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tiadminmanserv-my.sharepoint.com/personal/bruno_birello_manserv_com_br/Documents/Administrativo/Pessoal/Portifolio/"/>
    </mc:Choice>
  </mc:AlternateContent>
  <xr:revisionPtr revIDLastSave="504" documentId="8_{D2C08FEC-8F17-4876-904A-B2E5795A646F}" xr6:coauthVersionLast="47" xr6:coauthVersionMax="47" xr10:uidLastSave="{A7886A77-0D9D-4A82-B08D-46F3744689E6}"/>
  <bookViews>
    <workbookView xWindow="-120" yWindow="-120" windowWidth="20730" windowHeight="11760" activeTab="2" xr2:uid="{C1B5EC18-6D21-42D5-A4B6-46AB21AB1A74}"/>
  </bookViews>
  <sheets>
    <sheet name="Spotify" sheetId="2" r:id="rId1"/>
    <sheet name="Charts" sheetId="1" r:id="rId2"/>
    <sheet name="Dashboard" sheetId="3" r:id="rId3"/>
  </sheets>
  <definedNames>
    <definedName name="_xlnm._FilterDatabase" localSheetId="1" hidden="1">Charts!$T$1:$T$1265</definedName>
    <definedName name="DadosExternos_1" localSheetId="0" hidden="1">Spotify!$A$1:$S$6514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31" i="1" l="1"/>
  <c r="AS25" i="1"/>
  <c r="AS19" i="1"/>
  <c r="AS13" i="1"/>
  <c r="AS7" i="1"/>
  <c r="AS1" i="1"/>
  <c r="AT25" i="1" s="1"/>
  <c r="AT33" i="1"/>
  <c r="AT34" i="1"/>
  <c r="AT35" i="1"/>
  <c r="AT3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2" i="1"/>
  <c r="R21" i="3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4462" i="2"/>
  <c r="AB4463" i="2"/>
  <c r="AB4464" i="2"/>
  <c r="AB4465" i="2"/>
  <c r="AB4466" i="2"/>
  <c r="AB4467" i="2"/>
  <c r="AB4468" i="2"/>
  <c r="AB4469" i="2"/>
  <c r="AB4470" i="2"/>
  <c r="AB4471" i="2"/>
  <c r="AB4472" i="2"/>
  <c r="AB4473" i="2"/>
  <c r="AB4474" i="2"/>
  <c r="AB4475" i="2"/>
  <c r="AB4476" i="2"/>
  <c r="AB4477" i="2"/>
  <c r="AB4478" i="2"/>
  <c r="AB4479" i="2"/>
  <c r="AB4480" i="2"/>
  <c r="AB4481" i="2"/>
  <c r="AB4482" i="2"/>
  <c r="AB4483" i="2"/>
  <c r="AB4484" i="2"/>
  <c r="AB4485" i="2"/>
  <c r="AB4486" i="2"/>
  <c r="AB4487" i="2"/>
  <c r="AB4488" i="2"/>
  <c r="AB4489" i="2"/>
  <c r="AB4490" i="2"/>
  <c r="AB4491" i="2"/>
  <c r="AB4492" i="2"/>
  <c r="AB4493" i="2"/>
  <c r="AB4494" i="2"/>
  <c r="AB4495" i="2"/>
  <c r="AB4496" i="2"/>
  <c r="AB4497" i="2"/>
  <c r="AB4498" i="2"/>
  <c r="AB4499" i="2"/>
  <c r="AB4500" i="2"/>
  <c r="AB4501" i="2"/>
  <c r="AB4502" i="2"/>
  <c r="AB4503" i="2"/>
  <c r="AB4504" i="2"/>
  <c r="AB4505" i="2"/>
  <c r="AB4506" i="2"/>
  <c r="AB4507" i="2"/>
  <c r="AB4508" i="2"/>
  <c r="AB4509" i="2"/>
  <c r="AB4510" i="2"/>
  <c r="AB4511" i="2"/>
  <c r="AB4512" i="2"/>
  <c r="AB4513" i="2"/>
  <c r="AB4514" i="2"/>
  <c r="AB4515" i="2"/>
  <c r="AB4516" i="2"/>
  <c r="AB4517" i="2"/>
  <c r="AB4518" i="2"/>
  <c r="AB4519" i="2"/>
  <c r="AB4520" i="2"/>
  <c r="AB4521" i="2"/>
  <c r="AB4522" i="2"/>
  <c r="AB4523" i="2"/>
  <c r="AB4524" i="2"/>
  <c r="AB4525" i="2"/>
  <c r="AB4526" i="2"/>
  <c r="AB4527" i="2"/>
  <c r="AB4528" i="2"/>
  <c r="AB4529" i="2"/>
  <c r="AB4530" i="2"/>
  <c r="AB4531" i="2"/>
  <c r="AB4532" i="2"/>
  <c r="AB4533" i="2"/>
  <c r="AB4534" i="2"/>
  <c r="AB4535" i="2"/>
  <c r="AB4536" i="2"/>
  <c r="AB4537" i="2"/>
  <c r="AB4538" i="2"/>
  <c r="AB4539" i="2"/>
  <c r="AB4540" i="2"/>
  <c r="AB4541" i="2"/>
  <c r="AB4542" i="2"/>
  <c r="AB4543" i="2"/>
  <c r="AB4544" i="2"/>
  <c r="AB4545" i="2"/>
  <c r="AB4546" i="2"/>
  <c r="AB4547" i="2"/>
  <c r="AB4548" i="2"/>
  <c r="AB4549" i="2"/>
  <c r="AB4550" i="2"/>
  <c r="AB4551" i="2"/>
  <c r="AB4552" i="2"/>
  <c r="AB4553" i="2"/>
  <c r="AB4554" i="2"/>
  <c r="AB4555" i="2"/>
  <c r="AB4556" i="2"/>
  <c r="AB4557" i="2"/>
  <c r="AB4558" i="2"/>
  <c r="AB4559" i="2"/>
  <c r="AB4560" i="2"/>
  <c r="AB4561" i="2"/>
  <c r="AB4562" i="2"/>
  <c r="AB4563" i="2"/>
  <c r="AB4564" i="2"/>
  <c r="AB4565" i="2"/>
  <c r="AB4566" i="2"/>
  <c r="AB4567" i="2"/>
  <c r="AB4568" i="2"/>
  <c r="AB4569" i="2"/>
  <c r="AB4570" i="2"/>
  <c r="AB4571" i="2"/>
  <c r="AB4572" i="2"/>
  <c r="AB4573" i="2"/>
  <c r="AB4574" i="2"/>
  <c r="AB4575" i="2"/>
  <c r="AB4576" i="2"/>
  <c r="AB4577" i="2"/>
  <c r="AB4578" i="2"/>
  <c r="AB4579" i="2"/>
  <c r="AB4580" i="2"/>
  <c r="AB4581" i="2"/>
  <c r="AB4582" i="2"/>
  <c r="AB4583" i="2"/>
  <c r="AB4584" i="2"/>
  <c r="AB4585" i="2"/>
  <c r="AB4586" i="2"/>
  <c r="AB4587" i="2"/>
  <c r="AB4588" i="2"/>
  <c r="AB4589" i="2"/>
  <c r="AB4590" i="2"/>
  <c r="AB4591" i="2"/>
  <c r="AB4592" i="2"/>
  <c r="AB4593" i="2"/>
  <c r="AB4594" i="2"/>
  <c r="AB4595" i="2"/>
  <c r="AB4596" i="2"/>
  <c r="AB4597" i="2"/>
  <c r="AB4598" i="2"/>
  <c r="AB4599" i="2"/>
  <c r="AB4600" i="2"/>
  <c r="AB4601" i="2"/>
  <c r="AB4602" i="2"/>
  <c r="AB4603" i="2"/>
  <c r="AB4604" i="2"/>
  <c r="AB4605" i="2"/>
  <c r="AB4606" i="2"/>
  <c r="AB4607" i="2"/>
  <c r="AB4608" i="2"/>
  <c r="AB4609" i="2"/>
  <c r="AB4610" i="2"/>
  <c r="AB4611" i="2"/>
  <c r="AB4612" i="2"/>
  <c r="AB4613" i="2"/>
  <c r="AB4614" i="2"/>
  <c r="AB4615" i="2"/>
  <c r="AB4616" i="2"/>
  <c r="AB4617" i="2"/>
  <c r="AB4618" i="2"/>
  <c r="AB4619" i="2"/>
  <c r="AB4620" i="2"/>
  <c r="AB4621" i="2"/>
  <c r="AB4622" i="2"/>
  <c r="AB4623" i="2"/>
  <c r="AB4624" i="2"/>
  <c r="AB4625" i="2"/>
  <c r="AB4626" i="2"/>
  <c r="AB4627" i="2"/>
  <c r="AB4628" i="2"/>
  <c r="AB4629" i="2"/>
  <c r="AB4630" i="2"/>
  <c r="AB4631" i="2"/>
  <c r="AB4632" i="2"/>
  <c r="AB4633" i="2"/>
  <c r="AB4634" i="2"/>
  <c r="AB4635" i="2"/>
  <c r="AB4636" i="2"/>
  <c r="AB4637" i="2"/>
  <c r="AB4638" i="2"/>
  <c r="AB4639" i="2"/>
  <c r="AB4640" i="2"/>
  <c r="AB4641" i="2"/>
  <c r="AB4642" i="2"/>
  <c r="AB4643" i="2"/>
  <c r="AB4644" i="2"/>
  <c r="AB4645" i="2"/>
  <c r="AB4646" i="2"/>
  <c r="AB4647" i="2"/>
  <c r="AB4648" i="2"/>
  <c r="AB4649" i="2"/>
  <c r="AB4650" i="2"/>
  <c r="AB4651" i="2"/>
  <c r="AB4652" i="2"/>
  <c r="AB4653" i="2"/>
  <c r="AB4654" i="2"/>
  <c r="AB4655" i="2"/>
  <c r="AB4656" i="2"/>
  <c r="AB4657" i="2"/>
  <c r="AB4658" i="2"/>
  <c r="AB4659" i="2"/>
  <c r="AB4660" i="2"/>
  <c r="AB4661" i="2"/>
  <c r="AB4662" i="2"/>
  <c r="AB4663" i="2"/>
  <c r="AB4664" i="2"/>
  <c r="AB4665" i="2"/>
  <c r="AB4666" i="2"/>
  <c r="AB4667" i="2"/>
  <c r="AB4668" i="2"/>
  <c r="AB4669" i="2"/>
  <c r="AB4670" i="2"/>
  <c r="AB4671" i="2"/>
  <c r="AB4672" i="2"/>
  <c r="AB4673" i="2"/>
  <c r="AB4674" i="2"/>
  <c r="AB4675" i="2"/>
  <c r="AB4676" i="2"/>
  <c r="AB4677" i="2"/>
  <c r="AB4678" i="2"/>
  <c r="AB4679" i="2"/>
  <c r="AB4680" i="2"/>
  <c r="AB4681" i="2"/>
  <c r="AB4682" i="2"/>
  <c r="AB4683" i="2"/>
  <c r="AB4684" i="2"/>
  <c r="AB4685" i="2"/>
  <c r="AB4686" i="2"/>
  <c r="AB4687" i="2"/>
  <c r="AB4688" i="2"/>
  <c r="AB4689" i="2"/>
  <c r="AB4690" i="2"/>
  <c r="AB4691" i="2"/>
  <c r="AB4692" i="2"/>
  <c r="AB4693" i="2"/>
  <c r="AB4694" i="2"/>
  <c r="AB4695" i="2"/>
  <c r="AB4696" i="2"/>
  <c r="AB4697" i="2"/>
  <c r="AB4698" i="2"/>
  <c r="AB4699" i="2"/>
  <c r="AB4700" i="2"/>
  <c r="AB4701" i="2"/>
  <c r="AB4702" i="2"/>
  <c r="AB4703" i="2"/>
  <c r="AB4704" i="2"/>
  <c r="AB4705" i="2"/>
  <c r="AB4706" i="2"/>
  <c r="AB4707" i="2"/>
  <c r="AB4708" i="2"/>
  <c r="AB4709" i="2"/>
  <c r="AB4710" i="2"/>
  <c r="AB4711" i="2"/>
  <c r="AB4712" i="2"/>
  <c r="AB4713" i="2"/>
  <c r="AB4714" i="2"/>
  <c r="AB4715" i="2"/>
  <c r="AB4716" i="2"/>
  <c r="AB4717" i="2"/>
  <c r="AB4718" i="2"/>
  <c r="AB4719" i="2"/>
  <c r="AB4720" i="2"/>
  <c r="AB4721" i="2"/>
  <c r="AB4722" i="2"/>
  <c r="AB4723" i="2"/>
  <c r="AB4724" i="2"/>
  <c r="AB4725" i="2"/>
  <c r="AB4726" i="2"/>
  <c r="AB4727" i="2"/>
  <c r="AB4728" i="2"/>
  <c r="AB4729" i="2"/>
  <c r="AB4730" i="2"/>
  <c r="AB4731" i="2"/>
  <c r="AB4732" i="2"/>
  <c r="AB4733" i="2"/>
  <c r="AB4734" i="2"/>
  <c r="AB4735" i="2"/>
  <c r="AB4736" i="2"/>
  <c r="AB4737" i="2"/>
  <c r="AB4738" i="2"/>
  <c r="AB4739" i="2"/>
  <c r="AB4740" i="2"/>
  <c r="AB4741" i="2"/>
  <c r="AB4742" i="2"/>
  <c r="AB4743" i="2"/>
  <c r="AB4744" i="2"/>
  <c r="AB4745" i="2"/>
  <c r="AB4746" i="2"/>
  <c r="AB4747" i="2"/>
  <c r="AB4748" i="2"/>
  <c r="AB4749" i="2"/>
  <c r="AB4750" i="2"/>
  <c r="AB4751" i="2"/>
  <c r="AB4752" i="2"/>
  <c r="AB4753" i="2"/>
  <c r="AB4754" i="2"/>
  <c r="AB4755" i="2"/>
  <c r="AB4756" i="2"/>
  <c r="AB4757" i="2"/>
  <c r="AB4758" i="2"/>
  <c r="AB4759" i="2"/>
  <c r="AB4760" i="2"/>
  <c r="AB4761" i="2"/>
  <c r="AB4762" i="2"/>
  <c r="AB4763" i="2"/>
  <c r="AB4764" i="2"/>
  <c r="AB4765" i="2"/>
  <c r="AB4766" i="2"/>
  <c r="AB4767" i="2"/>
  <c r="AB4768" i="2"/>
  <c r="AB4769" i="2"/>
  <c r="AB4770" i="2"/>
  <c r="AB4771" i="2"/>
  <c r="AB4772" i="2"/>
  <c r="AB4773" i="2"/>
  <c r="AB4774" i="2"/>
  <c r="AB4775" i="2"/>
  <c r="AB4776" i="2"/>
  <c r="AB4777" i="2"/>
  <c r="AB4778" i="2"/>
  <c r="AB4779" i="2"/>
  <c r="AB4780" i="2"/>
  <c r="AB4781" i="2"/>
  <c r="AB4782" i="2"/>
  <c r="AB4783" i="2"/>
  <c r="AB4784" i="2"/>
  <c r="AB4785" i="2"/>
  <c r="AB4786" i="2"/>
  <c r="AB4787" i="2"/>
  <c r="AB4788" i="2"/>
  <c r="AB4789" i="2"/>
  <c r="AB4790" i="2"/>
  <c r="AB4791" i="2"/>
  <c r="AB4792" i="2"/>
  <c r="AB4793" i="2"/>
  <c r="AB4794" i="2"/>
  <c r="AB4795" i="2"/>
  <c r="AB4796" i="2"/>
  <c r="AB4797" i="2"/>
  <c r="AB4798" i="2"/>
  <c r="AB4799" i="2"/>
  <c r="AB4800" i="2"/>
  <c r="AB4801" i="2"/>
  <c r="AB4802" i="2"/>
  <c r="AB4803" i="2"/>
  <c r="AB4804" i="2"/>
  <c r="AB4805" i="2"/>
  <c r="AB4806" i="2"/>
  <c r="AB4807" i="2"/>
  <c r="AB4808" i="2"/>
  <c r="AB4809" i="2"/>
  <c r="AB4810" i="2"/>
  <c r="AB4811" i="2"/>
  <c r="AB4812" i="2"/>
  <c r="AB4813" i="2"/>
  <c r="AB4814" i="2"/>
  <c r="AB4815" i="2"/>
  <c r="AB4816" i="2"/>
  <c r="AB4817" i="2"/>
  <c r="AB4818" i="2"/>
  <c r="AB4819" i="2"/>
  <c r="AB4820" i="2"/>
  <c r="AB4821" i="2"/>
  <c r="AB4822" i="2"/>
  <c r="AB4823" i="2"/>
  <c r="AB4824" i="2"/>
  <c r="AB4825" i="2"/>
  <c r="AB4826" i="2"/>
  <c r="AB4827" i="2"/>
  <c r="AB4828" i="2"/>
  <c r="AB4829" i="2"/>
  <c r="AB4830" i="2"/>
  <c r="AB4831" i="2"/>
  <c r="AB4832" i="2"/>
  <c r="AB4833" i="2"/>
  <c r="AB4834" i="2"/>
  <c r="AB4835" i="2"/>
  <c r="AB4836" i="2"/>
  <c r="AB4837" i="2"/>
  <c r="AB4838" i="2"/>
  <c r="AB4839" i="2"/>
  <c r="AB4840" i="2"/>
  <c r="AB4841" i="2"/>
  <c r="AB4842" i="2"/>
  <c r="AB4843" i="2"/>
  <c r="AB4844" i="2"/>
  <c r="AB4845" i="2"/>
  <c r="AB4846" i="2"/>
  <c r="AB4847" i="2"/>
  <c r="AB4848" i="2"/>
  <c r="AB4849" i="2"/>
  <c r="AB4850" i="2"/>
  <c r="AB4851" i="2"/>
  <c r="AB4852" i="2"/>
  <c r="AB4853" i="2"/>
  <c r="AB4854" i="2"/>
  <c r="AB4855" i="2"/>
  <c r="AB4856" i="2"/>
  <c r="AB4857" i="2"/>
  <c r="AB4858" i="2"/>
  <c r="AB4859" i="2"/>
  <c r="AB4860" i="2"/>
  <c r="AB4861" i="2"/>
  <c r="AB4862" i="2"/>
  <c r="AB4863" i="2"/>
  <c r="AB4864" i="2"/>
  <c r="AB4865" i="2"/>
  <c r="AB4866" i="2"/>
  <c r="AB4867" i="2"/>
  <c r="AB4868" i="2"/>
  <c r="AB4869" i="2"/>
  <c r="AB4870" i="2"/>
  <c r="AB4871" i="2"/>
  <c r="AB4872" i="2"/>
  <c r="AB4873" i="2"/>
  <c r="AB4874" i="2"/>
  <c r="AB4875" i="2"/>
  <c r="AB4876" i="2"/>
  <c r="AB4877" i="2"/>
  <c r="AB4878" i="2"/>
  <c r="AB4879" i="2"/>
  <c r="AB4880" i="2"/>
  <c r="AB4881" i="2"/>
  <c r="AB4882" i="2"/>
  <c r="AB4883" i="2"/>
  <c r="AB4884" i="2"/>
  <c r="AB4885" i="2"/>
  <c r="AB4886" i="2"/>
  <c r="AB4887" i="2"/>
  <c r="AB4888" i="2"/>
  <c r="AB4889" i="2"/>
  <c r="AB4890" i="2"/>
  <c r="AB4891" i="2"/>
  <c r="AB4892" i="2"/>
  <c r="AB4893" i="2"/>
  <c r="AB4894" i="2"/>
  <c r="AB4895" i="2"/>
  <c r="AB4896" i="2"/>
  <c r="AB4897" i="2"/>
  <c r="AB4898" i="2"/>
  <c r="AB4899" i="2"/>
  <c r="AB4900" i="2"/>
  <c r="AB4901" i="2"/>
  <c r="AB4902" i="2"/>
  <c r="AB4903" i="2"/>
  <c r="AB4904" i="2"/>
  <c r="AB4905" i="2"/>
  <c r="AB4906" i="2"/>
  <c r="AB4907" i="2"/>
  <c r="AB4908" i="2"/>
  <c r="AB4909" i="2"/>
  <c r="AB4910" i="2"/>
  <c r="AB4911" i="2"/>
  <c r="AB4912" i="2"/>
  <c r="AB4913" i="2"/>
  <c r="AB4914" i="2"/>
  <c r="AB4915" i="2"/>
  <c r="AB4916" i="2"/>
  <c r="AB4917" i="2"/>
  <c r="AB4918" i="2"/>
  <c r="AB4919" i="2"/>
  <c r="AB4920" i="2"/>
  <c r="AB4921" i="2"/>
  <c r="AB4922" i="2"/>
  <c r="AB4923" i="2"/>
  <c r="AB4924" i="2"/>
  <c r="AB4925" i="2"/>
  <c r="AB4926" i="2"/>
  <c r="AB4927" i="2"/>
  <c r="AB4928" i="2"/>
  <c r="AB4929" i="2"/>
  <c r="AB4930" i="2"/>
  <c r="AB4931" i="2"/>
  <c r="AB4932" i="2"/>
  <c r="AB4933" i="2"/>
  <c r="AB4934" i="2"/>
  <c r="AB4935" i="2"/>
  <c r="AB4936" i="2"/>
  <c r="AB4937" i="2"/>
  <c r="AB4938" i="2"/>
  <c r="AB4939" i="2"/>
  <c r="AB4940" i="2"/>
  <c r="AB4941" i="2"/>
  <c r="AB4942" i="2"/>
  <c r="AB4943" i="2"/>
  <c r="AB4944" i="2"/>
  <c r="AB4945" i="2"/>
  <c r="AB4946" i="2"/>
  <c r="AB4947" i="2"/>
  <c r="AB4948" i="2"/>
  <c r="AB4949" i="2"/>
  <c r="AB4950" i="2"/>
  <c r="AB4951" i="2"/>
  <c r="AB4952" i="2"/>
  <c r="AB4953" i="2"/>
  <c r="AB4954" i="2"/>
  <c r="AB4955" i="2"/>
  <c r="AB4956" i="2"/>
  <c r="AB4957" i="2"/>
  <c r="AB4958" i="2"/>
  <c r="AB4959" i="2"/>
  <c r="AB4960" i="2"/>
  <c r="AB4961" i="2"/>
  <c r="AB4962" i="2"/>
  <c r="AB4963" i="2"/>
  <c r="AB4964" i="2"/>
  <c r="AB4965" i="2"/>
  <c r="AB4966" i="2"/>
  <c r="AB4967" i="2"/>
  <c r="AB4968" i="2"/>
  <c r="AB4969" i="2"/>
  <c r="AB4970" i="2"/>
  <c r="AB4971" i="2"/>
  <c r="AB4972" i="2"/>
  <c r="AB4973" i="2"/>
  <c r="AB4974" i="2"/>
  <c r="AB4975" i="2"/>
  <c r="AB4976" i="2"/>
  <c r="AB4977" i="2"/>
  <c r="AB4978" i="2"/>
  <c r="AB4979" i="2"/>
  <c r="AB4980" i="2"/>
  <c r="AB4981" i="2"/>
  <c r="AB4982" i="2"/>
  <c r="AB4983" i="2"/>
  <c r="AB4984" i="2"/>
  <c r="AB4985" i="2"/>
  <c r="AB4986" i="2"/>
  <c r="AB4987" i="2"/>
  <c r="AB4988" i="2"/>
  <c r="AB4989" i="2"/>
  <c r="AB4990" i="2"/>
  <c r="AB4991" i="2"/>
  <c r="AB4992" i="2"/>
  <c r="AB4993" i="2"/>
  <c r="AB4994" i="2"/>
  <c r="AB4995" i="2"/>
  <c r="AB4996" i="2"/>
  <c r="AB4997" i="2"/>
  <c r="AB4998" i="2"/>
  <c r="AB4999" i="2"/>
  <c r="AB5000" i="2"/>
  <c r="AB5001" i="2"/>
  <c r="AB5002" i="2"/>
  <c r="AB5003" i="2"/>
  <c r="AB5004" i="2"/>
  <c r="AB5005" i="2"/>
  <c r="AB5006" i="2"/>
  <c r="AB5007" i="2"/>
  <c r="AB5008" i="2"/>
  <c r="AB5009" i="2"/>
  <c r="AB5010" i="2"/>
  <c r="AB5011" i="2"/>
  <c r="AB5012" i="2"/>
  <c r="AB5013" i="2"/>
  <c r="AB5014" i="2"/>
  <c r="AB5015" i="2"/>
  <c r="AB5016" i="2"/>
  <c r="AB5017" i="2"/>
  <c r="AB5018" i="2"/>
  <c r="AB5019" i="2"/>
  <c r="AB5020" i="2"/>
  <c r="AB5021" i="2"/>
  <c r="AB5022" i="2"/>
  <c r="AB5023" i="2"/>
  <c r="AB5024" i="2"/>
  <c r="AB5025" i="2"/>
  <c r="AB5026" i="2"/>
  <c r="AB5027" i="2"/>
  <c r="AB5028" i="2"/>
  <c r="AB5029" i="2"/>
  <c r="AB5030" i="2"/>
  <c r="AB5031" i="2"/>
  <c r="AB5032" i="2"/>
  <c r="AB5033" i="2"/>
  <c r="AB5034" i="2"/>
  <c r="AB5035" i="2"/>
  <c r="AB5036" i="2"/>
  <c r="AB5037" i="2"/>
  <c r="AB5038" i="2"/>
  <c r="AB5039" i="2"/>
  <c r="AB5040" i="2"/>
  <c r="AB5041" i="2"/>
  <c r="AB5042" i="2"/>
  <c r="AB5043" i="2"/>
  <c r="AB5044" i="2"/>
  <c r="AB5045" i="2"/>
  <c r="AB5046" i="2"/>
  <c r="AB5047" i="2"/>
  <c r="AB5048" i="2"/>
  <c r="AB5049" i="2"/>
  <c r="AB5050" i="2"/>
  <c r="AB5051" i="2"/>
  <c r="AB5052" i="2"/>
  <c r="AB5053" i="2"/>
  <c r="AB5054" i="2"/>
  <c r="AB5055" i="2"/>
  <c r="AB5056" i="2"/>
  <c r="AB5057" i="2"/>
  <c r="AB5058" i="2"/>
  <c r="AB5059" i="2"/>
  <c r="AB5060" i="2"/>
  <c r="AB5061" i="2"/>
  <c r="AB5062" i="2"/>
  <c r="AB5063" i="2"/>
  <c r="AB5064" i="2"/>
  <c r="AB5065" i="2"/>
  <c r="AB5066" i="2"/>
  <c r="AB5067" i="2"/>
  <c r="AB5068" i="2"/>
  <c r="AB5069" i="2"/>
  <c r="AB5070" i="2"/>
  <c r="AB5071" i="2"/>
  <c r="AB5072" i="2"/>
  <c r="AB5073" i="2"/>
  <c r="AB5074" i="2"/>
  <c r="AB5075" i="2"/>
  <c r="AB5076" i="2"/>
  <c r="AB5077" i="2"/>
  <c r="AB5078" i="2"/>
  <c r="AB5079" i="2"/>
  <c r="AB5080" i="2"/>
  <c r="AB5081" i="2"/>
  <c r="AB5082" i="2"/>
  <c r="AB5083" i="2"/>
  <c r="AB5084" i="2"/>
  <c r="AB5085" i="2"/>
  <c r="AB5086" i="2"/>
  <c r="AB5087" i="2"/>
  <c r="AB5088" i="2"/>
  <c r="AB5089" i="2"/>
  <c r="AB5090" i="2"/>
  <c r="AB5091" i="2"/>
  <c r="AB5092" i="2"/>
  <c r="AB5093" i="2"/>
  <c r="AB5094" i="2"/>
  <c r="AB5095" i="2"/>
  <c r="AB5096" i="2"/>
  <c r="AB5097" i="2"/>
  <c r="AB5098" i="2"/>
  <c r="AB5099" i="2"/>
  <c r="AB5100" i="2"/>
  <c r="AB5101" i="2"/>
  <c r="AB5102" i="2"/>
  <c r="AB5103" i="2"/>
  <c r="AB5104" i="2"/>
  <c r="AB5105" i="2"/>
  <c r="AB5106" i="2"/>
  <c r="AB5107" i="2"/>
  <c r="AB5108" i="2"/>
  <c r="AB5109" i="2"/>
  <c r="AB5110" i="2"/>
  <c r="AB5111" i="2"/>
  <c r="AB5112" i="2"/>
  <c r="AB5113" i="2"/>
  <c r="AB5114" i="2"/>
  <c r="AB5115" i="2"/>
  <c r="AB5116" i="2"/>
  <c r="AB5117" i="2"/>
  <c r="AB5118" i="2"/>
  <c r="AB5119" i="2"/>
  <c r="AB5120" i="2"/>
  <c r="AB5121" i="2"/>
  <c r="AB5122" i="2"/>
  <c r="AB5123" i="2"/>
  <c r="AB5124" i="2"/>
  <c r="AB5125" i="2"/>
  <c r="AB5126" i="2"/>
  <c r="AB5127" i="2"/>
  <c r="AB5128" i="2"/>
  <c r="AB5129" i="2"/>
  <c r="AB5130" i="2"/>
  <c r="AB5131" i="2"/>
  <c r="AB5132" i="2"/>
  <c r="AB5133" i="2"/>
  <c r="AB5134" i="2"/>
  <c r="AB5135" i="2"/>
  <c r="AB5136" i="2"/>
  <c r="AB5137" i="2"/>
  <c r="AB5138" i="2"/>
  <c r="AB5139" i="2"/>
  <c r="AB5140" i="2"/>
  <c r="AB5141" i="2"/>
  <c r="AB5142" i="2"/>
  <c r="AB5143" i="2"/>
  <c r="AB5144" i="2"/>
  <c r="AB5145" i="2"/>
  <c r="AB5146" i="2"/>
  <c r="AB5147" i="2"/>
  <c r="AB5148" i="2"/>
  <c r="AB5149" i="2"/>
  <c r="AB5150" i="2"/>
  <c r="AB5151" i="2"/>
  <c r="AB5152" i="2"/>
  <c r="AB5153" i="2"/>
  <c r="AB5154" i="2"/>
  <c r="AB5155" i="2"/>
  <c r="AB5156" i="2"/>
  <c r="AB5157" i="2"/>
  <c r="AB5158" i="2"/>
  <c r="AB5159" i="2"/>
  <c r="AB5160" i="2"/>
  <c r="AB5161" i="2"/>
  <c r="AB5162" i="2"/>
  <c r="AB5163" i="2"/>
  <c r="AB5164" i="2"/>
  <c r="AB5165" i="2"/>
  <c r="AB5166" i="2"/>
  <c r="AB5167" i="2"/>
  <c r="AB5168" i="2"/>
  <c r="AB5169" i="2"/>
  <c r="AB5170" i="2"/>
  <c r="AB5171" i="2"/>
  <c r="AB5172" i="2"/>
  <c r="AB5173" i="2"/>
  <c r="AB5174" i="2"/>
  <c r="AB5175" i="2"/>
  <c r="AB5176" i="2"/>
  <c r="AB5177" i="2"/>
  <c r="AB5178" i="2"/>
  <c r="AB5179" i="2"/>
  <c r="AB5180" i="2"/>
  <c r="AB5181" i="2"/>
  <c r="AB5182" i="2"/>
  <c r="AB5183" i="2"/>
  <c r="AB5184" i="2"/>
  <c r="AB5185" i="2"/>
  <c r="AB5186" i="2"/>
  <c r="AB5187" i="2"/>
  <c r="AB5188" i="2"/>
  <c r="AB5189" i="2"/>
  <c r="AB5190" i="2"/>
  <c r="AB5191" i="2"/>
  <c r="AB5192" i="2"/>
  <c r="AB5193" i="2"/>
  <c r="AB5194" i="2"/>
  <c r="AB5195" i="2"/>
  <c r="AB5196" i="2"/>
  <c r="AB5197" i="2"/>
  <c r="AB5198" i="2"/>
  <c r="AB5199" i="2"/>
  <c r="AB5200" i="2"/>
  <c r="AB5201" i="2"/>
  <c r="AB5202" i="2"/>
  <c r="AB5203" i="2"/>
  <c r="AB5204" i="2"/>
  <c r="AB5205" i="2"/>
  <c r="AB5206" i="2"/>
  <c r="AB5207" i="2"/>
  <c r="AB5208" i="2"/>
  <c r="AB5209" i="2"/>
  <c r="AB5210" i="2"/>
  <c r="AB5211" i="2"/>
  <c r="AB5212" i="2"/>
  <c r="AB5213" i="2"/>
  <c r="AB5214" i="2"/>
  <c r="AB5215" i="2"/>
  <c r="AB5216" i="2"/>
  <c r="AB5217" i="2"/>
  <c r="AB5218" i="2"/>
  <c r="AB5219" i="2"/>
  <c r="AB5220" i="2"/>
  <c r="AB5221" i="2"/>
  <c r="AB5222" i="2"/>
  <c r="AB5223" i="2"/>
  <c r="AB5224" i="2"/>
  <c r="AB5225" i="2"/>
  <c r="AB5226" i="2"/>
  <c r="AB5227" i="2"/>
  <c r="AB5228" i="2"/>
  <c r="AB5229" i="2"/>
  <c r="AB5230" i="2"/>
  <c r="AB5231" i="2"/>
  <c r="AB5232" i="2"/>
  <c r="AB5233" i="2"/>
  <c r="AB5234" i="2"/>
  <c r="AB5235" i="2"/>
  <c r="AB5236" i="2"/>
  <c r="AB5237" i="2"/>
  <c r="AB5238" i="2"/>
  <c r="AB5239" i="2"/>
  <c r="AB5240" i="2"/>
  <c r="AB5241" i="2"/>
  <c r="AB5242" i="2"/>
  <c r="AB5243" i="2"/>
  <c r="AB5244" i="2"/>
  <c r="AB5245" i="2"/>
  <c r="AB5246" i="2"/>
  <c r="AB5247" i="2"/>
  <c r="AB5248" i="2"/>
  <c r="AB5249" i="2"/>
  <c r="AB5250" i="2"/>
  <c r="AB5251" i="2"/>
  <c r="AB5252" i="2"/>
  <c r="AB5253" i="2"/>
  <c r="AB5254" i="2"/>
  <c r="AB5255" i="2"/>
  <c r="AB5256" i="2"/>
  <c r="AB5257" i="2"/>
  <c r="AB5258" i="2"/>
  <c r="AB5259" i="2"/>
  <c r="AB5260" i="2"/>
  <c r="AB5261" i="2"/>
  <c r="AB5262" i="2"/>
  <c r="AB5263" i="2"/>
  <c r="AB5264" i="2"/>
  <c r="AB5265" i="2"/>
  <c r="AB5266" i="2"/>
  <c r="AB5267" i="2"/>
  <c r="AB5268" i="2"/>
  <c r="AB5269" i="2"/>
  <c r="AB5270" i="2"/>
  <c r="AB5271" i="2"/>
  <c r="AB5272" i="2"/>
  <c r="AB5273" i="2"/>
  <c r="AB5274" i="2"/>
  <c r="AB5275" i="2"/>
  <c r="AB5276" i="2"/>
  <c r="AB5277" i="2"/>
  <c r="AB5278" i="2"/>
  <c r="AB5279" i="2"/>
  <c r="AB5280" i="2"/>
  <c r="AB5281" i="2"/>
  <c r="AB5282" i="2"/>
  <c r="AB5283" i="2"/>
  <c r="AB5284" i="2"/>
  <c r="AB5285" i="2"/>
  <c r="AB5286" i="2"/>
  <c r="AB5287" i="2"/>
  <c r="AB5288" i="2"/>
  <c r="AB5289" i="2"/>
  <c r="AB5290" i="2"/>
  <c r="AB5291" i="2"/>
  <c r="AB5292" i="2"/>
  <c r="AB5293" i="2"/>
  <c r="AB5294" i="2"/>
  <c r="AB5295" i="2"/>
  <c r="AB5296" i="2"/>
  <c r="AB5297" i="2"/>
  <c r="AB5298" i="2"/>
  <c r="AB5299" i="2"/>
  <c r="AB5300" i="2"/>
  <c r="AB5301" i="2"/>
  <c r="AB5302" i="2"/>
  <c r="AB5303" i="2"/>
  <c r="AB5304" i="2"/>
  <c r="AB5305" i="2"/>
  <c r="AB5306" i="2"/>
  <c r="AB5307" i="2"/>
  <c r="AB5308" i="2"/>
  <c r="AB5309" i="2"/>
  <c r="AB5310" i="2"/>
  <c r="AB5311" i="2"/>
  <c r="AB5312" i="2"/>
  <c r="AB5313" i="2"/>
  <c r="AB5314" i="2"/>
  <c r="AB5315" i="2"/>
  <c r="AB5316" i="2"/>
  <c r="AB5317" i="2"/>
  <c r="AB5318" i="2"/>
  <c r="AB5319" i="2"/>
  <c r="AB5320" i="2"/>
  <c r="AB5321" i="2"/>
  <c r="AB5322" i="2"/>
  <c r="AB5323" i="2"/>
  <c r="AB5324" i="2"/>
  <c r="AB5325" i="2"/>
  <c r="AB5326" i="2"/>
  <c r="AB5327" i="2"/>
  <c r="AB5328" i="2"/>
  <c r="AB5329" i="2"/>
  <c r="AB5330" i="2"/>
  <c r="AB5331" i="2"/>
  <c r="AB5332" i="2"/>
  <c r="AB5333" i="2"/>
  <c r="AB5334" i="2"/>
  <c r="AB5335" i="2"/>
  <c r="AB5336" i="2"/>
  <c r="AB5337" i="2"/>
  <c r="AB5338" i="2"/>
  <c r="AB5339" i="2"/>
  <c r="AB5340" i="2"/>
  <c r="AB5341" i="2"/>
  <c r="AB5342" i="2"/>
  <c r="AB5343" i="2"/>
  <c r="AB5344" i="2"/>
  <c r="AB5345" i="2"/>
  <c r="AB5346" i="2"/>
  <c r="AB5347" i="2"/>
  <c r="AB5348" i="2"/>
  <c r="AB5349" i="2"/>
  <c r="AB5350" i="2"/>
  <c r="AB5351" i="2"/>
  <c r="AB5352" i="2"/>
  <c r="AB5353" i="2"/>
  <c r="AB5354" i="2"/>
  <c r="AB5355" i="2"/>
  <c r="AB5356" i="2"/>
  <c r="AB5357" i="2"/>
  <c r="AB5358" i="2"/>
  <c r="AB5359" i="2"/>
  <c r="AB5360" i="2"/>
  <c r="AB5361" i="2"/>
  <c r="AB5362" i="2"/>
  <c r="AB5363" i="2"/>
  <c r="AB5364" i="2"/>
  <c r="AB5365" i="2"/>
  <c r="AB5366" i="2"/>
  <c r="AB5367" i="2"/>
  <c r="AB5368" i="2"/>
  <c r="AB5369" i="2"/>
  <c r="AB5370" i="2"/>
  <c r="AB5371" i="2"/>
  <c r="AB5372" i="2"/>
  <c r="AB5373" i="2"/>
  <c r="AB5374" i="2"/>
  <c r="AB5375" i="2"/>
  <c r="AB5376" i="2"/>
  <c r="AB5377" i="2"/>
  <c r="AB5378" i="2"/>
  <c r="AB5379" i="2"/>
  <c r="AB5380" i="2"/>
  <c r="AB5381" i="2"/>
  <c r="AB5382" i="2"/>
  <c r="AB5383" i="2"/>
  <c r="AB5384" i="2"/>
  <c r="AB5385" i="2"/>
  <c r="AB5386" i="2"/>
  <c r="AB5387" i="2"/>
  <c r="AB5388" i="2"/>
  <c r="AB5389" i="2"/>
  <c r="AB5390" i="2"/>
  <c r="AB5391" i="2"/>
  <c r="AB5392" i="2"/>
  <c r="AB5393" i="2"/>
  <c r="AB5394" i="2"/>
  <c r="AB5395" i="2"/>
  <c r="AB5396" i="2"/>
  <c r="AB5397" i="2"/>
  <c r="AB5398" i="2"/>
  <c r="AB5399" i="2"/>
  <c r="AB5400" i="2"/>
  <c r="AB5401" i="2"/>
  <c r="AB5402" i="2"/>
  <c r="AB5403" i="2"/>
  <c r="AB5404" i="2"/>
  <c r="AB5405" i="2"/>
  <c r="AB5406" i="2"/>
  <c r="AB5407" i="2"/>
  <c r="AB5408" i="2"/>
  <c r="AB5409" i="2"/>
  <c r="AB5410" i="2"/>
  <c r="AB5411" i="2"/>
  <c r="AB5412" i="2"/>
  <c r="AB5413" i="2"/>
  <c r="AB5414" i="2"/>
  <c r="AB5415" i="2"/>
  <c r="AB5416" i="2"/>
  <c r="AB5417" i="2"/>
  <c r="AB5418" i="2"/>
  <c r="AB5419" i="2"/>
  <c r="AB5420" i="2"/>
  <c r="AB5421" i="2"/>
  <c r="AB5422" i="2"/>
  <c r="AB5423" i="2"/>
  <c r="AB5424" i="2"/>
  <c r="AB5425" i="2"/>
  <c r="AB5426" i="2"/>
  <c r="AB5427" i="2"/>
  <c r="AB5428" i="2"/>
  <c r="AB5429" i="2"/>
  <c r="AB5430" i="2"/>
  <c r="AB5431" i="2"/>
  <c r="AB5432" i="2"/>
  <c r="AB5433" i="2"/>
  <c r="AB5434" i="2"/>
  <c r="AB5435" i="2"/>
  <c r="AB5436" i="2"/>
  <c r="AB5437" i="2"/>
  <c r="AB5438" i="2"/>
  <c r="AB5439" i="2"/>
  <c r="AB5440" i="2"/>
  <c r="AB5441" i="2"/>
  <c r="AB5442" i="2"/>
  <c r="AB5443" i="2"/>
  <c r="AB5444" i="2"/>
  <c r="AB5445" i="2"/>
  <c r="AB5446" i="2"/>
  <c r="AB5447" i="2"/>
  <c r="AB5448" i="2"/>
  <c r="AB5449" i="2"/>
  <c r="AB5450" i="2"/>
  <c r="AB5451" i="2"/>
  <c r="AB5452" i="2"/>
  <c r="AB5453" i="2"/>
  <c r="AB5454" i="2"/>
  <c r="AB5455" i="2"/>
  <c r="AB5456" i="2"/>
  <c r="AB5457" i="2"/>
  <c r="AB5458" i="2"/>
  <c r="AB5459" i="2"/>
  <c r="AB5460" i="2"/>
  <c r="AB5461" i="2"/>
  <c r="AB5462" i="2"/>
  <c r="AB5463" i="2"/>
  <c r="AB5464" i="2"/>
  <c r="AB5465" i="2"/>
  <c r="AB5466" i="2"/>
  <c r="AB5467" i="2"/>
  <c r="AB5468" i="2"/>
  <c r="AB5469" i="2"/>
  <c r="AB5470" i="2"/>
  <c r="AB5471" i="2"/>
  <c r="AB5472" i="2"/>
  <c r="AB5473" i="2"/>
  <c r="AB5474" i="2"/>
  <c r="AB5475" i="2"/>
  <c r="AB5476" i="2"/>
  <c r="AB5477" i="2"/>
  <c r="AB5478" i="2"/>
  <c r="AB5479" i="2"/>
  <c r="AB5480" i="2"/>
  <c r="AB5481" i="2"/>
  <c r="AB5482" i="2"/>
  <c r="AB5483" i="2"/>
  <c r="AB5484" i="2"/>
  <c r="AB5485" i="2"/>
  <c r="AB5486" i="2"/>
  <c r="AB5487" i="2"/>
  <c r="AB5488" i="2"/>
  <c r="AB5489" i="2"/>
  <c r="AB5490" i="2"/>
  <c r="AB5491" i="2"/>
  <c r="AB5492" i="2"/>
  <c r="AB5493" i="2"/>
  <c r="AB5494" i="2"/>
  <c r="AB5495" i="2"/>
  <c r="AB5496" i="2"/>
  <c r="AB5497" i="2"/>
  <c r="AB5498" i="2"/>
  <c r="AB5499" i="2"/>
  <c r="AB5500" i="2"/>
  <c r="AB5501" i="2"/>
  <c r="AB5502" i="2"/>
  <c r="AB5503" i="2"/>
  <c r="AB5504" i="2"/>
  <c r="AB5505" i="2"/>
  <c r="AB5506" i="2"/>
  <c r="AB5507" i="2"/>
  <c r="AB5508" i="2"/>
  <c r="AB5509" i="2"/>
  <c r="AB5510" i="2"/>
  <c r="AB5511" i="2"/>
  <c r="AB5512" i="2"/>
  <c r="AB5513" i="2"/>
  <c r="AB5514" i="2"/>
  <c r="AB5515" i="2"/>
  <c r="AB5516" i="2"/>
  <c r="AB5517" i="2"/>
  <c r="AB5518" i="2"/>
  <c r="AB5519" i="2"/>
  <c r="AB5520" i="2"/>
  <c r="AB5521" i="2"/>
  <c r="AB5522" i="2"/>
  <c r="AB5523" i="2"/>
  <c r="AB5524" i="2"/>
  <c r="AB5525" i="2"/>
  <c r="AB5526" i="2"/>
  <c r="AB5527" i="2"/>
  <c r="AB5528" i="2"/>
  <c r="AB5529" i="2"/>
  <c r="AB5530" i="2"/>
  <c r="AB5531" i="2"/>
  <c r="AB5532" i="2"/>
  <c r="AB5533" i="2"/>
  <c r="AB5534" i="2"/>
  <c r="AB5535" i="2"/>
  <c r="AB5536" i="2"/>
  <c r="AB5537" i="2"/>
  <c r="AB5538" i="2"/>
  <c r="AB5539" i="2"/>
  <c r="AB5540" i="2"/>
  <c r="AB5541" i="2"/>
  <c r="AB5542" i="2"/>
  <c r="AB5543" i="2"/>
  <c r="AB5544" i="2"/>
  <c r="AB5545" i="2"/>
  <c r="AB5546" i="2"/>
  <c r="AB5547" i="2"/>
  <c r="AB5548" i="2"/>
  <c r="AB5549" i="2"/>
  <c r="AB5550" i="2"/>
  <c r="AB5551" i="2"/>
  <c r="AB5552" i="2"/>
  <c r="AB5553" i="2"/>
  <c r="AB5554" i="2"/>
  <c r="AB5555" i="2"/>
  <c r="AB5556" i="2"/>
  <c r="AB5557" i="2"/>
  <c r="AB5558" i="2"/>
  <c r="AB5559" i="2"/>
  <c r="AB5560" i="2"/>
  <c r="AB5561" i="2"/>
  <c r="AB5562" i="2"/>
  <c r="AB5563" i="2"/>
  <c r="AB5564" i="2"/>
  <c r="AB5565" i="2"/>
  <c r="AB5566" i="2"/>
  <c r="AB5567" i="2"/>
  <c r="AB5568" i="2"/>
  <c r="AB5569" i="2"/>
  <c r="AB5570" i="2"/>
  <c r="AB5571" i="2"/>
  <c r="AB5572" i="2"/>
  <c r="AB5573" i="2"/>
  <c r="AB5574" i="2"/>
  <c r="AB5575" i="2"/>
  <c r="AB5576" i="2"/>
  <c r="AB5577" i="2"/>
  <c r="AB5578" i="2"/>
  <c r="AB5579" i="2"/>
  <c r="AB5580" i="2"/>
  <c r="AB5581" i="2"/>
  <c r="AB5582" i="2"/>
  <c r="AB5583" i="2"/>
  <c r="AB5584" i="2"/>
  <c r="AB5585" i="2"/>
  <c r="AB5586" i="2"/>
  <c r="AB5587" i="2"/>
  <c r="AB5588" i="2"/>
  <c r="AB5589" i="2"/>
  <c r="AB5590" i="2"/>
  <c r="AB5591" i="2"/>
  <c r="AB5592" i="2"/>
  <c r="AB5593" i="2"/>
  <c r="AB5594" i="2"/>
  <c r="AB5595" i="2"/>
  <c r="AB5596" i="2"/>
  <c r="AB5597" i="2"/>
  <c r="AB5598" i="2"/>
  <c r="AB5599" i="2"/>
  <c r="AB5600" i="2"/>
  <c r="AB5601" i="2"/>
  <c r="AB5602" i="2"/>
  <c r="AB5603" i="2"/>
  <c r="AB5604" i="2"/>
  <c r="AB5605" i="2"/>
  <c r="AB5606" i="2"/>
  <c r="AB5607" i="2"/>
  <c r="AB5608" i="2"/>
  <c r="AB5609" i="2"/>
  <c r="AB5610" i="2"/>
  <c r="AB5611" i="2"/>
  <c r="AB5612" i="2"/>
  <c r="AB5613" i="2"/>
  <c r="AB5614" i="2"/>
  <c r="AB5615" i="2"/>
  <c r="AB5616" i="2"/>
  <c r="AB5617" i="2"/>
  <c r="AB5618" i="2"/>
  <c r="AB5619" i="2"/>
  <c r="AB5620" i="2"/>
  <c r="AB5621" i="2"/>
  <c r="AB5622" i="2"/>
  <c r="AB5623" i="2"/>
  <c r="AB5624" i="2"/>
  <c r="AB5625" i="2"/>
  <c r="AB5626" i="2"/>
  <c r="AB5627" i="2"/>
  <c r="AB5628" i="2"/>
  <c r="AB5629" i="2"/>
  <c r="AB5630" i="2"/>
  <c r="AB5631" i="2"/>
  <c r="AB5632" i="2"/>
  <c r="AB5633" i="2"/>
  <c r="AB5634" i="2"/>
  <c r="AB5635" i="2"/>
  <c r="AB5636" i="2"/>
  <c r="AB5637" i="2"/>
  <c r="AB5638" i="2"/>
  <c r="AB5639" i="2"/>
  <c r="AB5640" i="2"/>
  <c r="AB5641" i="2"/>
  <c r="AB5642" i="2"/>
  <c r="AB5643" i="2"/>
  <c r="AB5644" i="2"/>
  <c r="AB5645" i="2"/>
  <c r="AB5646" i="2"/>
  <c r="AB5647" i="2"/>
  <c r="AB5648" i="2"/>
  <c r="AB5649" i="2"/>
  <c r="AB5650" i="2"/>
  <c r="AB5651" i="2"/>
  <c r="AB5652" i="2"/>
  <c r="AB5653" i="2"/>
  <c r="AB5654" i="2"/>
  <c r="AB5655" i="2"/>
  <c r="AB5656" i="2"/>
  <c r="AB5657" i="2"/>
  <c r="AB5658" i="2"/>
  <c r="AB5659" i="2"/>
  <c r="AB5660" i="2"/>
  <c r="AB5661" i="2"/>
  <c r="AB5662" i="2"/>
  <c r="AB5663" i="2"/>
  <c r="AB5664" i="2"/>
  <c r="AB5665" i="2"/>
  <c r="AB5666" i="2"/>
  <c r="AB5667" i="2"/>
  <c r="AB5668" i="2"/>
  <c r="AB5669" i="2"/>
  <c r="AB5670" i="2"/>
  <c r="AB5671" i="2"/>
  <c r="AB5672" i="2"/>
  <c r="AB5673" i="2"/>
  <c r="AB5674" i="2"/>
  <c r="AB5675" i="2"/>
  <c r="AB5676" i="2"/>
  <c r="AB5677" i="2"/>
  <c r="AB5678" i="2"/>
  <c r="AB5679" i="2"/>
  <c r="AB5680" i="2"/>
  <c r="AB5681" i="2"/>
  <c r="AB5682" i="2"/>
  <c r="AB5683" i="2"/>
  <c r="AB5684" i="2"/>
  <c r="AB5685" i="2"/>
  <c r="AB5686" i="2"/>
  <c r="AB5687" i="2"/>
  <c r="AB5688" i="2"/>
  <c r="AB5689" i="2"/>
  <c r="AB5690" i="2"/>
  <c r="AB5691" i="2"/>
  <c r="AB5692" i="2"/>
  <c r="AB5693" i="2"/>
  <c r="AB5694" i="2"/>
  <c r="AB5695" i="2"/>
  <c r="AB5696" i="2"/>
  <c r="AB5697" i="2"/>
  <c r="AB5698" i="2"/>
  <c r="AB5699" i="2"/>
  <c r="AB5700" i="2"/>
  <c r="AB5701" i="2"/>
  <c r="AB5702" i="2"/>
  <c r="AB5703" i="2"/>
  <c r="AB5704" i="2"/>
  <c r="AB5705" i="2"/>
  <c r="AB5706" i="2"/>
  <c r="AB5707" i="2"/>
  <c r="AB5708" i="2"/>
  <c r="AB5709" i="2"/>
  <c r="AB5710" i="2"/>
  <c r="AB5711" i="2"/>
  <c r="AB5712" i="2"/>
  <c r="AB5713" i="2"/>
  <c r="AB5714" i="2"/>
  <c r="AB5715" i="2"/>
  <c r="AB5716" i="2"/>
  <c r="AB5717" i="2"/>
  <c r="AB5718" i="2"/>
  <c r="AB5719" i="2"/>
  <c r="AB5720" i="2"/>
  <c r="AB5721" i="2"/>
  <c r="AB5722" i="2"/>
  <c r="AB5723" i="2"/>
  <c r="AB5724" i="2"/>
  <c r="AB5725" i="2"/>
  <c r="AB5726" i="2"/>
  <c r="AB5727" i="2"/>
  <c r="AB5728" i="2"/>
  <c r="AB5729" i="2"/>
  <c r="AB5730" i="2"/>
  <c r="AB5731" i="2"/>
  <c r="AB5732" i="2"/>
  <c r="AB5733" i="2"/>
  <c r="AB5734" i="2"/>
  <c r="AB5735" i="2"/>
  <c r="AB5736" i="2"/>
  <c r="AB5737" i="2"/>
  <c r="AB5738" i="2"/>
  <c r="AB5739" i="2"/>
  <c r="AB5740" i="2"/>
  <c r="AB5741" i="2"/>
  <c r="AB5742" i="2"/>
  <c r="AB5743" i="2"/>
  <c r="AB5744" i="2"/>
  <c r="AB5745" i="2"/>
  <c r="AB5746" i="2"/>
  <c r="AB5747" i="2"/>
  <c r="AB5748" i="2"/>
  <c r="AB5749" i="2"/>
  <c r="AB5750" i="2"/>
  <c r="AB5751" i="2"/>
  <c r="AB5752" i="2"/>
  <c r="AB5753" i="2"/>
  <c r="AB5754" i="2"/>
  <c r="AB5755" i="2"/>
  <c r="AB5756" i="2"/>
  <c r="AB5757" i="2"/>
  <c r="AB5758" i="2"/>
  <c r="AB5759" i="2"/>
  <c r="AB5760" i="2"/>
  <c r="AB5761" i="2"/>
  <c r="AB5762" i="2"/>
  <c r="AB5763" i="2"/>
  <c r="AB5764" i="2"/>
  <c r="AB5765" i="2"/>
  <c r="AB5766" i="2"/>
  <c r="AB5767" i="2"/>
  <c r="AB5768" i="2"/>
  <c r="AB5769" i="2"/>
  <c r="AB5770" i="2"/>
  <c r="AB5771" i="2"/>
  <c r="AB5772" i="2"/>
  <c r="AB5773" i="2"/>
  <c r="AB5774" i="2"/>
  <c r="AB5775" i="2"/>
  <c r="AB5776" i="2"/>
  <c r="AB5777" i="2"/>
  <c r="AB5778" i="2"/>
  <c r="AB5779" i="2"/>
  <c r="AB5780" i="2"/>
  <c r="AB5781" i="2"/>
  <c r="AB5782" i="2"/>
  <c r="AB5783" i="2"/>
  <c r="AB5784" i="2"/>
  <c r="AB5785" i="2"/>
  <c r="AB5786" i="2"/>
  <c r="AB5787" i="2"/>
  <c r="AB5788" i="2"/>
  <c r="AB5789" i="2"/>
  <c r="AB5790" i="2"/>
  <c r="AB5791" i="2"/>
  <c r="AB5792" i="2"/>
  <c r="AB5793" i="2"/>
  <c r="AB5794" i="2"/>
  <c r="AB5795" i="2"/>
  <c r="AB5796" i="2"/>
  <c r="AB5797" i="2"/>
  <c r="AB5798" i="2"/>
  <c r="AB5799" i="2"/>
  <c r="AB5800" i="2"/>
  <c r="AB5801" i="2"/>
  <c r="AB5802" i="2"/>
  <c r="AB5803" i="2"/>
  <c r="AB5804" i="2"/>
  <c r="AB5805" i="2"/>
  <c r="AB5806" i="2"/>
  <c r="AB5807" i="2"/>
  <c r="AB5808" i="2"/>
  <c r="AB5809" i="2"/>
  <c r="AB5810" i="2"/>
  <c r="AB5811" i="2"/>
  <c r="AB5812" i="2"/>
  <c r="AB5813" i="2"/>
  <c r="AB5814" i="2"/>
  <c r="AB5815" i="2"/>
  <c r="AB5816" i="2"/>
  <c r="AB5817" i="2"/>
  <c r="AB5818" i="2"/>
  <c r="AB5819" i="2"/>
  <c r="AB5820" i="2"/>
  <c r="AB5821" i="2"/>
  <c r="AB5822" i="2"/>
  <c r="AB5823" i="2"/>
  <c r="AB5824" i="2"/>
  <c r="AB5825" i="2"/>
  <c r="AB5826" i="2"/>
  <c r="AB5827" i="2"/>
  <c r="AB5828" i="2"/>
  <c r="AB5829" i="2"/>
  <c r="AB5830" i="2"/>
  <c r="AB5831" i="2"/>
  <c r="AB5832" i="2"/>
  <c r="AB5833" i="2"/>
  <c r="AB5834" i="2"/>
  <c r="AB5835" i="2"/>
  <c r="AB5836" i="2"/>
  <c r="AB5837" i="2"/>
  <c r="AB5838" i="2"/>
  <c r="AB5839" i="2"/>
  <c r="AB5840" i="2"/>
  <c r="AB5841" i="2"/>
  <c r="AB5842" i="2"/>
  <c r="AB5843" i="2"/>
  <c r="AB5844" i="2"/>
  <c r="AB5845" i="2"/>
  <c r="AB5846" i="2"/>
  <c r="AB5847" i="2"/>
  <c r="AB5848" i="2"/>
  <c r="AB5849" i="2"/>
  <c r="AB5850" i="2"/>
  <c r="AB5851" i="2"/>
  <c r="AB5852" i="2"/>
  <c r="AB5853" i="2"/>
  <c r="AB5854" i="2"/>
  <c r="AB5855" i="2"/>
  <c r="AB5856" i="2"/>
  <c r="AB5857" i="2"/>
  <c r="AB5858" i="2"/>
  <c r="AB5859" i="2"/>
  <c r="AB5860" i="2"/>
  <c r="AB5861" i="2"/>
  <c r="AB5862" i="2"/>
  <c r="AB5863" i="2"/>
  <c r="AB5864" i="2"/>
  <c r="AB5865" i="2"/>
  <c r="AB5866" i="2"/>
  <c r="AB5867" i="2"/>
  <c r="AB5868" i="2"/>
  <c r="AB5869" i="2"/>
  <c r="AB5870" i="2"/>
  <c r="AB5871" i="2"/>
  <c r="AB5872" i="2"/>
  <c r="AB5873" i="2"/>
  <c r="AB5874" i="2"/>
  <c r="AB5875" i="2"/>
  <c r="AB5876" i="2"/>
  <c r="AB5877" i="2"/>
  <c r="AB5878" i="2"/>
  <c r="AB5879" i="2"/>
  <c r="AB5880" i="2"/>
  <c r="AB5881" i="2"/>
  <c r="AB5882" i="2"/>
  <c r="AB5883" i="2"/>
  <c r="AB5884" i="2"/>
  <c r="AB5885" i="2"/>
  <c r="AB5886" i="2"/>
  <c r="AB5887" i="2"/>
  <c r="AB5888" i="2"/>
  <c r="AB5889" i="2"/>
  <c r="AB5890" i="2"/>
  <c r="AB5891" i="2"/>
  <c r="AB5892" i="2"/>
  <c r="AB5893" i="2"/>
  <c r="AB5894" i="2"/>
  <c r="AB5895" i="2"/>
  <c r="AB5896" i="2"/>
  <c r="AB5897" i="2"/>
  <c r="AB5898" i="2"/>
  <c r="AB5899" i="2"/>
  <c r="AB5900" i="2"/>
  <c r="AB5901" i="2"/>
  <c r="AB5902" i="2"/>
  <c r="AB5903" i="2"/>
  <c r="AB5904" i="2"/>
  <c r="AB5905" i="2"/>
  <c r="AB5906" i="2"/>
  <c r="AB5907" i="2"/>
  <c r="AB5908" i="2"/>
  <c r="AB5909" i="2"/>
  <c r="AB5910" i="2"/>
  <c r="AB5911" i="2"/>
  <c r="AB5912" i="2"/>
  <c r="AB5913" i="2"/>
  <c r="AB5914" i="2"/>
  <c r="AB5915" i="2"/>
  <c r="AB5916" i="2"/>
  <c r="AB5917" i="2"/>
  <c r="AB5918" i="2"/>
  <c r="AB5919" i="2"/>
  <c r="AB5920" i="2"/>
  <c r="AB5921" i="2"/>
  <c r="AB5922" i="2"/>
  <c r="AB5923" i="2"/>
  <c r="AB5924" i="2"/>
  <c r="AB5925" i="2"/>
  <c r="AB5926" i="2"/>
  <c r="AB5927" i="2"/>
  <c r="AB5928" i="2"/>
  <c r="AB5929" i="2"/>
  <c r="AB5930" i="2"/>
  <c r="AB5931" i="2"/>
  <c r="AB5932" i="2"/>
  <c r="AB5933" i="2"/>
  <c r="AB5934" i="2"/>
  <c r="AB5935" i="2"/>
  <c r="AB5936" i="2"/>
  <c r="AB5937" i="2"/>
  <c r="AB5938" i="2"/>
  <c r="AB5939" i="2"/>
  <c r="AB5940" i="2"/>
  <c r="AB5941" i="2"/>
  <c r="AB5942" i="2"/>
  <c r="AB5943" i="2"/>
  <c r="AB5944" i="2"/>
  <c r="AB5945" i="2"/>
  <c r="AB5946" i="2"/>
  <c r="AB5947" i="2"/>
  <c r="AB5948" i="2"/>
  <c r="AB5949" i="2"/>
  <c r="AB5950" i="2"/>
  <c r="AB5951" i="2"/>
  <c r="AB5952" i="2"/>
  <c r="AB5953" i="2"/>
  <c r="AB5954" i="2"/>
  <c r="AB5955" i="2"/>
  <c r="AB5956" i="2"/>
  <c r="AB5957" i="2"/>
  <c r="AB5958" i="2"/>
  <c r="AB5959" i="2"/>
  <c r="AB5960" i="2"/>
  <c r="AB5961" i="2"/>
  <c r="AB5962" i="2"/>
  <c r="AB5963" i="2"/>
  <c r="AB5964" i="2"/>
  <c r="AB5965" i="2"/>
  <c r="AB5966" i="2"/>
  <c r="AB5967" i="2"/>
  <c r="AB5968" i="2"/>
  <c r="AB5969" i="2"/>
  <c r="AB5970" i="2"/>
  <c r="AB5971" i="2"/>
  <c r="AB5972" i="2"/>
  <c r="AB5973" i="2"/>
  <c r="AB5974" i="2"/>
  <c r="AB5975" i="2"/>
  <c r="AB5976" i="2"/>
  <c r="AB5977" i="2"/>
  <c r="AB5978" i="2"/>
  <c r="AB5979" i="2"/>
  <c r="AB5980" i="2"/>
  <c r="AB5981" i="2"/>
  <c r="AB5982" i="2"/>
  <c r="AB5983" i="2"/>
  <c r="AB5984" i="2"/>
  <c r="AB5985" i="2"/>
  <c r="AB5986" i="2"/>
  <c r="AB5987" i="2"/>
  <c r="AB5988" i="2"/>
  <c r="AB5989" i="2"/>
  <c r="AB5990" i="2"/>
  <c r="AB5991" i="2"/>
  <c r="AB5992" i="2"/>
  <c r="AB5993" i="2"/>
  <c r="AB5994" i="2"/>
  <c r="AB5995" i="2"/>
  <c r="AB5996" i="2"/>
  <c r="AB5997" i="2"/>
  <c r="AB5998" i="2"/>
  <c r="AB5999" i="2"/>
  <c r="AB6000" i="2"/>
  <c r="AB6001" i="2"/>
  <c r="AB6002" i="2"/>
  <c r="AB6003" i="2"/>
  <c r="AB6004" i="2"/>
  <c r="AB6005" i="2"/>
  <c r="AB6006" i="2"/>
  <c r="AB6007" i="2"/>
  <c r="AB6008" i="2"/>
  <c r="AB6009" i="2"/>
  <c r="AB6010" i="2"/>
  <c r="AB6011" i="2"/>
  <c r="AB6012" i="2"/>
  <c r="AB6013" i="2"/>
  <c r="AB6014" i="2"/>
  <c r="AB6015" i="2"/>
  <c r="AB6016" i="2"/>
  <c r="AB6017" i="2"/>
  <c r="AB6018" i="2"/>
  <c r="AB6019" i="2"/>
  <c r="AB6020" i="2"/>
  <c r="AB6021" i="2"/>
  <c r="AB6022" i="2"/>
  <c r="AB6023" i="2"/>
  <c r="AB6024" i="2"/>
  <c r="AB6025" i="2"/>
  <c r="AB6026" i="2"/>
  <c r="AB6027" i="2"/>
  <c r="AB6028" i="2"/>
  <c r="AB6029" i="2"/>
  <c r="AB6030" i="2"/>
  <c r="AB6031" i="2"/>
  <c r="AB6032" i="2"/>
  <c r="AB6033" i="2"/>
  <c r="AB6034" i="2"/>
  <c r="AB6035" i="2"/>
  <c r="AB6036" i="2"/>
  <c r="AB6037" i="2"/>
  <c r="AB6038" i="2"/>
  <c r="AB6039" i="2"/>
  <c r="AB6040" i="2"/>
  <c r="AB6041" i="2"/>
  <c r="AB6042" i="2"/>
  <c r="AB6043" i="2"/>
  <c r="AB6044" i="2"/>
  <c r="AB6045" i="2"/>
  <c r="AB6046" i="2"/>
  <c r="AB6047" i="2"/>
  <c r="AB6048" i="2"/>
  <c r="AB6049" i="2"/>
  <c r="AB6050" i="2"/>
  <c r="AB6051" i="2"/>
  <c r="AB6052" i="2"/>
  <c r="AB6053" i="2"/>
  <c r="AB6054" i="2"/>
  <c r="AB6055" i="2"/>
  <c r="AB6056" i="2"/>
  <c r="AB6057" i="2"/>
  <c r="AB6058" i="2"/>
  <c r="AB6059" i="2"/>
  <c r="AB6060" i="2"/>
  <c r="AB6061" i="2"/>
  <c r="AB6062" i="2"/>
  <c r="AB6063" i="2"/>
  <c r="AB6064" i="2"/>
  <c r="AB6065" i="2"/>
  <c r="AB6066" i="2"/>
  <c r="AB6067" i="2"/>
  <c r="AB6068" i="2"/>
  <c r="AB6069" i="2"/>
  <c r="AB6070" i="2"/>
  <c r="AB6071" i="2"/>
  <c r="AB6072" i="2"/>
  <c r="AB6073" i="2"/>
  <c r="AB6074" i="2"/>
  <c r="AB6075" i="2"/>
  <c r="AB6076" i="2"/>
  <c r="AB6077" i="2"/>
  <c r="AB6078" i="2"/>
  <c r="AB6079" i="2"/>
  <c r="AB6080" i="2"/>
  <c r="AB6081" i="2"/>
  <c r="AB6082" i="2"/>
  <c r="AB6083" i="2"/>
  <c r="AB6084" i="2"/>
  <c r="AB6085" i="2"/>
  <c r="AB6086" i="2"/>
  <c r="AB6087" i="2"/>
  <c r="AB6088" i="2"/>
  <c r="AB6089" i="2"/>
  <c r="AB6090" i="2"/>
  <c r="AB6091" i="2"/>
  <c r="AB6092" i="2"/>
  <c r="AB6093" i="2"/>
  <c r="AB6094" i="2"/>
  <c r="AB6095" i="2"/>
  <c r="AB6096" i="2"/>
  <c r="AB6097" i="2"/>
  <c r="AB6098" i="2"/>
  <c r="AB6099" i="2"/>
  <c r="AB6100" i="2"/>
  <c r="AB6101" i="2"/>
  <c r="AB6102" i="2"/>
  <c r="AB6103" i="2"/>
  <c r="AB6104" i="2"/>
  <c r="AB6105" i="2"/>
  <c r="AB6106" i="2"/>
  <c r="AB6107" i="2"/>
  <c r="AB6108" i="2"/>
  <c r="AB6109" i="2"/>
  <c r="AB6110" i="2"/>
  <c r="AB6111" i="2"/>
  <c r="AB6112" i="2"/>
  <c r="AB6113" i="2"/>
  <c r="AB6114" i="2"/>
  <c r="AB6115" i="2"/>
  <c r="AB6116" i="2"/>
  <c r="AB6117" i="2"/>
  <c r="AB6118" i="2"/>
  <c r="AB6119" i="2"/>
  <c r="AB6120" i="2"/>
  <c r="AB6121" i="2"/>
  <c r="AB6122" i="2"/>
  <c r="AB6123" i="2"/>
  <c r="AB6124" i="2"/>
  <c r="AB6125" i="2"/>
  <c r="AB6126" i="2"/>
  <c r="AB6127" i="2"/>
  <c r="AB6128" i="2"/>
  <c r="AB6129" i="2"/>
  <c r="AB6130" i="2"/>
  <c r="AB6131" i="2"/>
  <c r="AB6132" i="2"/>
  <c r="AB6133" i="2"/>
  <c r="AB6134" i="2"/>
  <c r="AB6135" i="2"/>
  <c r="AB6136" i="2"/>
  <c r="AB6137" i="2"/>
  <c r="AB6138" i="2"/>
  <c r="AB6139" i="2"/>
  <c r="AB6140" i="2"/>
  <c r="AB6141" i="2"/>
  <c r="AB6142" i="2"/>
  <c r="AB6143" i="2"/>
  <c r="AB6144" i="2"/>
  <c r="AB6145" i="2"/>
  <c r="AB6146" i="2"/>
  <c r="AB6147" i="2"/>
  <c r="AB6148" i="2"/>
  <c r="AB6149" i="2"/>
  <c r="AB6150" i="2"/>
  <c r="AB6151" i="2"/>
  <c r="AB6152" i="2"/>
  <c r="AB6153" i="2"/>
  <c r="AB6154" i="2"/>
  <c r="AB6155" i="2"/>
  <c r="AB6156" i="2"/>
  <c r="AB6157" i="2"/>
  <c r="AB6158" i="2"/>
  <c r="AB6159" i="2"/>
  <c r="AB6160" i="2"/>
  <c r="AB6161" i="2"/>
  <c r="AB6162" i="2"/>
  <c r="AB6163" i="2"/>
  <c r="AB6164" i="2"/>
  <c r="AB6165" i="2"/>
  <c r="AB6166" i="2"/>
  <c r="AB6167" i="2"/>
  <c r="AB6168" i="2"/>
  <c r="AB6169" i="2"/>
  <c r="AB6170" i="2"/>
  <c r="AB6171" i="2"/>
  <c r="AB6172" i="2"/>
  <c r="AB6173" i="2"/>
  <c r="AB6174" i="2"/>
  <c r="AB6175" i="2"/>
  <c r="AB6176" i="2"/>
  <c r="AB6177" i="2"/>
  <c r="AB6178" i="2"/>
  <c r="AB6179" i="2"/>
  <c r="AB6180" i="2"/>
  <c r="AB6181" i="2"/>
  <c r="AB6182" i="2"/>
  <c r="AB6183" i="2"/>
  <c r="AB6184" i="2"/>
  <c r="AB6185" i="2"/>
  <c r="AB6186" i="2"/>
  <c r="AB6187" i="2"/>
  <c r="AB6188" i="2"/>
  <c r="AB6189" i="2"/>
  <c r="AB6190" i="2"/>
  <c r="AB6191" i="2"/>
  <c r="AB6192" i="2"/>
  <c r="AB6193" i="2"/>
  <c r="AB6194" i="2"/>
  <c r="AB6195" i="2"/>
  <c r="AB6196" i="2"/>
  <c r="AB6197" i="2"/>
  <c r="AB6198" i="2"/>
  <c r="AB6199" i="2"/>
  <c r="AB6200" i="2"/>
  <c r="AB6201" i="2"/>
  <c r="AB6202" i="2"/>
  <c r="AB6203" i="2"/>
  <c r="AB6204" i="2"/>
  <c r="AB6205" i="2"/>
  <c r="AB6206" i="2"/>
  <c r="AB6207" i="2"/>
  <c r="AB6208" i="2"/>
  <c r="AB6209" i="2"/>
  <c r="AB6210" i="2"/>
  <c r="AB6211" i="2"/>
  <c r="AB6212" i="2"/>
  <c r="AB6213" i="2"/>
  <c r="AB6214" i="2"/>
  <c r="AB6215" i="2"/>
  <c r="AB6216" i="2"/>
  <c r="AB6217" i="2"/>
  <c r="AB6218" i="2"/>
  <c r="AB6219" i="2"/>
  <c r="AB6220" i="2"/>
  <c r="AB6221" i="2"/>
  <c r="AB6222" i="2"/>
  <c r="AB6223" i="2"/>
  <c r="AB6224" i="2"/>
  <c r="AB6225" i="2"/>
  <c r="AB6226" i="2"/>
  <c r="AB6227" i="2"/>
  <c r="AB6228" i="2"/>
  <c r="AB6229" i="2"/>
  <c r="AB6230" i="2"/>
  <c r="AB6231" i="2"/>
  <c r="AB6232" i="2"/>
  <c r="AB6233" i="2"/>
  <c r="AB6234" i="2"/>
  <c r="AB6235" i="2"/>
  <c r="AB6236" i="2"/>
  <c r="AB6237" i="2"/>
  <c r="AB6238" i="2"/>
  <c r="AB6239" i="2"/>
  <c r="AB6240" i="2"/>
  <c r="AB6241" i="2"/>
  <c r="AB6242" i="2"/>
  <c r="AB6243" i="2"/>
  <c r="AB6244" i="2"/>
  <c r="AB6245" i="2"/>
  <c r="AB6246" i="2"/>
  <c r="AB6247" i="2"/>
  <c r="AB6248" i="2"/>
  <c r="AB6249" i="2"/>
  <c r="AB6250" i="2"/>
  <c r="AB6251" i="2"/>
  <c r="AB6252" i="2"/>
  <c r="AB6253" i="2"/>
  <c r="AB6254" i="2"/>
  <c r="AB6255" i="2"/>
  <c r="AB6256" i="2"/>
  <c r="AB6257" i="2"/>
  <c r="AB6258" i="2"/>
  <c r="AB6259" i="2"/>
  <c r="AB6260" i="2"/>
  <c r="AB6261" i="2"/>
  <c r="AB6262" i="2"/>
  <c r="AB6263" i="2"/>
  <c r="AB6264" i="2"/>
  <c r="AB6265" i="2"/>
  <c r="AB6266" i="2"/>
  <c r="AB6267" i="2"/>
  <c r="AB6268" i="2"/>
  <c r="AB6269" i="2"/>
  <c r="AB6270" i="2"/>
  <c r="AB6271" i="2"/>
  <c r="AB6272" i="2"/>
  <c r="AB6273" i="2"/>
  <c r="AB6274" i="2"/>
  <c r="AB6275" i="2"/>
  <c r="AB6276" i="2"/>
  <c r="AB6277" i="2"/>
  <c r="AB6278" i="2"/>
  <c r="AB6279" i="2"/>
  <c r="AB6280" i="2"/>
  <c r="AB6281" i="2"/>
  <c r="AB6282" i="2"/>
  <c r="AB6283" i="2"/>
  <c r="AB6284" i="2"/>
  <c r="AB6285" i="2"/>
  <c r="AB6286" i="2"/>
  <c r="AB6287" i="2"/>
  <c r="AB6288" i="2"/>
  <c r="AB6289" i="2"/>
  <c r="AB6290" i="2"/>
  <c r="AB6291" i="2"/>
  <c r="AB6292" i="2"/>
  <c r="AB6293" i="2"/>
  <c r="AB6294" i="2"/>
  <c r="AB6295" i="2"/>
  <c r="AB6296" i="2"/>
  <c r="AB6297" i="2"/>
  <c r="AB6298" i="2"/>
  <c r="AB6299" i="2"/>
  <c r="AB6300" i="2"/>
  <c r="AB6301" i="2"/>
  <c r="AB6302" i="2"/>
  <c r="AB6303" i="2"/>
  <c r="AB6304" i="2"/>
  <c r="AB6305" i="2"/>
  <c r="AB6306" i="2"/>
  <c r="AB6307" i="2"/>
  <c r="AB6308" i="2"/>
  <c r="AB6309" i="2"/>
  <c r="AB6310" i="2"/>
  <c r="AB6311" i="2"/>
  <c r="AB6312" i="2"/>
  <c r="AB6313" i="2"/>
  <c r="AB6314" i="2"/>
  <c r="AB6315" i="2"/>
  <c r="AB6316" i="2"/>
  <c r="AB6317" i="2"/>
  <c r="AB6318" i="2"/>
  <c r="AB6319" i="2"/>
  <c r="AB6320" i="2"/>
  <c r="AB6321" i="2"/>
  <c r="AB6322" i="2"/>
  <c r="AB6323" i="2"/>
  <c r="AB6324" i="2"/>
  <c r="AB6325" i="2"/>
  <c r="AB6326" i="2"/>
  <c r="AB6327" i="2"/>
  <c r="AB6328" i="2"/>
  <c r="AB6329" i="2"/>
  <c r="AB6330" i="2"/>
  <c r="AB6331" i="2"/>
  <c r="AB6332" i="2"/>
  <c r="AB6333" i="2"/>
  <c r="AB6334" i="2"/>
  <c r="AB6335" i="2"/>
  <c r="AB6336" i="2"/>
  <c r="AB6337" i="2"/>
  <c r="AB6338" i="2"/>
  <c r="AB6339" i="2"/>
  <c r="AB6340" i="2"/>
  <c r="AB6341" i="2"/>
  <c r="AB6342" i="2"/>
  <c r="AB6343" i="2"/>
  <c r="AB6344" i="2"/>
  <c r="AB6345" i="2"/>
  <c r="AB6346" i="2"/>
  <c r="AB6347" i="2"/>
  <c r="AB6348" i="2"/>
  <c r="AB6349" i="2"/>
  <c r="AB6350" i="2"/>
  <c r="AB6351" i="2"/>
  <c r="AB6352" i="2"/>
  <c r="AB6353" i="2"/>
  <c r="AB6354" i="2"/>
  <c r="AB6355" i="2"/>
  <c r="AB6356" i="2"/>
  <c r="AB6357" i="2"/>
  <c r="AB6358" i="2"/>
  <c r="AB6359" i="2"/>
  <c r="AB6360" i="2"/>
  <c r="AB6361" i="2"/>
  <c r="AB6362" i="2"/>
  <c r="AB6363" i="2"/>
  <c r="AB6364" i="2"/>
  <c r="AB6365" i="2"/>
  <c r="AB6366" i="2"/>
  <c r="AB6367" i="2"/>
  <c r="AB6368" i="2"/>
  <c r="AB6369" i="2"/>
  <c r="AB6370" i="2"/>
  <c r="AB6371" i="2"/>
  <c r="AB6372" i="2"/>
  <c r="AB6373" i="2"/>
  <c r="AB6374" i="2"/>
  <c r="AB6375" i="2"/>
  <c r="AB6376" i="2"/>
  <c r="AB6377" i="2"/>
  <c r="AB6378" i="2"/>
  <c r="AB6379" i="2"/>
  <c r="AB6380" i="2"/>
  <c r="AB6381" i="2"/>
  <c r="AB6382" i="2"/>
  <c r="AB6383" i="2"/>
  <c r="AB6384" i="2"/>
  <c r="AB6385" i="2"/>
  <c r="AB6386" i="2"/>
  <c r="AB6387" i="2"/>
  <c r="AB6388" i="2"/>
  <c r="AB6389" i="2"/>
  <c r="AB6390" i="2"/>
  <c r="AB6391" i="2"/>
  <c r="AB6392" i="2"/>
  <c r="AB6393" i="2"/>
  <c r="AB6394" i="2"/>
  <c r="AB6395" i="2"/>
  <c r="AB6396" i="2"/>
  <c r="AB6397" i="2"/>
  <c r="AB6398" i="2"/>
  <c r="AB6399" i="2"/>
  <c r="AB6400" i="2"/>
  <c r="AB6401" i="2"/>
  <c r="AB6402" i="2"/>
  <c r="AB6403" i="2"/>
  <c r="AB6404" i="2"/>
  <c r="AB6405" i="2"/>
  <c r="AB6406" i="2"/>
  <c r="AB6407" i="2"/>
  <c r="AB6408" i="2"/>
  <c r="AB6409" i="2"/>
  <c r="AB6410" i="2"/>
  <c r="AB6411" i="2"/>
  <c r="AB6412" i="2"/>
  <c r="AB6413" i="2"/>
  <c r="AB6414" i="2"/>
  <c r="AB6415" i="2"/>
  <c r="AB6416" i="2"/>
  <c r="AB6417" i="2"/>
  <c r="AB6418" i="2"/>
  <c r="AB6419" i="2"/>
  <c r="AB6420" i="2"/>
  <c r="AB6421" i="2"/>
  <c r="AB6422" i="2"/>
  <c r="AB6423" i="2"/>
  <c r="AB6424" i="2"/>
  <c r="AB6425" i="2"/>
  <c r="AB6426" i="2"/>
  <c r="AB6427" i="2"/>
  <c r="AB6428" i="2"/>
  <c r="AB6429" i="2"/>
  <c r="AB6430" i="2"/>
  <c r="AB6431" i="2"/>
  <c r="AB6432" i="2"/>
  <c r="AB6433" i="2"/>
  <c r="AB6434" i="2"/>
  <c r="AB6435" i="2"/>
  <c r="AB6436" i="2"/>
  <c r="AB6437" i="2"/>
  <c r="AB6438" i="2"/>
  <c r="AB6439" i="2"/>
  <c r="AB6440" i="2"/>
  <c r="AB6441" i="2"/>
  <c r="AB6442" i="2"/>
  <c r="AB6443" i="2"/>
  <c r="AB6444" i="2"/>
  <c r="AB6445" i="2"/>
  <c r="AB6446" i="2"/>
  <c r="AB6447" i="2"/>
  <c r="AB6448" i="2"/>
  <c r="AB6449" i="2"/>
  <c r="AB6450" i="2"/>
  <c r="AB6451" i="2"/>
  <c r="AB6452" i="2"/>
  <c r="AB6453" i="2"/>
  <c r="AB6454" i="2"/>
  <c r="AB6455" i="2"/>
  <c r="AB6456" i="2"/>
  <c r="AB6457" i="2"/>
  <c r="AB6458" i="2"/>
  <c r="AB6459" i="2"/>
  <c r="AB6460" i="2"/>
  <c r="AB6461" i="2"/>
  <c r="AB6462" i="2"/>
  <c r="AB6463" i="2"/>
  <c r="AB6464" i="2"/>
  <c r="AB6465" i="2"/>
  <c r="AB6466" i="2"/>
  <c r="AB6467" i="2"/>
  <c r="AB6468" i="2"/>
  <c r="AB6469" i="2"/>
  <c r="AB6470" i="2"/>
  <c r="AB6471" i="2"/>
  <c r="AB6472" i="2"/>
  <c r="AB6473" i="2"/>
  <c r="AB6474" i="2"/>
  <c r="AB6475" i="2"/>
  <c r="AB6476" i="2"/>
  <c r="AB6477" i="2"/>
  <c r="AB6478" i="2"/>
  <c r="AB6479" i="2"/>
  <c r="AB6480" i="2"/>
  <c r="AB6481" i="2"/>
  <c r="AB6482" i="2"/>
  <c r="AB6483" i="2"/>
  <c r="AB6484" i="2"/>
  <c r="AB6485" i="2"/>
  <c r="AB6486" i="2"/>
  <c r="AB6487" i="2"/>
  <c r="AB6488" i="2"/>
  <c r="AB6489" i="2"/>
  <c r="AB6490" i="2"/>
  <c r="AB6491" i="2"/>
  <c r="AB6492" i="2"/>
  <c r="AB6493" i="2"/>
  <c r="AB6494" i="2"/>
  <c r="AB6495" i="2"/>
  <c r="AB6496" i="2"/>
  <c r="AB6497" i="2"/>
  <c r="AB6498" i="2"/>
  <c r="AB6499" i="2"/>
  <c r="AB6500" i="2"/>
  <c r="AB6501" i="2"/>
  <c r="AB6502" i="2"/>
  <c r="AB6503" i="2"/>
  <c r="AB6504" i="2"/>
  <c r="AB6505" i="2"/>
  <c r="AB6506" i="2"/>
  <c r="AB6507" i="2"/>
  <c r="AB6508" i="2"/>
  <c r="AB6509" i="2"/>
  <c r="AB6510" i="2"/>
  <c r="AB6511" i="2"/>
  <c r="AB6512" i="2"/>
  <c r="AB6513" i="2"/>
  <c r="AB6514" i="2"/>
  <c r="AX5" i="1"/>
  <c r="AZ4" i="1"/>
  <c r="BA4" i="1"/>
  <c r="BB4" i="1"/>
  <c r="BC4" i="1"/>
  <c r="BD4" i="1"/>
  <c r="BE4" i="1"/>
  <c r="BF4" i="1"/>
  <c r="BG4" i="1"/>
  <c r="BH4" i="1"/>
  <c r="BI4" i="1"/>
  <c r="BJ4" i="1"/>
  <c r="AY4" i="1"/>
  <c r="AZ1" i="1"/>
  <c r="BA1" i="1"/>
  <c r="BB1" i="1"/>
  <c r="BC1" i="1"/>
  <c r="BD1" i="1"/>
  <c r="BE1" i="1"/>
  <c r="BF1" i="1"/>
  <c r="BG1" i="1"/>
  <c r="BH1" i="1"/>
  <c r="BI1" i="1"/>
  <c r="BJ1" i="1"/>
  <c r="AY1" i="1"/>
  <c r="AX2" i="1"/>
  <c r="AZ2" i="1" s="1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5101" i="2"/>
  <c r="AA5102" i="2"/>
  <c r="AA5103" i="2"/>
  <c r="AA5104" i="2"/>
  <c r="AA5105" i="2"/>
  <c r="AA5106" i="2"/>
  <c r="AA5107" i="2"/>
  <c r="AA5108" i="2"/>
  <c r="AA5109" i="2"/>
  <c r="AA5110" i="2"/>
  <c r="AA5111" i="2"/>
  <c r="AA5112" i="2"/>
  <c r="AA5113" i="2"/>
  <c r="AA5114" i="2"/>
  <c r="AA5115" i="2"/>
  <c r="AA5116" i="2"/>
  <c r="AA5117" i="2"/>
  <c r="AA5118" i="2"/>
  <c r="AA5119" i="2"/>
  <c r="AA5120" i="2"/>
  <c r="AA5121" i="2"/>
  <c r="AA5122" i="2"/>
  <c r="AA5123" i="2"/>
  <c r="AA5124" i="2"/>
  <c r="AA5125" i="2"/>
  <c r="AA5126" i="2"/>
  <c r="AA5127" i="2"/>
  <c r="AA5128" i="2"/>
  <c r="AA5129" i="2"/>
  <c r="AA5130" i="2"/>
  <c r="AA5131" i="2"/>
  <c r="AA5132" i="2"/>
  <c r="AA5133" i="2"/>
  <c r="AA5134" i="2"/>
  <c r="AA5135" i="2"/>
  <c r="AA5136" i="2"/>
  <c r="AA5137" i="2"/>
  <c r="AA5138" i="2"/>
  <c r="AA5139" i="2"/>
  <c r="AA5140" i="2"/>
  <c r="AA5141" i="2"/>
  <c r="AA5142" i="2"/>
  <c r="AA5143" i="2"/>
  <c r="AA5144" i="2"/>
  <c r="AA5145" i="2"/>
  <c r="AA5146" i="2"/>
  <c r="AA5147" i="2"/>
  <c r="AA5148" i="2"/>
  <c r="AA5149" i="2"/>
  <c r="AA5150" i="2"/>
  <c r="AA5151" i="2"/>
  <c r="AA5152" i="2"/>
  <c r="AA5153" i="2"/>
  <c r="AA5154" i="2"/>
  <c r="AA5155" i="2"/>
  <c r="AA5156" i="2"/>
  <c r="AA5157" i="2"/>
  <c r="AA5158" i="2"/>
  <c r="AA5159" i="2"/>
  <c r="AA5160" i="2"/>
  <c r="AA5161" i="2"/>
  <c r="AA5162" i="2"/>
  <c r="AA5163" i="2"/>
  <c r="AA5164" i="2"/>
  <c r="AA5165" i="2"/>
  <c r="AA5166" i="2"/>
  <c r="AA5167" i="2"/>
  <c r="AA5168" i="2"/>
  <c r="AA5169" i="2"/>
  <c r="AA5170" i="2"/>
  <c r="AA5171" i="2"/>
  <c r="AA5172" i="2"/>
  <c r="AA5173" i="2"/>
  <c r="AA5174" i="2"/>
  <c r="AA5175" i="2"/>
  <c r="AA5176" i="2"/>
  <c r="AA5177" i="2"/>
  <c r="AA5178" i="2"/>
  <c r="AA5179" i="2"/>
  <c r="AA5180" i="2"/>
  <c r="AA5181" i="2"/>
  <c r="AA5182" i="2"/>
  <c r="AA5183" i="2"/>
  <c r="AA5184" i="2"/>
  <c r="AA5185" i="2"/>
  <c r="AA5186" i="2"/>
  <c r="AA5187" i="2"/>
  <c r="AA5188" i="2"/>
  <c r="AA5189" i="2"/>
  <c r="AA5190" i="2"/>
  <c r="AA5191" i="2"/>
  <c r="AA5192" i="2"/>
  <c r="AA5193" i="2"/>
  <c r="AA5194" i="2"/>
  <c r="AA5195" i="2"/>
  <c r="AA5196" i="2"/>
  <c r="AA5197" i="2"/>
  <c r="AA5198" i="2"/>
  <c r="AA5199" i="2"/>
  <c r="AA5200" i="2"/>
  <c r="AA5201" i="2"/>
  <c r="AA5202" i="2"/>
  <c r="AA5203" i="2"/>
  <c r="AA5204" i="2"/>
  <c r="AA5205" i="2"/>
  <c r="AA5206" i="2"/>
  <c r="AA5207" i="2"/>
  <c r="AA5208" i="2"/>
  <c r="AA5209" i="2"/>
  <c r="AA5210" i="2"/>
  <c r="AA5211" i="2"/>
  <c r="AA5212" i="2"/>
  <c r="AA5213" i="2"/>
  <c r="AA5214" i="2"/>
  <c r="AA5215" i="2"/>
  <c r="AA5216" i="2"/>
  <c r="AA5217" i="2"/>
  <c r="AA5218" i="2"/>
  <c r="AA5219" i="2"/>
  <c r="AA5220" i="2"/>
  <c r="AA5221" i="2"/>
  <c r="AA5222" i="2"/>
  <c r="AA5223" i="2"/>
  <c r="AA5224" i="2"/>
  <c r="AA5225" i="2"/>
  <c r="AA5226" i="2"/>
  <c r="AA5227" i="2"/>
  <c r="AA5228" i="2"/>
  <c r="AA5229" i="2"/>
  <c r="AA5230" i="2"/>
  <c r="AA5231" i="2"/>
  <c r="AA5232" i="2"/>
  <c r="AA5233" i="2"/>
  <c r="AA5234" i="2"/>
  <c r="AA5235" i="2"/>
  <c r="AA5236" i="2"/>
  <c r="AA5237" i="2"/>
  <c r="AA5238" i="2"/>
  <c r="AA5239" i="2"/>
  <c r="AA5240" i="2"/>
  <c r="AA5241" i="2"/>
  <c r="AA5242" i="2"/>
  <c r="AA5243" i="2"/>
  <c r="AA5244" i="2"/>
  <c r="AA5245" i="2"/>
  <c r="AA5246" i="2"/>
  <c r="AA5247" i="2"/>
  <c r="AA5248" i="2"/>
  <c r="AA5249" i="2"/>
  <c r="AA5250" i="2"/>
  <c r="AA5251" i="2"/>
  <c r="AA5252" i="2"/>
  <c r="AA5253" i="2"/>
  <c r="AA5254" i="2"/>
  <c r="AA5255" i="2"/>
  <c r="AA5256" i="2"/>
  <c r="AA5257" i="2"/>
  <c r="AA5258" i="2"/>
  <c r="AA5259" i="2"/>
  <c r="AA5260" i="2"/>
  <c r="AA5261" i="2"/>
  <c r="AA5262" i="2"/>
  <c r="AA5263" i="2"/>
  <c r="AA5264" i="2"/>
  <c r="AA5265" i="2"/>
  <c r="AA5266" i="2"/>
  <c r="AA5267" i="2"/>
  <c r="AA5268" i="2"/>
  <c r="AA5269" i="2"/>
  <c r="AA5270" i="2"/>
  <c r="AA5271" i="2"/>
  <c r="AA5272" i="2"/>
  <c r="AA5273" i="2"/>
  <c r="AA5274" i="2"/>
  <c r="AA5275" i="2"/>
  <c r="AA5276" i="2"/>
  <c r="AA5277" i="2"/>
  <c r="AA5278" i="2"/>
  <c r="AA5279" i="2"/>
  <c r="AA5280" i="2"/>
  <c r="AA5281" i="2"/>
  <c r="AA5282" i="2"/>
  <c r="AA5283" i="2"/>
  <c r="AA5284" i="2"/>
  <c r="AA5285" i="2"/>
  <c r="AA5286" i="2"/>
  <c r="AA5287" i="2"/>
  <c r="AA5288" i="2"/>
  <c r="AA5289" i="2"/>
  <c r="AA5290" i="2"/>
  <c r="AA5291" i="2"/>
  <c r="AA5292" i="2"/>
  <c r="AA5293" i="2"/>
  <c r="AA5294" i="2"/>
  <c r="AA5295" i="2"/>
  <c r="AA5296" i="2"/>
  <c r="AA5297" i="2"/>
  <c r="AA5298" i="2"/>
  <c r="AA5299" i="2"/>
  <c r="AA5300" i="2"/>
  <c r="AA5301" i="2"/>
  <c r="AA5302" i="2"/>
  <c r="AA5303" i="2"/>
  <c r="AA5304" i="2"/>
  <c r="AA5305" i="2"/>
  <c r="AA5306" i="2"/>
  <c r="AA5307" i="2"/>
  <c r="AA5308" i="2"/>
  <c r="AA5309" i="2"/>
  <c r="AA5310" i="2"/>
  <c r="AA5311" i="2"/>
  <c r="AA5312" i="2"/>
  <c r="AA5313" i="2"/>
  <c r="AA5314" i="2"/>
  <c r="AA5315" i="2"/>
  <c r="AA5316" i="2"/>
  <c r="AA5317" i="2"/>
  <c r="AA5318" i="2"/>
  <c r="AA5319" i="2"/>
  <c r="AA5320" i="2"/>
  <c r="AA5321" i="2"/>
  <c r="AA5322" i="2"/>
  <c r="AA5323" i="2"/>
  <c r="AA5324" i="2"/>
  <c r="AA5325" i="2"/>
  <c r="AA5326" i="2"/>
  <c r="AA5327" i="2"/>
  <c r="AA5328" i="2"/>
  <c r="AA5329" i="2"/>
  <c r="AA5330" i="2"/>
  <c r="AA5331" i="2"/>
  <c r="AA5332" i="2"/>
  <c r="AA5333" i="2"/>
  <c r="AA5334" i="2"/>
  <c r="AA5335" i="2"/>
  <c r="AA5336" i="2"/>
  <c r="AA5337" i="2"/>
  <c r="AA5338" i="2"/>
  <c r="AA5339" i="2"/>
  <c r="AA5340" i="2"/>
  <c r="AA5341" i="2"/>
  <c r="AA5342" i="2"/>
  <c r="AA5343" i="2"/>
  <c r="AA5344" i="2"/>
  <c r="AA5345" i="2"/>
  <c r="AA5346" i="2"/>
  <c r="AA5347" i="2"/>
  <c r="AA5348" i="2"/>
  <c r="AA5349" i="2"/>
  <c r="AA5350" i="2"/>
  <c r="AA5351" i="2"/>
  <c r="AA5352" i="2"/>
  <c r="AA5353" i="2"/>
  <c r="AA5354" i="2"/>
  <c r="AA5355" i="2"/>
  <c r="AA5356" i="2"/>
  <c r="AA5357" i="2"/>
  <c r="AA5358" i="2"/>
  <c r="AA5359" i="2"/>
  <c r="AA5360" i="2"/>
  <c r="AA5361" i="2"/>
  <c r="AA5362" i="2"/>
  <c r="AA5363" i="2"/>
  <c r="AA5364" i="2"/>
  <c r="AA5365" i="2"/>
  <c r="AA5366" i="2"/>
  <c r="AA5367" i="2"/>
  <c r="AA5368" i="2"/>
  <c r="AA5369" i="2"/>
  <c r="AA5370" i="2"/>
  <c r="AA5371" i="2"/>
  <c r="AA5372" i="2"/>
  <c r="AA5373" i="2"/>
  <c r="AA5374" i="2"/>
  <c r="AA5375" i="2"/>
  <c r="AA5376" i="2"/>
  <c r="AA5377" i="2"/>
  <c r="AA5378" i="2"/>
  <c r="AA5379" i="2"/>
  <c r="AA5380" i="2"/>
  <c r="AA5381" i="2"/>
  <c r="AA5382" i="2"/>
  <c r="AA5383" i="2"/>
  <c r="AA5384" i="2"/>
  <c r="AA5385" i="2"/>
  <c r="AA5386" i="2"/>
  <c r="AA5387" i="2"/>
  <c r="AA5388" i="2"/>
  <c r="AA5389" i="2"/>
  <c r="AA5390" i="2"/>
  <c r="AA5391" i="2"/>
  <c r="AA5392" i="2"/>
  <c r="AA5393" i="2"/>
  <c r="AA5394" i="2"/>
  <c r="AA5395" i="2"/>
  <c r="AA5396" i="2"/>
  <c r="AA5397" i="2"/>
  <c r="AA5398" i="2"/>
  <c r="AA5399" i="2"/>
  <c r="AA5400" i="2"/>
  <c r="AA5401" i="2"/>
  <c r="AA5402" i="2"/>
  <c r="AA5403" i="2"/>
  <c r="AA5404" i="2"/>
  <c r="AA5405" i="2"/>
  <c r="AA5406" i="2"/>
  <c r="AA5407" i="2"/>
  <c r="AA5408" i="2"/>
  <c r="AA5409" i="2"/>
  <c r="AA5410" i="2"/>
  <c r="AA5411" i="2"/>
  <c r="AA5412" i="2"/>
  <c r="AA5413" i="2"/>
  <c r="AA5414" i="2"/>
  <c r="AA5415" i="2"/>
  <c r="AA5416" i="2"/>
  <c r="AA5417" i="2"/>
  <c r="AA5418" i="2"/>
  <c r="AA5419" i="2"/>
  <c r="AA5420" i="2"/>
  <c r="AA5421" i="2"/>
  <c r="AA5422" i="2"/>
  <c r="AA5423" i="2"/>
  <c r="AA5424" i="2"/>
  <c r="AA5425" i="2"/>
  <c r="AA5426" i="2"/>
  <c r="AA5427" i="2"/>
  <c r="AA5428" i="2"/>
  <c r="AA5429" i="2"/>
  <c r="AA5430" i="2"/>
  <c r="AA5431" i="2"/>
  <c r="AA5432" i="2"/>
  <c r="AA5433" i="2"/>
  <c r="AA5434" i="2"/>
  <c r="AA5435" i="2"/>
  <c r="AA5436" i="2"/>
  <c r="AA5437" i="2"/>
  <c r="AA5438" i="2"/>
  <c r="AA5439" i="2"/>
  <c r="AA5440" i="2"/>
  <c r="AA5441" i="2"/>
  <c r="AA5442" i="2"/>
  <c r="AA5443" i="2"/>
  <c r="AA5444" i="2"/>
  <c r="AA5445" i="2"/>
  <c r="AA5446" i="2"/>
  <c r="AA5447" i="2"/>
  <c r="AA5448" i="2"/>
  <c r="AA5449" i="2"/>
  <c r="AA5450" i="2"/>
  <c r="AA5451" i="2"/>
  <c r="AA5452" i="2"/>
  <c r="AA5453" i="2"/>
  <c r="AA5454" i="2"/>
  <c r="AA5455" i="2"/>
  <c r="AA5456" i="2"/>
  <c r="AA5457" i="2"/>
  <c r="AA5458" i="2"/>
  <c r="AA5459" i="2"/>
  <c r="AA5460" i="2"/>
  <c r="AA5461" i="2"/>
  <c r="AA5462" i="2"/>
  <c r="AA5463" i="2"/>
  <c r="AA5464" i="2"/>
  <c r="AA5465" i="2"/>
  <c r="AA5466" i="2"/>
  <c r="AA5467" i="2"/>
  <c r="AA5468" i="2"/>
  <c r="AA5469" i="2"/>
  <c r="AA5470" i="2"/>
  <c r="AA5471" i="2"/>
  <c r="AA5472" i="2"/>
  <c r="AA5473" i="2"/>
  <c r="AA5474" i="2"/>
  <c r="AA5475" i="2"/>
  <c r="AA5476" i="2"/>
  <c r="AA5477" i="2"/>
  <c r="AA5478" i="2"/>
  <c r="AA5479" i="2"/>
  <c r="AA5480" i="2"/>
  <c r="AA5481" i="2"/>
  <c r="AA5482" i="2"/>
  <c r="AA5483" i="2"/>
  <c r="AA5484" i="2"/>
  <c r="AA5485" i="2"/>
  <c r="AA5486" i="2"/>
  <c r="AA5487" i="2"/>
  <c r="AA5488" i="2"/>
  <c r="AA5489" i="2"/>
  <c r="AA5490" i="2"/>
  <c r="AA5491" i="2"/>
  <c r="AA5492" i="2"/>
  <c r="AA5493" i="2"/>
  <c r="AA5494" i="2"/>
  <c r="AA5495" i="2"/>
  <c r="AA5496" i="2"/>
  <c r="AA5497" i="2"/>
  <c r="AA5498" i="2"/>
  <c r="AA5499" i="2"/>
  <c r="AA5500" i="2"/>
  <c r="AA5501" i="2"/>
  <c r="AA5502" i="2"/>
  <c r="AA5503" i="2"/>
  <c r="AA5504" i="2"/>
  <c r="AA5505" i="2"/>
  <c r="AA5506" i="2"/>
  <c r="AA5507" i="2"/>
  <c r="AA5508" i="2"/>
  <c r="AA5509" i="2"/>
  <c r="AA5510" i="2"/>
  <c r="AA5511" i="2"/>
  <c r="AA5512" i="2"/>
  <c r="AA5513" i="2"/>
  <c r="AA5514" i="2"/>
  <c r="AA5515" i="2"/>
  <c r="AA5516" i="2"/>
  <c r="AA5517" i="2"/>
  <c r="AA5518" i="2"/>
  <c r="AA5519" i="2"/>
  <c r="AA5520" i="2"/>
  <c r="AA5521" i="2"/>
  <c r="AA5522" i="2"/>
  <c r="AA5523" i="2"/>
  <c r="AA5524" i="2"/>
  <c r="AA5525" i="2"/>
  <c r="AA5526" i="2"/>
  <c r="AA5527" i="2"/>
  <c r="AA5528" i="2"/>
  <c r="AA5529" i="2"/>
  <c r="AA5530" i="2"/>
  <c r="AA5531" i="2"/>
  <c r="AA5532" i="2"/>
  <c r="AA5533" i="2"/>
  <c r="AA5534" i="2"/>
  <c r="AA5535" i="2"/>
  <c r="AA5536" i="2"/>
  <c r="AA5537" i="2"/>
  <c r="AA5538" i="2"/>
  <c r="AA5539" i="2"/>
  <c r="AA5540" i="2"/>
  <c r="AA5541" i="2"/>
  <c r="AA5542" i="2"/>
  <c r="AA5543" i="2"/>
  <c r="AA5544" i="2"/>
  <c r="AA5545" i="2"/>
  <c r="AA5546" i="2"/>
  <c r="AA5547" i="2"/>
  <c r="AA5548" i="2"/>
  <c r="AA5549" i="2"/>
  <c r="AA5550" i="2"/>
  <c r="AA5551" i="2"/>
  <c r="AA5552" i="2"/>
  <c r="AA5553" i="2"/>
  <c r="AA5554" i="2"/>
  <c r="AA5555" i="2"/>
  <c r="AA5556" i="2"/>
  <c r="AA5557" i="2"/>
  <c r="AA5558" i="2"/>
  <c r="AA5559" i="2"/>
  <c r="AA5560" i="2"/>
  <c r="AA5561" i="2"/>
  <c r="AA5562" i="2"/>
  <c r="AA5563" i="2"/>
  <c r="AA5564" i="2"/>
  <c r="AA5565" i="2"/>
  <c r="AA5566" i="2"/>
  <c r="AA5567" i="2"/>
  <c r="AA5568" i="2"/>
  <c r="AA5569" i="2"/>
  <c r="AA5570" i="2"/>
  <c r="AA5571" i="2"/>
  <c r="AA5572" i="2"/>
  <c r="AA5573" i="2"/>
  <c r="AA5574" i="2"/>
  <c r="AA5575" i="2"/>
  <c r="AA5576" i="2"/>
  <c r="AA5577" i="2"/>
  <c r="AA5578" i="2"/>
  <c r="AA5579" i="2"/>
  <c r="AA5580" i="2"/>
  <c r="AA5581" i="2"/>
  <c r="AA5582" i="2"/>
  <c r="AA5583" i="2"/>
  <c r="AA5584" i="2"/>
  <c r="AA5585" i="2"/>
  <c r="AA5586" i="2"/>
  <c r="AA5587" i="2"/>
  <c r="AA5588" i="2"/>
  <c r="AA5589" i="2"/>
  <c r="AA5590" i="2"/>
  <c r="AA5591" i="2"/>
  <c r="AA5592" i="2"/>
  <c r="AA5593" i="2"/>
  <c r="AA5594" i="2"/>
  <c r="AA5595" i="2"/>
  <c r="AA5596" i="2"/>
  <c r="AA5597" i="2"/>
  <c r="AA5598" i="2"/>
  <c r="AA5599" i="2"/>
  <c r="AA5600" i="2"/>
  <c r="AA5601" i="2"/>
  <c r="AA5602" i="2"/>
  <c r="AA5603" i="2"/>
  <c r="AA5604" i="2"/>
  <c r="AA5605" i="2"/>
  <c r="AA5606" i="2"/>
  <c r="AA5607" i="2"/>
  <c r="AA5608" i="2"/>
  <c r="AA5609" i="2"/>
  <c r="AA5610" i="2"/>
  <c r="AA5611" i="2"/>
  <c r="AA5612" i="2"/>
  <c r="AA5613" i="2"/>
  <c r="AA5614" i="2"/>
  <c r="AA5615" i="2"/>
  <c r="AA5616" i="2"/>
  <c r="AA5617" i="2"/>
  <c r="AA5618" i="2"/>
  <c r="AA5619" i="2"/>
  <c r="AA5620" i="2"/>
  <c r="AA5621" i="2"/>
  <c r="AA5622" i="2"/>
  <c r="AA5623" i="2"/>
  <c r="AA5624" i="2"/>
  <c r="AA5625" i="2"/>
  <c r="AA5626" i="2"/>
  <c r="AA5627" i="2"/>
  <c r="AA5628" i="2"/>
  <c r="AA5629" i="2"/>
  <c r="AA5630" i="2"/>
  <c r="AA5631" i="2"/>
  <c r="AA5632" i="2"/>
  <c r="AA5633" i="2"/>
  <c r="AA5634" i="2"/>
  <c r="AA5635" i="2"/>
  <c r="AA5636" i="2"/>
  <c r="AA5637" i="2"/>
  <c r="AA5638" i="2"/>
  <c r="AA5639" i="2"/>
  <c r="AA5640" i="2"/>
  <c r="AA5641" i="2"/>
  <c r="AA5642" i="2"/>
  <c r="AA5643" i="2"/>
  <c r="AA5644" i="2"/>
  <c r="AA5645" i="2"/>
  <c r="AA5646" i="2"/>
  <c r="AA5647" i="2"/>
  <c r="AA5648" i="2"/>
  <c r="AA5649" i="2"/>
  <c r="AA5650" i="2"/>
  <c r="AA5651" i="2"/>
  <c r="AA5652" i="2"/>
  <c r="AA5653" i="2"/>
  <c r="AA5654" i="2"/>
  <c r="AA5655" i="2"/>
  <c r="AA5656" i="2"/>
  <c r="AA5657" i="2"/>
  <c r="AA5658" i="2"/>
  <c r="AA5659" i="2"/>
  <c r="AA5660" i="2"/>
  <c r="AA5661" i="2"/>
  <c r="AA5662" i="2"/>
  <c r="AA5663" i="2"/>
  <c r="AA5664" i="2"/>
  <c r="AA5665" i="2"/>
  <c r="AA5666" i="2"/>
  <c r="AA5667" i="2"/>
  <c r="AA5668" i="2"/>
  <c r="AA5669" i="2"/>
  <c r="AA5670" i="2"/>
  <c r="AA5671" i="2"/>
  <c r="AA5672" i="2"/>
  <c r="AA5673" i="2"/>
  <c r="AA5674" i="2"/>
  <c r="AA5675" i="2"/>
  <c r="AA5676" i="2"/>
  <c r="AA5677" i="2"/>
  <c r="AA5678" i="2"/>
  <c r="AA5679" i="2"/>
  <c r="AA5680" i="2"/>
  <c r="AA5681" i="2"/>
  <c r="AA5682" i="2"/>
  <c r="AA5683" i="2"/>
  <c r="AA5684" i="2"/>
  <c r="AA5685" i="2"/>
  <c r="AA5686" i="2"/>
  <c r="AA5687" i="2"/>
  <c r="AA5688" i="2"/>
  <c r="AA5689" i="2"/>
  <c r="AA5690" i="2"/>
  <c r="AA5691" i="2"/>
  <c r="AA5692" i="2"/>
  <c r="AA5693" i="2"/>
  <c r="AA5694" i="2"/>
  <c r="AA5695" i="2"/>
  <c r="AA5696" i="2"/>
  <c r="AA5697" i="2"/>
  <c r="AA5698" i="2"/>
  <c r="AA5699" i="2"/>
  <c r="AA5700" i="2"/>
  <c r="AA5701" i="2"/>
  <c r="AA5702" i="2"/>
  <c r="AA5703" i="2"/>
  <c r="AA5704" i="2"/>
  <c r="AA5705" i="2"/>
  <c r="AA5706" i="2"/>
  <c r="AA5707" i="2"/>
  <c r="AA5708" i="2"/>
  <c r="AA5709" i="2"/>
  <c r="AA5710" i="2"/>
  <c r="AA5711" i="2"/>
  <c r="AA5712" i="2"/>
  <c r="AA5713" i="2"/>
  <c r="AA5714" i="2"/>
  <c r="AA5715" i="2"/>
  <c r="AA5716" i="2"/>
  <c r="AA5717" i="2"/>
  <c r="AA5718" i="2"/>
  <c r="AA5719" i="2"/>
  <c r="AA5720" i="2"/>
  <c r="AA5721" i="2"/>
  <c r="AA5722" i="2"/>
  <c r="AA5723" i="2"/>
  <c r="AA5724" i="2"/>
  <c r="AA5725" i="2"/>
  <c r="AA5726" i="2"/>
  <c r="AA5727" i="2"/>
  <c r="AA5728" i="2"/>
  <c r="AA5729" i="2"/>
  <c r="AA5730" i="2"/>
  <c r="AA5731" i="2"/>
  <c r="AA5732" i="2"/>
  <c r="AA5733" i="2"/>
  <c r="AA5734" i="2"/>
  <c r="AA5735" i="2"/>
  <c r="AA5736" i="2"/>
  <c r="AA5737" i="2"/>
  <c r="AA5738" i="2"/>
  <c r="AA5739" i="2"/>
  <c r="AA5740" i="2"/>
  <c r="AA5741" i="2"/>
  <c r="AA5742" i="2"/>
  <c r="AA5743" i="2"/>
  <c r="AA5744" i="2"/>
  <c r="AA5745" i="2"/>
  <c r="AA5746" i="2"/>
  <c r="AA5747" i="2"/>
  <c r="AA5748" i="2"/>
  <c r="AA5749" i="2"/>
  <c r="AA5750" i="2"/>
  <c r="AA5751" i="2"/>
  <c r="AA5752" i="2"/>
  <c r="AA5753" i="2"/>
  <c r="AA5754" i="2"/>
  <c r="AA5755" i="2"/>
  <c r="AA5756" i="2"/>
  <c r="AA5757" i="2"/>
  <c r="AA5758" i="2"/>
  <c r="AA5759" i="2"/>
  <c r="AA5760" i="2"/>
  <c r="AA5761" i="2"/>
  <c r="AA5762" i="2"/>
  <c r="AA5763" i="2"/>
  <c r="AA5764" i="2"/>
  <c r="AA5765" i="2"/>
  <c r="AA5766" i="2"/>
  <c r="AA5767" i="2"/>
  <c r="AA5768" i="2"/>
  <c r="AA5769" i="2"/>
  <c r="AA5770" i="2"/>
  <c r="AA5771" i="2"/>
  <c r="AA5772" i="2"/>
  <c r="AA5773" i="2"/>
  <c r="AA5774" i="2"/>
  <c r="AA5775" i="2"/>
  <c r="AA5776" i="2"/>
  <c r="AA5777" i="2"/>
  <c r="AA5778" i="2"/>
  <c r="AA5779" i="2"/>
  <c r="AA5780" i="2"/>
  <c r="AA5781" i="2"/>
  <c r="AA5782" i="2"/>
  <c r="AA5783" i="2"/>
  <c r="AA5784" i="2"/>
  <c r="AA5785" i="2"/>
  <c r="AA5786" i="2"/>
  <c r="AA5787" i="2"/>
  <c r="AA5788" i="2"/>
  <c r="AA5789" i="2"/>
  <c r="AA5790" i="2"/>
  <c r="AA5791" i="2"/>
  <c r="AA5792" i="2"/>
  <c r="AA5793" i="2"/>
  <c r="AA5794" i="2"/>
  <c r="AA5795" i="2"/>
  <c r="AA5796" i="2"/>
  <c r="AA5797" i="2"/>
  <c r="AA5798" i="2"/>
  <c r="AA5799" i="2"/>
  <c r="AA5800" i="2"/>
  <c r="AA5801" i="2"/>
  <c r="AA5802" i="2"/>
  <c r="AA5803" i="2"/>
  <c r="AA5804" i="2"/>
  <c r="AA5805" i="2"/>
  <c r="AA5806" i="2"/>
  <c r="AA5807" i="2"/>
  <c r="AA5808" i="2"/>
  <c r="AA5809" i="2"/>
  <c r="AA5810" i="2"/>
  <c r="AA5811" i="2"/>
  <c r="AA5812" i="2"/>
  <c r="AA5813" i="2"/>
  <c r="AA5814" i="2"/>
  <c r="AA5815" i="2"/>
  <c r="AA5816" i="2"/>
  <c r="AA5817" i="2"/>
  <c r="AA5818" i="2"/>
  <c r="AA5819" i="2"/>
  <c r="AA5820" i="2"/>
  <c r="AA5821" i="2"/>
  <c r="AA5822" i="2"/>
  <c r="AA5823" i="2"/>
  <c r="AA5824" i="2"/>
  <c r="AA5825" i="2"/>
  <c r="AA5826" i="2"/>
  <c r="AA5827" i="2"/>
  <c r="AA5828" i="2"/>
  <c r="AA5829" i="2"/>
  <c r="AA5830" i="2"/>
  <c r="AA5831" i="2"/>
  <c r="AA5832" i="2"/>
  <c r="AA5833" i="2"/>
  <c r="AA5834" i="2"/>
  <c r="AA5835" i="2"/>
  <c r="AA5836" i="2"/>
  <c r="AA5837" i="2"/>
  <c r="AA5838" i="2"/>
  <c r="AA5839" i="2"/>
  <c r="AA5840" i="2"/>
  <c r="AA5841" i="2"/>
  <c r="AA5842" i="2"/>
  <c r="AA5843" i="2"/>
  <c r="AA5844" i="2"/>
  <c r="AA5845" i="2"/>
  <c r="AA5846" i="2"/>
  <c r="AA5847" i="2"/>
  <c r="AA5848" i="2"/>
  <c r="AA5849" i="2"/>
  <c r="AA5850" i="2"/>
  <c r="AA5851" i="2"/>
  <c r="AA5852" i="2"/>
  <c r="AA5853" i="2"/>
  <c r="AA5854" i="2"/>
  <c r="AA5855" i="2"/>
  <c r="AA5856" i="2"/>
  <c r="AA5857" i="2"/>
  <c r="AA5858" i="2"/>
  <c r="AA5859" i="2"/>
  <c r="AA5860" i="2"/>
  <c r="AA5861" i="2"/>
  <c r="AA5862" i="2"/>
  <c r="AA5863" i="2"/>
  <c r="AA5864" i="2"/>
  <c r="AA5865" i="2"/>
  <c r="AA5866" i="2"/>
  <c r="AA5867" i="2"/>
  <c r="AA5868" i="2"/>
  <c r="AA5869" i="2"/>
  <c r="AA5870" i="2"/>
  <c r="AA5871" i="2"/>
  <c r="AA5872" i="2"/>
  <c r="AA5873" i="2"/>
  <c r="AA5874" i="2"/>
  <c r="AA5875" i="2"/>
  <c r="AA5876" i="2"/>
  <c r="AA5877" i="2"/>
  <c r="AA5878" i="2"/>
  <c r="AA5879" i="2"/>
  <c r="AA5880" i="2"/>
  <c r="AA5881" i="2"/>
  <c r="AA5882" i="2"/>
  <c r="AA5883" i="2"/>
  <c r="AA5884" i="2"/>
  <c r="AA5885" i="2"/>
  <c r="AA5886" i="2"/>
  <c r="AA5887" i="2"/>
  <c r="AA5888" i="2"/>
  <c r="AA5889" i="2"/>
  <c r="AA5890" i="2"/>
  <c r="AA5891" i="2"/>
  <c r="AA5892" i="2"/>
  <c r="AA5893" i="2"/>
  <c r="AA5894" i="2"/>
  <c r="AA5895" i="2"/>
  <c r="AA5896" i="2"/>
  <c r="AA5897" i="2"/>
  <c r="AA5898" i="2"/>
  <c r="AA5899" i="2"/>
  <c r="AA5900" i="2"/>
  <c r="AA5901" i="2"/>
  <c r="AA5902" i="2"/>
  <c r="AA5903" i="2"/>
  <c r="AA5904" i="2"/>
  <c r="AA5905" i="2"/>
  <c r="AA5906" i="2"/>
  <c r="AA5907" i="2"/>
  <c r="AA5908" i="2"/>
  <c r="AA5909" i="2"/>
  <c r="AA5910" i="2"/>
  <c r="AA5911" i="2"/>
  <c r="AA5912" i="2"/>
  <c r="AA5913" i="2"/>
  <c r="AA5914" i="2"/>
  <c r="AA5915" i="2"/>
  <c r="AA5916" i="2"/>
  <c r="AA5917" i="2"/>
  <c r="AA5918" i="2"/>
  <c r="AA5919" i="2"/>
  <c r="AA5920" i="2"/>
  <c r="AA5921" i="2"/>
  <c r="AA5922" i="2"/>
  <c r="AA5923" i="2"/>
  <c r="AA5924" i="2"/>
  <c r="AA5925" i="2"/>
  <c r="AA5926" i="2"/>
  <c r="AA5927" i="2"/>
  <c r="AA5928" i="2"/>
  <c r="AA5929" i="2"/>
  <c r="AA5930" i="2"/>
  <c r="AA5931" i="2"/>
  <c r="AA5932" i="2"/>
  <c r="AA5933" i="2"/>
  <c r="AA5934" i="2"/>
  <c r="AA5935" i="2"/>
  <c r="AA5936" i="2"/>
  <c r="AA5937" i="2"/>
  <c r="AA5938" i="2"/>
  <c r="AA5939" i="2"/>
  <c r="AA5940" i="2"/>
  <c r="AA5941" i="2"/>
  <c r="AA5942" i="2"/>
  <c r="AA5943" i="2"/>
  <c r="AA5944" i="2"/>
  <c r="AA5945" i="2"/>
  <c r="AA5946" i="2"/>
  <c r="AA5947" i="2"/>
  <c r="AA5948" i="2"/>
  <c r="AA5949" i="2"/>
  <c r="AA5950" i="2"/>
  <c r="AA5951" i="2"/>
  <c r="AA5952" i="2"/>
  <c r="AA5953" i="2"/>
  <c r="AA5954" i="2"/>
  <c r="AA5955" i="2"/>
  <c r="AA5956" i="2"/>
  <c r="AA5957" i="2"/>
  <c r="AA5958" i="2"/>
  <c r="AA5959" i="2"/>
  <c r="AA5960" i="2"/>
  <c r="AA5961" i="2"/>
  <c r="AA5962" i="2"/>
  <c r="AA5963" i="2"/>
  <c r="AA5964" i="2"/>
  <c r="AA5965" i="2"/>
  <c r="AA5966" i="2"/>
  <c r="AA5967" i="2"/>
  <c r="AA5968" i="2"/>
  <c r="AA5969" i="2"/>
  <c r="AA5970" i="2"/>
  <c r="AA5971" i="2"/>
  <c r="AA5972" i="2"/>
  <c r="AA5973" i="2"/>
  <c r="AA5974" i="2"/>
  <c r="AA5975" i="2"/>
  <c r="AA5976" i="2"/>
  <c r="AA5977" i="2"/>
  <c r="AA5978" i="2"/>
  <c r="AA5979" i="2"/>
  <c r="AA5980" i="2"/>
  <c r="AA5981" i="2"/>
  <c r="AA5982" i="2"/>
  <c r="AA5983" i="2"/>
  <c r="AA5984" i="2"/>
  <c r="AA5985" i="2"/>
  <c r="AA5986" i="2"/>
  <c r="AA5987" i="2"/>
  <c r="AA5988" i="2"/>
  <c r="AA5989" i="2"/>
  <c r="AA5990" i="2"/>
  <c r="AA5991" i="2"/>
  <c r="AA5992" i="2"/>
  <c r="AA5993" i="2"/>
  <c r="AA5994" i="2"/>
  <c r="AA5995" i="2"/>
  <c r="AA5996" i="2"/>
  <c r="AA5997" i="2"/>
  <c r="AA5998" i="2"/>
  <c r="AA5999" i="2"/>
  <c r="AA6000" i="2"/>
  <c r="AA6001" i="2"/>
  <c r="AA6002" i="2"/>
  <c r="AA6003" i="2"/>
  <c r="AA6004" i="2"/>
  <c r="AA6005" i="2"/>
  <c r="AA6006" i="2"/>
  <c r="AA6007" i="2"/>
  <c r="AA6008" i="2"/>
  <c r="AA6009" i="2"/>
  <c r="AA6010" i="2"/>
  <c r="AA6011" i="2"/>
  <c r="AA6012" i="2"/>
  <c r="AA6013" i="2"/>
  <c r="AA6014" i="2"/>
  <c r="AA6015" i="2"/>
  <c r="AA6016" i="2"/>
  <c r="AA6017" i="2"/>
  <c r="AA6018" i="2"/>
  <c r="AA6019" i="2"/>
  <c r="AA6020" i="2"/>
  <c r="AA6021" i="2"/>
  <c r="AA6022" i="2"/>
  <c r="AA6023" i="2"/>
  <c r="AA6024" i="2"/>
  <c r="AA6025" i="2"/>
  <c r="AA6026" i="2"/>
  <c r="AA6027" i="2"/>
  <c r="AA6028" i="2"/>
  <c r="AA6029" i="2"/>
  <c r="AA6030" i="2"/>
  <c r="AA6031" i="2"/>
  <c r="AA6032" i="2"/>
  <c r="AA6033" i="2"/>
  <c r="AA6034" i="2"/>
  <c r="AA6035" i="2"/>
  <c r="AA6036" i="2"/>
  <c r="AA6037" i="2"/>
  <c r="AA6038" i="2"/>
  <c r="AA6039" i="2"/>
  <c r="AA6040" i="2"/>
  <c r="AA6041" i="2"/>
  <c r="AA6042" i="2"/>
  <c r="AA6043" i="2"/>
  <c r="AA6044" i="2"/>
  <c r="AA6045" i="2"/>
  <c r="AA6046" i="2"/>
  <c r="AA6047" i="2"/>
  <c r="AA6048" i="2"/>
  <c r="AA6049" i="2"/>
  <c r="AA6050" i="2"/>
  <c r="AA6051" i="2"/>
  <c r="AA6052" i="2"/>
  <c r="AA6053" i="2"/>
  <c r="AA6054" i="2"/>
  <c r="AA6055" i="2"/>
  <c r="AA6056" i="2"/>
  <c r="AA6057" i="2"/>
  <c r="AA6058" i="2"/>
  <c r="AA6059" i="2"/>
  <c r="AA6060" i="2"/>
  <c r="AA6061" i="2"/>
  <c r="AA6062" i="2"/>
  <c r="AA6063" i="2"/>
  <c r="AA6064" i="2"/>
  <c r="AA6065" i="2"/>
  <c r="AA6066" i="2"/>
  <c r="AA6067" i="2"/>
  <c r="AA6068" i="2"/>
  <c r="AA6069" i="2"/>
  <c r="AA6070" i="2"/>
  <c r="AA6071" i="2"/>
  <c r="AA6072" i="2"/>
  <c r="AA6073" i="2"/>
  <c r="AA6074" i="2"/>
  <c r="AA6075" i="2"/>
  <c r="AA6076" i="2"/>
  <c r="AA6077" i="2"/>
  <c r="AA6078" i="2"/>
  <c r="AA6079" i="2"/>
  <c r="AA6080" i="2"/>
  <c r="AA6081" i="2"/>
  <c r="AA6082" i="2"/>
  <c r="AA6083" i="2"/>
  <c r="AA6084" i="2"/>
  <c r="AA6085" i="2"/>
  <c r="AA6086" i="2"/>
  <c r="AA6087" i="2"/>
  <c r="AA6088" i="2"/>
  <c r="AA6089" i="2"/>
  <c r="AA6090" i="2"/>
  <c r="AA6091" i="2"/>
  <c r="AA6092" i="2"/>
  <c r="AA6093" i="2"/>
  <c r="AA6094" i="2"/>
  <c r="AA6095" i="2"/>
  <c r="AA6096" i="2"/>
  <c r="AA6097" i="2"/>
  <c r="AA6098" i="2"/>
  <c r="AA6099" i="2"/>
  <c r="AA6100" i="2"/>
  <c r="AA6101" i="2"/>
  <c r="AA6102" i="2"/>
  <c r="AA6103" i="2"/>
  <c r="AA6104" i="2"/>
  <c r="AA6105" i="2"/>
  <c r="AA6106" i="2"/>
  <c r="AA6107" i="2"/>
  <c r="AA6108" i="2"/>
  <c r="AA6109" i="2"/>
  <c r="AA6110" i="2"/>
  <c r="AA6111" i="2"/>
  <c r="AA6112" i="2"/>
  <c r="AA6113" i="2"/>
  <c r="AA6114" i="2"/>
  <c r="AA6115" i="2"/>
  <c r="AA6116" i="2"/>
  <c r="AA6117" i="2"/>
  <c r="AA6118" i="2"/>
  <c r="AA6119" i="2"/>
  <c r="AA6120" i="2"/>
  <c r="AA6121" i="2"/>
  <c r="AA6122" i="2"/>
  <c r="AA6123" i="2"/>
  <c r="AA6124" i="2"/>
  <c r="AA6125" i="2"/>
  <c r="AA6126" i="2"/>
  <c r="AA6127" i="2"/>
  <c r="AA6128" i="2"/>
  <c r="AA6129" i="2"/>
  <c r="AA6130" i="2"/>
  <c r="AA6131" i="2"/>
  <c r="AA6132" i="2"/>
  <c r="AA6133" i="2"/>
  <c r="AA6134" i="2"/>
  <c r="AA6135" i="2"/>
  <c r="AA6136" i="2"/>
  <c r="AA6137" i="2"/>
  <c r="AA6138" i="2"/>
  <c r="AA6139" i="2"/>
  <c r="AA6140" i="2"/>
  <c r="AA6141" i="2"/>
  <c r="AA6142" i="2"/>
  <c r="AA6143" i="2"/>
  <c r="AA6144" i="2"/>
  <c r="AA6145" i="2"/>
  <c r="AA6146" i="2"/>
  <c r="AA6147" i="2"/>
  <c r="AA6148" i="2"/>
  <c r="AA6149" i="2"/>
  <c r="AA6150" i="2"/>
  <c r="AA6151" i="2"/>
  <c r="AA6152" i="2"/>
  <c r="AA6153" i="2"/>
  <c r="AA6154" i="2"/>
  <c r="AA6155" i="2"/>
  <c r="AA6156" i="2"/>
  <c r="AA6157" i="2"/>
  <c r="AA6158" i="2"/>
  <c r="AA6159" i="2"/>
  <c r="AA6160" i="2"/>
  <c r="AA6161" i="2"/>
  <c r="AA6162" i="2"/>
  <c r="AA6163" i="2"/>
  <c r="AA6164" i="2"/>
  <c r="AA6165" i="2"/>
  <c r="AA6166" i="2"/>
  <c r="AA6167" i="2"/>
  <c r="AA6168" i="2"/>
  <c r="AA6169" i="2"/>
  <c r="AA6170" i="2"/>
  <c r="AA6171" i="2"/>
  <c r="AA6172" i="2"/>
  <c r="AA6173" i="2"/>
  <c r="AA6174" i="2"/>
  <c r="AA6175" i="2"/>
  <c r="AA6176" i="2"/>
  <c r="AA6177" i="2"/>
  <c r="AA6178" i="2"/>
  <c r="AA6179" i="2"/>
  <c r="AA6180" i="2"/>
  <c r="AA6181" i="2"/>
  <c r="AA6182" i="2"/>
  <c r="AA6183" i="2"/>
  <c r="AA6184" i="2"/>
  <c r="AA6185" i="2"/>
  <c r="AA6186" i="2"/>
  <c r="AA6187" i="2"/>
  <c r="AA6188" i="2"/>
  <c r="AA6189" i="2"/>
  <c r="AA6190" i="2"/>
  <c r="AA6191" i="2"/>
  <c r="AA6192" i="2"/>
  <c r="AA6193" i="2"/>
  <c r="AA6194" i="2"/>
  <c r="AA6195" i="2"/>
  <c r="AA6196" i="2"/>
  <c r="AA6197" i="2"/>
  <c r="AA6198" i="2"/>
  <c r="AA6199" i="2"/>
  <c r="AA6200" i="2"/>
  <c r="AA6201" i="2"/>
  <c r="AA6202" i="2"/>
  <c r="AA6203" i="2"/>
  <c r="AA6204" i="2"/>
  <c r="AA6205" i="2"/>
  <c r="AA6206" i="2"/>
  <c r="AA6207" i="2"/>
  <c r="AA6208" i="2"/>
  <c r="AA6209" i="2"/>
  <c r="AA6210" i="2"/>
  <c r="AA6211" i="2"/>
  <c r="AA6212" i="2"/>
  <c r="AA6213" i="2"/>
  <c r="AA6214" i="2"/>
  <c r="AA6215" i="2"/>
  <c r="AA6216" i="2"/>
  <c r="AA6217" i="2"/>
  <c r="AA6218" i="2"/>
  <c r="AA6219" i="2"/>
  <c r="AA6220" i="2"/>
  <c r="AA6221" i="2"/>
  <c r="AA6222" i="2"/>
  <c r="AA6223" i="2"/>
  <c r="AA6224" i="2"/>
  <c r="AA6225" i="2"/>
  <c r="AA6226" i="2"/>
  <c r="AA6227" i="2"/>
  <c r="AA6228" i="2"/>
  <c r="AA6229" i="2"/>
  <c r="AA6230" i="2"/>
  <c r="AA6231" i="2"/>
  <c r="AA6232" i="2"/>
  <c r="AA6233" i="2"/>
  <c r="AA6234" i="2"/>
  <c r="AA6235" i="2"/>
  <c r="AA6236" i="2"/>
  <c r="AA6237" i="2"/>
  <c r="AA6238" i="2"/>
  <c r="AA6239" i="2"/>
  <c r="AA6240" i="2"/>
  <c r="AA6241" i="2"/>
  <c r="AA6242" i="2"/>
  <c r="AA6243" i="2"/>
  <c r="AA6244" i="2"/>
  <c r="AA6245" i="2"/>
  <c r="AA6246" i="2"/>
  <c r="AA6247" i="2"/>
  <c r="AA6248" i="2"/>
  <c r="AA6249" i="2"/>
  <c r="AA6250" i="2"/>
  <c r="AA6251" i="2"/>
  <c r="AA6252" i="2"/>
  <c r="AA6253" i="2"/>
  <c r="AA6254" i="2"/>
  <c r="AA6255" i="2"/>
  <c r="AA6256" i="2"/>
  <c r="AA6257" i="2"/>
  <c r="AA6258" i="2"/>
  <c r="AA6259" i="2"/>
  <c r="AA6260" i="2"/>
  <c r="AA6261" i="2"/>
  <c r="AA6262" i="2"/>
  <c r="AA6263" i="2"/>
  <c r="AA6264" i="2"/>
  <c r="AA6265" i="2"/>
  <c r="AA6266" i="2"/>
  <c r="AA6267" i="2"/>
  <c r="AA6268" i="2"/>
  <c r="AA6269" i="2"/>
  <c r="AA6270" i="2"/>
  <c r="AA6271" i="2"/>
  <c r="AA6272" i="2"/>
  <c r="AA6273" i="2"/>
  <c r="AA6274" i="2"/>
  <c r="AA6275" i="2"/>
  <c r="AA6276" i="2"/>
  <c r="AA6277" i="2"/>
  <c r="AA6278" i="2"/>
  <c r="AA6279" i="2"/>
  <c r="AA6280" i="2"/>
  <c r="AA6281" i="2"/>
  <c r="AA6282" i="2"/>
  <c r="AA6283" i="2"/>
  <c r="AA6284" i="2"/>
  <c r="AA6285" i="2"/>
  <c r="AA6286" i="2"/>
  <c r="AA6287" i="2"/>
  <c r="AA6288" i="2"/>
  <c r="AA6289" i="2"/>
  <c r="AA6290" i="2"/>
  <c r="AA6291" i="2"/>
  <c r="AA6292" i="2"/>
  <c r="AA6293" i="2"/>
  <c r="AA6294" i="2"/>
  <c r="AA6295" i="2"/>
  <c r="AA6296" i="2"/>
  <c r="AA6297" i="2"/>
  <c r="AA6298" i="2"/>
  <c r="AA6299" i="2"/>
  <c r="AA6300" i="2"/>
  <c r="AA6301" i="2"/>
  <c r="AA6302" i="2"/>
  <c r="AA6303" i="2"/>
  <c r="AA6304" i="2"/>
  <c r="AA6305" i="2"/>
  <c r="AA6306" i="2"/>
  <c r="AA6307" i="2"/>
  <c r="AA6308" i="2"/>
  <c r="AA6309" i="2"/>
  <c r="AA6310" i="2"/>
  <c r="AA6311" i="2"/>
  <c r="AA6312" i="2"/>
  <c r="AA6313" i="2"/>
  <c r="AA6314" i="2"/>
  <c r="AA6315" i="2"/>
  <c r="AA6316" i="2"/>
  <c r="AA6317" i="2"/>
  <c r="AA6318" i="2"/>
  <c r="AA6319" i="2"/>
  <c r="AA6320" i="2"/>
  <c r="AA6321" i="2"/>
  <c r="AA6322" i="2"/>
  <c r="AA6323" i="2"/>
  <c r="AA6324" i="2"/>
  <c r="AA6325" i="2"/>
  <c r="AA6326" i="2"/>
  <c r="AA6327" i="2"/>
  <c r="AA6328" i="2"/>
  <c r="AA6329" i="2"/>
  <c r="AA6330" i="2"/>
  <c r="AA6331" i="2"/>
  <c r="AA6332" i="2"/>
  <c r="AA6333" i="2"/>
  <c r="AA6334" i="2"/>
  <c r="AA6335" i="2"/>
  <c r="AA6336" i="2"/>
  <c r="AA6337" i="2"/>
  <c r="AA6338" i="2"/>
  <c r="AA6339" i="2"/>
  <c r="AA6340" i="2"/>
  <c r="AA6341" i="2"/>
  <c r="AA6342" i="2"/>
  <c r="AA6343" i="2"/>
  <c r="AA6344" i="2"/>
  <c r="AA6345" i="2"/>
  <c r="AA6346" i="2"/>
  <c r="AA6347" i="2"/>
  <c r="AA6348" i="2"/>
  <c r="AA6349" i="2"/>
  <c r="AA6350" i="2"/>
  <c r="AA6351" i="2"/>
  <c r="AA6352" i="2"/>
  <c r="AA6353" i="2"/>
  <c r="AA6354" i="2"/>
  <c r="AA6355" i="2"/>
  <c r="AA6356" i="2"/>
  <c r="AA6357" i="2"/>
  <c r="AA6358" i="2"/>
  <c r="AA6359" i="2"/>
  <c r="AA6360" i="2"/>
  <c r="AA6361" i="2"/>
  <c r="AA6362" i="2"/>
  <c r="AA6363" i="2"/>
  <c r="AA6364" i="2"/>
  <c r="AA6365" i="2"/>
  <c r="AA6366" i="2"/>
  <c r="AA6367" i="2"/>
  <c r="AA6368" i="2"/>
  <c r="AA6369" i="2"/>
  <c r="AA6370" i="2"/>
  <c r="AA6371" i="2"/>
  <c r="AA6372" i="2"/>
  <c r="AA6373" i="2"/>
  <c r="AA6374" i="2"/>
  <c r="AA6375" i="2"/>
  <c r="AA6376" i="2"/>
  <c r="AA6377" i="2"/>
  <c r="AA6378" i="2"/>
  <c r="AA6379" i="2"/>
  <c r="AA6380" i="2"/>
  <c r="AA6381" i="2"/>
  <c r="AA6382" i="2"/>
  <c r="AA6383" i="2"/>
  <c r="AA6384" i="2"/>
  <c r="AA6385" i="2"/>
  <c r="AA6386" i="2"/>
  <c r="AA6387" i="2"/>
  <c r="AA6388" i="2"/>
  <c r="AA6389" i="2"/>
  <c r="AA6390" i="2"/>
  <c r="AA6391" i="2"/>
  <c r="AA6392" i="2"/>
  <c r="AA6393" i="2"/>
  <c r="AA6394" i="2"/>
  <c r="AA6395" i="2"/>
  <c r="AA6396" i="2"/>
  <c r="AA6397" i="2"/>
  <c r="AA6398" i="2"/>
  <c r="AA6399" i="2"/>
  <c r="AA6400" i="2"/>
  <c r="AA6401" i="2"/>
  <c r="AA6402" i="2"/>
  <c r="AA6403" i="2"/>
  <c r="AA6404" i="2"/>
  <c r="AA6405" i="2"/>
  <c r="AA6406" i="2"/>
  <c r="AA6407" i="2"/>
  <c r="AA6408" i="2"/>
  <c r="AA6409" i="2"/>
  <c r="AA6410" i="2"/>
  <c r="AA6411" i="2"/>
  <c r="AA6412" i="2"/>
  <c r="AA6413" i="2"/>
  <c r="AA6414" i="2"/>
  <c r="AA6415" i="2"/>
  <c r="AA6416" i="2"/>
  <c r="AA6417" i="2"/>
  <c r="AA6418" i="2"/>
  <c r="AA6419" i="2"/>
  <c r="AA6420" i="2"/>
  <c r="AA6421" i="2"/>
  <c r="AA6422" i="2"/>
  <c r="AA6423" i="2"/>
  <c r="AA6424" i="2"/>
  <c r="AA6425" i="2"/>
  <c r="AA6426" i="2"/>
  <c r="AA6427" i="2"/>
  <c r="AA6428" i="2"/>
  <c r="AA6429" i="2"/>
  <c r="AA6430" i="2"/>
  <c r="AA6431" i="2"/>
  <c r="AA6432" i="2"/>
  <c r="AA6433" i="2"/>
  <c r="AA6434" i="2"/>
  <c r="AA6435" i="2"/>
  <c r="AA6436" i="2"/>
  <c r="AA6437" i="2"/>
  <c r="AA6438" i="2"/>
  <c r="AA6439" i="2"/>
  <c r="AA6440" i="2"/>
  <c r="AA6441" i="2"/>
  <c r="AA6442" i="2"/>
  <c r="AA6443" i="2"/>
  <c r="AA6444" i="2"/>
  <c r="AA6445" i="2"/>
  <c r="AA6446" i="2"/>
  <c r="AA6447" i="2"/>
  <c r="AA6448" i="2"/>
  <c r="AA6449" i="2"/>
  <c r="AA6450" i="2"/>
  <c r="AA6451" i="2"/>
  <c r="AA6452" i="2"/>
  <c r="AA6453" i="2"/>
  <c r="AA6454" i="2"/>
  <c r="AA6455" i="2"/>
  <c r="AA6456" i="2"/>
  <c r="AA6457" i="2"/>
  <c r="AA6458" i="2"/>
  <c r="AA6459" i="2"/>
  <c r="AA6460" i="2"/>
  <c r="AA6461" i="2"/>
  <c r="AA6462" i="2"/>
  <c r="AA6463" i="2"/>
  <c r="AA6464" i="2"/>
  <c r="AA6465" i="2"/>
  <c r="AA6466" i="2"/>
  <c r="AA6467" i="2"/>
  <c r="AA6468" i="2"/>
  <c r="AA6469" i="2"/>
  <c r="AA6470" i="2"/>
  <c r="AA6471" i="2"/>
  <c r="AA6472" i="2"/>
  <c r="AA6473" i="2"/>
  <c r="AA6474" i="2"/>
  <c r="AA6475" i="2"/>
  <c r="AA6476" i="2"/>
  <c r="AA6477" i="2"/>
  <c r="AA6478" i="2"/>
  <c r="AA6479" i="2"/>
  <c r="AA6480" i="2"/>
  <c r="AA6481" i="2"/>
  <c r="AA6482" i="2"/>
  <c r="AA6483" i="2"/>
  <c r="AA6484" i="2"/>
  <c r="AA6485" i="2"/>
  <c r="AA6486" i="2"/>
  <c r="AA6487" i="2"/>
  <c r="AA6488" i="2"/>
  <c r="AA6489" i="2"/>
  <c r="AA6490" i="2"/>
  <c r="AA6491" i="2"/>
  <c r="AA6492" i="2"/>
  <c r="AA6493" i="2"/>
  <c r="AA6494" i="2"/>
  <c r="AA6495" i="2"/>
  <c r="AA6496" i="2"/>
  <c r="AA6497" i="2"/>
  <c r="AA6498" i="2"/>
  <c r="AA6499" i="2"/>
  <c r="AA6500" i="2"/>
  <c r="AA6501" i="2"/>
  <c r="AA6502" i="2"/>
  <c r="AA6503" i="2"/>
  <c r="AA6504" i="2"/>
  <c r="AA6505" i="2"/>
  <c r="AA6506" i="2"/>
  <c r="AA6507" i="2"/>
  <c r="AA6508" i="2"/>
  <c r="AA6509" i="2"/>
  <c r="AA6510" i="2"/>
  <c r="AA6511" i="2"/>
  <c r="AA6512" i="2"/>
  <c r="AA6513" i="2"/>
  <c r="AA6514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Z5890" i="2"/>
  <c r="Z5891" i="2"/>
  <c r="Z5892" i="2"/>
  <c r="Z5893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5962" i="2"/>
  <c r="Z5963" i="2"/>
  <c r="Z5964" i="2"/>
  <c r="Z5965" i="2"/>
  <c r="Z5966" i="2"/>
  <c r="Z5967" i="2"/>
  <c r="Z5968" i="2"/>
  <c r="Z5969" i="2"/>
  <c r="Z5970" i="2"/>
  <c r="Z5971" i="2"/>
  <c r="Z5972" i="2"/>
  <c r="Z5973" i="2"/>
  <c r="Z5974" i="2"/>
  <c r="Z5975" i="2"/>
  <c r="Z5976" i="2"/>
  <c r="Z5977" i="2"/>
  <c r="Z5978" i="2"/>
  <c r="Z5979" i="2"/>
  <c r="Z5980" i="2"/>
  <c r="Z5981" i="2"/>
  <c r="Z5982" i="2"/>
  <c r="Z5983" i="2"/>
  <c r="Z5984" i="2"/>
  <c r="Z5985" i="2"/>
  <c r="Z5986" i="2"/>
  <c r="Z5987" i="2"/>
  <c r="Z5988" i="2"/>
  <c r="Z5989" i="2"/>
  <c r="Z5990" i="2"/>
  <c r="Z5991" i="2"/>
  <c r="Z5992" i="2"/>
  <c r="Z5993" i="2"/>
  <c r="Z5994" i="2"/>
  <c r="Z5995" i="2"/>
  <c r="Z5996" i="2"/>
  <c r="Z5997" i="2"/>
  <c r="Z5998" i="2"/>
  <c r="Z5999" i="2"/>
  <c r="Z6000" i="2"/>
  <c r="Z6001" i="2"/>
  <c r="Z6002" i="2"/>
  <c r="Z6003" i="2"/>
  <c r="Z6004" i="2"/>
  <c r="Z6005" i="2"/>
  <c r="Z6006" i="2"/>
  <c r="Z6007" i="2"/>
  <c r="Z6008" i="2"/>
  <c r="Z6009" i="2"/>
  <c r="Z6010" i="2"/>
  <c r="Z6011" i="2"/>
  <c r="Z6012" i="2"/>
  <c r="Z6013" i="2"/>
  <c r="Z6014" i="2"/>
  <c r="Z6015" i="2"/>
  <c r="Z6016" i="2"/>
  <c r="Z6017" i="2"/>
  <c r="Z6018" i="2"/>
  <c r="Z6019" i="2"/>
  <c r="Z6020" i="2"/>
  <c r="Z6021" i="2"/>
  <c r="Z6022" i="2"/>
  <c r="Z6023" i="2"/>
  <c r="Z6024" i="2"/>
  <c r="Z6025" i="2"/>
  <c r="Z6026" i="2"/>
  <c r="Z6027" i="2"/>
  <c r="Z6028" i="2"/>
  <c r="Z6029" i="2"/>
  <c r="Z6030" i="2"/>
  <c r="Z6031" i="2"/>
  <c r="Z6032" i="2"/>
  <c r="Z6033" i="2"/>
  <c r="Z6034" i="2"/>
  <c r="Z6035" i="2"/>
  <c r="Z6036" i="2"/>
  <c r="Z6037" i="2"/>
  <c r="Z6038" i="2"/>
  <c r="Z6039" i="2"/>
  <c r="Z6040" i="2"/>
  <c r="Z6041" i="2"/>
  <c r="Z6042" i="2"/>
  <c r="Z6043" i="2"/>
  <c r="Z6044" i="2"/>
  <c r="Z6045" i="2"/>
  <c r="Z6046" i="2"/>
  <c r="Z6047" i="2"/>
  <c r="Z6048" i="2"/>
  <c r="Z6049" i="2"/>
  <c r="Z6050" i="2"/>
  <c r="Z6051" i="2"/>
  <c r="Z6052" i="2"/>
  <c r="Z6053" i="2"/>
  <c r="Z6054" i="2"/>
  <c r="Z6055" i="2"/>
  <c r="Z6056" i="2"/>
  <c r="Z6057" i="2"/>
  <c r="Z6058" i="2"/>
  <c r="Z6059" i="2"/>
  <c r="Z6060" i="2"/>
  <c r="Z6061" i="2"/>
  <c r="Z6062" i="2"/>
  <c r="Z6063" i="2"/>
  <c r="Z6064" i="2"/>
  <c r="Z6065" i="2"/>
  <c r="Z6066" i="2"/>
  <c r="Z6067" i="2"/>
  <c r="Z6068" i="2"/>
  <c r="Z6069" i="2"/>
  <c r="Z6070" i="2"/>
  <c r="Z6071" i="2"/>
  <c r="Z6072" i="2"/>
  <c r="Z6073" i="2"/>
  <c r="Z6074" i="2"/>
  <c r="Z6075" i="2"/>
  <c r="Z6076" i="2"/>
  <c r="Z6077" i="2"/>
  <c r="Z6078" i="2"/>
  <c r="Z6079" i="2"/>
  <c r="Z6080" i="2"/>
  <c r="Z6081" i="2"/>
  <c r="Z6082" i="2"/>
  <c r="Z6083" i="2"/>
  <c r="Z6084" i="2"/>
  <c r="Z6085" i="2"/>
  <c r="Z6086" i="2"/>
  <c r="Z6087" i="2"/>
  <c r="Z6088" i="2"/>
  <c r="Z6089" i="2"/>
  <c r="Z6090" i="2"/>
  <c r="Z6091" i="2"/>
  <c r="Z6092" i="2"/>
  <c r="Z6093" i="2"/>
  <c r="Z6094" i="2"/>
  <c r="Z6095" i="2"/>
  <c r="Z6096" i="2"/>
  <c r="Z6097" i="2"/>
  <c r="Z6098" i="2"/>
  <c r="Z6099" i="2"/>
  <c r="Z6100" i="2"/>
  <c r="Z6101" i="2"/>
  <c r="Z6102" i="2"/>
  <c r="Z6103" i="2"/>
  <c r="Z6104" i="2"/>
  <c r="Z6105" i="2"/>
  <c r="Z6106" i="2"/>
  <c r="Z6107" i="2"/>
  <c r="Z6108" i="2"/>
  <c r="Z6109" i="2"/>
  <c r="Z6110" i="2"/>
  <c r="Z6111" i="2"/>
  <c r="Z6112" i="2"/>
  <c r="Z6113" i="2"/>
  <c r="Z6114" i="2"/>
  <c r="Z6115" i="2"/>
  <c r="Z6116" i="2"/>
  <c r="Z6117" i="2"/>
  <c r="Z6118" i="2"/>
  <c r="Z6119" i="2"/>
  <c r="Z6120" i="2"/>
  <c r="Z6121" i="2"/>
  <c r="Z6122" i="2"/>
  <c r="Z6123" i="2"/>
  <c r="Z6124" i="2"/>
  <c r="Z6125" i="2"/>
  <c r="Z6126" i="2"/>
  <c r="Z6127" i="2"/>
  <c r="Z6128" i="2"/>
  <c r="Z6129" i="2"/>
  <c r="Z6130" i="2"/>
  <c r="Z6131" i="2"/>
  <c r="Z6132" i="2"/>
  <c r="Z6133" i="2"/>
  <c r="Z6134" i="2"/>
  <c r="Z6135" i="2"/>
  <c r="Z6136" i="2"/>
  <c r="Z6137" i="2"/>
  <c r="Z6138" i="2"/>
  <c r="Z6139" i="2"/>
  <c r="Z6140" i="2"/>
  <c r="Z6141" i="2"/>
  <c r="Z6142" i="2"/>
  <c r="Z6143" i="2"/>
  <c r="Z6144" i="2"/>
  <c r="Z6145" i="2"/>
  <c r="Z6146" i="2"/>
  <c r="Z6147" i="2"/>
  <c r="Z6148" i="2"/>
  <c r="Z6149" i="2"/>
  <c r="Z6150" i="2"/>
  <c r="Z6151" i="2"/>
  <c r="Z6152" i="2"/>
  <c r="Z6153" i="2"/>
  <c r="Z6154" i="2"/>
  <c r="Z6155" i="2"/>
  <c r="Z6156" i="2"/>
  <c r="Z6157" i="2"/>
  <c r="Z6158" i="2"/>
  <c r="Z6159" i="2"/>
  <c r="Z6160" i="2"/>
  <c r="Z6161" i="2"/>
  <c r="Z6162" i="2"/>
  <c r="Z6163" i="2"/>
  <c r="Z6164" i="2"/>
  <c r="Z6165" i="2"/>
  <c r="Z6166" i="2"/>
  <c r="Z6167" i="2"/>
  <c r="Z6168" i="2"/>
  <c r="Z6169" i="2"/>
  <c r="Z6170" i="2"/>
  <c r="Z6171" i="2"/>
  <c r="Z6172" i="2"/>
  <c r="Z6173" i="2"/>
  <c r="Z6174" i="2"/>
  <c r="Z6175" i="2"/>
  <c r="Z6176" i="2"/>
  <c r="Z6177" i="2"/>
  <c r="Z6178" i="2"/>
  <c r="Z6179" i="2"/>
  <c r="Z6180" i="2"/>
  <c r="Z6181" i="2"/>
  <c r="Z6182" i="2"/>
  <c r="Z6183" i="2"/>
  <c r="Z6184" i="2"/>
  <c r="Z6185" i="2"/>
  <c r="Z6186" i="2"/>
  <c r="Z6187" i="2"/>
  <c r="Z6188" i="2"/>
  <c r="Z6189" i="2"/>
  <c r="Z6190" i="2"/>
  <c r="Z6191" i="2"/>
  <c r="Z6192" i="2"/>
  <c r="Z6193" i="2"/>
  <c r="Z6194" i="2"/>
  <c r="Z6195" i="2"/>
  <c r="Z6196" i="2"/>
  <c r="Z6197" i="2"/>
  <c r="Z6198" i="2"/>
  <c r="Z6199" i="2"/>
  <c r="Z6200" i="2"/>
  <c r="Z6201" i="2"/>
  <c r="Z6202" i="2"/>
  <c r="Z6203" i="2"/>
  <c r="Z6204" i="2"/>
  <c r="Z6205" i="2"/>
  <c r="Z6206" i="2"/>
  <c r="Z6207" i="2"/>
  <c r="Z6208" i="2"/>
  <c r="Z6209" i="2"/>
  <c r="Z6210" i="2"/>
  <c r="Z6211" i="2"/>
  <c r="Z6212" i="2"/>
  <c r="Z6213" i="2"/>
  <c r="Z6214" i="2"/>
  <c r="Z6215" i="2"/>
  <c r="Z6216" i="2"/>
  <c r="Z6217" i="2"/>
  <c r="Z6218" i="2"/>
  <c r="Z6219" i="2"/>
  <c r="Z6220" i="2"/>
  <c r="Z6221" i="2"/>
  <c r="Z6222" i="2"/>
  <c r="Z6223" i="2"/>
  <c r="Z6224" i="2"/>
  <c r="Z6225" i="2"/>
  <c r="Z6226" i="2"/>
  <c r="Z6227" i="2"/>
  <c r="Z6228" i="2"/>
  <c r="Z6229" i="2"/>
  <c r="Z6230" i="2"/>
  <c r="Z6231" i="2"/>
  <c r="Z6232" i="2"/>
  <c r="Z6233" i="2"/>
  <c r="Z6234" i="2"/>
  <c r="Z6235" i="2"/>
  <c r="Z6236" i="2"/>
  <c r="Z6237" i="2"/>
  <c r="Z6238" i="2"/>
  <c r="Z6239" i="2"/>
  <c r="Z6240" i="2"/>
  <c r="Z6241" i="2"/>
  <c r="Z6242" i="2"/>
  <c r="Z6243" i="2"/>
  <c r="Z6244" i="2"/>
  <c r="Z6245" i="2"/>
  <c r="Z6246" i="2"/>
  <c r="Z6247" i="2"/>
  <c r="Z6248" i="2"/>
  <c r="Z6249" i="2"/>
  <c r="Z6250" i="2"/>
  <c r="Z6251" i="2"/>
  <c r="Z6252" i="2"/>
  <c r="Z6253" i="2"/>
  <c r="Z6254" i="2"/>
  <c r="Z6255" i="2"/>
  <c r="Z6256" i="2"/>
  <c r="Z6257" i="2"/>
  <c r="Z6258" i="2"/>
  <c r="Z6259" i="2"/>
  <c r="Z6260" i="2"/>
  <c r="Z6261" i="2"/>
  <c r="Z6262" i="2"/>
  <c r="Z6263" i="2"/>
  <c r="Z6264" i="2"/>
  <c r="Z6265" i="2"/>
  <c r="Z6266" i="2"/>
  <c r="Z6267" i="2"/>
  <c r="Z6268" i="2"/>
  <c r="Z6269" i="2"/>
  <c r="Z6270" i="2"/>
  <c r="Z6271" i="2"/>
  <c r="Z6272" i="2"/>
  <c r="Z6273" i="2"/>
  <c r="Z6274" i="2"/>
  <c r="Z6275" i="2"/>
  <c r="Z6276" i="2"/>
  <c r="Z6277" i="2"/>
  <c r="Z6278" i="2"/>
  <c r="Z6279" i="2"/>
  <c r="Z6280" i="2"/>
  <c r="Z6281" i="2"/>
  <c r="Z6282" i="2"/>
  <c r="Z6283" i="2"/>
  <c r="Z6284" i="2"/>
  <c r="Z6285" i="2"/>
  <c r="Z6286" i="2"/>
  <c r="Z6287" i="2"/>
  <c r="Z6288" i="2"/>
  <c r="Z6289" i="2"/>
  <c r="Z6290" i="2"/>
  <c r="Z6291" i="2"/>
  <c r="Z6292" i="2"/>
  <c r="Z6293" i="2"/>
  <c r="Z6294" i="2"/>
  <c r="Z6295" i="2"/>
  <c r="Z6296" i="2"/>
  <c r="Z6297" i="2"/>
  <c r="Z6298" i="2"/>
  <c r="Z6299" i="2"/>
  <c r="Z6300" i="2"/>
  <c r="Z6301" i="2"/>
  <c r="Z6302" i="2"/>
  <c r="Z6303" i="2"/>
  <c r="Z6304" i="2"/>
  <c r="Z6305" i="2"/>
  <c r="Z6306" i="2"/>
  <c r="Z6307" i="2"/>
  <c r="Z6308" i="2"/>
  <c r="Z6309" i="2"/>
  <c r="Z6310" i="2"/>
  <c r="Z6311" i="2"/>
  <c r="Z6312" i="2"/>
  <c r="Z6313" i="2"/>
  <c r="Z6314" i="2"/>
  <c r="Z6315" i="2"/>
  <c r="Z6316" i="2"/>
  <c r="Z6317" i="2"/>
  <c r="Z6318" i="2"/>
  <c r="Z6319" i="2"/>
  <c r="Z6320" i="2"/>
  <c r="Z6321" i="2"/>
  <c r="Z6322" i="2"/>
  <c r="Z6323" i="2"/>
  <c r="Z6324" i="2"/>
  <c r="Z6325" i="2"/>
  <c r="Z6326" i="2"/>
  <c r="Z6327" i="2"/>
  <c r="Z6328" i="2"/>
  <c r="Z6329" i="2"/>
  <c r="Z6330" i="2"/>
  <c r="Z6331" i="2"/>
  <c r="Z6332" i="2"/>
  <c r="Z6333" i="2"/>
  <c r="Z6334" i="2"/>
  <c r="Z6335" i="2"/>
  <c r="Z6336" i="2"/>
  <c r="Z6337" i="2"/>
  <c r="Z6338" i="2"/>
  <c r="Z6339" i="2"/>
  <c r="Z6340" i="2"/>
  <c r="Z6341" i="2"/>
  <c r="Z6342" i="2"/>
  <c r="Z6343" i="2"/>
  <c r="Z6344" i="2"/>
  <c r="Z6345" i="2"/>
  <c r="Z6346" i="2"/>
  <c r="Z6347" i="2"/>
  <c r="Z6348" i="2"/>
  <c r="Z6349" i="2"/>
  <c r="Z6350" i="2"/>
  <c r="Z6351" i="2"/>
  <c r="Z6352" i="2"/>
  <c r="Z6353" i="2"/>
  <c r="Z6354" i="2"/>
  <c r="Z6355" i="2"/>
  <c r="Z6356" i="2"/>
  <c r="Z6357" i="2"/>
  <c r="Z6358" i="2"/>
  <c r="Z6359" i="2"/>
  <c r="Z6360" i="2"/>
  <c r="Z6361" i="2"/>
  <c r="Z6362" i="2"/>
  <c r="Z6363" i="2"/>
  <c r="Z6364" i="2"/>
  <c r="Z6365" i="2"/>
  <c r="Z6366" i="2"/>
  <c r="Z6367" i="2"/>
  <c r="Z6368" i="2"/>
  <c r="Z6369" i="2"/>
  <c r="Z6370" i="2"/>
  <c r="Z6371" i="2"/>
  <c r="Z6372" i="2"/>
  <c r="Z6373" i="2"/>
  <c r="Z6374" i="2"/>
  <c r="Z6375" i="2"/>
  <c r="Z6376" i="2"/>
  <c r="Z6377" i="2"/>
  <c r="Z6378" i="2"/>
  <c r="Z6379" i="2"/>
  <c r="Z6380" i="2"/>
  <c r="Z6381" i="2"/>
  <c r="Z6382" i="2"/>
  <c r="Z6383" i="2"/>
  <c r="Z6384" i="2"/>
  <c r="Z6385" i="2"/>
  <c r="Z6386" i="2"/>
  <c r="Z6387" i="2"/>
  <c r="Z6388" i="2"/>
  <c r="Z6389" i="2"/>
  <c r="Z6390" i="2"/>
  <c r="Z6391" i="2"/>
  <c r="Z6392" i="2"/>
  <c r="Z6393" i="2"/>
  <c r="Z6394" i="2"/>
  <c r="Z6395" i="2"/>
  <c r="Z6396" i="2"/>
  <c r="Z6397" i="2"/>
  <c r="Z6398" i="2"/>
  <c r="Z6399" i="2"/>
  <c r="Z6400" i="2"/>
  <c r="Z6401" i="2"/>
  <c r="Z6402" i="2"/>
  <c r="Z6403" i="2"/>
  <c r="Z6404" i="2"/>
  <c r="Z6405" i="2"/>
  <c r="Z6406" i="2"/>
  <c r="Z6407" i="2"/>
  <c r="Z6408" i="2"/>
  <c r="Z6409" i="2"/>
  <c r="Z6410" i="2"/>
  <c r="Z6411" i="2"/>
  <c r="Z6412" i="2"/>
  <c r="Z6413" i="2"/>
  <c r="Z6414" i="2"/>
  <c r="Z6415" i="2"/>
  <c r="Z6416" i="2"/>
  <c r="Z6417" i="2"/>
  <c r="Z6418" i="2"/>
  <c r="Z6419" i="2"/>
  <c r="Z6420" i="2"/>
  <c r="Z6421" i="2"/>
  <c r="Z6422" i="2"/>
  <c r="Z6423" i="2"/>
  <c r="Z6424" i="2"/>
  <c r="Z6425" i="2"/>
  <c r="Z6426" i="2"/>
  <c r="Z6427" i="2"/>
  <c r="Z6428" i="2"/>
  <c r="Z6429" i="2"/>
  <c r="Z6430" i="2"/>
  <c r="Z6431" i="2"/>
  <c r="Z6432" i="2"/>
  <c r="Z6433" i="2"/>
  <c r="Z6434" i="2"/>
  <c r="Z6435" i="2"/>
  <c r="Z6436" i="2"/>
  <c r="Z6437" i="2"/>
  <c r="Z6438" i="2"/>
  <c r="Z6439" i="2"/>
  <c r="Z6440" i="2"/>
  <c r="Z6441" i="2"/>
  <c r="Z6442" i="2"/>
  <c r="Z6443" i="2"/>
  <c r="Z6444" i="2"/>
  <c r="Z6445" i="2"/>
  <c r="Z6446" i="2"/>
  <c r="Z6447" i="2"/>
  <c r="Z6448" i="2"/>
  <c r="Z6449" i="2"/>
  <c r="Z6450" i="2"/>
  <c r="Z6451" i="2"/>
  <c r="Z6452" i="2"/>
  <c r="Z6453" i="2"/>
  <c r="Z6454" i="2"/>
  <c r="Z6455" i="2"/>
  <c r="Z6456" i="2"/>
  <c r="Z6457" i="2"/>
  <c r="Z6458" i="2"/>
  <c r="Z6459" i="2"/>
  <c r="Z6460" i="2"/>
  <c r="Z6461" i="2"/>
  <c r="Z6462" i="2"/>
  <c r="Z6463" i="2"/>
  <c r="Z6464" i="2"/>
  <c r="Z6465" i="2"/>
  <c r="Z6466" i="2"/>
  <c r="Z6467" i="2"/>
  <c r="Z6468" i="2"/>
  <c r="Z6469" i="2"/>
  <c r="Z6470" i="2"/>
  <c r="Z6471" i="2"/>
  <c r="Z6472" i="2"/>
  <c r="Z6473" i="2"/>
  <c r="Z6474" i="2"/>
  <c r="Z6475" i="2"/>
  <c r="Z6476" i="2"/>
  <c r="Z6477" i="2"/>
  <c r="Z6478" i="2"/>
  <c r="Z6479" i="2"/>
  <c r="Z6480" i="2"/>
  <c r="Z6481" i="2"/>
  <c r="Z6482" i="2"/>
  <c r="Z6483" i="2"/>
  <c r="Z6484" i="2"/>
  <c r="Z6485" i="2"/>
  <c r="Z6486" i="2"/>
  <c r="Z6487" i="2"/>
  <c r="Z6488" i="2"/>
  <c r="Z6489" i="2"/>
  <c r="Z6490" i="2"/>
  <c r="Z6491" i="2"/>
  <c r="Z6492" i="2"/>
  <c r="Z6493" i="2"/>
  <c r="Z6494" i="2"/>
  <c r="Z6495" i="2"/>
  <c r="Z6496" i="2"/>
  <c r="Z6497" i="2"/>
  <c r="Z6498" i="2"/>
  <c r="Z6499" i="2"/>
  <c r="Z6500" i="2"/>
  <c r="Z6501" i="2"/>
  <c r="Z6502" i="2"/>
  <c r="Z6503" i="2"/>
  <c r="Z6504" i="2"/>
  <c r="Z6505" i="2"/>
  <c r="Z6506" i="2"/>
  <c r="Z6507" i="2"/>
  <c r="Z6508" i="2"/>
  <c r="Z6509" i="2"/>
  <c r="Z6510" i="2"/>
  <c r="Z6511" i="2"/>
  <c r="Z6512" i="2"/>
  <c r="Z6513" i="2"/>
  <c r="Z6514" i="2"/>
  <c r="Q16" i="3"/>
  <c r="J16" i="3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2" i="1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U13" i="2"/>
  <c r="V13" i="2"/>
  <c r="Y13" i="2" s="1"/>
  <c r="U14" i="2"/>
  <c r="V14" i="2"/>
  <c r="Y14" i="2" s="1"/>
  <c r="U15" i="2"/>
  <c r="V15" i="2"/>
  <c r="Y15" i="2" s="1"/>
  <c r="U16" i="2"/>
  <c r="V16" i="2"/>
  <c r="Y16" i="2" s="1"/>
  <c r="U17" i="2"/>
  <c r="V17" i="2"/>
  <c r="Y17" i="2" s="1"/>
  <c r="U18" i="2"/>
  <c r="V18" i="2"/>
  <c r="Y18" i="2" s="1"/>
  <c r="U19" i="2"/>
  <c r="V19" i="2"/>
  <c r="Y19" i="2" s="1"/>
  <c r="U20" i="2"/>
  <c r="V20" i="2"/>
  <c r="Y20" i="2" s="1"/>
  <c r="U21" i="2"/>
  <c r="V21" i="2"/>
  <c r="Y21" i="2" s="1"/>
  <c r="U22" i="2"/>
  <c r="V22" i="2"/>
  <c r="Y22" i="2" s="1"/>
  <c r="U23" i="2"/>
  <c r="V23" i="2"/>
  <c r="Y23" i="2" s="1"/>
  <c r="U24" i="2"/>
  <c r="V24" i="2"/>
  <c r="Y24" i="2" s="1"/>
  <c r="U25" i="2"/>
  <c r="V25" i="2"/>
  <c r="Y25" i="2" s="1"/>
  <c r="U26" i="2"/>
  <c r="V26" i="2"/>
  <c r="Y26" i="2" s="1"/>
  <c r="U27" i="2"/>
  <c r="V27" i="2"/>
  <c r="Y27" i="2" s="1"/>
  <c r="U28" i="2"/>
  <c r="V28" i="2"/>
  <c r="Y28" i="2" s="1"/>
  <c r="U29" i="2"/>
  <c r="V29" i="2"/>
  <c r="Y29" i="2" s="1"/>
  <c r="U30" i="2"/>
  <c r="V30" i="2"/>
  <c r="Y30" i="2" s="1"/>
  <c r="U31" i="2"/>
  <c r="V31" i="2"/>
  <c r="Y31" i="2" s="1"/>
  <c r="U32" i="2"/>
  <c r="V32" i="2"/>
  <c r="Y32" i="2" s="1"/>
  <c r="U33" i="2"/>
  <c r="V33" i="2"/>
  <c r="Y33" i="2" s="1"/>
  <c r="U34" i="2"/>
  <c r="V34" i="2"/>
  <c r="Y34" i="2" s="1"/>
  <c r="U35" i="2"/>
  <c r="V35" i="2"/>
  <c r="Y35" i="2" s="1"/>
  <c r="U36" i="2"/>
  <c r="V36" i="2"/>
  <c r="Y36" i="2" s="1"/>
  <c r="U37" i="2"/>
  <c r="V37" i="2"/>
  <c r="Y37" i="2" s="1"/>
  <c r="U38" i="2"/>
  <c r="V38" i="2"/>
  <c r="Y38" i="2" s="1"/>
  <c r="U39" i="2"/>
  <c r="V39" i="2"/>
  <c r="Y39" i="2" s="1"/>
  <c r="U40" i="2"/>
  <c r="V40" i="2"/>
  <c r="Y40" i="2" s="1"/>
  <c r="U41" i="2"/>
  <c r="V41" i="2"/>
  <c r="Y41" i="2" s="1"/>
  <c r="U42" i="2"/>
  <c r="V42" i="2"/>
  <c r="Y42" i="2" s="1"/>
  <c r="U43" i="2"/>
  <c r="V43" i="2"/>
  <c r="Y43" i="2" s="1"/>
  <c r="U44" i="2"/>
  <c r="V44" i="2"/>
  <c r="Y44" i="2" s="1"/>
  <c r="U45" i="2"/>
  <c r="V45" i="2"/>
  <c r="Y45" i="2" s="1"/>
  <c r="U46" i="2"/>
  <c r="V46" i="2"/>
  <c r="Y46" i="2" s="1"/>
  <c r="U47" i="2"/>
  <c r="V47" i="2"/>
  <c r="Y47" i="2" s="1"/>
  <c r="U48" i="2"/>
  <c r="V48" i="2"/>
  <c r="Y48" i="2" s="1"/>
  <c r="U49" i="2"/>
  <c r="V49" i="2"/>
  <c r="Y49" i="2" s="1"/>
  <c r="U50" i="2"/>
  <c r="V50" i="2"/>
  <c r="Y50" i="2" s="1"/>
  <c r="U51" i="2"/>
  <c r="V51" i="2"/>
  <c r="Y51" i="2" s="1"/>
  <c r="U52" i="2"/>
  <c r="V52" i="2"/>
  <c r="Y52" i="2" s="1"/>
  <c r="U53" i="2"/>
  <c r="V53" i="2"/>
  <c r="Y53" i="2" s="1"/>
  <c r="U54" i="2"/>
  <c r="V54" i="2"/>
  <c r="Y54" i="2" s="1"/>
  <c r="U55" i="2"/>
  <c r="V55" i="2"/>
  <c r="Y55" i="2" s="1"/>
  <c r="U56" i="2"/>
  <c r="V56" i="2"/>
  <c r="Y56" i="2" s="1"/>
  <c r="U57" i="2"/>
  <c r="V57" i="2"/>
  <c r="Y57" i="2" s="1"/>
  <c r="U58" i="2"/>
  <c r="V58" i="2"/>
  <c r="Y58" i="2" s="1"/>
  <c r="U59" i="2"/>
  <c r="V59" i="2"/>
  <c r="Y59" i="2" s="1"/>
  <c r="U60" i="2"/>
  <c r="V60" i="2"/>
  <c r="Y60" i="2" s="1"/>
  <c r="U61" i="2"/>
  <c r="V61" i="2"/>
  <c r="Y61" i="2" s="1"/>
  <c r="U62" i="2"/>
  <c r="V62" i="2"/>
  <c r="Y62" i="2" s="1"/>
  <c r="U63" i="2"/>
  <c r="V63" i="2"/>
  <c r="Y63" i="2" s="1"/>
  <c r="U64" i="2"/>
  <c r="V64" i="2"/>
  <c r="Y64" i="2" s="1"/>
  <c r="U65" i="2"/>
  <c r="V65" i="2"/>
  <c r="Y65" i="2" s="1"/>
  <c r="U66" i="2"/>
  <c r="V66" i="2"/>
  <c r="Y66" i="2" s="1"/>
  <c r="U67" i="2"/>
  <c r="V67" i="2"/>
  <c r="Y67" i="2" s="1"/>
  <c r="U68" i="2"/>
  <c r="V68" i="2"/>
  <c r="Y68" i="2" s="1"/>
  <c r="U69" i="2"/>
  <c r="V69" i="2"/>
  <c r="Y69" i="2" s="1"/>
  <c r="U70" i="2"/>
  <c r="V70" i="2"/>
  <c r="Y70" i="2" s="1"/>
  <c r="U71" i="2"/>
  <c r="V71" i="2"/>
  <c r="Y71" i="2" s="1"/>
  <c r="U72" i="2"/>
  <c r="V72" i="2"/>
  <c r="Y72" i="2" s="1"/>
  <c r="U73" i="2"/>
  <c r="V73" i="2"/>
  <c r="Y73" i="2" s="1"/>
  <c r="U74" i="2"/>
  <c r="V74" i="2"/>
  <c r="Y74" i="2" s="1"/>
  <c r="U75" i="2"/>
  <c r="V75" i="2"/>
  <c r="Y75" i="2" s="1"/>
  <c r="U76" i="2"/>
  <c r="V76" i="2"/>
  <c r="Y76" i="2" s="1"/>
  <c r="U77" i="2"/>
  <c r="V77" i="2"/>
  <c r="Y77" i="2" s="1"/>
  <c r="U78" i="2"/>
  <c r="V78" i="2"/>
  <c r="Y78" i="2" s="1"/>
  <c r="U79" i="2"/>
  <c r="V79" i="2"/>
  <c r="Y79" i="2" s="1"/>
  <c r="U80" i="2"/>
  <c r="V80" i="2"/>
  <c r="Y80" i="2" s="1"/>
  <c r="U81" i="2"/>
  <c r="V81" i="2"/>
  <c r="Y81" i="2" s="1"/>
  <c r="U82" i="2"/>
  <c r="V82" i="2"/>
  <c r="Y82" i="2" s="1"/>
  <c r="U83" i="2"/>
  <c r="V83" i="2"/>
  <c r="Y83" i="2" s="1"/>
  <c r="U84" i="2"/>
  <c r="V84" i="2"/>
  <c r="Y84" i="2" s="1"/>
  <c r="U85" i="2"/>
  <c r="V85" i="2"/>
  <c r="Y85" i="2" s="1"/>
  <c r="U86" i="2"/>
  <c r="V86" i="2"/>
  <c r="Y86" i="2" s="1"/>
  <c r="U87" i="2"/>
  <c r="V87" i="2"/>
  <c r="Y87" i="2" s="1"/>
  <c r="U88" i="2"/>
  <c r="V88" i="2"/>
  <c r="Y88" i="2" s="1"/>
  <c r="U89" i="2"/>
  <c r="V89" i="2"/>
  <c r="Y89" i="2" s="1"/>
  <c r="U90" i="2"/>
  <c r="V90" i="2"/>
  <c r="Y90" i="2" s="1"/>
  <c r="U91" i="2"/>
  <c r="V91" i="2"/>
  <c r="Y91" i="2" s="1"/>
  <c r="U92" i="2"/>
  <c r="V92" i="2"/>
  <c r="Y92" i="2" s="1"/>
  <c r="U93" i="2"/>
  <c r="V93" i="2"/>
  <c r="Y93" i="2" s="1"/>
  <c r="U94" i="2"/>
  <c r="V94" i="2"/>
  <c r="Y94" i="2" s="1"/>
  <c r="U95" i="2"/>
  <c r="V95" i="2"/>
  <c r="Y95" i="2" s="1"/>
  <c r="U96" i="2"/>
  <c r="V96" i="2"/>
  <c r="Y96" i="2" s="1"/>
  <c r="U97" i="2"/>
  <c r="V97" i="2"/>
  <c r="Y97" i="2" s="1"/>
  <c r="U98" i="2"/>
  <c r="V98" i="2"/>
  <c r="Y98" i="2" s="1"/>
  <c r="U99" i="2"/>
  <c r="V99" i="2"/>
  <c r="Y99" i="2" s="1"/>
  <c r="U100" i="2"/>
  <c r="V100" i="2"/>
  <c r="Y100" i="2" s="1"/>
  <c r="U101" i="2"/>
  <c r="V101" i="2"/>
  <c r="Y101" i="2" s="1"/>
  <c r="U102" i="2"/>
  <c r="V102" i="2"/>
  <c r="Y102" i="2" s="1"/>
  <c r="U103" i="2"/>
  <c r="V103" i="2"/>
  <c r="Y103" i="2" s="1"/>
  <c r="U104" i="2"/>
  <c r="V104" i="2"/>
  <c r="Y104" i="2" s="1"/>
  <c r="U105" i="2"/>
  <c r="V105" i="2"/>
  <c r="Y105" i="2" s="1"/>
  <c r="U106" i="2"/>
  <c r="V106" i="2"/>
  <c r="Y106" i="2" s="1"/>
  <c r="U107" i="2"/>
  <c r="V107" i="2"/>
  <c r="Y107" i="2" s="1"/>
  <c r="U108" i="2"/>
  <c r="V108" i="2"/>
  <c r="Y108" i="2" s="1"/>
  <c r="U109" i="2"/>
  <c r="V109" i="2"/>
  <c r="Y109" i="2" s="1"/>
  <c r="U110" i="2"/>
  <c r="V110" i="2"/>
  <c r="Y110" i="2" s="1"/>
  <c r="U111" i="2"/>
  <c r="V111" i="2"/>
  <c r="Y111" i="2" s="1"/>
  <c r="U112" i="2"/>
  <c r="V112" i="2"/>
  <c r="Y112" i="2" s="1"/>
  <c r="U113" i="2"/>
  <c r="V113" i="2"/>
  <c r="Y113" i="2" s="1"/>
  <c r="U114" i="2"/>
  <c r="V114" i="2"/>
  <c r="Y114" i="2" s="1"/>
  <c r="U115" i="2"/>
  <c r="V115" i="2"/>
  <c r="Y115" i="2" s="1"/>
  <c r="U116" i="2"/>
  <c r="V116" i="2"/>
  <c r="Y116" i="2" s="1"/>
  <c r="U117" i="2"/>
  <c r="V117" i="2"/>
  <c r="Y117" i="2" s="1"/>
  <c r="U118" i="2"/>
  <c r="V118" i="2"/>
  <c r="Y118" i="2" s="1"/>
  <c r="U119" i="2"/>
  <c r="V119" i="2"/>
  <c r="Y119" i="2" s="1"/>
  <c r="U120" i="2"/>
  <c r="V120" i="2"/>
  <c r="Y120" i="2" s="1"/>
  <c r="U121" i="2"/>
  <c r="V121" i="2"/>
  <c r="Y121" i="2" s="1"/>
  <c r="U122" i="2"/>
  <c r="V122" i="2"/>
  <c r="Y122" i="2" s="1"/>
  <c r="U123" i="2"/>
  <c r="V123" i="2"/>
  <c r="Y123" i="2" s="1"/>
  <c r="U124" i="2"/>
  <c r="V124" i="2"/>
  <c r="Y124" i="2" s="1"/>
  <c r="U125" i="2"/>
  <c r="V125" i="2"/>
  <c r="Y125" i="2" s="1"/>
  <c r="U126" i="2"/>
  <c r="V126" i="2"/>
  <c r="Y126" i="2" s="1"/>
  <c r="U127" i="2"/>
  <c r="V127" i="2"/>
  <c r="Y127" i="2" s="1"/>
  <c r="U128" i="2"/>
  <c r="V128" i="2"/>
  <c r="Y128" i="2" s="1"/>
  <c r="U129" i="2"/>
  <c r="V129" i="2"/>
  <c r="Y129" i="2" s="1"/>
  <c r="U130" i="2"/>
  <c r="V130" i="2"/>
  <c r="Y130" i="2" s="1"/>
  <c r="U131" i="2"/>
  <c r="V131" i="2"/>
  <c r="Y131" i="2" s="1"/>
  <c r="U132" i="2"/>
  <c r="V132" i="2"/>
  <c r="Y132" i="2" s="1"/>
  <c r="U133" i="2"/>
  <c r="V133" i="2"/>
  <c r="Y133" i="2" s="1"/>
  <c r="U134" i="2"/>
  <c r="V134" i="2"/>
  <c r="Y134" i="2" s="1"/>
  <c r="U135" i="2"/>
  <c r="V135" i="2"/>
  <c r="Y135" i="2" s="1"/>
  <c r="U136" i="2"/>
  <c r="V136" i="2"/>
  <c r="Y136" i="2" s="1"/>
  <c r="U137" i="2"/>
  <c r="V137" i="2"/>
  <c r="Y137" i="2" s="1"/>
  <c r="U138" i="2"/>
  <c r="V138" i="2"/>
  <c r="Y138" i="2" s="1"/>
  <c r="U139" i="2"/>
  <c r="V139" i="2"/>
  <c r="Y139" i="2" s="1"/>
  <c r="U140" i="2"/>
  <c r="V140" i="2"/>
  <c r="Y140" i="2" s="1"/>
  <c r="U141" i="2"/>
  <c r="V141" i="2"/>
  <c r="Y141" i="2" s="1"/>
  <c r="U142" i="2"/>
  <c r="V142" i="2"/>
  <c r="Y142" i="2" s="1"/>
  <c r="U143" i="2"/>
  <c r="V143" i="2"/>
  <c r="Y143" i="2" s="1"/>
  <c r="U144" i="2"/>
  <c r="V144" i="2"/>
  <c r="Y144" i="2" s="1"/>
  <c r="U145" i="2"/>
  <c r="V145" i="2"/>
  <c r="Y145" i="2" s="1"/>
  <c r="U146" i="2"/>
  <c r="V146" i="2"/>
  <c r="Y146" i="2" s="1"/>
  <c r="U147" i="2"/>
  <c r="V147" i="2"/>
  <c r="Y147" i="2" s="1"/>
  <c r="U148" i="2"/>
  <c r="V148" i="2"/>
  <c r="Y148" i="2" s="1"/>
  <c r="U149" i="2"/>
  <c r="V149" i="2"/>
  <c r="Y149" i="2" s="1"/>
  <c r="U150" i="2"/>
  <c r="V150" i="2"/>
  <c r="Y150" i="2" s="1"/>
  <c r="U151" i="2"/>
  <c r="V151" i="2"/>
  <c r="Y151" i="2" s="1"/>
  <c r="U152" i="2"/>
  <c r="V152" i="2"/>
  <c r="Y152" i="2" s="1"/>
  <c r="U153" i="2"/>
  <c r="V153" i="2"/>
  <c r="Y153" i="2" s="1"/>
  <c r="U154" i="2"/>
  <c r="V154" i="2"/>
  <c r="Y154" i="2" s="1"/>
  <c r="U155" i="2"/>
  <c r="V155" i="2"/>
  <c r="Y155" i="2" s="1"/>
  <c r="U156" i="2"/>
  <c r="V156" i="2"/>
  <c r="Y156" i="2" s="1"/>
  <c r="U157" i="2"/>
  <c r="V157" i="2"/>
  <c r="Y157" i="2" s="1"/>
  <c r="U158" i="2"/>
  <c r="V158" i="2"/>
  <c r="Y158" i="2" s="1"/>
  <c r="U159" i="2"/>
  <c r="V159" i="2"/>
  <c r="Y159" i="2" s="1"/>
  <c r="U160" i="2"/>
  <c r="V160" i="2"/>
  <c r="Y160" i="2" s="1"/>
  <c r="U161" i="2"/>
  <c r="V161" i="2"/>
  <c r="Y161" i="2" s="1"/>
  <c r="U162" i="2"/>
  <c r="V162" i="2"/>
  <c r="Y162" i="2" s="1"/>
  <c r="U163" i="2"/>
  <c r="V163" i="2"/>
  <c r="Y163" i="2" s="1"/>
  <c r="U164" i="2"/>
  <c r="V164" i="2"/>
  <c r="Y164" i="2" s="1"/>
  <c r="U165" i="2"/>
  <c r="V165" i="2"/>
  <c r="Y165" i="2" s="1"/>
  <c r="U166" i="2"/>
  <c r="V166" i="2"/>
  <c r="Y166" i="2" s="1"/>
  <c r="U167" i="2"/>
  <c r="V167" i="2"/>
  <c r="Y167" i="2" s="1"/>
  <c r="U168" i="2"/>
  <c r="V168" i="2"/>
  <c r="Y168" i="2" s="1"/>
  <c r="U169" i="2"/>
  <c r="V169" i="2"/>
  <c r="Y169" i="2" s="1"/>
  <c r="U170" i="2"/>
  <c r="V170" i="2"/>
  <c r="Y170" i="2" s="1"/>
  <c r="U171" i="2"/>
  <c r="V171" i="2"/>
  <c r="Y171" i="2" s="1"/>
  <c r="U172" i="2"/>
  <c r="V172" i="2"/>
  <c r="Y172" i="2" s="1"/>
  <c r="U173" i="2"/>
  <c r="V173" i="2"/>
  <c r="Y173" i="2" s="1"/>
  <c r="U174" i="2"/>
  <c r="V174" i="2"/>
  <c r="Y174" i="2" s="1"/>
  <c r="U175" i="2"/>
  <c r="V175" i="2"/>
  <c r="Y175" i="2" s="1"/>
  <c r="U176" i="2"/>
  <c r="V176" i="2"/>
  <c r="Y176" i="2" s="1"/>
  <c r="U177" i="2"/>
  <c r="V177" i="2"/>
  <c r="Y177" i="2" s="1"/>
  <c r="U178" i="2"/>
  <c r="V178" i="2"/>
  <c r="Y178" i="2" s="1"/>
  <c r="U179" i="2"/>
  <c r="V179" i="2"/>
  <c r="Y179" i="2" s="1"/>
  <c r="U180" i="2"/>
  <c r="V180" i="2"/>
  <c r="Y180" i="2" s="1"/>
  <c r="U181" i="2"/>
  <c r="V181" i="2"/>
  <c r="Y181" i="2" s="1"/>
  <c r="U182" i="2"/>
  <c r="V182" i="2"/>
  <c r="Y182" i="2" s="1"/>
  <c r="U183" i="2"/>
  <c r="V183" i="2"/>
  <c r="Y183" i="2" s="1"/>
  <c r="U184" i="2"/>
  <c r="V184" i="2"/>
  <c r="Y184" i="2" s="1"/>
  <c r="U185" i="2"/>
  <c r="V185" i="2"/>
  <c r="Y185" i="2" s="1"/>
  <c r="U186" i="2"/>
  <c r="V186" i="2"/>
  <c r="Y186" i="2" s="1"/>
  <c r="U187" i="2"/>
  <c r="V187" i="2"/>
  <c r="Y187" i="2" s="1"/>
  <c r="U188" i="2"/>
  <c r="V188" i="2"/>
  <c r="Y188" i="2" s="1"/>
  <c r="U189" i="2"/>
  <c r="V189" i="2"/>
  <c r="Y189" i="2" s="1"/>
  <c r="U190" i="2"/>
  <c r="V190" i="2"/>
  <c r="Y190" i="2" s="1"/>
  <c r="U191" i="2"/>
  <c r="V191" i="2"/>
  <c r="Y191" i="2" s="1"/>
  <c r="U192" i="2"/>
  <c r="V192" i="2"/>
  <c r="Y192" i="2" s="1"/>
  <c r="U193" i="2"/>
  <c r="V193" i="2"/>
  <c r="Y193" i="2" s="1"/>
  <c r="U194" i="2"/>
  <c r="V194" i="2"/>
  <c r="Y194" i="2" s="1"/>
  <c r="U195" i="2"/>
  <c r="V195" i="2"/>
  <c r="Y195" i="2" s="1"/>
  <c r="U196" i="2"/>
  <c r="V196" i="2"/>
  <c r="Y196" i="2" s="1"/>
  <c r="U197" i="2"/>
  <c r="V197" i="2"/>
  <c r="Y197" i="2" s="1"/>
  <c r="U198" i="2"/>
  <c r="V198" i="2"/>
  <c r="Y198" i="2" s="1"/>
  <c r="U199" i="2"/>
  <c r="V199" i="2"/>
  <c r="Y199" i="2" s="1"/>
  <c r="U200" i="2"/>
  <c r="V200" i="2"/>
  <c r="Y200" i="2" s="1"/>
  <c r="U201" i="2"/>
  <c r="V201" i="2"/>
  <c r="Y201" i="2" s="1"/>
  <c r="U202" i="2"/>
  <c r="V202" i="2"/>
  <c r="Y202" i="2" s="1"/>
  <c r="U203" i="2"/>
  <c r="V203" i="2"/>
  <c r="Y203" i="2" s="1"/>
  <c r="U204" i="2"/>
  <c r="V204" i="2"/>
  <c r="Y204" i="2" s="1"/>
  <c r="U205" i="2"/>
  <c r="V205" i="2"/>
  <c r="Y205" i="2" s="1"/>
  <c r="U206" i="2"/>
  <c r="V206" i="2"/>
  <c r="Y206" i="2" s="1"/>
  <c r="U207" i="2"/>
  <c r="V207" i="2"/>
  <c r="Y207" i="2" s="1"/>
  <c r="U208" i="2"/>
  <c r="V208" i="2"/>
  <c r="Y208" i="2" s="1"/>
  <c r="U209" i="2"/>
  <c r="V209" i="2"/>
  <c r="Y209" i="2" s="1"/>
  <c r="U210" i="2"/>
  <c r="V210" i="2"/>
  <c r="Y210" i="2" s="1"/>
  <c r="U211" i="2"/>
  <c r="V211" i="2"/>
  <c r="Y211" i="2" s="1"/>
  <c r="U212" i="2"/>
  <c r="V212" i="2"/>
  <c r="Y212" i="2" s="1"/>
  <c r="U213" i="2"/>
  <c r="V213" i="2"/>
  <c r="Y213" i="2" s="1"/>
  <c r="U214" i="2"/>
  <c r="V214" i="2"/>
  <c r="Y214" i="2" s="1"/>
  <c r="U215" i="2"/>
  <c r="V215" i="2"/>
  <c r="Y215" i="2" s="1"/>
  <c r="U216" i="2"/>
  <c r="V216" i="2"/>
  <c r="Y216" i="2" s="1"/>
  <c r="U217" i="2"/>
  <c r="V217" i="2"/>
  <c r="Y217" i="2" s="1"/>
  <c r="U218" i="2"/>
  <c r="V218" i="2"/>
  <c r="Y218" i="2" s="1"/>
  <c r="U219" i="2"/>
  <c r="V219" i="2"/>
  <c r="Y219" i="2" s="1"/>
  <c r="U220" i="2"/>
  <c r="V220" i="2"/>
  <c r="Y220" i="2" s="1"/>
  <c r="U221" i="2"/>
  <c r="V221" i="2"/>
  <c r="Y221" i="2" s="1"/>
  <c r="U222" i="2"/>
  <c r="V222" i="2"/>
  <c r="Y222" i="2" s="1"/>
  <c r="U223" i="2"/>
  <c r="V223" i="2"/>
  <c r="Y223" i="2" s="1"/>
  <c r="U224" i="2"/>
  <c r="V224" i="2"/>
  <c r="Y224" i="2" s="1"/>
  <c r="U225" i="2"/>
  <c r="V225" i="2"/>
  <c r="Y225" i="2" s="1"/>
  <c r="U226" i="2"/>
  <c r="V226" i="2"/>
  <c r="Y226" i="2" s="1"/>
  <c r="U227" i="2"/>
  <c r="V227" i="2"/>
  <c r="Y227" i="2" s="1"/>
  <c r="U228" i="2"/>
  <c r="V228" i="2"/>
  <c r="Y228" i="2" s="1"/>
  <c r="U229" i="2"/>
  <c r="V229" i="2"/>
  <c r="Y229" i="2" s="1"/>
  <c r="U230" i="2"/>
  <c r="V230" i="2"/>
  <c r="Y230" i="2" s="1"/>
  <c r="U231" i="2"/>
  <c r="V231" i="2"/>
  <c r="Y231" i="2" s="1"/>
  <c r="U232" i="2"/>
  <c r="V232" i="2"/>
  <c r="Y232" i="2" s="1"/>
  <c r="U233" i="2"/>
  <c r="V233" i="2"/>
  <c r="Y233" i="2" s="1"/>
  <c r="U234" i="2"/>
  <c r="V234" i="2"/>
  <c r="Y234" i="2" s="1"/>
  <c r="U235" i="2"/>
  <c r="V235" i="2"/>
  <c r="Y235" i="2" s="1"/>
  <c r="U236" i="2"/>
  <c r="V236" i="2"/>
  <c r="Y236" i="2" s="1"/>
  <c r="U237" i="2"/>
  <c r="V237" i="2"/>
  <c r="Y237" i="2" s="1"/>
  <c r="U238" i="2"/>
  <c r="V238" i="2"/>
  <c r="Y238" i="2" s="1"/>
  <c r="U239" i="2"/>
  <c r="V239" i="2"/>
  <c r="Y239" i="2" s="1"/>
  <c r="U240" i="2"/>
  <c r="V240" i="2"/>
  <c r="Y240" i="2" s="1"/>
  <c r="U241" i="2"/>
  <c r="V241" i="2"/>
  <c r="Y241" i="2" s="1"/>
  <c r="U242" i="2"/>
  <c r="V242" i="2"/>
  <c r="Y242" i="2" s="1"/>
  <c r="U243" i="2"/>
  <c r="V243" i="2"/>
  <c r="Y243" i="2" s="1"/>
  <c r="U244" i="2"/>
  <c r="V244" i="2"/>
  <c r="Y244" i="2" s="1"/>
  <c r="U245" i="2"/>
  <c r="V245" i="2"/>
  <c r="Y245" i="2" s="1"/>
  <c r="U246" i="2"/>
  <c r="V246" i="2"/>
  <c r="Y246" i="2" s="1"/>
  <c r="U247" i="2"/>
  <c r="V247" i="2"/>
  <c r="Y247" i="2" s="1"/>
  <c r="U248" i="2"/>
  <c r="V248" i="2"/>
  <c r="Y248" i="2" s="1"/>
  <c r="U249" i="2"/>
  <c r="V249" i="2"/>
  <c r="Y249" i="2" s="1"/>
  <c r="U250" i="2"/>
  <c r="V250" i="2"/>
  <c r="Y250" i="2" s="1"/>
  <c r="U251" i="2"/>
  <c r="V251" i="2"/>
  <c r="Y251" i="2" s="1"/>
  <c r="U252" i="2"/>
  <c r="V252" i="2"/>
  <c r="Y252" i="2" s="1"/>
  <c r="U253" i="2"/>
  <c r="V253" i="2"/>
  <c r="Y253" i="2" s="1"/>
  <c r="U254" i="2"/>
  <c r="V254" i="2"/>
  <c r="Y254" i="2" s="1"/>
  <c r="U255" i="2"/>
  <c r="V255" i="2"/>
  <c r="Y255" i="2" s="1"/>
  <c r="U256" i="2"/>
  <c r="V256" i="2"/>
  <c r="Y256" i="2" s="1"/>
  <c r="U257" i="2"/>
  <c r="V257" i="2"/>
  <c r="Y257" i="2" s="1"/>
  <c r="U258" i="2"/>
  <c r="V258" i="2"/>
  <c r="Y258" i="2" s="1"/>
  <c r="U259" i="2"/>
  <c r="V259" i="2"/>
  <c r="Y259" i="2" s="1"/>
  <c r="U260" i="2"/>
  <c r="V260" i="2"/>
  <c r="Y260" i="2" s="1"/>
  <c r="U261" i="2"/>
  <c r="V261" i="2"/>
  <c r="Y261" i="2" s="1"/>
  <c r="U262" i="2"/>
  <c r="V262" i="2"/>
  <c r="Y262" i="2" s="1"/>
  <c r="U263" i="2"/>
  <c r="V263" i="2"/>
  <c r="Y263" i="2" s="1"/>
  <c r="U264" i="2"/>
  <c r="V264" i="2"/>
  <c r="Y264" i="2" s="1"/>
  <c r="U265" i="2"/>
  <c r="V265" i="2"/>
  <c r="Y265" i="2" s="1"/>
  <c r="U266" i="2"/>
  <c r="V266" i="2"/>
  <c r="Y266" i="2" s="1"/>
  <c r="U267" i="2"/>
  <c r="V267" i="2"/>
  <c r="Y267" i="2" s="1"/>
  <c r="U268" i="2"/>
  <c r="V268" i="2"/>
  <c r="Y268" i="2" s="1"/>
  <c r="U269" i="2"/>
  <c r="V269" i="2"/>
  <c r="Y269" i="2" s="1"/>
  <c r="U270" i="2"/>
  <c r="V270" i="2"/>
  <c r="Y270" i="2" s="1"/>
  <c r="U271" i="2"/>
  <c r="V271" i="2"/>
  <c r="Y271" i="2" s="1"/>
  <c r="U272" i="2"/>
  <c r="V272" i="2"/>
  <c r="Y272" i="2" s="1"/>
  <c r="U273" i="2"/>
  <c r="V273" i="2"/>
  <c r="Y273" i="2" s="1"/>
  <c r="U274" i="2"/>
  <c r="V274" i="2"/>
  <c r="Y274" i="2" s="1"/>
  <c r="U275" i="2"/>
  <c r="V275" i="2"/>
  <c r="Y275" i="2" s="1"/>
  <c r="U276" i="2"/>
  <c r="V276" i="2"/>
  <c r="Y276" i="2" s="1"/>
  <c r="U277" i="2"/>
  <c r="V277" i="2"/>
  <c r="Y277" i="2" s="1"/>
  <c r="U278" i="2"/>
  <c r="V278" i="2"/>
  <c r="Y278" i="2" s="1"/>
  <c r="U279" i="2"/>
  <c r="V279" i="2"/>
  <c r="Y279" i="2" s="1"/>
  <c r="U280" i="2"/>
  <c r="V280" i="2"/>
  <c r="Y280" i="2" s="1"/>
  <c r="U281" i="2"/>
  <c r="V281" i="2"/>
  <c r="Y281" i="2" s="1"/>
  <c r="U282" i="2"/>
  <c r="V282" i="2"/>
  <c r="Y282" i="2" s="1"/>
  <c r="U283" i="2"/>
  <c r="V283" i="2"/>
  <c r="Y283" i="2" s="1"/>
  <c r="U284" i="2"/>
  <c r="V284" i="2"/>
  <c r="Y284" i="2" s="1"/>
  <c r="U285" i="2"/>
  <c r="V285" i="2"/>
  <c r="Y285" i="2" s="1"/>
  <c r="U286" i="2"/>
  <c r="V286" i="2"/>
  <c r="Y286" i="2" s="1"/>
  <c r="U287" i="2"/>
  <c r="V287" i="2"/>
  <c r="Y287" i="2" s="1"/>
  <c r="U288" i="2"/>
  <c r="V288" i="2"/>
  <c r="Y288" i="2" s="1"/>
  <c r="U289" i="2"/>
  <c r="V289" i="2"/>
  <c r="Y289" i="2" s="1"/>
  <c r="U290" i="2"/>
  <c r="V290" i="2"/>
  <c r="Y290" i="2" s="1"/>
  <c r="U291" i="2"/>
  <c r="V291" i="2"/>
  <c r="Y291" i="2" s="1"/>
  <c r="U292" i="2"/>
  <c r="V292" i="2"/>
  <c r="Y292" i="2" s="1"/>
  <c r="U293" i="2"/>
  <c r="V293" i="2"/>
  <c r="Y293" i="2" s="1"/>
  <c r="U294" i="2"/>
  <c r="V294" i="2"/>
  <c r="Y294" i="2" s="1"/>
  <c r="U295" i="2"/>
  <c r="V295" i="2"/>
  <c r="Y295" i="2" s="1"/>
  <c r="U296" i="2"/>
  <c r="V296" i="2"/>
  <c r="Y296" i="2" s="1"/>
  <c r="U297" i="2"/>
  <c r="V297" i="2"/>
  <c r="Y297" i="2" s="1"/>
  <c r="U298" i="2"/>
  <c r="V298" i="2"/>
  <c r="Y298" i="2" s="1"/>
  <c r="U299" i="2"/>
  <c r="V299" i="2"/>
  <c r="Y299" i="2" s="1"/>
  <c r="U300" i="2"/>
  <c r="V300" i="2"/>
  <c r="Y300" i="2" s="1"/>
  <c r="U301" i="2"/>
  <c r="V301" i="2"/>
  <c r="Y301" i="2" s="1"/>
  <c r="U302" i="2"/>
  <c r="V302" i="2"/>
  <c r="Y302" i="2" s="1"/>
  <c r="U303" i="2"/>
  <c r="V303" i="2"/>
  <c r="Y303" i="2" s="1"/>
  <c r="U304" i="2"/>
  <c r="V304" i="2"/>
  <c r="Y304" i="2" s="1"/>
  <c r="U305" i="2"/>
  <c r="V305" i="2"/>
  <c r="Y305" i="2" s="1"/>
  <c r="U306" i="2"/>
  <c r="V306" i="2"/>
  <c r="Y306" i="2" s="1"/>
  <c r="U307" i="2"/>
  <c r="V307" i="2"/>
  <c r="Y307" i="2" s="1"/>
  <c r="U308" i="2"/>
  <c r="V308" i="2"/>
  <c r="Y308" i="2" s="1"/>
  <c r="U309" i="2"/>
  <c r="V309" i="2"/>
  <c r="Y309" i="2" s="1"/>
  <c r="U310" i="2"/>
  <c r="V310" i="2"/>
  <c r="Y310" i="2" s="1"/>
  <c r="U311" i="2"/>
  <c r="V311" i="2"/>
  <c r="Y311" i="2" s="1"/>
  <c r="U312" i="2"/>
  <c r="V312" i="2"/>
  <c r="Y312" i="2" s="1"/>
  <c r="U313" i="2"/>
  <c r="V313" i="2"/>
  <c r="Y313" i="2" s="1"/>
  <c r="U314" i="2"/>
  <c r="V314" i="2"/>
  <c r="Y314" i="2" s="1"/>
  <c r="U315" i="2"/>
  <c r="V315" i="2"/>
  <c r="Y315" i="2" s="1"/>
  <c r="U316" i="2"/>
  <c r="V316" i="2"/>
  <c r="Y316" i="2" s="1"/>
  <c r="U317" i="2"/>
  <c r="V317" i="2"/>
  <c r="Y317" i="2" s="1"/>
  <c r="U318" i="2"/>
  <c r="V318" i="2"/>
  <c r="Y318" i="2" s="1"/>
  <c r="U319" i="2"/>
  <c r="V319" i="2"/>
  <c r="Y319" i="2" s="1"/>
  <c r="U320" i="2"/>
  <c r="V320" i="2"/>
  <c r="Y320" i="2" s="1"/>
  <c r="U321" i="2"/>
  <c r="V321" i="2"/>
  <c r="Y321" i="2" s="1"/>
  <c r="U322" i="2"/>
  <c r="V322" i="2"/>
  <c r="Y322" i="2" s="1"/>
  <c r="U323" i="2"/>
  <c r="V323" i="2"/>
  <c r="Y323" i="2" s="1"/>
  <c r="U324" i="2"/>
  <c r="V324" i="2"/>
  <c r="Y324" i="2" s="1"/>
  <c r="U325" i="2"/>
  <c r="V325" i="2"/>
  <c r="Y325" i="2" s="1"/>
  <c r="U326" i="2"/>
  <c r="V326" i="2"/>
  <c r="Y326" i="2" s="1"/>
  <c r="U327" i="2"/>
  <c r="V327" i="2"/>
  <c r="Y327" i="2" s="1"/>
  <c r="U328" i="2"/>
  <c r="V328" i="2"/>
  <c r="Y328" i="2" s="1"/>
  <c r="U329" i="2"/>
  <c r="V329" i="2"/>
  <c r="Y329" i="2" s="1"/>
  <c r="U330" i="2"/>
  <c r="V330" i="2"/>
  <c r="Y330" i="2" s="1"/>
  <c r="U331" i="2"/>
  <c r="V331" i="2"/>
  <c r="Y331" i="2" s="1"/>
  <c r="U332" i="2"/>
  <c r="V332" i="2"/>
  <c r="Y332" i="2" s="1"/>
  <c r="U333" i="2"/>
  <c r="V333" i="2"/>
  <c r="Y333" i="2" s="1"/>
  <c r="U334" i="2"/>
  <c r="V334" i="2"/>
  <c r="Y334" i="2" s="1"/>
  <c r="U335" i="2"/>
  <c r="V335" i="2"/>
  <c r="Y335" i="2" s="1"/>
  <c r="U336" i="2"/>
  <c r="V336" i="2"/>
  <c r="Y336" i="2" s="1"/>
  <c r="U337" i="2"/>
  <c r="V337" i="2"/>
  <c r="Y337" i="2" s="1"/>
  <c r="U338" i="2"/>
  <c r="V338" i="2"/>
  <c r="Y338" i="2" s="1"/>
  <c r="U339" i="2"/>
  <c r="V339" i="2"/>
  <c r="Y339" i="2" s="1"/>
  <c r="U340" i="2"/>
  <c r="V340" i="2"/>
  <c r="Y340" i="2" s="1"/>
  <c r="U341" i="2"/>
  <c r="V341" i="2"/>
  <c r="Y341" i="2" s="1"/>
  <c r="U342" i="2"/>
  <c r="V342" i="2"/>
  <c r="Y342" i="2" s="1"/>
  <c r="U343" i="2"/>
  <c r="V343" i="2"/>
  <c r="Y343" i="2" s="1"/>
  <c r="U344" i="2"/>
  <c r="V344" i="2"/>
  <c r="Y344" i="2" s="1"/>
  <c r="U345" i="2"/>
  <c r="V345" i="2"/>
  <c r="Y345" i="2" s="1"/>
  <c r="U346" i="2"/>
  <c r="V346" i="2"/>
  <c r="Y346" i="2" s="1"/>
  <c r="U347" i="2"/>
  <c r="V347" i="2"/>
  <c r="Y347" i="2" s="1"/>
  <c r="U348" i="2"/>
  <c r="V348" i="2"/>
  <c r="Y348" i="2" s="1"/>
  <c r="U349" i="2"/>
  <c r="V349" i="2"/>
  <c r="Y349" i="2" s="1"/>
  <c r="U350" i="2"/>
  <c r="V350" i="2"/>
  <c r="Y350" i="2" s="1"/>
  <c r="U351" i="2"/>
  <c r="V351" i="2"/>
  <c r="Y351" i="2" s="1"/>
  <c r="U352" i="2"/>
  <c r="V352" i="2"/>
  <c r="Y352" i="2" s="1"/>
  <c r="U353" i="2"/>
  <c r="V353" i="2"/>
  <c r="Y353" i="2" s="1"/>
  <c r="U354" i="2"/>
  <c r="V354" i="2"/>
  <c r="Y354" i="2" s="1"/>
  <c r="U355" i="2"/>
  <c r="V355" i="2"/>
  <c r="Y355" i="2" s="1"/>
  <c r="U356" i="2"/>
  <c r="V356" i="2"/>
  <c r="Y356" i="2" s="1"/>
  <c r="U357" i="2"/>
  <c r="V357" i="2"/>
  <c r="Y357" i="2" s="1"/>
  <c r="U358" i="2"/>
  <c r="V358" i="2"/>
  <c r="Y358" i="2" s="1"/>
  <c r="U359" i="2"/>
  <c r="V359" i="2"/>
  <c r="Y359" i="2" s="1"/>
  <c r="U360" i="2"/>
  <c r="V360" i="2"/>
  <c r="Y360" i="2" s="1"/>
  <c r="U361" i="2"/>
  <c r="V361" i="2"/>
  <c r="Y361" i="2" s="1"/>
  <c r="U362" i="2"/>
  <c r="V362" i="2"/>
  <c r="Y362" i="2" s="1"/>
  <c r="U363" i="2"/>
  <c r="V363" i="2"/>
  <c r="Y363" i="2" s="1"/>
  <c r="U364" i="2"/>
  <c r="V364" i="2"/>
  <c r="Y364" i="2" s="1"/>
  <c r="U365" i="2"/>
  <c r="V365" i="2"/>
  <c r="Y365" i="2" s="1"/>
  <c r="U366" i="2"/>
  <c r="V366" i="2"/>
  <c r="Y366" i="2" s="1"/>
  <c r="U367" i="2"/>
  <c r="V367" i="2"/>
  <c r="Y367" i="2" s="1"/>
  <c r="U368" i="2"/>
  <c r="V368" i="2"/>
  <c r="Y368" i="2" s="1"/>
  <c r="U369" i="2"/>
  <c r="V369" i="2"/>
  <c r="Y369" i="2" s="1"/>
  <c r="U370" i="2"/>
  <c r="V370" i="2"/>
  <c r="Y370" i="2" s="1"/>
  <c r="U371" i="2"/>
  <c r="V371" i="2"/>
  <c r="Y371" i="2" s="1"/>
  <c r="U372" i="2"/>
  <c r="V372" i="2"/>
  <c r="Y372" i="2" s="1"/>
  <c r="U373" i="2"/>
  <c r="V373" i="2"/>
  <c r="Y373" i="2" s="1"/>
  <c r="U374" i="2"/>
  <c r="V374" i="2"/>
  <c r="Y374" i="2" s="1"/>
  <c r="U375" i="2"/>
  <c r="V375" i="2"/>
  <c r="Y375" i="2" s="1"/>
  <c r="U376" i="2"/>
  <c r="V376" i="2"/>
  <c r="Y376" i="2" s="1"/>
  <c r="U377" i="2"/>
  <c r="V377" i="2"/>
  <c r="Y377" i="2" s="1"/>
  <c r="U378" i="2"/>
  <c r="V378" i="2"/>
  <c r="Y378" i="2" s="1"/>
  <c r="U379" i="2"/>
  <c r="V379" i="2"/>
  <c r="Y379" i="2" s="1"/>
  <c r="U380" i="2"/>
  <c r="V380" i="2"/>
  <c r="Y380" i="2" s="1"/>
  <c r="U381" i="2"/>
  <c r="V381" i="2"/>
  <c r="Y381" i="2" s="1"/>
  <c r="U382" i="2"/>
  <c r="V382" i="2"/>
  <c r="Y382" i="2" s="1"/>
  <c r="U383" i="2"/>
  <c r="V383" i="2"/>
  <c r="Y383" i="2" s="1"/>
  <c r="U384" i="2"/>
  <c r="V384" i="2"/>
  <c r="Y384" i="2" s="1"/>
  <c r="U385" i="2"/>
  <c r="V385" i="2"/>
  <c r="Y385" i="2" s="1"/>
  <c r="U386" i="2"/>
  <c r="V386" i="2"/>
  <c r="Y386" i="2" s="1"/>
  <c r="U387" i="2"/>
  <c r="V387" i="2"/>
  <c r="Y387" i="2" s="1"/>
  <c r="U388" i="2"/>
  <c r="V388" i="2"/>
  <c r="Y388" i="2" s="1"/>
  <c r="U389" i="2"/>
  <c r="V389" i="2"/>
  <c r="Y389" i="2" s="1"/>
  <c r="U390" i="2"/>
  <c r="V390" i="2"/>
  <c r="Y390" i="2" s="1"/>
  <c r="U391" i="2"/>
  <c r="V391" i="2"/>
  <c r="Y391" i="2" s="1"/>
  <c r="U392" i="2"/>
  <c r="V392" i="2"/>
  <c r="Y392" i="2" s="1"/>
  <c r="U393" i="2"/>
  <c r="V393" i="2"/>
  <c r="Y393" i="2" s="1"/>
  <c r="U394" i="2"/>
  <c r="V394" i="2"/>
  <c r="Y394" i="2" s="1"/>
  <c r="U395" i="2"/>
  <c r="V395" i="2"/>
  <c r="Y395" i="2" s="1"/>
  <c r="U396" i="2"/>
  <c r="V396" i="2"/>
  <c r="Y396" i="2" s="1"/>
  <c r="U397" i="2"/>
  <c r="V397" i="2"/>
  <c r="Y397" i="2" s="1"/>
  <c r="U398" i="2"/>
  <c r="V398" i="2"/>
  <c r="Y398" i="2" s="1"/>
  <c r="U399" i="2"/>
  <c r="V399" i="2"/>
  <c r="Y399" i="2" s="1"/>
  <c r="U400" i="2"/>
  <c r="V400" i="2"/>
  <c r="Y400" i="2" s="1"/>
  <c r="U401" i="2"/>
  <c r="V401" i="2"/>
  <c r="Y401" i="2" s="1"/>
  <c r="U402" i="2"/>
  <c r="V402" i="2"/>
  <c r="Y402" i="2" s="1"/>
  <c r="U403" i="2"/>
  <c r="V403" i="2"/>
  <c r="Y403" i="2" s="1"/>
  <c r="U404" i="2"/>
  <c r="V404" i="2"/>
  <c r="Y404" i="2" s="1"/>
  <c r="U405" i="2"/>
  <c r="V405" i="2"/>
  <c r="Y405" i="2" s="1"/>
  <c r="U406" i="2"/>
  <c r="V406" i="2"/>
  <c r="Y406" i="2" s="1"/>
  <c r="U407" i="2"/>
  <c r="V407" i="2"/>
  <c r="Y407" i="2" s="1"/>
  <c r="U408" i="2"/>
  <c r="V408" i="2"/>
  <c r="Y408" i="2" s="1"/>
  <c r="U409" i="2"/>
  <c r="V409" i="2"/>
  <c r="Y409" i="2" s="1"/>
  <c r="U410" i="2"/>
  <c r="V410" i="2"/>
  <c r="Y410" i="2" s="1"/>
  <c r="U411" i="2"/>
  <c r="V411" i="2"/>
  <c r="Y411" i="2" s="1"/>
  <c r="U412" i="2"/>
  <c r="V412" i="2"/>
  <c r="Y412" i="2" s="1"/>
  <c r="U413" i="2"/>
  <c r="V413" i="2"/>
  <c r="Y413" i="2" s="1"/>
  <c r="U414" i="2"/>
  <c r="V414" i="2"/>
  <c r="Y414" i="2" s="1"/>
  <c r="U415" i="2"/>
  <c r="V415" i="2"/>
  <c r="Y415" i="2" s="1"/>
  <c r="U416" i="2"/>
  <c r="V416" i="2"/>
  <c r="Y416" i="2" s="1"/>
  <c r="U417" i="2"/>
  <c r="V417" i="2"/>
  <c r="Y417" i="2" s="1"/>
  <c r="U418" i="2"/>
  <c r="V418" i="2"/>
  <c r="Y418" i="2" s="1"/>
  <c r="U419" i="2"/>
  <c r="V419" i="2"/>
  <c r="Y419" i="2" s="1"/>
  <c r="U420" i="2"/>
  <c r="V420" i="2"/>
  <c r="Y420" i="2" s="1"/>
  <c r="U421" i="2"/>
  <c r="V421" i="2"/>
  <c r="Y421" i="2" s="1"/>
  <c r="U422" i="2"/>
  <c r="V422" i="2"/>
  <c r="Y422" i="2" s="1"/>
  <c r="U423" i="2"/>
  <c r="V423" i="2"/>
  <c r="Y423" i="2" s="1"/>
  <c r="U424" i="2"/>
  <c r="V424" i="2"/>
  <c r="Y424" i="2" s="1"/>
  <c r="U425" i="2"/>
  <c r="V425" i="2"/>
  <c r="Y425" i="2" s="1"/>
  <c r="U426" i="2"/>
  <c r="V426" i="2"/>
  <c r="Y426" i="2" s="1"/>
  <c r="U427" i="2"/>
  <c r="V427" i="2"/>
  <c r="Y427" i="2" s="1"/>
  <c r="U428" i="2"/>
  <c r="V428" i="2"/>
  <c r="Y428" i="2" s="1"/>
  <c r="U429" i="2"/>
  <c r="V429" i="2"/>
  <c r="Y429" i="2" s="1"/>
  <c r="U430" i="2"/>
  <c r="V430" i="2"/>
  <c r="Y430" i="2" s="1"/>
  <c r="U431" i="2"/>
  <c r="V431" i="2"/>
  <c r="Y431" i="2" s="1"/>
  <c r="U432" i="2"/>
  <c r="V432" i="2"/>
  <c r="Y432" i="2" s="1"/>
  <c r="U433" i="2"/>
  <c r="V433" i="2"/>
  <c r="Y433" i="2" s="1"/>
  <c r="U434" i="2"/>
  <c r="V434" i="2"/>
  <c r="Y434" i="2" s="1"/>
  <c r="U435" i="2"/>
  <c r="V435" i="2"/>
  <c r="Y435" i="2" s="1"/>
  <c r="U436" i="2"/>
  <c r="V436" i="2"/>
  <c r="Y436" i="2" s="1"/>
  <c r="U437" i="2"/>
  <c r="V437" i="2"/>
  <c r="Y437" i="2" s="1"/>
  <c r="U438" i="2"/>
  <c r="V438" i="2"/>
  <c r="Y438" i="2" s="1"/>
  <c r="U439" i="2"/>
  <c r="V439" i="2"/>
  <c r="Y439" i="2" s="1"/>
  <c r="U440" i="2"/>
  <c r="V440" i="2"/>
  <c r="Y440" i="2" s="1"/>
  <c r="U441" i="2"/>
  <c r="V441" i="2"/>
  <c r="Y441" i="2" s="1"/>
  <c r="U442" i="2"/>
  <c r="V442" i="2"/>
  <c r="Y442" i="2" s="1"/>
  <c r="U443" i="2"/>
  <c r="V443" i="2"/>
  <c r="Y443" i="2" s="1"/>
  <c r="U444" i="2"/>
  <c r="V444" i="2"/>
  <c r="Y444" i="2" s="1"/>
  <c r="U445" i="2"/>
  <c r="V445" i="2"/>
  <c r="Y445" i="2" s="1"/>
  <c r="U446" i="2"/>
  <c r="V446" i="2"/>
  <c r="Y446" i="2" s="1"/>
  <c r="U447" i="2"/>
  <c r="V447" i="2"/>
  <c r="Y447" i="2" s="1"/>
  <c r="U448" i="2"/>
  <c r="V448" i="2"/>
  <c r="Y448" i="2" s="1"/>
  <c r="U449" i="2"/>
  <c r="V449" i="2"/>
  <c r="Y449" i="2" s="1"/>
  <c r="U450" i="2"/>
  <c r="V450" i="2"/>
  <c r="Y450" i="2" s="1"/>
  <c r="U451" i="2"/>
  <c r="V451" i="2"/>
  <c r="Y451" i="2" s="1"/>
  <c r="U452" i="2"/>
  <c r="V452" i="2"/>
  <c r="Y452" i="2" s="1"/>
  <c r="U453" i="2"/>
  <c r="V453" i="2"/>
  <c r="Y453" i="2" s="1"/>
  <c r="U454" i="2"/>
  <c r="V454" i="2"/>
  <c r="Y454" i="2" s="1"/>
  <c r="U455" i="2"/>
  <c r="V455" i="2"/>
  <c r="Y455" i="2" s="1"/>
  <c r="U456" i="2"/>
  <c r="V456" i="2"/>
  <c r="Y456" i="2" s="1"/>
  <c r="U457" i="2"/>
  <c r="V457" i="2"/>
  <c r="Y457" i="2" s="1"/>
  <c r="U458" i="2"/>
  <c r="V458" i="2"/>
  <c r="Y458" i="2" s="1"/>
  <c r="U459" i="2"/>
  <c r="V459" i="2"/>
  <c r="Y459" i="2" s="1"/>
  <c r="U460" i="2"/>
  <c r="V460" i="2"/>
  <c r="Y460" i="2" s="1"/>
  <c r="U461" i="2"/>
  <c r="V461" i="2"/>
  <c r="Y461" i="2" s="1"/>
  <c r="U462" i="2"/>
  <c r="V462" i="2"/>
  <c r="Y462" i="2" s="1"/>
  <c r="U463" i="2"/>
  <c r="V463" i="2"/>
  <c r="Y463" i="2" s="1"/>
  <c r="U464" i="2"/>
  <c r="V464" i="2"/>
  <c r="Y464" i="2" s="1"/>
  <c r="U465" i="2"/>
  <c r="V465" i="2"/>
  <c r="Y465" i="2" s="1"/>
  <c r="U466" i="2"/>
  <c r="V466" i="2"/>
  <c r="Y466" i="2" s="1"/>
  <c r="U467" i="2"/>
  <c r="V467" i="2"/>
  <c r="Y467" i="2" s="1"/>
  <c r="U468" i="2"/>
  <c r="V468" i="2"/>
  <c r="Y468" i="2" s="1"/>
  <c r="U469" i="2"/>
  <c r="V469" i="2"/>
  <c r="Y469" i="2" s="1"/>
  <c r="U470" i="2"/>
  <c r="V470" i="2"/>
  <c r="Y470" i="2" s="1"/>
  <c r="U471" i="2"/>
  <c r="V471" i="2"/>
  <c r="Y471" i="2" s="1"/>
  <c r="U472" i="2"/>
  <c r="V472" i="2"/>
  <c r="Y472" i="2" s="1"/>
  <c r="U473" i="2"/>
  <c r="V473" i="2"/>
  <c r="Y473" i="2" s="1"/>
  <c r="U474" i="2"/>
  <c r="V474" i="2"/>
  <c r="Y474" i="2" s="1"/>
  <c r="U475" i="2"/>
  <c r="V475" i="2"/>
  <c r="Y475" i="2" s="1"/>
  <c r="U476" i="2"/>
  <c r="V476" i="2"/>
  <c r="Y476" i="2" s="1"/>
  <c r="U477" i="2"/>
  <c r="V477" i="2"/>
  <c r="Y477" i="2" s="1"/>
  <c r="U478" i="2"/>
  <c r="V478" i="2"/>
  <c r="Y478" i="2" s="1"/>
  <c r="U479" i="2"/>
  <c r="V479" i="2"/>
  <c r="Y479" i="2" s="1"/>
  <c r="U480" i="2"/>
  <c r="V480" i="2"/>
  <c r="Y480" i="2" s="1"/>
  <c r="U481" i="2"/>
  <c r="V481" i="2"/>
  <c r="Y481" i="2" s="1"/>
  <c r="U482" i="2"/>
  <c r="V482" i="2"/>
  <c r="Y482" i="2" s="1"/>
  <c r="U483" i="2"/>
  <c r="V483" i="2"/>
  <c r="Y483" i="2" s="1"/>
  <c r="U484" i="2"/>
  <c r="V484" i="2"/>
  <c r="Y484" i="2" s="1"/>
  <c r="U485" i="2"/>
  <c r="V485" i="2"/>
  <c r="Y485" i="2" s="1"/>
  <c r="U486" i="2"/>
  <c r="V486" i="2"/>
  <c r="Y486" i="2" s="1"/>
  <c r="U487" i="2"/>
  <c r="V487" i="2"/>
  <c r="Y487" i="2" s="1"/>
  <c r="U488" i="2"/>
  <c r="V488" i="2"/>
  <c r="Y488" i="2" s="1"/>
  <c r="U489" i="2"/>
  <c r="V489" i="2"/>
  <c r="Y489" i="2" s="1"/>
  <c r="U490" i="2"/>
  <c r="V490" i="2"/>
  <c r="Y490" i="2" s="1"/>
  <c r="U491" i="2"/>
  <c r="V491" i="2"/>
  <c r="Y491" i="2" s="1"/>
  <c r="U492" i="2"/>
  <c r="V492" i="2"/>
  <c r="Y492" i="2" s="1"/>
  <c r="U493" i="2"/>
  <c r="V493" i="2"/>
  <c r="Y493" i="2" s="1"/>
  <c r="U494" i="2"/>
  <c r="V494" i="2"/>
  <c r="Y494" i="2" s="1"/>
  <c r="U495" i="2"/>
  <c r="V495" i="2"/>
  <c r="Y495" i="2" s="1"/>
  <c r="U496" i="2"/>
  <c r="V496" i="2"/>
  <c r="Y496" i="2" s="1"/>
  <c r="U497" i="2"/>
  <c r="V497" i="2"/>
  <c r="Y497" i="2" s="1"/>
  <c r="U498" i="2"/>
  <c r="V498" i="2"/>
  <c r="Y498" i="2" s="1"/>
  <c r="U499" i="2"/>
  <c r="V499" i="2"/>
  <c r="Y499" i="2" s="1"/>
  <c r="U500" i="2"/>
  <c r="V500" i="2"/>
  <c r="Y500" i="2" s="1"/>
  <c r="U501" i="2"/>
  <c r="V501" i="2"/>
  <c r="Y501" i="2" s="1"/>
  <c r="U502" i="2"/>
  <c r="V502" i="2"/>
  <c r="Y502" i="2" s="1"/>
  <c r="U503" i="2"/>
  <c r="V503" i="2"/>
  <c r="Y503" i="2" s="1"/>
  <c r="U504" i="2"/>
  <c r="V504" i="2"/>
  <c r="Y504" i="2" s="1"/>
  <c r="U505" i="2"/>
  <c r="V505" i="2"/>
  <c r="Y505" i="2" s="1"/>
  <c r="U506" i="2"/>
  <c r="V506" i="2"/>
  <c r="Y506" i="2" s="1"/>
  <c r="U507" i="2"/>
  <c r="V507" i="2"/>
  <c r="Y507" i="2" s="1"/>
  <c r="U508" i="2"/>
  <c r="V508" i="2"/>
  <c r="Y508" i="2" s="1"/>
  <c r="U509" i="2"/>
  <c r="V509" i="2"/>
  <c r="Y509" i="2" s="1"/>
  <c r="U510" i="2"/>
  <c r="V510" i="2"/>
  <c r="Y510" i="2" s="1"/>
  <c r="U511" i="2"/>
  <c r="V511" i="2"/>
  <c r="Y511" i="2" s="1"/>
  <c r="U512" i="2"/>
  <c r="V512" i="2"/>
  <c r="Y512" i="2" s="1"/>
  <c r="U513" i="2"/>
  <c r="V513" i="2"/>
  <c r="Y513" i="2" s="1"/>
  <c r="U514" i="2"/>
  <c r="V514" i="2"/>
  <c r="Y514" i="2" s="1"/>
  <c r="U515" i="2"/>
  <c r="V515" i="2"/>
  <c r="Y515" i="2" s="1"/>
  <c r="U516" i="2"/>
  <c r="V516" i="2"/>
  <c r="Y516" i="2" s="1"/>
  <c r="U517" i="2"/>
  <c r="V517" i="2"/>
  <c r="Y517" i="2" s="1"/>
  <c r="U518" i="2"/>
  <c r="V518" i="2"/>
  <c r="Y518" i="2" s="1"/>
  <c r="U519" i="2"/>
  <c r="V519" i="2"/>
  <c r="Y519" i="2" s="1"/>
  <c r="U520" i="2"/>
  <c r="V520" i="2"/>
  <c r="Y520" i="2" s="1"/>
  <c r="U521" i="2"/>
  <c r="V521" i="2"/>
  <c r="Y521" i="2" s="1"/>
  <c r="U522" i="2"/>
  <c r="V522" i="2"/>
  <c r="Y522" i="2" s="1"/>
  <c r="U523" i="2"/>
  <c r="V523" i="2"/>
  <c r="Y523" i="2" s="1"/>
  <c r="U524" i="2"/>
  <c r="V524" i="2"/>
  <c r="Y524" i="2" s="1"/>
  <c r="U525" i="2"/>
  <c r="V525" i="2"/>
  <c r="Y525" i="2" s="1"/>
  <c r="U526" i="2"/>
  <c r="V526" i="2"/>
  <c r="Y526" i="2" s="1"/>
  <c r="U527" i="2"/>
  <c r="V527" i="2"/>
  <c r="Y527" i="2" s="1"/>
  <c r="U528" i="2"/>
  <c r="V528" i="2"/>
  <c r="Y528" i="2" s="1"/>
  <c r="U529" i="2"/>
  <c r="V529" i="2"/>
  <c r="Y529" i="2" s="1"/>
  <c r="U530" i="2"/>
  <c r="V530" i="2"/>
  <c r="Y530" i="2" s="1"/>
  <c r="U531" i="2"/>
  <c r="V531" i="2"/>
  <c r="Y531" i="2" s="1"/>
  <c r="U532" i="2"/>
  <c r="V532" i="2"/>
  <c r="Y532" i="2" s="1"/>
  <c r="U533" i="2"/>
  <c r="V533" i="2"/>
  <c r="Y533" i="2" s="1"/>
  <c r="U534" i="2"/>
  <c r="V534" i="2"/>
  <c r="Y534" i="2" s="1"/>
  <c r="U535" i="2"/>
  <c r="V535" i="2"/>
  <c r="Y535" i="2" s="1"/>
  <c r="U536" i="2"/>
  <c r="V536" i="2"/>
  <c r="Y536" i="2" s="1"/>
  <c r="U537" i="2"/>
  <c r="V537" i="2"/>
  <c r="Y537" i="2" s="1"/>
  <c r="U538" i="2"/>
  <c r="V538" i="2"/>
  <c r="Y538" i="2" s="1"/>
  <c r="U539" i="2"/>
  <c r="V539" i="2"/>
  <c r="Y539" i="2" s="1"/>
  <c r="U540" i="2"/>
  <c r="V540" i="2"/>
  <c r="Y540" i="2" s="1"/>
  <c r="U541" i="2"/>
  <c r="V541" i="2"/>
  <c r="Y541" i="2" s="1"/>
  <c r="U542" i="2"/>
  <c r="V542" i="2"/>
  <c r="Y542" i="2" s="1"/>
  <c r="U543" i="2"/>
  <c r="V543" i="2"/>
  <c r="Y543" i="2" s="1"/>
  <c r="U544" i="2"/>
  <c r="V544" i="2"/>
  <c r="Y544" i="2" s="1"/>
  <c r="U545" i="2"/>
  <c r="V545" i="2"/>
  <c r="Y545" i="2" s="1"/>
  <c r="U546" i="2"/>
  <c r="V546" i="2"/>
  <c r="Y546" i="2" s="1"/>
  <c r="U547" i="2"/>
  <c r="V547" i="2"/>
  <c r="Y547" i="2" s="1"/>
  <c r="U548" i="2"/>
  <c r="V548" i="2"/>
  <c r="Y548" i="2" s="1"/>
  <c r="U549" i="2"/>
  <c r="V549" i="2"/>
  <c r="Y549" i="2" s="1"/>
  <c r="U550" i="2"/>
  <c r="V550" i="2"/>
  <c r="Y550" i="2" s="1"/>
  <c r="U551" i="2"/>
  <c r="V551" i="2"/>
  <c r="Y551" i="2" s="1"/>
  <c r="U552" i="2"/>
  <c r="V552" i="2"/>
  <c r="Y552" i="2" s="1"/>
  <c r="U553" i="2"/>
  <c r="V553" i="2"/>
  <c r="Y553" i="2" s="1"/>
  <c r="U554" i="2"/>
  <c r="V554" i="2"/>
  <c r="Y554" i="2" s="1"/>
  <c r="U555" i="2"/>
  <c r="V555" i="2"/>
  <c r="Y555" i="2" s="1"/>
  <c r="U556" i="2"/>
  <c r="V556" i="2"/>
  <c r="Y556" i="2" s="1"/>
  <c r="U557" i="2"/>
  <c r="V557" i="2"/>
  <c r="Y557" i="2" s="1"/>
  <c r="U558" i="2"/>
  <c r="V558" i="2"/>
  <c r="Y558" i="2" s="1"/>
  <c r="U559" i="2"/>
  <c r="V559" i="2"/>
  <c r="Y559" i="2" s="1"/>
  <c r="U560" i="2"/>
  <c r="V560" i="2"/>
  <c r="Y560" i="2" s="1"/>
  <c r="U561" i="2"/>
  <c r="V561" i="2"/>
  <c r="Y561" i="2" s="1"/>
  <c r="U562" i="2"/>
  <c r="V562" i="2"/>
  <c r="Y562" i="2" s="1"/>
  <c r="U563" i="2"/>
  <c r="V563" i="2"/>
  <c r="Y563" i="2" s="1"/>
  <c r="U564" i="2"/>
  <c r="V564" i="2"/>
  <c r="Y564" i="2" s="1"/>
  <c r="U565" i="2"/>
  <c r="V565" i="2"/>
  <c r="Y565" i="2" s="1"/>
  <c r="U566" i="2"/>
  <c r="V566" i="2"/>
  <c r="Y566" i="2" s="1"/>
  <c r="U567" i="2"/>
  <c r="V567" i="2"/>
  <c r="Y567" i="2" s="1"/>
  <c r="U568" i="2"/>
  <c r="V568" i="2"/>
  <c r="Y568" i="2" s="1"/>
  <c r="U569" i="2"/>
  <c r="V569" i="2"/>
  <c r="Y569" i="2" s="1"/>
  <c r="U570" i="2"/>
  <c r="V570" i="2"/>
  <c r="Y570" i="2" s="1"/>
  <c r="U571" i="2"/>
  <c r="V571" i="2"/>
  <c r="Y571" i="2" s="1"/>
  <c r="U572" i="2"/>
  <c r="V572" i="2"/>
  <c r="Y572" i="2" s="1"/>
  <c r="U573" i="2"/>
  <c r="V573" i="2"/>
  <c r="Y573" i="2" s="1"/>
  <c r="U574" i="2"/>
  <c r="V574" i="2"/>
  <c r="Y574" i="2" s="1"/>
  <c r="U575" i="2"/>
  <c r="V575" i="2"/>
  <c r="Y575" i="2" s="1"/>
  <c r="U576" i="2"/>
  <c r="V576" i="2"/>
  <c r="Y576" i="2" s="1"/>
  <c r="U577" i="2"/>
  <c r="V577" i="2"/>
  <c r="Y577" i="2" s="1"/>
  <c r="U578" i="2"/>
  <c r="V578" i="2"/>
  <c r="Y578" i="2" s="1"/>
  <c r="U579" i="2"/>
  <c r="V579" i="2"/>
  <c r="Y579" i="2" s="1"/>
  <c r="U580" i="2"/>
  <c r="V580" i="2"/>
  <c r="Y580" i="2" s="1"/>
  <c r="U581" i="2"/>
  <c r="V581" i="2"/>
  <c r="Y581" i="2" s="1"/>
  <c r="U582" i="2"/>
  <c r="V582" i="2"/>
  <c r="Y582" i="2" s="1"/>
  <c r="U583" i="2"/>
  <c r="V583" i="2"/>
  <c r="Y583" i="2" s="1"/>
  <c r="U584" i="2"/>
  <c r="V584" i="2"/>
  <c r="Y584" i="2" s="1"/>
  <c r="U585" i="2"/>
  <c r="V585" i="2"/>
  <c r="Y585" i="2" s="1"/>
  <c r="U586" i="2"/>
  <c r="V586" i="2"/>
  <c r="Y586" i="2" s="1"/>
  <c r="U587" i="2"/>
  <c r="V587" i="2"/>
  <c r="Y587" i="2" s="1"/>
  <c r="U588" i="2"/>
  <c r="V588" i="2"/>
  <c r="Y588" i="2" s="1"/>
  <c r="U589" i="2"/>
  <c r="V589" i="2"/>
  <c r="Y589" i="2" s="1"/>
  <c r="U590" i="2"/>
  <c r="V590" i="2"/>
  <c r="Y590" i="2" s="1"/>
  <c r="U591" i="2"/>
  <c r="V591" i="2"/>
  <c r="Y591" i="2" s="1"/>
  <c r="U592" i="2"/>
  <c r="V592" i="2"/>
  <c r="Y592" i="2" s="1"/>
  <c r="U593" i="2"/>
  <c r="V593" i="2"/>
  <c r="Y593" i="2" s="1"/>
  <c r="U594" i="2"/>
  <c r="V594" i="2"/>
  <c r="Y594" i="2" s="1"/>
  <c r="U595" i="2"/>
  <c r="V595" i="2"/>
  <c r="Y595" i="2" s="1"/>
  <c r="U596" i="2"/>
  <c r="V596" i="2"/>
  <c r="Y596" i="2" s="1"/>
  <c r="U597" i="2"/>
  <c r="V597" i="2"/>
  <c r="Y597" i="2" s="1"/>
  <c r="U598" i="2"/>
  <c r="V598" i="2"/>
  <c r="Y598" i="2" s="1"/>
  <c r="U599" i="2"/>
  <c r="V599" i="2"/>
  <c r="Y599" i="2" s="1"/>
  <c r="U600" i="2"/>
  <c r="V600" i="2"/>
  <c r="Y600" i="2" s="1"/>
  <c r="U601" i="2"/>
  <c r="V601" i="2"/>
  <c r="Y601" i="2" s="1"/>
  <c r="U602" i="2"/>
  <c r="V602" i="2"/>
  <c r="Y602" i="2" s="1"/>
  <c r="U603" i="2"/>
  <c r="V603" i="2"/>
  <c r="Y603" i="2" s="1"/>
  <c r="U604" i="2"/>
  <c r="V604" i="2"/>
  <c r="Y604" i="2" s="1"/>
  <c r="U605" i="2"/>
  <c r="V605" i="2"/>
  <c r="Y605" i="2" s="1"/>
  <c r="U606" i="2"/>
  <c r="V606" i="2"/>
  <c r="Y606" i="2" s="1"/>
  <c r="U607" i="2"/>
  <c r="V607" i="2"/>
  <c r="Y607" i="2" s="1"/>
  <c r="U608" i="2"/>
  <c r="V608" i="2"/>
  <c r="Y608" i="2" s="1"/>
  <c r="U609" i="2"/>
  <c r="V609" i="2"/>
  <c r="Y609" i="2" s="1"/>
  <c r="U610" i="2"/>
  <c r="V610" i="2"/>
  <c r="Y610" i="2" s="1"/>
  <c r="U611" i="2"/>
  <c r="V611" i="2"/>
  <c r="Y611" i="2" s="1"/>
  <c r="U612" i="2"/>
  <c r="V612" i="2"/>
  <c r="Y612" i="2" s="1"/>
  <c r="U613" i="2"/>
  <c r="V613" i="2"/>
  <c r="Y613" i="2" s="1"/>
  <c r="U614" i="2"/>
  <c r="V614" i="2"/>
  <c r="Y614" i="2" s="1"/>
  <c r="U615" i="2"/>
  <c r="V615" i="2"/>
  <c r="Y615" i="2" s="1"/>
  <c r="U616" i="2"/>
  <c r="V616" i="2"/>
  <c r="Y616" i="2" s="1"/>
  <c r="U617" i="2"/>
  <c r="V617" i="2"/>
  <c r="Y617" i="2" s="1"/>
  <c r="U618" i="2"/>
  <c r="V618" i="2"/>
  <c r="Y618" i="2" s="1"/>
  <c r="U619" i="2"/>
  <c r="V619" i="2"/>
  <c r="Y619" i="2" s="1"/>
  <c r="U620" i="2"/>
  <c r="V620" i="2"/>
  <c r="Y620" i="2" s="1"/>
  <c r="U621" i="2"/>
  <c r="V621" i="2"/>
  <c r="Y621" i="2" s="1"/>
  <c r="U622" i="2"/>
  <c r="V622" i="2"/>
  <c r="Y622" i="2" s="1"/>
  <c r="U623" i="2"/>
  <c r="V623" i="2"/>
  <c r="Y623" i="2" s="1"/>
  <c r="U624" i="2"/>
  <c r="V624" i="2"/>
  <c r="Y624" i="2" s="1"/>
  <c r="U625" i="2"/>
  <c r="V625" i="2"/>
  <c r="Y625" i="2" s="1"/>
  <c r="U626" i="2"/>
  <c r="V626" i="2"/>
  <c r="Y626" i="2" s="1"/>
  <c r="U627" i="2"/>
  <c r="V627" i="2"/>
  <c r="Y627" i="2" s="1"/>
  <c r="U628" i="2"/>
  <c r="V628" i="2"/>
  <c r="Y628" i="2" s="1"/>
  <c r="U629" i="2"/>
  <c r="V629" i="2"/>
  <c r="Y629" i="2" s="1"/>
  <c r="U630" i="2"/>
  <c r="V630" i="2"/>
  <c r="Y630" i="2" s="1"/>
  <c r="U631" i="2"/>
  <c r="V631" i="2"/>
  <c r="Y631" i="2" s="1"/>
  <c r="U632" i="2"/>
  <c r="V632" i="2"/>
  <c r="Y632" i="2" s="1"/>
  <c r="U633" i="2"/>
  <c r="V633" i="2"/>
  <c r="Y633" i="2" s="1"/>
  <c r="U634" i="2"/>
  <c r="V634" i="2"/>
  <c r="Y634" i="2" s="1"/>
  <c r="U635" i="2"/>
  <c r="V635" i="2"/>
  <c r="Y635" i="2" s="1"/>
  <c r="U636" i="2"/>
  <c r="V636" i="2"/>
  <c r="Y636" i="2" s="1"/>
  <c r="U637" i="2"/>
  <c r="V637" i="2"/>
  <c r="Y637" i="2" s="1"/>
  <c r="U638" i="2"/>
  <c r="V638" i="2"/>
  <c r="Y638" i="2" s="1"/>
  <c r="U639" i="2"/>
  <c r="V639" i="2"/>
  <c r="Y639" i="2" s="1"/>
  <c r="U640" i="2"/>
  <c r="V640" i="2"/>
  <c r="Y640" i="2" s="1"/>
  <c r="U641" i="2"/>
  <c r="V641" i="2"/>
  <c r="Y641" i="2" s="1"/>
  <c r="U642" i="2"/>
  <c r="V642" i="2"/>
  <c r="Y642" i="2" s="1"/>
  <c r="U643" i="2"/>
  <c r="V643" i="2"/>
  <c r="Y643" i="2" s="1"/>
  <c r="U644" i="2"/>
  <c r="V644" i="2"/>
  <c r="Y644" i="2" s="1"/>
  <c r="U645" i="2"/>
  <c r="V645" i="2"/>
  <c r="Y645" i="2" s="1"/>
  <c r="U646" i="2"/>
  <c r="V646" i="2"/>
  <c r="Y646" i="2" s="1"/>
  <c r="U647" i="2"/>
  <c r="V647" i="2"/>
  <c r="Y647" i="2" s="1"/>
  <c r="U648" i="2"/>
  <c r="V648" i="2"/>
  <c r="Y648" i="2" s="1"/>
  <c r="U649" i="2"/>
  <c r="V649" i="2"/>
  <c r="Y649" i="2" s="1"/>
  <c r="U650" i="2"/>
  <c r="V650" i="2"/>
  <c r="Y650" i="2" s="1"/>
  <c r="U651" i="2"/>
  <c r="V651" i="2"/>
  <c r="Y651" i="2" s="1"/>
  <c r="U652" i="2"/>
  <c r="V652" i="2"/>
  <c r="Y652" i="2" s="1"/>
  <c r="U653" i="2"/>
  <c r="V653" i="2"/>
  <c r="Y653" i="2" s="1"/>
  <c r="U654" i="2"/>
  <c r="V654" i="2"/>
  <c r="Y654" i="2" s="1"/>
  <c r="U655" i="2"/>
  <c r="V655" i="2"/>
  <c r="Y655" i="2" s="1"/>
  <c r="U656" i="2"/>
  <c r="V656" i="2"/>
  <c r="Y656" i="2" s="1"/>
  <c r="U657" i="2"/>
  <c r="V657" i="2"/>
  <c r="Y657" i="2" s="1"/>
  <c r="U658" i="2"/>
  <c r="V658" i="2"/>
  <c r="Y658" i="2" s="1"/>
  <c r="U659" i="2"/>
  <c r="V659" i="2"/>
  <c r="Y659" i="2" s="1"/>
  <c r="U660" i="2"/>
  <c r="V660" i="2"/>
  <c r="Y660" i="2" s="1"/>
  <c r="U661" i="2"/>
  <c r="V661" i="2"/>
  <c r="Y661" i="2" s="1"/>
  <c r="U662" i="2"/>
  <c r="V662" i="2"/>
  <c r="Y662" i="2" s="1"/>
  <c r="U663" i="2"/>
  <c r="V663" i="2"/>
  <c r="Y663" i="2" s="1"/>
  <c r="U664" i="2"/>
  <c r="V664" i="2"/>
  <c r="Y664" i="2" s="1"/>
  <c r="U665" i="2"/>
  <c r="V665" i="2"/>
  <c r="Y665" i="2" s="1"/>
  <c r="U666" i="2"/>
  <c r="V666" i="2"/>
  <c r="Y666" i="2" s="1"/>
  <c r="U667" i="2"/>
  <c r="V667" i="2"/>
  <c r="Y667" i="2" s="1"/>
  <c r="U668" i="2"/>
  <c r="V668" i="2"/>
  <c r="Y668" i="2" s="1"/>
  <c r="U669" i="2"/>
  <c r="V669" i="2"/>
  <c r="Y669" i="2" s="1"/>
  <c r="U670" i="2"/>
  <c r="V670" i="2"/>
  <c r="Y670" i="2" s="1"/>
  <c r="U671" i="2"/>
  <c r="V671" i="2"/>
  <c r="Y671" i="2" s="1"/>
  <c r="U672" i="2"/>
  <c r="V672" i="2"/>
  <c r="Y672" i="2" s="1"/>
  <c r="U673" i="2"/>
  <c r="V673" i="2"/>
  <c r="Y673" i="2" s="1"/>
  <c r="U674" i="2"/>
  <c r="V674" i="2"/>
  <c r="Y674" i="2" s="1"/>
  <c r="U675" i="2"/>
  <c r="V675" i="2"/>
  <c r="Y675" i="2" s="1"/>
  <c r="U676" i="2"/>
  <c r="V676" i="2"/>
  <c r="Y676" i="2" s="1"/>
  <c r="U677" i="2"/>
  <c r="V677" i="2"/>
  <c r="Y677" i="2" s="1"/>
  <c r="U678" i="2"/>
  <c r="V678" i="2"/>
  <c r="Y678" i="2" s="1"/>
  <c r="U679" i="2"/>
  <c r="V679" i="2"/>
  <c r="Y679" i="2" s="1"/>
  <c r="U680" i="2"/>
  <c r="V680" i="2"/>
  <c r="Y680" i="2" s="1"/>
  <c r="U681" i="2"/>
  <c r="V681" i="2"/>
  <c r="Y681" i="2" s="1"/>
  <c r="U682" i="2"/>
  <c r="V682" i="2"/>
  <c r="Y682" i="2" s="1"/>
  <c r="U683" i="2"/>
  <c r="V683" i="2"/>
  <c r="Y683" i="2" s="1"/>
  <c r="U684" i="2"/>
  <c r="V684" i="2"/>
  <c r="Y684" i="2" s="1"/>
  <c r="U685" i="2"/>
  <c r="V685" i="2"/>
  <c r="Y685" i="2" s="1"/>
  <c r="U686" i="2"/>
  <c r="V686" i="2"/>
  <c r="Y686" i="2" s="1"/>
  <c r="U687" i="2"/>
  <c r="V687" i="2"/>
  <c r="Y687" i="2" s="1"/>
  <c r="U688" i="2"/>
  <c r="V688" i="2"/>
  <c r="Y688" i="2" s="1"/>
  <c r="U689" i="2"/>
  <c r="V689" i="2"/>
  <c r="Y689" i="2" s="1"/>
  <c r="U690" i="2"/>
  <c r="V690" i="2"/>
  <c r="Y690" i="2" s="1"/>
  <c r="U691" i="2"/>
  <c r="V691" i="2"/>
  <c r="Y691" i="2" s="1"/>
  <c r="U692" i="2"/>
  <c r="V692" i="2"/>
  <c r="Y692" i="2" s="1"/>
  <c r="U693" i="2"/>
  <c r="V693" i="2"/>
  <c r="Y693" i="2" s="1"/>
  <c r="U694" i="2"/>
  <c r="V694" i="2"/>
  <c r="Y694" i="2" s="1"/>
  <c r="U695" i="2"/>
  <c r="V695" i="2"/>
  <c r="Y695" i="2" s="1"/>
  <c r="U696" i="2"/>
  <c r="V696" i="2"/>
  <c r="Y696" i="2" s="1"/>
  <c r="U697" i="2"/>
  <c r="V697" i="2"/>
  <c r="Y697" i="2" s="1"/>
  <c r="U698" i="2"/>
  <c r="V698" i="2"/>
  <c r="Y698" i="2" s="1"/>
  <c r="U699" i="2"/>
  <c r="V699" i="2"/>
  <c r="Y699" i="2" s="1"/>
  <c r="U700" i="2"/>
  <c r="V700" i="2"/>
  <c r="Y700" i="2" s="1"/>
  <c r="U701" i="2"/>
  <c r="V701" i="2"/>
  <c r="Y701" i="2" s="1"/>
  <c r="U702" i="2"/>
  <c r="V702" i="2"/>
  <c r="Y702" i="2" s="1"/>
  <c r="U703" i="2"/>
  <c r="V703" i="2"/>
  <c r="Y703" i="2" s="1"/>
  <c r="U704" i="2"/>
  <c r="V704" i="2"/>
  <c r="Y704" i="2" s="1"/>
  <c r="U705" i="2"/>
  <c r="V705" i="2"/>
  <c r="Y705" i="2" s="1"/>
  <c r="U706" i="2"/>
  <c r="V706" i="2"/>
  <c r="Y706" i="2" s="1"/>
  <c r="U707" i="2"/>
  <c r="V707" i="2"/>
  <c r="Y707" i="2" s="1"/>
  <c r="U708" i="2"/>
  <c r="V708" i="2"/>
  <c r="Y708" i="2" s="1"/>
  <c r="U709" i="2"/>
  <c r="V709" i="2"/>
  <c r="Y709" i="2" s="1"/>
  <c r="U710" i="2"/>
  <c r="V710" i="2"/>
  <c r="Y710" i="2" s="1"/>
  <c r="U711" i="2"/>
  <c r="V711" i="2"/>
  <c r="Y711" i="2" s="1"/>
  <c r="U712" i="2"/>
  <c r="V712" i="2"/>
  <c r="Y712" i="2" s="1"/>
  <c r="U713" i="2"/>
  <c r="V713" i="2"/>
  <c r="Y713" i="2" s="1"/>
  <c r="U714" i="2"/>
  <c r="V714" i="2"/>
  <c r="Y714" i="2" s="1"/>
  <c r="U715" i="2"/>
  <c r="V715" i="2"/>
  <c r="Y715" i="2" s="1"/>
  <c r="U716" i="2"/>
  <c r="V716" i="2"/>
  <c r="Y716" i="2" s="1"/>
  <c r="U717" i="2"/>
  <c r="V717" i="2"/>
  <c r="Y717" i="2" s="1"/>
  <c r="U718" i="2"/>
  <c r="V718" i="2"/>
  <c r="Y718" i="2" s="1"/>
  <c r="U719" i="2"/>
  <c r="V719" i="2"/>
  <c r="Y719" i="2" s="1"/>
  <c r="U720" i="2"/>
  <c r="V720" i="2"/>
  <c r="Y720" i="2" s="1"/>
  <c r="U721" i="2"/>
  <c r="V721" i="2"/>
  <c r="Y721" i="2" s="1"/>
  <c r="U722" i="2"/>
  <c r="V722" i="2"/>
  <c r="Y722" i="2" s="1"/>
  <c r="U723" i="2"/>
  <c r="V723" i="2"/>
  <c r="Y723" i="2" s="1"/>
  <c r="U724" i="2"/>
  <c r="V724" i="2"/>
  <c r="Y724" i="2" s="1"/>
  <c r="U725" i="2"/>
  <c r="V725" i="2"/>
  <c r="Y725" i="2" s="1"/>
  <c r="U726" i="2"/>
  <c r="V726" i="2"/>
  <c r="Y726" i="2" s="1"/>
  <c r="U727" i="2"/>
  <c r="V727" i="2"/>
  <c r="Y727" i="2" s="1"/>
  <c r="U728" i="2"/>
  <c r="V728" i="2"/>
  <c r="Y728" i="2" s="1"/>
  <c r="U729" i="2"/>
  <c r="V729" i="2"/>
  <c r="Y729" i="2" s="1"/>
  <c r="U730" i="2"/>
  <c r="V730" i="2"/>
  <c r="Y730" i="2" s="1"/>
  <c r="U731" i="2"/>
  <c r="V731" i="2"/>
  <c r="Y731" i="2" s="1"/>
  <c r="U732" i="2"/>
  <c r="V732" i="2"/>
  <c r="Y732" i="2" s="1"/>
  <c r="U733" i="2"/>
  <c r="V733" i="2"/>
  <c r="Y733" i="2" s="1"/>
  <c r="U734" i="2"/>
  <c r="V734" i="2"/>
  <c r="Y734" i="2" s="1"/>
  <c r="U735" i="2"/>
  <c r="V735" i="2"/>
  <c r="Y735" i="2" s="1"/>
  <c r="U736" i="2"/>
  <c r="V736" i="2"/>
  <c r="Y736" i="2" s="1"/>
  <c r="U737" i="2"/>
  <c r="V737" i="2"/>
  <c r="Y737" i="2" s="1"/>
  <c r="U738" i="2"/>
  <c r="V738" i="2"/>
  <c r="Y738" i="2" s="1"/>
  <c r="U739" i="2"/>
  <c r="V739" i="2"/>
  <c r="Y739" i="2" s="1"/>
  <c r="U740" i="2"/>
  <c r="V740" i="2"/>
  <c r="Y740" i="2" s="1"/>
  <c r="U741" i="2"/>
  <c r="V741" i="2"/>
  <c r="Y741" i="2" s="1"/>
  <c r="U742" i="2"/>
  <c r="V742" i="2"/>
  <c r="Y742" i="2" s="1"/>
  <c r="U743" i="2"/>
  <c r="V743" i="2"/>
  <c r="Y743" i="2" s="1"/>
  <c r="U744" i="2"/>
  <c r="V744" i="2"/>
  <c r="Y744" i="2" s="1"/>
  <c r="U745" i="2"/>
  <c r="V745" i="2"/>
  <c r="Y745" i="2" s="1"/>
  <c r="U746" i="2"/>
  <c r="V746" i="2"/>
  <c r="Y746" i="2" s="1"/>
  <c r="U747" i="2"/>
  <c r="V747" i="2"/>
  <c r="Y747" i="2" s="1"/>
  <c r="U748" i="2"/>
  <c r="V748" i="2"/>
  <c r="Y748" i="2" s="1"/>
  <c r="U749" i="2"/>
  <c r="V749" i="2"/>
  <c r="Y749" i="2" s="1"/>
  <c r="U750" i="2"/>
  <c r="V750" i="2"/>
  <c r="Y750" i="2" s="1"/>
  <c r="U751" i="2"/>
  <c r="V751" i="2"/>
  <c r="Y751" i="2" s="1"/>
  <c r="U752" i="2"/>
  <c r="V752" i="2"/>
  <c r="Y752" i="2" s="1"/>
  <c r="U753" i="2"/>
  <c r="V753" i="2"/>
  <c r="Y753" i="2" s="1"/>
  <c r="U754" i="2"/>
  <c r="V754" i="2"/>
  <c r="Y754" i="2" s="1"/>
  <c r="U755" i="2"/>
  <c r="V755" i="2"/>
  <c r="Y755" i="2" s="1"/>
  <c r="U756" i="2"/>
  <c r="V756" i="2"/>
  <c r="Y756" i="2" s="1"/>
  <c r="U757" i="2"/>
  <c r="V757" i="2"/>
  <c r="Y757" i="2" s="1"/>
  <c r="U758" i="2"/>
  <c r="V758" i="2"/>
  <c r="Y758" i="2" s="1"/>
  <c r="U759" i="2"/>
  <c r="V759" i="2"/>
  <c r="Y759" i="2" s="1"/>
  <c r="U760" i="2"/>
  <c r="V760" i="2"/>
  <c r="Y760" i="2" s="1"/>
  <c r="U761" i="2"/>
  <c r="V761" i="2"/>
  <c r="Y761" i="2" s="1"/>
  <c r="U762" i="2"/>
  <c r="V762" i="2"/>
  <c r="Y762" i="2" s="1"/>
  <c r="U763" i="2"/>
  <c r="V763" i="2"/>
  <c r="Y763" i="2" s="1"/>
  <c r="U764" i="2"/>
  <c r="V764" i="2"/>
  <c r="Y764" i="2" s="1"/>
  <c r="U765" i="2"/>
  <c r="V765" i="2"/>
  <c r="Y765" i="2" s="1"/>
  <c r="U766" i="2"/>
  <c r="V766" i="2"/>
  <c r="Y766" i="2" s="1"/>
  <c r="U767" i="2"/>
  <c r="V767" i="2"/>
  <c r="Y767" i="2" s="1"/>
  <c r="U768" i="2"/>
  <c r="V768" i="2"/>
  <c r="Y768" i="2" s="1"/>
  <c r="U769" i="2"/>
  <c r="V769" i="2"/>
  <c r="Y769" i="2" s="1"/>
  <c r="U770" i="2"/>
  <c r="V770" i="2"/>
  <c r="Y770" i="2" s="1"/>
  <c r="U771" i="2"/>
  <c r="V771" i="2"/>
  <c r="Y771" i="2" s="1"/>
  <c r="U772" i="2"/>
  <c r="V772" i="2"/>
  <c r="Y772" i="2" s="1"/>
  <c r="U773" i="2"/>
  <c r="V773" i="2"/>
  <c r="Y773" i="2" s="1"/>
  <c r="U774" i="2"/>
  <c r="V774" i="2"/>
  <c r="Y774" i="2" s="1"/>
  <c r="U775" i="2"/>
  <c r="V775" i="2"/>
  <c r="Y775" i="2" s="1"/>
  <c r="U776" i="2"/>
  <c r="V776" i="2"/>
  <c r="Y776" i="2" s="1"/>
  <c r="U777" i="2"/>
  <c r="V777" i="2"/>
  <c r="Y777" i="2" s="1"/>
  <c r="U778" i="2"/>
  <c r="V778" i="2"/>
  <c r="Y778" i="2" s="1"/>
  <c r="U779" i="2"/>
  <c r="V779" i="2"/>
  <c r="Y779" i="2" s="1"/>
  <c r="U780" i="2"/>
  <c r="V780" i="2"/>
  <c r="Y780" i="2" s="1"/>
  <c r="U781" i="2"/>
  <c r="V781" i="2"/>
  <c r="Y781" i="2" s="1"/>
  <c r="U782" i="2"/>
  <c r="V782" i="2"/>
  <c r="Y782" i="2" s="1"/>
  <c r="U783" i="2"/>
  <c r="V783" i="2"/>
  <c r="Y783" i="2" s="1"/>
  <c r="U784" i="2"/>
  <c r="V784" i="2"/>
  <c r="Y784" i="2" s="1"/>
  <c r="U785" i="2"/>
  <c r="V785" i="2"/>
  <c r="Y785" i="2" s="1"/>
  <c r="U786" i="2"/>
  <c r="V786" i="2"/>
  <c r="Y786" i="2" s="1"/>
  <c r="U787" i="2"/>
  <c r="V787" i="2"/>
  <c r="Y787" i="2" s="1"/>
  <c r="U788" i="2"/>
  <c r="V788" i="2"/>
  <c r="Y788" i="2" s="1"/>
  <c r="U789" i="2"/>
  <c r="V789" i="2"/>
  <c r="Y789" i="2" s="1"/>
  <c r="U790" i="2"/>
  <c r="V790" i="2"/>
  <c r="Y790" i="2" s="1"/>
  <c r="U791" i="2"/>
  <c r="V791" i="2"/>
  <c r="Y791" i="2" s="1"/>
  <c r="U792" i="2"/>
  <c r="V792" i="2"/>
  <c r="Y792" i="2" s="1"/>
  <c r="U793" i="2"/>
  <c r="V793" i="2"/>
  <c r="Y793" i="2" s="1"/>
  <c r="U794" i="2"/>
  <c r="V794" i="2"/>
  <c r="Y794" i="2" s="1"/>
  <c r="U795" i="2"/>
  <c r="V795" i="2"/>
  <c r="Y795" i="2" s="1"/>
  <c r="U796" i="2"/>
  <c r="V796" i="2"/>
  <c r="Y796" i="2" s="1"/>
  <c r="U797" i="2"/>
  <c r="V797" i="2"/>
  <c r="Y797" i="2" s="1"/>
  <c r="U798" i="2"/>
  <c r="V798" i="2"/>
  <c r="Y798" i="2" s="1"/>
  <c r="U799" i="2"/>
  <c r="V799" i="2"/>
  <c r="Y799" i="2" s="1"/>
  <c r="U800" i="2"/>
  <c r="V800" i="2"/>
  <c r="Y800" i="2" s="1"/>
  <c r="U801" i="2"/>
  <c r="V801" i="2"/>
  <c r="Y801" i="2" s="1"/>
  <c r="U802" i="2"/>
  <c r="V802" i="2"/>
  <c r="Y802" i="2" s="1"/>
  <c r="U803" i="2"/>
  <c r="V803" i="2"/>
  <c r="Y803" i="2" s="1"/>
  <c r="U804" i="2"/>
  <c r="V804" i="2"/>
  <c r="Y804" i="2" s="1"/>
  <c r="U805" i="2"/>
  <c r="V805" i="2"/>
  <c r="Y805" i="2" s="1"/>
  <c r="U806" i="2"/>
  <c r="V806" i="2"/>
  <c r="Y806" i="2" s="1"/>
  <c r="U807" i="2"/>
  <c r="V807" i="2"/>
  <c r="Y807" i="2" s="1"/>
  <c r="U808" i="2"/>
  <c r="V808" i="2"/>
  <c r="Y808" i="2" s="1"/>
  <c r="U809" i="2"/>
  <c r="V809" i="2"/>
  <c r="Y809" i="2" s="1"/>
  <c r="U810" i="2"/>
  <c r="V810" i="2"/>
  <c r="Y810" i="2" s="1"/>
  <c r="U811" i="2"/>
  <c r="V811" i="2"/>
  <c r="Y811" i="2" s="1"/>
  <c r="U812" i="2"/>
  <c r="V812" i="2"/>
  <c r="Y812" i="2" s="1"/>
  <c r="U813" i="2"/>
  <c r="V813" i="2"/>
  <c r="Y813" i="2" s="1"/>
  <c r="U814" i="2"/>
  <c r="V814" i="2"/>
  <c r="Y814" i="2" s="1"/>
  <c r="U815" i="2"/>
  <c r="V815" i="2"/>
  <c r="Y815" i="2" s="1"/>
  <c r="U816" i="2"/>
  <c r="V816" i="2"/>
  <c r="Y816" i="2" s="1"/>
  <c r="U817" i="2"/>
  <c r="V817" i="2"/>
  <c r="Y817" i="2" s="1"/>
  <c r="U818" i="2"/>
  <c r="V818" i="2"/>
  <c r="Y818" i="2" s="1"/>
  <c r="U819" i="2"/>
  <c r="V819" i="2"/>
  <c r="Y819" i="2" s="1"/>
  <c r="U820" i="2"/>
  <c r="V820" i="2"/>
  <c r="Y820" i="2" s="1"/>
  <c r="U821" i="2"/>
  <c r="V821" i="2"/>
  <c r="Y821" i="2" s="1"/>
  <c r="U822" i="2"/>
  <c r="V822" i="2"/>
  <c r="Y822" i="2" s="1"/>
  <c r="U823" i="2"/>
  <c r="V823" i="2"/>
  <c r="Y823" i="2" s="1"/>
  <c r="U824" i="2"/>
  <c r="V824" i="2"/>
  <c r="Y824" i="2" s="1"/>
  <c r="U825" i="2"/>
  <c r="V825" i="2"/>
  <c r="Y825" i="2" s="1"/>
  <c r="U826" i="2"/>
  <c r="V826" i="2"/>
  <c r="Y826" i="2" s="1"/>
  <c r="U827" i="2"/>
  <c r="V827" i="2"/>
  <c r="Y827" i="2" s="1"/>
  <c r="U828" i="2"/>
  <c r="V828" i="2"/>
  <c r="Y828" i="2" s="1"/>
  <c r="U829" i="2"/>
  <c r="V829" i="2"/>
  <c r="Y829" i="2" s="1"/>
  <c r="U830" i="2"/>
  <c r="V830" i="2"/>
  <c r="Y830" i="2" s="1"/>
  <c r="U831" i="2"/>
  <c r="V831" i="2"/>
  <c r="Y831" i="2" s="1"/>
  <c r="U832" i="2"/>
  <c r="V832" i="2"/>
  <c r="Y832" i="2" s="1"/>
  <c r="U833" i="2"/>
  <c r="V833" i="2"/>
  <c r="Y833" i="2" s="1"/>
  <c r="U834" i="2"/>
  <c r="V834" i="2"/>
  <c r="Y834" i="2" s="1"/>
  <c r="U835" i="2"/>
  <c r="V835" i="2"/>
  <c r="Y835" i="2" s="1"/>
  <c r="U836" i="2"/>
  <c r="V836" i="2"/>
  <c r="Y836" i="2" s="1"/>
  <c r="U837" i="2"/>
  <c r="V837" i="2"/>
  <c r="Y837" i="2" s="1"/>
  <c r="U838" i="2"/>
  <c r="V838" i="2"/>
  <c r="Y838" i="2" s="1"/>
  <c r="U839" i="2"/>
  <c r="V839" i="2"/>
  <c r="Y839" i="2" s="1"/>
  <c r="U840" i="2"/>
  <c r="V840" i="2"/>
  <c r="Y840" i="2" s="1"/>
  <c r="U841" i="2"/>
  <c r="V841" i="2"/>
  <c r="Y841" i="2" s="1"/>
  <c r="U842" i="2"/>
  <c r="V842" i="2"/>
  <c r="Y842" i="2" s="1"/>
  <c r="U843" i="2"/>
  <c r="V843" i="2"/>
  <c r="Y843" i="2" s="1"/>
  <c r="U844" i="2"/>
  <c r="V844" i="2"/>
  <c r="Y844" i="2" s="1"/>
  <c r="U845" i="2"/>
  <c r="V845" i="2"/>
  <c r="Y845" i="2" s="1"/>
  <c r="U846" i="2"/>
  <c r="V846" i="2"/>
  <c r="Y846" i="2" s="1"/>
  <c r="U847" i="2"/>
  <c r="V847" i="2"/>
  <c r="Y847" i="2" s="1"/>
  <c r="U848" i="2"/>
  <c r="V848" i="2"/>
  <c r="Y848" i="2" s="1"/>
  <c r="U849" i="2"/>
  <c r="V849" i="2"/>
  <c r="Y849" i="2" s="1"/>
  <c r="U850" i="2"/>
  <c r="V850" i="2"/>
  <c r="Y850" i="2" s="1"/>
  <c r="U851" i="2"/>
  <c r="V851" i="2"/>
  <c r="Y851" i="2" s="1"/>
  <c r="U852" i="2"/>
  <c r="V852" i="2"/>
  <c r="Y852" i="2" s="1"/>
  <c r="U853" i="2"/>
  <c r="V853" i="2"/>
  <c r="Y853" i="2" s="1"/>
  <c r="U854" i="2"/>
  <c r="V854" i="2"/>
  <c r="Y854" i="2" s="1"/>
  <c r="U855" i="2"/>
  <c r="V855" i="2"/>
  <c r="Y855" i="2" s="1"/>
  <c r="U856" i="2"/>
  <c r="V856" i="2"/>
  <c r="Y856" i="2" s="1"/>
  <c r="U857" i="2"/>
  <c r="V857" i="2"/>
  <c r="Y857" i="2" s="1"/>
  <c r="U858" i="2"/>
  <c r="V858" i="2"/>
  <c r="Y858" i="2" s="1"/>
  <c r="U859" i="2"/>
  <c r="V859" i="2"/>
  <c r="Y859" i="2" s="1"/>
  <c r="U860" i="2"/>
  <c r="V860" i="2"/>
  <c r="Y860" i="2" s="1"/>
  <c r="U861" i="2"/>
  <c r="V861" i="2"/>
  <c r="Y861" i="2" s="1"/>
  <c r="U862" i="2"/>
  <c r="V862" i="2"/>
  <c r="Y862" i="2" s="1"/>
  <c r="U863" i="2"/>
  <c r="V863" i="2"/>
  <c r="Y863" i="2" s="1"/>
  <c r="U864" i="2"/>
  <c r="V864" i="2"/>
  <c r="Y864" i="2" s="1"/>
  <c r="U865" i="2"/>
  <c r="V865" i="2"/>
  <c r="Y865" i="2" s="1"/>
  <c r="U866" i="2"/>
  <c r="V866" i="2"/>
  <c r="Y866" i="2" s="1"/>
  <c r="U867" i="2"/>
  <c r="V867" i="2"/>
  <c r="Y867" i="2" s="1"/>
  <c r="U868" i="2"/>
  <c r="V868" i="2"/>
  <c r="Y868" i="2" s="1"/>
  <c r="U869" i="2"/>
  <c r="V869" i="2"/>
  <c r="Y869" i="2" s="1"/>
  <c r="U870" i="2"/>
  <c r="V870" i="2"/>
  <c r="Y870" i="2" s="1"/>
  <c r="U871" i="2"/>
  <c r="V871" i="2"/>
  <c r="Y871" i="2" s="1"/>
  <c r="U872" i="2"/>
  <c r="V872" i="2"/>
  <c r="Y872" i="2" s="1"/>
  <c r="U873" i="2"/>
  <c r="V873" i="2"/>
  <c r="Y873" i="2" s="1"/>
  <c r="U874" i="2"/>
  <c r="V874" i="2"/>
  <c r="Y874" i="2" s="1"/>
  <c r="U875" i="2"/>
  <c r="V875" i="2"/>
  <c r="Y875" i="2" s="1"/>
  <c r="U876" i="2"/>
  <c r="V876" i="2"/>
  <c r="Y876" i="2" s="1"/>
  <c r="U877" i="2"/>
  <c r="V877" i="2"/>
  <c r="Y877" i="2" s="1"/>
  <c r="U878" i="2"/>
  <c r="V878" i="2"/>
  <c r="Y878" i="2" s="1"/>
  <c r="U879" i="2"/>
  <c r="V879" i="2"/>
  <c r="Y879" i="2" s="1"/>
  <c r="U880" i="2"/>
  <c r="V880" i="2"/>
  <c r="Y880" i="2" s="1"/>
  <c r="U881" i="2"/>
  <c r="V881" i="2"/>
  <c r="Y881" i="2" s="1"/>
  <c r="U882" i="2"/>
  <c r="V882" i="2"/>
  <c r="Y882" i="2" s="1"/>
  <c r="U883" i="2"/>
  <c r="V883" i="2"/>
  <c r="Y883" i="2" s="1"/>
  <c r="U884" i="2"/>
  <c r="V884" i="2"/>
  <c r="Y884" i="2" s="1"/>
  <c r="U885" i="2"/>
  <c r="V885" i="2"/>
  <c r="Y885" i="2" s="1"/>
  <c r="U886" i="2"/>
  <c r="V886" i="2"/>
  <c r="Y886" i="2" s="1"/>
  <c r="U887" i="2"/>
  <c r="V887" i="2"/>
  <c r="Y887" i="2" s="1"/>
  <c r="U888" i="2"/>
  <c r="V888" i="2"/>
  <c r="Y888" i="2" s="1"/>
  <c r="U889" i="2"/>
  <c r="V889" i="2"/>
  <c r="Y889" i="2" s="1"/>
  <c r="U890" i="2"/>
  <c r="V890" i="2"/>
  <c r="Y890" i="2" s="1"/>
  <c r="U891" i="2"/>
  <c r="V891" i="2"/>
  <c r="Y891" i="2" s="1"/>
  <c r="U892" i="2"/>
  <c r="V892" i="2"/>
  <c r="Y892" i="2" s="1"/>
  <c r="U893" i="2"/>
  <c r="V893" i="2"/>
  <c r="Y893" i="2" s="1"/>
  <c r="U894" i="2"/>
  <c r="V894" i="2"/>
  <c r="Y894" i="2" s="1"/>
  <c r="U895" i="2"/>
  <c r="V895" i="2"/>
  <c r="Y895" i="2" s="1"/>
  <c r="U896" i="2"/>
  <c r="V896" i="2"/>
  <c r="Y896" i="2" s="1"/>
  <c r="U897" i="2"/>
  <c r="V897" i="2"/>
  <c r="Y897" i="2" s="1"/>
  <c r="U898" i="2"/>
  <c r="V898" i="2"/>
  <c r="Y898" i="2" s="1"/>
  <c r="U899" i="2"/>
  <c r="V899" i="2"/>
  <c r="Y899" i="2" s="1"/>
  <c r="U900" i="2"/>
  <c r="V900" i="2"/>
  <c r="Y900" i="2" s="1"/>
  <c r="U901" i="2"/>
  <c r="V901" i="2"/>
  <c r="Y901" i="2" s="1"/>
  <c r="U902" i="2"/>
  <c r="V902" i="2"/>
  <c r="Y902" i="2" s="1"/>
  <c r="U903" i="2"/>
  <c r="V903" i="2"/>
  <c r="Y903" i="2" s="1"/>
  <c r="U904" i="2"/>
  <c r="V904" i="2"/>
  <c r="Y904" i="2" s="1"/>
  <c r="U905" i="2"/>
  <c r="V905" i="2"/>
  <c r="Y905" i="2" s="1"/>
  <c r="U906" i="2"/>
  <c r="V906" i="2"/>
  <c r="Y906" i="2" s="1"/>
  <c r="U907" i="2"/>
  <c r="V907" i="2"/>
  <c r="Y907" i="2" s="1"/>
  <c r="U908" i="2"/>
  <c r="V908" i="2"/>
  <c r="Y908" i="2" s="1"/>
  <c r="U909" i="2"/>
  <c r="V909" i="2"/>
  <c r="Y909" i="2" s="1"/>
  <c r="U910" i="2"/>
  <c r="V910" i="2"/>
  <c r="Y910" i="2" s="1"/>
  <c r="U911" i="2"/>
  <c r="V911" i="2"/>
  <c r="Y911" i="2" s="1"/>
  <c r="U912" i="2"/>
  <c r="V912" i="2"/>
  <c r="Y912" i="2" s="1"/>
  <c r="U913" i="2"/>
  <c r="V913" i="2"/>
  <c r="Y913" i="2" s="1"/>
  <c r="U914" i="2"/>
  <c r="V914" i="2"/>
  <c r="Y914" i="2" s="1"/>
  <c r="U915" i="2"/>
  <c r="V915" i="2"/>
  <c r="Y915" i="2" s="1"/>
  <c r="U916" i="2"/>
  <c r="V916" i="2"/>
  <c r="Y916" i="2" s="1"/>
  <c r="U917" i="2"/>
  <c r="V917" i="2"/>
  <c r="Y917" i="2" s="1"/>
  <c r="U918" i="2"/>
  <c r="V918" i="2"/>
  <c r="Y918" i="2" s="1"/>
  <c r="U919" i="2"/>
  <c r="V919" i="2"/>
  <c r="Y919" i="2" s="1"/>
  <c r="U920" i="2"/>
  <c r="V920" i="2"/>
  <c r="Y920" i="2" s="1"/>
  <c r="U921" i="2"/>
  <c r="V921" i="2"/>
  <c r="Y921" i="2" s="1"/>
  <c r="U922" i="2"/>
  <c r="V922" i="2"/>
  <c r="Y922" i="2" s="1"/>
  <c r="U923" i="2"/>
  <c r="V923" i="2"/>
  <c r="Y923" i="2" s="1"/>
  <c r="U924" i="2"/>
  <c r="V924" i="2"/>
  <c r="Y924" i="2" s="1"/>
  <c r="U925" i="2"/>
  <c r="V925" i="2"/>
  <c r="Y925" i="2" s="1"/>
  <c r="U926" i="2"/>
  <c r="V926" i="2"/>
  <c r="Y926" i="2" s="1"/>
  <c r="U927" i="2"/>
  <c r="V927" i="2"/>
  <c r="Y927" i="2" s="1"/>
  <c r="U928" i="2"/>
  <c r="V928" i="2"/>
  <c r="Y928" i="2" s="1"/>
  <c r="U929" i="2"/>
  <c r="V929" i="2"/>
  <c r="Y929" i="2" s="1"/>
  <c r="U930" i="2"/>
  <c r="V930" i="2"/>
  <c r="Y930" i="2" s="1"/>
  <c r="U931" i="2"/>
  <c r="V931" i="2"/>
  <c r="Y931" i="2" s="1"/>
  <c r="U932" i="2"/>
  <c r="V932" i="2"/>
  <c r="Y932" i="2" s="1"/>
  <c r="U933" i="2"/>
  <c r="V933" i="2"/>
  <c r="Y933" i="2" s="1"/>
  <c r="U934" i="2"/>
  <c r="V934" i="2"/>
  <c r="Y934" i="2" s="1"/>
  <c r="U935" i="2"/>
  <c r="V935" i="2"/>
  <c r="Y935" i="2" s="1"/>
  <c r="U936" i="2"/>
  <c r="V936" i="2"/>
  <c r="Y936" i="2" s="1"/>
  <c r="U937" i="2"/>
  <c r="V937" i="2"/>
  <c r="Y937" i="2" s="1"/>
  <c r="U938" i="2"/>
  <c r="V938" i="2"/>
  <c r="Y938" i="2" s="1"/>
  <c r="U939" i="2"/>
  <c r="V939" i="2"/>
  <c r="Y939" i="2" s="1"/>
  <c r="U940" i="2"/>
  <c r="V940" i="2"/>
  <c r="Y940" i="2" s="1"/>
  <c r="U941" i="2"/>
  <c r="V941" i="2"/>
  <c r="Y941" i="2" s="1"/>
  <c r="U942" i="2"/>
  <c r="V942" i="2"/>
  <c r="Y942" i="2" s="1"/>
  <c r="U943" i="2"/>
  <c r="V943" i="2"/>
  <c r="Y943" i="2" s="1"/>
  <c r="U944" i="2"/>
  <c r="V944" i="2"/>
  <c r="Y944" i="2" s="1"/>
  <c r="U945" i="2"/>
  <c r="V945" i="2"/>
  <c r="Y945" i="2" s="1"/>
  <c r="U946" i="2"/>
  <c r="V946" i="2"/>
  <c r="Y946" i="2" s="1"/>
  <c r="U947" i="2"/>
  <c r="V947" i="2"/>
  <c r="Y947" i="2" s="1"/>
  <c r="U948" i="2"/>
  <c r="V948" i="2"/>
  <c r="Y948" i="2" s="1"/>
  <c r="U949" i="2"/>
  <c r="V949" i="2"/>
  <c r="Y949" i="2" s="1"/>
  <c r="U950" i="2"/>
  <c r="V950" i="2"/>
  <c r="Y950" i="2" s="1"/>
  <c r="U951" i="2"/>
  <c r="V951" i="2"/>
  <c r="Y951" i="2" s="1"/>
  <c r="U952" i="2"/>
  <c r="V952" i="2"/>
  <c r="Y952" i="2" s="1"/>
  <c r="U953" i="2"/>
  <c r="V953" i="2"/>
  <c r="Y953" i="2" s="1"/>
  <c r="U954" i="2"/>
  <c r="V954" i="2"/>
  <c r="Y954" i="2" s="1"/>
  <c r="U955" i="2"/>
  <c r="V955" i="2"/>
  <c r="Y955" i="2" s="1"/>
  <c r="U956" i="2"/>
  <c r="V956" i="2"/>
  <c r="Y956" i="2" s="1"/>
  <c r="U957" i="2"/>
  <c r="V957" i="2"/>
  <c r="Y957" i="2" s="1"/>
  <c r="U958" i="2"/>
  <c r="V958" i="2"/>
  <c r="Y958" i="2" s="1"/>
  <c r="U959" i="2"/>
  <c r="V959" i="2"/>
  <c r="Y959" i="2" s="1"/>
  <c r="U960" i="2"/>
  <c r="V960" i="2"/>
  <c r="Y960" i="2" s="1"/>
  <c r="U961" i="2"/>
  <c r="V961" i="2"/>
  <c r="Y961" i="2" s="1"/>
  <c r="U962" i="2"/>
  <c r="V962" i="2"/>
  <c r="Y962" i="2" s="1"/>
  <c r="U963" i="2"/>
  <c r="V963" i="2"/>
  <c r="Y963" i="2" s="1"/>
  <c r="U964" i="2"/>
  <c r="V964" i="2"/>
  <c r="Y964" i="2" s="1"/>
  <c r="U965" i="2"/>
  <c r="V965" i="2"/>
  <c r="Y965" i="2" s="1"/>
  <c r="U966" i="2"/>
  <c r="V966" i="2"/>
  <c r="Y966" i="2" s="1"/>
  <c r="U967" i="2"/>
  <c r="V967" i="2"/>
  <c r="Y967" i="2" s="1"/>
  <c r="U968" i="2"/>
  <c r="V968" i="2"/>
  <c r="Y968" i="2" s="1"/>
  <c r="U969" i="2"/>
  <c r="V969" i="2"/>
  <c r="Y969" i="2" s="1"/>
  <c r="U970" i="2"/>
  <c r="V970" i="2"/>
  <c r="Y970" i="2" s="1"/>
  <c r="U971" i="2"/>
  <c r="V971" i="2"/>
  <c r="Y971" i="2" s="1"/>
  <c r="U972" i="2"/>
  <c r="V972" i="2"/>
  <c r="Y972" i="2" s="1"/>
  <c r="U973" i="2"/>
  <c r="V973" i="2"/>
  <c r="Y973" i="2" s="1"/>
  <c r="U974" i="2"/>
  <c r="V974" i="2"/>
  <c r="Y974" i="2" s="1"/>
  <c r="U975" i="2"/>
  <c r="V975" i="2"/>
  <c r="Y975" i="2" s="1"/>
  <c r="U976" i="2"/>
  <c r="V976" i="2"/>
  <c r="Y976" i="2" s="1"/>
  <c r="U977" i="2"/>
  <c r="V977" i="2"/>
  <c r="Y977" i="2" s="1"/>
  <c r="U978" i="2"/>
  <c r="V978" i="2"/>
  <c r="Y978" i="2" s="1"/>
  <c r="U979" i="2"/>
  <c r="V979" i="2"/>
  <c r="Y979" i="2" s="1"/>
  <c r="U980" i="2"/>
  <c r="V980" i="2"/>
  <c r="Y980" i="2" s="1"/>
  <c r="U981" i="2"/>
  <c r="V981" i="2"/>
  <c r="Y981" i="2" s="1"/>
  <c r="U982" i="2"/>
  <c r="V982" i="2"/>
  <c r="Y982" i="2" s="1"/>
  <c r="U983" i="2"/>
  <c r="V983" i="2"/>
  <c r="Y983" i="2" s="1"/>
  <c r="U984" i="2"/>
  <c r="V984" i="2"/>
  <c r="Y984" i="2" s="1"/>
  <c r="U985" i="2"/>
  <c r="V985" i="2"/>
  <c r="Y985" i="2" s="1"/>
  <c r="U986" i="2"/>
  <c r="V986" i="2"/>
  <c r="Y986" i="2" s="1"/>
  <c r="U987" i="2"/>
  <c r="V987" i="2"/>
  <c r="Y987" i="2" s="1"/>
  <c r="U988" i="2"/>
  <c r="V988" i="2"/>
  <c r="Y988" i="2" s="1"/>
  <c r="U989" i="2"/>
  <c r="V989" i="2"/>
  <c r="Y989" i="2" s="1"/>
  <c r="U990" i="2"/>
  <c r="V990" i="2"/>
  <c r="Y990" i="2" s="1"/>
  <c r="U991" i="2"/>
  <c r="V991" i="2"/>
  <c r="Y991" i="2" s="1"/>
  <c r="U992" i="2"/>
  <c r="V992" i="2"/>
  <c r="Y992" i="2" s="1"/>
  <c r="U993" i="2"/>
  <c r="V993" i="2"/>
  <c r="Y993" i="2" s="1"/>
  <c r="U994" i="2"/>
  <c r="V994" i="2"/>
  <c r="Y994" i="2" s="1"/>
  <c r="U995" i="2"/>
  <c r="V995" i="2"/>
  <c r="Y995" i="2" s="1"/>
  <c r="U996" i="2"/>
  <c r="V996" i="2"/>
  <c r="Y996" i="2" s="1"/>
  <c r="U997" i="2"/>
  <c r="V997" i="2"/>
  <c r="Y997" i="2" s="1"/>
  <c r="U998" i="2"/>
  <c r="V998" i="2"/>
  <c r="Y998" i="2" s="1"/>
  <c r="U999" i="2"/>
  <c r="V999" i="2"/>
  <c r="Y999" i="2" s="1"/>
  <c r="U1000" i="2"/>
  <c r="V1000" i="2"/>
  <c r="Y1000" i="2" s="1"/>
  <c r="U1001" i="2"/>
  <c r="V1001" i="2"/>
  <c r="Y1001" i="2" s="1"/>
  <c r="U1002" i="2"/>
  <c r="V1002" i="2"/>
  <c r="Y1002" i="2" s="1"/>
  <c r="U1003" i="2"/>
  <c r="V1003" i="2"/>
  <c r="Y1003" i="2" s="1"/>
  <c r="U1004" i="2"/>
  <c r="V1004" i="2"/>
  <c r="Y1004" i="2" s="1"/>
  <c r="U1005" i="2"/>
  <c r="V1005" i="2"/>
  <c r="Y1005" i="2" s="1"/>
  <c r="U1006" i="2"/>
  <c r="V1006" i="2"/>
  <c r="Y1006" i="2" s="1"/>
  <c r="U1007" i="2"/>
  <c r="V1007" i="2"/>
  <c r="Y1007" i="2" s="1"/>
  <c r="U1008" i="2"/>
  <c r="V1008" i="2"/>
  <c r="Y1008" i="2" s="1"/>
  <c r="U1009" i="2"/>
  <c r="V1009" i="2"/>
  <c r="Y1009" i="2" s="1"/>
  <c r="U1010" i="2"/>
  <c r="V1010" i="2"/>
  <c r="Y1010" i="2" s="1"/>
  <c r="U1011" i="2"/>
  <c r="V1011" i="2"/>
  <c r="Y1011" i="2" s="1"/>
  <c r="U1012" i="2"/>
  <c r="V1012" i="2"/>
  <c r="Y1012" i="2" s="1"/>
  <c r="U1013" i="2"/>
  <c r="V1013" i="2"/>
  <c r="Y1013" i="2" s="1"/>
  <c r="U1014" i="2"/>
  <c r="V1014" i="2"/>
  <c r="Y1014" i="2" s="1"/>
  <c r="U1015" i="2"/>
  <c r="V1015" i="2"/>
  <c r="Y1015" i="2" s="1"/>
  <c r="U1016" i="2"/>
  <c r="V1016" i="2"/>
  <c r="Y1016" i="2" s="1"/>
  <c r="U1017" i="2"/>
  <c r="V1017" i="2"/>
  <c r="Y1017" i="2" s="1"/>
  <c r="U1018" i="2"/>
  <c r="V1018" i="2"/>
  <c r="Y1018" i="2" s="1"/>
  <c r="U1019" i="2"/>
  <c r="V1019" i="2"/>
  <c r="Y1019" i="2" s="1"/>
  <c r="U1020" i="2"/>
  <c r="V1020" i="2"/>
  <c r="Y1020" i="2" s="1"/>
  <c r="U1021" i="2"/>
  <c r="V1021" i="2"/>
  <c r="Y1021" i="2" s="1"/>
  <c r="U1022" i="2"/>
  <c r="V1022" i="2"/>
  <c r="Y1022" i="2" s="1"/>
  <c r="U1023" i="2"/>
  <c r="V1023" i="2"/>
  <c r="Y1023" i="2" s="1"/>
  <c r="U1024" i="2"/>
  <c r="V1024" i="2"/>
  <c r="Y1024" i="2" s="1"/>
  <c r="U1025" i="2"/>
  <c r="V1025" i="2"/>
  <c r="Y1025" i="2" s="1"/>
  <c r="U1026" i="2"/>
  <c r="V1026" i="2"/>
  <c r="Y1026" i="2" s="1"/>
  <c r="U1027" i="2"/>
  <c r="V1027" i="2"/>
  <c r="Y1027" i="2" s="1"/>
  <c r="U1028" i="2"/>
  <c r="V1028" i="2"/>
  <c r="Y1028" i="2" s="1"/>
  <c r="U1029" i="2"/>
  <c r="V1029" i="2"/>
  <c r="Y1029" i="2" s="1"/>
  <c r="U1030" i="2"/>
  <c r="V1030" i="2"/>
  <c r="Y1030" i="2" s="1"/>
  <c r="U1031" i="2"/>
  <c r="V1031" i="2"/>
  <c r="Y1031" i="2" s="1"/>
  <c r="U1032" i="2"/>
  <c r="V1032" i="2"/>
  <c r="Y1032" i="2" s="1"/>
  <c r="U1033" i="2"/>
  <c r="V1033" i="2"/>
  <c r="Y1033" i="2" s="1"/>
  <c r="U1034" i="2"/>
  <c r="V1034" i="2"/>
  <c r="Y1034" i="2" s="1"/>
  <c r="U1035" i="2"/>
  <c r="V1035" i="2"/>
  <c r="Y1035" i="2" s="1"/>
  <c r="U1036" i="2"/>
  <c r="V1036" i="2"/>
  <c r="Y1036" i="2" s="1"/>
  <c r="U1037" i="2"/>
  <c r="V1037" i="2"/>
  <c r="Y1037" i="2" s="1"/>
  <c r="U1038" i="2"/>
  <c r="V1038" i="2"/>
  <c r="Y1038" i="2" s="1"/>
  <c r="U1039" i="2"/>
  <c r="V1039" i="2"/>
  <c r="Y1039" i="2" s="1"/>
  <c r="U1040" i="2"/>
  <c r="V1040" i="2"/>
  <c r="Y1040" i="2" s="1"/>
  <c r="U1041" i="2"/>
  <c r="V1041" i="2"/>
  <c r="Y1041" i="2" s="1"/>
  <c r="U1042" i="2"/>
  <c r="V1042" i="2"/>
  <c r="Y1042" i="2" s="1"/>
  <c r="U1043" i="2"/>
  <c r="V1043" i="2"/>
  <c r="Y1043" i="2" s="1"/>
  <c r="U1044" i="2"/>
  <c r="V1044" i="2"/>
  <c r="Y1044" i="2" s="1"/>
  <c r="U1045" i="2"/>
  <c r="V1045" i="2"/>
  <c r="Y1045" i="2" s="1"/>
  <c r="U1046" i="2"/>
  <c r="V1046" i="2"/>
  <c r="Y1046" i="2" s="1"/>
  <c r="U1047" i="2"/>
  <c r="V1047" i="2"/>
  <c r="Y1047" i="2" s="1"/>
  <c r="U1048" i="2"/>
  <c r="V1048" i="2"/>
  <c r="Y1048" i="2" s="1"/>
  <c r="U1049" i="2"/>
  <c r="V1049" i="2"/>
  <c r="Y1049" i="2" s="1"/>
  <c r="U1050" i="2"/>
  <c r="V1050" i="2"/>
  <c r="Y1050" i="2" s="1"/>
  <c r="U1051" i="2"/>
  <c r="V1051" i="2"/>
  <c r="Y1051" i="2" s="1"/>
  <c r="U1052" i="2"/>
  <c r="V1052" i="2"/>
  <c r="Y1052" i="2" s="1"/>
  <c r="U1053" i="2"/>
  <c r="V1053" i="2"/>
  <c r="Y1053" i="2" s="1"/>
  <c r="U1054" i="2"/>
  <c r="V1054" i="2"/>
  <c r="Y1054" i="2" s="1"/>
  <c r="U1055" i="2"/>
  <c r="V1055" i="2"/>
  <c r="Y1055" i="2" s="1"/>
  <c r="U1056" i="2"/>
  <c r="V1056" i="2"/>
  <c r="Y1056" i="2" s="1"/>
  <c r="U1057" i="2"/>
  <c r="V1057" i="2"/>
  <c r="Y1057" i="2" s="1"/>
  <c r="U1058" i="2"/>
  <c r="V1058" i="2"/>
  <c r="Y1058" i="2" s="1"/>
  <c r="U1059" i="2"/>
  <c r="V1059" i="2"/>
  <c r="Y1059" i="2" s="1"/>
  <c r="U1060" i="2"/>
  <c r="V1060" i="2"/>
  <c r="Y1060" i="2" s="1"/>
  <c r="U1061" i="2"/>
  <c r="V1061" i="2"/>
  <c r="Y1061" i="2" s="1"/>
  <c r="U1062" i="2"/>
  <c r="V1062" i="2"/>
  <c r="Y1062" i="2" s="1"/>
  <c r="U1063" i="2"/>
  <c r="V1063" i="2"/>
  <c r="Y1063" i="2" s="1"/>
  <c r="U1064" i="2"/>
  <c r="V1064" i="2"/>
  <c r="Y1064" i="2" s="1"/>
  <c r="U1065" i="2"/>
  <c r="V1065" i="2"/>
  <c r="Y1065" i="2" s="1"/>
  <c r="U1066" i="2"/>
  <c r="V1066" i="2"/>
  <c r="Y1066" i="2" s="1"/>
  <c r="U1067" i="2"/>
  <c r="V1067" i="2"/>
  <c r="Y1067" i="2" s="1"/>
  <c r="U1068" i="2"/>
  <c r="V1068" i="2"/>
  <c r="Y1068" i="2" s="1"/>
  <c r="U1069" i="2"/>
  <c r="V1069" i="2"/>
  <c r="Y1069" i="2" s="1"/>
  <c r="U1070" i="2"/>
  <c r="V1070" i="2"/>
  <c r="Y1070" i="2" s="1"/>
  <c r="U1071" i="2"/>
  <c r="V1071" i="2"/>
  <c r="Y1071" i="2" s="1"/>
  <c r="U1072" i="2"/>
  <c r="V1072" i="2"/>
  <c r="Y1072" i="2" s="1"/>
  <c r="U1073" i="2"/>
  <c r="V1073" i="2"/>
  <c r="Y1073" i="2" s="1"/>
  <c r="U1074" i="2"/>
  <c r="V1074" i="2"/>
  <c r="Y1074" i="2" s="1"/>
  <c r="U1075" i="2"/>
  <c r="V1075" i="2"/>
  <c r="Y1075" i="2" s="1"/>
  <c r="U1076" i="2"/>
  <c r="V1076" i="2"/>
  <c r="Y1076" i="2" s="1"/>
  <c r="U1077" i="2"/>
  <c r="V1077" i="2"/>
  <c r="Y1077" i="2" s="1"/>
  <c r="U1078" i="2"/>
  <c r="V1078" i="2"/>
  <c r="Y1078" i="2" s="1"/>
  <c r="U1079" i="2"/>
  <c r="V1079" i="2"/>
  <c r="Y1079" i="2" s="1"/>
  <c r="U1080" i="2"/>
  <c r="V1080" i="2"/>
  <c r="Y1080" i="2" s="1"/>
  <c r="U1081" i="2"/>
  <c r="V1081" i="2"/>
  <c r="Y1081" i="2" s="1"/>
  <c r="U1082" i="2"/>
  <c r="V1082" i="2"/>
  <c r="Y1082" i="2" s="1"/>
  <c r="U1083" i="2"/>
  <c r="V1083" i="2"/>
  <c r="Y1083" i="2" s="1"/>
  <c r="U1084" i="2"/>
  <c r="V1084" i="2"/>
  <c r="Y1084" i="2" s="1"/>
  <c r="U1085" i="2"/>
  <c r="V1085" i="2"/>
  <c r="Y1085" i="2" s="1"/>
  <c r="U1086" i="2"/>
  <c r="V1086" i="2"/>
  <c r="Y1086" i="2" s="1"/>
  <c r="U1087" i="2"/>
  <c r="V1087" i="2"/>
  <c r="Y1087" i="2" s="1"/>
  <c r="U1088" i="2"/>
  <c r="V1088" i="2"/>
  <c r="Y1088" i="2" s="1"/>
  <c r="U1089" i="2"/>
  <c r="V1089" i="2"/>
  <c r="Y1089" i="2" s="1"/>
  <c r="U1090" i="2"/>
  <c r="V1090" i="2"/>
  <c r="Y1090" i="2" s="1"/>
  <c r="U1091" i="2"/>
  <c r="V1091" i="2"/>
  <c r="Y1091" i="2" s="1"/>
  <c r="U1092" i="2"/>
  <c r="V1092" i="2"/>
  <c r="Y1092" i="2" s="1"/>
  <c r="U1093" i="2"/>
  <c r="V1093" i="2"/>
  <c r="Y1093" i="2" s="1"/>
  <c r="U1094" i="2"/>
  <c r="V1094" i="2"/>
  <c r="Y1094" i="2" s="1"/>
  <c r="U1095" i="2"/>
  <c r="V1095" i="2"/>
  <c r="Y1095" i="2" s="1"/>
  <c r="U1096" i="2"/>
  <c r="V1096" i="2"/>
  <c r="Y1096" i="2" s="1"/>
  <c r="U1097" i="2"/>
  <c r="V1097" i="2"/>
  <c r="Y1097" i="2" s="1"/>
  <c r="U1098" i="2"/>
  <c r="V1098" i="2"/>
  <c r="Y1098" i="2" s="1"/>
  <c r="U1099" i="2"/>
  <c r="V1099" i="2"/>
  <c r="Y1099" i="2" s="1"/>
  <c r="U1100" i="2"/>
  <c r="V1100" i="2"/>
  <c r="Y1100" i="2" s="1"/>
  <c r="U1101" i="2"/>
  <c r="V1101" i="2"/>
  <c r="Y1101" i="2" s="1"/>
  <c r="U1102" i="2"/>
  <c r="V1102" i="2"/>
  <c r="Y1102" i="2" s="1"/>
  <c r="U1103" i="2"/>
  <c r="V1103" i="2"/>
  <c r="Y1103" i="2" s="1"/>
  <c r="U1104" i="2"/>
  <c r="V1104" i="2"/>
  <c r="Y1104" i="2" s="1"/>
  <c r="U1105" i="2"/>
  <c r="V1105" i="2"/>
  <c r="Y1105" i="2" s="1"/>
  <c r="U1106" i="2"/>
  <c r="V1106" i="2"/>
  <c r="Y1106" i="2" s="1"/>
  <c r="U1107" i="2"/>
  <c r="V1107" i="2"/>
  <c r="Y1107" i="2" s="1"/>
  <c r="U1108" i="2"/>
  <c r="V1108" i="2"/>
  <c r="Y1108" i="2" s="1"/>
  <c r="U1109" i="2"/>
  <c r="V1109" i="2"/>
  <c r="Y1109" i="2" s="1"/>
  <c r="U1110" i="2"/>
  <c r="V1110" i="2"/>
  <c r="Y1110" i="2" s="1"/>
  <c r="U1111" i="2"/>
  <c r="V1111" i="2"/>
  <c r="Y1111" i="2" s="1"/>
  <c r="U1112" i="2"/>
  <c r="V1112" i="2"/>
  <c r="Y1112" i="2" s="1"/>
  <c r="U1113" i="2"/>
  <c r="V1113" i="2"/>
  <c r="Y1113" i="2" s="1"/>
  <c r="U1114" i="2"/>
  <c r="V1114" i="2"/>
  <c r="Y1114" i="2" s="1"/>
  <c r="U1115" i="2"/>
  <c r="V1115" i="2"/>
  <c r="Y1115" i="2" s="1"/>
  <c r="U1116" i="2"/>
  <c r="V1116" i="2"/>
  <c r="Y1116" i="2" s="1"/>
  <c r="U1117" i="2"/>
  <c r="V1117" i="2"/>
  <c r="Y1117" i="2" s="1"/>
  <c r="U1118" i="2"/>
  <c r="V1118" i="2"/>
  <c r="Y1118" i="2" s="1"/>
  <c r="U1119" i="2"/>
  <c r="V1119" i="2"/>
  <c r="Y1119" i="2" s="1"/>
  <c r="U1120" i="2"/>
  <c r="V1120" i="2"/>
  <c r="Y1120" i="2" s="1"/>
  <c r="U1121" i="2"/>
  <c r="V1121" i="2"/>
  <c r="Y1121" i="2" s="1"/>
  <c r="U1122" i="2"/>
  <c r="V1122" i="2"/>
  <c r="Y1122" i="2" s="1"/>
  <c r="U1123" i="2"/>
  <c r="V1123" i="2"/>
  <c r="Y1123" i="2" s="1"/>
  <c r="U1124" i="2"/>
  <c r="V1124" i="2"/>
  <c r="Y1124" i="2" s="1"/>
  <c r="U1125" i="2"/>
  <c r="V1125" i="2"/>
  <c r="Y1125" i="2" s="1"/>
  <c r="U1126" i="2"/>
  <c r="V1126" i="2"/>
  <c r="Y1126" i="2" s="1"/>
  <c r="U1127" i="2"/>
  <c r="V1127" i="2"/>
  <c r="Y1127" i="2" s="1"/>
  <c r="U1128" i="2"/>
  <c r="V1128" i="2"/>
  <c r="Y1128" i="2" s="1"/>
  <c r="U1129" i="2"/>
  <c r="V1129" i="2"/>
  <c r="Y1129" i="2" s="1"/>
  <c r="U1130" i="2"/>
  <c r="V1130" i="2"/>
  <c r="Y1130" i="2" s="1"/>
  <c r="U1131" i="2"/>
  <c r="V1131" i="2"/>
  <c r="Y1131" i="2" s="1"/>
  <c r="U1132" i="2"/>
  <c r="V1132" i="2"/>
  <c r="Y1132" i="2" s="1"/>
  <c r="U1133" i="2"/>
  <c r="V1133" i="2"/>
  <c r="Y1133" i="2" s="1"/>
  <c r="U1134" i="2"/>
  <c r="V1134" i="2"/>
  <c r="Y1134" i="2" s="1"/>
  <c r="U1135" i="2"/>
  <c r="V1135" i="2"/>
  <c r="Y1135" i="2" s="1"/>
  <c r="U1136" i="2"/>
  <c r="V1136" i="2"/>
  <c r="Y1136" i="2" s="1"/>
  <c r="U1137" i="2"/>
  <c r="V1137" i="2"/>
  <c r="Y1137" i="2" s="1"/>
  <c r="U1138" i="2"/>
  <c r="V1138" i="2"/>
  <c r="Y1138" i="2" s="1"/>
  <c r="U1139" i="2"/>
  <c r="V1139" i="2"/>
  <c r="Y1139" i="2" s="1"/>
  <c r="U1140" i="2"/>
  <c r="V1140" i="2"/>
  <c r="Y1140" i="2" s="1"/>
  <c r="U1141" i="2"/>
  <c r="V1141" i="2"/>
  <c r="Y1141" i="2" s="1"/>
  <c r="U1142" i="2"/>
  <c r="V1142" i="2"/>
  <c r="Y1142" i="2" s="1"/>
  <c r="U1143" i="2"/>
  <c r="V1143" i="2"/>
  <c r="Y1143" i="2" s="1"/>
  <c r="U1144" i="2"/>
  <c r="V1144" i="2"/>
  <c r="Y1144" i="2" s="1"/>
  <c r="U1145" i="2"/>
  <c r="V1145" i="2"/>
  <c r="Y1145" i="2" s="1"/>
  <c r="U1146" i="2"/>
  <c r="V1146" i="2"/>
  <c r="Y1146" i="2" s="1"/>
  <c r="U1147" i="2"/>
  <c r="V1147" i="2"/>
  <c r="Y1147" i="2" s="1"/>
  <c r="U1148" i="2"/>
  <c r="V1148" i="2"/>
  <c r="Y1148" i="2" s="1"/>
  <c r="U1149" i="2"/>
  <c r="V1149" i="2"/>
  <c r="Y1149" i="2" s="1"/>
  <c r="U1150" i="2"/>
  <c r="V1150" i="2"/>
  <c r="Y1150" i="2" s="1"/>
  <c r="U1151" i="2"/>
  <c r="V1151" i="2"/>
  <c r="Y1151" i="2" s="1"/>
  <c r="U1152" i="2"/>
  <c r="V1152" i="2"/>
  <c r="Y1152" i="2" s="1"/>
  <c r="U1153" i="2"/>
  <c r="V1153" i="2"/>
  <c r="Y1153" i="2" s="1"/>
  <c r="U1154" i="2"/>
  <c r="V1154" i="2"/>
  <c r="Y1154" i="2" s="1"/>
  <c r="U1155" i="2"/>
  <c r="V1155" i="2"/>
  <c r="Y1155" i="2" s="1"/>
  <c r="U1156" i="2"/>
  <c r="V1156" i="2"/>
  <c r="Y1156" i="2" s="1"/>
  <c r="U1157" i="2"/>
  <c r="V1157" i="2"/>
  <c r="Y1157" i="2" s="1"/>
  <c r="U1158" i="2"/>
  <c r="V1158" i="2"/>
  <c r="Y1158" i="2" s="1"/>
  <c r="U1159" i="2"/>
  <c r="V1159" i="2"/>
  <c r="Y1159" i="2" s="1"/>
  <c r="U1160" i="2"/>
  <c r="V1160" i="2"/>
  <c r="Y1160" i="2" s="1"/>
  <c r="U1161" i="2"/>
  <c r="V1161" i="2"/>
  <c r="Y1161" i="2" s="1"/>
  <c r="U1162" i="2"/>
  <c r="V1162" i="2"/>
  <c r="Y1162" i="2" s="1"/>
  <c r="U1163" i="2"/>
  <c r="V1163" i="2"/>
  <c r="Y1163" i="2" s="1"/>
  <c r="U1164" i="2"/>
  <c r="V1164" i="2"/>
  <c r="Y1164" i="2" s="1"/>
  <c r="U1165" i="2"/>
  <c r="V1165" i="2"/>
  <c r="Y1165" i="2" s="1"/>
  <c r="U1166" i="2"/>
  <c r="V1166" i="2"/>
  <c r="Y1166" i="2" s="1"/>
  <c r="U1167" i="2"/>
  <c r="V1167" i="2"/>
  <c r="Y1167" i="2" s="1"/>
  <c r="U1168" i="2"/>
  <c r="V1168" i="2"/>
  <c r="Y1168" i="2" s="1"/>
  <c r="U1169" i="2"/>
  <c r="V1169" i="2"/>
  <c r="Y1169" i="2" s="1"/>
  <c r="U1170" i="2"/>
  <c r="V1170" i="2"/>
  <c r="Y1170" i="2" s="1"/>
  <c r="U1171" i="2"/>
  <c r="V1171" i="2"/>
  <c r="Y1171" i="2" s="1"/>
  <c r="U1172" i="2"/>
  <c r="V1172" i="2"/>
  <c r="Y1172" i="2" s="1"/>
  <c r="U1173" i="2"/>
  <c r="V1173" i="2"/>
  <c r="Y1173" i="2" s="1"/>
  <c r="U1174" i="2"/>
  <c r="V1174" i="2"/>
  <c r="Y1174" i="2" s="1"/>
  <c r="U1175" i="2"/>
  <c r="V1175" i="2"/>
  <c r="Y1175" i="2" s="1"/>
  <c r="U1176" i="2"/>
  <c r="V1176" i="2"/>
  <c r="Y1176" i="2" s="1"/>
  <c r="U1177" i="2"/>
  <c r="V1177" i="2"/>
  <c r="Y1177" i="2" s="1"/>
  <c r="U1178" i="2"/>
  <c r="V1178" i="2"/>
  <c r="Y1178" i="2" s="1"/>
  <c r="U1179" i="2"/>
  <c r="V1179" i="2"/>
  <c r="Y1179" i="2" s="1"/>
  <c r="U1180" i="2"/>
  <c r="V1180" i="2"/>
  <c r="Y1180" i="2" s="1"/>
  <c r="U1181" i="2"/>
  <c r="V1181" i="2"/>
  <c r="Y1181" i="2" s="1"/>
  <c r="U1182" i="2"/>
  <c r="V1182" i="2"/>
  <c r="Y1182" i="2" s="1"/>
  <c r="U1183" i="2"/>
  <c r="V1183" i="2"/>
  <c r="Y1183" i="2" s="1"/>
  <c r="U1184" i="2"/>
  <c r="V1184" i="2"/>
  <c r="Y1184" i="2" s="1"/>
  <c r="U1185" i="2"/>
  <c r="V1185" i="2"/>
  <c r="Y1185" i="2" s="1"/>
  <c r="U1186" i="2"/>
  <c r="V1186" i="2"/>
  <c r="Y1186" i="2" s="1"/>
  <c r="U1187" i="2"/>
  <c r="V1187" i="2"/>
  <c r="Y1187" i="2" s="1"/>
  <c r="U1188" i="2"/>
  <c r="V1188" i="2"/>
  <c r="Y1188" i="2" s="1"/>
  <c r="U1189" i="2"/>
  <c r="V1189" i="2"/>
  <c r="Y1189" i="2" s="1"/>
  <c r="U1190" i="2"/>
  <c r="V1190" i="2"/>
  <c r="Y1190" i="2" s="1"/>
  <c r="U1191" i="2"/>
  <c r="V1191" i="2"/>
  <c r="Y1191" i="2" s="1"/>
  <c r="U1192" i="2"/>
  <c r="V1192" i="2"/>
  <c r="Y1192" i="2" s="1"/>
  <c r="U1193" i="2"/>
  <c r="V1193" i="2"/>
  <c r="Y1193" i="2" s="1"/>
  <c r="U1194" i="2"/>
  <c r="V1194" i="2"/>
  <c r="Y1194" i="2" s="1"/>
  <c r="U1195" i="2"/>
  <c r="V1195" i="2"/>
  <c r="Y1195" i="2" s="1"/>
  <c r="U1196" i="2"/>
  <c r="V1196" i="2"/>
  <c r="Y1196" i="2" s="1"/>
  <c r="U1197" i="2"/>
  <c r="V1197" i="2"/>
  <c r="Y1197" i="2" s="1"/>
  <c r="U1198" i="2"/>
  <c r="V1198" i="2"/>
  <c r="Y1198" i="2" s="1"/>
  <c r="U1199" i="2"/>
  <c r="V1199" i="2"/>
  <c r="Y1199" i="2" s="1"/>
  <c r="U1200" i="2"/>
  <c r="V1200" i="2"/>
  <c r="Y1200" i="2" s="1"/>
  <c r="U1201" i="2"/>
  <c r="V1201" i="2"/>
  <c r="Y1201" i="2" s="1"/>
  <c r="U1202" i="2"/>
  <c r="V1202" i="2"/>
  <c r="Y1202" i="2" s="1"/>
  <c r="U1203" i="2"/>
  <c r="V1203" i="2"/>
  <c r="Y1203" i="2" s="1"/>
  <c r="U1204" i="2"/>
  <c r="V1204" i="2"/>
  <c r="Y1204" i="2" s="1"/>
  <c r="U1205" i="2"/>
  <c r="V1205" i="2"/>
  <c r="Y1205" i="2" s="1"/>
  <c r="U1206" i="2"/>
  <c r="V1206" i="2"/>
  <c r="Y1206" i="2" s="1"/>
  <c r="U1207" i="2"/>
  <c r="V1207" i="2"/>
  <c r="Y1207" i="2" s="1"/>
  <c r="U1208" i="2"/>
  <c r="V1208" i="2"/>
  <c r="Y1208" i="2" s="1"/>
  <c r="U1209" i="2"/>
  <c r="V1209" i="2"/>
  <c r="Y1209" i="2" s="1"/>
  <c r="U1210" i="2"/>
  <c r="V1210" i="2"/>
  <c r="Y1210" i="2" s="1"/>
  <c r="U1211" i="2"/>
  <c r="V1211" i="2"/>
  <c r="Y1211" i="2" s="1"/>
  <c r="U1212" i="2"/>
  <c r="V1212" i="2"/>
  <c r="Y1212" i="2" s="1"/>
  <c r="U1213" i="2"/>
  <c r="V1213" i="2"/>
  <c r="Y1213" i="2" s="1"/>
  <c r="U1214" i="2"/>
  <c r="V1214" i="2"/>
  <c r="Y1214" i="2" s="1"/>
  <c r="U1215" i="2"/>
  <c r="V1215" i="2"/>
  <c r="Y1215" i="2" s="1"/>
  <c r="U1216" i="2"/>
  <c r="V1216" i="2"/>
  <c r="Y1216" i="2" s="1"/>
  <c r="U1217" i="2"/>
  <c r="V1217" i="2"/>
  <c r="Y1217" i="2" s="1"/>
  <c r="U1218" i="2"/>
  <c r="V1218" i="2"/>
  <c r="Y1218" i="2" s="1"/>
  <c r="U1219" i="2"/>
  <c r="V1219" i="2"/>
  <c r="Y1219" i="2" s="1"/>
  <c r="U1220" i="2"/>
  <c r="V1220" i="2"/>
  <c r="Y1220" i="2" s="1"/>
  <c r="U1221" i="2"/>
  <c r="V1221" i="2"/>
  <c r="Y1221" i="2" s="1"/>
  <c r="U1222" i="2"/>
  <c r="V1222" i="2"/>
  <c r="Y1222" i="2" s="1"/>
  <c r="U1223" i="2"/>
  <c r="V1223" i="2"/>
  <c r="Y1223" i="2" s="1"/>
  <c r="U1224" i="2"/>
  <c r="V1224" i="2"/>
  <c r="Y1224" i="2" s="1"/>
  <c r="U1225" i="2"/>
  <c r="V1225" i="2"/>
  <c r="Y1225" i="2" s="1"/>
  <c r="U1226" i="2"/>
  <c r="V1226" i="2"/>
  <c r="Y1226" i="2" s="1"/>
  <c r="U1227" i="2"/>
  <c r="V1227" i="2"/>
  <c r="Y1227" i="2" s="1"/>
  <c r="U1228" i="2"/>
  <c r="V1228" i="2"/>
  <c r="Y1228" i="2" s="1"/>
  <c r="U1229" i="2"/>
  <c r="V1229" i="2"/>
  <c r="Y1229" i="2" s="1"/>
  <c r="U1230" i="2"/>
  <c r="V1230" i="2"/>
  <c r="Y1230" i="2" s="1"/>
  <c r="U1231" i="2"/>
  <c r="V1231" i="2"/>
  <c r="Y1231" i="2" s="1"/>
  <c r="U1232" i="2"/>
  <c r="V1232" i="2"/>
  <c r="Y1232" i="2" s="1"/>
  <c r="U1233" i="2"/>
  <c r="V1233" i="2"/>
  <c r="Y1233" i="2" s="1"/>
  <c r="U1234" i="2"/>
  <c r="V1234" i="2"/>
  <c r="Y1234" i="2" s="1"/>
  <c r="U1235" i="2"/>
  <c r="V1235" i="2"/>
  <c r="Y1235" i="2" s="1"/>
  <c r="U1236" i="2"/>
  <c r="V1236" i="2"/>
  <c r="Y1236" i="2" s="1"/>
  <c r="U1237" i="2"/>
  <c r="V1237" i="2"/>
  <c r="Y1237" i="2" s="1"/>
  <c r="U1238" i="2"/>
  <c r="V1238" i="2"/>
  <c r="Y1238" i="2" s="1"/>
  <c r="U1239" i="2"/>
  <c r="V1239" i="2"/>
  <c r="Y1239" i="2" s="1"/>
  <c r="U1240" i="2"/>
  <c r="V1240" i="2"/>
  <c r="Y1240" i="2" s="1"/>
  <c r="U1241" i="2"/>
  <c r="V1241" i="2"/>
  <c r="Y1241" i="2" s="1"/>
  <c r="U1242" i="2"/>
  <c r="V1242" i="2"/>
  <c r="Y1242" i="2" s="1"/>
  <c r="U1243" i="2"/>
  <c r="V1243" i="2"/>
  <c r="Y1243" i="2" s="1"/>
  <c r="U1244" i="2"/>
  <c r="V1244" i="2"/>
  <c r="Y1244" i="2" s="1"/>
  <c r="U1245" i="2"/>
  <c r="V1245" i="2"/>
  <c r="Y1245" i="2" s="1"/>
  <c r="U1246" i="2"/>
  <c r="V1246" i="2"/>
  <c r="Y1246" i="2" s="1"/>
  <c r="U1247" i="2"/>
  <c r="V1247" i="2"/>
  <c r="Y1247" i="2" s="1"/>
  <c r="U1248" i="2"/>
  <c r="V1248" i="2"/>
  <c r="Y1248" i="2" s="1"/>
  <c r="U1249" i="2"/>
  <c r="V1249" i="2"/>
  <c r="Y1249" i="2" s="1"/>
  <c r="U1250" i="2"/>
  <c r="V1250" i="2"/>
  <c r="Y1250" i="2" s="1"/>
  <c r="U1251" i="2"/>
  <c r="V1251" i="2"/>
  <c r="Y1251" i="2" s="1"/>
  <c r="U1252" i="2"/>
  <c r="V1252" i="2"/>
  <c r="Y1252" i="2" s="1"/>
  <c r="U1253" i="2"/>
  <c r="V1253" i="2"/>
  <c r="Y1253" i="2" s="1"/>
  <c r="U1254" i="2"/>
  <c r="V1254" i="2"/>
  <c r="Y1254" i="2" s="1"/>
  <c r="U1255" i="2"/>
  <c r="V1255" i="2"/>
  <c r="Y1255" i="2" s="1"/>
  <c r="U1256" i="2"/>
  <c r="V1256" i="2"/>
  <c r="Y1256" i="2" s="1"/>
  <c r="U1257" i="2"/>
  <c r="V1257" i="2"/>
  <c r="Y1257" i="2" s="1"/>
  <c r="U1258" i="2"/>
  <c r="V1258" i="2"/>
  <c r="Y1258" i="2" s="1"/>
  <c r="U1259" i="2"/>
  <c r="V1259" i="2"/>
  <c r="Y1259" i="2" s="1"/>
  <c r="U1260" i="2"/>
  <c r="V1260" i="2"/>
  <c r="Y1260" i="2" s="1"/>
  <c r="U1261" i="2"/>
  <c r="V1261" i="2"/>
  <c r="Y1261" i="2" s="1"/>
  <c r="U1262" i="2"/>
  <c r="V1262" i="2"/>
  <c r="Y1262" i="2" s="1"/>
  <c r="U1263" i="2"/>
  <c r="V1263" i="2"/>
  <c r="Y1263" i="2" s="1"/>
  <c r="U1264" i="2"/>
  <c r="V1264" i="2"/>
  <c r="Y1264" i="2" s="1"/>
  <c r="U1265" i="2"/>
  <c r="V1265" i="2"/>
  <c r="Y1265" i="2" s="1"/>
  <c r="U1266" i="2"/>
  <c r="V1266" i="2"/>
  <c r="Y1266" i="2" s="1"/>
  <c r="U1267" i="2"/>
  <c r="V1267" i="2"/>
  <c r="Y1267" i="2" s="1"/>
  <c r="U1268" i="2"/>
  <c r="V1268" i="2"/>
  <c r="Y1268" i="2" s="1"/>
  <c r="U1269" i="2"/>
  <c r="V1269" i="2"/>
  <c r="Y1269" i="2" s="1"/>
  <c r="U1270" i="2"/>
  <c r="V1270" i="2"/>
  <c r="Y1270" i="2" s="1"/>
  <c r="U1271" i="2"/>
  <c r="V1271" i="2"/>
  <c r="Y1271" i="2" s="1"/>
  <c r="U1272" i="2"/>
  <c r="V1272" i="2"/>
  <c r="Y1272" i="2" s="1"/>
  <c r="U1273" i="2"/>
  <c r="V1273" i="2"/>
  <c r="Y1273" i="2" s="1"/>
  <c r="U1274" i="2"/>
  <c r="V1274" i="2"/>
  <c r="Y1274" i="2" s="1"/>
  <c r="U1275" i="2"/>
  <c r="V1275" i="2"/>
  <c r="Y1275" i="2" s="1"/>
  <c r="U1276" i="2"/>
  <c r="V1276" i="2"/>
  <c r="Y1276" i="2" s="1"/>
  <c r="U1277" i="2"/>
  <c r="V1277" i="2"/>
  <c r="Y1277" i="2" s="1"/>
  <c r="U1278" i="2"/>
  <c r="V1278" i="2"/>
  <c r="Y1278" i="2" s="1"/>
  <c r="U1279" i="2"/>
  <c r="V1279" i="2"/>
  <c r="Y1279" i="2" s="1"/>
  <c r="U1280" i="2"/>
  <c r="V1280" i="2"/>
  <c r="Y1280" i="2" s="1"/>
  <c r="U1281" i="2"/>
  <c r="V1281" i="2"/>
  <c r="Y1281" i="2" s="1"/>
  <c r="U1282" i="2"/>
  <c r="V1282" i="2"/>
  <c r="Y1282" i="2" s="1"/>
  <c r="U1283" i="2"/>
  <c r="V1283" i="2"/>
  <c r="Y1283" i="2" s="1"/>
  <c r="U1284" i="2"/>
  <c r="V1284" i="2"/>
  <c r="Y1284" i="2" s="1"/>
  <c r="U1285" i="2"/>
  <c r="V1285" i="2"/>
  <c r="Y1285" i="2" s="1"/>
  <c r="U1286" i="2"/>
  <c r="V1286" i="2"/>
  <c r="Y1286" i="2" s="1"/>
  <c r="U1287" i="2"/>
  <c r="V1287" i="2"/>
  <c r="Y1287" i="2" s="1"/>
  <c r="U1288" i="2"/>
  <c r="V1288" i="2"/>
  <c r="Y1288" i="2" s="1"/>
  <c r="U1289" i="2"/>
  <c r="V1289" i="2"/>
  <c r="Y1289" i="2" s="1"/>
  <c r="U1290" i="2"/>
  <c r="V1290" i="2"/>
  <c r="Y1290" i="2" s="1"/>
  <c r="U1291" i="2"/>
  <c r="V1291" i="2"/>
  <c r="Y1291" i="2" s="1"/>
  <c r="U1292" i="2"/>
  <c r="V1292" i="2"/>
  <c r="Y1292" i="2" s="1"/>
  <c r="U1293" i="2"/>
  <c r="V1293" i="2"/>
  <c r="Y1293" i="2" s="1"/>
  <c r="U1294" i="2"/>
  <c r="V1294" i="2"/>
  <c r="Y1294" i="2" s="1"/>
  <c r="U1295" i="2"/>
  <c r="V1295" i="2"/>
  <c r="Y1295" i="2" s="1"/>
  <c r="U1296" i="2"/>
  <c r="V1296" i="2"/>
  <c r="Y1296" i="2" s="1"/>
  <c r="U1297" i="2"/>
  <c r="V1297" i="2"/>
  <c r="Y1297" i="2" s="1"/>
  <c r="U1298" i="2"/>
  <c r="V1298" i="2"/>
  <c r="Y1298" i="2" s="1"/>
  <c r="U1299" i="2"/>
  <c r="V1299" i="2"/>
  <c r="Y1299" i="2" s="1"/>
  <c r="U1300" i="2"/>
  <c r="V1300" i="2"/>
  <c r="Y1300" i="2" s="1"/>
  <c r="U1301" i="2"/>
  <c r="V1301" i="2"/>
  <c r="Y1301" i="2" s="1"/>
  <c r="U1302" i="2"/>
  <c r="V1302" i="2"/>
  <c r="Y1302" i="2" s="1"/>
  <c r="U1303" i="2"/>
  <c r="V1303" i="2"/>
  <c r="Y1303" i="2" s="1"/>
  <c r="U1304" i="2"/>
  <c r="V1304" i="2"/>
  <c r="Y1304" i="2" s="1"/>
  <c r="U1305" i="2"/>
  <c r="V1305" i="2"/>
  <c r="Y1305" i="2" s="1"/>
  <c r="U1306" i="2"/>
  <c r="V1306" i="2"/>
  <c r="Y1306" i="2" s="1"/>
  <c r="U1307" i="2"/>
  <c r="V1307" i="2"/>
  <c r="Y1307" i="2" s="1"/>
  <c r="U1308" i="2"/>
  <c r="V1308" i="2"/>
  <c r="Y1308" i="2" s="1"/>
  <c r="U1309" i="2"/>
  <c r="V1309" i="2"/>
  <c r="Y1309" i="2" s="1"/>
  <c r="U1310" i="2"/>
  <c r="V1310" i="2"/>
  <c r="Y1310" i="2" s="1"/>
  <c r="U1311" i="2"/>
  <c r="V1311" i="2"/>
  <c r="Y1311" i="2" s="1"/>
  <c r="U1312" i="2"/>
  <c r="V1312" i="2"/>
  <c r="Y1312" i="2" s="1"/>
  <c r="U1313" i="2"/>
  <c r="V1313" i="2"/>
  <c r="Y1313" i="2" s="1"/>
  <c r="U1314" i="2"/>
  <c r="V1314" i="2"/>
  <c r="Y1314" i="2" s="1"/>
  <c r="U1315" i="2"/>
  <c r="V1315" i="2"/>
  <c r="Y1315" i="2" s="1"/>
  <c r="U1316" i="2"/>
  <c r="V1316" i="2"/>
  <c r="Y1316" i="2" s="1"/>
  <c r="U1317" i="2"/>
  <c r="V1317" i="2"/>
  <c r="Y1317" i="2" s="1"/>
  <c r="U1318" i="2"/>
  <c r="V1318" i="2"/>
  <c r="Y1318" i="2" s="1"/>
  <c r="U1319" i="2"/>
  <c r="V1319" i="2"/>
  <c r="Y1319" i="2" s="1"/>
  <c r="U1320" i="2"/>
  <c r="V1320" i="2"/>
  <c r="Y1320" i="2" s="1"/>
  <c r="U1321" i="2"/>
  <c r="V1321" i="2"/>
  <c r="Y1321" i="2" s="1"/>
  <c r="U1322" i="2"/>
  <c r="V1322" i="2"/>
  <c r="Y1322" i="2" s="1"/>
  <c r="U1323" i="2"/>
  <c r="V1323" i="2"/>
  <c r="Y1323" i="2" s="1"/>
  <c r="U1324" i="2"/>
  <c r="V1324" i="2"/>
  <c r="Y1324" i="2" s="1"/>
  <c r="U1325" i="2"/>
  <c r="V1325" i="2"/>
  <c r="Y1325" i="2" s="1"/>
  <c r="U1326" i="2"/>
  <c r="V1326" i="2"/>
  <c r="Y1326" i="2" s="1"/>
  <c r="U1327" i="2"/>
  <c r="V1327" i="2"/>
  <c r="Y1327" i="2" s="1"/>
  <c r="U1328" i="2"/>
  <c r="V1328" i="2"/>
  <c r="Y1328" i="2" s="1"/>
  <c r="U1329" i="2"/>
  <c r="V1329" i="2"/>
  <c r="Y1329" i="2" s="1"/>
  <c r="U1330" i="2"/>
  <c r="V1330" i="2"/>
  <c r="Y1330" i="2" s="1"/>
  <c r="U1331" i="2"/>
  <c r="V1331" i="2"/>
  <c r="Y1331" i="2" s="1"/>
  <c r="U1332" i="2"/>
  <c r="V1332" i="2"/>
  <c r="Y1332" i="2" s="1"/>
  <c r="U1333" i="2"/>
  <c r="V1333" i="2"/>
  <c r="Y1333" i="2" s="1"/>
  <c r="U1334" i="2"/>
  <c r="V1334" i="2"/>
  <c r="Y1334" i="2" s="1"/>
  <c r="U1335" i="2"/>
  <c r="V1335" i="2"/>
  <c r="Y1335" i="2" s="1"/>
  <c r="U1336" i="2"/>
  <c r="V1336" i="2"/>
  <c r="Y1336" i="2" s="1"/>
  <c r="U1337" i="2"/>
  <c r="V1337" i="2"/>
  <c r="Y1337" i="2" s="1"/>
  <c r="U1338" i="2"/>
  <c r="V1338" i="2"/>
  <c r="Y1338" i="2" s="1"/>
  <c r="U1339" i="2"/>
  <c r="V1339" i="2"/>
  <c r="Y1339" i="2" s="1"/>
  <c r="U1340" i="2"/>
  <c r="V1340" i="2"/>
  <c r="Y1340" i="2" s="1"/>
  <c r="U1341" i="2"/>
  <c r="V1341" i="2"/>
  <c r="Y1341" i="2" s="1"/>
  <c r="U1342" i="2"/>
  <c r="V1342" i="2"/>
  <c r="Y1342" i="2" s="1"/>
  <c r="U1343" i="2"/>
  <c r="V1343" i="2"/>
  <c r="Y1343" i="2" s="1"/>
  <c r="U1344" i="2"/>
  <c r="V1344" i="2"/>
  <c r="Y1344" i="2" s="1"/>
  <c r="U1345" i="2"/>
  <c r="V1345" i="2"/>
  <c r="Y1345" i="2" s="1"/>
  <c r="U1346" i="2"/>
  <c r="V1346" i="2"/>
  <c r="Y1346" i="2" s="1"/>
  <c r="U1347" i="2"/>
  <c r="V1347" i="2"/>
  <c r="Y1347" i="2" s="1"/>
  <c r="U1348" i="2"/>
  <c r="V1348" i="2"/>
  <c r="Y1348" i="2" s="1"/>
  <c r="U1349" i="2"/>
  <c r="V1349" i="2"/>
  <c r="Y1349" i="2" s="1"/>
  <c r="U1350" i="2"/>
  <c r="V1350" i="2"/>
  <c r="Y1350" i="2" s="1"/>
  <c r="U1351" i="2"/>
  <c r="V1351" i="2"/>
  <c r="Y1351" i="2" s="1"/>
  <c r="U1352" i="2"/>
  <c r="V1352" i="2"/>
  <c r="Y1352" i="2" s="1"/>
  <c r="U1353" i="2"/>
  <c r="V1353" i="2"/>
  <c r="Y1353" i="2" s="1"/>
  <c r="U1354" i="2"/>
  <c r="V1354" i="2"/>
  <c r="Y1354" i="2" s="1"/>
  <c r="U1355" i="2"/>
  <c r="V1355" i="2"/>
  <c r="Y1355" i="2" s="1"/>
  <c r="U1356" i="2"/>
  <c r="V1356" i="2"/>
  <c r="Y1356" i="2" s="1"/>
  <c r="U1357" i="2"/>
  <c r="V1357" i="2"/>
  <c r="Y1357" i="2" s="1"/>
  <c r="U1358" i="2"/>
  <c r="V1358" i="2"/>
  <c r="Y1358" i="2" s="1"/>
  <c r="U1359" i="2"/>
  <c r="V1359" i="2"/>
  <c r="Y1359" i="2" s="1"/>
  <c r="U1360" i="2"/>
  <c r="V1360" i="2"/>
  <c r="Y1360" i="2" s="1"/>
  <c r="U1361" i="2"/>
  <c r="V1361" i="2"/>
  <c r="Y1361" i="2" s="1"/>
  <c r="U1362" i="2"/>
  <c r="V1362" i="2"/>
  <c r="Y1362" i="2" s="1"/>
  <c r="U1363" i="2"/>
  <c r="V1363" i="2"/>
  <c r="Y1363" i="2" s="1"/>
  <c r="U1364" i="2"/>
  <c r="V1364" i="2"/>
  <c r="Y1364" i="2" s="1"/>
  <c r="U1365" i="2"/>
  <c r="V1365" i="2"/>
  <c r="Y1365" i="2" s="1"/>
  <c r="U1366" i="2"/>
  <c r="V1366" i="2"/>
  <c r="Y1366" i="2" s="1"/>
  <c r="U1367" i="2"/>
  <c r="V1367" i="2"/>
  <c r="Y1367" i="2" s="1"/>
  <c r="U1368" i="2"/>
  <c r="V1368" i="2"/>
  <c r="Y1368" i="2" s="1"/>
  <c r="U1369" i="2"/>
  <c r="V1369" i="2"/>
  <c r="Y1369" i="2" s="1"/>
  <c r="U1370" i="2"/>
  <c r="V1370" i="2"/>
  <c r="Y1370" i="2" s="1"/>
  <c r="U1371" i="2"/>
  <c r="V1371" i="2"/>
  <c r="Y1371" i="2" s="1"/>
  <c r="U1372" i="2"/>
  <c r="V1372" i="2"/>
  <c r="Y1372" i="2" s="1"/>
  <c r="U1373" i="2"/>
  <c r="V1373" i="2"/>
  <c r="Y1373" i="2" s="1"/>
  <c r="U1374" i="2"/>
  <c r="V1374" i="2"/>
  <c r="Y1374" i="2" s="1"/>
  <c r="U1375" i="2"/>
  <c r="V1375" i="2"/>
  <c r="Y1375" i="2" s="1"/>
  <c r="U1376" i="2"/>
  <c r="V1376" i="2"/>
  <c r="Y1376" i="2" s="1"/>
  <c r="U1377" i="2"/>
  <c r="V1377" i="2"/>
  <c r="Y1377" i="2" s="1"/>
  <c r="U1378" i="2"/>
  <c r="V1378" i="2"/>
  <c r="Y1378" i="2" s="1"/>
  <c r="U1379" i="2"/>
  <c r="V1379" i="2"/>
  <c r="Y1379" i="2" s="1"/>
  <c r="U1380" i="2"/>
  <c r="V1380" i="2"/>
  <c r="Y1380" i="2" s="1"/>
  <c r="U1381" i="2"/>
  <c r="V1381" i="2"/>
  <c r="Y1381" i="2" s="1"/>
  <c r="U1382" i="2"/>
  <c r="V1382" i="2"/>
  <c r="Y1382" i="2" s="1"/>
  <c r="U1383" i="2"/>
  <c r="V1383" i="2"/>
  <c r="Y1383" i="2" s="1"/>
  <c r="U1384" i="2"/>
  <c r="V1384" i="2"/>
  <c r="Y1384" i="2" s="1"/>
  <c r="U1385" i="2"/>
  <c r="V1385" i="2"/>
  <c r="Y1385" i="2" s="1"/>
  <c r="U1386" i="2"/>
  <c r="V1386" i="2"/>
  <c r="Y1386" i="2" s="1"/>
  <c r="U1387" i="2"/>
  <c r="V1387" i="2"/>
  <c r="Y1387" i="2" s="1"/>
  <c r="U1388" i="2"/>
  <c r="V1388" i="2"/>
  <c r="Y1388" i="2" s="1"/>
  <c r="U1389" i="2"/>
  <c r="V1389" i="2"/>
  <c r="Y1389" i="2" s="1"/>
  <c r="U1390" i="2"/>
  <c r="V1390" i="2"/>
  <c r="Y1390" i="2" s="1"/>
  <c r="U1391" i="2"/>
  <c r="V1391" i="2"/>
  <c r="Y1391" i="2" s="1"/>
  <c r="U1392" i="2"/>
  <c r="V1392" i="2"/>
  <c r="Y1392" i="2" s="1"/>
  <c r="U1393" i="2"/>
  <c r="V1393" i="2"/>
  <c r="Y1393" i="2" s="1"/>
  <c r="U1394" i="2"/>
  <c r="V1394" i="2"/>
  <c r="Y1394" i="2" s="1"/>
  <c r="U1395" i="2"/>
  <c r="V1395" i="2"/>
  <c r="Y1395" i="2" s="1"/>
  <c r="U1396" i="2"/>
  <c r="V1396" i="2"/>
  <c r="Y1396" i="2" s="1"/>
  <c r="U1397" i="2"/>
  <c r="V1397" i="2"/>
  <c r="Y1397" i="2" s="1"/>
  <c r="U1398" i="2"/>
  <c r="V1398" i="2"/>
  <c r="Y1398" i="2" s="1"/>
  <c r="U1399" i="2"/>
  <c r="V1399" i="2"/>
  <c r="Y1399" i="2" s="1"/>
  <c r="U1400" i="2"/>
  <c r="V1400" i="2"/>
  <c r="Y1400" i="2" s="1"/>
  <c r="U1401" i="2"/>
  <c r="V1401" i="2"/>
  <c r="Y1401" i="2" s="1"/>
  <c r="U1402" i="2"/>
  <c r="V1402" i="2"/>
  <c r="Y1402" i="2" s="1"/>
  <c r="U1403" i="2"/>
  <c r="V1403" i="2"/>
  <c r="Y1403" i="2" s="1"/>
  <c r="U1404" i="2"/>
  <c r="V1404" i="2"/>
  <c r="Y1404" i="2" s="1"/>
  <c r="U1405" i="2"/>
  <c r="V1405" i="2"/>
  <c r="Y1405" i="2" s="1"/>
  <c r="U1406" i="2"/>
  <c r="V1406" i="2"/>
  <c r="Y1406" i="2" s="1"/>
  <c r="U1407" i="2"/>
  <c r="V1407" i="2"/>
  <c r="Y1407" i="2" s="1"/>
  <c r="U1408" i="2"/>
  <c r="V1408" i="2"/>
  <c r="Y1408" i="2" s="1"/>
  <c r="U1409" i="2"/>
  <c r="V1409" i="2"/>
  <c r="Y1409" i="2" s="1"/>
  <c r="U1410" i="2"/>
  <c r="V1410" i="2"/>
  <c r="Y1410" i="2" s="1"/>
  <c r="U1411" i="2"/>
  <c r="V1411" i="2"/>
  <c r="Y1411" i="2" s="1"/>
  <c r="U1412" i="2"/>
  <c r="V1412" i="2"/>
  <c r="Y1412" i="2" s="1"/>
  <c r="U1413" i="2"/>
  <c r="V1413" i="2"/>
  <c r="Y1413" i="2" s="1"/>
  <c r="U1414" i="2"/>
  <c r="V1414" i="2"/>
  <c r="Y1414" i="2" s="1"/>
  <c r="U1415" i="2"/>
  <c r="V1415" i="2"/>
  <c r="Y1415" i="2" s="1"/>
  <c r="U1416" i="2"/>
  <c r="V1416" i="2"/>
  <c r="Y1416" i="2" s="1"/>
  <c r="U1417" i="2"/>
  <c r="V1417" i="2"/>
  <c r="Y1417" i="2" s="1"/>
  <c r="U1418" i="2"/>
  <c r="V1418" i="2"/>
  <c r="Y1418" i="2" s="1"/>
  <c r="U1419" i="2"/>
  <c r="V1419" i="2"/>
  <c r="Y1419" i="2" s="1"/>
  <c r="U1420" i="2"/>
  <c r="V1420" i="2"/>
  <c r="Y1420" i="2" s="1"/>
  <c r="U1421" i="2"/>
  <c r="V1421" i="2"/>
  <c r="Y1421" i="2" s="1"/>
  <c r="U1422" i="2"/>
  <c r="V1422" i="2"/>
  <c r="Y1422" i="2" s="1"/>
  <c r="U1423" i="2"/>
  <c r="V1423" i="2"/>
  <c r="Y1423" i="2" s="1"/>
  <c r="U1424" i="2"/>
  <c r="V1424" i="2"/>
  <c r="Y1424" i="2" s="1"/>
  <c r="U1425" i="2"/>
  <c r="V1425" i="2"/>
  <c r="Y1425" i="2" s="1"/>
  <c r="U1426" i="2"/>
  <c r="V1426" i="2"/>
  <c r="Y1426" i="2" s="1"/>
  <c r="U1427" i="2"/>
  <c r="V1427" i="2"/>
  <c r="Y1427" i="2" s="1"/>
  <c r="U1428" i="2"/>
  <c r="V1428" i="2"/>
  <c r="Y1428" i="2" s="1"/>
  <c r="U1429" i="2"/>
  <c r="V1429" i="2"/>
  <c r="Y1429" i="2" s="1"/>
  <c r="U1430" i="2"/>
  <c r="V1430" i="2"/>
  <c r="Y1430" i="2" s="1"/>
  <c r="U1431" i="2"/>
  <c r="V1431" i="2"/>
  <c r="Y1431" i="2" s="1"/>
  <c r="U1432" i="2"/>
  <c r="V1432" i="2"/>
  <c r="Y1432" i="2" s="1"/>
  <c r="U1433" i="2"/>
  <c r="V1433" i="2"/>
  <c r="Y1433" i="2" s="1"/>
  <c r="U1434" i="2"/>
  <c r="V1434" i="2"/>
  <c r="Y1434" i="2" s="1"/>
  <c r="U1435" i="2"/>
  <c r="V1435" i="2"/>
  <c r="Y1435" i="2" s="1"/>
  <c r="U1436" i="2"/>
  <c r="V1436" i="2"/>
  <c r="Y1436" i="2" s="1"/>
  <c r="U1437" i="2"/>
  <c r="V1437" i="2"/>
  <c r="Y1437" i="2" s="1"/>
  <c r="U1438" i="2"/>
  <c r="V1438" i="2"/>
  <c r="Y1438" i="2" s="1"/>
  <c r="U1439" i="2"/>
  <c r="V1439" i="2"/>
  <c r="Y1439" i="2" s="1"/>
  <c r="U1440" i="2"/>
  <c r="V1440" i="2"/>
  <c r="Y1440" i="2" s="1"/>
  <c r="U1441" i="2"/>
  <c r="V1441" i="2"/>
  <c r="Y1441" i="2" s="1"/>
  <c r="U1442" i="2"/>
  <c r="V1442" i="2"/>
  <c r="Y1442" i="2" s="1"/>
  <c r="U1443" i="2"/>
  <c r="V1443" i="2"/>
  <c r="Y1443" i="2" s="1"/>
  <c r="U1444" i="2"/>
  <c r="V1444" i="2"/>
  <c r="Y1444" i="2" s="1"/>
  <c r="U1445" i="2"/>
  <c r="V1445" i="2"/>
  <c r="Y1445" i="2" s="1"/>
  <c r="U1446" i="2"/>
  <c r="V1446" i="2"/>
  <c r="Y1446" i="2" s="1"/>
  <c r="U1447" i="2"/>
  <c r="V1447" i="2"/>
  <c r="Y1447" i="2" s="1"/>
  <c r="U1448" i="2"/>
  <c r="V1448" i="2"/>
  <c r="Y1448" i="2" s="1"/>
  <c r="U1449" i="2"/>
  <c r="V1449" i="2"/>
  <c r="Y1449" i="2" s="1"/>
  <c r="U1450" i="2"/>
  <c r="V1450" i="2"/>
  <c r="Y1450" i="2" s="1"/>
  <c r="U1451" i="2"/>
  <c r="V1451" i="2"/>
  <c r="Y1451" i="2" s="1"/>
  <c r="U1452" i="2"/>
  <c r="V1452" i="2"/>
  <c r="Y1452" i="2" s="1"/>
  <c r="U1453" i="2"/>
  <c r="V1453" i="2"/>
  <c r="Y1453" i="2" s="1"/>
  <c r="U1454" i="2"/>
  <c r="V1454" i="2"/>
  <c r="Y1454" i="2" s="1"/>
  <c r="U1455" i="2"/>
  <c r="V1455" i="2"/>
  <c r="Y1455" i="2" s="1"/>
  <c r="U1456" i="2"/>
  <c r="V1456" i="2"/>
  <c r="Y1456" i="2" s="1"/>
  <c r="U1457" i="2"/>
  <c r="V1457" i="2"/>
  <c r="Y1457" i="2" s="1"/>
  <c r="U1458" i="2"/>
  <c r="V1458" i="2"/>
  <c r="Y1458" i="2" s="1"/>
  <c r="U1459" i="2"/>
  <c r="V1459" i="2"/>
  <c r="Y1459" i="2" s="1"/>
  <c r="U1460" i="2"/>
  <c r="V1460" i="2"/>
  <c r="Y1460" i="2" s="1"/>
  <c r="U1461" i="2"/>
  <c r="V1461" i="2"/>
  <c r="Y1461" i="2" s="1"/>
  <c r="U1462" i="2"/>
  <c r="V1462" i="2"/>
  <c r="Y1462" i="2" s="1"/>
  <c r="U1463" i="2"/>
  <c r="V1463" i="2"/>
  <c r="Y1463" i="2" s="1"/>
  <c r="U1464" i="2"/>
  <c r="V1464" i="2"/>
  <c r="Y1464" i="2" s="1"/>
  <c r="U1465" i="2"/>
  <c r="V1465" i="2"/>
  <c r="Y1465" i="2" s="1"/>
  <c r="U1466" i="2"/>
  <c r="V1466" i="2"/>
  <c r="Y1466" i="2" s="1"/>
  <c r="U1467" i="2"/>
  <c r="V1467" i="2"/>
  <c r="Y1467" i="2" s="1"/>
  <c r="U1468" i="2"/>
  <c r="V1468" i="2"/>
  <c r="Y1468" i="2" s="1"/>
  <c r="U1469" i="2"/>
  <c r="V1469" i="2"/>
  <c r="Y1469" i="2" s="1"/>
  <c r="U1470" i="2"/>
  <c r="V1470" i="2"/>
  <c r="Y1470" i="2" s="1"/>
  <c r="U1471" i="2"/>
  <c r="V1471" i="2"/>
  <c r="Y1471" i="2" s="1"/>
  <c r="U1472" i="2"/>
  <c r="V1472" i="2"/>
  <c r="Y1472" i="2" s="1"/>
  <c r="U1473" i="2"/>
  <c r="V1473" i="2"/>
  <c r="Y1473" i="2" s="1"/>
  <c r="U1474" i="2"/>
  <c r="V1474" i="2"/>
  <c r="Y1474" i="2" s="1"/>
  <c r="U1475" i="2"/>
  <c r="V1475" i="2"/>
  <c r="Y1475" i="2" s="1"/>
  <c r="U1476" i="2"/>
  <c r="V1476" i="2"/>
  <c r="Y1476" i="2" s="1"/>
  <c r="U1477" i="2"/>
  <c r="V1477" i="2"/>
  <c r="Y1477" i="2" s="1"/>
  <c r="U1478" i="2"/>
  <c r="V1478" i="2"/>
  <c r="Y1478" i="2" s="1"/>
  <c r="U1479" i="2"/>
  <c r="V1479" i="2"/>
  <c r="Y1479" i="2" s="1"/>
  <c r="U1480" i="2"/>
  <c r="V1480" i="2"/>
  <c r="Y1480" i="2" s="1"/>
  <c r="U1481" i="2"/>
  <c r="V1481" i="2"/>
  <c r="Y1481" i="2" s="1"/>
  <c r="U1482" i="2"/>
  <c r="V1482" i="2"/>
  <c r="Y1482" i="2" s="1"/>
  <c r="U1483" i="2"/>
  <c r="V1483" i="2"/>
  <c r="Y1483" i="2" s="1"/>
  <c r="U1484" i="2"/>
  <c r="V1484" i="2"/>
  <c r="Y1484" i="2" s="1"/>
  <c r="U1485" i="2"/>
  <c r="V1485" i="2"/>
  <c r="Y1485" i="2" s="1"/>
  <c r="U1486" i="2"/>
  <c r="V1486" i="2"/>
  <c r="Y1486" i="2" s="1"/>
  <c r="U1487" i="2"/>
  <c r="V1487" i="2"/>
  <c r="Y1487" i="2" s="1"/>
  <c r="U1488" i="2"/>
  <c r="V1488" i="2"/>
  <c r="Y1488" i="2" s="1"/>
  <c r="U1489" i="2"/>
  <c r="V1489" i="2"/>
  <c r="Y1489" i="2" s="1"/>
  <c r="U1490" i="2"/>
  <c r="V1490" i="2"/>
  <c r="Y1490" i="2" s="1"/>
  <c r="U1491" i="2"/>
  <c r="V1491" i="2"/>
  <c r="Y1491" i="2" s="1"/>
  <c r="U1492" i="2"/>
  <c r="V1492" i="2"/>
  <c r="Y1492" i="2" s="1"/>
  <c r="U1493" i="2"/>
  <c r="V1493" i="2"/>
  <c r="Y1493" i="2" s="1"/>
  <c r="U1494" i="2"/>
  <c r="V1494" i="2"/>
  <c r="Y1494" i="2" s="1"/>
  <c r="U1495" i="2"/>
  <c r="V1495" i="2"/>
  <c r="Y1495" i="2" s="1"/>
  <c r="U1496" i="2"/>
  <c r="V1496" i="2"/>
  <c r="Y1496" i="2" s="1"/>
  <c r="U1497" i="2"/>
  <c r="V1497" i="2"/>
  <c r="Y1497" i="2" s="1"/>
  <c r="U1498" i="2"/>
  <c r="V1498" i="2"/>
  <c r="Y1498" i="2" s="1"/>
  <c r="U1499" i="2"/>
  <c r="V1499" i="2"/>
  <c r="Y1499" i="2" s="1"/>
  <c r="U1500" i="2"/>
  <c r="V1500" i="2"/>
  <c r="Y1500" i="2" s="1"/>
  <c r="U1501" i="2"/>
  <c r="V1501" i="2"/>
  <c r="Y1501" i="2" s="1"/>
  <c r="U1502" i="2"/>
  <c r="V1502" i="2"/>
  <c r="Y1502" i="2" s="1"/>
  <c r="U1503" i="2"/>
  <c r="V1503" i="2"/>
  <c r="Y1503" i="2" s="1"/>
  <c r="U1504" i="2"/>
  <c r="V1504" i="2"/>
  <c r="Y1504" i="2" s="1"/>
  <c r="U1505" i="2"/>
  <c r="V1505" i="2"/>
  <c r="Y1505" i="2" s="1"/>
  <c r="U1506" i="2"/>
  <c r="V1506" i="2"/>
  <c r="Y1506" i="2" s="1"/>
  <c r="U1507" i="2"/>
  <c r="V1507" i="2"/>
  <c r="Y1507" i="2" s="1"/>
  <c r="U1508" i="2"/>
  <c r="V1508" i="2"/>
  <c r="Y1508" i="2" s="1"/>
  <c r="U1509" i="2"/>
  <c r="V1509" i="2"/>
  <c r="Y1509" i="2" s="1"/>
  <c r="U1510" i="2"/>
  <c r="V1510" i="2"/>
  <c r="Y1510" i="2" s="1"/>
  <c r="U1511" i="2"/>
  <c r="V1511" i="2"/>
  <c r="Y1511" i="2" s="1"/>
  <c r="U1512" i="2"/>
  <c r="V1512" i="2"/>
  <c r="Y1512" i="2" s="1"/>
  <c r="U1513" i="2"/>
  <c r="V1513" i="2"/>
  <c r="Y1513" i="2" s="1"/>
  <c r="U1514" i="2"/>
  <c r="V1514" i="2"/>
  <c r="Y1514" i="2" s="1"/>
  <c r="U1515" i="2"/>
  <c r="V1515" i="2"/>
  <c r="Y1515" i="2" s="1"/>
  <c r="U1516" i="2"/>
  <c r="V1516" i="2"/>
  <c r="Y1516" i="2" s="1"/>
  <c r="U1517" i="2"/>
  <c r="V1517" i="2"/>
  <c r="Y1517" i="2" s="1"/>
  <c r="U1518" i="2"/>
  <c r="V1518" i="2"/>
  <c r="Y1518" i="2" s="1"/>
  <c r="U1519" i="2"/>
  <c r="V1519" i="2"/>
  <c r="Y1519" i="2" s="1"/>
  <c r="U1520" i="2"/>
  <c r="V1520" i="2"/>
  <c r="Y1520" i="2" s="1"/>
  <c r="U1521" i="2"/>
  <c r="V1521" i="2"/>
  <c r="Y1521" i="2" s="1"/>
  <c r="U1522" i="2"/>
  <c r="V1522" i="2"/>
  <c r="Y1522" i="2" s="1"/>
  <c r="U1523" i="2"/>
  <c r="V1523" i="2"/>
  <c r="Y1523" i="2" s="1"/>
  <c r="U1524" i="2"/>
  <c r="V1524" i="2"/>
  <c r="Y1524" i="2" s="1"/>
  <c r="U1525" i="2"/>
  <c r="V1525" i="2"/>
  <c r="Y1525" i="2" s="1"/>
  <c r="U1526" i="2"/>
  <c r="V1526" i="2"/>
  <c r="Y1526" i="2" s="1"/>
  <c r="U1527" i="2"/>
  <c r="V1527" i="2"/>
  <c r="Y1527" i="2" s="1"/>
  <c r="U1528" i="2"/>
  <c r="V1528" i="2"/>
  <c r="Y1528" i="2" s="1"/>
  <c r="U1529" i="2"/>
  <c r="V1529" i="2"/>
  <c r="Y1529" i="2" s="1"/>
  <c r="U1530" i="2"/>
  <c r="V1530" i="2"/>
  <c r="Y1530" i="2" s="1"/>
  <c r="U1531" i="2"/>
  <c r="V1531" i="2"/>
  <c r="Y1531" i="2" s="1"/>
  <c r="U1532" i="2"/>
  <c r="V1532" i="2"/>
  <c r="Y1532" i="2" s="1"/>
  <c r="U1533" i="2"/>
  <c r="V1533" i="2"/>
  <c r="Y1533" i="2" s="1"/>
  <c r="U1534" i="2"/>
  <c r="V1534" i="2"/>
  <c r="Y1534" i="2" s="1"/>
  <c r="U1535" i="2"/>
  <c r="V1535" i="2"/>
  <c r="Y1535" i="2" s="1"/>
  <c r="U1536" i="2"/>
  <c r="V1536" i="2"/>
  <c r="Y1536" i="2" s="1"/>
  <c r="U1537" i="2"/>
  <c r="V1537" i="2"/>
  <c r="Y1537" i="2" s="1"/>
  <c r="U1538" i="2"/>
  <c r="V1538" i="2"/>
  <c r="Y1538" i="2" s="1"/>
  <c r="U1539" i="2"/>
  <c r="V1539" i="2"/>
  <c r="Y1539" i="2" s="1"/>
  <c r="U1540" i="2"/>
  <c r="V1540" i="2"/>
  <c r="Y1540" i="2" s="1"/>
  <c r="U1541" i="2"/>
  <c r="V1541" i="2"/>
  <c r="Y1541" i="2" s="1"/>
  <c r="U1542" i="2"/>
  <c r="V1542" i="2"/>
  <c r="Y1542" i="2" s="1"/>
  <c r="U1543" i="2"/>
  <c r="V1543" i="2"/>
  <c r="Y1543" i="2" s="1"/>
  <c r="U1544" i="2"/>
  <c r="V1544" i="2"/>
  <c r="Y1544" i="2" s="1"/>
  <c r="U1545" i="2"/>
  <c r="V1545" i="2"/>
  <c r="Y1545" i="2" s="1"/>
  <c r="U1546" i="2"/>
  <c r="V1546" i="2"/>
  <c r="Y1546" i="2" s="1"/>
  <c r="U1547" i="2"/>
  <c r="V1547" i="2"/>
  <c r="Y1547" i="2" s="1"/>
  <c r="U1548" i="2"/>
  <c r="V1548" i="2"/>
  <c r="Y1548" i="2" s="1"/>
  <c r="U1549" i="2"/>
  <c r="V1549" i="2"/>
  <c r="Y1549" i="2" s="1"/>
  <c r="U1550" i="2"/>
  <c r="V1550" i="2"/>
  <c r="Y1550" i="2" s="1"/>
  <c r="U1551" i="2"/>
  <c r="V1551" i="2"/>
  <c r="Y1551" i="2" s="1"/>
  <c r="U1552" i="2"/>
  <c r="V1552" i="2"/>
  <c r="Y1552" i="2" s="1"/>
  <c r="U1553" i="2"/>
  <c r="V1553" i="2"/>
  <c r="Y1553" i="2" s="1"/>
  <c r="U1554" i="2"/>
  <c r="V1554" i="2"/>
  <c r="Y1554" i="2" s="1"/>
  <c r="U1555" i="2"/>
  <c r="V1555" i="2"/>
  <c r="Y1555" i="2" s="1"/>
  <c r="U1556" i="2"/>
  <c r="V1556" i="2"/>
  <c r="Y1556" i="2" s="1"/>
  <c r="U1557" i="2"/>
  <c r="V1557" i="2"/>
  <c r="Y1557" i="2" s="1"/>
  <c r="U1558" i="2"/>
  <c r="V1558" i="2"/>
  <c r="Y1558" i="2" s="1"/>
  <c r="U1559" i="2"/>
  <c r="V1559" i="2"/>
  <c r="Y1559" i="2" s="1"/>
  <c r="U1560" i="2"/>
  <c r="V1560" i="2"/>
  <c r="Y1560" i="2" s="1"/>
  <c r="U1561" i="2"/>
  <c r="V1561" i="2"/>
  <c r="Y1561" i="2" s="1"/>
  <c r="U1562" i="2"/>
  <c r="V1562" i="2"/>
  <c r="Y1562" i="2" s="1"/>
  <c r="U1563" i="2"/>
  <c r="V1563" i="2"/>
  <c r="Y1563" i="2" s="1"/>
  <c r="U1564" i="2"/>
  <c r="V1564" i="2"/>
  <c r="Y1564" i="2" s="1"/>
  <c r="U1565" i="2"/>
  <c r="V1565" i="2"/>
  <c r="Y1565" i="2" s="1"/>
  <c r="U1566" i="2"/>
  <c r="V1566" i="2"/>
  <c r="Y1566" i="2" s="1"/>
  <c r="U1567" i="2"/>
  <c r="V1567" i="2"/>
  <c r="Y1567" i="2" s="1"/>
  <c r="U1568" i="2"/>
  <c r="V1568" i="2"/>
  <c r="Y1568" i="2" s="1"/>
  <c r="U1569" i="2"/>
  <c r="V1569" i="2"/>
  <c r="Y1569" i="2" s="1"/>
  <c r="U1570" i="2"/>
  <c r="V1570" i="2"/>
  <c r="Y1570" i="2" s="1"/>
  <c r="U1571" i="2"/>
  <c r="V1571" i="2"/>
  <c r="Y1571" i="2" s="1"/>
  <c r="U1572" i="2"/>
  <c r="V1572" i="2"/>
  <c r="Y1572" i="2" s="1"/>
  <c r="U1573" i="2"/>
  <c r="V1573" i="2"/>
  <c r="Y1573" i="2" s="1"/>
  <c r="U1574" i="2"/>
  <c r="V1574" i="2"/>
  <c r="Y1574" i="2" s="1"/>
  <c r="U1575" i="2"/>
  <c r="V1575" i="2"/>
  <c r="Y1575" i="2" s="1"/>
  <c r="U1576" i="2"/>
  <c r="V1576" i="2"/>
  <c r="Y1576" i="2" s="1"/>
  <c r="U1577" i="2"/>
  <c r="V1577" i="2"/>
  <c r="Y1577" i="2" s="1"/>
  <c r="U1578" i="2"/>
  <c r="V1578" i="2"/>
  <c r="Y1578" i="2" s="1"/>
  <c r="U1579" i="2"/>
  <c r="V1579" i="2"/>
  <c r="Y1579" i="2" s="1"/>
  <c r="U1580" i="2"/>
  <c r="V1580" i="2"/>
  <c r="Y1580" i="2" s="1"/>
  <c r="U1581" i="2"/>
  <c r="V1581" i="2"/>
  <c r="Y1581" i="2" s="1"/>
  <c r="U1582" i="2"/>
  <c r="V1582" i="2"/>
  <c r="Y1582" i="2" s="1"/>
  <c r="U1583" i="2"/>
  <c r="V1583" i="2"/>
  <c r="Y1583" i="2" s="1"/>
  <c r="U1584" i="2"/>
  <c r="V1584" i="2"/>
  <c r="Y1584" i="2" s="1"/>
  <c r="U1585" i="2"/>
  <c r="V1585" i="2"/>
  <c r="Y1585" i="2" s="1"/>
  <c r="U1586" i="2"/>
  <c r="V1586" i="2"/>
  <c r="Y1586" i="2" s="1"/>
  <c r="U1587" i="2"/>
  <c r="V1587" i="2"/>
  <c r="Y1587" i="2" s="1"/>
  <c r="U1588" i="2"/>
  <c r="V1588" i="2"/>
  <c r="Y1588" i="2" s="1"/>
  <c r="U1589" i="2"/>
  <c r="V1589" i="2"/>
  <c r="Y1589" i="2" s="1"/>
  <c r="U1590" i="2"/>
  <c r="V1590" i="2"/>
  <c r="Y1590" i="2" s="1"/>
  <c r="U1591" i="2"/>
  <c r="V1591" i="2"/>
  <c r="Y1591" i="2" s="1"/>
  <c r="U1592" i="2"/>
  <c r="V1592" i="2"/>
  <c r="Y1592" i="2" s="1"/>
  <c r="U1593" i="2"/>
  <c r="V1593" i="2"/>
  <c r="Y1593" i="2" s="1"/>
  <c r="U1594" i="2"/>
  <c r="V1594" i="2"/>
  <c r="Y1594" i="2" s="1"/>
  <c r="U1595" i="2"/>
  <c r="V1595" i="2"/>
  <c r="Y1595" i="2" s="1"/>
  <c r="U1596" i="2"/>
  <c r="V1596" i="2"/>
  <c r="Y1596" i="2" s="1"/>
  <c r="U1597" i="2"/>
  <c r="V1597" i="2"/>
  <c r="Y1597" i="2" s="1"/>
  <c r="U1598" i="2"/>
  <c r="V1598" i="2"/>
  <c r="Y1598" i="2" s="1"/>
  <c r="U1599" i="2"/>
  <c r="V1599" i="2"/>
  <c r="Y1599" i="2" s="1"/>
  <c r="U1600" i="2"/>
  <c r="V1600" i="2"/>
  <c r="Y1600" i="2" s="1"/>
  <c r="U1601" i="2"/>
  <c r="V1601" i="2"/>
  <c r="Y1601" i="2" s="1"/>
  <c r="U1602" i="2"/>
  <c r="V1602" i="2"/>
  <c r="Y1602" i="2" s="1"/>
  <c r="U1603" i="2"/>
  <c r="V1603" i="2"/>
  <c r="Y1603" i="2" s="1"/>
  <c r="U1604" i="2"/>
  <c r="V1604" i="2"/>
  <c r="Y1604" i="2" s="1"/>
  <c r="U1605" i="2"/>
  <c r="V1605" i="2"/>
  <c r="Y1605" i="2" s="1"/>
  <c r="U1606" i="2"/>
  <c r="V1606" i="2"/>
  <c r="Y1606" i="2" s="1"/>
  <c r="U1607" i="2"/>
  <c r="V1607" i="2"/>
  <c r="Y1607" i="2" s="1"/>
  <c r="U1608" i="2"/>
  <c r="V1608" i="2"/>
  <c r="Y1608" i="2" s="1"/>
  <c r="U1609" i="2"/>
  <c r="V1609" i="2"/>
  <c r="Y1609" i="2" s="1"/>
  <c r="U1610" i="2"/>
  <c r="V1610" i="2"/>
  <c r="Y1610" i="2" s="1"/>
  <c r="U1611" i="2"/>
  <c r="V1611" i="2"/>
  <c r="Y1611" i="2" s="1"/>
  <c r="U1612" i="2"/>
  <c r="V1612" i="2"/>
  <c r="Y1612" i="2" s="1"/>
  <c r="U1613" i="2"/>
  <c r="V1613" i="2"/>
  <c r="Y1613" i="2" s="1"/>
  <c r="U1614" i="2"/>
  <c r="V1614" i="2"/>
  <c r="Y1614" i="2" s="1"/>
  <c r="U1615" i="2"/>
  <c r="V1615" i="2"/>
  <c r="Y1615" i="2" s="1"/>
  <c r="U1616" i="2"/>
  <c r="V1616" i="2"/>
  <c r="Y1616" i="2" s="1"/>
  <c r="U1617" i="2"/>
  <c r="V1617" i="2"/>
  <c r="Y1617" i="2" s="1"/>
  <c r="U1618" i="2"/>
  <c r="V1618" i="2"/>
  <c r="Y1618" i="2" s="1"/>
  <c r="U1619" i="2"/>
  <c r="V1619" i="2"/>
  <c r="Y1619" i="2" s="1"/>
  <c r="U1620" i="2"/>
  <c r="V1620" i="2"/>
  <c r="Y1620" i="2" s="1"/>
  <c r="U1621" i="2"/>
  <c r="V1621" i="2"/>
  <c r="Y1621" i="2" s="1"/>
  <c r="U1622" i="2"/>
  <c r="V1622" i="2"/>
  <c r="Y1622" i="2" s="1"/>
  <c r="U1623" i="2"/>
  <c r="V1623" i="2"/>
  <c r="Y1623" i="2" s="1"/>
  <c r="U1624" i="2"/>
  <c r="V1624" i="2"/>
  <c r="Y1624" i="2" s="1"/>
  <c r="U1625" i="2"/>
  <c r="V1625" i="2"/>
  <c r="Y1625" i="2" s="1"/>
  <c r="U1626" i="2"/>
  <c r="V1626" i="2"/>
  <c r="Y1626" i="2" s="1"/>
  <c r="U1627" i="2"/>
  <c r="V1627" i="2"/>
  <c r="Y1627" i="2" s="1"/>
  <c r="U1628" i="2"/>
  <c r="V1628" i="2"/>
  <c r="Y1628" i="2" s="1"/>
  <c r="U1629" i="2"/>
  <c r="V1629" i="2"/>
  <c r="Y1629" i="2" s="1"/>
  <c r="U1630" i="2"/>
  <c r="V1630" i="2"/>
  <c r="Y1630" i="2" s="1"/>
  <c r="U1631" i="2"/>
  <c r="V1631" i="2"/>
  <c r="Y1631" i="2" s="1"/>
  <c r="U1632" i="2"/>
  <c r="V1632" i="2"/>
  <c r="Y1632" i="2" s="1"/>
  <c r="U1633" i="2"/>
  <c r="V1633" i="2"/>
  <c r="Y1633" i="2" s="1"/>
  <c r="U1634" i="2"/>
  <c r="V1634" i="2"/>
  <c r="Y1634" i="2" s="1"/>
  <c r="U1635" i="2"/>
  <c r="V1635" i="2"/>
  <c r="Y1635" i="2" s="1"/>
  <c r="U1636" i="2"/>
  <c r="V1636" i="2"/>
  <c r="Y1636" i="2" s="1"/>
  <c r="U1637" i="2"/>
  <c r="V1637" i="2"/>
  <c r="Y1637" i="2" s="1"/>
  <c r="U1638" i="2"/>
  <c r="V1638" i="2"/>
  <c r="Y1638" i="2" s="1"/>
  <c r="U1639" i="2"/>
  <c r="V1639" i="2"/>
  <c r="Y1639" i="2" s="1"/>
  <c r="U1640" i="2"/>
  <c r="V1640" i="2"/>
  <c r="Y1640" i="2" s="1"/>
  <c r="U1641" i="2"/>
  <c r="V1641" i="2"/>
  <c r="Y1641" i="2" s="1"/>
  <c r="U1642" i="2"/>
  <c r="V1642" i="2"/>
  <c r="Y1642" i="2" s="1"/>
  <c r="U1643" i="2"/>
  <c r="V1643" i="2"/>
  <c r="Y1643" i="2" s="1"/>
  <c r="U1644" i="2"/>
  <c r="V1644" i="2"/>
  <c r="Y1644" i="2" s="1"/>
  <c r="U1645" i="2"/>
  <c r="V1645" i="2"/>
  <c r="Y1645" i="2" s="1"/>
  <c r="U1646" i="2"/>
  <c r="V1646" i="2"/>
  <c r="Y1646" i="2" s="1"/>
  <c r="U1647" i="2"/>
  <c r="V1647" i="2"/>
  <c r="Y1647" i="2" s="1"/>
  <c r="U1648" i="2"/>
  <c r="V1648" i="2"/>
  <c r="Y1648" i="2" s="1"/>
  <c r="U1649" i="2"/>
  <c r="V1649" i="2"/>
  <c r="Y1649" i="2" s="1"/>
  <c r="U1650" i="2"/>
  <c r="V1650" i="2"/>
  <c r="Y1650" i="2" s="1"/>
  <c r="U1651" i="2"/>
  <c r="V1651" i="2"/>
  <c r="Y1651" i="2" s="1"/>
  <c r="U1652" i="2"/>
  <c r="V1652" i="2"/>
  <c r="Y1652" i="2" s="1"/>
  <c r="U1653" i="2"/>
  <c r="V1653" i="2"/>
  <c r="Y1653" i="2" s="1"/>
  <c r="U1654" i="2"/>
  <c r="V1654" i="2"/>
  <c r="Y1654" i="2" s="1"/>
  <c r="U1655" i="2"/>
  <c r="V1655" i="2"/>
  <c r="Y1655" i="2" s="1"/>
  <c r="U1656" i="2"/>
  <c r="V1656" i="2"/>
  <c r="Y1656" i="2" s="1"/>
  <c r="U1657" i="2"/>
  <c r="V1657" i="2"/>
  <c r="Y1657" i="2" s="1"/>
  <c r="U1658" i="2"/>
  <c r="V1658" i="2"/>
  <c r="Y1658" i="2" s="1"/>
  <c r="U1659" i="2"/>
  <c r="V1659" i="2"/>
  <c r="Y1659" i="2" s="1"/>
  <c r="U1660" i="2"/>
  <c r="V1660" i="2"/>
  <c r="Y1660" i="2" s="1"/>
  <c r="U1661" i="2"/>
  <c r="V1661" i="2"/>
  <c r="Y1661" i="2" s="1"/>
  <c r="U1662" i="2"/>
  <c r="V1662" i="2"/>
  <c r="Y1662" i="2" s="1"/>
  <c r="U1663" i="2"/>
  <c r="V1663" i="2"/>
  <c r="Y1663" i="2" s="1"/>
  <c r="U1664" i="2"/>
  <c r="V1664" i="2"/>
  <c r="Y1664" i="2" s="1"/>
  <c r="U1665" i="2"/>
  <c r="V1665" i="2"/>
  <c r="Y1665" i="2" s="1"/>
  <c r="U1666" i="2"/>
  <c r="V1666" i="2"/>
  <c r="Y1666" i="2" s="1"/>
  <c r="U1667" i="2"/>
  <c r="V1667" i="2"/>
  <c r="Y1667" i="2" s="1"/>
  <c r="U1668" i="2"/>
  <c r="V1668" i="2"/>
  <c r="Y1668" i="2" s="1"/>
  <c r="U1669" i="2"/>
  <c r="V1669" i="2"/>
  <c r="Y1669" i="2" s="1"/>
  <c r="U1670" i="2"/>
  <c r="V1670" i="2"/>
  <c r="Y1670" i="2" s="1"/>
  <c r="U1671" i="2"/>
  <c r="V1671" i="2"/>
  <c r="Y1671" i="2" s="1"/>
  <c r="U1672" i="2"/>
  <c r="V1672" i="2"/>
  <c r="Y1672" i="2" s="1"/>
  <c r="U1673" i="2"/>
  <c r="V1673" i="2"/>
  <c r="Y1673" i="2" s="1"/>
  <c r="U1674" i="2"/>
  <c r="V1674" i="2"/>
  <c r="Y1674" i="2" s="1"/>
  <c r="U1675" i="2"/>
  <c r="V1675" i="2"/>
  <c r="Y1675" i="2" s="1"/>
  <c r="U1676" i="2"/>
  <c r="V1676" i="2"/>
  <c r="Y1676" i="2" s="1"/>
  <c r="U1677" i="2"/>
  <c r="V1677" i="2"/>
  <c r="Y1677" i="2" s="1"/>
  <c r="U1678" i="2"/>
  <c r="V1678" i="2"/>
  <c r="Y1678" i="2" s="1"/>
  <c r="U1679" i="2"/>
  <c r="V1679" i="2"/>
  <c r="Y1679" i="2" s="1"/>
  <c r="U1680" i="2"/>
  <c r="V1680" i="2"/>
  <c r="Y1680" i="2" s="1"/>
  <c r="U1681" i="2"/>
  <c r="V1681" i="2"/>
  <c r="Y1681" i="2" s="1"/>
  <c r="U1682" i="2"/>
  <c r="V1682" i="2"/>
  <c r="Y1682" i="2" s="1"/>
  <c r="U1683" i="2"/>
  <c r="V1683" i="2"/>
  <c r="Y1683" i="2" s="1"/>
  <c r="U1684" i="2"/>
  <c r="V1684" i="2"/>
  <c r="Y1684" i="2" s="1"/>
  <c r="U1685" i="2"/>
  <c r="V1685" i="2"/>
  <c r="Y1685" i="2" s="1"/>
  <c r="U1686" i="2"/>
  <c r="V1686" i="2"/>
  <c r="Y1686" i="2" s="1"/>
  <c r="U1687" i="2"/>
  <c r="V1687" i="2"/>
  <c r="Y1687" i="2" s="1"/>
  <c r="U1688" i="2"/>
  <c r="V1688" i="2"/>
  <c r="Y1688" i="2" s="1"/>
  <c r="U1689" i="2"/>
  <c r="V1689" i="2"/>
  <c r="Y1689" i="2" s="1"/>
  <c r="U1690" i="2"/>
  <c r="V1690" i="2"/>
  <c r="Y1690" i="2" s="1"/>
  <c r="U1691" i="2"/>
  <c r="V1691" i="2"/>
  <c r="Y1691" i="2" s="1"/>
  <c r="U1692" i="2"/>
  <c r="V1692" i="2"/>
  <c r="Y1692" i="2" s="1"/>
  <c r="U1693" i="2"/>
  <c r="V1693" i="2"/>
  <c r="Y1693" i="2" s="1"/>
  <c r="U1694" i="2"/>
  <c r="V1694" i="2"/>
  <c r="Y1694" i="2" s="1"/>
  <c r="U1695" i="2"/>
  <c r="V1695" i="2"/>
  <c r="Y1695" i="2" s="1"/>
  <c r="U1696" i="2"/>
  <c r="V1696" i="2"/>
  <c r="Y1696" i="2" s="1"/>
  <c r="U1697" i="2"/>
  <c r="V1697" i="2"/>
  <c r="Y1697" i="2" s="1"/>
  <c r="U1698" i="2"/>
  <c r="V1698" i="2"/>
  <c r="Y1698" i="2" s="1"/>
  <c r="U1699" i="2"/>
  <c r="V1699" i="2"/>
  <c r="Y1699" i="2" s="1"/>
  <c r="U1700" i="2"/>
  <c r="V1700" i="2"/>
  <c r="Y1700" i="2" s="1"/>
  <c r="U1701" i="2"/>
  <c r="V1701" i="2"/>
  <c r="Y1701" i="2" s="1"/>
  <c r="U1702" i="2"/>
  <c r="V1702" i="2"/>
  <c r="Y1702" i="2" s="1"/>
  <c r="U1703" i="2"/>
  <c r="V1703" i="2"/>
  <c r="Y1703" i="2" s="1"/>
  <c r="U1704" i="2"/>
  <c r="V1704" i="2"/>
  <c r="Y1704" i="2" s="1"/>
  <c r="U1705" i="2"/>
  <c r="V1705" i="2"/>
  <c r="Y1705" i="2" s="1"/>
  <c r="U1706" i="2"/>
  <c r="V1706" i="2"/>
  <c r="Y1706" i="2" s="1"/>
  <c r="U1707" i="2"/>
  <c r="V1707" i="2"/>
  <c r="Y1707" i="2" s="1"/>
  <c r="U1708" i="2"/>
  <c r="V1708" i="2"/>
  <c r="Y1708" i="2" s="1"/>
  <c r="U1709" i="2"/>
  <c r="V1709" i="2"/>
  <c r="Y1709" i="2" s="1"/>
  <c r="U1710" i="2"/>
  <c r="V1710" i="2"/>
  <c r="Y1710" i="2" s="1"/>
  <c r="U1711" i="2"/>
  <c r="V1711" i="2"/>
  <c r="Y1711" i="2" s="1"/>
  <c r="U1712" i="2"/>
  <c r="V1712" i="2"/>
  <c r="Y1712" i="2" s="1"/>
  <c r="U1713" i="2"/>
  <c r="V1713" i="2"/>
  <c r="Y1713" i="2" s="1"/>
  <c r="U1714" i="2"/>
  <c r="V1714" i="2"/>
  <c r="Y1714" i="2" s="1"/>
  <c r="U1715" i="2"/>
  <c r="V1715" i="2"/>
  <c r="Y1715" i="2" s="1"/>
  <c r="U1716" i="2"/>
  <c r="V1716" i="2"/>
  <c r="Y1716" i="2" s="1"/>
  <c r="U1717" i="2"/>
  <c r="V1717" i="2"/>
  <c r="Y1717" i="2" s="1"/>
  <c r="U1718" i="2"/>
  <c r="V1718" i="2"/>
  <c r="Y1718" i="2" s="1"/>
  <c r="U1719" i="2"/>
  <c r="V1719" i="2"/>
  <c r="Y1719" i="2" s="1"/>
  <c r="U1720" i="2"/>
  <c r="V1720" i="2"/>
  <c r="Y1720" i="2" s="1"/>
  <c r="U1721" i="2"/>
  <c r="V1721" i="2"/>
  <c r="Y1721" i="2" s="1"/>
  <c r="U1722" i="2"/>
  <c r="V1722" i="2"/>
  <c r="Y1722" i="2" s="1"/>
  <c r="U1723" i="2"/>
  <c r="V1723" i="2"/>
  <c r="Y1723" i="2" s="1"/>
  <c r="U1724" i="2"/>
  <c r="V1724" i="2"/>
  <c r="Y1724" i="2" s="1"/>
  <c r="U1725" i="2"/>
  <c r="V1725" i="2"/>
  <c r="Y1725" i="2" s="1"/>
  <c r="U1726" i="2"/>
  <c r="V1726" i="2"/>
  <c r="Y1726" i="2" s="1"/>
  <c r="U1727" i="2"/>
  <c r="V1727" i="2"/>
  <c r="Y1727" i="2" s="1"/>
  <c r="U1728" i="2"/>
  <c r="V1728" i="2"/>
  <c r="Y1728" i="2" s="1"/>
  <c r="U1729" i="2"/>
  <c r="V1729" i="2"/>
  <c r="Y1729" i="2" s="1"/>
  <c r="U1730" i="2"/>
  <c r="V1730" i="2"/>
  <c r="Y1730" i="2" s="1"/>
  <c r="U1731" i="2"/>
  <c r="V1731" i="2"/>
  <c r="Y1731" i="2" s="1"/>
  <c r="U1732" i="2"/>
  <c r="V1732" i="2"/>
  <c r="Y1732" i="2" s="1"/>
  <c r="U1733" i="2"/>
  <c r="V1733" i="2"/>
  <c r="Y1733" i="2" s="1"/>
  <c r="U1734" i="2"/>
  <c r="V1734" i="2"/>
  <c r="Y1734" i="2" s="1"/>
  <c r="U1735" i="2"/>
  <c r="V1735" i="2"/>
  <c r="Y1735" i="2" s="1"/>
  <c r="U1736" i="2"/>
  <c r="V1736" i="2"/>
  <c r="Y1736" i="2" s="1"/>
  <c r="U1737" i="2"/>
  <c r="V1737" i="2"/>
  <c r="Y1737" i="2" s="1"/>
  <c r="U1738" i="2"/>
  <c r="V1738" i="2"/>
  <c r="Y1738" i="2" s="1"/>
  <c r="U1739" i="2"/>
  <c r="V1739" i="2"/>
  <c r="Y1739" i="2" s="1"/>
  <c r="U1740" i="2"/>
  <c r="V1740" i="2"/>
  <c r="Y1740" i="2" s="1"/>
  <c r="U1741" i="2"/>
  <c r="V1741" i="2"/>
  <c r="Y1741" i="2" s="1"/>
  <c r="U1742" i="2"/>
  <c r="V1742" i="2"/>
  <c r="Y1742" i="2" s="1"/>
  <c r="U1743" i="2"/>
  <c r="V1743" i="2"/>
  <c r="Y1743" i="2" s="1"/>
  <c r="U1744" i="2"/>
  <c r="V1744" i="2"/>
  <c r="Y1744" i="2" s="1"/>
  <c r="U1745" i="2"/>
  <c r="V1745" i="2"/>
  <c r="Y1745" i="2" s="1"/>
  <c r="U1746" i="2"/>
  <c r="V1746" i="2"/>
  <c r="Y1746" i="2" s="1"/>
  <c r="U1747" i="2"/>
  <c r="V1747" i="2"/>
  <c r="Y1747" i="2" s="1"/>
  <c r="U1748" i="2"/>
  <c r="V1748" i="2"/>
  <c r="Y1748" i="2" s="1"/>
  <c r="U1749" i="2"/>
  <c r="V1749" i="2"/>
  <c r="Y1749" i="2" s="1"/>
  <c r="U1750" i="2"/>
  <c r="V1750" i="2"/>
  <c r="Y1750" i="2" s="1"/>
  <c r="U1751" i="2"/>
  <c r="V1751" i="2"/>
  <c r="Y1751" i="2" s="1"/>
  <c r="U1752" i="2"/>
  <c r="V1752" i="2"/>
  <c r="Y1752" i="2" s="1"/>
  <c r="U1753" i="2"/>
  <c r="V1753" i="2"/>
  <c r="Y1753" i="2" s="1"/>
  <c r="U1754" i="2"/>
  <c r="V1754" i="2"/>
  <c r="Y1754" i="2" s="1"/>
  <c r="U1755" i="2"/>
  <c r="V1755" i="2"/>
  <c r="Y1755" i="2" s="1"/>
  <c r="U1756" i="2"/>
  <c r="V1756" i="2"/>
  <c r="Y1756" i="2" s="1"/>
  <c r="U1757" i="2"/>
  <c r="V1757" i="2"/>
  <c r="Y1757" i="2" s="1"/>
  <c r="U1758" i="2"/>
  <c r="V1758" i="2"/>
  <c r="Y1758" i="2" s="1"/>
  <c r="U1759" i="2"/>
  <c r="V1759" i="2"/>
  <c r="Y1759" i="2" s="1"/>
  <c r="U1760" i="2"/>
  <c r="V1760" i="2"/>
  <c r="Y1760" i="2" s="1"/>
  <c r="U1761" i="2"/>
  <c r="V1761" i="2"/>
  <c r="Y1761" i="2" s="1"/>
  <c r="U1762" i="2"/>
  <c r="V1762" i="2"/>
  <c r="Y1762" i="2" s="1"/>
  <c r="U1763" i="2"/>
  <c r="V1763" i="2"/>
  <c r="Y1763" i="2" s="1"/>
  <c r="U1764" i="2"/>
  <c r="V1764" i="2"/>
  <c r="Y1764" i="2" s="1"/>
  <c r="U1765" i="2"/>
  <c r="V1765" i="2"/>
  <c r="Y1765" i="2" s="1"/>
  <c r="U1766" i="2"/>
  <c r="V1766" i="2"/>
  <c r="Y1766" i="2" s="1"/>
  <c r="U1767" i="2"/>
  <c r="V1767" i="2"/>
  <c r="Y1767" i="2" s="1"/>
  <c r="U1768" i="2"/>
  <c r="V1768" i="2"/>
  <c r="Y1768" i="2" s="1"/>
  <c r="U1769" i="2"/>
  <c r="V1769" i="2"/>
  <c r="Y1769" i="2" s="1"/>
  <c r="U1770" i="2"/>
  <c r="V1770" i="2"/>
  <c r="Y1770" i="2" s="1"/>
  <c r="U1771" i="2"/>
  <c r="V1771" i="2"/>
  <c r="Y1771" i="2" s="1"/>
  <c r="U1772" i="2"/>
  <c r="V1772" i="2"/>
  <c r="Y1772" i="2" s="1"/>
  <c r="U1773" i="2"/>
  <c r="V1773" i="2"/>
  <c r="Y1773" i="2" s="1"/>
  <c r="U1774" i="2"/>
  <c r="V1774" i="2"/>
  <c r="Y1774" i="2" s="1"/>
  <c r="U1775" i="2"/>
  <c r="V1775" i="2"/>
  <c r="Y1775" i="2" s="1"/>
  <c r="U1776" i="2"/>
  <c r="V1776" i="2"/>
  <c r="Y1776" i="2" s="1"/>
  <c r="U1777" i="2"/>
  <c r="V1777" i="2"/>
  <c r="Y1777" i="2" s="1"/>
  <c r="U1778" i="2"/>
  <c r="V1778" i="2"/>
  <c r="Y1778" i="2" s="1"/>
  <c r="U1779" i="2"/>
  <c r="V1779" i="2"/>
  <c r="Y1779" i="2" s="1"/>
  <c r="U1780" i="2"/>
  <c r="V1780" i="2"/>
  <c r="Y1780" i="2" s="1"/>
  <c r="U1781" i="2"/>
  <c r="V1781" i="2"/>
  <c r="Y1781" i="2" s="1"/>
  <c r="U1782" i="2"/>
  <c r="V1782" i="2"/>
  <c r="Y1782" i="2" s="1"/>
  <c r="U1783" i="2"/>
  <c r="V1783" i="2"/>
  <c r="Y1783" i="2" s="1"/>
  <c r="U1784" i="2"/>
  <c r="V1784" i="2"/>
  <c r="Y1784" i="2" s="1"/>
  <c r="U1785" i="2"/>
  <c r="V1785" i="2"/>
  <c r="Y1785" i="2" s="1"/>
  <c r="U1786" i="2"/>
  <c r="V1786" i="2"/>
  <c r="Y1786" i="2" s="1"/>
  <c r="U1787" i="2"/>
  <c r="V1787" i="2"/>
  <c r="Y1787" i="2" s="1"/>
  <c r="U1788" i="2"/>
  <c r="V1788" i="2"/>
  <c r="Y1788" i="2" s="1"/>
  <c r="U1789" i="2"/>
  <c r="V1789" i="2"/>
  <c r="Y1789" i="2" s="1"/>
  <c r="U1790" i="2"/>
  <c r="V1790" i="2"/>
  <c r="Y1790" i="2" s="1"/>
  <c r="U1791" i="2"/>
  <c r="V1791" i="2"/>
  <c r="Y1791" i="2" s="1"/>
  <c r="U1792" i="2"/>
  <c r="V1792" i="2"/>
  <c r="Y1792" i="2" s="1"/>
  <c r="U1793" i="2"/>
  <c r="V1793" i="2"/>
  <c r="Y1793" i="2" s="1"/>
  <c r="U1794" i="2"/>
  <c r="V1794" i="2"/>
  <c r="Y1794" i="2" s="1"/>
  <c r="U1795" i="2"/>
  <c r="V1795" i="2"/>
  <c r="Y1795" i="2" s="1"/>
  <c r="U1796" i="2"/>
  <c r="V1796" i="2"/>
  <c r="Y1796" i="2" s="1"/>
  <c r="U1797" i="2"/>
  <c r="V1797" i="2"/>
  <c r="Y1797" i="2" s="1"/>
  <c r="U1798" i="2"/>
  <c r="V1798" i="2"/>
  <c r="Y1798" i="2" s="1"/>
  <c r="U1799" i="2"/>
  <c r="V1799" i="2"/>
  <c r="Y1799" i="2" s="1"/>
  <c r="U1800" i="2"/>
  <c r="V1800" i="2"/>
  <c r="Y1800" i="2" s="1"/>
  <c r="U1801" i="2"/>
  <c r="V1801" i="2"/>
  <c r="Y1801" i="2" s="1"/>
  <c r="U1802" i="2"/>
  <c r="V1802" i="2"/>
  <c r="Y1802" i="2" s="1"/>
  <c r="U1803" i="2"/>
  <c r="V1803" i="2"/>
  <c r="Y1803" i="2" s="1"/>
  <c r="U1804" i="2"/>
  <c r="V1804" i="2"/>
  <c r="Y1804" i="2" s="1"/>
  <c r="U1805" i="2"/>
  <c r="V1805" i="2"/>
  <c r="Y1805" i="2" s="1"/>
  <c r="U1806" i="2"/>
  <c r="V1806" i="2"/>
  <c r="Y1806" i="2" s="1"/>
  <c r="U1807" i="2"/>
  <c r="V1807" i="2"/>
  <c r="Y1807" i="2" s="1"/>
  <c r="U1808" i="2"/>
  <c r="V1808" i="2"/>
  <c r="Y1808" i="2" s="1"/>
  <c r="U1809" i="2"/>
  <c r="V1809" i="2"/>
  <c r="Y1809" i="2" s="1"/>
  <c r="U1810" i="2"/>
  <c r="V1810" i="2"/>
  <c r="Y1810" i="2" s="1"/>
  <c r="U1811" i="2"/>
  <c r="V1811" i="2"/>
  <c r="Y1811" i="2" s="1"/>
  <c r="U1812" i="2"/>
  <c r="V1812" i="2"/>
  <c r="Y1812" i="2" s="1"/>
  <c r="U1813" i="2"/>
  <c r="V1813" i="2"/>
  <c r="Y1813" i="2" s="1"/>
  <c r="U1814" i="2"/>
  <c r="V1814" i="2"/>
  <c r="Y1814" i="2" s="1"/>
  <c r="U1815" i="2"/>
  <c r="V1815" i="2"/>
  <c r="Y1815" i="2" s="1"/>
  <c r="U1816" i="2"/>
  <c r="V1816" i="2"/>
  <c r="Y1816" i="2" s="1"/>
  <c r="U1817" i="2"/>
  <c r="V1817" i="2"/>
  <c r="Y1817" i="2" s="1"/>
  <c r="U1818" i="2"/>
  <c r="V1818" i="2"/>
  <c r="Y1818" i="2" s="1"/>
  <c r="U1819" i="2"/>
  <c r="V1819" i="2"/>
  <c r="Y1819" i="2" s="1"/>
  <c r="U1820" i="2"/>
  <c r="V1820" i="2"/>
  <c r="Y1820" i="2" s="1"/>
  <c r="U1821" i="2"/>
  <c r="V1821" i="2"/>
  <c r="Y1821" i="2" s="1"/>
  <c r="U1822" i="2"/>
  <c r="V1822" i="2"/>
  <c r="Y1822" i="2" s="1"/>
  <c r="U1823" i="2"/>
  <c r="V1823" i="2"/>
  <c r="Y1823" i="2" s="1"/>
  <c r="U1824" i="2"/>
  <c r="V1824" i="2"/>
  <c r="Y1824" i="2" s="1"/>
  <c r="U1825" i="2"/>
  <c r="V1825" i="2"/>
  <c r="Y1825" i="2" s="1"/>
  <c r="U1826" i="2"/>
  <c r="V1826" i="2"/>
  <c r="Y1826" i="2" s="1"/>
  <c r="U1827" i="2"/>
  <c r="V1827" i="2"/>
  <c r="Y1827" i="2" s="1"/>
  <c r="U1828" i="2"/>
  <c r="V1828" i="2"/>
  <c r="Y1828" i="2" s="1"/>
  <c r="U1829" i="2"/>
  <c r="V1829" i="2"/>
  <c r="Y1829" i="2" s="1"/>
  <c r="U1830" i="2"/>
  <c r="V1830" i="2"/>
  <c r="Y1830" i="2" s="1"/>
  <c r="U1831" i="2"/>
  <c r="V1831" i="2"/>
  <c r="Y1831" i="2" s="1"/>
  <c r="U1832" i="2"/>
  <c r="V1832" i="2"/>
  <c r="Y1832" i="2" s="1"/>
  <c r="U1833" i="2"/>
  <c r="V1833" i="2"/>
  <c r="Y1833" i="2" s="1"/>
  <c r="U1834" i="2"/>
  <c r="V1834" i="2"/>
  <c r="Y1834" i="2" s="1"/>
  <c r="U1835" i="2"/>
  <c r="V1835" i="2"/>
  <c r="Y1835" i="2" s="1"/>
  <c r="U1836" i="2"/>
  <c r="V1836" i="2"/>
  <c r="Y1836" i="2" s="1"/>
  <c r="U1837" i="2"/>
  <c r="V1837" i="2"/>
  <c r="Y1837" i="2" s="1"/>
  <c r="U1838" i="2"/>
  <c r="V1838" i="2"/>
  <c r="Y1838" i="2" s="1"/>
  <c r="U1839" i="2"/>
  <c r="V1839" i="2"/>
  <c r="Y1839" i="2" s="1"/>
  <c r="U1840" i="2"/>
  <c r="V1840" i="2"/>
  <c r="Y1840" i="2" s="1"/>
  <c r="U1841" i="2"/>
  <c r="V1841" i="2"/>
  <c r="Y1841" i="2" s="1"/>
  <c r="U1842" i="2"/>
  <c r="V1842" i="2"/>
  <c r="Y1842" i="2" s="1"/>
  <c r="U1843" i="2"/>
  <c r="V1843" i="2"/>
  <c r="Y1843" i="2" s="1"/>
  <c r="U1844" i="2"/>
  <c r="V1844" i="2"/>
  <c r="Y1844" i="2" s="1"/>
  <c r="U1845" i="2"/>
  <c r="V1845" i="2"/>
  <c r="Y1845" i="2" s="1"/>
  <c r="U1846" i="2"/>
  <c r="V1846" i="2"/>
  <c r="Y1846" i="2" s="1"/>
  <c r="U1847" i="2"/>
  <c r="V1847" i="2"/>
  <c r="Y1847" i="2" s="1"/>
  <c r="U1848" i="2"/>
  <c r="V1848" i="2"/>
  <c r="Y1848" i="2" s="1"/>
  <c r="U1849" i="2"/>
  <c r="V1849" i="2"/>
  <c r="Y1849" i="2" s="1"/>
  <c r="U1850" i="2"/>
  <c r="V1850" i="2"/>
  <c r="Y1850" i="2" s="1"/>
  <c r="U1851" i="2"/>
  <c r="V1851" i="2"/>
  <c r="Y1851" i="2" s="1"/>
  <c r="U1852" i="2"/>
  <c r="V1852" i="2"/>
  <c r="Y1852" i="2" s="1"/>
  <c r="U1853" i="2"/>
  <c r="V1853" i="2"/>
  <c r="Y1853" i="2" s="1"/>
  <c r="U1854" i="2"/>
  <c r="V1854" i="2"/>
  <c r="Y1854" i="2" s="1"/>
  <c r="U1855" i="2"/>
  <c r="V1855" i="2"/>
  <c r="Y1855" i="2" s="1"/>
  <c r="U1856" i="2"/>
  <c r="V1856" i="2"/>
  <c r="Y1856" i="2" s="1"/>
  <c r="U1857" i="2"/>
  <c r="V1857" i="2"/>
  <c r="Y1857" i="2" s="1"/>
  <c r="U1858" i="2"/>
  <c r="V1858" i="2"/>
  <c r="Y1858" i="2" s="1"/>
  <c r="U1859" i="2"/>
  <c r="V1859" i="2"/>
  <c r="Y1859" i="2" s="1"/>
  <c r="U1860" i="2"/>
  <c r="V1860" i="2"/>
  <c r="Y1860" i="2" s="1"/>
  <c r="U1861" i="2"/>
  <c r="V1861" i="2"/>
  <c r="Y1861" i="2" s="1"/>
  <c r="U1862" i="2"/>
  <c r="V1862" i="2"/>
  <c r="Y1862" i="2" s="1"/>
  <c r="U1863" i="2"/>
  <c r="V1863" i="2"/>
  <c r="Y1863" i="2" s="1"/>
  <c r="U1864" i="2"/>
  <c r="V1864" i="2"/>
  <c r="Y1864" i="2" s="1"/>
  <c r="U1865" i="2"/>
  <c r="V1865" i="2"/>
  <c r="Y1865" i="2" s="1"/>
  <c r="U1866" i="2"/>
  <c r="V1866" i="2"/>
  <c r="Y1866" i="2" s="1"/>
  <c r="U1867" i="2"/>
  <c r="V1867" i="2"/>
  <c r="Y1867" i="2" s="1"/>
  <c r="U1868" i="2"/>
  <c r="V1868" i="2"/>
  <c r="Y1868" i="2" s="1"/>
  <c r="U1869" i="2"/>
  <c r="V1869" i="2"/>
  <c r="Y1869" i="2" s="1"/>
  <c r="U1870" i="2"/>
  <c r="V1870" i="2"/>
  <c r="Y1870" i="2" s="1"/>
  <c r="U1871" i="2"/>
  <c r="V1871" i="2"/>
  <c r="Y1871" i="2" s="1"/>
  <c r="U1872" i="2"/>
  <c r="V1872" i="2"/>
  <c r="Y1872" i="2" s="1"/>
  <c r="U1873" i="2"/>
  <c r="V1873" i="2"/>
  <c r="Y1873" i="2" s="1"/>
  <c r="U1874" i="2"/>
  <c r="V1874" i="2"/>
  <c r="Y1874" i="2" s="1"/>
  <c r="U1875" i="2"/>
  <c r="V1875" i="2"/>
  <c r="Y1875" i="2" s="1"/>
  <c r="U1876" i="2"/>
  <c r="V1876" i="2"/>
  <c r="Y1876" i="2" s="1"/>
  <c r="U1877" i="2"/>
  <c r="V1877" i="2"/>
  <c r="Y1877" i="2" s="1"/>
  <c r="U1878" i="2"/>
  <c r="V1878" i="2"/>
  <c r="Y1878" i="2" s="1"/>
  <c r="U1879" i="2"/>
  <c r="V1879" i="2"/>
  <c r="Y1879" i="2" s="1"/>
  <c r="U1880" i="2"/>
  <c r="V1880" i="2"/>
  <c r="Y1880" i="2" s="1"/>
  <c r="U1881" i="2"/>
  <c r="V1881" i="2"/>
  <c r="Y1881" i="2" s="1"/>
  <c r="U1882" i="2"/>
  <c r="V1882" i="2"/>
  <c r="Y1882" i="2" s="1"/>
  <c r="U1883" i="2"/>
  <c r="V1883" i="2"/>
  <c r="Y1883" i="2" s="1"/>
  <c r="U1884" i="2"/>
  <c r="V1884" i="2"/>
  <c r="Y1884" i="2" s="1"/>
  <c r="U1885" i="2"/>
  <c r="V1885" i="2"/>
  <c r="Y1885" i="2" s="1"/>
  <c r="U1886" i="2"/>
  <c r="V1886" i="2"/>
  <c r="Y1886" i="2" s="1"/>
  <c r="U1887" i="2"/>
  <c r="V1887" i="2"/>
  <c r="Y1887" i="2" s="1"/>
  <c r="U1888" i="2"/>
  <c r="V1888" i="2"/>
  <c r="Y1888" i="2" s="1"/>
  <c r="U1889" i="2"/>
  <c r="V1889" i="2"/>
  <c r="Y1889" i="2" s="1"/>
  <c r="U1890" i="2"/>
  <c r="V1890" i="2"/>
  <c r="Y1890" i="2" s="1"/>
  <c r="U1891" i="2"/>
  <c r="V1891" i="2"/>
  <c r="Y1891" i="2" s="1"/>
  <c r="U1892" i="2"/>
  <c r="V1892" i="2"/>
  <c r="Y1892" i="2" s="1"/>
  <c r="U1893" i="2"/>
  <c r="V1893" i="2"/>
  <c r="Y1893" i="2" s="1"/>
  <c r="U1894" i="2"/>
  <c r="V1894" i="2"/>
  <c r="Y1894" i="2" s="1"/>
  <c r="U1895" i="2"/>
  <c r="V1895" i="2"/>
  <c r="Y1895" i="2" s="1"/>
  <c r="U1896" i="2"/>
  <c r="V1896" i="2"/>
  <c r="Y1896" i="2" s="1"/>
  <c r="U1897" i="2"/>
  <c r="V1897" i="2"/>
  <c r="Y1897" i="2" s="1"/>
  <c r="U1898" i="2"/>
  <c r="V1898" i="2"/>
  <c r="Y1898" i="2" s="1"/>
  <c r="U1899" i="2"/>
  <c r="V1899" i="2"/>
  <c r="Y1899" i="2" s="1"/>
  <c r="U1900" i="2"/>
  <c r="V1900" i="2"/>
  <c r="Y1900" i="2" s="1"/>
  <c r="U1901" i="2"/>
  <c r="V1901" i="2"/>
  <c r="Y1901" i="2" s="1"/>
  <c r="U1902" i="2"/>
  <c r="V1902" i="2"/>
  <c r="Y1902" i="2" s="1"/>
  <c r="U1903" i="2"/>
  <c r="V1903" i="2"/>
  <c r="Y1903" i="2" s="1"/>
  <c r="U1904" i="2"/>
  <c r="V1904" i="2"/>
  <c r="Y1904" i="2" s="1"/>
  <c r="U1905" i="2"/>
  <c r="V1905" i="2"/>
  <c r="Y1905" i="2" s="1"/>
  <c r="U1906" i="2"/>
  <c r="V1906" i="2"/>
  <c r="Y1906" i="2" s="1"/>
  <c r="U1907" i="2"/>
  <c r="V1907" i="2"/>
  <c r="Y1907" i="2" s="1"/>
  <c r="U1908" i="2"/>
  <c r="V1908" i="2"/>
  <c r="Y1908" i="2" s="1"/>
  <c r="U1909" i="2"/>
  <c r="V1909" i="2"/>
  <c r="Y1909" i="2" s="1"/>
  <c r="U1910" i="2"/>
  <c r="V1910" i="2"/>
  <c r="Y1910" i="2" s="1"/>
  <c r="U1911" i="2"/>
  <c r="V1911" i="2"/>
  <c r="Y1911" i="2" s="1"/>
  <c r="U1912" i="2"/>
  <c r="V1912" i="2"/>
  <c r="Y1912" i="2" s="1"/>
  <c r="U1913" i="2"/>
  <c r="V1913" i="2"/>
  <c r="Y1913" i="2" s="1"/>
  <c r="U1914" i="2"/>
  <c r="V1914" i="2"/>
  <c r="Y1914" i="2" s="1"/>
  <c r="U1915" i="2"/>
  <c r="V1915" i="2"/>
  <c r="Y1915" i="2" s="1"/>
  <c r="U1916" i="2"/>
  <c r="V1916" i="2"/>
  <c r="Y1916" i="2" s="1"/>
  <c r="U1917" i="2"/>
  <c r="V1917" i="2"/>
  <c r="Y1917" i="2" s="1"/>
  <c r="U1918" i="2"/>
  <c r="V1918" i="2"/>
  <c r="Y1918" i="2" s="1"/>
  <c r="U1919" i="2"/>
  <c r="V1919" i="2"/>
  <c r="Y1919" i="2" s="1"/>
  <c r="U1920" i="2"/>
  <c r="V1920" i="2"/>
  <c r="Y1920" i="2" s="1"/>
  <c r="U1921" i="2"/>
  <c r="V1921" i="2"/>
  <c r="Y1921" i="2" s="1"/>
  <c r="U1922" i="2"/>
  <c r="V1922" i="2"/>
  <c r="Y1922" i="2" s="1"/>
  <c r="U1923" i="2"/>
  <c r="V1923" i="2"/>
  <c r="Y1923" i="2" s="1"/>
  <c r="U1924" i="2"/>
  <c r="V1924" i="2"/>
  <c r="Y1924" i="2" s="1"/>
  <c r="U1925" i="2"/>
  <c r="V1925" i="2"/>
  <c r="Y1925" i="2" s="1"/>
  <c r="U1926" i="2"/>
  <c r="V1926" i="2"/>
  <c r="Y1926" i="2" s="1"/>
  <c r="U1927" i="2"/>
  <c r="V1927" i="2"/>
  <c r="Y1927" i="2" s="1"/>
  <c r="U1928" i="2"/>
  <c r="V1928" i="2"/>
  <c r="Y1928" i="2" s="1"/>
  <c r="U1929" i="2"/>
  <c r="V1929" i="2"/>
  <c r="Y1929" i="2" s="1"/>
  <c r="U1930" i="2"/>
  <c r="V1930" i="2"/>
  <c r="Y1930" i="2" s="1"/>
  <c r="U1931" i="2"/>
  <c r="V1931" i="2"/>
  <c r="Y1931" i="2" s="1"/>
  <c r="U1932" i="2"/>
  <c r="V1932" i="2"/>
  <c r="Y1932" i="2" s="1"/>
  <c r="U1933" i="2"/>
  <c r="V1933" i="2"/>
  <c r="Y1933" i="2" s="1"/>
  <c r="U1934" i="2"/>
  <c r="V1934" i="2"/>
  <c r="Y1934" i="2" s="1"/>
  <c r="U1935" i="2"/>
  <c r="V1935" i="2"/>
  <c r="Y1935" i="2" s="1"/>
  <c r="U1936" i="2"/>
  <c r="V1936" i="2"/>
  <c r="Y1936" i="2" s="1"/>
  <c r="U1937" i="2"/>
  <c r="V1937" i="2"/>
  <c r="Y1937" i="2" s="1"/>
  <c r="U1938" i="2"/>
  <c r="V1938" i="2"/>
  <c r="Y1938" i="2" s="1"/>
  <c r="U1939" i="2"/>
  <c r="V1939" i="2"/>
  <c r="Y1939" i="2" s="1"/>
  <c r="U1940" i="2"/>
  <c r="V1940" i="2"/>
  <c r="Y1940" i="2" s="1"/>
  <c r="U1941" i="2"/>
  <c r="V1941" i="2"/>
  <c r="Y1941" i="2" s="1"/>
  <c r="U1942" i="2"/>
  <c r="V1942" i="2"/>
  <c r="Y1942" i="2" s="1"/>
  <c r="U1943" i="2"/>
  <c r="V1943" i="2"/>
  <c r="Y1943" i="2" s="1"/>
  <c r="U1944" i="2"/>
  <c r="V1944" i="2"/>
  <c r="Y1944" i="2" s="1"/>
  <c r="U1945" i="2"/>
  <c r="V1945" i="2"/>
  <c r="Y1945" i="2" s="1"/>
  <c r="U1946" i="2"/>
  <c r="V1946" i="2"/>
  <c r="Y1946" i="2" s="1"/>
  <c r="U1947" i="2"/>
  <c r="V1947" i="2"/>
  <c r="Y1947" i="2" s="1"/>
  <c r="U1948" i="2"/>
  <c r="V1948" i="2"/>
  <c r="Y1948" i="2" s="1"/>
  <c r="U1949" i="2"/>
  <c r="V1949" i="2"/>
  <c r="Y1949" i="2" s="1"/>
  <c r="U1950" i="2"/>
  <c r="V1950" i="2"/>
  <c r="Y1950" i="2" s="1"/>
  <c r="U1951" i="2"/>
  <c r="V1951" i="2"/>
  <c r="Y1951" i="2" s="1"/>
  <c r="U1952" i="2"/>
  <c r="V1952" i="2"/>
  <c r="Y1952" i="2" s="1"/>
  <c r="U1953" i="2"/>
  <c r="V1953" i="2"/>
  <c r="Y1953" i="2" s="1"/>
  <c r="U1954" i="2"/>
  <c r="V1954" i="2"/>
  <c r="Y1954" i="2" s="1"/>
  <c r="U1955" i="2"/>
  <c r="V1955" i="2"/>
  <c r="Y1955" i="2" s="1"/>
  <c r="U1956" i="2"/>
  <c r="V1956" i="2"/>
  <c r="Y1956" i="2" s="1"/>
  <c r="U1957" i="2"/>
  <c r="V1957" i="2"/>
  <c r="Y1957" i="2" s="1"/>
  <c r="U1958" i="2"/>
  <c r="V1958" i="2"/>
  <c r="Y1958" i="2" s="1"/>
  <c r="U1959" i="2"/>
  <c r="V1959" i="2"/>
  <c r="Y1959" i="2" s="1"/>
  <c r="U1960" i="2"/>
  <c r="V1960" i="2"/>
  <c r="Y1960" i="2" s="1"/>
  <c r="U1961" i="2"/>
  <c r="V1961" i="2"/>
  <c r="Y1961" i="2" s="1"/>
  <c r="U1962" i="2"/>
  <c r="V1962" i="2"/>
  <c r="Y1962" i="2" s="1"/>
  <c r="U1963" i="2"/>
  <c r="V1963" i="2"/>
  <c r="Y1963" i="2" s="1"/>
  <c r="U1964" i="2"/>
  <c r="V1964" i="2"/>
  <c r="Y1964" i="2" s="1"/>
  <c r="U1965" i="2"/>
  <c r="V1965" i="2"/>
  <c r="Y1965" i="2" s="1"/>
  <c r="U1966" i="2"/>
  <c r="V1966" i="2"/>
  <c r="Y1966" i="2" s="1"/>
  <c r="U1967" i="2"/>
  <c r="V1967" i="2"/>
  <c r="Y1967" i="2" s="1"/>
  <c r="U1968" i="2"/>
  <c r="V1968" i="2"/>
  <c r="Y1968" i="2" s="1"/>
  <c r="U1969" i="2"/>
  <c r="V1969" i="2"/>
  <c r="Y1969" i="2" s="1"/>
  <c r="U1970" i="2"/>
  <c r="V1970" i="2"/>
  <c r="Y1970" i="2" s="1"/>
  <c r="U1971" i="2"/>
  <c r="V1971" i="2"/>
  <c r="Y1971" i="2" s="1"/>
  <c r="U1972" i="2"/>
  <c r="V1972" i="2"/>
  <c r="Y1972" i="2" s="1"/>
  <c r="U1973" i="2"/>
  <c r="V1973" i="2"/>
  <c r="Y1973" i="2" s="1"/>
  <c r="U1974" i="2"/>
  <c r="V1974" i="2"/>
  <c r="Y1974" i="2" s="1"/>
  <c r="U1975" i="2"/>
  <c r="V1975" i="2"/>
  <c r="Y1975" i="2" s="1"/>
  <c r="U1976" i="2"/>
  <c r="V1976" i="2"/>
  <c r="Y1976" i="2" s="1"/>
  <c r="U1977" i="2"/>
  <c r="V1977" i="2"/>
  <c r="Y1977" i="2" s="1"/>
  <c r="U1978" i="2"/>
  <c r="V1978" i="2"/>
  <c r="Y1978" i="2" s="1"/>
  <c r="U1979" i="2"/>
  <c r="V1979" i="2"/>
  <c r="Y1979" i="2" s="1"/>
  <c r="U1980" i="2"/>
  <c r="V1980" i="2"/>
  <c r="Y1980" i="2" s="1"/>
  <c r="U1981" i="2"/>
  <c r="V1981" i="2"/>
  <c r="Y1981" i="2" s="1"/>
  <c r="U1982" i="2"/>
  <c r="V1982" i="2"/>
  <c r="Y1982" i="2" s="1"/>
  <c r="U1983" i="2"/>
  <c r="V1983" i="2"/>
  <c r="Y1983" i="2" s="1"/>
  <c r="U1984" i="2"/>
  <c r="V1984" i="2"/>
  <c r="Y1984" i="2" s="1"/>
  <c r="U1985" i="2"/>
  <c r="V1985" i="2"/>
  <c r="Y1985" i="2" s="1"/>
  <c r="U1986" i="2"/>
  <c r="V1986" i="2"/>
  <c r="Y1986" i="2" s="1"/>
  <c r="U1987" i="2"/>
  <c r="V1987" i="2"/>
  <c r="Y1987" i="2" s="1"/>
  <c r="U1988" i="2"/>
  <c r="V1988" i="2"/>
  <c r="Y1988" i="2" s="1"/>
  <c r="U1989" i="2"/>
  <c r="V1989" i="2"/>
  <c r="Y1989" i="2" s="1"/>
  <c r="U1990" i="2"/>
  <c r="V1990" i="2"/>
  <c r="Y1990" i="2" s="1"/>
  <c r="U1991" i="2"/>
  <c r="V1991" i="2"/>
  <c r="Y1991" i="2" s="1"/>
  <c r="U1992" i="2"/>
  <c r="V1992" i="2"/>
  <c r="Y1992" i="2" s="1"/>
  <c r="U1993" i="2"/>
  <c r="V1993" i="2"/>
  <c r="Y1993" i="2" s="1"/>
  <c r="U1994" i="2"/>
  <c r="V1994" i="2"/>
  <c r="Y1994" i="2" s="1"/>
  <c r="U1995" i="2"/>
  <c r="V1995" i="2"/>
  <c r="Y1995" i="2" s="1"/>
  <c r="U1996" i="2"/>
  <c r="V1996" i="2"/>
  <c r="Y1996" i="2" s="1"/>
  <c r="U1997" i="2"/>
  <c r="V1997" i="2"/>
  <c r="Y1997" i="2" s="1"/>
  <c r="U1998" i="2"/>
  <c r="V1998" i="2"/>
  <c r="Y1998" i="2" s="1"/>
  <c r="U1999" i="2"/>
  <c r="V1999" i="2"/>
  <c r="Y1999" i="2" s="1"/>
  <c r="U2000" i="2"/>
  <c r="V2000" i="2"/>
  <c r="Y2000" i="2" s="1"/>
  <c r="U2001" i="2"/>
  <c r="V2001" i="2"/>
  <c r="Y2001" i="2" s="1"/>
  <c r="U2002" i="2"/>
  <c r="V2002" i="2"/>
  <c r="Y2002" i="2" s="1"/>
  <c r="U2003" i="2"/>
  <c r="V2003" i="2"/>
  <c r="Y2003" i="2" s="1"/>
  <c r="U2004" i="2"/>
  <c r="V2004" i="2"/>
  <c r="Y2004" i="2" s="1"/>
  <c r="U2005" i="2"/>
  <c r="V2005" i="2"/>
  <c r="Y2005" i="2" s="1"/>
  <c r="U2006" i="2"/>
  <c r="V2006" i="2"/>
  <c r="Y2006" i="2" s="1"/>
  <c r="U2007" i="2"/>
  <c r="V2007" i="2"/>
  <c r="Y2007" i="2" s="1"/>
  <c r="U2008" i="2"/>
  <c r="V2008" i="2"/>
  <c r="Y2008" i="2" s="1"/>
  <c r="U2009" i="2"/>
  <c r="V2009" i="2"/>
  <c r="Y2009" i="2" s="1"/>
  <c r="U2010" i="2"/>
  <c r="V2010" i="2"/>
  <c r="Y2010" i="2" s="1"/>
  <c r="U2011" i="2"/>
  <c r="V2011" i="2"/>
  <c r="Y2011" i="2" s="1"/>
  <c r="U2012" i="2"/>
  <c r="V2012" i="2"/>
  <c r="Y2012" i="2" s="1"/>
  <c r="U2013" i="2"/>
  <c r="V2013" i="2"/>
  <c r="Y2013" i="2" s="1"/>
  <c r="U2014" i="2"/>
  <c r="V2014" i="2"/>
  <c r="Y2014" i="2" s="1"/>
  <c r="U2015" i="2"/>
  <c r="V2015" i="2"/>
  <c r="Y2015" i="2" s="1"/>
  <c r="U2016" i="2"/>
  <c r="V2016" i="2"/>
  <c r="Y2016" i="2" s="1"/>
  <c r="U2017" i="2"/>
  <c r="V2017" i="2"/>
  <c r="Y2017" i="2" s="1"/>
  <c r="U2018" i="2"/>
  <c r="V2018" i="2"/>
  <c r="Y2018" i="2" s="1"/>
  <c r="U2019" i="2"/>
  <c r="V2019" i="2"/>
  <c r="Y2019" i="2" s="1"/>
  <c r="U2020" i="2"/>
  <c r="V2020" i="2"/>
  <c r="Y2020" i="2" s="1"/>
  <c r="U2021" i="2"/>
  <c r="V2021" i="2"/>
  <c r="Y2021" i="2" s="1"/>
  <c r="U2022" i="2"/>
  <c r="V2022" i="2"/>
  <c r="Y2022" i="2" s="1"/>
  <c r="U2023" i="2"/>
  <c r="V2023" i="2"/>
  <c r="Y2023" i="2" s="1"/>
  <c r="U2024" i="2"/>
  <c r="V2024" i="2"/>
  <c r="Y2024" i="2" s="1"/>
  <c r="U2025" i="2"/>
  <c r="V2025" i="2"/>
  <c r="Y2025" i="2" s="1"/>
  <c r="U2026" i="2"/>
  <c r="V2026" i="2"/>
  <c r="Y2026" i="2" s="1"/>
  <c r="U2027" i="2"/>
  <c r="V2027" i="2"/>
  <c r="Y2027" i="2" s="1"/>
  <c r="U2028" i="2"/>
  <c r="V2028" i="2"/>
  <c r="Y2028" i="2" s="1"/>
  <c r="U2029" i="2"/>
  <c r="V2029" i="2"/>
  <c r="Y2029" i="2" s="1"/>
  <c r="U2030" i="2"/>
  <c r="V2030" i="2"/>
  <c r="Y2030" i="2" s="1"/>
  <c r="U2031" i="2"/>
  <c r="V2031" i="2"/>
  <c r="Y2031" i="2" s="1"/>
  <c r="U2032" i="2"/>
  <c r="V2032" i="2"/>
  <c r="Y2032" i="2" s="1"/>
  <c r="U2033" i="2"/>
  <c r="V2033" i="2"/>
  <c r="Y2033" i="2" s="1"/>
  <c r="U2034" i="2"/>
  <c r="V2034" i="2"/>
  <c r="Y2034" i="2" s="1"/>
  <c r="U2035" i="2"/>
  <c r="V2035" i="2"/>
  <c r="Y2035" i="2" s="1"/>
  <c r="U2036" i="2"/>
  <c r="V2036" i="2"/>
  <c r="Y2036" i="2" s="1"/>
  <c r="U2037" i="2"/>
  <c r="V2037" i="2"/>
  <c r="Y2037" i="2" s="1"/>
  <c r="U2038" i="2"/>
  <c r="V2038" i="2"/>
  <c r="Y2038" i="2" s="1"/>
  <c r="U2039" i="2"/>
  <c r="V2039" i="2"/>
  <c r="Y2039" i="2" s="1"/>
  <c r="U2040" i="2"/>
  <c r="V2040" i="2"/>
  <c r="Y2040" i="2" s="1"/>
  <c r="U2041" i="2"/>
  <c r="V2041" i="2"/>
  <c r="Y2041" i="2" s="1"/>
  <c r="U2042" i="2"/>
  <c r="V2042" i="2"/>
  <c r="Y2042" i="2" s="1"/>
  <c r="U2043" i="2"/>
  <c r="V2043" i="2"/>
  <c r="Y2043" i="2" s="1"/>
  <c r="U2044" i="2"/>
  <c r="V2044" i="2"/>
  <c r="Y2044" i="2" s="1"/>
  <c r="U2045" i="2"/>
  <c r="V2045" i="2"/>
  <c r="Y2045" i="2" s="1"/>
  <c r="U2046" i="2"/>
  <c r="V2046" i="2"/>
  <c r="Y2046" i="2" s="1"/>
  <c r="U2047" i="2"/>
  <c r="V2047" i="2"/>
  <c r="Y2047" i="2" s="1"/>
  <c r="U2048" i="2"/>
  <c r="V2048" i="2"/>
  <c r="Y2048" i="2" s="1"/>
  <c r="U2049" i="2"/>
  <c r="V2049" i="2"/>
  <c r="Y2049" i="2" s="1"/>
  <c r="U2050" i="2"/>
  <c r="V2050" i="2"/>
  <c r="Y2050" i="2" s="1"/>
  <c r="U2051" i="2"/>
  <c r="V2051" i="2"/>
  <c r="Y2051" i="2" s="1"/>
  <c r="U2052" i="2"/>
  <c r="V2052" i="2"/>
  <c r="Y2052" i="2" s="1"/>
  <c r="U2053" i="2"/>
  <c r="V2053" i="2"/>
  <c r="Y2053" i="2" s="1"/>
  <c r="U2054" i="2"/>
  <c r="V2054" i="2"/>
  <c r="Y2054" i="2" s="1"/>
  <c r="U2055" i="2"/>
  <c r="V2055" i="2"/>
  <c r="Y2055" i="2" s="1"/>
  <c r="U2056" i="2"/>
  <c r="V2056" i="2"/>
  <c r="Y2056" i="2" s="1"/>
  <c r="U2057" i="2"/>
  <c r="V2057" i="2"/>
  <c r="Y2057" i="2" s="1"/>
  <c r="U2058" i="2"/>
  <c r="V2058" i="2"/>
  <c r="Y2058" i="2" s="1"/>
  <c r="U2059" i="2"/>
  <c r="V2059" i="2"/>
  <c r="Y2059" i="2" s="1"/>
  <c r="U2060" i="2"/>
  <c r="V2060" i="2"/>
  <c r="Y2060" i="2" s="1"/>
  <c r="U2061" i="2"/>
  <c r="V2061" i="2"/>
  <c r="Y2061" i="2" s="1"/>
  <c r="U2062" i="2"/>
  <c r="V2062" i="2"/>
  <c r="Y2062" i="2" s="1"/>
  <c r="U2063" i="2"/>
  <c r="V2063" i="2"/>
  <c r="Y2063" i="2" s="1"/>
  <c r="U2064" i="2"/>
  <c r="V2064" i="2"/>
  <c r="Y2064" i="2" s="1"/>
  <c r="U2065" i="2"/>
  <c r="V2065" i="2"/>
  <c r="Y2065" i="2" s="1"/>
  <c r="U2066" i="2"/>
  <c r="V2066" i="2"/>
  <c r="Y2066" i="2" s="1"/>
  <c r="U2067" i="2"/>
  <c r="V2067" i="2"/>
  <c r="Y2067" i="2" s="1"/>
  <c r="U2068" i="2"/>
  <c r="V2068" i="2"/>
  <c r="Y2068" i="2" s="1"/>
  <c r="U2069" i="2"/>
  <c r="V2069" i="2"/>
  <c r="Y2069" i="2" s="1"/>
  <c r="U2070" i="2"/>
  <c r="V2070" i="2"/>
  <c r="Y2070" i="2" s="1"/>
  <c r="U2071" i="2"/>
  <c r="V2071" i="2"/>
  <c r="Y2071" i="2" s="1"/>
  <c r="U2072" i="2"/>
  <c r="V2072" i="2"/>
  <c r="Y2072" i="2" s="1"/>
  <c r="U2073" i="2"/>
  <c r="V2073" i="2"/>
  <c r="Y2073" i="2" s="1"/>
  <c r="U2074" i="2"/>
  <c r="V2074" i="2"/>
  <c r="Y2074" i="2" s="1"/>
  <c r="U2075" i="2"/>
  <c r="V2075" i="2"/>
  <c r="Y2075" i="2" s="1"/>
  <c r="U2076" i="2"/>
  <c r="V2076" i="2"/>
  <c r="Y2076" i="2" s="1"/>
  <c r="U2077" i="2"/>
  <c r="V2077" i="2"/>
  <c r="Y2077" i="2" s="1"/>
  <c r="U2078" i="2"/>
  <c r="V2078" i="2"/>
  <c r="Y2078" i="2" s="1"/>
  <c r="U2079" i="2"/>
  <c r="V2079" i="2"/>
  <c r="Y2079" i="2" s="1"/>
  <c r="U2080" i="2"/>
  <c r="V2080" i="2"/>
  <c r="Y2080" i="2" s="1"/>
  <c r="U2081" i="2"/>
  <c r="V2081" i="2"/>
  <c r="Y2081" i="2" s="1"/>
  <c r="U2082" i="2"/>
  <c r="V2082" i="2"/>
  <c r="Y2082" i="2" s="1"/>
  <c r="U2083" i="2"/>
  <c r="V2083" i="2"/>
  <c r="Y2083" i="2" s="1"/>
  <c r="U2084" i="2"/>
  <c r="V2084" i="2"/>
  <c r="Y2084" i="2" s="1"/>
  <c r="U2085" i="2"/>
  <c r="V2085" i="2"/>
  <c r="Y2085" i="2" s="1"/>
  <c r="U2086" i="2"/>
  <c r="V2086" i="2"/>
  <c r="Y2086" i="2" s="1"/>
  <c r="U2087" i="2"/>
  <c r="V2087" i="2"/>
  <c r="Y2087" i="2" s="1"/>
  <c r="U2088" i="2"/>
  <c r="V2088" i="2"/>
  <c r="Y2088" i="2" s="1"/>
  <c r="U2089" i="2"/>
  <c r="V2089" i="2"/>
  <c r="Y2089" i="2" s="1"/>
  <c r="U2090" i="2"/>
  <c r="V2090" i="2"/>
  <c r="Y2090" i="2" s="1"/>
  <c r="U2091" i="2"/>
  <c r="V2091" i="2"/>
  <c r="Y2091" i="2" s="1"/>
  <c r="U2092" i="2"/>
  <c r="V2092" i="2"/>
  <c r="Y2092" i="2" s="1"/>
  <c r="U2093" i="2"/>
  <c r="V2093" i="2"/>
  <c r="Y2093" i="2" s="1"/>
  <c r="U2094" i="2"/>
  <c r="V2094" i="2"/>
  <c r="Y2094" i="2" s="1"/>
  <c r="U2095" i="2"/>
  <c r="V2095" i="2"/>
  <c r="Y2095" i="2" s="1"/>
  <c r="U2096" i="2"/>
  <c r="V2096" i="2"/>
  <c r="Y2096" i="2" s="1"/>
  <c r="U2097" i="2"/>
  <c r="V2097" i="2"/>
  <c r="Y2097" i="2" s="1"/>
  <c r="U2098" i="2"/>
  <c r="V2098" i="2"/>
  <c r="Y2098" i="2" s="1"/>
  <c r="U2099" i="2"/>
  <c r="V2099" i="2"/>
  <c r="Y2099" i="2" s="1"/>
  <c r="U2100" i="2"/>
  <c r="V2100" i="2"/>
  <c r="Y2100" i="2" s="1"/>
  <c r="U2101" i="2"/>
  <c r="V2101" i="2"/>
  <c r="Y2101" i="2" s="1"/>
  <c r="U2102" i="2"/>
  <c r="V2102" i="2"/>
  <c r="Y2102" i="2" s="1"/>
  <c r="U2103" i="2"/>
  <c r="V2103" i="2"/>
  <c r="Y2103" i="2" s="1"/>
  <c r="U2104" i="2"/>
  <c r="V2104" i="2"/>
  <c r="Y2104" i="2" s="1"/>
  <c r="U2105" i="2"/>
  <c r="V2105" i="2"/>
  <c r="Y2105" i="2" s="1"/>
  <c r="U2106" i="2"/>
  <c r="V2106" i="2"/>
  <c r="Y2106" i="2" s="1"/>
  <c r="U2107" i="2"/>
  <c r="V2107" i="2"/>
  <c r="Y2107" i="2" s="1"/>
  <c r="U2108" i="2"/>
  <c r="V2108" i="2"/>
  <c r="Y2108" i="2" s="1"/>
  <c r="U2109" i="2"/>
  <c r="V2109" i="2"/>
  <c r="Y2109" i="2" s="1"/>
  <c r="U2110" i="2"/>
  <c r="V2110" i="2"/>
  <c r="Y2110" i="2" s="1"/>
  <c r="U2111" i="2"/>
  <c r="V2111" i="2"/>
  <c r="Y2111" i="2" s="1"/>
  <c r="U2112" i="2"/>
  <c r="V2112" i="2"/>
  <c r="Y2112" i="2" s="1"/>
  <c r="U2113" i="2"/>
  <c r="V2113" i="2"/>
  <c r="Y2113" i="2" s="1"/>
  <c r="U2114" i="2"/>
  <c r="V2114" i="2"/>
  <c r="Y2114" i="2" s="1"/>
  <c r="U2115" i="2"/>
  <c r="V2115" i="2"/>
  <c r="Y2115" i="2" s="1"/>
  <c r="U2116" i="2"/>
  <c r="V2116" i="2"/>
  <c r="Y2116" i="2" s="1"/>
  <c r="U2117" i="2"/>
  <c r="V2117" i="2"/>
  <c r="Y2117" i="2" s="1"/>
  <c r="U2118" i="2"/>
  <c r="V2118" i="2"/>
  <c r="Y2118" i="2" s="1"/>
  <c r="U2119" i="2"/>
  <c r="V2119" i="2"/>
  <c r="Y2119" i="2" s="1"/>
  <c r="U2120" i="2"/>
  <c r="V2120" i="2"/>
  <c r="Y2120" i="2" s="1"/>
  <c r="U2121" i="2"/>
  <c r="V2121" i="2"/>
  <c r="Y2121" i="2" s="1"/>
  <c r="U2122" i="2"/>
  <c r="V2122" i="2"/>
  <c r="Y2122" i="2" s="1"/>
  <c r="U2123" i="2"/>
  <c r="V2123" i="2"/>
  <c r="Y2123" i="2" s="1"/>
  <c r="U2124" i="2"/>
  <c r="V2124" i="2"/>
  <c r="Y2124" i="2" s="1"/>
  <c r="U2125" i="2"/>
  <c r="V2125" i="2"/>
  <c r="Y2125" i="2" s="1"/>
  <c r="U2126" i="2"/>
  <c r="V2126" i="2"/>
  <c r="Y2126" i="2" s="1"/>
  <c r="U2127" i="2"/>
  <c r="V2127" i="2"/>
  <c r="Y2127" i="2" s="1"/>
  <c r="U2128" i="2"/>
  <c r="V2128" i="2"/>
  <c r="Y2128" i="2" s="1"/>
  <c r="U2129" i="2"/>
  <c r="V2129" i="2"/>
  <c r="Y2129" i="2" s="1"/>
  <c r="U2130" i="2"/>
  <c r="V2130" i="2"/>
  <c r="Y2130" i="2" s="1"/>
  <c r="U2131" i="2"/>
  <c r="V2131" i="2"/>
  <c r="Y2131" i="2" s="1"/>
  <c r="U2132" i="2"/>
  <c r="V2132" i="2"/>
  <c r="Y2132" i="2" s="1"/>
  <c r="U2133" i="2"/>
  <c r="V2133" i="2"/>
  <c r="Y2133" i="2" s="1"/>
  <c r="U2134" i="2"/>
  <c r="V2134" i="2"/>
  <c r="Y2134" i="2" s="1"/>
  <c r="U2135" i="2"/>
  <c r="V2135" i="2"/>
  <c r="Y2135" i="2" s="1"/>
  <c r="U2136" i="2"/>
  <c r="V2136" i="2"/>
  <c r="Y2136" i="2" s="1"/>
  <c r="U2137" i="2"/>
  <c r="V2137" i="2"/>
  <c r="Y2137" i="2" s="1"/>
  <c r="U2138" i="2"/>
  <c r="V2138" i="2"/>
  <c r="Y2138" i="2" s="1"/>
  <c r="U2139" i="2"/>
  <c r="V2139" i="2"/>
  <c r="Y2139" i="2" s="1"/>
  <c r="U2140" i="2"/>
  <c r="V2140" i="2"/>
  <c r="Y2140" i="2" s="1"/>
  <c r="U2141" i="2"/>
  <c r="V2141" i="2"/>
  <c r="Y2141" i="2" s="1"/>
  <c r="U2142" i="2"/>
  <c r="V2142" i="2"/>
  <c r="Y2142" i="2" s="1"/>
  <c r="U2143" i="2"/>
  <c r="V2143" i="2"/>
  <c r="Y2143" i="2" s="1"/>
  <c r="U2144" i="2"/>
  <c r="V2144" i="2"/>
  <c r="Y2144" i="2" s="1"/>
  <c r="U2145" i="2"/>
  <c r="V2145" i="2"/>
  <c r="Y2145" i="2" s="1"/>
  <c r="U2146" i="2"/>
  <c r="V2146" i="2"/>
  <c r="Y2146" i="2" s="1"/>
  <c r="U2147" i="2"/>
  <c r="V2147" i="2"/>
  <c r="Y2147" i="2" s="1"/>
  <c r="U2148" i="2"/>
  <c r="V2148" i="2"/>
  <c r="Y2148" i="2" s="1"/>
  <c r="U2149" i="2"/>
  <c r="V2149" i="2"/>
  <c r="Y2149" i="2" s="1"/>
  <c r="U2150" i="2"/>
  <c r="V2150" i="2"/>
  <c r="Y2150" i="2" s="1"/>
  <c r="U2151" i="2"/>
  <c r="V2151" i="2"/>
  <c r="Y2151" i="2" s="1"/>
  <c r="U2152" i="2"/>
  <c r="V2152" i="2"/>
  <c r="Y2152" i="2" s="1"/>
  <c r="U2153" i="2"/>
  <c r="V2153" i="2"/>
  <c r="Y2153" i="2" s="1"/>
  <c r="U2154" i="2"/>
  <c r="V2154" i="2"/>
  <c r="Y2154" i="2" s="1"/>
  <c r="U2155" i="2"/>
  <c r="V2155" i="2"/>
  <c r="Y2155" i="2" s="1"/>
  <c r="U2156" i="2"/>
  <c r="V2156" i="2"/>
  <c r="Y2156" i="2" s="1"/>
  <c r="U2157" i="2"/>
  <c r="V2157" i="2"/>
  <c r="Y2157" i="2" s="1"/>
  <c r="U2158" i="2"/>
  <c r="V2158" i="2"/>
  <c r="Y2158" i="2" s="1"/>
  <c r="U2159" i="2"/>
  <c r="V2159" i="2"/>
  <c r="Y2159" i="2" s="1"/>
  <c r="U2160" i="2"/>
  <c r="V2160" i="2"/>
  <c r="Y2160" i="2" s="1"/>
  <c r="U2161" i="2"/>
  <c r="V2161" i="2"/>
  <c r="Y2161" i="2" s="1"/>
  <c r="U2162" i="2"/>
  <c r="V2162" i="2"/>
  <c r="Y2162" i="2" s="1"/>
  <c r="U2163" i="2"/>
  <c r="V2163" i="2"/>
  <c r="Y2163" i="2" s="1"/>
  <c r="U2164" i="2"/>
  <c r="V2164" i="2"/>
  <c r="Y2164" i="2" s="1"/>
  <c r="U2165" i="2"/>
  <c r="V2165" i="2"/>
  <c r="Y2165" i="2" s="1"/>
  <c r="U2166" i="2"/>
  <c r="V2166" i="2"/>
  <c r="Y2166" i="2" s="1"/>
  <c r="U2167" i="2"/>
  <c r="V2167" i="2"/>
  <c r="Y2167" i="2" s="1"/>
  <c r="U2168" i="2"/>
  <c r="V2168" i="2"/>
  <c r="Y2168" i="2" s="1"/>
  <c r="U2169" i="2"/>
  <c r="V2169" i="2"/>
  <c r="Y2169" i="2" s="1"/>
  <c r="U2170" i="2"/>
  <c r="V2170" i="2"/>
  <c r="Y2170" i="2" s="1"/>
  <c r="U2171" i="2"/>
  <c r="V2171" i="2"/>
  <c r="Y2171" i="2" s="1"/>
  <c r="U2172" i="2"/>
  <c r="V2172" i="2"/>
  <c r="Y2172" i="2" s="1"/>
  <c r="U2173" i="2"/>
  <c r="V2173" i="2"/>
  <c r="Y2173" i="2" s="1"/>
  <c r="U2174" i="2"/>
  <c r="V2174" i="2"/>
  <c r="Y2174" i="2" s="1"/>
  <c r="U2175" i="2"/>
  <c r="V2175" i="2"/>
  <c r="Y2175" i="2" s="1"/>
  <c r="U2176" i="2"/>
  <c r="V2176" i="2"/>
  <c r="Y2176" i="2" s="1"/>
  <c r="U2177" i="2"/>
  <c r="V2177" i="2"/>
  <c r="Y2177" i="2" s="1"/>
  <c r="U2178" i="2"/>
  <c r="V2178" i="2"/>
  <c r="Y2178" i="2" s="1"/>
  <c r="U2179" i="2"/>
  <c r="V2179" i="2"/>
  <c r="Y2179" i="2" s="1"/>
  <c r="U2180" i="2"/>
  <c r="V2180" i="2"/>
  <c r="Y2180" i="2" s="1"/>
  <c r="U2181" i="2"/>
  <c r="V2181" i="2"/>
  <c r="Y2181" i="2" s="1"/>
  <c r="U2182" i="2"/>
  <c r="V2182" i="2"/>
  <c r="Y2182" i="2" s="1"/>
  <c r="U2183" i="2"/>
  <c r="V2183" i="2"/>
  <c r="Y2183" i="2" s="1"/>
  <c r="U2184" i="2"/>
  <c r="V2184" i="2"/>
  <c r="Y2184" i="2" s="1"/>
  <c r="U2185" i="2"/>
  <c r="V2185" i="2"/>
  <c r="Y2185" i="2" s="1"/>
  <c r="U2186" i="2"/>
  <c r="V2186" i="2"/>
  <c r="Y2186" i="2" s="1"/>
  <c r="U2187" i="2"/>
  <c r="V2187" i="2"/>
  <c r="Y2187" i="2" s="1"/>
  <c r="U2188" i="2"/>
  <c r="V2188" i="2"/>
  <c r="Y2188" i="2" s="1"/>
  <c r="U2189" i="2"/>
  <c r="V2189" i="2"/>
  <c r="Y2189" i="2" s="1"/>
  <c r="U2190" i="2"/>
  <c r="V2190" i="2"/>
  <c r="Y2190" i="2" s="1"/>
  <c r="U2191" i="2"/>
  <c r="V2191" i="2"/>
  <c r="Y2191" i="2" s="1"/>
  <c r="U2192" i="2"/>
  <c r="V2192" i="2"/>
  <c r="Y2192" i="2" s="1"/>
  <c r="U2193" i="2"/>
  <c r="V2193" i="2"/>
  <c r="Y2193" i="2" s="1"/>
  <c r="U2194" i="2"/>
  <c r="V2194" i="2"/>
  <c r="Y2194" i="2" s="1"/>
  <c r="U2195" i="2"/>
  <c r="V2195" i="2"/>
  <c r="Y2195" i="2" s="1"/>
  <c r="U2196" i="2"/>
  <c r="V2196" i="2"/>
  <c r="Y2196" i="2" s="1"/>
  <c r="U2197" i="2"/>
  <c r="V2197" i="2"/>
  <c r="Y2197" i="2" s="1"/>
  <c r="U2198" i="2"/>
  <c r="V2198" i="2"/>
  <c r="Y2198" i="2" s="1"/>
  <c r="U2199" i="2"/>
  <c r="V2199" i="2"/>
  <c r="Y2199" i="2" s="1"/>
  <c r="U2200" i="2"/>
  <c r="V2200" i="2"/>
  <c r="Y2200" i="2" s="1"/>
  <c r="U2201" i="2"/>
  <c r="V2201" i="2"/>
  <c r="Y2201" i="2" s="1"/>
  <c r="U2202" i="2"/>
  <c r="V2202" i="2"/>
  <c r="Y2202" i="2" s="1"/>
  <c r="U2203" i="2"/>
  <c r="V2203" i="2"/>
  <c r="Y2203" i="2" s="1"/>
  <c r="U2204" i="2"/>
  <c r="V2204" i="2"/>
  <c r="Y2204" i="2" s="1"/>
  <c r="U2205" i="2"/>
  <c r="V2205" i="2"/>
  <c r="Y2205" i="2" s="1"/>
  <c r="U2206" i="2"/>
  <c r="V2206" i="2"/>
  <c r="Y2206" i="2" s="1"/>
  <c r="U2207" i="2"/>
  <c r="V2207" i="2"/>
  <c r="Y2207" i="2" s="1"/>
  <c r="U2208" i="2"/>
  <c r="V2208" i="2"/>
  <c r="Y2208" i="2" s="1"/>
  <c r="U2209" i="2"/>
  <c r="V2209" i="2"/>
  <c r="Y2209" i="2" s="1"/>
  <c r="U2210" i="2"/>
  <c r="V2210" i="2"/>
  <c r="Y2210" i="2" s="1"/>
  <c r="U2211" i="2"/>
  <c r="V2211" i="2"/>
  <c r="Y2211" i="2" s="1"/>
  <c r="U2212" i="2"/>
  <c r="V2212" i="2"/>
  <c r="Y2212" i="2" s="1"/>
  <c r="U2213" i="2"/>
  <c r="V2213" i="2"/>
  <c r="Y2213" i="2" s="1"/>
  <c r="U2214" i="2"/>
  <c r="V2214" i="2"/>
  <c r="Y2214" i="2" s="1"/>
  <c r="U2215" i="2"/>
  <c r="V2215" i="2"/>
  <c r="Y2215" i="2" s="1"/>
  <c r="U2216" i="2"/>
  <c r="V2216" i="2"/>
  <c r="Y2216" i="2" s="1"/>
  <c r="U2217" i="2"/>
  <c r="V2217" i="2"/>
  <c r="Y2217" i="2" s="1"/>
  <c r="U2218" i="2"/>
  <c r="V2218" i="2"/>
  <c r="Y2218" i="2" s="1"/>
  <c r="U2219" i="2"/>
  <c r="V2219" i="2"/>
  <c r="Y2219" i="2" s="1"/>
  <c r="U2220" i="2"/>
  <c r="V2220" i="2"/>
  <c r="Y2220" i="2" s="1"/>
  <c r="U2221" i="2"/>
  <c r="V2221" i="2"/>
  <c r="Y2221" i="2" s="1"/>
  <c r="U2222" i="2"/>
  <c r="V2222" i="2"/>
  <c r="Y2222" i="2" s="1"/>
  <c r="U2223" i="2"/>
  <c r="V2223" i="2"/>
  <c r="Y2223" i="2" s="1"/>
  <c r="U2224" i="2"/>
  <c r="V2224" i="2"/>
  <c r="Y2224" i="2" s="1"/>
  <c r="U2225" i="2"/>
  <c r="V2225" i="2"/>
  <c r="Y2225" i="2" s="1"/>
  <c r="U2226" i="2"/>
  <c r="V2226" i="2"/>
  <c r="Y2226" i="2" s="1"/>
  <c r="U2227" i="2"/>
  <c r="V2227" i="2"/>
  <c r="Y2227" i="2" s="1"/>
  <c r="U2228" i="2"/>
  <c r="V2228" i="2"/>
  <c r="Y2228" i="2" s="1"/>
  <c r="U2229" i="2"/>
  <c r="V2229" i="2"/>
  <c r="Y2229" i="2" s="1"/>
  <c r="U2230" i="2"/>
  <c r="V2230" i="2"/>
  <c r="Y2230" i="2" s="1"/>
  <c r="U2231" i="2"/>
  <c r="V2231" i="2"/>
  <c r="Y2231" i="2" s="1"/>
  <c r="U2232" i="2"/>
  <c r="V2232" i="2"/>
  <c r="Y2232" i="2" s="1"/>
  <c r="U2233" i="2"/>
  <c r="V2233" i="2"/>
  <c r="Y2233" i="2" s="1"/>
  <c r="U2234" i="2"/>
  <c r="V2234" i="2"/>
  <c r="Y2234" i="2" s="1"/>
  <c r="U2235" i="2"/>
  <c r="V2235" i="2"/>
  <c r="Y2235" i="2" s="1"/>
  <c r="U2236" i="2"/>
  <c r="V2236" i="2"/>
  <c r="Y2236" i="2" s="1"/>
  <c r="U2237" i="2"/>
  <c r="V2237" i="2"/>
  <c r="Y2237" i="2" s="1"/>
  <c r="U2238" i="2"/>
  <c r="V2238" i="2"/>
  <c r="Y2238" i="2" s="1"/>
  <c r="U2239" i="2"/>
  <c r="V2239" i="2"/>
  <c r="Y2239" i="2" s="1"/>
  <c r="U2240" i="2"/>
  <c r="V2240" i="2"/>
  <c r="Y2240" i="2" s="1"/>
  <c r="U2241" i="2"/>
  <c r="V2241" i="2"/>
  <c r="Y2241" i="2" s="1"/>
  <c r="U2242" i="2"/>
  <c r="V2242" i="2"/>
  <c r="Y2242" i="2" s="1"/>
  <c r="U2243" i="2"/>
  <c r="V2243" i="2"/>
  <c r="Y2243" i="2" s="1"/>
  <c r="U2244" i="2"/>
  <c r="V2244" i="2"/>
  <c r="Y2244" i="2" s="1"/>
  <c r="U2245" i="2"/>
  <c r="V2245" i="2"/>
  <c r="Y2245" i="2" s="1"/>
  <c r="U2246" i="2"/>
  <c r="V2246" i="2"/>
  <c r="Y2246" i="2" s="1"/>
  <c r="U2247" i="2"/>
  <c r="V2247" i="2"/>
  <c r="Y2247" i="2" s="1"/>
  <c r="U2248" i="2"/>
  <c r="V2248" i="2"/>
  <c r="Y2248" i="2" s="1"/>
  <c r="U2249" i="2"/>
  <c r="V2249" i="2"/>
  <c r="Y2249" i="2" s="1"/>
  <c r="U2250" i="2"/>
  <c r="V2250" i="2"/>
  <c r="Y2250" i="2" s="1"/>
  <c r="U2251" i="2"/>
  <c r="V2251" i="2"/>
  <c r="Y2251" i="2" s="1"/>
  <c r="U2252" i="2"/>
  <c r="V2252" i="2"/>
  <c r="Y2252" i="2" s="1"/>
  <c r="U2253" i="2"/>
  <c r="V2253" i="2"/>
  <c r="Y2253" i="2" s="1"/>
  <c r="U2254" i="2"/>
  <c r="V2254" i="2"/>
  <c r="Y2254" i="2" s="1"/>
  <c r="U2255" i="2"/>
  <c r="V2255" i="2"/>
  <c r="Y2255" i="2" s="1"/>
  <c r="U2256" i="2"/>
  <c r="V2256" i="2"/>
  <c r="Y2256" i="2" s="1"/>
  <c r="U2257" i="2"/>
  <c r="V2257" i="2"/>
  <c r="Y2257" i="2" s="1"/>
  <c r="U2258" i="2"/>
  <c r="V2258" i="2"/>
  <c r="Y2258" i="2" s="1"/>
  <c r="U2259" i="2"/>
  <c r="V2259" i="2"/>
  <c r="Y2259" i="2" s="1"/>
  <c r="U2260" i="2"/>
  <c r="V2260" i="2"/>
  <c r="Y2260" i="2" s="1"/>
  <c r="U2261" i="2"/>
  <c r="V2261" i="2"/>
  <c r="Y2261" i="2" s="1"/>
  <c r="U2262" i="2"/>
  <c r="V2262" i="2"/>
  <c r="Y2262" i="2" s="1"/>
  <c r="U2263" i="2"/>
  <c r="V2263" i="2"/>
  <c r="Y2263" i="2" s="1"/>
  <c r="U2264" i="2"/>
  <c r="V2264" i="2"/>
  <c r="Y2264" i="2" s="1"/>
  <c r="U2265" i="2"/>
  <c r="V2265" i="2"/>
  <c r="Y2265" i="2" s="1"/>
  <c r="U2266" i="2"/>
  <c r="V2266" i="2"/>
  <c r="Y2266" i="2" s="1"/>
  <c r="U2267" i="2"/>
  <c r="V2267" i="2"/>
  <c r="Y2267" i="2" s="1"/>
  <c r="U2268" i="2"/>
  <c r="V2268" i="2"/>
  <c r="Y2268" i="2" s="1"/>
  <c r="U2269" i="2"/>
  <c r="V2269" i="2"/>
  <c r="Y2269" i="2" s="1"/>
  <c r="U2270" i="2"/>
  <c r="V2270" i="2"/>
  <c r="Y2270" i="2" s="1"/>
  <c r="U2271" i="2"/>
  <c r="V2271" i="2"/>
  <c r="Y2271" i="2" s="1"/>
  <c r="U2272" i="2"/>
  <c r="V2272" i="2"/>
  <c r="Y2272" i="2" s="1"/>
  <c r="U2273" i="2"/>
  <c r="V2273" i="2"/>
  <c r="Y2273" i="2" s="1"/>
  <c r="U2274" i="2"/>
  <c r="V2274" i="2"/>
  <c r="Y2274" i="2" s="1"/>
  <c r="U2275" i="2"/>
  <c r="V2275" i="2"/>
  <c r="Y2275" i="2" s="1"/>
  <c r="U2276" i="2"/>
  <c r="V2276" i="2"/>
  <c r="Y2276" i="2" s="1"/>
  <c r="U2277" i="2"/>
  <c r="V2277" i="2"/>
  <c r="Y2277" i="2" s="1"/>
  <c r="U2278" i="2"/>
  <c r="V2278" i="2"/>
  <c r="Y2278" i="2" s="1"/>
  <c r="U2279" i="2"/>
  <c r="V2279" i="2"/>
  <c r="Y2279" i="2" s="1"/>
  <c r="U2280" i="2"/>
  <c r="V2280" i="2"/>
  <c r="Y2280" i="2" s="1"/>
  <c r="U2281" i="2"/>
  <c r="V2281" i="2"/>
  <c r="Y2281" i="2" s="1"/>
  <c r="U2282" i="2"/>
  <c r="V2282" i="2"/>
  <c r="Y2282" i="2" s="1"/>
  <c r="U2283" i="2"/>
  <c r="V2283" i="2"/>
  <c r="Y2283" i="2" s="1"/>
  <c r="U2284" i="2"/>
  <c r="V2284" i="2"/>
  <c r="Y2284" i="2" s="1"/>
  <c r="U2285" i="2"/>
  <c r="V2285" i="2"/>
  <c r="Y2285" i="2" s="1"/>
  <c r="U2286" i="2"/>
  <c r="V2286" i="2"/>
  <c r="Y2286" i="2" s="1"/>
  <c r="U2287" i="2"/>
  <c r="V2287" i="2"/>
  <c r="Y2287" i="2" s="1"/>
  <c r="U2288" i="2"/>
  <c r="V2288" i="2"/>
  <c r="Y2288" i="2" s="1"/>
  <c r="U2289" i="2"/>
  <c r="V2289" i="2"/>
  <c r="Y2289" i="2" s="1"/>
  <c r="U2290" i="2"/>
  <c r="V2290" i="2"/>
  <c r="Y2290" i="2" s="1"/>
  <c r="U2291" i="2"/>
  <c r="V2291" i="2"/>
  <c r="Y2291" i="2" s="1"/>
  <c r="U2292" i="2"/>
  <c r="V2292" i="2"/>
  <c r="Y2292" i="2" s="1"/>
  <c r="U2293" i="2"/>
  <c r="V2293" i="2"/>
  <c r="Y2293" i="2" s="1"/>
  <c r="U2294" i="2"/>
  <c r="V2294" i="2"/>
  <c r="Y2294" i="2" s="1"/>
  <c r="U2295" i="2"/>
  <c r="V2295" i="2"/>
  <c r="Y2295" i="2" s="1"/>
  <c r="U2296" i="2"/>
  <c r="V2296" i="2"/>
  <c r="Y2296" i="2" s="1"/>
  <c r="U2297" i="2"/>
  <c r="V2297" i="2"/>
  <c r="Y2297" i="2" s="1"/>
  <c r="U2298" i="2"/>
  <c r="V2298" i="2"/>
  <c r="Y2298" i="2" s="1"/>
  <c r="U2299" i="2"/>
  <c r="V2299" i="2"/>
  <c r="Y2299" i="2" s="1"/>
  <c r="U2300" i="2"/>
  <c r="V2300" i="2"/>
  <c r="Y2300" i="2" s="1"/>
  <c r="U2301" i="2"/>
  <c r="V2301" i="2"/>
  <c r="Y2301" i="2" s="1"/>
  <c r="U2302" i="2"/>
  <c r="V2302" i="2"/>
  <c r="Y2302" i="2" s="1"/>
  <c r="U2303" i="2"/>
  <c r="V2303" i="2"/>
  <c r="Y2303" i="2" s="1"/>
  <c r="U2304" i="2"/>
  <c r="V2304" i="2"/>
  <c r="Y2304" i="2" s="1"/>
  <c r="U2305" i="2"/>
  <c r="V2305" i="2"/>
  <c r="Y2305" i="2" s="1"/>
  <c r="U2306" i="2"/>
  <c r="V2306" i="2"/>
  <c r="Y2306" i="2" s="1"/>
  <c r="U2307" i="2"/>
  <c r="V2307" i="2"/>
  <c r="Y2307" i="2" s="1"/>
  <c r="U2308" i="2"/>
  <c r="V2308" i="2"/>
  <c r="Y2308" i="2" s="1"/>
  <c r="U2309" i="2"/>
  <c r="V2309" i="2"/>
  <c r="Y2309" i="2" s="1"/>
  <c r="U2310" i="2"/>
  <c r="V2310" i="2"/>
  <c r="Y2310" i="2" s="1"/>
  <c r="U2311" i="2"/>
  <c r="V2311" i="2"/>
  <c r="Y2311" i="2" s="1"/>
  <c r="U2312" i="2"/>
  <c r="V2312" i="2"/>
  <c r="Y2312" i="2" s="1"/>
  <c r="U2313" i="2"/>
  <c r="V2313" i="2"/>
  <c r="Y2313" i="2" s="1"/>
  <c r="U2314" i="2"/>
  <c r="V2314" i="2"/>
  <c r="Y2314" i="2" s="1"/>
  <c r="U2315" i="2"/>
  <c r="V2315" i="2"/>
  <c r="Y2315" i="2" s="1"/>
  <c r="U2316" i="2"/>
  <c r="V2316" i="2"/>
  <c r="Y2316" i="2" s="1"/>
  <c r="U2317" i="2"/>
  <c r="V2317" i="2"/>
  <c r="Y2317" i="2" s="1"/>
  <c r="U2318" i="2"/>
  <c r="V2318" i="2"/>
  <c r="Y2318" i="2" s="1"/>
  <c r="U2319" i="2"/>
  <c r="V2319" i="2"/>
  <c r="Y2319" i="2" s="1"/>
  <c r="U2320" i="2"/>
  <c r="V2320" i="2"/>
  <c r="Y2320" i="2" s="1"/>
  <c r="U2321" i="2"/>
  <c r="V2321" i="2"/>
  <c r="Y2321" i="2" s="1"/>
  <c r="U2322" i="2"/>
  <c r="V2322" i="2"/>
  <c r="Y2322" i="2" s="1"/>
  <c r="U2323" i="2"/>
  <c r="V2323" i="2"/>
  <c r="Y2323" i="2" s="1"/>
  <c r="U2324" i="2"/>
  <c r="V2324" i="2"/>
  <c r="Y2324" i="2" s="1"/>
  <c r="U2325" i="2"/>
  <c r="V2325" i="2"/>
  <c r="Y2325" i="2" s="1"/>
  <c r="U2326" i="2"/>
  <c r="V2326" i="2"/>
  <c r="Y2326" i="2" s="1"/>
  <c r="U2327" i="2"/>
  <c r="V2327" i="2"/>
  <c r="Y2327" i="2" s="1"/>
  <c r="U2328" i="2"/>
  <c r="V2328" i="2"/>
  <c r="Y2328" i="2" s="1"/>
  <c r="U2329" i="2"/>
  <c r="V2329" i="2"/>
  <c r="Y2329" i="2" s="1"/>
  <c r="U2330" i="2"/>
  <c r="V2330" i="2"/>
  <c r="Y2330" i="2" s="1"/>
  <c r="U2331" i="2"/>
  <c r="V2331" i="2"/>
  <c r="Y2331" i="2" s="1"/>
  <c r="U2332" i="2"/>
  <c r="V2332" i="2"/>
  <c r="Y2332" i="2" s="1"/>
  <c r="U2333" i="2"/>
  <c r="V2333" i="2"/>
  <c r="Y2333" i="2" s="1"/>
  <c r="U2334" i="2"/>
  <c r="V2334" i="2"/>
  <c r="Y2334" i="2" s="1"/>
  <c r="U2335" i="2"/>
  <c r="V2335" i="2"/>
  <c r="Y2335" i="2" s="1"/>
  <c r="U2336" i="2"/>
  <c r="V2336" i="2"/>
  <c r="Y2336" i="2" s="1"/>
  <c r="U2337" i="2"/>
  <c r="V2337" i="2"/>
  <c r="Y2337" i="2" s="1"/>
  <c r="U2338" i="2"/>
  <c r="V2338" i="2"/>
  <c r="Y2338" i="2" s="1"/>
  <c r="U2339" i="2"/>
  <c r="V2339" i="2"/>
  <c r="Y2339" i="2" s="1"/>
  <c r="U2340" i="2"/>
  <c r="V2340" i="2"/>
  <c r="Y2340" i="2" s="1"/>
  <c r="U2341" i="2"/>
  <c r="V2341" i="2"/>
  <c r="Y2341" i="2" s="1"/>
  <c r="U2342" i="2"/>
  <c r="V2342" i="2"/>
  <c r="Y2342" i="2" s="1"/>
  <c r="U2343" i="2"/>
  <c r="V2343" i="2"/>
  <c r="Y2343" i="2" s="1"/>
  <c r="U2344" i="2"/>
  <c r="V2344" i="2"/>
  <c r="Y2344" i="2" s="1"/>
  <c r="U2345" i="2"/>
  <c r="V2345" i="2"/>
  <c r="Y2345" i="2" s="1"/>
  <c r="U2346" i="2"/>
  <c r="V2346" i="2"/>
  <c r="Y2346" i="2" s="1"/>
  <c r="U2347" i="2"/>
  <c r="V2347" i="2"/>
  <c r="Y2347" i="2" s="1"/>
  <c r="U2348" i="2"/>
  <c r="V2348" i="2"/>
  <c r="Y2348" i="2" s="1"/>
  <c r="U2349" i="2"/>
  <c r="V2349" i="2"/>
  <c r="Y2349" i="2" s="1"/>
  <c r="U2350" i="2"/>
  <c r="V2350" i="2"/>
  <c r="Y2350" i="2" s="1"/>
  <c r="U2351" i="2"/>
  <c r="V2351" i="2"/>
  <c r="Y2351" i="2" s="1"/>
  <c r="U2352" i="2"/>
  <c r="V2352" i="2"/>
  <c r="Y2352" i="2" s="1"/>
  <c r="U2353" i="2"/>
  <c r="V2353" i="2"/>
  <c r="Y2353" i="2" s="1"/>
  <c r="U2354" i="2"/>
  <c r="V2354" i="2"/>
  <c r="Y2354" i="2" s="1"/>
  <c r="U2355" i="2"/>
  <c r="V2355" i="2"/>
  <c r="Y2355" i="2" s="1"/>
  <c r="U2356" i="2"/>
  <c r="V2356" i="2"/>
  <c r="Y2356" i="2" s="1"/>
  <c r="U2357" i="2"/>
  <c r="V2357" i="2"/>
  <c r="Y2357" i="2" s="1"/>
  <c r="U2358" i="2"/>
  <c r="V2358" i="2"/>
  <c r="Y2358" i="2" s="1"/>
  <c r="U2359" i="2"/>
  <c r="V2359" i="2"/>
  <c r="Y2359" i="2" s="1"/>
  <c r="U2360" i="2"/>
  <c r="V2360" i="2"/>
  <c r="Y2360" i="2" s="1"/>
  <c r="U2361" i="2"/>
  <c r="V2361" i="2"/>
  <c r="Y2361" i="2" s="1"/>
  <c r="U2362" i="2"/>
  <c r="V2362" i="2"/>
  <c r="Y2362" i="2" s="1"/>
  <c r="U2363" i="2"/>
  <c r="V2363" i="2"/>
  <c r="Y2363" i="2" s="1"/>
  <c r="U2364" i="2"/>
  <c r="V2364" i="2"/>
  <c r="Y2364" i="2" s="1"/>
  <c r="U2365" i="2"/>
  <c r="V2365" i="2"/>
  <c r="Y2365" i="2" s="1"/>
  <c r="U2366" i="2"/>
  <c r="V2366" i="2"/>
  <c r="Y2366" i="2" s="1"/>
  <c r="U2367" i="2"/>
  <c r="V2367" i="2"/>
  <c r="Y2367" i="2" s="1"/>
  <c r="U2368" i="2"/>
  <c r="V2368" i="2"/>
  <c r="Y2368" i="2" s="1"/>
  <c r="U2369" i="2"/>
  <c r="V2369" i="2"/>
  <c r="Y2369" i="2" s="1"/>
  <c r="U2370" i="2"/>
  <c r="V2370" i="2"/>
  <c r="Y2370" i="2" s="1"/>
  <c r="U2371" i="2"/>
  <c r="V2371" i="2"/>
  <c r="Y2371" i="2" s="1"/>
  <c r="U2372" i="2"/>
  <c r="V2372" i="2"/>
  <c r="Y2372" i="2" s="1"/>
  <c r="U2373" i="2"/>
  <c r="V2373" i="2"/>
  <c r="Y2373" i="2" s="1"/>
  <c r="U2374" i="2"/>
  <c r="V2374" i="2"/>
  <c r="Y2374" i="2" s="1"/>
  <c r="U2375" i="2"/>
  <c r="V2375" i="2"/>
  <c r="Y2375" i="2" s="1"/>
  <c r="U2376" i="2"/>
  <c r="V2376" i="2"/>
  <c r="Y2376" i="2" s="1"/>
  <c r="U2377" i="2"/>
  <c r="V2377" i="2"/>
  <c r="Y2377" i="2" s="1"/>
  <c r="U2378" i="2"/>
  <c r="V2378" i="2"/>
  <c r="Y2378" i="2" s="1"/>
  <c r="U2379" i="2"/>
  <c r="V2379" i="2"/>
  <c r="Y2379" i="2" s="1"/>
  <c r="U2380" i="2"/>
  <c r="V2380" i="2"/>
  <c r="Y2380" i="2" s="1"/>
  <c r="U2381" i="2"/>
  <c r="V2381" i="2"/>
  <c r="Y2381" i="2" s="1"/>
  <c r="U2382" i="2"/>
  <c r="V2382" i="2"/>
  <c r="Y2382" i="2" s="1"/>
  <c r="U2383" i="2"/>
  <c r="V2383" i="2"/>
  <c r="Y2383" i="2" s="1"/>
  <c r="U2384" i="2"/>
  <c r="V2384" i="2"/>
  <c r="Y2384" i="2" s="1"/>
  <c r="U2385" i="2"/>
  <c r="V2385" i="2"/>
  <c r="Y2385" i="2" s="1"/>
  <c r="U2386" i="2"/>
  <c r="V2386" i="2"/>
  <c r="Y2386" i="2" s="1"/>
  <c r="U2387" i="2"/>
  <c r="V2387" i="2"/>
  <c r="Y2387" i="2" s="1"/>
  <c r="U2388" i="2"/>
  <c r="V2388" i="2"/>
  <c r="Y2388" i="2" s="1"/>
  <c r="U2389" i="2"/>
  <c r="V2389" i="2"/>
  <c r="Y2389" i="2" s="1"/>
  <c r="U2390" i="2"/>
  <c r="V2390" i="2"/>
  <c r="Y2390" i="2" s="1"/>
  <c r="U2391" i="2"/>
  <c r="V2391" i="2"/>
  <c r="Y2391" i="2" s="1"/>
  <c r="U2392" i="2"/>
  <c r="V2392" i="2"/>
  <c r="Y2392" i="2" s="1"/>
  <c r="U2393" i="2"/>
  <c r="V2393" i="2"/>
  <c r="Y2393" i="2" s="1"/>
  <c r="U2394" i="2"/>
  <c r="V2394" i="2"/>
  <c r="Y2394" i="2" s="1"/>
  <c r="U2395" i="2"/>
  <c r="V2395" i="2"/>
  <c r="Y2395" i="2" s="1"/>
  <c r="U2396" i="2"/>
  <c r="V2396" i="2"/>
  <c r="Y2396" i="2" s="1"/>
  <c r="U2397" i="2"/>
  <c r="V2397" i="2"/>
  <c r="Y2397" i="2" s="1"/>
  <c r="U2398" i="2"/>
  <c r="V2398" i="2"/>
  <c r="Y2398" i="2" s="1"/>
  <c r="U2399" i="2"/>
  <c r="V2399" i="2"/>
  <c r="Y2399" i="2" s="1"/>
  <c r="U2400" i="2"/>
  <c r="V2400" i="2"/>
  <c r="Y2400" i="2" s="1"/>
  <c r="U2401" i="2"/>
  <c r="V2401" i="2"/>
  <c r="Y2401" i="2" s="1"/>
  <c r="U2402" i="2"/>
  <c r="V2402" i="2"/>
  <c r="Y2402" i="2" s="1"/>
  <c r="U2403" i="2"/>
  <c r="V2403" i="2"/>
  <c r="Y2403" i="2" s="1"/>
  <c r="U2404" i="2"/>
  <c r="V2404" i="2"/>
  <c r="Y2404" i="2" s="1"/>
  <c r="U2405" i="2"/>
  <c r="V2405" i="2"/>
  <c r="Y2405" i="2" s="1"/>
  <c r="U2406" i="2"/>
  <c r="V2406" i="2"/>
  <c r="Y2406" i="2" s="1"/>
  <c r="U2407" i="2"/>
  <c r="V2407" i="2"/>
  <c r="Y2407" i="2" s="1"/>
  <c r="U2408" i="2"/>
  <c r="V2408" i="2"/>
  <c r="Y2408" i="2" s="1"/>
  <c r="U2409" i="2"/>
  <c r="V2409" i="2"/>
  <c r="Y2409" i="2" s="1"/>
  <c r="U2410" i="2"/>
  <c r="V2410" i="2"/>
  <c r="Y2410" i="2" s="1"/>
  <c r="U2411" i="2"/>
  <c r="V2411" i="2"/>
  <c r="Y2411" i="2" s="1"/>
  <c r="U2412" i="2"/>
  <c r="V2412" i="2"/>
  <c r="Y2412" i="2" s="1"/>
  <c r="U2413" i="2"/>
  <c r="V2413" i="2"/>
  <c r="Y2413" i="2" s="1"/>
  <c r="U2414" i="2"/>
  <c r="V2414" i="2"/>
  <c r="Y2414" i="2" s="1"/>
  <c r="U2415" i="2"/>
  <c r="V2415" i="2"/>
  <c r="Y2415" i="2" s="1"/>
  <c r="U2416" i="2"/>
  <c r="V2416" i="2"/>
  <c r="Y2416" i="2" s="1"/>
  <c r="U2417" i="2"/>
  <c r="V2417" i="2"/>
  <c r="Y2417" i="2" s="1"/>
  <c r="U2418" i="2"/>
  <c r="V2418" i="2"/>
  <c r="Y2418" i="2" s="1"/>
  <c r="U2419" i="2"/>
  <c r="V2419" i="2"/>
  <c r="Y2419" i="2" s="1"/>
  <c r="U2420" i="2"/>
  <c r="V2420" i="2"/>
  <c r="Y2420" i="2" s="1"/>
  <c r="U2421" i="2"/>
  <c r="V2421" i="2"/>
  <c r="Y2421" i="2" s="1"/>
  <c r="U2422" i="2"/>
  <c r="V2422" i="2"/>
  <c r="Y2422" i="2" s="1"/>
  <c r="U2423" i="2"/>
  <c r="V2423" i="2"/>
  <c r="Y2423" i="2" s="1"/>
  <c r="U2424" i="2"/>
  <c r="V2424" i="2"/>
  <c r="Y2424" i="2" s="1"/>
  <c r="U2425" i="2"/>
  <c r="V2425" i="2"/>
  <c r="Y2425" i="2" s="1"/>
  <c r="U2426" i="2"/>
  <c r="V2426" i="2"/>
  <c r="Y2426" i="2" s="1"/>
  <c r="U2427" i="2"/>
  <c r="V2427" i="2"/>
  <c r="Y2427" i="2" s="1"/>
  <c r="U2428" i="2"/>
  <c r="V2428" i="2"/>
  <c r="Y2428" i="2" s="1"/>
  <c r="U2429" i="2"/>
  <c r="V2429" i="2"/>
  <c r="Y2429" i="2" s="1"/>
  <c r="U2430" i="2"/>
  <c r="V2430" i="2"/>
  <c r="Y2430" i="2" s="1"/>
  <c r="U2431" i="2"/>
  <c r="V2431" i="2"/>
  <c r="Y2431" i="2" s="1"/>
  <c r="U2432" i="2"/>
  <c r="V2432" i="2"/>
  <c r="Y2432" i="2" s="1"/>
  <c r="U2433" i="2"/>
  <c r="V2433" i="2"/>
  <c r="Y2433" i="2" s="1"/>
  <c r="U2434" i="2"/>
  <c r="V2434" i="2"/>
  <c r="Y2434" i="2" s="1"/>
  <c r="U2435" i="2"/>
  <c r="V2435" i="2"/>
  <c r="Y2435" i="2" s="1"/>
  <c r="U2436" i="2"/>
  <c r="V2436" i="2"/>
  <c r="Y2436" i="2" s="1"/>
  <c r="U2437" i="2"/>
  <c r="V2437" i="2"/>
  <c r="Y2437" i="2" s="1"/>
  <c r="U2438" i="2"/>
  <c r="V2438" i="2"/>
  <c r="Y2438" i="2" s="1"/>
  <c r="U2439" i="2"/>
  <c r="V2439" i="2"/>
  <c r="Y2439" i="2" s="1"/>
  <c r="U2440" i="2"/>
  <c r="V2440" i="2"/>
  <c r="Y2440" i="2" s="1"/>
  <c r="U2441" i="2"/>
  <c r="V2441" i="2"/>
  <c r="Y2441" i="2" s="1"/>
  <c r="U2442" i="2"/>
  <c r="V2442" i="2"/>
  <c r="Y2442" i="2" s="1"/>
  <c r="U2443" i="2"/>
  <c r="V2443" i="2"/>
  <c r="Y2443" i="2" s="1"/>
  <c r="U2444" i="2"/>
  <c r="V2444" i="2"/>
  <c r="Y2444" i="2" s="1"/>
  <c r="U2445" i="2"/>
  <c r="V2445" i="2"/>
  <c r="Y2445" i="2" s="1"/>
  <c r="U2446" i="2"/>
  <c r="V2446" i="2"/>
  <c r="Y2446" i="2" s="1"/>
  <c r="U2447" i="2"/>
  <c r="V2447" i="2"/>
  <c r="Y2447" i="2" s="1"/>
  <c r="U2448" i="2"/>
  <c r="V2448" i="2"/>
  <c r="Y2448" i="2" s="1"/>
  <c r="U2449" i="2"/>
  <c r="V2449" i="2"/>
  <c r="Y2449" i="2" s="1"/>
  <c r="U2450" i="2"/>
  <c r="V2450" i="2"/>
  <c r="Y2450" i="2" s="1"/>
  <c r="U2451" i="2"/>
  <c r="V2451" i="2"/>
  <c r="Y2451" i="2" s="1"/>
  <c r="U2452" i="2"/>
  <c r="V2452" i="2"/>
  <c r="Y2452" i="2" s="1"/>
  <c r="U2453" i="2"/>
  <c r="V2453" i="2"/>
  <c r="Y2453" i="2" s="1"/>
  <c r="U2454" i="2"/>
  <c r="V2454" i="2"/>
  <c r="Y2454" i="2" s="1"/>
  <c r="U2455" i="2"/>
  <c r="V2455" i="2"/>
  <c r="Y2455" i="2" s="1"/>
  <c r="U2456" i="2"/>
  <c r="V2456" i="2"/>
  <c r="Y2456" i="2" s="1"/>
  <c r="U2457" i="2"/>
  <c r="V2457" i="2"/>
  <c r="Y2457" i="2" s="1"/>
  <c r="U2458" i="2"/>
  <c r="V2458" i="2"/>
  <c r="Y2458" i="2" s="1"/>
  <c r="U2459" i="2"/>
  <c r="V2459" i="2"/>
  <c r="Y2459" i="2" s="1"/>
  <c r="U2460" i="2"/>
  <c r="V2460" i="2"/>
  <c r="Y2460" i="2" s="1"/>
  <c r="U2461" i="2"/>
  <c r="V2461" i="2"/>
  <c r="Y2461" i="2" s="1"/>
  <c r="U2462" i="2"/>
  <c r="V2462" i="2"/>
  <c r="Y2462" i="2" s="1"/>
  <c r="U2463" i="2"/>
  <c r="V2463" i="2"/>
  <c r="Y2463" i="2" s="1"/>
  <c r="U2464" i="2"/>
  <c r="V2464" i="2"/>
  <c r="Y2464" i="2" s="1"/>
  <c r="U2465" i="2"/>
  <c r="V2465" i="2"/>
  <c r="Y2465" i="2" s="1"/>
  <c r="U2466" i="2"/>
  <c r="V2466" i="2"/>
  <c r="Y2466" i="2" s="1"/>
  <c r="U2467" i="2"/>
  <c r="V2467" i="2"/>
  <c r="Y2467" i="2" s="1"/>
  <c r="U2468" i="2"/>
  <c r="V2468" i="2"/>
  <c r="Y2468" i="2" s="1"/>
  <c r="U2469" i="2"/>
  <c r="V2469" i="2"/>
  <c r="Y2469" i="2" s="1"/>
  <c r="U2470" i="2"/>
  <c r="V2470" i="2"/>
  <c r="Y2470" i="2" s="1"/>
  <c r="U2471" i="2"/>
  <c r="V2471" i="2"/>
  <c r="Y2471" i="2" s="1"/>
  <c r="U2472" i="2"/>
  <c r="V2472" i="2"/>
  <c r="Y2472" i="2" s="1"/>
  <c r="U2473" i="2"/>
  <c r="V2473" i="2"/>
  <c r="Y2473" i="2" s="1"/>
  <c r="U2474" i="2"/>
  <c r="V2474" i="2"/>
  <c r="Y2474" i="2" s="1"/>
  <c r="U2475" i="2"/>
  <c r="V2475" i="2"/>
  <c r="Y2475" i="2" s="1"/>
  <c r="U2476" i="2"/>
  <c r="V2476" i="2"/>
  <c r="Y2476" i="2" s="1"/>
  <c r="U2477" i="2"/>
  <c r="V2477" i="2"/>
  <c r="Y2477" i="2" s="1"/>
  <c r="U2478" i="2"/>
  <c r="V2478" i="2"/>
  <c r="Y2478" i="2" s="1"/>
  <c r="U2479" i="2"/>
  <c r="V2479" i="2"/>
  <c r="Y2479" i="2" s="1"/>
  <c r="U2480" i="2"/>
  <c r="V2480" i="2"/>
  <c r="Y2480" i="2" s="1"/>
  <c r="U2481" i="2"/>
  <c r="V2481" i="2"/>
  <c r="Y2481" i="2" s="1"/>
  <c r="U2482" i="2"/>
  <c r="V2482" i="2"/>
  <c r="Y2482" i="2" s="1"/>
  <c r="U2483" i="2"/>
  <c r="V2483" i="2"/>
  <c r="Y2483" i="2" s="1"/>
  <c r="U2484" i="2"/>
  <c r="V2484" i="2"/>
  <c r="Y2484" i="2" s="1"/>
  <c r="U2485" i="2"/>
  <c r="V2485" i="2"/>
  <c r="Y2485" i="2" s="1"/>
  <c r="U2486" i="2"/>
  <c r="V2486" i="2"/>
  <c r="Y2486" i="2" s="1"/>
  <c r="U2487" i="2"/>
  <c r="V2487" i="2"/>
  <c r="Y2487" i="2" s="1"/>
  <c r="U2488" i="2"/>
  <c r="V2488" i="2"/>
  <c r="Y2488" i="2" s="1"/>
  <c r="U2489" i="2"/>
  <c r="V2489" i="2"/>
  <c r="Y2489" i="2" s="1"/>
  <c r="U2490" i="2"/>
  <c r="V2490" i="2"/>
  <c r="Y2490" i="2" s="1"/>
  <c r="U2491" i="2"/>
  <c r="V2491" i="2"/>
  <c r="Y2491" i="2" s="1"/>
  <c r="U2492" i="2"/>
  <c r="V2492" i="2"/>
  <c r="Y2492" i="2" s="1"/>
  <c r="U2493" i="2"/>
  <c r="V2493" i="2"/>
  <c r="Y2493" i="2" s="1"/>
  <c r="U2494" i="2"/>
  <c r="V2494" i="2"/>
  <c r="Y2494" i="2" s="1"/>
  <c r="U2495" i="2"/>
  <c r="V2495" i="2"/>
  <c r="Y2495" i="2" s="1"/>
  <c r="U2496" i="2"/>
  <c r="V2496" i="2"/>
  <c r="Y2496" i="2" s="1"/>
  <c r="U2497" i="2"/>
  <c r="V2497" i="2"/>
  <c r="Y2497" i="2" s="1"/>
  <c r="U2498" i="2"/>
  <c r="V2498" i="2"/>
  <c r="Y2498" i="2" s="1"/>
  <c r="U2499" i="2"/>
  <c r="V2499" i="2"/>
  <c r="Y2499" i="2" s="1"/>
  <c r="U2500" i="2"/>
  <c r="V2500" i="2"/>
  <c r="Y2500" i="2" s="1"/>
  <c r="U2501" i="2"/>
  <c r="V2501" i="2"/>
  <c r="Y2501" i="2" s="1"/>
  <c r="U2502" i="2"/>
  <c r="V2502" i="2"/>
  <c r="Y2502" i="2" s="1"/>
  <c r="U2503" i="2"/>
  <c r="V2503" i="2"/>
  <c r="Y2503" i="2" s="1"/>
  <c r="U2504" i="2"/>
  <c r="V2504" i="2"/>
  <c r="Y2504" i="2" s="1"/>
  <c r="U2505" i="2"/>
  <c r="V2505" i="2"/>
  <c r="Y2505" i="2" s="1"/>
  <c r="U2506" i="2"/>
  <c r="V2506" i="2"/>
  <c r="Y2506" i="2" s="1"/>
  <c r="U2507" i="2"/>
  <c r="V2507" i="2"/>
  <c r="Y2507" i="2" s="1"/>
  <c r="U2508" i="2"/>
  <c r="V2508" i="2"/>
  <c r="Y2508" i="2" s="1"/>
  <c r="U2509" i="2"/>
  <c r="V2509" i="2"/>
  <c r="Y2509" i="2" s="1"/>
  <c r="U2510" i="2"/>
  <c r="V2510" i="2"/>
  <c r="Y2510" i="2" s="1"/>
  <c r="U2511" i="2"/>
  <c r="V2511" i="2"/>
  <c r="Y2511" i="2" s="1"/>
  <c r="U2512" i="2"/>
  <c r="V2512" i="2"/>
  <c r="Y2512" i="2" s="1"/>
  <c r="U2513" i="2"/>
  <c r="V2513" i="2"/>
  <c r="Y2513" i="2" s="1"/>
  <c r="U2514" i="2"/>
  <c r="V2514" i="2"/>
  <c r="Y2514" i="2" s="1"/>
  <c r="U2515" i="2"/>
  <c r="V2515" i="2"/>
  <c r="Y2515" i="2" s="1"/>
  <c r="U2516" i="2"/>
  <c r="V2516" i="2"/>
  <c r="Y2516" i="2" s="1"/>
  <c r="U2517" i="2"/>
  <c r="V2517" i="2"/>
  <c r="Y2517" i="2" s="1"/>
  <c r="U2518" i="2"/>
  <c r="V2518" i="2"/>
  <c r="Y2518" i="2" s="1"/>
  <c r="U2519" i="2"/>
  <c r="V2519" i="2"/>
  <c r="Y2519" i="2" s="1"/>
  <c r="U2520" i="2"/>
  <c r="V2520" i="2"/>
  <c r="Y2520" i="2" s="1"/>
  <c r="U2521" i="2"/>
  <c r="V2521" i="2"/>
  <c r="Y2521" i="2" s="1"/>
  <c r="U2522" i="2"/>
  <c r="V2522" i="2"/>
  <c r="Y2522" i="2" s="1"/>
  <c r="U2523" i="2"/>
  <c r="V2523" i="2"/>
  <c r="Y2523" i="2" s="1"/>
  <c r="U2524" i="2"/>
  <c r="V2524" i="2"/>
  <c r="Y2524" i="2" s="1"/>
  <c r="U2525" i="2"/>
  <c r="V2525" i="2"/>
  <c r="Y2525" i="2" s="1"/>
  <c r="U2526" i="2"/>
  <c r="V2526" i="2"/>
  <c r="Y2526" i="2" s="1"/>
  <c r="U2527" i="2"/>
  <c r="V2527" i="2"/>
  <c r="Y2527" i="2" s="1"/>
  <c r="U2528" i="2"/>
  <c r="V2528" i="2"/>
  <c r="Y2528" i="2" s="1"/>
  <c r="U2529" i="2"/>
  <c r="V2529" i="2"/>
  <c r="Y2529" i="2" s="1"/>
  <c r="U2530" i="2"/>
  <c r="V2530" i="2"/>
  <c r="Y2530" i="2" s="1"/>
  <c r="U2531" i="2"/>
  <c r="V2531" i="2"/>
  <c r="Y2531" i="2" s="1"/>
  <c r="U2532" i="2"/>
  <c r="V2532" i="2"/>
  <c r="Y2532" i="2" s="1"/>
  <c r="U2533" i="2"/>
  <c r="V2533" i="2"/>
  <c r="Y2533" i="2" s="1"/>
  <c r="U2534" i="2"/>
  <c r="V2534" i="2"/>
  <c r="Y2534" i="2" s="1"/>
  <c r="U2535" i="2"/>
  <c r="V2535" i="2"/>
  <c r="Y2535" i="2" s="1"/>
  <c r="U2536" i="2"/>
  <c r="V2536" i="2"/>
  <c r="Y2536" i="2" s="1"/>
  <c r="U2537" i="2"/>
  <c r="V2537" i="2"/>
  <c r="Y2537" i="2" s="1"/>
  <c r="U2538" i="2"/>
  <c r="V2538" i="2"/>
  <c r="Y2538" i="2" s="1"/>
  <c r="U2539" i="2"/>
  <c r="V2539" i="2"/>
  <c r="Y2539" i="2" s="1"/>
  <c r="U2540" i="2"/>
  <c r="V2540" i="2"/>
  <c r="Y2540" i="2" s="1"/>
  <c r="U2541" i="2"/>
  <c r="V2541" i="2"/>
  <c r="Y2541" i="2" s="1"/>
  <c r="U2542" i="2"/>
  <c r="V2542" i="2"/>
  <c r="Y2542" i="2" s="1"/>
  <c r="U2543" i="2"/>
  <c r="V2543" i="2"/>
  <c r="Y2543" i="2" s="1"/>
  <c r="U2544" i="2"/>
  <c r="V2544" i="2"/>
  <c r="Y2544" i="2" s="1"/>
  <c r="U2545" i="2"/>
  <c r="V2545" i="2"/>
  <c r="Y2545" i="2" s="1"/>
  <c r="U2546" i="2"/>
  <c r="V2546" i="2"/>
  <c r="Y2546" i="2" s="1"/>
  <c r="U2547" i="2"/>
  <c r="V2547" i="2"/>
  <c r="Y2547" i="2" s="1"/>
  <c r="U2548" i="2"/>
  <c r="V2548" i="2"/>
  <c r="Y2548" i="2" s="1"/>
  <c r="U2549" i="2"/>
  <c r="V2549" i="2"/>
  <c r="Y2549" i="2" s="1"/>
  <c r="U2550" i="2"/>
  <c r="V2550" i="2"/>
  <c r="Y2550" i="2" s="1"/>
  <c r="U2551" i="2"/>
  <c r="V2551" i="2"/>
  <c r="Y2551" i="2" s="1"/>
  <c r="U2552" i="2"/>
  <c r="V2552" i="2"/>
  <c r="Y2552" i="2" s="1"/>
  <c r="U2553" i="2"/>
  <c r="V2553" i="2"/>
  <c r="Y2553" i="2" s="1"/>
  <c r="U2554" i="2"/>
  <c r="V2554" i="2"/>
  <c r="Y2554" i="2" s="1"/>
  <c r="U2555" i="2"/>
  <c r="V2555" i="2"/>
  <c r="Y2555" i="2" s="1"/>
  <c r="U2556" i="2"/>
  <c r="V2556" i="2"/>
  <c r="Y2556" i="2" s="1"/>
  <c r="U2557" i="2"/>
  <c r="V2557" i="2"/>
  <c r="Y2557" i="2" s="1"/>
  <c r="U2558" i="2"/>
  <c r="V2558" i="2"/>
  <c r="Y2558" i="2" s="1"/>
  <c r="U2559" i="2"/>
  <c r="V2559" i="2"/>
  <c r="Y2559" i="2" s="1"/>
  <c r="U2560" i="2"/>
  <c r="V2560" i="2"/>
  <c r="Y2560" i="2" s="1"/>
  <c r="U2561" i="2"/>
  <c r="V2561" i="2"/>
  <c r="Y2561" i="2" s="1"/>
  <c r="U2562" i="2"/>
  <c r="V2562" i="2"/>
  <c r="Y2562" i="2" s="1"/>
  <c r="U2563" i="2"/>
  <c r="V2563" i="2"/>
  <c r="Y2563" i="2" s="1"/>
  <c r="U2564" i="2"/>
  <c r="V2564" i="2"/>
  <c r="Y2564" i="2" s="1"/>
  <c r="U2565" i="2"/>
  <c r="V2565" i="2"/>
  <c r="Y2565" i="2" s="1"/>
  <c r="U2566" i="2"/>
  <c r="V2566" i="2"/>
  <c r="Y2566" i="2" s="1"/>
  <c r="U2567" i="2"/>
  <c r="V2567" i="2"/>
  <c r="Y2567" i="2" s="1"/>
  <c r="U2568" i="2"/>
  <c r="V2568" i="2"/>
  <c r="Y2568" i="2" s="1"/>
  <c r="U2569" i="2"/>
  <c r="V2569" i="2"/>
  <c r="Y2569" i="2" s="1"/>
  <c r="U2570" i="2"/>
  <c r="V2570" i="2"/>
  <c r="Y2570" i="2" s="1"/>
  <c r="U2571" i="2"/>
  <c r="V2571" i="2"/>
  <c r="Y2571" i="2" s="1"/>
  <c r="U2572" i="2"/>
  <c r="V2572" i="2"/>
  <c r="Y2572" i="2" s="1"/>
  <c r="U2573" i="2"/>
  <c r="V2573" i="2"/>
  <c r="Y2573" i="2" s="1"/>
  <c r="U2574" i="2"/>
  <c r="V2574" i="2"/>
  <c r="Y2574" i="2" s="1"/>
  <c r="U2575" i="2"/>
  <c r="V2575" i="2"/>
  <c r="Y2575" i="2" s="1"/>
  <c r="U2576" i="2"/>
  <c r="V2576" i="2"/>
  <c r="Y2576" i="2" s="1"/>
  <c r="U2577" i="2"/>
  <c r="V2577" i="2"/>
  <c r="Y2577" i="2" s="1"/>
  <c r="U2578" i="2"/>
  <c r="V2578" i="2"/>
  <c r="Y2578" i="2" s="1"/>
  <c r="U2579" i="2"/>
  <c r="V2579" i="2"/>
  <c r="Y2579" i="2" s="1"/>
  <c r="U2580" i="2"/>
  <c r="V2580" i="2"/>
  <c r="Y2580" i="2" s="1"/>
  <c r="U2581" i="2"/>
  <c r="V2581" i="2"/>
  <c r="Y2581" i="2" s="1"/>
  <c r="U2582" i="2"/>
  <c r="V2582" i="2"/>
  <c r="Y2582" i="2" s="1"/>
  <c r="U2583" i="2"/>
  <c r="V2583" i="2"/>
  <c r="Y2583" i="2" s="1"/>
  <c r="U2584" i="2"/>
  <c r="V2584" i="2"/>
  <c r="Y2584" i="2" s="1"/>
  <c r="U2585" i="2"/>
  <c r="V2585" i="2"/>
  <c r="Y2585" i="2" s="1"/>
  <c r="U2586" i="2"/>
  <c r="V2586" i="2"/>
  <c r="Y2586" i="2" s="1"/>
  <c r="U2587" i="2"/>
  <c r="V2587" i="2"/>
  <c r="Y2587" i="2" s="1"/>
  <c r="U2588" i="2"/>
  <c r="V2588" i="2"/>
  <c r="Y2588" i="2" s="1"/>
  <c r="U2589" i="2"/>
  <c r="V2589" i="2"/>
  <c r="Y2589" i="2" s="1"/>
  <c r="U2590" i="2"/>
  <c r="V2590" i="2"/>
  <c r="Y2590" i="2" s="1"/>
  <c r="U2591" i="2"/>
  <c r="V2591" i="2"/>
  <c r="Y2591" i="2" s="1"/>
  <c r="U2592" i="2"/>
  <c r="V2592" i="2"/>
  <c r="Y2592" i="2" s="1"/>
  <c r="U2593" i="2"/>
  <c r="V2593" i="2"/>
  <c r="Y2593" i="2" s="1"/>
  <c r="U2594" i="2"/>
  <c r="V2594" i="2"/>
  <c r="Y2594" i="2" s="1"/>
  <c r="U2595" i="2"/>
  <c r="V2595" i="2"/>
  <c r="Y2595" i="2" s="1"/>
  <c r="U2596" i="2"/>
  <c r="V2596" i="2"/>
  <c r="Y2596" i="2" s="1"/>
  <c r="U2597" i="2"/>
  <c r="V2597" i="2"/>
  <c r="Y2597" i="2" s="1"/>
  <c r="U2598" i="2"/>
  <c r="V2598" i="2"/>
  <c r="Y2598" i="2" s="1"/>
  <c r="U2599" i="2"/>
  <c r="V2599" i="2"/>
  <c r="Y2599" i="2" s="1"/>
  <c r="U2600" i="2"/>
  <c r="V2600" i="2"/>
  <c r="Y2600" i="2" s="1"/>
  <c r="U2601" i="2"/>
  <c r="V2601" i="2"/>
  <c r="Y2601" i="2" s="1"/>
  <c r="U2602" i="2"/>
  <c r="V2602" i="2"/>
  <c r="Y2602" i="2" s="1"/>
  <c r="U2603" i="2"/>
  <c r="V2603" i="2"/>
  <c r="Y2603" i="2" s="1"/>
  <c r="U2604" i="2"/>
  <c r="V2604" i="2"/>
  <c r="Y2604" i="2" s="1"/>
  <c r="U2605" i="2"/>
  <c r="V2605" i="2"/>
  <c r="Y2605" i="2" s="1"/>
  <c r="U2606" i="2"/>
  <c r="V2606" i="2"/>
  <c r="Y2606" i="2" s="1"/>
  <c r="U2607" i="2"/>
  <c r="V2607" i="2"/>
  <c r="Y2607" i="2" s="1"/>
  <c r="U2608" i="2"/>
  <c r="V2608" i="2"/>
  <c r="Y2608" i="2" s="1"/>
  <c r="U2609" i="2"/>
  <c r="V2609" i="2"/>
  <c r="Y2609" i="2" s="1"/>
  <c r="U2610" i="2"/>
  <c r="V2610" i="2"/>
  <c r="Y2610" i="2" s="1"/>
  <c r="U2611" i="2"/>
  <c r="V2611" i="2"/>
  <c r="Y2611" i="2" s="1"/>
  <c r="U2612" i="2"/>
  <c r="V2612" i="2"/>
  <c r="Y2612" i="2" s="1"/>
  <c r="U2613" i="2"/>
  <c r="V2613" i="2"/>
  <c r="Y2613" i="2" s="1"/>
  <c r="U2614" i="2"/>
  <c r="V2614" i="2"/>
  <c r="Y2614" i="2" s="1"/>
  <c r="U2615" i="2"/>
  <c r="V2615" i="2"/>
  <c r="Y2615" i="2" s="1"/>
  <c r="U2616" i="2"/>
  <c r="V2616" i="2"/>
  <c r="Y2616" i="2" s="1"/>
  <c r="U2617" i="2"/>
  <c r="V2617" i="2"/>
  <c r="Y2617" i="2" s="1"/>
  <c r="U2618" i="2"/>
  <c r="V2618" i="2"/>
  <c r="Y2618" i="2" s="1"/>
  <c r="U2619" i="2"/>
  <c r="V2619" i="2"/>
  <c r="Y2619" i="2" s="1"/>
  <c r="U2620" i="2"/>
  <c r="V2620" i="2"/>
  <c r="Y2620" i="2" s="1"/>
  <c r="U2621" i="2"/>
  <c r="V2621" i="2"/>
  <c r="Y2621" i="2" s="1"/>
  <c r="U2622" i="2"/>
  <c r="V2622" i="2"/>
  <c r="Y2622" i="2" s="1"/>
  <c r="U2623" i="2"/>
  <c r="V2623" i="2"/>
  <c r="Y2623" i="2" s="1"/>
  <c r="U2624" i="2"/>
  <c r="V2624" i="2"/>
  <c r="Y2624" i="2" s="1"/>
  <c r="U2625" i="2"/>
  <c r="V2625" i="2"/>
  <c r="Y2625" i="2" s="1"/>
  <c r="U2626" i="2"/>
  <c r="V2626" i="2"/>
  <c r="Y2626" i="2" s="1"/>
  <c r="U2627" i="2"/>
  <c r="V2627" i="2"/>
  <c r="Y2627" i="2" s="1"/>
  <c r="U2628" i="2"/>
  <c r="V2628" i="2"/>
  <c r="Y2628" i="2" s="1"/>
  <c r="U2629" i="2"/>
  <c r="V2629" i="2"/>
  <c r="Y2629" i="2" s="1"/>
  <c r="U2630" i="2"/>
  <c r="V2630" i="2"/>
  <c r="Y2630" i="2" s="1"/>
  <c r="U2631" i="2"/>
  <c r="V2631" i="2"/>
  <c r="Y2631" i="2" s="1"/>
  <c r="U2632" i="2"/>
  <c r="V2632" i="2"/>
  <c r="Y2632" i="2" s="1"/>
  <c r="U2633" i="2"/>
  <c r="V2633" i="2"/>
  <c r="Y2633" i="2" s="1"/>
  <c r="U2634" i="2"/>
  <c r="V2634" i="2"/>
  <c r="Y2634" i="2" s="1"/>
  <c r="U2635" i="2"/>
  <c r="V2635" i="2"/>
  <c r="Y2635" i="2" s="1"/>
  <c r="U2636" i="2"/>
  <c r="V2636" i="2"/>
  <c r="Y2636" i="2" s="1"/>
  <c r="U2637" i="2"/>
  <c r="V2637" i="2"/>
  <c r="Y2637" i="2" s="1"/>
  <c r="U2638" i="2"/>
  <c r="V2638" i="2"/>
  <c r="Y2638" i="2" s="1"/>
  <c r="U2639" i="2"/>
  <c r="V2639" i="2"/>
  <c r="Y2639" i="2" s="1"/>
  <c r="U2640" i="2"/>
  <c r="V2640" i="2"/>
  <c r="Y2640" i="2" s="1"/>
  <c r="U2641" i="2"/>
  <c r="V2641" i="2"/>
  <c r="Y2641" i="2" s="1"/>
  <c r="U2642" i="2"/>
  <c r="V2642" i="2"/>
  <c r="Y2642" i="2" s="1"/>
  <c r="U2643" i="2"/>
  <c r="V2643" i="2"/>
  <c r="Y2643" i="2" s="1"/>
  <c r="U2644" i="2"/>
  <c r="V2644" i="2"/>
  <c r="Y2644" i="2" s="1"/>
  <c r="U2645" i="2"/>
  <c r="V2645" i="2"/>
  <c r="Y2645" i="2" s="1"/>
  <c r="U2646" i="2"/>
  <c r="V2646" i="2"/>
  <c r="Y2646" i="2" s="1"/>
  <c r="U2647" i="2"/>
  <c r="V2647" i="2"/>
  <c r="Y2647" i="2" s="1"/>
  <c r="U2648" i="2"/>
  <c r="V2648" i="2"/>
  <c r="Y2648" i="2" s="1"/>
  <c r="U2649" i="2"/>
  <c r="V2649" i="2"/>
  <c r="Y2649" i="2" s="1"/>
  <c r="U2650" i="2"/>
  <c r="V2650" i="2"/>
  <c r="Y2650" i="2" s="1"/>
  <c r="U2651" i="2"/>
  <c r="V2651" i="2"/>
  <c r="Y2651" i="2" s="1"/>
  <c r="U2652" i="2"/>
  <c r="V2652" i="2"/>
  <c r="Y2652" i="2" s="1"/>
  <c r="U2653" i="2"/>
  <c r="V2653" i="2"/>
  <c r="Y2653" i="2" s="1"/>
  <c r="U2654" i="2"/>
  <c r="V2654" i="2"/>
  <c r="Y2654" i="2" s="1"/>
  <c r="U2655" i="2"/>
  <c r="V2655" i="2"/>
  <c r="Y2655" i="2" s="1"/>
  <c r="U2656" i="2"/>
  <c r="V2656" i="2"/>
  <c r="Y2656" i="2" s="1"/>
  <c r="U2657" i="2"/>
  <c r="V2657" i="2"/>
  <c r="Y2657" i="2" s="1"/>
  <c r="U2658" i="2"/>
  <c r="V2658" i="2"/>
  <c r="Y2658" i="2" s="1"/>
  <c r="U2659" i="2"/>
  <c r="V2659" i="2"/>
  <c r="Y2659" i="2" s="1"/>
  <c r="U2660" i="2"/>
  <c r="V2660" i="2"/>
  <c r="Y2660" i="2" s="1"/>
  <c r="U2661" i="2"/>
  <c r="V2661" i="2"/>
  <c r="Y2661" i="2" s="1"/>
  <c r="U2662" i="2"/>
  <c r="V2662" i="2"/>
  <c r="Y2662" i="2" s="1"/>
  <c r="U2663" i="2"/>
  <c r="V2663" i="2"/>
  <c r="Y2663" i="2" s="1"/>
  <c r="U2664" i="2"/>
  <c r="V2664" i="2"/>
  <c r="Y2664" i="2" s="1"/>
  <c r="U2665" i="2"/>
  <c r="V2665" i="2"/>
  <c r="Y2665" i="2" s="1"/>
  <c r="U2666" i="2"/>
  <c r="V2666" i="2"/>
  <c r="Y2666" i="2" s="1"/>
  <c r="U2667" i="2"/>
  <c r="V2667" i="2"/>
  <c r="Y2667" i="2" s="1"/>
  <c r="U2668" i="2"/>
  <c r="V2668" i="2"/>
  <c r="Y2668" i="2" s="1"/>
  <c r="U2669" i="2"/>
  <c r="V2669" i="2"/>
  <c r="Y2669" i="2" s="1"/>
  <c r="U2670" i="2"/>
  <c r="V2670" i="2"/>
  <c r="Y2670" i="2" s="1"/>
  <c r="U2671" i="2"/>
  <c r="V2671" i="2"/>
  <c r="Y2671" i="2" s="1"/>
  <c r="U2672" i="2"/>
  <c r="V2672" i="2"/>
  <c r="Y2672" i="2" s="1"/>
  <c r="U2673" i="2"/>
  <c r="V2673" i="2"/>
  <c r="Y2673" i="2" s="1"/>
  <c r="U2674" i="2"/>
  <c r="V2674" i="2"/>
  <c r="Y2674" i="2" s="1"/>
  <c r="U2675" i="2"/>
  <c r="V2675" i="2"/>
  <c r="Y2675" i="2" s="1"/>
  <c r="U2676" i="2"/>
  <c r="V2676" i="2"/>
  <c r="Y2676" i="2" s="1"/>
  <c r="U2677" i="2"/>
  <c r="V2677" i="2"/>
  <c r="Y2677" i="2" s="1"/>
  <c r="U2678" i="2"/>
  <c r="V2678" i="2"/>
  <c r="Y2678" i="2" s="1"/>
  <c r="U2679" i="2"/>
  <c r="V2679" i="2"/>
  <c r="Y2679" i="2" s="1"/>
  <c r="U2680" i="2"/>
  <c r="V2680" i="2"/>
  <c r="Y2680" i="2" s="1"/>
  <c r="U2681" i="2"/>
  <c r="V2681" i="2"/>
  <c r="Y2681" i="2" s="1"/>
  <c r="U2682" i="2"/>
  <c r="V2682" i="2"/>
  <c r="Y2682" i="2" s="1"/>
  <c r="U2683" i="2"/>
  <c r="V2683" i="2"/>
  <c r="Y2683" i="2" s="1"/>
  <c r="U2684" i="2"/>
  <c r="V2684" i="2"/>
  <c r="Y2684" i="2" s="1"/>
  <c r="U2685" i="2"/>
  <c r="V2685" i="2"/>
  <c r="Y2685" i="2" s="1"/>
  <c r="U2686" i="2"/>
  <c r="V2686" i="2"/>
  <c r="Y2686" i="2" s="1"/>
  <c r="U2687" i="2"/>
  <c r="V2687" i="2"/>
  <c r="Y2687" i="2" s="1"/>
  <c r="U2688" i="2"/>
  <c r="V2688" i="2"/>
  <c r="Y2688" i="2" s="1"/>
  <c r="U2689" i="2"/>
  <c r="V2689" i="2"/>
  <c r="Y2689" i="2" s="1"/>
  <c r="U2690" i="2"/>
  <c r="V2690" i="2"/>
  <c r="Y2690" i="2" s="1"/>
  <c r="U2691" i="2"/>
  <c r="V2691" i="2"/>
  <c r="Y2691" i="2" s="1"/>
  <c r="U2692" i="2"/>
  <c r="V2692" i="2"/>
  <c r="Y2692" i="2" s="1"/>
  <c r="U2693" i="2"/>
  <c r="V2693" i="2"/>
  <c r="Y2693" i="2" s="1"/>
  <c r="U2694" i="2"/>
  <c r="V2694" i="2"/>
  <c r="Y2694" i="2" s="1"/>
  <c r="U2695" i="2"/>
  <c r="V2695" i="2"/>
  <c r="Y2695" i="2" s="1"/>
  <c r="U2696" i="2"/>
  <c r="V2696" i="2"/>
  <c r="Y2696" i="2" s="1"/>
  <c r="U2697" i="2"/>
  <c r="V2697" i="2"/>
  <c r="Y2697" i="2" s="1"/>
  <c r="U2698" i="2"/>
  <c r="V2698" i="2"/>
  <c r="Y2698" i="2" s="1"/>
  <c r="U2699" i="2"/>
  <c r="V2699" i="2"/>
  <c r="Y2699" i="2" s="1"/>
  <c r="U2700" i="2"/>
  <c r="V2700" i="2"/>
  <c r="Y2700" i="2" s="1"/>
  <c r="U2701" i="2"/>
  <c r="V2701" i="2"/>
  <c r="Y2701" i="2" s="1"/>
  <c r="U2702" i="2"/>
  <c r="V2702" i="2"/>
  <c r="Y2702" i="2" s="1"/>
  <c r="U2703" i="2"/>
  <c r="V2703" i="2"/>
  <c r="Y2703" i="2" s="1"/>
  <c r="U2704" i="2"/>
  <c r="V2704" i="2"/>
  <c r="Y2704" i="2" s="1"/>
  <c r="U2705" i="2"/>
  <c r="V2705" i="2"/>
  <c r="Y2705" i="2" s="1"/>
  <c r="U2706" i="2"/>
  <c r="V2706" i="2"/>
  <c r="Y2706" i="2" s="1"/>
  <c r="U2707" i="2"/>
  <c r="V2707" i="2"/>
  <c r="Y2707" i="2" s="1"/>
  <c r="U2708" i="2"/>
  <c r="V2708" i="2"/>
  <c r="Y2708" i="2" s="1"/>
  <c r="U2709" i="2"/>
  <c r="V2709" i="2"/>
  <c r="Y2709" i="2" s="1"/>
  <c r="U2710" i="2"/>
  <c r="V2710" i="2"/>
  <c r="Y2710" i="2" s="1"/>
  <c r="U2711" i="2"/>
  <c r="V2711" i="2"/>
  <c r="Y2711" i="2" s="1"/>
  <c r="U2712" i="2"/>
  <c r="V2712" i="2"/>
  <c r="Y2712" i="2" s="1"/>
  <c r="U2713" i="2"/>
  <c r="V2713" i="2"/>
  <c r="Y2713" i="2" s="1"/>
  <c r="U2714" i="2"/>
  <c r="V2714" i="2"/>
  <c r="Y2714" i="2" s="1"/>
  <c r="U2715" i="2"/>
  <c r="V2715" i="2"/>
  <c r="Y2715" i="2" s="1"/>
  <c r="U2716" i="2"/>
  <c r="V2716" i="2"/>
  <c r="Y2716" i="2" s="1"/>
  <c r="U2717" i="2"/>
  <c r="V2717" i="2"/>
  <c r="Y2717" i="2" s="1"/>
  <c r="U2718" i="2"/>
  <c r="V2718" i="2"/>
  <c r="Y2718" i="2" s="1"/>
  <c r="U2719" i="2"/>
  <c r="V2719" i="2"/>
  <c r="Y2719" i="2" s="1"/>
  <c r="U2720" i="2"/>
  <c r="V2720" i="2"/>
  <c r="Y2720" i="2" s="1"/>
  <c r="U2721" i="2"/>
  <c r="V2721" i="2"/>
  <c r="Y2721" i="2" s="1"/>
  <c r="U2722" i="2"/>
  <c r="V2722" i="2"/>
  <c r="Y2722" i="2" s="1"/>
  <c r="U2723" i="2"/>
  <c r="V2723" i="2"/>
  <c r="Y2723" i="2" s="1"/>
  <c r="U2724" i="2"/>
  <c r="V2724" i="2"/>
  <c r="Y2724" i="2" s="1"/>
  <c r="U2725" i="2"/>
  <c r="V2725" i="2"/>
  <c r="Y2725" i="2" s="1"/>
  <c r="U2726" i="2"/>
  <c r="V2726" i="2"/>
  <c r="Y2726" i="2" s="1"/>
  <c r="U2727" i="2"/>
  <c r="V2727" i="2"/>
  <c r="Y2727" i="2" s="1"/>
  <c r="U2728" i="2"/>
  <c r="V2728" i="2"/>
  <c r="Y2728" i="2" s="1"/>
  <c r="U2729" i="2"/>
  <c r="V2729" i="2"/>
  <c r="Y2729" i="2" s="1"/>
  <c r="U2730" i="2"/>
  <c r="V2730" i="2"/>
  <c r="Y2730" i="2" s="1"/>
  <c r="U2731" i="2"/>
  <c r="V2731" i="2"/>
  <c r="Y2731" i="2" s="1"/>
  <c r="U2732" i="2"/>
  <c r="V2732" i="2"/>
  <c r="Y2732" i="2" s="1"/>
  <c r="U2733" i="2"/>
  <c r="V2733" i="2"/>
  <c r="Y2733" i="2" s="1"/>
  <c r="U2734" i="2"/>
  <c r="V2734" i="2"/>
  <c r="Y2734" i="2" s="1"/>
  <c r="U2735" i="2"/>
  <c r="V2735" i="2"/>
  <c r="Y2735" i="2" s="1"/>
  <c r="U2736" i="2"/>
  <c r="V2736" i="2"/>
  <c r="Y2736" i="2" s="1"/>
  <c r="U2737" i="2"/>
  <c r="V2737" i="2"/>
  <c r="Y2737" i="2" s="1"/>
  <c r="U2738" i="2"/>
  <c r="V2738" i="2"/>
  <c r="Y2738" i="2" s="1"/>
  <c r="U2739" i="2"/>
  <c r="V2739" i="2"/>
  <c r="Y2739" i="2" s="1"/>
  <c r="U2740" i="2"/>
  <c r="V2740" i="2"/>
  <c r="Y2740" i="2" s="1"/>
  <c r="U2741" i="2"/>
  <c r="V2741" i="2"/>
  <c r="Y2741" i="2" s="1"/>
  <c r="U2742" i="2"/>
  <c r="V2742" i="2"/>
  <c r="Y2742" i="2" s="1"/>
  <c r="U2743" i="2"/>
  <c r="V2743" i="2"/>
  <c r="Y2743" i="2" s="1"/>
  <c r="U2744" i="2"/>
  <c r="V2744" i="2"/>
  <c r="Y2744" i="2" s="1"/>
  <c r="U2745" i="2"/>
  <c r="V2745" i="2"/>
  <c r="Y2745" i="2" s="1"/>
  <c r="U2746" i="2"/>
  <c r="V2746" i="2"/>
  <c r="Y2746" i="2" s="1"/>
  <c r="U2747" i="2"/>
  <c r="V2747" i="2"/>
  <c r="Y2747" i="2" s="1"/>
  <c r="U2748" i="2"/>
  <c r="V2748" i="2"/>
  <c r="Y2748" i="2" s="1"/>
  <c r="U2749" i="2"/>
  <c r="V2749" i="2"/>
  <c r="Y2749" i="2" s="1"/>
  <c r="U2750" i="2"/>
  <c r="V2750" i="2"/>
  <c r="Y2750" i="2" s="1"/>
  <c r="U2751" i="2"/>
  <c r="V2751" i="2"/>
  <c r="Y2751" i="2" s="1"/>
  <c r="U2752" i="2"/>
  <c r="V2752" i="2"/>
  <c r="Y2752" i="2" s="1"/>
  <c r="U2753" i="2"/>
  <c r="V2753" i="2"/>
  <c r="Y2753" i="2" s="1"/>
  <c r="U2754" i="2"/>
  <c r="V2754" i="2"/>
  <c r="Y2754" i="2" s="1"/>
  <c r="U2755" i="2"/>
  <c r="V2755" i="2"/>
  <c r="Y2755" i="2" s="1"/>
  <c r="U2756" i="2"/>
  <c r="V2756" i="2"/>
  <c r="Y2756" i="2" s="1"/>
  <c r="U2757" i="2"/>
  <c r="V2757" i="2"/>
  <c r="Y2757" i="2" s="1"/>
  <c r="U2758" i="2"/>
  <c r="V2758" i="2"/>
  <c r="Y2758" i="2" s="1"/>
  <c r="U2759" i="2"/>
  <c r="V2759" i="2"/>
  <c r="Y2759" i="2" s="1"/>
  <c r="U2760" i="2"/>
  <c r="V2760" i="2"/>
  <c r="Y2760" i="2" s="1"/>
  <c r="U2761" i="2"/>
  <c r="V2761" i="2"/>
  <c r="Y2761" i="2" s="1"/>
  <c r="U2762" i="2"/>
  <c r="V2762" i="2"/>
  <c r="Y2762" i="2" s="1"/>
  <c r="U2763" i="2"/>
  <c r="V2763" i="2"/>
  <c r="Y2763" i="2" s="1"/>
  <c r="U2764" i="2"/>
  <c r="V2764" i="2"/>
  <c r="Y2764" i="2" s="1"/>
  <c r="U2765" i="2"/>
  <c r="V2765" i="2"/>
  <c r="Y2765" i="2" s="1"/>
  <c r="U2766" i="2"/>
  <c r="V2766" i="2"/>
  <c r="Y2766" i="2" s="1"/>
  <c r="U2767" i="2"/>
  <c r="V2767" i="2"/>
  <c r="Y2767" i="2" s="1"/>
  <c r="U2768" i="2"/>
  <c r="V2768" i="2"/>
  <c r="Y2768" i="2" s="1"/>
  <c r="U2769" i="2"/>
  <c r="V2769" i="2"/>
  <c r="Y2769" i="2" s="1"/>
  <c r="U2770" i="2"/>
  <c r="V2770" i="2"/>
  <c r="Y2770" i="2" s="1"/>
  <c r="U2771" i="2"/>
  <c r="V2771" i="2"/>
  <c r="Y2771" i="2" s="1"/>
  <c r="U2772" i="2"/>
  <c r="V2772" i="2"/>
  <c r="Y2772" i="2" s="1"/>
  <c r="U2773" i="2"/>
  <c r="V2773" i="2"/>
  <c r="Y2773" i="2" s="1"/>
  <c r="U2774" i="2"/>
  <c r="V2774" i="2"/>
  <c r="Y2774" i="2" s="1"/>
  <c r="U2775" i="2"/>
  <c r="V2775" i="2"/>
  <c r="Y2775" i="2" s="1"/>
  <c r="U2776" i="2"/>
  <c r="V2776" i="2"/>
  <c r="Y2776" i="2" s="1"/>
  <c r="U2777" i="2"/>
  <c r="V2777" i="2"/>
  <c r="Y2777" i="2" s="1"/>
  <c r="U2778" i="2"/>
  <c r="V2778" i="2"/>
  <c r="Y2778" i="2" s="1"/>
  <c r="U2779" i="2"/>
  <c r="V2779" i="2"/>
  <c r="Y2779" i="2" s="1"/>
  <c r="U2780" i="2"/>
  <c r="V2780" i="2"/>
  <c r="Y2780" i="2" s="1"/>
  <c r="U2781" i="2"/>
  <c r="V2781" i="2"/>
  <c r="Y2781" i="2" s="1"/>
  <c r="U2782" i="2"/>
  <c r="V2782" i="2"/>
  <c r="Y2782" i="2" s="1"/>
  <c r="U2783" i="2"/>
  <c r="V2783" i="2"/>
  <c r="Y2783" i="2" s="1"/>
  <c r="U2784" i="2"/>
  <c r="V2784" i="2"/>
  <c r="Y2784" i="2" s="1"/>
  <c r="U2785" i="2"/>
  <c r="V2785" i="2"/>
  <c r="Y2785" i="2" s="1"/>
  <c r="U2786" i="2"/>
  <c r="V2786" i="2"/>
  <c r="Y2786" i="2" s="1"/>
  <c r="U2787" i="2"/>
  <c r="V2787" i="2"/>
  <c r="Y2787" i="2" s="1"/>
  <c r="U2788" i="2"/>
  <c r="V2788" i="2"/>
  <c r="Y2788" i="2" s="1"/>
  <c r="U2789" i="2"/>
  <c r="V2789" i="2"/>
  <c r="Y2789" i="2" s="1"/>
  <c r="U2790" i="2"/>
  <c r="V2790" i="2"/>
  <c r="Y2790" i="2" s="1"/>
  <c r="U2791" i="2"/>
  <c r="V2791" i="2"/>
  <c r="Y2791" i="2" s="1"/>
  <c r="U2792" i="2"/>
  <c r="V2792" i="2"/>
  <c r="Y2792" i="2" s="1"/>
  <c r="U2793" i="2"/>
  <c r="V2793" i="2"/>
  <c r="Y2793" i="2" s="1"/>
  <c r="U2794" i="2"/>
  <c r="V2794" i="2"/>
  <c r="Y2794" i="2" s="1"/>
  <c r="U2795" i="2"/>
  <c r="V2795" i="2"/>
  <c r="Y2795" i="2" s="1"/>
  <c r="U2796" i="2"/>
  <c r="V2796" i="2"/>
  <c r="Y2796" i="2" s="1"/>
  <c r="U2797" i="2"/>
  <c r="V2797" i="2"/>
  <c r="Y2797" i="2" s="1"/>
  <c r="U2798" i="2"/>
  <c r="V2798" i="2"/>
  <c r="Y2798" i="2" s="1"/>
  <c r="U2799" i="2"/>
  <c r="V2799" i="2"/>
  <c r="Y2799" i="2" s="1"/>
  <c r="U2800" i="2"/>
  <c r="V2800" i="2"/>
  <c r="Y2800" i="2" s="1"/>
  <c r="U2801" i="2"/>
  <c r="V2801" i="2"/>
  <c r="Y2801" i="2" s="1"/>
  <c r="U2802" i="2"/>
  <c r="V2802" i="2"/>
  <c r="Y2802" i="2" s="1"/>
  <c r="U2803" i="2"/>
  <c r="V2803" i="2"/>
  <c r="Y2803" i="2" s="1"/>
  <c r="U2804" i="2"/>
  <c r="V2804" i="2"/>
  <c r="Y2804" i="2" s="1"/>
  <c r="U2805" i="2"/>
  <c r="V2805" i="2"/>
  <c r="Y2805" i="2" s="1"/>
  <c r="U2806" i="2"/>
  <c r="V2806" i="2"/>
  <c r="Y2806" i="2" s="1"/>
  <c r="U2807" i="2"/>
  <c r="V2807" i="2"/>
  <c r="Y2807" i="2" s="1"/>
  <c r="U2808" i="2"/>
  <c r="V2808" i="2"/>
  <c r="Y2808" i="2" s="1"/>
  <c r="U2809" i="2"/>
  <c r="V2809" i="2"/>
  <c r="Y2809" i="2" s="1"/>
  <c r="U2810" i="2"/>
  <c r="V2810" i="2"/>
  <c r="Y2810" i="2" s="1"/>
  <c r="U2811" i="2"/>
  <c r="V2811" i="2"/>
  <c r="Y2811" i="2" s="1"/>
  <c r="U2812" i="2"/>
  <c r="V2812" i="2"/>
  <c r="Y2812" i="2" s="1"/>
  <c r="U2813" i="2"/>
  <c r="V2813" i="2"/>
  <c r="Y2813" i="2" s="1"/>
  <c r="U2814" i="2"/>
  <c r="V2814" i="2"/>
  <c r="Y2814" i="2" s="1"/>
  <c r="U2815" i="2"/>
  <c r="V2815" i="2"/>
  <c r="Y2815" i="2" s="1"/>
  <c r="U2816" i="2"/>
  <c r="V2816" i="2"/>
  <c r="Y2816" i="2" s="1"/>
  <c r="U2817" i="2"/>
  <c r="V2817" i="2"/>
  <c r="Y2817" i="2" s="1"/>
  <c r="U2818" i="2"/>
  <c r="V2818" i="2"/>
  <c r="Y2818" i="2" s="1"/>
  <c r="U2819" i="2"/>
  <c r="V2819" i="2"/>
  <c r="Y2819" i="2" s="1"/>
  <c r="U2820" i="2"/>
  <c r="V2820" i="2"/>
  <c r="Y2820" i="2" s="1"/>
  <c r="U2821" i="2"/>
  <c r="V2821" i="2"/>
  <c r="Y2821" i="2" s="1"/>
  <c r="U2822" i="2"/>
  <c r="V2822" i="2"/>
  <c r="Y2822" i="2" s="1"/>
  <c r="U2823" i="2"/>
  <c r="V2823" i="2"/>
  <c r="Y2823" i="2" s="1"/>
  <c r="U2824" i="2"/>
  <c r="V2824" i="2"/>
  <c r="Y2824" i="2" s="1"/>
  <c r="U2825" i="2"/>
  <c r="V2825" i="2"/>
  <c r="Y2825" i="2" s="1"/>
  <c r="U2826" i="2"/>
  <c r="V2826" i="2"/>
  <c r="Y2826" i="2" s="1"/>
  <c r="U2827" i="2"/>
  <c r="V2827" i="2"/>
  <c r="Y2827" i="2" s="1"/>
  <c r="U2828" i="2"/>
  <c r="V2828" i="2"/>
  <c r="Y2828" i="2" s="1"/>
  <c r="U2829" i="2"/>
  <c r="V2829" i="2"/>
  <c r="Y2829" i="2" s="1"/>
  <c r="U2830" i="2"/>
  <c r="V2830" i="2"/>
  <c r="Y2830" i="2" s="1"/>
  <c r="U2831" i="2"/>
  <c r="V2831" i="2"/>
  <c r="Y2831" i="2" s="1"/>
  <c r="U2832" i="2"/>
  <c r="V2832" i="2"/>
  <c r="Y2832" i="2" s="1"/>
  <c r="U2833" i="2"/>
  <c r="V2833" i="2"/>
  <c r="Y2833" i="2" s="1"/>
  <c r="U2834" i="2"/>
  <c r="V2834" i="2"/>
  <c r="Y2834" i="2" s="1"/>
  <c r="U2835" i="2"/>
  <c r="V2835" i="2"/>
  <c r="Y2835" i="2" s="1"/>
  <c r="U2836" i="2"/>
  <c r="V2836" i="2"/>
  <c r="Y2836" i="2" s="1"/>
  <c r="U2837" i="2"/>
  <c r="V2837" i="2"/>
  <c r="Y2837" i="2" s="1"/>
  <c r="U2838" i="2"/>
  <c r="V2838" i="2"/>
  <c r="Y2838" i="2" s="1"/>
  <c r="U2839" i="2"/>
  <c r="V2839" i="2"/>
  <c r="Y2839" i="2" s="1"/>
  <c r="U2840" i="2"/>
  <c r="V2840" i="2"/>
  <c r="Y2840" i="2" s="1"/>
  <c r="U2841" i="2"/>
  <c r="V2841" i="2"/>
  <c r="Y2841" i="2" s="1"/>
  <c r="U2842" i="2"/>
  <c r="V2842" i="2"/>
  <c r="Y2842" i="2" s="1"/>
  <c r="U2843" i="2"/>
  <c r="V2843" i="2"/>
  <c r="Y2843" i="2" s="1"/>
  <c r="U2844" i="2"/>
  <c r="V2844" i="2"/>
  <c r="Y2844" i="2" s="1"/>
  <c r="U2845" i="2"/>
  <c r="V2845" i="2"/>
  <c r="Y2845" i="2" s="1"/>
  <c r="U2846" i="2"/>
  <c r="V2846" i="2"/>
  <c r="Y2846" i="2" s="1"/>
  <c r="U2847" i="2"/>
  <c r="V2847" i="2"/>
  <c r="Y2847" i="2" s="1"/>
  <c r="U2848" i="2"/>
  <c r="V2848" i="2"/>
  <c r="Y2848" i="2" s="1"/>
  <c r="U2849" i="2"/>
  <c r="V2849" i="2"/>
  <c r="Y2849" i="2" s="1"/>
  <c r="U2850" i="2"/>
  <c r="V2850" i="2"/>
  <c r="Y2850" i="2" s="1"/>
  <c r="U2851" i="2"/>
  <c r="V2851" i="2"/>
  <c r="Y2851" i="2" s="1"/>
  <c r="U2852" i="2"/>
  <c r="V2852" i="2"/>
  <c r="Y2852" i="2" s="1"/>
  <c r="U2853" i="2"/>
  <c r="V2853" i="2"/>
  <c r="Y2853" i="2" s="1"/>
  <c r="U2854" i="2"/>
  <c r="V2854" i="2"/>
  <c r="Y2854" i="2" s="1"/>
  <c r="U2855" i="2"/>
  <c r="V2855" i="2"/>
  <c r="Y2855" i="2" s="1"/>
  <c r="U2856" i="2"/>
  <c r="V2856" i="2"/>
  <c r="Y2856" i="2" s="1"/>
  <c r="U2857" i="2"/>
  <c r="V2857" i="2"/>
  <c r="Y2857" i="2" s="1"/>
  <c r="U2858" i="2"/>
  <c r="V2858" i="2"/>
  <c r="Y2858" i="2" s="1"/>
  <c r="U2859" i="2"/>
  <c r="V2859" i="2"/>
  <c r="Y2859" i="2" s="1"/>
  <c r="U2860" i="2"/>
  <c r="V2860" i="2"/>
  <c r="Y2860" i="2" s="1"/>
  <c r="U2861" i="2"/>
  <c r="V2861" i="2"/>
  <c r="Y2861" i="2" s="1"/>
  <c r="U2862" i="2"/>
  <c r="V2862" i="2"/>
  <c r="Y2862" i="2" s="1"/>
  <c r="U2863" i="2"/>
  <c r="V2863" i="2"/>
  <c r="Y2863" i="2" s="1"/>
  <c r="U2864" i="2"/>
  <c r="V2864" i="2"/>
  <c r="Y2864" i="2" s="1"/>
  <c r="U2865" i="2"/>
  <c r="V2865" i="2"/>
  <c r="Y2865" i="2" s="1"/>
  <c r="U2866" i="2"/>
  <c r="V2866" i="2"/>
  <c r="Y2866" i="2" s="1"/>
  <c r="U2867" i="2"/>
  <c r="V2867" i="2"/>
  <c r="Y2867" i="2" s="1"/>
  <c r="U2868" i="2"/>
  <c r="V2868" i="2"/>
  <c r="Y2868" i="2" s="1"/>
  <c r="U2869" i="2"/>
  <c r="V2869" i="2"/>
  <c r="Y2869" i="2" s="1"/>
  <c r="U2870" i="2"/>
  <c r="V2870" i="2"/>
  <c r="Y2870" i="2" s="1"/>
  <c r="U2871" i="2"/>
  <c r="V2871" i="2"/>
  <c r="Y2871" i="2" s="1"/>
  <c r="U2872" i="2"/>
  <c r="V2872" i="2"/>
  <c r="Y2872" i="2" s="1"/>
  <c r="U2873" i="2"/>
  <c r="V2873" i="2"/>
  <c r="Y2873" i="2" s="1"/>
  <c r="U2874" i="2"/>
  <c r="V2874" i="2"/>
  <c r="Y2874" i="2" s="1"/>
  <c r="U2875" i="2"/>
  <c r="V2875" i="2"/>
  <c r="Y2875" i="2" s="1"/>
  <c r="U2876" i="2"/>
  <c r="V2876" i="2"/>
  <c r="Y2876" i="2" s="1"/>
  <c r="U2877" i="2"/>
  <c r="V2877" i="2"/>
  <c r="Y2877" i="2" s="1"/>
  <c r="U2878" i="2"/>
  <c r="V2878" i="2"/>
  <c r="Y2878" i="2" s="1"/>
  <c r="U2879" i="2"/>
  <c r="V2879" i="2"/>
  <c r="Y2879" i="2" s="1"/>
  <c r="U2880" i="2"/>
  <c r="V2880" i="2"/>
  <c r="Y2880" i="2" s="1"/>
  <c r="U2881" i="2"/>
  <c r="V2881" i="2"/>
  <c r="Y2881" i="2" s="1"/>
  <c r="U2882" i="2"/>
  <c r="V2882" i="2"/>
  <c r="Y2882" i="2" s="1"/>
  <c r="U2883" i="2"/>
  <c r="V2883" i="2"/>
  <c r="Y2883" i="2" s="1"/>
  <c r="U2884" i="2"/>
  <c r="V2884" i="2"/>
  <c r="Y2884" i="2" s="1"/>
  <c r="U2885" i="2"/>
  <c r="V2885" i="2"/>
  <c r="Y2885" i="2" s="1"/>
  <c r="U2886" i="2"/>
  <c r="V2886" i="2"/>
  <c r="Y2886" i="2" s="1"/>
  <c r="U2887" i="2"/>
  <c r="V2887" i="2"/>
  <c r="Y2887" i="2" s="1"/>
  <c r="U2888" i="2"/>
  <c r="V2888" i="2"/>
  <c r="Y2888" i="2" s="1"/>
  <c r="U2889" i="2"/>
  <c r="V2889" i="2"/>
  <c r="Y2889" i="2" s="1"/>
  <c r="U2890" i="2"/>
  <c r="V2890" i="2"/>
  <c r="Y2890" i="2" s="1"/>
  <c r="U2891" i="2"/>
  <c r="V2891" i="2"/>
  <c r="Y2891" i="2" s="1"/>
  <c r="U2892" i="2"/>
  <c r="V2892" i="2"/>
  <c r="Y2892" i="2" s="1"/>
  <c r="U2893" i="2"/>
  <c r="V2893" i="2"/>
  <c r="Y2893" i="2" s="1"/>
  <c r="U2894" i="2"/>
  <c r="V2894" i="2"/>
  <c r="Y2894" i="2" s="1"/>
  <c r="U2895" i="2"/>
  <c r="V2895" i="2"/>
  <c r="Y2895" i="2" s="1"/>
  <c r="U2896" i="2"/>
  <c r="V2896" i="2"/>
  <c r="Y2896" i="2" s="1"/>
  <c r="U2897" i="2"/>
  <c r="V2897" i="2"/>
  <c r="Y2897" i="2" s="1"/>
  <c r="U2898" i="2"/>
  <c r="V2898" i="2"/>
  <c r="Y2898" i="2" s="1"/>
  <c r="U2899" i="2"/>
  <c r="V2899" i="2"/>
  <c r="Y2899" i="2" s="1"/>
  <c r="U2900" i="2"/>
  <c r="V2900" i="2"/>
  <c r="Y2900" i="2" s="1"/>
  <c r="U2901" i="2"/>
  <c r="V2901" i="2"/>
  <c r="Y2901" i="2" s="1"/>
  <c r="U2902" i="2"/>
  <c r="V2902" i="2"/>
  <c r="Y2902" i="2" s="1"/>
  <c r="U2903" i="2"/>
  <c r="V2903" i="2"/>
  <c r="Y2903" i="2" s="1"/>
  <c r="U2904" i="2"/>
  <c r="V2904" i="2"/>
  <c r="Y2904" i="2" s="1"/>
  <c r="U2905" i="2"/>
  <c r="V2905" i="2"/>
  <c r="Y2905" i="2" s="1"/>
  <c r="U2906" i="2"/>
  <c r="V2906" i="2"/>
  <c r="Y2906" i="2" s="1"/>
  <c r="U2907" i="2"/>
  <c r="V2907" i="2"/>
  <c r="Y2907" i="2" s="1"/>
  <c r="U2908" i="2"/>
  <c r="V2908" i="2"/>
  <c r="Y2908" i="2" s="1"/>
  <c r="U2909" i="2"/>
  <c r="V2909" i="2"/>
  <c r="Y2909" i="2" s="1"/>
  <c r="U2910" i="2"/>
  <c r="V2910" i="2"/>
  <c r="Y2910" i="2" s="1"/>
  <c r="U2911" i="2"/>
  <c r="V2911" i="2"/>
  <c r="Y2911" i="2" s="1"/>
  <c r="U2912" i="2"/>
  <c r="V2912" i="2"/>
  <c r="Y2912" i="2" s="1"/>
  <c r="U2913" i="2"/>
  <c r="V2913" i="2"/>
  <c r="Y2913" i="2" s="1"/>
  <c r="U2914" i="2"/>
  <c r="V2914" i="2"/>
  <c r="Y2914" i="2" s="1"/>
  <c r="U2915" i="2"/>
  <c r="V2915" i="2"/>
  <c r="Y2915" i="2" s="1"/>
  <c r="U2916" i="2"/>
  <c r="V2916" i="2"/>
  <c r="Y2916" i="2" s="1"/>
  <c r="U2917" i="2"/>
  <c r="V2917" i="2"/>
  <c r="Y2917" i="2" s="1"/>
  <c r="U2918" i="2"/>
  <c r="V2918" i="2"/>
  <c r="Y2918" i="2" s="1"/>
  <c r="U2919" i="2"/>
  <c r="V2919" i="2"/>
  <c r="Y2919" i="2" s="1"/>
  <c r="U2920" i="2"/>
  <c r="V2920" i="2"/>
  <c r="Y2920" i="2" s="1"/>
  <c r="U2921" i="2"/>
  <c r="V2921" i="2"/>
  <c r="Y2921" i="2" s="1"/>
  <c r="U2922" i="2"/>
  <c r="V2922" i="2"/>
  <c r="Y2922" i="2" s="1"/>
  <c r="U2923" i="2"/>
  <c r="V2923" i="2"/>
  <c r="Y2923" i="2" s="1"/>
  <c r="U2924" i="2"/>
  <c r="V2924" i="2"/>
  <c r="Y2924" i="2" s="1"/>
  <c r="U2925" i="2"/>
  <c r="V2925" i="2"/>
  <c r="Y2925" i="2" s="1"/>
  <c r="U2926" i="2"/>
  <c r="V2926" i="2"/>
  <c r="Y2926" i="2" s="1"/>
  <c r="U2927" i="2"/>
  <c r="V2927" i="2"/>
  <c r="Y2927" i="2" s="1"/>
  <c r="U2928" i="2"/>
  <c r="V2928" i="2"/>
  <c r="Y2928" i="2" s="1"/>
  <c r="U2929" i="2"/>
  <c r="V2929" i="2"/>
  <c r="Y2929" i="2" s="1"/>
  <c r="U2930" i="2"/>
  <c r="V2930" i="2"/>
  <c r="Y2930" i="2" s="1"/>
  <c r="U2931" i="2"/>
  <c r="V2931" i="2"/>
  <c r="Y2931" i="2" s="1"/>
  <c r="U2932" i="2"/>
  <c r="V2932" i="2"/>
  <c r="Y2932" i="2" s="1"/>
  <c r="U2933" i="2"/>
  <c r="V2933" i="2"/>
  <c r="Y2933" i="2" s="1"/>
  <c r="U2934" i="2"/>
  <c r="V2934" i="2"/>
  <c r="Y2934" i="2" s="1"/>
  <c r="U2935" i="2"/>
  <c r="V2935" i="2"/>
  <c r="Y2935" i="2" s="1"/>
  <c r="U2936" i="2"/>
  <c r="V2936" i="2"/>
  <c r="Y2936" i="2" s="1"/>
  <c r="U2937" i="2"/>
  <c r="V2937" i="2"/>
  <c r="Y2937" i="2" s="1"/>
  <c r="U2938" i="2"/>
  <c r="V2938" i="2"/>
  <c r="Y2938" i="2" s="1"/>
  <c r="U2939" i="2"/>
  <c r="V2939" i="2"/>
  <c r="Y2939" i="2" s="1"/>
  <c r="U2940" i="2"/>
  <c r="V2940" i="2"/>
  <c r="Y2940" i="2" s="1"/>
  <c r="U2941" i="2"/>
  <c r="V2941" i="2"/>
  <c r="Y2941" i="2" s="1"/>
  <c r="U2942" i="2"/>
  <c r="V2942" i="2"/>
  <c r="Y2942" i="2" s="1"/>
  <c r="U2943" i="2"/>
  <c r="V2943" i="2"/>
  <c r="Y2943" i="2" s="1"/>
  <c r="U2944" i="2"/>
  <c r="V2944" i="2"/>
  <c r="Y2944" i="2" s="1"/>
  <c r="U2945" i="2"/>
  <c r="V2945" i="2"/>
  <c r="Y2945" i="2" s="1"/>
  <c r="U2946" i="2"/>
  <c r="V2946" i="2"/>
  <c r="Y2946" i="2" s="1"/>
  <c r="U2947" i="2"/>
  <c r="V2947" i="2"/>
  <c r="Y2947" i="2" s="1"/>
  <c r="U2948" i="2"/>
  <c r="V2948" i="2"/>
  <c r="Y2948" i="2" s="1"/>
  <c r="U2949" i="2"/>
  <c r="V2949" i="2"/>
  <c r="Y2949" i="2" s="1"/>
  <c r="U2950" i="2"/>
  <c r="V2950" i="2"/>
  <c r="Y2950" i="2" s="1"/>
  <c r="U2951" i="2"/>
  <c r="V2951" i="2"/>
  <c r="Y2951" i="2" s="1"/>
  <c r="U2952" i="2"/>
  <c r="V2952" i="2"/>
  <c r="Y2952" i="2" s="1"/>
  <c r="U2953" i="2"/>
  <c r="V2953" i="2"/>
  <c r="Y2953" i="2" s="1"/>
  <c r="U2954" i="2"/>
  <c r="V2954" i="2"/>
  <c r="Y2954" i="2" s="1"/>
  <c r="U2955" i="2"/>
  <c r="V2955" i="2"/>
  <c r="Y2955" i="2" s="1"/>
  <c r="U2956" i="2"/>
  <c r="V2956" i="2"/>
  <c r="Y2956" i="2" s="1"/>
  <c r="U2957" i="2"/>
  <c r="V2957" i="2"/>
  <c r="Y2957" i="2" s="1"/>
  <c r="U2958" i="2"/>
  <c r="V2958" i="2"/>
  <c r="Y2958" i="2" s="1"/>
  <c r="U2959" i="2"/>
  <c r="V2959" i="2"/>
  <c r="Y2959" i="2" s="1"/>
  <c r="U2960" i="2"/>
  <c r="V2960" i="2"/>
  <c r="Y2960" i="2" s="1"/>
  <c r="U2961" i="2"/>
  <c r="V2961" i="2"/>
  <c r="Y2961" i="2" s="1"/>
  <c r="U2962" i="2"/>
  <c r="V2962" i="2"/>
  <c r="Y2962" i="2" s="1"/>
  <c r="U2963" i="2"/>
  <c r="V2963" i="2"/>
  <c r="Y2963" i="2" s="1"/>
  <c r="U2964" i="2"/>
  <c r="V2964" i="2"/>
  <c r="Y2964" i="2" s="1"/>
  <c r="U2965" i="2"/>
  <c r="V2965" i="2"/>
  <c r="Y2965" i="2" s="1"/>
  <c r="U2966" i="2"/>
  <c r="V2966" i="2"/>
  <c r="Y2966" i="2" s="1"/>
  <c r="U2967" i="2"/>
  <c r="V2967" i="2"/>
  <c r="Y2967" i="2" s="1"/>
  <c r="U2968" i="2"/>
  <c r="V2968" i="2"/>
  <c r="Y2968" i="2" s="1"/>
  <c r="U2969" i="2"/>
  <c r="V2969" i="2"/>
  <c r="Y2969" i="2" s="1"/>
  <c r="U2970" i="2"/>
  <c r="V2970" i="2"/>
  <c r="Y2970" i="2" s="1"/>
  <c r="U2971" i="2"/>
  <c r="V2971" i="2"/>
  <c r="Y2971" i="2" s="1"/>
  <c r="U2972" i="2"/>
  <c r="V2972" i="2"/>
  <c r="Y2972" i="2" s="1"/>
  <c r="U2973" i="2"/>
  <c r="V2973" i="2"/>
  <c r="Y2973" i="2" s="1"/>
  <c r="U2974" i="2"/>
  <c r="V2974" i="2"/>
  <c r="Y2974" i="2" s="1"/>
  <c r="U2975" i="2"/>
  <c r="V2975" i="2"/>
  <c r="Y2975" i="2" s="1"/>
  <c r="U2976" i="2"/>
  <c r="V2976" i="2"/>
  <c r="Y2976" i="2" s="1"/>
  <c r="U2977" i="2"/>
  <c r="V2977" i="2"/>
  <c r="Y2977" i="2" s="1"/>
  <c r="U2978" i="2"/>
  <c r="V2978" i="2"/>
  <c r="Y2978" i="2" s="1"/>
  <c r="U2979" i="2"/>
  <c r="V2979" i="2"/>
  <c r="Y2979" i="2" s="1"/>
  <c r="U2980" i="2"/>
  <c r="V2980" i="2"/>
  <c r="Y2980" i="2" s="1"/>
  <c r="U2981" i="2"/>
  <c r="V2981" i="2"/>
  <c r="Y2981" i="2" s="1"/>
  <c r="U2982" i="2"/>
  <c r="V2982" i="2"/>
  <c r="Y2982" i="2" s="1"/>
  <c r="U2983" i="2"/>
  <c r="V2983" i="2"/>
  <c r="Y2983" i="2" s="1"/>
  <c r="U2984" i="2"/>
  <c r="V2984" i="2"/>
  <c r="Y2984" i="2" s="1"/>
  <c r="U2985" i="2"/>
  <c r="V2985" i="2"/>
  <c r="Y2985" i="2" s="1"/>
  <c r="U2986" i="2"/>
  <c r="V2986" i="2"/>
  <c r="Y2986" i="2" s="1"/>
  <c r="U2987" i="2"/>
  <c r="V2987" i="2"/>
  <c r="Y2987" i="2" s="1"/>
  <c r="U2988" i="2"/>
  <c r="V2988" i="2"/>
  <c r="Y2988" i="2" s="1"/>
  <c r="U2989" i="2"/>
  <c r="V2989" i="2"/>
  <c r="Y2989" i="2" s="1"/>
  <c r="U2990" i="2"/>
  <c r="V2990" i="2"/>
  <c r="Y2990" i="2" s="1"/>
  <c r="U2991" i="2"/>
  <c r="V2991" i="2"/>
  <c r="Y2991" i="2" s="1"/>
  <c r="U2992" i="2"/>
  <c r="V2992" i="2"/>
  <c r="Y2992" i="2" s="1"/>
  <c r="U2993" i="2"/>
  <c r="V2993" i="2"/>
  <c r="Y2993" i="2" s="1"/>
  <c r="U2994" i="2"/>
  <c r="V2994" i="2"/>
  <c r="Y2994" i="2" s="1"/>
  <c r="U2995" i="2"/>
  <c r="V2995" i="2"/>
  <c r="Y2995" i="2" s="1"/>
  <c r="U2996" i="2"/>
  <c r="V2996" i="2"/>
  <c r="Y2996" i="2" s="1"/>
  <c r="U2997" i="2"/>
  <c r="V2997" i="2"/>
  <c r="Y2997" i="2" s="1"/>
  <c r="U2998" i="2"/>
  <c r="V2998" i="2"/>
  <c r="Y2998" i="2" s="1"/>
  <c r="U2999" i="2"/>
  <c r="V2999" i="2"/>
  <c r="Y2999" i="2" s="1"/>
  <c r="U3000" i="2"/>
  <c r="V3000" i="2"/>
  <c r="Y3000" i="2" s="1"/>
  <c r="U3001" i="2"/>
  <c r="V3001" i="2"/>
  <c r="Y3001" i="2" s="1"/>
  <c r="U3002" i="2"/>
  <c r="V3002" i="2"/>
  <c r="Y3002" i="2" s="1"/>
  <c r="U3003" i="2"/>
  <c r="V3003" i="2"/>
  <c r="Y3003" i="2" s="1"/>
  <c r="U3004" i="2"/>
  <c r="V3004" i="2"/>
  <c r="Y3004" i="2" s="1"/>
  <c r="U3005" i="2"/>
  <c r="V3005" i="2"/>
  <c r="Y3005" i="2" s="1"/>
  <c r="U3006" i="2"/>
  <c r="V3006" i="2"/>
  <c r="Y3006" i="2" s="1"/>
  <c r="U3007" i="2"/>
  <c r="V3007" i="2"/>
  <c r="Y3007" i="2" s="1"/>
  <c r="U3008" i="2"/>
  <c r="V3008" i="2"/>
  <c r="Y3008" i="2" s="1"/>
  <c r="U3009" i="2"/>
  <c r="V3009" i="2"/>
  <c r="Y3009" i="2" s="1"/>
  <c r="U3010" i="2"/>
  <c r="V3010" i="2"/>
  <c r="Y3010" i="2" s="1"/>
  <c r="U3011" i="2"/>
  <c r="V3011" i="2"/>
  <c r="Y3011" i="2" s="1"/>
  <c r="U3012" i="2"/>
  <c r="V3012" i="2"/>
  <c r="Y3012" i="2" s="1"/>
  <c r="U3013" i="2"/>
  <c r="V3013" i="2"/>
  <c r="Y3013" i="2" s="1"/>
  <c r="U3014" i="2"/>
  <c r="V3014" i="2"/>
  <c r="Y3014" i="2" s="1"/>
  <c r="U3015" i="2"/>
  <c r="V3015" i="2"/>
  <c r="Y3015" i="2" s="1"/>
  <c r="U3016" i="2"/>
  <c r="V3016" i="2"/>
  <c r="Y3016" i="2" s="1"/>
  <c r="U3017" i="2"/>
  <c r="V3017" i="2"/>
  <c r="Y3017" i="2" s="1"/>
  <c r="U3018" i="2"/>
  <c r="V3018" i="2"/>
  <c r="Y3018" i="2" s="1"/>
  <c r="U3019" i="2"/>
  <c r="V3019" i="2"/>
  <c r="Y3019" i="2" s="1"/>
  <c r="U3020" i="2"/>
  <c r="V3020" i="2"/>
  <c r="Y3020" i="2" s="1"/>
  <c r="U3021" i="2"/>
  <c r="V3021" i="2"/>
  <c r="Y3021" i="2" s="1"/>
  <c r="U3022" i="2"/>
  <c r="V3022" i="2"/>
  <c r="Y3022" i="2" s="1"/>
  <c r="U3023" i="2"/>
  <c r="V3023" i="2"/>
  <c r="Y3023" i="2" s="1"/>
  <c r="U3024" i="2"/>
  <c r="V3024" i="2"/>
  <c r="Y3024" i="2" s="1"/>
  <c r="U3025" i="2"/>
  <c r="V3025" i="2"/>
  <c r="Y3025" i="2" s="1"/>
  <c r="U3026" i="2"/>
  <c r="V3026" i="2"/>
  <c r="Y3026" i="2" s="1"/>
  <c r="U3027" i="2"/>
  <c r="V3027" i="2"/>
  <c r="Y3027" i="2" s="1"/>
  <c r="U3028" i="2"/>
  <c r="V3028" i="2"/>
  <c r="Y3028" i="2" s="1"/>
  <c r="U3029" i="2"/>
  <c r="V3029" i="2"/>
  <c r="Y3029" i="2" s="1"/>
  <c r="U3030" i="2"/>
  <c r="V3030" i="2"/>
  <c r="Y3030" i="2" s="1"/>
  <c r="U3031" i="2"/>
  <c r="V3031" i="2"/>
  <c r="Y3031" i="2" s="1"/>
  <c r="U3032" i="2"/>
  <c r="V3032" i="2"/>
  <c r="Y3032" i="2" s="1"/>
  <c r="U3033" i="2"/>
  <c r="V3033" i="2"/>
  <c r="Y3033" i="2" s="1"/>
  <c r="U3034" i="2"/>
  <c r="V3034" i="2"/>
  <c r="Y3034" i="2" s="1"/>
  <c r="U3035" i="2"/>
  <c r="V3035" i="2"/>
  <c r="Y3035" i="2" s="1"/>
  <c r="U3036" i="2"/>
  <c r="V3036" i="2"/>
  <c r="Y3036" i="2" s="1"/>
  <c r="U3037" i="2"/>
  <c r="V3037" i="2"/>
  <c r="Y3037" i="2" s="1"/>
  <c r="U3038" i="2"/>
  <c r="V3038" i="2"/>
  <c r="Y3038" i="2" s="1"/>
  <c r="U3039" i="2"/>
  <c r="V3039" i="2"/>
  <c r="Y3039" i="2" s="1"/>
  <c r="U3040" i="2"/>
  <c r="V3040" i="2"/>
  <c r="Y3040" i="2" s="1"/>
  <c r="U3041" i="2"/>
  <c r="V3041" i="2"/>
  <c r="Y3041" i="2" s="1"/>
  <c r="U3042" i="2"/>
  <c r="V3042" i="2"/>
  <c r="Y3042" i="2" s="1"/>
  <c r="U3043" i="2"/>
  <c r="V3043" i="2"/>
  <c r="Y3043" i="2" s="1"/>
  <c r="U3044" i="2"/>
  <c r="V3044" i="2"/>
  <c r="Y3044" i="2" s="1"/>
  <c r="U3045" i="2"/>
  <c r="V3045" i="2"/>
  <c r="Y3045" i="2" s="1"/>
  <c r="U3046" i="2"/>
  <c r="V3046" i="2"/>
  <c r="Y3046" i="2" s="1"/>
  <c r="U3047" i="2"/>
  <c r="V3047" i="2"/>
  <c r="Y3047" i="2" s="1"/>
  <c r="U3048" i="2"/>
  <c r="V3048" i="2"/>
  <c r="Y3048" i="2" s="1"/>
  <c r="U3049" i="2"/>
  <c r="V3049" i="2"/>
  <c r="Y3049" i="2" s="1"/>
  <c r="U3050" i="2"/>
  <c r="V3050" i="2"/>
  <c r="Y3050" i="2" s="1"/>
  <c r="U3051" i="2"/>
  <c r="V3051" i="2"/>
  <c r="Y3051" i="2" s="1"/>
  <c r="U3052" i="2"/>
  <c r="V3052" i="2"/>
  <c r="Y3052" i="2" s="1"/>
  <c r="U3053" i="2"/>
  <c r="V3053" i="2"/>
  <c r="Y3053" i="2" s="1"/>
  <c r="U3054" i="2"/>
  <c r="V3054" i="2"/>
  <c r="Y3054" i="2" s="1"/>
  <c r="U3055" i="2"/>
  <c r="V3055" i="2"/>
  <c r="Y3055" i="2" s="1"/>
  <c r="U3056" i="2"/>
  <c r="V3056" i="2"/>
  <c r="Y3056" i="2" s="1"/>
  <c r="U3057" i="2"/>
  <c r="V3057" i="2"/>
  <c r="Y3057" i="2" s="1"/>
  <c r="U3058" i="2"/>
  <c r="V3058" i="2"/>
  <c r="Y3058" i="2" s="1"/>
  <c r="U3059" i="2"/>
  <c r="V3059" i="2"/>
  <c r="Y3059" i="2" s="1"/>
  <c r="U3060" i="2"/>
  <c r="V3060" i="2"/>
  <c r="Y3060" i="2" s="1"/>
  <c r="U3061" i="2"/>
  <c r="V3061" i="2"/>
  <c r="Y3061" i="2" s="1"/>
  <c r="U3062" i="2"/>
  <c r="V3062" i="2"/>
  <c r="Y3062" i="2" s="1"/>
  <c r="U3063" i="2"/>
  <c r="V3063" i="2"/>
  <c r="Y3063" i="2" s="1"/>
  <c r="U3064" i="2"/>
  <c r="V3064" i="2"/>
  <c r="Y3064" i="2" s="1"/>
  <c r="U3065" i="2"/>
  <c r="V3065" i="2"/>
  <c r="Y3065" i="2" s="1"/>
  <c r="U3066" i="2"/>
  <c r="V3066" i="2"/>
  <c r="Y3066" i="2" s="1"/>
  <c r="U3067" i="2"/>
  <c r="V3067" i="2"/>
  <c r="Y3067" i="2" s="1"/>
  <c r="U3068" i="2"/>
  <c r="V3068" i="2"/>
  <c r="Y3068" i="2" s="1"/>
  <c r="U3069" i="2"/>
  <c r="V3069" i="2"/>
  <c r="Y3069" i="2" s="1"/>
  <c r="U3070" i="2"/>
  <c r="V3070" i="2"/>
  <c r="Y3070" i="2" s="1"/>
  <c r="U3071" i="2"/>
  <c r="V3071" i="2"/>
  <c r="Y3071" i="2" s="1"/>
  <c r="U3072" i="2"/>
  <c r="V3072" i="2"/>
  <c r="Y3072" i="2" s="1"/>
  <c r="U3073" i="2"/>
  <c r="V3073" i="2"/>
  <c r="Y3073" i="2" s="1"/>
  <c r="U3074" i="2"/>
  <c r="V3074" i="2"/>
  <c r="Y3074" i="2" s="1"/>
  <c r="U3075" i="2"/>
  <c r="V3075" i="2"/>
  <c r="Y3075" i="2" s="1"/>
  <c r="U3076" i="2"/>
  <c r="V3076" i="2"/>
  <c r="Y3076" i="2" s="1"/>
  <c r="U3077" i="2"/>
  <c r="V3077" i="2"/>
  <c r="Y3077" i="2" s="1"/>
  <c r="U3078" i="2"/>
  <c r="V3078" i="2"/>
  <c r="Y3078" i="2" s="1"/>
  <c r="U3079" i="2"/>
  <c r="V3079" i="2"/>
  <c r="Y3079" i="2" s="1"/>
  <c r="U3080" i="2"/>
  <c r="V3080" i="2"/>
  <c r="Y3080" i="2" s="1"/>
  <c r="U3081" i="2"/>
  <c r="V3081" i="2"/>
  <c r="Y3081" i="2" s="1"/>
  <c r="U3082" i="2"/>
  <c r="V3082" i="2"/>
  <c r="Y3082" i="2" s="1"/>
  <c r="U3083" i="2"/>
  <c r="V3083" i="2"/>
  <c r="Y3083" i="2" s="1"/>
  <c r="U3084" i="2"/>
  <c r="V3084" i="2"/>
  <c r="Y3084" i="2" s="1"/>
  <c r="U3085" i="2"/>
  <c r="V3085" i="2"/>
  <c r="Y3085" i="2" s="1"/>
  <c r="U3086" i="2"/>
  <c r="V3086" i="2"/>
  <c r="Y3086" i="2" s="1"/>
  <c r="U3087" i="2"/>
  <c r="V3087" i="2"/>
  <c r="Y3087" i="2" s="1"/>
  <c r="U3088" i="2"/>
  <c r="V3088" i="2"/>
  <c r="Y3088" i="2" s="1"/>
  <c r="U3089" i="2"/>
  <c r="V3089" i="2"/>
  <c r="Y3089" i="2" s="1"/>
  <c r="U3090" i="2"/>
  <c r="V3090" i="2"/>
  <c r="Y3090" i="2" s="1"/>
  <c r="U3091" i="2"/>
  <c r="V3091" i="2"/>
  <c r="Y3091" i="2" s="1"/>
  <c r="U3092" i="2"/>
  <c r="V3092" i="2"/>
  <c r="Y3092" i="2" s="1"/>
  <c r="U3093" i="2"/>
  <c r="V3093" i="2"/>
  <c r="Y3093" i="2" s="1"/>
  <c r="U3094" i="2"/>
  <c r="V3094" i="2"/>
  <c r="Y3094" i="2" s="1"/>
  <c r="U3095" i="2"/>
  <c r="V3095" i="2"/>
  <c r="Y3095" i="2" s="1"/>
  <c r="U3096" i="2"/>
  <c r="V3096" i="2"/>
  <c r="Y3096" i="2" s="1"/>
  <c r="U3097" i="2"/>
  <c r="V3097" i="2"/>
  <c r="Y3097" i="2" s="1"/>
  <c r="U3098" i="2"/>
  <c r="V3098" i="2"/>
  <c r="Y3098" i="2" s="1"/>
  <c r="U3099" i="2"/>
  <c r="V3099" i="2"/>
  <c r="Y3099" i="2" s="1"/>
  <c r="U3100" i="2"/>
  <c r="V3100" i="2"/>
  <c r="Y3100" i="2" s="1"/>
  <c r="U3101" i="2"/>
  <c r="V3101" i="2"/>
  <c r="Y3101" i="2" s="1"/>
  <c r="U3102" i="2"/>
  <c r="V3102" i="2"/>
  <c r="Y3102" i="2" s="1"/>
  <c r="U3103" i="2"/>
  <c r="V3103" i="2"/>
  <c r="Y3103" i="2" s="1"/>
  <c r="U3104" i="2"/>
  <c r="V3104" i="2"/>
  <c r="Y3104" i="2" s="1"/>
  <c r="U3105" i="2"/>
  <c r="V3105" i="2"/>
  <c r="Y3105" i="2" s="1"/>
  <c r="U3106" i="2"/>
  <c r="V3106" i="2"/>
  <c r="Y3106" i="2" s="1"/>
  <c r="U3107" i="2"/>
  <c r="V3107" i="2"/>
  <c r="Y3107" i="2" s="1"/>
  <c r="U3108" i="2"/>
  <c r="V3108" i="2"/>
  <c r="Y3108" i="2" s="1"/>
  <c r="U3109" i="2"/>
  <c r="V3109" i="2"/>
  <c r="Y3109" i="2" s="1"/>
  <c r="U3110" i="2"/>
  <c r="V3110" i="2"/>
  <c r="Y3110" i="2" s="1"/>
  <c r="U3111" i="2"/>
  <c r="V3111" i="2"/>
  <c r="Y3111" i="2" s="1"/>
  <c r="U3112" i="2"/>
  <c r="V3112" i="2"/>
  <c r="Y3112" i="2" s="1"/>
  <c r="U3113" i="2"/>
  <c r="V3113" i="2"/>
  <c r="Y3113" i="2" s="1"/>
  <c r="U3114" i="2"/>
  <c r="V3114" i="2"/>
  <c r="Y3114" i="2" s="1"/>
  <c r="U3115" i="2"/>
  <c r="V3115" i="2"/>
  <c r="Y3115" i="2" s="1"/>
  <c r="U3116" i="2"/>
  <c r="V3116" i="2"/>
  <c r="Y3116" i="2" s="1"/>
  <c r="U3117" i="2"/>
  <c r="V3117" i="2"/>
  <c r="Y3117" i="2" s="1"/>
  <c r="U3118" i="2"/>
  <c r="V3118" i="2"/>
  <c r="Y3118" i="2" s="1"/>
  <c r="U3119" i="2"/>
  <c r="V3119" i="2"/>
  <c r="Y3119" i="2" s="1"/>
  <c r="U3120" i="2"/>
  <c r="V3120" i="2"/>
  <c r="Y3120" i="2" s="1"/>
  <c r="U3121" i="2"/>
  <c r="V3121" i="2"/>
  <c r="Y3121" i="2" s="1"/>
  <c r="U3122" i="2"/>
  <c r="V3122" i="2"/>
  <c r="Y3122" i="2" s="1"/>
  <c r="U3123" i="2"/>
  <c r="V3123" i="2"/>
  <c r="Y3123" i="2" s="1"/>
  <c r="U3124" i="2"/>
  <c r="V3124" i="2"/>
  <c r="Y3124" i="2" s="1"/>
  <c r="U3125" i="2"/>
  <c r="V3125" i="2"/>
  <c r="Y3125" i="2" s="1"/>
  <c r="U3126" i="2"/>
  <c r="V3126" i="2"/>
  <c r="Y3126" i="2" s="1"/>
  <c r="U3127" i="2"/>
  <c r="V3127" i="2"/>
  <c r="Y3127" i="2" s="1"/>
  <c r="U3128" i="2"/>
  <c r="V3128" i="2"/>
  <c r="Y3128" i="2" s="1"/>
  <c r="U3129" i="2"/>
  <c r="V3129" i="2"/>
  <c r="Y3129" i="2" s="1"/>
  <c r="U3130" i="2"/>
  <c r="V3130" i="2"/>
  <c r="Y3130" i="2" s="1"/>
  <c r="U3131" i="2"/>
  <c r="V3131" i="2"/>
  <c r="Y3131" i="2" s="1"/>
  <c r="U3132" i="2"/>
  <c r="V3132" i="2"/>
  <c r="Y3132" i="2" s="1"/>
  <c r="U3133" i="2"/>
  <c r="V3133" i="2"/>
  <c r="Y3133" i="2" s="1"/>
  <c r="U3134" i="2"/>
  <c r="V3134" i="2"/>
  <c r="Y3134" i="2" s="1"/>
  <c r="U3135" i="2"/>
  <c r="V3135" i="2"/>
  <c r="Y3135" i="2" s="1"/>
  <c r="U3136" i="2"/>
  <c r="V3136" i="2"/>
  <c r="Y3136" i="2" s="1"/>
  <c r="U3137" i="2"/>
  <c r="V3137" i="2"/>
  <c r="Y3137" i="2" s="1"/>
  <c r="U3138" i="2"/>
  <c r="V3138" i="2"/>
  <c r="Y3138" i="2" s="1"/>
  <c r="U3139" i="2"/>
  <c r="V3139" i="2"/>
  <c r="Y3139" i="2" s="1"/>
  <c r="U3140" i="2"/>
  <c r="V3140" i="2"/>
  <c r="Y3140" i="2" s="1"/>
  <c r="U3141" i="2"/>
  <c r="V3141" i="2"/>
  <c r="Y3141" i="2" s="1"/>
  <c r="U3142" i="2"/>
  <c r="V3142" i="2"/>
  <c r="Y3142" i="2" s="1"/>
  <c r="U3143" i="2"/>
  <c r="V3143" i="2"/>
  <c r="Y3143" i="2" s="1"/>
  <c r="U3144" i="2"/>
  <c r="V3144" i="2"/>
  <c r="Y3144" i="2" s="1"/>
  <c r="U3145" i="2"/>
  <c r="V3145" i="2"/>
  <c r="Y3145" i="2" s="1"/>
  <c r="U3146" i="2"/>
  <c r="V3146" i="2"/>
  <c r="Y3146" i="2" s="1"/>
  <c r="U3147" i="2"/>
  <c r="V3147" i="2"/>
  <c r="Y3147" i="2" s="1"/>
  <c r="U3148" i="2"/>
  <c r="V3148" i="2"/>
  <c r="Y3148" i="2" s="1"/>
  <c r="U3149" i="2"/>
  <c r="V3149" i="2"/>
  <c r="Y3149" i="2" s="1"/>
  <c r="U3150" i="2"/>
  <c r="V3150" i="2"/>
  <c r="Y3150" i="2" s="1"/>
  <c r="U3151" i="2"/>
  <c r="V3151" i="2"/>
  <c r="Y3151" i="2" s="1"/>
  <c r="U3152" i="2"/>
  <c r="V3152" i="2"/>
  <c r="Y3152" i="2" s="1"/>
  <c r="U3153" i="2"/>
  <c r="V3153" i="2"/>
  <c r="Y3153" i="2" s="1"/>
  <c r="U3154" i="2"/>
  <c r="V3154" i="2"/>
  <c r="Y3154" i="2" s="1"/>
  <c r="U3155" i="2"/>
  <c r="V3155" i="2"/>
  <c r="Y3155" i="2" s="1"/>
  <c r="U3156" i="2"/>
  <c r="V3156" i="2"/>
  <c r="Y3156" i="2" s="1"/>
  <c r="U3157" i="2"/>
  <c r="V3157" i="2"/>
  <c r="Y3157" i="2" s="1"/>
  <c r="U3158" i="2"/>
  <c r="V3158" i="2"/>
  <c r="Y3158" i="2" s="1"/>
  <c r="U3159" i="2"/>
  <c r="V3159" i="2"/>
  <c r="Y3159" i="2" s="1"/>
  <c r="U3160" i="2"/>
  <c r="V3160" i="2"/>
  <c r="Y3160" i="2" s="1"/>
  <c r="U3161" i="2"/>
  <c r="V3161" i="2"/>
  <c r="Y3161" i="2" s="1"/>
  <c r="U3162" i="2"/>
  <c r="V3162" i="2"/>
  <c r="Y3162" i="2" s="1"/>
  <c r="U3163" i="2"/>
  <c r="V3163" i="2"/>
  <c r="Y3163" i="2" s="1"/>
  <c r="U3164" i="2"/>
  <c r="V3164" i="2"/>
  <c r="Y3164" i="2" s="1"/>
  <c r="U3165" i="2"/>
  <c r="V3165" i="2"/>
  <c r="Y3165" i="2" s="1"/>
  <c r="U3166" i="2"/>
  <c r="V3166" i="2"/>
  <c r="Y3166" i="2" s="1"/>
  <c r="U3167" i="2"/>
  <c r="V3167" i="2"/>
  <c r="Y3167" i="2" s="1"/>
  <c r="U3168" i="2"/>
  <c r="V3168" i="2"/>
  <c r="Y3168" i="2" s="1"/>
  <c r="U3169" i="2"/>
  <c r="V3169" i="2"/>
  <c r="Y3169" i="2" s="1"/>
  <c r="U3170" i="2"/>
  <c r="V3170" i="2"/>
  <c r="Y3170" i="2" s="1"/>
  <c r="U3171" i="2"/>
  <c r="V3171" i="2"/>
  <c r="Y3171" i="2" s="1"/>
  <c r="U3172" i="2"/>
  <c r="V3172" i="2"/>
  <c r="Y3172" i="2" s="1"/>
  <c r="U3173" i="2"/>
  <c r="V3173" i="2"/>
  <c r="Y3173" i="2" s="1"/>
  <c r="U3174" i="2"/>
  <c r="V3174" i="2"/>
  <c r="Y3174" i="2" s="1"/>
  <c r="U3175" i="2"/>
  <c r="V3175" i="2"/>
  <c r="Y3175" i="2" s="1"/>
  <c r="U3176" i="2"/>
  <c r="V3176" i="2"/>
  <c r="Y3176" i="2" s="1"/>
  <c r="U3177" i="2"/>
  <c r="V3177" i="2"/>
  <c r="Y3177" i="2" s="1"/>
  <c r="U3178" i="2"/>
  <c r="V3178" i="2"/>
  <c r="Y3178" i="2" s="1"/>
  <c r="U3179" i="2"/>
  <c r="V3179" i="2"/>
  <c r="Y3179" i="2" s="1"/>
  <c r="U3180" i="2"/>
  <c r="V3180" i="2"/>
  <c r="Y3180" i="2" s="1"/>
  <c r="U3181" i="2"/>
  <c r="V3181" i="2"/>
  <c r="Y3181" i="2" s="1"/>
  <c r="U3182" i="2"/>
  <c r="V3182" i="2"/>
  <c r="Y3182" i="2" s="1"/>
  <c r="U3183" i="2"/>
  <c r="V3183" i="2"/>
  <c r="Y3183" i="2" s="1"/>
  <c r="U3184" i="2"/>
  <c r="V3184" i="2"/>
  <c r="Y3184" i="2" s="1"/>
  <c r="U3185" i="2"/>
  <c r="V3185" i="2"/>
  <c r="Y3185" i="2" s="1"/>
  <c r="U3186" i="2"/>
  <c r="V3186" i="2"/>
  <c r="Y3186" i="2" s="1"/>
  <c r="U3187" i="2"/>
  <c r="V3187" i="2"/>
  <c r="Y3187" i="2" s="1"/>
  <c r="U3188" i="2"/>
  <c r="V3188" i="2"/>
  <c r="Y3188" i="2" s="1"/>
  <c r="U3189" i="2"/>
  <c r="V3189" i="2"/>
  <c r="Y3189" i="2" s="1"/>
  <c r="U3190" i="2"/>
  <c r="V3190" i="2"/>
  <c r="Y3190" i="2" s="1"/>
  <c r="U3191" i="2"/>
  <c r="V3191" i="2"/>
  <c r="Y3191" i="2" s="1"/>
  <c r="U3192" i="2"/>
  <c r="V3192" i="2"/>
  <c r="Y3192" i="2" s="1"/>
  <c r="U3193" i="2"/>
  <c r="V3193" i="2"/>
  <c r="Y3193" i="2" s="1"/>
  <c r="U3194" i="2"/>
  <c r="V3194" i="2"/>
  <c r="Y3194" i="2" s="1"/>
  <c r="U3195" i="2"/>
  <c r="V3195" i="2"/>
  <c r="Y3195" i="2" s="1"/>
  <c r="U3196" i="2"/>
  <c r="V3196" i="2"/>
  <c r="Y3196" i="2" s="1"/>
  <c r="U3197" i="2"/>
  <c r="V3197" i="2"/>
  <c r="Y3197" i="2" s="1"/>
  <c r="U3198" i="2"/>
  <c r="V3198" i="2"/>
  <c r="Y3198" i="2" s="1"/>
  <c r="U3199" i="2"/>
  <c r="V3199" i="2"/>
  <c r="Y3199" i="2" s="1"/>
  <c r="U3200" i="2"/>
  <c r="V3200" i="2"/>
  <c r="Y3200" i="2" s="1"/>
  <c r="U3201" i="2"/>
  <c r="V3201" i="2"/>
  <c r="Y3201" i="2" s="1"/>
  <c r="U3202" i="2"/>
  <c r="V3202" i="2"/>
  <c r="Y3202" i="2" s="1"/>
  <c r="U3203" i="2"/>
  <c r="V3203" i="2"/>
  <c r="Y3203" i="2" s="1"/>
  <c r="U3204" i="2"/>
  <c r="V3204" i="2"/>
  <c r="Y3204" i="2" s="1"/>
  <c r="U3205" i="2"/>
  <c r="V3205" i="2"/>
  <c r="Y3205" i="2" s="1"/>
  <c r="U3206" i="2"/>
  <c r="V3206" i="2"/>
  <c r="Y3206" i="2" s="1"/>
  <c r="U3207" i="2"/>
  <c r="V3207" i="2"/>
  <c r="Y3207" i="2" s="1"/>
  <c r="U3208" i="2"/>
  <c r="V3208" i="2"/>
  <c r="Y3208" i="2" s="1"/>
  <c r="U3209" i="2"/>
  <c r="V3209" i="2"/>
  <c r="Y3209" i="2" s="1"/>
  <c r="U3210" i="2"/>
  <c r="V3210" i="2"/>
  <c r="Y3210" i="2" s="1"/>
  <c r="U3211" i="2"/>
  <c r="V3211" i="2"/>
  <c r="Y3211" i="2" s="1"/>
  <c r="U3212" i="2"/>
  <c r="V3212" i="2"/>
  <c r="Y3212" i="2" s="1"/>
  <c r="U3213" i="2"/>
  <c r="V3213" i="2"/>
  <c r="Y3213" i="2" s="1"/>
  <c r="U3214" i="2"/>
  <c r="V3214" i="2"/>
  <c r="Y3214" i="2" s="1"/>
  <c r="U3215" i="2"/>
  <c r="V3215" i="2"/>
  <c r="Y3215" i="2" s="1"/>
  <c r="U3216" i="2"/>
  <c r="V3216" i="2"/>
  <c r="Y3216" i="2" s="1"/>
  <c r="U3217" i="2"/>
  <c r="V3217" i="2"/>
  <c r="Y3217" i="2" s="1"/>
  <c r="U3218" i="2"/>
  <c r="V3218" i="2"/>
  <c r="Y3218" i="2" s="1"/>
  <c r="U3219" i="2"/>
  <c r="V3219" i="2"/>
  <c r="Y3219" i="2" s="1"/>
  <c r="U3220" i="2"/>
  <c r="V3220" i="2"/>
  <c r="Y3220" i="2" s="1"/>
  <c r="U3221" i="2"/>
  <c r="V3221" i="2"/>
  <c r="Y3221" i="2" s="1"/>
  <c r="U3222" i="2"/>
  <c r="V3222" i="2"/>
  <c r="Y3222" i="2" s="1"/>
  <c r="U3223" i="2"/>
  <c r="V3223" i="2"/>
  <c r="Y3223" i="2" s="1"/>
  <c r="U3224" i="2"/>
  <c r="V3224" i="2"/>
  <c r="Y3224" i="2" s="1"/>
  <c r="U3225" i="2"/>
  <c r="V3225" i="2"/>
  <c r="Y3225" i="2" s="1"/>
  <c r="U3226" i="2"/>
  <c r="V3226" i="2"/>
  <c r="Y3226" i="2" s="1"/>
  <c r="U3227" i="2"/>
  <c r="V3227" i="2"/>
  <c r="Y3227" i="2" s="1"/>
  <c r="U3228" i="2"/>
  <c r="V3228" i="2"/>
  <c r="Y3228" i="2" s="1"/>
  <c r="U3229" i="2"/>
  <c r="V3229" i="2"/>
  <c r="Y3229" i="2" s="1"/>
  <c r="U3230" i="2"/>
  <c r="V3230" i="2"/>
  <c r="Y3230" i="2" s="1"/>
  <c r="U3231" i="2"/>
  <c r="V3231" i="2"/>
  <c r="Y3231" i="2" s="1"/>
  <c r="U3232" i="2"/>
  <c r="V3232" i="2"/>
  <c r="Y3232" i="2" s="1"/>
  <c r="U3233" i="2"/>
  <c r="V3233" i="2"/>
  <c r="Y3233" i="2" s="1"/>
  <c r="U3234" i="2"/>
  <c r="V3234" i="2"/>
  <c r="Y3234" i="2" s="1"/>
  <c r="U3235" i="2"/>
  <c r="V3235" i="2"/>
  <c r="Y3235" i="2" s="1"/>
  <c r="U3236" i="2"/>
  <c r="V3236" i="2"/>
  <c r="Y3236" i="2" s="1"/>
  <c r="U3237" i="2"/>
  <c r="V3237" i="2"/>
  <c r="Y3237" i="2" s="1"/>
  <c r="U3238" i="2"/>
  <c r="V3238" i="2"/>
  <c r="Y3238" i="2" s="1"/>
  <c r="U3239" i="2"/>
  <c r="V3239" i="2"/>
  <c r="Y3239" i="2" s="1"/>
  <c r="U3240" i="2"/>
  <c r="V3240" i="2"/>
  <c r="Y3240" i="2" s="1"/>
  <c r="U3241" i="2"/>
  <c r="V3241" i="2"/>
  <c r="Y3241" i="2" s="1"/>
  <c r="U3242" i="2"/>
  <c r="V3242" i="2"/>
  <c r="Y3242" i="2" s="1"/>
  <c r="U3243" i="2"/>
  <c r="V3243" i="2"/>
  <c r="Y3243" i="2" s="1"/>
  <c r="U3244" i="2"/>
  <c r="V3244" i="2"/>
  <c r="Y3244" i="2" s="1"/>
  <c r="U3245" i="2"/>
  <c r="V3245" i="2"/>
  <c r="Y3245" i="2" s="1"/>
  <c r="U3246" i="2"/>
  <c r="V3246" i="2"/>
  <c r="Y3246" i="2" s="1"/>
  <c r="U3247" i="2"/>
  <c r="V3247" i="2"/>
  <c r="Y3247" i="2" s="1"/>
  <c r="U3248" i="2"/>
  <c r="V3248" i="2"/>
  <c r="Y3248" i="2" s="1"/>
  <c r="U3249" i="2"/>
  <c r="V3249" i="2"/>
  <c r="Y3249" i="2" s="1"/>
  <c r="U3250" i="2"/>
  <c r="V3250" i="2"/>
  <c r="Y3250" i="2" s="1"/>
  <c r="U3251" i="2"/>
  <c r="V3251" i="2"/>
  <c r="Y3251" i="2" s="1"/>
  <c r="U3252" i="2"/>
  <c r="V3252" i="2"/>
  <c r="Y3252" i="2" s="1"/>
  <c r="U3253" i="2"/>
  <c r="V3253" i="2"/>
  <c r="Y3253" i="2" s="1"/>
  <c r="U3254" i="2"/>
  <c r="V3254" i="2"/>
  <c r="Y3254" i="2" s="1"/>
  <c r="U3255" i="2"/>
  <c r="V3255" i="2"/>
  <c r="Y3255" i="2" s="1"/>
  <c r="U3256" i="2"/>
  <c r="V3256" i="2"/>
  <c r="Y3256" i="2" s="1"/>
  <c r="U3257" i="2"/>
  <c r="V3257" i="2"/>
  <c r="Y3257" i="2" s="1"/>
  <c r="U3258" i="2"/>
  <c r="V3258" i="2"/>
  <c r="Y3258" i="2" s="1"/>
  <c r="U3259" i="2"/>
  <c r="V3259" i="2"/>
  <c r="Y3259" i="2" s="1"/>
  <c r="U3260" i="2"/>
  <c r="V3260" i="2"/>
  <c r="Y3260" i="2" s="1"/>
  <c r="U3261" i="2"/>
  <c r="V3261" i="2"/>
  <c r="Y3261" i="2" s="1"/>
  <c r="U3262" i="2"/>
  <c r="V3262" i="2"/>
  <c r="Y3262" i="2" s="1"/>
  <c r="U3263" i="2"/>
  <c r="V3263" i="2"/>
  <c r="Y3263" i="2" s="1"/>
  <c r="U3264" i="2"/>
  <c r="V3264" i="2"/>
  <c r="Y3264" i="2" s="1"/>
  <c r="U3265" i="2"/>
  <c r="V3265" i="2"/>
  <c r="Y3265" i="2" s="1"/>
  <c r="U3266" i="2"/>
  <c r="V3266" i="2"/>
  <c r="Y3266" i="2" s="1"/>
  <c r="U3267" i="2"/>
  <c r="V3267" i="2"/>
  <c r="Y3267" i="2" s="1"/>
  <c r="U3268" i="2"/>
  <c r="V3268" i="2"/>
  <c r="Y3268" i="2" s="1"/>
  <c r="U3269" i="2"/>
  <c r="V3269" i="2"/>
  <c r="Y3269" i="2" s="1"/>
  <c r="U3270" i="2"/>
  <c r="V3270" i="2"/>
  <c r="Y3270" i="2" s="1"/>
  <c r="U3271" i="2"/>
  <c r="V3271" i="2"/>
  <c r="Y3271" i="2" s="1"/>
  <c r="U3272" i="2"/>
  <c r="V3272" i="2"/>
  <c r="Y3272" i="2" s="1"/>
  <c r="U3273" i="2"/>
  <c r="V3273" i="2"/>
  <c r="Y3273" i="2" s="1"/>
  <c r="U3274" i="2"/>
  <c r="V3274" i="2"/>
  <c r="Y3274" i="2" s="1"/>
  <c r="U3275" i="2"/>
  <c r="V3275" i="2"/>
  <c r="Y3275" i="2" s="1"/>
  <c r="U3276" i="2"/>
  <c r="V3276" i="2"/>
  <c r="Y3276" i="2" s="1"/>
  <c r="U3277" i="2"/>
  <c r="V3277" i="2"/>
  <c r="Y3277" i="2" s="1"/>
  <c r="U3278" i="2"/>
  <c r="V3278" i="2"/>
  <c r="Y3278" i="2" s="1"/>
  <c r="U3279" i="2"/>
  <c r="V3279" i="2"/>
  <c r="Y3279" i="2" s="1"/>
  <c r="U3280" i="2"/>
  <c r="V3280" i="2"/>
  <c r="Y3280" i="2" s="1"/>
  <c r="U3281" i="2"/>
  <c r="V3281" i="2"/>
  <c r="Y3281" i="2" s="1"/>
  <c r="U3282" i="2"/>
  <c r="V3282" i="2"/>
  <c r="Y3282" i="2" s="1"/>
  <c r="U3283" i="2"/>
  <c r="V3283" i="2"/>
  <c r="Y3283" i="2" s="1"/>
  <c r="U3284" i="2"/>
  <c r="V3284" i="2"/>
  <c r="Y3284" i="2" s="1"/>
  <c r="U3285" i="2"/>
  <c r="V3285" i="2"/>
  <c r="Y3285" i="2" s="1"/>
  <c r="U3286" i="2"/>
  <c r="V3286" i="2"/>
  <c r="Y3286" i="2" s="1"/>
  <c r="U3287" i="2"/>
  <c r="V3287" i="2"/>
  <c r="Y3287" i="2" s="1"/>
  <c r="U3288" i="2"/>
  <c r="V3288" i="2"/>
  <c r="Y3288" i="2" s="1"/>
  <c r="U3289" i="2"/>
  <c r="V3289" i="2"/>
  <c r="Y3289" i="2" s="1"/>
  <c r="U3290" i="2"/>
  <c r="V3290" i="2"/>
  <c r="Y3290" i="2" s="1"/>
  <c r="U3291" i="2"/>
  <c r="V3291" i="2"/>
  <c r="Y3291" i="2" s="1"/>
  <c r="U3292" i="2"/>
  <c r="V3292" i="2"/>
  <c r="Y3292" i="2" s="1"/>
  <c r="U3293" i="2"/>
  <c r="V3293" i="2"/>
  <c r="Y3293" i="2" s="1"/>
  <c r="U3294" i="2"/>
  <c r="V3294" i="2"/>
  <c r="Y3294" i="2" s="1"/>
  <c r="U3295" i="2"/>
  <c r="V3295" i="2"/>
  <c r="Y3295" i="2" s="1"/>
  <c r="U3296" i="2"/>
  <c r="V3296" i="2"/>
  <c r="Y3296" i="2" s="1"/>
  <c r="U3297" i="2"/>
  <c r="V3297" i="2"/>
  <c r="Y3297" i="2" s="1"/>
  <c r="U3298" i="2"/>
  <c r="V3298" i="2"/>
  <c r="Y3298" i="2" s="1"/>
  <c r="U3299" i="2"/>
  <c r="V3299" i="2"/>
  <c r="Y3299" i="2" s="1"/>
  <c r="U3300" i="2"/>
  <c r="V3300" i="2"/>
  <c r="Y3300" i="2" s="1"/>
  <c r="U3301" i="2"/>
  <c r="V3301" i="2"/>
  <c r="Y3301" i="2" s="1"/>
  <c r="U3302" i="2"/>
  <c r="V3302" i="2"/>
  <c r="Y3302" i="2" s="1"/>
  <c r="U3303" i="2"/>
  <c r="V3303" i="2"/>
  <c r="Y3303" i="2" s="1"/>
  <c r="U3304" i="2"/>
  <c r="V3304" i="2"/>
  <c r="Y3304" i="2" s="1"/>
  <c r="U3305" i="2"/>
  <c r="V3305" i="2"/>
  <c r="Y3305" i="2" s="1"/>
  <c r="U3306" i="2"/>
  <c r="V3306" i="2"/>
  <c r="Y3306" i="2" s="1"/>
  <c r="U3307" i="2"/>
  <c r="V3307" i="2"/>
  <c r="Y3307" i="2" s="1"/>
  <c r="U3308" i="2"/>
  <c r="V3308" i="2"/>
  <c r="Y3308" i="2" s="1"/>
  <c r="U3309" i="2"/>
  <c r="V3309" i="2"/>
  <c r="Y3309" i="2" s="1"/>
  <c r="U3310" i="2"/>
  <c r="V3310" i="2"/>
  <c r="Y3310" i="2" s="1"/>
  <c r="U3311" i="2"/>
  <c r="V3311" i="2"/>
  <c r="Y3311" i="2" s="1"/>
  <c r="U3312" i="2"/>
  <c r="V3312" i="2"/>
  <c r="Y3312" i="2" s="1"/>
  <c r="U3313" i="2"/>
  <c r="V3313" i="2"/>
  <c r="Y3313" i="2" s="1"/>
  <c r="U3314" i="2"/>
  <c r="V3314" i="2"/>
  <c r="Y3314" i="2" s="1"/>
  <c r="U3315" i="2"/>
  <c r="V3315" i="2"/>
  <c r="Y3315" i="2" s="1"/>
  <c r="U3316" i="2"/>
  <c r="V3316" i="2"/>
  <c r="Y3316" i="2" s="1"/>
  <c r="U3317" i="2"/>
  <c r="V3317" i="2"/>
  <c r="Y3317" i="2" s="1"/>
  <c r="U3318" i="2"/>
  <c r="V3318" i="2"/>
  <c r="Y3318" i="2" s="1"/>
  <c r="U3319" i="2"/>
  <c r="V3319" i="2"/>
  <c r="Y3319" i="2" s="1"/>
  <c r="U3320" i="2"/>
  <c r="V3320" i="2"/>
  <c r="Y3320" i="2" s="1"/>
  <c r="U3321" i="2"/>
  <c r="V3321" i="2"/>
  <c r="Y3321" i="2" s="1"/>
  <c r="U3322" i="2"/>
  <c r="V3322" i="2"/>
  <c r="Y3322" i="2" s="1"/>
  <c r="U3323" i="2"/>
  <c r="V3323" i="2"/>
  <c r="Y3323" i="2" s="1"/>
  <c r="U3324" i="2"/>
  <c r="V3324" i="2"/>
  <c r="Y3324" i="2" s="1"/>
  <c r="U3325" i="2"/>
  <c r="V3325" i="2"/>
  <c r="Y3325" i="2" s="1"/>
  <c r="U3326" i="2"/>
  <c r="V3326" i="2"/>
  <c r="Y3326" i="2" s="1"/>
  <c r="U3327" i="2"/>
  <c r="V3327" i="2"/>
  <c r="Y3327" i="2" s="1"/>
  <c r="U3328" i="2"/>
  <c r="V3328" i="2"/>
  <c r="Y3328" i="2" s="1"/>
  <c r="U3329" i="2"/>
  <c r="V3329" i="2"/>
  <c r="Y3329" i="2" s="1"/>
  <c r="U3330" i="2"/>
  <c r="V3330" i="2"/>
  <c r="Y3330" i="2" s="1"/>
  <c r="U3331" i="2"/>
  <c r="V3331" i="2"/>
  <c r="Y3331" i="2" s="1"/>
  <c r="U3332" i="2"/>
  <c r="V3332" i="2"/>
  <c r="Y3332" i="2" s="1"/>
  <c r="U3333" i="2"/>
  <c r="V3333" i="2"/>
  <c r="Y3333" i="2" s="1"/>
  <c r="U3334" i="2"/>
  <c r="V3334" i="2"/>
  <c r="Y3334" i="2" s="1"/>
  <c r="U3335" i="2"/>
  <c r="V3335" i="2"/>
  <c r="Y3335" i="2" s="1"/>
  <c r="U3336" i="2"/>
  <c r="V3336" i="2"/>
  <c r="Y3336" i="2" s="1"/>
  <c r="U3337" i="2"/>
  <c r="V3337" i="2"/>
  <c r="Y3337" i="2" s="1"/>
  <c r="U3338" i="2"/>
  <c r="V3338" i="2"/>
  <c r="Y3338" i="2" s="1"/>
  <c r="U3339" i="2"/>
  <c r="V3339" i="2"/>
  <c r="Y3339" i="2" s="1"/>
  <c r="U3340" i="2"/>
  <c r="V3340" i="2"/>
  <c r="Y3340" i="2" s="1"/>
  <c r="U3341" i="2"/>
  <c r="V3341" i="2"/>
  <c r="Y3341" i="2" s="1"/>
  <c r="U3342" i="2"/>
  <c r="V3342" i="2"/>
  <c r="Y3342" i="2" s="1"/>
  <c r="U3343" i="2"/>
  <c r="V3343" i="2"/>
  <c r="Y3343" i="2" s="1"/>
  <c r="U3344" i="2"/>
  <c r="V3344" i="2"/>
  <c r="Y3344" i="2" s="1"/>
  <c r="U3345" i="2"/>
  <c r="V3345" i="2"/>
  <c r="Y3345" i="2" s="1"/>
  <c r="U3346" i="2"/>
  <c r="V3346" i="2"/>
  <c r="Y3346" i="2" s="1"/>
  <c r="U3347" i="2"/>
  <c r="V3347" i="2"/>
  <c r="Y3347" i="2" s="1"/>
  <c r="U3348" i="2"/>
  <c r="V3348" i="2"/>
  <c r="Y3348" i="2" s="1"/>
  <c r="U3349" i="2"/>
  <c r="V3349" i="2"/>
  <c r="Y3349" i="2" s="1"/>
  <c r="U3350" i="2"/>
  <c r="V3350" i="2"/>
  <c r="Y3350" i="2" s="1"/>
  <c r="U3351" i="2"/>
  <c r="V3351" i="2"/>
  <c r="Y3351" i="2" s="1"/>
  <c r="U3352" i="2"/>
  <c r="V3352" i="2"/>
  <c r="Y3352" i="2" s="1"/>
  <c r="U3353" i="2"/>
  <c r="V3353" i="2"/>
  <c r="Y3353" i="2" s="1"/>
  <c r="U3354" i="2"/>
  <c r="V3354" i="2"/>
  <c r="Y3354" i="2" s="1"/>
  <c r="U3355" i="2"/>
  <c r="V3355" i="2"/>
  <c r="Y3355" i="2" s="1"/>
  <c r="U3356" i="2"/>
  <c r="V3356" i="2"/>
  <c r="Y3356" i="2" s="1"/>
  <c r="U3357" i="2"/>
  <c r="V3357" i="2"/>
  <c r="Y3357" i="2" s="1"/>
  <c r="U3358" i="2"/>
  <c r="V3358" i="2"/>
  <c r="Y3358" i="2" s="1"/>
  <c r="U3359" i="2"/>
  <c r="V3359" i="2"/>
  <c r="Y3359" i="2" s="1"/>
  <c r="U3360" i="2"/>
  <c r="V3360" i="2"/>
  <c r="Y3360" i="2" s="1"/>
  <c r="U3361" i="2"/>
  <c r="V3361" i="2"/>
  <c r="Y3361" i="2" s="1"/>
  <c r="U3362" i="2"/>
  <c r="V3362" i="2"/>
  <c r="Y3362" i="2" s="1"/>
  <c r="U3363" i="2"/>
  <c r="V3363" i="2"/>
  <c r="Y3363" i="2" s="1"/>
  <c r="U3364" i="2"/>
  <c r="V3364" i="2"/>
  <c r="Y3364" i="2" s="1"/>
  <c r="U3365" i="2"/>
  <c r="V3365" i="2"/>
  <c r="Y3365" i="2" s="1"/>
  <c r="U3366" i="2"/>
  <c r="V3366" i="2"/>
  <c r="Y3366" i="2" s="1"/>
  <c r="U3367" i="2"/>
  <c r="V3367" i="2"/>
  <c r="Y3367" i="2" s="1"/>
  <c r="U3368" i="2"/>
  <c r="V3368" i="2"/>
  <c r="Y3368" i="2" s="1"/>
  <c r="U3369" i="2"/>
  <c r="V3369" i="2"/>
  <c r="Y3369" i="2" s="1"/>
  <c r="U3370" i="2"/>
  <c r="V3370" i="2"/>
  <c r="Y3370" i="2" s="1"/>
  <c r="U3371" i="2"/>
  <c r="V3371" i="2"/>
  <c r="Y3371" i="2" s="1"/>
  <c r="U3372" i="2"/>
  <c r="V3372" i="2"/>
  <c r="Y3372" i="2" s="1"/>
  <c r="U3373" i="2"/>
  <c r="V3373" i="2"/>
  <c r="Y3373" i="2" s="1"/>
  <c r="U3374" i="2"/>
  <c r="V3374" i="2"/>
  <c r="Y3374" i="2" s="1"/>
  <c r="U3375" i="2"/>
  <c r="V3375" i="2"/>
  <c r="Y3375" i="2" s="1"/>
  <c r="U3376" i="2"/>
  <c r="V3376" i="2"/>
  <c r="Y3376" i="2" s="1"/>
  <c r="U3377" i="2"/>
  <c r="V3377" i="2"/>
  <c r="Y3377" i="2" s="1"/>
  <c r="U3378" i="2"/>
  <c r="V3378" i="2"/>
  <c r="Y3378" i="2" s="1"/>
  <c r="U3379" i="2"/>
  <c r="V3379" i="2"/>
  <c r="Y3379" i="2" s="1"/>
  <c r="U3380" i="2"/>
  <c r="V3380" i="2"/>
  <c r="Y3380" i="2" s="1"/>
  <c r="U3381" i="2"/>
  <c r="V3381" i="2"/>
  <c r="Y3381" i="2" s="1"/>
  <c r="U3382" i="2"/>
  <c r="V3382" i="2"/>
  <c r="Y3382" i="2" s="1"/>
  <c r="U3383" i="2"/>
  <c r="V3383" i="2"/>
  <c r="Y3383" i="2" s="1"/>
  <c r="U3384" i="2"/>
  <c r="V3384" i="2"/>
  <c r="Y3384" i="2" s="1"/>
  <c r="U3385" i="2"/>
  <c r="V3385" i="2"/>
  <c r="Y3385" i="2" s="1"/>
  <c r="U3386" i="2"/>
  <c r="V3386" i="2"/>
  <c r="Y3386" i="2" s="1"/>
  <c r="U3387" i="2"/>
  <c r="V3387" i="2"/>
  <c r="Y3387" i="2" s="1"/>
  <c r="U3388" i="2"/>
  <c r="V3388" i="2"/>
  <c r="Y3388" i="2" s="1"/>
  <c r="U3389" i="2"/>
  <c r="V3389" i="2"/>
  <c r="Y3389" i="2" s="1"/>
  <c r="U3390" i="2"/>
  <c r="V3390" i="2"/>
  <c r="Y3390" i="2" s="1"/>
  <c r="U3391" i="2"/>
  <c r="V3391" i="2"/>
  <c r="Y3391" i="2" s="1"/>
  <c r="U3392" i="2"/>
  <c r="V3392" i="2"/>
  <c r="Y3392" i="2" s="1"/>
  <c r="U3393" i="2"/>
  <c r="V3393" i="2"/>
  <c r="Y3393" i="2" s="1"/>
  <c r="U3394" i="2"/>
  <c r="V3394" i="2"/>
  <c r="Y3394" i="2" s="1"/>
  <c r="U3395" i="2"/>
  <c r="V3395" i="2"/>
  <c r="Y3395" i="2" s="1"/>
  <c r="U3396" i="2"/>
  <c r="V3396" i="2"/>
  <c r="Y3396" i="2" s="1"/>
  <c r="U3397" i="2"/>
  <c r="V3397" i="2"/>
  <c r="Y3397" i="2" s="1"/>
  <c r="U3398" i="2"/>
  <c r="V3398" i="2"/>
  <c r="Y3398" i="2" s="1"/>
  <c r="U3399" i="2"/>
  <c r="V3399" i="2"/>
  <c r="Y3399" i="2" s="1"/>
  <c r="U3400" i="2"/>
  <c r="V3400" i="2"/>
  <c r="Y3400" i="2" s="1"/>
  <c r="U3401" i="2"/>
  <c r="V3401" i="2"/>
  <c r="Y3401" i="2" s="1"/>
  <c r="U3402" i="2"/>
  <c r="V3402" i="2"/>
  <c r="Y3402" i="2" s="1"/>
  <c r="U3403" i="2"/>
  <c r="V3403" i="2"/>
  <c r="Y3403" i="2" s="1"/>
  <c r="U3404" i="2"/>
  <c r="V3404" i="2"/>
  <c r="Y3404" i="2" s="1"/>
  <c r="U3405" i="2"/>
  <c r="V3405" i="2"/>
  <c r="Y3405" i="2" s="1"/>
  <c r="U3406" i="2"/>
  <c r="V3406" i="2"/>
  <c r="Y3406" i="2" s="1"/>
  <c r="U3407" i="2"/>
  <c r="V3407" i="2"/>
  <c r="Y3407" i="2" s="1"/>
  <c r="U3408" i="2"/>
  <c r="V3408" i="2"/>
  <c r="Y3408" i="2" s="1"/>
  <c r="U3409" i="2"/>
  <c r="V3409" i="2"/>
  <c r="Y3409" i="2" s="1"/>
  <c r="U3410" i="2"/>
  <c r="V3410" i="2"/>
  <c r="Y3410" i="2" s="1"/>
  <c r="U3411" i="2"/>
  <c r="V3411" i="2"/>
  <c r="Y3411" i="2" s="1"/>
  <c r="U3412" i="2"/>
  <c r="V3412" i="2"/>
  <c r="Y3412" i="2" s="1"/>
  <c r="U3413" i="2"/>
  <c r="V3413" i="2"/>
  <c r="Y3413" i="2" s="1"/>
  <c r="U3414" i="2"/>
  <c r="V3414" i="2"/>
  <c r="Y3414" i="2" s="1"/>
  <c r="U3415" i="2"/>
  <c r="V3415" i="2"/>
  <c r="Y3415" i="2" s="1"/>
  <c r="U3416" i="2"/>
  <c r="V3416" i="2"/>
  <c r="Y3416" i="2" s="1"/>
  <c r="U3417" i="2"/>
  <c r="V3417" i="2"/>
  <c r="Y3417" i="2" s="1"/>
  <c r="U3418" i="2"/>
  <c r="V3418" i="2"/>
  <c r="Y3418" i="2" s="1"/>
  <c r="U3419" i="2"/>
  <c r="V3419" i="2"/>
  <c r="Y3419" i="2" s="1"/>
  <c r="U3420" i="2"/>
  <c r="V3420" i="2"/>
  <c r="Y3420" i="2" s="1"/>
  <c r="U3421" i="2"/>
  <c r="V3421" i="2"/>
  <c r="Y3421" i="2" s="1"/>
  <c r="U3422" i="2"/>
  <c r="V3422" i="2"/>
  <c r="Y3422" i="2" s="1"/>
  <c r="U3423" i="2"/>
  <c r="V3423" i="2"/>
  <c r="Y3423" i="2" s="1"/>
  <c r="U3424" i="2"/>
  <c r="V3424" i="2"/>
  <c r="Y3424" i="2" s="1"/>
  <c r="U3425" i="2"/>
  <c r="V3425" i="2"/>
  <c r="Y3425" i="2" s="1"/>
  <c r="U3426" i="2"/>
  <c r="V3426" i="2"/>
  <c r="Y3426" i="2" s="1"/>
  <c r="U3427" i="2"/>
  <c r="V3427" i="2"/>
  <c r="Y3427" i="2" s="1"/>
  <c r="U3428" i="2"/>
  <c r="V3428" i="2"/>
  <c r="Y3428" i="2" s="1"/>
  <c r="U3429" i="2"/>
  <c r="V3429" i="2"/>
  <c r="Y3429" i="2" s="1"/>
  <c r="U3430" i="2"/>
  <c r="V3430" i="2"/>
  <c r="Y3430" i="2" s="1"/>
  <c r="U3431" i="2"/>
  <c r="V3431" i="2"/>
  <c r="Y3431" i="2" s="1"/>
  <c r="U3432" i="2"/>
  <c r="V3432" i="2"/>
  <c r="Y3432" i="2" s="1"/>
  <c r="U3433" i="2"/>
  <c r="V3433" i="2"/>
  <c r="Y3433" i="2" s="1"/>
  <c r="U3434" i="2"/>
  <c r="V3434" i="2"/>
  <c r="Y3434" i="2" s="1"/>
  <c r="U3435" i="2"/>
  <c r="V3435" i="2"/>
  <c r="Y3435" i="2" s="1"/>
  <c r="U3436" i="2"/>
  <c r="V3436" i="2"/>
  <c r="Y3436" i="2" s="1"/>
  <c r="U3437" i="2"/>
  <c r="V3437" i="2"/>
  <c r="Y3437" i="2" s="1"/>
  <c r="U3438" i="2"/>
  <c r="V3438" i="2"/>
  <c r="Y3438" i="2" s="1"/>
  <c r="U3439" i="2"/>
  <c r="V3439" i="2"/>
  <c r="Y3439" i="2" s="1"/>
  <c r="U3440" i="2"/>
  <c r="V3440" i="2"/>
  <c r="Y3440" i="2" s="1"/>
  <c r="U3441" i="2"/>
  <c r="V3441" i="2"/>
  <c r="Y3441" i="2" s="1"/>
  <c r="U3442" i="2"/>
  <c r="V3442" i="2"/>
  <c r="Y3442" i="2" s="1"/>
  <c r="U3443" i="2"/>
  <c r="V3443" i="2"/>
  <c r="Y3443" i="2" s="1"/>
  <c r="U3444" i="2"/>
  <c r="V3444" i="2"/>
  <c r="Y3444" i="2" s="1"/>
  <c r="U3445" i="2"/>
  <c r="V3445" i="2"/>
  <c r="Y3445" i="2" s="1"/>
  <c r="U3446" i="2"/>
  <c r="V3446" i="2"/>
  <c r="Y3446" i="2" s="1"/>
  <c r="U3447" i="2"/>
  <c r="V3447" i="2"/>
  <c r="Y3447" i="2" s="1"/>
  <c r="U3448" i="2"/>
  <c r="V3448" i="2"/>
  <c r="Y3448" i="2" s="1"/>
  <c r="U3449" i="2"/>
  <c r="V3449" i="2"/>
  <c r="Y3449" i="2" s="1"/>
  <c r="U3450" i="2"/>
  <c r="V3450" i="2"/>
  <c r="Y3450" i="2" s="1"/>
  <c r="U3451" i="2"/>
  <c r="V3451" i="2"/>
  <c r="Y3451" i="2" s="1"/>
  <c r="U3452" i="2"/>
  <c r="V3452" i="2"/>
  <c r="Y3452" i="2" s="1"/>
  <c r="U3453" i="2"/>
  <c r="V3453" i="2"/>
  <c r="Y3453" i="2" s="1"/>
  <c r="U3454" i="2"/>
  <c r="V3454" i="2"/>
  <c r="Y3454" i="2" s="1"/>
  <c r="U3455" i="2"/>
  <c r="V3455" i="2"/>
  <c r="Y3455" i="2" s="1"/>
  <c r="U3456" i="2"/>
  <c r="V3456" i="2"/>
  <c r="Y3456" i="2" s="1"/>
  <c r="U3457" i="2"/>
  <c r="V3457" i="2"/>
  <c r="Y3457" i="2" s="1"/>
  <c r="U3458" i="2"/>
  <c r="V3458" i="2"/>
  <c r="Y3458" i="2" s="1"/>
  <c r="U3459" i="2"/>
  <c r="V3459" i="2"/>
  <c r="Y3459" i="2" s="1"/>
  <c r="U3460" i="2"/>
  <c r="V3460" i="2"/>
  <c r="Y3460" i="2" s="1"/>
  <c r="U3461" i="2"/>
  <c r="V3461" i="2"/>
  <c r="Y3461" i="2" s="1"/>
  <c r="U3462" i="2"/>
  <c r="V3462" i="2"/>
  <c r="Y3462" i="2" s="1"/>
  <c r="U3463" i="2"/>
  <c r="V3463" i="2"/>
  <c r="Y3463" i="2" s="1"/>
  <c r="U3464" i="2"/>
  <c r="V3464" i="2"/>
  <c r="Y3464" i="2" s="1"/>
  <c r="U3465" i="2"/>
  <c r="V3465" i="2"/>
  <c r="Y3465" i="2" s="1"/>
  <c r="U3466" i="2"/>
  <c r="V3466" i="2"/>
  <c r="Y3466" i="2" s="1"/>
  <c r="U3467" i="2"/>
  <c r="V3467" i="2"/>
  <c r="Y3467" i="2" s="1"/>
  <c r="U3468" i="2"/>
  <c r="V3468" i="2"/>
  <c r="Y3468" i="2" s="1"/>
  <c r="U3469" i="2"/>
  <c r="V3469" i="2"/>
  <c r="Y3469" i="2" s="1"/>
  <c r="U3470" i="2"/>
  <c r="V3470" i="2"/>
  <c r="Y3470" i="2" s="1"/>
  <c r="U3471" i="2"/>
  <c r="V3471" i="2"/>
  <c r="Y3471" i="2" s="1"/>
  <c r="U3472" i="2"/>
  <c r="V3472" i="2"/>
  <c r="Y3472" i="2" s="1"/>
  <c r="U3473" i="2"/>
  <c r="V3473" i="2"/>
  <c r="Y3473" i="2" s="1"/>
  <c r="U3474" i="2"/>
  <c r="V3474" i="2"/>
  <c r="Y3474" i="2" s="1"/>
  <c r="U3475" i="2"/>
  <c r="V3475" i="2"/>
  <c r="Y3475" i="2" s="1"/>
  <c r="U3476" i="2"/>
  <c r="V3476" i="2"/>
  <c r="Y3476" i="2" s="1"/>
  <c r="U3477" i="2"/>
  <c r="V3477" i="2"/>
  <c r="Y3477" i="2" s="1"/>
  <c r="U3478" i="2"/>
  <c r="V3478" i="2"/>
  <c r="Y3478" i="2" s="1"/>
  <c r="U3479" i="2"/>
  <c r="V3479" i="2"/>
  <c r="Y3479" i="2" s="1"/>
  <c r="U3480" i="2"/>
  <c r="V3480" i="2"/>
  <c r="Y3480" i="2" s="1"/>
  <c r="U3481" i="2"/>
  <c r="V3481" i="2"/>
  <c r="Y3481" i="2" s="1"/>
  <c r="U3482" i="2"/>
  <c r="V3482" i="2"/>
  <c r="Y3482" i="2" s="1"/>
  <c r="U3483" i="2"/>
  <c r="V3483" i="2"/>
  <c r="Y3483" i="2" s="1"/>
  <c r="U3484" i="2"/>
  <c r="V3484" i="2"/>
  <c r="Y3484" i="2" s="1"/>
  <c r="U3485" i="2"/>
  <c r="V3485" i="2"/>
  <c r="Y3485" i="2" s="1"/>
  <c r="U3486" i="2"/>
  <c r="V3486" i="2"/>
  <c r="Y3486" i="2" s="1"/>
  <c r="U3487" i="2"/>
  <c r="V3487" i="2"/>
  <c r="Y3487" i="2" s="1"/>
  <c r="U3488" i="2"/>
  <c r="V3488" i="2"/>
  <c r="Y3488" i="2" s="1"/>
  <c r="U3489" i="2"/>
  <c r="V3489" i="2"/>
  <c r="Y3489" i="2" s="1"/>
  <c r="U3490" i="2"/>
  <c r="V3490" i="2"/>
  <c r="Y3490" i="2" s="1"/>
  <c r="U3491" i="2"/>
  <c r="V3491" i="2"/>
  <c r="Y3491" i="2" s="1"/>
  <c r="U3492" i="2"/>
  <c r="V3492" i="2"/>
  <c r="Y3492" i="2" s="1"/>
  <c r="U3493" i="2"/>
  <c r="V3493" i="2"/>
  <c r="Y3493" i="2" s="1"/>
  <c r="U3494" i="2"/>
  <c r="V3494" i="2"/>
  <c r="Y3494" i="2" s="1"/>
  <c r="U3495" i="2"/>
  <c r="V3495" i="2"/>
  <c r="Y3495" i="2" s="1"/>
  <c r="U3496" i="2"/>
  <c r="V3496" i="2"/>
  <c r="Y3496" i="2" s="1"/>
  <c r="U3497" i="2"/>
  <c r="V3497" i="2"/>
  <c r="Y3497" i="2" s="1"/>
  <c r="U3498" i="2"/>
  <c r="V3498" i="2"/>
  <c r="Y3498" i="2" s="1"/>
  <c r="U3499" i="2"/>
  <c r="V3499" i="2"/>
  <c r="Y3499" i="2" s="1"/>
  <c r="U3500" i="2"/>
  <c r="V3500" i="2"/>
  <c r="Y3500" i="2" s="1"/>
  <c r="U3501" i="2"/>
  <c r="V3501" i="2"/>
  <c r="Y3501" i="2" s="1"/>
  <c r="U3502" i="2"/>
  <c r="V3502" i="2"/>
  <c r="Y3502" i="2" s="1"/>
  <c r="U3503" i="2"/>
  <c r="V3503" i="2"/>
  <c r="Y3503" i="2" s="1"/>
  <c r="U3504" i="2"/>
  <c r="V3504" i="2"/>
  <c r="Y3504" i="2" s="1"/>
  <c r="U3505" i="2"/>
  <c r="V3505" i="2"/>
  <c r="Y3505" i="2" s="1"/>
  <c r="U3506" i="2"/>
  <c r="V3506" i="2"/>
  <c r="Y3506" i="2" s="1"/>
  <c r="U3507" i="2"/>
  <c r="V3507" i="2"/>
  <c r="Y3507" i="2" s="1"/>
  <c r="U3508" i="2"/>
  <c r="V3508" i="2"/>
  <c r="Y3508" i="2" s="1"/>
  <c r="U3509" i="2"/>
  <c r="V3509" i="2"/>
  <c r="Y3509" i="2" s="1"/>
  <c r="U3510" i="2"/>
  <c r="V3510" i="2"/>
  <c r="Y3510" i="2" s="1"/>
  <c r="U3511" i="2"/>
  <c r="V3511" i="2"/>
  <c r="Y3511" i="2" s="1"/>
  <c r="U3512" i="2"/>
  <c r="V3512" i="2"/>
  <c r="Y3512" i="2" s="1"/>
  <c r="U3513" i="2"/>
  <c r="V3513" i="2"/>
  <c r="Y3513" i="2" s="1"/>
  <c r="U3514" i="2"/>
  <c r="V3514" i="2"/>
  <c r="Y3514" i="2" s="1"/>
  <c r="U3515" i="2"/>
  <c r="V3515" i="2"/>
  <c r="Y3515" i="2" s="1"/>
  <c r="U3516" i="2"/>
  <c r="V3516" i="2"/>
  <c r="Y3516" i="2" s="1"/>
  <c r="U3517" i="2"/>
  <c r="V3517" i="2"/>
  <c r="Y3517" i="2" s="1"/>
  <c r="U3518" i="2"/>
  <c r="V3518" i="2"/>
  <c r="Y3518" i="2" s="1"/>
  <c r="U3519" i="2"/>
  <c r="V3519" i="2"/>
  <c r="Y3519" i="2" s="1"/>
  <c r="U3520" i="2"/>
  <c r="V3520" i="2"/>
  <c r="Y3520" i="2" s="1"/>
  <c r="U3521" i="2"/>
  <c r="V3521" i="2"/>
  <c r="Y3521" i="2" s="1"/>
  <c r="U3522" i="2"/>
  <c r="V3522" i="2"/>
  <c r="Y3522" i="2" s="1"/>
  <c r="U3523" i="2"/>
  <c r="V3523" i="2"/>
  <c r="Y3523" i="2" s="1"/>
  <c r="U3524" i="2"/>
  <c r="V3524" i="2"/>
  <c r="Y3524" i="2" s="1"/>
  <c r="U3525" i="2"/>
  <c r="V3525" i="2"/>
  <c r="Y3525" i="2" s="1"/>
  <c r="U3526" i="2"/>
  <c r="V3526" i="2"/>
  <c r="Y3526" i="2" s="1"/>
  <c r="U3527" i="2"/>
  <c r="V3527" i="2"/>
  <c r="Y3527" i="2" s="1"/>
  <c r="U3528" i="2"/>
  <c r="V3528" i="2"/>
  <c r="Y3528" i="2" s="1"/>
  <c r="U3529" i="2"/>
  <c r="V3529" i="2"/>
  <c r="Y3529" i="2" s="1"/>
  <c r="U3530" i="2"/>
  <c r="V3530" i="2"/>
  <c r="Y3530" i="2" s="1"/>
  <c r="U3531" i="2"/>
  <c r="V3531" i="2"/>
  <c r="Y3531" i="2" s="1"/>
  <c r="U3532" i="2"/>
  <c r="V3532" i="2"/>
  <c r="Y3532" i="2" s="1"/>
  <c r="U3533" i="2"/>
  <c r="V3533" i="2"/>
  <c r="Y3533" i="2" s="1"/>
  <c r="U3534" i="2"/>
  <c r="V3534" i="2"/>
  <c r="Y3534" i="2" s="1"/>
  <c r="U3535" i="2"/>
  <c r="V3535" i="2"/>
  <c r="Y3535" i="2" s="1"/>
  <c r="U3536" i="2"/>
  <c r="V3536" i="2"/>
  <c r="Y3536" i="2" s="1"/>
  <c r="U3537" i="2"/>
  <c r="V3537" i="2"/>
  <c r="Y3537" i="2" s="1"/>
  <c r="U3538" i="2"/>
  <c r="V3538" i="2"/>
  <c r="Y3538" i="2" s="1"/>
  <c r="U3539" i="2"/>
  <c r="V3539" i="2"/>
  <c r="Y3539" i="2" s="1"/>
  <c r="U3540" i="2"/>
  <c r="V3540" i="2"/>
  <c r="Y3540" i="2" s="1"/>
  <c r="U3541" i="2"/>
  <c r="V3541" i="2"/>
  <c r="Y3541" i="2" s="1"/>
  <c r="U3542" i="2"/>
  <c r="V3542" i="2"/>
  <c r="Y3542" i="2" s="1"/>
  <c r="U3543" i="2"/>
  <c r="V3543" i="2"/>
  <c r="Y3543" i="2" s="1"/>
  <c r="U3544" i="2"/>
  <c r="V3544" i="2"/>
  <c r="Y3544" i="2" s="1"/>
  <c r="U3545" i="2"/>
  <c r="V3545" i="2"/>
  <c r="Y3545" i="2" s="1"/>
  <c r="U3546" i="2"/>
  <c r="V3546" i="2"/>
  <c r="Y3546" i="2" s="1"/>
  <c r="U3547" i="2"/>
  <c r="V3547" i="2"/>
  <c r="Y3547" i="2" s="1"/>
  <c r="U3548" i="2"/>
  <c r="V3548" i="2"/>
  <c r="Y3548" i="2" s="1"/>
  <c r="U3549" i="2"/>
  <c r="V3549" i="2"/>
  <c r="Y3549" i="2" s="1"/>
  <c r="U3550" i="2"/>
  <c r="V3550" i="2"/>
  <c r="Y3550" i="2" s="1"/>
  <c r="U3551" i="2"/>
  <c r="V3551" i="2"/>
  <c r="Y3551" i="2" s="1"/>
  <c r="U3552" i="2"/>
  <c r="V3552" i="2"/>
  <c r="Y3552" i="2" s="1"/>
  <c r="U3553" i="2"/>
  <c r="V3553" i="2"/>
  <c r="Y3553" i="2" s="1"/>
  <c r="U3554" i="2"/>
  <c r="V3554" i="2"/>
  <c r="Y3554" i="2" s="1"/>
  <c r="U3555" i="2"/>
  <c r="V3555" i="2"/>
  <c r="Y3555" i="2" s="1"/>
  <c r="U3556" i="2"/>
  <c r="V3556" i="2"/>
  <c r="Y3556" i="2" s="1"/>
  <c r="U3557" i="2"/>
  <c r="V3557" i="2"/>
  <c r="Y3557" i="2" s="1"/>
  <c r="U3558" i="2"/>
  <c r="V3558" i="2"/>
  <c r="Y3558" i="2" s="1"/>
  <c r="U3559" i="2"/>
  <c r="V3559" i="2"/>
  <c r="Y3559" i="2" s="1"/>
  <c r="U3560" i="2"/>
  <c r="V3560" i="2"/>
  <c r="Y3560" i="2" s="1"/>
  <c r="U3561" i="2"/>
  <c r="V3561" i="2"/>
  <c r="Y3561" i="2" s="1"/>
  <c r="U3562" i="2"/>
  <c r="V3562" i="2"/>
  <c r="Y3562" i="2" s="1"/>
  <c r="U3563" i="2"/>
  <c r="V3563" i="2"/>
  <c r="Y3563" i="2" s="1"/>
  <c r="U3564" i="2"/>
  <c r="V3564" i="2"/>
  <c r="Y3564" i="2" s="1"/>
  <c r="U3565" i="2"/>
  <c r="V3565" i="2"/>
  <c r="Y3565" i="2" s="1"/>
  <c r="U3566" i="2"/>
  <c r="V3566" i="2"/>
  <c r="Y3566" i="2" s="1"/>
  <c r="U3567" i="2"/>
  <c r="V3567" i="2"/>
  <c r="Y3567" i="2" s="1"/>
  <c r="U3568" i="2"/>
  <c r="V3568" i="2"/>
  <c r="Y3568" i="2" s="1"/>
  <c r="U3569" i="2"/>
  <c r="V3569" i="2"/>
  <c r="Y3569" i="2" s="1"/>
  <c r="U3570" i="2"/>
  <c r="V3570" i="2"/>
  <c r="Y3570" i="2" s="1"/>
  <c r="U3571" i="2"/>
  <c r="V3571" i="2"/>
  <c r="Y3571" i="2" s="1"/>
  <c r="U3572" i="2"/>
  <c r="V3572" i="2"/>
  <c r="Y3572" i="2" s="1"/>
  <c r="U3573" i="2"/>
  <c r="V3573" i="2"/>
  <c r="Y3573" i="2" s="1"/>
  <c r="U3574" i="2"/>
  <c r="V3574" i="2"/>
  <c r="Y3574" i="2" s="1"/>
  <c r="U3575" i="2"/>
  <c r="V3575" i="2"/>
  <c r="Y3575" i="2" s="1"/>
  <c r="U3576" i="2"/>
  <c r="V3576" i="2"/>
  <c r="Y3576" i="2" s="1"/>
  <c r="U3577" i="2"/>
  <c r="V3577" i="2"/>
  <c r="Y3577" i="2" s="1"/>
  <c r="U3578" i="2"/>
  <c r="V3578" i="2"/>
  <c r="Y3578" i="2" s="1"/>
  <c r="U3579" i="2"/>
  <c r="V3579" i="2"/>
  <c r="Y3579" i="2" s="1"/>
  <c r="U3580" i="2"/>
  <c r="V3580" i="2"/>
  <c r="Y3580" i="2" s="1"/>
  <c r="U3581" i="2"/>
  <c r="V3581" i="2"/>
  <c r="Y3581" i="2" s="1"/>
  <c r="U3582" i="2"/>
  <c r="V3582" i="2"/>
  <c r="Y3582" i="2" s="1"/>
  <c r="U3583" i="2"/>
  <c r="V3583" i="2"/>
  <c r="Y3583" i="2" s="1"/>
  <c r="U3584" i="2"/>
  <c r="V3584" i="2"/>
  <c r="Y3584" i="2" s="1"/>
  <c r="U3585" i="2"/>
  <c r="V3585" i="2"/>
  <c r="Y3585" i="2" s="1"/>
  <c r="U3586" i="2"/>
  <c r="V3586" i="2"/>
  <c r="Y3586" i="2" s="1"/>
  <c r="U3587" i="2"/>
  <c r="V3587" i="2"/>
  <c r="Y3587" i="2" s="1"/>
  <c r="U3588" i="2"/>
  <c r="V3588" i="2"/>
  <c r="Y3588" i="2" s="1"/>
  <c r="U3589" i="2"/>
  <c r="V3589" i="2"/>
  <c r="Y3589" i="2" s="1"/>
  <c r="U3590" i="2"/>
  <c r="V3590" i="2"/>
  <c r="Y3590" i="2" s="1"/>
  <c r="U3591" i="2"/>
  <c r="V3591" i="2"/>
  <c r="Y3591" i="2" s="1"/>
  <c r="U3592" i="2"/>
  <c r="V3592" i="2"/>
  <c r="Y3592" i="2" s="1"/>
  <c r="U3593" i="2"/>
  <c r="V3593" i="2"/>
  <c r="Y3593" i="2" s="1"/>
  <c r="U3594" i="2"/>
  <c r="V3594" i="2"/>
  <c r="Y3594" i="2" s="1"/>
  <c r="U3595" i="2"/>
  <c r="V3595" i="2"/>
  <c r="Y3595" i="2" s="1"/>
  <c r="U3596" i="2"/>
  <c r="V3596" i="2"/>
  <c r="Y3596" i="2" s="1"/>
  <c r="U3597" i="2"/>
  <c r="V3597" i="2"/>
  <c r="Y3597" i="2" s="1"/>
  <c r="U3598" i="2"/>
  <c r="V3598" i="2"/>
  <c r="Y3598" i="2" s="1"/>
  <c r="U3599" i="2"/>
  <c r="V3599" i="2"/>
  <c r="Y3599" i="2" s="1"/>
  <c r="U3600" i="2"/>
  <c r="V3600" i="2"/>
  <c r="Y3600" i="2" s="1"/>
  <c r="U3601" i="2"/>
  <c r="V3601" i="2"/>
  <c r="Y3601" i="2" s="1"/>
  <c r="U3602" i="2"/>
  <c r="V3602" i="2"/>
  <c r="Y3602" i="2" s="1"/>
  <c r="U3603" i="2"/>
  <c r="V3603" i="2"/>
  <c r="Y3603" i="2" s="1"/>
  <c r="U3604" i="2"/>
  <c r="V3604" i="2"/>
  <c r="Y3604" i="2" s="1"/>
  <c r="U3605" i="2"/>
  <c r="V3605" i="2"/>
  <c r="Y3605" i="2" s="1"/>
  <c r="U3606" i="2"/>
  <c r="V3606" i="2"/>
  <c r="Y3606" i="2" s="1"/>
  <c r="U3607" i="2"/>
  <c r="V3607" i="2"/>
  <c r="Y3607" i="2" s="1"/>
  <c r="U3608" i="2"/>
  <c r="V3608" i="2"/>
  <c r="Y3608" i="2" s="1"/>
  <c r="U3609" i="2"/>
  <c r="V3609" i="2"/>
  <c r="Y3609" i="2" s="1"/>
  <c r="U3610" i="2"/>
  <c r="V3610" i="2"/>
  <c r="Y3610" i="2" s="1"/>
  <c r="U3611" i="2"/>
  <c r="V3611" i="2"/>
  <c r="Y3611" i="2" s="1"/>
  <c r="U3612" i="2"/>
  <c r="V3612" i="2"/>
  <c r="Y3612" i="2" s="1"/>
  <c r="U3613" i="2"/>
  <c r="V3613" i="2"/>
  <c r="Y3613" i="2" s="1"/>
  <c r="U3614" i="2"/>
  <c r="V3614" i="2"/>
  <c r="Y3614" i="2" s="1"/>
  <c r="U3615" i="2"/>
  <c r="V3615" i="2"/>
  <c r="Y3615" i="2" s="1"/>
  <c r="U3616" i="2"/>
  <c r="V3616" i="2"/>
  <c r="Y3616" i="2" s="1"/>
  <c r="U3617" i="2"/>
  <c r="V3617" i="2"/>
  <c r="Y3617" i="2" s="1"/>
  <c r="U3618" i="2"/>
  <c r="V3618" i="2"/>
  <c r="Y3618" i="2" s="1"/>
  <c r="U3619" i="2"/>
  <c r="V3619" i="2"/>
  <c r="Y3619" i="2" s="1"/>
  <c r="U3620" i="2"/>
  <c r="V3620" i="2"/>
  <c r="Y3620" i="2" s="1"/>
  <c r="U3621" i="2"/>
  <c r="V3621" i="2"/>
  <c r="Y3621" i="2" s="1"/>
  <c r="U3622" i="2"/>
  <c r="V3622" i="2"/>
  <c r="Y3622" i="2" s="1"/>
  <c r="U3623" i="2"/>
  <c r="V3623" i="2"/>
  <c r="Y3623" i="2" s="1"/>
  <c r="U3624" i="2"/>
  <c r="V3624" i="2"/>
  <c r="Y3624" i="2" s="1"/>
  <c r="U3625" i="2"/>
  <c r="V3625" i="2"/>
  <c r="Y3625" i="2" s="1"/>
  <c r="U3626" i="2"/>
  <c r="V3626" i="2"/>
  <c r="Y3626" i="2" s="1"/>
  <c r="U3627" i="2"/>
  <c r="V3627" i="2"/>
  <c r="Y3627" i="2" s="1"/>
  <c r="U3628" i="2"/>
  <c r="V3628" i="2"/>
  <c r="Y3628" i="2" s="1"/>
  <c r="U3629" i="2"/>
  <c r="V3629" i="2"/>
  <c r="Y3629" i="2" s="1"/>
  <c r="U3630" i="2"/>
  <c r="V3630" i="2"/>
  <c r="Y3630" i="2" s="1"/>
  <c r="U3631" i="2"/>
  <c r="V3631" i="2"/>
  <c r="Y3631" i="2" s="1"/>
  <c r="U3632" i="2"/>
  <c r="V3632" i="2"/>
  <c r="Y3632" i="2" s="1"/>
  <c r="U3633" i="2"/>
  <c r="V3633" i="2"/>
  <c r="Y3633" i="2" s="1"/>
  <c r="U3634" i="2"/>
  <c r="V3634" i="2"/>
  <c r="Y3634" i="2" s="1"/>
  <c r="U3635" i="2"/>
  <c r="V3635" i="2"/>
  <c r="Y3635" i="2" s="1"/>
  <c r="U3636" i="2"/>
  <c r="V3636" i="2"/>
  <c r="Y3636" i="2" s="1"/>
  <c r="U3637" i="2"/>
  <c r="V3637" i="2"/>
  <c r="Y3637" i="2" s="1"/>
  <c r="U3638" i="2"/>
  <c r="V3638" i="2"/>
  <c r="Y3638" i="2" s="1"/>
  <c r="U3639" i="2"/>
  <c r="V3639" i="2"/>
  <c r="Y3639" i="2" s="1"/>
  <c r="U3640" i="2"/>
  <c r="V3640" i="2"/>
  <c r="Y3640" i="2" s="1"/>
  <c r="U3641" i="2"/>
  <c r="V3641" i="2"/>
  <c r="Y3641" i="2" s="1"/>
  <c r="U3642" i="2"/>
  <c r="V3642" i="2"/>
  <c r="Y3642" i="2" s="1"/>
  <c r="U3643" i="2"/>
  <c r="V3643" i="2"/>
  <c r="Y3643" i="2" s="1"/>
  <c r="U3644" i="2"/>
  <c r="V3644" i="2"/>
  <c r="Y3644" i="2" s="1"/>
  <c r="U3645" i="2"/>
  <c r="V3645" i="2"/>
  <c r="Y3645" i="2" s="1"/>
  <c r="U3646" i="2"/>
  <c r="V3646" i="2"/>
  <c r="Y3646" i="2" s="1"/>
  <c r="U3647" i="2"/>
  <c r="V3647" i="2"/>
  <c r="Y3647" i="2" s="1"/>
  <c r="U3648" i="2"/>
  <c r="V3648" i="2"/>
  <c r="Y3648" i="2" s="1"/>
  <c r="U3649" i="2"/>
  <c r="V3649" i="2"/>
  <c r="Y3649" i="2" s="1"/>
  <c r="U3650" i="2"/>
  <c r="V3650" i="2"/>
  <c r="Y3650" i="2" s="1"/>
  <c r="U3651" i="2"/>
  <c r="V3651" i="2"/>
  <c r="Y3651" i="2" s="1"/>
  <c r="U3652" i="2"/>
  <c r="V3652" i="2"/>
  <c r="Y3652" i="2" s="1"/>
  <c r="U3653" i="2"/>
  <c r="V3653" i="2"/>
  <c r="Y3653" i="2" s="1"/>
  <c r="U3654" i="2"/>
  <c r="V3654" i="2"/>
  <c r="Y3654" i="2" s="1"/>
  <c r="U3655" i="2"/>
  <c r="V3655" i="2"/>
  <c r="Y3655" i="2" s="1"/>
  <c r="U3656" i="2"/>
  <c r="V3656" i="2"/>
  <c r="Y3656" i="2" s="1"/>
  <c r="U3657" i="2"/>
  <c r="V3657" i="2"/>
  <c r="Y3657" i="2" s="1"/>
  <c r="U3658" i="2"/>
  <c r="V3658" i="2"/>
  <c r="Y3658" i="2" s="1"/>
  <c r="U3659" i="2"/>
  <c r="V3659" i="2"/>
  <c r="Y3659" i="2" s="1"/>
  <c r="U3660" i="2"/>
  <c r="V3660" i="2"/>
  <c r="Y3660" i="2" s="1"/>
  <c r="U3661" i="2"/>
  <c r="V3661" i="2"/>
  <c r="Y3661" i="2" s="1"/>
  <c r="U3662" i="2"/>
  <c r="V3662" i="2"/>
  <c r="Y3662" i="2" s="1"/>
  <c r="U3663" i="2"/>
  <c r="V3663" i="2"/>
  <c r="Y3663" i="2" s="1"/>
  <c r="U3664" i="2"/>
  <c r="V3664" i="2"/>
  <c r="Y3664" i="2" s="1"/>
  <c r="U3665" i="2"/>
  <c r="V3665" i="2"/>
  <c r="Y3665" i="2" s="1"/>
  <c r="U3666" i="2"/>
  <c r="V3666" i="2"/>
  <c r="Y3666" i="2" s="1"/>
  <c r="U3667" i="2"/>
  <c r="V3667" i="2"/>
  <c r="Y3667" i="2" s="1"/>
  <c r="U3668" i="2"/>
  <c r="V3668" i="2"/>
  <c r="Y3668" i="2" s="1"/>
  <c r="U3669" i="2"/>
  <c r="V3669" i="2"/>
  <c r="Y3669" i="2" s="1"/>
  <c r="U3670" i="2"/>
  <c r="V3670" i="2"/>
  <c r="Y3670" i="2" s="1"/>
  <c r="U3671" i="2"/>
  <c r="V3671" i="2"/>
  <c r="Y3671" i="2" s="1"/>
  <c r="U3672" i="2"/>
  <c r="V3672" i="2"/>
  <c r="Y3672" i="2" s="1"/>
  <c r="U3673" i="2"/>
  <c r="V3673" i="2"/>
  <c r="Y3673" i="2" s="1"/>
  <c r="U3674" i="2"/>
  <c r="V3674" i="2"/>
  <c r="Y3674" i="2" s="1"/>
  <c r="U3675" i="2"/>
  <c r="V3675" i="2"/>
  <c r="Y3675" i="2" s="1"/>
  <c r="U3676" i="2"/>
  <c r="V3676" i="2"/>
  <c r="Y3676" i="2" s="1"/>
  <c r="U3677" i="2"/>
  <c r="V3677" i="2"/>
  <c r="Y3677" i="2" s="1"/>
  <c r="U3678" i="2"/>
  <c r="V3678" i="2"/>
  <c r="Y3678" i="2" s="1"/>
  <c r="U3679" i="2"/>
  <c r="V3679" i="2"/>
  <c r="Y3679" i="2" s="1"/>
  <c r="U3680" i="2"/>
  <c r="V3680" i="2"/>
  <c r="Y3680" i="2" s="1"/>
  <c r="U3681" i="2"/>
  <c r="V3681" i="2"/>
  <c r="Y3681" i="2" s="1"/>
  <c r="U3682" i="2"/>
  <c r="V3682" i="2"/>
  <c r="Y3682" i="2" s="1"/>
  <c r="U3683" i="2"/>
  <c r="V3683" i="2"/>
  <c r="Y3683" i="2" s="1"/>
  <c r="U3684" i="2"/>
  <c r="V3684" i="2"/>
  <c r="Y3684" i="2" s="1"/>
  <c r="U3685" i="2"/>
  <c r="V3685" i="2"/>
  <c r="Y3685" i="2" s="1"/>
  <c r="U3686" i="2"/>
  <c r="V3686" i="2"/>
  <c r="Y3686" i="2" s="1"/>
  <c r="U3687" i="2"/>
  <c r="V3687" i="2"/>
  <c r="Y3687" i="2" s="1"/>
  <c r="U3688" i="2"/>
  <c r="V3688" i="2"/>
  <c r="Y3688" i="2" s="1"/>
  <c r="U3689" i="2"/>
  <c r="V3689" i="2"/>
  <c r="Y3689" i="2" s="1"/>
  <c r="U3690" i="2"/>
  <c r="V3690" i="2"/>
  <c r="Y3690" i="2" s="1"/>
  <c r="U3691" i="2"/>
  <c r="V3691" i="2"/>
  <c r="Y3691" i="2" s="1"/>
  <c r="U3692" i="2"/>
  <c r="V3692" i="2"/>
  <c r="Y3692" i="2" s="1"/>
  <c r="U3693" i="2"/>
  <c r="V3693" i="2"/>
  <c r="Y3693" i="2" s="1"/>
  <c r="U3694" i="2"/>
  <c r="V3694" i="2"/>
  <c r="Y3694" i="2" s="1"/>
  <c r="U3695" i="2"/>
  <c r="V3695" i="2"/>
  <c r="Y3695" i="2" s="1"/>
  <c r="U3696" i="2"/>
  <c r="V3696" i="2"/>
  <c r="Y3696" i="2" s="1"/>
  <c r="U3697" i="2"/>
  <c r="V3697" i="2"/>
  <c r="Y3697" i="2" s="1"/>
  <c r="U3698" i="2"/>
  <c r="V3698" i="2"/>
  <c r="Y3698" i="2" s="1"/>
  <c r="U3699" i="2"/>
  <c r="V3699" i="2"/>
  <c r="Y3699" i="2" s="1"/>
  <c r="U3700" i="2"/>
  <c r="V3700" i="2"/>
  <c r="Y3700" i="2" s="1"/>
  <c r="U3701" i="2"/>
  <c r="V3701" i="2"/>
  <c r="Y3701" i="2" s="1"/>
  <c r="U3702" i="2"/>
  <c r="V3702" i="2"/>
  <c r="Y3702" i="2" s="1"/>
  <c r="U3703" i="2"/>
  <c r="V3703" i="2"/>
  <c r="Y3703" i="2" s="1"/>
  <c r="U3704" i="2"/>
  <c r="V3704" i="2"/>
  <c r="Y3704" i="2" s="1"/>
  <c r="U3705" i="2"/>
  <c r="V3705" i="2"/>
  <c r="Y3705" i="2" s="1"/>
  <c r="U3706" i="2"/>
  <c r="V3706" i="2"/>
  <c r="Y3706" i="2" s="1"/>
  <c r="U3707" i="2"/>
  <c r="V3707" i="2"/>
  <c r="Y3707" i="2" s="1"/>
  <c r="U3708" i="2"/>
  <c r="V3708" i="2"/>
  <c r="Y3708" i="2" s="1"/>
  <c r="U3709" i="2"/>
  <c r="V3709" i="2"/>
  <c r="Y3709" i="2" s="1"/>
  <c r="U3710" i="2"/>
  <c r="V3710" i="2"/>
  <c r="Y3710" i="2" s="1"/>
  <c r="U3711" i="2"/>
  <c r="V3711" i="2"/>
  <c r="Y3711" i="2" s="1"/>
  <c r="U3712" i="2"/>
  <c r="V3712" i="2"/>
  <c r="Y3712" i="2" s="1"/>
  <c r="U3713" i="2"/>
  <c r="V3713" i="2"/>
  <c r="Y3713" i="2" s="1"/>
  <c r="U3714" i="2"/>
  <c r="V3714" i="2"/>
  <c r="Y3714" i="2" s="1"/>
  <c r="U3715" i="2"/>
  <c r="V3715" i="2"/>
  <c r="Y3715" i="2" s="1"/>
  <c r="U3716" i="2"/>
  <c r="V3716" i="2"/>
  <c r="Y3716" i="2" s="1"/>
  <c r="U3717" i="2"/>
  <c r="V3717" i="2"/>
  <c r="Y3717" i="2" s="1"/>
  <c r="U3718" i="2"/>
  <c r="V3718" i="2"/>
  <c r="Y3718" i="2" s="1"/>
  <c r="U3719" i="2"/>
  <c r="V3719" i="2"/>
  <c r="Y3719" i="2" s="1"/>
  <c r="U3720" i="2"/>
  <c r="V3720" i="2"/>
  <c r="Y3720" i="2" s="1"/>
  <c r="U3721" i="2"/>
  <c r="V3721" i="2"/>
  <c r="Y3721" i="2" s="1"/>
  <c r="U3722" i="2"/>
  <c r="V3722" i="2"/>
  <c r="Y3722" i="2" s="1"/>
  <c r="U3723" i="2"/>
  <c r="V3723" i="2"/>
  <c r="Y3723" i="2" s="1"/>
  <c r="U3724" i="2"/>
  <c r="V3724" i="2"/>
  <c r="Y3724" i="2" s="1"/>
  <c r="U3725" i="2"/>
  <c r="V3725" i="2"/>
  <c r="Y3725" i="2" s="1"/>
  <c r="U3726" i="2"/>
  <c r="V3726" i="2"/>
  <c r="Y3726" i="2" s="1"/>
  <c r="U3727" i="2"/>
  <c r="V3727" i="2"/>
  <c r="Y3727" i="2" s="1"/>
  <c r="U3728" i="2"/>
  <c r="V3728" i="2"/>
  <c r="Y3728" i="2" s="1"/>
  <c r="U3729" i="2"/>
  <c r="V3729" i="2"/>
  <c r="Y3729" i="2" s="1"/>
  <c r="U3730" i="2"/>
  <c r="V3730" i="2"/>
  <c r="Y3730" i="2" s="1"/>
  <c r="U3731" i="2"/>
  <c r="V3731" i="2"/>
  <c r="Y3731" i="2" s="1"/>
  <c r="U3732" i="2"/>
  <c r="V3732" i="2"/>
  <c r="Y3732" i="2" s="1"/>
  <c r="U3733" i="2"/>
  <c r="V3733" i="2"/>
  <c r="Y3733" i="2" s="1"/>
  <c r="U3734" i="2"/>
  <c r="V3734" i="2"/>
  <c r="Y3734" i="2" s="1"/>
  <c r="U3735" i="2"/>
  <c r="V3735" i="2"/>
  <c r="Y3735" i="2" s="1"/>
  <c r="U3736" i="2"/>
  <c r="V3736" i="2"/>
  <c r="Y3736" i="2" s="1"/>
  <c r="U3737" i="2"/>
  <c r="V3737" i="2"/>
  <c r="Y3737" i="2" s="1"/>
  <c r="U3738" i="2"/>
  <c r="V3738" i="2"/>
  <c r="Y3738" i="2" s="1"/>
  <c r="U3739" i="2"/>
  <c r="V3739" i="2"/>
  <c r="Y3739" i="2" s="1"/>
  <c r="U3740" i="2"/>
  <c r="V3740" i="2"/>
  <c r="Y3740" i="2" s="1"/>
  <c r="U3741" i="2"/>
  <c r="V3741" i="2"/>
  <c r="Y3741" i="2" s="1"/>
  <c r="U3742" i="2"/>
  <c r="V3742" i="2"/>
  <c r="Y3742" i="2" s="1"/>
  <c r="U3743" i="2"/>
  <c r="V3743" i="2"/>
  <c r="Y3743" i="2" s="1"/>
  <c r="U3744" i="2"/>
  <c r="V3744" i="2"/>
  <c r="Y3744" i="2" s="1"/>
  <c r="U3745" i="2"/>
  <c r="V3745" i="2"/>
  <c r="Y3745" i="2" s="1"/>
  <c r="U3746" i="2"/>
  <c r="V3746" i="2"/>
  <c r="Y3746" i="2" s="1"/>
  <c r="U3747" i="2"/>
  <c r="V3747" i="2"/>
  <c r="Y3747" i="2" s="1"/>
  <c r="U3748" i="2"/>
  <c r="V3748" i="2"/>
  <c r="Y3748" i="2" s="1"/>
  <c r="U3749" i="2"/>
  <c r="V3749" i="2"/>
  <c r="Y3749" i="2" s="1"/>
  <c r="U3750" i="2"/>
  <c r="V3750" i="2"/>
  <c r="Y3750" i="2" s="1"/>
  <c r="U3751" i="2"/>
  <c r="V3751" i="2"/>
  <c r="Y3751" i="2" s="1"/>
  <c r="U3752" i="2"/>
  <c r="V3752" i="2"/>
  <c r="Y3752" i="2" s="1"/>
  <c r="U3753" i="2"/>
  <c r="V3753" i="2"/>
  <c r="Y3753" i="2" s="1"/>
  <c r="U3754" i="2"/>
  <c r="V3754" i="2"/>
  <c r="Y3754" i="2" s="1"/>
  <c r="U3755" i="2"/>
  <c r="V3755" i="2"/>
  <c r="Y3755" i="2" s="1"/>
  <c r="U3756" i="2"/>
  <c r="V3756" i="2"/>
  <c r="Y3756" i="2" s="1"/>
  <c r="U3757" i="2"/>
  <c r="V3757" i="2"/>
  <c r="Y3757" i="2" s="1"/>
  <c r="U3758" i="2"/>
  <c r="V3758" i="2"/>
  <c r="Y3758" i="2" s="1"/>
  <c r="U3759" i="2"/>
  <c r="V3759" i="2"/>
  <c r="Y3759" i="2" s="1"/>
  <c r="U3760" i="2"/>
  <c r="V3760" i="2"/>
  <c r="Y3760" i="2" s="1"/>
  <c r="U3761" i="2"/>
  <c r="V3761" i="2"/>
  <c r="Y3761" i="2" s="1"/>
  <c r="U3762" i="2"/>
  <c r="V3762" i="2"/>
  <c r="Y3762" i="2" s="1"/>
  <c r="U3763" i="2"/>
  <c r="V3763" i="2"/>
  <c r="Y3763" i="2" s="1"/>
  <c r="U3764" i="2"/>
  <c r="V3764" i="2"/>
  <c r="Y3764" i="2" s="1"/>
  <c r="U3765" i="2"/>
  <c r="V3765" i="2"/>
  <c r="Y3765" i="2" s="1"/>
  <c r="U3766" i="2"/>
  <c r="V3766" i="2"/>
  <c r="Y3766" i="2" s="1"/>
  <c r="U3767" i="2"/>
  <c r="V3767" i="2"/>
  <c r="Y3767" i="2" s="1"/>
  <c r="U3768" i="2"/>
  <c r="V3768" i="2"/>
  <c r="Y3768" i="2" s="1"/>
  <c r="U3769" i="2"/>
  <c r="V3769" i="2"/>
  <c r="Y3769" i="2" s="1"/>
  <c r="U3770" i="2"/>
  <c r="V3770" i="2"/>
  <c r="Y3770" i="2" s="1"/>
  <c r="U3771" i="2"/>
  <c r="V3771" i="2"/>
  <c r="Y3771" i="2" s="1"/>
  <c r="U3772" i="2"/>
  <c r="V3772" i="2"/>
  <c r="Y3772" i="2" s="1"/>
  <c r="U3773" i="2"/>
  <c r="V3773" i="2"/>
  <c r="Y3773" i="2" s="1"/>
  <c r="U3774" i="2"/>
  <c r="V3774" i="2"/>
  <c r="Y3774" i="2" s="1"/>
  <c r="U3775" i="2"/>
  <c r="V3775" i="2"/>
  <c r="Y3775" i="2" s="1"/>
  <c r="U3776" i="2"/>
  <c r="V3776" i="2"/>
  <c r="Y3776" i="2" s="1"/>
  <c r="U3777" i="2"/>
  <c r="V3777" i="2"/>
  <c r="Y3777" i="2" s="1"/>
  <c r="U3778" i="2"/>
  <c r="V3778" i="2"/>
  <c r="Y3778" i="2" s="1"/>
  <c r="U3779" i="2"/>
  <c r="V3779" i="2"/>
  <c r="Y3779" i="2" s="1"/>
  <c r="U3780" i="2"/>
  <c r="V3780" i="2"/>
  <c r="Y3780" i="2" s="1"/>
  <c r="U3781" i="2"/>
  <c r="V3781" i="2"/>
  <c r="Y3781" i="2" s="1"/>
  <c r="U3782" i="2"/>
  <c r="V3782" i="2"/>
  <c r="Y3782" i="2" s="1"/>
  <c r="U3783" i="2"/>
  <c r="V3783" i="2"/>
  <c r="Y3783" i="2" s="1"/>
  <c r="U3784" i="2"/>
  <c r="V3784" i="2"/>
  <c r="Y3784" i="2" s="1"/>
  <c r="U3785" i="2"/>
  <c r="V3785" i="2"/>
  <c r="Y3785" i="2" s="1"/>
  <c r="U3786" i="2"/>
  <c r="V3786" i="2"/>
  <c r="Y3786" i="2" s="1"/>
  <c r="U3787" i="2"/>
  <c r="V3787" i="2"/>
  <c r="Y3787" i="2" s="1"/>
  <c r="U3788" i="2"/>
  <c r="V3788" i="2"/>
  <c r="Y3788" i="2" s="1"/>
  <c r="U3789" i="2"/>
  <c r="V3789" i="2"/>
  <c r="Y3789" i="2" s="1"/>
  <c r="U3790" i="2"/>
  <c r="V3790" i="2"/>
  <c r="Y3790" i="2" s="1"/>
  <c r="U3791" i="2"/>
  <c r="V3791" i="2"/>
  <c r="Y3791" i="2" s="1"/>
  <c r="U3792" i="2"/>
  <c r="V3792" i="2"/>
  <c r="Y3792" i="2" s="1"/>
  <c r="U3793" i="2"/>
  <c r="V3793" i="2"/>
  <c r="Y3793" i="2" s="1"/>
  <c r="U3794" i="2"/>
  <c r="V3794" i="2"/>
  <c r="Y3794" i="2" s="1"/>
  <c r="U3795" i="2"/>
  <c r="V3795" i="2"/>
  <c r="Y3795" i="2" s="1"/>
  <c r="U3796" i="2"/>
  <c r="V3796" i="2"/>
  <c r="Y3796" i="2" s="1"/>
  <c r="U3797" i="2"/>
  <c r="V3797" i="2"/>
  <c r="Y3797" i="2" s="1"/>
  <c r="U3798" i="2"/>
  <c r="V3798" i="2"/>
  <c r="Y3798" i="2" s="1"/>
  <c r="U3799" i="2"/>
  <c r="V3799" i="2"/>
  <c r="Y3799" i="2" s="1"/>
  <c r="U3800" i="2"/>
  <c r="V3800" i="2"/>
  <c r="Y3800" i="2" s="1"/>
  <c r="U3801" i="2"/>
  <c r="V3801" i="2"/>
  <c r="Y3801" i="2" s="1"/>
  <c r="U3802" i="2"/>
  <c r="V3802" i="2"/>
  <c r="Y3802" i="2" s="1"/>
  <c r="U3803" i="2"/>
  <c r="V3803" i="2"/>
  <c r="Y3803" i="2" s="1"/>
  <c r="U3804" i="2"/>
  <c r="V3804" i="2"/>
  <c r="Y3804" i="2" s="1"/>
  <c r="U3805" i="2"/>
  <c r="V3805" i="2"/>
  <c r="Y3805" i="2" s="1"/>
  <c r="U3806" i="2"/>
  <c r="V3806" i="2"/>
  <c r="Y3806" i="2" s="1"/>
  <c r="U3807" i="2"/>
  <c r="V3807" i="2"/>
  <c r="Y3807" i="2" s="1"/>
  <c r="U3808" i="2"/>
  <c r="V3808" i="2"/>
  <c r="Y3808" i="2" s="1"/>
  <c r="U3809" i="2"/>
  <c r="V3809" i="2"/>
  <c r="Y3809" i="2" s="1"/>
  <c r="U3810" i="2"/>
  <c r="V3810" i="2"/>
  <c r="Y3810" i="2" s="1"/>
  <c r="U3811" i="2"/>
  <c r="V3811" i="2"/>
  <c r="Y3811" i="2" s="1"/>
  <c r="U3812" i="2"/>
  <c r="V3812" i="2"/>
  <c r="Y3812" i="2" s="1"/>
  <c r="U3813" i="2"/>
  <c r="V3813" i="2"/>
  <c r="Y3813" i="2" s="1"/>
  <c r="U3814" i="2"/>
  <c r="V3814" i="2"/>
  <c r="Y3814" i="2" s="1"/>
  <c r="U3815" i="2"/>
  <c r="V3815" i="2"/>
  <c r="Y3815" i="2" s="1"/>
  <c r="U3816" i="2"/>
  <c r="V3816" i="2"/>
  <c r="Y3816" i="2" s="1"/>
  <c r="U3817" i="2"/>
  <c r="V3817" i="2"/>
  <c r="Y3817" i="2" s="1"/>
  <c r="U3818" i="2"/>
  <c r="V3818" i="2"/>
  <c r="Y3818" i="2" s="1"/>
  <c r="U3819" i="2"/>
  <c r="V3819" i="2"/>
  <c r="Y3819" i="2" s="1"/>
  <c r="U3820" i="2"/>
  <c r="V3820" i="2"/>
  <c r="Y3820" i="2" s="1"/>
  <c r="U3821" i="2"/>
  <c r="V3821" i="2"/>
  <c r="Y3821" i="2" s="1"/>
  <c r="U3822" i="2"/>
  <c r="V3822" i="2"/>
  <c r="Y3822" i="2" s="1"/>
  <c r="U3823" i="2"/>
  <c r="V3823" i="2"/>
  <c r="Y3823" i="2" s="1"/>
  <c r="U3824" i="2"/>
  <c r="V3824" i="2"/>
  <c r="Y3824" i="2" s="1"/>
  <c r="U3825" i="2"/>
  <c r="V3825" i="2"/>
  <c r="Y3825" i="2" s="1"/>
  <c r="U3826" i="2"/>
  <c r="V3826" i="2"/>
  <c r="Y3826" i="2" s="1"/>
  <c r="U3827" i="2"/>
  <c r="V3827" i="2"/>
  <c r="Y3827" i="2" s="1"/>
  <c r="U3828" i="2"/>
  <c r="V3828" i="2"/>
  <c r="Y3828" i="2" s="1"/>
  <c r="U3829" i="2"/>
  <c r="V3829" i="2"/>
  <c r="Y3829" i="2" s="1"/>
  <c r="U3830" i="2"/>
  <c r="V3830" i="2"/>
  <c r="Y3830" i="2" s="1"/>
  <c r="U3831" i="2"/>
  <c r="V3831" i="2"/>
  <c r="Y3831" i="2" s="1"/>
  <c r="U3832" i="2"/>
  <c r="V3832" i="2"/>
  <c r="Y3832" i="2" s="1"/>
  <c r="U3833" i="2"/>
  <c r="V3833" i="2"/>
  <c r="Y3833" i="2" s="1"/>
  <c r="U3834" i="2"/>
  <c r="V3834" i="2"/>
  <c r="Y3834" i="2" s="1"/>
  <c r="U3835" i="2"/>
  <c r="V3835" i="2"/>
  <c r="Y3835" i="2" s="1"/>
  <c r="U3836" i="2"/>
  <c r="V3836" i="2"/>
  <c r="Y3836" i="2" s="1"/>
  <c r="U3837" i="2"/>
  <c r="V3837" i="2"/>
  <c r="Y3837" i="2" s="1"/>
  <c r="U3838" i="2"/>
  <c r="V3838" i="2"/>
  <c r="Y3838" i="2" s="1"/>
  <c r="U3839" i="2"/>
  <c r="V3839" i="2"/>
  <c r="Y3839" i="2" s="1"/>
  <c r="U3840" i="2"/>
  <c r="V3840" i="2"/>
  <c r="Y3840" i="2" s="1"/>
  <c r="U3841" i="2"/>
  <c r="V3841" i="2"/>
  <c r="Y3841" i="2" s="1"/>
  <c r="U3842" i="2"/>
  <c r="V3842" i="2"/>
  <c r="Y3842" i="2" s="1"/>
  <c r="U3843" i="2"/>
  <c r="V3843" i="2"/>
  <c r="Y3843" i="2" s="1"/>
  <c r="U3844" i="2"/>
  <c r="V3844" i="2"/>
  <c r="Y3844" i="2" s="1"/>
  <c r="U3845" i="2"/>
  <c r="V3845" i="2"/>
  <c r="Y3845" i="2" s="1"/>
  <c r="U3846" i="2"/>
  <c r="V3846" i="2"/>
  <c r="Y3846" i="2" s="1"/>
  <c r="U3847" i="2"/>
  <c r="V3847" i="2"/>
  <c r="Y3847" i="2" s="1"/>
  <c r="U3848" i="2"/>
  <c r="V3848" i="2"/>
  <c r="Y3848" i="2" s="1"/>
  <c r="U3849" i="2"/>
  <c r="V3849" i="2"/>
  <c r="Y3849" i="2" s="1"/>
  <c r="U3850" i="2"/>
  <c r="V3850" i="2"/>
  <c r="Y3850" i="2" s="1"/>
  <c r="U3851" i="2"/>
  <c r="V3851" i="2"/>
  <c r="Y3851" i="2" s="1"/>
  <c r="U3852" i="2"/>
  <c r="V3852" i="2"/>
  <c r="Y3852" i="2" s="1"/>
  <c r="U3853" i="2"/>
  <c r="V3853" i="2"/>
  <c r="Y3853" i="2" s="1"/>
  <c r="U3854" i="2"/>
  <c r="V3854" i="2"/>
  <c r="Y3854" i="2" s="1"/>
  <c r="U3855" i="2"/>
  <c r="V3855" i="2"/>
  <c r="Y3855" i="2" s="1"/>
  <c r="U3856" i="2"/>
  <c r="V3856" i="2"/>
  <c r="Y3856" i="2" s="1"/>
  <c r="U3857" i="2"/>
  <c r="V3857" i="2"/>
  <c r="Y3857" i="2" s="1"/>
  <c r="U3858" i="2"/>
  <c r="V3858" i="2"/>
  <c r="Y3858" i="2" s="1"/>
  <c r="U3859" i="2"/>
  <c r="V3859" i="2"/>
  <c r="Y3859" i="2" s="1"/>
  <c r="U3860" i="2"/>
  <c r="V3860" i="2"/>
  <c r="Y3860" i="2" s="1"/>
  <c r="U3861" i="2"/>
  <c r="V3861" i="2"/>
  <c r="Y3861" i="2" s="1"/>
  <c r="U3862" i="2"/>
  <c r="V3862" i="2"/>
  <c r="Y3862" i="2" s="1"/>
  <c r="U3863" i="2"/>
  <c r="V3863" i="2"/>
  <c r="Y3863" i="2" s="1"/>
  <c r="U3864" i="2"/>
  <c r="V3864" i="2"/>
  <c r="Y3864" i="2" s="1"/>
  <c r="U3865" i="2"/>
  <c r="V3865" i="2"/>
  <c r="Y3865" i="2" s="1"/>
  <c r="U3866" i="2"/>
  <c r="V3866" i="2"/>
  <c r="Y3866" i="2" s="1"/>
  <c r="U3867" i="2"/>
  <c r="V3867" i="2"/>
  <c r="Y3867" i="2" s="1"/>
  <c r="U3868" i="2"/>
  <c r="V3868" i="2"/>
  <c r="Y3868" i="2" s="1"/>
  <c r="U3869" i="2"/>
  <c r="V3869" i="2"/>
  <c r="Y3869" i="2" s="1"/>
  <c r="U3870" i="2"/>
  <c r="V3870" i="2"/>
  <c r="Y3870" i="2" s="1"/>
  <c r="U3871" i="2"/>
  <c r="V3871" i="2"/>
  <c r="Y3871" i="2" s="1"/>
  <c r="U3872" i="2"/>
  <c r="V3872" i="2"/>
  <c r="Y3872" i="2" s="1"/>
  <c r="U3873" i="2"/>
  <c r="V3873" i="2"/>
  <c r="Y3873" i="2" s="1"/>
  <c r="U3874" i="2"/>
  <c r="V3874" i="2"/>
  <c r="Y3874" i="2" s="1"/>
  <c r="U3875" i="2"/>
  <c r="V3875" i="2"/>
  <c r="Y3875" i="2" s="1"/>
  <c r="U3876" i="2"/>
  <c r="V3876" i="2"/>
  <c r="Y3876" i="2" s="1"/>
  <c r="U3877" i="2"/>
  <c r="V3877" i="2"/>
  <c r="Y3877" i="2" s="1"/>
  <c r="U3878" i="2"/>
  <c r="V3878" i="2"/>
  <c r="Y3878" i="2" s="1"/>
  <c r="U3879" i="2"/>
  <c r="V3879" i="2"/>
  <c r="Y3879" i="2" s="1"/>
  <c r="U3880" i="2"/>
  <c r="V3880" i="2"/>
  <c r="Y3880" i="2" s="1"/>
  <c r="U3881" i="2"/>
  <c r="V3881" i="2"/>
  <c r="Y3881" i="2" s="1"/>
  <c r="U3882" i="2"/>
  <c r="V3882" i="2"/>
  <c r="Y3882" i="2" s="1"/>
  <c r="U3883" i="2"/>
  <c r="V3883" i="2"/>
  <c r="Y3883" i="2" s="1"/>
  <c r="U3884" i="2"/>
  <c r="V3884" i="2"/>
  <c r="Y3884" i="2" s="1"/>
  <c r="U3885" i="2"/>
  <c r="V3885" i="2"/>
  <c r="Y3885" i="2" s="1"/>
  <c r="U3886" i="2"/>
  <c r="V3886" i="2"/>
  <c r="Y3886" i="2" s="1"/>
  <c r="U3887" i="2"/>
  <c r="V3887" i="2"/>
  <c r="Y3887" i="2" s="1"/>
  <c r="U3888" i="2"/>
  <c r="V3888" i="2"/>
  <c r="Y3888" i="2" s="1"/>
  <c r="U3889" i="2"/>
  <c r="V3889" i="2"/>
  <c r="Y3889" i="2" s="1"/>
  <c r="U3890" i="2"/>
  <c r="V3890" i="2"/>
  <c r="Y3890" i="2" s="1"/>
  <c r="U3891" i="2"/>
  <c r="V3891" i="2"/>
  <c r="Y3891" i="2" s="1"/>
  <c r="U3892" i="2"/>
  <c r="V3892" i="2"/>
  <c r="Y3892" i="2" s="1"/>
  <c r="U3893" i="2"/>
  <c r="V3893" i="2"/>
  <c r="Y3893" i="2" s="1"/>
  <c r="U3894" i="2"/>
  <c r="V3894" i="2"/>
  <c r="Y3894" i="2" s="1"/>
  <c r="U3895" i="2"/>
  <c r="V3895" i="2"/>
  <c r="Y3895" i="2" s="1"/>
  <c r="U3896" i="2"/>
  <c r="V3896" i="2"/>
  <c r="Y3896" i="2" s="1"/>
  <c r="U3897" i="2"/>
  <c r="V3897" i="2"/>
  <c r="Y3897" i="2" s="1"/>
  <c r="U3898" i="2"/>
  <c r="V3898" i="2"/>
  <c r="Y3898" i="2" s="1"/>
  <c r="U3899" i="2"/>
  <c r="V3899" i="2"/>
  <c r="Y3899" i="2" s="1"/>
  <c r="U3900" i="2"/>
  <c r="V3900" i="2"/>
  <c r="Y3900" i="2" s="1"/>
  <c r="U3901" i="2"/>
  <c r="V3901" i="2"/>
  <c r="Y3901" i="2" s="1"/>
  <c r="U3902" i="2"/>
  <c r="V3902" i="2"/>
  <c r="Y3902" i="2" s="1"/>
  <c r="U3903" i="2"/>
  <c r="V3903" i="2"/>
  <c r="Y3903" i="2" s="1"/>
  <c r="U3904" i="2"/>
  <c r="V3904" i="2"/>
  <c r="Y3904" i="2" s="1"/>
  <c r="U3905" i="2"/>
  <c r="V3905" i="2"/>
  <c r="Y3905" i="2" s="1"/>
  <c r="U3906" i="2"/>
  <c r="V3906" i="2"/>
  <c r="Y3906" i="2" s="1"/>
  <c r="U3907" i="2"/>
  <c r="V3907" i="2"/>
  <c r="Y3907" i="2" s="1"/>
  <c r="U3908" i="2"/>
  <c r="V3908" i="2"/>
  <c r="Y3908" i="2" s="1"/>
  <c r="U3909" i="2"/>
  <c r="V3909" i="2"/>
  <c r="Y3909" i="2" s="1"/>
  <c r="U3910" i="2"/>
  <c r="V3910" i="2"/>
  <c r="Y3910" i="2" s="1"/>
  <c r="U3911" i="2"/>
  <c r="V3911" i="2"/>
  <c r="Y3911" i="2" s="1"/>
  <c r="U3912" i="2"/>
  <c r="V3912" i="2"/>
  <c r="Y3912" i="2" s="1"/>
  <c r="U3913" i="2"/>
  <c r="V3913" i="2"/>
  <c r="Y3913" i="2" s="1"/>
  <c r="U3914" i="2"/>
  <c r="V3914" i="2"/>
  <c r="Y3914" i="2" s="1"/>
  <c r="U3915" i="2"/>
  <c r="V3915" i="2"/>
  <c r="Y3915" i="2" s="1"/>
  <c r="U3916" i="2"/>
  <c r="V3916" i="2"/>
  <c r="Y3916" i="2" s="1"/>
  <c r="U3917" i="2"/>
  <c r="V3917" i="2"/>
  <c r="Y3917" i="2" s="1"/>
  <c r="U3918" i="2"/>
  <c r="V3918" i="2"/>
  <c r="Y3918" i="2" s="1"/>
  <c r="U3919" i="2"/>
  <c r="V3919" i="2"/>
  <c r="Y3919" i="2" s="1"/>
  <c r="U3920" i="2"/>
  <c r="V3920" i="2"/>
  <c r="Y3920" i="2" s="1"/>
  <c r="U3921" i="2"/>
  <c r="V3921" i="2"/>
  <c r="Y3921" i="2" s="1"/>
  <c r="U3922" i="2"/>
  <c r="V3922" i="2"/>
  <c r="Y3922" i="2" s="1"/>
  <c r="U3923" i="2"/>
  <c r="V3923" i="2"/>
  <c r="Y3923" i="2" s="1"/>
  <c r="U3924" i="2"/>
  <c r="V3924" i="2"/>
  <c r="Y3924" i="2" s="1"/>
  <c r="U3925" i="2"/>
  <c r="V3925" i="2"/>
  <c r="Y3925" i="2" s="1"/>
  <c r="U3926" i="2"/>
  <c r="V3926" i="2"/>
  <c r="Y3926" i="2" s="1"/>
  <c r="U3927" i="2"/>
  <c r="V3927" i="2"/>
  <c r="Y3927" i="2" s="1"/>
  <c r="U3928" i="2"/>
  <c r="V3928" i="2"/>
  <c r="Y3928" i="2" s="1"/>
  <c r="U3929" i="2"/>
  <c r="V3929" i="2"/>
  <c r="Y3929" i="2" s="1"/>
  <c r="U3930" i="2"/>
  <c r="V3930" i="2"/>
  <c r="Y3930" i="2" s="1"/>
  <c r="U3931" i="2"/>
  <c r="V3931" i="2"/>
  <c r="Y3931" i="2" s="1"/>
  <c r="U3932" i="2"/>
  <c r="V3932" i="2"/>
  <c r="Y3932" i="2" s="1"/>
  <c r="U3933" i="2"/>
  <c r="V3933" i="2"/>
  <c r="Y3933" i="2" s="1"/>
  <c r="U3934" i="2"/>
  <c r="V3934" i="2"/>
  <c r="Y3934" i="2" s="1"/>
  <c r="U3935" i="2"/>
  <c r="V3935" i="2"/>
  <c r="Y3935" i="2" s="1"/>
  <c r="U3936" i="2"/>
  <c r="V3936" i="2"/>
  <c r="Y3936" i="2" s="1"/>
  <c r="U3937" i="2"/>
  <c r="V3937" i="2"/>
  <c r="Y3937" i="2" s="1"/>
  <c r="U3938" i="2"/>
  <c r="V3938" i="2"/>
  <c r="Y3938" i="2" s="1"/>
  <c r="U3939" i="2"/>
  <c r="V3939" i="2"/>
  <c r="Y3939" i="2" s="1"/>
  <c r="U3940" i="2"/>
  <c r="V3940" i="2"/>
  <c r="Y3940" i="2" s="1"/>
  <c r="U3941" i="2"/>
  <c r="V3941" i="2"/>
  <c r="Y3941" i="2" s="1"/>
  <c r="U3942" i="2"/>
  <c r="V3942" i="2"/>
  <c r="Y3942" i="2" s="1"/>
  <c r="U3943" i="2"/>
  <c r="V3943" i="2"/>
  <c r="Y3943" i="2" s="1"/>
  <c r="U3944" i="2"/>
  <c r="V3944" i="2"/>
  <c r="Y3944" i="2" s="1"/>
  <c r="U3945" i="2"/>
  <c r="V3945" i="2"/>
  <c r="Y3945" i="2" s="1"/>
  <c r="U3946" i="2"/>
  <c r="V3946" i="2"/>
  <c r="Y3946" i="2" s="1"/>
  <c r="U3947" i="2"/>
  <c r="V3947" i="2"/>
  <c r="Y3947" i="2" s="1"/>
  <c r="U3948" i="2"/>
  <c r="V3948" i="2"/>
  <c r="Y3948" i="2" s="1"/>
  <c r="U3949" i="2"/>
  <c r="V3949" i="2"/>
  <c r="Y3949" i="2" s="1"/>
  <c r="U3950" i="2"/>
  <c r="V3950" i="2"/>
  <c r="Y3950" i="2" s="1"/>
  <c r="U3951" i="2"/>
  <c r="V3951" i="2"/>
  <c r="Y3951" i="2" s="1"/>
  <c r="U3952" i="2"/>
  <c r="V3952" i="2"/>
  <c r="Y3952" i="2" s="1"/>
  <c r="U3953" i="2"/>
  <c r="V3953" i="2"/>
  <c r="Y3953" i="2" s="1"/>
  <c r="U3954" i="2"/>
  <c r="V3954" i="2"/>
  <c r="Y3954" i="2" s="1"/>
  <c r="U3955" i="2"/>
  <c r="V3955" i="2"/>
  <c r="Y3955" i="2" s="1"/>
  <c r="U3956" i="2"/>
  <c r="V3956" i="2"/>
  <c r="Y3956" i="2" s="1"/>
  <c r="U3957" i="2"/>
  <c r="V3957" i="2"/>
  <c r="Y3957" i="2" s="1"/>
  <c r="U3958" i="2"/>
  <c r="V3958" i="2"/>
  <c r="Y3958" i="2" s="1"/>
  <c r="U3959" i="2"/>
  <c r="V3959" i="2"/>
  <c r="Y3959" i="2" s="1"/>
  <c r="U3960" i="2"/>
  <c r="V3960" i="2"/>
  <c r="Y3960" i="2" s="1"/>
  <c r="U3961" i="2"/>
  <c r="V3961" i="2"/>
  <c r="Y3961" i="2" s="1"/>
  <c r="U3962" i="2"/>
  <c r="V3962" i="2"/>
  <c r="Y3962" i="2" s="1"/>
  <c r="U3963" i="2"/>
  <c r="V3963" i="2"/>
  <c r="Y3963" i="2" s="1"/>
  <c r="U3964" i="2"/>
  <c r="V3964" i="2"/>
  <c r="Y3964" i="2" s="1"/>
  <c r="U3965" i="2"/>
  <c r="V3965" i="2"/>
  <c r="Y3965" i="2" s="1"/>
  <c r="U3966" i="2"/>
  <c r="V3966" i="2"/>
  <c r="Y3966" i="2" s="1"/>
  <c r="U3967" i="2"/>
  <c r="V3967" i="2"/>
  <c r="Y3967" i="2" s="1"/>
  <c r="U3968" i="2"/>
  <c r="V3968" i="2"/>
  <c r="Y3968" i="2" s="1"/>
  <c r="U3969" i="2"/>
  <c r="V3969" i="2"/>
  <c r="Y3969" i="2" s="1"/>
  <c r="U3970" i="2"/>
  <c r="V3970" i="2"/>
  <c r="Y3970" i="2" s="1"/>
  <c r="U3971" i="2"/>
  <c r="V3971" i="2"/>
  <c r="Y3971" i="2" s="1"/>
  <c r="U3972" i="2"/>
  <c r="V3972" i="2"/>
  <c r="Y3972" i="2" s="1"/>
  <c r="U3973" i="2"/>
  <c r="V3973" i="2"/>
  <c r="Y3973" i="2" s="1"/>
  <c r="U3974" i="2"/>
  <c r="V3974" i="2"/>
  <c r="Y3974" i="2" s="1"/>
  <c r="U3975" i="2"/>
  <c r="V3975" i="2"/>
  <c r="Y3975" i="2" s="1"/>
  <c r="U3976" i="2"/>
  <c r="V3976" i="2"/>
  <c r="Y3976" i="2" s="1"/>
  <c r="U3977" i="2"/>
  <c r="V3977" i="2"/>
  <c r="Y3977" i="2" s="1"/>
  <c r="U3978" i="2"/>
  <c r="V3978" i="2"/>
  <c r="Y3978" i="2" s="1"/>
  <c r="U3979" i="2"/>
  <c r="V3979" i="2"/>
  <c r="Y3979" i="2" s="1"/>
  <c r="U3980" i="2"/>
  <c r="V3980" i="2"/>
  <c r="Y3980" i="2" s="1"/>
  <c r="U3981" i="2"/>
  <c r="V3981" i="2"/>
  <c r="Y3981" i="2" s="1"/>
  <c r="U3982" i="2"/>
  <c r="V3982" i="2"/>
  <c r="Y3982" i="2" s="1"/>
  <c r="U3983" i="2"/>
  <c r="V3983" i="2"/>
  <c r="Y3983" i="2" s="1"/>
  <c r="U3984" i="2"/>
  <c r="V3984" i="2"/>
  <c r="Y3984" i="2" s="1"/>
  <c r="U3985" i="2"/>
  <c r="V3985" i="2"/>
  <c r="Y3985" i="2" s="1"/>
  <c r="U3986" i="2"/>
  <c r="V3986" i="2"/>
  <c r="Y3986" i="2" s="1"/>
  <c r="U3987" i="2"/>
  <c r="V3987" i="2"/>
  <c r="Y3987" i="2" s="1"/>
  <c r="U3988" i="2"/>
  <c r="V3988" i="2"/>
  <c r="Y3988" i="2" s="1"/>
  <c r="U3989" i="2"/>
  <c r="V3989" i="2"/>
  <c r="Y3989" i="2" s="1"/>
  <c r="U3990" i="2"/>
  <c r="V3990" i="2"/>
  <c r="Y3990" i="2" s="1"/>
  <c r="U3991" i="2"/>
  <c r="V3991" i="2"/>
  <c r="Y3991" i="2" s="1"/>
  <c r="U3992" i="2"/>
  <c r="V3992" i="2"/>
  <c r="Y3992" i="2" s="1"/>
  <c r="U3993" i="2"/>
  <c r="V3993" i="2"/>
  <c r="Y3993" i="2" s="1"/>
  <c r="U3994" i="2"/>
  <c r="V3994" i="2"/>
  <c r="Y3994" i="2" s="1"/>
  <c r="U3995" i="2"/>
  <c r="V3995" i="2"/>
  <c r="Y3995" i="2" s="1"/>
  <c r="U3996" i="2"/>
  <c r="V3996" i="2"/>
  <c r="Y3996" i="2" s="1"/>
  <c r="U3997" i="2"/>
  <c r="V3997" i="2"/>
  <c r="Y3997" i="2" s="1"/>
  <c r="U3998" i="2"/>
  <c r="V3998" i="2"/>
  <c r="Y3998" i="2" s="1"/>
  <c r="U3999" i="2"/>
  <c r="V3999" i="2"/>
  <c r="Y3999" i="2" s="1"/>
  <c r="U4000" i="2"/>
  <c r="V4000" i="2"/>
  <c r="Y4000" i="2" s="1"/>
  <c r="U4001" i="2"/>
  <c r="V4001" i="2"/>
  <c r="Y4001" i="2" s="1"/>
  <c r="U4002" i="2"/>
  <c r="V4002" i="2"/>
  <c r="Y4002" i="2" s="1"/>
  <c r="U4003" i="2"/>
  <c r="V4003" i="2"/>
  <c r="Y4003" i="2" s="1"/>
  <c r="U4004" i="2"/>
  <c r="V4004" i="2"/>
  <c r="Y4004" i="2" s="1"/>
  <c r="U4005" i="2"/>
  <c r="V4005" i="2"/>
  <c r="Y4005" i="2" s="1"/>
  <c r="U4006" i="2"/>
  <c r="V4006" i="2"/>
  <c r="Y4006" i="2" s="1"/>
  <c r="U4007" i="2"/>
  <c r="V4007" i="2"/>
  <c r="Y4007" i="2" s="1"/>
  <c r="U4008" i="2"/>
  <c r="V4008" i="2"/>
  <c r="Y4008" i="2" s="1"/>
  <c r="U4009" i="2"/>
  <c r="V4009" i="2"/>
  <c r="Y4009" i="2" s="1"/>
  <c r="U4010" i="2"/>
  <c r="V4010" i="2"/>
  <c r="Y4010" i="2" s="1"/>
  <c r="U4011" i="2"/>
  <c r="V4011" i="2"/>
  <c r="Y4011" i="2" s="1"/>
  <c r="U4012" i="2"/>
  <c r="V4012" i="2"/>
  <c r="Y4012" i="2" s="1"/>
  <c r="U4013" i="2"/>
  <c r="V4013" i="2"/>
  <c r="Y4013" i="2" s="1"/>
  <c r="U4014" i="2"/>
  <c r="V4014" i="2"/>
  <c r="Y4014" i="2" s="1"/>
  <c r="U4015" i="2"/>
  <c r="V4015" i="2"/>
  <c r="Y4015" i="2" s="1"/>
  <c r="U4016" i="2"/>
  <c r="V4016" i="2"/>
  <c r="Y4016" i="2" s="1"/>
  <c r="U4017" i="2"/>
  <c r="V4017" i="2"/>
  <c r="Y4017" i="2" s="1"/>
  <c r="U4018" i="2"/>
  <c r="V4018" i="2"/>
  <c r="Y4018" i="2" s="1"/>
  <c r="U4019" i="2"/>
  <c r="V4019" i="2"/>
  <c r="Y4019" i="2" s="1"/>
  <c r="U4020" i="2"/>
  <c r="V4020" i="2"/>
  <c r="Y4020" i="2" s="1"/>
  <c r="U4021" i="2"/>
  <c r="V4021" i="2"/>
  <c r="Y4021" i="2" s="1"/>
  <c r="U4022" i="2"/>
  <c r="V4022" i="2"/>
  <c r="Y4022" i="2" s="1"/>
  <c r="U4023" i="2"/>
  <c r="V4023" i="2"/>
  <c r="Y4023" i="2" s="1"/>
  <c r="U4024" i="2"/>
  <c r="V4024" i="2"/>
  <c r="Y4024" i="2" s="1"/>
  <c r="U4025" i="2"/>
  <c r="V4025" i="2"/>
  <c r="Y4025" i="2" s="1"/>
  <c r="U4026" i="2"/>
  <c r="V4026" i="2"/>
  <c r="Y4026" i="2" s="1"/>
  <c r="U4027" i="2"/>
  <c r="V4027" i="2"/>
  <c r="Y4027" i="2" s="1"/>
  <c r="U4028" i="2"/>
  <c r="V4028" i="2"/>
  <c r="Y4028" i="2" s="1"/>
  <c r="U4029" i="2"/>
  <c r="V4029" i="2"/>
  <c r="Y4029" i="2" s="1"/>
  <c r="U4030" i="2"/>
  <c r="V4030" i="2"/>
  <c r="Y4030" i="2" s="1"/>
  <c r="U4031" i="2"/>
  <c r="V4031" i="2"/>
  <c r="Y4031" i="2" s="1"/>
  <c r="U4032" i="2"/>
  <c r="V4032" i="2"/>
  <c r="Y4032" i="2" s="1"/>
  <c r="U4033" i="2"/>
  <c r="V4033" i="2"/>
  <c r="Y4033" i="2" s="1"/>
  <c r="U4034" i="2"/>
  <c r="V4034" i="2"/>
  <c r="Y4034" i="2" s="1"/>
  <c r="U4035" i="2"/>
  <c r="V4035" i="2"/>
  <c r="Y4035" i="2" s="1"/>
  <c r="U4036" i="2"/>
  <c r="V4036" i="2"/>
  <c r="Y4036" i="2" s="1"/>
  <c r="U4037" i="2"/>
  <c r="V4037" i="2"/>
  <c r="Y4037" i="2" s="1"/>
  <c r="U4038" i="2"/>
  <c r="V4038" i="2"/>
  <c r="Y4038" i="2" s="1"/>
  <c r="U4039" i="2"/>
  <c r="V4039" i="2"/>
  <c r="Y4039" i="2" s="1"/>
  <c r="U4040" i="2"/>
  <c r="V4040" i="2"/>
  <c r="Y4040" i="2" s="1"/>
  <c r="U4041" i="2"/>
  <c r="V4041" i="2"/>
  <c r="Y4041" i="2" s="1"/>
  <c r="U4042" i="2"/>
  <c r="V4042" i="2"/>
  <c r="Y4042" i="2" s="1"/>
  <c r="U4043" i="2"/>
  <c r="V4043" i="2"/>
  <c r="Y4043" i="2" s="1"/>
  <c r="U4044" i="2"/>
  <c r="V4044" i="2"/>
  <c r="Y4044" i="2" s="1"/>
  <c r="U4045" i="2"/>
  <c r="V4045" i="2"/>
  <c r="Y4045" i="2" s="1"/>
  <c r="U4046" i="2"/>
  <c r="V4046" i="2"/>
  <c r="Y4046" i="2" s="1"/>
  <c r="U4047" i="2"/>
  <c r="V4047" i="2"/>
  <c r="Y4047" i="2" s="1"/>
  <c r="U4048" i="2"/>
  <c r="V4048" i="2"/>
  <c r="Y4048" i="2" s="1"/>
  <c r="U4049" i="2"/>
  <c r="V4049" i="2"/>
  <c r="Y4049" i="2" s="1"/>
  <c r="U4050" i="2"/>
  <c r="V4050" i="2"/>
  <c r="Y4050" i="2" s="1"/>
  <c r="U4051" i="2"/>
  <c r="V4051" i="2"/>
  <c r="Y4051" i="2" s="1"/>
  <c r="U4052" i="2"/>
  <c r="V4052" i="2"/>
  <c r="Y4052" i="2" s="1"/>
  <c r="U4053" i="2"/>
  <c r="V4053" i="2"/>
  <c r="Y4053" i="2" s="1"/>
  <c r="U4054" i="2"/>
  <c r="V4054" i="2"/>
  <c r="Y4054" i="2" s="1"/>
  <c r="U4055" i="2"/>
  <c r="V4055" i="2"/>
  <c r="Y4055" i="2" s="1"/>
  <c r="U4056" i="2"/>
  <c r="V4056" i="2"/>
  <c r="Y4056" i="2" s="1"/>
  <c r="U4057" i="2"/>
  <c r="V4057" i="2"/>
  <c r="Y4057" i="2" s="1"/>
  <c r="U4058" i="2"/>
  <c r="V4058" i="2"/>
  <c r="Y4058" i="2" s="1"/>
  <c r="U4059" i="2"/>
  <c r="V4059" i="2"/>
  <c r="Y4059" i="2" s="1"/>
  <c r="U4060" i="2"/>
  <c r="V4060" i="2"/>
  <c r="Y4060" i="2" s="1"/>
  <c r="U4061" i="2"/>
  <c r="V4061" i="2"/>
  <c r="Y4061" i="2" s="1"/>
  <c r="U4062" i="2"/>
  <c r="V4062" i="2"/>
  <c r="Y4062" i="2" s="1"/>
  <c r="U4063" i="2"/>
  <c r="V4063" i="2"/>
  <c r="Y4063" i="2" s="1"/>
  <c r="U4064" i="2"/>
  <c r="V4064" i="2"/>
  <c r="Y4064" i="2" s="1"/>
  <c r="U4065" i="2"/>
  <c r="V4065" i="2"/>
  <c r="Y4065" i="2" s="1"/>
  <c r="U4066" i="2"/>
  <c r="V4066" i="2"/>
  <c r="Y4066" i="2" s="1"/>
  <c r="U4067" i="2"/>
  <c r="V4067" i="2"/>
  <c r="Y4067" i="2" s="1"/>
  <c r="U4068" i="2"/>
  <c r="V4068" i="2"/>
  <c r="Y4068" i="2" s="1"/>
  <c r="U4069" i="2"/>
  <c r="V4069" i="2"/>
  <c r="Y4069" i="2" s="1"/>
  <c r="U4070" i="2"/>
  <c r="V4070" i="2"/>
  <c r="Y4070" i="2" s="1"/>
  <c r="U4071" i="2"/>
  <c r="V4071" i="2"/>
  <c r="Y4071" i="2" s="1"/>
  <c r="U4072" i="2"/>
  <c r="V4072" i="2"/>
  <c r="Y4072" i="2" s="1"/>
  <c r="U4073" i="2"/>
  <c r="V4073" i="2"/>
  <c r="Y4073" i="2" s="1"/>
  <c r="U4074" i="2"/>
  <c r="V4074" i="2"/>
  <c r="Y4074" i="2" s="1"/>
  <c r="U4075" i="2"/>
  <c r="V4075" i="2"/>
  <c r="Y4075" i="2" s="1"/>
  <c r="U4076" i="2"/>
  <c r="V4076" i="2"/>
  <c r="Y4076" i="2" s="1"/>
  <c r="U4077" i="2"/>
  <c r="V4077" i="2"/>
  <c r="Y4077" i="2" s="1"/>
  <c r="U4078" i="2"/>
  <c r="V4078" i="2"/>
  <c r="Y4078" i="2" s="1"/>
  <c r="U4079" i="2"/>
  <c r="V4079" i="2"/>
  <c r="Y4079" i="2" s="1"/>
  <c r="U4080" i="2"/>
  <c r="V4080" i="2"/>
  <c r="Y4080" i="2" s="1"/>
  <c r="U4081" i="2"/>
  <c r="V4081" i="2"/>
  <c r="Y4081" i="2" s="1"/>
  <c r="U4082" i="2"/>
  <c r="V4082" i="2"/>
  <c r="Y4082" i="2" s="1"/>
  <c r="U4083" i="2"/>
  <c r="V4083" i="2"/>
  <c r="Y4083" i="2" s="1"/>
  <c r="U4084" i="2"/>
  <c r="V4084" i="2"/>
  <c r="Y4084" i="2" s="1"/>
  <c r="U4085" i="2"/>
  <c r="V4085" i="2"/>
  <c r="Y4085" i="2" s="1"/>
  <c r="U4086" i="2"/>
  <c r="V4086" i="2"/>
  <c r="Y4086" i="2" s="1"/>
  <c r="U4087" i="2"/>
  <c r="V4087" i="2"/>
  <c r="Y4087" i="2" s="1"/>
  <c r="U4088" i="2"/>
  <c r="V4088" i="2"/>
  <c r="Y4088" i="2" s="1"/>
  <c r="U4089" i="2"/>
  <c r="V4089" i="2"/>
  <c r="Y4089" i="2" s="1"/>
  <c r="U4090" i="2"/>
  <c r="V4090" i="2"/>
  <c r="Y4090" i="2" s="1"/>
  <c r="U4091" i="2"/>
  <c r="V4091" i="2"/>
  <c r="Y4091" i="2" s="1"/>
  <c r="U4092" i="2"/>
  <c r="V4092" i="2"/>
  <c r="Y4092" i="2" s="1"/>
  <c r="U4093" i="2"/>
  <c r="V4093" i="2"/>
  <c r="Y4093" i="2" s="1"/>
  <c r="U4094" i="2"/>
  <c r="V4094" i="2"/>
  <c r="Y4094" i="2" s="1"/>
  <c r="U4095" i="2"/>
  <c r="V4095" i="2"/>
  <c r="Y4095" i="2" s="1"/>
  <c r="U4096" i="2"/>
  <c r="V4096" i="2"/>
  <c r="Y4096" i="2" s="1"/>
  <c r="U4097" i="2"/>
  <c r="V4097" i="2"/>
  <c r="Y4097" i="2" s="1"/>
  <c r="U4098" i="2"/>
  <c r="V4098" i="2"/>
  <c r="Y4098" i="2" s="1"/>
  <c r="U4099" i="2"/>
  <c r="V4099" i="2"/>
  <c r="Y4099" i="2" s="1"/>
  <c r="U4100" i="2"/>
  <c r="V4100" i="2"/>
  <c r="Y4100" i="2" s="1"/>
  <c r="U4101" i="2"/>
  <c r="V4101" i="2"/>
  <c r="Y4101" i="2" s="1"/>
  <c r="U4102" i="2"/>
  <c r="V4102" i="2"/>
  <c r="Y4102" i="2" s="1"/>
  <c r="U4103" i="2"/>
  <c r="V4103" i="2"/>
  <c r="Y4103" i="2" s="1"/>
  <c r="U4104" i="2"/>
  <c r="V4104" i="2"/>
  <c r="Y4104" i="2" s="1"/>
  <c r="U4105" i="2"/>
  <c r="V4105" i="2"/>
  <c r="Y4105" i="2" s="1"/>
  <c r="U4106" i="2"/>
  <c r="V4106" i="2"/>
  <c r="Y4106" i="2" s="1"/>
  <c r="U4107" i="2"/>
  <c r="V4107" i="2"/>
  <c r="Y4107" i="2" s="1"/>
  <c r="U4108" i="2"/>
  <c r="V4108" i="2"/>
  <c r="Y4108" i="2" s="1"/>
  <c r="U4109" i="2"/>
  <c r="V4109" i="2"/>
  <c r="Y4109" i="2" s="1"/>
  <c r="U4110" i="2"/>
  <c r="V4110" i="2"/>
  <c r="Y4110" i="2" s="1"/>
  <c r="U4111" i="2"/>
  <c r="V4111" i="2"/>
  <c r="Y4111" i="2" s="1"/>
  <c r="U4112" i="2"/>
  <c r="V4112" i="2"/>
  <c r="Y4112" i="2" s="1"/>
  <c r="U4113" i="2"/>
  <c r="V4113" i="2"/>
  <c r="Y4113" i="2" s="1"/>
  <c r="U4114" i="2"/>
  <c r="V4114" i="2"/>
  <c r="Y4114" i="2" s="1"/>
  <c r="U4115" i="2"/>
  <c r="V4115" i="2"/>
  <c r="Y4115" i="2" s="1"/>
  <c r="U4116" i="2"/>
  <c r="V4116" i="2"/>
  <c r="Y4116" i="2" s="1"/>
  <c r="U4117" i="2"/>
  <c r="V4117" i="2"/>
  <c r="Y4117" i="2" s="1"/>
  <c r="U4118" i="2"/>
  <c r="V4118" i="2"/>
  <c r="Y4118" i="2" s="1"/>
  <c r="U4119" i="2"/>
  <c r="V4119" i="2"/>
  <c r="Y4119" i="2" s="1"/>
  <c r="U4120" i="2"/>
  <c r="V4120" i="2"/>
  <c r="Y4120" i="2" s="1"/>
  <c r="U4121" i="2"/>
  <c r="V4121" i="2"/>
  <c r="Y4121" i="2" s="1"/>
  <c r="U4122" i="2"/>
  <c r="V4122" i="2"/>
  <c r="Y4122" i="2" s="1"/>
  <c r="U4123" i="2"/>
  <c r="V4123" i="2"/>
  <c r="Y4123" i="2" s="1"/>
  <c r="U4124" i="2"/>
  <c r="V4124" i="2"/>
  <c r="Y4124" i="2" s="1"/>
  <c r="U4125" i="2"/>
  <c r="V4125" i="2"/>
  <c r="Y4125" i="2" s="1"/>
  <c r="U4126" i="2"/>
  <c r="V4126" i="2"/>
  <c r="Y4126" i="2" s="1"/>
  <c r="U4127" i="2"/>
  <c r="V4127" i="2"/>
  <c r="Y4127" i="2" s="1"/>
  <c r="U4128" i="2"/>
  <c r="V4128" i="2"/>
  <c r="Y4128" i="2" s="1"/>
  <c r="U4129" i="2"/>
  <c r="V4129" i="2"/>
  <c r="Y4129" i="2" s="1"/>
  <c r="U4130" i="2"/>
  <c r="V4130" i="2"/>
  <c r="Y4130" i="2" s="1"/>
  <c r="U4131" i="2"/>
  <c r="V4131" i="2"/>
  <c r="Y4131" i="2" s="1"/>
  <c r="U4132" i="2"/>
  <c r="V4132" i="2"/>
  <c r="Y4132" i="2" s="1"/>
  <c r="U4133" i="2"/>
  <c r="V4133" i="2"/>
  <c r="Y4133" i="2" s="1"/>
  <c r="U4134" i="2"/>
  <c r="V4134" i="2"/>
  <c r="Y4134" i="2" s="1"/>
  <c r="U4135" i="2"/>
  <c r="V4135" i="2"/>
  <c r="Y4135" i="2" s="1"/>
  <c r="U4136" i="2"/>
  <c r="V4136" i="2"/>
  <c r="Y4136" i="2" s="1"/>
  <c r="U4137" i="2"/>
  <c r="V4137" i="2"/>
  <c r="Y4137" i="2" s="1"/>
  <c r="U4138" i="2"/>
  <c r="V4138" i="2"/>
  <c r="Y4138" i="2" s="1"/>
  <c r="U4139" i="2"/>
  <c r="V4139" i="2"/>
  <c r="Y4139" i="2" s="1"/>
  <c r="U4140" i="2"/>
  <c r="V4140" i="2"/>
  <c r="Y4140" i="2" s="1"/>
  <c r="U4141" i="2"/>
  <c r="V4141" i="2"/>
  <c r="Y4141" i="2" s="1"/>
  <c r="U4142" i="2"/>
  <c r="V4142" i="2"/>
  <c r="Y4142" i="2" s="1"/>
  <c r="U4143" i="2"/>
  <c r="V4143" i="2"/>
  <c r="Y4143" i="2" s="1"/>
  <c r="U4144" i="2"/>
  <c r="V4144" i="2"/>
  <c r="Y4144" i="2" s="1"/>
  <c r="U4145" i="2"/>
  <c r="V4145" i="2"/>
  <c r="Y4145" i="2" s="1"/>
  <c r="U4146" i="2"/>
  <c r="V4146" i="2"/>
  <c r="Y4146" i="2" s="1"/>
  <c r="U4147" i="2"/>
  <c r="V4147" i="2"/>
  <c r="Y4147" i="2" s="1"/>
  <c r="U4148" i="2"/>
  <c r="V4148" i="2"/>
  <c r="Y4148" i="2" s="1"/>
  <c r="U4149" i="2"/>
  <c r="V4149" i="2"/>
  <c r="Y4149" i="2" s="1"/>
  <c r="U4150" i="2"/>
  <c r="V4150" i="2"/>
  <c r="Y4150" i="2" s="1"/>
  <c r="U4151" i="2"/>
  <c r="V4151" i="2"/>
  <c r="Y4151" i="2" s="1"/>
  <c r="U4152" i="2"/>
  <c r="V4152" i="2"/>
  <c r="Y4152" i="2" s="1"/>
  <c r="U4153" i="2"/>
  <c r="V4153" i="2"/>
  <c r="Y4153" i="2" s="1"/>
  <c r="U4154" i="2"/>
  <c r="V4154" i="2"/>
  <c r="Y4154" i="2" s="1"/>
  <c r="U4155" i="2"/>
  <c r="V4155" i="2"/>
  <c r="Y4155" i="2" s="1"/>
  <c r="U4156" i="2"/>
  <c r="V4156" i="2"/>
  <c r="Y4156" i="2" s="1"/>
  <c r="U4157" i="2"/>
  <c r="V4157" i="2"/>
  <c r="Y4157" i="2" s="1"/>
  <c r="U4158" i="2"/>
  <c r="V4158" i="2"/>
  <c r="Y4158" i="2" s="1"/>
  <c r="U4159" i="2"/>
  <c r="V4159" i="2"/>
  <c r="Y4159" i="2" s="1"/>
  <c r="U4160" i="2"/>
  <c r="V4160" i="2"/>
  <c r="Y4160" i="2" s="1"/>
  <c r="U4161" i="2"/>
  <c r="V4161" i="2"/>
  <c r="Y4161" i="2" s="1"/>
  <c r="U4162" i="2"/>
  <c r="V4162" i="2"/>
  <c r="Y4162" i="2" s="1"/>
  <c r="U4163" i="2"/>
  <c r="V4163" i="2"/>
  <c r="Y4163" i="2" s="1"/>
  <c r="U4164" i="2"/>
  <c r="V4164" i="2"/>
  <c r="Y4164" i="2" s="1"/>
  <c r="U4165" i="2"/>
  <c r="V4165" i="2"/>
  <c r="Y4165" i="2" s="1"/>
  <c r="U4166" i="2"/>
  <c r="V4166" i="2"/>
  <c r="Y4166" i="2" s="1"/>
  <c r="U4167" i="2"/>
  <c r="V4167" i="2"/>
  <c r="Y4167" i="2" s="1"/>
  <c r="U4168" i="2"/>
  <c r="V4168" i="2"/>
  <c r="Y4168" i="2" s="1"/>
  <c r="U4169" i="2"/>
  <c r="V4169" i="2"/>
  <c r="Y4169" i="2" s="1"/>
  <c r="U4170" i="2"/>
  <c r="V4170" i="2"/>
  <c r="Y4170" i="2" s="1"/>
  <c r="U4171" i="2"/>
  <c r="V4171" i="2"/>
  <c r="Y4171" i="2" s="1"/>
  <c r="U4172" i="2"/>
  <c r="V4172" i="2"/>
  <c r="Y4172" i="2" s="1"/>
  <c r="U4173" i="2"/>
  <c r="V4173" i="2"/>
  <c r="Y4173" i="2" s="1"/>
  <c r="U4174" i="2"/>
  <c r="V4174" i="2"/>
  <c r="Y4174" i="2" s="1"/>
  <c r="U4175" i="2"/>
  <c r="V4175" i="2"/>
  <c r="Y4175" i="2" s="1"/>
  <c r="U4176" i="2"/>
  <c r="V4176" i="2"/>
  <c r="Y4176" i="2" s="1"/>
  <c r="U4177" i="2"/>
  <c r="V4177" i="2"/>
  <c r="Y4177" i="2" s="1"/>
  <c r="U4178" i="2"/>
  <c r="V4178" i="2"/>
  <c r="Y4178" i="2" s="1"/>
  <c r="U4179" i="2"/>
  <c r="V4179" i="2"/>
  <c r="Y4179" i="2" s="1"/>
  <c r="U4180" i="2"/>
  <c r="V4180" i="2"/>
  <c r="Y4180" i="2" s="1"/>
  <c r="U4181" i="2"/>
  <c r="V4181" i="2"/>
  <c r="Y4181" i="2" s="1"/>
  <c r="U4182" i="2"/>
  <c r="V4182" i="2"/>
  <c r="Y4182" i="2" s="1"/>
  <c r="U4183" i="2"/>
  <c r="V4183" i="2"/>
  <c r="Y4183" i="2" s="1"/>
  <c r="U4184" i="2"/>
  <c r="V4184" i="2"/>
  <c r="Y4184" i="2" s="1"/>
  <c r="U4185" i="2"/>
  <c r="V4185" i="2"/>
  <c r="Y4185" i="2" s="1"/>
  <c r="U4186" i="2"/>
  <c r="V4186" i="2"/>
  <c r="Y4186" i="2" s="1"/>
  <c r="U4187" i="2"/>
  <c r="V4187" i="2"/>
  <c r="Y4187" i="2" s="1"/>
  <c r="U4188" i="2"/>
  <c r="V4188" i="2"/>
  <c r="Y4188" i="2" s="1"/>
  <c r="U4189" i="2"/>
  <c r="V4189" i="2"/>
  <c r="Y4189" i="2" s="1"/>
  <c r="U4190" i="2"/>
  <c r="V4190" i="2"/>
  <c r="Y4190" i="2" s="1"/>
  <c r="U4191" i="2"/>
  <c r="V4191" i="2"/>
  <c r="Y4191" i="2" s="1"/>
  <c r="U4192" i="2"/>
  <c r="V4192" i="2"/>
  <c r="Y4192" i="2" s="1"/>
  <c r="U4193" i="2"/>
  <c r="V4193" i="2"/>
  <c r="Y4193" i="2" s="1"/>
  <c r="U4194" i="2"/>
  <c r="V4194" i="2"/>
  <c r="Y4194" i="2" s="1"/>
  <c r="U4195" i="2"/>
  <c r="V4195" i="2"/>
  <c r="Y4195" i="2" s="1"/>
  <c r="U4196" i="2"/>
  <c r="V4196" i="2"/>
  <c r="Y4196" i="2" s="1"/>
  <c r="U4197" i="2"/>
  <c r="V4197" i="2"/>
  <c r="Y4197" i="2" s="1"/>
  <c r="U4198" i="2"/>
  <c r="V4198" i="2"/>
  <c r="Y4198" i="2" s="1"/>
  <c r="U4199" i="2"/>
  <c r="V4199" i="2"/>
  <c r="Y4199" i="2" s="1"/>
  <c r="U4200" i="2"/>
  <c r="V4200" i="2"/>
  <c r="Y4200" i="2" s="1"/>
  <c r="U4201" i="2"/>
  <c r="V4201" i="2"/>
  <c r="Y4201" i="2" s="1"/>
  <c r="U4202" i="2"/>
  <c r="V4202" i="2"/>
  <c r="Y4202" i="2" s="1"/>
  <c r="U4203" i="2"/>
  <c r="V4203" i="2"/>
  <c r="Y4203" i="2" s="1"/>
  <c r="U4204" i="2"/>
  <c r="V4204" i="2"/>
  <c r="Y4204" i="2" s="1"/>
  <c r="U4205" i="2"/>
  <c r="V4205" i="2"/>
  <c r="Y4205" i="2" s="1"/>
  <c r="U4206" i="2"/>
  <c r="V4206" i="2"/>
  <c r="Y4206" i="2" s="1"/>
  <c r="U4207" i="2"/>
  <c r="V4207" i="2"/>
  <c r="Y4207" i="2" s="1"/>
  <c r="U4208" i="2"/>
  <c r="V4208" i="2"/>
  <c r="Y4208" i="2" s="1"/>
  <c r="U4209" i="2"/>
  <c r="V4209" i="2"/>
  <c r="Y4209" i="2" s="1"/>
  <c r="U4210" i="2"/>
  <c r="V4210" i="2"/>
  <c r="Y4210" i="2" s="1"/>
  <c r="U4211" i="2"/>
  <c r="V4211" i="2"/>
  <c r="Y4211" i="2" s="1"/>
  <c r="U4212" i="2"/>
  <c r="V4212" i="2"/>
  <c r="Y4212" i="2" s="1"/>
  <c r="U4213" i="2"/>
  <c r="V4213" i="2"/>
  <c r="Y4213" i="2" s="1"/>
  <c r="U4214" i="2"/>
  <c r="V4214" i="2"/>
  <c r="Y4214" i="2" s="1"/>
  <c r="U4215" i="2"/>
  <c r="V4215" i="2"/>
  <c r="Y4215" i="2" s="1"/>
  <c r="U4216" i="2"/>
  <c r="V4216" i="2"/>
  <c r="Y4216" i="2" s="1"/>
  <c r="U4217" i="2"/>
  <c r="V4217" i="2"/>
  <c r="Y4217" i="2" s="1"/>
  <c r="U4218" i="2"/>
  <c r="V4218" i="2"/>
  <c r="Y4218" i="2" s="1"/>
  <c r="U4219" i="2"/>
  <c r="V4219" i="2"/>
  <c r="Y4219" i="2" s="1"/>
  <c r="U4220" i="2"/>
  <c r="V4220" i="2"/>
  <c r="Y4220" i="2" s="1"/>
  <c r="U4221" i="2"/>
  <c r="V4221" i="2"/>
  <c r="Y4221" i="2" s="1"/>
  <c r="U4222" i="2"/>
  <c r="V4222" i="2"/>
  <c r="Y4222" i="2" s="1"/>
  <c r="U4223" i="2"/>
  <c r="V4223" i="2"/>
  <c r="Y4223" i="2" s="1"/>
  <c r="U4224" i="2"/>
  <c r="V4224" i="2"/>
  <c r="Y4224" i="2" s="1"/>
  <c r="U4225" i="2"/>
  <c r="V4225" i="2"/>
  <c r="Y4225" i="2" s="1"/>
  <c r="U4226" i="2"/>
  <c r="V4226" i="2"/>
  <c r="Y4226" i="2" s="1"/>
  <c r="U4227" i="2"/>
  <c r="V4227" i="2"/>
  <c r="Y4227" i="2" s="1"/>
  <c r="U4228" i="2"/>
  <c r="V4228" i="2"/>
  <c r="Y4228" i="2" s="1"/>
  <c r="U4229" i="2"/>
  <c r="V4229" i="2"/>
  <c r="Y4229" i="2" s="1"/>
  <c r="U4230" i="2"/>
  <c r="V4230" i="2"/>
  <c r="Y4230" i="2" s="1"/>
  <c r="U4231" i="2"/>
  <c r="V4231" i="2"/>
  <c r="Y4231" i="2" s="1"/>
  <c r="U4232" i="2"/>
  <c r="V4232" i="2"/>
  <c r="Y4232" i="2" s="1"/>
  <c r="U4233" i="2"/>
  <c r="V4233" i="2"/>
  <c r="Y4233" i="2" s="1"/>
  <c r="U4234" i="2"/>
  <c r="V4234" i="2"/>
  <c r="Y4234" i="2" s="1"/>
  <c r="U4235" i="2"/>
  <c r="V4235" i="2"/>
  <c r="Y4235" i="2" s="1"/>
  <c r="U4236" i="2"/>
  <c r="V4236" i="2"/>
  <c r="Y4236" i="2" s="1"/>
  <c r="U4237" i="2"/>
  <c r="V4237" i="2"/>
  <c r="Y4237" i="2" s="1"/>
  <c r="U4238" i="2"/>
  <c r="V4238" i="2"/>
  <c r="Y4238" i="2" s="1"/>
  <c r="U4239" i="2"/>
  <c r="V4239" i="2"/>
  <c r="Y4239" i="2" s="1"/>
  <c r="U4240" i="2"/>
  <c r="V4240" i="2"/>
  <c r="Y4240" i="2" s="1"/>
  <c r="U4241" i="2"/>
  <c r="V4241" i="2"/>
  <c r="Y4241" i="2" s="1"/>
  <c r="U4242" i="2"/>
  <c r="V4242" i="2"/>
  <c r="Y4242" i="2" s="1"/>
  <c r="U4243" i="2"/>
  <c r="V4243" i="2"/>
  <c r="Y4243" i="2" s="1"/>
  <c r="U4244" i="2"/>
  <c r="V4244" i="2"/>
  <c r="Y4244" i="2" s="1"/>
  <c r="U4245" i="2"/>
  <c r="V4245" i="2"/>
  <c r="Y4245" i="2" s="1"/>
  <c r="U4246" i="2"/>
  <c r="V4246" i="2"/>
  <c r="Y4246" i="2" s="1"/>
  <c r="U4247" i="2"/>
  <c r="V4247" i="2"/>
  <c r="Y4247" i="2" s="1"/>
  <c r="U4248" i="2"/>
  <c r="V4248" i="2"/>
  <c r="Y4248" i="2" s="1"/>
  <c r="U4249" i="2"/>
  <c r="V4249" i="2"/>
  <c r="Y4249" i="2" s="1"/>
  <c r="U4250" i="2"/>
  <c r="V4250" i="2"/>
  <c r="Y4250" i="2" s="1"/>
  <c r="U4251" i="2"/>
  <c r="V4251" i="2"/>
  <c r="Y4251" i="2" s="1"/>
  <c r="U4252" i="2"/>
  <c r="V4252" i="2"/>
  <c r="Y4252" i="2" s="1"/>
  <c r="U4253" i="2"/>
  <c r="V4253" i="2"/>
  <c r="Y4253" i="2" s="1"/>
  <c r="U4254" i="2"/>
  <c r="V4254" i="2"/>
  <c r="Y4254" i="2" s="1"/>
  <c r="U4255" i="2"/>
  <c r="V4255" i="2"/>
  <c r="Y4255" i="2" s="1"/>
  <c r="U4256" i="2"/>
  <c r="V4256" i="2"/>
  <c r="Y4256" i="2" s="1"/>
  <c r="U4257" i="2"/>
  <c r="V4257" i="2"/>
  <c r="Y4257" i="2" s="1"/>
  <c r="U4258" i="2"/>
  <c r="V4258" i="2"/>
  <c r="Y4258" i="2" s="1"/>
  <c r="U4259" i="2"/>
  <c r="V4259" i="2"/>
  <c r="Y4259" i="2" s="1"/>
  <c r="U4260" i="2"/>
  <c r="V4260" i="2"/>
  <c r="Y4260" i="2" s="1"/>
  <c r="U4261" i="2"/>
  <c r="V4261" i="2"/>
  <c r="Y4261" i="2" s="1"/>
  <c r="U4262" i="2"/>
  <c r="V4262" i="2"/>
  <c r="Y4262" i="2" s="1"/>
  <c r="U4263" i="2"/>
  <c r="V4263" i="2"/>
  <c r="Y4263" i="2" s="1"/>
  <c r="U4264" i="2"/>
  <c r="V4264" i="2"/>
  <c r="Y4264" i="2" s="1"/>
  <c r="U4265" i="2"/>
  <c r="V4265" i="2"/>
  <c r="Y4265" i="2" s="1"/>
  <c r="U4266" i="2"/>
  <c r="V4266" i="2"/>
  <c r="Y4266" i="2" s="1"/>
  <c r="U4267" i="2"/>
  <c r="V4267" i="2"/>
  <c r="Y4267" i="2" s="1"/>
  <c r="U4268" i="2"/>
  <c r="V4268" i="2"/>
  <c r="Y4268" i="2" s="1"/>
  <c r="U4269" i="2"/>
  <c r="V4269" i="2"/>
  <c r="Y4269" i="2" s="1"/>
  <c r="U4270" i="2"/>
  <c r="V4270" i="2"/>
  <c r="Y4270" i="2" s="1"/>
  <c r="U4271" i="2"/>
  <c r="V4271" i="2"/>
  <c r="Y4271" i="2" s="1"/>
  <c r="U4272" i="2"/>
  <c r="V4272" i="2"/>
  <c r="Y4272" i="2" s="1"/>
  <c r="U4273" i="2"/>
  <c r="V4273" i="2"/>
  <c r="Y4273" i="2" s="1"/>
  <c r="U4274" i="2"/>
  <c r="V4274" i="2"/>
  <c r="Y4274" i="2" s="1"/>
  <c r="U4275" i="2"/>
  <c r="V4275" i="2"/>
  <c r="Y4275" i="2" s="1"/>
  <c r="U4276" i="2"/>
  <c r="V4276" i="2"/>
  <c r="Y4276" i="2" s="1"/>
  <c r="U4277" i="2"/>
  <c r="V4277" i="2"/>
  <c r="Y4277" i="2" s="1"/>
  <c r="U4278" i="2"/>
  <c r="V4278" i="2"/>
  <c r="Y4278" i="2" s="1"/>
  <c r="U4279" i="2"/>
  <c r="V4279" i="2"/>
  <c r="Y4279" i="2" s="1"/>
  <c r="U4280" i="2"/>
  <c r="V4280" i="2"/>
  <c r="Y4280" i="2" s="1"/>
  <c r="U4281" i="2"/>
  <c r="V4281" i="2"/>
  <c r="Y4281" i="2" s="1"/>
  <c r="U4282" i="2"/>
  <c r="V4282" i="2"/>
  <c r="Y4282" i="2" s="1"/>
  <c r="U4283" i="2"/>
  <c r="V4283" i="2"/>
  <c r="Y4283" i="2" s="1"/>
  <c r="U4284" i="2"/>
  <c r="V4284" i="2"/>
  <c r="Y4284" i="2" s="1"/>
  <c r="U4285" i="2"/>
  <c r="V4285" i="2"/>
  <c r="Y4285" i="2" s="1"/>
  <c r="U4286" i="2"/>
  <c r="V4286" i="2"/>
  <c r="Y4286" i="2" s="1"/>
  <c r="U4287" i="2"/>
  <c r="V4287" i="2"/>
  <c r="Y4287" i="2" s="1"/>
  <c r="U4288" i="2"/>
  <c r="V4288" i="2"/>
  <c r="Y4288" i="2" s="1"/>
  <c r="U4289" i="2"/>
  <c r="V4289" i="2"/>
  <c r="Y4289" i="2" s="1"/>
  <c r="U4290" i="2"/>
  <c r="V4290" i="2"/>
  <c r="Y4290" i="2" s="1"/>
  <c r="U4291" i="2"/>
  <c r="V4291" i="2"/>
  <c r="Y4291" i="2" s="1"/>
  <c r="U4292" i="2"/>
  <c r="V4292" i="2"/>
  <c r="Y4292" i="2" s="1"/>
  <c r="U4293" i="2"/>
  <c r="V4293" i="2"/>
  <c r="Y4293" i="2" s="1"/>
  <c r="U4294" i="2"/>
  <c r="V4294" i="2"/>
  <c r="Y4294" i="2" s="1"/>
  <c r="U4295" i="2"/>
  <c r="V4295" i="2"/>
  <c r="Y4295" i="2" s="1"/>
  <c r="U4296" i="2"/>
  <c r="V4296" i="2"/>
  <c r="Y4296" i="2" s="1"/>
  <c r="U4297" i="2"/>
  <c r="V4297" i="2"/>
  <c r="Y4297" i="2" s="1"/>
  <c r="U4298" i="2"/>
  <c r="V4298" i="2"/>
  <c r="Y4298" i="2" s="1"/>
  <c r="U4299" i="2"/>
  <c r="V4299" i="2"/>
  <c r="Y4299" i="2" s="1"/>
  <c r="U4300" i="2"/>
  <c r="V4300" i="2"/>
  <c r="Y4300" i="2" s="1"/>
  <c r="U4301" i="2"/>
  <c r="V4301" i="2"/>
  <c r="Y4301" i="2" s="1"/>
  <c r="U4302" i="2"/>
  <c r="V4302" i="2"/>
  <c r="Y4302" i="2" s="1"/>
  <c r="U4303" i="2"/>
  <c r="V4303" i="2"/>
  <c r="Y4303" i="2" s="1"/>
  <c r="U4304" i="2"/>
  <c r="V4304" i="2"/>
  <c r="Y4304" i="2" s="1"/>
  <c r="U4305" i="2"/>
  <c r="V4305" i="2"/>
  <c r="Y4305" i="2" s="1"/>
  <c r="U4306" i="2"/>
  <c r="V4306" i="2"/>
  <c r="Y4306" i="2" s="1"/>
  <c r="U4307" i="2"/>
  <c r="V4307" i="2"/>
  <c r="Y4307" i="2" s="1"/>
  <c r="U4308" i="2"/>
  <c r="V4308" i="2"/>
  <c r="Y4308" i="2" s="1"/>
  <c r="U4309" i="2"/>
  <c r="V4309" i="2"/>
  <c r="Y4309" i="2" s="1"/>
  <c r="U4310" i="2"/>
  <c r="V4310" i="2"/>
  <c r="Y4310" i="2" s="1"/>
  <c r="U4311" i="2"/>
  <c r="V4311" i="2"/>
  <c r="Y4311" i="2" s="1"/>
  <c r="U4312" i="2"/>
  <c r="V4312" i="2"/>
  <c r="Y4312" i="2" s="1"/>
  <c r="U4313" i="2"/>
  <c r="V4313" i="2"/>
  <c r="Y4313" i="2" s="1"/>
  <c r="U4314" i="2"/>
  <c r="V4314" i="2"/>
  <c r="Y4314" i="2" s="1"/>
  <c r="U4315" i="2"/>
  <c r="V4315" i="2"/>
  <c r="Y4315" i="2" s="1"/>
  <c r="U4316" i="2"/>
  <c r="V4316" i="2"/>
  <c r="Y4316" i="2" s="1"/>
  <c r="U4317" i="2"/>
  <c r="V4317" i="2"/>
  <c r="Y4317" i="2" s="1"/>
  <c r="U4318" i="2"/>
  <c r="V4318" i="2"/>
  <c r="Y4318" i="2" s="1"/>
  <c r="U4319" i="2"/>
  <c r="V4319" i="2"/>
  <c r="Y4319" i="2" s="1"/>
  <c r="U4320" i="2"/>
  <c r="V4320" i="2"/>
  <c r="Y4320" i="2" s="1"/>
  <c r="U4321" i="2"/>
  <c r="V4321" i="2"/>
  <c r="Y4321" i="2" s="1"/>
  <c r="U4322" i="2"/>
  <c r="V4322" i="2"/>
  <c r="Y4322" i="2" s="1"/>
  <c r="U4323" i="2"/>
  <c r="V4323" i="2"/>
  <c r="Y4323" i="2" s="1"/>
  <c r="U4324" i="2"/>
  <c r="V4324" i="2"/>
  <c r="Y4324" i="2" s="1"/>
  <c r="U4325" i="2"/>
  <c r="V4325" i="2"/>
  <c r="Y4325" i="2" s="1"/>
  <c r="U4326" i="2"/>
  <c r="V4326" i="2"/>
  <c r="Y4326" i="2" s="1"/>
  <c r="U4327" i="2"/>
  <c r="V4327" i="2"/>
  <c r="Y4327" i="2" s="1"/>
  <c r="U4328" i="2"/>
  <c r="V4328" i="2"/>
  <c r="Y4328" i="2" s="1"/>
  <c r="U4329" i="2"/>
  <c r="V4329" i="2"/>
  <c r="Y4329" i="2" s="1"/>
  <c r="U4330" i="2"/>
  <c r="V4330" i="2"/>
  <c r="Y4330" i="2" s="1"/>
  <c r="U4331" i="2"/>
  <c r="V4331" i="2"/>
  <c r="Y4331" i="2" s="1"/>
  <c r="U4332" i="2"/>
  <c r="V4332" i="2"/>
  <c r="Y4332" i="2" s="1"/>
  <c r="U4333" i="2"/>
  <c r="V4333" i="2"/>
  <c r="Y4333" i="2" s="1"/>
  <c r="U4334" i="2"/>
  <c r="V4334" i="2"/>
  <c r="Y4334" i="2" s="1"/>
  <c r="U4335" i="2"/>
  <c r="V4335" i="2"/>
  <c r="Y4335" i="2" s="1"/>
  <c r="U4336" i="2"/>
  <c r="V4336" i="2"/>
  <c r="Y4336" i="2" s="1"/>
  <c r="U4337" i="2"/>
  <c r="V4337" i="2"/>
  <c r="Y4337" i="2" s="1"/>
  <c r="U4338" i="2"/>
  <c r="V4338" i="2"/>
  <c r="Y4338" i="2" s="1"/>
  <c r="U4339" i="2"/>
  <c r="V4339" i="2"/>
  <c r="Y4339" i="2" s="1"/>
  <c r="U4340" i="2"/>
  <c r="V4340" i="2"/>
  <c r="Y4340" i="2" s="1"/>
  <c r="U4341" i="2"/>
  <c r="V4341" i="2"/>
  <c r="Y4341" i="2" s="1"/>
  <c r="U4342" i="2"/>
  <c r="V4342" i="2"/>
  <c r="Y4342" i="2" s="1"/>
  <c r="U4343" i="2"/>
  <c r="V4343" i="2"/>
  <c r="Y4343" i="2" s="1"/>
  <c r="U4344" i="2"/>
  <c r="V4344" i="2"/>
  <c r="Y4344" i="2" s="1"/>
  <c r="U4345" i="2"/>
  <c r="V4345" i="2"/>
  <c r="Y4345" i="2" s="1"/>
  <c r="U4346" i="2"/>
  <c r="V4346" i="2"/>
  <c r="Y4346" i="2" s="1"/>
  <c r="U4347" i="2"/>
  <c r="V4347" i="2"/>
  <c r="Y4347" i="2" s="1"/>
  <c r="U4348" i="2"/>
  <c r="V4348" i="2"/>
  <c r="Y4348" i="2" s="1"/>
  <c r="U4349" i="2"/>
  <c r="V4349" i="2"/>
  <c r="Y4349" i="2" s="1"/>
  <c r="U4350" i="2"/>
  <c r="V4350" i="2"/>
  <c r="Y4350" i="2" s="1"/>
  <c r="U4351" i="2"/>
  <c r="V4351" i="2"/>
  <c r="Y4351" i="2" s="1"/>
  <c r="U4352" i="2"/>
  <c r="V4352" i="2"/>
  <c r="Y4352" i="2" s="1"/>
  <c r="U4353" i="2"/>
  <c r="V4353" i="2"/>
  <c r="Y4353" i="2" s="1"/>
  <c r="U4354" i="2"/>
  <c r="V4354" i="2"/>
  <c r="Y4354" i="2" s="1"/>
  <c r="U4355" i="2"/>
  <c r="V4355" i="2"/>
  <c r="Y4355" i="2" s="1"/>
  <c r="U4356" i="2"/>
  <c r="V4356" i="2"/>
  <c r="Y4356" i="2" s="1"/>
  <c r="U4357" i="2"/>
  <c r="V4357" i="2"/>
  <c r="Y4357" i="2" s="1"/>
  <c r="U4358" i="2"/>
  <c r="V4358" i="2"/>
  <c r="Y4358" i="2" s="1"/>
  <c r="U4359" i="2"/>
  <c r="V4359" i="2"/>
  <c r="Y4359" i="2" s="1"/>
  <c r="U4360" i="2"/>
  <c r="V4360" i="2"/>
  <c r="Y4360" i="2" s="1"/>
  <c r="U4361" i="2"/>
  <c r="V4361" i="2"/>
  <c r="Y4361" i="2" s="1"/>
  <c r="U4362" i="2"/>
  <c r="V4362" i="2"/>
  <c r="Y4362" i="2" s="1"/>
  <c r="U4363" i="2"/>
  <c r="V4363" i="2"/>
  <c r="Y4363" i="2" s="1"/>
  <c r="U4364" i="2"/>
  <c r="V4364" i="2"/>
  <c r="Y4364" i="2" s="1"/>
  <c r="U4365" i="2"/>
  <c r="V4365" i="2"/>
  <c r="Y4365" i="2" s="1"/>
  <c r="U4366" i="2"/>
  <c r="V4366" i="2"/>
  <c r="Y4366" i="2" s="1"/>
  <c r="U4367" i="2"/>
  <c r="V4367" i="2"/>
  <c r="Y4367" i="2" s="1"/>
  <c r="U4368" i="2"/>
  <c r="V4368" i="2"/>
  <c r="Y4368" i="2" s="1"/>
  <c r="U4369" i="2"/>
  <c r="V4369" i="2"/>
  <c r="Y4369" i="2" s="1"/>
  <c r="U4370" i="2"/>
  <c r="V4370" i="2"/>
  <c r="Y4370" i="2" s="1"/>
  <c r="U4371" i="2"/>
  <c r="V4371" i="2"/>
  <c r="Y4371" i="2" s="1"/>
  <c r="U4372" i="2"/>
  <c r="V4372" i="2"/>
  <c r="Y4372" i="2" s="1"/>
  <c r="U4373" i="2"/>
  <c r="V4373" i="2"/>
  <c r="Y4373" i="2" s="1"/>
  <c r="U4374" i="2"/>
  <c r="V4374" i="2"/>
  <c r="Y4374" i="2" s="1"/>
  <c r="U4375" i="2"/>
  <c r="V4375" i="2"/>
  <c r="Y4375" i="2" s="1"/>
  <c r="U4376" i="2"/>
  <c r="V4376" i="2"/>
  <c r="Y4376" i="2" s="1"/>
  <c r="U4377" i="2"/>
  <c r="V4377" i="2"/>
  <c r="Y4377" i="2" s="1"/>
  <c r="U4378" i="2"/>
  <c r="V4378" i="2"/>
  <c r="Y4378" i="2" s="1"/>
  <c r="U4379" i="2"/>
  <c r="V4379" i="2"/>
  <c r="Y4379" i="2" s="1"/>
  <c r="U4380" i="2"/>
  <c r="V4380" i="2"/>
  <c r="Y4380" i="2" s="1"/>
  <c r="U4381" i="2"/>
  <c r="V4381" i="2"/>
  <c r="Y4381" i="2" s="1"/>
  <c r="U4382" i="2"/>
  <c r="V4382" i="2"/>
  <c r="Y4382" i="2" s="1"/>
  <c r="U4383" i="2"/>
  <c r="V4383" i="2"/>
  <c r="Y4383" i="2" s="1"/>
  <c r="U4384" i="2"/>
  <c r="V4384" i="2"/>
  <c r="Y4384" i="2" s="1"/>
  <c r="U4385" i="2"/>
  <c r="V4385" i="2"/>
  <c r="Y4385" i="2" s="1"/>
  <c r="U4386" i="2"/>
  <c r="V4386" i="2"/>
  <c r="Y4386" i="2" s="1"/>
  <c r="U4387" i="2"/>
  <c r="V4387" i="2"/>
  <c r="Y4387" i="2" s="1"/>
  <c r="U4388" i="2"/>
  <c r="V4388" i="2"/>
  <c r="Y4388" i="2" s="1"/>
  <c r="U4389" i="2"/>
  <c r="V4389" i="2"/>
  <c r="Y4389" i="2" s="1"/>
  <c r="U4390" i="2"/>
  <c r="V4390" i="2"/>
  <c r="Y4390" i="2" s="1"/>
  <c r="U4391" i="2"/>
  <c r="V4391" i="2"/>
  <c r="Y4391" i="2" s="1"/>
  <c r="U4392" i="2"/>
  <c r="V4392" i="2"/>
  <c r="Y4392" i="2" s="1"/>
  <c r="U4393" i="2"/>
  <c r="V4393" i="2"/>
  <c r="Y4393" i="2" s="1"/>
  <c r="U4394" i="2"/>
  <c r="V4394" i="2"/>
  <c r="Y4394" i="2" s="1"/>
  <c r="U4395" i="2"/>
  <c r="V4395" i="2"/>
  <c r="Y4395" i="2" s="1"/>
  <c r="U4396" i="2"/>
  <c r="V4396" i="2"/>
  <c r="Y4396" i="2" s="1"/>
  <c r="U4397" i="2"/>
  <c r="V4397" i="2"/>
  <c r="Y4397" i="2" s="1"/>
  <c r="U4398" i="2"/>
  <c r="V4398" i="2"/>
  <c r="Y4398" i="2" s="1"/>
  <c r="U4399" i="2"/>
  <c r="V4399" i="2"/>
  <c r="Y4399" i="2" s="1"/>
  <c r="U4400" i="2"/>
  <c r="V4400" i="2"/>
  <c r="Y4400" i="2" s="1"/>
  <c r="U4401" i="2"/>
  <c r="V4401" i="2"/>
  <c r="Y4401" i="2" s="1"/>
  <c r="U4402" i="2"/>
  <c r="V4402" i="2"/>
  <c r="Y4402" i="2" s="1"/>
  <c r="U4403" i="2"/>
  <c r="V4403" i="2"/>
  <c r="Y4403" i="2" s="1"/>
  <c r="U4404" i="2"/>
  <c r="V4404" i="2"/>
  <c r="Y4404" i="2" s="1"/>
  <c r="U4405" i="2"/>
  <c r="V4405" i="2"/>
  <c r="Y4405" i="2" s="1"/>
  <c r="U4406" i="2"/>
  <c r="V4406" i="2"/>
  <c r="Y4406" i="2" s="1"/>
  <c r="U4407" i="2"/>
  <c r="V4407" i="2"/>
  <c r="Y4407" i="2" s="1"/>
  <c r="U4408" i="2"/>
  <c r="V4408" i="2"/>
  <c r="Y4408" i="2" s="1"/>
  <c r="U4409" i="2"/>
  <c r="V4409" i="2"/>
  <c r="Y4409" i="2" s="1"/>
  <c r="U4410" i="2"/>
  <c r="V4410" i="2"/>
  <c r="Y4410" i="2" s="1"/>
  <c r="U4411" i="2"/>
  <c r="V4411" i="2"/>
  <c r="Y4411" i="2" s="1"/>
  <c r="U4412" i="2"/>
  <c r="V4412" i="2"/>
  <c r="Y4412" i="2" s="1"/>
  <c r="U4413" i="2"/>
  <c r="V4413" i="2"/>
  <c r="Y4413" i="2" s="1"/>
  <c r="U4414" i="2"/>
  <c r="V4414" i="2"/>
  <c r="Y4414" i="2" s="1"/>
  <c r="U4415" i="2"/>
  <c r="V4415" i="2"/>
  <c r="Y4415" i="2" s="1"/>
  <c r="U4416" i="2"/>
  <c r="V4416" i="2"/>
  <c r="Y4416" i="2" s="1"/>
  <c r="U4417" i="2"/>
  <c r="V4417" i="2"/>
  <c r="Y4417" i="2" s="1"/>
  <c r="U4418" i="2"/>
  <c r="V4418" i="2"/>
  <c r="Y4418" i="2" s="1"/>
  <c r="U4419" i="2"/>
  <c r="V4419" i="2"/>
  <c r="Y4419" i="2" s="1"/>
  <c r="U4420" i="2"/>
  <c r="V4420" i="2"/>
  <c r="Y4420" i="2" s="1"/>
  <c r="U4421" i="2"/>
  <c r="V4421" i="2"/>
  <c r="Y4421" i="2" s="1"/>
  <c r="U4422" i="2"/>
  <c r="V4422" i="2"/>
  <c r="Y4422" i="2" s="1"/>
  <c r="U4423" i="2"/>
  <c r="V4423" i="2"/>
  <c r="Y4423" i="2" s="1"/>
  <c r="U4424" i="2"/>
  <c r="V4424" i="2"/>
  <c r="Y4424" i="2" s="1"/>
  <c r="U4425" i="2"/>
  <c r="V4425" i="2"/>
  <c r="Y4425" i="2" s="1"/>
  <c r="U4426" i="2"/>
  <c r="V4426" i="2"/>
  <c r="Y4426" i="2" s="1"/>
  <c r="U4427" i="2"/>
  <c r="V4427" i="2"/>
  <c r="Y4427" i="2" s="1"/>
  <c r="U4428" i="2"/>
  <c r="V4428" i="2"/>
  <c r="Y4428" i="2" s="1"/>
  <c r="U4429" i="2"/>
  <c r="V4429" i="2"/>
  <c r="Y4429" i="2" s="1"/>
  <c r="U4430" i="2"/>
  <c r="V4430" i="2"/>
  <c r="Y4430" i="2" s="1"/>
  <c r="U4431" i="2"/>
  <c r="V4431" i="2"/>
  <c r="Y4431" i="2" s="1"/>
  <c r="U4432" i="2"/>
  <c r="V4432" i="2"/>
  <c r="Y4432" i="2" s="1"/>
  <c r="U4433" i="2"/>
  <c r="V4433" i="2"/>
  <c r="Y4433" i="2" s="1"/>
  <c r="U4434" i="2"/>
  <c r="V4434" i="2"/>
  <c r="Y4434" i="2" s="1"/>
  <c r="U4435" i="2"/>
  <c r="V4435" i="2"/>
  <c r="Y4435" i="2" s="1"/>
  <c r="U4436" i="2"/>
  <c r="V4436" i="2"/>
  <c r="Y4436" i="2" s="1"/>
  <c r="U4437" i="2"/>
  <c r="V4437" i="2"/>
  <c r="Y4437" i="2" s="1"/>
  <c r="U4438" i="2"/>
  <c r="V4438" i="2"/>
  <c r="Y4438" i="2" s="1"/>
  <c r="U4439" i="2"/>
  <c r="V4439" i="2"/>
  <c r="Y4439" i="2" s="1"/>
  <c r="U4440" i="2"/>
  <c r="V4440" i="2"/>
  <c r="Y4440" i="2" s="1"/>
  <c r="U4441" i="2"/>
  <c r="V4441" i="2"/>
  <c r="Y4441" i="2" s="1"/>
  <c r="U4442" i="2"/>
  <c r="V4442" i="2"/>
  <c r="Y4442" i="2" s="1"/>
  <c r="U4443" i="2"/>
  <c r="V4443" i="2"/>
  <c r="Y4443" i="2" s="1"/>
  <c r="U4444" i="2"/>
  <c r="V4444" i="2"/>
  <c r="Y4444" i="2" s="1"/>
  <c r="U4445" i="2"/>
  <c r="V4445" i="2"/>
  <c r="Y4445" i="2" s="1"/>
  <c r="U4446" i="2"/>
  <c r="V4446" i="2"/>
  <c r="Y4446" i="2" s="1"/>
  <c r="U4447" i="2"/>
  <c r="V4447" i="2"/>
  <c r="Y4447" i="2" s="1"/>
  <c r="U4448" i="2"/>
  <c r="V4448" i="2"/>
  <c r="Y4448" i="2" s="1"/>
  <c r="U4449" i="2"/>
  <c r="V4449" i="2"/>
  <c r="Y4449" i="2" s="1"/>
  <c r="U4450" i="2"/>
  <c r="V4450" i="2"/>
  <c r="Y4450" i="2" s="1"/>
  <c r="U4451" i="2"/>
  <c r="V4451" i="2"/>
  <c r="Y4451" i="2" s="1"/>
  <c r="U4452" i="2"/>
  <c r="V4452" i="2"/>
  <c r="Y4452" i="2" s="1"/>
  <c r="U4453" i="2"/>
  <c r="V4453" i="2"/>
  <c r="Y4453" i="2" s="1"/>
  <c r="U4454" i="2"/>
  <c r="V4454" i="2"/>
  <c r="Y4454" i="2" s="1"/>
  <c r="U4455" i="2"/>
  <c r="V4455" i="2"/>
  <c r="Y4455" i="2" s="1"/>
  <c r="U4456" i="2"/>
  <c r="V4456" i="2"/>
  <c r="Y4456" i="2" s="1"/>
  <c r="U4457" i="2"/>
  <c r="V4457" i="2"/>
  <c r="Y4457" i="2" s="1"/>
  <c r="U4458" i="2"/>
  <c r="V4458" i="2"/>
  <c r="Y4458" i="2" s="1"/>
  <c r="U4459" i="2"/>
  <c r="V4459" i="2"/>
  <c r="Y4459" i="2" s="1"/>
  <c r="U4460" i="2"/>
  <c r="V4460" i="2"/>
  <c r="Y4460" i="2" s="1"/>
  <c r="U4461" i="2"/>
  <c r="V4461" i="2"/>
  <c r="Y4461" i="2" s="1"/>
  <c r="U4462" i="2"/>
  <c r="V4462" i="2"/>
  <c r="Y4462" i="2" s="1"/>
  <c r="U4463" i="2"/>
  <c r="V4463" i="2"/>
  <c r="Y4463" i="2" s="1"/>
  <c r="U4464" i="2"/>
  <c r="V4464" i="2"/>
  <c r="Y4464" i="2" s="1"/>
  <c r="U4465" i="2"/>
  <c r="V4465" i="2"/>
  <c r="Y4465" i="2" s="1"/>
  <c r="U4466" i="2"/>
  <c r="V4466" i="2"/>
  <c r="Y4466" i="2" s="1"/>
  <c r="U4467" i="2"/>
  <c r="V4467" i="2"/>
  <c r="Y4467" i="2" s="1"/>
  <c r="U4468" i="2"/>
  <c r="V4468" i="2"/>
  <c r="Y4468" i="2" s="1"/>
  <c r="U4469" i="2"/>
  <c r="V4469" i="2"/>
  <c r="Y4469" i="2" s="1"/>
  <c r="U4470" i="2"/>
  <c r="V4470" i="2"/>
  <c r="Y4470" i="2" s="1"/>
  <c r="U4471" i="2"/>
  <c r="V4471" i="2"/>
  <c r="Y4471" i="2" s="1"/>
  <c r="U4472" i="2"/>
  <c r="V4472" i="2"/>
  <c r="Y4472" i="2" s="1"/>
  <c r="U4473" i="2"/>
  <c r="V4473" i="2"/>
  <c r="Y4473" i="2" s="1"/>
  <c r="U4474" i="2"/>
  <c r="V4474" i="2"/>
  <c r="Y4474" i="2" s="1"/>
  <c r="U4475" i="2"/>
  <c r="V4475" i="2"/>
  <c r="Y4475" i="2" s="1"/>
  <c r="U4476" i="2"/>
  <c r="V4476" i="2"/>
  <c r="Y4476" i="2" s="1"/>
  <c r="U4477" i="2"/>
  <c r="V4477" i="2"/>
  <c r="Y4477" i="2" s="1"/>
  <c r="U4478" i="2"/>
  <c r="V4478" i="2"/>
  <c r="Y4478" i="2" s="1"/>
  <c r="U4479" i="2"/>
  <c r="V4479" i="2"/>
  <c r="Y4479" i="2" s="1"/>
  <c r="U4480" i="2"/>
  <c r="V4480" i="2"/>
  <c r="Y4480" i="2" s="1"/>
  <c r="U4481" i="2"/>
  <c r="V4481" i="2"/>
  <c r="Y4481" i="2" s="1"/>
  <c r="U4482" i="2"/>
  <c r="V4482" i="2"/>
  <c r="Y4482" i="2" s="1"/>
  <c r="U4483" i="2"/>
  <c r="V4483" i="2"/>
  <c r="Y4483" i="2" s="1"/>
  <c r="U4484" i="2"/>
  <c r="V4484" i="2"/>
  <c r="Y4484" i="2" s="1"/>
  <c r="U4485" i="2"/>
  <c r="V4485" i="2"/>
  <c r="Y4485" i="2" s="1"/>
  <c r="U4486" i="2"/>
  <c r="V4486" i="2"/>
  <c r="Y4486" i="2" s="1"/>
  <c r="U4487" i="2"/>
  <c r="V4487" i="2"/>
  <c r="Y4487" i="2" s="1"/>
  <c r="U4488" i="2"/>
  <c r="V4488" i="2"/>
  <c r="Y4488" i="2" s="1"/>
  <c r="U4489" i="2"/>
  <c r="V4489" i="2"/>
  <c r="Y4489" i="2" s="1"/>
  <c r="U4490" i="2"/>
  <c r="V4490" i="2"/>
  <c r="Y4490" i="2" s="1"/>
  <c r="U4491" i="2"/>
  <c r="V4491" i="2"/>
  <c r="Y4491" i="2" s="1"/>
  <c r="U4492" i="2"/>
  <c r="V4492" i="2"/>
  <c r="Y4492" i="2" s="1"/>
  <c r="U4493" i="2"/>
  <c r="V4493" i="2"/>
  <c r="Y4493" i="2" s="1"/>
  <c r="U4494" i="2"/>
  <c r="V4494" i="2"/>
  <c r="Y4494" i="2" s="1"/>
  <c r="U4495" i="2"/>
  <c r="V4495" i="2"/>
  <c r="Y4495" i="2" s="1"/>
  <c r="U4496" i="2"/>
  <c r="V4496" i="2"/>
  <c r="Y4496" i="2" s="1"/>
  <c r="U4497" i="2"/>
  <c r="V4497" i="2"/>
  <c r="Y4497" i="2" s="1"/>
  <c r="U4498" i="2"/>
  <c r="V4498" i="2"/>
  <c r="Y4498" i="2" s="1"/>
  <c r="U4499" i="2"/>
  <c r="V4499" i="2"/>
  <c r="Y4499" i="2" s="1"/>
  <c r="U4500" i="2"/>
  <c r="V4500" i="2"/>
  <c r="Y4500" i="2" s="1"/>
  <c r="U4501" i="2"/>
  <c r="V4501" i="2"/>
  <c r="Y4501" i="2" s="1"/>
  <c r="U4502" i="2"/>
  <c r="V4502" i="2"/>
  <c r="Y4502" i="2" s="1"/>
  <c r="U4503" i="2"/>
  <c r="V4503" i="2"/>
  <c r="Y4503" i="2" s="1"/>
  <c r="U4504" i="2"/>
  <c r="V4504" i="2"/>
  <c r="Y4504" i="2" s="1"/>
  <c r="U4505" i="2"/>
  <c r="V4505" i="2"/>
  <c r="Y4505" i="2" s="1"/>
  <c r="U4506" i="2"/>
  <c r="V4506" i="2"/>
  <c r="Y4506" i="2" s="1"/>
  <c r="U4507" i="2"/>
  <c r="V4507" i="2"/>
  <c r="Y4507" i="2" s="1"/>
  <c r="U4508" i="2"/>
  <c r="V4508" i="2"/>
  <c r="Y4508" i="2" s="1"/>
  <c r="U4509" i="2"/>
  <c r="V4509" i="2"/>
  <c r="Y4509" i="2" s="1"/>
  <c r="U4510" i="2"/>
  <c r="V4510" i="2"/>
  <c r="Y4510" i="2" s="1"/>
  <c r="U4511" i="2"/>
  <c r="V4511" i="2"/>
  <c r="Y4511" i="2" s="1"/>
  <c r="U4512" i="2"/>
  <c r="V4512" i="2"/>
  <c r="Y4512" i="2" s="1"/>
  <c r="U4513" i="2"/>
  <c r="V4513" i="2"/>
  <c r="Y4513" i="2" s="1"/>
  <c r="U4514" i="2"/>
  <c r="V4514" i="2"/>
  <c r="Y4514" i="2" s="1"/>
  <c r="U4515" i="2"/>
  <c r="V4515" i="2"/>
  <c r="Y4515" i="2" s="1"/>
  <c r="U4516" i="2"/>
  <c r="V4516" i="2"/>
  <c r="Y4516" i="2" s="1"/>
  <c r="U4517" i="2"/>
  <c r="V4517" i="2"/>
  <c r="Y4517" i="2" s="1"/>
  <c r="U4518" i="2"/>
  <c r="V4518" i="2"/>
  <c r="Y4518" i="2" s="1"/>
  <c r="U4519" i="2"/>
  <c r="V4519" i="2"/>
  <c r="Y4519" i="2" s="1"/>
  <c r="U4520" i="2"/>
  <c r="V4520" i="2"/>
  <c r="Y4520" i="2" s="1"/>
  <c r="U4521" i="2"/>
  <c r="V4521" i="2"/>
  <c r="Y4521" i="2" s="1"/>
  <c r="U4522" i="2"/>
  <c r="V4522" i="2"/>
  <c r="Y4522" i="2" s="1"/>
  <c r="U4523" i="2"/>
  <c r="V4523" i="2"/>
  <c r="Y4523" i="2" s="1"/>
  <c r="U4524" i="2"/>
  <c r="V4524" i="2"/>
  <c r="Y4524" i="2" s="1"/>
  <c r="U4525" i="2"/>
  <c r="V4525" i="2"/>
  <c r="Y4525" i="2" s="1"/>
  <c r="U4526" i="2"/>
  <c r="V4526" i="2"/>
  <c r="Y4526" i="2" s="1"/>
  <c r="U4527" i="2"/>
  <c r="V4527" i="2"/>
  <c r="Y4527" i="2" s="1"/>
  <c r="U4528" i="2"/>
  <c r="V4528" i="2"/>
  <c r="Y4528" i="2" s="1"/>
  <c r="U4529" i="2"/>
  <c r="V4529" i="2"/>
  <c r="Y4529" i="2" s="1"/>
  <c r="U4530" i="2"/>
  <c r="V4530" i="2"/>
  <c r="Y4530" i="2" s="1"/>
  <c r="U4531" i="2"/>
  <c r="V4531" i="2"/>
  <c r="Y4531" i="2" s="1"/>
  <c r="U4532" i="2"/>
  <c r="V4532" i="2"/>
  <c r="Y4532" i="2" s="1"/>
  <c r="U4533" i="2"/>
  <c r="V4533" i="2"/>
  <c r="Y4533" i="2" s="1"/>
  <c r="U4534" i="2"/>
  <c r="V4534" i="2"/>
  <c r="Y4534" i="2" s="1"/>
  <c r="U4535" i="2"/>
  <c r="V4535" i="2"/>
  <c r="Y4535" i="2" s="1"/>
  <c r="U4536" i="2"/>
  <c r="V4536" i="2"/>
  <c r="Y4536" i="2" s="1"/>
  <c r="U4537" i="2"/>
  <c r="V4537" i="2"/>
  <c r="Y4537" i="2" s="1"/>
  <c r="U4538" i="2"/>
  <c r="V4538" i="2"/>
  <c r="Y4538" i="2" s="1"/>
  <c r="U4539" i="2"/>
  <c r="V4539" i="2"/>
  <c r="Y4539" i="2" s="1"/>
  <c r="U4540" i="2"/>
  <c r="V4540" i="2"/>
  <c r="Y4540" i="2" s="1"/>
  <c r="U4541" i="2"/>
  <c r="V4541" i="2"/>
  <c r="Y4541" i="2" s="1"/>
  <c r="U4542" i="2"/>
  <c r="V4542" i="2"/>
  <c r="Y4542" i="2" s="1"/>
  <c r="U4543" i="2"/>
  <c r="V4543" i="2"/>
  <c r="Y4543" i="2" s="1"/>
  <c r="U4544" i="2"/>
  <c r="V4544" i="2"/>
  <c r="Y4544" i="2" s="1"/>
  <c r="U4545" i="2"/>
  <c r="V4545" i="2"/>
  <c r="Y4545" i="2" s="1"/>
  <c r="U4546" i="2"/>
  <c r="V4546" i="2"/>
  <c r="Y4546" i="2" s="1"/>
  <c r="U4547" i="2"/>
  <c r="V4547" i="2"/>
  <c r="Y4547" i="2" s="1"/>
  <c r="U4548" i="2"/>
  <c r="V4548" i="2"/>
  <c r="Y4548" i="2" s="1"/>
  <c r="U4549" i="2"/>
  <c r="V4549" i="2"/>
  <c r="Y4549" i="2" s="1"/>
  <c r="U4550" i="2"/>
  <c r="V4550" i="2"/>
  <c r="Y4550" i="2" s="1"/>
  <c r="U4551" i="2"/>
  <c r="V4551" i="2"/>
  <c r="Y4551" i="2" s="1"/>
  <c r="U4552" i="2"/>
  <c r="V4552" i="2"/>
  <c r="Y4552" i="2" s="1"/>
  <c r="U4553" i="2"/>
  <c r="V4553" i="2"/>
  <c r="Y4553" i="2" s="1"/>
  <c r="U4554" i="2"/>
  <c r="V4554" i="2"/>
  <c r="Y4554" i="2" s="1"/>
  <c r="U4555" i="2"/>
  <c r="V4555" i="2"/>
  <c r="Y4555" i="2" s="1"/>
  <c r="U4556" i="2"/>
  <c r="V4556" i="2"/>
  <c r="Y4556" i="2" s="1"/>
  <c r="U4557" i="2"/>
  <c r="V4557" i="2"/>
  <c r="Y4557" i="2" s="1"/>
  <c r="U4558" i="2"/>
  <c r="V4558" i="2"/>
  <c r="Y4558" i="2" s="1"/>
  <c r="U4559" i="2"/>
  <c r="V4559" i="2"/>
  <c r="Y4559" i="2" s="1"/>
  <c r="U4560" i="2"/>
  <c r="V4560" i="2"/>
  <c r="Y4560" i="2" s="1"/>
  <c r="U4561" i="2"/>
  <c r="V4561" i="2"/>
  <c r="Y4561" i="2" s="1"/>
  <c r="U4562" i="2"/>
  <c r="V4562" i="2"/>
  <c r="Y4562" i="2" s="1"/>
  <c r="U4563" i="2"/>
  <c r="V4563" i="2"/>
  <c r="Y4563" i="2" s="1"/>
  <c r="U4564" i="2"/>
  <c r="V4564" i="2"/>
  <c r="Y4564" i="2" s="1"/>
  <c r="U4565" i="2"/>
  <c r="V4565" i="2"/>
  <c r="Y4565" i="2" s="1"/>
  <c r="U4566" i="2"/>
  <c r="V4566" i="2"/>
  <c r="Y4566" i="2" s="1"/>
  <c r="U4567" i="2"/>
  <c r="V4567" i="2"/>
  <c r="Y4567" i="2" s="1"/>
  <c r="U4568" i="2"/>
  <c r="V4568" i="2"/>
  <c r="Y4568" i="2" s="1"/>
  <c r="U4569" i="2"/>
  <c r="V4569" i="2"/>
  <c r="Y4569" i="2" s="1"/>
  <c r="U4570" i="2"/>
  <c r="V4570" i="2"/>
  <c r="Y4570" i="2" s="1"/>
  <c r="U4571" i="2"/>
  <c r="V4571" i="2"/>
  <c r="Y4571" i="2" s="1"/>
  <c r="U4572" i="2"/>
  <c r="V4572" i="2"/>
  <c r="Y4572" i="2" s="1"/>
  <c r="U4573" i="2"/>
  <c r="V4573" i="2"/>
  <c r="Y4573" i="2" s="1"/>
  <c r="U4574" i="2"/>
  <c r="V4574" i="2"/>
  <c r="Y4574" i="2" s="1"/>
  <c r="U4575" i="2"/>
  <c r="V4575" i="2"/>
  <c r="Y4575" i="2" s="1"/>
  <c r="U4576" i="2"/>
  <c r="V4576" i="2"/>
  <c r="Y4576" i="2" s="1"/>
  <c r="U4577" i="2"/>
  <c r="V4577" i="2"/>
  <c r="Y4577" i="2" s="1"/>
  <c r="U4578" i="2"/>
  <c r="V4578" i="2"/>
  <c r="Y4578" i="2" s="1"/>
  <c r="U4579" i="2"/>
  <c r="V4579" i="2"/>
  <c r="Y4579" i="2" s="1"/>
  <c r="U4580" i="2"/>
  <c r="V4580" i="2"/>
  <c r="Y4580" i="2" s="1"/>
  <c r="U4581" i="2"/>
  <c r="V4581" i="2"/>
  <c r="Y4581" i="2" s="1"/>
  <c r="U4582" i="2"/>
  <c r="V4582" i="2"/>
  <c r="Y4582" i="2" s="1"/>
  <c r="U4583" i="2"/>
  <c r="V4583" i="2"/>
  <c r="Y4583" i="2" s="1"/>
  <c r="U4584" i="2"/>
  <c r="V4584" i="2"/>
  <c r="Y4584" i="2" s="1"/>
  <c r="U4585" i="2"/>
  <c r="V4585" i="2"/>
  <c r="Y4585" i="2" s="1"/>
  <c r="U4586" i="2"/>
  <c r="V4586" i="2"/>
  <c r="Y4586" i="2" s="1"/>
  <c r="U4587" i="2"/>
  <c r="V4587" i="2"/>
  <c r="Y4587" i="2" s="1"/>
  <c r="U4588" i="2"/>
  <c r="V4588" i="2"/>
  <c r="Y4588" i="2" s="1"/>
  <c r="U4589" i="2"/>
  <c r="V4589" i="2"/>
  <c r="Y4589" i="2" s="1"/>
  <c r="U4590" i="2"/>
  <c r="V4590" i="2"/>
  <c r="Y4590" i="2" s="1"/>
  <c r="U4591" i="2"/>
  <c r="V4591" i="2"/>
  <c r="Y4591" i="2" s="1"/>
  <c r="U4592" i="2"/>
  <c r="V4592" i="2"/>
  <c r="Y4592" i="2" s="1"/>
  <c r="U4593" i="2"/>
  <c r="V4593" i="2"/>
  <c r="Y4593" i="2" s="1"/>
  <c r="U4594" i="2"/>
  <c r="V4594" i="2"/>
  <c r="Y4594" i="2" s="1"/>
  <c r="U4595" i="2"/>
  <c r="V4595" i="2"/>
  <c r="Y4595" i="2" s="1"/>
  <c r="U4596" i="2"/>
  <c r="V4596" i="2"/>
  <c r="Y4596" i="2" s="1"/>
  <c r="U4597" i="2"/>
  <c r="V4597" i="2"/>
  <c r="Y4597" i="2" s="1"/>
  <c r="U4598" i="2"/>
  <c r="V4598" i="2"/>
  <c r="Y4598" i="2" s="1"/>
  <c r="U4599" i="2"/>
  <c r="V4599" i="2"/>
  <c r="Y4599" i="2" s="1"/>
  <c r="U4600" i="2"/>
  <c r="V4600" i="2"/>
  <c r="Y4600" i="2" s="1"/>
  <c r="U4601" i="2"/>
  <c r="V4601" i="2"/>
  <c r="Y4601" i="2" s="1"/>
  <c r="U4602" i="2"/>
  <c r="V4602" i="2"/>
  <c r="Y4602" i="2" s="1"/>
  <c r="U4603" i="2"/>
  <c r="V4603" i="2"/>
  <c r="Y4603" i="2" s="1"/>
  <c r="U4604" i="2"/>
  <c r="V4604" i="2"/>
  <c r="Y4604" i="2" s="1"/>
  <c r="U4605" i="2"/>
  <c r="V4605" i="2"/>
  <c r="Y4605" i="2" s="1"/>
  <c r="U4606" i="2"/>
  <c r="V4606" i="2"/>
  <c r="Y4606" i="2" s="1"/>
  <c r="U4607" i="2"/>
  <c r="V4607" i="2"/>
  <c r="Y4607" i="2" s="1"/>
  <c r="U4608" i="2"/>
  <c r="V4608" i="2"/>
  <c r="Y4608" i="2" s="1"/>
  <c r="U4609" i="2"/>
  <c r="V4609" i="2"/>
  <c r="Y4609" i="2" s="1"/>
  <c r="U4610" i="2"/>
  <c r="V4610" i="2"/>
  <c r="Y4610" i="2" s="1"/>
  <c r="U4611" i="2"/>
  <c r="V4611" i="2"/>
  <c r="Y4611" i="2" s="1"/>
  <c r="U4612" i="2"/>
  <c r="V4612" i="2"/>
  <c r="Y4612" i="2" s="1"/>
  <c r="U4613" i="2"/>
  <c r="V4613" i="2"/>
  <c r="Y4613" i="2" s="1"/>
  <c r="U4614" i="2"/>
  <c r="V4614" i="2"/>
  <c r="Y4614" i="2" s="1"/>
  <c r="U4615" i="2"/>
  <c r="V4615" i="2"/>
  <c r="Y4615" i="2" s="1"/>
  <c r="U4616" i="2"/>
  <c r="V4616" i="2"/>
  <c r="Y4616" i="2" s="1"/>
  <c r="U4617" i="2"/>
  <c r="V4617" i="2"/>
  <c r="Y4617" i="2" s="1"/>
  <c r="U4618" i="2"/>
  <c r="V4618" i="2"/>
  <c r="Y4618" i="2" s="1"/>
  <c r="U4619" i="2"/>
  <c r="V4619" i="2"/>
  <c r="Y4619" i="2" s="1"/>
  <c r="U4620" i="2"/>
  <c r="V4620" i="2"/>
  <c r="Y4620" i="2" s="1"/>
  <c r="U4621" i="2"/>
  <c r="V4621" i="2"/>
  <c r="Y4621" i="2" s="1"/>
  <c r="U4622" i="2"/>
  <c r="V4622" i="2"/>
  <c r="Y4622" i="2" s="1"/>
  <c r="U4623" i="2"/>
  <c r="V4623" i="2"/>
  <c r="Y4623" i="2" s="1"/>
  <c r="U4624" i="2"/>
  <c r="V4624" i="2"/>
  <c r="Y4624" i="2" s="1"/>
  <c r="U4625" i="2"/>
  <c r="V4625" i="2"/>
  <c r="Y4625" i="2" s="1"/>
  <c r="U4626" i="2"/>
  <c r="V4626" i="2"/>
  <c r="Y4626" i="2" s="1"/>
  <c r="U4627" i="2"/>
  <c r="V4627" i="2"/>
  <c r="Y4627" i="2" s="1"/>
  <c r="U4628" i="2"/>
  <c r="V4628" i="2"/>
  <c r="Y4628" i="2" s="1"/>
  <c r="U4629" i="2"/>
  <c r="V4629" i="2"/>
  <c r="Y4629" i="2" s="1"/>
  <c r="U4630" i="2"/>
  <c r="V4630" i="2"/>
  <c r="Y4630" i="2" s="1"/>
  <c r="U4631" i="2"/>
  <c r="V4631" i="2"/>
  <c r="Y4631" i="2" s="1"/>
  <c r="U4632" i="2"/>
  <c r="V4632" i="2"/>
  <c r="Y4632" i="2" s="1"/>
  <c r="U4633" i="2"/>
  <c r="V4633" i="2"/>
  <c r="Y4633" i="2" s="1"/>
  <c r="U4634" i="2"/>
  <c r="V4634" i="2"/>
  <c r="Y4634" i="2" s="1"/>
  <c r="U4635" i="2"/>
  <c r="V4635" i="2"/>
  <c r="Y4635" i="2" s="1"/>
  <c r="U4636" i="2"/>
  <c r="V4636" i="2"/>
  <c r="Y4636" i="2" s="1"/>
  <c r="U4637" i="2"/>
  <c r="V4637" i="2"/>
  <c r="Y4637" i="2" s="1"/>
  <c r="U4638" i="2"/>
  <c r="V4638" i="2"/>
  <c r="Y4638" i="2" s="1"/>
  <c r="U4639" i="2"/>
  <c r="V4639" i="2"/>
  <c r="Y4639" i="2" s="1"/>
  <c r="U4640" i="2"/>
  <c r="V4640" i="2"/>
  <c r="Y4640" i="2" s="1"/>
  <c r="U4641" i="2"/>
  <c r="V4641" i="2"/>
  <c r="Y4641" i="2" s="1"/>
  <c r="U4642" i="2"/>
  <c r="V4642" i="2"/>
  <c r="Y4642" i="2" s="1"/>
  <c r="U4643" i="2"/>
  <c r="V4643" i="2"/>
  <c r="Y4643" i="2" s="1"/>
  <c r="U4644" i="2"/>
  <c r="V4644" i="2"/>
  <c r="Y4644" i="2" s="1"/>
  <c r="U4645" i="2"/>
  <c r="V4645" i="2"/>
  <c r="Y4645" i="2" s="1"/>
  <c r="U4646" i="2"/>
  <c r="V4646" i="2"/>
  <c r="Y4646" i="2" s="1"/>
  <c r="U4647" i="2"/>
  <c r="V4647" i="2"/>
  <c r="Y4647" i="2" s="1"/>
  <c r="U4648" i="2"/>
  <c r="V4648" i="2"/>
  <c r="Y4648" i="2" s="1"/>
  <c r="U4649" i="2"/>
  <c r="V4649" i="2"/>
  <c r="Y4649" i="2" s="1"/>
  <c r="U4650" i="2"/>
  <c r="V4650" i="2"/>
  <c r="Y4650" i="2" s="1"/>
  <c r="U4651" i="2"/>
  <c r="V4651" i="2"/>
  <c r="Y4651" i="2" s="1"/>
  <c r="U4652" i="2"/>
  <c r="V4652" i="2"/>
  <c r="Y4652" i="2" s="1"/>
  <c r="U4653" i="2"/>
  <c r="V4653" i="2"/>
  <c r="Y4653" i="2" s="1"/>
  <c r="U4654" i="2"/>
  <c r="V4654" i="2"/>
  <c r="Y4654" i="2" s="1"/>
  <c r="U4655" i="2"/>
  <c r="V4655" i="2"/>
  <c r="Y4655" i="2" s="1"/>
  <c r="U4656" i="2"/>
  <c r="V4656" i="2"/>
  <c r="Y4656" i="2" s="1"/>
  <c r="U4657" i="2"/>
  <c r="V4657" i="2"/>
  <c r="Y4657" i="2" s="1"/>
  <c r="U4658" i="2"/>
  <c r="V4658" i="2"/>
  <c r="Y4658" i="2" s="1"/>
  <c r="U4659" i="2"/>
  <c r="V4659" i="2"/>
  <c r="Y4659" i="2" s="1"/>
  <c r="U4660" i="2"/>
  <c r="V4660" i="2"/>
  <c r="Y4660" i="2" s="1"/>
  <c r="U4661" i="2"/>
  <c r="V4661" i="2"/>
  <c r="Y4661" i="2" s="1"/>
  <c r="U4662" i="2"/>
  <c r="V4662" i="2"/>
  <c r="Y4662" i="2" s="1"/>
  <c r="U4663" i="2"/>
  <c r="V4663" i="2"/>
  <c r="Y4663" i="2" s="1"/>
  <c r="U4664" i="2"/>
  <c r="V4664" i="2"/>
  <c r="Y4664" i="2" s="1"/>
  <c r="U4665" i="2"/>
  <c r="V4665" i="2"/>
  <c r="Y4665" i="2" s="1"/>
  <c r="U4666" i="2"/>
  <c r="V4666" i="2"/>
  <c r="Y4666" i="2" s="1"/>
  <c r="U4667" i="2"/>
  <c r="V4667" i="2"/>
  <c r="Y4667" i="2" s="1"/>
  <c r="U4668" i="2"/>
  <c r="V4668" i="2"/>
  <c r="Y4668" i="2" s="1"/>
  <c r="U4669" i="2"/>
  <c r="V4669" i="2"/>
  <c r="Y4669" i="2" s="1"/>
  <c r="U4670" i="2"/>
  <c r="V4670" i="2"/>
  <c r="Y4670" i="2" s="1"/>
  <c r="U4671" i="2"/>
  <c r="V4671" i="2"/>
  <c r="Y4671" i="2" s="1"/>
  <c r="U4672" i="2"/>
  <c r="V4672" i="2"/>
  <c r="Y4672" i="2" s="1"/>
  <c r="U4673" i="2"/>
  <c r="V4673" i="2"/>
  <c r="Y4673" i="2" s="1"/>
  <c r="U4674" i="2"/>
  <c r="V4674" i="2"/>
  <c r="Y4674" i="2" s="1"/>
  <c r="U4675" i="2"/>
  <c r="V4675" i="2"/>
  <c r="Y4675" i="2" s="1"/>
  <c r="U4676" i="2"/>
  <c r="V4676" i="2"/>
  <c r="Y4676" i="2" s="1"/>
  <c r="U4677" i="2"/>
  <c r="V4677" i="2"/>
  <c r="Y4677" i="2" s="1"/>
  <c r="U4678" i="2"/>
  <c r="V4678" i="2"/>
  <c r="Y4678" i="2" s="1"/>
  <c r="U4679" i="2"/>
  <c r="V4679" i="2"/>
  <c r="Y4679" i="2" s="1"/>
  <c r="U4680" i="2"/>
  <c r="V4680" i="2"/>
  <c r="Y4680" i="2" s="1"/>
  <c r="U4681" i="2"/>
  <c r="V4681" i="2"/>
  <c r="Y4681" i="2" s="1"/>
  <c r="U4682" i="2"/>
  <c r="V4682" i="2"/>
  <c r="Y4682" i="2" s="1"/>
  <c r="U4683" i="2"/>
  <c r="V4683" i="2"/>
  <c r="Y4683" i="2" s="1"/>
  <c r="U4684" i="2"/>
  <c r="V4684" i="2"/>
  <c r="Y4684" i="2" s="1"/>
  <c r="U4685" i="2"/>
  <c r="V4685" i="2"/>
  <c r="Y4685" i="2" s="1"/>
  <c r="U4686" i="2"/>
  <c r="V4686" i="2"/>
  <c r="Y4686" i="2" s="1"/>
  <c r="U4687" i="2"/>
  <c r="V4687" i="2"/>
  <c r="Y4687" i="2" s="1"/>
  <c r="U4688" i="2"/>
  <c r="V4688" i="2"/>
  <c r="Y4688" i="2" s="1"/>
  <c r="U4689" i="2"/>
  <c r="V4689" i="2"/>
  <c r="Y4689" i="2" s="1"/>
  <c r="U4690" i="2"/>
  <c r="V4690" i="2"/>
  <c r="Y4690" i="2" s="1"/>
  <c r="U4691" i="2"/>
  <c r="V4691" i="2"/>
  <c r="Y4691" i="2" s="1"/>
  <c r="U4692" i="2"/>
  <c r="V4692" i="2"/>
  <c r="Y4692" i="2" s="1"/>
  <c r="U4693" i="2"/>
  <c r="V4693" i="2"/>
  <c r="Y4693" i="2" s="1"/>
  <c r="U4694" i="2"/>
  <c r="V4694" i="2"/>
  <c r="Y4694" i="2" s="1"/>
  <c r="U4695" i="2"/>
  <c r="V4695" i="2"/>
  <c r="Y4695" i="2" s="1"/>
  <c r="U4696" i="2"/>
  <c r="V4696" i="2"/>
  <c r="Y4696" i="2" s="1"/>
  <c r="U4697" i="2"/>
  <c r="V4697" i="2"/>
  <c r="Y4697" i="2" s="1"/>
  <c r="U4698" i="2"/>
  <c r="V4698" i="2"/>
  <c r="Y4698" i="2" s="1"/>
  <c r="U4699" i="2"/>
  <c r="V4699" i="2"/>
  <c r="Y4699" i="2" s="1"/>
  <c r="U4700" i="2"/>
  <c r="V4700" i="2"/>
  <c r="Y4700" i="2" s="1"/>
  <c r="U4701" i="2"/>
  <c r="V4701" i="2"/>
  <c r="Y4701" i="2" s="1"/>
  <c r="U4702" i="2"/>
  <c r="V4702" i="2"/>
  <c r="Y4702" i="2" s="1"/>
  <c r="U4703" i="2"/>
  <c r="V4703" i="2"/>
  <c r="Y4703" i="2" s="1"/>
  <c r="U4704" i="2"/>
  <c r="V4704" i="2"/>
  <c r="Y4704" i="2" s="1"/>
  <c r="U4705" i="2"/>
  <c r="V4705" i="2"/>
  <c r="Y4705" i="2" s="1"/>
  <c r="U4706" i="2"/>
  <c r="V4706" i="2"/>
  <c r="Y4706" i="2" s="1"/>
  <c r="U4707" i="2"/>
  <c r="V4707" i="2"/>
  <c r="Y4707" i="2" s="1"/>
  <c r="U4708" i="2"/>
  <c r="V4708" i="2"/>
  <c r="Y4708" i="2" s="1"/>
  <c r="U4709" i="2"/>
  <c r="V4709" i="2"/>
  <c r="Y4709" i="2" s="1"/>
  <c r="U4710" i="2"/>
  <c r="V4710" i="2"/>
  <c r="Y4710" i="2" s="1"/>
  <c r="U4711" i="2"/>
  <c r="V4711" i="2"/>
  <c r="Y4711" i="2" s="1"/>
  <c r="U4712" i="2"/>
  <c r="V4712" i="2"/>
  <c r="Y4712" i="2" s="1"/>
  <c r="U4713" i="2"/>
  <c r="V4713" i="2"/>
  <c r="Y4713" i="2" s="1"/>
  <c r="U4714" i="2"/>
  <c r="V4714" i="2"/>
  <c r="Y4714" i="2" s="1"/>
  <c r="U4715" i="2"/>
  <c r="V4715" i="2"/>
  <c r="Y4715" i="2" s="1"/>
  <c r="U4716" i="2"/>
  <c r="V4716" i="2"/>
  <c r="Y4716" i="2" s="1"/>
  <c r="U4717" i="2"/>
  <c r="V4717" i="2"/>
  <c r="Y4717" i="2" s="1"/>
  <c r="U4718" i="2"/>
  <c r="V4718" i="2"/>
  <c r="Y4718" i="2" s="1"/>
  <c r="U4719" i="2"/>
  <c r="V4719" i="2"/>
  <c r="Y4719" i="2" s="1"/>
  <c r="U4720" i="2"/>
  <c r="V4720" i="2"/>
  <c r="Y4720" i="2" s="1"/>
  <c r="U4721" i="2"/>
  <c r="V4721" i="2"/>
  <c r="Y4721" i="2" s="1"/>
  <c r="U4722" i="2"/>
  <c r="V4722" i="2"/>
  <c r="Y4722" i="2" s="1"/>
  <c r="U4723" i="2"/>
  <c r="V4723" i="2"/>
  <c r="Y4723" i="2" s="1"/>
  <c r="U4724" i="2"/>
  <c r="V4724" i="2"/>
  <c r="Y4724" i="2" s="1"/>
  <c r="U4725" i="2"/>
  <c r="V4725" i="2"/>
  <c r="Y4725" i="2" s="1"/>
  <c r="U4726" i="2"/>
  <c r="V4726" i="2"/>
  <c r="Y4726" i="2" s="1"/>
  <c r="U4727" i="2"/>
  <c r="V4727" i="2"/>
  <c r="Y4727" i="2" s="1"/>
  <c r="U4728" i="2"/>
  <c r="V4728" i="2"/>
  <c r="Y4728" i="2" s="1"/>
  <c r="U4729" i="2"/>
  <c r="V4729" i="2"/>
  <c r="Y4729" i="2" s="1"/>
  <c r="U4730" i="2"/>
  <c r="V4730" i="2"/>
  <c r="Y4730" i="2" s="1"/>
  <c r="U4731" i="2"/>
  <c r="V4731" i="2"/>
  <c r="Y4731" i="2" s="1"/>
  <c r="U4732" i="2"/>
  <c r="V4732" i="2"/>
  <c r="Y4732" i="2" s="1"/>
  <c r="U4733" i="2"/>
  <c r="V4733" i="2"/>
  <c r="Y4733" i="2" s="1"/>
  <c r="U4734" i="2"/>
  <c r="V4734" i="2"/>
  <c r="Y4734" i="2" s="1"/>
  <c r="U4735" i="2"/>
  <c r="V4735" i="2"/>
  <c r="Y4735" i="2" s="1"/>
  <c r="U4736" i="2"/>
  <c r="V4736" i="2"/>
  <c r="Y4736" i="2" s="1"/>
  <c r="U4737" i="2"/>
  <c r="V4737" i="2"/>
  <c r="Y4737" i="2" s="1"/>
  <c r="U4738" i="2"/>
  <c r="V4738" i="2"/>
  <c r="Y4738" i="2" s="1"/>
  <c r="U4739" i="2"/>
  <c r="V4739" i="2"/>
  <c r="Y4739" i="2" s="1"/>
  <c r="U4740" i="2"/>
  <c r="V4740" i="2"/>
  <c r="Y4740" i="2" s="1"/>
  <c r="U4741" i="2"/>
  <c r="V4741" i="2"/>
  <c r="Y4741" i="2" s="1"/>
  <c r="U4742" i="2"/>
  <c r="V4742" i="2"/>
  <c r="Y4742" i="2" s="1"/>
  <c r="U4743" i="2"/>
  <c r="V4743" i="2"/>
  <c r="Y4743" i="2" s="1"/>
  <c r="U4744" i="2"/>
  <c r="V4744" i="2"/>
  <c r="Y4744" i="2" s="1"/>
  <c r="U4745" i="2"/>
  <c r="V4745" i="2"/>
  <c r="Y4745" i="2" s="1"/>
  <c r="U4746" i="2"/>
  <c r="V4746" i="2"/>
  <c r="Y4746" i="2" s="1"/>
  <c r="U4747" i="2"/>
  <c r="V4747" i="2"/>
  <c r="Y4747" i="2" s="1"/>
  <c r="U4748" i="2"/>
  <c r="V4748" i="2"/>
  <c r="Y4748" i="2" s="1"/>
  <c r="U4749" i="2"/>
  <c r="V4749" i="2"/>
  <c r="Y4749" i="2" s="1"/>
  <c r="U4750" i="2"/>
  <c r="V4750" i="2"/>
  <c r="Y4750" i="2" s="1"/>
  <c r="U4751" i="2"/>
  <c r="V4751" i="2"/>
  <c r="Y4751" i="2" s="1"/>
  <c r="U4752" i="2"/>
  <c r="V4752" i="2"/>
  <c r="Y4752" i="2" s="1"/>
  <c r="U4753" i="2"/>
  <c r="V4753" i="2"/>
  <c r="Y4753" i="2" s="1"/>
  <c r="U4754" i="2"/>
  <c r="V4754" i="2"/>
  <c r="Y4754" i="2" s="1"/>
  <c r="U4755" i="2"/>
  <c r="V4755" i="2"/>
  <c r="Y4755" i="2" s="1"/>
  <c r="U4756" i="2"/>
  <c r="V4756" i="2"/>
  <c r="Y4756" i="2" s="1"/>
  <c r="U4757" i="2"/>
  <c r="V4757" i="2"/>
  <c r="Y4757" i="2" s="1"/>
  <c r="U4758" i="2"/>
  <c r="V4758" i="2"/>
  <c r="Y4758" i="2" s="1"/>
  <c r="U4759" i="2"/>
  <c r="V4759" i="2"/>
  <c r="Y4759" i="2" s="1"/>
  <c r="U4760" i="2"/>
  <c r="V4760" i="2"/>
  <c r="Y4760" i="2" s="1"/>
  <c r="U4761" i="2"/>
  <c r="V4761" i="2"/>
  <c r="Y4761" i="2" s="1"/>
  <c r="U4762" i="2"/>
  <c r="V4762" i="2"/>
  <c r="Y4762" i="2" s="1"/>
  <c r="U4763" i="2"/>
  <c r="V4763" i="2"/>
  <c r="Y4763" i="2" s="1"/>
  <c r="U4764" i="2"/>
  <c r="V4764" i="2"/>
  <c r="Y4764" i="2" s="1"/>
  <c r="U4765" i="2"/>
  <c r="V4765" i="2"/>
  <c r="Y4765" i="2" s="1"/>
  <c r="U4766" i="2"/>
  <c r="V4766" i="2"/>
  <c r="Y4766" i="2" s="1"/>
  <c r="U4767" i="2"/>
  <c r="V4767" i="2"/>
  <c r="Y4767" i="2" s="1"/>
  <c r="U4768" i="2"/>
  <c r="V4768" i="2"/>
  <c r="Y4768" i="2" s="1"/>
  <c r="U4769" i="2"/>
  <c r="V4769" i="2"/>
  <c r="Y4769" i="2" s="1"/>
  <c r="U4770" i="2"/>
  <c r="V4770" i="2"/>
  <c r="Y4770" i="2" s="1"/>
  <c r="U4771" i="2"/>
  <c r="V4771" i="2"/>
  <c r="Y4771" i="2" s="1"/>
  <c r="U4772" i="2"/>
  <c r="V4772" i="2"/>
  <c r="Y4772" i="2" s="1"/>
  <c r="U4773" i="2"/>
  <c r="V4773" i="2"/>
  <c r="Y4773" i="2" s="1"/>
  <c r="U4774" i="2"/>
  <c r="V4774" i="2"/>
  <c r="Y4774" i="2" s="1"/>
  <c r="U4775" i="2"/>
  <c r="V4775" i="2"/>
  <c r="Y4775" i="2" s="1"/>
  <c r="U4776" i="2"/>
  <c r="V4776" i="2"/>
  <c r="Y4776" i="2" s="1"/>
  <c r="U4777" i="2"/>
  <c r="V4777" i="2"/>
  <c r="Y4777" i="2" s="1"/>
  <c r="U4778" i="2"/>
  <c r="V4778" i="2"/>
  <c r="Y4778" i="2" s="1"/>
  <c r="U4779" i="2"/>
  <c r="V4779" i="2"/>
  <c r="Y4779" i="2" s="1"/>
  <c r="U4780" i="2"/>
  <c r="V4780" i="2"/>
  <c r="Y4780" i="2" s="1"/>
  <c r="U4781" i="2"/>
  <c r="V4781" i="2"/>
  <c r="Y4781" i="2" s="1"/>
  <c r="U4782" i="2"/>
  <c r="V4782" i="2"/>
  <c r="Y4782" i="2" s="1"/>
  <c r="U4783" i="2"/>
  <c r="V4783" i="2"/>
  <c r="Y4783" i="2" s="1"/>
  <c r="U4784" i="2"/>
  <c r="V4784" i="2"/>
  <c r="Y4784" i="2" s="1"/>
  <c r="U4785" i="2"/>
  <c r="V4785" i="2"/>
  <c r="Y4785" i="2" s="1"/>
  <c r="U4786" i="2"/>
  <c r="V4786" i="2"/>
  <c r="Y4786" i="2" s="1"/>
  <c r="U4787" i="2"/>
  <c r="V4787" i="2"/>
  <c r="Y4787" i="2" s="1"/>
  <c r="U4788" i="2"/>
  <c r="V4788" i="2"/>
  <c r="Y4788" i="2" s="1"/>
  <c r="U4789" i="2"/>
  <c r="V4789" i="2"/>
  <c r="Y4789" i="2" s="1"/>
  <c r="U4790" i="2"/>
  <c r="V4790" i="2"/>
  <c r="Y4790" i="2" s="1"/>
  <c r="U4791" i="2"/>
  <c r="V4791" i="2"/>
  <c r="Y4791" i="2" s="1"/>
  <c r="U4792" i="2"/>
  <c r="V4792" i="2"/>
  <c r="Y4792" i="2" s="1"/>
  <c r="U4793" i="2"/>
  <c r="V4793" i="2"/>
  <c r="Y4793" i="2" s="1"/>
  <c r="U4794" i="2"/>
  <c r="V4794" i="2"/>
  <c r="Y4794" i="2" s="1"/>
  <c r="U4795" i="2"/>
  <c r="V4795" i="2"/>
  <c r="Y4795" i="2" s="1"/>
  <c r="U4796" i="2"/>
  <c r="V4796" i="2"/>
  <c r="Y4796" i="2" s="1"/>
  <c r="U4797" i="2"/>
  <c r="V4797" i="2"/>
  <c r="Y4797" i="2" s="1"/>
  <c r="U4798" i="2"/>
  <c r="V4798" i="2"/>
  <c r="Y4798" i="2" s="1"/>
  <c r="U4799" i="2"/>
  <c r="V4799" i="2"/>
  <c r="Y4799" i="2" s="1"/>
  <c r="U4800" i="2"/>
  <c r="V4800" i="2"/>
  <c r="Y4800" i="2" s="1"/>
  <c r="U4801" i="2"/>
  <c r="V4801" i="2"/>
  <c r="Y4801" i="2" s="1"/>
  <c r="U4802" i="2"/>
  <c r="V4802" i="2"/>
  <c r="Y4802" i="2" s="1"/>
  <c r="U4803" i="2"/>
  <c r="V4803" i="2"/>
  <c r="Y4803" i="2" s="1"/>
  <c r="U4804" i="2"/>
  <c r="V4804" i="2"/>
  <c r="Y4804" i="2" s="1"/>
  <c r="U4805" i="2"/>
  <c r="V4805" i="2"/>
  <c r="Y4805" i="2" s="1"/>
  <c r="U4806" i="2"/>
  <c r="V4806" i="2"/>
  <c r="Y4806" i="2" s="1"/>
  <c r="U4807" i="2"/>
  <c r="V4807" i="2"/>
  <c r="Y4807" i="2" s="1"/>
  <c r="U4808" i="2"/>
  <c r="V4808" i="2"/>
  <c r="Y4808" i="2" s="1"/>
  <c r="U4809" i="2"/>
  <c r="V4809" i="2"/>
  <c r="Y4809" i="2" s="1"/>
  <c r="U4810" i="2"/>
  <c r="V4810" i="2"/>
  <c r="Y4810" i="2" s="1"/>
  <c r="U4811" i="2"/>
  <c r="V4811" i="2"/>
  <c r="Y4811" i="2" s="1"/>
  <c r="U4812" i="2"/>
  <c r="V4812" i="2"/>
  <c r="Y4812" i="2" s="1"/>
  <c r="U4813" i="2"/>
  <c r="V4813" i="2"/>
  <c r="Y4813" i="2" s="1"/>
  <c r="U4814" i="2"/>
  <c r="V4814" i="2"/>
  <c r="Y4814" i="2" s="1"/>
  <c r="U4815" i="2"/>
  <c r="V4815" i="2"/>
  <c r="Y4815" i="2" s="1"/>
  <c r="U4816" i="2"/>
  <c r="V4816" i="2"/>
  <c r="Y4816" i="2" s="1"/>
  <c r="U4817" i="2"/>
  <c r="V4817" i="2"/>
  <c r="Y4817" i="2" s="1"/>
  <c r="U4818" i="2"/>
  <c r="V4818" i="2"/>
  <c r="Y4818" i="2" s="1"/>
  <c r="U4819" i="2"/>
  <c r="V4819" i="2"/>
  <c r="Y4819" i="2" s="1"/>
  <c r="U4820" i="2"/>
  <c r="V4820" i="2"/>
  <c r="Y4820" i="2" s="1"/>
  <c r="U4821" i="2"/>
  <c r="V4821" i="2"/>
  <c r="Y4821" i="2" s="1"/>
  <c r="U4822" i="2"/>
  <c r="V4822" i="2"/>
  <c r="Y4822" i="2" s="1"/>
  <c r="U4823" i="2"/>
  <c r="V4823" i="2"/>
  <c r="Y4823" i="2" s="1"/>
  <c r="U4824" i="2"/>
  <c r="V4824" i="2"/>
  <c r="Y4824" i="2" s="1"/>
  <c r="U4825" i="2"/>
  <c r="V4825" i="2"/>
  <c r="Y4825" i="2" s="1"/>
  <c r="U4826" i="2"/>
  <c r="V4826" i="2"/>
  <c r="Y4826" i="2" s="1"/>
  <c r="U4827" i="2"/>
  <c r="V4827" i="2"/>
  <c r="Y4827" i="2" s="1"/>
  <c r="U4828" i="2"/>
  <c r="V4828" i="2"/>
  <c r="Y4828" i="2" s="1"/>
  <c r="U4829" i="2"/>
  <c r="V4829" i="2"/>
  <c r="Y4829" i="2" s="1"/>
  <c r="U4830" i="2"/>
  <c r="V4830" i="2"/>
  <c r="Y4830" i="2" s="1"/>
  <c r="U4831" i="2"/>
  <c r="V4831" i="2"/>
  <c r="Y4831" i="2" s="1"/>
  <c r="U4832" i="2"/>
  <c r="V4832" i="2"/>
  <c r="Y4832" i="2" s="1"/>
  <c r="U4833" i="2"/>
  <c r="V4833" i="2"/>
  <c r="Y4833" i="2" s="1"/>
  <c r="U4834" i="2"/>
  <c r="V4834" i="2"/>
  <c r="Y4834" i="2" s="1"/>
  <c r="U4835" i="2"/>
  <c r="V4835" i="2"/>
  <c r="Y4835" i="2" s="1"/>
  <c r="U4836" i="2"/>
  <c r="V4836" i="2"/>
  <c r="Y4836" i="2" s="1"/>
  <c r="U4837" i="2"/>
  <c r="V4837" i="2"/>
  <c r="Y4837" i="2" s="1"/>
  <c r="U4838" i="2"/>
  <c r="V4838" i="2"/>
  <c r="Y4838" i="2" s="1"/>
  <c r="U4839" i="2"/>
  <c r="V4839" i="2"/>
  <c r="Y4839" i="2" s="1"/>
  <c r="U4840" i="2"/>
  <c r="V4840" i="2"/>
  <c r="Y4840" i="2" s="1"/>
  <c r="U4841" i="2"/>
  <c r="V4841" i="2"/>
  <c r="Y4841" i="2" s="1"/>
  <c r="U4842" i="2"/>
  <c r="V4842" i="2"/>
  <c r="Y4842" i="2" s="1"/>
  <c r="U4843" i="2"/>
  <c r="V4843" i="2"/>
  <c r="Y4843" i="2" s="1"/>
  <c r="U4844" i="2"/>
  <c r="V4844" i="2"/>
  <c r="Y4844" i="2" s="1"/>
  <c r="U4845" i="2"/>
  <c r="V4845" i="2"/>
  <c r="Y4845" i="2" s="1"/>
  <c r="U4846" i="2"/>
  <c r="V4846" i="2"/>
  <c r="Y4846" i="2" s="1"/>
  <c r="U4847" i="2"/>
  <c r="V4847" i="2"/>
  <c r="Y4847" i="2" s="1"/>
  <c r="U4848" i="2"/>
  <c r="V4848" i="2"/>
  <c r="Y4848" i="2" s="1"/>
  <c r="U4849" i="2"/>
  <c r="V4849" i="2"/>
  <c r="Y4849" i="2" s="1"/>
  <c r="U4850" i="2"/>
  <c r="V4850" i="2"/>
  <c r="Y4850" i="2" s="1"/>
  <c r="U4851" i="2"/>
  <c r="V4851" i="2"/>
  <c r="Y4851" i="2" s="1"/>
  <c r="U4852" i="2"/>
  <c r="V4852" i="2"/>
  <c r="Y4852" i="2" s="1"/>
  <c r="U4853" i="2"/>
  <c r="V4853" i="2"/>
  <c r="Y4853" i="2" s="1"/>
  <c r="U4854" i="2"/>
  <c r="V4854" i="2"/>
  <c r="Y4854" i="2" s="1"/>
  <c r="U4855" i="2"/>
  <c r="V4855" i="2"/>
  <c r="Y4855" i="2" s="1"/>
  <c r="U4856" i="2"/>
  <c r="V4856" i="2"/>
  <c r="Y4856" i="2" s="1"/>
  <c r="U4857" i="2"/>
  <c r="V4857" i="2"/>
  <c r="Y4857" i="2" s="1"/>
  <c r="U4858" i="2"/>
  <c r="V4858" i="2"/>
  <c r="Y4858" i="2" s="1"/>
  <c r="U4859" i="2"/>
  <c r="V4859" i="2"/>
  <c r="Y4859" i="2" s="1"/>
  <c r="U4860" i="2"/>
  <c r="V4860" i="2"/>
  <c r="Y4860" i="2" s="1"/>
  <c r="U4861" i="2"/>
  <c r="V4861" i="2"/>
  <c r="Y4861" i="2" s="1"/>
  <c r="U4862" i="2"/>
  <c r="V4862" i="2"/>
  <c r="Y4862" i="2" s="1"/>
  <c r="U4863" i="2"/>
  <c r="V4863" i="2"/>
  <c r="Y4863" i="2" s="1"/>
  <c r="U4864" i="2"/>
  <c r="V4864" i="2"/>
  <c r="Y4864" i="2" s="1"/>
  <c r="U4865" i="2"/>
  <c r="V4865" i="2"/>
  <c r="Y4865" i="2" s="1"/>
  <c r="U4866" i="2"/>
  <c r="V4866" i="2"/>
  <c r="Y4866" i="2" s="1"/>
  <c r="U4867" i="2"/>
  <c r="V4867" i="2"/>
  <c r="Y4867" i="2" s="1"/>
  <c r="U4868" i="2"/>
  <c r="V4868" i="2"/>
  <c r="Y4868" i="2" s="1"/>
  <c r="U4869" i="2"/>
  <c r="V4869" i="2"/>
  <c r="Y4869" i="2" s="1"/>
  <c r="U4870" i="2"/>
  <c r="V4870" i="2"/>
  <c r="Y4870" i="2" s="1"/>
  <c r="U4871" i="2"/>
  <c r="V4871" i="2"/>
  <c r="Y4871" i="2" s="1"/>
  <c r="U4872" i="2"/>
  <c r="V4872" i="2"/>
  <c r="Y4872" i="2" s="1"/>
  <c r="U4873" i="2"/>
  <c r="V4873" i="2"/>
  <c r="Y4873" i="2" s="1"/>
  <c r="U4874" i="2"/>
  <c r="V4874" i="2"/>
  <c r="Y4874" i="2" s="1"/>
  <c r="U4875" i="2"/>
  <c r="V4875" i="2"/>
  <c r="Y4875" i="2" s="1"/>
  <c r="U4876" i="2"/>
  <c r="V4876" i="2"/>
  <c r="Y4876" i="2" s="1"/>
  <c r="U4877" i="2"/>
  <c r="V4877" i="2"/>
  <c r="Y4877" i="2" s="1"/>
  <c r="U4878" i="2"/>
  <c r="V4878" i="2"/>
  <c r="Y4878" i="2" s="1"/>
  <c r="U4879" i="2"/>
  <c r="V4879" i="2"/>
  <c r="Y4879" i="2" s="1"/>
  <c r="U4880" i="2"/>
  <c r="V4880" i="2"/>
  <c r="Y4880" i="2" s="1"/>
  <c r="U4881" i="2"/>
  <c r="V4881" i="2"/>
  <c r="Y4881" i="2" s="1"/>
  <c r="U4882" i="2"/>
  <c r="V4882" i="2"/>
  <c r="Y4882" i="2" s="1"/>
  <c r="U4883" i="2"/>
  <c r="V4883" i="2"/>
  <c r="Y4883" i="2" s="1"/>
  <c r="U4884" i="2"/>
  <c r="V4884" i="2"/>
  <c r="Y4884" i="2" s="1"/>
  <c r="U4885" i="2"/>
  <c r="V4885" i="2"/>
  <c r="Y4885" i="2" s="1"/>
  <c r="U4886" i="2"/>
  <c r="V4886" i="2"/>
  <c r="Y4886" i="2" s="1"/>
  <c r="U4887" i="2"/>
  <c r="V4887" i="2"/>
  <c r="Y4887" i="2" s="1"/>
  <c r="U4888" i="2"/>
  <c r="V4888" i="2"/>
  <c r="Y4888" i="2" s="1"/>
  <c r="U4889" i="2"/>
  <c r="V4889" i="2"/>
  <c r="Y4889" i="2" s="1"/>
  <c r="U4890" i="2"/>
  <c r="V4890" i="2"/>
  <c r="Y4890" i="2" s="1"/>
  <c r="U4891" i="2"/>
  <c r="V4891" i="2"/>
  <c r="Y4891" i="2" s="1"/>
  <c r="U4892" i="2"/>
  <c r="V4892" i="2"/>
  <c r="Y4892" i="2" s="1"/>
  <c r="U4893" i="2"/>
  <c r="V4893" i="2"/>
  <c r="Y4893" i="2" s="1"/>
  <c r="U4894" i="2"/>
  <c r="V4894" i="2"/>
  <c r="Y4894" i="2" s="1"/>
  <c r="U4895" i="2"/>
  <c r="V4895" i="2"/>
  <c r="Y4895" i="2" s="1"/>
  <c r="U4896" i="2"/>
  <c r="V4896" i="2"/>
  <c r="Y4896" i="2" s="1"/>
  <c r="U4897" i="2"/>
  <c r="V4897" i="2"/>
  <c r="Y4897" i="2" s="1"/>
  <c r="U4898" i="2"/>
  <c r="V4898" i="2"/>
  <c r="Y4898" i="2" s="1"/>
  <c r="U4899" i="2"/>
  <c r="V4899" i="2"/>
  <c r="Y4899" i="2" s="1"/>
  <c r="U4900" i="2"/>
  <c r="V4900" i="2"/>
  <c r="Y4900" i="2" s="1"/>
  <c r="U4901" i="2"/>
  <c r="V4901" i="2"/>
  <c r="Y4901" i="2" s="1"/>
  <c r="U4902" i="2"/>
  <c r="V4902" i="2"/>
  <c r="Y4902" i="2" s="1"/>
  <c r="U4903" i="2"/>
  <c r="V4903" i="2"/>
  <c r="Y4903" i="2" s="1"/>
  <c r="U4904" i="2"/>
  <c r="V4904" i="2"/>
  <c r="Y4904" i="2" s="1"/>
  <c r="U4905" i="2"/>
  <c r="V4905" i="2"/>
  <c r="Y4905" i="2" s="1"/>
  <c r="U4906" i="2"/>
  <c r="V4906" i="2"/>
  <c r="Y4906" i="2" s="1"/>
  <c r="U4907" i="2"/>
  <c r="V4907" i="2"/>
  <c r="Y4907" i="2" s="1"/>
  <c r="U4908" i="2"/>
  <c r="V4908" i="2"/>
  <c r="Y4908" i="2" s="1"/>
  <c r="U4909" i="2"/>
  <c r="V4909" i="2"/>
  <c r="Y4909" i="2" s="1"/>
  <c r="U4910" i="2"/>
  <c r="V4910" i="2"/>
  <c r="Y4910" i="2" s="1"/>
  <c r="U4911" i="2"/>
  <c r="V4911" i="2"/>
  <c r="Y4911" i="2" s="1"/>
  <c r="U4912" i="2"/>
  <c r="V4912" i="2"/>
  <c r="Y4912" i="2" s="1"/>
  <c r="U4913" i="2"/>
  <c r="V4913" i="2"/>
  <c r="Y4913" i="2" s="1"/>
  <c r="U4914" i="2"/>
  <c r="V4914" i="2"/>
  <c r="Y4914" i="2" s="1"/>
  <c r="U4915" i="2"/>
  <c r="V4915" i="2"/>
  <c r="Y4915" i="2" s="1"/>
  <c r="U4916" i="2"/>
  <c r="V4916" i="2"/>
  <c r="Y4916" i="2" s="1"/>
  <c r="U4917" i="2"/>
  <c r="V4917" i="2"/>
  <c r="Y4917" i="2" s="1"/>
  <c r="U4918" i="2"/>
  <c r="V4918" i="2"/>
  <c r="Y4918" i="2" s="1"/>
  <c r="U4919" i="2"/>
  <c r="V4919" i="2"/>
  <c r="Y4919" i="2" s="1"/>
  <c r="U4920" i="2"/>
  <c r="V4920" i="2"/>
  <c r="Y4920" i="2" s="1"/>
  <c r="U4921" i="2"/>
  <c r="V4921" i="2"/>
  <c r="Y4921" i="2" s="1"/>
  <c r="U4922" i="2"/>
  <c r="V4922" i="2"/>
  <c r="Y4922" i="2" s="1"/>
  <c r="U4923" i="2"/>
  <c r="V4923" i="2"/>
  <c r="Y4923" i="2" s="1"/>
  <c r="U4924" i="2"/>
  <c r="V4924" i="2"/>
  <c r="Y4924" i="2" s="1"/>
  <c r="U4925" i="2"/>
  <c r="V4925" i="2"/>
  <c r="Y4925" i="2" s="1"/>
  <c r="U4926" i="2"/>
  <c r="V4926" i="2"/>
  <c r="Y4926" i="2" s="1"/>
  <c r="U4927" i="2"/>
  <c r="V4927" i="2"/>
  <c r="Y4927" i="2" s="1"/>
  <c r="U4928" i="2"/>
  <c r="V4928" i="2"/>
  <c r="Y4928" i="2" s="1"/>
  <c r="U4929" i="2"/>
  <c r="V4929" i="2"/>
  <c r="Y4929" i="2" s="1"/>
  <c r="U4930" i="2"/>
  <c r="V4930" i="2"/>
  <c r="Y4930" i="2" s="1"/>
  <c r="U4931" i="2"/>
  <c r="V4931" i="2"/>
  <c r="Y4931" i="2" s="1"/>
  <c r="U4932" i="2"/>
  <c r="V4932" i="2"/>
  <c r="Y4932" i="2" s="1"/>
  <c r="U4933" i="2"/>
  <c r="V4933" i="2"/>
  <c r="Y4933" i="2" s="1"/>
  <c r="U4934" i="2"/>
  <c r="V4934" i="2"/>
  <c r="Y4934" i="2" s="1"/>
  <c r="U4935" i="2"/>
  <c r="V4935" i="2"/>
  <c r="Y4935" i="2" s="1"/>
  <c r="U4936" i="2"/>
  <c r="V4936" i="2"/>
  <c r="Y4936" i="2" s="1"/>
  <c r="U4937" i="2"/>
  <c r="V4937" i="2"/>
  <c r="Y4937" i="2" s="1"/>
  <c r="U4938" i="2"/>
  <c r="V4938" i="2"/>
  <c r="Y4938" i="2" s="1"/>
  <c r="U4939" i="2"/>
  <c r="V4939" i="2"/>
  <c r="Y4939" i="2" s="1"/>
  <c r="U4940" i="2"/>
  <c r="V4940" i="2"/>
  <c r="Y4940" i="2" s="1"/>
  <c r="U4941" i="2"/>
  <c r="V4941" i="2"/>
  <c r="Y4941" i="2" s="1"/>
  <c r="U4942" i="2"/>
  <c r="V4942" i="2"/>
  <c r="Y4942" i="2" s="1"/>
  <c r="U4943" i="2"/>
  <c r="V4943" i="2"/>
  <c r="Y4943" i="2" s="1"/>
  <c r="U4944" i="2"/>
  <c r="V4944" i="2"/>
  <c r="Y4944" i="2" s="1"/>
  <c r="U4945" i="2"/>
  <c r="V4945" i="2"/>
  <c r="Y4945" i="2" s="1"/>
  <c r="U4946" i="2"/>
  <c r="V4946" i="2"/>
  <c r="Y4946" i="2" s="1"/>
  <c r="U4947" i="2"/>
  <c r="V4947" i="2"/>
  <c r="Y4947" i="2" s="1"/>
  <c r="U4948" i="2"/>
  <c r="V4948" i="2"/>
  <c r="Y4948" i="2" s="1"/>
  <c r="U4949" i="2"/>
  <c r="V4949" i="2"/>
  <c r="Y4949" i="2" s="1"/>
  <c r="U4950" i="2"/>
  <c r="V4950" i="2"/>
  <c r="Y4950" i="2" s="1"/>
  <c r="U4951" i="2"/>
  <c r="V4951" i="2"/>
  <c r="Y4951" i="2" s="1"/>
  <c r="U4952" i="2"/>
  <c r="V4952" i="2"/>
  <c r="Y4952" i="2" s="1"/>
  <c r="U4953" i="2"/>
  <c r="V4953" i="2"/>
  <c r="Y4953" i="2" s="1"/>
  <c r="U4954" i="2"/>
  <c r="V4954" i="2"/>
  <c r="Y4954" i="2" s="1"/>
  <c r="U4955" i="2"/>
  <c r="V4955" i="2"/>
  <c r="Y4955" i="2" s="1"/>
  <c r="U4956" i="2"/>
  <c r="V4956" i="2"/>
  <c r="Y4956" i="2" s="1"/>
  <c r="U4957" i="2"/>
  <c r="V4957" i="2"/>
  <c r="Y4957" i="2" s="1"/>
  <c r="U4958" i="2"/>
  <c r="V4958" i="2"/>
  <c r="Y4958" i="2" s="1"/>
  <c r="U4959" i="2"/>
  <c r="V4959" i="2"/>
  <c r="Y4959" i="2" s="1"/>
  <c r="U4960" i="2"/>
  <c r="V4960" i="2"/>
  <c r="Y4960" i="2" s="1"/>
  <c r="U4961" i="2"/>
  <c r="V4961" i="2"/>
  <c r="Y4961" i="2" s="1"/>
  <c r="U4962" i="2"/>
  <c r="V4962" i="2"/>
  <c r="Y4962" i="2" s="1"/>
  <c r="U4963" i="2"/>
  <c r="V4963" i="2"/>
  <c r="Y4963" i="2" s="1"/>
  <c r="U4964" i="2"/>
  <c r="V4964" i="2"/>
  <c r="Y4964" i="2" s="1"/>
  <c r="U4965" i="2"/>
  <c r="V4965" i="2"/>
  <c r="Y4965" i="2" s="1"/>
  <c r="U4966" i="2"/>
  <c r="V4966" i="2"/>
  <c r="Y4966" i="2" s="1"/>
  <c r="U4967" i="2"/>
  <c r="V4967" i="2"/>
  <c r="Y4967" i="2" s="1"/>
  <c r="U4968" i="2"/>
  <c r="V4968" i="2"/>
  <c r="Y4968" i="2" s="1"/>
  <c r="U4969" i="2"/>
  <c r="V4969" i="2"/>
  <c r="Y4969" i="2" s="1"/>
  <c r="U4970" i="2"/>
  <c r="V4970" i="2"/>
  <c r="Y4970" i="2" s="1"/>
  <c r="U4971" i="2"/>
  <c r="V4971" i="2"/>
  <c r="Y4971" i="2" s="1"/>
  <c r="U4972" i="2"/>
  <c r="V4972" i="2"/>
  <c r="Y4972" i="2" s="1"/>
  <c r="U4973" i="2"/>
  <c r="V4973" i="2"/>
  <c r="Y4973" i="2" s="1"/>
  <c r="U4974" i="2"/>
  <c r="V4974" i="2"/>
  <c r="Y4974" i="2" s="1"/>
  <c r="U4975" i="2"/>
  <c r="V4975" i="2"/>
  <c r="Y4975" i="2" s="1"/>
  <c r="U4976" i="2"/>
  <c r="V4976" i="2"/>
  <c r="Y4976" i="2" s="1"/>
  <c r="U4977" i="2"/>
  <c r="V4977" i="2"/>
  <c r="Y4977" i="2" s="1"/>
  <c r="U4978" i="2"/>
  <c r="V4978" i="2"/>
  <c r="Y4978" i="2" s="1"/>
  <c r="U4979" i="2"/>
  <c r="V4979" i="2"/>
  <c r="Y4979" i="2" s="1"/>
  <c r="U4980" i="2"/>
  <c r="V4980" i="2"/>
  <c r="Y4980" i="2" s="1"/>
  <c r="U4981" i="2"/>
  <c r="V4981" i="2"/>
  <c r="Y4981" i="2" s="1"/>
  <c r="U4982" i="2"/>
  <c r="V4982" i="2"/>
  <c r="Y4982" i="2" s="1"/>
  <c r="U4983" i="2"/>
  <c r="V4983" i="2"/>
  <c r="Y4983" i="2" s="1"/>
  <c r="U4984" i="2"/>
  <c r="V4984" i="2"/>
  <c r="Y4984" i="2" s="1"/>
  <c r="U4985" i="2"/>
  <c r="V4985" i="2"/>
  <c r="Y4985" i="2" s="1"/>
  <c r="U4986" i="2"/>
  <c r="V4986" i="2"/>
  <c r="Y4986" i="2" s="1"/>
  <c r="U4987" i="2"/>
  <c r="V4987" i="2"/>
  <c r="Y4987" i="2" s="1"/>
  <c r="U4988" i="2"/>
  <c r="V4988" i="2"/>
  <c r="Y4988" i="2" s="1"/>
  <c r="U4989" i="2"/>
  <c r="V4989" i="2"/>
  <c r="Y4989" i="2" s="1"/>
  <c r="U4990" i="2"/>
  <c r="V4990" i="2"/>
  <c r="Y4990" i="2" s="1"/>
  <c r="U4991" i="2"/>
  <c r="V4991" i="2"/>
  <c r="Y4991" i="2" s="1"/>
  <c r="U4992" i="2"/>
  <c r="V4992" i="2"/>
  <c r="Y4992" i="2" s="1"/>
  <c r="U4993" i="2"/>
  <c r="V4993" i="2"/>
  <c r="Y4993" i="2" s="1"/>
  <c r="U4994" i="2"/>
  <c r="V4994" i="2"/>
  <c r="Y4994" i="2" s="1"/>
  <c r="U4995" i="2"/>
  <c r="V4995" i="2"/>
  <c r="Y4995" i="2" s="1"/>
  <c r="U4996" i="2"/>
  <c r="V4996" i="2"/>
  <c r="Y4996" i="2" s="1"/>
  <c r="U4997" i="2"/>
  <c r="V4997" i="2"/>
  <c r="Y4997" i="2" s="1"/>
  <c r="U4998" i="2"/>
  <c r="V4998" i="2"/>
  <c r="Y4998" i="2" s="1"/>
  <c r="U4999" i="2"/>
  <c r="V4999" i="2"/>
  <c r="Y4999" i="2" s="1"/>
  <c r="U5000" i="2"/>
  <c r="V5000" i="2"/>
  <c r="Y5000" i="2" s="1"/>
  <c r="U5001" i="2"/>
  <c r="V5001" i="2"/>
  <c r="Y5001" i="2" s="1"/>
  <c r="U5002" i="2"/>
  <c r="V5002" i="2"/>
  <c r="Y5002" i="2" s="1"/>
  <c r="U5003" i="2"/>
  <c r="V5003" i="2"/>
  <c r="Y5003" i="2" s="1"/>
  <c r="U5004" i="2"/>
  <c r="V5004" i="2"/>
  <c r="Y5004" i="2" s="1"/>
  <c r="U5005" i="2"/>
  <c r="V5005" i="2"/>
  <c r="Y5005" i="2" s="1"/>
  <c r="U5006" i="2"/>
  <c r="V5006" i="2"/>
  <c r="Y5006" i="2" s="1"/>
  <c r="U5007" i="2"/>
  <c r="V5007" i="2"/>
  <c r="Y5007" i="2" s="1"/>
  <c r="U5008" i="2"/>
  <c r="V5008" i="2"/>
  <c r="Y5008" i="2" s="1"/>
  <c r="U5009" i="2"/>
  <c r="V5009" i="2"/>
  <c r="Y5009" i="2" s="1"/>
  <c r="U5010" i="2"/>
  <c r="V5010" i="2"/>
  <c r="Y5010" i="2" s="1"/>
  <c r="U5011" i="2"/>
  <c r="V5011" i="2"/>
  <c r="Y5011" i="2" s="1"/>
  <c r="U5012" i="2"/>
  <c r="V5012" i="2"/>
  <c r="Y5012" i="2" s="1"/>
  <c r="U5013" i="2"/>
  <c r="V5013" i="2"/>
  <c r="Y5013" i="2" s="1"/>
  <c r="U5014" i="2"/>
  <c r="V5014" i="2"/>
  <c r="Y5014" i="2" s="1"/>
  <c r="U5015" i="2"/>
  <c r="V5015" i="2"/>
  <c r="Y5015" i="2" s="1"/>
  <c r="U5016" i="2"/>
  <c r="V5016" i="2"/>
  <c r="Y5016" i="2" s="1"/>
  <c r="U5017" i="2"/>
  <c r="V5017" i="2"/>
  <c r="Y5017" i="2" s="1"/>
  <c r="U5018" i="2"/>
  <c r="V5018" i="2"/>
  <c r="Y5018" i="2" s="1"/>
  <c r="U5019" i="2"/>
  <c r="V5019" i="2"/>
  <c r="Y5019" i="2" s="1"/>
  <c r="U5020" i="2"/>
  <c r="V5020" i="2"/>
  <c r="Y5020" i="2" s="1"/>
  <c r="U5021" i="2"/>
  <c r="V5021" i="2"/>
  <c r="Y5021" i="2" s="1"/>
  <c r="U5022" i="2"/>
  <c r="V5022" i="2"/>
  <c r="Y5022" i="2" s="1"/>
  <c r="U5023" i="2"/>
  <c r="V5023" i="2"/>
  <c r="Y5023" i="2" s="1"/>
  <c r="U5024" i="2"/>
  <c r="V5024" i="2"/>
  <c r="Y5024" i="2" s="1"/>
  <c r="U5025" i="2"/>
  <c r="V5025" i="2"/>
  <c r="Y5025" i="2" s="1"/>
  <c r="U5026" i="2"/>
  <c r="V5026" i="2"/>
  <c r="Y5026" i="2" s="1"/>
  <c r="U5027" i="2"/>
  <c r="V5027" i="2"/>
  <c r="Y5027" i="2" s="1"/>
  <c r="U5028" i="2"/>
  <c r="V5028" i="2"/>
  <c r="Y5028" i="2" s="1"/>
  <c r="U5029" i="2"/>
  <c r="V5029" i="2"/>
  <c r="Y5029" i="2" s="1"/>
  <c r="U5030" i="2"/>
  <c r="V5030" i="2"/>
  <c r="Y5030" i="2" s="1"/>
  <c r="U5031" i="2"/>
  <c r="V5031" i="2"/>
  <c r="Y5031" i="2" s="1"/>
  <c r="U5032" i="2"/>
  <c r="V5032" i="2"/>
  <c r="Y5032" i="2" s="1"/>
  <c r="U5033" i="2"/>
  <c r="V5033" i="2"/>
  <c r="Y5033" i="2" s="1"/>
  <c r="U5034" i="2"/>
  <c r="V5034" i="2"/>
  <c r="Y5034" i="2" s="1"/>
  <c r="U5035" i="2"/>
  <c r="V5035" i="2"/>
  <c r="Y5035" i="2" s="1"/>
  <c r="U5036" i="2"/>
  <c r="V5036" i="2"/>
  <c r="Y5036" i="2" s="1"/>
  <c r="U5037" i="2"/>
  <c r="V5037" i="2"/>
  <c r="Y5037" i="2" s="1"/>
  <c r="U5038" i="2"/>
  <c r="V5038" i="2"/>
  <c r="Y5038" i="2" s="1"/>
  <c r="U5039" i="2"/>
  <c r="V5039" i="2"/>
  <c r="Y5039" i="2" s="1"/>
  <c r="U5040" i="2"/>
  <c r="V5040" i="2"/>
  <c r="Y5040" i="2" s="1"/>
  <c r="U5041" i="2"/>
  <c r="V5041" i="2"/>
  <c r="Y5041" i="2" s="1"/>
  <c r="U5042" i="2"/>
  <c r="V5042" i="2"/>
  <c r="Y5042" i="2" s="1"/>
  <c r="U5043" i="2"/>
  <c r="V5043" i="2"/>
  <c r="Y5043" i="2" s="1"/>
  <c r="U5044" i="2"/>
  <c r="V5044" i="2"/>
  <c r="Y5044" i="2" s="1"/>
  <c r="U5045" i="2"/>
  <c r="V5045" i="2"/>
  <c r="Y5045" i="2" s="1"/>
  <c r="U5046" i="2"/>
  <c r="V5046" i="2"/>
  <c r="Y5046" i="2" s="1"/>
  <c r="U5047" i="2"/>
  <c r="V5047" i="2"/>
  <c r="Y5047" i="2" s="1"/>
  <c r="U5048" i="2"/>
  <c r="V5048" i="2"/>
  <c r="Y5048" i="2" s="1"/>
  <c r="U5049" i="2"/>
  <c r="V5049" i="2"/>
  <c r="Y5049" i="2" s="1"/>
  <c r="U5050" i="2"/>
  <c r="V5050" i="2"/>
  <c r="Y5050" i="2" s="1"/>
  <c r="U5051" i="2"/>
  <c r="V5051" i="2"/>
  <c r="Y5051" i="2" s="1"/>
  <c r="U5052" i="2"/>
  <c r="V5052" i="2"/>
  <c r="Y5052" i="2" s="1"/>
  <c r="U5053" i="2"/>
  <c r="V5053" i="2"/>
  <c r="Y5053" i="2" s="1"/>
  <c r="U5054" i="2"/>
  <c r="V5054" i="2"/>
  <c r="Y5054" i="2" s="1"/>
  <c r="U5055" i="2"/>
  <c r="V5055" i="2"/>
  <c r="Y5055" i="2" s="1"/>
  <c r="U5056" i="2"/>
  <c r="V5056" i="2"/>
  <c r="Y5056" i="2" s="1"/>
  <c r="U5057" i="2"/>
  <c r="V5057" i="2"/>
  <c r="Y5057" i="2" s="1"/>
  <c r="U5058" i="2"/>
  <c r="V5058" i="2"/>
  <c r="Y5058" i="2" s="1"/>
  <c r="U5059" i="2"/>
  <c r="V5059" i="2"/>
  <c r="Y5059" i="2" s="1"/>
  <c r="U5060" i="2"/>
  <c r="V5060" i="2"/>
  <c r="Y5060" i="2" s="1"/>
  <c r="U5061" i="2"/>
  <c r="V5061" i="2"/>
  <c r="Y5061" i="2" s="1"/>
  <c r="U5062" i="2"/>
  <c r="V5062" i="2"/>
  <c r="Y5062" i="2" s="1"/>
  <c r="U5063" i="2"/>
  <c r="V5063" i="2"/>
  <c r="Y5063" i="2" s="1"/>
  <c r="U5064" i="2"/>
  <c r="V5064" i="2"/>
  <c r="Y5064" i="2" s="1"/>
  <c r="U5065" i="2"/>
  <c r="V5065" i="2"/>
  <c r="Y5065" i="2" s="1"/>
  <c r="U5066" i="2"/>
  <c r="V5066" i="2"/>
  <c r="Y5066" i="2" s="1"/>
  <c r="U5067" i="2"/>
  <c r="V5067" i="2"/>
  <c r="Y5067" i="2" s="1"/>
  <c r="U5068" i="2"/>
  <c r="V5068" i="2"/>
  <c r="Y5068" i="2" s="1"/>
  <c r="U5069" i="2"/>
  <c r="V5069" i="2"/>
  <c r="Y5069" i="2" s="1"/>
  <c r="U5070" i="2"/>
  <c r="V5070" i="2"/>
  <c r="Y5070" i="2" s="1"/>
  <c r="U5071" i="2"/>
  <c r="V5071" i="2"/>
  <c r="Y5071" i="2" s="1"/>
  <c r="U5072" i="2"/>
  <c r="V5072" i="2"/>
  <c r="Y5072" i="2" s="1"/>
  <c r="U5073" i="2"/>
  <c r="V5073" i="2"/>
  <c r="Y5073" i="2" s="1"/>
  <c r="U5074" i="2"/>
  <c r="V5074" i="2"/>
  <c r="Y5074" i="2" s="1"/>
  <c r="U5075" i="2"/>
  <c r="V5075" i="2"/>
  <c r="Y5075" i="2" s="1"/>
  <c r="U5076" i="2"/>
  <c r="V5076" i="2"/>
  <c r="Y5076" i="2" s="1"/>
  <c r="U5077" i="2"/>
  <c r="V5077" i="2"/>
  <c r="Y5077" i="2" s="1"/>
  <c r="U5078" i="2"/>
  <c r="V5078" i="2"/>
  <c r="Y5078" i="2" s="1"/>
  <c r="U5079" i="2"/>
  <c r="V5079" i="2"/>
  <c r="Y5079" i="2" s="1"/>
  <c r="U5080" i="2"/>
  <c r="V5080" i="2"/>
  <c r="Y5080" i="2" s="1"/>
  <c r="U5081" i="2"/>
  <c r="V5081" i="2"/>
  <c r="Y5081" i="2" s="1"/>
  <c r="U5082" i="2"/>
  <c r="V5082" i="2"/>
  <c r="Y5082" i="2" s="1"/>
  <c r="U5083" i="2"/>
  <c r="V5083" i="2"/>
  <c r="Y5083" i="2" s="1"/>
  <c r="U5084" i="2"/>
  <c r="V5084" i="2"/>
  <c r="Y5084" i="2" s="1"/>
  <c r="U5085" i="2"/>
  <c r="V5085" i="2"/>
  <c r="Y5085" i="2" s="1"/>
  <c r="U5086" i="2"/>
  <c r="V5086" i="2"/>
  <c r="Y5086" i="2" s="1"/>
  <c r="U5087" i="2"/>
  <c r="V5087" i="2"/>
  <c r="Y5087" i="2" s="1"/>
  <c r="U5088" i="2"/>
  <c r="V5088" i="2"/>
  <c r="Y5088" i="2" s="1"/>
  <c r="U5089" i="2"/>
  <c r="V5089" i="2"/>
  <c r="Y5089" i="2" s="1"/>
  <c r="U5090" i="2"/>
  <c r="V5090" i="2"/>
  <c r="Y5090" i="2" s="1"/>
  <c r="U5091" i="2"/>
  <c r="V5091" i="2"/>
  <c r="Y5091" i="2" s="1"/>
  <c r="U5092" i="2"/>
  <c r="V5092" i="2"/>
  <c r="Y5092" i="2" s="1"/>
  <c r="U5093" i="2"/>
  <c r="V5093" i="2"/>
  <c r="Y5093" i="2" s="1"/>
  <c r="U5094" i="2"/>
  <c r="V5094" i="2"/>
  <c r="Y5094" i="2" s="1"/>
  <c r="U5095" i="2"/>
  <c r="V5095" i="2"/>
  <c r="Y5095" i="2" s="1"/>
  <c r="U5096" i="2"/>
  <c r="V5096" i="2"/>
  <c r="Y5096" i="2" s="1"/>
  <c r="U5097" i="2"/>
  <c r="V5097" i="2"/>
  <c r="Y5097" i="2" s="1"/>
  <c r="U5098" i="2"/>
  <c r="V5098" i="2"/>
  <c r="Y5098" i="2" s="1"/>
  <c r="U5099" i="2"/>
  <c r="V5099" i="2"/>
  <c r="Y5099" i="2" s="1"/>
  <c r="U5100" i="2"/>
  <c r="V5100" i="2"/>
  <c r="Y5100" i="2" s="1"/>
  <c r="U5101" i="2"/>
  <c r="V5101" i="2"/>
  <c r="Y5101" i="2" s="1"/>
  <c r="U5102" i="2"/>
  <c r="V5102" i="2"/>
  <c r="Y5102" i="2" s="1"/>
  <c r="U5103" i="2"/>
  <c r="V5103" i="2"/>
  <c r="Y5103" i="2" s="1"/>
  <c r="U5104" i="2"/>
  <c r="V5104" i="2"/>
  <c r="Y5104" i="2" s="1"/>
  <c r="U5105" i="2"/>
  <c r="V5105" i="2"/>
  <c r="Y5105" i="2" s="1"/>
  <c r="U5106" i="2"/>
  <c r="V5106" i="2"/>
  <c r="Y5106" i="2" s="1"/>
  <c r="U5107" i="2"/>
  <c r="V5107" i="2"/>
  <c r="Y5107" i="2" s="1"/>
  <c r="U5108" i="2"/>
  <c r="V5108" i="2"/>
  <c r="Y5108" i="2" s="1"/>
  <c r="U5109" i="2"/>
  <c r="V5109" i="2"/>
  <c r="Y5109" i="2" s="1"/>
  <c r="U5110" i="2"/>
  <c r="V5110" i="2"/>
  <c r="Y5110" i="2" s="1"/>
  <c r="U5111" i="2"/>
  <c r="V5111" i="2"/>
  <c r="Y5111" i="2" s="1"/>
  <c r="U5112" i="2"/>
  <c r="V5112" i="2"/>
  <c r="Y5112" i="2" s="1"/>
  <c r="U5113" i="2"/>
  <c r="V5113" i="2"/>
  <c r="Y5113" i="2" s="1"/>
  <c r="U5114" i="2"/>
  <c r="V5114" i="2"/>
  <c r="Y5114" i="2" s="1"/>
  <c r="U5115" i="2"/>
  <c r="V5115" i="2"/>
  <c r="Y5115" i="2" s="1"/>
  <c r="U5116" i="2"/>
  <c r="V5116" i="2"/>
  <c r="Y5116" i="2" s="1"/>
  <c r="U5117" i="2"/>
  <c r="V5117" i="2"/>
  <c r="Y5117" i="2" s="1"/>
  <c r="U5118" i="2"/>
  <c r="V5118" i="2"/>
  <c r="Y5118" i="2" s="1"/>
  <c r="U5119" i="2"/>
  <c r="V5119" i="2"/>
  <c r="Y5119" i="2" s="1"/>
  <c r="U5120" i="2"/>
  <c r="V5120" i="2"/>
  <c r="Y5120" i="2" s="1"/>
  <c r="U5121" i="2"/>
  <c r="V5121" i="2"/>
  <c r="Y5121" i="2" s="1"/>
  <c r="U5122" i="2"/>
  <c r="V5122" i="2"/>
  <c r="Y5122" i="2" s="1"/>
  <c r="U5123" i="2"/>
  <c r="V5123" i="2"/>
  <c r="Y5123" i="2" s="1"/>
  <c r="U5124" i="2"/>
  <c r="V5124" i="2"/>
  <c r="Y5124" i="2" s="1"/>
  <c r="U5125" i="2"/>
  <c r="V5125" i="2"/>
  <c r="Y5125" i="2" s="1"/>
  <c r="U5126" i="2"/>
  <c r="V5126" i="2"/>
  <c r="Y5126" i="2" s="1"/>
  <c r="U5127" i="2"/>
  <c r="V5127" i="2"/>
  <c r="Y5127" i="2" s="1"/>
  <c r="U5128" i="2"/>
  <c r="V5128" i="2"/>
  <c r="Y5128" i="2" s="1"/>
  <c r="U5129" i="2"/>
  <c r="V5129" i="2"/>
  <c r="Y5129" i="2" s="1"/>
  <c r="U5130" i="2"/>
  <c r="V5130" i="2"/>
  <c r="Y5130" i="2" s="1"/>
  <c r="U5131" i="2"/>
  <c r="V5131" i="2"/>
  <c r="Y5131" i="2" s="1"/>
  <c r="U5132" i="2"/>
  <c r="V5132" i="2"/>
  <c r="Y5132" i="2" s="1"/>
  <c r="U5133" i="2"/>
  <c r="V5133" i="2"/>
  <c r="Y5133" i="2" s="1"/>
  <c r="U5134" i="2"/>
  <c r="V5134" i="2"/>
  <c r="Y5134" i="2" s="1"/>
  <c r="U5135" i="2"/>
  <c r="V5135" i="2"/>
  <c r="Y5135" i="2" s="1"/>
  <c r="U5136" i="2"/>
  <c r="V5136" i="2"/>
  <c r="Y5136" i="2" s="1"/>
  <c r="U5137" i="2"/>
  <c r="V5137" i="2"/>
  <c r="Y5137" i="2" s="1"/>
  <c r="U5138" i="2"/>
  <c r="V5138" i="2"/>
  <c r="Y5138" i="2" s="1"/>
  <c r="U5139" i="2"/>
  <c r="V5139" i="2"/>
  <c r="Y5139" i="2" s="1"/>
  <c r="U5140" i="2"/>
  <c r="V5140" i="2"/>
  <c r="Y5140" i="2" s="1"/>
  <c r="U5141" i="2"/>
  <c r="V5141" i="2"/>
  <c r="Y5141" i="2" s="1"/>
  <c r="U5142" i="2"/>
  <c r="V5142" i="2"/>
  <c r="Y5142" i="2" s="1"/>
  <c r="U5143" i="2"/>
  <c r="V5143" i="2"/>
  <c r="Y5143" i="2" s="1"/>
  <c r="U5144" i="2"/>
  <c r="V5144" i="2"/>
  <c r="Y5144" i="2" s="1"/>
  <c r="U5145" i="2"/>
  <c r="V5145" i="2"/>
  <c r="Y5145" i="2" s="1"/>
  <c r="U5146" i="2"/>
  <c r="V5146" i="2"/>
  <c r="Y5146" i="2" s="1"/>
  <c r="U5147" i="2"/>
  <c r="V5147" i="2"/>
  <c r="Y5147" i="2" s="1"/>
  <c r="U5148" i="2"/>
  <c r="V5148" i="2"/>
  <c r="Y5148" i="2" s="1"/>
  <c r="U5149" i="2"/>
  <c r="V5149" i="2"/>
  <c r="Y5149" i="2" s="1"/>
  <c r="U5150" i="2"/>
  <c r="V5150" i="2"/>
  <c r="Y5150" i="2" s="1"/>
  <c r="U5151" i="2"/>
  <c r="V5151" i="2"/>
  <c r="Y5151" i="2" s="1"/>
  <c r="U5152" i="2"/>
  <c r="V5152" i="2"/>
  <c r="Y5152" i="2" s="1"/>
  <c r="U5153" i="2"/>
  <c r="V5153" i="2"/>
  <c r="Y5153" i="2" s="1"/>
  <c r="U5154" i="2"/>
  <c r="V5154" i="2"/>
  <c r="Y5154" i="2" s="1"/>
  <c r="U5155" i="2"/>
  <c r="V5155" i="2"/>
  <c r="Y5155" i="2" s="1"/>
  <c r="U5156" i="2"/>
  <c r="V5156" i="2"/>
  <c r="Y5156" i="2" s="1"/>
  <c r="U5157" i="2"/>
  <c r="V5157" i="2"/>
  <c r="Y5157" i="2" s="1"/>
  <c r="U5158" i="2"/>
  <c r="V5158" i="2"/>
  <c r="Y5158" i="2" s="1"/>
  <c r="U5159" i="2"/>
  <c r="V5159" i="2"/>
  <c r="Y5159" i="2" s="1"/>
  <c r="U5160" i="2"/>
  <c r="V5160" i="2"/>
  <c r="Y5160" i="2" s="1"/>
  <c r="U5161" i="2"/>
  <c r="V5161" i="2"/>
  <c r="Y5161" i="2" s="1"/>
  <c r="U5162" i="2"/>
  <c r="V5162" i="2"/>
  <c r="Y5162" i="2" s="1"/>
  <c r="U5163" i="2"/>
  <c r="V5163" i="2"/>
  <c r="Y5163" i="2" s="1"/>
  <c r="U5164" i="2"/>
  <c r="V5164" i="2"/>
  <c r="Y5164" i="2" s="1"/>
  <c r="U5165" i="2"/>
  <c r="V5165" i="2"/>
  <c r="Y5165" i="2" s="1"/>
  <c r="U5166" i="2"/>
  <c r="V5166" i="2"/>
  <c r="Y5166" i="2" s="1"/>
  <c r="U5167" i="2"/>
  <c r="V5167" i="2"/>
  <c r="Y5167" i="2" s="1"/>
  <c r="U5168" i="2"/>
  <c r="V5168" i="2"/>
  <c r="Y5168" i="2" s="1"/>
  <c r="U5169" i="2"/>
  <c r="V5169" i="2"/>
  <c r="Y5169" i="2" s="1"/>
  <c r="U5170" i="2"/>
  <c r="V5170" i="2"/>
  <c r="Y5170" i="2" s="1"/>
  <c r="U5171" i="2"/>
  <c r="V5171" i="2"/>
  <c r="Y5171" i="2" s="1"/>
  <c r="U5172" i="2"/>
  <c r="V5172" i="2"/>
  <c r="Y5172" i="2" s="1"/>
  <c r="U5173" i="2"/>
  <c r="V5173" i="2"/>
  <c r="Y5173" i="2" s="1"/>
  <c r="U5174" i="2"/>
  <c r="V5174" i="2"/>
  <c r="Y5174" i="2" s="1"/>
  <c r="U5175" i="2"/>
  <c r="V5175" i="2"/>
  <c r="Y5175" i="2" s="1"/>
  <c r="U5176" i="2"/>
  <c r="V5176" i="2"/>
  <c r="Y5176" i="2" s="1"/>
  <c r="U5177" i="2"/>
  <c r="V5177" i="2"/>
  <c r="Y5177" i="2" s="1"/>
  <c r="U5178" i="2"/>
  <c r="V5178" i="2"/>
  <c r="Y5178" i="2" s="1"/>
  <c r="U5179" i="2"/>
  <c r="V5179" i="2"/>
  <c r="Y5179" i="2" s="1"/>
  <c r="U5180" i="2"/>
  <c r="V5180" i="2"/>
  <c r="Y5180" i="2" s="1"/>
  <c r="U5181" i="2"/>
  <c r="V5181" i="2"/>
  <c r="Y5181" i="2" s="1"/>
  <c r="U5182" i="2"/>
  <c r="V5182" i="2"/>
  <c r="Y5182" i="2" s="1"/>
  <c r="U5183" i="2"/>
  <c r="V5183" i="2"/>
  <c r="Y5183" i="2" s="1"/>
  <c r="U5184" i="2"/>
  <c r="V5184" i="2"/>
  <c r="Y5184" i="2" s="1"/>
  <c r="U5185" i="2"/>
  <c r="V5185" i="2"/>
  <c r="Y5185" i="2" s="1"/>
  <c r="U5186" i="2"/>
  <c r="V5186" i="2"/>
  <c r="Y5186" i="2" s="1"/>
  <c r="U5187" i="2"/>
  <c r="V5187" i="2"/>
  <c r="Y5187" i="2" s="1"/>
  <c r="U5188" i="2"/>
  <c r="V5188" i="2"/>
  <c r="Y5188" i="2" s="1"/>
  <c r="U5189" i="2"/>
  <c r="V5189" i="2"/>
  <c r="Y5189" i="2" s="1"/>
  <c r="U5190" i="2"/>
  <c r="V5190" i="2"/>
  <c r="Y5190" i="2" s="1"/>
  <c r="U5191" i="2"/>
  <c r="V5191" i="2"/>
  <c r="Y5191" i="2" s="1"/>
  <c r="U5192" i="2"/>
  <c r="V5192" i="2"/>
  <c r="Y5192" i="2" s="1"/>
  <c r="U5193" i="2"/>
  <c r="V5193" i="2"/>
  <c r="Y5193" i="2" s="1"/>
  <c r="U5194" i="2"/>
  <c r="V5194" i="2"/>
  <c r="Y5194" i="2" s="1"/>
  <c r="U5195" i="2"/>
  <c r="V5195" i="2"/>
  <c r="Y5195" i="2" s="1"/>
  <c r="U5196" i="2"/>
  <c r="V5196" i="2"/>
  <c r="Y5196" i="2" s="1"/>
  <c r="U5197" i="2"/>
  <c r="V5197" i="2"/>
  <c r="Y5197" i="2" s="1"/>
  <c r="U5198" i="2"/>
  <c r="V5198" i="2"/>
  <c r="Y5198" i="2" s="1"/>
  <c r="U5199" i="2"/>
  <c r="V5199" i="2"/>
  <c r="Y5199" i="2" s="1"/>
  <c r="U5200" i="2"/>
  <c r="V5200" i="2"/>
  <c r="Y5200" i="2" s="1"/>
  <c r="U5201" i="2"/>
  <c r="V5201" i="2"/>
  <c r="Y5201" i="2" s="1"/>
  <c r="U5202" i="2"/>
  <c r="V5202" i="2"/>
  <c r="Y5202" i="2" s="1"/>
  <c r="U5203" i="2"/>
  <c r="V5203" i="2"/>
  <c r="Y5203" i="2" s="1"/>
  <c r="U5204" i="2"/>
  <c r="V5204" i="2"/>
  <c r="Y5204" i="2" s="1"/>
  <c r="U5205" i="2"/>
  <c r="V5205" i="2"/>
  <c r="Y5205" i="2" s="1"/>
  <c r="U5206" i="2"/>
  <c r="V5206" i="2"/>
  <c r="Y5206" i="2" s="1"/>
  <c r="U5207" i="2"/>
  <c r="V5207" i="2"/>
  <c r="Y5207" i="2" s="1"/>
  <c r="U5208" i="2"/>
  <c r="V5208" i="2"/>
  <c r="Y5208" i="2" s="1"/>
  <c r="U5209" i="2"/>
  <c r="V5209" i="2"/>
  <c r="Y5209" i="2" s="1"/>
  <c r="U5210" i="2"/>
  <c r="V5210" i="2"/>
  <c r="Y5210" i="2" s="1"/>
  <c r="U5211" i="2"/>
  <c r="V5211" i="2"/>
  <c r="Y5211" i="2" s="1"/>
  <c r="U5212" i="2"/>
  <c r="V5212" i="2"/>
  <c r="Y5212" i="2" s="1"/>
  <c r="U5213" i="2"/>
  <c r="V5213" i="2"/>
  <c r="Y5213" i="2" s="1"/>
  <c r="U5214" i="2"/>
  <c r="V5214" i="2"/>
  <c r="Y5214" i="2" s="1"/>
  <c r="U5215" i="2"/>
  <c r="V5215" i="2"/>
  <c r="Y5215" i="2" s="1"/>
  <c r="U5216" i="2"/>
  <c r="V5216" i="2"/>
  <c r="Y5216" i="2" s="1"/>
  <c r="U5217" i="2"/>
  <c r="V5217" i="2"/>
  <c r="Y5217" i="2" s="1"/>
  <c r="U5218" i="2"/>
  <c r="V5218" i="2"/>
  <c r="Y5218" i="2" s="1"/>
  <c r="U5219" i="2"/>
  <c r="V5219" i="2"/>
  <c r="Y5219" i="2" s="1"/>
  <c r="U5220" i="2"/>
  <c r="V5220" i="2"/>
  <c r="Y5220" i="2" s="1"/>
  <c r="U5221" i="2"/>
  <c r="V5221" i="2"/>
  <c r="Y5221" i="2" s="1"/>
  <c r="U5222" i="2"/>
  <c r="V5222" i="2"/>
  <c r="Y5222" i="2" s="1"/>
  <c r="U5223" i="2"/>
  <c r="V5223" i="2"/>
  <c r="Y5223" i="2" s="1"/>
  <c r="U5224" i="2"/>
  <c r="V5224" i="2"/>
  <c r="Y5224" i="2" s="1"/>
  <c r="U5225" i="2"/>
  <c r="V5225" i="2"/>
  <c r="Y5225" i="2" s="1"/>
  <c r="U5226" i="2"/>
  <c r="V5226" i="2"/>
  <c r="Y5226" i="2" s="1"/>
  <c r="U5227" i="2"/>
  <c r="V5227" i="2"/>
  <c r="Y5227" i="2" s="1"/>
  <c r="U5228" i="2"/>
  <c r="V5228" i="2"/>
  <c r="Y5228" i="2" s="1"/>
  <c r="U5229" i="2"/>
  <c r="V5229" i="2"/>
  <c r="Y5229" i="2" s="1"/>
  <c r="U5230" i="2"/>
  <c r="V5230" i="2"/>
  <c r="Y5230" i="2" s="1"/>
  <c r="U5231" i="2"/>
  <c r="V5231" i="2"/>
  <c r="Y5231" i="2" s="1"/>
  <c r="U5232" i="2"/>
  <c r="V5232" i="2"/>
  <c r="Y5232" i="2" s="1"/>
  <c r="U5233" i="2"/>
  <c r="V5233" i="2"/>
  <c r="Y5233" i="2" s="1"/>
  <c r="U5234" i="2"/>
  <c r="V5234" i="2"/>
  <c r="Y5234" i="2" s="1"/>
  <c r="U5235" i="2"/>
  <c r="V5235" i="2"/>
  <c r="Y5235" i="2" s="1"/>
  <c r="U5236" i="2"/>
  <c r="V5236" i="2"/>
  <c r="Y5236" i="2" s="1"/>
  <c r="U5237" i="2"/>
  <c r="V5237" i="2"/>
  <c r="Y5237" i="2" s="1"/>
  <c r="U5238" i="2"/>
  <c r="V5238" i="2"/>
  <c r="Y5238" i="2" s="1"/>
  <c r="U5239" i="2"/>
  <c r="V5239" i="2"/>
  <c r="Y5239" i="2" s="1"/>
  <c r="U5240" i="2"/>
  <c r="V5240" i="2"/>
  <c r="Y5240" i="2" s="1"/>
  <c r="U5241" i="2"/>
  <c r="V5241" i="2"/>
  <c r="Y5241" i="2" s="1"/>
  <c r="U5242" i="2"/>
  <c r="V5242" i="2"/>
  <c r="Y5242" i="2" s="1"/>
  <c r="U5243" i="2"/>
  <c r="V5243" i="2"/>
  <c r="Y5243" i="2" s="1"/>
  <c r="U5244" i="2"/>
  <c r="V5244" i="2"/>
  <c r="Y5244" i="2" s="1"/>
  <c r="U5245" i="2"/>
  <c r="V5245" i="2"/>
  <c r="Y5245" i="2" s="1"/>
  <c r="U5246" i="2"/>
  <c r="V5246" i="2"/>
  <c r="Y5246" i="2" s="1"/>
  <c r="U5247" i="2"/>
  <c r="V5247" i="2"/>
  <c r="Y5247" i="2" s="1"/>
  <c r="U5248" i="2"/>
  <c r="V5248" i="2"/>
  <c r="Y5248" i="2" s="1"/>
  <c r="U5249" i="2"/>
  <c r="V5249" i="2"/>
  <c r="Y5249" i="2" s="1"/>
  <c r="U5250" i="2"/>
  <c r="V5250" i="2"/>
  <c r="Y5250" i="2" s="1"/>
  <c r="U5251" i="2"/>
  <c r="V5251" i="2"/>
  <c r="Y5251" i="2" s="1"/>
  <c r="U5252" i="2"/>
  <c r="V5252" i="2"/>
  <c r="Y5252" i="2" s="1"/>
  <c r="U5253" i="2"/>
  <c r="V5253" i="2"/>
  <c r="Y5253" i="2" s="1"/>
  <c r="U5254" i="2"/>
  <c r="V5254" i="2"/>
  <c r="Y5254" i="2" s="1"/>
  <c r="U5255" i="2"/>
  <c r="V5255" i="2"/>
  <c r="Y5255" i="2" s="1"/>
  <c r="U5256" i="2"/>
  <c r="V5256" i="2"/>
  <c r="Y5256" i="2" s="1"/>
  <c r="U5257" i="2"/>
  <c r="V5257" i="2"/>
  <c r="Y5257" i="2" s="1"/>
  <c r="U5258" i="2"/>
  <c r="V5258" i="2"/>
  <c r="Y5258" i="2" s="1"/>
  <c r="U5259" i="2"/>
  <c r="V5259" i="2"/>
  <c r="Y5259" i="2" s="1"/>
  <c r="U5260" i="2"/>
  <c r="V5260" i="2"/>
  <c r="Y5260" i="2" s="1"/>
  <c r="U5261" i="2"/>
  <c r="V5261" i="2"/>
  <c r="Y5261" i="2" s="1"/>
  <c r="U5262" i="2"/>
  <c r="V5262" i="2"/>
  <c r="Y5262" i="2" s="1"/>
  <c r="U5263" i="2"/>
  <c r="V5263" i="2"/>
  <c r="Y5263" i="2" s="1"/>
  <c r="U5264" i="2"/>
  <c r="V5264" i="2"/>
  <c r="Y5264" i="2" s="1"/>
  <c r="U5265" i="2"/>
  <c r="V5265" i="2"/>
  <c r="Y5265" i="2" s="1"/>
  <c r="U5266" i="2"/>
  <c r="V5266" i="2"/>
  <c r="Y5266" i="2" s="1"/>
  <c r="U5267" i="2"/>
  <c r="V5267" i="2"/>
  <c r="Y5267" i="2" s="1"/>
  <c r="U5268" i="2"/>
  <c r="V5268" i="2"/>
  <c r="Y5268" i="2" s="1"/>
  <c r="U5269" i="2"/>
  <c r="V5269" i="2"/>
  <c r="Y5269" i="2" s="1"/>
  <c r="U5270" i="2"/>
  <c r="V5270" i="2"/>
  <c r="Y5270" i="2" s="1"/>
  <c r="U5271" i="2"/>
  <c r="V5271" i="2"/>
  <c r="Y5271" i="2" s="1"/>
  <c r="U5272" i="2"/>
  <c r="V5272" i="2"/>
  <c r="Y5272" i="2" s="1"/>
  <c r="U5273" i="2"/>
  <c r="V5273" i="2"/>
  <c r="Y5273" i="2" s="1"/>
  <c r="U5274" i="2"/>
  <c r="V5274" i="2"/>
  <c r="Y5274" i="2" s="1"/>
  <c r="U5275" i="2"/>
  <c r="V5275" i="2"/>
  <c r="Y5275" i="2" s="1"/>
  <c r="U5276" i="2"/>
  <c r="V5276" i="2"/>
  <c r="Y5276" i="2" s="1"/>
  <c r="U5277" i="2"/>
  <c r="V5277" i="2"/>
  <c r="Y5277" i="2" s="1"/>
  <c r="U5278" i="2"/>
  <c r="V5278" i="2"/>
  <c r="Y5278" i="2" s="1"/>
  <c r="U5279" i="2"/>
  <c r="V5279" i="2"/>
  <c r="Y5279" i="2" s="1"/>
  <c r="U5280" i="2"/>
  <c r="V5280" i="2"/>
  <c r="Y5280" i="2" s="1"/>
  <c r="U5281" i="2"/>
  <c r="V5281" i="2"/>
  <c r="Y5281" i="2" s="1"/>
  <c r="U5282" i="2"/>
  <c r="V5282" i="2"/>
  <c r="Y5282" i="2" s="1"/>
  <c r="U5283" i="2"/>
  <c r="V5283" i="2"/>
  <c r="Y5283" i="2" s="1"/>
  <c r="U5284" i="2"/>
  <c r="V5284" i="2"/>
  <c r="Y5284" i="2" s="1"/>
  <c r="U5285" i="2"/>
  <c r="V5285" i="2"/>
  <c r="Y5285" i="2" s="1"/>
  <c r="U5286" i="2"/>
  <c r="V5286" i="2"/>
  <c r="Y5286" i="2" s="1"/>
  <c r="U5287" i="2"/>
  <c r="V5287" i="2"/>
  <c r="Y5287" i="2" s="1"/>
  <c r="U5288" i="2"/>
  <c r="V5288" i="2"/>
  <c r="Y5288" i="2" s="1"/>
  <c r="U5289" i="2"/>
  <c r="V5289" i="2"/>
  <c r="Y5289" i="2" s="1"/>
  <c r="U5290" i="2"/>
  <c r="V5290" i="2"/>
  <c r="Y5290" i="2" s="1"/>
  <c r="U5291" i="2"/>
  <c r="V5291" i="2"/>
  <c r="Y5291" i="2" s="1"/>
  <c r="U5292" i="2"/>
  <c r="V5292" i="2"/>
  <c r="Y5292" i="2" s="1"/>
  <c r="U5293" i="2"/>
  <c r="V5293" i="2"/>
  <c r="Y5293" i="2" s="1"/>
  <c r="U5294" i="2"/>
  <c r="V5294" i="2"/>
  <c r="Y5294" i="2" s="1"/>
  <c r="U5295" i="2"/>
  <c r="V5295" i="2"/>
  <c r="Y5295" i="2" s="1"/>
  <c r="U5296" i="2"/>
  <c r="V5296" i="2"/>
  <c r="Y5296" i="2" s="1"/>
  <c r="U5297" i="2"/>
  <c r="V5297" i="2"/>
  <c r="Y5297" i="2" s="1"/>
  <c r="U5298" i="2"/>
  <c r="V5298" i="2"/>
  <c r="Y5298" i="2" s="1"/>
  <c r="U5299" i="2"/>
  <c r="V5299" i="2"/>
  <c r="Y5299" i="2" s="1"/>
  <c r="U5300" i="2"/>
  <c r="V5300" i="2"/>
  <c r="Y5300" i="2" s="1"/>
  <c r="U5301" i="2"/>
  <c r="V5301" i="2"/>
  <c r="Y5301" i="2" s="1"/>
  <c r="U5302" i="2"/>
  <c r="V5302" i="2"/>
  <c r="Y5302" i="2" s="1"/>
  <c r="U5303" i="2"/>
  <c r="V5303" i="2"/>
  <c r="Y5303" i="2" s="1"/>
  <c r="U5304" i="2"/>
  <c r="V5304" i="2"/>
  <c r="Y5304" i="2" s="1"/>
  <c r="U5305" i="2"/>
  <c r="V5305" i="2"/>
  <c r="Y5305" i="2" s="1"/>
  <c r="U5306" i="2"/>
  <c r="V5306" i="2"/>
  <c r="Y5306" i="2" s="1"/>
  <c r="U5307" i="2"/>
  <c r="V5307" i="2"/>
  <c r="Y5307" i="2" s="1"/>
  <c r="U5308" i="2"/>
  <c r="V5308" i="2"/>
  <c r="Y5308" i="2" s="1"/>
  <c r="U5309" i="2"/>
  <c r="V5309" i="2"/>
  <c r="Y5309" i="2" s="1"/>
  <c r="U5310" i="2"/>
  <c r="V5310" i="2"/>
  <c r="Y5310" i="2" s="1"/>
  <c r="U5311" i="2"/>
  <c r="V5311" i="2"/>
  <c r="Y5311" i="2" s="1"/>
  <c r="U5312" i="2"/>
  <c r="V5312" i="2"/>
  <c r="Y5312" i="2" s="1"/>
  <c r="U5313" i="2"/>
  <c r="V5313" i="2"/>
  <c r="Y5313" i="2" s="1"/>
  <c r="U5314" i="2"/>
  <c r="V5314" i="2"/>
  <c r="Y5314" i="2" s="1"/>
  <c r="U5315" i="2"/>
  <c r="V5315" i="2"/>
  <c r="Y5315" i="2" s="1"/>
  <c r="U5316" i="2"/>
  <c r="V5316" i="2"/>
  <c r="Y5316" i="2" s="1"/>
  <c r="U5317" i="2"/>
  <c r="V5317" i="2"/>
  <c r="Y5317" i="2" s="1"/>
  <c r="U5318" i="2"/>
  <c r="V5318" i="2"/>
  <c r="Y5318" i="2" s="1"/>
  <c r="U5319" i="2"/>
  <c r="V5319" i="2"/>
  <c r="Y5319" i="2" s="1"/>
  <c r="U5320" i="2"/>
  <c r="V5320" i="2"/>
  <c r="Y5320" i="2" s="1"/>
  <c r="U5321" i="2"/>
  <c r="V5321" i="2"/>
  <c r="Y5321" i="2" s="1"/>
  <c r="U5322" i="2"/>
  <c r="V5322" i="2"/>
  <c r="Y5322" i="2" s="1"/>
  <c r="U5323" i="2"/>
  <c r="V5323" i="2"/>
  <c r="Y5323" i="2" s="1"/>
  <c r="U5324" i="2"/>
  <c r="V5324" i="2"/>
  <c r="Y5324" i="2" s="1"/>
  <c r="U5325" i="2"/>
  <c r="V5325" i="2"/>
  <c r="Y5325" i="2" s="1"/>
  <c r="U5326" i="2"/>
  <c r="V5326" i="2"/>
  <c r="Y5326" i="2" s="1"/>
  <c r="U5327" i="2"/>
  <c r="V5327" i="2"/>
  <c r="Y5327" i="2" s="1"/>
  <c r="U5328" i="2"/>
  <c r="V5328" i="2"/>
  <c r="Y5328" i="2" s="1"/>
  <c r="U5329" i="2"/>
  <c r="V5329" i="2"/>
  <c r="Y5329" i="2" s="1"/>
  <c r="U5330" i="2"/>
  <c r="V5330" i="2"/>
  <c r="Y5330" i="2" s="1"/>
  <c r="U5331" i="2"/>
  <c r="V5331" i="2"/>
  <c r="Y5331" i="2" s="1"/>
  <c r="U5332" i="2"/>
  <c r="V5332" i="2"/>
  <c r="Y5332" i="2" s="1"/>
  <c r="U5333" i="2"/>
  <c r="V5333" i="2"/>
  <c r="Y5333" i="2" s="1"/>
  <c r="U5334" i="2"/>
  <c r="V5334" i="2"/>
  <c r="Y5334" i="2" s="1"/>
  <c r="U5335" i="2"/>
  <c r="V5335" i="2"/>
  <c r="Y5335" i="2" s="1"/>
  <c r="U5336" i="2"/>
  <c r="V5336" i="2"/>
  <c r="Y5336" i="2" s="1"/>
  <c r="U5337" i="2"/>
  <c r="V5337" i="2"/>
  <c r="Y5337" i="2" s="1"/>
  <c r="U5338" i="2"/>
  <c r="V5338" i="2"/>
  <c r="Y5338" i="2" s="1"/>
  <c r="U5339" i="2"/>
  <c r="V5339" i="2"/>
  <c r="Y5339" i="2" s="1"/>
  <c r="U5340" i="2"/>
  <c r="V5340" i="2"/>
  <c r="Y5340" i="2" s="1"/>
  <c r="U5341" i="2"/>
  <c r="V5341" i="2"/>
  <c r="Y5341" i="2" s="1"/>
  <c r="U5342" i="2"/>
  <c r="V5342" i="2"/>
  <c r="Y5342" i="2" s="1"/>
  <c r="U5343" i="2"/>
  <c r="V5343" i="2"/>
  <c r="Y5343" i="2" s="1"/>
  <c r="U5344" i="2"/>
  <c r="V5344" i="2"/>
  <c r="Y5344" i="2" s="1"/>
  <c r="U5345" i="2"/>
  <c r="V5345" i="2"/>
  <c r="Y5345" i="2" s="1"/>
  <c r="U5346" i="2"/>
  <c r="V5346" i="2"/>
  <c r="Y5346" i="2" s="1"/>
  <c r="U5347" i="2"/>
  <c r="V5347" i="2"/>
  <c r="Y5347" i="2" s="1"/>
  <c r="U5348" i="2"/>
  <c r="V5348" i="2"/>
  <c r="Y5348" i="2" s="1"/>
  <c r="U5349" i="2"/>
  <c r="V5349" i="2"/>
  <c r="Y5349" i="2" s="1"/>
  <c r="U5350" i="2"/>
  <c r="V5350" i="2"/>
  <c r="Y5350" i="2" s="1"/>
  <c r="U5351" i="2"/>
  <c r="V5351" i="2"/>
  <c r="Y5351" i="2" s="1"/>
  <c r="U5352" i="2"/>
  <c r="V5352" i="2"/>
  <c r="Y5352" i="2" s="1"/>
  <c r="U5353" i="2"/>
  <c r="V5353" i="2"/>
  <c r="Y5353" i="2" s="1"/>
  <c r="U5354" i="2"/>
  <c r="V5354" i="2"/>
  <c r="Y5354" i="2" s="1"/>
  <c r="U5355" i="2"/>
  <c r="V5355" i="2"/>
  <c r="Y5355" i="2" s="1"/>
  <c r="U5356" i="2"/>
  <c r="V5356" i="2"/>
  <c r="Y5356" i="2" s="1"/>
  <c r="U5357" i="2"/>
  <c r="V5357" i="2"/>
  <c r="Y5357" i="2" s="1"/>
  <c r="U5358" i="2"/>
  <c r="V5358" i="2"/>
  <c r="Y5358" i="2" s="1"/>
  <c r="U5359" i="2"/>
  <c r="V5359" i="2"/>
  <c r="Y5359" i="2" s="1"/>
  <c r="U5360" i="2"/>
  <c r="V5360" i="2"/>
  <c r="Y5360" i="2" s="1"/>
  <c r="U5361" i="2"/>
  <c r="V5361" i="2"/>
  <c r="Y5361" i="2" s="1"/>
  <c r="U5362" i="2"/>
  <c r="V5362" i="2"/>
  <c r="Y5362" i="2" s="1"/>
  <c r="U5363" i="2"/>
  <c r="V5363" i="2"/>
  <c r="Y5363" i="2" s="1"/>
  <c r="U5364" i="2"/>
  <c r="V5364" i="2"/>
  <c r="Y5364" i="2" s="1"/>
  <c r="U5365" i="2"/>
  <c r="V5365" i="2"/>
  <c r="Y5365" i="2" s="1"/>
  <c r="U5366" i="2"/>
  <c r="V5366" i="2"/>
  <c r="Y5366" i="2" s="1"/>
  <c r="U5367" i="2"/>
  <c r="V5367" i="2"/>
  <c r="Y5367" i="2" s="1"/>
  <c r="U5368" i="2"/>
  <c r="V5368" i="2"/>
  <c r="Y5368" i="2" s="1"/>
  <c r="U5369" i="2"/>
  <c r="V5369" i="2"/>
  <c r="Y5369" i="2" s="1"/>
  <c r="U5370" i="2"/>
  <c r="V5370" i="2"/>
  <c r="Y5370" i="2" s="1"/>
  <c r="U5371" i="2"/>
  <c r="V5371" i="2"/>
  <c r="Y5371" i="2" s="1"/>
  <c r="U5372" i="2"/>
  <c r="V5372" i="2"/>
  <c r="Y5372" i="2" s="1"/>
  <c r="U5373" i="2"/>
  <c r="V5373" i="2"/>
  <c r="Y5373" i="2" s="1"/>
  <c r="U5374" i="2"/>
  <c r="V5374" i="2"/>
  <c r="Y5374" i="2" s="1"/>
  <c r="U5375" i="2"/>
  <c r="V5375" i="2"/>
  <c r="Y5375" i="2" s="1"/>
  <c r="U5376" i="2"/>
  <c r="V5376" i="2"/>
  <c r="Y5376" i="2" s="1"/>
  <c r="U5377" i="2"/>
  <c r="V5377" i="2"/>
  <c r="Y5377" i="2" s="1"/>
  <c r="U5378" i="2"/>
  <c r="V5378" i="2"/>
  <c r="Y5378" i="2" s="1"/>
  <c r="U5379" i="2"/>
  <c r="V5379" i="2"/>
  <c r="Y5379" i="2" s="1"/>
  <c r="U5380" i="2"/>
  <c r="V5380" i="2"/>
  <c r="Y5380" i="2" s="1"/>
  <c r="U5381" i="2"/>
  <c r="V5381" i="2"/>
  <c r="Y5381" i="2" s="1"/>
  <c r="U5382" i="2"/>
  <c r="V5382" i="2"/>
  <c r="Y5382" i="2" s="1"/>
  <c r="U5383" i="2"/>
  <c r="V5383" i="2"/>
  <c r="Y5383" i="2" s="1"/>
  <c r="U5384" i="2"/>
  <c r="V5384" i="2"/>
  <c r="Y5384" i="2" s="1"/>
  <c r="U5385" i="2"/>
  <c r="V5385" i="2"/>
  <c r="Y5385" i="2" s="1"/>
  <c r="U5386" i="2"/>
  <c r="V5386" i="2"/>
  <c r="Y5386" i="2" s="1"/>
  <c r="U5387" i="2"/>
  <c r="V5387" i="2"/>
  <c r="Y5387" i="2" s="1"/>
  <c r="U5388" i="2"/>
  <c r="V5388" i="2"/>
  <c r="Y5388" i="2" s="1"/>
  <c r="U5389" i="2"/>
  <c r="V5389" i="2"/>
  <c r="Y5389" i="2" s="1"/>
  <c r="U5390" i="2"/>
  <c r="V5390" i="2"/>
  <c r="Y5390" i="2" s="1"/>
  <c r="U5391" i="2"/>
  <c r="V5391" i="2"/>
  <c r="Y5391" i="2" s="1"/>
  <c r="U5392" i="2"/>
  <c r="V5392" i="2"/>
  <c r="Y5392" i="2" s="1"/>
  <c r="U5393" i="2"/>
  <c r="V5393" i="2"/>
  <c r="Y5393" i="2" s="1"/>
  <c r="U5394" i="2"/>
  <c r="V5394" i="2"/>
  <c r="Y5394" i="2" s="1"/>
  <c r="U5395" i="2"/>
  <c r="V5395" i="2"/>
  <c r="Y5395" i="2" s="1"/>
  <c r="U5396" i="2"/>
  <c r="V5396" i="2"/>
  <c r="Y5396" i="2" s="1"/>
  <c r="U5397" i="2"/>
  <c r="V5397" i="2"/>
  <c r="Y5397" i="2" s="1"/>
  <c r="U5398" i="2"/>
  <c r="V5398" i="2"/>
  <c r="Y5398" i="2" s="1"/>
  <c r="U5399" i="2"/>
  <c r="V5399" i="2"/>
  <c r="Y5399" i="2" s="1"/>
  <c r="U5400" i="2"/>
  <c r="V5400" i="2"/>
  <c r="Y5400" i="2" s="1"/>
  <c r="U5401" i="2"/>
  <c r="V5401" i="2"/>
  <c r="Y5401" i="2" s="1"/>
  <c r="U5402" i="2"/>
  <c r="V5402" i="2"/>
  <c r="Y5402" i="2" s="1"/>
  <c r="U5403" i="2"/>
  <c r="V5403" i="2"/>
  <c r="Y5403" i="2" s="1"/>
  <c r="U5404" i="2"/>
  <c r="V5404" i="2"/>
  <c r="Y5404" i="2" s="1"/>
  <c r="U5405" i="2"/>
  <c r="V5405" i="2"/>
  <c r="Y5405" i="2" s="1"/>
  <c r="U5406" i="2"/>
  <c r="V5406" i="2"/>
  <c r="Y5406" i="2" s="1"/>
  <c r="U5407" i="2"/>
  <c r="V5407" i="2"/>
  <c r="Y5407" i="2" s="1"/>
  <c r="U5408" i="2"/>
  <c r="V5408" i="2"/>
  <c r="Y5408" i="2" s="1"/>
  <c r="U5409" i="2"/>
  <c r="V5409" i="2"/>
  <c r="Y5409" i="2" s="1"/>
  <c r="U5410" i="2"/>
  <c r="V5410" i="2"/>
  <c r="Y5410" i="2" s="1"/>
  <c r="U5411" i="2"/>
  <c r="V5411" i="2"/>
  <c r="Y5411" i="2" s="1"/>
  <c r="U5412" i="2"/>
  <c r="V5412" i="2"/>
  <c r="Y5412" i="2" s="1"/>
  <c r="U5413" i="2"/>
  <c r="V5413" i="2"/>
  <c r="Y5413" i="2" s="1"/>
  <c r="U5414" i="2"/>
  <c r="V5414" i="2"/>
  <c r="Y5414" i="2" s="1"/>
  <c r="U5415" i="2"/>
  <c r="V5415" i="2"/>
  <c r="Y5415" i="2" s="1"/>
  <c r="U5416" i="2"/>
  <c r="V5416" i="2"/>
  <c r="Y5416" i="2" s="1"/>
  <c r="U5417" i="2"/>
  <c r="V5417" i="2"/>
  <c r="Y5417" i="2" s="1"/>
  <c r="U5418" i="2"/>
  <c r="V5418" i="2"/>
  <c r="Y5418" i="2" s="1"/>
  <c r="U5419" i="2"/>
  <c r="V5419" i="2"/>
  <c r="Y5419" i="2" s="1"/>
  <c r="U5420" i="2"/>
  <c r="V5420" i="2"/>
  <c r="Y5420" i="2" s="1"/>
  <c r="U5421" i="2"/>
  <c r="V5421" i="2"/>
  <c r="Y5421" i="2" s="1"/>
  <c r="U5422" i="2"/>
  <c r="V5422" i="2"/>
  <c r="Y5422" i="2" s="1"/>
  <c r="U5423" i="2"/>
  <c r="V5423" i="2"/>
  <c r="Y5423" i="2" s="1"/>
  <c r="U5424" i="2"/>
  <c r="V5424" i="2"/>
  <c r="Y5424" i="2" s="1"/>
  <c r="U5425" i="2"/>
  <c r="V5425" i="2"/>
  <c r="Y5425" i="2" s="1"/>
  <c r="U5426" i="2"/>
  <c r="V5426" i="2"/>
  <c r="Y5426" i="2" s="1"/>
  <c r="U5427" i="2"/>
  <c r="V5427" i="2"/>
  <c r="Y5427" i="2" s="1"/>
  <c r="U5428" i="2"/>
  <c r="V5428" i="2"/>
  <c r="Y5428" i="2" s="1"/>
  <c r="U5429" i="2"/>
  <c r="V5429" i="2"/>
  <c r="Y5429" i="2" s="1"/>
  <c r="U5430" i="2"/>
  <c r="V5430" i="2"/>
  <c r="Y5430" i="2" s="1"/>
  <c r="U5431" i="2"/>
  <c r="V5431" i="2"/>
  <c r="Y5431" i="2" s="1"/>
  <c r="U5432" i="2"/>
  <c r="V5432" i="2"/>
  <c r="Y5432" i="2" s="1"/>
  <c r="U5433" i="2"/>
  <c r="V5433" i="2"/>
  <c r="Y5433" i="2" s="1"/>
  <c r="U5434" i="2"/>
  <c r="V5434" i="2"/>
  <c r="Y5434" i="2" s="1"/>
  <c r="U5435" i="2"/>
  <c r="V5435" i="2"/>
  <c r="Y5435" i="2" s="1"/>
  <c r="U5436" i="2"/>
  <c r="V5436" i="2"/>
  <c r="Y5436" i="2" s="1"/>
  <c r="U5437" i="2"/>
  <c r="V5437" i="2"/>
  <c r="Y5437" i="2" s="1"/>
  <c r="U5438" i="2"/>
  <c r="V5438" i="2"/>
  <c r="Y5438" i="2" s="1"/>
  <c r="U5439" i="2"/>
  <c r="V5439" i="2"/>
  <c r="Y5439" i="2" s="1"/>
  <c r="U5440" i="2"/>
  <c r="V5440" i="2"/>
  <c r="Y5440" i="2" s="1"/>
  <c r="U5441" i="2"/>
  <c r="V5441" i="2"/>
  <c r="Y5441" i="2" s="1"/>
  <c r="U5442" i="2"/>
  <c r="V5442" i="2"/>
  <c r="Y5442" i="2" s="1"/>
  <c r="U5443" i="2"/>
  <c r="V5443" i="2"/>
  <c r="Y5443" i="2" s="1"/>
  <c r="U5444" i="2"/>
  <c r="V5444" i="2"/>
  <c r="Y5444" i="2" s="1"/>
  <c r="U5445" i="2"/>
  <c r="V5445" i="2"/>
  <c r="Y5445" i="2" s="1"/>
  <c r="U5446" i="2"/>
  <c r="V5446" i="2"/>
  <c r="Y5446" i="2" s="1"/>
  <c r="U5447" i="2"/>
  <c r="V5447" i="2"/>
  <c r="Y5447" i="2" s="1"/>
  <c r="U5448" i="2"/>
  <c r="V5448" i="2"/>
  <c r="Y5448" i="2" s="1"/>
  <c r="U5449" i="2"/>
  <c r="V5449" i="2"/>
  <c r="Y5449" i="2" s="1"/>
  <c r="U5450" i="2"/>
  <c r="V5450" i="2"/>
  <c r="Y5450" i="2" s="1"/>
  <c r="U5451" i="2"/>
  <c r="V5451" i="2"/>
  <c r="Y5451" i="2" s="1"/>
  <c r="U5452" i="2"/>
  <c r="V5452" i="2"/>
  <c r="Y5452" i="2" s="1"/>
  <c r="U5453" i="2"/>
  <c r="V5453" i="2"/>
  <c r="Y5453" i="2" s="1"/>
  <c r="U5454" i="2"/>
  <c r="V5454" i="2"/>
  <c r="Y5454" i="2" s="1"/>
  <c r="U5455" i="2"/>
  <c r="V5455" i="2"/>
  <c r="Y5455" i="2" s="1"/>
  <c r="U5456" i="2"/>
  <c r="V5456" i="2"/>
  <c r="Y5456" i="2" s="1"/>
  <c r="U5457" i="2"/>
  <c r="V5457" i="2"/>
  <c r="Y5457" i="2" s="1"/>
  <c r="U5458" i="2"/>
  <c r="V5458" i="2"/>
  <c r="Y5458" i="2" s="1"/>
  <c r="U5459" i="2"/>
  <c r="V5459" i="2"/>
  <c r="Y5459" i="2" s="1"/>
  <c r="U5460" i="2"/>
  <c r="V5460" i="2"/>
  <c r="Y5460" i="2" s="1"/>
  <c r="U5461" i="2"/>
  <c r="V5461" i="2"/>
  <c r="Y5461" i="2" s="1"/>
  <c r="U5462" i="2"/>
  <c r="V5462" i="2"/>
  <c r="Y5462" i="2" s="1"/>
  <c r="U5463" i="2"/>
  <c r="V5463" i="2"/>
  <c r="Y5463" i="2" s="1"/>
  <c r="U5464" i="2"/>
  <c r="V5464" i="2"/>
  <c r="Y5464" i="2" s="1"/>
  <c r="U5465" i="2"/>
  <c r="V5465" i="2"/>
  <c r="Y5465" i="2" s="1"/>
  <c r="U5466" i="2"/>
  <c r="V5466" i="2"/>
  <c r="Y5466" i="2" s="1"/>
  <c r="U5467" i="2"/>
  <c r="V5467" i="2"/>
  <c r="Y5467" i="2" s="1"/>
  <c r="U5468" i="2"/>
  <c r="V5468" i="2"/>
  <c r="Y5468" i="2" s="1"/>
  <c r="U5469" i="2"/>
  <c r="V5469" i="2"/>
  <c r="Y5469" i="2" s="1"/>
  <c r="U5470" i="2"/>
  <c r="V5470" i="2"/>
  <c r="Y5470" i="2" s="1"/>
  <c r="U5471" i="2"/>
  <c r="V5471" i="2"/>
  <c r="Y5471" i="2" s="1"/>
  <c r="U5472" i="2"/>
  <c r="V5472" i="2"/>
  <c r="Y5472" i="2" s="1"/>
  <c r="U5473" i="2"/>
  <c r="V5473" i="2"/>
  <c r="Y5473" i="2" s="1"/>
  <c r="U5474" i="2"/>
  <c r="V5474" i="2"/>
  <c r="Y5474" i="2" s="1"/>
  <c r="U5475" i="2"/>
  <c r="V5475" i="2"/>
  <c r="Y5475" i="2" s="1"/>
  <c r="U5476" i="2"/>
  <c r="V5476" i="2"/>
  <c r="Y5476" i="2" s="1"/>
  <c r="U5477" i="2"/>
  <c r="V5477" i="2"/>
  <c r="Y5477" i="2" s="1"/>
  <c r="U5478" i="2"/>
  <c r="V5478" i="2"/>
  <c r="Y5478" i="2" s="1"/>
  <c r="U5479" i="2"/>
  <c r="V5479" i="2"/>
  <c r="Y5479" i="2" s="1"/>
  <c r="U5480" i="2"/>
  <c r="V5480" i="2"/>
  <c r="Y5480" i="2" s="1"/>
  <c r="U5481" i="2"/>
  <c r="V5481" i="2"/>
  <c r="Y5481" i="2" s="1"/>
  <c r="U5482" i="2"/>
  <c r="V5482" i="2"/>
  <c r="Y5482" i="2" s="1"/>
  <c r="U5483" i="2"/>
  <c r="V5483" i="2"/>
  <c r="Y5483" i="2" s="1"/>
  <c r="U5484" i="2"/>
  <c r="V5484" i="2"/>
  <c r="Y5484" i="2" s="1"/>
  <c r="U5485" i="2"/>
  <c r="V5485" i="2"/>
  <c r="Y5485" i="2" s="1"/>
  <c r="U5486" i="2"/>
  <c r="V5486" i="2"/>
  <c r="Y5486" i="2" s="1"/>
  <c r="U5487" i="2"/>
  <c r="V5487" i="2"/>
  <c r="Y5487" i="2" s="1"/>
  <c r="U5488" i="2"/>
  <c r="V5488" i="2"/>
  <c r="Y5488" i="2" s="1"/>
  <c r="U5489" i="2"/>
  <c r="V5489" i="2"/>
  <c r="Y5489" i="2" s="1"/>
  <c r="U5490" i="2"/>
  <c r="V5490" i="2"/>
  <c r="Y5490" i="2" s="1"/>
  <c r="U5491" i="2"/>
  <c r="V5491" i="2"/>
  <c r="Y5491" i="2" s="1"/>
  <c r="U5492" i="2"/>
  <c r="V5492" i="2"/>
  <c r="Y5492" i="2" s="1"/>
  <c r="U5493" i="2"/>
  <c r="V5493" i="2"/>
  <c r="Y5493" i="2" s="1"/>
  <c r="U5494" i="2"/>
  <c r="V5494" i="2"/>
  <c r="Y5494" i="2" s="1"/>
  <c r="U5495" i="2"/>
  <c r="V5495" i="2"/>
  <c r="Y5495" i="2" s="1"/>
  <c r="U5496" i="2"/>
  <c r="V5496" i="2"/>
  <c r="Y5496" i="2" s="1"/>
  <c r="U5497" i="2"/>
  <c r="V5497" i="2"/>
  <c r="Y5497" i="2" s="1"/>
  <c r="U5498" i="2"/>
  <c r="V5498" i="2"/>
  <c r="Y5498" i="2" s="1"/>
  <c r="U5499" i="2"/>
  <c r="V5499" i="2"/>
  <c r="Y5499" i="2" s="1"/>
  <c r="U5500" i="2"/>
  <c r="V5500" i="2"/>
  <c r="Y5500" i="2" s="1"/>
  <c r="U5501" i="2"/>
  <c r="V5501" i="2"/>
  <c r="Y5501" i="2" s="1"/>
  <c r="U5502" i="2"/>
  <c r="V5502" i="2"/>
  <c r="Y5502" i="2" s="1"/>
  <c r="U5503" i="2"/>
  <c r="V5503" i="2"/>
  <c r="Y5503" i="2" s="1"/>
  <c r="U5504" i="2"/>
  <c r="V5504" i="2"/>
  <c r="Y5504" i="2" s="1"/>
  <c r="U5505" i="2"/>
  <c r="V5505" i="2"/>
  <c r="Y5505" i="2" s="1"/>
  <c r="U5506" i="2"/>
  <c r="V5506" i="2"/>
  <c r="Y5506" i="2" s="1"/>
  <c r="U5507" i="2"/>
  <c r="V5507" i="2"/>
  <c r="Y5507" i="2" s="1"/>
  <c r="U5508" i="2"/>
  <c r="V5508" i="2"/>
  <c r="Y5508" i="2" s="1"/>
  <c r="U5509" i="2"/>
  <c r="V5509" i="2"/>
  <c r="Y5509" i="2" s="1"/>
  <c r="U5510" i="2"/>
  <c r="V5510" i="2"/>
  <c r="Y5510" i="2" s="1"/>
  <c r="U5511" i="2"/>
  <c r="V5511" i="2"/>
  <c r="Y5511" i="2" s="1"/>
  <c r="U5512" i="2"/>
  <c r="V5512" i="2"/>
  <c r="Y5512" i="2" s="1"/>
  <c r="U5513" i="2"/>
  <c r="V5513" i="2"/>
  <c r="Y5513" i="2" s="1"/>
  <c r="U5514" i="2"/>
  <c r="V5514" i="2"/>
  <c r="Y5514" i="2" s="1"/>
  <c r="U5515" i="2"/>
  <c r="V5515" i="2"/>
  <c r="Y5515" i="2" s="1"/>
  <c r="U5516" i="2"/>
  <c r="V5516" i="2"/>
  <c r="Y5516" i="2" s="1"/>
  <c r="U5517" i="2"/>
  <c r="V5517" i="2"/>
  <c r="Y5517" i="2" s="1"/>
  <c r="U5518" i="2"/>
  <c r="V5518" i="2"/>
  <c r="Y5518" i="2" s="1"/>
  <c r="U5519" i="2"/>
  <c r="V5519" i="2"/>
  <c r="Y5519" i="2" s="1"/>
  <c r="U5520" i="2"/>
  <c r="V5520" i="2"/>
  <c r="Y5520" i="2" s="1"/>
  <c r="U5521" i="2"/>
  <c r="V5521" i="2"/>
  <c r="Y5521" i="2" s="1"/>
  <c r="U5522" i="2"/>
  <c r="V5522" i="2"/>
  <c r="Y5522" i="2" s="1"/>
  <c r="U5523" i="2"/>
  <c r="V5523" i="2"/>
  <c r="Y5523" i="2" s="1"/>
  <c r="U5524" i="2"/>
  <c r="V5524" i="2"/>
  <c r="Y5524" i="2" s="1"/>
  <c r="U5525" i="2"/>
  <c r="V5525" i="2"/>
  <c r="Y5525" i="2" s="1"/>
  <c r="U5526" i="2"/>
  <c r="V5526" i="2"/>
  <c r="Y5526" i="2" s="1"/>
  <c r="U5527" i="2"/>
  <c r="V5527" i="2"/>
  <c r="Y5527" i="2" s="1"/>
  <c r="U5528" i="2"/>
  <c r="V5528" i="2"/>
  <c r="Y5528" i="2" s="1"/>
  <c r="U5529" i="2"/>
  <c r="V5529" i="2"/>
  <c r="Y5529" i="2" s="1"/>
  <c r="U5530" i="2"/>
  <c r="V5530" i="2"/>
  <c r="Y5530" i="2" s="1"/>
  <c r="U5531" i="2"/>
  <c r="V5531" i="2"/>
  <c r="Y5531" i="2" s="1"/>
  <c r="U5532" i="2"/>
  <c r="V5532" i="2"/>
  <c r="Y5532" i="2" s="1"/>
  <c r="U5533" i="2"/>
  <c r="V5533" i="2"/>
  <c r="Y5533" i="2" s="1"/>
  <c r="U5534" i="2"/>
  <c r="V5534" i="2"/>
  <c r="Y5534" i="2" s="1"/>
  <c r="U5535" i="2"/>
  <c r="V5535" i="2"/>
  <c r="Y5535" i="2" s="1"/>
  <c r="U5536" i="2"/>
  <c r="V5536" i="2"/>
  <c r="Y5536" i="2" s="1"/>
  <c r="U5537" i="2"/>
  <c r="V5537" i="2"/>
  <c r="Y5537" i="2" s="1"/>
  <c r="U5538" i="2"/>
  <c r="V5538" i="2"/>
  <c r="Y5538" i="2" s="1"/>
  <c r="U5539" i="2"/>
  <c r="V5539" i="2"/>
  <c r="Y5539" i="2" s="1"/>
  <c r="U5540" i="2"/>
  <c r="V5540" i="2"/>
  <c r="Y5540" i="2" s="1"/>
  <c r="U5541" i="2"/>
  <c r="V5541" i="2"/>
  <c r="Y5541" i="2" s="1"/>
  <c r="U5542" i="2"/>
  <c r="V5542" i="2"/>
  <c r="Y5542" i="2" s="1"/>
  <c r="U5543" i="2"/>
  <c r="V5543" i="2"/>
  <c r="Y5543" i="2" s="1"/>
  <c r="U5544" i="2"/>
  <c r="V5544" i="2"/>
  <c r="Y5544" i="2" s="1"/>
  <c r="U5545" i="2"/>
  <c r="V5545" i="2"/>
  <c r="Y5545" i="2" s="1"/>
  <c r="U5546" i="2"/>
  <c r="V5546" i="2"/>
  <c r="Y5546" i="2" s="1"/>
  <c r="U5547" i="2"/>
  <c r="V5547" i="2"/>
  <c r="Y5547" i="2" s="1"/>
  <c r="U5548" i="2"/>
  <c r="V5548" i="2"/>
  <c r="Y5548" i="2" s="1"/>
  <c r="U5549" i="2"/>
  <c r="V5549" i="2"/>
  <c r="Y5549" i="2" s="1"/>
  <c r="U5550" i="2"/>
  <c r="V5550" i="2"/>
  <c r="Y5550" i="2" s="1"/>
  <c r="U5551" i="2"/>
  <c r="V5551" i="2"/>
  <c r="Y5551" i="2" s="1"/>
  <c r="U5552" i="2"/>
  <c r="V5552" i="2"/>
  <c r="Y5552" i="2" s="1"/>
  <c r="U5553" i="2"/>
  <c r="V5553" i="2"/>
  <c r="Y5553" i="2" s="1"/>
  <c r="U5554" i="2"/>
  <c r="V5554" i="2"/>
  <c r="Y5554" i="2" s="1"/>
  <c r="U5555" i="2"/>
  <c r="V5555" i="2"/>
  <c r="Y5555" i="2" s="1"/>
  <c r="U5556" i="2"/>
  <c r="V5556" i="2"/>
  <c r="Y5556" i="2" s="1"/>
  <c r="U5557" i="2"/>
  <c r="V5557" i="2"/>
  <c r="Y5557" i="2" s="1"/>
  <c r="U5558" i="2"/>
  <c r="V5558" i="2"/>
  <c r="Y5558" i="2" s="1"/>
  <c r="U5559" i="2"/>
  <c r="V5559" i="2"/>
  <c r="Y5559" i="2" s="1"/>
  <c r="U5560" i="2"/>
  <c r="V5560" i="2"/>
  <c r="Y5560" i="2" s="1"/>
  <c r="U5561" i="2"/>
  <c r="V5561" i="2"/>
  <c r="Y5561" i="2" s="1"/>
  <c r="U5562" i="2"/>
  <c r="V5562" i="2"/>
  <c r="Y5562" i="2" s="1"/>
  <c r="U5563" i="2"/>
  <c r="V5563" i="2"/>
  <c r="Y5563" i="2" s="1"/>
  <c r="U5564" i="2"/>
  <c r="V5564" i="2"/>
  <c r="Y5564" i="2" s="1"/>
  <c r="U5565" i="2"/>
  <c r="V5565" i="2"/>
  <c r="Y5565" i="2" s="1"/>
  <c r="U5566" i="2"/>
  <c r="V5566" i="2"/>
  <c r="Y5566" i="2" s="1"/>
  <c r="U5567" i="2"/>
  <c r="V5567" i="2"/>
  <c r="Y5567" i="2" s="1"/>
  <c r="U5568" i="2"/>
  <c r="V5568" i="2"/>
  <c r="Y5568" i="2" s="1"/>
  <c r="U5569" i="2"/>
  <c r="V5569" i="2"/>
  <c r="Y5569" i="2" s="1"/>
  <c r="U5570" i="2"/>
  <c r="V5570" i="2"/>
  <c r="Y5570" i="2" s="1"/>
  <c r="U5571" i="2"/>
  <c r="V5571" i="2"/>
  <c r="Y5571" i="2" s="1"/>
  <c r="U5572" i="2"/>
  <c r="V5572" i="2"/>
  <c r="Y5572" i="2" s="1"/>
  <c r="U5573" i="2"/>
  <c r="V5573" i="2"/>
  <c r="Y5573" i="2" s="1"/>
  <c r="U5574" i="2"/>
  <c r="V5574" i="2"/>
  <c r="Y5574" i="2" s="1"/>
  <c r="U5575" i="2"/>
  <c r="V5575" i="2"/>
  <c r="Y5575" i="2" s="1"/>
  <c r="U5576" i="2"/>
  <c r="V5576" i="2"/>
  <c r="Y5576" i="2" s="1"/>
  <c r="U5577" i="2"/>
  <c r="V5577" i="2"/>
  <c r="Y5577" i="2" s="1"/>
  <c r="U5578" i="2"/>
  <c r="V5578" i="2"/>
  <c r="Y5578" i="2" s="1"/>
  <c r="U5579" i="2"/>
  <c r="V5579" i="2"/>
  <c r="Y5579" i="2" s="1"/>
  <c r="U5580" i="2"/>
  <c r="V5580" i="2"/>
  <c r="Y5580" i="2" s="1"/>
  <c r="U5581" i="2"/>
  <c r="V5581" i="2"/>
  <c r="Y5581" i="2" s="1"/>
  <c r="U5582" i="2"/>
  <c r="V5582" i="2"/>
  <c r="Y5582" i="2" s="1"/>
  <c r="U5583" i="2"/>
  <c r="V5583" i="2"/>
  <c r="Y5583" i="2" s="1"/>
  <c r="U5584" i="2"/>
  <c r="V5584" i="2"/>
  <c r="Y5584" i="2" s="1"/>
  <c r="U5585" i="2"/>
  <c r="V5585" i="2"/>
  <c r="Y5585" i="2" s="1"/>
  <c r="U5586" i="2"/>
  <c r="V5586" i="2"/>
  <c r="Y5586" i="2" s="1"/>
  <c r="U5587" i="2"/>
  <c r="V5587" i="2"/>
  <c r="Y5587" i="2" s="1"/>
  <c r="U5588" i="2"/>
  <c r="V5588" i="2"/>
  <c r="Y5588" i="2" s="1"/>
  <c r="U5589" i="2"/>
  <c r="V5589" i="2"/>
  <c r="Y5589" i="2" s="1"/>
  <c r="U5590" i="2"/>
  <c r="V5590" i="2"/>
  <c r="Y5590" i="2" s="1"/>
  <c r="U5591" i="2"/>
  <c r="V5591" i="2"/>
  <c r="Y5591" i="2" s="1"/>
  <c r="U5592" i="2"/>
  <c r="V5592" i="2"/>
  <c r="Y5592" i="2" s="1"/>
  <c r="U5593" i="2"/>
  <c r="V5593" i="2"/>
  <c r="Y5593" i="2" s="1"/>
  <c r="U5594" i="2"/>
  <c r="V5594" i="2"/>
  <c r="Y5594" i="2" s="1"/>
  <c r="U5595" i="2"/>
  <c r="V5595" i="2"/>
  <c r="Y5595" i="2" s="1"/>
  <c r="U5596" i="2"/>
  <c r="V5596" i="2"/>
  <c r="Y5596" i="2" s="1"/>
  <c r="U5597" i="2"/>
  <c r="V5597" i="2"/>
  <c r="Y5597" i="2" s="1"/>
  <c r="U5598" i="2"/>
  <c r="V5598" i="2"/>
  <c r="Y5598" i="2" s="1"/>
  <c r="U5599" i="2"/>
  <c r="V5599" i="2"/>
  <c r="Y5599" i="2" s="1"/>
  <c r="U5600" i="2"/>
  <c r="V5600" i="2"/>
  <c r="Y5600" i="2" s="1"/>
  <c r="U5601" i="2"/>
  <c r="V5601" i="2"/>
  <c r="Y5601" i="2" s="1"/>
  <c r="U5602" i="2"/>
  <c r="V5602" i="2"/>
  <c r="Y5602" i="2" s="1"/>
  <c r="U5603" i="2"/>
  <c r="V5603" i="2"/>
  <c r="Y5603" i="2" s="1"/>
  <c r="U5604" i="2"/>
  <c r="V5604" i="2"/>
  <c r="Y5604" i="2" s="1"/>
  <c r="U5605" i="2"/>
  <c r="V5605" i="2"/>
  <c r="Y5605" i="2" s="1"/>
  <c r="U5606" i="2"/>
  <c r="V5606" i="2"/>
  <c r="Y5606" i="2" s="1"/>
  <c r="U5607" i="2"/>
  <c r="V5607" i="2"/>
  <c r="Y5607" i="2" s="1"/>
  <c r="U5608" i="2"/>
  <c r="V5608" i="2"/>
  <c r="Y5608" i="2" s="1"/>
  <c r="U5609" i="2"/>
  <c r="V5609" i="2"/>
  <c r="Y5609" i="2" s="1"/>
  <c r="U5610" i="2"/>
  <c r="V5610" i="2"/>
  <c r="Y5610" i="2" s="1"/>
  <c r="U5611" i="2"/>
  <c r="V5611" i="2"/>
  <c r="Y5611" i="2" s="1"/>
  <c r="U5612" i="2"/>
  <c r="V5612" i="2"/>
  <c r="Y5612" i="2" s="1"/>
  <c r="U5613" i="2"/>
  <c r="V5613" i="2"/>
  <c r="Y5613" i="2" s="1"/>
  <c r="U5614" i="2"/>
  <c r="V5614" i="2"/>
  <c r="Y5614" i="2" s="1"/>
  <c r="U5615" i="2"/>
  <c r="V5615" i="2"/>
  <c r="Y5615" i="2" s="1"/>
  <c r="U5616" i="2"/>
  <c r="V5616" i="2"/>
  <c r="Y5616" i="2" s="1"/>
  <c r="U5617" i="2"/>
  <c r="V5617" i="2"/>
  <c r="Y5617" i="2" s="1"/>
  <c r="U5618" i="2"/>
  <c r="V5618" i="2"/>
  <c r="Y5618" i="2" s="1"/>
  <c r="U5619" i="2"/>
  <c r="V5619" i="2"/>
  <c r="Y5619" i="2" s="1"/>
  <c r="U5620" i="2"/>
  <c r="V5620" i="2"/>
  <c r="Y5620" i="2" s="1"/>
  <c r="U5621" i="2"/>
  <c r="V5621" i="2"/>
  <c r="Y5621" i="2" s="1"/>
  <c r="U5622" i="2"/>
  <c r="V5622" i="2"/>
  <c r="Y5622" i="2" s="1"/>
  <c r="U5623" i="2"/>
  <c r="V5623" i="2"/>
  <c r="Y5623" i="2" s="1"/>
  <c r="U5624" i="2"/>
  <c r="V5624" i="2"/>
  <c r="Y5624" i="2" s="1"/>
  <c r="U5625" i="2"/>
  <c r="V5625" i="2"/>
  <c r="Y5625" i="2" s="1"/>
  <c r="U5626" i="2"/>
  <c r="V5626" i="2"/>
  <c r="Y5626" i="2" s="1"/>
  <c r="U5627" i="2"/>
  <c r="V5627" i="2"/>
  <c r="Y5627" i="2" s="1"/>
  <c r="U5628" i="2"/>
  <c r="V5628" i="2"/>
  <c r="Y5628" i="2" s="1"/>
  <c r="U5629" i="2"/>
  <c r="V5629" i="2"/>
  <c r="Y5629" i="2" s="1"/>
  <c r="U5630" i="2"/>
  <c r="V5630" i="2"/>
  <c r="Y5630" i="2" s="1"/>
  <c r="U5631" i="2"/>
  <c r="V5631" i="2"/>
  <c r="Y5631" i="2" s="1"/>
  <c r="U5632" i="2"/>
  <c r="V5632" i="2"/>
  <c r="Y5632" i="2" s="1"/>
  <c r="U5633" i="2"/>
  <c r="V5633" i="2"/>
  <c r="Y5633" i="2" s="1"/>
  <c r="U5634" i="2"/>
  <c r="V5634" i="2"/>
  <c r="Y5634" i="2" s="1"/>
  <c r="U5635" i="2"/>
  <c r="V5635" i="2"/>
  <c r="Y5635" i="2" s="1"/>
  <c r="U5636" i="2"/>
  <c r="V5636" i="2"/>
  <c r="Y5636" i="2" s="1"/>
  <c r="U5637" i="2"/>
  <c r="V5637" i="2"/>
  <c r="Y5637" i="2" s="1"/>
  <c r="U5638" i="2"/>
  <c r="V5638" i="2"/>
  <c r="Y5638" i="2" s="1"/>
  <c r="U5639" i="2"/>
  <c r="V5639" i="2"/>
  <c r="Y5639" i="2" s="1"/>
  <c r="U5640" i="2"/>
  <c r="V5640" i="2"/>
  <c r="Y5640" i="2" s="1"/>
  <c r="U5641" i="2"/>
  <c r="V5641" i="2"/>
  <c r="Y5641" i="2" s="1"/>
  <c r="U5642" i="2"/>
  <c r="V5642" i="2"/>
  <c r="Y5642" i="2" s="1"/>
  <c r="U5643" i="2"/>
  <c r="V5643" i="2"/>
  <c r="Y5643" i="2" s="1"/>
  <c r="U5644" i="2"/>
  <c r="V5644" i="2"/>
  <c r="Y5644" i="2" s="1"/>
  <c r="U5645" i="2"/>
  <c r="V5645" i="2"/>
  <c r="Y5645" i="2" s="1"/>
  <c r="U5646" i="2"/>
  <c r="V5646" i="2"/>
  <c r="Y5646" i="2" s="1"/>
  <c r="U5647" i="2"/>
  <c r="V5647" i="2"/>
  <c r="Y5647" i="2" s="1"/>
  <c r="U5648" i="2"/>
  <c r="V5648" i="2"/>
  <c r="Y5648" i="2" s="1"/>
  <c r="U5649" i="2"/>
  <c r="V5649" i="2"/>
  <c r="Y5649" i="2" s="1"/>
  <c r="U5650" i="2"/>
  <c r="V5650" i="2"/>
  <c r="Y5650" i="2" s="1"/>
  <c r="U5651" i="2"/>
  <c r="V5651" i="2"/>
  <c r="Y5651" i="2" s="1"/>
  <c r="U5652" i="2"/>
  <c r="V5652" i="2"/>
  <c r="Y5652" i="2" s="1"/>
  <c r="U5653" i="2"/>
  <c r="V5653" i="2"/>
  <c r="Y5653" i="2" s="1"/>
  <c r="U5654" i="2"/>
  <c r="V5654" i="2"/>
  <c r="Y5654" i="2" s="1"/>
  <c r="U5655" i="2"/>
  <c r="V5655" i="2"/>
  <c r="Y5655" i="2" s="1"/>
  <c r="U5656" i="2"/>
  <c r="V5656" i="2"/>
  <c r="Y5656" i="2" s="1"/>
  <c r="U5657" i="2"/>
  <c r="V5657" i="2"/>
  <c r="Y5657" i="2" s="1"/>
  <c r="U5658" i="2"/>
  <c r="V5658" i="2"/>
  <c r="Y5658" i="2" s="1"/>
  <c r="U5659" i="2"/>
  <c r="V5659" i="2"/>
  <c r="Y5659" i="2" s="1"/>
  <c r="U5660" i="2"/>
  <c r="V5660" i="2"/>
  <c r="Y5660" i="2" s="1"/>
  <c r="U5661" i="2"/>
  <c r="V5661" i="2"/>
  <c r="Y5661" i="2" s="1"/>
  <c r="U5662" i="2"/>
  <c r="V5662" i="2"/>
  <c r="Y5662" i="2" s="1"/>
  <c r="U5663" i="2"/>
  <c r="V5663" i="2"/>
  <c r="Y5663" i="2" s="1"/>
  <c r="U5664" i="2"/>
  <c r="V5664" i="2"/>
  <c r="Y5664" i="2" s="1"/>
  <c r="U5665" i="2"/>
  <c r="V5665" i="2"/>
  <c r="Y5665" i="2" s="1"/>
  <c r="U5666" i="2"/>
  <c r="V5666" i="2"/>
  <c r="Y5666" i="2" s="1"/>
  <c r="U5667" i="2"/>
  <c r="V5667" i="2"/>
  <c r="Y5667" i="2" s="1"/>
  <c r="U5668" i="2"/>
  <c r="V5668" i="2"/>
  <c r="Y5668" i="2" s="1"/>
  <c r="U5669" i="2"/>
  <c r="V5669" i="2"/>
  <c r="Y5669" i="2" s="1"/>
  <c r="U5670" i="2"/>
  <c r="V5670" i="2"/>
  <c r="Y5670" i="2" s="1"/>
  <c r="U5671" i="2"/>
  <c r="V5671" i="2"/>
  <c r="Y5671" i="2" s="1"/>
  <c r="U5672" i="2"/>
  <c r="V5672" i="2"/>
  <c r="Y5672" i="2" s="1"/>
  <c r="U5673" i="2"/>
  <c r="V5673" i="2"/>
  <c r="Y5673" i="2" s="1"/>
  <c r="U5674" i="2"/>
  <c r="V5674" i="2"/>
  <c r="Y5674" i="2" s="1"/>
  <c r="U5675" i="2"/>
  <c r="V5675" i="2"/>
  <c r="Y5675" i="2" s="1"/>
  <c r="U5676" i="2"/>
  <c r="V5676" i="2"/>
  <c r="Y5676" i="2" s="1"/>
  <c r="U5677" i="2"/>
  <c r="V5677" i="2"/>
  <c r="Y5677" i="2" s="1"/>
  <c r="U5678" i="2"/>
  <c r="V5678" i="2"/>
  <c r="Y5678" i="2" s="1"/>
  <c r="U5679" i="2"/>
  <c r="V5679" i="2"/>
  <c r="Y5679" i="2" s="1"/>
  <c r="U5680" i="2"/>
  <c r="V5680" i="2"/>
  <c r="Y5680" i="2" s="1"/>
  <c r="U5681" i="2"/>
  <c r="V5681" i="2"/>
  <c r="Y5681" i="2" s="1"/>
  <c r="U5682" i="2"/>
  <c r="V5682" i="2"/>
  <c r="Y5682" i="2" s="1"/>
  <c r="U5683" i="2"/>
  <c r="V5683" i="2"/>
  <c r="Y5683" i="2" s="1"/>
  <c r="U5684" i="2"/>
  <c r="V5684" i="2"/>
  <c r="Y5684" i="2" s="1"/>
  <c r="U5685" i="2"/>
  <c r="V5685" i="2"/>
  <c r="Y5685" i="2" s="1"/>
  <c r="U5686" i="2"/>
  <c r="V5686" i="2"/>
  <c r="Y5686" i="2" s="1"/>
  <c r="U5687" i="2"/>
  <c r="V5687" i="2"/>
  <c r="Y5687" i="2" s="1"/>
  <c r="U5688" i="2"/>
  <c r="V5688" i="2"/>
  <c r="Y5688" i="2" s="1"/>
  <c r="U5689" i="2"/>
  <c r="V5689" i="2"/>
  <c r="Y5689" i="2" s="1"/>
  <c r="U5690" i="2"/>
  <c r="V5690" i="2"/>
  <c r="Y5690" i="2" s="1"/>
  <c r="U5691" i="2"/>
  <c r="V5691" i="2"/>
  <c r="Y5691" i="2" s="1"/>
  <c r="U5692" i="2"/>
  <c r="V5692" i="2"/>
  <c r="Y5692" i="2" s="1"/>
  <c r="U5693" i="2"/>
  <c r="V5693" i="2"/>
  <c r="Y5693" i="2" s="1"/>
  <c r="U5694" i="2"/>
  <c r="V5694" i="2"/>
  <c r="Y5694" i="2" s="1"/>
  <c r="U5695" i="2"/>
  <c r="V5695" i="2"/>
  <c r="Y5695" i="2" s="1"/>
  <c r="U5696" i="2"/>
  <c r="V5696" i="2"/>
  <c r="Y5696" i="2" s="1"/>
  <c r="U5697" i="2"/>
  <c r="V5697" i="2"/>
  <c r="Y5697" i="2" s="1"/>
  <c r="U5698" i="2"/>
  <c r="V5698" i="2"/>
  <c r="Y5698" i="2" s="1"/>
  <c r="U5699" i="2"/>
  <c r="V5699" i="2"/>
  <c r="Y5699" i="2" s="1"/>
  <c r="U5700" i="2"/>
  <c r="V5700" i="2"/>
  <c r="Y5700" i="2" s="1"/>
  <c r="U5701" i="2"/>
  <c r="V5701" i="2"/>
  <c r="Y5701" i="2" s="1"/>
  <c r="U5702" i="2"/>
  <c r="V5702" i="2"/>
  <c r="Y5702" i="2" s="1"/>
  <c r="U5703" i="2"/>
  <c r="V5703" i="2"/>
  <c r="Y5703" i="2" s="1"/>
  <c r="U5704" i="2"/>
  <c r="V5704" i="2"/>
  <c r="Y5704" i="2" s="1"/>
  <c r="U5705" i="2"/>
  <c r="V5705" i="2"/>
  <c r="Y5705" i="2" s="1"/>
  <c r="U5706" i="2"/>
  <c r="V5706" i="2"/>
  <c r="Y5706" i="2" s="1"/>
  <c r="U5707" i="2"/>
  <c r="V5707" i="2"/>
  <c r="Y5707" i="2" s="1"/>
  <c r="U5708" i="2"/>
  <c r="V5708" i="2"/>
  <c r="Y5708" i="2" s="1"/>
  <c r="U5709" i="2"/>
  <c r="V5709" i="2"/>
  <c r="Y5709" i="2" s="1"/>
  <c r="U5710" i="2"/>
  <c r="V5710" i="2"/>
  <c r="Y5710" i="2" s="1"/>
  <c r="U5711" i="2"/>
  <c r="V5711" i="2"/>
  <c r="Y5711" i="2" s="1"/>
  <c r="U5712" i="2"/>
  <c r="V5712" i="2"/>
  <c r="Y5712" i="2" s="1"/>
  <c r="U5713" i="2"/>
  <c r="V5713" i="2"/>
  <c r="Y5713" i="2" s="1"/>
  <c r="U5714" i="2"/>
  <c r="V5714" i="2"/>
  <c r="Y5714" i="2" s="1"/>
  <c r="U5715" i="2"/>
  <c r="V5715" i="2"/>
  <c r="Y5715" i="2" s="1"/>
  <c r="U5716" i="2"/>
  <c r="V5716" i="2"/>
  <c r="Y5716" i="2" s="1"/>
  <c r="U5717" i="2"/>
  <c r="V5717" i="2"/>
  <c r="Y5717" i="2" s="1"/>
  <c r="U5718" i="2"/>
  <c r="V5718" i="2"/>
  <c r="Y5718" i="2" s="1"/>
  <c r="U5719" i="2"/>
  <c r="V5719" i="2"/>
  <c r="Y5719" i="2" s="1"/>
  <c r="U5720" i="2"/>
  <c r="V5720" i="2"/>
  <c r="Y5720" i="2" s="1"/>
  <c r="U5721" i="2"/>
  <c r="V5721" i="2"/>
  <c r="Y5721" i="2" s="1"/>
  <c r="U5722" i="2"/>
  <c r="V5722" i="2"/>
  <c r="Y5722" i="2" s="1"/>
  <c r="U5723" i="2"/>
  <c r="V5723" i="2"/>
  <c r="Y5723" i="2" s="1"/>
  <c r="U5724" i="2"/>
  <c r="V5724" i="2"/>
  <c r="Y5724" i="2" s="1"/>
  <c r="U5725" i="2"/>
  <c r="V5725" i="2"/>
  <c r="Y5725" i="2" s="1"/>
  <c r="U5726" i="2"/>
  <c r="V5726" i="2"/>
  <c r="Y5726" i="2" s="1"/>
  <c r="U5727" i="2"/>
  <c r="V5727" i="2"/>
  <c r="Y5727" i="2" s="1"/>
  <c r="U5728" i="2"/>
  <c r="V5728" i="2"/>
  <c r="Y5728" i="2" s="1"/>
  <c r="U5729" i="2"/>
  <c r="V5729" i="2"/>
  <c r="Y5729" i="2" s="1"/>
  <c r="U5730" i="2"/>
  <c r="V5730" i="2"/>
  <c r="Y5730" i="2" s="1"/>
  <c r="U5731" i="2"/>
  <c r="V5731" i="2"/>
  <c r="Y5731" i="2" s="1"/>
  <c r="U5732" i="2"/>
  <c r="V5732" i="2"/>
  <c r="Y5732" i="2" s="1"/>
  <c r="U5733" i="2"/>
  <c r="V5733" i="2"/>
  <c r="Y5733" i="2" s="1"/>
  <c r="U5734" i="2"/>
  <c r="V5734" i="2"/>
  <c r="Y5734" i="2" s="1"/>
  <c r="U5735" i="2"/>
  <c r="V5735" i="2"/>
  <c r="Y5735" i="2" s="1"/>
  <c r="U5736" i="2"/>
  <c r="V5736" i="2"/>
  <c r="Y5736" i="2" s="1"/>
  <c r="U5737" i="2"/>
  <c r="V5737" i="2"/>
  <c r="Y5737" i="2" s="1"/>
  <c r="U5738" i="2"/>
  <c r="V5738" i="2"/>
  <c r="Y5738" i="2" s="1"/>
  <c r="U5739" i="2"/>
  <c r="V5739" i="2"/>
  <c r="Y5739" i="2" s="1"/>
  <c r="U5740" i="2"/>
  <c r="V5740" i="2"/>
  <c r="Y5740" i="2" s="1"/>
  <c r="U5741" i="2"/>
  <c r="V5741" i="2"/>
  <c r="Y5741" i="2" s="1"/>
  <c r="U5742" i="2"/>
  <c r="V5742" i="2"/>
  <c r="Y5742" i="2" s="1"/>
  <c r="U5743" i="2"/>
  <c r="V5743" i="2"/>
  <c r="Y5743" i="2" s="1"/>
  <c r="U5744" i="2"/>
  <c r="V5744" i="2"/>
  <c r="Y5744" i="2" s="1"/>
  <c r="U5745" i="2"/>
  <c r="V5745" i="2"/>
  <c r="Y5745" i="2" s="1"/>
  <c r="U5746" i="2"/>
  <c r="V5746" i="2"/>
  <c r="Y5746" i="2" s="1"/>
  <c r="U5747" i="2"/>
  <c r="V5747" i="2"/>
  <c r="Y5747" i="2" s="1"/>
  <c r="U5748" i="2"/>
  <c r="V5748" i="2"/>
  <c r="Y5748" i="2" s="1"/>
  <c r="U5749" i="2"/>
  <c r="V5749" i="2"/>
  <c r="Y5749" i="2" s="1"/>
  <c r="U5750" i="2"/>
  <c r="V5750" i="2"/>
  <c r="Y5750" i="2" s="1"/>
  <c r="U5751" i="2"/>
  <c r="V5751" i="2"/>
  <c r="Y5751" i="2" s="1"/>
  <c r="U5752" i="2"/>
  <c r="V5752" i="2"/>
  <c r="Y5752" i="2" s="1"/>
  <c r="U5753" i="2"/>
  <c r="V5753" i="2"/>
  <c r="Y5753" i="2" s="1"/>
  <c r="U5754" i="2"/>
  <c r="V5754" i="2"/>
  <c r="Y5754" i="2" s="1"/>
  <c r="U5755" i="2"/>
  <c r="V5755" i="2"/>
  <c r="Y5755" i="2" s="1"/>
  <c r="U5756" i="2"/>
  <c r="V5756" i="2"/>
  <c r="Y5756" i="2" s="1"/>
  <c r="U5757" i="2"/>
  <c r="V5757" i="2"/>
  <c r="Y5757" i="2" s="1"/>
  <c r="U5758" i="2"/>
  <c r="V5758" i="2"/>
  <c r="Y5758" i="2" s="1"/>
  <c r="U5759" i="2"/>
  <c r="V5759" i="2"/>
  <c r="Y5759" i="2" s="1"/>
  <c r="U5760" i="2"/>
  <c r="V5760" i="2"/>
  <c r="Y5760" i="2" s="1"/>
  <c r="U5761" i="2"/>
  <c r="V5761" i="2"/>
  <c r="Y5761" i="2" s="1"/>
  <c r="U5762" i="2"/>
  <c r="V5762" i="2"/>
  <c r="Y5762" i="2" s="1"/>
  <c r="U5763" i="2"/>
  <c r="V5763" i="2"/>
  <c r="Y5763" i="2" s="1"/>
  <c r="U5764" i="2"/>
  <c r="V5764" i="2"/>
  <c r="Y5764" i="2" s="1"/>
  <c r="U5765" i="2"/>
  <c r="V5765" i="2"/>
  <c r="Y5765" i="2" s="1"/>
  <c r="U5766" i="2"/>
  <c r="V5766" i="2"/>
  <c r="Y5766" i="2" s="1"/>
  <c r="U5767" i="2"/>
  <c r="V5767" i="2"/>
  <c r="Y5767" i="2" s="1"/>
  <c r="U5768" i="2"/>
  <c r="V5768" i="2"/>
  <c r="Y5768" i="2" s="1"/>
  <c r="U5769" i="2"/>
  <c r="V5769" i="2"/>
  <c r="Y5769" i="2" s="1"/>
  <c r="U5770" i="2"/>
  <c r="V5770" i="2"/>
  <c r="Y5770" i="2" s="1"/>
  <c r="U5771" i="2"/>
  <c r="V5771" i="2"/>
  <c r="Y5771" i="2" s="1"/>
  <c r="U5772" i="2"/>
  <c r="V5772" i="2"/>
  <c r="Y5772" i="2" s="1"/>
  <c r="U5773" i="2"/>
  <c r="V5773" i="2"/>
  <c r="Y5773" i="2" s="1"/>
  <c r="U5774" i="2"/>
  <c r="V5774" i="2"/>
  <c r="Y5774" i="2" s="1"/>
  <c r="U5775" i="2"/>
  <c r="V5775" i="2"/>
  <c r="Y5775" i="2" s="1"/>
  <c r="U5776" i="2"/>
  <c r="V5776" i="2"/>
  <c r="Y5776" i="2" s="1"/>
  <c r="U5777" i="2"/>
  <c r="V5777" i="2"/>
  <c r="Y5777" i="2" s="1"/>
  <c r="U5778" i="2"/>
  <c r="V5778" i="2"/>
  <c r="Y5778" i="2" s="1"/>
  <c r="U5779" i="2"/>
  <c r="V5779" i="2"/>
  <c r="Y5779" i="2" s="1"/>
  <c r="U5780" i="2"/>
  <c r="V5780" i="2"/>
  <c r="Y5780" i="2" s="1"/>
  <c r="U5781" i="2"/>
  <c r="V5781" i="2"/>
  <c r="Y5781" i="2" s="1"/>
  <c r="U5782" i="2"/>
  <c r="V5782" i="2"/>
  <c r="Y5782" i="2" s="1"/>
  <c r="U5783" i="2"/>
  <c r="V5783" i="2"/>
  <c r="Y5783" i="2" s="1"/>
  <c r="U5784" i="2"/>
  <c r="V5784" i="2"/>
  <c r="Y5784" i="2" s="1"/>
  <c r="U5785" i="2"/>
  <c r="V5785" i="2"/>
  <c r="Y5785" i="2" s="1"/>
  <c r="U5786" i="2"/>
  <c r="V5786" i="2"/>
  <c r="Y5786" i="2" s="1"/>
  <c r="U5787" i="2"/>
  <c r="V5787" i="2"/>
  <c r="Y5787" i="2" s="1"/>
  <c r="U5788" i="2"/>
  <c r="V5788" i="2"/>
  <c r="Y5788" i="2" s="1"/>
  <c r="U5789" i="2"/>
  <c r="V5789" i="2"/>
  <c r="Y5789" i="2" s="1"/>
  <c r="U5790" i="2"/>
  <c r="V5790" i="2"/>
  <c r="Y5790" i="2" s="1"/>
  <c r="U5791" i="2"/>
  <c r="V5791" i="2"/>
  <c r="Y5791" i="2" s="1"/>
  <c r="U5792" i="2"/>
  <c r="V5792" i="2"/>
  <c r="Y5792" i="2" s="1"/>
  <c r="U5793" i="2"/>
  <c r="V5793" i="2"/>
  <c r="Y5793" i="2" s="1"/>
  <c r="U5794" i="2"/>
  <c r="V5794" i="2"/>
  <c r="Y5794" i="2" s="1"/>
  <c r="U5795" i="2"/>
  <c r="V5795" i="2"/>
  <c r="Y5795" i="2" s="1"/>
  <c r="U5796" i="2"/>
  <c r="V5796" i="2"/>
  <c r="Y5796" i="2" s="1"/>
  <c r="U5797" i="2"/>
  <c r="V5797" i="2"/>
  <c r="Y5797" i="2" s="1"/>
  <c r="U5798" i="2"/>
  <c r="V5798" i="2"/>
  <c r="Y5798" i="2" s="1"/>
  <c r="U5799" i="2"/>
  <c r="V5799" i="2"/>
  <c r="Y5799" i="2" s="1"/>
  <c r="U5800" i="2"/>
  <c r="V5800" i="2"/>
  <c r="Y5800" i="2" s="1"/>
  <c r="U5801" i="2"/>
  <c r="V5801" i="2"/>
  <c r="Y5801" i="2" s="1"/>
  <c r="U5802" i="2"/>
  <c r="V5802" i="2"/>
  <c r="Y5802" i="2" s="1"/>
  <c r="U5803" i="2"/>
  <c r="V5803" i="2"/>
  <c r="Y5803" i="2" s="1"/>
  <c r="U5804" i="2"/>
  <c r="V5804" i="2"/>
  <c r="Y5804" i="2" s="1"/>
  <c r="U5805" i="2"/>
  <c r="V5805" i="2"/>
  <c r="Y5805" i="2" s="1"/>
  <c r="U5806" i="2"/>
  <c r="V5806" i="2"/>
  <c r="Y5806" i="2" s="1"/>
  <c r="U5807" i="2"/>
  <c r="V5807" i="2"/>
  <c r="Y5807" i="2" s="1"/>
  <c r="U5808" i="2"/>
  <c r="V5808" i="2"/>
  <c r="Y5808" i="2" s="1"/>
  <c r="U5809" i="2"/>
  <c r="V5809" i="2"/>
  <c r="Y5809" i="2" s="1"/>
  <c r="U5810" i="2"/>
  <c r="V5810" i="2"/>
  <c r="Y5810" i="2" s="1"/>
  <c r="U5811" i="2"/>
  <c r="V5811" i="2"/>
  <c r="Y5811" i="2" s="1"/>
  <c r="U5812" i="2"/>
  <c r="V5812" i="2"/>
  <c r="Y5812" i="2" s="1"/>
  <c r="U5813" i="2"/>
  <c r="V5813" i="2"/>
  <c r="Y5813" i="2" s="1"/>
  <c r="U5814" i="2"/>
  <c r="V5814" i="2"/>
  <c r="Y5814" i="2" s="1"/>
  <c r="U5815" i="2"/>
  <c r="V5815" i="2"/>
  <c r="Y5815" i="2" s="1"/>
  <c r="U5816" i="2"/>
  <c r="V5816" i="2"/>
  <c r="Y5816" i="2" s="1"/>
  <c r="U5817" i="2"/>
  <c r="V5817" i="2"/>
  <c r="Y5817" i="2" s="1"/>
  <c r="U5818" i="2"/>
  <c r="V5818" i="2"/>
  <c r="Y5818" i="2" s="1"/>
  <c r="U5819" i="2"/>
  <c r="V5819" i="2"/>
  <c r="Y5819" i="2" s="1"/>
  <c r="U5820" i="2"/>
  <c r="V5820" i="2"/>
  <c r="Y5820" i="2" s="1"/>
  <c r="U5821" i="2"/>
  <c r="V5821" i="2"/>
  <c r="Y5821" i="2" s="1"/>
  <c r="U5822" i="2"/>
  <c r="V5822" i="2"/>
  <c r="Y5822" i="2" s="1"/>
  <c r="U5823" i="2"/>
  <c r="V5823" i="2"/>
  <c r="Y5823" i="2" s="1"/>
  <c r="U5824" i="2"/>
  <c r="V5824" i="2"/>
  <c r="Y5824" i="2" s="1"/>
  <c r="U5825" i="2"/>
  <c r="V5825" i="2"/>
  <c r="Y5825" i="2" s="1"/>
  <c r="U5826" i="2"/>
  <c r="V5826" i="2"/>
  <c r="Y5826" i="2" s="1"/>
  <c r="U5827" i="2"/>
  <c r="V5827" i="2"/>
  <c r="Y5827" i="2" s="1"/>
  <c r="U5828" i="2"/>
  <c r="V5828" i="2"/>
  <c r="Y5828" i="2" s="1"/>
  <c r="U5829" i="2"/>
  <c r="V5829" i="2"/>
  <c r="Y5829" i="2" s="1"/>
  <c r="U5830" i="2"/>
  <c r="V5830" i="2"/>
  <c r="Y5830" i="2" s="1"/>
  <c r="U5831" i="2"/>
  <c r="V5831" i="2"/>
  <c r="Y5831" i="2" s="1"/>
  <c r="U5832" i="2"/>
  <c r="V5832" i="2"/>
  <c r="Y5832" i="2" s="1"/>
  <c r="U5833" i="2"/>
  <c r="V5833" i="2"/>
  <c r="Y5833" i="2" s="1"/>
  <c r="U5834" i="2"/>
  <c r="V5834" i="2"/>
  <c r="Y5834" i="2" s="1"/>
  <c r="U5835" i="2"/>
  <c r="V5835" i="2"/>
  <c r="Y5835" i="2" s="1"/>
  <c r="U5836" i="2"/>
  <c r="V5836" i="2"/>
  <c r="Y5836" i="2" s="1"/>
  <c r="U5837" i="2"/>
  <c r="V5837" i="2"/>
  <c r="Y5837" i="2" s="1"/>
  <c r="U5838" i="2"/>
  <c r="V5838" i="2"/>
  <c r="Y5838" i="2" s="1"/>
  <c r="U5839" i="2"/>
  <c r="V5839" i="2"/>
  <c r="Y5839" i="2" s="1"/>
  <c r="U5840" i="2"/>
  <c r="V5840" i="2"/>
  <c r="Y5840" i="2" s="1"/>
  <c r="U5841" i="2"/>
  <c r="V5841" i="2"/>
  <c r="Y5841" i="2" s="1"/>
  <c r="U5842" i="2"/>
  <c r="V5842" i="2"/>
  <c r="Y5842" i="2" s="1"/>
  <c r="U5843" i="2"/>
  <c r="V5843" i="2"/>
  <c r="Y5843" i="2" s="1"/>
  <c r="U5844" i="2"/>
  <c r="V5844" i="2"/>
  <c r="Y5844" i="2" s="1"/>
  <c r="U5845" i="2"/>
  <c r="V5845" i="2"/>
  <c r="Y5845" i="2" s="1"/>
  <c r="U5846" i="2"/>
  <c r="V5846" i="2"/>
  <c r="Y5846" i="2" s="1"/>
  <c r="U5847" i="2"/>
  <c r="V5847" i="2"/>
  <c r="Y5847" i="2" s="1"/>
  <c r="U5848" i="2"/>
  <c r="V5848" i="2"/>
  <c r="Y5848" i="2" s="1"/>
  <c r="U5849" i="2"/>
  <c r="V5849" i="2"/>
  <c r="Y5849" i="2" s="1"/>
  <c r="U5850" i="2"/>
  <c r="V5850" i="2"/>
  <c r="Y5850" i="2" s="1"/>
  <c r="U5851" i="2"/>
  <c r="V5851" i="2"/>
  <c r="Y5851" i="2" s="1"/>
  <c r="U5852" i="2"/>
  <c r="V5852" i="2"/>
  <c r="Y5852" i="2" s="1"/>
  <c r="U5853" i="2"/>
  <c r="V5853" i="2"/>
  <c r="Y5853" i="2" s="1"/>
  <c r="U5854" i="2"/>
  <c r="V5854" i="2"/>
  <c r="Y5854" i="2" s="1"/>
  <c r="U5855" i="2"/>
  <c r="V5855" i="2"/>
  <c r="Y5855" i="2" s="1"/>
  <c r="U5856" i="2"/>
  <c r="V5856" i="2"/>
  <c r="Y5856" i="2" s="1"/>
  <c r="U5857" i="2"/>
  <c r="V5857" i="2"/>
  <c r="Y5857" i="2" s="1"/>
  <c r="U5858" i="2"/>
  <c r="V5858" i="2"/>
  <c r="Y5858" i="2" s="1"/>
  <c r="U5859" i="2"/>
  <c r="V5859" i="2"/>
  <c r="Y5859" i="2" s="1"/>
  <c r="U5860" i="2"/>
  <c r="V5860" i="2"/>
  <c r="Y5860" i="2" s="1"/>
  <c r="U5861" i="2"/>
  <c r="V5861" i="2"/>
  <c r="Y5861" i="2" s="1"/>
  <c r="U5862" i="2"/>
  <c r="V5862" i="2"/>
  <c r="Y5862" i="2" s="1"/>
  <c r="U5863" i="2"/>
  <c r="V5863" i="2"/>
  <c r="Y5863" i="2" s="1"/>
  <c r="U5864" i="2"/>
  <c r="V5864" i="2"/>
  <c r="Y5864" i="2" s="1"/>
  <c r="U5865" i="2"/>
  <c r="V5865" i="2"/>
  <c r="Y5865" i="2" s="1"/>
  <c r="U5866" i="2"/>
  <c r="V5866" i="2"/>
  <c r="Y5866" i="2" s="1"/>
  <c r="U5867" i="2"/>
  <c r="V5867" i="2"/>
  <c r="Y5867" i="2" s="1"/>
  <c r="U5868" i="2"/>
  <c r="V5868" i="2"/>
  <c r="Y5868" i="2" s="1"/>
  <c r="U5869" i="2"/>
  <c r="V5869" i="2"/>
  <c r="Y5869" i="2" s="1"/>
  <c r="U5870" i="2"/>
  <c r="V5870" i="2"/>
  <c r="Y5870" i="2" s="1"/>
  <c r="U5871" i="2"/>
  <c r="V5871" i="2"/>
  <c r="Y5871" i="2" s="1"/>
  <c r="U5872" i="2"/>
  <c r="V5872" i="2"/>
  <c r="Y5872" i="2" s="1"/>
  <c r="U5873" i="2"/>
  <c r="V5873" i="2"/>
  <c r="Y5873" i="2" s="1"/>
  <c r="U5874" i="2"/>
  <c r="V5874" i="2"/>
  <c r="Y5874" i="2" s="1"/>
  <c r="U5875" i="2"/>
  <c r="V5875" i="2"/>
  <c r="Y5875" i="2" s="1"/>
  <c r="U5876" i="2"/>
  <c r="V5876" i="2"/>
  <c r="Y5876" i="2" s="1"/>
  <c r="U5877" i="2"/>
  <c r="V5877" i="2"/>
  <c r="Y5877" i="2" s="1"/>
  <c r="U5878" i="2"/>
  <c r="V5878" i="2"/>
  <c r="Y5878" i="2" s="1"/>
  <c r="U5879" i="2"/>
  <c r="V5879" i="2"/>
  <c r="Y5879" i="2" s="1"/>
  <c r="U5880" i="2"/>
  <c r="V5880" i="2"/>
  <c r="Y5880" i="2" s="1"/>
  <c r="U5881" i="2"/>
  <c r="V5881" i="2"/>
  <c r="Y5881" i="2" s="1"/>
  <c r="U5882" i="2"/>
  <c r="V5882" i="2"/>
  <c r="Y5882" i="2" s="1"/>
  <c r="U5883" i="2"/>
  <c r="V5883" i="2"/>
  <c r="Y5883" i="2" s="1"/>
  <c r="U5884" i="2"/>
  <c r="V5884" i="2"/>
  <c r="Y5884" i="2" s="1"/>
  <c r="U5885" i="2"/>
  <c r="V5885" i="2"/>
  <c r="Y5885" i="2" s="1"/>
  <c r="U5886" i="2"/>
  <c r="V5886" i="2"/>
  <c r="Y5886" i="2" s="1"/>
  <c r="U5887" i="2"/>
  <c r="V5887" i="2"/>
  <c r="Y5887" i="2" s="1"/>
  <c r="U5888" i="2"/>
  <c r="V5888" i="2"/>
  <c r="Y5888" i="2" s="1"/>
  <c r="U5889" i="2"/>
  <c r="V5889" i="2"/>
  <c r="Y5889" i="2" s="1"/>
  <c r="U5890" i="2"/>
  <c r="V5890" i="2"/>
  <c r="Y5890" i="2" s="1"/>
  <c r="U5891" i="2"/>
  <c r="V5891" i="2"/>
  <c r="Y5891" i="2" s="1"/>
  <c r="U5892" i="2"/>
  <c r="V5892" i="2"/>
  <c r="Y5892" i="2" s="1"/>
  <c r="U5893" i="2"/>
  <c r="V5893" i="2"/>
  <c r="Y5893" i="2" s="1"/>
  <c r="U5894" i="2"/>
  <c r="V5894" i="2"/>
  <c r="Y5894" i="2" s="1"/>
  <c r="U5895" i="2"/>
  <c r="V5895" i="2"/>
  <c r="Y5895" i="2" s="1"/>
  <c r="U5896" i="2"/>
  <c r="V5896" i="2"/>
  <c r="Y5896" i="2" s="1"/>
  <c r="U5897" i="2"/>
  <c r="V5897" i="2"/>
  <c r="Y5897" i="2" s="1"/>
  <c r="U5898" i="2"/>
  <c r="V5898" i="2"/>
  <c r="Y5898" i="2" s="1"/>
  <c r="U5899" i="2"/>
  <c r="V5899" i="2"/>
  <c r="Y5899" i="2" s="1"/>
  <c r="U5900" i="2"/>
  <c r="V5900" i="2"/>
  <c r="Y5900" i="2" s="1"/>
  <c r="U5901" i="2"/>
  <c r="V5901" i="2"/>
  <c r="Y5901" i="2" s="1"/>
  <c r="U5902" i="2"/>
  <c r="V5902" i="2"/>
  <c r="Y5902" i="2" s="1"/>
  <c r="U5903" i="2"/>
  <c r="V5903" i="2"/>
  <c r="Y5903" i="2" s="1"/>
  <c r="U5904" i="2"/>
  <c r="V5904" i="2"/>
  <c r="Y5904" i="2" s="1"/>
  <c r="U5905" i="2"/>
  <c r="V5905" i="2"/>
  <c r="Y5905" i="2" s="1"/>
  <c r="U5906" i="2"/>
  <c r="V5906" i="2"/>
  <c r="Y5906" i="2" s="1"/>
  <c r="U5907" i="2"/>
  <c r="V5907" i="2"/>
  <c r="Y5907" i="2" s="1"/>
  <c r="U5908" i="2"/>
  <c r="V5908" i="2"/>
  <c r="Y5908" i="2" s="1"/>
  <c r="U5909" i="2"/>
  <c r="V5909" i="2"/>
  <c r="Y5909" i="2" s="1"/>
  <c r="U5910" i="2"/>
  <c r="V5910" i="2"/>
  <c r="Y5910" i="2" s="1"/>
  <c r="U5911" i="2"/>
  <c r="V5911" i="2"/>
  <c r="Y5911" i="2" s="1"/>
  <c r="U5912" i="2"/>
  <c r="V5912" i="2"/>
  <c r="Y5912" i="2" s="1"/>
  <c r="U5913" i="2"/>
  <c r="V5913" i="2"/>
  <c r="Y5913" i="2" s="1"/>
  <c r="U5914" i="2"/>
  <c r="V5914" i="2"/>
  <c r="Y5914" i="2" s="1"/>
  <c r="U5915" i="2"/>
  <c r="V5915" i="2"/>
  <c r="Y5915" i="2" s="1"/>
  <c r="U5916" i="2"/>
  <c r="V5916" i="2"/>
  <c r="Y5916" i="2" s="1"/>
  <c r="U5917" i="2"/>
  <c r="V5917" i="2"/>
  <c r="Y5917" i="2" s="1"/>
  <c r="U5918" i="2"/>
  <c r="V5918" i="2"/>
  <c r="Y5918" i="2" s="1"/>
  <c r="U5919" i="2"/>
  <c r="V5919" i="2"/>
  <c r="Y5919" i="2" s="1"/>
  <c r="U5920" i="2"/>
  <c r="V5920" i="2"/>
  <c r="Y5920" i="2" s="1"/>
  <c r="U5921" i="2"/>
  <c r="V5921" i="2"/>
  <c r="Y5921" i="2" s="1"/>
  <c r="U5922" i="2"/>
  <c r="V5922" i="2"/>
  <c r="Y5922" i="2" s="1"/>
  <c r="U5923" i="2"/>
  <c r="V5923" i="2"/>
  <c r="Y5923" i="2" s="1"/>
  <c r="U5924" i="2"/>
  <c r="V5924" i="2"/>
  <c r="Y5924" i="2" s="1"/>
  <c r="U5925" i="2"/>
  <c r="V5925" i="2"/>
  <c r="Y5925" i="2" s="1"/>
  <c r="U5926" i="2"/>
  <c r="V5926" i="2"/>
  <c r="Y5926" i="2" s="1"/>
  <c r="U5927" i="2"/>
  <c r="V5927" i="2"/>
  <c r="Y5927" i="2" s="1"/>
  <c r="U5928" i="2"/>
  <c r="V5928" i="2"/>
  <c r="Y5928" i="2" s="1"/>
  <c r="U5929" i="2"/>
  <c r="V5929" i="2"/>
  <c r="Y5929" i="2" s="1"/>
  <c r="U5930" i="2"/>
  <c r="V5930" i="2"/>
  <c r="Y5930" i="2" s="1"/>
  <c r="U5931" i="2"/>
  <c r="V5931" i="2"/>
  <c r="Y5931" i="2" s="1"/>
  <c r="U5932" i="2"/>
  <c r="V5932" i="2"/>
  <c r="Y5932" i="2" s="1"/>
  <c r="U5933" i="2"/>
  <c r="V5933" i="2"/>
  <c r="Y5933" i="2" s="1"/>
  <c r="U5934" i="2"/>
  <c r="V5934" i="2"/>
  <c r="Y5934" i="2" s="1"/>
  <c r="U5935" i="2"/>
  <c r="V5935" i="2"/>
  <c r="Y5935" i="2" s="1"/>
  <c r="U5936" i="2"/>
  <c r="V5936" i="2"/>
  <c r="Y5936" i="2" s="1"/>
  <c r="U5937" i="2"/>
  <c r="V5937" i="2"/>
  <c r="Y5937" i="2" s="1"/>
  <c r="U5938" i="2"/>
  <c r="V5938" i="2"/>
  <c r="Y5938" i="2" s="1"/>
  <c r="U5939" i="2"/>
  <c r="V5939" i="2"/>
  <c r="Y5939" i="2" s="1"/>
  <c r="U5940" i="2"/>
  <c r="V5940" i="2"/>
  <c r="Y5940" i="2" s="1"/>
  <c r="U5941" i="2"/>
  <c r="V5941" i="2"/>
  <c r="Y5941" i="2" s="1"/>
  <c r="U5942" i="2"/>
  <c r="V5942" i="2"/>
  <c r="Y5942" i="2" s="1"/>
  <c r="U5943" i="2"/>
  <c r="V5943" i="2"/>
  <c r="Y5943" i="2" s="1"/>
  <c r="U5944" i="2"/>
  <c r="V5944" i="2"/>
  <c r="Y5944" i="2" s="1"/>
  <c r="U5945" i="2"/>
  <c r="V5945" i="2"/>
  <c r="Y5945" i="2" s="1"/>
  <c r="U5946" i="2"/>
  <c r="V5946" i="2"/>
  <c r="Y5946" i="2" s="1"/>
  <c r="U5947" i="2"/>
  <c r="V5947" i="2"/>
  <c r="Y5947" i="2" s="1"/>
  <c r="U5948" i="2"/>
  <c r="V5948" i="2"/>
  <c r="Y5948" i="2" s="1"/>
  <c r="U5949" i="2"/>
  <c r="V5949" i="2"/>
  <c r="Y5949" i="2" s="1"/>
  <c r="U5950" i="2"/>
  <c r="V5950" i="2"/>
  <c r="Y5950" i="2" s="1"/>
  <c r="U5951" i="2"/>
  <c r="V5951" i="2"/>
  <c r="Y5951" i="2" s="1"/>
  <c r="U5952" i="2"/>
  <c r="V5952" i="2"/>
  <c r="Y5952" i="2" s="1"/>
  <c r="U5953" i="2"/>
  <c r="V5953" i="2"/>
  <c r="Y5953" i="2" s="1"/>
  <c r="U5954" i="2"/>
  <c r="V5954" i="2"/>
  <c r="Y5954" i="2" s="1"/>
  <c r="U5955" i="2"/>
  <c r="V5955" i="2"/>
  <c r="Y5955" i="2" s="1"/>
  <c r="U5956" i="2"/>
  <c r="V5956" i="2"/>
  <c r="Y5956" i="2" s="1"/>
  <c r="U5957" i="2"/>
  <c r="V5957" i="2"/>
  <c r="Y5957" i="2" s="1"/>
  <c r="U5958" i="2"/>
  <c r="V5958" i="2"/>
  <c r="Y5958" i="2" s="1"/>
  <c r="U5959" i="2"/>
  <c r="V5959" i="2"/>
  <c r="Y5959" i="2" s="1"/>
  <c r="U5960" i="2"/>
  <c r="V5960" i="2"/>
  <c r="Y5960" i="2" s="1"/>
  <c r="U5961" i="2"/>
  <c r="V5961" i="2"/>
  <c r="Y5961" i="2" s="1"/>
  <c r="U5962" i="2"/>
  <c r="V5962" i="2"/>
  <c r="Y5962" i="2" s="1"/>
  <c r="U5963" i="2"/>
  <c r="V5963" i="2"/>
  <c r="Y5963" i="2" s="1"/>
  <c r="U5964" i="2"/>
  <c r="V5964" i="2"/>
  <c r="Y5964" i="2" s="1"/>
  <c r="U5965" i="2"/>
  <c r="V5965" i="2"/>
  <c r="Y5965" i="2" s="1"/>
  <c r="U5966" i="2"/>
  <c r="V5966" i="2"/>
  <c r="Y5966" i="2" s="1"/>
  <c r="U5967" i="2"/>
  <c r="V5967" i="2"/>
  <c r="Y5967" i="2" s="1"/>
  <c r="U5968" i="2"/>
  <c r="V5968" i="2"/>
  <c r="Y5968" i="2" s="1"/>
  <c r="U5969" i="2"/>
  <c r="V5969" i="2"/>
  <c r="Y5969" i="2" s="1"/>
  <c r="U5970" i="2"/>
  <c r="V5970" i="2"/>
  <c r="Y5970" i="2" s="1"/>
  <c r="U5971" i="2"/>
  <c r="V5971" i="2"/>
  <c r="Y5971" i="2" s="1"/>
  <c r="U5972" i="2"/>
  <c r="V5972" i="2"/>
  <c r="Y5972" i="2" s="1"/>
  <c r="U5973" i="2"/>
  <c r="V5973" i="2"/>
  <c r="Y5973" i="2" s="1"/>
  <c r="U5974" i="2"/>
  <c r="V5974" i="2"/>
  <c r="Y5974" i="2" s="1"/>
  <c r="U5975" i="2"/>
  <c r="V5975" i="2"/>
  <c r="Y5975" i="2" s="1"/>
  <c r="U5976" i="2"/>
  <c r="V5976" i="2"/>
  <c r="Y5976" i="2" s="1"/>
  <c r="U5977" i="2"/>
  <c r="V5977" i="2"/>
  <c r="Y5977" i="2" s="1"/>
  <c r="U5978" i="2"/>
  <c r="V5978" i="2"/>
  <c r="Y5978" i="2" s="1"/>
  <c r="U5979" i="2"/>
  <c r="V5979" i="2"/>
  <c r="Y5979" i="2" s="1"/>
  <c r="U5980" i="2"/>
  <c r="V5980" i="2"/>
  <c r="Y5980" i="2" s="1"/>
  <c r="U5981" i="2"/>
  <c r="V5981" i="2"/>
  <c r="Y5981" i="2" s="1"/>
  <c r="U5982" i="2"/>
  <c r="V5982" i="2"/>
  <c r="Y5982" i="2" s="1"/>
  <c r="U5983" i="2"/>
  <c r="V5983" i="2"/>
  <c r="Y5983" i="2" s="1"/>
  <c r="U5984" i="2"/>
  <c r="V5984" i="2"/>
  <c r="Y5984" i="2" s="1"/>
  <c r="U5985" i="2"/>
  <c r="V5985" i="2"/>
  <c r="Y5985" i="2" s="1"/>
  <c r="U5986" i="2"/>
  <c r="V5986" i="2"/>
  <c r="Y5986" i="2" s="1"/>
  <c r="U5987" i="2"/>
  <c r="V5987" i="2"/>
  <c r="Y5987" i="2" s="1"/>
  <c r="U5988" i="2"/>
  <c r="V5988" i="2"/>
  <c r="Y5988" i="2" s="1"/>
  <c r="U5989" i="2"/>
  <c r="V5989" i="2"/>
  <c r="Y5989" i="2" s="1"/>
  <c r="U5990" i="2"/>
  <c r="V5990" i="2"/>
  <c r="Y5990" i="2" s="1"/>
  <c r="U5991" i="2"/>
  <c r="V5991" i="2"/>
  <c r="Y5991" i="2" s="1"/>
  <c r="U5992" i="2"/>
  <c r="V5992" i="2"/>
  <c r="Y5992" i="2" s="1"/>
  <c r="U5993" i="2"/>
  <c r="V5993" i="2"/>
  <c r="Y5993" i="2" s="1"/>
  <c r="U5994" i="2"/>
  <c r="V5994" i="2"/>
  <c r="Y5994" i="2" s="1"/>
  <c r="U5995" i="2"/>
  <c r="V5995" i="2"/>
  <c r="Y5995" i="2" s="1"/>
  <c r="U5996" i="2"/>
  <c r="V5996" i="2"/>
  <c r="Y5996" i="2" s="1"/>
  <c r="U5997" i="2"/>
  <c r="V5997" i="2"/>
  <c r="Y5997" i="2" s="1"/>
  <c r="U5998" i="2"/>
  <c r="V5998" i="2"/>
  <c r="Y5998" i="2" s="1"/>
  <c r="U5999" i="2"/>
  <c r="V5999" i="2"/>
  <c r="Y5999" i="2" s="1"/>
  <c r="U6000" i="2"/>
  <c r="V6000" i="2"/>
  <c r="Y6000" i="2" s="1"/>
  <c r="U6001" i="2"/>
  <c r="V6001" i="2"/>
  <c r="Y6001" i="2" s="1"/>
  <c r="U6002" i="2"/>
  <c r="V6002" i="2"/>
  <c r="Y6002" i="2" s="1"/>
  <c r="U6003" i="2"/>
  <c r="V6003" i="2"/>
  <c r="Y6003" i="2" s="1"/>
  <c r="U6004" i="2"/>
  <c r="V6004" i="2"/>
  <c r="Y6004" i="2" s="1"/>
  <c r="U6005" i="2"/>
  <c r="V6005" i="2"/>
  <c r="Y6005" i="2" s="1"/>
  <c r="U6006" i="2"/>
  <c r="V6006" i="2"/>
  <c r="Y6006" i="2" s="1"/>
  <c r="U6007" i="2"/>
  <c r="V6007" i="2"/>
  <c r="Y6007" i="2" s="1"/>
  <c r="U6008" i="2"/>
  <c r="V6008" i="2"/>
  <c r="Y6008" i="2" s="1"/>
  <c r="U6009" i="2"/>
  <c r="V6009" i="2"/>
  <c r="Y6009" i="2" s="1"/>
  <c r="U6010" i="2"/>
  <c r="V6010" i="2"/>
  <c r="Y6010" i="2" s="1"/>
  <c r="U6011" i="2"/>
  <c r="V6011" i="2"/>
  <c r="Y6011" i="2" s="1"/>
  <c r="U6012" i="2"/>
  <c r="V6012" i="2"/>
  <c r="Y6012" i="2" s="1"/>
  <c r="U6013" i="2"/>
  <c r="V6013" i="2"/>
  <c r="Y6013" i="2" s="1"/>
  <c r="U6014" i="2"/>
  <c r="V6014" i="2"/>
  <c r="Y6014" i="2" s="1"/>
  <c r="U6015" i="2"/>
  <c r="V6015" i="2"/>
  <c r="Y6015" i="2" s="1"/>
  <c r="U6016" i="2"/>
  <c r="V6016" i="2"/>
  <c r="Y6016" i="2" s="1"/>
  <c r="U6017" i="2"/>
  <c r="V6017" i="2"/>
  <c r="Y6017" i="2" s="1"/>
  <c r="U6018" i="2"/>
  <c r="V6018" i="2"/>
  <c r="Y6018" i="2" s="1"/>
  <c r="U6019" i="2"/>
  <c r="V6019" i="2"/>
  <c r="Y6019" i="2" s="1"/>
  <c r="U6020" i="2"/>
  <c r="V6020" i="2"/>
  <c r="Y6020" i="2" s="1"/>
  <c r="U6021" i="2"/>
  <c r="V6021" i="2"/>
  <c r="Y6021" i="2" s="1"/>
  <c r="U6022" i="2"/>
  <c r="V6022" i="2"/>
  <c r="Y6022" i="2" s="1"/>
  <c r="U6023" i="2"/>
  <c r="V6023" i="2"/>
  <c r="Y6023" i="2" s="1"/>
  <c r="U6024" i="2"/>
  <c r="V6024" i="2"/>
  <c r="Y6024" i="2" s="1"/>
  <c r="U6025" i="2"/>
  <c r="V6025" i="2"/>
  <c r="Y6025" i="2" s="1"/>
  <c r="U6026" i="2"/>
  <c r="V6026" i="2"/>
  <c r="Y6026" i="2" s="1"/>
  <c r="U6027" i="2"/>
  <c r="V6027" i="2"/>
  <c r="Y6027" i="2" s="1"/>
  <c r="U6028" i="2"/>
  <c r="V6028" i="2"/>
  <c r="Y6028" i="2" s="1"/>
  <c r="U6029" i="2"/>
  <c r="V6029" i="2"/>
  <c r="Y6029" i="2" s="1"/>
  <c r="U6030" i="2"/>
  <c r="V6030" i="2"/>
  <c r="Y6030" i="2" s="1"/>
  <c r="U6031" i="2"/>
  <c r="V6031" i="2"/>
  <c r="Y6031" i="2" s="1"/>
  <c r="U6032" i="2"/>
  <c r="V6032" i="2"/>
  <c r="Y6032" i="2" s="1"/>
  <c r="U6033" i="2"/>
  <c r="V6033" i="2"/>
  <c r="Y6033" i="2" s="1"/>
  <c r="U6034" i="2"/>
  <c r="V6034" i="2"/>
  <c r="Y6034" i="2" s="1"/>
  <c r="U6035" i="2"/>
  <c r="V6035" i="2"/>
  <c r="Y6035" i="2" s="1"/>
  <c r="U6036" i="2"/>
  <c r="V6036" i="2"/>
  <c r="Y6036" i="2" s="1"/>
  <c r="U6037" i="2"/>
  <c r="V6037" i="2"/>
  <c r="Y6037" i="2" s="1"/>
  <c r="U6038" i="2"/>
  <c r="V6038" i="2"/>
  <c r="Y6038" i="2" s="1"/>
  <c r="U6039" i="2"/>
  <c r="V6039" i="2"/>
  <c r="Y6039" i="2" s="1"/>
  <c r="U6040" i="2"/>
  <c r="V6040" i="2"/>
  <c r="Y6040" i="2" s="1"/>
  <c r="U6041" i="2"/>
  <c r="V6041" i="2"/>
  <c r="Y6041" i="2" s="1"/>
  <c r="U6042" i="2"/>
  <c r="V6042" i="2"/>
  <c r="Y6042" i="2" s="1"/>
  <c r="U6043" i="2"/>
  <c r="V6043" i="2"/>
  <c r="Y6043" i="2" s="1"/>
  <c r="U6044" i="2"/>
  <c r="V6044" i="2"/>
  <c r="Y6044" i="2" s="1"/>
  <c r="U6045" i="2"/>
  <c r="V6045" i="2"/>
  <c r="Y6045" i="2" s="1"/>
  <c r="U6046" i="2"/>
  <c r="V6046" i="2"/>
  <c r="Y6046" i="2" s="1"/>
  <c r="U6047" i="2"/>
  <c r="V6047" i="2"/>
  <c r="Y6047" i="2" s="1"/>
  <c r="U6048" i="2"/>
  <c r="V6048" i="2"/>
  <c r="Y6048" i="2" s="1"/>
  <c r="U6049" i="2"/>
  <c r="V6049" i="2"/>
  <c r="Y6049" i="2" s="1"/>
  <c r="U6050" i="2"/>
  <c r="V6050" i="2"/>
  <c r="Y6050" i="2" s="1"/>
  <c r="U6051" i="2"/>
  <c r="V6051" i="2"/>
  <c r="Y6051" i="2" s="1"/>
  <c r="U6052" i="2"/>
  <c r="V6052" i="2"/>
  <c r="Y6052" i="2" s="1"/>
  <c r="U6053" i="2"/>
  <c r="V6053" i="2"/>
  <c r="Y6053" i="2" s="1"/>
  <c r="U6054" i="2"/>
  <c r="V6054" i="2"/>
  <c r="Y6054" i="2" s="1"/>
  <c r="U6055" i="2"/>
  <c r="V6055" i="2"/>
  <c r="Y6055" i="2" s="1"/>
  <c r="U6056" i="2"/>
  <c r="V6056" i="2"/>
  <c r="Y6056" i="2" s="1"/>
  <c r="U6057" i="2"/>
  <c r="V6057" i="2"/>
  <c r="Y6057" i="2" s="1"/>
  <c r="U6058" i="2"/>
  <c r="V6058" i="2"/>
  <c r="Y6058" i="2" s="1"/>
  <c r="U6059" i="2"/>
  <c r="V6059" i="2"/>
  <c r="Y6059" i="2" s="1"/>
  <c r="U6060" i="2"/>
  <c r="V6060" i="2"/>
  <c r="Y6060" i="2" s="1"/>
  <c r="U6061" i="2"/>
  <c r="V6061" i="2"/>
  <c r="Y6061" i="2" s="1"/>
  <c r="U6062" i="2"/>
  <c r="V6062" i="2"/>
  <c r="Y6062" i="2" s="1"/>
  <c r="U6063" i="2"/>
  <c r="V6063" i="2"/>
  <c r="Y6063" i="2" s="1"/>
  <c r="U6064" i="2"/>
  <c r="V6064" i="2"/>
  <c r="Y6064" i="2" s="1"/>
  <c r="U6065" i="2"/>
  <c r="V6065" i="2"/>
  <c r="Y6065" i="2" s="1"/>
  <c r="U6066" i="2"/>
  <c r="V6066" i="2"/>
  <c r="Y6066" i="2" s="1"/>
  <c r="U6067" i="2"/>
  <c r="V6067" i="2"/>
  <c r="Y6067" i="2" s="1"/>
  <c r="U6068" i="2"/>
  <c r="V6068" i="2"/>
  <c r="Y6068" i="2" s="1"/>
  <c r="U6069" i="2"/>
  <c r="V6069" i="2"/>
  <c r="Y6069" i="2" s="1"/>
  <c r="U6070" i="2"/>
  <c r="V6070" i="2"/>
  <c r="Y6070" i="2" s="1"/>
  <c r="U6071" i="2"/>
  <c r="V6071" i="2"/>
  <c r="Y6071" i="2" s="1"/>
  <c r="U6072" i="2"/>
  <c r="V6072" i="2"/>
  <c r="Y6072" i="2" s="1"/>
  <c r="U6073" i="2"/>
  <c r="V6073" i="2"/>
  <c r="Y6073" i="2" s="1"/>
  <c r="U6074" i="2"/>
  <c r="V6074" i="2"/>
  <c r="Y6074" i="2" s="1"/>
  <c r="U6075" i="2"/>
  <c r="V6075" i="2"/>
  <c r="Y6075" i="2" s="1"/>
  <c r="U6076" i="2"/>
  <c r="V6076" i="2"/>
  <c r="Y6076" i="2" s="1"/>
  <c r="U6077" i="2"/>
  <c r="V6077" i="2"/>
  <c r="Y6077" i="2" s="1"/>
  <c r="U6078" i="2"/>
  <c r="V6078" i="2"/>
  <c r="Y6078" i="2" s="1"/>
  <c r="U6079" i="2"/>
  <c r="V6079" i="2"/>
  <c r="Y6079" i="2" s="1"/>
  <c r="U6080" i="2"/>
  <c r="V6080" i="2"/>
  <c r="Y6080" i="2" s="1"/>
  <c r="U6081" i="2"/>
  <c r="V6081" i="2"/>
  <c r="Y6081" i="2" s="1"/>
  <c r="U6082" i="2"/>
  <c r="V6082" i="2"/>
  <c r="Y6082" i="2" s="1"/>
  <c r="U6083" i="2"/>
  <c r="V6083" i="2"/>
  <c r="Y6083" i="2" s="1"/>
  <c r="U6084" i="2"/>
  <c r="V6084" i="2"/>
  <c r="Y6084" i="2" s="1"/>
  <c r="U6085" i="2"/>
  <c r="V6085" i="2"/>
  <c r="Y6085" i="2" s="1"/>
  <c r="U6086" i="2"/>
  <c r="V6086" i="2"/>
  <c r="Y6086" i="2" s="1"/>
  <c r="U6087" i="2"/>
  <c r="V6087" i="2"/>
  <c r="Y6087" i="2" s="1"/>
  <c r="U6088" i="2"/>
  <c r="V6088" i="2"/>
  <c r="Y6088" i="2" s="1"/>
  <c r="U6089" i="2"/>
  <c r="V6089" i="2"/>
  <c r="Y6089" i="2" s="1"/>
  <c r="U6090" i="2"/>
  <c r="V6090" i="2"/>
  <c r="Y6090" i="2" s="1"/>
  <c r="U6091" i="2"/>
  <c r="V6091" i="2"/>
  <c r="Y6091" i="2" s="1"/>
  <c r="U6092" i="2"/>
  <c r="V6092" i="2"/>
  <c r="Y6092" i="2" s="1"/>
  <c r="U6093" i="2"/>
  <c r="V6093" i="2"/>
  <c r="Y6093" i="2" s="1"/>
  <c r="U6094" i="2"/>
  <c r="V6094" i="2"/>
  <c r="Y6094" i="2" s="1"/>
  <c r="U6095" i="2"/>
  <c r="V6095" i="2"/>
  <c r="Y6095" i="2" s="1"/>
  <c r="U6096" i="2"/>
  <c r="V6096" i="2"/>
  <c r="Y6096" i="2" s="1"/>
  <c r="U6097" i="2"/>
  <c r="V6097" i="2"/>
  <c r="Y6097" i="2" s="1"/>
  <c r="U6098" i="2"/>
  <c r="V6098" i="2"/>
  <c r="Y6098" i="2" s="1"/>
  <c r="U6099" i="2"/>
  <c r="V6099" i="2"/>
  <c r="Y6099" i="2" s="1"/>
  <c r="U6100" i="2"/>
  <c r="V6100" i="2"/>
  <c r="Y6100" i="2" s="1"/>
  <c r="U6101" i="2"/>
  <c r="V6101" i="2"/>
  <c r="Y6101" i="2" s="1"/>
  <c r="U6102" i="2"/>
  <c r="V6102" i="2"/>
  <c r="Y6102" i="2" s="1"/>
  <c r="U6103" i="2"/>
  <c r="V6103" i="2"/>
  <c r="Y6103" i="2" s="1"/>
  <c r="U6104" i="2"/>
  <c r="V6104" i="2"/>
  <c r="Y6104" i="2" s="1"/>
  <c r="U6105" i="2"/>
  <c r="V6105" i="2"/>
  <c r="Y6105" i="2" s="1"/>
  <c r="U6106" i="2"/>
  <c r="V6106" i="2"/>
  <c r="Y6106" i="2" s="1"/>
  <c r="U6107" i="2"/>
  <c r="V6107" i="2"/>
  <c r="Y6107" i="2" s="1"/>
  <c r="U6108" i="2"/>
  <c r="V6108" i="2"/>
  <c r="Y6108" i="2" s="1"/>
  <c r="U6109" i="2"/>
  <c r="V6109" i="2"/>
  <c r="Y6109" i="2" s="1"/>
  <c r="U6110" i="2"/>
  <c r="V6110" i="2"/>
  <c r="Y6110" i="2" s="1"/>
  <c r="U6111" i="2"/>
  <c r="V6111" i="2"/>
  <c r="Y6111" i="2" s="1"/>
  <c r="U6112" i="2"/>
  <c r="V6112" i="2"/>
  <c r="Y6112" i="2" s="1"/>
  <c r="U6113" i="2"/>
  <c r="V6113" i="2"/>
  <c r="Y6113" i="2" s="1"/>
  <c r="U6114" i="2"/>
  <c r="V6114" i="2"/>
  <c r="Y6114" i="2" s="1"/>
  <c r="U6115" i="2"/>
  <c r="V6115" i="2"/>
  <c r="Y6115" i="2" s="1"/>
  <c r="U6116" i="2"/>
  <c r="V6116" i="2"/>
  <c r="Y6116" i="2" s="1"/>
  <c r="U6117" i="2"/>
  <c r="V6117" i="2"/>
  <c r="Y6117" i="2" s="1"/>
  <c r="U6118" i="2"/>
  <c r="V6118" i="2"/>
  <c r="Y6118" i="2" s="1"/>
  <c r="U6119" i="2"/>
  <c r="V6119" i="2"/>
  <c r="Y6119" i="2" s="1"/>
  <c r="U6120" i="2"/>
  <c r="V6120" i="2"/>
  <c r="Y6120" i="2" s="1"/>
  <c r="U6121" i="2"/>
  <c r="V6121" i="2"/>
  <c r="Y6121" i="2" s="1"/>
  <c r="U6122" i="2"/>
  <c r="V6122" i="2"/>
  <c r="Y6122" i="2" s="1"/>
  <c r="U6123" i="2"/>
  <c r="V6123" i="2"/>
  <c r="Y6123" i="2" s="1"/>
  <c r="U6124" i="2"/>
  <c r="V6124" i="2"/>
  <c r="Y6124" i="2" s="1"/>
  <c r="U6125" i="2"/>
  <c r="V6125" i="2"/>
  <c r="Y6125" i="2" s="1"/>
  <c r="U6126" i="2"/>
  <c r="V6126" i="2"/>
  <c r="Y6126" i="2" s="1"/>
  <c r="U6127" i="2"/>
  <c r="V6127" i="2"/>
  <c r="Y6127" i="2" s="1"/>
  <c r="U6128" i="2"/>
  <c r="V6128" i="2"/>
  <c r="Y6128" i="2" s="1"/>
  <c r="U6129" i="2"/>
  <c r="V6129" i="2"/>
  <c r="Y6129" i="2" s="1"/>
  <c r="U6130" i="2"/>
  <c r="V6130" i="2"/>
  <c r="Y6130" i="2" s="1"/>
  <c r="U6131" i="2"/>
  <c r="V6131" i="2"/>
  <c r="Y6131" i="2" s="1"/>
  <c r="U6132" i="2"/>
  <c r="V6132" i="2"/>
  <c r="Y6132" i="2" s="1"/>
  <c r="U6133" i="2"/>
  <c r="V6133" i="2"/>
  <c r="Y6133" i="2" s="1"/>
  <c r="U6134" i="2"/>
  <c r="V6134" i="2"/>
  <c r="Y6134" i="2" s="1"/>
  <c r="U6135" i="2"/>
  <c r="V6135" i="2"/>
  <c r="Y6135" i="2" s="1"/>
  <c r="U6136" i="2"/>
  <c r="V6136" i="2"/>
  <c r="Y6136" i="2" s="1"/>
  <c r="U6137" i="2"/>
  <c r="V6137" i="2"/>
  <c r="Y6137" i="2" s="1"/>
  <c r="U6138" i="2"/>
  <c r="V6138" i="2"/>
  <c r="Y6138" i="2" s="1"/>
  <c r="U6139" i="2"/>
  <c r="V6139" i="2"/>
  <c r="Y6139" i="2" s="1"/>
  <c r="U6140" i="2"/>
  <c r="V6140" i="2"/>
  <c r="Y6140" i="2" s="1"/>
  <c r="U6141" i="2"/>
  <c r="V6141" i="2"/>
  <c r="Y6141" i="2" s="1"/>
  <c r="U6142" i="2"/>
  <c r="V6142" i="2"/>
  <c r="Y6142" i="2" s="1"/>
  <c r="U6143" i="2"/>
  <c r="V6143" i="2"/>
  <c r="Y6143" i="2" s="1"/>
  <c r="U6144" i="2"/>
  <c r="V6144" i="2"/>
  <c r="Y6144" i="2" s="1"/>
  <c r="U6145" i="2"/>
  <c r="V6145" i="2"/>
  <c r="Y6145" i="2" s="1"/>
  <c r="U6146" i="2"/>
  <c r="V6146" i="2"/>
  <c r="Y6146" i="2" s="1"/>
  <c r="U6147" i="2"/>
  <c r="V6147" i="2"/>
  <c r="Y6147" i="2" s="1"/>
  <c r="U6148" i="2"/>
  <c r="V6148" i="2"/>
  <c r="Y6148" i="2" s="1"/>
  <c r="U6149" i="2"/>
  <c r="V6149" i="2"/>
  <c r="Y6149" i="2" s="1"/>
  <c r="U6150" i="2"/>
  <c r="V6150" i="2"/>
  <c r="Y6150" i="2" s="1"/>
  <c r="U6151" i="2"/>
  <c r="V6151" i="2"/>
  <c r="Y6151" i="2" s="1"/>
  <c r="U6152" i="2"/>
  <c r="V6152" i="2"/>
  <c r="Y6152" i="2" s="1"/>
  <c r="U6153" i="2"/>
  <c r="V6153" i="2"/>
  <c r="Y6153" i="2" s="1"/>
  <c r="U6154" i="2"/>
  <c r="V6154" i="2"/>
  <c r="Y6154" i="2" s="1"/>
  <c r="U6155" i="2"/>
  <c r="V6155" i="2"/>
  <c r="Y6155" i="2" s="1"/>
  <c r="U6156" i="2"/>
  <c r="V6156" i="2"/>
  <c r="Y6156" i="2" s="1"/>
  <c r="U6157" i="2"/>
  <c r="V6157" i="2"/>
  <c r="Y6157" i="2" s="1"/>
  <c r="U6158" i="2"/>
  <c r="V6158" i="2"/>
  <c r="Y6158" i="2" s="1"/>
  <c r="U6159" i="2"/>
  <c r="V6159" i="2"/>
  <c r="Y6159" i="2" s="1"/>
  <c r="U6160" i="2"/>
  <c r="V6160" i="2"/>
  <c r="Y6160" i="2" s="1"/>
  <c r="U6161" i="2"/>
  <c r="V6161" i="2"/>
  <c r="Y6161" i="2" s="1"/>
  <c r="U6162" i="2"/>
  <c r="V6162" i="2"/>
  <c r="Y6162" i="2" s="1"/>
  <c r="U6163" i="2"/>
  <c r="V6163" i="2"/>
  <c r="Y6163" i="2" s="1"/>
  <c r="U6164" i="2"/>
  <c r="V6164" i="2"/>
  <c r="Y6164" i="2" s="1"/>
  <c r="U6165" i="2"/>
  <c r="V6165" i="2"/>
  <c r="Y6165" i="2" s="1"/>
  <c r="U6166" i="2"/>
  <c r="V6166" i="2"/>
  <c r="Y6166" i="2" s="1"/>
  <c r="U6167" i="2"/>
  <c r="V6167" i="2"/>
  <c r="Y6167" i="2" s="1"/>
  <c r="U6168" i="2"/>
  <c r="V6168" i="2"/>
  <c r="Y6168" i="2" s="1"/>
  <c r="U6169" i="2"/>
  <c r="V6169" i="2"/>
  <c r="Y6169" i="2" s="1"/>
  <c r="U6170" i="2"/>
  <c r="V6170" i="2"/>
  <c r="Y6170" i="2" s="1"/>
  <c r="U6171" i="2"/>
  <c r="V6171" i="2"/>
  <c r="Y6171" i="2" s="1"/>
  <c r="U6172" i="2"/>
  <c r="V6172" i="2"/>
  <c r="Y6172" i="2" s="1"/>
  <c r="U6173" i="2"/>
  <c r="V6173" i="2"/>
  <c r="Y6173" i="2" s="1"/>
  <c r="U6174" i="2"/>
  <c r="V6174" i="2"/>
  <c r="Y6174" i="2" s="1"/>
  <c r="U6175" i="2"/>
  <c r="V6175" i="2"/>
  <c r="Y6175" i="2" s="1"/>
  <c r="U6176" i="2"/>
  <c r="V6176" i="2"/>
  <c r="Y6176" i="2" s="1"/>
  <c r="U6177" i="2"/>
  <c r="V6177" i="2"/>
  <c r="Y6177" i="2" s="1"/>
  <c r="U6178" i="2"/>
  <c r="V6178" i="2"/>
  <c r="Y6178" i="2" s="1"/>
  <c r="U6179" i="2"/>
  <c r="V6179" i="2"/>
  <c r="Y6179" i="2" s="1"/>
  <c r="U6180" i="2"/>
  <c r="V6180" i="2"/>
  <c r="Y6180" i="2" s="1"/>
  <c r="U6181" i="2"/>
  <c r="V6181" i="2"/>
  <c r="Y6181" i="2" s="1"/>
  <c r="U6182" i="2"/>
  <c r="V6182" i="2"/>
  <c r="Y6182" i="2" s="1"/>
  <c r="U6183" i="2"/>
  <c r="V6183" i="2"/>
  <c r="Y6183" i="2" s="1"/>
  <c r="U6184" i="2"/>
  <c r="V6184" i="2"/>
  <c r="Y6184" i="2" s="1"/>
  <c r="U6185" i="2"/>
  <c r="V6185" i="2"/>
  <c r="Y6185" i="2" s="1"/>
  <c r="U6186" i="2"/>
  <c r="V6186" i="2"/>
  <c r="Y6186" i="2" s="1"/>
  <c r="U6187" i="2"/>
  <c r="V6187" i="2"/>
  <c r="Y6187" i="2" s="1"/>
  <c r="U6188" i="2"/>
  <c r="V6188" i="2"/>
  <c r="Y6188" i="2" s="1"/>
  <c r="U6189" i="2"/>
  <c r="V6189" i="2"/>
  <c r="Y6189" i="2" s="1"/>
  <c r="U6190" i="2"/>
  <c r="V6190" i="2"/>
  <c r="Y6190" i="2" s="1"/>
  <c r="U6191" i="2"/>
  <c r="V6191" i="2"/>
  <c r="Y6191" i="2" s="1"/>
  <c r="U6192" i="2"/>
  <c r="V6192" i="2"/>
  <c r="Y6192" i="2" s="1"/>
  <c r="U6193" i="2"/>
  <c r="V6193" i="2"/>
  <c r="Y6193" i="2" s="1"/>
  <c r="U6194" i="2"/>
  <c r="V6194" i="2"/>
  <c r="Y6194" i="2" s="1"/>
  <c r="U6195" i="2"/>
  <c r="V6195" i="2"/>
  <c r="Y6195" i="2" s="1"/>
  <c r="U6196" i="2"/>
  <c r="V6196" i="2"/>
  <c r="Y6196" i="2" s="1"/>
  <c r="U6197" i="2"/>
  <c r="V6197" i="2"/>
  <c r="Y6197" i="2" s="1"/>
  <c r="U6198" i="2"/>
  <c r="V6198" i="2"/>
  <c r="Y6198" i="2" s="1"/>
  <c r="U6199" i="2"/>
  <c r="V6199" i="2"/>
  <c r="Y6199" i="2" s="1"/>
  <c r="U6200" i="2"/>
  <c r="V6200" i="2"/>
  <c r="Y6200" i="2" s="1"/>
  <c r="U6201" i="2"/>
  <c r="V6201" i="2"/>
  <c r="Y6201" i="2" s="1"/>
  <c r="U6202" i="2"/>
  <c r="V6202" i="2"/>
  <c r="Y6202" i="2" s="1"/>
  <c r="U6203" i="2"/>
  <c r="V6203" i="2"/>
  <c r="Y6203" i="2" s="1"/>
  <c r="U6204" i="2"/>
  <c r="V6204" i="2"/>
  <c r="Y6204" i="2" s="1"/>
  <c r="U6205" i="2"/>
  <c r="V6205" i="2"/>
  <c r="Y6205" i="2" s="1"/>
  <c r="U6206" i="2"/>
  <c r="V6206" i="2"/>
  <c r="Y6206" i="2" s="1"/>
  <c r="U6207" i="2"/>
  <c r="V6207" i="2"/>
  <c r="Y6207" i="2" s="1"/>
  <c r="U6208" i="2"/>
  <c r="V6208" i="2"/>
  <c r="Y6208" i="2" s="1"/>
  <c r="U6209" i="2"/>
  <c r="V6209" i="2"/>
  <c r="Y6209" i="2" s="1"/>
  <c r="U6210" i="2"/>
  <c r="V6210" i="2"/>
  <c r="Y6210" i="2" s="1"/>
  <c r="U6211" i="2"/>
  <c r="V6211" i="2"/>
  <c r="Y6211" i="2" s="1"/>
  <c r="U6212" i="2"/>
  <c r="V6212" i="2"/>
  <c r="Y6212" i="2" s="1"/>
  <c r="U6213" i="2"/>
  <c r="V6213" i="2"/>
  <c r="Y6213" i="2" s="1"/>
  <c r="U6214" i="2"/>
  <c r="V6214" i="2"/>
  <c r="Y6214" i="2" s="1"/>
  <c r="U6215" i="2"/>
  <c r="V6215" i="2"/>
  <c r="Y6215" i="2" s="1"/>
  <c r="U6216" i="2"/>
  <c r="V6216" i="2"/>
  <c r="Y6216" i="2" s="1"/>
  <c r="U6217" i="2"/>
  <c r="V6217" i="2"/>
  <c r="Y6217" i="2" s="1"/>
  <c r="U6218" i="2"/>
  <c r="V6218" i="2"/>
  <c r="Y6218" i="2" s="1"/>
  <c r="U6219" i="2"/>
  <c r="V6219" i="2"/>
  <c r="Y6219" i="2" s="1"/>
  <c r="U6220" i="2"/>
  <c r="V6220" i="2"/>
  <c r="Y6220" i="2" s="1"/>
  <c r="U6221" i="2"/>
  <c r="V6221" i="2"/>
  <c r="Y6221" i="2" s="1"/>
  <c r="U6222" i="2"/>
  <c r="V6222" i="2"/>
  <c r="Y6222" i="2" s="1"/>
  <c r="U6223" i="2"/>
  <c r="V6223" i="2"/>
  <c r="Y6223" i="2" s="1"/>
  <c r="U6224" i="2"/>
  <c r="V6224" i="2"/>
  <c r="Y6224" i="2" s="1"/>
  <c r="U6225" i="2"/>
  <c r="V6225" i="2"/>
  <c r="Y6225" i="2" s="1"/>
  <c r="U6226" i="2"/>
  <c r="V6226" i="2"/>
  <c r="Y6226" i="2" s="1"/>
  <c r="U6227" i="2"/>
  <c r="V6227" i="2"/>
  <c r="Y6227" i="2" s="1"/>
  <c r="U6228" i="2"/>
  <c r="V6228" i="2"/>
  <c r="Y6228" i="2" s="1"/>
  <c r="U6229" i="2"/>
  <c r="V6229" i="2"/>
  <c r="Y6229" i="2" s="1"/>
  <c r="U6230" i="2"/>
  <c r="V6230" i="2"/>
  <c r="Y6230" i="2" s="1"/>
  <c r="U6231" i="2"/>
  <c r="V6231" i="2"/>
  <c r="Y6231" i="2" s="1"/>
  <c r="U6232" i="2"/>
  <c r="V6232" i="2"/>
  <c r="Y6232" i="2" s="1"/>
  <c r="U6233" i="2"/>
  <c r="V6233" i="2"/>
  <c r="Y6233" i="2" s="1"/>
  <c r="U6234" i="2"/>
  <c r="V6234" i="2"/>
  <c r="Y6234" i="2" s="1"/>
  <c r="U6235" i="2"/>
  <c r="V6235" i="2"/>
  <c r="Y6235" i="2" s="1"/>
  <c r="U6236" i="2"/>
  <c r="V6236" i="2"/>
  <c r="Y6236" i="2" s="1"/>
  <c r="U6237" i="2"/>
  <c r="V6237" i="2"/>
  <c r="Y6237" i="2" s="1"/>
  <c r="U6238" i="2"/>
  <c r="V6238" i="2"/>
  <c r="Y6238" i="2" s="1"/>
  <c r="U6239" i="2"/>
  <c r="V6239" i="2"/>
  <c r="Y6239" i="2" s="1"/>
  <c r="U6240" i="2"/>
  <c r="V6240" i="2"/>
  <c r="Y6240" i="2" s="1"/>
  <c r="U6241" i="2"/>
  <c r="V6241" i="2"/>
  <c r="Y6241" i="2" s="1"/>
  <c r="U6242" i="2"/>
  <c r="V6242" i="2"/>
  <c r="Y6242" i="2" s="1"/>
  <c r="U6243" i="2"/>
  <c r="V6243" i="2"/>
  <c r="Y6243" i="2" s="1"/>
  <c r="U6244" i="2"/>
  <c r="V6244" i="2"/>
  <c r="Y6244" i="2" s="1"/>
  <c r="U6245" i="2"/>
  <c r="V6245" i="2"/>
  <c r="Y6245" i="2" s="1"/>
  <c r="U6246" i="2"/>
  <c r="V6246" i="2"/>
  <c r="Y6246" i="2" s="1"/>
  <c r="U6247" i="2"/>
  <c r="V6247" i="2"/>
  <c r="Y6247" i="2" s="1"/>
  <c r="U6248" i="2"/>
  <c r="V6248" i="2"/>
  <c r="Y6248" i="2" s="1"/>
  <c r="U6249" i="2"/>
  <c r="V6249" i="2"/>
  <c r="Y6249" i="2" s="1"/>
  <c r="U6250" i="2"/>
  <c r="V6250" i="2"/>
  <c r="Y6250" i="2" s="1"/>
  <c r="U6251" i="2"/>
  <c r="V6251" i="2"/>
  <c r="Y6251" i="2" s="1"/>
  <c r="U6252" i="2"/>
  <c r="V6252" i="2"/>
  <c r="Y6252" i="2" s="1"/>
  <c r="U6253" i="2"/>
  <c r="V6253" i="2"/>
  <c r="Y6253" i="2" s="1"/>
  <c r="U6254" i="2"/>
  <c r="V6254" i="2"/>
  <c r="Y6254" i="2" s="1"/>
  <c r="U6255" i="2"/>
  <c r="V6255" i="2"/>
  <c r="Y6255" i="2" s="1"/>
  <c r="U6256" i="2"/>
  <c r="V6256" i="2"/>
  <c r="Y6256" i="2" s="1"/>
  <c r="U6257" i="2"/>
  <c r="V6257" i="2"/>
  <c r="Y6257" i="2" s="1"/>
  <c r="U6258" i="2"/>
  <c r="V6258" i="2"/>
  <c r="Y6258" i="2" s="1"/>
  <c r="U6259" i="2"/>
  <c r="V6259" i="2"/>
  <c r="Y6259" i="2" s="1"/>
  <c r="U6260" i="2"/>
  <c r="V6260" i="2"/>
  <c r="Y6260" i="2" s="1"/>
  <c r="U6261" i="2"/>
  <c r="V6261" i="2"/>
  <c r="Y6261" i="2" s="1"/>
  <c r="U6262" i="2"/>
  <c r="V6262" i="2"/>
  <c r="Y6262" i="2" s="1"/>
  <c r="U6263" i="2"/>
  <c r="V6263" i="2"/>
  <c r="Y6263" i="2" s="1"/>
  <c r="U6264" i="2"/>
  <c r="V6264" i="2"/>
  <c r="Y6264" i="2" s="1"/>
  <c r="U6265" i="2"/>
  <c r="V6265" i="2"/>
  <c r="Y6265" i="2" s="1"/>
  <c r="U6266" i="2"/>
  <c r="V6266" i="2"/>
  <c r="Y6266" i="2" s="1"/>
  <c r="U6267" i="2"/>
  <c r="V6267" i="2"/>
  <c r="Y6267" i="2" s="1"/>
  <c r="U6268" i="2"/>
  <c r="V6268" i="2"/>
  <c r="Y6268" i="2" s="1"/>
  <c r="U6269" i="2"/>
  <c r="V6269" i="2"/>
  <c r="Y6269" i="2" s="1"/>
  <c r="U6270" i="2"/>
  <c r="V6270" i="2"/>
  <c r="Y6270" i="2" s="1"/>
  <c r="U6271" i="2"/>
  <c r="V6271" i="2"/>
  <c r="Y6271" i="2" s="1"/>
  <c r="U6272" i="2"/>
  <c r="V6272" i="2"/>
  <c r="Y6272" i="2" s="1"/>
  <c r="U6273" i="2"/>
  <c r="V6273" i="2"/>
  <c r="Y6273" i="2" s="1"/>
  <c r="U6274" i="2"/>
  <c r="V6274" i="2"/>
  <c r="Y6274" i="2" s="1"/>
  <c r="U6275" i="2"/>
  <c r="V6275" i="2"/>
  <c r="Y6275" i="2" s="1"/>
  <c r="U6276" i="2"/>
  <c r="V6276" i="2"/>
  <c r="Y6276" i="2" s="1"/>
  <c r="U6277" i="2"/>
  <c r="V6277" i="2"/>
  <c r="Y6277" i="2" s="1"/>
  <c r="U6278" i="2"/>
  <c r="V6278" i="2"/>
  <c r="Y6278" i="2" s="1"/>
  <c r="U6279" i="2"/>
  <c r="V6279" i="2"/>
  <c r="Y6279" i="2" s="1"/>
  <c r="U6280" i="2"/>
  <c r="V6280" i="2"/>
  <c r="Y6280" i="2" s="1"/>
  <c r="U6281" i="2"/>
  <c r="V6281" i="2"/>
  <c r="Y6281" i="2" s="1"/>
  <c r="U6282" i="2"/>
  <c r="V6282" i="2"/>
  <c r="Y6282" i="2" s="1"/>
  <c r="U6283" i="2"/>
  <c r="V6283" i="2"/>
  <c r="Y6283" i="2" s="1"/>
  <c r="U6284" i="2"/>
  <c r="V6284" i="2"/>
  <c r="Y6284" i="2" s="1"/>
  <c r="U6285" i="2"/>
  <c r="V6285" i="2"/>
  <c r="Y6285" i="2" s="1"/>
  <c r="U6286" i="2"/>
  <c r="V6286" i="2"/>
  <c r="Y6286" i="2" s="1"/>
  <c r="U6287" i="2"/>
  <c r="V6287" i="2"/>
  <c r="Y6287" i="2" s="1"/>
  <c r="U6288" i="2"/>
  <c r="V6288" i="2"/>
  <c r="Y6288" i="2" s="1"/>
  <c r="U6289" i="2"/>
  <c r="V6289" i="2"/>
  <c r="Y6289" i="2" s="1"/>
  <c r="U6290" i="2"/>
  <c r="V6290" i="2"/>
  <c r="Y6290" i="2" s="1"/>
  <c r="U6291" i="2"/>
  <c r="V6291" i="2"/>
  <c r="Y6291" i="2" s="1"/>
  <c r="U6292" i="2"/>
  <c r="V6292" i="2"/>
  <c r="Y6292" i="2" s="1"/>
  <c r="U6293" i="2"/>
  <c r="V6293" i="2"/>
  <c r="Y6293" i="2" s="1"/>
  <c r="U6294" i="2"/>
  <c r="V6294" i="2"/>
  <c r="Y6294" i="2" s="1"/>
  <c r="U6295" i="2"/>
  <c r="V6295" i="2"/>
  <c r="Y6295" i="2" s="1"/>
  <c r="U6296" i="2"/>
  <c r="V6296" i="2"/>
  <c r="Y6296" i="2" s="1"/>
  <c r="U6297" i="2"/>
  <c r="V6297" i="2"/>
  <c r="Y6297" i="2" s="1"/>
  <c r="U6298" i="2"/>
  <c r="V6298" i="2"/>
  <c r="Y6298" i="2" s="1"/>
  <c r="U6299" i="2"/>
  <c r="V6299" i="2"/>
  <c r="Y6299" i="2" s="1"/>
  <c r="U6300" i="2"/>
  <c r="V6300" i="2"/>
  <c r="Y6300" i="2" s="1"/>
  <c r="U6301" i="2"/>
  <c r="V6301" i="2"/>
  <c r="Y6301" i="2" s="1"/>
  <c r="U6302" i="2"/>
  <c r="V6302" i="2"/>
  <c r="Y6302" i="2" s="1"/>
  <c r="U6303" i="2"/>
  <c r="V6303" i="2"/>
  <c r="Y6303" i="2" s="1"/>
  <c r="U6304" i="2"/>
  <c r="V6304" i="2"/>
  <c r="Y6304" i="2" s="1"/>
  <c r="U6305" i="2"/>
  <c r="V6305" i="2"/>
  <c r="Y6305" i="2" s="1"/>
  <c r="U6306" i="2"/>
  <c r="V6306" i="2"/>
  <c r="Y6306" i="2" s="1"/>
  <c r="U6307" i="2"/>
  <c r="V6307" i="2"/>
  <c r="Y6307" i="2" s="1"/>
  <c r="U6308" i="2"/>
  <c r="V6308" i="2"/>
  <c r="Y6308" i="2" s="1"/>
  <c r="U6309" i="2"/>
  <c r="V6309" i="2"/>
  <c r="Y6309" i="2" s="1"/>
  <c r="U6310" i="2"/>
  <c r="V6310" i="2"/>
  <c r="Y6310" i="2" s="1"/>
  <c r="U6311" i="2"/>
  <c r="V6311" i="2"/>
  <c r="Y6311" i="2" s="1"/>
  <c r="U6312" i="2"/>
  <c r="V6312" i="2"/>
  <c r="Y6312" i="2" s="1"/>
  <c r="U6313" i="2"/>
  <c r="V6313" i="2"/>
  <c r="Y6313" i="2" s="1"/>
  <c r="U6314" i="2"/>
  <c r="V6314" i="2"/>
  <c r="Y6314" i="2" s="1"/>
  <c r="U6315" i="2"/>
  <c r="V6315" i="2"/>
  <c r="Y6315" i="2" s="1"/>
  <c r="U6316" i="2"/>
  <c r="V6316" i="2"/>
  <c r="Y6316" i="2" s="1"/>
  <c r="U6317" i="2"/>
  <c r="V6317" i="2"/>
  <c r="Y6317" i="2" s="1"/>
  <c r="U6318" i="2"/>
  <c r="V6318" i="2"/>
  <c r="Y6318" i="2" s="1"/>
  <c r="U6319" i="2"/>
  <c r="V6319" i="2"/>
  <c r="Y6319" i="2" s="1"/>
  <c r="U6320" i="2"/>
  <c r="V6320" i="2"/>
  <c r="Y6320" i="2" s="1"/>
  <c r="U6321" i="2"/>
  <c r="V6321" i="2"/>
  <c r="Y6321" i="2" s="1"/>
  <c r="U6322" i="2"/>
  <c r="V6322" i="2"/>
  <c r="Y6322" i="2" s="1"/>
  <c r="U6323" i="2"/>
  <c r="V6323" i="2"/>
  <c r="Y6323" i="2" s="1"/>
  <c r="U6324" i="2"/>
  <c r="V6324" i="2"/>
  <c r="Y6324" i="2" s="1"/>
  <c r="U6325" i="2"/>
  <c r="V6325" i="2"/>
  <c r="Y6325" i="2" s="1"/>
  <c r="U6326" i="2"/>
  <c r="V6326" i="2"/>
  <c r="Y6326" i="2" s="1"/>
  <c r="U6327" i="2"/>
  <c r="V6327" i="2"/>
  <c r="Y6327" i="2" s="1"/>
  <c r="U6328" i="2"/>
  <c r="V6328" i="2"/>
  <c r="Y6328" i="2" s="1"/>
  <c r="U6329" i="2"/>
  <c r="V6329" i="2"/>
  <c r="Y6329" i="2" s="1"/>
  <c r="U6330" i="2"/>
  <c r="V6330" i="2"/>
  <c r="Y6330" i="2" s="1"/>
  <c r="U6331" i="2"/>
  <c r="V6331" i="2"/>
  <c r="Y6331" i="2" s="1"/>
  <c r="U6332" i="2"/>
  <c r="V6332" i="2"/>
  <c r="Y6332" i="2" s="1"/>
  <c r="U6333" i="2"/>
  <c r="V6333" i="2"/>
  <c r="Y6333" i="2" s="1"/>
  <c r="U6334" i="2"/>
  <c r="V6334" i="2"/>
  <c r="Y6334" i="2" s="1"/>
  <c r="U6335" i="2"/>
  <c r="V6335" i="2"/>
  <c r="Y6335" i="2" s="1"/>
  <c r="U6336" i="2"/>
  <c r="V6336" i="2"/>
  <c r="Y6336" i="2" s="1"/>
  <c r="U6337" i="2"/>
  <c r="V6337" i="2"/>
  <c r="Y6337" i="2" s="1"/>
  <c r="U6338" i="2"/>
  <c r="V6338" i="2"/>
  <c r="Y6338" i="2" s="1"/>
  <c r="U6339" i="2"/>
  <c r="V6339" i="2"/>
  <c r="Y6339" i="2" s="1"/>
  <c r="U6340" i="2"/>
  <c r="V6340" i="2"/>
  <c r="Y6340" i="2" s="1"/>
  <c r="U6341" i="2"/>
  <c r="V6341" i="2"/>
  <c r="Y6341" i="2" s="1"/>
  <c r="U6342" i="2"/>
  <c r="V6342" i="2"/>
  <c r="Y6342" i="2" s="1"/>
  <c r="U6343" i="2"/>
  <c r="V6343" i="2"/>
  <c r="Y6343" i="2" s="1"/>
  <c r="U6344" i="2"/>
  <c r="V6344" i="2"/>
  <c r="Y6344" i="2" s="1"/>
  <c r="U6345" i="2"/>
  <c r="V6345" i="2"/>
  <c r="Y6345" i="2" s="1"/>
  <c r="U6346" i="2"/>
  <c r="V6346" i="2"/>
  <c r="Y6346" i="2" s="1"/>
  <c r="U6347" i="2"/>
  <c r="V6347" i="2"/>
  <c r="Y6347" i="2" s="1"/>
  <c r="U6348" i="2"/>
  <c r="V6348" i="2"/>
  <c r="Y6348" i="2" s="1"/>
  <c r="U6349" i="2"/>
  <c r="V6349" i="2"/>
  <c r="Y6349" i="2" s="1"/>
  <c r="U6350" i="2"/>
  <c r="V6350" i="2"/>
  <c r="Y6350" i="2" s="1"/>
  <c r="U6351" i="2"/>
  <c r="V6351" i="2"/>
  <c r="Y6351" i="2" s="1"/>
  <c r="U6352" i="2"/>
  <c r="V6352" i="2"/>
  <c r="Y6352" i="2" s="1"/>
  <c r="U6353" i="2"/>
  <c r="V6353" i="2"/>
  <c r="Y6353" i="2" s="1"/>
  <c r="U6354" i="2"/>
  <c r="V6354" i="2"/>
  <c r="Y6354" i="2" s="1"/>
  <c r="U6355" i="2"/>
  <c r="V6355" i="2"/>
  <c r="Y6355" i="2" s="1"/>
  <c r="U6356" i="2"/>
  <c r="V6356" i="2"/>
  <c r="Y6356" i="2" s="1"/>
  <c r="U6357" i="2"/>
  <c r="V6357" i="2"/>
  <c r="Y6357" i="2" s="1"/>
  <c r="U6358" i="2"/>
  <c r="V6358" i="2"/>
  <c r="Y6358" i="2" s="1"/>
  <c r="U6359" i="2"/>
  <c r="V6359" i="2"/>
  <c r="Y6359" i="2" s="1"/>
  <c r="U6360" i="2"/>
  <c r="V6360" i="2"/>
  <c r="Y6360" i="2" s="1"/>
  <c r="U6361" i="2"/>
  <c r="V6361" i="2"/>
  <c r="Y6361" i="2" s="1"/>
  <c r="U6362" i="2"/>
  <c r="V6362" i="2"/>
  <c r="Y6362" i="2" s="1"/>
  <c r="U6363" i="2"/>
  <c r="V6363" i="2"/>
  <c r="Y6363" i="2" s="1"/>
  <c r="U6364" i="2"/>
  <c r="V6364" i="2"/>
  <c r="Y6364" i="2" s="1"/>
  <c r="U6365" i="2"/>
  <c r="V6365" i="2"/>
  <c r="Y6365" i="2" s="1"/>
  <c r="U6366" i="2"/>
  <c r="V6366" i="2"/>
  <c r="Y6366" i="2" s="1"/>
  <c r="U6367" i="2"/>
  <c r="V6367" i="2"/>
  <c r="Y6367" i="2" s="1"/>
  <c r="U6368" i="2"/>
  <c r="V6368" i="2"/>
  <c r="Y6368" i="2" s="1"/>
  <c r="U6369" i="2"/>
  <c r="V6369" i="2"/>
  <c r="Y6369" i="2" s="1"/>
  <c r="U6370" i="2"/>
  <c r="V6370" i="2"/>
  <c r="Y6370" i="2" s="1"/>
  <c r="U6371" i="2"/>
  <c r="V6371" i="2"/>
  <c r="Y6371" i="2" s="1"/>
  <c r="U6372" i="2"/>
  <c r="V6372" i="2"/>
  <c r="Y6372" i="2" s="1"/>
  <c r="U6373" i="2"/>
  <c r="V6373" i="2"/>
  <c r="Y6373" i="2" s="1"/>
  <c r="U6374" i="2"/>
  <c r="V6374" i="2"/>
  <c r="Y6374" i="2" s="1"/>
  <c r="U6375" i="2"/>
  <c r="V6375" i="2"/>
  <c r="Y6375" i="2" s="1"/>
  <c r="U6376" i="2"/>
  <c r="V6376" i="2"/>
  <c r="Y6376" i="2" s="1"/>
  <c r="U6377" i="2"/>
  <c r="V6377" i="2"/>
  <c r="Y6377" i="2" s="1"/>
  <c r="U6378" i="2"/>
  <c r="V6378" i="2"/>
  <c r="Y6378" i="2" s="1"/>
  <c r="U6379" i="2"/>
  <c r="V6379" i="2"/>
  <c r="Y6379" i="2" s="1"/>
  <c r="U6380" i="2"/>
  <c r="V6380" i="2"/>
  <c r="Y6380" i="2" s="1"/>
  <c r="U6381" i="2"/>
  <c r="V6381" i="2"/>
  <c r="Y6381" i="2" s="1"/>
  <c r="U6382" i="2"/>
  <c r="V6382" i="2"/>
  <c r="Y6382" i="2" s="1"/>
  <c r="U6383" i="2"/>
  <c r="V6383" i="2"/>
  <c r="Y6383" i="2" s="1"/>
  <c r="U6384" i="2"/>
  <c r="V6384" i="2"/>
  <c r="Y6384" i="2" s="1"/>
  <c r="U6385" i="2"/>
  <c r="V6385" i="2"/>
  <c r="Y6385" i="2" s="1"/>
  <c r="U6386" i="2"/>
  <c r="V6386" i="2"/>
  <c r="Y6386" i="2" s="1"/>
  <c r="U6387" i="2"/>
  <c r="V6387" i="2"/>
  <c r="Y6387" i="2" s="1"/>
  <c r="U6388" i="2"/>
  <c r="V6388" i="2"/>
  <c r="Y6388" i="2" s="1"/>
  <c r="U6389" i="2"/>
  <c r="V6389" i="2"/>
  <c r="Y6389" i="2" s="1"/>
  <c r="U6390" i="2"/>
  <c r="V6390" i="2"/>
  <c r="Y6390" i="2" s="1"/>
  <c r="U6391" i="2"/>
  <c r="V6391" i="2"/>
  <c r="Y6391" i="2" s="1"/>
  <c r="U6392" i="2"/>
  <c r="V6392" i="2"/>
  <c r="Y6392" i="2" s="1"/>
  <c r="U6393" i="2"/>
  <c r="V6393" i="2"/>
  <c r="Y6393" i="2" s="1"/>
  <c r="U6394" i="2"/>
  <c r="V6394" i="2"/>
  <c r="Y6394" i="2" s="1"/>
  <c r="U6395" i="2"/>
  <c r="V6395" i="2"/>
  <c r="Y6395" i="2" s="1"/>
  <c r="U6396" i="2"/>
  <c r="V6396" i="2"/>
  <c r="Y6396" i="2" s="1"/>
  <c r="U6397" i="2"/>
  <c r="V6397" i="2"/>
  <c r="Y6397" i="2" s="1"/>
  <c r="U6398" i="2"/>
  <c r="V6398" i="2"/>
  <c r="Y6398" i="2" s="1"/>
  <c r="U6399" i="2"/>
  <c r="V6399" i="2"/>
  <c r="Y6399" i="2" s="1"/>
  <c r="U6400" i="2"/>
  <c r="V6400" i="2"/>
  <c r="Y6400" i="2" s="1"/>
  <c r="U6401" i="2"/>
  <c r="V6401" i="2"/>
  <c r="Y6401" i="2" s="1"/>
  <c r="U6402" i="2"/>
  <c r="V6402" i="2"/>
  <c r="Y6402" i="2" s="1"/>
  <c r="U6403" i="2"/>
  <c r="V6403" i="2"/>
  <c r="Y6403" i="2" s="1"/>
  <c r="U6404" i="2"/>
  <c r="V6404" i="2"/>
  <c r="Y6404" i="2" s="1"/>
  <c r="U6405" i="2"/>
  <c r="V6405" i="2"/>
  <c r="Y6405" i="2" s="1"/>
  <c r="U6406" i="2"/>
  <c r="V6406" i="2"/>
  <c r="Y6406" i="2" s="1"/>
  <c r="U6407" i="2"/>
  <c r="V6407" i="2"/>
  <c r="Y6407" i="2" s="1"/>
  <c r="U6408" i="2"/>
  <c r="V6408" i="2"/>
  <c r="Y6408" i="2" s="1"/>
  <c r="U6409" i="2"/>
  <c r="V6409" i="2"/>
  <c r="Y6409" i="2" s="1"/>
  <c r="U6410" i="2"/>
  <c r="V6410" i="2"/>
  <c r="Y6410" i="2" s="1"/>
  <c r="U6411" i="2"/>
  <c r="V6411" i="2"/>
  <c r="Y6411" i="2" s="1"/>
  <c r="U6412" i="2"/>
  <c r="V6412" i="2"/>
  <c r="Y6412" i="2" s="1"/>
  <c r="U6413" i="2"/>
  <c r="V6413" i="2"/>
  <c r="Y6413" i="2" s="1"/>
  <c r="U6414" i="2"/>
  <c r="V6414" i="2"/>
  <c r="Y6414" i="2" s="1"/>
  <c r="U6415" i="2"/>
  <c r="V6415" i="2"/>
  <c r="Y6415" i="2" s="1"/>
  <c r="U6416" i="2"/>
  <c r="V6416" i="2"/>
  <c r="Y6416" i="2" s="1"/>
  <c r="U6417" i="2"/>
  <c r="V6417" i="2"/>
  <c r="Y6417" i="2" s="1"/>
  <c r="U6418" i="2"/>
  <c r="V6418" i="2"/>
  <c r="Y6418" i="2" s="1"/>
  <c r="U6419" i="2"/>
  <c r="V6419" i="2"/>
  <c r="Y6419" i="2" s="1"/>
  <c r="U6420" i="2"/>
  <c r="V6420" i="2"/>
  <c r="Y6420" i="2" s="1"/>
  <c r="U6421" i="2"/>
  <c r="V6421" i="2"/>
  <c r="Y6421" i="2" s="1"/>
  <c r="U6422" i="2"/>
  <c r="V6422" i="2"/>
  <c r="Y6422" i="2" s="1"/>
  <c r="U6423" i="2"/>
  <c r="V6423" i="2"/>
  <c r="Y6423" i="2" s="1"/>
  <c r="U6424" i="2"/>
  <c r="V6424" i="2"/>
  <c r="Y6424" i="2" s="1"/>
  <c r="U6425" i="2"/>
  <c r="V6425" i="2"/>
  <c r="Y6425" i="2" s="1"/>
  <c r="U6426" i="2"/>
  <c r="V6426" i="2"/>
  <c r="Y6426" i="2" s="1"/>
  <c r="U6427" i="2"/>
  <c r="V6427" i="2"/>
  <c r="Y6427" i="2" s="1"/>
  <c r="U6428" i="2"/>
  <c r="V6428" i="2"/>
  <c r="Y6428" i="2" s="1"/>
  <c r="U6429" i="2"/>
  <c r="V6429" i="2"/>
  <c r="Y6429" i="2" s="1"/>
  <c r="U6430" i="2"/>
  <c r="V6430" i="2"/>
  <c r="Y6430" i="2" s="1"/>
  <c r="U6431" i="2"/>
  <c r="V6431" i="2"/>
  <c r="Y6431" i="2" s="1"/>
  <c r="U6432" i="2"/>
  <c r="V6432" i="2"/>
  <c r="Y6432" i="2" s="1"/>
  <c r="U6433" i="2"/>
  <c r="V6433" i="2"/>
  <c r="Y6433" i="2" s="1"/>
  <c r="U6434" i="2"/>
  <c r="V6434" i="2"/>
  <c r="Y6434" i="2" s="1"/>
  <c r="U6435" i="2"/>
  <c r="V6435" i="2"/>
  <c r="Y6435" i="2" s="1"/>
  <c r="U6436" i="2"/>
  <c r="V6436" i="2"/>
  <c r="Y6436" i="2" s="1"/>
  <c r="U6437" i="2"/>
  <c r="V6437" i="2"/>
  <c r="Y6437" i="2" s="1"/>
  <c r="U6438" i="2"/>
  <c r="V6438" i="2"/>
  <c r="Y6438" i="2" s="1"/>
  <c r="U6439" i="2"/>
  <c r="V6439" i="2"/>
  <c r="Y6439" i="2" s="1"/>
  <c r="U6440" i="2"/>
  <c r="V6440" i="2"/>
  <c r="Y6440" i="2" s="1"/>
  <c r="U6441" i="2"/>
  <c r="V6441" i="2"/>
  <c r="Y6441" i="2" s="1"/>
  <c r="U6442" i="2"/>
  <c r="V6442" i="2"/>
  <c r="Y6442" i="2" s="1"/>
  <c r="U6443" i="2"/>
  <c r="V6443" i="2"/>
  <c r="Y6443" i="2" s="1"/>
  <c r="U6444" i="2"/>
  <c r="V6444" i="2"/>
  <c r="Y6444" i="2" s="1"/>
  <c r="U6445" i="2"/>
  <c r="V6445" i="2"/>
  <c r="Y6445" i="2" s="1"/>
  <c r="U6446" i="2"/>
  <c r="V6446" i="2"/>
  <c r="Y6446" i="2" s="1"/>
  <c r="U6447" i="2"/>
  <c r="V6447" i="2"/>
  <c r="Y6447" i="2" s="1"/>
  <c r="U6448" i="2"/>
  <c r="V6448" i="2"/>
  <c r="Y6448" i="2" s="1"/>
  <c r="U6449" i="2"/>
  <c r="V6449" i="2"/>
  <c r="Y6449" i="2" s="1"/>
  <c r="U6450" i="2"/>
  <c r="V6450" i="2"/>
  <c r="Y6450" i="2" s="1"/>
  <c r="U6451" i="2"/>
  <c r="V6451" i="2"/>
  <c r="Y6451" i="2" s="1"/>
  <c r="U6452" i="2"/>
  <c r="V6452" i="2"/>
  <c r="Y6452" i="2" s="1"/>
  <c r="U6453" i="2"/>
  <c r="V6453" i="2"/>
  <c r="Y6453" i="2" s="1"/>
  <c r="U6454" i="2"/>
  <c r="V6454" i="2"/>
  <c r="Y6454" i="2" s="1"/>
  <c r="U6455" i="2"/>
  <c r="V6455" i="2"/>
  <c r="Y6455" i="2" s="1"/>
  <c r="U6456" i="2"/>
  <c r="V6456" i="2"/>
  <c r="Y6456" i="2" s="1"/>
  <c r="U6457" i="2"/>
  <c r="V6457" i="2"/>
  <c r="Y6457" i="2" s="1"/>
  <c r="U6458" i="2"/>
  <c r="V6458" i="2"/>
  <c r="Y6458" i="2" s="1"/>
  <c r="U6459" i="2"/>
  <c r="V6459" i="2"/>
  <c r="Y6459" i="2" s="1"/>
  <c r="U6460" i="2"/>
  <c r="V6460" i="2"/>
  <c r="Y6460" i="2" s="1"/>
  <c r="U6461" i="2"/>
  <c r="V6461" i="2"/>
  <c r="Y6461" i="2" s="1"/>
  <c r="U6462" i="2"/>
  <c r="V6462" i="2"/>
  <c r="Y6462" i="2" s="1"/>
  <c r="U6463" i="2"/>
  <c r="V6463" i="2"/>
  <c r="Y6463" i="2" s="1"/>
  <c r="U6464" i="2"/>
  <c r="V6464" i="2"/>
  <c r="Y6464" i="2" s="1"/>
  <c r="U6465" i="2"/>
  <c r="V6465" i="2"/>
  <c r="Y6465" i="2" s="1"/>
  <c r="U6466" i="2"/>
  <c r="V6466" i="2"/>
  <c r="Y6466" i="2" s="1"/>
  <c r="U6467" i="2"/>
  <c r="V6467" i="2"/>
  <c r="Y6467" i="2" s="1"/>
  <c r="U6468" i="2"/>
  <c r="V6468" i="2"/>
  <c r="Y6468" i="2" s="1"/>
  <c r="U6469" i="2"/>
  <c r="V6469" i="2"/>
  <c r="Y6469" i="2" s="1"/>
  <c r="U6470" i="2"/>
  <c r="V6470" i="2"/>
  <c r="Y6470" i="2" s="1"/>
  <c r="U6471" i="2"/>
  <c r="V6471" i="2"/>
  <c r="Y6471" i="2" s="1"/>
  <c r="U6472" i="2"/>
  <c r="V6472" i="2"/>
  <c r="Y6472" i="2" s="1"/>
  <c r="U6473" i="2"/>
  <c r="V6473" i="2"/>
  <c r="Y6473" i="2" s="1"/>
  <c r="U6474" i="2"/>
  <c r="V6474" i="2"/>
  <c r="Y6474" i="2" s="1"/>
  <c r="U6475" i="2"/>
  <c r="V6475" i="2"/>
  <c r="Y6475" i="2" s="1"/>
  <c r="U6476" i="2"/>
  <c r="V6476" i="2"/>
  <c r="Y6476" i="2" s="1"/>
  <c r="U6477" i="2"/>
  <c r="V6477" i="2"/>
  <c r="Y6477" i="2" s="1"/>
  <c r="U6478" i="2"/>
  <c r="V6478" i="2"/>
  <c r="Y6478" i="2" s="1"/>
  <c r="U6479" i="2"/>
  <c r="V6479" i="2"/>
  <c r="Y6479" i="2" s="1"/>
  <c r="U6480" i="2"/>
  <c r="V6480" i="2"/>
  <c r="Y6480" i="2" s="1"/>
  <c r="U6481" i="2"/>
  <c r="V6481" i="2"/>
  <c r="Y6481" i="2" s="1"/>
  <c r="U6482" i="2"/>
  <c r="V6482" i="2"/>
  <c r="Y6482" i="2" s="1"/>
  <c r="U6483" i="2"/>
  <c r="V6483" i="2"/>
  <c r="Y6483" i="2" s="1"/>
  <c r="U6484" i="2"/>
  <c r="V6484" i="2"/>
  <c r="Y6484" i="2" s="1"/>
  <c r="U6485" i="2"/>
  <c r="V6485" i="2"/>
  <c r="Y6485" i="2" s="1"/>
  <c r="U6486" i="2"/>
  <c r="V6486" i="2"/>
  <c r="Y6486" i="2" s="1"/>
  <c r="U6487" i="2"/>
  <c r="V6487" i="2"/>
  <c r="Y6487" i="2" s="1"/>
  <c r="U6488" i="2"/>
  <c r="V6488" i="2"/>
  <c r="Y6488" i="2" s="1"/>
  <c r="U6489" i="2"/>
  <c r="V6489" i="2"/>
  <c r="Y6489" i="2" s="1"/>
  <c r="U6490" i="2"/>
  <c r="V6490" i="2"/>
  <c r="Y6490" i="2" s="1"/>
  <c r="U6491" i="2"/>
  <c r="V6491" i="2"/>
  <c r="Y6491" i="2" s="1"/>
  <c r="U6492" i="2"/>
  <c r="V6492" i="2"/>
  <c r="Y6492" i="2" s="1"/>
  <c r="U6493" i="2"/>
  <c r="V6493" i="2"/>
  <c r="Y6493" i="2" s="1"/>
  <c r="U6494" i="2"/>
  <c r="V6494" i="2"/>
  <c r="Y6494" i="2" s="1"/>
  <c r="U6495" i="2"/>
  <c r="V6495" i="2"/>
  <c r="Y6495" i="2" s="1"/>
  <c r="U6496" i="2"/>
  <c r="V6496" i="2"/>
  <c r="Y6496" i="2" s="1"/>
  <c r="U6497" i="2"/>
  <c r="V6497" i="2"/>
  <c r="Y6497" i="2" s="1"/>
  <c r="U6498" i="2"/>
  <c r="V6498" i="2"/>
  <c r="Y6498" i="2" s="1"/>
  <c r="U6499" i="2"/>
  <c r="V6499" i="2"/>
  <c r="Y6499" i="2" s="1"/>
  <c r="U6500" i="2"/>
  <c r="V6500" i="2"/>
  <c r="Y6500" i="2" s="1"/>
  <c r="U6501" i="2"/>
  <c r="V6501" i="2"/>
  <c r="Y6501" i="2" s="1"/>
  <c r="U6502" i="2"/>
  <c r="V6502" i="2"/>
  <c r="Y6502" i="2" s="1"/>
  <c r="U6503" i="2"/>
  <c r="V6503" i="2"/>
  <c r="Y6503" i="2" s="1"/>
  <c r="U6504" i="2"/>
  <c r="V6504" i="2"/>
  <c r="Y6504" i="2" s="1"/>
  <c r="U6505" i="2"/>
  <c r="V6505" i="2"/>
  <c r="Y6505" i="2" s="1"/>
  <c r="U6506" i="2"/>
  <c r="V6506" i="2"/>
  <c r="Y6506" i="2" s="1"/>
  <c r="U6507" i="2"/>
  <c r="V6507" i="2"/>
  <c r="Y6507" i="2" s="1"/>
  <c r="U6508" i="2"/>
  <c r="V6508" i="2"/>
  <c r="Y6508" i="2" s="1"/>
  <c r="U6509" i="2"/>
  <c r="V6509" i="2"/>
  <c r="Y6509" i="2" s="1"/>
  <c r="U6510" i="2"/>
  <c r="V6510" i="2"/>
  <c r="Y6510" i="2" s="1"/>
  <c r="U6511" i="2"/>
  <c r="V6511" i="2"/>
  <c r="Y6511" i="2" s="1"/>
  <c r="U6512" i="2"/>
  <c r="V6512" i="2"/>
  <c r="Y6512" i="2" s="1"/>
  <c r="U6513" i="2"/>
  <c r="V6513" i="2"/>
  <c r="Y6513" i="2" s="1"/>
  <c r="U6514" i="2"/>
  <c r="V6514" i="2"/>
  <c r="Y6514" i="2" s="1"/>
  <c r="V3" i="2"/>
  <c r="Y3" i="2" s="1"/>
  <c r="V4" i="2"/>
  <c r="Y4" i="2" s="1"/>
  <c r="V5" i="2"/>
  <c r="Y5" i="2" s="1"/>
  <c r="V6" i="2"/>
  <c r="Y6" i="2" s="1"/>
  <c r="V7" i="2"/>
  <c r="Y7" i="2" s="1"/>
  <c r="V8" i="2"/>
  <c r="Y8" i="2" s="1"/>
  <c r="V9" i="2"/>
  <c r="Y9" i="2" s="1"/>
  <c r="V10" i="2"/>
  <c r="Y10" i="2" s="1"/>
  <c r="V11" i="2"/>
  <c r="Y11" i="2" s="1"/>
  <c r="V12" i="2"/>
  <c r="Y12" i="2" s="1"/>
  <c r="V2" i="2"/>
  <c r="Y2" i="2" s="1"/>
  <c r="U3" i="2"/>
  <c r="U4" i="2"/>
  <c r="U5" i="2"/>
  <c r="U6" i="2"/>
  <c r="U7" i="2"/>
  <c r="U8" i="2"/>
  <c r="U9" i="2"/>
  <c r="U10" i="2"/>
  <c r="U11" i="2"/>
  <c r="U12" i="2"/>
  <c r="U2" i="2"/>
  <c r="AL842" i="1" s="1"/>
  <c r="AT1" i="1" l="1"/>
  <c r="AT7" i="1"/>
  <c r="AT13" i="1"/>
  <c r="AT19" i="1"/>
  <c r="AT31" i="1"/>
  <c r="BJ2" i="1"/>
  <c r="BD2" i="1"/>
  <c r="BI2" i="1"/>
  <c r="BC2" i="1"/>
  <c r="AY2" i="1"/>
  <c r="BE2" i="1"/>
  <c r="BH2" i="1"/>
  <c r="BB2" i="1"/>
  <c r="BG2" i="1"/>
  <c r="BA2" i="1"/>
  <c r="BF2" i="1"/>
  <c r="AK1259" i="1"/>
  <c r="AK1253" i="1"/>
  <c r="AK1247" i="1"/>
  <c r="AK1241" i="1"/>
  <c r="AK1234" i="1"/>
  <c r="AK1227" i="1"/>
  <c r="AK1220" i="1"/>
  <c r="AK1213" i="1"/>
  <c r="AK1205" i="1"/>
  <c r="AK1198" i="1"/>
  <c r="AK1191" i="1"/>
  <c r="AK1184" i="1"/>
  <c r="AK1177" i="1"/>
  <c r="AK1169" i="1"/>
  <c r="AK1162" i="1"/>
  <c r="AK1155" i="1"/>
  <c r="AK1148" i="1"/>
  <c r="AK1141" i="1"/>
  <c r="AK1131" i="1"/>
  <c r="AK1119" i="1"/>
  <c r="AK1107" i="1"/>
  <c r="AT17" i="1" s="1"/>
  <c r="AK1095" i="1"/>
  <c r="AK1083" i="1"/>
  <c r="AK1071" i="1"/>
  <c r="AK1059" i="1"/>
  <c r="AK1047" i="1"/>
  <c r="AK1034" i="1"/>
  <c r="AK1001" i="1"/>
  <c r="AK965" i="1"/>
  <c r="AK929" i="1"/>
  <c r="AK893" i="1"/>
  <c r="AK857" i="1"/>
  <c r="AK821" i="1"/>
  <c r="AK785" i="1"/>
  <c r="AK749" i="1"/>
  <c r="AK713" i="1"/>
  <c r="AK677" i="1"/>
  <c r="AK641" i="1"/>
  <c r="AK605" i="1"/>
  <c r="AK569" i="1"/>
  <c r="AK533" i="1"/>
  <c r="AK497" i="1"/>
  <c r="AK456" i="1"/>
  <c r="AK413" i="1"/>
  <c r="AK365" i="1"/>
  <c r="AK284" i="1"/>
  <c r="AK68" i="1"/>
  <c r="AL1115" i="1"/>
  <c r="AL896" i="1"/>
  <c r="AK1264" i="1"/>
  <c r="AK1258" i="1"/>
  <c r="AK1252" i="1"/>
  <c r="AK1246" i="1"/>
  <c r="AK1240" i="1"/>
  <c r="AK1233" i="1"/>
  <c r="AK1226" i="1"/>
  <c r="AK1219" i="1"/>
  <c r="AK1211" i="1"/>
  <c r="AK1204" i="1"/>
  <c r="AK1197" i="1"/>
  <c r="AK1190" i="1"/>
  <c r="AK1183" i="1"/>
  <c r="AK1175" i="1"/>
  <c r="AK1168" i="1"/>
  <c r="AK1161" i="1"/>
  <c r="AK1154" i="1"/>
  <c r="AK1147" i="1"/>
  <c r="AK1139" i="1"/>
  <c r="AK1130" i="1"/>
  <c r="AK1118" i="1"/>
  <c r="AK1106" i="1"/>
  <c r="AK1094" i="1"/>
  <c r="AK1082" i="1"/>
  <c r="AK1070" i="1"/>
  <c r="AK1058" i="1"/>
  <c r="AK1046" i="1"/>
  <c r="AK1031" i="1"/>
  <c r="AK995" i="1"/>
  <c r="AK959" i="1"/>
  <c r="AK923" i="1"/>
  <c r="AK887" i="1"/>
  <c r="AK851" i="1"/>
  <c r="AK815" i="1"/>
  <c r="AK779" i="1"/>
  <c r="AK743" i="1"/>
  <c r="AK707" i="1"/>
  <c r="AK671" i="1"/>
  <c r="AK635" i="1"/>
  <c r="AK599" i="1"/>
  <c r="AK563" i="1"/>
  <c r="AK527" i="1"/>
  <c r="AK491" i="1"/>
  <c r="AK449" i="1"/>
  <c r="AK406" i="1"/>
  <c r="AK357" i="1"/>
  <c r="AK248" i="1"/>
  <c r="AK32" i="1"/>
  <c r="AL1079" i="1"/>
  <c r="AM6" i="1"/>
  <c r="AM12" i="1"/>
  <c r="AM18" i="1"/>
  <c r="AM24" i="1"/>
  <c r="AM30" i="1"/>
  <c r="AM36" i="1"/>
  <c r="AM42" i="1"/>
  <c r="AM48" i="1"/>
  <c r="AM54" i="1"/>
  <c r="AM60" i="1"/>
  <c r="AM66" i="1"/>
  <c r="AM72" i="1"/>
  <c r="AM78" i="1"/>
  <c r="AM84" i="1"/>
  <c r="AM90" i="1"/>
  <c r="AM96" i="1"/>
  <c r="AM102" i="1"/>
  <c r="AM108" i="1"/>
  <c r="AM114" i="1"/>
  <c r="AM120" i="1"/>
  <c r="AM126" i="1"/>
  <c r="AM132" i="1"/>
  <c r="AM138" i="1"/>
  <c r="AM144" i="1"/>
  <c r="AM150" i="1"/>
  <c r="AM156" i="1"/>
  <c r="AM162" i="1"/>
  <c r="AM168" i="1"/>
  <c r="AM174" i="1"/>
  <c r="AM180" i="1"/>
  <c r="AM186" i="1"/>
  <c r="AM192" i="1"/>
  <c r="AM198" i="1"/>
  <c r="AM204" i="1"/>
  <c r="AM210" i="1"/>
  <c r="AM216" i="1"/>
  <c r="AM222" i="1"/>
  <c r="AM228" i="1"/>
  <c r="AM234" i="1"/>
  <c r="AM240" i="1"/>
  <c r="AM246" i="1"/>
  <c r="AM252" i="1"/>
  <c r="AM258" i="1"/>
  <c r="AM264" i="1"/>
  <c r="AM270" i="1"/>
  <c r="AM276" i="1"/>
  <c r="AM282" i="1"/>
  <c r="AM288" i="1"/>
  <c r="AM294" i="1"/>
  <c r="AM300" i="1"/>
  <c r="AM306" i="1"/>
  <c r="AM312" i="1"/>
  <c r="AM318" i="1"/>
  <c r="AM324" i="1"/>
  <c r="AM330" i="1"/>
  <c r="AM336" i="1"/>
  <c r="AM342" i="1"/>
  <c r="AM348" i="1"/>
  <c r="AM354" i="1"/>
  <c r="AM360" i="1"/>
  <c r="AM366" i="1"/>
  <c r="AM372" i="1"/>
  <c r="AM378" i="1"/>
  <c r="AM7" i="1"/>
  <c r="AM13" i="1"/>
  <c r="AM19" i="1"/>
  <c r="AM25" i="1"/>
  <c r="AM31" i="1"/>
  <c r="AM37" i="1"/>
  <c r="AM43" i="1"/>
  <c r="AM49" i="1"/>
  <c r="AM55" i="1"/>
  <c r="AM61" i="1"/>
  <c r="AM67" i="1"/>
  <c r="AM73" i="1"/>
  <c r="AM79" i="1"/>
  <c r="AM85" i="1"/>
  <c r="AM91" i="1"/>
  <c r="AM97" i="1"/>
  <c r="AM103" i="1"/>
  <c r="AM109" i="1"/>
  <c r="AM115" i="1"/>
  <c r="AM121" i="1"/>
  <c r="AM127" i="1"/>
  <c r="AM133" i="1"/>
  <c r="AM139" i="1"/>
  <c r="AM145" i="1"/>
  <c r="AM151" i="1"/>
  <c r="AM157" i="1"/>
  <c r="AM163" i="1"/>
  <c r="AM169" i="1"/>
  <c r="AM175" i="1"/>
  <c r="AM181" i="1"/>
  <c r="AM187" i="1"/>
  <c r="AM193" i="1"/>
  <c r="AM199" i="1"/>
  <c r="AM205" i="1"/>
  <c r="AM211" i="1"/>
  <c r="AM217" i="1"/>
  <c r="AM223" i="1"/>
  <c r="AM229" i="1"/>
  <c r="AM235" i="1"/>
  <c r="AM241" i="1"/>
  <c r="AM247" i="1"/>
  <c r="AM253" i="1"/>
  <c r="AM259" i="1"/>
  <c r="AM265" i="1"/>
  <c r="AM271" i="1"/>
  <c r="AM277" i="1"/>
  <c r="AM283" i="1"/>
  <c r="AM289" i="1"/>
  <c r="AM295" i="1"/>
  <c r="AM301" i="1"/>
  <c r="AM307" i="1"/>
  <c r="AM313" i="1"/>
  <c r="AM319" i="1"/>
  <c r="AM325" i="1"/>
  <c r="AM331" i="1"/>
  <c r="AM337" i="1"/>
  <c r="AM343" i="1"/>
  <c r="AM349" i="1"/>
  <c r="AM355" i="1"/>
  <c r="AM361" i="1"/>
  <c r="AM367" i="1"/>
  <c r="AM373" i="1"/>
  <c r="AM379" i="1"/>
  <c r="AM385" i="1"/>
  <c r="AM391" i="1"/>
  <c r="AM397" i="1"/>
  <c r="AM403" i="1"/>
  <c r="AM409" i="1"/>
  <c r="AM415" i="1"/>
  <c r="AM8" i="1"/>
  <c r="AM14" i="1"/>
  <c r="AM20" i="1"/>
  <c r="AM26" i="1"/>
  <c r="AM32" i="1"/>
  <c r="AM38" i="1"/>
  <c r="AM44" i="1"/>
  <c r="AM50" i="1"/>
  <c r="AM56" i="1"/>
  <c r="AM62" i="1"/>
  <c r="AM68" i="1"/>
  <c r="AM74" i="1"/>
  <c r="AM80" i="1"/>
  <c r="AM86" i="1"/>
  <c r="AM92" i="1"/>
  <c r="AM98" i="1"/>
  <c r="AM104" i="1"/>
  <c r="AM110" i="1"/>
  <c r="AM116" i="1"/>
  <c r="AM122" i="1"/>
  <c r="AM128" i="1"/>
  <c r="AM134" i="1"/>
  <c r="AM140" i="1"/>
  <c r="AM146" i="1"/>
  <c r="AM152" i="1"/>
  <c r="AM158" i="1"/>
  <c r="AM164" i="1"/>
  <c r="AM170" i="1"/>
  <c r="AM176" i="1"/>
  <c r="AM182" i="1"/>
  <c r="AM188" i="1"/>
  <c r="AM194" i="1"/>
  <c r="AM200" i="1"/>
  <c r="AM206" i="1"/>
  <c r="AM212" i="1"/>
  <c r="AM218" i="1"/>
  <c r="AM224" i="1"/>
  <c r="AM230" i="1"/>
  <c r="AM236" i="1"/>
  <c r="AM242" i="1"/>
  <c r="AM248" i="1"/>
  <c r="AM254" i="1"/>
  <c r="AM260" i="1"/>
  <c r="AM266" i="1"/>
  <c r="AM272" i="1"/>
  <c r="AM278" i="1"/>
  <c r="AM284" i="1"/>
  <c r="AM290" i="1"/>
  <c r="AM296" i="1"/>
  <c r="AM302" i="1"/>
  <c r="AM308" i="1"/>
  <c r="AM314" i="1"/>
  <c r="AM320" i="1"/>
  <c r="AM326" i="1"/>
  <c r="AM332" i="1"/>
  <c r="AM338" i="1"/>
  <c r="AM3" i="1"/>
  <c r="AM9" i="1"/>
  <c r="AM15" i="1"/>
  <c r="AM21" i="1"/>
  <c r="AM27" i="1"/>
  <c r="AM33" i="1"/>
  <c r="AM39" i="1"/>
  <c r="AM45" i="1"/>
  <c r="AM51" i="1"/>
  <c r="AM57" i="1"/>
  <c r="AM63" i="1"/>
  <c r="AM69" i="1"/>
  <c r="AM75" i="1"/>
  <c r="AM81" i="1"/>
  <c r="AM87" i="1"/>
  <c r="AM93" i="1"/>
  <c r="AM99" i="1"/>
  <c r="AM105" i="1"/>
  <c r="AT26" i="1" s="1"/>
  <c r="AM111" i="1"/>
  <c r="AM117" i="1"/>
  <c r="AM123" i="1"/>
  <c r="AM129" i="1"/>
  <c r="AM135" i="1"/>
  <c r="AM141" i="1"/>
  <c r="AM147" i="1"/>
  <c r="AM153" i="1"/>
  <c r="AM159" i="1"/>
  <c r="AM165" i="1"/>
  <c r="AM171" i="1"/>
  <c r="AM177" i="1"/>
  <c r="AM183" i="1"/>
  <c r="AM189" i="1"/>
  <c r="AM195" i="1"/>
  <c r="AM201" i="1"/>
  <c r="AM207" i="1"/>
  <c r="AM213" i="1"/>
  <c r="AM219" i="1"/>
  <c r="AM225" i="1"/>
  <c r="AM231" i="1"/>
  <c r="AM237" i="1"/>
  <c r="AM243" i="1"/>
  <c r="AM249" i="1"/>
  <c r="AM255" i="1"/>
  <c r="AM261" i="1"/>
  <c r="AM267" i="1"/>
  <c r="AM273" i="1"/>
  <c r="AM279" i="1"/>
  <c r="AM285" i="1"/>
  <c r="AM291" i="1"/>
  <c r="AM297" i="1"/>
  <c r="AM303" i="1"/>
  <c r="AM309" i="1"/>
  <c r="AM315" i="1"/>
  <c r="AM321" i="1"/>
  <c r="AM327" i="1"/>
  <c r="AM333" i="1"/>
  <c r="AM339" i="1"/>
  <c r="AM345" i="1"/>
  <c r="AM351" i="1"/>
  <c r="AM357" i="1"/>
  <c r="AM363" i="1"/>
  <c r="AM369" i="1"/>
  <c r="AM375" i="1"/>
  <c r="AM381" i="1"/>
  <c r="AM387" i="1"/>
  <c r="AM393" i="1"/>
  <c r="AM399" i="1"/>
  <c r="AM405" i="1"/>
  <c r="AM411" i="1"/>
  <c r="AM417" i="1"/>
  <c r="AM423" i="1"/>
  <c r="AM429" i="1"/>
  <c r="AM435" i="1"/>
  <c r="AM441" i="1"/>
  <c r="AM447" i="1"/>
  <c r="AM453" i="1"/>
  <c r="AM459" i="1"/>
  <c r="AM465" i="1"/>
  <c r="AM471" i="1"/>
  <c r="AM477" i="1"/>
  <c r="AM483" i="1"/>
  <c r="AM489" i="1"/>
  <c r="AM4" i="1"/>
  <c r="AM10" i="1"/>
  <c r="AM16" i="1"/>
  <c r="AM22" i="1"/>
  <c r="AM28" i="1"/>
  <c r="AM34" i="1"/>
  <c r="AM40" i="1"/>
  <c r="AM46" i="1"/>
  <c r="AM52" i="1"/>
  <c r="AM58" i="1"/>
  <c r="AM64" i="1"/>
  <c r="AM70" i="1"/>
  <c r="AM76" i="1"/>
  <c r="AM82" i="1"/>
  <c r="AM88" i="1"/>
  <c r="AM94" i="1"/>
  <c r="AM100" i="1"/>
  <c r="AM106" i="1"/>
  <c r="AM112" i="1"/>
  <c r="AM118" i="1"/>
  <c r="AM124" i="1"/>
  <c r="AM130" i="1"/>
  <c r="AM136" i="1"/>
  <c r="AM142" i="1"/>
  <c r="AM148" i="1"/>
  <c r="AM154" i="1"/>
  <c r="AM160" i="1"/>
  <c r="AM166" i="1"/>
  <c r="AM172" i="1"/>
  <c r="AM178" i="1"/>
  <c r="AM184" i="1"/>
  <c r="AM190" i="1"/>
  <c r="AM196" i="1"/>
  <c r="AM202" i="1"/>
  <c r="AM208" i="1"/>
  <c r="AM214" i="1"/>
  <c r="AM220" i="1"/>
  <c r="AM226" i="1"/>
  <c r="AM232" i="1"/>
  <c r="AM238" i="1"/>
  <c r="AM244" i="1"/>
  <c r="AM250" i="1"/>
  <c r="AM256" i="1"/>
  <c r="AM262" i="1"/>
  <c r="AM268" i="1"/>
  <c r="AM274" i="1"/>
  <c r="AM280" i="1"/>
  <c r="AM286" i="1"/>
  <c r="AM292" i="1"/>
  <c r="AM298" i="1"/>
  <c r="AM304" i="1"/>
  <c r="AM310" i="1"/>
  <c r="AM316" i="1"/>
  <c r="AM322" i="1"/>
  <c r="AM328" i="1"/>
  <c r="AM334" i="1"/>
  <c r="AM340" i="1"/>
  <c r="AM346" i="1"/>
  <c r="AM352" i="1"/>
  <c r="AM358" i="1"/>
  <c r="AM364" i="1"/>
  <c r="AM370" i="1"/>
  <c r="AM376" i="1"/>
  <c r="AM382" i="1"/>
  <c r="AM388" i="1"/>
  <c r="AM394" i="1"/>
  <c r="AM400" i="1"/>
  <c r="AM406" i="1"/>
  <c r="AM412" i="1"/>
  <c r="AM418" i="1"/>
  <c r="AM424" i="1"/>
  <c r="AM5" i="1"/>
  <c r="AM11" i="1"/>
  <c r="AM17" i="1"/>
  <c r="AM23" i="1"/>
  <c r="AM29" i="1"/>
  <c r="AM35" i="1"/>
  <c r="AM41" i="1"/>
  <c r="AM47" i="1"/>
  <c r="AM53" i="1"/>
  <c r="AM59" i="1"/>
  <c r="AM65" i="1"/>
  <c r="AM71" i="1"/>
  <c r="AM77" i="1"/>
  <c r="AM83" i="1"/>
  <c r="AM89" i="1"/>
  <c r="AM95" i="1"/>
  <c r="AM101" i="1"/>
  <c r="AM107" i="1"/>
  <c r="AM113" i="1"/>
  <c r="AM119" i="1"/>
  <c r="AM125" i="1"/>
  <c r="AM131" i="1"/>
  <c r="AM137" i="1"/>
  <c r="AM143" i="1"/>
  <c r="AM149" i="1"/>
  <c r="AM155" i="1"/>
  <c r="AM161" i="1"/>
  <c r="AM167" i="1"/>
  <c r="AM173" i="1"/>
  <c r="AM179" i="1"/>
  <c r="AM185" i="1"/>
  <c r="AM191" i="1"/>
  <c r="AM197" i="1"/>
  <c r="AM203" i="1"/>
  <c r="AM209" i="1"/>
  <c r="AM215" i="1"/>
  <c r="AM221" i="1"/>
  <c r="AM227" i="1"/>
  <c r="AM233" i="1"/>
  <c r="AM239" i="1"/>
  <c r="AM245" i="1"/>
  <c r="AM251" i="1"/>
  <c r="AM257" i="1"/>
  <c r="AM263" i="1"/>
  <c r="AM269" i="1"/>
  <c r="AM275" i="1"/>
  <c r="AM281" i="1"/>
  <c r="AM287" i="1"/>
  <c r="AM293" i="1"/>
  <c r="AM299" i="1"/>
  <c r="AM305" i="1"/>
  <c r="AM311" i="1"/>
  <c r="AM317" i="1"/>
  <c r="AM323" i="1"/>
  <c r="AM329" i="1"/>
  <c r="AM335" i="1"/>
  <c r="AM341" i="1"/>
  <c r="AM347" i="1"/>
  <c r="AM353" i="1"/>
  <c r="AM359" i="1"/>
  <c r="AM365" i="1"/>
  <c r="AM371" i="1"/>
  <c r="AM377" i="1"/>
  <c r="AM383" i="1"/>
  <c r="AM389" i="1"/>
  <c r="AM395" i="1"/>
  <c r="AM401" i="1"/>
  <c r="AM407" i="1"/>
  <c r="AM413" i="1"/>
  <c r="AM419" i="1"/>
  <c r="AM425" i="1"/>
  <c r="AM431" i="1"/>
  <c r="AM437" i="1"/>
  <c r="AM443" i="1"/>
  <c r="AM374" i="1"/>
  <c r="AM396" i="1"/>
  <c r="AM414" i="1"/>
  <c r="AM427" i="1"/>
  <c r="AM436" i="1"/>
  <c r="AM445" i="1"/>
  <c r="AM452" i="1"/>
  <c r="AM460" i="1"/>
  <c r="AM467" i="1"/>
  <c r="AM474" i="1"/>
  <c r="AM481" i="1"/>
  <c r="AM488" i="1"/>
  <c r="AM495" i="1"/>
  <c r="AM501" i="1"/>
  <c r="AM507" i="1"/>
  <c r="AM513" i="1"/>
  <c r="AM519" i="1"/>
  <c r="AM525" i="1"/>
  <c r="AM531" i="1"/>
  <c r="AM537" i="1"/>
  <c r="AM543" i="1"/>
  <c r="AM549" i="1"/>
  <c r="AM555" i="1"/>
  <c r="AM561" i="1"/>
  <c r="AM567" i="1"/>
  <c r="AM573" i="1"/>
  <c r="AM579" i="1"/>
  <c r="AM585" i="1"/>
  <c r="AM591" i="1"/>
  <c r="AM597" i="1"/>
  <c r="AM603" i="1"/>
  <c r="AM609" i="1"/>
  <c r="AM615" i="1"/>
  <c r="AM621" i="1"/>
  <c r="AM627" i="1"/>
  <c r="AM633" i="1"/>
  <c r="AM639" i="1"/>
  <c r="AM645" i="1"/>
  <c r="AM651" i="1"/>
  <c r="AM657" i="1"/>
  <c r="AM663" i="1"/>
  <c r="AM669" i="1"/>
  <c r="AM675" i="1"/>
  <c r="AM681" i="1"/>
  <c r="AM687" i="1"/>
  <c r="AM693" i="1"/>
  <c r="AM699" i="1"/>
  <c r="AM705" i="1"/>
  <c r="AM711" i="1"/>
  <c r="AM717" i="1"/>
  <c r="AM723" i="1"/>
  <c r="AM729" i="1"/>
  <c r="AM735" i="1"/>
  <c r="AM741" i="1"/>
  <c r="AM747" i="1"/>
  <c r="AM753" i="1"/>
  <c r="AM759" i="1"/>
  <c r="AM765" i="1"/>
  <c r="AM771" i="1"/>
  <c r="AM777" i="1"/>
  <c r="AM783" i="1"/>
  <c r="AM789" i="1"/>
  <c r="AM795" i="1"/>
  <c r="AM801" i="1"/>
  <c r="AM807" i="1"/>
  <c r="AM813" i="1"/>
  <c r="AM819" i="1"/>
  <c r="AM825" i="1"/>
  <c r="AM831" i="1"/>
  <c r="AM837" i="1"/>
  <c r="AM843" i="1"/>
  <c r="AM849" i="1"/>
  <c r="AM855" i="1"/>
  <c r="AM861" i="1"/>
  <c r="AM867" i="1"/>
  <c r="AM873" i="1"/>
  <c r="AM879" i="1"/>
  <c r="AM885" i="1"/>
  <c r="AM891" i="1"/>
  <c r="AM897" i="1"/>
  <c r="AM903" i="1"/>
  <c r="AM909" i="1"/>
  <c r="AM344" i="1"/>
  <c r="AM380" i="1"/>
  <c r="AM398" i="1"/>
  <c r="AM416" i="1"/>
  <c r="AM428" i="1"/>
  <c r="AM438" i="1"/>
  <c r="AM446" i="1"/>
  <c r="AM454" i="1"/>
  <c r="AM461" i="1"/>
  <c r="AM468" i="1"/>
  <c r="AM475" i="1"/>
  <c r="AM482" i="1"/>
  <c r="AM490" i="1"/>
  <c r="AM496" i="1"/>
  <c r="AM502" i="1"/>
  <c r="AM508" i="1"/>
  <c r="AM514" i="1"/>
  <c r="AM520" i="1"/>
  <c r="AM526" i="1"/>
  <c r="AM532" i="1"/>
  <c r="AM538" i="1"/>
  <c r="AM544" i="1"/>
  <c r="AM550" i="1"/>
  <c r="AM556" i="1"/>
  <c r="AM562" i="1"/>
  <c r="AM568" i="1"/>
  <c r="AM574" i="1"/>
  <c r="AM580" i="1"/>
  <c r="AM586" i="1"/>
  <c r="AM592" i="1"/>
  <c r="AM598" i="1"/>
  <c r="AM604" i="1"/>
  <c r="AM610" i="1"/>
  <c r="AM616" i="1"/>
  <c r="AM622" i="1"/>
  <c r="AM628" i="1"/>
  <c r="AM634" i="1"/>
  <c r="AM640" i="1"/>
  <c r="AM646" i="1"/>
  <c r="AM652" i="1"/>
  <c r="AM658" i="1"/>
  <c r="AM664" i="1"/>
  <c r="AM670" i="1"/>
  <c r="AM676" i="1"/>
  <c r="AM682" i="1"/>
  <c r="AM688" i="1"/>
  <c r="AM694" i="1"/>
  <c r="AM700" i="1"/>
  <c r="AM706" i="1"/>
  <c r="AM712" i="1"/>
  <c r="AM718" i="1"/>
  <c r="AM724" i="1"/>
  <c r="AM730" i="1"/>
  <c r="AM736" i="1"/>
  <c r="AM742" i="1"/>
  <c r="AM748" i="1"/>
  <c r="AM754" i="1"/>
  <c r="AM760" i="1"/>
  <c r="AM766" i="1"/>
  <c r="AM772" i="1"/>
  <c r="AM778" i="1"/>
  <c r="AM784" i="1"/>
  <c r="AM790" i="1"/>
  <c r="AM796" i="1"/>
  <c r="AM802" i="1"/>
  <c r="AM808" i="1"/>
  <c r="AM814" i="1"/>
  <c r="AM820" i="1"/>
  <c r="AM826" i="1"/>
  <c r="AM832" i="1"/>
  <c r="AM838" i="1"/>
  <c r="AM350" i="1"/>
  <c r="AM384" i="1"/>
  <c r="AM402" i="1"/>
  <c r="AM420" i="1"/>
  <c r="AM430" i="1"/>
  <c r="AM439" i="1"/>
  <c r="AM448" i="1"/>
  <c r="AM455" i="1"/>
  <c r="AM462" i="1"/>
  <c r="AM469" i="1"/>
  <c r="AM476" i="1"/>
  <c r="AM484" i="1"/>
  <c r="AM491" i="1"/>
  <c r="AM497" i="1"/>
  <c r="AM503" i="1"/>
  <c r="AM509" i="1"/>
  <c r="AM515" i="1"/>
  <c r="AM521" i="1"/>
  <c r="AM527" i="1"/>
  <c r="AM533" i="1"/>
  <c r="AM539" i="1"/>
  <c r="AM545" i="1"/>
  <c r="AM551" i="1"/>
  <c r="AM557" i="1"/>
  <c r="AM563" i="1"/>
  <c r="AM569" i="1"/>
  <c r="AM575" i="1"/>
  <c r="AM581" i="1"/>
  <c r="AM587" i="1"/>
  <c r="AM593" i="1"/>
  <c r="AM599" i="1"/>
  <c r="AM605" i="1"/>
  <c r="AM611" i="1"/>
  <c r="AM617" i="1"/>
  <c r="AM623" i="1"/>
  <c r="AM629" i="1"/>
  <c r="AM635" i="1"/>
  <c r="AM641" i="1"/>
  <c r="AM647" i="1"/>
  <c r="AM653" i="1"/>
  <c r="AM659" i="1"/>
  <c r="AM665" i="1"/>
  <c r="AM671" i="1"/>
  <c r="AM677" i="1"/>
  <c r="AM683" i="1"/>
  <c r="AM689" i="1"/>
  <c r="AM695" i="1"/>
  <c r="AM701" i="1"/>
  <c r="AM707" i="1"/>
  <c r="AM713" i="1"/>
  <c r="AM719" i="1"/>
  <c r="AM725" i="1"/>
  <c r="AM731" i="1"/>
  <c r="AM737" i="1"/>
  <c r="AM743" i="1"/>
  <c r="AM749" i="1"/>
  <c r="AM755" i="1"/>
  <c r="AM761" i="1"/>
  <c r="AM767" i="1"/>
  <c r="AM773" i="1"/>
  <c r="AM779" i="1"/>
  <c r="AM785" i="1"/>
  <c r="AM791" i="1"/>
  <c r="AM797" i="1"/>
  <c r="AM803" i="1"/>
  <c r="AM809" i="1"/>
  <c r="AM815" i="1"/>
  <c r="AM821" i="1"/>
  <c r="AM356" i="1"/>
  <c r="AM386" i="1"/>
  <c r="AM404" i="1"/>
  <c r="AM421" i="1"/>
  <c r="AM432" i="1"/>
  <c r="AM440" i="1"/>
  <c r="AM449" i="1"/>
  <c r="AM456" i="1"/>
  <c r="AM463" i="1"/>
  <c r="AM470" i="1"/>
  <c r="AM478" i="1"/>
  <c r="AM485" i="1"/>
  <c r="AM492" i="1"/>
  <c r="AM498" i="1"/>
  <c r="AM504" i="1"/>
  <c r="AM510" i="1"/>
  <c r="AM516" i="1"/>
  <c r="AM522" i="1"/>
  <c r="AM528" i="1"/>
  <c r="AM534" i="1"/>
  <c r="AM540" i="1"/>
  <c r="AM546" i="1"/>
  <c r="AM552" i="1"/>
  <c r="AM558" i="1"/>
  <c r="AM564" i="1"/>
  <c r="AM570" i="1"/>
  <c r="AM576" i="1"/>
  <c r="AM582" i="1"/>
  <c r="AM588" i="1"/>
  <c r="AM594" i="1"/>
  <c r="AM600" i="1"/>
  <c r="AM606" i="1"/>
  <c r="AM612" i="1"/>
  <c r="AM618" i="1"/>
  <c r="AM624" i="1"/>
  <c r="AM630" i="1"/>
  <c r="AM636" i="1"/>
  <c r="AM642" i="1"/>
  <c r="AM648" i="1"/>
  <c r="AM654" i="1"/>
  <c r="AM660" i="1"/>
  <c r="AM362" i="1"/>
  <c r="AM390" i="1"/>
  <c r="AM408" i="1"/>
  <c r="AM422" i="1"/>
  <c r="AM433" i="1"/>
  <c r="AM442" i="1"/>
  <c r="AM450" i="1"/>
  <c r="AM457" i="1"/>
  <c r="AM464" i="1"/>
  <c r="AM472" i="1"/>
  <c r="AM479" i="1"/>
  <c r="AM486" i="1"/>
  <c r="AM493" i="1"/>
  <c r="AM499" i="1"/>
  <c r="AM505" i="1"/>
  <c r="AM511" i="1"/>
  <c r="AM517" i="1"/>
  <c r="AM523" i="1"/>
  <c r="AM529" i="1"/>
  <c r="AM535" i="1"/>
  <c r="AM541" i="1"/>
  <c r="AM547" i="1"/>
  <c r="AM553" i="1"/>
  <c r="AM559" i="1"/>
  <c r="AM565" i="1"/>
  <c r="AM571" i="1"/>
  <c r="AM577" i="1"/>
  <c r="AM583" i="1"/>
  <c r="AM589" i="1"/>
  <c r="AM595" i="1"/>
  <c r="AM601" i="1"/>
  <c r="AM607" i="1"/>
  <c r="AM613" i="1"/>
  <c r="AM619" i="1"/>
  <c r="AM625" i="1"/>
  <c r="AM631" i="1"/>
  <c r="AM637" i="1"/>
  <c r="AM643" i="1"/>
  <c r="AM649" i="1"/>
  <c r="AM655" i="1"/>
  <c r="AM661" i="1"/>
  <c r="AM667" i="1"/>
  <c r="AM673" i="1"/>
  <c r="AM679" i="1"/>
  <c r="AM685" i="1"/>
  <c r="AM691" i="1"/>
  <c r="AM697" i="1"/>
  <c r="AM703" i="1"/>
  <c r="AM709" i="1"/>
  <c r="AM715" i="1"/>
  <c r="AM721" i="1"/>
  <c r="AM727" i="1"/>
  <c r="AM733" i="1"/>
  <c r="AM739" i="1"/>
  <c r="AM745" i="1"/>
  <c r="AM751" i="1"/>
  <c r="AM757" i="1"/>
  <c r="AM763" i="1"/>
  <c r="AM769" i="1"/>
  <c r="AM775" i="1"/>
  <c r="AM781" i="1"/>
  <c r="AM787" i="1"/>
  <c r="AM793" i="1"/>
  <c r="AM799" i="1"/>
  <c r="AM805" i="1"/>
  <c r="AM811" i="1"/>
  <c r="AM817" i="1"/>
  <c r="AM823" i="1"/>
  <c r="AM829" i="1"/>
  <c r="AM835" i="1"/>
  <c r="AM841" i="1"/>
  <c r="AM847" i="1"/>
  <c r="AM853" i="1"/>
  <c r="AM859" i="1"/>
  <c r="AM865" i="1"/>
  <c r="AM871" i="1"/>
  <c r="AM877" i="1"/>
  <c r="AM883" i="1"/>
  <c r="AM889" i="1"/>
  <c r="AM895" i="1"/>
  <c r="AM901" i="1"/>
  <c r="AM907" i="1"/>
  <c r="AM913" i="1"/>
  <c r="AM919" i="1"/>
  <c r="AM925" i="1"/>
  <c r="AM368" i="1"/>
  <c r="AM392" i="1"/>
  <c r="AM410" i="1"/>
  <c r="AM426" i="1"/>
  <c r="AM434" i="1"/>
  <c r="AM444" i="1"/>
  <c r="AM451" i="1"/>
  <c r="AM458" i="1"/>
  <c r="AM466" i="1"/>
  <c r="AM473" i="1"/>
  <c r="AM480" i="1"/>
  <c r="AM487" i="1"/>
  <c r="AM494" i="1"/>
  <c r="AM500" i="1"/>
  <c r="AM506" i="1"/>
  <c r="AM512" i="1"/>
  <c r="AM518" i="1"/>
  <c r="AM524" i="1"/>
  <c r="AM530" i="1"/>
  <c r="AM536" i="1"/>
  <c r="AM542" i="1"/>
  <c r="AM548" i="1"/>
  <c r="AM554" i="1"/>
  <c r="AM560" i="1"/>
  <c r="AM566" i="1"/>
  <c r="AM572" i="1"/>
  <c r="AM578" i="1"/>
  <c r="AM584" i="1"/>
  <c r="AM590" i="1"/>
  <c r="AM596" i="1"/>
  <c r="AM602" i="1"/>
  <c r="AM608" i="1"/>
  <c r="AM614" i="1"/>
  <c r="AM620" i="1"/>
  <c r="AM626" i="1"/>
  <c r="AM632" i="1"/>
  <c r="AM638" i="1"/>
  <c r="AM644" i="1"/>
  <c r="AM650" i="1"/>
  <c r="AM656" i="1"/>
  <c r="AM678" i="1"/>
  <c r="AM696" i="1"/>
  <c r="AM714" i="1"/>
  <c r="AM732" i="1"/>
  <c r="AM750" i="1"/>
  <c r="AM768" i="1"/>
  <c r="AM786" i="1"/>
  <c r="AM804" i="1"/>
  <c r="AM822" i="1"/>
  <c r="AM834" i="1"/>
  <c r="AM845" i="1"/>
  <c r="AM854" i="1"/>
  <c r="AM863" i="1"/>
  <c r="AM872" i="1"/>
  <c r="AM881" i="1"/>
  <c r="AM890" i="1"/>
  <c r="AM899" i="1"/>
  <c r="AM908" i="1"/>
  <c r="AM916" i="1"/>
  <c r="AM923" i="1"/>
  <c r="AM930" i="1"/>
  <c r="AM936" i="1"/>
  <c r="AM942" i="1"/>
  <c r="AM948" i="1"/>
  <c r="AM954" i="1"/>
  <c r="AM960" i="1"/>
  <c r="AM966" i="1"/>
  <c r="AM972" i="1"/>
  <c r="AM978" i="1"/>
  <c r="AM984" i="1"/>
  <c r="AM990" i="1"/>
  <c r="AM996" i="1"/>
  <c r="AM1002" i="1"/>
  <c r="AM1008" i="1"/>
  <c r="AM1014" i="1"/>
  <c r="AM1020" i="1"/>
  <c r="AM1026" i="1"/>
  <c r="AM1032" i="1"/>
  <c r="AM1038" i="1"/>
  <c r="AM1044" i="1"/>
  <c r="AM1050" i="1"/>
  <c r="AM1056" i="1"/>
  <c r="AM1062" i="1"/>
  <c r="AM1068" i="1"/>
  <c r="AM1074" i="1"/>
  <c r="AM1080" i="1"/>
  <c r="AM1086" i="1"/>
  <c r="AM1092" i="1"/>
  <c r="AM1098" i="1"/>
  <c r="AM1104" i="1"/>
  <c r="AM1110" i="1"/>
  <c r="AM1116" i="1"/>
  <c r="AM1122" i="1"/>
  <c r="AM1128" i="1"/>
  <c r="AM1134" i="1"/>
  <c r="AM1140" i="1"/>
  <c r="AM1146" i="1"/>
  <c r="AM1152" i="1"/>
  <c r="AM1158" i="1"/>
  <c r="AM1164" i="1"/>
  <c r="AM1170" i="1"/>
  <c r="AM1176" i="1"/>
  <c r="AM1182" i="1"/>
  <c r="AM1188" i="1"/>
  <c r="AM1194" i="1"/>
  <c r="AM1200" i="1"/>
  <c r="AM1206" i="1"/>
  <c r="AM1212" i="1"/>
  <c r="AM1218" i="1"/>
  <c r="AM1224" i="1"/>
  <c r="AM1230" i="1"/>
  <c r="AM1236" i="1"/>
  <c r="AM1242" i="1"/>
  <c r="AM1248" i="1"/>
  <c r="AM1254" i="1"/>
  <c r="AM1260" i="1"/>
  <c r="AL3" i="1"/>
  <c r="AL9" i="1"/>
  <c r="AL15" i="1"/>
  <c r="AL21" i="1"/>
  <c r="AL27" i="1"/>
  <c r="AL33" i="1"/>
  <c r="AL39" i="1"/>
  <c r="AL45" i="1"/>
  <c r="AL51" i="1"/>
  <c r="AM662" i="1"/>
  <c r="AM680" i="1"/>
  <c r="AM698" i="1"/>
  <c r="AM716" i="1"/>
  <c r="AM734" i="1"/>
  <c r="AM752" i="1"/>
  <c r="AM770" i="1"/>
  <c r="AM788" i="1"/>
  <c r="AM806" i="1"/>
  <c r="AM824" i="1"/>
  <c r="AM836" i="1"/>
  <c r="AM846" i="1"/>
  <c r="AM856" i="1"/>
  <c r="AM864" i="1"/>
  <c r="AM874" i="1"/>
  <c r="AM882" i="1"/>
  <c r="AM892" i="1"/>
  <c r="AM900" i="1"/>
  <c r="AM910" i="1"/>
  <c r="AM917" i="1"/>
  <c r="AM924" i="1"/>
  <c r="AM931" i="1"/>
  <c r="AM937" i="1"/>
  <c r="AM943" i="1"/>
  <c r="AM949" i="1"/>
  <c r="AM955" i="1"/>
  <c r="AM961" i="1"/>
  <c r="AM967" i="1"/>
  <c r="AM973" i="1"/>
  <c r="AM979" i="1"/>
  <c r="AM985" i="1"/>
  <c r="AM991" i="1"/>
  <c r="AM997" i="1"/>
  <c r="AM1003" i="1"/>
  <c r="AM1009" i="1"/>
  <c r="AM1015" i="1"/>
  <c r="AM1021" i="1"/>
  <c r="AM1027" i="1"/>
  <c r="AM1033" i="1"/>
  <c r="AM1039" i="1"/>
  <c r="AM1045" i="1"/>
  <c r="AM1051" i="1"/>
  <c r="AM1057" i="1"/>
  <c r="AM1063" i="1"/>
  <c r="AM1069" i="1"/>
  <c r="AM1075" i="1"/>
  <c r="AM1081" i="1"/>
  <c r="AM1087" i="1"/>
  <c r="AM1093" i="1"/>
  <c r="AM1099" i="1"/>
  <c r="AM1105" i="1"/>
  <c r="AM1111" i="1"/>
  <c r="AM1117" i="1"/>
  <c r="AM1123" i="1"/>
  <c r="AM1129" i="1"/>
  <c r="AM1135" i="1"/>
  <c r="AM1141" i="1"/>
  <c r="AM1147" i="1"/>
  <c r="AM1153" i="1"/>
  <c r="AM1159" i="1"/>
  <c r="AM1165" i="1"/>
  <c r="AM1171" i="1"/>
  <c r="AM1177" i="1"/>
  <c r="AM1183" i="1"/>
  <c r="AM1189" i="1"/>
  <c r="AM1195" i="1"/>
  <c r="AM1201" i="1"/>
  <c r="AM1207" i="1"/>
  <c r="AM1213" i="1"/>
  <c r="AM1219" i="1"/>
  <c r="AM1225" i="1"/>
  <c r="AM1231" i="1"/>
  <c r="AM1237" i="1"/>
  <c r="AM1243" i="1"/>
  <c r="AM666" i="1"/>
  <c r="AM684" i="1"/>
  <c r="AM702" i="1"/>
  <c r="AM720" i="1"/>
  <c r="AM738" i="1"/>
  <c r="AM756" i="1"/>
  <c r="AM774" i="1"/>
  <c r="AM792" i="1"/>
  <c r="AM810" i="1"/>
  <c r="AM827" i="1"/>
  <c r="AM839" i="1"/>
  <c r="AM848" i="1"/>
  <c r="AM857" i="1"/>
  <c r="AM866" i="1"/>
  <c r="AM875" i="1"/>
  <c r="AM884" i="1"/>
  <c r="AM893" i="1"/>
  <c r="AM902" i="1"/>
  <c r="AM911" i="1"/>
  <c r="AM918" i="1"/>
  <c r="AM926" i="1"/>
  <c r="AM932" i="1"/>
  <c r="AM938" i="1"/>
  <c r="AM944" i="1"/>
  <c r="AM950" i="1"/>
  <c r="AM956" i="1"/>
  <c r="AM962" i="1"/>
  <c r="AM968" i="1"/>
  <c r="AM974" i="1"/>
  <c r="AM980" i="1"/>
  <c r="AM986" i="1"/>
  <c r="AM992" i="1"/>
  <c r="AM998" i="1"/>
  <c r="AM1004" i="1"/>
  <c r="AM1010" i="1"/>
  <c r="AM1016" i="1"/>
  <c r="AM1022" i="1"/>
  <c r="AM1028" i="1"/>
  <c r="AM1034" i="1"/>
  <c r="AM1040" i="1"/>
  <c r="AM1046" i="1"/>
  <c r="AM1052" i="1"/>
  <c r="AM1058" i="1"/>
  <c r="AM1064" i="1"/>
  <c r="AM1070" i="1"/>
  <c r="AM1076" i="1"/>
  <c r="AM1082" i="1"/>
  <c r="AM1088" i="1"/>
  <c r="AM1094" i="1"/>
  <c r="AM1100" i="1"/>
  <c r="AM1106" i="1"/>
  <c r="AM1112" i="1"/>
  <c r="AM1118" i="1"/>
  <c r="AM1124" i="1"/>
  <c r="AM1130" i="1"/>
  <c r="AM1136" i="1"/>
  <c r="AM1142" i="1"/>
  <c r="AM1148" i="1"/>
  <c r="AM1154" i="1"/>
  <c r="AM1160" i="1"/>
  <c r="AM1166" i="1"/>
  <c r="AM1172" i="1"/>
  <c r="AM1178" i="1"/>
  <c r="AM1184" i="1"/>
  <c r="AM1190" i="1"/>
  <c r="AM1196" i="1"/>
  <c r="AM1202" i="1"/>
  <c r="AM668" i="1"/>
  <c r="AM686" i="1"/>
  <c r="AM704" i="1"/>
  <c r="AM722" i="1"/>
  <c r="AM740" i="1"/>
  <c r="AM758" i="1"/>
  <c r="AM776" i="1"/>
  <c r="AM794" i="1"/>
  <c r="AM812" i="1"/>
  <c r="AM828" i="1"/>
  <c r="AM840" i="1"/>
  <c r="AM850" i="1"/>
  <c r="AM858" i="1"/>
  <c r="AM868" i="1"/>
  <c r="AM876" i="1"/>
  <c r="AM886" i="1"/>
  <c r="AM894" i="1"/>
  <c r="AM904" i="1"/>
  <c r="AM912" i="1"/>
  <c r="AM920" i="1"/>
  <c r="AM927" i="1"/>
  <c r="AM933" i="1"/>
  <c r="AM939" i="1"/>
  <c r="AM945" i="1"/>
  <c r="AM951" i="1"/>
  <c r="AM957" i="1"/>
  <c r="AM963" i="1"/>
  <c r="AM969" i="1"/>
  <c r="AM975" i="1"/>
  <c r="AM981" i="1"/>
  <c r="AM987" i="1"/>
  <c r="AM993" i="1"/>
  <c r="AM999" i="1"/>
  <c r="AM1005" i="1"/>
  <c r="AM1011" i="1"/>
  <c r="AM1017" i="1"/>
  <c r="AM1023" i="1"/>
  <c r="AM1029" i="1"/>
  <c r="AM1035" i="1"/>
  <c r="AM1041" i="1"/>
  <c r="AM1047" i="1"/>
  <c r="AM1053" i="1"/>
  <c r="AM1059" i="1"/>
  <c r="AM1065" i="1"/>
  <c r="AM1071" i="1"/>
  <c r="AM1077" i="1"/>
  <c r="AM1083" i="1"/>
  <c r="AM1089" i="1"/>
  <c r="AM1095" i="1"/>
  <c r="AM1101" i="1"/>
  <c r="AM1107" i="1"/>
  <c r="AT29" i="1" s="1"/>
  <c r="AM1113" i="1"/>
  <c r="AM672" i="1"/>
  <c r="AM690" i="1"/>
  <c r="AM708" i="1"/>
  <c r="AM726" i="1"/>
  <c r="AM744" i="1"/>
  <c r="AM762" i="1"/>
  <c r="AM780" i="1"/>
  <c r="AM798" i="1"/>
  <c r="AM816" i="1"/>
  <c r="AM830" i="1"/>
  <c r="AM842" i="1"/>
  <c r="AM851" i="1"/>
  <c r="AM860" i="1"/>
  <c r="AM869" i="1"/>
  <c r="AM878" i="1"/>
  <c r="AM887" i="1"/>
  <c r="AM896" i="1"/>
  <c r="AM905" i="1"/>
  <c r="AM914" i="1"/>
  <c r="AM921" i="1"/>
  <c r="AM928" i="1"/>
  <c r="AT28" i="1" s="1"/>
  <c r="AM934" i="1"/>
  <c r="AM940" i="1"/>
  <c r="AM946" i="1"/>
  <c r="AM952" i="1"/>
  <c r="AM958" i="1"/>
  <c r="AM964" i="1"/>
  <c r="AM970" i="1"/>
  <c r="AM976" i="1"/>
  <c r="AM982" i="1"/>
  <c r="AM988" i="1"/>
  <c r="AM994" i="1"/>
  <c r="AM1000" i="1"/>
  <c r="AM1006" i="1"/>
  <c r="AM1012" i="1"/>
  <c r="AM1018" i="1"/>
  <c r="AM1024" i="1"/>
  <c r="AM1030" i="1"/>
  <c r="AM1036" i="1"/>
  <c r="AM1042" i="1"/>
  <c r="AM1048" i="1"/>
  <c r="AM1054" i="1"/>
  <c r="AM1060" i="1"/>
  <c r="AM1066" i="1"/>
  <c r="AM1072" i="1"/>
  <c r="AM1078" i="1"/>
  <c r="AM1084" i="1"/>
  <c r="AM1090" i="1"/>
  <c r="AM1096" i="1"/>
  <c r="AM1102" i="1"/>
  <c r="AM1108" i="1"/>
  <c r="AM1114" i="1"/>
  <c r="AM1120" i="1"/>
  <c r="AM1126" i="1"/>
  <c r="AM1132" i="1"/>
  <c r="AM1138" i="1"/>
  <c r="AT27" i="1" s="1"/>
  <c r="AM1144" i="1"/>
  <c r="AM1150" i="1"/>
  <c r="AM1156" i="1"/>
  <c r="AM1162" i="1"/>
  <c r="AM1168" i="1"/>
  <c r="AM1174" i="1"/>
  <c r="AM1180" i="1"/>
  <c r="AM1186" i="1"/>
  <c r="AM1192" i="1"/>
  <c r="AM1198" i="1"/>
  <c r="AM1204" i="1"/>
  <c r="AM1210" i="1"/>
  <c r="AM1216" i="1"/>
  <c r="AM1222" i="1"/>
  <c r="AM1228" i="1"/>
  <c r="AM1234" i="1"/>
  <c r="AM1240" i="1"/>
  <c r="AM1246" i="1"/>
  <c r="AM1252" i="1"/>
  <c r="AM1258" i="1"/>
  <c r="AM1264" i="1"/>
  <c r="AL7" i="1"/>
  <c r="AL13" i="1"/>
  <c r="AL19" i="1"/>
  <c r="AL25" i="1"/>
  <c r="AL31" i="1"/>
  <c r="AM764" i="1"/>
  <c r="AM852" i="1"/>
  <c r="AM906" i="1"/>
  <c r="AM947" i="1"/>
  <c r="AM983" i="1"/>
  <c r="AM1019" i="1"/>
  <c r="AM1055" i="1"/>
  <c r="AM1091" i="1"/>
  <c r="AM1121" i="1"/>
  <c r="AM1139" i="1"/>
  <c r="AM1157" i="1"/>
  <c r="AM1175" i="1"/>
  <c r="AM1193" i="1"/>
  <c r="AM1209" i="1"/>
  <c r="AM1221" i="1"/>
  <c r="AM1233" i="1"/>
  <c r="AM1245" i="1"/>
  <c r="AM1255" i="1"/>
  <c r="AM1263" i="1"/>
  <c r="AL10" i="1"/>
  <c r="AL18" i="1"/>
  <c r="AL28" i="1"/>
  <c r="AL36" i="1"/>
  <c r="AL43" i="1"/>
  <c r="AL50" i="1"/>
  <c r="AL57" i="1"/>
  <c r="AL63" i="1"/>
  <c r="AL69" i="1"/>
  <c r="AL75" i="1"/>
  <c r="AL81" i="1"/>
  <c r="AL87" i="1"/>
  <c r="AL93" i="1"/>
  <c r="AL99" i="1"/>
  <c r="AL105" i="1"/>
  <c r="AT20" i="1" s="1"/>
  <c r="AL111" i="1"/>
  <c r="AL117" i="1"/>
  <c r="AL123" i="1"/>
  <c r="AL129" i="1"/>
  <c r="AL135" i="1"/>
  <c r="AL141" i="1"/>
  <c r="AL147" i="1"/>
  <c r="AL153" i="1"/>
  <c r="AL159" i="1"/>
  <c r="AL165" i="1"/>
  <c r="AL171" i="1"/>
  <c r="AL177" i="1"/>
  <c r="AL183" i="1"/>
  <c r="AL189" i="1"/>
  <c r="AL195" i="1"/>
  <c r="AL201" i="1"/>
  <c r="AL207" i="1"/>
  <c r="AL213" i="1"/>
  <c r="AL219" i="1"/>
  <c r="AL225" i="1"/>
  <c r="AL231" i="1"/>
  <c r="AL237" i="1"/>
  <c r="AL243" i="1"/>
  <c r="AL249" i="1"/>
  <c r="AL255" i="1"/>
  <c r="AL261" i="1"/>
  <c r="AL267" i="1"/>
  <c r="AL273" i="1"/>
  <c r="AL279" i="1"/>
  <c r="AL285" i="1"/>
  <c r="AL291" i="1"/>
  <c r="AM674" i="1"/>
  <c r="AM782" i="1"/>
  <c r="AM862" i="1"/>
  <c r="AM915" i="1"/>
  <c r="AM953" i="1"/>
  <c r="AM989" i="1"/>
  <c r="AM1025" i="1"/>
  <c r="AM1061" i="1"/>
  <c r="AM1097" i="1"/>
  <c r="AM1125" i="1"/>
  <c r="AM1143" i="1"/>
  <c r="AM1161" i="1"/>
  <c r="AM1179" i="1"/>
  <c r="AM1197" i="1"/>
  <c r="AM1211" i="1"/>
  <c r="AM1223" i="1"/>
  <c r="AM1235" i="1"/>
  <c r="AM1247" i="1"/>
  <c r="AM1256" i="1"/>
  <c r="AM2" i="1"/>
  <c r="AL11" i="1"/>
  <c r="AL20" i="1"/>
  <c r="AL29" i="1"/>
  <c r="AL37" i="1"/>
  <c r="AL44" i="1"/>
  <c r="AL52" i="1"/>
  <c r="AL58" i="1"/>
  <c r="AL64" i="1"/>
  <c r="AL70" i="1"/>
  <c r="AL76" i="1"/>
  <c r="AL82" i="1"/>
  <c r="AL88" i="1"/>
  <c r="AL94" i="1"/>
  <c r="AL100" i="1"/>
  <c r="AL106" i="1"/>
  <c r="AL112" i="1"/>
  <c r="AL118" i="1"/>
  <c r="AL124" i="1"/>
  <c r="AL130" i="1"/>
  <c r="AL136" i="1"/>
  <c r="AL142" i="1"/>
  <c r="AL148" i="1"/>
  <c r="AL154" i="1"/>
  <c r="AL160" i="1"/>
  <c r="AL166" i="1"/>
  <c r="AL172" i="1"/>
  <c r="AL178" i="1"/>
  <c r="AL184" i="1"/>
  <c r="AL190" i="1"/>
  <c r="AL196" i="1"/>
  <c r="AL202" i="1"/>
  <c r="AL208" i="1"/>
  <c r="AL214" i="1"/>
  <c r="AL220" i="1"/>
  <c r="AL226" i="1"/>
  <c r="AL232" i="1"/>
  <c r="AL238" i="1"/>
  <c r="AL244" i="1"/>
  <c r="AL250" i="1"/>
  <c r="AL256" i="1"/>
  <c r="AL262" i="1"/>
  <c r="AL268" i="1"/>
  <c r="AL274" i="1"/>
  <c r="AL280" i="1"/>
  <c r="AL286" i="1"/>
  <c r="AL292" i="1"/>
  <c r="AL298" i="1"/>
  <c r="AL304" i="1"/>
  <c r="AL310" i="1"/>
  <c r="AL316" i="1"/>
  <c r="AL322" i="1"/>
  <c r="AL328" i="1"/>
  <c r="AL334" i="1"/>
  <c r="AL340" i="1"/>
  <c r="AL346" i="1"/>
  <c r="AL352" i="1"/>
  <c r="AL358" i="1"/>
  <c r="AL364" i="1"/>
  <c r="AL370" i="1"/>
  <c r="AL376" i="1"/>
  <c r="AL382" i="1"/>
  <c r="AL388" i="1"/>
  <c r="AL394" i="1"/>
  <c r="AL400" i="1"/>
  <c r="AL406" i="1"/>
  <c r="AM692" i="1"/>
  <c r="AM800" i="1"/>
  <c r="AM870" i="1"/>
  <c r="AM922" i="1"/>
  <c r="AM959" i="1"/>
  <c r="AM995" i="1"/>
  <c r="AM1031" i="1"/>
  <c r="AM1067" i="1"/>
  <c r="AM1103" i="1"/>
  <c r="AM1127" i="1"/>
  <c r="AM1145" i="1"/>
  <c r="AM1163" i="1"/>
  <c r="AM1181" i="1"/>
  <c r="AM1199" i="1"/>
  <c r="AM1214" i="1"/>
  <c r="AM1226" i="1"/>
  <c r="AM1238" i="1"/>
  <c r="AM1249" i="1"/>
  <c r="AM1257" i="1"/>
  <c r="AL4" i="1"/>
  <c r="AL12" i="1"/>
  <c r="AL22" i="1"/>
  <c r="AL30" i="1"/>
  <c r="AL38" i="1"/>
  <c r="AL46" i="1"/>
  <c r="AL53" i="1"/>
  <c r="AL59" i="1"/>
  <c r="AL65" i="1"/>
  <c r="AL71" i="1"/>
  <c r="AL77" i="1"/>
  <c r="AL83" i="1"/>
  <c r="AL89" i="1"/>
  <c r="AL95" i="1"/>
  <c r="AL101" i="1"/>
  <c r="AL107" i="1"/>
  <c r="AL113" i="1"/>
  <c r="AL119" i="1"/>
  <c r="AL125" i="1"/>
  <c r="AL131" i="1"/>
  <c r="AL137" i="1"/>
  <c r="AL143" i="1"/>
  <c r="AL149" i="1"/>
  <c r="AL155" i="1"/>
  <c r="AL161" i="1"/>
  <c r="AL167" i="1"/>
  <c r="AL173" i="1"/>
  <c r="AL179" i="1"/>
  <c r="AL185" i="1"/>
  <c r="AL191" i="1"/>
  <c r="AL197" i="1"/>
  <c r="AL203" i="1"/>
  <c r="AL209" i="1"/>
  <c r="AM710" i="1"/>
  <c r="AM818" i="1"/>
  <c r="AM880" i="1"/>
  <c r="AM929" i="1"/>
  <c r="AM965" i="1"/>
  <c r="AM1001" i="1"/>
  <c r="AM1037" i="1"/>
  <c r="AM1073" i="1"/>
  <c r="AM1109" i="1"/>
  <c r="AM1131" i="1"/>
  <c r="AM1149" i="1"/>
  <c r="AM1167" i="1"/>
  <c r="AM1185" i="1"/>
  <c r="AM1203" i="1"/>
  <c r="AM1215" i="1"/>
  <c r="AM1227" i="1"/>
  <c r="AM1239" i="1"/>
  <c r="AM1250" i="1"/>
  <c r="AM1259" i="1"/>
  <c r="AL5" i="1"/>
  <c r="AL14" i="1"/>
  <c r="AL23" i="1"/>
  <c r="AL32" i="1"/>
  <c r="AL40" i="1"/>
  <c r="AL47" i="1"/>
  <c r="AL54" i="1"/>
  <c r="AL60" i="1"/>
  <c r="AL66" i="1"/>
  <c r="AL72" i="1"/>
  <c r="AL78" i="1"/>
  <c r="AL84" i="1"/>
  <c r="AL90" i="1"/>
  <c r="AL96" i="1"/>
  <c r="AL102" i="1"/>
  <c r="AL108" i="1"/>
  <c r="AL114" i="1"/>
  <c r="AL120" i="1"/>
  <c r="AL126" i="1"/>
  <c r="AL132" i="1"/>
  <c r="AL138" i="1"/>
  <c r="AL144" i="1"/>
  <c r="AL150" i="1"/>
  <c r="AL156" i="1"/>
  <c r="AL162" i="1"/>
  <c r="AL168" i="1"/>
  <c r="AL174" i="1"/>
  <c r="AL180" i="1"/>
  <c r="AL186" i="1"/>
  <c r="AL192" i="1"/>
  <c r="AL198" i="1"/>
  <c r="AL204" i="1"/>
  <c r="AL210" i="1"/>
  <c r="AL216" i="1"/>
  <c r="AL222" i="1"/>
  <c r="AL228" i="1"/>
  <c r="AL234" i="1"/>
  <c r="AL240" i="1"/>
  <c r="AL246" i="1"/>
  <c r="AL252" i="1"/>
  <c r="AL258" i="1"/>
  <c r="AL264" i="1"/>
  <c r="AL270" i="1"/>
  <c r="AL276" i="1"/>
  <c r="AL282" i="1"/>
  <c r="AL288" i="1"/>
  <c r="AL294" i="1"/>
  <c r="AL300" i="1"/>
  <c r="AL306" i="1"/>
  <c r="AL312" i="1"/>
  <c r="AL318" i="1"/>
  <c r="AL324" i="1"/>
  <c r="AL330" i="1"/>
  <c r="AM728" i="1"/>
  <c r="AM833" i="1"/>
  <c r="AM888" i="1"/>
  <c r="AM935" i="1"/>
  <c r="AM971" i="1"/>
  <c r="AM1007" i="1"/>
  <c r="AM1043" i="1"/>
  <c r="AM1079" i="1"/>
  <c r="AM1115" i="1"/>
  <c r="AM1133" i="1"/>
  <c r="AM1151" i="1"/>
  <c r="AM1169" i="1"/>
  <c r="AM1187" i="1"/>
  <c r="AM1205" i="1"/>
  <c r="AM1217" i="1"/>
  <c r="AM1229" i="1"/>
  <c r="AM1241" i="1"/>
  <c r="AM1251" i="1"/>
  <c r="AM1261" i="1"/>
  <c r="AL6" i="1"/>
  <c r="AL16" i="1"/>
  <c r="AL24" i="1"/>
  <c r="AL34" i="1"/>
  <c r="AL41" i="1"/>
  <c r="AL48" i="1"/>
  <c r="AL55" i="1"/>
  <c r="AL61" i="1"/>
  <c r="AL67" i="1"/>
  <c r="AL73" i="1"/>
  <c r="AL79" i="1"/>
  <c r="AL85" i="1"/>
  <c r="AL91" i="1"/>
  <c r="AL97" i="1"/>
  <c r="AL103" i="1"/>
  <c r="AL109" i="1"/>
  <c r="AL115" i="1"/>
  <c r="AL121" i="1"/>
  <c r="AL127" i="1"/>
  <c r="AL133" i="1"/>
  <c r="AL139" i="1"/>
  <c r="AL145" i="1"/>
  <c r="AL151" i="1"/>
  <c r="AL157" i="1"/>
  <c r="AL163" i="1"/>
  <c r="AL169" i="1"/>
  <c r="AL175" i="1"/>
  <c r="AL181" i="1"/>
  <c r="AL187" i="1"/>
  <c r="AL193" i="1"/>
  <c r="AL199" i="1"/>
  <c r="AL205" i="1"/>
  <c r="AL211" i="1"/>
  <c r="AL217" i="1"/>
  <c r="AL223" i="1"/>
  <c r="AL229" i="1"/>
  <c r="AL235" i="1"/>
  <c r="AL241" i="1"/>
  <c r="AL247" i="1"/>
  <c r="AL253" i="1"/>
  <c r="AL259" i="1"/>
  <c r="AL265" i="1"/>
  <c r="AL271" i="1"/>
  <c r="AL277" i="1"/>
  <c r="AL283" i="1"/>
  <c r="AL289" i="1"/>
  <c r="AL295" i="1"/>
  <c r="AM1013" i="1"/>
  <c r="AM1173" i="1"/>
  <c r="AM1253" i="1"/>
  <c r="AL42" i="1"/>
  <c r="AL80" i="1"/>
  <c r="AL116" i="1"/>
  <c r="AL152" i="1"/>
  <c r="AL188" i="1"/>
  <c r="AL218" i="1"/>
  <c r="AL236" i="1"/>
  <c r="AL254" i="1"/>
  <c r="AL272" i="1"/>
  <c r="AL290" i="1"/>
  <c r="AL302" i="1"/>
  <c r="AL311" i="1"/>
  <c r="AL320" i="1"/>
  <c r="AL329" i="1"/>
  <c r="AL337" i="1"/>
  <c r="AL344" i="1"/>
  <c r="AL351" i="1"/>
  <c r="AL359" i="1"/>
  <c r="AL366" i="1"/>
  <c r="AL373" i="1"/>
  <c r="AL380" i="1"/>
  <c r="AL387" i="1"/>
  <c r="AL395" i="1"/>
  <c r="AL402" i="1"/>
  <c r="AL409" i="1"/>
  <c r="AL415" i="1"/>
  <c r="AL421" i="1"/>
  <c r="AL427" i="1"/>
  <c r="AL433" i="1"/>
  <c r="AL439" i="1"/>
  <c r="AL445" i="1"/>
  <c r="AL451" i="1"/>
  <c r="AL457" i="1"/>
  <c r="AL463" i="1"/>
  <c r="AL469" i="1"/>
  <c r="AL475" i="1"/>
  <c r="AL481" i="1"/>
  <c r="AL487" i="1"/>
  <c r="AL493" i="1"/>
  <c r="AL499" i="1"/>
  <c r="AL505" i="1"/>
  <c r="AL511" i="1"/>
  <c r="AL517" i="1"/>
  <c r="AL523" i="1"/>
  <c r="AL529" i="1"/>
  <c r="AL535" i="1"/>
  <c r="AL541" i="1"/>
  <c r="AL547" i="1"/>
  <c r="AL553" i="1"/>
  <c r="AL559" i="1"/>
  <c r="AL565" i="1"/>
  <c r="AL571" i="1"/>
  <c r="AL577" i="1"/>
  <c r="AL583" i="1"/>
  <c r="AL589" i="1"/>
  <c r="AL595" i="1"/>
  <c r="AL601" i="1"/>
  <c r="AL607" i="1"/>
  <c r="AL613" i="1"/>
  <c r="AL619" i="1"/>
  <c r="AL625" i="1"/>
  <c r="AL631" i="1"/>
  <c r="AL637" i="1"/>
  <c r="AL643" i="1"/>
  <c r="AL649" i="1"/>
  <c r="AL655" i="1"/>
  <c r="AL661" i="1"/>
  <c r="AL667" i="1"/>
  <c r="AL673" i="1"/>
  <c r="AL679" i="1"/>
  <c r="AL685" i="1"/>
  <c r="AL691" i="1"/>
  <c r="AL697" i="1"/>
  <c r="AL703" i="1"/>
  <c r="AL709" i="1"/>
  <c r="AL715" i="1"/>
  <c r="AL721" i="1"/>
  <c r="AL727" i="1"/>
  <c r="AL733" i="1"/>
  <c r="AL739" i="1"/>
  <c r="AL745" i="1"/>
  <c r="AL751" i="1"/>
  <c r="AL757" i="1"/>
  <c r="AL763" i="1"/>
  <c r="AL769" i="1"/>
  <c r="AL775" i="1"/>
  <c r="AL781" i="1"/>
  <c r="AL787" i="1"/>
  <c r="AL793" i="1"/>
  <c r="AL799" i="1"/>
  <c r="AL805" i="1"/>
  <c r="AL811" i="1"/>
  <c r="AL817" i="1"/>
  <c r="AL823" i="1"/>
  <c r="AL829" i="1"/>
  <c r="AL835" i="1"/>
  <c r="AL841" i="1"/>
  <c r="AL847" i="1"/>
  <c r="AL853" i="1"/>
  <c r="AL859" i="1"/>
  <c r="AL865" i="1"/>
  <c r="AL871" i="1"/>
  <c r="AL877" i="1"/>
  <c r="AL883" i="1"/>
  <c r="AL889" i="1"/>
  <c r="AL895" i="1"/>
  <c r="AL901" i="1"/>
  <c r="AM746" i="1"/>
  <c r="AM1049" i="1"/>
  <c r="AM1191" i="1"/>
  <c r="AM1262" i="1"/>
  <c r="AL49" i="1"/>
  <c r="AL86" i="1"/>
  <c r="AL122" i="1"/>
  <c r="AL158" i="1"/>
  <c r="AL194" i="1"/>
  <c r="AL221" i="1"/>
  <c r="AL239" i="1"/>
  <c r="AL257" i="1"/>
  <c r="AL275" i="1"/>
  <c r="AL293" i="1"/>
  <c r="AL303" i="1"/>
  <c r="AL313" i="1"/>
  <c r="AL321" i="1"/>
  <c r="AL331" i="1"/>
  <c r="AL338" i="1"/>
  <c r="AL345" i="1"/>
  <c r="AL353" i="1"/>
  <c r="AL360" i="1"/>
  <c r="AL367" i="1"/>
  <c r="AL374" i="1"/>
  <c r="AL381" i="1"/>
  <c r="AL389" i="1"/>
  <c r="AL396" i="1"/>
  <c r="AL403" i="1"/>
  <c r="AL410" i="1"/>
  <c r="AL416" i="1"/>
  <c r="AL422" i="1"/>
  <c r="AL428" i="1"/>
  <c r="AL434" i="1"/>
  <c r="AL440" i="1"/>
  <c r="AL446" i="1"/>
  <c r="AL452" i="1"/>
  <c r="AL458" i="1"/>
  <c r="AL464" i="1"/>
  <c r="AL470" i="1"/>
  <c r="AL476" i="1"/>
  <c r="AL482" i="1"/>
  <c r="AL488" i="1"/>
  <c r="AL494" i="1"/>
  <c r="AL500" i="1"/>
  <c r="AL506" i="1"/>
  <c r="AL512" i="1"/>
  <c r="AL518" i="1"/>
  <c r="AL524" i="1"/>
  <c r="AL530" i="1"/>
  <c r="AL536" i="1"/>
  <c r="AL542" i="1"/>
  <c r="AL548" i="1"/>
  <c r="AL554" i="1"/>
  <c r="AL560" i="1"/>
  <c r="AL566" i="1"/>
  <c r="AL572" i="1"/>
  <c r="AL578" i="1"/>
  <c r="AL584" i="1"/>
  <c r="AL590" i="1"/>
  <c r="AL596" i="1"/>
  <c r="AL602" i="1"/>
  <c r="AL608" i="1"/>
  <c r="AL614" i="1"/>
  <c r="AL620" i="1"/>
  <c r="AL626" i="1"/>
  <c r="AL632" i="1"/>
  <c r="AL638" i="1"/>
  <c r="AL644" i="1"/>
  <c r="AL650" i="1"/>
  <c r="AL656" i="1"/>
  <c r="AL662" i="1"/>
  <c r="AL668" i="1"/>
  <c r="AL674" i="1"/>
  <c r="AL680" i="1"/>
  <c r="AL686" i="1"/>
  <c r="AL692" i="1"/>
  <c r="AL698" i="1"/>
  <c r="AL704" i="1"/>
  <c r="AL710" i="1"/>
  <c r="AL716" i="1"/>
  <c r="AL722" i="1"/>
  <c r="AL728" i="1"/>
  <c r="AL734" i="1"/>
  <c r="AL740" i="1"/>
  <c r="AM844" i="1"/>
  <c r="AM1085" i="1"/>
  <c r="AM1208" i="1"/>
  <c r="AL8" i="1"/>
  <c r="AL56" i="1"/>
  <c r="AL92" i="1"/>
  <c r="AL128" i="1"/>
  <c r="AL164" i="1"/>
  <c r="AL200" i="1"/>
  <c r="AL224" i="1"/>
  <c r="AL242" i="1"/>
  <c r="AL260" i="1"/>
  <c r="AL278" i="1"/>
  <c r="AL296" i="1"/>
  <c r="AL305" i="1"/>
  <c r="AL314" i="1"/>
  <c r="AL323" i="1"/>
  <c r="AL332" i="1"/>
  <c r="AL339" i="1"/>
  <c r="AL347" i="1"/>
  <c r="AL354" i="1"/>
  <c r="AL361" i="1"/>
  <c r="AL368" i="1"/>
  <c r="AL375" i="1"/>
  <c r="AL383" i="1"/>
  <c r="AL390" i="1"/>
  <c r="AL397" i="1"/>
  <c r="AL404" i="1"/>
  <c r="AL411" i="1"/>
  <c r="AL417" i="1"/>
  <c r="AL423" i="1"/>
  <c r="AL429" i="1"/>
  <c r="AL435" i="1"/>
  <c r="AL441" i="1"/>
  <c r="AL447" i="1"/>
  <c r="AL453" i="1"/>
  <c r="AL459" i="1"/>
  <c r="AL465" i="1"/>
  <c r="AL471" i="1"/>
  <c r="AL477" i="1"/>
  <c r="AL483" i="1"/>
  <c r="AL489" i="1"/>
  <c r="AL495" i="1"/>
  <c r="AL501" i="1"/>
  <c r="AL507" i="1"/>
  <c r="AL513" i="1"/>
  <c r="AL519" i="1"/>
  <c r="AL525" i="1"/>
  <c r="AL531" i="1"/>
  <c r="AL537" i="1"/>
  <c r="AL543" i="1"/>
  <c r="AL549" i="1"/>
  <c r="AL555" i="1"/>
  <c r="AL561" i="1"/>
  <c r="AL567" i="1"/>
  <c r="AL573" i="1"/>
  <c r="AL579" i="1"/>
  <c r="AL585" i="1"/>
  <c r="AL591" i="1"/>
  <c r="AL597" i="1"/>
  <c r="AL603" i="1"/>
  <c r="AL609" i="1"/>
  <c r="AL615" i="1"/>
  <c r="AL621" i="1"/>
  <c r="AL627" i="1"/>
  <c r="AL633" i="1"/>
  <c r="AL639" i="1"/>
  <c r="AL645" i="1"/>
  <c r="AL651" i="1"/>
  <c r="AL657" i="1"/>
  <c r="AL663" i="1"/>
  <c r="AL669" i="1"/>
  <c r="AL675" i="1"/>
  <c r="AL681" i="1"/>
  <c r="AL687" i="1"/>
  <c r="AL693" i="1"/>
  <c r="AL699" i="1"/>
  <c r="AL705" i="1"/>
  <c r="AL711" i="1"/>
  <c r="AL717" i="1"/>
  <c r="AL723" i="1"/>
  <c r="AL729" i="1"/>
  <c r="AL735" i="1"/>
  <c r="AL741" i="1"/>
  <c r="AL747" i="1"/>
  <c r="AM898" i="1"/>
  <c r="AM1119" i="1"/>
  <c r="AM1220" i="1"/>
  <c r="AL17" i="1"/>
  <c r="AL62" i="1"/>
  <c r="AL98" i="1"/>
  <c r="AL134" i="1"/>
  <c r="AL170" i="1"/>
  <c r="AL206" i="1"/>
  <c r="AL227" i="1"/>
  <c r="AL245" i="1"/>
  <c r="AL263" i="1"/>
  <c r="AL281" i="1"/>
  <c r="AL297" i="1"/>
  <c r="AL307" i="1"/>
  <c r="AL315" i="1"/>
  <c r="AL325" i="1"/>
  <c r="AL333" i="1"/>
  <c r="AL341" i="1"/>
  <c r="AL348" i="1"/>
  <c r="AL355" i="1"/>
  <c r="AL362" i="1"/>
  <c r="AL369" i="1"/>
  <c r="AL377" i="1"/>
  <c r="AL384" i="1"/>
  <c r="AL391" i="1"/>
  <c r="AL398" i="1"/>
  <c r="AL405" i="1"/>
  <c r="AL412" i="1"/>
  <c r="AL418" i="1"/>
  <c r="AL424" i="1"/>
  <c r="AL430" i="1"/>
  <c r="AL436" i="1"/>
  <c r="AL442" i="1"/>
  <c r="AL448" i="1"/>
  <c r="AL454" i="1"/>
  <c r="AL460" i="1"/>
  <c r="AL466" i="1"/>
  <c r="AL472" i="1"/>
  <c r="AL478" i="1"/>
  <c r="AL484" i="1"/>
  <c r="AL490" i="1"/>
  <c r="AL496" i="1"/>
  <c r="AL502" i="1"/>
  <c r="AL508" i="1"/>
  <c r="AL514" i="1"/>
  <c r="AL520" i="1"/>
  <c r="AL526" i="1"/>
  <c r="AL532" i="1"/>
  <c r="AL538" i="1"/>
  <c r="AL544" i="1"/>
  <c r="AL550" i="1"/>
  <c r="AL556" i="1"/>
  <c r="AL562" i="1"/>
  <c r="AL568" i="1"/>
  <c r="AL574" i="1"/>
  <c r="AL580" i="1"/>
  <c r="AL586" i="1"/>
  <c r="AL592" i="1"/>
  <c r="AL598" i="1"/>
  <c r="AL604" i="1"/>
  <c r="AL610" i="1"/>
  <c r="AL616" i="1"/>
  <c r="AL622" i="1"/>
  <c r="AL628" i="1"/>
  <c r="AL634" i="1"/>
  <c r="AL640" i="1"/>
  <c r="AL646" i="1"/>
  <c r="AL652" i="1"/>
  <c r="AL658" i="1"/>
  <c r="AL664" i="1"/>
  <c r="AL670" i="1"/>
  <c r="AL676" i="1"/>
  <c r="AL682" i="1"/>
  <c r="AL688" i="1"/>
  <c r="AL694" i="1"/>
  <c r="AL700" i="1"/>
  <c r="AL706" i="1"/>
  <c r="AL712" i="1"/>
  <c r="AL718" i="1"/>
  <c r="AL724" i="1"/>
  <c r="AL730" i="1"/>
  <c r="AL736" i="1"/>
  <c r="AL742" i="1"/>
  <c r="AL748" i="1"/>
  <c r="AL754" i="1"/>
  <c r="AL760" i="1"/>
  <c r="AL766" i="1"/>
  <c r="AL772" i="1"/>
  <c r="AL778" i="1"/>
  <c r="AL784" i="1"/>
  <c r="AL790" i="1"/>
  <c r="AL796" i="1"/>
  <c r="AL802" i="1"/>
  <c r="AL808" i="1"/>
  <c r="AL814" i="1"/>
  <c r="AL820" i="1"/>
  <c r="AL826" i="1"/>
  <c r="AL832" i="1"/>
  <c r="AL838" i="1"/>
  <c r="AL844" i="1"/>
  <c r="AL850" i="1"/>
  <c r="AL856" i="1"/>
  <c r="AL862" i="1"/>
  <c r="AL868" i="1"/>
  <c r="AL874" i="1"/>
  <c r="AL880" i="1"/>
  <c r="AL886" i="1"/>
  <c r="AL892" i="1"/>
  <c r="AL898" i="1"/>
  <c r="AL904" i="1"/>
  <c r="AM941" i="1"/>
  <c r="AM1137" i="1"/>
  <c r="AM1232" i="1"/>
  <c r="AL26" i="1"/>
  <c r="AL68" i="1"/>
  <c r="AL104" i="1"/>
  <c r="AL140" i="1"/>
  <c r="AL176" i="1"/>
  <c r="AL212" i="1"/>
  <c r="AL230" i="1"/>
  <c r="AL248" i="1"/>
  <c r="AL266" i="1"/>
  <c r="AL284" i="1"/>
  <c r="AL299" i="1"/>
  <c r="AL308" i="1"/>
  <c r="AL317" i="1"/>
  <c r="AL326" i="1"/>
  <c r="AL335" i="1"/>
  <c r="AL342" i="1"/>
  <c r="AL349" i="1"/>
  <c r="AL356" i="1"/>
  <c r="AL363" i="1"/>
  <c r="AL371" i="1"/>
  <c r="AL378" i="1"/>
  <c r="AL385" i="1"/>
  <c r="AL392" i="1"/>
  <c r="AL399" i="1"/>
  <c r="AL407" i="1"/>
  <c r="AL413" i="1"/>
  <c r="AL419" i="1"/>
  <c r="AL425" i="1"/>
  <c r="AL431" i="1"/>
  <c r="AL437" i="1"/>
  <c r="AL443" i="1"/>
  <c r="AL449" i="1"/>
  <c r="AL455" i="1"/>
  <c r="AL461" i="1"/>
  <c r="AL467" i="1"/>
  <c r="AL473" i="1"/>
  <c r="AL479" i="1"/>
  <c r="AL485" i="1"/>
  <c r="AL491" i="1"/>
  <c r="AL497" i="1"/>
  <c r="AL503" i="1"/>
  <c r="AL509" i="1"/>
  <c r="AL515" i="1"/>
  <c r="AL521" i="1"/>
  <c r="AL527" i="1"/>
  <c r="AL533" i="1"/>
  <c r="AL539" i="1"/>
  <c r="AL545" i="1"/>
  <c r="AL551" i="1"/>
  <c r="AL557" i="1"/>
  <c r="AL563" i="1"/>
  <c r="AL569" i="1"/>
  <c r="AL575" i="1"/>
  <c r="AL581" i="1"/>
  <c r="AL587" i="1"/>
  <c r="AL593" i="1"/>
  <c r="AL599" i="1"/>
  <c r="AL605" i="1"/>
  <c r="AL611" i="1"/>
  <c r="AL617" i="1"/>
  <c r="AL623" i="1"/>
  <c r="AL629" i="1"/>
  <c r="AL635" i="1"/>
  <c r="AL641" i="1"/>
  <c r="AL647" i="1"/>
  <c r="AL653" i="1"/>
  <c r="AL659" i="1"/>
  <c r="AL665" i="1"/>
  <c r="AL671" i="1"/>
  <c r="AL677" i="1"/>
  <c r="AL683" i="1"/>
  <c r="AL689" i="1"/>
  <c r="AL695" i="1"/>
  <c r="AL701" i="1"/>
  <c r="AL707" i="1"/>
  <c r="AL713" i="1"/>
  <c r="AL719" i="1"/>
  <c r="AL725" i="1"/>
  <c r="AL731" i="1"/>
  <c r="AL737" i="1"/>
  <c r="AL743" i="1"/>
  <c r="AL749" i="1"/>
  <c r="AL755" i="1"/>
  <c r="AL761" i="1"/>
  <c r="AL767" i="1"/>
  <c r="AL773" i="1"/>
  <c r="AL779" i="1"/>
  <c r="AL785" i="1"/>
  <c r="AL791" i="1"/>
  <c r="AL797" i="1"/>
  <c r="AL803" i="1"/>
  <c r="AL809" i="1"/>
  <c r="AL110" i="1"/>
  <c r="AL269" i="1"/>
  <c r="AL336" i="1"/>
  <c r="AL379" i="1"/>
  <c r="AL420" i="1"/>
  <c r="AL456" i="1"/>
  <c r="AL492" i="1"/>
  <c r="AL528" i="1"/>
  <c r="AL564" i="1"/>
  <c r="AL600" i="1"/>
  <c r="AL636" i="1"/>
  <c r="AL672" i="1"/>
  <c r="AL708" i="1"/>
  <c r="AL744" i="1"/>
  <c r="AL758" i="1"/>
  <c r="AL770" i="1"/>
  <c r="AL782" i="1"/>
  <c r="AL794" i="1"/>
  <c r="AL806" i="1"/>
  <c r="AL816" i="1"/>
  <c r="AL825" i="1"/>
  <c r="AL834" i="1"/>
  <c r="AL843" i="1"/>
  <c r="AL852" i="1"/>
  <c r="AL861" i="1"/>
  <c r="AL870" i="1"/>
  <c r="AL879" i="1"/>
  <c r="AL888" i="1"/>
  <c r="AL897" i="1"/>
  <c r="AL906" i="1"/>
  <c r="AL912" i="1"/>
  <c r="AL918" i="1"/>
  <c r="AL924" i="1"/>
  <c r="AL930" i="1"/>
  <c r="AL936" i="1"/>
  <c r="AL942" i="1"/>
  <c r="AL948" i="1"/>
  <c r="AL954" i="1"/>
  <c r="AL960" i="1"/>
  <c r="AL966" i="1"/>
  <c r="AL972" i="1"/>
  <c r="AL978" i="1"/>
  <c r="AL984" i="1"/>
  <c r="AL990" i="1"/>
  <c r="AL996" i="1"/>
  <c r="AL1002" i="1"/>
  <c r="AL1008" i="1"/>
  <c r="AL1014" i="1"/>
  <c r="AL1020" i="1"/>
  <c r="AL1026" i="1"/>
  <c r="AL1032" i="1"/>
  <c r="AL1038" i="1"/>
  <c r="AL1044" i="1"/>
  <c r="AL1050" i="1"/>
  <c r="AL1056" i="1"/>
  <c r="AL1062" i="1"/>
  <c r="AL1068" i="1"/>
  <c r="AL1074" i="1"/>
  <c r="AL1080" i="1"/>
  <c r="AL1086" i="1"/>
  <c r="AL1092" i="1"/>
  <c r="AL1098" i="1"/>
  <c r="AL1104" i="1"/>
  <c r="AL1110" i="1"/>
  <c r="AL1116" i="1"/>
  <c r="AL1122" i="1"/>
  <c r="AL1128" i="1"/>
  <c r="AL1134" i="1"/>
  <c r="AL1140" i="1"/>
  <c r="AL1146" i="1"/>
  <c r="AL1152" i="1"/>
  <c r="AL1158" i="1"/>
  <c r="AL1164" i="1"/>
  <c r="AL1170" i="1"/>
  <c r="AL1176" i="1"/>
  <c r="AL1182" i="1"/>
  <c r="AL1188" i="1"/>
  <c r="AL1194" i="1"/>
  <c r="AL1200" i="1"/>
  <c r="AL1206" i="1"/>
  <c r="AL1212" i="1"/>
  <c r="AL1218" i="1"/>
  <c r="AL1224" i="1"/>
  <c r="AL1230" i="1"/>
  <c r="AL1236" i="1"/>
  <c r="AL1242" i="1"/>
  <c r="AL1248" i="1"/>
  <c r="AL1254" i="1"/>
  <c r="AL1260" i="1"/>
  <c r="AK3" i="1"/>
  <c r="AK9" i="1"/>
  <c r="AK15" i="1"/>
  <c r="AK21" i="1"/>
  <c r="AK27" i="1"/>
  <c r="AK33" i="1"/>
  <c r="AK39" i="1"/>
  <c r="AK45" i="1"/>
  <c r="AK51" i="1"/>
  <c r="AK57" i="1"/>
  <c r="AK63" i="1"/>
  <c r="AK69" i="1"/>
  <c r="AK75" i="1"/>
  <c r="AK81" i="1"/>
  <c r="AK87" i="1"/>
  <c r="AK93" i="1"/>
  <c r="AK99" i="1"/>
  <c r="AK105" i="1"/>
  <c r="AT14" i="1" s="1"/>
  <c r="AK111" i="1"/>
  <c r="AK117" i="1"/>
  <c r="AK123" i="1"/>
  <c r="AK129" i="1"/>
  <c r="AK135" i="1"/>
  <c r="AK141" i="1"/>
  <c r="AK147" i="1"/>
  <c r="AK153" i="1"/>
  <c r="AK159" i="1"/>
  <c r="AK165" i="1"/>
  <c r="AK171" i="1"/>
  <c r="AK177" i="1"/>
  <c r="AK183" i="1"/>
  <c r="AK189" i="1"/>
  <c r="AK195" i="1"/>
  <c r="AK201" i="1"/>
  <c r="AK207" i="1"/>
  <c r="AK213" i="1"/>
  <c r="AK219" i="1"/>
  <c r="AK225" i="1"/>
  <c r="AK231" i="1"/>
  <c r="AK237" i="1"/>
  <c r="AK243" i="1"/>
  <c r="AK249" i="1"/>
  <c r="AK255" i="1"/>
  <c r="AK261" i="1"/>
  <c r="AK267" i="1"/>
  <c r="AK273" i="1"/>
  <c r="AK279" i="1"/>
  <c r="AK285" i="1"/>
  <c r="AK291" i="1"/>
  <c r="AK297" i="1"/>
  <c r="AK303" i="1"/>
  <c r="AK309" i="1"/>
  <c r="AK315" i="1"/>
  <c r="AK321" i="1"/>
  <c r="AK327" i="1"/>
  <c r="AM977" i="1"/>
  <c r="AL146" i="1"/>
  <c r="AL287" i="1"/>
  <c r="AL343" i="1"/>
  <c r="AL386" i="1"/>
  <c r="AL426" i="1"/>
  <c r="AL462" i="1"/>
  <c r="AL498" i="1"/>
  <c r="AL534" i="1"/>
  <c r="AL570" i="1"/>
  <c r="AL606" i="1"/>
  <c r="AL642" i="1"/>
  <c r="AL678" i="1"/>
  <c r="AL714" i="1"/>
  <c r="AL746" i="1"/>
  <c r="AL759" i="1"/>
  <c r="AL771" i="1"/>
  <c r="AL783" i="1"/>
  <c r="AL795" i="1"/>
  <c r="AL807" i="1"/>
  <c r="AL818" i="1"/>
  <c r="AL827" i="1"/>
  <c r="AL836" i="1"/>
  <c r="AL845" i="1"/>
  <c r="AL854" i="1"/>
  <c r="AL863" i="1"/>
  <c r="AL872" i="1"/>
  <c r="AL881" i="1"/>
  <c r="AL890" i="1"/>
  <c r="AL899" i="1"/>
  <c r="AL907" i="1"/>
  <c r="AL913" i="1"/>
  <c r="AL919" i="1"/>
  <c r="AL925" i="1"/>
  <c r="AL931" i="1"/>
  <c r="AL937" i="1"/>
  <c r="AL943" i="1"/>
  <c r="AL949" i="1"/>
  <c r="AL955" i="1"/>
  <c r="AL961" i="1"/>
  <c r="AL967" i="1"/>
  <c r="AL973" i="1"/>
  <c r="AL979" i="1"/>
  <c r="AL985" i="1"/>
  <c r="AL991" i="1"/>
  <c r="AL997" i="1"/>
  <c r="AL1003" i="1"/>
  <c r="AL1009" i="1"/>
  <c r="AL1015" i="1"/>
  <c r="AL1021" i="1"/>
  <c r="AL1027" i="1"/>
  <c r="AL1033" i="1"/>
  <c r="AL1039" i="1"/>
  <c r="AL1045" i="1"/>
  <c r="AL1051" i="1"/>
  <c r="AL1057" i="1"/>
  <c r="AL1063" i="1"/>
  <c r="AL1069" i="1"/>
  <c r="AL1075" i="1"/>
  <c r="AL1081" i="1"/>
  <c r="AL1087" i="1"/>
  <c r="AL1093" i="1"/>
  <c r="AL1099" i="1"/>
  <c r="AL1105" i="1"/>
  <c r="AL1111" i="1"/>
  <c r="AL1117" i="1"/>
  <c r="AL1123" i="1"/>
  <c r="AL1129" i="1"/>
  <c r="AL1135" i="1"/>
  <c r="AL1141" i="1"/>
  <c r="AL1147" i="1"/>
  <c r="AL1153" i="1"/>
  <c r="AL1159" i="1"/>
  <c r="AL1165" i="1"/>
  <c r="AL1171" i="1"/>
  <c r="AL1177" i="1"/>
  <c r="AL1183" i="1"/>
  <c r="AL1189" i="1"/>
  <c r="AL1195" i="1"/>
  <c r="AL1201" i="1"/>
  <c r="AL1207" i="1"/>
  <c r="AL1213" i="1"/>
  <c r="AL1219" i="1"/>
  <c r="AL1225" i="1"/>
  <c r="AL1231" i="1"/>
  <c r="AL1237" i="1"/>
  <c r="AL1243" i="1"/>
  <c r="AL1249" i="1"/>
  <c r="AL1255" i="1"/>
  <c r="AL1261" i="1"/>
  <c r="AK4" i="1"/>
  <c r="AK10" i="1"/>
  <c r="AK16" i="1"/>
  <c r="AK22" i="1"/>
  <c r="AK28" i="1"/>
  <c r="AK34" i="1"/>
  <c r="AK40" i="1"/>
  <c r="AK46" i="1"/>
  <c r="AK52" i="1"/>
  <c r="AK58" i="1"/>
  <c r="AK64" i="1"/>
  <c r="AK70" i="1"/>
  <c r="AK76" i="1"/>
  <c r="AK82" i="1"/>
  <c r="AK88" i="1"/>
  <c r="AK94" i="1"/>
  <c r="AK100" i="1"/>
  <c r="AK106" i="1"/>
  <c r="AK112" i="1"/>
  <c r="AK118" i="1"/>
  <c r="AK124" i="1"/>
  <c r="AK130" i="1"/>
  <c r="AK136" i="1"/>
  <c r="AK142" i="1"/>
  <c r="AK148" i="1"/>
  <c r="AK154" i="1"/>
  <c r="AK160" i="1"/>
  <c r="AK166" i="1"/>
  <c r="AK172" i="1"/>
  <c r="AK178" i="1"/>
  <c r="AK184" i="1"/>
  <c r="AK190" i="1"/>
  <c r="AK196" i="1"/>
  <c r="AK202" i="1"/>
  <c r="AK208" i="1"/>
  <c r="AK214" i="1"/>
  <c r="AK220" i="1"/>
  <c r="AK226" i="1"/>
  <c r="AK232" i="1"/>
  <c r="AK238" i="1"/>
  <c r="AK244" i="1"/>
  <c r="AK250" i="1"/>
  <c r="AK256" i="1"/>
  <c r="AK262" i="1"/>
  <c r="AK268" i="1"/>
  <c r="AK274" i="1"/>
  <c r="AK280" i="1"/>
  <c r="AK286" i="1"/>
  <c r="AK292" i="1"/>
  <c r="AM1155" i="1"/>
  <c r="AL182" i="1"/>
  <c r="AL301" i="1"/>
  <c r="AL350" i="1"/>
  <c r="AL393" i="1"/>
  <c r="AL432" i="1"/>
  <c r="AL468" i="1"/>
  <c r="AL504" i="1"/>
  <c r="AL540" i="1"/>
  <c r="AL576" i="1"/>
  <c r="AL612" i="1"/>
  <c r="AL648" i="1"/>
  <c r="AL684" i="1"/>
  <c r="AL720" i="1"/>
  <c r="AL750" i="1"/>
  <c r="AL762" i="1"/>
  <c r="AL774" i="1"/>
  <c r="AL786" i="1"/>
  <c r="AL798" i="1"/>
  <c r="AL810" i="1"/>
  <c r="AL819" i="1"/>
  <c r="AL828" i="1"/>
  <c r="AL837" i="1"/>
  <c r="AL846" i="1"/>
  <c r="AL855" i="1"/>
  <c r="AL864" i="1"/>
  <c r="AL873" i="1"/>
  <c r="AL882" i="1"/>
  <c r="AL891" i="1"/>
  <c r="AL900" i="1"/>
  <c r="AL908" i="1"/>
  <c r="AL914" i="1"/>
  <c r="AL920" i="1"/>
  <c r="AL926" i="1"/>
  <c r="AL932" i="1"/>
  <c r="AL938" i="1"/>
  <c r="AL944" i="1"/>
  <c r="AL950" i="1"/>
  <c r="AL956" i="1"/>
  <c r="AL962" i="1"/>
  <c r="AL968" i="1"/>
  <c r="AL974" i="1"/>
  <c r="AL980" i="1"/>
  <c r="AL986" i="1"/>
  <c r="AL992" i="1"/>
  <c r="AL998" i="1"/>
  <c r="AL1004" i="1"/>
  <c r="AL1010" i="1"/>
  <c r="AL1016" i="1"/>
  <c r="AL1022" i="1"/>
  <c r="AL1028" i="1"/>
  <c r="AL1034" i="1"/>
  <c r="AL1040" i="1"/>
  <c r="AL1046" i="1"/>
  <c r="AL1052" i="1"/>
  <c r="AL1058" i="1"/>
  <c r="AL1064" i="1"/>
  <c r="AL1070" i="1"/>
  <c r="AL1076" i="1"/>
  <c r="AL1082" i="1"/>
  <c r="AL1088" i="1"/>
  <c r="AL1094" i="1"/>
  <c r="AL1100" i="1"/>
  <c r="AL1106" i="1"/>
  <c r="AL1112" i="1"/>
  <c r="AL1118" i="1"/>
  <c r="AL1124" i="1"/>
  <c r="AL1130" i="1"/>
  <c r="AL1136" i="1"/>
  <c r="AL1142" i="1"/>
  <c r="AL1148" i="1"/>
  <c r="AL1154" i="1"/>
  <c r="AL1160" i="1"/>
  <c r="AL1166" i="1"/>
  <c r="AL1172" i="1"/>
  <c r="AL1178" i="1"/>
  <c r="AL1184" i="1"/>
  <c r="AL1190" i="1"/>
  <c r="AL1196" i="1"/>
  <c r="AL1202" i="1"/>
  <c r="AL1208" i="1"/>
  <c r="AL1214" i="1"/>
  <c r="AL1220" i="1"/>
  <c r="AL1226" i="1"/>
  <c r="AL1232" i="1"/>
  <c r="AL1238" i="1"/>
  <c r="AL1244" i="1"/>
  <c r="AL1250" i="1"/>
  <c r="AL1256" i="1"/>
  <c r="AL1262" i="1"/>
  <c r="AK5" i="1"/>
  <c r="AK11" i="1"/>
  <c r="AK17" i="1"/>
  <c r="AK23" i="1"/>
  <c r="AK29" i="1"/>
  <c r="AK35" i="1"/>
  <c r="AK41" i="1"/>
  <c r="AK47" i="1"/>
  <c r="AK53" i="1"/>
  <c r="AK59" i="1"/>
  <c r="AK65" i="1"/>
  <c r="AK71" i="1"/>
  <c r="AK77" i="1"/>
  <c r="AK83" i="1"/>
  <c r="AK89" i="1"/>
  <c r="AK95" i="1"/>
  <c r="AK101" i="1"/>
  <c r="AK107" i="1"/>
  <c r="AK113" i="1"/>
  <c r="AK119" i="1"/>
  <c r="AK125" i="1"/>
  <c r="AK131" i="1"/>
  <c r="AK137" i="1"/>
  <c r="AK143" i="1"/>
  <c r="AK149" i="1"/>
  <c r="AK155" i="1"/>
  <c r="AK161" i="1"/>
  <c r="AK167" i="1"/>
  <c r="AK173" i="1"/>
  <c r="AK179" i="1"/>
  <c r="AK185" i="1"/>
  <c r="AK191" i="1"/>
  <c r="AK197" i="1"/>
  <c r="AK203" i="1"/>
  <c r="AK209" i="1"/>
  <c r="AK215" i="1"/>
  <c r="AK221" i="1"/>
  <c r="AK227" i="1"/>
  <c r="AK233" i="1"/>
  <c r="AK239" i="1"/>
  <c r="AK245" i="1"/>
  <c r="AK251" i="1"/>
  <c r="AK257" i="1"/>
  <c r="AK263" i="1"/>
  <c r="AK269" i="1"/>
  <c r="AK275" i="1"/>
  <c r="AK281" i="1"/>
  <c r="AK287" i="1"/>
  <c r="AK293" i="1"/>
  <c r="AK299" i="1"/>
  <c r="AK305" i="1"/>
  <c r="AK311" i="1"/>
  <c r="AK317" i="1"/>
  <c r="AK323" i="1"/>
  <c r="AK329" i="1"/>
  <c r="AK335" i="1"/>
  <c r="AM1244" i="1"/>
  <c r="AL215" i="1"/>
  <c r="AL309" i="1"/>
  <c r="AL357" i="1"/>
  <c r="AL401" i="1"/>
  <c r="AL438" i="1"/>
  <c r="AL474" i="1"/>
  <c r="AL510" i="1"/>
  <c r="AL546" i="1"/>
  <c r="AL582" i="1"/>
  <c r="AL618" i="1"/>
  <c r="AL654" i="1"/>
  <c r="AL690" i="1"/>
  <c r="AL726" i="1"/>
  <c r="AL752" i="1"/>
  <c r="AL764" i="1"/>
  <c r="AL776" i="1"/>
  <c r="AL788" i="1"/>
  <c r="AL800" i="1"/>
  <c r="AL812" i="1"/>
  <c r="AL821" i="1"/>
  <c r="AL830" i="1"/>
  <c r="AL839" i="1"/>
  <c r="AL848" i="1"/>
  <c r="AL857" i="1"/>
  <c r="AL866" i="1"/>
  <c r="AL875" i="1"/>
  <c r="AL884" i="1"/>
  <c r="AL893" i="1"/>
  <c r="AL902" i="1"/>
  <c r="AL909" i="1"/>
  <c r="AL915" i="1"/>
  <c r="AL921" i="1"/>
  <c r="AL927" i="1"/>
  <c r="AL933" i="1"/>
  <c r="AL939" i="1"/>
  <c r="AL945" i="1"/>
  <c r="AL951" i="1"/>
  <c r="AL957" i="1"/>
  <c r="AL963" i="1"/>
  <c r="AL969" i="1"/>
  <c r="AL975" i="1"/>
  <c r="AL981" i="1"/>
  <c r="AL987" i="1"/>
  <c r="AL993" i="1"/>
  <c r="AL999" i="1"/>
  <c r="AL1005" i="1"/>
  <c r="AL1011" i="1"/>
  <c r="AL1017" i="1"/>
  <c r="AL1023" i="1"/>
  <c r="AL1029" i="1"/>
  <c r="AL1035" i="1"/>
  <c r="AL1041" i="1"/>
  <c r="AL1047" i="1"/>
  <c r="AL1053" i="1"/>
  <c r="AL1059" i="1"/>
  <c r="AL1065" i="1"/>
  <c r="AL1071" i="1"/>
  <c r="AL1077" i="1"/>
  <c r="AL1083" i="1"/>
  <c r="AL1089" i="1"/>
  <c r="AL1095" i="1"/>
  <c r="AL1101" i="1"/>
  <c r="AL1107" i="1"/>
  <c r="AT23" i="1" s="1"/>
  <c r="AL1113" i="1"/>
  <c r="AL1119" i="1"/>
  <c r="AL1125" i="1"/>
  <c r="AL1131" i="1"/>
  <c r="AL1137" i="1"/>
  <c r="AL1143" i="1"/>
  <c r="AL1149" i="1"/>
  <c r="AL1155" i="1"/>
  <c r="AL1161" i="1"/>
  <c r="AL1167" i="1"/>
  <c r="AL1173" i="1"/>
  <c r="AL1179" i="1"/>
  <c r="AL1185" i="1"/>
  <c r="AL1191" i="1"/>
  <c r="AL1197" i="1"/>
  <c r="AL1203" i="1"/>
  <c r="AL1209" i="1"/>
  <c r="AL1215" i="1"/>
  <c r="AL1221" i="1"/>
  <c r="AL1227" i="1"/>
  <c r="AL1233" i="1"/>
  <c r="AL1239" i="1"/>
  <c r="AL1245" i="1"/>
  <c r="AL1251" i="1"/>
  <c r="AL1257" i="1"/>
  <c r="AL1263" i="1"/>
  <c r="AK6" i="1"/>
  <c r="AK12" i="1"/>
  <c r="AK18" i="1"/>
  <c r="AK24" i="1"/>
  <c r="AK30" i="1"/>
  <c r="AK36" i="1"/>
  <c r="AK42" i="1"/>
  <c r="AK48" i="1"/>
  <c r="AK54" i="1"/>
  <c r="AK60" i="1"/>
  <c r="AK66" i="1"/>
  <c r="AK72" i="1"/>
  <c r="AK78" i="1"/>
  <c r="AK84" i="1"/>
  <c r="AK90" i="1"/>
  <c r="AK96" i="1"/>
  <c r="AK102" i="1"/>
  <c r="AK108" i="1"/>
  <c r="AK114" i="1"/>
  <c r="AK120" i="1"/>
  <c r="AK126" i="1"/>
  <c r="AK132" i="1"/>
  <c r="AK138" i="1"/>
  <c r="AK144" i="1"/>
  <c r="AK150" i="1"/>
  <c r="AK156" i="1"/>
  <c r="AK162" i="1"/>
  <c r="AK168" i="1"/>
  <c r="AK174" i="1"/>
  <c r="AK180" i="1"/>
  <c r="AK186" i="1"/>
  <c r="AK192" i="1"/>
  <c r="AK198" i="1"/>
  <c r="AK204" i="1"/>
  <c r="AK210" i="1"/>
  <c r="AK216" i="1"/>
  <c r="AK222" i="1"/>
  <c r="AK228" i="1"/>
  <c r="AK234" i="1"/>
  <c r="AK240" i="1"/>
  <c r="AK246" i="1"/>
  <c r="AK252" i="1"/>
  <c r="AK258" i="1"/>
  <c r="AK264" i="1"/>
  <c r="AK270" i="1"/>
  <c r="AK276" i="1"/>
  <c r="AK282" i="1"/>
  <c r="AK288" i="1"/>
  <c r="AK294" i="1"/>
  <c r="AK300" i="1"/>
  <c r="AK306" i="1"/>
  <c r="AK312" i="1"/>
  <c r="AK318" i="1"/>
  <c r="AK324" i="1"/>
  <c r="AK330" i="1"/>
  <c r="AK336" i="1"/>
  <c r="AK342" i="1"/>
  <c r="AK348" i="1"/>
  <c r="AK354" i="1"/>
  <c r="AK360" i="1"/>
  <c r="AK366" i="1"/>
  <c r="AK372" i="1"/>
  <c r="AK378" i="1"/>
  <c r="AK384" i="1"/>
  <c r="AL35" i="1"/>
  <c r="AL233" i="1"/>
  <c r="AL319" i="1"/>
  <c r="AL365" i="1"/>
  <c r="AL408" i="1"/>
  <c r="AL444" i="1"/>
  <c r="AL480" i="1"/>
  <c r="AL516" i="1"/>
  <c r="AL552" i="1"/>
  <c r="AL588" i="1"/>
  <c r="AL624" i="1"/>
  <c r="AL660" i="1"/>
  <c r="AL696" i="1"/>
  <c r="AL732" i="1"/>
  <c r="AL753" i="1"/>
  <c r="AL765" i="1"/>
  <c r="AL777" i="1"/>
  <c r="AL789" i="1"/>
  <c r="AL801" i="1"/>
  <c r="AL813" i="1"/>
  <c r="AL822" i="1"/>
  <c r="AL831" i="1"/>
  <c r="AL840" i="1"/>
  <c r="AL849" i="1"/>
  <c r="AL858" i="1"/>
  <c r="AL867" i="1"/>
  <c r="AL876" i="1"/>
  <c r="AL885" i="1"/>
  <c r="AL894" i="1"/>
  <c r="AL903" i="1"/>
  <c r="AL910" i="1"/>
  <c r="AL916" i="1"/>
  <c r="AL922" i="1"/>
  <c r="AL928" i="1"/>
  <c r="AT22" i="1" s="1"/>
  <c r="AL934" i="1"/>
  <c r="AL940" i="1"/>
  <c r="AL946" i="1"/>
  <c r="AL952" i="1"/>
  <c r="AL958" i="1"/>
  <c r="AL964" i="1"/>
  <c r="AL970" i="1"/>
  <c r="AL976" i="1"/>
  <c r="AL982" i="1"/>
  <c r="AL988" i="1"/>
  <c r="AL994" i="1"/>
  <c r="AL1000" i="1"/>
  <c r="AL1006" i="1"/>
  <c r="AL1012" i="1"/>
  <c r="AL1018" i="1"/>
  <c r="AL1024" i="1"/>
  <c r="AL1030" i="1"/>
  <c r="AL1036" i="1"/>
  <c r="AL1042" i="1"/>
  <c r="AL1048" i="1"/>
  <c r="AL1054" i="1"/>
  <c r="AL1060" i="1"/>
  <c r="AL1066" i="1"/>
  <c r="AL1072" i="1"/>
  <c r="AL1078" i="1"/>
  <c r="AL1084" i="1"/>
  <c r="AL1090" i="1"/>
  <c r="AL1096" i="1"/>
  <c r="AL1102" i="1"/>
  <c r="AL1108" i="1"/>
  <c r="AL1114" i="1"/>
  <c r="AL1120" i="1"/>
  <c r="AL1126" i="1"/>
  <c r="AL1132" i="1"/>
  <c r="AL1138" i="1"/>
  <c r="AT21" i="1" s="1"/>
  <c r="AL1144" i="1"/>
  <c r="AL1150" i="1"/>
  <c r="AL1156" i="1"/>
  <c r="AL1162" i="1"/>
  <c r="AL1168" i="1"/>
  <c r="AL1174" i="1"/>
  <c r="AL1180" i="1"/>
  <c r="AL1186" i="1"/>
  <c r="AL1192" i="1"/>
  <c r="AL1198" i="1"/>
  <c r="AL1204" i="1"/>
  <c r="AL1210" i="1"/>
  <c r="AL1216" i="1"/>
  <c r="AL1222" i="1"/>
  <c r="AL1228" i="1"/>
  <c r="AL1234" i="1"/>
  <c r="AL1240" i="1"/>
  <c r="AL1246" i="1"/>
  <c r="AL1252" i="1"/>
  <c r="AL1258" i="1"/>
  <c r="AL1264" i="1"/>
  <c r="AK7" i="1"/>
  <c r="AK13" i="1"/>
  <c r="AK19" i="1"/>
  <c r="AK25" i="1"/>
  <c r="AK31" i="1"/>
  <c r="AK37" i="1"/>
  <c r="AK43" i="1"/>
  <c r="AK49" i="1"/>
  <c r="AK55" i="1"/>
  <c r="AK61" i="1"/>
  <c r="AK67" i="1"/>
  <c r="AK73" i="1"/>
  <c r="AK79" i="1"/>
  <c r="AK85" i="1"/>
  <c r="AK91" i="1"/>
  <c r="AK97" i="1"/>
  <c r="AK103" i="1"/>
  <c r="AK109" i="1"/>
  <c r="AK115" i="1"/>
  <c r="AK121" i="1"/>
  <c r="AK127" i="1"/>
  <c r="AK133" i="1"/>
  <c r="AK139" i="1"/>
  <c r="AK145" i="1"/>
  <c r="AK151" i="1"/>
  <c r="AK157" i="1"/>
  <c r="AK163" i="1"/>
  <c r="AK169" i="1"/>
  <c r="AK175" i="1"/>
  <c r="AK181" i="1"/>
  <c r="AK187" i="1"/>
  <c r="AK193" i="1"/>
  <c r="AK199" i="1"/>
  <c r="AK205" i="1"/>
  <c r="AK211" i="1"/>
  <c r="AK217" i="1"/>
  <c r="AK223" i="1"/>
  <c r="AK229" i="1"/>
  <c r="AK235" i="1"/>
  <c r="AK241" i="1"/>
  <c r="AK247" i="1"/>
  <c r="AK253" i="1"/>
  <c r="AK259" i="1"/>
  <c r="AK265" i="1"/>
  <c r="AK271" i="1"/>
  <c r="AK277" i="1"/>
  <c r="AK283" i="1"/>
  <c r="AK289" i="1"/>
  <c r="AK295" i="1"/>
  <c r="AK301" i="1"/>
  <c r="AK307" i="1"/>
  <c r="AK313" i="1"/>
  <c r="AK319" i="1"/>
  <c r="AK325" i="1"/>
  <c r="AK331" i="1"/>
  <c r="AK337" i="1"/>
  <c r="AK343" i="1"/>
  <c r="AK349" i="1"/>
  <c r="AK355" i="1"/>
  <c r="AK361" i="1"/>
  <c r="AK367" i="1"/>
  <c r="AK373" i="1"/>
  <c r="AK379" i="1"/>
  <c r="AK385" i="1"/>
  <c r="AK391" i="1"/>
  <c r="AK397" i="1"/>
  <c r="AK403" i="1"/>
  <c r="AK409" i="1"/>
  <c r="AK415" i="1"/>
  <c r="AK421" i="1"/>
  <c r="AK427" i="1"/>
  <c r="AK433" i="1"/>
  <c r="AK439" i="1"/>
  <c r="AK445" i="1"/>
  <c r="AK451" i="1"/>
  <c r="AK457" i="1"/>
  <c r="AK463" i="1"/>
  <c r="AK469" i="1"/>
  <c r="AK475" i="1"/>
  <c r="AK481" i="1"/>
  <c r="AL450" i="1"/>
  <c r="AL666" i="1"/>
  <c r="AL792" i="1"/>
  <c r="AL851" i="1"/>
  <c r="AL905" i="1"/>
  <c r="AL941" i="1"/>
  <c r="AL977" i="1"/>
  <c r="AL1013" i="1"/>
  <c r="AL1049" i="1"/>
  <c r="AL1085" i="1"/>
  <c r="AL1121" i="1"/>
  <c r="AL1157" i="1"/>
  <c r="AL1193" i="1"/>
  <c r="AL1229" i="1"/>
  <c r="AL2" i="1"/>
  <c r="AK38" i="1"/>
  <c r="AK74" i="1"/>
  <c r="AK110" i="1"/>
  <c r="AK146" i="1"/>
  <c r="AK182" i="1"/>
  <c r="AK218" i="1"/>
  <c r="AK254" i="1"/>
  <c r="AK290" i="1"/>
  <c r="AK310" i="1"/>
  <c r="AK328" i="1"/>
  <c r="AK340" i="1"/>
  <c r="AK350" i="1"/>
  <c r="AK358" i="1"/>
  <c r="AK368" i="1"/>
  <c r="AK376" i="1"/>
  <c r="AK386" i="1"/>
  <c r="AK393" i="1"/>
  <c r="AK400" i="1"/>
  <c r="AK407" i="1"/>
  <c r="AK414" i="1"/>
  <c r="AK422" i="1"/>
  <c r="AK429" i="1"/>
  <c r="AK436" i="1"/>
  <c r="AK443" i="1"/>
  <c r="AK450" i="1"/>
  <c r="AK458" i="1"/>
  <c r="AK465" i="1"/>
  <c r="AK472" i="1"/>
  <c r="AK479" i="1"/>
  <c r="AK486" i="1"/>
  <c r="AK492" i="1"/>
  <c r="AK498" i="1"/>
  <c r="AK504" i="1"/>
  <c r="AK510" i="1"/>
  <c r="AK516" i="1"/>
  <c r="AK522" i="1"/>
  <c r="AK528" i="1"/>
  <c r="AK534" i="1"/>
  <c r="AK540" i="1"/>
  <c r="AK546" i="1"/>
  <c r="AK552" i="1"/>
  <c r="AK558" i="1"/>
  <c r="AK564" i="1"/>
  <c r="AK570" i="1"/>
  <c r="AK576" i="1"/>
  <c r="AK582" i="1"/>
  <c r="AK588" i="1"/>
  <c r="AK594" i="1"/>
  <c r="AK600" i="1"/>
  <c r="AK606" i="1"/>
  <c r="AK612" i="1"/>
  <c r="AK618" i="1"/>
  <c r="AK624" i="1"/>
  <c r="AK630" i="1"/>
  <c r="AK636" i="1"/>
  <c r="AK642" i="1"/>
  <c r="AK648" i="1"/>
  <c r="AK654" i="1"/>
  <c r="AK660" i="1"/>
  <c r="AK666" i="1"/>
  <c r="AK672" i="1"/>
  <c r="AK678" i="1"/>
  <c r="AK684" i="1"/>
  <c r="AK690" i="1"/>
  <c r="AK696" i="1"/>
  <c r="AK702" i="1"/>
  <c r="AK708" i="1"/>
  <c r="AK714" i="1"/>
  <c r="AK720" i="1"/>
  <c r="AK726" i="1"/>
  <c r="AK732" i="1"/>
  <c r="AK738" i="1"/>
  <c r="AK744" i="1"/>
  <c r="AK750" i="1"/>
  <c r="AK756" i="1"/>
  <c r="AK762" i="1"/>
  <c r="AK768" i="1"/>
  <c r="AK774" i="1"/>
  <c r="AK780" i="1"/>
  <c r="AK786" i="1"/>
  <c r="AK792" i="1"/>
  <c r="AK798" i="1"/>
  <c r="AK804" i="1"/>
  <c r="AK810" i="1"/>
  <c r="AK816" i="1"/>
  <c r="AK822" i="1"/>
  <c r="AK828" i="1"/>
  <c r="AK834" i="1"/>
  <c r="AK840" i="1"/>
  <c r="AK846" i="1"/>
  <c r="AK852" i="1"/>
  <c r="AK858" i="1"/>
  <c r="AK864" i="1"/>
  <c r="AK870" i="1"/>
  <c r="AK876" i="1"/>
  <c r="AK882" i="1"/>
  <c r="AK888" i="1"/>
  <c r="AK894" i="1"/>
  <c r="AK900" i="1"/>
  <c r="AK906" i="1"/>
  <c r="AK912" i="1"/>
  <c r="AK918" i="1"/>
  <c r="AK924" i="1"/>
  <c r="AK930" i="1"/>
  <c r="AK936" i="1"/>
  <c r="AK942" i="1"/>
  <c r="AK948" i="1"/>
  <c r="AK954" i="1"/>
  <c r="AK960" i="1"/>
  <c r="AK966" i="1"/>
  <c r="AK972" i="1"/>
  <c r="AK978" i="1"/>
  <c r="AK984" i="1"/>
  <c r="AK990" i="1"/>
  <c r="AK996" i="1"/>
  <c r="AK1002" i="1"/>
  <c r="AK1008" i="1"/>
  <c r="AK1014" i="1"/>
  <c r="AK1020" i="1"/>
  <c r="AK1026" i="1"/>
  <c r="AK1032" i="1"/>
  <c r="AK1038" i="1"/>
  <c r="AK1044" i="1"/>
  <c r="AK1050" i="1"/>
  <c r="AK1056" i="1"/>
  <c r="AK1062" i="1"/>
  <c r="AK1068" i="1"/>
  <c r="AK1074" i="1"/>
  <c r="AK1080" i="1"/>
  <c r="AK1086" i="1"/>
  <c r="AK1092" i="1"/>
  <c r="AK1098" i="1"/>
  <c r="AK1104" i="1"/>
  <c r="AK1110" i="1"/>
  <c r="AK1116" i="1"/>
  <c r="AK1122" i="1"/>
  <c r="AK1128" i="1"/>
  <c r="AK1134" i="1"/>
  <c r="AK1140" i="1"/>
  <c r="AK1146" i="1"/>
  <c r="AK1152" i="1"/>
  <c r="AK1158" i="1"/>
  <c r="AK1164" i="1"/>
  <c r="AK1170" i="1"/>
  <c r="AK1176" i="1"/>
  <c r="AK1182" i="1"/>
  <c r="AK1188" i="1"/>
  <c r="AK1194" i="1"/>
  <c r="AK1200" i="1"/>
  <c r="AK1206" i="1"/>
  <c r="AK1212" i="1"/>
  <c r="AK1218" i="1"/>
  <c r="AK1224" i="1"/>
  <c r="AK1230" i="1"/>
  <c r="AK1236" i="1"/>
  <c r="AL74" i="1"/>
  <c r="AL486" i="1"/>
  <c r="AL702" i="1"/>
  <c r="AL804" i="1"/>
  <c r="AL860" i="1"/>
  <c r="AL911" i="1"/>
  <c r="AL947" i="1"/>
  <c r="AL983" i="1"/>
  <c r="AL1019" i="1"/>
  <c r="AL1055" i="1"/>
  <c r="AL1091" i="1"/>
  <c r="AL1127" i="1"/>
  <c r="AL1163" i="1"/>
  <c r="AL1199" i="1"/>
  <c r="AL1235" i="1"/>
  <c r="AK8" i="1"/>
  <c r="AK44" i="1"/>
  <c r="AK80" i="1"/>
  <c r="AK116" i="1"/>
  <c r="AK152" i="1"/>
  <c r="AK188" i="1"/>
  <c r="AK224" i="1"/>
  <c r="AK260" i="1"/>
  <c r="AK296" i="1"/>
  <c r="AK314" i="1"/>
  <c r="AK332" i="1"/>
  <c r="AK341" i="1"/>
  <c r="AK351" i="1"/>
  <c r="AK359" i="1"/>
  <c r="AK369" i="1"/>
  <c r="AK377" i="1"/>
  <c r="AK387" i="1"/>
  <c r="AK394" i="1"/>
  <c r="AK401" i="1"/>
  <c r="AK408" i="1"/>
  <c r="AK416" i="1"/>
  <c r="AK423" i="1"/>
  <c r="AK430" i="1"/>
  <c r="AK437" i="1"/>
  <c r="AK444" i="1"/>
  <c r="AK452" i="1"/>
  <c r="AK459" i="1"/>
  <c r="AK466" i="1"/>
  <c r="AK473" i="1"/>
  <c r="AK480" i="1"/>
  <c r="AK487" i="1"/>
  <c r="AK493" i="1"/>
  <c r="AK499" i="1"/>
  <c r="AK505" i="1"/>
  <c r="AK511" i="1"/>
  <c r="AK517" i="1"/>
  <c r="AK523" i="1"/>
  <c r="AK529" i="1"/>
  <c r="AK535" i="1"/>
  <c r="AK541" i="1"/>
  <c r="AK547" i="1"/>
  <c r="AK553" i="1"/>
  <c r="AK559" i="1"/>
  <c r="AK565" i="1"/>
  <c r="AK571" i="1"/>
  <c r="AK577" i="1"/>
  <c r="AK583" i="1"/>
  <c r="AK589" i="1"/>
  <c r="AK595" i="1"/>
  <c r="AK601" i="1"/>
  <c r="AK607" i="1"/>
  <c r="AK613" i="1"/>
  <c r="AK619" i="1"/>
  <c r="AK625" i="1"/>
  <c r="AK631" i="1"/>
  <c r="AK637" i="1"/>
  <c r="AK643" i="1"/>
  <c r="AK649" i="1"/>
  <c r="AK655" i="1"/>
  <c r="AK661" i="1"/>
  <c r="AK667" i="1"/>
  <c r="AK673" i="1"/>
  <c r="AK679" i="1"/>
  <c r="AK685" i="1"/>
  <c r="AK691" i="1"/>
  <c r="AK697" i="1"/>
  <c r="AK703" i="1"/>
  <c r="AK709" i="1"/>
  <c r="AK715" i="1"/>
  <c r="AK721" i="1"/>
  <c r="AK727" i="1"/>
  <c r="AK733" i="1"/>
  <c r="AK739" i="1"/>
  <c r="AK745" i="1"/>
  <c r="AK751" i="1"/>
  <c r="AK757" i="1"/>
  <c r="AK763" i="1"/>
  <c r="AK769" i="1"/>
  <c r="AK775" i="1"/>
  <c r="AK781" i="1"/>
  <c r="AK787" i="1"/>
  <c r="AK793" i="1"/>
  <c r="AK799" i="1"/>
  <c r="AK805" i="1"/>
  <c r="AK811" i="1"/>
  <c r="AK817" i="1"/>
  <c r="AK823" i="1"/>
  <c r="AK829" i="1"/>
  <c r="AK835" i="1"/>
  <c r="AK841" i="1"/>
  <c r="AK847" i="1"/>
  <c r="AK853" i="1"/>
  <c r="AK859" i="1"/>
  <c r="AK865" i="1"/>
  <c r="AK871" i="1"/>
  <c r="AK877" i="1"/>
  <c r="AK883" i="1"/>
  <c r="AK889" i="1"/>
  <c r="AK895" i="1"/>
  <c r="AK901" i="1"/>
  <c r="AK907" i="1"/>
  <c r="AK913" i="1"/>
  <c r="AK919" i="1"/>
  <c r="AK925" i="1"/>
  <c r="AK931" i="1"/>
  <c r="AK937" i="1"/>
  <c r="AK943" i="1"/>
  <c r="AK949" i="1"/>
  <c r="AK955" i="1"/>
  <c r="AK961" i="1"/>
  <c r="AK967" i="1"/>
  <c r="AK973" i="1"/>
  <c r="AK979" i="1"/>
  <c r="AK985" i="1"/>
  <c r="AK991" i="1"/>
  <c r="AK997" i="1"/>
  <c r="AK1003" i="1"/>
  <c r="AK1009" i="1"/>
  <c r="AK1015" i="1"/>
  <c r="AK1021" i="1"/>
  <c r="AK1027" i="1"/>
  <c r="AK1033" i="1"/>
  <c r="AK1039" i="1"/>
  <c r="AK1045" i="1"/>
  <c r="AK1051" i="1"/>
  <c r="AK1057" i="1"/>
  <c r="AK1063" i="1"/>
  <c r="AK1069" i="1"/>
  <c r="AK1075" i="1"/>
  <c r="AK1081" i="1"/>
  <c r="AK1087" i="1"/>
  <c r="AK1093" i="1"/>
  <c r="AK1099" i="1"/>
  <c r="AK1105" i="1"/>
  <c r="AK1111" i="1"/>
  <c r="AK1117" i="1"/>
  <c r="AK1123" i="1"/>
  <c r="AK1129" i="1"/>
  <c r="AK1135" i="1"/>
  <c r="AL251" i="1"/>
  <c r="AL522" i="1"/>
  <c r="AL738" i="1"/>
  <c r="AL815" i="1"/>
  <c r="AL869" i="1"/>
  <c r="AL917" i="1"/>
  <c r="AL953" i="1"/>
  <c r="AL989" i="1"/>
  <c r="AL1025" i="1"/>
  <c r="AL1061" i="1"/>
  <c r="AL1097" i="1"/>
  <c r="AL1133" i="1"/>
  <c r="AL1169" i="1"/>
  <c r="AL1205" i="1"/>
  <c r="AL1241" i="1"/>
  <c r="AK14" i="1"/>
  <c r="AK50" i="1"/>
  <c r="AK86" i="1"/>
  <c r="AK122" i="1"/>
  <c r="AK158" i="1"/>
  <c r="AK194" i="1"/>
  <c r="AK230" i="1"/>
  <c r="AK266" i="1"/>
  <c r="AK298" i="1"/>
  <c r="AK316" i="1"/>
  <c r="AK333" i="1"/>
  <c r="AK344" i="1"/>
  <c r="AK352" i="1"/>
  <c r="AK362" i="1"/>
  <c r="AK370" i="1"/>
  <c r="AK380" i="1"/>
  <c r="AK388" i="1"/>
  <c r="AK395" i="1"/>
  <c r="AK402" i="1"/>
  <c r="AK410" i="1"/>
  <c r="AK417" i="1"/>
  <c r="AK424" i="1"/>
  <c r="AK431" i="1"/>
  <c r="AK438" i="1"/>
  <c r="AK446" i="1"/>
  <c r="AK453" i="1"/>
  <c r="AK460" i="1"/>
  <c r="AK467" i="1"/>
  <c r="AK474" i="1"/>
  <c r="AK482" i="1"/>
  <c r="AK488" i="1"/>
  <c r="AK494" i="1"/>
  <c r="AK500" i="1"/>
  <c r="AK506" i="1"/>
  <c r="AK512" i="1"/>
  <c r="AK518" i="1"/>
  <c r="AK524" i="1"/>
  <c r="AK530" i="1"/>
  <c r="AK536" i="1"/>
  <c r="AK542" i="1"/>
  <c r="AK548" i="1"/>
  <c r="AK554" i="1"/>
  <c r="AK560" i="1"/>
  <c r="AK566" i="1"/>
  <c r="AK572" i="1"/>
  <c r="AK578" i="1"/>
  <c r="AK584" i="1"/>
  <c r="AK590" i="1"/>
  <c r="AK596" i="1"/>
  <c r="AK602" i="1"/>
  <c r="AK608" i="1"/>
  <c r="AK614" i="1"/>
  <c r="AK620" i="1"/>
  <c r="AK626" i="1"/>
  <c r="AK632" i="1"/>
  <c r="AK638" i="1"/>
  <c r="AK644" i="1"/>
  <c r="AK650" i="1"/>
  <c r="AK656" i="1"/>
  <c r="AK662" i="1"/>
  <c r="AK668" i="1"/>
  <c r="AK674" i="1"/>
  <c r="AK680" i="1"/>
  <c r="AK686" i="1"/>
  <c r="AK692" i="1"/>
  <c r="AK698" i="1"/>
  <c r="AK704" i="1"/>
  <c r="AK710" i="1"/>
  <c r="AK716" i="1"/>
  <c r="AK722" i="1"/>
  <c r="AK728" i="1"/>
  <c r="AK734" i="1"/>
  <c r="AK740" i="1"/>
  <c r="AK746" i="1"/>
  <c r="AK752" i="1"/>
  <c r="AK758" i="1"/>
  <c r="AK764" i="1"/>
  <c r="AK770" i="1"/>
  <c r="AK776" i="1"/>
  <c r="AK782" i="1"/>
  <c r="AK788" i="1"/>
  <c r="AK794" i="1"/>
  <c r="AK800" i="1"/>
  <c r="AK806" i="1"/>
  <c r="AK812" i="1"/>
  <c r="AK818" i="1"/>
  <c r="AK824" i="1"/>
  <c r="AK830" i="1"/>
  <c r="AK836" i="1"/>
  <c r="AK842" i="1"/>
  <c r="AK848" i="1"/>
  <c r="AK854" i="1"/>
  <c r="AK860" i="1"/>
  <c r="AK866" i="1"/>
  <c r="AK872" i="1"/>
  <c r="AK878" i="1"/>
  <c r="AK884" i="1"/>
  <c r="AK890" i="1"/>
  <c r="AK896" i="1"/>
  <c r="AK902" i="1"/>
  <c r="AK908" i="1"/>
  <c r="AK914" i="1"/>
  <c r="AK920" i="1"/>
  <c r="AK926" i="1"/>
  <c r="AK932" i="1"/>
  <c r="AK938" i="1"/>
  <c r="AK944" i="1"/>
  <c r="AK950" i="1"/>
  <c r="AK956" i="1"/>
  <c r="AK962" i="1"/>
  <c r="AK968" i="1"/>
  <c r="AK974" i="1"/>
  <c r="AK980" i="1"/>
  <c r="AK986" i="1"/>
  <c r="AK992" i="1"/>
  <c r="AK998" i="1"/>
  <c r="AK1004" i="1"/>
  <c r="AK1010" i="1"/>
  <c r="AK1016" i="1"/>
  <c r="AK1022" i="1"/>
  <c r="AK1028" i="1"/>
  <c r="AL327" i="1"/>
  <c r="AL558" i="1"/>
  <c r="AL756" i="1"/>
  <c r="AL824" i="1"/>
  <c r="AL878" i="1"/>
  <c r="AL923" i="1"/>
  <c r="AL959" i="1"/>
  <c r="AL995" i="1"/>
  <c r="AL1031" i="1"/>
  <c r="AL1067" i="1"/>
  <c r="AL1103" i="1"/>
  <c r="AL1139" i="1"/>
  <c r="AL1175" i="1"/>
  <c r="AL1211" i="1"/>
  <c r="AL1247" i="1"/>
  <c r="AK20" i="1"/>
  <c r="AK56" i="1"/>
  <c r="AK92" i="1"/>
  <c r="AK128" i="1"/>
  <c r="AK164" i="1"/>
  <c r="AK200" i="1"/>
  <c r="AK236" i="1"/>
  <c r="AK272" i="1"/>
  <c r="AK302" i="1"/>
  <c r="AK320" i="1"/>
  <c r="AK334" i="1"/>
  <c r="AK345" i="1"/>
  <c r="AK353" i="1"/>
  <c r="AK363" i="1"/>
  <c r="AK371" i="1"/>
  <c r="AK381" i="1"/>
  <c r="AK389" i="1"/>
  <c r="AK396" i="1"/>
  <c r="AK404" i="1"/>
  <c r="AK411" i="1"/>
  <c r="AK418" i="1"/>
  <c r="AK425" i="1"/>
  <c r="AK432" i="1"/>
  <c r="AK440" i="1"/>
  <c r="AK447" i="1"/>
  <c r="AK454" i="1"/>
  <c r="AK461" i="1"/>
  <c r="AK468" i="1"/>
  <c r="AK476" i="1"/>
  <c r="AK483" i="1"/>
  <c r="AK489" i="1"/>
  <c r="AK495" i="1"/>
  <c r="AK501" i="1"/>
  <c r="AK507" i="1"/>
  <c r="AK513" i="1"/>
  <c r="AK519" i="1"/>
  <c r="AK525" i="1"/>
  <c r="AK531" i="1"/>
  <c r="AK537" i="1"/>
  <c r="AK543" i="1"/>
  <c r="AK549" i="1"/>
  <c r="AK555" i="1"/>
  <c r="AK561" i="1"/>
  <c r="AK567" i="1"/>
  <c r="AK573" i="1"/>
  <c r="AK579" i="1"/>
  <c r="AK585" i="1"/>
  <c r="AK591" i="1"/>
  <c r="AK597" i="1"/>
  <c r="AK603" i="1"/>
  <c r="AK609" i="1"/>
  <c r="AK615" i="1"/>
  <c r="AK621" i="1"/>
  <c r="AK627" i="1"/>
  <c r="AK633" i="1"/>
  <c r="AK639" i="1"/>
  <c r="AK645" i="1"/>
  <c r="AK651" i="1"/>
  <c r="AK657" i="1"/>
  <c r="AK663" i="1"/>
  <c r="AK669" i="1"/>
  <c r="AK675" i="1"/>
  <c r="AK681" i="1"/>
  <c r="AK687" i="1"/>
  <c r="AK693" i="1"/>
  <c r="AK699" i="1"/>
  <c r="AK705" i="1"/>
  <c r="AK711" i="1"/>
  <c r="AK717" i="1"/>
  <c r="AK723" i="1"/>
  <c r="AK729" i="1"/>
  <c r="AK735" i="1"/>
  <c r="AK741" i="1"/>
  <c r="AK747" i="1"/>
  <c r="AK753" i="1"/>
  <c r="AK759" i="1"/>
  <c r="AK765" i="1"/>
  <c r="AK771" i="1"/>
  <c r="AK777" i="1"/>
  <c r="AK783" i="1"/>
  <c r="AK789" i="1"/>
  <c r="AK795" i="1"/>
  <c r="AK801" i="1"/>
  <c r="AK807" i="1"/>
  <c r="AK813" i="1"/>
  <c r="AK819" i="1"/>
  <c r="AK825" i="1"/>
  <c r="AK831" i="1"/>
  <c r="AK837" i="1"/>
  <c r="AK843" i="1"/>
  <c r="AK849" i="1"/>
  <c r="AK855" i="1"/>
  <c r="AK861" i="1"/>
  <c r="AK867" i="1"/>
  <c r="AK873" i="1"/>
  <c r="AK879" i="1"/>
  <c r="AK885" i="1"/>
  <c r="AK891" i="1"/>
  <c r="AK897" i="1"/>
  <c r="AK903" i="1"/>
  <c r="AK909" i="1"/>
  <c r="AK915" i="1"/>
  <c r="AK921" i="1"/>
  <c r="AK927" i="1"/>
  <c r="AK933" i="1"/>
  <c r="AK939" i="1"/>
  <c r="AK945" i="1"/>
  <c r="AK951" i="1"/>
  <c r="AK957" i="1"/>
  <c r="AK963" i="1"/>
  <c r="AK969" i="1"/>
  <c r="AK975" i="1"/>
  <c r="AK981" i="1"/>
  <c r="AK987" i="1"/>
  <c r="AK993" i="1"/>
  <c r="AK999" i="1"/>
  <c r="AK1005" i="1"/>
  <c r="AK1011" i="1"/>
  <c r="AK1017" i="1"/>
  <c r="AK1023" i="1"/>
  <c r="AK1029" i="1"/>
  <c r="AK1035" i="1"/>
  <c r="AL372" i="1"/>
  <c r="AL594" i="1"/>
  <c r="AL768" i="1"/>
  <c r="AL833" i="1"/>
  <c r="AL887" i="1"/>
  <c r="AL929" i="1"/>
  <c r="AL965" i="1"/>
  <c r="AL1001" i="1"/>
  <c r="AL1037" i="1"/>
  <c r="AL1073" i="1"/>
  <c r="AL1109" i="1"/>
  <c r="AL1145" i="1"/>
  <c r="AL1181" i="1"/>
  <c r="AL1217" i="1"/>
  <c r="AL1253" i="1"/>
  <c r="AK26" i="1"/>
  <c r="AK62" i="1"/>
  <c r="AK98" i="1"/>
  <c r="AK134" i="1"/>
  <c r="AK170" i="1"/>
  <c r="AK206" i="1"/>
  <c r="AK242" i="1"/>
  <c r="AK278" i="1"/>
  <c r="AK304" i="1"/>
  <c r="AK322" i="1"/>
  <c r="AK338" i="1"/>
  <c r="AK346" i="1"/>
  <c r="AK356" i="1"/>
  <c r="AK364" i="1"/>
  <c r="AK374" i="1"/>
  <c r="AK382" i="1"/>
  <c r="AK390" i="1"/>
  <c r="AK398" i="1"/>
  <c r="AK405" i="1"/>
  <c r="AK412" i="1"/>
  <c r="AK419" i="1"/>
  <c r="AK426" i="1"/>
  <c r="AK434" i="1"/>
  <c r="AK441" i="1"/>
  <c r="AK448" i="1"/>
  <c r="AK455" i="1"/>
  <c r="AK462" i="1"/>
  <c r="AK470" i="1"/>
  <c r="AK477" i="1"/>
  <c r="AK484" i="1"/>
  <c r="AK490" i="1"/>
  <c r="AK496" i="1"/>
  <c r="AK502" i="1"/>
  <c r="AK508" i="1"/>
  <c r="AK514" i="1"/>
  <c r="AK520" i="1"/>
  <c r="AK526" i="1"/>
  <c r="AK532" i="1"/>
  <c r="AK538" i="1"/>
  <c r="AK544" i="1"/>
  <c r="AK550" i="1"/>
  <c r="AK556" i="1"/>
  <c r="AK562" i="1"/>
  <c r="AK568" i="1"/>
  <c r="AK574" i="1"/>
  <c r="AK580" i="1"/>
  <c r="AK586" i="1"/>
  <c r="AK592" i="1"/>
  <c r="AK598" i="1"/>
  <c r="AK604" i="1"/>
  <c r="AK610" i="1"/>
  <c r="AK616" i="1"/>
  <c r="AK622" i="1"/>
  <c r="AK628" i="1"/>
  <c r="AK634" i="1"/>
  <c r="AK640" i="1"/>
  <c r="AK646" i="1"/>
  <c r="AK652" i="1"/>
  <c r="AK658" i="1"/>
  <c r="AK664" i="1"/>
  <c r="AK670" i="1"/>
  <c r="AK676" i="1"/>
  <c r="AK682" i="1"/>
  <c r="AK688" i="1"/>
  <c r="AK694" i="1"/>
  <c r="AK700" i="1"/>
  <c r="AK706" i="1"/>
  <c r="AK712" i="1"/>
  <c r="AK718" i="1"/>
  <c r="AK724" i="1"/>
  <c r="AK730" i="1"/>
  <c r="AK736" i="1"/>
  <c r="AK742" i="1"/>
  <c r="AK748" i="1"/>
  <c r="AK754" i="1"/>
  <c r="AK760" i="1"/>
  <c r="AK766" i="1"/>
  <c r="AK772" i="1"/>
  <c r="AK778" i="1"/>
  <c r="AK784" i="1"/>
  <c r="AK790" i="1"/>
  <c r="AK796" i="1"/>
  <c r="AK802" i="1"/>
  <c r="AK808" i="1"/>
  <c r="AK814" i="1"/>
  <c r="AK820" i="1"/>
  <c r="AK826" i="1"/>
  <c r="AK832" i="1"/>
  <c r="AK838" i="1"/>
  <c r="AK844" i="1"/>
  <c r="AK850" i="1"/>
  <c r="AK856" i="1"/>
  <c r="AK862" i="1"/>
  <c r="AK868" i="1"/>
  <c r="AK874" i="1"/>
  <c r="AK880" i="1"/>
  <c r="AK886" i="1"/>
  <c r="AK892" i="1"/>
  <c r="AK898" i="1"/>
  <c r="AK904" i="1"/>
  <c r="AK910" i="1"/>
  <c r="AK916" i="1"/>
  <c r="AK922" i="1"/>
  <c r="AK928" i="1"/>
  <c r="AT16" i="1" s="1"/>
  <c r="AK934" i="1"/>
  <c r="AK940" i="1"/>
  <c r="AK946" i="1"/>
  <c r="AK952" i="1"/>
  <c r="AK958" i="1"/>
  <c r="AK964" i="1"/>
  <c r="AK970" i="1"/>
  <c r="AK976" i="1"/>
  <c r="AK982" i="1"/>
  <c r="AK988" i="1"/>
  <c r="AK994" i="1"/>
  <c r="AK1000" i="1"/>
  <c r="AK1006" i="1"/>
  <c r="AK1012" i="1"/>
  <c r="AK1018" i="1"/>
  <c r="AK1024" i="1"/>
  <c r="AK1030" i="1"/>
  <c r="AK1036" i="1"/>
  <c r="AK1042" i="1"/>
  <c r="AK1048" i="1"/>
  <c r="AK1054" i="1"/>
  <c r="AK1060" i="1"/>
  <c r="AK1066" i="1"/>
  <c r="AK1072" i="1"/>
  <c r="AK1078" i="1"/>
  <c r="AK1084" i="1"/>
  <c r="AK1090" i="1"/>
  <c r="AK1096" i="1"/>
  <c r="AK1102" i="1"/>
  <c r="AK1108" i="1"/>
  <c r="AK1114" i="1"/>
  <c r="AK1120" i="1"/>
  <c r="AK1126" i="1"/>
  <c r="AK1132" i="1"/>
  <c r="AK1263" i="1"/>
  <c r="AK1257" i="1"/>
  <c r="AK1251" i="1"/>
  <c r="AK1245" i="1"/>
  <c r="AK1239" i="1"/>
  <c r="AK1232" i="1"/>
  <c r="AK1225" i="1"/>
  <c r="AK1217" i="1"/>
  <c r="AK1210" i="1"/>
  <c r="AK1203" i="1"/>
  <c r="AK1196" i="1"/>
  <c r="AK1189" i="1"/>
  <c r="AK1181" i="1"/>
  <c r="AK1174" i="1"/>
  <c r="AK1167" i="1"/>
  <c r="AK1160" i="1"/>
  <c r="AK1153" i="1"/>
  <c r="AK1145" i="1"/>
  <c r="AK1138" i="1"/>
  <c r="AT15" i="1" s="1"/>
  <c r="AK1127" i="1"/>
  <c r="AK1115" i="1"/>
  <c r="AK1103" i="1"/>
  <c r="AK1091" i="1"/>
  <c r="AK1079" i="1"/>
  <c r="AK1067" i="1"/>
  <c r="AK1055" i="1"/>
  <c r="AK1043" i="1"/>
  <c r="AK1025" i="1"/>
  <c r="AK989" i="1"/>
  <c r="AK953" i="1"/>
  <c r="AK917" i="1"/>
  <c r="AK881" i="1"/>
  <c r="AK845" i="1"/>
  <c r="AK809" i="1"/>
  <c r="AK773" i="1"/>
  <c r="AK737" i="1"/>
  <c r="AK701" i="1"/>
  <c r="AK665" i="1"/>
  <c r="AK629" i="1"/>
  <c r="AK593" i="1"/>
  <c r="AK557" i="1"/>
  <c r="AK521" i="1"/>
  <c r="AK485" i="1"/>
  <c r="AK442" i="1"/>
  <c r="AK399" i="1"/>
  <c r="AK347" i="1"/>
  <c r="AK212" i="1"/>
  <c r="AL1259" i="1"/>
  <c r="AL1043" i="1"/>
  <c r="AL780" i="1"/>
  <c r="AK1262" i="1"/>
  <c r="AK1256" i="1"/>
  <c r="AK1250" i="1"/>
  <c r="AK1244" i="1"/>
  <c r="AK1238" i="1"/>
  <c r="AK1231" i="1"/>
  <c r="AK1223" i="1"/>
  <c r="AK1216" i="1"/>
  <c r="AK1209" i="1"/>
  <c r="AK1202" i="1"/>
  <c r="AK1195" i="1"/>
  <c r="AK1187" i="1"/>
  <c r="AK1180" i="1"/>
  <c r="AK1173" i="1"/>
  <c r="AK1166" i="1"/>
  <c r="AK1159" i="1"/>
  <c r="AK1151" i="1"/>
  <c r="AK1144" i="1"/>
  <c r="AK1137" i="1"/>
  <c r="AK1125" i="1"/>
  <c r="AK1113" i="1"/>
  <c r="AK1101" i="1"/>
  <c r="AK1089" i="1"/>
  <c r="AK1077" i="1"/>
  <c r="AK1065" i="1"/>
  <c r="AK1053" i="1"/>
  <c r="AK1041" i="1"/>
  <c r="AK1019" i="1"/>
  <c r="AK983" i="1"/>
  <c r="AK947" i="1"/>
  <c r="AK911" i="1"/>
  <c r="AK875" i="1"/>
  <c r="AK839" i="1"/>
  <c r="AK803" i="1"/>
  <c r="AK767" i="1"/>
  <c r="AK731" i="1"/>
  <c r="AK695" i="1"/>
  <c r="AK659" i="1"/>
  <c r="AK623" i="1"/>
  <c r="AK587" i="1"/>
  <c r="AK551" i="1"/>
  <c r="AK515" i="1"/>
  <c r="AK478" i="1"/>
  <c r="AK435" i="1"/>
  <c r="AK392" i="1"/>
  <c r="AK339" i="1"/>
  <c r="AK176" i="1"/>
  <c r="AL1223" i="1"/>
  <c r="AL1007" i="1"/>
  <c r="AL630" i="1"/>
  <c r="AK1261" i="1"/>
  <c r="AK1255" i="1"/>
  <c r="AK1249" i="1"/>
  <c r="AK1243" i="1"/>
  <c r="AK1237" i="1"/>
  <c r="AK1229" i="1"/>
  <c r="AK1222" i="1"/>
  <c r="AK1215" i="1"/>
  <c r="AK1208" i="1"/>
  <c r="AK1201" i="1"/>
  <c r="AK1193" i="1"/>
  <c r="AK1186" i="1"/>
  <c r="AK1179" i="1"/>
  <c r="AK1172" i="1"/>
  <c r="AK1165" i="1"/>
  <c r="AK1157" i="1"/>
  <c r="AK1150" i="1"/>
  <c r="AK1143" i="1"/>
  <c r="AK1136" i="1"/>
  <c r="AK1124" i="1"/>
  <c r="AK1112" i="1"/>
  <c r="AK1100" i="1"/>
  <c r="AK1088" i="1"/>
  <c r="AK1076" i="1"/>
  <c r="AK1064" i="1"/>
  <c r="AK1052" i="1"/>
  <c r="AK1040" i="1"/>
  <c r="AK1013" i="1"/>
  <c r="AK977" i="1"/>
  <c r="AK941" i="1"/>
  <c r="AK905" i="1"/>
  <c r="AK869" i="1"/>
  <c r="AK833" i="1"/>
  <c r="AK797" i="1"/>
  <c r="AK761" i="1"/>
  <c r="AK725" i="1"/>
  <c r="AK689" i="1"/>
  <c r="AK653" i="1"/>
  <c r="AK617" i="1"/>
  <c r="AK581" i="1"/>
  <c r="AK545" i="1"/>
  <c r="AK509" i="1"/>
  <c r="AK471" i="1"/>
  <c r="AK428" i="1"/>
  <c r="AK383" i="1"/>
  <c r="AK326" i="1"/>
  <c r="AK140" i="1"/>
  <c r="AL1187" i="1"/>
  <c r="AL971" i="1"/>
  <c r="AL414" i="1"/>
  <c r="AK1260" i="1"/>
  <c r="AK1254" i="1"/>
  <c r="AK1248" i="1"/>
  <c r="AK1242" i="1"/>
  <c r="AK1235" i="1"/>
  <c r="AK1228" i="1"/>
  <c r="AK1221" i="1"/>
  <c r="AK1214" i="1"/>
  <c r="AK1207" i="1"/>
  <c r="AK1199" i="1"/>
  <c r="AK1192" i="1"/>
  <c r="AK1185" i="1"/>
  <c r="AK1178" i="1"/>
  <c r="AK1171" i="1"/>
  <c r="AK1163" i="1"/>
  <c r="AK1156" i="1"/>
  <c r="AK1149" i="1"/>
  <c r="AK1142" i="1"/>
  <c r="AK1133" i="1"/>
  <c r="AK1121" i="1"/>
  <c r="AK1109" i="1"/>
  <c r="AK1097" i="1"/>
  <c r="AK1085" i="1"/>
  <c r="AK1073" i="1"/>
  <c r="AK1061" i="1"/>
  <c r="AK1049" i="1"/>
  <c r="AK1037" i="1"/>
  <c r="AK1007" i="1"/>
  <c r="AK971" i="1"/>
  <c r="AK935" i="1"/>
  <c r="AK899" i="1"/>
  <c r="AK863" i="1"/>
  <c r="AK827" i="1"/>
  <c r="AK791" i="1"/>
  <c r="AK755" i="1"/>
  <c r="AK719" i="1"/>
  <c r="AK683" i="1"/>
  <c r="AK647" i="1"/>
  <c r="AK611" i="1"/>
  <c r="AK575" i="1"/>
  <c r="AK539" i="1"/>
  <c r="AK503" i="1"/>
  <c r="AK464" i="1"/>
  <c r="AK420" i="1"/>
  <c r="AK375" i="1"/>
  <c r="AK308" i="1"/>
  <c r="AK104" i="1"/>
  <c r="AL1151" i="1"/>
  <c r="AL935" i="1"/>
  <c r="AI1186" i="1"/>
  <c r="AI1257" i="1"/>
  <c r="AI1239" i="1"/>
  <c r="AI1221" i="1"/>
  <c r="AI1203" i="1"/>
  <c r="AI1252" i="1"/>
  <c r="AI1234" i="1"/>
  <c r="AI1216" i="1"/>
  <c r="AI1198" i="1"/>
  <c r="AI1251" i="1"/>
  <c r="AI1233" i="1"/>
  <c r="AI1215" i="1"/>
  <c r="AI1197" i="1"/>
  <c r="AI1264" i="1"/>
  <c r="AI1246" i="1"/>
  <c r="AI1228" i="1"/>
  <c r="AI1210" i="1"/>
  <c r="AI1192" i="1"/>
  <c r="AI1263" i="1"/>
  <c r="AI1245" i="1"/>
  <c r="AI1227" i="1"/>
  <c r="AI1209" i="1"/>
  <c r="AK2" i="1"/>
  <c r="AJ8" i="1"/>
  <c r="AJ14" i="1"/>
  <c r="AJ20" i="1"/>
  <c r="AJ26" i="1"/>
  <c r="AJ32" i="1"/>
  <c r="AJ38" i="1"/>
  <c r="AJ44" i="1"/>
  <c r="AJ50" i="1"/>
  <c r="AJ56" i="1"/>
  <c r="AJ62" i="1"/>
  <c r="AJ68" i="1"/>
  <c r="AJ74" i="1"/>
  <c r="AJ80" i="1"/>
  <c r="AJ86" i="1"/>
  <c r="AJ92" i="1"/>
  <c r="AJ98" i="1"/>
  <c r="AJ104" i="1"/>
  <c r="AJ110" i="1"/>
  <c r="AJ116" i="1"/>
  <c r="AJ122" i="1"/>
  <c r="AJ128" i="1"/>
  <c r="AJ134" i="1"/>
  <c r="AJ140" i="1"/>
  <c r="AJ146" i="1"/>
  <c r="AJ152" i="1"/>
  <c r="AJ158" i="1"/>
  <c r="AJ164" i="1"/>
  <c r="AJ170" i="1"/>
  <c r="AJ176" i="1"/>
  <c r="AJ182" i="1"/>
  <c r="AJ188" i="1"/>
  <c r="AJ194" i="1"/>
  <c r="AJ200" i="1"/>
  <c r="AJ206" i="1"/>
  <c r="AJ212" i="1"/>
  <c r="AJ218" i="1"/>
  <c r="AJ224" i="1"/>
  <c r="AJ230" i="1"/>
  <c r="AJ236" i="1"/>
  <c r="AJ242" i="1"/>
  <c r="AJ248" i="1"/>
  <c r="AJ254" i="1"/>
  <c r="AJ260" i="1"/>
  <c r="AJ266" i="1"/>
  <c r="AJ272" i="1"/>
  <c r="AJ278" i="1"/>
  <c r="AJ284" i="1"/>
  <c r="AJ290" i="1"/>
  <c r="AJ296" i="1"/>
  <c r="AJ302" i="1"/>
  <c r="AJ308" i="1"/>
  <c r="AJ314" i="1"/>
  <c r="AJ320" i="1"/>
  <c r="AJ326" i="1"/>
  <c r="AJ332" i="1"/>
  <c r="AJ338" i="1"/>
  <c r="AJ344" i="1"/>
  <c r="AJ350" i="1"/>
  <c r="AJ356" i="1"/>
  <c r="AJ362" i="1"/>
  <c r="AJ368" i="1"/>
  <c r="AJ374" i="1"/>
  <c r="AJ380" i="1"/>
  <c r="AJ386" i="1"/>
  <c r="AJ392" i="1"/>
  <c r="AJ398" i="1"/>
  <c r="AJ404" i="1"/>
  <c r="AJ410" i="1"/>
  <c r="AJ416" i="1"/>
  <c r="AJ422" i="1"/>
  <c r="AJ428" i="1"/>
  <c r="AJ434" i="1"/>
  <c r="AJ440" i="1"/>
  <c r="AJ446" i="1"/>
  <c r="AJ452" i="1"/>
  <c r="AJ458" i="1"/>
  <c r="AJ3" i="1"/>
  <c r="AJ9" i="1"/>
  <c r="AJ15" i="1"/>
  <c r="AJ21" i="1"/>
  <c r="AJ27" i="1"/>
  <c r="AJ33" i="1"/>
  <c r="AJ39" i="1"/>
  <c r="AJ45" i="1"/>
  <c r="AJ51" i="1"/>
  <c r="AJ57" i="1"/>
  <c r="AJ63" i="1"/>
  <c r="AJ69" i="1"/>
  <c r="AJ75" i="1"/>
  <c r="AJ81" i="1"/>
  <c r="AJ87" i="1"/>
  <c r="AJ93" i="1"/>
  <c r="AJ99" i="1"/>
  <c r="AJ105" i="1"/>
  <c r="AT8" i="1" s="1"/>
  <c r="AJ111" i="1"/>
  <c r="AJ117" i="1"/>
  <c r="AJ123" i="1"/>
  <c r="AJ129" i="1"/>
  <c r="AJ135" i="1"/>
  <c r="AJ141" i="1"/>
  <c r="AJ147" i="1"/>
  <c r="AJ153" i="1"/>
  <c r="AJ159" i="1"/>
  <c r="AJ165" i="1"/>
  <c r="AJ171" i="1"/>
  <c r="AJ177" i="1"/>
  <c r="AJ183" i="1"/>
  <c r="AJ189" i="1"/>
  <c r="AJ195" i="1"/>
  <c r="AJ201" i="1"/>
  <c r="AJ207" i="1"/>
  <c r="AJ213" i="1"/>
  <c r="AJ219" i="1"/>
  <c r="AJ225" i="1"/>
  <c r="AJ231" i="1"/>
  <c r="AJ237" i="1"/>
  <c r="AJ243" i="1"/>
  <c r="AJ249" i="1"/>
  <c r="AJ255" i="1"/>
  <c r="AJ261" i="1"/>
  <c r="AJ267" i="1"/>
  <c r="AJ273" i="1"/>
  <c r="AJ279" i="1"/>
  <c r="AJ285" i="1"/>
  <c r="AJ291" i="1"/>
  <c r="AJ297" i="1"/>
  <c r="AJ303" i="1"/>
  <c r="AJ309" i="1"/>
  <c r="AJ315" i="1"/>
  <c r="AJ321" i="1"/>
  <c r="AJ327" i="1"/>
  <c r="AJ333" i="1"/>
  <c r="AJ339" i="1"/>
  <c r="AJ345" i="1"/>
  <c r="AJ351" i="1"/>
  <c r="AJ357" i="1"/>
  <c r="AJ363" i="1"/>
  <c r="AJ369" i="1"/>
  <c r="AJ375" i="1"/>
  <c r="AJ381" i="1"/>
  <c r="AJ387" i="1"/>
  <c r="AJ393" i="1"/>
  <c r="AJ399" i="1"/>
  <c r="AJ405" i="1"/>
  <c r="AJ411" i="1"/>
  <c r="AJ417" i="1"/>
  <c r="AJ423" i="1"/>
  <c r="AJ429" i="1"/>
  <c r="AJ435" i="1"/>
  <c r="AJ441" i="1"/>
  <c r="AJ447" i="1"/>
  <c r="AJ453" i="1"/>
  <c r="AJ459" i="1"/>
  <c r="AJ465" i="1"/>
  <c r="AJ4" i="1"/>
  <c r="AJ10" i="1"/>
  <c r="AJ16" i="1"/>
  <c r="AJ22" i="1"/>
  <c r="AJ28" i="1"/>
  <c r="AJ34" i="1"/>
  <c r="AJ40" i="1"/>
  <c r="AJ46" i="1"/>
  <c r="AJ52" i="1"/>
  <c r="AJ58" i="1"/>
  <c r="AJ64" i="1"/>
  <c r="AJ70" i="1"/>
  <c r="AJ76" i="1"/>
  <c r="AJ82" i="1"/>
  <c r="AJ88" i="1"/>
  <c r="AJ94" i="1"/>
  <c r="AJ100" i="1"/>
  <c r="AJ106" i="1"/>
  <c r="AJ112" i="1"/>
  <c r="AJ118" i="1"/>
  <c r="AJ124" i="1"/>
  <c r="AJ130" i="1"/>
  <c r="AJ136" i="1"/>
  <c r="AJ142" i="1"/>
  <c r="AJ148" i="1"/>
  <c r="AJ154" i="1"/>
  <c r="AJ160" i="1"/>
  <c r="AJ166" i="1"/>
  <c r="AJ172" i="1"/>
  <c r="AJ178" i="1"/>
  <c r="AJ184" i="1"/>
  <c r="AJ190" i="1"/>
  <c r="AJ196" i="1"/>
  <c r="AJ202" i="1"/>
  <c r="AJ208" i="1"/>
  <c r="AJ214" i="1"/>
  <c r="AJ220" i="1"/>
  <c r="AJ226" i="1"/>
  <c r="AJ232" i="1"/>
  <c r="AJ238" i="1"/>
  <c r="AJ244" i="1"/>
  <c r="AJ250" i="1"/>
  <c r="AJ256" i="1"/>
  <c r="AJ262" i="1"/>
  <c r="AJ268" i="1"/>
  <c r="AJ274" i="1"/>
  <c r="AJ280" i="1"/>
  <c r="AJ286" i="1"/>
  <c r="AJ292" i="1"/>
  <c r="AJ298" i="1"/>
  <c r="AJ304" i="1"/>
  <c r="AJ310" i="1"/>
  <c r="AJ316" i="1"/>
  <c r="AJ322" i="1"/>
  <c r="AJ328" i="1"/>
  <c r="AJ334" i="1"/>
  <c r="AJ340" i="1"/>
  <c r="AJ346" i="1"/>
  <c r="AJ352" i="1"/>
  <c r="AJ358" i="1"/>
  <c r="AJ364" i="1"/>
  <c r="AJ370" i="1"/>
  <c r="AJ376" i="1"/>
  <c r="AJ382" i="1"/>
  <c r="AJ388" i="1"/>
  <c r="AJ394" i="1"/>
  <c r="AJ400" i="1"/>
  <c r="AJ406" i="1"/>
  <c r="AJ5" i="1"/>
  <c r="AJ11" i="1"/>
  <c r="AJ17" i="1"/>
  <c r="AJ23" i="1"/>
  <c r="AJ29" i="1"/>
  <c r="AJ35" i="1"/>
  <c r="AJ41" i="1"/>
  <c r="AJ47" i="1"/>
  <c r="AJ53" i="1"/>
  <c r="AJ59" i="1"/>
  <c r="AJ65" i="1"/>
  <c r="AJ71" i="1"/>
  <c r="AJ77" i="1"/>
  <c r="AJ83" i="1"/>
  <c r="AJ89" i="1"/>
  <c r="AJ95" i="1"/>
  <c r="AJ101" i="1"/>
  <c r="AJ107" i="1"/>
  <c r="AJ113" i="1"/>
  <c r="AJ119" i="1"/>
  <c r="AJ125" i="1"/>
  <c r="AJ131" i="1"/>
  <c r="AJ137" i="1"/>
  <c r="AJ143" i="1"/>
  <c r="AJ149" i="1"/>
  <c r="AJ155" i="1"/>
  <c r="AJ161" i="1"/>
  <c r="AJ167" i="1"/>
  <c r="AJ173" i="1"/>
  <c r="AJ179" i="1"/>
  <c r="AJ185" i="1"/>
  <c r="AJ191" i="1"/>
  <c r="AJ197" i="1"/>
  <c r="AJ203" i="1"/>
  <c r="AJ209" i="1"/>
  <c r="AJ215" i="1"/>
  <c r="AJ221" i="1"/>
  <c r="AJ227" i="1"/>
  <c r="AJ233" i="1"/>
  <c r="AJ239" i="1"/>
  <c r="AJ245" i="1"/>
  <c r="AJ251" i="1"/>
  <c r="AJ257" i="1"/>
  <c r="AJ263" i="1"/>
  <c r="AJ269" i="1"/>
  <c r="AJ275" i="1"/>
  <c r="AJ281" i="1"/>
  <c r="AJ287" i="1"/>
  <c r="AJ293" i="1"/>
  <c r="AJ299" i="1"/>
  <c r="AJ305" i="1"/>
  <c r="AJ311" i="1"/>
  <c r="AJ317" i="1"/>
  <c r="AJ323" i="1"/>
  <c r="AJ329" i="1"/>
  <c r="AJ335" i="1"/>
  <c r="AJ341" i="1"/>
  <c r="AJ347" i="1"/>
  <c r="AJ353" i="1"/>
  <c r="AJ359" i="1"/>
  <c r="AJ365" i="1"/>
  <c r="AJ371" i="1"/>
  <c r="AJ377" i="1"/>
  <c r="AJ383" i="1"/>
  <c r="AJ389" i="1"/>
  <c r="AJ395" i="1"/>
  <c r="AJ401" i="1"/>
  <c r="AJ407" i="1"/>
  <c r="AJ413" i="1"/>
  <c r="AJ419" i="1"/>
  <c r="AJ425" i="1"/>
  <c r="AJ431" i="1"/>
  <c r="AJ437" i="1"/>
  <c r="AJ443" i="1"/>
  <c r="AJ449" i="1"/>
  <c r="AJ455" i="1"/>
  <c r="AJ461" i="1"/>
  <c r="AJ467" i="1"/>
  <c r="AJ473" i="1"/>
  <c r="AJ479" i="1"/>
  <c r="AJ485" i="1"/>
  <c r="AJ491" i="1"/>
  <c r="AJ497" i="1"/>
  <c r="AJ503" i="1"/>
  <c r="AJ509" i="1"/>
  <c r="AJ6" i="1"/>
  <c r="AJ12" i="1"/>
  <c r="AJ18" i="1"/>
  <c r="AJ24" i="1"/>
  <c r="AJ30" i="1"/>
  <c r="AJ36" i="1"/>
  <c r="AJ42" i="1"/>
  <c r="AJ48" i="1"/>
  <c r="AJ54" i="1"/>
  <c r="AJ60" i="1"/>
  <c r="AJ66" i="1"/>
  <c r="AJ72" i="1"/>
  <c r="AJ78" i="1"/>
  <c r="AJ84" i="1"/>
  <c r="AJ90" i="1"/>
  <c r="AJ96" i="1"/>
  <c r="AJ102" i="1"/>
  <c r="AJ108" i="1"/>
  <c r="AJ114" i="1"/>
  <c r="AJ120" i="1"/>
  <c r="AJ126" i="1"/>
  <c r="AJ132" i="1"/>
  <c r="AJ138" i="1"/>
  <c r="AJ144" i="1"/>
  <c r="AJ150" i="1"/>
  <c r="AJ156" i="1"/>
  <c r="AJ162" i="1"/>
  <c r="AJ168" i="1"/>
  <c r="AJ174" i="1"/>
  <c r="AJ180" i="1"/>
  <c r="AJ186" i="1"/>
  <c r="AJ192" i="1"/>
  <c r="AJ198" i="1"/>
  <c r="AJ204" i="1"/>
  <c r="AJ210" i="1"/>
  <c r="AJ216" i="1"/>
  <c r="AJ222" i="1"/>
  <c r="AJ228" i="1"/>
  <c r="AJ234" i="1"/>
  <c r="AJ240" i="1"/>
  <c r="AJ246" i="1"/>
  <c r="AJ252" i="1"/>
  <c r="AJ258" i="1"/>
  <c r="AJ264" i="1"/>
  <c r="AJ7" i="1"/>
  <c r="AJ43" i="1"/>
  <c r="AJ79" i="1"/>
  <c r="AJ115" i="1"/>
  <c r="AJ151" i="1"/>
  <c r="AJ187" i="1"/>
  <c r="AJ223" i="1"/>
  <c r="AJ259" i="1"/>
  <c r="AJ282" i="1"/>
  <c r="AJ300" i="1"/>
  <c r="AJ318" i="1"/>
  <c r="AJ336" i="1"/>
  <c r="AJ354" i="1"/>
  <c r="AJ372" i="1"/>
  <c r="AJ390" i="1"/>
  <c r="AJ408" i="1"/>
  <c r="AJ420" i="1"/>
  <c r="AJ432" i="1"/>
  <c r="AJ444" i="1"/>
  <c r="AJ456" i="1"/>
  <c r="AJ466" i="1"/>
  <c r="AJ474" i="1"/>
  <c r="AJ481" i="1"/>
  <c r="AJ488" i="1"/>
  <c r="AJ495" i="1"/>
  <c r="AJ502" i="1"/>
  <c r="AJ510" i="1"/>
  <c r="AJ516" i="1"/>
  <c r="AJ522" i="1"/>
  <c r="AJ528" i="1"/>
  <c r="AJ534" i="1"/>
  <c r="AJ540" i="1"/>
  <c r="AJ546" i="1"/>
  <c r="AJ552" i="1"/>
  <c r="AJ558" i="1"/>
  <c r="AJ564" i="1"/>
  <c r="AJ570" i="1"/>
  <c r="AJ576" i="1"/>
  <c r="AJ582" i="1"/>
  <c r="AJ588" i="1"/>
  <c r="AJ594" i="1"/>
  <c r="AJ600" i="1"/>
  <c r="AJ606" i="1"/>
  <c r="AJ612" i="1"/>
  <c r="AJ618" i="1"/>
  <c r="AJ624" i="1"/>
  <c r="AJ630" i="1"/>
  <c r="AJ636" i="1"/>
  <c r="AJ642" i="1"/>
  <c r="AJ648" i="1"/>
  <c r="AJ654" i="1"/>
  <c r="AJ660" i="1"/>
  <c r="AJ666" i="1"/>
  <c r="AJ672" i="1"/>
  <c r="AJ678" i="1"/>
  <c r="AJ684" i="1"/>
  <c r="AJ690" i="1"/>
  <c r="AJ696" i="1"/>
  <c r="AJ702" i="1"/>
  <c r="AJ708" i="1"/>
  <c r="AJ714" i="1"/>
  <c r="AJ720" i="1"/>
  <c r="AJ726" i="1"/>
  <c r="AJ732" i="1"/>
  <c r="AJ738" i="1"/>
  <c r="AJ744" i="1"/>
  <c r="AJ750" i="1"/>
  <c r="AJ756" i="1"/>
  <c r="AJ762" i="1"/>
  <c r="AJ768" i="1"/>
  <c r="AJ774" i="1"/>
  <c r="AJ780" i="1"/>
  <c r="AJ786" i="1"/>
  <c r="AJ13" i="1"/>
  <c r="AJ49" i="1"/>
  <c r="AJ85" i="1"/>
  <c r="AJ121" i="1"/>
  <c r="AJ157" i="1"/>
  <c r="AJ193" i="1"/>
  <c r="AJ229" i="1"/>
  <c r="AJ265" i="1"/>
  <c r="AJ283" i="1"/>
  <c r="AJ301" i="1"/>
  <c r="AJ319" i="1"/>
  <c r="AJ337" i="1"/>
  <c r="AJ355" i="1"/>
  <c r="AJ373" i="1"/>
  <c r="AJ391" i="1"/>
  <c r="AJ409" i="1"/>
  <c r="AJ421" i="1"/>
  <c r="AJ433" i="1"/>
  <c r="AJ445" i="1"/>
  <c r="AJ457" i="1"/>
  <c r="AJ468" i="1"/>
  <c r="AJ475" i="1"/>
  <c r="AJ482" i="1"/>
  <c r="AJ489" i="1"/>
  <c r="AJ496" i="1"/>
  <c r="AJ504" i="1"/>
  <c r="AJ511" i="1"/>
  <c r="AJ517" i="1"/>
  <c r="AJ523" i="1"/>
  <c r="AJ529" i="1"/>
  <c r="AJ535" i="1"/>
  <c r="AJ541" i="1"/>
  <c r="AJ547" i="1"/>
  <c r="AJ553" i="1"/>
  <c r="AJ559" i="1"/>
  <c r="AJ565" i="1"/>
  <c r="AJ571" i="1"/>
  <c r="AJ577" i="1"/>
  <c r="AJ583" i="1"/>
  <c r="AJ589" i="1"/>
  <c r="AJ595" i="1"/>
  <c r="AJ601" i="1"/>
  <c r="AJ607" i="1"/>
  <c r="AJ613" i="1"/>
  <c r="AJ619" i="1"/>
  <c r="AJ625" i="1"/>
  <c r="AJ631" i="1"/>
  <c r="AJ637" i="1"/>
  <c r="AJ643" i="1"/>
  <c r="AJ649" i="1"/>
  <c r="AJ655" i="1"/>
  <c r="AJ661" i="1"/>
  <c r="AJ667" i="1"/>
  <c r="AJ673" i="1"/>
  <c r="AJ679" i="1"/>
  <c r="AJ685" i="1"/>
  <c r="AJ691" i="1"/>
  <c r="AJ697" i="1"/>
  <c r="AJ703" i="1"/>
  <c r="AJ709" i="1"/>
  <c r="AJ715" i="1"/>
  <c r="AJ721" i="1"/>
  <c r="AJ727" i="1"/>
  <c r="AJ733" i="1"/>
  <c r="AJ739" i="1"/>
  <c r="AJ745" i="1"/>
  <c r="AJ751" i="1"/>
  <c r="AJ19" i="1"/>
  <c r="AJ55" i="1"/>
  <c r="AJ91" i="1"/>
  <c r="AJ127" i="1"/>
  <c r="AJ163" i="1"/>
  <c r="AJ199" i="1"/>
  <c r="AJ235" i="1"/>
  <c r="AJ270" i="1"/>
  <c r="AJ288" i="1"/>
  <c r="AJ306" i="1"/>
  <c r="AJ324" i="1"/>
  <c r="AJ342" i="1"/>
  <c r="AJ360" i="1"/>
  <c r="AJ378" i="1"/>
  <c r="AJ396" i="1"/>
  <c r="AJ412" i="1"/>
  <c r="AJ424" i="1"/>
  <c r="AJ436" i="1"/>
  <c r="AJ448" i="1"/>
  <c r="AJ460" i="1"/>
  <c r="AJ469" i="1"/>
  <c r="AJ476" i="1"/>
  <c r="AJ483" i="1"/>
  <c r="AJ490" i="1"/>
  <c r="AJ498" i="1"/>
  <c r="AJ505" i="1"/>
  <c r="AJ512" i="1"/>
  <c r="AJ518" i="1"/>
  <c r="AJ524" i="1"/>
  <c r="AJ530" i="1"/>
  <c r="AJ536" i="1"/>
  <c r="AJ542" i="1"/>
  <c r="AJ548" i="1"/>
  <c r="AJ554" i="1"/>
  <c r="AJ560" i="1"/>
  <c r="AJ566" i="1"/>
  <c r="AJ572" i="1"/>
  <c r="AJ578" i="1"/>
  <c r="AJ584" i="1"/>
  <c r="AJ590" i="1"/>
  <c r="AJ596" i="1"/>
  <c r="AJ602" i="1"/>
  <c r="AJ608" i="1"/>
  <c r="AJ614" i="1"/>
  <c r="AJ620" i="1"/>
  <c r="AJ626" i="1"/>
  <c r="AJ632" i="1"/>
  <c r="AJ638" i="1"/>
  <c r="AJ644" i="1"/>
  <c r="AJ650" i="1"/>
  <c r="AJ656" i="1"/>
  <c r="AJ662" i="1"/>
  <c r="AJ668" i="1"/>
  <c r="AJ674" i="1"/>
  <c r="AJ680" i="1"/>
  <c r="AJ686" i="1"/>
  <c r="AJ692" i="1"/>
  <c r="AJ698" i="1"/>
  <c r="AJ704" i="1"/>
  <c r="AJ710" i="1"/>
  <c r="AJ716" i="1"/>
  <c r="AJ722" i="1"/>
  <c r="AJ728" i="1"/>
  <c r="AJ734" i="1"/>
  <c r="AJ740" i="1"/>
  <c r="AJ746" i="1"/>
  <c r="AJ752" i="1"/>
  <c r="AJ758" i="1"/>
  <c r="AJ764" i="1"/>
  <c r="AJ770" i="1"/>
  <c r="AJ776" i="1"/>
  <c r="AJ782" i="1"/>
  <c r="AJ788" i="1"/>
  <c r="AJ794" i="1"/>
  <c r="AJ800" i="1"/>
  <c r="AJ25" i="1"/>
  <c r="AJ61" i="1"/>
  <c r="AJ97" i="1"/>
  <c r="AJ133" i="1"/>
  <c r="AJ169" i="1"/>
  <c r="AJ205" i="1"/>
  <c r="AJ241" i="1"/>
  <c r="AJ271" i="1"/>
  <c r="AJ289" i="1"/>
  <c r="AJ307" i="1"/>
  <c r="AJ325" i="1"/>
  <c r="AJ343" i="1"/>
  <c r="AJ361" i="1"/>
  <c r="AJ379" i="1"/>
  <c r="AJ397" i="1"/>
  <c r="AJ414" i="1"/>
  <c r="AJ426" i="1"/>
  <c r="AJ438" i="1"/>
  <c r="AJ450" i="1"/>
  <c r="AJ462" i="1"/>
  <c r="AJ470" i="1"/>
  <c r="AJ477" i="1"/>
  <c r="AJ484" i="1"/>
  <c r="AJ492" i="1"/>
  <c r="AJ499" i="1"/>
  <c r="AJ506" i="1"/>
  <c r="AJ513" i="1"/>
  <c r="AJ519" i="1"/>
  <c r="AJ525" i="1"/>
  <c r="AJ531" i="1"/>
  <c r="AJ537" i="1"/>
  <c r="AJ543" i="1"/>
  <c r="AJ549" i="1"/>
  <c r="AJ555" i="1"/>
  <c r="AJ561" i="1"/>
  <c r="AJ567" i="1"/>
  <c r="AJ573" i="1"/>
  <c r="AJ579" i="1"/>
  <c r="AJ585" i="1"/>
  <c r="AJ591" i="1"/>
  <c r="AJ597" i="1"/>
  <c r="AJ603" i="1"/>
  <c r="AJ609" i="1"/>
  <c r="AJ615" i="1"/>
  <c r="AJ621" i="1"/>
  <c r="AJ627" i="1"/>
  <c r="AJ633" i="1"/>
  <c r="AJ639" i="1"/>
  <c r="AJ645" i="1"/>
  <c r="AJ651" i="1"/>
  <c r="AJ657" i="1"/>
  <c r="AJ663" i="1"/>
  <c r="AJ669" i="1"/>
  <c r="AJ675" i="1"/>
  <c r="AJ681" i="1"/>
  <c r="AJ687" i="1"/>
  <c r="AJ693" i="1"/>
  <c r="AJ699" i="1"/>
  <c r="AJ705" i="1"/>
  <c r="AJ711" i="1"/>
  <c r="AJ717" i="1"/>
  <c r="AJ723" i="1"/>
  <c r="AJ729" i="1"/>
  <c r="AJ735" i="1"/>
  <c r="AJ741" i="1"/>
  <c r="AJ747" i="1"/>
  <c r="AJ753" i="1"/>
  <c r="AJ759" i="1"/>
  <c r="AJ765" i="1"/>
  <c r="AJ771" i="1"/>
  <c r="AJ777" i="1"/>
  <c r="AJ783" i="1"/>
  <c r="AJ789" i="1"/>
  <c r="AJ795" i="1"/>
  <c r="AJ801" i="1"/>
  <c r="AJ807" i="1"/>
  <c r="AJ813" i="1"/>
  <c r="AJ819" i="1"/>
  <c r="AJ825" i="1"/>
  <c r="AJ831" i="1"/>
  <c r="AJ837" i="1"/>
  <c r="AJ843" i="1"/>
  <c r="AJ849" i="1"/>
  <c r="AJ855" i="1"/>
  <c r="AJ861" i="1"/>
  <c r="AJ867" i="1"/>
  <c r="AJ873" i="1"/>
  <c r="AJ879" i="1"/>
  <c r="AJ885" i="1"/>
  <c r="AJ31" i="1"/>
  <c r="AJ67" i="1"/>
  <c r="AJ103" i="1"/>
  <c r="AJ139" i="1"/>
  <c r="AJ175" i="1"/>
  <c r="AJ211" i="1"/>
  <c r="AJ247" i="1"/>
  <c r="AJ276" i="1"/>
  <c r="AJ294" i="1"/>
  <c r="AJ312" i="1"/>
  <c r="AJ330" i="1"/>
  <c r="AJ348" i="1"/>
  <c r="AJ366" i="1"/>
  <c r="AJ384" i="1"/>
  <c r="AJ402" i="1"/>
  <c r="AJ415" i="1"/>
  <c r="AJ427" i="1"/>
  <c r="AJ439" i="1"/>
  <c r="AJ451" i="1"/>
  <c r="AJ463" i="1"/>
  <c r="AJ471" i="1"/>
  <c r="AJ478" i="1"/>
  <c r="AJ486" i="1"/>
  <c r="AJ493" i="1"/>
  <c r="AJ500" i="1"/>
  <c r="AJ507" i="1"/>
  <c r="AJ514" i="1"/>
  <c r="AJ520" i="1"/>
  <c r="AJ526" i="1"/>
  <c r="AJ532" i="1"/>
  <c r="AJ538" i="1"/>
  <c r="AJ544" i="1"/>
  <c r="AJ550" i="1"/>
  <c r="AJ556" i="1"/>
  <c r="AJ562" i="1"/>
  <c r="AJ568" i="1"/>
  <c r="AJ574" i="1"/>
  <c r="AJ580" i="1"/>
  <c r="AJ586" i="1"/>
  <c r="AJ592" i="1"/>
  <c r="AJ598" i="1"/>
  <c r="AJ604" i="1"/>
  <c r="AJ610" i="1"/>
  <c r="AJ616" i="1"/>
  <c r="AJ622" i="1"/>
  <c r="AJ628" i="1"/>
  <c r="AJ634" i="1"/>
  <c r="AJ640" i="1"/>
  <c r="AJ646" i="1"/>
  <c r="AJ652" i="1"/>
  <c r="AJ658" i="1"/>
  <c r="AJ664" i="1"/>
  <c r="AJ670" i="1"/>
  <c r="AJ676" i="1"/>
  <c r="AJ682" i="1"/>
  <c r="AJ688" i="1"/>
  <c r="AJ694" i="1"/>
  <c r="AJ700" i="1"/>
  <c r="AJ706" i="1"/>
  <c r="AJ712" i="1"/>
  <c r="AJ718" i="1"/>
  <c r="AJ724" i="1"/>
  <c r="AJ730" i="1"/>
  <c r="AJ736" i="1"/>
  <c r="AJ742" i="1"/>
  <c r="AJ748" i="1"/>
  <c r="AJ754" i="1"/>
  <c r="AJ760" i="1"/>
  <c r="AJ766" i="1"/>
  <c r="AJ772" i="1"/>
  <c r="AJ778" i="1"/>
  <c r="AJ784" i="1"/>
  <c r="AJ790" i="1"/>
  <c r="AJ796" i="1"/>
  <c r="AJ802" i="1"/>
  <c r="AJ808" i="1"/>
  <c r="AJ814" i="1"/>
  <c r="AJ820" i="1"/>
  <c r="AJ826" i="1"/>
  <c r="AJ832" i="1"/>
  <c r="AJ838" i="1"/>
  <c r="AJ844" i="1"/>
  <c r="AJ850" i="1"/>
  <c r="AJ856" i="1"/>
  <c r="AJ862" i="1"/>
  <c r="AJ37" i="1"/>
  <c r="AJ253" i="1"/>
  <c r="AJ367" i="1"/>
  <c r="AJ454" i="1"/>
  <c r="AJ501" i="1"/>
  <c r="AJ539" i="1"/>
  <c r="AJ575" i="1"/>
  <c r="AJ611" i="1"/>
  <c r="AJ647" i="1"/>
  <c r="AJ683" i="1"/>
  <c r="AJ719" i="1"/>
  <c r="AJ755" i="1"/>
  <c r="AJ773" i="1"/>
  <c r="AJ791" i="1"/>
  <c r="AJ803" i="1"/>
  <c r="AJ811" i="1"/>
  <c r="AJ821" i="1"/>
  <c r="AJ829" i="1"/>
  <c r="AJ839" i="1"/>
  <c r="AJ847" i="1"/>
  <c r="AJ857" i="1"/>
  <c r="AJ865" i="1"/>
  <c r="AJ872" i="1"/>
  <c r="AJ880" i="1"/>
  <c r="AJ887" i="1"/>
  <c r="AJ893" i="1"/>
  <c r="AJ899" i="1"/>
  <c r="AJ905" i="1"/>
  <c r="AJ911" i="1"/>
  <c r="AJ917" i="1"/>
  <c r="AJ923" i="1"/>
  <c r="AJ929" i="1"/>
  <c r="AJ935" i="1"/>
  <c r="AJ941" i="1"/>
  <c r="AJ947" i="1"/>
  <c r="AJ953" i="1"/>
  <c r="AJ959" i="1"/>
  <c r="AJ965" i="1"/>
  <c r="AJ971" i="1"/>
  <c r="AJ977" i="1"/>
  <c r="AJ983" i="1"/>
  <c r="AJ989" i="1"/>
  <c r="AJ995" i="1"/>
  <c r="AJ1001" i="1"/>
  <c r="AJ1007" i="1"/>
  <c r="AJ1013" i="1"/>
  <c r="AJ1019" i="1"/>
  <c r="AJ1025" i="1"/>
  <c r="AJ1031" i="1"/>
  <c r="AJ1037" i="1"/>
  <c r="AJ1043" i="1"/>
  <c r="AJ1049" i="1"/>
  <c r="AJ1055" i="1"/>
  <c r="AJ1061" i="1"/>
  <c r="AJ1067" i="1"/>
  <c r="AJ1073" i="1"/>
  <c r="AJ1079" i="1"/>
  <c r="AJ1085" i="1"/>
  <c r="AJ1091" i="1"/>
  <c r="AJ1097" i="1"/>
  <c r="AJ1103" i="1"/>
  <c r="AJ1109" i="1"/>
  <c r="AJ1115" i="1"/>
  <c r="AJ1121" i="1"/>
  <c r="AJ1127" i="1"/>
  <c r="AJ1133" i="1"/>
  <c r="AJ1139" i="1"/>
  <c r="AJ1145" i="1"/>
  <c r="AJ1151" i="1"/>
  <c r="AJ1157" i="1"/>
  <c r="AJ1163" i="1"/>
  <c r="AJ1169" i="1"/>
  <c r="AJ1175" i="1"/>
  <c r="AJ1181" i="1"/>
  <c r="AJ1187" i="1"/>
  <c r="AJ1193" i="1"/>
  <c r="AJ1199" i="1"/>
  <c r="AJ1205" i="1"/>
  <c r="AJ73" i="1"/>
  <c r="AJ277" i="1"/>
  <c r="AJ385" i="1"/>
  <c r="AJ464" i="1"/>
  <c r="AJ508" i="1"/>
  <c r="AJ545" i="1"/>
  <c r="AJ581" i="1"/>
  <c r="AJ617" i="1"/>
  <c r="AJ653" i="1"/>
  <c r="AJ689" i="1"/>
  <c r="AJ725" i="1"/>
  <c r="AJ757" i="1"/>
  <c r="AJ775" i="1"/>
  <c r="AJ792" i="1"/>
  <c r="AJ804" i="1"/>
  <c r="AJ812" i="1"/>
  <c r="AJ822" i="1"/>
  <c r="AJ830" i="1"/>
  <c r="AJ840" i="1"/>
  <c r="AJ848" i="1"/>
  <c r="AJ858" i="1"/>
  <c r="AJ866" i="1"/>
  <c r="AJ874" i="1"/>
  <c r="AJ881" i="1"/>
  <c r="AJ888" i="1"/>
  <c r="AJ894" i="1"/>
  <c r="AJ900" i="1"/>
  <c r="AJ906" i="1"/>
  <c r="AJ912" i="1"/>
  <c r="AJ918" i="1"/>
  <c r="AJ924" i="1"/>
  <c r="AJ930" i="1"/>
  <c r="AJ936" i="1"/>
  <c r="AJ942" i="1"/>
  <c r="AJ948" i="1"/>
  <c r="AJ954" i="1"/>
  <c r="AJ960" i="1"/>
  <c r="AJ966" i="1"/>
  <c r="AJ972" i="1"/>
  <c r="AJ978" i="1"/>
  <c r="AJ984" i="1"/>
  <c r="AJ990" i="1"/>
  <c r="AJ996" i="1"/>
  <c r="AJ1002" i="1"/>
  <c r="AJ1008" i="1"/>
  <c r="AJ1014" i="1"/>
  <c r="AJ1020" i="1"/>
  <c r="AJ1026" i="1"/>
  <c r="AJ1032" i="1"/>
  <c r="AJ1038" i="1"/>
  <c r="AJ1044" i="1"/>
  <c r="AJ1050" i="1"/>
  <c r="AJ1056" i="1"/>
  <c r="AJ1062" i="1"/>
  <c r="AJ1068" i="1"/>
  <c r="AJ1074" i="1"/>
  <c r="AJ1080" i="1"/>
  <c r="AJ1086" i="1"/>
  <c r="AJ1092" i="1"/>
  <c r="AJ1098" i="1"/>
  <c r="AJ1104" i="1"/>
  <c r="AJ1110" i="1"/>
  <c r="AJ1116" i="1"/>
  <c r="AJ1122" i="1"/>
  <c r="AJ1128" i="1"/>
  <c r="AJ1134" i="1"/>
  <c r="AJ1140" i="1"/>
  <c r="AJ1146" i="1"/>
  <c r="AJ1152" i="1"/>
  <c r="AJ1158" i="1"/>
  <c r="AJ1164" i="1"/>
  <c r="AJ1170" i="1"/>
  <c r="AJ1176" i="1"/>
  <c r="AJ1182" i="1"/>
  <c r="AJ1188" i="1"/>
  <c r="AJ1194" i="1"/>
  <c r="AJ109" i="1"/>
  <c r="AJ295" i="1"/>
  <c r="AJ403" i="1"/>
  <c r="AJ472" i="1"/>
  <c r="AJ515" i="1"/>
  <c r="AJ551" i="1"/>
  <c r="AJ587" i="1"/>
  <c r="AJ623" i="1"/>
  <c r="AJ659" i="1"/>
  <c r="AJ695" i="1"/>
  <c r="AJ731" i="1"/>
  <c r="AJ761" i="1"/>
  <c r="AJ779" i="1"/>
  <c r="AJ793" i="1"/>
  <c r="AJ805" i="1"/>
  <c r="AJ815" i="1"/>
  <c r="AJ823" i="1"/>
  <c r="AJ833" i="1"/>
  <c r="AJ841" i="1"/>
  <c r="AJ851" i="1"/>
  <c r="AJ859" i="1"/>
  <c r="AJ868" i="1"/>
  <c r="AJ875" i="1"/>
  <c r="AJ882" i="1"/>
  <c r="AJ889" i="1"/>
  <c r="AJ895" i="1"/>
  <c r="AJ901" i="1"/>
  <c r="AJ907" i="1"/>
  <c r="AJ913" i="1"/>
  <c r="AJ919" i="1"/>
  <c r="AJ925" i="1"/>
  <c r="AJ931" i="1"/>
  <c r="AJ937" i="1"/>
  <c r="AJ943" i="1"/>
  <c r="AJ949" i="1"/>
  <c r="AJ955" i="1"/>
  <c r="AJ961" i="1"/>
  <c r="AJ967" i="1"/>
  <c r="AJ973" i="1"/>
  <c r="AJ979" i="1"/>
  <c r="AJ985" i="1"/>
  <c r="AJ991" i="1"/>
  <c r="AJ997" i="1"/>
  <c r="AJ1003" i="1"/>
  <c r="AJ1009" i="1"/>
  <c r="AJ1015" i="1"/>
  <c r="AJ1021" i="1"/>
  <c r="AJ1027" i="1"/>
  <c r="AJ1033" i="1"/>
  <c r="AJ1039" i="1"/>
  <c r="AJ1045" i="1"/>
  <c r="AJ1051" i="1"/>
  <c r="AJ1057" i="1"/>
  <c r="AJ1063" i="1"/>
  <c r="AJ1069" i="1"/>
  <c r="AJ1075" i="1"/>
  <c r="AJ1081" i="1"/>
  <c r="AJ1087" i="1"/>
  <c r="AJ1093" i="1"/>
  <c r="AJ1099" i="1"/>
  <c r="AJ1105" i="1"/>
  <c r="AJ1111" i="1"/>
  <c r="AJ1117" i="1"/>
  <c r="AJ1123" i="1"/>
  <c r="AJ1129" i="1"/>
  <c r="AJ1135" i="1"/>
  <c r="AJ1141" i="1"/>
  <c r="AJ1147" i="1"/>
  <c r="AJ1153" i="1"/>
  <c r="AJ1159" i="1"/>
  <c r="AJ1165" i="1"/>
  <c r="AJ1171" i="1"/>
  <c r="AJ1177" i="1"/>
  <c r="AJ1183" i="1"/>
  <c r="AJ1189" i="1"/>
  <c r="AJ1195" i="1"/>
  <c r="AJ1201" i="1"/>
  <c r="AJ1207" i="1"/>
  <c r="AJ1213" i="1"/>
  <c r="AJ1219" i="1"/>
  <c r="AJ1225" i="1"/>
  <c r="AJ1231" i="1"/>
  <c r="AJ1237" i="1"/>
  <c r="AJ1243" i="1"/>
  <c r="AJ1249" i="1"/>
  <c r="AJ145" i="1"/>
  <c r="AJ313" i="1"/>
  <c r="AJ418" i="1"/>
  <c r="AJ480" i="1"/>
  <c r="AJ521" i="1"/>
  <c r="AJ557" i="1"/>
  <c r="AJ593" i="1"/>
  <c r="AJ629" i="1"/>
  <c r="AJ665" i="1"/>
  <c r="AJ701" i="1"/>
  <c r="AJ737" i="1"/>
  <c r="AJ763" i="1"/>
  <c r="AJ781" i="1"/>
  <c r="AJ797" i="1"/>
  <c r="AJ806" i="1"/>
  <c r="AJ816" i="1"/>
  <c r="AJ824" i="1"/>
  <c r="AJ834" i="1"/>
  <c r="AJ842" i="1"/>
  <c r="AJ852" i="1"/>
  <c r="AJ860" i="1"/>
  <c r="AJ869" i="1"/>
  <c r="AJ876" i="1"/>
  <c r="AJ883" i="1"/>
  <c r="AJ890" i="1"/>
  <c r="AJ896" i="1"/>
  <c r="AJ902" i="1"/>
  <c r="AJ908" i="1"/>
  <c r="AJ914" i="1"/>
  <c r="AJ920" i="1"/>
  <c r="AJ926" i="1"/>
  <c r="AJ932" i="1"/>
  <c r="AJ938" i="1"/>
  <c r="AJ944" i="1"/>
  <c r="AJ950" i="1"/>
  <c r="AJ956" i="1"/>
  <c r="AJ962" i="1"/>
  <c r="AJ968" i="1"/>
  <c r="AJ974" i="1"/>
  <c r="AJ980" i="1"/>
  <c r="AJ986" i="1"/>
  <c r="AJ992" i="1"/>
  <c r="AJ998" i="1"/>
  <c r="AJ1004" i="1"/>
  <c r="AJ1010" i="1"/>
  <c r="AJ1016" i="1"/>
  <c r="AJ1022" i="1"/>
  <c r="AJ1028" i="1"/>
  <c r="AJ1034" i="1"/>
  <c r="AJ1040" i="1"/>
  <c r="AJ1046" i="1"/>
  <c r="AJ1052" i="1"/>
  <c r="AJ1058" i="1"/>
  <c r="AJ1064" i="1"/>
  <c r="AJ1070" i="1"/>
  <c r="AJ1076" i="1"/>
  <c r="AJ1082" i="1"/>
  <c r="AJ1088" i="1"/>
  <c r="AJ1094" i="1"/>
  <c r="AJ1100" i="1"/>
  <c r="AJ1106" i="1"/>
  <c r="AJ1112" i="1"/>
  <c r="AJ1118" i="1"/>
  <c r="AJ1124" i="1"/>
  <c r="AJ1130" i="1"/>
  <c r="AJ1136" i="1"/>
  <c r="AJ1142" i="1"/>
  <c r="AJ1148" i="1"/>
  <c r="AJ1154" i="1"/>
  <c r="AJ1160" i="1"/>
  <c r="AJ1166" i="1"/>
  <c r="AJ1172" i="1"/>
  <c r="AJ1178" i="1"/>
  <c r="AJ1184" i="1"/>
  <c r="AJ1190" i="1"/>
  <c r="AJ1196" i="1"/>
  <c r="AJ1202" i="1"/>
  <c r="AJ1208" i="1"/>
  <c r="AJ1214" i="1"/>
  <c r="AJ1220" i="1"/>
  <c r="AJ1226" i="1"/>
  <c r="AJ1232" i="1"/>
  <c r="AJ1238" i="1"/>
  <c r="AJ1244" i="1"/>
  <c r="AJ1250" i="1"/>
  <c r="AJ1256" i="1"/>
  <c r="AJ1262" i="1"/>
  <c r="AI5" i="1"/>
  <c r="AI11" i="1"/>
  <c r="AI17" i="1"/>
  <c r="AI23" i="1"/>
  <c r="AI29" i="1"/>
  <c r="AI35" i="1"/>
  <c r="AI41" i="1"/>
  <c r="AI47" i="1"/>
  <c r="AI53" i="1"/>
  <c r="AI59" i="1"/>
  <c r="AI65" i="1"/>
  <c r="AJ181" i="1"/>
  <c r="AJ331" i="1"/>
  <c r="AJ430" i="1"/>
  <c r="AJ487" i="1"/>
  <c r="AJ527" i="1"/>
  <c r="AJ563" i="1"/>
  <c r="AJ599" i="1"/>
  <c r="AJ635" i="1"/>
  <c r="AJ671" i="1"/>
  <c r="AJ707" i="1"/>
  <c r="AJ743" i="1"/>
  <c r="AJ767" i="1"/>
  <c r="AJ785" i="1"/>
  <c r="AJ798" i="1"/>
  <c r="AJ809" i="1"/>
  <c r="AJ817" i="1"/>
  <c r="AJ827" i="1"/>
  <c r="AJ835" i="1"/>
  <c r="AJ845" i="1"/>
  <c r="AJ853" i="1"/>
  <c r="AJ863" i="1"/>
  <c r="AJ870" i="1"/>
  <c r="AJ877" i="1"/>
  <c r="AJ884" i="1"/>
  <c r="AJ891" i="1"/>
  <c r="AJ897" i="1"/>
  <c r="AJ903" i="1"/>
  <c r="AJ909" i="1"/>
  <c r="AJ915" i="1"/>
  <c r="AJ921" i="1"/>
  <c r="AJ927" i="1"/>
  <c r="AJ933" i="1"/>
  <c r="AJ939" i="1"/>
  <c r="AJ945" i="1"/>
  <c r="AJ951" i="1"/>
  <c r="AJ957" i="1"/>
  <c r="AJ963" i="1"/>
  <c r="AJ969" i="1"/>
  <c r="AJ975" i="1"/>
  <c r="AJ981" i="1"/>
  <c r="AJ987" i="1"/>
  <c r="AJ993" i="1"/>
  <c r="AJ999" i="1"/>
  <c r="AJ1005" i="1"/>
  <c r="AJ1011" i="1"/>
  <c r="AJ1017" i="1"/>
  <c r="AJ1023" i="1"/>
  <c r="AJ1029" i="1"/>
  <c r="AJ1035" i="1"/>
  <c r="AJ1041" i="1"/>
  <c r="AJ1047" i="1"/>
  <c r="AJ1053" i="1"/>
  <c r="AJ1059" i="1"/>
  <c r="AJ1065" i="1"/>
  <c r="AJ1071" i="1"/>
  <c r="AJ1077" i="1"/>
  <c r="AJ217" i="1"/>
  <c r="AJ605" i="1"/>
  <c r="AJ787" i="1"/>
  <c r="AJ846" i="1"/>
  <c r="AJ892" i="1"/>
  <c r="AJ928" i="1"/>
  <c r="AT10" i="1" s="1"/>
  <c r="AJ964" i="1"/>
  <c r="AJ1000" i="1"/>
  <c r="AJ1036" i="1"/>
  <c r="AJ1072" i="1"/>
  <c r="AJ1095" i="1"/>
  <c r="AJ1113" i="1"/>
  <c r="AJ1131" i="1"/>
  <c r="AJ1149" i="1"/>
  <c r="AJ1167" i="1"/>
  <c r="AJ1185" i="1"/>
  <c r="AJ1200" i="1"/>
  <c r="AJ1211" i="1"/>
  <c r="AJ1221" i="1"/>
  <c r="AJ1229" i="1"/>
  <c r="AJ1239" i="1"/>
  <c r="AJ1247" i="1"/>
  <c r="AJ1255" i="1"/>
  <c r="AJ1263" i="1"/>
  <c r="AI7" i="1"/>
  <c r="AI14" i="1"/>
  <c r="AI21" i="1"/>
  <c r="AI28" i="1"/>
  <c r="AI36" i="1"/>
  <c r="AI43" i="1"/>
  <c r="AI50" i="1"/>
  <c r="AI57" i="1"/>
  <c r="AI64" i="1"/>
  <c r="AI71" i="1"/>
  <c r="AI77" i="1"/>
  <c r="AI83" i="1"/>
  <c r="AI89" i="1"/>
  <c r="AI95" i="1"/>
  <c r="AI101" i="1"/>
  <c r="AI107" i="1"/>
  <c r="AI113" i="1"/>
  <c r="AI119" i="1"/>
  <c r="AI125" i="1"/>
  <c r="AI131" i="1"/>
  <c r="AI137" i="1"/>
  <c r="AI143" i="1"/>
  <c r="AI149" i="1"/>
  <c r="AI155" i="1"/>
  <c r="AI161" i="1"/>
  <c r="AI167" i="1"/>
  <c r="AI173" i="1"/>
  <c r="AI179" i="1"/>
  <c r="AI185" i="1"/>
  <c r="AI191" i="1"/>
  <c r="AI197" i="1"/>
  <c r="AI203" i="1"/>
  <c r="AI209" i="1"/>
  <c r="AI215" i="1"/>
  <c r="AI221" i="1"/>
  <c r="AI227" i="1"/>
  <c r="AI233" i="1"/>
  <c r="AI239" i="1"/>
  <c r="AI245" i="1"/>
  <c r="AI251" i="1"/>
  <c r="AI257" i="1"/>
  <c r="AI263" i="1"/>
  <c r="AI269" i="1"/>
  <c r="AI275" i="1"/>
  <c r="AI281" i="1"/>
  <c r="AI287" i="1"/>
  <c r="AI293" i="1"/>
  <c r="AI299" i="1"/>
  <c r="AI305" i="1"/>
  <c r="AI311" i="1"/>
  <c r="AI317" i="1"/>
  <c r="AI323" i="1"/>
  <c r="AI329" i="1"/>
  <c r="AI335" i="1"/>
  <c r="AI341" i="1"/>
  <c r="AI347" i="1"/>
  <c r="AI353" i="1"/>
  <c r="AI359" i="1"/>
  <c r="AI365" i="1"/>
  <c r="AI371" i="1"/>
  <c r="AI377" i="1"/>
  <c r="AJ349" i="1"/>
  <c r="AJ641" i="1"/>
  <c r="AJ799" i="1"/>
  <c r="AJ854" i="1"/>
  <c r="AJ898" i="1"/>
  <c r="AJ934" i="1"/>
  <c r="AJ970" i="1"/>
  <c r="AJ1006" i="1"/>
  <c r="AJ1042" i="1"/>
  <c r="AJ1078" i="1"/>
  <c r="AJ1096" i="1"/>
  <c r="AJ1114" i="1"/>
  <c r="AJ1132" i="1"/>
  <c r="AJ1150" i="1"/>
  <c r="AJ1168" i="1"/>
  <c r="AJ1186" i="1"/>
  <c r="AJ1203" i="1"/>
  <c r="AJ1212" i="1"/>
  <c r="AJ1222" i="1"/>
  <c r="AJ1230" i="1"/>
  <c r="AJ1240" i="1"/>
  <c r="AJ1248" i="1"/>
  <c r="AJ1257" i="1"/>
  <c r="AJ1264" i="1"/>
  <c r="AI8" i="1"/>
  <c r="AI15" i="1"/>
  <c r="AI22" i="1"/>
  <c r="AI30" i="1"/>
  <c r="AI37" i="1"/>
  <c r="AI44" i="1"/>
  <c r="AI51" i="1"/>
  <c r="AI58" i="1"/>
  <c r="AI66" i="1"/>
  <c r="AI72" i="1"/>
  <c r="AI78" i="1"/>
  <c r="AI84" i="1"/>
  <c r="AI90" i="1"/>
  <c r="AI96" i="1"/>
  <c r="AI102" i="1"/>
  <c r="AI108" i="1"/>
  <c r="AI114" i="1"/>
  <c r="AI120" i="1"/>
  <c r="AI126" i="1"/>
  <c r="AI132" i="1"/>
  <c r="AI138" i="1"/>
  <c r="AI144" i="1"/>
  <c r="AI150" i="1"/>
  <c r="AI156" i="1"/>
  <c r="AI162" i="1"/>
  <c r="AI168" i="1"/>
  <c r="AI174" i="1"/>
  <c r="AI180" i="1"/>
  <c r="AI186" i="1"/>
  <c r="AI192" i="1"/>
  <c r="AI198" i="1"/>
  <c r="AI204" i="1"/>
  <c r="AI210" i="1"/>
  <c r="AI216" i="1"/>
  <c r="AI222" i="1"/>
  <c r="AI228" i="1"/>
  <c r="AI234" i="1"/>
  <c r="AI240" i="1"/>
  <c r="AI246" i="1"/>
  <c r="AI252" i="1"/>
  <c r="AI258" i="1"/>
  <c r="AI264" i="1"/>
  <c r="AI270" i="1"/>
  <c r="AI276" i="1"/>
  <c r="AI282" i="1"/>
  <c r="AI288" i="1"/>
  <c r="AI294" i="1"/>
  <c r="AJ442" i="1"/>
  <c r="AJ677" i="1"/>
  <c r="AJ810" i="1"/>
  <c r="AJ864" i="1"/>
  <c r="AJ904" i="1"/>
  <c r="AJ940" i="1"/>
  <c r="AJ976" i="1"/>
  <c r="AJ1012" i="1"/>
  <c r="AJ1048" i="1"/>
  <c r="AJ1083" i="1"/>
  <c r="AJ1101" i="1"/>
  <c r="AJ1119" i="1"/>
  <c r="AJ1137" i="1"/>
  <c r="AJ1155" i="1"/>
  <c r="AJ1173" i="1"/>
  <c r="AJ1191" i="1"/>
  <c r="AJ1204" i="1"/>
  <c r="AJ1215" i="1"/>
  <c r="AJ1223" i="1"/>
  <c r="AJ1233" i="1"/>
  <c r="AJ1241" i="1"/>
  <c r="AJ1251" i="1"/>
  <c r="AJ1258" i="1"/>
  <c r="AJ2" i="1"/>
  <c r="AI9" i="1"/>
  <c r="AI16" i="1"/>
  <c r="AI24" i="1"/>
  <c r="AI31" i="1"/>
  <c r="AI38" i="1"/>
  <c r="AI45" i="1"/>
  <c r="AI52" i="1"/>
  <c r="AI60" i="1"/>
  <c r="AI67" i="1"/>
  <c r="AI73" i="1"/>
  <c r="AI79" i="1"/>
  <c r="AI85" i="1"/>
  <c r="AI91" i="1"/>
  <c r="AI97" i="1"/>
  <c r="AI103" i="1"/>
  <c r="AI109" i="1"/>
  <c r="AI115" i="1"/>
  <c r="AI121" i="1"/>
  <c r="AI127" i="1"/>
  <c r="AI133" i="1"/>
  <c r="AI139" i="1"/>
  <c r="AI145" i="1"/>
  <c r="AI151" i="1"/>
  <c r="AI157" i="1"/>
  <c r="AI163" i="1"/>
  <c r="AI169" i="1"/>
  <c r="AI175" i="1"/>
  <c r="AI181" i="1"/>
  <c r="AI187" i="1"/>
  <c r="AI193" i="1"/>
  <c r="AI199" i="1"/>
  <c r="AI205" i="1"/>
  <c r="AI211" i="1"/>
  <c r="AI217" i="1"/>
  <c r="AI223" i="1"/>
  <c r="AI229" i="1"/>
  <c r="AI235" i="1"/>
  <c r="AI241" i="1"/>
  <c r="AI247" i="1"/>
  <c r="AI253" i="1"/>
  <c r="AI259" i="1"/>
  <c r="AI265" i="1"/>
  <c r="AI271" i="1"/>
  <c r="AJ494" i="1"/>
  <c r="AJ713" i="1"/>
  <c r="AJ818" i="1"/>
  <c r="AJ871" i="1"/>
  <c r="AJ910" i="1"/>
  <c r="AJ946" i="1"/>
  <c r="AJ982" i="1"/>
  <c r="AJ1018" i="1"/>
  <c r="AJ1054" i="1"/>
  <c r="AJ1084" i="1"/>
  <c r="AJ1102" i="1"/>
  <c r="AJ1120" i="1"/>
  <c r="AJ1138" i="1"/>
  <c r="AT9" i="1" s="1"/>
  <c r="AJ1156" i="1"/>
  <c r="AJ1174" i="1"/>
  <c r="AJ1192" i="1"/>
  <c r="AJ1206" i="1"/>
  <c r="AJ1216" i="1"/>
  <c r="AJ1224" i="1"/>
  <c r="AJ1234" i="1"/>
  <c r="AJ1242" i="1"/>
  <c r="AJ1252" i="1"/>
  <c r="AJ1259" i="1"/>
  <c r="AI3" i="1"/>
  <c r="AI10" i="1"/>
  <c r="AI18" i="1"/>
  <c r="AI25" i="1"/>
  <c r="AI32" i="1"/>
  <c r="AI39" i="1"/>
  <c r="AI46" i="1"/>
  <c r="AI54" i="1"/>
  <c r="AI61" i="1"/>
  <c r="AI68" i="1"/>
  <c r="AI74" i="1"/>
  <c r="AI80" i="1"/>
  <c r="AI86" i="1"/>
  <c r="AI92" i="1"/>
  <c r="AI98" i="1"/>
  <c r="AI104" i="1"/>
  <c r="AI110" i="1"/>
  <c r="AI116" i="1"/>
  <c r="AI122" i="1"/>
  <c r="AI128" i="1"/>
  <c r="AI134" i="1"/>
  <c r="AI140" i="1"/>
  <c r="AI146" i="1"/>
  <c r="AI152" i="1"/>
  <c r="AI158" i="1"/>
  <c r="AI164" i="1"/>
  <c r="AI170" i="1"/>
  <c r="AI176" i="1"/>
  <c r="AI182" i="1"/>
  <c r="AI188" i="1"/>
  <c r="AI194" i="1"/>
  <c r="AI200" i="1"/>
  <c r="AI206" i="1"/>
  <c r="AI212" i="1"/>
  <c r="AI218" i="1"/>
  <c r="AI224" i="1"/>
  <c r="AI230" i="1"/>
  <c r="AI236" i="1"/>
  <c r="AI242" i="1"/>
  <c r="AI248" i="1"/>
  <c r="AI254" i="1"/>
  <c r="AI260" i="1"/>
  <c r="AI266" i="1"/>
  <c r="AI272" i="1"/>
  <c r="AI278" i="1"/>
  <c r="AI284" i="1"/>
  <c r="AI290" i="1"/>
  <c r="AI296" i="1"/>
  <c r="AI302" i="1"/>
  <c r="AI308" i="1"/>
  <c r="AI314" i="1"/>
  <c r="AI320" i="1"/>
  <c r="AI326" i="1"/>
  <c r="AJ533" i="1"/>
  <c r="AJ749" i="1"/>
  <c r="AJ828" i="1"/>
  <c r="AJ878" i="1"/>
  <c r="AJ916" i="1"/>
  <c r="AJ952" i="1"/>
  <c r="AJ988" i="1"/>
  <c r="AJ1024" i="1"/>
  <c r="AJ1060" i="1"/>
  <c r="AJ1089" i="1"/>
  <c r="AJ1107" i="1"/>
  <c r="AT11" i="1" s="1"/>
  <c r="AJ1125" i="1"/>
  <c r="AJ1143" i="1"/>
  <c r="AJ1161" i="1"/>
  <c r="AJ1179" i="1"/>
  <c r="AJ1197" i="1"/>
  <c r="AJ1209" i="1"/>
  <c r="AJ1217" i="1"/>
  <c r="AJ1227" i="1"/>
  <c r="AJ1235" i="1"/>
  <c r="AJ1245" i="1"/>
  <c r="AJ1253" i="1"/>
  <c r="AJ1260" i="1"/>
  <c r="AI4" i="1"/>
  <c r="AI12" i="1"/>
  <c r="AI19" i="1"/>
  <c r="AI26" i="1"/>
  <c r="AI33" i="1"/>
  <c r="AI40" i="1"/>
  <c r="AI48" i="1"/>
  <c r="AI55" i="1"/>
  <c r="AI62" i="1"/>
  <c r="AI69" i="1"/>
  <c r="AI75" i="1"/>
  <c r="AI81" i="1"/>
  <c r="AI87" i="1"/>
  <c r="AI93" i="1"/>
  <c r="AI99" i="1"/>
  <c r="AI105" i="1"/>
  <c r="AT2" i="1" s="1"/>
  <c r="AI111" i="1"/>
  <c r="AI117" i="1"/>
  <c r="AI123" i="1"/>
  <c r="AI129" i="1"/>
  <c r="AI135" i="1"/>
  <c r="AI141" i="1"/>
  <c r="AI147" i="1"/>
  <c r="AI153" i="1"/>
  <c r="AI159" i="1"/>
  <c r="AI165" i="1"/>
  <c r="AI171" i="1"/>
  <c r="AI177" i="1"/>
  <c r="AI183" i="1"/>
  <c r="AI189" i="1"/>
  <c r="AI195" i="1"/>
  <c r="AI201" i="1"/>
  <c r="AI207" i="1"/>
  <c r="AI213" i="1"/>
  <c r="AI219" i="1"/>
  <c r="AI225" i="1"/>
  <c r="AI231" i="1"/>
  <c r="AI237" i="1"/>
  <c r="AI243" i="1"/>
  <c r="AI249" i="1"/>
  <c r="AI255" i="1"/>
  <c r="AI261" i="1"/>
  <c r="AI267" i="1"/>
  <c r="AI273" i="1"/>
  <c r="AI279" i="1"/>
  <c r="AI285" i="1"/>
  <c r="AI291" i="1"/>
  <c r="AI297" i="1"/>
  <c r="AI303" i="1"/>
  <c r="AI309" i="1"/>
  <c r="AI315" i="1"/>
  <c r="AI321" i="1"/>
  <c r="AI327" i="1"/>
  <c r="AI333" i="1"/>
  <c r="AI339" i="1"/>
  <c r="AI345" i="1"/>
  <c r="AI351" i="1"/>
  <c r="AI357" i="1"/>
  <c r="AI363" i="1"/>
  <c r="AI369" i="1"/>
  <c r="AI375" i="1"/>
  <c r="AI381" i="1"/>
  <c r="AI387" i="1"/>
  <c r="AJ569" i="1"/>
  <c r="AJ994" i="1"/>
  <c r="AJ1144" i="1"/>
  <c r="AJ1228" i="1"/>
  <c r="AI13" i="1"/>
  <c r="AI56" i="1"/>
  <c r="AI94" i="1"/>
  <c r="AI130" i="1"/>
  <c r="AI166" i="1"/>
  <c r="AI202" i="1"/>
  <c r="AI238" i="1"/>
  <c r="AI274" i="1"/>
  <c r="AI292" i="1"/>
  <c r="AI306" i="1"/>
  <c r="AI318" i="1"/>
  <c r="AI330" i="1"/>
  <c r="AI338" i="1"/>
  <c r="AI348" i="1"/>
  <c r="AI356" i="1"/>
  <c r="AI366" i="1"/>
  <c r="AI374" i="1"/>
  <c r="AI383" i="1"/>
  <c r="AI390" i="1"/>
  <c r="AI396" i="1"/>
  <c r="AI402" i="1"/>
  <c r="AI408" i="1"/>
  <c r="AI414" i="1"/>
  <c r="AI420" i="1"/>
  <c r="AI426" i="1"/>
  <c r="AI432" i="1"/>
  <c r="AI438" i="1"/>
  <c r="AI444" i="1"/>
  <c r="AI450" i="1"/>
  <c r="AI456" i="1"/>
  <c r="AI462" i="1"/>
  <c r="AI468" i="1"/>
  <c r="AI474" i="1"/>
  <c r="AI480" i="1"/>
  <c r="AI486" i="1"/>
  <c r="AI492" i="1"/>
  <c r="AI498" i="1"/>
  <c r="AI504" i="1"/>
  <c r="AI510" i="1"/>
  <c r="AI516" i="1"/>
  <c r="AI522" i="1"/>
  <c r="AI528" i="1"/>
  <c r="AI534" i="1"/>
  <c r="AI540" i="1"/>
  <c r="AI546" i="1"/>
  <c r="AI552" i="1"/>
  <c r="AI558" i="1"/>
  <c r="AI564" i="1"/>
  <c r="AI570" i="1"/>
  <c r="AI576" i="1"/>
  <c r="AI582" i="1"/>
  <c r="AI588" i="1"/>
  <c r="AI594" i="1"/>
  <c r="AI600" i="1"/>
  <c r="AI606" i="1"/>
  <c r="AI612" i="1"/>
  <c r="AI618" i="1"/>
  <c r="AI624" i="1"/>
  <c r="AI630" i="1"/>
  <c r="AI636" i="1"/>
  <c r="AI642" i="1"/>
  <c r="AI648" i="1"/>
  <c r="AI654" i="1"/>
  <c r="AI660" i="1"/>
  <c r="AI666" i="1"/>
  <c r="AI672" i="1"/>
  <c r="AI678" i="1"/>
  <c r="AI684" i="1"/>
  <c r="AI690" i="1"/>
  <c r="AI696" i="1"/>
  <c r="AI702" i="1"/>
  <c r="AI708" i="1"/>
  <c r="AI714" i="1"/>
  <c r="AI720" i="1"/>
  <c r="AI726" i="1"/>
  <c r="AI732" i="1"/>
  <c r="AI738" i="1"/>
  <c r="AI744" i="1"/>
  <c r="AI750" i="1"/>
  <c r="AI756" i="1"/>
  <c r="AJ769" i="1"/>
  <c r="AJ1030" i="1"/>
  <c r="AJ1162" i="1"/>
  <c r="AJ1236" i="1"/>
  <c r="AI20" i="1"/>
  <c r="AI63" i="1"/>
  <c r="AI100" i="1"/>
  <c r="AI136" i="1"/>
  <c r="AI172" i="1"/>
  <c r="AI208" i="1"/>
  <c r="AI244" i="1"/>
  <c r="AI277" i="1"/>
  <c r="AI295" i="1"/>
  <c r="AI307" i="1"/>
  <c r="AI319" i="1"/>
  <c r="AI331" i="1"/>
  <c r="AI340" i="1"/>
  <c r="AI349" i="1"/>
  <c r="AI358" i="1"/>
  <c r="AI367" i="1"/>
  <c r="AI376" i="1"/>
  <c r="AI384" i="1"/>
  <c r="AI391" i="1"/>
  <c r="AI397" i="1"/>
  <c r="AI403" i="1"/>
  <c r="AI409" i="1"/>
  <c r="AI415" i="1"/>
  <c r="AI421" i="1"/>
  <c r="AI427" i="1"/>
  <c r="AI433" i="1"/>
  <c r="AI439" i="1"/>
  <c r="AI445" i="1"/>
  <c r="AI451" i="1"/>
  <c r="AI457" i="1"/>
  <c r="AI463" i="1"/>
  <c r="AI469" i="1"/>
  <c r="AI475" i="1"/>
  <c r="AI481" i="1"/>
  <c r="AI487" i="1"/>
  <c r="AI493" i="1"/>
  <c r="AI499" i="1"/>
  <c r="AI505" i="1"/>
  <c r="AI511" i="1"/>
  <c r="AI517" i="1"/>
  <c r="AI523" i="1"/>
  <c r="AI529" i="1"/>
  <c r="AI535" i="1"/>
  <c r="AI541" i="1"/>
  <c r="AI547" i="1"/>
  <c r="AI553" i="1"/>
  <c r="AI559" i="1"/>
  <c r="AI565" i="1"/>
  <c r="AI571" i="1"/>
  <c r="AI577" i="1"/>
  <c r="AI583" i="1"/>
  <c r="AI589" i="1"/>
  <c r="AI595" i="1"/>
  <c r="AI601" i="1"/>
  <c r="AI607" i="1"/>
  <c r="AI613" i="1"/>
  <c r="AI619" i="1"/>
  <c r="AI625" i="1"/>
  <c r="AI631" i="1"/>
  <c r="AI637" i="1"/>
  <c r="AI643" i="1"/>
  <c r="AI649" i="1"/>
  <c r="AI655" i="1"/>
  <c r="AI661" i="1"/>
  <c r="AI667" i="1"/>
  <c r="AI673" i="1"/>
  <c r="AI679" i="1"/>
  <c r="AI685" i="1"/>
  <c r="AI691" i="1"/>
  <c r="AI697" i="1"/>
  <c r="AI703" i="1"/>
  <c r="AI709" i="1"/>
  <c r="AI715" i="1"/>
  <c r="AI721" i="1"/>
  <c r="AI727" i="1"/>
  <c r="AI733" i="1"/>
  <c r="AI739" i="1"/>
  <c r="AI745" i="1"/>
  <c r="AI751" i="1"/>
  <c r="AI757" i="1"/>
  <c r="AI763" i="1"/>
  <c r="AJ836" i="1"/>
  <c r="AJ1066" i="1"/>
  <c r="AJ1180" i="1"/>
  <c r="AJ1246" i="1"/>
  <c r="AI27" i="1"/>
  <c r="AI70" i="1"/>
  <c r="AI106" i="1"/>
  <c r="AI142" i="1"/>
  <c r="AI178" i="1"/>
  <c r="AI214" i="1"/>
  <c r="AI250" i="1"/>
  <c r="AI280" i="1"/>
  <c r="AI298" i="1"/>
  <c r="AI310" i="1"/>
  <c r="AI322" i="1"/>
  <c r="AI332" i="1"/>
  <c r="AI342" i="1"/>
  <c r="AI350" i="1"/>
  <c r="AI360" i="1"/>
  <c r="AI368" i="1"/>
  <c r="AI378" i="1"/>
  <c r="AI385" i="1"/>
  <c r="AI392" i="1"/>
  <c r="AI398" i="1"/>
  <c r="AI404" i="1"/>
  <c r="AI410" i="1"/>
  <c r="AI416" i="1"/>
  <c r="AI422" i="1"/>
  <c r="AI428" i="1"/>
  <c r="AI434" i="1"/>
  <c r="AI440" i="1"/>
  <c r="AI446" i="1"/>
  <c r="AI452" i="1"/>
  <c r="AI458" i="1"/>
  <c r="AI464" i="1"/>
  <c r="AI470" i="1"/>
  <c r="AI476" i="1"/>
  <c r="AI482" i="1"/>
  <c r="AI488" i="1"/>
  <c r="AI494" i="1"/>
  <c r="AI500" i="1"/>
  <c r="AI506" i="1"/>
  <c r="AI512" i="1"/>
  <c r="AI518" i="1"/>
  <c r="AI524" i="1"/>
  <c r="AI530" i="1"/>
  <c r="AI536" i="1"/>
  <c r="AI542" i="1"/>
  <c r="AI548" i="1"/>
  <c r="AI554" i="1"/>
  <c r="AI560" i="1"/>
  <c r="AI566" i="1"/>
  <c r="AI572" i="1"/>
  <c r="AI578" i="1"/>
  <c r="AI584" i="1"/>
  <c r="AI590" i="1"/>
  <c r="AI596" i="1"/>
  <c r="AI602" i="1"/>
  <c r="AI608" i="1"/>
  <c r="AI614" i="1"/>
  <c r="AI620" i="1"/>
  <c r="AI626" i="1"/>
  <c r="AI632" i="1"/>
  <c r="AI638" i="1"/>
  <c r="AI644" i="1"/>
  <c r="AI650" i="1"/>
  <c r="AI656" i="1"/>
  <c r="AI662" i="1"/>
  <c r="AI668" i="1"/>
  <c r="AI674" i="1"/>
  <c r="AI680" i="1"/>
  <c r="AI686" i="1"/>
  <c r="AI692" i="1"/>
  <c r="AI698" i="1"/>
  <c r="AI704" i="1"/>
  <c r="AJ886" i="1"/>
  <c r="AJ1090" i="1"/>
  <c r="AJ1198" i="1"/>
  <c r="AJ1254" i="1"/>
  <c r="AI34" i="1"/>
  <c r="AI76" i="1"/>
  <c r="AI112" i="1"/>
  <c r="AI148" i="1"/>
  <c r="AI184" i="1"/>
  <c r="AI220" i="1"/>
  <c r="AI256" i="1"/>
  <c r="AI283" i="1"/>
  <c r="AI300" i="1"/>
  <c r="AI312" i="1"/>
  <c r="AI324" i="1"/>
  <c r="AI334" i="1"/>
  <c r="AI343" i="1"/>
  <c r="AI352" i="1"/>
  <c r="AI361" i="1"/>
  <c r="AI370" i="1"/>
  <c r="AI379" i="1"/>
  <c r="AI386" i="1"/>
  <c r="AI393" i="1"/>
  <c r="AI399" i="1"/>
  <c r="AI405" i="1"/>
  <c r="AI411" i="1"/>
  <c r="AI417" i="1"/>
  <c r="AI423" i="1"/>
  <c r="AI429" i="1"/>
  <c r="AI435" i="1"/>
  <c r="AI441" i="1"/>
  <c r="AI447" i="1"/>
  <c r="AI453" i="1"/>
  <c r="AI459" i="1"/>
  <c r="AI465" i="1"/>
  <c r="AI471" i="1"/>
  <c r="AI477" i="1"/>
  <c r="AI483" i="1"/>
  <c r="AI489" i="1"/>
  <c r="AI495" i="1"/>
  <c r="AI501" i="1"/>
  <c r="AI507" i="1"/>
  <c r="AI513" i="1"/>
  <c r="AI519" i="1"/>
  <c r="AI525" i="1"/>
  <c r="AI531" i="1"/>
  <c r="AI537" i="1"/>
  <c r="AI543" i="1"/>
  <c r="AI549" i="1"/>
  <c r="AI555" i="1"/>
  <c r="AI561" i="1"/>
  <c r="AI567" i="1"/>
  <c r="AI573" i="1"/>
  <c r="AI579" i="1"/>
  <c r="AI585" i="1"/>
  <c r="AI591" i="1"/>
  <c r="AI597" i="1"/>
  <c r="AI603" i="1"/>
  <c r="AI609" i="1"/>
  <c r="AI615" i="1"/>
  <c r="AI621" i="1"/>
  <c r="AI627" i="1"/>
  <c r="AI633" i="1"/>
  <c r="AI639" i="1"/>
  <c r="AI645" i="1"/>
  <c r="AI651" i="1"/>
  <c r="AI657" i="1"/>
  <c r="AI663" i="1"/>
  <c r="AI669" i="1"/>
  <c r="AI675" i="1"/>
  <c r="AI681" i="1"/>
  <c r="AI687" i="1"/>
  <c r="AI693" i="1"/>
  <c r="AI699" i="1"/>
  <c r="AI705" i="1"/>
  <c r="AI711" i="1"/>
  <c r="AI717" i="1"/>
  <c r="AI723" i="1"/>
  <c r="AI729" i="1"/>
  <c r="AI735" i="1"/>
  <c r="AI741" i="1"/>
  <c r="AI747" i="1"/>
  <c r="AI753" i="1"/>
  <c r="AI759" i="1"/>
  <c r="AJ922" i="1"/>
  <c r="AJ1108" i="1"/>
  <c r="AJ1210" i="1"/>
  <c r="AJ1261" i="1"/>
  <c r="AI42" i="1"/>
  <c r="AI82" i="1"/>
  <c r="AI118" i="1"/>
  <c r="AI154" i="1"/>
  <c r="AI190" i="1"/>
  <c r="AI226" i="1"/>
  <c r="AI262" i="1"/>
  <c r="AI286" i="1"/>
  <c r="AI301" i="1"/>
  <c r="AI313" i="1"/>
  <c r="AI325" i="1"/>
  <c r="AI336" i="1"/>
  <c r="AI344" i="1"/>
  <c r="AI354" i="1"/>
  <c r="AI362" i="1"/>
  <c r="AI372" i="1"/>
  <c r="AI380" i="1"/>
  <c r="AI388" i="1"/>
  <c r="AI394" i="1"/>
  <c r="AI400" i="1"/>
  <c r="AI406" i="1"/>
  <c r="AI412" i="1"/>
  <c r="AI418" i="1"/>
  <c r="AI424" i="1"/>
  <c r="AI430" i="1"/>
  <c r="AI436" i="1"/>
  <c r="AI442" i="1"/>
  <c r="AI448" i="1"/>
  <c r="AI454" i="1"/>
  <c r="AI460" i="1"/>
  <c r="AI466" i="1"/>
  <c r="AI472" i="1"/>
  <c r="AI478" i="1"/>
  <c r="AI484" i="1"/>
  <c r="AI490" i="1"/>
  <c r="AI496" i="1"/>
  <c r="AI502" i="1"/>
  <c r="AI508" i="1"/>
  <c r="AI514" i="1"/>
  <c r="AI520" i="1"/>
  <c r="AI526" i="1"/>
  <c r="AI532" i="1"/>
  <c r="AI538" i="1"/>
  <c r="AI544" i="1"/>
  <c r="AI550" i="1"/>
  <c r="AI556" i="1"/>
  <c r="AI562" i="1"/>
  <c r="AI568" i="1"/>
  <c r="AI574" i="1"/>
  <c r="AI580" i="1"/>
  <c r="AI586" i="1"/>
  <c r="AI592" i="1"/>
  <c r="AI598" i="1"/>
  <c r="AI604" i="1"/>
  <c r="AI610" i="1"/>
  <c r="AI616" i="1"/>
  <c r="AI622" i="1"/>
  <c r="AI628" i="1"/>
  <c r="AI634" i="1"/>
  <c r="AI640" i="1"/>
  <c r="AI646" i="1"/>
  <c r="AI652" i="1"/>
  <c r="AI658" i="1"/>
  <c r="AI664" i="1"/>
  <c r="AI670" i="1"/>
  <c r="AI676" i="1"/>
  <c r="AI682" i="1"/>
  <c r="AI688" i="1"/>
  <c r="AI694" i="1"/>
  <c r="AI700" i="1"/>
  <c r="AI706" i="1"/>
  <c r="AI712" i="1"/>
  <c r="AI718" i="1"/>
  <c r="AI724" i="1"/>
  <c r="AI730" i="1"/>
  <c r="AJ958" i="1"/>
  <c r="AI124" i="1"/>
  <c r="AI304" i="1"/>
  <c r="AI364" i="1"/>
  <c r="AI407" i="1"/>
  <c r="AI443" i="1"/>
  <c r="AI479" i="1"/>
  <c r="AI515" i="1"/>
  <c r="AI551" i="1"/>
  <c r="AI587" i="1"/>
  <c r="AI623" i="1"/>
  <c r="AI659" i="1"/>
  <c r="AI695" i="1"/>
  <c r="AI719" i="1"/>
  <c r="AI736" i="1"/>
  <c r="AI748" i="1"/>
  <c r="AI760" i="1"/>
  <c r="AI767" i="1"/>
  <c r="AI773" i="1"/>
  <c r="AI779" i="1"/>
  <c r="AI785" i="1"/>
  <c r="AI791" i="1"/>
  <c r="AI797" i="1"/>
  <c r="AI803" i="1"/>
  <c r="AI809" i="1"/>
  <c r="AI815" i="1"/>
  <c r="AI821" i="1"/>
  <c r="AI827" i="1"/>
  <c r="AI833" i="1"/>
  <c r="AI839" i="1"/>
  <c r="AI845" i="1"/>
  <c r="AI851" i="1"/>
  <c r="AI857" i="1"/>
  <c r="AI863" i="1"/>
  <c r="AI869" i="1"/>
  <c r="AI875" i="1"/>
  <c r="AI881" i="1"/>
  <c r="AI887" i="1"/>
  <c r="AI893" i="1"/>
  <c r="AI899" i="1"/>
  <c r="AI905" i="1"/>
  <c r="AI911" i="1"/>
  <c r="AI917" i="1"/>
  <c r="AI923" i="1"/>
  <c r="AI929" i="1"/>
  <c r="AI935" i="1"/>
  <c r="AI941" i="1"/>
  <c r="AI947" i="1"/>
  <c r="AI953" i="1"/>
  <c r="AI959" i="1"/>
  <c r="AI965" i="1"/>
  <c r="AI971" i="1"/>
  <c r="AI977" i="1"/>
  <c r="AI983" i="1"/>
  <c r="AI989" i="1"/>
  <c r="AI995" i="1"/>
  <c r="AI1001" i="1"/>
  <c r="AI1007" i="1"/>
  <c r="AI1013" i="1"/>
  <c r="AI1019" i="1"/>
  <c r="AI1025" i="1"/>
  <c r="AI1031" i="1"/>
  <c r="AI1037" i="1"/>
  <c r="AI1043" i="1"/>
  <c r="AI1049" i="1"/>
  <c r="AI1055" i="1"/>
  <c r="AI1061" i="1"/>
  <c r="AI1067" i="1"/>
  <c r="AI1073" i="1"/>
  <c r="AI1079" i="1"/>
  <c r="AI1085" i="1"/>
  <c r="AI1091" i="1"/>
  <c r="AI1097" i="1"/>
  <c r="AI1103" i="1"/>
  <c r="AI1109" i="1"/>
  <c r="AI1115" i="1"/>
  <c r="AI1121" i="1"/>
  <c r="AI1127" i="1"/>
  <c r="AI1133" i="1"/>
  <c r="AI1139" i="1"/>
  <c r="AI1145" i="1"/>
  <c r="AI1151" i="1"/>
  <c r="AI1157" i="1"/>
  <c r="AI1163" i="1"/>
  <c r="AI1169" i="1"/>
  <c r="AI1175" i="1"/>
  <c r="AI1181" i="1"/>
  <c r="AI1187" i="1"/>
  <c r="AI1193" i="1"/>
  <c r="AI1199" i="1"/>
  <c r="AI1205" i="1"/>
  <c r="AI1211" i="1"/>
  <c r="AI1217" i="1"/>
  <c r="AI1223" i="1"/>
  <c r="AI1229" i="1"/>
  <c r="AI1235" i="1"/>
  <c r="AI1241" i="1"/>
  <c r="AI1247" i="1"/>
  <c r="AI1253" i="1"/>
  <c r="AI1259" i="1"/>
  <c r="AI2" i="1"/>
  <c r="AJ1126" i="1"/>
  <c r="AI160" i="1"/>
  <c r="AI316" i="1"/>
  <c r="AI373" i="1"/>
  <c r="AI413" i="1"/>
  <c r="AI449" i="1"/>
  <c r="AI485" i="1"/>
  <c r="AI521" i="1"/>
  <c r="AI557" i="1"/>
  <c r="AI593" i="1"/>
  <c r="AI629" i="1"/>
  <c r="AI665" i="1"/>
  <c r="AI701" i="1"/>
  <c r="AI722" i="1"/>
  <c r="AI737" i="1"/>
  <c r="AI749" i="1"/>
  <c r="AI761" i="1"/>
  <c r="AI768" i="1"/>
  <c r="AI774" i="1"/>
  <c r="AI780" i="1"/>
  <c r="AI786" i="1"/>
  <c r="AI792" i="1"/>
  <c r="AI798" i="1"/>
  <c r="AI804" i="1"/>
  <c r="AI810" i="1"/>
  <c r="AI816" i="1"/>
  <c r="AI822" i="1"/>
  <c r="AI828" i="1"/>
  <c r="AI834" i="1"/>
  <c r="AI840" i="1"/>
  <c r="AI846" i="1"/>
  <c r="AI852" i="1"/>
  <c r="AI858" i="1"/>
  <c r="AI864" i="1"/>
  <c r="AI870" i="1"/>
  <c r="AI876" i="1"/>
  <c r="AI882" i="1"/>
  <c r="AI888" i="1"/>
  <c r="AI894" i="1"/>
  <c r="AI900" i="1"/>
  <c r="AI906" i="1"/>
  <c r="AI912" i="1"/>
  <c r="AI918" i="1"/>
  <c r="AI924" i="1"/>
  <c r="AI930" i="1"/>
  <c r="AI936" i="1"/>
  <c r="AI942" i="1"/>
  <c r="AI948" i="1"/>
  <c r="AI954" i="1"/>
  <c r="AI960" i="1"/>
  <c r="AI966" i="1"/>
  <c r="AI972" i="1"/>
  <c r="AI978" i="1"/>
  <c r="AI984" i="1"/>
  <c r="AI990" i="1"/>
  <c r="AI996" i="1"/>
  <c r="AI1002" i="1"/>
  <c r="AI1008" i="1"/>
  <c r="AI1014" i="1"/>
  <c r="AI1020" i="1"/>
  <c r="AI1026" i="1"/>
  <c r="AI1032" i="1"/>
  <c r="AI1038" i="1"/>
  <c r="AI1044" i="1"/>
  <c r="AI1050" i="1"/>
  <c r="AI1056" i="1"/>
  <c r="AI1062" i="1"/>
  <c r="AI1068" i="1"/>
  <c r="AI1074" i="1"/>
  <c r="AI1080" i="1"/>
  <c r="AI1086" i="1"/>
  <c r="AI1092" i="1"/>
  <c r="AI1098" i="1"/>
  <c r="AI1104" i="1"/>
  <c r="AI1110" i="1"/>
  <c r="AI1116" i="1"/>
  <c r="AI1122" i="1"/>
  <c r="AI1128" i="1"/>
  <c r="AI1134" i="1"/>
  <c r="AI1140" i="1"/>
  <c r="AI1146" i="1"/>
  <c r="AI1152" i="1"/>
  <c r="AI1158" i="1"/>
  <c r="AI1164" i="1"/>
  <c r="AI1170" i="1"/>
  <c r="AI1176" i="1"/>
  <c r="AI1182" i="1"/>
  <c r="AI1188" i="1"/>
  <c r="AI1194" i="1"/>
  <c r="AI1200" i="1"/>
  <c r="AI1206" i="1"/>
  <c r="AI1212" i="1"/>
  <c r="AI1218" i="1"/>
  <c r="AI1224" i="1"/>
  <c r="AI1230" i="1"/>
  <c r="AI1236" i="1"/>
  <c r="AI1242" i="1"/>
  <c r="AI1248" i="1"/>
  <c r="AI1254" i="1"/>
  <c r="AI1260" i="1"/>
  <c r="AJ1218" i="1"/>
  <c r="AI196" i="1"/>
  <c r="AI328" i="1"/>
  <c r="AI382" i="1"/>
  <c r="AI419" i="1"/>
  <c r="AI455" i="1"/>
  <c r="AI491" i="1"/>
  <c r="AI527" i="1"/>
  <c r="AI563" i="1"/>
  <c r="AI599" i="1"/>
  <c r="AI635" i="1"/>
  <c r="AI671" i="1"/>
  <c r="AI707" i="1"/>
  <c r="AI725" i="1"/>
  <c r="AI740" i="1"/>
  <c r="AI752" i="1"/>
  <c r="AI762" i="1"/>
  <c r="AI769" i="1"/>
  <c r="AI775" i="1"/>
  <c r="AI781" i="1"/>
  <c r="AI787" i="1"/>
  <c r="AI793" i="1"/>
  <c r="AI799" i="1"/>
  <c r="AI805" i="1"/>
  <c r="AI811" i="1"/>
  <c r="AI817" i="1"/>
  <c r="AI823" i="1"/>
  <c r="AI829" i="1"/>
  <c r="AI835" i="1"/>
  <c r="AI841" i="1"/>
  <c r="AI847" i="1"/>
  <c r="AI853" i="1"/>
  <c r="AI859" i="1"/>
  <c r="AI865" i="1"/>
  <c r="AI871" i="1"/>
  <c r="AI877" i="1"/>
  <c r="AI883" i="1"/>
  <c r="AI889" i="1"/>
  <c r="AI895" i="1"/>
  <c r="AI901" i="1"/>
  <c r="AI907" i="1"/>
  <c r="AI913" i="1"/>
  <c r="AI919" i="1"/>
  <c r="AI925" i="1"/>
  <c r="AI931" i="1"/>
  <c r="AI937" i="1"/>
  <c r="AI943" i="1"/>
  <c r="AI949" i="1"/>
  <c r="AI955" i="1"/>
  <c r="AI961" i="1"/>
  <c r="AI967" i="1"/>
  <c r="AI973" i="1"/>
  <c r="AI979" i="1"/>
  <c r="AI985" i="1"/>
  <c r="AI991" i="1"/>
  <c r="AI997" i="1"/>
  <c r="AI1003" i="1"/>
  <c r="AI1009" i="1"/>
  <c r="AI1015" i="1"/>
  <c r="AI1021" i="1"/>
  <c r="AI1027" i="1"/>
  <c r="AI1033" i="1"/>
  <c r="AI1039" i="1"/>
  <c r="AI1045" i="1"/>
  <c r="AI1051" i="1"/>
  <c r="AI1057" i="1"/>
  <c r="AI1063" i="1"/>
  <c r="AI1069" i="1"/>
  <c r="AI1075" i="1"/>
  <c r="AI1081" i="1"/>
  <c r="AI1087" i="1"/>
  <c r="AI1093" i="1"/>
  <c r="AI1099" i="1"/>
  <c r="AI1105" i="1"/>
  <c r="AI1111" i="1"/>
  <c r="AI1117" i="1"/>
  <c r="AI1123" i="1"/>
  <c r="AI1129" i="1"/>
  <c r="AI1135" i="1"/>
  <c r="AI1141" i="1"/>
  <c r="AI1147" i="1"/>
  <c r="AI1153" i="1"/>
  <c r="AI1159" i="1"/>
  <c r="AI1165" i="1"/>
  <c r="AI1171" i="1"/>
  <c r="AI1177" i="1"/>
  <c r="AI1183" i="1"/>
  <c r="AI1189" i="1"/>
  <c r="AI1195" i="1"/>
  <c r="AI1201" i="1"/>
  <c r="AI1207" i="1"/>
  <c r="AI1213" i="1"/>
  <c r="AI1219" i="1"/>
  <c r="AI1225" i="1"/>
  <c r="AI1231" i="1"/>
  <c r="AI1237" i="1"/>
  <c r="AI1243" i="1"/>
  <c r="AI1249" i="1"/>
  <c r="AI1255" i="1"/>
  <c r="AI1261" i="1"/>
  <c r="AI6" i="1"/>
  <c r="AI232" i="1"/>
  <c r="AI337" i="1"/>
  <c r="AI389" i="1"/>
  <c r="AI425" i="1"/>
  <c r="AI461" i="1"/>
  <c r="AI497" i="1"/>
  <c r="AI533" i="1"/>
  <c r="AI569" i="1"/>
  <c r="AI605" i="1"/>
  <c r="AI641" i="1"/>
  <c r="AI677" i="1"/>
  <c r="AI710" i="1"/>
  <c r="AI728" i="1"/>
  <c r="AI742" i="1"/>
  <c r="AI754" i="1"/>
  <c r="AI764" i="1"/>
  <c r="AI770" i="1"/>
  <c r="AI776" i="1"/>
  <c r="AI782" i="1"/>
  <c r="AI788" i="1"/>
  <c r="AI794" i="1"/>
  <c r="AI800" i="1"/>
  <c r="AI806" i="1"/>
  <c r="AI812" i="1"/>
  <c r="AI818" i="1"/>
  <c r="AI824" i="1"/>
  <c r="AI830" i="1"/>
  <c r="AI836" i="1"/>
  <c r="AI842" i="1"/>
  <c r="AI848" i="1"/>
  <c r="AI854" i="1"/>
  <c r="AI860" i="1"/>
  <c r="AI866" i="1"/>
  <c r="AI872" i="1"/>
  <c r="AI878" i="1"/>
  <c r="AI884" i="1"/>
  <c r="AI890" i="1"/>
  <c r="AI896" i="1"/>
  <c r="AI902" i="1"/>
  <c r="AI908" i="1"/>
  <c r="AI914" i="1"/>
  <c r="AI920" i="1"/>
  <c r="AI926" i="1"/>
  <c r="AI932" i="1"/>
  <c r="AI938" i="1"/>
  <c r="AI944" i="1"/>
  <c r="AI950" i="1"/>
  <c r="AI956" i="1"/>
  <c r="AI962" i="1"/>
  <c r="AI968" i="1"/>
  <c r="AI974" i="1"/>
  <c r="AI980" i="1"/>
  <c r="AI986" i="1"/>
  <c r="AI992" i="1"/>
  <c r="AI998" i="1"/>
  <c r="AI1004" i="1"/>
  <c r="AI1010" i="1"/>
  <c r="AI1016" i="1"/>
  <c r="AI1022" i="1"/>
  <c r="AI1028" i="1"/>
  <c r="AI1034" i="1"/>
  <c r="AI1040" i="1"/>
  <c r="AI1046" i="1"/>
  <c r="AI1052" i="1"/>
  <c r="AI1058" i="1"/>
  <c r="AI1064" i="1"/>
  <c r="AI1070" i="1"/>
  <c r="AI1076" i="1"/>
  <c r="AI1082" i="1"/>
  <c r="AI1088" i="1"/>
  <c r="AI1094" i="1"/>
  <c r="AI1100" i="1"/>
  <c r="AI1106" i="1"/>
  <c r="AI1112" i="1"/>
  <c r="AI1118" i="1"/>
  <c r="AI1124" i="1"/>
  <c r="AI1130" i="1"/>
  <c r="AI1136" i="1"/>
  <c r="AI1142" i="1"/>
  <c r="AI1148" i="1"/>
  <c r="AI1154" i="1"/>
  <c r="AI1160" i="1"/>
  <c r="AI1166" i="1"/>
  <c r="AI1172" i="1"/>
  <c r="AI1178" i="1"/>
  <c r="AI1184" i="1"/>
  <c r="AI1190" i="1"/>
  <c r="AI1196" i="1"/>
  <c r="AI1202" i="1"/>
  <c r="AI1208" i="1"/>
  <c r="AI1214" i="1"/>
  <c r="AI1220" i="1"/>
  <c r="AI1226" i="1"/>
  <c r="AI1232" i="1"/>
  <c r="AI1238" i="1"/>
  <c r="AI1244" i="1"/>
  <c r="AI1250" i="1"/>
  <c r="AI1256" i="1"/>
  <c r="AI1262" i="1"/>
  <c r="AI49" i="1"/>
  <c r="AI268" i="1"/>
  <c r="AI346" i="1"/>
  <c r="AI395" i="1"/>
  <c r="AI431" i="1"/>
  <c r="AI467" i="1"/>
  <c r="AI503" i="1"/>
  <c r="AI539" i="1"/>
  <c r="AI575" i="1"/>
  <c r="AI611" i="1"/>
  <c r="AI647" i="1"/>
  <c r="AI683" i="1"/>
  <c r="AI713" i="1"/>
  <c r="AI731" i="1"/>
  <c r="AI743" i="1"/>
  <c r="AI755" i="1"/>
  <c r="AI765" i="1"/>
  <c r="AI771" i="1"/>
  <c r="AI777" i="1"/>
  <c r="AI783" i="1"/>
  <c r="AI789" i="1"/>
  <c r="AI795" i="1"/>
  <c r="AI801" i="1"/>
  <c r="AI807" i="1"/>
  <c r="AI813" i="1"/>
  <c r="AI819" i="1"/>
  <c r="AI825" i="1"/>
  <c r="AI831" i="1"/>
  <c r="AI837" i="1"/>
  <c r="AI843" i="1"/>
  <c r="AI849" i="1"/>
  <c r="AI855" i="1"/>
  <c r="AI861" i="1"/>
  <c r="AI867" i="1"/>
  <c r="AI873" i="1"/>
  <c r="AI879" i="1"/>
  <c r="AI885" i="1"/>
  <c r="AI891" i="1"/>
  <c r="AI897" i="1"/>
  <c r="AI903" i="1"/>
  <c r="AI909" i="1"/>
  <c r="AI915" i="1"/>
  <c r="AI921" i="1"/>
  <c r="AI927" i="1"/>
  <c r="AI933" i="1"/>
  <c r="AI939" i="1"/>
  <c r="AI945" i="1"/>
  <c r="AI951" i="1"/>
  <c r="AI957" i="1"/>
  <c r="AI963" i="1"/>
  <c r="AI969" i="1"/>
  <c r="AI975" i="1"/>
  <c r="AI981" i="1"/>
  <c r="AI987" i="1"/>
  <c r="AI993" i="1"/>
  <c r="AI999" i="1"/>
  <c r="AI1005" i="1"/>
  <c r="AI1011" i="1"/>
  <c r="AI1017" i="1"/>
  <c r="AI1023" i="1"/>
  <c r="AI1029" i="1"/>
  <c r="AI1035" i="1"/>
  <c r="AI1041" i="1"/>
  <c r="AI1047" i="1"/>
  <c r="AI1053" i="1"/>
  <c r="AI1059" i="1"/>
  <c r="AI1065" i="1"/>
  <c r="AI1071" i="1"/>
  <c r="AI1077" i="1"/>
  <c r="AI1083" i="1"/>
  <c r="AI1089" i="1"/>
  <c r="AI1095" i="1"/>
  <c r="AI1101" i="1"/>
  <c r="AI1107" i="1"/>
  <c r="AT5" i="1" s="1"/>
  <c r="AI1113" i="1"/>
  <c r="AI1119" i="1"/>
  <c r="AI1125" i="1"/>
  <c r="AI1131" i="1"/>
  <c r="AI1137" i="1"/>
  <c r="AI1143" i="1"/>
  <c r="AI1149" i="1"/>
  <c r="AI1155" i="1"/>
  <c r="AI1161" i="1"/>
  <c r="AI1167" i="1"/>
  <c r="AI1173" i="1"/>
  <c r="AI1179" i="1"/>
  <c r="AI1185" i="1"/>
  <c r="AI1191" i="1"/>
  <c r="AI88" i="1"/>
  <c r="AI289" i="1"/>
  <c r="AI355" i="1"/>
  <c r="AI401" i="1"/>
  <c r="AI437" i="1"/>
  <c r="AI473" i="1"/>
  <c r="AI509" i="1"/>
  <c r="AI545" i="1"/>
  <c r="AI581" i="1"/>
  <c r="AI617" i="1"/>
  <c r="AI653" i="1"/>
  <c r="AI689" i="1"/>
  <c r="AI716" i="1"/>
  <c r="AI734" i="1"/>
  <c r="AI746" i="1"/>
  <c r="AI758" i="1"/>
  <c r="AI766" i="1"/>
  <c r="AI772" i="1"/>
  <c r="AI778" i="1"/>
  <c r="AI784" i="1"/>
  <c r="AI790" i="1"/>
  <c r="AI796" i="1"/>
  <c r="AI802" i="1"/>
  <c r="AI808" i="1"/>
  <c r="AI814" i="1"/>
  <c r="AI820" i="1"/>
  <c r="AI826" i="1"/>
  <c r="AI832" i="1"/>
  <c r="AI838" i="1"/>
  <c r="AI844" i="1"/>
  <c r="AI850" i="1"/>
  <c r="AI856" i="1"/>
  <c r="AI862" i="1"/>
  <c r="AI868" i="1"/>
  <c r="AI874" i="1"/>
  <c r="AI880" i="1"/>
  <c r="AI886" i="1"/>
  <c r="AI892" i="1"/>
  <c r="AI898" i="1"/>
  <c r="AI904" i="1"/>
  <c r="AI910" i="1"/>
  <c r="AI916" i="1"/>
  <c r="AI922" i="1"/>
  <c r="AI928" i="1"/>
  <c r="AT4" i="1" s="1"/>
  <c r="AI934" i="1"/>
  <c r="AI940" i="1"/>
  <c r="AI946" i="1"/>
  <c r="AI952" i="1"/>
  <c r="AI958" i="1"/>
  <c r="AI964" i="1"/>
  <c r="AI970" i="1"/>
  <c r="AI976" i="1"/>
  <c r="AI982" i="1"/>
  <c r="AI988" i="1"/>
  <c r="AI994" i="1"/>
  <c r="AI1000" i="1"/>
  <c r="AI1006" i="1"/>
  <c r="AI1012" i="1"/>
  <c r="AI1018" i="1"/>
  <c r="AI1024" i="1"/>
  <c r="AI1030" i="1"/>
  <c r="AI1036" i="1"/>
  <c r="AI1042" i="1"/>
  <c r="AI1048" i="1"/>
  <c r="AI1054" i="1"/>
  <c r="AI1060" i="1"/>
  <c r="AI1066" i="1"/>
  <c r="AI1072" i="1"/>
  <c r="AI1078" i="1"/>
  <c r="AI1084" i="1"/>
  <c r="AI1090" i="1"/>
  <c r="AI1096" i="1"/>
  <c r="AI1102" i="1"/>
  <c r="AI1108" i="1"/>
  <c r="AI1114" i="1"/>
  <c r="AI1120" i="1"/>
  <c r="AI1126" i="1"/>
  <c r="AI1132" i="1"/>
  <c r="AI1138" i="1"/>
  <c r="AT3" i="1" s="1"/>
  <c r="AI1144" i="1"/>
  <c r="AI1150" i="1"/>
  <c r="AI1156" i="1"/>
  <c r="AI1162" i="1"/>
  <c r="AI1168" i="1"/>
  <c r="AI1174" i="1"/>
  <c r="AI1258" i="1"/>
  <c r="AI1240" i="1"/>
  <c r="AI1222" i="1"/>
  <c r="AI1204" i="1"/>
  <c r="AI1180" i="1"/>
  <c r="AF3" i="1"/>
  <c r="AF9" i="1"/>
  <c r="AF15" i="1"/>
  <c r="AF21" i="1"/>
  <c r="AF27" i="1"/>
  <c r="AF33" i="1"/>
  <c r="AF39" i="1"/>
  <c r="AF45" i="1"/>
  <c r="AF51" i="1"/>
  <c r="AF57" i="1"/>
  <c r="AF63" i="1"/>
  <c r="AF69" i="1"/>
  <c r="AF75" i="1"/>
  <c r="AF81" i="1"/>
  <c r="AF87" i="1"/>
  <c r="AF93" i="1"/>
  <c r="AF99" i="1"/>
  <c r="AF105" i="1"/>
  <c r="AF111" i="1"/>
  <c r="AF117" i="1"/>
  <c r="AF123" i="1"/>
  <c r="AF129" i="1"/>
  <c r="AF135" i="1"/>
  <c r="AF141" i="1"/>
  <c r="AF147" i="1"/>
  <c r="AF153" i="1"/>
  <c r="AF159" i="1"/>
  <c r="AF165" i="1"/>
  <c r="AF171" i="1"/>
  <c r="AF177" i="1"/>
  <c r="AF183" i="1"/>
  <c r="AF189" i="1"/>
  <c r="AF195" i="1"/>
  <c r="AF201" i="1"/>
  <c r="AF207" i="1"/>
  <c r="AF213" i="1"/>
  <c r="AF219" i="1"/>
  <c r="AF225" i="1"/>
  <c r="AF231" i="1"/>
  <c r="AF237" i="1"/>
  <c r="AF243" i="1"/>
  <c r="AF249" i="1"/>
  <c r="AF255" i="1"/>
  <c r="AF261" i="1"/>
  <c r="AF267" i="1"/>
  <c r="AF273" i="1"/>
  <c r="AF279" i="1"/>
  <c r="AF285" i="1"/>
  <c r="AF291" i="1"/>
  <c r="AF297" i="1"/>
  <c r="AF303" i="1"/>
  <c r="AF309" i="1"/>
  <c r="AF315" i="1"/>
  <c r="AF321" i="1"/>
  <c r="AF327" i="1"/>
  <c r="AF333" i="1"/>
  <c r="AF339" i="1"/>
  <c r="AF345" i="1"/>
  <c r="AF351" i="1"/>
  <c r="AF357" i="1"/>
  <c r="AF363" i="1"/>
  <c r="AF369" i="1"/>
  <c r="AF375" i="1"/>
  <c r="AF381" i="1"/>
  <c r="AF387" i="1"/>
  <c r="AF393" i="1"/>
  <c r="AF399" i="1"/>
  <c r="AF405" i="1"/>
  <c r="AF411" i="1"/>
  <c r="AF417" i="1"/>
  <c r="AF423" i="1"/>
  <c r="AF429" i="1"/>
  <c r="AF435" i="1"/>
  <c r="AF441" i="1"/>
  <c r="AF447" i="1"/>
  <c r="AF453" i="1"/>
  <c r="AF459" i="1"/>
  <c r="AF465" i="1"/>
  <c r="AF471" i="1"/>
  <c r="AF477" i="1"/>
  <c r="AF483" i="1"/>
  <c r="AF489" i="1"/>
  <c r="AF495" i="1"/>
  <c r="AF501" i="1"/>
  <c r="AF507" i="1"/>
  <c r="AF4" i="1"/>
  <c r="AF10" i="1"/>
  <c r="AF16" i="1"/>
  <c r="AF5" i="1"/>
  <c r="AF11" i="1"/>
  <c r="AF17" i="1"/>
  <c r="AF23" i="1"/>
  <c r="AF6" i="1"/>
  <c r="AF12" i="1"/>
  <c r="AF18" i="1"/>
  <c r="AF24" i="1"/>
  <c r="AF30" i="1"/>
  <c r="AF36" i="1"/>
  <c r="AF42" i="1"/>
  <c r="AF48" i="1"/>
  <c r="AF54" i="1"/>
  <c r="AF60" i="1"/>
  <c r="AF66" i="1"/>
  <c r="AF72" i="1"/>
  <c r="AF78" i="1"/>
  <c r="AF84" i="1"/>
  <c r="AF90" i="1"/>
  <c r="AF96" i="1"/>
  <c r="AF102" i="1"/>
  <c r="AF108" i="1"/>
  <c r="AF114" i="1"/>
  <c r="AF120" i="1"/>
  <c r="AF126" i="1"/>
  <c r="AF132" i="1"/>
  <c r="AF7" i="1"/>
  <c r="AF13" i="1"/>
  <c r="AF19" i="1"/>
  <c r="AF25" i="1"/>
  <c r="AF31" i="1"/>
  <c r="AF37" i="1"/>
  <c r="AF43" i="1"/>
  <c r="AF49" i="1"/>
  <c r="AF55" i="1"/>
  <c r="AF61" i="1"/>
  <c r="AF67" i="1"/>
  <c r="AF73" i="1"/>
  <c r="AF79" i="1"/>
  <c r="AF85" i="1"/>
  <c r="AF91" i="1"/>
  <c r="AF97" i="1"/>
  <c r="AF103" i="1"/>
  <c r="AF109" i="1"/>
  <c r="AF115" i="1"/>
  <c r="AF121" i="1"/>
  <c r="AF127" i="1"/>
  <c r="AF133" i="1"/>
  <c r="AF139" i="1"/>
  <c r="AF145" i="1"/>
  <c r="AF151" i="1"/>
  <c r="AF157" i="1"/>
  <c r="AF163" i="1"/>
  <c r="AF169" i="1"/>
  <c r="AF175" i="1"/>
  <c r="AF181" i="1"/>
  <c r="AF187" i="1"/>
  <c r="AF193" i="1"/>
  <c r="AF199" i="1"/>
  <c r="AF205" i="1"/>
  <c r="AF211" i="1"/>
  <c r="AF217" i="1"/>
  <c r="AF223" i="1"/>
  <c r="AF229" i="1"/>
  <c r="AF235" i="1"/>
  <c r="AF241" i="1"/>
  <c r="AF247" i="1"/>
  <c r="AF253" i="1"/>
  <c r="AF259" i="1"/>
  <c r="AF265" i="1"/>
  <c r="AF271" i="1"/>
  <c r="AF277" i="1"/>
  <c r="AF283" i="1"/>
  <c r="AF289" i="1"/>
  <c r="AF295" i="1"/>
  <c r="AF301" i="1"/>
  <c r="AF307" i="1"/>
  <c r="AF313" i="1"/>
  <c r="AF319" i="1"/>
  <c r="AF325" i="1"/>
  <c r="AF331" i="1"/>
  <c r="AF337" i="1"/>
  <c r="AF343" i="1"/>
  <c r="AF349" i="1"/>
  <c r="AF355" i="1"/>
  <c r="AF361" i="1"/>
  <c r="AF367" i="1"/>
  <c r="AF373" i="1"/>
  <c r="AF379" i="1"/>
  <c r="AF385" i="1"/>
  <c r="BJ5" i="1" s="1"/>
  <c r="AF391" i="1"/>
  <c r="AF397" i="1"/>
  <c r="AF403" i="1"/>
  <c r="AF409" i="1"/>
  <c r="AF415" i="1"/>
  <c r="AF421" i="1"/>
  <c r="AF427" i="1"/>
  <c r="AF433" i="1"/>
  <c r="AF439" i="1"/>
  <c r="AF445" i="1"/>
  <c r="AF451" i="1"/>
  <c r="AF457" i="1"/>
  <c r="AF463" i="1"/>
  <c r="AF469" i="1"/>
  <c r="AF475" i="1"/>
  <c r="AF481" i="1"/>
  <c r="AF487" i="1"/>
  <c r="AF8" i="1"/>
  <c r="AF14" i="1"/>
  <c r="AF20" i="1"/>
  <c r="AF26" i="1"/>
  <c r="AF32" i="1"/>
  <c r="AF38" i="1"/>
  <c r="AF44" i="1"/>
  <c r="AF50" i="1"/>
  <c r="AF56" i="1"/>
  <c r="AF62" i="1"/>
  <c r="AF68" i="1"/>
  <c r="AF74" i="1"/>
  <c r="AF80" i="1"/>
  <c r="AF86" i="1"/>
  <c r="AF92" i="1"/>
  <c r="AF98" i="1"/>
  <c r="AF104" i="1"/>
  <c r="AF110" i="1"/>
  <c r="AF116" i="1"/>
  <c r="AF122" i="1"/>
  <c r="AF128" i="1"/>
  <c r="AF134" i="1"/>
  <c r="AF140" i="1"/>
  <c r="AF146" i="1"/>
  <c r="AF152" i="1"/>
  <c r="AF158" i="1"/>
  <c r="AF164" i="1"/>
  <c r="AF170" i="1"/>
  <c r="AF176" i="1"/>
  <c r="AF182" i="1"/>
  <c r="AF188" i="1"/>
  <c r="AF194" i="1"/>
  <c r="AF200" i="1"/>
  <c r="AF206" i="1"/>
  <c r="AF212" i="1"/>
  <c r="AF218" i="1"/>
  <c r="AF224" i="1"/>
  <c r="AF230" i="1"/>
  <c r="AF236" i="1"/>
  <c r="AF22" i="1"/>
  <c r="AF41" i="1"/>
  <c r="AF59" i="1"/>
  <c r="AF77" i="1"/>
  <c r="AF95" i="1"/>
  <c r="AF113" i="1"/>
  <c r="AF131" i="1"/>
  <c r="AF144" i="1"/>
  <c r="AF156" i="1"/>
  <c r="AF168" i="1"/>
  <c r="AF180" i="1"/>
  <c r="AF192" i="1"/>
  <c r="AF204" i="1"/>
  <c r="AF216" i="1"/>
  <c r="AF228" i="1"/>
  <c r="AF240" i="1"/>
  <c r="AF250" i="1"/>
  <c r="AF258" i="1"/>
  <c r="AF268" i="1"/>
  <c r="AF276" i="1"/>
  <c r="AF286" i="1"/>
  <c r="AF294" i="1"/>
  <c r="AF304" i="1"/>
  <c r="AF312" i="1"/>
  <c r="AF322" i="1"/>
  <c r="AF330" i="1"/>
  <c r="AF340" i="1"/>
  <c r="AF348" i="1"/>
  <c r="AF358" i="1"/>
  <c r="AF366" i="1"/>
  <c r="AF376" i="1"/>
  <c r="AF384" i="1"/>
  <c r="AF394" i="1"/>
  <c r="AF402" i="1"/>
  <c r="AF412" i="1"/>
  <c r="AF420" i="1"/>
  <c r="AF430" i="1"/>
  <c r="AF438" i="1"/>
  <c r="AF448" i="1"/>
  <c r="AF456" i="1"/>
  <c r="AF466" i="1"/>
  <c r="AF474" i="1"/>
  <c r="AF484" i="1"/>
  <c r="AF492" i="1"/>
  <c r="AF499" i="1"/>
  <c r="AF506" i="1"/>
  <c r="AF513" i="1"/>
  <c r="AF519" i="1"/>
  <c r="AF525" i="1"/>
  <c r="AF531" i="1"/>
  <c r="AF537" i="1"/>
  <c r="AF543" i="1"/>
  <c r="AF549" i="1"/>
  <c r="AF555" i="1"/>
  <c r="AF561" i="1"/>
  <c r="AF567" i="1"/>
  <c r="AF573" i="1"/>
  <c r="AF579" i="1"/>
  <c r="AF585" i="1"/>
  <c r="AF591" i="1"/>
  <c r="AF597" i="1"/>
  <c r="AF603" i="1"/>
  <c r="AF609" i="1"/>
  <c r="AF615" i="1"/>
  <c r="AF621" i="1"/>
  <c r="AF627" i="1"/>
  <c r="AF633" i="1"/>
  <c r="AF639" i="1"/>
  <c r="AF645" i="1"/>
  <c r="AF651" i="1"/>
  <c r="AF657" i="1"/>
  <c r="AF663" i="1"/>
  <c r="AF669" i="1"/>
  <c r="AF675" i="1"/>
  <c r="AF681" i="1"/>
  <c r="AF687" i="1"/>
  <c r="AF693" i="1"/>
  <c r="AF28" i="1"/>
  <c r="AF46" i="1"/>
  <c r="AF64" i="1"/>
  <c r="AF82" i="1"/>
  <c r="AF100" i="1"/>
  <c r="AF118" i="1"/>
  <c r="AF136" i="1"/>
  <c r="AF148" i="1"/>
  <c r="AF160" i="1"/>
  <c r="AF172" i="1"/>
  <c r="AF184" i="1"/>
  <c r="AF196" i="1"/>
  <c r="AF208" i="1"/>
  <c r="AF220" i="1"/>
  <c r="AF232" i="1"/>
  <c r="AF242" i="1"/>
  <c r="AF251" i="1"/>
  <c r="AF260" i="1"/>
  <c r="AF269" i="1"/>
  <c r="AF278" i="1"/>
  <c r="AF287" i="1"/>
  <c r="AF296" i="1"/>
  <c r="AF305" i="1"/>
  <c r="AF314" i="1"/>
  <c r="AF323" i="1"/>
  <c r="AF332" i="1"/>
  <c r="AF341" i="1"/>
  <c r="AF350" i="1"/>
  <c r="AF359" i="1"/>
  <c r="AF368" i="1"/>
  <c r="AF377" i="1"/>
  <c r="AF386" i="1"/>
  <c r="AF395" i="1"/>
  <c r="AF404" i="1"/>
  <c r="AF413" i="1"/>
  <c r="AF422" i="1"/>
  <c r="AF431" i="1"/>
  <c r="AF440" i="1"/>
  <c r="AF449" i="1"/>
  <c r="AF458" i="1"/>
  <c r="AF467" i="1"/>
  <c r="AF476" i="1"/>
  <c r="AF485" i="1"/>
  <c r="AF493" i="1"/>
  <c r="AF500" i="1"/>
  <c r="AF508" i="1"/>
  <c r="AF514" i="1"/>
  <c r="AF520" i="1"/>
  <c r="AF526" i="1"/>
  <c r="AF532" i="1"/>
  <c r="AF538" i="1"/>
  <c r="AF544" i="1"/>
  <c r="AF550" i="1"/>
  <c r="AF556" i="1"/>
  <c r="AF562" i="1"/>
  <c r="AF568" i="1"/>
  <c r="AF574" i="1"/>
  <c r="AF580" i="1"/>
  <c r="AF586" i="1"/>
  <c r="AF592" i="1"/>
  <c r="AF598" i="1"/>
  <c r="AF604" i="1"/>
  <c r="AF610" i="1"/>
  <c r="AF616" i="1"/>
  <c r="AF622" i="1"/>
  <c r="AF628" i="1"/>
  <c r="AF634" i="1"/>
  <c r="AF640" i="1"/>
  <c r="AF646" i="1"/>
  <c r="AF652" i="1"/>
  <c r="AF658" i="1"/>
  <c r="AF664" i="1"/>
  <c r="AF670" i="1"/>
  <c r="AF676" i="1"/>
  <c r="AF682" i="1"/>
  <c r="AF688" i="1"/>
  <c r="AF694" i="1"/>
  <c r="AF700" i="1"/>
  <c r="AF706" i="1"/>
  <c r="AF712" i="1"/>
  <c r="AF718" i="1"/>
  <c r="AF724" i="1"/>
  <c r="AF730" i="1"/>
  <c r="AF736" i="1"/>
  <c r="AF742" i="1"/>
  <c r="AF29" i="1"/>
  <c r="AF47" i="1"/>
  <c r="AF65" i="1"/>
  <c r="AF83" i="1"/>
  <c r="AF101" i="1"/>
  <c r="AF119" i="1"/>
  <c r="AF137" i="1"/>
  <c r="AF149" i="1"/>
  <c r="AF161" i="1"/>
  <c r="AF173" i="1"/>
  <c r="AF185" i="1"/>
  <c r="AF197" i="1"/>
  <c r="AF209" i="1"/>
  <c r="AF221" i="1"/>
  <c r="AF233" i="1"/>
  <c r="AF244" i="1"/>
  <c r="AF252" i="1"/>
  <c r="AF262" i="1"/>
  <c r="AF270" i="1"/>
  <c r="AF280" i="1"/>
  <c r="AF288" i="1"/>
  <c r="AF298" i="1"/>
  <c r="AF306" i="1"/>
  <c r="AF316" i="1"/>
  <c r="AF324" i="1"/>
  <c r="AF334" i="1"/>
  <c r="AF342" i="1"/>
  <c r="AF352" i="1"/>
  <c r="AF360" i="1"/>
  <c r="AF370" i="1"/>
  <c r="AF378" i="1"/>
  <c r="AF388" i="1"/>
  <c r="AF396" i="1"/>
  <c r="AF406" i="1"/>
  <c r="AF414" i="1"/>
  <c r="AF424" i="1"/>
  <c r="AF432" i="1"/>
  <c r="AF442" i="1"/>
  <c r="AF450" i="1"/>
  <c r="AF460" i="1"/>
  <c r="AF468" i="1"/>
  <c r="AF478" i="1"/>
  <c r="AF486" i="1"/>
  <c r="AF494" i="1"/>
  <c r="AF502" i="1"/>
  <c r="AF509" i="1"/>
  <c r="AF515" i="1"/>
  <c r="AF521" i="1"/>
  <c r="AF527" i="1"/>
  <c r="AF533" i="1"/>
  <c r="AF539" i="1"/>
  <c r="AF545" i="1"/>
  <c r="AF551" i="1"/>
  <c r="AF557" i="1"/>
  <c r="AF563" i="1"/>
  <c r="AF569" i="1"/>
  <c r="AF575" i="1"/>
  <c r="AF581" i="1"/>
  <c r="AF587" i="1"/>
  <c r="AF593" i="1"/>
  <c r="AF599" i="1"/>
  <c r="AF605" i="1"/>
  <c r="AF611" i="1"/>
  <c r="AF617" i="1"/>
  <c r="AF623" i="1"/>
  <c r="AF629" i="1"/>
  <c r="AF635" i="1"/>
  <c r="AF641" i="1"/>
  <c r="AF647" i="1"/>
  <c r="AF653" i="1"/>
  <c r="AF659" i="1"/>
  <c r="AF665" i="1"/>
  <c r="AF671" i="1"/>
  <c r="AF677" i="1"/>
  <c r="AF683" i="1"/>
  <c r="AF689" i="1"/>
  <c r="AF695" i="1"/>
  <c r="AF701" i="1"/>
  <c r="AF707" i="1"/>
  <c r="AF713" i="1"/>
  <c r="AF34" i="1"/>
  <c r="AF52" i="1"/>
  <c r="AF70" i="1"/>
  <c r="AF88" i="1"/>
  <c r="AF106" i="1"/>
  <c r="AF124" i="1"/>
  <c r="AF138" i="1"/>
  <c r="AF150" i="1"/>
  <c r="AF162" i="1"/>
  <c r="AF174" i="1"/>
  <c r="AF186" i="1"/>
  <c r="AF198" i="1"/>
  <c r="AF210" i="1"/>
  <c r="AF222" i="1"/>
  <c r="AF234" i="1"/>
  <c r="AF245" i="1"/>
  <c r="AF254" i="1"/>
  <c r="AF263" i="1"/>
  <c r="AF272" i="1"/>
  <c r="AF281" i="1"/>
  <c r="AF290" i="1"/>
  <c r="AF299" i="1"/>
  <c r="AF308" i="1"/>
  <c r="AF317" i="1"/>
  <c r="AF326" i="1"/>
  <c r="AF335" i="1"/>
  <c r="AF344" i="1"/>
  <c r="AF353" i="1"/>
  <c r="AF362" i="1"/>
  <c r="AF371" i="1"/>
  <c r="AF380" i="1"/>
  <c r="AF389" i="1"/>
  <c r="AF398" i="1"/>
  <c r="AF407" i="1"/>
  <c r="AF416" i="1"/>
  <c r="AF425" i="1"/>
  <c r="AF434" i="1"/>
  <c r="AF443" i="1"/>
  <c r="AF452" i="1"/>
  <c r="AF461" i="1"/>
  <c r="AF470" i="1"/>
  <c r="AF479" i="1"/>
  <c r="AF488" i="1"/>
  <c r="AF496" i="1"/>
  <c r="AF503" i="1"/>
  <c r="AF510" i="1"/>
  <c r="AF516" i="1"/>
  <c r="AF522" i="1"/>
  <c r="AF528" i="1"/>
  <c r="AF534" i="1"/>
  <c r="AF540" i="1"/>
  <c r="AF546" i="1"/>
  <c r="AF552" i="1"/>
  <c r="AF558" i="1"/>
  <c r="AF564" i="1"/>
  <c r="AF570" i="1"/>
  <c r="AF576" i="1"/>
  <c r="AF582" i="1"/>
  <c r="AF588" i="1"/>
  <c r="AF594" i="1"/>
  <c r="AF600" i="1"/>
  <c r="AF606" i="1"/>
  <c r="AF612" i="1"/>
  <c r="AF618" i="1"/>
  <c r="AF624" i="1"/>
  <c r="AF630" i="1"/>
  <c r="AF636" i="1"/>
  <c r="AF642" i="1"/>
  <c r="AF648" i="1"/>
  <c r="AF654" i="1"/>
  <c r="AF660" i="1"/>
  <c r="AF666" i="1"/>
  <c r="AF672" i="1"/>
  <c r="AF678" i="1"/>
  <c r="AF684" i="1"/>
  <c r="AF690" i="1"/>
  <c r="AF696" i="1"/>
  <c r="AF702" i="1"/>
  <c r="AF708" i="1"/>
  <c r="AF714" i="1"/>
  <c r="AF720" i="1"/>
  <c r="AF726" i="1"/>
  <c r="AF732" i="1"/>
  <c r="AF738" i="1"/>
  <c r="AF744" i="1"/>
  <c r="AF35" i="1"/>
  <c r="AF53" i="1"/>
  <c r="AF71" i="1"/>
  <c r="AF89" i="1"/>
  <c r="AF107" i="1"/>
  <c r="AF125" i="1"/>
  <c r="AF142" i="1"/>
  <c r="AF154" i="1"/>
  <c r="AF166" i="1"/>
  <c r="AF178" i="1"/>
  <c r="AF190" i="1"/>
  <c r="AF202" i="1"/>
  <c r="AF214" i="1"/>
  <c r="AF226" i="1"/>
  <c r="AF238" i="1"/>
  <c r="AF246" i="1"/>
  <c r="AF256" i="1"/>
  <c r="AF264" i="1"/>
  <c r="AF274" i="1"/>
  <c r="AF282" i="1"/>
  <c r="AF292" i="1"/>
  <c r="AF300" i="1"/>
  <c r="AF310" i="1"/>
  <c r="AF318" i="1"/>
  <c r="AF328" i="1"/>
  <c r="AF336" i="1"/>
  <c r="AF346" i="1"/>
  <c r="AF354" i="1"/>
  <c r="AF364" i="1"/>
  <c r="AF372" i="1"/>
  <c r="AF382" i="1"/>
  <c r="AF390" i="1"/>
  <c r="AF400" i="1"/>
  <c r="AF408" i="1"/>
  <c r="AF418" i="1"/>
  <c r="AF426" i="1"/>
  <c r="AF436" i="1"/>
  <c r="AF444" i="1"/>
  <c r="AF454" i="1"/>
  <c r="AF462" i="1"/>
  <c r="AF472" i="1"/>
  <c r="AF480" i="1"/>
  <c r="AF490" i="1"/>
  <c r="AF497" i="1"/>
  <c r="AF504" i="1"/>
  <c r="AF511" i="1"/>
  <c r="AF517" i="1"/>
  <c r="AF523" i="1"/>
  <c r="AF529" i="1"/>
  <c r="AF535" i="1"/>
  <c r="AF541" i="1"/>
  <c r="AF547" i="1"/>
  <c r="AF553" i="1"/>
  <c r="AF559" i="1"/>
  <c r="AF565" i="1"/>
  <c r="AF571" i="1"/>
  <c r="AF577" i="1"/>
  <c r="AF583" i="1"/>
  <c r="AF589" i="1"/>
  <c r="AF595" i="1"/>
  <c r="AF601" i="1"/>
  <c r="AF607" i="1"/>
  <c r="AF613" i="1"/>
  <c r="AF619" i="1"/>
  <c r="AF625" i="1"/>
  <c r="AF631" i="1"/>
  <c r="AF637" i="1"/>
  <c r="AF643" i="1"/>
  <c r="AF649" i="1"/>
  <c r="AF655" i="1"/>
  <c r="AF661" i="1"/>
  <c r="AF667" i="1"/>
  <c r="AF673" i="1"/>
  <c r="AF679" i="1"/>
  <c r="AF685" i="1"/>
  <c r="AF691" i="1"/>
  <c r="AF697" i="1"/>
  <c r="AF703" i="1"/>
  <c r="AF709" i="1"/>
  <c r="AF715" i="1"/>
  <c r="AF721" i="1"/>
  <c r="AF727" i="1"/>
  <c r="AF733" i="1"/>
  <c r="AF739" i="1"/>
  <c r="AF40" i="1"/>
  <c r="AF143" i="1"/>
  <c r="AF215" i="1"/>
  <c r="AF275" i="1"/>
  <c r="AF329" i="1"/>
  <c r="AF383" i="1"/>
  <c r="AF437" i="1"/>
  <c r="AF491" i="1"/>
  <c r="AF530" i="1"/>
  <c r="AF566" i="1"/>
  <c r="AF602" i="1"/>
  <c r="AF638" i="1"/>
  <c r="AF674" i="1"/>
  <c r="AF704" i="1"/>
  <c r="AF719" i="1"/>
  <c r="AF731" i="1"/>
  <c r="AF743" i="1"/>
  <c r="AF750" i="1"/>
  <c r="AF756" i="1"/>
  <c r="AF762" i="1"/>
  <c r="AF768" i="1"/>
  <c r="AF774" i="1"/>
  <c r="AF780" i="1"/>
  <c r="AF786" i="1"/>
  <c r="AF792" i="1"/>
  <c r="AF798" i="1"/>
  <c r="AF804" i="1"/>
  <c r="AF810" i="1"/>
  <c r="AF816" i="1"/>
  <c r="AF822" i="1"/>
  <c r="AF828" i="1"/>
  <c r="AF834" i="1"/>
  <c r="AF840" i="1"/>
  <c r="AF846" i="1"/>
  <c r="AF852" i="1"/>
  <c r="AF858" i="1"/>
  <c r="AF864" i="1"/>
  <c r="AF870" i="1"/>
  <c r="AF876" i="1"/>
  <c r="AF882" i="1"/>
  <c r="AF888" i="1"/>
  <c r="AF894" i="1"/>
  <c r="AF900" i="1"/>
  <c r="AF906" i="1"/>
  <c r="AF912" i="1"/>
  <c r="AF918" i="1"/>
  <c r="AF924" i="1"/>
  <c r="AF930" i="1"/>
  <c r="AF936" i="1"/>
  <c r="AF942" i="1"/>
  <c r="AF948" i="1"/>
  <c r="AF954" i="1"/>
  <c r="AF960" i="1"/>
  <c r="AF966" i="1"/>
  <c r="AF972" i="1"/>
  <c r="AF978" i="1"/>
  <c r="AF984" i="1"/>
  <c r="AF990" i="1"/>
  <c r="AF996" i="1"/>
  <c r="AF1002" i="1"/>
  <c r="AF1008" i="1"/>
  <c r="AF1014" i="1"/>
  <c r="AF1020" i="1"/>
  <c r="AF1026" i="1"/>
  <c r="AF1032" i="1"/>
  <c r="AF1038" i="1"/>
  <c r="AF1044" i="1"/>
  <c r="AF1050" i="1"/>
  <c r="AF1056" i="1"/>
  <c r="AF1062" i="1"/>
  <c r="AF1068" i="1"/>
  <c r="AF1074" i="1"/>
  <c r="AF1080" i="1"/>
  <c r="AF1086" i="1"/>
  <c r="AF1092" i="1"/>
  <c r="AF1098" i="1"/>
  <c r="AF1104" i="1"/>
  <c r="AF1110" i="1"/>
  <c r="AF1116" i="1"/>
  <c r="AF1122" i="1"/>
  <c r="AF1128" i="1"/>
  <c r="AF1134" i="1"/>
  <c r="AF1140" i="1"/>
  <c r="AF1146" i="1"/>
  <c r="AF1152" i="1"/>
  <c r="AF1158" i="1"/>
  <c r="AF1164" i="1"/>
  <c r="AF1170" i="1"/>
  <c r="AF1176" i="1"/>
  <c r="AF1182" i="1"/>
  <c r="AF1188" i="1"/>
  <c r="AF58" i="1"/>
  <c r="AF155" i="1"/>
  <c r="AF227" i="1"/>
  <c r="AF284" i="1"/>
  <c r="AF338" i="1"/>
  <c r="AF392" i="1"/>
  <c r="AF446" i="1"/>
  <c r="AF498" i="1"/>
  <c r="AF536" i="1"/>
  <c r="AF572" i="1"/>
  <c r="AF608" i="1"/>
  <c r="AF644" i="1"/>
  <c r="AF680" i="1"/>
  <c r="AF705" i="1"/>
  <c r="AF722" i="1"/>
  <c r="AF734" i="1"/>
  <c r="AF745" i="1"/>
  <c r="AF751" i="1"/>
  <c r="AF757" i="1"/>
  <c r="AF763" i="1"/>
  <c r="AF769" i="1"/>
  <c r="AF775" i="1"/>
  <c r="AF781" i="1"/>
  <c r="AF787" i="1"/>
  <c r="AF793" i="1"/>
  <c r="AF799" i="1"/>
  <c r="AF805" i="1"/>
  <c r="AF811" i="1"/>
  <c r="AF817" i="1"/>
  <c r="AF823" i="1"/>
  <c r="AF829" i="1"/>
  <c r="AF835" i="1"/>
  <c r="AF841" i="1"/>
  <c r="AF847" i="1"/>
  <c r="AF853" i="1"/>
  <c r="AF859" i="1"/>
  <c r="AF865" i="1"/>
  <c r="AF871" i="1"/>
  <c r="AF877" i="1"/>
  <c r="AF883" i="1"/>
  <c r="AF889" i="1"/>
  <c r="AF895" i="1"/>
  <c r="AF901" i="1"/>
  <c r="AF907" i="1"/>
  <c r="AF913" i="1"/>
  <c r="AF919" i="1"/>
  <c r="AF925" i="1"/>
  <c r="AF931" i="1"/>
  <c r="AF937" i="1"/>
  <c r="AF943" i="1"/>
  <c r="AF949" i="1"/>
  <c r="AF955" i="1"/>
  <c r="AF961" i="1"/>
  <c r="AF967" i="1"/>
  <c r="AF973" i="1"/>
  <c r="AF979" i="1"/>
  <c r="AF985" i="1"/>
  <c r="AF991" i="1"/>
  <c r="AF997" i="1"/>
  <c r="AF1003" i="1"/>
  <c r="AF1009" i="1"/>
  <c r="AF1015" i="1"/>
  <c r="AF1021" i="1"/>
  <c r="AF1027" i="1"/>
  <c r="AF1033" i="1"/>
  <c r="AF1039" i="1"/>
  <c r="AF1045" i="1"/>
  <c r="AF1051" i="1"/>
  <c r="AF1057" i="1"/>
  <c r="AF1063" i="1"/>
  <c r="AF1069" i="1"/>
  <c r="AF1075" i="1"/>
  <c r="AF1081" i="1"/>
  <c r="AF1087" i="1"/>
  <c r="AF1093" i="1"/>
  <c r="AF1099" i="1"/>
  <c r="AF1105" i="1"/>
  <c r="AF1111" i="1"/>
  <c r="AF1117" i="1"/>
  <c r="AF1123" i="1"/>
  <c r="AF1129" i="1"/>
  <c r="AF1135" i="1"/>
  <c r="AF1141" i="1"/>
  <c r="AF1147" i="1"/>
  <c r="AF1153" i="1"/>
  <c r="AF1159" i="1"/>
  <c r="AF1165" i="1"/>
  <c r="AF76" i="1"/>
  <c r="AF167" i="1"/>
  <c r="AF239" i="1"/>
  <c r="AF293" i="1"/>
  <c r="AF347" i="1"/>
  <c r="AF401" i="1"/>
  <c r="AF455" i="1"/>
  <c r="AF505" i="1"/>
  <c r="AF542" i="1"/>
  <c r="AF578" i="1"/>
  <c r="AF614" i="1"/>
  <c r="AF650" i="1"/>
  <c r="AF686" i="1"/>
  <c r="AF710" i="1"/>
  <c r="AF723" i="1"/>
  <c r="AF735" i="1"/>
  <c r="AF746" i="1"/>
  <c r="AF752" i="1"/>
  <c r="AF758" i="1"/>
  <c r="AF764" i="1"/>
  <c r="AF770" i="1"/>
  <c r="AF776" i="1"/>
  <c r="AF782" i="1"/>
  <c r="AF788" i="1"/>
  <c r="AF794" i="1"/>
  <c r="AF800" i="1"/>
  <c r="AF806" i="1"/>
  <c r="AF812" i="1"/>
  <c r="AF818" i="1"/>
  <c r="AF824" i="1"/>
  <c r="AF830" i="1"/>
  <c r="AF836" i="1"/>
  <c r="AF842" i="1"/>
  <c r="AF848" i="1"/>
  <c r="AF854" i="1"/>
  <c r="AF860" i="1"/>
  <c r="AF866" i="1"/>
  <c r="AF872" i="1"/>
  <c r="AF878" i="1"/>
  <c r="AF884" i="1"/>
  <c r="AF890" i="1"/>
  <c r="AF896" i="1"/>
  <c r="AF902" i="1"/>
  <c r="AF908" i="1"/>
  <c r="AF914" i="1"/>
  <c r="AF920" i="1"/>
  <c r="AF926" i="1"/>
  <c r="AF932" i="1"/>
  <c r="AF938" i="1"/>
  <c r="AF944" i="1"/>
  <c r="AF950" i="1"/>
  <c r="AF956" i="1"/>
  <c r="AF962" i="1"/>
  <c r="AF968" i="1"/>
  <c r="AF974" i="1"/>
  <c r="AF980" i="1"/>
  <c r="AF986" i="1"/>
  <c r="AF992" i="1"/>
  <c r="AF998" i="1"/>
  <c r="AF1004" i="1"/>
  <c r="AF1010" i="1"/>
  <c r="AF1016" i="1"/>
  <c r="AF1022" i="1"/>
  <c r="AF1028" i="1"/>
  <c r="AF1034" i="1"/>
  <c r="AF1040" i="1"/>
  <c r="AF1046" i="1"/>
  <c r="AF1052" i="1"/>
  <c r="AF1058" i="1"/>
  <c r="AF1064" i="1"/>
  <c r="AF1070" i="1"/>
  <c r="AF1076" i="1"/>
  <c r="AF1082" i="1"/>
  <c r="AF1088" i="1"/>
  <c r="AF1094" i="1"/>
  <c r="AF1100" i="1"/>
  <c r="AF1106" i="1"/>
  <c r="AF1112" i="1"/>
  <c r="AF1118" i="1"/>
  <c r="AF1124" i="1"/>
  <c r="AF1130" i="1"/>
  <c r="AF1136" i="1"/>
  <c r="AF1142" i="1"/>
  <c r="AF1148" i="1"/>
  <c r="AF1154" i="1"/>
  <c r="AF94" i="1"/>
  <c r="AF179" i="1"/>
  <c r="AF248" i="1"/>
  <c r="AF302" i="1"/>
  <c r="AF356" i="1"/>
  <c r="AF410" i="1"/>
  <c r="AF464" i="1"/>
  <c r="AF512" i="1"/>
  <c r="AF548" i="1"/>
  <c r="AF584" i="1"/>
  <c r="AF620" i="1"/>
  <c r="AF656" i="1"/>
  <c r="AF692" i="1"/>
  <c r="AF711" i="1"/>
  <c r="AF725" i="1"/>
  <c r="AF737" i="1"/>
  <c r="AF747" i="1"/>
  <c r="AF753" i="1"/>
  <c r="AF759" i="1"/>
  <c r="AF765" i="1"/>
  <c r="AF771" i="1"/>
  <c r="AF777" i="1"/>
  <c r="AF783" i="1"/>
  <c r="AF789" i="1"/>
  <c r="AF795" i="1"/>
  <c r="AF801" i="1"/>
  <c r="AF807" i="1"/>
  <c r="AF813" i="1"/>
  <c r="AF819" i="1"/>
  <c r="AF825" i="1"/>
  <c r="AF831" i="1"/>
  <c r="AF837" i="1"/>
  <c r="AF843" i="1"/>
  <c r="AF849" i="1"/>
  <c r="AF855" i="1"/>
  <c r="AF861" i="1"/>
  <c r="AF867" i="1"/>
  <c r="AF873" i="1"/>
  <c r="AF879" i="1"/>
  <c r="AF885" i="1"/>
  <c r="AF891" i="1"/>
  <c r="AF897" i="1"/>
  <c r="AF903" i="1"/>
  <c r="AF909" i="1"/>
  <c r="AF915" i="1"/>
  <c r="AF921" i="1"/>
  <c r="AF927" i="1"/>
  <c r="AF933" i="1"/>
  <c r="AF939" i="1"/>
  <c r="AF945" i="1"/>
  <c r="AF951" i="1"/>
  <c r="AF957" i="1"/>
  <c r="AF963" i="1"/>
  <c r="AF969" i="1"/>
  <c r="AF975" i="1"/>
  <c r="AF981" i="1"/>
  <c r="AF987" i="1"/>
  <c r="AF993" i="1"/>
  <c r="AF999" i="1"/>
  <c r="AF1005" i="1"/>
  <c r="AF1011" i="1"/>
  <c r="AF1017" i="1"/>
  <c r="AF1023" i="1"/>
  <c r="AF1029" i="1"/>
  <c r="AF1035" i="1"/>
  <c r="AF1041" i="1"/>
  <c r="AF1047" i="1"/>
  <c r="AF1053" i="1"/>
  <c r="AF1059" i="1"/>
  <c r="AF1065" i="1"/>
  <c r="AF1071" i="1"/>
  <c r="AF1077" i="1"/>
  <c r="AF1083" i="1"/>
  <c r="AF1089" i="1"/>
  <c r="AF1095" i="1"/>
  <c r="AF1101" i="1"/>
  <c r="AF1107" i="1"/>
  <c r="AF1113" i="1"/>
  <c r="AF1119" i="1"/>
  <c r="AF1125" i="1"/>
  <c r="AF1131" i="1"/>
  <c r="AF1137" i="1"/>
  <c r="AF1143" i="1"/>
  <c r="AF1149" i="1"/>
  <c r="AF1155" i="1"/>
  <c r="AF1161" i="1"/>
  <c r="AF1167" i="1"/>
  <c r="AF1173" i="1"/>
  <c r="AF1179" i="1"/>
  <c r="AF1185" i="1"/>
  <c r="AF112" i="1"/>
  <c r="AF191" i="1"/>
  <c r="AF257" i="1"/>
  <c r="AF311" i="1"/>
  <c r="AF365" i="1"/>
  <c r="AF419" i="1"/>
  <c r="AF473" i="1"/>
  <c r="AF518" i="1"/>
  <c r="AF554" i="1"/>
  <c r="AF590" i="1"/>
  <c r="AF626" i="1"/>
  <c r="AF662" i="1"/>
  <c r="AF698" i="1"/>
  <c r="AF716" i="1"/>
  <c r="AF728" i="1"/>
  <c r="AF740" i="1"/>
  <c r="AF748" i="1"/>
  <c r="AF754" i="1"/>
  <c r="AF760" i="1"/>
  <c r="AF766" i="1"/>
  <c r="AF772" i="1"/>
  <c r="AF778" i="1"/>
  <c r="AF784" i="1"/>
  <c r="AF790" i="1"/>
  <c r="AF796" i="1"/>
  <c r="AF802" i="1"/>
  <c r="AF808" i="1"/>
  <c r="AF814" i="1"/>
  <c r="AF820" i="1"/>
  <c r="AF826" i="1"/>
  <c r="AF832" i="1"/>
  <c r="AF838" i="1"/>
  <c r="AF844" i="1"/>
  <c r="AF850" i="1"/>
  <c r="AF856" i="1"/>
  <c r="AF862" i="1"/>
  <c r="AF868" i="1"/>
  <c r="AF874" i="1"/>
  <c r="AF880" i="1"/>
  <c r="AF886" i="1"/>
  <c r="AF892" i="1"/>
  <c r="AF898" i="1"/>
  <c r="AF904" i="1"/>
  <c r="AF910" i="1"/>
  <c r="AF916" i="1"/>
  <c r="AF922" i="1"/>
  <c r="AF928" i="1"/>
  <c r="AF934" i="1"/>
  <c r="AF940" i="1"/>
  <c r="AF946" i="1"/>
  <c r="AF952" i="1"/>
  <c r="AF958" i="1"/>
  <c r="AF964" i="1"/>
  <c r="AF970" i="1"/>
  <c r="AF976" i="1"/>
  <c r="AF982" i="1"/>
  <c r="AF988" i="1"/>
  <c r="AF994" i="1"/>
  <c r="AF1000" i="1"/>
  <c r="AF1006" i="1"/>
  <c r="AF1012" i="1"/>
  <c r="AF1018" i="1"/>
  <c r="AF1024" i="1"/>
  <c r="AF130" i="1"/>
  <c r="AF482" i="1"/>
  <c r="AF699" i="1"/>
  <c r="AF761" i="1"/>
  <c r="AF797" i="1"/>
  <c r="AF833" i="1"/>
  <c r="AF869" i="1"/>
  <c r="AF905" i="1"/>
  <c r="AF941" i="1"/>
  <c r="AF977" i="1"/>
  <c r="AF1013" i="1"/>
  <c r="AF1037" i="1"/>
  <c r="AF1055" i="1"/>
  <c r="AF1073" i="1"/>
  <c r="AF1091" i="1"/>
  <c r="AF1109" i="1"/>
  <c r="AF203" i="1"/>
  <c r="AF524" i="1"/>
  <c r="AF717" i="1"/>
  <c r="AF767" i="1"/>
  <c r="AF803" i="1"/>
  <c r="AF839" i="1"/>
  <c r="AF875" i="1"/>
  <c r="AF911" i="1"/>
  <c r="AF947" i="1"/>
  <c r="AF983" i="1"/>
  <c r="AF1019" i="1"/>
  <c r="AF1042" i="1"/>
  <c r="AF1060" i="1"/>
  <c r="AF1078" i="1"/>
  <c r="AF1096" i="1"/>
  <c r="AF1114" i="1"/>
  <c r="AF1132" i="1"/>
  <c r="AF1150" i="1"/>
  <c r="AF1163" i="1"/>
  <c r="AF1174" i="1"/>
  <c r="AF1183" i="1"/>
  <c r="AF1191" i="1"/>
  <c r="AF1197" i="1"/>
  <c r="AF1203" i="1"/>
  <c r="AF1209" i="1"/>
  <c r="AF1215" i="1"/>
  <c r="AF1221" i="1"/>
  <c r="AF1227" i="1"/>
  <c r="AF1233" i="1"/>
  <c r="AF1239" i="1"/>
  <c r="AF1245" i="1"/>
  <c r="AF1251" i="1"/>
  <c r="AF1257" i="1"/>
  <c r="AF1263" i="1"/>
  <c r="AE5" i="1"/>
  <c r="AE11" i="1"/>
  <c r="AE17" i="1"/>
  <c r="AE23" i="1"/>
  <c r="AE29" i="1"/>
  <c r="AE35" i="1"/>
  <c r="AE41" i="1"/>
  <c r="AE47" i="1"/>
  <c r="AE53" i="1"/>
  <c r="AE59" i="1"/>
  <c r="AE65" i="1"/>
  <c r="AE71" i="1"/>
  <c r="AE77" i="1"/>
  <c r="AE83" i="1"/>
  <c r="AE89" i="1"/>
  <c r="AE95" i="1"/>
  <c r="AE101" i="1"/>
  <c r="AE107" i="1"/>
  <c r="AE113" i="1"/>
  <c r="AE119" i="1"/>
  <c r="AE125" i="1"/>
  <c r="AE131" i="1"/>
  <c r="AE137" i="1"/>
  <c r="AE143" i="1"/>
  <c r="AE149" i="1"/>
  <c r="AE155" i="1"/>
  <c r="AE161" i="1"/>
  <c r="AE167" i="1"/>
  <c r="AE173" i="1"/>
  <c r="AE179" i="1"/>
  <c r="AE185" i="1"/>
  <c r="AE191" i="1"/>
  <c r="AE197" i="1"/>
  <c r="AE203" i="1"/>
  <c r="AE209" i="1"/>
  <c r="AE215" i="1"/>
  <c r="AE221" i="1"/>
  <c r="AE227" i="1"/>
  <c r="AE233" i="1"/>
  <c r="AE239" i="1"/>
  <c r="AF266" i="1"/>
  <c r="AF560" i="1"/>
  <c r="AF729" i="1"/>
  <c r="AF773" i="1"/>
  <c r="AF809" i="1"/>
  <c r="AF845" i="1"/>
  <c r="AF881" i="1"/>
  <c r="AF917" i="1"/>
  <c r="AF953" i="1"/>
  <c r="AF989" i="1"/>
  <c r="AF1025" i="1"/>
  <c r="AF1043" i="1"/>
  <c r="AF1061" i="1"/>
  <c r="AF1079" i="1"/>
  <c r="AF1097" i="1"/>
  <c r="AF1115" i="1"/>
  <c r="AF1133" i="1"/>
  <c r="AF1151" i="1"/>
  <c r="AF1166" i="1"/>
  <c r="AF1175" i="1"/>
  <c r="AF1184" i="1"/>
  <c r="AF1192" i="1"/>
  <c r="AF1198" i="1"/>
  <c r="AF1204" i="1"/>
  <c r="AF1210" i="1"/>
  <c r="AF1216" i="1"/>
  <c r="AF1222" i="1"/>
  <c r="AF1228" i="1"/>
  <c r="AF1234" i="1"/>
  <c r="AF1240" i="1"/>
  <c r="AF1246" i="1"/>
  <c r="AF1252" i="1"/>
  <c r="AF1258" i="1"/>
  <c r="AF1264" i="1"/>
  <c r="AE6" i="1"/>
  <c r="AE12" i="1"/>
  <c r="AE18" i="1"/>
  <c r="AE24" i="1"/>
  <c r="AE30" i="1"/>
  <c r="AE36" i="1"/>
  <c r="AE42" i="1"/>
  <c r="AE48" i="1"/>
  <c r="AE54" i="1"/>
  <c r="AE60" i="1"/>
  <c r="AE66" i="1"/>
  <c r="AE72" i="1"/>
  <c r="AE78" i="1"/>
  <c r="AE84" i="1"/>
  <c r="AE90" i="1"/>
  <c r="AE96" i="1"/>
  <c r="AE102" i="1"/>
  <c r="AE108" i="1"/>
  <c r="AE114" i="1"/>
  <c r="AE120" i="1"/>
  <c r="AE126" i="1"/>
  <c r="AE132" i="1"/>
  <c r="AE138" i="1"/>
  <c r="AE144" i="1"/>
  <c r="AE150" i="1"/>
  <c r="AE156" i="1"/>
  <c r="AE162" i="1"/>
  <c r="AE168" i="1"/>
  <c r="AE174" i="1"/>
  <c r="AE180" i="1"/>
  <c r="AE186" i="1"/>
  <c r="AE192" i="1"/>
  <c r="AE198" i="1"/>
  <c r="AE204" i="1"/>
  <c r="AE210" i="1"/>
  <c r="AE216" i="1"/>
  <c r="AE222" i="1"/>
  <c r="AE228" i="1"/>
  <c r="AE234" i="1"/>
  <c r="AE240" i="1"/>
  <c r="AE246" i="1"/>
  <c r="AE252" i="1"/>
  <c r="AE258" i="1"/>
  <c r="AE264" i="1"/>
  <c r="AE270" i="1"/>
  <c r="AE276" i="1"/>
  <c r="AE282" i="1"/>
  <c r="AE288" i="1"/>
  <c r="AE294" i="1"/>
  <c r="AE300" i="1"/>
  <c r="AE306" i="1"/>
  <c r="AF320" i="1"/>
  <c r="AF596" i="1"/>
  <c r="AF741" i="1"/>
  <c r="AF779" i="1"/>
  <c r="AF815" i="1"/>
  <c r="AF851" i="1"/>
  <c r="AF887" i="1"/>
  <c r="AF923" i="1"/>
  <c r="AF959" i="1"/>
  <c r="AF995" i="1"/>
  <c r="AF1030" i="1"/>
  <c r="AF1048" i="1"/>
  <c r="AF1066" i="1"/>
  <c r="AF1084" i="1"/>
  <c r="AF1102" i="1"/>
  <c r="AF1120" i="1"/>
  <c r="AF1138" i="1"/>
  <c r="AF1156" i="1"/>
  <c r="AF1168" i="1"/>
  <c r="AF1177" i="1"/>
  <c r="AF1186" i="1"/>
  <c r="AF1193" i="1"/>
  <c r="AF1199" i="1"/>
  <c r="AF1205" i="1"/>
  <c r="AF1211" i="1"/>
  <c r="AF1217" i="1"/>
  <c r="AF1223" i="1"/>
  <c r="AF1229" i="1"/>
  <c r="AF1235" i="1"/>
  <c r="AF1241" i="1"/>
  <c r="AF1247" i="1"/>
  <c r="AF1253" i="1"/>
  <c r="AF1259" i="1"/>
  <c r="AF1265" i="1"/>
  <c r="AE7" i="1"/>
  <c r="AE13" i="1"/>
  <c r="AE19" i="1"/>
  <c r="AE25" i="1"/>
  <c r="AE31" i="1"/>
  <c r="AE37" i="1"/>
  <c r="AE43" i="1"/>
  <c r="AE49" i="1"/>
  <c r="AE55" i="1"/>
  <c r="AE61" i="1"/>
  <c r="AE67" i="1"/>
  <c r="AE73" i="1"/>
  <c r="AE79" i="1"/>
  <c r="AE85" i="1"/>
  <c r="AE91" i="1"/>
  <c r="AE97" i="1"/>
  <c r="AE103" i="1"/>
  <c r="AE109" i="1"/>
  <c r="AE115" i="1"/>
  <c r="AE121" i="1"/>
  <c r="AE127" i="1"/>
  <c r="AE133" i="1"/>
  <c r="AE139" i="1"/>
  <c r="AE145" i="1"/>
  <c r="AE151" i="1"/>
  <c r="AE157" i="1"/>
  <c r="AE163" i="1"/>
  <c r="AE169" i="1"/>
  <c r="AE175" i="1"/>
  <c r="AE181" i="1"/>
  <c r="AE187" i="1"/>
  <c r="AE193" i="1"/>
  <c r="AE199" i="1"/>
  <c r="AE205" i="1"/>
  <c r="AE211" i="1"/>
  <c r="AE217" i="1"/>
  <c r="AE223" i="1"/>
  <c r="AE229" i="1"/>
  <c r="AE235" i="1"/>
  <c r="AE241" i="1"/>
  <c r="AE247" i="1"/>
  <c r="AE253" i="1"/>
  <c r="AE259" i="1"/>
  <c r="AE265" i="1"/>
  <c r="AE271" i="1"/>
  <c r="AE277" i="1"/>
  <c r="AE283" i="1"/>
  <c r="AE289" i="1"/>
  <c r="AE295" i="1"/>
  <c r="AE301" i="1"/>
  <c r="AE307" i="1"/>
  <c r="AE313" i="1"/>
  <c r="AE319" i="1"/>
  <c r="AE325" i="1"/>
  <c r="AF374" i="1"/>
  <c r="AF632" i="1"/>
  <c r="AF749" i="1"/>
  <c r="AF785" i="1"/>
  <c r="AF821" i="1"/>
  <c r="AF857" i="1"/>
  <c r="AF893" i="1"/>
  <c r="AF929" i="1"/>
  <c r="AF965" i="1"/>
  <c r="AF1001" i="1"/>
  <c r="AF1031" i="1"/>
  <c r="AF1049" i="1"/>
  <c r="AF1067" i="1"/>
  <c r="AF1085" i="1"/>
  <c r="AF1103" i="1"/>
  <c r="AF1121" i="1"/>
  <c r="AF1139" i="1"/>
  <c r="AF1157" i="1"/>
  <c r="AF1169" i="1"/>
  <c r="AF1178" i="1"/>
  <c r="AF1187" i="1"/>
  <c r="AF1194" i="1"/>
  <c r="AF1200" i="1"/>
  <c r="AF1206" i="1"/>
  <c r="AF1212" i="1"/>
  <c r="AF1218" i="1"/>
  <c r="AF1224" i="1"/>
  <c r="AF1230" i="1"/>
  <c r="AF1236" i="1"/>
  <c r="AF1242" i="1"/>
  <c r="AF1248" i="1"/>
  <c r="AF1254" i="1"/>
  <c r="AF1260" i="1"/>
  <c r="AF2" i="1"/>
  <c r="AE8" i="1"/>
  <c r="AE14" i="1"/>
  <c r="AE20" i="1"/>
  <c r="AE26" i="1"/>
  <c r="AE32" i="1"/>
  <c r="AE38" i="1"/>
  <c r="AE44" i="1"/>
  <c r="AE50" i="1"/>
  <c r="AE56" i="1"/>
  <c r="AE62" i="1"/>
  <c r="AE68" i="1"/>
  <c r="AE74" i="1"/>
  <c r="AE80" i="1"/>
  <c r="AE86" i="1"/>
  <c r="AE92" i="1"/>
  <c r="AE98" i="1"/>
  <c r="AE104" i="1"/>
  <c r="AE110" i="1"/>
  <c r="AE116" i="1"/>
  <c r="AE122" i="1"/>
  <c r="AE128" i="1"/>
  <c r="AE134" i="1"/>
  <c r="AE140" i="1"/>
  <c r="AE146" i="1"/>
  <c r="AE152" i="1"/>
  <c r="AE158" i="1"/>
  <c r="AE164" i="1"/>
  <c r="AE170" i="1"/>
  <c r="AE176" i="1"/>
  <c r="AE182" i="1"/>
  <c r="AE188" i="1"/>
  <c r="AE194" i="1"/>
  <c r="AE200" i="1"/>
  <c r="AE206" i="1"/>
  <c r="AE212" i="1"/>
  <c r="AE218" i="1"/>
  <c r="AE224" i="1"/>
  <c r="AE230" i="1"/>
  <c r="AE236" i="1"/>
  <c r="AE242" i="1"/>
  <c r="AE248" i="1"/>
  <c r="AE254" i="1"/>
  <c r="AE260" i="1"/>
  <c r="AE266" i="1"/>
  <c r="AE272" i="1"/>
  <c r="AE278" i="1"/>
  <c r="AE284" i="1"/>
  <c r="AE290" i="1"/>
  <c r="AE296" i="1"/>
  <c r="AE302" i="1"/>
  <c r="AE308" i="1"/>
  <c r="AF428" i="1"/>
  <c r="AF668" i="1"/>
  <c r="AF755" i="1"/>
  <c r="AF791" i="1"/>
  <c r="AF827" i="1"/>
  <c r="AF863" i="1"/>
  <c r="AF899" i="1"/>
  <c r="AF935" i="1"/>
  <c r="AF971" i="1"/>
  <c r="AF1007" i="1"/>
  <c r="AF1036" i="1"/>
  <c r="AF1054" i="1"/>
  <c r="AF1072" i="1"/>
  <c r="AF1090" i="1"/>
  <c r="AF1108" i="1"/>
  <c r="AF1126" i="1"/>
  <c r="AF1144" i="1"/>
  <c r="AF1160" i="1"/>
  <c r="AF1171" i="1"/>
  <c r="AF1180" i="1"/>
  <c r="AF1189" i="1"/>
  <c r="AF1195" i="1"/>
  <c r="AF1201" i="1"/>
  <c r="AF1207" i="1"/>
  <c r="AF1213" i="1"/>
  <c r="AF1219" i="1"/>
  <c r="AF1225" i="1"/>
  <c r="AF1231" i="1"/>
  <c r="AF1237" i="1"/>
  <c r="AF1243" i="1"/>
  <c r="AF1249" i="1"/>
  <c r="AF1255" i="1"/>
  <c r="AF1261" i="1"/>
  <c r="AE3" i="1"/>
  <c r="AE9" i="1"/>
  <c r="AE15" i="1"/>
  <c r="AE21" i="1"/>
  <c r="AE27" i="1"/>
  <c r="AE33" i="1"/>
  <c r="AE39" i="1"/>
  <c r="AE45" i="1"/>
  <c r="AE51" i="1"/>
  <c r="AE57" i="1"/>
  <c r="AE63" i="1"/>
  <c r="AE69" i="1"/>
  <c r="AE75" i="1"/>
  <c r="AE81" i="1"/>
  <c r="AE87" i="1"/>
  <c r="AE93" i="1"/>
  <c r="AE99" i="1"/>
  <c r="AE105" i="1"/>
  <c r="AE111" i="1"/>
  <c r="AE117" i="1"/>
  <c r="AE123" i="1"/>
  <c r="AE129" i="1"/>
  <c r="AE135" i="1"/>
  <c r="AF1127" i="1"/>
  <c r="AF1196" i="1"/>
  <c r="AF1232" i="1"/>
  <c r="AE4" i="1"/>
  <c r="AE40" i="1"/>
  <c r="AE76" i="1"/>
  <c r="AE112" i="1"/>
  <c r="AE142" i="1"/>
  <c r="AE160" i="1"/>
  <c r="AE178" i="1"/>
  <c r="AE196" i="1"/>
  <c r="AE214" i="1"/>
  <c r="AE232" i="1"/>
  <c r="AE249" i="1"/>
  <c r="AE261" i="1"/>
  <c r="AE273" i="1"/>
  <c r="AE285" i="1"/>
  <c r="AE297" i="1"/>
  <c r="AE309" i="1"/>
  <c r="AE316" i="1"/>
  <c r="AE323" i="1"/>
  <c r="AE330" i="1"/>
  <c r="AE336" i="1"/>
  <c r="AE342" i="1"/>
  <c r="AE348" i="1"/>
  <c r="AE354" i="1"/>
  <c r="AE360" i="1"/>
  <c r="AE366" i="1"/>
  <c r="AE372" i="1"/>
  <c r="AE378" i="1"/>
  <c r="AE384" i="1"/>
  <c r="AE390" i="1"/>
  <c r="AE396" i="1"/>
  <c r="AE402" i="1"/>
  <c r="AE408" i="1"/>
  <c r="AE414" i="1"/>
  <c r="AE420" i="1"/>
  <c r="AE426" i="1"/>
  <c r="AE432" i="1"/>
  <c r="AE438" i="1"/>
  <c r="AE444" i="1"/>
  <c r="AE450" i="1"/>
  <c r="AE456" i="1"/>
  <c r="AE462" i="1"/>
  <c r="AE468" i="1"/>
  <c r="AE474" i="1"/>
  <c r="AE480" i="1"/>
  <c r="AE486" i="1"/>
  <c r="AE492" i="1"/>
  <c r="AE498" i="1"/>
  <c r="AE504" i="1"/>
  <c r="AE510" i="1"/>
  <c r="AE516" i="1"/>
  <c r="AE522" i="1"/>
  <c r="AE528" i="1"/>
  <c r="AE534" i="1"/>
  <c r="AE540" i="1"/>
  <c r="AE546" i="1"/>
  <c r="AE552" i="1"/>
  <c r="AE558" i="1"/>
  <c r="AE564" i="1"/>
  <c r="AE570" i="1"/>
  <c r="AE576" i="1"/>
  <c r="AE582" i="1"/>
  <c r="AE588" i="1"/>
  <c r="AE594" i="1"/>
  <c r="AE600" i="1"/>
  <c r="AE606" i="1"/>
  <c r="AE612" i="1"/>
  <c r="AE618" i="1"/>
  <c r="AE624" i="1"/>
  <c r="AE630" i="1"/>
  <c r="AE636" i="1"/>
  <c r="AE642" i="1"/>
  <c r="AE648" i="1"/>
  <c r="AE654" i="1"/>
  <c r="AE660" i="1"/>
  <c r="AE666" i="1"/>
  <c r="AE672" i="1"/>
  <c r="AE678" i="1"/>
  <c r="AE684" i="1"/>
  <c r="AE690" i="1"/>
  <c r="AE696" i="1"/>
  <c r="AE702" i="1"/>
  <c r="AE708" i="1"/>
  <c r="AE714" i="1"/>
  <c r="AE720" i="1"/>
  <c r="AE726" i="1"/>
  <c r="AE732" i="1"/>
  <c r="AE738" i="1"/>
  <c r="AE744" i="1"/>
  <c r="AE750" i="1"/>
  <c r="AE756" i="1"/>
  <c r="AE762" i="1"/>
  <c r="AE768" i="1"/>
  <c r="AE774" i="1"/>
  <c r="AE780" i="1"/>
  <c r="AE786" i="1"/>
  <c r="AE792" i="1"/>
  <c r="AE798" i="1"/>
  <c r="AE804" i="1"/>
  <c r="AE810" i="1"/>
  <c r="AF1145" i="1"/>
  <c r="AF1202" i="1"/>
  <c r="AF1238" i="1"/>
  <c r="AE10" i="1"/>
  <c r="AE46" i="1"/>
  <c r="AE82" i="1"/>
  <c r="AE118" i="1"/>
  <c r="AE147" i="1"/>
  <c r="AE165" i="1"/>
  <c r="AE183" i="1"/>
  <c r="AE201" i="1"/>
  <c r="AE219" i="1"/>
  <c r="AE237" i="1"/>
  <c r="AE250" i="1"/>
  <c r="AE262" i="1"/>
  <c r="AE274" i="1"/>
  <c r="AE286" i="1"/>
  <c r="AE298" i="1"/>
  <c r="AE310" i="1"/>
  <c r="AE317" i="1"/>
  <c r="AE324" i="1"/>
  <c r="AE331" i="1"/>
  <c r="AE337" i="1"/>
  <c r="AE343" i="1"/>
  <c r="AE349" i="1"/>
  <c r="AE355" i="1"/>
  <c r="AE361" i="1"/>
  <c r="AE367" i="1"/>
  <c r="AE373" i="1"/>
  <c r="AE379" i="1"/>
  <c r="AE385" i="1"/>
  <c r="BI5" i="1" s="1"/>
  <c r="AE391" i="1"/>
  <c r="AE397" i="1"/>
  <c r="AE403" i="1"/>
  <c r="AE409" i="1"/>
  <c r="AE415" i="1"/>
  <c r="AE421" i="1"/>
  <c r="AE427" i="1"/>
  <c r="AE433" i="1"/>
  <c r="AE439" i="1"/>
  <c r="AE445" i="1"/>
  <c r="AE451" i="1"/>
  <c r="AE457" i="1"/>
  <c r="AE463" i="1"/>
  <c r="AE469" i="1"/>
  <c r="AE475" i="1"/>
  <c r="AE481" i="1"/>
  <c r="AE487" i="1"/>
  <c r="AE493" i="1"/>
  <c r="AE499" i="1"/>
  <c r="AE505" i="1"/>
  <c r="AE511" i="1"/>
  <c r="AE517" i="1"/>
  <c r="AE523" i="1"/>
  <c r="AE529" i="1"/>
  <c r="AE535" i="1"/>
  <c r="AE541" i="1"/>
  <c r="AE547" i="1"/>
  <c r="AE553" i="1"/>
  <c r="AE559" i="1"/>
  <c r="AE565" i="1"/>
  <c r="AE571" i="1"/>
  <c r="AE577" i="1"/>
  <c r="AE583" i="1"/>
  <c r="AE589" i="1"/>
  <c r="AE595" i="1"/>
  <c r="AE601" i="1"/>
  <c r="AE607" i="1"/>
  <c r="AE613" i="1"/>
  <c r="AE619" i="1"/>
  <c r="AE625" i="1"/>
  <c r="AE631" i="1"/>
  <c r="AE637" i="1"/>
  <c r="AE643" i="1"/>
  <c r="AE649" i="1"/>
  <c r="AE655" i="1"/>
  <c r="AE661" i="1"/>
  <c r="AE667" i="1"/>
  <c r="AE673" i="1"/>
  <c r="AE679" i="1"/>
  <c r="AE685" i="1"/>
  <c r="AE691" i="1"/>
  <c r="AE697" i="1"/>
  <c r="AE703" i="1"/>
  <c r="AE709" i="1"/>
  <c r="AE715" i="1"/>
  <c r="AE721" i="1"/>
  <c r="AE727" i="1"/>
  <c r="AE733" i="1"/>
  <c r="AE739" i="1"/>
  <c r="AE745" i="1"/>
  <c r="AE751" i="1"/>
  <c r="AE757" i="1"/>
  <c r="AE763" i="1"/>
  <c r="AE769" i="1"/>
  <c r="AE775" i="1"/>
  <c r="AE781" i="1"/>
  <c r="AE787" i="1"/>
  <c r="AE793" i="1"/>
  <c r="AE799" i="1"/>
  <c r="AE805" i="1"/>
  <c r="AE811" i="1"/>
  <c r="AE817" i="1"/>
  <c r="AE823" i="1"/>
  <c r="AE829" i="1"/>
  <c r="AE835" i="1"/>
  <c r="AE841" i="1"/>
  <c r="AE847" i="1"/>
  <c r="AE853" i="1"/>
  <c r="AE859" i="1"/>
  <c r="AE865" i="1"/>
  <c r="AE871" i="1"/>
  <c r="AE877" i="1"/>
  <c r="AE883" i="1"/>
  <c r="AE889" i="1"/>
  <c r="AE895" i="1"/>
  <c r="AE901" i="1"/>
  <c r="AE907" i="1"/>
  <c r="AE913" i="1"/>
  <c r="AE919" i="1"/>
  <c r="AE925" i="1"/>
  <c r="AE931" i="1"/>
  <c r="AE937" i="1"/>
  <c r="AE943" i="1"/>
  <c r="AE949" i="1"/>
  <c r="AE955" i="1"/>
  <c r="AE961" i="1"/>
  <c r="AE967" i="1"/>
  <c r="AE973" i="1"/>
  <c r="AE979" i="1"/>
  <c r="AE985" i="1"/>
  <c r="AE991" i="1"/>
  <c r="AE997" i="1"/>
  <c r="AE1003" i="1"/>
  <c r="AE1009" i="1"/>
  <c r="AE1015" i="1"/>
  <c r="AE1021" i="1"/>
  <c r="AE1027" i="1"/>
  <c r="AE1033" i="1"/>
  <c r="AE1039" i="1"/>
  <c r="AE1045" i="1"/>
  <c r="AE1051" i="1"/>
  <c r="AE1057" i="1"/>
  <c r="AE1063" i="1"/>
  <c r="AE1069" i="1"/>
  <c r="AE1075" i="1"/>
  <c r="AE1081" i="1"/>
  <c r="AE1087" i="1"/>
  <c r="AE1093" i="1"/>
  <c r="AE1099" i="1"/>
  <c r="AE1105" i="1"/>
  <c r="AE1111" i="1"/>
  <c r="AE1117" i="1"/>
  <c r="AE1123" i="1"/>
  <c r="AE1129" i="1"/>
  <c r="AE1135" i="1"/>
  <c r="AE1141" i="1"/>
  <c r="AE1147" i="1"/>
  <c r="AE1153" i="1"/>
  <c r="AE1159" i="1"/>
  <c r="AE1165" i="1"/>
  <c r="AE1171" i="1"/>
  <c r="AE1177" i="1"/>
  <c r="AE1183" i="1"/>
  <c r="AE1189" i="1"/>
  <c r="AE1195" i="1"/>
  <c r="AE1201" i="1"/>
  <c r="AE1207" i="1"/>
  <c r="AE1213" i="1"/>
  <c r="AE1219" i="1"/>
  <c r="AF1162" i="1"/>
  <c r="AF1208" i="1"/>
  <c r="AF1244" i="1"/>
  <c r="AE16" i="1"/>
  <c r="AE52" i="1"/>
  <c r="AE88" i="1"/>
  <c r="AE124" i="1"/>
  <c r="AE148" i="1"/>
  <c r="AE166" i="1"/>
  <c r="AE184" i="1"/>
  <c r="AE202" i="1"/>
  <c r="AE220" i="1"/>
  <c r="AE238" i="1"/>
  <c r="AE251" i="1"/>
  <c r="AE263" i="1"/>
  <c r="AE275" i="1"/>
  <c r="AE287" i="1"/>
  <c r="AE299" i="1"/>
  <c r="AE311" i="1"/>
  <c r="AE318" i="1"/>
  <c r="AE326" i="1"/>
  <c r="AE332" i="1"/>
  <c r="AE338" i="1"/>
  <c r="AE344" i="1"/>
  <c r="AE350" i="1"/>
  <c r="AE356" i="1"/>
  <c r="AE362" i="1"/>
  <c r="AE368" i="1"/>
  <c r="AE374" i="1"/>
  <c r="AE380" i="1"/>
  <c r="AE386" i="1"/>
  <c r="AE392" i="1"/>
  <c r="AE398" i="1"/>
  <c r="AE404" i="1"/>
  <c r="AE410" i="1"/>
  <c r="AE416" i="1"/>
  <c r="AE422" i="1"/>
  <c r="AE428" i="1"/>
  <c r="AE434" i="1"/>
  <c r="AE440" i="1"/>
  <c r="AE446" i="1"/>
  <c r="AE452" i="1"/>
  <c r="AE458" i="1"/>
  <c r="AE464" i="1"/>
  <c r="AE470" i="1"/>
  <c r="AE476" i="1"/>
  <c r="AE482" i="1"/>
  <c r="AE488" i="1"/>
  <c r="AE494" i="1"/>
  <c r="AE500" i="1"/>
  <c r="AE506" i="1"/>
  <c r="AE512" i="1"/>
  <c r="AE518" i="1"/>
  <c r="AE524" i="1"/>
  <c r="AE530" i="1"/>
  <c r="AE536" i="1"/>
  <c r="AE542" i="1"/>
  <c r="AE548" i="1"/>
  <c r="AE554" i="1"/>
  <c r="AE560" i="1"/>
  <c r="AE566" i="1"/>
  <c r="AE572" i="1"/>
  <c r="AE578" i="1"/>
  <c r="AE584" i="1"/>
  <c r="AE590" i="1"/>
  <c r="AE596" i="1"/>
  <c r="AE602" i="1"/>
  <c r="AE608" i="1"/>
  <c r="AE614" i="1"/>
  <c r="AE620" i="1"/>
  <c r="AE626" i="1"/>
  <c r="AE632" i="1"/>
  <c r="AE638" i="1"/>
  <c r="AE644" i="1"/>
  <c r="AE650" i="1"/>
  <c r="AE656" i="1"/>
  <c r="AE662" i="1"/>
  <c r="AE668" i="1"/>
  <c r="AE674" i="1"/>
  <c r="AE680" i="1"/>
  <c r="AE686" i="1"/>
  <c r="AE692" i="1"/>
  <c r="AE698" i="1"/>
  <c r="AE704" i="1"/>
  <c r="AE710" i="1"/>
  <c r="AE716" i="1"/>
  <c r="AE722" i="1"/>
  <c r="AE728" i="1"/>
  <c r="AE734" i="1"/>
  <c r="AE740" i="1"/>
  <c r="AE746" i="1"/>
  <c r="AE752" i="1"/>
  <c r="AE758" i="1"/>
  <c r="AE764" i="1"/>
  <c r="AE770" i="1"/>
  <c r="AE776" i="1"/>
  <c r="AE782" i="1"/>
  <c r="AE788" i="1"/>
  <c r="AE794" i="1"/>
  <c r="AE800" i="1"/>
  <c r="AE806" i="1"/>
  <c r="AE812" i="1"/>
  <c r="AE818" i="1"/>
  <c r="AE824" i="1"/>
  <c r="AE830" i="1"/>
  <c r="AE836" i="1"/>
  <c r="AE842" i="1"/>
  <c r="AE848" i="1"/>
  <c r="AE854" i="1"/>
  <c r="AE860" i="1"/>
  <c r="AE866" i="1"/>
  <c r="AE872" i="1"/>
  <c r="AE878" i="1"/>
  <c r="AE884" i="1"/>
  <c r="AE890" i="1"/>
  <c r="AE896" i="1"/>
  <c r="AE902" i="1"/>
  <c r="AE908" i="1"/>
  <c r="AE914" i="1"/>
  <c r="AE920" i="1"/>
  <c r="AF1172" i="1"/>
  <c r="AF1214" i="1"/>
  <c r="AF1250" i="1"/>
  <c r="AE22" i="1"/>
  <c r="AE58" i="1"/>
  <c r="AE94" i="1"/>
  <c r="AE130" i="1"/>
  <c r="AE153" i="1"/>
  <c r="AE171" i="1"/>
  <c r="AE189" i="1"/>
  <c r="AE207" i="1"/>
  <c r="AE225" i="1"/>
  <c r="AE243" i="1"/>
  <c r="AE255" i="1"/>
  <c r="AE267" i="1"/>
  <c r="AE279" i="1"/>
  <c r="AE291" i="1"/>
  <c r="AE303" i="1"/>
  <c r="AE312" i="1"/>
  <c r="AE320" i="1"/>
  <c r="AE327" i="1"/>
  <c r="AE333" i="1"/>
  <c r="AE339" i="1"/>
  <c r="AE345" i="1"/>
  <c r="AE351" i="1"/>
  <c r="AE357" i="1"/>
  <c r="AE363" i="1"/>
  <c r="AE369" i="1"/>
  <c r="AE375" i="1"/>
  <c r="AE381" i="1"/>
  <c r="AE387" i="1"/>
  <c r="AE393" i="1"/>
  <c r="AE399" i="1"/>
  <c r="AE405" i="1"/>
  <c r="AE411" i="1"/>
  <c r="AE417" i="1"/>
  <c r="AE423" i="1"/>
  <c r="AE429" i="1"/>
  <c r="AE435" i="1"/>
  <c r="AE441" i="1"/>
  <c r="AE447" i="1"/>
  <c r="AE453" i="1"/>
  <c r="AE459" i="1"/>
  <c r="AE465" i="1"/>
  <c r="AE471" i="1"/>
  <c r="AE477" i="1"/>
  <c r="AE483" i="1"/>
  <c r="AE489" i="1"/>
  <c r="AE495" i="1"/>
  <c r="AE501" i="1"/>
  <c r="AE507" i="1"/>
  <c r="AE513" i="1"/>
  <c r="AE519" i="1"/>
  <c r="AE525" i="1"/>
  <c r="AE531" i="1"/>
  <c r="AE537" i="1"/>
  <c r="AE543" i="1"/>
  <c r="AE549" i="1"/>
  <c r="AE555" i="1"/>
  <c r="AE561" i="1"/>
  <c r="AE567" i="1"/>
  <c r="AE573" i="1"/>
  <c r="AE579" i="1"/>
  <c r="AE585" i="1"/>
  <c r="AE591" i="1"/>
  <c r="AE597" i="1"/>
  <c r="AE603" i="1"/>
  <c r="AE609" i="1"/>
  <c r="AE615" i="1"/>
  <c r="AE621" i="1"/>
  <c r="AE627" i="1"/>
  <c r="AE633" i="1"/>
  <c r="AE639" i="1"/>
  <c r="AE645" i="1"/>
  <c r="AE651" i="1"/>
  <c r="AE657" i="1"/>
  <c r="AE663" i="1"/>
  <c r="AE669" i="1"/>
  <c r="AE675" i="1"/>
  <c r="AE681" i="1"/>
  <c r="AE687" i="1"/>
  <c r="AE693" i="1"/>
  <c r="AE699" i="1"/>
  <c r="AE705" i="1"/>
  <c r="AE711" i="1"/>
  <c r="AE717" i="1"/>
  <c r="AE723" i="1"/>
  <c r="AE729" i="1"/>
  <c r="AE735" i="1"/>
  <c r="AE741" i="1"/>
  <c r="AE747" i="1"/>
  <c r="AE753" i="1"/>
  <c r="AE759" i="1"/>
  <c r="AE765" i="1"/>
  <c r="AE771" i="1"/>
  <c r="AE777" i="1"/>
  <c r="AE783" i="1"/>
  <c r="AE789" i="1"/>
  <c r="AE795" i="1"/>
  <c r="AE801" i="1"/>
  <c r="AE807" i="1"/>
  <c r="AE813" i="1"/>
  <c r="AE819" i="1"/>
  <c r="AE825" i="1"/>
  <c r="AE831" i="1"/>
  <c r="AE837" i="1"/>
  <c r="AE843" i="1"/>
  <c r="AE849" i="1"/>
  <c r="AE855" i="1"/>
  <c r="AE861" i="1"/>
  <c r="AE867" i="1"/>
  <c r="AE873" i="1"/>
  <c r="AE879" i="1"/>
  <c r="AE885" i="1"/>
  <c r="AE891" i="1"/>
  <c r="AE897" i="1"/>
  <c r="AE903" i="1"/>
  <c r="AE909" i="1"/>
  <c r="AE915" i="1"/>
  <c r="AE921" i="1"/>
  <c r="AE927" i="1"/>
  <c r="AE933" i="1"/>
  <c r="AE939" i="1"/>
  <c r="AE945" i="1"/>
  <c r="AE951" i="1"/>
  <c r="AE957" i="1"/>
  <c r="AE963" i="1"/>
  <c r="AE969" i="1"/>
  <c r="AE975" i="1"/>
  <c r="AE981" i="1"/>
  <c r="AE987" i="1"/>
  <c r="AE993" i="1"/>
  <c r="AE999" i="1"/>
  <c r="AE1005" i="1"/>
  <c r="AE1011" i="1"/>
  <c r="AF1181" i="1"/>
  <c r="AF1220" i="1"/>
  <c r="AF1256" i="1"/>
  <c r="AE28" i="1"/>
  <c r="AE64" i="1"/>
  <c r="AE100" i="1"/>
  <c r="AE136" i="1"/>
  <c r="AE154" i="1"/>
  <c r="AE172" i="1"/>
  <c r="AE190" i="1"/>
  <c r="AE208" i="1"/>
  <c r="AE226" i="1"/>
  <c r="AE244" i="1"/>
  <c r="AE256" i="1"/>
  <c r="AE268" i="1"/>
  <c r="AE280" i="1"/>
  <c r="AE292" i="1"/>
  <c r="AE304" i="1"/>
  <c r="AE314" i="1"/>
  <c r="AE321" i="1"/>
  <c r="AE328" i="1"/>
  <c r="AE334" i="1"/>
  <c r="AE340" i="1"/>
  <c r="AE346" i="1"/>
  <c r="AE352" i="1"/>
  <c r="AE358" i="1"/>
  <c r="AE364" i="1"/>
  <c r="AE370" i="1"/>
  <c r="AE376" i="1"/>
  <c r="AE382" i="1"/>
  <c r="AE388" i="1"/>
  <c r="AE394" i="1"/>
  <c r="AE400" i="1"/>
  <c r="AE406" i="1"/>
  <c r="AE412" i="1"/>
  <c r="AE418" i="1"/>
  <c r="AE424" i="1"/>
  <c r="AE430" i="1"/>
  <c r="AE436" i="1"/>
  <c r="AE442" i="1"/>
  <c r="AE448" i="1"/>
  <c r="AE454" i="1"/>
  <c r="AE460" i="1"/>
  <c r="AE466" i="1"/>
  <c r="AE472" i="1"/>
  <c r="AE478" i="1"/>
  <c r="AE484" i="1"/>
  <c r="AE490" i="1"/>
  <c r="AE496" i="1"/>
  <c r="AE502" i="1"/>
  <c r="AE508" i="1"/>
  <c r="AE514" i="1"/>
  <c r="AE520" i="1"/>
  <c r="AE526" i="1"/>
  <c r="AE532" i="1"/>
  <c r="AE538" i="1"/>
  <c r="AE544" i="1"/>
  <c r="AE550" i="1"/>
  <c r="AE556" i="1"/>
  <c r="AE562" i="1"/>
  <c r="AE568" i="1"/>
  <c r="AE574" i="1"/>
  <c r="AE580" i="1"/>
  <c r="AE586" i="1"/>
  <c r="AE592" i="1"/>
  <c r="AE598" i="1"/>
  <c r="AE604" i="1"/>
  <c r="AE610" i="1"/>
  <c r="AE616" i="1"/>
  <c r="AE622" i="1"/>
  <c r="AE628" i="1"/>
  <c r="AE634" i="1"/>
  <c r="AE640" i="1"/>
  <c r="AE646" i="1"/>
  <c r="AE652" i="1"/>
  <c r="AE658" i="1"/>
  <c r="AE664" i="1"/>
  <c r="AE670" i="1"/>
  <c r="AE676" i="1"/>
  <c r="AE682" i="1"/>
  <c r="AE688" i="1"/>
  <c r="AE694" i="1"/>
  <c r="AE700" i="1"/>
  <c r="AE706" i="1"/>
  <c r="AE712" i="1"/>
  <c r="AE718" i="1"/>
  <c r="AE724" i="1"/>
  <c r="AE730" i="1"/>
  <c r="AE736" i="1"/>
  <c r="AE742" i="1"/>
  <c r="AE748" i="1"/>
  <c r="AE754" i="1"/>
  <c r="AE760" i="1"/>
  <c r="AE766" i="1"/>
  <c r="AE772" i="1"/>
  <c r="AE778" i="1"/>
  <c r="AE784" i="1"/>
  <c r="AE790" i="1"/>
  <c r="AE796" i="1"/>
  <c r="AE802" i="1"/>
  <c r="AE808" i="1"/>
  <c r="AE814" i="1"/>
  <c r="AE820" i="1"/>
  <c r="AE826" i="1"/>
  <c r="AE832" i="1"/>
  <c r="AE838" i="1"/>
  <c r="AE844" i="1"/>
  <c r="AE850" i="1"/>
  <c r="AE856" i="1"/>
  <c r="AE862" i="1"/>
  <c r="AE868" i="1"/>
  <c r="AE874" i="1"/>
  <c r="AE880" i="1"/>
  <c r="AE886" i="1"/>
  <c r="AE892" i="1"/>
  <c r="AE898" i="1"/>
  <c r="AE904" i="1"/>
  <c r="AE910" i="1"/>
  <c r="AE916" i="1"/>
  <c r="AE922" i="1"/>
  <c r="AE928" i="1"/>
  <c r="AE934" i="1"/>
  <c r="AE940" i="1"/>
  <c r="AE946" i="1"/>
  <c r="AE952" i="1"/>
  <c r="AE958" i="1"/>
  <c r="AE964" i="1"/>
  <c r="AE970" i="1"/>
  <c r="AE976" i="1"/>
  <c r="AE982" i="1"/>
  <c r="AE988" i="1"/>
  <c r="AE994" i="1"/>
  <c r="AE1000" i="1"/>
  <c r="AE1006" i="1"/>
  <c r="AE1012" i="1"/>
  <c r="AE1018" i="1"/>
  <c r="AE1024" i="1"/>
  <c r="AE1030" i="1"/>
  <c r="AE1036" i="1"/>
  <c r="AE1042" i="1"/>
  <c r="AE1048" i="1"/>
  <c r="AE1054" i="1"/>
  <c r="AE1060" i="1"/>
  <c r="AE1066" i="1"/>
  <c r="AE1072" i="1"/>
  <c r="AE1078" i="1"/>
  <c r="AE1084" i="1"/>
  <c r="AE1090" i="1"/>
  <c r="AE1096" i="1"/>
  <c r="AE1102" i="1"/>
  <c r="AE1108" i="1"/>
  <c r="AE1114" i="1"/>
  <c r="AE1120" i="1"/>
  <c r="AE1126" i="1"/>
  <c r="AE1132" i="1"/>
  <c r="AF1190" i="1"/>
  <c r="AF1226" i="1"/>
  <c r="AF1262" i="1"/>
  <c r="AE34" i="1"/>
  <c r="AE70" i="1"/>
  <c r="AE106" i="1"/>
  <c r="AE141" i="1"/>
  <c r="AE159" i="1"/>
  <c r="AE177" i="1"/>
  <c r="AE195" i="1"/>
  <c r="AE213" i="1"/>
  <c r="AE231" i="1"/>
  <c r="AE245" i="1"/>
  <c r="AE257" i="1"/>
  <c r="AE269" i="1"/>
  <c r="AE281" i="1"/>
  <c r="AE293" i="1"/>
  <c r="AE305" i="1"/>
  <c r="AE315" i="1"/>
  <c r="AE322" i="1"/>
  <c r="AE329" i="1"/>
  <c r="AE335" i="1"/>
  <c r="AE341" i="1"/>
  <c r="AE347" i="1"/>
  <c r="AE353" i="1"/>
  <c r="AE359" i="1"/>
  <c r="AE365" i="1"/>
  <c r="AE371" i="1"/>
  <c r="AE377" i="1"/>
  <c r="AE383" i="1"/>
  <c r="AE389" i="1"/>
  <c r="AE395" i="1"/>
  <c r="AE401" i="1"/>
  <c r="AE407" i="1"/>
  <c r="AE413" i="1"/>
  <c r="AE419" i="1"/>
  <c r="AE425" i="1"/>
  <c r="AE431" i="1"/>
  <c r="AE437" i="1"/>
  <c r="AE443" i="1"/>
  <c r="AE449" i="1"/>
  <c r="AE455" i="1"/>
  <c r="AE461" i="1"/>
  <c r="AE467" i="1"/>
  <c r="AE473" i="1"/>
  <c r="AE479" i="1"/>
  <c r="AE485" i="1"/>
  <c r="AE491" i="1"/>
  <c r="AE497" i="1"/>
  <c r="AE503" i="1"/>
  <c r="AE509" i="1"/>
  <c r="AE515" i="1"/>
  <c r="AE521" i="1"/>
  <c r="AE527" i="1"/>
  <c r="AE533" i="1"/>
  <c r="AE539" i="1"/>
  <c r="AE545" i="1"/>
  <c r="AE551" i="1"/>
  <c r="AE557" i="1"/>
  <c r="AE563" i="1"/>
  <c r="AE569" i="1"/>
  <c r="AE575" i="1"/>
  <c r="AE581" i="1"/>
  <c r="AE587" i="1"/>
  <c r="AE593" i="1"/>
  <c r="AE599" i="1"/>
  <c r="AE605" i="1"/>
  <c r="AE611" i="1"/>
  <c r="AE617" i="1"/>
  <c r="AE623" i="1"/>
  <c r="AE629" i="1"/>
  <c r="AE635" i="1"/>
  <c r="AE641" i="1"/>
  <c r="AE647" i="1"/>
  <c r="AE653" i="1"/>
  <c r="AE659" i="1"/>
  <c r="AE665" i="1"/>
  <c r="AE671" i="1"/>
  <c r="AE677" i="1"/>
  <c r="AE713" i="1"/>
  <c r="AE749" i="1"/>
  <c r="AE785" i="1"/>
  <c r="AE816" i="1"/>
  <c r="AE834" i="1"/>
  <c r="AE852" i="1"/>
  <c r="AE870" i="1"/>
  <c r="AE888" i="1"/>
  <c r="AE906" i="1"/>
  <c r="AE924" i="1"/>
  <c r="AE936" i="1"/>
  <c r="AE948" i="1"/>
  <c r="AE960" i="1"/>
  <c r="AE972" i="1"/>
  <c r="AE984" i="1"/>
  <c r="AE996" i="1"/>
  <c r="AE1008" i="1"/>
  <c r="AE1019" i="1"/>
  <c r="AE1028" i="1"/>
  <c r="AE1037" i="1"/>
  <c r="AE1046" i="1"/>
  <c r="AE1055" i="1"/>
  <c r="AE1064" i="1"/>
  <c r="AE1073" i="1"/>
  <c r="AE1082" i="1"/>
  <c r="AE1091" i="1"/>
  <c r="AE1100" i="1"/>
  <c r="AE1109" i="1"/>
  <c r="AE1118" i="1"/>
  <c r="AE1127" i="1"/>
  <c r="AE1136" i="1"/>
  <c r="AE1143" i="1"/>
  <c r="AE1150" i="1"/>
  <c r="AE1157" i="1"/>
  <c r="AE1164" i="1"/>
  <c r="AE1172" i="1"/>
  <c r="AE1179" i="1"/>
  <c r="AE1186" i="1"/>
  <c r="AE1193" i="1"/>
  <c r="AE1200" i="1"/>
  <c r="AE1208" i="1"/>
  <c r="AE1215" i="1"/>
  <c r="AE1222" i="1"/>
  <c r="AE1228" i="1"/>
  <c r="AE1234" i="1"/>
  <c r="AE1240" i="1"/>
  <c r="AE1246" i="1"/>
  <c r="AE1252" i="1"/>
  <c r="AE1258" i="1"/>
  <c r="AE1264" i="1"/>
  <c r="AD6" i="1"/>
  <c r="AD12" i="1"/>
  <c r="AD18" i="1"/>
  <c r="AD24" i="1"/>
  <c r="AD30" i="1"/>
  <c r="AD36" i="1"/>
  <c r="AD42" i="1"/>
  <c r="AD48" i="1"/>
  <c r="AD54" i="1"/>
  <c r="AD60" i="1"/>
  <c r="AD66" i="1"/>
  <c r="AD72" i="1"/>
  <c r="AD78" i="1"/>
  <c r="AD84" i="1"/>
  <c r="AD90" i="1"/>
  <c r="AD96" i="1"/>
  <c r="AD102" i="1"/>
  <c r="AD108" i="1"/>
  <c r="AD114" i="1"/>
  <c r="AD120" i="1"/>
  <c r="AD126" i="1"/>
  <c r="AD132" i="1"/>
  <c r="AD138" i="1"/>
  <c r="AD144" i="1"/>
  <c r="AD150" i="1"/>
  <c r="AD156" i="1"/>
  <c r="AD162" i="1"/>
  <c r="AD168" i="1"/>
  <c r="AD174" i="1"/>
  <c r="AD180" i="1"/>
  <c r="AD186" i="1"/>
  <c r="AD192" i="1"/>
  <c r="AD198" i="1"/>
  <c r="AD204" i="1"/>
  <c r="AD210" i="1"/>
  <c r="AD216" i="1"/>
  <c r="AD222" i="1"/>
  <c r="AD228" i="1"/>
  <c r="AD234" i="1"/>
  <c r="AD240" i="1"/>
  <c r="AD246" i="1"/>
  <c r="AD252" i="1"/>
  <c r="AD258" i="1"/>
  <c r="AD264" i="1"/>
  <c r="AD270" i="1"/>
  <c r="AD276" i="1"/>
  <c r="AD282" i="1"/>
  <c r="AD288" i="1"/>
  <c r="AD294" i="1"/>
  <c r="AD300" i="1"/>
  <c r="AD306" i="1"/>
  <c r="AD312" i="1"/>
  <c r="AD318" i="1"/>
  <c r="AD324" i="1"/>
  <c r="AD330" i="1"/>
  <c r="AD336" i="1"/>
  <c r="AD342" i="1"/>
  <c r="AD348" i="1"/>
  <c r="AD354" i="1"/>
  <c r="AD360" i="1"/>
  <c r="AD366" i="1"/>
  <c r="AD372" i="1"/>
  <c r="AD378" i="1"/>
  <c r="AD384" i="1"/>
  <c r="AD390" i="1"/>
  <c r="AD396" i="1"/>
  <c r="AD402" i="1"/>
  <c r="AD408" i="1"/>
  <c r="AD414" i="1"/>
  <c r="AD420" i="1"/>
  <c r="AD426" i="1"/>
  <c r="AD432" i="1"/>
  <c r="AD438" i="1"/>
  <c r="AD444" i="1"/>
  <c r="AD450" i="1"/>
  <c r="AE683" i="1"/>
  <c r="AE719" i="1"/>
  <c r="AE755" i="1"/>
  <c r="AE791" i="1"/>
  <c r="AE821" i="1"/>
  <c r="AE839" i="1"/>
  <c r="AE857" i="1"/>
  <c r="AE875" i="1"/>
  <c r="AE893" i="1"/>
  <c r="AE911" i="1"/>
  <c r="AE926" i="1"/>
  <c r="AE938" i="1"/>
  <c r="AE950" i="1"/>
  <c r="AE962" i="1"/>
  <c r="AE974" i="1"/>
  <c r="AE986" i="1"/>
  <c r="AE998" i="1"/>
  <c r="AE1010" i="1"/>
  <c r="AE1020" i="1"/>
  <c r="AE1029" i="1"/>
  <c r="AE1038" i="1"/>
  <c r="AE1047" i="1"/>
  <c r="AE1056" i="1"/>
  <c r="AE1065" i="1"/>
  <c r="AE1074" i="1"/>
  <c r="AE1083" i="1"/>
  <c r="AE1092" i="1"/>
  <c r="AE1101" i="1"/>
  <c r="AE1110" i="1"/>
  <c r="AE1119" i="1"/>
  <c r="AE1128" i="1"/>
  <c r="AE1137" i="1"/>
  <c r="AE1144" i="1"/>
  <c r="AE1151" i="1"/>
  <c r="AE1158" i="1"/>
  <c r="AE1166" i="1"/>
  <c r="AE1173" i="1"/>
  <c r="AE1180" i="1"/>
  <c r="AE1187" i="1"/>
  <c r="AE1194" i="1"/>
  <c r="AE1202" i="1"/>
  <c r="AE1209" i="1"/>
  <c r="AE1216" i="1"/>
  <c r="AE1223" i="1"/>
  <c r="AE1229" i="1"/>
  <c r="AE1235" i="1"/>
  <c r="AE1241" i="1"/>
  <c r="AE1247" i="1"/>
  <c r="AE1253" i="1"/>
  <c r="AE1259" i="1"/>
  <c r="AE1265" i="1"/>
  <c r="AD7" i="1"/>
  <c r="AD13" i="1"/>
  <c r="AD19" i="1"/>
  <c r="AD25" i="1"/>
  <c r="AD31" i="1"/>
  <c r="AD37" i="1"/>
  <c r="AD43" i="1"/>
  <c r="AD49" i="1"/>
  <c r="AD55" i="1"/>
  <c r="AD61" i="1"/>
  <c r="AD67" i="1"/>
  <c r="AD73" i="1"/>
  <c r="AD79" i="1"/>
  <c r="AD85" i="1"/>
  <c r="AD91" i="1"/>
  <c r="AD97" i="1"/>
  <c r="AD103" i="1"/>
  <c r="AD109" i="1"/>
  <c r="AD115" i="1"/>
  <c r="AD121" i="1"/>
  <c r="AD127" i="1"/>
  <c r="AD133" i="1"/>
  <c r="AD139" i="1"/>
  <c r="AD145" i="1"/>
  <c r="AD151" i="1"/>
  <c r="AD157" i="1"/>
  <c r="AD163" i="1"/>
  <c r="AD169" i="1"/>
  <c r="AD175" i="1"/>
  <c r="AD181" i="1"/>
  <c r="AD187" i="1"/>
  <c r="AD193" i="1"/>
  <c r="AD199" i="1"/>
  <c r="AD205" i="1"/>
  <c r="AD211" i="1"/>
  <c r="AD217" i="1"/>
  <c r="AD223" i="1"/>
  <c r="AD229" i="1"/>
  <c r="AD235" i="1"/>
  <c r="AD241" i="1"/>
  <c r="AD247" i="1"/>
  <c r="AD253" i="1"/>
  <c r="AD259" i="1"/>
  <c r="AD265" i="1"/>
  <c r="AD271" i="1"/>
  <c r="AD277" i="1"/>
  <c r="AD283" i="1"/>
  <c r="AD289" i="1"/>
  <c r="AD295" i="1"/>
  <c r="AD301" i="1"/>
  <c r="AD307" i="1"/>
  <c r="AD313" i="1"/>
  <c r="AD319" i="1"/>
  <c r="AD325" i="1"/>
  <c r="AD331" i="1"/>
  <c r="AD337" i="1"/>
  <c r="AD343" i="1"/>
  <c r="AD349" i="1"/>
  <c r="AD355" i="1"/>
  <c r="AD361" i="1"/>
  <c r="AD367" i="1"/>
  <c r="AD373" i="1"/>
  <c r="AD379" i="1"/>
  <c r="AD385" i="1"/>
  <c r="BH5" i="1" s="1"/>
  <c r="AD391" i="1"/>
  <c r="AD397" i="1"/>
  <c r="AD403" i="1"/>
  <c r="AD409" i="1"/>
  <c r="AD415" i="1"/>
  <c r="AD421" i="1"/>
  <c r="AD427" i="1"/>
  <c r="AD433" i="1"/>
  <c r="AD439" i="1"/>
  <c r="AD445" i="1"/>
  <c r="AD451" i="1"/>
  <c r="AD457" i="1"/>
  <c r="AD463" i="1"/>
  <c r="AD469" i="1"/>
  <c r="AD475" i="1"/>
  <c r="AD481" i="1"/>
  <c r="AD487" i="1"/>
  <c r="AD493" i="1"/>
  <c r="AD499" i="1"/>
  <c r="AD505" i="1"/>
  <c r="AD511" i="1"/>
  <c r="AD517" i="1"/>
  <c r="AD523" i="1"/>
  <c r="AD529" i="1"/>
  <c r="AD535" i="1"/>
  <c r="AD541" i="1"/>
  <c r="AE695" i="1"/>
  <c r="AE731" i="1"/>
  <c r="AE767" i="1"/>
  <c r="AE803" i="1"/>
  <c r="AE827" i="1"/>
  <c r="AE845" i="1"/>
  <c r="AE863" i="1"/>
  <c r="AE881" i="1"/>
  <c r="AE899" i="1"/>
  <c r="AE917" i="1"/>
  <c r="AE930" i="1"/>
  <c r="AE942" i="1"/>
  <c r="AE954" i="1"/>
  <c r="AE966" i="1"/>
  <c r="AE978" i="1"/>
  <c r="AE990" i="1"/>
  <c r="AE1002" i="1"/>
  <c r="AE1014" i="1"/>
  <c r="AE1023" i="1"/>
  <c r="AE1032" i="1"/>
  <c r="AE1041" i="1"/>
  <c r="AE1050" i="1"/>
  <c r="AE1059" i="1"/>
  <c r="AE1068" i="1"/>
  <c r="AE1077" i="1"/>
  <c r="AE1086" i="1"/>
  <c r="AE1095" i="1"/>
  <c r="AE1104" i="1"/>
  <c r="AE1113" i="1"/>
  <c r="AE1122" i="1"/>
  <c r="AE1131" i="1"/>
  <c r="AE1139" i="1"/>
  <c r="AE1146" i="1"/>
  <c r="AE1154" i="1"/>
  <c r="AE1161" i="1"/>
  <c r="AE1168" i="1"/>
  <c r="AE1175" i="1"/>
  <c r="AE1182" i="1"/>
  <c r="AE1190" i="1"/>
  <c r="AE1197" i="1"/>
  <c r="AE1204" i="1"/>
  <c r="AE1211" i="1"/>
  <c r="AE1218" i="1"/>
  <c r="AE1225" i="1"/>
  <c r="AE1231" i="1"/>
  <c r="AE1237" i="1"/>
  <c r="AE1243" i="1"/>
  <c r="AE1249" i="1"/>
  <c r="AE1255" i="1"/>
  <c r="AE1261" i="1"/>
  <c r="AD3" i="1"/>
  <c r="AD9" i="1"/>
  <c r="AD15" i="1"/>
  <c r="AD21" i="1"/>
  <c r="AD27" i="1"/>
  <c r="AD33" i="1"/>
  <c r="AD39" i="1"/>
  <c r="AD45" i="1"/>
  <c r="AD51" i="1"/>
  <c r="AD57" i="1"/>
  <c r="AD63" i="1"/>
  <c r="AD69" i="1"/>
  <c r="AD75" i="1"/>
  <c r="AD81" i="1"/>
  <c r="AD87" i="1"/>
  <c r="AD93" i="1"/>
  <c r="AD99" i="1"/>
  <c r="AD105" i="1"/>
  <c r="AD111" i="1"/>
  <c r="AD117" i="1"/>
  <c r="AD123" i="1"/>
  <c r="AD129" i="1"/>
  <c r="AD135" i="1"/>
  <c r="AD141" i="1"/>
  <c r="AD147" i="1"/>
  <c r="AD153" i="1"/>
  <c r="AD159" i="1"/>
  <c r="AD165" i="1"/>
  <c r="AD171" i="1"/>
  <c r="AD177" i="1"/>
  <c r="AD183" i="1"/>
  <c r="AD189" i="1"/>
  <c r="AD195" i="1"/>
  <c r="AD201" i="1"/>
  <c r="AD207" i="1"/>
  <c r="AD213" i="1"/>
  <c r="AD219" i="1"/>
  <c r="AD225" i="1"/>
  <c r="AD231" i="1"/>
  <c r="AD237" i="1"/>
  <c r="AD243" i="1"/>
  <c r="AD249" i="1"/>
  <c r="AD255" i="1"/>
  <c r="AD261" i="1"/>
  <c r="AD267" i="1"/>
  <c r="AD273" i="1"/>
  <c r="AD279" i="1"/>
  <c r="AD285" i="1"/>
  <c r="AD291" i="1"/>
  <c r="AD297" i="1"/>
  <c r="AD303" i="1"/>
  <c r="AD309" i="1"/>
  <c r="AD315" i="1"/>
  <c r="AD321" i="1"/>
  <c r="AD327" i="1"/>
  <c r="AD333" i="1"/>
  <c r="AD339" i="1"/>
  <c r="AD345" i="1"/>
  <c r="AD351" i="1"/>
  <c r="AD357" i="1"/>
  <c r="AD363" i="1"/>
  <c r="AE701" i="1"/>
  <c r="AE737" i="1"/>
  <c r="AE773" i="1"/>
  <c r="AE809" i="1"/>
  <c r="AE828" i="1"/>
  <c r="AE846" i="1"/>
  <c r="AE864" i="1"/>
  <c r="AE882" i="1"/>
  <c r="AE900" i="1"/>
  <c r="AE918" i="1"/>
  <c r="AE932" i="1"/>
  <c r="AE944" i="1"/>
  <c r="AE956" i="1"/>
  <c r="AE968" i="1"/>
  <c r="AE980" i="1"/>
  <c r="AE992" i="1"/>
  <c r="AE1004" i="1"/>
  <c r="AE1016" i="1"/>
  <c r="AE1025" i="1"/>
  <c r="AE1034" i="1"/>
  <c r="AE1043" i="1"/>
  <c r="AE1052" i="1"/>
  <c r="AE1061" i="1"/>
  <c r="AE1070" i="1"/>
  <c r="AE1079" i="1"/>
  <c r="AE1088" i="1"/>
  <c r="AE1097" i="1"/>
  <c r="AE1106" i="1"/>
  <c r="AE1115" i="1"/>
  <c r="AE1124" i="1"/>
  <c r="AE1133" i="1"/>
  <c r="AE1140" i="1"/>
  <c r="AE1148" i="1"/>
  <c r="AE1155" i="1"/>
  <c r="AE1162" i="1"/>
  <c r="AE1169" i="1"/>
  <c r="AE1176" i="1"/>
  <c r="AE1184" i="1"/>
  <c r="AE1191" i="1"/>
  <c r="AE1198" i="1"/>
  <c r="AE1205" i="1"/>
  <c r="AE1212" i="1"/>
  <c r="AE1220" i="1"/>
  <c r="AE1226" i="1"/>
  <c r="AE1232" i="1"/>
  <c r="AE1238" i="1"/>
  <c r="AE1244" i="1"/>
  <c r="AE1250" i="1"/>
  <c r="AE1256" i="1"/>
  <c r="AE1262" i="1"/>
  <c r="AD4" i="1"/>
  <c r="AD10" i="1"/>
  <c r="AD16" i="1"/>
  <c r="AD22" i="1"/>
  <c r="AD28" i="1"/>
  <c r="AD34" i="1"/>
  <c r="AD40" i="1"/>
  <c r="AD46" i="1"/>
  <c r="AD52" i="1"/>
  <c r="AD58" i="1"/>
  <c r="AD64" i="1"/>
  <c r="AD70" i="1"/>
  <c r="AD76" i="1"/>
  <c r="AD82" i="1"/>
  <c r="AD88" i="1"/>
  <c r="AD94" i="1"/>
  <c r="AD100" i="1"/>
  <c r="AD106" i="1"/>
  <c r="AD112" i="1"/>
  <c r="AD118" i="1"/>
  <c r="AD124" i="1"/>
  <c r="AD130" i="1"/>
  <c r="AD136" i="1"/>
  <c r="AD142" i="1"/>
  <c r="AD148" i="1"/>
  <c r="AD154" i="1"/>
  <c r="AD160" i="1"/>
  <c r="AD166" i="1"/>
  <c r="AD172" i="1"/>
  <c r="AD178" i="1"/>
  <c r="AD184" i="1"/>
  <c r="AD190" i="1"/>
  <c r="AD196" i="1"/>
  <c r="AD202" i="1"/>
  <c r="AD208" i="1"/>
  <c r="AD214" i="1"/>
  <c r="AD220" i="1"/>
  <c r="AD226" i="1"/>
  <c r="AD232" i="1"/>
  <c r="AD238" i="1"/>
  <c r="AD244" i="1"/>
  <c r="AD250" i="1"/>
  <c r="AD256" i="1"/>
  <c r="AD262" i="1"/>
  <c r="AD268" i="1"/>
  <c r="AD274" i="1"/>
  <c r="AD280" i="1"/>
  <c r="AD286" i="1"/>
  <c r="AD292" i="1"/>
  <c r="AD298" i="1"/>
  <c r="AD304" i="1"/>
  <c r="AD310" i="1"/>
  <c r="AD316" i="1"/>
  <c r="AD322" i="1"/>
  <c r="AD328" i="1"/>
  <c r="AD334" i="1"/>
  <c r="AD340" i="1"/>
  <c r="AD346" i="1"/>
  <c r="AD352" i="1"/>
  <c r="AD358" i="1"/>
  <c r="AD364" i="1"/>
  <c r="AD370" i="1"/>
  <c r="AD376" i="1"/>
  <c r="AD382" i="1"/>
  <c r="AD388" i="1"/>
  <c r="AD394" i="1"/>
  <c r="AD400" i="1"/>
  <c r="AD406" i="1"/>
  <c r="AD412" i="1"/>
  <c r="AD418" i="1"/>
  <c r="AD424" i="1"/>
  <c r="AD430" i="1"/>
  <c r="AD436" i="1"/>
  <c r="AD442" i="1"/>
  <c r="AD448" i="1"/>
  <c r="AD454" i="1"/>
  <c r="AD460" i="1"/>
  <c r="AD466" i="1"/>
  <c r="AD472" i="1"/>
  <c r="AD478" i="1"/>
  <c r="AD484" i="1"/>
  <c r="AD490" i="1"/>
  <c r="AD496" i="1"/>
  <c r="AD502" i="1"/>
  <c r="AD508" i="1"/>
  <c r="AD514" i="1"/>
  <c r="AD520" i="1"/>
  <c r="AD526" i="1"/>
  <c r="AD532" i="1"/>
  <c r="AD538" i="1"/>
  <c r="AD544" i="1"/>
  <c r="AD550" i="1"/>
  <c r="AD556" i="1"/>
  <c r="AD562" i="1"/>
  <c r="AD568" i="1"/>
  <c r="AD574" i="1"/>
  <c r="AD580" i="1"/>
  <c r="AD586" i="1"/>
  <c r="AE707" i="1"/>
  <c r="AE743" i="1"/>
  <c r="AE779" i="1"/>
  <c r="AE815" i="1"/>
  <c r="AE833" i="1"/>
  <c r="AE851" i="1"/>
  <c r="AE869" i="1"/>
  <c r="AE887" i="1"/>
  <c r="AE905" i="1"/>
  <c r="AE923" i="1"/>
  <c r="AE935" i="1"/>
  <c r="AE947" i="1"/>
  <c r="AE959" i="1"/>
  <c r="AE971" i="1"/>
  <c r="AE983" i="1"/>
  <c r="AE995" i="1"/>
  <c r="AE1007" i="1"/>
  <c r="AE1017" i="1"/>
  <c r="AE1026" i="1"/>
  <c r="AE1035" i="1"/>
  <c r="AE1044" i="1"/>
  <c r="AE1053" i="1"/>
  <c r="AE1062" i="1"/>
  <c r="AE1071" i="1"/>
  <c r="AE1080" i="1"/>
  <c r="AE1089" i="1"/>
  <c r="AE1098" i="1"/>
  <c r="AE1107" i="1"/>
  <c r="AE1116" i="1"/>
  <c r="AE1125" i="1"/>
  <c r="AE1134" i="1"/>
  <c r="AE1142" i="1"/>
  <c r="AE1149" i="1"/>
  <c r="AE1156" i="1"/>
  <c r="AE1163" i="1"/>
  <c r="AE1170" i="1"/>
  <c r="AE1178" i="1"/>
  <c r="AE1185" i="1"/>
  <c r="AE1192" i="1"/>
  <c r="AE1199" i="1"/>
  <c r="AE1206" i="1"/>
  <c r="AE1214" i="1"/>
  <c r="AE1221" i="1"/>
  <c r="AE1227" i="1"/>
  <c r="AE1233" i="1"/>
  <c r="AE1239" i="1"/>
  <c r="AE1245" i="1"/>
  <c r="AE1251" i="1"/>
  <c r="AE1257" i="1"/>
  <c r="AE1263" i="1"/>
  <c r="AD5" i="1"/>
  <c r="AD11" i="1"/>
  <c r="AD17" i="1"/>
  <c r="AD23" i="1"/>
  <c r="AD29" i="1"/>
  <c r="AD35" i="1"/>
  <c r="AD41" i="1"/>
  <c r="AD47" i="1"/>
  <c r="AD53" i="1"/>
  <c r="AD59" i="1"/>
  <c r="AD65" i="1"/>
  <c r="AD71" i="1"/>
  <c r="AD77" i="1"/>
  <c r="AD83" i="1"/>
  <c r="AD89" i="1"/>
  <c r="AD95" i="1"/>
  <c r="AD101" i="1"/>
  <c r="AD107" i="1"/>
  <c r="AD113" i="1"/>
  <c r="AD119" i="1"/>
  <c r="AD125" i="1"/>
  <c r="AD131" i="1"/>
  <c r="AD137" i="1"/>
  <c r="AD143" i="1"/>
  <c r="AD149" i="1"/>
  <c r="AD155" i="1"/>
  <c r="AD161" i="1"/>
  <c r="AD167" i="1"/>
  <c r="AD173" i="1"/>
  <c r="AD179" i="1"/>
  <c r="AD185" i="1"/>
  <c r="AD191" i="1"/>
  <c r="AD197" i="1"/>
  <c r="AD203" i="1"/>
  <c r="AD209" i="1"/>
  <c r="AE689" i="1"/>
  <c r="AE858" i="1"/>
  <c r="AE953" i="1"/>
  <c r="AE1022" i="1"/>
  <c r="AE1076" i="1"/>
  <c r="AE1130" i="1"/>
  <c r="AE1174" i="1"/>
  <c r="AE1217" i="1"/>
  <c r="AE1254" i="1"/>
  <c r="AD26" i="1"/>
  <c r="AD62" i="1"/>
  <c r="AD98" i="1"/>
  <c r="AD134" i="1"/>
  <c r="AD170" i="1"/>
  <c r="AD206" i="1"/>
  <c r="AD227" i="1"/>
  <c r="AD245" i="1"/>
  <c r="AD263" i="1"/>
  <c r="AD281" i="1"/>
  <c r="AD299" i="1"/>
  <c r="AD317" i="1"/>
  <c r="AD335" i="1"/>
  <c r="AD353" i="1"/>
  <c r="AD369" i="1"/>
  <c r="AD381" i="1"/>
  <c r="AD393" i="1"/>
  <c r="AD405" i="1"/>
  <c r="AD417" i="1"/>
  <c r="AD429" i="1"/>
  <c r="AD441" i="1"/>
  <c r="AD453" i="1"/>
  <c r="AD462" i="1"/>
  <c r="AD471" i="1"/>
  <c r="AD480" i="1"/>
  <c r="AD489" i="1"/>
  <c r="AD498" i="1"/>
  <c r="AD507" i="1"/>
  <c r="AD516" i="1"/>
  <c r="AD525" i="1"/>
  <c r="AD534" i="1"/>
  <c r="AD543" i="1"/>
  <c r="AD551" i="1"/>
  <c r="AD558" i="1"/>
  <c r="AD565" i="1"/>
  <c r="AD572" i="1"/>
  <c r="AD579" i="1"/>
  <c r="AD587" i="1"/>
  <c r="AD593" i="1"/>
  <c r="AD599" i="1"/>
  <c r="AD605" i="1"/>
  <c r="AD611" i="1"/>
  <c r="AD617" i="1"/>
  <c r="AD623" i="1"/>
  <c r="AD629" i="1"/>
  <c r="AD635" i="1"/>
  <c r="AD641" i="1"/>
  <c r="AD647" i="1"/>
  <c r="AD653" i="1"/>
  <c r="AD659" i="1"/>
  <c r="AD665" i="1"/>
  <c r="AD671" i="1"/>
  <c r="AD677" i="1"/>
  <c r="AD683" i="1"/>
  <c r="AD689" i="1"/>
  <c r="AD695" i="1"/>
  <c r="AD701" i="1"/>
  <c r="AD707" i="1"/>
  <c r="AD713" i="1"/>
  <c r="AD719" i="1"/>
  <c r="AD725" i="1"/>
  <c r="AD731" i="1"/>
  <c r="AD737" i="1"/>
  <c r="AD743" i="1"/>
  <c r="AD749" i="1"/>
  <c r="AD755" i="1"/>
  <c r="AD761" i="1"/>
  <c r="AD767" i="1"/>
  <c r="AD773" i="1"/>
  <c r="AD779" i="1"/>
  <c r="AD785" i="1"/>
  <c r="AD791" i="1"/>
  <c r="AD797" i="1"/>
  <c r="AD803" i="1"/>
  <c r="AD809" i="1"/>
  <c r="AD815" i="1"/>
  <c r="AD821" i="1"/>
  <c r="AD827" i="1"/>
  <c r="AD833" i="1"/>
  <c r="AD839" i="1"/>
  <c r="AD845" i="1"/>
  <c r="AD851" i="1"/>
  <c r="AD857" i="1"/>
  <c r="AD863" i="1"/>
  <c r="AD869" i="1"/>
  <c r="AD875" i="1"/>
  <c r="AD881" i="1"/>
  <c r="AD887" i="1"/>
  <c r="AD893" i="1"/>
  <c r="AD899" i="1"/>
  <c r="AD905" i="1"/>
  <c r="AD911" i="1"/>
  <c r="AD917" i="1"/>
  <c r="AD923" i="1"/>
  <c r="AD929" i="1"/>
  <c r="AD935" i="1"/>
  <c r="AD941" i="1"/>
  <c r="AD947" i="1"/>
  <c r="AD953" i="1"/>
  <c r="AD959" i="1"/>
  <c r="AD965" i="1"/>
  <c r="AD971" i="1"/>
  <c r="AD977" i="1"/>
  <c r="AD983" i="1"/>
  <c r="AD989" i="1"/>
  <c r="AD995" i="1"/>
  <c r="AD1001" i="1"/>
  <c r="AD1007" i="1"/>
  <c r="AD1013" i="1"/>
  <c r="AD1019" i="1"/>
  <c r="AD1025" i="1"/>
  <c r="AD1031" i="1"/>
  <c r="AD1037" i="1"/>
  <c r="AD1043" i="1"/>
  <c r="AD1049" i="1"/>
  <c r="AD1055" i="1"/>
  <c r="AD1061" i="1"/>
  <c r="AD1067" i="1"/>
  <c r="AD1073" i="1"/>
  <c r="AD1079" i="1"/>
  <c r="AD1085" i="1"/>
  <c r="AD1091" i="1"/>
  <c r="AD1097" i="1"/>
  <c r="AD1103" i="1"/>
  <c r="AD1109" i="1"/>
  <c r="AD1115" i="1"/>
  <c r="AD1121" i="1"/>
  <c r="AD1127" i="1"/>
  <c r="AD1133" i="1"/>
  <c r="AD1139" i="1"/>
  <c r="AD1145" i="1"/>
  <c r="AD1151" i="1"/>
  <c r="AD1157" i="1"/>
  <c r="AD1163" i="1"/>
  <c r="AD1169" i="1"/>
  <c r="AD1175" i="1"/>
  <c r="AD1181" i="1"/>
  <c r="AD1187" i="1"/>
  <c r="AD1193" i="1"/>
  <c r="AD1199" i="1"/>
  <c r="AD1205" i="1"/>
  <c r="AD1211" i="1"/>
  <c r="AD1217" i="1"/>
  <c r="AD1223" i="1"/>
  <c r="AD1229" i="1"/>
  <c r="AD1235" i="1"/>
  <c r="AD1241" i="1"/>
  <c r="AD1247" i="1"/>
  <c r="AD1253" i="1"/>
  <c r="AD1259" i="1"/>
  <c r="AE725" i="1"/>
  <c r="AE876" i="1"/>
  <c r="AE965" i="1"/>
  <c r="AE1031" i="1"/>
  <c r="AE1085" i="1"/>
  <c r="AE1138" i="1"/>
  <c r="AE1181" i="1"/>
  <c r="AE1224" i="1"/>
  <c r="AE1260" i="1"/>
  <c r="AD32" i="1"/>
  <c r="AD68" i="1"/>
  <c r="AD104" i="1"/>
  <c r="AD140" i="1"/>
  <c r="AD176" i="1"/>
  <c r="AD212" i="1"/>
  <c r="AD230" i="1"/>
  <c r="AD248" i="1"/>
  <c r="AD266" i="1"/>
  <c r="AD284" i="1"/>
  <c r="AD302" i="1"/>
  <c r="AD320" i="1"/>
  <c r="AD338" i="1"/>
  <c r="AD356" i="1"/>
  <c r="AD371" i="1"/>
  <c r="AD383" i="1"/>
  <c r="AD395" i="1"/>
  <c r="AD407" i="1"/>
  <c r="AD419" i="1"/>
  <c r="AD431" i="1"/>
  <c r="AD443" i="1"/>
  <c r="AD455" i="1"/>
  <c r="AD464" i="1"/>
  <c r="AD473" i="1"/>
  <c r="AD482" i="1"/>
  <c r="AD491" i="1"/>
  <c r="AD500" i="1"/>
  <c r="AD509" i="1"/>
  <c r="AD518" i="1"/>
  <c r="AD527" i="1"/>
  <c r="AD536" i="1"/>
  <c r="AD545" i="1"/>
  <c r="AD552" i="1"/>
  <c r="AD559" i="1"/>
  <c r="AD566" i="1"/>
  <c r="AD573" i="1"/>
  <c r="AD581" i="1"/>
  <c r="AD588" i="1"/>
  <c r="AD594" i="1"/>
  <c r="AD600" i="1"/>
  <c r="AD606" i="1"/>
  <c r="AD612" i="1"/>
  <c r="AD618" i="1"/>
  <c r="AD624" i="1"/>
  <c r="AD630" i="1"/>
  <c r="AD636" i="1"/>
  <c r="AD642" i="1"/>
  <c r="AD648" i="1"/>
  <c r="AD654" i="1"/>
  <c r="AD660" i="1"/>
  <c r="AD666" i="1"/>
  <c r="AD672" i="1"/>
  <c r="AD678" i="1"/>
  <c r="AD684" i="1"/>
  <c r="AD690" i="1"/>
  <c r="AD696" i="1"/>
  <c r="AD702" i="1"/>
  <c r="AD708" i="1"/>
  <c r="AD714" i="1"/>
  <c r="AD720" i="1"/>
  <c r="AD726" i="1"/>
  <c r="AD732" i="1"/>
  <c r="AD738" i="1"/>
  <c r="AD744" i="1"/>
  <c r="AD750" i="1"/>
  <c r="AD756" i="1"/>
  <c r="AD762" i="1"/>
  <c r="AD768" i="1"/>
  <c r="AD774" i="1"/>
  <c r="AD780" i="1"/>
  <c r="AD786" i="1"/>
  <c r="AD792" i="1"/>
  <c r="AD798" i="1"/>
  <c r="AD804" i="1"/>
  <c r="AD810" i="1"/>
  <c r="AD816" i="1"/>
  <c r="AD822" i="1"/>
  <c r="AD828" i="1"/>
  <c r="AD834" i="1"/>
  <c r="AD840" i="1"/>
  <c r="AD846" i="1"/>
  <c r="AD852" i="1"/>
  <c r="AD858" i="1"/>
  <c r="AD864" i="1"/>
  <c r="AD870" i="1"/>
  <c r="AD876" i="1"/>
  <c r="AD882" i="1"/>
  <c r="AD888" i="1"/>
  <c r="AD894" i="1"/>
  <c r="AD900" i="1"/>
  <c r="AD906" i="1"/>
  <c r="AD912" i="1"/>
  <c r="AD918" i="1"/>
  <c r="AD924" i="1"/>
  <c r="AD930" i="1"/>
  <c r="AD936" i="1"/>
  <c r="AD942" i="1"/>
  <c r="AD948" i="1"/>
  <c r="AD954" i="1"/>
  <c r="AD960" i="1"/>
  <c r="AD966" i="1"/>
  <c r="AD972" i="1"/>
  <c r="AD978" i="1"/>
  <c r="AD984" i="1"/>
  <c r="AD990" i="1"/>
  <c r="AD996" i="1"/>
  <c r="AD1002" i="1"/>
  <c r="AD1008" i="1"/>
  <c r="AD1014" i="1"/>
  <c r="AD1020" i="1"/>
  <c r="AD1026" i="1"/>
  <c r="AD1032" i="1"/>
  <c r="AD1038" i="1"/>
  <c r="AD1044" i="1"/>
  <c r="AD1050" i="1"/>
  <c r="AD1056" i="1"/>
  <c r="AD1062" i="1"/>
  <c r="AD1068" i="1"/>
  <c r="AD1074" i="1"/>
  <c r="AD1080" i="1"/>
  <c r="AD1086" i="1"/>
  <c r="AD1092" i="1"/>
  <c r="AD1098" i="1"/>
  <c r="AD1104" i="1"/>
  <c r="AD1110" i="1"/>
  <c r="AD1116" i="1"/>
  <c r="AD1122" i="1"/>
  <c r="AD1128" i="1"/>
  <c r="AD1134" i="1"/>
  <c r="AD1140" i="1"/>
  <c r="AD1146" i="1"/>
  <c r="AE761" i="1"/>
  <c r="AE894" i="1"/>
  <c r="AE977" i="1"/>
  <c r="AE1040" i="1"/>
  <c r="AE1094" i="1"/>
  <c r="AE1145" i="1"/>
  <c r="AE1188" i="1"/>
  <c r="AE1230" i="1"/>
  <c r="AE2" i="1"/>
  <c r="AD38" i="1"/>
  <c r="AD74" i="1"/>
  <c r="AD110" i="1"/>
  <c r="AD146" i="1"/>
  <c r="AD182" i="1"/>
  <c r="AD215" i="1"/>
  <c r="AD233" i="1"/>
  <c r="AD251" i="1"/>
  <c r="AD269" i="1"/>
  <c r="AD287" i="1"/>
  <c r="AD305" i="1"/>
  <c r="AD323" i="1"/>
  <c r="AD341" i="1"/>
  <c r="AD359" i="1"/>
  <c r="AD374" i="1"/>
  <c r="AD386" i="1"/>
  <c r="AD398" i="1"/>
  <c r="AD410" i="1"/>
  <c r="AD422" i="1"/>
  <c r="AD434" i="1"/>
  <c r="AD446" i="1"/>
  <c r="AD456" i="1"/>
  <c r="AD465" i="1"/>
  <c r="AD474" i="1"/>
  <c r="AD483" i="1"/>
  <c r="AD492" i="1"/>
  <c r="AD501" i="1"/>
  <c r="AD510" i="1"/>
  <c r="AD519" i="1"/>
  <c r="AD528" i="1"/>
  <c r="AD537" i="1"/>
  <c r="AD546" i="1"/>
  <c r="AD553" i="1"/>
  <c r="AD560" i="1"/>
  <c r="AD567" i="1"/>
  <c r="AD575" i="1"/>
  <c r="AD582" i="1"/>
  <c r="AD589" i="1"/>
  <c r="AD595" i="1"/>
  <c r="AD601" i="1"/>
  <c r="AD607" i="1"/>
  <c r="AD613" i="1"/>
  <c r="AD619" i="1"/>
  <c r="AD625" i="1"/>
  <c r="AD631" i="1"/>
  <c r="AD637" i="1"/>
  <c r="AD643" i="1"/>
  <c r="AD649" i="1"/>
  <c r="AD655" i="1"/>
  <c r="AD661" i="1"/>
  <c r="AD667" i="1"/>
  <c r="AD673" i="1"/>
  <c r="AD679" i="1"/>
  <c r="AD685" i="1"/>
  <c r="AD691" i="1"/>
  <c r="AD697" i="1"/>
  <c r="AD703" i="1"/>
  <c r="AD709" i="1"/>
  <c r="AD715" i="1"/>
  <c r="AD721" i="1"/>
  <c r="AD727" i="1"/>
  <c r="AD733" i="1"/>
  <c r="AD739" i="1"/>
  <c r="AD745" i="1"/>
  <c r="AD751" i="1"/>
  <c r="AD757" i="1"/>
  <c r="AD763" i="1"/>
  <c r="AD769" i="1"/>
  <c r="AD775" i="1"/>
  <c r="AD781" i="1"/>
  <c r="AD787" i="1"/>
  <c r="AD793" i="1"/>
  <c r="AD799" i="1"/>
  <c r="AD805" i="1"/>
  <c r="AD811" i="1"/>
  <c r="AD817" i="1"/>
  <c r="AD823" i="1"/>
  <c r="AE797" i="1"/>
  <c r="AE912" i="1"/>
  <c r="AE989" i="1"/>
  <c r="AE1049" i="1"/>
  <c r="AE1103" i="1"/>
  <c r="AE1152" i="1"/>
  <c r="AE1196" i="1"/>
  <c r="AE1236" i="1"/>
  <c r="AD8" i="1"/>
  <c r="AD44" i="1"/>
  <c r="AD80" i="1"/>
  <c r="AD116" i="1"/>
  <c r="AD152" i="1"/>
  <c r="AD188" i="1"/>
  <c r="AD218" i="1"/>
  <c r="AD236" i="1"/>
  <c r="AD254" i="1"/>
  <c r="AD272" i="1"/>
  <c r="AD290" i="1"/>
  <c r="AD308" i="1"/>
  <c r="AD326" i="1"/>
  <c r="AD344" i="1"/>
  <c r="AD362" i="1"/>
  <c r="AD375" i="1"/>
  <c r="AD387" i="1"/>
  <c r="AD399" i="1"/>
  <c r="AD411" i="1"/>
  <c r="AD423" i="1"/>
  <c r="AD435" i="1"/>
  <c r="AD447" i="1"/>
  <c r="AD458" i="1"/>
  <c r="AD467" i="1"/>
  <c r="AD476" i="1"/>
  <c r="AD485" i="1"/>
  <c r="AD494" i="1"/>
  <c r="AD503" i="1"/>
  <c r="AD512" i="1"/>
  <c r="AD521" i="1"/>
  <c r="AD530" i="1"/>
  <c r="AD539" i="1"/>
  <c r="AD547" i="1"/>
  <c r="AD554" i="1"/>
  <c r="AD561" i="1"/>
  <c r="AD569" i="1"/>
  <c r="AD576" i="1"/>
  <c r="AD583" i="1"/>
  <c r="AD590" i="1"/>
  <c r="AD596" i="1"/>
  <c r="AD602" i="1"/>
  <c r="AD608" i="1"/>
  <c r="AD614" i="1"/>
  <c r="AD620" i="1"/>
  <c r="AD626" i="1"/>
  <c r="AD632" i="1"/>
  <c r="AD638" i="1"/>
  <c r="AD644" i="1"/>
  <c r="AD650" i="1"/>
  <c r="AD656" i="1"/>
  <c r="AD662" i="1"/>
  <c r="AD668" i="1"/>
  <c r="AD674" i="1"/>
  <c r="AD680" i="1"/>
  <c r="AD686" i="1"/>
  <c r="AD692" i="1"/>
  <c r="AD698" i="1"/>
  <c r="AD704" i="1"/>
  <c r="AD710" i="1"/>
  <c r="AD716" i="1"/>
  <c r="AD722" i="1"/>
  <c r="AD728" i="1"/>
  <c r="AD734" i="1"/>
  <c r="AD740" i="1"/>
  <c r="AD746" i="1"/>
  <c r="AD752" i="1"/>
  <c r="AD758" i="1"/>
  <c r="AD764" i="1"/>
  <c r="AD770" i="1"/>
  <c r="AD776" i="1"/>
  <c r="AD782" i="1"/>
  <c r="AD788" i="1"/>
  <c r="AD794" i="1"/>
  <c r="AD800" i="1"/>
  <c r="AD806" i="1"/>
  <c r="AD812" i="1"/>
  <c r="AD818" i="1"/>
  <c r="AD824" i="1"/>
  <c r="AD830" i="1"/>
  <c r="AD836" i="1"/>
  <c r="AD842" i="1"/>
  <c r="AD848" i="1"/>
  <c r="AD854" i="1"/>
  <c r="AD860" i="1"/>
  <c r="AD866" i="1"/>
  <c r="AD872" i="1"/>
  <c r="AD878" i="1"/>
  <c r="AD884" i="1"/>
  <c r="AD890" i="1"/>
  <c r="AD896" i="1"/>
  <c r="AD902" i="1"/>
  <c r="AD908" i="1"/>
  <c r="AD914" i="1"/>
  <c r="AD920" i="1"/>
  <c r="AD926" i="1"/>
  <c r="AD932" i="1"/>
  <c r="AD938" i="1"/>
  <c r="AD944" i="1"/>
  <c r="AD950" i="1"/>
  <c r="AD956" i="1"/>
  <c r="AD962" i="1"/>
  <c r="AD968" i="1"/>
  <c r="AD974" i="1"/>
  <c r="AD980" i="1"/>
  <c r="AD986" i="1"/>
  <c r="AD992" i="1"/>
  <c r="AD998" i="1"/>
  <c r="AD1004" i="1"/>
  <c r="AD1010" i="1"/>
  <c r="AD1016" i="1"/>
  <c r="AD1022" i="1"/>
  <c r="AD1028" i="1"/>
  <c r="AD1034" i="1"/>
  <c r="AD1040" i="1"/>
  <c r="AD1046" i="1"/>
  <c r="AD1052" i="1"/>
  <c r="AD1058" i="1"/>
  <c r="AD1064" i="1"/>
  <c r="AD1070" i="1"/>
  <c r="AD1076" i="1"/>
  <c r="AD1082" i="1"/>
  <c r="AD1088" i="1"/>
  <c r="AD1094" i="1"/>
  <c r="AD1100" i="1"/>
  <c r="AD1106" i="1"/>
  <c r="AD1112" i="1"/>
  <c r="AD1118" i="1"/>
  <c r="AD1124" i="1"/>
  <c r="AD1130" i="1"/>
  <c r="AD1136" i="1"/>
  <c r="AD1142" i="1"/>
  <c r="AD1148" i="1"/>
  <c r="AD1154" i="1"/>
  <c r="AD1160" i="1"/>
  <c r="AD1166" i="1"/>
  <c r="AE822" i="1"/>
  <c r="AE929" i="1"/>
  <c r="AE1001" i="1"/>
  <c r="AE1058" i="1"/>
  <c r="AE1112" i="1"/>
  <c r="AE1160" i="1"/>
  <c r="AE1203" i="1"/>
  <c r="AE1242" i="1"/>
  <c r="AD14" i="1"/>
  <c r="AD50" i="1"/>
  <c r="AD86" i="1"/>
  <c r="AD122" i="1"/>
  <c r="AD158" i="1"/>
  <c r="AD194" i="1"/>
  <c r="AD221" i="1"/>
  <c r="AD239" i="1"/>
  <c r="AD257" i="1"/>
  <c r="AD275" i="1"/>
  <c r="AD293" i="1"/>
  <c r="AD311" i="1"/>
  <c r="AD329" i="1"/>
  <c r="AD347" i="1"/>
  <c r="AD365" i="1"/>
  <c r="AD377" i="1"/>
  <c r="AD389" i="1"/>
  <c r="AE840" i="1"/>
  <c r="AE941" i="1"/>
  <c r="AE1013" i="1"/>
  <c r="AE1067" i="1"/>
  <c r="AE1121" i="1"/>
  <c r="AE1167" i="1"/>
  <c r="AE1210" i="1"/>
  <c r="AE1248" i="1"/>
  <c r="AD20" i="1"/>
  <c r="AD56" i="1"/>
  <c r="AD92" i="1"/>
  <c r="AD128" i="1"/>
  <c r="AD164" i="1"/>
  <c r="AD200" i="1"/>
  <c r="AD224" i="1"/>
  <c r="AD242" i="1"/>
  <c r="AD260" i="1"/>
  <c r="AD278" i="1"/>
  <c r="AD296" i="1"/>
  <c r="AD314" i="1"/>
  <c r="AD332" i="1"/>
  <c r="AD350" i="1"/>
  <c r="AD368" i="1"/>
  <c r="AD380" i="1"/>
  <c r="AD392" i="1"/>
  <c r="AD404" i="1"/>
  <c r="AD416" i="1"/>
  <c r="AD428" i="1"/>
  <c r="AD440" i="1"/>
  <c r="AD452" i="1"/>
  <c r="AD461" i="1"/>
  <c r="AD470" i="1"/>
  <c r="AD479" i="1"/>
  <c r="AD488" i="1"/>
  <c r="AD497" i="1"/>
  <c r="AD506" i="1"/>
  <c r="AD515" i="1"/>
  <c r="AD524" i="1"/>
  <c r="AD533" i="1"/>
  <c r="AD542" i="1"/>
  <c r="AD549" i="1"/>
  <c r="AD557" i="1"/>
  <c r="AD564" i="1"/>
  <c r="AD571" i="1"/>
  <c r="AD578" i="1"/>
  <c r="AD585" i="1"/>
  <c r="AD592" i="1"/>
  <c r="AD598" i="1"/>
  <c r="AD604" i="1"/>
  <c r="AD610" i="1"/>
  <c r="AD616" i="1"/>
  <c r="AD622" i="1"/>
  <c r="AD628" i="1"/>
  <c r="AD634" i="1"/>
  <c r="AD640" i="1"/>
  <c r="AD646" i="1"/>
  <c r="AD652" i="1"/>
  <c r="AD658" i="1"/>
  <c r="AD664" i="1"/>
  <c r="AD670" i="1"/>
  <c r="AD676" i="1"/>
  <c r="AD682" i="1"/>
  <c r="AD688" i="1"/>
  <c r="AD694" i="1"/>
  <c r="AD700" i="1"/>
  <c r="AD706" i="1"/>
  <c r="AD712" i="1"/>
  <c r="AD718" i="1"/>
  <c r="AD724" i="1"/>
  <c r="AD730" i="1"/>
  <c r="AD736" i="1"/>
  <c r="AD742" i="1"/>
  <c r="AD748" i="1"/>
  <c r="AD754" i="1"/>
  <c r="AD760" i="1"/>
  <c r="AD766" i="1"/>
  <c r="AD772" i="1"/>
  <c r="AD778" i="1"/>
  <c r="AD784" i="1"/>
  <c r="AD790" i="1"/>
  <c r="AD796" i="1"/>
  <c r="AD802" i="1"/>
  <c r="AD808" i="1"/>
  <c r="AD814" i="1"/>
  <c r="AD820" i="1"/>
  <c r="AD826" i="1"/>
  <c r="AD832" i="1"/>
  <c r="AD838" i="1"/>
  <c r="AD844" i="1"/>
  <c r="AD850" i="1"/>
  <c r="AD856" i="1"/>
  <c r="AD862" i="1"/>
  <c r="AD868" i="1"/>
  <c r="AD874" i="1"/>
  <c r="AD880" i="1"/>
  <c r="AD886" i="1"/>
  <c r="AD892" i="1"/>
  <c r="AD898" i="1"/>
  <c r="AD904" i="1"/>
  <c r="AD910" i="1"/>
  <c r="AD916" i="1"/>
  <c r="AD922" i="1"/>
  <c r="AD928" i="1"/>
  <c r="AD934" i="1"/>
  <c r="AD940" i="1"/>
  <c r="AD946" i="1"/>
  <c r="AD952" i="1"/>
  <c r="AD958" i="1"/>
  <c r="AD964" i="1"/>
  <c r="AD970" i="1"/>
  <c r="AD976" i="1"/>
  <c r="AD982" i="1"/>
  <c r="AD988" i="1"/>
  <c r="AD994" i="1"/>
  <c r="AD1000" i="1"/>
  <c r="AD1006" i="1"/>
  <c r="AD1012" i="1"/>
  <c r="AD1018" i="1"/>
  <c r="AD1024" i="1"/>
  <c r="AD1030" i="1"/>
  <c r="AD1036" i="1"/>
  <c r="AD1042" i="1"/>
  <c r="AD1048" i="1"/>
  <c r="AD1054" i="1"/>
  <c r="AD1060" i="1"/>
  <c r="AD1066" i="1"/>
  <c r="AD1072" i="1"/>
  <c r="AD1078" i="1"/>
  <c r="AD1084" i="1"/>
  <c r="AD1090" i="1"/>
  <c r="AD1096" i="1"/>
  <c r="AD1102" i="1"/>
  <c r="AD1108" i="1"/>
  <c r="AD1114" i="1"/>
  <c r="AD1120" i="1"/>
  <c r="AD1126" i="1"/>
  <c r="AD1132" i="1"/>
  <c r="AD1138" i="1"/>
  <c r="AD1144" i="1"/>
  <c r="AD1150" i="1"/>
  <c r="AD1156" i="1"/>
  <c r="AD1162" i="1"/>
  <c r="AD1168" i="1"/>
  <c r="AD1174" i="1"/>
  <c r="AD1180" i="1"/>
  <c r="AD1186" i="1"/>
  <c r="AD1192" i="1"/>
  <c r="AD1198" i="1"/>
  <c r="AD1204" i="1"/>
  <c r="AD1210" i="1"/>
  <c r="AD1216" i="1"/>
  <c r="AD1222" i="1"/>
  <c r="AD1228" i="1"/>
  <c r="AD1234" i="1"/>
  <c r="AD1240" i="1"/>
  <c r="AD1246" i="1"/>
  <c r="AD1252" i="1"/>
  <c r="AD1258" i="1"/>
  <c r="AD1264" i="1"/>
  <c r="AC6" i="1"/>
  <c r="AC12" i="1"/>
  <c r="AC18" i="1"/>
  <c r="AC24" i="1"/>
  <c r="AC30" i="1"/>
  <c r="AC36" i="1"/>
  <c r="AC42" i="1"/>
  <c r="AC48" i="1"/>
  <c r="AC54" i="1"/>
  <c r="AC60" i="1"/>
  <c r="AC66" i="1"/>
  <c r="AD401" i="1"/>
  <c r="AD468" i="1"/>
  <c r="AD522" i="1"/>
  <c r="AD570" i="1"/>
  <c r="AD609" i="1"/>
  <c r="AD645" i="1"/>
  <c r="AD681" i="1"/>
  <c r="AD717" i="1"/>
  <c r="AD753" i="1"/>
  <c r="AD789" i="1"/>
  <c r="AD825" i="1"/>
  <c r="AD843" i="1"/>
  <c r="AD861" i="1"/>
  <c r="AD879" i="1"/>
  <c r="AD897" i="1"/>
  <c r="AD915" i="1"/>
  <c r="AD933" i="1"/>
  <c r="AD951" i="1"/>
  <c r="AD969" i="1"/>
  <c r="AD987" i="1"/>
  <c r="AD1005" i="1"/>
  <c r="AD1023" i="1"/>
  <c r="AD1041" i="1"/>
  <c r="AD1059" i="1"/>
  <c r="AD1077" i="1"/>
  <c r="AD1095" i="1"/>
  <c r="AD1113" i="1"/>
  <c r="AD1131" i="1"/>
  <c r="AD1149" i="1"/>
  <c r="AD1161" i="1"/>
  <c r="AD1172" i="1"/>
  <c r="AD1182" i="1"/>
  <c r="AD1190" i="1"/>
  <c r="AD1200" i="1"/>
  <c r="AD1208" i="1"/>
  <c r="AD1218" i="1"/>
  <c r="AD1226" i="1"/>
  <c r="AD1236" i="1"/>
  <c r="AD1244" i="1"/>
  <c r="AD1254" i="1"/>
  <c r="AD1262" i="1"/>
  <c r="AC5" i="1"/>
  <c r="AC13" i="1"/>
  <c r="AC20" i="1"/>
  <c r="AC27" i="1"/>
  <c r="AC34" i="1"/>
  <c r="AC41" i="1"/>
  <c r="AC49" i="1"/>
  <c r="AC56" i="1"/>
  <c r="AC63" i="1"/>
  <c r="AC70" i="1"/>
  <c r="AC76" i="1"/>
  <c r="AC82" i="1"/>
  <c r="AC88" i="1"/>
  <c r="AC94" i="1"/>
  <c r="AC100" i="1"/>
  <c r="AC106" i="1"/>
  <c r="AC112" i="1"/>
  <c r="AC118" i="1"/>
  <c r="AC124" i="1"/>
  <c r="AC130" i="1"/>
  <c r="AC136" i="1"/>
  <c r="AC142" i="1"/>
  <c r="AC148" i="1"/>
  <c r="AC154" i="1"/>
  <c r="AC160" i="1"/>
  <c r="AC166" i="1"/>
  <c r="AC172" i="1"/>
  <c r="AC178" i="1"/>
  <c r="AC184" i="1"/>
  <c r="AC190" i="1"/>
  <c r="AC196" i="1"/>
  <c r="AC202" i="1"/>
  <c r="AC208" i="1"/>
  <c r="AC214" i="1"/>
  <c r="AC220" i="1"/>
  <c r="AC226" i="1"/>
  <c r="AC232" i="1"/>
  <c r="AC238" i="1"/>
  <c r="AC244" i="1"/>
  <c r="AC250" i="1"/>
  <c r="AC256" i="1"/>
  <c r="AC262" i="1"/>
  <c r="AC268" i="1"/>
  <c r="AC274" i="1"/>
  <c r="AC280" i="1"/>
  <c r="AC286" i="1"/>
  <c r="AC292" i="1"/>
  <c r="AC298" i="1"/>
  <c r="AC304" i="1"/>
  <c r="AC310" i="1"/>
  <c r="AC316" i="1"/>
  <c r="AC322" i="1"/>
  <c r="AC328" i="1"/>
  <c r="AC334" i="1"/>
  <c r="AC340" i="1"/>
  <c r="AC346" i="1"/>
  <c r="AC352" i="1"/>
  <c r="AC358" i="1"/>
  <c r="AC364" i="1"/>
  <c r="AC370" i="1"/>
  <c r="AC376" i="1"/>
  <c r="AC382" i="1"/>
  <c r="AC388" i="1"/>
  <c r="AC394" i="1"/>
  <c r="AC400" i="1"/>
  <c r="AC406" i="1"/>
  <c r="AC412" i="1"/>
  <c r="AC418" i="1"/>
  <c r="AC424" i="1"/>
  <c r="AC430" i="1"/>
  <c r="AC436" i="1"/>
  <c r="AC442" i="1"/>
  <c r="AC448" i="1"/>
  <c r="AC454" i="1"/>
  <c r="AC460" i="1"/>
  <c r="AC466" i="1"/>
  <c r="AC472" i="1"/>
  <c r="AC478" i="1"/>
  <c r="AC484" i="1"/>
  <c r="AC490" i="1"/>
  <c r="AC496" i="1"/>
  <c r="AC502" i="1"/>
  <c r="AC508" i="1"/>
  <c r="AC514" i="1"/>
  <c r="AC520" i="1"/>
  <c r="AC526" i="1"/>
  <c r="AC532" i="1"/>
  <c r="AC538" i="1"/>
  <c r="AC544" i="1"/>
  <c r="AC550" i="1"/>
  <c r="AC556" i="1"/>
  <c r="AC562" i="1"/>
  <c r="AC568" i="1"/>
  <c r="AC574" i="1"/>
  <c r="AC580" i="1"/>
  <c r="AC586" i="1"/>
  <c r="AC592" i="1"/>
  <c r="AC598" i="1"/>
  <c r="AC604" i="1"/>
  <c r="AC610" i="1"/>
  <c r="AC616" i="1"/>
  <c r="AC622" i="1"/>
  <c r="AC628" i="1"/>
  <c r="AC634" i="1"/>
  <c r="AC640" i="1"/>
  <c r="AC646" i="1"/>
  <c r="AC652" i="1"/>
  <c r="AC658" i="1"/>
  <c r="AC664" i="1"/>
  <c r="AC670" i="1"/>
  <c r="AC676" i="1"/>
  <c r="AC682" i="1"/>
  <c r="AC688" i="1"/>
  <c r="AC694" i="1"/>
  <c r="AC700" i="1"/>
  <c r="AC706" i="1"/>
  <c r="AC712" i="1"/>
  <c r="AC718" i="1"/>
  <c r="AC724" i="1"/>
  <c r="AC730" i="1"/>
  <c r="AC736" i="1"/>
  <c r="AC742" i="1"/>
  <c r="AC748" i="1"/>
  <c r="AC754" i="1"/>
  <c r="AC760" i="1"/>
  <c r="AC766" i="1"/>
  <c r="AC772" i="1"/>
  <c r="AC778" i="1"/>
  <c r="AC784" i="1"/>
  <c r="AD413" i="1"/>
  <c r="AD477" i="1"/>
  <c r="AD531" i="1"/>
  <c r="AD577" i="1"/>
  <c r="AD615" i="1"/>
  <c r="AD651" i="1"/>
  <c r="AD687" i="1"/>
  <c r="AD723" i="1"/>
  <c r="AD759" i="1"/>
  <c r="AD795" i="1"/>
  <c r="AD829" i="1"/>
  <c r="AD847" i="1"/>
  <c r="AD865" i="1"/>
  <c r="AD883" i="1"/>
  <c r="AD901" i="1"/>
  <c r="AD919" i="1"/>
  <c r="AD937" i="1"/>
  <c r="AD955" i="1"/>
  <c r="AD973" i="1"/>
  <c r="AD991" i="1"/>
  <c r="AD1009" i="1"/>
  <c r="AD1027" i="1"/>
  <c r="AD1045" i="1"/>
  <c r="AD1063" i="1"/>
  <c r="AD1081" i="1"/>
  <c r="AD1099" i="1"/>
  <c r="AD1117" i="1"/>
  <c r="AD1135" i="1"/>
  <c r="AD1152" i="1"/>
  <c r="AD1164" i="1"/>
  <c r="AD1173" i="1"/>
  <c r="AD1183" i="1"/>
  <c r="AD1191" i="1"/>
  <c r="AD1201" i="1"/>
  <c r="AD1209" i="1"/>
  <c r="AD1219" i="1"/>
  <c r="AD1227" i="1"/>
  <c r="AD1237" i="1"/>
  <c r="AD1245" i="1"/>
  <c r="AD1255" i="1"/>
  <c r="AD1263" i="1"/>
  <c r="AC7" i="1"/>
  <c r="AC14" i="1"/>
  <c r="AC21" i="1"/>
  <c r="AC28" i="1"/>
  <c r="AC35" i="1"/>
  <c r="AC43" i="1"/>
  <c r="AC50" i="1"/>
  <c r="AC57" i="1"/>
  <c r="AC64" i="1"/>
  <c r="AC71" i="1"/>
  <c r="AC77" i="1"/>
  <c r="AC83" i="1"/>
  <c r="AC89" i="1"/>
  <c r="AC95" i="1"/>
  <c r="AC101" i="1"/>
  <c r="AC107" i="1"/>
  <c r="AC113" i="1"/>
  <c r="AC119" i="1"/>
  <c r="AC125" i="1"/>
  <c r="AC131" i="1"/>
  <c r="AC137" i="1"/>
  <c r="AC143" i="1"/>
  <c r="AC149" i="1"/>
  <c r="AC155" i="1"/>
  <c r="AC161" i="1"/>
  <c r="AC167" i="1"/>
  <c r="AC173" i="1"/>
  <c r="AC179" i="1"/>
  <c r="AC185" i="1"/>
  <c r="AC191" i="1"/>
  <c r="AC197" i="1"/>
  <c r="AC203" i="1"/>
  <c r="AC209" i="1"/>
  <c r="AC215" i="1"/>
  <c r="AC221" i="1"/>
  <c r="AC227" i="1"/>
  <c r="AC233" i="1"/>
  <c r="AC239" i="1"/>
  <c r="AC245" i="1"/>
  <c r="AC251" i="1"/>
  <c r="AC257" i="1"/>
  <c r="AC263" i="1"/>
  <c r="AC269" i="1"/>
  <c r="AC275" i="1"/>
  <c r="AC281" i="1"/>
  <c r="AC287" i="1"/>
  <c r="AC293" i="1"/>
  <c r="AC299" i="1"/>
  <c r="AC305" i="1"/>
  <c r="AC311" i="1"/>
  <c r="AC317" i="1"/>
  <c r="AC323" i="1"/>
  <c r="AC329" i="1"/>
  <c r="AC335" i="1"/>
  <c r="AC341" i="1"/>
  <c r="AC347" i="1"/>
  <c r="AC353" i="1"/>
  <c r="AC359" i="1"/>
  <c r="AC365" i="1"/>
  <c r="AC371" i="1"/>
  <c r="AC377" i="1"/>
  <c r="AC383" i="1"/>
  <c r="AC389" i="1"/>
  <c r="AC395" i="1"/>
  <c r="AC401" i="1"/>
  <c r="AC407" i="1"/>
  <c r="AC413" i="1"/>
  <c r="AC419" i="1"/>
  <c r="AC425" i="1"/>
  <c r="AC431" i="1"/>
  <c r="AC437" i="1"/>
  <c r="AC443" i="1"/>
  <c r="AC449" i="1"/>
  <c r="AC455" i="1"/>
  <c r="AC461" i="1"/>
  <c r="AC467" i="1"/>
  <c r="AC473" i="1"/>
  <c r="AC479" i="1"/>
  <c r="AC485" i="1"/>
  <c r="AC491" i="1"/>
  <c r="AC497" i="1"/>
  <c r="AC503" i="1"/>
  <c r="AC509" i="1"/>
  <c r="AC515" i="1"/>
  <c r="AC521" i="1"/>
  <c r="AC527" i="1"/>
  <c r="AC533" i="1"/>
  <c r="AC539" i="1"/>
  <c r="AC545" i="1"/>
  <c r="AC551" i="1"/>
  <c r="AC557" i="1"/>
  <c r="AC563" i="1"/>
  <c r="AC569" i="1"/>
  <c r="AC575" i="1"/>
  <c r="AC581" i="1"/>
  <c r="AC587" i="1"/>
  <c r="AC593" i="1"/>
  <c r="AC599" i="1"/>
  <c r="AC605" i="1"/>
  <c r="AC611" i="1"/>
  <c r="AC617" i="1"/>
  <c r="AC623" i="1"/>
  <c r="AC629" i="1"/>
  <c r="AC635" i="1"/>
  <c r="AC641" i="1"/>
  <c r="AC647" i="1"/>
  <c r="AC653" i="1"/>
  <c r="AC659" i="1"/>
  <c r="AC665" i="1"/>
  <c r="AC671" i="1"/>
  <c r="AC677" i="1"/>
  <c r="AC683" i="1"/>
  <c r="AC689" i="1"/>
  <c r="AD425" i="1"/>
  <c r="AD486" i="1"/>
  <c r="AD540" i="1"/>
  <c r="AD584" i="1"/>
  <c r="AD621" i="1"/>
  <c r="AD657" i="1"/>
  <c r="AD693" i="1"/>
  <c r="AD729" i="1"/>
  <c r="AD765" i="1"/>
  <c r="AD801" i="1"/>
  <c r="AD831" i="1"/>
  <c r="AD849" i="1"/>
  <c r="AD867" i="1"/>
  <c r="AD885" i="1"/>
  <c r="AD903" i="1"/>
  <c r="AD921" i="1"/>
  <c r="AD939" i="1"/>
  <c r="AD957" i="1"/>
  <c r="AD975" i="1"/>
  <c r="AD993" i="1"/>
  <c r="AD1011" i="1"/>
  <c r="AD1029" i="1"/>
  <c r="AD1047" i="1"/>
  <c r="AD1065" i="1"/>
  <c r="AD1083" i="1"/>
  <c r="AD1101" i="1"/>
  <c r="AD1119" i="1"/>
  <c r="AD1137" i="1"/>
  <c r="AD1153" i="1"/>
  <c r="AD1165" i="1"/>
  <c r="AD1176" i="1"/>
  <c r="AD1184" i="1"/>
  <c r="AD1194" i="1"/>
  <c r="AD1202" i="1"/>
  <c r="AD1212" i="1"/>
  <c r="AD1220" i="1"/>
  <c r="AD1230" i="1"/>
  <c r="AD1238" i="1"/>
  <c r="AD1248" i="1"/>
  <c r="AD1256" i="1"/>
  <c r="AD1265" i="1"/>
  <c r="AC8" i="1"/>
  <c r="AC15" i="1"/>
  <c r="AC22" i="1"/>
  <c r="AC29" i="1"/>
  <c r="AC37" i="1"/>
  <c r="AC44" i="1"/>
  <c r="AC51" i="1"/>
  <c r="AC58" i="1"/>
  <c r="AC65" i="1"/>
  <c r="AC72" i="1"/>
  <c r="AC78" i="1"/>
  <c r="AC84" i="1"/>
  <c r="AC90" i="1"/>
  <c r="AC96" i="1"/>
  <c r="AC102" i="1"/>
  <c r="AC108" i="1"/>
  <c r="AC114" i="1"/>
  <c r="AC120" i="1"/>
  <c r="AC126" i="1"/>
  <c r="AC132" i="1"/>
  <c r="AC138" i="1"/>
  <c r="AC144" i="1"/>
  <c r="AC150" i="1"/>
  <c r="AC156" i="1"/>
  <c r="AC162" i="1"/>
  <c r="AC168" i="1"/>
  <c r="AC174" i="1"/>
  <c r="AC180" i="1"/>
  <c r="AC186" i="1"/>
  <c r="AC192" i="1"/>
  <c r="AC198" i="1"/>
  <c r="AC204" i="1"/>
  <c r="AC210" i="1"/>
  <c r="AC216" i="1"/>
  <c r="AC222" i="1"/>
  <c r="AC228" i="1"/>
  <c r="AC234" i="1"/>
  <c r="AC240" i="1"/>
  <c r="AC246" i="1"/>
  <c r="AC252" i="1"/>
  <c r="AC258" i="1"/>
  <c r="AC264" i="1"/>
  <c r="AC270" i="1"/>
  <c r="AC276" i="1"/>
  <c r="AC282" i="1"/>
  <c r="AC288" i="1"/>
  <c r="AC294" i="1"/>
  <c r="AC300" i="1"/>
  <c r="AC306" i="1"/>
  <c r="AC312" i="1"/>
  <c r="AC318" i="1"/>
  <c r="AC324" i="1"/>
  <c r="AC330" i="1"/>
  <c r="AC336" i="1"/>
  <c r="AC342" i="1"/>
  <c r="AC348" i="1"/>
  <c r="AC354" i="1"/>
  <c r="AC360" i="1"/>
  <c r="AC366" i="1"/>
  <c r="AC372" i="1"/>
  <c r="AC378" i="1"/>
  <c r="AC384" i="1"/>
  <c r="AC390" i="1"/>
  <c r="AC396" i="1"/>
  <c r="AC402" i="1"/>
  <c r="AC408" i="1"/>
  <c r="AC414" i="1"/>
  <c r="AC420" i="1"/>
  <c r="AC426" i="1"/>
  <c r="AC432" i="1"/>
  <c r="AC438" i="1"/>
  <c r="AC444" i="1"/>
  <c r="AC450" i="1"/>
  <c r="AC456" i="1"/>
  <c r="AC462" i="1"/>
  <c r="AC468" i="1"/>
  <c r="AC474" i="1"/>
  <c r="AC480" i="1"/>
  <c r="AC486" i="1"/>
  <c r="AC492" i="1"/>
  <c r="AC498" i="1"/>
  <c r="AC504" i="1"/>
  <c r="AC510" i="1"/>
  <c r="AC516" i="1"/>
  <c r="AC522" i="1"/>
  <c r="AC528" i="1"/>
  <c r="AC534" i="1"/>
  <c r="AC540" i="1"/>
  <c r="AC546" i="1"/>
  <c r="AC552" i="1"/>
  <c r="AC558" i="1"/>
  <c r="AC564" i="1"/>
  <c r="AC570" i="1"/>
  <c r="AC576" i="1"/>
  <c r="AC582" i="1"/>
  <c r="AC588" i="1"/>
  <c r="AC594" i="1"/>
  <c r="AC600" i="1"/>
  <c r="AC606" i="1"/>
  <c r="AC612" i="1"/>
  <c r="AC618" i="1"/>
  <c r="AC624" i="1"/>
  <c r="AC630" i="1"/>
  <c r="AC636" i="1"/>
  <c r="AC642" i="1"/>
  <c r="AC648" i="1"/>
  <c r="AC654" i="1"/>
  <c r="AC660" i="1"/>
  <c r="AC666" i="1"/>
  <c r="AC672" i="1"/>
  <c r="AC678" i="1"/>
  <c r="AC684" i="1"/>
  <c r="AC690" i="1"/>
  <c r="AC696" i="1"/>
  <c r="AC702" i="1"/>
  <c r="AC708" i="1"/>
  <c r="AC714" i="1"/>
  <c r="AC720" i="1"/>
  <c r="AC726" i="1"/>
  <c r="AC732" i="1"/>
  <c r="AC738" i="1"/>
  <c r="AC744" i="1"/>
  <c r="AC750" i="1"/>
  <c r="AC756" i="1"/>
  <c r="AC762" i="1"/>
  <c r="AC768" i="1"/>
  <c r="AD437" i="1"/>
  <c r="AD495" i="1"/>
  <c r="AD548" i="1"/>
  <c r="AD591" i="1"/>
  <c r="AD627" i="1"/>
  <c r="AD663" i="1"/>
  <c r="AD699" i="1"/>
  <c r="AD735" i="1"/>
  <c r="AD771" i="1"/>
  <c r="AD807" i="1"/>
  <c r="AD835" i="1"/>
  <c r="AD853" i="1"/>
  <c r="AD871" i="1"/>
  <c r="AD889" i="1"/>
  <c r="AD907" i="1"/>
  <c r="AD925" i="1"/>
  <c r="AD943" i="1"/>
  <c r="AD961" i="1"/>
  <c r="AD979" i="1"/>
  <c r="AD997" i="1"/>
  <c r="AD1015" i="1"/>
  <c r="AD1033" i="1"/>
  <c r="AD1051" i="1"/>
  <c r="AD1069" i="1"/>
  <c r="AD1087" i="1"/>
  <c r="AD1105" i="1"/>
  <c r="AD1123" i="1"/>
  <c r="AD1141" i="1"/>
  <c r="AD1155" i="1"/>
  <c r="AD1167" i="1"/>
  <c r="AD1177" i="1"/>
  <c r="AD1185" i="1"/>
  <c r="AD1195" i="1"/>
  <c r="AD1203" i="1"/>
  <c r="AD1213" i="1"/>
  <c r="AD1221" i="1"/>
  <c r="AD1231" i="1"/>
  <c r="AD1239" i="1"/>
  <c r="AD1249" i="1"/>
  <c r="AD1257" i="1"/>
  <c r="AD2" i="1"/>
  <c r="AC9" i="1"/>
  <c r="AC16" i="1"/>
  <c r="AC23" i="1"/>
  <c r="AC31" i="1"/>
  <c r="AC38" i="1"/>
  <c r="AC45" i="1"/>
  <c r="AC52" i="1"/>
  <c r="AC59" i="1"/>
  <c r="AC67" i="1"/>
  <c r="AC73" i="1"/>
  <c r="AC79" i="1"/>
  <c r="AC85" i="1"/>
  <c r="AC91" i="1"/>
  <c r="AC97" i="1"/>
  <c r="AC103" i="1"/>
  <c r="AC109" i="1"/>
  <c r="AC115" i="1"/>
  <c r="AC121" i="1"/>
  <c r="AC127" i="1"/>
  <c r="AC133" i="1"/>
  <c r="AC139" i="1"/>
  <c r="AC145" i="1"/>
  <c r="AC151" i="1"/>
  <c r="AC157" i="1"/>
  <c r="AC163" i="1"/>
  <c r="AC169" i="1"/>
  <c r="AC175" i="1"/>
  <c r="AC181" i="1"/>
  <c r="AC187" i="1"/>
  <c r="AC193" i="1"/>
  <c r="AC199" i="1"/>
  <c r="AC205" i="1"/>
  <c r="AC211" i="1"/>
  <c r="AC217" i="1"/>
  <c r="AC223" i="1"/>
  <c r="AC229" i="1"/>
  <c r="AC235" i="1"/>
  <c r="AC241" i="1"/>
  <c r="AC247" i="1"/>
  <c r="AC253" i="1"/>
  <c r="AC259" i="1"/>
  <c r="AC265" i="1"/>
  <c r="AC271" i="1"/>
  <c r="AC277" i="1"/>
  <c r="AC283" i="1"/>
  <c r="AC289" i="1"/>
  <c r="AC295" i="1"/>
  <c r="AC301" i="1"/>
  <c r="AC307" i="1"/>
  <c r="AC313" i="1"/>
  <c r="AC319" i="1"/>
  <c r="AC325" i="1"/>
  <c r="AC331" i="1"/>
  <c r="AC337" i="1"/>
  <c r="AC343" i="1"/>
  <c r="AC349" i="1"/>
  <c r="AC355" i="1"/>
  <c r="AC361" i="1"/>
  <c r="AC367" i="1"/>
  <c r="AC373" i="1"/>
  <c r="AC379" i="1"/>
  <c r="AC385" i="1"/>
  <c r="BG5" i="1" s="1"/>
  <c r="AC391" i="1"/>
  <c r="AC397" i="1"/>
  <c r="AC403" i="1"/>
  <c r="AC409" i="1"/>
  <c r="AC415" i="1"/>
  <c r="AC421" i="1"/>
  <c r="AC427" i="1"/>
  <c r="AC433" i="1"/>
  <c r="AC439" i="1"/>
  <c r="AC445" i="1"/>
  <c r="AC451" i="1"/>
  <c r="AC457" i="1"/>
  <c r="AC463" i="1"/>
  <c r="AC469" i="1"/>
  <c r="AC475" i="1"/>
  <c r="AC481" i="1"/>
  <c r="AC487" i="1"/>
  <c r="AC493" i="1"/>
  <c r="AC499" i="1"/>
  <c r="AC505" i="1"/>
  <c r="AC511" i="1"/>
  <c r="AC517" i="1"/>
  <c r="AC523" i="1"/>
  <c r="AC529" i="1"/>
  <c r="AC535" i="1"/>
  <c r="AC541" i="1"/>
  <c r="AC547" i="1"/>
  <c r="AC553" i="1"/>
  <c r="AC559" i="1"/>
  <c r="AC565" i="1"/>
  <c r="AC571" i="1"/>
  <c r="AC577" i="1"/>
  <c r="AC583" i="1"/>
  <c r="AC589" i="1"/>
  <c r="AC595" i="1"/>
  <c r="AC601" i="1"/>
  <c r="AC607" i="1"/>
  <c r="AC613" i="1"/>
  <c r="AC619" i="1"/>
  <c r="AC625" i="1"/>
  <c r="AC631" i="1"/>
  <c r="AC637" i="1"/>
  <c r="AC643" i="1"/>
  <c r="AC649" i="1"/>
  <c r="AC655" i="1"/>
  <c r="AC661" i="1"/>
  <c r="AC667" i="1"/>
  <c r="AC673" i="1"/>
  <c r="AC679" i="1"/>
  <c r="AC685" i="1"/>
  <c r="AC691" i="1"/>
  <c r="AC697" i="1"/>
  <c r="AC703" i="1"/>
  <c r="AC709" i="1"/>
  <c r="AC715" i="1"/>
  <c r="AC721" i="1"/>
  <c r="AC727" i="1"/>
  <c r="AC733" i="1"/>
  <c r="AC739" i="1"/>
  <c r="AC745" i="1"/>
  <c r="AC751" i="1"/>
  <c r="AC757" i="1"/>
  <c r="AD449" i="1"/>
  <c r="AD504" i="1"/>
  <c r="AD555" i="1"/>
  <c r="AD597" i="1"/>
  <c r="AD633" i="1"/>
  <c r="AD669" i="1"/>
  <c r="AD705" i="1"/>
  <c r="AD741" i="1"/>
  <c r="AD777" i="1"/>
  <c r="AD813" i="1"/>
  <c r="AD837" i="1"/>
  <c r="AD855" i="1"/>
  <c r="AD873" i="1"/>
  <c r="AD891" i="1"/>
  <c r="AD909" i="1"/>
  <c r="AD927" i="1"/>
  <c r="AD945" i="1"/>
  <c r="AD963" i="1"/>
  <c r="AD981" i="1"/>
  <c r="AD999" i="1"/>
  <c r="AD1017" i="1"/>
  <c r="AD1035" i="1"/>
  <c r="AD1053" i="1"/>
  <c r="AD1071" i="1"/>
  <c r="AD1089" i="1"/>
  <c r="AD1107" i="1"/>
  <c r="AD1125" i="1"/>
  <c r="AD1143" i="1"/>
  <c r="AD1158" i="1"/>
  <c r="AD1170" i="1"/>
  <c r="AD1178" i="1"/>
  <c r="AD1188" i="1"/>
  <c r="AD1196" i="1"/>
  <c r="AD1206" i="1"/>
  <c r="AD1214" i="1"/>
  <c r="AD1224" i="1"/>
  <c r="AD1232" i="1"/>
  <c r="AD1242" i="1"/>
  <c r="AD1250" i="1"/>
  <c r="AD1260" i="1"/>
  <c r="AC3" i="1"/>
  <c r="AC10" i="1"/>
  <c r="AC17" i="1"/>
  <c r="AC25" i="1"/>
  <c r="AC32" i="1"/>
  <c r="AC39" i="1"/>
  <c r="AC46" i="1"/>
  <c r="AC53" i="1"/>
  <c r="AC61" i="1"/>
  <c r="AC68" i="1"/>
  <c r="AC74" i="1"/>
  <c r="AC80" i="1"/>
  <c r="AC86" i="1"/>
  <c r="AC92" i="1"/>
  <c r="AC98" i="1"/>
  <c r="AC104" i="1"/>
  <c r="AC110" i="1"/>
  <c r="AC116" i="1"/>
  <c r="AC122" i="1"/>
  <c r="AC128" i="1"/>
  <c r="AC134" i="1"/>
  <c r="AC140" i="1"/>
  <c r="AC146" i="1"/>
  <c r="AC152" i="1"/>
  <c r="AC158" i="1"/>
  <c r="AC164" i="1"/>
  <c r="AC170" i="1"/>
  <c r="AC176" i="1"/>
  <c r="AC182" i="1"/>
  <c r="AC188" i="1"/>
  <c r="AC194" i="1"/>
  <c r="AC200" i="1"/>
  <c r="AC206" i="1"/>
  <c r="AC212" i="1"/>
  <c r="AC218" i="1"/>
  <c r="AC224" i="1"/>
  <c r="AC230" i="1"/>
  <c r="AC236" i="1"/>
  <c r="AC242" i="1"/>
  <c r="AC248" i="1"/>
  <c r="AC254" i="1"/>
  <c r="AC260" i="1"/>
  <c r="AC266" i="1"/>
  <c r="AC272" i="1"/>
  <c r="AC278" i="1"/>
  <c r="AC284" i="1"/>
  <c r="AC290" i="1"/>
  <c r="AC296" i="1"/>
  <c r="AC302" i="1"/>
  <c r="AC308" i="1"/>
  <c r="AC314" i="1"/>
  <c r="AC320" i="1"/>
  <c r="AC326" i="1"/>
  <c r="AC332" i="1"/>
  <c r="AC338" i="1"/>
  <c r="AC344" i="1"/>
  <c r="AC350" i="1"/>
  <c r="AC356" i="1"/>
  <c r="AC362" i="1"/>
  <c r="AC368" i="1"/>
  <c r="AC374" i="1"/>
  <c r="AC380" i="1"/>
  <c r="AC386" i="1"/>
  <c r="AC392" i="1"/>
  <c r="AC398" i="1"/>
  <c r="AC404" i="1"/>
  <c r="AC410" i="1"/>
  <c r="AC416" i="1"/>
  <c r="AC422" i="1"/>
  <c r="AC428" i="1"/>
  <c r="AC434" i="1"/>
  <c r="AC440" i="1"/>
  <c r="AC446" i="1"/>
  <c r="AC452" i="1"/>
  <c r="AC458" i="1"/>
  <c r="AC464" i="1"/>
  <c r="AC470" i="1"/>
  <c r="AC476" i="1"/>
  <c r="AC482" i="1"/>
  <c r="AC488" i="1"/>
  <c r="AC494" i="1"/>
  <c r="AC500" i="1"/>
  <c r="AC506" i="1"/>
  <c r="AC512" i="1"/>
  <c r="AC518" i="1"/>
  <c r="AC524" i="1"/>
  <c r="AC530" i="1"/>
  <c r="AC536" i="1"/>
  <c r="AC542" i="1"/>
  <c r="AC548" i="1"/>
  <c r="AC554" i="1"/>
  <c r="AC560" i="1"/>
  <c r="AC566" i="1"/>
  <c r="AC572" i="1"/>
  <c r="AC578" i="1"/>
  <c r="AC584" i="1"/>
  <c r="AC590" i="1"/>
  <c r="AC596" i="1"/>
  <c r="AC602" i="1"/>
  <c r="AC608" i="1"/>
  <c r="AC614" i="1"/>
  <c r="AC620" i="1"/>
  <c r="AC626" i="1"/>
  <c r="AC632" i="1"/>
  <c r="AC638" i="1"/>
  <c r="AC644" i="1"/>
  <c r="AC650" i="1"/>
  <c r="AC656" i="1"/>
  <c r="AC662" i="1"/>
  <c r="AC668" i="1"/>
  <c r="AC674" i="1"/>
  <c r="AC680" i="1"/>
  <c r="AC686" i="1"/>
  <c r="AC692" i="1"/>
  <c r="AC698" i="1"/>
  <c r="AC704" i="1"/>
  <c r="AC710" i="1"/>
  <c r="AC716" i="1"/>
  <c r="AC722" i="1"/>
  <c r="AC728" i="1"/>
  <c r="AC734" i="1"/>
  <c r="AC740" i="1"/>
  <c r="AC746" i="1"/>
  <c r="AC752" i="1"/>
  <c r="AC758" i="1"/>
  <c r="AC764" i="1"/>
  <c r="AC770" i="1"/>
  <c r="AD459" i="1"/>
  <c r="AD513" i="1"/>
  <c r="AD563" i="1"/>
  <c r="AD603" i="1"/>
  <c r="AD639" i="1"/>
  <c r="AD675" i="1"/>
  <c r="AD711" i="1"/>
  <c r="AD747" i="1"/>
  <c r="AD783" i="1"/>
  <c r="AD819" i="1"/>
  <c r="AD841" i="1"/>
  <c r="AD859" i="1"/>
  <c r="AD877" i="1"/>
  <c r="AD895" i="1"/>
  <c r="AD913" i="1"/>
  <c r="AD931" i="1"/>
  <c r="AD949" i="1"/>
  <c r="AD967" i="1"/>
  <c r="AD985" i="1"/>
  <c r="AD1003" i="1"/>
  <c r="AD1021" i="1"/>
  <c r="AD1039" i="1"/>
  <c r="AD1057" i="1"/>
  <c r="AD1075" i="1"/>
  <c r="AD1093" i="1"/>
  <c r="AD1111" i="1"/>
  <c r="AD1129" i="1"/>
  <c r="AD1147" i="1"/>
  <c r="AD1159" i="1"/>
  <c r="AD1171" i="1"/>
  <c r="AD1179" i="1"/>
  <c r="AD1189" i="1"/>
  <c r="AD1197" i="1"/>
  <c r="AD1207" i="1"/>
  <c r="AD1215" i="1"/>
  <c r="AD1225" i="1"/>
  <c r="AD1233" i="1"/>
  <c r="AD1243" i="1"/>
  <c r="AD1251" i="1"/>
  <c r="AD1261" i="1"/>
  <c r="AC4" i="1"/>
  <c r="AC11" i="1"/>
  <c r="AC19" i="1"/>
  <c r="AC26" i="1"/>
  <c r="AC33" i="1"/>
  <c r="AC40" i="1"/>
  <c r="AC47" i="1"/>
  <c r="AC55" i="1"/>
  <c r="AC62" i="1"/>
  <c r="AC69" i="1"/>
  <c r="AC75" i="1"/>
  <c r="AC81" i="1"/>
  <c r="AC87" i="1"/>
  <c r="AC93" i="1"/>
  <c r="AC99" i="1"/>
  <c r="AC105" i="1"/>
  <c r="AC111" i="1"/>
  <c r="AC117" i="1"/>
  <c r="AC123" i="1"/>
  <c r="AC129" i="1"/>
  <c r="AC135" i="1"/>
  <c r="AC141" i="1"/>
  <c r="AC147" i="1"/>
  <c r="AC183" i="1"/>
  <c r="AC219" i="1"/>
  <c r="AC255" i="1"/>
  <c r="AC291" i="1"/>
  <c r="AC327" i="1"/>
  <c r="AC363" i="1"/>
  <c r="AC399" i="1"/>
  <c r="AC435" i="1"/>
  <c r="AC471" i="1"/>
  <c r="AC507" i="1"/>
  <c r="AC543" i="1"/>
  <c r="AC579" i="1"/>
  <c r="AC615" i="1"/>
  <c r="AC651" i="1"/>
  <c r="AC687" i="1"/>
  <c r="AC707" i="1"/>
  <c r="AC725" i="1"/>
  <c r="AC743" i="1"/>
  <c r="AC761" i="1"/>
  <c r="AC773" i="1"/>
  <c r="AC780" i="1"/>
  <c r="AC787" i="1"/>
  <c r="AC793" i="1"/>
  <c r="AC799" i="1"/>
  <c r="AC805" i="1"/>
  <c r="AC811" i="1"/>
  <c r="AC817" i="1"/>
  <c r="AC823" i="1"/>
  <c r="AC829" i="1"/>
  <c r="AC835" i="1"/>
  <c r="AC841" i="1"/>
  <c r="AC847" i="1"/>
  <c r="AC853" i="1"/>
  <c r="AC859" i="1"/>
  <c r="AC865" i="1"/>
  <c r="AC871" i="1"/>
  <c r="AC877" i="1"/>
  <c r="AC883" i="1"/>
  <c r="AC889" i="1"/>
  <c r="AC895" i="1"/>
  <c r="AC901" i="1"/>
  <c r="AC907" i="1"/>
  <c r="AC913" i="1"/>
  <c r="AC919" i="1"/>
  <c r="AC925" i="1"/>
  <c r="AC931" i="1"/>
  <c r="AC937" i="1"/>
  <c r="AC943" i="1"/>
  <c r="AC949" i="1"/>
  <c r="AC955" i="1"/>
  <c r="AC961" i="1"/>
  <c r="AC967" i="1"/>
  <c r="AC973" i="1"/>
  <c r="AC979" i="1"/>
  <c r="AC985" i="1"/>
  <c r="AC991" i="1"/>
  <c r="AC997" i="1"/>
  <c r="AC1003" i="1"/>
  <c r="AC1009" i="1"/>
  <c r="AC1015" i="1"/>
  <c r="AC1021" i="1"/>
  <c r="AC1027" i="1"/>
  <c r="AC1033" i="1"/>
  <c r="AC1039" i="1"/>
  <c r="AC1045" i="1"/>
  <c r="AC1051" i="1"/>
  <c r="AC1057" i="1"/>
  <c r="AC1063" i="1"/>
  <c r="AC1069" i="1"/>
  <c r="AC1075" i="1"/>
  <c r="AC1081" i="1"/>
  <c r="AC1087" i="1"/>
  <c r="AC1093" i="1"/>
  <c r="AC1099" i="1"/>
  <c r="AC1105" i="1"/>
  <c r="AC1111" i="1"/>
  <c r="AC1117" i="1"/>
  <c r="AC1123" i="1"/>
  <c r="AC1129" i="1"/>
  <c r="AC1135" i="1"/>
  <c r="AC1141" i="1"/>
  <c r="AC1147" i="1"/>
  <c r="AC1153" i="1"/>
  <c r="AC1159" i="1"/>
  <c r="AC1165" i="1"/>
  <c r="AC1171" i="1"/>
  <c r="AC1177" i="1"/>
  <c r="AC1183" i="1"/>
  <c r="AC1189" i="1"/>
  <c r="AC1195" i="1"/>
  <c r="AC1201" i="1"/>
  <c r="AC1207" i="1"/>
  <c r="AC1213" i="1"/>
  <c r="AC1219" i="1"/>
  <c r="AC1225" i="1"/>
  <c r="AC1231" i="1"/>
  <c r="AC1237" i="1"/>
  <c r="AC1243" i="1"/>
  <c r="AC1249" i="1"/>
  <c r="AC1255" i="1"/>
  <c r="AC1261" i="1"/>
  <c r="AB3" i="1"/>
  <c r="AB9" i="1"/>
  <c r="AB15" i="1"/>
  <c r="AB21" i="1"/>
  <c r="AB27" i="1"/>
  <c r="AB33" i="1"/>
  <c r="AB39" i="1"/>
  <c r="AB45" i="1"/>
  <c r="AB51" i="1"/>
  <c r="AB57" i="1"/>
  <c r="AB63" i="1"/>
  <c r="AB69" i="1"/>
  <c r="AB75" i="1"/>
  <c r="AB81" i="1"/>
  <c r="AB87" i="1"/>
  <c r="AB93" i="1"/>
  <c r="AB99" i="1"/>
  <c r="AB105" i="1"/>
  <c r="AB111" i="1"/>
  <c r="AB117" i="1"/>
  <c r="AB123" i="1"/>
  <c r="AB129" i="1"/>
  <c r="AB135" i="1"/>
  <c r="AB141" i="1"/>
  <c r="AB147" i="1"/>
  <c r="AB153" i="1"/>
  <c r="AB159" i="1"/>
  <c r="AB165" i="1"/>
  <c r="AB171" i="1"/>
  <c r="AB177" i="1"/>
  <c r="AB183" i="1"/>
  <c r="AB189" i="1"/>
  <c r="AB195" i="1"/>
  <c r="AB201" i="1"/>
  <c r="AB207" i="1"/>
  <c r="AB213" i="1"/>
  <c r="AB219" i="1"/>
  <c r="AB225" i="1"/>
  <c r="AB231" i="1"/>
  <c r="AB237" i="1"/>
  <c r="AB243" i="1"/>
  <c r="AB249" i="1"/>
  <c r="AB255" i="1"/>
  <c r="AB261" i="1"/>
  <c r="AB267" i="1"/>
  <c r="AB273" i="1"/>
  <c r="AB279" i="1"/>
  <c r="AB285" i="1"/>
  <c r="AB291" i="1"/>
  <c r="AB297" i="1"/>
  <c r="AB303" i="1"/>
  <c r="AB309" i="1"/>
  <c r="AB315" i="1"/>
  <c r="AB321" i="1"/>
  <c r="AB327" i="1"/>
  <c r="AB333" i="1"/>
  <c r="AB339" i="1"/>
  <c r="AB345" i="1"/>
  <c r="AB351" i="1"/>
  <c r="AB357" i="1"/>
  <c r="AB363" i="1"/>
  <c r="AB369" i="1"/>
  <c r="AB375" i="1"/>
  <c r="AB381" i="1"/>
  <c r="AB387" i="1"/>
  <c r="AB393" i="1"/>
  <c r="AB399" i="1"/>
  <c r="AB405" i="1"/>
  <c r="AB411" i="1"/>
  <c r="AB417" i="1"/>
  <c r="AB423" i="1"/>
  <c r="AB429" i="1"/>
  <c r="AB435" i="1"/>
  <c r="AB441" i="1"/>
  <c r="AB447" i="1"/>
  <c r="AC153" i="1"/>
  <c r="AC189" i="1"/>
  <c r="AC225" i="1"/>
  <c r="AC261" i="1"/>
  <c r="AC297" i="1"/>
  <c r="AC333" i="1"/>
  <c r="AC369" i="1"/>
  <c r="AC405" i="1"/>
  <c r="AC441" i="1"/>
  <c r="AC477" i="1"/>
  <c r="AC513" i="1"/>
  <c r="AC549" i="1"/>
  <c r="AC585" i="1"/>
  <c r="AC621" i="1"/>
  <c r="AC657" i="1"/>
  <c r="AC693" i="1"/>
  <c r="AC711" i="1"/>
  <c r="AC729" i="1"/>
  <c r="AC747" i="1"/>
  <c r="AC763" i="1"/>
  <c r="AC774" i="1"/>
  <c r="AC781" i="1"/>
  <c r="AC788" i="1"/>
  <c r="AC794" i="1"/>
  <c r="AC800" i="1"/>
  <c r="AC806" i="1"/>
  <c r="AC812" i="1"/>
  <c r="AC818" i="1"/>
  <c r="AC824" i="1"/>
  <c r="AC830" i="1"/>
  <c r="AC836" i="1"/>
  <c r="AC842" i="1"/>
  <c r="AC848" i="1"/>
  <c r="AC854" i="1"/>
  <c r="AC860" i="1"/>
  <c r="AC866" i="1"/>
  <c r="AC872" i="1"/>
  <c r="AC878" i="1"/>
  <c r="AC884" i="1"/>
  <c r="AC890" i="1"/>
  <c r="AC896" i="1"/>
  <c r="AC902" i="1"/>
  <c r="AC908" i="1"/>
  <c r="AC914" i="1"/>
  <c r="AC920" i="1"/>
  <c r="AC926" i="1"/>
  <c r="AC932" i="1"/>
  <c r="AC938" i="1"/>
  <c r="AC944" i="1"/>
  <c r="AC950" i="1"/>
  <c r="AC956" i="1"/>
  <c r="AC962" i="1"/>
  <c r="AC968" i="1"/>
  <c r="AC974" i="1"/>
  <c r="AC980" i="1"/>
  <c r="AC986" i="1"/>
  <c r="AC992" i="1"/>
  <c r="AC998" i="1"/>
  <c r="AC1004" i="1"/>
  <c r="AC1010" i="1"/>
  <c r="AC1016" i="1"/>
  <c r="AC1022" i="1"/>
  <c r="AC1028" i="1"/>
  <c r="AC1034" i="1"/>
  <c r="AC1040" i="1"/>
  <c r="AC1046" i="1"/>
  <c r="AC1052" i="1"/>
  <c r="AC1058" i="1"/>
  <c r="AC1064" i="1"/>
  <c r="AC1070" i="1"/>
  <c r="AC1076" i="1"/>
  <c r="AC1082" i="1"/>
  <c r="AC1088" i="1"/>
  <c r="AC1094" i="1"/>
  <c r="AC1100" i="1"/>
  <c r="AC1106" i="1"/>
  <c r="AC1112" i="1"/>
  <c r="AC1118" i="1"/>
  <c r="AC1124" i="1"/>
  <c r="AC1130" i="1"/>
  <c r="AC1136" i="1"/>
  <c r="AC1142" i="1"/>
  <c r="AC1148" i="1"/>
  <c r="AC1154" i="1"/>
  <c r="AC1160" i="1"/>
  <c r="AC1166" i="1"/>
  <c r="AC1172" i="1"/>
  <c r="AC1178" i="1"/>
  <c r="AC1184" i="1"/>
  <c r="AC1190" i="1"/>
  <c r="AC1196" i="1"/>
  <c r="AC1202" i="1"/>
  <c r="AC1208" i="1"/>
  <c r="AC1214" i="1"/>
  <c r="AC1220" i="1"/>
  <c r="AC1226" i="1"/>
  <c r="AC1232" i="1"/>
  <c r="AC1238" i="1"/>
  <c r="AC1244" i="1"/>
  <c r="AC1250" i="1"/>
  <c r="AC1256" i="1"/>
  <c r="AC1262" i="1"/>
  <c r="AB4" i="1"/>
  <c r="AB10" i="1"/>
  <c r="AB16" i="1"/>
  <c r="AB22" i="1"/>
  <c r="AB28" i="1"/>
  <c r="AB34" i="1"/>
  <c r="AB40" i="1"/>
  <c r="AB46" i="1"/>
  <c r="AB52" i="1"/>
  <c r="AB58" i="1"/>
  <c r="AB64" i="1"/>
  <c r="AB70" i="1"/>
  <c r="AB76" i="1"/>
  <c r="AB82" i="1"/>
  <c r="AB88" i="1"/>
  <c r="AB94" i="1"/>
  <c r="AB100" i="1"/>
  <c r="AB106" i="1"/>
  <c r="AB112" i="1"/>
  <c r="AB118" i="1"/>
  <c r="AB124" i="1"/>
  <c r="AB130" i="1"/>
  <c r="AB136" i="1"/>
  <c r="AB142" i="1"/>
  <c r="AB148" i="1"/>
  <c r="AB154" i="1"/>
  <c r="AB160" i="1"/>
  <c r="AB166" i="1"/>
  <c r="AB172" i="1"/>
  <c r="AB178" i="1"/>
  <c r="AB184" i="1"/>
  <c r="AB190" i="1"/>
  <c r="AB196" i="1"/>
  <c r="AB202" i="1"/>
  <c r="AB208" i="1"/>
  <c r="AB214" i="1"/>
  <c r="AB220" i="1"/>
  <c r="AB226" i="1"/>
  <c r="AB232" i="1"/>
  <c r="AB238" i="1"/>
  <c r="AB244" i="1"/>
  <c r="AB250" i="1"/>
  <c r="AB256" i="1"/>
  <c r="AB262" i="1"/>
  <c r="AB268" i="1"/>
  <c r="AB274" i="1"/>
  <c r="AB280" i="1"/>
  <c r="AB286" i="1"/>
  <c r="AB292" i="1"/>
  <c r="AB298" i="1"/>
  <c r="AB304" i="1"/>
  <c r="AB310" i="1"/>
  <c r="AB316" i="1"/>
  <c r="AB322" i="1"/>
  <c r="AB328" i="1"/>
  <c r="AB334" i="1"/>
  <c r="AB340" i="1"/>
  <c r="AB346" i="1"/>
  <c r="AB352" i="1"/>
  <c r="AB358" i="1"/>
  <c r="AB364" i="1"/>
  <c r="AB370" i="1"/>
  <c r="AB376" i="1"/>
  <c r="AB382" i="1"/>
  <c r="AC159" i="1"/>
  <c r="AC195" i="1"/>
  <c r="AC231" i="1"/>
  <c r="AC267" i="1"/>
  <c r="AC303" i="1"/>
  <c r="AC339" i="1"/>
  <c r="AC375" i="1"/>
  <c r="AC411" i="1"/>
  <c r="AC447" i="1"/>
  <c r="AC483" i="1"/>
  <c r="AC519" i="1"/>
  <c r="AC555" i="1"/>
  <c r="AC591" i="1"/>
  <c r="AC627" i="1"/>
  <c r="AC663" i="1"/>
  <c r="AC695" i="1"/>
  <c r="AC713" i="1"/>
  <c r="AC731" i="1"/>
  <c r="AC749" i="1"/>
  <c r="AC765" i="1"/>
  <c r="AC775" i="1"/>
  <c r="AC782" i="1"/>
  <c r="AC789" i="1"/>
  <c r="AC795" i="1"/>
  <c r="AC801" i="1"/>
  <c r="AC807" i="1"/>
  <c r="AC813" i="1"/>
  <c r="AC819" i="1"/>
  <c r="AC825" i="1"/>
  <c r="AC831" i="1"/>
  <c r="AC837" i="1"/>
  <c r="AC843" i="1"/>
  <c r="AC849" i="1"/>
  <c r="AC855" i="1"/>
  <c r="AC861" i="1"/>
  <c r="AC867" i="1"/>
  <c r="AC873" i="1"/>
  <c r="AC879" i="1"/>
  <c r="AC885" i="1"/>
  <c r="AC891" i="1"/>
  <c r="AC897" i="1"/>
  <c r="AC903" i="1"/>
  <c r="AC909" i="1"/>
  <c r="AC915" i="1"/>
  <c r="AC921" i="1"/>
  <c r="AC927" i="1"/>
  <c r="AC933" i="1"/>
  <c r="AC939" i="1"/>
  <c r="AC945" i="1"/>
  <c r="AC951" i="1"/>
  <c r="AC957" i="1"/>
  <c r="AC963" i="1"/>
  <c r="AC969" i="1"/>
  <c r="AC975" i="1"/>
  <c r="AC981" i="1"/>
  <c r="AC987" i="1"/>
  <c r="AC993" i="1"/>
  <c r="AC999" i="1"/>
  <c r="AC1005" i="1"/>
  <c r="AC1011" i="1"/>
  <c r="AC1017" i="1"/>
  <c r="AC1023" i="1"/>
  <c r="AC1029" i="1"/>
  <c r="AC1035" i="1"/>
  <c r="AC1041" i="1"/>
  <c r="AC1047" i="1"/>
  <c r="AC1053" i="1"/>
  <c r="AC1059" i="1"/>
  <c r="AC1065" i="1"/>
  <c r="AC1071" i="1"/>
  <c r="AC1077" i="1"/>
  <c r="AC1083" i="1"/>
  <c r="AC1089" i="1"/>
  <c r="AC1095" i="1"/>
  <c r="AC1101" i="1"/>
  <c r="AC1107" i="1"/>
  <c r="AC1113" i="1"/>
  <c r="AC1119" i="1"/>
  <c r="AC1125" i="1"/>
  <c r="AC1131" i="1"/>
  <c r="AC1137" i="1"/>
  <c r="AC1143" i="1"/>
  <c r="AC1149" i="1"/>
  <c r="AC1155" i="1"/>
  <c r="AC1161" i="1"/>
  <c r="AC1167" i="1"/>
  <c r="AC1173" i="1"/>
  <c r="AC1179" i="1"/>
  <c r="AC1185" i="1"/>
  <c r="AC1191" i="1"/>
  <c r="AC1197" i="1"/>
  <c r="AC1203" i="1"/>
  <c r="AC1209" i="1"/>
  <c r="AC1215" i="1"/>
  <c r="AC1221" i="1"/>
  <c r="AC1227" i="1"/>
  <c r="AC1233" i="1"/>
  <c r="AC1239" i="1"/>
  <c r="AC1245" i="1"/>
  <c r="AC1251" i="1"/>
  <c r="AC1257" i="1"/>
  <c r="AC1263" i="1"/>
  <c r="AB5" i="1"/>
  <c r="AB11" i="1"/>
  <c r="AB17" i="1"/>
  <c r="AB23" i="1"/>
  <c r="AB29" i="1"/>
  <c r="AB35" i="1"/>
  <c r="AB41" i="1"/>
  <c r="AB47" i="1"/>
  <c r="AB53" i="1"/>
  <c r="AB59" i="1"/>
  <c r="AB65" i="1"/>
  <c r="AB71" i="1"/>
  <c r="AB77" i="1"/>
  <c r="AB83" i="1"/>
  <c r="AB89" i="1"/>
  <c r="AB95" i="1"/>
  <c r="AB101" i="1"/>
  <c r="AB107" i="1"/>
  <c r="AB113" i="1"/>
  <c r="AB119" i="1"/>
  <c r="AB125" i="1"/>
  <c r="AB131" i="1"/>
  <c r="AB137" i="1"/>
  <c r="AB143" i="1"/>
  <c r="AB149" i="1"/>
  <c r="AB155" i="1"/>
  <c r="AB161" i="1"/>
  <c r="AB167" i="1"/>
  <c r="AB173" i="1"/>
  <c r="AB179" i="1"/>
  <c r="AB185" i="1"/>
  <c r="AB191" i="1"/>
  <c r="AB197" i="1"/>
  <c r="AB203" i="1"/>
  <c r="AB209" i="1"/>
  <c r="AB215" i="1"/>
  <c r="AB221" i="1"/>
  <c r="AB227" i="1"/>
  <c r="AB233" i="1"/>
  <c r="AB239" i="1"/>
  <c r="AB245" i="1"/>
  <c r="AB251" i="1"/>
  <c r="AB257" i="1"/>
  <c r="AB263" i="1"/>
  <c r="AB269" i="1"/>
  <c r="AB275" i="1"/>
  <c r="AB281" i="1"/>
  <c r="AB287" i="1"/>
  <c r="AB293" i="1"/>
  <c r="AB299" i="1"/>
  <c r="AB305" i="1"/>
  <c r="AB311" i="1"/>
  <c r="AB317" i="1"/>
  <c r="AB323" i="1"/>
  <c r="AB329" i="1"/>
  <c r="AB335" i="1"/>
  <c r="AB341" i="1"/>
  <c r="AB347" i="1"/>
  <c r="AB353" i="1"/>
  <c r="AB359" i="1"/>
  <c r="AB365" i="1"/>
  <c r="AB371" i="1"/>
  <c r="AB377" i="1"/>
  <c r="AB383" i="1"/>
  <c r="AB389" i="1"/>
  <c r="AB395" i="1"/>
  <c r="AB401" i="1"/>
  <c r="AB407" i="1"/>
  <c r="AC165" i="1"/>
  <c r="AC201" i="1"/>
  <c r="AC237" i="1"/>
  <c r="AC273" i="1"/>
  <c r="AC309" i="1"/>
  <c r="AC345" i="1"/>
  <c r="AC381" i="1"/>
  <c r="AC417" i="1"/>
  <c r="AC453" i="1"/>
  <c r="AC489" i="1"/>
  <c r="AC525" i="1"/>
  <c r="AC561" i="1"/>
  <c r="AC597" i="1"/>
  <c r="AC633" i="1"/>
  <c r="AC669" i="1"/>
  <c r="AC699" i="1"/>
  <c r="AC717" i="1"/>
  <c r="AC735" i="1"/>
  <c r="AC753" i="1"/>
  <c r="AC767" i="1"/>
  <c r="AC776" i="1"/>
  <c r="AC783" i="1"/>
  <c r="AC790" i="1"/>
  <c r="AC796" i="1"/>
  <c r="AC802" i="1"/>
  <c r="AC808" i="1"/>
  <c r="AC814" i="1"/>
  <c r="AC820" i="1"/>
  <c r="AC826" i="1"/>
  <c r="AC832" i="1"/>
  <c r="AC838" i="1"/>
  <c r="AC844" i="1"/>
  <c r="AC850" i="1"/>
  <c r="AC856" i="1"/>
  <c r="AC862" i="1"/>
  <c r="AC868" i="1"/>
  <c r="AC874" i="1"/>
  <c r="AC880" i="1"/>
  <c r="AC886" i="1"/>
  <c r="AC892" i="1"/>
  <c r="AC898" i="1"/>
  <c r="AC904" i="1"/>
  <c r="AC910" i="1"/>
  <c r="AC916" i="1"/>
  <c r="AC922" i="1"/>
  <c r="AC928" i="1"/>
  <c r="AC934" i="1"/>
  <c r="AC940" i="1"/>
  <c r="AC946" i="1"/>
  <c r="AC952" i="1"/>
  <c r="AC958" i="1"/>
  <c r="AC964" i="1"/>
  <c r="AC970" i="1"/>
  <c r="AC976" i="1"/>
  <c r="AC982" i="1"/>
  <c r="AC988" i="1"/>
  <c r="AC994" i="1"/>
  <c r="AC1000" i="1"/>
  <c r="AC1006" i="1"/>
  <c r="AC1012" i="1"/>
  <c r="AC1018" i="1"/>
  <c r="AC1024" i="1"/>
  <c r="AC1030" i="1"/>
  <c r="AC1036" i="1"/>
  <c r="AC1042" i="1"/>
  <c r="AC1048" i="1"/>
  <c r="AC1054" i="1"/>
  <c r="AC1060" i="1"/>
  <c r="AC1066" i="1"/>
  <c r="AC1072" i="1"/>
  <c r="AC1078" i="1"/>
  <c r="AC1084" i="1"/>
  <c r="AC1090" i="1"/>
  <c r="AC1096" i="1"/>
  <c r="AC1102" i="1"/>
  <c r="AC1108" i="1"/>
  <c r="AC1114" i="1"/>
  <c r="AC1120" i="1"/>
  <c r="AC1126" i="1"/>
  <c r="AC1132" i="1"/>
  <c r="AC1138" i="1"/>
  <c r="AC1144" i="1"/>
  <c r="AC1150" i="1"/>
  <c r="AC1156" i="1"/>
  <c r="AC1162" i="1"/>
  <c r="AC1168" i="1"/>
  <c r="AC1174" i="1"/>
  <c r="AC1180" i="1"/>
  <c r="AC1186" i="1"/>
  <c r="AC1192" i="1"/>
  <c r="AC1198" i="1"/>
  <c r="AC1204" i="1"/>
  <c r="AC1210" i="1"/>
  <c r="AC1216" i="1"/>
  <c r="AC1222" i="1"/>
  <c r="AC1228" i="1"/>
  <c r="AC1234" i="1"/>
  <c r="AC1240" i="1"/>
  <c r="AC1246" i="1"/>
  <c r="AC1252" i="1"/>
  <c r="AC1258" i="1"/>
  <c r="AC1264" i="1"/>
  <c r="AB6" i="1"/>
  <c r="AB12" i="1"/>
  <c r="AB18" i="1"/>
  <c r="AB24" i="1"/>
  <c r="AB30" i="1"/>
  <c r="AB36" i="1"/>
  <c r="AB42" i="1"/>
  <c r="AB48" i="1"/>
  <c r="AB54" i="1"/>
  <c r="AB60" i="1"/>
  <c r="AB66" i="1"/>
  <c r="AB72" i="1"/>
  <c r="AB78" i="1"/>
  <c r="AB84" i="1"/>
  <c r="AB90" i="1"/>
  <c r="AB96" i="1"/>
  <c r="AB102" i="1"/>
  <c r="AB108" i="1"/>
  <c r="AB114" i="1"/>
  <c r="AB120" i="1"/>
  <c r="AB126" i="1"/>
  <c r="AB132" i="1"/>
  <c r="AB138" i="1"/>
  <c r="AB144" i="1"/>
  <c r="AB150" i="1"/>
  <c r="AB156" i="1"/>
  <c r="AB162" i="1"/>
  <c r="AB168" i="1"/>
  <c r="AB174" i="1"/>
  <c r="AB180" i="1"/>
  <c r="AB186" i="1"/>
  <c r="AB192" i="1"/>
  <c r="AB198" i="1"/>
  <c r="AB204" i="1"/>
  <c r="AB210" i="1"/>
  <c r="AB216" i="1"/>
  <c r="AB222" i="1"/>
  <c r="AB228" i="1"/>
  <c r="AB234" i="1"/>
  <c r="AB240" i="1"/>
  <c r="AB246" i="1"/>
  <c r="AB252" i="1"/>
  <c r="AB258" i="1"/>
  <c r="AB264" i="1"/>
  <c r="AB270" i="1"/>
  <c r="AB276" i="1"/>
  <c r="AB282" i="1"/>
  <c r="AB288" i="1"/>
  <c r="AB294" i="1"/>
  <c r="AB300" i="1"/>
  <c r="AB306" i="1"/>
  <c r="AB312" i="1"/>
  <c r="AB318" i="1"/>
  <c r="AB324" i="1"/>
  <c r="AB330" i="1"/>
  <c r="AB336" i="1"/>
  <c r="AB342" i="1"/>
  <c r="AB348" i="1"/>
  <c r="AB354" i="1"/>
  <c r="AB360" i="1"/>
  <c r="AB366" i="1"/>
  <c r="AB372" i="1"/>
  <c r="AC171" i="1"/>
  <c r="AC207" i="1"/>
  <c r="AC243" i="1"/>
  <c r="AC279" i="1"/>
  <c r="AC315" i="1"/>
  <c r="AC351" i="1"/>
  <c r="AC387" i="1"/>
  <c r="AC423" i="1"/>
  <c r="AC459" i="1"/>
  <c r="AC495" i="1"/>
  <c r="AC531" i="1"/>
  <c r="AC567" i="1"/>
  <c r="AC603" i="1"/>
  <c r="AC639" i="1"/>
  <c r="AC675" i="1"/>
  <c r="AC701" i="1"/>
  <c r="AC719" i="1"/>
  <c r="AC737" i="1"/>
  <c r="AC755" i="1"/>
  <c r="AC769" i="1"/>
  <c r="AC777" i="1"/>
  <c r="AC785" i="1"/>
  <c r="AC791" i="1"/>
  <c r="AC797" i="1"/>
  <c r="AC803" i="1"/>
  <c r="AC809" i="1"/>
  <c r="AC815" i="1"/>
  <c r="AC821" i="1"/>
  <c r="AC827" i="1"/>
  <c r="AC833" i="1"/>
  <c r="AC839" i="1"/>
  <c r="AC845" i="1"/>
  <c r="AC851" i="1"/>
  <c r="AC857" i="1"/>
  <c r="AC863" i="1"/>
  <c r="AC869" i="1"/>
  <c r="AC875" i="1"/>
  <c r="AC881" i="1"/>
  <c r="AC887" i="1"/>
  <c r="AC893" i="1"/>
  <c r="AC899" i="1"/>
  <c r="AC905" i="1"/>
  <c r="AC911" i="1"/>
  <c r="AC917" i="1"/>
  <c r="AC923" i="1"/>
  <c r="AC929" i="1"/>
  <c r="AC935" i="1"/>
  <c r="AC941" i="1"/>
  <c r="AC947" i="1"/>
  <c r="AC953" i="1"/>
  <c r="AC959" i="1"/>
  <c r="AC965" i="1"/>
  <c r="AC971" i="1"/>
  <c r="AC977" i="1"/>
  <c r="AC983" i="1"/>
  <c r="AC989" i="1"/>
  <c r="AC995" i="1"/>
  <c r="AC1001" i="1"/>
  <c r="AC1007" i="1"/>
  <c r="AC1013" i="1"/>
  <c r="AC1019" i="1"/>
  <c r="AC1025" i="1"/>
  <c r="AC1031" i="1"/>
  <c r="AC1037" i="1"/>
  <c r="AC1043" i="1"/>
  <c r="AC1049" i="1"/>
  <c r="AC1055" i="1"/>
  <c r="AC1061" i="1"/>
  <c r="AC1067" i="1"/>
  <c r="AC1073" i="1"/>
  <c r="AC1079" i="1"/>
  <c r="AC1085" i="1"/>
  <c r="AC1091" i="1"/>
  <c r="AC1097" i="1"/>
  <c r="AC1103" i="1"/>
  <c r="AC1109" i="1"/>
  <c r="AC1115" i="1"/>
  <c r="AC1121" i="1"/>
  <c r="AC1127" i="1"/>
  <c r="AC1133" i="1"/>
  <c r="AC1139" i="1"/>
  <c r="AC1145" i="1"/>
  <c r="AC1151" i="1"/>
  <c r="AC1157" i="1"/>
  <c r="AC1163" i="1"/>
  <c r="AC1169" i="1"/>
  <c r="AC1175" i="1"/>
  <c r="AC1181" i="1"/>
  <c r="AC1187" i="1"/>
  <c r="AC1193" i="1"/>
  <c r="AC1199" i="1"/>
  <c r="AC1205" i="1"/>
  <c r="AC1211" i="1"/>
  <c r="AC1217" i="1"/>
  <c r="AC1223" i="1"/>
  <c r="AC1229" i="1"/>
  <c r="AC1235" i="1"/>
  <c r="AC1241" i="1"/>
  <c r="AC1247" i="1"/>
  <c r="AC1253" i="1"/>
  <c r="AC1259" i="1"/>
  <c r="AC1265" i="1"/>
  <c r="AB7" i="1"/>
  <c r="AB13" i="1"/>
  <c r="AB19" i="1"/>
  <c r="AB25" i="1"/>
  <c r="AB31" i="1"/>
  <c r="AB37" i="1"/>
  <c r="AB43" i="1"/>
  <c r="AB49" i="1"/>
  <c r="AB55" i="1"/>
  <c r="AB61" i="1"/>
  <c r="AB67" i="1"/>
  <c r="AB73" i="1"/>
  <c r="AB79" i="1"/>
  <c r="AB85" i="1"/>
  <c r="AB91" i="1"/>
  <c r="AB97" i="1"/>
  <c r="AB103" i="1"/>
  <c r="AB109" i="1"/>
  <c r="AB115" i="1"/>
  <c r="AB121" i="1"/>
  <c r="AB127" i="1"/>
  <c r="AB133" i="1"/>
  <c r="AB139" i="1"/>
  <c r="AB145" i="1"/>
  <c r="AB151" i="1"/>
  <c r="AB157" i="1"/>
  <c r="AB163" i="1"/>
  <c r="AB169" i="1"/>
  <c r="AB175" i="1"/>
  <c r="AB181" i="1"/>
  <c r="AB187" i="1"/>
  <c r="AB193" i="1"/>
  <c r="AB199" i="1"/>
  <c r="AB205" i="1"/>
  <c r="AB211" i="1"/>
  <c r="AB217" i="1"/>
  <c r="AB223" i="1"/>
  <c r="AB229" i="1"/>
  <c r="AB235" i="1"/>
  <c r="AB241" i="1"/>
  <c r="AB247" i="1"/>
  <c r="AB253" i="1"/>
  <c r="AB259" i="1"/>
  <c r="AB265" i="1"/>
  <c r="AB271" i="1"/>
  <c r="AB277" i="1"/>
  <c r="AB283" i="1"/>
  <c r="AB289" i="1"/>
  <c r="AB295" i="1"/>
  <c r="AB301" i="1"/>
  <c r="AB307" i="1"/>
  <c r="AB313" i="1"/>
  <c r="AB319" i="1"/>
  <c r="AB325" i="1"/>
  <c r="AB331" i="1"/>
  <c r="AB337" i="1"/>
  <c r="AB343" i="1"/>
  <c r="AB349" i="1"/>
  <c r="AB355" i="1"/>
  <c r="AB361" i="1"/>
  <c r="AC177" i="1"/>
  <c r="AC213" i="1"/>
  <c r="AC249" i="1"/>
  <c r="AC285" i="1"/>
  <c r="AC321" i="1"/>
  <c r="AC357" i="1"/>
  <c r="AC393" i="1"/>
  <c r="AC429" i="1"/>
  <c r="AC465" i="1"/>
  <c r="AC501" i="1"/>
  <c r="AC537" i="1"/>
  <c r="AC573" i="1"/>
  <c r="AC609" i="1"/>
  <c r="AC645" i="1"/>
  <c r="AC681" i="1"/>
  <c r="AC705" i="1"/>
  <c r="AC723" i="1"/>
  <c r="AC741" i="1"/>
  <c r="AC759" i="1"/>
  <c r="AC771" i="1"/>
  <c r="AC779" i="1"/>
  <c r="AC786" i="1"/>
  <c r="AC792" i="1"/>
  <c r="AC798" i="1"/>
  <c r="AC804" i="1"/>
  <c r="AC810" i="1"/>
  <c r="AC816" i="1"/>
  <c r="AC822" i="1"/>
  <c r="AC828" i="1"/>
  <c r="AC834" i="1"/>
  <c r="AC840" i="1"/>
  <c r="AC846" i="1"/>
  <c r="AC852" i="1"/>
  <c r="AC858" i="1"/>
  <c r="AC864" i="1"/>
  <c r="AC870" i="1"/>
  <c r="AC876" i="1"/>
  <c r="AC882" i="1"/>
  <c r="AC888" i="1"/>
  <c r="AC894" i="1"/>
  <c r="AC900" i="1"/>
  <c r="AC906" i="1"/>
  <c r="AC912" i="1"/>
  <c r="AC918" i="1"/>
  <c r="AC924" i="1"/>
  <c r="AC930" i="1"/>
  <c r="AC936" i="1"/>
  <c r="AC942" i="1"/>
  <c r="AC948" i="1"/>
  <c r="AC954" i="1"/>
  <c r="AC960" i="1"/>
  <c r="AC966" i="1"/>
  <c r="AC972" i="1"/>
  <c r="AC978" i="1"/>
  <c r="AC984" i="1"/>
  <c r="AC990" i="1"/>
  <c r="AC996" i="1"/>
  <c r="AC1002" i="1"/>
  <c r="AC1008" i="1"/>
  <c r="AC1014" i="1"/>
  <c r="AC1020" i="1"/>
  <c r="AC1026" i="1"/>
  <c r="AC1032" i="1"/>
  <c r="AC1038" i="1"/>
  <c r="AC1044" i="1"/>
  <c r="AC1050" i="1"/>
  <c r="AC1056" i="1"/>
  <c r="AC1062" i="1"/>
  <c r="AC1068" i="1"/>
  <c r="AC1074" i="1"/>
  <c r="AC1080" i="1"/>
  <c r="AC1086" i="1"/>
  <c r="AC1092" i="1"/>
  <c r="AC1098" i="1"/>
  <c r="AC1104" i="1"/>
  <c r="AC1110" i="1"/>
  <c r="AC1116" i="1"/>
  <c r="AC1122" i="1"/>
  <c r="AC1128" i="1"/>
  <c r="AC1134" i="1"/>
  <c r="AC1140" i="1"/>
  <c r="AC1146" i="1"/>
  <c r="AC1152" i="1"/>
  <c r="AC1158" i="1"/>
  <c r="AC1164" i="1"/>
  <c r="AC1170" i="1"/>
  <c r="AC1176" i="1"/>
  <c r="AC1182" i="1"/>
  <c r="AC1188" i="1"/>
  <c r="AC1194" i="1"/>
  <c r="AC1200" i="1"/>
  <c r="AC1206" i="1"/>
  <c r="AC1212" i="1"/>
  <c r="AC1218" i="1"/>
  <c r="AC1224" i="1"/>
  <c r="AC1230" i="1"/>
  <c r="AC1236" i="1"/>
  <c r="AC1242" i="1"/>
  <c r="AC1248" i="1"/>
  <c r="AC1254" i="1"/>
  <c r="AC1260" i="1"/>
  <c r="AC2" i="1"/>
  <c r="AB8" i="1"/>
  <c r="AB14" i="1"/>
  <c r="AB20" i="1"/>
  <c r="AB26" i="1"/>
  <c r="AB32" i="1"/>
  <c r="AB38" i="1"/>
  <c r="AB44" i="1"/>
  <c r="AB50" i="1"/>
  <c r="AB56" i="1"/>
  <c r="AB62" i="1"/>
  <c r="AB68" i="1"/>
  <c r="AB74" i="1"/>
  <c r="AB80" i="1"/>
  <c r="AB86" i="1"/>
  <c r="AB92" i="1"/>
  <c r="AB98" i="1"/>
  <c r="AB104" i="1"/>
  <c r="AB110" i="1"/>
  <c r="AB116" i="1"/>
  <c r="AB122" i="1"/>
  <c r="AB128" i="1"/>
  <c r="AB134" i="1"/>
  <c r="AB140" i="1"/>
  <c r="AB146" i="1"/>
  <c r="AB152" i="1"/>
  <c r="AB158" i="1"/>
  <c r="AB164" i="1"/>
  <c r="AB170" i="1"/>
  <c r="AB176" i="1"/>
  <c r="AB182" i="1"/>
  <c r="AB188" i="1"/>
  <c r="AB194" i="1"/>
  <c r="AB200" i="1"/>
  <c r="AB206" i="1"/>
  <c r="AB212" i="1"/>
  <c r="AB218" i="1"/>
  <c r="AB224" i="1"/>
  <c r="AB230" i="1"/>
  <c r="AB236" i="1"/>
  <c r="AB242" i="1"/>
  <c r="AB248" i="1"/>
  <c r="AB254" i="1"/>
  <c r="AB260" i="1"/>
  <c r="AB266" i="1"/>
  <c r="AB272" i="1"/>
  <c r="AB278" i="1"/>
  <c r="AB284" i="1"/>
  <c r="AB290" i="1"/>
  <c r="AB296" i="1"/>
  <c r="AB302" i="1"/>
  <c r="AB308" i="1"/>
  <c r="AB314" i="1"/>
  <c r="AB320" i="1"/>
  <c r="AB326" i="1"/>
  <c r="AB332" i="1"/>
  <c r="AB338" i="1"/>
  <c r="AB344" i="1"/>
  <c r="AB350" i="1"/>
  <c r="AB374" i="1"/>
  <c r="AB386" i="1"/>
  <c r="AB396" i="1"/>
  <c r="AB404" i="1"/>
  <c r="AB413" i="1"/>
  <c r="AB420" i="1"/>
  <c r="AB427" i="1"/>
  <c r="AB434" i="1"/>
  <c r="AB442" i="1"/>
  <c r="AB449" i="1"/>
  <c r="AB455" i="1"/>
  <c r="AB461" i="1"/>
  <c r="AB467" i="1"/>
  <c r="AB473" i="1"/>
  <c r="AB479" i="1"/>
  <c r="AB485" i="1"/>
  <c r="AB491" i="1"/>
  <c r="AB497" i="1"/>
  <c r="AB503" i="1"/>
  <c r="AB509" i="1"/>
  <c r="AB515" i="1"/>
  <c r="AB521" i="1"/>
  <c r="AB527" i="1"/>
  <c r="AB533" i="1"/>
  <c r="AB539" i="1"/>
  <c r="AB545" i="1"/>
  <c r="AB551" i="1"/>
  <c r="AB557" i="1"/>
  <c r="AB563" i="1"/>
  <c r="AB569" i="1"/>
  <c r="AB575" i="1"/>
  <c r="AB581" i="1"/>
  <c r="AB587" i="1"/>
  <c r="AB593" i="1"/>
  <c r="AB599" i="1"/>
  <c r="AB605" i="1"/>
  <c r="AB611" i="1"/>
  <c r="AB617" i="1"/>
  <c r="AB623" i="1"/>
  <c r="AB629" i="1"/>
  <c r="AB635" i="1"/>
  <c r="AB641" i="1"/>
  <c r="AB647" i="1"/>
  <c r="AB653" i="1"/>
  <c r="AB659" i="1"/>
  <c r="AB665" i="1"/>
  <c r="AB671" i="1"/>
  <c r="AB677" i="1"/>
  <c r="AB683" i="1"/>
  <c r="AB689" i="1"/>
  <c r="AB695" i="1"/>
  <c r="AB701" i="1"/>
  <c r="AB707" i="1"/>
  <c r="AB713" i="1"/>
  <c r="AB719" i="1"/>
  <c r="AB725" i="1"/>
  <c r="AB731" i="1"/>
  <c r="AB737" i="1"/>
  <c r="AB743" i="1"/>
  <c r="AB749" i="1"/>
  <c r="AB755" i="1"/>
  <c r="AB761" i="1"/>
  <c r="AB767" i="1"/>
  <c r="AB773" i="1"/>
  <c r="AB779" i="1"/>
  <c r="AB785" i="1"/>
  <c r="AB791" i="1"/>
  <c r="AB797" i="1"/>
  <c r="AB803" i="1"/>
  <c r="AB809" i="1"/>
  <c r="AB815" i="1"/>
  <c r="AB821" i="1"/>
  <c r="AB827" i="1"/>
  <c r="AB833" i="1"/>
  <c r="AB839" i="1"/>
  <c r="AB845" i="1"/>
  <c r="AB851" i="1"/>
  <c r="AB857" i="1"/>
  <c r="AB863" i="1"/>
  <c r="AB869" i="1"/>
  <c r="AB875" i="1"/>
  <c r="AB881" i="1"/>
  <c r="AB887" i="1"/>
  <c r="AB893" i="1"/>
  <c r="AB899" i="1"/>
  <c r="AB905" i="1"/>
  <c r="AB911" i="1"/>
  <c r="AB917" i="1"/>
  <c r="AB923" i="1"/>
  <c r="AB929" i="1"/>
  <c r="AB935" i="1"/>
  <c r="AB941" i="1"/>
  <c r="AB947" i="1"/>
  <c r="AB953" i="1"/>
  <c r="AB959" i="1"/>
  <c r="AB965" i="1"/>
  <c r="AB971" i="1"/>
  <c r="AB977" i="1"/>
  <c r="AB983" i="1"/>
  <c r="AB989" i="1"/>
  <c r="AB995" i="1"/>
  <c r="AB1001" i="1"/>
  <c r="AB1007" i="1"/>
  <c r="AB1013" i="1"/>
  <c r="AB1019" i="1"/>
  <c r="AB1025" i="1"/>
  <c r="AB1031" i="1"/>
  <c r="AB1037" i="1"/>
  <c r="AB1043" i="1"/>
  <c r="AB1049" i="1"/>
  <c r="AB1055" i="1"/>
  <c r="AB1061" i="1"/>
  <c r="AB1067" i="1"/>
  <c r="AB1073" i="1"/>
  <c r="AB1079" i="1"/>
  <c r="AB1085" i="1"/>
  <c r="AB1091" i="1"/>
  <c r="AB1097" i="1"/>
  <c r="AB1103" i="1"/>
  <c r="AB1109" i="1"/>
  <c r="AB1115" i="1"/>
  <c r="AB1121" i="1"/>
  <c r="AB1127" i="1"/>
  <c r="AB1133" i="1"/>
  <c r="AB1139" i="1"/>
  <c r="AB1145" i="1"/>
  <c r="AB1151" i="1"/>
  <c r="AB1157" i="1"/>
  <c r="AB1163" i="1"/>
  <c r="AB1169" i="1"/>
  <c r="AB1175" i="1"/>
  <c r="AB1181" i="1"/>
  <c r="AB1187" i="1"/>
  <c r="AB1193" i="1"/>
  <c r="AB1199" i="1"/>
  <c r="AB1205" i="1"/>
  <c r="AB1211" i="1"/>
  <c r="AB1217" i="1"/>
  <c r="AB1223" i="1"/>
  <c r="AB1229" i="1"/>
  <c r="AB1235" i="1"/>
  <c r="AB1241" i="1"/>
  <c r="AB1247" i="1"/>
  <c r="AB1253" i="1"/>
  <c r="AB1259" i="1"/>
  <c r="AB1265" i="1"/>
  <c r="AA7" i="1"/>
  <c r="AA13" i="1"/>
  <c r="AA19" i="1"/>
  <c r="AA25" i="1"/>
  <c r="AA31" i="1"/>
  <c r="AA37" i="1"/>
  <c r="AA43" i="1"/>
  <c r="AA49" i="1"/>
  <c r="AA55" i="1"/>
  <c r="AA61" i="1"/>
  <c r="AA67" i="1"/>
  <c r="AA73" i="1"/>
  <c r="AA79" i="1"/>
  <c r="AA85" i="1"/>
  <c r="AA91" i="1"/>
  <c r="AA97" i="1"/>
  <c r="AA103" i="1"/>
  <c r="AA109" i="1"/>
  <c r="AA115" i="1"/>
  <c r="AA121" i="1"/>
  <c r="AA127" i="1"/>
  <c r="AB356" i="1"/>
  <c r="AB378" i="1"/>
  <c r="AB388" i="1"/>
  <c r="AB397" i="1"/>
  <c r="AB406" i="1"/>
  <c r="AB414" i="1"/>
  <c r="AB421" i="1"/>
  <c r="AB428" i="1"/>
  <c r="AB436" i="1"/>
  <c r="AB443" i="1"/>
  <c r="AB450" i="1"/>
  <c r="AB456" i="1"/>
  <c r="AB462" i="1"/>
  <c r="AB468" i="1"/>
  <c r="AB474" i="1"/>
  <c r="AB480" i="1"/>
  <c r="AB486" i="1"/>
  <c r="AB492" i="1"/>
  <c r="AB498" i="1"/>
  <c r="AB504" i="1"/>
  <c r="AB510" i="1"/>
  <c r="AB516" i="1"/>
  <c r="AB522" i="1"/>
  <c r="AB528" i="1"/>
  <c r="AB534" i="1"/>
  <c r="AB540" i="1"/>
  <c r="AB546" i="1"/>
  <c r="AB552" i="1"/>
  <c r="AB558" i="1"/>
  <c r="AB564" i="1"/>
  <c r="AB570" i="1"/>
  <c r="AB576" i="1"/>
  <c r="AB582" i="1"/>
  <c r="AB588" i="1"/>
  <c r="AB594" i="1"/>
  <c r="AB600" i="1"/>
  <c r="AB606" i="1"/>
  <c r="AB612" i="1"/>
  <c r="AB618" i="1"/>
  <c r="AB624" i="1"/>
  <c r="AB630" i="1"/>
  <c r="AB636" i="1"/>
  <c r="AB642" i="1"/>
  <c r="AB648" i="1"/>
  <c r="AB654" i="1"/>
  <c r="AB660" i="1"/>
  <c r="AB666" i="1"/>
  <c r="AB672" i="1"/>
  <c r="AB678" i="1"/>
  <c r="AB684" i="1"/>
  <c r="AB690" i="1"/>
  <c r="AB696" i="1"/>
  <c r="AB702" i="1"/>
  <c r="AB708" i="1"/>
  <c r="AB714" i="1"/>
  <c r="AB720" i="1"/>
  <c r="AB726" i="1"/>
  <c r="AB732" i="1"/>
  <c r="AB738" i="1"/>
  <c r="AB744" i="1"/>
  <c r="AB750" i="1"/>
  <c r="AB756" i="1"/>
  <c r="AB762" i="1"/>
  <c r="AB768" i="1"/>
  <c r="AB774" i="1"/>
  <c r="AB780" i="1"/>
  <c r="AB786" i="1"/>
  <c r="AB792" i="1"/>
  <c r="AB798" i="1"/>
  <c r="AB804" i="1"/>
  <c r="AB810" i="1"/>
  <c r="AB816" i="1"/>
  <c r="AB822" i="1"/>
  <c r="AB828" i="1"/>
  <c r="AB834" i="1"/>
  <c r="AB840" i="1"/>
  <c r="AB846" i="1"/>
  <c r="AB852" i="1"/>
  <c r="AB858" i="1"/>
  <c r="AB864" i="1"/>
  <c r="AB870" i="1"/>
  <c r="AB876" i="1"/>
  <c r="AB882" i="1"/>
  <c r="AB888" i="1"/>
  <c r="AB894" i="1"/>
  <c r="AB900" i="1"/>
  <c r="AB906" i="1"/>
  <c r="AB912" i="1"/>
  <c r="AB918" i="1"/>
  <c r="AB924" i="1"/>
  <c r="AB930" i="1"/>
  <c r="AB936" i="1"/>
  <c r="AB942" i="1"/>
  <c r="AB948" i="1"/>
  <c r="AB954" i="1"/>
  <c r="AB960" i="1"/>
  <c r="AB966" i="1"/>
  <c r="AB972" i="1"/>
  <c r="AB978" i="1"/>
  <c r="AB984" i="1"/>
  <c r="AB990" i="1"/>
  <c r="AB996" i="1"/>
  <c r="AB1002" i="1"/>
  <c r="AB1008" i="1"/>
  <c r="AB1014" i="1"/>
  <c r="AB1020" i="1"/>
  <c r="AB1026" i="1"/>
  <c r="AB1032" i="1"/>
  <c r="AB1038" i="1"/>
  <c r="AB1044" i="1"/>
  <c r="AB1050" i="1"/>
  <c r="AB1056" i="1"/>
  <c r="AB1062" i="1"/>
  <c r="AB1068" i="1"/>
  <c r="AB1074" i="1"/>
  <c r="AB1080" i="1"/>
  <c r="AB1086" i="1"/>
  <c r="AB1092" i="1"/>
  <c r="AB1098" i="1"/>
  <c r="AB1104" i="1"/>
  <c r="AB1110" i="1"/>
  <c r="AB1116" i="1"/>
  <c r="AB1122" i="1"/>
  <c r="AB1128" i="1"/>
  <c r="AB1134" i="1"/>
  <c r="AB1140" i="1"/>
  <c r="AB1146" i="1"/>
  <c r="AB1152" i="1"/>
  <c r="AB1158" i="1"/>
  <c r="AB1164" i="1"/>
  <c r="AB1170" i="1"/>
  <c r="AB1176" i="1"/>
  <c r="AB1182" i="1"/>
  <c r="AB1188" i="1"/>
  <c r="AB1194" i="1"/>
  <c r="AB1200" i="1"/>
  <c r="AB1206" i="1"/>
  <c r="AB1212" i="1"/>
  <c r="AB1218" i="1"/>
  <c r="AB1224" i="1"/>
  <c r="AB1230" i="1"/>
  <c r="AB1236" i="1"/>
  <c r="AB1242" i="1"/>
  <c r="AB1248" i="1"/>
  <c r="AB1254" i="1"/>
  <c r="AB1260" i="1"/>
  <c r="AB2" i="1"/>
  <c r="AA8" i="1"/>
  <c r="AA14" i="1"/>
  <c r="AA20" i="1"/>
  <c r="AA26" i="1"/>
  <c r="AA32" i="1"/>
  <c r="AA38" i="1"/>
  <c r="AA44" i="1"/>
  <c r="AA50" i="1"/>
  <c r="AA56" i="1"/>
  <c r="AA62" i="1"/>
  <c r="AA68" i="1"/>
  <c r="AA74" i="1"/>
  <c r="AA80" i="1"/>
  <c r="AA86" i="1"/>
  <c r="AA92" i="1"/>
  <c r="AA98" i="1"/>
  <c r="AA104" i="1"/>
  <c r="AA110" i="1"/>
  <c r="AA116" i="1"/>
  <c r="AA122" i="1"/>
  <c r="AA128" i="1"/>
  <c r="AA134" i="1"/>
  <c r="AA140" i="1"/>
  <c r="AA146" i="1"/>
  <c r="AA152" i="1"/>
  <c r="AA158" i="1"/>
  <c r="AA164" i="1"/>
  <c r="AA170" i="1"/>
  <c r="AA176" i="1"/>
  <c r="AA182" i="1"/>
  <c r="AA188" i="1"/>
  <c r="AB362" i="1"/>
  <c r="AB379" i="1"/>
  <c r="AB390" i="1"/>
  <c r="AB398" i="1"/>
  <c r="AB408" i="1"/>
  <c r="AB415" i="1"/>
  <c r="AB422" i="1"/>
  <c r="AB430" i="1"/>
  <c r="AB437" i="1"/>
  <c r="AB444" i="1"/>
  <c r="AB451" i="1"/>
  <c r="AB457" i="1"/>
  <c r="AB463" i="1"/>
  <c r="AB469" i="1"/>
  <c r="AB475" i="1"/>
  <c r="AB481" i="1"/>
  <c r="AB487" i="1"/>
  <c r="AB493" i="1"/>
  <c r="AB499" i="1"/>
  <c r="AB505" i="1"/>
  <c r="AB511" i="1"/>
  <c r="AB517" i="1"/>
  <c r="AB523" i="1"/>
  <c r="AB529" i="1"/>
  <c r="AB535" i="1"/>
  <c r="AB541" i="1"/>
  <c r="AB547" i="1"/>
  <c r="AB553" i="1"/>
  <c r="AB559" i="1"/>
  <c r="AB565" i="1"/>
  <c r="AB571" i="1"/>
  <c r="AB577" i="1"/>
  <c r="AB583" i="1"/>
  <c r="AB589" i="1"/>
  <c r="AB595" i="1"/>
  <c r="AB601" i="1"/>
  <c r="AB607" i="1"/>
  <c r="AB613" i="1"/>
  <c r="AB619" i="1"/>
  <c r="AB625" i="1"/>
  <c r="AB631" i="1"/>
  <c r="AB637" i="1"/>
  <c r="AB643" i="1"/>
  <c r="AB649" i="1"/>
  <c r="AB655" i="1"/>
  <c r="AB661" i="1"/>
  <c r="AB667" i="1"/>
  <c r="AB673" i="1"/>
  <c r="AB679" i="1"/>
  <c r="AB685" i="1"/>
  <c r="AB691" i="1"/>
  <c r="AB697" i="1"/>
  <c r="AB703" i="1"/>
  <c r="AB709" i="1"/>
  <c r="AB715" i="1"/>
  <c r="AB721" i="1"/>
  <c r="AB727" i="1"/>
  <c r="AB733" i="1"/>
  <c r="AB739" i="1"/>
  <c r="AB745" i="1"/>
  <c r="AB751" i="1"/>
  <c r="AB757" i="1"/>
  <c r="AB763" i="1"/>
  <c r="AB769" i="1"/>
  <c r="AB775" i="1"/>
  <c r="AB781" i="1"/>
  <c r="AB787" i="1"/>
  <c r="AB793" i="1"/>
  <c r="AB799" i="1"/>
  <c r="AB805" i="1"/>
  <c r="AB811" i="1"/>
  <c r="AB817" i="1"/>
  <c r="AB823" i="1"/>
  <c r="AB829" i="1"/>
  <c r="AB835" i="1"/>
  <c r="AB841" i="1"/>
  <c r="AB847" i="1"/>
  <c r="AB853" i="1"/>
  <c r="AB859" i="1"/>
  <c r="AB865" i="1"/>
  <c r="AB871" i="1"/>
  <c r="AB877" i="1"/>
  <c r="AB883" i="1"/>
  <c r="AB889" i="1"/>
  <c r="AB895" i="1"/>
  <c r="AB901" i="1"/>
  <c r="AB907" i="1"/>
  <c r="AB913" i="1"/>
  <c r="AB919" i="1"/>
  <c r="AB925" i="1"/>
  <c r="AB931" i="1"/>
  <c r="AB937" i="1"/>
  <c r="AB943" i="1"/>
  <c r="AB949" i="1"/>
  <c r="AB955" i="1"/>
  <c r="AB961" i="1"/>
  <c r="AB967" i="1"/>
  <c r="AB973" i="1"/>
  <c r="AB979" i="1"/>
  <c r="AB985" i="1"/>
  <c r="AB991" i="1"/>
  <c r="AB997" i="1"/>
  <c r="AB1003" i="1"/>
  <c r="AB1009" i="1"/>
  <c r="AB1015" i="1"/>
  <c r="AB1021" i="1"/>
  <c r="AB1027" i="1"/>
  <c r="AB1033" i="1"/>
  <c r="AB1039" i="1"/>
  <c r="AB1045" i="1"/>
  <c r="AB1051" i="1"/>
  <c r="AB1057" i="1"/>
  <c r="AB1063" i="1"/>
  <c r="AB1069" i="1"/>
  <c r="AB1075" i="1"/>
  <c r="AB1081" i="1"/>
  <c r="AB1087" i="1"/>
  <c r="AB1093" i="1"/>
  <c r="AB1099" i="1"/>
  <c r="AB1105" i="1"/>
  <c r="AB1111" i="1"/>
  <c r="AB1117" i="1"/>
  <c r="AB1123" i="1"/>
  <c r="AB1129" i="1"/>
  <c r="AB1135" i="1"/>
  <c r="AB1141" i="1"/>
  <c r="AB1147" i="1"/>
  <c r="AB1153" i="1"/>
  <c r="AB1159" i="1"/>
  <c r="AB1165" i="1"/>
  <c r="AB1171" i="1"/>
  <c r="AB1177" i="1"/>
  <c r="AB1183" i="1"/>
  <c r="AB1189" i="1"/>
  <c r="AB1195" i="1"/>
  <c r="AB1201" i="1"/>
  <c r="AB1207" i="1"/>
  <c r="AB1213" i="1"/>
  <c r="AB1219" i="1"/>
  <c r="AB1225" i="1"/>
  <c r="AB1231" i="1"/>
  <c r="AB1237" i="1"/>
  <c r="AB1243" i="1"/>
  <c r="AB1249" i="1"/>
  <c r="AB1255" i="1"/>
  <c r="AB1261" i="1"/>
  <c r="AA3" i="1"/>
  <c r="AA9" i="1"/>
  <c r="AA15" i="1"/>
  <c r="AA21" i="1"/>
  <c r="AA27" i="1"/>
  <c r="AA33" i="1"/>
  <c r="AA39" i="1"/>
  <c r="AA45" i="1"/>
  <c r="AA51" i="1"/>
  <c r="AA57" i="1"/>
  <c r="AA63" i="1"/>
  <c r="AA69" i="1"/>
  <c r="AA75" i="1"/>
  <c r="AA81" i="1"/>
  <c r="AA87" i="1"/>
  <c r="AB367" i="1"/>
  <c r="AB380" i="1"/>
  <c r="AB391" i="1"/>
  <c r="AB400" i="1"/>
  <c r="AB409" i="1"/>
  <c r="AB416" i="1"/>
  <c r="AB424" i="1"/>
  <c r="AB431" i="1"/>
  <c r="AB438" i="1"/>
  <c r="AB445" i="1"/>
  <c r="AB452" i="1"/>
  <c r="AB458" i="1"/>
  <c r="AB464" i="1"/>
  <c r="AB470" i="1"/>
  <c r="AB476" i="1"/>
  <c r="AB482" i="1"/>
  <c r="AB488" i="1"/>
  <c r="AB494" i="1"/>
  <c r="AB500" i="1"/>
  <c r="AB506" i="1"/>
  <c r="AB512" i="1"/>
  <c r="AB518" i="1"/>
  <c r="AB524" i="1"/>
  <c r="AB530" i="1"/>
  <c r="AB536" i="1"/>
  <c r="AB542" i="1"/>
  <c r="AB548" i="1"/>
  <c r="AB554" i="1"/>
  <c r="AB560" i="1"/>
  <c r="AB566" i="1"/>
  <c r="AB572" i="1"/>
  <c r="AB578" i="1"/>
  <c r="AB584" i="1"/>
  <c r="AB590" i="1"/>
  <c r="AB596" i="1"/>
  <c r="AB602" i="1"/>
  <c r="AB608" i="1"/>
  <c r="AB614" i="1"/>
  <c r="AB620" i="1"/>
  <c r="AB626" i="1"/>
  <c r="AB632" i="1"/>
  <c r="AB638" i="1"/>
  <c r="AB644" i="1"/>
  <c r="AB650" i="1"/>
  <c r="AB656" i="1"/>
  <c r="AB662" i="1"/>
  <c r="AB668" i="1"/>
  <c r="AB674" i="1"/>
  <c r="AB680" i="1"/>
  <c r="AB686" i="1"/>
  <c r="AB692" i="1"/>
  <c r="AB698" i="1"/>
  <c r="AB704" i="1"/>
  <c r="AB710" i="1"/>
  <c r="AB716" i="1"/>
  <c r="AB722" i="1"/>
  <c r="AB728" i="1"/>
  <c r="AB734" i="1"/>
  <c r="AB740" i="1"/>
  <c r="AB746" i="1"/>
  <c r="AB752" i="1"/>
  <c r="AB758" i="1"/>
  <c r="AB764" i="1"/>
  <c r="AB770" i="1"/>
  <c r="AB776" i="1"/>
  <c r="AB782" i="1"/>
  <c r="AB788" i="1"/>
  <c r="AB794" i="1"/>
  <c r="AB800" i="1"/>
  <c r="AB806" i="1"/>
  <c r="AB812" i="1"/>
  <c r="AB818" i="1"/>
  <c r="AB824" i="1"/>
  <c r="AB830" i="1"/>
  <c r="AB836" i="1"/>
  <c r="AB842" i="1"/>
  <c r="AB848" i="1"/>
  <c r="AB854" i="1"/>
  <c r="AB860" i="1"/>
  <c r="AB866" i="1"/>
  <c r="AB872" i="1"/>
  <c r="AB878" i="1"/>
  <c r="AB884" i="1"/>
  <c r="AB890" i="1"/>
  <c r="AB896" i="1"/>
  <c r="AB902" i="1"/>
  <c r="AB908" i="1"/>
  <c r="AB914" i="1"/>
  <c r="AB920" i="1"/>
  <c r="AB926" i="1"/>
  <c r="AB932" i="1"/>
  <c r="AB938" i="1"/>
  <c r="AB944" i="1"/>
  <c r="AB950" i="1"/>
  <c r="AB956" i="1"/>
  <c r="AB962" i="1"/>
  <c r="AB968" i="1"/>
  <c r="AB974" i="1"/>
  <c r="AB980" i="1"/>
  <c r="AB986" i="1"/>
  <c r="AB992" i="1"/>
  <c r="AB998" i="1"/>
  <c r="AB1004" i="1"/>
  <c r="AB1010" i="1"/>
  <c r="AB1016" i="1"/>
  <c r="AB1022" i="1"/>
  <c r="AB1028" i="1"/>
  <c r="AB1034" i="1"/>
  <c r="AB1040" i="1"/>
  <c r="AB1046" i="1"/>
  <c r="AB1052" i="1"/>
  <c r="AB1058" i="1"/>
  <c r="AB1064" i="1"/>
  <c r="AB1070" i="1"/>
  <c r="AB1076" i="1"/>
  <c r="AB1082" i="1"/>
  <c r="AB1088" i="1"/>
  <c r="AB1094" i="1"/>
  <c r="AB1100" i="1"/>
  <c r="AB1106" i="1"/>
  <c r="AB1112" i="1"/>
  <c r="AB1118" i="1"/>
  <c r="AB1124" i="1"/>
  <c r="AB1130" i="1"/>
  <c r="AB1136" i="1"/>
  <c r="AB1142" i="1"/>
  <c r="AB1148" i="1"/>
  <c r="AB1154" i="1"/>
  <c r="AB1160" i="1"/>
  <c r="AB1166" i="1"/>
  <c r="AB1172" i="1"/>
  <c r="AB1178" i="1"/>
  <c r="AB1184" i="1"/>
  <c r="AB1190" i="1"/>
  <c r="AB1196" i="1"/>
  <c r="AB1202" i="1"/>
  <c r="AB1208" i="1"/>
  <c r="AB1214" i="1"/>
  <c r="AB1220" i="1"/>
  <c r="AB1226" i="1"/>
  <c r="AB1232" i="1"/>
  <c r="AB1238" i="1"/>
  <c r="AB1244" i="1"/>
  <c r="AB1250" i="1"/>
  <c r="AB1256" i="1"/>
  <c r="AB1262" i="1"/>
  <c r="AA4" i="1"/>
  <c r="AA10" i="1"/>
  <c r="AA16" i="1"/>
  <c r="AA22" i="1"/>
  <c r="AA28" i="1"/>
  <c r="AA34" i="1"/>
  <c r="AA40" i="1"/>
  <c r="AA46" i="1"/>
  <c r="AA52" i="1"/>
  <c r="AA58" i="1"/>
  <c r="AA64" i="1"/>
  <c r="AA70" i="1"/>
  <c r="AA76" i="1"/>
  <c r="AA82" i="1"/>
  <c r="AA88" i="1"/>
  <c r="AA94" i="1"/>
  <c r="AA100" i="1"/>
  <c r="AA106" i="1"/>
  <c r="AA112" i="1"/>
  <c r="AA118" i="1"/>
  <c r="AA124" i="1"/>
  <c r="AA130" i="1"/>
  <c r="AA136" i="1"/>
  <c r="AA142" i="1"/>
  <c r="AB368" i="1"/>
  <c r="AB384" i="1"/>
  <c r="AB392" i="1"/>
  <c r="AB402" i="1"/>
  <c r="AB410" i="1"/>
  <c r="AB418" i="1"/>
  <c r="AB425" i="1"/>
  <c r="AB432" i="1"/>
  <c r="AB439" i="1"/>
  <c r="AB446" i="1"/>
  <c r="AB453" i="1"/>
  <c r="AB459" i="1"/>
  <c r="AB465" i="1"/>
  <c r="AB471" i="1"/>
  <c r="AB477" i="1"/>
  <c r="AB483" i="1"/>
  <c r="AB489" i="1"/>
  <c r="AB495" i="1"/>
  <c r="AB501" i="1"/>
  <c r="AB507" i="1"/>
  <c r="AB513" i="1"/>
  <c r="AB519" i="1"/>
  <c r="AB525" i="1"/>
  <c r="AB531" i="1"/>
  <c r="AB537" i="1"/>
  <c r="AB543" i="1"/>
  <c r="AB549" i="1"/>
  <c r="AB555" i="1"/>
  <c r="AB561" i="1"/>
  <c r="AB567" i="1"/>
  <c r="AB573" i="1"/>
  <c r="AB579" i="1"/>
  <c r="AB585" i="1"/>
  <c r="AB591" i="1"/>
  <c r="AB597" i="1"/>
  <c r="AB603" i="1"/>
  <c r="AB609" i="1"/>
  <c r="AB615" i="1"/>
  <c r="AB621" i="1"/>
  <c r="AB627" i="1"/>
  <c r="AB633" i="1"/>
  <c r="AB639" i="1"/>
  <c r="AB645" i="1"/>
  <c r="AB651" i="1"/>
  <c r="AB657" i="1"/>
  <c r="AB663" i="1"/>
  <c r="AB669" i="1"/>
  <c r="AB675" i="1"/>
  <c r="AB681" i="1"/>
  <c r="AB687" i="1"/>
  <c r="AB693" i="1"/>
  <c r="AB699" i="1"/>
  <c r="AB705" i="1"/>
  <c r="AB711" i="1"/>
  <c r="AB717" i="1"/>
  <c r="AB723" i="1"/>
  <c r="AB729" i="1"/>
  <c r="AB735" i="1"/>
  <c r="AB741" i="1"/>
  <c r="AB747" i="1"/>
  <c r="AB753" i="1"/>
  <c r="AB759" i="1"/>
  <c r="AB765" i="1"/>
  <c r="AB771" i="1"/>
  <c r="AB777" i="1"/>
  <c r="AB783" i="1"/>
  <c r="AB789" i="1"/>
  <c r="AB795" i="1"/>
  <c r="AB801" i="1"/>
  <c r="AB807" i="1"/>
  <c r="AB813" i="1"/>
  <c r="AB819" i="1"/>
  <c r="AB825" i="1"/>
  <c r="AB831" i="1"/>
  <c r="AB837" i="1"/>
  <c r="AB843" i="1"/>
  <c r="AB849" i="1"/>
  <c r="AB855" i="1"/>
  <c r="AB861" i="1"/>
  <c r="AB867" i="1"/>
  <c r="AB873" i="1"/>
  <c r="AB879" i="1"/>
  <c r="AB885" i="1"/>
  <c r="AB891" i="1"/>
  <c r="AB897" i="1"/>
  <c r="AB903" i="1"/>
  <c r="AB909" i="1"/>
  <c r="AB915" i="1"/>
  <c r="AB921" i="1"/>
  <c r="AB927" i="1"/>
  <c r="AB933" i="1"/>
  <c r="AB939" i="1"/>
  <c r="AB945" i="1"/>
  <c r="AB951" i="1"/>
  <c r="AB957" i="1"/>
  <c r="AB963" i="1"/>
  <c r="AB969" i="1"/>
  <c r="AB975" i="1"/>
  <c r="AB981" i="1"/>
  <c r="AB987" i="1"/>
  <c r="AB993" i="1"/>
  <c r="AB999" i="1"/>
  <c r="AB1005" i="1"/>
  <c r="AB1011" i="1"/>
  <c r="AB1017" i="1"/>
  <c r="AB1023" i="1"/>
  <c r="AB1029" i="1"/>
  <c r="AB1035" i="1"/>
  <c r="AB1041" i="1"/>
  <c r="AB1047" i="1"/>
  <c r="AB1053" i="1"/>
  <c r="AB1059" i="1"/>
  <c r="AB1065" i="1"/>
  <c r="AB1071" i="1"/>
  <c r="AB1077" i="1"/>
  <c r="AB1083" i="1"/>
  <c r="AB1089" i="1"/>
  <c r="AB1095" i="1"/>
  <c r="AB1101" i="1"/>
  <c r="AB1107" i="1"/>
  <c r="AB1113" i="1"/>
  <c r="AB1119" i="1"/>
  <c r="AB1125" i="1"/>
  <c r="AB1131" i="1"/>
  <c r="AB1137" i="1"/>
  <c r="AB1143" i="1"/>
  <c r="AB1149" i="1"/>
  <c r="AB1155" i="1"/>
  <c r="AB1161" i="1"/>
  <c r="AB1167" i="1"/>
  <c r="AB1173" i="1"/>
  <c r="AB1179" i="1"/>
  <c r="AB1185" i="1"/>
  <c r="AB1191" i="1"/>
  <c r="AB1197" i="1"/>
  <c r="AB1203" i="1"/>
  <c r="AB1209" i="1"/>
  <c r="AB1215" i="1"/>
  <c r="AB1221" i="1"/>
  <c r="AB1227" i="1"/>
  <c r="AB1233" i="1"/>
  <c r="AB1239" i="1"/>
  <c r="AB1245" i="1"/>
  <c r="AB1251" i="1"/>
  <c r="AB1257" i="1"/>
  <c r="AB1263" i="1"/>
  <c r="AA5" i="1"/>
  <c r="AA11" i="1"/>
  <c r="AA17" i="1"/>
  <c r="AA23" i="1"/>
  <c r="AA29" i="1"/>
  <c r="AB373" i="1"/>
  <c r="AB385" i="1"/>
  <c r="BF5" i="1" s="1"/>
  <c r="AB394" i="1"/>
  <c r="AB403" i="1"/>
  <c r="AB412" i="1"/>
  <c r="AB419" i="1"/>
  <c r="AB426" i="1"/>
  <c r="AB433" i="1"/>
  <c r="AB440" i="1"/>
  <c r="AB448" i="1"/>
  <c r="AB454" i="1"/>
  <c r="AB460" i="1"/>
  <c r="AB466" i="1"/>
  <c r="AB472" i="1"/>
  <c r="AB478" i="1"/>
  <c r="AB484" i="1"/>
  <c r="AB490" i="1"/>
  <c r="AB496" i="1"/>
  <c r="AB502" i="1"/>
  <c r="AB508" i="1"/>
  <c r="AB514" i="1"/>
  <c r="AB520" i="1"/>
  <c r="AB526" i="1"/>
  <c r="AB532" i="1"/>
  <c r="AB538" i="1"/>
  <c r="AB544" i="1"/>
  <c r="AB550" i="1"/>
  <c r="AB556" i="1"/>
  <c r="AB562" i="1"/>
  <c r="AB568" i="1"/>
  <c r="AB574" i="1"/>
  <c r="AB580" i="1"/>
  <c r="AB586" i="1"/>
  <c r="AB592" i="1"/>
  <c r="AB598" i="1"/>
  <c r="AB604" i="1"/>
  <c r="AB610" i="1"/>
  <c r="AB616" i="1"/>
  <c r="AB622" i="1"/>
  <c r="AB628" i="1"/>
  <c r="AB634" i="1"/>
  <c r="AB640" i="1"/>
  <c r="AB646" i="1"/>
  <c r="AB652" i="1"/>
  <c r="AB658" i="1"/>
  <c r="AB664" i="1"/>
  <c r="AB670" i="1"/>
  <c r="AB676" i="1"/>
  <c r="AB682" i="1"/>
  <c r="AB688" i="1"/>
  <c r="AB694" i="1"/>
  <c r="AB700" i="1"/>
  <c r="AB706" i="1"/>
  <c r="AB712" i="1"/>
  <c r="AB718" i="1"/>
  <c r="AB724" i="1"/>
  <c r="AB730" i="1"/>
  <c r="AB736" i="1"/>
  <c r="AB742" i="1"/>
  <c r="AB748" i="1"/>
  <c r="AB754" i="1"/>
  <c r="AB760" i="1"/>
  <c r="AB766" i="1"/>
  <c r="AB772" i="1"/>
  <c r="AB778" i="1"/>
  <c r="AB784" i="1"/>
  <c r="AB790" i="1"/>
  <c r="AB796" i="1"/>
  <c r="AB802" i="1"/>
  <c r="AB808" i="1"/>
  <c r="AB814" i="1"/>
  <c r="AB820" i="1"/>
  <c r="AB826" i="1"/>
  <c r="AB832" i="1"/>
  <c r="AB838" i="1"/>
  <c r="AB844" i="1"/>
  <c r="AB850" i="1"/>
  <c r="AB856" i="1"/>
  <c r="AB862" i="1"/>
  <c r="AB868" i="1"/>
  <c r="AB874" i="1"/>
  <c r="AB880" i="1"/>
  <c r="AB886" i="1"/>
  <c r="AB892" i="1"/>
  <c r="AB898" i="1"/>
  <c r="AB904" i="1"/>
  <c r="AB910" i="1"/>
  <c r="AB916" i="1"/>
  <c r="AB922" i="1"/>
  <c r="AB928" i="1"/>
  <c r="AB934" i="1"/>
  <c r="AB940" i="1"/>
  <c r="AB946" i="1"/>
  <c r="AB952" i="1"/>
  <c r="AB958" i="1"/>
  <c r="AB964" i="1"/>
  <c r="AB970" i="1"/>
  <c r="AB976" i="1"/>
  <c r="AB982" i="1"/>
  <c r="AB988" i="1"/>
  <c r="AB994" i="1"/>
  <c r="AB1000" i="1"/>
  <c r="AB1006" i="1"/>
  <c r="AB1012" i="1"/>
  <c r="AB1018" i="1"/>
  <c r="AB1024" i="1"/>
  <c r="AB1030" i="1"/>
  <c r="AB1036" i="1"/>
  <c r="AB1042" i="1"/>
  <c r="AB1048" i="1"/>
  <c r="AB1054" i="1"/>
  <c r="AB1060" i="1"/>
  <c r="AB1066" i="1"/>
  <c r="AB1072" i="1"/>
  <c r="AB1078" i="1"/>
  <c r="AB1084" i="1"/>
  <c r="AB1090" i="1"/>
  <c r="AB1096" i="1"/>
  <c r="AB1102" i="1"/>
  <c r="AB1108" i="1"/>
  <c r="AB1114" i="1"/>
  <c r="AB1120" i="1"/>
  <c r="AB1126" i="1"/>
  <c r="AB1132" i="1"/>
  <c r="AB1138" i="1"/>
  <c r="AB1144" i="1"/>
  <c r="AB1150" i="1"/>
  <c r="AB1156" i="1"/>
  <c r="AB1162" i="1"/>
  <c r="AB1168" i="1"/>
  <c r="AB1174" i="1"/>
  <c r="AB1180" i="1"/>
  <c r="AB1186" i="1"/>
  <c r="AB1192" i="1"/>
  <c r="AB1198" i="1"/>
  <c r="AB1204" i="1"/>
  <c r="AB1210" i="1"/>
  <c r="AB1216" i="1"/>
  <c r="AB1222" i="1"/>
  <c r="AB1228" i="1"/>
  <c r="AB1234" i="1"/>
  <c r="AB1240" i="1"/>
  <c r="AB1246" i="1"/>
  <c r="AB1252" i="1"/>
  <c r="AB1258" i="1"/>
  <c r="AB1264" i="1"/>
  <c r="AA6" i="1"/>
  <c r="AA12" i="1"/>
  <c r="AA18" i="1"/>
  <c r="AA24" i="1"/>
  <c r="AA30" i="1"/>
  <c r="AA36" i="1"/>
  <c r="AA42" i="1"/>
  <c r="AA48" i="1"/>
  <c r="AA54" i="1"/>
  <c r="AA60" i="1"/>
  <c r="AA66" i="1"/>
  <c r="AA72" i="1"/>
  <c r="AA78" i="1"/>
  <c r="AA84" i="1"/>
  <c r="AA90" i="1"/>
  <c r="AA96" i="1"/>
  <c r="AA102" i="1"/>
  <c r="AA108" i="1"/>
  <c r="AA114" i="1"/>
  <c r="AA120" i="1"/>
  <c r="AA126" i="1"/>
  <c r="AA132" i="1"/>
  <c r="AA138" i="1"/>
  <c r="AA144" i="1"/>
  <c r="AA150" i="1"/>
  <c r="AA156" i="1"/>
  <c r="AA162" i="1"/>
  <c r="AA168" i="1"/>
  <c r="AA174" i="1"/>
  <c r="AA180" i="1"/>
  <c r="AA186" i="1"/>
  <c r="AA192" i="1"/>
  <c r="AA35" i="1"/>
  <c r="AA71" i="1"/>
  <c r="AA99" i="1"/>
  <c r="AA117" i="1"/>
  <c r="AA133" i="1"/>
  <c r="AA145" i="1"/>
  <c r="AA154" i="1"/>
  <c r="AA163" i="1"/>
  <c r="AA172" i="1"/>
  <c r="AA181" i="1"/>
  <c r="AA190" i="1"/>
  <c r="AA197" i="1"/>
  <c r="AA203" i="1"/>
  <c r="AA209" i="1"/>
  <c r="AA215" i="1"/>
  <c r="AA221" i="1"/>
  <c r="AA227" i="1"/>
  <c r="AA233" i="1"/>
  <c r="AA239" i="1"/>
  <c r="AA245" i="1"/>
  <c r="AA251" i="1"/>
  <c r="AA257" i="1"/>
  <c r="AA263" i="1"/>
  <c r="AA269" i="1"/>
  <c r="AA275" i="1"/>
  <c r="AA281" i="1"/>
  <c r="AA287" i="1"/>
  <c r="AA293" i="1"/>
  <c r="AA299" i="1"/>
  <c r="AA305" i="1"/>
  <c r="AA311" i="1"/>
  <c r="AA317" i="1"/>
  <c r="AA323" i="1"/>
  <c r="AA329" i="1"/>
  <c r="AA335" i="1"/>
  <c r="AA341" i="1"/>
  <c r="AA347" i="1"/>
  <c r="AA353" i="1"/>
  <c r="AA359" i="1"/>
  <c r="AA365" i="1"/>
  <c r="AA371" i="1"/>
  <c r="AA377" i="1"/>
  <c r="AA383" i="1"/>
  <c r="AA389" i="1"/>
  <c r="AA395" i="1"/>
  <c r="AA401" i="1"/>
  <c r="AA407" i="1"/>
  <c r="AA413" i="1"/>
  <c r="AA419" i="1"/>
  <c r="AA425" i="1"/>
  <c r="AA431" i="1"/>
  <c r="AA437" i="1"/>
  <c r="AA443" i="1"/>
  <c r="AA449" i="1"/>
  <c r="AA455" i="1"/>
  <c r="AA461" i="1"/>
  <c r="AA467" i="1"/>
  <c r="AA473" i="1"/>
  <c r="AA479" i="1"/>
  <c r="AA485" i="1"/>
  <c r="AA491" i="1"/>
  <c r="AA497" i="1"/>
  <c r="AA503" i="1"/>
  <c r="AA509" i="1"/>
  <c r="AA515" i="1"/>
  <c r="AA521" i="1"/>
  <c r="AA527" i="1"/>
  <c r="AA533" i="1"/>
  <c r="AA539" i="1"/>
  <c r="AA545" i="1"/>
  <c r="AA551" i="1"/>
  <c r="AA557" i="1"/>
  <c r="AA563" i="1"/>
  <c r="AA569" i="1"/>
  <c r="AA575" i="1"/>
  <c r="AA581" i="1"/>
  <c r="AA587" i="1"/>
  <c r="AA593" i="1"/>
  <c r="AA599" i="1"/>
  <c r="AA605" i="1"/>
  <c r="AA611" i="1"/>
  <c r="AA617" i="1"/>
  <c r="AA623" i="1"/>
  <c r="AA629" i="1"/>
  <c r="AA635" i="1"/>
  <c r="AA641" i="1"/>
  <c r="AA647" i="1"/>
  <c r="AA653" i="1"/>
  <c r="AA659" i="1"/>
  <c r="AA665" i="1"/>
  <c r="AA671" i="1"/>
  <c r="AA677" i="1"/>
  <c r="AA683" i="1"/>
  <c r="AA689" i="1"/>
  <c r="AA695" i="1"/>
  <c r="AA701" i="1"/>
  <c r="AA707" i="1"/>
  <c r="AA713" i="1"/>
  <c r="AA719" i="1"/>
  <c r="AA725" i="1"/>
  <c r="AA731" i="1"/>
  <c r="AA737" i="1"/>
  <c r="AA743" i="1"/>
  <c r="AA749" i="1"/>
  <c r="AA755" i="1"/>
  <c r="AA761" i="1"/>
  <c r="AA767" i="1"/>
  <c r="AA773" i="1"/>
  <c r="AA779" i="1"/>
  <c r="AA785" i="1"/>
  <c r="AA791" i="1"/>
  <c r="AA797" i="1"/>
  <c r="AA803" i="1"/>
  <c r="AA809" i="1"/>
  <c r="AA815" i="1"/>
  <c r="AA821" i="1"/>
  <c r="AA827" i="1"/>
  <c r="AA833" i="1"/>
  <c r="AA839" i="1"/>
  <c r="AA845" i="1"/>
  <c r="AA851" i="1"/>
  <c r="AA857" i="1"/>
  <c r="AA863" i="1"/>
  <c r="AA869" i="1"/>
  <c r="AA875" i="1"/>
  <c r="AA881" i="1"/>
  <c r="AA887" i="1"/>
  <c r="AA893" i="1"/>
  <c r="AA899" i="1"/>
  <c r="AA905" i="1"/>
  <c r="AA911" i="1"/>
  <c r="AA917" i="1"/>
  <c r="AA923" i="1"/>
  <c r="AA929" i="1"/>
  <c r="AA935" i="1"/>
  <c r="AA941" i="1"/>
  <c r="AA947" i="1"/>
  <c r="AA953" i="1"/>
  <c r="AA959" i="1"/>
  <c r="AA965" i="1"/>
  <c r="AA971" i="1"/>
  <c r="AA977" i="1"/>
  <c r="AA983" i="1"/>
  <c r="AA989" i="1"/>
  <c r="AA995" i="1"/>
  <c r="AA1001" i="1"/>
  <c r="AA1007" i="1"/>
  <c r="AA1013" i="1"/>
  <c r="AA1019" i="1"/>
  <c r="AA1025" i="1"/>
  <c r="AA1031" i="1"/>
  <c r="AA1037" i="1"/>
  <c r="AA1043" i="1"/>
  <c r="AA1049" i="1"/>
  <c r="AA1055" i="1"/>
  <c r="AA1061" i="1"/>
  <c r="AA1067" i="1"/>
  <c r="AA1073" i="1"/>
  <c r="AA1079" i="1"/>
  <c r="AA1085" i="1"/>
  <c r="AA1091" i="1"/>
  <c r="AA1097" i="1"/>
  <c r="AA1103" i="1"/>
  <c r="AA1109" i="1"/>
  <c r="AA1115" i="1"/>
  <c r="AA1121" i="1"/>
  <c r="AA1127" i="1"/>
  <c r="AA1133" i="1"/>
  <c r="AA1139" i="1"/>
  <c r="AA1145" i="1"/>
  <c r="AA41" i="1"/>
  <c r="AA77" i="1"/>
  <c r="AA101" i="1"/>
  <c r="AA119" i="1"/>
  <c r="AA135" i="1"/>
  <c r="AA147" i="1"/>
  <c r="AA155" i="1"/>
  <c r="AA165" i="1"/>
  <c r="AA173" i="1"/>
  <c r="AA183" i="1"/>
  <c r="AA191" i="1"/>
  <c r="AA198" i="1"/>
  <c r="AA204" i="1"/>
  <c r="AA210" i="1"/>
  <c r="AA216" i="1"/>
  <c r="AA222" i="1"/>
  <c r="AA228" i="1"/>
  <c r="AA234" i="1"/>
  <c r="AA240" i="1"/>
  <c r="AA246" i="1"/>
  <c r="AA252" i="1"/>
  <c r="AA258" i="1"/>
  <c r="AA264" i="1"/>
  <c r="AA270" i="1"/>
  <c r="AA276" i="1"/>
  <c r="AA282" i="1"/>
  <c r="AA288" i="1"/>
  <c r="AA294" i="1"/>
  <c r="AA300" i="1"/>
  <c r="AA306" i="1"/>
  <c r="AA312" i="1"/>
  <c r="AA318" i="1"/>
  <c r="AA324" i="1"/>
  <c r="AA330" i="1"/>
  <c r="AA336" i="1"/>
  <c r="AA342" i="1"/>
  <c r="AA348" i="1"/>
  <c r="AA354" i="1"/>
  <c r="AA360" i="1"/>
  <c r="AA366" i="1"/>
  <c r="AA372" i="1"/>
  <c r="AA378" i="1"/>
  <c r="AA384" i="1"/>
  <c r="AA390" i="1"/>
  <c r="AA396" i="1"/>
  <c r="AA402" i="1"/>
  <c r="AA408" i="1"/>
  <c r="AA414" i="1"/>
  <c r="AA420" i="1"/>
  <c r="AA426" i="1"/>
  <c r="AA432" i="1"/>
  <c r="AA438" i="1"/>
  <c r="AA444" i="1"/>
  <c r="AA450" i="1"/>
  <c r="AA456" i="1"/>
  <c r="AA462" i="1"/>
  <c r="AA468" i="1"/>
  <c r="AA474" i="1"/>
  <c r="AA480" i="1"/>
  <c r="AA486" i="1"/>
  <c r="AA492" i="1"/>
  <c r="AA498" i="1"/>
  <c r="AA504" i="1"/>
  <c r="AA510" i="1"/>
  <c r="AA516" i="1"/>
  <c r="AA522" i="1"/>
  <c r="AA528" i="1"/>
  <c r="AA534" i="1"/>
  <c r="AA540" i="1"/>
  <c r="AA546" i="1"/>
  <c r="AA552" i="1"/>
  <c r="AA558" i="1"/>
  <c r="AA564" i="1"/>
  <c r="AA570" i="1"/>
  <c r="AA576" i="1"/>
  <c r="AA582" i="1"/>
  <c r="AA588" i="1"/>
  <c r="AA594" i="1"/>
  <c r="AA600" i="1"/>
  <c r="AA606" i="1"/>
  <c r="AA612" i="1"/>
  <c r="AA618" i="1"/>
  <c r="AA624" i="1"/>
  <c r="AA630" i="1"/>
  <c r="AA636" i="1"/>
  <c r="AA642" i="1"/>
  <c r="AA648" i="1"/>
  <c r="AA654" i="1"/>
  <c r="AA660" i="1"/>
  <c r="AA666" i="1"/>
  <c r="AA672" i="1"/>
  <c r="AA678" i="1"/>
  <c r="AA684" i="1"/>
  <c r="AA690" i="1"/>
  <c r="AA696" i="1"/>
  <c r="AA702" i="1"/>
  <c r="AA708" i="1"/>
  <c r="AA714" i="1"/>
  <c r="AA720" i="1"/>
  <c r="AA726" i="1"/>
  <c r="AA732" i="1"/>
  <c r="AA738" i="1"/>
  <c r="AA744" i="1"/>
  <c r="AA750" i="1"/>
  <c r="AA756" i="1"/>
  <c r="AA762" i="1"/>
  <c r="AA768" i="1"/>
  <c r="AA774" i="1"/>
  <c r="AA780" i="1"/>
  <c r="AA786" i="1"/>
  <c r="AA792" i="1"/>
  <c r="AA798" i="1"/>
  <c r="AA804" i="1"/>
  <c r="AA810" i="1"/>
  <c r="AA816" i="1"/>
  <c r="AA822" i="1"/>
  <c r="AA828" i="1"/>
  <c r="AA834" i="1"/>
  <c r="AA840" i="1"/>
  <c r="AA846" i="1"/>
  <c r="AA852" i="1"/>
  <c r="AA858" i="1"/>
  <c r="AA864" i="1"/>
  <c r="AA870" i="1"/>
  <c r="AA876" i="1"/>
  <c r="AA882" i="1"/>
  <c r="AA888" i="1"/>
  <c r="AA894" i="1"/>
  <c r="AA900" i="1"/>
  <c r="AA906" i="1"/>
  <c r="AA912" i="1"/>
  <c r="AA918" i="1"/>
  <c r="AA924" i="1"/>
  <c r="AA930" i="1"/>
  <c r="AA936" i="1"/>
  <c r="AA942" i="1"/>
  <c r="AA948" i="1"/>
  <c r="AA954" i="1"/>
  <c r="AA960" i="1"/>
  <c r="AA966" i="1"/>
  <c r="AA972" i="1"/>
  <c r="AA978" i="1"/>
  <c r="AA984" i="1"/>
  <c r="AA990" i="1"/>
  <c r="AA996" i="1"/>
  <c r="AA1002" i="1"/>
  <c r="AA1008" i="1"/>
  <c r="AA1014" i="1"/>
  <c r="AA1020" i="1"/>
  <c r="AA1026" i="1"/>
  <c r="AA1032" i="1"/>
  <c r="AA1038" i="1"/>
  <c r="AA1044" i="1"/>
  <c r="AA1050" i="1"/>
  <c r="AA1056" i="1"/>
  <c r="AA1062" i="1"/>
  <c r="AA1068" i="1"/>
  <c r="AA1074" i="1"/>
  <c r="AA47" i="1"/>
  <c r="AA83" i="1"/>
  <c r="AA105" i="1"/>
  <c r="AA123" i="1"/>
  <c r="AA137" i="1"/>
  <c r="AA148" i="1"/>
  <c r="AA157" i="1"/>
  <c r="AA166" i="1"/>
  <c r="AA175" i="1"/>
  <c r="AA184" i="1"/>
  <c r="AA193" i="1"/>
  <c r="AA199" i="1"/>
  <c r="AA205" i="1"/>
  <c r="AA211" i="1"/>
  <c r="AA217" i="1"/>
  <c r="AA223" i="1"/>
  <c r="AA229" i="1"/>
  <c r="AA235" i="1"/>
  <c r="AA241" i="1"/>
  <c r="AA247" i="1"/>
  <c r="AA253" i="1"/>
  <c r="AA259" i="1"/>
  <c r="AA265" i="1"/>
  <c r="AA271" i="1"/>
  <c r="AA277" i="1"/>
  <c r="AA283" i="1"/>
  <c r="AA289" i="1"/>
  <c r="AA295" i="1"/>
  <c r="AA301" i="1"/>
  <c r="AA307" i="1"/>
  <c r="AA313" i="1"/>
  <c r="AA319" i="1"/>
  <c r="AA325" i="1"/>
  <c r="AA331" i="1"/>
  <c r="AA337" i="1"/>
  <c r="AA343" i="1"/>
  <c r="AA349" i="1"/>
  <c r="AA355" i="1"/>
  <c r="AA361" i="1"/>
  <c r="AA367" i="1"/>
  <c r="AA373" i="1"/>
  <c r="AA379" i="1"/>
  <c r="AA385" i="1"/>
  <c r="BE5" i="1" s="1"/>
  <c r="AA391" i="1"/>
  <c r="AA397" i="1"/>
  <c r="AA403" i="1"/>
  <c r="AA409" i="1"/>
  <c r="AA415" i="1"/>
  <c r="AA421" i="1"/>
  <c r="AA427" i="1"/>
  <c r="AA433" i="1"/>
  <c r="AA439" i="1"/>
  <c r="AA445" i="1"/>
  <c r="AA451" i="1"/>
  <c r="AA457" i="1"/>
  <c r="AA463" i="1"/>
  <c r="AA469" i="1"/>
  <c r="AA475" i="1"/>
  <c r="AA481" i="1"/>
  <c r="AA487" i="1"/>
  <c r="AA493" i="1"/>
  <c r="AA499" i="1"/>
  <c r="AA505" i="1"/>
  <c r="AA511" i="1"/>
  <c r="AA517" i="1"/>
  <c r="AA523" i="1"/>
  <c r="AA529" i="1"/>
  <c r="AA535" i="1"/>
  <c r="AA541" i="1"/>
  <c r="AA547" i="1"/>
  <c r="AA553" i="1"/>
  <c r="AA559" i="1"/>
  <c r="AA565" i="1"/>
  <c r="AA571" i="1"/>
  <c r="AA577" i="1"/>
  <c r="AA583" i="1"/>
  <c r="AA589" i="1"/>
  <c r="AA595" i="1"/>
  <c r="AA601" i="1"/>
  <c r="AA607" i="1"/>
  <c r="AA613" i="1"/>
  <c r="AA619" i="1"/>
  <c r="AA625" i="1"/>
  <c r="AA631" i="1"/>
  <c r="AA637" i="1"/>
  <c r="AA643" i="1"/>
  <c r="AA649" i="1"/>
  <c r="AA655" i="1"/>
  <c r="AA661" i="1"/>
  <c r="AA667" i="1"/>
  <c r="AA673" i="1"/>
  <c r="AA679" i="1"/>
  <c r="AA685" i="1"/>
  <c r="AA691" i="1"/>
  <c r="AA697" i="1"/>
  <c r="AA703" i="1"/>
  <c r="AA709" i="1"/>
  <c r="AA715" i="1"/>
  <c r="AA721" i="1"/>
  <c r="AA727" i="1"/>
  <c r="AA733" i="1"/>
  <c r="AA739" i="1"/>
  <c r="AA745" i="1"/>
  <c r="AA751" i="1"/>
  <c r="AA757" i="1"/>
  <c r="AA763" i="1"/>
  <c r="AA769" i="1"/>
  <c r="AA775" i="1"/>
  <c r="AA781" i="1"/>
  <c r="AA787" i="1"/>
  <c r="AA793" i="1"/>
  <c r="AA799" i="1"/>
  <c r="AA805" i="1"/>
  <c r="AA811" i="1"/>
  <c r="AA817" i="1"/>
  <c r="AA823" i="1"/>
  <c r="AA829" i="1"/>
  <c r="AA835" i="1"/>
  <c r="AA841" i="1"/>
  <c r="AA847" i="1"/>
  <c r="AA853" i="1"/>
  <c r="AA859" i="1"/>
  <c r="AA865" i="1"/>
  <c r="AA871" i="1"/>
  <c r="AA877" i="1"/>
  <c r="AA883" i="1"/>
  <c r="AA889" i="1"/>
  <c r="AA895" i="1"/>
  <c r="AA901" i="1"/>
  <c r="AA907" i="1"/>
  <c r="AA913" i="1"/>
  <c r="AA919" i="1"/>
  <c r="AA925" i="1"/>
  <c r="AA931" i="1"/>
  <c r="AA937" i="1"/>
  <c r="AA943" i="1"/>
  <c r="AA949" i="1"/>
  <c r="AA955" i="1"/>
  <c r="AA961" i="1"/>
  <c r="AA967" i="1"/>
  <c r="AA973" i="1"/>
  <c r="AA979" i="1"/>
  <c r="AA985" i="1"/>
  <c r="AA991" i="1"/>
  <c r="AA997" i="1"/>
  <c r="AA1003" i="1"/>
  <c r="AA1009" i="1"/>
  <c r="AA1015" i="1"/>
  <c r="AA1021" i="1"/>
  <c r="AA1027" i="1"/>
  <c r="AA1033" i="1"/>
  <c r="AA1039" i="1"/>
  <c r="AA1045" i="1"/>
  <c r="AA1051" i="1"/>
  <c r="AA1057" i="1"/>
  <c r="AA1063" i="1"/>
  <c r="AA1069" i="1"/>
  <c r="AA1075" i="1"/>
  <c r="AA1081" i="1"/>
  <c r="AA1087" i="1"/>
  <c r="AA1093" i="1"/>
  <c r="AA1099" i="1"/>
  <c r="AA1105" i="1"/>
  <c r="AA1111" i="1"/>
  <c r="AA1117" i="1"/>
  <c r="AA1123" i="1"/>
  <c r="AA1129" i="1"/>
  <c r="AA1135" i="1"/>
  <c r="AA1141" i="1"/>
  <c r="AA1147" i="1"/>
  <c r="AA1153" i="1"/>
  <c r="AA1159" i="1"/>
  <c r="AA1165" i="1"/>
  <c r="AA1171" i="1"/>
  <c r="AA53" i="1"/>
  <c r="AA89" i="1"/>
  <c r="AA107" i="1"/>
  <c r="AA125" i="1"/>
  <c r="AA139" i="1"/>
  <c r="AA149" i="1"/>
  <c r="AA159" i="1"/>
  <c r="AA167" i="1"/>
  <c r="AA177" i="1"/>
  <c r="AA185" i="1"/>
  <c r="AA194" i="1"/>
  <c r="AA200" i="1"/>
  <c r="AA206" i="1"/>
  <c r="AA212" i="1"/>
  <c r="AA218" i="1"/>
  <c r="AA224" i="1"/>
  <c r="AA230" i="1"/>
  <c r="AA236" i="1"/>
  <c r="AA242" i="1"/>
  <c r="AA248" i="1"/>
  <c r="AA254" i="1"/>
  <c r="AA260" i="1"/>
  <c r="AA266" i="1"/>
  <c r="AA272" i="1"/>
  <c r="AA278" i="1"/>
  <c r="AA284" i="1"/>
  <c r="AA290" i="1"/>
  <c r="AA296" i="1"/>
  <c r="AA302" i="1"/>
  <c r="AA308" i="1"/>
  <c r="AA314" i="1"/>
  <c r="AA320" i="1"/>
  <c r="AA326" i="1"/>
  <c r="AA332" i="1"/>
  <c r="AA338" i="1"/>
  <c r="AA344" i="1"/>
  <c r="AA350" i="1"/>
  <c r="AA356" i="1"/>
  <c r="AA362" i="1"/>
  <c r="AA368" i="1"/>
  <c r="AA374" i="1"/>
  <c r="AA380" i="1"/>
  <c r="AA386" i="1"/>
  <c r="AA392" i="1"/>
  <c r="AA398" i="1"/>
  <c r="AA404" i="1"/>
  <c r="AA410" i="1"/>
  <c r="AA416" i="1"/>
  <c r="AA422" i="1"/>
  <c r="AA428" i="1"/>
  <c r="AA434" i="1"/>
  <c r="AA440" i="1"/>
  <c r="AA446" i="1"/>
  <c r="AA452" i="1"/>
  <c r="AA458" i="1"/>
  <c r="AA464" i="1"/>
  <c r="AA470" i="1"/>
  <c r="AA476" i="1"/>
  <c r="AA482" i="1"/>
  <c r="AA488" i="1"/>
  <c r="AA494" i="1"/>
  <c r="AA500" i="1"/>
  <c r="AA506" i="1"/>
  <c r="AA512" i="1"/>
  <c r="AA518" i="1"/>
  <c r="AA524" i="1"/>
  <c r="AA530" i="1"/>
  <c r="AA536" i="1"/>
  <c r="AA542" i="1"/>
  <c r="AA548" i="1"/>
  <c r="AA554" i="1"/>
  <c r="AA560" i="1"/>
  <c r="AA566" i="1"/>
  <c r="AA572" i="1"/>
  <c r="AA578" i="1"/>
  <c r="AA584" i="1"/>
  <c r="AA590" i="1"/>
  <c r="AA596" i="1"/>
  <c r="AA602" i="1"/>
  <c r="AA608" i="1"/>
  <c r="AA614" i="1"/>
  <c r="AA620" i="1"/>
  <c r="AA626" i="1"/>
  <c r="AA632" i="1"/>
  <c r="AA638" i="1"/>
  <c r="AA644" i="1"/>
  <c r="AA650" i="1"/>
  <c r="AA656" i="1"/>
  <c r="AA662" i="1"/>
  <c r="AA668" i="1"/>
  <c r="AA674" i="1"/>
  <c r="AA680" i="1"/>
  <c r="AA686" i="1"/>
  <c r="AA692" i="1"/>
  <c r="AA698" i="1"/>
  <c r="AA704" i="1"/>
  <c r="AA710" i="1"/>
  <c r="AA716" i="1"/>
  <c r="AA722" i="1"/>
  <c r="AA728" i="1"/>
  <c r="AA734" i="1"/>
  <c r="AA740" i="1"/>
  <c r="AA746" i="1"/>
  <c r="AA752" i="1"/>
  <c r="AA758" i="1"/>
  <c r="AA764" i="1"/>
  <c r="AA770" i="1"/>
  <c r="AA776" i="1"/>
  <c r="AA782" i="1"/>
  <c r="AA788" i="1"/>
  <c r="AA794" i="1"/>
  <c r="AA800" i="1"/>
  <c r="AA806" i="1"/>
  <c r="AA812" i="1"/>
  <c r="AA818" i="1"/>
  <c r="AA824" i="1"/>
  <c r="AA830" i="1"/>
  <c r="AA836" i="1"/>
  <c r="AA842" i="1"/>
  <c r="AA848" i="1"/>
  <c r="AA854" i="1"/>
  <c r="AA860" i="1"/>
  <c r="AA866" i="1"/>
  <c r="AA872" i="1"/>
  <c r="AA878" i="1"/>
  <c r="AA884" i="1"/>
  <c r="AA890" i="1"/>
  <c r="AA896" i="1"/>
  <c r="AA902" i="1"/>
  <c r="AA908" i="1"/>
  <c r="AA914" i="1"/>
  <c r="AA920" i="1"/>
  <c r="AA926" i="1"/>
  <c r="AA932" i="1"/>
  <c r="AA938" i="1"/>
  <c r="AA944" i="1"/>
  <c r="AA950" i="1"/>
  <c r="AA956" i="1"/>
  <c r="AA962" i="1"/>
  <c r="AA968" i="1"/>
  <c r="AA974" i="1"/>
  <c r="AA980" i="1"/>
  <c r="AA986" i="1"/>
  <c r="AA992" i="1"/>
  <c r="AA998" i="1"/>
  <c r="AA1004" i="1"/>
  <c r="AA1010" i="1"/>
  <c r="AA1016" i="1"/>
  <c r="AA1022" i="1"/>
  <c r="AA1028" i="1"/>
  <c r="AA1034" i="1"/>
  <c r="AA1040" i="1"/>
  <c r="AA1046" i="1"/>
  <c r="AA59" i="1"/>
  <c r="AA93" i="1"/>
  <c r="AA111" i="1"/>
  <c r="AA129" i="1"/>
  <c r="AA141" i="1"/>
  <c r="AA151" i="1"/>
  <c r="AA160" i="1"/>
  <c r="AA169" i="1"/>
  <c r="AA178" i="1"/>
  <c r="AA187" i="1"/>
  <c r="AA195" i="1"/>
  <c r="AA201" i="1"/>
  <c r="AA207" i="1"/>
  <c r="AA213" i="1"/>
  <c r="AA219" i="1"/>
  <c r="AA225" i="1"/>
  <c r="AA231" i="1"/>
  <c r="AA237" i="1"/>
  <c r="AA243" i="1"/>
  <c r="AA249" i="1"/>
  <c r="AA255" i="1"/>
  <c r="AA261" i="1"/>
  <c r="AA267" i="1"/>
  <c r="AA273" i="1"/>
  <c r="AA279" i="1"/>
  <c r="AA285" i="1"/>
  <c r="AA291" i="1"/>
  <c r="AA297" i="1"/>
  <c r="AA303" i="1"/>
  <c r="AA309" i="1"/>
  <c r="AA315" i="1"/>
  <c r="AA321" i="1"/>
  <c r="AA327" i="1"/>
  <c r="AA333" i="1"/>
  <c r="AA339" i="1"/>
  <c r="AA345" i="1"/>
  <c r="AA351" i="1"/>
  <c r="AA357" i="1"/>
  <c r="AA363" i="1"/>
  <c r="AA369" i="1"/>
  <c r="AA375" i="1"/>
  <c r="AA381" i="1"/>
  <c r="AA387" i="1"/>
  <c r="AA393" i="1"/>
  <c r="AA399" i="1"/>
  <c r="AA405" i="1"/>
  <c r="AA411" i="1"/>
  <c r="AA417" i="1"/>
  <c r="AA423" i="1"/>
  <c r="AA429" i="1"/>
  <c r="AA435" i="1"/>
  <c r="AA441" i="1"/>
  <c r="AA447" i="1"/>
  <c r="AA453" i="1"/>
  <c r="AA459" i="1"/>
  <c r="AA465" i="1"/>
  <c r="AA471" i="1"/>
  <c r="AA477" i="1"/>
  <c r="AA483" i="1"/>
  <c r="AA489" i="1"/>
  <c r="AA495" i="1"/>
  <c r="AA501" i="1"/>
  <c r="AA507" i="1"/>
  <c r="AA513" i="1"/>
  <c r="AA519" i="1"/>
  <c r="AA525" i="1"/>
  <c r="AA531" i="1"/>
  <c r="AA537" i="1"/>
  <c r="AA543" i="1"/>
  <c r="AA549" i="1"/>
  <c r="AA555" i="1"/>
  <c r="AA561" i="1"/>
  <c r="AA567" i="1"/>
  <c r="AA573" i="1"/>
  <c r="AA579" i="1"/>
  <c r="AA585" i="1"/>
  <c r="AA591" i="1"/>
  <c r="AA597" i="1"/>
  <c r="AA603" i="1"/>
  <c r="AA609" i="1"/>
  <c r="AA615" i="1"/>
  <c r="AA621" i="1"/>
  <c r="AA627" i="1"/>
  <c r="AA633" i="1"/>
  <c r="AA639" i="1"/>
  <c r="AA645" i="1"/>
  <c r="AA651" i="1"/>
  <c r="AA657" i="1"/>
  <c r="AA663" i="1"/>
  <c r="AA669" i="1"/>
  <c r="AA675" i="1"/>
  <c r="AA681" i="1"/>
  <c r="AA687" i="1"/>
  <c r="AA693" i="1"/>
  <c r="AA699" i="1"/>
  <c r="AA705" i="1"/>
  <c r="AA711" i="1"/>
  <c r="AA717" i="1"/>
  <c r="AA723" i="1"/>
  <c r="AA729" i="1"/>
  <c r="AA735" i="1"/>
  <c r="AA741" i="1"/>
  <c r="AA747" i="1"/>
  <c r="AA753" i="1"/>
  <c r="AA759" i="1"/>
  <c r="AA765" i="1"/>
  <c r="AA771" i="1"/>
  <c r="AA777" i="1"/>
  <c r="AA783" i="1"/>
  <c r="AA789" i="1"/>
  <c r="AA795" i="1"/>
  <c r="AA801" i="1"/>
  <c r="AA807" i="1"/>
  <c r="AA813" i="1"/>
  <c r="AA819" i="1"/>
  <c r="AA825" i="1"/>
  <c r="AA831" i="1"/>
  <c r="AA837" i="1"/>
  <c r="AA843" i="1"/>
  <c r="AA849" i="1"/>
  <c r="AA855" i="1"/>
  <c r="AA861" i="1"/>
  <c r="AA867" i="1"/>
  <c r="AA873" i="1"/>
  <c r="AA879" i="1"/>
  <c r="AA885" i="1"/>
  <c r="AA891" i="1"/>
  <c r="AA897" i="1"/>
  <c r="AA903" i="1"/>
  <c r="AA909" i="1"/>
  <c r="AA915" i="1"/>
  <c r="AA921" i="1"/>
  <c r="AA927" i="1"/>
  <c r="AA933" i="1"/>
  <c r="AA939" i="1"/>
  <c r="AA945" i="1"/>
  <c r="AA951" i="1"/>
  <c r="AA957" i="1"/>
  <c r="AA963" i="1"/>
  <c r="AA969" i="1"/>
  <c r="AA975" i="1"/>
  <c r="AA981" i="1"/>
  <c r="AA987" i="1"/>
  <c r="AA993" i="1"/>
  <c r="AA999" i="1"/>
  <c r="AA1005" i="1"/>
  <c r="AA1011" i="1"/>
  <c r="AA1017" i="1"/>
  <c r="AA1023" i="1"/>
  <c r="AA1029" i="1"/>
  <c r="AA1035" i="1"/>
  <c r="AA1041" i="1"/>
  <c r="AA1047" i="1"/>
  <c r="AA1053" i="1"/>
  <c r="AA1059" i="1"/>
  <c r="AA1065" i="1"/>
  <c r="AA1071" i="1"/>
  <c r="AA1077" i="1"/>
  <c r="AA1083" i="1"/>
  <c r="AA1089" i="1"/>
  <c r="AA1095" i="1"/>
  <c r="AA1101" i="1"/>
  <c r="AA1107" i="1"/>
  <c r="AA1113" i="1"/>
  <c r="AA1119" i="1"/>
  <c r="AA1125" i="1"/>
  <c r="AA1131" i="1"/>
  <c r="AA1137" i="1"/>
  <c r="AA1143" i="1"/>
  <c r="AA1149" i="1"/>
  <c r="AA65" i="1"/>
  <c r="AA161" i="1"/>
  <c r="AA208" i="1"/>
  <c r="AA244" i="1"/>
  <c r="AA280" i="1"/>
  <c r="AA316" i="1"/>
  <c r="AA352" i="1"/>
  <c r="AA388" i="1"/>
  <c r="AA424" i="1"/>
  <c r="AA460" i="1"/>
  <c r="AA496" i="1"/>
  <c r="AA532" i="1"/>
  <c r="AA568" i="1"/>
  <c r="AA604" i="1"/>
  <c r="AA640" i="1"/>
  <c r="AA676" i="1"/>
  <c r="AA712" i="1"/>
  <c r="AA748" i="1"/>
  <c r="AA784" i="1"/>
  <c r="AA820" i="1"/>
  <c r="AA856" i="1"/>
  <c r="AA892" i="1"/>
  <c r="AA928" i="1"/>
  <c r="AA964" i="1"/>
  <c r="AA1000" i="1"/>
  <c r="AA1036" i="1"/>
  <c r="AA1060" i="1"/>
  <c r="AA1078" i="1"/>
  <c r="AA1090" i="1"/>
  <c r="AA1102" i="1"/>
  <c r="AA1114" i="1"/>
  <c r="AA1126" i="1"/>
  <c r="AA1138" i="1"/>
  <c r="AA1150" i="1"/>
  <c r="AA1157" i="1"/>
  <c r="AA1164" i="1"/>
  <c r="AA1172" i="1"/>
  <c r="AA1178" i="1"/>
  <c r="AA1184" i="1"/>
  <c r="AA1190" i="1"/>
  <c r="AA1196" i="1"/>
  <c r="AA1202" i="1"/>
  <c r="AA1208" i="1"/>
  <c r="AA1214" i="1"/>
  <c r="AA1220" i="1"/>
  <c r="AA1226" i="1"/>
  <c r="AA1232" i="1"/>
  <c r="AA1238" i="1"/>
  <c r="AA1244" i="1"/>
  <c r="AA1250" i="1"/>
  <c r="AA1256" i="1"/>
  <c r="AA1262" i="1"/>
  <c r="Z4" i="1"/>
  <c r="Z10" i="1"/>
  <c r="Z16" i="1"/>
  <c r="Z22" i="1"/>
  <c r="Z28" i="1"/>
  <c r="Z34" i="1"/>
  <c r="Z40" i="1"/>
  <c r="Z46" i="1"/>
  <c r="Z52" i="1"/>
  <c r="Z58" i="1"/>
  <c r="Z64" i="1"/>
  <c r="Z70" i="1"/>
  <c r="Z76" i="1"/>
  <c r="Z82" i="1"/>
  <c r="Z88" i="1"/>
  <c r="Z94" i="1"/>
  <c r="Z100" i="1"/>
  <c r="Z106" i="1"/>
  <c r="Z112" i="1"/>
  <c r="Z118" i="1"/>
  <c r="Z124" i="1"/>
  <c r="Z130" i="1"/>
  <c r="Z136" i="1"/>
  <c r="Z142" i="1"/>
  <c r="Z148" i="1"/>
  <c r="Z154" i="1"/>
  <c r="Z160" i="1"/>
  <c r="Z166" i="1"/>
  <c r="Z172" i="1"/>
  <c r="Z178" i="1"/>
  <c r="Z184" i="1"/>
  <c r="Z190" i="1"/>
  <c r="Z196" i="1"/>
  <c r="Z202" i="1"/>
  <c r="Z208" i="1"/>
  <c r="Z214" i="1"/>
  <c r="Z220" i="1"/>
  <c r="Z226" i="1"/>
  <c r="Z232" i="1"/>
  <c r="Z238" i="1"/>
  <c r="Z244" i="1"/>
  <c r="Z250" i="1"/>
  <c r="Z256" i="1"/>
  <c r="Z262" i="1"/>
  <c r="Z268" i="1"/>
  <c r="Z274" i="1"/>
  <c r="Z280" i="1"/>
  <c r="Z286" i="1"/>
  <c r="Z292" i="1"/>
  <c r="Z298" i="1"/>
  <c r="Z304" i="1"/>
  <c r="Z310" i="1"/>
  <c r="Z316" i="1"/>
  <c r="Z322" i="1"/>
  <c r="Z328" i="1"/>
  <c r="Z334" i="1"/>
  <c r="Z340" i="1"/>
  <c r="Z346" i="1"/>
  <c r="Z352" i="1"/>
  <c r="Z358" i="1"/>
  <c r="Z364" i="1"/>
  <c r="Z370" i="1"/>
  <c r="Z376" i="1"/>
  <c r="Z382" i="1"/>
  <c r="Z388" i="1"/>
  <c r="Z394" i="1"/>
  <c r="Z400" i="1"/>
  <c r="Z406" i="1"/>
  <c r="Z412" i="1"/>
  <c r="Z418" i="1"/>
  <c r="Z424" i="1"/>
  <c r="Z430" i="1"/>
  <c r="Z436" i="1"/>
  <c r="Z442" i="1"/>
  <c r="Z448" i="1"/>
  <c r="Z454" i="1"/>
  <c r="Z460" i="1"/>
  <c r="Z466" i="1"/>
  <c r="Z472" i="1"/>
  <c r="Z478" i="1"/>
  <c r="Z484" i="1"/>
  <c r="Z490" i="1"/>
  <c r="Z496" i="1"/>
  <c r="Z502" i="1"/>
  <c r="Z508" i="1"/>
  <c r="Z514" i="1"/>
  <c r="Z520" i="1"/>
  <c r="Z526" i="1"/>
  <c r="Z532" i="1"/>
  <c r="Z538" i="1"/>
  <c r="Z544" i="1"/>
  <c r="Z550" i="1"/>
  <c r="Z556" i="1"/>
  <c r="Z562" i="1"/>
  <c r="Z568" i="1"/>
  <c r="Z574" i="1"/>
  <c r="Z580" i="1"/>
  <c r="Z586" i="1"/>
  <c r="Z592" i="1"/>
  <c r="Z598" i="1"/>
  <c r="Z604" i="1"/>
  <c r="Z610" i="1"/>
  <c r="Z616" i="1"/>
  <c r="Z622" i="1"/>
  <c r="Z628" i="1"/>
  <c r="Z634" i="1"/>
  <c r="Z640" i="1"/>
  <c r="Z646" i="1"/>
  <c r="Z652" i="1"/>
  <c r="Z658" i="1"/>
  <c r="Z664" i="1"/>
  <c r="Z670" i="1"/>
  <c r="Z676" i="1"/>
  <c r="Z682" i="1"/>
  <c r="Z688" i="1"/>
  <c r="Z694" i="1"/>
  <c r="Z700" i="1"/>
  <c r="Z706" i="1"/>
  <c r="Z712" i="1"/>
  <c r="Z718" i="1"/>
  <c r="Z724" i="1"/>
  <c r="Z730" i="1"/>
  <c r="Z736" i="1"/>
  <c r="Z742" i="1"/>
  <c r="Z748" i="1"/>
  <c r="Z754" i="1"/>
  <c r="Z760" i="1"/>
  <c r="Z766" i="1"/>
  <c r="Z772" i="1"/>
  <c r="Z778" i="1"/>
  <c r="Z784" i="1"/>
  <c r="Z790" i="1"/>
  <c r="Z796" i="1"/>
  <c r="Z802" i="1"/>
  <c r="Z808" i="1"/>
  <c r="Z814" i="1"/>
  <c r="Z820" i="1"/>
  <c r="Z826" i="1"/>
  <c r="Z832" i="1"/>
  <c r="Z838" i="1"/>
  <c r="Z844" i="1"/>
  <c r="Z850" i="1"/>
  <c r="Z856" i="1"/>
  <c r="Z862" i="1"/>
  <c r="Z868" i="1"/>
  <c r="Z874" i="1"/>
  <c r="Z880" i="1"/>
  <c r="Z886" i="1"/>
  <c r="Z892" i="1"/>
  <c r="Z898" i="1"/>
  <c r="Z904" i="1"/>
  <c r="Z910" i="1"/>
  <c r="Z916" i="1"/>
  <c r="Z922" i="1"/>
  <c r="Z928" i="1"/>
  <c r="Z934" i="1"/>
  <c r="Z940" i="1"/>
  <c r="Z946" i="1"/>
  <c r="Z952" i="1"/>
  <c r="Z958" i="1"/>
  <c r="Z964" i="1"/>
  <c r="Z970" i="1"/>
  <c r="Z976" i="1"/>
  <c r="Z982" i="1"/>
  <c r="Z988" i="1"/>
  <c r="Z994" i="1"/>
  <c r="Z1000" i="1"/>
  <c r="Z1006" i="1"/>
  <c r="Z1012" i="1"/>
  <c r="Z1018" i="1"/>
  <c r="Z1024" i="1"/>
  <c r="Z1030" i="1"/>
  <c r="Z1036" i="1"/>
  <c r="Z1042" i="1"/>
  <c r="Z1048" i="1"/>
  <c r="Z1054" i="1"/>
  <c r="Z1060" i="1"/>
  <c r="Z1066" i="1"/>
  <c r="Z1072" i="1"/>
  <c r="Z1078" i="1"/>
  <c r="Z1084" i="1"/>
  <c r="Z1090" i="1"/>
  <c r="Z1096" i="1"/>
  <c r="Z1102" i="1"/>
  <c r="Z1108" i="1"/>
  <c r="Z1114" i="1"/>
  <c r="Z1120" i="1"/>
  <c r="Z1126" i="1"/>
  <c r="Z1132" i="1"/>
  <c r="Z1138" i="1"/>
  <c r="Z1144" i="1"/>
  <c r="Z1150" i="1"/>
  <c r="Z1156" i="1"/>
  <c r="Z1162" i="1"/>
  <c r="Z1168" i="1"/>
  <c r="Z1174" i="1"/>
  <c r="Z1180" i="1"/>
  <c r="Z1186" i="1"/>
  <c r="Z1192" i="1"/>
  <c r="Z1198" i="1"/>
  <c r="Z1204" i="1"/>
  <c r="Z1210" i="1"/>
  <c r="Z1216" i="1"/>
  <c r="Z1222" i="1"/>
  <c r="Z1228" i="1"/>
  <c r="Z1234" i="1"/>
  <c r="Z1240" i="1"/>
  <c r="Z1246" i="1"/>
  <c r="Z1252" i="1"/>
  <c r="Z1258" i="1"/>
  <c r="Z1264" i="1"/>
  <c r="Y6" i="1"/>
  <c r="Y12" i="1"/>
  <c r="Y18" i="1"/>
  <c r="Y24" i="1"/>
  <c r="Y30" i="1"/>
  <c r="Y36" i="1"/>
  <c r="Y42" i="1"/>
  <c r="Y48" i="1"/>
  <c r="Y54" i="1"/>
  <c r="Y60" i="1"/>
  <c r="Y66" i="1"/>
  <c r="Y72" i="1"/>
  <c r="Y78" i="1"/>
  <c r="Y84" i="1"/>
  <c r="Y90" i="1"/>
  <c r="Y96" i="1"/>
  <c r="Y102" i="1"/>
  <c r="Y108" i="1"/>
  <c r="Y114" i="1"/>
  <c r="Y120" i="1"/>
  <c r="Y126" i="1"/>
  <c r="Y132" i="1"/>
  <c r="Y138" i="1"/>
  <c r="Y144" i="1"/>
  <c r="Y150" i="1"/>
  <c r="Y156" i="1"/>
  <c r="Y162" i="1"/>
  <c r="Y168" i="1"/>
  <c r="Y174" i="1"/>
  <c r="Y180" i="1"/>
  <c r="Y186" i="1"/>
  <c r="Y192" i="1"/>
  <c r="Y198" i="1"/>
  <c r="Y204" i="1"/>
  <c r="Y210" i="1"/>
  <c r="Y216" i="1"/>
  <c r="Y222" i="1"/>
  <c r="Y228" i="1"/>
  <c r="Y234" i="1"/>
  <c r="Y240" i="1"/>
  <c r="Y246" i="1"/>
  <c r="Y252" i="1"/>
  <c r="Y258" i="1"/>
  <c r="Y264" i="1"/>
  <c r="Y270" i="1"/>
  <c r="Y276" i="1"/>
  <c r="Y282" i="1"/>
  <c r="Y288" i="1"/>
  <c r="Y294" i="1"/>
  <c r="Y300" i="1"/>
  <c r="Y306" i="1"/>
  <c r="Y312" i="1"/>
  <c r="Y318" i="1"/>
  <c r="Y324" i="1"/>
  <c r="Y330" i="1"/>
  <c r="Y336" i="1"/>
  <c r="Y342" i="1"/>
  <c r="Y348" i="1"/>
  <c r="Y354" i="1"/>
  <c r="Y360" i="1"/>
  <c r="Y366" i="1"/>
  <c r="Y372" i="1"/>
  <c r="Y378" i="1"/>
  <c r="AA95" i="1"/>
  <c r="AA171" i="1"/>
  <c r="AA214" i="1"/>
  <c r="AA250" i="1"/>
  <c r="AA286" i="1"/>
  <c r="AA322" i="1"/>
  <c r="AA358" i="1"/>
  <c r="AA394" i="1"/>
  <c r="AA430" i="1"/>
  <c r="AA466" i="1"/>
  <c r="AA502" i="1"/>
  <c r="AA538" i="1"/>
  <c r="AA574" i="1"/>
  <c r="AA610" i="1"/>
  <c r="AA646" i="1"/>
  <c r="AA682" i="1"/>
  <c r="AA718" i="1"/>
  <c r="AA754" i="1"/>
  <c r="AA790" i="1"/>
  <c r="AA826" i="1"/>
  <c r="AA862" i="1"/>
  <c r="AA898" i="1"/>
  <c r="AA934" i="1"/>
  <c r="AA970" i="1"/>
  <c r="AA1006" i="1"/>
  <c r="AA1042" i="1"/>
  <c r="AA1064" i="1"/>
  <c r="AA1080" i="1"/>
  <c r="AA1092" i="1"/>
  <c r="AA1104" i="1"/>
  <c r="AA1116" i="1"/>
  <c r="AA1128" i="1"/>
  <c r="AA1140" i="1"/>
  <c r="AA1151" i="1"/>
  <c r="AA1158" i="1"/>
  <c r="AA1166" i="1"/>
  <c r="AA1173" i="1"/>
  <c r="AA1179" i="1"/>
  <c r="AA1185" i="1"/>
  <c r="AA1191" i="1"/>
  <c r="AA1197" i="1"/>
  <c r="AA1203" i="1"/>
  <c r="AA1209" i="1"/>
  <c r="AA1215" i="1"/>
  <c r="AA1221" i="1"/>
  <c r="AA1227" i="1"/>
  <c r="AA1233" i="1"/>
  <c r="AA1239" i="1"/>
  <c r="AA1245" i="1"/>
  <c r="AA1251" i="1"/>
  <c r="AA1257" i="1"/>
  <c r="AA1263" i="1"/>
  <c r="Z5" i="1"/>
  <c r="Z11" i="1"/>
  <c r="Z17" i="1"/>
  <c r="Z23" i="1"/>
  <c r="Z29" i="1"/>
  <c r="Z35" i="1"/>
  <c r="Z41" i="1"/>
  <c r="Z47" i="1"/>
  <c r="Z53" i="1"/>
  <c r="Z59" i="1"/>
  <c r="Z65" i="1"/>
  <c r="Z71" i="1"/>
  <c r="Z77" i="1"/>
  <c r="Z83" i="1"/>
  <c r="Z89" i="1"/>
  <c r="Z95" i="1"/>
  <c r="Z101" i="1"/>
  <c r="Z107" i="1"/>
  <c r="Z113" i="1"/>
  <c r="Z119" i="1"/>
  <c r="Z125" i="1"/>
  <c r="Z131" i="1"/>
  <c r="Z137" i="1"/>
  <c r="Z143" i="1"/>
  <c r="Z149" i="1"/>
  <c r="Z155" i="1"/>
  <c r="Z161" i="1"/>
  <c r="Z167" i="1"/>
  <c r="Z173" i="1"/>
  <c r="Z179" i="1"/>
  <c r="Z185" i="1"/>
  <c r="Z191" i="1"/>
  <c r="Z197" i="1"/>
  <c r="Z203" i="1"/>
  <c r="Z209" i="1"/>
  <c r="Z215" i="1"/>
  <c r="Z221" i="1"/>
  <c r="Z227" i="1"/>
  <c r="Z233" i="1"/>
  <c r="Z239" i="1"/>
  <c r="Z245" i="1"/>
  <c r="Z251" i="1"/>
  <c r="Z257" i="1"/>
  <c r="Z263" i="1"/>
  <c r="Z269" i="1"/>
  <c r="Z275" i="1"/>
  <c r="Z281" i="1"/>
  <c r="Z287" i="1"/>
  <c r="Z293" i="1"/>
  <c r="Z299" i="1"/>
  <c r="Z305" i="1"/>
  <c r="Z311" i="1"/>
  <c r="Z317" i="1"/>
  <c r="Z323" i="1"/>
  <c r="Z329" i="1"/>
  <c r="Z335" i="1"/>
  <c r="Z341" i="1"/>
  <c r="Z347" i="1"/>
  <c r="Z353" i="1"/>
  <c r="Z359" i="1"/>
  <c r="Z365" i="1"/>
  <c r="Z371" i="1"/>
  <c r="Z377" i="1"/>
  <c r="Z383" i="1"/>
  <c r="Z389" i="1"/>
  <c r="Z395" i="1"/>
  <c r="Z401" i="1"/>
  <c r="Z407" i="1"/>
  <c r="Z413" i="1"/>
  <c r="Z419" i="1"/>
  <c r="Z425" i="1"/>
  <c r="Z431" i="1"/>
  <c r="Z437" i="1"/>
  <c r="Z443" i="1"/>
  <c r="Z449" i="1"/>
  <c r="Z455" i="1"/>
  <c r="Z461" i="1"/>
  <c r="Z467" i="1"/>
  <c r="Z473" i="1"/>
  <c r="Z479" i="1"/>
  <c r="Z485" i="1"/>
  <c r="Z491" i="1"/>
  <c r="Z497" i="1"/>
  <c r="Z503" i="1"/>
  <c r="Z509" i="1"/>
  <c r="Z515" i="1"/>
  <c r="Z521" i="1"/>
  <c r="Z527" i="1"/>
  <c r="Z533" i="1"/>
  <c r="Z539" i="1"/>
  <c r="Z545" i="1"/>
  <c r="Z551" i="1"/>
  <c r="Z557" i="1"/>
  <c r="Z563" i="1"/>
  <c r="Z569" i="1"/>
  <c r="Z575" i="1"/>
  <c r="Z581" i="1"/>
  <c r="Z587" i="1"/>
  <c r="Z593" i="1"/>
  <c r="Z599" i="1"/>
  <c r="Z605" i="1"/>
  <c r="Z611" i="1"/>
  <c r="Z617" i="1"/>
  <c r="Z623" i="1"/>
  <c r="Z629" i="1"/>
  <c r="Z635" i="1"/>
  <c r="Z641" i="1"/>
  <c r="Z647" i="1"/>
  <c r="Z653" i="1"/>
  <c r="Z659" i="1"/>
  <c r="Z665" i="1"/>
  <c r="Z671" i="1"/>
  <c r="Z677" i="1"/>
  <c r="Z683" i="1"/>
  <c r="Z689" i="1"/>
  <c r="Z695" i="1"/>
  <c r="Z701" i="1"/>
  <c r="Z707" i="1"/>
  <c r="Z713" i="1"/>
  <c r="Z719" i="1"/>
  <c r="Z725" i="1"/>
  <c r="Z731" i="1"/>
  <c r="Z737" i="1"/>
  <c r="Z743" i="1"/>
  <c r="Z749" i="1"/>
  <c r="Z755" i="1"/>
  <c r="Z761" i="1"/>
  <c r="Z767" i="1"/>
  <c r="Z773" i="1"/>
  <c r="Z779" i="1"/>
  <c r="Z785" i="1"/>
  <c r="Z791" i="1"/>
  <c r="Z797" i="1"/>
  <c r="Z803" i="1"/>
  <c r="Z809" i="1"/>
  <c r="Z815" i="1"/>
  <c r="Z821" i="1"/>
  <c r="Z827" i="1"/>
  <c r="Z833" i="1"/>
  <c r="Z839" i="1"/>
  <c r="Z845" i="1"/>
  <c r="Z851" i="1"/>
  <c r="Z857" i="1"/>
  <c r="Z863" i="1"/>
  <c r="Z869" i="1"/>
  <c r="Z875" i="1"/>
  <c r="Z881" i="1"/>
  <c r="Z887" i="1"/>
  <c r="Z893" i="1"/>
  <c r="Z899" i="1"/>
  <c r="Z905" i="1"/>
  <c r="Z911" i="1"/>
  <c r="Z917" i="1"/>
  <c r="Z923" i="1"/>
  <c r="Z929" i="1"/>
  <c r="Z935" i="1"/>
  <c r="Z941" i="1"/>
  <c r="Z947" i="1"/>
  <c r="Z953" i="1"/>
  <c r="Z959" i="1"/>
  <c r="Z965" i="1"/>
  <c r="Z971" i="1"/>
  <c r="Z977" i="1"/>
  <c r="Z983" i="1"/>
  <c r="Z989" i="1"/>
  <c r="Z995" i="1"/>
  <c r="Z1001" i="1"/>
  <c r="Z1007" i="1"/>
  <c r="Z1013" i="1"/>
  <c r="Z1019" i="1"/>
  <c r="Z1025" i="1"/>
  <c r="Z1031" i="1"/>
  <c r="Z1037" i="1"/>
  <c r="Z1043" i="1"/>
  <c r="Z1049" i="1"/>
  <c r="Z1055" i="1"/>
  <c r="Z1061" i="1"/>
  <c r="Z1067" i="1"/>
  <c r="Z1073" i="1"/>
  <c r="Z1079" i="1"/>
  <c r="Z1085" i="1"/>
  <c r="Z1091" i="1"/>
  <c r="Z1097" i="1"/>
  <c r="Z1103" i="1"/>
  <c r="Z1109" i="1"/>
  <c r="Z1115" i="1"/>
  <c r="Z1121" i="1"/>
  <c r="Z1127" i="1"/>
  <c r="Z1133" i="1"/>
  <c r="Z1139" i="1"/>
  <c r="Z1145" i="1"/>
  <c r="Z1151" i="1"/>
  <c r="Z1157" i="1"/>
  <c r="Z1163" i="1"/>
  <c r="Z1169" i="1"/>
  <c r="Z1175" i="1"/>
  <c r="Z1181" i="1"/>
  <c r="Z1187" i="1"/>
  <c r="Z1193" i="1"/>
  <c r="Z1199" i="1"/>
  <c r="Z1205" i="1"/>
  <c r="Z1211" i="1"/>
  <c r="Z1217" i="1"/>
  <c r="Z1223" i="1"/>
  <c r="Z1229" i="1"/>
  <c r="Z1235" i="1"/>
  <c r="Z1241" i="1"/>
  <c r="Z1247" i="1"/>
  <c r="Z1253" i="1"/>
  <c r="Z1259" i="1"/>
  <c r="Z1265" i="1"/>
  <c r="Y7" i="1"/>
  <c r="Y13" i="1"/>
  <c r="Y19" i="1"/>
  <c r="Y25" i="1"/>
  <c r="Y31" i="1"/>
  <c r="Y37" i="1"/>
  <c r="Y43" i="1"/>
  <c r="Y49" i="1"/>
  <c r="Y55" i="1"/>
  <c r="Y61" i="1"/>
  <c r="Y67" i="1"/>
  <c r="Y73" i="1"/>
  <c r="Y79" i="1"/>
  <c r="Y85" i="1"/>
  <c r="Y91" i="1"/>
  <c r="Y97" i="1"/>
  <c r="Y103" i="1"/>
  <c r="Y109" i="1"/>
  <c r="Y115" i="1"/>
  <c r="Y121" i="1"/>
  <c r="Y127" i="1"/>
  <c r="Y133" i="1"/>
  <c r="Y139" i="1"/>
  <c r="Y145" i="1"/>
  <c r="Y151" i="1"/>
  <c r="Y157" i="1"/>
  <c r="Y163" i="1"/>
  <c r="Y169" i="1"/>
  <c r="Y175" i="1"/>
  <c r="Y181" i="1"/>
  <c r="Y187" i="1"/>
  <c r="Y193" i="1"/>
  <c r="Y199" i="1"/>
  <c r="Y205" i="1"/>
  <c r="Y211" i="1"/>
  <c r="Y217" i="1"/>
  <c r="Y223" i="1"/>
  <c r="Y229" i="1"/>
  <c r="Y235" i="1"/>
  <c r="Y241" i="1"/>
  <c r="Y247" i="1"/>
  <c r="Y253" i="1"/>
  <c r="Y259" i="1"/>
  <c r="AA113" i="1"/>
  <c r="AA179" i="1"/>
  <c r="AA220" i="1"/>
  <c r="AA256" i="1"/>
  <c r="AA292" i="1"/>
  <c r="AA328" i="1"/>
  <c r="AA364" i="1"/>
  <c r="AA400" i="1"/>
  <c r="AA436" i="1"/>
  <c r="AA472" i="1"/>
  <c r="AA508" i="1"/>
  <c r="AA544" i="1"/>
  <c r="AA580" i="1"/>
  <c r="AA616" i="1"/>
  <c r="AA652" i="1"/>
  <c r="AA688" i="1"/>
  <c r="AA724" i="1"/>
  <c r="AA760" i="1"/>
  <c r="AA796" i="1"/>
  <c r="AA832" i="1"/>
  <c r="AA868" i="1"/>
  <c r="AA904" i="1"/>
  <c r="AA940" i="1"/>
  <c r="AA976" i="1"/>
  <c r="AA1012" i="1"/>
  <c r="AA1048" i="1"/>
  <c r="AA1066" i="1"/>
  <c r="AA1082" i="1"/>
  <c r="AA1094" i="1"/>
  <c r="AA1106" i="1"/>
  <c r="AA1118" i="1"/>
  <c r="AA1130" i="1"/>
  <c r="AA1142" i="1"/>
  <c r="AA1152" i="1"/>
  <c r="AA1160" i="1"/>
  <c r="AA1167" i="1"/>
  <c r="AA1174" i="1"/>
  <c r="AA1180" i="1"/>
  <c r="AA1186" i="1"/>
  <c r="AA1192" i="1"/>
  <c r="AA1198" i="1"/>
  <c r="AA1204" i="1"/>
  <c r="AA1210" i="1"/>
  <c r="AA1216" i="1"/>
  <c r="AA1222" i="1"/>
  <c r="AA1228" i="1"/>
  <c r="AA1234" i="1"/>
  <c r="AA1240" i="1"/>
  <c r="AA1246" i="1"/>
  <c r="AA1252" i="1"/>
  <c r="AA1258" i="1"/>
  <c r="AA1264" i="1"/>
  <c r="Z6" i="1"/>
  <c r="Z12" i="1"/>
  <c r="Z18" i="1"/>
  <c r="Z24" i="1"/>
  <c r="Z30" i="1"/>
  <c r="Z36" i="1"/>
  <c r="Z42" i="1"/>
  <c r="Z48" i="1"/>
  <c r="Z54" i="1"/>
  <c r="Z60" i="1"/>
  <c r="Z66" i="1"/>
  <c r="Z72" i="1"/>
  <c r="Z78" i="1"/>
  <c r="Z84" i="1"/>
  <c r="Z90" i="1"/>
  <c r="Z96" i="1"/>
  <c r="Z102" i="1"/>
  <c r="Z108" i="1"/>
  <c r="Z114" i="1"/>
  <c r="Z120" i="1"/>
  <c r="Z126" i="1"/>
  <c r="Z132" i="1"/>
  <c r="Z138" i="1"/>
  <c r="Z144" i="1"/>
  <c r="Z150" i="1"/>
  <c r="Z156" i="1"/>
  <c r="Z162" i="1"/>
  <c r="Z168" i="1"/>
  <c r="Z174" i="1"/>
  <c r="Z180" i="1"/>
  <c r="Z186" i="1"/>
  <c r="Z192" i="1"/>
  <c r="Z198" i="1"/>
  <c r="Z204" i="1"/>
  <c r="Z210" i="1"/>
  <c r="Z216" i="1"/>
  <c r="Z222" i="1"/>
  <c r="Z228" i="1"/>
  <c r="Z234" i="1"/>
  <c r="Z240" i="1"/>
  <c r="Z246" i="1"/>
  <c r="Z252" i="1"/>
  <c r="Z258" i="1"/>
  <c r="Z264" i="1"/>
  <c r="Z270" i="1"/>
  <c r="Z276" i="1"/>
  <c r="Z282" i="1"/>
  <c r="Z288" i="1"/>
  <c r="Z294" i="1"/>
  <c r="Z300" i="1"/>
  <c r="Z306" i="1"/>
  <c r="Z312" i="1"/>
  <c r="Z318" i="1"/>
  <c r="Z324" i="1"/>
  <c r="Z330" i="1"/>
  <c r="Z336" i="1"/>
  <c r="Z342" i="1"/>
  <c r="Z348" i="1"/>
  <c r="Z354" i="1"/>
  <c r="Z360" i="1"/>
  <c r="Z366" i="1"/>
  <c r="Z372" i="1"/>
  <c r="Z378" i="1"/>
  <c r="Z384" i="1"/>
  <c r="Z390" i="1"/>
  <c r="Z396" i="1"/>
  <c r="Z402" i="1"/>
  <c r="Z408" i="1"/>
  <c r="Z414" i="1"/>
  <c r="Z420" i="1"/>
  <c r="Z426" i="1"/>
  <c r="Z432" i="1"/>
  <c r="Z438" i="1"/>
  <c r="Z444" i="1"/>
  <c r="Z450" i="1"/>
  <c r="Z456" i="1"/>
  <c r="Z462" i="1"/>
  <c r="Z468" i="1"/>
  <c r="Z474" i="1"/>
  <c r="Z480" i="1"/>
  <c r="Z486" i="1"/>
  <c r="Z492" i="1"/>
  <c r="Z498" i="1"/>
  <c r="Z504" i="1"/>
  <c r="Z510" i="1"/>
  <c r="Z516" i="1"/>
  <c r="Z522" i="1"/>
  <c r="Z528" i="1"/>
  <c r="Z534" i="1"/>
  <c r="Z540" i="1"/>
  <c r="Z546" i="1"/>
  <c r="Z552" i="1"/>
  <c r="Z558" i="1"/>
  <c r="Z564" i="1"/>
  <c r="Z570" i="1"/>
  <c r="Z576" i="1"/>
  <c r="Z582" i="1"/>
  <c r="Z588" i="1"/>
  <c r="Z594" i="1"/>
  <c r="Z600" i="1"/>
  <c r="Z606" i="1"/>
  <c r="Z612" i="1"/>
  <c r="Z618" i="1"/>
  <c r="Z624" i="1"/>
  <c r="Z630" i="1"/>
  <c r="Z636" i="1"/>
  <c r="Z642" i="1"/>
  <c r="Z648" i="1"/>
  <c r="Z654" i="1"/>
  <c r="Z660" i="1"/>
  <c r="Z666" i="1"/>
  <c r="Z672" i="1"/>
  <c r="Z678" i="1"/>
  <c r="Z684" i="1"/>
  <c r="Z690" i="1"/>
  <c r="Z696" i="1"/>
  <c r="Z702" i="1"/>
  <c r="Z708" i="1"/>
  <c r="Z714" i="1"/>
  <c r="Z720" i="1"/>
  <c r="Z726" i="1"/>
  <c r="Z732" i="1"/>
  <c r="Z738" i="1"/>
  <c r="Z744" i="1"/>
  <c r="Z750" i="1"/>
  <c r="Z756" i="1"/>
  <c r="Z762" i="1"/>
  <c r="Z768" i="1"/>
  <c r="Z774" i="1"/>
  <c r="Z780" i="1"/>
  <c r="Z786" i="1"/>
  <c r="Z792" i="1"/>
  <c r="Z798" i="1"/>
  <c r="Z804" i="1"/>
  <c r="Z810" i="1"/>
  <c r="Z816" i="1"/>
  <c r="Z822" i="1"/>
  <c r="Z828" i="1"/>
  <c r="Z834" i="1"/>
  <c r="Z840" i="1"/>
  <c r="Z846" i="1"/>
  <c r="Z852" i="1"/>
  <c r="Z858" i="1"/>
  <c r="Z864" i="1"/>
  <c r="Z870" i="1"/>
  <c r="Z876" i="1"/>
  <c r="Z882" i="1"/>
  <c r="Z888" i="1"/>
  <c r="Z894" i="1"/>
  <c r="Z900" i="1"/>
  <c r="Z906" i="1"/>
  <c r="Z912" i="1"/>
  <c r="Z918" i="1"/>
  <c r="Z924" i="1"/>
  <c r="Z930" i="1"/>
  <c r="Z936" i="1"/>
  <c r="Z942" i="1"/>
  <c r="Z948" i="1"/>
  <c r="Z954" i="1"/>
  <c r="Z960" i="1"/>
  <c r="Z966" i="1"/>
  <c r="Z972" i="1"/>
  <c r="Z978" i="1"/>
  <c r="Z984" i="1"/>
  <c r="Z990" i="1"/>
  <c r="Z996" i="1"/>
  <c r="Z1002" i="1"/>
  <c r="Z1008" i="1"/>
  <c r="Z1014" i="1"/>
  <c r="Z1020" i="1"/>
  <c r="Z1026" i="1"/>
  <c r="Z1032" i="1"/>
  <c r="Z1038" i="1"/>
  <c r="Z1044" i="1"/>
  <c r="Z1050" i="1"/>
  <c r="Z1056" i="1"/>
  <c r="Z1062" i="1"/>
  <c r="Z1068" i="1"/>
  <c r="Z1074" i="1"/>
  <c r="Z1080" i="1"/>
  <c r="Z1086" i="1"/>
  <c r="Z1092" i="1"/>
  <c r="Z1098" i="1"/>
  <c r="Z1104" i="1"/>
  <c r="Z1110" i="1"/>
  <c r="Z1116" i="1"/>
  <c r="Z1122" i="1"/>
  <c r="Z1128" i="1"/>
  <c r="Z1134" i="1"/>
  <c r="Z1140" i="1"/>
  <c r="Z1146" i="1"/>
  <c r="Z1152" i="1"/>
  <c r="Z1158" i="1"/>
  <c r="Z1164" i="1"/>
  <c r="Z1170" i="1"/>
  <c r="Z1176" i="1"/>
  <c r="Z1182" i="1"/>
  <c r="Z1188" i="1"/>
  <c r="Z1194" i="1"/>
  <c r="Z1200" i="1"/>
  <c r="Z1206" i="1"/>
  <c r="Z1212" i="1"/>
  <c r="Z1218" i="1"/>
  <c r="Z1224" i="1"/>
  <c r="Z1230" i="1"/>
  <c r="Z1236" i="1"/>
  <c r="Z1242" i="1"/>
  <c r="Z1248" i="1"/>
  <c r="Z1254" i="1"/>
  <c r="Z1260" i="1"/>
  <c r="Z2" i="1"/>
  <c r="Y8" i="1"/>
  <c r="Y14" i="1"/>
  <c r="Y20" i="1"/>
  <c r="Y26" i="1"/>
  <c r="Y32" i="1"/>
  <c r="Y38" i="1"/>
  <c r="Y44" i="1"/>
  <c r="Y50" i="1"/>
  <c r="Y56" i="1"/>
  <c r="Y62" i="1"/>
  <c r="Y68" i="1"/>
  <c r="Y74" i="1"/>
  <c r="Y80" i="1"/>
  <c r="Y86" i="1"/>
  <c r="Y92" i="1"/>
  <c r="Y98" i="1"/>
  <c r="Y104" i="1"/>
  <c r="Y110" i="1"/>
  <c r="Y116" i="1"/>
  <c r="Y122" i="1"/>
  <c r="Y128" i="1"/>
  <c r="Y134" i="1"/>
  <c r="Y140" i="1"/>
  <c r="Y146" i="1"/>
  <c r="Y152" i="1"/>
  <c r="Y158" i="1"/>
  <c r="Y164" i="1"/>
  <c r="Y170" i="1"/>
  <c r="Y176" i="1"/>
  <c r="Y182" i="1"/>
  <c r="Y188" i="1"/>
  <c r="Y194" i="1"/>
  <c r="Y200" i="1"/>
  <c r="Y206" i="1"/>
  <c r="Y212" i="1"/>
  <c r="Y218" i="1"/>
  <c r="Y224" i="1"/>
  <c r="Y230" i="1"/>
  <c r="Y236" i="1"/>
  <c r="Y242" i="1"/>
  <c r="Y248" i="1"/>
  <c r="Y254" i="1"/>
  <c r="Y260" i="1"/>
  <c r="Y266" i="1"/>
  <c r="Y272" i="1"/>
  <c r="Y278" i="1"/>
  <c r="Y284" i="1"/>
  <c r="Y290" i="1"/>
  <c r="Y296" i="1"/>
  <c r="Y302" i="1"/>
  <c r="Y308" i="1"/>
  <c r="AA131" i="1"/>
  <c r="AA189" i="1"/>
  <c r="AA226" i="1"/>
  <c r="AA262" i="1"/>
  <c r="AA298" i="1"/>
  <c r="AA334" i="1"/>
  <c r="AA370" i="1"/>
  <c r="AA406" i="1"/>
  <c r="AA442" i="1"/>
  <c r="AA478" i="1"/>
  <c r="AA514" i="1"/>
  <c r="AA550" i="1"/>
  <c r="AA586" i="1"/>
  <c r="AA622" i="1"/>
  <c r="AA658" i="1"/>
  <c r="AA694" i="1"/>
  <c r="AA730" i="1"/>
  <c r="AA766" i="1"/>
  <c r="AA802" i="1"/>
  <c r="AA838" i="1"/>
  <c r="AA874" i="1"/>
  <c r="AA910" i="1"/>
  <c r="AA946" i="1"/>
  <c r="AA982" i="1"/>
  <c r="AA1018" i="1"/>
  <c r="AA1052" i="1"/>
  <c r="AA1070" i="1"/>
  <c r="AA1084" i="1"/>
  <c r="AA1096" i="1"/>
  <c r="AA1108" i="1"/>
  <c r="AA1120" i="1"/>
  <c r="AA1132" i="1"/>
  <c r="AA1144" i="1"/>
  <c r="AA1154" i="1"/>
  <c r="AA1161" i="1"/>
  <c r="AA1168" i="1"/>
  <c r="AA1175" i="1"/>
  <c r="AA1181" i="1"/>
  <c r="AA1187" i="1"/>
  <c r="AA1193" i="1"/>
  <c r="AA1199" i="1"/>
  <c r="AA1205" i="1"/>
  <c r="AA1211" i="1"/>
  <c r="AA1217" i="1"/>
  <c r="AA1223" i="1"/>
  <c r="AA1229" i="1"/>
  <c r="AA1235" i="1"/>
  <c r="AA1241" i="1"/>
  <c r="AA1247" i="1"/>
  <c r="AA1253" i="1"/>
  <c r="AA1259" i="1"/>
  <c r="AA1265" i="1"/>
  <c r="Z7" i="1"/>
  <c r="Z13" i="1"/>
  <c r="Z19" i="1"/>
  <c r="Z25" i="1"/>
  <c r="Z31" i="1"/>
  <c r="Z37" i="1"/>
  <c r="Z43" i="1"/>
  <c r="Z49" i="1"/>
  <c r="Z55" i="1"/>
  <c r="Z61" i="1"/>
  <c r="Z67" i="1"/>
  <c r="Z73" i="1"/>
  <c r="Z79" i="1"/>
  <c r="Z85" i="1"/>
  <c r="Z91" i="1"/>
  <c r="Z97" i="1"/>
  <c r="Z103" i="1"/>
  <c r="Z109" i="1"/>
  <c r="Z115" i="1"/>
  <c r="Z121" i="1"/>
  <c r="Z127" i="1"/>
  <c r="Z133" i="1"/>
  <c r="Z139" i="1"/>
  <c r="Z145" i="1"/>
  <c r="Z151" i="1"/>
  <c r="Z157" i="1"/>
  <c r="Z163" i="1"/>
  <c r="Z169" i="1"/>
  <c r="Z175" i="1"/>
  <c r="Z181" i="1"/>
  <c r="Z187" i="1"/>
  <c r="Z193" i="1"/>
  <c r="Z199" i="1"/>
  <c r="Z205" i="1"/>
  <c r="Z211" i="1"/>
  <c r="Z217" i="1"/>
  <c r="Z223" i="1"/>
  <c r="Z229" i="1"/>
  <c r="Z235" i="1"/>
  <c r="Z241" i="1"/>
  <c r="Z247" i="1"/>
  <c r="Z253" i="1"/>
  <c r="Z259" i="1"/>
  <c r="Z265" i="1"/>
  <c r="Z271" i="1"/>
  <c r="Z277" i="1"/>
  <c r="Z283" i="1"/>
  <c r="Z289" i="1"/>
  <c r="Z295" i="1"/>
  <c r="Z301" i="1"/>
  <c r="Z307" i="1"/>
  <c r="Z313" i="1"/>
  <c r="Z319" i="1"/>
  <c r="Z325" i="1"/>
  <c r="Z331" i="1"/>
  <c r="Z337" i="1"/>
  <c r="Z343" i="1"/>
  <c r="Z349" i="1"/>
  <c r="Z355" i="1"/>
  <c r="Z361" i="1"/>
  <c r="Z367" i="1"/>
  <c r="Z373" i="1"/>
  <c r="Z379" i="1"/>
  <c r="Z385" i="1"/>
  <c r="BD5" i="1" s="1"/>
  <c r="Z391" i="1"/>
  <c r="Z397" i="1"/>
  <c r="Z403" i="1"/>
  <c r="Z409" i="1"/>
  <c r="Z415" i="1"/>
  <c r="Z421" i="1"/>
  <c r="Z427" i="1"/>
  <c r="Z433" i="1"/>
  <c r="Z439" i="1"/>
  <c r="Z445" i="1"/>
  <c r="Z451" i="1"/>
  <c r="Z457" i="1"/>
  <c r="Z463" i="1"/>
  <c r="Z469" i="1"/>
  <c r="Z475" i="1"/>
  <c r="Z481" i="1"/>
  <c r="Z487" i="1"/>
  <c r="Z493" i="1"/>
  <c r="Z499" i="1"/>
  <c r="Z505" i="1"/>
  <c r="Z511" i="1"/>
  <c r="Z517" i="1"/>
  <c r="Z523" i="1"/>
  <c r="Z529" i="1"/>
  <c r="Z535" i="1"/>
  <c r="Z541" i="1"/>
  <c r="Z547" i="1"/>
  <c r="Z553" i="1"/>
  <c r="Z559" i="1"/>
  <c r="Z565" i="1"/>
  <c r="Z571" i="1"/>
  <c r="Z577" i="1"/>
  <c r="Z583" i="1"/>
  <c r="Z589" i="1"/>
  <c r="Z595" i="1"/>
  <c r="Z601" i="1"/>
  <c r="Z607" i="1"/>
  <c r="Z613" i="1"/>
  <c r="Z619" i="1"/>
  <c r="Z625" i="1"/>
  <c r="Z631" i="1"/>
  <c r="Z637" i="1"/>
  <c r="Z643" i="1"/>
  <c r="Z649" i="1"/>
  <c r="Z655" i="1"/>
  <c r="Z661" i="1"/>
  <c r="Z667" i="1"/>
  <c r="Z673" i="1"/>
  <c r="Z679" i="1"/>
  <c r="Z685" i="1"/>
  <c r="Z691" i="1"/>
  <c r="Z697" i="1"/>
  <c r="Z703" i="1"/>
  <c r="Z709" i="1"/>
  <c r="Z715" i="1"/>
  <c r="Z721" i="1"/>
  <c r="Z727" i="1"/>
  <c r="Z733" i="1"/>
  <c r="Z739" i="1"/>
  <c r="Z745" i="1"/>
  <c r="Z751" i="1"/>
  <c r="Z757" i="1"/>
  <c r="Z763" i="1"/>
  <c r="Z769" i="1"/>
  <c r="Z775" i="1"/>
  <c r="Z781" i="1"/>
  <c r="Z787" i="1"/>
  <c r="Z793" i="1"/>
  <c r="Z799" i="1"/>
  <c r="Z805" i="1"/>
  <c r="Z811" i="1"/>
  <c r="Z817" i="1"/>
  <c r="Z823" i="1"/>
  <c r="Z829" i="1"/>
  <c r="Z835" i="1"/>
  <c r="Z841" i="1"/>
  <c r="Z847" i="1"/>
  <c r="Z853" i="1"/>
  <c r="Z859" i="1"/>
  <c r="Z865" i="1"/>
  <c r="Z871" i="1"/>
  <c r="Z877" i="1"/>
  <c r="Z883" i="1"/>
  <c r="Z889" i="1"/>
  <c r="Z895" i="1"/>
  <c r="Z901" i="1"/>
  <c r="Z907" i="1"/>
  <c r="Z913" i="1"/>
  <c r="Z919" i="1"/>
  <c r="Z925" i="1"/>
  <c r="Z931" i="1"/>
  <c r="Z937" i="1"/>
  <c r="Z943" i="1"/>
  <c r="Z949" i="1"/>
  <c r="Z955" i="1"/>
  <c r="Z961" i="1"/>
  <c r="Z967" i="1"/>
  <c r="Z973" i="1"/>
  <c r="Z979" i="1"/>
  <c r="Z985" i="1"/>
  <c r="Z991" i="1"/>
  <c r="Z997" i="1"/>
  <c r="Z1003" i="1"/>
  <c r="Z1009" i="1"/>
  <c r="Z1015" i="1"/>
  <c r="Z1021" i="1"/>
  <c r="Z1027" i="1"/>
  <c r="Z1033" i="1"/>
  <c r="Z1039" i="1"/>
  <c r="Z1045" i="1"/>
  <c r="Z1051" i="1"/>
  <c r="Z1057" i="1"/>
  <c r="Z1063" i="1"/>
  <c r="Z1069" i="1"/>
  <c r="Z1075" i="1"/>
  <c r="Z1081" i="1"/>
  <c r="Z1087" i="1"/>
  <c r="Z1093" i="1"/>
  <c r="Z1099" i="1"/>
  <c r="Z1105" i="1"/>
  <c r="Z1111" i="1"/>
  <c r="Z1117" i="1"/>
  <c r="Z1123" i="1"/>
  <c r="Z1129" i="1"/>
  <c r="Z1135" i="1"/>
  <c r="Z1141" i="1"/>
  <c r="Z1147" i="1"/>
  <c r="Z1153" i="1"/>
  <c r="Z1159" i="1"/>
  <c r="Z1165" i="1"/>
  <c r="Z1171" i="1"/>
  <c r="Z1177" i="1"/>
  <c r="Z1183" i="1"/>
  <c r="Z1189" i="1"/>
  <c r="Z1195" i="1"/>
  <c r="Z1201" i="1"/>
  <c r="Z1207" i="1"/>
  <c r="Z1213" i="1"/>
  <c r="Z1219" i="1"/>
  <c r="Z1225" i="1"/>
  <c r="Z1231" i="1"/>
  <c r="Z1237" i="1"/>
  <c r="Z1243" i="1"/>
  <c r="Z1249" i="1"/>
  <c r="Z1255" i="1"/>
  <c r="Z1261" i="1"/>
  <c r="Y3" i="1"/>
  <c r="Y9" i="1"/>
  <c r="Y15" i="1"/>
  <c r="Y21" i="1"/>
  <c r="Y27" i="1"/>
  <c r="Y33" i="1"/>
  <c r="Y39" i="1"/>
  <c r="Y45" i="1"/>
  <c r="Y51" i="1"/>
  <c r="Y57" i="1"/>
  <c r="Y63" i="1"/>
  <c r="Y69" i="1"/>
  <c r="Y75" i="1"/>
  <c r="Y81" i="1"/>
  <c r="Y87" i="1"/>
  <c r="Y93" i="1"/>
  <c r="Y99" i="1"/>
  <c r="Y105" i="1"/>
  <c r="Y111" i="1"/>
  <c r="Y117" i="1"/>
  <c r="Y123" i="1"/>
  <c r="Y129" i="1"/>
  <c r="Y135" i="1"/>
  <c r="Y141" i="1"/>
  <c r="Y147" i="1"/>
  <c r="Y153" i="1"/>
  <c r="Y159" i="1"/>
  <c r="Y165" i="1"/>
  <c r="Y171" i="1"/>
  <c r="Y177" i="1"/>
  <c r="Y183" i="1"/>
  <c r="Y189" i="1"/>
  <c r="Y195" i="1"/>
  <c r="Y201" i="1"/>
  <c r="Y207" i="1"/>
  <c r="Y213" i="1"/>
  <c r="Y219" i="1"/>
  <c r="Y225" i="1"/>
  <c r="Y231" i="1"/>
  <c r="Y237" i="1"/>
  <c r="Y243" i="1"/>
  <c r="Y249" i="1"/>
  <c r="Y255" i="1"/>
  <c r="Y261" i="1"/>
  <c r="Y267" i="1"/>
  <c r="Y273" i="1"/>
  <c r="Y279" i="1"/>
  <c r="Y285" i="1"/>
  <c r="Y291" i="1"/>
  <c r="Y297" i="1"/>
  <c r="Y303" i="1"/>
  <c r="Y309" i="1"/>
  <c r="AA143" i="1"/>
  <c r="AA196" i="1"/>
  <c r="AA232" i="1"/>
  <c r="AA268" i="1"/>
  <c r="AA304" i="1"/>
  <c r="AA340" i="1"/>
  <c r="AA376" i="1"/>
  <c r="AA412" i="1"/>
  <c r="AA448" i="1"/>
  <c r="AA484" i="1"/>
  <c r="AA520" i="1"/>
  <c r="AA556" i="1"/>
  <c r="AA592" i="1"/>
  <c r="AA628" i="1"/>
  <c r="AA664" i="1"/>
  <c r="AA700" i="1"/>
  <c r="AA736" i="1"/>
  <c r="AA772" i="1"/>
  <c r="AA808" i="1"/>
  <c r="AA844" i="1"/>
  <c r="AA880" i="1"/>
  <c r="AA916" i="1"/>
  <c r="AA952" i="1"/>
  <c r="AA988" i="1"/>
  <c r="AA1024" i="1"/>
  <c r="AA1054" i="1"/>
  <c r="AA1072" i="1"/>
  <c r="AA1086" i="1"/>
  <c r="AA1098" i="1"/>
  <c r="AA1110" i="1"/>
  <c r="AA1122" i="1"/>
  <c r="AA1134" i="1"/>
  <c r="AA1146" i="1"/>
  <c r="AA1155" i="1"/>
  <c r="AA1162" i="1"/>
  <c r="AA1169" i="1"/>
  <c r="AA1176" i="1"/>
  <c r="AA1182" i="1"/>
  <c r="AA1188" i="1"/>
  <c r="AA1194" i="1"/>
  <c r="AA1200" i="1"/>
  <c r="AA1206" i="1"/>
  <c r="AA1212" i="1"/>
  <c r="AA1218" i="1"/>
  <c r="AA1224" i="1"/>
  <c r="AA1230" i="1"/>
  <c r="AA1236" i="1"/>
  <c r="AA1242" i="1"/>
  <c r="AA1248" i="1"/>
  <c r="AA1254" i="1"/>
  <c r="AA1260" i="1"/>
  <c r="AA2" i="1"/>
  <c r="Z8" i="1"/>
  <c r="Z14" i="1"/>
  <c r="Z20" i="1"/>
  <c r="Z26" i="1"/>
  <c r="Z32" i="1"/>
  <c r="Z38" i="1"/>
  <c r="Z44" i="1"/>
  <c r="Z50" i="1"/>
  <c r="Z56" i="1"/>
  <c r="Z62" i="1"/>
  <c r="Z68" i="1"/>
  <c r="Z74" i="1"/>
  <c r="Z80" i="1"/>
  <c r="Z86" i="1"/>
  <c r="Z92" i="1"/>
  <c r="Z98" i="1"/>
  <c r="Z104" i="1"/>
  <c r="Z110" i="1"/>
  <c r="Z116" i="1"/>
  <c r="Z122" i="1"/>
  <c r="Z128" i="1"/>
  <c r="Z134" i="1"/>
  <c r="Z140" i="1"/>
  <c r="Z146" i="1"/>
  <c r="Z152" i="1"/>
  <c r="Z158" i="1"/>
  <c r="Z164" i="1"/>
  <c r="Z170" i="1"/>
  <c r="Z176" i="1"/>
  <c r="Z182" i="1"/>
  <c r="Z188" i="1"/>
  <c r="Z194" i="1"/>
  <c r="Z200" i="1"/>
  <c r="Z206" i="1"/>
  <c r="Z212" i="1"/>
  <c r="Z218" i="1"/>
  <c r="Z224" i="1"/>
  <c r="Z230" i="1"/>
  <c r="Z236" i="1"/>
  <c r="Z242" i="1"/>
  <c r="Z248" i="1"/>
  <c r="Z254" i="1"/>
  <c r="Z260" i="1"/>
  <c r="Z266" i="1"/>
  <c r="Z272" i="1"/>
  <c r="Z278" i="1"/>
  <c r="Z284" i="1"/>
  <c r="Z290" i="1"/>
  <c r="Z296" i="1"/>
  <c r="Z302" i="1"/>
  <c r="Z308" i="1"/>
  <c r="Z314" i="1"/>
  <c r="Z320" i="1"/>
  <c r="Z326" i="1"/>
  <c r="Z332" i="1"/>
  <c r="Z338" i="1"/>
  <c r="Z344" i="1"/>
  <c r="Z350" i="1"/>
  <c r="Z356" i="1"/>
  <c r="Z362" i="1"/>
  <c r="Z368" i="1"/>
  <c r="Z374" i="1"/>
  <c r="Z380" i="1"/>
  <c r="Z386" i="1"/>
  <c r="Z392" i="1"/>
  <c r="Z398" i="1"/>
  <c r="Z404" i="1"/>
  <c r="Z410" i="1"/>
  <c r="Z416" i="1"/>
  <c r="Z422" i="1"/>
  <c r="Z428" i="1"/>
  <c r="Z434" i="1"/>
  <c r="Z440" i="1"/>
  <c r="Z446" i="1"/>
  <c r="Z452" i="1"/>
  <c r="Z458" i="1"/>
  <c r="Z464" i="1"/>
  <c r="Z470" i="1"/>
  <c r="Z476" i="1"/>
  <c r="Z482" i="1"/>
  <c r="Z488" i="1"/>
  <c r="Z494" i="1"/>
  <c r="Z500" i="1"/>
  <c r="Z506" i="1"/>
  <c r="Z512" i="1"/>
  <c r="Z518" i="1"/>
  <c r="Z524" i="1"/>
  <c r="Z530" i="1"/>
  <c r="Z536" i="1"/>
  <c r="Z542" i="1"/>
  <c r="Z548" i="1"/>
  <c r="Z554" i="1"/>
  <c r="Z560" i="1"/>
  <c r="Z566" i="1"/>
  <c r="Z572" i="1"/>
  <c r="Z578" i="1"/>
  <c r="Z584" i="1"/>
  <c r="Z590" i="1"/>
  <c r="Z596" i="1"/>
  <c r="Z602" i="1"/>
  <c r="Z608" i="1"/>
  <c r="Z614" i="1"/>
  <c r="Z620" i="1"/>
  <c r="Z626" i="1"/>
  <c r="Z632" i="1"/>
  <c r="Z638" i="1"/>
  <c r="Z644" i="1"/>
  <c r="Z650" i="1"/>
  <c r="Z656" i="1"/>
  <c r="Z662" i="1"/>
  <c r="Z668" i="1"/>
  <c r="Z674" i="1"/>
  <c r="Z680" i="1"/>
  <c r="Z686" i="1"/>
  <c r="Z692" i="1"/>
  <c r="Z698" i="1"/>
  <c r="Z704" i="1"/>
  <c r="Z710" i="1"/>
  <c r="Z716" i="1"/>
  <c r="Z722" i="1"/>
  <c r="Z728" i="1"/>
  <c r="Z734" i="1"/>
  <c r="Z740" i="1"/>
  <c r="Z746" i="1"/>
  <c r="Z752" i="1"/>
  <c r="Z758" i="1"/>
  <c r="Z764" i="1"/>
  <c r="Z770" i="1"/>
  <c r="Z776" i="1"/>
  <c r="Z782" i="1"/>
  <c r="Z788" i="1"/>
  <c r="Z794" i="1"/>
  <c r="Z800" i="1"/>
  <c r="Z806" i="1"/>
  <c r="Z812" i="1"/>
  <c r="Z818" i="1"/>
  <c r="Z824" i="1"/>
  <c r="Z830" i="1"/>
  <c r="Z836" i="1"/>
  <c r="Z842" i="1"/>
  <c r="Z848" i="1"/>
  <c r="Z854" i="1"/>
  <c r="Z860" i="1"/>
  <c r="Z866" i="1"/>
  <c r="Z872" i="1"/>
  <c r="Z878" i="1"/>
  <c r="Z884" i="1"/>
  <c r="Z890" i="1"/>
  <c r="Z896" i="1"/>
  <c r="Z902" i="1"/>
  <c r="Z908" i="1"/>
  <c r="Z914" i="1"/>
  <c r="Z920" i="1"/>
  <c r="Z926" i="1"/>
  <c r="Z932" i="1"/>
  <c r="Z938" i="1"/>
  <c r="Z944" i="1"/>
  <c r="Z950" i="1"/>
  <c r="Z956" i="1"/>
  <c r="Z962" i="1"/>
  <c r="Z968" i="1"/>
  <c r="Z974" i="1"/>
  <c r="Z980" i="1"/>
  <c r="Z986" i="1"/>
  <c r="Z992" i="1"/>
  <c r="Z998" i="1"/>
  <c r="Z1004" i="1"/>
  <c r="Z1010" i="1"/>
  <c r="Z1016" i="1"/>
  <c r="Z1022" i="1"/>
  <c r="Z1028" i="1"/>
  <c r="Z1034" i="1"/>
  <c r="Z1040" i="1"/>
  <c r="Z1046" i="1"/>
  <c r="Z1052" i="1"/>
  <c r="Z1058" i="1"/>
  <c r="Z1064" i="1"/>
  <c r="Z1070" i="1"/>
  <c r="Z1076" i="1"/>
  <c r="Z1082" i="1"/>
  <c r="Z1088" i="1"/>
  <c r="Z1094" i="1"/>
  <c r="Z1100" i="1"/>
  <c r="Z1106" i="1"/>
  <c r="Z1112" i="1"/>
  <c r="Z1118" i="1"/>
  <c r="Z1124" i="1"/>
  <c r="Z1130" i="1"/>
  <c r="Z1136" i="1"/>
  <c r="Z1142" i="1"/>
  <c r="Z1148" i="1"/>
  <c r="Z1154" i="1"/>
  <c r="Z1160" i="1"/>
  <c r="Z1166" i="1"/>
  <c r="Z1172" i="1"/>
  <c r="Z1178" i="1"/>
  <c r="Z1184" i="1"/>
  <c r="Z1190" i="1"/>
  <c r="Z1196" i="1"/>
  <c r="Z1202" i="1"/>
  <c r="Z1208" i="1"/>
  <c r="Z1214" i="1"/>
  <c r="Z1220" i="1"/>
  <c r="Z1226" i="1"/>
  <c r="Z1232" i="1"/>
  <c r="Z1238" i="1"/>
  <c r="Z1244" i="1"/>
  <c r="Z1250" i="1"/>
  <c r="Z1256" i="1"/>
  <c r="Z1262" i="1"/>
  <c r="Y4" i="1"/>
  <c r="Y10" i="1"/>
  <c r="Y16" i="1"/>
  <c r="Y22" i="1"/>
  <c r="Y28" i="1"/>
  <c r="Y34" i="1"/>
  <c r="Y40" i="1"/>
  <c r="Y46" i="1"/>
  <c r="Y52" i="1"/>
  <c r="Y58" i="1"/>
  <c r="Y64" i="1"/>
  <c r="Y70" i="1"/>
  <c r="Y76" i="1"/>
  <c r="Y82" i="1"/>
  <c r="Y88" i="1"/>
  <c r="Y94" i="1"/>
  <c r="Y100" i="1"/>
  <c r="Y106" i="1"/>
  <c r="Y112" i="1"/>
  <c r="Y118" i="1"/>
  <c r="Y124" i="1"/>
  <c r="Y130" i="1"/>
  <c r="Y136" i="1"/>
  <c r="Y142" i="1"/>
  <c r="Y148" i="1"/>
  <c r="Y154" i="1"/>
  <c r="Y160" i="1"/>
  <c r="Y166" i="1"/>
  <c r="Y172" i="1"/>
  <c r="Y178" i="1"/>
  <c r="Y184" i="1"/>
  <c r="Y190" i="1"/>
  <c r="Y196" i="1"/>
  <c r="Y202" i="1"/>
  <c r="Y208" i="1"/>
  <c r="Y214" i="1"/>
  <c r="Y220" i="1"/>
  <c r="Y226" i="1"/>
  <c r="Y232" i="1"/>
  <c r="Y238" i="1"/>
  <c r="Y244" i="1"/>
  <c r="Y250" i="1"/>
  <c r="Y256" i="1"/>
  <c r="Y262" i="1"/>
  <c r="Y268" i="1"/>
  <c r="Y274" i="1"/>
  <c r="Y280" i="1"/>
  <c r="Y286" i="1"/>
  <c r="Y292" i="1"/>
  <c r="Y298" i="1"/>
  <c r="Y304" i="1"/>
  <c r="Y310" i="1"/>
  <c r="Y316" i="1"/>
  <c r="Y322" i="1"/>
  <c r="Y328" i="1"/>
  <c r="Y334" i="1"/>
  <c r="Y340" i="1"/>
  <c r="Y346" i="1"/>
  <c r="Y352" i="1"/>
  <c r="Y358" i="1"/>
  <c r="Y364" i="1"/>
  <c r="Y370" i="1"/>
  <c r="Y376" i="1"/>
  <c r="Y382" i="1"/>
  <c r="Y388" i="1"/>
  <c r="Y394" i="1"/>
  <c r="Y400" i="1"/>
  <c r="Y406" i="1"/>
  <c r="Y412" i="1"/>
  <c r="Y418" i="1"/>
  <c r="Y424" i="1"/>
  <c r="Y430" i="1"/>
  <c r="Y436" i="1"/>
  <c r="Y442" i="1"/>
  <c r="Y448" i="1"/>
  <c r="Y454" i="1"/>
  <c r="Y460" i="1"/>
  <c r="Y466" i="1"/>
  <c r="Y472" i="1"/>
  <c r="AA153" i="1"/>
  <c r="AA382" i="1"/>
  <c r="AA598" i="1"/>
  <c r="AA814" i="1"/>
  <c r="AA1030" i="1"/>
  <c r="AA1124" i="1"/>
  <c r="AA1177" i="1"/>
  <c r="AA1213" i="1"/>
  <c r="AA1249" i="1"/>
  <c r="Z21" i="1"/>
  <c r="Z57" i="1"/>
  <c r="Z93" i="1"/>
  <c r="Z129" i="1"/>
  <c r="Z165" i="1"/>
  <c r="Z201" i="1"/>
  <c r="Z237" i="1"/>
  <c r="Z273" i="1"/>
  <c r="Z309" i="1"/>
  <c r="Z345" i="1"/>
  <c r="Z381" i="1"/>
  <c r="Z417" i="1"/>
  <c r="Z453" i="1"/>
  <c r="Z489" i="1"/>
  <c r="Z525" i="1"/>
  <c r="Z561" i="1"/>
  <c r="Z597" i="1"/>
  <c r="Z633" i="1"/>
  <c r="Z669" i="1"/>
  <c r="Z705" i="1"/>
  <c r="Z741" i="1"/>
  <c r="Z777" i="1"/>
  <c r="Z813" i="1"/>
  <c r="Z849" i="1"/>
  <c r="Z885" i="1"/>
  <c r="Z921" i="1"/>
  <c r="Z957" i="1"/>
  <c r="Z993" i="1"/>
  <c r="Z1029" i="1"/>
  <c r="Z1065" i="1"/>
  <c r="Z1101" i="1"/>
  <c r="Z1137" i="1"/>
  <c r="Z1173" i="1"/>
  <c r="Z1209" i="1"/>
  <c r="Z1245" i="1"/>
  <c r="Y17" i="1"/>
  <c r="Y53" i="1"/>
  <c r="Y89" i="1"/>
  <c r="Y125" i="1"/>
  <c r="Y161" i="1"/>
  <c r="Y197" i="1"/>
  <c r="Y233" i="1"/>
  <c r="Y265" i="1"/>
  <c r="Y283" i="1"/>
  <c r="Y301" i="1"/>
  <c r="Y315" i="1"/>
  <c r="Y325" i="1"/>
  <c r="Y333" i="1"/>
  <c r="Y343" i="1"/>
  <c r="Y351" i="1"/>
  <c r="Y361" i="1"/>
  <c r="Y369" i="1"/>
  <c r="Y379" i="1"/>
  <c r="Y386" i="1"/>
  <c r="Y393" i="1"/>
  <c r="Y401" i="1"/>
  <c r="Y408" i="1"/>
  <c r="Y415" i="1"/>
  <c r="Y422" i="1"/>
  <c r="Y429" i="1"/>
  <c r="Y437" i="1"/>
  <c r="Y444" i="1"/>
  <c r="Y451" i="1"/>
  <c r="Y458" i="1"/>
  <c r="Y465" i="1"/>
  <c r="Y473" i="1"/>
  <c r="Y479" i="1"/>
  <c r="Y485" i="1"/>
  <c r="Y491" i="1"/>
  <c r="Y497" i="1"/>
  <c r="Y503" i="1"/>
  <c r="Y509" i="1"/>
  <c r="Y515" i="1"/>
  <c r="Y521" i="1"/>
  <c r="Y527" i="1"/>
  <c r="Y533" i="1"/>
  <c r="Y539" i="1"/>
  <c r="Y545" i="1"/>
  <c r="Y551" i="1"/>
  <c r="Y557" i="1"/>
  <c r="Y563" i="1"/>
  <c r="Y569" i="1"/>
  <c r="Y575" i="1"/>
  <c r="Y581" i="1"/>
  <c r="Y587" i="1"/>
  <c r="Y593" i="1"/>
  <c r="Y599" i="1"/>
  <c r="Y605" i="1"/>
  <c r="Y611" i="1"/>
  <c r="Y617" i="1"/>
  <c r="Y623" i="1"/>
  <c r="Y629" i="1"/>
  <c r="Y635" i="1"/>
  <c r="Y641" i="1"/>
  <c r="Y647" i="1"/>
  <c r="Y653" i="1"/>
  <c r="Y659" i="1"/>
  <c r="Y665" i="1"/>
  <c r="Y671" i="1"/>
  <c r="Y677" i="1"/>
  <c r="Y683" i="1"/>
  <c r="Y689" i="1"/>
  <c r="Y695" i="1"/>
  <c r="Y701" i="1"/>
  <c r="Y707" i="1"/>
  <c r="Y713" i="1"/>
  <c r="Y719" i="1"/>
  <c r="Y725" i="1"/>
  <c r="Y731" i="1"/>
  <c r="Y737" i="1"/>
  <c r="Y743" i="1"/>
  <c r="Y749" i="1"/>
  <c r="Y755" i="1"/>
  <c r="Y761" i="1"/>
  <c r="Y767" i="1"/>
  <c r="Y773" i="1"/>
  <c r="Y779" i="1"/>
  <c r="Y785" i="1"/>
  <c r="Y791" i="1"/>
  <c r="Y797" i="1"/>
  <c r="Y803" i="1"/>
  <c r="Y809" i="1"/>
  <c r="Y815" i="1"/>
  <c r="Y821" i="1"/>
  <c r="Y827" i="1"/>
  <c r="Y833" i="1"/>
  <c r="Y839" i="1"/>
  <c r="Y845" i="1"/>
  <c r="Y851" i="1"/>
  <c r="Y857" i="1"/>
  <c r="Y863" i="1"/>
  <c r="Y869" i="1"/>
  <c r="Y875" i="1"/>
  <c r="Y881" i="1"/>
  <c r="Y887" i="1"/>
  <c r="Y893" i="1"/>
  <c r="Y899" i="1"/>
  <c r="Y905" i="1"/>
  <c r="Y911" i="1"/>
  <c r="Y917" i="1"/>
  <c r="Y923" i="1"/>
  <c r="Y929" i="1"/>
  <c r="Y935" i="1"/>
  <c r="Y941" i="1"/>
  <c r="Y947" i="1"/>
  <c r="Y953" i="1"/>
  <c r="Y959" i="1"/>
  <c r="Y965" i="1"/>
  <c r="Y971" i="1"/>
  <c r="Y977" i="1"/>
  <c r="Y983" i="1"/>
  <c r="Y989" i="1"/>
  <c r="Y995" i="1"/>
  <c r="Y1001" i="1"/>
  <c r="Y1007" i="1"/>
  <c r="Y1013" i="1"/>
  <c r="Y1019" i="1"/>
  <c r="Y1025" i="1"/>
  <c r="Y1031" i="1"/>
  <c r="Y1037" i="1"/>
  <c r="Y1043" i="1"/>
  <c r="Y1049" i="1"/>
  <c r="Y1055" i="1"/>
  <c r="Y1061" i="1"/>
  <c r="Y1067" i="1"/>
  <c r="Y1073" i="1"/>
  <c r="Y1079" i="1"/>
  <c r="Y1085" i="1"/>
  <c r="Y1091" i="1"/>
  <c r="Y1097" i="1"/>
  <c r="Y1103" i="1"/>
  <c r="Y1109" i="1"/>
  <c r="Y1115" i="1"/>
  <c r="Y1121" i="1"/>
  <c r="Y1127" i="1"/>
  <c r="Y1133" i="1"/>
  <c r="Y1139" i="1"/>
  <c r="Y1145" i="1"/>
  <c r="Y1151" i="1"/>
  <c r="Y1157" i="1"/>
  <c r="Y1163" i="1"/>
  <c r="Y1169" i="1"/>
  <c r="Y1175" i="1"/>
  <c r="Y1181" i="1"/>
  <c r="Y1187" i="1"/>
  <c r="Y1193" i="1"/>
  <c r="Y1199" i="1"/>
  <c r="Y1205" i="1"/>
  <c r="Y1211" i="1"/>
  <c r="Y1217" i="1"/>
  <c r="Y1223" i="1"/>
  <c r="Y1229" i="1"/>
  <c r="Y1235" i="1"/>
  <c r="Y1241" i="1"/>
  <c r="Y1247" i="1"/>
  <c r="Y1253" i="1"/>
  <c r="Y1259" i="1"/>
  <c r="Y1265" i="1"/>
  <c r="X7" i="1"/>
  <c r="X13" i="1"/>
  <c r="X19" i="1"/>
  <c r="X25" i="1"/>
  <c r="X31" i="1"/>
  <c r="X37" i="1"/>
  <c r="X43" i="1"/>
  <c r="X49" i="1"/>
  <c r="X55" i="1"/>
  <c r="X61" i="1"/>
  <c r="X67" i="1"/>
  <c r="X73" i="1"/>
  <c r="X79" i="1"/>
  <c r="X85" i="1"/>
  <c r="X91" i="1"/>
  <c r="X97" i="1"/>
  <c r="X103" i="1"/>
  <c r="X109" i="1"/>
  <c r="X115" i="1"/>
  <c r="X121" i="1"/>
  <c r="X127" i="1"/>
  <c r="X133" i="1"/>
  <c r="X139" i="1"/>
  <c r="X145" i="1"/>
  <c r="X151" i="1"/>
  <c r="X157" i="1"/>
  <c r="X163" i="1"/>
  <c r="X169" i="1"/>
  <c r="X175" i="1"/>
  <c r="X181" i="1"/>
  <c r="X187" i="1"/>
  <c r="X193" i="1"/>
  <c r="X199" i="1"/>
  <c r="X205" i="1"/>
  <c r="X211" i="1"/>
  <c r="X217" i="1"/>
  <c r="X223" i="1"/>
  <c r="X229" i="1"/>
  <c r="X235" i="1"/>
  <c r="X241" i="1"/>
  <c r="X247" i="1"/>
  <c r="X253" i="1"/>
  <c r="X259" i="1"/>
  <c r="X265" i="1"/>
  <c r="X271" i="1"/>
  <c r="X277" i="1"/>
  <c r="X283" i="1"/>
  <c r="X289" i="1"/>
  <c r="X295" i="1"/>
  <c r="X301" i="1"/>
  <c r="X307" i="1"/>
  <c r="X313" i="1"/>
  <c r="X319" i="1"/>
  <c r="X325" i="1"/>
  <c r="X331" i="1"/>
  <c r="X337" i="1"/>
  <c r="X343" i="1"/>
  <c r="X349" i="1"/>
  <c r="X355" i="1"/>
  <c r="X361" i="1"/>
  <c r="X367" i="1"/>
  <c r="X373" i="1"/>
  <c r="X379" i="1"/>
  <c r="X385" i="1"/>
  <c r="BB5" i="1" s="1"/>
  <c r="X391" i="1"/>
  <c r="X397" i="1"/>
  <c r="X403" i="1"/>
  <c r="X409" i="1"/>
  <c r="X415" i="1"/>
  <c r="X421" i="1"/>
  <c r="X427" i="1"/>
  <c r="X433" i="1"/>
  <c r="X439" i="1"/>
  <c r="X445" i="1"/>
  <c r="X451" i="1"/>
  <c r="X457" i="1"/>
  <c r="X463" i="1"/>
  <c r="X469" i="1"/>
  <c r="X475" i="1"/>
  <c r="X481" i="1"/>
  <c r="X487" i="1"/>
  <c r="X493" i="1"/>
  <c r="X499" i="1"/>
  <c r="X505" i="1"/>
  <c r="X511" i="1"/>
  <c r="X517" i="1"/>
  <c r="X523" i="1"/>
  <c r="X529" i="1"/>
  <c r="X535" i="1"/>
  <c r="X541" i="1"/>
  <c r="X547" i="1"/>
  <c r="X553" i="1"/>
  <c r="X559" i="1"/>
  <c r="X565" i="1"/>
  <c r="X571" i="1"/>
  <c r="X577" i="1"/>
  <c r="X583" i="1"/>
  <c r="X589" i="1"/>
  <c r="X595" i="1"/>
  <c r="X601" i="1"/>
  <c r="AA202" i="1"/>
  <c r="AA418" i="1"/>
  <c r="AA634" i="1"/>
  <c r="AA850" i="1"/>
  <c r="AA1058" i="1"/>
  <c r="AA1136" i="1"/>
  <c r="AA1183" i="1"/>
  <c r="AA1219" i="1"/>
  <c r="AA1255" i="1"/>
  <c r="Z27" i="1"/>
  <c r="Z63" i="1"/>
  <c r="Z99" i="1"/>
  <c r="Z135" i="1"/>
  <c r="Z171" i="1"/>
  <c r="Z207" i="1"/>
  <c r="Z243" i="1"/>
  <c r="Z279" i="1"/>
  <c r="Z315" i="1"/>
  <c r="Z351" i="1"/>
  <c r="Z387" i="1"/>
  <c r="Z423" i="1"/>
  <c r="Z459" i="1"/>
  <c r="Z495" i="1"/>
  <c r="Z531" i="1"/>
  <c r="Z567" i="1"/>
  <c r="Z603" i="1"/>
  <c r="Z639" i="1"/>
  <c r="Z675" i="1"/>
  <c r="Z711" i="1"/>
  <c r="Z747" i="1"/>
  <c r="Z783" i="1"/>
  <c r="Z819" i="1"/>
  <c r="Z855" i="1"/>
  <c r="Z891" i="1"/>
  <c r="Z927" i="1"/>
  <c r="Z963" i="1"/>
  <c r="Z999" i="1"/>
  <c r="Z1035" i="1"/>
  <c r="Z1071" i="1"/>
  <c r="Z1107" i="1"/>
  <c r="Z1143" i="1"/>
  <c r="Z1179" i="1"/>
  <c r="Z1215" i="1"/>
  <c r="Z1251" i="1"/>
  <c r="Y23" i="1"/>
  <c r="Y59" i="1"/>
  <c r="Y95" i="1"/>
  <c r="Y131" i="1"/>
  <c r="Y167" i="1"/>
  <c r="Y203" i="1"/>
  <c r="Y239" i="1"/>
  <c r="Y269" i="1"/>
  <c r="Y287" i="1"/>
  <c r="Y305" i="1"/>
  <c r="Y317" i="1"/>
  <c r="Y326" i="1"/>
  <c r="Y335" i="1"/>
  <c r="Y344" i="1"/>
  <c r="Y353" i="1"/>
  <c r="Y362" i="1"/>
  <c r="Y371" i="1"/>
  <c r="Y380" i="1"/>
  <c r="Y387" i="1"/>
  <c r="Y395" i="1"/>
  <c r="Y402" i="1"/>
  <c r="Y409" i="1"/>
  <c r="Y416" i="1"/>
  <c r="Y423" i="1"/>
  <c r="Y431" i="1"/>
  <c r="Y438" i="1"/>
  <c r="Y445" i="1"/>
  <c r="Y452" i="1"/>
  <c r="Y459" i="1"/>
  <c r="Y467" i="1"/>
  <c r="Y474" i="1"/>
  <c r="Y480" i="1"/>
  <c r="Y486" i="1"/>
  <c r="Y492" i="1"/>
  <c r="Y498" i="1"/>
  <c r="Y504" i="1"/>
  <c r="Y510" i="1"/>
  <c r="Y516" i="1"/>
  <c r="Y522" i="1"/>
  <c r="Y528" i="1"/>
  <c r="Y534" i="1"/>
  <c r="Y540" i="1"/>
  <c r="Y546" i="1"/>
  <c r="Y552" i="1"/>
  <c r="Y558" i="1"/>
  <c r="Y564" i="1"/>
  <c r="Y570" i="1"/>
  <c r="Y576" i="1"/>
  <c r="Y582" i="1"/>
  <c r="Y588" i="1"/>
  <c r="Y594" i="1"/>
  <c r="Y600" i="1"/>
  <c r="Y606" i="1"/>
  <c r="Y612" i="1"/>
  <c r="Y618" i="1"/>
  <c r="Y624" i="1"/>
  <c r="Y630" i="1"/>
  <c r="Y636" i="1"/>
  <c r="Y642" i="1"/>
  <c r="Y648" i="1"/>
  <c r="Y654" i="1"/>
  <c r="Y660" i="1"/>
  <c r="Y666" i="1"/>
  <c r="Y672" i="1"/>
  <c r="Y678" i="1"/>
  <c r="Y684" i="1"/>
  <c r="Y690" i="1"/>
  <c r="Y696" i="1"/>
  <c r="Y702" i="1"/>
  <c r="Y708" i="1"/>
  <c r="Y714" i="1"/>
  <c r="Y720" i="1"/>
  <c r="Y726" i="1"/>
  <c r="Y732" i="1"/>
  <c r="Y738" i="1"/>
  <c r="Y744" i="1"/>
  <c r="Y750" i="1"/>
  <c r="Y756" i="1"/>
  <c r="Y762" i="1"/>
  <c r="Y768" i="1"/>
  <c r="Y774" i="1"/>
  <c r="Y780" i="1"/>
  <c r="Y786" i="1"/>
  <c r="Y792" i="1"/>
  <c r="Y798" i="1"/>
  <c r="Y804" i="1"/>
  <c r="Y810" i="1"/>
  <c r="Y816" i="1"/>
  <c r="Y822" i="1"/>
  <c r="Y828" i="1"/>
  <c r="Y834" i="1"/>
  <c r="Y840" i="1"/>
  <c r="Y846" i="1"/>
  <c r="Y852" i="1"/>
  <c r="Y858" i="1"/>
  <c r="Y864" i="1"/>
  <c r="Y870" i="1"/>
  <c r="Y876" i="1"/>
  <c r="Y882" i="1"/>
  <c r="Y888" i="1"/>
  <c r="Y894" i="1"/>
  <c r="Y900" i="1"/>
  <c r="Y906" i="1"/>
  <c r="Y912" i="1"/>
  <c r="Y918" i="1"/>
  <c r="Y924" i="1"/>
  <c r="Y930" i="1"/>
  <c r="Y936" i="1"/>
  <c r="Y942" i="1"/>
  <c r="Y948" i="1"/>
  <c r="Y954" i="1"/>
  <c r="Y960" i="1"/>
  <c r="Y966" i="1"/>
  <c r="Y972" i="1"/>
  <c r="Y978" i="1"/>
  <c r="Y984" i="1"/>
  <c r="Y990" i="1"/>
  <c r="Y996" i="1"/>
  <c r="Y1002" i="1"/>
  <c r="Y1008" i="1"/>
  <c r="Y1014" i="1"/>
  <c r="Y1020" i="1"/>
  <c r="Y1026" i="1"/>
  <c r="Y1032" i="1"/>
  <c r="Y1038" i="1"/>
  <c r="Y1044" i="1"/>
  <c r="Y1050" i="1"/>
  <c r="Y1056" i="1"/>
  <c r="Y1062" i="1"/>
  <c r="Y1068" i="1"/>
  <c r="Y1074" i="1"/>
  <c r="Y1080" i="1"/>
  <c r="Y1086" i="1"/>
  <c r="Y1092" i="1"/>
  <c r="Y1098" i="1"/>
  <c r="Y1104" i="1"/>
  <c r="Y1110" i="1"/>
  <c r="Y1116" i="1"/>
  <c r="Y1122" i="1"/>
  <c r="Y1128" i="1"/>
  <c r="Y1134" i="1"/>
  <c r="Y1140" i="1"/>
  <c r="Y1146" i="1"/>
  <c r="Y1152" i="1"/>
  <c r="Y1158" i="1"/>
  <c r="Y1164" i="1"/>
  <c r="Y1170" i="1"/>
  <c r="Y1176" i="1"/>
  <c r="Y1182" i="1"/>
  <c r="Y1188" i="1"/>
  <c r="Y1194" i="1"/>
  <c r="Y1200" i="1"/>
  <c r="Y1206" i="1"/>
  <c r="Y1212" i="1"/>
  <c r="Y1218" i="1"/>
  <c r="Y1224" i="1"/>
  <c r="Y1230" i="1"/>
  <c r="Y1236" i="1"/>
  <c r="Y1242" i="1"/>
  <c r="Y1248" i="1"/>
  <c r="Y1254" i="1"/>
  <c r="Y1260" i="1"/>
  <c r="Y2" i="1"/>
  <c r="X8" i="1"/>
  <c r="X14" i="1"/>
  <c r="X20" i="1"/>
  <c r="X26" i="1"/>
  <c r="X32" i="1"/>
  <c r="X38" i="1"/>
  <c r="X44" i="1"/>
  <c r="X50" i="1"/>
  <c r="X56" i="1"/>
  <c r="X62" i="1"/>
  <c r="X68" i="1"/>
  <c r="X74" i="1"/>
  <c r="X80" i="1"/>
  <c r="X86" i="1"/>
  <c r="X92" i="1"/>
  <c r="X98" i="1"/>
  <c r="X104" i="1"/>
  <c r="X110" i="1"/>
  <c r="X116" i="1"/>
  <c r="X122" i="1"/>
  <c r="X128" i="1"/>
  <c r="X134" i="1"/>
  <c r="X140" i="1"/>
  <c r="X146" i="1"/>
  <c r="X152" i="1"/>
  <c r="X158" i="1"/>
  <c r="X164" i="1"/>
  <c r="X170" i="1"/>
  <c r="X176" i="1"/>
  <c r="X182" i="1"/>
  <c r="X188" i="1"/>
  <c r="X194" i="1"/>
  <c r="X200" i="1"/>
  <c r="X206" i="1"/>
  <c r="X212" i="1"/>
  <c r="X218" i="1"/>
  <c r="X224" i="1"/>
  <c r="X230" i="1"/>
  <c r="X236" i="1"/>
  <c r="X242" i="1"/>
  <c r="X248" i="1"/>
  <c r="X254" i="1"/>
  <c r="X260" i="1"/>
  <c r="X266" i="1"/>
  <c r="X272" i="1"/>
  <c r="X278" i="1"/>
  <c r="X284" i="1"/>
  <c r="X290" i="1"/>
  <c r="X296" i="1"/>
  <c r="X302" i="1"/>
  <c r="X308" i="1"/>
  <c r="X314" i="1"/>
  <c r="X320" i="1"/>
  <c r="X326" i="1"/>
  <c r="X332" i="1"/>
  <c r="X338" i="1"/>
  <c r="X344" i="1"/>
  <c r="X350" i="1"/>
  <c r="X356" i="1"/>
  <c r="X362" i="1"/>
  <c r="X368" i="1"/>
  <c r="X374" i="1"/>
  <c r="X380" i="1"/>
  <c r="X386" i="1"/>
  <c r="X392" i="1"/>
  <c r="X398" i="1"/>
  <c r="X404" i="1"/>
  <c r="X410" i="1"/>
  <c r="X416" i="1"/>
  <c r="X422" i="1"/>
  <c r="X428" i="1"/>
  <c r="X434" i="1"/>
  <c r="X440" i="1"/>
  <c r="X446" i="1"/>
  <c r="X452" i="1"/>
  <c r="X458" i="1"/>
  <c r="X464" i="1"/>
  <c r="X470" i="1"/>
  <c r="X476" i="1"/>
  <c r="X482" i="1"/>
  <c r="X488" i="1"/>
  <c r="X494" i="1"/>
  <c r="X500" i="1"/>
  <c r="X506" i="1"/>
  <c r="X512" i="1"/>
  <c r="X518" i="1"/>
  <c r="X524" i="1"/>
  <c r="X530" i="1"/>
  <c r="X536" i="1"/>
  <c r="X542" i="1"/>
  <c r="X548" i="1"/>
  <c r="X554" i="1"/>
  <c r="X560" i="1"/>
  <c r="X566" i="1"/>
  <c r="X572" i="1"/>
  <c r="X578" i="1"/>
  <c r="X584" i="1"/>
  <c r="X590" i="1"/>
  <c r="X596" i="1"/>
  <c r="X602" i="1"/>
  <c r="X608" i="1"/>
  <c r="X614" i="1"/>
  <c r="X620" i="1"/>
  <c r="X626" i="1"/>
  <c r="X632" i="1"/>
  <c r="X638" i="1"/>
  <c r="X644" i="1"/>
  <c r="X650" i="1"/>
  <c r="X656" i="1"/>
  <c r="X662" i="1"/>
  <c r="X668" i="1"/>
  <c r="X674" i="1"/>
  <c r="X680" i="1"/>
  <c r="X686" i="1"/>
  <c r="X692" i="1"/>
  <c r="X698" i="1"/>
  <c r="X704" i="1"/>
  <c r="X710" i="1"/>
  <c r="X716" i="1"/>
  <c r="X722" i="1"/>
  <c r="X728" i="1"/>
  <c r="X734" i="1"/>
  <c r="X740" i="1"/>
  <c r="X746" i="1"/>
  <c r="X752" i="1"/>
  <c r="X758" i="1"/>
  <c r="X764" i="1"/>
  <c r="X770" i="1"/>
  <c r="X776" i="1"/>
  <c r="X782" i="1"/>
  <c r="X788" i="1"/>
  <c r="X794" i="1"/>
  <c r="X800" i="1"/>
  <c r="X806" i="1"/>
  <c r="AA238" i="1"/>
  <c r="AA454" i="1"/>
  <c r="AA670" i="1"/>
  <c r="AA886" i="1"/>
  <c r="AA1076" i="1"/>
  <c r="AA1148" i="1"/>
  <c r="AA1189" i="1"/>
  <c r="AA1225" i="1"/>
  <c r="AA1261" i="1"/>
  <c r="Z33" i="1"/>
  <c r="Z69" i="1"/>
  <c r="Z105" i="1"/>
  <c r="Z141" i="1"/>
  <c r="Z177" i="1"/>
  <c r="Z213" i="1"/>
  <c r="Z249" i="1"/>
  <c r="Z285" i="1"/>
  <c r="Z321" i="1"/>
  <c r="Z357" i="1"/>
  <c r="Z393" i="1"/>
  <c r="Z429" i="1"/>
  <c r="Z465" i="1"/>
  <c r="Z501" i="1"/>
  <c r="Z537" i="1"/>
  <c r="Z573" i="1"/>
  <c r="Z609" i="1"/>
  <c r="Z645" i="1"/>
  <c r="Z681" i="1"/>
  <c r="Z717" i="1"/>
  <c r="Z753" i="1"/>
  <c r="Z789" i="1"/>
  <c r="Z825" i="1"/>
  <c r="Z861" i="1"/>
  <c r="Z897" i="1"/>
  <c r="Z933" i="1"/>
  <c r="Z969" i="1"/>
  <c r="Z1005" i="1"/>
  <c r="Z1041" i="1"/>
  <c r="Z1077" i="1"/>
  <c r="Z1113" i="1"/>
  <c r="Z1149" i="1"/>
  <c r="Z1185" i="1"/>
  <c r="Z1221" i="1"/>
  <c r="Z1257" i="1"/>
  <c r="Y29" i="1"/>
  <c r="Y65" i="1"/>
  <c r="Y101" i="1"/>
  <c r="Y137" i="1"/>
  <c r="Y173" i="1"/>
  <c r="Y209" i="1"/>
  <c r="Y245" i="1"/>
  <c r="Y271" i="1"/>
  <c r="Y289" i="1"/>
  <c r="Y307" i="1"/>
  <c r="Y319" i="1"/>
  <c r="Y327" i="1"/>
  <c r="Y337" i="1"/>
  <c r="Y345" i="1"/>
  <c r="Y355" i="1"/>
  <c r="Y363" i="1"/>
  <c r="Y373" i="1"/>
  <c r="Y381" i="1"/>
  <c r="Y389" i="1"/>
  <c r="Y396" i="1"/>
  <c r="Y403" i="1"/>
  <c r="Y410" i="1"/>
  <c r="Y417" i="1"/>
  <c r="Y425" i="1"/>
  <c r="Y432" i="1"/>
  <c r="Y439" i="1"/>
  <c r="Y446" i="1"/>
  <c r="Y453" i="1"/>
  <c r="Y461" i="1"/>
  <c r="Y468" i="1"/>
  <c r="Y475" i="1"/>
  <c r="Y481" i="1"/>
  <c r="Y487" i="1"/>
  <c r="Y493" i="1"/>
  <c r="Y499" i="1"/>
  <c r="Y505" i="1"/>
  <c r="Y511" i="1"/>
  <c r="Y517" i="1"/>
  <c r="Y523" i="1"/>
  <c r="Y529" i="1"/>
  <c r="Y535" i="1"/>
  <c r="Y541" i="1"/>
  <c r="Y547" i="1"/>
  <c r="Y553" i="1"/>
  <c r="Y559" i="1"/>
  <c r="Y565" i="1"/>
  <c r="Y571" i="1"/>
  <c r="Y577" i="1"/>
  <c r="Y583" i="1"/>
  <c r="Y589" i="1"/>
  <c r="Y595" i="1"/>
  <c r="Y601" i="1"/>
  <c r="Y607" i="1"/>
  <c r="Y613" i="1"/>
  <c r="Y619" i="1"/>
  <c r="Y625" i="1"/>
  <c r="Y631" i="1"/>
  <c r="Y637" i="1"/>
  <c r="Y643" i="1"/>
  <c r="Y649" i="1"/>
  <c r="Y655" i="1"/>
  <c r="Y661" i="1"/>
  <c r="Y667" i="1"/>
  <c r="Y673" i="1"/>
  <c r="Y679" i="1"/>
  <c r="Y685" i="1"/>
  <c r="Y691" i="1"/>
  <c r="Y697" i="1"/>
  <c r="Y703" i="1"/>
  <c r="Y709" i="1"/>
  <c r="Y715" i="1"/>
  <c r="Y721" i="1"/>
  <c r="Y727" i="1"/>
  <c r="Y733" i="1"/>
  <c r="Y739" i="1"/>
  <c r="Y745" i="1"/>
  <c r="Y751" i="1"/>
  <c r="Y757" i="1"/>
  <c r="Y763" i="1"/>
  <c r="Y769" i="1"/>
  <c r="Y775" i="1"/>
  <c r="Y781" i="1"/>
  <c r="Y787" i="1"/>
  <c r="Y793" i="1"/>
  <c r="Y799" i="1"/>
  <c r="Y805" i="1"/>
  <c r="Y811" i="1"/>
  <c r="Y817" i="1"/>
  <c r="Y823" i="1"/>
  <c r="Y829" i="1"/>
  <c r="Y835" i="1"/>
  <c r="Y841" i="1"/>
  <c r="Y847" i="1"/>
  <c r="Y853" i="1"/>
  <c r="Y859" i="1"/>
  <c r="Y865" i="1"/>
  <c r="Y871" i="1"/>
  <c r="Y877" i="1"/>
  <c r="Y883" i="1"/>
  <c r="Y889" i="1"/>
  <c r="Y895" i="1"/>
  <c r="Y901" i="1"/>
  <c r="Y907" i="1"/>
  <c r="Y913" i="1"/>
  <c r="Y919" i="1"/>
  <c r="Y925" i="1"/>
  <c r="Y931" i="1"/>
  <c r="Y937" i="1"/>
  <c r="Y943" i="1"/>
  <c r="Y949" i="1"/>
  <c r="Y955" i="1"/>
  <c r="Y961" i="1"/>
  <c r="Y967" i="1"/>
  <c r="Y973" i="1"/>
  <c r="Y979" i="1"/>
  <c r="Y985" i="1"/>
  <c r="Y991" i="1"/>
  <c r="Y997" i="1"/>
  <c r="Y1003" i="1"/>
  <c r="Y1009" i="1"/>
  <c r="Y1015" i="1"/>
  <c r="Y1021" i="1"/>
  <c r="Y1027" i="1"/>
  <c r="Y1033" i="1"/>
  <c r="Y1039" i="1"/>
  <c r="Y1045" i="1"/>
  <c r="Y1051" i="1"/>
  <c r="Y1057" i="1"/>
  <c r="Y1063" i="1"/>
  <c r="Y1069" i="1"/>
  <c r="Y1075" i="1"/>
  <c r="Y1081" i="1"/>
  <c r="Y1087" i="1"/>
  <c r="Y1093" i="1"/>
  <c r="Y1099" i="1"/>
  <c r="Y1105" i="1"/>
  <c r="Y1111" i="1"/>
  <c r="Y1117" i="1"/>
  <c r="Y1123" i="1"/>
  <c r="Y1129" i="1"/>
  <c r="Y1135" i="1"/>
  <c r="Y1141" i="1"/>
  <c r="Y1147" i="1"/>
  <c r="Y1153" i="1"/>
  <c r="Y1159" i="1"/>
  <c r="Y1165" i="1"/>
  <c r="Y1171" i="1"/>
  <c r="Y1177" i="1"/>
  <c r="Y1183" i="1"/>
  <c r="Y1189" i="1"/>
  <c r="Y1195" i="1"/>
  <c r="Y1201" i="1"/>
  <c r="Y1207" i="1"/>
  <c r="Y1213" i="1"/>
  <c r="Y1219" i="1"/>
  <c r="Y1225" i="1"/>
  <c r="Y1231" i="1"/>
  <c r="Y1237" i="1"/>
  <c r="Y1243" i="1"/>
  <c r="Y1249" i="1"/>
  <c r="Y1255" i="1"/>
  <c r="Y1261" i="1"/>
  <c r="X3" i="1"/>
  <c r="X9" i="1"/>
  <c r="X15" i="1"/>
  <c r="X21" i="1"/>
  <c r="X27" i="1"/>
  <c r="X33" i="1"/>
  <c r="X39" i="1"/>
  <c r="X45" i="1"/>
  <c r="X51" i="1"/>
  <c r="X57" i="1"/>
  <c r="X63" i="1"/>
  <c r="X69" i="1"/>
  <c r="X75" i="1"/>
  <c r="X81" i="1"/>
  <c r="X87" i="1"/>
  <c r="X93" i="1"/>
  <c r="X99" i="1"/>
  <c r="X105" i="1"/>
  <c r="X111" i="1"/>
  <c r="X117" i="1"/>
  <c r="X123" i="1"/>
  <c r="X129" i="1"/>
  <c r="X135" i="1"/>
  <c r="X141" i="1"/>
  <c r="X147" i="1"/>
  <c r="X153" i="1"/>
  <c r="X159" i="1"/>
  <c r="X165" i="1"/>
  <c r="X171" i="1"/>
  <c r="X177" i="1"/>
  <c r="X183" i="1"/>
  <c r="X189" i="1"/>
  <c r="X195" i="1"/>
  <c r="X201" i="1"/>
  <c r="X207" i="1"/>
  <c r="X213" i="1"/>
  <c r="X219" i="1"/>
  <c r="X225" i="1"/>
  <c r="X231" i="1"/>
  <c r="X237" i="1"/>
  <c r="X243" i="1"/>
  <c r="X249" i="1"/>
  <c r="X255" i="1"/>
  <c r="X261" i="1"/>
  <c r="X267" i="1"/>
  <c r="X273" i="1"/>
  <c r="X279" i="1"/>
  <c r="X285" i="1"/>
  <c r="X291" i="1"/>
  <c r="X297" i="1"/>
  <c r="X303" i="1"/>
  <c r="X309" i="1"/>
  <c r="X315" i="1"/>
  <c r="X321" i="1"/>
  <c r="X327" i="1"/>
  <c r="X333" i="1"/>
  <c r="X339" i="1"/>
  <c r="X345" i="1"/>
  <c r="X351" i="1"/>
  <c r="X357" i="1"/>
  <c r="X363" i="1"/>
  <c r="X369" i="1"/>
  <c r="X375" i="1"/>
  <c r="X381" i="1"/>
  <c r="X387" i="1"/>
  <c r="X393" i="1"/>
  <c r="X399" i="1"/>
  <c r="X405" i="1"/>
  <c r="X411" i="1"/>
  <c r="X417" i="1"/>
  <c r="X423" i="1"/>
  <c r="X429" i="1"/>
  <c r="X435" i="1"/>
  <c r="X441" i="1"/>
  <c r="X447" i="1"/>
  <c r="X453" i="1"/>
  <c r="X459" i="1"/>
  <c r="X465" i="1"/>
  <c r="X471" i="1"/>
  <c r="X477" i="1"/>
  <c r="X483" i="1"/>
  <c r="X489" i="1"/>
  <c r="X495" i="1"/>
  <c r="X501" i="1"/>
  <c r="X507" i="1"/>
  <c r="X513" i="1"/>
  <c r="X519" i="1"/>
  <c r="X525" i="1"/>
  <c r="X531" i="1"/>
  <c r="X537" i="1"/>
  <c r="X543" i="1"/>
  <c r="X549" i="1"/>
  <c r="X555" i="1"/>
  <c r="X561" i="1"/>
  <c r="X567" i="1"/>
  <c r="X573" i="1"/>
  <c r="X579" i="1"/>
  <c r="X585" i="1"/>
  <c r="X591" i="1"/>
  <c r="X597" i="1"/>
  <c r="X603" i="1"/>
  <c r="X609" i="1"/>
  <c r="X615" i="1"/>
  <c r="X621" i="1"/>
  <c r="X627" i="1"/>
  <c r="X633" i="1"/>
  <c r="X639" i="1"/>
  <c r="X645" i="1"/>
  <c r="X651" i="1"/>
  <c r="X657" i="1"/>
  <c r="X663" i="1"/>
  <c r="X669" i="1"/>
  <c r="X675" i="1"/>
  <c r="X681" i="1"/>
  <c r="X687" i="1"/>
  <c r="X693" i="1"/>
  <c r="X699" i="1"/>
  <c r="X705" i="1"/>
  <c r="X711" i="1"/>
  <c r="X717" i="1"/>
  <c r="X723" i="1"/>
  <c r="X729" i="1"/>
  <c r="X735" i="1"/>
  <c r="X741" i="1"/>
  <c r="X747" i="1"/>
  <c r="X753" i="1"/>
  <c r="X759" i="1"/>
  <c r="X765" i="1"/>
  <c r="X771" i="1"/>
  <c r="X777" i="1"/>
  <c r="X783" i="1"/>
  <c r="AA274" i="1"/>
  <c r="AA490" i="1"/>
  <c r="AA706" i="1"/>
  <c r="AA922" i="1"/>
  <c r="AA1088" i="1"/>
  <c r="AA1156" i="1"/>
  <c r="AA1195" i="1"/>
  <c r="AA1231" i="1"/>
  <c r="Z3" i="1"/>
  <c r="Z39" i="1"/>
  <c r="Z75" i="1"/>
  <c r="Z111" i="1"/>
  <c r="Z147" i="1"/>
  <c r="Z183" i="1"/>
  <c r="Z219" i="1"/>
  <c r="Z255" i="1"/>
  <c r="Z291" i="1"/>
  <c r="Z327" i="1"/>
  <c r="Z363" i="1"/>
  <c r="Z399" i="1"/>
  <c r="Z435" i="1"/>
  <c r="Z471" i="1"/>
  <c r="Z507" i="1"/>
  <c r="Z543" i="1"/>
  <c r="Z579" i="1"/>
  <c r="Z615" i="1"/>
  <c r="Z651" i="1"/>
  <c r="Z687" i="1"/>
  <c r="Z723" i="1"/>
  <c r="Z759" i="1"/>
  <c r="Z795" i="1"/>
  <c r="Z831" i="1"/>
  <c r="Z867" i="1"/>
  <c r="Z903" i="1"/>
  <c r="Z939" i="1"/>
  <c r="Z975" i="1"/>
  <c r="Z1011" i="1"/>
  <c r="Z1047" i="1"/>
  <c r="Z1083" i="1"/>
  <c r="Z1119" i="1"/>
  <c r="Z1155" i="1"/>
  <c r="Z1191" i="1"/>
  <c r="Z1227" i="1"/>
  <c r="Z1263" i="1"/>
  <c r="Y35" i="1"/>
  <c r="Y71" i="1"/>
  <c r="Y107" i="1"/>
  <c r="Y143" i="1"/>
  <c r="Y179" i="1"/>
  <c r="Y215" i="1"/>
  <c r="Y251" i="1"/>
  <c r="Y275" i="1"/>
  <c r="Y293" i="1"/>
  <c r="Y311" i="1"/>
  <c r="Y320" i="1"/>
  <c r="Y329" i="1"/>
  <c r="Y338" i="1"/>
  <c r="Y347" i="1"/>
  <c r="Y356" i="1"/>
  <c r="Y365" i="1"/>
  <c r="Y374" i="1"/>
  <c r="Y383" i="1"/>
  <c r="Y390" i="1"/>
  <c r="Y397" i="1"/>
  <c r="Y404" i="1"/>
  <c r="Y411" i="1"/>
  <c r="Y419" i="1"/>
  <c r="Y426" i="1"/>
  <c r="Y433" i="1"/>
  <c r="Y440" i="1"/>
  <c r="Y447" i="1"/>
  <c r="Y455" i="1"/>
  <c r="Y462" i="1"/>
  <c r="Y469" i="1"/>
  <c r="Y476" i="1"/>
  <c r="Y482" i="1"/>
  <c r="Y488" i="1"/>
  <c r="Y494" i="1"/>
  <c r="Y500" i="1"/>
  <c r="Y506" i="1"/>
  <c r="Y512" i="1"/>
  <c r="Y518" i="1"/>
  <c r="Y524" i="1"/>
  <c r="Y530" i="1"/>
  <c r="Y536" i="1"/>
  <c r="Y542" i="1"/>
  <c r="Y548" i="1"/>
  <c r="Y554" i="1"/>
  <c r="Y560" i="1"/>
  <c r="Y566" i="1"/>
  <c r="Y572" i="1"/>
  <c r="Y578" i="1"/>
  <c r="Y584" i="1"/>
  <c r="Y590" i="1"/>
  <c r="Y596" i="1"/>
  <c r="Y602" i="1"/>
  <c r="Y608" i="1"/>
  <c r="Y614" i="1"/>
  <c r="Y620" i="1"/>
  <c r="Y626" i="1"/>
  <c r="Y632" i="1"/>
  <c r="Y638" i="1"/>
  <c r="Y644" i="1"/>
  <c r="Y650" i="1"/>
  <c r="Y656" i="1"/>
  <c r="Y662" i="1"/>
  <c r="Y668" i="1"/>
  <c r="Y674" i="1"/>
  <c r="Y680" i="1"/>
  <c r="Y686" i="1"/>
  <c r="Y692" i="1"/>
  <c r="Y698" i="1"/>
  <c r="Y704" i="1"/>
  <c r="Y710" i="1"/>
  <c r="Y716" i="1"/>
  <c r="Y722" i="1"/>
  <c r="Y728" i="1"/>
  <c r="Y734" i="1"/>
  <c r="Y740" i="1"/>
  <c r="Y746" i="1"/>
  <c r="Y752" i="1"/>
  <c r="Y758" i="1"/>
  <c r="Y764" i="1"/>
  <c r="Y770" i="1"/>
  <c r="Y776" i="1"/>
  <c r="Y782" i="1"/>
  <c r="Y788" i="1"/>
  <c r="Y794" i="1"/>
  <c r="Y800" i="1"/>
  <c r="Y806" i="1"/>
  <c r="Y812" i="1"/>
  <c r="Y818" i="1"/>
  <c r="Y824" i="1"/>
  <c r="Y830" i="1"/>
  <c r="Y836" i="1"/>
  <c r="Y842" i="1"/>
  <c r="Y848" i="1"/>
  <c r="Y854" i="1"/>
  <c r="Y860" i="1"/>
  <c r="Y866" i="1"/>
  <c r="Y872" i="1"/>
  <c r="Y878" i="1"/>
  <c r="Y884" i="1"/>
  <c r="Y890" i="1"/>
  <c r="Y896" i="1"/>
  <c r="Y902" i="1"/>
  <c r="Y908" i="1"/>
  <c r="Y914" i="1"/>
  <c r="Y920" i="1"/>
  <c r="Y926" i="1"/>
  <c r="Y932" i="1"/>
  <c r="Y938" i="1"/>
  <c r="Y944" i="1"/>
  <c r="Y950" i="1"/>
  <c r="Y956" i="1"/>
  <c r="Y962" i="1"/>
  <c r="Y968" i="1"/>
  <c r="Y974" i="1"/>
  <c r="Y980" i="1"/>
  <c r="Y986" i="1"/>
  <c r="Y992" i="1"/>
  <c r="Y998" i="1"/>
  <c r="Y1004" i="1"/>
  <c r="Y1010" i="1"/>
  <c r="Y1016" i="1"/>
  <c r="Y1022" i="1"/>
  <c r="Y1028" i="1"/>
  <c r="Y1034" i="1"/>
  <c r="Y1040" i="1"/>
  <c r="Y1046" i="1"/>
  <c r="Y1052" i="1"/>
  <c r="Y1058" i="1"/>
  <c r="Y1064" i="1"/>
  <c r="Y1070" i="1"/>
  <c r="Y1076" i="1"/>
  <c r="Y1082" i="1"/>
  <c r="Y1088" i="1"/>
  <c r="Y1094" i="1"/>
  <c r="Y1100" i="1"/>
  <c r="Y1106" i="1"/>
  <c r="Y1112" i="1"/>
  <c r="Y1118" i="1"/>
  <c r="Y1124" i="1"/>
  <c r="Y1130" i="1"/>
  <c r="Y1136" i="1"/>
  <c r="Y1142" i="1"/>
  <c r="Y1148" i="1"/>
  <c r="Y1154" i="1"/>
  <c r="Y1160" i="1"/>
  <c r="Y1166" i="1"/>
  <c r="Y1172" i="1"/>
  <c r="Y1178" i="1"/>
  <c r="Y1184" i="1"/>
  <c r="Y1190" i="1"/>
  <c r="Y1196" i="1"/>
  <c r="Y1202" i="1"/>
  <c r="Y1208" i="1"/>
  <c r="Y1214" i="1"/>
  <c r="Y1220" i="1"/>
  <c r="Y1226" i="1"/>
  <c r="Y1232" i="1"/>
  <c r="Y1238" i="1"/>
  <c r="Y1244" i="1"/>
  <c r="Y1250" i="1"/>
  <c r="Y1256" i="1"/>
  <c r="Y1262" i="1"/>
  <c r="X4" i="1"/>
  <c r="X10" i="1"/>
  <c r="X16" i="1"/>
  <c r="X22" i="1"/>
  <c r="X28" i="1"/>
  <c r="X34" i="1"/>
  <c r="X40" i="1"/>
  <c r="X46" i="1"/>
  <c r="X52" i="1"/>
  <c r="X58" i="1"/>
  <c r="X64" i="1"/>
  <c r="X70" i="1"/>
  <c r="X76" i="1"/>
  <c r="X82" i="1"/>
  <c r="X88" i="1"/>
  <c r="X94" i="1"/>
  <c r="X100" i="1"/>
  <c r="X106" i="1"/>
  <c r="X112" i="1"/>
  <c r="X118" i="1"/>
  <c r="X124" i="1"/>
  <c r="X130" i="1"/>
  <c r="X136" i="1"/>
  <c r="X142" i="1"/>
  <c r="X148" i="1"/>
  <c r="X154" i="1"/>
  <c r="X160" i="1"/>
  <c r="X166" i="1"/>
  <c r="X172" i="1"/>
  <c r="X178" i="1"/>
  <c r="X184" i="1"/>
  <c r="X190" i="1"/>
  <c r="X196" i="1"/>
  <c r="X202" i="1"/>
  <c r="X208" i="1"/>
  <c r="X214" i="1"/>
  <c r="X220" i="1"/>
  <c r="X226" i="1"/>
  <c r="X232" i="1"/>
  <c r="X238" i="1"/>
  <c r="X244" i="1"/>
  <c r="X250" i="1"/>
  <c r="X256" i="1"/>
  <c r="X262" i="1"/>
  <c r="X268" i="1"/>
  <c r="X274" i="1"/>
  <c r="X280" i="1"/>
  <c r="X286" i="1"/>
  <c r="X292" i="1"/>
  <c r="X298" i="1"/>
  <c r="X304" i="1"/>
  <c r="X310" i="1"/>
  <c r="X316" i="1"/>
  <c r="X322" i="1"/>
  <c r="X328" i="1"/>
  <c r="X334" i="1"/>
  <c r="X340" i="1"/>
  <c r="X346" i="1"/>
  <c r="X352" i="1"/>
  <c r="X358" i="1"/>
  <c r="X364" i="1"/>
  <c r="X370" i="1"/>
  <c r="X376" i="1"/>
  <c r="X382" i="1"/>
  <c r="X388" i="1"/>
  <c r="X394" i="1"/>
  <c r="X400" i="1"/>
  <c r="X406" i="1"/>
  <c r="X412" i="1"/>
  <c r="X418" i="1"/>
  <c r="X424" i="1"/>
  <c r="X430" i="1"/>
  <c r="X436" i="1"/>
  <c r="X442" i="1"/>
  <c r="X448" i="1"/>
  <c r="X454" i="1"/>
  <c r="X460" i="1"/>
  <c r="X466" i="1"/>
  <c r="X472" i="1"/>
  <c r="X478" i="1"/>
  <c r="X484" i="1"/>
  <c r="X490" i="1"/>
  <c r="X496" i="1"/>
  <c r="X502" i="1"/>
  <c r="X508" i="1"/>
  <c r="X514" i="1"/>
  <c r="X520" i="1"/>
  <c r="X526" i="1"/>
  <c r="X532" i="1"/>
  <c r="X538" i="1"/>
  <c r="X544" i="1"/>
  <c r="X550" i="1"/>
  <c r="X556" i="1"/>
  <c r="X562" i="1"/>
  <c r="X568" i="1"/>
  <c r="X574" i="1"/>
  <c r="X580" i="1"/>
  <c r="X586" i="1"/>
  <c r="X592" i="1"/>
  <c r="X598" i="1"/>
  <c r="X604" i="1"/>
  <c r="X610" i="1"/>
  <c r="X616" i="1"/>
  <c r="X622" i="1"/>
  <c r="X628" i="1"/>
  <c r="X634" i="1"/>
  <c r="X640" i="1"/>
  <c r="X646" i="1"/>
  <c r="X652" i="1"/>
  <c r="X658" i="1"/>
  <c r="X664" i="1"/>
  <c r="X670" i="1"/>
  <c r="X676" i="1"/>
  <c r="X682" i="1"/>
  <c r="X688" i="1"/>
  <c r="X694" i="1"/>
  <c r="X700" i="1"/>
  <c r="X706" i="1"/>
  <c r="X712" i="1"/>
  <c r="X718" i="1"/>
  <c r="X724" i="1"/>
  <c r="X730" i="1"/>
  <c r="X736" i="1"/>
  <c r="X742" i="1"/>
  <c r="X748" i="1"/>
  <c r="X754" i="1"/>
  <c r="X760" i="1"/>
  <c r="X766" i="1"/>
  <c r="X772" i="1"/>
  <c r="X778" i="1"/>
  <c r="X784" i="1"/>
  <c r="X790" i="1"/>
  <c r="X796" i="1"/>
  <c r="X802" i="1"/>
  <c r="X808" i="1"/>
  <c r="AA310" i="1"/>
  <c r="AA526" i="1"/>
  <c r="AA742" i="1"/>
  <c r="AA958" i="1"/>
  <c r="AA1100" i="1"/>
  <c r="AA1163" i="1"/>
  <c r="AA1201" i="1"/>
  <c r="AA1237" i="1"/>
  <c r="Z9" i="1"/>
  <c r="Z45" i="1"/>
  <c r="Z81" i="1"/>
  <c r="Z117" i="1"/>
  <c r="Z153" i="1"/>
  <c r="Z189" i="1"/>
  <c r="Z225" i="1"/>
  <c r="Z261" i="1"/>
  <c r="Z297" i="1"/>
  <c r="Z333" i="1"/>
  <c r="Z369" i="1"/>
  <c r="Z405" i="1"/>
  <c r="Z441" i="1"/>
  <c r="Z477" i="1"/>
  <c r="Z513" i="1"/>
  <c r="Z549" i="1"/>
  <c r="Z585" i="1"/>
  <c r="Z621" i="1"/>
  <c r="Z657" i="1"/>
  <c r="Z693" i="1"/>
  <c r="Z729" i="1"/>
  <c r="Z765" i="1"/>
  <c r="Z801" i="1"/>
  <c r="Z837" i="1"/>
  <c r="Z873" i="1"/>
  <c r="Z909" i="1"/>
  <c r="Z945" i="1"/>
  <c r="Z981" i="1"/>
  <c r="Z1017" i="1"/>
  <c r="Z1053" i="1"/>
  <c r="Z1089" i="1"/>
  <c r="Z1125" i="1"/>
  <c r="Z1161" i="1"/>
  <c r="Z1197" i="1"/>
  <c r="Z1233" i="1"/>
  <c r="Y5" i="1"/>
  <c r="Y41" i="1"/>
  <c r="Y77" i="1"/>
  <c r="Y113" i="1"/>
  <c r="Y149" i="1"/>
  <c r="Y185" i="1"/>
  <c r="Y221" i="1"/>
  <c r="Y257" i="1"/>
  <c r="Y277" i="1"/>
  <c r="Y295" i="1"/>
  <c r="Y313" i="1"/>
  <c r="Y321" i="1"/>
  <c r="Y331" i="1"/>
  <c r="Y339" i="1"/>
  <c r="Y349" i="1"/>
  <c r="Y357" i="1"/>
  <c r="Y367" i="1"/>
  <c r="Y375" i="1"/>
  <c r="Y384" i="1"/>
  <c r="Y391" i="1"/>
  <c r="Y398" i="1"/>
  <c r="Y405" i="1"/>
  <c r="Y413" i="1"/>
  <c r="Y420" i="1"/>
  <c r="Y427" i="1"/>
  <c r="Y434" i="1"/>
  <c r="Y441" i="1"/>
  <c r="Y449" i="1"/>
  <c r="Y456" i="1"/>
  <c r="Y463" i="1"/>
  <c r="Y470" i="1"/>
  <c r="Y477" i="1"/>
  <c r="Y483" i="1"/>
  <c r="Y489" i="1"/>
  <c r="Y495" i="1"/>
  <c r="Y501" i="1"/>
  <c r="Y507" i="1"/>
  <c r="Y513" i="1"/>
  <c r="Y519" i="1"/>
  <c r="Y525" i="1"/>
  <c r="Y531" i="1"/>
  <c r="Y537" i="1"/>
  <c r="Y543" i="1"/>
  <c r="Y549" i="1"/>
  <c r="Y555" i="1"/>
  <c r="Y561" i="1"/>
  <c r="Y567" i="1"/>
  <c r="Y573" i="1"/>
  <c r="Y579" i="1"/>
  <c r="Y585" i="1"/>
  <c r="Y591" i="1"/>
  <c r="Y597" i="1"/>
  <c r="Y603" i="1"/>
  <c r="Y609" i="1"/>
  <c r="Y615" i="1"/>
  <c r="Y621" i="1"/>
  <c r="Y627" i="1"/>
  <c r="Y633" i="1"/>
  <c r="Y639" i="1"/>
  <c r="Y645" i="1"/>
  <c r="Y651" i="1"/>
  <c r="Y657" i="1"/>
  <c r="Y663" i="1"/>
  <c r="Y669" i="1"/>
  <c r="Y675" i="1"/>
  <c r="Y681" i="1"/>
  <c r="Y687" i="1"/>
  <c r="Y693" i="1"/>
  <c r="Y699" i="1"/>
  <c r="Y705" i="1"/>
  <c r="Y711" i="1"/>
  <c r="Y717" i="1"/>
  <c r="Y723" i="1"/>
  <c r="Y729" i="1"/>
  <c r="Y735" i="1"/>
  <c r="Y741" i="1"/>
  <c r="Y747" i="1"/>
  <c r="Y753" i="1"/>
  <c r="Y759" i="1"/>
  <c r="Y765" i="1"/>
  <c r="Y771" i="1"/>
  <c r="Y777" i="1"/>
  <c r="Y783" i="1"/>
  <c r="Y789" i="1"/>
  <c r="Y795" i="1"/>
  <c r="Y801" i="1"/>
  <c r="Y807" i="1"/>
  <c r="Y813" i="1"/>
  <c r="Y819" i="1"/>
  <c r="Y825" i="1"/>
  <c r="Y831" i="1"/>
  <c r="Y837" i="1"/>
  <c r="Y843" i="1"/>
  <c r="Y849" i="1"/>
  <c r="Y855" i="1"/>
  <c r="Y861" i="1"/>
  <c r="Y867" i="1"/>
  <c r="Y873" i="1"/>
  <c r="Y879" i="1"/>
  <c r="Y885" i="1"/>
  <c r="Y891" i="1"/>
  <c r="Y897" i="1"/>
  <c r="Y903" i="1"/>
  <c r="Y909" i="1"/>
  <c r="Y915" i="1"/>
  <c r="Y921" i="1"/>
  <c r="Y927" i="1"/>
  <c r="Y933" i="1"/>
  <c r="Y939" i="1"/>
  <c r="Y945" i="1"/>
  <c r="Y951" i="1"/>
  <c r="Y957" i="1"/>
  <c r="Y963" i="1"/>
  <c r="Y969" i="1"/>
  <c r="Y975" i="1"/>
  <c r="Y981" i="1"/>
  <c r="Y987" i="1"/>
  <c r="Y993" i="1"/>
  <c r="Y999" i="1"/>
  <c r="Y1005" i="1"/>
  <c r="Y1011" i="1"/>
  <c r="Y1017" i="1"/>
  <c r="Y1023" i="1"/>
  <c r="Y1029" i="1"/>
  <c r="Y1035" i="1"/>
  <c r="Y1041" i="1"/>
  <c r="Y1047" i="1"/>
  <c r="Y1053" i="1"/>
  <c r="Y1059" i="1"/>
  <c r="Y1065" i="1"/>
  <c r="Y1071" i="1"/>
  <c r="Y1077" i="1"/>
  <c r="Y1083" i="1"/>
  <c r="Y1089" i="1"/>
  <c r="Y1095" i="1"/>
  <c r="Y1101" i="1"/>
  <c r="Y1107" i="1"/>
  <c r="Y1113" i="1"/>
  <c r="Y1119" i="1"/>
  <c r="Y1125" i="1"/>
  <c r="Y1131" i="1"/>
  <c r="Y1137" i="1"/>
  <c r="Y1143" i="1"/>
  <c r="Y1149" i="1"/>
  <c r="Y1155" i="1"/>
  <c r="Y1161" i="1"/>
  <c r="Y1167" i="1"/>
  <c r="Y1173" i="1"/>
  <c r="Y1179" i="1"/>
  <c r="Y1185" i="1"/>
  <c r="Y1191" i="1"/>
  <c r="Y1197" i="1"/>
  <c r="Y1203" i="1"/>
  <c r="Y1209" i="1"/>
  <c r="Y1215" i="1"/>
  <c r="Y1221" i="1"/>
  <c r="Y1227" i="1"/>
  <c r="Y1233" i="1"/>
  <c r="Y1239" i="1"/>
  <c r="Y1245" i="1"/>
  <c r="Y1251" i="1"/>
  <c r="Y1257" i="1"/>
  <c r="Y1263" i="1"/>
  <c r="X5" i="1"/>
  <c r="X11" i="1"/>
  <c r="X17" i="1"/>
  <c r="X23" i="1"/>
  <c r="X29" i="1"/>
  <c r="X35" i="1"/>
  <c r="X41" i="1"/>
  <c r="X47" i="1"/>
  <c r="X53" i="1"/>
  <c r="X59" i="1"/>
  <c r="X65" i="1"/>
  <c r="X71" i="1"/>
  <c r="X77" i="1"/>
  <c r="X83" i="1"/>
  <c r="X89" i="1"/>
  <c r="X95" i="1"/>
  <c r="X101" i="1"/>
  <c r="X107" i="1"/>
  <c r="X113" i="1"/>
  <c r="X119" i="1"/>
  <c r="X125" i="1"/>
  <c r="X131" i="1"/>
  <c r="X137" i="1"/>
  <c r="X143" i="1"/>
  <c r="X149" i="1"/>
  <c r="X155" i="1"/>
  <c r="X161" i="1"/>
  <c r="X167" i="1"/>
  <c r="X173" i="1"/>
  <c r="X179" i="1"/>
  <c r="X185" i="1"/>
  <c r="X191" i="1"/>
  <c r="X197" i="1"/>
  <c r="X203" i="1"/>
  <c r="X209" i="1"/>
  <c r="X215" i="1"/>
  <c r="X221" i="1"/>
  <c r="X227" i="1"/>
  <c r="X233" i="1"/>
  <c r="X239" i="1"/>
  <c r="X245" i="1"/>
  <c r="X251" i="1"/>
  <c r="X257" i="1"/>
  <c r="X263" i="1"/>
  <c r="X269" i="1"/>
  <c r="X275" i="1"/>
  <c r="X281" i="1"/>
  <c r="X287" i="1"/>
  <c r="X293" i="1"/>
  <c r="X299" i="1"/>
  <c r="X305" i="1"/>
  <c r="X311" i="1"/>
  <c r="X317" i="1"/>
  <c r="X323" i="1"/>
  <c r="X329" i="1"/>
  <c r="X335" i="1"/>
  <c r="X341" i="1"/>
  <c r="X347" i="1"/>
  <c r="X353" i="1"/>
  <c r="X359" i="1"/>
  <c r="X365" i="1"/>
  <c r="X371" i="1"/>
  <c r="X377" i="1"/>
  <c r="X383" i="1"/>
  <c r="X389" i="1"/>
  <c r="X395" i="1"/>
  <c r="X401" i="1"/>
  <c r="X407" i="1"/>
  <c r="X413" i="1"/>
  <c r="X419" i="1"/>
  <c r="X425" i="1"/>
  <c r="X431" i="1"/>
  <c r="X437" i="1"/>
  <c r="X443" i="1"/>
  <c r="X449" i="1"/>
  <c r="X455" i="1"/>
  <c r="X461" i="1"/>
  <c r="X467" i="1"/>
  <c r="X473" i="1"/>
  <c r="X479" i="1"/>
  <c r="X485" i="1"/>
  <c r="X491" i="1"/>
  <c r="X497" i="1"/>
  <c r="X503" i="1"/>
  <c r="X509" i="1"/>
  <c r="X515" i="1"/>
  <c r="X521" i="1"/>
  <c r="X527" i="1"/>
  <c r="X533" i="1"/>
  <c r="X539" i="1"/>
  <c r="X545" i="1"/>
  <c r="X551" i="1"/>
  <c r="X557" i="1"/>
  <c r="X563" i="1"/>
  <c r="X569" i="1"/>
  <c r="X575" i="1"/>
  <c r="X581" i="1"/>
  <c r="X587" i="1"/>
  <c r="X593" i="1"/>
  <c r="X599" i="1"/>
  <c r="X605" i="1"/>
  <c r="X611" i="1"/>
  <c r="X617" i="1"/>
  <c r="X623" i="1"/>
  <c r="X629" i="1"/>
  <c r="X635" i="1"/>
  <c r="X641" i="1"/>
  <c r="X647" i="1"/>
  <c r="X653" i="1"/>
  <c r="X659" i="1"/>
  <c r="X665" i="1"/>
  <c r="X671" i="1"/>
  <c r="X677" i="1"/>
  <c r="X683" i="1"/>
  <c r="X689" i="1"/>
  <c r="X695" i="1"/>
  <c r="X701" i="1"/>
  <c r="X707" i="1"/>
  <c r="X713" i="1"/>
  <c r="X719" i="1"/>
  <c r="AA346" i="1"/>
  <c r="AA1207" i="1"/>
  <c r="Z159" i="1"/>
  <c r="Z375" i="1"/>
  <c r="Z591" i="1"/>
  <c r="Z807" i="1"/>
  <c r="Z1023" i="1"/>
  <c r="Z1239" i="1"/>
  <c r="Y191" i="1"/>
  <c r="Y323" i="1"/>
  <c r="Y377" i="1"/>
  <c r="Y421" i="1"/>
  <c r="Y464" i="1"/>
  <c r="Y502" i="1"/>
  <c r="Y538" i="1"/>
  <c r="Y574" i="1"/>
  <c r="Y610" i="1"/>
  <c r="Y646" i="1"/>
  <c r="Y682" i="1"/>
  <c r="Y718" i="1"/>
  <c r="Y754" i="1"/>
  <c r="Y790" i="1"/>
  <c r="Y826" i="1"/>
  <c r="Y862" i="1"/>
  <c r="Y898" i="1"/>
  <c r="Y934" i="1"/>
  <c r="Y970" i="1"/>
  <c r="Y1006" i="1"/>
  <c r="Y1042" i="1"/>
  <c r="Y1078" i="1"/>
  <c r="Y1114" i="1"/>
  <c r="Y1150" i="1"/>
  <c r="Y1186" i="1"/>
  <c r="Y1222" i="1"/>
  <c r="Y1258" i="1"/>
  <c r="X30" i="1"/>
  <c r="X66" i="1"/>
  <c r="X102" i="1"/>
  <c r="X138" i="1"/>
  <c r="X174" i="1"/>
  <c r="X210" i="1"/>
  <c r="X246" i="1"/>
  <c r="X282" i="1"/>
  <c r="X318" i="1"/>
  <c r="X354" i="1"/>
  <c r="X390" i="1"/>
  <c r="X426" i="1"/>
  <c r="X462" i="1"/>
  <c r="X498" i="1"/>
  <c r="X534" i="1"/>
  <c r="X570" i="1"/>
  <c r="X606" i="1"/>
  <c r="X624" i="1"/>
  <c r="X642" i="1"/>
  <c r="X660" i="1"/>
  <c r="X678" i="1"/>
  <c r="X696" i="1"/>
  <c r="X714" i="1"/>
  <c r="X727" i="1"/>
  <c r="X739" i="1"/>
  <c r="X751" i="1"/>
  <c r="X763" i="1"/>
  <c r="X775" i="1"/>
  <c r="X787" i="1"/>
  <c r="X797" i="1"/>
  <c r="X805" i="1"/>
  <c r="X813" i="1"/>
  <c r="X819" i="1"/>
  <c r="X825" i="1"/>
  <c r="X831" i="1"/>
  <c r="X837" i="1"/>
  <c r="X843" i="1"/>
  <c r="X849" i="1"/>
  <c r="X855" i="1"/>
  <c r="X861" i="1"/>
  <c r="X867" i="1"/>
  <c r="X873" i="1"/>
  <c r="X879" i="1"/>
  <c r="X885" i="1"/>
  <c r="X891" i="1"/>
  <c r="X897" i="1"/>
  <c r="X903" i="1"/>
  <c r="X909" i="1"/>
  <c r="X915" i="1"/>
  <c r="X921" i="1"/>
  <c r="X927" i="1"/>
  <c r="X933" i="1"/>
  <c r="X939" i="1"/>
  <c r="X945" i="1"/>
  <c r="X951" i="1"/>
  <c r="X957" i="1"/>
  <c r="X963" i="1"/>
  <c r="X969" i="1"/>
  <c r="X975" i="1"/>
  <c r="X981" i="1"/>
  <c r="X987" i="1"/>
  <c r="X993" i="1"/>
  <c r="X999" i="1"/>
  <c r="X1005" i="1"/>
  <c r="X1011" i="1"/>
  <c r="X1017" i="1"/>
  <c r="X1023" i="1"/>
  <c r="X1029" i="1"/>
  <c r="X1035" i="1"/>
  <c r="X1041" i="1"/>
  <c r="X1047" i="1"/>
  <c r="X1053" i="1"/>
  <c r="X1059" i="1"/>
  <c r="X1065" i="1"/>
  <c r="X1071" i="1"/>
  <c r="X1077" i="1"/>
  <c r="X1083" i="1"/>
  <c r="X1089" i="1"/>
  <c r="X1095" i="1"/>
  <c r="X1101" i="1"/>
  <c r="X1107" i="1"/>
  <c r="X1113" i="1"/>
  <c r="X1119" i="1"/>
  <c r="X1125" i="1"/>
  <c r="X1131" i="1"/>
  <c r="X1137" i="1"/>
  <c r="X1143" i="1"/>
  <c r="X1149" i="1"/>
  <c r="X1155" i="1"/>
  <c r="X1161" i="1"/>
  <c r="X1167" i="1"/>
  <c r="X1173" i="1"/>
  <c r="X1179" i="1"/>
  <c r="X1185" i="1"/>
  <c r="X1191" i="1"/>
  <c r="X1197" i="1"/>
  <c r="X1203" i="1"/>
  <c r="X1209" i="1"/>
  <c r="X1215" i="1"/>
  <c r="X1221" i="1"/>
  <c r="X1227" i="1"/>
  <c r="X1233" i="1"/>
  <c r="X1239" i="1"/>
  <c r="X1245" i="1"/>
  <c r="X1251" i="1"/>
  <c r="X1257" i="1"/>
  <c r="X1263" i="1"/>
  <c r="W5" i="1"/>
  <c r="W11" i="1"/>
  <c r="W17" i="1"/>
  <c r="W23" i="1"/>
  <c r="W29" i="1"/>
  <c r="W35" i="1"/>
  <c r="W41" i="1"/>
  <c r="W47" i="1"/>
  <c r="W53" i="1"/>
  <c r="W59" i="1"/>
  <c r="W65" i="1"/>
  <c r="W71" i="1"/>
  <c r="W77" i="1"/>
  <c r="W83" i="1"/>
  <c r="W89" i="1"/>
  <c r="W95" i="1"/>
  <c r="W101" i="1"/>
  <c r="W107" i="1"/>
  <c r="W113" i="1"/>
  <c r="W119" i="1"/>
  <c r="W125" i="1"/>
  <c r="W131" i="1"/>
  <c r="W137" i="1"/>
  <c r="W143" i="1"/>
  <c r="W149" i="1"/>
  <c r="W155" i="1"/>
  <c r="W161" i="1"/>
  <c r="W167" i="1"/>
  <c r="W173" i="1"/>
  <c r="W179" i="1"/>
  <c r="W185" i="1"/>
  <c r="W191" i="1"/>
  <c r="W197" i="1"/>
  <c r="W203" i="1"/>
  <c r="W209" i="1"/>
  <c r="W215" i="1"/>
  <c r="W221" i="1"/>
  <c r="W227" i="1"/>
  <c r="W233" i="1"/>
  <c r="W239" i="1"/>
  <c r="W245" i="1"/>
  <c r="W251" i="1"/>
  <c r="W257" i="1"/>
  <c r="W263" i="1"/>
  <c r="W269" i="1"/>
  <c r="W275" i="1"/>
  <c r="W281" i="1"/>
  <c r="W287" i="1"/>
  <c r="W293" i="1"/>
  <c r="W299" i="1"/>
  <c r="W305" i="1"/>
  <c r="W311" i="1"/>
  <c r="W317" i="1"/>
  <c r="W323" i="1"/>
  <c r="W329" i="1"/>
  <c r="W335" i="1"/>
  <c r="W341" i="1"/>
  <c r="W347" i="1"/>
  <c r="W353" i="1"/>
  <c r="W359" i="1"/>
  <c r="W365" i="1"/>
  <c r="W371" i="1"/>
  <c r="W377" i="1"/>
  <c r="W383" i="1"/>
  <c r="W389" i="1"/>
  <c r="W395" i="1"/>
  <c r="W401" i="1"/>
  <c r="W407" i="1"/>
  <c r="W413" i="1"/>
  <c r="W419" i="1"/>
  <c r="W425" i="1"/>
  <c r="W431" i="1"/>
  <c r="W437" i="1"/>
  <c r="W443" i="1"/>
  <c r="W449" i="1"/>
  <c r="W455" i="1"/>
  <c r="W461" i="1"/>
  <c r="W467" i="1"/>
  <c r="W473" i="1"/>
  <c r="W479" i="1"/>
  <c r="W485" i="1"/>
  <c r="W491" i="1"/>
  <c r="W497" i="1"/>
  <c r="W503" i="1"/>
  <c r="W509" i="1"/>
  <c r="W515" i="1"/>
  <c r="W521" i="1"/>
  <c r="W527" i="1"/>
  <c r="W533" i="1"/>
  <c r="W539" i="1"/>
  <c r="W545" i="1"/>
  <c r="W551" i="1"/>
  <c r="W557" i="1"/>
  <c r="W563" i="1"/>
  <c r="W569" i="1"/>
  <c r="W575" i="1"/>
  <c r="W581" i="1"/>
  <c r="W587" i="1"/>
  <c r="W593" i="1"/>
  <c r="W599" i="1"/>
  <c r="W605" i="1"/>
  <c r="W611" i="1"/>
  <c r="W617" i="1"/>
  <c r="W623" i="1"/>
  <c r="W629" i="1"/>
  <c r="W635" i="1"/>
  <c r="W641" i="1"/>
  <c r="W647" i="1"/>
  <c r="W653" i="1"/>
  <c r="W659" i="1"/>
  <c r="W665" i="1"/>
  <c r="W671" i="1"/>
  <c r="W677" i="1"/>
  <c r="W683" i="1"/>
  <c r="W689" i="1"/>
  <c r="W695" i="1"/>
  <c r="W701" i="1"/>
  <c r="W707" i="1"/>
  <c r="W713" i="1"/>
  <c r="W719" i="1"/>
  <c r="W725" i="1"/>
  <c r="W731" i="1"/>
  <c r="W737" i="1"/>
  <c r="W743" i="1"/>
  <c r="W749" i="1"/>
  <c r="W755" i="1"/>
  <c r="W761" i="1"/>
  <c r="W767" i="1"/>
  <c r="W773" i="1"/>
  <c r="W779" i="1"/>
  <c r="W785" i="1"/>
  <c r="W791" i="1"/>
  <c r="W797" i="1"/>
  <c r="W803" i="1"/>
  <c r="W809" i="1"/>
  <c r="W815" i="1"/>
  <c r="W821" i="1"/>
  <c r="W827" i="1"/>
  <c r="W833" i="1"/>
  <c r="W839" i="1"/>
  <c r="W845" i="1"/>
  <c r="W851" i="1"/>
  <c r="W857" i="1"/>
  <c r="W863" i="1"/>
  <c r="W869" i="1"/>
  <c r="W875" i="1"/>
  <c r="W881" i="1"/>
  <c r="W887" i="1"/>
  <c r="W893" i="1"/>
  <c r="W899" i="1"/>
  <c r="W905" i="1"/>
  <c r="W911" i="1"/>
  <c r="W917" i="1"/>
  <c r="W923" i="1"/>
  <c r="W929" i="1"/>
  <c r="AA562" i="1"/>
  <c r="AA1243" i="1"/>
  <c r="Z195" i="1"/>
  <c r="Z411" i="1"/>
  <c r="Z627" i="1"/>
  <c r="Z843" i="1"/>
  <c r="Z1059" i="1"/>
  <c r="Y11" i="1"/>
  <c r="Y227" i="1"/>
  <c r="Y332" i="1"/>
  <c r="Y385" i="1"/>
  <c r="BC5" i="1" s="1"/>
  <c r="Y428" i="1"/>
  <c r="Y471" i="1"/>
  <c r="Y508" i="1"/>
  <c r="Y544" i="1"/>
  <c r="Y580" i="1"/>
  <c r="Y616" i="1"/>
  <c r="Y652" i="1"/>
  <c r="Y688" i="1"/>
  <c r="Y724" i="1"/>
  <c r="Y760" i="1"/>
  <c r="Y796" i="1"/>
  <c r="Y832" i="1"/>
  <c r="Y868" i="1"/>
  <c r="Y904" i="1"/>
  <c r="Y940" i="1"/>
  <c r="Y976" i="1"/>
  <c r="Y1012" i="1"/>
  <c r="Y1048" i="1"/>
  <c r="Y1084" i="1"/>
  <c r="Y1120" i="1"/>
  <c r="Y1156" i="1"/>
  <c r="Y1192" i="1"/>
  <c r="Y1228" i="1"/>
  <c r="Y1264" i="1"/>
  <c r="X36" i="1"/>
  <c r="X72" i="1"/>
  <c r="X108" i="1"/>
  <c r="X144" i="1"/>
  <c r="X180" i="1"/>
  <c r="X216" i="1"/>
  <c r="X252" i="1"/>
  <c r="X288" i="1"/>
  <c r="X324" i="1"/>
  <c r="X360" i="1"/>
  <c r="X396" i="1"/>
  <c r="X432" i="1"/>
  <c r="X468" i="1"/>
  <c r="X504" i="1"/>
  <c r="X540" i="1"/>
  <c r="X576" i="1"/>
  <c r="X607" i="1"/>
  <c r="X625" i="1"/>
  <c r="X643" i="1"/>
  <c r="X661" i="1"/>
  <c r="X679" i="1"/>
  <c r="X697" i="1"/>
  <c r="X715" i="1"/>
  <c r="X731" i="1"/>
  <c r="X743" i="1"/>
  <c r="X755" i="1"/>
  <c r="X767" i="1"/>
  <c r="X779" i="1"/>
  <c r="X789" i="1"/>
  <c r="X798" i="1"/>
  <c r="X807" i="1"/>
  <c r="X814" i="1"/>
  <c r="X820" i="1"/>
  <c r="X826" i="1"/>
  <c r="X832" i="1"/>
  <c r="X838" i="1"/>
  <c r="X844" i="1"/>
  <c r="X850" i="1"/>
  <c r="X856" i="1"/>
  <c r="X862" i="1"/>
  <c r="X868" i="1"/>
  <c r="X874" i="1"/>
  <c r="X880" i="1"/>
  <c r="X886" i="1"/>
  <c r="X892" i="1"/>
  <c r="X898" i="1"/>
  <c r="X904" i="1"/>
  <c r="X910" i="1"/>
  <c r="X916" i="1"/>
  <c r="X922" i="1"/>
  <c r="X928" i="1"/>
  <c r="X934" i="1"/>
  <c r="X940" i="1"/>
  <c r="X946" i="1"/>
  <c r="X952" i="1"/>
  <c r="X958" i="1"/>
  <c r="X964" i="1"/>
  <c r="X970" i="1"/>
  <c r="X976" i="1"/>
  <c r="X982" i="1"/>
  <c r="X988" i="1"/>
  <c r="X994" i="1"/>
  <c r="X1000" i="1"/>
  <c r="X1006" i="1"/>
  <c r="X1012" i="1"/>
  <c r="X1018" i="1"/>
  <c r="X1024" i="1"/>
  <c r="X1030" i="1"/>
  <c r="X1036" i="1"/>
  <c r="X1042" i="1"/>
  <c r="X1048" i="1"/>
  <c r="X1054" i="1"/>
  <c r="X1060" i="1"/>
  <c r="X1066" i="1"/>
  <c r="X1072" i="1"/>
  <c r="X1078" i="1"/>
  <c r="X1084" i="1"/>
  <c r="X1090" i="1"/>
  <c r="X1096" i="1"/>
  <c r="X1102" i="1"/>
  <c r="X1108" i="1"/>
  <c r="X1114" i="1"/>
  <c r="X1120" i="1"/>
  <c r="X1126" i="1"/>
  <c r="X1132" i="1"/>
  <c r="X1138" i="1"/>
  <c r="X1144" i="1"/>
  <c r="X1150" i="1"/>
  <c r="X1156" i="1"/>
  <c r="X1162" i="1"/>
  <c r="X1168" i="1"/>
  <c r="X1174" i="1"/>
  <c r="X1180" i="1"/>
  <c r="X1186" i="1"/>
  <c r="X1192" i="1"/>
  <c r="X1198" i="1"/>
  <c r="X1204" i="1"/>
  <c r="X1210" i="1"/>
  <c r="X1216" i="1"/>
  <c r="X1222" i="1"/>
  <c r="X1228" i="1"/>
  <c r="X1234" i="1"/>
  <c r="X1240" i="1"/>
  <c r="X1246" i="1"/>
  <c r="X1252" i="1"/>
  <c r="X1258" i="1"/>
  <c r="X1264" i="1"/>
  <c r="W6" i="1"/>
  <c r="W12" i="1"/>
  <c r="W18" i="1"/>
  <c r="W24" i="1"/>
  <c r="W30" i="1"/>
  <c r="W36" i="1"/>
  <c r="W42" i="1"/>
  <c r="W48" i="1"/>
  <c r="W54" i="1"/>
  <c r="W60" i="1"/>
  <c r="W66" i="1"/>
  <c r="W72" i="1"/>
  <c r="W78" i="1"/>
  <c r="W84" i="1"/>
  <c r="W90" i="1"/>
  <c r="W96" i="1"/>
  <c r="W102" i="1"/>
  <c r="W108" i="1"/>
  <c r="W114" i="1"/>
  <c r="W120" i="1"/>
  <c r="W126" i="1"/>
  <c r="W132" i="1"/>
  <c r="W138" i="1"/>
  <c r="W144" i="1"/>
  <c r="W150" i="1"/>
  <c r="W156" i="1"/>
  <c r="W162" i="1"/>
  <c r="W168" i="1"/>
  <c r="W174" i="1"/>
  <c r="W180" i="1"/>
  <c r="W186" i="1"/>
  <c r="W192" i="1"/>
  <c r="W198" i="1"/>
  <c r="W204" i="1"/>
  <c r="W210" i="1"/>
  <c r="W216" i="1"/>
  <c r="W222" i="1"/>
  <c r="W228" i="1"/>
  <c r="W234" i="1"/>
  <c r="W240" i="1"/>
  <c r="W246" i="1"/>
  <c r="W252" i="1"/>
  <c r="W258" i="1"/>
  <c r="W264" i="1"/>
  <c r="W270" i="1"/>
  <c r="W276" i="1"/>
  <c r="W282" i="1"/>
  <c r="W288" i="1"/>
  <c r="W294" i="1"/>
  <c r="W300" i="1"/>
  <c r="W306" i="1"/>
  <c r="W312" i="1"/>
  <c r="W318" i="1"/>
  <c r="W324" i="1"/>
  <c r="W330" i="1"/>
  <c r="W336" i="1"/>
  <c r="W342" i="1"/>
  <c r="W348" i="1"/>
  <c r="W354" i="1"/>
  <c r="W360" i="1"/>
  <c r="W366" i="1"/>
  <c r="W372" i="1"/>
  <c r="W378" i="1"/>
  <c r="W384" i="1"/>
  <c r="W390" i="1"/>
  <c r="W396" i="1"/>
  <c r="W402" i="1"/>
  <c r="W408" i="1"/>
  <c r="W414" i="1"/>
  <c r="W420" i="1"/>
  <c r="W426" i="1"/>
  <c r="W432" i="1"/>
  <c r="W438" i="1"/>
  <c r="W444" i="1"/>
  <c r="W450" i="1"/>
  <c r="W456" i="1"/>
  <c r="W462" i="1"/>
  <c r="W468" i="1"/>
  <c r="W474" i="1"/>
  <c r="W480" i="1"/>
  <c r="W486" i="1"/>
  <c r="W492" i="1"/>
  <c r="W498" i="1"/>
  <c r="W504" i="1"/>
  <c r="W510" i="1"/>
  <c r="W516" i="1"/>
  <c r="W522" i="1"/>
  <c r="W528" i="1"/>
  <c r="W534" i="1"/>
  <c r="W540" i="1"/>
  <c r="W546" i="1"/>
  <c r="W552" i="1"/>
  <c r="W558" i="1"/>
  <c r="W564" i="1"/>
  <c r="W570" i="1"/>
  <c r="W576" i="1"/>
  <c r="W582" i="1"/>
  <c r="W588" i="1"/>
  <c r="W594" i="1"/>
  <c r="W600" i="1"/>
  <c r="W606" i="1"/>
  <c r="W612" i="1"/>
  <c r="W618" i="1"/>
  <c r="W624" i="1"/>
  <c r="W630" i="1"/>
  <c r="W636" i="1"/>
  <c r="W642" i="1"/>
  <c r="W648" i="1"/>
  <c r="W654" i="1"/>
  <c r="W660" i="1"/>
  <c r="W666" i="1"/>
  <c r="W672" i="1"/>
  <c r="W678" i="1"/>
  <c r="W684" i="1"/>
  <c r="W690" i="1"/>
  <c r="W696" i="1"/>
  <c r="W702" i="1"/>
  <c r="W708" i="1"/>
  <c r="W714" i="1"/>
  <c r="W720" i="1"/>
  <c r="W726" i="1"/>
  <c r="W732" i="1"/>
  <c r="W738" i="1"/>
  <c r="W744" i="1"/>
  <c r="W750" i="1"/>
  <c r="W756" i="1"/>
  <c r="W762" i="1"/>
  <c r="W768" i="1"/>
  <c r="W774" i="1"/>
  <c r="W780" i="1"/>
  <c r="W786" i="1"/>
  <c r="W792" i="1"/>
  <c r="W798" i="1"/>
  <c r="W804" i="1"/>
  <c r="W810" i="1"/>
  <c r="W816" i="1"/>
  <c r="W822" i="1"/>
  <c r="W828" i="1"/>
  <c r="W834" i="1"/>
  <c r="W840" i="1"/>
  <c r="W846" i="1"/>
  <c r="W852" i="1"/>
  <c r="W858" i="1"/>
  <c r="W864" i="1"/>
  <c r="W870" i="1"/>
  <c r="W876" i="1"/>
  <c r="W882" i="1"/>
  <c r="W888" i="1"/>
  <c r="W894" i="1"/>
  <c r="W900" i="1"/>
  <c r="W906" i="1"/>
  <c r="W912" i="1"/>
  <c r="W918" i="1"/>
  <c r="W924" i="1"/>
  <c r="W930" i="1"/>
  <c r="W936" i="1"/>
  <c r="W942" i="1"/>
  <c r="W948" i="1"/>
  <c r="W954" i="1"/>
  <c r="W960" i="1"/>
  <c r="W966" i="1"/>
  <c r="W972" i="1"/>
  <c r="W978" i="1"/>
  <c r="W984" i="1"/>
  <c r="W990" i="1"/>
  <c r="W996" i="1"/>
  <c r="W1002" i="1"/>
  <c r="W1008" i="1"/>
  <c r="W1014" i="1"/>
  <c r="W1020" i="1"/>
  <c r="W1026" i="1"/>
  <c r="W1032" i="1"/>
  <c r="W1038" i="1"/>
  <c r="W1044" i="1"/>
  <c r="W1050" i="1"/>
  <c r="W1056" i="1"/>
  <c r="W1062" i="1"/>
  <c r="W1068" i="1"/>
  <c r="W1074" i="1"/>
  <c r="W1080" i="1"/>
  <c r="W1086" i="1"/>
  <c r="W1092" i="1"/>
  <c r="W1098" i="1"/>
  <c r="W1104" i="1"/>
  <c r="W1110" i="1"/>
  <c r="W1116" i="1"/>
  <c r="W1122" i="1"/>
  <c r="W1128" i="1"/>
  <c r="W1134" i="1"/>
  <c r="W1140" i="1"/>
  <c r="W1146" i="1"/>
  <c r="W1152" i="1"/>
  <c r="W1158" i="1"/>
  <c r="W1164" i="1"/>
  <c r="W1170" i="1"/>
  <c r="W1176" i="1"/>
  <c r="W1182" i="1"/>
  <c r="W1188" i="1"/>
  <c r="W1194" i="1"/>
  <c r="W1200" i="1"/>
  <c r="W1206" i="1"/>
  <c r="W1212" i="1"/>
  <c r="W1218" i="1"/>
  <c r="W1224" i="1"/>
  <c r="AA778" i="1"/>
  <c r="Z15" i="1"/>
  <c r="Z231" i="1"/>
  <c r="Z447" i="1"/>
  <c r="Z663" i="1"/>
  <c r="Z879" i="1"/>
  <c r="Z1095" i="1"/>
  <c r="Y47" i="1"/>
  <c r="Y263" i="1"/>
  <c r="Y341" i="1"/>
  <c r="Y392" i="1"/>
  <c r="Y435" i="1"/>
  <c r="Y478" i="1"/>
  <c r="Y514" i="1"/>
  <c r="Y550" i="1"/>
  <c r="Y586" i="1"/>
  <c r="Y622" i="1"/>
  <c r="Y658" i="1"/>
  <c r="Y694" i="1"/>
  <c r="Y730" i="1"/>
  <c r="Y766" i="1"/>
  <c r="Y802" i="1"/>
  <c r="Y838" i="1"/>
  <c r="Y874" i="1"/>
  <c r="Y910" i="1"/>
  <c r="Y946" i="1"/>
  <c r="Y982" i="1"/>
  <c r="Y1018" i="1"/>
  <c r="Y1054" i="1"/>
  <c r="Y1090" i="1"/>
  <c r="Y1126" i="1"/>
  <c r="Y1162" i="1"/>
  <c r="Y1198" i="1"/>
  <c r="Y1234" i="1"/>
  <c r="X6" i="1"/>
  <c r="X42" i="1"/>
  <c r="X78" i="1"/>
  <c r="X114" i="1"/>
  <c r="X150" i="1"/>
  <c r="X186" i="1"/>
  <c r="X222" i="1"/>
  <c r="X258" i="1"/>
  <c r="X294" i="1"/>
  <c r="X330" i="1"/>
  <c r="X366" i="1"/>
  <c r="X402" i="1"/>
  <c r="X438" i="1"/>
  <c r="X474" i="1"/>
  <c r="X510" i="1"/>
  <c r="X546" i="1"/>
  <c r="X582" i="1"/>
  <c r="X612" i="1"/>
  <c r="X630" i="1"/>
  <c r="X648" i="1"/>
  <c r="X666" i="1"/>
  <c r="X684" i="1"/>
  <c r="X702" i="1"/>
  <c r="X720" i="1"/>
  <c r="X732" i="1"/>
  <c r="X744" i="1"/>
  <c r="X756" i="1"/>
  <c r="X768" i="1"/>
  <c r="X780" i="1"/>
  <c r="X791" i="1"/>
  <c r="X799" i="1"/>
  <c r="X809" i="1"/>
  <c r="X815" i="1"/>
  <c r="X821" i="1"/>
  <c r="X827" i="1"/>
  <c r="X833" i="1"/>
  <c r="X839" i="1"/>
  <c r="X845" i="1"/>
  <c r="X851" i="1"/>
  <c r="X857" i="1"/>
  <c r="X863" i="1"/>
  <c r="X869" i="1"/>
  <c r="X875" i="1"/>
  <c r="X881" i="1"/>
  <c r="X887" i="1"/>
  <c r="X893" i="1"/>
  <c r="X899" i="1"/>
  <c r="X905" i="1"/>
  <c r="X911" i="1"/>
  <c r="X917" i="1"/>
  <c r="X923" i="1"/>
  <c r="X929" i="1"/>
  <c r="X935" i="1"/>
  <c r="X941" i="1"/>
  <c r="X947" i="1"/>
  <c r="X953" i="1"/>
  <c r="X959" i="1"/>
  <c r="X965" i="1"/>
  <c r="X971" i="1"/>
  <c r="X977" i="1"/>
  <c r="X983" i="1"/>
  <c r="X989" i="1"/>
  <c r="X995" i="1"/>
  <c r="X1001" i="1"/>
  <c r="X1007" i="1"/>
  <c r="X1013" i="1"/>
  <c r="X1019" i="1"/>
  <c r="X1025" i="1"/>
  <c r="X1031" i="1"/>
  <c r="X1037" i="1"/>
  <c r="X1043" i="1"/>
  <c r="X1049" i="1"/>
  <c r="X1055" i="1"/>
  <c r="X1061" i="1"/>
  <c r="X1067" i="1"/>
  <c r="X1073" i="1"/>
  <c r="X1079" i="1"/>
  <c r="X1085" i="1"/>
  <c r="X1091" i="1"/>
  <c r="X1097" i="1"/>
  <c r="X1103" i="1"/>
  <c r="X1109" i="1"/>
  <c r="X1115" i="1"/>
  <c r="X1121" i="1"/>
  <c r="X1127" i="1"/>
  <c r="X1133" i="1"/>
  <c r="X1139" i="1"/>
  <c r="X1145" i="1"/>
  <c r="X1151" i="1"/>
  <c r="X1157" i="1"/>
  <c r="X1163" i="1"/>
  <c r="X1169" i="1"/>
  <c r="X1175" i="1"/>
  <c r="X1181" i="1"/>
  <c r="X1187" i="1"/>
  <c r="X1193" i="1"/>
  <c r="X1199" i="1"/>
  <c r="X1205" i="1"/>
  <c r="X1211" i="1"/>
  <c r="X1217" i="1"/>
  <c r="X1223" i="1"/>
  <c r="X1229" i="1"/>
  <c r="X1235" i="1"/>
  <c r="X1241" i="1"/>
  <c r="X1247" i="1"/>
  <c r="X1253" i="1"/>
  <c r="X1259" i="1"/>
  <c r="X1265" i="1"/>
  <c r="W7" i="1"/>
  <c r="W13" i="1"/>
  <c r="W19" i="1"/>
  <c r="W25" i="1"/>
  <c r="W31" i="1"/>
  <c r="W37" i="1"/>
  <c r="W43" i="1"/>
  <c r="W49" i="1"/>
  <c r="W55" i="1"/>
  <c r="W61" i="1"/>
  <c r="W67" i="1"/>
  <c r="W73" i="1"/>
  <c r="W79" i="1"/>
  <c r="W85" i="1"/>
  <c r="W91" i="1"/>
  <c r="W97" i="1"/>
  <c r="W103" i="1"/>
  <c r="W109" i="1"/>
  <c r="W115" i="1"/>
  <c r="W121" i="1"/>
  <c r="W127" i="1"/>
  <c r="W133" i="1"/>
  <c r="W139" i="1"/>
  <c r="W145" i="1"/>
  <c r="W151" i="1"/>
  <c r="W157" i="1"/>
  <c r="W163" i="1"/>
  <c r="W169" i="1"/>
  <c r="W175" i="1"/>
  <c r="W181" i="1"/>
  <c r="W187" i="1"/>
  <c r="W193" i="1"/>
  <c r="W199" i="1"/>
  <c r="W205" i="1"/>
  <c r="W211" i="1"/>
  <c r="W217" i="1"/>
  <c r="W223" i="1"/>
  <c r="W229" i="1"/>
  <c r="W235" i="1"/>
  <c r="W241" i="1"/>
  <c r="W247" i="1"/>
  <c r="W253" i="1"/>
  <c r="W259" i="1"/>
  <c r="W265" i="1"/>
  <c r="W271" i="1"/>
  <c r="W277" i="1"/>
  <c r="W283" i="1"/>
  <c r="W289" i="1"/>
  <c r="W295" i="1"/>
  <c r="W301" i="1"/>
  <c r="W307" i="1"/>
  <c r="W313" i="1"/>
  <c r="W319" i="1"/>
  <c r="W325" i="1"/>
  <c r="W331" i="1"/>
  <c r="W337" i="1"/>
  <c r="W343" i="1"/>
  <c r="W349" i="1"/>
  <c r="W355" i="1"/>
  <c r="W361" i="1"/>
  <c r="W367" i="1"/>
  <c r="W373" i="1"/>
  <c r="W379" i="1"/>
  <c r="W385" i="1"/>
  <c r="BA5" i="1" s="1"/>
  <c r="W391" i="1"/>
  <c r="W397" i="1"/>
  <c r="W403" i="1"/>
  <c r="W409" i="1"/>
  <c r="W415" i="1"/>
  <c r="W421" i="1"/>
  <c r="W427" i="1"/>
  <c r="W433" i="1"/>
  <c r="W439" i="1"/>
  <c r="W445" i="1"/>
  <c r="W451" i="1"/>
  <c r="W457" i="1"/>
  <c r="W463" i="1"/>
  <c r="W469" i="1"/>
  <c r="W475" i="1"/>
  <c r="W481" i="1"/>
  <c r="W487" i="1"/>
  <c r="W493" i="1"/>
  <c r="W499" i="1"/>
  <c r="W505" i="1"/>
  <c r="W511" i="1"/>
  <c r="W517" i="1"/>
  <c r="W523" i="1"/>
  <c r="W529" i="1"/>
  <c r="W535" i="1"/>
  <c r="W541" i="1"/>
  <c r="W547" i="1"/>
  <c r="W553" i="1"/>
  <c r="W559" i="1"/>
  <c r="W565" i="1"/>
  <c r="W571" i="1"/>
  <c r="W577" i="1"/>
  <c r="W583" i="1"/>
  <c r="W589" i="1"/>
  <c r="W595" i="1"/>
  <c r="W601" i="1"/>
  <c r="W607" i="1"/>
  <c r="W613" i="1"/>
  <c r="W619" i="1"/>
  <c r="W625" i="1"/>
  <c r="W631" i="1"/>
  <c r="W637" i="1"/>
  <c r="W643" i="1"/>
  <c r="W649" i="1"/>
  <c r="W655" i="1"/>
  <c r="W661" i="1"/>
  <c r="W667" i="1"/>
  <c r="W673" i="1"/>
  <c r="W679" i="1"/>
  <c r="W685" i="1"/>
  <c r="W691" i="1"/>
  <c r="W697" i="1"/>
  <c r="W703" i="1"/>
  <c r="W709" i="1"/>
  <c r="W715" i="1"/>
  <c r="W721" i="1"/>
  <c r="W727" i="1"/>
  <c r="W733" i="1"/>
  <c r="W739" i="1"/>
  <c r="W745" i="1"/>
  <c r="W751" i="1"/>
  <c r="W757" i="1"/>
  <c r="W763" i="1"/>
  <c r="W769" i="1"/>
  <c r="W775" i="1"/>
  <c r="W781" i="1"/>
  <c r="W787" i="1"/>
  <c r="W793" i="1"/>
  <c r="W799" i="1"/>
  <c r="W805" i="1"/>
  <c r="W811" i="1"/>
  <c r="W817" i="1"/>
  <c r="W823" i="1"/>
  <c r="W829" i="1"/>
  <c r="W835" i="1"/>
  <c r="W841" i="1"/>
  <c r="W847" i="1"/>
  <c r="W853" i="1"/>
  <c r="W859" i="1"/>
  <c r="W865" i="1"/>
  <c r="W871" i="1"/>
  <c r="W877" i="1"/>
  <c r="W883" i="1"/>
  <c r="W889" i="1"/>
  <c r="W895" i="1"/>
  <c r="W901" i="1"/>
  <c r="W907" i="1"/>
  <c r="W913" i="1"/>
  <c r="W919" i="1"/>
  <c r="W925" i="1"/>
  <c r="W931" i="1"/>
  <c r="W937" i="1"/>
  <c r="W943" i="1"/>
  <c r="W949" i="1"/>
  <c r="W955" i="1"/>
  <c r="W961" i="1"/>
  <c r="W967" i="1"/>
  <c r="W973" i="1"/>
  <c r="W979" i="1"/>
  <c r="W985" i="1"/>
  <c r="W991" i="1"/>
  <c r="W997" i="1"/>
  <c r="W1003" i="1"/>
  <c r="W1009" i="1"/>
  <c r="W1015" i="1"/>
  <c r="W1021" i="1"/>
  <c r="W1027" i="1"/>
  <c r="W1033" i="1"/>
  <c r="W1039" i="1"/>
  <c r="W1045" i="1"/>
  <c r="W1051" i="1"/>
  <c r="W1057" i="1"/>
  <c r="W1063" i="1"/>
  <c r="W1069" i="1"/>
  <c r="W1075" i="1"/>
  <c r="W1081" i="1"/>
  <c r="W1087" i="1"/>
  <c r="W1093" i="1"/>
  <c r="W1099" i="1"/>
  <c r="W1105" i="1"/>
  <c r="W1111" i="1"/>
  <c r="W1117" i="1"/>
  <c r="W1123" i="1"/>
  <c r="W1129" i="1"/>
  <c r="W1135" i="1"/>
  <c r="W1141" i="1"/>
  <c r="W1147" i="1"/>
  <c r="W1153" i="1"/>
  <c r="W1159" i="1"/>
  <c r="W1165" i="1"/>
  <c r="W1171" i="1"/>
  <c r="W1177" i="1"/>
  <c r="W1183" i="1"/>
  <c r="W1189" i="1"/>
  <c r="W1195" i="1"/>
  <c r="AA994" i="1"/>
  <c r="Z51" i="1"/>
  <c r="Z267" i="1"/>
  <c r="Z483" i="1"/>
  <c r="Z699" i="1"/>
  <c r="Z915" i="1"/>
  <c r="Z1131" i="1"/>
  <c r="Y83" i="1"/>
  <c r="Y281" i="1"/>
  <c r="Y350" i="1"/>
  <c r="Y399" i="1"/>
  <c r="Y443" i="1"/>
  <c r="Y484" i="1"/>
  <c r="Y520" i="1"/>
  <c r="Y556" i="1"/>
  <c r="Y592" i="1"/>
  <c r="Y628" i="1"/>
  <c r="Y664" i="1"/>
  <c r="Y700" i="1"/>
  <c r="Y736" i="1"/>
  <c r="Y772" i="1"/>
  <c r="Y808" i="1"/>
  <c r="Y844" i="1"/>
  <c r="Y880" i="1"/>
  <c r="Y916" i="1"/>
  <c r="Y952" i="1"/>
  <c r="Y988" i="1"/>
  <c r="Y1024" i="1"/>
  <c r="Y1060" i="1"/>
  <c r="Y1096" i="1"/>
  <c r="Y1132" i="1"/>
  <c r="Y1168" i="1"/>
  <c r="Y1204" i="1"/>
  <c r="Y1240" i="1"/>
  <c r="X12" i="1"/>
  <c r="X48" i="1"/>
  <c r="X84" i="1"/>
  <c r="X120" i="1"/>
  <c r="X156" i="1"/>
  <c r="X192" i="1"/>
  <c r="X228" i="1"/>
  <c r="X264" i="1"/>
  <c r="X300" i="1"/>
  <c r="X336" i="1"/>
  <c r="X372" i="1"/>
  <c r="X408" i="1"/>
  <c r="X444" i="1"/>
  <c r="X480" i="1"/>
  <c r="X516" i="1"/>
  <c r="X552" i="1"/>
  <c r="X588" i="1"/>
  <c r="X613" i="1"/>
  <c r="X631" i="1"/>
  <c r="X649" i="1"/>
  <c r="X667" i="1"/>
  <c r="X685" i="1"/>
  <c r="X703" i="1"/>
  <c r="X721" i="1"/>
  <c r="X733" i="1"/>
  <c r="X745" i="1"/>
  <c r="X757" i="1"/>
  <c r="X769" i="1"/>
  <c r="X781" i="1"/>
  <c r="X792" i="1"/>
  <c r="X801" i="1"/>
  <c r="X810" i="1"/>
  <c r="X816" i="1"/>
  <c r="X822" i="1"/>
  <c r="X828" i="1"/>
  <c r="X834" i="1"/>
  <c r="X840" i="1"/>
  <c r="X846" i="1"/>
  <c r="X852" i="1"/>
  <c r="X858" i="1"/>
  <c r="X864" i="1"/>
  <c r="X870" i="1"/>
  <c r="X876" i="1"/>
  <c r="X882" i="1"/>
  <c r="X888" i="1"/>
  <c r="X894" i="1"/>
  <c r="X900" i="1"/>
  <c r="X906" i="1"/>
  <c r="X912" i="1"/>
  <c r="X918" i="1"/>
  <c r="X924" i="1"/>
  <c r="X930" i="1"/>
  <c r="X936" i="1"/>
  <c r="X942" i="1"/>
  <c r="X948" i="1"/>
  <c r="X954" i="1"/>
  <c r="X960" i="1"/>
  <c r="X966" i="1"/>
  <c r="X972" i="1"/>
  <c r="X978" i="1"/>
  <c r="X984" i="1"/>
  <c r="X990" i="1"/>
  <c r="X996" i="1"/>
  <c r="X1002" i="1"/>
  <c r="X1008" i="1"/>
  <c r="X1014" i="1"/>
  <c r="X1020" i="1"/>
  <c r="X1026" i="1"/>
  <c r="X1032" i="1"/>
  <c r="X1038" i="1"/>
  <c r="X1044" i="1"/>
  <c r="X1050" i="1"/>
  <c r="X1056" i="1"/>
  <c r="X1062" i="1"/>
  <c r="X1068" i="1"/>
  <c r="X1074" i="1"/>
  <c r="X1080" i="1"/>
  <c r="X1086" i="1"/>
  <c r="X1092" i="1"/>
  <c r="X1098" i="1"/>
  <c r="X1104" i="1"/>
  <c r="X1110" i="1"/>
  <c r="X1116" i="1"/>
  <c r="X1122" i="1"/>
  <c r="X1128" i="1"/>
  <c r="X1134" i="1"/>
  <c r="X1140" i="1"/>
  <c r="X1146" i="1"/>
  <c r="X1152" i="1"/>
  <c r="X1158" i="1"/>
  <c r="X1164" i="1"/>
  <c r="X1170" i="1"/>
  <c r="X1176" i="1"/>
  <c r="X1182" i="1"/>
  <c r="X1188" i="1"/>
  <c r="X1194" i="1"/>
  <c r="X1200" i="1"/>
  <c r="X1206" i="1"/>
  <c r="X1212" i="1"/>
  <c r="X1218" i="1"/>
  <c r="X1224" i="1"/>
  <c r="X1230" i="1"/>
  <c r="X1236" i="1"/>
  <c r="X1242" i="1"/>
  <c r="X1248" i="1"/>
  <c r="X1254" i="1"/>
  <c r="X1260" i="1"/>
  <c r="X2" i="1"/>
  <c r="W8" i="1"/>
  <c r="W14" i="1"/>
  <c r="W20" i="1"/>
  <c r="W26" i="1"/>
  <c r="W32" i="1"/>
  <c r="W38" i="1"/>
  <c r="W44" i="1"/>
  <c r="W50" i="1"/>
  <c r="W56" i="1"/>
  <c r="W62" i="1"/>
  <c r="W68" i="1"/>
  <c r="W74" i="1"/>
  <c r="W80" i="1"/>
  <c r="W86" i="1"/>
  <c r="W92" i="1"/>
  <c r="W98" i="1"/>
  <c r="W104" i="1"/>
  <c r="W110" i="1"/>
  <c r="W116" i="1"/>
  <c r="W122" i="1"/>
  <c r="W128" i="1"/>
  <c r="W134" i="1"/>
  <c r="W140" i="1"/>
  <c r="W146" i="1"/>
  <c r="W152" i="1"/>
  <c r="W158" i="1"/>
  <c r="W164" i="1"/>
  <c r="W170" i="1"/>
  <c r="W176" i="1"/>
  <c r="W182" i="1"/>
  <c r="W188" i="1"/>
  <c r="W194" i="1"/>
  <c r="W200" i="1"/>
  <c r="W206" i="1"/>
  <c r="W212" i="1"/>
  <c r="W218" i="1"/>
  <c r="W224" i="1"/>
  <c r="W230" i="1"/>
  <c r="W236" i="1"/>
  <c r="W242" i="1"/>
  <c r="W248" i="1"/>
  <c r="W254" i="1"/>
  <c r="W260" i="1"/>
  <c r="W266" i="1"/>
  <c r="W272" i="1"/>
  <c r="W278" i="1"/>
  <c r="W284" i="1"/>
  <c r="W290" i="1"/>
  <c r="W296" i="1"/>
  <c r="W302" i="1"/>
  <c r="W308" i="1"/>
  <c r="W314" i="1"/>
  <c r="W320" i="1"/>
  <c r="W326" i="1"/>
  <c r="W332" i="1"/>
  <c r="W338" i="1"/>
  <c r="W344" i="1"/>
  <c r="W350" i="1"/>
  <c r="W356" i="1"/>
  <c r="W362" i="1"/>
  <c r="W368" i="1"/>
  <c r="W374" i="1"/>
  <c r="W380" i="1"/>
  <c r="W386" i="1"/>
  <c r="W392" i="1"/>
  <c r="W398" i="1"/>
  <c r="W404" i="1"/>
  <c r="W410" i="1"/>
  <c r="W416" i="1"/>
  <c r="W422" i="1"/>
  <c r="W428" i="1"/>
  <c r="W434" i="1"/>
  <c r="W440" i="1"/>
  <c r="W446" i="1"/>
  <c r="W452" i="1"/>
  <c r="W458" i="1"/>
  <c r="W464" i="1"/>
  <c r="W470" i="1"/>
  <c r="W476" i="1"/>
  <c r="W482" i="1"/>
  <c r="W488" i="1"/>
  <c r="W494" i="1"/>
  <c r="W500" i="1"/>
  <c r="W506" i="1"/>
  <c r="W512" i="1"/>
  <c r="W518" i="1"/>
  <c r="W524" i="1"/>
  <c r="W530" i="1"/>
  <c r="W536" i="1"/>
  <c r="W542" i="1"/>
  <c r="W548" i="1"/>
  <c r="W554" i="1"/>
  <c r="W560" i="1"/>
  <c r="W566" i="1"/>
  <c r="W572" i="1"/>
  <c r="W578" i="1"/>
  <c r="W584" i="1"/>
  <c r="W590" i="1"/>
  <c r="W596" i="1"/>
  <c r="W602" i="1"/>
  <c r="W608" i="1"/>
  <c r="W614" i="1"/>
  <c r="W620" i="1"/>
  <c r="W626" i="1"/>
  <c r="W632" i="1"/>
  <c r="W638" i="1"/>
  <c r="W644" i="1"/>
  <c r="W650" i="1"/>
  <c r="W656" i="1"/>
  <c r="W662" i="1"/>
  <c r="W668" i="1"/>
  <c r="W674" i="1"/>
  <c r="W680" i="1"/>
  <c r="W686" i="1"/>
  <c r="W692" i="1"/>
  <c r="W698" i="1"/>
  <c r="W704" i="1"/>
  <c r="W710" i="1"/>
  <c r="W716" i="1"/>
  <c r="W722" i="1"/>
  <c r="W728" i="1"/>
  <c r="W734" i="1"/>
  <c r="W740" i="1"/>
  <c r="W746" i="1"/>
  <c r="W752" i="1"/>
  <c r="W758" i="1"/>
  <c r="W764" i="1"/>
  <c r="W770" i="1"/>
  <c r="W776" i="1"/>
  <c r="W782" i="1"/>
  <c r="W788" i="1"/>
  <c r="W794" i="1"/>
  <c r="W800" i="1"/>
  <c r="W806" i="1"/>
  <c r="W812" i="1"/>
  <c r="W818" i="1"/>
  <c r="W824" i="1"/>
  <c r="W830" i="1"/>
  <c r="W836" i="1"/>
  <c r="W842" i="1"/>
  <c r="W848" i="1"/>
  <c r="W854" i="1"/>
  <c r="W860" i="1"/>
  <c r="W866" i="1"/>
  <c r="W872" i="1"/>
  <c r="W878" i="1"/>
  <c r="W884" i="1"/>
  <c r="W890" i="1"/>
  <c r="W896" i="1"/>
  <c r="W902" i="1"/>
  <c r="W908" i="1"/>
  <c r="W914" i="1"/>
  <c r="W920" i="1"/>
  <c r="W926" i="1"/>
  <c r="W932" i="1"/>
  <c r="W938" i="1"/>
  <c r="W944" i="1"/>
  <c r="W950" i="1"/>
  <c r="W956" i="1"/>
  <c r="W962" i="1"/>
  <c r="W968" i="1"/>
  <c r="W974" i="1"/>
  <c r="W980" i="1"/>
  <c r="W986" i="1"/>
  <c r="W992" i="1"/>
  <c r="W998" i="1"/>
  <c r="W1004" i="1"/>
  <c r="W1010" i="1"/>
  <c r="W1016" i="1"/>
  <c r="W1022" i="1"/>
  <c r="W1028" i="1"/>
  <c r="W1034" i="1"/>
  <c r="W1040" i="1"/>
  <c r="W1046" i="1"/>
  <c r="W1052" i="1"/>
  <c r="W1058" i="1"/>
  <c r="W1064" i="1"/>
  <c r="W1070" i="1"/>
  <c r="W1076" i="1"/>
  <c r="W1082" i="1"/>
  <c r="W1088" i="1"/>
  <c r="W1094" i="1"/>
  <c r="AA1112" i="1"/>
  <c r="Z87" i="1"/>
  <c r="Z303" i="1"/>
  <c r="Z519" i="1"/>
  <c r="Z735" i="1"/>
  <c r="Z951" i="1"/>
  <c r="Z1167" i="1"/>
  <c r="Y119" i="1"/>
  <c r="Y299" i="1"/>
  <c r="Y359" i="1"/>
  <c r="Y407" i="1"/>
  <c r="Y450" i="1"/>
  <c r="Y490" i="1"/>
  <c r="Y526" i="1"/>
  <c r="Y562" i="1"/>
  <c r="Y598" i="1"/>
  <c r="Y634" i="1"/>
  <c r="Y670" i="1"/>
  <c r="Y706" i="1"/>
  <c r="Y742" i="1"/>
  <c r="Y778" i="1"/>
  <c r="Y814" i="1"/>
  <c r="Y850" i="1"/>
  <c r="Y886" i="1"/>
  <c r="Y922" i="1"/>
  <c r="Y958" i="1"/>
  <c r="Y994" i="1"/>
  <c r="Y1030" i="1"/>
  <c r="Y1066" i="1"/>
  <c r="Y1102" i="1"/>
  <c r="Y1138" i="1"/>
  <c r="Y1174" i="1"/>
  <c r="Y1210" i="1"/>
  <c r="Y1246" i="1"/>
  <c r="X18" i="1"/>
  <c r="X54" i="1"/>
  <c r="X90" i="1"/>
  <c r="X126" i="1"/>
  <c r="X162" i="1"/>
  <c r="X198" i="1"/>
  <c r="X234" i="1"/>
  <c r="X270" i="1"/>
  <c r="X306" i="1"/>
  <c r="X342" i="1"/>
  <c r="X378" i="1"/>
  <c r="X414" i="1"/>
  <c r="X450" i="1"/>
  <c r="X486" i="1"/>
  <c r="X522" i="1"/>
  <c r="X558" i="1"/>
  <c r="X594" i="1"/>
  <c r="X618" i="1"/>
  <c r="X636" i="1"/>
  <c r="X654" i="1"/>
  <c r="X672" i="1"/>
  <c r="X690" i="1"/>
  <c r="X708" i="1"/>
  <c r="X725" i="1"/>
  <c r="X737" i="1"/>
  <c r="X749" i="1"/>
  <c r="X761" i="1"/>
  <c r="X773" i="1"/>
  <c r="X785" i="1"/>
  <c r="X793" i="1"/>
  <c r="X803" i="1"/>
  <c r="X811" i="1"/>
  <c r="X817" i="1"/>
  <c r="X823" i="1"/>
  <c r="X829" i="1"/>
  <c r="X835" i="1"/>
  <c r="X841" i="1"/>
  <c r="X847" i="1"/>
  <c r="X853" i="1"/>
  <c r="X859" i="1"/>
  <c r="X865" i="1"/>
  <c r="X871" i="1"/>
  <c r="X877" i="1"/>
  <c r="X883" i="1"/>
  <c r="X889" i="1"/>
  <c r="X895" i="1"/>
  <c r="X901" i="1"/>
  <c r="X907" i="1"/>
  <c r="X913" i="1"/>
  <c r="X919" i="1"/>
  <c r="X925" i="1"/>
  <c r="X931" i="1"/>
  <c r="X937" i="1"/>
  <c r="X943" i="1"/>
  <c r="X949" i="1"/>
  <c r="X955" i="1"/>
  <c r="X961" i="1"/>
  <c r="X967" i="1"/>
  <c r="X973" i="1"/>
  <c r="X979" i="1"/>
  <c r="X985" i="1"/>
  <c r="X991" i="1"/>
  <c r="X997" i="1"/>
  <c r="X1003" i="1"/>
  <c r="X1009" i="1"/>
  <c r="X1015" i="1"/>
  <c r="X1021" i="1"/>
  <c r="X1027" i="1"/>
  <c r="X1033" i="1"/>
  <c r="X1039" i="1"/>
  <c r="X1045" i="1"/>
  <c r="X1051" i="1"/>
  <c r="X1057" i="1"/>
  <c r="X1063" i="1"/>
  <c r="X1069" i="1"/>
  <c r="X1075" i="1"/>
  <c r="X1081" i="1"/>
  <c r="X1087" i="1"/>
  <c r="X1093" i="1"/>
  <c r="X1099" i="1"/>
  <c r="X1105" i="1"/>
  <c r="X1111" i="1"/>
  <c r="X1117" i="1"/>
  <c r="X1123" i="1"/>
  <c r="X1129" i="1"/>
  <c r="X1135" i="1"/>
  <c r="X1141" i="1"/>
  <c r="X1147" i="1"/>
  <c r="X1153" i="1"/>
  <c r="X1159" i="1"/>
  <c r="X1165" i="1"/>
  <c r="X1171" i="1"/>
  <c r="X1177" i="1"/>
  <c r="X1183" i="1"/>
  <c r="X1189" i="1"/>
  <c r="X1195" i="1"/>
  <c r="X1201" i="1"/>
  <c r="X1207" i="1"/>
  <c r="X1213" i="1"/>
  <c r="X1219" i="1"/>
  <c r="X1225" i="1"/>
  <c r="X1231" i="1"/>
  <c r="X1237" i="1"/>
  <c r="X1243" i="1"/>
  <c r="X1249" i="1"/>
  <c r="X1255" i="1"/>
  <c r="X1261" i="1"/>
  <c r="W3" i="1"/>
  <c r="W9" i="1"/>
  <c r="W15" i="1"/>
  <c r="W21" i="1"/>
  <c r="W27" i="1"/>
  <c r="W33" i="1"/>
  <c r="W39" i="1"/>
  <c r="W45" i="1"/>
  <c r="W51" i="1"/>
  <c r="W57" i="1"/>
  <c r="W63" i="1"/>
  <c r="W69" i="1"/>
  <c r="W75" i="1"/>
  <c r="W81" i="1"/>
  <c r="W87" i="1"/>
  <c r="W93" i="1"/>
  <c r="W99" i="1"/>
  <c r="W105" i="1"/>
  <c r="W111" i="1"/>
  <c r="W117" i="1"/>
  <c r="W123" i="1"/>
  <c r="W129" i="1"/>
  <c r="W135" i="1"/>
  <c r="W141" i="1"/>
  <c r="W147" i="1"/>
  <c r="W153" i="1"/>
  <c r="W159" i="1"/>
  <c r="W165" i="1"/>
  <c r="W171" i="1"/>
  <c r="W177" i="1"/>
  <c r="W183" i="1"/>
  <c r="W189" i="1"/>
  <c r="W195" i="1"/>
  <c r="W201" i="1"/>
  <c r="W207" i="1"/>
  <c r="W213" i="1"/>
  <c r="W219" i="1"/>
  <c r="W225" i="1"/>
  <c r="W231" i="1"/>
  <c r="W237" i="1"/>
  <c r="W243" i="1"/>
  <c r="W249" i="1"/>
  <c r="W255" i="1"/>
  <c r="W261" i="1"/>
  <c r="W267" i="1"/>
  <c r="W273" i="1"/>
  <c r="W279" i="1"/>
  <c r="W285" i="1"/>
  <c r="W291" i="1"/>
  <c r="W297" i="1"/>
  <c r="W303" i="1"/>
  <c r="W309" i="1"/>
  <c r="W315" i="1"/>
  <c r="W321" i="1"/>
  <c r="W327" i="1"/>
  <c r="W333" i="1"/>
  <c r="W339" i="1"/>
  <c r="W345" i="1"/>
  <c r="W351" i="1"/>
  <c r="W357" i="1"/>
  <c r="W363" i="1"/>
  <c r="W369" i="1"/>
  <c r="W375" i="1"/>
  <c r="W381" i="1"/>
  <c r="W387" i="1"/>
  <c r="W393" i="1"/>
  <c r="W399" i="1"/>
  <c r="W405" i="1"/>
  <c r="W411" i="1"/>
  <c r="W417" i="1"/>
  <c r="W423" i="1"/>
  <c r="W429" i="1"/>
  <c r="W435" i="1"/>
  <c r="W441" i="1"/>
  <c r="W447" i="1"/>
  <c r="W453" i="1"/>
  <c r="W459" i="1"/>
  <c r="W465" i="1"/>
  <c r="W471" i="1"/>
  <c r="W477" i="1"/>
  <c r="W483" i="1"/>
  <c r="W489" i="1"/>
  <c r="W495" i="1"/>
  <c r="W501" i="1"/>
  <c r="W507" i="1"/>
  <c r="W513" i="1"/>
  <c r="W519" i="1"/>
  <c r="W525" i="1"/>
  <c r="W531" i="1"/>
  <c r="W537" i="1"/>
  <c r="W543" i="1"/>
  <c r="W549" i="1"/>
  <c r="W555" i="1"/>
  <c r="W561" i="1"/>
  <c r="W567" i="1"/>
  <c r="W573" i="1"/>
  <c r="W579" i="1"/>
  <c r="W585" i="1"/>
  <c r="W591" i="1"/>
  <c r="W597" i="1"/>
  <c r="W603" i="1"/>
  <c r="W609" i="1"/>
  <c r="W615" i="1"/>
  <c r="W621" i="1"/>
  <c r="W627" i="1"/>
  <c r="W633" i="1"/>
  <c r="W639" i="1"/>
  <c r="W645" i="1"/>
  <c r="W651" i="1"/>
  <c r="W657" i="1"/>
  <c r="W663" i="1"/>
  <c r="W669" i="1"/>
  <c r="W675" i="1"/>
  <c r="W681" i="1"/>
  <c r="W687" i="1"/>
  <c r="W693" i="1"/>
  <c r="W699" i="1"/>
  <c r="W705" i="1"/>
  <c r="W711" i="1"/>
  <c r="W717" i="1"/>
  <c r="W723" i="1"/>
  <c r="W729" i="1"/>
  <c r="W735" i="1"/>
  <c r="W741" i="1"/>
  <c r="W747" i="1"/>
  <c r="W753" i="1"/>
  <c r="W759" i="1"/>
  <c r="W765" i="1"/>
  <c r="W771" i="1"/>
  <c r="W777" i="1"/>
  <c r="W783" i="1"/>
  <c r="W789" i="1"/>
  <c r="W795" i="1"/>
  <c r="W801" i="1"/>
  <c r="W807" i="1"/>
  <c r="W813" i="1"/>
  <c r="W819" i="1"/>
  <c r="W825" i="1"/>
  <c r="W831" i="1"/>
  <c r="W837" i="1"/>
  <c r="W843" i="1"/>
  <c r="W849" i="1"/>
  <c r="W855" i="1"/>
  <c r="W861" i="1"/>
  <c r="W867" i="1"/>
  <c r="W873" i="1"/>
  <c r="W879" i="1"/>
  <c r="W885" i="1"/>
  <c r="W891" i="1"/>
  <c r="W897" i="1"/>
  <c r="W903" i="1"/>
  <c r="W909" i="1"/>
  <c r="W915" i="1"/>
  <c r="W921" i="1"/>
  <c r="W927" i="1"/>
  <c r="W933" i="1"/>
  <c r="W939" i="1"/>
  <c r="W945" i="1"/>
  <c r="W951" i="1"/>
  <c r="W957" i="1"/>
  <c r="W963" i="1"/>
  <c r="W969" i="1"/>
  <c r="W975" i="1"/>
  <c r="W981" i="1"/>
  <c r="W987" i="1"/>
  <c r="W993" i="1"/>
  <c r="W999" i="1"/>
  <c r="W1005" i="1"/>
  <c r="W1011" i="1"/>
  <c r="W1017" i="1"/>
  <c r="W1023" i="1"/>
  <c r="W1029" i="1"/>
  <c r="W1035" i="1"/>
  <c r="W1041" i="1"/>
  <c r="AA1170" i="1"/>
  <c r="Z1203" i="1"/>
  <c r="Y496" i="1"/>
  <c r="Y712" i="1"/>
  <c r="Y928" i="1"/>
  <c r="Y1144" i="1"/>
  <c r="X96" i="1"/>
  <c r="X312" i="1"/>
  <c r="X528" i="1"/>
  <c r="X673" i="1"/>
  <c r="X762" i="1"/>
  <c r="X818" i="1"/>
  <c r="X854" i="1"/>
  <c r="X890" i="1"/>
  <c r="X926" i="1"/>
  <c r="X962" i="1"/>
  <c r="X998" i="1"/>
  <c r="X1034" i="1"/>
  <c r="X1070" i="1"/>
  <c r="X1106" i="1"/>
  <c r="X1142" i="1"/>
  <c r="X1178" i="1"/>
  <c r="X1214" i="1"/>
  <c r="X1250" i="1"/>
  <c r="W22" i="1"/>
  <c r="W58" i="1"/>
  <c r="W94" i="1"/>
  <c r="W130" i="1"/>
  <c r="W166" i="1"/>
  <c r="W202" i="1"/>
  <c r="W238" i="1"/>
  <c r="W274" i="1"/>
  <c r="W310" i="1"/>
  <c r="W346" i="1"/>
  <c r="W382" i="1"/>
  <c r="W418" i="1"/>
  <c r="W454" i="1"/>
  <c r="W490" i="1"/>
  <c r="W526" i="1"/>
  <c r="W562" i="1"/>
  <c r="W598" i="1"/>
  <c r="W634" i="1"/>
  <c r="W670" i="1"/>
  <c r="W706" i="1"/>
  <c r="W742" i="1"/>
  <c r="W778" i="1"/>
  <c r="W814" i="1"/>
  <c r="W850" i="1"/>
  <c r="W886" i="1"/>
  <c r="W922" i="1"/>
  <c r="W946" i="1"/>
  <c r="W964" i="1"/>
  <c r="W982" i="1"/>
  <c r="W1000" i="1"/>
  <c r="W1018" i="1"/>
  <c r="W1036" i="1"/>
  <c r="W1049" i="1"/>
  <c r="W1061" i="1"/>
  <c r="W1073" i="1"/>
  <c r="W1085" i="1"/>
  <c r="W1097" i="1"/>
  <c r="W1107" i="1"/>
  <c r="W1115" i="1"/>
  <c r="W1125" i="1"/>
  <c r="W1133" i="1"/>
  <c r="W1143" i="1"/>
  <c r="W1151" i="1"/>
  <c r="W1161" i="1"/>
  <c r="W1169" i="1"/>
  <c r="W1179" i="1"/>
  <c r="W1187" i="1"/>
  <c r="W1197" i="1"/>
  <c r="W1204" i="1"/>
  <c r="W1211" i="1"/>
  <c r="W1219" i="1"/>
  <c r="W1226" i="1"/>
  <c r="W1232" i="1"/>
  <c r="W1238" i="1"/>
  <c r="W1244" i="1"/>
  <c r="W1250" i="1"/>
  <c r="W1256" i="1"/>
  <c r="W1262" i="1"/>
  <c r="V4" i="1"/>
  <c r="V10" i="1"/>
  <c r="V16" i="1"/>
  <c r="V22" i="1"/>
  <c r="V28" i="1"/>
  <c r="V34" i="1"/>
  <c r="V40" i="1"/>
  <c r="V46" i="1"/>
  <c r="V52" i="1"/>
  <c r="V58" i="1"/>
  <c r="V64" i="1"/>
  <c r="V70" i="1"/>
  <c r="V76" i="1"/>
  <c r="V82" i="1"/>
  <c r="V88" i="1"/>
  <c r="V94" i="1"/>
  <c r="V100" i="1"/>
  <c r="V106" i="1"/>
  <c r="V112" i="1"/>
  <c r="V118" i="1"/>
  <c r="V124" i="1"/>
  <c r="V130" i="1"/>
  <c r="V136" i="1"/>
  <c r="V142" i="1"/>
  <c r="V148" i="1"/>
  <c r="V154" i="1"/>
  <c r="V160" i="1"/>
  <c r="V166" i="1"/>
  <c r="V172" i="1"/>
  <c r="V178" i="1"/>
  <c r="V184" i="1"/>
  <c r="V190" i="1"/>
  <c r="V196" i="1"/>
  <c r="V202" i="1"/>
  <c r="V208" i="1"/>
  <c r="V214" i="1"/>
  <c r="V220" i="1"/>
  <c r="V226" i="1"/>
  <c r="V232" i="1"/>
  <c r="V238" i="1"/>
  <c r="V244" i="1"/>
  <c r="V250" i="1"/>
  <c r="V256" i="1"/>
  <c r="V262" i="1"/>
  <c r="V268" i="1"/>
  <c r="V274" i="1"/>
  <c r="V280" i="1"/>
  <c r="V286" i="1"/>
  <c r="V292" i="1"/>
  <c r="V298" i="1"/>
  <c r="V304" i="1"/>
  <c r="V310" i="1"/>
  <c r="V316" i="1"/>
  <c r="V322" i="1"/>
  <c r="V328" i="1"/>
  <c r="V334" i="1"/>
  <c r="V340" i="1"/>
  <c r="V346" i="1"/>
  <c r="V352" i="1"/>
  <c r="V358" i="1"/>
  <c r="V364" i="1"/>
  <c r="V370" i="1"/>
  <c r="V376" i="1"/>
  <c r="V382" i="1"/>
  <c r="V388" i="1"/>
  <c r="V394" i="1"/>
  <c r="V400" i="1"/>
  <c r="V406" i="1"/>
  <c r="V412" i="1"/>
  <c r="V418" i="1"/>
  <c r="V424" i="1"/>
  <c r="V430" i="1"/>
  <c r="V436" i="1"/>
  <c r="V442" i="1"/>
  <c r="V448" i="1"/>
  <c r="V454" i="1"/>
  <c r="V460" i="1"/>
  <c r="V466" i="1"/>
  <c r="V472" i="1"/>
  <c r="V478" i="1"/>
  <c r="V484" i="1"/>
  <c r="V490" i="1"/>
  <c r="V496" i="1"/>
  <c r="V502" i="1"/>
  <c r="V508" i="1"/>
  <c r="V514" i="1"/>
  <c r="V520" i="1"/>
  <c r="V526" i="1"/>
  <c r="V532" i="1"/>
  <c r="V538" i="1"/>
  <c r="V544" i="1"/>
  <c r="V550" i="1"/>
  <c r="V556" i="1"/>
  <c r="V562" i="1"/>
  <c r="V568" i="1"/>
  <c r="V574" i="1"/>
  <c r="V580" i="1"/>
  <c r="V586" i="1"/>
  <c r="V592" i="1"/>
  <c r="V598" i="1"/>
  <c r="V604" i="1"/>
  <c r="V610" i="1"/>
  <c r="V616" i="1"/>
  <c r="V622" i="1"/>
  <c r="V628" i="1"/>
  <c r="V634" i="1"/>
  <c r="V640" i="1"/>
  <c r="V646" i="1"/>
  <c r="V652" i="1"/>
  <c r="V658" i="1"/>
  <c r="V664" i="1"/>
  <c r="V670" i="1"/>
  <c r="V676" i="1"/>
  <c r="V682" i="1"/>
  <c r="V688" i="1"/>
  <c r="V694" i="1"/>
  <c r="V700" i="1"/>
  <c r="V706" i="1"/>
  <c r="V712" i="1"/>
  <c r="V718" i="1"/>
  <c r="V724" i="1"/>
  <c r="V730" i="1"/>
  <c r="V736" i="1"/>
  <c r="V742" i="1"/>
  <c r="V748" i="1"/>
  <c r="V754" i="1"/>
  <c r="V760" i="1"/>
  <c r="V766" i="1"/>
  <c r="V772" i="1"/>
  <c r="V778" i="1"/>
  <c r="V784" i="1"/>
  <c r="V790" i="1"/>
  <c r="V796" i="1"/>
  <c r="V802" i="1"/>
  <c r="V808" i="1"/>
  <c r="V814" i="1"/>
  <c r="V820" i="1"/>
  <c r="V826" i="1"/>
  <c r="V832" i="1"/>
  <c r="V838" i="1"/>
  <c r="V844" i="1"/>
  <c r="V850" i="1"/>
  <c r="V856" i="1"/>
  <c r="V862" i="1"/>
  <c r="V868" i="1"/>
  <c r="V874" i="1"/>
  <c r="V880" i="1"/>
  <c r="V886" i="1"/>
  <c r="V892" i="1"/>
  <c r="V898" i="1"/>
  <c r="V904" i="1"/>
  <c r="V910" i="1"/>
  <c r="V916" i="1"/>
  <c r="V922" i="1"/>
  <c r="V928" i="1"/>
  <c r="V934" i="1"/>
  <c r="V940" i="1"/>
  <c r="V946" i="1"/>
  <c r="V952" i="1"/>
  <c r="V958" i="1"/>
  <c r="V964" i="1"/>
  <c r="V970" i="1"/>
  <c r="V976" i="1"/>
  <c r="V982" i="1"/>
  <c r="V988" i="1"/>
  <c r="V994" i="1"/>
  <c r="V1000" i="1"/>
  <c r="V1006" i="1"/>
  <c r="V1012" i="1"/>
  <c r="V1018" i="1"/>
  <c r="V1024" i="1"/>
  <c r="V1030" i="1"/>
  <c r="V1036" i="1"/>
  <c r="V1042" i="1"/>
  <c r="V1048" i="1"/>
  <c r="V1054" i="1"/>
  <c r="V1060" i="1"/>
  <c r="V1066" i="1"/>
  <c r="V1072" i="1"/>
  <c r="V1078" i="1"/>
  <c r="V1084" i="1"/>
  <c r="V1090" i="1"/>
  <c r="V1096" i="1"/>
  <c r="V1102" i="1"/>
  <c r="V1108" i="1"/>
  <c r="V1114" i="1"/>
  <c r="V1120" i="1"/>
  <c r="V1126" i="1"/>
  <c r="V1132" i="1"/>
  <c r="V1138" i="1"/>
  <c r="V1144" i="1"/>
  <c r="V1150" i="1"/>
  <c r="V1156" i="1"/>
  <c r="V1162" i="1"/>
  <c r="V1168" i="1"/>
  <c r="V1174" i="1"/>
  <c r="V1180" i="1"/>
  <c r="V1186" i="1"/>
  <c r="V1192" i="1"/>
  <c r="V1198" i="1"/>
  <c r="V1204" i="1"/>
  <c r="V1210" i="1"/>
  <c r="V1216" i="1"/>
  <c r="V1222" i="1"/>
  <c r="V1228" i="1"/>
  <c r="V1234" i="1"/>
  <c r="V1240" i="1"/>
  <c r="V1246" i="1"/>
  <c r="V1252" i="1"/>
  <c r="V1258" i="1"/>
  <c r="V1264" i="1"/>
  <c r="U5" i="1"/>
  <c r="U11" i="1"/>
  <c r="U17" i="1"/>
  <c r="U23" i="1"/>
  <c r="U29" i="1"/>
  <c r="U35" i="1"/>
  <c r="U41" i="1"/>
  <c r="U47" i="1"/>
  <c r="U53" i="1"/>
  <c r="U59" i="1"/>
  <c r="U65" i="1"/>
  <c r="U71" i="1"/>
  <c r="U77" i="1"/>
  <c r="U83" i="1"/>
  <c r="U89" i="1"/>
  <c r="U95" i="1"/>
  <c r="U101" i="1"/>
  <c r="U107" i="1"/>
  <c r="U113" i="1"/>
  <c r="U119" i="1"/>
  <c r="U125" i="1"/>
  <c r="U131" i="1"/>
  <c r="U137" i="1"/>
  <c r="U143" i="1"/>
  <c r="U149" i="1"/>
  <c r="U155" i="1"/>
  <c r="U161" i="1"/>
  <c r="U167" i="1"/>
  <c r="U173" i="1"/>
  <c r="U179" i="1"/>
  <c r="U185" i="1"/>
  <c r="U191" i="1"/>
  <c r="U197" i="1"/>
  <c r="U203" i="1"/>
  <c r="U209" i="1"/>
  <c r="U215" i="1"/>
  <c r="U221" i="1"/>
  <c r="U227" i="1"/>
  <c r="U233" i="1"/>
  <c r="U239" i="1"/>
  <c r="U245" i="1"/>
  <c r="U251" i="1"/>
  <c r="U257" i="1"/>
  <c r="U263" i="1"/>
  <c r="U269" i="1"/>
  <c r="U275" i="1"/>
  <c r="U281" i="1"/>
  <c r="U287" i="1"/>
  <c r="Z123" i="1"/>
  <c r="Y155" i="1"/>
  <c r="Y532" i="1"/>
  <c r="Y748" i="1"/>
  <c r="Y964" i="1"/>
  <c r="Y1180" i="1"/>
  <c r="X132" i="1"/>
  <c r="X348" i="1"/>
  <c r="X564" i="1"/>
  <c r="X691" i="1"/>
  <c r="X774" i="1"/>
  <c r="X824" i="1"/>
  <c r="X860" i="1"/>
  <c r="X896" i="1"/>
  <c r="X932" i="1"/>
  <c r="X968" i="1"/>
  <c r="X1004" i="1"/>
  <c r="X1040" i="1"/>
  <c r="X1076" i="1"/>
  <c r="X1112" i="1"/>
  <c r="X1148" i="1"/>
  <c r="X1184" i="1"/>
  <c r="X1220" i="1"/>
  <c r="X1256" i="1"/>
  <c r="W28" i="1"/>
  <c r="W64" i="1"/>
  <c r="W100" i="1"/>
  <c r="W136" i="1"/>
  <c r="W172" i="1"/>
  <c r="W208" i="1"/>
  <c r="W244" i="1"/>
  <c r="W280" i="1"/>
  <c r="W316" i="1"/>
  <c r="W352" i="1"/>
  <c r="W388" i="1"/>
  <c r="W424" i="1"/>
  <c r="W460" i="1"/>
  <c r="W496" i="1"/>
  <c r="W532" i="1"/>
  <c r="W568" i="1"/>
  <c r="W604" i="1"/>
  <c r="W640" i="1"/>
  <c r="W676" i="1"/>
  <c r="W712" i="1"/>
  <c r="W748" i="1"/>
  <c r="W784" i="1"/>
  <c r="W820" i="1"/>
  <c r="W856" i="1"/>
  <c r="W892" i="1"/>
  <c r="W928" i="1"/>
  <c r="W947" i="1"/>
  <c r="W965" i="1"/>
  <c r="W983" i="1"/>
  <c r="W1001" i="1"/>
  <c r="W1019" i="1"/>
  <c r="W1037" i="1"/>
  <c r="W1053" i="1"/>
  <c r="W1065" i="1"/>
  <c r="W1077" i="1"/>
  <c r="W1089" i="1"/>
  <c r="W1100" i="1"/>
  <c r="W1108" i="1"/>
  <c r="W1118" i="1"/>
  <c r="W1126" i="1"/>
  <c r="W1136" i="1"/>
  <c r="W1144" i="1"/>
  <c r="W1154" i="1"/>
  <c r="W1162" i="1"/>
  <c r="W1172" i="1"/>
  <c r="W1180" i="1"/>
  <c r="W1190" i="1"/>
  <c r="W1198" i="1"/>
  <c r="W1205" i="1"/>
  <c r="W1213" i="1"/>
  <c r="W1220" i="1"/>
  <c r="W1227" i="1"/>
  <c r="W1233" i="1"/>
  <c r="W1239" i="1"/>
  <c r="W1245" i="1"/>
  <c r="W1251" i="1"/>
  <c r="W1257" i="1"/>
  <c r="W1263" i="1"/>
  <c r="V5" i="1"/>
  <c r="V11" i="1"/>
  <c r="V17" i="1"/>
  <c r="V23" i="1"/>
  <c r="V29" i="1"/>
  <c r="V35" i="1"/>
  <c r="V41" i="1"/>
  <c r="V47" i="1"/>
  <c r="V53" i="1"/>
  <c r="V59" i="1"/>
  <c r="V65" i="1"/>
  <c r="V71" i="1"/>
  <c r="V77" i="1"/>
  <c r="V83" i="1"/>
  <c r="V89" i="1"/>
  <c r="V95" i="1"/>
  <c r="V101" i="1"/>
  <c r="V107" i="1"/>
  <c r="V113" i="1"/>
  <c r="V119" i="1"/>
  <c r="V125" i="1"/>
  <c r="V131" i="1"/>
  <c r="V137" i="1"/>
  <c r="V143" i="1"/>
  <c r="V149" i="1"/>
  <c r="V155" i="1"/>
  <c r="V161" i="1"/>
  <c r="V167" i="1"/>
  <c r="V173" i="1"/>
  <c r="V179" i="1"/>
  <c r="V185" i="1"/>
  <c r="V191" i="1"/>
  <c r="V197" i="1"/>
  <c r="V203" i="1"/>
  <c r="V209" i="1"/>
  <c r="V215" i="1"/>
  <c r="V221" i="1"/>
  <c r="V227" i="1"/>
  <c r="V233" i="1"/>
  <c r="V239" i="1"/>
  <c r="V245" i="1"/>
  <c r="V251" i="1"/>
  <c r="V257" i="1"/>
  <c r="V263" i="1"/>
  <c r="V269" i="1"/>
  <c r="V275" i="1"/>
  <c r="V281" i="1"/>
  <c r="V287" i="1"/>
  <c r="V293" i="1"/>
  <c r="V299" i="1"/>
  <c r="V305" i="1"/>
  <c r="V311" i="1"/>
  <c r="V317" i="1"/>
  <c r="V323" i="1"/>
  <c r="V329" i="1"/>
  <c r="V335" i="1"/>
  <c r="V341" i="1"/>
  <c r="V347" i="1"/>
  <c r="V353" i="1"/>
  <c r="V359" i="1"/>
  <c r="V365" i="1"/>
  <c r="V371" i="1"/>
  <c r="V377" i="1"/>
  <c r="V383" i="1"/>
  <c r="V389" i="1"/>
  <c r="V395" i="1"/>
  <c r="V401" i="1"/>
  <c r="V407" i="1"/>
  <c r="V413" i="1"/>
  <c r="V419" i="1"/>
  <c r="V425" i="1"/>
  <c r="V431" i="1"/>
  <c r="V437" i="1"/>
  <c r="V443" i="1"/>
  <c r="V449" i="1"/>
  <c r="V455" i="1"/>
  <c r="V461" i="1"/>
  <c r="V467" i="1"/>
  <c r="V473" i="1"/>
  <c r="V479" i="1"/>
  <c r="V485" i="1"/>
  <c r="V491" i="1"/>
  <c r="V497" i="1"/>
  <c r="V503" i="1"/>
  <c r="V509" i="1"/>
  <c r="V515" i="1"/>
  <c r="V521" i="1"/>
  <c r="V527" i="1"/>
  <c r="V533" i="1"/>
  <c r="V539" i="1"/>
  <c r="V545" i="1"/>
  <c r="V551" i="1"/>
  <c r="V557" i="1"/>
  <c r="V563" i="1"/>
  <c r="V569" i="1"/>
  <c r="V575" i="1"/>
  <c r="V581" i="1"/>
  <c r="V587" i="1"/>
  <c r="V593" i="1"/>
  <c r="V599" i="1"/>
  <c r="V605" i="1"/>
  <c r="V611" i="1"/>
  <c r="V617" i="1"/>
  <c r="V623" i="1"/>
  <c r="V629" i="1"/>
  <c r="V635" i="1"/>
  <c r="V641" i="1"/>
  <c r="V647" i="1"/>
  <c r="V653" i="1"/>
  <c r="V659" i="1"/>
  <c r="V665" i="1"/>
  <c r="V671" i="1"/>
  <c r="V677" i="1"/>
  <c r="V683" i="1"/>
  <c r="V689" i="1"/>
  <c r="V695" i="1"/>
  <c r="V701" i="1"/>
  <c r="V707" i="1"/>
  <c r="V713" i="1"/>
  <c r="V719" i="1"/>
  <c r="V725" i="1"/>
  <c r="V731" i="1"/>
  <c r="V737" i="1"/>
  <c r="V743" i="1"/>
  <c r="V749" i="1"/>
  <c r="V755" i="1"/>
  <c r="V761" i="1"/>
  <c r="V767" i="1"/>
  <c r="V773" i="1"/>
  <c r="V779" i="1"/>
  <c r="V785" i="1"/>
  <c r="V791" i="1"/>
  <c r="V797" i="1"/>
  <c r="V803" i="1"/>
  <c r="V809" i="1"/>
  <c r="V815" i="1"/>
  <c r="V821" i="1"/>
  <c r="V827" i="1"/>
  <c r="V833" i="1"/>
  <c r="V839" i="1"/>
  <c r="V845" i="1"/>
  <c r="V851" i="1"/>
  <c r="V857" i="1"/>
  <c r="V863" i="1"/>
  <c r="V869" i="1"/>
  <c r="V875" i="1"/>
  <c r="V881" i="1"/>
  <c r="V887" i="1"/>
  <c r="V893" i="1"/>
  <c r="V899" i="1"/>
  <c r="V905" i="1"/>
  <c r="V911" i="1"/>
  <c r="V917" i="1"/>
  <c r="V923" i="1"/>
  <c r="V929" i="1"/>
  <c r="V935" i="1"/>
  <c r="V941" i="1"/>
  <c r="V947" i="1"/>
  <c r="V953" i="1"/>
  <c r="V959" i="1"/>
  <c r="V965" i="1"/>
  <c r="V971" i="1"/>
  <c r="V977" i="1"/>
  <c r="V983" i="1"/>
  <c r="V989" i="1"/>
  <c r="V995" i="1"/>
  <c r="V1001" i="1"/>
  <c r="V1007" i="1"/>
  <c r="V1013" i="1"/>
  <c r="V1019" i="1"/>
  <c r="V1025" i="1"/>
  <c r="V1031" i="1"/>
  <c r="V1037" i="1"/>
  <c r="V1043" i="1"/>
  <c r="V1049" i="1"/>
  <c r="V1055" i="1"/>
  <c r="V1061" i="1"/>
  <c r="V1067" i="1"/>
  <c r="V1073" i="1"/>
  <c r="V1079" i="1"/>
  <c r="V1085" i="1"/>
  <c r="V1091" i="1"/>
  <c r="V1097" i="1"/>
  <c r="V1103" i="1"/>
  <c r="V1109" i="1"/>
  <c r="V1115" i="1"/>
  <c r="V1121" i="1"/>
  <c r="V1127" i="1"/>
  <c r="V1133" i="1"/>
  <c r="V1139" i="1"/>
  <c r="V1145" i="1"/>
  <c r="V1151" i="1"/>
  <c r="V1157" i="1"/>
  <c r="V1163" i="1"/>
  <c r="V1169" i="1"/>
  <c r="V1175" i="1"/>
  <c r="V1181" i="1"/>
  <c r="V1187" i="1"/>
  <c r="V1193" i="1"/>
  <c r="V1199" i="1"/>
  <c r="V1205" i="1"/>
  <c r="V1211" i="1"/>
  <c r="V1217" i="1"/>
  <c r="V1223" i="1"/>
  <c r="V1229" i="1"/>
  <c r="V1235" i="1"/>
  <c r="V1241" i="1"/>
  <c r="V1247" i="1"/>
  <c r="V1253" i="1"/>
  <c r="V1259" i="1"/>
  <c r="V1265" i="1"/>
  <c r="U6" i="1"/>
  <c r="U12" i="1"/>
  <c r="U18" i="1"/>
  <c r="U24" i="1"/>
  <c r="U30" i="1"/>
  <c r="U36" i="1"/>
  <c r="U42" i="1"/>
  <c r="U48" i="1"/>
  <c r="U54" i="1"/>
  <c r="U60" i="1"/>
  <c r="U66" i="1"/>
  <c r="U72" i="1"/>
  <c r="U78" i="1"/>
  <c r="U84" i="1"/>
  <c r="U90" i="1"/>
  <c r="U96" i="1"/>
  <c r="Z339" i="1"/>
  <c r="Y314" i="1"/>
  <c r="Y568" i="1"/>
  <c r="Y784" i="1"/>
  <c r="Y1000" i="1"/>
  <c r="Y1216" i="1"/>
  <c r="X168" i="1"/>
  <c r="X384" i="1"/>
  <c r="X600" i="1"/>
  <c r="X709" i="1"/>
  <c r="X786" i="1"/>
  <c r="X830" i="1"/>
  <c r="X866" i="1"/>
  <c r="X902" i="1"/>
  <c r="X938" i="1"/>
  <c r="X974" i="1"/>
  <c r="X1010" i="1"/>
  <c r="X1046" i="1"/>
  <c r="X1082" i="1"/>
  <c r="X1118" i="1"/>
  <c r="X1154" i="1"/>
  <c r="X1190" i="1"/>
  <c r="X1226" i="1"/>
  <c r="X1262" i="1"/>
  <c r="W34" i="1"/>
  <c r="W70" i="1"/>
  <c r="W106" i="1"/>
  <c r="W142" i="1"/>
  <c r="W178" i="1"/>
  <c r="W214" i="1"/>
  <c r="W250" i="1"/>
  <c r="W286" i="1"/>
  <c r="W322" i="1"/>
  <c r="W358" i="1"/>
  <c r="W394" i="1"/>
  <c r="W430" i="1"/>
  <c r="W466" i="1"/>
  <c r="W502" i="1"/>
  <c r="W538" i="1"/>
  <c r="W574" i="1"/>
  <c r="W610" i="1"/>
  <c r="W646" i="1"/>
  <c r="W682" i="1"/>
  <c r="W718" i="1"/>
  <c r="W754" i="1"/>
  <c r="W790" i="1"/>
  <c r="W826" i="1"/>
  <c r="W862" i="1"/>
  <c r="W898" i="1"/>
  <c r="W934" i="1"/>
  <c r="W952" i="1"/>
  <c r="W970" i="1"/>
  <c r="W988" i="1"/>
  <c r="W1006" i="1"/>
  <c r="W1024" i="1"/>
  <c r="W1042" i="1"/>
  <c r="W1054" i="1"/>
  <c r="W1066" i="1"/>
  <c r="W1078" i="1"/>
  <c r="W1090" i="1"/>
  <c r="W1101" i="1"/>
  <c r="W1109" i="1"/>
  <c r="W1119" i="1"/>
  <c r="W1127" i="1"/>
  <c r="W1137" i="1"/>
  <c r="W1145" i="1"/>
  <c r="W1155" i="1"/>
  <c r="W1163" i="1"/>
  <c r="W1173" i="1"/>
  <c r="W1181" i="1"/>
  <c r="W1191" i="1"/>
  <c r="W1199" i="1"/>
  <c r="W1207" i="1"/>
  <c r="W1214" i="1"/>
  <c r="W1221" i="1"/>
  <c r="W1228" i="1"/>
  <c r="W1234" i="1"/>
  <c r="W1240" i="1"/>
  <c r="W1246" i="1"/>
  <c r="W1252" i="1"/>
  <c r="W1258" i="1"/>
  <c r="W1264" i="1"/>
  <c r="V6" i="1"/>
  <c r="V12" i="1"/>
  <c r="V18" i="1"/>
  <c r="V24" i="1"/>
  <c r="V30" i="1"/>
  <c r="V36" i="1"/>
  <c r="V42" i="1"/>
  <c r="V48" i="1"/>
  <c r="V54" i="1"/>
  <c r="V60" i="1"/>
  <c r="V66" i="1"/>
  <c r="V72" i="1"/>
  <c r="V78" i="1"/>
  <c r="V84" i="1"/>
  <c r="V90" i="1"/>
  <c r="V96" i="1"/>
  <c r="V102" i="1"/>
  <c r="V108" i="1"/>
  <c r="V114" i="1"/>
  <c r="V120" i="1"/>
  <c r="V126" i="1"/>
  <c r="V132" i="1"/>
  <c r="V138" i="1"/>
  <c r="V144" i="1"/>
  <c r="V150" i="1"/>
  <c r="V156" i="1"/>
  <c r="V162" i="1"/>
  <c r="V168" i="1"/>
  <c r="V174" i="1"/>
  <c r="V180" i="1"/>
  <c r="V186" i="1"/>
  <c r="V192" i="1"/>
  <c r="V198" i="1"/>
  <c r="V204" i="1"/>
  <c r="V210" i="1"/>
  <c r="V216" i="1"/>
  <c r="V222" i="1"/>
  <c r="V228" i="1"/>
  <c r="V234" i="1"/>
  <c r="V240" i="1"/>
  <c r="V246" i="1"/>
  <c r="V252" i="1"/>
  <c r="V258" i="1"/>
  <c r="V264" i="1"/>
  <c r="V270" i="1"/>
  <c r="V276" i="1"/>
  <c r="V282" i="1"/>
  <c r="V288" i="1"/>
  <c r="V294" i="1"/>
  <c r="V300" i="1"/>
  <c r="V306" i="1"/>
  <c r="V312" i="1"/>
  <c r="V318" i="1"/>
  <c r="V324" i="1"/>
  <c r="V330" i="1"/>
  <c r="V336" i="1"/>
  <c r="V342" i="1"/>
  <c r="V348" i="1"/>
  <c r="V354" i="1"/>
  <c r="V360" i="1"/>
  <c r="V366" i="1"/>
  <c r="V372" i="1"/>
  <c r="V378" i="1"/>
  <c r="V384" i="1"/>
  <c r="V390" i="1"/>
  <c r="V396" i="1"/>
  <c r="V402" i="1"/>
  <c r="V408" i="1"/>
  <c r="V414" i="1"/>
  <c r="V420" i="1"/>
  <c r="V426" i="1"/>
  <c r="V432" i="1"/>
  <c r="V438" i="1"/>
  <c r="V444" i="1"/>
  <c r="V450" i="1"/>
  <c r="V456" i="1"/>
  <c r="V462" i="1"/>
  <c r="V468" i="1"/>
  <c r="V474" i="1"/>
  <c r="V480" i="1"/>
  <c r="V486" i="1"/>
  <c r="V492" i="1"/>
  <c r="V498" i="1"/>
  <c r="V504" i="1"/>
  <c r="V510" i="1"/>
  <c r="V516" i="1"/>
  <c r="V522" i="1"/>
  <c r="V528" i="1"/>
  <c r="V534" i="1"/>
  <c r="V540" i="1"/>
  <c r="V546" i="1"/>
  <c r="V552" i="1"/>
  <c r="V558" i="1"/>
  <c r="V564" i="1"/>
  <c r="V570" i="1"/>
  <c r="V576" i="1"/>
  <c r="V582" i="1"/>
  <c r="V588" i="1"/>
  <c r="V594" i="1"/>
  <c r="V600" i="1"/>
  <c r="V606" i="1"/>
  <c r="V612" i="1"/>
  <c r="V618" i="1"/>
  <c r="V624" i="1"/>
  <c r="V630" i="1"/>
  <c r="V636" i="1"/>
  <c r="V642" i="1"/>
  <c r="V648" i="1"/>
  <c r="V654" i="1"/>
  <c r="V660" i="1"/>
  <c r="V666" i="1"/>
  <c r="V672" i="1"/>
  <c r="V678" i="1"/>
  <c r="V684" i="1"/>
  <c r="V690" i="1"/>
  <c r="V696" i="1"/>
  <c r="V702" i="1"/>
  <c r="V708" i="1"/>
  <c r="V714" i="1"/>
  <c r="V720" i="1"/>
  <c r="V726" i="1"/>
  <c r="V732" i="1"/>
  <c r="V738" i="1"/>
  <c r="V744" i="1"/>
  <c r="V750" i="1"/>
  <c r="V756" i="1"/>
  <c r="V762" i="1"/>
  <c r="V768" i="1"/>
  <c r="V774" i="1"/>
  <c r="V780" i="1"/>
  <c r="V786" i="1"/>
  <c r="V792" i="1"/>
  <c r="V798" i="1"/>
  <c r="V804" i="1"/>
  <c r="V810" i="1"/>
  <c r="V816" i="1"/>
  <c r="V822" i="1"/>
  <c r="V828" i="1"/>
  <c r="V834" i="1"/>
  <c r="V840" i="1"/>
  <c r="V846" i="1"/>
  <c r="V852" i="1"/>
  <c r="V858" i="1"/>
  <c r="V864" i="1"/>
  <c r="V870" i="1"/>
  <c r="V876" i="1"/>
  <c r="V882" i="1"/>
  <c r="V888" i="1"/>
  <c r="V894" i="1"/>
  <c r="V900" i="1"/>
  <c r="V906" i="1"/>
  <c r="V912" i="1"/>
  <c r="V918" i="1"/>
  <c r="V924" i="1"/>
  <c r="V930" i="1"/>
  <c r="V936" i="1"/>
  <c r="V942" i="1"/>
  <c r="V948" i="1"/>
  <c r="V954" i="1"/>
  <c r="V960" i="1"/>
  <c r="V966" i="1"/>
  <c r="V972" i="1"/>
  <c r="V978" i="1"/>
  <c r="V984" i="1"/>
  <c r="V990" i="1"/>
  <c r="V996" i="1"/>
  <c r="V1002" i="1"/>
  <c r="V1008" i="1"/>
  <c r="V1014" i="1"/>
  <c r="V1020" i="1"/>
  <c r="V1026" i="1"/>
  <c r="V1032" i="1"/>
  <c r="V1038" i="1"/>
  <c r="V1044" i="1"/>
  <c r="V1050" i="1"/>
  <c r="V1056" i="1"/>
  <c r="V1062" i="1"/>
  <c r="V1068" i="1"/>
  <c r="V1074" i="1"/>
  <c r="V1080" i="1"/>
  <c r="V1086" i="1"/>
  <c r="V1092" i="1"/>
  <c r="V1098" i="1"/>
  <c r="V1104" i="1"/>
  <c r="V1110" i="1"/>
  <c r="V1116" i="1"/>
  <c r="V1122" i="1"/>
  <c r="V1128" i="1"/>
  <c r="V1134" i="1"/>
  <c r="V1140" i="1"/>
  <c r="V1146" i="1"/>
  <c r="V1152" i="1"/>
  <c r="V1158" i="1"/>
  <c r="V1164" i="1"/>
  <c r="V1170" i="1"/>
  <c r="V1176" i="1"/>
  <c r="V1182" i="1"/>
  <c r="V1188" i="1"/>
  <c r="V1194" i="1"/>
  <c r="V1200" i="1"/>
  <c r="V1206" i="1"/>
  <c r="V1212" i="1"/>
  <c r="V1218" i="1"/>
  <c r="V1224" i="1"/>
  <c r="V1230" i="1"/>
  <c r="V1236" i="1"/>
  <c r="V1242" i="1"/>
  <c r="V1248" i="1"/>
  <c r="V1254" i="1"/>
  <c r="V1260" i="1"/>
  <c r="V2" i="1"/>
  <c r="U7" i="1"/>
  <c r="U13" i="1"/>
  <c r="U19" i="1"/>
  <c r="U25" i="1"/>
  <c r="U31" i="1"/>
  <c r="U37" i="1"/>
  <c r="U43" i="1"/>
  <c r="U49" i="1"/>
  <c r="U55" i="1"/>
  <c r="U61" i="1"/>
  <c r="U67" i="1"/>
  <c r="U73" i="1"/>
  <c r="U79" i="1"/>
  <c r="U85" i="1"/>
  <c r="U91" i="1"/>
  <c r="U97" i="1"/>
  <c r="U103" i="1"/>
  <c r="U109" i="1"/>
  <c r="U115" i="1"/>
  <c r="U121" i="1"/>
  <c r="U127" i="1"/>
  <c r="U133" i="1"/>
  <c r="U139" i="1"/>
  <c r="U145" i="1"/>
  <c r="U151" i="1"/>
  <c r="U157" i="1"/>
  <c r="U163" i="1"/>
  <c r="U169" i="1"/>
  <c r="U175" i="1"/>
  <c r="U181" i="1"/>
  <c r="U187" i="1"/>
  <c r="U193" i="1"/>
  <c r="U199" i="1"/>
  <c r="U205" i="1"/>
  <c r="U211" i="1"/>
  <c r="U217" i="1"/>
  <c r="U223" i="1"/>
  <c r="U229" i="1"/>
  <c r="U235" i="1"/>
  <c r="U241" i="1"/>
  <c r="U247" i="1"/>
  <c r="U253" i="1"/>
  <c r="U259" i="1"/>
  <c r="U265" i="1"/>
  <c r="U271" i="1"/>
  <c r="U277" i="1"/>
  <c r="U283" i="1"/>
  <c r="U289" i="1"/>
  <c r="U295" i="1"/>
  <c r="Z555" i="1"/>
  <c r="Y368" i="1"/>
  <c r="Y604" i="1"/>
  <c r="Y820" i="1"/>
  <c r="Y1036" i="1"/>
  <c r="Y1252" i="1"/>
  <c r="X204" i="1"/>
  <c r="X420" i="1"/>
  <c r="X619" i="1"/>
  <c r="X726" i="1"/>
  <c r="X795" i="1"/>
  <c r="X836" i="1"/>
  <c r="X872" i="1"/>
  <c r="X908" i="1"/>
  <c r="X944" i="1"/>
  <c r="X980" i="1"/>
  <c r="X1016" i="1"/>
  <c r="X1052" i="1"/>
  <c r="X1088" i="1"/>
  <c r="X1124" i="1"/>
  <c r="X1160" i="1"/>
  <c r="X1196" i="1"/>
  <c r="X1232" i="1"/>
  <c r="W4" i="1"/>
  <c r="W40" i="1"/>
  <c r="W76" i="1"/>
  <c r="W112" i="1"/>
  <c r="W148" i="1"/>
  <c r="W184" i="1"/>
  <c r="W220" i="1"/>
  <c r="W256" i="1"/>
  <c r="W292" i="1"/>
  <c r="W328" i="1"/>
  <c r="W364" i="1"/>
  <c r="W400" i="1"/>
  <c r="W436" i="1"/>
  <c r="W472" i="1"/>
  <c r="W508" i="1"/>
  <c r="W544" i="1"/>
  <c r="W580" i="1"/>
  <c r="W616" i="1"/>
  <c r="W652" i="1"/>
  <c r="W688" i="1"/>
  <c r="W724" i="1"/>
  <c r="W760" i="1"/>
  <c r="W796" i="1"/>
  <c r="W832" i="1"/>
  <c r="W868" i="1"/>
  <c r="W904" i="1"/>
  <c r="W935" i="1"/>
  <c r="W953" i="1"/>
  <c r="W971" i="1"/>
  <c r="W989" i="1"/>
  <c r="W1007" i="1"/>
  <c r="W1025" i="1"/>
  <c r="W1043" i="1"/>
  <c r="W1055" i="1"/>
  <c r="W1067" i="1"/>
  <c r="W1079" i="1"/>
  <c r="W1091" i="1"/>
  <c r="W1102" i="1"/>
  <c r="W1112" i="1"/>
  <c r="W1120" i="1"/>
  <c r="W1130" i="1"/>
  <c r="W1138" i="1"/>
  <c r="W1148" i="1"/>
  <c r="W1156" i="1"/>
  <c r="W1166" i="1"/>
  <c r="W1174" i="1"/>
  <c r="W1184" i="1"/>
  <c r="W1192" i="1"/>
  <c r="W1201" i="1"/>
  <c r="W1208" i="1"/>
  <c r="W1215" i="1"/>
  <c r="W1222" i="1"/>
  <c r="W1229" i="1"/>
  <c r="W1235" i="1"/>
  <c r="W1241" i="1"/>
  <c r="W1247" i="1"/>
  <c r="W1253" i="1"/>
  <c r="W1259" i="1"/>
  <c r="W1265" i="1"/>
  <c r="V7" i="1"/>
  <c r="V13" i="1"/>
  <c r="V19" i="1"/>
  <c r="V25" i="1"/>
  <c r="V31" i="1"/>
  <c r="V37" i="1"/>
  <c r="V43" i="1"/>
  <c r="V49" i="1"/>
  <c r="V55" i="1"/>
  <c r="V61" i="1"/>
  <c r="V67" i="1"/>
  <c r="V73" i="1"/>
  <c r="V79" i="1"/>
  <c r="V85" i="1"/>
  <c r="V91" i="1"/>
  <c r="V97" i="1"/>
  <c r="V103" i="1"/>
  <c r="V109" i="1"/>
  <c r="V115" i="1"/>
  <c r="V121" i="1"/>
  <c r="V127" i="1"/>
  <c r="V133" i="1"/>
  <c r="V139" i="1"/>
  <c r="V145" i="1"/>
  <c r="V151" i="1"/>
  <c r="V157" i="1"/>
  <c r="V163" i="1"/>
  <c r="V169" i="1"/>
  <c r="V175" i="1"/>
  <c r="V181" i="1"/>
  <c r="V187" i="1"/>
  <c r="V193" i="1"/>
  <c r="V199" i="1"/>
  <c r="V205" i="1"/>
  <c r="V211" i="1"/>
  <c r="V217" i="1"/>
  <c r="V223" i="1"/>
  <c r="V229" i="1"/>
  <c r="V235" i="1"/>
  <c r="V241" i="1"/>
  <c r="V247" i="1"/>
  <c r="V253" i="1"/>
  <c r="V259" i="1"/>
  <c r="V265" i="1"/>
  <c r="V271" i="1"/>
  <c r="V277" i="1"/>
  <c r="V283" i="1"/>
  <c r="V289" i="1"/>
  <c r="V295" i="1"/>
  <c r="V301" i="1"/>
  <c r="V307" i="1"/>
  <c r="V313" i="1"/>
  <c r="V319" i="1"/>
  <c r="V325" i="1"/>
  <c r="V331" i="1"/>
  <c r="V337" i="1"/>
  <c r="V343" i="1"/>
  <c r="V349" i="1"/>
  <c r="V355" i="1"/>
  <c r="V361" i="1"/>
  <c r="V367" i="1"/>
  <c r="V373" i="1"/>
  <c r="V379" i="1"/>
  <c r="V385" i="1"/>
  <c r="AZ5" i="1" s="1"/>
  <c r="V391" i="1"/>
  <c r="V397" i="1"/>
  <c r="V403" i="1"/>
  <c r="V409" i="1"/>
  <c r="V415" i="1"/>
  <c r="V421" i="1"/>
  <c r="V427" i="1"/>
  <c r="V433" i="1"/>
  <c r="V439" i="1"/>
  <c r="V445" i="1"/>
  <c r="V451" i="1"/>
  <c r="V457" i="1"/>
  <c r="V463" i="1"/>
  <c r="V469" i="1"/>
  <c r="V475" i="1"/>
  <c r="V481" i="1"/>
  <c r="V487" i="1"/>
  <c r="V493" i="1"/>
  <c r="V499" i="1"/>
  <c r="V505" i="1"/>
  <c r="V511" i="1"/>
  <c r="V517" i="1"/>
  <c r="V523" i="1"/>
  <c r="V529" i="1"/>
  <c r="V535" i="1"/>
  <c r="V541" i="1"/>
  <c r="V547" i="1"/>
  <c r="V553" i="1"/>
  <c r="V559" i="1"/>
  <c r="V565" i="1"/>
  <c r="V571" i="1"/>
  <c r="V577" i="1"/>
  <c r="V583" i="1"/>
  <c r="V589" i="1"/>
  <c r="V595" i="1"/>
  <c r="V601" i="1"/>
  <c r="V607" i="1"/>
  <c r="V613" i="1"/>
  <c r="V619" i="1"/>
  <c r="V625" i="1"/>
  <c r="V631" i="1"/>
  <c r="V637" i="1"/>
  <c r="V643" i="1"/>
  <c r="V649" i="1"/>
  <c r="V655" i="1"/>
  <c r="V661" i="1"/>
  <c r="V667" i="1"/>
  <c r="V673" i="1"/>
  <c r="V679" i="1"/>
  <c r="V685" i="1"/>
  <c r="V691" i="1"/>
  <c r="V697" i="1"/>
  <c r="V703" i="1"/>
  <c r="V709" i="1"/>
  <c r="V715" i="1"/>
  <c r="V721" i="1"/>
  <c r="V727" i="1"/>
  <c r="V733" i="1"/>
  <c r="V739" i="1"/>
  <c r="V745" i="1"/>
  <c r="V751" i="1"/>
  <c r="V757" i="1"/>
  <c r="V763" i="1"/>
  <c r="V769" i="1"/>
  <c r="V775" i="1"/>
  <c r="V781" i="1"/>
  <c r="V787" i="1"/>
  <c r="V793" i="1"/>
  <c r="V799" i="1"/>
  <c r="V805" i="1"/>
  <c r="V811" i="1"/>
  <c r="V817" i="1"/>
  <c r="V823" i="1"/>
  <c r="V829" i="1"/>
  <c r="V835" i="1"/>
  <c r="V841" i="1"/>
  <c r="V847" i="1"/>
  <c r="V853" i="1"/>
  <c r="V859" i="1"/>
  <c r="V865" i="1"/>
  <c r="V871" i="1"/>
  <c r="V877" i="1"/>
  <c r="V883" i="1"/>
  <c r="V889" i="1"/>
  <c r="V895" i="1"/>
  <c r="V901" i="1"/>
  <c r="V907" i="1"/>
  <c r="V913" i="1"/>
  <c r="V919" i="1"/>
  <c r="V925" i="1"/>
  <c r="V931" i="1"/>
  <c r="V937" i="1"/>
  <c r="V943" i="1"/>
  <c r="V949" i="1"/>
  <c r="V955" i="1"/>
  <c r="V961" i="1"/>
  <c r="V967" i="1"/>
  <c r="V973" i="1"/>
  <c r="V979" i="1"/>
  <c r="V985" i="1"/>
  <c r="V991" i="1"/>
  <c r="V997" i="1"/>
  <c r="V1003" i="1"/>
  <c r="V1009" i="1"/>
  <c r="V1015" i="1"/>
  <c r="V1021" i="1"/>
  <c r="V1027" i="1"/>
  <c r="V1033" i="1"/>
  <c r="V1039" i="1"/>
  <c r="V1045" i="1"/>
  <c r="V1051" i="1"/>
  <c r="V1057" i="1"/>
  <c r="V1063" i="1"/>
  <c r="V1069" i="1"/>
  <c r="V1075" i="1"/>
  <c r="V1081" i="1"/>
  <c r="V1087" i="1"/>
  <c r="V1093" i="1"/>
  <c r="V1099" i="1"/>
  <c r="V1105" i="1"/>
  <c r="V1111" i="1"/>
  <c r="V1117" i="1"/>
  <c r="V1123" i="1"/>
  <c r="V1129" i="1"/>
  <c r="V1135" i="1"/>
  <c r="V1141" i="1"/>
  <c r="V1147" i="1"/>
  <c r="V1153" i="1"/>
  <c r="V1159" i="1"/>
  <c r="V1165" i="1"/>
  <c r="V1171" i="1"/>
  <c r="V1177" i="1"/>
  <c r="V1183" i="1"/>
  <c r="V1189" i="1"/>
  <c r="V1195" i="1"/>
  <c r="V1201" i="1"/>
  <c r="V1207" i="1"/>
  <c r="V1213" i="1"/>
  <c r="V1219" i="1"/>
  <c r="V1225" i="1"/>
  <c r="V1231" i="1"/>
  <c r="V1237" i="1"/>
  <c r="V1243" i="1"/>
  <c r="V1249" i="1"/>
  <c r="V1255" i="1"/>
  <c r="V1261" i="1"/>
  <c r="U2" i="1"/>
  <c r="U8" i="1"/>
  <c r="U14" i="1"/>
  <c r="U20" i="1"/>
  <c r="U26" i="1"/>
  <c r="U32" i="1"/>
  <c r="U38" i="1"/>
  <c r="U44" i="1"/>
  <c r="U50" i="1"/>
  <c r="U56" i="1"/>
  <c r="U62" i="1"/>
  <c r="U68" i="1"/>
  <c r="U74" i="1"/>
  <c r="U80" i="1"/>
  <c r="U86" i="1"/>
  <c r="U92" i="1"/>
  <c r="U98" i="1"/>
  <c r="U104" i="1"/>
  <c r="U110" i="1"/>
  <c r="U116" i="1"/>
  <c r="U122" i="1"/>
  <c r="U128" i="1"/>
  <c r="U134" i="1"/>
  <c r="U140" i="1"/>
  <c r="U146" i="1"/>
  <c r="U152" i="1"/>
  <c r="U158" i="1"/>
  <c r="U164" i="1"/>
  <c r="U170" i="1"/>
  <c r="U176" i="1"/>
  <c r="U182" i="1"/>
  <c r="U188" i="1"/>
  <c r="U194" i="1"/>
  <c r="U200" i="1"/>
  <c r="U206" i="1"/>
  <c r="U212" i="1"/>
  <c r="U218" i="1"/>
  <c r="U224" i="1"/>
  <c r="U230" i="1"/>
  <c r="U236" i="1"/>
  <c r="U242" i="1"/>
  <c r="U248" i="1"/>
  <c r="U254" i="1"/>
  <c r="U260" i="1"/>
  <c r="U266" i="1"/>
  <c r="U272" i="1"/>
  <c r="U278" i="1"/>
  <c r="U284" i="1"/>
  <c r="U290" i="1"/>
  <c r="U296" i="1"/>
  <c r="U302" i="1"/>
  <c r="U308" i="1"/>
  <c r="U314" i="1"/>
  <c r="U320" i="1"/>
  <c r="U326" i="1"/>
  <c r="U332" i="1"/>
  <c r="U338" i="1"/>
  <c r="U344" i="1"/>
  <c r="U350" i="1"/>
  <c r="U356" i="1"/>
  <c r="U362" i="1"/>
  <c r="U368" i="1"/>
  <c r="U374" i="1"/>
  <c r="U380" i="1"/>
  <c r="U386" i="1"/>
  <c r="Z771" i="1"/>
  <c r="Y414" i="1"/>
  <c r="Y640" i="1"/>
  <c r="Y856" i="1"/>
  <c r="Y1072" i="1"/>
  <c r="X24" i="1"/>
  <c r="X240" i="1"/>
  <c r="X456" i="1"/>
  <c r="X637" i="1"/>
  <c r="X738" i="1"/>
  <c r="X804" i="1"/>
  <c r="X842" i="1"/>
  <c r="X878" i="1"/>
  <c r="X914" i="1"/>
  <c r="X950" i="1"/>
  <c r="X986" i="1"/>
  <c r="X1022" i="1"/>
  <c r="X1058" i="1"/>
  <c r="X1094" i="1"/>
  <c r="X1130" i="1"/>
  <c r="X1166" i="1"/>
  <c r="X1202" i="1"/>
  <c r="X1238" i="1"/>
  <c r="W10" i="1"/>
  <c r="W46" i="1"/>
  <c r="W82" i="1"/>
  <c r="W118" i="1"/>
  <c r="W154" i="1"/>
  <c r="W190" i="1"/>
  <c r="W226" i="1"/>
  <c r="W262" i="1"/>
  <c r="W298" i="1"/>
  <c r="W334" i="1"/>
  <c r="W370" i="1"/>
  <c r="W406" i="1"/>
  <c r="W442" i="1"/>
  <c r="W478" i="1"/>
  <c r="W514" i="1"/>
  <c r="W550" i="1"/>
  <c r="W586" i="1"/>
  <c r="W622" i="1"/>
  <c r="W658" i="1"/>
  <c r="W694" i="1"/>
  <c r="W730" i="1"/>
  <c r="W766" i="1"/>
  <c r="W802" i="1"/>
  <c r="W838" i="1"/>
  <c r="W874" i="1"/>
  <c r="W910" i="1"/>
  <c r="W940" i="1"/>
  <c r="W958" i="1"/>
  <c r="W976" i="1"/>
  <c r="W994" i="1"/>
  <c r="W1012" i="1"/>
  <c r="W1030" i="1"/>
  <c r="W1047" i="1"/>
  <c r="W1059" i="1"/>
  <c r="W1071" i="1"/>
  <c r="W1083" i="1"/>
  <c r="W1095" i="1"/>
  <c r="W1103" i="1"/>
  <c r="W1113" i="1"/>
  <c r="W1121" i="1"/>
  <c r="W1131" i="1"/>
  <c r="W1139" i="1"/>
  <c r="W1149" i="1"/>
  <c r="W1157" i="1"/>
  <c r="W1167" i="1"/>
  <c r="W1175" i="1"/>
  <c r="W1185" i="1"/>
  <c r="W1193" i="1"/>
  <c r="W1202" i="1"/>
  <c r="W1209" i="1"/>
  <c r="W1216" i="1"/>
  <c r="W1223" i="1"/>
  <c r="W1230" i="1"/>
  <c r="W1236" i="1"/>
  <c r="W1242" i="1"/>
  <c r="W1248" i="1"/>
  <c r="W1254" i="1"/>
  <c r="W1260" i="1"/>
  <c r="W2" i="1"/>
  <c r="V8" i="1"/>
  <c r="V14" i="1"/>
  <c r="V20" i="1"/>
  <c r="V26" i="1"/>
  <c r="V32" i="1"/>
  <c r="V38" i="1"/>
  <c r="V44" i="1"/>
  <c r="V50" i="1"/>
  <c r="V56" i="1"/>
  <c r="V62" i="1"/>
  <c r="V68" i="1"/>
  <c r="V74" i="1"/>
  <c r="V80" i="1"/>
  <c r="V86" i="1"/>
  <c r="V92" i="1"/>
  <c r="V98" i="1"/>
  <c r="V104" i="1"/>
  <c r="V110" i="1"/>
  <c r="V116" i="1"/>
  <c r="V122" i="1"/>
  <c r="V128" i="1"/>
  <c r="V134" i="1"/>
  <c r="V140" i="1"/>
  <c r="V146" i="1"/>
  <c r="V152" i="1"/>
  <c r="V158" i="1"/>
  <c r="V164" i="1"/>
  <c r="V170" i="1"/>
  <c r="V176" i="1"/>
  <c r="V182" i="1"/>
  <c r="V188" i="1"/>
  <c r="V194" i="1"/>
  <c r="V200" i="1"/>
  <c r="V206" i="1"/>
  <c r="V212" i="1"/>
  <c r="V218" i="1"/>
  <c r="V224" i="1"/>
  <c r="V230" i="1"/>
  <c r="V236" i="1"/>
  <c r="V242" i="1"/>
  <c r="V248" i="1"/>
  <c r="V254" i="1"/>
  <c r="V260" i="1"/>
  <c r="V266" i="1"/>
  <c r="V272" i="1"/>
  <c r="V278" i="1"/>
  <c r="V284" i="1"/>
  <c r="V290" i="1"/>
  <c r="V296" i="1"/>
  <c r="V302" i="1"/>
  <c r="V308" i="1"/>
  <c r="V314" i="1"/>
  <c r="V320" i="1"/>
  <c r="V326" i="1"/>
  <c r="V332" i="1"/>
  <c r="V338" i="1"/>
  <c r="V344" i="1"/>
  <c r="V350" i="1"/>
  <c r="V356" i="1"/>
  <c r="V362" i="1"/>
  <c r="V368" i="1"/>
  <c r="V374" i="1"/>
  <c r="V380" i="1"/>
  <c r="V386" i="1"/>
  <c r="V392" i="1"/>
  <c r="V398" i="1"/>
  <c r="V404" i="1"/>
  <c r="V410" i="1"/>
  <c r="V416" i="1"/>
  <c r="V422" i="1"/>
  <c r="V428" i="1"/>
  <c r="V434" i="1"/>
  <c r="V440" i="1"/>
  <c r="V446" i="1"/>
  <c r="V452" i="1"/>
  <c r="V458" i="1"/>
  <c r="V464" i="1"/>
  <c r="V470" i="1"/>
  <c r="V476" i="1"/>
  <c r="V482" i="1"/>
  <c r="V488" i="1"/>
  <c r="V494" i="1"/>
  <c r="V500" i="1"/>
  <c r="V506" i="1"/>
  <c r="V512" i="1"/>
  <c r="V518" i="1"/>
  <c r="V524" i="1"/>
  <c r="V530" i="1"/>
  <c r="V536" i="1"/>
  <c r="V542" i="1"/>
  <c r="V548" i="1"/>
  <c r="V554" i="1"/>
  <c r="V560" i="1"/>
  <c r="V566" i="1"/>
  <c r="V572" i="1"/>
  <c r="V578" i="1"/>
  <c r="V584" i="1"/>
  <c r="V590" i="1"/>
  <c r="V596" i="1"/>
  <c r="V602" i="1"/>
  <c r="V608" i="1"/>
  <c r="V614" i="1"/>
  <c r="V620" i="1"/>
  <c r="V626" i="1"/>
  <c r="V632" i="1"/>
  <c r="V638" i="1"/>
  <c r="V644" i="1"/>
  <c r="V650" i="1"/>
  <c r="V656" i="1"/>
  <c r="V662" i="1"/>
  <c r="V668" i="1"/>
  <c r="V674" i="1"/>
  <c r="V680" i="1"/>
  <c r="V686" i="1"/>
  <c r="V692" i="1"/>
  <c r="V698" i="1"/>
  <c r="V704" i="1"/>
  <c r="V710" i="1"/>
  <c r="V716" i="1"/>
  <c r="V722" i="1"/>
  <c r="V728" i="1"/>
  <c r="V734" i="1"/>
  <c r="V740" i="1"/>
  <c r="V746" i="1"/>
  <c r="V752" i="1"/>
  <c r="V758" i="1"/>
  <c r="V764" i="1"/>
  <c r="V770" i="1"/>
  <c r="V776" i="1"/>
  <c r="V782" i="1"/>
  <c r="V788" i="1"/>
  <c r="V794" i="1"/>
  <c r="V800" i="1"/>
  <c r="V806" i="1"/>
  <c r="V812" i="1"/>
  <c r="V818" i="1"/>
  <c r="V824" i="1"/>
  <c r="V830" i="1"/>
  <c r="V836" i="1"/>
  <c r="V842" i="1"/>
  <c r="V848" i="1"/>
  <c r="V854" i="1"/>
  <c r="V860" i="1"/>
  <c r="V866" i="1"/>
  <c r="V872" i="1"/>
  <c r="V878" i="1"/>
  <c r="V884" i="1"/>
  <c r="V890" i="1"/>
  <c r="V896" i="1"/>
  <c r="V902" i="1"/>
  <c r="V908" i="1"/>
  <c r="V914" i="1"/>
  <c r="V920" i="1"/>
  <c r="V926" i="1"/>
  <c r="V932" i="1"/>
  <c r="V938" i="1"/>
  <c r="V944" i="1"/>
  <c r="V950" i="1"/>
  <c r="V956" i="1"/>
  <c r="V962" i="1"/>
  <c r="V968" i="1"/>
  <c r="V974" i="1"/>
  <c r="V980" i="1"/>
  <c r="V986" i="1"/>
  <c r="V992" i="1"/>
  <c r="V998" i="1"/>
  <c r="V1004" i="1"/>
  <c r="V1010" i="1"/>
  <c r="V1016" i="1"/>
  <c r="V1022" i="1"/>
  <c r="V1028" i="1"/>
  <c r="V1034" i="1"/>
  <c r="V1040" i="1"/>
  <c r="V1046" i="1"/>
  <c r="V1052" i="1"/>
  <c r="V1058" i="1"/>
  <c r="V1064" i="1"/>
  <c r="V1070" i="1"/>
  <c r="V1076" i="1"/>
  <c r="V1082" i="1"/>
  <c r="V1088" i="1"/>
  <c r="V1094" i="1"/>
  <c r="V1100" i="1"/>
  <c r="V1106" i="1"/>
  <c r="V1112" i="1"/>
  <c r="V1118" i="1"/>
  <c r="V1124" i="1"/>
  <c r="V1130" i="1"/>
  <c r="V1136" i="1"/>
  <c r="V1142" i="1"/>
  <c r="V1148" i="1"/>
  <c r="V1154" i="1"/>
  <c r="V1160" i="1"/>
  <c r="V1166" i="1"/>
  <c r="V1172" i="1"/>
  <c r="V1178" i="1"/>
  <c r="V1184" i="1"/>
  <c r="V1190" i="1"/>
  <c r="V1196" i="1"/>
  <c r="V1202" i="1"/>
  <c r="V1208" i="1"/>
  <c r="V1214" i="1"/>
  <c r="V1220" i="1"/>
  <c r="V1226" i="1"/>
  <c r="V1232" i="1"/>
  <c r="V1238" i="1"/>
  <c r="V1244" i="1"/>
  <c r="V1250" i="1"/>
  <c r="V1256" i="1"/>
  <c r="V1262" i="1"/>
  <c r="U3" i="1"/>
  <c r="U9" i="1"/>
  <c r="U15" i="1"/>
  <c r="U21" i="1"/>
  <c r="U27" i="1"/>
  <c r="U33" i="1"/>
  <c r="U39" i="1"/>
  <c r="U45" i="1"/>
  <c r="U51" i="1"/>
  <c r="U57" i="1"/>
  <c r="U63" i="1"/>
  <c r="U69" i="1"/>
  <c r="U75" i="1"/>
  <c r="U81" i="1"/>
  <c r="U87" i="1"/>
  <c r="U93" i="1"/>
  <c r="U99" i="1"/>
  <c r="U105" i="1"/>
  <c r="U111" i="1"/>
  <c r="U117" i="1"/>
  <c r="U123" i="1"/>
  <c r="U129" i="1"/>
  <c r="U135" i="1"/>
  <c r="U141" i="1"/>
  <c r="U147" i="1"/>
  <c r="U153" i="1"/>
  <c r="U159" i="1"/>
  <c r="U165" i="1"/>
  <c r="U171" i="1"/>
  <c r="U177" i="1"/>
  <c r="U183" i="1"/>
  <c r="U189" i="1"/>
  <c r="U195" i="1"/>
  <c r="U201" i="1"/>
  <c r="U207" i="1"/>
  <c r="U213" i="1"/>
  <c r="U219" i="1"/>
  <c r="U225" i="1"/>
  <c r="U231" i="1"/>
  <c r="U237" i="1"/>
  <c r="Z987" i="1"/>
  <c r="Y457" i="1"/>
  <c r="Y676" i="1"/>
  <c r="Y892" i="1"/>
  <c r="Y1108" i="1"/>
  <c r="X60" i="1"/>
  <c r="X276" i="1"/>
  <c r="X492" i="1"/>
  <c r="X655" i="1"/>
  <c r="X750" i="1"/>
  <c r="X812" i="1"/>
  <c r="X848" i="1"/>
  <c r="X884" i="1"/>
  <c r="X920" i="1"/>
  <c r="X956" i="1"/>
  <c r="X992" i="1"/>
  <c r="X1028" i="1"/>
  <c r="X1064" i="1"/>
  <c r="X1100" i="1"/>
  <c r="X1136" i="1"/>
  <c r="X1172" i="1"/>
  <c r="X1208" i="1"/>
  <c r="X1244" i="1"/>
  <c r="W16" i="1"/>
  <c r="W52" i="1"/>
  <c r="W88" i="1"/>
  <c r="W124" i="1"/>
  <c r="W160" i="1"/>
  <c r="W196" i="1"/>
  <c r="W232" i="1"/>
  <c r="W268" i="1"/>
  <c r="W304" i="1"/>
  <c r="W340" i="1"/>
  <c r="W376" i="1"/>
  <c r="W412" i="1"/>
  <c r="W448" i="1"/>
  <c r="W484" i="1"/>
  <c r="W520" i="1"/>
  <c r="W556" i="1"/>
  <c r="W592" i="1"/>
  <c r="W628" i="1"/>
  <c r="W664" i="1"/>
  <c r="W700" i="1"/>
  <c r="W736" i="1"/>
  <c r="W772" i="1"/>
  <c r="W808" i="1"/>
  <c r="W844" i="1"/>
  <c r="W880" i="1"/>
  <c r="W916" i="1"/>
  <c r="W941" i="1"/>
  <c r="W959" i="1"/>
  <c r="W977" i="1"/>
  <c r="W995" i="1"/>
  <c r="W1013" i="1"/>
  <c r="W1031" i="1"/>
  <c r="W1048" i="1"/>
  <c r="W1060" i="1"/>
  <c r="W1072" i="1"/>
  <c r="W1084" i="1"/>
  <c r="W1096" i="1"/>
  <c r="W1106" i="1"/>
  <c r="W1114" i="1"/>
  <c r="W1124" i="1"/>
  <c r="W1132" i="1"/>
  <c r="W1142" i="1"/>
  <c r="W1150" i="1"/>
  <c r="W1160" i="1"/>
  <c r="W1168" i="1"/>
  <c r="W1178" i="1"/>
  <c r="W1186" i="1"/>
  <c r="W1196" i="1"/>
  <c r="W1203" i="1"/>
  <c r="W1210" i="1"/>
  <c r="W1217" i="1"/>
  <c r="W1225" i="1"/>
  <c r="W1231" i="1"/>
  <c r="W1237" i="1"/>
  <c r="W1243" i="1"/>
  <c r="W1249" i="1"/>
  <c r="W1255" i="1"/>
  <c r="W1261" i="1"/>
  <c r="V3" i="1"/>
  <c r="V9" i="1"/>
  <c r="V15" i="1"/>
  <c r="V21" i="1"/>
  <c r="V27" i="1"/>
  <c r="V33" i="1"/>
  <c r="V39" i="1"/>
  <c r="V45" i="1"/>
  <c r="V51" i="1"/>
  <c r="V57" i="1"/>
  <c r="V63" i="1"/>
  <c r="V69" i="1"/>
  <c r="V75" i="1"/>
  <c r="V81" i="1"/>
  <c r="V87" i="1"/>
  <c r="V93" i="1"/>
  <c r="V99" i="1"/>
  <c r="V105" i="1"/>
  <c r="V111" i="1"/>
  <c r="V117" i="1"/>
  <c r="V123" i="1"/>
  <c r="V129" i="1"/>
  <c r="V135" i="1"/>
  <c r="V141" i="1"/>
  <c r="V147" i="1"/>
  <c r="V153" i="1"/>
  <c r="V159" i="1"/>
  <c r="V165" i="1"/>
  <c r="V171" i="1"/>
  <c r="V177" i="1"/>
  <c r="V183" i="1"/>
  <c r="V189" i="1"/>
  <c r="V195" i="1"/>
  <c r="V201" i="1"/>
  <c r="V207" i="1"/>
  <c r="V213" i="1"/>
  <c r="V219" i="1"/>
  <c r="V225" i="1"/>
  <c r="V231" i="1"/>
  <c r="V237" i="1"/>
  <c r="V243" i="1"/>
  <c r="V249" i="1"/>
  <c r="V255" i="1"/>
  <c r="V261" i="1"/>
  <c r="V267" i="1"/>
  <c r="V273" i="1"/>
  <c r="V279" i="1"/>
  <c r="V285" i="1"/>
  <c r="V291" i="1"/>
  <c r="V297" i="1"/>
  <c r="V303" i="1"/>
  <c r="V309" i="1"/>
  <c r="V315" i="1"/>
  <c r="V321" i="1"/>
  <c r="V327" i="1"/>
  <c r="V333" i="1"/>
  <c r="V339" i="1"/>
  <c r="V345" i="1"/>
  <c r="U1260" i="1"/>
  <c r="U1254" i="1"/>
  <c r="U1248" i="1"/>
  <c r="U1242" i="1"/>
  <c r="U1236" i="1"/>
  <c r="U1230" i="1"/>
  <c r="U1224" i="1"/>
  <c r="U1218" i="1"/>
  <c r="U1212" i="1"/>
  <c r="U1206" i="1"/>
  <c r="U1200" i="1"/>
  <c r="U1194" i="1"/>
  <c r="U1188" i="1"/>
  <c r="U1182" i="1"/>
  <c r="U1176" i="1"/>
  <c r="U1170" i="1"/>
  <c r="U1164" i="1"/>
  <c r="U1158" i="1"/>
  <c r="U1152" i="1"/>
  <c r="U1146" i="1"/>
  <c r="U1140" i="1"/>
  <c r="U1134" i="1"/>
  <c r="U1128" i="1"/>
  <c r="U1122" i="1"/>
  <c r="U1116" i="1"/>
  <c r="U1110" i="1"/>
  <c r="U1104" i="1"/>
  <c r="U1098" i="1"/>
  <c r="U1092" i="1"/>
  <c r="U1086" i="1"/>
  <c r="U1080" i="1"/>
  <c r="U1074" i="1"/>
  <c r="U1068" i="1"/>
  <c r="U1062" i="1"/>
  <c r="U1056" i="1"/>
  <c r="U1050" i="1"/>
  <c r="U1044" i="1"/>
  <c r="U1038" i="1"/>
  <c r="U1032" i="1"/>
  <c r="U1026" i="1"/>
  <c r="U1020" i="1"/>
  <c r="U1014" i="1"/>
  <c r="U1008" i="1"/>
  <c r="U1002" i="1"/>
  <c r="U996" i="1"/>
  <c r="U990" i="1"/>
  <c r="U984" i="1"/>
  <c r="U978" i="1"/>
  <c r="U972" i="1"/>
  <c r="U966" i="1"/>
  <c r="U960" i="1"/>
  <c r="U954" i="1"/>
  <c r="U948" i="1"/>
  <c r="U942" i="1"/>
  <c r="U936" i="1"/>
  <c r="U930" i="1"/>
  <c r="U924" i="1"/>
  <c r="U918" i="1"/>
  <c r="U912" i="1"/>
  <c r="U906" i="1"/>
  <c r="U900" i="1"/>
  <c r="U894" i="1"/>
  <c r="U888" i="1"/>
  <c r="U882" i="1"/>
  <c r="U876" i="1"/>
  <c r="U870" i="1"/>
  <c r="U864" i="1"/>
  <c r="U858" i="1"/>
  <c r="U852" i="1"/>
  <c r="U846" i="1"/>
  <c r="U840" i="1"/>
  <c r="U834" i="1"/>
  <c r="U828" i="1"/>
  <c r="U822" i="1"/>
  <c r="U816" i="1"/>
  <c r="U810" i="1"/>
  <c r="U804" i="1"/>
  <c r="U798" i="1"/>
  <c r="U792" i="1"/>
  <c r="U786" i="1"/>
  <c r="U780" i="1"/>
  <c r="U774" i="1"/>
  <c r="U768" i="1"/>
  <c r="U762" i="1"/>
  <c r="U756" i="1"/>
  <c r="U750" i="1"/>
  <c r="U744" i="1"/>
  <c r="U738" i="1"/>
  <c r="U732" i="1"/>
  <c r="U726" i="1"/>
  <c r="U720" i="1"/>
  <c r="U714" i="1"/>
  <c r="U708" i="1"/>
  <c r="U702" i="1"/>
  <c r="U696" i="1"/>
  <c r="U690" i="1"/>
  <c r="U684" i="1"/>
  <c r="U678" i="1"/>
  <c r="U672" i="1"/>
  <c r="U666" i="1"/>
  <c r="U660" i="1"/>
  <c r="U654" i="1"/>
  <c r="U648" i="1"/>
  <c r="U642" i="1"/>
  <c r="U636" i="1"/>
  <c r="U630" i="1"/>
  <c r="U624" i="1"/>
  <c r="U618" i="1"/>
  <c r="U612" i="1"/>
  <c r="U606" i="1"/>
  <c r="U600" i="1"/>
  <c r="U594" i="1"/>
  <c r="U588" i="1"/>
  <c r="U582" i="1"/>
  <c r="U576" i="1"/>
  <c r="U570" i="1"/>
  <c r="U564" i="1"/>
  <c r="U558" i="1"/>
  <c r="U552" i="1"/>
  <c r="U546" i="1"/>
  <c r="U540" i="1"/>
  <c r="U534" i="1"/>
  <c r="U528" i="1"/>
  <c r="U522" i="1"/>
  <c r="U516" i="1"/>
  <c r="U510" i="1"/>
  <c r="U504" i="1"/>
  <c r="U498" i="1"/>
  <c r="U492" i="1"/>
  <c r="U486" i="1"/>
  <c r="U480" i="1"/>
  <c r="U474" i="1"/>
  <c r="U468" i="1"/>
  <c r="U462" i="1"/>
  <c r="U456" i="1"/>
  <c r="U450" i="1"/>
  <c r="U444" i="1"/>
  <c r="U438" i="1"/>
  <c r="U432" i="1"/>
  <c r="U426" i="1"/>
  <c r="U420" i="1"/>
  <c r="U414" i="1"/>
  <c r="U408" i="1"/>
  <c r="U402" i="1"/>
  <c r="U396" i="1"/>
  <c r="U390" i="1"/>
  <c r="U383" i="1"/>
  <c r="U376" i="1"/>
  <c r="U369" i="1"/>
  <c r="U361" i="1"/>
  <c r="U354" i="1"/>
  <c r="U347" i="1"/>
  <c r="U340" i="1"/>
  <c r="U333" i="1"/>
  <c r="U325" i="1"/>
  <c r="U318" i="1"/>
  <c r="U311" i="1"/>
  <c r="U304" i="1"/>
  <c r="U297" i="1"/>
  <c r="U286" i="1"/>
  <c r="U274" i="1"/>
  <c r="U262" i="1"/>
  <c r="U250" i="1"/>
  <c r="U238" i="1"/>
  <c r="U220" i="1"/>
  <c r="U202" i="1"/>
  <c r="U184" i="1"/>
  <c r="U166" i="1"/>
  <c r="U148" i="1"/>
  <c r="U130" i="1"/>
  <c r="U112" i="1"/>
  <c r="U88" i="1"/>
  <c r="U52" i="1"/>
  <c r="U16" i="1"/>
  <c r="V1245" i="1"/>
  <c r="V1209" i="1"/>
  <c r="V1173" i="1"/>
  <c r="V1137" i="1"/>
  <c r="V1101" i="1"/>
  <c r="V1065" i="1"/>
  <c r="V1029" i="1"/>
  <c r="V993" i="1"/>
  <c r="V957" i="1"/>
  <c r="V921" i="1"/>
  <c r="V885" i="1"/>
  <c r="V849" i="1"/>
  <c r="V813" i="1"/>
  <c r="V777" i="1"/>
  <c r="V741" i="1"/>
  <c r="V705" i="1"/>
  <c r="V669" i="1"/>
  <c r="V633" i="1"/>
  <c r="V597" i="1"/>
  <c r="V561" i="1"/>
  <c r="V525" i="1"/>
  <c r="V489" i="1"/>
  <c r="V453" i="1"/>
  <c r="V417" i="1"/>
  <c r="V381" i="1"/>
  <c r="U1265" i="1"/>
  <c r="U1259" i="1"/>
  <c r="U1253" i="1"/>
  <c r="U1247" i="1"/>
  <c r="U1241" i="1"/>
  <c r="U1235" i="1"/>
  <c r="U1229" i="1"/>
  <c r="U1223" i="1"/>
  <c r="U1217" i="1"/>
  <c r="U1211" i="1"/>
  <c r="U1205" i="1"/>
  <c r="U1199" i="1"/>
  <c r="U1193" i="1"/>
  <c r="U1187" i="1"/>
  <c r="U1181" i="1"/>
  <c r="U1175" i="1"/>
  <c r="U1169" i="1"/>
  <c r="U1163" i="1"/>
  <c r="U1157" i="1"/>
  <c r="U1151" i="1"/>
  <c r="U1145" i="1"/>
  <c r="U1139" i="1"/>
  <c r="U1133" i="1"/>
  <c r="U1127" i="1"/>
  <c r="U1121" i="1"/>
  <c r="U1115" i="1"/>
  <c r="U1109" i="1"/>
  <c r="U1103" i="1"/>
  <c r="U1097" i="1"/>
  <c r="U1091" i="1"/>
  <c r="U1085" i="1"/>
  <c r="U1079" i="1"/>
  <c r="U1073" i="1"/>
  <c r="U1067" i="1"/>
  <c r="U1061" i="1"/>
  <c r="U1055" i="1"/>
  <c r="U1049" i="1"/>
  <c r="U1043" i="1"/>
  <c r="U1037" i="1"/>
  <c r="U1031" i="1"/>
  <c r="U1025" i="1"/>
  <c r="U1019" i="1"/>
  <c r="U1013" i="1"/>
  <c r="U1007" i="1"/>
  <c r="U1001" i="1"/>
  <c r="U995" i="1"/>
  <c r="U989" i="1"/>
  <c r="U983" i="1"/>
  <c r="U977" i="1"/>
  <c r="U971" i="1"/>
  <c r="U965" i="1"/>
  <c r="U959" i="1"/>
  <c r="U953" i="1"/>
  <c r="U947" i="1"/>
  <c r="U941" i="1"/>
  <c r="U935" i="1"/>
  <c r="U929" i="1"/>
  <c r="U923" i="1"/>
  <c r="U917" i="1"/>
  <c r="U911" i="1"/>
  <c r="U905" i="1"/>
  <c r="U899" i="1"/>
  <c r="U893" i="1"/>
  <c r="U887" i="1"/>
  <c r="U881" i="1"/>
  <c r="U875" i="1"/>
  <c r="U869" i="1"/>
  <c r="U863" i="1"/>
  <c r="U857" i="1"/>
  <c r="U851" i="1"/>
  <c r="U845" i="1"/>
  <c r="U839" i="1"/>
  <c r="U833" i="1"/>
  <c r="U827" i="1"/>
  <c r="U821" i="1"/>
  <c r="U815" i="1"/>
  <c r="U809" i="1"/>
  <c r="U803" i="1"/>
  <c r="U797" i="1"/>
  <c r="U791" i="1"/>
  <c r="U785" i="1"/>
  <c r="U779" i="1"/>
  <c r="U773" i="1"/>
  <c r="U767" i="1"/>
  <c r="U761" i="1"/>
  <c r="U755" i="1"/>
  <c r="U749" i="1"/>
  <c r="U743" i="1"/>
  <c r="U737" i="1"/>
  <c r="U731" i="1"/>
  <c r="U725" i="1"/>
  <c r="U719" i="1"/>
  <c r="U713" i="1"/>
  <c r="U707" i="1"/>
  <c r="U701" i="1"/>
  <c r="U695" i="1"/>
  <c r="U689" i="1"/>
  <c r="U683" i="1"/>
  <c r="U677" i="1"/>
  <c r="U671" i="1"/>
  <c r="U665" i="1"/>
  <c r="U659" i="1"/>
  <c r="U653" i="1"/>
  <c r="U647" i="1"/>
  <c r="U641" i="1"/>
  <c r="U635" i="1"/>
  <c r="U629" i="1"/>
  <c r="U623" i="1"/>
  <c r="U617" i="1"/>
  <c r="U611" i="1"/>
  <c r="U605" i="1"/>
  <c r="U599" i="1"/>
  <c r="U593" i="1"/>
  <c r="U587" i="1"/>
  <c r="U581" i="1"/>
  <c r="U575" i="1"/>
  <c r="U569" i="1"/>
  <c r="U563" i="1"/>
  <c r="U557" i="1"/>
  <c r="U551" i="1"/>
  <c r="U545" i="1"/>
  <c r="U539" i="1"/>
  <c r="U533" i="1"/>
  <c r="U527" i="1"/>
  <c r="U521" i="1"/>
  <c r="U515" i="1"/>
  <c r="U509" i="1"/>
  <c r="U503" i="1"/>
  <c r="U497" i="1"/>
  <c r="U491" i="1"/>
  <c r="U485" i="1"/>
  <c r="U479" i="1"/>
  <c r="U473" i="1"/>
  <c r="U467" i="1"/>
  <c r="U461" i="1"/>
  <c r="U455" i="1"/>
  <c r="U449" i="1"/>
  <c r="U443" i="1"/>
  <c r="U437" i="1"/>
  <c r="U431" i="1"/>
  <c r="U425" i="1"/>
  <c r="U419" i="1"/>
  <c r="U413" i="1"/>
  <c r="U407" i="1"/>
  <c r="U401" i="1"/>
  <c r="U395" i="1"/>
  <c r="U389" i="1"/>
  <c r="U382" i="1"/>
  <c r="U375" i="1"/>
  <c r="U367" i="1"/>
  <c r="U360" i="1"/>
  <c r="U353" i="1"/>
  <c r="U346" i="1"/>
  <c r="U339" i="1"/>
  <c r="U331" i="1"/>
  <c r="U324" i="1"/>
  <c r="U317" i="1"/>
  <c r="U310" i="1"/>
  <c r="U303" i="1"/>
  <c r="U294" i="1"/>
  <c r="U285" i="1"/>
  <c r="U273" i="1"/>
  <c r="U261" i="1"/>
  <c r="U249" i="1"/>
  <c r="U234" i="1"/>
  <c r="U216" i="1"/>
  <c r="U198" i="1"/>
  <c r="U180" i="1"/>
  <c r="U162" i="1"/>
  <c r="U144" i="1"/>
  <c r="U126" i="1"/>
  <c r="U108" i="1"/>
  <c r="U82" i="1"/>
  <c r="U46" i="1"/>
  <c r="U10" i="1"/>
  <c r="V1239" i="1"/>
  <c r="V1203" i="1"/>
  <c r="V1167" i="1"/>
  <c r="V1131" i="1"/>
  <c r="V1095" i="1"/>
  <c r="V1059" i="1"/>
  <c r="V1023" i="1"/>
  <c r="V987" i="1"/>
  <c r="V951" i="1"/>
  <c r="V915" i="1"/>
  <c r="V879" i="1"/>
  <c r="V843" i="1"/>
  <c r="V807" i="1"/>
  <c r="V771" i="1"/>
  <c r="V735" i="1"/>
  <c r="V699" i="1"/>
  <c r="V663" i="1"/>
  <c r="V627" i="1"/>
  <c r="V591" i="1"/>
  <c r="V555" i="1"/>
  <c r="V519" i="1"/>
  <c r="V483" i="1"/>
  <c r="V447" i="1"/>
  <c r="V411" i="1"/>
  <c r="V375" i="1"/>
  <c r="U1264" i="1"/>
  <c r="U1258" i="1"/>
  <c r="U1252" i="1"/>
  <c r="U1246" i="1"/>
  <c r="U1240" i="1"/>
  <c r="U1234" i="1"/>
  <c r="U1228" i="1"/>
  <c r="U1222" i="1"/>
  <c r="U1216" i="1"/>
  <c r="U1210" i="1"/>
  <c r="U1204" i="1"/>
  <c r="U1198" i="1"/>
  <c r="U1192" i="1"/>
  <c r="U1186" i="1"/>
  <c r="U1180" i="1"/>
  <c r="U1174" i="1"/>
  <c r="U1168" i="1"/>
  <c r="U1162" i="1"/>
  <c r="U1156" i="1"/>
  <c r="U1150" i="1"/>
  <c r="U1144" i="1"/>
  <c r="U1138" i="1"/>
  <c r="U1132" i="1"/>
  <c r="U1126" i="1"/>
  <c r="U1120" i="1"/>
  <c r="U1114" i="1"/>
  <c r="U1108" i="1"/>
  <c r="U1102" i="1"/>
  <c r="U1096" i="1"/>
  <c r="U1090" i="1"/>
  <c r="U1084" i="1"/>
  <c r="U1078" i="1"/>
  <c r="U1072" i="1"/>
  <c r="U1066" i="1"/>
  <c r="U1060" i="1"/>
  <c r="U1054" i="1"/>
  <c r="U1048" i="1"/>
  <c r="U1042" i="1"/>
  <c r="U1036" i="1"/>
  <c r="U1030" i="1"/>
  <c r="U1024" i="1"/>
  <c r="U1018" i="1"/>
  <c r="U1012" i="1"/>
  <c r="U1006" i="1"/>
  <c r="U1000" i="1"/>
  <c r="U994" i="1"/>
  <c r="U988" i="1"/>
  <c r="U982" i="1"/>
  <c r="U976" i="1"/>
  <c r="U970" i="1"/>
  <c r="U964" i="1"/>
  <c r="U958" i="1"/>
  <c r="U952" i="1"/>
  <c r="U946" i="1"/>
  <c r="U940" i="1"/>
  <c r="U934" i="1"/>
  <c r="U928" i="1"/>
  <c r="U922" i="1"/>
  <c r="U916" i="1"/>
  <c r="U910" i="1"/>
  <c r="U904" i="1"/>
  <c r="U898" i="1"/>
  <c r="U892" i="1"/>
  <c r="U886" i="1"/>
  <c r="U880" i="1"/>
  <c r="U874" i="1"/>
  <c r="U868" i="1"/>
  <c r="U862" i="1"/>
  <c r="U856" i="1"/>
  <c r="U850" i="1"/>
  <c r="U844" i="1"/>
  <c r="U838" i="1"/>
  <c r="U832" i="1"/>
  <c r="U826" i="1"/>
  <c r="U820" i="1"/>
  <c r="U814" i="1"/>
  <c r="U808" i="1"/>
  <c r="U802" i="1"/>
  <c r="U796" i="1"/>
  <c r="U790" i="1"/>
  <c r="U784" i="1"/>
  <c r="U778" i="1"/>
  <c r="U772" i="1"/>
  <c r="U766" i="1"/>
  <c r="U760" i="1"/>
  <c r="U754" i="1"/>
  <c r="U748" i="1"/>
  <c r="U742" i="1"/>
  <c r="U736" i="1"/>
  <c r="U730" i="1"/>
  <c r="U724" i="1"/>
  <c r="U718" i="1"/>
  <c r="U712" i="1"/>
  <c r="U706" i="1"/>
  <c r="U700" i="1"/>
  <c r="U694" i="1"/>
  <c r="U688" i="1"/>
  <c r="U682" i="1"/>
  <c r="U676" i="1"/>
  <c r="U670" i="1"/>
  <c r="U664" i="1"/>
  <c r="U658" i="1"/>
  <c r="U652" i="1"/>
  <c r="U646" i="1"/>
  <c r="U640" i="1"/>
  <c r="U634" i="1"/>
  <c r="U628" i="1"/>
  <c r="U622" i="1"/>
  <c r="U616" i="1"/>
  <c r="U610" i="1"/>
  <c r="U604" i="1"/>
  <c r="U598" i="1"/>
  <c r="U592" i="1"/>
  <c r="U586" i="1"/>
  <c r="U580" i="1"/>
  <c r="U574" i="1"/>
  <c r="U568" i="1"/>
  <c r="U562" i="1"/>
  <c r="U556" i="1"/>
  <c r="U550" i="1"/>
  <c r="U544" i="1"/>
  <c r="U538" i="1"/>
  <c r="U532" i="1"/>
  <c r="U526" i="1"/>
  <c r="U520" i="1"/>
  <c r="U514" i="1"/>
  <c r="U508" i="1"/>
  <c r="U502" i="1"/>
  <c r="U496" i="1"/>
  <c r="U490" i="1"/>
  <c r="U484" i="1"/>
  <c r="U478" i="1"/>
  <c r="U472" i="1"/>
  <c r="U466" i="1"/>
  <c r="U460" i="1"/>
  <c r="U454" i="1"/>
  <c r="U448" i="1"/>
  <c r="U442" i="1"/>
  <c r="U436" i="1"/>
  <c r="U430" i="1"/>
  <c r="U424" i="1"/>
  <c r="U418" i="1"/>
  <c r="U412" i="1"/>
  <c r="U406" i="1"/>
  <c r="U400" i="1"/>
  <c r="U394" i="1"/>
  <c r="U388" i="1"/>
  <c r="U381" i="1"/>
  <c r="U373" i="1"/>
  <c r="U366" i="1"/>
  <c r="U359" i="1"/>
  <c r="U352" i="1"/>
  <c r="U345" i="1"/>
  <c r="U337" i="1"/>
  <c r="U330" i="1"/>
  <c r="U323" i="1"/>
  <c r="U316" i="1"/>
  <c r="U309" i="1"/>
  <c r="U301" i="1"/>
  <c r="U293" i="1"/>
  <c r="U282" i="1"/>
  <c r="U270" i="1"/>
  <c r="U258" i="1"/>
  <c r="U246" i="1"/>
  <c r="U232" i="1"/>
  <c r="U214" i="1"/>
  <c r="U196" i="1"/>
  <c r="U178" i="1"/>
  <c r="U160" i="1"/>
  <c r="U142" i="1"/>
  <c r="U124" i="1"/>
  <c r="U106" i="1"/>
  <c r="U76" i="1"/>
  <c r="U40" i="1"/>
  <c r="U4" i="1"/>
  <c r="V1233" i="1"/>
  <c r="V1197" i="1"/>
  <c r="V1161" i="1"/>
  <c r="V1125" i="1"/>
  <c r="V1089" i="1"/>
  <c r="V1053" i="1"/>
  <c r="V1017" i="1"/>
  <c r="V981" i="1"/>
  <c r="V945" i="1"/>
  <c r="V909" i="1"/>
  <c r="V873" i="1"/>
  <c r="V837" i="1"/>
  <c r="V801" i="1"/>
  <c r="V765" i="1"/>
  <c r="V729" i="1"/>
  <c r="V693" i="1"/>
  <c r="V657" i="1"/>
  <c r="V621" i="1"/>
  <c r="V585" i="1"/>
  <c r="V549" i="1"/>
  <c r="V513" i="1"/>
  <c r="V477" i="1"/>
  <c r="V441" i="1"/>
  <c r="V405" i="1"/>
  <c r="V369" i="1"/>
  <c r="U1263" i="1"/>
  <c r="U1257" i="1"/>
  <c r="U1251" i="1"/>
  <c r="U1245" i="1"/>
  <c r="U1239" i="1"/>
  <c r="U1233" i="1"/>
  <c r="U1227" i="1"/>
  <c r="U1221" i="1"/>
  <c r="U1215" i="1"/>
  <c r="U1209" i="1"/>
  <c r="U1203" i="1"/>
  <c r="U1197" i="1"/>
  <c r="U1191" i="1"/>
  <c r="U1185" i="1"/>
  <c r="U1179" i="1"/>
  <c r="U1173" i="1"/>
  <c r="U1167" i="1"/>
  <c r="U1161" i="1"/>
  <c r="U1155" i="1"/>
  <c r="U1149" i="1"/>
  <c r="U1143" i="1"/>
  <c r="U1137" i="1"/>
  <c r="U1131" i="1"/>
  <c r="U1125" i="1"/>
  <c r="U1119" i="1"/>
  <c r="U1113" i="1"/>
  <c r="U1107" i="1"/>
  <c r="U1101" i="1"/>
  <c r="U1095" i="1"/>
  <c r="U1089" i="1"/>
  <c r="U1083" i="1"/>
  <c r="U1077" i="1"/>
  <c r="U1071" i="1"/>
  <c r="U1065" i="1"/>
  <c r="U1059" i="1"/>
  <c r="U1053" i="1"/>
  <c r="U1047" i="1"/>
  <c r="U1041" i="1"/>
  <c r="U1035" i="1"/>
  <c r="U1029" i="1"/>
  <c r="U1023" i="1"/>
  <c r="U1017" i="1"/>
  <c r="U1011" i="1"/>
  <c r="U1005" i="1"/>
  <c r="U999" i="1"/>
  <c r="U993" i="1"/>
  <c r="U987" i="1"/>
  <c r="U981" i="1"/>
  <c r="U975" i="1"/>
  <c r="U969" i="1"/>
  <c r="U963" i="1"/>
  <c r="U957" i="1"/>
  <c r="U951" i="1"/>
  <c r="U945" i="1"/>
  <c r="U939" i="1"/>
  <c r="U933" i="1"/>
  <c r="U927" i="1"/>
  <c r="U921" i="1"/>
  <c r="U915" i="1"/>
  <c r="U909" i="1"/>
  <c r="U903" i="1"/>
  <c r="U897" i="1"/>
  <c r="U891" i="1"/>
  <c r="U885" i="1"/>
  <c r="U879" i="1"/>
  <c r="U873" i="1"/>
  <c r="U867" i="1"/>
  <c r="U861" i="1"/>
  <c r="U855" i="1"/>
  <c r="U849" i="1"/>
  <c r="U843" i="1"/>
  <c r="U837" i="1"/>
  <c r="U831" i="1"/>
  <c r="U825" i="1"/>
  <c r="U819" i="1"/>
  <c r="U813" i="1"/>
  <c r="U807" i="1"/>
  <c r="U801" i="1"/>
  <c r="U795" i="1"/>
  <c r="U789" i="1"/>
  <c r="U783" i="1"/>
  <c r="U777" i="1"/>
  <c r="U771" i="1"/>
  <c r="U765" i="1"/>
  <c r="U759" i="1"/>
  <c r="U753" i="1"/>
  <c r="U747" i="1"/>
  <c r="U741" i="1"/>
  <c r="U735" i="1"/>
  <c r="U729" i="1"/>
  <c r="U723" i="1"/>
  <c r="U717" i="1"/>
  <c r="U711" i="1"/>
  <c r="U705" i="1"/>
  <c r="U699" i="1"/>
  <c r="U693" i="1"/>
  <c r="U687" i="1"/>
  <c r="U681" i="1"/>
  <c r="U675" i="1"/>
  <c r="U669" i="1"/>
  <c r="U663" i="1"/>
  <c r="U657" i="1"/>
  <c r="U651" i="1"/>
  <c r="U645" i="1"/>
  <c r="U639" i="1"/>
  <c r="U633" i="1"/>
  <c r="U627" i="1"/>
  <c r="U621" i="1"/>
  <c r="U615" i="1"/>
  <c r="U609" i="1"/>
  <c r="U603" i="1"/>
  <c r="U597" i="1"/>
  <c r="U591" i="1"/>
  <c r="U585" i="1"/>
  <c r="U579" i="1"/>
  <c r="U573" i="1"/>
  <c r="U567" i="1"/>
  <c r="U561" i="1"/>
  <c r="U555" i="1"/>
  <c r="U549" i="1"/>
  <c r="U543" i="1"/>
  <c r="U537" i="1"/>
  <c r="U531" i="1"/>
  <c r="U525" i="1"/>
  <c r="U519" i="1"/>
  <c r="U513" i="1"/>
  <c r="U507" i="1"/>
  <c r="U501" i="1"/>
  <c r="U495" i="1"/>
  <c r="U489" i="1"/>
  <c r="U483" i="1"/>
  <c r="U477" i="1"/>
  <c r="U471" i="1"/>
  <c r="U465" i="1"/>
  <c r="U459" i="1"/>
  <c r="U453" i="1"/>
  <c r="U447" i="1"/>
  <c r="U441" i="1"/>
  <c r="U435" i="1"/>
  <c r="U429" i="1"/>
  <c r="U423" i="1"/>
  <c r="U417" i="1"/>
  <c r="U411" i="1"/>
  <c r="U405" i="1"/>
  <c r="U399" i="1"/>
  <c r="U393" i="1"/>
  <c r="U387" i="1"/>
  <c r="U379" i="1"/>
  <c r="U372" i="1"/>
  <c r="U365" i="1"/>
  <c r="U358" i="1"/>
  <c r="U351" i="1"/>
  <c r="U343" i="1"/>
  <c r="U336" i="1"/>
  <c r="U329" i="1"/>
  <c r="U322" i="1"/>
  <c r="U315" i="1"/>
  <c r="U307" i="1"/>
  <c r="U300" i="1"/>
  <c r="U292" i="1"/>
  <c r="U280" i="1"/>
  <c r="U268" i="1"/>
  <c r="U256" i="1"/>
  <c r="U244" i="1"/>
  <c r="U228" i="1"/>
  <c r="U210" i="1"/>
  <c r="U192" i="1"/>
  <c r="U174" i="1"/>
  <c r="U156" i="1"/>
  <c r="U138" i="1"/>
  <c r="U120" i="1"/>
  <c r="U102" i="1"/>
  <c r="U70" i="1"/>
  <c r="U34" i="1"/>
  <c r="V1263" i="1"/>
  <c r="V1227" i="1"/>
  <c r="V1191" i="1"/>
  <c r="V1155" i="1"/>
  <c r="V1119" i="1"/>
  <c r="V1083" i="1"/>
  <c r="V1047" i="1"/>
  <c r="V1011" i="1"/>
  <c r="V975" i="1"/>
  <c r="V939" i="1"/>
  <c r="V903" i="1"/>
  <c r="V867" i="1"/>
  <c r="V831" i="1"/>
  <c r="V795" i="1"/>
  <c r="V759" i="1"/>
  <c r="V723" i="1"/>
  <c r="V687" i="1"/>
  <c r="V651" i="1"/>
  <c r="V615" i="1"/>
  <c r="V579" i="1"/>
  <c r="V543" i="1"/>
  <c r="V507" i="1"/>
  <c r="V471" i="1"/>
  <c r="V435" i="1"/>
  <c r="V399" i="1"/>
  <c r="V363" i="1"/>
  <c r="U1262" i="1"/>
  <c r="U1256" i="1"/>
  <c r="U1250" i="1"/>
  <c r="U1244" i="1"/>
  <c r="U1238" i="1"/>
  <c r="U1232" i="1"/>
  <c r="U1226" i="1"/>
  <c r="U1220" i="1"/>
  <c r="U1214" i="1"/>
  <c r="U1208" i="1"/>
  <c r="U1202" i="1"/>
  <c r="U1196" i="1"/>
  <c r="U1190" i="1"/>
  <c r="U1184" i="1"/>
  <c r="U1178" i="1"/>
  <c r="U1172" i="1"/>
  <c r="U1166" i="1"/>
  <c r="U1160" i="1"/>
  <c r="U1154" i="1"/>
  <c r="U1148" i="1"/>
  <c r="U1142" i="1"/>
  <c r="U1136" i="1"/>
  <c r="U1130" i="1"/>
  <c r="U1124" i="1"/>
  <c r="U1118" i="1"/>
  <c r="U1112" i="1"/>
  <c r="U1106" i="1"/>
  <c r="U1100" i="1"/>
  <c r="U1094" i="1"/>
  <c r="U1088" i="1"/>
  <c r="U1082" i="1"/>
  <c r="U1076" i="1"/>
  <c r="U1070" i="1"/>
  <c r="U1064" i="1"/>
  <c r="U1058" i="1"/>
  <c r="U1052" i="1"/>
  <c r="U1046" i="1"/>
  <c r="U1040" i="1"/>
  <c r="U1034" i="1"/>
  <c r="U1028" i="1"/>
  <c r="U1022" i="1"/>
  <c r="U1016" i="1"/>
  <c r="U1010" i="1"/>
  <c r="U1004" i="1"/>
  <c r="U998" i="1"/>
  <c r="U992" i="1"/>
  <c r="U986" i="1"/>
  <c r="U980" i="1"/>
  <c r="U974" i="1"/>
  <c r="U968" i="1"/>
  <c r="U962" i="1"/>
  <c r="U956" i="1"/>
  <c r="U950" i="1"/>
  <c r="U944" i="1"/>
  <c r="U938" i="1"/>
  <c r="U932" i="1"/>
  <c r="U926" i="1"/>
  <c r="U920" i="1"/>
  <c r="U914" i="1"/>
  <c r="U908" i="1"/>
  <c r="U902" i="1"/>
  <c r="U896" i="1"/>
  <c r="U890" i="1"/>
  <c r="U884" i="1"/>
  <c r="U878" i="1"/>
  <c r="U872" i="1"/>
  <c r="U866" i="1"/>
  <c r="U860" i="1"/>
  <c r="U854" i="1"/>
  <c r="U848" i="1"/>
  <c r="U842" i="1"/>
  <c r="U836" i="1"/>
  <c r="U830" i="1"/>
  <c r="U824" i="1"/>
  <c r="U818" i="1"/>
  <c r="U812" i="1"/>
  <c r="U806" i="1"/>
  <c r="U800" i="1"/>
  <c r="U794" i="1"/>
  <c r="U788" i="1"/>
  <c r="U782" i="1"/>
  <c r="U776" i="1"/>
  <c r="U770" i="1"/>
  <c r="U764" i="1"/>
  <c r="U758" i="1"/>
  <c r="U752" i="1"/>
  <c r="U746" i="1"/>
  <c r="U740" i="1"/>
  <c r="U734" i="1"/>
  <c r="U728" i="1"/>
  <c r="U722" i="1"/>
  <c r="U716" i="1"/>
  <c r="U710" i="1"/>
  <c r="U704" i="1"/>
  <c r="U698" i="1"/>
  <c r="U692" i="1"/>
  <c r="U686" i="1"/>
  <c r="U680" i="1"/>
  <c r="U674" i="1"/>
  <c r="U668" i="1"/>
  <c r="U662" i="1"/>
  <c r="U656" i="1"/>
  <c r="U650" i="1"/>
  <c r="U644" i="1"/>
  <c r="U638" i="1"/>
  <c r="U632" i="1"/>
  <c r="U626" i="1"/>
  <c r="U620" i="1"/>
  <c r="U614" i="1"/>
  <c r="U608" i="1"/>
  <c r="U602" i="1"/>
  <c r="U596" i="1"/>
  <c r="U590" i="1"/>
  <c r="U584" i="1"/>
  <c r="U578" i="1"/>
  <c r="U572" i="1"/>
  <c r="U566" i="1"/>
  <c r="U560" i="1"/>
  <c r="U554" i="1"/>
  <c r="U548" i="1"/>
  <c r="U542" i="1"/>
  <c r="U536" i="1"/>
  <c r="U530" i="1"/>
  <c r="U524" i="1"/>
  <c r="U518" i="1"/>
  <c r="U512" i="1"/>
  <c r="U506" i="1"/>
  <c r="U500" i="1"/>
  <c r="U494" i="1"/>
  <c r="U488" i="1"/>
  <c r="U482" i="1"/>
  <c r="U476" i="1"/>
  <c r="U470" i="1"/>
  <c r="U464" i="1"/>
  <c r="U458" i="1"/>
  <c r="U452" i="1"/>
  <c r="U446" i="1"/>
  <c r="U440" i="1"/>
  <c r="U434" i="1"/>
  <c r="U428" i="1"/>
  <c r="U422" i="1"/>
  <c r="U416" i="1"/>
  <c r="U410" i="1"/>
  <c r="U404" i="1"/>
  <c r="U398" i="1"/>
  <c r="U392" i="1"/>
  <c r="U385" i="1"/>
  <c r="AY5" i="1" s="1"/>
  <c r="U378" i="1"/>
  <c r="U371" i="1"/>
  <c r="U364" i="1"/>
  <c r="U357" i="1"/>
  <c r="U349" i="1"/>
  <c r="U342" i="1"/>
  <c r="U335" i="1"/>
  <c r="U328" i="1"/>
  <c r="U321" i="1"/>
  <c r="U313" i="1"/>
  <c r="U306" i="1"/>
  <c r="U299" i="1"/>
  <c r="U291" i="1"/>
  <c r="U279" i="1"/>
  <c r="U267" i="1"/>
  <c r="U255" i="1"/>
  <c r="U243" i="1"/>
  <c r="U226" i="1"/>
  <c r="U208" i="1"/>
  <c r="U190" i="1"/>
  <c r="U172" i="1"/>
  <c r="U154" i="1"/>
  <c r="U136" i="1"/>
  <c r="U118" i="1"/>
  <c r="U100" i="1"/>
  <c r="U64" i="1"/>
  <c r="U28" i="1"/>
  <c r="V1257" i="1"/>
  <c r="V1221" i="1"/>
  <c r="V1185" i="1"/>
  <c r="V1149" i="1"/>
  <c r="V1113" i="1"/>
  <c r="V1077" i="1"/>
  <c r="V1041" i="1"/>
  <c r="V1005" i="1"/>
  <c r="V969" i="1"/>
  <c r="V933" i="1"/>
  <c r="V897" i="1"/>
  <c r="V861" i="1"/>
  <c r="V825" i="1"/>
  <c r="V789" i="1"/>
  <c r="V753" i="1"/>
  <c r="V717" i="1"/>
  <c r="V681" i="1"/>
  <c r="V645" i="1"/>
  <c r="V609" i="1"/>
  <c r="V573" i="1"/>
  <c r="V537" i="1"/>
  <c r="V501" i="1"/>
  <c r="V465" i="1"/>
  <c r="V429" i="1"/>
  <c r="V393" i="1"/>
  <c r="V357" i="1"/>
  <c r="U1261" i="1"/>
  <c r="U1255" i="1"/>
  <c r="U1249" i="1"/>
  <c r="U1243" i="1"/>
  <c r="U1237" i="1"/>
  <c r="U1231" i="1"/>
  <c r="U1225" i="1"/>
  <c r="U1219" i="1"/>
  <c r="U1213" i="1"/>
  <c r="U1207" i="1"/>
  <c r="U1201" i="1"/>
  <c r="U1195" i="1"/>
  <c r="U1189" i="1"/>
  <c r="U1183" i="1"/>
  <c r="U1177" i="1"/>
  <c r="U1171" i="1"/>
  <c r="U1165" i="1"/>
  <c r="U1159" i="1"/>
  <c r="U1153" i="1"/>
  <c r="U1147" i="1"/>
  <c r="U1141" i="1"/>
  <c r="U1135" i="1"/>
  <c r="U1129" i="1"/>
  <c r="U1123" i="1"/>
  <c r="U1117" i="1"/>
  <c r="U1111" i="1"/>
  <c r="U1105" i="1"/>
  <c r="U1099" i="1"/>
  <c r="U1093" i="1"/>
  <c r="U1087" i="1"/>
  <c r="U1081" i="1"/>
  <c r="U1075" i="1"/>
  <c r="U1069" i="1"/>
  <c r="U1063" i="1"/>
  <c r="U1057" i="1"/>
  <c r="U1051" i="1"/>
  <c r="U1045" i="1"/>
  <c r="U1039" i="1"/>
  <c r="U1033" i="1"/>
  <c r="U1027" i="1"/>
  <c r="U1021" i="1"/>
  <c r="U1015" i="1"/>
  <c r="U1009" i="1"/>
  <c r="U1003" i="1"/>
  <c r="U997" i="1"/>
  <c r="U991" i="1"/>
  <c r="U985" i="1"/>
  <c r="U979" i="1"/>
  <c r="U973" i="1"/>
  <c r="U967" i="1"/>
  <c r="U961" i="1"/>
  <c r="U955" i="1"/>
  <c r="U949" i="1"/>
  <c r="U943" i="1"/>
  <c r="U937" i="1"/>
  <c r="U931" i="1"/>
  <c r="U925" i="1"/>
  <c r="U919" i="1"/>
  <c r="U913" i="1"/>
  <c r="U907" i="1"/>
  <c r="U901" i="1"/>
  <c r="U895" i="1"/>
  <c r="U889" i="1"/>
  <c r="U883" i="1"/>
  <c r="U877" i="1"/>
  <c r="U871" i="1"/>
  <c r="U865" i="1"/>
  <c r="U859" i="1"/>
  <c r="U853" i="1"/>
  <c r="U847" i="1"/>
  <c r="U841" i="1"/>
  <c r="U835" i="1"/>
  <c r="U829" i="1"/>
  <c r="U823" i="1"/>
  <c r="U817" i="1"/>
  <c r="U811" i="1"/>
  <c r="U805" i="1"/>
  <c r="U799" i="1"/>
  <c r="U793" i="1"/>
  <c r="U787" i="1"/>
  <c r="U781" i="1"/>
  <c r="U775" i="1"/>
  <c r="U769" i="1"/>
  <c r="U763" i="1"/>
  <c r="U757" i="1"/>
  <c r="U751" i="1"/>
  <c r="U745" i="1"/>
  <c r="U739" i="1"/>
  <c r="U733" i="1"/>
  <c r="U727" i="1"/>
  <c r="U721" i="1"/>
  <c r="U715" i="1"/>
  <c r="U709" i="1"/>
  <c r="U703" i="1"/>
  <c r="U697" i="1"/>
  <c r="U691" i="1"/>
  <c r="U685" i="1"/>
  <c r="U679" i="1"/>
  <c r="U673" i="1"/>
  <c r="U667" i="1"/>
  <c r="U661" i="1"/>
  <c r="U655" i="1"/>
  <c r="U649" i="1"/>
  <c r="U643" i="1"/>
  <c r="U637" i="1"/>
  <c r="U631" i="1"/>
  <c r="U625" i="1"/>
  <c r="U619" i="1"/>
  <c r="U613" i="1"/>
  <c r="U607" i="1"/>
  <c r="U601" i="1"/>
  <c r="U595" i="1"/>
  <c r="U589" i="1"/>
  <c r="U583" i="1"/>
  <c r="U577" i="1"/>
  <c r="U571" i="1"/>
  <c r="U565" i="1"/>
  <c r="U559" i="1"/>
  <c r="U553" i="1"/>
  <c r="U547" i="1"/>
  <c r="U541" i="1"/>
  <c r="U535" i="1"/>
  <c r="U529" i="1"/>
  <c r="U523" i="1"/>
  <c r="U517" i="1"/>
  <c r="U511" i="1"/>
  <c r="U505" i="1"/>
  <c r="U499" i="1"/>
  <c r="U493" i="1"/>
  <c r="U487" i="1"/>
  <c r="U481" i="1"/>
  <c r="U475" i="1"/>
  <c r="U469" i="1"/>
  <c r="U463" i="1"/>
  <c r="U457" i="1"/>
  <c r="U451" i="1"/>
  <c r="U445" i="1"/>
  <c r="U439" i="1"/>
  <c r="U433" i="1"/>
  <c r="U427" i="1"/>
  <c r="U421" i="1"/>
  <c r="U415" i="1"/>
  <c r="U409" i="1"/>
  <c r="U403" i="1"/>
  <c r="U397" i="1"/>
  <c r="U391" i="1"/>
  <c r="U384" i="1"/>
  <c r="U377" i="1"/>
  <c r="U370" i="1"/>
  <c r="U363" i="1"/>
  <c r="U355" i="1"/>
  <c r="U348" i="1"/>
  <c r="U341" i="1"/>
  <c r="U334" i="1"/>
  <c r="U327" i="1"/>
  <c r="U319" i="1"/>
  <c r="U312" i="1"/>
  <c r="U305" i="1"/>
  <c r="U298" i="1"/>
  <c r="U288" i="1"/>
  <c r="U276" i="1"/>
  <c r="U264" i="1"/>
  <c r="U252" i="1"/>
  <c r="U240" i="1"/>
  <c r="U222" i="1"/>
  <c r="U204" i="1"/>
  <c r="U186" i="1"/>
  <c r="U168" i="1"/>
  <c r="U150" i="1"/>
  <c r="U132" i="1"/>
  <c r="U114" i="1"/>
  <c r="U94" i="1"/>
  <c r="U58" i="1"/>
  <c r="U22" i="1"/>
  <c r="V1251" i="1"/>
  <c r="V1215" i="1"/>
  <c r="V1179" i="1"/>
  <c r="V1143" i="1"/>
  <c r="V1107" i="1"/>
  <c r="V1071" i="1"/>
  <c r="V1035" i="1"/>
  <c r="V999" i="1"/>
  <c r="V963" i="1"/>
  <c r="V927" i="1"/>
  <c r="V891" i="1"/>
  <c r="V855" i="1"/>
  <c r="V819" i="1"/>
  <c r="V783" i="1"/>
  <c r="V747" i="1"/>
  <c r="V711" i="1"/>
  <c r="V675" i="1"/>
  <c r="V639" i="1"/>
  <c r="V603" i="1"/>
  <c r="V567" i="1"/>
  <c r="V531" i="1"/>
  <c r="V495" i="1"/>
  <c r="V459" i="1"/>
  <c r="V423" i="1"/>
  <c r="V387" i="1"/>
  <c r="V351" i="1"/>
  <c r="O930" i="1"/>
  <c r="P930" i="1" s="1"/>
  <c r="O1215" i="1"/>
  <c r="P1215" i="1" s="1"/>
  <c r="O1110" i="1"/>
  <c r="P1110" i="1" s="1"/>
  <c r="O966" i="1"/>
  <c r="P966" i="1" s="1"/>
  <c r="O796" i="1"/>
  <c r="P796" i="1" s="1"/>
  <c r="O3" i="1"/>
  <c r="P3" i="1" s="1"/>
  <c r="O9" i="1"/>
  <c r="P9" i="1" s="1"/>
  <c r="O15" i="1"/>
  <c r="P15" i="1" s="1"/>
  <c r="O21" i="1"/>
  <c r="P21" i="1" s="1"/>
  <c r="O27" i="1"/>
  <c r="P27" i="1" s="1"/>
  <c r="O33" i="1"/>
  <c r="P33" i="1" s="1"/>
  <c r="O39" i="1"/>
  <c r="P39" i="1" s="1"/>
  <c r="O45" i="1"/>
  <c r="P45" i="1" s="1"/>
  <c r="O51" i="1"/>
  <c r="P51" i="1" s="1"/>
  <c r="O57" i="1"/>
  <c r="P57" i="1" s="1"/>
  <c r="O63" i="1"/>
  <c r="P63" i="1" s="1"/>
  <c r="O69" i="1"/>
  <c r="P69" i="1" s="1"/>
  <c r="O75" i="1"/>
  <c r="P75" i="1" s="1"/>
  <c r="O81" i="1"/>
  <c r="P81" i="1" s="1"/>
  <c r="O87" i="1"/>
  <c r="P87" i="1" s="1"/>
  <c r="O93" i="1"/>
  <c r="P93" i="1" s="1"/>
  <c r="O99" i="1"/>
  <c r="P99" i="1" s="1"/>
  <c r="O105" i="1"/>
  <c r="P105" i="1" s="1"/>
  <c r="O111" i="1"/>
  <c r="P111" i="1" s="1"/>
  <c r="O117" i="1"/>
  <c r="P117" i="1" s="1"/>
  <c r="O123" i="1"/>
  <c r="P123" i="1" s="1"/>
  <c r="O129" i="1"/>
  <c r="P129" i="1" s="1"/>
  <c r="O135" i="1"/>
  <c r="P135" i="1" s="1"/>
  <c r="O141" i="1"/>
  <c r="P141" i="1" s="1"/>
  <c r="O147" i="1"/>
  <c r="P147" i="1" s="1"/>
  <c r="O153" i="1"/>
  <c r="P153" i="1" s="1"/>
  <c r="O159" i="1"/>
  <c r="P159" i="1" s="1"/>
  <c r="O165" i="1"/>
  <c r="P165" i="1" s="1"/>
  <c r="O171" i="1"/>
  <c r="P171" i="1" s="1"/>
  <c r="O177" i="1"/>
  <c r="P177" i="1" s="1"/>
  <c r="O183" i="1"/>
  <c r="P183" i="1" s="1"/>
  <c r="O189" i="1"/>
  <c r="P189" i="1" s="1"/>
  <c r="O195" i="1"/>
  <c r="P195" i="1" s="1"/>
  <c r="O201" i="1"/>
  <c r="P201" i="1" s="1"/>
  <c r="O207" i="1"/>
  <c r="P207" i="1" s="1"/>
  <c r="O213" i="1"/>
  <c r="P213" i="1" s="1"/>
  <c r="O219" i="1"/>
  <c r="P219" i="1" s="1"/>
  <c r="O225" i="1"/>
  <c r="P225" i="1" s="1"/>
  <c r="O231" i="1"/>
  <c r="P231" i="1" s="1"/>
  <c r="O237" i="1"/>
  <c r="P237" i="1" s="1"/>
  <c r="O243" i="1"/>
  <c r="P243" i="1" s="1"/>
  <c r="O249" i="1"/>
  <c r="P249" i="1" s="1"/>
  <c r="O255" i="1"/>
  <c r="P255" i="1" s="1"/>
  <c r="O261" i="1"/>
  <c r="P261" i="1" s="1"/>
  <c r="O267" i="1"/>
  <c r="P267" i="1" s="1"/>
  <c r="O273" i="1"/>
  <c r="P273" i="1" s="1"/>
  <c r="O279" i="1"/>
  <c r="P279" i="1" s="1"/>
  <c r="O285" i="1"/>
  <c r="P285" i="1" s="1"/>
  <c r="O291" i="1"/>
  <c r="P291" i="1" s="1"/>
  <c r="O297" i="1"/>
  <c r="P297" i="1" s="1"/>
  <c r="O303" i="1"/>
  <c r="P303" i="1" s="1"/>
  <c r="O309" i="1"/>
  <c r="P309" i="1" s="1"/>
  <c r="O315" i="1"/>
  <c r="P315" i="1" s="1"/>
  <c r="O321" i="1"/>
  <c r="P321" i="1" s="1"/>
  <c r="O327" i="1"/>
  <c r="P327" i="1" s="1"/>
  <c r="O333" i="1"/>
  <c r="P333" i="1" s="1"/>
  <c r="O339" i="1"/>
  <c r="P339" i="1" s="1"/>
  <c r="O345" i="1"/>
  <c r="P345" i="1" s="1"/>
  <c r="O351" i="1"/>
  <c r="P351" i="1" s="1"/>
  <c r="O357" i="1"/>
  <c r="P357" i="1" s="1"/>
  <c r="O363" i="1"/>
  <c r="P363" i="1" s="1"/>
  <c r="O369" i="1"/>
  <c r="P369" i="1" s="1"/>
  <c r="O375" i="1"/>
  <c r="P375" i="1" s="1"/>
  <c r="O381" i="1"/>
  <c r="P381" i="1" s="1"/>
  <c r="O387" i="1"/>
  <c r="P387" i="1" s="1"/>
  <c r="O393" i="1"/>
  <c r="P393" i="1" s="1"/>
  <c r="O399" i="1"/>
  <c r="P399" i="1" s="1"/>
  <c r="O405" i="1"/>
  <c r="P405" i="1" s="1"/>
  <c r="O411" i="1"/>
  <c r="P411" i="1" s="1"/>
  <c r="O417" i="1"/>
  <c r="P417" i="1" s="1"/>
  <c r="O423" i="1"/>
  <c r="P423" i="1" s="1"/>
  <c r="O429" i="1"/>
  <c r="P429" i="1" s="1"/>
  <c r="O435" i="1"/>
  <c r="P435" i="1" s="1"/>
  <c r="O441" i="1"/>
  <c r="P441" i="1" s="1"/>
  <c r="O447" i="1"/>
  <c r="P447" i="1" s="1"/>
  <c r="O4" i="1"/>
  <c r="P4" i="1" s="1"/>
  <c r="O10" i="1"/>
  <c r="P10" i="1" s="1"/>
  <c r="O16" i="1"/>
  <c r="P16" i="1" s="1"/>
  <c r="O22" i="1"/>
  <c r="P22" i="1" s="1"/>
  <c r="O28" i="1"/>
  <c r="P28" i="1" s="1"/>
  <c r="O34" i="1"/>
  <c r="P34" i="1" s="1"/>
  <c r="O40" i="1"/>
  <c r="P40" i="1" s="1"/>
  <c r="O46" i="1"/>
  <c r="P46" i="1" s="1"/>
  <c r="O52" i="1"/>
  <c r="P52" i="1" s="1"/>
  <c r="O58" i="1"/>
  <c r="P58" i="1" s="1"/>
  <c r="O64" i="1"/>
  <c r="P64" i="1" s="1"/>
  <c r="O70" i="1"/>
  <c r="P70" i="1" s="1"/>
  <c r="O76" i="1"/>
  <c r="P76" i="1" s="1"/>
  <c r="O82" i="1"/>
  <c r="P82" i="1" s="1"/>
  <c r="O88" i="1"/>
  <c r="P88" i="1" s="1"/>
  <c r="O94" i="1"/>
  <c r="P94" i="1" s="1"/>
  <c r="O100" i="1"/>
  <c r="P100" i="1" s="1"/>
  <c r="O106" i="1"/>
  <c r="P106" i="1" s="1"/>
  <c r="O112" i="1"/>
  <c r="P112" i="1" s="1"/>
  <c r="O118" i="1"/>
  <c r="P118" i="1" s="1"/>
  <c r="O124" i="1"/>
  <c r="P124" i="1" s="1"/>
  <c r="O130" i="1"/>
  <c r="P130" i="1" s="1"/>
  <c r="O136" i="1"/>
  <c r="P136" i="1" s="1"/>
  <c r="O142" i="1"/>
  <c r="P142" i="1" s="1"/>
  <c r="O148" i="1"/>
  <c r="P148" i="1" s="1"/>
  <c r="O154" i="1"/>
  <c r="P154" i="1" s="1"/>
  <c r="O160" i="1"/>
  <c r="P160" i="1" s="1"/>
  <c r="O166" i="1"/>
  <c r="P166" i="1" s="1"/>
  <c r="O172" i="1"/>
  <c r="P172" i="1" s="1"/>
  <c r="O178" i="1"/>
  <c r="P178" i="1" s="1"/>
  <c r="O184" i="1"/>
  <c r="P184" i="1" s="1"/>
  <c r="O190" i="1"/>
  <c r="P190" i="1" s="1"/>
  <c r="O196" i="1"/>
  <c r="P196" i="1" s="1"/>
  <c r="O202" i="1"/>
  <c r="P202" i="1" s="1"/>
  <c r="O208" i="1"/>
  <c r="P208" i="1" s="1"/>
  <c r="O214" i="1"/>
  <c r="P214" i="1" s="1"/>
  <c r="O220" i="1"/>
  <c r="P220" i="1" s="1"/>
  <c r="O226" i="1"/>
  <c r="P226" i="1" s="1"/>
  <c r="O232" i="1"/>
  <c r="P232" i="1" s="1"/>
  <c r="O238" i="1"/>
  <c r="P238" i="1" s="1"/>
  <c r="O244" i="1"/>
  <c r="P244" i="1" s="1"/>
  <c r="O250" i="1"/>
  <c r="P250" i="1" s="1"/>
  <c r="O256" i="1"/>
  <c r="P256" i="1" s="1"/>
  <c r="O262" i="1"/>
  <c r="P262" i="1" s="1"/>
  <c r="O268" i="1"/>
  <c r="P268" i="1" s="1"/>
  <c r="O274" i="1"/>
  <c r="P274" i="1" s="1"/>
  <c r="O280" i="1"/>
  <c r="P280" i="1" s="1"/>
  <c r="O286" i="1"/>
  <c r="P286" i="1" s="1"/>
  <c r="O292" i="1"/>
  <c r="P292" i="1" s="1"/>
  <c r="O298" i="1"/>
  <c r="P298" i="1" s="1"/>
  <c r="O304" i="1"/>
  <c r="P304" i="1" s="1"/>
  <c r="O310" i="1"/>
  <c r="P310" i="1" s="1"/>
  <c r="O316" i="1"/>
  <c r="P316" i="1" s="1"/>
  <c r="O322" i="1"/>
  <c r="P322" i="1" s="1"/>
  <c r="O328" i="1"/>
  <c r="P328" i="1" s="1"/>
  <c r="O334" i="1"/>
  <c r="P334" i="1" s="1"/>
  <c r="O340" i="1"/>
  <c r="P340" i="1" s="1"/>
  <c r="O346" i="1"/>
  <c r="P346" i="1" s="1"/>
  <c r="O352" i="1"/>
  <c r="P352" i="1" s="1"/>
  <c r="O358" i="1"/>
  <c r="P358" i="1" s="1"/>
  <c r="O364" i="1"/>
  <c r="P364" i="1" s="1"/>
  <c r="O370" i="1"/>
  <c r="P370" i="1" s="1"/>
  <c r="O376" i="1"/>
  <c r="P376" i="1" s="1"/>
  <c r="O382" i="1"/>
  <c r="P382" i="1" s="1"/>
  <c r="O388" i="1"/>
  <c r="P388" i="1" s="1"/>
  <c r="O394" i="1"/>
  <c r="P394" i="1" s="1"/>
  <c r="O400" i="1"/>
  <c r="P400" i="1" s="1"/>
  <c r="O406" i="1"/>
  <c r="P406" i="1" s="1"/>
  <c r="O5" i="1"/>
  <c r="P5" i="1" s="1"/>
  <c r="O11" i="1"/>
  <c r="P11" i="1" s="1"/>
  <c r="O17" i="1"/>
  <c r="P17" i="1" s="1"/>
  <c r="O23" i="1"/>
  <c r="P23" i="1" s="1"/>
  <c r="O29" i="1"/>
  <c r="P29" i="1" s="1"/>
  <c r="O35" i="1"/>
  <c r="P35" i="1" s="1"/>
  <c r="O41" i="1"/>
  <c r="P41" i="1" s="1"/>
  <c r="O47" i="1"/>
  <c r="P47" i="1" s="1"/>
  <c r="O53" i="1"/>
  <c r="P53" i="1" s="1"/>
  <c r="O59" i="1"/>
  <c r="P59" i="1" s="1"/>
  <c r="O65" i="1"/>
  <c r="P65" i="1" s="1"/>
  <c r="O71" i="1"/>
  <c r="P71" i="1" s="1"/>
  <c r="O77" i="1"/>
  <c r="P77" i="1" s="1"/>
  <c r="O83" i="1"/>
  <c r="P83" i="1" s="1"/>
  <c r="O89" i="1"/>
  <c r="P89" i="1" s="1"/>
  <c r="O95" i="1"/>
  <c r="P95" i="1" s="1"/>
  <c r="O101" i="1"/>
  <c r="P101" i="1" s="1"/>
  <c r="O107" i="1"/>
  <c r="P107" i="1" s="1"/>
  <c r="O113" i="1"/>
  <c r="P113" i="1" s="1"/>
  <c r="O119" i="1"/>
  <c r="P119" i="1" s="1"/>
  <c r="O125" i="1"/>
  <c r="P125" i="1" s="1"/>
  <c r="O131" i="1"/>
  <c r="P131" i="1" s="1"/>
  <c r="O137" i="1"/>
  <c r="P137" i="1" s="1"/>
  <c r="O143" i="1"/>
  <c r="P143" i="1" s="1"/>
  <c r="O149" i="1"/>
  <c r="P149" i="1" s="1"/>
  <c r="O155" i="1"/>
  <c r="P155" i="1" s="1"/>
  <c r="O161" i="1"/>
  <c r="P161" i="1" s="1"/>
  <c r="O167" i="1"/>
  <c r="P167" i="1" s="1"/>
  <c r="O173" i="1"/>
  <c r="P173" i="1" s="1"/>
  <c r="O179" i="1"/>
  <c r="P179" i="1" s="1"/>
  <c r="O185" i="1"/>
  <c r="P185" i="1" s="1"/>
  <c r="O191" i="1"/>
  <c r="P191" i="1" s="1"/>
  <c r="O197" i="1"/>
  <c r="P197" i="1" s="1"/>
  <c r="O203" i="1"/>
  <c r="P203" i="1" s="1"/>
  <c r="O209" i="1"/>
  <c r="P209" i="1" s="1"/>
  <c r="O215" i="1"/>
  <c r="P215" i="1" s="1"/>
  <c r="O221" i="1"/>
  <c r="P221" i="1" s="1"/>
  <c r="O227" i="1"/>
  <c r="P227" i="1" s="1"/>
  <c r="O233" i="1"/>
  <c r="P233" i="1" s="1"/>
  <c r="O239" i="1"/>
  <c r="P239" i="1" s="1"/>
  <c r="O245" i="1"/>
  <c r="P245" i="1" s="1"/>
  <c r="O251" i="1"/>
  <c r="P251" i="1" s="1"/>
  <c r="O257" i="1"/>
  <c r="P257" i="1" s="1"/>
  <c r="O263" i="1"/>
  <c r="P263" i="1" s="1"/>
  <c r="O269" i="1"/>
  <c r="P269" i="1" s="1"/>
  <c r="O275" i="1"/>
  <c r="P275" i="1" s="1"/>
  <c r="O281" i="1"/>
  <c r="P281" i="1" s="1"/>
  <c r="O287" i="1"/>
  <c r="P287" i="1" s="1"/>
  <c r="O293" i="1"/>
  <c r="P293" i="1" s="1"/>
  <c r="O299" i="1"/>
  <c r="P299" i="1" s="1"/>
  <c r="O305" i="1"/>
  <c r="P305" i="1" s="1"/>
  <c r="O311" i="1"/>
  <c r="P311" i="1" s="1"/>
  <c r="O317" i="1"/>
  <c r="P317" i="1" s="1"/>
  <c r="O323" i="1"/>
  <c r="P323" i="1" s="1"/>
  <c r="O329" i="1"/>
  <c r="P329" i="1" s="1"/>
  <c r="O335" i="1"/>
  <c r="P335" i="1" s="1"/>
  <c r="O341" i="1"/>
  <c r="P341" i="1" s="1"/>
  <c r="O347" i="1"/>
  <c r="P347" i="1" s="1"/>
  <c r="O353" i="1"/>
  <c r="P353" i="1" s="1"/>
  <c r="O6" i="1"/>
  <c r="P6" i="1" s="1"/>
  <c r="O12" i="1"/>
  <c r="P12" i="1" s="1"/>
  <c r="O18" i="1"/>
  <c r="P18" i="1" s="1"/>
  <c r="O24" i="1"/>
  <c r="P24" i="1" s="1"/>
  <c r="O30" i="1"/>
  <c r="P30" i="1" s="1"/>
  <c r="O36" i="1"/>
  <c r="P36" i="1" s="1"/>
  <c r="O42" i="1"/>
  <c r="P42" i="1" s="1"/>
  <c r="O48" i="1"/>
  <c r="P48" i="1" s="1"/>
  <c r="O54" i="1"/>
  <c r="P54" i="1" s="1"/>
  <c r="O60" i="1"/>
  <c r="P60" i="1" s="1"/>
  <c r="O66" i="1"/>
  <c r="P66" i="1" s="1"/>
  <c r="O72" i="1"/>
  <c r="P72" i="1" s="1"/>
  <c r="O78" i="1"/>
  <c r="P78" i="1" s="1"/>
  <c r="O84" i="1"/>
  <c r="P84" i="1" s="1"/>
  <c r="O90" i="1"/>
  <c r="P90" i="1" s="1"/>
  <c r="O96" i="1"/>
  <c r="P96" i="1" s="1"/>
  <c r="O102" i="1"/>
  <c r="P102" i="1" s="1"/>
  <c r="O108" i="1"/>
  <c r="P108" i="1" s="1"/>
  <c r="O114" i="1"/>
  <c r="P114" i="1" s="1"/>
  <c r="O120" i="1"/>
  <c r="P120" i="1" s="1"/>
  <c r="O126" i="1"/>
  <c r="P126" i="1" s="1"/>
  <c r="O132" i="1"/>
  <c r="P132" i="1" s="1"/>
  <c r="O138" i="1"/>
  <c r="P138" i="1" s="1"/>
  <c r="O144" i="1"/>
  <c r="P144" i="1" s="1"/>
  <c r="O150" i="1"/>
  <c r="P150" i="1" s="1"/>
  <c r="O156" i="1"/>
  <c r="P156" i="1" s="1"/>
  <c r="O162" i="1"/>
  <c r="P162" i="1" s="1"/>
  <c r="O168" i="1"/>
  <c r="P168" i="1" s="1"/>
  <c r="O174" i="1"/>
  <c r="P174" i="1" s="1"/>
  <c r="O180" i="1"/>
  <c r="P180" i="1" s="1"/>
  <c r="O186" i="1"/>
  <c r="P186" i="1" s="1"/>
  <c r="O192" i="1"/>
  <c r="P192" i="1" s="1"/>
  <c r="O198" i="1"/>
  <c r="P198" i="1" s="1"/>
  <c r="O204" i="1"/>
  <c r="P204" i="1" s="1"/>
  <c r="O210" i="1"/>
  <c r="P210" i="1" s="1"/>
  <c r="O216" i="1"/>
  <c r="P216" i="1" s="1"/>
  <c r="O222" i="1"/>
  <c r="P222" i="1" s="1"/>
  <c r="O228" i="1"/>
  <c r="P228" i="1" s="1"/>
  <c r="O234" i="1"/>
  <c r="P234" i="1" s="1"/>
  <c r="O240" i="1"/>
  <c r="P240" i="1" s="1"/>
  <c r="O246" i="1"/>
  <c r="P246" i="1" s="1"/>
  <c r="O252" i="1"/>
  <c r="P252" i="1" s="1"/>
  <c r="O258" i="1"/>
  <c r="P258" i="1" s="1"/>
  <c r="O264" i="1"/>
  <c r="P264" i="1" s="1"/>
  <c r="O270" i="1"/>
  <c r="P270" i="1" s="1"/>
  <c r="O276" i="1"/>
  <c r="P276" i="1" s="1"/>
  <c r="O282" i="1"/>
  <c r="P282" i="1" s="1"/>
  <c r="O288" i="1"/>
  <c r="P288" i="1" s="1"/>
  <c r="O294" i="1"/>
  <c r="P294" i="1" s="1"/>
  <c r="O300" i="1"/>
  <c r="P300" i="1" s="1"/>
  <c r="O306" i="1"/>
  <c r="P306" i="1" s="1"/>
  <c r="O312" i="1"/>
  <c r="P312" i="1" s="1"/>
  <c r="O318" i="1"/>
  <c r="P318" i="1" s="1"/>
  <c r="O324" i="1"/>
  <c r="P324" i="1" s="1"/>
  <c r="O330" i="1"/>
  <c r="P330" i="1" s="1"/>
  <c r="O336" i="1"/>
  <c r="P336" i="1" s="1"/>
  <c r="O342" i="1"/>
  <c r="P342" i="1" s="1"/>
  <c r="O348" i="1"/>
  <c r="P348" i="1" s="1"/>
  <c r="O354" i="1"/>
  <c r="P354" i="1" s="1"/>
  <c r="O360" i="1"/>
  <c r="P360" i="1" s="1"/>
  <c r="O366" i="1"/>
  <c r="P366" i="1" s="1"/>
  <c r="O372" i="1"/>
  <c r="P372" i="1" s="1"/>
  <c r="O378" i="1"/>
  <c r="P378" i="1" s="1"/>
  <c r="O384" i="1"/>
  <c r="P384" i="1" s="1"/>
  <c r="O7" i="1"/>
  <c r="P7" i="1" s="1"/>
  <c r="O13" i="1"/>
  <c r="P13" i="1" s="1"/>
  <c r="O19" i="1"/>
  <c r="P19" i="1" s="1"/>
  <c r="O25" i="1"/>
  <c r="P25" i="1" s="1"/>
  <c r="O31" i="1"/>
  <c r="P31" i="1" s="1"/>
  <c r="O37" i="1"/>
  <c r="P37" i="1" s="1"/>
  <c r="O43" i="1"/>
  <c r="P43" i="1" s="1"/>
  <c r="O49" i="1"/>
  <c r="P49" i="1" s="1"/>
  <c r="O55" i="1"/>
  <c r="P55" i="1" s="1"/>
  <c r="O61" i="1"/>
  <c r="P61" i="1" s="1"/>
  <c r="O67" i="1"/>
  <c r="P67" i="1" s="1"/>
  <c r="O73" i="1"/>
  <c r="P73" i="1" s="1"/>
  <c r="O79" i="1"/>
  <c r="P79" i="1" s="1"/>
  <c r="O85" i="1"/>
  <c r="P85" i="1" s="1"/>
  <c r="O91" i="1"/>
  <c r="P91" i="1" s="1"/>
  <c r="O97" i="1"/>
  <c r="P97" i="1" s="1"/>
  <c r="O103" i="1"/>
  <c r="P103" i="1" s="1"/>
  <c r="O109" i="1"/>
  <c r="P109" i="1" s="1"/>
  <c r="O115" i="1"/>
  <c r="P115" i="1" s="1"/>
  <c r="O121" i="1"/>
  <c r="P121" i="1" s="1"/>
  <c r="O127" i="1"/>
  <c r="P127" i="1" s="1"/>
  <c r="O133" i="1"/>
  <c r="P133" i="1" s="1"/>
  <c r="O139" i="1"/>
  <c r="P139" i="1" s="1"/>
  <c r="O145" i="1"/>
  <c r="P145" i="1" s="1"/>
  <c r="O151" i="1"/>
  <c r="P151" i="1" s="1"/>
  <c r="O157" i="1"/>
  <c r="P157" i="1" s="1"/>
  <c r="O163" i="1"/>
  <c r="P163" i="1" s="1"/>
  <c r="O169" i="1"/>
  <c r="P169" i="1" s="1"/>
  <c r="O175" i="1"/>
  <c r="P175" i="1" s="1"/>
  <c r="O181" i="1"/>
  <c r="P181" i="1" s="1"/>
  <c r="O187" i="1"/>
  <c r="P187" i="1" s="1"/>
  <c r="O193" i="1"/>
  <c r="P193" i="1" s="1"/>
  <c r="O199" i="1"/>
  <c r="P199" i="1" s="1"/>
  <c r="O205" i="1"/>
  <c r="P205" i="1" s="1"/>
  <c r="O211" i="1"/>
  <c r="P211" i="1" s="1"/>
  <c r="O217" i="1"/>
  <c r="P217" i="1" s="1"/>
  <c r="O223" i="1"/>
  <c r="P223" i="1" s="1"/>
  <c r="O229" i="1"/>
  <c r="P229" i="1" s="1"/>
  <c r="O235" i="1"/>
  <c r="P235" i="1" s="1"/>
  <c r="O241" i="1"/>
  <c r="P241" i="1" s="1"/>
  <c r="O247" i="1"/>
  <c r="P247" i="1" s="1"/>
  <c r="O253" i="1"/>
  <c r="P253" i="1" s="1"/>
  <c r="O259" i="1"/>
  <c r="P259" i="1" s="1"/>
  <c r="O265" i="1"/>
  <c r="P265" i="1" s="1"/>
  <c r="O271" i="1"/>
  <c r="P271" i="1" s="1"/>
  <c r="O277" i="1"/>
  <c r="P277" i="1" s="1"/>
  <c r="O283" i="1"/>
  <c r="P283" i="1" s="1"/>
  <c r="O289" i="1"/>
  <c r="P289" i="1" s="1"/>
  <c r="O295" i="1"/>
  <c r="P295" i="1" s="1"/>
  <c r="O301" i="1"/>
  <c r="P301" i="1" s="1"/>
  <c r="O307" i="1"/>
  <c r="P307" i="1" s="1"/>
  <c r="O313" i="1"/>
  <c r="P313" i="1" s="1"/>
  <c r="O319" i="1"/>
  <c r="P319" i="1" s="1"/>
  <c r="O325" i="1"/>
  <c r="P325" i="1" s="1"/>
  <c r="O331" i="1"/>
  <c r="P331" i="1" s="1"/>
  <c r="O337" i="1"/>
  <c r="P337" i="1" s="1"/>
  <c r="O8" i="1"/>
  <c r="P8" i="1" s="1"/>
  <c r="O14" i="1"/>
  <c r="P14" i="1" s="1"/>
  <c r="O20" i="1"/>
  <c r="P20" i="1" s="1"/>
  <c r="O26" i="1"/>
  <c r="P26" i="1" s="1"/>
  <c r="O32" i="1"/>
  <c r="P32" i="1" s="1"/>
  <c r="O38" i="1"/>
  <c r="P38" i="1" s="1"/>
  <c r="O44" i="1"/>
  <c r="P44" i="1" s="1"/>
  <c r="O50" i="1"/>
  <c r="P50" i="1" s="1"/>
  <c r="O56" i="1"/>
  <c r="P56" i="1" s="1"/>
  <c r="O62" i="1"/>
  <c r="P62" i="1" s="1"/>
  <c r="O68" i="1"/>
  <c r="P68" i="1" s="1"/>
  <c r="O74" i="1"/>
  <c r="P74" i="1" s="1"/>
  <c r="O80" i="1"/>
  <c r="P80" i="1" s="1"/>
  <c r="O86" i="1"/>
  <c r="P86" i="1" s="1"/>
  <c r="O92" i="1"/>
  <c r="P92" i="1" s="1"/>
  <c r="O98" i="1"/>
  <c r="P98" i="1" s="1"/>
  <c r="O104" i="1"/>
  <c r="P104" i="1" s="1"/>
  <c r="O110" i="1"/>
  <c r="P110" i="1" s="1"/>
  <c r="O116" i="1"/>
  <c r="P116" i="1" s="1"/>
  <c r="O122" i="1"/>
  <c r="P122" i="1" s="1"/>
  <c r="O128" i="1"/>
  <c r="P128" i="1" s="1"/>
  <c r="O134" i="1"/>
  <c r="P134" i="1" s="1"/>
  <c r="O140" i="1"/>
  <c r="P140" i="1" s="1"/>
  <c r="O146" i="1"/>
  <c r="P146" i="1" s="1"/>
  <c r="O152" i="1"/>
  <c r="P152" i="1" s="1"/>
  <c r="O158" i="1"/>
  <c r="P158" i="1" s="1"/>
  <c r="O164" i="1"/>
  <c r="P164" i="1" s="1"/>
  <c r="O170" i="1"/>
  <c r="P170" i="1" s="1"/>
  <c r="O176" i="1"/>
  <c r="P176" i="1" s="1"/>
  <c r="O182" i="1"/>
  <c r="P182" i="1" s="1"/>
  <c r="O188" i="1"/>
  <c r="P188" i="1" s="1"/>
  <c r="O194" i="1"/>
  <c r="P194" i="1" s="1"/>
  <c r="O200" i="1"/>
  <c r="P200" i="1" s="1"/>
  <c r="O206" i="1"/>
  <c r="P206" i="1" s="1"/>
  <c r="O212" i="1"/>
  <c r="P212" i="1" s="1"/>
  <c r="O218" i="1"/>
  <c r="P218" i="1" s="1"/>
  <c r="O224" i="1"/>
  <c r="P224" i="1" s="1"/>
  <c r="O230" i="1"/>
  <c r="P230" i="1" s="1"/>
  <c r="O236" i="1"/>
  <c r="P236" i="1" s="1"/>
  <c r="O242" i="1"/>
  <c r="P242" i="1" s="1"/>
  <c r="O248" i="1"/>
  <c r="P248" i="1" s="1"/>
  <c r="O254" i="1"/>
  <c r="P254" i="1" s="1"/>
  <c r="O260" i="1"/>
  <c r="P260" i="1" s="1"/>
  <c r="O266" i="1"/>
  <c r="P266" i="1" s="1"/>
  <c r="O272" i="1"/>
  <c r="P272" i="1" s="1"/>
  <c r="O278" i="1"/>
  <c r="P278" i="1" s="1"/>
  <c r="O284" i="1"/>
  <c r="P284" i="1" s="1"/>
  <c r="O290" i="1"/>
  <c r="P290" i="1" s="1"/>
  <c r="O296" i="1"/>
  <c r="P296" i="1" s="1"/>
  <c r="O302" i="1"/>
  <c r="P302" i="1" s="1"/>
  <c r="O308" i="1"/>
  <c r="P308" i="1" s="1"/>
  <c r="O314" i="1"/>
  <c r="P314" i="1" s="1"/>
  <c r="O320" i="1"/>
  <c r="P320" i="1" s="1"/>
  <c r="O326" i="1"/>
  <c r="P326" i="1" s="1"/>
  <c r="O332" i="1"/>
  <c r="P332" i="1" s="1"/>
  <c r="O338" i="1"/>
  <c r="P338" i="1" s="1"/>
  <c r="O344" i="1"/>
  <c r="P344" i="1" s="1"/>
  <c r="O350" i="1"/>
  <c r="P350" i="1" s="1"/>
  <c r="O356" i="1"/>
  <c r="P356" i="1" s="1"/>
  <c r="O362" i="1"/>
  <c r="P362" i="1" s="1"/>
  <c r="O368" i="1"/>
  <c r="P368" i="1" s="1"/>
  <c r="O374" i="1"/>
  <c r="P374" i="1" s="1"/>
  <c r="O380" i="1"/>
  <c r="P380" i="1" s="1"/>
  <c r="O386" i="1"/>
  <c r="P386" i="1" s="1"/>
  <c r="O392" i="1"/>
  <c r="P392" i="1" s="1"/>
  <c r="O398" i="1"/>
  <c r="P398" i="1" s="1"/>
  <c r="O404" i="1"/>
  <c r="P404" i="1" s="1"/>
  <c r="O410" i="1"/>
  <c r="P410" i="1" s="1"/>
  <c r="O416" i="1"/>
  <c r="P416" i="1" s="1"/>
  <c r="O422" i="1"/>
  <c r="P422" i="1" s="1"/>
  <c r="O428" i="1"/>
  <c r="P428" i="1" s="1"/>
  <c r="O434" i="1"/>
  <c r="P434" i="1" s="1"/>
  <c r="O440" i="1"/>
  <c r="P440" i="1" s="1"/>
  <c r="O446" i="1"/>
  <c r="P446" i="1" s="1"/>
  <c r="O452" i="1"/>
  <c r="P452" i="1" s="1"/>
  <c r="O458" i="1"/>
  <c r="P458" i="1" s="1"/>
  <c r="O464" i="1"/>
  <c r="P464" i="1" s="1"/>
  <c r="O470" i="1"/>
  <c r="P470" i="1" s="1"/>
  <c r="O476" i="1"/>
  <c r="P476" i="1" s="1"/>
  <c r="O482" i="1"/>
  <c r="P482" i="1" s="1"/>
  <c r="O488" i="1"/>
  <c r="P488" i="1" s="1"/>
  <c r="O494" i="1"/>
  <c r="P494" i="1" s="1"/>
  <c r="O500" i="1"/>
  <c r="P500" i="1" s="1"/>
  <c r="O506" i="1"/>
  <c r="P506" i="1" s="1"/>
  <c r="O512" i="1"/>
  <c r="P512" i="1" s="1"/>
  <c r="O343" i="1"/>
  <c r="P343" i="1" s="1"/>
  <c r="O367" i="1"/>
  <c r="P367" i="1" s="1"/>
  <c r="O385" i="1"/>
  <c r="P385" i="1" s="1"/>
  <c r="O397" i="1"/>
  <c r="P397" i="1" s="1"/>
  <c r="O409" i="1"/>
  <c r="P409" i="1" s="1"/>
  <c r="O419" i="1"/>
  <c r="P419" i="1" s="1"/>
  <c r="O427" i="1"/>
  <c r="P427" i="1" s="1"/>
  <c r="O437" i="1"/>
  <c r="P437" i="1" s="1"/>
  <c r="O445" i="1"/>
  <c r="P445" i="1" s="1"/>
  <c r="O454" i="1"/>
  <c r="P454" i="1" s="1"/>
  <c r="O461" i="1"/>
  <c r="P461" i="1" s="1"/>
  <c r="O468" i="1"/>
  <c r="P468" i="1" s="1"/>
  <c r="O475" i="1"/>
  <c r="P475" i="1" s="1"/>
  <c r="O483" i="1"/>
  <c r="P483" i="1" s="1"/>
  <c r="O490" i="1"/>
  <c r="P490" i="1" s="1"/>
  <c r="O497" i="1"/>
  <c r="P497" i="1" s="1"/>
  <c r="O504" i="1"/>
  <c r="P504" i="1" s="1"/>
  <c r="O511" i="1"/>
  <c r="P511" i="1" s="1"/>
  <c r="O518" i="1"/>
  <c r="P518" i="1" s="1"/>
  <c r="O524" i="1"/>
  <c r="P524" i="1" s="1"/>
  <c r="O530" i="1"/>
  <c r="P530" i="1" s="1"/>
  <c r="O536" i="1"/>
  <c r="P536" i="1" s="1"/>
  <c r="O542" i="1"/>
  <c r="P542" i="1" s="1"/>
  <c r="O548" i="1"/>
  <c r="P548" i="1" s="1"/>
  <c r="O554" i="1"/>
  <c r="P554" i="1" s="1"/>
  <c r="O560" i="1"/>
  <c r="P560" i="1" s="1"/>
  <c r="O566" i="1"/>
  <c r="P566" i="1" s="1"/>
  <c r="O572" i="1"/>
  <c r="P572" i="1" s="1"/>
  <c r="O578" i="1"/>
  <c r="P578" i="1" s="1"/>
  <c r="O584" i="1"/>
  <c r="P584" i="1" s="1"/>
  <c r="O590" i="1"/>
  <c r="P590" i="1" s="1"/>
  <c r="O596" i="1"/>
  <c r="P596" i="1" s="1"/>
  <c r="O602" i="1"/>
  <c r="P602" i="1" s="1"/>
  <c r="O608" i="1"/>
  <c r="P608" i="1" s="1"/>
  <c r="O614" i="1"/>
  <c r="P614" i="1" s="1"/>
  <c r="O620" i="1"/>
  <c r="P620" i="1" s="1"/>
  <c r="O626" i="1"/>
  <c r="P626" i="1" s="1"/>
  <c r="O632" i="1"/>
  <c r="P632" i="1" s="1"/>
  <c r="O638" i="1"/>
  <c r="P638" i="1" s="1"/>
  <c r="O644" i="1"/>
  <c r="P644" i="1" s="1"/>
  <c r="O650" i="1"/>
  <c r="P650" i="1" s="1"/>
  <c r="O656" i="1"/>
  <c r="P656" i="1" s="1"/>
  <c r="O662" i="1"/>
  <c r="P662" i="1" s="1"/>
  <c r="O668" i="1"/>
  <c r="P668" i="1" s="1"/>
  <c r="O674" i="1"/>
  <c r="P674" i="1" s="1"/>
  <c r="O680" i="1"/>
  <c r="P680" i="1" s="1"/>
  <c r="O686" i="1"/>
  <c r="P686" i="1" s="1"/>
  <c r="O692" i="1"/>
  <c r="P692" i="1" s="1"/>
  <c r="O698" i="1"/>
  <c r="P698" i="1" s="1"/>
  <c r="O704" i="1"/>
  <c r="P704" i="1" s="1"/>
  <c r="O710" i="1"/>
  <c r="P710" i="1" s="1"/>
  <c r="O716" i="1"/>
  <c r="P716" i="1" s="1"/>
  <c r="O722" i="1"/>
  <c r="P722" i="1" s="1"/>
  <c r="O728" i="1"/>
  <c r="P728" i="1" s="1"/>
  <c r="O734" i="1"/>
  <c r="P734" i="1" s="1"/>
  <c r="O740" i="1"/>
  <c r="P740" i="1" s="1"/>
  <c r="O746" i="1"/>
  <c r="P746" i="1" s="1"/>
  <c r="O752" i="1"/>
  <c r="P752" i="1" s="1"/>
  <c r="O758" i="1"/>
  <c r="P758" i="1" s="1"/>
  <c r="O764" i="1"/>
  <c r="P764" i="1" s="1"/>
  <c r="O770" i="1"/>
  <c r="P770" i="1" s="1"/>
  <c r="O776" i="1"/>
  <c r="P776" i="1" s="1"/>
  <c r="O782" i="1"/>
  <c r="P782" i="1" s="1"/>
  <c r="O788" i="1"/>
  <c r="P788" i="1" s="1"/>
  <c r="O794" i="1"/>
  <c r="P794" i="1" s="1"/>
  <c r="O800" i="1"/>
  <c r="P800" i="1" s="1"/>
  <c r="O806" i="1"/>
  <c r="P806" i="1" s="1"/>
  <c r="O812" i="1"/>
  <c r="P812" i="1" s="1"/>
  <c r="O818" i="1"/>
  <c r="P818" i="1" s="1"/>
  <c r="O824" i="1"/>
  <c r="P824" i="1" s="1"/>
  <c r="O349" i="1"/>
  <c r="P349" i="1" s="1"/>
  <c r="O371" i="1"/>
  <c r="P371" i="1" s="1"/>
  <c r="O389" i="1"/>
  <c r="P389" i="1" s="1"/>
  <c r="O401" i="1"/>
  <c r="P401" i="1" s="1"/>
  <c r="O412" i="1"/>
  <c r="P412" i="1" s="1"/>
  <c r="O420" i="1"/>
  <c r="P420" i="1" s="1"/>
  <c r="O430" i="1"/>
  <c r="P430" i="1" s="1"/>
  <c r="O438" i="1"/>
  <c r="P438" i="1" s="1"/>
  <c r="O448" i="1"/>
  <c r="P448" i="1" s="1"/>
  <c r="O455" i="1"/>
  <c r="P455" i="1" s="1"/>
  <c r="O462" i="1"/>
  <c r="P462" i="1" s="1"/>
  <c r="O469" i="1"/>
  <c r="P469" i="1" s="1"/>
  <c r="O477" i="1"/>
  <c r="P477" i="1" s="1"/>
  <c r="O484" i="1"/>
  <c r="P484" i="1" s="1"/>
  <c r="O491" i="1"/>
  <c r="P491" i="1" s="1"/>
  <c r="O498" i="1"/>
  <c r="P498" i="1" s="1"/>
  <c r="O505" i="1"/>
  <c r="P505" i="1" s="1"/>
  <c r="O513" i="1"/>
  <c r="P513" i="1" s="1"/>
  <c r="O519" i="1"/>
  <c r="P519" i="1" s="1"/>
  <c r="O525" i="1"/>
  <c r="P525" i="1" s="1"/>
  <c r="O531" i="1"/>
  <c r="P531" i="1" s="1"/>
  <c r="O537" i="1"/>
  <c r="P537" i="1" s="1"/>
  <c r="O543" i="1"/>
  <c r="P543" i="1" s="1"/>
  <c r="O549" i="1"/>
  <c r="P549" i="1" s="1"/>
  <c r="O555" i="1"/>
  <c r="P555" i="1" s="1"/>
  <c r="O561" i="1"/>
  <c r="P561" i="1" s="1"/>
  <c r="O567" i="1"/>
  <c r="P567" i="1" s="1"/>
  <c r="O573" i="1"/>
  <c r="P573" i="1" s="1"/>
  <c r="O579" i="1"/>
  <c r="P579" i="1" s="1"/>
  <c r="O585" i="1"/>
  <c r="P585" i="1" s="1"/>
  <c r="O591" i="1"/>
  <c r="P591" i="1" s="1"/>
  <c r="O597" i="1"/>
  <c r="P597" i="1" s="1"/>
  <c r="O603" i="1"/>
  <c r="P603" i="1" s="1"/>
  <c r="O609" i="1"/>
  <c r="P609" i="1" s="1"/>
  <c r="O615" i="1"/>
  <c r="P615" i="1" s="1"/>
  <c r="O621" i="1"/>
  <c r="P621" i="1" s="1"/>
  <c r="O627" i="1"/>
  <c r="P627" i="1" s="1"/>
  <c r="O633" i="1"/>
  <c r="P633" i="1" s="1"/>
  <c r="O639" i="1"/>
  <c r="P639" i="1" s="1"/>
  <c r="O645" i="1"/>
  <c r="P645" i="1" s="1"/>
  <c r="O651" i="1"/>
  <c r="P651" i="1" s="1"/>
  <c r="O657" i="1"/>
  <c r="P657" i="1" s="1"/>
  <c r="O663" i="1"/>
  <c r="P663" i="1" s="1"/>
  <c r="O669" i="1"/>
  <c r="P669" i="1" s="1"/>
  <c r="O675" i="1"/>
  <c r="P675" i="1" s="1"/>
  <c r="O681" i="1"/>
  <c r="P681" i="1" s="1"/>
  <c r="O687" i="1"/>
  <c r="P687" i="1" s="1"/>
  <c r="O693" i="1"/>
  <c r="P693" i="1" s="1"/>
  <c r="O699" i="1"/>
  <c r="P699" i="1" s="1"/>
  <c r="O705" i="1"/>
  <c r="P705" i="1" s="1"/>
  <c r="O711" i="1"/>
  <c r="P711" i="1" s="1"/>
  <c r="O717" i="1"/>
  <c r="P717" i="1" s="1"/>
  <c r="O723" i="1"/>
  <c r="P723" i="1" s="1"/>
  <c r="O729" i="1"/>
  <c r="P729" i="1" s="1"/>
  <c r="O735" i="1"/>
  <c r="P735" i="1" s="1"/>
  <c r="O741" i="1"/>
  <c r="P741" i="1" s="1"/>
  <c r="O747" i="1"/>
  <c r="P747" i="1" s="1"/>
  <c r="O753" i="1"/>
  <c r="P753" i="1" s="1"/>
  <c r="O759" i="1"/>
  <c r="P759" i="1" s="1"/>
  <c r="O765" i="1"/>
  <c r="P765" i="1" s="1"/>
  <c r="O771" i="1"/>
  <c r="P771" i="1" s="1"/>
  <c r="O777" i="1"/>
  <c r="P777" i="1" s="1"/>
  <c r="O783" i="1"/>
  <c r="P783" i="1" s="1"/>
  <c r="O789" i="1"/>
  <c r="P789" i="1" s="1"/>
  <c r="O795" i="1"/>
  <c r="P795" i="1" s="1"/>
  <c r="O355" i="1"/>
  <c r="P355" i="1" s="1"/>
  <c r="O373" i="1"/>
  <c r="P373" i="1" s="1"/>
  <c r="O390" i="1"/>
  <c r="P390" i="1" s="1"/>
  <c r="O402" i="1"/>
  <c r="P402" i="1" s="1"/>
  <c r="O413" i="1"/>
  <c r="P413" i="1" s="1"/>
  <c r="O421" i="1"/>
  <c r="P421" i="1" s="1"/>
  <c r="O431" i="1"/>
  <c r="P431" i="1" s="1"/>
  <c r="O439" i="1"/>
  <c r="P439" i="1" s="1"/>
  <c r="O449" i="1"/>
  <c r="P449" i="1" s="1"/>
  <c r="O456" i="1"/>
  <c r="P456" i="1" s="1"/>
  <c r="O463" i="1"/>
  <c r="P463" i="1" s="1"/>
  <c r="O471" i="1"/>
  <c r="P471" i="1" s="1"/>
  <c r="O478" i="1"/>
  <c r="P478" i="1" s="1"/>
  <c r="O485" i="1"/>
  <c r="P485" i="1" s="1"/>
  <c r="O492" i="1"/>
  <c r="P492" i="1" s="1"/>
  <c r="O499" i="1"/>
  <c r="P499" i="1" s="1"/>
  <c r="O507" i="1"/>
  <c r="P507" i="1" s="1"/>
  <c r="O514" i="1"/>
  <c r="P514" i="1" s="1"/>
  <c r="O520" i="1"/>
  <c r="P520" i="1" s="1"/>
  <c r="O526" i="1"/>
  <c r="P526" i="1" s="1"/>
  <c r="O532" i="1"/>
  <c r="P532" i="1" s="1"/>
  <c r="O538" i="1"/>
  <c r="P538" i="1" s="1"/>
  <c r="O544" i="1"/>
  <c r="P544" i="1" s="1"/>
  <c r="O550" i="1"/>
  <c r="P550" i="1" s="1"/>
  <c r="O556" i="1"/>
  <c r="P556" i="1" s="1"/>
  <c r="O562" i="1"/>
  <c r="P562" i="1" s="1"/>
  <c r="O568" i="1"/>
  <c r="P568" i="1" s="1"/>
  <c r="O574" i="1"/>
  <c r="P574" i="1" s="1"/>
  <c r="O580" i="1"/>
  <c r="P580" i="1" s="1"/>
  <c r="O586" i="1"/>
  <c r="P586" i="1" s="1"/>
  <c r="O592" i="1"/>
  <c r="P592" i="1" s="1"/>
  <c r="O598" i="1"/>
  <c r="P598" i="1" s="1"/>
  <c r="O604" i="1"/>
  <c r="P604" i="1" s="1"/>
  <c r="O610" i="1"/>
  <c r="P610" i="1" s="1"/>
  <c r="O616" i="1"/>
  <c r="P616" i="1" s="1"/>
  <c r="O622" i="1"/>
  <c r="P622" i="1" s="1"/>
  <c r="O628" i="1"/>
  <c r="P628" i="1" s="1"/>
  <c r="O634" i="1"/>
  <c r="P634" i="1" s="1"/>
  <c r="O640" i="1"/>
  <c r="P640" i="1" s="1"/>
  <c r="O646" i="1"/>
  <c r="P646" i="1" s="1"/>
  <c r="O652" i="1"/>
  <c r="P652" i="1" s="1"/>
  <c r="O658" i="1"/>
  <c r="P658" i="1" s="1"/>
  <c r="O664" i="1"/>
  <c r="P664" i="1" s="1"/>
  <c r="O670" i="1"/>
  <c r="P670" i="1" s="1"/>
  <c r="O676" i="1"/>
  <c r="P676" i="1" s="1"/>
  <c r="O682" i="1"/>
  <c r="P682" i="1" s="1"/>
  <c r="O688" i="1"/>
  <c r="P688" i="1" s="1"/>
  <c r="O694" i="1"/>
  <c r="P694" i="1" s="1"/>
  <c r="O700" i="1"/>
  <c r="P700" i="1" s="1"/>
  <c r="O706" i="1"/>
  <c r="P706" i="1" s="1"/>
  <c r="O712" i="1"/>
  <c r="P712" i="1" s="1"/>
  <c r="O718" i="1"/>
  <c r="P718" i="1" s="1"/>
  <c r="O724" i="1"/>
  <c r="P724" i="1" s="1"/>
  <c r="O730" i="1"/>
  <c r="P730" i="1" s="1"/>
  <c r="O736" i="1"/>
  <c r="P736" i="1" s="1"/>
  <c r="O742" i="1"/>
  <c r="P742" i="1" s="1"/>
  <c r="O748" i="1"/>
  <c r="P748" i="1" s="1"/>
  <c r="O754" i="1"/>
  <c r="P754" i="1" s="1"/>
  <c r="O760" i="1"/>
  <c r="P760" i="1" s="1"/>
  <c r="O359" i="1"/>
  <c r="P359" i="1" s="1"/>
  <c r="O377" i="1"/>
  <c r="P377" i="1" s="1"/>
  <c r="O391" i="1"/>
  <c r="P391" i="1" s="1"/>
  <c r="O403" i="1"/>
  <c r="P403" i="1" s="1"/>
  <c r="O414" i="1"/>
  <c r="P414" i="1" s="1"/>
  <c r="O424" i="1"/>
  <c r="P424" i="1" s="1"/>
  <c r="O432" i="1"/>
  <c r="P432" i="1" s="1"/>
  <c r="O442" i="1"/>
  <c r="P442" i="1" s="1"/>
  <c r="O450" i="1"/>
  <c r="P450" i="1" s="1"/>
  <c r="O457" i="1"/>
  <c r="P457" i="1" s="1"/>
  <c r="O465" i="1"/>
  <c r="P465" i="1" s="1"/>
  <c r="O472" i="1"/>
  <c r="P472" i="1" s="1"/>
  <c r="O479" i="1"/>
  <c r="P479" i="1" s="1"/>
  <c r="O486" i="1"/>
  <c r="P486" i="1" s="1"/>
  <c r="O493" i="1"/>
  <c r="P493" i="1" s="1"/>
  <c r="O501" i="1"/>
  <c r="P501" i="1" s="1"/>
  <c r="O508" i="1"/>
  <c r="P508" i="1" s="1"/>
  <c r="O515" i="1"/>
  <c r="P515" i="1" s="1"/>
  <c r="O521" i="1"/>
  <c r="P521" i="1" s="1"/>
  <c r="O527" i="1"/>
  <c r="P527" i="1" s="1"/>
  <c r="O533" i="1"/>
  <c r="P533" i="1" s="1"/>
  <c r="O539" i="1"/>
  <c r="P539" i="1" s="1"/>
  <c r="O545" i="1"/>
  <c r="P545" i="1" s="1"/>
  <c r="O551" i="1"/>
  <c r="P551" i="1" s="1"/>
  <c r="O557" i="1"/>
  <c r="P557" i="1" s="1"/>
  <c r="O563" i="1"/>
  <c r="P563" i="1" s="1"/>
  <c r="O569" i="1"/>
  <c r="P569" i="1" s="1"/>
  <c r="O575" i="1"/>
  <c r="P575" i="1" s="1"/>
  <c r="O581" i="1"/>
  <c r="P581" i="1" s="1"/>
  <c r="O587" i="1"/>
  <c r="P587" i="1" s="1"/>
  <c r="O593" i="1"/>
  <c r="P593" i="1" s="1"/>
  <c r="O599" i="1"/>
  <c r="P599" i="1" s="1"/>
  <c r="O605" i="1"/>
  <c r="P605" i="1" s="1"/>
  <c r="O611" i="1"/>
  <c r="P611" i="1" s="1"/>
  <c r="O617" i="1"/>
  <c r="P617" i="1" s="1"/>
  <c r="O623" i="1"/>
  <c r="P623" i="1" s="1"/>
  <c r="O629" i="1"/>
  <c r="P629" i="1" s="1"/>
  <c r="O635" i="1"/>
  <c r="P635" i="1" s="1"/>
  <c r="O641" i="1"/>
  <c r="P641" i="1" s="1"/>
  <c r="O647" i="1"/>
  <c r="P647" i="1" s="1"/>
  <c r="O653" i="1"/>
  <c r="P653" i="1" s="1"/>
  <c r="O659" i="1"/>
  <c r="P659" i="1" s="1"/>
  <c r="O665" i="1"/>
  <c r="P665" i="1" s="1"/>
  <c r="O671" i="1"/>
  <c r="P671" i="1" s="1"/>
  <c r="O677" i="1"/>
  <c r="P677" i="1" s="1"/>
  <c r="O683" i="1"/>
  <c r="P683" i="1" s="1"/>
  <c r="O689" i="1"/>
  <c r="P689" i="1" s="1"/>
  <c r="O695" i="1"/>
  <c r="P695" i="1" s="1"/>
  <c r="O701" i="1"/>
  <c r="P701" i="1" s="1"/>
  <c r="O707" i="1"/>
  <c r="P707" i="1" s="1"/>
  <c r="O713" i="1"/>
  <c r="P713" i="1" s="1"/>
  <c r="O719" i="1"/>
  <c r="P719" i="1" s="1"/>
  <c r="O725" i="1"/>
  <c r="P725" i="1" s="1"/>
  <c r="O731" i="1"/>
  <c r="P731" i="1" s="1"/>
  <c r="O737" i="1"/>
  <c r="P737" i="1" s="1"/>
  <c r="O743" i="1"/>
  <c r="P743" i="1" s="1"/>
  <c r="O749" i="1"/>
  <c r="P749" i="1" s="1"/>
  <c r="O755" i="1"/>
  <c r="P755" i="1" s="1"/>
  <c r="O761" i="1"/>
  <c r="P761" i="1" s="1"/>
  <c r="O767" i="1"/>
  <c r="P767" i="1" s="1"/>
  <c r="O773" i="1"/>
  <c r="P773" i="1" s="1"/>
  <c r="O779" i="1"/>
  <c r="P779" i="1" s="1"/>
  <c r="O361" i="1"/>
  <c r="P361" i="1" s="1"/>
  <c r="O379" i="1"/>
  <c r="P379" i="1" s="1"/>
  <c r="O395" i="1"/>
  <c r="P395" i="1" s="1"/>
  <c r="O407" i="1"/>
  <c r="P407" i="1" s="1"/>
  <c r="O415" i="1"/>
  <c r="P415" i="1" s="1"/>
  <c r="O425" i="1"/>
  <c r="P425" i="1" s="1"/>
  <c r="O433" i="1"/>
  <c r="P433" i="1" s="1"/>
  <c r="O443" i="1"/>
  <c r="P443" i="1" s="1"/>
  <c r="O451" i="1"/>
  <c r="P451" i="1" s="1"/>
  <c r="O459" i="1"/>
  <c r="P459" i="1" s="1"/>
  <c r="O466" i="1"/>
  <c r="P466" i="1" s="1"/>
  <c r="O473" i="1"/>
  <c r="P473" i="1" s="1"/>
  <c r="O480" i="1"/>
  <c r="P480" i="1" s="1"/>
  <c r="O487" i="1"/>
  <c r="P487" i="1" s="1"/>
  <c r="O495" i="1"/>
  <c r="P495" i="1" s="1"/>
  <c r="O502" i="1"/>
  <c r="P502" i="1" s="1"/>
  <c r="O509" i="1"/>
  <c r="P509" i="1" s="1"/>
  <c r="O516" i="1"/>
  <c r="P516" i="1" s="1"/>
  <c r="O522" i="1"/>
  <c r="P522" i="1" s="1"/>
  <c r="O528" i="1"/>
  <c r="P528" i="1" s="1"/>
  <c r="O534" i="1"/>
  <c r="P534" i="1" s="1"/>
  <c r="O540" i="1"/>
  <c r="P540" i="1" s="1"/>
  <c r="O546" i="1"/>
  <c r="P546" i="1" s="1"/>
  <c r="O552" i="1"/>
  <c r="P552" i="1" s="1"/>
  <c r="O558" i="1"/>
  <c r="P558" i="1" s="1"/>
  <c r="O564" i="1"/>
  <c r="P564" i="1" s="1"/>
  <c r="O570" i="1"/>
  <c r="P570" i="1" s="1"/>
  <c r="O576" i="1"/>
  <c r="P576" i="1" s="1"/>
  <c r="O582" i="1"/>
  <c r="P582" i="1" s="1"/>
  <c r="O588" i="1"/>
  <c r="P588" i="1" s="1"/>
  <c r="O594" i="1"/>
  <c r="P594" i="1" s="1"/>
  <c r="O600" i="1"/>
  <c r="P600" i="1" s="1"/>
  <c r="O606" i="1"/>
  <c r="P606" i="1" s="1"/>
  <c r="O612" i="1"/>
  <c r="P612" i="1" s="1"/>
  <c r="O618" i="1"/>
  <c r="P618" i="1" s="1"/>
  <c r="O624" i="1"/>
  <c r="P624" i="1" s="1"/>
  <c r="O630" i="1"/>
  <c r="P630" i="1" s="1"/>
  <c r="O636" i="1"/>
  <c r="P636" i="1" s="1"/>
  <c r="O642" i="1"/>
  <c r="P642" i="1" s="1"/>
  <c r="O648" i="1"/>
  <c r="P648" i="1" s="1"/>
  <c r="O654" i="1"/>
  <c r="P654" i="1" s="1"/>
  <c r="O660" i="1"/>
  <c r="P660" i="1" s="1"/>
  <c r="O666" i="1"/>
  <c r="P666" i="1" s="1"/>
  <c r="O672" i="1"/>
  <c r="P672" i="1" s="1"/>
  <c r="O678" i="1"/>
  <c r="P678" i="1" s="1"/>
  <c r="O684" i="1"/>
  <c r="P684" i="1" s="1"/>
  <c r="O690" i="1"/>
  <c r="P690" i="1" s="1"/>
  <c r="O696" i="1"/>
  <c r="P696" i="1" s="1"/>
  <c r="O702" i="1"/>
  <c r="P702" i="1" s="1"/>
  <c r="O708" i="1"/>
  <c r="P708" i="1" s="1"/>
  <c r="O714" i="1"/>
  <c r="P714" i="1" s="1"/>
  <c r="O720" i="1"/>
  <c r="P720" i="1" s="1"/>
  <c r="O726" i="1"/>
  <c r="P726" i="1" s="1"/>
  <c r="O732" i="1"/>
  <c r="P732" i="1" s="1"/>
  <c r="O738" i="1"/>
  <c r="P738" i="1" s="1"/>
  <c r="O744" i="1"/>
  <c r="P744" i="1" s="1"/>
  <c r="O750" i="1"/>
  <c r="P750" i="1" s="1"/>
  <c r="O756" i="1"/>
  <c r="P756" i="1" s="1"/>
  <c r="O762" i="1"/>
  <c r="P762" i="1" s="1"/>
  <c r="O768" i="1"/>
  <c r="P768" i="1" s="1"/>
  <c r="O774" i="1"/>
  <c r="P774" i="1" s="1"/>
  <c r="O780" i="1"/>
  <c r="P780" i="1" s="1"/>
  <c r="O786" i="1"/>
  <c r="P786" i="1" s="1"/>
  <c r="O792" i="1"/>
  <c r="P792" i="1" s="1"/>
  <c r="O798" i="1"/>
  <c r="P798" i="1" s="1"/>
  <c r="O804" i="1"/>
  <c r="P804" i="1" s="1"/>
  <c r="O810" i="1"/>
  <c r="P810" i="1" s="1"/>
  <c r="O816" i="1"/>
  <c r="P816" i="1" s="1"/>
  <c r="O822" i="1"/>
  <c r="P822" i="1" s="1"/>
  <c r="O828" i="1"/>
  <c r="P828" i="1" s="1"/>
  <c r="O834" i="1"/>
  <c r="P834" i="1" s="1"/>
  <c r="O840" i="1"/>
  <c r="P840" i="1" s="1"/>
  <c r="O846" i="1"/>
  <c r="P846" i="1" s="1"/>
  <c r="O852" i="1"/>
  <c r="P852" i="1" s="1"/>
  <c r="O858" i="1"/>
  <c r="P858" i="1" s="1"/>
  <c r="O864" i="1"/>
  <c r="P864" i="1" s="1"/>
  <c r="O870" i="1"/>
  <c r="P870" i="1" s="1"/>
  <c r="O876" i="1"/>
  <c r="P876" i="1" s="1"/>
  <c r="O882" i="1"/>
  <c r="P882" i="1" s="1"/>
  <c r="O888" i="1"/>
  <c r="P888" i="1" s="1"/>
  <c r="O894" i="1"/>
  <c r="P894" i="1" s="1"/>
  <c r="O900" i="1"/>
  <c r="P900" i="1" s="1"/>
  <c r="O906" i="1"/>
  <c r="P906" i="1" s="1"/>
  <c r="O912" i="1"/>
  <c r="P912" i="1" s="1"/>
  <c r="O918" i="1"/>
  <c r="P918" i="1" s="1"/>
  <c r="O365" i="1"/>
  <c r="P365" i="1" s="1"/>
  <c r="O436" i="1"/>
  <c r="P436" i="1" s="1"/>
  <c r="O481" i="1"/>
  <c r="P481" i="1" s="1"/>
  <c r="O523" i="1"/>
  <c r="P523" i="1" s="1"/>
  <c r="O559" i="1"/>
  <c r="P559" i="1" s="1"/>
  <c r="O595" i="1"/>
  <c r="P595" i="1" s="1"/>
  <c r="O631" i="1"/>
  <c r="P631" i="1" s="1"/>
  <c r="O667" i="1"/>
  <c r="P667" i="1" s="1"/>
  <c r="O703" i="1"/>
  <c r="P703" i="1" s="1"/>
  <c r="O739" i="1"/>
  <c r="P739" i="1" s="1"/>
  <c r="O769" i="1"/>
  <c r="P769" i="1" s="1"/>
  <c r="O785" i="1"/>
  <c r="P785" i="1" s="1"/>
  <c r="O797" i="1"/>
  <c r="P797" i="1" s="1"/>
  <c r="O807" i="1"/>
  <c r="P807" i="1" s="1"/>
  <c r="O815" i="1"/>
  <c r="P815" i="1" s="1"/>
  <c r="O825" i="1"/>
  <c r="P825" i="1" s="1"/>
  <c r="O832" i="1"/>
  <c r="P832" i="1" s="1"/>
  <c r="O839" i="1"/>
  <c r="P839" i="1" s="1"/>
  <c r="O847" i="1"/>
  <c r="P847" i="1" s="1"/>
  <c r="O854" i="1"/>
  <c r="P854" i="1" s="1"/>
  <c r="O861" i="1"/>
  <c r="P861" i="1" s="1"/>
  <c r="O868" i="1"/>
  <c r="P868" i="1" s="1"/>
  <c r="O875" i="1"/>
  <c r="P875" i="1" s="1"/>
  <c r="O883" i="1"/>
  <c r="P883" i="1" s="1"/>
  <c r="O890" i="1"/>
  <c r="P890" i="1" s="1"/>
  <c r="O897" i="1"/>
  <c r="P897" i="1" s="1"/>
  <c r="O904" i="1"/>
  <c r="P904" i="1" s="1"/>
  <c r="O911" i="1"/>
  <c r="P911" i="1" s="1"/>
  <c r="O919" i="1"/>
  <c r="P919" i="1" s="1"/>
  <c r="O925" i="1"/>
  <c r="P925" i="1" s="1"/>
  <c r="O931" i="1"/>
  <c r="P931" i="1" s="1"/>
  <c r="O937" i="1"/>
  <c r="P937" i="1" s="1"/>
  <c r="O943" i="1"/>
  <c r="P943" i="1" s="1"/>
  <c r="O949" i="1"/>
  <c r="P949" i="1" s="1"/>
  <c r="O955" i="1"/>
  <c r="P955" i="1" s="1"/>
  <c r="O961" i="1"/>
  <c r="P961" i="1" s="1"/>
  <c r="O967" i="1"/>
  <c r="P967" i="1" s="1"/>
  <c r="O973" i="1"/>
  <c r="P973" i="1" s="1"/>
  <c r="O979" i="1"/>
  <c r="P979" i="1" s="1"/>
  <c r="O985" i="1"/>
  <c r="P985" i="1" s="1"/>
  <c r="O991" i="1"/>
  <c r="P991" i="1" s="1"/>
  <c r="O997" i="1"/>
  <c r="P997" i="1" s="1"/>
  <c r="O1003" i="1"/>
  <c r="P1003" i="1" s="1"/>
  <c r="O1009" i="1"/>
  <c r="P1009" i="1" s="1"/>
  <c r="O1015" i="1"/>
  <c r="P1015" i="1" s="1"/>
  <c r="O1021" i="1"/>
  <c r="P1021" i="1" s="1"/>
  <c r="O1027" i="1"/>
  <c r="P1027" i="1" s="1"/>
  <c r="O1033" i="1"/>
  <c r="P1033" i="1" s="1"/>
  <c r="O1039" i="1"/>
  <c r="P1039" i="1" s="1"/>
  <c r="O1045" i="1"/>
  <c r="P1045" i="1" s="1"/>
  <c r="O1051" i="1"/>
  <c r="P1051" i="1" s="1"/>
  <c r="O1057" i="1"/>
  <c r="P1057" i="1" s="1"/>
  <c r="O1063" i="1"/>
  <c r="P1063" i="1" s="1"/>
  <c r="O1069" i="1"/>
  <c r="P1069" i="1" s="1"/>
  <c r="O1075" i="1"/>
  <c r="P1075" i="1" s="1"/>
  <c r="O1081" i="1"/>
  <c r="P1081" i="1" s="1"/>
  <c r="O1087" i="1"/>
  <c r="P1087" i="1" s="1"/>
  <c r="O1093" i="1"/>
  <c r="P1093" i="1" s="1"/>
  <c r="O1099" i="1"/>
  <c r="P1099" i="1" s="1"/>
  <c r="O1105" i="1"/>
  <c r="P1105" i="1" s="1"/>
  <c r="O1111" i="1"/>
  <c r="P1111" i="1" s="1"/>
  <c r="O1117" i="1"/>
  <c r="P1117" i="1" s="1"/>
  <c r="O1123" i="1"/>
  <c r="P1123" i="1" s="1"/>
  <c r="O1129" i="1"/>
  <c r="P1129" i="1" s="1"/>
  <c r="O1135" i="1"/>
  <c r="P1135" i="1" s="1"/>
  <c r="O1141" i="1"/>
  <c r="P1141" i="1" s="1"/>
  <c r="O1147" i="1"/>
  <c r="P1147" i="1" s="1"/>
  <c r="O1153" i="1"/>
  <c r="P1153" i="1" s="1"/>
  <c r="O1159" i="1"/>
  <c r="P1159" i="1" s="1"/>
  <c r="O1165" i="1"/>
  <c r="P1165" i="1" s="1"/>
  <c r="O1171" i="1"/>
  <c r="P1171" i="1" s="1"/>
  <c r="O1177" i="1"/>
  <c r="P1177" i="1" s="1"/>
  <c r="O1183" i="1"/>
  <c r="P1183" i="1" s="1"/>
  <c r="O1189" i="1"/>
  <c r="P1189" i="1" s="1"/>
  <c r="O1195" i="1"/>
  <c r="P1195" i="1" s="1"/>
  <c r="O1201" i="1"/>
  <c r="P1201" i="1" s="1"/>
  <c r="O1207" i="1"/>
  <c r="P1207" i="1" s="1"/>
  <c r="O1213" i="1"/>
  <c r="P1213" i="1" s="1"/>
  <c r="O1219" i="1"/>
  <c r="P1219" i="1" s="1"/>
  <c r="O1225" i="1"/>
  <c r="P1225" i="1" s="1"/>
  <c r="O1231" i="1"/>
  <c r="P1231" i="1" s="1"/>
  <c r="O1237" i="1"/>
  <c r="P1237" i="1" s="1"/>
  <c r="O1243" i="1"/>
  <c r="P1243" i="1" s="1"/>
  <c r="O1249" i="1"/>
  <c r="P1249" i="1" s="1"/>
  <c r="O1255" i="1"/>
  <c r="P1255" i="1" s="1"/>
  <c r="O383" i="1"/>
  <c r="P383" i="1" s="1"/>
  <c r="O444" i="1"/>
  <c r="P444" i="1" s="1"/>
  <c r="O489" i="1"/>
  <c r="P489" i="1" s="1"/>
  <c r="O529" i="1"/>
  <c r="P529" i="1" s="1"/>
  <c r="O565" i="1"/>
  <c r="P565" i="1" s="1"/>
  <c r="O601" i="1"/>
  <c r="P601" i="1" s="1"/>
  <c r="O637" i="1"/>
  <c r="P637" i="1" s="1"/>
  <c r="O673" i="1"/>
  <c r="P673" i="1" s="1"/>
  <c r="O709" i="1"/>
  <c r="P709" i="1" s="1"/>
  <c r="O745" i="1"/>
  <c r="P745" i="1" s="1"/>
  <c r="O772" i="1"/>
  <c r="P772" i="1" s="1"/>
  <c r="O787" i="1"/>
  <c r="P787" i="1" s="1"/>
  <c r="O799" i="1"/>
  <c r="P799" i="1" s="1"/>
  <c r="O808" i="1"/>
  <c r="P808" i="1" s="1"/>
  <c r="O817" i="1"/>
  <c r="P817" i="1" s="1"/>
  <c r="O826" i="1"/>
  <c r="P826" i="1" s="1"/>
  <c r="O833" i="1"/>
  <c r="P833" i="1" s="1"/>
  <c r="O841" i="1"/>
  <c r="P841" i="1" s="1"/>
  <c r="O848" i="1"/>
  <c r="P848" i="1" s="1"/>
  <c r="O855" i="1"/>
  <c r="P855" i="1" s="1"/>
  <c r="O862" i="1"/>
  <c r="P862" i="1" s="1"/>
  <c r="O869" i="1"/>
  <c r="P869" i="1" s="1"/>
  <c r="O877" i="1"/>
  <c r="P877" i="1" s="1"/>
  <c r="O884" i="1"/>
  <c r="P884" i="1" s="1"/>
  <c r="O891" i="1"/>
  <c r="P891" i="1" s="1"/>
  <c r="O898" i="1"/>
  <c r="P898" i="1" s="1"/>
  <c r="O905" i="1"/>
  <c r="P905" i="1" s="1"/>
  <c r="O913" i="1"/>
  <c r="P913" i="1" s="1"/>
  <c r="O920" i="1"/>
  <c r="P920" i="1" s="1"/>
  <c r="O926" i="1"/>
  <c r="P926" i="1" s="1"/>
  <c r="O932" i="1"/>
  <c r="P932" i="1" s="1"/>
  <c r="O938" i="1"/>
  <c r="P938" i="1" s="1"/>
  <c r="O944" i="1"/>
  <c r="P944" i="1" s="1"/>
  <c r="O950" i="1"/>
  <c r="P950" i="1" s="1"/>
  <c r="O956" i="1"/>
  <c r="P956" i="1" s="1"/>
  <c r="O962" i="1"/>
  <c r="P962" i="1" s="1"/>
  <c r="O968" i="1"/>
  <c r="P968" i="1" s="1"/>
  <c r="O974" i="1"/>
  <c r="P974" i="1" s="1"/>
  <c r="O980" i="1"/>
  <c r="P980" i="1" s="1"/>
  <c r="O986" i="1"/>
  <c r="P986" i="1" s="1"/>
  <c r="O992" i="1"/>
  <c r="P992" i="1" s="1"/>
  <c r="O998" i="1"/>
  <c r="P998" i="1" s="1"/>
  <c r="O1004" i="1"/>
  <c r="P1004" i="1" s="1"/>
  <c r="O1010" i="1"/>
  <c r="P1010" i="1" s="1"/>
  <c r="O1016" i="1"/>
  <c r="P1016" i="1" s="1"/>
  <c r="O1022" i="1"/>
  <c r="P1022" i="1" s="1"/>
  <c r="O1028" i="1"/>
  <c r="P1028" i="1" s="1"/>
  <c r="O1034" i="1"/>
  <c r="P1034" i="1" s="1"/>
  <c r="O1040" i="1"/>
  <c r="P1040" i="1" s="1"/>
  <c r="O1046" i="1"/>
  <c r="P1046" i="1" s="1"/>
  <c r="O1052" i="1"/>
  <c r="P1052" i="1" s="1"/>
  <c r="O1058" i="1"/>
  <c r="P1058" i="1" s="1"/>
  <c r="O1064" i="1"/>
  <c r="P1064" i="1" s="1"/>
  <c r="O1070" i="1"/>
  <c r="P1070" i="1" s="1"/>
  <c r="O1076" i="1"/>
  <c r="P1076" i="1" s="1"/>
  <c r="O1082" i="1"/>
  <c r="P1082" i="1" s="1"/>
  <c r="O1088" i="1"/>
  <c r="P1088" i="1" s="1"/>
  <c r="O1094" i="1"/>
  <c r="P1094" i="1" s="1"/>
  <c r="O1100" i="1"/>
  <c r="P1100" i="1" s="1"/>
  <c r="O1106" i="1"/>
  <c r="P1106" i="1" s="1"/>
  <c r="O1112" i="1"/>
  <c r="P1112" i="1" s="1"/>
  <c r="O1118" i="1"/>
  <c r="P1118" i="1" s="1"/>
  <c r="O1124" i="1"/>
  <c r="P1124" i="1" s="1"/>
  <c r="O1130" i="1"/>
  <c r="P1130" i="1" s="1"/>
  <c r="O1136" i="1"/>
  <c r="P1136" i="1" s="1"/>
  <c r="O1142" i="1"/>
  <c r="P1142" i="1" s="1"/>
  <c r="O1148" i="1"/>
  <c r="P1148" i="1" s="1"/>
  <c r="O1154" i="1"/>
  <c r="P1154" i="1" s="1"/>
  <c r="O1160" i="1"/>
  <c r="P1160" i="1" s="1"/>
  <c r="O1166" i="1"/>
  <c r="P1166" i="1" s="1"/>
  <c r="O1172" i="1"/>
  <c r="P1172" i="1" s="1"/>
  <c r="O1178" i="1"/>
  <c r="P1178" i="1" s="1"/>
  <c r="O1184" i="1"/>
  <c r="P1184" i="1" s="1"/>
  <c r="O1190" i="1"/>
  <c r="P1190" i="1" s="1"/>
  <c r="O1196" i="1"/>
  <c r="P1196" i="1" s="1"/>
  <c r="O1202" i="1"/>
  <c r="P1202" i="1" s="1"/>
  <c r="O1208" i="1"/>
  <c r="P1208" i="1" s="1"/>
  <c r="O1214" i="1"/>
  <c r="P1214" i="1" s="1"/>
  <c r="O1220" i="1"/>
  <c r="P1220" i="1" s="1"/>
  <c r="O1226" i="1"/>
  <c r="P1226" i="1" s="1"/>
  <c r="O1232" i="1"/>
  <c r="P1232" i="1" s="1"/>
  <c r="O1238" i="1"/>
  <c r="P1238" i="1" s="1"/>
  <c r="O1244" i="1"/>
  <c r="P1244" i="1" s="1"/>
  <c r="O1250" i="1"/>
  <c r="P1250" i="1" s="1"/>
  <c r="O1256" i="1"/>
  <c r="P1256" i="1" s="1"/>
  <c r="O396" i="1"/>
  <c r="P396" i="1" s="1"/>
  <c r="O453" i="1"/>
  <c r="P453" i="1" s="1"/>
  <c r="O496" i="1"/>
  <c r="P496" i="1" s="1"/>
  <c r="O535" i="1"/>
  <c r="P535" i="1" s="1"/>
  <c r="O571" i="1"/>
  <c r="P571" i="1" s="1"/>
  <c r="O607" i="1"/>
  <c r="P607" i="1" s="1"/>
  <c r="O643" i="1"/>
  <c r="P643" i="1" s="1"/>
  <c r="O679" i="1"/>
  <c r="P679" i="1" s="1"/>
  <c r="O715" i="1"/>
  <c r="P715" i="1" s="1"/>
  <c r="O751" i="1"/>
  <c r="P751" i="1" s="1"/>
  <c r="O775" i="1"/>
  <c r="P775" i="1" s="1"/>
  <c r="O790" i="1"/>
  <c r="P790" i="1" s="1"/>
  <c r="O801" i="1"/>
  <c r="P801" i="1" s="1"/>
  <c r="O809" i="1"/>
  <c r="P809" i="1" s="1"/>
  <c r="O819" i="1"/>
  <c r="P819" i="1" s="1"/>
  <c r="O827" i="1"/>
  <c r="P827" i="1" s="1"/>
  <c r="O835" i="1"/>
  <c r="P835" i="1" s="1"/>
  <c r="O842" i="1"/>
  <c r="P842" i="1" s="1"/>
  <c r="O849" i="1"/>
  <c r="P849" i="1" s="1"/>
  <c r="O856" i="1"/>
  <c r="P856" i="1" s="1"/>
  <c r="O863" i="1"/>
  <c r="P863" i="1" s="1"/>
  <c r="O871" i="1"/>
  <c r="P871" i="1" s="1"/>
  <c r="O878" i="1"/>
  <c r="P878" i="1" s="1"/>
  <c r="O885" i="1"/>
  <c r="P885" i="1" s="1"/>
  <c r="O892" i="1"/>
  <c r="P892" i="1" s="1"/>
  <c r="O899" i="1"/>
  <c r="P899" i="1" s="1"/>
  <c r="O907" i="1"/>
  <c r="P907" i="1" s="1"/>
  <c r="O914" i="1"/>
  <c r="P914" i="1" s="1"/>
  <c r="O921" i="1"/>
  <c r="P921" i="1" s="1"/>
  <c r="O927" i="1"/>
  <c r="P927" i="1" s="1"/>
  <c r="O933" i="1"/>
  <c r="P933" i="1" s="1"/>
  <c r="O939" i="1"/>
  <c r="P939" i="1" s="1"/>
  <c r="O945" i="1"/>
  <c r="P945" i="1" s="1"/>
  <c r="O951" i="1"/>
  <c r="P951" i="1" s="1"/>
  <c r="O957" i="1"/>
  <c r="P957" i="1" s="1"/>
  <c r="O963" i="1"/>
  <c r="P963" i="1" s="1"/>
  <c r="O969" i="1"/>
  <c r="P969" i="1" s="1"/>
  <c r="O975" i="1"/>
  <c r="P975" i="1" s="1"/>
  <c r="O981" i="1"/>
  <c r="P981" i="1" s="1"/>
  <c r="O987" i="1"/>
  <c r="P987" i="1" s="1"/>
  <c r="O993" i="1"/>
  <c r="P993" i="1" s="1"/>
  <c r="O999" i="1"/>
  <c r="P999" i="1" s="1"/>
  <c r="O1005" i="1"/>
  <c r="P1005" i="1" s="1"/>
  <c r="O1011" i="1"/>
  <c r="P1011" i="1" s="1"/>
  <c r="O1017" i="1"/>
  <c r="P1017" i="1" s="1"/>
  <c r="O1023" i="1"/>
  <c r="P1023" i="1" s="1"/>
  <c r="O1029" i="1"/>
  <c r="P1029" i="1" s="1"/>
  <c r="O1035" i="1"/>
  <c r="P1035" i="1" s="1"/>
  <c r="O1041" i="1"/>
  <c r="P1041" i="1" s="1"/>
  <c r="O1047" i="1"/>
  <c r="P1047" i="1" s="1"/>
  <c r="O1053" i="1"/>
  <c r="P1053" i="1" s="1"/>
  <c r="O1059" i="1"/>
  <c r="P1059" i="1" s="1"/>
  <c r="O1065" i="1"/>
  <c r="P1065" i="1" s="1"/>
  <c r="O1071" i="1"/>
  <c r="P1071" i="1" s="1"/>
  <c r="O1077" i="1"/>
  <c r="P1077" i="1" s="1"/>
  <c r="O1083" i="1"/>
  <c r="P1083" i="1" s="1"/>
  <c r="O1089" i="1"/>
  <c r="P1089" i="1" s="1"/>
  <c r="O1095" i="1"/>
  <c r="P1095" i="1" s="1"/>
  <c r="O1101" i="1"/>
  <c r="P1101" i="1" s="1"/>
  <c r="O1107" i="1"/>
  <c r="P1107" i="1" s="1"/>
  <c r="O1113" i="1"/>
  <c r="P1113" i="1" s="1"/>
  <c r="O1119" i="1"/>
  <c r="P1119" i="1" s="1"/>
  <c r="O1125" i="1"/>
  <c r="P1125" i="1" s="1"/>
  <c r="O1131" i="1"/>
  <c r="P1131" i="1" s="1"/>
  <c r="O1137" i="1"/>
  <c r="P1137" i="1" s="1"/>
  <c r="O1143" i="1"/>
  <c r="P1143" i="1" s="1"/>
  <c r="O1149" i="1"/>
  <c r="P1149" i="1" s="1"/>
  <c r="O1155" i="1"/>
  <c r="P1155" i="1" s="1"/>
  <c r="O1161" i="1"/>
  <c r="P1161" i="1" s="1"/>
  <c r="O1167" i="1"/>
  <c r="P1167" i="1" s="1"/>
  <c r="O1173" i="1"/>
  <c r="P1173" i="1" s="1"/>
  <c r="O408" i="1"/>
  <c r="P408" i="1" s="1"/>
  <c r="O460" i="1"/>
  <c r="P460" i="1" s="1"/>
  <c r="O503" i="1"/>
  <c r="P503" i="1" s="1"/>
  <c r="O541" i="1"/>
  <c r="P541" i="1" s="1"/>
  <c r="O577" i="1"/>
  <c r="P577" i="1" s="1"/>
  <c r="O613" i="1"/>
  <c r="P613" i="1" s="1"/>
  <c r="O649" i="1"/>
  <c r="P649" i="1" s="1"/>
  <c r="O685" i="1"/>
  <c r="P685" i="1" s="1"/>
  <c r="O721" i="1"/>
  <c r="P721" i="1" s="1"/>
  <c r="O757" i="1"/>
  <c r="P757" i="1" s="1"/>
  <c r="O778" i="1"/>
  <c r="P778" i="1" s="1"/>
  <c r="O791" i="1"/>
  <c r="P791" i="1" s="1"/>
  <c r="O802" i="1"/>
  <c r="P802" i="1" s="1"/>
  <c r="O811" i="1"/>
  <c r="P811" i="1" s="1"/>
  <c r="O820" i="1"/>
  <c r="P820" i="1" s="1"/>
  <c r="O829" i="1"/>
  <c r="P829" i="1" s="1"/>
  <c r="O836" i="1"/>
  <c r="P836" i="1" s="1"/>
  <c r="O843" i="1"/>
  <c r="P843" i="1" s="1"/>
  <c r="O850" i="1"/>
  <c r="P850" i="1" s="1"/>
  <c r="O857" i="1"/>
  <c r="P857" i="1" s="1"/>
  <c r="O865" i="1"/>
  <c r="P865" i="1" s="1"/>
  <c r="O872" i="1"/>
  <c r="P872" i="1" s="1"/>
  <c r="O879" i="1"/>
  <c r="P879" i="1" s="1"/>
  <c r="O886" i="1"/>
  <c r="P886" i="1" s="1"/>
  <c r="O893" i="1"/>
  <c r="P893" i="1" s="1"/>
  <c r="O901" i="1"/>
  <c r="P901" i="1" s="1"/>
  <c r="O908" i="1"/>
  <c r="P908" i="1" s="1"/>
  <c r="O915" i="1"/>
  <c r="P915" i="1" s="1"/>
  <c r="O922" i="1"/>
  <c r="P922" i="1" s="1"/>
  <c r="O928" i="1"/>
  <c r="P928" i="1" s="1"/>
  <c r="O934" i="1"/>
  <c r="P934" i="1" s="1"/>
  <c r="O940" i="1"/>
  <c r="P940" i="1" s="1"/>
  <c r="O946" i="1"/>
  <c r="P946" i="1" s="1"/>
  <c r="O952" i="1"/>
  <c r="P952" i="1" s="1"/>
  <c r="O958" i="1"/>
  <c r="P958" i="1" s="1"/>
  <c r="O964" i="1"/>
  <c r="P964" i="1" s="1"/>
  <c r="O970" i="1"/>
  <c r="P970" i="1" s="1"/>
  <c r="O976" i="1"/>
  <c r="P976" i="1" s="1"/>
  <c r="O982" i="1"/>
  <c r="P982" i="1" s="1"/>
  <c r="O988" i="1"/>
  <c r="P988" i="1" s="1"/>
  <c r="O994" i="1"/>
  <c r="P994" i="1" s="1"/>
  <c r="O1000" i="1"/>
  <c r="P1000" i="1" s="1"/>
  <c r="O1006" i="1"/>
  <c r="P1006" i="1" s="1"/>
  <c r="O1012" i="1"/>
  <c r="P1012" i="1" s="1"/>
  <c r="O1018" i="1"/>
  <c r="P1018" i="1" s="1"/>
  <c r="O1024" i="1"/>
  <c r="P1024" i="1" s="1"/>
  <c r="O1030" i="1"/>
  <c r="P1030" i="1" s="1"/>
  <c r="O1036" i="1"/>
  <c r="P1036" i="1" s="1"/>
  <c r="O1042" i="1"/>
  <c r="P1042" i="1" s="1"/>
  <c r="O1048" i="1"/>
  <c r="P1048" i="1" s="1"/>
  <c r="O1054" i="1"/>
  <c r="P1054" i="1" s="1"/>
  <c r="O1060" i="1"/>
  <c r="P1060" i="1" s="1"/>
  <c r="O1066" i="1"/>
  <c r="P1066" i="1" s="1"/>
  <c r="O1072" i="1"/>
  <c r="P1072" i="1" s="1"/>
  <c r="O1078" i="1"/>
  <c r="P1078" i="1" s="1"/>
  <c r="O1084" i="1"/>
  <c r="P1084" i="1" s="1"/>
  <c r="O1090" i="1"/>
  <c r="P1090" i="1" s="1"/>
  <c r="O1096" i="1"/>
  <c r="P1096" i="1" s="1"/>
  <c r="O1102" i="1"/>
  <c r="P1102" i="1" s="1"/>
  <c r="O1108" i="1"/>
  <c r="P1108" i="1" s="1"/>
  <c r="O1114" i="1"/>
  <c r="P1114" i="1" s="1"/>
  <c r="O1120" i="1"/>
  <c r="P1120" i="1" s="1"/>
  <c r="O1126" i="1"/>
  <c r="P1126" i="1" s="1"/>
  <c r="O1132" i="1"/>
  <c r="P1132" i="1" s="1"/>
  <c r="O1138" i="1"/>
  <c r="P1138" i="1" s="1"/>
  <c r="O1144" i="1"/>
  <c r="P1144" i="1" s="1"/>
  <c r="O1150" i="1"/>
  <c r="P1150" i="1" s="1"/>
  <c r="O1156" i="1"/>
  <c r="P1156" i="1" s="1"/>
  <c r="O1162" i="1"/>
  <c r="P1162" i="1" s="1"/>
  <c r="O1168" i="1"/>
  <c r="P1168" i="1" s="1"/>
  <c r="O1174" i="1"/>
  <c r="P1174" i="1" s="1"/>
  <c r="O1180" i="1"/>
  <c r="P1180" i="1" s="1"/>
  <c r="O1186" i="1"/>
  <c r="P1186" i="1" s="1"/>
  <c r="O1192" i="1"/>
  <c r="P1192" i="1" s="1"/>
  <c r="O1198" i="1"/>
  <c r="P1198" i="1" s="1"/>
  <c r="O1204" i="1"/>
  <c r="P1204" i="1" s="1"/>
  <c r="O1210" i="1"/>
  <c r="P1210" i="1" s="1"/>
  <c r="O418" i="1"/>
  <c r="P418" i="1" s="1"/>
  <c r="O467" i="1"/>
  <c r="P467" i="1" s="1"/>
  <c r="O510" i="1"/>
  <c r="P510" i="1" s="1"/>
  <c r="O547" i="1"/>
  <c r="P547" i="1" s="1"/>
  <c r="O583" i="1"/>
  <c r="P583" i="1" s="1"/>
  <c r="O619" i="1"/>
  <c r="P619" i="1" s="1"/>
  <c r="O655" i="1"/>
  <c r="P655" i="1" s="1"/>
  <c r="O691" i="1"/>
  <c r="P691" i="1" s="1"/>
  <c r="O727" i="1"/>
  <c r="P727" i="1" s="1"/>
  <c r="O763" i="1"/>
  <c r="P763" i="1" s="1"/>
  <c r="O781" i="1"/>
  <c r="P781" i="1" s="1"/>
  <c r="O793" i="1"/>
  <c r="P793" i="1" s="1"/>
  <c r="O803" i="1"/>
  <c r="P803" i="1" s="1"/>
  <c r="O813" i="1"/>
  <c r="P813" i="1" s="1"/>
  <c r="O821" i="1"/>
  <c r="P821" i="1" s="1"/>
  <c r="O830" i="1"/>
  <c r="P830" i="1" s="1"/>
  <c r="O837" i="1"/>
  <c r="P837" i="1" s="1"/>
  <c r="O844" i="1"/>
  <c r="P844" i="1" s="1"/>
  <c r="O851" i="1"/>
  <c r="P851" i="1" s="1"/>
  <c r="O859" i="1"/>
  <c r="P859" i="1" s="1"/>
  <c r="O866" i="1"/>
  <c r="P866" i="1" s="1"/>
  <c r="O873" i="1"/>
  <c r="P873" i="1" s="1"/>
  <c r="O880" i="1"/>
  <c r="P880" i="1" s="1"/>
  <c r="O887" i="1"/>
  <c r="P887" i="1" s="1"/>
  <c r="O895" i="1"/>
  <c r="P895" i="1" s="1"/>
  <c r="O902" i="1"/>
  <c r="P902" i="1" s="1"/>
  <c r="O909" i="1"/>
  <c r="P909" i="1" s="1"/>
  <c r="O916" i="1"/>
  <c r="P916" i="1" s="1"/>
  <c r="O923" i="1"/>
  <c r="P923" i="1" s="1"/>
  <c r="O929" i="1"/>
  <c r="P929" i="1" s="1"/>
  <c r="O935" i="1"/>
  <c r="P935" i="1" s="1"/>
  <c r="O941" i="1"/>
  <c r="P941" i="1" s="1"/>
  <c r="O947" i="1"/>
  <c r="P947" i="1" s="1"/>
  <c r="O953" i="1"/>
  <c r="P953" i="1" s="1"/>
  <c r="O959" i="1"/>
  <c r="P959" i="1" s="1"/>
  <c r="O965" i="1"/>
  <c r="P965" i="1" s="1"/>
  <c r="O971" i="1"/>
  <c r="P971" i="1" s="1"/>
  <c r="O977" i="1"/>
  <c r="P977" i="1" s="1"/>
  <c r="O983" i="1"/>
  <c r="P983" i="1" s="1"/>
  <c r="O989" i="1"/>
  <c r="P989" i="1" s="1"/>
  <c r="O995" i="1"/>
  <c r="P995" i="1" s="1"/>
  <c r="O1001" i="1"/>
  <c r="P1001" i="1" s="1"/>
  <c r="O1007" i="1"/>
  <c r="P1007" i="1" s="1"/>
  <c r="O1013" i="1"/>
  <c r="P1013" i="1" s="1"/>
  <c r="O1019" i="1"/>
  <c r="P1019" i="1" s="1"/>
  <c r="O1025" i="1"/>
  <c r="P1025" i="1" s="1"/>
  <c r="O1031" i="1"/>
  <c r="P1031" i="1" s="1"/>
  <c r="O1037" i="1"/>
  <c r="P1037" i="1" s="1"/>
  <c r="O1043" i="1"/>
  <c r="P1043" i="1" s="1"/>
  <c r="O1049" i="1"/>
  <c r="P1049" i="1" s="1"/>
  <c r="O1055" i="1"/>
  <c r="P1055" i="1" s="1"/>
  <c r="O1061" i="1"/>
  <c r="P1061" i="1" s="1"/>
  <c r="O1067" i="1"/>
  <c r="P1067" i="1" s="1"/>
  <c r="O1073" i="1"/>
  <c r="P1073" i="1" s="1"/>
  <c r="O1079" i="1"/>
  <c r="P1079" i="1" s="1"/>
  <c r="O1085" i="1"/>
  <c r="P1085" i="1" s="1"/>
  <c r="O1091" i="1"/>
  <c r="P1091" i="1" s="1"/>
  <c r="O1097" i="1"/>
  <c r="P1097" i="1" s="1"/>
  <c r="O1103" i="1"/>
  <c r="P1103" i="1" s="1"/>
  <c r="O1109" i="1"/>
  <c r="P1109" i="1" s="1"/>
  <c r="O1115" i="1"/>
  <c r="P1115" i="1" s="1"/>
  <c r="O1121" i="1"/>
  <c r="P1121" i="1" s="1"/>
  <c r="O1127" i="1"/>
  <c r="P1127" i="1" s="1"/>
  <c r="O1133" i="1"/>
  <c r="P1133" i="1" s="1"/>
  <c r="O1139" i="1"/>
  <c r="P1139" i="1" s="1"/>
  <c r="O1145" i="1"/>
  <c r="P1145" i="1" s="1"/>
  <c r="O1151" i="1"/>
  <c r="P1151" i="1" s="1"/>
  <c r="O1157" i="1"/>
  <c r="P1157" i="1" s="1"/>
  <c r="O1163" i="1"/>
  <c r="P1163" i="1" s="1"/>
  <c r="O1169" i="1"/>
  <c r="P1169" i="1" s="1"/>
  <c r="O1175" i="1"/>
  <c r="P1175" i="1" s="1"/>
  <c r="O1181" i="1"/>
  <c r="P1181" i="1" s="1"/>
  <c r="O1187" i="1"/>
  <c r="P1187" i="1" s="1"/>
  <c r="O1193" i="1"/>
  <c r="P1193" i="1" s="1"/>
  <c r="O1199" i="1"/>
  <c r="P1199" i="1" s="1"/>
  <c r="O1205" i="1"/>
  <c r="P1205" i="1" s="1"/>
  <c r="O1211" i="1"/>
  <c r="P1211" i="1" s="1"/>
  <c r="O1217" i="1"/>
  <c r="P1217" i="1" s="1"/>
  <c r="O1223" i="1"/>
  <c r="P1223" i="1" s="1"/>
  <c r="O1229" i="1"/>
  <c r="P1229" i="1" s="1"/>
  <c r="O1235" i="1"/>
  <c r="P1235" i="1" s="1"/>
  <c r="O1241" i="1"/>
  <c r="P1241" i="1" s="1"/>
  <c r="O1247" i="1"/>
  <c r="P1247" i="1" s="1"/>
  <c r="O1253" i="1"/>
  <c r="P1253" i="1" s="1"/>
  <c r="O1259" i="1"/>
  <c r="P1259" i="1" s="1"/>
  <c r="O2" i="1"/>
  <c r="P2" i="1" s="1"/>
  <c r="O1260" i="1"/>
  <c r="P1260" i="1" s="1"/>
  <c r="O1248" i="1"/>
  <c r="P1248" i="1" s="1"/>
  <c r="O1236" i="1"/>
  <c r="P1236" i="1" s="1"/>
  <c r="O1224" i="1"/>
  <c r="P1224" i="1" s="1"/>
  <c r="O1212" i="1"/>
  <c r="P1212" i="1" s="1"/>
  <c r="O1194" i="1"/>
  <c r="P1194" i="1" s="1"/>
  <c r="O1176" i="1"/>
  <c r="P1176" i="1" s="1"/>
  <c r="O1140" i="1"/>
  <c r="P1140" i="1" s="1"/>
  <c r="O1104" i="1"/>
  <c r="P1104" i="1" s="1"/>
  <c r="O1068" i="1"/>
  <c r="P1068" i="1" s="1"/>
  <c r="O1032" i="1"/>
  <c r="P1032" i="1" s="1"/>
  <c r="O996" i="1"/>
  <c r="P996" i="1" s="1"/>
  <c r="O960" i="1"/>
  <c r="P960" i="1" s="1"/>
  <c r="O924" i="1"/>
  <c r="P924" i="1" s="1"/>
  <c r="O881" i="1"/>
  <c r="P881" i="1" s="1"/>
  <c r="O838" i="1"/>
  <c r="P838" i="1" s="1"/>
  <c r="O784" i="1"/>
  <c r="P784" i="1" s="1"/>
  <c r="O589" i="1"/>
  <c r="P589" i="1" s="1"/>
  <c r="O1261" i="1"/>
  <c r="P1261" i="1" s="1"/>
  <c r="O1227" i="1"/>
  <c r="P1227" i="1" s="1"/>
  <c r="O1146" i="1"/>
  <c r="P1146" i="1" s="1"/>
  <c r="O1002" i="1"/>
  <c r="P1002" i="1" s="1"/>
  <c r="O625" i="1"/>
  <c r="P625" i="1" s="1"/>
  <c r="O1258" i="1"/>
  <c r="P1258" i="1" s="1"/>
  <c r="O1246" i="1"/>
  <c r="P1246" i="1" s="1"/>
  <c r="O1234" i="1"/>
  <c r="P1234" i="1" s="1"/>
  <c r="O1222" i="1"/>
  <c r="P1222" i="1" s="1"/>
  <c r="O1209" i="1"/>
  <c r="P1209" i="1" s="1"/>
  <c r="O1191" i="1"/>
  <c r="P1191" i="1" s="1"/>
  <c r="O1170" i="1"/>
  <c r="P1170" i="1" s="1"/>
  <c r="O1134" i="1"/>
  <c r="P1134" i="1" s="1"/>
  <c r="O1098" i="1"/>
  <c r="P1098" i="1" s="1"/>
  <c r="O1062" i="1"/>
  <c r="P1062" i="1" s="1"/>
  <c r="O1026" i="1"/>
  <c r="P1026" i="1" s="1"/>
  <c r="O990" i="1"/>
  <c r="P990" i="1" s="1"/>
  <c r="O954" i="1"/>
  <c r="P954" i="1" s="1"/>
  <c r="O917" i="1"/>
  <c r="P917" i="1" s="1"/>
  <c r="O874" i="1"/>
  <c r="P874" i="1" s="1"/>
  <c r="O831" i="1"/>
  <c r="P831" i="1" s="1"/>
  <c r="O766" i="1"/>
  <c r="P766" i="1" s="1"/>
  <c r="O553" i="1"/>
  <c r="P553" i="1" s="1"/>
  <c r="O1251" i="1"/>
  <c r="P1251" i="1" s="1"/>
  <c r="O1197" i="1"/>
  <c r="P1197" i="1" s="1"/>
  <c r="O1074" i="1"/>
  <c r="P1074" i="1" s="1"/>
  <c r="O845" i="1"/>
  <c r="P845" i="1" s="1"/>
  <c r="O1264" i="1"/>
  <c r="P1264" i="1" s="1"/>
  <c r="O1257" i="1"/>
  <c r="P1257" i="1" s="1"/>
  <c r="O1245" i="1"/>
  <c r="P1245" i="1" s="1"/>
  <c r="O1233" i="1"/>
  <c r="P1233" i="1" s="1"/>
  <c r="O1221" i="1"/>
  <c r="P1221" i="1" s="1"/>
  <c r="O1206" i="1"/>
  <c r="P1206" i="1" s="1"/>
  <c r="O1188" i="1"/>
  <c r="P1188" i="1" s="1"/>
  <c r="O1164" i="1"/>
  <c r="P1164" i="1" s="1"/>
  <c r="O1128" i="1"/>
  <c r="P1128" i="1" s="1"/>
  <c r="O1092" i="1"/>
  <c r="P1092" i="1" s="1"/>
  <c r="O1056" i="1"/>
  <c r="P1056" i="1" s="1"/>
  <c r="O1020" i="1"/>
  <c r="P1020" i="1" s="1"/>
  <c r="O984" i="1"/>
  <c r="P984" i="1" s="1"/>
  <c r="O948" i="1"/>
  <c r="P948" i="1" s="1"/>
  <c r="O910" i="1"/>
  <c r="P910" i="1" s="1"/>
  <c r="O867" i="1"/>
  <c r="P867" i="1" s="1"/>
  <c r="O823" i="1"/>
  <c r="P823" i="1" s="1"/>
  <c r="O733" i="1"/>
  <c r="P733" i="1" s="1"/>
  <c r="O517" i="1"/>
  <c r="P517" i="1" s="1"/>
  <c r="O1239" i="1"/>
  <c r="P1239" i="1" s="1"/>
  <c r="O1179" i="1"/>
  <c r="P1179" i="1" s="1"/>
  <c r="O1038" i="1"/>
  <c r="P1038" i="1" s="1"/>
  <c r="O889" i="1"/>
  <c r="P889" i="1" s="1"/>
  <c r="O1263" i="1"/>
  <c r="P1263" i="1" s="1"/>
  <c r="O1254" i="1"/>
  <c r="P1254" i="1" s="1"/>
  <c r="O1242" i="1"/>
  <c r="P1242" i="1" s="1"/>
  <c r="O1230" i="1"/>
  <c r="P1230" i="1" s="1"/>
  <c r="O1218" i="1"/>
  <c r="P1218" i="1" s="1"/>
  <c r="O1203" i="1"/>
  <c r="P1203" i="1" s="1"/>
  <c r="O1185" i="1"/>
  <c r="P1185" i="1" s="1"/>
  <c r="O1158" i="1"/>
  <c r="P1158" i="1" s="1"/>
  <c r="O1122" i="1"/>
  <c r="P1122" i="1" s="1"/>
  <c r="O1086" i="1"/>
  <c r="P1086" i="1" s="1"/>
  <c r="O1050" i="1"/>
  <c r="P1050" i="1" s="1"/>
  <c r="O1014" i="1"/>
  <c r="P1014" i="1" s="1"/>
  <c r="O978" i="1"/>
  <c r="P978" i="1" s="1"/>
  <c r="O942" i="1"/>
  <c r="P942" i="1" s="1"/>
  <c r="O903" i="1"/>
  <c r="P903" i="1" s="1"/>
  <c r="O860" i="1"/>
  <c r="P860" i="1" s="1"/>
  <c r="O814" i="1"/>
  <c r="P814" i="1" s="1"/>
  <c r="O697" i="1"/>
  <c r="P697" i="1" s="1"/>
  <c r="O474" i="1"/>
  <c r="O1262" i="1"/>
  <c r="P1262" i="1" s="1"/>
  <c r="O1252" i="1"/>
  <c r="P1252" i="1" s="1"/>
  <c r="O1240" i="1"/>
  <c r="P1240" i="1" s="1"/>
  <c r="O1228" i="1"/>
  <c r="P1228" i="1" s="1"/>
  <c r="O1216" i="1"/>
  <c r="P1216" i="1" s="1"/>
  <c r="O1200" i="1"/>
  <c r="P1200" i="1" s="1"/>
  <c r="O1182" i="1"/>
  <c r="P1182" i="1" s="1"/>
  <c r="O1152" i="1"/>
  <c r="P1152" i="1" s="1"/>
  <c r="O1116" i="1"/>
  <c r="P1116" i="1" s="1"/>
  <c r="O1080" i="1"/>
  <c r="P1080" i="1" s="1"/>
  <c r="O1044" i="1"/>
  <c r="P1044" i="1" s="1"/>
  <c r="O1008" i="1"/>
  <c r="P1008" i="1" s="1"/>
  <c r="O972" i="1"/>
  <c r="P972" i="1" s="1"/>
  <c r="O936" i="1"/>
  <c r="P936" i="1" s="1"/>
  <c r="O896" i="1"/>
  <c r="P896" i="1" s="1"/>
  <c r="O853" i="1"/>
  <c r="P853" i="1" s="1"/>
  <c r="O805" i="1"/>
  <c r="P805" i="1" s="1"/>
  <c r="O661" i="1"/>
  <c r="P661" i="1" s="1"/>
  <c r="O426" i="1"/>
  <c r="P426" i="1" s="1"/>
  <c r="X16" i="3"/>
  <c r="Q97" i="1" l="1"/>
  <c r="R97" i="1" s="1"/>
  <c r="Q663" i="1"/>
  <c r="R663" i="1" s="1"/>
  <c r="Q1203" i="1"/>
  <c r="R1203" i="1" s="1"/>
  <c r="Q905" i="1"/>
  <c r="R905" i="1" s="1"/>
  <c r="Q1151" i="1"/>
  <c r="R1151" i="1" s="1"/>
  <c r="Q979" i="1"/>
  <c r="R979" i="1" s="1"/>
  <c r="Q877" i="1"/>
  <c r="R877" i="1" s="1"/>
  <c r="Q768" i="1"/>
  <c r="R768" i="1" s="1"/>
  <c r="Q528" i="1"/>
  <c r="R528" i="1" s="1"/>
  <c r="Q1229" i="1"/>
  <c r="R1229" i="1" s="1"/>
  <c r="Q1107" i="1"/>
  <c r="R1107" i="1" s="1"/>
  <c r="Q954" i="1"/>
  <c r="R954" i="1" s="1"/>
  <c r="Q708" i="1"/>
  <c r="R708" i="1" s="1"/>
  <c r="Q1207" i="1"/>
  <c r="R1207" i="1" s="1"/>
  <c r="Q1034" i="1"/>
  <c r="R1034" i="1" s="1"/>
  <c r="Q840" i="1"/>
  <c r="R840" i="1" s="1"/>
  <c r="Q394" i="1"/>
  <c r="R394" i="1" s="1"/>
  <c r="Q1112" i="1"/>
  <c r="R1112" i="1" s="1"/>
  <c r="Q934" i="1"/>
  <c r="R934" i="1" s="1"/>
  <c r="Q670" i="1"/>
  <c r="R670" i="1" s="1"/>
  <c r="Q1190" i="1"/>
  <c r="R1190" i="1" s="1"/>
  <c r="Q1017" i="1"/>
  <c r="R1017" i="1" s="1"/>
  <c r="Q820" i="1"/>
  <c r="R820" i="1" s="1"/>
  <c r="Q1200" i="1"/>
  <c r="R1200" i="1" s="1"/>
  <c r="Q984" i="1"/>
  <c r="R984" i="1" s="1"/>
  <c r="Q719" i="1"/>
  <c r="R719" i="1" s="1"/>
  <c r="Q387" i="1"/>
  <c r="R387" i="1" s="1"/>
  <c r="Q555" i="1"/>
  <c r="R555" i="1" s="1"/>
  <c r="Q749" i="1"/>
  <c r="R749" i="1" s="1"/>
  <c r="Q425" i="1"/>
  <c r="R425" i="1" s="1"/>
  <c r="Q622" i="1"/>
  <c r="R622" i="1" s="1"/>
  <c r="Q950" i="1"/>
  <c r="R950" i="1" s="1"/>
  <c r="Q692" i="1"/>
  <c r="R692" i="1" s="1"/>
  <c r="Q434" i="1"/>
  <c r="R434" i="1" s="1"/>
  <c r="Q126" i="1"/>
  <c r="R126" i="1" s="1"/>
  <c r="Q595" i="1"/>
  <c r="R595" i="1" s="1"/>
  <c r="Q317" i="1"/>
  <c r="R317" i="1" s="1"/>
  <c r="Q116" i="1"/>
  <c r="R116" i="1" s="1"/>
  <c r="Q164" i="1"/>
  <c r="R164" i="1" s="1"/>
  <c r="Q242" i="1"/>
  <c r="R242" i="1" s="1"/>
  <c r="Q57" i="1"/>
  <c r="R57" i="1" s="1"/>
  <c r="Q181" i="1"/>
  <c r="R181" i="1" s="1"/>
  <c r="Q973" i="1"/>
  <c r="R973" i="1" s="1"/>
  <c r="Q1081" i="1"/>
  <c r="R1081" i="1" s="1"/>
  <c r="Q1223" i="1"/>
  <c r="R1223" i="1" s="1"/>
  <c r="Q964" i="1"/>
  <c r="R964" i="1" s="1"/>
  <c r="Q474" i="1"/>
  <c r="R474" i="1" s="1"/>
  <c r="Q919" i="1"/>
  <c r="R919" i="1" s="1"/>
  <c r="Q1005" i="1"/>
  <c r="R1005" i="1" s="1"/>
  <c r="Q1083" i="1"/>
  <c r="R1083" i="1" s="1"/>
  <c r="Q1161" i="1"/>
  <c r="R1161" i="1" s="1"/>
  <c r="Q1140" i="1"/>
  <c r="R1140" i="1" s="1"/>
  <c r="Q172" i="1"/>
  <c r="R172" i="1" s="1"/>
  <c r="Q244" i="1"/>
  <c r="R244" i="1" s="1"/>
  <c r="Q620" i="1"/>
  <c r="R620" i="1" s="1"/>
  <c r="Q523" i="1"/>
  <c r="R523" i="1" s="1"/>
  <c r="Q62" i="1"/>
  <c r="R62" i="1" s="1"/>
  <c r="Q931" i="1"/>
  <c r="R931" i="1" s="1"/>
  <c r="Q426" i="1"/>
  <c r="R426" i="1" s="1"/>
  <c r="Q1131" i="1"/>
  <c r="R1131" i="1" s="1"/>
  <c r="Q1202" i="1"/>
  <c r="R1202" i="1" s="1"/>
  <c r="Q1115" i="1"/>
  <c r="R1115" i="1" s="1"/>
  <c r="Q1029" i="1"/>
  <c r="R1029" i="1" s="1"/>
  <c r="Q939" i="1"/>
  <c r="R939" i="1" s="1"/>
  <c r="Q834" i="1"/>
  <c r="R834" i="1" s="1"/>
  <c r="Q678" i="1"/>
  <c r="R678" i="1" s="1"/>
  <c r="Q312" i="1"/>
  <c r="R312" i="1" s="1"/>
  <c r="Q1186" i="1"/>
  <c r="R1186" i="1" s="1"/>
  <c r="Q1057" i="1"/>
  <c r="R1057" i="1" s="1"/>
  <c r="Q868" i="1"/>
  <c r="R868" i="1" s="1"/>
  <c r="Q498" i="1"/>
  <c r="R498" i="1" s="1"/>
  <c r="Q1135" i="1"/>
  <c r="R1135" i="1" s="1"/>
  <c r="Q961" i="1"/>
  <c r="R961" i="1" s="1"/>
  <c r="Q725" i="1"/>
  <c r="R725" i="1" s="1"/>
  <c r="Q1213" i="1"/>
  <c r="R1213" i="1" s="1"/>
  <c r="Q1040" i="1"/>
  <c r="R1040" i="1" s="1"/>
  <c r="Q847" i="1"/>
  <c r="R847" i="1" s="1"/>
  <c r="Q436" i="1"/>
  <c r="R436" i="1" s="1"/>
  <c r="Q1118" i="1"/>
  <c r="R1118" i="1" s="1"/>
  <c r="Q941" i="1"/>
  <c r="R941" i="1" s="1"/>
  <c r="Q646" i="1"/>
  <c r="R646" i="1" s="1"/>
  <c r="Q1128" i="1"/>
  <c r="R1128" i="1" s="1"/>
  <c r="Q901" i="1"/>
  <c r="R901" i="1" s="1"/>
  <c r="Q611" i="1"/>
  <c r="R611" i="1" s="1"/>
  <c r="Q111" i="1"/>
  <c r="R111" i="1" s="1"/>
  <c r="Q447" i="1"/>
  <c r="R447" i="1" s="1"/>
  <c r="Q641" i="1"/>
  <c r="R641" i="1" s="1"/>
  <c r="Q201" i="1"/>
  <c r="R201" i="1" s="1"/>
  <c r="Q504" i="1"/>
  <c r="R504" i="1" s="1"/>
  <c r="Q866" i="1"/>
  <c r="R866" i="1" s="1"/>
  <c r="Q608" i="1"/>
  <c r="R608" i="1" s="1"/>
  <c r="Q340" i="1"/>
  <c r="R340" i="1" s="1"/>
  <c r="Q763" i="1"/>
  <c r="R763" i="1" s="1"/>
  <c r="Q505" i="1"/>
  <c r="R505" i="1" s="1"/>
  <c r="Q216" i="1"/>
  <c r="R216" i="1" s="1"/>
  <c r="Q372" i="1"/>
  <c r="R372" i="1" s="1"/>
  <c r="Q45" i="1"/>
  <c r="R45" i="1" s="1"/>
  <c r="Q130" i="1"/>
  <c r="R130" i="1" s="1"/>
  <c r="Q355" i="1"/>
  <c r="R355" i="1" s="1"/>
  <c r="Q819" i="1"/>
  <c r="R819" i="1" s="1"/>
  <c r="Q334" i="1"/>
  <c r="R334" i="1" s="1"/>
  <c r="Q994" i="1"/>
  <c r="R994" i="1" s="1"/>
  <c r="Q1238" i="1"/>
  <c r="R1238" i="1" s="1"/>
  <c r="Q1065" i="1"/>
  <c r="R1065" i="1" s="1"/>
  <c r="P474" i="1"/>
  <c r="Q810" i="1"/>
  <c r="R810" i="1" s="1"/>
  <c r="Q37" i="1"/>
  <c r="R37" i="1" s="1"/>
  <c r="Q85" i="1"/>
  <c r="R85" i="1" s="1"/>
  <c r="Q127" i="1"/>
  <c r="R127" i="1" s="1"/>
  <c r="Q169" i="1"/>
  <c r="R169" i="1" s="1"/>
  <c r="Q211" i="1"/>
  <c r="R211" i="1" s="1"/>
  <c r="Q253" i="1"/>
  <c r="R253" i="1" s="1"/>
  <c r="Q301" i="1"/>
  <c r="R301" i="1" s="1"/>
  <c r="Q343" i="1"/>
  <c r="R343" i="1" s="1"/>
  <c r="Q385" i="1"/>
  <c r="R385" i="1" s="1"/>
  <c r="Q35" i="1"/>
  <c r="R35" i="1" s="1"/>
  <c r="Q86" i="1"/>
  <c r="R86" i="1" s="1"/>
  <c r="Q143" i="1"/>
  <c r="R143" i="1" s="1"/>
  <c r="Q52" i="1"/>
  <c r="R52" i="1" s="1"/>
  <c r="Q112" i="1"/>
  <c r="R112" i="1" s="1"/>
  <c r="Q170" i="1"/>
  <c r="R170" i="1" s="1"/>
  <c r="Q220" i="1"/>
  <c r="R220" i="1" s="1"/>
  <c r="Q278" i="1"/>
  <c r="R278" i="1" s="1"/>
  <c r="Q328" i="1"/>
  <c r="R328" i="1" s="1"/>
  <c r="Q378" i="1"/>
  <c r="R378" i="1" s="1"/>
  <c r="Q18" i="1"/>
  <c r="R18" i="1" s="1"/>
  <c r="Q80" i="1"/>
  <c r="R80" i="1" s="1"/>
  <c r="Q148" i="1"/>
  <c r="R148" i="1" s="1"/>
  <c r="Q200" i="1"/>
  <c r="R200" i="1" s="1"/>
  <c r="Q250" i="1"/>
  <c r="R250" i="1" s="1"/>
  <c r="Q300" i="1"/>
  <c r="R300" i="1" s="1"/>
  <c r="Q351" i="1"/>
  <c r="R351" i="1" s="1"/>
  <c r="Q38" i="1"/>
  <c r="R38" i="1" s="1"/>
  <c r="Q98" i="1"/>
  <c r="R98" i="1" s="1"/>
  <c r="Q22" i="1"/>
  <c r="R22" i="1" s="1"/>
  <c r="Q82" i="1"/>
  <c r="R82" i="1" s="1"/>
  <c r="Q142" i="1"/>
  <c r="R142" i="1" s="1"/>
  <c r="Q202" i="1"/>
  <c r="R202" i="1" s="1"/>
  <c r="Q252" i="1"/>
  <c r="R252" i="1" s="1"/>
  <c r="Q303" i="1"/>
  <c r="R303" i="1" s="1"/>
  <c r="Q353" i="1"/>
  <c r="R353" i="1" s="1"/>
  <c r="Q403" i="1"/>
  <c r="R403" i="1" s="1"/>
  <c r="Q451" i="1"/>
  <c r="R451" i="1" s="1"/>
  <c r="Q493" i="1"/>
  <c r="R493" i="1" s="1"/>
  <c r="Q535" i="1"/>
  <c r="R535" i="1" s="1"/>
  <c r="Q577" i="1"/>
  <c r="R577" i="1" s="1"/>
  <c r="Q619" i="1"/>
  <c r="R619" i="1" s="1"/>
  <c r="Q667" i="1"/>
  <c r="R667" i="1" s="1"/>
  <c r="Q709" i="1"/>
  <c r="R709" i="1" s="1"/>
  <c r="Q751" i="1"/>
  <c r="R751" i="1" s="1"/>
  <c r="Q40" i="1"/>
  <c r="R40" i="1" s="1"/>
  <c r="Q101" i="1"/>
  <c r="R101" i="1" s="1"/>
  <c r="Q167" i="1"/>
  <c r="R167" i="1" s="1"/>
  <c r="Q218" i="1"/>
  <c r="R218" i="1" s="1"/>
  <c r="Q268" i="1"/>
  <c r="R268" i="1" s="1"/>
  <c r="Q318" i="1"/>
  <c r="R318" i="1" s="1"/>
  <c r="Q369" i="1"/>
  <c r="R369" i="1" s="1"/>
  <c r="Q422" i="1"/>
  <c r="R422" i="1" s="1"/>
  <c r="Q464" i="1"/>
  <c r="R464" i="1" s="1"/>
  <c r="Q506" i="1"/>
  <c r="R506" i="1" s="1"/>
  <c r="Q548" i="1"/>
  <c r="R548" i="1" s="1"/>
  <c r="Q590" i="1"/>
  <c r="R590" i="1" s="1"/>
  <c r="Q638" i="1"/>
  <c r="R638" i="1" s="1"/>
  <c r="Q680" i="1"/>
  <c r="R680" i="1" s="1"/>
  <c r="Q722" i="1"/>
  <c r="R722" i="1" s="1"/>
  <c r="Q764" i="1"/>
  <c r="R764" i="1" s="1"/>
  <c r="Q806" i="1"/>
  <c r="R806" i="1" s="1"/>
  <c r="Q854" i="1"/>
  <c r="R854" i="1" s="1"/>
  <c r="Q896" i="1"/>
  <c r="R896" i="1" s="1"/>
  <c r="Q938" i="1"/>
  <c r="R938" i="1" s="1"/>
  <c r="Q119" i="1"/>
  <c r="R119" i="1" s="1"/>
  <c r="Q284" i="1"/>
  <c r="R284" i="1" s="1"/>
  <c r="Q424" i="1"/>
  <c r="R424" i="1" s="1"/>
  <c r="Q486" i="1"/>
  <c r="R486" i="1" s="1"/>
  <c r="Q550" i="1"/>
  <c r="R550" i="1" s="1"/>
  <c r="Q604" i="1"/>
  <c r="R604" i="1" s="1"/>
  <c r="Q658" i="1"/>
  <c r="R658" i="1" s="1"/>
  <c r="Q712" i="1"/>
  <c r="R712" i="1" s="1"/>
  <c r="Q766" i="1"/>
  <c r="R766" i="1" s="1"/>
  <c r="Q158" i="1"/>
  <c r="R158" i="1" s="1"/>
  <c r="Q287" i="1"/>
  <c r="R287" i="1" s="1"/>
  <c r="Q405" i="1"/>
  <c r="R405" i="1" s="1"/>
  <c r="Q461" i="1"/>
  <c r="R461" i="1" s="1"/>
  <c r="Q515" i="1"/>
  <c r="R515" i="1" s="1"/>
  <c r="Q569" i="1"/>
  <c r="R569" i="1" s="1"/>
  <c r="Q623" i="1"/>
  <c r="R623" i="1" s="1"/>
  <c r="Q677" i="1"/>
  <c r="R677" i="1" s="1"/>
  <c r="Q731" i="1"/>
  <c r="R731" i="1" s="1"/>
  <c r="Q781" i="1"/>
  <c r="R781" i="1" s="1"/>
  <c r="Q208" i="1"/>
  <c r="R208" i="1" s="1"/>
  <c r="Q338" i="1"/>
  <c r="R338" i="1" s="1"/>
  <c r="Q429" i="1"/>
  <c r="R429" i="1" s="1"/>
  <c r="Q483" i="1"/>
  <c r="R483" i="1" s="1"/>
  <c r="Q537" i="1"/>
  <c r="R537" i="1" s="1"/>
  <c r="Q591" i="1"/>
  <c r="R591" i="1" s="1"/>
  <c r="Q212" i="1"/>
  <c r="R212" i="1" s="1"/>
  <c r="Q341" i="1"/>
  <c r="R341" i="1" s="1"/>
  <c r="Q8" i="1"/>
  <c r="R8" i="1" s="1"/>
  <c r="Q215" i="1"/>
  <c r="R215" i="1" s="1"/>
  <c r="Q345" i="1"/>
  <c r="R345" i="1" s="1"/>
  <c r="Q431" i="1"/>
  <c r="R431" i="1" s="1"/>
  <c r="Q485" i="1"/>
  <c r="R485" i="1" s="1"/>
  <c r="Q539" i="1"/>
  <c r="R539" i="1" s="1"/>
  <c r="Q593" i="1"/>
  <c r="R593" i="1" s="1"/>
  <c r="Q647" i="1"/>
  <c r="R647" i="1" s="1"/>
  <c r="Q701" i="1"/>
  <c r="R701" i="1" s="1"/>
  <c r="Q755" i="1"/>
  <c r="R755" i="1" s="1"/>
  <c r="Q801" i="1"/>
  <c r="R801" i="1" s="1"/>
  <c r="Q844" i="1"/>
  <c r="R844" i="1" s="1"/>
  <c r="Q887" i="1"/>
  <c r="R887" i="1" s="1"/>
  <c r="Q930" i="1"/>
  <c r="R930" i="1" s="1"/>
  <c r="Q972" i="1"/>
  <c r="R972" i="1" s="1"/>
  <c r="Q1008" i="1"/>
  <c r="R1008" i="1" s="1"/>
  <c r="Q1044" i="1"/>
  <c r="R1044" i="1" s="1"/>
  <c r="Q1080" i="1"/>
  <c r="R1080" i="1" s="1"/>
  <c r="Q1116" i="1"/>
  <c r="R1116" i="1" s="1"/>
  <c r="Q1152" i="1"/>
  <c r="R1152" i="1" s="1"/>
  <c r="Q1188" i="1"/>
  <c r="R1188" i="1" s="1"/>
  <c r="Q1224" i="1"/>
  <c r="R1224" i="1" s="1"/>
  <c r="Q1260" i="1"/>
  <c r="R1260" i="1" s="1"/>
  <c r="Q456" i="1"/>
  <c r="R456" i="1" s="1"/>
  <c r="Q610" i="1"/>
  <c r="R610" i="1" s="1"/>
  <c r="Q718" i="1"/>
  <c r="R718" i="1" s="1"/>
  <c r="Q803" i="1"/>
  <c r="R803" i="1" s="1"/>
  <c r="Q855" i="1"/>
  <c r="R855" i="1" s="1"/>
  <c r="Q906" i="1"/>
  <c r="R906" i="1" s="1"/>
  <c r="Q958" i="1"/>
  <c r="R958" i="1" s="1"/>
  <c r="Q1003" i="1"/>
  <c r="R1003" i="1" s="1"/>
  <c r="Q1046" i="1"/>
  <c r="R1046" i="1" s="1"/>
  <c r="Q1089" i="1"/>
  <c r="R1089" i="1" s="1"/>
  <c r="Q1132" i="1"/>
  <c r="R1132" i="1" s="1"/>
  <c r="Q1175" i="1"/>
  <c r="R1175" i="1" s="1"/>
  <c r="Q1219" i="1"/>
  <c r="R1219" i="1" s="1"/>
  <c r="Q1262" i="1"/>
  <c r="R1262" i="1" s="1"/>
  <c r="Q490" i="1"/>
  <c r="R490" i="1" s="1"/>
  <c r="Q634" i="1"/>
  <c r="R634" i="1" s="1"/>
  <c r="Q742" i="1"/>
  <c r="R742" i="1" s="1"/>
  <c r="Q813" i="1"/>
  <c r="R813" i="1" s="1"/>
  <c r="Q864" i="1"/>
  <c r="R864" i="1" s="1"/>
  <c r="Q917" i="1"/>
  <c r="R917" i="1" s="1"/>
  <c r="Q968" i="1"/>
  <c r="R968" i="1" s="1"/>
  <c r="Q1011" i="1"/>
  <c r="R1011" i="1" s="1"/>
  <c r="Q1054" i="1"/>
  <c r="R1054" i="1" s="1"/>
  <c r="Q1097" i="1"/>
  <c r="R1097" i="1" s="1"/>
  <c r="Q1141" i="1"/>
  <c r="R1141" i="1" s="1"/>
  <c r="Q1184" i="1"/>
  <c r="R1184" i="1" s="1"/>
  <c r="Q1227" i="1"/>
  <c r="R1227" i="1" s="1"/>
  <c r="Q137" i="1"/>
  <c r="R137" i="1" s="1"/>
  <c r="Q520" i="1"/>
  <c r="R520" i="1" s="1"/>
  <c r="Q653" i="1"/>
  <c r="R653" i="1" s="1"/>
  <c r="Q761" i="1"/>
  <c r="R761" i="1" s="1"/>
  <c r="Q823" i="1"/>
  <c r="R823" i="1" s="1"/>
  <c r="Q875" i="1"/>
  <c r="R875" i="1" s="1"/>
  <c r="Q927" i="1"/>
  <c r="R927" i="1" s="1"/>
  <c r="Q976" i="1"/>
  <c r="R976" i="1" s="1"/>
  <c r="Q1019" i="1"/>
  <c r="R1019" i="1" s="1"/>
  <c r="Q1063" i="1"/>
  <c r="R1063" i="1" s="1"/>
  <c r="Q1106" i="1"/>
  <c r="R1106" i="1" s="1"/>
  <c r="Q1149" i="1"/>
  <c r="R1149" i="1" s="1"/>
  <c r="Q1192" i="1"/>
  <c r="R1192" i="1" s="1"/>
  <c r="Q1235" i="1"/>
  <c r="R1235" i="1" s="1"/>
  <c r="Q291" i="1"/>
  <c r="R291" i="1" s="1"/>
  <c r="Q552" i="1"/>
  <c r="R552" i="1" s="1"/>
  <c r="Q672" i="1"/>
  <c r="R672" i="1" s="1"/>
  <c r="Q778" i="1"/>
  <c r="R778" i="1" s="1"/>
  <c r="Q833" i="1"/>
  <c r="R833" i="1" s="1"/>
  <c r="Q885" i="1"/>
  <c r="R885" i="1" s="1"/>
  <c r="Q936" i="1"/>
  <c r="R936" i="1" s="1"/>
  <c r="Q985" i="1"/>
  <c r="R985" i="1" s="1"/>
  <c r="Q1028" i="1"/>
  <c r="R1028" i="1" s="1"/>
  <c r="Q1181" i="1"/>
  <c r="R1181" i="1" s="1"/>
  <c r="Q735" i="1"/>
  <c r="R735" i="1" s="1"/>
  <c r="Q49" i="1"/>
  <c r="R49" i="1" s="1"/>
  <c r="Q91" i="1"/>
  <c r="R91" i="1" s="1"/>
  <c r="Q133" i="1"/>
  <c r="R133" i="1" s="1"/>
  <c r="Q175" i="1"/>
  <c r="R175" i="1" s="1"/>
  <c r="Q217" i="1"/>
  <c r="R217" i="1" s="1"/>
  <c r="Q265" i="1"/>
  <c r="R265" i="1" s="1"/>
  <c r="Q307" i="1"/>
  <c r="R307" i="1" s="1"/>
  <c r="Q349" i="1"/>
  <c r="R349" i="1" s="1"/>
  <c r="Q391" i="1"/>
  <c r="R391" i="1" s="1"/>
  <c r="Q42" i="1"/>
  <c r="R42" i="1" s="1"/>
  <c r="Q100" i="1"/>
  <c r="R100" i="1" s="1"/>
  <c r="Q150" i="1"/>
  <c r="R150" i="1" s="1"/>
  <c r="Q60" i="1"/>
  <c r="R60" i="1" s="1"/>
  <c r="Q120" i="1"/>
  <c r="R120" i="1" s="1"/>
  <c r="Q177" i="1"/>
  <c r="R177" i="1" s="1"/>
  <c r="Q234" i="1"/>
  <c r="R234" i="1" s="1"/>
  <c r="Q285" i="1"/>
  <c r="R285" i="1" s="1"/>
  <c r="Q335" i="1"/>
  <c r="R335" i="1" s="1"/>
  <c r="Q386" i="1"/>
  <c r="R386" i="1" s="1"/>
  <c r="Q27" i="1"/>
  <c r="R27" i="1" s="1"/>
  <c r="Q96" i="1"/>
  <c r="R96" i="1" s="1"/>
  <c r="Q156" i="1"/>
  <c r="R156" i="1" s="1"/>
  <c r="Q207" i="1"/>
  <c r="R207" i="1" s="1"/>
  <c r="Q257" i="1"/>
  <c r="R257" i="1" s="1"/>
  <c r="Q308" i="1"/>
  <c r="R308" i="1" s="1"/>
  <c r="Q365" i="1"/>
  <c r="R365" i="1" s="1"/>
  <c r="Q46" i="1"/>
  <c r="R46" i="1" s="1"/>
  <c r="Q106" i="1"/>
  <c r="R106" i="1" s="1"/>
  <c r="Q30" i="1"/>
  <c r="R30" i="1" s="1"/>
  <c r="Q90" i="1"/>
  <c r="R90" i="1" s="1"/>
  <c r="Q159" i="1"/>
  <c r="R159" i="1" s="1"/>
  <c r="Q209" i="1"/>
  <c r="R209" i="1" s="1"/>
  <c r="Q260" i="1"/>
  <c r="R260" i="1" s="1"/>
  <c r="Q310" i="1"/>
  <c r="R310" i="1" s="1"/>
  <c r="Q360" i="1"/>
  <c r="R360" i="1" s="1"/>
  <c r="Q415" i="1"/>
  <c r="R415" i="1" s="1"/>
  <c r="Q457" i="1"/>
  <c r="R457" i="1" s="1"/>
  <c r="Q499" i="1"/>
  <c r="R499" i="1" s="1"/>
  <c r="Q541" i="1"/>
  <c r="R541" i="1" s="1"/>
  <c r="Q583" i="1"/>
  <c r="R583" i="1" s="1"/>
  <c r="Q631" i="1"/>
  <c r="R631" i="1" s="1"/>
  <c r="Q673" i="1"/>
  <c r="R673" i="1" s="1"/>
  <c r="Q715" i="1"/>
  <c r="R715" i="1" s="1"/>
  <c r="Q757" i="1"/>
  <c r="R757" i="1" s="1"/>
  <c r="Q48" i="1"/>
  <c r="R48" i="1" s="1"/>
  <c r="Q118" i="1"/>
  <c r="R118" i="1" s="1"/>
  <c r="Q174" i="1"/>
  <c r="R174" i="1" s="1"/>
  <c r="Q225" i="1"/>
  <c r="R225" i="1" s="1"/>
  <c r="Q275" i="1"/>
  <c r="R275" i="1" s="1"/>
  <c r="Q326" i="1"/>
  <c r="R326" i="1" s="1"/>
  <c r="Q383" i="1"/>
  <c r="R383" i="1" s="1"/>
  <c r="Q428" i="1"/>
  <c r="R428" i="1" s="1"/>
  <c r="Q470" i="1"/>
  <c r="R470" i="1" s="1"/>
  <c r="Q512" i="1"/>
  <c r="R512" i="1" s="1"/>
  <c r="Q554" i="1"/>
  <c r="R554" i="1" s="1"/>
  <c r="Q602" i="1"/>
  <c r="R602" i="1" s="1"/>
  <c r="Q644" i="1"/>
  <c r="R644" i="1" s="1"/>
  <c r="Q686" i="1"/>
  <c r="R686" i="1" s="1"/>
  <c r="Q728" i="1"/>
  <c r="R728" i="1" s="1"/>
  <c r="Q770" i="1"/>
  <c r="R770" i="1" s="1"/>
  <c r="Q818" i="1"/>
  <c r="R818" i="1" s="1"/>
  <c r="Q860" i="1"/>
  <c r="R860" i="1" s="1"/>
  <c r="Q902" i="1"/>
  <c r="R902" i="1" s="1"/>
  <c r="Q944" i="1"/>
  <c r="R944" i="1" s="1"/>
  <c r="Q154" i="1"/>
  <c r="R154" i="1" s="1"/>
  <c r="Q327" i="1"/>
  <c r="R327" i="1" s="1"/>
  <c r="Q432" i="1"/>
  <c r="R432" i="1" s="1"/>
  <c r="Q496" i="1"/>
  <c r="R496" i="1" s="1"/>
  <c r="Q558" i="1"/>
  <c r="R558" i="1" s="1"/>
  <c r="Q612" i="1"/>
  <c r="R612" i="1" s="1"/>
  <c r="Q666" i="1"/>
  <c r="R666" i="1" s="1"/>
  <c r="Q720" i="1"/>
  <c r="R720" i="1" s="1"/>
  <c r="Q773" i="1"/>
  <c r="R773" i="1" s="1"/>
  <c r="Q179" i="1"/>
  <c r="R179" i="1" s="1"/>
  <c r="Q309" i="1"/>
  <c r="R309" i="1" s="1"/>
  <c r="Q417" i="1"/>
  <c r="R417" i="1" s="1"/>
  <c r="Q471" i="1"/>
  <c r="R471" i="1" s="1"/>
  <c r="Q525" i="1"/>
  <c r="R525" i="1" s="1"/>
  <c r="Q579" i="1"/>
  <c r="R579" i="1" s="1"/>
  <c r="Q633" i="1"/>
  <c r="R633" i="1" s="1"/>
  <c r="Q687" i="1"/>
  <c r="R687" i="1" s="1"/>
  <c r="Q741" i="1"/>
  <c r="R741" i="1" s="1"/>
  <c r="Q41" i="1"/>
  <c r="R41" i="1" s="1"/>
  <c r="Q230" i="1"/>
  <c r="R230" i="1" s="1"/>
  <c r="Q359" i="1"/>
  <c r="R359" i="1" s="1"/>
  <c r="Q437" i="1"/>
  <c r="R437" i="1" s="1"/>
  <c r="Q491" i="1"/>
  <c r="R491" i="1" s="1"/>
  <c r="Q545" i="1"/>
  <c r="R545" i="1" s="1"/>
  <c r="Q51" i="1"/>
  <c r="R51" i="1" s="1"/>
  <c r="Q233" i="1"/>
  <c r="R233" i="1" s="1"/>
  <c r="Q363" i="1"/>
  <c r="R363" i="1" s="1"/>
  <c r="Q59" i="1"/>
  <c r="R59" i="1" s="1"/>
  <c r="Q237" i="1"/>
  <c r="R237" i="1" s="1"/>
  <c r="Q366" i="1"/>
  <c r="R366" i="1" s="1"/>
  <c r="Q441" i="1"/>
  <c r="R441" i="1" s="1"/>
  <c r="Q495" i="1"/>
  <c r="R495" i="1" s="1"/>
  <c r="Q549" i="1"/>
  <c r="R549" i="1" s="1"/>
  <c r="Q603" i="1"/>
  <c r="R603" i="1" s="1"/>
  <c r="Q657" i="1"/>
  <c r="R657" i="1" s="1"/>
  <c r="Q711" i="1"/>
  <c r="R711" i="1" s="1"/>
  <c r="Q765" i="1"/>
  <c r="R765" i="1" s="1"/>
  <c r="Q808" i="1"/>
  <c r="R808" i="1" s="1"/>
  <c r="Q851" i="1"/>
  <c r="R851" i="1" s="1"/>
  <c r="Q894" i="1"/>
  <c r="R894" i="1" s="1"/>
  <c r="Q937" i="1"/>
  <c r="R937" i="1" s="1"/>
  <c r="Q978" i="1"/>
  <c r="R978" i="1" s="1"/>
  <c r="Q1014" i="1"/>
  <c r="R1014" i="1" s="1"/>
  <c r="Q1050" i="1"/>
  <c r="R1050" i="1" s="1"/>
  <c r="Q1086" i="1"/>
  <c r="R1086" i="1" s="1"/>
  <c r="Q1122" i="1"/>
  <c r="R1122" i="1" s="1"/>
  <c r="Q1158" i="1"/>
  <c r="R1158" i="1" s="1"/>
  <c r="Q1194" i="1"/>
  <c r="R1194" i="1" s="1"/>
  <c r="Q1230" i="1"/>
  <c r="R1230" i="1" s="1"/>
  <c r="Q2" i="1"/>
  <c r="R2" i="1" s="1"/>
  <c r="Q484" i="1"/>
  <c r="R484" i="1" s="1"/>
  <c r="Q628" i="1"/>
  <c r="R628" i="1" s="1"/>
  <c r="Q736" i="1"/>
  <c r="R736" i="1" s="1"/>
  <c r="Q811" i="1"/>
  <c r="R811" i="1" s="1"/>
  <c r="Q863" i="1"/>
  <c r="R863" i="1" s="1"/>
  <c r="Q915" i="1"/>
  <c r="R915" i="1" s="1"/>
  <c r="Q967" i="1"/>
  <c r="R967" i="1" s="1"/>
  <c r="Q1010" i="1"/>
  <c r="R1010" i="1" s="1"/>
  <c r="Q1053" i="1"/>
  <c r="R1053" i="1" s="1"/>
  <c r="Q1096" i="1"/>
  <c r="R1096" i="1" s="1"/>
  <c r="Q1139" i="1"/>
  <c r="R1139" i="1" s="1"/>
  <c r="Q1183" i="1"/>
  <c r="R1183" i="1" s="1"/>
  <c r="Q1226" i="1"/>
  <c r="R1226" i="1" s="1"/>
  <c r="Q84" i="1"/>
  <c r="R84" i="1" s="1"/>
  <c r="Q516" i="1"/>
  <c r="R516" i="1" s="1"/>
  <c r="Q652" i="1"/>
  <c r="R652" i="1" s="1"/>
  <c r="Q760" i="1"/>
  <c r="R760" i="1" s="1"/>
  <c r="Q821" i="1"/>
  <c r="R821" i="1" s="1"/>
  <c r="Q874" i="1"/>
  <c r="R874" i="1" s="1"/>
  <c r="Q925" i="1"/>
  <c r="R925" i="1" s="1"/>
  <c r="Q975" i="1"/>
  <c r="R975" i="1" s="1"/>
  <c r="Q1018" i="1"/>
  <c r="R1018" i="1" s="1"/>
  <c r="Q1061" i="1"/>
  <c r="R1061" i="1" s="1"/>
  <c r="Q1105" i="1"/>
  <c r="R1105" i="1" s="1"/>
  <c r="Q1148" i="1"/>
  <c r="R1148" i="1" s="1"/>
  <c r="Q1191" i="1"/>
  <c r="R1191" i="1" s="1"/>
  <c r="Q1234" i="1"/>
  <c r="R1234" i="1" s="1"/>
  <c r="Q269" i="1"/>
  <c r="R269" i="1" s="1"/>
  <c r="Q546" i="1"/>
  <c r="R546" i="1" s="1"/>
  <c r="Q671" i="1"/>
  <c r="R671" i="1" s="1"/>
  <c r="Q777" i="1"/>
  <c r="R777" i="1" s="1"/>
  <c r="Q832" i="1"/>
  <c r="R832" i="1" s="1"/>
  <c r="Q883" i="1"/>
  <c r="R883" i="1" s="1"/>
  <c r="Q935" i="1"/>
  <c r="R935" i="1" s="1"/>
  <c r="Q983" i="1"/>
  <c r="R983" i="1" s="1"/>
  <c r="Q1027" i="1"/>
  <c r="R1027" i="1" s="1"/>
  <c r="Q1070" i="1"/>
  <c r="R1070" i="1" s="1"/>
  <c r="Q1113" i="1"/>
  <c r="R1113" i="1" s="1"/>
  <c r="Q1156" i="1"/>
  <c r="R1156" i="1" s="1"/>
  <c r="Q1199" i="1"/>
  <c r="R1199" i="1" s="1"/>
  <c r="Q1243" i="1"/>
  <c r="R1243" i="1" s="1"/>
  <c r="Q407" i="1"/>
  <c r="R407" i="1" s="1"/>
  <c r="Q580" i="1"/>
  <c r="R580" i="1" s="1"/>
  <c r="Q690" i="1"/>
  <c r="R690" i="1" s="1"/>
  <c r="Q790" i="1"/>
  <c r="R790" i="1" s="1"/>
  <c r="Q841" i="1"/>
  <c r="R841" i="1" s="1"/>
  <c r="Q893" i="1"/>
  <c r="R893" i="1" s="1"/>
  <c r="Q946" i="1"/>
  <c r="R946" i="1" s="1"/>
  <c r="Q992" i="1"/>
  <c r="R992" i="1" s="1"/>
  <c r="Q1035" i="1"/>
  <c r="R1035" i="1" s="1"/>
  <c r="Q1078" i="1"/>
  <c r="R1078" i="1" s="1"/>
  <c r="Q1121" i="1"/>
  <c r="R1121" i="1" s="1"/>
  <c r="Q1165" i="1"/>
  <c r="R1165" i="1" s="1"/>
  <c r="Q1052" i="1"/>
  <c r="R1052" i="1" s="1"/>
  <c r="Q13" i="1"/>
  <c r="R13" i="1" s="1"/>
  <c r="Q61" i="1"/>
  <c r="R61" i="1" s="1"/>
  <c r="Q103" i="1"/>
  <c r="R103" i="1" s="1"/>
  <c r="Q145" i="1"/>
  <c r="R145" i="1" s="1"/>
  <c r="Q193" i="1"/>
  <c r="R193" i="1" s="1"/>
  <c r="Q235" i="1"/>
  <c r="R235" i="1" s="1"/>
  <c r="Q277" i="1"/>
  <c r="R277" i="1" s="1"/>
  <c r="Q319" i="1"/>
  <c r="R319" i="1" s="1"/>
  <c r="Q361" i="1"/>
  <c r="R361" i="1" s="1"/>
  <c r="Q14" i="1"/>
  <c r="R14" i="1" s="1"/>
  <c r="Q64" i="1"/>
  <c r="R64" i="1" s="1"/>
  <c r="Q114" i="1"/>
  <c r="R114" i="1" s="1"/>
  <c r="Q17" i="1"/>
  <c r="R17" i="1" s="1"/>
  <c r="Q77" i="1"/>
  <c r="R77" i="1" s="1"/>
  <c r="Q147" i="1"/>
  <c r="R147" i="1" s="1"/>
  <c r="Q198" i="1"/>
  <c r="R198" i="1" s="1"/>
  <c r="Q249" i="1"/>
  <c r="R249" i="1" s="1"/>
  <c r="Q299" i="1"/>
  <c r="R299" i="1" s="1"/>
  <c r="Q350" i="1"/>
  <c r="R350" i="1" s="1"/>
  <c r="Q406" i="1"/>
  <c r="R406" i="1" s="1"/>
  <c r="Q53" i="1"/>
  <c r="R53" i="1" s="1"/>
  <c r="Q113" i="1"/>
  <c r="R113" i="1" s="1"/>
  <c r="Q171" i="1"/>
  <c r="R171" i="1" s="1"/>
  <c r="Q221" i="1"/>
  <c r="R221" i="1" s="1"/>
  <c r="Q279" i="1"/>
  <c r="R279" i="1" s="1"/>
  <c r="Q329" i="1"/>
  <c r="R329" i="1" s="1"/>
  <c r="Q380" i="1"/>
  <c r="R380" i="1" s="1"/>
  <c r="Q63" i="1"/>
  <c r="R63" i="1" s="1"/>
  <c r="Q124" i="1"/>
  <c r="R124" i="1" s="1"/>
  <c r="Q56" i="1"/>
  <c r="R56" i="1" s="1"/>
  <c r="Q117" i="1"/>
  <c r="R117" i="1" s="1"/>
  <c r="Q173" i="1"/>
  <c r="R173" i="1" s="1"/>
  <c r="Q224" i="1"/>
  <c r="R224" i="1" s="1"/>
  <c r="Q274" i="1"/>
  <c r="R274" i="1" s="1"/>
  <c r="Q332" i="1"/>
  <c r="R332" i="1" s="1"/>
  <c r="Q382" i="1"/>
  <c r="R382" i="1" s="1"/>
  <c r="Q427" i="1"/>
  <c r="R427" i="1" s="1"/>
  <c r="Q469" i="1"/>
  <c r="R469" i="1" s="1"/>
  <c r="Q511" i="1"/>
  <c r="R511" i="1" s="1"/>
  <c r="Q559" i="1"/>
  <c r="R559" i="1" s="1"/>
  <c r="Q601" i="1"/>
  <c r="R601" i="1" s="1"/>
  <c r="Q643" i="1"/>
  <c r="R643" i="1" s="1"/>
  <c r="Q685" i="1"/>
  <c r="R685" i="1" s="1"/>
  <c r="Q727" i="1"/>
  <c r="R727" i="1" s="1"/>
  <c r="Q15" i="1"/>
  <c r="R15" i="1" s="1"/>
  <c r="Q75" i="1"/>
  <c r="R75" i="1" s="1"/>
  <c r="Q135" i="1"/>
  <c r="R135" i="1" s="1"/>
  <c r="Q189" i="1"/>
  <c r="R189" i="1" s="1"/>
  <c r="Q239" i="1"/>
  <c r="R239" i="1" s="1"/>
  <c r="Q297" i="1"/>
  <c r="R297" i="1" s="1"/>
  <c r="Q347" i="1"/>
  <c r="R347" i="1" s="1"/>
  <c r="Q398" i="1"/>
  <c r="R398" i="1" s="1"/>
  <c r="Q440" i="1"/>
  <c r="R440" i="1" s="1"/>
  <c r="Q482" i="1"/>
  <c r="R482" i="1" s="1"/>
  <c r="Q530" i="1"/>
  <c r="R530" i="1" s="1"/>
  <c r="Q572" i="1"/>
  <c r="R572" i="1" s="1"/>
  <c r="Q614" i="1"/>
  <c r="R614" i="1" s="1"/>
  <c r="Q656" i="1"/>
  <c r="R656" i="1" s="1"/>
  <c r="Q698" i="1"/>
  <c r="R698" i="1" s="1"/>
  <c r="Q746" i="1"/>
  <c r="R746" i="1" s="1"/>
  <c r="Q788" i="1"/>
  <c r="R788" i="1" s="1"/>
  <c r="Q830" i="1"/>
  <c r="R830" i="1" s="1"/>
  <c r="Q872" i="1"/>
  <c r="R872" i="1" s="1"/>
  <c r="Q914" i="1"/>
  <c r="R914" i="1" s="1"/>
  <c r="Q962" i="1"/>
  <c r="R962" i="1" s="1"/>
  <c r="Q219" i="1"/>
  <c r="R219" i="1" s="1"/>
  <c r="Q370" i="1"/>
  <c r="R370" i="1" s="1"/>
  <c r="Q450" i="1"/>
  <c r="R450" i="1" s="1"/>
  <c r="Q514" i="1"/>
  <c r="R514" i="1" s="1"/>
  <c r="Q576" i="1"/>
  <c r="R576" i="1" s="1"/>
  <c r="Q630" i="1"/>
  <c r="R630" i="1" s="1"/>
  <c r="Q684" i="1"/>
  <c r="R684" i="1" s="1"/>
  <c r="Q738" i="1"/>
  <c r="R738" i="1" s="1"/>
  <c r="Q24" i="1"/>
  <c r="R24" i="1" s="1"/>
  <c r="Q222" i="1"/>
  <c r="R222" i="1" s="1"/>
  <c r="Q352" i="1"/>
  <c r="R352" i="1" s="1"/>
  <c r="Q435" i="1"/>
  <c r="R435" i="1" s="1"/>
  <c r="Q489" i="1"/>
  <c r="R489" i="1" s="1"/>
  <c r="Q543" i="1"/>
  <c r="R543" i="1" s="1"/>
  <c r="Q597" i="1"/>
  <c r="R597" i="1" s="1"/>
  <c r="Q651" i="1"/>
  <c r="R651" i="1" s="1"/>
  <c r="Q705" i="1"/>
  <c r="R705" i="1" s="1"/>
  <c r="Q759" i="1"/>
  <c r="R759" i="1" s="1"/>
  <c r="Q141" i="1"/>
  <c r="R141" i="1" s="1"/>
  <c r="Q273" i="1"/>
  <c r="R273" i="1" s="1"/>
  <c r="Q395" i="1"/>
  <c r="R395" i="1" s="1"/>
  <c r="Q455" i="1"/>
  <c r="R455" i="1" s="1"/>
  <c r="Q509" i="1"/>
  <c r="R509" i="1" s="1"/>
  <c r="Q563" i="1"/>
  <c r="R563" i="1" s="1"/>
  <c r="Q146" i="1"/>
  <c r="R146" i="1" s="1"/>
  <c r="Q276" i="1"/>
  <c r="R276" i="1" s="1"/>
  <c r="Q399" i="1"/>
  <c r="R399" i="1" s="1"/>
  <c r="Q149" i="1"/>
  <c r="R149" i="1" s="1"/>
  <c r="Q280" i="1"/>
  <c r="R280" i="1" s="1"/>
  <c r="Q401" i="1"/>
  <c r="R401" i="1" s="1"/>
  <c r="Q459" i="1"/>
  <c r="R459" i="1" s="1"/>
  <c r="Q513" i="1"/>
  <c r="R513" i="1" s="1"/>
  <c r="Q567" i="1"/>
  <c r="R567" i="1" s="1"/>
  <c r="Q621" i="1"/>
  <c r="R621" i="1" s="1"/>
  <c r="Q675" i="1"/>
  <c r="R675" i="1" s="1"/>
  <c r="Q729" i="1"/>
  <c r="R729" i="1" s="1"/>
  <c r="Q779" i="1"/>
  <c r="R779" i="1" s="1"/>
  <c r="Q822" i="1"/>
  <c r="R822" i="1" s="1"/>
  <c r="Q865" i="1"/>
  <c r="R865" i="1" s="1"/>
  <c r="Q909" i="1"/>
  <c r="R909" i="1" s="1"/>
  <c r="Q952" i="1"/>
  <c r="R952" i="1" s="1"/>
  <c r="Q990" i="1"/>
  <c r="R990" i="1" s="1"/>
  <c r="Q1026" i="1"/>
  <c r="R1026" i="1" s="1"/>
  <c r="Q1062" i="1"/>
  <c r="R1062" i="1" s="1"/>
  <c r="Q1098" i="1"/>
  <c r="R1098" i="1" s="1"/>
  <c r="Q1134" i="1"/>
  <c r="R1134" i="1" s="1"/>
  <c r="Q1170" i="1"/>
  <c r="R1170" i="1" s="1"/>
  <c r="Q1206" i="1"/>
  <c r="R1206" i="1" s="1"/>
  <c r="Q1242" i="1"/>
  <c r="R1242" i="1" s="1"/>
  <c r="Q226" i="1"/>
  <c r="R226" i="1" s="1"/>
  <c r="Q538" i="1"/>
  <c r="R538" i="1" s="1"/>
  <c r="Q664" i="1"/>
  <c r="R664" i="1" s="1"/>
  <c r="Q771" i="1"/>
  <c r="R771" i="1" s="1"/>
  <c r="Q828" i="1"/>
  <c r="R828" i="1" s="1"/>
  <c r="Q881" i="1"/>
  <c r="R881" i="1" s="1"/>
  <c r="Q933" i="1"/>
  <c r="R933" i="1" s="1"/>
  <c r="Q981" i="1"/>
  <c r="R981" i="1" s="1"/>
  <c r="Q1024" i="1"/>
  <c r="R1024" i="1" s="1"/>
  <c r="Q1067" i="1"/>
  <c r="R1067" i="1" s="1"/>
  <c r="Q1111" i="1"/>
  <c r="R1111" i="1" s="1"/>
  <c r="Q1154" i="1"/>
  <c r="R1154" i="1" s="1"/>
  <c r="Q1197" i="1"/>
  <c r="R1197" i="1" s="1"/>
  <c r="Q1240" i="1"/>
  <c r="R1240" i="1" s="1"/>
  <c r="Q377" i="1"/>
  <c r="R377" i="1" s="1"/>
  <c r="Q570" i="1"/>
  <c r="R570" i="1" s="1"/>
  <c r="Q688" i="1"/>
  <c r="R688" i="1" s="1"/>
  <c r="Q787" i="1"/>
  <c r="R787" i="1" s="1"/>
  <c r="Q839" i="1"/>
  <c r="R839" i="1" s="1"/>
  <c r="Q891" i="1"/>
  <c r="R891" i="1" s="1"/>
  <c r="Q942" i="1"/>
  <c r="R942" i="1" s="1"/>
  <c r="Q989" i="1"/>
  <c r="R989" i="1" s="1"/>
  <c r="Q1033" i="1"/>
  <c r="R1033" i="1" s="1"/>
  <c r="Q1076" i="1"/>
  <c r="R1076" i="1" s="1"/>
  <c r="Q1119" i="1"/>
  <c r="R1119" i="1" s="1"/>
  <c r="Q1162" i="1"/>
  <c r="R1162" i="1" s="1"/>
  <c r="Q1205" i="1"/>
  <c r="R1205" i="1" s="1"/>
  <c r="Q1249" i="1"/>
  <c r="R1249" i="1" s="1"/>
  <c r="Q438" i="1"/>
  <c r="R438" i="1" s="1"/>
  <c r="Q599" i="1"/>
  <c r="R599" i="1" s="1"/>
  <c r="Q707" i="1"/>
  <c r="R707" i="1" s="1"/>
  <c r="Q797" i="1"/>
  <c r="R797" i="1" s="1"/>
  <c r="Q849" i="1"/>
  <c r="R849" i="1" s="1"/>
  <c r="Q900" i="1"/>
  <c r="R900" i="1" s="1"/>
  <c r="Q953" i="1"/>
  <c r="R953" i="1" s="1"/>
  <c r="Q998" i="1"/>
  <c r="R998" i="1" s="1"/>
  <c r="Q1041" i="1"/>
  <c r="R1041" i="1" s="1"/>
  <c r="Q1084" i="1"/>
  <c r="R1084" i="1" s="1"/>
  <c r="Q1127" i="1"/>
  <c r="R1127" i="1" s="1"/>
  <c r="Q1171" i="1"/>
  <c r="R1171" i="1" s="1"/>
  <c r="Q1214" i="1"/>
  <c r="R1214" i="1" s="1"/>
  <c r="Q1257" i="1"/>
  <c r="R1257" i="1" s="1"/>
  <c r="Q472" i="1"/>
  <c r="R472" i="1" s="1"/>
  <c r="Q618" i="1"/>
  <c r="R618" i="1" s="1"/>
  <c r="Q726" i="1"/>
  <c r="R726" i="1" s="1"/>
  <c r="Q807" i="1"/>
  <c r="R807" i="1" s="1"/>
  <c r="Q859" i="1"/>
  <c r="R859" i="1" s="1"/>
  <c r="Q911" i="1"/>
  <c r="R911" i="1" s="1"/>
  <c r="Q963" i="1"/>
  <c r="R963" i="1" s="1"/>
  <c r="Q1006" i="1"/>
  <c r="R1006" i="1" s="1"/>
  <c r="Q1049" i="1"/>
  <c r="R1049" i="1" s="1"/>
  <c r="Q1093" i="1"/>
  <c r="R1093" i="1" s="1"/>
  <c r="Q1136" i="1"/>
  <c r="R1136" i="1" s="1"/>
  <c r="Q1179" i="1"/>
  <c r="R1179" i="1" s="1"/>
  <c r="Q1222" i="1"/>
  <c r="R1222" i="1" s="1"/>
  <c r="Q31" i="1"/>
  <c r="R31" i="1" s="1"/>
  <c r="Q121" i="1"/>
  <c r="R121" i="1" s="1"/>
  <c r="Q205" i="1"/>
  <c r="R205" i="1" s="1"/>
  <c r="Q289" i="1"/>
  <c r="R289" i="1" s="1"/>
  <c r="Q379" i="1"/>
  <c r="R379" i="1" s="1"/>
  <c r="Q78" i="1"/>
  <c r="R78" i="1" s="1"/>
  <c r="Q44" i="1"/>
  <c r="R44" i="1" s="1"/>
  <c r="Q162" i="1"/>
  <c r="R162" i="1" s="1"/>
  <c r="Q263" i="1"/>
  <c r="R263" i="1" s="1"/>
  <c r="Q371" i="1"/>
  <c r="R371" i="1" s="1"/>
  <c r="Q70" i="1"/>
  <c r="R70" i="1" s="1"/>
  <c r="Q192" i="1"/>
  <c r="R192" i="1" s="1"/>
  <c r="Q293" i="1"/>
  <c r="R293" i="1" s="1"/>
  <c r="Q20" i="1"/>
  <c r="R20" i="1" s="1"/>
  <c r="Q12" i="1"/>
  <c r="R12" i="1" s="1"/>
  <c r="Q134" i="1"/>
  <c r="R134" i="1" s="1"/>
  <c r="Q245" i="1"/>
  <c r="R245" i="1" s="1"/>
  <c r="Q346" i="1"/>
  <c r="R346" i="1" s="1"/>
  <c r="Q439" i="1"/>
  <c r="R439" i="1" s="1"/>
  <c r="Q529" i="1"/>
  <c r="R529" i="1" s="1"/>
  <c r="Q613" i="1"/>
  <c r="R613" i="1" s="1"/>
  <c r="Q703" i="1"/>
  <c r="R703" i="1" s="1"/>
  <c r="Q32" i="1"/>
  <c r="R32" i="1" s="1"/>
  <c r="Q153" i="1"/>
  <c r="R153" i="1" s="1"/>
  <c r="Q261" i="1"/>
  <c r="R261" i="1" s="1"/>
  <c r="Q362" i="1"/>
  <c r="R362" i="1" s="1"/>
  <c r="Q458" i="1"/>
  <c r="R458" i="1" s="1"/>
  <c r="Q542" i="1"/>
  <c r="R542" i="1" s="1"/>
  <c r="Q626" i="1"/>
  <c r="R626" i="1" s="1"/>
  <c r="Q716" i="1"/>
  <c r="R716" i="1" s="1"/>
  <c r="Q800" i="1"/>
  <c r="R800" i="1" s="1"/>
  <c r="Q890" i="1"/>
  <c r="R890" i="1" s="1"/>
  <c r="Q68" i="1"/>
  <c r="R68" i="1" s="1"/>
  <c r="Q402" i="1"/>
  <c r="R402" i="1" s="1"/>
  <c r="Q540" i="1"/>
  <c r="R540" i="1" s="1"/>
  <c r="Q648" i="1"/>
  <c r="R648" i="1" s="1"/>
  <c r="Q756" i="1"/>
  <c r="R756" i="1" s="1"/>
  <c r="Q266" i="1"/>
  <c r="R266" i="1" s="1"/>
  <c r="Q453" i="1"/>
  <c r="R453" i="1" s="1"/>
  <c r="Q561" i="1"/>
  <c r="R561" i="1" s="1"/>
  <c r="Q669" i="1"/>
  <c r="R669" i="1" s="1"/>
  <c r="Q774" i="1"/>
  <c r="R774" i="1" s="1"/>
  <c r="Q316" i="1"/>
  <c r="R316" i="1" s="1"/>
  <c r="Q473" i="1"/>
  <c r="R473" i="1" s="1"/>
  <c r="Q581" i="1"/>
  <c r="R581" i="1" s="1"/>
  <c r="Q320" i="1"/>
  <c r="R320" i="1" s="1"/>
  <c r="Q194" i="1"/>
  <c r="R194" i="1" s="1"/>
  <c r="Q423" i="1"/>
  <c r="R423" i="1" s="1"/>
  <c r="Q531" i="1"/>
  <c r="R531" i="1" s="1"/>
  <c r="Q639" i="1"/>
  <c r="R639" i="1" s="1"/>
  <c r="Q747" i="1"/>
  <c r="R747" i="1" s="1"/>
  <c r="Q837" i="1"/>
  <c r="R837" i="1" s="1"/>
  <c r="Q923" i="1"/>
  <c r="R923" i="1" s="1"/>
  <c r="Q1002" i="1"/>
  <c r="R1002" i="1" s="1"/>
  <c r="Q1074" i="1"/>
  <c r="R1074" i="1" s="1"/>
  <c r="Q1146" i="1"/>
  <c r="R1146" i="1" s="1"/>
  <c r="Q1218" i="1"/>
  <c r="R1218" i="1" s="1"/>
  <c r="Q430" i="1"/>
  <c r="R430" i="1" s="1"/>
  <c r="Q700" i="1"/>
  <c r="R700" i="1" s="1"/>
  <c r="Q846" i="1"/>
  <c r="R846" i="1" s="1"/>
  <c r="Q949" i="1"/>
  <c r="R949" i="1" s="1"/>
  <c r="Q1039" i="1"/>
  <c r="R1039" i="1" s="1"/>
  <c r="Q1125" i="1"/>
  <c r="R1125" i="1" s="1"/>
  <c r="Q1211" i="1"/>
  <c r="R1211" i="1" s="1"/>
  <c r="Q462" i="1"/>
  <c r="R462" i="1" s="1"/>
  <c r="Q724" i="1"/>
  <c r="R724" i="1" s="1"/>
  <c r="Q856" i="1"/>
  <c r="R856" i="1" s="1"/>
  <c r="Q960" i="1"/>
  <c r="R960" i="1" s="1"/>
  <c r="Q1047" i="1"/>
  <c r="R1047" i="1" s="1"/>
  <c r="Q1133" i="1"/>
  <c r="R1133" i="1" s="1"/>
  <c r="Q1220" i="1"/>
  <c r="R1220" i="1" s="1"/>
  <c r="Q492" i="1"/>
  <c r="R492" i="1" s="1"/>
  <c r="Q743" i="1"/>
  <c r="R743" i="1" s="1"/>
  <c r="Q867" i="1"/>
  <c r="R867" i="1" s="1"/>
  <c r="Q969" i="1"/>
  <c r="R969" i="1" s="1"/>
  <c r="Q1055" i="1"/>
  <c r="R1055" i="1" s="1"/>
  <c r="Q1142" i="1"/>
  <c r="R1142" i="1" s="1"/>
  <c r="Q1228" i="1"/>
  <c r="R1228" i="1" s="1"/>
  <c r="Q526" i="1"/>
  <c r="R526" i="1" s="1"/>
  <c r="Q762" i="1"/>
  <c r="R762" i="1" s="1"/>
  <c r="Q876" i="1"/>
  <c r="R876" i="1" s="1"/>
  <c r="Q977" i="1"/>
  <c r="R977" i="1" s="1"/>
  <c r="Q1064" i="1"/>
  <c r="R1064" i="1" s="1"/>
  <c r="Q1129" i="1"/>
  <c r="R1129" i="1" s="1"/>
  <c r="Q1193" i="1"/>
  <c r="R1193" i="1" s="1"/>
  <c r="Q1244" i="1"/>
  <c r="R1244" i="1" s="1"/>
  <c r="Q418" i="1"/>
  <c r="R418" i="1" s="1"/>
  <c r="Q582" i="1"/>
  <c r="R582" i="1" s="1"/>
  <c r="Q696" i="1"/>
  <c r="R696" i="1" s="1"/>
  <c r="Q791" i="1"/>
  <c r="R791" i="1" s="1"/>
  <c r="Q843" i="1"/>
  <c r="R843" i="1" s="1"/>
  <c r="Q895" i="1"/>
  <c r="R895" i="1" s="1"/>
  <c r="Q947" i="1"/>
  <c r="R947" i="1" s="1"/>
  <c r="Q993" i="1"/>
  <c r="R993" i="1" s="1"/>
  <c r="Q1036" i="1"/>
  <c r="R1036" i="1" s="1"/>
  <c r="Q1079" i="1"/>
  <c r="R1079" i="1" s="1"/>
  <c r="Q1123" i="1"/>
  <c r="R1123" i="1" s="1"/>
  <c r="Q1166" i="1"/>
  <c r="R1166" i="1" s="1"/>
  <c r="Q1209" i="1"/>
  <c r="R1209" i="1" s="1"/>
  <c r="Q1252" i="1"/>
  <c r="R1252" i="1" s="1"/>
  <c r="Q1088" i="1"/>
  <c r="R1088" i="1" s="1"/>
  <c r="Q802" i="1"/>
  <c r="R802" i="1" s="1"/>
  <c r="Q1167" i="1"/>
  <c r="R1167" i="1" s="1"/>
  <c r="Q897" i="1"/>
  <c r="R897" i="1" s="1"/>
  <c r="Q1030" i="1"/>
  <c r="R1030" i="1" s="1"/>
  <c r="Q681" i="1"/>
  <c r="R681" i="1" s="1"/>
  <c r="Q1109" i="1"/>
  <c r="R1109" i="1" s="1"/>
  <c r="Q827" i="1"/>
  <c r="R827" i="1" s="1"/>
  <c r="Q1189" i="1"/>
  <c r="R1189" i="1" s="1"/>
  <c r="Q922" i="1"/>
  <c r="R922" i="1" s="1"/>
  <c r="Q1176" i="1"/>
  <c r="R1176" i="1" s="1"/>
  <c r="Q785" i="1"/>
  <c r="R785" i="1" s="1"/>
  <c r="Q1095" i="1"/>
  <c r="R1095" i="1" s="1"/>
  <c r="Q55" i="1"/>
  <c r="R55" i="1" s="1"/>
  <c r="Q139" i="1"/>
  <c r="R139" i="1" s="1"/>
  <c r="Q229" i="1"/>
  <c r="R229" i="1" s="1"/>
  <c r="Q313" i="1"/>
  <c r="R313" i="1" s="1"/>
  <c r="Q397" i="1"/>
  <c r="R397" i="1" s="1"/>
  <c r="Q107" i="1"/>
  <c r="R107" i="1" s="1"/>
  <c r="Q69" i="1"/>
  <c r="R69" i="1" s="1"/>
  <c r="Q191" i="1"/>
  <c r="R191" i="1" s="1"/>
  <c r="Q292" i="1"/>
  <c r="R292" i="1" s="1"/>
  <c r="Q393" i="1"/>
  <c r="R393" i="1" s="1"/>
  <c r="Q105" i="1"/>
  <c r="R105" i="1" s="1"/>
  <c r="Q214" i="1"/>
  <c r="R214" i="1" s="1"/>
  <c r="Q322" i="1"/>
  <c r="R322" i="1" s="1"/>
  <c r="Q54" i="1"/>
  <c r="R54" i="1" s="1"/>
  <c r="Q39" i="1"/>
  <c r="R39" i="1" s="1"/>
  <c r="Q166" i="1"/>
  <c r="R166" i="1" s="1"/>
  <c r="Q267" i="1"/>
  <c r="R267" i="1" s="1"/>
  <c r="Q375" i="1"/>
  <c r="R375" i="1" s="1"/>
  <c r="Q463" i="1"/>
  <c r="R463" i="1" s="1"/>
  <c r="Q547" i="1"/>
  <c r="R547" i="1" s="1"/>
  <c r="Q637" i="1"/>
  <c r="R637" i="1" s="1"/>
  <c r="Q721" i="1"/>
  <c r="R721" i="1" s="1"/>
  <c r="Q66" i="1"/>
  <c r="R66" i="1" s="1"/>
  <c r="Q182" i="1"/>
  <c r="R182" i="1" s="1"/>
  <c r="Q282" i="1"/>
  <c r="R282" i="1" s="1"/>
  <c r="Q390" i="1"/>
  <c r="R390" i="1" s="1"/>
  <c r="Q476" i="1"/>
  <c r="R476" i="1" s="1"/>
  <c r="Q566" i="1"/>
  <c r="R566" i="1" s="1"/>
  <c r="Q650" i="1"/>
  <c r="R650" i="1" s="1"/>
  <c r="Q734" i="1"/>
  <c r="R734" i="1" s="1"/>
  <c r="Q824" i="1"/>
  <c r="R824" i="1" s="1"/>
  <c r="Q908" i="1"/>
  <c r="R908" i="1" s="1"/>
  <c r="Q197" i="1"/>
  <c r="R197" i="1" s="1"/>
  <c r="Q442" i="1"/>
  <c r="R442" i="1" s="1"/>
  <c r="Q568" i="1"/>
  <c r="R568" i="1" s="1"/>
  <c r="Q676" i="1"/>
  <c r="R676" i="1" s="1"/>
  <c r="Q780" i="1"/>
  <c r="R780" i="1" s="1"/>
  <c r="Q330" i="1"/>
  <c r="R330" i="1" s="1"/>
  <c r="Q479" i="1"/>
  <c r="R479" i="1" s="1"/>
  <c r="Q587" i="1"/>
  <c r="R587" i="1" s="1"/>
  <c r="Q695" i="1"/>
  <c r="R695" i="1" s="1"/>
  <c r="Q94" i="1"/>
  <c r="R94" i="1" s="1"/>
  <c r="Q381" i="1"/>
  <c r="R381" i="1" s="1"/>
  <c r="Q501" i="1"/>
  <c r="R501" i="1" s="1"/>
  <c r="Q102" i="1"/>
  <c r="R102" i="1" s="1"/>
  <c r="Q384" i="1"/>
  <c r="R384" i="1" s="1"/>
  <c r="Q258" i="1"/>
  <c r="R258" i="1" s="1"/>
  <c r="Q449" i="1"/>
  <c r="R449" i="1" s="1"/>
  <c r="Q557" i="1"/>
  <c r="R557" i="1" s="1"/>
  <c r="Q665" i="1"/>
  <c r="R665" i="1" s="1"/>
  <c r="Q772" i="1"/>
  <c r="R772" i="1" s="1"/>
  <c r="Q858" i="1"/>
  <c r="R858" i="1" s="1"/>
  <c r="Q945" i="1"/>
  <c r="R945" i="1" s="1"/>
  <c r="Q1020" i="1"/>
  <c r="R1020" i="1" s="1"/>
  <c r="Q1092" i="1"/>
  <c r="R1092" i="1" s="1"/>
  <c r="Q1164" i="1"/>
  <c r="R1164" i="1" s="1"/>
  <c r="Q1236" i="1"/>
  <c r="R1236" i="1" s="1"/>
  <c r="Q510" i="1"/>
  <c r="R510" i="1" s="1"/>
  <c r="Q754" i="1"/>
  <c r="R754" i="1" s="1"/>
  <c r="Q871" i="1"/>
  <c r="R871" i="1" s="1"/>
  <c r="Q974" i="1"/>
  <c r="R974" i="1" s="1"/>
  <c r="Q1060" i="1"/>
  <c r="R1060" i="1" s="1"/>
  <c r="Q1147" i="1"/>
  <c r="R1147" i="1" s="1"/>
  <c r="Q1233" i="1"/>
  <c r="R1233" i="1" s="1"/>
  <c r="Q544" i="1"/>
  <c r="R544" i="1" s="1"/>
  <c r="Q775" i="1"/>
  <c r="R775" i="1" s="1"/>
  <c r="Q882" i="1"/>
  <c r="R882" i="1" s="1"/>
  <c r="Q982" i="1"/>
  <c r="R982" i="1" s="1"/>
  <c r="Q1069" i="1"/>
  <c r="R1069" i="1" s="1"/>
  <c r="Q1155" i="1"/>
  <c r="R1155" i="1" s="1"/>
  <c r="Q1241" i="1"/>
  <c r="R1241" i="1" s="1"/>
  <c r="Q574" i="1"/>
  <c r="R574" i="1" s="1"/>
  <c r="Q789" i="1"/>
  <c r="R789" i="1" s="1"/>
  <c r="Q892" i="1"/>
  <c r="R892" i="1" s="1"/>
  <c r="Q991" i="1"/>
  <c r="R991" i="1" s="1"/>
  <c r="Q1077" i="1"/>
  <c r="R1077" i="1" s="1"/>
  <c r="Q1163" i="1"/>
  <c r="R1163" i="1" s="1"/>
  <c r="Q1250" i="1"/>
  <c r="R1250" i="1" s="1"/>
  <c r="Q600" i="1"/>
  <c r="R600" i="1" s="1"/>
  <c r="Q798" i="1"/>
  <c r="R798" i="1" s="1"/>
  <c r="Q903" i="1"/>
  <c r="R903" i="1" s="1"/>
  <c r="Q999" i="1"/>
  <c r="R999" i="1" s="1"/>
  <c r="Q1071" i="1"/>
  <c r="R1071" i="1" s="1"/>
  <c r="Q1143" i="1"/>
  <c r="R1143" i="1" s="1"/>
  <c r="Q1201" i="1"/>
  <c r="R1201" i="1" s="1"/>
  <c r="Q1251" i="1"/>
  <c r="R1251" i="1" s="1"/>
  <c r="Q448" i="1"/>
  <c r="R448" i="1" s="1"/>
  <c r="Q606" i="1"/>
  <c r="R606" i="1" s="1"/>
  <c r="Q714" i="1"/>
  <c r="R714" i="1" s="1"/>
  <c r="Q799" i="1"/>
  <c r="R799" i="1" s="1"/>
  <c r="Q852" i="1"/>
  <c r="R852" i="1" s="1"/>
  <c r="Q904" i="1"/>
  <c r="R904" i="1" s="1"/>
  <c r="Q955" i="1"/>
  <c r="R955" i="1" s="1"/>
  <c r="Q1000" i="1"/>
  <c r="R1000" i="1" s="1"/>
  <c r="Q1043" i="1"/>
  <c r="R1043" i="1" s="1"/>
  <c r="Q1087" i="1"/>
  <c r="R1087" i="1" s="1"/>
  <c r="Q1130" i="1"/>
  <c r="R1130" i="1" s="1"/>
  <c r="Q1173" i="1"/>
  <c r="R1173" i="1" s="1"/>
  <c r="Q1216" i="1"/>
  <c r="R1216" i="1" s="1"/>
  <c r="Q1259" i="1"/>
  <c r="R1259" i="1" s="1"/>
  <c r="Q1045" i="1"/>
  <c r="R1045" i="1" s="1"/>
  <c r="Q717" i="1"/>
  <c r="R717" i="1" s="1"/>
  <c r="Q1124" i="1"/>
  <c r="R1124" i="1" s="1"/>
  <c r="Q845" i="1"/>
  <c r="R845" i="1" s="1"/>
  <c r="Q1246" i="1"/>
  <c r="R1246" i="1" s="1"/>
  <c r="Q987" i="1"/>
  <c r="R987" i="1" s="1"/>
  <c r="Q562" i="1"/>
  <c r="R562" i="1" s="1"/>
  <c r="Q1066" i="1"/>
  <c r="R1066" i="1" s="1"/>
  <c r="Q769" i="1"/>
  <c r="R769" i="1" s="1"/>
  <c r="Q1145" i="1"/>
  <c r="R1145" i="1" s="1"/>
  <c r="Q870" i="1"/>
  <c r="R870" i="1" s="1"/>
  <c r="Q1009" i="1"/>
  <c r="R1009" i="1" s="1"/>
  <c r="Q67" i="1"/>
  <c r="R67" i="1" s="1"/>
  <c r="Q157" i="1"/>
  <c r="R157" i="1" s="1"/>
  <c r="Q241" i="1"/>
  <c r="R241" i="1" s="1"/>
  <c r="Q325" i="1"/>
  <c r="R325" i="1" s="1"/>
  <c r="Q21" i="1"/>
  <c r="R21" i="1" s="1"/>
  <c r="Q122" i="1"/>
  <c r="R122" i="1" s="1"/>
  <c r="Q95" i="1"/>
  <c r="R95" i="1" s="1"/>
  <c r="Q206" i="1"/>
  <c r="R206" i="1" s="1"/>
  <c r="Q306" i="1"/>
  <c r="R306" i="1" s="1"/>
  <c r="Q412" i="1"/>
  <c r="R412" i="1" s="1"/>
  <c r="Q123" i="1"/>
  <c r="R123" i="1" s="1"/>
  <c r="Q236" i="1"/>
  <c r="R236" i="1" s="1"/>
  <c r="Q336" i="1"/>
  <c r="R336" i="1" s="1"/>
  <c r="Q72" i="1"/>
  <c r="R72" i="1" s="1"/>
  <c r="Q65" i="1"/>
  <c r="R65" i="1" s="1"/>
  <c r="Q180" i="1"/>
  <c r="R180" i="1" s="1"/>
  <c r="Q288" i="1"/>
  <c r="R288" i="1" s="1"/>
  <c r="Q389" i="1"/>
  <c r="R389" i="1" s="1"/>
  <c r="Q475" i="1"/>
  <c r="R475" i="1" s="1"/>
  <c r="Q565" i="1"/>
  <c r="R565" i="1" s="1"/>
  <c r="Q649" i="1"/>
  <c r="R649" i="1" s="1"/>
  <c r="Q739" i="1"/>
  <c r="R739" i="1" s="1"/>
  <c r="Q83" i="1"/>
  <c r="R83" i="1" s="1"/>
  <c r="Q196" i="1"/>
  <c r="R196" i="1" s="1"/>
  <c r="Q304" i="1"/>
  <c r="R304" i="1" s="1"/>
  <c r="Q404" i="1"/>
  <c r="R404" i="1" s="1"/>
  <c r="Q494" i="1"/>
  <c r="R494" i="1" s="1"/>
  <c r="Q578" i="1"/>
  <c r="R578" i="1" s="1"/>
  <c r="Q662" i="1"/>
  <c r="R662" i="1" s="1"/>
  <c r="Q752" i="1"/>
  <c r="R752" i="1" s="1"/>
  <c r="Q836" i="1"/>
  <c r="R836" i="1" s="1"/>
  <c r="Q926" i="1"/>
  <c r="R926" i="1" s="1"/>
  <c r="Q240" i="1"/>
  <c r="R240" i="1" s="1"/>
  <c r="Q460" i="1"/>
  <c r="R460" i="1" s="1"/>
  <c r="Q586" i="1"/>
  <c r="R586" i="1" s="1"/>
  <c r="Q694" i="1"/>
  <c r="R694" i="1" s="1"/>
  <c r="Q76" i="1"/>
  <c r="R76" i="1" s="1"/>
  <c r="Q374" i="1"/>
  <c r="R374" i="1" s="1"/>
  <c r="Q497" i="1"/>
  <c r="R497" i="1" s="1"/>
  <c r="Q605" i="1"/>
  <c r="R605" i="1" s="1"/>
  <c r="Q713" i="1"/>
  <c r="R713" i="1" s="1"/>
  <c r="Q165" i="1"/>
  <c r="R165" i="1" s="1"/>
  <c r="Q408" i="1"/>
  <c r="R408" i="1" s="1"/>
  <c r="Q519" i="1"/>
  <c r="R519" i="1" s="1"/>
  <c r="Q168" i="1"/>
  <c r="R168" i="1" s="1"/>
  <c r="Q411" i="1"/>
  <c r="R411" i="1" s="1"/>
  <c r="Q302" i="1"/>
  <c r="R302" i="1" s="1"/>
  <c r="Q467" i="1"/>
  <c r="R467" i="1" s="1"/>
  <c r="Q575" i="1"/>
  <c r="R575" i="1" s="1"/>
  <c r="Q683" i="1"/>
  <c r="R683" i="1" s="1"/>
  <c r="Q786" i="1"/>
  <c r="R786" i="1" s="1"/>
  <c r="Q873" i="1"/>
  <c r="R873" i="1" s="1"/>
  <c r="Q959" i="1"/>
  <c r="R959" i="1" s="1"/>
  <c r="Q1032" i="1"/>
  <c r="R1032" i="1" s="1"/>
  <c r="Q1104" i="1"/>
  <c r="R1104" i="1" s="1"/>
  <c r="Q1248" i="1"/>
  <c r="R1248" i="1" s="1"/>
  <c r="Q564" i="1"/>
  <c r="R564" i="1" s="1"/>
  <c r="Q913" i="1"/>
  <c r="R913" i="1" s="1"/>
  <c r="Q73" i="1"/>
  <c r="R73" i="1" s="1"/>
  <c r="Q163" i="1"/>
  <c r="R163" i="1" s="1"/>
  <c r="Q247" i="1"/>
  <c r="R247" i="1" s="1"/>
  <c r="Q337" i="1"/>
  <c r="R337" i="1" s="1"/>
  <c r="Q28" i="1"/>
  <c r="R28" i="1" s="1"/>
  <c r="Q129" i="1"/>
  <c r="R129" i="1" s="1"/>
  <c r="Q104" i="1"/>
  <c r="R104" i="1" s="1"/>
  <c r="Q213" i="1"/>
  <c r="R213" i="1" s="1"/>
  <c r="Q321" i="1"/>
  <c r="R321" i="1" s="1"/>
  <c r="Q10" i="1"/>
  <c r="R10" i="1" s="1"/>
  <c r="Q131" i="1"/>
  <c r="R131" i="1" s="1"/>
  <c r="Q243" i="1"/>
  <c r="R243" i="1" s="1"/>
  <c r="Q344" i="1"/>
  <c r="R344" i="1" s="1"/>
  <c r="Q89" i="1"/>
  <c r="R89" i="1" s="1"/>
  <c r="Q74" i="1"/>
  <c r="R74" i="1" s="1"/>
  <c r="Q188" i="1"/>
  <c r="R188" i="1" s="1"/>
  <c r="Q296" i="1"/>
  <c r="R296" i="1" s="1"/>
  <c r="Q396" i="1"/>
  <c r="R396" i="1" s="1"/>
  <c r="Q487" i="1"/>
  <c r="R487" i="1" s="1"/>
  <c r="Q571" i="1"/>
  <c r="R571" i="1" s="1"/>
  <c r="Q655" i="1"/>
  <c r="R655" i="1" s="1"/>
  <c r="Q745" i="1"/>
  <c r="R745" i="1" s="1"/>
  <c r="Q92" i="1"/>
  <c r="R92" i="1" s="1"/>
  <c r="Q210" i="1"/>
  <c r="R210" i="1" s="1"/>
  <c r="Q311" i="1"/>
  <c r="R311" i="1" s="1"/>
  <c r="Q410" i="1"/>
  <c r="R410" i="1" s="1"/>
  <c r="Q500" i="1"/>
  <c r="R500" i="1" s="1"/>
  <c r="Q584" i="1"/>
  <c r="R584" i="1" s="1"/>
  <c r="Q674" i="1"/>
  <c r="R674" i="1" s="1"/>
  <c r="Q758" i="1"/>
  <c r="R758" i="1" s="1"/>
  <c r="Q842" i="1"/>
  <c r="R842" i="1" s="1"/>
  <c r="Q932" i="1"/>
  <c r="R932" i="1" s="1"/>
  <c r="Q262" i="1"/>
  <c r="R262" i="1" s="1"/>
  <c r="Q478" i="1"/>
  <c r="R478" i="1" s="1"/>
  <c r="Q594" i="1"/>
  <c r="R594" i="1" s="1"/>
  <c r="Q702" i="1"/>
  <c r="R702" i="1" s="1"/>
  <c r="Q128" i="1"/>
  <c r="R128" i="1" s="1"/>
  <c r="Q392" i="1"/>
  <c r="R392" i="1" s="1"/>
  <c r="Q507" i="1"/>
  <c r="R507" i="1" s="1"/>
  <c r="Q615" i="1"/>
  <c r="R615" i="1" s="1"/>
  <c r="Q723" i="1"/>
  <c r="R723" i="1" s="1"/>
  <c r="Q186" i="1"/>
  <c r="R186" i="1" s="1"/>
  <c r="Q419" i="1"/>
  <c r="R419" i="1" s="1"/>
  <c r="Q527" i="1"/>
  <c r="R527" i="1" s="1"/>
  <c r="Q190" i="1"/>
  <c r="R190" i="1" s="1"/>
  <c r="Q420" i="1"/>
  <c r="R420" i="1" s="1"/>
  <c r="Q323" i="1"/>
  <c r="R323" i="1" s="1"/>
  <c r="Q477" i="1"/>
  <c r="R477" i="1" s="1"/>
  <c r="Q585" i="1"/>
  <c r="R585" i="1" s="1"/>
  <c r="Q693" i="1"/>
  <c r="R693" i="1" s="1"/>
  <c r="Q793" i="1"/>
  <c r="R793" i="1" s="1"/>
  <c r="Q880" i="1"/>
  <c r="R880" i="1" s="1"/>
  <c r="Q966" i="1"/>
  <c r="R966" i="1" s="1"/>
  <c r="Q1038" i="1"/>
  <c r="R1038" i="1" s="1"/>
  <c r="Q1110" i="1"/>
  <c r="R1110" i="1" s="1"/>
  <c r="Q1182" i="1"/>
  <c r="R1182" i="1" s="1"/>
  <c r="Q1254" i="1"/>
  <c r="R1254" i="1" s="1"/>
  <c r="Q592" i="1"/>
  <c r="R592" i="1" s="1"/>
  <c r="Q795" i="1"/>
  <c r="R795" i="1" s="1"/>
  <c r="Q898" i="1"/>
  <c r="R898" i="1" s="1"/>
  <c r="Q995" i="1"/>
  <c r="R995" i="1" s="1"/>
  <c r="Q1082" i="1"/>
  <c r="R1082" i="1" s="1"/>
  <c r="Q1168" i="1"/>
  <c r="R1168" i="1" s="1"/>
  <c r="Q1255" i="1"/>
  <c r="R1255" i="1" s="1"/>
  <c r="Q616" i="1"/>
  <c r="R616" i="1" s="1"/>
  <c r="Q804" i="1"/>
  <c r="R804" i="1" s="1"/>
  <c r="Q907" i="1"/>
  <c r="R907" i="1" s="1"/>
  <c r="Q1004" i="1"/>
  <c r="R1004" i="1" s="1"/>
  <c r="Q1090" i="1"/>
  <c r="R1090" i="1" s="1"/>
  <c r="Q1177" i="1"/>
  <c r="R1177" i="1" s="1"/>
  <c r="Q1263" i="1"/>
  <c r="R1263" i="1" s="1"/>
  <c r="Q635" i="1"/>
  <c r="R635" i="1" s="1"/>
  <c r="Q814" i="1"/>
  <c r="R814" i="1" s="1"/>
  <c r="Q918" i="1"/>
  <c r="R918" i="1" s="1"/>
  <c r="Q1012" i="1"/>
  <c r="R1012" i="1" s="1"/>
  <c r="Q1099" i="1"/>
  <c r="R1099" i="1" s="1"/>
  <c r="Q1185" i="1"/>
  <c r="R1185" i="1" s="1"/>
  <c r="Q161" i="1"/>
  <c r="R161" i="1" s="1"/>
  <c r="Q654" i="1"/>
  <c r="R654" i="1" s="1"/>
  <c r="Q825" i="1"/>
  <c r="R825" i="1" s="1"/>
  <c r="Q928" i="1"/>
  <c r="R928" i="1" s="1"/>
  <c r="Q1021" i="1"/>
  <c r="R1021" i="1" s="1"/>
  <c r="Q1100" i="1"/>
  <c r="R1100" i="1" s="1"/>
  <c r="Q1157" i="1"/>
  <c r="R1157" i="1" s="1"/>
  <c r="Q1215" i="1"/>
  <c r="R1215" i="1" s="1"/>
  <c r="Q3" i="1"/>
  <c r="R3" i="1" s="1"/>
  <c r="Q502" i="1"/>
  <c r="R502" i="1" s="1"/>
  <c r="Q642" i="1"/>
  <c r="R642" i="1" s="1"/>
  <c r="Q750" i="1"/>
  <c r="R750" i="1" s="1"/>
  <c r="Q817" i="1"/>
  <c r="R817" i="1" s="1"/>
  <c r="Q869" i="1"/>
  <c r="R869" i="1" s="1"/>
  <c r="Q921" i="1"/>
  <c r="R921" i="1" s="1"/>
  <c r="Q971" i="1"/>
  <c r="R971" i="1" s="1"/>
  <c r="Q1015" i="1"/>
  <c r="R1015" i="1" s="1"/>
  <c r="Q1058" i="1"/>
  <c r="R1058" i="1" s="1"/>
  <c r="Q1101" i="1"/>
  <c r="R1101" i="1" s="1"/>
  <c r="Q1144" i="1"/>
  <c r="R1144" i="1" s="1"/>
  <c r="Q1187" i="1"/>
  <c r="R1187" i="1" s="1"/>
  <c r="Q1231" i="1"/>
  <c r="R1231" i="1" s="1"/>
  <c r="Q1217" i="1"/>
  <c r="R1217" i="1" s="1"/>
  <c r="Q957" i="1"/>
  <c r="R957" i="1" s="1"/>
  <c r="Q454" i="1"/>
  <c r="R454" i="1" s="1"/>
  <c r="Q1037" i="1"/>
  <c r="R1037" i="1" s="1"/>
  <c r="Q699" i="1"/>
  <c r="R699" i="1" s="1"/>
  <c r="Q1160" i="1"/>
  <c r="R1160" i="1" s="1"/>
  <c r="Q888" i="1"/>
  <c r="R888" i="1" s="1"/>
  <c r="Q1239" i="1"/>
  <c r="R1239" i="1" s="1"/>
  <c r="Q980" i="1"/>
  <c r="R980" i="1" s="1"/>
  <c r="Q534" i="1"/>
  <c r="R534" i="1" s="1"/>
  <c r="Q1059" i="1"/>
  <c r="R1059" i="1" s="1"/>
  <c r="Q753" i="1"/>
  <c r="R753" i="1" s="1"/>
  <c r="Q1016" i="1"/>
  <c r="R1016" i="1" s="1"/>
  <c r="Q835" i="1"/>
  <c r="R835" i="1" s="1"/>
  <c r="Q1210" i="1"/>
  <c r="R1210" i="1" s="1"/>
  <c r="Q1102" i="1"/>
  <c r="R1102" i="1" s="1"/>
  <c r="Q1023" i="1"/>
  <c r="R1023" i="1" s="1"/>
  <c r="Q940" i="1"/>
  <c r="R940" i="1" s="1"/>
  <c r="Q588" i="1"/>
  <c r="R588" i="1" s="1"/>
  <c r="Q1253" i="1"/>
  <c r="R1253" i="1" s="1"/>
  <c r="Q1174" i="1"/>
  <c r="R1174" i="1" s="1"/>
  <c r="Q1195" i="1"/>
  <c r="R1195" i="1" s="1"/>
  <c r="Q1108" i="1"/>
  <c r="R1108" i="1" s="1"/>
  <c r="Q1022" i="1"/>
  <c r="R1022" i="1" s="1"/>
  <c r="Q929" i="1"/>
  <c r="R929" i="1" s="1"/>
  <c r="Q826" i="1"/>
  <c r="R826" i="1" s="1"/>
  <c r="Q660" i="1"/>
  <c r="R660" i="1" s="1"/>
  <c r="Q183" i="1"/>
  <c r="R183" i="1" s="1"/>
  <c r="Q1172" i="1"/>
  <c r="R1172" i="1" s="1"/>
  <c r="Q1042" i="1"/>
  <c r="R1042" i="1" s="1"/>
  <c r="Q850" i="1"/>
  <c r="R850" i="1" s="1"/>
  <c r="Q444" i="1"/>
  <c r="R444" i="1" s="1"/>
  <c r="Q1120" i="1"/>
  <c r="R1120" i="1" s="1"/>
  <c r="Q943" i="1"/>
  <c r="R943" i="1" s="1"/>
  <c r="Q689" i="1"/>
  <c r="R689" i="1" s="1"/>
  <c r="Q1198" i="1"/>
  <c r="R1198" i="1" s="1"/>
  <c r="Q1025" i="1"/>
  <c r="R1025" i="1" s="1"/>
  <c r="Q831" i="1"/>
  <c r="R831" i="1" s="1"/>
  <c r="Q248" i="1"/>
  <c r="R248" i="1" s="1"/>
  <c r="Q1103" i="1"/>
  <c r="R1103" i="1" s="1"/>
  <c r="Q924" i="1"/>
  <c r="R924" i="1" s="1"/>
  <c r="Q356" i="1"/>
  <c r="R356" i="1" s="1"/>
  <c r="Q1068" i="1"/>
  <c r="R1068" i="1" s="1"/>
  <c r="Q829" i="1"/>
  <c r="R829" i="1" s="1"/>
  <c r="Q521" i="1"/>
  <c r="R521" i="1" s="1"/>
  <c r="Q298" i="1"/>
  <c r="R298" i="1" s="1"/>
  <c r="Q294" i="1"/>
  <c r="R294" i="1" s="1"/>
  <c r="Q551" i="1"/>
  <c r="R551" i="1" s="1"/>
  <c r="Q748" i="1"/>
  <c r="R748" i="1" s="1"/>
  <c r="Q388" i="1"/>
  <c r="R388" i="1" s="1"/>
  <c r="Q794" i="1"/>
  <c r="R794" i="1" s="1"/>
  <c r="Q536" i="1"/>
  <c r="R536" i="1" s="1"/>
  <c r="Q254" i="1"/>
  <c r="R254" i="1" s="1"/>
  <c r="Q691" i="1"/>
  <c r="R691" i="1" s="1"/>
  <c r="Q433" i="1"/>
  <c r="R433" i="1" s="1"/>
  <c r="Q125" i="1"/>
  <c r="R125" i="1" s="1"/>
  <c r="Q286" i="1"/>
  <c r="R286" i="1" s="1"/>
  <c r="Q364" i="1"/>
  <c r="R364" i="1" s="1"/>
  <c r="Q26" i="1"/>
  <c r="R26" i="1" s="1"/>
  <c r="Q283" i="1"/>
  <c r="R283" i="1" s="1"/>
  <c r="Q25" i="1"/>
  <c r="R25" i="1" s="1"/>
  <c r="Q784" i="1"/>
  <c r="R784" i="1" s="1"/>
  <c r="Q1137" i="1"/>
  <c r="R1137" i="1" s="1"/>
  <c r="Q861" i="1"/>
  <c r="R861" i="1" s="1"/>
  <c r="Q1085" i="1"/>
  <c r="R1085" i="1" s="1"/>
  <c r="Q636" i="1"/>
  <c r="R636" i="1" s="1"/>
  <c r="Q805" i="1"/>
  <c r="R805" i="1" s="1"/>
  <c r="Q899" i="1"/>
  <c r="R899" i="1" s="1"/>
  <c r="Q988" i="1"/>
  <c r="R988" i="1" s="1"/>
  <c r="Q916" i="1"/>
  <c r="R916" i="1" s="1"/>
  <c r="Q465" i="1"/>
  <c r="R465" i="1" s="1"/>
  <c r="Q878" i="1"/>
  <c r="R878" i="1" s="1"/>
  <c r="Q354" i="1"/>
  <c r="R354" i="1" s="1"/>
  <c r="Q231" i="1"/>
  <c r="R231" i="1" s="1"/>
  <c r="Q155" i="1"/>
  <c r="R155" i="1" s="1"/>
  <c r="Q109" i="1"/>
  <c r="R109" i="1" s="1"/>
  <c r="Q508" i="1"/>
  <c r="R508" i="1" s="1"/>
  <c r="Q1232" i="1"/>
  <c r="R1232" i="1" s="1"/>
  <c r="Q1153" i="1"/>
  <c r="R1153" i="1" s="1"/>
  <c r="Q1073" i="1"/>
  <c r="R1073" i="1" s="1"/>
  <c r="Q792" i="1"/>
  <c r="R792" i="1" s="1"/>
  <c r="Q609" i="1"/>
  <c r="R609" i="1" s="1"/>
  <c r="Q1261" i="1"/>
  <c r="R1261" i="1" s="1"/>
  <c r="Q1180" i="1"/>
  <c r="R1180" i="1" s="1"/>
  <c r="Q1094" i="1"/>
  <c r="R1094" i="1" s="1"/>
  <c r="Q1007" i="1"/>
  <c r="R1007" i="1" s="1"/>
  <c r="Q912" i="1"/>
  <c r="R912" i="1" s="1"/>
  <c r="Q809" i="1"/>
  <c r="R809" i="1" s="1"/>
  <c r="Q624" i="1"/>
  <c r="R624" i="1" s="1"/>
  <c r="Q1258" i="1"/>
  <c r="R1258" i="1" s="1"/>
  <c r="Q1150" i="1"/>
  <c r="R1150" i="1" s="1"/>
  <c r="Q1013" i="1"/>
  <c r="R1013" i="1" s="1"/>
  <c r="Q816" i="1"/>
  <c r="R816" i="1" s="1"/>
  <c r="Q1264" i="1"/>
  <c r="R1264" i="1" s="1"/>
  <c r="Q1091" i="1"/>
  <c r="R1091" i="1" s="1"/>
  <c r="Q910" i="1"/>
  <c r="R910" i="1" s="1"/>
  <c r="Q617" i="1"/>
  <c r="R617" i="1" s="1"/>
  <c r="Q1169" i="1"/>
  <c r="R1169" i="1" s="1"/>
  <c r="Q997" i="1"/>
  <c r="R997" i="1" s="1"/>
  <c r="Q796" i="1"/>
  <c r="R796" i="1" s="1"/>
  <c r="Q1247" i="1"/>
  <c r="R1247" i="1" s="1"/>
  <c r="Q1075" i="1"/>
  <c r="R1075" i="1" s="1"/>
  <c r="Q889" i="1"/>
  <c r="R889" i="1" s="1"/>
  <c r="Q33" i="1"/>
  <c r="R33" i="1" s="1"/>
  <c r="Q1056" i="1"/>
  <c r="R1056" i="1" s="1"/>
  <c r="Q815" i="1"/>
  <c r="R815" i="1" s="1"/>
  <c r="Q503" i="1"/>
  <c r="R503" i="1" s="1"/>
  <c r="Q255" i="1"/>
  <c r="R255" i="1" s="1"/>
  <c r="Q251" i="1"/>
  <c r="R251" i="1" s="1"/>
  <c r="Q533" i="1"/>
  <c r="R533" i="1" s="1"/>
  <c r="Q730" i="1"/>
  <c r="R730" i="1" s="1"/>
  <c r="Q348" i="1"/>
  <c r="R348" i="1" s="1"/>
  <c r="Q782" i="1"/>
  <c r="R782" i="1" s="1"/>
  <c r="Q518" i="1"/>
  <c r="R518" i="1" s="1"/>
  <c r="Q232" i="1"/>
  <c r="R232" i="1" s="1"/>
  <c r="Q679" i="1"/>
  <c r="R679" i="1" s="1"/>
  <c r="Q421" i="1"/>
  <c r="R421" i="1" s="1"/>
  <c r="Q108" i="1"/>
  <c r="R108" i="1" s="1"/>
  <c r="Q264" i="1"/>
  <c r="R264" i="1" s="1"/>
  <c r="Q342" i="1"/>
  <c r="R342" i="1" s="1"/>
  <c r="Q9" i="1"/>
  <c r="R9" i="1" s="1"/>
  <c r="Q271" i="1"/>
  <c r="R271" i="1" s="1"/>
  <c r="Q627" i="1"/>
  <c r="R627" i="1" s="1"/>
  <c r="Q879" i="1"/>
  <c r="R879" i="1" s="1"/>
  <c r="Q1001" i="1"/>
  <c r="R1001" i="1" s="1"/>
  <c r="Q1051" i="1"/>
  <c r="R1051" i="1" s="1"/>
  <c r="Q732" i="1"/>
  <c r="R732" i="1" s="1"/>
  <c r="Q1208" i="1"/>
  <c r="R1208" i="1" s="1"/>
  <c r="Q1178" i="1"/>
  <c r="R1178" i="1" s="1"/>
  <c r="Q1256" i="1"/>
  <c r="R1256" i="1" s="1"/>
  <c r="Q598" i="1"/>
  <c r="R598" i="1" s="1"/>
  <c r="Q682" i="1"/>
  <c r="R682" i="1" s="1"/>
  <c r="Q629" i="1"/>
  <c r="R629" i="1" s="1"/>
  <c r="Q659" i="1"/>
  <c r="R659" i="1" s="1"/>
  <c r="Q532" i="1"/>
  <c r="R532" i="1" s="1"/>
  <c r="Q23" i="1"/>
  <c r="R23" i="1" s="1"/>
  <c r="Q11" i="1"/>
  <c r="R11" i="1" s="1"/>
  <c r="Q373" i="1"/>
  <c r="R373" i="1" s="1"/>
  <c r="Q645" i="1"/>
  <c r="R645" i="1" s="1"/>
  <c r="Q204" i="1"/>
  <c r="R204" i="1" s="1"/>
  <c r="Q1196" i="1"/>
  <c r="R1196" i="1" s="1"/>
  <c r="Q1117" i="1"/>
  <c r="R1117" i="1" s="1"/>
  <c r="Q948" i="1"/>
  <c r="R948" i="1" s="1"/>
  <c r="Q853" i="1"/>
  <c r="R853" i="1" s="1"/>
  <c r="Q1245" i="1"/>
  <c r="R1245" i="1" s="1"/>
  <c r="Q1159" i="1"/>
  <c r="R1159" i="1" s="1"/>
  <c r="Q1072" i="1"/>
  <c r="R1072" i="1" s="1"/>
  <c r="Q986" i="1"/>
  <c r="R986" i="1" s="1"/>
  <c r="Q886" i="1"/>
  <c r="R886" i="1" s="1"/>
  <c r="Q783" i="1"/>
  <c r="R783" i="1" s="1"/>
  <c r="Q556" i="1"/>
  <c r="R556" i="1" s="1"/>
  <c r="Q1237" i="1"/>
  <c r="R1237" i="1" s="1"/>
  <c r="Q1114" i="1"/>
  <c r="R1114" i="1" s="1"/>
  <c r="Q970" i="1"/>
  <c r="R970" i="1" s="1"/>
  <c r="Q744" i="1"/>
  <c r="R744" i="1" s="1"/>
  <c r="Q1221" i="1"/>
  <c r="R1221" i="1" s="1"/>
  <c r="Q1048" i="1"/>
  <c r="R1048" i="1" s="1"/>
  <c r="Q857" i="1"/>
  <c r="R857" i="1" s="1"/>
  <c r="Q466" i="1"/>
  <c r="R466" i="1" s="1"/>
  <c r="Q1126" i="1"/>
  <c r="R1126" i="1" s="1"/>
  <c r="Q951" i="1"/>
  <c r="R951" i="1" s="1"/>
  <c r="Q706" i="1"/>
  <c r="R706" i="1" s="1"/>
  <c r="Q1204" i="1"/>
  <c r="R1204" i="1" s="1"/>
  <c r="Q1031" i="1"/>
  <c r="R1031" i="1" s="1"/>
  <c r="Q838" i="1"/>
  <c r="R838" i="1" s="1"/>
  <c r="Q1212" i="1"/>
  <c r="R1212" i="1" s="1"/>
  <c r="Q996" i="1"/>
  <c r="R996" i="1" s="1"/>
  <c r="Q737" i="1"/>
  <c r="R737" i="1" s="1"/>
  <c r="Q413" i="1"/>
  <c r="R413" i="1" s="1"/>
  <c r="Q573" i="1"/>
  <c r="R573" i="1" s="1"/>
  <c r="Q767" i="1"/>
  <c r="R767" i="1" s="1"/>
  <c r="Q443" i="1"/>
  <c r="R443" i="1" s="1"/>
  <c r="Q640" i="1"/>
  <c r="R640" i="1" s="1"/>
  <c r="Q16" i="1"/>
  <c r="R16" i="1" s="1"/>
  <c r="Q710" i="1"/>
  <c r="R710" i="1" s="1"/>
  <c r="Q446" i="1"/>
  <c r="R446" i="1" s="1"/>
  <c r="Q144" i="1"/>
  <c r="R144" i="1" s="1"/>
  <c r="Q607" i="1"/>
  <c r="R607" i="1" s="1"/>
  <c r="Q339" i="1"/>
  <c r="R339" i="1" s="1"/>
  <c r="Q4" i="1"/>
  <c r="R4" i="1" s="1"/>
  <c r="Q178" i="1"/>
  <c r="R178" i="1" s="1"/>
  <c r="Q256" i="1"/>
  <c r="R256" i="1" s="1"/>
  <c r="Q71" i="1"/>
  <c r="R71" i="1" s="1"/>
  <c r="Q199" i="1"/>
  <c r="R199" i="1" s="1"/>
  <c r="Q19" i="1"/>
  <c r="R19" i="1" s="1"/>
  <c r="Q862" i="1"/>
  <c r="R862" i="1" s="1"/>
  <c r="Q1138" i="1"/>
  <c r="R1138" i="1" s="1"/>
  <c r="Q480" i="1"/>
  <c r="R480" i="1" s="1"/>
  <c r="Q522" i="1"/>
  <c r="R522" i="1" s="1"/>
  <c r="Q468" i="1"/>
  <c r="R468" i="1" s="1"/>
  <c r="Q414" i="1"/>
  <c r="R414" i="1" s="1"/>
  <c r="Q305" i="1"/>
  <c r="R305" i="1" s="1"/>
  <c r="Q176" i="1"/>
  <c r="R176" i="1" s="1"/>
  <c r="Q956" i="1"/>
  <c r="R956" i="1" s="1"/>
  <c r="Q920" i="1"/>
  <c r="R920" i="1" s="1"/>
  <c r="Q884" i="1"/>
  <c r="R884" i="1" s="1"/>
  <c r="Q848" i="1"/>
  <c r="R848" i="1" s="1"/>
  <c r="Q812" i="1"/>
  <c r="R812" i="1" s="1"/>
  <c r="Q776" i="1"/>
  <c r="R776" i="1" s="1"/>
  <c r="Q740" i="1"/>
  <c r="R740" i="1" s="1"/>
  <c r="Q704" i="1"/>
  <c r="R704" i="1" s="1"/>
  <c r="Q668" i="1"/>
  <c r="R668" i="1" s="1"/>
  <c r="Q632" i="1"/>
  <c r="R632" i="1" s="1"/>
  <c r="Q596" i="1"/>
  <c r="R596" i="1" s="1"/>
  <c r="Q560" i="1"/>
  <c r="R560" i="1" s="1"/>
  <c r="Q524" i="1"/>
  <c r="R524" i="1" s="1"/>
  <c r="Q488" i="1"/>
  <c r="R488" i="1" s="1"/>
  <c r="Q452" i="1"/>
  <c r="R452" i="1" s="1"/>
  <c r="Q416" i="1"/>
  <c r="R416" i="1" s="1"/>
  <c r="Q376" i="1"/>
  <c r="R376" i="1" s="1"/>
  <c r="Q333" i="1"/>
  <c r="R333" i="1" s="1"/>
  <c r="Q290" i="1"/>
  <c r="R290" i="1" s="1"/>
  <c r="Q246" i="1"/>
  <c r="R246" i="1" s="1"/>
  <c r="Q203" i="1"/>
  <c r="R203" i="1" s="1"/>
  <c r="Q160" i="1"/>
  <c r="R160" i="1" s="1"/>
  <c r="Q110" i="1"/>
  <c r="R110" i="1" s="1"/>
  <c r="Q58" i="1"/>
  <c r="R58" i="1" s="1"/>
  <c r="Q5" i="1"/>
  <c r="R5" i="1" s="1"/>
  <c r="Q733" i="1"/>
  <c r="R733" i="1" s="1"/>
  <c r="Q697" i="1"/>
  <c r="R697" i="1" s="1"/>
  <c r="Q661" i="1"/>
  <c r="R661" i="1" s="1"/>
  <c r="Q625" i="1"/>
  <c r="R625" i="1" s="1"/>
  <c r="Q589" i="1"/>
  <c r="R589" i="1" s="1"/>
  <c r="Q553" i="1"/>
  <c r="R553" i="1" s="1"/>
  <c r="Q517" i="1"/>
  <c r="R517" i="1" s="1"/>
  <c r="Q481" i="1"/>
  <c r="R481" i="1" s="1"/>
  <c r="Q445" i="1"/>
  <c r="R445" i="1" s="1"/>
  <c r="Q409" i="1"/>
  <c r="R409" i="1" s="1"/>
  <c r="Q368" i="1"/>
  <c r="R368" i="1" s="1"/>
  <c r="Q324" i="1"/>
  <c r="R324" i="1" s="1"/>
  <c r="Q281" i="1"/>
  <c r="R281" i="1" s="1"/>
  <c r="Q238" i="1"/>
  <c r="R238" i="1" s="1"/>
  <c r="Q195" i="1"/>
  <c r="R195" i="1" s="1"/>
  <c r="Q152" i="1"/>
  <c r="R152" i="1" s="1"/>
  <c r="Q99" i="1"/>
  <c r="R99" i="1" s="1"/>
  <c r="Q47" i="1"/>
  <c r="R47" i="1" s="1"/>
  <c r="Q132" i="1"/>
  <c r="R132" i="1" s="1"/>
  <c r="Q81" i="1"/>
  <c r="R81" i="1" s="1"/>
  <c r="Q29" i="1"/>
  <c r="R29" i="1" s="1"/>
  <c r="Q358" i="1"/>
  <c r="R358" i="1" s="1"/>
  <c r="Q315" i="1"/>
  <c r="R315" i="1" s="1"/>
  <c r="Q272" i="1"/>
  <c r="R272" i="1" s="1"/>
  <c r="Q228" i="1"/>
  <c r="R228" i="1" s="1"/>
  <c r="Q185" i="1"/>
  <c r="R185" i="1" s="1"/>
  <c r="Q140" i="1"/>
  <c r="R140" i="1" s="1"/>
  <c r="Q88" i="1"/>
  <c r="R88" i="1" s="1"/>
  <c r="Q36" i="1"/>
  <c r="R36" i="1" s="1"/>
  <c r="Q400" i="1"/>
  <c r="R400" i="1" s="1"/>
  <c r="Q357" i="1"/>
  <c r="R357" i="1" s="1"/>
  <c r="Q314" i="1"/>
  <c r="R314" i="1" s="1"/>
  <c r="Q270" i="1"/>
  <c r="R270" i="1" s="1"/>
  <c r="Q227" i="1"/>
  <c r="R227" i="1" s="1"/>
  <c r="Q184" i="1"/>
  <c r="R184" i="1" s="1"/>
  <c r="Q138" i="1"/>
  <c r="R138" i="1" s="1"/>
  <c r="Q87" i="1"/>
  <c r="R87" i="1" s="1"/>
  <c r="Q34" i="1"/>
  <c r="R34" i="1" s="1"/>
  <c r="Q136" i="1"/>
  <c r="R136" i="1" s="1"/>
  <c r="Q93" i="1"/>
  <c r="R93" i="1" s="1"/>
  <c r="Q50" i="1"/>
  <c r="R50" i="1" s="1"/>
  <c r="Q6" i="1"/>
  <c r="R6" i="1" s="1"/>
  <c r="Q367" i="1"/>
  <c r="R367" i="1" s="1"/>
  <c r="Q331" i="1"/>
  <c r="R331" i="1" s="1"/>
  <c r="Q295" i="1"/>
  <c r="R295" i="1" s="1"/>
  <c r="Q259" i="1"/>
  <c r="R259" i="1" s="1"/>
  <c r="Q223" i="1"/>
  <c r="R223" i="1" s="1"/>
  <c r="Q187" i="1"/>
  <c r="R187" i="1" s="1"/>
  <c r="Q151" i="1"/>
  <c r="R151" i="1" s="1"/>
  <c r="Q115" i="1"/>
  <c r="R115" i="1" s="1"/>
  <c r="Q79" i="1"/>
  <c r="R79" i="1" s="1"/>
  <c r="Q43" i="1"/>
  <c r="R43" i="1" s="1"/>
  <c r="Q7" i="1"/>
  <c r="R7" i="1" s="1"/>
  <c r="Q965" i="1"/>
  <c r="R965" i="1" s="1"/>
  <c r="Q1225" i="1"/>
  <c r="R1225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610D7E-0155-49AF-986D-4FBF325AE466}" keepAlive="1" name="Consulta - spotify_top_songs_audio_features" description="Conexão com a consulta 'spotify_top_songs_audio_features' na pasta de trabalho." type="5" refreshedVersion="8" background="1" saveData="1">
    <dbPr connection="Provider=Microsoft.Mashup.OleDb.1;Data Source=$Workbook$;Location=spotify_top_songs_audio_features;Extended Properties=&quot;&quot;" command="SELECT * FROM [spotify_top_songs_audio_features]"/>
  </connection>
</connections>
</file>

<file path=xl/sharedStrings.xml><?xml version="1.0" encoding="utf-8"?>
<sst xmlns="http://schemas.openxmlformats.org/spreadsheetml/2006/main" count="59482" uniqueCount="18320">
  <si>
    <t>id</t>
  </si>
  <si>
    <t>artist_names</t>
  </si>
  <si>
    <t>track_name</t>
  </si>
  <si>
    <t>source</t>
  </si>
  <si>
    <t>key</t>
  </si>
  <si>
    <t>mode</t>
  </si>
  <si>
    <t>time_signature</t>
  </si>
  <si>
    <t>danceability</t>
  </si>
  <si>
    <t>energy</t>
  </si>
  <si>
    <t>speechiness</t>
  </si>
  <si>
    <t>acousticness</t>
  </si>
  <si>
    <t>instrumentalness</t>
  </si>
  <si>
    <t>liveness</t>
  </si>
  <si>
    <t>valence</t>
  </si>
  <si>
    <t>loudness</t>
  </si>
  <si>
    <t>tempo</t>
  </si>
  <si>
    <t>duration_ms</t>
  </si>
  <si>
    <t>weeks_on_chart</t>
  </si>
  <si>
    <t>streams</t>
  </si>
  <si>
    <t>000xQL6tZNLJzIrtIgxqSl</t>
  </si>
  <si>
    <t>ZAYN, PARTYNEXTDOOR</t>
  </si>
  <si>
    <t>Still Got Time (feat. PARTYNEXTDOOR)</t>
  </si>
  <si>
    <t>RCA Records Label</t>
  </si>
  <si>
    <t>G</t>
  </si>
  <si>
    <t>Major</t>
  </si>
  <si>
    <t>4 beats</t>
  </si>
  <si>
    <t>0.131</t>
  </si>
  <si>
    <t>003eoIwxETJujVWmNFMoZy</t>
  </si>
  <si>
    <t>Alessia Cara</t>
  </si>
  <si>
    <t>Growing Pains</t>
  </si>
  <si>
    <t>Def Jam Recordings</t>
  </si>
  <si>
    <t>C#/Db</t>
  </si>
  <si>
    <t>Minor</t>
  </si>
  <si>
    <t>0.0822</t>
  </si>
  <si>
    <t>003vvx7Niy0yvhvHt4a68B</t>
  </si>
  <si>
    <t>The Killers</t>
  </si>
  <si>
    <t>Mr. Brightside</t>
  </si>
  <si>
    <t>Island Records</t>
  </si>
  <si>
    <t>0.00121</t>
  </si>
  <si>
    <t>00B7TZ0Xawar6NZ00JFomN</t>
  </si>
  <si>
    <t>Cardi B, Chance the Rapper</t>
  </si>
  <si>
    <t>Best Life (feat. Chance The Rapper)</t>
  </si>
  <si>
    <t>Atlantic/KSR</t>
  </si>
  <si>
    <t>A</t>
  </si>
  <si>
    <t>0.287</t>
  </si>
  <si>
    <t>00Blm7zeNqgYLPtW6zg8cj</t>
  </si>
  <si>
    <t>Post Malone, The Weeknd</t>
  </si>
  <si>
    <t>One Right Now (with The Weeknd)</t>
  </si>
  <si>
    <t>Republic Records</t>
  </si>
  <si>
    <t>0.0361</t>
  </si>
  <si>
    <t>00EPIEnX1JFjff8sC6bccd</t>
  </si>
  <si>
    <t>Thalia, NATTI NATASHA</t>
  </si>
  <si>
    <t>No Me Acuerdo</t>
  </si>
  <si>
    <t>Sony Music Latin</t>
  </si>
  <si>
    <t>0.187</t>
  </si>
  <si>
    <t>00ETaeHUQ6lops3oWU1Wrt</t>
  </si>
  <si>
    <t>Kygo, Donna Summer</t>
  </si>
  <si>
    <t>Hot Stuff</t>
  </si>
  <si>
    <t>F</t>
  </si>
  <si>
    <t>0.019</t>
  </si>
  <si>
    <t>00ZKeP47bZtswtANkvxz2j</t>
  </si>
  <si>
    <t>Tropa do Bruxo, DJ Ws da Igrejinha, SMU, Triz, Mc Menor Thalis</t>
  </si>
  <si>
    <t>Baile do Bruxo</t>
  </si>
  <si>
    <t>Tropa Do Bruxo</t>
  </si>
  <si>
    <t>5 beats</t>
  </si>
  <si>
    <t>0.889</t>
  </si>
  <si>
    <t>00gpGR84M27moP7AFuqHIx</t>
  </si>
  <si>
    <t>YBN Nahmir</t>
  </si>
  <si>
    <t>Bounce Out With That</t>
  </si>
  <si>
    <t>2018</t>
  </si>
  <si>
    <t>G#/Ab</t>
  </si>
  <si>
    <t>0.0426</t>
  </si>
  <si>
    <t>00imgaPlYRrMGn9o83hfmk</t>
  </si>
  <si>
    <t>Brent Faiyaz</t>
  </si>
  <si>
    <t>LOOSE CHANGE</t>
  </si>
  <si>
    <t>Lost Kids LLC., Marketed by Venice / Stem</t>
  </si>
  <si>
    <t>0.753</t>
  </si>
  <si>
    <t>00ko9WaS4jOX1kEk3gvHjf</t>
  </si>
  <si>
    <t>Chance the Rapper, MadeinTYO, DaBaby</t>
  </si>
  <si>
    <t>Hot Shower</t>
  </si>
  <si>
    <t>Chance the Rapper</t>
  </si>
  <si>
    <t>0.00157</t>
  </si>
  <si>
    <t>00lNx0OcTJrS3MKHcB80HY</t>
  </si>
  <si>
    <t>Jax Jones, RAYE</t>
  </si>
  <si>
    <t>You Don't Know Me (feat. RAYE)</t>
  </si>
  <si>
    <t>Polydor Records</t>
  </si>
  <si>
    <t>B</t>
  </si>
  <si>
    <t>0.163</t>
  </si>
  <si>
    <t>00rxTS5TKv3oXpDA6nWfBi</t>
  </si>
  <si>
    <t>KZA Produções, wonda</t>
  </si>
  <si>
    <t>Maria Mariah</t>
  </si>
  <si>
    <t>wonda &amp; oclody</t>
  </si>
  <si>
    <t>0.194</t>
  </si>
  <si>
    <t>00syWkRGIVQvYsg2OwfBUw</t>
  </si>
  <si>
    <t>Zach Bryan</t>
  </si>
  <si>
    <t>East Side of Sorrow</t>
  </si>
  <si>
    <t>Warner Records</t>
  </si>
  <si>
    <t>A#/Bb</t>
  </si>
  <si>
    <t>0.236</t>
  </si>
  <si>
    <t>017PF4Q3l4DBUiWoXk4OWT</t>
  </si>
  <si>
    <t>Dua Lipa</t>
  </si>
  <si>
    <t>Break My Heart</t>
  </si>
  <si>
    <t>E</t>
  </si>
  <si>
    <t>0.167</t>
  </si>
  <si>
    <t>01DOm09B2AbiTARAbXVI6g</t>
  </si>
  <si>
    <t>ScHoolboy Q, Travis Scott</t>
  </si>
  <si>
    <t>CHopstix (feat. Travis Scott)</t>
  </si>
  <si>
    <t>Top Dawg Entertainment/Interscope Records</t>
  </si>
  <si>
    <t>0.0391</t>
  </si>
  <si>
    <t>01K4zKU104LyJ8gMb7227B</t>
  </si>
  <si>
    <t>Taylor Swift, Phoebe Bridgers</t>
  </si>
  <si>
    <t>Nothing New (feat. Phoebe Bridgers) (Taylor’s Version) (From The Vault)</t>
  </si>
  <si>
    <t>Taylor Swift</t>
  </si>
  <si>
    <t>C</t>
  </si>
  <si>
    <t>0.817</t>
  </si>
  <si>
    <t>01Qb6dN5suQNu87VJ1mIpf</t>
  </si>
  <si>
    <t>Lil Tecca</t>
  </si>
  <si>
    <t>Did It Again</t>
  </si>
  <si>
    <t>0.218</t>
  </si>
  <si>
    <t>01TnVDiet1DFTsyWKUKovl</t>
  </si>
  <si>
    <t>XXXTENTACION</t>
  </si>
  <si>
    <t>NUMB</t>
  </si>
  <si>
    <t>Bad Vibes Forever, LLC</t>
  </si>
  <si>
    <t>0.1</t>
  </si>
  <si>
    <t>01dmH2IPkrLNWIMPNXlreE</t>
  </si>
  <si>
    <t>BTS</t>
  </si>
  <si>
    <t>Paradise</t>
  </si>
  <si>
    <t>BIGHIT MUSIC</t>
  </si>
  <si>
    <t>0.214</t>
  </si>
  <si>
    <t>01hEpx8jnOG4q7nDK14Rhi</t>
  </si>
  <si>
    <t>sangiovanni</t>
  </si>
  <si>
    <t>malibu</t>
  </si>
  <si>
    <t>Universal Music Italia srL. (Sugar)</t>
  </si>
  <si>
    <t>0.028</t>
  </si>
  <si>
    <t>01k24g94i1JvkFLQmVEdCd</t>
  </si>
  <si>
    <t>Olly Alexander (Years &amp; Years)</t>
  </si>
  <si>
    <t>If You're Over Me</t>
  </si>
  <si>
    <t>0.0615</t>
  </si>
  <si>
    <t>01ppKlDRCmPpusO3yNrSRY</t>
  </si>
  <si>
    <t>Bad Bunny, Luar La L</t>
  </si>
  <si>
    <t>TELEFONO NUEVO</t>
  </si>
  <si>
    <t>Rimas Entertainment LLC</t>
  </si>
  <si>
    <t>D</t>
  </si>
  <si>
    <t>0.407</t>
  </si>
  <si>
    <t>01qFKNWq73UfEslI0GvumE</t>
  </si>
  <si>
    <t>Jung Kook, Jack Harlow</t>
  </si>
  <si>
    <t>3D (feat. Jack Harlow)</t>
  </si>
  <si>
    <t>0.0322</t>
  </si>
  <si>
    <t>01uk7IzZyFNfQTDBXxx6NB</t>
  </si>
  <si>
    <t>Sam Smith</t>
  </si>
  <si>
    <t>One Last Song</t>
  </si>
  <si>
    <t>Capitol</t>
  </si>
  <si>
    <t>3 beats</t>
  </si>
  <si>
    <t>0.367</t>
  </si>
  <si>
    <t>01vR5Z7AHinp9D2wu2BNQS</t>
  </si>
  <si>
    <t>RIN</t>
  </si>
  <si>
    <t>UP IN SMOKE</t>
  </si>
  <si>
    <t>GOLD LEAGUE/DIVISION</t>
  </si>
  <si>
    <t>0.235</t>
  </si>
  <si>
    <t>01vv2AjxgP4uUyb8waYO5Y</t>
  </si>
  <si>
    <t>Twenty One Pilots</t>
  </si>
  <si>
    <t>Morph</t>
  </si>
  <si>
    <t>Fueled By Ramen</t>
  </si>
  <si>
    <t>0.0747</t>
  </si>
  <si>
    <t>01z2fBGB8Hl3Jd3zXe4IXR</t>
  </si>
  <si>
    <t>Mac Miller</t>
  </si>
  <si>
    <t>Come Back to Earth</t>
  </si>
  <si>
    <t>0.89</t>
  </si>
  <si>
    <t>020wG4EHTwBy5h2rbpxqvK</t>
  </si>
  <si>
    <t>Marracash, thasup, Sfera Ebbasta</t>
  </si>
  <si>
    <t>SUPREME - L'ego</t>
  </si>
  <si>
    <t>Universal Music Italia srL.</t>
  </si>
  <si>
    <t>0.0686</t>
  </si>
  <si>
    <t>021lWIHJrURZrmvYQ1xcM8</t>
  </si>
  <si>
    <t>Future, Lil Uzi Vert</t>
  </si>
  <si>
    <t>All Bad (feat. Lil Uzi Vert)</t>
  </si>
  <si>
    <t>Epic/Freebandz</t>
  </si>
  <si>
    <t>F#/Gb</t>
  </si>
  <si>
    <t>0.0144</t>
  </si>
  <si>
    <t>0247StOpd3AkeBQzANX4Zf</t>
  </si>
  <si>
    <t>Band Aid</t>
  </si>
  <si>
    <t>Do They Know It's Christmas? - 1984 Version</t>
  </si>
  <si>
    <t>EMI</t>
  </si>
  <si>
    <t>0.164</t>
  </si>
  <si>
    <t>02FaKXXL7KUtRc7K0k54tL</t>
  </si>
  <si>
    <t>Katy Perry</t>
  </si>
  <si>
    <t>Cozy Little Christmas</t>
  </si>
  <si>
    <t>Capitol Records</t>
  </si>
  <si>
    <t>0.128</t>
  </si>
  <si>
    <t>02LZ1fGJE8fB56yTlCVMEV</t>
  </si>
  <si>
    <t>Iggy Azalea, Anitta</t>
  </si>
  <si>
    <t>Switch</t>
  </si>
  <si>
    <t>0.00348</t>
  </si>
  <si>
    <t>02MWAaffLxlfxAUY7c5dvx</t>
  </si>
  <si>
    <t>Glass Animals</t>
  </si>
  <si>
    <t>Heat Waves</t>
  </si>
  <si>
    <t>0.44</t>
  </si>
  <si>
    <t>02RCbjb9czvQKNGBmEmWob</t>
  </si>
  <si>
    <t>Lil Baby</t>
  </si>
  <si>
    <t>Woah</t>
  </si>
  <si>
    <t>Quality Control/Motown Records</t>
  </si>
  <si>
    <t>0.0177</t>
  </si>
  <si>
    <t>02VBYrHfVwfEWXk5DXyf0T</t>
  </si>
  <si>
    <t>Bruno Mars, Anderson .Paak, Silk Sonic</t>
  </si>
  <si>
    <t>Leave The Door Open</t>
  </si>
  <si>
    <t>Aftermath Entertainment/Atlantic</t>
  </si>
  <si>
    <t>0.182</t>
  </si>
  <si>
    <t>02WacdrRpm4zlP8H7X6bnQ</t>
  </si>
  <si>
    <t>Calum Scott</t>
  </si>
  <si>
    <t>Dancing On My Own</t>
  </si>
  <si>
    <t>Capitol Records (US1A)</t>
  </si>
  <si>
    <t>0.851</t>
  </si>
  <si>
    <t>02itaCXOdC54J0ISjqqFAp</t>
  </si>
  <si>
    <t>R3HAB, A Touch Of Class</t>
  </si>
  <si>
    <t>All Around The World (La La La)</t>
  </si>
  <si>
    <t>Virgin</t>
  </si>
  <si>
    <t>0.479</t>
  </si>
  <si>
    <t>02jLfqc9gMo8PkHEGHY3OT</t>
  </si>
  <si>
    <t>Feid</t>
  </si>
  <si>
    <t>Si Te La Encuentras Por Ahí</t>
  </si>
  <si>
    <t>UMLE - Latino</t>
  </si>
  <si>
    <t>0.151</t>
  </si>
  <si>
    <t>02kDW379Yfd5PzW5A6vuGt</t>
  </si>
  <si>
    <t>Internet Money, Gunna, Don Toliver, NAV</t>
  </si>
  <si>
    <t>Lemonade (feat. NAV)</t>
  </si>
  <si>
    <t>Internet Money Records / TenThousand Projects</t>
  </si>
  <si>
    <t>0.256</t>
  </si>
  <si>
    <t>02wk5BttM0QL38ERjLPQJB</t>
  </si>
  <si>
    <t>NewJeans</t>
  </si>
  <si>
    <t>Cool With You</t>
  </si>
  <si>
    <t>ADOR</t>
  </si>
  <si>
    <t>0.653</t>
  </si>
  <si>
    <t>0314PeD1sQNonfVWix3B2K</t>
  </si>
  <si>
    <t>Beyoncé, BEAM</t>
  </si>
  <si>
    <t>ENERGY (feat. Beam)</t>
  </si>
  <si>
    <t>Parkwood Entertainment/Columbia</t>
  </si>
  <si>
    <t>0.281</t>
  </si>
  <si>
    <t>033if6Adj8fwBYsQzHOfQ8</t>
  </si>
  <si>
    <t>Capital Bra, Samra</t>
  </si>
  <si>
    <t>100k Cash</t>
  </si>
  <si>
    <t>Bra Musik</t>
  </si>
  <si>
    <t>0.289</t>
  </si>
  <si>
    <t>03B2SfXuvDh1m9F4tqrX07</t>
  </si>
  <si>
    <t>Sabrina Carpenter</t>
  </si>
  <si>
    <t>Skin</t>
  </si>
  <si>
    <t>0.428</t>
  </si>
  <si>
    <t>03LfOYi0icz4souspZVVhq</t>
  </si>
  <si>
    <t>Bizarrap, Nicky Jam</t>
  </si>
  <si>
    <t>Nicky Jam: Bzrp Music Sessions, Vol. 41</t>
  </si>
  <si>
    <t>DALE PLAY Records</t>
  </si>
  <si>
    <t>0.0913</t>
  </si>
  <si>
    <t>03NqHNdG3Ur6kciQWK6e8V</t>
  </si>
  <si>
    <t>Camila Cabello, Myke Towers, Tainy</t>
  </si>
  <si>
    <t>Oh Na Na</t>
  </si>
  <si>
    <t>Epic</t>
  </si>
  <si>
    <t>0.0715</t>
  </si>
  <si>
    <t>03T4ttRCiLXST6MZjeMwmR</t>
  </si>
  <si>
    <t>Coldplay</t>
  </si>
  <si>
    <t>Orphans</t>
  </si>
  <si>
    <t>Parlophone UK</t>
  </si>
  <si>
    <t>0.0258</t>
  </si>
  <si>
    <t>03eJ2DclFWXYU8GWgANdmZ</t>
  </si>
  <si>
    <t>XXXTENTACION, PnB Rock, Trippie Redd</t>
  </si>
  <si>
    <t>bad vibes forever (feat. PnB Rock &amp; Trippie Redd)</t>
  </si>
  <si>
    <t>Bad Vibes Forever / EMPIRE</t>
  </si>
  <si>
    <t>0.334</t>
  </si>
  <si>
    <t>03fs6oV5JAlbytRYf3371S</t>
  </si>
  <si>
    <t>Morgan Wallen</t>
  </si>
  <si>
    <t>Everything I Love</t>
  </si>
  <si>
    <t>Big Loud Records / Mercury Records / Republic Records</t>
  </si>
  <si>
    <t>0.00514</t>
  </si>
  <si>
    <t>03hqMhmCZiNKMSPmVabPLP</t>
  </si>
  <si>
    <t>Lana Del Rey, A$AP Rocky</t>
  </si>
  <si>
    <t>Groupie Love (feat. A$AP Rocky)</t>
  </si>
  <si>
    <t>0.113</t>
  </si>
  <si>
    <t>03iCbZaM4OkRR4We6wIzvx</t>
  </si>
  <si>
    <t>BTS, Nicki Minaj</t>
  </si>
  <si>
    <t>IDOL</t>
  </si>
  <si>
    <t>0.00219</t>
  </si>
  <si>
    <t>03mMSLEJCPoGJwQhHpN5y0</t>
  </si>
  <si>
    <t>Harry Styles</t>
  </si>
  <si>
    <t>Treat People With Kindness</t>
  </si>
  <si>
    <t>Columbia</t>
  </si>
  <si>
    <t>03rwnftfgpYVO6QDWOZcG6</t>
  </si>
  <si>
    <t>Drake</t>
  </si>
  <si>
    <t>Drew A Picasso</t>
  </si>
  <si>
    <t>OVO/Republic</t>
  </si>
  <si>
    <t>0.375</t>
  </si>
  <si>
    <t>03vyB3AHCuEGfhh7wPc7Yf</t>
  </si>
  <si>
    <t>Shawn Mendes</t>
  </si>
  <si>
    <t>When You're Ready</t>
  </si>
  <si>
    <t>0.792</t>
  </si>
  <si>
    <t>03wOsqNRdFZAgwo708sjw2</t>
  </si>
  <si>
    <t>Lana Del Rey</t>
  </si>
  <si>
    <t>Say Yes To Heaven</t>
  </si>
  <si>
    <t>0.749</t>
  </si>
  <si>
    <t>03x2rVJRFUrvwlfxoHd9Mo</t>
  </si>
  <si>
    <t>Tom Walker</t>
  </si>
  <si>
    <t>Just You and I</t>
  </si>
  <si>
    <t>Relentless Records</t>
  </si>
  <si>
    <t>0.456</t>
  </si>
  <si>
    <t>03y045SZqaC94yfXl1cU4E</t>
  </si>
  <si>
    <t>Soso Maness, PLK</t>
  </si>
  <si>
    <t>Petrouchka (feat. PLK)</t>
  </si>
  <si>
    <t>RCA Group</t>
  </si>
  <si>
    <t>0.0597</t>
  </si>
  <si>
    <t>042Sl6Mn83JHyLEqdK7uI0</t>
  </si>
  <si>
    <t>Billie Eilish</t>
  </si>
  <si>
    <t>Your Power</t>
  </si>
  <si>
    <t>Darkroom/Interscope Records</t>
  </si>
  <si>
    <t>0.932</t>
  </si>
  <si>
    <t>042x9bsUBWW2fJgJ6fUh61</t>
  </si>
  <si>
    <t>DVBBS, CMC$, Gia Koka</t>
  </si>
  <si>
    <t>Not Going Home (feat. Gia Koka)</t>
  </si>
  <si>
    <t>Ultra Records, LLC</t>
  </si>
  <si>
    <t>0.0933</t>
  </si>
  <si>
    <t>044qU7kwVZaDwzWnRsmVVL</t>
  </si>
  <si>
    <t>The xx</t>
  </si>
  <si>
    <t>I Dare You</t>
  </si>
  <si>
    <t>Young</t>
  </si>
  <si>
    <t>0.623</t>
  </si>
  <si>
    <t>045ZeOHPIzhxxsm8bq5kyE</t>
  </si>
  <si>
    <t>Out Of The Woods (Taylor's Version)</t>
  </si>
  <si>
    <t>0.000512</t>
  </si>
  <si>
    <t>04CqLjewJiSAqM210vZAmT</t>
  </si>
  <si>
    <t>Miley Cyrus</t>
  </si>
  <si>
    <t>River</t>
  </si>
  <si>
    <t>0.000525</t>
  </si>
  <si>
    <t>04CttTezSnv71USiiG9mIo</t>
  </si>
  <si>
    <t>Hearts &amp; Colors, Andrelli</t>
  </si>
  <si>
    <t>Lighthouse - Andrelli Remix</t>
  </si>
  <si>
    <t>Firefly Entertainment</t>
  </si>
  <si>
    <t>0.0178</t>
  </si>
  <si>
    <t>04CyMEHliadfQWMUJb1w99</t>
  </si>
  <si>
    <t>¥$, Kanye West, Ty Dolla $ign</t>
  </si>
  <si>
    <t>BURN</t>
  </si>
  <si>
    <t>Ye</t>
  </si>
  <si>
    <t>0.0157</t>
  </si>
  <si>
    <t>04DwTuZ2VBdJCCC5TROn7L</t>
  </si>
  <si>
    <t>Martin Garrix, Bebe Rexha</t>
  </si>
  <si>
    <t>In the Name of Love</t>
  </si>
  <si>
    <t>Epic Amsterdam</t>
  </si>
  <si>
    <t>0.0592</t>
  </si>
  <si>
    <t>04MLEeAMuV9IlHEsD8vF6A</t>
  </si>
  <si>
    <t>French Montana, Drake</t>
  </si>
  <si>
    <t>No Stylist (feat. Drake)</t>
  </si>
  <si>
    <t>0.0215</t>
  </si>
  <si>
    <t>04S1pkp1VaIqjg8zZqknR5</t>
  </si>
  <si>
    <t>Enchanted</t>
  </si>
  <si>
    <t>Big Machine Records, LLC</t>
  </si>
  <si>
    <t>0.0716</t>
  </si>
  <si>
    <t>04WxWo7XeVyx22xEsrWRUb</t>
  </si>
  <si>
    <t>Travis Scott</t>
  </si>
  <si>
    <t>GOD'S COUNTRY</t>
  </si>
  <si>
    <t>Cactus Jack/Epic</t>
  </si>
  <si>
    <t>0.0229</t>
  </si>
  <si>
    <t>04ZTP5KsCypmtCmQg5tH9R</t>
  </si>
  <si>
    <t>Bebe Rexha</t>
  </si>
  <si>
    <t>I'm a Mess</t>
  </si>
  <si>
    <t>0.00281</t>
  </si>
  <si>
    <t>04cd1MHVq1D8v1nuTZoCdv</t>
  </si>
  <si>
    <t>Piso 21</t>
  </si>
  <si>
    <t>Puntos Suspensivos</t>
  </si>
  <si>
    <t>WM Mexico</t>
  </si>
  <si>
    <t>0.175</t>
  </si>
  <si>
    <t>04ndZkbKGthTgYSv3xS7en</t>
  </si>
  <si>
    <t>TINI</t>
  </si>
  <si>
    <t>Cupido</t>
  </si>
  <si>
    <t>5020 Records</t>
  </si>
  <si>
    <t>0.521</t>
  </si>
  <si>
    <t>04sN26COy28wTXYj3dMoiZ</t>
  </si>
  <si>
    <t>Bored</t>
  </si>
  <si>
    <t>Darkroom</t>
  </si>
  <si>
    <t>0.896</t>
  </si>
  <si>
    <t>053zWWZDziDJd3U94x8RuP</t>
  </si>
  <si>
    <t>Marília Mendonça, Maiara &amp; Maraisa</t>
  </si>
  <si>
    <t>Todo Mundo Menos Você</t>
  </si>
  <si>
    <t>Som Livre</t>
  </si>
  <si>
    <t>059bcIhyc2SBwm6sw2AZzd</t>
  </si>
  <si>
    <t>Piso 21, Micro TDH</t>
  </si>
  <si>
    <t>Te Vi</t>
  </si>
  <si>
    <t>0.0446</t>
  </si>
  <si>
    <t>05CgKydlFJALNy4JTHeMgs</t>
  </si>
  <si>
    <t>Eminem</t>
  </si>
  <si>
    <t>Framed</t>
  </si>
  <si>
    <t>Aftermath</t>
  </si>
  <si>
    <t>0.0113</t>
  </si>
  <si>
    <t>05CwHjIk71RXVU40boRMnR</t>
  </si>
  <si>
    <t>The Chainsmokers, Bebe Rexha</t>
  </si>
  <si>
    <t>Call You Mine</t>
  </si>
  <si>
    <t>Disruptor Records/Columbia</t>
  </si>
  <si>
    <t>0.225</t>
  </si>
  <si>
    <t>05GsNucq8Bngd9fnd4fRa0</t>
  </si>
  <si>
    <t>Begin Again (Taylor's Version)</t>
  </si>
  <si>
    <t>0.075</t>
  </si>
  <si>
    <t>05KOgYg8PGeJyyWBPi5ja8</t>
  </si>
  <si>
    <t>Free Smoke</t>
  </si>
  <si>
    <t>Cash Money Records/Young Money Ent./Universal Rec.</t>
  </si>
  <si>
    <t>0.0681</t>
  </si>
  <si>
    <t>05WVKTdZhlIMX4qqMLuo0f</t>
  </si>
  <si>
    <t>Peso Pluma, Anitta</t>
  </si>
  <si>
    <t>BELLAKEO</t>
  </si>
  <si>
    <t>Double P Records</t>
  </si>
  <si>
    <t>0.0562</t>
  </si>
  <si>
    <t>05WepN8vrMLJG5r8XRdLeL</t>
  </si>
  <si>
    <t>DaBaby</t>
  </si>
  <si>
    <t>INTRO</t>
  </si>
  <si>
    <t>South Coast Music Group/Interscope Records</t>
  </si>
  <si>
    <t>0.0342</t>
  </si>
  <si>
    <t>05X6aMCQR09E6smUmw9qms</t>
  </si>
  <si>
    <t>Queen</t>
  </si>
  <si>
    <t>Thank God It's Christmas - Non-Album Single</t>
  </si>
  <si>
    <t>05Z7jet4VDNVgNQWcYHnrk</t>
  </si>
  <si>
    <t>Chris Brown, USHER, Gucci Mane</t>
  </si>
  <si>
    <t>Party (feat. Usher &amp; Gucci Mane)</t>
  </si>
  <si>
    <t>0.0556</t>
  </si>
  <si>
    <t>05ZXXyeZFhZtA6DAP3Aw7x</t>
  </si>
  <si>
    <t>Maite Perroni, Cali Y El Dandee</t>
  </si>
  <si>
    <t>Loca (feat. Cali y El Dandee)</t>
  </si>
  <si>
    <t>0.11</t>
  </si>
  <si>
    <t>05aZ9sAU1YXndHv0FMi9iW</t>
  </si>
  <si>
    <t>Drake, Fivio Foreign, Sosa Geek</t>
  </si>
  <si>
    <t>Demons (feat. Fivio Foreign &amp; Sosa Geek)</t>
  </si>
  <si>
    <t>OVO</t>
  </si>
  <si>
    <t>0.423</t>
  </si>
  <si>
    <t>05bfbizlM5AX6Mf1RRyMho</t>
  </si>
  <si>
    <t>Nio Garcia, J Balvin, Bad Bunny</t>
  </si>
  <si>
    <t>AM Remix</t>
  </si>
  <si>
    <t>Flow La Movie</t>
  </si>
  <si>
    <t>0.114</t>
  </si>
  <si>
    <t>05bnEv2dpFzmGVLGdjD9UP</t>
  </si>
  <si>
    <t>Orlando</t>
  </si>
  <si>
    <t>0.859</t>
  </si>
  <si>
    <t>05mAIVLkIWc2d1UBYZBCp8</t>
  </si>
  <si>
    <t>Charli XCX, Troye Sivan</t>
  </si>
  <si>
    <t>1999</t>
  </si>
  <si>
    <t>Atlantic Records UK</t>
  </si>
  <si>
    <t>0.0227</t>
  </si>
  <si>
    <t>05mDaV9Vb3wrzjF6OPZnhq</t>
  </si>
  <si>
    <t>Post Malone</t>
  </si>
  <si>
    <t>Saint-Tropez</t>
  </si>
  <si>
    <t>0.0545</t>
  </si>
  <si>
    <t>05r1GGg1Rhs0RcUg27C82a</t>
  </si>
  <si>
    <t>Lil Wayne, Reginae Carter</t>
  </si>
  <si>
    <t>Famous (feat. Reginae Carter)</t>
  </si>
  <si>
    <t>Young Money Records, Inc.</t>
  </si>
  <si>
    <t>0.0302</t>
  </si>
  <si>
    <t>05rJdH2MRLJ3sQoEUO78qs</t>
  </si>
  <si>
    <t>Anitta</t>
  </si>
  <si>
    <t>Paradinha</t>
  </si>
  <si>
    <t>WM Brazil</t>
  </si>
  <si>
    <t>0.0117</t>
  </si>
  <si>
    <t>05t7JMip6JrLuSrMV5yYjX</t>
  </si>
  <si>
    <t>Calboy</t>
  </si>
  <si>
    <t>Envy Me</t>
  </si>
  <si>
    <t>Polo Grounds Music/RCA Records</t>
  </si>
  <si>
    <t>0.282</t>
  </si>
  <si>
    <t>05tGmdz9dVZ4yGqz4YJdPK</t>
  </si>
  <si>
    <t>Christian Nodal, Peso Pluma</t>
  </si>
  <si>
    <t>La Intención</t>
  </si>
  <si>
    <t>Producciones Ladon, S.A de C.V.</t>
  </si>
  <si>
    <t>0.536</t>
  </si>
  <si>
    <t>05zd5Nv0e02ZqrlC8A2cwx</t>
  </si>
  <si>
    <t>Kendrick Lamar</t>
  </si>
  <si>
    <t>United In Grief</t>
  </si>
  <si>
    <t>pgLang/Top Dawg Entertainment/Aftermath/Interscope Records</t>
  </si>
  <si>
    <t>0.244</t>
  </si>
  <si>
    <t>06FCvd7rrRcF3DdvWH5Isp</t>
  </si>
  <si>
    <t>LUST.</t>
  </si>
  <si>
    <t>D#/Eb</t>
  </si>
  <si>
    <t>0.193</t>
  </si>
  <si>
    <t>06GcodDliPWAYFX2LSFLIu</t>
  </si>
  <si>
    <t>Khalid</t>
  </si>
  <si>
    <t>Vertigo</t>
  </si>
  <si>
    <t>Right Hand Music Group, LLC/RCA Records</t>
  </si>
  <si>
    <t>0.552</t>
  </si>
  <si>
    <t>06Gyf2pFDVmN5K8XAawG96</t>
  </si>
  <si>
    <t>Future, Young Thug</t>
  </si>
  <si>
    <t>No Cap</t>
  </si>
  <si>
    <t>Epic/300/Atlantic Recording Corporation</t>
  </si>
  <si>
    <t>0.00108</t>
  </si>
  <si>
    <t>06JvOZ39sK8D8SqiqfaxDU</t>
  </si>
  <si>
    <t>Kanye West, XXXTENTACION</t>
  </si>
  <si>
    <t>True Love</t>
  </si>
  <si>
    <t>0.0182</t>
  </si>
  <si>
    <t>06Qo2fYR2KS1F7bL338iVT</t>
  </si>
  <si>
    <t>Jung Kook, Major Lazer</t>
  </si>
  <si>
    <t>Closer to You (feat. Major Lazer)</t>
  </si>
  <si>
    <t>06qMRF18gwbOYYbnP2du6i</t>
  </si>
  <si>
    <t>Wham!</t>
  </si>
  <si>
    <t>Last Christmas - Single Version</t>
  </si>
  <si>
    <t>Sony Music CG</t>
  </si>
  <si>
    <t>0.212</t>
  </si>
  <si>
    <t>06s3QtMJVXw1AJX3UfvZG1</t>
  </si>
  <si>
    <t>Anuel AA, Bad Bunny</t>
  </si>
  <si>
    <t>Hasta Que Dios Diga</t>
  </si>
  <si>
    <t>2020 Real Hasta La Muerte, LLC</t>
  </si>
  <si>
    <t>0.464</t>
  </si>
  <si>
    <t>06scTb0zbkxYNgpAB3J9fN</t>
  </si>
  <si>
    <t>Megan Thee Stallion</t>
  </si>
  <si>
    <t>B.I.T.C.H.</t>
  </si>
  <si>
    <t>300 Entertainment</t>
  </si>
  <si>
    <t>0.0851</t>
  </si>
  <si>
    <t>073ILU1C3APNRGF66VhtyA</t>
  </si>
  <si>
    <t>Camila Cabello</t>
  </si>
  <si>
    <t>Liar</t>
  </si>
  <si>
    <t>Syco Music/Epic</t>
  </si>
  <si>
    <t>0.0169</t>
  </si>
  <si>
    <t>079Ey5uxL04AKPQgVQwx5h</t>
  </si>
  <si>
    <t>Selena Gomez, Rauw Alejandro</t>
  </si>
  <si>
    <t>Baila Conmigo (with Rauw Alejandro)</t>
  </si>
  <si>
    <t>Selena Gomez Latin Project</t>
  </si>
  <si>
    <t>07FkzikE6FuHIa8Ma7zJGc</t>
  </si>
  <si>
    <t>NF</t>
  </si>
  <si>
    <t>Lie</t>
  </si>
  <si>
    <t>NF Real Music</t>
  </si>
  <si>
    <t>0.161</t>
  </si>
  <si>
    <t>07KXEDMj78x68D884wgVEm</t>
  </si>
  <si>
    <t>Roddy Ricch, Mustard</t>
  </si>
  <si>
    <t>High Fashion (feat. Mustard)</t>
  </si>
  <si>
    <t>Atlantic Records</t>
  </si>
  <si>
    <t>0.269</t>
  </si>
  <si>
    <t>07MDkzWARZaLEdKxo6yArG</t>
  </si>
  <si>
    <t>THE ANXIETY, WILLOW, Tyler Cole</t>
  </si>
  <si>
    <t>Meet Me At Our Spot</t>
  </si>
  <si>
    <t>MSFTSMusic / Roc Nation Records, LLC</t>
  </si>
  <si>
    <t>0.0153</t>
  </si>
  <si>
    <t>07Oz5StQ7GRoygNLaXs2pd</t>
  </si>
  <si>
    <t>Lizzo, Ariana Grande</t>
  </si>
  <si>
    <t>Good as Hell (feat. Ariana Grande) - Remix</t>
  </si>
  <si>
    <t>Nice Life/Atlantic</t>
  </si>
  <si>
    <t>0.298</t>
  </si>
  <si>
    <t>07rmSXN6vNoquX1AsWd9pP</t>
  </si>
  <si>
    <t>Y2K, bbno$</t>
  </si>
  <si>
    <t>Lalala</t>
  </si>
  <si>
    <t>0.181</t>
  </si>
  <si>
    <t>07s9NNOT0sZQp7TyolLLgu</t>
  </si>
  <si>
    <t>Stormzy, Burna Boy, Ed Sheeran</t>
  </si>
  <si>
    <t>Own It (feat. Ed Sheeran &amp; Burna Boy)</t>
  </si>
  <si>
    <t>0.00838</t>
  </si>
  <si>
    <t>083Qf6hn6sFL6xiOHlZUyn</t>
  </si>
  <si>
    <t>Jess Glynne</t>
  </si>
  <si>
    <t>I'll Be There</t>
  </si>
  <si>
    <t>0.0228</t>
  </si>
  <si>
    <t>086myS9r57YsLbJpU0TgK9</t>
  </si>
  <si>
    <t>Arctic Monkeys</t>
  </si>
  <si>
    <t>Why'd You Only Call Me When You're High?</t>
  </si>
  <si>
    <t>Domino Recording Co</t>
  </si>
  <si>
    <t>0.0483</t>
  </si>
  <si>
    <t>08EPQiLMyGB8GJX2EiVoCM</t>
  </si>
  <si>
    <t>RAF Camora, Bonez MC</t>
  </si>
  <si>
    <t>Blaues Licht</t>
  </si>
  <si>
    <t>Indipendenza</t>
  </si>
  <si>
    <t>0.398</t>
  </si>
  <si>
    <t>08F16baYbciTva9P4BvpiI</t>
  </si>
  <si>
    <t>MAFIA</t>
  </si>
  <si>
    <t>0.0775</t>
  </si>
  <si>
    <t>08LwMWf5Tcfsd752EPzFV0</t>
  </si>
  <si>
    <t>J. Cole</t>
  </si>
  <si>
    <t>i n t e r l u d e</t>
  </si>
  <si>
    <t>Dreamville, Inc., Under exclusive license to Roc Nation Records</t>
  </si>
  <si>
    <t>0.0617</t>
  </si>
  <si>
    <t>08SB2OtZkaliju77WYEKxk</t>
  </si>
  <si>
    <t>Summer Walker, SZA</t>
  </si>
  <si>
    <t>No Love (with SZA)</t>
  </si>
  <si>
    <t>LVRN/Interscope Records</t>
  </si>
  <si>
    <t>0.17</t>
  </si>
  <si>
    <t>08WPvDEsHvTFuB9w8tC2OS</t>
  </si>
  <si>
    <t>Sage The Gemini</t>
  </si>
  <si>
    <t>Now and Later</t>
  </si>
  <si>
    <t>Global Gemini</t>
  </si>
  <si>
    <t>0.273</t>
  </si>
  <si>
    <t>08XWh5c0BMyD1nKVxxl91z</t>
  </si>
  <si>
    <t>Drake, Tems</t>
  </si>
  <si>
    <t>Fountains (with Tems)</t>
  </si>
  <si>
    <t>08aYFNUTIOMGq93e2VSArQ</t>
  </si>
  <si>
    <t>Rauw Alejandro, Nicky Jam</t>
  </si>
  <si>
    <t>Que Le De</t>
  </si>
  <si>
    <t>Duars Entertainment, Corp.</t>
  </si>
  <si>
    <t>0.19</t>
  </si>
  <si>
    <t>08bNPGLD8AhKpnnERrAc6G</t>
  </si>
  <si>
    <t>Marshmello, Anne-Marie</t>
  </si>
  <si>
    <t>FRIENDS</t>
  </si>
  <si>
    <t>0.205</t>
  </si>
  <si>
    <t>08fa9LFcFBTcilB3iq2e2A</t>
  </si>
  <si>
    <t>epiphany</t>
  </si>
  <si>
    <t>0.731</t>
  </si>
  <si>
    <t>08hm0V6cTsWDX62hW42sEv</t>
  </si>
  <si>
    <t>The Chainsmokers</t>
  </si>
  <si>
    <t>Sick Boy</t>
  </si>
  <si>
    <t>0.104</t>
  </si>
  <si>
    <t>0939D7aT18uBDS2MTjWzct</t>
  </si>
  <si>
    <t>Higher Power</t>
  </si>
  <si>
    <t>0.00711</t>
  </si>
  <si>
    <t>093RgZ7RXHZwIrxZhZYX4Q</t>
  </si>
  <si>
    <t>Capo Plaza, Sfera Ebbasta, DrefGold</t>
  </si>
  <si>
    <t>Tesla (feat. Sfera Ebbasta &amp; DrefGold)</t>
  </si>
  <si>
    <t>WMI Italy</t>
  </si>
  <si>
    <t>0.316</t>
  </si>
  <si>
    <t>09CnYHiZ5jGT1wr1TXJ9Zt</t>
  </si>
  <si>
    <t>Dimitri Vegas &amp; Like Mike, Tiësto, Dido, W&amp;W, Dimitri Vegas, Like Mike</t>
  </si>
  <si>
    <t>Thank You (Not So Bad)</t>
  </si>
  <si>
    <t>09FfQO3PqHO4HIJL511Ksi</t>
  </si>
  <si>
    <t>Eminem, Jessie Reyez</t>
  </si>
  <si>
    <t>Nice Guy (with Jessie Reyez)</t>
  </si>
  <si>
    <t>0.0942</t>
  </si>
  <si>
    <t>09IOPhEh1OMe0HD9b36FJk</t>
  </si>
  <si>
    <t>Over Now</t>
  </si>
  <si>
    <t>0.139</t>
  </si>
  <si>
    <t>09IStsImFySgyp0pIQdqAc</t>
  </si>
  <si>
    <t>Zedd, Maren Morris, Grey</t>
  </si>
  <si>
    <t>The Middle</t>
  </si>
  <si>
    <t>UMGRI Interscope</t>
  </si>
  <si>
    <t>0.171</t>
  </si>
  <si>
    <t>09KlDlkOYuC5x6hOaM7vaP</t>
  </si>
  <si>
    <t>Fifth Harmony</t>
  </si>
  <si>
    <t>Angel</t>
  </si>
  <si>
    <t>0.00339</t>
  </si>
  <si>
    <t>09PGubKAMryhOWv1LHpCYz</t>
  </si>
  <si>
    <t>Lauv, Anne-Marie</t>
  </si>
  <si>
    <t>fuck, i'm lonely</t>
  </si>
  <si>
    <t>Lauv</t>
  </si>
  <si>
    <t>0.46</t>
  </si>
  <si>
    <t>09WAnxdBuebQopKhJT3oZS</t>
  </si>
  <si>
    <t>Bad Bunny</t>
  </si>
  <si>
    <t>TRELLAS</t>
  </si>
  <si>
    <t>0.2</t>
  </si>
  <si>
    <t>09gysnJpfQ3ublBmJDfcEC</t>
  </si>
  <si>
    <t>Amaarae, Kali Uchis, Moliy</t>
  </si>
  <si>
    <t>SAD GIRLZ LUV MONEY Remix (feat. Kali Uchis and Moliy)</t>
  </si>
  <si>
    <t>0207 Def Jam</t>
  </si>
  <si>
    <t>0.433</t>
  </si>
  <si>
    <t>09mEdoA6zrmBPgTEN5qXmN</t>
  </si>
  <si>
    <t>The Weeknd</t>
  </si>
  <si>
    <t>Call Out My Name</t>
  </si>
  <si>
    <t>Universal Republic Records</t>
  </si>
  <si>
    <t>09nSCeCs6eYfAIJVfye1CE</t>
  </si>
  <si>
    <t>TINI, Sebastian Yatra</t>
  </si>
  <si>
    <t>Oye</t>
  </si>
  <si>
    <t>0.447</t>
  </si>
  <si>
    <t>09oZ9eXQ2fo6YDrPzJqAoP</t>
  </si>
  <si>
    <t>Khalid, John Mayer</t>
  </si>
  <si>
    <t>Outta My Head (with John Mayer)</t>
  </si>
  <si>
    <t>0.0174</t>
  </si>
  <si>
    <t>09ts3GnICqYEU5PkQCpJK3</t>
  </si>
  <si>
    <t>Justin Timberlake, Chris Stapleton</t>
  </si>
  <si>
    <t>Say Something (feat. Chris Stapleton)</t>
  </si>
  <si>
    <t>0.103</t>
  </si>
  <si>
    <t>09u787BYeYIGd2mFIJ505t</t>
  </si>
  <si>
    <t>Adele</t>
  </si>
  <si>
    <t>Cry Your Heart Out</t>
  </si>
  <si>
    <t>0.523</t>
  </si>
  <si>
    <t>0A1JLUlkZkp2EFrosoNQi0</t>
  </si>
  <si>
    <t>Labyrinth</t>
  </si>
  <si>
    <t>0.785</t>
  </si>
  <si>
    <t>0A1hoCfMLkiAgvhWkkucJa</t>
  </si>
  <si>
    <t>Body</t>
  </si>
  <si>
    <t>0.0166</t>
  </si>
  <si>
    <t>0A37XY67wSdGqkGjtfW6aV</t>
  </si>
  <si>
    <t>Rauw Alejandro, Anuel AA, NATTI NATASHA, Farruko, Lunay</t>
  </si>
  <si>
    <t>Fantasias - Remix</t>
  </si>
  <si>
    <t>(SME US Latin) Duars Entertainment, Corp. (2)</t>
  </si>
  <si>
    <t>0.206</t>
  </si>
  <si>
    <t>0A5gdlrpAuQqZ2iFgnqBFW</t>
  </si>
  <si>
    <t>Gaullin</t>
  </si>
  <si>
    <t>Moonlight</t>
  </si>
  <si>
    <t>Columbia/B1 Recordings</t>
  </si>
  <si>
    <t>0.0529</t>
  </si>
  <si>
    <t>0AAMnNeIc6CdnfNU85GwCH</t>
  </si>
  <si>
    <t>Metro Boomin, Coi Leray</t>
  </si>
  <si>
    <t>Self Love (Spider-Man: Across the Spider-Verse) (Metro Boomin &amp; Coi Leray)</t>
  </si>
  <si>
    <t>0.211</t>
  </si>
  <si>
    <t>0AAVJIN4plafvmNKqRCltG</t>
  </si>
  <si>
    <t>Future</t>
  </si>
  <si>
    <t>I'M DAT N****</t>
  </si>
  <si>
    <t>0.0112</t>
  </si>
  <si>
    <t>0ADG9OgdVTL7fgREP75BrZ</t>
  </si>
  <si>
    <t>Zara Larsson</t>
  </si>
  <si>
    <t>Ain't My Fault</t>
  </si>
  <si>
    <t>Epic/Record Company TEN</t>
  </si>
  <si>
    <t>0.00778</t>
  </si>
  <si>
    <t>0AGS6ZRgzobrazmCi6pYMe</t>
  </si>
  <si>
    <t>Niack, Markim WF</t>
  </si>
  <si>
    <t>Na Raba Toma Tapão</t>
  </si>
  <si>
    <t>Niack / Ritmo dos Fluxos</t>
  </si>
  <si>
    <t>0.666</t>
  </si>
  <si>
    <t>0ATmjiSoHDCHeeQ9FcvZOW</t>
  </si>
  <si>
    <t>Logic</t>
  </si>
  <si>
    <t>The Return</t>
  </si>
  <si>
    <t>0AUvWawuP0ibk4SQ3sIZjk</t>
  </si>
  <si>
    <t>Ashnikko</t>
  </si>
  <si>
    <t>Daisy</t>
  </si>
  <si>
    <t>0AYt6NMyyLd0rLuvr0UkMH</t>
  </si>
  <si>
    <t>Drake, SZA</t>
  </si>
  <si>
    <t>Slime You Out (feat. SZA)</t>
  </si>
  <si>
    <t>0.508</t>
  </si>
  <si>
    <t>0AaV4MJrgmLV3XhoiWXjjb</t>
  </si>
  <si>
    <t>Taylor Swift, Bon Iver</t>
  </si>
  <si>
    <t>evermore (feat. Bon Iver)</t>
  </si>
  <si>
    <t>0.937</t>
  </si>
  <si>
    <t>0AcHbiMs86CCgprvc7E1gs</t>
  </si>
  <si>
    <t>Carnage, Lil Pump</t>
  </si>
  <si>
    <t>i Shyne</t>
  </si>
  <si>
    <t>BMG Rights Management (US) LLC</t>
  </si>
  <si>
    <t>0AcicReEGm1qcENjqzh1Tg</t>
  </si>
  <si>
    <t>Trippie Redd</t>
  </si>
  <si>
    <t>Love Scars 3</t>
  </si>
  <si>
    <t>TenThousand Projects, LLC</t>
  </si>
  <si>
    <t>0.136</t>
  </si>
  <si>
    <t>0AhJag7VI8uFf3mJFsTwvf</t>
  </si>
  <si>
    <t>Lil Uzi Vert</t>
  </si>
  <si>
    <t>I Can Show You</t>
  </si>
  <si>
    <t>Generation Now/Atlantic</t>
  </si>
  <si>
    <t>0.051</t>
  </si>
  <si>
    <t>0AluA5RNsa4Cx6XRhf2hWZ</t>
  </si>
  <si>
    <t>Metro Boomin, 21 Savage</t>
  </si>
  <si>
    <t>10 Freaky Girls (with 21 Savage)</t>
  </si>
  <si>
    <t>0.588</t>
  </si>
  <si>
    <t>0ArVfVP8B5svkfj8clHNzB</t>
  </si>
  <si>
    <t>Screw The World - Interlude</t>
  </si>
  <si>
    <t>0.0644</t>
  </si>
  <si>
    <t>0At2qAoaVjIwWNAqrscXli</t>
  </si>
  <si>
    <t>Ella Mai</t>
  </si>
  <si>
    <t>Boo'd Up</t>
  </si>
  <si>
    <t>10 Summers / Interscope PS</t>
  </si>
  <si>
    <t>0.0862</t>
  </si>
  <si>
    <t>0AtP8EkGPn6SwxKDaUuXec</t>
  </si>
  <si>
    <t>Ed Sheeran, Eminem, 50 Cent</t>
  </si>
  <si>
    <t>Remember The Name (feat. Eminem &amp; 50 Cent)</t>
  </si>
  <si>
    <t>0.135</t>
  </si>
  <si>
    <t>0B3FovCVaGKS5w1FTidEUP</t>
  </si>
  <si>
    <t>Blue Ivy, SAINt JHN, Beyoncé, Wizkid</t>
  </si>
  <si>
    <t>BROWN SKIN GIRL</t>
  </si>
  <si>
    <t>0.049</t>
  </si>
  <si>
    <t>0B48113ZG9UfkWWt7qD9xX</t>
  </si>
  <si>
    <t>Younger Now</t>
  </si>
  <si>
    <t>0.00124</t>
  </si>
  <si>
    <t>0B6g379TMw0nYGXA7y5xHz</t>
  </si>
  <si>
    <t>Metro Boomin, Future, Lil Uzi Vert</t>
  </si>
  <si>
    <t>All The Way Live (Spider-Man: Across the Spider-Verse) (Metro Boomin &amp; Future, Lil Uzi Vert)</t>
  </si>
  <si>
    <t>0.178</t>
  </si>
  <si>
    <t>0B7wvvmu9EISAwZnOpjhNI</t>
  </si>
  <si>
    <t>Bruno Mars</t>
  </si>
  <si>
    <t>When I Was Your Man</t>
  </si>
  <si>
    <t>0B8B8cVRFIG1yznoQe7c9s</t>
  </si>
  <si>
    <t>The Chainsmokers, XYLØ</t>
  </si>
  <si>
    <t>Setting Fires</t>
  </si>
  <si>
    <t>0.017</t>
  </si>
  <si>
    <t>0BFQC00Y58JtjMyTXOJazO</t>
  </si>
  <si>
    <t>KAROL G</t>
  </si>
  <si>
    <t>S91</t>
  </si>
  <si>
    <t>Bichota/Interscope Records</t>
  </si>
  <si>
    <t>0.632</t>
  </si>
  <si>
    <t>0BGwAKW4u8kWOhWFflZxfl</t>
  </si>
  <si>
    <t>Masked Wolf</t>
  </si>
  <si>
    <t>Astronaut In The Ocean</t>
  </si>
  <si>
    <t>Elektra (NEK)</t>
  </si>
  <si>
    <t>0Be7sopyKMv8Y8npsUkax2</t>
  </si>
  <si>
    <t>Sebastian Yatra</t>
  </si>
  <si>
    <t>Tacones Rojos</t>
  </si>
  <si>
    <t>0.0824</t>
  </si>
  <si>
    <t>0BiK5BbYNFLb88CCOxBFJe</t>
  </si>
  <si>
    <t>Tyler, The Creator</t>
  </si>
  <si>
    <t>LUMBERJACK</t>
  </si>
  <si>
    <t>0.122</t>
  </si>
  <si>
    <t>0BnTBAGmr9FtYwkZrwKhwS</t>
  </si>
  <si>
    <t>DJ Khaled, SZA</t>
  </si>
  <si>
    <t>Just Us (feat. SZA)</t>
  </si>
  <si>
    <t>Epic/We The Best</t>
  </si>
  <si>
    <t>0Bv7O6fmZk3GrNQFYJaXPn</t>
  </si>
  <si>
    <t>La Pantera, Quevedo, Juseph, Abhir Hathi, Bejo, Cruz Cafuné, EL IMA</t>
  </si>
  <si>
    <t>Cayó La Noche (feat. Cruz Cafuné, Abhir Hathi, Bejo, EL IMA) [Remix]</t>
  </si>
  <si>
    <t>La Pantera</t>
  </si>
  <si>
    <t>0.438</t>
  </si>
  <si>
    <t>0BwO44CBPFWxAIO5ZbPf3N</t>
  </si>
  <si>
    <t>Bonez MC</t>
  </si>
  <si>
    <t>Roadrunner</t>
  </si>
  <si>
    <t>187 Strassenbande</t>
  </si>
  <si>
    <t>0CBFOvHlyqy30Q5tbyNHfQ</t>
  </si>
  <si>
    <t>Want To</t>
  </si>
  <si>
    <t>0.0788</t>
  </si>
  <si>
    <t>0CBQ0m3mufWH75LTYB3s6h</t>
  </si>
  <si>
    <t>Lil Wayne, Travis Scott</t>
  </si>
  <si>
    <t>Let It Fly (feat. Travis Scott)</t>
  </si>
  <si>
    <t>0.041</t>
  </si>
  <si>
    <t>0CYTGMBYkwUxrj1MWDLrC5</t>
  </si>
  <si>
    <t>CHORRITO PA LAS ANIMAS</t>
  </si>
  <si>
    <t>0CZ8lquoTX2Dkg7Ak2inwA</t>
  </si>
  <si>
    <t>King Princess</t>
  </si>
  <si>
    <t>1950</t>
  </si>
  <si>
    <t>Zelig Records, LLC./Columbia Records</t>
  </si>
  <si>
    <t>0.648</t>
  </si>
  <si>
    <t>0CcQNd8CINkwQfe1RDtGV6</t>
  </si>
  <si>
    <t>Imagine Dragons</t>
  </si>
  <si>
    <t>Believer</t>
  </si>
  <si>
    <t>Kid Ina Korner / Interscope</t>
  </si>
  <si>
    <t>0.0524</t>
  </si>
  <si>
    <t>0CfmNX2TXk7yoJqHJiixnp</t>
  </si>
  <si>
    <t>Cardi B, YG</t>
  </si>
  <si>
    <t>She Bad</t>
  </si>
  <si>
    <t>0.0183</t>
  </si>
  <si>
    <t>0Clb9aiXWa0dvVff5aN4VN</t>
  </si>
  <si>
    <t>Astrid S</t>
  </si>
  <si>
    <t>Think Before I Talk</t>
  </si>
  <si>
    <t>Universal Music AS</t>
  </si>
  <si>
    <t>0.36</t>
  </si>
  <si>
    <t>0CokSRCu5hZgPxcZBaEzVE</t>
  </si>
  <si>
    <t>Macklemore, Skylar Grey</t>
  </si>
  <si>
    <t>Glorious (feat. Skylar Grey)</t>
  </si>
  <si>
    <t>Bendo LLC</t>
  </si>
  <si>
    <t>0.0323</t>
  </si>
  <si>
    <t>0CrcwVLUe8wzLUIXgjXVZJ</t>
  </si>
  <si>
    <t>SZA, Doja Cat</t>
  </si>
  <si>
    <t>Kill Bill (feat. Doja Cat)</t>
  </si>
  <si>
    <t>Top Dawg Entertainment/RCA Records</t>
  </si>
  <si>
    <t>0.0769</t>
  </si>
  <si>
    <t>0CsR9Y9SnC6ZWmekmVqSHz</t>
  </si>
  <si>
    <t>Doja Cat</t>
  </si>
  <si>
    <t>Naked</t>
  </si>
  <si>
    <t>Kemosabe Records/RCA Records</t>
  </si>
  <si>
    <t>0.374</t>
  </si>
  <si>
    <t>0CtZpaOhtzvLV3FfcsVpQo</t>
  </si>
  <si>
    <t>Vishal-Shekhar, Shilpa Rao, Caralisa Monteiro, Vishal Dadlani, Shekhar Ravjiani, Kumaar</t>
  </si>
  <si>
    <t>Besharam Rang (From "Pathaan")</t>
  </si>
  <si>
    <t>YRF Music</t>
  </si>
  <si>
    <t>0.0587</t>
  </si>
  <si>
    <t>0D4GpOPInKiPxEfQMchu4p</t>
  </si>
  <si>
    <t>Boomdabash, Alessandra Amoroso</t>
  </si>
  <si>
    <t>Karaoke</t>
  </si>
  <si>
    <t>0D5CXSUx8GOCHSY8KWgi9h</t>
  </si>
  <si>
    <t>Yuck</t>
  </si>
  <si>
    <t>0.168</t>
  </si>
  <si>
    <t>0D75ciM842cdUMKSMfAR9y</t>
  </si>
  <si>
    <t>0.0221</t>
  </si>
  <si>
    <t>0D8ZpOXVjapLXrjz5VfZSD</t>
  </si>
  <si>
    <t>Pray</t>
  </si>
  <si>
    <t>0.292</t>
  </si>
  <si>
    <t>0DAQryfUiFZdWFo76RYBc8</t>
  </si>
  <si>
    <t>Bausa, Apache 207</t>
  </si>
  <si>
    <t>Madonna</t>
  </si>
  <si>
    <t>WM Germany</t>
  </si>
  <si>
    <t>0.47</t>
  </si>
  <si>
    <t>0DGTcMqvVR7fmBXgiG6jz4</t>
  </si>
  <si>
    <t>Pharrell Williams</t>
  </si>
  <si>
    <t>Just A Cloud Away</t>
  </si>
  <si>
    <t>0.432</t>
  </si>
  <si>
    <t>0DJBgBiYeSn6n1AXAkFVE8</t>
  </si>
  <si>
    <t>Jorja Smith</t>
  </si>
  <si>
    <t>I Am</t>
  </si>
  <si>
    <t>Black Panther (TDE/DMG) PS</t>
  </si>
  <si>
    <t>0.144</t>
  </si>
  <si>
    <t>0DMVrlMUn01M0IcpDbwgu7</t>
  </si>
  <si>
    <t>Girl At Home (Taylor's Version)</t>
  </si>
  <si>
    <t>0.00955</t>
  </si>
  <si>
    <t>0DWdj2oZMBFSzRsi2Cvfzf</t>
  </si>
  <si>
    <t>KAROL G, Shakira</t>
  </si>
  <si>
    <t>TQG</t>
  </si>
  <si>
    <t>Universal Music Latino</t>
  </si>
  <si>
    <t>0.673</t>
  </si>
  <si>
    <t>0DZJACISivjWjscIp5Kg1q</t>
  </si>
  <si>
    <t>Lil Tecca, Juice WRLD</t>
  </si>
  <si>
    <t>Ransom (with Juice WRLD) - Remix</t>
  </si>
  <si>
    <t>0.0107</t>
  </si>
  <si>
    <t>0DiDStADDVh3SvAsoJAFMk</t>
  </si>
  <si>
    <t>Jonas Brothers</t>
  </si>
  <si>
    <t>Only Human</t>
  </si>
  <si>
    <t>Jonas Brothers Recording</t>
  </si>
  <si>
    <t>0.108</t>
  </si>
  <si>
    <t>0Dn40gxVCMo5TkgS8Ik18Q</t>
  </si>
  <si>
    <t>Lil Peep, XXXTENTACION</t>
  </si>
  <si>
    <t>Falling Down - Bonus Track</t>
  </si>
  <si>
    <t>0.0175</t>
  </si>
  <si>
    <t>0Dq49j3dELbttQVUJbtn0c</t>
  </si>
  <si>
    <t>Nervous</t>
  </si>
  <si>
    <t>0DsPj89zlY3Us7xb5cXK5h</t>
  </si>
  <si>
    <t>DJ Patrick Muniz, Dj Olliver, Mc Topre, Mc Rennan</t>
  </si>
  <si>
    <t>Trava na Pose, Chama no Zoom, Da um Close (feat. Mc Rennan)</t>
  </si>
  <si>
    <t>Tratto Entretenimentos</t>
  </si>
  <si>
    <t>0.63</t>
  </si>
  <si>
    <t>0DuWDLjriRPjDRoPgaCslY</t>
  </si>
  <si>
    <t>Love In The Dark</t>
  </si>
  <si>
    <t>XL Recordings</t>
  </si>
  <si>
    <t>0.528</t>
  </si>
  <si>
    <t>0E0DRHf5PfMeor0ZCwB3oT</t>
  </si>
  <si>
    <t>Bad Bunny, The Marías</t>
  </si>
  <si>
    <t>Otro Atardecer</t>
  </si>
  <si>
    <t>0.59</t>
  </si>
  <si>
    <t>0E4Y1XIbs8GrAT1YqVy6dq</t>
  </si>
  <si>
    <t>Ed Sheeran</t>
  </si>
  <si>
    <t>Afterglow</t>
  </si>
  <si>
    <t>0.698</t>
  </si>
  <si>
    <t>0E6PsO3ymCfUh7pJQjBgkj</t>
  </si>
  <si>
    <t>The Carters</t>
  </si>
  <si>
    <t>APESHIT</t>
  </si>
  <si>
    <t>Parkwood Entertainment/Roc Nation</t>
  </si>
  <si>
    <t>0.0133</t>
  </si>
  <si>
    <t>0E9ZjEAyAwOXZ7wJC0PD33</t>
  </si>
  <si>
    <t>Dynoro, Gigi D'Agostino</t>
  </si>
  <si>
    <t>In My Mind</t>
  </si>
  <si>
    <t>0.176</t>
  </si>
  <si>
    <t>0EDSU9JYeKABA14OcOuM7b</t>
  </si>
  <si>
    <t>Luciano, Samra</t>
  </si>
  <si>
    <t>Ya Salame</t>
  </si>
  <si>
    <t>Urban</t>
  </si>
  <si>
    <t>0.275</t>
  </si>
  <si>
    <t>0EPxmvsG1BY5td4aTOkWBF</t>
  </si>
  <si>
    <t>MC G15</t>
  </si>
  <si>
    <t>Deu Onda</t>
  </si>
  <si>
    <t>GR6 Music</t>
  </si>
  <si>
    <t>0EQMrxdeiBhry9JCxskko3</t>
  </si>
  <si>
    <t>I'm Fine</t>
  </si>
  <si>
    <t>0.00852</t>
  </si>
  <si>
    <t>0ERbK7qVqveCaBWIiYCrl3</t>
  </si>
  <si>
    <t>Romeo Santos, Daddy Yankee, Nicky Jam</t>
  </si>
  <si>
    <t>Bella y Sensual</t>
  </si>
  <si>
    <t>0.228</t>
  </si>
  <si>
    <t>0EhpEsp4L0oRGM0vmeaN5e</t>
  </si>
  <si>
    <t>J Balvin, Dua Lipa, Bad Bunny, Tainy</t>
  </si>
  <si>
    <t>UN DIA (ONE DAY) (Feat. Tainy)</t>
  </si>
  <si>
    <t>Universal Music Latino/ NEON16</t>
  </si>
  <si>
    <t>0.00536</t>
  </si>
  <si>
    <t>0EhuGnOS6fTc5l5UNtDEH2</t>
  </si>
  <si>
    <t>SAIKO, Quevedo, Feid, Mora</t>
  </si>
  <si>
    <t>POLARIS - Remix</t>
  </si>
  <si>
    <t>2023 Rimas Entertainment LLC.</t>
  </si>
  <si>
    <t>0.153</t>
  </si>
  <si>
    <t>0EtuSDTRJYUwlPf4y6coIz</t>
  </si>
  <si>
    <t>Selena Gomez, Camilo</t>
  </si>
  <si>
    <t>999 (with Camilo)</t>
  </si>
  <si>
    <t>Interscope Records</t>
  </si>
  <si>
    <t>0.105</t>
  </si>
  <si>
    <t>0EwS8XJQspgrj1zSUXhFkl</t>
  </si>
  <si>
    <t>6ix9ine, Kanye West</t>
  </si>
  <si>
    <t>KANGA (feat. Kanye West)</t>
  </si>
  <si>
    <t>ScumGang Records / TenThousand Projects, LLC</t>
  </si>
  <si>
    <t>0.0192</t>
  </si>
  <si>
    <t>0F7FA14euOIX8KcbEturGH</t>
  </si>
  <si>
    <t>Lil Nas X</t>
  </si>
  <si>
    <t>Old Town Road</t>
  </si>
  <si>
    <t>0.0578</t>
  </si>
  <si>
    <t>0FA4wrjDJvJTTU8AepZTup</t>
  </si>
  <si>
    <t>Lil Uzi Vert, sped up nightcore, ARIZONATEARS</t>
  </si>
  <si>
    <t>Watch This - ARIZONATEARS Pluggnb Remix</t>
  </si>
  <si>
    <t>sped up nightcore</t>
  </si>
  <si>
    <t>0.0103</t>
  </si>
  <si>
    <t>0FDzzruyVECATHXKHFs9eJ</t>
  </si>
  <si>
    <t>A Sky Full of Stars</t>
  </si>
  <si>
    <t>0.00617</t>
  </si>
  <si>
    <t>0FFsgUoFibYISzMxuGS61W</t>
  </si>
  <si>
    <t>Doja Cat, Ariana Grande</t>
  </si>
  <si>
    <t>I Don't Do Drugs (feat. Ariana Grande)</t>
  </si>
  <si>
    <t>0.222</t>
  </si>
  <si>
    <t>0FZ4Dmg8jJJAPJnvBIzD9z</t>
  </si>
  <si>
    <t>Kodak Black, Offset, Travis Scott</t>
  </si>
  <si>
    <t>ZEZE (feat. Travis Scott &amp; Offset)</t>
  </si>
  <si>
    <t>0.0521</t>
  </si>
  <si>
    <t>0FfqyjhB6Kspvit1oOo7ax</t>
  </si>
  <si>
    <t>GOLDWING</t>
  </si>
  <si>
    <t>0.755</t>
  </si>
  <si>
    <t>0FkD2FHEZrZIofVkY6XPFK</t>
  </si>
  <si>
    <t>Tito Double P, Joel De La P, Luis R Conriquez</t>
  </si>
  <si>
    <t>DEMBOW BÉLICO</t>
  </si>
  <si>
    <t>0.0205</t>
  </si>
  <si>
    <t>0FktnzDqjClqU6iqOZVEs2</t>
  </si>
  <si>
    <t>BYE ME FUI</t>
  </si>
  <si>
    <t>0.412</t>
  </si>
  <si>
    <t>0Fl4eWzVaMUOdXcOrj6F1q</t>
  </si>
  <si>
    <t>Beyoncé</t>
  </si>
  <si>
    <t>VIRGO'S GROOVE</t>
  </si>
  <si>
    <t>0.0781</t>
  </si>
  <si>
    <t>0FlfN5cbUUpIHCRH8X1M44</t>
  </si>
  <si>
    <t>t h e . c l i m b . b a c k</t>
  </si>
  <si>
    <t>0.0398</t>
  </si>
  <si>
    <t>0FlwhvrncUKrEAhzunmCKm</t>
  </si>
  <si>
    <t>Noah Kahan</t>
  </si>
  <si>
    <t>Forever</t>
  </si>
  <si>
    <t>Mercury Records/Republic Records</t>
  </si>
  <si>
    <t>0.723</t>
  </si>
  <si>
    <t>0Fpen1PTuEnCmOJtUU9Iud</t>
  </si>
  <si>
    <t>New Patek</t>
  </si>
  <si>
    <t>0.0367</t>
  </si>
  <si>
    <t>0FqBNLXlTNimxmVRdDMj6b</t>
  </si>
  <si>
    <t>Joji</t>
  </si>
  <si>
    <t>1AM FREESTYLE</t>
  </si>
  <si>
    <t>88rising Music/Warner Records</t>
  </si>
  <si>
    <t>0.748</t>
  </si>
  <si>
    <t>0FqVtQxRD3HsPltldG5v5M</t>
  </si>
  <si>
    <t>João Gomes</t>
  </si>
  <si>
    <t>Aquelas Coisas</t>
  </si>
  <si>
    <t>JG Shows</t>
  </si>
  <si>
    <t>0.402</t>
  </si>
  <si>
    <t>0Fs9cdPDhptWEDJmiCbkEW</t>
  </si>
  <si>
    <t>J. Cole, Cults, Amber Coffman</t>
  </si>
  <si>
    <t>She Knows (feat. Amber Coffman &amp; Cults)</t>
  </si>
  <si>
    <t>Roc Nation LLC</t>
  </si>
  <si>
    <t>0.0193</t>
  </si>
  <si>
    <t>0FuTx2s3YH1ppmtiM6l0zI</t>
  </si>
  <si>
    <t>JP Cooper</t>
  </si>
  <si>
    <t>September Song</t>
  </si>
  <si>
    <t>Universal-Island Records Ltd.</t>
  </si>
  <si>
    <t>0Fv5N0cHBsl4bzCbollCAS</t>
  </si>
  <si>
    <t>Big Sean</t>
  </si>
  <si>
    <t>Moves</t>
  </si>
  <si>
    <t>Getting Out Our Dreams Inc. (G.O.O.D.) Music / IDJ</t>
  </si>
  <si>
    <t>0.0433</t>
  </si>
  <si>
    <t>0G149jkGWKwrPXUGkEDgWM</t>
  </si>
  <si>
    <t>21 Savage</t>
  </si>
  <si>
    <t>Numb</t>
  </si>
  <si>
    <t>Slaughter Gang, LLC/Epic Records</t>
  </si>
  <si>
    <t>0.0438</t>
  </si>
  <si>
    <t>0G2zPzWqVjR68iNPmx2TBe</t>
  </si>
  <si>
    <t>Mora, Bad Bunny, Sech</t>
  </si>
  <si>
    <t>Volando - Remix</t>
  </si>
  <si>
    <t>0.207</t>
  </si>
  <si>
    <t>0G9rmRmQDFk9O2tzZLyRkc</t>
  </si>
  <si>
    <t>Migos</t>
  </si>
  <si>
    <t>Emoji A Chain</t>
  </si>
  <si>
    <t>Quality Control Music, LLC</t>
  </si>
  <si>
    <t>0.0399</t>
  </si>
  <si>
    <t>0GAyuCo975IHGxxiLKDufB</t>
  </si>
  <si>
    <t>J. Cole, Bas, 6LACK</t>
  </si>
  <si>
    <t>l e t . g o . m y . h a n d (with Bas &amp; 6LACK)</t>
  </si>
  <si>
    <t>0.506</t>
  </si>
  <si>
    <t>0GJwUAlBMJTbY4VE7iE761</t>
  </si>
  <si>
    <t>KAROL G, Cris Mj, Ryan Castro</t>
  </si>
  <si>
    <t>UNA NOCHE EN MEDELLÍN - REMIX</t>
  </si>
  <si>
    <t>0GMiRrUnQuoGddKMsxGPIZ</t>
  </si>
  <si>
    <t>Fear and Friday's</t>
  </si>
  <si>
    <t>0.0541</t>
  </si>
  <si>
    <t>0GQ5bFTVFFKpwNPc7KwQnB</t>
  </si>
  <si>
    <t>Eminem, Royce Da 5'9", White Gold</t>
  </si>
  <si>
    <t>You Gon’ Learn (feat. Royce Da 5'9" &amp; White Gold)</t>
  </si>
  <si>
    <t>Shady/Aftermath/Interscope Records</t>
  </si>
  <si>
    <t>0.0614</t>
  </si>
  <si>
    <t>0GVuLQtPXFaL18ijEOqoAa</t>
  </si>
  <si>
    <t>Michelle Williams</t>
  </si>
  <si>
    <t>Tightrope</t>
  </si>
  <si>
    <t>0.3</t>
  </si>
  <si>
    <t>0GjEhVFGZW8afUYGChu3Rr</t>
  </si>
  <si>
    <t>ABBA</t>
  </si>
  <si>
    <t>Dancing Queen</t>
  </si>
  <si>
    <t>Polar Music International AB</t>
  </si>
  <si>
    <t>0.358</t>
  </si>
  <si>
    <t>0Gl5s8IhMmQE5YQwM8Qx1J</t>
  </si>
  <si>
    <t>Loren Allred</t>
  </si>
  <si>
    <t>Never Enough</t>
  </si>
  <si>
    <t>0GsZZWhBMIQXAmPYPJ3PRQ</t>
  </si>
  <si>
    <t>Rkomi</t>
  </si>
  <si>
    <t>INSUPERABILE</t>
  </si>
  <si>
    <t>0.0344</t>
  </si>
  <si>
    <t>0Gux2yTMWYOlcBUNjGJu5p</t>
  </si>
  <si>
    <t>Big Sean, Metro Boomin, 21 Savage</t>
  </si>
  <si>
    <t>Pull Up N Wreck (&amp; Metro Boomin)</t>
  </si>
  <si>
    <t>Republic/MB/Big Sean</t>
  </si>
  <si>
    <t>0.0129</t>
  </si>
  <si>
    <t>0GxQ1A5L9xnMOytbP6eKBG</t>
  </si>
  <si>
    <t>Maroon 5, SZA</t>
  </si>
  <si>
    <t>What Lovers Do (feat. SZA)</t>
  </si>
  <si>
    <t>Interscope Records*</t>
  </si>
  <si>
    <t>0GzuHFG4Ql6DoyxFRnIk3F</t>
  </si>
  <si>
    <t>Maluma, The Weeknd</t>
  </si>
  <si>
    <t>Hawái - Remix</t>
  </si>
  <si>
    <t>0H1Had94fszD13qsFsP1U5</t>
  </si>
  <si>
    <t>Lil Peep</t>
  </si>
  <si>
    <t>Sex with My Ex</t>
  </si>
  <si>
    <t>0.0472</t>
  </si>
  <si>
    <t>0H4ugk6rhnXmTl47ayy9O5</t>
  </si>
  <si>
    <t>Agust D</t>
  </si>
  <si>
    <t>Daechwita</t>
  </si>
  <si>
    <t>0HC6S4VpCGAZvyxTdrMRIQ</t>
  </si>
  <si>
    <t>Selena Gomez</t>
  </si>
  <si>
    <t>De Una Vez</t>
  </si>
  <si>
    <t>0HD8mbiPjp3o94X3EaZp0o</t>
  </si>
  <si>
    <t>Tate McRae</t>
  </si>
  <si>
    <t>exes</t>
  </si>
  <si>
    <t>0.152</t>
  </si>
  <si>
    <t>0HEckRWFSknIupbGzavk5d</t>
  </si>
  <si>
    <t>Hundred</t>
  </si>
  <si>
    <t>0HEmnAUT8PHznIAAmVXqFJ</t>
  </si>
  <si>
    <t>George Michael</t>
  </si>
  <si>
    <t>Faith - Remastered</t>
  </si>
  <si>
    <t>0.0094</t>
  </si>
  <si>
    <t>0HEytGQM3bG1vKxER7IgVK</t>
  </si>
  <si>
    <t>Zach Bryan, The Lumineers</t>
  </si>
  <si>
    <t>Spotless (feat. The Lumineers)</t>
  </si>
  <si>
    <t>0.409</t>
  </si>
  <si>
    <t>0HUTL8i4y4MiGCPId7M7wb</t>
  </si>
  <si>
    <t>Surf Curse</t>
  </si>
  <si>
    <t>Freaks</t>
  </si>
  <si>
    <t>4.16e-05</t>
  </si>
  <si>
    <t>0HVv5bEOiI9a0QfgcASXpX</t>
  </si>
  <si>
    <t>Nice For What</t>
  </si>
  <si>
    <t>Cash Money/Drake LP6</t>
  </si>
  <si>
    <t>0.0884</t>
  </si>
  <si>
    <t>0HYAsQwJIO6FLqpyTeD3l6</t>
  </si>
  <si>
    <t>Fujii Kaze</t>
  </si>
  <si>
    <t>Shinunoga E-Wa</t>
  </si>
  <si>
    <t>Universal Music LLC</t>
  </si>
  <si>
    <t>0HZgYFimoJG9Ijy8InUWcV</t>
  </si>
  <si>
    <t>Avicii, Joe Janiak</t>
  </si>
  <si>
    <t>Bad Reputation (feat. Joe Janiak)</t>
  </si>
  <si>
    <t>Universal Music AB</t>
  </si>
  <si>
    <t>0.656</t>
  </si>
  <si>
    <t>0HqZX76SFLDz2aW8aiqi7G</t>
  </si>
  <si>
    <t>Bones</t>
  </si>
  <si>
    <t>KIDinaKORNER/Interscope Records</t>
  </si>
  <si>
    <t>0.0206</t>
  </si>
  <si>
    <t>0I20rLT2MJDhcF96AjbNYo</t>
  </si>
  <si>
    <t>Zedd, Alessia Cara</t>
  </si>
  <si>
    <t>Stay</t>
  </si>
  <si>
    <t>0.253</t>
  </si>
  <si>
    <t>0IGUXY4JbK18bu9oD4mPIm</t>
  </si>
  <si>
    <t>(G)I-DLE</t>
  </si>
  <si>
    <t>TOMBOY</t>
  </si>
  <si>
    <t>Cube Entertainment</t>
  </si>
  <si>
    <t>0.00988</t>
  </si>
  <si>
    <t>0IKeDy5bT9G0bA7ZixRT4A</t>
  </si>
  <si>
    <t>Fuerza Regida, Grupo Frontera</t>
  </si>
  <si>
    <t>Bebe Dame</t>
  </si>
  <si>
    <t>Rancho Humilde/Street Mob Records</t>
  </si>
  <si>
    <t>0.299</t>
  </si>
  <si>
    <t>0Ie5uiv54KgCr7P4sYDTHl</t>
  </si>
  <si>
    <t>Idina Menzel, Michael Bublé</t>
  </si>
  <si>
    <t>Baby It's Cold Outside (with Michael Bublé)</t>
  </si>
  <si>
    <t>0.647</t>
  </si>
  <si>
    <t>0IhTEIjFaRt3B2NQYf9azQ</t>
  </si>
  <si>
    <t>David Guetta, Martin Solveig</t>
  </si>
  <si>
    <t>Thing for You (with Martin Solveig)</t>
  </si>
  <si>
    <t>Parlophone (France)</t>
  </si>
  <si>
    <t>0.0395</t>
  </si>
  <si>
    <t>0Iozrbed8spxoBnmtBMshO</t>
  </si>
  <si>
    <t>Quevedo</t>
  </si>
  <si>
    <t>WANDA</t>
  </si>
  <si>
    <t>0.249</t>
  </si>
  <si>
    <t>0IpnZchq8ek2A6pGEP2Qb1</t>
  </si>
  <si>
    <t>Lil Uzi Vert, Chief Keef</t>
  </si>
  <si>
    <t>Bean (Kobe) [feat. Chief Keef]</t>
  </si>
  <si>
    <t>0IqCoZ168iRc9LqfrYgpZy</t>
  </si>
  <si>
    <t>Camilo, Shawn Mendes</t>
  </si>
  <si>
    <t>KESI - Remix</t>
  </si>
  <si>
    <t>0.127</t>
  </si>
  <si>
    <t>0IqKeD8ZSP72KbGYyzEcAs</t>
  </si>
  <si>
    <t>Hozier</t>
  </si>
  <si>
    <t>Take Me To Church</t>
  </si>
  <si>
    <t>0.634</t>
  </si>
  <si>
    <t>0IuVhCflrQPMGRrOyoY5RW</t>
  </si>
  <si>
    <t>she's all i wanna be</t>
  </si>
  <si>
    <t>0.0134</t>
  </si>
  <si>
    <t>0J9g1MMJDhyvOb3NWckHMm</t>
  </si>
  <si>
    <t>Bad Gyal, Tokischa, Young Miko</t>
  </si>
  <si>
    <t>Chulo pt.2</t>
  </si>
  <si>
    <t>Universal Music Latino/Interscope</t>
  </si>
  <si>
    <t>0.0602</t>
  </si>
  <si>
    <t>0JAZWvvqttGFm4UMDsPQXC</t>
  </si>
  <si>
    <t>Ozuna, Camilo</t>
  </si>
  <si>
    <t>Despeinada</t>
  </si>
  <si>
    <t>Aura Music Corp.</t>
  </si>
  <si>
    <t>0.186</t>
  </si>
  <si>
    <t>0JP9xo3adEtGSdUEISiszL</t>
  </si>
  <si>
    <t>0.556</t>
  </si>
  <si>
    <t>0JXXNGljqupsJaZsgSbMZV</t>
  </si>
  <si>
    <t>Miguel</t>
  </si>
  <si>
    <t>Sure Thing</t>
  </si>
  <si>
    <t>Jive</t>
  </si>
  <si>
    <t>0.0267</t>
  </si>
  <si>
    <t>0JYAsQJWIuaYUvZGF1qapT</t>
  </si>
  <si>
    <t>Quavo, Travis Scott</t>
  </si>
  <si>
    <t>RERUN (feat. Travis Scott)</t>
  </si>
  <si>
    <t>Quality Control Music/Motown Records/Capitol Records</t>
  </si>
  <si>
    <t>0.0939</t>
  </si>
  <si>
    <t>0JcNysfWVWaMS7R6vzGB2k</t>
  </si>
  <si>
    <t>Carlos Vives, Sebastian Yatra</t>
  </si>
  <si>
    <t>Robarte un Beso</t>
  </si>
  <si>
    <t>0JdkDCdrhMOaeXjIZdeBXN</t>
  </si>
  <si>
    <t>MC Levin, DJ Nikolas Alves Exclusive, DJ Kaioken, DJ Gege</t>
  </si>
  <si>
    <t>Ela me Falou Que Quer Rave</t>
  </si>
  <si>
    <t>Ritmo dos Fluxos Records</t>
  </si>
  <si>
    <t>0.271</t>
  </si>
  <si>
    <t>0Jh6iWjna1wk5le0Ahn7No</t>
  </si>
  <si>
    <t>Ninho</t>
  </si>
  <si>
    <t>La vie qu'on mène</t>
  </si>
  <si>
    <t>Rec. 118 / Mal Luné Music</t>
  </si>
  <si>
    <t>0.687</t>
  </si>
  <si>
    <t>0JiVRyTJcJnmlwCZ854K4p</t>
  </si>
  <si>
    <t>Alan Walker</t>
  </si>
  <si>
    <t>Alone</t>
  </si>
  <si>
    <t>Kreatell Music</t>
  </si>
  <si>
    <t>0Jiaz0O4AqnJICa9PxHhaR</t>
  </si>
  <si>
    <t>Darshan Raval</t>
  </si>
  <si>
    <t>Mahiye Jinna Sohna</t>
  </si>
  <si>
    <t>Warner Music India</t>
  </si>
  <si>
    <t>0.736</t>
  </si>
  <si>
    <t>0JjM9bKm4wrwohMslcm892</t>
  </si>
  <si>
    <t>G-Eazy, Tory Lanez, Tyga</t>
  </si>
  <si>
    <t>Still Be Friends (feat. Tory Lanez &amp; Tyga)</t>
  </si>
  <si>
    <t>BPG/RVG/RCA Records</t>
  </si>
  <si>
    <t>0.00509</t>
  </si>
  <si>
    <t>0Jlcvv8IykzHaSmj49uNW8</t>
  </si>
  <si>
    <t>the 1</t>
  </si>
  <si>
    <t>0.757</t>
  </si>
  <si>
    <t>0JmnkIqdlnUzPaf8sqBRs3</t>
  </si>
  <si>
    <t>Kali Uchis</t>
  </si>
  <si>
    <t>Geffen Records</t>
  </si>
  <si>
    <t>0.518</t>
  </si>
  <si>
    <t>0JoHqmlqE0W0i9prt6kcHR</t>
  </si>
  <si>
    <t>Maluma, Trap Capos, Noriel, Bryant Myers, Juhn</t>
  </si>
  <si>
    <t>Cuatro Babys (feat. Trap Capos, Noriel, Bryant Myers &amp; Juhn)</t>
  </si>
  <si>
    <t>0.0983</t>
  </si>
  <si>
    <t>0JoWBcL61YWLXM5vW0YTHO</t>
  </si>
  <si>
    <t>Juice WRLD</t>
  </si>
  <si>
    <t>Bad Energy</t>
  </si>
  <si>
    <t>Grade A Productions/Interscope Records</t>
  </si>
  <si>
    <t>0JzG1wJuB4v9UPkSE7LMXi</t>
  </si>
  <si>
    <t>Montell Fish</t>
  </si>
  <si>
    <t>Hotel</t>
  </si>
  <si>
    <t>Lord’s Child, LLC</t>
  </si>
  <si>
    <t>0.752</t>
  </si>
  <si>
    <t>0KAzP1Rbp0Vz5pw8i1KDDI</t>
  </si>
  <si>
    <t>Internet</t>
  </si>
  <si>
    <t>0.841</t>
  </si>
  <si>
    <t>0KBwGCY9RYD9t2zjeW4h48</t>
  </si>
  <si>
    <t>Bosh</t>
  </si>
  <si>
    <t>Djomb - Bien ou quoi</t>
  </si>
  <si>
    <t>Arista France</t>
  </si>
  <si>
    <t>0.172</t>
  </si>
  <si>
    <t>0KCSJzsQVxkloxoT7dyrqV</t>
  </si>
  <si>
    <t>SiM</t>
  </si>
  <si>
    <t>The Rumbling (TV Size)</t>
  </si>
  <si>
    <t>PONY CANYON INC.</t>
  </si>
  <si>
    <t>1.68e-05</t>
  </si>
  <si>
    <t>0KKkJNfGyhkQ5aFogxQAPU</t>
  </si>
  <si>
    <t>That's What I Like</t>
  </si>
  <si>
    <t>0.013</t>
  </si>
  <si>
    <t>0Kdj7nwaYQmvhxnqZaIQuW</t>
  </si>
  <si>
    <t>Bo Burnham</t>
  </si>
  <si>
    <t>Bezos I</t>
  </si>
  <si>
    <t>0.00936</t>
  </si>
  <si>
    <t>0KkIkfsLEJbrcIhYsCL7L5</t>
  </si>
  <si>
    <t>Anuel AA, Daddy Yankee, KAROL G, Ozuna, J Balvin</t>
  </si>
  <si>
    <t>China</t>
  </si>
  <si>
    <t>0.0846</t>
  </si>
  <si>
    <t>0KoiMHhqKLoL4xM54rcWYY</t>
  </si>
  <si>
    <t>DJ Snake, Selena Gomez, Ozuna, Cardi B</t>
  </si>
  <si>
    <t>Taki Taki (feat. Selena Gomez, Ozuna &amp; Cardi B)</t>
  </si>
  <si>
    <t>DJ Snake Music Productions Limited</t>
  </si>
  <si>
    <t>0.157</t>
  </si>
  <si>
    <t>0L7loeTIg6akW84aEQZpCT</t>
  </si>
  <si>
    <t>Major Lazer, Nyla, Fuse ODG</t>
  </si>
  <si>
    <t>Light It Up (feat. Nyla &amp; Fuse ODG) [Remix]</t>
  </si>
  <si>
    <t>Third Pardee Records</t>
  </si>
  <si>
    <t>0.0375</t>
  </si>
  <si>
    <t>0L87MffumRNWrY2SNUFcvs</t>
  </si>
  <si>
    <t>Milky Chance</t>
  </si>
  <si>
    <t>Cocoon</t>
  </si>
  <si>
    <t>Vertigo Berlin</t>
  </si>
  <si>
    <t>0.0998</t>
  </si>
  <si>
    <t>0L8LOav65XwLjCLS11gNPD</t>
  </si>
  <si>
    <t>BLACKPINK</t>
  </si>
  <si>
    <t>Typa Girl</t>
  </si>
  <si>
    <t>YG Entertainment/Interscope Records</t>
  </si>
  <si>
    <t>0.0745</t>
  </si>
  <si>
    <t>0LEFmgIj8ABU7CelzGh5Bs</t>
  </si>
  <si>
    <t>Lil Yachty, DaBaby, Drake</t>
  </si>
  <si>
    <t>Oprah's Bank Account (Lil Yachty &amp; DaBaby feat. Drake)</t>
  </si>
  <si>
    <t>Quality Control Music/Motown Records</t>
  </si>
  <si>
    <t>0.226</t>
  </si>
  <si>
    <t>0LKErfBZ5FbBiLB4OcZRbL</t>
  </si>
  <si>
    <t>Prince Royce</t>
  </si>
  <si>
    <t>El Clavo</t>
  </si>
  <si>
    <t>0.0435</t>
  </si>
  <si>
    <t>0LMwmV37RCmBO2so0szAFs</t>
  </si>
  <si>
    <t>Kygo, Ava Max</t>
  </si>
  <si>
    <t>Whatever</t>
  </si>
  <si>
    <t>Kygo/RCA Records</t>
  </si>
  <si>
    <t>0LQ1J0BCzA2qnAgp9MkkNE</t>
  </si>
  <si>
    <t>6ix9ine, Anuel AA</t>
  </si>
  <si>
    <t>MALA (feat. Anuel AA)</t>
  </si>
  <si>
    <t>0.689</t>
  </si>
  <si>
    <t>0LThjFY2iTtNdd4wviwVV2</t>
  </si>
  <si>
    <t>Permission to Dance</t>
  </si>
  <si>
    <t>0.00544</t>
  </si>
  <si>
    <t>0Li1OuXXfi7950ilZUFGkF</t>
  </si>
  <si>
    <t>Don Toliver</t>
  </si>
  <si>
    <t>Cardigan</t>
  </si>
  <si>
    <t>We Run It Ent./Cactus Jack/Atlantic</t>
  </si>
  <si>
    <t>0.248</t>
  </si>
  <si>
    <t>0Lmbke3KNVFXtoH2mMSHCw</t>
  </si>
  <si>
    <t>Ariana Grande</t>
  </si>
  <si>
    <t>the boy is mine</t>
  </si>
  <si>
    <t>0.149</t>
  </si>
  <si>
    <t>0LnS7aOdOdI1dNKZqdOLz4</t>
  </si>
  <si>
    <t>Jack Harlow</t>
  </si>
  <si>
    <t>0.00161</t>
  </si>
  <si>
    <t>0Lsis3LB0XAK6XlTHXaJk2</t>
  </si>
  <si>
    <t>MALDITA POBREZA</t>
  </si>
  <si>
    <t>0LtVx5vsq9nfpGsWgjUin6</t>
  </si>
  <si>
    <t>Ryan Gosling, Emma Stone</t>
  </si>
  <si>
    <t>City Of Stars - From "La La Land" Soundtrack</t>
  </si>
  <si>
    <t>0.91</t>
  </si>
  <si>
    <t>0Lw6aQcBFWTQ9m4MSwwwes</t>
  </si>
  <si>
    <t>Logic, Eminem</t>
  </si>
  <si>
    <t>Homicide</t>
  </si>
  <si>
    <t>0.145</t>
  </si>
  <si>
    <t>0MIcPSq9n2z5H8TAfEstri</t>
  </si>
  <si>
    <t>Ozuna, J Balvin</t>
  </si>
  <si>
    <t>Quiero Repetir</t>
  </si>
  <si>
    <t>VP Records Corp/Dimelo Vi</t>
  </si>
  <si>
    <t>0MLu1cFYL4ikdRTdasCQT9</t>
  </si>
  <si>
    <t>Shablo, Geolier, Sfera Ebbasta</t>
  </si>
  <si>
    <t>M' Manc (con Geolier &amp; Sfera Ebbasta)</t>
  </si>
  <si>
    <t>0.048</t>
  </si>
  <si>
    <t>0MMyJUC3WNnFS1lit5pTjk</t>
  </si>
  <si>
    <t>Olivia Rodrigo</t>
  </si>
  <si>
    <t>jealousy, jealousy</t>
  </si>
  <si>
    <t>Olivia Rodrigo PS</t>
  </si>
  <si>
    <t>0.198</t>
  </si>
  <si>
    <t>0MWiSBKm8Avs8iDIxcertp</t>
  </si>
  <si>
    <t>Anne-Marie, Little Mix</t>
  </si>
  <si>
    <t>Kiss My (Uh Oh)</t>
  </si>
  <si>
    <t>Atlantic Records/Asylum</t>
  </si>
  <si>
    <t>0.0151</t>
  </si>
  <si>
    <t>0McI9sOmkpfd4E72njtU0G</t>
  </si>
  <si>
    <t>Metro Boomin, Swae Lee, Wizkid</t>
  </si>
  <si>
    <t>Borrowed Love (feat. Swae Lee &amp; WizKid)</t>
  </si>
  <si>
    <t>0MrRAUcB8AZiB9ue2VOBYe</t>
  </si>
  <si>
    <t>Sugar Wraith</t>
  </si>
  <si>
    <t>0.262</t>
  </si>
  <si>
    <t>0Mrnt1YqVuW2bqmwu4VxDt</t>
  </si>
  <si>
    <t>Drake, Teezo Touchdown</t>
  </si>
  <si>
    <t>Amen (feat. Teezo Touchdown)</t>
  </si>
  <si>
    <t>0.0636</t>
  </si>
  <si>
    <t>0N8MGHEDAq29ip7RrlrTeN</t>
  </si>
  <si>
    <t>Beach House</t>
  </si>
  <si>
    <t>0N9C80kcgL0xXGduKnYKWi</t>
  </si>
  <si>
    <t>Mac Miller, The Temper Trap</t>
  </si>
  <si>
    <t>Love Lost</t>
  </si>
  <si>
    <t>Rostrum Records</t>
  </si>
  <si>
    <t>0NBgyml7T0IvUNbXIkcSpH</t>
  </si>
  <si>
    <t>Xamã, Gustah, Neo Beats, Bagua Records</t>
  </si>
  <si>
    <t>Malvadão 3</t>
  </si>
  <si>
    <t>Bagua Records</t>
  </si>
  <si>
    <t>0.378</t>
  </si>
  <si>
    <t>0NJp8GyCOWnQh71xKSPfuV</t>
  </si>
  <si>
    <t>Tory Lanez</t>
  </si>
  <si>
    <t>Freaky</t>
  </si>
  <si>
    <t>Mad Love/Interscope Records</t>
  </si>
  <si>
    <t>0.00202</t>
  </si>
  <si>
    <t>0NO2zL0kw8sGGnaMvHKAZF</t>
  </si>
  <si>
    <t>Cris Mj, Duki, Nicki Nicole, Standly, Stars Music Chile</t>
  </si>
  <si>
    <t>Marisola - Remix</t>
  </si>
  <si>
    <t>Virgin Music Chile</t>
  </si>
  <si>
    <t>0.173</t>
  </si>
  <si>
    <t>0NRHj8hDwwmSPaA41o379r</t>
  </si>
  <si>
    <t>The Moment I Knew (Taylor's Version)</t>
  </si>
  <si>
    <t>0.0494</t>
  </si>
  <si>
    <t>0NTMtAO2BV4tnGvw9EgBVq</t>
  </si>
  <si>
    <t>Rihanna</t>
  </si>
  <si>
    <t>Bitch Better Have My Money</t>
  </si>
  <si>
    <t>Roc Nation / Rihanna</t>
  </si>
  <si>
    <t>0.0509</t>
  </si>
  <si>
    <t>0NZPBYD5qbEWRs3PrGiRkT</t>
  </si>
  <si>
    <t>Sam Smith, Kim Petras</t>
  </si>
  <si>
    <t>Unholy (feat. Kim Petras)</t>
  </si>
  <si>
    <t>Capitol Records UK / EMI</t>
  </si>
  <si>
    <t>0.011</t>
  </si>
  <si>
    <t>0Nhu3zSYbEz32IYiobV75e</t>
  </si>
  <si>
    <t>Halsey</t>
  </si>
  <si>
    <t>Now Or Never</t>
  </si>
  <si>
    <t>Astralwerks (ASW)</t>
  </si>
  <si>
    <t>0NiXXAI876aGImAd6rTj8w</t>
  </si>
  <si>
    <t>Jonas Blue, William Singe</t>
  </si>
  <si>
    <t>Mama</t>
  </si>
  <si>
    <t>UMOD (Universal Music On Demand)</t>
  </si>
  <si>
    <t>0.091</t>
  </si>
  <si>
    <t>0NmyHZZMfVBiUSOfDmz9Bf</t>
  </si>
  <si>
    <t>Irama</t>
  </si>
  <si>
    <t>La ragazza con il cuore di latta</t>
  </si>
  <si>
    <t>WM Italy</t>
  </si>
  <si>
    <t>0.279</t>
  </si>
  <si>
    <t>0NwGC0v03ysCYINtg6ns58</t>
  </si>
  <si>
    <t>Better Than Revenge (Taylor's Version)</t>
  </si>
  <si>
    <t>0.000886</t>
  </si>
  <si>
    <t>0O3U5iwTbiXCREMkvotJuN</t>
  </si>
  <si>
    <t>Grupo Frontera, Grupo Firme</t>
  </si>
  <si>
    <t>EL AMOR DE SU VIDA</t>
  </si>
  <si>
    <t>Grupo Frontera</t>
  </si>
  <si>
    <t>0.06</t>
  </si>
  <si>
    <t>0O6u0VJ46W86TxN9wgyqDj</t>
  </si>
  <si>
    <t>Post Malone, Doja Cat</t>
  </si>
  <si>
    <t>I Like You (A Happier Song) (with Doja Cat)</t>
  </si>
  <si>
    <t>0.121</t>
  </si>
  <si>
    <t>0OEe83mMZ5kaNw5uZQ7ilG</t>
  </si>
  <si>
    <t>Travis Scott, Beyoncé</t>
  </si>
  <si>
    <t>DELRESTO (ECHOES) (feat. Beyoncé)</t>
  </si>
  <si>
    <t>0.461</t>
  </si>
  <si>
    <t>0OI7AFifLSoGzpb8bdBLLV</t>
  </si>
  <si>
    <t>mgk, X Ambassadors, Bebe Rexha</t>
  </si>
  <si>
    <t>Home (with Machine Gun Kelly, X Ambassadors &amp; Bebe Rexha)</t>
  </si>
  <si>
    <t>0.00413</t>
  </si>
  <si>
    <t>0OMt4Qyetdbw2eUEvKBdHH</t>
  </si>
  <si>
    <t>Remind Me</t>
  </si>
  <si>
    <t>0.125</t>
  </si>
  <si>
    <t>0OTBOHjEaoqroFlfut1ZsH</t>
  </si>
  <si>
    <t>XXXTENTACION, Ky-Mani Marley, Stefflon Don, Vybz Kartel</t>
  </si>
  <si>
    <t>Royalty (feat. Ky-Mani Marley, Stefflon Don &amp; Vybz Kartel)</t>
  </si>
  <si>
    <t>0.0243</t>
  </si>
  <si>
    <t>0OTNHGKcqQbk51bOYe462Y</t>
  </si>
  <si>
    <t>Polimá Westcoast, Pailita</t>
  </si>
  <si>
    <t>ULTRA SOLO</t>
  </si>
  <si>
    <t>Sony Music Entertainment Chile S.A</t>
  </si>
  <si>
    <t>0.233</t>
  </si>
  <si>
    <t>0OVhQZkNe7lh0fQeH96EFW</t>
  </si>
  <si>
    <t>Bryson Tiller</t>
  </si>
  <si>
    <t>Don't Get Too High</t>
  </si>
  <si>
    <t>TrapSoul/RCA Records</t>
  </si>
  <si>
    <t>0.0148</t>
  </si>
  <si>
    <t>0OWZFobGSIW9GrSlQ9C5pc</t>
  </si>
  <si>
    <t>Thomas Rhett</t>
  </si>
  <si>
    <t>Marry Me</t>
  </si>
  <si>
    <t>The Valory Music Co.</t>
  </si>
  <si>
    <t>0.0977</t>
  </si>
  <si>
    <t>0Odu228D0yGcFySGuxU4rY</t>
  </si>
  <si>
    <t>Tory Lanez, Chris Brown</t>
  </si>
  <si>
    <t>The Take (feat. Chris Brown)</t>
  </si>
  <si>
    <t>0.0511</t>
  </si>
  <si>
    <t>0OgGn1ofaj55l2PcihQQGV</t>
  </si>
  <si>
    <t>Bryce Vine</t>
  </si>
  <si>
    <t>Drew Barrymore</t>
  </si>
  <si>
    <t>Sire</t>
  </si>
  <si>
    <t>0OlnLZY4cmQzT6ZGttvWBM</t>
  </si>
  <si>
    <t>Martin Garrix, David Guetta, Jamie Scott, Romy Dya</t>
  </si>
  <si>
    <t>So Far Away (feat. Jamie Scott &amp; Romy Dya)</t>
  </si>
  <si>
    <t>0.435</t>
  </si>
  <si>
    <t>0OoNzMdPSgbkM5MkcuEZfm</t>
  </si>
  <si>
    <t>Metro Boomin, Travis Scott, Future</t>
  </si>
  <si>
    <t>Lock On Me (with Travis Scott &amp; Future)</t>
  </si>
  <si>
    <t>0.511</t>
  </si>
  <si>
    <t>0Oqc0kKFsQ6MhFOLBNZIGX</t>
  </si>
  <si>
    <t>Doin' Time</t>
  </si>
  <si>
    <t>0.404</t>
  </si>
  <si>
    <t>0OwX5aROoW1Iip8FV51Efg</t>
  </si>
  <si>
    <t>Anne-Marie</t>
  </si>
  <si>
    <t>Alarm</t>
  </si>
  <si>
    <t>Major Tom's / Atlantic</t>
  </si>
  <si>
    <t>0.0812</t>
  </si>
  <si>
    <t>0OyQns5ayNK2OVaES0Vb8t</t>
  </si>
  <si>
    <t>Righteous</t>
  </si>
  <si>
    <t>0.0397</t>
  </si>
  <si>
    <t>0P6AWOA4LG1XOctzaVu5tt</t>
  </si>
  <si>
    <t>SZA, Calvin Harris, Funk Wav</t>
  </si>
  <si>
    <t>The Weekend - Funk Wav Remix</t>
  </si>
  <si>
    <t>0.495</t>
  </si>
  <si>
    <t>0PAcdVzhPO4gq1Iym9ESnK</t>
  </si>
  <si>
    <t>Thinkin’ Bout Me</t>
  </si>
  <si>
    <t>0.492</t>
  </si>
  <si>
    <t>0PB0O24JqAuNdOAFVJljMS</t>
  </si>
  <si>
    <t>Eladio Carrion, Bad Bunny</t>
  </si>
  <si>
    <t>Coco Chanel</t>
  </si>
  <si>
    <t>0.0427</t>
  </si>
  <si>
    <t>0PDUDa38GO8lMxLCRc4lL1</t>
  </si>
  <si>
    <t>ZAYN</t>
  </si>
  <si>
    <t>PILLOWTALK</t>
  </si>
  <si>
    <t>0.117</t>
  </si>
  <si>
    <t>0PG9fbaaHFHfre2gUVo7AN</t>
  </si>
  <si>
    <t>Cardi B, Bruno Mars</t>
  </si>
  <si>
    <t>Please Me</t>
  </si>
  <si>
    <t>0.0642</t>
  </si>
  <si>
    <t>0PKpNkxX3FkcfgxCQUXXds</t>
  </si>
  <si>
    <t>Down Hill</t>
  </si>
  <si>
    <t>0.965</t>
  </si>
  <si>
    <t>0PQsrLxPbOBBwwmXCnGvcF</t>
  </si>
  <si>
    <t>Megan Thee Stallion, Normani</t>
  </si>
  <si>
    <t>Diamonds (with Normani)</t>
  </si>
  <si>
    <t>0.188</t>
  </si>
  <si>
    <t>0PZ04XgQ14FmKZBg3Gxlhr</t>
  </si>
  <si>
    <t>Radio</t>
  </si>
  <si>
    <t>0.223</t>
  </si>
  <si>
    <t>0PowxVSTY2uh1CPc8EPKyX</t>
  </si>
  <si>
    <t>Marshmello, Roddy Ricch</t>
  </si>
  <si>
    <t>Project Dreams</t>
  </si>
  <si>
    <t>0.42</t>
  </si>
  <si>
    <t>0PurA4JVJ8YQgSVopY8fn6</t>
  </si>
  <si>
    <t>tolerate it</t>
  </si>
  <si>
    <t>0.878</t>
  </si>
  <si>
    <t>0PvFJmanyNQMseIFrU708S</t>
  </si>
  <si>
    <t>Pop Smoke, Lil Baby, DaBaby</t>
  </si>
  <si>
    <t>For The Night (feat. Lil Baby &amp; DaBaby)</t>
  </si>
  <si>
    <t>Victor Victor Worldwide</t>
  </si>
  <si>
    <t>0PwFN7vRvY80Hnkoew2x3f</t>
  </si>
  <si>
    <t>Rauw Alejandro, Mr. Naisgai</t>
  </si>
  <si>
    <t>2/Catorce</t>
  </si>
  <si>
    <t>Sony Music Latin/Duars Entertainment</t>
  </si>
  <si>
    <t>0.709</t>
  </si>
  <si>
    <t>0Px86mRlxdB3YqpK6KXWlr</t>
  </si>
  <si>
    <t>Once an Addict - Interlude</t>
  </si>
  <si>
    <t>J. Cole P&amp;D</t>
  </si>
  <si>
    <t>0.626</t>
  </si>
  <si>
    <t>0Q2n5yzl2XRqYbV77tZNYp</t>
  </si>
  <si>
    <t>TOKYO’S REVENGE</t>
  </si>
  <si>
    <t>GOODMORNINGTOKYO!</t>
  </si>
  <si>
    <t>Blac Noize! Recordings</t>
  </si>
  <si>
    <t>0.0408</t>
  </si>
  <si>
    <t>0Q5VnK2DYzRyfqQRJuUtvi</t>
  </si>
  <si>
    <t>IVE</t>
  </si>
  <si>
    <t>LOVE DIVE</t>
  </si>
  <si>
    <t>STARSHIP Entertainment</t>
  </si>
  <si>
    <t>0.00379</t>
  </si>
  <si>
    <t>0QBzMgT7NIeoCYy3sJCof1</t>
  </si>
  <si>
    <t>Camila Cabello, Ed Sheeran</t>
  </si>
  <si>
    <t>Bam Bam (feat. Ed Sheeran)</t>
  </si>
  <si>
    <t>0QHEIqNKsMoOY5urbzN48u</t>
  </si>
  <si>
    <t>Meghan Trainor</t>
  </si>
  <si>
    <t>Made You Look</t>
  </si>
  <si>
    <t>0.345</t>
  </si>
  <si>
    <t>0QIjsbm2fh1cJ45XO9eGqq</t>
  </si>
  <si>
    <t>Gucci Mane, Bruno Mars, Kodak Black</t>
  </si>
  <si>
    <t>Wake Up in the Sky</t>
  </si>
  <si>
    <t>Guwop Enterprises/Atlantic</t>
  </si>
  <si>
    <t>0.00381</t>
  </si>
  <si>
    <t>0QPRDC97rIQB3Jh3hrVJoH</t>
  </si>
  <si>
    <t>Rosa Linn</t>
  </si>
  <si>
    <t>SNAP</t>
  </si>
  <si>
    <t>0.107</t>
  </si>
  <si>
    <t>0QRHOAeU8JRaVVn3UoZBih</t>
  </si>
  <si>
    <t>Mora, SAIKO</t>
  </si>
  <si>
    <t>REINA</t>
  </si>
  <si>
    <t>0QS5rZpm5zN9wV9lJgjyUE</t>
  </si>
  <si>
    <t>Maluma</t>
  </si>
  <si>
    <t>El Préstamo</t>
  </si>
  <si>
    <t>0QV16pno66L6K3fn4W13b7</t>
  </si>
  <si>
    <t>No Sleep Leak</t>
  </si>
  <si>
    <t>0QglpM23kl9ldvVdoYNZwF</t>
  </si>
  <si>
    <t>Kawe, Mc Lele JP, Original Quality</t>
  </si>
  <si>
    <t>Mds</t>
  </si>
  <si>
    <t>OQProduções</t>
  </si>
  <si>
    <t>0.259</t>
  </si>
  <si>
    <t>0Qh38w01QRXK6KHIv0e3hb</t>
  </si>
  <si>
    <t>P!nk</t>
  </si>
  <si>
    <t>What About Us</t>
  </si>
  <si>
    <t>0.0281</t>
  </si>
  <si>
    <t>0QosomGFiJYOxj2ViZfqng</t>
  </si>
  <si>
    <t>Justin Timberlake</t>
  </si>
  <si>
    <t>Selfish</t>
  </si>
  <si>
    <t>0.0723</t>
  </si>
  <si>
    <t>0QsvXIfqM0zZoerQfsI9lm</t>
  </si>
  <si>
    <t>The Chainsmokers, Daya</t>
  </si>
  <si>
    <t>Don't Let Me Down</t>
  </si>
  <si>
    <t>0.16</t>
  </si>
  <si>
    <t>0QwKxajohg1rAMMmv1AWe1</t>
  </si>
  <si>
    <t>Burn</t>
  </si>
  <si>
    <t>0R6Jlsq25eZB3Wftpxi3oF</t>
  </si>
  <si>
    <t>Jonestown (Interlude)</t>
  </si>
  <si>
    <t>0R6NfOiLzLj4O5VbYSJAjf</t>
  </si>
  <si>
    <t>Xavi</t>
  </si>
  <si>
    <t>La Diabla</t>
  </si>
  <si>
    <t>0.255</t>
  </si>
  <si>
    <t>0RAvy97QRPzO2AfK5Dw6j3</t>
  </si>
  <si>
    <t>Kendrick Lamar, Taylour Paige</t>
  </si>
  <si>
    <t>We Cry Together</t>
  </si>
  <si>
    <t>0RDgqtvOHLwcI6yz9bjsZV</t>
  </si>
  <si>
    <t>Rich Music LTD, Sech, Dalex, Justin Quiles, Lenny Tavárez, Feid</t>
  </si>
  <si>
    <t>Perreo en La Luna</t>
  </si>
  <si>
    <t>Rich Music</t>
  </si>
  <si>
    <t>0.268</t>
  </si>
  <si>
    <t>0RFFFGtPn6a58RHY3ccVYX</t>
  </si>
  <si>
    <t>J Balvin, Bad Bunny</t>
  </si>
  <si>
    <t>Si Tu Novio Te Deja Sola</t>
  </si>
  <si>
    <t>0.545</t>
  </si>
  <si>
    <t>0RLLvYBopDwooCyvnTwgYu</t>
  </si>
  <si>
    <t>Lil Tjay</t>
  </si>
  <si>
    <t>F.N</t>
  </si>
  <si>
    <t>1</t>
  </si>
  <si>
    <t>0.354</t>
  </si>
  <si>
    <t>0ROE31C8Wu4neZoR9stM9e</t>
  </si>
  <si>
    <t>Sasuke</t>
  </si>
  <si>
    <t>0.00414</t>
  </si>
  <si>
    <t>0RSZ8EmUPEN3ySfCgytPke</t>
  </si>
  <si>
    <t>Montez</t>
  </si>
  <si>
    <t>Auf &amp; Ab</t>
  </si>
  <si>
    <t>0.403</t>
  </si>
  <si>
    <t>0RTzJVkunbGwuRjXDFHnjf</t>
  </si>
  <si>
    <t>Axwell /\ Ingrosso</t>
  </si>
  <si>
    <t>Dreamer</t>
  </si>
  <si>
    <t>0.0237</t>
  </si>
  <si>
    <t>0RUTnY2B3s05fZuCHsNaUP</t>
  </si>
  <si>
    <t>Sabrina Carpenter, Jonas Blue</t>
  </si>
  <si>
    <t>Alien</t>
  </si>
  <si>
    <t>Hollywood Records</t>
  </si>
  <si>
    <t>0.0588</t>
  </si>
  <si>
    <t>0RYHqnmtNRfbYxP6Dn8Vse</t>
  </si>
  <si>
    <t>siouxxie sixxsta</t>
  </si>
  <si>
    <t>masquerade</t>
  </si>
  <si>
    <t>0.000674</t>
  </si>
  <si>
    <t>0RYXEibxMami3QuT8kn4Iz</t>
  </si>
  <si>
    <t>Macklemore, Lil Yachty</t>
  </si>
  <si>
    <t>Marmalade (feat. Lil Yachty)</t>
  </si>
  <si>
    <t>0.0098</t>
  </si>
  <si>
    <t>0RbW8kWozrVSIGb4V13o0o</t>
  </si>
  <si>
    <t>Kanye West</t>
  </si>
  <si>
    <t>Hurricane</t>
  </si>
  <si>
    <t>Rock The World/IDJ/Kanye LP7</t>
  </si>
  <si>
    <t>0.0466</t>
  </si>
  <si>
    <t>0RiRZpuVRbi7oqRdSMwhQY</t>
  </si>
  <si>
    <t>Post Malone, Swae Lee</t>
  </si>
  <si>
    <t>Sunflower - Spider-Man: Into the Spider-Verse</t>
  </si>
  <si>
    <t>0.533</t>
  </si>
  <si>
    <t>0RoA7ObU6phWpqhlC9zH4Z</t>
  </si>
  <si>
    <t>Ziv Zaifman, Hugh Jackman, Michelle Williams</t>
  </si>
  <si>
    <t>A Million Dreams</t>
  </si>
  <si>
    <t>0.243</t>
  </si>
  <si>
    <t>0Rx0DJI556Ix5gBny6EWmn</t>
  </si>
  <si>
    <t>Bazzi</t>
  </si>
  <si>
    <t>iamcosmic</t>
  </si>
  <si>
    <t>0.0828</t>
  </si>
  <si>
    <t>0Ryd8975WihbObpp5cPW1t</t>
  </si>
  <si>
    <t>Ariana Grande, Social House</t>
  </si>
  <si>
    <t>boyfriend (with Social House)</t>
  </si>
  <si>
    <t>0.119</t>
  </si>
  <si>
    <t>0S9ZVNTNRzLMgb96tmmG1u</t>
  </si>
  <si>
    <t>Rauw Alejandro</t>
  </si>
  <si>
    <t>Enchule</t>
  </si>
  <si>
    <t>0SCMVUZ21uYYB8cc0ScfbV</t>
  </si>
  <si>
    <t>Israel &amp; Rodolffo, Ana Castela</t>
  </si>
  <si>
    <t>Bombonzinho - Ao Vivo</t>
  </si>
  <si>
    <t>0SErdEdRcVX1uJCf1eTGYH</t>
  </si>
  <si>
    <t>Somebody’s Problem</t>
  </si>
  <si>
    <t>Loud / Republic</t>
  </si>
  <si>
    <t>0.662</t>
  </si>
  <si>
    <t>0SGkqnVQo9KPytSri1H6cF</t>
  </si>
  <si>
    <t>Bounce Back</t>
  </si>
  <si>
    <t>0.106</t>
  </si>
  <si>
    <t>0STK94RxUulYqWzwFlyAb5</t>
  </si>
  <si>
    <t>Demi Lovato</t>
  </si>
  <si>
    <t>Sober</t>
  </si>
  <si>
    <t>0.798</t>
  </si>
  <si>
    <t>0SVsEdvot6vU4byv5yW0oj</t>
  </si>
  <si>
    <t>That’s How You Feel</t>
  </si>
  <si>
    <t>0SaYeGhSXN0dDWstyNTQ56</t>
  </si>
  <si>
    <t>Wolfine, Maluma</t>
  </si>
  <si>
    <t>Bella - Remix</t>
  </si>
  <si>
    <t>LOMIORECORDS</t>
  </si>
  <si>
    <t>0.304</t>
  </si>
  <si>
    <t>0SfG57HqtBNqKN9O27fo1s</t>
  </si>
  <si>
    <t>Lil Pump</t>
  </si>
  <si>
    <t>Racks on Racks</t>
  </si>
  <si>
    <t>0.0311</t>
  </si>
  <si>
    <t>0Sfn2TYbpQtCGMBf6C0Y6T</t>
  </si>
  <si>
    <t>Quevedo, Myke Towers</t>
  </si>
  <si>
    <t>PLAYA DEL INGLÉS</t>
  </si>
  <si>
    <t>0Snbzbd74RLfL0i4nn1vU5</t>
  </si>
  <si>
    <t>Camilo</t>
  </si>
  <si>
    <t>Favorito</t>
  </si>
  <si>
    <t>0.229</t>
  </si>
  <si>
    <t>0So2sgVa8aJiARPl2P29u2</t>
  </si>
  <si>
    <t>SALES</t>
  </si>
  <si>
    <t>Pope Is a Rockstar</t>
  </si>
  <si>
    <t>0.85</t>
  </si>
  <si>
    <t>0SqqAgdovOE24BzxIClpjw</t>
  </si>
  <si>
    <t>Yo Perreo Sola</t>
  </si>
  <si>
    <t>0.021</t>
  </si>
  <si>
    <t>0SuG9kyzGRpDqrCWtgD6Lq</t>
  </si>
  <si>
    <t>Give Me Love</t>
  </si>
  <si>
    <t>0.694</t>
  </si>
  <si>
    <t>0SvxydoxEEkXt9aMAqTfpB</t>
  </si>
  <si>
    <t>Maroon 5, A Boogie Wit da Hoodie</t>
  </si>
  <si>
    <t>Wait (feat. A Boogie Wit da Hoodie)</t>
  </si>
  <si>
    <t>0.0628</t>
  </si>
  <si>
    <t>0Szp49tpFasIjX04Mcsydp</t>
  </si>
  <si>
    <t>Ozuna</t>
  </si>
  <si>
    <t>Tú Foto</t>
  </si>
  <si>
    <t>0T2pB7P1VdXPhLdQZ488uH</t>
  </si>
  <si>
    <t>Normal</t>
  </si>
  <si>
    <t>0.034</t>
  </si>
  <si>
    <t>0T5iIrXA4p5GsubkhuBIKV</t>
  </si>
  <si>
    <t>Stephen Sanchez</t>
  </si>
  <si>
    <t>Until I Found You</t>
  </si>
  <si>
    <t>0.727</t>
  </si>
  <si>
    <t>0T6RSXxFhW8dRTWHI604ld</t>
  </si>
  <si>
    <t>XXXTENTACION, Kanye West, Travis Barker</t>
  </si>
  <si>
    <t>One Minute (feat. Kanye West &amp; Travis Barker)</t>
  </si>
  <si>
    <t>0.00671</t>
  </si>
  <si>
    <t>0TCnOEVeLQMXOUrpPlM7uY</t>
  </si>
  <si>
    <t>Rae Sremmurd, Swae Lee, Slim Jxmmi</t>
  </si>
  <si>
    <t>Guatemala - From Swaecation</t>
  </si>
  <si>
    <t>Mike WiLL Made-It</t>
  </si>
  <si>
    <t>0.185</t>
  </si>
  <si>
    <t>0TFVOjSvPTjFHkiZZekK5k</t>
  </si>
  <si>
    <t>Ty Dolla $ign, Gucci Mane, Quavo</t>
  </si>
  <si>
    <t>Pineapple (feat. Gucci Mane &amp; Quavo)</t>
  </si>
  <si>
    <t>0.0301</t>
  </si>
  <si>
    <t>0TK2YIli7K1leLovkQiNik</t>
  </si>
  <si>
    <t>Shawn Mendes, Camila Cabello</t>
  </si>
  <si>
    <t>Señorita</t>
  </si>
  <si>
    <t>0.037</t>
  </si>
  <si>
    <t>0TL0LFcwIBF5eX7arDIKxY</t>
  </si>
  <si>
    <t>Anuv Jain</t>
  </si>
  <si>
    <t>Husn</t>
  </si>
  <si>
    <t>Universal Music India Pvt. Ltd. (on behalf of Anuv Jain)</t>
  </si>
  <si>
    <t>0.682</t>
  </si>
  <si>
    <t>0TMGV2zMZXOILVtQLtkI3G</t>
  </si>
  <si>
    <t>Why Don't We</t>
  </si>
  <si>
    <t>What Am I</t>
  </si>
  <si>
    <t>0.0687</t>
  </si>
  <si>
    <t>0TUW9faHNaBmi89wsYGp9y</t>
  </si>
  <si>
    <t>Trueno, Nicki Nicole, Bizarrap, Taiu, TATOOL</t>
  </si>
  <si>
    <t>Mamichula - con Nicki Nicole</t>
  </si>
  <si>
    <t>NEUEN</t>
  </si>
  <si>
    <t>0.582</t>
  </si>
  <si>
    <t>0Tcw8w9pvPrZoORgxsNASW</t>
  </si>
  <si>
    <t>Over Your Head</t>
  </si>
  <si>
    <t>0.00198</t>
  </si>
  <si>
    <t>0TlLq3lA83rQOYtrqBqSct</t>
  </si>
  <si>
    <t>Nonstop</t>
  </si>
  <si>
    <t>0.0165</t>
  </si>
  <si>
    <t>0TrPqhAMoaKUFLR7iYDokf</t>
  </si>
  <si>
    <t>Khalid, Disclosure</t>
  </si>
  <si>
    <t>Know Your Worth</t>
  </si>
  <si>
    <t>0TvQLMecTE8utzoNmvXRbK</t>
  </si>
  <si>
    <t>Bad Blood</t>
  </si>
  <si>
    <t>0.0871</t>
  </si>
  <si>
    <t>0TyUOnU4H4GLqOcrH0auc8</t>
  </si>
  <si>
    <t>Sharks</t>
  </si>
  <si>
    <t>0.00791</t>
  </si>
  <si>
    <t>0U1W2LZVUX7qTm7dDpqxh6</t>
  </si>
  <si>
    <t>When You're Gone</t>
  </si>
  <si>
    <t>Shawn Mendes LP4-5 PS/ Island</t>
  </si>
  <si>
    <t>0.0248</t>
  </si>
  <si>
    <t>0U6Vg6RUmzADUO0Y9fVKft</t>
  </si>
  <si>
    <t>Golden Trunks</t>
  </si>
  <si>
    <t>0.129</t>
  </si>
  <si>
    <t>0U6bQIAh6MCGo1xjbIIx2S</t>
  </si>
  <si>
    <t>Dimitri Vegas &amp; Like Mike, David Guetta, Daddy Yankee, Afro Bros, NATTI NATASHA, Dimitri Vegas, Like Mike</t>
  </si>
  <si>
    <t>Instagram</t>
  </si>
  <si>
    <t>0U9CZWq6umZsN432nh3WWT</t>
  </si>
  <si>
    <t>Mc Pedrinho, DJ 900</t>
  </si>
  <si>
    <t>Gol Bolinha, Gol Quadrado 2</t>
  </si>
  <si>
    <t>0.418</t>
  </si>
  <si>
    <t>0U9dP3BUlAgq9KkJXOijBH</t>
  </si>
  <si>
    <t>KALIM, Ufo361</t>
  </si>
  <si>
    <t>SKRR</t>
  </si>
  <si>
    <t>0UKUfxIkDAMZz7hMdiVX3m</t>
  </si>
  <si>
    <t>P!nk, Willow Sage Hart</t>
  </si>
  <si>
    <t>Cover Me In Sunshine</t>
  </si>
  <si>
    <t>0.0528</t>
  </si>
  <si>
    <t>0UPBidRYcgJ2mjZlk08V8x</t>
  </si>
  <si>
    <t>0.323</t>
  </si>
  <si>
    <t>0UQwlF2pRkr1lMN6kNNUj3</t>
  </si>
  <si>
    <t>Mau y Ricky, Camilo</t>
  </si>
  <si>
    <t>La Boca</t>
  </si>
  <si>
    <t>0.0655</t>
  </si>
  <si>
    <t>0URaKGzNTtzKRtsJN1RkA9</t>
  </si>
  <si>
    <t>Big Sean, Jeremih</t>
  </si>
  <si>
    <t>Light</t>
  </si>
  <si>
    <t>0.826</t>
  </si>
  <si>
    <t>0UTHr20nqVFMoji8xYE9yl</t>
  </si>
  <si>
    <t>Perfectly Wrong</t>
  </si>
  <si>
    <t>0.875</t>
  </si>
  <si>
    <t>0UTyLmkQgPOEIz95OVAJTR</t>
  </si>
  <si>
    <t>Baby Keem, Kendrick Lamar</t>
  </si>
  <si>
    <t>range brothers (with Kendrick Lamar)</t>
  </si>
  <si>
    <t>0.00466</t>
  </si>
  <si>
    <t>0UXlu64mDLvfzR8IXMz06J</t>
  </si>
  <si>
    <t>Christian Nodal</t>
  </si>
  <si>
    <t>Ya No Somos Ni Seremos</t>
  </si>
  <si>
    <t>0.437</t>
  </si>
  <si>
    <t>0UbesRsX2TtiCeamOIVEkp</t>
  </si>
  <si>
    <t>Fuerza Regida, Natanael Cano</t>
  </si>
  <si>
    <t>Ch y la Pizza</t>
  </si>
  <si>
    <t>0.329</t>
  </si>
  <si>
    <t>0UeYCHOETPfai02uskjJ3x</t>
  </si>
  <si>
    <t>Bag Raiders</t>
  </si>
  <si>
    <t>Shooting Stars</t>
  </si>
  <si>
    <t>Modular</t>
  </si>
  <si>
    <t>0.0893</t>
  </si>
  <si>
    <t>0UioblV1x795s55Ur58c6c</t>
  </si>
  <si>
    <t>Tay-K</t>
  </si>
  <si>
    <t>The Race</t>
  </si>
  <si>
    <t>88 Classic</t>
  </si>
  <si>
    <t>0UnTaVkntyh3vqvLEvbpQx</t>
  </si>
  <si>
    <t>The Weeknd, Doja Cat</t>
  </si>
  <si>
    <t>In Your Eyes (with Doja Cat) - Remix</t>
  </si>
  <si>
    <t>0.00518</t>
  </si>
  <si>
    <t>0Uv5Kp8sEnriJjkX4oLfNI</t>
  </si>
  <si>
    <t>Paul Rosenberg</t>
  </si>
  <si>
    <t>Paul - Skit</t>
  </si>
  <si>
    <t>0.993</t>
  </si>
  <si>
    <t>0UvZcEfpzVyx47QsRbjyBz</t>
  </si>
  <si>
    <t>El Apagón</t>
  </si>
  <si>
    <t>0UwQTbq7ZtBJ7v530mpaxP</t>
  </si>
  <si>
    <t>Stay Gold</t>
  </si>
  <si>
    <t>0.0873</t>
  </si>
  <si>
    <t>0UyljEbX9dqI1K0sqdv6B6</t>
  </si>
  <si>
    <t>SLOW DANCING IN THE DARK</t>
  </si>
  <si>
    <t>88rising Music</t>
  </si>
  <si>
    <t>0.544</t>
  </si>
  <si>
    <t>0V3wPSX9ygBnCm8psDIegu</t>
  </si>
  <si>
    <t>Anti-Hero</t>
  </si>
  <si>
    <t>0.13</t>
  </si>
  <si>
    <t>0V9cosR5jWa4fr2koARmhD</t>
  </si>
  <si>
    <t>ItaloBrothers</t>
  </si>
  <si>
    <t>Summer Air</t>
  </si>
  <si>
    <t>0.0635</t>
  </si>
  <si>
    <t>0VJYhKhrHgJ7fgjGaC2k07</t>
  </si>
  <si>
    <t>The Explanation</t>
  </si>
  <si>
    <t>0VKkyBKCXyR99navhVRqcP</t>
  </si>
  <si>
    <t>Zion &amp; Lennox</t>
  </si>
  <si>
    <t>La player (Bandolera)</t>
  </si>
  <si>
    <t>WEA Latina</t>
  </si>
  <si>
    <t>0VO8gYVDSwM1Qdd2GsMoYK</t>
  </si>
  <si>
    <t>Swedish House Mafia, The Weeknd</t>
  </si>
  <si>
    <t>Moth To A Flame (with The Weeknd)</t>
  </si>
  <si>
    <t>0.0027</t>
  </si>
  <si>
    <t>0VOMBffX1llDu37yQUt3u3</t>
  </si>
  <si>
    <t>Lil Baby, Nardo Wick</t>
  </si>
  <si>
    <t>Pop Out (feat. Nardo Wick)</t>
  </si>
  <si>
    <t>0.00248</t>
  </si>
  <si>
    <t>0VQ3GSPdl4njPOr3lyaoaD</t>
  </si>
  <si>
    <t>Dancing With The Devil</t>
  </si>
  <si>
    <t>0VSzREd1OjEWJ9tXoFHRQH</t>
  </si>
  <si>
    <t>Eminem, Ed Sheeran</t>
  </si>
  <si>
    <t>Those Kinda Nights (feat. Ed Sheeran)</t>
  </si>
  <si>
    <t>0VTfHLWzaUUb2Lbw84xOdX</t>
  </si>
  <si>
    <t>NLE Choppa, Roddy Ricch</t>
  </si>
  <si>
    <t>Walk Em Down (feat. Roddy Ricch)</t>
  </si>
  <si>
    <t>0VWLId2RwPCno9s1cJm2Vy</t>
  </si>
  <si>
    <t>Nio Garcia, Casper Magico, Ozuna, Wisin &amp; Yandel, Myke Towers, Flow La Movie</t>
  </si>
  <si>
    <t>Travesuras - Remix</t>
  </si>
  <si>
    <t>Flow La Movie, Inc</t>
  </si>
  <si>
    <t>0.0513</t>
  </si>
  <si>
    <t>0VgkVdmE4gld66l8iyGjgx</t>
  </si>
  <si>
    <t>Mask Off</t>
  </si>
  <si>
    <t>Epic/Freebandz/A1</t>
  </si>
  <si>
    <t>0.0102</t>
  </si>
  <si>
    <t>0VhgEqMTNZwYL1ARDLLNCX</t>
  </si>
  <si>
    <t>James Arthur</t>
  </si>
  <si>
    <t>Can I Be Him</t>
  </si>
  <si>
    <t>0.308</t>
  </si>
  <si>
    <t>0VjIjW4GlUZAMYd2vXMi3b</t>
  </si>
  <si>
    <t>Blinding Lights</t>
  </si>
  <si>
    <t>0.00146</t>
  </si>
  <si>
    <t>0Vl4eICpXMjtiK0RhdaWov</t>
  </si>
  <si>
    <t>Samra, ELIF</t>
  </si>
  <si>
    <t>Zu Ende</t>
  </si>
  <si>
    <t>0.307</t>
  </si>
  <si>
    <t>0VsGaRXR5WAzpu51unJTis</t>
  </si>
  <si>
    <t>Ed Sheeran, Yebba</t>
  </si>
  <si>
    <t>Best Part of Me (feat. YEBBA)</t>
  </si>
  <si>
    <t>0.758</t>
  </si>
  <si>
    <t>0VtxQUpwnkeedz0QhhuOgA</t>
  </si>
  <si>
    <t>6ix9ine</t>
  </si>
  <si>
    <t>GUMMO</t>
  </si>
  <si>
    <t>Scumgang/TenThousand Projects</t>
  </si>
  <si>
    <t>0.0465</t>
  </si>
  <si>
    <t>0VuDtcT7H4CAljLZEH021x</t>
  </si>
  <si>
    <t>Stop The Rain</t>
  </si>
  <si>
    <t>0.0122</t>
  </si>
  <si>
    <t>0Vz146N2GxkVJw4kSGXrNi</t>
  </si>
  <si>
    <t>JENNIE</t>
  </si>
  <si>
    <t>You &amp; Me (Coachella ver.)</t>
  </si>
  <si>
    <t>0.00506</t>
  </si>
  <si>
    <t>0W6I02J9xcqK8MtSeosEXb</t>
  </si>
  <si>
    <t>Get Into It (Yuh)</t>
  </si>
  <si>
    <t>0.315</t>
  </si>
  <si>
    <t>0WCEaydwN65cvwaW8aqptF</t>
  </si>
  <si>
    <t>Olivia Holt</t>
  </si>
  <si>
    <t>History</t>
  </si>
  <si>
    <t>0.096</t>
  </si>
  <si>
    <t>0WCxpmafw3tOlUmiilGbsy</t>
  </si>
  <si>
    <t>Peso Pluma, Gabito Ballesteros, Junior H</t>
  </si>
  <si>
    <t>LADY GAGA</t>
  </si>
  <si>
    <t>0.216</t>
  </si>
  <si>
    <t>0WFgtxiLNr99YaoSdYR3Ud</t>
  </si>
  <si>
    <t>The Cratez, Bonez MC</t>
  </si>
  <si>
    <t>Honda Civic</t>
  </si>
  <si>
    <t>RBK</t>
  </si>
  <si>
    <t>0WFryfbNKPXVtVQlz5dZ8H</t>
  </si>
  <si>
    <t>hotline (edit)</t>
  </si>
  <si>
    <t>0.816</t>
  </si>
  <si>
    <t>0WIv5qV41y6YjjB9V1biuC</t>
  </si>
  <si>
    <t>Muni Long</t>
  </si>
  <si>
    <t>Made For Me</t>
  </si>
  <si>
    <t>Supergiant Records, LLC / Def Jam Recordings</t>
  </si>
  <si>
    <t>0.137</t>
  </si>
  <si>
    <t>0WSEq9Ko4kFPt8yo3ICd6T</t>
  </si>
  <si>
    <t>Praise God</t>
  </si>
  <si>
    <t>0.00904</t>
  </si>
  <si>
    <t>0WSa1sucoNRcEeULlZVQXj</t>
  </si>
  <si>
    <t>Bring Me The Horizon</t>
  </si>
  <si>
    <t>Can You Feel My Heart</t>
  </si>
  <si>
    <t>0.00201</t>
  </si>
  <si>
    <t>0WdGQhoAP2LBsqr5Jhit2g</t>
  </si>
  <si>
    <t>0WdR2AyLW1Drd3OUdwezM0</t>
  </si>
  <si>
    <t>everytime</t>
  </si>
  <si>
    <t>0WoVfPjxsf9MTvPt9ptqeE</t>
  </si>
  <si>
    <t>NLE Choppa</t>
  </si>
  <si>
    <t>SLUT ME OUT</t>
  </si>
  <si>
    <t>0Ws8D3EWUDgY962Xftb0h5</t>
  </si>
  <si>
    <t>Calvin Harris, ScHoolboy Q, PARTYNEXTDOOR, DRAM, Funk Wav</t>
  </si>
  <si>
    <t>Cash Out (feat. ScHoolboy Q, PARTYNEXTDOOR &amp; D.R.A.M.)</t>
  </si>
  <si>
    <t>0WtM2NBVQNNJLh6scP13H8</t>
  </si>
  <si>
    <t>Rema, Selena Gomez</t>
  </si>
  <si>
    <t>Calm Down (with Selena Gomez)</t>
  </si>
  <si>
    <t>Mavin Records / Jonzing World</t>
  </si>
  <si>
    <t>0.382</t>
  </si>
  <si>
    <t>0Wv5wuenRLI3BcwgT3HPIP</t>
  </si>
  <si>
    <t>DJ Snake, Lauv</t>
  </si>
  <si>
    <t>A Different Way (with Lauv)</t>
  </si>
  <si>
    <t>Geffen</t>
  </si>
  <si>
    <t>0.534</t>
  </si>
  <si>
    <t>0X8DcetL926BYiPJYstJTc</t>
  </si>
  <si>
    <t>Lucid Dreams</t>
  </si>
  <si>
    <t>Juice WRLD Mixtape / ISR P&amp;D</t>
  </si>
  <si>
    <t>0.349</t>
  </si>
  <si>
    <t>0XER3HPMx223xWaAgNKp4Y</t>
  </si>
  <si>
    <t>My Mind &amp; Me</t>
  </si>
  <si>
    <t>0.566</t>
  </si>
  <si>
    <t>0XLOf9LhyazPX9Ld8jPiUq</t>
  </si>
  <si>
    <t>Selena Gomez, Gucci Mane</t>
  </si>
  <si>
    <t>Fetish (feat. Gucci Mane)</t>
  </si>
  <si>
    <t>Selena Gomez PS</t>
  </si>
  <si>
    <t>0.0204</t>
  </si>
  <si>
    <t>0XOnMqLQDO89iAg7dWWwnG</t>
  </si>
  <si>
    <t>pete davidson</t>
  </si>
  <si>
    <t>0.43</t>
  </si>
  <si>
    <t>0XPsOSYzDJZJArevQNm2AR</t>
  </si>
  <si>
    <t>Naomi Scott</t>
  </si>
  <si>
    <t>Speechless (Full)</t>
  </si>
  <si>
    <t>Walt Disney Records</t>
  </si>
  <si>
    <t>0.467</t>
  </si>
  <si>
    <t>0Xek5rqai2jcOWCYWJfVCF</t>
  </si>
  <si>
    <t>Post Malone, DaBaby</t>
  </si>
  <si>
    <t>Enemies (feat. DaBaby)</t>
  </si>
  <si>
    <t>0XfOi87h82i09rQjWYG0Bm</t>
  </si>
  <si>
    <t>Jax Jones, Demi Lovato, Stefflon Don</t>
  </si>
  <si>
    <t>Instruction (feat. Demi Lovato &amp; Stefflon Don)</t>
  </si>
  <si>
    <t>0XinBYhf1X3kdvKQHOX971</t>
  </si>
  <si>
    <t>C. Tangana, Niño de Elche, La Húngara</t>
  </si>
  <si>
    <t>Tú Me Dejaste De Querer</t>
  </si>
  <si>
    <t>Sony Music Entertainment</t>
  </si>
  <si>
    <t>0.31</t>
  </si>
  <si>
    <t>0XkmeG97T4mtYlWRJcrxec</t>
  </si>
  <si>
    <t>StaySolidRocky, Lil Uzi Vert</t>
  </si>
  <si>
    <t>Party Girl (Remix)</t>
  </si>
  <si>
    <t>0XySogm94T51XF5F2jumXm</t>
  </si>
  <si>
    <t>All Girls Are The Same</t>
  </si>
  <si>
    <t>0Y4hwUppbGc8aIBmiTz30A</t>
  </si>
  <si>
    <t>Liam Payne, J Balvin</t>
  </si>
  <si>
    <t>Familiar</t>
  </si>
  <si>
    <t>0.0161</t>
  </si>
  <si>
    <t>0Y7di9ZCmB6Elad5WISaPc</t>
  </si>
  <si>
    <t>Lil Wayne</t>
  </si>
  <si>
    <t>Dedicate</t>
  </si>
  <si>
    <t>0.033</t>
  </si>
  <si>
    <t>0YFqKxV9uNu6LUeYkLOKRS</t>
  </si>
  <si>
    <t>Metro Boomin, John Legend</t>
  </si>
  <si>
    <t>On Time (with John Legend)</t>
  </si>
  <si>
    <t>0YHUITU3w6ws1v8ehT264g</t>
  </si>
  <si>
    <t>Little Mix</t>
  </si>
  <si>
    <t>Shout Out to My Ex</t>
  </si>
  <si>
    <t>Syco Music</t>
  </si>
  <si>
    <t>0.0316</t>
  </si>
  <si>
    <t>0YWUHZPJVg4iujddsJDwhM</t>
  </si>
  <si>
    <t>Britney Spears</t>
  </si>
  <si>
    <t>My Only Wish (This Year)</t>
  </si>
  <si>
    <t>0.169</t>
  </si>
  <si>
    <t>0YammaEkYSeo9vQYZ1OwS6</t>
  </si>
  <si>
    <t>David Guetta, Bebe Rexha, J Balvin</t>
  </si>
  <si>
    <t>Say My Name</t>
  </si>
  <si>
    <t>0YbI9lWxUBsCJLb6EBydkr</t>
  </si>
  <si>
    <t>Leave Your Life</t>
  </si>
  <si>
    <t>0YeUVm23SAkUruwEx9LWnt</t>
  </si>
  <si>
    <t>Kendrick Lamar, Baby Keem, Sam Dew</t>
  </si>
  <si>
    <t>Savior</t>
  </si>
  <si>
    <t>0YevRlTDW9tyIwViCyke8Q</t>
  </si>
  <si>
    <t>Anxiety - Intro</t>
  </si>
  <si>
    <t>0.972</t>
  </si>
  <si>
    <t>0YkUwXxnTkeJBvt5upeEtP</t>
  </si>
  <si>
    <t>From Florida With Love</t>
  </si>
  <si>
    <t>0.768</t>
  </si>
  <si>
    <t>0Ymjv0OJeIIPXr6s9wi3iW</t>
  </si>
  <si>
    <t>Lil Mabu</t>
  </si>
  <si>
    <t>MATHEMATICAL DISRESPECT</t>
  </si>
  <si>
    <t>0.0612</t>
  </si>
  <si>
    <t>0YqTL3nSL36OFdHwHoqCag</t>
  </si>
  <si>
    <t>Luísa Sonza, Pabllo Vittar, Anitta</t>
  </si>
  <si>
    <t>MODO TURBO</t>
  </si>
  <si>
    <t>Universal Music Ltda.</t>
  </si>
  <si>
    <t>0YwBZKT8JE4U5TwmYE9BV9</t>
  </si>
  <si>
    <t>Radio Ga Ga - Live Aid</t>
  </si>
  <si>
    <t>0.0138</t>
  </si>
  <si>
    <t>0YxKKO272sacGBJKjf6FnB</t>
  </si>
  <si>
    <t>Jaani, B Praak</t>
  </si>
  <si>
    <t>Saari Duniya Jalaa Denge</t>
  </si>
  <si>
    <t>T-Series</t>
  </si>
  <si>
    <t>0.782</t>
  </si>
  <si>
    <t>0Z0kNthq0sS4lvGz9SSlBF</t>
  </si>
  <si>
    <t>7 Summers</t>
  </si>
  <si>
    <t>Big Loud / Republic</t>
  </si>
  <si>
    <t>0.431</t>
  </si>
  <si>
    <t>0Z26mbSHJ1dkUu7g9DDgif</t>
  </si>
  <si>
    <t>Major Lazer, Khalid, Death Stranding: Timefall, Diplo</t>
  </si>
  <si>
    <t>Trigger</t>
  </si>
  <si>
    <t>0Z5ok0QLLttAKsujOZYOXf</t>
  </si>
  <si>
    <t>Chasing Pavements</t>
  </si>
  <si>
    <t>0.291</t>
  </si>
  <si>
    <t>0Z9HQ8YvHqdeOjTwsR3cS7</t>
  </si>
  <si>
    <t>Moon Taxi</t>
  </si>
  <si>
    <t>Two High</t>
  </si>
  <si>
    <t>0ZExP2I5Ej92PsnG4G1jVG</t>
  </si>
  <si>
    <t>Julia Michaels</t>
  </si>
  <si>
    <t>Uh Huh</t>
  </si>
  <si>
    <t>J/Republic</t>
  </si>
  <si>
    <t>0ZKKJTv21zJpNrKiL0LYyV</t>
  </si>
  <si>
    <t>out for the night</t>
  </si>
  <si>
    <t>0.001</t>
  </si>
  <si>
    <t>0ZLuW8uOXdFNWcI40C0OC2</t>
  </si>
  <si>
    <t>Jack Harlow, Tory Lanez, DaBaby, Lil Wayne</t>
  </si>
  <si>
    <t>Whats Poppin (feat. DaBaby, Tory Lanez &amp; Lil Wayne) [Remix] - Bonus Track</t>
  </si>
  <si>
    <t>0.0631</t>
  </si>
  <si>
    <t>0ZNU020wNYvgW84iljPkPP</t>
  </si>
  <si>
    <t>mirrorball</t>
  </si>
  <si>
    <t>0ZNrc4kNeQYD9koZ3KvCsy</t>
  </si>
  <si>
    <t>YG, 2 Chainz, Big Sean, Nicki Minaj</t>
  </si>
  <si>
    <t>BIG BANK (feat. 2 Chainz, Big Sean, Nicki Minaj)</t>
  </si>
  <si>
    <t>0.00552</t>
  </si>
  <si>
    <t>0Zbbxnx4SGGHoIow4PpISP</t>
  </si>
  <si>
    <t>Kygo, Justin Jesso</t>
  </si>
  <si>
    <t>Stargazing</t>
  </si>
  <si>
    <t>Kygo</t>
  </si>
  <si>
    <t>0ZiRSqlSsDlY0UyDYU9CTE</t>
  </si>
  <si>
    <t>Unforgettable</t>
  </si>
  <si>
    <t>0.0294</t>
  </si>
  <si>
    <t>0Zm7NKJgoKY6ZWwtoEUILK</t>
  </si>
  <si>
    <t>0ZoHHROTzwIYeNAHRPedTY</t>
  </si>
  <si>
    <t>Chris Rea</t>
  </si>
  <si>
    <t>Driving Home for Christmas</t>
  </si>
  <si>
    <t>Rhino</t>
  </si>
  <si>
    <t>0Zp10WiPeEi6EUJZvWcNT9</t>
  </si>
  <si>
    <t>Mabel</t>
  </si>
  <si>
    <t>Mad Love</t>
  </si>
  <si>
    <t>0.667</t>
  </si>
  <si>
    <t>0ZqHo6eTBHUcOVjZzPvftT</t>
  </si>
  <si>
    <t>Francesca Michielin, Fedez</t>
  </si>
  <si>
    <t>CHIAMAMI PER NOME</t>
  </si>
  <si>
    <t>0Zx8khUcEfCFK2AEoIhC92</t>
  </si>
  <si>
    <t>Snakehips, MØ</t>
  </si>
  <si>
    <t>Don't Leave</t>
  </si>
  <si>
    <t>Hoffman West/Columbia</t>
  </si>
  <si>
    <t>0ZxhtATQ0a6EvQNZ0z6NKV</t>
  </si>
  <si>
    <t>Ice Spice, Nicki Minaj</t>
  </si>
  <si>
    <t>Princess Diana (with Nicki Minaj)</t>
  </si>
  <si>
    <t>10K Projects/Capitol Records</t>
  </si>
  <si>
    <t>0.14</t>
  </si>
  <si>
    <t>0a4MMyCrzT0En247IhqZbD</t>
  </si>
  <si>
    <t>Hype Boy</t>
  </si>
  <si>
    <t>0a4SMs889NwP8oWI7Vemle</t>
  </si>
  <si>
    <t>Travis Scott, Kid Cudi</t>
  </si>
  <si>
    <t>LOOOVE (feat. Kid Cudi)</t>
  </si>
  <si>
    <t>0.0712</t>
  </si>
  <si>
    <t>0aCTSZQTlmnjQucALTF00s</t>
  </si>
  <si>
    <t>Harry Nach</t>
  </si>
  <si>
    <t>Tak Tiki Tak</t>
  </si>
  <si>
    <t>0.335</t>
  </si>
  <si>
    <t>0aPs3kmiqmt9QG7gWXdefA</t>
  </si>
  <si>
    <t>Bizarrap, Milo j</t>
  </si>
  <si>
    <t>No soy Eterno</t>
  </si>
  <si>
    <t>0ada5XsQGLPUVbmTCkAP49</t>
  </si>
  <si>
    <t>Juice WRLD, Marshmello, The Kid LAROI, Polo G</t>
  </si>
  <si>
    <t>Hate The Other Side (with Marshmello &amp; The Kid Laroi)</t>
  </si>
  <si>
    <t>0afhq8XCExXpqazXczTSve</t>
  </si>
  <si>
    <t>Galway Girl</t>
  </si>
  <si>
    <t>0.0735</t>
  </si>
  <si>
    <t>0aoUM0zcu0kCX7Cv7O939I</t>
  </si>
  <si>
    <t>Ed Sheeran, Elton John</t>
  </si>
  <si>
    <t>Merry Christmas</t>
  </si>
  <si>
    <t>0as7lPxkBPctZ7uVmchRNM</t>
  </si>
  <si>
    <t>Cashmere Cat, Major Lazer, Tory Lanez</t>
  </si>
  <si>
    <t>Miss You (with Major Lazer &amp; Tory Lanez)</t>
  </si>
  <si>
    <t>Benny Blanco Major</t>
  </si>
  <si>
    <t>0.231</t>
  </si>
  <si>
    <t>0azC730Exh71aQlOt9Zj3y</t>
  </si>
  <si>
    <t>Calvin Harris, Rihanna</t>
  </si>
  <si>
    <t>This Is What You Came For</t>
  </si>
  <si>
    <t>0.199</t>
  </si>
  <si>
    <t>0b18g3G5spr4ZCkz7Y6Q0Q</t>
  </si>
  <si>
    <t>Majestic, Boney M.</t>
  </si>
  <si>
    <t>Rasputin</t>
  </si>
  <si>
    <t>NITRON music</t>
  </si>
  <si>
    <t>0.00364</t>
  </si>
  <si>
    <t>0b6UoVjUzFyZNpHI0aAhKt</t>
  </si>
  <si>
    <t>DJ Khaled, Travis Scott, Post Malone</t>
  </si>
  <si>
    <t>Celebrate (feat. Travis Scott &amp; Post Malone)</t>
  </si>
  <si>
    <t>0b93tWwuoAC0nXe1CfR30I</t>
  </si>
  <si>
    <t>Star Treatment</t>
  </si>
  <si>
    <t>0b9oOr2ZgvyQu88wzixux9</t>
  </si>
  <si>
    <t>Childish Gambino</t>
  </si>
  <si>
    <t>This Is America</t>
  </si>
  <si>
    <t>Wolf+Rothstein/RCA Records</t>
  </si>
  <si>
    <t>0bAkKNCQfWkexHFn7fIKns</t>
  </si>
  <si>
    <t>In My Feelings</t>
  </si>
  <si>
    <t>0.00623</t>
  </si>
  <si>
    <t>0bBd6K5X4W7t9GyXcaVOA7</t>
  </si>
  <si>
    <t>J Balvin, Ed Sheeran</t>
  </si>
  <si>
    <t>Sigue</t>
  </si>
  <si>
    <t>Universal Music Latino / Asylum Records UK</t>
  </si>
  <si>
    <t>0.0515</t>
  </si>
  <si>
    <t>0bI7K9Becu2dtXK1Q3cZNB</t>
  </si>
  <si>
    <t>Tiësto, KAROL G</t>
  </si>
  <si>
    <t>Don't Be Shy</t>
  </si>
  <si>
    <t>0bMbDctzMmTyK2j74j3nF3</t>
  </si>
  <si>
    <t>Alan Walker, Ava Max</t>
  </si>
  <si>
    <t>Alone, Pt. II</t>
  </si>
  <si>
    <t>0bYVPJvXr8ACmw313cVvhB</t>
  </si>
  <si>
    <t>Tally</t>
  </si>
  <si>
    <t>0.00777</t>
  </si>
  <si>
    <t>0bYg9bo50gSsH3LtXe2SQn</t>
  </si>
  <si>
    <t>Mariah Carey</t>
  </si>
  <si>
    <t>All I Want for Christmas Is You</t>
  </si>
  <si>
    <t>0bcEHhsuLRDm712CQHomdm</t>
  </si>
  <si>
    <t>Lil Peep, Lil Tracy</t>
  </si>
  <si>
    <t>Awful Things</t>
  </si>
  <si>
    <t>0bhnUFDQFCEHCBlsQfHnj5</t>
  </si>
  <si>
    <t>Photograph</t>
  </si>
  <si>
    <t>0.0299</t>
  </si>
  <si>
    <t>0bjgQ24UZGwKikldIyEOgf</t>
  </si>
  <si>
    <t>Pop Smoke</t>
  </si>
  <si>
    <t>Yea Yea</t>
  </si>
  <si>
    <t>0bkV1iQHSxBaksUqgEkcbc</t>
  </si>
  <si>
    <t>Travis Scott, Young Thug</t>
  </si>
  <si>
    <t>SKITZO (feat. Young Thug)</t>
  </si>
  <si>
    <t>0boodYr1uIpSVmGSP65Fmk</t>
  </si>
  <si>
    <t>Gunna, Lil Baby</t>
  </si>
  <si>
    <t>25k jacket (feat. Lil Baby)</t>
  </si>
  <si>
    <t>0bzbvANY6oETSJLc0wlVGY</t>
  </si>
  <si>
    <t>Lover</t>
  </si>
  <si>
    <t>0c7K73roy6RW4ebDkf4yGh</t>
  </si>
  <si>
    <t>24kGoldn</t>
  </si>
  <si>
    <t>VALENTINO</t>
  </si>
  <si>
    <t>Records/Columbia</t>
  </si>
  <si>
    <t>0.197</t>
  </si>
  <si>
    <t>0cDwUAF7yQrOLRcFfJpSc2</t>
  </si>
  <si>
    <t>Zero - From the Original Motion Picture "Ralph Breaks The Internet"</t>
  </si>
  <si>
    <t>Wreck It Ralph 2 ST (KIK / ISR / Disney) PS</t>
  </si>
  <si>
    <t>0.000452</t>
  </si>
  <si>
    <t>0cGpKQ8RxxLOFqhktEURIj</t>
  </si>
  <si>
    <t>UMI, V</t>
  </si>
  <si>
    <t>wherever u r (ft. V of BTS)</t>
  </si>
  <si>
    <t>UMI Inc under exclusive license to Unitedmasters LLC</t>
  </si>
  <si>
    <t>0.78</t>
  </si>
  <si>
    <t>0cLS7FslBJgsuWwJNRnPWB</t>
  </si>
  <si>
    <t>0.336</t>
  </si>
  <si>
    <t>0cNSq9T5l8gZnpY14rsTR2</t>
  </si>
  <si>
    <t>Peso Pluma, Natanael Cano</t>
  </si>
  <si>
    <t>PRC</t>
  </si>
  <si>
    <t>0.0965</t>
  </si>
  <si>
    <t>0cOa970mzTWAxKtltpkpLc</t>
  </si>
  <si>
    <t>TINI, Maria Becerra</t>
  </si>
  <si>
    <t>Miénteme</t>
  </si>
  <si>
    <t>0cRgJuB6TRtb5RZ2HkjSLh</t>
  </si>
  <si>
    <t>Jowell &amp; Randy, J Balvin</t>
  </si>
  <si>
    <t>Anaranjado</t>
  </si>
  <si>
    <t>Rimas Entertainment LLC.</t>
  </si>
  <si>
    <t>0cVyQfDyRnMJ0V3rjjdlU3</t>
  </si>
  <si>
    <t>Paul Russell</t>
  </si>
  <si>
    <t>Lil Boo Thang</t>
  </si>
  <si>
    <t>Arista Records</t>
  </si>
  <si>
    <t>0caJ2wkqp4UmXBwdR2JvB5</t>
  </si>
  <si>
    <t>Dial Drunk</t>
  </si>
  <si>
    <t>0.0969</t>
  </si>
  <si>
    <t>0chdEzeIcgfNYbWJBpgvzR</t>
  </si>
  <si>
    <t>Arose</t>
  </si>
  <si>
    <t>0cqRj7pUJDkTCEsJkx8snD</t>
  </si>
  <si>
    <t>Shake It Off</t>
  </si>
  <si>
    <t>0.0647</t>
  </si>
  <si>
    <t>0ct6r3EGTcMLPtrXHDvVjc</t>
  </si>
  <si>
    <t>Avicii</t>
  </si>
  <si>
    <t>The Nights</t>
  </si>
  <si>
    <t>0cu0rhnlCnJ7JIeHRiLpj3</t>
  </si>
  <si>
    <t>Ball If I Want To</t>
  </si>
  <si>
    <t>0d0d2CuQSQDF7Q7vNhwA3i</t>
  </si>
  <si>
    <t>Capital Bra, Ufo361</t>
  </si>
  <si>
    <t>Neymar</t>
  </si>
  <si>
    <t>0.558</t>
  </si>
  <si>
    <t>0d2iYfpKoM0QCKvcLCkBao</t>
  </si>
  <si>
    <t>benny blanco, Halsey, Khalid</t>
  </si>
  <si>
    <t>Eastside (with Halsey &amp; Khalid)</t>
  </si>
  <si>
    <t>Benny Blanco Solo Album PS</t>
  </si>
  <si>
    <t>0.555</t>
  </si>
  <si>
    <t>0dA2Mk56wEzDgegdC6R17g</t>
  </si>
  <si>
    <t>0.232</t>
  </si>
  <si>
    <t>0dDboLfmRNsTBscy4j3Rnl</t>
  </si>
  <si>
    <t>Hasta Que Salga el Sol</t>
  </si>
  <si>
    <t>0.0201</t>
  </si>
  <si>
    <t>0dIoGTQXDh1wVnhIiSyYEa</t>
  </si>
  <si>
    <t>Cardi B, 21 Savage</t>
  </si>
  <si>
    <t>Bartier Cardi (feat. 21 Savage)</t>
  </si>
  <si>
    <t>0.00111</t>
  </si>
  <si>
    <t>0dKg2vGC1hFqcK5LGTaKzX</t>
  </si>
  <si>
    <t>KAROL G, Nicki Minaj</t>
  </si>
  <si>
    <t>Tusa</t>
  </si>
  <si>
    <t>0.309</t>
  </si>
  <si>
    <t>0dLToDou8YHYJpQltj3Ijy</t>
  </si>
  <si>
    <t>Sfera Ebbasta, Quavo</t>
  </si>
  <si>
    <t>Cupido (feat. Quavo)</t>
  </si>
  <si>
    <t>0.0622</t>
  </si>
  <si>
    <t>0dS2u2UFd88TIzDDaZDLvS</t>
  </si>
  <si>
    <t>d4vd</t>
  </si>
  <si>
    <t>Here With Me</t>
  </si>
  <si>
    <t>0dSIrRkA4PadGll16TgbnV</t>
  </si>
  <si>
    <t>Famous Dex, A$AP Rocky</t>
  </si>
  <si>
    <t>PICK IT UP (feat. A$AP Rocky)</t>
  </si>
  <si>
    <t>0.0149</t>
  </si>
  <si>
    <t>0dZpw3h6KZhcHec61qwevZ</t>
  </si>
  <si>
    <t>Conkarah, Shaggy, DJ Fle</t>
  </si>
  <si>
    <t>Banana (feat. Shaggy) (DJ FLe Minisiren Remix)</t>
  </si>
  <si>
    <t>S-Curve Records</t>
  </si>
  <si>
    <t>0.016</t>
  </si>
  <si>
    <t>0dbTQYW3Ad1FTzIA9t90E8</t>
  </si>
  <si>
    <t>Lil Wayne, Kendrick Lamar</t>
  </si>
  <si>
    <t>Mona Lisa (feat. Kendrick Lamar)</t>
  </si>
  <si>
    <t>0.371</t>
  </si>
  <si>
    <t>0dcnrLo8s1rhjm8euGjI4n</t>
  </si>
  <si>
    <t>TREASURE</t>
  </si>
  <si>
    <t>DARARI</t>
  </si>
  <si>
    <t>YG Entertainment</t>
  </si>
  <si>
    <t>0.486</t>
  </si>
  <si>
    <t>0dj1CtyRxZ4bnIT4Q20jNT</t>
  </si>
  <si>
    <t>The Chainsmokers, Jhené Aiko</t>
  </si>
  <si>
    <t>Wake Up Alone</t>
  </si>
  <si>
    <t>0dy5NFDnx5fuZvE8ZXEX35</t>
  </si>
  <si>
    <t>Shotz Fired</t>
  </si>
  <si>
    <t>0dyiHoYbYjYaOEXLpmzQZG</t>
  </si>
  <si>
    <t>Lorde</t>
  </si>
  <si>
    <t>Supercut</t>
  </si>
  <si>
    <t>Universal Music New Zealand Limited</t>
  </si>
  <si>
    <t>0e5UZadoZ5me957hKsxRYh</t>
  </si>
  <si>
    <t>JVKE</t>
  </si>
  <si>
    <t>golden hour</t>
  </si>
  <si>
    <t>0.651</t>
  </si>
  <si>
    <t>0e7ipj03S05BNilyu5bRzt</t>
  </si>
  <si>
    <t>Post Malone, 21 Savage</t>
  </si>
  <si>
    <t>rockstar (feat. 21 Savage)</t>
  </si>
  <si>
    <t>0.124</t>
  </si>
  <si>
    <t>0e8nrvls4Qqv5Rfa2UhqmO</t>
  </si>
  <si>
    <t>THATS WHAT I WANT</t>
  </si>
  <si>
    <t>0.00614</t>
  </si>
  <si>
    <t>0eFMbKCRw8KByXyWBw8WO7</t>
  </si>
  <si>
    <t>Jung Kook</t>
  </si>
  <si>
    <t>Still With You</t>
  </si>
  <si>
    <t>0.0899</t>
  </si>
  <si>
    <t>0eHCArTPhwUxatY7cEXRiK</t>
  </si>
  <si>
    <t>Rich The Kid, Kendrick Lamar</t>
  </si>
  <si>
    <t>New Freezer (feat. Kendrick Lamar)</t>
  </si>
  <si>
    <t>Rich The Kid / (TDE/ISR PS)</t>
  </si>
  <si>
    <t>0.0405</t>
  </si>
  <si>
    <t>0ecC8p17cDNlxHXkuYqeR6</t>
  </si>
  <si>
    <t>Natalie Taylor</t>
  </si>
  <si>
    <t>Surrender</t>
  </si>
  <si>
    <t>0.8</t>
  </si>
  <si>
    <t>0eeKDrQxjqNl5bX5VCHDcn</t>
  </si>
  <si>
    <t>Justin Quiles, Daddy Yankee, El Alfa</t>
  </si>
  <si>
    <t>PAM</t>
  </si>
  <si>
    <t>0eeeyCAGnGZInPtpkdYiPa</t>
  </si>
  <si>
    <t>Jamais Vu</t>
  </si>
  <si>
    <t>0eu4C55hL6x29mmeAjytzC</t>
  </si>
  <si>
    <t>Oliver Tree</t>
  </si>
  <si>
    <t>Life Goes On</t>
  </si>
  <si>
    <t>0evt4UZbdhnHtcAnxkm6A1</t>
  </si>
  <si>
    <t>0.261</t>
  </si>
  <si>
    <t>0ezwvY7TkCwDEkKR49084k</t>
  </si>
  <si>
    <t>Polo G, Lil Wayne</t>
  </si>
  <si>
    <t>GANG GANG (with Lil Wayne)</t>
  </si>
  <si>
    <t>0.146</t>
  </si>
  <si>
    <t>0f0SbtoKGe41cX5LzlnX6X</t>
  </si>
  <si>
    <t>TOMORROW X TOGETHER</t>
  </si>
  <si>
    <t>Tinnitus (Wanna be a rock)</t>
  </si>
  <si>
    <t>Republic Records - TXT</t>
  </si>
  <si>
    <t>0.179</t>
  </si>
  <si>
    <t>0f1G5SHFoFC9lO03gHCGVS</t>
  </si>
  <si>
    <t>Joji, Lil Yachty</t>
  </si>
  <si>
    <t>Pretty Boy (feat. Lil Yachty)</t>
  </si>
  <si>
    <t>0fABszUFNbNq9IW503Gj8v</t>
  </si>
  <si>
    <t>DENNIS, MC Kevin o Chris</t>
  </si>
  <si>
    <t>Tá OK</t>
  </si>
  <si>
    <t>0.497</t>
  </si>
  <si>
    <t>0fWBFDRTIuk8ZgNdZqhCer</t>
  </si>
  <si>
    <t>Big Sean, Metro Boomin, Kash Doll</t>
  </si>
  <si>
    <t>So Good (&amp; Metro Boomin)</t>
  </si>
  <si>
    <t>0fX4oNGBWO3dSGUZcVdVV2</t>
  </si>
  <si>
    <t>N95</t>
  </si>
  <si>
    <t>0.377</t>
  </si>
  <si>
    <t>0fcq51a3gOI6gPvzc0YLsk</t>
  </si>
  <si>
    <t>Post Malone, Roddy Ricch, Tyga</t>
  </si>
  <si>
    <t>Wow. - Remix</t>
  </si>
  <si>
    <t>0.148</t>
  </si>
  <si>
    <t>0fea68AdmYNygeTGI4RC18</t>
  </si>
  <si>
    <t>LA CANCIÓN</t>
  </si>
  <si>
    <t>Universal Music Latino / Rimas</t>
  </si>
  <si>
    <t>0fg8CqpjdojMyXLNzM2PaJ</t>
  </si>
  <si>
    <t>Major Lazer, PARTYNEXTDOOR, Nicki Minaj</t>
  </si>
  <si>
    <t>Run Up (feat. PARTYNEXTDOOR &amp; Nicki Minaj)</t>
  </si>
  <si>
    <t>0fgsKar6uBO08vzHXkTjWi</t>
  </si>
  <si>
    <t>Bad Bunny, Kendo Kaponi, Arcángel</t>
  </si>
  <si>
    <t>P FKN R</t>
  </si>
  <si>
    <t>0fioLzGM8ngbD1w6fMmm45</t>
  </si>
  <si>
    <t>I'm Not The Only One</t>
  </si>
  <si>
    <t>0.554</t>
  </si>
  <si>
    <t>0fv2KH6hac06J86hBUTcSf</t>
  </si>
  <si>
    <t>NEW MAGIC WAND</t>
  </si>
  <si>
    <t>0.0967</t>
  </si>
  <si>
    <t>0fyP96TikhD9sM4eKqw5Yp</t>
  </si>
  <si>
    <t>21 Savage, Lil Durk, Metro Boomin</t>
  </si>
  <si>
    <t>dangerous</t>
  </si>
  <si>
    <t>0fySG6A6qLE8IvDpayb5bM</t>
  </si>
  <si>
    <t>VIBEZ</t>
  </si>
  <si>
    <t>0g2Bbgy7P41pFjMWJuzsf4</t>
  </si>
  <si>
    <t>DJ Khaled, Drake, Lil Baby</t>
  </si>
  <si>
    <t>STAYING ALIVE (feat. Drake &amp; Lil Baby)</t>
  </si>
  <si>
    <t>0.068</t>
  </si>
  <si>
    <t>0gD6lWJhbXHWNVwQziSVvl</t>
  </si>
  <si>
    <t>Rich The Kid</t>
  </si>
  <si>
    <t>Plug Walk</t>
  </si>
  <si>
    <t>0.224</t>
  </si>
  <si>
    <t>0gO3E51A3fqp0ypJ26QbVP</t>
  </si>
  <si>
    <t>Lil Yachty, Tierra Whack, A$AP Rocky, Tyler, The Creator</t>
  </si>
  <si>
    <t>T.D (Lil Yachty &amp; Tierra Whack feat. A$AP Rocky &amp; Tyler, The Creator)</t>
  </si>
  <si>
    <t>0.156</t>
  </si>
  <si>
    <t>0gWbAFRcUyZKdfUxEOuOiD</t>
  </si>
  <si>
    <t>Camilo, Evaluna Montaner</t>
  </si>
  <si>
    <t>Por Primera Vez</t>
  </si>
  <si>
    <t>0gWrMbx6pbdH3n3nsLjE55</t>
  </si>
  <si>
    <t>Mourning</t>
  </si>
  <si>
    <t>0.0971</t>
  </si>
  <si>
    <t>0gb1J5UrTpzaU1s3nupgCd</t>
  </si>
  <si>
    <t>Galantis</t>
  </si>
  <si>
    <t>No Money</t>
  </si>
  <si>
    <t>Big Beat Records</t>
  </si>
  <si>
    <t>0.0282</t>
  </si>
  <si>
    <t>0gbBzIqrECJOEPvQJIBFs5</t>
  </si>
  <si>
    <t>Green Light</t>
  </si>
  <si>
    <t>0.0162</t>
  </si>
  <si>
    <t>0giiXonRhODYy4J1iy4Lb3</t>
  </si>
  <si>
    <t>Sexo Virtual</t>
  </si>
  <si>
    <t>0.328</t>
  </si>
  <si>
    <t>0gplL1WMoJ6iYaPgMCL0gX</t>
  </si>
  <si>
    <t>Easy On Me</t>
  </si>
  <si>
    <t>0.578</t>
  </si>
  <si>
    <t>0gucTLf7trAf37Ua1uAyAu</t>
  </si>
  <si>
    <t>Nirvana</t>
  </si>
  <si>
    <t>Smells Like Teen Spirit</t>
  </si>
  <si>
    <t>3.53e-05</t>
  </si>
  <si>
    <t>0h7QMc9ZRzA9QJrbEHytn2</t>
  </si>
  <si>
    <t>JIN</t>
  </si>
  <si>
    <t>The Astronaut</t>
  </si>
  <si>
    <t>0.00446</t>
  </si>
  <si>
    <t>0hCHNYL8ApQCGNwJrYN1FY</t>
  </si>
  <si>
    <t>Lil Skies, Gucci Mane</t>
  </si>
  <si>
    <t>Bad Girls (feat. Gucci Mane)</t>
  </si>
  <si>
    <t>All We Got Ent.</t>
  </si>
  <si>
    <t>0.208</t>
  </si>
  <si>
    <t>0hDE81j4N2DPLbEY4tiCDs</t>
  </si>
  <si>
    <t>Tainy, Daddy Yankee, Feid, Sech</t>
  </si>
  <si>
    <t>LA BABY</t>
  </si>
  <si>
    <t>NEON16, LLC</t>
  </si>
  <si>
    <t>0.115</t>
  </si>
  <si>
    <t>0hGH0S74Eoyv6mXZcOKtdQ</t>
  </si>
  <si>
    <t>Post Malone, Meek Mill, Lil Baby</t>
  </si>
  <si>
    <t>On The Road (feat. Meek Mill &amp; Lil Baby)</t>
  </si>
  <si>
    <t>0.0589</t>
  </si>
  <si>
    <t>0hL9gOw6XBWsygEUcVjxEc</t>
  </si>
  <si>
    <t>HYAENA</t>
  </si>
  <si>
    <t>0.0305</t>
  </si>
  <si>
    <t>0hNduWmlWmEmuwEFcYvRu1</t>
  </si>
  <si>
    <t>Petit Biscuit</t>
  </si>
  <si>
    <t>Sunset Lover</t>
  </si>
  <si>
    <t>0.729</t>
  </si>
  <si>
    <t>0hPLZrnDgtKxrym1BHjDhd</t>
  </si>
  <si>
    <t>can't leave without it</t>
  </si>
  <si>
    <t>0.111</t>
  </si>
  <si>
    <t>0hQNbQKW2dDATH1ngj4TI6</t>
  </si>
  <si>
    <t>Kep1er</t>
  </si>
  <si>
    <t>WA DA DA</t>
  </si>
  <si>
    <t>Genie Music Corporation, Stone Music Entertainment</t>
  </si>
  <si>
    <t>0.00122</t>
  </si>
  <si>
    <t>0hVXuCcriWRGvwMV1r5Yn9</t>
  </si>
  <si>
    <t>Ed Sheeran &amp; Justin Bieber, Justin Bieber</t>
  </si>
  <si>
    <t>I Don't Care (with Justin Bieber)</t>
  </si>
  <si>
    <t>0.0902</t>
  </si>
  <si>
    <t>0hWzB4dR1zwcokPvccww0k</t>
  </si>
  <si>
    <t>When I Grow Up</t>
  </si>
  <si>
    <t>0.32</t>
  </si>
  <si>
    <t>0hYFc3HSZHDaDzquLVRwBH</t>
  </si>
  <si>
    <t>JNR CHOI, Sam Tompkins</t>
  </si>
  <si>
    <t>TO THE MOON</t>
  </si>
  <si>
    <t>Jnr Choi/Epic</t>
  </si>
  <si>
    <t>0.045</t>
  </si>
  <si>
    <t>0heeNYlwOGuUSe7TgUD27B</t>
  </si>
  <si>
    <t>Question...?</t>
  </si>
  <si>
    <t>0hluyTCTSua59xYuIRqpe5</t>
  </si>
  <si>
    <t>Ovunque Sarai</t>
  </si>
  <si>
    <t>0hquQWY3xvYqN4qtiquniF</t>
  </si>
  <si>
    <t>Vegas (From the Original Motion Picture Soundtrack ELVIS)</t>
  </si>
  <si>
    <t>0.0777</t>
  </si>
  <si>
    <t>0i0wnv9UoFdZ5MfuFGQzMy</t>
  </si>
  <si>
    <t>Last Hurrah</t>
  </si>
  <si>
    <t>0i4UV3HjjvsUuV3BajEXoD</t>
  </si>
  <si>
    <t>MC Tairon, Mc Vitin Da Igrejinha, Dj Win</t>
  </si>
  <si>
    <t>Baile no Morro</t>
  </si>
  <si>
    <t>Life Song Records</t>
  </si>
  <si>
    <t>0.457</t>
  </si>
  <si>
    <t>0ibOcbkp2XG46Do8jcy0bL</t>
  </si>
  <si>
    <t>Smokepurpp, Lil Pump</t>
  </si>
  <si>
    <t>Nephew (feat. Lil Pump)</t>
  </si>
  <si>
    <t>Alamo</t>
  </si>
  <si>
    <t>0.00422</t>
  </si>
  <si>
    <t>0jAfdqv18goRTUxm3ilRjb</t>
  </si>
  <si>
    <t>A Boogie Wit da Hoodie, Tyga, Offset</t>
  </si>
  <si>
    <t>Startender (feat. Offset and Tyga)</t>
  </si>
  <si>
    <t>Highbridge the Label / Atlantic Records</t>
  </si>
  <si>
    <t>0.0235</t>
  </si>
  <si>
    <t>0jLeyuu6mtsD384054xLah</t>
  </si>
  <si>
    <t>La rappresentante di lista</t>
  </si>
  <si>
    <t>Ciao Ciao</t>
  </si>
  <si>
    <t>Woodworm Publishing Srl</t>
  </si>
  <si>
    <t>0jOfl1nZf6sVBTG08Q4brn</t>
  </si>
  <si>
    <t>Call Casting</t>
  </si>
  <si>
    <t>Quality Control Music</t>
  </si>
  <si>
    <t>0.0962</t>
  </si>
  <si>
    <t>0jT8Nl0shPS8115is0wD2Q</t>
  </si>
  <si>
    <t>0.237</t>
  </si>
  <si>
    <t>0jWm0VyD8p3MrSInczpows</t>
  </si>
  <si>
    <t>BLAME IT ON BABY</t>
  </si>
  <si>
    <t>0jdny0dhgjUwoIp5GkqEaA</t>
  </si>
  <si>
    <t>Kesha</t>
  </si>
  <si>
    <t>Praying</t>
  </si>
  <si>
    <t>0.489</t>
  </si>
  <si>
    <t>0jiPKUSdsJNCxMPHjMqptk</t>
  </si>
  <si>
    <t>Darlene Love</t>
  </si>
  <si>
    <t>Christmas (Baby Please Come Home)</t>
  </si>
  <si>
    <t>Legacy Recordings</t>
  </si>
  <si>
    <t>0jo6Nd4iJU0UFHqS0Xd4l4</t>
  </si>
  <si>
    <t>Fighting Demons</t>
  </si>
  <si>
    <t>0.0813</t>
  </si>
  <si>
    <t>0jqBo5RYn008f4ZY8kPewW</t>
  </si>
  <si>
    <t>Logic, Wiz Khalifa</t>
  </si>
  <si>
    <t>Indica Badu</t>
  </si>
  <si>
    <t>0.0402</t>
  </si>
  <si>
    <t>0k0GtcnyQLMiXrdEDbLXmJ</t>
  </si>
  <si>
    <t>Jung Kook, DJ Snake</t>
  </si>
  <si>
    <t>Please Don't Change (feat. DJ Snake)</t>
  </si>
  <si>
    <t>0k0vFacOHNuArLWMiH60p7</t>
  </si>
  <si>
    <t>Tell Me Why (Taylor’s Version)</t>
  </si>
  <si>
    <t>0.0222</t>
  </si>
  <si>
    <t>0k1WUmIRnG3xU6fvvDVfRG</t>
  </si>
  <si>
    <t>Drake, Future, Young Thug</t>
  </si>
  <si>
    <t>Way 2 Sexy (with Future &amp; Young Thug)</t>
  </si>
  <si>
    <t>0.000619</t>
  </si>
  <si>
    <t>0k4d5YPDr1r7FX77VdqWez</t>
  </si>
  <si>
    <t>Doja Cat, The Weeknd</t>
  </si>
  <si>
    <t>You Right</t>
  </si>
  <si>
    <t>0.0164</t>
  </si>
  <si>
    <t>0k664IuFwVP557Gnx7RhIl</t>
  </si>
  <si>
    <t>Lizzo</t>
  </si>
  <si>
    <t>Juice</t>
  </si>
  <si>
    <t>0.00611</t>
  </si>
  <si>
    <t>0k7wmahjkn389wAZdz19Cv</t>
  </si>
  <si>
    <t>Drankin N Smokin</t>
  </si>
  <si>
    <t>0.0421</t>
  </si>
  <si>
    <t>0kCBorRrKZkSztd9m0QI3r</t>
  </si>
  <si>
    <t>Young Thug, Young Stoner Life, Gunna, Lil Baby</t>
  </si>
  <si>
    <t>Chanel (Go Get It) [feat. Gunna &amp; Lil Baby]</t>
  </si>
  <si>
    <t>300 Entertainment/Atl</t>
  </si>
  <si>
    <t>0.00183</t>
  </si>
  <si>
    <t>0kHTkvGavvk2MjBTSUtOZx</t>
  </si>
  <si>
    <t>Sfera Ebbasta</t>
  </si>
  <si>
    <t>Ricchi x Sempre</t>
  </si>
  <si>
    <t>0.196</t>
  </si>
  <si>
    <t>0kHyKhJMukHEPfeh8s7rdM</t>
  </si>
  <si>
    <t>Kygo, Imagine Dragons</t>
  </si>
  <si>
    <t>Born To Be Yours</t>
  </si>
  <si>
    <t>0kLA41xkWzzYzMIEGFuDkP</t>
  </si>
  <si>
    <t>LX, Maxwell, Bonez MC, Gzuz, Sa4</t>
  </si>
  <si>
    <t>HaifischNikez Allstars</t>
  </si>
  <si>
    <t>0.162</t>
  </si>
  <si>
    <t>0kN8xEmgMW9mh7UmDYHlJP</t>
  </si>
  <si>
    <t>Versace on the Floor</t>
  </si>
  <si>
    <t>0kNYrbMehFxp1eleTwUjkP</t>
  </si>
  <si>
    <t>Pop Smoke, Lil Tjay, Swae Lee</t>
  </si>
  <si>
    <t>Genius (feat. Lil Tjay &amp; Swae Lee)</t>
  </si>
  <si>
    <t>0kTMK4gNFfLXaTb62w1UaJ</t>
  </si>
  <si>
    <t>Pablito Pesadilla, Polimá Westcoast, Nickoog Clk, Fran C</t>
  </si>
  <si>
    <t>BABY OTAKU</t>
  </si>
  <si>
    <t>Pablito Pesadilla</t>
  </si>
  <si>
    <t>0.0492</t>
  </si>
  <si>
    <t>0kdqcbwei4MDWFEX5f33yG</t>
  </si>
  <si>
    <t>Creepy Nuts</t>
  </si>
  <si>
    <t>Bling-Bang-Bang-Born</t>
  </si>
  <si>
    <t>Sony Music Labels Inc.</t>
  </si>
  <si>
    <t>0.0841</t>
  </si>
  <si>
    <t>0kqTXMHiQiB7IECD0WwcPq</t>
  </si>
  <si>
    <t>TWICE</t>
  </si>
  <si>
    <t>Talk that Talk</t>
  </si>
  <si>
    <t>Republic Records - TWICE</t>
  </si>
  <si>
    <t>0.143</t>
  </si>
  <si>
    <t>0kzN7YAMSbmlHOvxlbQW9y</t>
  </si>
  <si>
    <t>Grupo Marca Registrada, Grupo Frontera</t>
  </si>
  <si>
    <t>Di Que Si</t>
  </si>
  <si>
    <t>RB Music, Inc. (RB Music/Grupo Marca Registrada)</t>
  </si>
  <si>
    <t>0.0753</t>
  </si>
  <si>
    <t>0l8vhDaEztxLCQsFOAX64d</t>
  </si>
  <si>
    <t>Rvssian, Sfera Ebbasta</t>
  </si>
  <si>
    <t>Pablo</t>
  </si>
  <si>
    <t>Head Concussion Records</t>
  </si>
  <si>
    <t>0.071</t>
  </si>
  <si>
    <t>0lEjxUUlKqjqXrVlIHFduD</t>
  </si>
  <si>
    <t>Gunna, Drake</t>
  </si>
  <si>
    <t>P power (feat. Drake)</t>
  </si>
  <si>
    <t>0.0199</t>
  </si>
  <si>
    <t>0lJCqIx5BhZtf6QtYI2fbv</t>
  </si>
  <si>
    <t>Daddy Yankee, Bad Bunny</t>
  </si>
  <si>
    <t>Vuelve</t>
  </si>
  <si>
    <t>El Cartel Records (EC3)</t>
  </si>
  <si>
    <t>0lJE8f0lx8mUSfMyxeYpiC</t>
  </si>
  <si>
    <t>TINI, L-Gante</t>
  </si>
  <si>
    <t>Bar</t>
  </si>
  <si>
    <t>0.133</t>
  </si>
  <si>
    <t>0lLdorYw7lVrJydTINhWdI</t>
  </si>
  <si>
    <t>Michael Bublé</t>
  </si>
  <si>
    <t>It's Beginning to Look a Lot like Christmas</t>
  </si>
  <si>
    <t>Reprise</t>
  </si>
  <si>
    <t>0.908</t>
  </si>
  <si>
    <t>0lMbuWUpfTWhEmOKxppEau</t>
  </si>
  <si>
    <t>Calvin Harris, Future, Khalid, Funk Wav</t>
  </si>
  <si>
    <t>Rollin (feat. Future &amp; Khalid)</t>
  </si>
  <si>
    <t>0.446</t>
  </si>
  <si>
    <t>0lSVjlxmAMSJGFSjVB1FtU</t>
  </si>
  <si>
    <t>Sfera Ebbasta, Future</t>
  </si>
  <si>
    <t>Abracadabra (feat. Future)</t>
  </si>
  <si>
    <t>0.0461</t>
  </si>
  <si>
    <t>0lSZh5W0wDeurkGzLYY6hf</t>
  </si>
  <si>
    <t>NAV, Gunna, Travis Scott</t>
  </si>
  <si>
    <t>Turks (feat. Travis Scott)</t>
  </si>
  <si>
    <t>0.0827</t>
  </si>
  <si>
    <t>0lTurWECr2XL607eJAj1A3</t>
  </si>
  <si>
    <t>I'll Be Home</t>
  </si>
  <si>
    <t>0.318</t>
  </si>
  <si>
    <t>0lYBSQXN6rCTvUZvg9S0lU</t>
  </si>
  <si>
    <t>DJ Snake, Justin Bieber</t>
  </si>
  <si>
    <t>Let Me Love You</t>
  </si>
  <si>
    <t>DJ Snake Def Jam</t>
  </si>
  <si>
    <t>0.0863</t>
  </si>
  <si>
    <t>0lizgQ7Qw35od7CYaoMBZb</t>
  </si>
  <si>
    <t>Santa Tell Me</t>
  </si>
  <si>
    <t>Universal Records</t>
  </si>
  <si>
    <t>0.0489</t>
  </si>
  <si>
    <t>0ll8uFnc0nANY35E0Lfxvg</t>
  </si>
  <si>
    <t>Keane</t>
  </si>
  <si>
    <t>Somewhere Only We Know</t>
  </si>
  <si>
    <t>0.0794</t>
  </si>
  <si>
    <t>0lmdsH1MIoLsMymnNpd6HU</t>
  </si>
  <si>
    <t>Cheat Codes, Dante Klein</t>
  </si>
  <si>
    <t>Let Me Hold You (Turn Me On)</t>
  </si>
  <si>
    <t>Spinnin' Records</t>
  </si>
  <si>
    <t>0.101</t>
  </si>
  <si>
    <t>0lnpnsrVaW9elGgRxpDCgE</t>
  </si>
  <si>
    <t>Walker Hayes</t>
  </si>
  <si>
    <t>Fancy Like</t>
  </si>
  <si>
    <t>Monument Records</t>
  </si>
  <si>
    <t>0lodMO0qK83vfPiiD7FMEt</t>
  </si>
  <si>
    <t>Travis Scott, Rob49, 21 Savage</t>
  </si>
  <si>
    <t>TOPIA TWINS (feat. Rob49 &amp; 21 Savage)</t>
  </si>
  <si>
    <t>0lsRatBUs9HNIZAmoGABzk</t>
  </si>
  <si>
    <t>SHAED</t>
  </si>
  <si>
    <t>Trampoline</t>
  </si>
  <si>
    <t>Photo Finish Records</t>
  </si>
  <si>
    <t>0.488</t>
  </si>
  <si>
    <t>0m0Ew7RcwZaBS8psxgE00P</t>
  </si>
  <si>
    <t>Reynmen</t>
  </si>
  <si>
    <t>Derdim Olsun</t>
  </si>
  <si>
    <t>ILS Music</t>
  </si>
  <si>
    <t>0.548</t>
  </si>
  <si>
    <t>0m2orA1i5lLZUOt9XLwSd0</t>
  </si>
  <si>
    <t>He Like That</t>
  </si>
  <si>
    <t>0.362</t>
  </si>
  <si>
    <t>0mBP9X2gPCuapvpZ7TGDk3</t>
  </si>
  <si>
    <t>Charlie Puth, Jung Kook, BTS</t>
  </si>
  <si>
    <t>Left and Right (Feat. Jung Kook of BTS)</t>
  </si>
  <si>
    <t>0.619</t>
  </si>
  <si>
    <t>0mHC3BK9vFGoEU0EcGPWRZ</t>
  </si>
  <si>
    <t>Lazza</t>
  </si>
  <si>
    <t>CENERE</t>
  </si>
  <si>
    <t>0.305</t>
  </si>
  <si>
    <t>0mJBiaODgK0XjOLCN5fItq</t>
  </si>
  <si>
    <t>Like I Can</t>
  </si>
  <si>
    <t>0.343</t>
  </si>
  <si>
    <t>0mKGwFMHzTprtS2vpR3b6s</t>
  </si>
  <si>
    <t>COZY</t>
  </si>
  <si>
    <t>0.000828</t>
  </si>
  <si>
    <t>0mL82sxCRjrs3br407IdJh</t>
  </si>
  <si>
    <t>Is There Someone Else?</t>
  </si>
  <si>
    <t>XO / Republic Records</t>
  </si>
  <si>
    <t>0.0388</t>
  </si>
  <si>
    <t>0mb3uDw5vfFUcZfJYFOMRu</t>
  </si>
  <si>
    <t>Cordae, Roddy Ricch</t>
  </si>
  <si>
    <t>Gifted (feat. Roddy Ricch)</t>
  </si>
  <si>
    <t>Art@War/Atlantic Records</t>
  </si>
  <si>
    <t>0mel2N9Ws9r4yLQn5QE21Y</t>
  </si>
  <si>
    <t>Too Good At Goodbyes</t>
  </si>
  <si>
    <t>0.658</t>
  </si>
  <si>
    <t>0mfCH4nfpshBQR9ueZP5eP</t>
  </si>
  <si>
    <t>Summer Walker, Drake</t>
  </si>
  <si>
    <t>Girls Need Love (with Drake) - Remix</t>
  </si>
  <si>
    <t>0.443</t>
  </si>
  <si>
    <t>0mflMxspEfB0VbI1kyLiAv</t>
  </si>
  <si>
    <t>Stick Season</t>
  </si>
  <si>
    <t>0mjAU3yKR1QnXnHtjGJqTM</t>
  </si>
  <si>
    <t>OneRepublic</t>
  </si>
  <si>
    <t>Rescue Me</t>
  </si>
  <si>
    <t>Mosley Music/Interscope Records</t>
  </si>
  <si>
    <t>0n2moJpAEWHwaPYYjkzMDl</t>
  </si>
  <si>
    <t>Blue &amp; Grey</t>
  </si>
  <si>
    <t>0n2nEtLP3OzDdi12ziIekx</t>
  </si>
  <si>
    <t>Avicii, Aloe Blacc</t>
  </si>
  <si>
    <t>SOS</t>
  </si>
  <si>
    <t>0.272</t>
  </si>
  <si>
    <t>0nAZGkBGKQCXyaoSJfRhC1</t>
  </si>
  <si>
    <t>A Keeper</t>
  </si>
  <si>
    <t>0.512</t>
  </si>
  <si>
    <t>0nFCpnM7nistUWXRZpzOWM</t>
  </si>
  <si>
    <t>MACHETE, Salmo, Lazza</t>
  </si>
  <si>
    <t>HO PAURA DI USCIRE 2 - prod. Mace</t>
  </si>
  <si>
    <t>0nbXyq5TXYPCO7pr3N8S4I</t>
  </si>
  <si>
    <t>Roddy Ricch</t>
  </si>
  <si>
    <t>The Box</t>
  </si>
  <si>
    <t>0nrRP2bk19rLc0orkWPQk2</t>
  </si>
  <si>
    <t>Wake Me Up</t>
  </si>
  <si>
    <t>0.0038</t>
  </si>
  <si>
    <t>0o3ua5ufFK7nfRzbDUNoGA</t>
  </si>
  <si>
    <t>don't wanna break up again</t>
  </si>
  <si>
    <t>0o9zmvc5f3EFApU52PPIyW</t>
  </si>
  <si>
    <t>0.166</t>
  </si>
  <si>
    <t>0oA9wBGDY4uyILLg4GymWP</t>
  </si>
  <si>
    <t>AnnenMayKantereit, Giant Rooks</t>
  </si>
  <si>
    <t>Tom's Diner</t>
  </si>
  <si>
    <t>0.376</t>
  </si>
  <si>
    <t>0oBtwScT4B4BR5kZitNWd5</t>
  </si>
  <si>
    <t>PUNTO G</t>
  </si>
  <si>
    <t>0.251</t>
  </si>
  <si>
    <t>0oO1AbL92F6329z13C2qQH</t>
  </si>
  <si>
    <t>Yeat</t>
  </si>
  <si>
    <t>Talk</t>
  </si>
  <si>
    <t>Field Trip Recordings/Geffen Records</t>
  </si>
  <si>
    <t>0oOPa0AlLnjCO6eci0HIdH</t>
  </si>
  <si>
    <t>Dardan</t>
  </si>
  <si>
    <t>cOcO MAmA</t>
  </si>
  <si>
    <t>Hypnotize Entertainment</t>
  </si>
  <si>
    <t>0oPOuDmmkVp3h6puekhs6P</t>
  </si>
  <si>
    <t>Kanye West, Clipse, Kenny G</t>
  </si>
  <si>
    <t>Use This Gospel</t>
  </si>
  <si>
    <t>Getting Out Our Dreams II / Def Jam Recordings</t>
  </si>
  <si>
    <t>0.614</t>
  </si>
  <si>
    <t>0oQCRjrWGvkqkdf82UlXI3</t>
  </si>
  <si>
    <t>PEDRO SAMPAIO</t>
  </si>
  <si>
    <t>POCPOC</t>
  </si>
  <si>
    <t>0.239</t>
  </si>
  <si>
    <t>0oQc0F6KUE7QY7k5TU6bic</t>
  </si>
  <si>
    <t>Lady Gaga</t>
  </si>
  <si>
    <t>Chromatica II</t>
  </si>
  <si>
    <t>Interscope</t>
  </si>
  <si>
    <t>0.473</t>
  </si>
  <si>
    <t>0oR0Wr9N52K1vbAOuGvMJz</t>
  </si>
  <si>
    <t>thasup</t>
  </si>
  <si>
    <t>blun7 a swishland</t>
  </si>
  <si>
    <t>0oT9ElXYSxvnOOagP9efDq</t>
  </si>
  <si>
    <t>DaBaby, YoungBoy Never Broke Again</t>
  </si>
  <si>
    <t>JUMP (feat. YoungBoy Never Broke Again)</t>
  </si>
  <si>
    <t>0oWraSo5ASJ0h1BEagTyEw</t>
  </si>
  <si>
    <t>Hold My Hand</t>
  </si>
  <si>
    <t>0.0387</t>
  </si>
  <si>
    <t>0oaY19dUwZimIgzn3ZZLZO</t>
  </si>
  <si>
    <t>Justin Bieber</t>
  </si>
  <si>
    <t>2 Much</t>
  </si>
  <si>
    <t>RBMG/Def Jam</t>
  </si>
  <si>
    <t>0.593</t>
  </si>
  <si>
    <t>0ofHAoxe9vBkTCp2UQIavz</t>
  </si>
  <si>
    <t>Fleetwood Mac</t>
  </si>
  <si>
    <t>Dreams - 2004 Remaster</t>
  </si>
  <si>
    <t>Rhino/Warner Records</t>
  </si>
  <si>
    <t>0ofbQMrRDsUaVKq2mGLEAb</t>
  </si>
  <si>
    <t>Camila Cabello, Young Thug</t>
  </si>
  <si>
    <t>Havana (feat. Young Thug)</t>
  </si>
  <si>
    <t>0oiCeOPwm4zhwfyIpAE37y</t>
  </si>
  <si>
    <t>John Mayer</t>
  </si>
  <si>
    <t>Love on the Weekend</t>
  </si>
  <si>
    <t>0oiv4E896TUTTeQU0cmIui</t>
  </si>
  <si>
    <t>Massive</t>
  </si>
  <si>
    <t>0ono6UCNVZ1XqOm6j78Blu</t>
  </si>
  <si>
    <t>Filter</t>
  </si>
  <si>
    <t>0or0gNaKAXYYCsOrpvRzAu</t>
  </si>
  <si>
    <t>Liability</t>
  </si>
  <si>
    <t>0.923</t>
  </si>
  <si>
    <t>0osvOdeD3YXZiWkT8MKolJ</t>
  </si>
  <si>
    <t>Jason Derulo, Adam Levine</t>
  </si>
  <si>
    <t>Lifestyle (feat. Adam Levine)</t>
  </si>
  <si>
    <t>Future History/Artist Partner Group, Inc.</t>
  </si>
  <si>
    <t>0.0209</t>
  </si>
  <si>
    <t>0otRX6Z89qKkHkQ9OqJpKt</t>
  </si>
  <si>
    <t>Car's Outside</t>
  </si>
  <si>
    <t>Columbia Local</t>
  </si>
  <si>
    <t>0.039</t>
  </si>
  <si>
    <t>0p3euGPg5LgFeQGC7bBFuR</t>
  </si>
  <si>
    <t>Miksu / Macloud, Summer Cem, Luciano, Jamule</t>
  </si>
  <si>
    <t>XXL</t>
  </si>
  <si>
    <t>Futura</t>
  </si>
  <si>
    <t>0.227</t>
  </si>
  <si>
    <t>0pDaqgIForVNO4jrtTxcWT</t>
  </si>
  <si>
    <t>MC's Jhowzinho &amp; Kadinho</t>
  </si>
  <si>
    <t>Agora Vai Sentar</t>
  </si>
  <si>
    <t>Warner Music Brasil sob licenciamento exclusivo da Play Produtora e Start Music</t>
  </si>
  <si>
    <t>0.189</t>
  </si>
  <si>
    <t>0pJPdSVti6cTM1Q6xYGmcf</t>
  </si>
  <si>
    <t>Calvin Harris, Kehlani, Lil Yachty, Funk Wav</t>
  </si>
  <si>
    <t>Faking It (feat. Kehlani &amp; Lil Yachty)</t>
  </si>
  <si>
    <t>0.319</t>
  </si>
  <si>
    <t>0pSBuHjILhNEo55xK1zrRt</t>
  </si>
  <si>
    <t>Ayo &amp; Teo</t>
  </si>
  <si>
    <t>Rolex</t>
  </si>
  <si>
    <t>0.0837</t>
  </si>
  <si>
    <t>0pYacDCZuRhcrwGUA5nTBe</t>
  </si>
  <si>
    <t>IU, SUGA</t>
  </si>
  <si>
    <t>eight(Prod.&amp;Feat. SUGA of BTS)</t>
  </si>
  <si>
    <t>EDAM Entertainment</t>
  </si>
  <si>
    <t>0paWX66K9n7sYR9AkKkyzB</t>
  </si>
  <si>
    <t>Beat Record</t>
  </si>
  <si>
    <t>Standing Next to You - Sped Up - Remix</t>
  </si>
  <si>
    <t>Pablo Nunes</t>
  </si>
  <si>
    <t>0.0468</t>
  </si>
  <si>
    <t>0pgj4EzB1XRqgZemoMNG5D</t>
  </si>
  <si>
    <t>0pk1hxhJLBSZZ5RKBhcwOa</t>
  </si>
  <si>
    <t>Dua Lipa, Madonna, Missy Elliott, The Blessed Madonna</t>
  </si>
  <si>
    <t>Levitating (feat. Madonna and Missy Elliott) [The Blessed Madonna Remix]</t>
  </si>
  <si>
    <t>0.0373</t>
  </si>
  <si>
    <t>0pqnGHJpmpxLKifKRmU6WP</t>
  </si>
  <si>
    <t>0prNGof3XqfTvNDxHonvdK</t>
  </si>
  <si>
    <t>Scars To Your Beautiful</t>
  </si>
  <si>
    <t>EP Entertainment, LLC / Def Jam</t>
  </si>
  <si>
    <t>0.0285</t>
  </si>
  <si>
    <t>0psS4i5YooJrXfDnGvWRLi</t>
  </si>
  <si>
    <t>Billie Eilish, ROSALÍA</t>
  </si>
  <si>
    <t>Lo Vas A Olvidar (with ROSALÍA)</t>
  </si>
  <si>
    <t>0.721</t>
  </si>
  <si>
    <t>0q2vG0UVuy6ajjcpkQHdZM</t>
  </si>
  <si>
    <t>Eminem, Young M.A</t>
  </si>
  <si>
    <t>Unaccommodating (feat. Young M.A)</t>
  </si>
  <si>
    <t>0q75NwOoFiARAVp4EXU4Bs</t>
  </si>
  <si>
    <t>SZA, Travis Scott</t>
  </si>
  <si>
    <t>Love Galore (feat. Travis Scott)</t>
  </si>
  <si>
    <t>0.112</t>
  </si>
  <si>
    <t>0q85C1JiECyYIQthz1posA</t>
  </si>
  <si>
    <t>obvious</t>
  </si>
  <si>
    <t>0qCPD6ilr9nXkI4KVZgcns</t>
  </si>
  <si>
    <t>Eden Muñoz, Junior H</t>
  </si>
  <si>
    <t>Abcdario</t>
  </si>
  <si>
    <t>Lizos Music</t>
  </si>
  <si>
    <t>0.783</t>
  </si>
  <si>
    <t>0qFX9pVJQB4lBMxRoFXqGr</t>
  </si>
  <si>
    <t>Rich The Kid, Lil Wayne</t>
  </si>
  <si>
    <t>End Of Discussion (feat. Lil Wayne)</t>
  </si>
  <si>
    <t>0qJeyYAgv6UpvewUxRXAhb</t>
  </si>
  <si>
    <t>Rod Wave, Lil Baby</t>
  </si>
  <si>
    <t>Rags2Riches 2 (feat. Lil Baby)</t>
  </si>
  <si>
    <t>0.147</t>
  </si>
  <si>
    <t>0qOnSQQF0yzuPWsXrQ9paz</t>
  </si>
  <si>
    <t>Gym Class Heroes, Adam Levine</t>
  </si>
  <si>
    <t>Stereo Hearts (feat. Adam Levine)</t>
  </si>
  <si>
    <t>Decaydance/Fueled By Ramen</t>
  </si>
  <si>
    <t>0.0319</t>
  </si>
  <si>
    <t>0qXP5fMhxGzxALOkXYUxfP</t>
  </si>
  <si>
    <t>A-Wall</t>
  </si>
  <si>
    <t>Loverboy</t>
  </si>
  <si>
    <t>Lord A-Wall Records</t>
  </si>
  <si>
    <t>0.649</t>
  </si>
  <si>
    <t>0qYTZCo5Bwh1nsUFGZP3zn</t>
  </si>
  <si>
    <t>Felices los 4</t>
  </si>
  <si>
    <t>0qYW2jULeN9giEty0ee9Fy</t>
  </si>
  <si>
    <t>MC Rogerinho</t>
  </si>
  <si>
    <t>Botadinha Saliente</t>
  </si>
  <si>
    <t>MC Rogerinho Oficial</t>
  </si>
  <si>
    <t>0.142</t>
  </si>
  <si>
    <t>0qaWEvPkts34WF68r8Dzx9</t>
  </si>
  <si>
    <t>Riton, Oliver Heldens, Vula</t>
  </si>
  <si>
    <t>Turn Me On (feat. Vula)</t>
  </si>
  <si>
    <t>Ministry of Sound Recordings</t>
  </si>
  <si>
    <t>0qc4QlcCxVTGyShurEv1UU</t>
  </si>
  <si>
    <t>Sam Feldt, RANI</t>
  </si>
  <si>
    <t>Post Malone (feat. RANI)</t>
  </si>
  <si>
    <t>0.0771</t>
  </si>
  <si>
    <t>0qxLQ6opocOGyFnlXqJ53x</t>
  </si>
  <si>
    <t>Mc Davi, Mc Pedrinho, Mc Don Juan, DJ 900</t>
  </si>
  <si>
    <t>Bipolar</t>
  </si>
  <si>
    <t>0.586</t>
  </si>
  <si>
    <t>0r9d60ZYPAlFHq8qnUtkXN</t>
  </si>
  <si>
    <t>Cosculluela, Bad Bunny</t>
  </si>
  <si>
    <t>Madura</t>
  </si>
  <si>
    <t>Rottweilas, Inc.</t>
  </si>
  <si>
    <t>0.138</t>
  </si>
  <si>
    <t>0rDQZJtSGgsB2rdkObpdFa</t>
  </si>
  <si>
    <t>VOU 787</t>
  </si>
  <si>
    <t>0.0488</t>
  </si>
  <si>
    <t>0rFQ5cKYJ9WtHSKp9sxVYt</t>
  </si>
  <si>
    <t>Diplo, Morgan Wallen</t>
  </si>
  <si>
    <t>Heartless (feat. Morgan Wallen)</t>
  </si>
  <si>
    <t>0rHToGels2lt8Y0mCYoF90</t>
  </si>
  <si>
    <t>Nat King Cole</t>
  </si>
  <si>
    <t>Deck The Hall</t>
  </si>
  <si>
    <t>CAPITOL CATALOG MKT (C92)</t>
  </si>
  <si>
    <t>0.742</t>
  </si>
  <si>
    <t>0rIAC4PXANcKmitJfoqmVm</t>
  </si>
  <si>
    <t>Normani</t>
  </si>
  <si>
    <t>Motivation</t>
  </si>
  <si>
    <t>Keep Cool/RCA Records</t>
  </si>
  <si>
    <t>0rKWJnmo6Q0ovoPOLoLm0t</t>
  </si>
  <si>
    <t>The Kid LAROI, Jung Kook, Central Cee</t>
  </si>
  <si>
    <t>TOO MUCH</t>
  </si>
  <si>
    <t>0.252</t>
  </si>
  <si>
    <t>0rKtyWc8bvkriBthvHKY8d</t>
  </si>
  <si>
    <t>0rTV5WefWd1J3OwIheTzxM</t>
  </si>
  <si>
    <t>0.0501</t>
  </si>
  <si>
    <t>0rhI6gvOeCKA502RdJAbfs</t>
  </si>
  <si>
    <t>Sugar Rush Ride</t>
  </si>
  <si>
    <t>0.00788</t>
  </si>
  <si>
    <t>0ri0Han4IRJhzvERHOZTMr</t>
  </si>
  <si>
    <t>Pink Sweat$</t>
  </si>
  <si>
    <t>At My Worst</t>
  </si>
  <si>
    <t>0.777</t>
  </si>
  <si>
    <t>0rqY8g1Y1zaA4YwU6vhBQg</t>
  </si>
  <si>
    <t>Apache 207</t>
  </si>
  <si>
    <t>Boot</t>
  </si>
  <si>
    <t>Four Music Local</t>
  </si>
  <si>
    <t>0.0665</t>
  </si>
  <si>
    <t>0rrfXLr1p1yxsUy7LrKoYT</t>
  </si>
  <si>
    <t>Mutual</t>
  </si>
  <si>
    <t>0rt63HYAAIzUZo5O2D0uA6</t>
  </si>
  <si>
    <t>Visiting Hours</t>
  </si>
  <si>
    <t>0.77</t>
  </si>
  <si>
    <t>0rvbMTIWwMZaMC9UnubDPb</t>
  </si>
  <si>
    <t>Mora</t>
  </si>
  <si>
    <t>DOMINGO DE BOTE</t>
  </si>
  <si>
    <t>0rzaRSujxA0bKyjJl6vHYq</t>
  </si>
  <si>
    <t>Satellite</t>
  </si>
  <si>
    <t>0s3nnoMeVWz3989MkNQiRf</t>
  </si>
  <si>
    <t>0s5DNDV6LAKn2u2Ufa3VjQ</t>
  </si>
  <si>
    <t>Mau y Ricky, Manuel Turizo, Camilo</t>
  </si>
  <si>
    <t>Desconocidos</t>
  </si>
  <si>
    <t>0sKEilrw1GrBlG6qsTCrP4</t>
  </si>
  <si>
    <t>865</t>
  </si>
  <si>
    <t>0sPJELXHyWpFgkxlzvvRFI</t>
  </si>
  <si>
    <t>Poo Bear, Justin Bieber, Jay Electronica</t>
  </si>
  <si>
    <t>Hard 2 Face Reality</t>
  </si>
  <si>
    <t>Bearthday Music, LLC</t>
  </si>
  <si>
    <t>0.22</t>
  </si>
  <si>
    <t>0sPTfDSZgE3KvcvqaKPtEx</t>
  </si>
  <si>
    <t>Bryant Myers</t>
  </si>
  <si>
    <t>Tanta Falta</t>
  </si>
  <si>
    <t>eOne Music</t>
  </si>
  <si>
    <t>0sSRLXxknVTQDStgU1NqpY</t>
  </si>
  <si>
    <t>Drake, 21 Savage</t>
  </si>
  <si>
    <t>Hours In Silence</t>
  </si>
  <si>
    <t>OVO / Republic Records</t>
  </si>
  <si>
    <t>0.234</t>
  </si>
  <si>
    <t>0sTlGEld0h8kIPZaKDYUf4</t>
  </si>
  <si>
    <t>The Rare Occasions</t>
  </si>
  <si>
    <t>Notion</t>
  </si>
  <si>
    <t>0.0673</t>
  </si>
  <si>
    <t>0sXvAOmXgjR2QUqLK1MltU</t>
  </si>
  <si>
    <t>Carlos Vives, Shakira</t>
  </si>
  <si>
    <t>La Bicicleta</t>
  </si>
  <si>
    <t>0sXvjZV7p4uvyPN4uQo3FH</t>
  </si>
  <si>
    <t>Neon Gravestones</t>
  </si>
  <si>
    <t>0.379</t>
  </si>
  <si>
    <t>0sY6ZUTh4yoctD8VIXz339</t>
  </si>
  <si>
    <t>champagne problems</t>
  </si>
  <si>
    <t>0.92</t>
  </si>
  <si>
    <t>0sci7ppTZFm4mjcH3nu8yO</t>
  </si>
  <si>
    <t>nasty</t>
  </si>
  <si>
    <t>0.0814</t>
  </si>
  <si>
    <t>0sdbFOyfgAhAhWq8DpzkaW</t>
  </si>
  <si>
    <t>Ariana Grande, Nicki Minaj</t>
  </si>
  <si>
    <t>the light is coming (feat. Nicki Minaj)</t>
  </si>
  <si>
    <t>0sf12qNH5qcw8qpgymFOqD</t>
  </si>
  <si>
    <t>0.00147</t>
  </si>
  <si>
    <t>0sfk352FO8bJUjWjIsyzSR</t>
  </si>
  <si>
    <t>DONDE SE APRENDE A QUERER?</t>
  </si>
  <si>
    <t>0siYMEsGrzzzlWLXK5zJfS</t>
  </si>
  <si>
    <t>Joel Corry, RAYE, David Guetta</t>
  </si>
  <si>
    <t>BED</t>
  </si>
  <si>
    <t>Perfect Havoc / Asylum Records</t>
  </si>
  <si>
    <t>0.0142</t>
  </si>
  <si>
    <t>0skYUMpS0AcbpjcGsAbRGj</t>
  </si>
  <si>
    <t>Pink Venom</t>
  </si>
  <si>
    <t>0.0202</t>
  </si>
  <si>
    <t>0t1kP63rueHleOhQkYSXFY</t>
  </si>
  <si>
    <t>Dynamite</t>
  </si>
  <si>
    <t>0t3ZvGKlmYmVsDzBJAXK8C</t>
  </si>
  <si>
    <t>Post Malone, Young Thug</t>
  </si>
  <si>
    <t>Goodbyes (feat. Young Thug)</t>
  </si>
  <si>
    <t>0t5cfOZxePTvuYXTywHzjH</t>
  </si>
  <si>
    <t>Luísa Sonza, Demi Lovato</t>
  </si>
  <si>
    <t>Penhasco2</t>
  </si>
  <si>
    <t>0.722</t>
  </si>
  <si>
    <t>0tBbt8CrmxbjRP0pueQkyU</t>
  </si>
  <si>
    <t>Selena Gomez, Marshmello</t>
  </si>
  <si>
    <t>Wolves</t>
  </si>
  <si>
    <t>0tDfp0vFR95Gg6Mrhza3lX</t>
  </si>
  <si>
    <t>Call It What You Want</t>
  </si>
  <si>
    <t>0tICYNayWWhH9GPeFrfjfD</t>
  </si>
  <si>
    <t>Kungs, Cookin' On 3 Burners</t>
  </si>
  <si>
    <t>This Girl (Kungs Vs. Cookin' On 3 Burners)</t>
  </si>
  <si>
    <t>Universal Music Division Island Def Jam</t>
  </si>
  <si>
    <t>0.08</t>
  </si>
  <si>
    <t>0tKcYR2II1VCQWT79i5NrW</t>
  </si>
  <si>
    <t>Thunder</t>
  </si>
  <si>
    <t>0.00683</t>
  </si>
  <si>
    <t>0tMSssfxAL2oV8Vri0mFHE</t>
  </si>
  <si>
    <t>listen before i go</t>
  </si>
  <si>
    <t>0.935</t>
  </si>
  <si>
    <t>0tPQPaOKM32WgMSbPCYyRH</t>
  </si>
  <si>
    <t>David Guetta, AFROJACK, Charli XCX, French Montana</t>
  </si>
  <si>
    <t>Dirty Sexy Money (feat. Charli XCX &amp; French Montana)</t>
  </si>
  <si>
    <t>0.0789</t>
  </si>
  <si>
    <t>0tXPhc8LvM4dPvoRwI66XQ</t>
  </si>
  <si>
    <t>I'll Be Home for Christmas</t>
  </si>
  <si>
    <t>0.934</t>
  </si>
  <si>
    <t>0taOCiup4HNG9LmbduVlJj</t>
  </si>
  <si>
    <t>Rubbin off the Paint</t>
  </si>
  <si>
    <t>0.000662</t>
  </si>
  <si>
    <t>0tbjiOUl4k492KPdWZS9sy</t>
  </si>
  <si>
    <t>0tdCy39PgWN8LFWu34ORn3</t>
  </si>
  <si>
    <t>21 Savage, Offset, Metro Boomin, Quavo</t>
  </si>
  <si>
    <t>Rap Saved Me (feat. Quavo)</t>
  </si>
  <si>
    <t>Slaughter Gang, LLC/Epic/Quality Control Music/Motown/Capitol/Boominati Worldwide/Republic</t>
  </si>
  <si>
    <t>0.00525</t>
  </si>
  <si>
    <t>0tgVpDi06FyKpA1z0VMD4v</t>
  </si>
  <si>
    <t>Perfect</t>
  </si>
  <si>
    <t>0tjZv2hChdHZCW1zFXpy1J</t>
  </si>
  <si>
    <t>HOY COBRÉ</t>
  </si>
  <si>
    <t>0.0464</t>
  </si>
  <si>
    <t>0todbbT9g5uQGbeFCiBf2F</t>
  </si>
  <si>
    <t>imagine</t>
  </si>
  <si>
    <t>0tp6mwUt99QnfY95T30Lqj</t>
  </si>
  <si>
    <t>Armin van Buuren</t>
  </si>
  <si>
    <t>Blah Blah Blah</t>
  </si>
  <si>
    <t>Armada Music</t>
  </si>
  <si>
    <t>0.00882</t>
  </si>
  <si>
    <t>0u2P5u6lvoDfwTYjAADbn4</t>
  </si>
  <si>
    <t>Billie Eilish, Khalid</t>
  </si>
  <si>
    <t>lovely (with Khalid)</t>
  </si>
  <si>
    <t>0u8rZGtXJrLtiSe34FPjGG</t>
  </si>
  <si>
    <t>Jimin</t>
  </si>
  <si>
    <t>Like Crazy (English Version)</t>
  </si>
  <si>
    <t>0.00306</t>
  </si>
  <si>
    <t>0uDdI4fAXCuNhQbmxENdsO</t>
  </si>
  <si>
    <t>Kehlani</t>
  </si>
  <si>
    <t>Can I</t>
  </si>
  <si>
    <t>TSNMI / Atlantic</t>
  </si>
  <si>
    <t>0.419</t>
  </si>
  <si>
    <t>0uFForNKQPvgSCnxlZIhQy</t>
  </si>
  <si>
    <t>Let Me Get Me</t>
  </si>
  <si>
    <t>0uHrMbMv3c78398pIANDqR</t>
  </si>
  <si>
    <t>Joost</t>
  </si>
  <si>
    <t>Europapa</t>
  </si>
  <si>
    <t>Joost Klein</t>
  </si>
  <si>
    <t>0uI7yAKUf52Cn7y3sYyjiX</t>
  </si>
  <si>
    <t>Dominic Fike</t>
  </si>
  <si>
    <t>3 Nights</t>
  </si>
  <si>
    <t>0uIfrUwwg0Z7KTitul7E3T</t>
  </si>
  <si>
    <t>YO LE LLEGO</t>
  </si>
  <si>
    <t>0.0104</t>
  </si>
  <si>
    <t>0uRrG2jRR5tuifsYIJHEao</t>
  </si>
  <si>
    <t>Sand In My Boots</t>
  </si>
  <si>
    <t>0uUNN1nSoUx1A4fkDCWDQ7</t>
  </si>
  <si>
    <t>Ava Max</t>
  </si>
  <si>
    <t>So Am I</t>
  </si>
  <si>
    <t>0.0737</t>
  </si>
  <si>
    <t>0ubdf6zWT1It2saK41SkO0</t>
  </si>
  <si>
    <t>Problems</t>
  </si>
  <si>
    <t>0udOCZp7yk0Ml92C0k8H8D</t>
  </si>
  <si>
    <t>That's On Me</t>
  </si>
  <si>
    <t>0.591</t>
  </si>
  <si>
    <t>0ug5NqcwcFR2xrfTkc7k8e</t>
  </si>
  <si>
    <t>Style</t>
  </si>
  <si>
    <t>0.00245</t>
  </si>
  <si>
    <t>0usLRFLmYXYahKNgXxsuJc</t>
  </si>
  <si>
    <t>Trivia 起 : Just Dance</t>
  </si>
  <si>
    <t>0.0907</t>
  </si>
  <si>
    <t>0utlOiJy2weVl9WTkcEWHy</t>
  </si>
  <si>
    <t>Neighbors</t>
  </si>
  <si>
    <t>0uxDHazXSSu9bSZ28LsnAN</t>
  </si>
  <si>
    <t>Avicii, Agnes, Vargas &amp; Lagola</t>
  </si>
  <si>
    <t>Tough Love</t>
  </si>
  <si>
    <t>0v1x6rN6JHRapa03JElljE</t>
  </si>
  <si>
    <t>0v2LUO8oTHnkjQ8MmKuXyk</t>
  </si>
  <si>
    <t>raindrops (an angel cried)</t>
  </si>
  <si>
    <t>0.942</t>
  </si>
  <si>
    <t>0v36cov6Z6aEV5ZgIlqZMk</t>
  </si>
  <si>
    <t>Rockstar In His Prime</t>
  </si>
  <si>
    <t>0.415</t>
  </si>
  <si>
    <t>0v4z1tuZvn6LGknom9Qx7d</t>
  </si>
  <si>
    <t>Babe (Taylor's Version) (From The Vault)</t>
  </si>
  <si>
    <t>0.0538</t>
  </si>
  <si>
    <t>0v9Wz8o0BT8DU38R4ddjeH</t>
  </si>
  <si>
    <t>Chance the Rapper, Lil Wayne, 2 Chainz</t>
  </si>
  <si>
    <t>No Problem (feat. Lil Wayne &amp; 2 Chainz)</t>
  </si>
  <si>
    <t>0vQcyuMEfRBd21ojZ62N2L</t>
  </si>
  <si>
    <t>Boys Will Be Boys</t>
  </si>
  <si>
    <t>0.408</t>
  </si>
  <si>
    <t>0vR2rIVORmgeKiGIgNT0fV</t>
  </si>
  <si>
    <t>Calvin Harris, Tom Grennan</t>
  </si>
  <si>
    <t>By Your Side (feat. Tom Grennan)</t>
  </si>
  <si>
    <t>0.0514</t>
  </si>
  <si>
    <t>0vVMlbdYx2080Oa9FndPZr</t>
  </si>
  <si>
    <t>long story short</t>
  </si>
  <si>
    <t>0.674</t>
  </si>
  <si>
    <t>0veNpTQFqfmTX0rsJmO2rO</t>
  </si>
  <si>
    <t>The Man, The Myth, The Legend - Interlude</t>
  </si>
  <si>
    <t>0.916</t>
  </si>
  <si>
    <t>0vjeOZ3Ft5jvAi9SBFJm1j</t>
  </si>
  <si>
    <t>Metro Boomin, Future, Chris Brown</t>
  </si>
  <si>
    <t>Superhero (Heroes &amp; Villains) [with Future &amp; Chris Brown]</t>
  </si>
  <si>
    <t>0vmANNClszGQZ0FISySK61</t>
  </si>
  <si>
    <t>The Jackson 5</t>
  </si>
  <si>
    <t>I Saw Mommy Kissing Santa Claus</t>
  </si>
  <si>
    <t>UNI/MOTOWN</t>
  </si>
  <si>
    <t>0.301</t>
  </si>
  <si>
    <t>0vrmHPfoBadXVr2n0m1aqZ</t>
  </si>
  <si>
    <t>Heaven</t>
  </si>
  <si>
    <t>0w1ZtnzQmtmuuoKxHT0pLL</t>
  </si>
  <si>
    <t>Summer Games</t>
  </si>
  <si>
    <t>0.481</t>
  </si>
  <si>
    <t>0w3Mfe4PIVjuFjJbe3OlYv</t>
  </si>
  <si>
    <t>8am in Charlotte</t>
  </si>
  <si>
    <t>0.643</t>
  </si>
  <si>
    <t>0w5Bdu51Ka25Pf3hojsKHh</t>
  </si>
  <si>
    <t>Paramore</t>
  </si>
  <si>
    <t>Hard Times</t>
  </si>
  <si>
    <t>0.00647</t>
  </si>
  <si>
    <t>0wEC0GNF74lAqrEFZJMl1m</t>
  </si>
  <si>
    <t>PUPPET</t>
  </si>
  <si>
    <t>0.00235</t>
  </si>
  <si>
    <t>0wHFktze2PHC5jDt3B17DC</t>
  </si>
  <si>
    <t>First Class</t>
  </si>
  <si>
    <t>0wYOlCybpxFc2azWLyYj0S</t>
  </si>
  <si>
    <t>WhoHeem</t>
  </si>
  <si>
    <t>Lets Link</t>
  </si>
  <si>
    <t>Arista Records/Columbia Records</t>
  </si>
  <si>
    <t>0.00667</t>
  </si>
  <si>
    <t>0wavGRldH0AWyu2zvTz8zb</t>
  </si>
  <si>
    <t>Sweet Nothing</t>
  </si>
  <si>
    <t>0.964</t>
  </si>
  <si>
    <t>0wbnC9AUenxp613TYaJsGK</t>
  </si>
  <si>
    <t>Narcos</t>
  </si>
  <si>
    <t>0wdV94AXGRphrbkDWLNzVC</t>
  </si>
  <si>
    <t>Panic! At The Disco</t>
  </si>
  <si>
    <t>Roaring 20s</t>
  </si>
  <si>
    <t>DCD2 / Fueled By Ramen</t>
  </si>
  <si>
    <t>0.0467</t>
  </si>
  <si>
    <t>0wfbD5rAksdXUzRvMfM3x5</t>
  </si>
  <si>
    <t>The One</t>
  </si>
  <si>
    <t>0.238</t>
  </si>
  <si>
    <t>0wihfILRNOwE2156Shezc8</t>
  </si>
  <si>
    <t>Agosto</t>
  </si>
  <si>
    <t>0.0929</t>
  </si>
  <si>
    <t>0wshkEEcJUQU33RSRBb5dv</t>
  </si>
  <si>
    <t>BackOutsideBoyz</t>
  </si>
  <si>
    <t>0.0407</t>
  </si>
  <si>
    <t>0xBQvhJAm6f7J142ympKOn</t>
  </si>
  <si>
    <t>Mari Fernandez</t>
  </si>
  <si>
    <t>Não, Não Vou</t>
  </si>
  <si>
    <t>0.427</t>
  </si>
  <si>
    <t>0xG0SHshCStMEyNbNC5d4k</t>
  </si>
  <si>
    <t>Issues</t>
  </si>
  <si>
    <t>0.39</t>
  </si>
  <si>
    <t>0xGZjxYqcNQ8WqxyeZ4eSN</t>
  </si>
  <si>
    <t>Peso Pluma</t>
  </si>
  <si>
    <t>RUBICON</t>
  </si>
  <si>
    <t>0xIVvRmjztR1AwuHrkhH41</t>
  </si>
  <si>
    <t>Addicted To You</t>
  </si>
  <si>
    <t>0.0505</t>
  </si>
  <si>
    <t>0xIuPDzJSnJywALez8dwKR</t>
  </si>
  <si>
    <t>AP Dhillon</t>
  </si>
  <si>
    <t>With You</t>
  </si>
  <si>
    <t>Mass Appeal India</t>
  </si>
  <si>
    <t>0xPaZrF25ltzvz1a2Pm5DQ</t>
  </si>
  <si>
    <t>0xUvi7wldroBzaZCengPa5</t>
  </si>
  <si>
    <t>Money Man, Lil Baby</t>
  </si>
  <si>
    <t>24 (feat. Lil Baby)</t>
  </si>
  <si>
    <t>Black Circle / EMPIRE</t>
  </si>
  <si>
    <t>0xfMlIW8lS40qvpsUw1l0X</t>
  </si>
  <si>
    <t>Kungs</t>
  </si>
  <si>
    <t>Never Going Home</t>
  </si>
  <si>
    <t>0xl1w2q4VLojeXp4JfazPL</t>
  </si>
  <si>
    <t>Drake, 2 Chainz, Young Thug</t>
  </si>
  <si>
    <t>Sacrifices</t>
  </si>
  <si>
    <t>0xxZY5C9xxij3D1HkzbnfC</t>
  </si>
  <si>
    <t>Bobby "Boris" Pickett, The Crypt-Kickers</t>
  </si>
  <si>
    <t>Monster Mash</t>
  </si>
  <si>
    <t>Decca Music Group Ltd.</t>
  </si>
  <si>
    <t>0xzI1KAr0Yd9tv8jlIk3sn</t>
  </si>
  <si>
    <t>benny blanco, BTS, Snoop Dogg</t>
  </si>
  <si>
    <t>Bad Decisions (with BTS &amp; Snoop Dogg)</t>
  </si>
  <si>
    <t>Friends Keep Secrets/Interscope Records</t>
  </si>
  <si>
    <t>0.0185</t>
  </si>
  <si>
    <t>0y1QJc3SJVPKJ1OvFmFqe6</t>
  </si>
  <si>
    <t>KALEO</t>
  </si>
  <si>
    <t>Way down We Go</t>
  </si>
  <si>
    <t>0.579</t>
  </si>
  <si>
    <t>0y60itmpH0aPKsFiGxmtnh</t>
  </si>
  <si>
    <t>WILLOW</t>
  </si>
  <si>
    <t>Wait a Minute!</t>
  </si>
  <si>
    <t>Roc Nation W Smith P&amp;D</t>
  </si>
  <si>
    <t>0.0371</t>
  </si>
  <si>
    <t>0y675KDleCZEudjoeL1sQQ</t>
  </si>
  <si>
    <t>Feelings</t>
  </si>
  <si>
    <t>0.0934</t>
  </si>
  <si>
    <t>0y6kdSRCVQhSsHSpWvTUm7</t>
  </si>
  <si>
    <t>Taylor Swift, Gary Lightbody</t>
  </si>
  <si>
    <t>The Last Time (feat. Gary Lightbody of Snow Patrol) (Taylor’s Version)</t>
  </si>
  <si>
    <t>0y7Ao3CVJsyKFmqdjutiIF</t>
  </si>
  <si>
    <t>Gunna</t>
  </si>
  <si>
    <t>WUNNA</t>
  </si>
  <si>
    <t>0.0217</t>
  </si>
  <si>
    <t>0y8Pu7x5jXgUjOIJvQIF5L</t>
  </si>
  <si>
    <t>Metro Boomin, Don Toliver, Wizkid, BEAM, Toian</t>
  </si>
  <si>
    <t>Link Up (Metro Boomin &amp; Don Toliver, Wizkid feat. BEAM &amp; Toian) - Spider-Verse Remix (Spider-Man: Across the Spider-Verse )</t>
  </si>
  <si>
    <t>0y8mJFmm4ogCHnfe0oTuT6</t>
  </si>
  <si>
    <t>Fuckst mich nur ab</t>
  </si>
  <si>
    <t>0y9uTzK9cNKSAEHnpeRG8C</t>
  </si>
  <si>
    <t>DUCKWORTH.</t>
  </si>
  <si>
    <t>0.0536</t>
  </si>
  <si>
    <t>0yFvWTLs3iIwDbc91noXGT</t>
  </si>
  <si>
    <t>Chance the Rapper, TisaKorean, Murda Beatz</t>
  </si>
  <si>
    <t>GRoCERIES</t>
  </si>
  <si>
    <t>0yL7K9MzC20uBesZTPY81r</t>
  </si>
  <si>
    <t>DJ Matt D, Menor MC, MC GP, Vulgo FK</t>
  </si>
  <si>
    <t>Pandora</t>
  </si>
  <si>
    <t>GREE CASSUA</t>
  </si>
  <si>
    <t>0yLdNVWF3Srea0uzk55zFn</t>
  </si>
  <si>
    <t>Flowers</t>
  </si>
  <si>
    <t>0.0632</t>
  </si>
  <si>
    <t>0yUaLqhsVsguBpoOPL4cO7</t>
  </si>
  <si>
    <t>Ice Spice</t>
  </si>
  <si>
    <t>In Ha Mood</t>
  </si>
  <si>
    <t>0.696</t>
  </si>
  <si>
    <t>0yYwS7CXKIPC4kWPvZQfsT</t>
  </si>
  <si>
    <t>No Way!</t>
  </si>
  <si>
    <t>0.174</t>
  </si>
  <si>
    <t>0yc6Gst2xkRu0eMLeRMGCX</t>
  </si>
  <si>
    <t>Cigarettes After Sex</t>
  </si>
  <si>
    <t>Apocalypse</t>
  </si>
  <si>
    <t>Partisan Records</t>
  </si>
  <si>
    <t>0ypCvaP431mEM6znlVHNRP</t>
  </si>
  <si>
    <t>Fero47</t>
  </si>
  <si>
    <t>Puerto Rico</t>
  </si>
  <si>
    <t>Epic Germany</t>
  </si>
  <si>
    <t>0ypjMI7vHiDP4sLB1C0Qna</t>
  </si>
  <si>
    <t>0.0845</t>
  </si>
  <si>
    <t>0yt31hMKZMiyIEfiBiLD2N</t>
  </si>
  <si>
    <t>Whatever It Takes</t>
  </si>
  <si>
    <t>0.0409</t>
  </si>
  <si>
    <t>0yyZN5ASdrYu0XYWFzfxUu</t>
  </si>
  <si>
    <t>Jesse &amp; Joy, Gente De Zona</t>
  </si>
  <si>
    <t>3 A.M.</t>
  </si>
  <si>
    <t>0z8hI3OPS8ADPWtoCjjLl6</t>
  </si>
  <si>
    <t>Shawn Mendes, Tainy</t>
  </si>
  <si>
    <t>Summer of Love (Shawn Mendes &amp; Tainy)</t>
  </si>
  <si>
    <t>0.0297</t>
  </si>
  <si>
    <t>0zCfmceT1YvtZXGbR6Roht</t>
  </si>
  <si>
    <t>La La Land Cast</t>
  </si>
  <si>
    <t>Another Day Of Sun</t>
  </si>
  <si>
    <t>0.018</t>
  </si>
  <si>
    <t>0zCgWGmDF0aih5qexATyBn</t>
  </si>
  <si>
    <t>Mr.Kitty</t>
  </si>
  <si>
    <t>After Dark</t>
  </si>
  <si>
    <t>Negative Gain Productions</t>
  </si>
  <si>
    <t>0zLCBJZSiELJf02ucPP9wb</t>
  </si>
  <si>
    <t>SAINt JHN, Imanbek</t>
  </si>
  <si>
    <t>Roses - Imanbek Remix</t>
  </si>
  <si>
    <t>0.0143</t>
  </si>
  <si>
    <t>0zl3PdjIl320fK0pxBGWNR</t>
  </si>
  <si>
    <t>6ix9ine, Fetty Wap, A Boogie Wit da Hoodie</t>
  </si>
  <si>
    <t>KEKE</t>
  </si>
  <si>
    <t>0.0321</t>
  </si>
  <si>
    <t>0zlGnseLGzRIBA0TJcb3Bo</t>
  </si>
  <si>
    <t>Yohani, Jubin Nautiyal, Tanishk Bagchi, Rashmi Virag, Surya Ragunaathan</t>
  </si>
  <si>
    <t>Manike (From "Thank God")</t>
  </si>
  <si>
    <t>0.522</t>
  </si>
  <si>
    <t>0zo975x58DlXbZllWvfYhg</t>
  </si>
  <si>
    <t>When Emma Falls in Love (Taylor’s Version) (From The Vault)</t>
  </si>
  <si>
    <t>0.159</t>
  </si>
  <si>
    <t>0zzVTGyRrWpQu8Fr28NRAv</t>
  </si>
  <si>
    <t>Marshmello, Demi Lovato</t>
  </si>
  <si>
    <t>OK Not To Be OK</t>
  </si>
  <si>
    <t>Joytime Collective</t>
  </si>
  <si>
    <t>0.0172</t>
  </si>
  <si>
    <t>0zzsyWc45eUcSjw4FNHxeN</t>
  </si>
  <si>
    <t>Lady Gaga, Elton John</t>
  </si>
  <si>
    <t>Sine From Above (with Elton John)</t>
  </si>
  <si>
    <t>0.158</t>
  </si>
  <si>
    <t>1000nHvUdawXuUHgBod4Wv</t>
  </si>
  <si>
    <t>Panini</t>
  </si>
  <si>
    <t>0.342</t>
  </si>
  <si>
    <t>100fbGocyqbBPQkTDchi2g</t>
  </si>
  <si>
    <t>0.264</t>
  </si>
  <si>
    <t>104buTcnP2AsxqB7U1FIZ4</t>
  </si>
  <si>
    <t>Linkin Park, Kiiara</t>
  </si>
  <si>
    <t>Heavy (feat. Kiiara)</t>
  </si>
  <si>
    <t>0.0484</t>
  </si>
  <si>
    <t>1058fW9H3fZA6QjYCdOBad</t>
  </si>
  <si>
    <t>Don't Go Yet</t>
  </si>
  <si>
    <t>107CfwBqfICzcKur8k7UCA</t>
  </si>
  <si>
    <t>Eminem, Skylar Grey</t>
  </si>
  <si>
    <t>Tragic Endings (feat. Skylar Grey)</t>
  </si>
  <si>
    <t>0.429</t>
  </si>
  <si>
    <t>10IfXtjKQmOiON7tNAHv0y</t>
  </si>
  <si>
    <t>Yours</t>
  </si>
  <si>
    <t>에이스토리, 모스트콘텐츠</t>
  </si>
  <si>
    <t>10Igtw8bSDyyFs7KIsKngZ</t>
  </si>
  <si>
    <t>Lil Dicky, Chris Brown</t>
  </si>
  <si>
    <t>Freaky Friday (feat. Chris Brown)</t>
  </si>
  <si>
    <t>Commission/BMG</t>
  </si>
  <si>
    <t>10ImcQk9tihY1EKMDIbvXJ</t>
  </si>
  <si>
    <t>To Be Loved</t>
  </si>
  <si>
    <t>0.843</t>
  </si>
  <si>
    <t>10SRMwb9EuVS1K9rYsBfHQ</t>
  </si>
  <si>
    <t>Yet To Come</t>
  </si>
  <si>
    <t>0.0432</t>
  </si>
  <si>
    <t>10hMM5nsZQf66ldBlgWBfG</t>
  </si>
  <si>
    <t>Labrinth, Zendaya</t>
  </si>
  <si>
    <t>All For Us - from the HBO Original Series Euphoria</t>
  </si>
  <si>
    <t>10hcDov7xmcRviA8jLwEaI</t>
  </si>
  <si>
    <t>Need to Know</t>
  </si>
  <si>
    <t>10xV5l9nhLvFpR8mqzs0bL</t>
  </si>
  <si>
    <t>Marshmello, Khalid</t>
  </si>
  <si>
    <t>Joytime Collective/RCA Records</t>
  </si>
  <si>
    <t>113PlnpZbHd3WIqeYjhZWv</t>
  </si>
  <si>
    <t>Daddy Yankee, Sech</t>
  </si>
  <si>
    <t>Definitivamente</t>
  </si>
  <si>
    <t>116H0KvKr2Zl4RPuVBruDO</t>
  </si>
  <si>
    <t>Bad Bunny, Drake</t>
  </si>
  <si>
    <t>MIA</t>
  </si>
  <si>
    <t>0.0141</t>
  </si>
  <si>
    <t>1175r6ZmkUjX8dRJLz9Ohk</t>
  </si>
  <si>
    <t>The Walters</t>
  </si>
  <si>
    <t>I Love You So</t>
  </si>
  <si>
    <t>0.65</t>
  </si>
  <si>
    <t>11BKm0j4eYoCPPpCONAVwA</t>
  </si>
  <si>
    <t>Bloody Mary</t>
  </si>
  <si>
    <t>11EDhDAVDtGPoSar6ootYA</t>
  </si>
  <si>
    <t>Halsey, Lauren Jauregui</t>
  </si>
  <si>
    <t>Strangers</t>
  </si>
  <si>
    <t>0.01</t>
  </si>
  <si>
    <t>11EnQRgRMJwMAesfkB5pnu</t>
  </si>
  <si>
    <t>Lele Pons, Guaynaa</t>
  </si>
  <si>
    <t>Se Te Nota (with Guaynaa)</t>
  </si>
  <si>
    <t>Shots Studios &amp; Music/10:22pm/Interscope Records</t>
  </si>
  <si>
    <t>11Ey4yJVeWEsA73KjACkVY</t>
  </si>
  <si>
    <t>Ring</t>
  </si>
  <si>
    <t>0.565</t>
  </si>
  <si>
    <t>11GGSyTB8cS9TgONHBOhEX</t>
  </si>
  <si>
    <t>Madison Beer</t>
  </si>
  <si>
    <t>Home with You</t>
  </si>
  <si>
    <t>Access Records</t>
  </si>
  <si>
    <t>0.067</t>
  </si>
  <si>
    <t>11KJSRSgaDxqydKYiD2Jew</t>
  </si>
  <si>
    <t>Drake, Rihanna</t>
  </si>
  <si>
    <t>Too Good</t>
  </si>
  <si>
    <t>0.0573</t>
  </si>
  <si>
    <t>11OwAR3GlBj9E35Cznf7Lj</t>
  </si>
  <si>
    <t>Vulnerable</t>
  </si>
  <si>
    <t>0.132</t>
  </si>
  <si>
    <t>11P4sSu6BH2lAbWk1sL6cK</t>
  </si>
  <si>
    <t>Elton John</t>
  </si>
  <si>
    <t>Step Into Christmas - Remastered 1995</t>
  </si>
  <si>
    <t>0.0887</t>
  </si>
  <si>
    <t>11VApNQCWLJdzxWrlmwzUa</t>
  </si>
  <si>
    <t>Doja Cat, Nicki Minaj</t>
  </si>
  <si>
    <t>Say So (feat. Nicki Minaj)</t>
  </si>
  <si>
    <t>11ZRYISCsAsLyyJo47DudZ</t>
  </si>
  <si>
    <t>KAROL G, Bad Bunny</t>
  </si>
  <si>
    <t>Ahora Me Llama</t>
  </si>
  <si>
    <t>0.00982</t>
  </si>
  <si>
    <t>11ZulcYY4lowvcQm4oe3VJ</t>
  </si>
  <si>
    <t>Ashnikko, Princess Nokia</t>
  </si>
  <si>
    <t>Slumber Party (feat. Princess Nokia)</t>
  </si>
  <si>
    <t>0.00151</t>
  </si>
  <si>
    <t>11cDEev79fPKi6uJCjUhu8</t>
  </si>
  <si>
    <t>The Chainsmokers, 5 Seconds of Summer</t>
  </si>
  <si>
    <t>Who Do You Love</t>
  </si>
  <si>
    <t>11iIikXxC6NP0Ma8vMD27x</t>
  </si>
  <si>
    <t>Vundabar</t>
  </si>
  <si>
    <t>Alien Blues</t>
  </si>
  <si>
    <t>Gawk Records, under exclusive license to Amuseio AB</t>
  </si>
  <si>
    <t>0.0807</t>
  </si>
  <si>
    <t>11jGgkrtDbYaKlN0y1nPbC</t>
  </si>
  <si>
    <t>Sfera Ebbasta, Marracash, Guè</t>
  </si>
  <si>
    <t>Tik Tok (feat. Marracash &amp; Guè)</t>
  </si>
  <si>
    <t>0.0985</t>
  </si>
  <si>
    <t>11kDth1aKUEUMq9r1pqyds</t>
  </si>
  <si>
    <t>5% TINT</t>
  </si>
  <si>
    <t>Cactus Jack / Epic</t>
  </si>
  <si>
    <t>11o2y87vqODipLK98a1v34</t>
  </si>
  <si>
    <t>Jax Jones, Martin Solveig, Madison Beer, Europa</t>
  </si>
  <si>
    <t>All Day And Night</t>
  </si>
  <si>
    <t>11pEKMLmavDu8fxOB5QjbQ</t>
  </si>
  <si>
    <t>Pipe Down</t>
  </si>
  <si>
    <t>11xC6P3iKYpFThT6Ce1KdG</t>
  </si>
  <si>
    <t>Attention</t>
  </si>
  <si>
    <t>0.118</t>
  </si>
  <si>
    <t>123hB20IVD2yw1NMIgrqb3</t>
  </si>
  <si>
    <t>cakal</t>
  </si>
  <si>
    <t>İmdat</t>
  </si>
  <si>
    <t>Perros Blancos</t>
  </si>
  <si>
    <t>0.267</t>
  </si>
  <si>
    <t>127QTOFJsJQp5LbJbu3A1y</t>
  </si>
  <si>
    <t>Toosie Slide</t>
  </si>
  <si>
    <t>0.321</t>
  </si>
  <si>
    <t>127UT7AiWflJwjXWUBBVTQ</t>
  </si>
  <si>
    <t>Natanael Cano</t>
  </si>
  <si>
    <t>O Me Voy O Te Vas</t>
  </si>
  <si>
    <t>0.076</t>
  </si>
  <si>
    <t>12Fkyg9lpmaz2zmKOfw2Y2</t>
  </si>
  <si>
    <t>12M5uqx0ZuwkpLp5rJim1a</t>
  </si>
  <si>
    <t>Cornelia Street</t>
  </si>
  <si>
    <t>0.781</t>
  </si>
  <si>
    <t>12REd1n8PeiHHWOh066tpr</t>
  </si>
  <si>
    <t>Flume, kai</t>
  </si>
  <si>
    <t>Never Be Like You</t>
  </si>
  <si>
    <t>Future Classic</t>
  </si>
  <si>
    <t>0.436</t>
  </si>
  <si>
    <t>12SJpYZEdj4kzWZ8FPFg4Y</t>
  </si>
  <si>
    <t>Kendrick Lamar, SZA</t>
  </si>
  <si>
    <t>All The Stars (with SZA)</t>
  </si>
  <si>
    <t>12YCtLHGk6tP6RbHDHflCs</t>
  </si>
  <si>
    <t>MC Caverinha, KayBlack, Wall Hein</t>
  </si>
  <si>
    <t>Cartão Black</t>
  </si>
  <si>
    <t>12cZWGf5ZgLcKubEW9mx5q</t>
  </si>
  <si>
    <t>HOPE</t>
  </si>
  <si>
    <t>NF Real Music II</t>
  </si>
  <si>
    <t>0.396</t>
  </si>
  <si>
    <t>12hD59WtTU92K1VcCXqLlw</t>
  </si>
  <si>
    <t>RM, Anderson .Paak</t>
  </si>
  <si>
    <t>Still Life (with Anderson .Paak)</t>
  </si>
  <si>
    <t>0.277</t>
  </si>
  <si>
    <t>12iDo4Kdw9vA2X1lN3UTVu</t>
  </si>
  <si>
    <t>Bazzi, 21 Savage</t>
  </si>
  <si>
    <t>Focus (feat. 21 Savage)</t>
  </si>
  <si>
    <t>0.00694</t>
  </si>
  <si>
    <t>12ip0ceCeszDTDFxDY1AXJ</t>
  </si>
  <si>
    <t>Avicii, Billy Raffoul</t>
  </si>
  <si>
    <t>You Be Love (feat. Billy Raffoul)</t>
  </si>
  <si>
    <t>0.0351</t>
  </si>
  <si>
    <t>12mGwph2YzDIlChtq3EdXP</t>
  </si>
  <si>
    <t>Marshmello</t>
  </si>
  <si>
    <t>Monstercat</t>
  </si>
  <si>
    <t>0.0244</t>
  </si>
  <si>
    <t>12nBPF4Rh4XLFJV0YLN7uj</t>
  </si>
  <si>
    <t>Innocent (Taylor's Version)</t>
  </si>
  <si>
    <t>12o6dxWGk29uIAP3OWY0pM</t>
  </si>
  <si>
    <t>Homemade Dynamite</t>
  </si>
  <si>
    <t>132ALUzVLmqYB4UsBj5qD6</t>
  </si>
  <si>
    <t>Paulo Londra</t>
  </si>
  <si>
    <t>Adan y Eva</t>
  </si>
  <si>
    <t>135Lf4Q0CzlMNfOxbEUsLH</t>
  </si>
  <si>
    <t>Benson Boone</t>
  </si>
  <si>
    <t>GHOST TOWN</t>
  </si>
  <si>
    <t>Night Street Records, Inc./Warner Records Inc.</t>
  </si>
  <si>
    <t>0.389</t>
  </si>
  <si>
    <t>137mSruegm1u6x9NvwiagR</t>
  </si>
  <si>
    <t>Justin Bieber, The Kid LAROI</t>
  </si>
  <si>
    <t>Unstable (feat. The Kid LAROI)</t>
  </si>
  <si>
    <t>0.737</t>
  </si>
  <si>
    <t>13CVSGLSFl4UxpDVR6u3dq</t>
  </si>
  <si>
    <t>Strangers By Nature</t>
  </si>
  <si>
    <t>13EW51DKru044OJDJ9Bm8o</t>
  </si>
  <si>
    <t>The Kid LAROI, YoungBoy Never Broke Again, Internet Money</t>
  </si>
  <si>
    <t>TRAGIC (feat. Youngboy Never Broke Again &amp; Internet Money)</t>
  </si>
  <si>
    <t>0.0383</t>
  </si>
  <si>
    <t>13HVjjWUZFaWilh2QUJKsP</t>
  </si>
  <si>
    <t>James Bay</t>
  </si>
  <si>
    <t>Let It Go</t>
  </si>
  <si>
    <t>0.818</t>
  </si>
  <si>
    <t>13HsOwrwTA5HgLuoaDHncP</t>
  </si>
  <si>
    <t>Tyler, The Creator, Teezo Touchdown</t>
  </si>
  <si>
    <t>RUNITUP (feat. Teezo Touchdown)</t>
  </si>
  <si>
    <t>13Irp51zj01BZu2XtDrnAg</t>
  </si>
  <si>
    <t>2 Be Loved (Am I Ready)</t>
  </si>
  <si>
    <t>0.0922</t>
  </si>
  <si>
    <t>13X0XdLMOdtbXVtAj2ox4h</t>
  </si>
  <si>
    <t>Besándote</t>
  </si>
  <si>
    <t>0.0345</t>
  </si>
  <si>
    <t>13Z5Q40pa1Ly7aQk1oW8Ce</t>
  </si>
  <si>
    <t>Nicky Jam, Feid</t>
  </si>
  <si>
    <t>69</t>
  </si>
  <si>
    <t>0.109</t>
  </si>
  <si>
    <t>13ZyrkCDmRz5xY3seuAWYk</t>
  </si>
  <si>
    <t>Hear Me Calling</t>
  </si>
  <si>
    <t>13e6f8t7RKXuxZ0JdaaJRG</t>
  </si>
  <si>
    <t>Jorja Interlude</t>
  </si>
  <si>
    <t>0.762</t>
  </si>
  <si>
    <t>13hvHEstJ4sNbzdroPrPI3</t>
  </si>
  <si>
    <t>Dua Lipa, BLACKPINK</t>
  </si>
  <si>
    <t>Kiss and Make Up</t>
  </si>
  <si>
    <t>0.0557</t>
  </si>
  <si>
    <t>13jRSCLoWbCoU1XEdJRbgn</t>
  </si>
  <si>
    <t>Saturn Returns Interlude</t>
  </si>
  <si>
    <t>0.892</t>
  </si>
  <si>
    <t>13vDU8nPsvTGEVTMB8Vw7g</t>
  </si>
  <si>
    <t>Aya Nakamura, Maluma</t>
  </si>
  <si>
    <t>Djadja (feat. Maluma) - Remix</t>
  </si>
  <si>
    <t>Rec. 118</t>
  </si>
  <si>
    <t>13wNEvWmBsWaWVtiLPRIW5</t>
  </si>
  <si>
    <t>The Weeknd, Gesaffelstein</t>
  </si>
  <si>
    <t>Hurt You</t>
  </si>
  <si>
    <t>1418IuVKQPTYqt7QNJ9RXN</t>
  </si>
  <si>
    <t>King</t>
  </si>
  <si>
    <t>Maan Meri Jaan</t>
  </si>
  <si>
    <t>142PiXzA84lmEw2RstFHFa</t>
  </si>
  <si>
    <t>supernatural</t>
  </si>
  <si>
    <t>149BxWeweaCqmsyedkNiiE</t>
  </si>
  <si>
    <t>Wrecked</t>
  </si>
  <si>
    <t>14Bcv6siTBPw3TlP84dasC</t>
  </si>
  <si>
    <t>KSI</t>
  </si>
  <si>
    <t>Holiday</t>
  </si>
  <si>
    <t>14JzyD6FlBD5z0wV5P07YI</t>
  </si>
  <si>
    <t>when the party's over</t>
  </si>
  <si>
    <t>0.979</t>
  </si>
  <si>
    <t>14LdhxElpZS0rKVV4nxtdA</t>
  </si>
  <si>
    <t>Alessandra</t>
  </si>
  <si>
    <t>Queen of Kings</t>
  </si>
  <si>
    <t>0.0696</t>
  </si>
  <si>
    <t>14SaZBTjxlorHJQxXh01Hu</t>
  </si>
  <si>
    <t>14WWzenpaEgQZlqPq2nk4v</t>
  </si>
  <si>
    <t>Rihanna, Drake</t>
  </si>
  <si>
    <t>Work</t>
  </si>
  <si>
    <t>0.0752</t>
  </si>
  <si>
    <t>14boA065HMHWvqyPPEeN4y</t>
  </si>
  <si>
    <t>XXXTENTACION, Rio Santana, Judah, Andrez Babii</t>
  </si>
  <si>
    <t>I don’t even speak spanish lol - feat. Rio Santana, Judah, Andrez Babii</t>
  </si>
  <si>
    <t>14f1n3XCW3fQhAODW0CwLK</t>
  </si>
  <si>
    <t>MERO</t>
  </si>
  <si>
    <t>Wolke 10</t>
  </si>
  <si>
    <t>Groove Attack TraX</t>
  </si>
  <si>
    <t>0.0662</t>
  </si>
  <si>
    <t>14gkWVFMwdxBMyqBw1wmIg</t>
  </si>
  <si>
    <t>Ariana Grande, Ty Dolla $ign</t>
  </si>
  <si>
    <t>safety net (feat. Ty Dolla $ign)</t>
  </si>
  <si>
    <t>0.0703</t>
  </si>
  <si>
    <t>14kYOiFVPb7E7NfFbqhdln</t>
  </si>
  <si>
    <t>goodnight n go</t>
  </si>
  <si>
    <t>14kyXBpg91RVq8bNRDS1q2</t>
  </si>
  <si>
    <t>true story</t>
  </si>
  <si>
    <t>0.478</t>
  </si>
  <si>
    <t>14mHfNsSHN0FbLftyjrV9g</t>
  </si>
  <si>
    <t>Flipp Dinero</t>
  </si>
  <si>
    <t>Leave Me Alone</t>
  </si>
  <si>
    <t>Cinematic/Epic/We The Best</t>
  </si>
  <si>
    <t>14msK75pk3pA33pzPVNtBF</t>
  </si>
  <si>
    <t>7 rings</t>
  </si>
  <si>
    <t>14rWuS6yllHOdfZ8sZsZUj</t>
  </si>
  <si>
    <t>Feel Special</t>
  </si>
  <si>
    <t>0.0296</t>
  </si>
  <si>
    <t>14sOS5L36385FJ3OL8hew4</t>
  </si>
  <si>
    <t>Kygo, Sandro Cavazza</t>
  </si>
  <si>
    <t>Happy Now</t>
  </si>
  <si>
    <t>14wf185UxfNbSy8dwt4r4q</t>
  </si>
  <si>
    <t>Black Eyed Peas, Ozuna, J. Rey Soul</t>
  </si>
  <si>
    <t>MAMACITA</t>
  </si>
  <si>
    <t>152lZdxL1OR0ZMW6KquMif</t>
  </si>
  <si>
    <t>Location</t>
  </si>
  <si>
    <t>0.33</t>
  </si>
  <si>
    <t>1597vvneWf0zoQrg2D8yH6</t>
  </si>
  <si>
    <t>MC MENOR HR, MC MENOR SG, DJ ESCOBAR</t>
  </si>
  <si>
    <t>Evoque Prata</t>
  </si>
  <si>
    <t>GUETTO RECORDS</t>
  </si>
  <si>
    <t>0.306</t>
  </si>
  <si>
    <t>15EH2glphTjcarRjAsc0EB</t>
  </si>
  <si>
    <t>Straightenin</t>
  </si>
  <si>
    <t>15HMh4yxdf4wyxSZSlOgGZ</t>
  </si>
  <si>
    <t>0.434</t>
  </si>
  <si>
    <t>15JINEqzVMv3SvJTAXAKED</t>
  </si>
  <si>
    <t>Eminem, Rihanna</t>
  </si>
  <si>
    <t>Love The Way You Lie</t>
  </si>
  <si>
    <t>0.241</t>
  </si>
  <si>
    <t>15OCqNPYoLziEAsbVnqRj5</t>
  </si>
  <si>
    <t>Mimi Webb</t>
  </si>
  <si>
    <t>Good Without</t>
  </si>
  <si>
    <t>15OjBeqNX3bShsGYQbteRv</t>
  </si>
  <si>
    <t>Farruko</t>
  </si>
  <si>
    <t>La Tóxica</t>
  </si>
  <si>
    <t>0.0882</t>
  </si>
  <si>
    <t>15coTBAzEN1bOeipoNDZAR</t>
  </si>
  <si>
    <t>*NSYNC</t>
  </si>
  <si>
    <t>Merry Christmas, Happy Holidays</t>
  </si>
  <si>
    <t>15dnkAHcHC0vrIUlbiPiqU</t>
  </si>
  <si>
    <t>I Don’t Know Why</t>
  </si>
  <si>
    <t>0.0058</t>
  </si>
  <si>
    <t>15fZrZhdK0g1BS9sDeW6sD</t>
  </si>
  <si>
    <t>Loud Luxury, anders</t>
  </si>
  <si>
    <t>Love No More</t>
  </si>
  <si>
    <t>15k1TDabqSEmyXOwMq9RM7</t>
  </si>
  <si>
    <t>Jonas Esticado</t>
  </si>
  <si>
    <t>Investe Em Mim</t>
  </si>
  <si>
    <t>0.317</t>
  </si>
  <si>
    <t>15kQGEy89K8deJcZVFEn0N</t>
  </si>
  <si>
    <t>The Chainsmokers, Kelsea Ballerini</t>
  </si>
  <si>
    <t>This Feeling</t>
  </si>
  <si>
    <t>0.0651</t>
  </si>
  <si>
    <t>15qKrPi4Kg0z7g9HlwWyeb</t>
  </si>
  <si>
    <t>Bas, J. Cole, Lil Tjay</t>
  </si>
  <si>
    <t>[The Jackie] (with J. Cole &amp; Lil Tjay)</t>
  </si>
  <si>
    <t>Dreamville/Interscope Records</t>
  </si>
  <si>
    <t>0.333</t>
  </si>
  <si>
    <t>15xWRPHQMeqgdkGzInx3PY</t>
  </si>
  <si>
    <t>Falling Like The Stars</t>
  </si>
  <si>
    <t>0.823</t>
  </si>
  <si>
    <t>161DnLWsx1i3u1JT05lzqU</t>
  </si>
  <si>
    <t>Talking to the Moon</t>
  </si>
  <si>
    <t>167NczpNbRF7oWakJaY3Hh</t>
  </si>
  <si>
    <t>Niall Horan</t>
  </si>
  <si>
    <t>Slow Hands</t>
  </si>
  <si>
    <t>16dUQ4quIHDe4ZZ0wF1EMN</t>
  </si>
  <si>
    <t>KAROL G, Ovy On The Drums</t>
  </si>
  <si>
    <t>CAIRO</t>
  </si>
  <si>
    <t>0.483</t>
  </si>
  <si>
    <t>16oi4OiKmkO51l60F5R9kR</t>
  </si>
  <si>
    <t>DaBaby, Future, jetsonmade</t>
  </si>
  <si>
    <t>LIGHTSKIN SH*T (feat. Future &amp; jetsonmade)</t>
  </si>
  <si>
    <t>16wAOAZ2OkqoIDN7TpChjR</t>
  </si>
  <si>
    <t>Yummy</t>
  </si>
  <si>
    <t>16x6tqeSkIjoLEf7SJLlYy</t>
  </si>
  <si>
    <t>Ratchet Happy Birthday</t>
  </si>
  <si>
    <t>0.458</t>
  </si>
  <si>
    <t>16x9bQHw8TBNaGDyULvwad</t>
  </si>
  <si>
    <t>before I close my eyes</t>
  </si>
  <si>
    <t>0.976</t>
  </si>
  <si>
    <t>170DNUSnQRp1tGpppF26pA</t>
  </si>
  <si>
    <t>Polo G</t>
  </si>
  <si>
    <t>Epidemic</t>
  </si>
  <si>
    <t>1797zYiX4cKosMH836X9Gt</t>
  </si>
  <si>
    <t>Bad Bunny, Tony Dize</t>
  </si>
  <si>
    <t>La Corriente</t>
  </si>
  <si>
    <t>17CWWoszMuoGecCJzmOubE</t>
  </si>
  <si>
    <t>J CHRIST</t>
  </si>
  <si>
    <t>17Fd6Yb7mSbinKG8LoWfFl</t>
  </si>
  <si>
    <t>Mike Posner, Seeb</t>
  </si>
  <si>
    <t>I Took A Pill In Ibiza - Seeb Remix</t>
  </si>
  <si>
    <t>Monster Mountain, LLC / Island</t>
  </si>
  <si>
    <t>0.0353</t>
  </si>
  <si>
    <t>17FyWGvqby379Q92sn23jW</t>
  </si>
  <si>
    <t>17IBDpAl3J39swaoPlfGpp</t>
  </si>
  <si>
    <t>Drake, Lil Yachty</t>
  </si>
  <si>
    <t>Another Late Night (feat. Lil Yachty)</t>
  </si>
  <si>
    <t>0.0347</t>
  </si>
  <si>
    <t>17JYzDCW1UTndfURuTydF2</t>
  </si>
  <si>
    <t>Troye Sivan, Ariana Grande</t>
  </si>
  <si>
    <t>Dance To This (feat. Ariana Grande)</t>
  </si>
  <si>
    <t>EMI Recorded Music Australia Pty Ltd</t>
  </si>
  <si>
    <t>0.00632</t>
  </si>
  <si>
    <t>17UUYZ290omPaJY4wKeyHh</t>
  </si>
  <si>
    <t>Me Dijeron</t>
  </si>
  <si>
    <t>0.0273</t>
  </si>
  <si>
    <t>17UfXrL7Run3GyZJW4uRjC</t>
  </si>
  <si>
    <t>Jorge &amp; Mateus</t>
  </si>
  <si>
    <t>Paradigmas</t>
  </si>
  <si>
    <t>0.322</t>
  </si>
  <si>
    <t>17Yq72h0p15OhCbZ5lJ5gd</t>
  </si>
  <si>
    <t>Cardi B</t>
  </si>
  <si>
    <t>Bickenhead</t>
  </si>
  <si>
    <t>0.154</t>
  </si>
  <si>
    <t>17cia5k4BpGVlyEfqrFH50</t>
  </si>
  <si>
    <t>Can’t Catch Me Now - from The Hunger Games: The Ballad of Songbirds &amp; Snakes</t>
  </si>
  <si>
    <t>Lions Gate Entertainment Inc. under exclusive license to Geffen Records</t>
  </si>
  <si>
    <t>0.855</t>
  </si>
  <si>
    <t>17js0w8GTkTUFGFM6PYvBd</t>
  </si>
  <si>
    <t>Fuerza Regida, Peso Pluma</t>
  </si>
  <si>
    <t>Igualito a Mi Apá</t>
  </si>
  <si>
    <t>17phhZDn6oGtzMe56NuWvj</t>
  </si>
  <si>
    <t>Teddy Swims</t>
  </si>
  <si>
    <t>Lose Control</t>
  </si>
  <si>
    <t>17vGPZ5EsdvtgAOCD4FLWI</t>
  </si>
  <si>
    <t>AP - Music from the film Boogie</t>
  </si>
  <si>
    <t>Victor Victor Worldwide / Republic Records</t>
  </si>
  <si>
    <t>1839RWzPRZCVgvamu4sHSN</t>
  </si>
  <si>
    <t>Cash Cash, Conor Maynard</t>
  </si>
  <si>
    <t>All My Love (feat. Conor Maynard)</t>
  </si>
  <si>
    <t>186NCtNk1tUYS7c2DxgJ7O</t>
  </si>
  <si>
    <t>V</t>
  </si>
  <si>
    <t>Christmas Tree</t>
  </si>
  <si>
    <t>MOST CONTENTS</t>
  </si>
  <si>
    <t>0.699</t>
  </si>
  <si>
    <t>18HNGxDOcshRU2Hdu8tMOM</t>
  </si>
  <si>
    <t>Gambi</t>
  </si>
  <si>
    <t>POPOPOP</t>
  </si>
  <si>
    <t>0.0486</t>
  </si>
  <si>
    <t>18HOjcvTVV7W8YzBuOsAPS</t>
  </si>
  <si>
    <t>Un Verano Sin Ti</t>
  </si>
  <si>
    <t>0.693</t>
  </si>
  <si>
    <t>18W92Zm1KjLCbUIszOhpkD</t>
  </si>
  <si>
    <t>NOTD, Bea Miller</t>
  </si>
  <si>
    <t>I Wanna Know (feat. Bea Miller)</t>
  </si>
  <si>
    <t>0.0253</t>
  </si>
  <si>
    <t>18XlJEroUwFo0tLZxscgXE</t>
  </si>
  <si>
    <t>Maroon 5</t>
  </si>
  <si>
    <t>Lost</t>
  </si>
  <si>
    <t>18asYwWugKjjsihZ0YvRxO</t>
  </si>
  <si>
    <t>Tiësto, Ava Max</t>
  </si>
  <si>
    <t>The Motto</t>
  </si>
  <si>
    <t>18ddJHQ7CUzNBiy55L0Xjj</t>
  </si>
  <si>
    <t>RealestK</t>
  </si>
  <si>
    <t>WFM</t>
  </si>
  <si>
    <t>1893821 Records DK</t>
  </si>
  <si>
    <t>0.72</t>
  </si>
  <si>
    <t>18ssFhD04lWo1RzpcohnrG</t>
  </si>
  <si>
    <t>Anyone</t>
  </si>
  <si>
    <t>Island Records/Hollywood Records</t>
  </si>
  <si>
    <t>0.876</t>
  </si>
  <si>
    <t>18uSfZqFBxQFi8CsXOIbhy</t>
  </si>
  <si>
    <t>Cher</t>
  </si>
  <si>
    <t>DJ Play A Christmas Song</t>
  </si>
  <si>
    <t>18uwL0vNUanqZH0ro2QcOP</t>
  </si>
  <si>
    <t>Jeremy Zucker</t>
  </si>
  <si>
    <t>comethru</t>
  </si>
  <si>
    <t>0.607</t>
  </si>
  <si>
    <t>18vXApRmJSgQ6wG2ll9AOg</t>
  </si>
  <si>
    <t>RAPSTAR</t>
  </si>
  <si>
    <t>0.41</t>
  </si>
  <si>
    <t>18zQTt3ifDv6iLni2YuXMg</t>
  </si>
  <si>
    <t>Born Again</t>
  </si>
  <si>
    <t>Roc Nation/Def Jam/Hollywood</t>
  </si>
  <si>
    <t>0.475</t>
  </si>
  <si>
    <t>193Dm5SqYy3hTSbuzxbwKc</t>
  </si>
  <si>
    <t>Writer In The Dark</t>
  </si>
  <si>
    <t>0.73</t>
  </si>
  <si>
    <t>19CSr8rwW05VJL2F91KFNK</t>
  </si>
  <si>
    <t>ivy</t>
  </si>
  <si>
    <t>19Ec2gbNtQTE44IizcPjtD</t>
  </si>
  <si>
    <t>Lil Uzi Vert, Future</t>
  </si>
  <si>
    <t>Wassup (feat. Future)</t>
  </si>
  <si>
    <t>0.352</t>
  </si>
  <si>
    <t>19Fg3WrTfo35Ji3PtfZE6J</t>
  </si>
  <si>
    <t>Auntie Diaries</t>
  </si>
  <si>
    <t>0.745</t>
  </si>
  <si>
    <t>19GVttbvglsRrRB8FGGM05</t>
  </si>
  <si>
    <t>Raim Laode</t>
  </si>
  <si>
    <t>Komang</t>
  </si>
  <si>
    <t>0.405</t>
  </si>
  <si>
    <t>19HA9J80qZfIkAnp2g8N2S</t>
  </si>
  <si>
    <t>Famous</t>
  </si>
  <si>
    <t>19MBk3PbNFE36wqIqkMq9H</t>
  </si>
  <si>
    <t>Alvaro Soler</t>
  </si>
  <si>
    <t>La Cintura</t>
  </si>
  <si>
    <t>Airforce1</t>
  </si>
  <si>
    <t>19OXtYzrJyCrQvTbfukt4H</t>
  </si>
  <si>
    <t>Maluma, Myke Towers</t>
  </si>
  <si>
    <t>Madrid (feat. Myke Towers)</t>
  </si>
  <si>
    <t>19WjVVgXjdKXfLXoaDPwTM</t>
  </si>
  <si>
    <t>...Ready For It?</t>
  </si>
  <si>
    <t>19a3JfW8BQwqHWUMbcqSx8</t>
  </si>
  <si>
    <t>0.0711</t>
  </si>
  <si>
    <t>19hh7DkfRBrpRGYfKlw7jb</t>
  </si>
  <si>
    <t>5 Seconds of Summer</t>
  </si>
  <si>
    <t>Valentine</t>
  </si>
  <si>
    <t>0.0601</t>
  </si>
  <si>
    <t>1A6OTy97kk0mMdm78rHsm8</t>
  </si>
  <si>
    <t>0.551</t>
  </si>
  <si>
    <t>1A85fOmviQuGgkF6Lww6Nd</t>
  </si>
  <si>
    <t>Midnight Train</t>
  </si>
  <si>
    <t>1ABS9lKaZ1uXkXCqr9zFO7</t>
  </si>
  <si>
    <t>Kids Again</t>
  </si>
  <si>
    <t>1ADjWm8QNhgNV8yCNNgQ1T</t>
  </si>
  <si>
    <t>1AGjF8pckOxTGeb5zubyqH</t>
  </si>
  <si>
    <t>Loredana</t>
  </si>
  <si>
    <t>Genick</t>
  </si>
  <si>
    <t>1AI7UPw3fgwAFkvAlZWhE0</t>
  </si>
  <si>
    <t>Ed Sheeran, Stormzy</t>
  </si>
  <si>
    <t>Take Me Back to London (feat. Stormzy)</t>
  </si>
  <si>
    <t>0.219</t>
  </si>
  <si>
    <t>1AT4xjNarTswd0UZ5FlmKF</t>
  </si>
  <si>
    <t>Motiv8</t>
  </si>
  <si>
    <t>1AVu7Kc2MRrLfOG1RCEf07</t>
  </si>
  <si>
    <t>Ozuna, Arthur Hanlon</t>
  </si>
  <si>
    <t>Aura</t>
  </si>
  <si>
    <t>0.947</t>
  </si>
  <si>
    <t>1AZjCZSGEjlxUufFQwSszF</t>
  </si>
  <si>
    <t>RM, Youjeen</t>
  </si>
  <si>
    <t>Wild Flower (with youjeen)</t>
  </si>
  <si>
    <t>1AhDOtG9vPSOmsWgNW0BEY</t>
  </si>
  <si>
    <t>Bohemian Rhapsody - Remastered 2011</t>
  </si>
  <si>
    <t>1AkTW13ysu0AJrwuM6UY0I</t>
  </si>
  <si>
    <t>Charly Black, Daddy Yankee</t>
  </si>
  <si>
    <t>Gyal You a Party Animal - Remix</t>
  </si>
  <si>
    <t>Allezgo Productions</t>
  </si>
  <si>
    <t>1Al4Z4K76RCKj31mExavs7</t>
  </si>
  <si>
    <t>mgk, Bring Me The Horizon</t>
  </si>
  <si>
    <t>maybe (feat. Bring Me The Horizon)</t>
  </si>
  <si>
    <t>Bad Boy / Interscope</t>
  </si>
  <si>
    <t>0.000745</t>
  </si>
  <si>
    <t>1Ame8XTX6QHY0l0ahqUhgv</t>
  </si>
  <si>
    <t>Måneskin</t>
  </si>
  <si>
    <t>THE LONELIEST</t>
  </si>
  <si>
    <t>1AnkdcHl86kEhDvhaKDuIe</t>
  </si>
  <si>
    <t>Stay High</t>
  </si>
  <si>
    <t>0.439</t>
  </si>
  <si>
    <t>1AqemxWsT0iGg5Lvkm16Bt</t>
  </si>
  <si>
    <t>A$AP Rocky, FKA twigs</t>
  </si>
  <si>
    <t>Fukk Sleep (feat. FKA twigs)</t>
  </si>
  <si>
    <t>A$AP Worldwide/Polo Grounds Music/RCA Records</t>
  </si>
  <si>
    <t>1ArLnG0bHaHPXqf08sEKM0</t>
  </si>
  <si>
    <t>Consequences - orchestra</t>
  </si>
  <si>
    <t>0.645</t>
  </si>
  <si>
    <t>1Av69kr9JitqPWo7WJLS5q</t>
  </si>
  <si>
    <t>Kina, Adriana Proenza</t>
  </si>
  <si>
    <t>Can We Kiss Forever?</t>
  </si>
  <si>
    <t>0.898</t>
  </si>
  <si>
    <t>1B4gJRq61xTs6r1O0Uq2iY</t>
  </si>
  <si>
    <t>Takeoff</t>
  </si>
  <si>
    <t>Casper</t>
  </si>
  <si>
    <t>0.525</t>
  </si>
  <si>
    <t>1BAU6v0fuAV914qMUEESR1</t>
  </si>
  <si>
    <t>Born With A Beer In My Hand</t>
  </si>
  <si>
    <t>0.0502</t>
  </si>
  <si>
    <t>1BCBBO8VUEFOb6RBct4XDp</t>
  </si>
  <si>
    <t>Broken Smile (My All)</t>
  </si>
  <si>
    <t>0.0459</t>
  </si>
  <si>
    <t>1BKT2I9x4RGKaKqW4up34s</t>
  </si>
  <si>
    <t>DMX</t>
  </si>
  <si>
    <t>Ruff Ryders' Anthem</t>
  </si>
  <si>
    <t>0.0564</t>
  </si>
  <si>
    <t>1BSMpVGWs3v5BZKnAQziAc</t>
  </si>
  <si>
    <t>Charlie Puth</t>
  </si>
  <si>
    <t>Light Switch</t>
  </si>
  <si>
    <t>1BYZxKSf0aTxp8ZFoeyM3d</t>
  </si>
  <si>
    <t>girl in red</t>
  </si>
  <si>
    <t>we fell in love in october</t>
  </si>
  <si>
    <t>world in red</t>
  </si>
  <si>
    <t>1Bdptrvb7nQkq8kCw3siE9</t>
  </si>
  <si>
    <t>Ed Sheeran, Young Thug, J Hus</t>
  </si>
  <si>
    <t>Feels (feat. Young Thug &amp; J Hus)</t>
  </si>
  <si>
    <t>1Bf8wk84B42gGewriwJlT9</t>
  </si>
  <si>
    <t>S3BZS, Mc Gw, Mc Menor Do Alvorada</t>
  </si>
  <si>
    <t>MONTAGEM - PR FUNK</t>
  </si>
  <si>
    <t>S3BZS</t>
  </si>
  <si>
    <t>1BkY0N8ChFk2mdLbAUu8ZK</t>
  </si>
  <si>
    <t>Musical Youth</t>
  </si>
  <si>
    <t>Pass The Dutchie</t>
  </si>
  <si>
    <t>0.459</t>
  </si>
  <si>
    <t>1Bqxj0aH5KewYHKUg1IdrF</t>
  </si>
  <si>
    <t>G-Eazy, Marc E. Bassy</t>
  </si>
  <si>
    <t>Some Kind Of Drug (feat. Marc E. Bassy)</t>
  </si>
  <si>
    <t>0.0705</t>
  </si>
  <si>
    <t>1BuZAIO8WZpavWVbbq3Lci</t>
  </si>
  <si>
    <t>Rae Sremmurd, Swae Lee, Slim Jxmmi, Juicy J</t>
  </si>
  <si>
    <t>Powerglide (feat. Juicy J) - From SR3MM</t>
  </si>
  <si>
    <t>0.0168</t>
  </si>
  <si>
    <t>1BxfuPKGuaTgP7aM0Bbdwr</t>
  </si>
  <si>
    <t>Cruel Summer</t>
  </si>
  <si>
    <t>1BxkZE73h9BN3qwuA15TA3</t>
  </si>
  <si>
    <t>Lil Baby, Gunna</t>
  </si>
  <si>
    <t>Drip Too Hard (Lil Baby &amp; Gunna)</t>
  </si>
  <si>
    <t>Quality Control Music/Young Stoner Life Records, a 300 Entertainment Label/Motown Records/Capitol Records</t>
  </si>
  <si>
    <t>0.0945</t>
  </si>
  <si>
    <t>1Bxzw8ag71snOU9IbhXVD6</t>
  </si>
  <si>
    <t>Kygo, The Night Game</t>
  </si>
  <si>
    <t>Kids in Love (feat. The Night Game)</t>
  </si>
  <si>
    <t>0.399</t>
  </si>
  <si>
    <t>1C7lXfx4Y5maVl4AgUVlHA</t>
  </si>
  <si>
    <t>Bad Bunny, Arcángel, De La Ghetto, Ñengo Flow</t>
  </si>
  <si>
    <t>ACHO PR</t>
  </si>
  <si>
    <t>1CCDIow4pPYyJYzhtTUYz2</t>
  </si>
  <si>
    <t>DaBaby, Migos</t>
  </si>
  <si>
    <t>RAW SHIT (feat. Migos)</t>
  </si>
  <si>
    <t>1CKd1PnqfYx0H12V9MSaIY</t>
  </si>
  <si>
    <t>Zedd, Liam Payne</t>
  </si>
  <si>
    <t>Get Low (with Liam Payne)</t>
  </si>
  <si>
    <t>1CUVN2kn7mW5FjkqXTR2W1</t>
  </si>
  <si>
    <t>Jonas Blue, JP Cooper</t>
  </si>
  <si>
    <t>Perfect Strangers</t>
  </si>
  <si>
    <t>Positiva</t>
  </si>
  <si>
    <t>0.372</t>
  </si>
  <si>
    <t>1CnPYaKxTVb4LWOtiGOm0m</t>
  </si>
  <si>
    <t>Jon Bellion</t>
  </si>
  <si>
    <t>All Time Low</t>
  </si>
  <si>
    <t>Capitol Records (CAP)</t>
  </si>
  <si>
    <t>0.0584</t>
  </si>
  <si>
    <t>1Crj1zkRMpsEjb9NOR6Zof</t>
  </si>
  <si>
    <t>Bizarrap, L-Gante</t>
  </si>
  <si>
    <t>L-Gante: Bzrp Music Sessions, Vol.38</t>
  </si>
  <si>
    <t>0.368</t>
  </si>
  <si>
    <t>1CsuHmKOfCYxPoO4xjlAWV</t>
  </si>
  <si>
    <t>Stromae</t>
  </si>
  <si>
    <t>L’enfer</t>
  </si>
  <si>
    <t>Universal Music Division Polydor</t>
  </si>
  <si>
    <t>1Cv1YLb4q0RzL6pybtaMLo</t>
  </si>
  <si>
    <t>Surfaces</t>
  </si>
  <si>
    <t>Sunday Best</t>
  </si>
  <si>
    <t>Surfaces Music / TenThousand Projects, LLC</t>
  </si>
  <si>
    <t>0.183</t>
  </si>
  <si>
    <t>1D2L6MefbXon28PzIk9I3r</t>
  </si>
  <si>
    <t>92 Explorer</t>
  </si>
  <si>
    <t>0.265</t>
  </si>
  <si>
    <t>1D3ODoXHBLpdxolZRHWV1j</t>
  </si>
  <si>
    <t>Jonas Blue, RAYE</t>
  </si>
  <si>
    <t>By Your Side</t>
  </si>
  <si>
    <t>0.0778</t>
  </si>
  <si>
    <t>1D3z6HTiQsNmZxjl7F7eoG</t>
  </si>
  <si>
    <t>J. Cole, 21 Savage, Morray</t>
  </si>
  <si>
    <t>m y . l i f e (with 21 Savage &amp; Morray)</t>
  </si>
  <si>
    <t>1DAibqbopEYULPEtE8WHTE</t>
  </si>
  <si>
    <t>What Would Pluto Do</t>
  </si>
  <si>
    <t>0.0506</t>
  </si>
  <si>
    <t>1DEkGXICCGLjDF7C65KBFw</t>
  </si>
  <si>
    <t>0.482</t>
  </si>
  <si>
    <t>1DFD5Fotzgn6yYXkYsKiGs</t>
  </si>
  <si>
    <t>MEDUZA, Goodboys</t>
  </si>
  <si>
    <t>Piece Of Your Heart</t>
  </si>
  <si>
    <t>0.0404</t>
  </si>
  <si>
    <t>1DIXPcTDzTj8ZMHt3PDt8p</t>
  </si>
  <si>
    <t>Coolio, L.V.</t>
  </si>
  <si>
    <t>Gangsta's Paradise</t>
  </si>
  <si>
    <t>Tommy Boy Music, LLC</t>
  </si>
  <si>
    <t>1DMEzmAoQIikcL52psptQL</t>
  </si>
  <si>
    <t>TEST DRIVE</t>
  </si>
  <si>
    <t>0.71</t>
  </si>
  <si>
    <t>1DNA2z7Txysjk3cNz2nDLm</t>
  </si>
  <si>
    <t>1DRJZUVcs6i6TkdNUXAi6m</t>
  </si>
  <si>
    <t>Estamos Bien</t>
  </si>
  <si>
    <t>0.799</t>
  </si>
  <si>
    <t>1DRW9bQzt2SE8f7H4KJZyL</t>
  </si>
  <si>
    <t>Miguel, Travis Scott</t>
  </si>
  <si>
    <t>Sky Walker (feat. Travis Scott)</t>
  </si>
  <si>
    <t>ByStorm Entertainment/RCA Records</t>
  </si>
  <si>
    <t>0.0876</t>
  </si>
  <si>
    <t>1DUSuNhF8P5vUGNPpQiZa5</t>
  </si>
  <si>
    <t>My Bad</t>
  </si>
  <si>
    <t>0.543</t>
  </si>
  <si>
    <t>1DWZUa5Mzf2BwzpHtgbHPY</t>
  </si>
  <si>
    <t>Good News</t>
  </si>
  <si>
    <t>0.853</t>
  </si>
  <si>
    <t>1DadkoAI2gicYJfindPY20</t>
  </si>
  <si>
    <t>Oasis</t>
  </si>
  <si>
    <t>Wonderwall - Remastered</t>
  </si>
  <si>
    <t>Big Brother</t>
  </si>
  <si>
    <t>0.000801</t>
  </si>
  <si>
    <t>1DcxnVNFAyVl2sDQ646pXS</t>
  </si>
  <si>
    <t>KEVIN ROLDAN</t>
  </si>
  <si>
    <t>PPP</t>
  </si>
  <si>
    <t>0.363</t>
  </si>
  <si>
    <t>1DdgqEZk4Hqfpl3drdXJun</t>
  </si>
  <si>
    <t>No Mistakes</t>
  </si>
  <si>
    <t>Getting Out Our Dreams, Inc./Def Jam Recordings</t>
  </si>
  <si>
    <t>1DhRbox3xkceP64k3JeYfW</t>
  </si>
  <si>
    <t>Ed Sheeran, Travis Scott</t>
  </si>
  <si>
    <t>Antisocial (with Travis Scott)</t>
  </si>
  <si>
    <t>1Dk3CfJEtqvj7Xg2AWwfEn</t>
  </si>
  <si>
    <t>Took His Time</t>
  </si>
  <si>
    <t>1DmW5Ep6ywYwxc2HMT5BG6</t>
  </si>
  <si>
    <t>Loreen</t>
  </si>
  <si>
    <t>Tattoo</t>
  </si>
  <si>
    <t>1Dp7JGFNjvg8Nk0CtMCcnr</t>
  </si>
  <si>
    <t>Hard Feelings/Loveless</t>
  </si>
  <si>
    <t>0.0328</t>
  </si>
  <si>
    <t>1DxEbt6OSbrkRthk6pjZue</t>
  </si>
  <si>
    <t>LiL CaKe, Migrantes, Nico Valdi</t>
  </si>
  <si>
    <t>MERCHO</t>
  </si>
  <si>
    <t>Sony Music Argentina</t>
  </si>
  <si>
    <t>1E1uGhNdBe6Dddbgs2KqtZ</t>
  </si>
  <si>
    <t>Jumpsuit</t>
  </si>
  <si>
    <t>0.00849</t>
  </si>
  <si>
    <t>1E5Xu8dur0fAjSP1VpVhAZ</t>
  </si>
  <si>
    <t>Best Friends</t>
  </si>
  <si>
    <t>1E6DEDWDKHoOW0fcFuDghV</t>
  </si>
  <si>
    <t>Khalid, SAFE</t>
  </si>
  <si>
    <t>Don't Pretend</t>
  </si>
  <si>
    <t>0.258</t>
  </si>
  <si>
    <t>1EHUQesfVKwbthtNcpBi9g</t>
  </si>
  <si>
    <t>The Kid LAROI, Miley Cyrus</t>
  </si>
  <si>
    <t>WITHOUT YOU (with Miley Cyrus)</t>
  </si>
  <si>
    <t>1EJIcDYXwSqipW5dFe4uJz</t>
  </si>
  <si>
    <t>DJ Khaled, Lil Baby, Lil Durk</t>
  </si>
  <si>
    <t>EVERY CHANCE I GET (feat. Lil Baby &amp; Lil Durk)</t>
  </si>
  <si>
    <t>0.000866</t>
  </si>
  <si>
    <t>1ELsaYdj2NlxLvkx9g24xZ</t>
  </si>
  <si>
    <t>Guilherme &amp; Benuto, Hugo &amp; Guilherme</t>
  </si>
  <si>
    <t>Haja Colírio (feat. Hugo &amp; Guilherme) - Ao Vivo</t>
  </si>
  <si>
    <t>1ENdcyhqdylaLsPVgB83qq</t>
  </si>
  <si>
    <t>Rod Wave, ATR Son Son</t>
  </si>
  <si>
    <t>Rags2Riches (feat. ATR Son Son)</t>
  </si>
  <si>
    <t>0.294</t>
  </si>
  <si>
    <t>1EQFOouqdKYdpbNoOHRVO2</t>
  </si>
  <si>
    <t>GAYLE</t>
  </si>
  <si>
    <t>abcdefu (angrier)</t>
  </si>
  <si>
    <t>Atlantic Records/Arthouse Records</t>
  </si>
  <si>
    <t>0.0658</t>
  </si>
  <si>
    <t>1EYeZGTMCjV7uVey5fNWXM</t>
  </si>
  <si>
    <t>CKay, ElGrandeToto</t>
  </si>
  <si>
    <t>love nwantiti (feat. ElGrande Toto) - North African Remix</t>
  </si>
  <si>
    <t>WM South Africa</t>
  </si>
  <si>
    <t>0.58</t>
  </si>
  <si>
    <t>1EaKU4dMbesXXd3BrLCtYG</t>
  </si>
  <si>
    <t>ELEMENT.</t>
  </si>
  <si>
    <t>0.204</t>
  </si>
  <si>
    <t>1Eck97uRMlprKOOJN9oO1E</t>
  </si>
  <si>
    <t>G-Eazy, Kehlani</t>
  </si>
  <si>
    <t>Good Life (with G-Eazy &amp; Kehlani)</t>
  </si>
  <si>
    <t>Artist Partner</t>
  </si>
  <si>
    <t>0.00464</t>
  </si>
  <si>
    <t>1Ej96GIBCTvgH7tNX1r3qr</t>
  </si>
  <si>
    <t>Sech, Darell</t>
  </si>
  <si>
    <t>Otro Trago</t>
  </si>
  <si>
    <t>Rich Music/Ingrooves Records</t>
  </si>
  <si>
    <t>1EoEU4HY57qaITp06TkC6B</t>
  </si>
  <si>
    <t>Duki</t>
  </si>
  <si>
    <t>Goteo</t>
  </si>
  <si>
    <t>SSJ Records / DALE PLAY Records</t>
  </si>
  <si>
    <t>1F2HXIJrE2Xn81OzT2zZvW</t>
  </si>
  <si>
    <t>French Montana, Swae Lee</t>
  </si>
  <si>
    <t>Bad Boy Entertainment/Epic Records</t>
  </si>
  <si>
    <t>0.0293</t>
  </si>
  <si>
    <t>1F9kEuwT29fgqlovIclu81</t>
  </si>
  <si>
    <t>mgk, Kellin Quinn</t>
  </si>
  <si>
    <t>love race (feat. Kellin Quinn)</t>
  </si>
  <si>
    <t>Bad Boy/Interscope Records</t>
  </si>
  <si>
    <t>0.00581</t>
  </si>
  <si>
    <t>1FBi1YWCAxlRmfuUbMINqO</t>
  </si>
  <si>
    <t>Runaway</t>
  </si>
  <si>
    <t>1FEiijYPJtyswChfcpv3p0</t>
  </si>
  <si>
    <t>Summertime Sadness</t>
  </si>
  <si>
    <t>1FP9s72rDYty6mfoOEYKnE</t>
  </si>
  <si>
    <t>Robin Schulz, KIDDO</t>
  </si>
  <si>
    <t>All We Got (feat. KIDDO)</t>
  </si>
  <si>
    <t>0.286</t>
  </si>
  <si>
    <t>1FUViuNSldssMIawrOXF2i</t>
  </si>
  <si>
    <t>I Got You</t>
  </si>
  <si>
    <t>0.0504</t>
  </si>
  <si>
    <t>1Fid2jjqsHViMX6xNH70hE</t>
  </si>
  <si>
    <t>Seafret</t>
  </si>
  <si>
    <t>Atlantis</t>
  </si>
  <si>
    <t>Sweet Jane Recordings</t>
  </si>
  <si>
    <t>1FlL8ycld6uVDDyhV7P5FA</t>
  </si>
  <si>
    <t>Cúrame</t>
  </si>
  <si>
    <t>0.584</t>
  </si>
  <si>
    <t>1FmdAhS8FqRoEJ4jcSfuKZ</t>
  </si>
  <si>
    <t>Logic, Jaden</t>
  </si>
  <si>
    <t>ICONIC (ft. Jaden Smith)</t>
  </si>
  <si>
    <t>0.00575</t>
  </si>
  <si>
    <t>1Ft13La2daEGqz5yWJC7lx</t>
  </si>
  <si>
    <t>Wolfine</t>
  </si>
  <si>
    <t>Bella</t>
  </si>
  <si>
    <t>1Fuc3pBiPFxAeSJoO8tDh5</t>
  </si>
  <si>
    <t>El Chachito, Junior H</t>
  </si>
  <si>
    <t>En Paris</t>
  </si>
  <si>
    <t>Rancho Humilde</t>
  </si>
  <si>
    <t>0.366</t>
  </si>
  <si>
    <t>1G1R0XgChe18Zr1o6tlmN6</t>
  </si>
  <si>
    <t>Watercolor Eyes - From “Euphoria” An HBO Original Series</t>
  </si>
  <si>
    <t>1G2CAJeP7rCwOZjlSJ0Zw3</t>
  </si>
  <si>
    <t>Major Lazer, J Balvin, El Alfa, Diplo</t>
  </si>
  <si>
    <t>Que Calor</t>
  </si>
  <si>
    <t>Mad Decent</t>
  </si>
  <si>
    <t>0.0372</t>
  </si>
  <si>
    <t>1G586ld1gbaECg4Bc6w40O</t>
  </si>
  <si>
    <t>1GN6qqehnqUfUHH1gfK81v</t>
  </si>
  <si>
    <t>Miley Cyrus, Brandi Carlile</t>
  </si>
  <si>
    <t>Thousand Miles (feat. Brandi Carlile)</t>
  </si>
  <si>
    <t>1GO9vCm5Cra5uWGSWQ5mGK</t>
  </si>
  <si>
    <t>In the Dark</t>
  </si>
  <si>
    <t>0.21</t>
  </si>
  <si>
    <t>1GQ3cCJMAhLqWARyVZWxnO</t>
  </si>
  <si>
    <t>Bing Crosby, The Andrews Sisters</t>
  </si>
  <si>
    <t>Mele Kalikimaka - Single Version</t>
  </si>
  <si>
    <t>0.808</t>
  </si>
  <si>
    <t>1GWxwShcDEdSvlr0jcpYI1</t>
  </si>
  <si>
    <t>Mahvettim</t>
  </si>
  <si>
    <t>1GYJpuLq41vEVKXiHGEY9j</t>
  </si>
  <si>
    <t>Emilia, Duki</t>
  </si>
  <si>
    <t>como si no importara</t>
  </si>
  <si>
    <t>1GeNui6m825V8jP4uKiIaH</t>
  </si>
  <si>
    <t>Young Thug, Lil Baby</t>
  </si>
  <si>
    <t>Bad Bad Bad (feat. Lil Baby)</t>
  </si>
  <si>
    <t>0.0976</t>
  </si>
  <si>
    <t>1GfBLbAhZUWdseuDqhocmn</t>
  </si>
  <si>
    <t>Skrillex, Fred again.., Flowdan</t>
  </si>
  <si>
    <t>Rumble</t>
  </si>
  <si>
    <t>OWSLA/Atlantic</t>
  </si>
  <si>
    <t>1GkHyypTFkUf0QQKwYoXH4</t>
  </si>
  <si>
    <t>benny blanco, Marshmello, Vance Joy</t>
  </si>
  <si>
    <t>You (with Marshmello &amp; Vance Joy)</t>
  </si>
  <si>
    <t>Interscope / Friends Keep Secrets / Joytime Collective</t>
  </si>
  <si>
    <t>0.0493</t>
  </si>
  <si>
    <t>1GpWY5RiInhezB8wGWs6oN</t>
  </si>
  <si>
    <t>7969 Santa</t>
  </si>
  <si>
    <t>1GtVGc1UYin3zpMUdNSSpM</t>
  </si>
  <si>
    <t>Midnight</t>
  </si>
  <si>
    <t>0.0867</t>
  </si>
  <si>
    <t>1GwMQaZz6Au3QLDbjbMdme</t>
  </si>
  <si>
    <t>1H3oIeKUEHpBhXUiso0IMH</t>
  </si>
  <si>
    <t>Bonez MC, RAF Camora, Gzuz</t>
  </si>
  <si>
    <t>Kokain</t>
  </si>
  <si>
    <t>1H7KnK26kc1YyellpbINEn</t>
  </si>
  <si>
    <t>Pop Smoke, 50 Cent, Roddy Ricch</t>
  </si>
  <si>
    <t>The Woo (feat. 50 Cent &amp; Roddy Ricch)</t>
  </si>
  <si>
    <t>1HCdems7PQZRj42QDWLA0A</t>
  </si>
  <si>
    <t>Timeless (Taylor’s Version) (From The Vault)</t>
  </si>
  <si>
    <t>1HF6P40Z7nfExGaB1Gk99v</t>
  </si>
  <si>
    <t>Lil Uzi Vert, Young Thug</t>
  </si>
  <si>
    <t>Got The Guap (feat. Young Thug)</t>
  </si>
  <si>
    <t>1HII0EIufOG0nGpWCQixbO</t>
  </si>
  <si>
    <t>ROSALÍA</t>
  </si>
  <si>
    <t>TUYA</t>
  </si>
  <si>
    <t>0.603</t>
  </si>
  <si>
    <t>1HLL8X0LH20F6Z9SLXLIjr</t>
  </si>
  <si>
    <t>Metro Boomin, Travis Scott, Kodak Black, 21 Savage</t>
  </si>
  <si>
    <t>No More (feat. Travis Scott, Kodak Black &amp; 21 Savage)</t>
  </si>
  <si>
    <t>0.413</t>
  </si>
  <si>
    <t>1HLaJowFbNM3MPyqnk5vjW</t>
  </si>
  <si>
    <t>Kali Uchis, KAROL G</t>
  </si>
  <si>
    <t>Labios Mordidos (with KAROL G)</t>
  </si>
  <si>
    <t>1HNywa8Bk0TmzRwQrzhtPo</t>
  </si>
  <si>
    <t>I Guess I Just Feel Like</t>
  </si>
  <si>
    <t>0.559</t>
  </si>
  <si>
    <t>1HTtUBEY3tuw2btgwwI2Ja</t>
  </si>
  <si>
    <t>Gucci Mane, Migos</t>
  </si>
  <si>
    <t>I Get the Bag (feat. Migos)</t>
  </si>
  <si>
    <t>0.0232</t>
  </si>
  <si>
    <t>1HagMz5nWk1HmevNCBOxF3</t>
  </si>
  <si>
    <t>Banx &amp; Ranx, Ella Eyre, Yxng Bane</t>
  </si>
  <si>
    <t>Answerphone (feat. Yxng Bane)</t>
  </si>
  <si>
    <t>1HbA4N1MiOsPthALesGFR1</t>
  </si>
  <si>
    <t>Shawn Mendes, Justin Bieber</t>
  </si>
  <si>
    <t>Monster (Shawn Mendes &amp; Justin Bieber)</t>
  </si>
  <si>
    <t>0.0593</t>
  </si>
  <si>
    <t>1Hd2XLitkt1PYCWSbfF5qV</t>
  </si>
  <si>
    <t>DJ Khaled, Cardi B, 21 Savage</t>
  </si>
  <si>
    <t>Wish Wish (feat. Cardi B &amp; 21 Savage)</t>
  </si>
  <si>
    <t>0.00218</t>
  </si>
  <si>
    <t>1HfMVBKM75vxSfsQ5VefZ5</t>
  </si>
  <si>
    <t>Lose You To Love Me</t>
  </si>
  <si>
    <t>0.576</t>
  </si>
  <si>
    <t>1HhNoOuqm1a5MXYEgAFl8o</t>
  </si>
  <si>
    <t>Imagine Dragons, JID, Arcane, League of Legends</t>
  </si>
  <si>
    <t>Enemy (with JID) - from the series Arcane League of Legends</t>
  </si>
  <si>
    <t>1Hohk6AufHZOrrhMXZppax</t>
  </si>
  <si>
    <t>ALIEN SUPERSTAR</t>
  </si>
  <si>
    <t>0.00453</t>
  </si>
  <si>
    <t>1HpzOCZbNWzxvvXfSGtSrX</t>
  </si>
  <si>
    <t>Mark Ronson, Camila Cabello</t>
  </si>
  <si>
    <t>Find U Again (feat. Camila Cabello)</t>
  </si>
  <si>
    <t>0.00548</t>
  </si>
  <si>
    <t>1Hs1uUl8o2VtDp1DABFq0O</t>
  </si>
  <si>
    <t>LIT killah, Tiago PZK, Maria Becerra, Duki, Emilia, Rusherking, Big One, FMK</t>
  </si>
  <si>
    <t>Los del Espacio</t>
  </si>
  <si>
    <t>1HvTxgCj0mTzQlEo0zLvFb</t>
  </si>
  <si>
    <t>In My Head</t>
  </si>
  <si>
    <t>1HwDRgozGBMyfJTQUfz09A</t>
  </si>
  <si>
    <t>Ticking</t>
  </si>
  <si>
    <t>0.718</t>
  </si>
  <si>
    <t>1I3ZAmPmbFV78oNKnibOiW</t>
  </si>
  <si>
    <t>Jumpin on a Jet</t>
  </si>
  <si>
    <t>0.0571</t>
  </si>
  <si>
    <t>1I4dwH7C0jBAEtz5DjlJgQ</t>
  </si>
  <si>
    <t>Sofia Carson</t>
  </si>
  <si>
    <t>Come Back Home</t>
  </si>
  <si>
    <t>1I55Ea0zVoSKs6MqW7DQ3i</t>
  </si>
  <si>
    <t>War</t>
  </si>
  <si>
    <t>1IBUPdwV9TvaipSODdt8QY</t>
  </si>
  <si>
    <t>Farid Bang, French Montana, Khaled</t>
  </si>
  <si>
    <t>Maghreb Gang (feat. French Montana &amp; Khaled)</t>
  </si>
  <si>
    <t>Farid Bang/WM Germany</t>
  </si>
  <si>
    <t>0.0246</t>
  </si>
  <si>
    <t>1IF5UcqRO42D12vYwceOY6</t>
  </si>
  <si>
    <t>From the Dining Table</t>
  </si>
  <si>
    <t>0.804</t>
  </si>
  <si>
    <t>1IHWl5LamUGEuP4ozKQSXZ</t>
  </si>
  <si>
    <t>Tití Me Preguntó</t>
  </si>
  <si>
    <t>0.0993</t>
  </si>
  <si>
    <t>1IIKrJVP1C9N7iPtG6eOsK</t>
  </si>
  <si>
    <t>Chris Brown, Young Thug</t>
  </si>
  <si>
    <t>Go Crazy</t>
  </si>
  <si>
    <t>Chris Brown Entertainment/300 Entertainment/RCA Records</t>
  </si>
  <si>
    <t>1IPRghUN3LFPNbCTsfBJx9</t>
  </si>
  <si>
    <t>Baller los</t>
  </si>
  <si>
    <t>0.505</t>
  </si>
  <si>
    <t>1IWNylpZ477gIVUDpJL66u</t>
  </si>
  <si>
    <t>Lady Gaga, BLACKPINK</t>
  </si>
  <si>
    <t>Sour Candy (with BLACKPINK)</t>
  </si>
  <si>
    <t>0.0604</t>
  </si>
  <si>
    <t>1IcR6RlgvDczfvoWJSSY2A</t>
  </si>
  <si>
    <t>Andy Williams</t>
  </si>
  <si>
    <t>It's the Most Wonderful Time of the Year</t>
  </si>
  <si>
    <t>Columbia/Legacy</t>
  </si>
  <si>
    <t>0.871</t>
  </si>
  <si>
    <t>1Ijpng3ZLhTRcEd8iqh4p4</t>
  </si>
  <si>
    <t>GOLD STACKS</t>
  </si>
  <si>
    <t>0.00937</t>
  </si>
  <si>
    <t>1InCpEliLCkWHOBdXW7XSx</t>
  </si>
  <si>
    <t>Kings &amp; Queens</t>
  </si>
  <si>
    <t>0.00786</t>
  </si>
  <si>
    <t>1Iq8oo9XkmmvCQiGOfORiz</t>
  </si>
  <si>
    <t>Is It Over Now? (Taylor's Version) (From The Vault)</t>
  </si>
  <si>
    <t>1IthE5GNiRzFN5CVaCa445</t>
  </si>
  <si>
    <t>Born Singer</t>
  </si>
  <si>
    <t>0.0354</t>
  </si>
  <si>
    <t>1J14CdDAvBTE1AJYUOwl6C</t>
  </si>
  <si>
    <t>Duncan Laurence</t>
  </si>
  <si>
    <t>Arcade</t>
  </si>
  <si>
    <t>Universal Music, a division of Universal International Music BV</t>
  </si>
  <si>
    <t>0.827</t>
  </si>
  <si>
    <t>1JDhNQ0oOT7XpclZn3aQ8F</t>
  </si>
  <si>
    <t>Pop Smoke, Tyga, Quavo</t>
  </si>
  <si>
    <t>West Coast Shit (feat. Tyga &amp; Quavo)</t>
  </si>
  <si>
    <t>0.0885</t>
  </si>
  <si>
    <t>1JIgaRnqtzS7DuGM3hVZU9</t>
  </si>
  <si>
    <t>Keanu Reeves</t>
  </si>
  <si>
    <t>1JSTJqkT5qHq8MDJnJbRE1</t>
  </si>
  <si>
    <t>The Police</t>
  </si>
  <si>
    <t>Every Breath You Take</t>
  </si>
  <si>
    <t>1JXBNvlDEl2epKSJ9EOgKX</t>
  </si>
  <si>
    <t>The Kid LAROI, Polo G, Stunna Gambino</t>
  </si>
  <si>
    <t>NOT SOBER (feat. Polo G &amp; Stunna Gambino)</t>
  </si>
  <si>
    <t>0.0928</t>
  </si>
  <si>
    <t>1JgknGBbrfmEHeOZH051SS</t>
  </si>
  <si>
    <t>SUICIDAL-IDOL</t>
  </si>
  <si>
    <t>ecstacy (slowed)</t>
  </si>
  <si>
    <t>AVR</t>
  </si>
  <si>
    <t>0.0173</t>
  </si>
  <si>
    <t>1JkrD47SDpAbyvqKtolcea</t>
  </si>
  <si>
    <t>Blueface, Cardi B, YG</t>
  </si>
  <si>
    <t>Thotiana (Remix)</t>
  </si>
  <si>
    <t>Fifth Amendment Entertainment/eOne Music</t>
  </si>
  <si>
    <t>0.0364</t>
  </si>
  <si>
    <t>1Jl21sidRpEdlVBvYbssLx</t>
  </si>
  <si>
    <t>Young Thug, Jaden</t>
  </si>
  <si>
    <t>Sin (feat. Jaden Smith)</t>
  </si>
  <si>
    <t>1Jo0Zg7XlrA6z0mFTZVdkn</t>
  </si>
  <si>
    <t>Don't Stop The Music</t>
  </si>
  <si>
    <t>0.0336</t>
  </si>
  <si>
    <t>1Jrj3k5L36dPkU6KAclU7g</t>
  </si>
  <si>
    <t>Blue Tint</t>
  </si>
  <si>
    <t>0.0126</t>
  </si>
  <si>
    <t>1K39ty6o1sHwwlZwO6a7wK</t>
  </si>
  <si>
    <t>Wildest Dreams (Taylor's Version)</t>
  </si>
  <si>
    <t>0.0411</t>
  </si>
  <si>
    <t>1K5KBOgreBi5fkEHvg5ap3</t>
  </si>
  <si>
    <t>Future, Drake</t>
  </si>
  <si>
    <t>Life Is Good (feat. Drake)</t>
  </si>
  <si>
    <t>1KFN3kB4hc6r7ILpifFsqf</t>
  </si>
  <si>
    <t>Veneno</t>
  </si>
  <si>
    <t>0.046</t>
  </si>
  <si>
    <t>1KSqYYJFyfTecXFk9M0prc</t>
  </si>
  <si>
    <t>Wisin, Ozuna</t>
  </si>
  <si>
    <t>Escápate Conmigo (feat. Ozuna)</t>
  </si>
  <si>
    <t>0.0256</t>
  </si>
  <si>
    <t>1KT0xdIjm7t053xByACrrg</t>
  </si>
  <si>
    <t>Ariana Grande, John Legend</t>
  </si>
  <si>
    <t>Beauty and the Beast</t>
  </si>
  <si>
    <t>0.126</t>
  </si>
  <si>
    <t>1KVczjazCcCCgM3gXXUl47</t>
  </si>
  <si>
    <t>benny blanco, Juice WRLD, Brendon Urie</t>
  </si>
  <si>
    <t>Roses (with Juice WRLD feat. Brendon Urie)</t>
  </si>
  <si>
    <t>1KXFoiT2n4QXRsFvhWNI4I</t>
  </si>
  <si>
    <t>Why</t>
  </si>
  <si>
    <t>1KdwnsWOvhM53vezy5ROuf</t>
  </si>
  <si>
    <t>C. Tangana, Paloma Mami</t>
  </si>
  <si>
    <t>No Te Debí Besar</t>
  </si>
  <si>
    <t>1KeZgPUr54C8iz3FjqzVoz</t>
  </si>
  <si>
    <t>0.0105</t>
  </si>
  <si>
    <t>1KixkQVDUHggZMU9dUobgm</t>
  </si>
  <si>
    <t>My Head &amp; My Heart</t>
  </si>
  <si>
    <t>0.0697</t>
  </si>
  <si>
    <t>1Kjer1JoWuJGNwGV6Pbgv1</t>
  </si>
  <si>
    <t>Cristina</t>
  </si>
  <si>
    <t>1Knctxx9vGZxpZfF66BIEa</t>
  </si>
  <si>
    <t>Legends</t>
  </si>
  <si>
    <t>Juice WRLD / Interscope PS</t>
  </si>
  <si>
    <t>1KqvRRQd3lfM0pAlkGPrgD</t>
  </si>
  <si>
    <t>Ed Sheeran, Nyla, Kranium, Major Lazer</t>
  </si>
  <si>
    <t>Shape of You (feat. Nyla &amp; Kranium) - Major Lazer Remix</t>
  </si>
  <si>
    <t>0.00574</t>
  </si>
  <si>
    <t>1L0OmJV0LnPDWuHCIGmBV6</t>
  </si>
  <si>
    <t>Drake, Central Cee</t>
  </si>
  <si>
    <t>On The Radar Freestyle</t>
  </si>
  <si>
    <t>OVO Sound</t>
  </si>
  <si>
    <t>1L3NV7VrCiuE8C5QlhdeQL</t>
  </si>
  <si>
    <t>Filthy</t>
  </si>
  <si>
    <t>1L8LtC2s161XwY6YrtnQjw</t>
  </si>
  <si>
    <t>Shindy, Shirin David</t>
  </si>
  <si>
    <t>Affalterbach</t>
  </si>
  <si>
    <t>Sony Music/Friends with Money</t>
  </si>
  <si>
    <t>1LCm0lFnEsxR2oPqyHLGX9</t>
  </si>
  <si>
    <t>THIQUE</t>
  </si>
  <si>
    <t>0.0616</t>
  </si>
  <si>
    <t>1LIqNVhaIgxXUt2eVoIQJ3</t>
  </si>
  <si>
    <t>HP</t>
  </si>
  <si>
    <t>1LLXZFeAHK9R4xUramtUKw</t>
  </si>
  <si>
    <t>London Boy</t>
  </si>
  <si>
    <t>1LPSkqVhWVRUkKE03YUkpB</t>
  </si>
  <si>
    <t>1LXbv9jiTtdBdHadZ317Gt</t>
  </si>
  <si>
    <t>Designer</t>
  </si>
  <si>
    <t>1LhMopPAallLeaeNutqbgS</t>
  </si>
  <si>
    <t>1LiN0Z98FkR1t0m8KmLcAH</t>
  </si>
  <si>
    <t>Anuel AA, Haze</t>
  </si>
  <si>
    <t>Amanece</t>
  </si>
  <si>
    <t>House of Haze</t>
  </si>
  <si>
    <t>1LmkdWSxjCV7wKTPsCvYWN</t>
  </si>
  <si>
    <t>Laufey</t>
  </si>
  <si>
    <t>Winter Wonderland - Spotify Singles Holiday</t>
  </si>
  <si>
    <t>0.839</t>
  </si>
  <si>
    <t>1Lo0QY9cvc8sUB2vnIOxDT</t>
  </si>
  <si>
    <t>Luke Combs</t>
  </si>
  <si>
    <t>Fast Car</t>
  </si>
  <si>
    <t>River House Artists/Columbia Nashville</t>
  </si>
  <si>
    <t>1LszjjoVwDDZcWUQbzeDLG</t>
  </si>
  <si>
    <t>Yandel, Bad Bunny</t>
  </si>
  <si>
    <t>Explícale (feat. Bad Bunny)</t>
  </si>
  <si>
    <t>0.0583</t>
  </si>
  <si>
    <t>1M4OcYkxAtu3ErzSgDEfoi</t>
  </si>
  <si>
    <t>Up</t>
  </si>
  <si>
    <t>0.0012</t>
  </si>
  <si>
    <t>1M4qEo4HE3PRaCOM7EXNJq</t>
  </si>
  <si>
    <t>Adore You</t>
  </si>
  <si>
    <t>1M5OUvKG03C0QtzvxRS4Zk</t>
  </si>
  <si>
    <t>Dj Guuga, Wesley Safadão, Zé Felipe</t>
  </si>
  <si>
    <t>Depende</t>
  </si>
  <si>
    <t>Dj Guuga</t>
  </si>
  <si>
    <t>1MB8kTH7VKvAMfL9SHgJmG</t>
  </si>
  <si>
    <t>Sebastian Yatra, Manuel Turizo, Beéle</t>
  </si>
  <si>
    <t>VAGABUNDO</t>
  </si>
  <si>
    <t>1MIGkQxcdAt2lDx6ySpsc5</t>
  </si>
  <si>
    <t>Jack Harlow, Pooh Shiesty</t>
  </si>
  <si>
    <t>SUVs (Black on Black)</t>
  </si>
  <si>
    <t>1MJErNPIQUoEMu4YUUmecm</t>
  </si>
  <si>
    <t>Lil Uzi Vert, Pharrell Williams</t>
  </si>
  <si>
    <t>Neon Guts (feat. Pharrell Williams)</t>
  </si>
  <si>
    <t>1MJHXJ8bdoynpEtCLCbkWf</t>
  </si>
  <si>
    <t>Overdrive</t>
  </si>
  <si>
    <t>0.444</t>
  </si>
  <si>
    <t>1MTXYvJ9TSqg9x6WPCDx2n</t>
  </si>
  <si>
    <t>3AM on Glenwood</t>
  </si>
  <si>
    <t>0.0533</t>
  </si>
  <si>
    <t>1MUL6DO2gVimj2YrVedubd</t>
  </si>
  <si>
    <t>GASHI, French Montana, DJ Snake</t>
  </si>
  <si>
    <t>Creep On Me</t>
  </si>
  <si>
    <t>Honesty Saves Time/RCA Records</t>
  </si>
  <si>
    <t>0.347</t>
  </si>
  <si>
    <t>1MgV7FIyNxIG7WzMRJV5HC</t>
  </si>
  <si>
    <t>my tears ricochet</t>
  </si>
  <si>
    <t>0.806</t>
  </si>
  <si>
    <t>1MksGqIztTT6M9R1ErKVs8</t>
  </si>
  <si>
    <t>Big Sean, Eminem</t>
  </si>
  <si>
    <t>No Favors</t>
  </si>
  <si>
    <t>0.629</t>
  </si>
  <si>
    <t>1MpCaOeUWhox2Fgigbe1cL</t>
  </si>
  <si>
    <t>I'M THAT GIRL</t>
  </si>
  <si>
    <t>1N1ZpYUJc9fwrqk53FGgWv</t>
  </si>
  <si>
    <t>Sia</t>
  </si>
  <si>
    <t>Santa's Coming for Us</t>
  </si>
  <si>
    <t>Monkey Puzzle/Atlantic</t>
  </si>
  <si>
    <t>1N7YeVU0ZwAFbOhwM61ef6</t>
  </si>
  <si>
    <t>Avril Lavigne</t>
  </si>
  <si>
    <t>Head Above Water</t>
  </si>
  <si>
    <t>1N8TTK1Uoy7UvQNUazfUt5</t>
  </si>
  <si>
    <t>ThxSoMch</t>
  </si>
  <si>
    <t>SPIT IN MY FACE!</t>
  </si>
  <si>
    <t>1NDxZ7cFAo481dtYWdrUnR</t>
  </si>
  <si>
    <t>Maggie Lindemann, Cheat Codes, CADE</t>
  </si>
  <si>
    <t>Pretty Girl - Cheat Codes X CADE Remix</t>
  </si>
  <si>
    <t>0.15</t>
  </si>
  <si>
    <t>1NF9EkR5OpMaoVWbsllcm9</t>
  </si>
  <si>
    <t>Under Enemy Arms</t>
  </si>
  <si>
    <t>1NHlyKgtR4roNylOhidKSv</t>
  </si>
  <si>
    <t>Tyga, G-Eazy, Rich The Kid</t>
  </si>
  <si>
    <t>Girls Have Fun (feat. G-Eazy &amp; Rich The Kid)</t>
  </si>
  <si>
    <t>Last Kings Music / EMPIRE</t>
  </si>
  <si>
    <t>0.00586</t>
  </si>
  <si>
    <t>1NJcg626wLln4pGHpiV7mf</t>
  </si>
  <si>
    <t>1NbGcdgwRHZ5rbPIT9hdR3</t>
  </si>
  <si>
    <t>1NgCWYuBLfqBDA3b8MgSVU</t>
  </si>
  <si>
    <t>Twenty One</t>
  </si>
  <si>
    <t>1NghHeg0wE32eBYrQBVQXL</t>
  </si>
  <si>
    <t>Train</t>
  </si>
  <si>
    <t>Shake Up Christmas</t>
  </si>
  <si>
    <t>0.0031</t>
  </si>
  <si>
    <t>1NhjYYcYTRywc0di98xHxf</t>
  </si>
  <si>
    <t>The Weeknd, Tyler, The Creator</t>
  </si>
  <si>
    <t>Here We Go… Again (feat. Tyler, the Creator)</t>
  </si>
  <si>
    <t>1Nj2oBISdFDSF8eDuXcALz</t>
  </si>
  <si>
    <t>OneRepublic, Logic</t>
  </si>
  <si>
    <t>Start Again (feat. Logic)</t>
  </si>
  <si>
    <t>1NlK2NtpuUazpziLhnJwEV</t>
  </si>
  <si>
    <t>Phantom Regret by Jim</t>
  </si>
  <si>
    <t>0.75</t>
  </si>
  <si>
    <t>1NtIMM4N0cFa1dNzN15chl</t>
  </si>
  <si>
    <t>0.0512</t>
  </si>
  <si>
    <t>1NvpO1o8SpkdH3txtJQQc7</t>
  </si>
  <si>
    <t>Lemon Tree</t>
  </si>
  <si>
    <t>0.083</t>
  </si>
  <si>
    <t>1O2pcBJGej0pmH2Y9XZMs6</t>
  </si>
  <si>
    <t>Cris Mj</t>
  </si>
  <si>
    <t>Una Noche en Medellín</t>
  </si>
  <si>
    <t>Sonar LLC.</t>
  </si>
  <si>
    <t>0.0924</t>
  </si>
  <si>
    <t>1OAh8uOEOvTDqkKFsKksCi</t>
  </si>
  <si>
    <t>DJ Khaled, Rihanna, Bryson Tiller</t>
  </si>
  <si>
    <t>Wild Thoughts (feat. Rihanna &amp; Bryson Tiller)</t>
  </si>
  <si>
    <t>0.0329</t>
  </si>
  <si>
    <t>1OAiWI2oPmglaOiv9fdioU</t>
  </si>
  <si>
    <t>Coldplay, Seeb</t>
  </si>
  <si>
    <t>Hymn for the Weekend - Seeb Remix</t>
  </si>
  <si>
    <t>0.00868</t>
  </si>
  <si>
    <t>1ODFVLQszq0hCOdZtqV5wq</t>
  </si>
  <si>
    <t>MR. OCTOBER</t>
  </si>
  <si>
    <t>1ODZGydlown4VesUP8HLJX</t>
  </si>
  <si>
    <t>The Ronettes</t>
  </si>
  <si>
    <t>Sleigh Ride</t>
  </si>
  <si>
    <t>1OUPXna2MCgAt3VNmXJBtg</t>
  </si>
  <si>
    <t>Tropkillaz, J Balvin, Anitta, ZAAC</t>
  </si>
  <si>
    <t>Bola Rebola</t>
  </si>
  <si>
    <t>1OZ4uv7OAP24Ix6j3vojLt</t>
  </si>
  <si>
    <t>Mc Paiva ZS, MC Ryan SP, Kotim</t>
  </si>
  <si>
    <t>Casei Com a Putaria</t>
  </si>
  <si>
    <t>Love Funk</t>
  </si>
  <si>
    <t>1OilOIju6R9ia8vilNjChh</t>
  </si>
  <si>
    <t>Beautiful</t>
  </si>
  <si>
    <t>1OjmlSFuzYflWjSMTCyTJv</t>
  </si>
  <si>
    <t>Like It's Christmas</t>
  </si>
  <si>
    <t>1Ol5LmdNDNpFu1oNwfgkux</t>
  </si>
  <si>
    <t>Camilo, Pedro Capó</t>
  </si>
  <si>
    <t>Tutu</t>
  </si>
  <si>
    <t>0.297</t>
  </si>
  <si>
    <t>1OmcAT5Y8eg5bUPv9qJT4R</t>
  </si>
  <si>
    <t>1OuN92HcVG6NVpWbeESNB3</t>
  </si>
  <si>
    <t>Everybody</t>
  </si>
  <si>
    <t>0.0333</t>
  </si>
  <si>
    <t>1Ov37jtRQ2YNAe8HzfczkL</t>
  </si>
  <si>
    <t>0.0374</t>
  </si>
  <si>
    <t>1P17dC1amhFzptugyAO7Il</t>
  </si>
  <si>
    <t>Look What You Made Me Do</t>
  </si>
  <si>
    <t>1PAvhqefivTNdxZ4u8RT1d</t>
  </si>
  <si>
    <t>TINI, La Joaqui, Steve Aoki</t>
  </si>
  <si>
    <t>Muñecas</t>
  </si>
  <si>
    <t>0.0278</t>
  </si>
  <si>
    <t>1PDP7mLiAMwhfmgIwzhOm2</t>
  </si>
  <si>
    <t>Drake, Yebba</t>
  </si>
  <si>
    <t>Yebba’s Heartbreak</t>
  </si>
  <si>
    <t>0.967</t>
  </si>
  <si>
    <t>1PH2MDbcBAU094DlgTIND1</t>
  </si>
  <si>
    <t>THANK GOD</t>
  </si>
  <si>
    <t>0.254</t>
  </si>
  <si>
    <t>1PIgY9ybyFT9uWLM5POYGY</t>
  </si>
  <si>
    <t>Drake, Chief Keef</t>
  </si>
  <si>
    <t>All The Parties (feat. Chief Keef)</t>
  </si>
  <si>
    <t>1PNs0uGru3TcrA94kpyGnc</t>
  </si>
  <si>
    <t>Nicki Minaj, Lil Baby</t>
  </si>
  <si>
    <t>Do We Have A Problem?</t>
  </si>
  <si>
    <t>0.472</t>
  </si>
  <si>
    <t>1PSBzsahR2AKwLJgx8ehBj</t>
  </si>
  <si>
    <t>mgk, Camila Cabello</t>
  </si>
  <si>
    <t>Bad Things (with Camila Cabello)</t>
  </si>
  <si>
    <t>1PZDyestTVydtHpaIcfUJg</t>
  </si>
  <si>
    <t>Chemtrails Over The Country Club</t>
  </si>
  <si>
    <t>0.877</t>
  </si>
  <si>
    <t>1PckUlxKqWQs3RlWXVBLw3</t>
  </si>
  <si>
    <t>About Damn Time</t>
  </si>
  <si>
    <t>0.0995</t>
  </si>
  <si>
    <t>1PfUKiMDKIlPEF9FfdJawc</t>
  </si>
  <si>
    <t>hope is a dangerous thing for a woman like me to have - but I have it</t>
  </si>
  <si>
    <t>1PnAx788sAvcI3ZxTlEyX8</t>
  </si>
  <si>
    <t>Justin Bieber, Travis Scott</t>
  </si>
  <si>
    <t>Second Emotion (feat. Travis Scott)</t>
  </si>
  <si>
    <t>0.0276</t>
  </si>
  <si>
    <t>1Pz3QmQFBFuI60rxCQBeW6</t>
  </si>
  <si>
    <t>Kills You Slowly</t>
  </si>
  <si>
    <t>0.0518</t>
  </si>
  <si>
    <t>1QCqedB1ibmRO9x7Ikb5LI</t>
  </si>
  <si>
    <t>Ok Ok pt 2</t>
  </si>
  <si>
    <t>0.406</t>
  </si>
  <si>
    <t>1QL7nSDZCwZMnbisV4KOXt</t>
  </si>
  <si>
    <t>WILLOW, Travis Barker</t>
  </si>
  <si>
    <t>t r a n s p a r e n t s o u l feat. Travis Barker</t>
  </si>
  <si>
    <t>0.0021</t>
  </si>
  <si>
    <t>1QLZKzC2pjP4ySf4ALrNhm</t>
  </si>
  <si>
    <t>Christmas Without You</t>
  </si>
  <si>
    <t>0.424</t>
  </si>
  <si>
    <t>1Qg9jWGDkKAGZXj5v2OG59</t>
  </si>
  <si>
    <t>Wait</t>
  </si>
  <si>
    <t>0.0889</t>
  </si>
  <si>
    <t>1QgTBfRN5m81a5K01qens6</t>
  </si>
  <si>
    <t>444+222</t>
  </si>
  <si>
    <t>1Qi2wh8fFgDV7tl4Sj3f2K</t>
  </si>
  <si>
    <t>Have Yourself A Merry Little Christmas</t>
  </si>
  <si>
    <t>0.957</t>
  </si>
  <si>
    <t>1QoG0Yqz1onMsdbOibZVke</t>
  </si>
  <si>
    <t>Titanic</t>
  </si>
  <si>
    <t>1Qrg8KqiBpW07V7PNxwwwL</t>
  </si>
  <si>
    <t>SZA</t>
  </si>
  <si>
    <t>Kill Bill</t>
  </si>
  <si>
    <t>1R0a2iXumgCiFb7HEZ7gUE</t>
  </si>
  <si>
    <t>Don’t Blame Me</t>
  </si>
  <si>
    <t>1R4xkZXQUQ8QJtAdwHkSgC</t>
  </si>
  <si>
    <t>Samra</t>
  </si>
  <si>
    <t>Mon Ami</t>
  </si>
  <si>
    <t>1R6VwZ8TuHRzxZUxe88n4I</t>
  </si>
  <si>
    <t>2 Chainz, Ariana Grande</t>
  </si>
  <si>
    <t>Rule The World (feat. Ariana Grande)</t>
  </si>
  <si>
    <t>Gamebread, LLC / Def Jam Recordings</t>
  </si>
  <si>
    <t>1RDvyOk4WtPCtoqciJwVn8</t>
  </si>
  <si>
    <t>Jung Kook, BTS, FIFA Sound</t>
  </si>
  <si>
    <t>Dreamers [Music from the FIFA World Cup Qatar 2022 Official Soundtrack]</t>
  </si>
  <si>
    <t>Katara Studios | 2101 Records under exclusive license to UnitedMasters LLC</t>
  </si>
  <si>
    <t>1RSzyxqtIO4yX3EyiV4zT5</t>
  </si>
  <si>
    <t>CJ</t>
  </si>
  <si>
    <t>Whoopty</t>
  </si>
  <si>
    <t>1RagpNpkD3KcjXMLGMe99V</t>
  </si>
  <si>
    <t>Wiz Khalifa, Lil Skies</t>
  </si>
  <si>
    <t>Fr Fr (feat. Lil Skies)</t>
  </si>
  <si>
    <t>Taylor Gang/Atlantic</t>
  </si>
  <si>
    <t>0.12</t>
  </si>
  <si>
    <t>1RsD951uUUlJx0MRioZfev</t>
  </si>
  <si>
    <t>Cry About It Later</t>
  </si>
  <si>
    <t>0.0796</t>
  </si>
  <si>
    <t>1Rweq7vNjK4kZBbGrmxQsl</t>
  </si>
  <si>
    <t>bye</t>
  </si>
  <si>
    <t>0.217</t>
  </si>
  <si>
    <t>1RzjXhgnzqb3dMa5852itx</t>
  </si>
  <si>
    <t>Peso Pluma, Tito Double P</t>
  </si>
  <si>
    <t>LA PEOPLE</t>
  </si>
  <si>
    <t>1SC5rEoYDGUK4NfG82494W</t>
  </si>
  <si>
    <t>MONTERO (Call Me By Your Name)</t>
  </si>
  <si>
    <t>0.293</t>
  </si>
  <si>
    <t>1SJtlNRJDeYHioymcvsqev</t>
  </si>
  <si>
    <t>Crying in the Club</t>
  </si>
  <si>
    <t>1SNiXDwSilLujcYdvfqVpT</t>
  </si>
  <si>
    <t>1SOClUWhOi8vHZYMz3GluK</t>
  </si>
  <si>
    <t>Jaymes Young</t>
  </si>
  <si>
    <t>Infinity</t>
  </si>
  <si>
    <t>1SSzM044DUbVpYNNHWIhYJ</t>
  </si>
  <si>
    <t>Juju, Henning May</t>
  </si>
  <si>
    <t>Vermissen (feat. Henning May)</t>
  </si>
  <si>
    <t>JINX</t>
  </si>
  <si>
    <t>1SV1fxF65n9NhRHp3KlBuu</t>
  </si>
  <si>
    <t>Paul McCartney</t>
  </si>
  <si>
    <t>Wonderful Christmastime - Edited Version / Remastered 2011</t>
  </si>
  <si>
    <t>Paul McCartney Catalog</t>
  </si>
  <si>
    <t>1Sl3njkhhz8nrSPZroDQ82</t>
  </si>
  <si>
    <t>Dimitri Vegas &amp; Like Mike, David Guetta, Dimitri Vegas, Kiiara</t>
  </si>
  <si>
    <t>Complicated (feat. Kiiara)</t>
  </si>
  <si>
    <t>0.191</t>
  </si>
  <si>
    <t>1Slwb6dOYkBlWal1PGtnNg</t>
  </si>
  <si>
    <t>Thinking out Loud</t>
  </si>
  <si>
    <t>0.474</t>
  </si>
  <si>
    <t>1SmiQ65iSAbPto6gPFlBYm</t>
  </si>
  <si>
    <t>It’s Nice To Have A Friend</t>
  </si>
  <si>
    <t>0.971</t>
  </si>
  <si>
    <t>1Spmq0UazGU6ovMIlGldZX</t>
  </si>
  <si>
    <t>Avril Lavigne, Nicki Minaj</t>
  </si>
  <si>
    <t>Dumb Blonde (feat. Nicki Minaj)</t>
  </si>
  <si>
    <t>1SxagO9GK0UUeEYLmH8Pln</t>
  </si>
  <si>
    <t>Toxic Waste</t>
  </si>
  <si>
    <t>0.0555</t>
  </si>
  <si>
    <t>1SymEzIT3H8UZfibCs3TYi</t>
  </si>
  <si>
    <t>1Szfm2XAx3Kgl55dyl8sTU</t>
  </si>
  <si>
    <t>Lil Baby, Meek Mill</t>
  </si>
  <si>
    <t>Time (feat. Meek Mill)</t>
  </si>
  <si>
    <t>0.0335</t>
  </si>
  <si>
    <t>1T8IRUJBga0JXioJZvxjBR</t>
  </si>
  <si>
    <t>Rammstein</t>
  </si>
  <si>
    <t>Deutschland</t>
  </si>
  <si>
    <t>5.54e-05</t>
  </si>
  <si>
    <t>1TEKUj8c5iyRNUUxo9SdSD</t>
  </si>
  <si>
    <t>Xavi, Tony Aguirre</t>
  </si>
  <si>
    <t>Modo DND</t>
  </si>
  <si>
    <t>1TEL6MlSSVLSdhOSddidlJ</t>
  </si>
  <si>
    <t>needy</t>
  </si>
  <si>
    <t>1TUuhV75FeOF6UObRsABo2</t>
  </si>
  <si>
    <t>Don't Think Jesus</t>
  </si>
  <si>
    <t>Big Loud Records / Republic Records</t>
  </si>
  <si>
    <t>0.469</t>
  </si>
  <si>
    <t>1TZv3bujNaYz646eezRE91</t>
  </si>
  <si>
    <t>Nicki Minaj, Drake, Lil Wayne</t>
  </si>
  <si>
    <t>Seeing Green (with Drake &amp; Lil Wayne)</t>
  </si>
  <si>
    <t>0.0853</t>
  </si>
  <si>
    <t>1TaQciB8qqRZ9fxWGhS65X</t>
  </si>
  <si>
    <t>Don't Know What To Do</t>
  </si>
  <si>
    <t>YG Entertainment, distributed through Interscope Records</t>
  </si>
  <si>
    <t>0.0992</t>
  </si>
  <si>
    <t>1ThmUihH9dF8EV08ku5AXN</t>
  </si>
  <si>
    <t>Ski Mask The Slump God</t>
  </si>
  <si>
    <t>Faucet Failure</t>
  </si>
  <si>
    <t>1ToprX3cpBiXoAe5eNSk74</t>
  </si>
  <si>
    <t>Eleven</t>
  </si>
  <si>
    <t>1Tt4sE4pXi57mTD1GCzsqm</t>
  </si>
  <si>
    <t>Needed Me</t>
  </si>
  <si>
    <t>1U3A66OHQyTu4N2QTMsP86</t>
  </si>
  <si>
    <t>GRACIAS POR NADA</t>
  </si>
  <si>
    <t>0.325</t>
  </si>
  <si>
    <t>1UMm1Qs3u59Wvk53zBUE8r</t>
  </si>
  <si>
    <t>Fuerza Regida</t>
  </si>
  <si>
    <t>SABOR FRESA</t>
  </si>
  <si>
    <t>0.0883</t>
  </si>
  <si>
    <t>1UQbxSOVbauPxaUh337GTx</t>
  </si>
  <si>
    <t>1USJRpWDFhxwhCajPXBeel</t>
  </si>
  <si>
    <t>You Owe Me</t>
  </si>
  <si>
    <t>1UZOjK1BwmwWU14Erba9CZ</t>
  </si>
  <si>
    <t>Malibu</t>
  </si>
  <si>
    <t>0.0767</t>
  </si>
  <si>
    <t>1UdzJEpgJxtuXAlCOvD4S0</t>
  </si>
  <si>
    <t>Danny Ocean</t>
  </si>
  <si>
    <t>Fuera del mercado</t>
  </si>
  <si>
    <t>1Ukxccao1BlWrPhYkcXbwZ</t>
  </si>
  <si>
    <t>From The Start</t>
  </si>
  <si>
    <t>1UsQe17Ef7tV1ahFqHEFR3</t>
  </si>
  <si>
    <t>Metro Boomin, 21 Savage, Mustafa</t>
  </si>
  <si>
    <t>Walk Em Down (Don't Kill Civilians) [with 21 Savage &amp; feat. Mustafa]</t>
  </si>
  <si>
    <t>1UwUhKmFxGKs59xiWO60Sx</t>
  </si>
  <si>
    <t>I Ain’t Quite Where I Think I Am</t>
  </si>
  <si>
    <t>0.357</t>
  </si>
  <si>
    <t>1V0qqWBbIWt8hlAjxTZedR</t>
  </si>
  <si>
    <t>Stevie Wonder</t>
  </si>
  <si>
    <t>What Christmas Means To Me</t>
  </si>
  <si>
    <t>0.0981</t>
  </si>
  <si>
    <t>1V7JaMp11LKGwKiVmSetf0</t>
  </si>
  <si>
    <t>Joker Bra, VIZE</t>
  </si>
  <si>
    <t>Baby</t>
  </si>
  <si>
    <t>1V8XneTrX6kKeoxYbk4x6h</t>
  </si>
  <si>
    <t>Bad Bunny, Duki, Pablo Chill-E</t>
  </si>
  <si>
    <t>Hablamos Mañana</t>
  </si>
  <si>
    <t>0.0869</t>
  </si>
  <si>
    <t>1VEMUkGFio5uURvN8x1DZJ</t>
  </si>
  <si>
    <t>Tilidin</t>
  </si>
  <si>
    <t>1VGzxJnVQND7Cg5H5wGj14</t>
  </si>
  <si>
    <t>YEAH RIGHT</t>
  </si>
  <si>
    <t>1VJwtWR6z7SpZRwipI12be</t>
  </si>
  <si>
    <t>Candy</t>
  </si>
  <si>
    <t>MAU Records</t>
  </si>
  <si>
    <t>0.513</t>
  </si>
  <si>
    <t>1VLtjHwRWOVJiE5Py7JxoQ</t>
  </si>
  <si>
    <t>Martin &amp; Gina</t>
  </si>
  <si>
    <t>1VNWdmXSbaNrnWod10WIL0</t>
  </si>
  <si>
    <t>The Weeknd, JENNIE, Lily-Rose Depp</t>
  </si>
  <si>
    <t>One Of The Girls (with JENNIE, Lily Rose Depp)</t>
  </si>
  <si>
    <t>1VSuFS7PahCN3SWbOcQ98m</t>
  </si>
  <si>
    <t>mgk, Halsey</t>
  </si>
  <si>
    <t>forget me too (feat. Halsey)</t>
  </si>
  <si>
    <t>0.000417</t>
  </si>
  <si>
    <t>1VauUM5CBX7nkLcgafQL2B</t>
  </si>
  <si>
    <t>Bizarrap, Eladio Carrion</t>
  </si>
  <si>
    <t>Eladio Carrion: Bzrp Music Sessions, Vol. 40</t>
  </si>
  <si>
    <t>1VdZ0vKfR5jneCmWIUAMxK</t>
  </si>
  <si>
    <t>The A Team</t>
  </si>
  <si>
    <t>0.669</t>
  </si>
  <si>
    <t>1Vej0qeQ3ioKwpI6FUbRv1</t>
  </si>
  <si>
    <t>Linkin Park</t>
  </si>
  <si>
    <t>Papercut</t>
  </si>
  <si>
    <t>0.00022</t>
  </si>
  <si>
    <t>1VsHc0qIeyjYOyvN5HIEQG</t>
  </si>
  <si>
    <t>Anuel AA, DJ Luian, Mambo Kingz</t>
  </si>
  <si>
    <t>Mejor Que Yo</t>
  </si>
  <si>
    <t>Hear This Music LLC, GLAD Empire LLC &amp; Real Hasta La Muerte LLC</t>
  </si>
  <si>
    <t>0.18</t>
  </si>
  <si>
    <t>1VsqQEYObJsOPaeZwEXRPg</t>
  </si>
  <si>
    <t>Gucci Mane, Justin Bieber</t>
  </si>
  <si>
    <t>Love Thru the Computer (feat. Justin Bieber)</t>
  </si>
  <si>
    <t>0.0848</t>
  </si>
  <si>
    <t>1VuAamHM7P3VQQEXYGG3Uu</t>
  </si>
  <si>
    <t>Joy To The World</t>
  </si>
  <si>
    <t>1VvoSJiPG9dFsDQjTkACvG</t>
  </si>
  <si>
    <t>Natanael Cano, Peso Pluma, Gabito Ballesteros</t>
  </si>
  <si>
    <t>AMG</t>
  </si>
  <si>
    <t>1Vy9Wn5sbiduZKBqBlH3Mc</t>
  </si>
  <si>
    <t>Vulgo FK, MC PH, Veigh, Pedro Lotto, Fepache</t>
  </si>
  <si>
    <t>Ballena</t>
  </si>
  <si>
    <t>1W1N3usYjgI3XGQA0iX9Vq</t>
  </si>
  <si>
    <t>Miksu / Macloud, t-low</t>
  </si>
  <si>
    <t>Sehnsucht</t>
  </si>
  <si>
    <t>0.642</t>
  </si>
  <si>
    <t>1W6wxOOYyJyyok8fqYSZ3m</t>
  </si>
  <si>
    <t>DJ Khaled, JAY-Z, Future, Beyoncé</t>
  </si>
  <si>
    <t>Top Off (feat. JAY Z, Future &amp; Beyoncé)</t>
  </si>
  <si>
    <t>1WCEAGGRD066z2Q89ObXTq</t>
  </si>
  <si>
    <t>David Guetta, Becky Hill, Ella Henderson</t>
  </si>
  <si>
    <t>Crazy What Love Can Do</t>
  </si>
  <si>
    <t>1WIZiOuNO3woKfdlSK2gNn</t>
  </si>
  <si>
    <t>Kodak Black</t>
  </si>
  <si>
    <t>Transportin'</t>
  </si>
  <si>
    <t>1WP1r7fuvRqZRnUaTi2I1Q</t>
  </si>
  <si>
    <t>Stitches</t>
  </si>
  <si>
    <t>0.0152</t>
  </si>
  <si>
    <t>1WSGTYKLEpKfNQYYW5Oymt</t>
  </si>
  <si>
    <t>benny blanco, Selena Gomez, J Balvin, Tainy</t>
  </si>
  <si>
    <t>I Can’t Get Enough (benny blanco, Selena Gomez, J Balvin, Tainy)</t>
  </si>
  <si>
    <t>NEON16/Friends Keep Secrets/Interscope Records</t>
  </si>
  <si>
    <t>1WedZeiezCmCEOzLwhx0hV</t>
  </si>
  <si>
    <t>J Balvin, KAROL G, Nicky Jam, Crissin, Totoy El Frio, Natan &amp; Shander</t>
  </si>
  <si>
    <t>Poblado - Remix</t>
  </si>
  <si>
    <t>0.102</t>
  </si>
  <si>
    <t>1Wf14bTyb6UeKojy8ykPYm</t>
  </si>
  <si>
    <t>Happy Holiday / The Holiday Season</t>
  </si>
  <si>
    <t>0.825</t>
  </si>
  <si>
    <t>1WnqWQcWcuQbVzgE7ecfCY</t>
  </si>
  <si>
    <t>Kanye West, Sunday Service Choir</t>
  </si>
  <si>
    <t>Every Hour</t>
  </si>
  <si>
    <t>0.466</t>
  </si>
  <si>
    <t>1WoM4mof0Nl1xPtwf6h6ow</t>
  </si>
  <si>
    <t>KC Rebell, Summer Cem</t>
  </si>
  <si>
    <t>FLY</t>
  </si>
  <si>
    <t>Banger Musik II/WM Germany</t>
  </si>
  <si>
    <t>1Wolb8MRcXR2IMMaELTRpE</t>
  </si>
  <si>
    <t>MC Loma e As Gêmeas Lacração</t>
  </si>
  <si>
    <t>Envolvimento</t>
  </si>
  <si>
    <t>Produtora X</t>
  </si>
  <si>
    <t>1WqLtczgKdbHFHhefOU0y7</t>
  </si>
  <si>
    <t>Self</t>
  </si>
  <si>
    <t>1WvrDdouh6C51In1SdATbq</t>
  </si>
  <si>
    <t>BICHOTA</t>
  </si>
  <si>
    <t>1Wwh6gmMeolwzbRzfZMY5b</t>
  </si>
  <si>
    <t>Ready For Love</t>
  </si>
  <si>
    <t>1XBc4r6ltXjkFJBrsttwIF</t>
  </si>
  <si>
    <t>Brenda Lee</t>
  </si>
  <si>
    <t>Rockin' Around The Christmas Tree</t>
  </si>
  <si>
    <t>MCA Nashville</t>
  </si>
  <si>
    <t>0.703</t>
  </si>
  <si>
    <t>1XGmzt0PVuFgQYYnV2It7A</t>
  </si>
  <si>
    <t>Maroon 5, Wiz Khalifa</t>
  </si>
  <si>
    <t>Payphone</t>
  </si>
  <si>
    <t>0.0188</t>
  </si>
  <si>
    <t>1XJ93XskwJf7PCyIVLbNBt</t>
  </si>
  <si>
    <t>Julia Michaels, Selena Gomez</t>
  </si>
  <si>
    <t>Anxiety (with Selena Gomez)</t>
  </si>
  <si>
    <t>0.573</t>
  </si>
  <si>
    <t>1XM5PgxjpYcF0JuE9nfUbS</t>
  </si>
  <si>
    <t>Sebastian Yatra, Luis Figueroa, Lary Over</t>
  </si>
  <si>
    <t>Por Perro</t>
  </si>
  <si>
    <t>1XRgIKC5TPwo7nWGyKqgG0</t>
  </si>
  <si>
    <t>1Xi84slp6FryDSCbzq4UCD</t>
  </si>
  <si>
    <t>1XjHRolIXL2M1EEOUsGGR4</t>
  </si>
  <si>
    <t>cowboy like me</t>
  </si>
  <si>
    <t>1Xnn1TPyr5h0hpRAT4B4EA</t>
  </si>
  <si>
    <t>Dalex, Lenny Tavárez, Anitta, NATTI NATASHA, Farruko, Justin Quiles</t>
  </si>
  <si>
    <t>Bellaquita - Remix</t>
  </si>
  <si>
    <t>0.141</t>
  </si>
  <si>
    <t>1XnpzbOGptRwfJhZgLbmSr</t>
  </si>
  <si>
    <t>Pretty Savage</t>
  </si>
  <si>
    <t>0.00886</t>
  </si>
  <si>
    <t>1Y3LN4zO1Edc2EluIoSPJN</t>
  </si>
  <si>
    <t>Stephen Sanchez, Em Beihold</t>
  </si>
  <si>
    <t>Until I Found You (with Em Beihold) - Em Beihold Version</t>
  </si>
  <si>
    <t>1Y500yrabUJY2mIQS3RDt4</t>
  </si>
  <si>
    <t>6ix9ine, Tory Lanez, Young Thug</t>
  </si>
  <si>
    <t>RONDO (feat. Tory Lanez &amp; Young Thug)</t>
  </si>
  <si>
    <t>0.0595</t>
  </si>
  <si>
    <t>1Y5Jvi3eLi4Chwqch9GMem</t>
  </si>
  <si>
    <t>Super Gremlin</t>
  </si>
  <si>
    <t>0.00265</t>
  </si>
  <si>
    <t>1Y62KpDaP5MEL43ZcI6IaG</t>
  </si>
  <si>
    <t>Quevedo, Ovy On The Drums</t>
  </si>
  <si>
    <t>SIN SEÑAL</t>
  </si>
  <si>
    <t>1YDebgap5OFwXEBG18NJvy</t>
  </si>
  <si>
    <t>Red Light Green Light</t>
  </si>
  <si>
    <t>1YNQscOx6OqBQjxgJVhEeW</t>
  </si>
  <si>
    <t>Rita Ora, Bebe Rexha, Charli XCX, Cardi B</t>
  </si>
  <si>
    <t>Girls (feat. Cardi B, Bebe Rexha &amp; Charli XCX)</t>
  </si>
  <si>
    <t>1YZfcVLbbJwfizR5cDOp3q</t>
  </si>
  <si>
    <t>Migos, Nicki Minaj, Cardi B</t>
  </si>
  <si>
    <t>MotorSport</t>
  </si>
  <si>
    <t>0.0519</t>
  </si>
  <si>
    <t>1Yk0cQdMLx5RzzFTYwmuld</t>
  </si>
  <si>
    <t>Hello</t>
  </si>
  <si>
    <t>1YmF9PvLhIISIANoMLIYGq</t>
  </si>
  <si>
    <t>A$AP Rocky, Moby</t>
  </si>
  <si>
    <t>A$AP Forever (feat. Moby)</t>
  </si>
  <si>
    <t>1YnChEM51BVZ5dRhbVFEMl</t>
  </si>
  <si>
    <t>Bad Bunny, Bryant Myers</t>
  </si>
  <si>
    <t>SEDA</t>
  </si>
  <si>
    <t>1YscJ7yVTlFxW3eF6pv5ba</t>
  </si>
  <si>
    <t>Allergic</t>
  </si>
  <si>
    <t>1YzlPeHWPU0JeM0u4ya5zj</t>
  </si>
  <si>
    <t>Salmo</t>
  </si>
  <si>
    <t>90MIN</t>
  </si>
  <si>
    <t>0.035</t>
  </si>
  <si>
    <t>1Z0cZI0UzNbP9L8MzzGxqf</t>
  </si>
  <si>
    <t>1ZAyjvIk9YiD76yYy0TEG6</t>
  </si>
  <si>
    <t>0.202</t>
  </si>
  <si>
    <t>1ZDmxwg7Lywlx68b7SsJjj</t>
  </si>
  <si>
    <t>Nicki Minaj</t>
  </si>
  <si>
    <t>MEGATRON</t>
  </si>
  <si>
    <t>Young Money/Cash Money Records</t>
  </si>
  <si>
    <t>1ZEm9cJC05rawV2tptNfTS</t>
  </si>
  <si>
    <t>Nicki Minaj, Ariana Grande</t>
  </si>
  <si>
    <t>Bed (feat. Ariana Grande)</t>
  </si>
  <si>
    <t>0.0551</t>
  </si>
  <si>
    <t>1ZMGp9MTXbtAPvcKa0U3zS</t>
  </si>
  <si>
    <t>Mahmood, BLANCO</t>
  </si>
  <si>
    <t>Brividi</t>
  </si>
  <si>
    <t>0.448</t>
  </si>
  <si>
    <t>1ZMiCix7XSAbfAJlEZWMCp</t>
  </si>
  <si>
    <t>Falling</t>
  </si>
  <si>
    <t>1ZPWWSwCkxKfqdp4H0RFCo</t>
  </si>
  <si>
    <t>Arizona Zervas</t>
  </si>
  <si>
    <t>ROXANNE</t>
  </si>
  <si>
    <t>0.0522</t>
  </si>
  <si>
    <t>1ZPpGPko8oULTmi34rozMh</t>
  </si>
  <si>
    <t>Trivia 轉 : Seesaw</t>
  </si>
  <si>
    <t>1ZY1PqizIl78geGM4xWlEA</t>
  </si>
  <si>
    <t>Gorgeous</t>
  </si>
  <si>
    <t>0.0713</t>
  </si>
  <si>
    <t>1ZdhOMWyFR8Iv9eylMGYg2</t>
  </si>
  <si>
    <t>Labrinth</t>
  </si>
  <si>
    <t>Mount Everest</t>
  </si>
  <si>
    <t>1ZemPoaj7LBj1RAQrb89EC</t>
  </si>
  <si>
    <t>Blame It On Me</t>
  </si>
  <si>
    <t>1Znlc3UZAbSodFaMBjdpsX</t>
  </si>
  <si>
    <t>love yourself (interlude)</t>
  </si>
  <si>
    <t>1ZvBVbsaNqHEP6ymXaPGlj</t>
  </si>
  <si>
    <t>Lion King On Ice</t>
  </si>
  <si>
    <t>0.0819</t>
  </si>
  <si>
    <t>1a0wEEHipnBR7WOHFA6ucQ</t>
  </si>
  <si>
    <t>Tyler, The Creator, A$AP Rocky</t>
  </si>
  <si>
    <t>Who Dat Boy (feat. A$AP Rocky)</t>
  </si>
  <si>
    <t>0.337</t>
  </si>
  <si>
    <t>1a5Yu5L18qNxVhXx38njON</t>
  </si>
  <si>
    <t>Alok, Zeeba, Bruno Martini</t>
  </si>
  <si>
    <t>Hear Me Now</t>
  </si>
  <si>
    <t>0.537</t>
  </si>
  <si>
    <t>1a73gcEg6h6Re6hHXoVltJ</t>
  </si>
  <si>
    <t>FTCU</t>
  </si>
  <si>
    <t>1aF9TeHZbe6OVo9dtjPuzK</t>
  </si>
  <si>
    <t>Junya</t>
  </si>
  <si>
    <t>0.27</t>
  </si>
  <si>
    <t>1aKuG1GG76xPLUkjBbQo3W</t>
  </si>
  <si>
    <t>UGH!</t>
  </si>
  <si>
    <t>0.0394</t>
  </si>
  <si>
    <t>1aLNpg2kKvUncflV8xE5AA</t>
  </si>
  <si>
    <t>The Cranberries</t>
  </si>
  <si>
    <t>Linger</t>
  </si>
  <si>
    <t>1aOl53hkZGHkl2Snhr7opL</t>
  </si>
  <si>
    <t>Dean Lewis</t>
  </si>
  <si>
    <t>How Do I Say Goodbye</t>
  </si>
  <si>
    <t>Universal Music Australia Pty. Ltd.</t>
  </si>
  <si>
    <t>1aU1wpYBSpP0M6IiihY5Ue</t>
  </si>
  <si>
    <t>Big Red Machine, Taylor Swift</t>
  </si>
  <si>
    <t>Renegade</t>
  </si>
  <si>
    <t>Jagjaguwar</t>
  </si>
  <si>
    <t>1aUq8rjW1EwkAkMri4VfJy</t>
  </si>
  <si>
    <t>Rauw Alejandro, Lyanno, Brray</t>
  </si>
  <si>
    <t>LOKERA</t>
  </si>
  <si>
    <t>0.213</t>
  </si>
  <si>
    <t>1abwytAhbWeHrbsA9eODOy</t>
  </si>
  <si>
    <t>Feeling Like The End</t>
  </si>
  <si>
    <t>1ahCrpeTt94LL7y1aXw0Y8</t>
  </si>
  <si>
    <t>Tokischa, ROSALÍA</t>
  </si>
  <si>
    <t>Linda</t>
  </si>
  <si>
    <t>0.0685</t>
  </si>
  <si>
    <t>1ahVFh0ViDZr8LvkEVlq3B</t>
  </si>
  <si>
    <t>Martin Garrix, Bonn</t>
  </si>
  <si>
    <t>No Sleep (feat. Bonn)</t>
  </si>
  <si>
    <t>1b6tPXXCV2fSNtR3SKWUQA</t>
  </si>
  <si>
    <t>Available</t>
  </si>
  <si>
    <t>0.0736</t>
  </si>
  <si>
    <t>1bDbXMyjaUIooNwFE9wn0N</t>
  </si>
  <si>
    <t>Rich Flex</t>
  </si>
  <si>
    <t>0.0503</t>
  </si>
  <si>
    <t>1bRO28yzxgO3y3UmNR29TZ</t>
  </si>
  <si>
    <t>Lil Wayne, Big Sean, Lil Baby</t>
  </si>
  <si>
    <t>I Do It (ft. Big Sean, Lil Baby)</t>
  </si>
  <si>
    <t>1bRpSCFv6P2OUhciByeRYR</t>
  </si>
  <si>
    <t>Alex Rose, Rafa Pabön</t>
  </si>
  <si>
    <t>Jangueo</t>
  </si>
  <si>
    <t>Los Oidos Fresh/ Los Proximos</t>
  </si>
  <si>
    <t>1bWBG6IkMnDr3qvCKSvQT7</t>
  </si>
  <si>
    <t>Matheus Fernandes, Dilsinho</t>
  </si>
  <si>
    <t>Baby Me Atende - Ao Vivo</t>
  </si>
  <si>
    <t>1bhUWB0zJMIKr9yVPrkEuI</t>
  </si>
  <si>
    <t>Ed Sheeran, Beyoncé</t>
  </si>
  <si>
    <t>Perfect Duet (Ed Sheeran &amp; Beyoncé)</t>
  </si>
  <si>
    <t>0.779</t>
  </si>
  <si>
    <t>1bjeWoagtHmUKputLVyDxQ</t>
  </si>
  <si>
    <t>Saturn</t>
  </si>
  <si>
    <t>0.62</t>
  </si>
  <si>
    <t>1bjhYUwKUHEg5fHknxFObO</t>
  </si>
  <si>
    <t>Frank Ocean</t>
  </si>
  <si>
    <t>Red Zone Entertainment / IDJ</t>
  </si>
  <si>
    <t>1c0hsvHLELX6y8qymnpLKL</t>
  </si>
  <si>
    <t>Lunay, Daddy Yankee, Bad Bunny</t>
  </si>
  <si>
    <t>Soltera (Remix)</t>
  </si>
  <si>
    <t>round2media - LaFamilia</t>
  </si>
  <si>
    <t>0.361</t>
  </si>
  <si>
    <t>1c1sdxrYLIiuJOlE7PPttb</t>
  </si>
  <si>
    <t>Kygo, Zoe Wees</t>
  </si>
  <si>
    <t>Love Me Now (feat. Zoe Wees)</t>
  </si>
  <si>
    <t>1c2hJSwcCfoPEw1su83Sw0</t>
  </si>
  <si>
    <t>0.0403</t>
  </si>
  <si>
    <t>1c39AwcrkN9srI7Az5662I</t>
  </si>
  <si>
    <t>NIGHT RIDER</t>
  </si>
  <si>
    <t>0.617</t>
  </si>
  <si>
    <t>1c4htMHiolERc0YJvZNdlc</t>
  </si>
  <si>
    <t>George Henrique &amp; Rodrigo, Marília Mendonça</t>
  </si>
  <si>
    <t>Vai Lá Em Casa Hoje</t>
  </si>
  <si>
    <t>Worldshow Promoções e Eventos</t>
  </si>
  <si>
    <t>0.53</t>
  </si>
  <si>
    <t>1cA4wEmLkKlttS6N89LbJh</t>
  </si>
  <si>
    <t>Juice WRLD, Justin Bieber</t>
  </si>
  <si>
    <t>Wandered To LA (with Justin Bieber)</t>
  </si>
  <si>
    <t>1cCXT1cErAY6tmIqHbodrt</t>
  </si>
  <si>
    <t>The Remorse</t>
  </si>
  <si>
    <t>0.812</t>
  </si>
  <si>
    <t>1cEhrSF6EylAEqdhUGuNpX</t>
  </si>
  <si>
    <t>DJ Khaled, 21 Savage, Justin Bieber</t>
  </si>
  <si>
    <t>LET IT GO (feat. Justin Bieber &amp; 21 Savage)</t>
  </si>
  <si>
    <t>0.24</t>
  </si>
  <si>
    <t>1cG0umU5TKStygKsPFZ9pY</t>
  </si>
  <si>
    <t>Robin Schulz, David Guetta, Cheat Codes</t>
  </si>
  <si>
    <t>Shed a Light</t>
  </si>
  <si>
    <t>Tonspiel</t>
  </si>
  <si>
    <t>1cImYkHOQMFE7AZC9aOk4y</t>
  </si>
  <si>
    <t>Bobby Helms</t>
  </si>
  <si>
    <t>Jingle Bell Rock</t>
  </si>
  <si>
    <t>Universal Digital Enterprises</t>
  </si>
  <si>
    <t>1cKHdTo9u0ZymJdPGSh6nq</t>
  </si>
  <si>
    <t>I Was Never There</t>
  </si>
  <si>
    <t>1cL3ucXzG2hj3XOUPIWdvZ</t>
  </si>
  <si>
    <t>1cS0TgbR263ey9jn0MwD2s</t>
  </si>
  <si>
    <t>River (feat. Ed Sheeran)</t>
  </si>
  <si>
    <t>1cTZMwcBJT0Ka3UJPXOeeN</t>
  </si>
  <si>
    <t>1cVlW9WQiGlFdWUXFdFZGh</t>
  </si>
  <si>
    <t>Piso 21, Christian Nodal</t>
  </si>
  <si>
    <t>Pa' Olvidarme De Ella</t>
  </si>
  <si>
    <t>1ckLp8lCl8LipXI0ypX72m</t>
  </si>
  <si>
    <t>I'm Gonna Be</t>
  </si>
  <si>
    <t>1crSsvtU9wZB15dIQXV2QH</t>
  </si>
  <si>
    <t>Moving On and Getting Over</t>
  </si>
  <si>
    <t>1d7q712nXjG98HiwHk7HFS</t>
  </si>
  <si>
    <t>a p p l y i n g . p r e s s u r e</t>
  </si>
  <si>
    <t>1dGr1c8CrMLDpV6mPbImSI</t>
  </si>
  <si>
    <t>1dIWPXMX4kRHj6Dt2DStUQ</t>
  </si>
  <si>
    <t>Blxst, Tyga, Ty Dolla $ign</t>
  </si>
  <si>
    <t>Chosen (feat. Ty Dolla $ign)</t>
  </si>
  <si>
    <t>Red Bull Records Inc. / Evgle LLC</t>
  </si>
  <si>
    <t>1dLXLETYiZohIZWnse4ypG</t>
  </si>
  <si>
    <t>Better</t>
  </si>
  <si>
    <t>0.353</t>
  </si>
  <si>
    <t>1dNyRyz1QBN9kO1etUs1PI</t>
  </si>
  <si>
    <t>1dPNJDYuW9QAtkOpK3eBvO</t>
  </si>
  <si>
    <t>God Breathed</t>
  </si>
  <si>
    <t>1dUHF4RyMmMTveJ0Rby6Xm</t>
  </si>
  <si>
    <t>Can’t Take A Joke</t>
  </si>
  <si>
    <t>1daDRI9ahBonbWD8YcxOIB</t>
  </si>
  <si>
    <t>Angels Like You</t>
  </si>
  <si>
    <t>1dg3qy5DjoJodawfOCgrTP</t>
  </si>
  <si>
    <t>Lil Tjay, Offset, Moneybagg Yo</t>
  </si>
  <si>
    <t>Run It Up (feat. Offset &amp; Moneybagg Yo)</t>
  </si>
  <si>
    <t>1diS6nkxMQc3wwC4G1j0bh</t>
  </si>
  <si>
    <t>We're Good</t>
  </si>
  <si>
    <t>1dm6z1fWB0cErMszU25dy2</t>
  </si>
  <si>
    <t>Después de la Playa</t>
  </si>
  <si>
    <t>0.356</t>
  </si>
  <si>
    <t>1dp8aQANyTRKssDeAYPiZe</t>
  </si>
  <si>
    <t>Pusha T, Lil Uzi Vert, Don Toliver</t>
  </si>
  <si>
    <t>Scrape It Off (feat. Lil Uzi Vert &amp; Don Toliver)</t>
  </si>
  <si>
    <t>0.484</t>
  </si>
  <si>
    <t>1dw7qShk971xMD6r6mA4VN</t>
  </si>
  <si>
    <t>KAROL G, Quevedo</t>
  </si>
  <si>
    <t>PERO TÚ</t>
  </si>
  <si>
    <t>0.394</t>
  </si>
  <si>
    <t>1e0Wxoraz9IzFhREDqgJAe</t>
  </si>
  <si>
    <t>Butter - Instrumental</t>
  </si>
  <si>
    <t>0.000178</t>
  </si>
  <si>
    <t>1e1JKLEDKP7hEQzJfNAgPl</t>
  </si>
  <si>
    <t>Playboi Carti</t>
  </si>
  <si>
    <t>Magnolia</t>
  </si>
  <si>
    <t>AWGE Label</t>
  </si>
  <si>
    <t>0.0114</t>
  </si>
  <si>
    <t>1e4rwBPVI32vZtTJu7mJ4J</t>
  </si>
  <si>
    <t>Chun-Li</t>
  </si>
  <si>
    <t>0.278</t>
  </si>
  <si>
    <t>1e9oZCCiX42nJl0AcqriVo</t>
  </si>
  <si>
    <t>Watermelon Sugar</t>
  </si>
  <si>
    <t>1eIS75JS5rfbJpSu6ZC9EO</t>
  </si>
  <si>
    <t>Madame</t>
  </si>
  <si>
    <t>VOCE</t>
  </si>
  <si>
    <t>1eIXYZWEfJO3Na2LCCnIJE</t>
  </si>
  <si>
    <t>Love Language</t>
  </si>
  <si>
    <t>1eIsyfDHoEbemSnQFsgyAv</t>
  </si>
  <si>
    <t>1eMNW1HQjF1dbb4GtnmpaX</t>
  </si>
  <si>
    <t>Slay3r</t>
  </si>
  <si>
    <t>AWGE/Interscope Records</t>
  </si>
  <si>
    <t>0.165</t>
  </si>
  <si>
    <t>1eThXFmkENeSkdeLO8S86F</t>
  </si>
  <si>
    <t>HOODRAT</t>
  </si>
  <si>
    <t>1eVRnmGhDPATPxz6kqWuCP</t>
  </si>
  <si>
    <t>1eaqMiiUn2P7MnqJK4XeK0</t>
  </si>
  <si>
    <t>TALKING</t>
  </si>
  <si>
    <t>1ei3hzQmrgealgRKFxIcWn</t>
  </si>
  <si>
    <t>In The Stars</t>
  </si>
  <si>
    <t>0.338</t>
  </si>
  <si>
    <t>1ere9b9vDw2N3m9d4uiXxa</t>
  </si>
  <si>
    <t>Diego &amp; Victor Hugo, Bruno &amp; Marrone</t>
  </si>
  <si>
    <t>Facas - Ao Vivo</t>
  </si>
  <si>
    <t>0.615</t>
  </si>
  <si>
    <t>1eyek0KJEh2v5HQ9uQSybb</t>
  </si>
  <si>
    <t>Modern Loneliness</t>
  </si>
  <si>
    <t>1f38Gx6xQz6r4H1jGVNBJo</t>
  </si>
  <si>
    <t>DJ Snake, J Balvin, Tyga</t>
  </si>
  <si>
    <t>Loco Contigo (feat. J. Balvin &amp; Tyga)</t>
  </si>
  <si>
    <t>0.285</t>
  </si>
  <si>
    <t>1f3yAtsJtY87CTmM8RLnxf</t>
  </si>
  <si>
    <t>2.55e-05</t>
  </si>
  <si>
    <t>1f5PNhkNgUpvDEeZfcIlO1</t>
  </si>
  <si>
    <t>Cardi B, SZA</t>
  </si>
  <si>
    <t>I Do (feat. SZA)</t>
  </si>
  <si>
    <t>1f5cbQtDrykjarZVrShaDI</t>
  </si>
  <si>
    <t>A Boogie Wit da Hoodie, Kodak Black</t>
  </si>
  <si>
    <t>Drowning (feat. Kodak Black)</t>
  </si>
  <si>
    <t>Highbridge The Label</t>
  </si>
  <si>
    <t>0.501</t>
  </si>
  <si>
    <t>1fBXSMOusjaj7GjzErHmUI</t>
  </si>
  <si>
    <t>0.276</t>
  </si>
  <si>
    <t>1fLhGF1JfGQYj6EZLndD86</t>
  </si>
  <si>
    <t>Clean Bandit, MARINA, Luis Fonsi</t>
  </si>
  <si>
    <t>Baby (feat. MARINA &amp; Luis Fonsi)</t>
  </si>
  <si>
    <t>1fPnUpoXCpD2NDI4vPVeLw</t>
  </si>
  <si>
    <t>Stupid Again</t>
  </si>
  <si>
    <t>0.0881</t>
  </si>
  <si>
    <t>1fXnu2HzxbDtoyvFPWG3Bw</t>
  </si>
  <si>
    <t>Lil Durk, Morgan Wallen</t>
  </si>
  <si>
    <t>Stand By Me (feat. Morgan Wallen)</t>
  </si>
  <si>
    <t>1fewSx2d5KIZ04wsooEBOz</t>
  </si>
  <si>
    <t>Metro Boomin, Gunna</t>
  </si>
  <si>
    <t>Space Cadet (feat. Gunna)</t>
  </si>
  <si>
    <t>1fipvP2zmef6vN2IwXfJhY</t>
  </si>
  <si>
    <t>Sam Smith, Demi Lovato</t>
  </si>
  <si>
    <t>I’m Ready (with Demi Lovato)</t>
  </si>
  <si>
    <t>0.00346</t>
  </si>
  <si>
    <t>1foCxQtxBweJtZmdxhEHVO</t>
  </si>
  <si>
    <t>Eartha Kitt, Henri René and His Orchestra</t>
  </si>
  <si>
    <t>Santa Baby (with Henri René &amp; His Orchestra)</t>
  </si>
  <si>
    <t>RCA Bluebird</t>
  </si>
  <si>
    <t>0.902</t>
  </si>
  <si>
    <t>1foNLbvX6yP0tMs3eAXspd</t>
  </si>
  <si>
    <t>El Alfa, Peso Pluma</t>
  </si>
  <si>
    <t>PLEBADA</t>
  </si>
  <si>
    <t>EL JEFE RECORDS LLC</t>
  </si>
  <si>
    <t>1fvC3CmNAbsx0V9ULMU8NB</t>
  </si>
  <si>
    <t>Zach Bryan, Noah Kahan</t>
  </si>
  <si>
    <t>Sarah's Place (feat. Noah Kahan)</t>
  </si>
  <si>
    <t>1fvCggAYrW0VtCljtqv4h2</t>
  </si>
  <si>
    <t>Last Memory</t>
  </si>
  <si>
    <t>1fxYz1s15pyZLsJT0Hdh1m</t>
  </si>
  <si>
    <t>late at night</t>
  </si>
  <si>
    <t>1fzAuUVbzlhZ1lJAx9PtY6</t>
  </si>
  <si>
    <t>Daylight</t>
  </si>
  <si>
    <t>1fzf9Aad4y1RWrmwosAK5y</t>
  </si>
  <si>
    <t>Last Train Home</t>
  </si>
  <si>
    <t>1g3ErLqysBJ5EIGdYYMWFZ</t>
  </si>
  <si>
    <t>Chance the Rapper, John Legend</t>
  </si>
  <si>
    <t>All Day Long</t>
  </si>
  <si>
    <t>1g3J9W88hTG173ySZR6E9S</t>
  </si>
  <si>
    <t>Tilidin Weg</t>
  </si>
  <si>
    <t>1gH1h30wkQdd9zhY3j7a8T</t>
  </si>
  <si>
    <t>Rex Orange County</t>
  </si>
  <si>
    <t>THE SHADE</t>
  </si>
  <si>
    <t>0.391</t>
  </si>
  <si>
    <t>1gOyBTO1fDLDTH8Ap12Wyp</t>
  </si>
  <si>
    <t>Motion</t>
  </si>
  <si>
    <t>1gVCEnryJhkdQcuC0Kbvor</t>
  </si>
  <si>
    <t>FIND MY WAY</t>
  </si>
  <si>
    <t>1gZFRYcPz3wKevEaNYRwfW</t>
  </si>
  <si>
    <t>Time - Edit</t>
  </si>
  <si>
    <t>1ga4PztXOIw1yBbdUt2X8v</t>
  </si>
  <si>
    <t>KAROL G, Maldy</t>
  </si>
  <si>
    <t>GATÚBELA</t>
  </si>
  <si>
    <t>0.263</t>
  </si>
  <si>
    <t>1ggYjU6zdFHgANcku82boU</t>
  </si>
  <si>
    <t>Joji, BENEE</t>
  </si>
  <si>
    <t>Afterthought</t>
  </si>
  <si>
    <t>1gm616Plq4ScqNi7TVkZ5N</t>
  </si>
  <si>
    <t>1gng5xQBiYCVDkHS0IKLyk</t>
  </si>
  <si>
    <t>1gnwGVoG7V08vMX3hyr90x</t>
  </si>
  <si>
    <t>Anderson .Paak, Kendrick Lamar</t>
  </si>
  <si>
    <t>Tints (feat. Kendrick Lamar)</t>
  </si>
  <si>
    <t>0.0859</t>
  </si>
  <si>
    <t>1h9P5WJwyvK8OB7O2YiXgp</t>
  </si>
  <si>
    <t>Ozuna, Romeo Santos</t>
  </si>
  <si>
    <t>Ibiza</t>
  </si>
  <si>
    <t>0.25</t>
  </si>
  <si>
    <t>1hJIbOjWpid6LtnozHmzRS</t>
  </si>
  <si>
    <t>Diamonds</t>
  </si>
  <si>
    <t>1hR8BSuEqPCCZfv93zzzz9</t>
  </si>
  <si>
    <t>Welcome To New York (Taylor's Version)</t>
  </si>
  <si>
    <t>0.00961</t>
  </si>
  <si>
    <t>1hSOt9IeshMkuKP9ri4hOf</t>
  </si>
  <si>
    <t>Troye Sivan</t>
  </si>
  <si>
    <t>Bloom</t>
  </si>
  <si>
    <t>0.031</t>
  </si>
  <si>
    <t>1hZsWUnLbqRw09jLAMQSsb</t>
  </si>
  <si>
    <t>Feid, Young Miko</t>
  </si>
  <si>
    <t>CLASSY 101</t>
  </si>
  <si>
    <t>1haJsMtoBhHfvuM7XWuT3W</t>
  </si>
  <si>
    <t>Junior H, Peso Pluma</t>
  </si>
  <si>
    <t>El Azul</t>
  </si>
  <si>
    <t>1hg3RlqFZXJb5YgRoK9qmF</t>
  </si>
  <si>
    <t>Gangstas</t>
  </si>
  <si>
    <t>0.203</t>
  </si>
  <si>
    <t>1hjRhYpWyqDpPahmSlUTlc</t>
  </si>
  <si>
    <t>Style (Taylor's Version)</t>
  </si>
  <si>
    <t>0.000418</t>
  </si>
  <si>
    <t>1hoLUVBx0ixX3kn0EX0P5n</t>
  </si>
  <si>
    <t>Juju, Loredana, Miksu / Macloud</t>
  </si>
  <si>
    <t>Kein Wort</t>
  </si>
  <si>
    <t>0.462</t>
  </si>
  <si>
    <t>1hvpDAxZPKjKztOc72sv06</t>
  </si>
  <si>
    <t>1hy6kKvsPbv7VTcllCuATC</t>
  </si>
  <si>
    <t>0.303</t>
  </si>
  <si>
    <t>1hz7SRTGUNAtIQ46qiNv2p</t>
  </si>
  <si>
    <t>GONE, GONE / THANK YOU</t>
  </si>
  <si>
    <t>1i4F583d9v9RabcfOlKKVL</t>
  </si>
  <si>
    <t>Love In Slow Motion</t>
  </si>
  <si>
    <t>0.668</t>
  </si>
  <si>
    <t>1i9lZvlaDdWDPyXEE95aiq</t>
  </si>
  <si>
    <t>Travis Scott, SZA, Future</t>
  </si>
  <si>
    <t>TELEKINESIS (feat. SZA &amp; Future)</t>
  </si>
  <si>
    <t>0.575</t>
  </si>
  <si>
    <t>1iAyJBksvAI6DQEnzv8l1E</t>
  </si>
  <si>
    <t>1iLbUmb2b2btyAAcQ68a1p</t>
  </si>
  <si>
    <t>Milo J: Bzrp Music Sessions, Vol. 57</t>
  </si>
  <si>
    <t>0.527</t>
  </si>
  <si>
    <t>1iQDltZqI7BXnHrFy4Qo1k</t>
  </si>
  <si>
    <t>SHAED, ZAYN</t>
  </si>
  <si>
    <t>Trampoline (with ZAYN)</t>
  </si>
  <si>
    <t>0.56</t>
  </si>
  <si>
    <t>1iSZPndzmY6NvL1jAtIvY1</t>
  </si>
  <si>
    <t>I'm Upset</t>
  </si>
  <si>
    <t>1iSqfoUFnQwV0QW1EfUit8</t>
  </si>
  <si>
    <t>YNW Melly</t>
  </si>
  <si>
    <t>Suicidal</t>
  </si>
  <si>
    <t>P2019</t>
  </si>
  <si>
    <t>1iWHabUgUuuKLBa0TzTHfk</t>
  </si>
  <si>
    <t>ZAYN, Zhavia</t>
  </si>
  <si>
    <t>A Whole New World (End Title) - From "Aladdin"</t>
  </si>
  <si>
    <t>0.0575</t>
  </si>
  <si>
    <t>1icgLGTpX2fQXKRe4D7w2b</t>
  </si>
  <si>
    <t>BACK TO ME</t>
  </si>
  <si>
    <t>1is8gU4RVcN4J8xItxWoOY</t>
  </si>
  <si>
    <t>Clinton Kane</t>
  </si>
  <si>
    <t>I GUESS I'M IN LOVE</t>
  </si>
  <si>
    <t>1j4kHkkpqZRBwE0A4CN4Yv</t>
  </si>
  <si>
    <t>ZAYN, Sia</t>
  </si>
  <si>
    <t>Dusk Till Dawn (feat. Sia) - Radio Edit</t>
  </si>
  <si>
    <t>1j6xOGusnyXq3l6IryKF3G</t>
  </si>
  <si>
    <t>Piso 21, Manuel Turizo</t>
  </si>
  <si>
    <t>Déjala Que Vuelva (feat. Manuel Turizo)</t>
  </si>
  <si>
    <t>0.0482</t>
  </si>
  <si>
    <t>1jDbQz6tr52WgScCTXMnaN</t>
  </si>
  <si>
    <t>POP</t>
  </si>
  <si>
    <t>1jHgfC8T5KxUyC5Ldw6lk9</t>
  </si>
  <si>
    <t>Leo Santana</t>
  </si>
  <si>
    <t>Zona De Perigo</t>
  </si>
  <si>
    <t>1jIMjbzcGCcCQn5iMu9CUc</t>
  </si>
  <si>
    <t>That's Hilarious</t>
  </si>
  <si>
    <t>1jQsKN68yE94tMYml0wHMd</t>
  </si>
  <si>
    <t>Jump Out The Window</t>
  </si>
  <si>
    <t>1jQvUmf16VE9WQCPuK2e8K</t>
  </si>
  <si>
    <t>6ix9ine, Bobby Shmurda</t>
  </si>
  <si>
    <t>STOOPID (feat. Bobby Shmurda)</t>
  </si>
  <si>
    <t>1jaTQ3nqY3oAAYyCTbIvnM</t>
  </si>
  <si>
    <t>WHATS POPPIN</t>
  </si>
  <si>
    <t>1jg9clsGCDqOumfS0X5xm9</t>
  </si>
  <si>
    <t>Living Proof</t>
  </si>
  <si>
    <t>1jlnBQGP2DtSEhMgQaz7a7</t>
  </si>
  <si>
    <t>Tyga, J Balvin, Chris Brown</t>
  </si>
  <si>
    <t>Haute (feat. J Balvin &amp; Chris Brown)</t>
  </si>
  <si>
    <t>1jo3TwNGCXfNdB5uba3ZVv</t>
  </si>
  <si>
    <t>Killshot</t>
  </si>
  <si>
    <t>1k1Bqnv2R0uJXQN4u6LKYt</t>
  </si>
  <si>
    <t>Bill Withers</t>
  </si>
  <si>
    <t>Ain't No Sunshine</t>
  </si>
  <si>
    <t>1k1CJlU1eAEpAbNK0TVeKD</t>
  </si>
  <si>
    <t>Sech, Justin Quiles, Maluma, Nicky Jam, Farruko, Dalex, Lenny Tavárez</t>
  </si>
  <si>
    <t>Que Mas Pues - Remix</t>
  </si>
  <si>
    <t>1kBMIYqe0ILRUJZ7K2PV0k</t>
  </si>
  <si>
    <t>Cigarettes</t>
  </si>
  <si>
    <t>0.0306</t>
  </si>
  <si>
    <t>1kBbgxAUc4HQv7cgIayIDH</t>
  </si>
  <si>
    <t>Ransom</t>
  </si>
  <si>
    <t>1kK6DwzyXJSp58u5HYWwuD</t>
  </si>
  <si>
    <t>YG, Tyga, Jon Z</t>
  </si>
  <si>
    <t>Go Loko (feat. Tyga, Jon Z)</t>
  </si>
  <si>
    <t>1kKYjjfNYxE0YYgLa7vgVY</t>
  </si>
  <si>
    <t>Kygo, Whitney Houston</t>
  </si>
  <si>
    <t>Higher Love</t>
  </si>
  <si>
    <t>1kMUGCt7XLDc5Q64Vl0H8S</t>
  </si>
  <si>
    <t>Residente, Bad Bunny</t>
  </si>
  <si>
    <t>Bellacoso</t>
  </si>
  <si>
    <t>1kaxyXcAi5ZHF3Q94QXsHK</t>
  </si>
  <si>
    <t>Demon</t>
  </si>
  <si>
    <t>1kjs5eR4DMzyB0gm1Z8waV</t>
  </si>
  <si>
    <t>Trueno</t>
  </si>
  <si>
    <t>DANCE CRIP</t>
  </si>
  <si>
    <t>©️ Ⓟ 2022 Sur Capital Records (por Tierra Agencia)</t>
  </si>
  <si>
    <t>1klq7dgG1Pz0ijci5Pmae1</t>
  </si>
  <si>
    <t>Stray Kids</t>
  </si>
  <si>
    <t>CASE 143</t>
  </si>
  <si>
    <t>Republic Records - Stray Kids</t>
  </si>
  <si>
    <t>0.0935</t>
  </si>
  <si>
    <t>1kqH58eGh2ZTOHwqBIB2tM</t>
  </si>
  <si>
    <t>Mesita, Nicki Nicole, Tiago PZK, Emilia</t>
  </si>
  <si>
    <t>Una Foto Remix (feat. Emilia)</t>
  </si>
  <si>
    <t>Mesita</t>
  </si>
  <si>
    <t>0.313</t>
  </si>
  <si>
    <t>1kuGVB7EU95pJObxwvfwKS</t>
  </si>
  <si>
    <t>vampire</t>
  </si>
  <si>
    <t>0.177</t>
  </si>
  <si>
    <t>1kwnxJNVl7cwcU98RvMBaR</t>
  </si>
  <si>
    <t>Surf</t>
  </si>
  <si>
    <t>0.754</t>
  </si>
  <si>
    <t>1l9G7M8gNyQsgOGWZGoQsT</t>
  </si>
  <si>
    <t>Look What I Found</t>
  </si>
  <si>
    <t>A Star is Born OST</t>
  </si>
  <si>
    <t>1lCRw5FEZ1gPDNPzy1K4zW</t>
  </si>
  <si>
    <t>We Are The Champions - Remastered 2011</t>
  </si>
  <si>
    <t>1lGHa2pwYzxQHFBUynhLtO</t>
  </si>
  <si>
    <t>1lItf5ZXJc1by9SbPeljFd</t>
  </si>
  <si>
    <t>Zay Hilfigerrr, Zayion McCall</t>
  </si>
  <si>
    <t>Juju on That Beat (TZ Anthem)</t>
  </si>
  <si>
    <t>Tha Lights Global, INC/Atlantic Recording Corp</t>
  </si>
  <si>
    <t>1lO9CZo6eDrOy0S7khgryG</t>
  </si>
  <si>
    <t>Eminem, Don Toliver</t>
  </si>
  <si>
    <t>No Regrets (feat. Don Toliver)</t>
  </si>
  <si>
    <t>0.0048</t>
  </si>
  <si>
    <t>1lOe9qE0vR9zwWQAOk6CoO</t>
  </si>
  <si>
    <t>1lRtH4FszTrwwlK5gTSbXO</t>
  </si>
  <si>
    <t>1lWWoec2z1j88GRblI5anV</t>
  </si>
  <si>
    <t>ZITTI E BUONI</t>
  </si>
  <si>
    <t>0.0014</t>
  </si>
  <si>
    <t>1lXQskY1Op1KzFG4GVcVpe</t>
  </si>
  <si>
    <t>NATTI NATASHA, Ozuna</t>
  </si>
  <si>
    <t>Criminal</t>
  </si>
  <si>
    <t>Pina Records</t>
  </si>
  <si>
    <t>0.0416</t>
  </si>
  <si>
    <t>1le5DusoKra9I92ExgBWYK</t>
  </si>
  <si>
    <t>1lntL1cI2UIWlxjL5QiN8g</t>
  </si>
  <si>
    <t>The Other</t>
  </si>
  <si>
    <t>0.421</t>
  </si>
  <si>
    <t>1louJpMmzEicAn7lzDalPW</t>
  </si>
  <si>
    <t>Cheat Codes, Demi Lovato</t>
  </si>
  <si>
    <t>No Promises (feat. Demi Lovato)</t>
  </si>
  <si>
    <t>1lsBTdE6MGsKeZCD6llNu7</t>
  </si>
  <si>
    <t>Charlie Puth, Kehlani</t>
  </si>
  <si>
    <t>Done for Me (feat. Kehlani)</t>
  </si>
  <si>
    <t>1lxswgIpzV6HhENRvkflES</t>
  </si>
  <si>
    <t>Farruko, Ky-Mani Marley</t>
  </si>
  <si>
    <t>Chillax (feat. Ky-Mani Marley)</t>
  </si>
  <si>
    <t>0.0724</t>
  </si>
  <si>
    <t>1m0UFnuTktOkksvjbF9z0m</t>
  </si>
  <si>
    <t>Vegedream</t>
  </si>
  <si>
    <t>Ramenez la coupe à la maison</t>
  </si>
  <si>
    <t>0.0358</t>
  </si>
  <si>
    <t>1m69ELEgE6k5ZWsap40ozt</t>
  </si>
  <si>
    <t>Se Preparó</t>
  </si>
  <si>
    <t>1m6lqaLvUTxPjOo98fJH8U</t>
  </si>
  <si>
    <t>Don't Come Out The House (with 21 Savage)</t>
  </si>
  <si>
    <t>0.00661</t>
  </si>
  <si>
    <t>1mCsF9Tw4AkIZOjvZbZZdT</t>
  </si>
  <si>
    <t>Matthew Wilder</t>
  </si>
  <si>
    <t>Break My Stride</t>
  </si>
  <si>
    <t>0.195</t>
  </si>
  <si>
    <t>1mF6sMUsRU9MisrdB9qWvg</t>
  </si>
  <si>
    <t>Dalex, Sech</t>
  </si>
  <si>
    <t>Mejor</t>
  </si>
  <si>
    <t>1mFpMoeZfkIqtqW2AfQ8ba</t>
  </si>
  <si>
    <t>THE GIRLS - BLACKPINK THE GAME OST</t>
  </si>
  <si>
    <t>0.00199</t>
  </si>
  <si>
    <t>1mH6tZC6iXIHPI6EixCwxw</t>
  </si>
  <si>
    <t>Wizzard</t>
  </si>
  <si>
    <t>I Wish It Could Be Christmas Everyday</t>
  </si>
  <si>
    <t>1mSdbey7RstGLY2udgXv74</t>
  </si>
  <si>
    <t>Wizkid, Justin Bieber, Tems</t>
  </si>
  <si>
    <t>Essence (feat. Justin Bieber &amp; Tems)</t>
  </si>
  <si>
    <t>Starboy/RCA Records</t>
  </si>
  <si>
    <t>0.0159</t>
  </si>
  <si>
    <t>1mSviQV9iQnGSRyvTIuxAj</t>
  </si>
  <si>
    <t>Alvaro Diaz, Rauw Alejandro</t>
  </si>
  <si>
    <t>Problemón</t>
  </si>
  <si>
    <t>UMG Recordings, Inc./Universal Music Latino</t>
  </si>
  <si>
    <t>0.266</t>
  </si>
  <si>
    <t>1mT47pKLXUwPYGwB91GcNz</t>
  </si>
  <si>
    <t>KAROL G, Maluma</t>
  </si>
  <si>
    <t>Créeme</t>
  </si>
  <si>
    <t>1mWdTewIgB3gtBM3TOSFhB</t>
  </si>
  <si>
    <t>Butter</t>
  </si>
  <si>
    <t>0.00323</t>
  </si>
  <si>
    <t>1mXVgsBdtIVeCLJnSnmtdV</t>
  </si>
  <si>
    <t>0.64</t>
  </si>
  <si>
    <t>1mauYRwbpoGQX6itP2FAJC</t>
  </si>
  <si>
    <t>Nicky Jam, Romeo Santos</t>
  </si>
  <si>
    <t>Fan de Tus Fotos</t>
  </si>
  <si>
    <t>1mdJ39D1lrR3aWIOhgeNaE</t>
  </si>
  <si>
    <t>Wir ticken</t>
  </si>
  <si>
    <t>1mea3bSkSGXuIRvnydlB5b</t>
  </si>
  <si>
    <t>Viva La Vida</t>
  </si>
  <si>
    <t>0.0954</t>
  </si>
  <si>
    <t>1mjAD7IYvI5UGiB7WnppMf</t>
  </si>
  <si>
    <t>BBL Love - Interlude</t>
  </si>
  <si>
    <t>0.845</t>
  </si>
  <si>
    <t>1mmAqhLcvPrknbslMiDlyU</t>
  </si>
  <si>
    <t>Particular Taste</t>
  </si>
  <si>
    <t>0.0378</t>
  </si>
  <si>
    <t>1mohfLaTJtB2RplHLQVM70</t>
  </si>
  <si>
    <t>Nio Garcia, Anuel AA, Myke Towers, Brray, Juanka</t>
  </si>
  <si>
    <t>La Jeepeta - Remix</t>
  </si>
  <si>
    <t>2020 Flow La Movie, Inc. | Powered by GLAD Empire, LLC</t>
  </si>
  <si>
    <t>1mpD5Q8IM32I4bF6eCpU74</t>
  </si>
  <si>
    <t>Up All Night</t>
  </si>
  <si>
    <t>0.00103</t>
  </si>
  <si>
    <t>1mqlc0vEP9mU1kZgTi6LIQ</t>
  </si>
  <si>
    <t>Earth, Wind &amp; Fire</t>
  </si>
  <si>
    <t>September</t>
  </si>
  <si>
    <t>1mrGEef8GuaEnDdw8J5BQp</t>
  </si>
  <si>
    <t>Bizarrap, Anuel AA</t>
  </si>
  <si>
    <t>Anuel AA: Bzrp Music Sessions, Vol. 46</t>
  </si>
  <si>
    <t>1msEuwSBneBKpVCZQcFTsU</t>
  </si>
  <si>
    <t>Forever &amp; Always (Taylor’s Version)</t>
  </si>
  <si>
    <t>0.0231</t>
  </si>
  <si>
    <t>1mw0RgNXIpYRyyCdBQbLgA</t>
  </si>
  <si>
    <t>Love Of My Life</t>
  </si>
  <si>
    <t>1n4jwRVXdkK2U34nBDUKKT</t>
  </si>
  <si>
    <t>BLOOD.</t>
  </si>
  <si>
    <t>1nH2PkJL1XoUq8oE6tBZoU</t>
  </si>
  <si>
    <t>Sacrifice</t>
  </si>
  <si>
    <t>1nO2NjuFkGaAWcMdJ1pNrp</t>
  </si>
  <si>
    <t>A$AP Rocky, Gucci Mane, 21 Savage, London On Da Track</t>
  </si>
  <si>
    <t>Cocky (feat. London On Da Track)</t>
  </si>
  <si>
    <t>1nO67wic65N413c11zKxM7</t>
  </si>
  <si>
    <t>Silhouettes - Original Radio Edit</t>
  </si>
  <si>
    <t>0.155</t>
  </si>
  <si>
    <t>1nX9KhK3Fff27SnrIor2Yb</t>
  </si>
  <si>
    <t>2 Chainz, Travis Scott</t>
  </si>
  <si>
    <t>4 AM</t>
  </si>
  <si>
    <t>2Chainz PS/Def Jam</t>
  </si>
  <si>
    <t>1nXZnTALNXiPlvXotqHm66</t>
  </si>
  <si>
    <t>A BOY IS A GUN*</t>
  </si>
  <si>
    <t>1nYeVF5vIBxMxfPoL0SIWg</t>
  </si>
  <si>
    <t>Hallucinate</t>
  </si>
  <si>
    <t>1nYzjrdVQ8RpF93M0jPFW7</t>
  </si>
  <si>
    <t>Sara Kays</t>
  </si>
  <si>
    <t>Remember That Night?</t>
  </si>
  <si>
    <t>P2021</t>
  </si>
  <si>
    <t>0.585</t>
  </si>
  <si>
    <t>1nahzW3kfMuwReTka28tH5</t>
  </si>
  <si>
    <t>Hold On</t>
  </si>
  <si>
    <t>1ndyl3wJCFs872XZ3ztPk6</t>
  </si>
  <si>
    <t>Justin Quiles, NATTI NATASHA, Farruko, Lenny Tavárez, Dalex, Zion</t>
  </si>
  <si>
    <t>DJ No Pare (feat. Zion, Dalex, Lenny Tavárez) - Remix</t>
  </si>
  <si>
    <t>0.0451</t>
  </si>
  <si>
    <t>1nfyE13arjOuO54HH0zmqj</t>
  </si>
  <si>
    <t>Manuel Turizo</t>
  </si>
  <si>
    <t>Esperándote</t>
  </si>
  <si>
    <t>Sony Music Latin/La Industria</t>
  </si>
  <si>
    <t>0.425</t>
  </si>
  <si>
    <t>1nltpRhEiXikwDlVn4UADk</t>
  </si>
  <si>
    <t>0.0363</t>
  </si>
  <si>
    <t>1nocRtwyNPVtGcIJqfgdzZ</t>
  </si>
  <si>
    <t>1oFAF1hdPOickyHgbuRjyX</t>
  </si>
  <si>
    <t>The Weeknd, Ariana Grande</t>
  </si>
  <si>
    <t>Save Your Tears (Remix) (with Ariana Grande) - Bonus Track</t>
  </si>
  <si>
    <t>1oJ8EDr2pv94IvSd6ZmDgo</t>
  </si>
  <si>
    <t>6ix9ine, Kanye West, Nicki Minaj</t>
  </si>
  <si>
    <t>MAMA (feat. Nicki Minaj &amp; Kanye West)</t>
  </si>
  <si>
    <t>1oOEkBNp4zWnkD7nWjJdog</t>
  </si>
  <si>
    <t>Snow On Tha Bluff</t>
  </si>
  <si>
    <t>1oUudyBYVGMIC8JXeIsFzq</t>
  </si>
  <si>
    <t>Rae Sremmurd, Swae Lee, Slim Jxmmi, Travis Scott</t>
  </si>
  <si>
    <t>CLOSE (feat. Travis Scott) - From SR3MM</t>
  </si>
  <si>
    <t>1oWkcc7hQdVYPQMyQ6AFov</t>
  </si>
  <si>
    <t>Mi Bello Angel</t>
  </si>
  <si>
    <t>0.00551</t>
  </si>
  <si>
    <t>1oc3jna2ablnfIKLYbKujl</t>
  </si>
  <si>
    <t>1oc92BMKYkNxK17C2GtyRM</t>
  </si>
  <si>
    <t>Distraction</t>
  </si>
  <si>
    <t>1odExI7RdWc4BT515LTAwj</t>
  </si>
  <si>
    <t>David Kushner</t>
  </si>
  <si>
    <t>Miserable Music Group, LLC</t>
  </si>
  <si>
    <t>0.83</t>
  </si>
  <si>
    <t>1ojBtNRMzjL7ptLPZCzfRz</t>
  </si>
  <si>
    <t>Kevin Gates, Juicy J</t>
  </si>
  <si>
    <t>Thinking with My Dick (feat. Juicy J)</t>
  </si>
  <si>
    <t>Bread Winners' Association/Atlantic</t>
  </si>
  <si>
    <t>0.0596</t>
  </si>
  <si>
    <t>1onfcprzpSGh2LqrBh17AA</t>
  </si>
  <si>
    <t>Lips</t>
  </si>
  <si>
    <t>0.494</t>
  </si>
  <si>
    <t>1orjH4IkSH9VrWmRCToKV8</t>
  </si>
  <si>
    <t>Shotta Flow 5</t>
  </si>
  <si>
    <t>0.0838</t>
  </si>
  <si>
    <t>1p1SbqeipOd4ezKUpxqaz6</t>
  </si>
  <si>
    <t>Baby, You Make Me Crazy</t>
  </si>
  <si>
    <t>0.00739</t>
  </si>
  <si>
    <t>1pGAvZo2axYXAXYiSeYEqY</t>
  </si>
  <si>
    <t>Tyler, The Creator, Frank Ocean, Steve Lacy</t>
  </si>
  <si>
    <t>911 / Mr. Lonely (feat. Frank Ocean &amp; Steve Lacy)</t>
  </si>
  <si>
    <t>0.0456</t>
  </si>
  <si>
    <t>1pJQAHpD51J7GYaFrrFO9S</t>
  </si>
  <si>
    <t>The Chainsmokers, Emily Warren</t>
  </si>
  <si>
    <t>Don't Say</t>
  </si>
  <si>
    <t>1pZdegOXTZ2ftINo3oUuRZ</t>
  </si>
  <si>
    <t>Liam Payne</t>
  </si>
  <si>
    <t>Bedroom Floor</t>
  </si>
  <si>
    <t>1pacwLXyRO47ka0v6LTIiY</t>
  </si>
  <si>
    <t>Metro Boomin, Travis Scott</t>
  </si>
  <si>
    <t>Raindrops (Insane) [with Travis Scott]</t>
  </si>
  <si>
    <t>1pbbsI2KGPOMu0HmuGccBu</t>
  </si>
  <si>
    <t>WILSHIRE</t>
  </si>
  <si>
    <t>1pfgsjmxVZhoZpeDx6POKv</t>
  </si>
  <si>
    <t>Galantis, OneRepublic</t>
  </si>
  <si>
    <t>Bones (feat. OneRepublic)</t>
  </si>
  <si>
    <t>0.00463</t>
  </si>
  <si>
    <t>1piak4R3yW4otWWyaSqyCH</t>
  </si>
  <si>
    <t>Junior H, Peso Pluma, Gabito Ballesteros</t>
  </si>
  <si>
    <t>El Tsurito</t>
  </si>
  <si>
    <t>1pqnQ41XbfKjaFu6M0eGJp</t>
  </si>
  <si>
    <t>Tainy, J Balvin</t>
  </si>
  <si>
    <t>Agua (with J Balvin)</t>
  </si>
  <si>
    <t>NEON16/Interscope Records</t>
  </si>
  <si>
    <t>1q0PYXTbDsirp2l74ng6pn</t>
  </si>
  <si>
    <t>J Balvin, Skrillex</t>
  </si>
  <si>
    <t>In Da Getto</t>
  </si>
  <si>
    <t>Sueños Globales, LLC</t>
  </si>
  <si>
    <t>1qCmZnC1FUpNgOydIzqIPC</t>
  </si>
  <si>
    <t>Tones And I</t>
  </si>
  <si>
    <t>Bad Child</t>
  </si>
  <si>
    <t>1qDrWA6lyx8cLECdZE7TV7</t>
  </si>
  <si>
    <t>Gotye, Kimbra</t>
  </si>
  <si>
    <t>Somebody That I Used To Know</t>
  </si>
  <si>
    <t>1qE8DOtw7zdXHMgZm20eLM</t>
  </si>
  <si>
    <t>The Feels</t>
  </si>
  <si>
    <t>1qEmFfgcLObUfQm0j1W2CK</t>
  </si>
  <si>
    <t>Late Night Talking</t>
  </si>
  <si>
    <t>1qMMYpVatbRITKCfq1gasi</t>
  </si>
  <si>
    <t>PUFFIN ON ZOOTIEZ</t>
  </si>
  <si>
    <t>0.0603</t>
  </si>
  <si>
    <t>1qOLh0tI7trd1zdDKxYZTe</t>
  </si>
  <si>
    <t>Hailee Steinfeld, Grey, Zedd</t>
  </si>
  <si>
    <t>Starving</t>
  </si>
  <si>
    <t>UME - Global Clearing House</t>
  </si>
  <si>
    <t>1qrpoAMXodY6895hGKoUpA</t>
  </si>
  <si>
    <t>You Belong With Me (Taylor’s Version)</t>
  </si>
  <si>
    <t>0.0623</t>
  </si>
  <si>
    <t>1qtHdSxiavDgUPZgpGqehx</t>
  </si>
  <si>
    <t>!</t>
  </si>
  <si>
    <t>1qwMkkRiD5jqLeUUjfgblh</t>
  </si>
  <si>
    <t>Eminem, Anderson .Paak</t>
  </si>
  <si>
    <t>Lock It Up (feat. Anderson .Paak)</t>
  </si>
  <si>
    <t>0.0949</t>
  </si>
  <si>
    <t>1qyFlfPREPbRcS2BNszdYI</t>
  </si>
  <si>
    <t>Dreams Money Can Buy</t>
  </si>
  <si>
    <t>0.765</t>
  </si>
  <si>
    <t>1r0faljjM2b876iNoaDUh5</t>
  </si>
  <si>
    <t>Big Sean, Migos</t>
  </si>
  <si>
    <t>1r8ZCjfrQxoy2wVaBUbpwg</t>
  </si>
  <si>
    <t>The Kid LAROI</t>
  </si>
  <si>
    <t>Thousand Miles</t>
  </si>
  <si>
    <t>0.0858</t>
  </si>
  <si>
    <t>1r9xUipOqoNwggBpENDsvJ</t>
  </si>
  <si>
    <t>1rCcsYnmqbMYdkG7kS9GC5</t>
  </si>
  <si>
    <t>Robin Schulz, Erika Sirola</t>
  </si>
  <si>
    <t>Speechless (feat. Erika Sirola)</t>
  </si>
  <si>
    <t>1rDQ4oMwGJI7B4tovsBOxc</t>
  </si>
  <si>
    <t>0.0254</t>
  </si>
  <si>
    <t>1rIKgCH4H52lrvDcz50hS8</t>
  </si>
  <si>
    <t>Lush Life</t>
  </si>
  <si>
    <t>1rX5L6pyl3rVWb55D8Cprr</t>
  </si>
  <si>
    <t>Rick Ross, Drake</t>
  </si>
  <si>
    <t>Gold Roses (feat. Drake)</t>
  </si>
  <si>
    <t>0.00991</t>
  </si>
  <si>
    <t>1rXq0uoV4KTgRN64jXzIxo</t>
  </si>
  <si>
    <t>One Thing At A Time</t>
  </si>
  <si>
    <t>0.00522</t>
  </si>
  <si>
    <t>1rfofaqEpACxVEHIZBJe6W</t>
  </si>
  <si>
    <t>0.184</t>
  </si>
  <si>
    <t>1rgnBhdG2JDFTbYkYRZAku</t>
  </si>
  <si>
    <t>Dance Monkey</t>
  </si>
  <si>
    <t>0.688</t>
  </si>
  <si>
    <t>1ri9ZUkBJVFUdgwzCnfcYs</t>
  </si>
  <si>
    <t>Becky G, KAROL G</t>
  </si>
  <si>
    <t>MAMIII</t>
  </si>
  <si>
    <t>1rlIrbWboTRGeKfHhgbJRZ</t>
  </si>
  <si>
    <t>Quavo, Drake</t>
  </si>
  <si>
    <t>FLIP THE SWITCH (feat. Drake)</t>
  </si>
  <si>
    <t>1rqqCSm0Qe4I9rUvWncaom</t>
  </si>
  <si>
    <t>High Hopes</t>
  </si>
  <si>
    <t>1rsAFUCa6BVMgRQ3FCQQsi</t>
  </si>
  <si>
    <t>Boss</t>
  </si>
  <si>
    <t>0.0304</t>
  </si>
  <si>
    <t>1rv46mRwDqMEhOBZ7vODg3</t>
  </si>
  <si>
    <t>0.88</t>
  </si>
  <si>
    <t>1s2B5cndbqK8rPJEIcKJRQ</t>
  </si>
  <si>
    <t>Ozuna, Manuel Turizo</t>
  </si>
  <si>
    <t>Vaina Loca</t>
  </si>
  <si>
    <t>1s7oOCT8vauUh01PbJD6ps</t>
  </si>
  <si>
    <t>1sBhJGPUKrdRycgKxve70v</t>
  </si>
  <si>
    <t>Felix Jaehn, Hight, Alex Aiono</t>
  </si>
  <si>
    <t>Hot2Touch</t>
  </si>
  <si>
    <t>0.000875</t>
  </si>
  <si>
    <t>1sCxVKWImDZSZKvG0U9B23</t>
  </si>
  <si>
    <t>Bad Liar</t>
  </si>
  <si>
    <t>1sOW4PuG5X3Ie3EXUhAopJ</t>
  </si>
  <si>
    <t>Escape From LA</t>
  </si>
  <si>
    <t>1sPLURKAosM3Jampgp9AWq</t>
  </si>
  <si>
    <t>Sandra’s Rose</t>
  </si>
  <si>
    <t>0.047</t>
  </si>
  <si>
    <t>1sTUEdVO85YU8Ymk2jeAls</t>
  </si>
  <si>
    <t>MiC LOWRY</t>
  </si>
  <si>
    <t>Oh Lord</t>
  </si>
  <si>
    <t>1sXUWdKx03aP9Gmzft58rt</t>
  </si>
  <si>
    <t>1sXr6moCwVxwKEgSPxhVvF</t>
  </si>
  <si>
    <t>Calle 24, Chino Pacas</t>
  </si>
  <si>
    <t>Apaga El Cel</t>
  </si>
  <si>
    <t>Street Mob Records - Rancho Humilde</t>
  </si>
  <si>
    <t>1sYSP7gKa5kdKIfhANfori</t>
  </si>
  <si>
    <t>MAX</t>
  </si>
  <si>
    <t>Lights Down Low</t>
  </si>
  <si>
    <t>DCD2 / Crush Music</t>
  </si>
  <si>
    <t>1sbEeUY8KsdvgiQi26JBFz</t>
  </si>
  <si>
    <t>DJ Khaled, Drake</t>
  </si>
  <si>
    <t>POPSTAR (feat. Drake)</t>
  </si>
  <si>
    <t>0.0558</t>
  </si>
  <si>
    <t>1sgDyuLooyvEML4oHspNza</t>
  </si>
  <si>
    <t>Kygo, OneRepublic</t>
  </si>
  <si>
    <t>Lose Somebody</t>
  </si>
  <si>
    <t>0.344</t>
  </si>
  <si>
    <t>1skUhc3JS3jLCfugI3gm41</t>
  </si>
  <si>
    <t>Loredana, MERO</t>
  </si>
  <si>
    <t>Kein Plan</t>
  </si>
  <si>
    <t>0.0689</t>
  </si>
  <si>
    <t>1sl5tSzfK1JrcQIcA8rYDy</t>
  </si>
  <si>
    <t>Grey, Bahari</t>
  </si>
  <si>
    <t>I Miss You (feat. Bahari)</t>
  </si>
  <si>
    <t>Grey PS</t>
  </si>
  <si>
    <t>1snWlbcbgQpJfknoI30DWG</t>
  </si>
  <si>
    <t>Alan Walker, Au/Ra, Tomine Harket</t>
  </si>
  <si>
    <t>Darkside</t>
  </si>
  <si>
    <t>1sx0XsWUusUoPstbvokZjP</t>
  </si>
  <si>
    <t>Tai Verdes</t>
  </si>
  <si>
    <t>AOK</t>
  </si>
  <si>
    <t>1syf62zw48zu4FrPwMtDHk</t>
  </si>
  <si>
    <t>J Balvin</t>
  </si>
  <si>
    <t>Gris</t>
  </si>
  <si>
    <t>1t67WYNfUxfOiwaz7SJ66b</t>
  </si>
  <si>
    <t>One Point Perspective</t>
  </si>
  <si>
    <t>0.057</t>
  </si>
  <si>
    <t>1t9WgS8FN0534tLBRwbaxO</t>
  </si>
  <si>
    <t>1tC5WMSlsGDFfqnrquB1ty</t>
  </si>
  <si>
    <t>SPIRIT - From Disney's "The Lion King"</t>
  </si>
  <si>
    <t>1tNJrcVe6gwLEiZCtprs1u</t>
  </si>
  <si>
    <t>1tT55K6VEyO6XFDxK4lDQe</t>
  </si>
  <si>
    <t>Peter Manos</t>
  </si>
  <si>
    <t>1tkg4EHVoqnhR6iFEXb60y</t>
  </si>
  <si>
    <t>What You Know Bout Love</t>
  </si>
  <si>
    <t>1tp1xMJ1uaOktksskS0Fzs</t>
  </si>
  <si>
    <t>Gucci Mane, The Weeknd</t>
  </si>
  <si>
    <t>Curve (feat. The Weeknd)</t>
  </si>
  <si>
    <t>1tpbAGsGpZee5jDHMcLrUJ</t>
  </si>
  <si>
    <t>Dalex, Lenny Tavárez</t>
  </si>
  <si>
    <t>Bellaquita</t>
  </si>
  <si>
    <t>0.09</t>
  </si>
  <si>
    <t>1trFxVLL8WKhYap543e74l</t>
  </si>
  <si>
    <t>Airplane pt.2</t>
  </si>
  <si>
    <t>0.0268</t>
  </si>
  <si>
    <t>1u0CD4fcBUB1xrG9fNgejh</t>
  </si>
  <si>
    <t>Ty Dolla $ign, 21 Savage</t>
  </si>
  <si>
    <t>Clout (feat. 21 Savage)</t>
  </si>
  <si>
    <t>1u0MOgWF1bbylVxpJG2ZjB</t>
  </si>
  <si>
    <t>Owe Me</t>
  </si>
  <si>
    <t>1u8c2t2Cy7UBoG4ArRcF5g</t>
  </si>
  <si>
    <t>Blank Space</t>
  </si>
  <si>
    <t>1u9oZzM8CTeCMXsdTXaOtY</t>
  </si>
  <si>
    <t>Emir Can İğrek</t>
  </si>
  <si>
    <t>Ali Cabbar</t>
  </si>
  <si>
    <t>Hypers</t>
  </si>
  <si>
    <t>1uA914Md6wsy9NDryyBypH</t>
  </si>
  <si>
    <t>Man Of The Year</t>
  </si>
  <si>
    <t>0.00584</t>
  </si>
  <si>
    <t>1uAOCTevGnyKIDbgZdOCnE</t>
  </si>
  <si>
    <t>Barbara Pravi</t>
  </si>
  <si>
    <t>Voilà</t>
  </si>
  <si>
    <t>Universal Music Division Virgin Music</t>
  </si>
  <si>
    <t>0.773</t>
  </si>
  <si>
    <t>1uJ7IQJdeAvmUDpIyZb0be</t>
  </si>
  <si>
    <t>Capital Bra</t>
  </si>
  <si>
    <t>Berlin lebt</t>
  </si>
  <si>
    <t>1uL78kFWxhz3umTMWJu8n5</t>
  </si>
  <si>
    <t>Sauce It Up</t>
  </si>
  <si>
    <t>1uMHCAyGmHqyygoNRuo7MV</t>
  </si>
  <si>
    <t>bbno$, Rich Brian</t>
  </si>
  <si>
    <t>edamame</t>
  </si>
  <si>
    <t>bbno$</t>
  </si>
  <si>
    <t>0.023</t>
  </si>
  <si>
    <t>1uN0f4NqMDcReSwXO6PLuG</t>
  </si>
  <si>
    <t>Where Have You Been</t>
  </si>
  <si>
    <t>1udwFobQ1JoOdWPQrp2b6u</t>
  </si>
  <si>
    <t>JID, 21 Savage, Baby Tate</t>
  </si>
  <si>
    <t>Surround Sound (feat. 21 Savage &amp; Baby Tate)</t>
  </si>
  <si>
    <t>Dreamville/Interscope</t>
  </si>
  <si>
    <t>1uoL9GX45dTnmrWQ7Ii1Ft</t>
  </si>
  <si>
    <t>Not Afraid Anymore</t>
  </si>
  <si>
    <t>Fifty Shades Darker</t>
  </si>
  <si>
    <t>0.00308</t>
  </si>
  <si>
    <t>1uru26I2JKd2mQZt0MDCUe</t>
  </si>
  <si>
    <t>Empty Space</t>
  </si>
  <si>
    <t>0.215</t>
  </si>
  <si>
    <t>1usK5eLBzpQTMwDt8SR2dr</t>
  </si>
  <si>
    <t>Snake Skin</t>
  </si>
  <si>
    <t>0.0574</t>
  </si>
  <si>
    <t>1v1IXPXl73Z7zy6f5tUa9n</t>
  </si>
  <si>
    <t>Emotionless</t>
  </si>
  <si>
    <t>0.0239</t>
  </si>
  <si>
    <t>1v1oIWf2Xgh54kIWuKsDf6</t>
  </si>
  <si>
    <t>AURORA</t>
  </si>
  <si>
    <t>Decca (UMO)</t>
  </si>
  <si>
    <t>1v7L65Lzy0j0vdpRjJewt1</t>
  </si>
  <si>
    <t>Lose Yourself</t>
  </si>
  <si>
    <t>0.00921</t>
  </si>
  <si>
    <t>1vBeIXlzbAieGoDqInav5j</t>
  </si>
  <si>
    <t>Money Bag</t>
  </si>
  <si>
    <t>1vG3YuKRYqPwTmNmYgqkpg</t>
  </si>
  <si>
    <t>Henrique &amp; Juliano</t>
  </si>
  <si>
    <t>Liberdade Provisória - Live - Ibirapuera / 2019</t>
  </si>
  <si>
    <t>Virgin Music Label And Artist Services (S&amp;D)</t>
  </si>
  <si>
    <t>0.627</t>
  </si>
  <si>
    <t>1vVNlXi8gf8tZ7OhnEs4VE</t>
  </si>
  <si>
    <t>French Montana, The Weeknd, Max B</t>
  </si>
  <si>
    <t>A Lie</t>
  </si>
  <si>
    <t>1vYXt7VSjH9JIM5oRRo7vA</t>
  </si>
  <si>
    <t>Dance The Night - From Barbie The Album</t>
  </si>
  <si>
    <t>0.0207</t>
  </si>
  <si>
    <t>1vYh9x8UmFTLbXiizk9Qc5</t>
  </si>
  <si>
    <t>I Believe</t>
  </si>
  <si>
    <t>0.0857</t>
  </si>
  <si>
    <t>1vi9adPJiD4d22ybGp25hy</t>
  </si>
  <si>
    <t>Nas, Kanye West</t>
  </si>
  <si>
    <t>Cops Shot The Kid</t>
  </si>
  <si>
    <t>Mass Appeal / NAS</t>
  </si>
  <si>
    <t>0.0264</t>
  </si>
  <si>
    <t>1vvNmPOiUuyCbgWmtc6yfm</t>
  </si>
  <si>
    <t>Calvin Harris</t>
  </si>
  <si>
    <t>My Way</t>
  </si>
  <si>
    <t>0.093</t>
  </si>
  <si>
    <t>1vvcEHQdaUTvWt0EIUYcFK</t>
  </si>
  <si>
    <t>Kodak Black, NLE Choppa, Jimin, JVKE, Muni Long, Fast &amp; Furious: The Fast Saga</t>
  </si>
  <si>
    <t>Angel Pt. 1 (feat. Jimin of BTS, JVKE &amp; Muni Long)</t>
  </si>
  <si>
    <t>APG Inc – FF10</t>
  </si>
  <si>
    <t>1w7cgGZR86yWz1pA2puVJD</t>
  </si>
  <si>
    <t>HEATED</t>
  </si>
  <si>
    <t>1wC93sZRGcTgKLN2UWRSwW</t>
  </si>
  <si>
    <t>Perfect Places</t>
  </si>
  <si>
    <t>0.00289</t>
  </si>
  <si>
    <t>1wGnp7ejkCuXRsehXx0PNP</t>
  </si>
  <si>
    <t>21 Savage, Metro Boomin</t>
  </si>
  <si>
    <t>RIP Luv</t>
  </si>
  <si>
    <t>Slaughter Gang, LLC/Epic/Boominati Worldwide/Republic</t>
  </si>
  <si>
    <t>1wJRveJZLSb1rjhnUHQiv6</t>
  </si>
  <si>
    <t>A Boogie Wit da Hoodie, 6ix9ine</t>
  </si>
  <si>
    <t>Swervin (feat. 6ix9ine)</t>
  </si>
  <si>
    <t>1wTopxO5eQBpxrBXPSbsUn</t>
  </si>
  <si>
    <t>A&amp;W</t>
  </si>
  <si>
    <t>1wUnuiXMMvhudmzvcCtlZP</t>
  </si>
  <si>
    <t>Get Up</t>
  </si>
  <si>
    <t>1whfVLMKWqAX3uk97VXsNN</t>
  </si>
  <si>
    <t>west side</t>
  </si>
  <si>
    <t>1wjzFQodRWrPcQ0AnYnvQ9</t>
  </si>
  <si>
    <t>I Like Me Better</t>
  </si>
  <si>
    <t>0.535</t>
  </si>
  <si>
    <t>1wsLHgXJ4SKIfd5ePSX1hD</t>
  </si>
  <si>
    <t>Jonas Blue, Liam Payne, Lennon Stella</t>
  </si>
  <si>
    <t>Polaroid</t>
  </si>
  <si>
    <t>1wsf1YFQSYND45y0GzJmf7</t>
  </si>
  <si>
    <t>Lil Baby, Drake</t>
  </si>
  <si>
    <t>Yes Indeed</t>
  </si>
  <si>
    <t>1wtOxkiel43cVs0Yux5Q4h</t>
  </si>
  <si>
    <t>Taylor Swift, Lana Del Rey</t>
  </si>
  <si>
    <t>Snow On The Beach (feat. Lana Del Rey)</t>
  </si>
  <si>
    <t>0.69</t>
  </si>
  <si>
    <t>1x3Qb8np6S1UvpSLthwEJN</t>
  </si>
  <si>
    <t>BLANCO, Sfera Ebbasta</t>
  </si>
  <si>
    <t>MI FAI IMPAZZIRE</t>
  </si>
  <si>
    <t>0.00273</t>
  </si>
  <si>
    <t>1x4MJYA9mJRph3fygU51K4</t>
  </si>
  <si>
    <t>Ufo361, RIN</t>
  </si>
  <si>
    <t>Next</t>
  </si>
  <si>
    <t>1x5sYLZiu9r5E43kMlt9f8</t>
  </si>
  <si>
    <t>Clean Bandit, Zara Larsson</t>
  </si>
  <si>
    <t>Symphony (feat. Zara Larsson)</t>
  </si>
  <si>
    <t>1xK1Gg9SxG8fy2Ya373oqb</t>
  </si>
  <si>
    <t>Myke Towers, Juhn</t>
  </si>
  <si>
    <t>Bandido</t>
  </si>
  <si>
    <t>White World Music</t>
  </si>
  <si>
    <t>1xK59OXxi2TAAAbmZK0kBL</t>
  </si>
  <si>
    <t>Romantic Homicide</t>
  </si>
  <si>
    <t>0.453</t>
  </si>
  <si>
    <t>1xQ6trAsedVPCdbtDAmk0c</t>
  </si>
  <si>
    <t>Jawsh 685, Jason Derulo</t>
  </si>
  <si>
    <t>Savage Love (Laxed - Siren Beat)</t>
  </si>
  <si>
    <t>1xWH8zYtDeS9mW1JJG23VZ</t>
  </si>
  <si>
    <t>R.E.M</t>
  </si>
  <si>
    <t>1xYpVRspgaLxdJLOTQkTjg</t>
  </si>
  <si>
    <t>STOP TRYING TO BE GOD</t>
  </si>
  <si>
    <t>0.221</t>
  </si>
  <si>
    <t>1xbtojAZsQjOgiGdGX6ChU</t>
  </si>
  <si>
    <t>1xcOYJxDa5pObgxY1r0I9c</t>
  </si>
  <si>
    <t>I'm Sorry</t>
  </si>
  <si>
    <t>1xemKSmCnH59ze3KX5wwgH</t>
  </si>
  <si>
    <t>Demons</t>
  </si>
  <si>
    <t>8.73e-05</t>
  </si>
  <si>
    <t>1xfXXujIlLZAx5wpu46Nyk</t>
  </si>
  <si>
    <t>Moon</t>
  </si>
  <si>
    <t>1xgWArLVFD1AKsLzftZYc2</t>
  </si>
  <si>
    <t>Oscar Maydon, Gabito Ballesteros, Chino Pacas</t>
  </si>
  <si>
    <t>Elvira</t>
  </si>
  <si>
    <t>1xndOD8CreR5ctkOv5G1LN</t>
  </si>
  <si>
    <t>Dj Kass</t>
  </si>
  <si>
    <t>Scooby Doo Pa Pa</t>
  </si>
  <si>
    <t>0.0396</t>
  </si>
  <si>
    <t>1xs8bOvm3IzEYmcLJVOc34</t>
  </si>
  <si>
    <t>Ayra Starr</t>
  </si>
  <si>
    <t>Rush</t>
  </si>
  <si>
    <t>Mavin Records</t>
  </si>
  <si>
    <t>0.0369</t>
  </si>
  <si>
    <t>1xwAWUI6Dj0WGC3KiUPN0O</t>
  </si>
  <si>
    <t>Vigilante Shit</t>
  </si>
  <si>
    <t>1xy4apMFecGGkgBeaHFZ2M</t>
  </si>
  <si>
    <t>Chasing Fire</t>
  </si>
  <si>
    <t>0.0449</t>
  </si>
  <si>
    <t>1xzBco0xcoJEDXktl7Jxrr</t>
  </si>
  <si>
    <t>Sheck Wes</t>
  </si>
  <si>
    <t>Mo Bamba</t>
  </si>
  <si>
    <t>Cactus Jack Records/ G.O.O.D. Music/ Interscope Records</t>
  </si>
  <si>
    <t>1xzUQMiCoY5pdego0pHMeV</t>
  </si>
  <si>
    <t>Kid Cudi</t>
  </si>
  <si>
    <t>She Knows This</t>
  </si>
  <si>
    <t>1xzi1Jcr7mEi9K2RfzLOqS</t>
  </si>
  <si>
    <t>CUFF IT</t>
  </si>
  <si>
    <t>0.0368</t>
  </si>
  <si>
    <t>1xznGGDReH1oQq0xzbwXa3</t>
  </si>
  <si>
    <t>Drake, Wizkid, Kyla</t>
  </si>
  <si>
    <t>One Dance</t>
  </si>
  <si>
    <t>0.00784</t>
  </si>
  <si>
    <t>1y4jsQt7MjnZhiD1L6qFBC</t>
  </si>
  <si>
    <t>Sub Urban</t>
  </si>
  <si>
    <t>Cradles</t>
  </si>
  <si>
    <t>NCS</t>
  </si>
  <si>
    <t>1yFiaFeSLpw4nDYTeErRZ6</t>
  </si>
  <si>
    <t>Leave Out All The Rest</t>
  </si>
  <si>
    <t>1yHVHoz6Ny29gbbWJYVnFt</t>
  </si>
  <si>
    <t>0.0708</t>
  </si>
  <si>
    <t>1yHdZ9S6rBlNPH3LDNMy2P</t>
  </si>
  <si>
    <t>Juice WRLD, Halsey</t>
  </si>
  <si>
    <t>Life's A Mess (feat. Halsey)</t>
  </si>
  <si>
    <t>1yOL7ZiXGx5ULeLoktAUAg</t>
  </si>
  <si>
    <t>MARINA</t>
  </si>
  <si>
    <t>Bubblegum Bitch</t>
  </si>
  <si>
    <t>0.000219</t>
  </si>
  <si>
    <t>1yYBOIXO2H9LDqEPui42GM</t>
  </si>
  <si>
    <t>BaeBae</t>
  </si>
  <si>
    <t>1yYzuNd0KRyHVJ3NH8apBt</t>
  </si>
  <si>
    <t>Donald Trump</t>
  </si>
  <si>
    <t>1yeB8MUNeLo9Ek1UEpsyz6</t>
  </si>
  <si>
    <t>Drake, Sexyy Red, SZA</t>
  </si>
  <si>
    <t>Rich Baby Daddy (feat. Sexyy Red &amp; SZA)</t>
  </si>
  <si>
    <t>0.0377</t>
  </si>
  <si>
    <t>1yfyIdEw5U2bD5I6gxQCxW</t>
  </si>
  <si>
    <t>Tough Love (feat. Agnes, Vargas &amp; Lagola)</t>
  </si>
  <si>
    <t>1yoMvmasuxZfqHEipJhRbp</t>
  </si>
  <si>
    <t>Hawái</t>
  </si>
  <si>
    <t>1yxcKrEcxt4O03IIC25yHk</t>
  </si>
  <si>
    <t>Tony Bennett</t>
  </si>
  <si>
    <t>Winter Wonderland</t>
  </si>
  <si>
    <t>1yxgsra98r3qAtxqiGZPiX</t>
  </si>
  <si>
    <t>BUTTERFLY EFFECT</t>
  </si>
  <si>
    <t>0.0714</t>
  </si>
  <si>
    <t>1z9kQ14XBSN0r2v6fx4IdG</t>
  </si>
  <si>
    <t>0.00125</t>
  </si>
  <si>
    <t>1zB4vmk8tFRmM9UULNzbLB</t>
  </si>
  <si>
    <t>1zU8j1x3yi9xalMF96pzKp</t>
  </si>
  <si>
    <t>Dear John (Taylor's Version)</t>
  </si>
  <si>
    <t>0.0236</t>
  </si>
  <si>
    <t>1zaDh3qaGSeSmulNyWlUxm</t>
  </si>
  <si>
    <t>SI ELLA SALE</t>
  </si>
  <si>
    <t>1zayuwd1YLZsYDArkruHdL</t>
  </si>
  <si>
    <t>The Heart Part 4</t>
  </si>
  <si>
    <t>Top Dawg Entertainment</t>
  </si>
  <si>
    <t>1zejeOnykpCoyVSit6Bwp3</t>
  </si>
  <si>
    <t>hope ur ok</t>
  </si>
  <si>
    <t>0.388</t>
  </si>
  <si>
    <t>1zi7xx7UVEFkmKfv06H8x0</t>
  </si>
  <si>
    <t>0.00776</t>
  </si>
  <si>
    <t>1zmgEIHE0eXH0IhBGuoTkP</t>
  </si>
  <si>
    <t>Run</t>
  </si>
  <si>
    <t>1zsG4eaZmkA1dvjDDsAGLK</t>
  </si>
  <si>
    <t>Luis Fonsi, Demi Lovato</t>
  </si>
  <si>
    <t>Échame La Culpa</t>
  </si>
  <si>
    <t>1zsPaEkglFvxjAhrM8yhpr</t>
  </si>
  <si>
    <t>Ozuna, Feid</t>
  </si>
  <si>
    <t>Hey Mor</t>
  </si>
  <si>
    <t>0.00302</t>
  </si>
  <si>
    <t>1zv3WFUbZ5vPxFq9I2jAU1</t>
  </si>
  <si>
    <t>Rihanna, Calvin Harris</t>
  </si>
  <si>
    <t>We Found Love</t>
  </si>
  <si>
    <t>0.025</t>
  </si>
  <si>
    <t>1zzxoZVylsna2BQB65Ppcb</t>
  </si>
  <si>
    <t>X Gon' Give It To Ya</t>
  </si>
  <si>
    <t>RAL</t>
  </si>
  <si>
    <t>0.0135</t>
  </si>
  <si>
    <t>200cTjC6si5Xz9af2QeHi2</t>
  </si>
  <si>
    <t>204U3zjm9kkzX25Pr4Rdld</t>
  </si>
  <si>
    <t>Migos, Travis Scott</t>
  </si>
  <si>
    <t>Kelly Price (feat. Travis Scott)</t>
  </si>
  <si>
    <t>205HNJ73cgpC0LAOnuQiWT</t>
  </si>
  <si>
    <t>Kofs, Soso Maness, Elams, Jul, SCH, Naps, Solda, Houari, 13 Organisé</t>
  </si>
  <si>
    <t>Bande organisée</t>
  </si>
  <si>
    <t>Rien 100 Rien</t>
  </si>
  <si>
    <t>2093eVNfimjmNjU1gk1ES7</t>
  </si>
  <si>
    <t>Slipknot</t>
  </si>
  <si>
    <t>Unsainted</t>
  </si>
  <si>
    <t>Roadrunner Records</t>
  </si>
  <si>
    <t>0.000197</t>
  </si>
  <si>
    <t>209gZgcfLq2aUuu51vOWBl</t>
  </si>
  <si>
    <t>CNCO, Yandel</t>
  </si>
  <si>
    <t>Hey DJ</t>
  </si>
  <si>
    <t>0.0309</t>
  </si>
  <si>
    <t>20BOju91NaEFK5Py4VJ2pp</t>
  </si>
  <si>
    <t>Saweetie, Doja Cat</t>
  </si>
  <si>
    <t>Best Friend (feat. Doja Cat)</t>
  </si>
  <si>
    <t>ICY/Warner Records</t>
  </si>
  <si>
    <t>20GrahbI4AzAOWxpYfDKkf</t>
  </si>
  <si>
    <t>DJ Khaled, Post Malone, DaBaby, Megan Thee Stallion, Lil Baby</t>
  </si>
  <si>
    <t>I DID IT (feat. Post Malone, Megan Thee Stallion, Lil Baby &amp; DaBaby)</t>
  </si>
  <si>
    <t>0.00196</t>
  </si>
  <si>
    <t>20H2Hd5AkUcRjB4yL3UQtJ</t>
  </si>
  <si>
    <t>Fifth Harmony, Gucci Mane</t>
  </si>
  <si>
    <t>Down (feat. Gucci Mane)</t>
  </si>
  <si>
    <t>20JtELGPfOAMq7FpUt8eSM</t>
  </si>
  <si>
    <t>Ant Saunders</t>
  </si>
  <si>
    <t>Yellow Hearts</t>
  </si>
  <si>
    <t>20McUFi8KCIVdNDLrkTDuZ</t>
  </si>
  <si>
    <t>HVME</t>
  </si>
  <si>
    <t>Goosebumps</t>
  </si>
  <si>
    <t>20MuVazoNMv6xjKPnRFOxG</t>
  </si>
  <si>
    <t>WAKE UP</t>
  </si>
  <si>
    <t>0.192</t>
  </si>
  <si>
    <t>20R4HfKloPKgXDqU7UKk3x</t>
  </si>
  <si>
    <t>Therefore I Am</t>
  </si>
  <si>
    <t>20ZAJdsKB5IGbGj4ilRt2o</t>
  </si>
  <si>
    <t>Dile Que Tu Me Quieres</t>
  </si>
  <si>
    <t>20ZP3Om9DvDazXrNUC7WM2</t>
  </si>
  <si>
    <t>Rudimental, Jess Glynne, Macklemore, Dan Caplen</t>
  </si>
  <si>
    <t>These Days (feat. Jess Glynne, Macklemore &amp; Dan Caplen)</t>
  </si>
  <si>
    <t>20dP2DaMHIAmwWAbp7peSr</t>
  </si>
  <si>
    <t>Young Thug, Travis Scott</t>
  </si>
  <si>
    <t>pick up the phone</t>
  </si>
  <si>
    <t>20on25jryn53hWghthWWW3</t>
  </si>
  <si>
    <t>ACRAZE, Cherish</t>
  </si>
  <si>
    <t>Do It To It</t>
  </si>
  <si>
    <t>Thrive Music, LLC</t>
  </si>
  <si>
    <t>210JJAa9nJOgNa0YNrsT5g</t>
  </si>
  <si>
    <t>League of Legends, NewJeans</t>
  </si>
  <si>
    <t>GODS</t>
  </si>
  <si>
    <t>Riot Games</t>
  </si>
  <si>
    <t>0.00685</t>
  </si>
  <si>
    <t>214nt20w5wOxJnY462klLw</t>
  </si>
  <si>
    <t>Miss Americana &amp; The Heartbreak Prince</t>
  </si>
  <si>
    <t>21AJQhGZpujjZQXByZAXpr</t>
  </si>
  <si>
    <t>Lil Tecca, Gunna</t>
  </si>
  <si>
    <t>REPEAT IT (with Gunna)</t>
  </si>
  <si>
    <t>Galactic Records/Republic Records</t>
  </si>
  <si>
    <t>21N4Buj4xsyLb218lYle61</t>
  </si>
  <si>
    <t>Sebastian Yatra, Guaynaa</t>
  </si>
  <si>
    <t>Chica Ideal</t>
  </si>
  <si>
    <t>0.0847</t>
  </si>
  <si>
    <t>21N77gfWYoQDvrLvaeiQgi</t>
  </si>
  <si>
    <t>Rauw Alejandro, Bizarrap</t>
  </si>
  <si>
    <t>BABY HELLO</t>
  </si>
  <si>
    <t>21UkXrc9kD48rNpTMI2ecz</t>
  </si>
  <si>
    <t>NEVER LEFT</t>
  </si>
  <si>
    <t>Galactic / Republic Records</t>
  </si>
  <si>
    <t>0.0224</t>
  </si>
  <si>
    <t>21YnmkSDhUkmkkni22Svc4</t>
  </si>
  <si>
    <t>In My Blood</t>
  </si>
  <si>
    <t>0.0582</t>
  </si>
  <si>
    <t>21aOLk12MksET8AsbU0SI6</t>
  </si>
  <si>
    <t>LO$ER=LO♡ER</t>
  </si>
  <si>
    <t>21afd9hCjpQ6lE5DPbcPHP</t>
  </si>
  <si>
    <t>Blast Off</t>
  </si>
  <si>
    <t>21jGcNKet2qwijlDFuPiPb</t>
  </si>
  <si>
    <t>Circles</t>
  </si>
  <si>
    <t>21szgNA72iLwvBxHQLgwBh</t>
  </si>
  <si>
    <t>Nessa Barrett</t>
  </si>
  <si>
    <t>die first</t>
  </si>
  <si>
    <t>0.0669</t>
  </si>
  <si>
    <t>21yRtB6B8EMounImAfHRCP</t>
  </si>
  <si>
    <t>221qmpQeBNV87sUjQeUTVH</t>
  </si>
  <si>
    <t>Metro Boomin, Don Toliver</t>
  </si>
  <si>
    <t>Around Me (feat. Don Toliver)</t>
  </si>
  <si>
    <t>0.0958</t>
  </si>
  <si>
    <t>222B3aljXx6fFwKmFjuBED</t>
  </si>
  <si>
    <t>Little Mix, Nicki Minaj</t>
  </si>
  <si>
    <t>Woman Like Me (feat. Nicki Minaj)</t>
  </si>
  <si>
    <t>224EVTFiLsdQignUFLvDeH</t>
  </si>
  <si>
    <t>Dalex, Rafa Pabön, KHEA, Sech, Feid, Cazzu, Lenny Tavárez</t>
  </si>
  <si>
    <t>Pa Mí - Remix</t>
  </si>
  <si>
    <t>228BxWXUYQPJrJYHDLOHkj</t>
  </si>
  <si>
    <t>Daddy Yankee</t>
  </si>
  <si>
    <t>Gasolina</t>
  </si>
  <si>
    <t>Gasolina Recording Co.</t>
  </si>
  <si>
    <t>22An65gG31JLf9n18qjdhZ</t>
  </si>
  <si>
    <t>BAD!</t>
  </si>
  <si>
    <t>0.0643</t>
  </si>
  <si>
    <t>22LAwLoDA5b4AaGSkg6bKW</t>
  </si>
  <si>
    <t>Lil Mosey</t>
  </si>
  <si>
    <t>Blueberry Faygo</t>
  </si>
  <si>
    <t>Mogul Vision/Interscope Records</t>
  </si>
  <si>
    <t>22Sh5dlwbERqJAq1fZk5b2</t>
  </si>
  <si>
    <t>Rauw Alejandro, J Balvin</t>
  </si>
  <si>
    <t>De Cora &lt;3</t>
  </si>
  <si>
    <t>22VHOlVYBqytsrAqV8yXBK</t>
  </si>
  <si>
    <t>Noah Kahan, Post Malone</t>
  </si>
  <si>
    <t>Dial Drunk (with Post Malone)</t>
  </si>
  <si>
    <t>22VdIZQfgXJea34mQxlt81</t>
  </si>
  <si>
    <t>Can't Feel My Face</t>
  </si>
  <si>
    <t>22bPsP2jCgbLUvh82U0Z3M</t>
  </si>
  <si>
    <t>The Way I Loved You (Taylor’s Version)</t>
  </si>
  <si>
    <t>0.0033</t>
  </si>
  <si>
    <t>22dUzMFttcR3uU17NcOAIv</t>
  </si>
  <si>
    <t>Calvin Harris, Sam Smith</t>
  </si>
  <si>
    <t>Desire (with Sam Smith)</t>
  </si>
  <si>
    <t>22eADXu8DfOAUEDw4vU8qy</t>
  </si>
  <si>
    <t>Chris Jedi, J Balvin, Ozuna, Arcángel</t>
  </si>
  <si>
    <t>Ahora Dice</t>
  </si>
  <si>
    <t>0.246</t>
  </si>
  <si>
    <t>22fRl49GSpRdu3J2EPj1i6</t>
  </si>
  <si>
    <t>Benz Truck (гелик)</t>
  </si>
  <si>
    <t>0.0498</t>
  </si>
  <si>
    <t>22oEJW6r2rMb9z4IntfyEa</t>
  </si>
  <si>
    <t>Hey Look Ma, I Made It</t>
  </si>
  <si>
    <t>0.0137</t>
  </si>
  <si>
    <t>22ppznuzVF9LKamaaqMMqu</t>
  </si>
  <si>
    <t>Eleni Foureira</t>
  </si>
  <si>
    <t>Fuego</t>
  </si>
  <si>
    <t>A-P Records</t>
  </si>
  <si>
    <t>0.0648</t>
  </si>
  <si>
    <t>22ryCgQttpV7oCrn7llGRu</t>
  </si>
  <si>
    <t>Magic Shop</t>
  </si>
  <si>
    <t>22sAwsBH0NoNJXnrBenQuO</t>
  </si>
  <si>
    <t>MC Xenon, Os Gemeos da Putaria</t>
  </si>
  <si>
    <t>Sem Aliança no Dedo</t>
  </si>
  <si>
    <t>DC MUSIC</t>
  </si>
  <si>
    <t>0.732</t>
  </si>
  <si>
    <t>22skzmqfdWrjJylampe0kt</t>
  </si>
  <si>
    <t>Macklemore &amp; Ryan Lewis, Macklemore, Ryan Lewis, Ray Dalton</t>
  </si>
  <si>
    <t>Can't Hold Us (feat. Ray Dalton)</t>
  </si>
  <si>
    <t>Macklemore</t>
  </si>
  <si>
    <t>22vgEDb5hykfaTwLuskFGD</t>
  </si>
  <si>
    <t>Sucker</t>
  </si>
  <si>
    <t>2374M0fQpWi3dLnB54qaLX</t>
  </si>
  <si>
    <t>TOTO</t>
  </si>
  <si>
    <t>Africa</t>
  </si>
  <si>
    <t>0.257</t>
  </si>
  <si>
    <t>239yM7BAQ2CkNc61ogPGXo</t>
  </si>
  <si>
    <t>Shot in the Dark</t>
  </si>
  <si>
    <t>0.0629</t>
  </si>
  <si>
    <t>23Lyy7ZXRvzfgH4JtDkKrX</t>
  </si>
  <si>
    <t>No Se Va - EN VIVO</t>
  </si>
  <si>
    <t>23OXdR7YuUBVWh5hSnYJau</t>
  </si>
  <si>
    <t>Chlorine</t>
  </si>
  <si>
    <t>23OYT3SFtoJqhiAUqktbc1</t>
  </si>
  <si>
    <t>Polo G, The Kid LAROI, Lil Durk</t>
  </si>
  <si>
    <t>No Return (with The Kid LAROI &amp; Lil Durk)</t>
  </si>
  <si>
    <t>23RoR84KodL5HWvUTneQ1w</t>
  </si>
  <si>
    <t>Peggy Gou</t>
  </si>
  <si>
    <t>(It Goes Like) Nanana - Edit</t>
  </si>
  <si>
    <t>23XjN1s3DZC8Q9ZwuorYY4</t>
  </si>
  <si>
    <t>TE DESEO LO MEJOR</t>
  </si>
  <si>
    <t>23Z3bbYcl1PdcPJemLa4zc</t>
  </si>
  <si>
    <t>Flight's Booked</t>
  </si>
  <si>
    <t>0.886</t>
  </si>
  <si>
    <t>23d8v6tU6lR77pFKsApMtF</t>
  </si>
  <si>
    <t>NADIE SABE</t>
  </si>
  <si>
    <t>0.572</t>
  </si>
  <si>
    <t>23luOrEVHMfoX0AhfbQuS6</t>
  </si>
  <si>
    <t>FEAR.</t>
  </si>
  <si>
    <t>0.604</t>
  </si>
  <si>
    <t>249gnXrbfmV8NG6jTEMSwD</t>
  </si>
  <si>
    <t>0.00691</t>
  </si>
  <si>
    <t>24FR8mXTaiGZPrxnkf1kcP</t>
  </si>
  <si>
    <t>Hit My Line</t>
  </si>
  <si>
    <t>24FUBxaAYSBlWsbSnEzDcn</t>
  </si>
  <si>
    <t>Drake, PARTYNEXTDOOR</t>
  </si>
  <si>
    <t>Members Only (feat. PARTYNEXTDOOR)</t>
  </si>
  <si>
    <t>0.245</t>
  </si>
  <si>
    <t>24IgCW19L8lXKyFZwzFtD3</t>
  </si>
  <si>
    <t>24MGEzm6xAO1nFgVVp37YI</t>
  </si>
  <si>
    <t>Lord Huron</t>
  </si>
  <si>
    <t>The Night We Met</t>
  </si>
  <si>
    <t>Play It Again Sam</t>
  </si>
  <si>
    <t>0.969</t>
  </si>
  <si>
    <t>24NuEDgyRIljwSyY0lsr7b</t>
  </si>
  <si>
    <t>Black Swan</t>
  </si>
  <si>
    <t>24OeEKPQ8qqNZnPevRHxUT</t>
  </si>
  <si>
    <t>Justin Bieber, TroyBoi</t>
  </si>
  <si>
    <t>Red Eye (feat. TroyBoi)</t>
  </si>
  <si>
    <t>24Yi9hE78yPEbZ4kxyoXAI</t>
  </si>
  <si>
    <t>0.0167</t>
  </si>
  <si>
    <t>24bnCCysWnbNRNUT4LpHcP</t>
  </si>
  <si>
    <t>Kanye West, Ty Dolla $ign, Ant Clemons</t>
  </si>
  <si>
    <t>Everything We Need</t>
  </si>
  <si>
    <t>0.312</t>
  </si>
  <si>
    <t>24snQ8Ew7aIKYCt0ulXHvx</t>
  </si>
  <si>
    <t>Pineapple</t>
  </si>
  <si>
    <t>0.0508</t>
  </si>
  <si>
    <t>24ySl2hOPGCDcxBxFIqWBu</t>
  </si>
  <si>
    <t>Lady Gaga, Ariana Grande</t>
  </si>
  <si>
    <t>Rain On Me (with Ariana Grande)</t>
  </si>
  <si>
    <t>2500EpUpryOBJX0rO8fDuB</t>
  </si>
  <si>
    <t>A Tu Manera</t>
  </si>
  <si>
    <t>25141FAgU1OmwoC9W2i5E3</t>
  </si>
  <si>
    <t>Tarcísio do Acordeon, Marcynho Sensação</t>
  </si>
  <si>
    <t>Rolê</t>
  </si>
  <si>
    <t>Sua Música</t>
  </si>
  <si>
    <t>25B5fGr9K0VdZJiRFsnMO4</t>
  </si>
  <si>
    <t>Celebration Station</t>
  </si>
  <si>
    <t>25C5CowdsfXld2jJanbiex</t>
  </si>
  <si>
    <t>Sorry Not Sorry</t>
  </si>
  <si>
    <t>0.0252</t>
  </si>
  <si>
    <t>25F6MWrnFBCXVnpN4n76EK</t>
  </si>
  <si>
    <t>0.0591</t>
  </si>
  <si>
    <t>25GyyK9CyZRiDCsPY51fIT</t>
  </si>
  <si>
    <t>Lil Tjay, Fivio Foreign, Kay Flock</t>
  </si>
  <si>
    <t>Not In The Mood (feat. Fivio Foreign &amp; Kay Flock)</t>
  </si>
  <si>
    <t>0.0951</t>
  </si>
  <si>
    <t>25Jf61edvM78rQHYaWRiIL</t>
  </si>
  <si>
    <t>Bellakath</t>
  </si>
  <si>
    <t>Gatita</t>
  </si>
  <si>
    <t>La Mafia del Perreo</t>
  </si>
  <si>
    <t>25OeKzcqakFPaJlXHPE5lm</t>
  </si>
  <si>
    <t>Carin Leon</t>
  </si>
  <si>
    <t>Primera Cita</t>
  </si>
  <si>
    <t>Socios Music LLC</t>
  </si>
  <si>
    <t>0.597</t>
  </si>
  <si>
    <t>25ZAibhr3bdlMCLmubZDVt</t>
  </si>
  <si>
    <t>QUE PRETENDES</t>
  </si>
  <si>
    <t>0.0275</t>
  </si>
  <si>
    <t>25khomWgBVamSdKw7hzm3l</t>
  </si>
  <si>
    <t>The Hills</t>
  </si>
  <si>
    <t>0.0861</t>
  </si>
  <si>
    <t>25leEEaz1gIpp7o21Fqyjo</t>
  </si>
  <si>
    <t>Gene Autry</t>
  </si>
  <si>
    <t>Here Comes Santa Claus (Right Down Santa Claus Lane) - 1947 Version</t>
  </si>
  <si>
    <t>25oOaleife6E2MIKmFkPvg</t>
  </si>
  <si>
    <t>Young Thug, Future</t>
  </si>
  <si>
    <t>Relationship (feat. Future)</t>
  </si>
  <si>
    <t>0.00252</t>
  </si>
  <si>
    <t>25qk9xa71F1POdI4vj7rbi</t>
  </si>
  <si>
    <t>Black Hearted</t>
  </si>
  <si>
    <t>0.0326</t>
  </si>
  <si>
    <t>25r6MZ4Gtd76l43qnZI1DG</t>
  </si>
  <si>
    <t>Don Toliver, Travis Scott</t>
  </si>
  <si>
    <t>Flocky Flocky (feat. Travis Scott)</t>
  </si>
  <si>
    <t>Cactus Jack / Atlantic</t>
  </si>
  <si>
    <t>25sgk305KZfyuqVBQIahim</t>
  </si>
  <si>
    <t>Sweet but Psycho</t>
  </si>
  <si>
    <t>0.0691</t>
  </si>
  <si>
    <t>25uBGaikHi0DhMiGMfuXYE</t>
  </si>
  <si>
    <t>Painting Pictures</t>
  </si>
  <si>
    <t>0.331</t>
  </si>
  <si>
    <t>25wdC7CJmCJPgnKw9rYquJ</t>
  </si>
  <si>
    <t>0.000735</t>
  </si>
  <si>
    <t>25zlnOAzbVoOzIeXSvQFf1</t>
  </si>
  <si>
    <t>Got It On Me</t>
  </si>
  <si>
    <t>0.00815</t>
  </si>
  <si>
    <t>260R90ctQ1SiPax90PuEsT</t>
  </si>
  <si>
    <t>Hobby Hobby</t>
  </si>
  <si>
    <t>267NGliXM8YLVZiKAD9Otm</t>
  </si>
  <si>
    <t>De Museo</t>
  </si>
  <si>
    <t>26AuyrZGzWWiYZPSd3XBIg</t>
  </si>
  <si>
    <t>Bloodstream</t>
  </si>
  <si>
    <t>0.0317</t>
  </si>
  <si>
    <t>26Fqtv4Aa7kyd1WWGHai6A</t>
  </si>
  <si>
    <t>Privilege</t>
  </si>
  <si>
    <t>0.913</t>
  </si>
  <si>
    <t>26G5nmIx7Yvq79bIIluyZV</t>
  </si>
  <si>
    <t>Once A Day</t>
  </si>
  <si>
    <t>26LC5kDFE0vWJzVyaENajX</t>
  </si>
  <si>
    <t>Trippie Redd, Lil Uzi Vert</t>
  </si>
  <si>
    <t>Holy Smokes (feat. Lil Uzi Vert)</t>
  </si>
  <si>
    <t>1400 Entertainment, Inc. / 10K Projects</t>
  </si>
  <si>
    <t>26QApq0cuO9brJigr0C0W4</t>
  </si>
  <si>
    <t>HACIENDO QUE ME AMAS</t>
  </si>
  <si>
    <t>0.869</t>
  </si>
  <si>
    <t>26QLJMK8G0M06sk7h7Fkse</t>
  </si>
  <si>
    <t>love is embarrassing</t>
  </si>
  <si>
    <t>0.00261</t>
  </si>
  <si>
    <t>26Qhn2T88XqVinXQpmSarj</t>
  </si>
  <si>
    <t>Nicky Jam, Sech</t>
  </si>
  <si>
    <t>Atrévete</t>
  </si>
  <si>
    <t>0.311</t>
  </si>
  <si>
    <t>26b3oVLrRUaaybJulow9kz</t>
  </si>
  <si>
    <t>Libianca</t>
  </si>
  <si>
    <t>People</t>
  </si>
  <si>
    <t>5K Records Limited</t>
  </si>
  <si>
    <t>26cvTWJq2E1QqN4jyH2OTU</t>
  </si>
  <si>
    <t>Anggi Marito</t>
  </si>
  <si>
    <t>Tak Segampang Itu</t>
  </si>
  <si>
    <t>PT. Universal Music Indonesia</t>
  </si>
  <si>
    <t>0.759</t>
  </si>
  <si>
    <t>26gceVsA1ybT8qsX3aYLEn</t>
  </si>
  <si>
    <t>0.00702</t>
  </si>
  <si>
    <t>26hOm7dTtBi0TdpDGl141t</t>
  </si>
  <si>
    <t>Die For You</t>
  </si>
  <si>
    <t>0.383</t>
  </si>
  <si>
    <t>26hcyzSE154xMZCbFdtInA</t>
  </si>
  <si>
    <t>KREAM, Clara Mae</t>
  </si>
  <si>
    <t>Taped Up Heart (feat. Clara Mae)</t>
  </si>
  <si>
    <t>26w9NTiE9NGjW1ZvIOd1So</t>
  </si>
  <si>
    <t>BOOKER T</t>
  </si>
  <si>
    <t>26wLOs3ZuHJa2Ihhx6QIE6</t>
  </si>
  <si>
    <t>Teeth</t>
  </si>
  <si>
    <t>272vIYVYzfAgHUQRUYWmhP</t>
  </si>
  <si>
    <t>PARA SIEMPRE</t>
  </si>
  <si>
    <t>0.0999</t>
  </si>
  <si>
    <t>27356GVuMPFWiJSZCragoM</t>
  </si>
  <si>
    <t>make up</t>
  </si>
  <si>
    <t>0.0844</t>
  </si>
  <si>
    <t>273QnyCvJB65rScHJ1nPZb</t>
  </si>
  <si>
    <t>Make You Feel My Love</t>
  </si>
  <si>
    <t>0.907</t>
  </si>
  <si>
    <t>2771LMNxwf62FTAdpJMQfM</t>
  </si>
  <si>
    <t>Bodak Yellow</t>
  </si>
  <si>
    <t>KSR/Atlantic</t>
  </si>
  <si>
    <t>0.0672</t>
  </si>
  <si>
    <t>278kSqsZIiYp8p3QjYAqa8</t>
  </si>
  <si>
    <t>NI BIEN NI MAL</t>
  </si>
  <si>
    <t>27GmP9AWRs744SzKcpJsTZ</t>
  </si>
  <si>
    <t>Drake, Future</t>
  </si>
  <si>
    <t>Jumpman</t>
  </si>
  <si>
    <t>Cash Money Records Inc.</t>
  </si>
  <si>
    <t>0.0559</t>
  </si>
  <si>
    <t>27NovPIUIRrOZoCHxABJwK</t>
  </si>
  <si>
    <t>Lil Nas X, Jack Harlow</t>
  </si>
  <si>
    <t>INDUSTRY BABY (feat. Jack Harlow)</t>
  </si>
  <si>
    <t>0.0203</t>
  </si>
  <si>
    <t>27OeeYzk6klgBh83TSvGMA</t>
  </si>
  <si>
    <t>WITHOUT YOU</t>
  </si>
  <si>
    <t>27P4XoNXXEV4lTc3sB61RK</t>
  </si>
  <si>
    <t>Metro Boomin, Travis Scott, Young Thug</t>
  </si>
  <si>
    <t>Up To Something (feat. Travis Scott &amp; Young Thug)</t>
  </si>
  <si>
    <t>27RSJHEA99Y0Vsow7nA37A</t>
  </si>
  <si>
    <t>Sech, Jhayco</t>
  </si>
  <si>
    <t>911 (Remix)</t>
  </si>
  <si>
    <t>27RYrbL6S02LNVhDWVl38b</t>
  </si>
  <si>
    <t>John Lennon, Yoko Ono</t>
  </si>
  <si>
    <t>Happy Xmas (War Is Over) - Remastered 2010</t>
  </si>
  <si>
    <t>EMI Catalogue</t>
  </si>
  <si>
    <t>0.28</t>
  </si>
  <si>
    <t>27SdWb2rFzO6GWiYDBTD9j</t>
  </si>
  <si>
    <t>Cheap Thrills</t>
  </si>
  <si>
    <t>Monkey Puzzle Records/RCA Records</t>
  </si>
  <si>
    <t>27UcQ6dAvQrgH9C880rCM3</t>
  </si>
  <si>
    <t>Justin Bieber, BEAM</t>
  </si>
  <si>
    <t>Love You Different (feat. BEAM)</t>
  </si>
  <si>
    <t>0.0652</t>
  </si>
  <si>
    <t>27X3qzgB0Show6qfw5wNOK</t>
  </si>
  <si>
    <t>DJ Ivis, Tarcísio do Acordeon</t>
  </si>
  <si>
    <t>Esquema Preferido</t>
  </si>
  <si>
    <t>DJ Ivis</t>
  </si>
  <si>
    <t>27ZZdyTSQWI7Cug2d2PkqV</t>
  </si>
  <si>
    <t>Armani White</t>
  </si>
  <si>
    <t>BILLIE EILISH.</t>
  </si>
  <si>
    <t>Legendbound, LLC / Def Jam Recordings</t>
  </si>
  <si>
    <t>27a1mYSG5tYg7dmEjWBcmL</t>
  </si>
  <si>
    <t>CAN'T SAY</t>
  </si>
  <si>
    <t>0.201</t>
  </si>
  <si>
    <t>27oFpFktCq9JIXjJQRuv7a</t>
  </si>
  <si>
    <t>GOTTI</t>
  </si>
  <si>
    <t>27oVCAziETRbNuo5A8LNpg</t>
  </si>
  <si>
    <t>Solo Dolo, Pt. III</t>
  </si>
  <si>
    <t>27qAMKrDdKEs8HDXcvR24R</t>
  </si>
  <si>
    <t>Driving Home for Christmas - 2019 Remaster</t>
  </si>
  <si>
    <t>0.355</t>
  </si>
  <si>
    <t>27qRmG3zOWPvMYUkpPdQ1g</t>
  </si>
  <si>
    <t>Bryant Myers, Anuel AA</t>
  </si>
  <si>
    <t>Gan-Ga - Remix</t>
  </si>
  <si>
    <t>27rdGxbavYJeBphck5MZAF</t>
  </si>
  <si>
    <t>Mark Ronson, Miley Cyrus</t>
  </si>
  <si>
    <t>Nothing Breaks Like a Heart (feat. Miley Cyrus)</t>
  </si>
  <si>
    <t>0.00987</t>
  </si>
  <si>
    <t>27u7t9d7ZQoyjsCROHuZJ3</t>
  </si>
  <si>
    <t>Clean Bandit, Mabel, 24kGoldn</t>
  </si>
  <si>
    <t>Tick Tock (feat. 24kGoldn)</t>
  </si>
  <si>
    <t>0.369</t>
  </si>
  <si>
    <t>27ycaQnQAxaPiyeg3nr2aB</t>
  </si>
  <si>
    <t>Midnight Sky</t>
  </si>
  <si>
    <t>0.00115</t>
  </si>
  <si>
    <t>285pBltuF7vW8TeWk8hdRR</t>
  </si>
  <si>
    <t>28BSTgZH1ckI8Xfy8LXaRz</t>
  </si>
  <si>
    <t>Yandel, Feid, Daddy Yankee</t>
  </si>
  <si>
    <t>Yankee 150</t>
  </si>
  <si>
    <t>La Leyenda LLC</t>
  </si>
  <si>
    <t>0.0953</t>
  </si>
  <si>
    <t>28FGV3ORH14MYORd7s5dlU</t>
  </si>
  <si>
    <t>Eminem, Royce Da 5'9"</t>
  </si>
  <si>
    <t>Not Alike (feat. Royce Da 5'9)</t>
  </si>
  <si>
    <t>0.0692</t>
  </si>
  <si>
    <t>28GCbKgjlVD9eDmasGbe0T</t>
  </si>
  <si>
    <t>Me Fui de Vacaciones</t>
  </si>
  <si>
    <t>28aEiMfveru430xmXhDCy3</t>
  </si>
  <si>
    <t>Fuck it I love you</t>
  </si>
  <si>
    <t>28fRkU3vhqAJdl9i9458pQ</t>
  </si>
  <si>
    <t>MACHETE, Salmo, Nitro, Marracash</t>
  </si>
  <si>
    <t>MARYLEAN (feat. Marracash) - prod. Low Kidd</t>
  </si>
  <si>
    <t>0.0776</t>
  </si>
  <si>
    <t>28irpKCCK9nn9DZSik2zEx</t>
  </si>
  <si>
    <t>Drake, Kanye West</t>
  </si>
  <si>
    <t>Glow</t>
  </si>
  <si>
    <t>28n8z9IQKyjMPxmvYMBqZa</t>
  </si>
  <si>
    <t>The Kind of Love We Make</t>
  </si>
  <si>
    <t>0.0226</t>
  </si>
  <si>
    <t>28xX6K8LnkZve4RiuEB3iK</t>
  </si>
  <si>
    <t>Sweet Melody</t>
  </si>
  <si>
    <t>0.0739</t>
  </si>
  <si>
    <t>295SxdR1DqunCNwd0U767w</t>
  </si>
  <si>
    <t>PNL</t>
  </si>
  <si>
    <t>Blanka</t>
  </si>
  <si>
    <t>QLF Records</t>
  </si>
  <si>
    <t>0.23</t>
  </si>
  <si>
    <t>296nXCOv97WJNRWzIBQnoj</t>
  </si>
  <si>
    <t>LE SSERAFIM</t>
  </si>
  <si>
    <t>FEARLESS</t>
  </si>
  <si>
    <t>SOURCE MUSIC</t>
  </si>
  <si>
    <t>299lFlaAsNQdgbIZNPmIA0</t>
  </si>
  <si>
    <t>Vince Guaraldi Trio</t>
  </si>
  <si>
    <t>Christmas Time Is Here</t>
  </si>
  <si>
    <t>Fantasy Records</t>
  </si>
  <si>
    <t>0.978</t>
  </si>
  <si>
    <t>29TPjc8wxfz4XMn21O7VsZ</t>
  </si>
  <si>
    <t>Sky</t>
  </si>
  <si>
    <t>29YW2xXlo6Pc6M0SBTCXYN</t>
  </si>
  <si>
    <t>More M’s</t>
  </si>
  <si>
    <t>29ZXwWOOLz9t5fa3eT3i7T</t>
  </si>
  <si>
    <t>YNW Melly, 9lokknine</t>
  </si>
  <si>
    <t>223's (feat. 9lokknine)</t>
  </si>
  <si>
    <t>29fRTIKsJhLUJoldM89GZS</t>
  </si>
  <si>
    <t>You Need To Calm Down</t>
  </si>
  <si>
    <t>29m79w9xPMH4YCD6r8JSmV</t>
  </si>
  <si>
    <t>AP Dhillon, Gurinder Gill, Intense</t>
  </si>
  <si>
    <t>Excuses</t>
  </si>
  <si>
    <t>RUN-UP RECORDS</t>
  </si>
  <si>
    <t>0.0842</t>
  </si>
  <si>
    <t>29tc0GbW0pTSBZSCZF3NWk</t>
  </si>
  <si>
    <t>Lean Wit Me</t>
  </si>
  <si>
    <t>0.0414</t>
  </si>
  <si>
    <t>29uWfSrklmIxzRIqFFK9jj</t>
  </si>
  <si>
    <t>2A0G0bPmlkUXUbvWqrAXzg</t>
  </si>
  <si>
    <t>Not Finished</t>
  </si>
  <si>
    <t>0.0123</t>
  </si>
  <si>
    <t>2AAyBZmMVZSZfgzXRYJOWQ</t>
  </si>
  <si>
    <t>mgk, WILLOW</t>
  </si>
  <si>
    <t>emo girl (feat. WILLOW)</t>
  </si>
  <si>
    <t>0.000406</t>
  </si>
  <si>
    <t>2AHJLtc81zIfj9EKcVEzmJ</t>
  </si>
  <si>
    <t>Luciano</t>
  </si>
  <si>
    <t>La Haine</t>
  </si>
  <si>
    <t>2AHnmlkyZbnxqSA66B7jK3</t>
  </si>
  <si>
    <t>Don't Shut Me Down</t>
  </si>
  <si>
    <t>2AIWoHr9DF6y4KALCBKWQS</t>
  </si>
  <si>
    <t>0.00481</t>
  </si>
  <si>
    <t>2ANLarE8yHVsLWW21nj79M</t>
  </si>
  <si>
    <t>You Was Right</t>
  </si>
  <si>
    <t>0.069</t>
  </si>
  <si>
    <t>2ARqIya5NAuvFVHSN3bL0m</t>
  </si>
  <si>
    <t>2AaaE0qvFWtyT8srKNfRhH</t>
  </si>
  <si>
    <t>2Ab1wPTEqulaCGoBak1gUo</t>
  </si>
  <si>
    <t>Matheus &amp; Kauan, Anitta</t>
  </si>
  <si>
    <t>Ao Vivo E A Cores</t>
  </si>
  <si>
    <t>0.0131</t>
  </si>
  <si>
    <t>2AceGjiX9isUbXmMZa0Dl1</t>
  </si>
  <si>
    <t>Sia, David Guetta</t>
  </si>
  <si>
    <t>Floating Through Space</t>
  </si>
  <si>
    <t>0.00172</t>
  </si>
  <si>
    <t>2Ae5awwKvQpTBKQHr1TYCg</t>
  </si>
  <si>
    <t>Nause, Pretty Sister</t>
  </si>
  <si>
    <t>Dynamite (feat. Pretty Sister)</t>
  </si>
  <si>
    <t>WM Sweden</t>
  </si>
  <si>
    <t>0.0548</t>
  </si>
  <si>
    <t>2AfWCBwGGCsZtvVnGF3QYE</t>
  </si>
  <si>
    <t>Intro</t>
  </si>
  <si>
    <t>0.811</t>
  </si>
  <si>
    <t>2AlYncTpVHKwHb55F9lF6O</t>
  </si>
  <si>
    <t>Sleepy Hallow, Fousheé</t>
  </si>
  <si>
    <t>Deep End Freestyle</t>
  </si>
  <si>
    <t>Winners Circle Entertainment Inc / EMPIRE</t>
  </si>
  <si>
    <t>2AuWgceaQyfMoI3EGavwGb</t>
  </si>
  <si>
    <t>Rvssian, Anuel AA, Juice WRLD</t>
  </si>
  <si>
    <t>No Me Ame</t>
  </si>
  <si>
    <t>2AwyHlbA6f641SEkizD5JG</t>
  </si>
  <si>
    <t>Lil Wayne, Snoop Dogg</t>
  </si>
  <si>
    <t>Dope Niggaz (feat. Snoop Dogg)</t>
  </si>
  <si>
    <t>0.0401</t>
  </si>
  <si>
    <t>2Az5ykbQiZtFWtACCMvWlP</t>
  </si>
  <si>
    <t>Rich - Interlude</t>
  </si>
  <si>
    <t>0.864</t>
  </si>
  <si>
    <t>2B1fuWoWaYnCXbjYp1gXg5</t>
  </si>
  <si>
    <t>Boomerang</t>
  </si>
  <si>
    <t>2B4GHvToeLTOBB4QLzW3Ni</t>
  </si>
  <si>
    <t>Pepas</t>
  </si>
  <si>
    <t>2B94bbI1a4LyBpK1439oP7</t>
  </si>
  <si>
    <t>Noriel, Myke Towers, Rauw Alejandro, Almighty</t>
  </si>
  <si>
    <t>Cuerpo en Venta</t>
  </si>
  <si>
    <t>2B9wgj9XzbJZLty03PRbVo</t>
  </si>
  <si>
    <t>Big Sean, Hit-Boy, A$AP Ferg</t>
  </si>
  <si>
    <t>Bezerk (feat. A$AP Ferg)</t>
  </si>
  <si>
    <t>2BEcap3xJtmiPaHKyfQi4e</t>
  </si>
  <si>
    <t>Rvssian, Rauw Alejandro, Chris Brown</t>
  </si>
  <si>
    <t>Nostálgico</t>
  </si>
  <si>
    <t>2BITQ360Knh6qNAOqR7Dyq</t>
  </si>
  <si>
    <t>Trippie Redd, Playboi Carti</t>
  </si>
  <si>
    <t>Miss The Rage</t>
  </si>
  <si>
    <t>2BJSMvOGABRxokHKB0OI8i</t>
  </si>
  <si>
    <t>Playboi Carti, Lil Uzi Vert</t>
  </si>
  <si>
    <t>Shoota (feat. Lil Uzi Vert)</t>
  </si>
  <si>
    <t>2BJWxD8xKrDv8vneTvTIm9</t>
  </si>
  <si>
    <t>Beat the Odds</t>
  </si>
  <si>
    <t>0.054</t>
  </si>
  <si>
    <t>2BLdelIp46CHvKkyWeqZHL</t>
  </si>
  <si>
    <t>juan karlos</t>
  </si>
  <si>
    <t>ERE</t>
  </si>
  <si>
    <t>Universal Music Philippines Inc.</t>
  </si>
  <si>
    <t>0.526</t>
  </si>
  <si>
    <t>2BM7nF0pMIpLQOT04o691Z</t>
  </si>
  <si>
    <t>P!nk, Khalid</t>
  </si>
  <si>
    <t>Hurts 2B Human (feat. Khalid)</t>
  </si>
  <si>
    <t>2BNkTvg1kHAAfGvqh56x5a</t>
  </si>
  <si>
    <t>Getting Over You</t>
  </si>
  <si>
    <t>2BSbCCbaSCzkOEZa6N5901</t>
  </si>
  <si>
    <t>Flaws And Sins</t>
  </si>
  <si>
    <t>0.00966</t>
  </si>
  <si>
    <t>2BVVmJQZv4fOPWavI9mkIj</t>
  </si>
  <si>
    <t>Broken Arrows</t>
  </si>
  <si>
    <t>0.0487</t>
  </si>
  <si>
    <t>2BcMwX1MPV6ZHP4tUT9uq6</t>
  </si>
  <si>
    <t>Drake, 21 Savage, Project Pat</t>
  </si>
  <si>
    <t>Knife Talk (with 21 Savage ft. Project Pat)</t>
  </si>
  <si>
    <t>2BcnxwxBuar5wjCaLqm5N3</t>
  </si>
  <si>
    <t>Until I Bleed Out</t>
  </si>
  <si>
    <t>2BgEsaKNfHUdlh97KmvFyo</t>
  </si>
  <si>
    <t>2002</t>
  </si>
  <si>
    <t>2BkyYZmU4JuWW2sYi9EzpC</t>
  </si>
  <si>
    <t>7 Minutes</t>
  </si>
  <si>
    <t>2BrzlUj1u1CtvaJDGIKpsP</t>
  </si>
  <si>
    <t>Noah Cyrus, Labrinth</t>
  </si>
  <si>
    <t>Make Me (Cry)</t>
  </si>
  <si>
    <t>Records Label, LLC</t>
  </si>
  <si>
    <t>0.592</t>
  </si>
  <si>
    <t>2ByBBvpR9b7IynvRmnG7kG</t>
  </si>
  <si>
    <t>Clean (Taylor's Version)</t>
  </si>
  <si>
    <t>2C0KFbb4v9CNWR5c9jWcKC</t>
  </si>
  <si>
    <t>Gorillaz, DRAM</t>
  </si>
  <si>
    <t>Andromeda (feat. DRAM)</t>
  </si>
  <si>
    <t>0.003</t>
  </si>
  <si>
    <t>2C0hTkdEoikhKzDCJl32QZ</t>
  </si>
  <si>
    <t>Selena Gomez, 6LACK</t>
  </si>
  <si>
    <t>Crowded Room (feat. 6LACK)</t>
  </si>
  <si>
    <t>0.764</t>
  </si>
  <si>
    <t>2C6WXnmZ66tHhHlnvwePiK</t>
  </si>
  <si>
    <t>Post Malone, Halsey, Future</t>
  </si>
  <si>
    <t>Die For Me (feat. Future &amp; Halsey)</t>
  </si>
  <si>
    <t>2CIYemjFXdmCWpJnfbtrD6</t>
  </si>
  <si>
    <t>New Normal</t>
  </si>
  <si>
    <t>2CPqh63wRVscbceKcPxwvv</t>
  </si>
  <si>
    <t>Mike Perry, shy martin</t>
  </si>
  <si>
    <t>The Ocean (feat. Shy Martin)</t>
  </si>
  <si>
    <t>DF Records</t>
  </si>
  <si>
    <t>0.0225</t>
  </si>
  <si>
    <t>2CRbiMK0W14l71SpDKqKZM</t>
  </si>
  <si>
    <t>KHEA, Bad Bunny, Duki, Cazzu</t>
  </si>
  <si>
    <t>Loca - Remix</t>
  </si>
  <si>
    <t>2CSRrnOEELmhpq8iaAi9cd</t>
  </si>
  <si>
    <t>Blind</t>
  </si>
  <si>
    <t>0.911</t>
  </si>
  <si>
    <t>2CTN6UuO2dNEVZXR0DJVk2</t>
  </si>
  <si>
    <t>Rita Ora</t>
  </si>
  <si>
    <t>Only Want You</t>
  </si>
  <si>
    <t>0.0599</t>
  </si>
  <si>
    <t>2CVChktEKBsM6v4IfdFU5k</t>
  </si>
  <si>
    <t>Dhruv</t>
  </si>
  <si>
    <t>double take</t>
  </si>
  <si>
    <t>Little Worry/RCA Records</t>
  </si>
  <si>
    <t>0.837</t>
  </si>
  <si>
    <t>2CWnuF7ht55Ajyeg4WPvWu</t>
  </si>
  <si>
    <t>DDU-DU DDU-DU</t>
  </si>
  <si>
    <t>2018 YG Entertainment, distributed through Interscope Records</t>
  </si>
  <si>
    <t>2CYVETnhM9aytqrazYYwrK</t>
  </si>
  <si>
    <t>Mr. Perfectly Fine (Taylor’s Version) (From The Vault)</t>
  </si>
  <si>
    <t>2CdTLdDjwZdVcm0bresVWx</t>
  </si>
  <si>
    <t>J Balvin, Khalid</t>
  </si>
  <si>
    <t>Otra Noche Sin Ti</t>
  </si>
  <si>
    <t>0.0751</t>
  </si>
  <si>
    <t>2Ce5IyMlVRVvN997ZJjJJA</t>
  </si>
  <si>
    <t>Future, Rihanna</t>
  </si>
  <si>
    <t>Selfish (feat. Rihanna)</t>
  </si>
  <si>
    <t>0.0303</t>
  </si>
  <si>
    <t>2CeKVsFFXG4QzA415QygGb</t>
  </si>
  <si>
    <t>Feliz Cumpleaños Ferxxo</t>
  </si>
  <si>
    <t>2CoMYp2uIKsT09nreEZnZn</t>
  </si>
  <si>
    <t>BENDICIONES</t>
  </si>
  <si>
    <t>2CvOqDpQIMw69cCzWqr5yr</t>
  </si>
  <si>
    <t>Halo</t>
  </si>
  <si>
    <t>Music World Music/Columbia</t>
  </si>
  <si>
    <t>2D0dj3hVkRQJCp63cxCPEx</t>
  </si>
  <si>
    <t>Curtis Waters, Harm Franklin</t>
  </si>
  <si>
    <t>Stunnin' (feat. Harm Franklin) (Explicit)</t>
  </si>
  <si>
    <t>2D1MK9oaxy7axXggy3iVbp</t>
  </si>
  <si>
    <t>Nicki Minaj, Lil Wayne</t>
  </si>
  <si>
    <t>Rich Sex (feat. Lil Wayne)</t>
  </si>
  <si>
    <t>0.0517</t>
  </si>
  <si>
    <t>2D2w9943rsnJOGCrI4aMQp</t>
  </si>
  <si>
    <t>My Choppa Hate Niggas</t>
  </si>
  <si>
    <t>0.0974</t>
  </si>
  <si>
    <t>2D3z17LBMJ2HEHeBFFjTLi</t>
  </si>
  <si>
    <t>Reggaeton</t>
  </si>
  <si>
    <t>2D4dV2KXDTszzJ3p3cFqhA</t>
  </si>
  <si>
    <t>Less Than Zero</t>
  </si>
  <si>
    <t>0.00096</t>
  </si>
  <si>
    <t>2DB4DdfCFMw1iaR6JaR03a</t>
  </si>
  <si>
    <t>2DEZmgHKAvm41k4J3R2E9Y</t>
  </si>
  <si>
    <t>Bad Bunny, Jowell &amp; Randy, Ñengo Flow</t>
  </si>
  <si>
    <t>Safaera</t>
  </si>
  <si>
    <t>2DGa7iaidT5s0qnINlwMjJ</t>
  </si>
  <si>
    <t>The Spectre</t>
  </si>
  <si>
    <t>0.0214</t>
  </si>
  <si>
    <t>2DQ1ITjI0YoLFzuADN1ZBW</t>
  </si>
  <si>
    <t>G-Eazy, A$AP Rocky, Cardi B</t>
  </si>
  <si>
    <t>No Limit</t>
  </si>
  <si>
    <t>2DQNYMRjisN3KAPj1bEwOI</t>
  </si>
  <si>
    <t>2DTpP3caqX3QdJIEoS83mD</t>
  </si>
  <si>
    <t>Joyner Lucas, J. Cole</t>
  </si>
  <si>
    <t>Your Heart</t>
  </si>
  <si>
    <t>Twenty Nine Music Group</t>
  </si>
  <si>
    <t>0.392</t>
  </si>
  <si>
    <t>2DgdHcjWmO3qd50RzuBLgZ</t>
  </si>
  <si>
    <t>House of Memories</t>
  </si>
  <si>
    <t>0.00272</t>
  </si>
  <si>
    <t>2DhNdoHxavs7Qtf5MnhZD0</t>
  </si>
  <si>
    <t>Bad Bunny, Gabriela</t>
  </si>
  <si>
    <t>EN CASITA</t>
  </si>
  <si>
    <t>2DlIwu1iDTILEMXA7MUotn</t>
  </si>
  <si>
    <t>Beautiful Trauma</t>
  </si>
  <si>
    <t>0.0868</t>
  </si>
  <si>
    <t>2DnH4XlEkghUdE8ymdVom5</t>
  </si>
  <si>
    <t>Open Letter</t>
  </si>
  <si>
    <t>0.0283</t>
  </si>
  <si>
    <t>2DuPBbS5mIldXnh7Wum8Cy</t>
  </si>
  <si>
    <t>My Little Love</t>
  </si>
  <si>
    <t>0.829</t>
  </si>
  <si>
    <t>2E124GmJRnBJuXbTb4cPUB</t>
  </si>
  <si>
    <t>6ix9ine, Nicki Minaj, Murda Beatz</t>
  </si>
  <si>
    <t>FEFE (feat. Nicki Minaj &amp; Murda Beatz)</t>
  </si>
  <si>
    <t>0.088</t>
  </si>
  <si>
    <t>2E82gORVSA7UMEz5M1IP3b</t>
  </si>
  <si>
    <t>Punto G</t>
  </si>
  <si>
    <t>0.00938</t>
  </si>
  <si>
    <t>2EBnvom1dTybtm75a3Xh1T</t>
  </si>
  <si>
    <t>feel like shit</t>
  </si>
  <si>
    <t>0.516</t>
  </si>
  <si>
    <t>2EEeOnHehOozLq4aS0n6SL</t>
  </si>
  <si>
    <t>KYLE, Lil Yachty</t>
  </si>
  <si>
    <t>iSpy (feat. Lil Yachty)</t>
  </si>
  <si>
    <t>independently popular.</t>
  </si>
  <si>
    <t>2EEmzqzM70CybVspgM7YRT</t>
  </si>
  <si>
    <t>Mau y Ricky, Camilo, Lunay</t>
  </si>
  <si>
    <t>La Boca - Remix</t>
  </si>
  <si>
    <t>2EFZ9emtKWEglWUQGEQ3P9</t>
  </si>
  <si>
    <t>Never Grow Up (Taylor's Version)</t>
  </si>
  <si>
    <t>2EGtBS7Ws3ajiSkJLviFJ4</t>
  </si>
  <si>
    <t>0.0457</t>
  </si>
  <si>
    <t>2ENexcMEMsYk0rVJigVD3i</t>
  </si>
  <si>
    <t>Only Girl (In The World)</t>
  </si>
  <si>
    <t>2Ec33AVlkTTq8BHFgBTdQs</t>
  </si>
  <si>
    <t>Futsal Shuffle 2020</t>
  </si>
  <si>
    <t>0.0327</t>
  </si>
  <si>
    <t>2Eeur20xVqfUoM3Q7EFPFt</t>
  </si>
  <si>
    <t>the last great american dynasty</t>
  </si>
  <si>
    <t>2EhJijFUs0WUmNClDBpYJq</t>
  </si>
  <si>
    <t>Make It Back</t>
  </si>
  <si>
    <t>Epic/Freebandz/Grade A/Interscope</t>
  </si>
  <si>
    <t>2EjXfH91m7f8HiJN1yQg97</t>
  </si>
  <si>
    <t>2EzRdhuoPyNJDlep7lnNf2</t>
  </si>
  <si>
    <t>Dembow</t>
  </si>
  <si>
    <t>2FBUoWkIuQXwayw2RNo5l6</t>
  </si>
  <si>
    <t>Hotline Bling</t>
  </si>
  <si>
    <t>0.00347</t>
  </si>
  <si>
    <t>2FDTHlrBguDzQkp7PVj16Q</t>
  </si>
  <si>
    <t>Dave, Central Cee</t>
  </si>
  <si>
    <t>Sprinter</t>
  </si>
  <si>
    <t>Neighbourhood / Live Yours</t>
  </si>
  <si>
    <t>2FPfeYlrbSBR8PwCU0zaqq</t>
  </si>
  <si>
    <t>Frank Sinatra</t>
  </si>
  <si>
    <t>Have Yourself A Merry Little Christmas - Remastered 1999</t>
  </si>
  <si>
    <t>2FRnf9qhLbvw8fu4IBXx78</t>
  </si>
  <si>
    <t>Last Christmas</t>
  </si>
  <si>
    <t>2FSGUA0gFgGeQdprjtGM2M</t>
  </si>
  <si>
    <t>KAROL G, Mariah Angeliq</t>
  </si>
  <si>
    <t>EL MAKINON</t>
  </si>
  <si>
    <t>2FUNBaa5DwItJtYEBgAblU</t>
  </si>
  <si>
    <t>monster</t>
  </si>
  <si>
    <t>2FVpOsjT1iquZ3SpCjZ9Ne</t>
  </si>
  <si>
    <t>Telepathy</t>
  </si>
  <si>
    <t>0.00782</t>
  </si>
  <si>
    <t>2FXd6kKCtBIc6UfN1gH1pA</t>
  </si>
  <si>
    <t>FANCY</t>
  </si>
  <si>
    <t>2FY7b99s15jUprqC0M5NCT</t>
  </si>
  <si>
    <t>Natural</t>
  </si>
  <si>
    <t>2FYGZDfsAnNsrm1gVbyKnG</t>
  </si>
  <si>
    <t>SAOKO</t>
  </si>
  <si>
    <t>0.79</t>
  </si>
  <si>
    <t>2FeBslNBMdR9V58uv6hd2t</t>
  </si>
  <si>
    <t>2FhEj9lvEIaJihjFprRrGt</t>
  </si>
  <si>
    <t>Pop Smoke, Quavo, Future</t>
  </si>
  <si>
    <t>Snitching (feat. Quavo &amp; Future)</t>
  </si>
  <si>
    <t>0.0381</t>
  </si>
  <si>
    <t>2FiSTH0GYpIioUgjfzMIja</t>
  </si>
  <si>
    <t>Kygo, Maty Noyes</t>
  </si>
  <si>
    <t>Stay (feat. Maty Noyes)</t>
  </si>
  <si>
    <t>0.0444</t>
  </si>
  <si>
    <t>2FoahzOSxJnalPA8aBUme3</t>
  </si>
  <si>
    <t>all of me</t>
  </si>
  <si>
    <t>2Foc5Q5nqNiosCNqttzHof</t>
  </si>
  <si>
    <t>Daft Punk, Pharrell Williams, Nile Rodgers</t>
  </si>
  <si>
    <t>Get Lucky (Radio Edit) [feat. Pharrell Williams and Nile Rodgers]</t>
  </si>
  <si>
    <t>2FvD20Z8aoWIePi7PoN8sG</t>
  </si>
  <si>
    <t>DaBaby, Lil Baby, Moneybagg Yo</t>
  </si>
  <si>
    <t>TOES (feat. Lil Baby &amp; Moneybagg Yo)</t>
  </si>
  <si>
    <t>2Fxmhks0bxGSBdJ92vM42m</t>
  </si>
  <si>
    <t>bad guy</t>
  </si>
  <si>
    <t>2G1tXoGBaEMJ7FKGnkf6ud</t>
  </si>
  <si>
    <t>2G7V7zsVDxg1yRsu7Ew9RJ</t>
  </si>
  <si>
    <t>2GAhgAjOhEmItWLfgisyOn</t>
  </si>
  <si>
    <t>Low</t>
  </si>
  <si>
    <t>2GGGm4MLQynB3I4E4ycIYC</t>
  </si>
  <si>
    <t>Seeb, Dagny</t>
  </si>
  <si>
    <t>Drink About</t>
  </si>
  <si>
    <t>2GGMabyHXnJmjY6CXhhB2e</t>
  </si>
  <si>
    <t>Money</t>
  </si>
  <si>
    <t>0.00534</t>
  </si>
  <si>
    <t>2GPTiPR5db727wu1tFvFt4</t>
  </si>
  <si>
    <t>New Again</t>
  </si>
  <si>
    <t>0.066</t>
  </si>
  <si>
    <t>2GThBgzZoZfz0lx1JjBwfe</t>
  </si>
  <si>
    <t>New West</t>
  </si>
  <si>
    <t>Those Eyes</t>
  </si>
  <si>
    <t>2Ghp894n1laIf2w98VeAOJ</t>
  </si>
  <si>
    <t>How Do I Make You Love Me?</t>
  </si>
  <si>
    <t>2GiJYvgVaD2HtM8GqD9EgQ</t>
  </si>
  <si>
    <t>BØRNS</t>
  </si>
  <si>
    <t>Electric Love</t>
  </si>
  <si>
    <t>0.00543</t>
  </si>
  <si>
    <t>2Gjt4rUHBUH0rMKpBg0hF4</t>
  </si>
  <si>
    <t>Malu, DJ Lucas Beat</t>
  </si>
  <si>
    <t>Disco Arranhado - Funk Remix</t>
  </si>
  <si>
    <t>2Gk6fi0dqt91NKvlzGsmm7</t>
  </si>
  <si>
    <t>Offset, Travis Scott</t>
  </si>
  <si>
    <t>SAY MY GRACE (feat. Travis Scott)</t>
  </si>
  <si>
    <t>Motown Records</t>
  </si>
  <si>
    <t>0.0585</t>
  </si>
  <si>
    <t>2Gl0FzuLxflY6nPifJp5Dr</t>
  </si>
  <si>
    <t>Kygo, Ellie Goulding</t>
  </si>
  <si>
    <t>First Time</t>
  </si>
  <si>
    <t>2Gq636OOGgxCTqEuzCZhsa</t>
  </si>
  <si>
    <t>Bizarrap, Tiago PZK</t>
  </si>
  <si>
    <t>Tiago PZK: Bzrp Music Sessions, Vol. 48</t>
  </si>
  <si>
    <t>2Grb4G6t9VIqo6moKUloom</t>
  </si>
  <si>
    <t>2GriTXl7gRSBv1A2IGZtnL</t>
  </si>
  <si>
    <t>Juice WRLD Speaks From Heaven - Outro</t>
  </si>
  <si>
    <t>0.991</t>
  </si>
  <si>
    <t>2H1liABu20HXBOmbt5SQz1</t>
  </si>
  <si>
    <t>Marília Mendonça</t>
  </si>
  <si>
    <t>Ciumeira - Ao Vivo</t>
  </si>
  <si>
    <t>2H3wWrnO758y0fPH7Ilerg</t>
  </si>
  <si>
    <t>Depression &amp; Obsession</t>
  </si>
  <si>
    <t>2H4gf1wLxvYreMj1jcaN0k</t>
  </si>
  <si>
    <t>Be Alright</t>
  </si>
  <si>
    <t>0.705</t>
  </si>
  <si>
    <t>2H7jZg2HliuQhZjfBblLrZ</t>
  </si>
  <si>
    <t>Pashanim</t>
  </si>
  <si>
    <t>Sommergewitter</t>
  </si>
  <si>
    <t>2HGymMoOdB4ZYv0AAqYmgF</t>
  </si>
  <si>
    <t>Mason Ramsey</t>
  </si>
  <si>
    <t>Atlantic/Big Loud Records</t>
  </si>
  <si>
    <t>0.708</t>
  </si>
  <si>
    <t>2HRgqmZQC0MC7GeNuDIXHN</t>
  </si>
  <si>
    <t>Jung Kook, Latto</t>
  </si>
  <si>
    <t>Seven (feat. Latto) (Explicit Ver.)</t>
  </si>
  <si>
    <t>2HSmyk2qMN8WQjuGhaQgCk</t>
  </si>
  <si>
    <t>Champagne Poetry</t>
  </si>
  <si>
    <t>2HZLXBOnaSRhXStMLrq9fD</t>
  </si>
  <si>
    <t>Ghost</t>
  </si>
  <si>
    <t>Mary On A Cross</t>
  </si>
  <si>
    <t>Loma Vista Recordings</t>
  </si>
  <si>
    <t>0.000235</t>
  </si>
  <si>
    <t>2HafqoJbgXdtjwCOvNEF14</t>
  </si>
  <si>
    <t>iñigo quintero</t>
  </si>
  <si>
    <t>Si No Estás</t>
  </si>
  <si>
    <t>Acqustic</t>
  </si>
  <si>
    <t>2HbKqm4o0w5wEeEFXm2sD4</t>
  </si>
  <si>
    <t>Kendrick Lamar, Jay Rock</t>
  </si>
  <si>
    <t>Money Trees</t>
  </si>
  <si>
    <t>2HbYLDA1SigY1ilC94ieVu</t>
  </si>
  <si>
    <t>American Sports</t>
  </si>
  <si>
    <t>0.00169</t>
  </si>
  <si>
    <t>2Hc1LaV6bzFil3dE71eORA</t>
  </si>
  <si>
    <t>Lil Uzi Vert, Travis Scott</t>
  </si>
  <si>
    <t>Aye (feat. Travis Scott)</t>
  </si>
  <si>
    <t>0.000713</t>
  </si>
  <si>
    <t>2Hh3ETdQKrmSI3QS0hme7g</t>
  </si>
  <si>
    <t>Metro Boomin, Future, Don Toliver</t>
  </si>
  <si>
    <t>Too Many Nights (feat. Don Toliver &amp; with Future)</t>
  </si>
  <si>
    <t>2HolBGR6tpiWI80MXoV1dJ</t>
  </si>
  <si>
    <t>Doja Cat, Young Thug</t>
  </si>
  <si>
    <t>Payday (feat. Young Thug)</t>
  </si>
  <si>
    <t>0.0366</t>
  </si>
  <si>
    <t>2HzfRSfCogBSsgW2CckVA2</t>
  </si>
  <si>
    <t>Luke Christopher</t>
  </si>
  <si>
    <t>Lot to Learn</t>
  </si>
  <si>
    <t>2I3dW2dCBZAJGj5X21E53k</t>
  </si>
  <si>
    <t>KIDS SEE GHOSTS, Yasiin Bey</t>
  </si>
  <si>
    <t>Kids See Ghosts</t>
  </si>
  <si>
    <t>2IA8cFA46DkjgbsRG7kKbp</t>
  </si>
  <si>
    <t>Amenazzy, Nicky Jam, Farruko</t>
  </si>
  <si>
    <t>Rimas Music</t>
  </si>
  <si>
    <t>0.327</t>
  </si>
  <si>
    <t>2ICse7t8MB60EFk6o9aUyw</t>
  </si>
  <si>
    <t>Who's Laughing Now</t>
  </si>
  <si>
    <t>0.00565</t>
  </si>
  <si>
    <t>2IDf0IZ9dfw0uDYV2n1bJc</t>
  </si>
  <si>
    <t>Luan Santana, Ana Castela</t>
  </si>
  <si>
    <t>DEJA VU</t>
  </si>
  <si>
    <t>2IESJGeddbtwiVr4ug0SN3</t>
  </si>
  <si>
    <t>Peso Pluma, Edgardo Nuñez, Los Dareyes De La Sierra</t>
  </si>
  <si>
    <t>VVS</t>
  </si>
  <si>
    <t>0.414</t>
  </si>
  <si>
    <t>2IGMVunIBsBLtEQyoI1Mu7</t>
  </si>
  <si>
    <t>Paint The Town Red</t>
  </si>
  <si>
    <t>2IHLaN6wwYKQ3S24NsQqpA</t>
  </si>
  <si>
    <t>I Love Me</t>
  </si>
  <si>
    <t>2IKJtXeR5UsaUjZB46fTOK</t>
  </si>
  <si>
    <t>six thirty</t>
  </si>
  <si>
    <t>0.67</t>
  </si>
  <si>
    <t>2IKZkwHI5zsZf70STuhvOX</t>
  </si>
  <si>
    <t>2INhKpUdzh7v0j041gZNsz</t>
  </si>
  <si>
    <t>DHL</t>
  </si>
  <si>
    <t>Blonded</t>
  </si>
  <si>
    <t>2IOFZdYYkFxEHVz1w34PoL</t>
  </si>
  <si>
    <t>Cherry</t>
  </si>
  <si>
    <t>2IRZnDFmlqMuOrYOLnZZyc</t>
  </si>
  <si>
    <t>Meek Mill, Drake</t>
  </si>
  <si>
    <t>Going Bad (feat. Drake)</t>
  </si>
  <si>
    <t>MMG/Atlantic</t>
  </si>
  <si>
    <t>2ISl1zekPsc26sUQpVt8UB</t>
  </si>
  <si>
    <t>Shakin' Stevens</t>
  </si>
  <si>
    <t>Merry Christmas Everyone</t>
  </si>
  <si>
    <t>2IePEfMAtqWS6rLXXFZIgI</t>
  </si>
  <si>
    <t>Internet Money, Gunna, Don Toliver, Lil Uzi Vert</t>
  </si>
  <si>
    <t>His &amp; Hers (feat. Don Toliver &amp; Lil Uzi Vert)</t>
  </si>
  <si>
    <t>Internet Money / 10K Projects</t>
  </si>
  <si>
    <t>0.116</t>
  </si>
  <si>
    <t>2Igem6Q4sfvXGJ3JkG7Baw</t>
  </si>
  <si>
    <t>Modern Day</t>
  </si>
  <si>
    <t>2Imn5iTu2xD3gXCqpBqubu</t>
  </si>
  <si>
    <t>Tick Tock</t>
  </si>
  <si>
    <t>2Imq77E6CEJR5TPUxlJvTY</t>
  </si>
  <si>
    <t>2InS5VWKJQbsFBKOsf1cJB</t>
  </si>
  <si>
    <t>Dj GBR, Mc IG, MC Ryan SP, MC PH, Mc Davi, Mc Luki, Mc Don Juan, Mc Kadu, TrapLaudo, MC GP, MC GH do 7</t>
  </si>
  <si>
    <t>Let's Go 4</t>
  </si>
  <si>
    <t>0.123</t>
  </si>
  <si>
    <t>2IoZOYOZDrWCOLoZoYedxQ</t>
  </si>
  <si>
    <t>One Call</t>
  </si>
  <si>
    <t>2Iv6YBslkxslMJQsxshZh5</t>
  </si>
  <si>
    <t>Trio Vegabajeño</t>
  </si>
  <si>
    <t>CANTARES DE NAVIDAD</t>
  </si>
  <si>
    <t>2IwbW2jd0Ncv99Aroe77Ru</t>
  </si>
  <si>
    <t>Crown</t>
  </si>
  <si>
    <t>0.801</t>
  </si>
  <si>
    <t>2J0NXdHr6MYvKDSxB7k3V2</t>
  </si>
  <si>
    <t>A Thousand Bad Times</t>
  </si>
  <si>
    <t>2J0TRU2EDG29qlmxdGa4xa</t>
  </si>
  <si>
    <t>SCIENTIST</t>
  </si>
  <si>
    <t>2J0X46UkpfLlWbuCXFgDLr</t>
  </si>
  <si>
    <t>Steve Aoki, BTS</t>
  </si>
  <si>
    <t>Waste It On Me (feat. BTS)</t>
  </si>
  <si>
    <t>2J2Z1SkXYghSajLibnQHOa</t>
  </si>
  <si>
    <t>Unstoppable</t>
  </si>
  <si>
    <t>2J3oaXTqKjGGHCOQLeBnBA</t>
  </si>
  <si>
    <t>2J4P46vCFm1rPkNkp9pZWX</t>
  </si>
  <si>
    <t>BLACKPINK, Selena Gomez</t>
  </si>
  <si>
    <t>Ice Cream (with Selena Gomez)</t>
  </si>
  <si>
    <t>2J6OF7CkpdQGSfm1wdclqn</t>
  </si>
  <si>
    <t>Clouded</t>
  </si>
  <si>
    <t>Lost Kids</t>
  </si>
  <si>
    <t>0.774</t>
  </si>
  <si>
    <t>2JPLbjOn0wPCngEot2STUS</t>
  </si>
  <si>
    <t>Yonaguni</t>
  </si>
  <si>
    <t>2JSmxLqt8h7ZpJJkfuLJvK</t>
  </si>
  <si>
    <t>2JTir3y1VuJQmexiTCMcTP</t>
  </si>
  <si>
    <t>Os Barões Da Pisadinha</t>
  </si>
  <si>
    <t>Recairei - Ao Vivo</t>
  </si>
  <si>
    <t>0.449</t>
  </si>
  <si>
    <t>2JfXj2TERIkHwJpnG9f8uX</t>
  </si>
  <si>
    <t>2Jh3UqxnHJMyzMzku4uOtE</t>
  </si>
  <si>
    <t>Feeling</t>
  </si>
  <si>
    <t>2JiHR4gCDjXwYVRDmwdk95</t>
  </si>
  <si>
    <t>Tides</t>
  </si>
  <si>
    <t>2JoIjuzRplpYGvvLpSW2on</t>
  </si>
  <si>
    <t>Alesso, TINI</t>
  </si>
  <si>
    <t>Sad Song (feat. TINI)</t>
  </si>
  <si>
    <t>10:22 pm</t>
  </si>
  <si>
    <t>0.0878</t>
  </si>
  <si>
    <t>2JqnpexlO9dmvjUMCaLCLJ</t>
  </si>
  <si>
    <t>Lukas Graham</t>
  </si>
  <si>
    <t>Love Someone</t>
  </si>
  <si>
    <t>2JvzF1RMd7lE3KmFlsyZD8</t>
  </si>
  <si>
    <t>MIDDLE CHILD</t>
  </si>
  <si>
    <t>2Jw3VjB1xy5KHBqEeAC6VK</t>
  </si>
  <si>
    <t>Eat Your Young</t>
  </si>
  <si>
    <t>2K1CQMoG2Dy5nmeOYnhoi8</t>
  </si>
  <si>
    <t>2K3bjojp1sCLdMMoO5lJ2p</t>
  </si>
  <si>
    <t>Milionària</t>
  </si>
  <si>
    <t>0.602</t>
  </si>
  <si>
    <t>2K7sv1mno9PvbXVBpqvSKn</t>
  </si>
  <si>
    <t>sneaky</t>
  </si>
  <si>
    <t>0.000375</t>
  </si>
  <si>
    <t>2K7xn816oNHJZ0aVqdQsha</t>
  </si>
  <si>
    <t>The Neighbourhood</t>
  </si>
  <si>
    <t>Softcore</t>
  </si>
  <si>
    <t>2K9Ovn1o2bTGqbsABGC6m3</t>
  </si>
  <si>
    <t>Too Late</t>
  </si>
  <si>
    <t>0.052</t>
  </si>
  <si>
    <t>2K9kZpwD2CzTa6iiSYYOoO</t>
  </si>
  <si>
    <t>Leão</t>
  </si>
  <si>
    <t>2KAkkba3PaYFegfmYpUITv</t>
  </si>
  <si>
    <t>Gambi, Heuss L'enfoiré</t>
  </si>
  <si>
    <t>Dans l'espace (feat. Heuss l'Enfoiré)</t>
  </si>
  <si>
    <t>0.0286</t>
  </si>
  <si>
    <t>2KEux6D75xjj6fdabXpeAu</t>
  </si>
  <si>
    <t>Trippie Redd, Lil Baby, Lil Duke</t>
  </si>
  <si>
    <t>Mac 10 (feat. Lil Baby &amp; Lil Duke)</t>
  </si>
  <si>
    <t>2KKijf6Ett4kmVNJze2roh</t>
  </si>
  <si>
    <t>Blanco Brown</t>
  </si>
  <si>
    <t>The Git Up</t>
  </si>
  <si>
    <t>Broken Bow Records</t>
  </si>
  <si>
    <t>2KLwPaRDOB87XOYAT2fgxh</t>
  </si>
  <si>
    <t>Drake, 21 Savage, Travis Scott</t>
  </si>
  <si>
    <t>Pussy &amp; Millions (feat. Travis Scott)</t>
  </si>
  <si>
    <t>2KcNrONbZ0hvBPjvrDO2tx</t>
  </si>
  <si>
    <t>Myke Towers</t>
  </si>
  <si>
    <t>ALMAS GEMELAS</t>
  </si>
  <si>
    <t>2KdKh9vHbKW0tZLqtpxxI0</t>
  </si>
  <si>
    <t>Justin Bieber, Don Toliver</t>
  </si>
  <si>
    <t>Honest (feat. Don Toliver)</t>
  </si>
  <si>
    <t>Justin Bieber 2021 PS/ Def Jam</t>
  </si>
  <si>
    <t>2KklXplRtxMsBYo474Es0w</t>
  </si>
  <si>
    <t>Ofenbach</t>
  </si>
  <si>
    <t>Be Mine</t>
  </si>
  <si>
    <t>Elektra France</t>
  </si>
  <si>
    <t>2KnLkZ3z7PO3kgVGHGqDpD</t>
  </si>
  <si>
    <t>It'll Be Okay</t>
  </si>
  <si>
    <t>0.616</t>
  </si>
  <si>
    <t>2KnuaZYoGzDoHiBTNYOTXG</t>
  </si>
  <si>
    <t>Billie Bossa Nova</t>
  </si>
  <si>
    <t>2KoHxhRyWxJzA0VafWd5Nk</t>
  </si>
  <si>
    <t>Sam Smith, Burna Boy</t>
  </si>
  <si>
    <t>My Oasis (feat. Burna Boy)</t>
  </si>
  <si>
    <t>0.569</t>
  </si>
  <si>
    <t>2KokOIKdw4zZutDil85Ugh</t>
  </si>
  <si>
    <t>Migos, Travis Scott, Ty Dolla $ign, Big Sean</t>
  </si>
  <si>
    <t>White Sand</t>
  </si>
  <si>
    <t>0.0307</t>
  </si>
  <si>
    <t>2KslE17cAJNHTsI2MI0jb2</t>
  </si>
  <si>
    <t>Standing Next to You</t>
  </si>
  <si>
    <t>0.0447</t>
  </si>
  <si>
    <t>2KukL7UlQ8TdvpaA7bY3ZJ</t>
  </si>
  <si>
    <t>BREAK MY SOUL</t>
  </si>
  <si>
    <t>2KvHC9z14GSl4YpkNMX384</t>
  </si>
  <si>
    <t>Do Not Disturb</t>
  </si>
  <si>
    <t>2KwojFDebQV4J2b0JMRR5Q</t>
  </si>
  <si>
    <t>Alesso, Anitta</t>
  </si>
  <si>
    <t>Is That For Me</t>
  </si>
  <si>
    <t>2L9N0zZnd37dwF0clgxMGI</t>
  </si>
  <si>
    <t>Lizzy McAlpine</t>
  </si>
  <si>
    <t>ceilings</t>
  </si>
  <si>
    <t>Harbour Artists &amp; Music</t>
  </si>
  <si>
    <t>2L9QLAhrvtP4EYg1lY0Tnw</t>
  </si>
  <si>
    <t>Dean Martin</t>
  </si>
  <si>
    <t>Rudolph The Red-Nosed Reindeer</t>
  </si>
  <si>
    <t>0.919</t>
  </si>
  <si>
    <t>2LBqCSwhJGcFQeTHMVGwy3</t>
  </si>
  <si>
    <t>2LSsSV7V33wM9EKQA2xjGS</t>
  </si>
  <si>
    <t>Foudeqush, Ludwig Göransson</t>
  </si>
  <si>
    <t>Con La Brisa</t>
  </si>
  <si>
    <t>2LTlO3NuNVN70lp2ZbVswF</t>
  </si>
  <si>
    <t>FEEL.</t>
  </si>
  <si>
    <t>2LW4Zu7FcrwjWm3t5Rv3Oq</t>
  </si>
  <si>
    <t>El Farsante</t>
  </si>
  <si>
    <t>2LawezPeJhN4AWuSB0GtAU</t>
  </si>
  <si>
    <t>Creedence Clearwater Revival</t>
  </si>
  <si>
    <t>Have You Ever Seen The Rain</t>
  </si>
  <si>
    <t>Craft Recordings</t>
  </si>
  <si>
    <t>0.0664</t>
  </si>
  <si>
    <t>2Lhdl74nwwVGOE2Gv35QuK</t>
  </si>
  <si>
    <t>Gym Class Heroes</t>
  </si>
  <si>
    <t>Cupid's Chokehold / Breakfast in America - Radio Mix</t>
  </si>
  <si>
    <t>Decaydance/Fueled By Ramen/ATL</t>
  </si>
  <si>
    <t>2LlQb7Uoj1kKyGhlkBf9aC</t>
  </si>
  <si>
    <t>Michael Jackson</t>
  </si>
  <si>
    <t>Thriller</t>
  </si>
  <si>
    <t>0.0318</t>
  </si>
  <si>
    <t>2LskIZrCeLxRvCiGP8gxlh</t>
  </si>
  <si>
    <t>XXXTENTACION, Lil Pump, Swae Lee, Maluma</t>
  </si>
  <si>
    <t>Arms Around You (feat. Maluma &amp; Swae Lee)</t>
  </si>
  <si>
    <t>2Lu7qsFpsvDfC05R4GT1lT</t>
  </si>
  <si>
    <t>2M39v73rNJmAXUXIW0oagP</t>
  </si>
  <si>
    <t>Der Bratan bleibt der gleiche</t>
  </si>
  <si>
    <t>2MHCiOohBZEQuLgDTPvSzF</t>
  </si>
  <si>
    <t>Galantis, Hook N Sling</t>
  </si>
  <si>
    <t>Love on Me</t>
  </si>
  <si>
    <t>2MJdgSby3DtSS7bUJx2cly</t>
  </si>
  <si>
    <t>Offset</t>
  </si>
  <si>
    <t>Red Room</t>
  </si>
  <si>
    <t>2MJz8BxxMsERULatmBikDH</t>
  </si>
  <si>
    <t>2MShy1GSSgbmGUxADNIao5</t>
  </si>
  <si>
    <t>Calling My Spirit</t>
  </si>
  <si>
    <t>0.0996</t>
  </si>
  <si>
    <t>2MX30RliaxJDgmQ3C3rrJX</t>
  </si>
  <si>
    <t>blackbear</t>
  </si>
  <si>
    <t>do re mi</t>
  </si>
  <si>
    <t>0.00474</t>
  </si>
  <si>
    <t>2MZQAvsA7aZDssppBLRxYp</t>
  </si>
  <si>
    <t>Israel &amp; Rodolffo</t>
  </si>
  <si>
    <t>Batom de Cereja - Ao Vivo</t>
  </si>
  <si>
    <t>2MZrOmrVxRmmOoFW6dhenG</t>
  </si>
  <si>
    <t>NF, Hopsin</t>
  </si>
  <si>
    <t>LOST</t>
  </si>
  <si>
    <t>2MbdDtCv5LUVjYy9RuGTgC</t>
  </si>
  <si>
    <t>WHATS POPPIN (feat. DaBaby, Tory Lanez &amp; Lil Wayne) - Remix</t>
  </si>
  <si>
    <t>2MdMjF20umbTe4y2FgdnG8</t>
  </si>
  <si>
    <t>Eminem, PHresher</t>
  </si>
  <si>
    <t>Chloraseptic (feat. Phresher)</t>
  </si>
  <si>
    <t>2Mfv5HaqnI18Q9JRv9hqnn</t>
  </si>
  <si>
    <t>Still Learning</t>
  </si>
  <si>
    <t>2MlOUXmcofMackX3bxfSwi</t>
  </si>
  <si>
    <t>Master KG, Nomcebo Zikode</t>
  </si>
  <si>
    <t>Jerusalema (feat. Nomcebo Zikode)</t>
  </si>
  <si>
    <t>2MnLkFqY9Rpg9s3Zv6ZJdK</t>
  </si>
  <si>
    <t>Gera MX, Christian Nodal</t>
  </si>
  <si>
    <t>Botella Tras Botella</t>
  </si>
  <si>
    <t>Virgin Music México</t>
  </si>
  <si>
    <t>2MuMD298IpYqKF367wegUd</t>
  </si>
  <si>
    <t>Homicide (feat. Eminem)</t>
  </si>
  <si>
    <t>2MuWTIM3b0YEAskbeeFE1i</t>
  </si>
  <si>
    <t>Metallica</t>
  </si>
  <si>
    <t>Master Of Puppets</t>
  </si>
  <si>
    <t>Blackened Recordings / Universal Music</t>
  </si>
  <si>
    <t>0.000647</t>
  </si>
  <si>
    <t>2N0SPREDYqILVEFSsWF5N5</t>
  </si>
  <si>
    <t>Love Me Again</t>
  </si>
  <si>
    <t>2N8m6CYs74qQO4mjVcXO30</t>
  </si>
  <si>
    <t>2N9LEu6Pf8nDcp3GjWJT1Z</t>
  </si>
  <si>
    <t>I Can't Save You (Interlude) [with Future &amp; feat. Don Toliver]</t>
  </si>
  <si>
    <t>2NFadq6pUeiVEihLvUlOSr</t>
  </si>
  <si>
    <t>Bizarrap, Rauw Alejandro</t>
  </si>
  <si>
    <t>Rauw Alejandro: Bzrp Music Sessions, Vol. 56</t>
  </si>
  <si>
    <t>0.0978</t>
  </si>
  <si>
    <t>2NHSYwGkAvPHzCinY0KwXo</t>
  </si>
  <si>
    <t>Shape of You - Stormzy Remix</t>
  </si>
  <si>
    <t>0.595</t>
  </si>
  <si>
    <t>2NM0qHzx4Ohy8iXHEEgwlO</t>
  </si>
  <si>
    <t>Migos, Drake</t>
  </si>
  <si>
    <t>Having Our Way (feat. Drake)</t>
  </si>
  <si>
    <t>0.0312</t>
  </si>
  <si>
    <t>2NMjggapJcXXM7WccGEBUO</t>
  </si>
  <si>
    <t>Enséñame a Bailar</t>
  </si>
  <si>
    <t>2NSWi83peog6gHerzlMCqU</t>
  </si>
  <si>
    <t>Love Me More</t>
  </si>
  <si>
    <t>2NWaWZZLFMcr5P4uI2KvWy</t>
  </si>
  <si>
    <t>Victor Cibrian</t>
  </si>
  <si>
    <t>En El Radio Un Cochinero</t>
  </si>
  <si>
    <t>2Na0z2gfN67Rzf0vp74Wi3</t>
  </si>
  <si>
    <t>Lose You</t>
  </si>
  <si>
    <t>2NbsBSshscKIPRG3kwBbfo</t>
  </si>
  <si>
    <t>Never Felt So Alone</t>
  </si>
  <si>
    <t>0.499</t>
  </si>
  <si>
    <t>2Nc1v8I86FUGorwjXKo0in</t>
  </si>
  <si>
    <t>Belly, The Weeknd, Nas</t>
  </si>
  <si>
    <t>Belly, The Weeknd - Die For It (ft. Nas)</t>
  </si>
  <si>
    <t>XO | Roc Nation Records, LLC</t>
  </si>
  <si>
    <t>2NcQic8JxdjAlAHuNbOIRE</t>
  </si>
  <si>
    <t>Keep Driving</t>
  </si>
  <si>
    <t>2Nib4r0saYQf2pUV4RFDhl</t>
  </si>
  <si>
    <t>Interlude : Shadow</t>
  </si>
  <si>
    <t>2NmsngXHeC1GQ9wWrzhOMf</t>
  </si>
  <si>
    <t>illicit affairs</t>
  </si>
  <si>
    <t>0.881</t>
  </si>
  <si>
    <t>2NnJpRXIlx35Vij3bPZO0h</t>
  </si>
  <si>
    <t>mgk, CORPSE</t>
  </si>
  <si>
    <t>DAYWALKER! (feat. CORPSE)</t>
  </si>
  <si>
    <t>0.00558</t>
  </si>
  <si>
    <t>2O223PoYCkIPSsE4cmnr9v</t>
  </si>
  <si>
    <t>TQM</t>
  </si>
  <si>
    <t>2O3MQ6H3gjrIWDcpeTrikT</t>
  </si>
  <si>
    <t>Kelly Clarkson, Ariana Grande</t>
  </si>
  <si>
    <t>Santa, Can’t You Hear Me</t>
  </si>
  <si>
    <t>0.005</t>
  </si>
  <si>
    <t>2O4Bb2WCkjlTPO827OnBMI</t>
  </si>
  <si>
    <t>EASY</t>
  </si>
  <si>
    <t>2OALaHcDdKkjYEpAr0Qzab</t>
  </si>
  <si>
    <t>Avicii, Rita Ora</t>
  </si>
  <si>
    <t>Lonely Together (feat. Rita Ora)</t>
  </si>
  <si>
    <t>0.134</t>
  </si>
  <si>
    <t>2OKo7g3KfmCt3kyLvUAL0g</t>
  </si>
  <si>
    <t>The Search</t>
  </si>
  <si>
    <t>0.596</t>
  </si>
  <si>
    <t>2OQ6a4CfUeYskpTTgyawyJ</t>
  </si>
  <si>
    <t>Gwen Stefani, Blake Shelton</t>
  </si>
  <si>
    <t>You Make It Feel Like Christmas (feat. Blake Shelton)</t>
  </si>
  <si>
    <t>2OWv3lRR8PtOVuHWzQNRs2</t>
  </si>
  <si>
    <t>Peso Pluma, Junior H, Oscar Maydon</t>
  </si>
  <si>
    <t>Rompe La Dompe</t>
  </si>
  <si>
    <t>2023 Double P Records</t>
  </si>
  <si>
    <t>2OcSE0EXzgUuqkM1NIJPHJ</t>
  </si>
  <si>
    <t>Post Malone, The Kid LAROI</t>
  </si>
  <si>
    <t>Wasting Angels (with The Kid LAROI)</t>
  </si>
  <si>
    <t>2OpBganfGk2GVdSlRdxzaX</t>
  </si>
  <si>
    <t>2OsDoAzo5SGq10qwmKSQBv</t>
  </si>
  <si>
    <t>Future, Juice WRLD, Young Scooter</t>
  </si>
  <si>
    <t>Jet Lag (feat. Young Scooter)</t>
  </si>
  <si>
    <t>2OvV4NjEBRE9v8Oo7QeUCq</t>
  </si>
  <si>
    <t>Julia Michaels, Trippie Redd</t>
  </si>
  <si>
    <t>Jump (with Trippie Redd)</t>
  </si>
  <si>
    <t>2Oycxb8QbPkpHTo8ZrmG0B</t>
  </si>
  <si>
    <t>Miley Cyrus, Dua Lipa</t>
  </si>
  <si>
    <t>Prisoner (feat. Dua Lipa)</t>
  </si>
  <si>
    <t>2P91MQbaiQOfbiz9VqhqKQ</t>
  </si>
  <si>
    <t>2PGA1AsJal6cyMNmKyE56q</t>
  </si>
  <si>
    <t>200 km/h</t>
  </si>
  <si>
    <t>2PWjKmjyTZeDpmOUa3a5da</t>
  </si>
  <si>
    <t>Cheirosa - Ao Vivo</t>
  </si>
  <si>
    <t>2Pn76oik9rWyoBShTSNY9Q</t>
  </si>
  <si>
    <t>White Mustang</t>
  </si>
  <si>
    <t>2PpruBYCo4H7WOBJ7Q2EwM</t>
  </si>
  <si>
    <t>Outkast</t>
  </si>
  <si>
    <t>Hey Ya!</t>
  </si>
  <si>
    <t>Arista</t>
  </si>
  <si>
    <t>2PsbT927UanvyH9VprlNOu</t>
  </si>
  <si>
    <t>Devil Don’t Know</t>
  </si>
  <si>
    <t>2Pvr8rYuh5J8V7QglJhH6W</t>
  </si>
  <si>
    <t>Want You Back</t>
  </si>
  <si>
    <t>0.00748</t>
  </si>
  <si>
    <t>2Q0aElTZQtEUsoiaQfizu6</t>
  </si>
  <si>
    <t>Travis Scott, Yung Lean, Dave Chappelle</t>
  </si>
  <si>
    <t>PARASAIL (feat. Yung Lean &amp; Dave Chappelle)</t>
  </si>
  <si>
    <t>0.858</t>
  </si>
  <si>
    <t>2Q3jFbyE61mCjS3SkW4toJ</t>
  </si>
  <si>
    <t>Race My Mind</t>
  </si>
  <si>
    <t>2QDyYdZyhlP2fp79KZX8Bi</t>
  </si>
  <si>
    <t>mad woman</t>
  </si>
  <si>
    <t>0.655</t>
  </si>
  <si>
    <t>2QLbRVzixE282JSQjBz2DG</t>
  </si>
  <si>
    <t>Alok, Mc Don Juan, Dj GBR</t>
  </si>
  <si>
    <t>Liberdade (Quando o Grave Bate Forte)</t>
  </si>
  <si>
    <t>2QWEMqQMJR1KDf6hDjJOs6</t>
  </si>
  <si>
    <t>j-hope</t>
  </si>
  <si>
    <t>Arson</t>
  </si>
  <si>
    <t>0.00813</t>
  </si>
  <si>
    <t>2QWP8NYYplOqEFBYGCcq0S</t>
  </si>
  <si>
    <t>The Script</t>
  </si>
  <si>
    <t>Rain</t>
  </si>
  <si>
    <t>2QZ7WLBE8h2y1Y5Fb8RYbH</t>
  </si>
  <si>
    <t>2QdH0rKlV3d9Y6lWzcnlBH</t>
  </si>
  <si>
    <t>ITZY</t>
  </si>
  <si>
    <t>In the morning</t>
  </si>
  <si>
    <t>Republic Records - ITZY</t>
  </si>
  <si>
    <t>0.0825</t>
  </si>
  <si>
    <t>2QgfDF0fQ4sskDthP8MG5w</t>
  </si>
  <si>
    <t>asmr</t>
  </si>
  <si>
    <t>2QjOHCTQ1Jl3zawyYOpxh6</t>
  </si>
  <si>
    <t>Sweater Weather</t>
  </si>
  <si>
    <t>0.0495</t>
  </si>
  <si>
    <t>2QoOyCFpDo4NblMLP7vBRT</t>
  </si>
  <si>
    <t>Is There More</t>
  </si>
  <si>
    <t>0.738</t>
  </si>
  <si>
    <t>2QpGZOhTCHHiKmpSO9FW4h</t>
  </si>
  <si>
    <t>Follow God</t>
  </si>
  <si>
    <t>0.000248</t>
  </si>
  <si>
    <t>2QpxC2yag7Ec7Ut1dovXKb</t>
  </si>
  <si>
    <t>Summer Cem, Capital Bra</t>
  </si>
  <si>
    <t>Diamonds (feat. Capital Bra)</t>
  </si>
  <si>
    <t>Banger Musik/WM Germany</t>
  </si>
  <si>
    <t>2QqJTIlGKRLJC3onkavYEz</t>
  </si>
  <si>
    <t>Polo G, Juice WRLD</t>
  </si>
  <si>
    <t>Flex (feat. Juice WRLD)</t>
  </si>
  <si>
    <t>2QrXzOqLCVDRZHkToA0tSR</t>
  </si>
  <si>
    <t>Dennis Lloyd</t>
  </si>
  <si>
    <t>Never Go Back</t>
  </si>
  <si>
    <t>2QyuXBcV1LJ2rq01KhreMF</t>
  </si>
  <si>
    <t>ON</t>
  </si>
  <si>
    <t>2R7858bg0GHuBBxjTyOL7N</t>
  </si>
  <si>
    <t>Careless Whisper</t>
  </si>
  <si>
    <t>Sony Music UK</t>
  </si>
  <si>
    <t>2RAeY8dPj6KmStROfEigjV</t>
  </si>
  <si>
    <t>Peak</t>
  </si>
  <si>
    <t>0.847</t>
  </si>
  <si>
    <t>2RGIuYTsyyHoOCqW0krvNE</t>
  </si>
  <si>
    <t>Avine Vinny, Matheus Fernandes</t>
  </si>
  <si>
    <t>Coração Cachorro</t>
  </si>
  <si>
    <t>2RJAKIw6nIkgZVsAIKhmqz</t>
  </si>
  <si>
    <t>2RM4jf1Xa9zPgMGRDiht8O</t>
  </si>
  <si>
    <t>0.00582</t>
  </si>
  <si>
    <t>2RSHsoi04658QL5xgQVov3</t>
  </si>
  <si>
    <t>0.0722</t>
  </si>
  <si>
    <t>2RVrdr062uLFxXwIxwdXPH</t>
  </si>
  <si>
    <t>Piso 21, Paulo Londra</t>
  </si>
  <si>
    <t>Te Amo</t>
  </si>
  <si>
    <t>2Rd4eJ4KwXQQn2sMSToyUM</t>
  </si>
  <si>
    <t>2Rk4JlNc2TPmZe2af99d45</t>
  </si>
  <si>
    <t>Taylor Swift, Brendon Urie, Panic! At The Disco</t>
  </si>
  <si>
    <t>ME! (feat. Brendon Urie of Panic! At The Disco)</t>
  </si>
  <si>
    <t>2RttW7RAu5nOAfq6YFvApB</t>
  </si>
  <si>
    <t>Happier</t>
  </si>
  <si>
    <t>2RxC2peY3FtrurYmbbmanr</t>
  </si>
  <si>
    <t>Banda MS de Sergio Lizárraga, Snoop Dogg</t>
  </si>
  <si>
    <t>Qué Maldición</t>
  </si>
  <si>
    <t>2S1LebN6AXXQqJolBxlWgO</t>
  </si>
  <si>
    <t>Lil Dicky</t>
  </si>
  <si>
    <t>Earth</t>
  </si>
  <si>
    <t>0.639</t>
  </si>
  <si>
    <t>2S2od3hT7ceytw7d1pTRuE</t>
  </si>
  <si>
    <t>Noah Cyrus, XXXTENTACION</t>
  </si>
  <si>
    <t>Again (feat. XXXTENTACION)</t>
  </si>
  <si>
    <t>2S93hylQBYLndMnaJuso8S</t>
  </si>
  <si>
    <t>Bizarrap, Nicki Nicole</t>
  </si>
  <si>
    <t>Nicki Nicole: Bzrp Music Sessions, Vol. 13</t>
  </si>
  <si>
    <t>0.00554</t>
  </si>
  <si>
    <t>2SAqBLGA283SUiwJ3xOUVI</t>
  </si>
  <si>
    <t>Drake, Lil Durk</t>
  </si>
  <si>
    <t>Laugh Now Cry Later (feat. Lil Durk)</t>
  </si>
  <si>
    <t>2SBr3MK1sdMs8IxdRcN6qz</t>
  </si>
  <si>
    <t>Kylie Minogue</t>
  </si>
  <si>
    <t>Santa Baby</t>
  </si>
  <si>
    <t>2SDFznsHkeFXiPFwN0npVM</t>
  </si>
  <si>
    <t>Logic, G-Eazy</t>
  </si>
  <si>
    <t>COMMANDO (feat. G-Eazy)</t>
  </si>
  <si>
    <t>2SJZdZ5DLtlRosJ2xHJJJa</t>
  </si>
  <si>
    <t>Chance</t>
  </si>
  <si>
    <t>2SL6oP2YAEQbqsrkOzRGO4</t>
  </si>
  <si>
    <t>Venom - Music From The Motion Picture</t>
  </si>
  <si>
    <t>2SLwbpExuoBDZBpjfefCtV</t>
  </si>
  <si>
    <t>Out of Time</t>
  </si>
  <si>
    <t>2SOvWt6igzXViIjIiWNWEP</t>
  </si>
  <si>
    <t>2SRVj6ceeIffVEm9NFyRHI</t>
  </si>
  <si>
    <t>Bonez MC, RAF Camora</t>
  </si>
  <si>
    <t>Nummer unterdrückt</t>
  </si>
  <si>
    <t>2SUPbyD77tJuOUbqbxct6l</t>
  </si>
  <si>
    <t>Os Barões Da Pisadinha, Jorge</t>
  </si>
  <si>
    <t>Quero Ver é Me Esquecer (feat. Jorge) - Ao Vivo</t>
  </si>
  <si>
    <t>0.302</t>
  </si>
  <si>
    <t>2SUxn2O9NHL6GHGQFgwCY0</t>
  </si>
  <si>
    <t>2step</t>
  </si>
  <si>
    <t>2SYa5Lx1uoCvyDIW4oee9b</t>
  </si>
  <si>
    <t>MIC Drop</t>
  </si>
  <si>
    <t>0.00912</t>
  </si>
  <si>
    <t>2SasoXZyv82yYgHiVOvxQn</t>
  </si>
  <si>
    <t>On God</t>
  </si>
  <si>
    <t>0.0671</t>
  </si>
  <si>
    <t>2SiAcexM2p1yX6joESbehd</t>
  </si>
  <si>
    <t>LLYLM</t>
  </si>
  <si>
    <t>2Sjx8DWZO5zaTyTAmgo2gY</t>
  </si>
  <si>
    <t>Gone Girl</t>
  </si>
  <si>
    <t>0.57</t>
  </si>
  <si>
    <t>2SmgFAhQkQCQPyBiBxR6Te</t>
  </si>
  <si>
    <t>2SwQShWjZsxoGviEyaEMOX</t>
  </si>
  <si>
    <t>Ezhel</t>
  </si>
  <si>
    <t>Nerdesin</t>
  </si>
  <si>
    <t>StageArt Europe</t>
  </si>
  <si>
    <t>2SxR5RitJdsG6wINvJLBSD</t>
  </si>
  <si>
    <t>Tunnel Vision (Outro)</t>
  </si>
  <si>
    <t>2T5NBwKRySiCR78vVk08vr</t>
  </si>
  <si>
    <t>DaBaby, Young Thug</t>
  </si>
  <si>
    <t>BLIND (feat. Young Thug)</t>
  </si>
  <si>
    <t>0.0115</t>
  </si>
  <si>
    <t>2TDyyEBasw10wu5Uh94bR1</t>
  </si>
  <si>
    <t>Rauw Alejandro, Baby Rasta</t>
  </si>
  <si>
    <t>PUNTO 40</t>
  </si>
  <si>
    <t>0.00127</t>
  </si>
  <si>
    <t>2TE4xW3ImvpltVU0cPcKUn</t>
  </si>
  <si>
    <t>2TH65lNHgvLxCKXM3apjxI</t>
  </si>
  <si>
    <t>Bad Bunny, Tainy</t>
  </si>
  <si>
    <t>Callaita</t>
  </si>
  <si>
    <t>0.6</t>
  </si>
  <si>
    <t>2TIlqbIneP0ZY1O0EzYLlc</t>
  </si>
  <si>
    <t>Lewis Capaldi</t>
  </si>
  <si>
    <t>Someone You Loved</t>
  </si>
  <si>
    <t>0.751</t>
  </si>
  <si>
    <t>2TJ1FOCmCBkKm418MjVw5D</t>
  </si>
  <si>
    <t>Donda</t>
  </si>
  <si>
    <t>0.849</t>
  </si>
  <si>
    <t>2TJKY0WSFufZOzbRNgl6zE</t>
  </si>
  <si>
    <t>Alex Favela, Grupo Marca Registrada, Joaquin Medina</t>
  </si>
  <si>
    <t>ELOVRGA</t>
  </si>
  <si>
    <t>Rios Music/ Outerspace Music/ Boba Records Corporation</t>
  </si>
  <si>
    <t>2TOzTqQXNmR2zDJXihjZ2e</t>
  </si>
  <si>
    <t>enough for you</t>
  </si>
  <si>
    <t>2TksvaRivgAEj780DgRB73</t>
  </si>
  <si>
    <t>Sech</t>
  </si>
  <si>
    <t>911</t>
  </si>
  <si>
    <t>2TktkzfozZifbQhXjT6I33</t>
  </si>
  <si>
    <t>Omar Apollo</t>
  </si>
  <si>
    <t>Evergreen (You Didn’t Deserve Me At All)</t>
  </si>
  <si>
    <t>0.598</t>
  </si>
  <si>
    <t>2Tq2R8sRftNEqdgJK5HadO</t>
  </si>
  <si>
    <t>My My My!</t>
  </si>
  <si>
    <t>0.00433</t>
  </si>
  <si>
    <t>2TrhpvxwuF6hrboTdRXwnS</t>
  </si>
  <si>
    <t>Ufo361</t>
  </si>
  <si>
    <t>Allein sein</t>
  </si>
  <si>
    <t>0.0386</t>
  </si>
  <si>
    <t>2U5WueTLIK5WJLD7mvDODv</t>
  </si>
  <si>
    <t>Wishing Well</t>
  </si>
  <si>
    <t>0.00336</t>
  </si>
  <si>
    <t>2U7Hu2RaNQNRi7izoJyZaX</t>
  </si>
  <si>
    <t>2UN0lp72LAusrXi8LLVomt</t>
  </si>
  <si>
    <t>Ed Sheeran, Lil Baby</t>
  </si>
  <si>
    <t>2step (feat. Lil Baby)</t>
  </si>
  <si>
    <t>2URDbWGmPz3vhagl25p8OC</t>
  </si>
  <si>
    <t>Tranquility Base Hotel &amp; Casino</t>
  </si>
  <si>
    <t>2USlegnFJLrVLpoVfPimKB</t>
  </si>
  <si>
    <t>Gabry Ponte, LUM!X, Prezioso</t>
  </si>
  <si>
    <t>2UU11hvjN1JIn4iihEodNT</t>
  </si>
  <si>
    <t>Blue</t>
  </si>
  <si>
    <t>0.68</t>
  </si>
  <si>
    <t>2UVbBKQOdFAekPTRsnkzcf</t>
  </si>
  <si>
    <t>Stir Fry</t>
  </si>
  <si>
    <t>0.00263</t>
  </si>
  <si>
    <t>2UW7JaomAMuX9pZrjVpHAU</t>
  </si>
  <si>
    <t>Yng Lvcas, Peso Pluma</t>
  </si>
  <si>
    <t>La Bebe - Remix</t>
  </si>
  <si>
    <t>2UbVnbE5FH6008mAm6Mmgw</t>
  </si>
  <si>
    <t>0.326</t>
  </si>
  <si>
    <t>2UciqgwVDwro0fev3MFbxJ</t>
  </si>
  <si>
    <t>ATM</t>
  </si>
  <si>
    <t>2UwALqx6yOsXTFt7zRxnts</t>
  </si>
  <si>
    <t>Pop Smoke, Kanye West, Pusha T</t>
  </si>
  <si>
    <t>Tell The Vision (feat. Kanye West &amp; Pusha T)</t>
  </si>
  <si>
    <t>2UwbhMie1EAYuTZ0QXeMwl</t>
  </si>
  <si>
    <t>Save Me</t>
  </si>
  <si>
    <t>2UxfcZJCphbEkfbZ6nLiDx</t>
  </si>
  <si>
    <t>2V4Fx72svQRxrFvNT1eq5f</t>
  </si>
  <si>
    <t>K/DA, (G)I-DLE, Wolftyla, Bea Miller, League of Legends</t>
  </si>
  <si>
    <t>THE BADDEST</t>
  </si>
  <si>
    <t>2VKf0WEOpq06JE5PTNr9wa</t>
  </si>
  <si>
    <t>Tee Grizzley, Lil Pump</t>
  </si>
  <si>
    <t>Jettski Grizzley (feat. Lil Pump)</t>
  </si>
  <si>
    <t>0.0966</t>
  </si>
  <si>
    <t>2VUTPdW21gPVVTEmvdSwos</t>
  </si>
  <si>
    <t>Ela</t>
  </si>
  <si>
    <t>Houze Istanbul</t>
  </si>
  <si>
    <t>2VWbHHhWnMzKWPUs4IEEW9</t>
  </si>
  <si>
    <t>God's Plan</t>
  </si>
  <si>
    <t>2VYb3Fb5iK5Y8HGZ8oEEkp</t>
  </si>
  <si>
    <t>Violent Crimes</t>
  </si>
  <si>
    <t>2VdT56BGpdqNHUgOe1j5vc</t>
  </si>
  <si>
    <t>Rich &amp; Sad</t>
  </si>
  <si>
    <t>2Vdub5mY4lad7w64bFPUez</t>
  </si>
  <si>
    <t>Pitbull, J Balvin, Camila Cabello</t>
  </si>
  <si>
    <t>Hey Ma (with Pitbull &amp; J Balvin feat. Camila Cabello)</t>
  </si>
  <si>
    <t>0.0277</t>
  </si>
  <si>
    <t>2VgJDTfkuwlm7WIHnvtRCQ</t>
  </si>
  <si>
    <t>You Are The Reason</t>
  </si>
  <si>
    <t>2VkuxjlbnbaBiWYpdBGVol</t>
  </si>
  <si>
    <t>Mariah Carey, Ariana Grande, Jennifer Hudson</t>
  </si>
  <si>
    <t>Oh Santa! (feat. Ariana Grande &amp; Jennifer Hudson)</t>
  </si>
  <si>
    <t>0.0339</t>
  </si>
  <si>
    <t>2VtgzixdB967bHDNu5A1nh</t>
  </si>
  <si>
    <t>Metro Boomin, Young Thug</t>
  </si>
  <si>
    <t>Metro Spider (with Young Thug)</t>
  </si>
  <si>
    <t>2Vx8E3K5icPZR7OCklWBXX</t>
  </si>
  <si>
    <t>2VxeLyX666F8uXCJ0dZF8B</t>
  </si>
  <si>
    <t>Lady Gaga, Bradley Cooper</t>
  </si>
  <si>
    <t>Shallow</t>
  </si>
  <si>
    <t>2VyZWWKamfq7kVnh5gMgPd</t>
  </si>
  <si>
    <t>Marracash, Guè</t>
  </si>
  <si>
    <t>∞ LOVE (feat. Guè)</t>
  </si>
  <si>
    <t>2VzCjpKvPB1l1tqLndtAQa</t>
  </si>
  <si>
    <t>Por las Noches</t>
  </si>
  <si>
    <t>El Cártel de Los Ángeles</t>
  </si>
  <si>
    <t>2W1Aq2c6PUSHBC0golgHLK</t>
  </si>
  <si>
    <t>You Wouldn't Understand</t>
  </si>
  <si>
    <t>2W4yABdLc4Jnds67Poi5Nl</t>
  </si>
  <si>
    <t>2WL6GQzPuK9Nrpy9XwNEbz</t>
  </si>
  <si>
    <t>Something In The Way</t>
  </si>
  <si>
    <t>2WOJ7D52Ng3myrKlEf4Azj</t>
  </si>
  <si>
    <t>Big Body Benz</t>
  </si>
  <si>
    <t>0.0731</t>
  </si>
  <si>
    <t>2WQn7Yvs728KZmmY6tgWqH</t>
  </si>
  <si>
    <t>Eyes Closed</t>
  </si>
  <si>
    <t>0.0179</t>
  </si>
  <si>
    <t>2WRTnY0slmFgWcrmEr8dPj</t>
  </si>
  <si>
    <t>Bläulich</t>
  </si>
  <si>
    <t>2WfaOiMkCvy7F5fcp2zZ8L</t>
  </si>
  <si>
    <t>a-ha</t>
  </si>
  <si>
    <t>Take on Me</t>
  </si>
  <si>
    <t>2WigMwGJysIh9fRnSJvpjn</t>
  </si>
  <si>
    <t>Oxlade</t>
  </si>
  <si>
    <t>KU LO SA - A COLORS SHOW</t>
  </si>
  <si>
    <t>2WlZuBDgLfT7Kc0admhFdg</t>
  </si>
  <si>
    <t>Luísa Sonza</t>
  </si>
  <si>
    <t>BRABA</t>
  </si>
  <si>
    <t>2WnAKZefdRHxtBEkRjFOHC</t>
  </si>
  <si>
    <t>2Wo6QQD1KMDWeFkkjLqwx5</t>
  </si>
  <si>
    <t>2WsuSYJNXGKXVYkHPnq2yp</t>
  </si>
  <si>
    <t>0.0119</t>
  </si>
  <si>
    <t>2WyRfGeHo97VC5mP1BBSzr</t>
  </si>
  <si>
    <t>Mother's Daughter</t>
  </si>
  <si>
    <t>RCA/Legacy</t>
  </si>
  <si>
    <t>2XDhuJvvx2wcIROXbfTTYr</t>
  </si>
  <si>
    <t>Believe</t>
  </si>
  <si>
    <t>2XIc1pqjXV3Cr2BQUGNBck</t>
  </si>
  <si>
    <t>Bad Bunny, ROSALÍA</t>
  </si>
  <si>
    <t>LA NOCHE DE ANOCHE</t>
  </si>
  <si>
    <t>2XKFnwB6djxrJCjR3PdeRb</t>
  </si>
  <si>
    <t>0.547</t>
  </si>
  <si>
    <t>2XMAWynSTIst5KmLSv0Npf</t>
  </si>
  <si>
    <t>AMERICA HAS A PROBLEM</t>
  </si>
  <si>
    <t>2XMTqoHHSH0lvuXrvIEdco</t>
  </si>
  <si>
    <t>FRENSHIP, Emily Warren</t>
  </si>
  <si>
    <t>Capsize</t>
  </si>
  <si>
    <t>2XRn6Qu0Wd1KvOND8JbaTx</t>
  </si>
  <si>
    <t>Beautiful Girl</t>
  </si>
  <si>
    <t>URBAN</t>
  </si>
  <si>
    <t>2XSO13Gyndo7MDdtYibIxO</t>
  </si>
  <si>
    <t>Screw Juice</t>
  </si>
  <si>
    <t>0.082</t>
  </si>
  <si>
    <t>2XTquzYQAdT1Hk78bOUwsv</t>
  </si>
  <si>
    <t>Greatest</t>
  </si>
  <si>
    <t>0.0441</t>
  </si>
  <si>
    <t>2XVilv6s9GETnw9PG4T9Mz</t>
  </si>
  <si>
    <t>2XW4DbS6NddZxRPm5rMCeY</t>
  </si>
  <si>
    <t>2XWjPtKdi5sucFYtVav07d</t>
  </si>
  <si>
    <t>Zedd, Katy Perry</t>
  </si>
  <si>
    <t>365</t>
  </si>
  <si>
    <t>0.339</t>
  </si>
  <si>
    <t>2XXMDz7SPZ4mSFN1PXfHUy</t>
  </si>
  <si>
    <t>Becky G, Paulo Londra</t>
  </si>
  <si>
    <t>Cuando Te Besé</t>
  </si>
  <si>
    <t>2XaInsPPUkZRkY4uFJ3AHK</t>
  </si>
  <si>
    <t>Gucci Mane, Offset</t>
  </si>
  <si>
    <t>Met Gala (feat. Offset)</t>
  </si>
  <si>
    <t>2XdgSB4TtzUHQYCMfSHbFI</t>
  </si>
  <si>
    <t>Chris Brown, Future, Young Thug</t>
  </si>
  <si>
    <t>High End (feat. Future &amp; Young Thug)</t>
  </si>
  <si>
    <t>2XlHu0HcujBCkWMdIAvrqt</t>
  </si>
  <si>
    <t>Blem</t>
  </si>
  <si>
    <t>2Xqd0wUttjueBfdcltADOv</t>
  </si>
  <si>
    <t>2Xr1dTzJee307rmrkt8c0g</t>
  </si>
  <si>
    <t>CKay</t>
  </si>
  <si>
    <t>love nwantiti (ah ah ah)</t>
  </si>
  <si>
    <t>Chocolate City Music</t>
  </si>
  <si>
    <t>0.365</t>
  </si>
  <si>
    <t>2Y0ktCGrGoGcQFXsGztvhi</t>
  </si>
  <si>
    <t>Liam Payne, Dixie</t>
  </si>
  <si>
    <t>Naughty List (with Dixie)</t>
  </si>
  <si>
    <t>2Y0wPrPQBrGhoLn14xRYCG</t>
  </si>
  <si>
    <t>Juice WRLD, Marshmello</t>
  </si>
  <si>
    <t>Come &amp; Go (with Marshmello)</t>
  </si>
  <si>
    <t>2YRvdf9cdS88y1wB1WhKoE</t>
  </si>
  <si>
    <t>Guaynaa</t>
  </si>
  <si>
    <t>Rebota</t>
  </si>
  <si>
    <t>Guaynaa Records LLC</t>
  </si>
  <si>
    <t>2YSzYUF3jWqb9YP9VXmpjE</t>
  </si>
  <si>
    <t>Drake, Yeat</t>
  </si>
  <si>
    <t>IDGAF (feat. Yeat)</t>
  </si>
  <si>
    <t>2YVlDlk2zRceefo6XlC6DX</t>
  </si>
  <si>
    <t>Ain’t That Some</t>
  </si>
  <si>
    <t>0.00232</t>
  </si>
  <si>
    <t>2YWtcWi3a83pdEg3Gif4Pd</t>
  </si>
  <si>
    <t>I Think He Knows</t>
  </si>
  <si>
    <t>0.00889</t>
  </si>
  <si>
    <t>2YXswOX5aKv6OHRKUcAMLQ</t>
  </si>
  <si>
    <t>JISOO</t>
  </si>
  <si>
    <t>All Eyes On Me</t>
  </si>
  <si>
    <t>0.026</t>
  </si>
  <si>
    <t>2Yer0p7uB2lVBUAtANuuQp</t>
  </si>
  <si>
    <t>Social House, Lil Yachty</t>
  </si>
  <si>
    <t>Magic In The Hamptons (feat. Lil Yachty)</t>
  </si>
  <si>
    <t>Silent Records / Social House</t>
  </si>
  <si>
    <t>0.66</t>
  </si>
  <si>
    <t>2Yl4OmDby9iitgNWZPwxkd</t>
  </si>
  <si>
    <t>Be Careful</t>
  </si>
  <si>
    <t>2YpeDb67231RjR0MgVLzsG</t>
  </si>
  <si>
    <t>Lil Nas X, Billy Ray Cyrus</t>
  </si>
  <si>
    <t>Old Town Road - Remix</t>
  </si>
  <si>
    <t>2Yt4SXIgmoaPZHGdRafp4P</t>
  </si>
  <si>
    <t>Metro Boomin, 21 Savage, Young Nudy</t>
  </si>
  <si>
    <t>Umbrella (with 21 Savage &amp; Young Nudy)</t>
  </si>
  <si>
    <t>2Yv2mHzr5AQavVdwQjEokV</t>
  </si>
  <si>
    <t>Hand Me Downs</t>
  </si>
  <si>
    <t>2Z8WuEywRWYTKe1NybPQEW</t>
  </si>
  <si>
    <t>Ride</t>
  </si>
  <si>
    <t>0.00835</t>
  </si>
  <si>
    <t>2Z8yfpFX0ZMavHkcIeHiO1</t>
  </si>
  <si>
    <t>0.0676</t>
  </si>
  <si>
    <t>2ZE3DJuizYTad2S4CvRRhK</t>
  </si>
  <si>
    <t>Easy Love</t>
  </si>
  <si>
    <t>2ZGEjmwyeZ3rpEezkZwqOP</t>
  </si>
  <si>
    <t>Gunna, Young Thug</t>
  </si>
  <si>
    <t>mop (feat. Young Thug)</t>
  </si>
  <si>
    <t>0.00293</t>
  </si>
  <si>
    <t>2ZL7WZcjuYKi1KUDtp4kCC</t>
  </si>
  <si>
    <t>Spin Bout U</t>
  </si>
  <si>
    <t>2ZRo7axmMPeSVUvDbGkJah</t>
  </si>
  <si>
    <t>Hope</t>
  </si>
  <si>
    <t>0.661</t>
  </si>
  <si>
    <t>2ZTYlnhhV1UAReg7wIGolx</t>
  </si>
  <si>
    <t>To Die For</t>
  </si>
  <si>
    <t>0.832</t>
  </si>
  <si>
    <t>2ZUJsR8HEktit58X6FuPQM</t>
  </si>
  <si>
    <t>Heaven and Hell</t>
  </si>
  <si>
    <t>2Za1AlJNvksouPPWbXpR2X</t>
  </si>
  <si>
    <t>Macklemore, Kesha</t>
  </si>
  <si>
    <t>Good Old Days (feat. Kesha)</t>
  </si>
  <si>
    <t>2ZdCrBA52bb4pIG3tOOZiQ</t>
  </si>
  <si>
    <t>Dark Queen</t>
  </si>
  <si>
    <t>2ZlABhxMMa43COmZ97kKsJ</t>
  </si>
  <si>
    <t>Jumbotron Shit Poppin</t>
  </si>
  <si>
    <t>2ZlCGeK30BLRNSPC832pNZ</t>
  </si>
  <si>
    <t>Justin Bieber, Post Malone, Clever</t>
  </si>
  <si>
    <t>Forever (feat. Post Malone &amp; Clever)</t>
  </si>
  <si>
    <t>0.538</t>
  </si>
  <si>
    <t>2Zo1PcszsT9WQ0ANntJbID</t>
  </si>
  <si>
    <t>Feather</t>
  </si>
  <si>
    <t>2ZrAjMSmlbDIil0JaVgTHh</t>
  </si>
  <si>
    <t>Broke In A Minute</t>
  </si>
  <si>
    <t>2a1o6ZejUi8U3wzzOtCOYw</t>
  </si>
  <si>
    <t>Don Omar, Lucenzo</t>
  </si>
  <si>
    <t>Danza Kuduro</t>
  </si>
  <si>
    <t>UMLE - Machete</t>
  </si>
  <si>
    <t>2a3dopgTF1q4rMVDJ1rwBU</t>
  </si>
  <si>
    <t>Push My Luck</t>
  </si>
  <si>
    <t>0.288</t>
  </si>
  <si>
    <t>2a3mQSOYa91goACTglQ6Rz</t>
  </si>
  <si>
    <t>Marco Mengoni</t>
  </si>
  <si>
    <t>Due Vite</t>
  </si>
  <si>
    <t>0.4</t>
  </si>
  <si>
    <t>2aFiaMXmWsM3Vj72F9ksBl</t>
  </si>
  <si>
    <t>DNCE</t>
  </si>
  <si>
    <t>Cake By The Ocean</t>
  </si>
  <si>
    <t>Joseph Jonas/Republic Records</t>
  </si>
  <si>
    <t>2aG2nLUd8NNI7vFuOLBCe0</t>
  </si>
  <si>
    <t>Autre monde</t>
  </si>
  <si>
    <t>0.836</t>
  </si>
  <si>
    <t>2aJnyNu4PQxQ2lyj5boiMG</t>
  </si>
  <si>
    <t>I Hate U</t>
  </si>
  <si>
    <t>0.514</t>
  </si>
  <si>
    <t>2aPTvyE09vUCRwVvj0I8WK</t>
  </si>
  <si>
    <t>A$AP Rocky</t>
  </si>
  <si>
    <t>Sundress</t>
  </si>
  <si>
    <t>2aTKrdenCq5qBOoJPFdn4P</t>
  </si>
  <si>
    <t>Jamie Miller</t>
  </si>
  <si>
    <t>Here's Your Perfect</t>
  </si>
  <si>
    <t>2ajzBr7vwHTEBeqDzcsNRC</t>
  </si>
  <si>
    <t>That Way - Bonus Track</t>
  </si>
  <si>
    <t>0.0546</t>
  </si>
  <si>
    <t>2aksifNn5ph8igDOkPBA02</t>
  </si>
  <si>
    <t>Love On The Brain</t>
  </si>
  <si>
    <t>0.0717</t>
  </si>
  <si>
    <t>2alIsNw1mqEShbWyO1HXZZ</t>
  </si>
  <si>
    <t>2alc8VZAzDgdAsL2QMk3hu</t>
  </si>
  <si>
    <t>DripReport</t>
  </si>
  <si>
    <t>Skechers</t>
  </si>
  <si>
    <t>0.26</t>
  </si>
  <si>
    <t>2b8fOow8UzyDFAE27YhOZM</t>
  </si>
  <si>
    <t>Memories</t>
  </si>
  <si>
    <t>2bAAj29XGc4h1G4oEGYCmg</t>
  </si>
  <si>
    <t>MORE &amp; MORE</t>
  </si>
  <si>
    <t>2bBClS4zzrRd4Aj59NaKSv</t>
  </si>
  <si>
    <t>2bBMODHVTXGwE2aZYfbgCt</t>
  </si>
  <si>
    <t>Gorillaz, Vince Staples</t>
  </si>
  <si>
    <t>Ascension (feat. Vince Staples)</t>
  </si>
  <si>
    <t>0.594</t>
  </si>
  <si>
    <t>2bNrvWD9d5Zn9tS8XvcaMk</t>
  </si>
  <si>
    <t>Avicii, Nicky Romero</t>
  </si>
  <si>
    <t>I Could Be The One (Avicii Vs. Nicky Romero) - Radio Edit</t>
  </si>
  <si>
    <t>0.332</t>
  </si>
  <si>
    <t>2bPGTMB5sFfFYQ2YvSmup0</t>
  </si>
  <si>
    <t>2bPtwnrpFNEe8N7Q85kLHw</t>
  </si>
  <si>
    <t>Anitta, Lexa, Luísa Sonza, Rebecca</t>
  </si>
  <si>
    <t>Combatchy (feat. MC Rebecca)</t>
  </si>
  <si>
    <t>2bT1PH7Cw3J9p3t7nlXCdh</t>
  </si>
  <si>
    <t>If I Can't Have You</t>
  </si>
  <si>
    <t>0.487</t>
  </si>
  <si>
    <t>2bbwjxA68m9PHZFWgF1fze</t>
  </si>
  <si>
    <t>GIVENCHY</t>
  </si>
  <si>
    <t>DALE PLAY Records / SSJ Records</t>
  </si>
  <si>
    <t>2bdqU7C4softKNcMYDFi96</t>
  </si>
  <si>
    <t>chaotic</t>
  </si>
  <si>
    <t>2bgTY4UwhfBYhGT4HUYStN</t>
  </si>
  <si>
    <t>2bgcUk2A3jjKbCJ7KPquTi</t>
  </si>
  <si>
    <t>Wisin, Myke Towers, Los Legendarios</t>
  </si>
  <si>
    <t>Mi Niña</t>
  </si>
  <si>
    <t>La Base Music Group/ WK Records</t>
  </si>
  <si>
    <t>2bjwRfXMk4uRgOD9IBYl9h</t>
  </si>
  <si>
    <t>Drake, Quavo, Travis Scott</t>
  </si>
  <si>
    <t>Portland</t>
  </si>
  <si>
    <t>2bzitsPcImYC6DZWvvLCQi</t>
  </si>
  <si>
    <t>0.000479</t>
  </si>
  <si>
    <t>2c6xRsQBv7pynuhYhWoHxo</t>
  </si>
  <si>
    <t>Woman Like Me</t>
  </si>
  <si>
    <t>2c7GlMNmF7pbohjykutmLP</t>
  </si>
  <si>
    <t>Sia, Diplo, Labrinth, LSD</t>
  </si>
  <si>
    <t>Thunderclouds (feat. Sia, Diplo, and Labrinth)</t>
  </si>
  <si>
    <t>0.0085</t>
  </si>
  <si>
    <t>2cKovq3l6OJjhVVDbVKOsr</t>
  </si>
  <si>
    <t>Hugh Jackman, Zac Efron</t>
  </si>
  <si>
    <t>The Other Side</t>
  </si>
  <si>
    <t>2cYnZNzFRFK0H7vSNxPsUq</t>
  </si>
  <si>
    <t>Anuel AA, Romeo Santos</t>
  </si>
  <si>
    <t>Ella Quiere Beber - Remix</t>
  </si>
  <si>
    <t>Real Hasta La Muerte, LLC</t>
  </si>
  <si>
    <t>2cc8Sw1OnCuA5bV8nqWqpE</t>
  </si>
  <si>
    <t>Regard, Troye Sivan, Tate McRae</t>
  </si>
  <si>
    <t>You</t>
  </si>
  <si>
    <t>2chEq24EHjyw9Zjmwq0hlS</t>
  </si>
  <si>
    <t>Shiva, Eiffel 65</t>
  </si>
  <si>
    <t>Auto Blu</t>
  </si>
  <si>
    <t>0.0158</t>
  </si>
  <si>
    <t>2cnKEkpVUSV4wnjQiTWfH6</t>
  </si>
  <si>
    <t>0.0245</t>
  </si>
  <si>
    <t>2cnKST6T9qUo2i907lm8zX</t>
  </si>
  <si>
    <t>a m a r i</t>
  </si>
  <si>
    <t>2cvOfKHOHgwQlLiuLKP2xR</t>
  </si>
  <si>
    <t>Myself</t>
  </si>
  <si>
    <t>2d1MywHy6FwKdzxFuSJnwl</t>
  </si>
  <si>
    <t>2d3WpbJFBND2vwMJyULdfU</t>
  </si>
  <si>
    <t>2dG9k8jtnkjzJjUToz9i9i</t>
  </si>
  <si>
    <t>Bizarrap, Residente</t>
  </si>
  <si>
    <t>Residente: Bzrp Music Sessions, Vol. 49</t>
  </si>
  <si>
    <t>2dHHgzDwk4BJdRwy9uXhTO</t>
  </si>
  <si>
    <t>Metro Boomin, The Weeknd, 21 Savage</t>
  </si>
  <si>
    <t>Creepin' (with The Weeknd &amp; 21 Savage)</t>
  </si>
  <si>
    <t>0.417</t>
  </si>
  <si>
    <t>2dHoVW9AxJVSRebPRyV2aA</t>
  </si>
  <si>
    <t>ROSÉ</t>
  </si>
  <si>
    <t>Gone</t>
  </si>
  <si>
    <t>2dNhNlpZAtV4lwAFW45LIv</t>
  </si>
  <si>
    <t>Nio Garcia, Flow La Movie</t>
  </si>
  <si>
    <t>AM</t>
  </si>
  <si>
    <t>Flow La Movie, Inc.</t>
  </si>
  <si>
    <t>2dfHh7ECGxfNqZTQno09Vk</t>
  </si>
  <si>
    <t>Hearts Don't Break Around Here</t>
  </si>
  <si>
    <t>0.719</t>
  </si>
  <si>
    <t>2dfqS3MRtbLZSZA1IL8xY5</t>
  </si>
  <si>
    <t>Skepta Interlude</t>
  </si>
  <si>
    <t>2dgFqt3w9xIQRjhPtwNk3D</t>
  </si>
  <si>
    <t>Death By A Thousand Cuts</t>
  </si>
  <si>
    <t>0.454</t>
  </si>
  <si>
    <t>2dgrYdgguVZKeCsrVb9XEs</t>
  </si>
  <si>
    <t>What's the Use?</t>
  </si>
  <si>
    <t>2dl5K2ScW7jYhAhuem06cm</t>
  </si>
  <si>
    <t>PROBLEMA</t>
  </si>
  <si>
    <t>0.0613</t>
  </si>
  <si>
    <t>2dpaYNEQHiRxtZbfNsse99</t>
  </si>
  <si>
    <t>Marshmello, Bastille</t>
  </si>
  <si>
    <t>2dqLk7ezV15LEJEwUmEbXB</t>
  </si>
  <si>
    <t>Marian Hill</t>
  </si>
  <si>
    <t>Down</t>
  </si>
  <si>
    <t>Photo Finish / Republic Records</t>
  </si>
  <si>
    <t>0.684</t>
  </si>
  <si>
    <t>2drEUEg0TYQR6dDEHkpuPE</t>
  </si>
  <si>
    <t>Tame Impala</t>
  </si>
  <si>
    <t>Patience</t>
  </si>
  <si>
    <t>0.00223</t>
  </si>
  <si>
    <t>2dxky69jKzbtUfA3Hl8Nuo</t>
  </si>
  <si>
    <t>Mahmood</t>
  </si>
  <si>
    <t>Soldi</t>
  </si>
  <si>
    <t>2e2AXpIiJpet5b4qg85Gh6</t>
  </si>
  <si>
    <t>F2F</t>
  </si>
  <si>
    <t>0.089</t>
  </si>
  <si>
    <t>2eAZfqOm4EnOF9VvN50Tyc</t>
  </si>
  <si>
    <t>Lil Uzi Vert, Oh Wonder</t>
  </si>
  <si>
    <t>The Way Life Goes (feat. Oh Wonder)</t>
  </si>
  <si>
    <t>2eAvDnpXP5W0cVtiI0PUxV</t>
  </si>
  <si>
    <t>Ruth B.</t>
  </si>
  <si>
    <t>Dandelions</t>
  </si>
  <si>
    <t>2eMwDehkIC1j68U6FA3Eiq</t>
  </si>
  <si>
    <t>XO Tour Llif3</t>
  </si>
  <si>
    <t>0.00264</t>
  </si>
  <si>
    <t>2eNSyVH3sNPiAj9WpRYK73</t>
  </si>
  <si>
    <t>Dior 2001</t>
  </si>
  <si>
    <t>GOLD LEAGUE/DIVISION Katalog</t>
  </si>
  <si>
    <t>2ePtv8MlBO9nuuXABqAfEX</t>
  </si>
  <si>
    <t>ElyOtto</t>
  </si>
  <si>
    <t>SugarCrash!</t>
  </si>
  <si>
    <t>Otto Dynamite/RCA Records</t>
  </si>
  <si>
    <t>0.524</t>
  </si>
  <si>
    <t>2ekn2ttSfGqwhhate0LSR0</t>
  </si>
  <si>
    <t>New Rules</t>
  </si>
  <si>
    <t>2etHQJxIbV0soyPhelVs9Y</t>
  </si>
  <si>
    <t>2ez6qvOTHKeI3ss80NGqnI</t>
  </si>
  <si>
    <t>2f0GI2ZLUtbGqFx8t2Gk6A</t>
  </si>
  <si>
    <t>I Know Places (Taylor's Version)</t>
  </si>
  <si>
    <t>0.087</t>
  </si>
  <si>
    <t>2f0pn9DkEJwAzXApnFh5cr</t>
  </si>
  <si>
    <t>BANNERS</t>
  </si>
  <si>
    <t>Someone To You</t>
  </si>
  <si>
    <t>0.00517</t>
  </si>
  <si>
    <t>2fB5YRuD88drKpCXQOAk03</t>
  </si>
  <si>
    <t>Love On</t>
  </si>
  <si>
    <t>2fGxYYMQbVqgIdaqfz2OwA</t>
  </si>
  <si>
    <t>0.00129</t>
  </si>
  <si>
    <t>2fOlBMkWR7lXJfqp5VTbDG</t>
  </si>
  <si>
    <t>Futsal Shuffle 2020 - Bonus Track</t>
  </si>
  <si>
    <t>0.0346</t>
  </si>
  <si>
    <t>2fQrGHiQOvpL9UgPvtYy6G</t>
  </si>
  <si>
    <t>Bank Account</t>
  </si>
  <si>
    <t>0.015</t>
  </si>
  <si>
    <t>2fTdRdN73RgIgcUZN33dvt</t>
  </si>
  <si>
    <t>Bebe Rexha, Doja Cat</t>
  </si>
  <si>
    <t>Baby, I'm Jealous (feat. Doja Cat)</t>
  </si>
  <si>
    <t>2fZTS0VboxRpF0FdfY7E5P</t>
  </si>
  <si>
    <t>Conversations</t>
  </si>
  <si>
    <t>2fkVZYFv9hOejIsLzZy8ad</t>
  </si>
  <si>
    <t>Salmo, NSTASIA</t>
  </si>
  <si>
    <t>IL CIELO NELLA STANZA (feat. NSTASIA)</t>
  </si>
  <si>
    <t>2fkeWbM6iqTw7oGHTYm2lw</t>
  </si>
  <si>
    <t>Drake, Sampha</t>
  </si>
  <si>
    <t>4422</t>
  </si>
  <si>
    <t>2fuCquhmrzHpu5xcA1ci9x</t>
  </si>
  <si>
    <t>Queen, David Bowie</t>
  </si>
  <si>
    <t>Under Pressure - Remastered 2011</t>
  </si>
  <si>
    <t>2g1KggY9PKvsoEAOaiz4xx</t>
  </si>
  <si>
    <t>2g1ukx0VolwI31t8z5vprw</t>
  </si>
  <si>
    <t>2g6tReTlM2Akp41g0HaeXN</t>
  </si>
  <si>
    <t>Kendrick Lamar, Blxst, Amanda Reifer</t>
  </si>
  <si>
    <t>Die Hard</t>
  </si>
  <si>
    <t>2gMXnyrvIjhVBUZwvLZDMP</t>
  </si>
  <si>
    <t>Before You Go</t>
  </si>
  <si>
    <t>2gQPv5jvVPqU2a9HhMNO1v</t>
  </si>
  <si>
    <t>BoyWithUke</t>
  </si>
  <si>
    <t>Toxic</t>
  </si>
  <si>
    <t>0.835</t>
  </si>
  <si>
    <t>2gTYVoQCUh0QNUaFix01ld</t>
  </si>
  <si>
    <t>2gTdDMpNxIRFSiu7HutMCg</t>
  </si>
  <si>
    <t>mgk, YUNGBLUD, Travis Barker</t>
  </si>
  <si>
    <t>I Think I'm OKAY (with YUNGBLUD &amp; Travis Barker)</t>
  </si>
  <si>
    <t>0.0257</t>
  </si>
  <si>
    <t>2gYj9lubBorOPIVWsTXugG</t>
  </si>
  <si>
    <t>After LIKE</t>
  </si>
  <si>
    <t>Starship Entertainment</t>
  </si>
  <si>
    <t>2gam98EZKrF9XuOkU13ApN</t>
  </si>
  <si>
    <t>Nelly Furtado, Timbaland</t>
  </si>
  <si>
    <t>Promiscuous</t>
  </si>
  <si>
    <t>Mosley / Geffen</t>
  </si>
  <si>
    <t>0.0569</t>
  </si>
  <si>
    <t>2gbCG4Rt9984UZ7Tc0dIFd</t>
  </si>
  <si>
    <t>Michael Bublé, Shania Twain</t>
  </si>
  <si>
    <t>White Christmas (with Shania Twain)</t>
  </si>
  <si>
    <t>2gbMPBrBVj3CuNTLp2dHYs</t>
  </si>
  <si>
    <t>Off The Grid</t>
  </si>
  <si>
    <t>2gkVEnpahpE3bQuvGuCpAV</t>
  </si>
  <si>
    <t>Yes or No</t>
  </si>
  <si>
    <t>2goHCrsDJaflEwQ930ef0o</t>
  </si>
  <si>
    <t>MASSA</t>
  </si>
  <si>
    <t>2gpQi3hbcUAcEG8m2dlgfB</t>
  </si>
  <si>
    <t>Plan A</t>
  </si>
  <si>
    <t>2gpWyfu7eZ01zzncHpxOtA</t>
  </si>
  <si>
    <t>0.00279</t>
  </si>
  <si>
    <t>2gqWRRCXnma9L8xQ1RdemQ</t>
  </si>
  <si>
    <t>SO DONE</t>
  </si>
  <si>
    <t>2grAr8pWMuLWn8ZYEE9wDV</t>
  </si>
  <si>
    <t>Never Seen the Rain</t>
  </si>
  <si>
    <t>2gsNpSn7VvvJuSrIDfRoYy</t>
  </si>
  <si>
    <t>Kamikaze</t>
  </si>
  <si>
    <t>2gwkD6igEhQbDQegRCcdoB</t>
  </si>
  <si>
    <t>Suge</t>
  </si>
  <si>
    <t>0.0608</t>
  </si>
  <si>
    <t>2gxqozTaq2NYylvS8jd57G</t>
  </si>
  <si>
    <t>Into It</t>
  </si>
  <si>
    <t>0.451</t>
  </si>
  <si>
    <t>2gyYjQWXKxemhAyMPgctIx</t>
  </si>
  <si>
    <t>2gyxAWHebV7xPYVxqoi86f</t>
  </si>
  <si>
    <t>get him back!</t>
  </si>
  <si>
    <t>2gzhQaCTeNgxpeB2TPllyY</t>
  </si>
  <si>
    <t>Jimin, HA SUNG WOON</t>
  </si>
  <si>
    <t>With you</t>
  </si>
  <si>
    <t>2h9TDNEXRhcDIV3fsoEVq9</t>
  </si>
  <si>
    <t>Sam Fischer, Demi Lovato</t>
  </si>
  <si>
    <t>What Other People Say</t>
  </si>
  <si>
    <t>2hDe0Ls5mVqs1XJqv7sbcM</t>
  </si>
  <si>
    <t>Anuel AA, Enrique Iglesias</t>
  </si>
  <si>
    <t>Fútbol &amp; Rumba (feat. Enrique Iglesias)</t>
  </si>
  <si>
    <t>0.397</t>
  </si>
  <si>
    <t>2hHeGD57S0BcopfVcmehdl</t>
  </si>
  <si>
    <t>Tulus</t>
  </si>
  <si>
    <t>Hati-Hati di Jalan</t>
  </si>
  <si>
    <t>TulusCompany</t>
  </si>
  <si>
    <t>0.702</t>
  </si>
  <si>
    <t>2hLu8L8SNfCN4yKyPdX0h3</t>
  </si>
  <si>
    <t>That's What Love Is</t>
  </si>
  <si>
    <t>0.692</t>
  </si>
  <si>
    <t>2habSXqcJGExM6JJyskY7O</t>
  </si>
  <si>
    <t>0.0577</t>
  </si>
  <si>
    <t>2hfoyc7ve6xM4ZEiNIiU1B</t>
  </si>
  <si>
    <t>Gimme Love</t>
  </si>
  <si>
    <t>2hl6q70unbviGo3g1R7uFx</t>
  </si>
  <si>
    <t>Echame La Culpa PS</t>
  </si>
  <si>
    <t>0.0376</t>
  </si>
  <si>
    <t>2hloaUoRonYssMuqLCBLTX</t>
  </si>
  <si>
    <t>bloodline</t>
  </si>
  <si>
    <t>0.0815</t>
  </si>
  <si>
    <t>2hn2zOA2XFlv6DSmesylrL</t>
  </si>
  <si>
    <t>Ryan Castro, Peso Pluma, SOG</t>
  </si>
  <si>
    <t>QUEMA</t>
  </si>
  <si>
    <t>2hnxrRNzF74mdDzpQZQukQ</t>
  </si>
  <si>
    <t>Lauv, Julia Michaels</t>
  </si>
  <si>
    <t>There's No Way (feat. Julia Michaels)</t>
  </si>
  <si>
    <t>0.49</t>
  </si>
  <si>
    <t>2hsA9YWuF3C9Gosi4dpjJN</t>
  </si>
  <si>
    <t>Negro</t>
  </si>
  <si>
    <t>2hwOoMtWPtTSSn6WHV7Vp5</t>
  </si>
  <si>
    <t>Blue World</t>
  </si>
  <si>
    <t>2i8f4VnnBjy0yDqH2C452a</t>
  </si>
  <si>
    <t>bad idea right?</t>
  </si>
  <si>
    <t>2iCDO8ePNuCvMiMFc0FQdA</t>
  </si>
  <si>
    <t>alotta cake</t>
  </si>
  <si>
    <t>2iGvsJuc2mC4mDVOVMNAP6</t>
  </si>
  <si>
    <t>DO IT</t>
  </si>
  <si>
    <t>2iL0W5qi0ivZ9WRXbZ74cS</t>
  </si>
  <si>
    <t>Martin Garrix, Bono, The Edge</t>
  </si>
  <si>
    <t>We Are The People (feat. Bono &amp; The Edge) - Official UEFA EURO 2020 Song</t>
  </si>
  <si>
    <t>2iUXsYOEPhVqEBwsqP70rE</t>
  </si>
  <si>
    <t>Youngblood</t>
  </si>
  <si>
    <t>2iVgM5C7m1G4CJGbms301G</t>
  </si>
  <si>
    <t>Shakira, Manuel Turizo</t>
  </si>
  <si>
    <t>Copa Vacía</t>
  </si>
  <si>
    <t>2ijef6ni2amuunRoKTlgww</t>
  </si>
  <si>
    <t>Becky G, NATTI NATASHA</t>
  </si>
  <si>
    <t>Sin Pijama</t>
  </si>
  <si>
    <t>2il7ZxLzVhPxMHNidnsa3I</t>
  </si>
  <si>
    <t>2isSdmQfVv32j2haL6hk9x</t>
  </si>
  <si>
    <t>Intro : Persona</t>
  </si>
  <si>
    <t>2iwS33Jfev1QBiuhWVWZHY</t>
  </si>
  <si>
    <t>Lauv, Troye Sivan</t>
  </si>
  <si>
    <t>i'm so tired...</t>
  </si>
  <si>
    <t>2ixi9HWJw5lnLDmRMsiCS5</t>
  </si>
  <si>
    <t>Zé Neto &amp; Cristiano</t>
  </si>
  <si>
    <t>Você Beberia Ou Não Beberia?</t>
  </si>
  <si>
    <t>0.562</t>
  </si>
  <si>
    <t>2j2fIJGh4PMdXt9ULI5Tlc</t>
  </si>
  <si>
    <t>Dura</t>
  </si>
  <si>
    <t>2j3GxEsbNYNeEzz86wDY4J</t>
  </si>
  <si>
    <t>Love Is A Game</t>
  </si>
  <si>
    <t>2j8E9m3kDHfxFnGhN4fXaC</t>
  </si>
  <si>
    <t>IL BENE NEL MALE</t>
  </si>
  <si>
    <t>2jTujnt0y344ai1rNOywgr</t>
  </si>
  <si>
    <t>Drake, Giggs</t>
  </si>
  <si>
    <t>KMT</t>
  </si>
  <si>
    <t>0.0189</t>
  </si>
  <si>
    <t>2jYmK1cb3Uya6FFsocdpzO</t>
  </si>
  <si>
    <t>2jkyPVk1nbpsZD0KAS98Zw</t>
  </si>
  <si>
    <t>2jrAaawDRCn1JjeouxAyDN</t>
  </si>
  <si>
    <t>Don Toliver, Offset, Quavo</t>
  </si>
  <si>
    <t>Had Enough (feat. Quavo &amp; Offset)</t>
  </si>
  <si>
    <t>2jt2WxXMCD4zjACthkJQVE</t>
  </si>
  <si>
    <t>The Ringer</t>
  </si>
  <si>
    <t>2jyjhRf6DVbMPU5zxagN2h</t>
  </si>
  <si>
    <t>Passenger</t>
  </si>
  <si>
    <t>Let Her Go</t>
  </si>
  <si>
    <t>Black Crow Records</t>
  </si>
  <si>
    <t>0.385</t>
  </si>
  <si>
    <t>2kAIpGWnlFLQh48iut6Zzq</t>
  </si>
  <si>
    <t>Free Spirit</t>
  </si>
  <si>
    <t>2kJRlOyrxsy7Ot3c5TZ8Q6</t>
  </si>
  <si>
    <t>Meu Pedaço de Pecado</t>
  </si>
  <si>
    <t>2kJu14V7hbZw3I4K8L8SXb</t>
  </si>
  <si>
    <t>Stupid Love</t>
  </si>
  <si>
    <t>2kJwzbxV2ppxnQoYw4GLBZ</t>
  </si>
  <si>
    <t>JP Saxe, Julia Michaels</t>
  </si>
  <si>
    <t>If the World Was Ending (feat. Julia Michaels)</t>
  </si>
  <si>
    <t>0.866</t>
  </si>
  <si>
    <t>2kS6td1yvmpNgZTt1q5pQq</t>
  </si>
  <si>
    <t>Mother Mother</t>
  </si>
  <si>
    <t>Hayloft</t>
  </si>
  <si>
    <t>Last Gang</t>
  </si>
  <si>
    <t>0.00475</t>
  </si>
  <si>
    <t>2kVHAQKVtczchKctctzbtK</t>
  </si>
  <si>
    <t>Katy Perry, Nicki Minaj</t>
  </si>
  <si>
    <t>Swish Swish</t>
  </si>
  <si>
    <t>0.0196</t>
  </si>
  <si>
    <t>2kaNmAbqrtOf7Rdr3fnCWl</t>
  </si>
  <si>
    <t>2kkcJ8tSDV42LdWcPjy6We</t>
  </si>
  <si>
    <t>Samra, Capital Bra</t>
  </si>
  <si>
    <t>Wieder Lila</t>
  </si>
  <si>
    <t>2koUj1Fn5TKFEkChSmBPIb</t>
  </si>
  <si>
    <t>Heaven On Earth</t>
  </si>
  <si>
    <t>2ksOAxtIxY8yElEWw8RhgK</t>
  </si>
  <si>
    <t>Anuel AA, Daddy Yankee, KAROL G, J Balvin, Ozuna</t>
  </si>
  <si>
    <t>2019 Real Hasta La Muerte, LLC.</t>
  </si>
  <si>
    <t>2ksyzVfU0WJoBpu8otr4pz</t>
  </si>
  <si>
    <t>INTERWORLD</t>
  </si>
  <si>
    <t>METAMORPHOSIS</t>
  </si>
  <si>
    <t>0.426</t>
  </si>
  <si>
    <t>2ktoFujjJtantyMoVdBJlX</t>
  </si>
  <si>
    <t>ChocQuibTown, Zion &amp; Lennox, Farruko, Manuel Turizo</t>
  </si>
  <si>
    <t>Pa Olvidarte (feat. Manuel Turizo) - Remix</t>
  </si>
  <si>
    <t>2ktxr00GpTtbMNeBjNeY8D</t>
  </si>
  <si>
    <t>Who Needs Love</t>
  </si>
  <si>
    <t>0.763</t>
  </si>
  <si>
    <t>2kz1YOhJiNubjigR1gB1VX</t>
  </si>
  <si>
    <t>DILUVIO</t>
  </si>
  <si>
    <t>2l2UsmkfgmRC6fIDwwsiNM</t>
  </si>
  <si>
    <t>Bushido, Animus</t>
  </si>
  <si>
    <t>Ronin</t>
  </si>
  <si>
    <t>ersguterjunge/iGroove</t>
  </si>
  <si>
    <t>2lAyctg5FocS67eksHoyIg</t>
  </si>
  <si>
    <t>Márcia Fellipe, Jerry Smith</t>
  </si>
  <si>
    <t>Quem Me Dera</t>
  </si>
  <si>
    <t>2lCkncy6bIB0LTMT7kvrD1</t>
  </si>
  <si>
    <t>Azul</t>
  </si>
  <si>
    <t>0.0816</t>
  </si>
  <si>
    <t>2lYTJK94hb0fd1LQtb6Dhk</t>
  </si>
  <si>
    <t>David Guetta, Anne-Marie</t>
  </si>
  <si>
    <t>Don't Leave Me Alone (feat. Anne-Marie)</t>
  </si>
  <si>
    <t>2lYjH3ZbCrW7CHmSRvVCN3</t>
  </si>
  <si>
    <t>Mine</t>
  </si>
  <si>
    <t>2leIuE4fdcJoNMSKu5Yr7a</t>
  </si>
  <si>
    <t>Post Malone, SZA</t>
  </si>
  <si>
    <t>Staring At The Sun (feat. SZA)</t>
  </si>
  <si>
    <t>2lmWwBLVJ2P0HX491zkYws</t>
  </si>
  <si>
    <t>Eladio Carrion</t>
  </si>
  <si>
    <t>Mbappe</t>
  </si>
  <si>
    <t>2m2ZGfJcs3lHWNPzhWH3XH</t>
  </si>
  <si>
    <t>Ozuna, Cardi B</t>
  </si>
  <si>
    <t>La Modelo</t>
  </si>
  <si>
    <t>2m6Ko3CY1qXNNja8AlugNc</t>
  </si>
  <si>
    <t>Angel Baby</t>
  </si>
  <si>
    <t>0.0145</t>
  </si>
  <si>
    <t>2mL37yB3f3Lfy4iiXV02Qf</t>
  </si>
  <si>
    <t>Farruko, Victor Cardenas, Dj Adoni</t>
  </si>
  <si>
    <t>El Incomprendido</t>
  </si>
  <si>
    <t>2mM3gZ0BbPwPPMelbA8vgt</t>
  </si>
  <si>
    <t>Milly, Farruko, Nio Garcia, Jay Wheeler, Amenazzy</t>
  </si>
  <si>
    <t>No Te Enamores - Remix</t>
  </si>
  <si>
    <t>Carbon Fiber Music</t>
  </si>
  <si>
    <t>2mNbgyi0gori4b1rFSPgIb</t>
  </si>
  <si>
    <t>2mYDDUkBcgFNBqkWctyyuc</t>
  </si>
  <si>
    <t>Overdue (with Travis Scott)</t>
  </si>
  <si>
    <t>0.733</t>
  </si>
  <si>
    <t>2mb6YdoavL6db22p7XKJQZ</t>
  </si>
  <si>
    <t>Burning</t>
  </si>
  <si>
    <t>0.885</t>
  </si>
  <si>
    <t>2mdEsXPu8ZmkHRRtAdC09e</t>
  </si>
  <si>
    <t>Cinnamon Girl</t>
  </si>
  <si>
    <t>0.814</t>
  </si>
  <si>
    <t>2meHtZ7N97pJfvTL4hYtfv</t>
  </si>
  <si>
    <t>Insane</t>
  </si>
  <si>
    <t>2mfUa8bLs2s5N4VaqJZ4lZ</t>
  </si>
  <si>
    <t>Hailee Steinfeld</t>
  </si>
  <si>
    <t>Most Girls</t>
  </si>
  <si>
    <t>2mnXxnrX5vCGolNkaFvVeM</t>
  </si>
  <si>
    <t>Arcángel, Bad Bunny</t>
  </si>
  <si>
    <t>La Jumpa</t>
  </si>
  <si>
    <t>2mpoNBkngUEwnaKoBhZ0vl</t>
  </si>
  <si>
    <t>Prajin Parlay Inc dba Prajin Records / Rancho Humilde / Los CT</t>
  </si>
  <si>
    <t>2mqTtvbKxH7SoEQ2oGAnsA</t>
  </si>
  <si>
    <t>CHURCH GIRL</t>
  </si>
  <si>
    <t>2mt1IqcFyY1zmYZT8Q3xw9</t>
  </si>
  <si>
    <t>hot girl bummer</t>
  </si>
  <si>
    <t>2mvabkN1i2gLnGAPUVdwek</t>
  </si>
  <si>
    <t>Christmas Tree Farm</t>
  </si>
  <si>
    <t>2n7Ao4nyESBa5ti8gcAbBt</t>
  </si>
  <si>
    <t>Damaged</t>
  </si>
  <si>
    <t>0.553</t>
  </si>
  <si>
    <t>2n7ohqg1s68ToAHh4u9mcW</t>
  </si>
  <si>
    <t>Vete</t>
  </si>
  <si>
    <t>2nC3QhMI9reBIOWutbU3Tj</t>
  </si>
  <si>
    <t>Ashe</t>
  </si>
  <si>
    <t>Moral of the Story</t>
  </si>
  <si>
    <t>Mom+Pop</t>
  </si>
  <si>
    <t>0.587</t>
  </si>
  <si>
    <t>2nG54Y4a3sH9YpfxMolOyi</t>
  </si>
  <si>
    <t>Shy Away</t>
  </si>
  <si>
    <t>0.000818</t>
  </si>
  <si>
    <t>2nKYHpmwjLaEOXS3o7QMiz</t>
  </si>
  <si>
    <t>Quality Control, Lil Baby, DaBaby</t>
  </si>
  <si>
    <t>0.0957</t>
  </si>
  <si>
    <t>2nLtzopw4rPReszdYBJU6h</t>
  </si>
  <si>
    <t>0.0046</t>
  </si>
  <si>
    <t>2nMOodYNHBAQ3Kc1QNimZU</t>
  </si>
  <si>
    <t>Cool</t>
  </si>
  <si>
    <t>2nMeu6UenVvwUktBCpLMK9</t>
  </si>
  <si>
    <t>Young And Beautiful</t>
  </si>
  <si>
    <t>2nNGV59DJJwk7D5ImGf6uc</t>
  </si>
  <si>
    <t>Gzuz</t>
  </si>
  <si>
    <t>Donuts</t>
  </si>
  <si>
    <t>0.0919</t>
  </si>
  <si>
    <t>2nUJvBO87SkxCViQsLc9Zr</t>
  </si>
  <si>
    <t>Big Shaq</t>
  </si>
  <si>
    <t>Man's Not Hot</t>
  </si>
  <si>
    <t>2nYwV62UABTH0NanrwVIdQ</t>
  </si>
  <si>
    <t>Perplexing Pegasus - From SR3MM</t>
  </si>
  <si>
    <t>0.000725</t>
  </si>
  <si>
    <t>2nZj5YymF54qhAu7RneVP6</t>
  </si>
  <si>
    <t>Hugo &amp; Guilherme</t>
  </si>
  <si>
    <t>Coração Na Cama - Ao Vivo</t>
  </si>
  <si>
    <t>0.663</t>
  </si>
  <si>
    <t>2naEVOadudtXHwtZNfjMDM</t>
  </si>
  <si>
    <t>Forever Young</t>
  </si>
  <si>
    <t>0.0423</t>
  </si>
  <si>
    <t>2nibvvDdAQkVraYP00z2RS</t>
  </si>
  <si>
    <t>Calling For You (feat. 21 Savage)</t>
  </si>
  <si>
    <t>2nqio0SfWg6gh2eCtfuMa5</t>
  </si>
  <si>
    <t>Fifteen (Taylor’s Version)</t>
  </si>
  <si>
    <t>2nqwxzn7svkN30dVGbXdWf</t>
  </si>
  <si>
    <t>My Blood</t>
  </si>
  <si>
    <t>0.0563</t>
  </si>
  <si>
    <t>2nvmHDiEWXRzS6FUDzUhVL</t>
  </si>
  <si>
    <t>Dardan, Eno</t>
  </si>
  <si>
    <t>weR mAChT PaRA 2</t>
  </si>
  <si>
    <t>2nx0EIlIKMnMgWnj40O0HQ</t>
  </si>
  <si>
    <t>Kygo, Zak Abel</t>
  </si>
  <si>
    <t>Freedom</t>
  </si>
  <si>
    <t>2o1pb13quMReXZqE7jWsgq</t>
  </si>
  <si>
    <t>intro (end of the world)</t>
  </si>
  <si>
    <t>0.671</t>
  </si>
  <si>
    <t>2o9LAypwGH4ctV0i9boo6d</t>
  </si>
  <si>
    <t>Come Around Me</t>
  </si>
  <si>
    <t>2oBMZYteeO8DyXV9gDx6Za</t>
  </si>
  <si>
    <t>Red Velvet</t>
  </si>
  <si>
    <t>Feel My Rhythm</t>
  </si>
  <si>
    <t>SM Entertainment</t>
  </si>
  <si>
    <t>2oHDJHNondITqbl8xZ9vPn</t>
  </si>
  <si>
    <t>Lil Uzi Vert, WanMor</t>
  </si>
  <si>
    <t>Bigger Than Life</t>
  </si>
  <si>
    <t>2oUuLLKS8WbF7ELJcwbqms</t>
  </si>
  <si>
    <t>Look at Me!</t>
  </si>
  <si>
    <t>Xxxtentacion</t>
  </si>
  <si>
    <t>0.043</t>
  </si>
  <si>
    <t>2oUwMN5VfdGX10XeQJLBBi</t>
  </si>
  <si>
    <t>Dave, Stormzy</t>
  </si>
  <si>
    <t>Clash (feat. Stormzy)</t>
  </si>
  <si>
    <t>Neighbourhood</t>
  </si>
  <si>
    <t>2oe6dDthgthqUkfL3czpEd</t>
  </si>
  <si>
    <t>ALONE, PART 3</t>
  </si>
  <si>
    <t>0.883</t>
  </si>
  <si>
    <t>2of5xn0GU0TdFneR1saRLH</t>
  </si>
  <si>
    <t>To the Max (feat. Drake)</t>
  </si>
  <si>
    <t>0.0184</t>
  </si>
  <si>
    <t>2og9I9rQwr2XdTLJUupfT1</t>
  </si>
  <si>
    <t>2oiixB9QMIzhWaHGVlQx4g</t>
  </si>
  <si>
    <t>Yandel, Feid</t>
  </si>
  <si>
    <t>Yandel 150</t>
  </si>
  <si>
    <t>2ookQf9qP2qiBuNFnNXyfl</t>
  </si>
  <si>
    <t>John Amplificado</t>
  </si>
  <si>
    <t>Chega E Senta - Ao Vivo</t>
  </si>
  <si>
    <t>2p2Q23iaaPSEa1tI6TsCVX</t>
  </si>
  <si>
    <t>2p8IUWQDrpjuFltbdgLOag</t>
  </si>
  <si>
    <t>After Hours</t>
  </si>
  <si>
    <t>0.0811</t>
  </si>
  <si>
    <t>2pIUpMhHL6L9Z5lnKxJJr9</t>
  </si>
  <si>
    <t>2pJZ1v8HezrAoZ0Fhzby92</t>
  </si>
  <si>
    <t>What Do I Know?</t>
  </si>
  <si>
    <t>2pMl9Sx4glsuk5ikZtFBtX</t>
  </si>
  <si>
    <t>0.0365</t>
  </si>
  <si>
    <t>2pPO9YecZimmuVQfIzfV6U</t>
  </si>
  <si>
    <t>Ofenbach, Lagique</t>
  </si>
  <si>
    <t>Wasted Love (feat. Lagique)</t>
  </si>
  <si>
    <t>0.0821</t>
  </si>
  <si>
    <t>2pWOMNQJW3g2zmGjP0Vkb0</t>
  </si>
  <si>
    <t>Nicky Jam, Anuel AA</t>
  </si>
  <si>
    <t>Whine Up</t>
  </si>
  <si>
    <t>0.0549</t>
  </si>
  <si>
    <t>2pXpURmn6zC5ZYDMms6fwa</t>
  </si>
  <si>
    <t>Perry Como, The Fontane Sisters, Mitchell Ayres &amp; His Orchestra</t>
  </si>
  <si>
    <t>It's Beginning to Look a Lot Like Christmas (with Mitchell Ayres &amp; His Orchestra)</t>
  </si>
  <si>
    <t>0.76</t>
  </si>
  <si>
    <t>2pfio0uHpT4USTPBNeTIWo</t>
  </si>
  <si>
    <t>Berlin lebt wie nie zuvor</t>
  </si>
  <si>
    <t>2plLJpUcYPFrl1sW2pMG63</t>
  </si>
  <si>
    <t>Lights Up</t>
  </si>
  <si>
    <t>2plRom0urixt6BE8t7kOhQ</t>
  </si>
  <si>
    <t>Girl From Rio</t>
  </si>
  <si>
    <t>0.00727</t>
  </si>
  <si>
    <t>2pn8dNVSpYnAtlKFC8Q0DJ</t>
  </si>
  <si>
    <t>On The Ground</t>
  </si>
  <si>
    <t>2pnPe4pJtq7689i5ydzvJJ</t>
  </si>
  <si>
    <t>Chuck Berry</t>
  </si>
  <si>
    <t>Run Rudolph Run</t>
  </si>
  <si>
    <t>Geffen*</t>
  </si>
  <si>
    <t>2poOAWEj1CStqTVPgIHZ8s</t>
  </si>
  <si>
    <t>Try Me</t>
  </si>
  <si>
    <t>2prnn41CblB8B4yWACDljP</t>
  </si>
  <si>
    <t>Shouse, David Guetta</t>
  </si>
  <si>
    <t>Love Tonight (David Guetta Remix Edit)</t>
  </si>
  <si>
    <t>Hell Beach</t>
  </si>
  <si>
    <t>2psRActEWsTlYYd7EDoyVR</t>
  </si>
  <si>
    <t>2pzuU8vLaG8W1P31X65ZP9</t>
  </si>
  <si>
    <t>Voices In My Head/Stick To The Plan</t>
  </si>
  <si>
    <t>2q6tgiA9tpb6DMguABwCWE</t>
  </si>
  <si>
    <t>John Legend</t>
  </si>
  <si>
    <t>All of Me</t>
  </si>
  <si>
    <t>G.O.O.D. Music/Columbia</t>
  </si>
  <si>
    <t>0.922</t>
  </si>
  <si>
    <t>2qEoAz0i6yEz5dPggABcLH</t>
  </si>
  <si>
    <t>Fuego, Manuel Turizo, Duki</t>
  </si>
  <si>
    <t>Una Vaina Loca</t>
  </si>
  <si>
    <t>Chosen Few/ WK Records</t>
  </si>
  <si>
    <t>2qG5sZ7Si6sdK74qLxedYM</t>
  </si>
  <si>
    <t>ROSALÍA, J Balvin, El Guincho</t>
  </si>
  <si>
    <t>Con Altura</t>
  </si>
  <si>
    <t>2qG81jL9UIP54uS8gYyP4k</t>
  </si>
  <si>
    <t>Lauv, BTS</t>
  </si>
  <si>
    <t>Who</t>
  </si>
  <si>
    <t>0.546</t>
  </si>
  <si>
    <t>2qMnZF5Ja2WvmfbblByQza</t>
  </si>
  <si>
    <t>2qRN7PWiHRLprw4FpDeI9N</t>
  </si>
  <si>
    <t>Ed Sheeran, Paulo Londra, Dave</t>
  </si>
  <si>
    <t>Nothing On You (feat. Paulo Londra &amp; Dave)</t>
  </si>
  <si>
    <t>2qT1uLXPVPzGgFOx4jtEuo</t>
  </si>
  <si>
    <t>no tears left to cry</t>
  </si>
  <si>
    <t>0.04</t>
  </si>
  <si>
    <t>2qcG0nZ6S3zZV0UrkY5nFo</t>
  </si>
  <si>
    <t>Cardi B, Migos</t>
  </si>
  <si>
    <t>Drip (feat. Migos)</t>
  </si>
  <si>
    <t>2qkNnJvQvhLiZ63X1L3eFz</t>
  </si>
  <si>
    <t>Notificação Preferida - Ao Vivo</t>
  </si>
  <si>
    <t>0.778</t>
  </si>
  <si>
    <t>2qmG7dokbGpDGD0T5wORWt</t>
  </si>
  <si>
    <t>Matheus Fernandes, Xand Avião</t>
  </si>
  <si>
    <t>Balanço da Rede</t>
  </si>
  <si>
    <t>2qqZ5fOGuNvYVzgPFDLQ4l</t>
  </si>
  <si>
    <t>Boney M.</t>
  </si>
  <si>
    <t>Mary's Boy Child / Oh My Lord</t>
  </si>
  <si>
    <t>Sony Music Catalog</t>
  </si>
  <si>
    <t>2qsQ8eVDPmobZpvDxQCVQu</t>
  </si>
  <si>
    <t>Barbie Tingz</t>
  </si>
  <si>
    <t>Nicki Minaj/Cash Money</t>
  </si>
  <si>
    <t>2quVkyLSVr5wX2QIhnexUt</t>
  </si>
  <si>
    <t>Already Dead</t>
  </si>
  <si>
    <t>0.0216</t>
  </si>
  <si>
    <t>2qxmye6gAegTMjLKEBoR3d</t>
  </si>
  <si>
    <t>Alec Benjamin</t>
  </si>
  <si>
    <t>Let Me Down Slowly</t>
  </si>
  <si>
    <t>0.74</t>
  </si>
  <si>
    <t>2qzUpSVI4NnPyWxbXwumTj</t>
  </si>
  <si>
    <t>BLACK PARADE</t>
  </si>
  <si>
    <t>0.00337</t>
  </si>
  <si>
    <t>2r1T6xGTVaNAqBoPH4lZEE</t>
  </si>
  <si>
    <t>2r4JRwcbIeuAzWjH4YXlLs</t>
  </si>
  <si>
    <t>Yikes</t>
  </si>
  <si>
    <t>2r6OAV3WsYtXuXjvJ1lIDi</t>
  </si>
  <si>
    <t>Pop Smoke, A Boogie Wit da Hoodie</t>
  </si>
  <si>
    <t>Hello (feat. A Boogie Wit da Hoodie)</t>
  </si>
  <si>
    <t>0.0187</t>
  </si>
  <si>
    <t>2r77vqSZkOktTSgmAOoHsV</t>
  </si>
  <si>
    <t>Chica Paranormal</t>
  </si>
  <si>
    <t>2r9CbjYgFhtAmcFv1cSquB</t>
  </si>
  <si>
    <t>I Almost Do (Taylor's Version)</t>
  </si>
  <si>
    <t>2r9gIpt17PhZv0y2nCpFHC</t>
  </si>
  <si>
    <t>RAF Camora, Luciano</t>
  </si>
  <si>
    <t>2CB</t>
  </si>
  <si>
    <t>2rCbl9naJYhaxjLsfx88uM</t>
  </si>
  <si>
    <t>Sebastian Yatra, Myke Towers</t>
  </si>
  <si>
    <t>Pareja Del Año</t>
  </si>
  <si>
    <t>2rDZhKnPaPG054ExZ6nXUS</t>
  </si>
  <si>
    <t>Ryan Castro</t>
  </si>
  <si>
    <t>Jordan</t>
  </si>
  <si>
    <t>King Records</t>
  </si>
  <si>
    <t>2rE9TX3VQ0WNt7kziFhKep</t>
  </si>
  <si>
    <t>Lorde, Khalid, Post Malone, SZA</t>
  </si>
  <si>
    <t>Homemade Dynamite (Feat. Khalid, Post Malone &amp; SZA) - REMIX</t>
  </si>
  <si>
    <t>2rFsFjq0D9JAmc0APpCO6P</t>
  </si>
  <si>
    <t>Internet Money, Trippie Redd, Diplo, Juice WRLD</t>
  </si>
  <si>
    <t>Blastoff (feat. Juice WRLD)</t>
  </si>
  <si>
    <t>Internet Money Records / 10K Projects</t>
  </si>
  <si>
    <t>2rOnSn2piaqLAlYjtfUBlY</t>
  </si>
  <si>
    <t>Tanishk Bagchi, Jubin Nautiyal, Asees Kaur</t>
  </si>
  <si>
    <t>Raataan Lambiyan (From "Shershaah")</t>
  </si>
  <si>
    <t>Sony Music Entertainment India Pvt. Ltd.</t>
  </si>
  <si>
    <t>2rPE9A1vEgShuZxxzR2tZH</t>
  </si>
  <si>
    <t>thank u, next</t>
  </si>
  <si>
    <t>2rPHUAeUPbNgTmK18FPTiZ</t>
  </si>
  <si>
    <t>The Kid LAROI, Juice WRLD</t>
  </si>
  <si>
    <t>GO (feat. Juice WRLD)</t>
  </si>
  <si>
    <t>2rRJrJEo19S2J82BDsQ3F7</t>
  </si>
  <si>
    <t>Trevor Daniel</t>
  </si>
  <si>
    <t>2rUwQj4SWaP2anuGDtNpYR</t>
  </si>
  <si>
    <t>Self-Made</t>
  </si>
  <si>
    <t>0.00304</t>
  </si>
  <si>
    <t>2rYyq0b3XWwmWl0k727OVG</t>
  </si>
  <si>
    <t>Calvin Harris, PARTYNEXTDOOR</t>
  </si>
  <si>
    <t>Nuh Ready Nuh Ready (feat. PARTYNEXTDOOR)</t>
  </si>
  <si>
    <t>0.063</t>
  </si>
  <si>
    <t>2rb5MvYT7ZIxbKW5hfcHx8</t>
  </si>
  <si>
    <t>J Balvin, Willy William</t>
  </si>
  <si>
    <t>Mi Gente</t>
  </si>
  <si>
    <t>2rbDhOo9Fh61Bbu23T2qCk</t>
  </si>
  <si>
    <t>Always Remember Us This Way</t>
  </si>
  <si>
    <t>2rc7BkzO8qepMFAxHtOrXc</t>
  </si>
  <si>
    <t>Blanco</t>
  </si>
  <si>
    <t>2rgOAX5Cj3pk8JFnaPwJbd</t>
  </si>
  <si>
    <t>Salmo, Fabri Fibra</t>
  </si>
  <si>
    <t>STAI ZITTO (feat. Fabri Fibra)</t>
  </si>
  <si>
    <t>0.0917</t>
  </si>
  <si>
    <t>2rizacJSyD9S1IQUxUxnsK</t>
  </si>
  <si>
    <t>The Chainsmokers, Phoebe Ryan</t>
  </si>
  <si>
    <t>All We Know</t>
  </si>
  <si>
    <t>0.097</t>
  </si>
  <si>
    <t>2rjjNUYONZqC7wSd1i6OFq</t>
  </si>
  <si>
    <t>Good as Hell (feat. Ariana Grande)</t>
  </si>
  <si>
    <t>2rkb8ijsPapKDMEh0cSe8I</t>
  </si>
  <si>
    <t>My Kind Of Present</t>
  </si>
  <si>
    <t>0.373</t>
  </si>
  <si>
    <t>2rozzUGTRWqhTa2NzJAl8I</t>
  </si>
  <si>
    <t>Eminem, Alicia Keys</t>
  </si>
  <si>
    <t>Like Home (feat. Alicia Keys)</t>
  </si>
  <si>
    <t>2rurDawMfoKP4uHyb2kJBt</t>
  </si>
  <si>
    <t>Shakira, Rauw Alejandro</t>
  </si>
  <si>
    <t>Te Felicito</t>
  </si>
  <si>
    <t>2rxxXYtTIFKyrhJpofeoIX</t>
  </si>
  <si>
    <t>KC Rebell, Summer Cem, Luciano</t>
  </si>
  <si>
    <t>VALLA NEIN (feat. Luciano)</t>
  </si>
  <si>
    <t>2s76aKBWKShlwPC4xTtEEE</t>
  </si>
  <si>
    <t>State of Sound</t>
  </si>
  <si>
    <t>Wake Up Where You Are</t>
  </si>
  <si>
    <t>2sGF7DBXvL2GjkbG606m1G</t>
  </si>
  <si>
    <t>No Judgement</t>
  </si>
  <si>
    <t>2sOj9vyd6yiss9W1IK6chU</t>
  </si>
  <si>
    <t>DJ Khaled, Rick Ross, Lil Wayne, JAY-Z, John Legend, Fridayy</t>
  </si>
  <si>
    <t>GOD DID (feat. Rick Ross, Lil Wayne, Jay-Z, John Legend &amp; Fridayy)</t>
  </si>
  <si>
    <t>0.092</t>
  </si>
  <si>
    <t>2sQH02O2HBCPJCztBrCWNa</t>
  </si>
  <si>
    <t>Ariana Grande, Doja Cat, Megan Thee Stallion</t>
  </si>
  <si>
    <t>34+35 Remix (feat. Doja Cat, Megan Thee Stallion) - Remix</t>
  </si>
  <si>
    <t>2sTDlCxmuZCTDKKk9f1qus</t>
  </si>
  <si>
    <t>WHERE SHE GOES</t>
  </si>
  <si>
    <t>2sXf2JdbB2GlNju00kw9WE</t>
  </si>
  <si>
    <t>Skate</t>
  </si>
  <si>
    <t>2sYFUcurlISdHlAsnYCEgD</t>
  </si>
  <si>
    <t>Lauana Prado</t>
  </si>
  <si>
    <t>Me Leva Pra Casa / Escrito Nas Estrelas / Saudade - Ao Vivo</t>
  </si>
  <si>
    <t>0.242</t>
  </si>
  <si>
    <t>2sfZgYusD8bBvB7qWekvSx</t>
  </si>
  <si>
    <t>I Know</t>
  </si>
  <si>
    <t>2slqvGLwzZZYsT4K4Y1GBC</t>
  </si>
  <si>
    <t>Only The Young - Featured in Miss Americana</t>
  </si>
  <si>
    <t>0.00244</t>
  </si>
  <si>
    <t>2sqsNXfN0HtgDEgaHXiUTa</t>
  </si>
  <si>
    <t>Swae Lee, Drake</t>
  </si>
  <si>
    <t>Won't Be Late (feat. Drake)</t>
  </si>
  <si>
    <t>Eardruma Records/Interscope Records</t>
  </si>
  <si>
    <t>2t16D9V5FmmRAJjsSpwvZf</t>
  </si>
  <si>
    <t>When I R.I.P.</t>
  </si>
  <si>
    <t>Masterworks</t>
  </si>
  <si>
    <t>2t6IxTASaSFkZEt61tQ6W6</t>
  </si>
  <si>
    <t>WM Spain</t>
  </si>
  <si>
    <t>2t7D3y0jvYjR8IP9Bosyew</t>
  </si>
  <si>
    <t>2t8yVaLvJ0RenpXUIAC52d</t>
  </si>
  <si>
    <t>a lot</t>
  </si>
  <si>
    <t>2tB9OFgAHjAds3cqquLlvp</t>
  </si>
  <si>
    <t>Justin Bieber, Burna Boy</t>
  </si>
  <si>
    <t>Loved By You (feat. Burna Boy)</t>
  </si>
  <si>
    <t>2tFwfmceQa1Y6nRPhYbEtC</t>
  </si>
  <si>
    <t>Jhayco, Bad Bunny</t>
  </si>
  <si>
    <t>CÓMO SE SIENTE - Remix</t>
  </si>
  <si>
    <t>N&amp;E Entertainment LLC</t>
  </si>
  <si>
    <t>0.0946</t>
  </si>
  <si>
    <t>2tGENA8xef0wABdHvyXwv9</t>
  </si>
  <si>
    <t>Lunay, Ozuna, Myke Towers, Chencho Corleone, Rauw Alejandro</t>
  </si>
  <si>
    <t>La Cama (Remix)</t>
  </si>
  <si>
    <t>2tGvwE8GcFKwNdAXMnlbfl</t>
  </si>
  <si>
    <t>happier</t>
  </si>
  <si>
    <t>2tI4WyzqOOwC23S5m0kqcB</t>
  </si>
  <si>
    <t>2tOOcDDYkh0PSjr6GwPEAJ</t>
  </si>
  <si>
    <t>MAX, Quinn XCII</t>
  </si>
  <si>
    <t>Love Me Less (feat. Quinn XCII)</t>
  </si>
  <si>
    <t>Colour Vision Records/Sony Music Entertainment</t>
  </si>
  <si>
    <t>2tPcTFiQF9MbVUyjZ3zDhA</t>
  </si>
  <si>
    <t>SOB X RBE</t>
  </si>
  <si>
    <t>Paramedic!</t>
  </si>
  <si>
    <t>2tTmW7RDtMQtBk7m2rYeSw</t>
  </si>
  <si>
    <t>Bizarrap, Quevedo</t>
  </si>
  <si>
    <t>Quevedo: Bzrp Music Sessions, Vol. 52</t>
  </si>
  <si>
    <t>0.0125</t>
  </si>
  <si>
    <t>2tUL6dZf1mywCj5WvCPZw6</t>
  </si>
  <si>
    <t>No Friends In The Industry</t>
  </si>
  <si>
    <t>0.0181</t>
  </si>
  <si>
    <t>2tdq0CeAGSfhI2l4Gwkvgx</t>
  </si>
  <si>
    <t>Best Of Me</t>
  </si>
  <si>
    <t>0.0298</t>
  </si>
  <si>
    <t>2tnVG71enUj33Ic2nFN6kZ</t>
  </si>
  <si>
    <t>Regard</t>
  </si>
  <si>
    <t>Ride It</t>
  </si>
  <si>
    <t>2tnlNVAhuQGgoFJxALVeXx</t>
  </si>
  <si>
    <t>Meek Mill, Anuel AA, Fabolous</t>
  </si>
  <si>
    <t>Uptown Vibes (feat. Fabolous &amp; Anuel AA)</t>
  </si>
  <si>
    <t>2toVe5hfuIi97ytDPDbQFt</t>
  </si>
  <si>
    <t>Tyga, Offset</t>
  </si>
  <si>
    <t>Taste (feat. Offset)</t>
  </si>
  <si>
    <t>2tpWsVSb9UEmDRxAl1zhX1</t>
  </si>
  <si>
    <t>Counting Stars</t>
  </si>
  <si>
    <t>Mosley / Interscope</t>
  </si>
  <si>
    <t>0.0654</t>
  </si>
  <si>
    <t>2tzgSUZOUKopYbRqQOVT8X</t>
  </si>
  <si>
    <t>MASSAGING ME</t>
  </si>
  <si>
    <t>0.000189</t>
  </si>
  <si>
    <t>2u3EyuCqqV31woqGvO9LBz</t>
  </si>
  <si>
    <t>Sum 2 Prove</t>
  </si>
  <si>
    <t>2u6Jm2klS4yvAlbSHlxUwI</t>
  </si>
  <si>
    <t>Robin Schulz, Wes</t>
  </si>
  <si>
    <t>Alane</t>
  </si>
  <si>
    <t>0.0419</t>
  </si>
  <si>
    <t>2u7mxWSeoqTXndK5e08jMp</t>
  </si>
  <si>
    <t>Lil Skies, Landon Cube</t>
  </si>
  <si>
    <t>Nowadays (feat. Landon Cube)</t>
  </si>
  <si>
    <t>2u8AXJyk8pICzj2wyPBL0b</t>
  </si>
  <si>
    <t>Sido, Apache 207</t>
  </si>
  <si>
    <t>2uBhGx3m5iJrtsql8Qk00j</t>
  </si>
  <si>
    <t>Levitate</t>
  </si>
  <si>
    <t>2uFaJJtFpPDc5Pa95XzTvg</t>
  </si>
  <si>
    <t>Let It Snow! Let It Snow! Let It Snow!</t>
  </si>
  <si>
    <t>0.912</t>
  </si>
  <si>
    <t>2uIX8YMNjGMD7441kqyyNU</t>
  </si>
  <si>
    <t>ocean eyes</t>
  </si>
  <si>
    <t>0.819</t>
  </si>
  <si>
    <t>2uMTscYuCT3BZ0OCzH3MwN</t>
  </si>
  <si>
    <t>If I'm Lyin', I'm Flyin'</t>
  </si>
  <si>
    <t>2uSLx5uwRIhiA3sJJraNqX</t>
  </si>
  <si>
    <t>Maroon 5, Julia Michaels</t>
  </si>
  <si>
    <t>Help Me Out (with Julia Michaels)</t>
  </si>
  <si>
    <t>2uaiyLKnYvazyfR0Ky3Kbk</t>
  </si>
  <si>
    <t>2uflssWlCaJ6CbTMOsUpNI</t>
  </si>
  <si>
    <t>Aguacero</t>
  </si>
  <si>
    <t>2ufmtcIFdFpuUYBPXK5f67</t>
  </si>
  <si>
    <t>Graveyard</t>
  </si>
  <si>
    <t>2uhw2oYbugGJbn10wipNX5</t>
  </si>
  <si>
    <t>Mc Livinho, DJ Matt D</t>
  </si>
  <si>
    <t>Novidade na Área</t>
  </si>
  <si>
    <t>MBB Diamond</t>
  </si>
  <si>
    <t>2uiOyiRxtNix52dpeaDQPM</t>
  </si>
  <si>
    <t>Lauv, LANY</t>
  </si>
  <si>
    <t>Mean It</t>
  </si>
  <si>
    <t>2uky0VCI2EZni0nArOPznM</t>
  </si>
  <si>
    <t>Bizarrap, Paulo Londra</t>
  </si>
  <si>
    <t>Paulo Londra: Bzrp Music Sessions, Vol. 23</t>
  </si>
  <si>
    <t>2usxQITOSDqvkYiI0oIwao</t>
  </si>
  <si>
    <t>You should be sad</t>
  </si>
  <si>
    <t>2ut4BOQSqxLpcX5MtPjzYa</t>
  </si>
  <si>
    <t>Drake, J. Cole</t>
  </si>
  <si>
    <t>Evil Ways (feat. J. Cole)</t>
  </si>
  <si>
    <t>2uu2aGqA2UblCg581Q7l1g</t>
  </si>
  <si>
    <t>Ozuna, KAROL G, Myke Towers</t>
  </si>
  <si>
    <t>Caramelo - Remix</t>
  </si>
  <si>
    <t>0.062</t>
  </si>
  <si>
    <t>2v5JTeM6hSmi5wWy7jiwrI</t>
  </si>
  <si>
    <t>Lil Peep, ILOVEMAKONNEN, Fall Out Boy</t>
  </si>
  <si>
    <t>I've Been Waiting (w/ ILoveMakonnen &amp; Fall Out Boy)</t>
  </si>
  <si>
    <t>2vBET2pmrQqafaS6zIaYta</t>
  </si>
  <si>
    <t>Black Eyed Peas, Shakira</t>
  </si>
  <si>
    <t>GIRL LIKE ME</t>
  </si>
  <si>
    <t>0.0194</t>
  </si>
  <si>
    <t>2vHzOWRKYPLu8umRPIFuOq</t>
  </si>
  <si>
    <t>KALUSH, Kalush Orchestra</t>
  </si>
  <si>
    <t>Stefania (Kalush Orchestra)</t>
  </si>
  <si>
    <t>2vPMoMDXxu9uX1igWZmXSG</t>
  </si>
  <si>
    <t>New Romantics (Taylor's Version)</t>
  </si>
  <si>
    <t>0.0068</t>
  </si>
  <si>
    <t>2vQwlW8H1jFveGNXwZfJCV</t>
  </si>
  <si>
    <t>Dead Inside (Interlude)</t>
  </si>
  <si>
    <t>0.973</t>
  </si>
  <si>
    <t>2vXKRlJBXyOcvZYTdNeckS</t>
  </si>
  <si>
    <t>Gesaffelstein, The Weeknd</t>
  </si>
  <si>
    <t>Lost in the Fire (feat. The Weeknd)</t>
  </si>
  <si>
    <t>2ve0kuaWUCt4Zx8x4bf1MR</t>
  </si>
  <si>
    <t>Wonderland (Taylor's Version)</t>
  </si>
  <si>
    <t>0.00933</t>
  </si>
  <si>
    <t>2ve5NyzWHUbIYxL33goCX7</t>
  </si>
  <si>
    <t>Wow.</t>
  </si>
  <si>
    <t>2vgUijXOTRMnWXDtvgMp2b</t>
  </si>
  <si>
    <t>Take My Breath</t>
  </si>
  <si>
    <t>0.0128</t>
  </si>
  <si>
    <t>2vjmyyAnDUzilFYxOlTdO1</t>
  </si>
  <si>
    <t>0.0553</t>
  </si>
  <si>
    <t>2vmfvSoZBFAt9hhRoEByLi</t>
  </si>
  <si>
    <t>Aventura, Bad Bunny</t>
  </si>
  <si>
    <t>Volví</t>
  </si>
  <si>
    <t>0.422</t>
  </si>
  <si>
    <t>2vrpcQNg6itmgVZWsNjWe0</t>
  </si>
  <si>
    <t>Sebastian Yatra, Reik</t>
  </si>
  <si>
    <t>Un Año</t>
  </si>
  <si>
    <t>2vs5ubqg8QUbfyWZpMfvWe</t>
  </si>
  <si>
    <t>Future, Juice WRLD</t>
  </si>
  <si>
    <t>Astronauts</t>
  </si>
  <si>
    <t>2vsoD8S1OyrWSVIA43hjaU</t>
  </si>
  <si>
    <t>2vsuel3g4zaLYSOY0mOMbi</t>
  </si>
  <si>
    <t>Bad Luck</t>
  </si>
  <si>
    <t>2vvdTrdryjsl8DmPIMDWZU</t>
  </si>
  <si>
    <t>Enrique Iglesias, Bad Bunny</t>
  </si>
  <si>
    <t>EL BAÑO</t>
  </si>
  <si>
    <t>RCA Records/Sony Music International/Sony Music Latin</t>
  </si>
  <si>
    <t>2vy9Ry1TNjCD85TiCbTz0r</t>
  </si>
  <si>
    <t>2w1rq80FIrbxeJy9WYURxw</t>
  </si>
  <si>
    <t>KAROL G, Anuel AA</t>
  </si>
  <si>
    <t>Follow</t>
  </si>
  <si>
    <t>2wDjpPW3HZdA9quPPmZAMu</t>
  </si>
  <si>
    <t>Cashmere Cat, Selena Gomez, Tory Lanez</t>
  </si>
  <si>
    <t>Trust Nobody (feat. Selena Gomez &amp; Tory Lanez)</t>
  </si>
  <si>
    <t>2wG1R0uDFwyobcWzVssC1J</t>
  </si>
  <si>
    <t>GALOPA</t>
  </si>
  <si>
    <t>2wOXxtHZgRkkrkEbKLzzqs</t>
  </si>
  <si>
    <t>1.5</t>
  </si>
  <si>
    <t>0.000244</t>
  </si>
  <si>
    <t>2wRkBumdItthjYP9XknImg</t>
  </si>
  <si>
    <t>Marc Anthony, Will Smith, Bad Bunny</t>
  </si>
  <si>
    <t>Está Rico</t>
  </si>
  <si>
    <t>2wSCalnGOnXdAJC0Fn8OUY</t>
  </si>
  <si>
    <t>0.519</t>
  </si>
  <si>
    <t>2wSTnntOPRi7aQneobFtU4</t>
  </si>
  <si>
    <t>Shirt</t>
  </si>
  <si>
    <t>2wVDWtLKXunswWecARNILj</t>
  </si>
  <si>
    <t>SOLO</t>
  </si>
  <si>
    <t>2wVWGFVkL5I3JGsoWBx2AZ</t>
  </si>
  <si>
    <t>blink-182</t>
  </si>
  <si>
    <t>EDGING</t>
  </si>
  <si>
    <t>0.0044</t>
  </si>
  <si>
    <t>2wZjsbwmWfNVslgV5afl1L</t>
  </si>
  <si>
    <t>Lil Baby, Future</t>
  </si>
  <si>
    <t>Out The Mud</t>
  </si>
  <si>
    <t>0.00944</t>
  </si>
  <si>
    <t>2wrJq5XKLnmhRXHIAf9xBa</t>
  </si>
  <si>
    <t>Dan + Shay, Justin Bieber</t>
  </si>
  <si>
    <t>10,000 Hours (with Justin Bieber)</t>
  </si>
  <si>
    <t>Warner Music Nashville</t>
  </si>
  <si>
    <t>2wvLtM25eMpHK7hkidqte2</t>
  </si>
  <si>
    <t>2wzionesqIt3x5Sglb4n91</t>
  </si>
  <si>
    <t>More Time</t>
  </si>
  <si>
    <t>2x0RZdkZcD8QRI53XT4GI5</t>
  </si>
  <si>
    <t>SOS (feat. Aloe Blacc)</t>
  </si>
  <si>
    <t>2x0WlnmfG39ZuDmstl9xfX</t>
  </si>
  <si>
    <t>Taylor Swift, Ed Sheeran, Future</t>
  </si>
  <si>
    <t>End Game</t>
  </si>
  <si>
    <t>0.00845</t>
  </si>
  <si>
    <t>2x8TNY9KwNvD19gVGs4WOP</t>
  </si>
  <si>
    <t>MC Kevin o Chris</t>
  </si>
  <si>
    <t>Ela É do Tipo</t>
  </si>
  <si>
    <t>ADpar</t>
  </si>
  <si>
    <t>0.945</t>
  </si>
  <si>
    <t>2xE16muNCmhZwSOv3i1d1H</t>
  </si>
  <si>
    <t>A Boogie Wit da Hoodie</t>
  </si>
  <si>
    <t>Mood Swings</t>
  </si>
  <si>
    <t>2xGO2UjzxeVQSIkyg98vck</t>
  </si>
  <si>
    <t>2xGjteMU3E1tkEPVFBO08U</t>
  </si>
  <si>
    <t>Keala Settle, The Greatest Showman Ensemble</t>
  </si>
  <si>
    <t>This Is Me</t>
  </si>
  <si>
    <t>0.00583</t>
  </si>
  <si>
    <t>2xJCMIJfcNYDc5iR0sAm2O</t>
  </si>
  <si>
    <t>2xLMifQCjDGFmkHkpNLD9h</t>
  </si>
  <si>
    <t>SICKO MODE</t>
  </si>
  <si>
    <t>0.00513</t>
  </si>
  <si>
    <t>2xXNLutYAOELYVObYb1C1S</t>
  </si>
  <si>
    <t>Sarah Cothran</t>
  </si>
  <si>
    <t>As the World Caves In</t>
  </si>
  <si>
    <t>0.441</t>
  </si>
  <si>
    <t>2xbI8Vmyv3TkpTdywpPyNw</t>
  </si>
  <si>
    <t>PnB Rock</t>
  </si>
  <si>
    <t>EMPIRE / Atlantic Recording Corporation</t>
  </si>
  <si>
    <t>2xdwCJLfKCkat14mlgR26M</t>
  </si>
  <si>
    <t>Lost Cause</t>
  </si>
  <si>
    <t>2xmrfQpmS2iJExTlklLoAL</t>
  </si>
  <si>
    <t>Clean Bandit, Julia Michaels</t>
  </si>
  <si>
    <t>I Miss You (feat. Julia Michaels)</t>
  </si>
  <si>
    <t>2xyx0o4xNOLLjBSbOOdcbA</t>
  </si>
  <si>
    <t>Summer Walker, Bryson Tiller</t>
  </si>
  <si>
    <t>Playing Games (with Bryson Tiller) - Extended Version</t>
  </si>
  <si>
    <t>2y4ZR0BUAVePljHSsZyIgj</t>
  </si>
  <si>
    <t>PAID</t>
  </si>
  <si>
    <t>2yBWnRKj0Zx7AF1kufajvW</t>
  </si>
  <si>
    <t>Ahora</t>
  </si>
  <si>
    <t>0.0997</t>
  </si>
  <si>
    <t>2yLa0QULdQr0qAIvVwN6B5</t>
  </si>
  <si>
    <t>0.0527</t>
  </si>
  <si>
    <t>2yPoXCs7BSIUrucMdK5PzV</t>
  </si>
  <si>
    <t>Rihanna, JAY-Z</t>
  </si>
  <si>
    <t>Umbrella</t>
  </si>
  <si>
    <t>0.00864</t>
  </si>
  <si>
    <t>2yUbCEiaolfSMluDo9RMmG</t>
  </si>
  <si>
    <t>2yUzr8Sr6ldG8vmHhZwTnz</t>
  </si>
  <si>
    <t>21 Savage, Travis Scott, Metro Boomin</t>
  </si>
  <si>
    <t>née-nah</t>
  </si>
  <si>
    <t>0.00495</t>
  </si>
  <si>
    <t>2yZax79pOrYuyIFVW2cZY2</t>
  </si>
  <si>
    <t>Carry On</t>
  </si>
  <si>
    <t>2ycWek3FNNVHBhz2TcnOzZ</t>
  </si>
  <si>
    <t>Wizard Of Oz</t>
  </si>
  <si>
    <t>2yg7MXp8nSPaf61HVkhEr3</t>
  </si>
  <si>
    <t>The Void</t>
  </si>
  <si>
    <t>2ygvZOXrIeVL4xZmAWJT2C</t>
  </si>
  <si>
    <t>my future</t>
  </si>
  <si>
    <t>0.795</t>
  </si>
  <si>
    <t>2yjeXq5ahx6UUg2rHaUe6X</t>
  </si>
  <si>
    <t>JVKE, Jimin, Charlie Puth, Muni Long, Fast &amp; Furious: The Fast Saga</t>
  </si>
  <si>
    <t>Angel Pt. 2 (feat. Jimin of BTS, Charlie Puth and Muni Long)</t>
  </si>
  <si>
    <t>2yjlYDiNiQkdxVqTlaSrlX</t>
  </si>
  <si>
    <t>Super Freaky Girl</t>
  </si>
  <si>
    <t>2ytH5wDuqhgLTiDVYioteq</t>
  </si>
  <si>
    <t>0.0961</t>
  </si>
  <si>
    <t>2yuyaYAELoMG4ApV5wJsWR</t>
  </si>
  <si>
    <t>2yyO7EKRr7c3txi4xCXUFk</t>
  </si>
  <si>
    <t>PAPERWORK</t>
  </si>
  <si>
    <t>2yzshFeBIwH8tWIqHEFLeD</t>
  </si>
  <si>
    <t>Grupo Frontera, Bad Bunny</t>
  </si>
  <si>
    <t>un x100to</t>
  </si>
  <si>
    <t>2z0IupRlVRlDN5r2IVqHyN</t>
  </si>
  <si>
    <t>2z4pcBLQXF2BXKFvd0BuB6</t>
  </si>
  <si>
    <t>Jason Derulo, French Montana</t>
  </si>
  <si>
    <t>Tip Toe (feat. French Montana)</t>
  </si>
  <si>
    <t>Beluga Heights/Warner Records</t>
  </si>
  <si>
    <t>0.0233</t>
  </si>
  <si>
    <t>2z9YkcLojiOE7Eu2p9lPZR</t>
  </si>
  <si>
    <t>2zDj4WjbNDmrRL6Z4YjjCA</t>
  </si>
  <si>
    <t>Reik, Maluma</t>
  </si>
  <si>
    <t>Amigos Con Derechos</t>
  </si>
  <si>
    <t>0.0481</t>
  </si>
  <si>
    <t>2zY1iTaEgs8ROkkWtWLe7l</t>
  </si>
  <si>
    <t>Ropa Cara</t>
  </si>
  <si>
    <t>2zYzyRzz6pRmhPzyfMEC8s</t>
  </si>
  <si>
    <t>AC/DC</t>
  </si>
  <si>
    <t>Highway to Hell</t>
  </si>
  <si>
    <t>0.061</t>
  </si>
  <si>
    <t>2zjGJ0dChMR0KxBZS15aqo</t>
  </si>
  <si>
    <t>Mustard, NAV, Playboi Carti, A Boogie Wit da Hoodie</t>
  </si>
  <si>
    <t>Baguettes in the Face (feat. NAV, Playboi Carti &amp; A Boogie Wit da Hoodie)</t>
  </si>
  <si>
    <t>10 Summers Records/Interscope Records</t>
  </si>
  <si>
    <t>2zxEc1GCSCxbHIXTfhraRC</t>
  </si>
  <si>
    <t>2zy9TMoZlYGuCNY4TLqG24</t>
  </si>
  <si>
    <t>30KctD1WsHKTIYczXjip5a</t>
  </si>
  <si>
    <t>Tequila Shots</t>
  </si>
  <si>
    <t>0.084</t>
  </si>
  <si>
    <t>30MM5jWpUmOxtTNd9Ey5LZ</t>
  </si>
  <si>
    <t>30QR0ndUdiiMQMA9g1PGCm</t>
  </si>
  <si>
    <t>$uicideboy$</t>
  </si>
  <si>
    <t>...And to Those I Love, Thanks for Sticking Around</t>
  </si>
  <si>
    <t>G59 Records</t>
  </si>
  <si>
    <t>30W8VKHrAZmHzObnwAoc1u</t>
  </si>
  <si>
    <t>Mora, Sech</t>
  </si>
  <si>
    <t>TUS LÁGRIMAS</t>
  </si>
  <si>
    <t>30Y4CV7A6YqtQtTTo7Ue4j</t>
  </si>
  <si>
    <t>Mean (Taylor's Version)</t>
  </si>
  <si>
    <t>30bqVoKjX479ab90a8Pafp</t>
  </si>
  <si>
    <t>Star Shopping</t>
  </si>
  <si>
    <t>Death Note Music, LLC</t>
  </si>
  <si>
    <t>314ZkcV7oLWG8yWE7LABvH</t>
  </si>
  <si>
    <t>BTS, Lauv</t>
  </si>
  <si>
    <t>Make It Right (feat. Lauv)</t>
  </si>
  <si>
    <t>31M5m42C3EGlbydf9XB5to</t>
  </si>
  <si>
    <t>Leslie Grace, Noriel</t>
  </si>
  <si>
    <t>Duro y Suave</t>
  </si>
  <si>
    <t>31MkGwj0SWgZaTvEt5Hgxv</t>
  </si>
  <si>
    <t>31UjYv5vLsDkzchJOtUMtW</t>
  </si>
  <si>
    <t>31bsuKDOzFGzBAoXxtnAJm</t>
  </si>
  <si>
    <t>I Guess It’s Fuck Me</t>
  </si>
  <si>
    <t>31i56LZnwE6uSu3exoHjtB</t>
  </si>
  <si>
    <t>Neverita</t>
  </si>
  <si>
    <t>0.0706</t>
  </si>
  <si>
    <t>31mzt4ZV8C0f52pIz1NSwd</t>
  </si>
  <si>
    <t>Hotel Ugly</t>
  </si>
  <si>
    <t>Shut up My Moms Calling - (Sped Up)</t>
  </si>
  <si>
    <t>Hotel Ugly, under exclusive license to Amuseio AB</t>
  </si>
  <si>
    <t>31nfdEooLEq7dn3UMcIeB5</t>
  </si>
  <si>
    <t>BENNETT</t>
  </si>
  <si>
    <t>Vois sur ton chemin - Techno Mix</t>
  </si>
  <si>
    <t>Warner Music Central Europe</t>
  </si>
  <si>
    <t>0.0908</t>
  </si>
  <si>
    <t>31qCy5ZaophVA81wtlwLc4</t>
  </si>
  <si>
    <t>31sSFHIe4NaxltVFOEIcTa</t>
  </si>
  <si>
    <t>Tate McRae, Khalid</t>
  </si>
  <si>
    <t>working</t>
  </si>
  <si>
    <t>31tf1qEai5o5f4r66Kd0pU</t>
  </si>
  <si>
    <t>Me and Your Mama</t>
  </si>
  <si>
    <t>Glassnote Entertainment Group LLC</t>
  </si>
  <si>
    <t>0.0116</t>
  </si>
  <si>
    <t>322tcqPhma7F6hfCeLisx0</t>
  </si>
  <si>
    <t>32BeYxKPrig1LefHsC0Xuo</t>
  </si>
  <si>
    <t>Happier Than Ever - Edit</t>
  </si>
  <si>
    <t>32DGGj6KlNuBr6WaqRxpxi</t>
  </si>
  <si>
    <t>How Long</t>
  </si>
  <si>
    <t>32OWobmyAz8J2qA8iWekyS</t>
  </si>
  <si>
    <t>Mistletoe</t>
  </si>
  <si>
    <t>32OlwWuMpZ6b0aN2RZOeMS</t>
  </si>
  <si>
    <t>Mark Ronson, Bruno Mars</t>
  </si>
  <si>
    <t>Uptown Funk (feat. Bruno Mars)</t>
  </si>
  <si>
    <t>0.00801</t>
  </si>
  <si>
    <t>32h6yQGn4oAhZ0HRsTMX26</t>
  </si>
  <si>
    <t>CROWN</t>
  </si>
  <si>
    <t>32iPykTXUNZ9oGyACGUybq</t>
  </si>
  <si>
    <t>Offset, J. Cole</t>
  </si>
  <si>
    <t>How Did I Get Here (feat. J. Cole)</t>
  </si>
  <si>
    <t>0.507</t>
  </si>
  <si>
    <t>32iYwQ4OYiurnGnOfJ1aEh</t>
  </si>
  <si>
    <t>32lItqlMi4LBhb4k0BaSaC</t>
  </si>
  <si>
    <t>Candy Paint</t>
  </si>
  <si>
    <t>32vE1nuG8T9c8bhmZdRY6d</t>
  </si>
  <si>
    <t>Post Malone, Roddy Ricch</t>
  </si>
  <si>
    <t>Cooped Up (with Roddy Ricch)</t>
  </si>
  <si>
    <t>0.038</t>
  </si>
  <si>
    <t>33B2QbtAj8mbDpwvGTOnBt</t>
  </si>
  <si>
    <t>Dangerous</t>
  </si>
  <si>
    <t>0.00224</t>
  </si>
  <si>
    <t>33IOhptvC2Qoy2UhjiHXLV</t>
  </si>
  <si>
    <t>David Guetta, Sia</t>
  </si>
  <si>
    <t>Flames</t>
  </si>
  <si>
    <t>33SNO8AaciGbNaQFkxvPrW</t>
  </si>
  <si>
    <t>Kiwi</t>
  </si>
  <si>
    <t>0.00064</t>
  </si>
  <si>
    <t>33b2wX9d0kxqxhi7lcsC1A</t>
  </si>
  <si>
    <t>Unica</t>
  </si>
  <si>
    <t>33bURv895AN4FkBvgFo2dx</t>
  </si>
  <si>
    <t>Woman</t>
  </si>
  <si>
    <t>33bnxcjePIkcmNjEFTJX0l</t>
  </si>
  <si>
    <t>33cF8aTmGJ6TsEf23uqGIN</t>
  </si>
  <si>
    <t>33gwZOGJWEZ7dRWPqPxBEZ</t>
  </si>
  <si>
    <t>Big Sean, Post Malone</t>
  </si>
  <si>
    <t>Wolves (feat. Post Malone)</t>
  </si>
  <si>
    <t>33tNYw9oMtSkGe27NpgS64</t>
  </si>
  <si>
    <t>Quavo</t>
  </si>
  <si>
    <t>WORKIN ME</t>
  </si>
  <si>
    <t>33zcmmElV1YbRZe57biUjg</t>
  </si>
  <si>
    <t>Lele Pons</t>
  </si>
  <si>
    <t>Celoso</t>
  </si>
  <si>
    <t>10:22 PM / UMLE</t>
  </si>
  <si>
    <t>340UVheS8z3ncW9TTUhAbc</t>
  </si>
  <si>
    <t>Nightmare</t>
  </si>
  <si>
    <t>343YBumqHu19cGoGARUTsd</t>
  </si>
  <si>
    <t>Fake Love</t>
  </si>
  <si>
    <t>347AQK5Lyhn6RvB8tBGYxt</t>
  </si>
  <si>
    <t>STARS</t>
  </si>
  <si>
    <t>34D6FJysnQioVingDKufuf</t>
  </si>
  <si>
    <t>N 2 Deep</t>
  </si>
  <si>
    <t>34FbkFgAbv4ffvhL2XQMVm</t>
  </si>
  <si>
    <t>Aya Nakamura</t>
  </si>
  <si>
    <t>Jolie nana</t>
  </si>
  <si>
    <t>34LI7rwi9H8w2S5KTHnv1M</t>
  </si>
  <si>
    <t>Quiéreme Mientras Se Pueda</t>
  </si>
  <si>
    <t>34TiQsddaGhd8lmzJfxSzH</t>
  </si>
  <si>
    <t>Tell The Vision</t>
  </si>
  <si>
    <t>0.209</t>
  </si>
  <si>
    <t>34V9RiEPe8MNdU32qJsJa1</t>
  </si>
  <si>
    <t>We Were Happy (Taylor’s Version) (From The Vault)</t>
  </si>
  <si>
    <t>34ZAzO78a5DAVNrYIGWcPm</t>
  </si>
  <si>
    <t>34chhNX59Wo9HMFCsI3K8Y</t>
  </si>
  <si>
    <t>Kane Brown, blackbear</t>
  </si>
  <si>
    <t>Memory</t>
  </si>
  <si>
    <t>RCA Records Label Nashville</t>
  </si>
  <si>
    <t>0.395</t>
  </si>
  <si>
    <t>34d7sGX6WUqq8f04e7CSNF</t>
  </si>
  <si>
    <t>Marsh</t>
  </si>
  <si>
    <t>34eF4BoV8FPk0uhAAoqU7h</t>
  </si>
  <si>
    <t>SUN GOES DOWN</t>
  </si>
  <si>
    <t>34i4yxPrHWquuR4kjiivFO</t>
  </si>
  <si>
    <t>VÉRITÉ</t>
  </si>
  <si>
    <t>Somebody Else</t>
  </si>
  <si>
    <t>34o6gteNy2T5rieA0xYAgo</t>
  </si>
  <si>
    <t>Colde, RM</t>
  </si>
  <si>
    <t>Don't ever say love me (feat. RM of BTS)</t>
  </si>
  <si>
    <t>ADA Korea</t>
  </si>
  <si>
    <t>34sOdxWu9FljH84UXdRwu1</t>
  </si>
  <si>
    <t>all-american bitch</t>
  </si>
  <si>
    <t>34tz0eDhGuFErIuW3q4mPX</t>
  </si>
  <si>
    <t>On BS</t>
  </si>
  <si>
    <t>353IDEfNzPJmGNRnOi5kJ1</t>
  </si>
  <si>
    <t>Wildflower</t>
  </si>
  <si>
    <t>5 Seconds Of Summer/Interscope</t>
  </si>
  <si>
    <t>355kY0VYYf2AUOnUsU56Xq</t>
  </si>
  <si>
    <t>357iDuZ0IXAAg3Aj7UszqO</t>
  </si>
  <si>
    <t>TWENTY SIX, Tayson Kryss</t>
  </si>
  <si>
    <t>Buscando Money</t>
  </si>
  <si>
    <t>FFRR</t>
  </si>
  <si>
    <t>0.0895</t>
  </si>
  <si>
    <t>35COLcFjvONwVv6jkG23gI</t>
  </si>
  <si>
    <t>Boys Don't Cry</t>
  </si>
  <si>
    <t>0.00178</t>
  </si>
  <si>
    <t>35D06z7kmwMmYYbyJ0BkSm</t>
  </si>
  <si>
    <t>Manu, Simone Mendes</t>
  </si>
  <si>
    <t>Daqui pra Sempre</t>
  </si>
  <si>
    <t>manuoficial</t>
  </si>
  <si>
    <t>35KmOEIUqAGn02t7n4qaIr</t>
  </si>
  <si>
    <t>Morado</t>
  </si>
  <si>
    <t>35QZaWQRkmnAVqBF1TLCxQ</t>
  </si>
  <si>
    <t>Nancy Mulligan</t>
  </si>
  <si>
    <t>35RDmXJ59YYGNlv1KfTGsP</t>
  </si>
  <si>
    <t>SZA, The Weeknd, Travis Scott, Game of Thrones</t>
  </si>
  <si>
    <t>Power is Power (feat. The Weeknd &amp; Travis Scott)</t>
  </si>
  <si>
    <t>35RJhm1pEovTBwnNR0zWad</t>
  </si>
  <si>
    <t>GREECE (feat. Drake)</t>
  </si>
  <si>
    <t>OVO/We The Best/Epic</t>
  </si>
  <si>
    <t>0.0743</t>
  </si>
  <si>
    <t>35TyJIMR3xRouUuo2sjS6v</t>
  </si>
  <si>
    <t>Cinema</t>
  </si>
  <si>
    <t>35UUpTmrcFXNIVIN26ujXl</t>
  </si>
  <si>
    <t>Sech, Daddy Yankee, J Balvin, ROSALÍA, Farruko</t>
  </si>
  <si>
    <t>Relación - Remix</t>
  </si>
  <si>
    <t>0.0337</t>
  </si>
  <si>
    <t>35cOyocq8Gb6UcT0NWeTwn</t>
  </si>
  <si>
    <t>Mozzy, Sjava, REASON</t>
  </si>
  <si>
    <t>Seasons (with Sjava &amp; Reason)</t>
  </si>
  <si>
    <t>35ffVv9x4mtzBh5rF1K9sP</t>
  </si>
  <si>
    <t>Migos, Gucci Mane</t>
  </si>
  <si>
    <t>CC</t>
  </si>
  <si>
    <t>35ieKju5aLWFN5UgfJ27mL</t>
  </si>
  <si>
    <t>SAD!</t>
  </si>
  <si>
    <t>35mvY5S1H3J2QZyna3TFe0</t>
  </si>
  <si>
    <t>positions</t>
  </si>
  <si>
    <t>0.468</t>
  </si>
  <si>
    <t>35ovElsgyAtQwYPYnZJECg</t>
  </si>
  <si>
    <t>Lift Me Up - From Black Panther: Wakanda Forever - Music From and Inspired By</t>
  </si>
  <si>
    <t>Black Panther 2 Rihanna Recordings</t>
  </si>
  <si>
    <t>0.899</t>
  </si>
  <si>
    <t>35ttE4t8lQZA2vuCYDg4G7</t>
  </si>
  <si>
    <t>Milo j</t>
  </si>
  <si>
    <t>M.A.I</t>
  </si>
  <si>
    <t>35wvL50xvKpCHEJPxLOLPI</t>
  </si>
  <si>
    <t>Si Estuviésemos Juntos</t>
  </si>
  <si>
    <t>0.0626</t>
  </si>
  <si>
    <t>35z5xJpu76nakf65i1BCMl</t>
  </si>
  <si>
    <t>Bing Crosby</t>
  </si>
  <si>
    <t>Do You Hear What I Hear? - Remastered 2006</t>
  </si>
  <si>
    <t>0.813</t>
  </si>
  <si>
    <t>364dI1bYnvamSnBJ8JcNzN</t>
  </si>
  <si>
    <t>Justin Bieber, Quavo</t>
  </si>
  <si>
    <t>Intentions</t>
  </si>
  <si>
    <t>364spZLB5bhNlnPrzvUB41</t>
  </si>
  <si>
    <t>A Boogie Wit da Hoodie, Lil Uzi Vert</t>
  </si>
  <si>
    <t>Reply (feat. Lil Uzi Vert)</t>
  </si>
  <si>
    <t>368eeEO3Y2uZUQ6S5oIjcu</t>
  </si>
  <si>
    <t>36CiGk9oRdwTnBDMgKEfjl</t>
  </si>
  <si>
    <t>Selena Gomez, Myke Towers</t>
  </si>
  <si>
    <t>Dámelo To’ (feat. Myke Towers)</t>
  </si>
  <si>
    <t>36DHxTW2xdr9GG15T9oK9L</t>
  </si>
  <si>
    <t>EL MUNDO ES MÍO</t>
  </si>
  <si>
    <t>36J0iaPDGbYGsHvYpaYs3k</t>
  </si>
  <si>
    <t>Dreamville, JID, Bas, J. Cole, EARTHGANG, Young Nudy</t>
  </si>
  <si>
    <t>Down Bad (feat. JID, Bas, J. Cole, EARTHGANG &amp; Young Nudy)</t>
  </si>
  <si>
    <t>0.0392</t>
  </si>
  <si>
    <t>36ONiya0OANYknz0GgJmwB</t>
  </si>
  <si>
    <t>Drake, Michael Jackson</t>
  </si>
  <si>
    <t>Don’t Matter To Me (with Michael Jackson)</t>
  </si>
  <si>
    <t>36TO60sxDduIsO3xH8IcUh</t>
  </si>
  <si>
    <t>Joyner Lucas, Logic</t>
  </si>
  <si>
    <t>Isis</t>
  </si>
  <si>
    <t>Twenty Nine Music Group (Joyner Lucas)</t>
  </si>
  <si>
    <t>36YCdzT57us0LhDmCYtrNE</t>
  </si>
  <si>
    <t>Rockin’</t>
  </si>
  <si>
    <t>36gcliMRX1vCpgnrZE3dFZ</t>
  </si>
  <si>
    <t>Tiësto, Tate McRae</t>
  </si>
  <si>
    <t>10:35</t>
  </si>
  <si>
    <t>0.0683</t>
  </si>
  <si>
    <t>36orMWv2PgvnzXsd5CJ0yL</t>
  </si>
  <si>
    <t>Spinnin' Remixes</t>
  </si>
  <si>
    <t>3707IBa4HnS3zDDoWfeUBl</t>
  </si>
  <si>
    <t>I Warned Myself</t>
  </si>
  <si>
    <t>370oYn3s5EKu7ziUpMQQTr</t>
  </si>
  <si>
    <t>Amy Grant</t>
  </si>
  <si>
    <t>White Christmas</t>
  </si>
  <si>
    <t>0.756</t>
  </si>
  <si>
    <t>371l4ekF9cDC2D5WuuabU6</t>
  </si>
  <si>
    <t>TUTA GOLD</t>
  </si>
  <si>
    <t>373gDROnujxNTFa1FojYIl</t>
  </si>
  <si>
    <t>0.00412</t>
  </si>
  <si>
    <t>374EllG6WyKdKvklfanNZT</t>
  </si>
  <si>
    <t>mgk, Lil Wayne</t>
  </si>
  <si>
    <t>ay! (feat. Lil Wayne)</t>
  </si>
  <si>
    <t>37BZB0z9T8Xu7U3e65qxFy</t>
  </si>
  <si>
    <t>Save Your Tears (with Ariana Grande) (Remix)</t>
  </si>
  <si>
    <t>37CoOXIsgF3NzbK1zHZetk</t>
  </si>
  <si>
    <t>Mona Lisa (Spider-Man: Across the Spider-Verse)</t>
  </si>
  <si>
    <t>37F0uwRSrdzkBiuj0D5UHI</t>
  </si>
  <si>
    <t>Reminder</t>
  </si>
  <si>
    <t>37F7E7BKEw2E4O2L7u0IEp</t>
  </si>
  <si>
    <t>Freddie Dredd</t>
  </si>
  <si>
    <t>Limbo</t>
  </si>
  <si>
    <t>Doomshop Records/RCA Records</t>
  </si>
  <si>
    <t>0.0292</t>
  </si>
  <si>
    <t>37Nqx7iavZpotJSDXZWbJ3</t>
  </si>
  <si>
    <t>Drake, Lil Baby</t>
  </si>
  <si>
    <t>Girls Want Girls (with Lil Baby)</t>
  </si>
  <si>
    <t>37TSJmYKLxXmx8OehFpqMN</t>
  </si>
  <si>
    <t>Respect</t>
  </si>
  <si>
    <t>0.00485</t>
  </si>
  <si>
    <t>37eGbhE1xVFSvcKkqGb6i1</t>
  </si>
  <si>
    <t>Sean Paul, J Balvin</t>
  </si>
  <si>
    <t>Contra La Pared</t>
  </si>
  <si>
    <t>0.0156</t>
  </si>
  <si>
    <t>37y7iDayfwm3WXn5BiAoRk</t>
  </si>
  <si>
    <t>Steve Lacy</t>
  </si>
  <si>
    <t>Dark Red</t>
  </si>
  <si>
    <t>Three Quarter</t>
  </si>
  <si>
    <t>37zdqI4r1gswIzczSBkRon</t>
  </si>
  <si>
    <t>Lunay, Anuel AA, Ozuna</t>
  </si>
  <si>
    <t>Aventura</t>
  </si>
  <si>
    <t>380HmhwTE2NJgawn1NwkXi</t>
  </si>
  <si>
    <t>Rojo</t>
  </si>
  <si>
    <t>38DlSDrx9tgc5Gfq6y3aBa</t>
  </si>
  <si>
    <t>MOONLIGHT SUNRISE</t>
  </si>
  <si>
    <t>0.384</t>
  </si>
  <si>
    <t>38GBNKZUhfBkk3oNlWzRYd</t>
  </si>
  <si>
    <t>NDA</t>
  </si>
  <si>
    <t>0.341</t>
  </si>
  <si>
    <t>38QmUDpkoYlNbMKvpvAsrE</t>
  </si>
  <si>
    <t>KAROL G, J Balvin, Nicky Jam</t>
  </si>
  <si>
    <t>Mi Cama - Remix</t>
  </si>
  <si>
    <t>38RIEav39FGi86jppxO0du</t>
  </si>
  <si>
    <t>Bad Bunny, Sech</t>
  </si>
  <si>
    <t>Ignorantes</t>
  </si>
  <si>
    <t>38T0tPVZHcPZyhtOcCP7pF</t>
  </si>
  <si>
    <t>STAR WALKIN' (League of Legends Worlds Anthem)</t>
  </si>
  <si>
    <t>38TgLPNHsPzgqri5G4SPun</t>
  </si>
  <si>
    <t>Nicki Minaj, Labrinth, Eminem</t>
  </si>
  <si>
    <t>Majesty (with Labrinth &amp; feat. Eminem)</t>
  </si>
  <si>
    <t>0.314</t>
  </si>
  <si>
    <t>38UYeBLfvpnDSG9GznZdnL</t>
  </si>
  <si>
    <t>Gorillaz, Bad Bunny</t>
  </si>
  <si>
    <t>Tormenta (feat. Bad Bunny)</t>
  </si>
  <si>
    <t>38Vh0iUlilcvnBNWS4saSD</t>
  </si>
  <si>
    <t>Doom</t>
  </si>
  <si>
    <t>38YP1STiBe3AZevFFJILf4</t>
  </si>
  <si>
    <t>Weiss</t>
  </si>
  <si>
    <t>0.393</t>
  </si>
  <si>
    <t>38iBrrbbXyWaSPkmuDNgjZ</t>
  </si>
  <si>
    <t>Kid Cudi, Eminem</t>
  </si>
  <si>
    <t>The Adventures of Moon Man &amp; Slim Shady (with Eminem)</t>
  </si>
  <si>
    <t>38lQ7lYhN3eSWepnZHaiBF</t>
  </si>
  <si>
    <t>Capital Bra, Summer Cem, KC Rebell</t>
  </si>
  <si>
    <t>0.346</t>
  </si>
  <si>
    <t>38td8VabuKlQt72Q2VnhbO</t>
  </si>
  <si>
    <t>134340</t>
  </si>
  <si>
    <t>38yBBH2jacvDxrznF7h08J</t>
  </si>
  <si>
    <t>38zwkK6TtTjIW9tpYBfZ3D</t>
  </si>
  <si>
    <t>George Ezra</t>
  </si>
  <si>
    <t>39JRmdKFka1Oe09FoOCPI4</t>
  </si>
  <si>
    <t>Selah</t>
  </si>
  <si>
    <t>39JofJHEtg8I4fSyo7Imft</t>
  </si>
  <si>
    <t>Eliza Rose, Interplanetary Criminal</t>
  </si>
  <si>
    <t>B.O.T.A. (Baddest Of Them All) - Edit</t>
  </si>
  <si>
    <t>39L3LdlHS3gqB62HPWaJRg</t>
  </si>
  <si>
    <t>NO ME QUIERO CASAR</t>
  </si>
  <si>
    <t>39LLxExYz6ewLAcYrzQQyP</t>
  </si>
  <si>
    <t>Levitating</t>
  </si>
  <si>
    <t>0.0561</t>
  </si>
  <si>
    <t>39LmTF9RgyakzSYX8txrow</t>
  </si>
  <si>
    <t>39MK3d3fonIP8Mz9oHCTBB</t>
  </si>
  <si>
    <t>Metro Boomin, Swae Lee, Lil Wayne, Offset</t>
  </si>
  <si>
    <t>Annihilate (Spider-Man: Across the Spider-Verse) (Metro Boomin &amp; Swae Lee, Lil Wayne, Offset)</t>
  </si>
  <si>
    <t>39N9RPD9MRb5WmoLzNzPeA</t>
  </si>
  <si>
    <t>Nicky Jam, J Balvin</t>
  </si>
  <si>
    <t>X</t>
  </si>
  <si>
    <t>39NDBdU5Xkm5pCFGa5kZtI</t>
  </si>
  <si>
    <t>Ladders</t>
  </si>
  <si>
    <t>39Yp9wwQiSRIDOvrVg7mbk</t>
  </si>
  <si>
    <t>THE SCOTTS, Travis Scott, Kid Cudi</t>
  </si>
  <si>
    <t>THE SCOTTS</t>
  </si>
  <si>
    <t>39kzWAiVPpycdMpr745oPj</t>
  </si>
  <si>
    <t>You Never Know</t>
  </si>
  <si>
    <t>39nTNk5MfyiiRupTwn1iyC</t>
  </si>
  <si>
    <t>Take It Out On Me</t>
  </si>
  <si>
    <t>39pS70eeDvyCAF3t8NAlVV</t>
  </si>
  <si>
    <t>2 Chainz, Gucci Mane, Quavo</t>
  </si>
  <si>
    <t>Good Drank</t>
  </si>
  <si>
    <t>0.274</t>
  </si>
  <si>
    <t>39yyHtQ4tkjZzd8TfIBKQw</t>
  </si>
  <si>
    <t>Bizarrap, Morad</t>
  </si>
  <si>
    <t>Morad: Bzrp Music Sessions, Vol. 47</t>
  </si>
  <si>
    <t>3A7qX2QjDlPnazUsRk5y0M</t>
  </si>
  <si>
    <t>David Guetta, Justin Bieber</t>
  </si>
  <si>
    <t>2U (feat. Justin Bieber)</t>
  </si>
  <si>
    <t>3AAY8YicetRPlDAkibHLiS</t>
  </si>
  <si>
    <t>Jaded</t>
  </si>
  <si>
    <t>0.0476</t>
  </si>
  <si>
    <t>3AEZUABDXNtecAOSC1qTfo</t>
  </si>
  <si>
    <t>CNCO</t>
  </si>
  <si>
    <t>Reggaetón Lento (Bailemos)</t>
  </si>
  <si>
    <t>3AFPGvRzeKeNJbIbLwcz4G</t>
  </si>
  <si>
    <t>HIM</t>
  </si>
  <si>
    <t>3AJwUDP919kvQ9QcozQPxg</t>
  </si>
  <si>
    <t>Yellow</t>
  </si>
  <si>
    <t>0.00239</t>
  </si>
  <si>
    <t>3AOf6YEpxQ894FmrwI9k96</t>
  </si>
  <si>
    <t>SEVENTEEN</t>
  </si>
  <si>
    <t>Super</t>
  </si>
  <si>
    <t>PLEDIS Entertainment</t>
  </si>
  <si>
    <t>3AVXwaOGCEL8cmBecfcsFJ</t>
  </si>
  <si>
    <t>3AVrVz5rK8Hrqo9YGiVGN5</t>
  </si>
  <si>
    <t>3AbNNvo2OmyeDMvRBgf9vk</t>
  </si>
  <si>
    <t>TINI, Becky G, Anitta</t>
  </si>
  <si>
    <t>La Loto</t>
  </si>
  <si>
    <t>0.0783</t>
  </si>
  <si>
    <t>3AlpkljBS1AU7HFVPms8K6</t>
  </si>
  <si>
    <t>3AsAuGTaDQzavZZThyYlop</t>
  </si>
  <si>
    <t>NEIKED, Dyo</t>
  </si>
  <si>
    <t>Sexual</t>
  </si>
  <si>
    <t>3AzjcOeAmA57TIOr9zF1ZW</t>
  </si>
  <si>
    <t>Physical</t>
  </si>
  <si>
    <t>3B0irDyS69y5eAz15xV2Ee</t>
  </si>
  <si>
    <t>0.00375</t>
  </si>
  <si>
    <t>3B228N0GxfUCwPyfNcJxps</t>
  </si>
  <si>
    <t>sped up 8282</t>
  </si>
  <si>
    <t>Cupid – Twin Ver. (FIFTY FIFTY) – Sped Up Version</t>
  </si>
  <si>
    <t>WM Korea</t>
  </si>
  <si>
    <t>3B54sVLJ402zGa6Xm4YGNe</t>
  </si>
  <si>
    <t>3B7udSGy2PfgoCniMSb523</t>
  </si>
  <si>
    <t>I See Fire</t>
  </si>
  <si>
    <t>WaterTower Music</t>
  </si>
  <si>
    <t>3BHFResGQiUvbYToUdaDQz</t>
  </si>
  <si>
    <t>Enough Is Enough</t>
  </si>
  <si>
    <t>0.014</t>
  </si>
  <si>
    <t>3BKD1PwArikchz2Zrlp1qi</t>
  </si>
  <si>
    <t>David Guetta, Anne-Marie, Coi Leray</t>
  </si>
  <si>
    <t>Baby Don't Hurt Me</t>
  </si>
  <si>
    <t>0.00126</t>
  </si>
  <si>
    <t>3BUWNzPWz2mDbptZmGEXpB</t>
  </si>
  <si>
    <t>Let It All Work Out</t>
  </si>
  <si>
    <t>0.0218</t>
  </si>
  <si>
    <t>3BY2mafsbsoKGqS380Xnuz</t>
  </si>
  <si>
    <t>Don Omar, Zion &amp; Lennox</t>
  </si>
  <si>
    <t>Te Quiero Pa´Mi</t>
  </si>
  <si>
    <t>3BYIzNZ3t9lRQCACXSMLrT</t>
  </si>
  <si>
    <t>Venetia</t>
  </si>
  <si>
    <t>3BZEcbdtXQSo7OrvKRJ6mb</t>
  </si>
  <si>
    <t>3Be7CLdHZpyzsVijme39cW</t>
  </si>
  <si>
    <t>Kygo, Tina Turner</t>
  </si>
  <si>
    <t>What's Love Got to Do with It</t>
  </si>
  <si>
    <t>3BnDvpeuGOj21Ir2aVEtQo</t>
  </si>
  <si>
    <t>Rema</t>
  </si>
  <si>
    <t>Calm Down</t>
  </si>
  <si>
    <t>3CA9pLiwRIGtUBiMjbZmRw</t>
  </si>
  <si>
    <t>0.0891</t>
  </si>
  <si>
    <t>3CDVMejYHnB1SkEEx0T1N4</t>
  </si>
  <si>
    <t>Many Men</t>
  </si>
  <si>
    <t>3CGZ7wfk4skmuyQgua1C1K</t>
  </si>
  <si>
    <t>Chromatica I</t>
  </si>
  <si>
    <t>3CIyK1V4JEJkg02E4EJnDl</t>
  </si>
  <si>
    <t>3CJbxqRQ0JNCqboWDNUUeX</t>
  </si>
  <si>
    <t>Eminem, KXNG Crooked, Royce Da 5'9", Joell Ortiz</t>
  </si>
  <si>
    <t>I Will (feat. KXNG Crooked, Royce Da 5'9" &amp; Joell Ortiz)</t>
  </si>
  <si>
    <t>0.0454</t>
  </si>
  <si>
    <t>3CNbrXrUrEARw8zeKNCdYo</t>
  </si>
  <si>
    <t>GUCCI LOS PAÑOS</t>
  </si>
  <si>
    <t>0.542</t>
  </si>
  <si>
    <t>3CRDbSIZ4r5MsZ0YwxuEkn</t>
  </si>
  <si>
    <t>Stressed Out</t>
  </si>
  <si>
    <t>0.0462</t>
  </si>
  <si>
    <t>3CVb6hkMrlF7eHhXi5B3PZ</t>
  </si>
  <si>
    <t>Russ Millions, Tion Wayne</t>
  </si>
  <si>
    <t>3CWq0pAKKTWb0K4yiglDc4</t>
  </si>
  <si>
    <t>You’re Losing Me (From The Vault)</t>
  </si>
  <si>
    <t>0.529</t>
  </si>
  <si>
    <t>3CYH422oy1cZNoo0GTG1TK</t>
  </si>
  <si>
    <t>Psycho</t>
  </si>
  <si>
    <t>3CboywxfJIgvHqi2FF4exb</t>
  </si>
  <si>
    <t>Revolution Records</t>
  </si>
  <si>
    <t>3CeCwYWvdfXbZLXFhBrbnf</t>
  </si>
  <si>
    <t>Love Story (Taylor’s Version)</t>
  </si>
  <si>
    <t>3CidPLqWXqgesJlwYVJZdy</t>
  </si>
  <si>
    <t>Plastic Doll</t>
  </si>
  <si>
    <t>0.0019</t>
  </si>
  <si>
    <t>3ClBKQkKoaUQ6UOhe2xlJK</t>
  </si>
  <si>
    <t>3Cx4BsDd4q0GCVBJ5CAw2K</t>
  </si>
  <si>
    <t>Gaby Music, Lunay, Luar La L</t>
  </si>
  <si>
    <t>No Te Quieren Conmigo</t>
  </si>
  <si>
    <t>Universal Music Latino / Gaby Music, Inc.</t>
  </si>
  <si>
    <t>3D1rlKmZdpYUeMtRRLNawc</t>
  </si>
  <si>
    <t>Rudimental, Major Lazer, Anne-Marie, Mr Eazi</t>
  </si>
  <si>
    <t>Let Me Live (feat. Anne-Marie &amp; Mr Eazi)</t>
  </si>
  <si>
    <t>0.00295</t>
  </si>
  <si>
    <t>3DBtvrhv3SAgK7s6zBGgbe</t>
  </si>
  <si>
    <t>LUCES DE TECNO</t>
  </si>
  <si>
    <t>3DGar7krWlmrXRFHBcQF6z</t>
  </si>
  <si>
    <t>Kris Kross Amsterdam, The Boy Next Door, Conor Maynard</t>
  </si>
  <si>
    <t>Whenever (feat. Conor Maynard)</t>
  </si>
  <si>
    <t>3DK6m7It6Pw857FcQftMds</t>
  </si>
  <si>
    <t>Kanye West, Pusha T</t>
  </si>
  <si>
    <t>Roc-A-Fella</t>
  </si>
  <si>
    <t>3DKpA54hrFIdPN6AtL9HXa</t>
  </si>
  <si>
    <t>I'll Never Love Again - Film Version - Radio Edit</t>
  </si>
  <si>
    <t>3DMs7bahbQTnoxCjgP7qoK</t>
  </si>
  <si>
    <t>Pop Smoke, Dua Lipa</t>
  </si>
  <si>
    <t>Demeanor (feat. Dua Lipa)</t>
  </si>
  <si>
    <t>3DX4Y0egvc0slLcLl31h2p</t>
  </si>
  <si>
    <t>Secrets</t>
  </si>
  <si>
    <t>0.0155</t>
  </si>
  <si>
    <t>3DXncPQOG4VBw3QHh3S817</t>
  </si>
  <si>
    <t>DJ Khaled, Justin Bieber, Quavo, Chance the Rapper, Lil Wayne</t>
  </si>
  <si>
    <t>I'm the One (feat. Justin Bieber, Quavo, Chance the Rapper &amp; Lil Wayne)</t>
  </si>
  <si>
    <t>0.0552</t>
  </si>
  <si>
    <t>3DZ8dbKg4OTSSqGARvecYd</t>
  </si>
  <si>
    <t>Broadway Girls (feat. Morgan Wallen)</t>
  </si>
  <si>
    <t>0.0417</t>
  </si>
  <si>
    <t>3DarAbFujv6eYNliUTyqtz</t>
  </si>
  <si>
    <t>Doja Cat, SZA</t>
  </si>
  <si>
    <t>Kiss Me More (feat. SZA)</t>
  </si>
  <si>
    <t>3Ddny34bFoYBb8dIGq5lwp</t>
  </si>
  <si>
    <t>Lil Tjay, Fivio Foreign, Pop Smoke</t>
  </si>
  <si>
    <t>Zoo York (feat. Fivio Foreign &amp; Pop Smoke)</t>
  </si>
  <si>
    <t>0.0352</t>
  </si>
  <si>
    <t>3DeZc9cOc1DM8YNoJV8lAv</t>
  </si>
  <si>
    <t>Toy en el Mic</t>
  </si>
  <si>
    <t>3DnZfpfe8wLeJgzc00gKeW</t>
  </si>
  <si>
    <t>Meek Mill, Cardi B</t>
  </si>
  <si>
    <t>On Me (feat. Cardi B)</t>
  </si>
  <si>
    <t>3DoBTwfr8yi2LN08SBpFkN</t>
  </si>
  <si>
    <t>Travis Scott, Lil Uzi Vert, Kanye West</t>
  </si>
  <si>
    <t>Watch (feat. Lil Uzi Vert &amp; Kanye West)</t>
  </si>
  <si>
    <t>Epic/Grand Hustle/Cactus Jack</t>
  </si>
  <si>
    <t>3Du2K5dLzmduCNp6uwuaL0</t>
  </si>
  <si>
    <t>0.0223</t>
  </si>
  <si>
    <t>3Dv1eDb0MEgF93GpLXlucZ</t>
  </si>
  <si>
    <t>Say So</t>
  </si>
  <si>
    <t>3Dwq1oiOFys6Sxr5SslmXw</t>
  </si>
  <si>
    <t>Carolina</t>
  </si>
  <si>
    <t>0.000569</t>
  </si>
  <si>
    <t>3E2Zh20GDCR9B1EYjfXWyv</t>
  </si>
  <si>
    <t>AJR</t>
  </si>
  <si>
    <t>Weak</t>
  </si>
  <si>
    <t>Black Butter</t>
  </si>
  <si>
    <t>3E3pb3qH11iny6TFDJvsg5</t>
  </si>
  <si>
    <t>Lil Baby, Lil Durk</t>
  </si>
  <si>
    <t>Voice of the Heroes</t>
  </si>
  <si>
    <t>Quality Control Music/Alamo Records/Motown Records</t>
  </si>
  <si>
    <t>3E7dfMvvCLUddWissuqMwr</t>
  </si>
  <si>
    <t>Party In The U.S.A.</t>
  </si>
  <si>
    <t>0.00112</t>
  </si>
  <si>
    <t>3EApebexZ7YqDIqw2EMTDh</t>
  </si>
  <si>
    <t>I Might Need Security</t>
  </si>
  <si>
    <t>3EG9FJ0ToLfgnc1IG2Z1wz</t>
  </si>
  <si>
    <t>Tyler, The Creator, Brent Faiyaz, Fana Hues</t>
  </si>
  <si>
    <t>SWEET / I THOUGHT YOU WANTED TO DANCE (feat. Brent Faiyaz &amp; Fana Hues)</t>
  </si>
  <si>
    <t>3EMp20j5E42MxfFbsEsIvD</t>
  </si>
  <si>
    <t>Jack Harlow, Drake</t>
  </si>
  <si>
    <t>Churchill Downs (feat. Drake)</t>
  </si>
  <si>
    <t>3EPXxR3ImUwfayaurPi3cm</t>
  </si>
  <si>
    <t>0.697</t>
  </si>
  <si>
    <t>3EaJDYHA0KnX88JvDhL9oa</t>
  </si>
  <si>
    <t>3Eax1yebRxj6LSYpxE9Yd3</t>
  </si>
  <si>
    <t>ROSALÍA, Rauw Alejandro</t>
  </si>
  <si>
    <t>VAMPIROS</t>
  </si>
  <si>
    <t>Columbia Records/Duars Entertainment/Sony Music Latin</t>
  </si>
  <si>
    <t>3EfugazgSddQvzZpkof5I4</t>
  </si>
  <si>
    <t>Ciao Adios</t>
  </si>
  <si>
    <t>3EikYy40GMSp8l5mDV6IQo</t>
  </si>
  <si>
    <t>Foot Fungus</t>
  </si>
  <si>
    <t>3EmmCZoqpWOTY1g2GBwJoR</t>
  </si>
  <si>
    <t>Steve Aoki, Louis Tomlinson</t>
  </si>
  <si>
    <t>Just Hold On</t>
  </si>
  <si>
    <t>0.00383</t>
  </si>
  <si>
    <t>3EpF150nXMSNjiH0bbmXIL</t>
  </si>
  <si>
    <t>3EtyEzMpfKSaoVhPunvbRV</t>
  </si>
  <si>
    <t>3EvZ03hGAFwGZ2Ebcu86YH</t>
  </si>
  <si>
    <t>Tourniquet</t>
  </si>
  <si>
    <t>3F1P0QzdXtBz0MXy7KIO5w</t>
  </si>
  <si>
    <t>Dua Lipa, Angèle</t>
  </si>
  <si>
    <t>Fever</t>
  </si>
  <si>
    <t>3F5CgOj3wFlRv51JsHbxhe</t>
  </si>
  <si>
    <t>Jimmy Cooks (feat. 21 Savage)</t>
  </si>
  <si>
    <t>0.000307</t>
  </si>
  <si>
    <t>3FAJ6O0NOHQV8Mc5Ri6ENp</t>
  </si>
  <si>
    <t>Giveon</t>
  </si>
  <si>
    <t>Heartbreak Anniversary</t>
  </si>
  <si>
    <t>Epic/Not So Fast</t>
  </si>
  <si>
    <t>3FHXUqaUer9o231Je1zxIN</t>
  </si>
  <si>
    <t>Ed Sheeran, H.E.R.</t>
  </si>
  <si>
    <t>I Don't Want Your Money (feat. H.E.R.)</t>
  </si>
  <si>
    <t>3FQCJI2t5LTbsRPfYVBSVB</t>
  </si>
  <si>
    <t>Battle Symphony</t>
  </si>
  <si>
    <t>3FSwpQ9dBZBeBV6UdYHI2R</t>
  </si>
  <si>
    <t>712PM</t>
  </si>
  <si>
    <t>0.0355</t>
  </si>
  <si>
    <t>3FUXVbi9ugVUqJ3rPrfd2G</t>
  </si>
  <si>
    <t>Before I Let Go - Homecoming Live Bonus Track</t>
  </si>
  <si>
    <t>0.0699</t>
  </si>
  <si>
    <t>3FeVmId7tL5YN8B7R3imoM</t>
  </si>
  <si>
    <t>Coldplay, BTS</t>
  </si>
  <si>
    <t>My Universe</t>
  </si>
  <si>
    <t>3FiE2d325mIOc4YjkSLVJR</t>
  </si>
  <si>
    <t>Ariana Grande, Future</t>
  </si>
  <si>
    <t>Everyday</t>
  </si>
  <si>
    <t>3Fj47GNK2kUF0uaEDgXLaD</t>
  </si>
  <si>
    <t>wish you were gay</t>
  </si>
  <si>
    <t>3FkeNbs9Zeiqkr3WkbOiGp</t>
  </si>
  <si>
    <t>Envolver</t>
  </si>
  <si>
    <t>3FqUPvubYeRCMsdJ02QyZR</t>
  </si>
  <si>
    <t>TÚ NAME</t>
  </si>
  <si>
    <t>0.0675</t>
  </si>
  <si>
    <t>3FvTHuefYV6TxE3Kseqno8</t>
  </si>
  <si>
    <t>Gabito Ballesteros, Natanael Cano</t>
  </si>
  <si>
    <t>LOU LOU</t>
  </si>
  <si>
    <t>Los CT Records</t>
  </si>
  <si>
    <t>3FxPbp05KjMBa4HbhAJTH0</t>
  </si>
  <si>
    <t>3GCdLUSnKSMJhs4Tj6CV3s</t>
  </si>
  <si>
    <t>0.0605</t>
  </si>
  <si>
    <t>3GPI7hYiqD6enLRobhkBm8</t>
  </si>
  <si>
    <t>3GRSqlALWISqLeNncZMbpX</t>
  </si>
  <si>
    <t>3GVkPk8mqxz0itaAriG1L7</t>
  </si>
  <si>
    <t>Everybody Dies In Their Nightmares</t>
  </si>
  <si>
    <t>3GYlZ7tbxLOxe6ewMNVTkw</t>
  </si>
  <si>
    <t>TV</t>
  </si>
  <si>
    <t>3GZD6HmiNUhxXYf8Gch723</t>
  </si>
  <si>
    <t>0.0272</t>
  </si>
  <si>
    <t>3GZd1aDsgKL71Kt3VIp0hc</t>
  </si>
  <si>
    <t>NLE Choppa, Lil Baby</t>
  </si>
  <si>
    <t>Narrow Road (feat. Lil Baby)</t>
  </si>
  <si>
    <t>3Ga6eKrUFf12ouh9Yw3v2D</t>
  </si>
  <si>
    <t>Anitta, J Balvin</t>
  </si>
  <si>
    <t>Downtown</t>
  </si>
  <si>
    <t>3GaGWoU1KfVqgl7vnRHP55</t>
  </si>
  <si>
    <t>C. Tangana</t>
  </si>
  <si>
    <t>Demasiadas Mujeres</t>
  </si>
  <si>
    <t>3GbQcjKWT7eVpUfzqwUjxv</t>
  </si>
  <si>
    <t>Lil Nas X, YoungBoy Never Broke Again</t>
  </si>
  <si>
    <t>Late To Da Party (F*CK BET) (feat. YoungBoy Never Broke Again)</t>
  </si>
  <si>
    <t>3GdWfmQBiiJrDUvSZS1bGv</t>
  </si>
  <si>
    <t>NAV, Lil Baby, Travis Scott</t>
  </si>
  <si>
    <t>Never Sleep (with Lil Baby feat. Travis Scott)</t>
  </si>
  <si>
    <t>XO Records / Republic Records</t>
  </si>
  <si>
    <t>0.00639</t>
  </si>
  <si>
    <t>3Ghyp3X5Ua9ypHnBIgOObI</t>
  </si>
  <si>
    <t>3GmfHF5RUe6r5C9UbvIXQp</t>
  </si>
  <si>
    <t>KC Rebell, RAF Camora</t>
  </si>
  <si>
    <t>Neptun</t>
  </si>
  <si>
    <t>Rebell Army</t>
  </si>
  <si>
    <t>0.295</t>
  </si>
  <si>
    <t>3Gs7mVfWKl567mjozgxmXv</t>
  </si>
  <si>
    <t>Feid, Sean Paul</t>
  </si>
  <si>
    <t>Niña Bonita</t>
  </si>
  <si>
    <t>3GtnId3Cm1Xa6joCj08nzW</t>
  </si>
  <si>
    <t>Justin Quiles, Misión: AVNGRS</t>
  </si>
  <si>
    <t>Jeans</t>
  </si>
  <si>
    <t>3H2JThgdBxezwj1wwafQS8</t>
  </si>
  <si>
    <t>3H3r2nKWa3Yk5gt8xgmsEt</t>
  </si>
  <si>
    <t>Sam Fischer</t>
  </si>
  <si>
    <t>This City</t>
  </si>
  <si>
    <t>3H7ihDc1dqLriiWXwsc2po</t>
  </si>
  <si>
    <t>Topic, A7S</t>
  </si>
  <si>
    <t>Breaking Me</t>
  </si>
  <si>
    <t>3H9GDhVVTlmFQSmpt51qiP</t>
  </si>
  <si>
    <t>Paulo Londra, De La Ghetto, Justin Quiles</t>
  </si>
  <si>
    <t>Solo Pienso En Ti (feat. De La Ghetto &amp; Justin Quiles)</t>
  </si>
  <si>
    <t>3HOKxuTDmNVmIlCIpBiD8m</t>
  </si>
  <si>
    <t>Peso Pluma, Jasiel Nuñez</t>
  </si>
  <si>
    <t>LAGUNAS</t>
  </si>
  <si>
    <t>3HTbI3yUJQw3fP0Po8qLcD</t>
  </si>
  <si>
    <t>J Balvin, Sky Rompiendo</t>
  </si>
  <si>
    <t>Verde</t>
  </si>
  <si>
    <t>3HVWdVOQ0ZA45FuZGSfvns</t>
  </si>
  <si>
    <t>0.0912</t>
  </si>
  <si>
    <t>3HVr6jTVwBHBa2flM0eURR</t>
  </si>
  <si>
    <t>3HWzoMvoF3TQfYg4UPszDq</t>
  </si>
  <si>
    <t>Truth Hurts</t>
  </si>
  <si>
    <t>3Hb9kUdm4yf839Fle4RIdT</t>
  </si>
  <si>
    <t>MC L da Vinte, MC Gury</t>
  </si>
  <si>
    <t>Parado no Bailão</t>
  </si>
  <si>
    <t>Funk Explode</t>
  </si>
  <si>
    <t>0.381</t>
  </si>
  <si>
    <t>3Hh0ZcGIqIkSiJVZGLcVLx</t>
  </si>
  <si>
    <t>MACHETE, Dani Faiv, thasup, Fabri Fibra</t>
  </si>
  <si>
    <t>YOSHI (feat. Fabri Fibra) - prod. Strage</t>
  </si>
  <si>
    <t>3HqcNJdZ2seoGxhn0wVNDK</t>
  </si>
  <si>
    <t>PROVENZA</t>
  </si>
  <si>
    <t>3HyR1j49TY5ACP2lseF1jx</t>
  </si>
  <si>
    <t>SUMMER RENAISSANCE</t>
  </si>
  <si>
    <t>0.0843</t>
  </si>
  <si>
    <t>3IAfUEeaXRX9s9UdKOJrFI</t>
  </si>
  <si>
    <t>3IB5qOeMayvpOdHxYCL5tZ</t>
  </si>
  <si>
    <t>BTS, Sia</t>
  </si>
  <si>
    <t>ON (Feat. Sia)</t>
  </si>
  <si>
    <t>3IHt4j5uAEl7iBu8Utn985</t>
  </si>
  <si>
    <t>Tried Our Best</t>
  </si>
  <si>
    <t>3IJYUaN3tx04S4TYyZHKoP</t>
  </si>
  <si>
    <t>StaySolidRocky</t>
  </si>
  <si>
    <t>Party Girl</t>
  </si>
  <si>
    <t>0.747</t>
  </si>
  <si>
    <t>3IKRHd9ihUdGffgz4Mbgv0</t>
  </si>
  <si>
    <t>3IMLoeLerS7TMpKjxUgAhx</t>
  </si>
  <si>
    <t>Arranhão - Ao Vivo</t>
  </si>
  <si>
    <t>3IMuuBcKSeFqQSlF2XluA1</t>
  </si>
  <si>
    <t>Pacas De Billetes</t>
  </si>
  <si>
    <t>3IPJg1sdqLj12kFIndaonN</t>
  </si>
  <si>
    <t>No Hay Nadie Más</t>
  </si>
  <si>
    <t>0.861</t>
  </si>
  <si>
    <t>3ITkrUvAA6gzxer2UIom3P</t>
  </si>
  <si>
    <t>Molhando o Volante</t>
  </si>
  <si>
    <t>0.707</t>
  </si>
  <si>
    <t>3ITvHA9zhZZdBJsOsAUegF</t>
  </si>
  <si>
    <t>Amorfoda</t>
  </si>
  <si>
    <t>0.984</t>
  </si>
  <si>
    <t>3IWs9dAwTqN0EFhOIcBDfs</t>
  </si>
  <si>
    <t>Jorja Smith, Burna Boy</t>
  </si>
  <si>
    <t>Be Honest (feat. Burna Boy)</t>
  </si>
  <si>
    <t>FAMM</t>
  </si>
  <si>
    <t>3IX0yuEVvDbnqUwMBB3ouC</t>
  </si>
  <si>
    <t>0.00193</t>
  </si>
  <si>
    <t>3Iba59sFmGhQ4kbCY5L8AX</t>
  </si>
  <si>
    <t>Tom Grennan</t>
  </si>
  <si>
    <t>Little Bit of Love</t>
  </si>
  <si>
    <t>Insanity Records</t>
  </si>
  <si>
    <t>0.0833</t>
  </si>
  <si>
    <t>3IhM5Mber8KA0NaRNpK2px</t>
  </si>
  <si>
    <t>Tiësto</t>
  </si>
  <si>
    <t>Lay Low</t>
  </si>
  <si>
    <t>3IkACj2ZEsmDLzhQNBW2XH</t>
  </si>
  <si>
    <t>Offended</t>
  </si>
  <si>
    <t>3IkWmgGsXbsafrunwPojXO</t>
  </si>
  <si>
    <t>Hugh Jackman, The Greatest Showman Ensemble</t>
  </si>
  <si>
    <t>From Now On</t>
  </si>
  <si>
    <t>0.00483</t>
  </si>
  <si>
    <t>3IvMYBE7A3c7to1aEcfFJk</t>
  </si>
  <si>
    <t>Deep Pockets</t>
  </si>
  <si>
    <t>3IxMaULfjq4IT2IN6v54PB</t>
  </si>
  <si>
    <t>Dream</t>
  </si>
  <si>
    <t>Mask</t>
  </si>
  <si>
    <t>Dream Music</t>
  </si>
  <si>
    <t>3IznIgmXtrUaoPWpQTy5jB</t>
  </si>
  <si>
    <t>TV Girl</t>
  </si>
  <si>
    <t>Not Allowed</t>
  </si>
  <si>
    <t>3J4VKkUpLvomXJbn9ZAypO</t>
  </si>
  <si>
    <t>Meek Mill, Lil Durk, Lil Baby</t>
  </si>
  <si>
    <t>Sharing Locations (feat. Lil Baby &amp; Lil Durk)</t>
  </si>
  <si>
    <t>3J8EOeKLTLXORtWPpOU5bE</t>
  </si>
  <si>
    <t>Lil Tjay, 6LACK</t>
  </si>
  <si>
    <t>Calling My Phone</t>
  </si>
  <si>
    <t>3JCaq3KDSROg3TXhdiDa9n</t>
  </si>
  <si>
    <t>Jhayco, Anuel AA</t>
  </si>
  <si>
    <t>Ley Seca</t>
  </si>
  <si>
    <t>3JDPPLA5oReVAkrEDcBllG</t>
  </si>
  <si>
    <t>Ufo361, Sonus030</t>
  </si>
  <si>
    <t>Shit Changed</t>
  </si>
  <si>
    <t>3JHpk0DOTOzyh0777JFAky</t>
  </si>
  <si>
    <t>Diosa</t>
  </si>
  <si>
    <t>2020 One World Music &amp; Casablanca Records | Powered by GLAD Empire, LL</t>
  </si>
  <si>
    <t>3JJL91ilRV6fXhKqu0FGXs</t>
  </si>
  <si>
    <t>Tyler, The Creator, Lil Wayne</t>
  </si>
  <si>
    <t>HOT WIND BLOWS (feat. Lil Wayne)</t>
  </si>
  <si>
    <t>0.601</t>
  </si>
  <si>
    <t>3JJYIoJ5FyY9E0DGjr7SXF</t>
  </si>
  <si>
    <t>Enemies</t>
  </si>
  <si>
    <t>3JKgcAa7r07ocVWcV8bS0H</t>
  </si>
  <si>
    <t>21</t>
  </si>
  <si>
    <t>3JKhmIlixlYwFLzrkc6drb</t>
  </si>
  <si>
    <t>Learn To Let Go</t>
  </si>
  <si>
    <t>0.00369</t>
  </si>
  <si>
    <t>3JR0ducCexKbeK47g6AHm5</t>
  </si>
  <si>
    <t>BTS, Megan Thee Stallion</t>
  </si>
  <si>
    <t>Butter - Megan Thee Stallion Remix</t>
  </si>
  <si>
    <t>3JR2RztQcOjUQGQSybxDIO</t>
  </si>
  <si>
    <t>Lil Nas X, Elton John</t>
  </si>
  <si>
    <t>ONE OF ME (feat. Elton John)</t>
  </si>
  <si>
    <t>3JWiDGQX2eTlFvKj3Yssj3</t>
  </si>
  <si>
    <t>Closed On Sunday</t>
  </si>
  <si>
    <t>0.873</t>
  </si>
  <si>
    <t>3JX0dOCIAiaR8MP3ryXWuM</t>
  </si>
  <si>
    <t>Lil Wayne, Sosamann</t>
  </si>
  <si>
    <t>What About Me (feat. Sosamann)</t>
  </si>
  <si>
    <t>0.0263</t>
  </si>
  <si>
    <t>3JXF3LsUjyDIHjuwhXxdjo</t>
  </si>
  <si>
    <t>Megan Thee Stallion, Dua Lipa</t>
  </si>
  <si>
    <t>Sweetest Pie</t>
  </si>
  <si>
    <t>3JZjcKImHcmOI9ylL4zrSc</t>
  </si>
  <si>
    <t>Bahamas Promises</t>
  </si>
  <si>
    <t>3JjaofJ0lCeEsFSZqppzOp</t>
  </si>
  <si>
    <t>3K4HG9evC7dg3N0R9cYqk4</t>
  </si>
  <si>
    <t>One Step Closer</t>
  </si>
  <si>
    <t>3KCNiDi9Pza6ZD8FggNoaw</t>
  </si>
  <si>
    <t>Travis Scott, Teezo Touchdown</t>
  </si>
  <si>
    <t>MODERN JAM (feat. Teezo Touchdown)</t>
  </si>
  <si>
    <t>0.000564</t>
  </si>
  <si>
    <t>3KJ3opyV29269SXkPrc19l</t>
  </si>
  <si>
    <t>120</t>
  </si>
  <si>
    <t>3KLo7ByvjCNyBrfz5DZ2mO</t>
  </si>
  <si>
    <t>Splashin</t>
  </si>
  <si>
    <t>0.00192</t>
  </si>
  <si>
    <t>3KLygy1YWhmrQx0GRs7IOx</t>
  </si>
  <si>
    <t>Jonas Blue, Jack &amp; Jack</t>
  </si>
  <si>
    <t>Rise</t>
  </si>
  <si>
    <t>3KYOGt8IO6j8wptkG9THag</t>
  </si>
  <si>
    <t>3KZCP2StVGdWkOKyRZNWA4</t>
  </si>
  <si>
    <t>Plan B</t>
  </si>
  <si>
    <t>Es un Secreto</t>
  </si>
  <si>
    <t>3Kd6Wp3lG5HXMB2dlvuy7y</t>
  </si>
  <si>
    <t>Trippie Redd, DaBaby</t>
  </si>
  <si>
    <t>Death (feat. DaBaby)</t>
  </si>
  <si>
    <t>0.0579</t>
  </si>
  <si>
    <t>3KdoeNlEN0BoAKWzaRLNZa</t>
  </si>
  <si>
    <t>Solar Power</t>
  </si>
  <si>
    <t>3KekO5WUfJsh7kYU9o2w50</t>
  </si>
  <si>
    <t>3KixNgUEaDtrKJVzdqjU5q</t>
  </si>
  <si>
    <t>Landed</t>
  </si>
  <si>
    <t>0.00606</t>
  </si>
  <si>
    <t>3KkXRkHbMCARz0aVfEt68P</t>
  </si>
  <si>
    <t>3Kkjo3cT83cw09VJyrLNwX</t>
  </si>
  <si>
    <t>Oh My God</t>
  </si>
  <si>
    <t>3Kuu5vASpXK8oRsxOvau6P</t>
  </si>
  <si>
    <t>Kygo, Valerie Broussard</t>
  </si>
  <si>
    <t>Think About You</t>
  </si>
  <si>
    <t>3Kw7zkALCVxY4wmlnh2IWC</t>
  </si>
  <si>
    <t>FIFTY FIFTY</t>
  </si>
  <si>
    <t>Cupid - Twin Ver.</t>
  </si>
  <si>
    <t>3KyKxJ4P3pVCgaZwaq2rUC</t>
  </si>
  <si>
    <t>Gasoline</t>
  </si>
  <si>
    <t>0.000582</t>
  </si>
  <si>
    <t>3L19besdNQzd342qL78xqm</t>
  </si>
  <si>
    <t>A Boogie Wit da Hoodie, Juice WRLD</t>
  </si>
  <si>
    <t>Demons and Angels (feat. Juice WRLD)</t>
  </si>
  <si>
    <t>3L4GsGLgxpHieVQH86H8bv</t>
  </si>
  <si>
    <t>3LHYmz86DxGInsRp3wiiW5</t>
  </si>
  <si>
    <t>Ganja Burn</t>
  </si>
  <si>
    <t>3LbZIhU0smEU5SUnxod4j4</t>
  </si>
  <si>
    <t>Breathe Deeper</t>
  </si>
  <si>
    <t>3Lfiu5sZ4M4B6JaKMBc0FU</t>
  </si>
  <si>
    <t>Barcelona</t>
  </si>
  <si>
    <t>3LgWsmilsrWXiPYQFRD0T7</t>
  </si>
  <si>
    <t>goodbye</t>
  </si>
  <si>
    <t>3LnpBazWpD31QMTn6LgVGv</t>
  </si>
  <si>
    <t>Gunna, Future, Young Thug</t>
  </si>
  <si>
    <t>pushin P (feat. Young Thug)</t>
  </si>
  <si>
    <t>0.00783</t>
  </si>
  <si>
    <t>3LtpKP5abr2qqjunvjlX5i</t>
  </si>
  <si>
    <t>Central Cee</t>
  </si>
  <si>
    <t>Doja</t>
  </si>
  <si>
    <t>0.38</t>
  </si>
  <si>
    <t>3M0lSi5WW79CXQamgSBIjx</t>
  </si>
  <si>
    <t>Chase Atlantic</t>
  </si>
  <si>
    <t>Swim</t>
  </si>
  <si>
    <t>3M214U0mwSm041GsQR3nrO</t>
  </si>
  <si>
    <t>3M9Apu4OZfylLTFKvgEtKa</t>
  </si>
  <si>
    <t>Tiësto, Jonas Blue, Rita Ora</t>
  </si>
  <si>
    <t>Ritual</t>
  </si>
  <si>
    <t>3MJhPqL2IgGs7gHEB2M35q</t>
  </si>
  <si>
    <t>Hard to Love</t>
  </si>
  <si>
    <t>0.00616</t>
  </si>
  <si>
    <t>3MmCFghNjzZMn3HKqbVizn</t>
  </si>
  <si>
    <t>Blood On My Jeans</t>
  </si>
  <si>
    <t>3MmvQKMKdN3UhVS3eGzJIW</t>
  </si>
  <si>
    <t>Pop Smoke, Rah Swish</t>
  </si>
  <si>
    <t>Brush Em (feat. Rah Swish)</t>
  </si>
  <si>
    <t>3MvY2XbGYFi6p2dgmdcOYG</t>
  </si>
  <si>
    <t>Gjon's Tears</t>
  </si>
  <si>
    <t>Tout l'univers</t>
  </si>
  <si>
    <t>Jo&amp;Co</t>
  </si>
  <si>
    <t>0.81</t>
  </si>
  <si>
    <t>3MytWN8L7shNYzGl4tAKRp</t>
  </si>
  <si>
    <t>Sparks Fly (Taylor’s Version)</t>
  </si>
  <si>
    <t>0.0251</t>
  </si>
  <si>
    <t>3NWrHCwvyII4fTx05PN3IO</t>
  </si>
  <si>
    <t>Pop Smoke, KAROL G</t>
  </si>
  <si>
    <t>Enjoy Yourself (feat. Karol G)</t>
  </si>
  <si>
    <t>3NanY0K4okhIQzL33U5Ad8</t>
  </si>
  <si>
    <t>PinkPantheress</t>
  </si>
  <si>
    <t>Boy's a Liar</t>
  </si>
  <si>
    <t>3NbTQ8ZbHU6MSEVUFAVCJ9</t>
  </si>
  <si>
    <t>better off</t>
  </si>
  <si>
    <t>3Nc86B5XmDlG1KuEeSLD8x</t>
  </si>
  <si>
    <t>Ew</t>
  </si>
  <si>
    <t>3NdDpSvN911VPGivFlV5d0</t>
  </si>
  <si>
    <t>ZAYN, Taylor Swift</t>
  </si>
  <si>
    <t>I Don’t Wanna Live Forever (Fifty Shades Darker)</t>
  </si>
  <si>
    <t>3Ne5uYDFzHEFYAPbaBMIck</t>
  </si>
  <si>
    <t>Maria Becerra</t>
  </si>
  <si>
    <t>AUTOMÁTICO</t>
  </si>
  <si>
    <t>0.0911</t>
  </si>
  <si>
    <t>3NeiYiBn3rQBgurfVk92Zm</t>
  </si>
  <si>
    <t>Gorillaz, George Benson</t>
  </si>
  <si>
    <t>Humility (feat. George Benson)</t>
  </si>
  <si>
    <t>3NgCzSW98SsqBdpYcnm4kv</t>
  </si>
  <si>
    <t>I Have Questions</t>
  </si>
  <si>
    <t>3NhstUmrlhaN1M6hP8zMbb</t>
  </si>
  <si>
    <t>BABY NUEVA</t>
  </si>
  <si>
    <t>0.504</t>
  </si>
  <si>
    <t>3NkJNL3WqO1Lqc3uNDxvCN</t>
  </si>
  <si>
    <t>Ariana Grande, Miley Cyrus, Lana Del Rey</t>
  </si>
  <si>
    <t>Don’t Call Me Angel (Charlie’s Angels) (with Miley Cyrus &amp; Lana Del Rey)</t>
  </si>
  <si>
    <t>Silver Cloud/Charlie's Angels</t>
  </si>
  <si>
    <t>0.00268</t>
  </si>
  <si>
    <t>3Nl5OkkmS5DaBZvuYofpAt</t>
  </si>
  <si>
    <t>the grudge</t>
  </si>
  <si>
    <t>3NqBxTOMCJ3zW9CIP51td4</t>
  </si>
  <si>
    <t>Eslabon Armado, DannyLux</t>
  </si>
  <si>
    <t>Jugaste y Sufrí</t>
  </si>
  <si>
    <t>DEL Records</t>
  </si>
  <si>
    <t>3NuK5xMlSlB6K2Qp16zf3h</t>
  </si>
  <si>
    <t>Clean Bandit, Demi Lovato</t>
  </si>
  <si>
    <t>Solo (feat. Demi Lovato)</t>
  </si>
  <si>
    <t>0.0357</t>
  </si>
  <si>
    <t>3NuLxTXowTRcguTh9RsPmM</t>
  </si>
  <si>
    <t>The Joker And The Queen</t>
  </si>
  <si>
    <t>0.952</t>
  </si>
  <si>
    <t>3O7p9Itz8PXUoAjD2vmuM6</t>
  </si>
  <si>
    <t>Lana Del Rey, Stevie Nicks</t>
  </si>
  <si>
    <t>Beautiful People Beautiful Problems (feat. Stevie Nicks)</t>
  </si>
  <si>
    <t>0.834</t>
  </si>
  <si>
    <t>3O83h4LS797N23DpweeRAa</t>
  </si>
  <si>
    <t>3OEer2dQj1eWhSqxatGiru</t>
  </si>
  <si>
    <t>P!nk, Eminem</t>
  </si>
  <si>
    <t>Revenge (feat. Eminem)</t>
  </si>
  <si>
    <t>0.0452</t>
  </si>
  <si>
    <t>3OTSBoYKO7HzGVj8Bu2OH9</t>
  </si>
  <si>
    <t>All the Time</t>
  </si>
  <si>
    <t>3OdIiWnYRHPYtC313Z0Bwy</t>
  </si>
  <si>
    <t>Face-off</t>
  </si>
  <si>
    <t>3Ofmpyhv5UAQ70mENzB277</t>
  </si>
  <si>
    <t>3Ol2xnObFdKV9pmRD2t9x8</t>
  </si>
  <si>
    <t>Look Back at It</t>
  </si>
  <si>
    <t>3OnOomd79OjqSYHchCQ6ht</t>
  </si>
  <si>
    <t>Migos, Post Malone</t>
  </si>
  <si>
    <t>Notice Me</t>
  </si>
  <si>
    <t>3OoZagIW3YK8vjt0ws6NOI</t>
  </si>
  <si>
    <t>DJ Khaled, Beyoncé, JAY-Z</t>
  </si>
  <si>
    <t>Shining (feat. Beyoncé &amp; Jay-Z)</t>
  </si>
  <si>
    <t>0.0479</t>
  </si>
  <si>
    <t>3OtQmFLS5b3pTgIf44GQFJ</t>
  </si>
  <si>
    <t>Side Effects</t>
  </si>
  <si>
    <t>0.00277</t>
  </si>
  <si>
    <t>3Oww84xrmgjyr5J1ilOmAf</t>
  </si>
  <si>
    <t>Luude, Colin Hay</t>
  </si>
  <si>
    <t>Down Under (feat. Colin Hay)</t>
  </si>
  <si>
    <t>Sweat It Out</t>
  </si>
  <si>
    <t>3PAwprj5tcrX8vV9BbBL9X</t>
  </si>
  <si>
    <t>Revival (Interlude)</t>
  </si>
  <si>
    <t>0.857</t>
  </si>
  <si>
    <t>3PEgB3fkiojxms35ntsTgs</t>
  </si>
  <si>
    <t>More Than You Know</t>
  </si>
  <si>
    <t>3PH1nUysW7ybo3Yu8sqlPN</t>
  </si>
  <si>
    <t>Israel &amp; Rodolffo, Mari Fernandez</t>
  </si>
  <si>
    <t>Seu Brilho Sumiu - Ao Vivo</t>
  </si>
  <si>
    <t>3PIDciSFdrQxSQSihim3hN</t>
  </si>
  <si>
    <t>0.022</t>
  </si>
  <si>
    <t>3Pbp7cUCx4d3OAkZSCoNvn</t>
  </si>
  <si>
    <t>Michael Marcagi</t>
  </si>
  <si>
    <t>Scared To Start</t>
  </si>
  <si>
    <t>3PfIrDoz19wz7qK7tYeu62</t>
  </si>
  <si>
    <t>Don't Start Now</t>
  </si>
  <si>
    <t>3PpWCS95gDUDRPko3u1MZ9</t>
  </si>
  <si>
    <t>Prohibidox</t>
  </si>
  <si>
    <t>3PwRuzdphgedcWVUOVYJ7I</t>
  </si>
  <si>
    <t>3PzeZR8CqtwXmSn5AVao7J</t>
  </si>
  <si>
    <t>Melanie Martinez</t>
  </si>
  <si>
    <t>DEATH</t>
  </si>
  <si>
    <t>3Q3myFA7q4Op95DOpHplaY</t>
  </si>
  <si>
    <t>3Q4gttWQ6hxqWOa3tHoTNi</t>
  </si>
  <si>
    <t>Drake, Chris Brown</t>
  </si>
  <si>
    <t>Not You Too (feat. Chris Brown)</t>
  </si>
  <si>
    <t>3Q6F8RByyhRTJpRtZLY3cg</t>
  </si>
  <si>
    <t>3QCU8BT0zDS9LPVfEhRFEE</t>
  </si>
  <si>
    <t>ALWAYS DO</t>
  </si>
  <si>
    <t>0.0442</t>
  </si>
  <si>
    <t>3QFInJAm9eyaho5vBzxInN</t>
  </si>
  <si>
    <t>family ties (with Kendrick Lamar)</t>
  </si>
  <si>
    <t>0.00588</t>
  </si>
  <si>
    <t>3QGppKBPd9gHOgHJzRbVIw</t>
  </si>
  <si>
    <t>G-Eazy, blackbear</t>
  </si>
  <si>
    <t>Hate The Way (feat. blackbear)</t>
  </si>
  <si>
    <t>3QGsuHI8jO1Rx4JWLUh9jd</t>
  </si>
  <si>
    <t>Treat You Better</t>
  </si>
  <si>
    <t>3QGxgNaqaFSpORp2OVLXHR</t>
  </si>
  <si>
    <t>Chefin, Mainstreet</t>
  </si>
  <si>
    <t>212</t>
  </si>
  <si>
    <t>Mainstreet Records</t>
  </si>
  <si>
    <t>0.659</t>
  </si>
  <si>
    <t>3QH8rQGNFX8VLbCgZ7uPTS</t>
  </si>
  <si>
    <t>Fly To My Room</t>
  </si>
  <si>
    <t>3QIoEi8Enr9uHffwInGIsC</t>
  </si>
  <si>
    <t>Eagles</t>
  </si>
  <si>
    <t>Please Come Home for Christmas - 2013 Remaster</t>
  </si>
  <si>
    <t>Rhino/Elektra</t>
  </si>
  <si>
    <t>0.599</t>
  </si>
  <si>
    <t>3QIrkRSTz3yPd44HzN6qJr</t>
  </si>
  <si>
    <t>Summer Cem, Luciano</t>
  </si>
  <si>
    <t>Summer Cem (feat. Luciano)</t>
  </si>
  <si>
    <t>3QPBocWfIcOCdFFvmqn60F</t>
  </si>
  <si>
    <t>Ariana Grande, Kid Cudi</t>
  </si>
  <si>
    <t>Just Look Up (From Don’t Look Up)</t>
  </si>
  <si>
    <t>3QQAeMQbbjZXVFbF8DgFWT</t>
  </si>
  <si>
    <t>Oscar Ortiz, Edgardo Nuñez</t>
  </si>
  <si>
    <t>FIRST LOVE</t>
  </si>
  <si>
    <t>Badsin Records, LLC</t>
  </si>
  <si>
    <t>3QS9ZCtoSCJhmaJ7QNXSAS</t>
  </si>
  <si>
    <t>4batz, Drake</t>
  </si>
  <si>
    <t>act ii: date @ 8 (feat. Drake) - remix</t>
  </si>
  <si>
    <t>4batz / OVO Sound</t>
  </si>
  <si>
    <t>3QVHSV8YKYq4L8tI5rnFgj</t>
  </si>
  <si>
    <t>Stepdad</t>
  </si>
  <si>
    <t>3QWjljChcOMkRDYSzF33Qr</t>
  </si>
  <si>
    <t>Kiiara, Felix Snow</t>
  </si>
  <si>
    <t>Whippin (feat. Felix Snow)</t>
  </si>
  <si>
    <t>0.549</t>
  </si>
  <si>
    <t>3Qa944OTMZkg8DHjET8JQv</t>
  </si>
  <si>
    <t>Woods</t>
  </si>
  <si>
    <t>3QiAAp20rPC3dcAtKtMaqQ</t>
  </si>
  <si>
    <t>Elvis Presley</t>
  </si>
  <si>
    <t>Blue Christmas</t>
  </si>
  <si>
    <t>RCA Victor</t>
  </si>
  <si>
    <t>0.9</t>
  </si>
  <si>
    <t>3QmolSZqjjLksTUvZJ6pPS</t>
  </si>
  <si>
    <t>3Qu3Zh4WTKhP9GEXo0aDnb</t>
  </si>
  <si>
    <t>Thought You Should Know</t>
  </si>
  <si>
    <t>3QwBODjSEzelZyVjxPOHdq</t>
  </si>
  <si>
    <t>Zion &amp; Lennox, J Balvin</t>
  </si>
  <si>
    <t>Otra vez (feat. J Balvin)</t>
  </si>
  <si>
    <t>3QybPutx0Tjk472bBKjNWn</t>
  </si>
  <si>
    <t>3QzAOrNlsabgbMwlZt7TAY</t>
  </si>
  <si>
    <t>Mustard, Roddy Ricch</t>
  </si>
  <si>
    <t>Ballin' (with Roddy Ricch)</t>
  </si>
  <si>
    <t>3R3rQ7FbTJdsi5She10YvI</t>
  </si>
  <si>
    <t>Loredana, Rymez</t>
  </si>
  <si>
    <t>Angst</t>
  </si>
  <si>
    <t>0.0284</t>
  </si>
  <si>
    <t>3R8CyhJfVjvgIROd5RSGhQ</t>
  </si>
  <si>
    <t>I Can See</t>
  </si>
  <si>
    <t>3RA55zrRkyPK8Fd86hrMy8</t>
  </si>
  <si>
    <t>Peso Pluma, Junior H</t>
  </si>
  <si>
    <t>LUNA</t>
  </si>
  <si>
    <t>3RD0PGolM0mETGHaprwgMn</t>
  </si>
  <si>
    <t>Culpables</t>
  </si>
  <si>
    <t>0.94</t>
  </si>
  <si>
    <t>3RIgHHpnFKj5Rni1shokDj</t>
  </si>
  <si>
    <t>Norman fucking Rockwell</t>
  </si>
  <si>
    <t>0.968</t>
  </si>
  <si>
    <t>3RKjTYlQrtLXCq5ncswBPp</t>
  </si>
  <si>
    <t>Baby Tate</t>
  </si>
  <si>
    <t>Hey, Mickey!</t>
  </si>
  <si>
    <t>Yung Baby Tate</t>
  </si>
  <si>
    <t>3RZftiuTcLOqpsd8ZlwNhr</t>
  </si>
  <si>
    <t>Hop Off A Jet (feat. Travis Scott)</t>
  </si>
  <si>
    <t>3RaCGXCiiMufRPoexXxGkV</t>
  </si>
  <si>
    <t>3RauEVgRgj1IuWdJ9fDs70</t>
  </si>
  <si>
    <t>The Man</t>
  </si>
  <si>
    <t>3RiPr603aXAoi4GHyXx0uy</t>
  </si>
  <si>
    <t>Hymn for the Weekend</t>
  </si>
  <si>
    <t>3RkNXZvOSMMElmmXztDc94</t>
  </si>
  <si>
    <t>F*****g Fans</t>
  </si>
  <si>
    <t>3RwWW7KeVhHGayYJgUL5eZ</t>
  </si>
  <si>
    <t>eternal sunshine</t>
  </si>
  <si>
    <t>3S0OXQeoh0w6AY8WQVckRW</t>
  </si>
  <si>
    <t>Jason Mraz</t>
  </si>
  <si>
    <t>I'm Yours</t>
  </si>
  <si>
    <t>Atlantic Records/ATG</t>
  </si>
  <si>
    <t>3S2R0EVwBSAVMd5UMgKTL0</t>
  </si>
  <si>
    <t>Epic/Legacy</t>
  </si>
  <si>
    <t>0.0855</t>
  </si>
  <si>
    <t>3S68RFe1lsdCdTMPIMJM3X</t>
  </si>
  <si>
    <t>Pharrell Williams, 21 Savage, Tyler, The Creator</t>
  </si>
  <si>
    <t>Cash In Cash Out</t>
  </si>
  <si>
    <t>0.00721</t>
  </si>
  <si>
    <t>3S7HNKPakdwNEBFIVTL6dZ</t>
  </si>
  <si>
    <t>Treacherous (Taylor's Version)</t>
  </si>
  <si>
    <t>3S8jK1mGzQi24ilFb45DAZ</t>
  </si>
  <si>
    <t>Justin Bieber, benny blanco</t>
  </si>
  <si>
    <t>Lonely (with benny blanco)</t>
  </si>
  <si>
    <t>3SGWp9fJCzgK0WcpcKSQdy</t>
  </si>
  <si>
    <t>Stanaj, NOTD</t>
  </si>
  <si>
    <t>Romantic - NOTD Remix</t>
  </si>
  <si>
    <t>Lava Music/Republic Records</t>
  </si>
  <si>
    <t>3SIRBp4RRQ2AO5H4NO7xfq</t>
  </si>
  <si>
    <t>VULTURES</t>
  </si>
  <si>
    <t>0.0534</t>
  </si>
  <si>
    <t>3SYLoL8KHxdQPYIkfwmUjN</t>
  </si>
  <si>
    <t>Remote Control</t>
  </si>
  <si>
    <t>0.0784</t>
  </si>
  <si>
    <t>3SZqA7rQvROJsCbUu2v0xa</t>
  </si>
  <si>
    <t>3SawmGBjjq8EOYZJV11cJm</t>
  </si>
  <si>
    <t>Only Wanna Be With You - Pokémon 25 Version</t>
  </si>
  <si>
    <t>3SsJ17EnPIu1B4GZshqjIS</t>
  </si>
  <si>
    <t>Metro Boomin, A$AP Rocky, Takeoff</t>
  </si>
  <si>
    <t>Feel The Fiyaaaah (with A$AP Rocky &amp; feat. Takeoff)</t>
  </si>
  <si>
    <t>3T03rPwlL8NVk1yIaxeD8U</t>
  </si>
  <si>
    <t>Off My Face</t>
  </si>
  <si>
    <t>3T4UodGkfZObJ43RtA5KFU</t>
  </si>
  <si>
    <t>Connection</t>
  </si>
  <si>
    <t>0.000837</t>
  </si>
  <si>
    <t>3T7dNA7O8c3Axj5WyDNcH3</t>
  </si>
  <si>
    <t>0.706</t>
  </si>
  <si>
    <t>3T9BKc4kB7ukeNQrCqv6ZV</t>
  </si>
  <si>
    <t>3TKpJrY9q49Mj1JOsM9zGL</t>
  </si>
  <si>
    <t>The Chainsmokers, Kygo</t>
  </si>
  <si>
    <t>Family</t>
  </si>
  <si>
    <t>3TLwAp3uX1nKsVxrDhNPOL</t>
  </si>
  <si>
    <t>Love Me</t>
  </si>
  <si>
    <t>0.675</t>
  </si>
  <si>
    <t>3TSLqZssCoCdDlMhCJ08XW</t>
  </si>
  <si>
    <t>BIGBANG</t>
  </si>
  <si>
    <t>Still Life</t>
  </si>
  <si>
    <t>3TTMUI5dFcbeNSDTTDY9M8</t>
  </si>
  <si>
    <t>Summer Walker, USHER</t>
  </si>
  <si>
    <t>Come Thru (with Usher)</t>
  </si>
  <si>
    <t>3TYOH7ta0101NYssoH5GlU</t>
  </si>
  <si>
    <t>Bad Bunny, YOVNGCHIMI</t>
  </si>
  <si>
    <t>MERCEDES CAROTA</t>
  </si>
  <si>
    <t>3Tc57t9l2O8FwQZtQOvPXK</t>
  </si>
  <si>
    <t>my strange addiction</t>
  </si>
  <si>
    <t>0.35</t>
  </si>
  <si>
    <t>3ThrfRAmijYU098H9q9tAs</t>
  </si>
  <si>
    <t>3TnhQSRwT3AVMdXw5JPq0x</t>
  </si>
  <si>
    <t>Paulo Londra, Lenny Tavárez</t>
  </si>
  <si>
    <t>Nena Maldición (feat. Lenny Tavárez)</t>
  </si>
  <si>
    <t>3U4isOIWM3VvDubwSI3y7a</t>
  </si>
  <si>
    <t>3U5JVgI2x4rDyHGObzJfNf</t>
  </si>
  <si>
    <t>Natasha Bedingfield</t>
  </si>
  <si>
    <t>Unwritten</t>
  </si>
  <si>
    <t>3UDsmMZsEMsvM82OcdqJWu</t>
  </si>
  <si>
    <t>KC Rebell</t>
  </si>
  <si>
    <t>Alleen</t>
  </si>
  <si>
    <t>3UHPGOkUcE4hE7sqBF4Snt</t>
  </si>
  <si>
    <t>Film out</t>
  </si>
  <si>
    <t>0.296</t>
  </si>
  <si>
    <t>3US6RbELvvrPw3DcvtJmis</t>
  </si>
  <si>
    <t>Komm Komm</t>
  </si>
  <si>
    <t>3USu1p2lKTzoKFIRDeeJf8</t>
  </si>
  <si>
    <t>MEGAVERSE</t>
  </si>
  <si>
    <t>0.00875</t>
  </si>
  <si>
    <t>3USxtqRwSYz57Ewm6wWRMp</t>
  </si>
  <si>
    <t>3UYiU57SMiAS5LqolhHJw1</t>
  </si>
  <si>
    <t>Shameless</t>
  </si>
  <si>
    <t>0.0197</t>
  </si>
  <si>
    <t>3Ua0m0YmEjrMi9XErKcNiR</t>
  </si>
  <si>
    <t>Like Crazy</t>
  </si>
  <si>
    <t>0.0025</t>
  </si>
  <si>
    <t>3UjJP4ludb74a29P5EHEIo</t>
  </si>
  <si>
    <t>Thumbs</t>
  </si>
  <si>
    <t>3UmaczJpikHgJFyBTAJVoz</t>
  </si>
  <si>
    <t>Eminem, Dido</t>
  </si>
  <si>
    <t>Stan</t>
  </si>
  <si>
    <t>3Uo7WG0vmLQ07WB4BDwy7D</t>
  </si>
  <si>
    <t>willow</t>
  </si>
  <si>
    <t>3UoULw70kMsiVXxW0L3A33</t>
  </si>
  <si>
    <t>pov</t>
  </si>
  <si>
    <t>3UwT4FadEGWyMdaSwYcUBY</t>
  </si>
  <si>
    <t>This Town</t>
  </si>
  <si>
    <t>3V8UKqhEK5zBkBb6d6ub8i</t>
  </si>
  <si>
    <t>Nio Garcia, Casper Magico, Bad Bunny, Darell, Ozuna, Nicky Jam</t>
  </si>
  <si>
    <t>Te Boté - Remix</t>
  </si>
  <si>
    <t>3VClLWqNn80Llv0PJOsKgr</t>
  </si>
  <si>
    <t>Nacho, Yandel, Bad Bunny, Mambo Kingz, DJ Luian</t>
  </si>
  <si>
    <t>Báilame - Remix</t>
  </si>
  <si>
    <t>3VFT90E0yYjdHSFoGv02us</t>
  </si>
  <si>
    <t>Rich Rich</t>
  </si>
  <si>
    <t>3VT8hOC5vuDXBsHrR53WFh</t>
  </si>
  <si>
    <t>3VTNVsTTu05dmTsVFrmGpK</t>
  </si>
  <si>
    <t>The Pogues, Kirsty MacColl</t>
  </si>
  <si>
    <t>Fairytale of New York (feat. Kirsty MacColl)</t>
  </si>
  <si>
    <t>WM UK</t>
  </si>
  <si>
    <t>3Vi5XqYrmQgOYBajMWSvCi</t>
  </si>
  <si>
    <t>3VlW71ZRJPEjd17W0bW28D</t>
  </si>
  <si>
    <t>Donda Chant</t>
  </si>
  <si>
    <t>0.00516</t>
  </si>
  <si>
    <t>3Vo4wInECJQuz9BIBMOu8i</t>
  </si>
  <si>
    <t>Bruno Mars, Cardi B</t>
  </si>
  <si>
    <t>Finesse - Remix; feat. Cardi B</t>
  </si>
  <si>
    <t>3VqeTFIvhxu3DIe4eZVzGq</t>
  </si>
  <si>
    <t>3VvA1wSxukMLsvXoXtlwWx</t>
  </si>
  <si>
    <t>Boza</t>
  </si>
  <si>
    <t>Hecha Pa' Mi</t>
  </si>
  <si>
    <t>3VyjsVV24RmBIbWJAeUJNu</t>
  </si>
  <si>
    <t>No Idea</t>
  </si>
  <si>
    <t>3W4JFzOQdo5J2Wgt9DFg24</t>
  </si>
  <si>
    <t>Logic, Young Sinatra</t>
  </si>
  <si>
    <t>Warm It Up</t>
  </si>
  <si>
    <t>3W5KHP0Yr56ejVDns9vci3</t>
  </si>
  <si>
    <t>Wish You The Best</t>
  </si>
  <si>
    <t>3WMj8moIAXJhHsyLaqIIHI</t>
  </si>
  <si>
    <t>Something in the Orange</t>
  </si>
  <si>
    <t>3WRIaWsws011vHMd9uzPjG</t>
  </si>
  <si>
    <t>Future, Travis Scott</t>
  </si>
  <si>
    <t>First Off (feat. Travis Scott)</t>
  </si>
  <si>
    <t>3WUyu94psXrYV6HZbXgcFA</t>
  </si>
  <si>
    <t>KAI</t>
  </si>
  <si>
    <t>Rover</t>
  </si>
  <si>
    <t>0.0212</t>
  </si>
  <si>
    <t>3WaDoMDQRqDdgtCDLxanpN</t>
  </si>
  <si>
    <t>21 Savage, Metro Boomin, Young Nudy</t>
  </si>
  <si>
    <t>Snitches &amp; Rats (feat. Young Nudy)</t>
  </si>
  <si>
    <t>0.00843</t>
  </si>
  <si>
    <t>3WefHNGtjexZvi66ZEx9u4</t>
  </si>
  <si>
    <t>Madison Beer, Offset</t>
  </si>
  <si>
    <t>Hurts Like Hell (feat. Offset)</t>
  </si>
  <si>
    <t>3Wf2YGdYT8xVdNsQSoRKk9</t>
  </si>
  <si>
    <t>Shawn Mendes, Khalid</t>
  </si>
  <si>
    <t>Youth (feat. Khalid)</t>
  </si>
  <si>
    <t>3WfSNAoj2D8C9noPSGZZFM</t>
  </si>
  <si>
    <t>Complicated</t>
  </si>
  <si>
    <t>3WlbeuhfRSqU7ylK2Ui5U7</t>
  </si>
  <si>
    <t>Snowchild</t>
  </si>
  <si>
    <t>3WnTQDd9A3bpBfzCziElU9</t>
  </si>
  <si>
    <t>Trippie Redd, PARTYNEXTDOOR</t>
  </si>
  <si>
    <t>Excitement</t>
  </si>
  <si>
    <t>1400 Entertainment/TenThousand Projects</t>
  </si>
  <si>
    <t>3Wrjm47oTz2sjIgck11l5e</t>
  </si>
  <si>
    <t>Beggin'</t>
  </si>
  <si>
    <t>3X2r2CnHOJeV5YekPTgBnK</t>
  </si>
  <si>
    <t>3X6qK1LdMkSOhklwRa2ZfG</t>
  </si>
  <si>
    <t>Offset, JID</t>
  </si>
  <si>
    <t>Danger (Spider) (Offset &amp; JID)</t>
  </si>
  <si>
    <t>3XF5xLJHOQQRbWya6hBp7d</t>
  </si>
  <si>
    <t>you should see me in a crown</t>
  </si>
  <si>
    <t>3XHJUG5I2zYqOEmEZUX68n</t>
  </si>
  <si>
    <t>Thunderous</t>
  </si>
  <si>
    <t>3XIXklO3e0uWUAUkOR7NLI</t>
  </si>
  <si>
    <t>Luan Pereira, Mc Daniel, MC Ryan SP</t>
  </si>
  <si>
    <t>DENTRO DA HILUX</t>
  </si>
  <si>
    <t>3XLbDUB5BX2WqL2qoAsvtb</t>
  </si>
  <si>
    <t>Gunna, 21 Savage</t>
  </si>
  <si>
    <t>thought i was playing</t>
  </si>
  <si>
    <t>0.00421</t>
  </si>
  <si>
    <t>3XOalgusokruzA5ZBA2Qcb</t>
  </si>
  <si>
    <t>3XREkzDHsWdBL5tybyCDBH</t>
  </si>
  <si>
    <t>Chanel</t>
  </si>
  <si>
    <t>SloMo</t>
  </si>
  <si>
    <t>BMG Rights Management and Administration (Spain) S.L.U</t>
  </si>
  <si>
    <t>3XYRV7ZSHqIRDG87DKTtry</t>
  </si>
  <si>
    <t>3XZeOzJ9tqnu58YP6cqApI</t>
  </si>
  <si>
    <t>RONCA FREESTYLE</t>
  </si>
  <si>
    <t>3XfUFGzbr0LmwFVoLXd9cO</t>
  </si>
  <si>
    <t>Fuerza Regida, Edgardo Nuñez</t>
  </si>
  <si>
    <t>Billete Grande (En Vivo)</t>
  </si>
  <si>
    <t>3XgGQ1wjo5khvq2UImjyNF</t>
  </si>
  <si>
    <t>ALL MINE</t>
  </si>
  <si>
    <t>3XiNC94b4Tq1xwv70sQJGN</t>
  </si>
  <si>
    <t>Sanguine Paradise</t>
  </si>
  <si>
    <t>0.0948</t>
  </si>
  <si>
    <t>3XjN0mvFkQp1FMVM9Ro5hm</t>
  </si>
  <si>
    <t>RUMBATÓN</t>
  </si>
  <si>
    <t>0.0471</t>
  </si>
  <si>
    <t>3XjvMZqm2AQ8thMCD6w9w2</t>
  </si>
  <si>
    <t>Anuel AA, Mambo Kingz, DJ Luian</t>
  </si>
  <si>
    <t>Mas Rica Que Ayer</t>
  </si>
  <si>
    <t>Real Hasta La Muerte, LLC &amp; Hear This Music, LLC</t>
  </si>
  <si>
    <t>3XoYqtiWHhsk59frZupImG</t>
  </si>
  <si>
    <t>Diane Guerrero, Stephanie Beatriz</t>
  </si>
  <si>
    <t>What Else Can I Do?</t>
  </si>
  <si>
    <t>3XoflnowYPFRPOh3uFvHcm</t>
  </si>
  <si>
    <t>DJ Snake, Selena Gomez</t>
  </si>
  <si>
    <t>Selfish Love (with Selena Gomez)</t>
  </si>
  <si>
    <t>3XsYMEJutxpTiNXXRvodQH</t>
  </si>
  <si>
    <t>Duki, Jhayco</t>
  </si>
  <si>
    <t>RoCKSTAR 2.0</t>
  </si>
  <si>
    <t>3Y7MHz19qCg1Pkxridtu1k</t>
  </si>
  <si>
    <t>The Archer</t>
  </si>
  <si>
    <t>3Y7a0typ6ik1KscmebXd6D</t>
  </si>
  <si>
    <t>No New Friends (feat. Sia, Diplo, and Labrinth)</t>
  </si>
  <si>
    <t>3YJJjQPAbDT7mGpX3WtQ9A</t>
  </si>
  <si>
    <t>Good Days</t>
  </si>
  <si>
    <t>3YQUpKTmtgPJf8u6ooi9KA</t>
  </si>
  <si>
    <t>3YU6vJbjYUG0tiJyXf9x5V</t>
  </si>
  <si>
    <t>G-Eazy, Halsey</t>
  </si>
  <si>
    <t>Him &amp; I (with Halsey)</t>
  </si>
  <si>
    <t>3YUMWmx8EJq0DurfuIwoGh</t>
  </si>
  <si>
    <t>3Yh9lZcWyKrK9GjbhuS0hR</t>
  </si>
  <si>
    <t>Good as Hell</t>
  </si>
  <si>
    <t>3Ys2PYl1wyPKQIwyqhP9cQ</t>
  </si>
  <si>
    <t>0.0892</t>
  </si>
  <si>
    <t>3Ytr1SUCUi6J3L9dRFx5iH</t>
  </si>
  <si>
    <t>Major Lazer, Travis Scott, Camila Cabello, Quavo</t>
  </si>
  <si>
    <t>Know No Better (feat. Travis Scott, Camila Cabello &amp; Quavo)</t>
  </si>
  <si>
    <t>3YvE7uo4ffseBoJPh8IhHp</t>
  </si>
  <si>
    <t>Presepada</t>
  </si>
  <si>
    <t>3Yw09dj3cTXsAzlLjgBfIP</t>
  </si>
  <si>
    <t>Drake, JAY-Z</t>
  </si>
  <si>
    <t>Talk Up (feat. Jay-Z)</t>
  </si>
  <si>
    <t>0.0039</t>
  </si>
  <si>
    <t>3YxCKq3YPnTekAofhaHABZ</t>
  </si>
  <si>
    <t>Jay Jay</t>
  </si>
  <si>
    <t>3Z0oQ8r78OUaHvGPiDBR3W</t>
  </si>
  <si>
    <t>Idina Menzel, AURORA</t>
  </si>
  <si>
    <t>Into the Unknown</t>
  </si>
  <si>
    <t>3Z3QhZAZpqwZa1phsbQ3JZ</t>
  </si>
  <si>
    <t>3Z7CaxQkqbIs1rewKi6v4W</t>
  </si>
  <si>
    <t>Tiësto, Charli XCX</t>
  </si>
  <si>
    <t>Hot In It (feat. Charli XCX)</t>
  </si>
  <si>
    <t>0.00445</t>
  </si>
  <si>
    <t>3Z8FwOEN59mRMxDCtb8N0A</t>
  </si>
  <si>
    <t>Marshmello, Halsey</t>
  </si>
  <si>
    <t>Be Kind (with Halsey)</t>
  </si>
  <si>
    <t>Astralwerks</t>
  </si>
  <si>
    <t>3ZBksMOUTbOTIgIwV0RaLg</t>
  </si>
  <si>
    <t>3ZCTVFBt2Brf31RLEnCkWJ</t>
  </si>
  <si>
    <t>everything i wanted</t>
  </si>
  <si>
    <t>3ZEno9fORwMA1HPecdLi0R</t>
  </si>
  <si>
    <t>HAPPY</t>
  </si>
  <si>
    <t>3ZFTkvIE7kyPt6Nu3PEa7V</t>
  </si>
  <si>
    <t>Shakira, Wyclef Jean</t>
  </si>
  <si>
    <t>Hips Don't Lie (feat. Wyclef Jean)</t>
  </si>
  <si>
    <t>0.284</t>
  </si>
  <si>
    <t>3ZG8N7aWw2meb6UrI5ZmnZ</t>
  </si>
  <si>
    <t>Relación</t>
  </si>
  <si>
    <t>3ZQLH6uKCfvgkbnMSVNCQe</t>
  </si>
  <si>
    <t>YUKON (INTERLUDE)</t>
  </si>
  <si>
    <t>3ZVw1HR1QAQoKBygbhG4CE</t>
  </si>
  <si>
    <t>I Love You Dwayne</t>
  </si>
  <si>
    <t>3ZYwSDF9knZI0RVlKR4PHC</t>
  </si>
  <si>
    <t>A$AP Rocky, BlocBoy JB</t>
  </si>
  <si>
    <t>Bad Company (feat. BlocBoy JB)</t>
  </si>
  <si>
    <t>0.0679</t>
  </si>
  <si>
    <t>3ZbJMlEL4Kcme0ONRO7Slx</t>
  </si>
  <si>
    <t>Marshmello, Juicy J, James Arthur</t>
  </si>
  <si>
    <t>You Can Cry</t>
  </si>
  <si>
    <t>Joytime Collective/Columbia</t>
  </si>
  <si>
    <t>3ZdDYeaZzeYnrP4crgXzPk</t>
  </si>
  <si>
    <t>Shirin David</t>
  </si>
  <si>
    <t>90-60-111</t>
  </si>
  <si>
    <t>Juicy Money Records</t>
  </si>
  <si>
    <t>3Zf4GutWZ7Hv3wsVQsSQPs</t>
  </si>
  <si>
    <t>Camilo, El Alfa</t>
  </si>
  <si>
    <t>BEBÉ</t>
  </si>
  <si>
    <t>0.476</t>
  </si>
  <si>
    <t>3ZhTT6yjZwpPph5MIJ53XY</t>
  </si>
  <si>
    <t>Red Roses (feat. Landon Cube)</t>
  </si>
  <si>
    <t>3ZozFqJJlDBNIm4xqxn2ZD</t>
  </si>
  <si>
    <t>3Zyk5Vd9WNPNVWxvb0EZTk</t>
  </si>
  <si>
    <t>KAROL G, Romeo Santos</t>
  </si>
  <si>
    <t>X SI VOLVEMOS</t>
  </si>
  <si>
    <t>3a1lNhkSLSkpJE4MSHpDu9</t>
  </si>
  <si>
    <t>Post Malone, Quavo</t>
  </si>
  <si>
    <t>Congratulations</t>
  </si>
  <si>
    <t>3a94TbZOxhkI9xuNwYL53b</t>
  </si>
  <si>
    <t>Red Hot Chili Peppers</t>
  </si>
  <si>
    <t>Black Summer</t>
  </si>
  <si>
    <t>3aA6xB0tOilDDX17fIJ0Bl</t>
  </si>
  <si>
    <t>Freak</t>
  </si>
  <si>
    <t>3aQem4jVGdhtg116TmJnHz</t>
  </si>
  <si>
    <t>What’s Next</t>
  </si>
  <si>
    <t>0.0136</t>
  </si>
  <si>
    <t>3aUFrxO1B8EW63QchEl3wX</t>
  </si>
  <si>
    <t>KIDS SEE GHOSTS, Pusha T</t>
  </si>
  <si>
    <t>Feel The Love</t>
  </si>
  <si>
    <t>3aUTkuo4ObA6QPtZSu5NBq</t>
  </si>
  <si>
    <t>Wisin &amp; Yandel</t>
  </si>
  <si>
    <t>Reggaetón en lo Oscuro</t>
  </si>
  <si>
    <t>0.0627</t>
  </si>
  <si>
    <t>3aW0ds4A4tSQDIp75FqWTo</t>
  </si>
  <si>
    <t>FAKE LOVE</t>
  </si>
  <si>
    <t>0.00267</t>
  </si>
  <si>
    <t>3aYAAXlB1yvUs5MJ0FI3bh</t>
  </si>
  <si>
    <t>Azet, Zuna</t>
  </si>
  <si>
    <t>Hallo Hallo</t>
  </si>
  <si>
    <t>KMN Gang</t>
  </si>
  <si>
    <t>3agFBAMPiIvzfTh7a9Udm6</t>
  </si>
  <si>
    <t>Gusttavo Lima</t>
  </si>
  <si>
    <t>Nota de Repúdio - Ao Vivo</t>
  </si>
  <si>
    <t>3agtg0x11wPvLIWkYR39nZ</t>
  </si>
  <si>
    <t>Somewhere I Belong</t>
  </si>
  <si>
    <t>0.00038</t>
  </si>
  <si>
    <t>3ao3OVxHlb3C08vAaApUlm</t>
  </si>
  <si>
    <t>Luis Fonsi, Ozuna</t>
  </si>
  <si>
    <t>Imposible</t>
  </si>
  <si>
    <t>3apeXzypBMnUfYcZYNX6DH</t>
  </si>
  <si>
    <t>I CAN'T STOP ME</t>
  </si>
  <si>
    <t>3atCD3dVosUsd3KM2yzfeC</t>
  </si>
  <si>
    <t>Grandpa's Space Ship</t>
  </si>
  <si>
    <t>3azJifCSqg9fRij2yKIbWz</t>
  </si>
  <si>
    <t>The Color Violet</t>
  </si>
  <si>
    <t>One Umbrella Records</t>
  </si>
  <si>
    <t>3b5Li4QKDVBx1x7fQuu54a</t>
  </si>
  <si>
    <t>Alan Walker, Gavin James</t>
  </si>
  <si>
    <t>Tired</t>
  </si>
  <si>
    <t>0.0428</t>
  </si>
  <si>
    <t>3bH2Eu9A9ymI4UnGHRmoXg</t>
  </si>
  <si>
    <t>3bH4HzoZZFq8UpZmI2AMgV</t>
  </si>
  <si>
    <t>New Light</t>
  </si>
  <si>
    <t>3bK1zVFBKIzYjmptmI4NsJ</t>
  </si>
  <si>
    <t>Ofenbach, Norma Jean Martine</t>
  </si>
  <si>
    <t>Overdrive (feat. Norma Jean Martine)</t>
  </si>
  <si>
    <t>0.00257</t>
  </si>
  <si>
    <t>3bMfUUpzUzqWp9II00yRhE</t>
  </si>
  <si>
    <t>3bNNvJA7hsGw0wSpGkfOBm</t>
  </si>
  <si>
    <t>Too Sad to Dance</t>
  </si>
  <si>
    <t>0.611</t>
  </si>
  <si>
    <t>3bWAqKDWg6u1davspr5IkS</t>
  </si>
  <si>
    <t>Robin Schulz, James Blunt</t>
  </si>
  <si>
    <t>OK</t>
  </si>
  <si>
    <t>3bidbhpOYeV4knp8AIu8Xn</t>
  </si>
  <si>
    <t>0.0291</t>
  </si>
  <si>
    <t>3bkkMZEAhx7rTVz1C0itRQ</t>
  </si>
  <si>
    <t>3buwFfY33H32wfZ6X9poV3</t>
  </si>
  <si>
    <t>Somebody</t>
  </si>
  <si>
    <t>0.000284</t>
  </si>
  <si>
    <t>3c3XJ9P1BjOtmNXKvdVyHK</t>
  </si>
  <si>
    <t>For A Better Day</t>
  </si>
  <si>
    <t>3cBsEDNhFI9E82vPj3kvi3</t>
  </si>
  <si>
    <t>Wasted On You</t>
  </si>
  <si>
    <t>3cDyocF0Ibdfs1SFQk5cLZ</t>
  </si>
  <si>
    <t>Darell</t>
  </si>
  <si>
    <t>Lollipop</t>
  </si>
  <si>
    <t>3cFsmM51N5zMAuu1nNY4Tw</t>
  </si>
  <si>
    <t>Sean Paul, Dua Lipa</t>
  </si>
  <si>
    <t>No Lie</t>
  </si>
  <si>
    <t>0.0437</t>
  </si>
  <si>
    <t>3cJjqvXbFwiWgnuWgoyhPM</t>
  </si>
  <si>
    <t>3cNjgVBKTJ1SvKhunrCdVy</t>
  </si>
  <si>
    <t>Joel Adams</t>
  </si>
  <si>
    <t>Please Don't Go</t>
  </si>
  <si>
    <t>Will Walker Records, LLC</t>
  </si>
  <si>
    <t>0.0118</t>
  </si>
  <si>
    <t>3caMfJGFp53NAH2TuigdNj</t>
  </si>
  <si>
    <t>Hunter</t>
  </si>
  <si>
    <t>3cg9A9GVyZAT2CPevqWr65</t>
  </si>
  <si>
    <t>Ozuna, Anuel AA</t>
  </si>
  <si>
    <t>Cambio</t>
  </si>
  <si>
    <t>3cphb8kdsjElYR7r5icK3H</t>
  </si>
  <si>
    <t>Nice To Meet Ya</t>
  </si>
  <si>
    <t>3cqPu20DGTGUoZtbJH2Dmi</t>
  </si>
  <si>
    <t>Ali Gatie</t>
  </si>
  <si>
    <t>What If I Told You That I Love You</t>
  </si>
  <si>
    <t>3dG6tjetoR4GMmUGZUprLt</t>
  </si>
  <si>
    <t>Kanye West, PARTYNEXTDOOR</t>
  </si>
  <si>
    <t>Wouldn't Leave</t>
  </si>
  <si>
    <t>3dJj6o9o1fRgrojWjailuz</t>
  </si>
  <si>
    <t>Nobody Can Save Me</t>
  </si>
  <si>
    <t>3dQDid3IUNhZy1OehIfYfE</t>
  </si>
  <si>
    <t>Wisin</t>
  </si>
  <si>
    <t>Vacaciones</t>
  </si>
  <si>
    <t>3dVvWnj4D8JGkKvo6Hucso</t>
  </si>
  <si>
    <t>6ix9ine, Nicki Minaj</t>
  </si>
  <si>
    <t>TROLLZ</t>
  </si>
  <si>
    <t>Scumgang Records</t>
  </si>
  <si>
    <t>3dWpRjCmaHbroNahuSeX11</t>
  </si>
  <si>
    <t>Guaynaa, Nicky Jam, Farruko, Becky G, Sech</t>
  </si>
  <si>
    <t>Rebota - Remix</t>
  </si>
  <si>
    <t>Rebota Remix</t>
  </si>
  <si>
    <t>3dYD57lRAUcMHufyqn9GcI</t>
  </si>
  <si>
    <t>3dbLT62Cvs46Ju7a8gpr36</t>
  </si>
  <si>
    <t>aespa</t>
  </si>
  <si>
    <t>Savage</t>
  </si>
  <si>
    <t>3ddxe0WYUpNPtSnHgQOad5</t>
  </si>
  <si>
    <t>I Still Have Faith In You</t>
  </si>
  <si>
    <t>3dnP0JxCgygwQH9Gm7q7nb</t>
  </si>
  <si>
    <t>Eslabon Armado, Peso Pluma</t>
  </si>
  <si>
    <t>Ella Baila Sola</t>
  </si>
  <si>
    <t>3drwaFqLSEjqzjNRbjap0R</t>
  </si>
  <si>
    <t>Nummer 1</t>
  </si>
  <si>
    <t>3e6ebtUCZ0tZL1J7wvM8Xi</t>
  </si>
  <si>
    <t>VOID</t>
  </si>
  <si>
    <t>3e7Y6sfFlIdBMJhX7wpqVO</t>
  </si>
  <si>
    <t>44 More</t>
  </si>
  <si>
    <t>0.0718</t>
  </si>
  <si>
    <t>3e9HZxeyfWwjeyPAMmWSSQ</t>
  </si>
  <si>
    <t>3eJH2nAjvNXdmPfBkALiPZ</t>
  </si>
  <si>
    <t>Jason Derulo</t>
  </si>
  <si>
    <t>Acapulco</t>
  </si>
  <si>
    <t>3eP13S8D5m2cweMEg3ZDed</t>
  </si>
  <si>
    <t>Virginia Beach</t>
  </si>
  <si>
    <t>3eR23VReFzcdmS7TYCrhCe</t>
  </si>
  <si>
    <t>Kygo, Selena Gomez</t>
  </si>
  <si>
    <t>It Ain't Me (with Selena Gomez)</t>
  </si>
  <si>
    <t>3eV2WT9YhfzkxbufnBF8wK</t>
  </si>
  <si>
    <t>Pop Smoke, Swae Lee</t>
  </si>
  <si>
    <t>Creature (feat. Swae Lee)</t>
  </si>
  <si>
    <t>3eX0NZfLtGzoLUxPNvRfqm</t>
  </si>
  <si>
    <t>Maroon</t>
  </si>
  <si>
    <t>3eZYOQO4UzKrUDYDghtnFw</t>
  </si>
  <si>
    <t>test drive</t>
  </si>
  <si>
    <t>3ebXMykcMXOcLeJ9xZ17XH</t>
  </si>
  <si>
    <t>Martin Garrix, Dua Lipa</t>
  </si>
  <si>
    <t>Scared to Be Lonely</t>
  </si>
  <si>
    <t>3edzl4zvKFi0D3iuF6cs2f</t>
  </si>
  <si>
    <t>Quavo, 21 Savage</t>
  </si>
  <si>
    <t>PASS OUT (feat. 21 Savage)</t>
  </si>
  <si>
    <t>3ee8Jmje8o58CHK66QrVC2</t>
  </si>
  <si>
    <t>3eekarcy7kvN4yt5ZFzltW</t>
  </si>
  <si>
    <t>HIGHEST IN THE ROOM</t>
  </si>
  <si>
    <t>3ehHqgYRzmeUi345MfHS2N</t>
  </si>
  <si>
    <t>Morat, Duki</t>
  </si>
  <si>
    <t>París</t>
  </si>
  <si>
    <t>Universal Music Spain S.L.</t>
  </si>
  <si>
    <t>3eqCJfgJJs8iKx49KO12s3</t>
  </si>
  <si>
    <t>REMIX EXCLUSIVO</t>
  </si>
  <si>
    <t>3f5lA8nnc4YYF1qf78WpHw</t>
  </si>
  <si>
    <t>3fDTzkvrOo5xQIO480Qmsb</t>
  </si>
  <si>
    <t>Suicide Doors</t>
  </si>
  <si>
    <t>3fEoJxnPpfIHwFHKiFtqbA</t>
  </si>
  <si>
    <t>Break Up Song</t>
  </si>
  <si>
    <t>0.00515</t>
  </si>
  <si>
    <t>3fGW43fnu3OHEw6ohTC2Bw</t>
  </si>
  <si>
    <t>Anne-Marie, Niall Horan</t>
  </si>
  <si>
    <t>Our Song</t>
  </si>
  <si>
    <t>3fHEwAssCgM4wJYdjT5Ch0</t>
  </si>
  <si>
    <t>Anuel AA, Myke Towers, Jhayco</t>
  </si>
  <si>
    <t>Súbelo</t>
  </si>
  <si>
    <t>3fNMgjG8yXaSam46swhz7w</t>
  </si>
  <si>
    <t>Trippie Redd, Juice WRLD</t>
  </si>
  <si>
    <t>KNIGHT CRAWLER</t>
  </si>
  <si>
    <t>0.0537</t>
  </si>
  <si>
    <t>3fV9z98dnQLSIPIMMJXCm7</t>
  </si>
  <si>
    <t>Gemitaiz, MadMan</t>
  </si>
  <si>
    <t>Veleno 7</t>
  </si>
  <si>
    <t>3fVnlF4pGqWI9flVENcT28</t>
  </si>
  <si>
    <t>Wildest Dreams</t>
  </si>
  <si>
    <t>0.0709</t>
  </si>
  <si>
    <t>3fjN3y5x4hN53rykAN2LHQ</t>
  </si>
  <si>
    <t>Rels B</t>
  </si>
  <si>
    <t>cómo dormiste?</t>
  </si>
  <si>
    <t>DALE PLAY Records / Flakk Team</t>
  </si>
  <si>
    <t>3fpVWegR6YOS1Yk5HSMYIq</t>
  </si>
  <si>
    <t>Paranoid</t>
  </si>
  <si>
    <t>3frUvGrmGcay91lvFbOgsN</t>
  </si>
  <si>
    <t>Kygo, Zara Larsson, Tyga</t>
  </si>
  <si>
    <t>Like It Is</t>
  </si>
  <si>
    <t>3g0mEQx3NTanacLseoP0Gw</t>
  </si>
  <si>
    <t>The Chainsmokers, ILLENIUM, Lennon Stella</t>
  </si>
  <si>
    <t>Takeaway</t>
  </si>
  <si>
    <t>3g4UyIcQwutiG0TfW32GnX</t>
  </si>
  <si>
    <t>Manuel Turizo, Ozuna</t>
  </si>
  <si>
    <t>Esclavo de Tus Besos</t>
  </si>
  <si>
    <t>3gD4J3RUHy4OUuZ3qAiaiG</t>
  </si>
  <si>
    <t>Caramelo</t>
  </si>
  <si>
    <t>0.0531</t>
  </si>
  <si>
    <t>3gOI5aQD4mOMLsP3aWrkon</t>
  </si>
  <si>
    <t>TUS GAFITAS</t>
  </si>
  <si>
    <t>3gUzi41YOt3VExeyHSLsMj</t>
  </si>
  <si>
    <t>thasup, Lazza, Sfera Ebbasta</t>
  </si>
  <si>
    <t>s!r! (feat. Lazza &amp; Sfera Ebbasta)</t>
  </si>
  <si>
    <t>Thasup s.r.l.</t>
  </si>
  <si>
    <t>0.387</t>
  </si>
  <si>
    <t>3gWzTnziivUYzqXtnvgN8q</t>
  </si>
  <si>
    <t>Jonah</t>
  </si>
  <si>
    <t>3gdPwk2wyOXNRnTA1KXnEr</t>
  </si>
  <si>
    <t>3gdewACMIVMEWVbyb8O9sY</t>
  </si>
  <si>
    <t>Rocket Man (I Think It's Going To Be A Long, Long Time)</t>
  </si>
  <si>
    <t>3gfmFoJgmn9LiIj5mV8oSS</t>
  </si>
  <si>
    <t>R3HAB, Quintino</t>
  </si>
  <si>
    <t>I Just Can't</t>
  </si>
  <si>
    <t>CYB3RPVNK</t>
  </si>
  <si>
    <t>3ggtU1ZOKO8ZNiqPNyXGcm</t>
  </si>
  <si>
    <t>Trinidad Cardona</t>
  </si>
  <si>
    <t>Dinero</t>
  </si>
  <si>
    <t>Run It Up Records/Island</t>
  </si>
  <si>
    <t>0.00772</t>
  </si>
  <si>
    <t>3goH7O78TLkV9RhCAyM4AT</t>
  </si>
  <si>
    <t>Fame</t>
  </si>
  <si>
    <t>3grVoZ10bm2jUGpo7BxpuF</t>
  </si>
  <si>
    <t>DEAD RIGHT NOW</t>
  </si>
  <si>
    <t>3h1EREJfCwyv6cG7CGak5d</t>
  </si>
  <si>
    <t>3h5TiWTqGxjSjFrbruPFH9</t>
  </si>
  <si>
    <t>YG Marley</t>
  </si>
  <si>
    <t>Praise Jah In The Moonlight</t>
  </si>
  <si>
    <t>YG Marley Music</t>
  </si>
  <si>
    <t>3h8tI65xdfpQyTAy7Grqwa</t>
  </si>
  <si>
    <t>Calvin Harris, Dua Lipa, Young Thug</t>
  </si>
  <si>
    <t>Potion (with Dua Lipa &amp; Young Thug)</t>
  </si>
  <si>
    <t>3hB5DgAiMAQ4DzYbsMq1IT</t>
  </si>
  <si>
    <t>Love Yourself</t>
  </si>
  <si>
    <t>3hBBKuWJfxlIlnd9QFoC8k</t>
  </si>
  <si>
    <t>0.0786</t>
  </si>
  <si>
    <t>3hBXvHLlTHvnbwrPbeoyAj</t>
  </si>
  <si>
    <t>3hFG4jR5stnIQJDI64KlJY</t>
  </si>
  <si>
    <t>3hRV0jL3vUpRrcy398teAU</t>
  </si>
  <si>
    <t>3hRZsdTF5uyGA2uhNqEuhm</t>
  </si>
  <si>
    <t>Too Much To Ask</t>
  </si>
  <si>
    <t>3hSV42Sx3dAaYwjOPZgubn</t>
  </si>
  <si>
    <t>CARNAL</t>
  </si>
  <si>
    <t>3hUxzQpSfdDqwM3ZTFQY0K</t>
  </si>
  <si>
    <t>august</t>
  </si>
  <si>
    <t>3hwQhakFwm9soLEBnSDH17</t>
  </si>
  <si>
    <t>Venice Bitch</t>
  </si>
  <si>
    <t>3hxIUxnT27p5WcmjGUXNwx</t>
  </si>
  <si>
    <t>Shut up My Moms Calling</t>
  </si>
  <si>
    <t>3i058E8uxTsYqJ5NWZzqSj</t>
  </si>
  <si>
    <t>Little Freak</t>
  </si>
  <si>
    <t>3i0FkJYlU4MFfYkjFHXXAM</t>
  </si>
  <si>
    <t>Sam Smith, Calvin Harris, Jessie Reyez</t>
  </si>
  <si>
    <t>I'm Not Here To Make Friends</t>
  </si>
  <si>
    <t>3i6sCTU7ENlnHpHvrHUitW</t>
  </si>
  <si>
    <t>Sometimes</t>
  </si>
  <si>
    <t>0.0609</t>
  </si>
  <si>
    <t>3i9UVldZOE0aD0JnyfAZZ0</t>
  </si>
  <si>
    <t>Taylor Swift, Shawn Mendes</t>
  </si>
  <si>
    <t>Lover (Remix) [feat. Shawn Mendes]</t>
  </si>
  <si>
    <t>3iBgrkexCzVuPy4O9vx7Mf</t>
  </si>
  <si>
    <t>beabadoobee</t>
  </si>
  <si>
    <t>Glue Song</t>
  </si>
  <si>
    <t>Dirty Hit</t>
  </si>
  <si>
    <t>3iEqGBZ2wcpVzhiAcwXVC6</t>
  </si>
  <si>
    <t>The 1975</t>
  </si>
  <si>
    <t>If You’re Too Shy (Let Me Know) - Edit</t>
  </si>
  <si>
    <t>0.00399</t>
  </si>
  <si>
    <t>3iPbmpKBMflYd7UjdYftoj</t>
  </si>
  <si>
    <t>Alcohol-Free</t>
  </si>
  <si>
    <t>0.0474</t>
  </si>
  <si>
    <t>3iQOfefMGDVDwo8dZoco8T</t>
  </si>
  <si>
    <t>Feid, Justin Quiles</t>
  </si>
  <si>
    <t>PORFA</t>
  </si>
  <si>
    <t>JP Entertainment (Jorge Pino)</t>
  </si>
  <si>
    <t>3ibRxEv4KkcU9e259eyNJA</t>
  </si>
  <si>
    <t>Major Lazer, Anitta, Pabllo Vittar</t>
  </si>
  <si>
    <t>Sua Cara (feat. Anitta &amp; Pabllo Vittar)</t>
  </si>
  <si>
    <t>0.00812</t>
  </si>
  <si>
    <t>3id2EVGKc3eFAMn9nFnB0r</t>
  </si>
  <si>
    <t>3ioJs8DQw527GmqJIp5gZG</t>
  </si>
  <si>
    <t>Nail Tech</t>
  </si>
  <si>
    <t>0.00508</t>
  </si>
  <si>
    <t>3iq9nhbI8fcnNamxMft1uv</t>
  </si>
  <si>
    <t>Real Friends</t>
  </si>
  <si>
    <t>3itgPtXSu4I9mr2QD6yrzP</t>
  </si>
  <si>
    <t>Zach Bryan, Sierra Ferrell</t>
  </si>
  <si>
    <t>Holy Roller (feat. Sierra Ferrell)</t>
  </si>
  <si>
    <t>0.678</t>
  </si>
  <si>
    <t>3iw6V4LH7yPj1ESORX9RIN</t>
  </si>
  <si>
    <t>Nathan Evans, 220 KID</t>
  </si>
  <si>
    <t>Wellerman - Sea Shanty / 220 KID x Billen Ted Remix</t>
  </si>
  <si>
    <t>3j1453KrdHjw7y4gnBj7nF</t>
  </si>
  <si>
    <t>Geolier</t>
  </si>
  <si>
    <t>I P’ ME, TU P’ TE</t>
  </si>
  <si>
    <t>Warner Music</t>
  </si>
  <si>
    <t>3j84U36KvLeXNDPv4t5pI8</t>
  </si>
  <si>
    <t>Mustard, Migos</t>
  </si>
  <si>
    <t>Pure Water (with Migos)</t>
  </si>
  <si>
    <t>3jT2LKH0RSbQ8jIUNFzXm5</t>
  </si>
  <si>
    <t>G Herbo, Lil Uzi Vert, Juice WRLD, Chance the Rapper</t>
  </si>
  <si>
    <t>PTSD</t>
  </si>
  <si>
    <t>Machine Entertainment Group - G Herbo</t>
  </si>
  <si>
    <t>3jbAzLVcHiI5hYSkcKe1Ty</t>
  </si>
  <si>
    <t>Martin Garrix, G-Eazy, Sasha Alex Sloan</t>
  </si>
  <si>
    <t>Love Runs Out (feat. G-Eazy &amp; Sasha Alex Sloan)</t>
  </si>
  <si>
    <t>3jbT1Y5MoPwEIpZndDDwVq</t>
  </si>
  <si>
    <t>Tainy, Anuel AA, Ozuna</t>
  </si>
  <si>
    <t>Adicto (with Anuel AA &amp; Ozuna)</t>
  </si>
  <si>
    <t>3jipFRgLyKK0oJoG1pKicx</t>
  </si>
  <si>
    <t>3jjBPF4NDMCU51psU8JPpR</t>
  </si>
  <si>
    <t>3jjujdWJ72nww5eGnfs2E7</t>
  </si>
  <si>
    <t>3jlxX3VXPiY3lvBBbppQD3</t>
  </si>
  <si>
    <t>TELL ME WHY</t>
  </si>
  <si>
    <t>3jq1RpStaB1YGyN3rRZGca</t>
  </si>
  <si>
    <t>Sauce!</t>
  </si>
  <si>
    <t>Members Only / EMPIRE</t>
  </si>
  <si>
    <t>3js3wKPw8VxBWtcXtwyUnA</t>
  </si>
  <si>
    <t>Rockstar</t>
  </si>
  <si>
    <t>3jzbpOzoYa22FvzBkNkLvC</t>
  </si>
  <si>
    <t>Bigger Than The Whole Sky</t>
  </si>
  <si>
    <t>3k0YJnqMKRZb8swo86vCkq</t>
  </si>
  <si>
    <t>mgk</t>
  </si>
  <si>
    <t>drunk face</t>
  </si>
  <si>
    <t>3k3NWokhRRkEPhCzPmV8TW</t>
  </si>
  <si>
    <t>Bad Bunny, Bomba Estéreo</t>
  </si>
  <si>
    <t>Ojitos Lindos</t>
  </si>
  <si>
    <t>3k4CoiIQXiNBrwrmbBMDxj</t>
  </si>
  <si>
    <t>ALL UP IN YOUR MIND</t>
  </si>
  <si>
    <t>3k6q0O9JnO2GhvD6C8fs20</t>
  </si>
  <si>
    <t>Closer Than This</t>
  </si>
  <si>
    <t>3k79jB4aGmMDUQzEwa46Rz</t>
  </si>
  <si>
    <t>3kCwyvhvVTyehIzYN2I0nF</t>
  </si>
  <si>
    <t>Omertà</t>
  </si>
  <si>
    <t>3kGfazcbVvVkuZunzlLgTD</t>
  </si>
  <si>
    <t>Sigala, Ella Eyre</t>
  </si>
  <si>
    <t>Came Here for Love</t>
  </si>
  <si>
    <t>0.0313</t>
  </si>
  <si>
    <t>3kUq4sBcmxhnOtNysZ9yrp</t>
  </si>
  <si>
    <t>3kW4z2pIj5VY5fLjBrMRL5</t>
  </si>
  <si>
    <t>P2</t>
  </si>
  <si>
    <t>3ke6it1vTmHtz2ApcIVUz5</t>
  </si>
  <si>
    <t>Bizarrap, Snow Tha Product</t>
  </si>
  <si>
    <t>Snow Tha Product: Bzrp Music Sessions, Vol. 39</t>
  </si>
  <si>
    <t>3kf0WdFOalKWBkCCLJo4mA</t>
  </si>
  <si>
    <t>Chino Pacas</t>
  </si>
  <si>
    <t>El Gordo Trae El Mando</t>
  </si>
  <si>
    <t>STREET MOB</t>
  </si>
  <si>
    <t>3khEEPRyBeOUabbmOPJzAG</t>
  </si>
  <si>
    <t>Kenshi Yonezu</t>
  </si>
  <si>
    <t>KICK BACK</t>
  </si>
  <si>
    <t>0.00207</t>
  </si>
  <si>
    <t>3kml9ZdpT7UYk1ugkjqOzt</t>
  </si>
  <si>
    <t>Daddy Yankee, Anuel AA, Kendo Kaponi</t>
  </si>
  <si>
    <t>Don Don</t>
  </si>
  <si>
    <t>El Cartel Records</t>
  </si>
  <si>
    <t>3ko9jEHNt4O5fjKN65ULJp</t>
  </si>
  <si>
    <t>shut up</t>
  </si>
  <si>
    <t>3krZxyBsWEHfEfJegYaWTd</t>
  </si>
  <si>
    <t>H.E.R., Chris Brown</t>
  </si>
  <si>
    <t>Come Through (feat. Chris Brown)</t>
  </si>
  <si>
    <t>MBK Entertainment/RCA Records</t>
  </si>
  <si>
    <t>3ktTWpYdXrYApH54cBo4Ap</t>
  </si>
  <si>
    <t>Matuê, Rich The Kid</t>
  </si>
  <si>
    <t>Conexões de Máfia (feat. Rich The Kid)</t>
  </si>
  <si>
    <t>3kwgqoBqTwoAH4nT29TYrq</t>
  </si>
  <si>
    <t>Nobody's Love</t>
  </si>
  <si>
    <t>3kx21xR6IboC9HVdajgBoc</t>
  </si>
  <si>
    <t>0.0898</t>
  </si>
  <si>
    <t>3kxfsdsCpFgN412fpnW85Y</t>
  </si>
  <si>
    <t>Redbone</t>
  </si>
  <si>
    <t>3l6LBCOL9nPsSY29TUY2VE</t>
  </si>
  <si>
    <t>Halsey, SUGA</t>
  </si>
  <si>
    <t>Lilith (feat. SUGA of BTS) (Diablo IV Anthem)</t>
  </si>
  <si>
    <t>0.00942</t>
  </si>
  <si>
    <t>3l9YiADzNmEvBfZVPEF49F</t>
  </si>
  <si>
    <t>CALENTÓN</t>
  </si>
  <si>
    <t>0.45</t>
  </si>
  <si>
    <t>3lCbsHaN1wCxyDzcNN2x4N</t>
  </si>
  <si>
    <t>Migrantes, Alico</t>
  </si>
  <si>
    <t>Si Me Tomo Una Cerveza</t>
  </si>
  <si>
    <t>LEB Records</t>
  </si>
  <si>
    <t>3lay6f81Lhy0qp2Uvp4cNJ</t>
  </si>
  <si>
    <t>KSI, Tion Wayne, Swarmz</t>
  </si>
  <si>
    <t>Houdini (feat. Swarmz &amp; Tion Wayne)</t>
  </si>
  <si>
    <t>0.000415</t>
  </si>
  <si>
    <t>3lkYS3iMpWMVpaJ0yJAFrJ</t>
  </si>
  <si>
    <t>3ll9PUsB2KIliRoyGEUwFz</t>
  </si>
  <si>
    <t>Jack Black</t>
  </si>
  <si>
    <t>Peaches</t>
  </si>
  <si>
    <t>Back Lot Music</t>
  </si>
  <si>
    <t>3loy88Lp5qoTHhL8GhRfVZ</t>
  </si>
  <si>
    <t>Norm Ender</t>
  </si>
  <si>
    <t>Mekanın Sahibi</t>
  </si>
  <si>
    <t>Independent</t>
  </si>
  <si>
    <t>3lyeSiAIdLoZUHhV8psOTI</t>
  </si>
  <si>
    <t>Feed Me Dope</t>
  </si>
  <si>
    <t>3m2aDCqn8eT5ElXDUiboGU</t>
  </si>
  <si>
    <t>Lil Yachty, Playboi Carti</t>
  </si>
  <si>
    <t>Get Dripped (feat. Playboi Carti)</t>
  </si>
  <si>
    <t>3m660poUr1chesgkkjQM7P</t>
  </si>
  <si>
    <t>3mQ6SLdxxaL52Yte7KF2Ks</t>
  </si>
  <si>
    <t>3mRF0YNsDdFKFnxwg16hSz</t>
  </si>
  <si>
    <t>VUELVE CANDY B</t>
  </si>
  <si>
    <t>3mRcWCyteY2133a7xVMrYw</t>
  </si>
  <si>
    <t>Future, The Weeknd</t>
  </si>
  <si>
    <t>Comin Out Strong (feat. The Weeknd)</t>
  </si>
  <si>
    <t>0.29</t>
  </si>
  <si>
    <t>3mzbab4H0iZYkHggSEj0UX</t>
  </si>
  <si>
    <t>Oi Balde - Ao Vivo</t>
  </si>
  <si>
    <t>3nAp4IvdMPPWEH9uuXFFV5</t>
  </si>
  <si>
    <t>Kelly Clarkson</t>
  </si>
  <si>
    <t>Underneath the Tree</t>
  </si>
  <si>
    <t>0.0013</t>
  </si>
  <si>
    <t>3nNmRE0DxHC6ZaKkrpUumS</t>
  </si>
  <si>
    <t>Bad Bunny, Young Miko</t>
  </si>
  <si>
    <t>FINA</t>
  </si>
  <si>
    <t>3nOz1U41SZZ0N3fuUWr9nb</t>
  </si>
  <si>
    <t>Emmy Meli</t>
  </si>
  <si>
    <t>I AM WOMAN</t>
  </si>
  <si>
    <t>Disruptor Records/Arista Records</t>
  </si>
  <si>
    <t>3nS9a01VvXHQriLqJYwRqG</t>
  </si>
  <si>
    <t>DOLLAZ ON MY HEAD (feat. Young Thug)</t>
  </si>
  <si>
    <t>3nY8AqaMNNHHLYV4380ol0</t>
  </si>
  <si>
    <t>StarBoi3, Doja Cat</t>
  </si>
  <si>
    <t>Dick (feat. Doja Cat)</t>
  </si>
  <si>
    <t>Not specified</t>
  </si>
  <si>
    <t>3nc420PXjTdBV5TN0gCFkS</t>
  </si>
  <si>
    <t>Martin Garrix, Khalid</t>
  </si>
  <si>
    <t>Ocean (feat. Khalid)</t>
  </si>
  <si>
    <t>3ncgNpxLoBQ65ABk4djDyd</t>
  </si>
  <si>
    <t>3ndCsZfq8OVwwkz9mmZvUz</t>
  </si>
  <si>
    <t>3nhGk6VnrDHy67pXvMhdPa</t>
  </si>
  <si>
    <t>Sam Ryder</t>
  </si>
  <si>
    <t>SPACE MAN</t>
  </si>
  <si>
    <t>3nkW3TPQjBip1lER4h78NX</t>
  </si>
  <si>
    <t>papercuts</t>
  </si>
  <si>
    <t>3npzogdOEiVsieXmmhBepL</t>
  </si>
  <si>
    <t>Maren Morris</t>
  </si>
  <si>
    <t>The Bones</t>
  </si>
  <si>
    <t>Columbia Nashville</t>
  </si>
  <si>
    <t>3nqQXoyQOWXiESFLlDF1hG</t>
  </si>
  <si>
    <t>3nsfB1vus2qaloUdcBZvDu</t>
  </si>
  <si>
    <t>All Too Well (Taylor's Version)</t>
  </si>
  <si>
    <t>0.0171</t>
  </si>
  <si>
    <t>3o1CUVeHIid49sabk6A6Nf</t>
  </si>
  <si>
    <t>Kygo, Avicii, Sandro Cavazza</t>
  </si>
  <si>
    <t>Forever Yours - Avicii Tribute</t>
  </si>
  <si>
    <t>3o9kpgkIcffx0iSwxhuNI2</t>
  </si>
  <si>
    <t>Em Beihold</t>
  </si>
  <si>
    <t>Numb Little Bug</t>
  </si>
  <si>
    <t>Republic Records/Moon Projects, LLC.</t>
  </si>
  <si>
    <t>3oDkdAySo1VQQG0ptV7uwa</t>
  </si>
  <si>
    <t>3oGVx9RBmiYGv5ZCecWLkx</t>
  </si>
  <si>
    <t>Forever Winter (Taylor's Version) (From The Vault)</t>
  </si>
  <si>
    <t>3oHkMCVJyOcjg5FhfLc2Rq</t>
  </si>
  <si>
    <t>A$AP Rocky, Moby, T.I., Kid Cudi</t>
  </si>
  <si>
    <t>A$AP Forever REMIX (feat. Moby, T.I. &amp; Kid Cudi)</t>
  </si>
  <si>
    <t>3oNnzH6hmqIGIhJ1NcHlrh</t>
  </si>
  <si>
    <t>CORAZÓN VACÍO</t>
  </si>
  <si>
    <t>3oRW9ZGPRbLRMneQ5lwflt</t>
  </si>
  <si>
    <t>Stephanie Beatriz</t>
  </si>
  <si>
    <t>Waiting On A Miracle</t>
  </si>
  <si>
    <t>3oZ6dlSfCE9gZ55MGPJctc</t>
  </si>
  <si>
    <t>’98 Braves</t>
  </si>
  <si>
    <t>3oZZfVvLJuDYc4Vn3A63Fw</t>
  </si>
  <si>
    <t>Polar Opposites</t>
  </si>
  <si>
    <t>3obgSF06ki98lYNLNq5vCB</t>
  </si>
  <si>
    <t>Juice WRLD, Lil Uzi Vert</t>
  </si>
  <si>
    <t>Wasted (feat. Lil Uzi Vert)</t>
  </si>
  <si>
    <t>3oh6SCCeLuXhFpEyepla6G</t>
  </si>
  <si>
    <t>Blueface</t>
  </si>
  <si>
    <t>Thotiana</t>
  </si>
  <si>
    <t>3ojTJaonfkL96iIWa47SU3</t>
  </si>
  <si>
    <t>Chris Brown</t>
  </si>
  <si>
    <t>Questions</t>
  </si>
  <si>
    <t>3onYsG7nB3FwEVHYYWCrIM</t>
  </si>
  <si>
    <t>No Child Left Behind</t>
  </si>
  <si>
    <t>3op7HNwLli54MBjFGzIlZO</t>
  </si>
  <si>
    <t>Louder than bombs</t>
  </si>
  <si>
    <t>3orEOtd8CPL8GFlpRpKuoE</t>
  </si>
  <si>
    <t>Faith</t>
  </si>
  <si>
    <t>0.612</t>
  </si>
  <si>
    <t>3p6hnejEQYXkiTO1lAzVc0</t>
  </si>
  <si>
    <t>Euphoria</t>
  </si>
  <si>
    <t>3p7XQpdt8Dr6oMXSvRZ9bg</t>
  </si>
  <si>
    <t>3pCt2wRdBDa2kCisIdHWgF</t>
  </si>
  <si>
    <t>Pamungkas</t>
  </si>
  <si>
    <t>To the Bone</t>
  </si>
  <si>
    <t>Mas Pam Records</t>
  </si>
  <si>
    <t>3pHkh7d0lzM2AldUtz2x37</t>
  </si>
  <si>
    <t>3pI3nzi2Y0Iyj1nATDOeQV</t>
  </si>
  <si>
    <t>0.0968</t>
  </si>
  <si>
    <t>3pIigjAWkzwAonXpJ1fmSF</t>
  </si>
  <si>
    <t>Everybody Hates Me</t>
  </si>
  <si>
    <t>0.00836</t>
  </si>
  <si>
    <t>3pJa2fy3VW7Uxrzzz0k1A7</t>
  </si>
  <si>
    <t>Angeklagt</t>
  </si>
  <si>
    <t>3pTScODwk9tggZzmuH6xDY</t>
  </si>
  <si>
    <t>Young Thug, Lil Uzi Vert</t>
  </si>
  <si>
    <t>What's the Move (feat. Lil Uzi Vert)</t>
  </si>
  <si>
    <t>0.0431</t>
  </si>
  <si>
    <t>3pUa0ZxdSeaJXm0EIydD3F</t>
  </si>
  <si>
    <t>Would've, Could've, Should've</t>
  </si>
  <si>
    <t>3pWcj8hxj3fsb9TDAcMpEl</t>
  </si>
  <si>
    <t>The Chainsmokers, Drew Love</t>
  </si>
  <si>
    <t>3pZO6GoVPeSYDxxsH6vCdj</t>
  </si>
  <si>
    <t>Dreamville, J. Cole, Young Nudy</t>
  </si>
  <si>
    <t>Sunset (with J. Cole feat. Young Nudy)</t>
  </si>
  <si>
    <t>3pdQTWpq09XCBosbTtYIiZ</t>
  </si>
  <si>
    <t>Winter Wonderland - Remastered</t>
  </si>
  <si>
    <t>3pm4XtcsRIFFtH2UErk62R</t>
  </si>
  <si>
    <t>CANCIÓN CON YANDEL</t>
  </si>
  <si>
    <t>3pv7Q5v2dpdefwdWIvE7yH</t>
  </si>
  <si>
    <t>Shake It Off (Taylor's Version)</t>
  </si>
  <si>
    <t>3pzjHKrQSvXGHQ98dx18HI</t>
  </si>
  <si>
    <t>What Do You Mean?</t>
  </si>
  <si>
    <t>3qCeq0rWK67SoBDgFd2sId</t>
  </si>
  <si>
    <t>José Feliciano</t>
  </si>
  <si>
    <t>Feliz Navidad</t>
  </si>
  <si>
    <t>3qKCDFZp192KBEEtFj7fDa</t>
  </si>
  <si>
    <t>3qM0vBxIe4VUbK0Z0smuVP</t>
  </si>
  <si>
    <t>Jhayco, Anuel AA, J Balvin</t>
  </si>
  <si>
    <t>Medusa</t>
  </si>
  <si>
    <t>3qN5qMTKyEEmiTZD38BNTT</t>
  </si>
  <si>
    <t>3qQbCzHBycnDpGskqOWY0E</t>
  </si>
  <si>
    <t>3qXZqXGniqNt3PK2CBSZgM</t>
  </si>
  <si>
    <t>Eladio Carrion, Myke Towers</t>
  </si>
  <si>
    <t>Si La Calle Llama - Remix</t>
  </si>
  <si>
    <t>0.564</t>
  </si>
  <si>
    <t>3qXsX3mYSsD1DmAvc3PE3N</t>
  </si>
  <si>
    <t>Love You Anyway</t>
  </si>
  <si>
    <t>3qgPpwtuRu5oP8EtFSj8HE</t>
  </si>
  <si>
    <t>3qhlB30KknSejmIvZZLjOD</t>
  </si>
  <si>
    <t>Djo</t>
  </si>
  <si>
    <t>End of Beginning</t>
  </si>
  <si>
    <t>3qk4wRMDlaeagZGjSYbsOV</t>
  </si>
  <si>
    <t>G-Eazy, Charlie Puth</t>
  </si>
  <si>
    <t>3qmvK8QARSPkFTuKeIXSbs</t>
  </si>
  <si>
    <t>Bleed It Out</t>
  </si>
  <si>
    <t>3qnoOm4fwZPBS116f5hpgF</t>
  </si>
  <si>
    <t>All Mine</t>
  </si>
  <si>
    <t>3qoftcUZaUOncvIYjFSPdE</t>
  </si>
  <si>
    <t>Bejeweled</t>
  </si>
  <si>
    <t>0.0618</t>
  </si>
  <si>
    <t>3r1cV21xPMkgCmxk8VqWOB</t>
  </si>
  <si>
    <t>Cherry Lady</t>
  </si>
  <si>
    <t>3r8RuvgbX9s7ammBn07D3W</t>
  </si>
  <si>
    <t>Ditto</t>
  </si>
  <si>
    <t>0.027</t>
  </si>
  <si>
    <t>3r9FFjLrAIQjoR8pSHVPC9</t>
  </si>
  <si>
    <t>Outro : Ego</t>
  </si>
  <si>
    <t>0.0121</t>
  </si>
  <si>
    <t>3rFF7kSm5qBOOPs6ljFgPp</t>
  </si>
  <si>
    <t>J. Cole, kiLL edward</t>
  </si>
  <si>
    <t>The Cut Off (feat. kiLL edward)</t>
  </si>
  <si>
    <t>3rOSwuTsUlJp0Pu0MkN8r8</t>
  </si>
  <si>
    <t>3rPAD722s5FFNnwjC91t7Z</t>
  </si>
  <si>
    <t>Anuel AA</t>
  </si>
  <si>
    <t>Quiere Beber</t>
  </si>
  <si>
    <t>2018 Real Hasta La Muerte, Inc.</t>
  </si>
  <si>
    <t>3rRin3LyLY92kpEbkCgwf4</t>
  </si>
  <si>
    <t>Os Barões Da Pisadinha, Xand Avião</t>
  </si>
  <si>
    <t>Basta Você Me Ligar - Ao Vivo</t>
  </si>
  <si>
    <t>0.5</t>
  </si>
  <si>
    <t>3rUGC1vUpkDG9CZFHMur1t</t>
  </si>
  <si>
    <t>greedy</t>
  </si>
  <si>
    <t>3rV5y8rcQrwRt9fWGLmjOQ</t>
  </si>
  <si>
    <t>3rWDp9tBPQR9z6U5YyRSK4</t>
  </si>
  <si>
    <t>Midnight Rain</t>
  </si>
  <si>
    <t>3rb0tMq42WfggucPm0HHkA</t>
  </si>
  <si>
    <t>MEDUZA, James Carter, Elley Duhé, FAST BOY</t>
  </si>
  <si>
    <t>Bad Memories (feat. Elley Duhé &amp; FAST BOY)</t>
  </si>
  <si>
    <t>3rdAz1fbUfZxYgaCviYhRo</t>
  </si>
  <si>
    <t>Todo De Ti</t>
  </si>
  <si>
    <t>3rgjBiAMVGnxmsTDmUy8vb</t>
  </si>
  <si>
    <t>Farruko, Bad Bunny, Rvssian</t>
  </si>
  <si>
    <t>Krippy Kush</t>
  </si>
  <si>
    <t>0.0668</t>
  </si>
  <si>
    <t>3rmo8F54jFF8OgYsqTxm5d</t>
  </si>
  <si>
    <t>Bad Habits</t>
  </si>
  <si>
    <t>3rq5w4bQGigXOfdN30ATJt</t>
  </si>
  <si>
    <t>Do I Wanna Know?</t>
  </si>
  <si>
    <t>3ruoIF2UnoXdzK8mR61ebq</t>
  </si>
  <si>
    <t>21 Savage, Metro Boomin, Young Thug</t>
  </si>
  <si>
    <t>Rich Nigga Shit (feat. Young Thug)</t>
  </si>
  <si>
    <t>3ryjLm3oupIjJFGc39naNi</t>
  </si>
  <si>
    <t>dimple</t>
  </si>
  <si>
    <t>3s3VVLE1kB7Xk2AoJKlGmr</t>
  </si>
  <si>
    <t>Overnight</t>
  </si>
  <si>
    <t>0.00138</t>
  </si>
  <si>
    <t>3s4mrPrEFFPF0LmAfutW0n</t>
  </si>
  <si>
    <t>Young Thug, J. Cole, Travis Scott</t>
  </si>
  <si>
    <t>The London (feat. J. Cole &amp; Travis Scott)</t>
  </si>
  <si>
    <t>0.0249</t>
  </si>
  <si>
    <t>3sJHkcxojoJD2Ytbo1yLLF</t>
  </si>
  <si>
    <t>0.0852</t>
  </si>
  <si>
    <t>3sNVsP50132BTNlImLx70i</t>
  </si>
  <si>
    <t>Bound 2</t>
  </si>
  <si>
    <t>Rock The World/IDJ/Kanye/LP6</t>
  </si>
  <si>
    <t>3sW3oSbzsfecv9XoUdGs7h</t>
  </si>
  <si>
    <t>Enchanted (Taylor's Version)</t>
  </si>
  <si>
    <t>0.012</t>
  </si>
  <si>
    <t>3sa06xVNmLLYIxdNNmVQN8</t>
  </si>
  <si>
    <t>Jax Jones, MNEK</t>
  </si>
  <si>
    <t>Where Did You Go? (feat. MNEK)</t>
  </si>
  <si>
    <t>3sd2p4kE7xQmFH3lPnFl6h</t>
  </si>
  <si>
    <t>Davi Kneip, Mc Frog, Dj Gabriel do Borel, Luísa Sonza</t>
  </si>
  <si>
    <t>sentaDONA (Remix) s2</t>
  </si>
  <si>
    <t>Davi Kneip</t>
  </si>
  <si>
    <t>3soOPBuMK8YMdWnV7xpEyf</t>
  </si>
  <si>
    <t>Sean Paul, David Guetta, Becky G</t>
  </si>
  <si>
    <t>0.006</t>
  </si>
  <si>
    <t>3sqrvkNC6IPTIXvvbx9Arw</t>
  </si>
  <si>
    <t>3swc6WTsr7rl9DqQKQA55C</t>
  </si>
  <si>
    <t>Post Malone, Ty Dolla $ign</t>
  </si>
  <si>
    <t>Psycho (feat. Ty Dolla $ign)</t>
  </si>
  <si>
    <t>3szf2z1Cy1QMrtHrbn8rz9</t>
  </si>
  <si>
    <t>Elevate</t>
  </si>
  <si>
    <t>3t0ic4mkhvhamrKDkulB8v</t>
  </si>
  <si>
    <t>0.000374</t>
  </si>
  <si>
    <t>3t4KHjd8uQpJJ2fa0fRIpR</t>
  </si>
  <si>
    <t>High</t>
  </si>
  <si>
    <t>3t6j6WNv2OSn6qm5Vxynub</t>
  </si>
  <si>
    <t>Maluma, French Montana</t>
  </si>
  <si>
    <t>GPS (feat. French Montana)</t>
  </si>
  <si>
    <t>3t8pnImpBpOwxdtYBpKvA9</t>
  </si>
  <si>
    <t>The Motion</t>
  </si>
  <si>
    <t>3tAQNhm1o0kzldsI5QkrB1</t>
  </si>
  <si>
    <t>Aerosmith</t>
  </si>
  <si>
    <t>Dream On</t>
  </si>
  <si>
    <t>Aerosmith P&amp;D - Sony</t>
  </si>
  <si>
    <t>3tBZ60j1jQ7NJm8IjelyQe</t>
  </si>
  <si>
    <t>0.00039</t>
  </si>
  <si>
    <t>3tDqEKKUs6gf8zMvSuLyLA</t>
  </si>
  <si>
    <t>Lil Baby, Lil Uzi Vert</t>
  </si>
  <si>
    <t>Commercial (feat. Lil Uzi Vert)</t>
  </si>
  <si>
    <t>3tNE4i6TBqMdyTZxHDAn9B</t>
  </si>
  <si>
    <t>0.0684</t>
  </si>
  <si>
    <t>3tNMdL4qjzNHfo7rlVMESK</t>
  </si>
  <si>
    <t>HONEY (ARE U COMING?)</t>
  </si>
  <si>
    <t>0.00229</t>
  </si>
  <si>
    <t>3tYTyAt1q6BFBiGyYVOLhi</t>
  </si>
  <si>
    <t>Kendrick Lamar, Kodak Black</t>
  </si>
  <si>
    <t>Silent Hill</t>
  </si>
  <si>
    <t>3tcnWNjEXyXCbFR9zonrX2</t>
  </si>
  <si>
    <t>Topanga</t>
  </si>
  <si>
    <t>0.00587</t>
  </si>
  <si>
    <t>3tcoEYOZUHKB3RKNByIN13</t>
  </si>
  <si>
    <t>For Real</t>
  </si>
  <si>
    <t>3tiJUOfAEqIrLFRQgGgdoY</t>
  </si>
  <si>
    <t>Big One, FMK, Ke Personajes</t>
  </si>
  <si>
    <t>Un Finde | CROSSOVER #2</t>
  </si>
  <si>
    <t>Fifty One</t>
  </si>
  <si>
    <t>3tjFYV6RSFtuktYl3ZtYcq</t>
  </si>
  <si>
    <t>24kGoldn, iann dior</t>
  </si>
  <si>
    <t>Mood (feat. iann dior)</t>
  </si>
  <si>
    <t>3towKHKVOXCCcL1fHv6xFO</t>
  </si>
  <si>
    <t>Hailee Steinfeld, BloodPop®</t>
  </si>
  <si>
    <t>Capital Letters</t>
  </si>
  <si>
    <t>Republic/Universal/FSF</t>
  </si>
  <si>
    <t>3tt9i3Hhzq84dPS8H7iSiJ</t>
  </si>
  <si>
    <t>La Bachata</t>
  </si>
  <si>
    <t>0.583</t>
  </si>
  <si>
    <t>3tv697PZNnaQN0Mn2zGhS5</t>
  </si>
  <si>
    <t>A Gente Fez Amor - Ao Vivo</t>
  </si>
  <si>
    <t>3u1S1OmAUhx5DRlLrXqyp3</t>
  </si>
  <si>
    <t>3uB8KqnEoQq5bTQ1JFHJ7Y</t>
  </si>
  <si>
    <t>Loredana, Mozzik</t>
  </si>
  <si>
    <t>ROMEO &amp; JULIET</t>
  </si>
  <si>
    <t>3uJFmluXzYedoJcvhpC1AW</t>
  </si>
  <si>
    <t>Cardi B, Kanye West, Lil Durk</t>
  </si>
  <si>
    <t>Hot Shit (feat. Ye &amp; Lil Durk)</t>
  </si>
  <si>
    <t>0.00152</t>
  </si>
  <si>
    <t>3uMB82o0qa7erhiZBW9KQC</t>
  </si>
  <si>
    <t>Stormzy</t>
  </si>
  <si>
    <t>Big For Your Boots</t>
  </si>
  <si>
    <t>3uMO7jmdXxwSijvxNXDgE4</t>
  </si>
  <si>
    <t>0.000575</t>
  </si>
  <si>
    <t>3uUuGVFu1V7jTQL60S1r8z</t>
  </si>
  <si>
    <t>Lost Frequencies, Calum Scott</t>
  </si>
  <si>
    <t>Where Are You Now</t>
  </si>
  <si>
    <t>0.515</t>
  </si>
  <si>
    <t>3uVPLtkmDu8pDkYEAVqbgS</t>
  </si>
  <si>
    <t>Juice WRLD, benny blanco</t>
  </si>
  <si>
    <t>Real Shit (with benny blanco)</t>
  </si>
  <si>
    <t>0.605</t>
  </si>
  <si>
    <t>3uYDO9dPLTVrgfwg7EYXSf</t>
  </si>
  <si>
    <t>Lift Yourself</t>
  </si>
  <si>
    <t>0.0108</t>
  </si>
  <si>
    <t>3uayvzcbqFydIbgUeC6EJh</t>
  </si>
  <si>
    <t>closure</t>
  </si>
  <si>
    <t>3uc8AGNL0KbvISIrjnfRvN</t>
  </si>
  <si>
    <t>3uhBIQ7tv8j1FME8cFGEfG</t>
  </si>
  <si>
    <t>3uhTOxvu2h2YEm0uPNF2vi</t>
  </si>
  <si>
    <t>Doch in der Nacht</t>
  </si>
  <si>
    <t>3ujiq7yK4Uan5z4876fHLK</t>
  </si>
  <si>
    <t>DJ Robin, Schürze</t>
  </si>
  <si>
    <t>Layla</t>
  </si>
  <si>
    <t>Polydor x Island Records &amp; Kontor New Media &amp; Summerfield Records</t>
  </si>
  <si>
    <t>0.00134</t>
  </si>
  <si>
    <t>3umS4y3uQDkqekNjVpiRUs</t>
  </si>
  <si>
    <t>Nicky Jam</t>
  </si>
  <si>
    <t>El Amante</t>
  </si>
  <si>
    <t>3uwnnTQcHM1rDqSfA4gQNz</t>
  </si>
  <si>
    <t>Cool for the Summer</t>
  </si>
  <si>
    <t>0.00425</t>
  </si>
  <si>
    <t>3v1zVVdzNVNt7vmI9VG2gq</t>
  </si>
  <si>
    <t>Migos, Polo G</t>
  </si>
  <si>
    <t>Malibu (feat. Polo G)</t>
  </si>
  <si>
    <t>3vAn0qZzdyuHamcrpkfiX3</t>
  </si>
  <si>
    <t>How You Like That</t>
  </si>
  <si>
    <t>0.0694</t>
  </si>
  <si>
    <t>3vJcz8exedHCjQ9ed95NqU</t>
  </si>
  <si>
    <t>Every Angel is Terrifying</t>
  </si>
  <si>
    <t>3vKYvbzB7801a5qd47pxkm</t>
  </si>
  <si>
    <t>Mora, Quevedo</t>
  </si>
  <si>
    <t>APA</t>
  </si>
  <si>
    <t>0.712</t>
  </si>
  <si>
    <t>3vXnuFnC5RhPGwsFi0ORcI</t>
  </si>
  <si>
    <t>Santé</t>
  </si>
  <si>
    <t>3vcLw8QA3yCOkrj9oLSZNs</t>
  </si>
  <si>
    <t>Kanii, PR1ISVX</t>
  </si>
  <si>
    <t>I Know - PR1SVX Edit</t>
  </si>
  <si>
    <t>Masked Records/Warner Records</t>
  </si>
  <si>
    <t>3vgNmjuRDnGLxUFGCLkwpm</t>
  </si>
  <si>
    <t>David Guetta, Lil Wayne, Nicki Minaj</t>
  </si>
  <si>
    <t>Light My Body Up (feat. Nicki Minaj &amp; Lil Wayne)</t>
  </si>
  <si>
    <t>0.00365</t>
  </si>
  <si>
    <t>3vkCueOmm7xQDoJ17W1Pm3</t>
  </si>
  <si>
    <t>Mitski</t>
  </si>
  <si>
    <t>My Love Mine All Mine</t>
  </si>
  <si>
    <t>Dead Oceans</t>
  </si>
  <si>
    <t>0.868</t>
  </si>
  <si>
    <t>3vySEUpD0tc801F2WZDLYw</t>
  </si>
  <si>
    <t>Tyga, Doja Cat</t>
  </si>
  <si>
    <t>Freaky Deaky</t>
  </si>
  <si>
    <t>Kemosabe / RCA Records / Last Kings Music / EMPIRE</t>
  </si>
  <si>
    <t>3w0w2T288dec0mgeZZqoNN</t>
  </si>
  <si>
    <t>¥$, Kanye West, Ty Dolla $ign, Rich The Kid, Playboi Carti</t>
  </si>
  <si>
    <t>CARNIVAL</t>
  </si>
  <si>
    <t>3w1WjD2zJqjBjDz5fwqQPJ</t>
  </si>
  <si>
    <t>Tyler Herro</t>
  </si>
  <si>
    <t>0.0872</t>
  </si>
  <si>
    <t>3w9VRlKPvNxj40RdUGRweH</t>
  </si>
  <si>
    <t>dorothea</t>
  </si>
  <si>
    <t>3wAI7MIQtTgwcRmwchPZBc</t>
  </si>
  <si>
    <t>Big Sean, Metro Boomin, Travis Scott</t>
  </si>
  <si>
    <t>Go Legend (&amp; Metro Boomin)</t>
  </si>
  <si>
    <t>3wFLWP0FcIqHK1wb1CPthQ</t>
  </si>
  <si>
    <t>fake smile</t>
  </si>
  <si>
    <t>3wH4eUkJ1rL5xTU8PZZyOy</t>
  </si>
  <si>
    <t>Rose Colored Lenses</t>
  </si>
  <si>
    <t>3wScL5W8H40zzCKN0atfBk</t>
  </si>
  <si>
    <t>Lil Wayne, Swizz Beatz</t>
  </si>
  <si>
    <t>Uproar</t>
  </si>
  <si>
    <t>3wYRLYuO1M88d8woWUIxct</t>
  </si>
  <si>
    <t>3whrwq4DtvucphBPUogRuJ</t>
  </si>
  <si>
    <t>Camila Cabello, Daddy Yankee</t>
  </si>
  <si>
    <t>Havana - Remix</t>
  </si>
  <si>
    <t>3wlIAXSDtlD9iU8ysld06Z</t>
  </si>
  <si>
    <t>Peso Pluma, Jasiel Nuñez, Junior H</t>
  </si>
  <si>
    <t>BIPOLAR</t>
  </si>
  <si>
    <t>3wwo0bJvDSorOpNfzEkfXx</t>
  </si>
  <si>
    <t>Let Me Know (I Wonder Why Freestyle)</t>
  </si>
  <si>
    <t>3xIMkM5LgbVDkpO74O3Np3</t>
  </si>
  <si>
    <t>3xKsf9qdS1CyvXSMEid6g8</t>
  </si>
  <si>
    <t>Pink + White</t>
  </si>
  <si>
    <t>3xMHXmedL5Rvfxmiar9Ryv</t>
  </si>
  <si>
    <t>Anirudh Ravichander, Arijit Singh, Shilpa Rao, Kumaar</t>
  </si>
  <si>
    <t>Chaleya</t>
  </si>
  <si>
    <t>3xRH6FPVtheDyNla3T1FE7</t>
  </si>
  <si>
    <t>Hrs &amp; Hrs</t>
  </si>
  <si>
    <t>3xWEI23MLJrD0dpDcDUTW6</t>
  </si>
  <si>
    <t>Juan Magán, Belinda, Manuel Turizo, Snova, B-Case</t>
  </si>
  <si>
    <t>Déjate Llevar</t>
  </si>
  <si>
    <t>3xWGA8pa0IKFI7IMPri4P0</t>
  </si>
  <si>
    <t>Shivers</t>
  </si>
  <si>
    <t>3xXBsjrbG1xQIm1xv1cKOt</t>
  </si>
  <si>
    <t>One More Light</t>
  </si>
  <si>
    <t>0.904</t>
  </si>
  <si>
    <t>3xYJScVfxByb61dYHTwiby</t>
  </si>
  <si>
    <t>Hits Different</t>
  </si>
  <si>
    <t>3xaugmCyXrVkrDTXbFkMW3</t>
  </si>
  <si>
    <t>Sanctuary</t>
  </si>
  <si>
    <t>3xcCix7Jv1Rp90YVmgo35D</t>
  </si>
  <si>
    <t>3xgT3xIlFGqZjYW9QlhJWp</t>
  </si>
  <si>
    <t>Sam Smith, Normani</t>
  </si>
  <si>
    <t>Dancing With A Stranger (with Normani)</t>
  </si>
  <si>
    <t>3xv8JksRyqHa1lwkM9xvJf</t>
  </si>
  <si>
    <t>3y3brCCecHC3Db18aIOnny</t>
  </si>
  <si>
    <t>Kygo, Rita Ora</t>
  </si>
  <si>
    <t>Carry On (from the Original Motion Picture "POKÉMON Detective Pikachu")</t>
  </si>
  <si>
    <t>Palm Tree Records/RCA Records</t>
  </si>
  <si>
    <t>3yHyiUDJdz02FZ6jfUbsmY</t>
  </si>
  <si>
    <t>Arijit Singh, Shreyas Puranik, Siddharth - Garima</t>
  </si>
  <si>
    <t>Satranga (From "ANIMAL")</t>
  </si>
  <si>
    <t>0.735</t>
  </si>
  <si>
    <t>3yII7UwgLF6K5zW3xad3MP</t>
  </si>
  <si>
    <t>22 (Taylor's Version)</t>
  </si>
  <si>
    <t>0.000443</t>
  </si>
  <si>
    <t>3yMC1KsTwh0ceXdIe4QQAQ</t>
  </si>
  <si>
    <t>Lauren Spencer Smith</t>
  </si>
  <si>
    <t>Fingers Crossed</t>
  </si>
  <si>
    <t>Three Name Productions, Inc./ Island Records &amp; Republic Records</t>
  </si>
  <si>
    <t>0.618</t>
  </si>
  <si>
    <t>3yNJkriPzWjkkDAWHIAVUq</t>
  </si>
  <si>
    <t>Ours (Taylor’s Version)</t>
  </si>
  <si>
    <t>3yNZ5r3LKfdmjoS3gkhUCT</t>
  </si>
  <si>
    <t>Billie Eilish, Justin Bieber</t>
  </si>
  <si>
    <t>bad guy (with Justin Bieber)</t>
  </si>
  <si>
    <t>3yOlyBJuViE2YSGn3nVE1K</t>
  </si>
  <si>
    <t>Camila Cabello, DaBaby</t>
  </si>
  <si>
    <t>My Oh My (feat. DaBaby)</t>
  </si>
  <si>
    <t>3yTkoTuiKRGL2VAlQd7xsC</t>
  </si>
  <si>
    <t>TOMORROW X TOGETHER, Seori</t>
  </si>
  <si>
    <t>0X1=LOVESONG (I Know I Love You) feat. Seori</t>
  </si>
  <si>
    <t>3yZCjDTxzZxx1kll1sRjGc</t>
  </si>
  <si>
    <t>Ufo361, CÉLINE</t>
  </si>
  <si>
    <t>Emotions 2.0</t>
  </si>
  <si>
    <t>0.386</t>
  </si>
  <si>
    <t>3yaYgjEFkRw3PVjW9mV1TO</t>
  </si>
  <si>
    <t>Smiley, Drake</t>
  </si>
  <si>
    <t>Over The Top (feat. Drake)</t>
  </si>
  <si>
    <t>3ydI3CesHBnaY01Qff9jOr</t>
  </si>
  <si>
    <t>Choker</t>
  </si>
  <si>
    <t>3yfqSUWxFvZELEM4PmlwIR</t>
  </si>
  <si>
    <t>The Real Slim Shady</t>
  </si>
  <si>
    <t>3z6XUommYDWPHeFhmhhT6j</t>
  </si>
  <si>
    <t>Message In A Bottle (Taylor's Version) (From The Vault)</t>
  </si>
  <si>
    <t>0.00188</t>
  </si>
  <si>
    <t>3zJw3rugfpVrmBeDDnUYzy</t>
  </si>
  <si>
    <t>3zKST4nk4QJE77oLjUZ0Ng</t>
  </si>
  <si>
    <t>Hey Brother</t>
  </si>
  <si>
    <t>3zSSCPpLZ5Oc8nelhhGjKz</t>
  </si>
  <si>
    <t>AUR</t>
  </si>
  <si>
    <t>Tu hai kahan</t>
  </si>
  <si>
    <t>3zZqro4MGeFOR40HxFEPlv</t>
  </si>
  <si>
    <t>Céline Dion</t>
  </si>
  <si>
    <t>Happy Xmas (War Is Over)</t>
  </si>
  <si>
    <t>3zesxb7sOGbeSwUrzLUP0f</t>
  </si>
  <si>
    <t>Palace</t>
  </si>
  <si>
    <t>3zkyus0njMCL6phZmNNEeN</t>
  </si>
  <si>
    <t>LET GO</t>
  </si>
  <si>
    <t>3zl7j5ua8mF4JDYuxrfo01</t>
  </si>
  <si>
    <t>Ed Sheeran, Andrea Bocelli</t>
  </si>
  <si>
    <t>Perfect Symphony (Ed Sheeran &amp; Andrea Bocelli)</t>
  </si>
  <si>
    <t>3zoYkqS4y2BsGVShPL2nTE</t>
  </si>
  <si>
    <t>CNCO, Little Mix</t>
  </si>
  <si>
    <t>Reggaetón Lento (Remix)</t>
  </si>
  <si>
    <t>3zpGLSQ8QbbUnNjweWPLMD</t>
  </si>
  <si>
    <t>$NOT, A$AP Rocky</t>
  </si>
  <si>
    <t>0.0725</t>
  </si>
  <si>
    <t>3zs87EV3EZSh2UpiXxT52Y</t>
  </si>
  <si>
    <t>Belly, The Weeknd, Young Thug</t>
  </si>
  <si>
    <t>Better Believe</t>
  </si>
  <si>
    <t>3zxrecYFao03IrrcyFiaMU</t>
  </si>
  <si>
    <t>Louis Tomlinson</t>
  </si>
  <si>
    <t>Miss You</t>
  </si>
  <si>
    <t>401160izncPtca3CmX3dvM</t>
  </si>
  <si>
    <t>Kendrick Lamar, Summer Walker, Ghostface Killah</t>
  </si>
  <si>
    <t>Purple Hearts</t>
  </si>
  <si>
    <t>40EXFgNMOIQRQOwJZ8mJkC</t>
  </si>
  <si>
    <t>J Hus, Drake</t>
  </si>
  <si>
    <t>Who Told You (feat. Drake)</t>
  </si>
  <si>
    <t>40FLJc17FMZaPmCQEEZgB0</t>
  </si>
  <si>
    <t>40IiSjljbAhrSbdJ3HxSfH</t>
  </si>
  <si>
    <t>March 14</t>
  </si>
  <si>
    <t>40KuvsFD0zpUFuCcmt5Xm0</t>
  </si>
  <si>
    <t>Ex Bitch</t>
  </si>
  <si>
    <t>40OMBMYRk5IQL6xCzGM0JA</t>
  </si>
  <si>
    <t>Martin Garrix, Macklemore, Fall Out Boy</t>
  </si>
  <si>
    <t>Summer Days (feat. Macklemore &amp; Patrick Stump of Fall Out Boy)</t>
  </si>
  <si>
    <t>40SBS57su9xLiE1WqkXOVr</t>
  </si>
  <si>
    <t>LF SYSTEM</t>
  </si>
  <si>
    <t>Afraid To Feel</t>
  </si>
  <si>
    <t>40T5GIqQ1CegGm2PTEl8Bu</t>
  </si>
  <si>
    <t>idontwannabeyouanymore</t>
  </si>
  <si>
    <t>40U8d12pC5UHqmHwXjHjjl</t>
  </si>
  <si>
    <t>Repeat After Me (Interlude)</t>
  </si>
  <si>
    <t>40UroIGvsMPLPBYwH8rMNA</t>
  </si>
  <si>
    <t>Vice, Jasmine Thompson, Skizzy Mars</t>
  </si>
  <si>
    <t>Steady 1234 (feat. Jasmine Thompson &amp; Skizzy Mars)</t>
  </si>
  <si>
    <t>40YbWniIEmqy6s58fYXLUh</t>
  </si>
  <si>
    <t>Never Love Again</t>
  </si>
  <si>
    <t>40YcuQysJ0KlGQTeGUosTC</t>
  </si>
  <si>
    <t>G-Eazy, Bebe Rexha</t>
  </si>
  <si>
    <t>Me, Myself &amp; I</t>
  </si>
  <si>
    <t>40iJIUlhi6renaREYGeIDS</t>
  </si>
  <si>
    <t>Drake, Travis Scott</t>
  </si>
  <si>
    <t>Fair Trade (with Travis Scott)</t>
  </si>
  <si>
    <t>40mjsnRjCpycdUw3xhS20g</t>
  </si>
  <si>
    <t>JACKBOYS, Pop Smoke, Travis Scott</t>
  </si>
  <si>
    <t>GATTI</t>
  </si>
  <si>
    <t>40nPimvmG05WYS7983bawZ</t>
  </si>
  <si>
    <t>Cry for Me</t>
  </si>
  <si>
    <t>0.05</t>
  </si>
  <si>
    <t>40oKW22ZNNkEdZLJTScaQI</t>
  </si>
  <si>
    <t>Kodak Black, XXXTENTACION</t>
  </si>
  <si>
    <t>Roll in Peace (feat. XXXTENTACION)</t>
  </si>
  <si>
    <t>40qyPyljksBEqlNw5sW37T</t>
  </si>
  <si>
    <t>Habitual</t>
  </si>
  <si>
    <t>0.52</t>
  </si>
  <si>
    <t>40rXWke6SnXiGkSmaT8ZUr</t>
  </si>
  <si>
    <t>Fantasía</t>
  </si>
  <si>
    <t>40uMIn2zJLAQhNXghRjBed</t>
  </si>
  <si>
    <t>Motley Crew</t>
  </si>
  <si>
    <t>0.0904</t>
  </si>
  <si>
    <t>40w8JmvwYUP2HUiXPxjy99</t>
  </si>
  <si>
    <t>Ak4:20, Pailita, Cris Mj</t>
  </si>
  <si>
    <t>Me Arrepentí</t>
  </si>
  <si>
    <t>Ak4:20</t>
  </si>
  <si>
    <t>410TZrK18uRjtsTunG14cl</t>
  </si>
  <si>
    <t>Middle of the Ocean</t>
  </si>
  <si>
    <t>410ZZP746AQeiywhKvXWCo</t>
  </si>
  <si>
    <t>SORRY NOT SORRY</t>
  </si>
  <si>
    <t>4178A5NkEjcsGc64jpBO6d</t>
  </si>
  <si>
    <t>Luis Fonsi, Stefflon Don</t>
  </si>
  <si>
    <t>Calypso</t>
  </si>
  <si>
    <t>4191RXFPa7Ge9XkA4cWlna</t>
  </si>
  <si>
    <t>41A89rj3GoMG6ktN37L7PG</t>
  </si>
  <si>
    <t>Alice</t>
  </si>
  <si>
    <t>0.00334</t>
  </si>
  <si>
    <t>41BzKiCrKpUQHS3TP0jmdr</t>
  </si>
  <si>
    <t>Agua de Jamaica</t>
  </si>
  <si>
    <t>41JPN7pZMTp1sumBOHOzHd</t>
  </si>
  <si>
    <t>Agust D, IU</t>
  </si>
  <si>
    <t>People Pt.2 (feat. IU)</t>
  </si>
  <si>
    <t>41L3O37CECZt3N7ziG2z7l</t>
  </si>
  <si>
    <t>41MCdlvXOl62B7Kv86Bb1v</t>
  </si>
  <si>
    <t>Empty</t>
  </si>
  <si>
    <t>0.0758</t>
  </si>
  <si>
    <t>41WQUSINanQHfhfKpFDsms</t>
  </si>
  <si>
    <t>Used To Be Young</t>
  </si>
  <si>
    <t>41bmnQZoDMQdDh5zyomtW7</t>
  </si>
  <si>
    <t>Lil Uzi Vert, Nicki Minaj</t>
  </si>
  <si>
    <t>Endless Fashion (feat. Nicki Minaj)</t>
  </si>
  <si>
    <t>41oY4WCTj5kccfesTVFnvN</t>
  </si>
  <si>
    <t>Bad Bunny, Jhayco</t>
  </si>
  <si>
    <t>Tarot</t>
  </si>
  <si>
    <t>41wZE5FpxbPaZqXtlmBhPG</t>
  </si>
  <si>
    <t>RIN, Bausa</t>
  </si>
  <si>
    <t>Keine Liebe</t>
  </si>
  <si>
    <t>41wtwzCZkXwpnakmwJ239F</t>
  </si>
  <si>
    <t>Si Veo a Tu Mamá</t>
  </si>
  <si>
    <t>41xKiK40e7MFu1bqcGSz1d</t>
  </si>
  <si>
    <t>PUNANI</t>
  </si>
  <si>
    <t>0.0186</t>
  </si>
  <si>
    <t>41zXlQxzTi6cGAjpOXyLYH</t>
  </si>
  <si>
    <t>421eObjg0DTm2qajJl5OJm</t>
  </si>
  <si>
    <t>Into the Unknown - Panic! At The Disco Version</t>
  </si>
  <si>
    <t>42CeaId2XNlxugDvyqHfDf</t>
  </si>
  <si>
    <t>0.633</t>
  </si>
  <si>
    <t>42NpUvd0I2kdIuMXX4nobE</t>
  </si>
  <si>
    <t>Nick Jonas, Anne-Marie, Mike Posner</t>
  </si>
  <si>
    <t>Remember I Told You</t>
  </si>
  <si>
    <t>Safehouse Records / Island Records</t>
  </si>
  <si>
    <t>42Tohunwlh34o0mgxYx5iq</t>
  </si>
  <si>
    <t>My Dawg</t>
  </si>
  <si>
    <t>42VsgItocQwOQC3XWZ8JNA</t>
  </si>
  <si>
    <t>Travis Scott, Playboi Carti</t>
  </si>
  <si>
    <t>FE!N (feat. Playboi Carti)</t>
  </si>
  <si>
    <t>42Xba467wgGvYrR2EE6s0i</t>
  </si>
  <si>
    <t>42ZrMq4BKsWDrrbMnMRYaK</t>
  </si>
  <si>
    <t>Jail</t>
  </si>
  <si>
    <t>42ahuAFlYGjIGBpVdHcLij</t>
  </si>
  <si>
    <t>Bizarrap, Duki, Nicki Nicole</t>
  </si>
  <si>
    <t>YaMeFui</t>
  </si>
  <si>
    <t>42koUxIEdY4kVqcLRjp6uE</t>
  </si>
  <si>
    <t>Mr.Rain</t>
  </si>
  <si>
    <t>SUPEREROI</t>
  </si>
  <si>
    <t>42lqBjPYlmL1EXpMDXvhSN</t>
  </si>
  <si>
    <t>0.657</t>
  </si>
  <si>
    <t>42m3eP1JJhtzffal9B136J</t>
  </si>
  <si>
    <t>7am On Bridle Path</t>
  </si>
  <si>
    <t>42zePe03Iq8tvFcJAIKkp8</t>
  </si>
  <si>
    <t>Miley Cyrus, Ghostface Killah</t>
  </si>
  <si>
    <t>D.R.E.A.M. (feat. Ghostface Killah)</t>
  </si>
  <si>
    <t>4356PL6jkERzJouVfQQkZo</t>
  </si>
  <si>
    <t>High Infidelity</t>
  </si>
  <si>
    <t>4356Typ82hUiFAynbLYbPn</t>
  </si>
  <si>
    <t>USHER, Pitbull</t>
  </si>
  <si>
    <t>DJ Got Us Fallin' In Love (feat. Pitbull)</t>
  </si>
  <si>
    <t>LaFace Records</t>
  </si>
  <si>
    <t>0.0338</t>
  </si>
  <si>
    <t>435g6uM0Atz3MyYwafHEss</t>
  </si>
  <si>
    <t>43CIWpJaJHRcI4mUSjqgc2</t>
  </si>
  <si>
    <t>Juice WRLD, Young Thug</t>
  </si>
  <si>
    <t>Bad Boy (with Young Thug)</t>
  </si>
  <si>
    <t>0.00215</t>
  </si>
  <si>
    <t>43NqTeL8pgBxKHPMiJKUP5</t>
  </si>
  <si>
    <t>Girl</t>
  </si>
  <si>
    <t>0.0325</t>
  </si>
  <si>
    <t>43PGPuHIlVOc04jrZVh9L6</t>
  </si>
  <si>
    <t>43TP6JCWXgkc2D7Xjz5hBr</t>
  </si>
  <si>
    <t>RAP DEVIL</t>
  </si>
  <si>
    <t>43V1z6QToNNWNldV4FEG6r</t>
  </si>
  <si>
    <t>Loud Luxury, Brando</t>
  </si>
  <si>
    <t>43ZyHQITOjhciSUUNPVRHc</t>
  </si>
  <si>
    <t>Gucci Gang</t>
  </si>
  <si>
    <t>43ay9lQZ5rfNcOOHhRF2cM</t>
  </si>
  <si>
    <t>Hugh Jackman, Keala Settle, Zac Efron, Zendaya, The Greatest Showman Ensemble</t>
  </si>
  <si>
    <t>The Greatest Show</t>
  </si>
  <si>
    <t>0.000239</t>
  </si>
  <si>
    <t>43cFjTTCD9Cni4aSL0sORz</t>
  </si>
  <si>
    <t>KYLE, Kehlani</t>
  </si>
  <si>
    <t>Playinwitme (feat. Kehlani)</t>
  </si>
  <si>
    <t>43dOwOq0mB4i6j4SpcSkqC</t>
  </si>
  <si>
    <t>Higher We Go - Intro</t>
  </si>
  <si>
    <t>0.0936</t>
  </si>
  <si>
    <t>43eRVwfXFkY3kXN4K47gNT</t>
  </si>
  <si>
    <t>Chico</t>
  </si>
  <si>
    <t>43iIQbw5hx986dUEZbr3eN</t>
  </si>
  <si>
    <t>43lYaovU2FoeuBMNusVVVW</t>
  </si>
  <si>
    <t>43qcs9NpJhDxtG91zxFkj7</t>
  </si>
  <si>
    <t>Wisin, Jhayco, Anuel AA, Los Legendarios, Myke Towers</t>
  </si>
  <si>
    <t>Fiel - Remix</t>
  </si>
  <si>
    <t>43rA71bccXFGD4C8GOpIlN</t>
  </si>
  <si>
    <t>I Forgot That You Existed</t>
  </si>
  <si>
    <t>43wzy7JxMEfvCh8ZFeZKYk</t>
  </si>
  <si>
    <t>Nick Jonas, Robin Schulz</t>
  </si>
  <si>
    <t>Right Now</t>
  </si>
  <si>
    <t>43y1WpBdnEy5TR9aZoSQL9</t>
  </si>
  <si>
    <t>I Wish You Would (Taylor's Version)</t>
  </si>
  <si>
    <t>0.00357</t>
  </si>
  <si>
    <t>43zdsphuZLzwA9k4DJhU0I</t>
  </si>
  <si>
    <t>444vevlQjTnKioLLncteGv</t>
  </si>
  <si>
    <t>Something Real</t>
  </si>
  <si>
    <t>0.000227</t>
  </si>
  <si>
    <t>447yWcDPg1ddgcHBLGpJC0</t>
  </si>
  <si>
    <t>Louis The Child, Wafia</t>
  </si>
  <si>
    <t>Better Not (with Wafia)</t>
  </si>
  <si>
    <t>Louis The Child / Interscope</t>
  </si>
  <si>
    <t>44ADyYoY5liaRa3EOAl4uf</t>
  </si>
  <si>
    <t>Slide Away</t>
  </si>
  <si>
    <t>44Fc0oSgRn1MFwu18TcY8S</t>
  </si>
  <si>
    <t>Ufo361, Ezhel</t>
  </si>
  <si>
    <t>Wir sind Kral</t>
  </si>
  <si>
    <t>44FzVABpR2cciquTqADA0D</t>
  </si>
  <si>
    <t>Young Miko</t>
  </si>
  <si>
    <t>Lisa</t>
  </si>
  <si>
    <t>The Wave Music Group</t>
  </si>
  <si>
    <t>44KKhCyI0BGS6LvVyDqJtH</t>
  </si>
  <si>
    <t>Esskeetit</t>
  </si>
  <si>
    <t>44ShclXTOOnYtt5CnCDeGV</t>
  </si>
  <si>
    <t>Robbery</t>
  </si>
  <si>
    <t>44V6EzbUSYgyfsNiP0FrlA</t>
  </si>
  <si>
    <t>44WLOqH7QayQOQdeUHeKUK</t>
  </si>
  <si>
    <t>We are Bulletproof : the Eternal</t>
  </si>
  <si>
    <t>44XjoNvtwevktFKjvVe1vH</t>
  </si>
  <si>
    <t>Bad Bunny, Buscabulla</t>
  </si>
  <si>
    <t>Andrea</t>
  </si>
  <si>
    <t>44ZJ4hLD5onikKsVLQaILr</t>
  </si>
  <si>
    <t>Vossi Bop</t>
  </si>
  <si>
    <t>#Merky Records</t>
  </si>
  <si>
    <t>44gRhRi2OhEf7moAUj6MD1</t>
  </si>
  <si>
    <t>The Bigger Picture</t>
  </si>
  <si>
    <t>0.0127</t>
  </si>
  <si>
    <t>44mYhOVgerj2qPjkGDVA6n</t>
  </si>
  <si>
    <t>It's Beginning To Look Like Christmas</t>
  </si>
  <si>
    <t>454Epa1vrCGFddHXKyC1kb</t>
  </si>
  <si>
    <t>Kanye West, Ant Clemons</t>
  </si>
  <si>
    <t>Water</t>
  </si>
  <si>
    <t>456WNXWhDwYOSf5SpTuqxd</t>
  </si>
  <si>
    <t>Florence + The Machine</t>
  </si>
  <si>
    <t>Dog Days Are Over</t>
  </si>
  <si>
    <t>45Egmo7icyopuzJN0oMEdk</t>
  </si>
  <si>
    <t>Khalid, Normani</t>
  </si>
  <si>
    <t>Love Lies (with Normani)</t>
  </si>
  <si>
    <t>0.0956</t>
  </si>
  <si>
    <t>45S5WTQEGOB1VHr1Q4FuPl</t>
  </si>
  <si>
    <t>Golden</t>
  </si>
  <si>
    <t>45ZGEdLxCZvdMX9jWlsAAx</t>
  </si>
  <si>
    <t>Why Don't We, Macklemore</t>
  </si>
  <si>
    <t>I Don't Belong In This Club</t>
  </si>
  <si>
    <t>45bE4HXI0AwGZXfZtMp8JR</t>
  </si>
  <si>
    <t>you broke me first</t>
  </si>
  <si>
    <t>45pUWUeEWGoSdH6UF162G8</t>
  </si>
  <si>
    <t>Broke Boys</t>
  </si>
  <si>
    <t>45wMBGri1PORPjM9PwFfrS</t>
  </si>
  <si>
    <t>Blank Space (Taylor's Version)</t>
  </si>
  <si>
    <t>463CkQjx2Zk1yXoBuierM9</t>
  </si>
  <si>
    <t>Dua Lipa, DaBaby</t>
  </si>
  <si>
    <t>Levitating (feat. DaBaby)</t>
  </si>
  <si>
    <t>0.00883</t>
  </si>
  <si>
    <t>463PQggkmk5tTw8ug0ahOX</t>
  </si>
  <si>
    <t>SZA, Justin Timberlake</t>
  </si>
  <si>
    <t>The Other Side (from Trolls World Tour)</t>
  </si>
  <si>
    <t>464uJVLmr0fDJGXOnciaDe</t>
  </si>
  <si>
    <t>Rosa</t>
  </si>
  <si>
    <t>466cKvZn1j45IpxDdYZqdA</t>
  </si>
  <si>
    <t>46D0hYb1B7qiU33VtXt21W</t>
  </si>
  <si>
    <t>Easy</t>
  </si>
  <si>
    <t>0.411</t>
  </si>
  <si>
    <t>46DwQbCUzWr4bT0Uu2lDK8</t>
  </si>
  <si>
    <t>Stan Kenton</t>
  </si>
  <si>
    <t>Lonesome Train</t>
  </si>
  <si>
    <t>46HNZY1i7O6jwTA7Slo2PI</t>
  </si>
  <si>
    <t>46HdsiK0uR26B2dY9QPzda</t>
  </si>
  <si>
    <t>Prince Royce, Shakira</t>
  </si>
  <si>
    <t>Deja vu</t>
  </si>
  <si>
    <t>46IZ0fSY2mpAiktS3KOqds</t>
  </si>
  <si>
    <t>46UMwpkxyIwzqhsaONm4wf</t>
  </si>
  <si>
    <t>46hzNOUOAlivuCZZ0wE3zi</t>
  </si>
  <si>
    <t>Sachin-Jigar, Varun Jain, Shadab Faridi, Altamash Faridi, Amitabh Bhattacharya</t>
  </si>
  <si>
    <t>Tere Vaaste (From "Zara Hatke Zara Bachke")</t>
  </si>
  <si>
    <t>Saregama</t>
  </si>
  <si>
    <t>46lvmzK8wxAy66tjzXXSh0</t>
  </si>
  <si>
    <t>Tal Vez</t>
  </si>
  <si>
    <t>46mT9NR7N9Zf5MolcrBgE3</t>
  </si>
  <si>
    <t>Chrome Heart Tags</t>
  </si>
  <si>
    <t>0.541</t>
  </si>
  <si>
    <t>46nvQpUDsxpS08UTFOeKTA</t>
  </si>
  <si>
    <t>MEDUZA, Hozier</t>
  </si>
  <si>
    <t>Tell It To My Heart</t>
  </si>
  <si>
    <t>0.0265</t>
  </si>
  <si>
    <t>46oHvXwpEZOFX518we1nJD</t>
  </si>
  <si>
    <t>CORSO</t>
  </si>
  <si>
    <t>46s57QULU02Voy0Kup6UEb</t>
  </si>
  <si>
    <t>Major Distribution</t>
  </si>
  <si>
    <t>478g4LSkyMB1PMkVOVmIaE</t>
  </si>
  <si>
    <t>KAROL G, Anuel AA, J Balvin</t>
  </si>
  <si>
    <t>LOCATION</t>
  </si>
  <si>
    <t>47EWMOElkkbMp5m9SBkx7d</t>
  </si>
  <si>
    <t>Alexander 23</t>
  </si>
  <si>
    <t>IDK You Yet</t>
  </si>
  <si>
    <t>0.884</t>
  </si>
  <si>
    <t>47EiUVwUp4C9fGccaPuUCS</t>
  </si>
  <si>
    <t>DÁKITI</t>
  </si>
  <si>
    <t>0.401</t>
  </si>
  <si>
    <t>47isJpIIO8m7BJEhiFhnaf</t>
  </si>
  <si>
    <t>47ohYW8e7dxCYn9qbUMBCI</t>
  </si>
  <si>
    <t>47otoIkhx3fkdivEXL5OB6</t>
  </si>
  <si>
    <t>Burl Ives</t>
  </si>
  <si>
    <t>47yD0e9MCRIB8dgUXPfyW3</t>
  </si>
  <si>
    <t>21 Savage, Young Thug, Metro Boomin</t>
  </si>
  <si>
    <t>pop ur shit</t>
  </si>
  <si>
    <t>48AJSd42lXpicsGqcgopof</t>
  </si>
  <si>
    <t>X ÚLTIMA VEZ</t>
  </si>
  <si>
    <t>48Ll1C6qAnP2UjnopQDh4a</t>
  </si>
  <si>
    <t>Mc Anjim, Dj Lv Mdp, DJ PH DA SERRA</t>
  </si>
  <si>
    <t>Bala Love</t>
  </si>
  <si>
    <t>Mc Anjim</t>
  </si>
  <si>
    <t>0.807</t>
  </si>
  <si>
    <t>48QmG1dfvMuYLxMPt7KSRA</t>
  </si>
  <si>
    <t>48UKTR66uUOT9LaUvooTNx</t>
  </si>
  <si>
    <t>48WidxP9CqyYtk97pwGZ3c</t>
  </si>
  <si>
    <t>Brent Faiyaz, Drake, The Neptunes</t>
  </si>
  <si>
    <t>Wasting Time ( feat. Drake &amp; The Neptunes )</t>
  </si>
  <si>
    <t>Lost kids</t>
  </si>
  <si>
    <t>48XfojJC87VKLlUotYV0Gm</t>
  </si>
  <si>
    <t>BTS, Steve Aoki</t>
  </si>
  <si>
    <t>The Truth Untold (feat. Steve Aoki)</t>
  </si>
  <si>
    <t>48q0vSHcJdhK3IiXH8C5WJ</t>
  </si>
  <si>
    <t>48vIfHaK7by6x0T6ucpODL</t>
  </si>
  <si>
    <t>Make You Mine</t>
  </si>
  <si>
    <t>Epic/Sing It Loud</t>
  </si>
  <si>
    <t>48yAM9xWBwT4Ac9G1y20rw</t>
  </si>
  <si>
    <t>48zFZh27QU5qsrBjn4C2FA</t>
  </si>
  <si>
    <t>494OU6M7NOf4ICYb4zWCf5</t>
  </si>
  <si>
    <t>Sugar</t>
  </si>
  <si>
    <t>496vIKS2INz840xZaKncvR</t>
  </si>
  <si>
    <t>All Night Parking (with Erroll Garner) Interlude</t>
  </si>
  <si>
    <t>49R1F3rIdSzuPk7AcHi6d1</t>
  </si>
  <si>
    <t>Angelina Mango</t>
  </si>
  <si>
    <t>La noia</t>
  </si>
  <si>
    <t>Latarma S.r.l.</t>
  </si>
  <si>
    <t>49VSioK272TASR4r9vRTuP</t>
  </si>
  <si>
    <t>Dime Si Te Acuerdas</t>
  </si>
  <si>
    <t>49ev1nUTrNxbjm04jaoL5Z</t>
  </si>
  <si>
    <t>Antes de Perderte</t>
  </si>
  <si>
    <t>49gzU1IS1B6P3GATSZ5eCE</t>
  </si>
  <si>
    <t>Lieben wir</t>
  </si>
  <si>
    <t>4A8cWXxKfIL3lAyUDzXbCF</t>
  </si>
  <si>
    <t>Atlantic/Sniper Gang</t>
  </si>
  <si>
    <t>4ABYxlb92WBIjHu7TIKmml</t>
  </si>
  <si>
    <t>Taylor Swift, Hayley Williams</t>
  </si>
  <si>
    <t>Castles Crumbling (feat. Hayley Williams) (Taylor’s Version) (From The Vault)</t>
  </si>
  <si>
    <t>4AO1XhrgJczQ9bNVxdfKQe</t>
  </si>
  <si>
    <t>JACKBOYS, Travis Scott, Don Toliver</t>
  </si>
  <si>
    <t>WHAT TO DO? (feat. Don Toliver)</t>
  </si>
  <si>
    <t>0.0695</t>
  </si>
  <si>
    <t>4ARPvK8DHLwt4oX65ZAFMw</t>
  </si>
  <si>
    <t>Look At Me!</t>
  </si>
  <si>
    <t>4ASA1PZyWGbuc4d9N8OAcF</t>
  </si>
  <si>
    <t>Gustavo Mioto, Mari Fernandez</t>
  </si>
  <si>
    <t>Eu Gosto Assim - Ao Vivo</t>
  </si>
  <si>
    <t>4AYtqFyFbX0Xkc2wtcygTr</t>
  </si>
  <si>
    <t>Taylor Swift, The Chicks</t>
  </si>
  <si>
    <t>Soon You’ll Get Better (feat. The Chicks)</t>
  </si>
  <si>
    <t>4AgK0CwpwcekXVdAoYB2VO</t>
  </si>
  <si>
    <t>Eno, MERO</t>
  </si>
  <si>
    <t>Ferrari</t>
  </si>
  <si>
    <t>Alles Oder Nix Records</t>
  </si>
  <si>
    <t>4AhSkRYioEIfGvCV19peYN</t>
  </si>
  <si>
    <t>Khalid, Empress Of</t>
  </si>
  <si>
    <t>Suncity (feat. Empress Of)</t>
  </si>
  <si>
    <t>4AjWbAwRpxk2worpjNH5CS</t>
  </si>
  <si>
    <t>Rich Music LTD, Sech, Dalex, Justin Quiles, Lenny Tavárez, Feid, Wisin, Zion</t>
  </si>
  <si>
    <t>Quizas</t>
  </si>
  <si>
    <t>4AlihYDqxXshKhvh5tnMfP</t>
  </si>
  <si>
    <t>00:00 (Zero O’Clock)</t>
  </si>
  <si>
    <t>0.0802</t>
  </si>
  <si>
    <t>4ApCig0GTR4IEp7Ijsyo3r</t>
  </si>
  <si>
    <t>Manan Bhardwaj, Bhupinder Babbal</t>
  </si>
  <si>
    <t>Arjan Vailly</t>
  </si>
  <si>
    <t>4Aykm3xrOFSHrAnv80KUhh</t>
  </si>
  <si>
    <t>DaBaby, Roddy Ricch</t>
  </si>
  <si>
    <t>ROCKSTAR (feat. Roddy Ricch) - BLM REMIX</t>
  </si>
  <si>
    <t>4B1rpPmQXwj78wk6aIGwwU</t>
  </si>
  <si>
    <t>Two Ghosts</t>
  </si>
  <si>
    <t>4B7fTyj1FIPvP9tT5X3DnR</t>
  </si>
  <si>
    <t>Behind Barz - Bonus</t>
  </si>
  <si>
    <t>0.769</t>
  </si>
  <si>
    <t>4BD9yUEFI07WaDJ381DDMq</t>
  </si>
  <si>
    <t>KC Rebell, Summer Cem, Capital Bra</t>
  </si>
  <si>
    <t>DNA</t>
  </si>
  <si>
    <t>4BGZF4oLbTL0pWm7C18pbv</t>
  </si>
  <si>
    <t>Scared To Live</t>
  </si>
  <si>
    <t>4BGmYEDOK1swwoxTtfmVZD</t>
  </si>
  <si>
    <t>Charlie Charles, Sfera Ebbasta, Ghali</t>
  </si>
  <si>
    <t>Peace &amp; Love</t>
  </si>
  <si>
    <t>4BHSjbYylfOH5WAGusDyni</t>
  </si>
  <si>
    <t>YAH.</t>
  </si>
  <si>
    <t>4BHzHISX21PYwGXiBEUQ70</t>
  </si>
  <si>
    <t>Migos, 21 Savage</t>
  </si>
  <si>
    <t>BBO (Bad Bitches Only)</t>
  </si>
  <si>
    <t>0.0413</t>
  </si>
  <si>
    <t>4BHzQ9C00ceJxfG16AlNWb</t>
  </si>
  <si>
    <t>Send My Love (To Your New Lover)</t>
  </si>
  <si>
    <t>0.0415</t>
  </si>
  <si>
    <t>4BJ5T8ZZZ3UrPG7k0OVQrp</t>
  </si>
  <si>
    <t>Little Mix, Stormzy</t>
  </si>
  <si>
    <t>Power (feat. Stormzy)</t>
  </si>
  <si>
    <t>4BKOjYosPhw334moS3wlbO</t>
  </si>
  <si>
    <t>Inner Child</t>
  </si>
  <si>
    <t>4BP3uh0hFLFRb5cjsgLqDh</t>
  </si>
  <si>
    <t>Fortunate Son</t>
  </si>
  <si>
    <t>4BiiOzZCrXEzHRLYcYFiD5</t>
  </si>
  <si>
    <t>The Chainsmokers, Winona Oak</t>
  </si>
  <si>
    <t>4Bj3usjRTckEJARO0dLbDf</t>
  </si>
  <si>
    <t>4C6BlqqMwjFzOXzqpTeoWR</t>
  </si>
  <si>
    <t>Ponte Pa' Mi</t>
  </si>
  <si>
    <t>0.0581</t>
  </si>
  <si>
    <t>4C6Uex2ILwJi9sZXRdmqXp</t>
  </si>
  <si>
    <t>0.0645</t>
  </si>
  <si>
    <t>4CH66Rxcjcj3VBHwmIBj4T</t>
  </si>
  <si>
    <t>4CHpVfAhuxNJ3ibExe6kxO</t>
  </si>
  <si>
    <t>Taylor Swift, Maren Morris</t>
  </si>
  <si>
    <t>You All Over Me (feat. Maren Morris) (Taylor’s Version) (From The Vault)</t>
  </si>
  <si>
    <t>4CNcRgjGw1v9VQaTaytdnD</t>
  </si>
  <si>
    <t>Juice WRLD, Trippie Redd</t>
  </si>
  <si>
    <t>Tell Me U Luv Me (with Trippie Redd)</t>
  </si>
  <si>
    <t>4CPcZHzSvIBM8AKhdHUwnL</t>
  </si>
  <si>
    <t>Polo G, Pop Smoke, Fivio Foreign</t>
  </si>
  <si>
    <t>Clueless (with Pop Smoke &amp; Fivio Foreign)</t>
  </si>
  <si>
    <t>4CkgMiMqZ5JzW9iYXSTMTL</t>
  </si>
  <si>
    <t>Taylor Swift, Chris Stapleton</t>
  </si>
  <si>
    <t>I Bet You Think About Me (feat. Chris Stapleton) (Taylor’s Version) (From The Vault)</t>
  </si>
  <si>
    <t>4Clmg1g8n2yBYG13Z1oSdG</t>
  </si>
  <si>
    <t>Dayvi, Victor Cardenas, Kelly Ruíz</t>
  </si>
  <si>
    <t>Baila Conmigo (feat. Kelly Ruiz)</t>
  </si>
  <si>
    <t>Sony Music México</t>
  </si>
  <si>
    <t>0.00903</t>
  </si>
  <si>
    <t>4CvId64YZSB0RfRdfzPIQU</t>
  </si>
  <si>
    <t>So What</t>
  </si>
  <si>
    <t>0.0238</t>
  </si>
  <si>
    <t>4CvW0iHAs7yJhbpnJ3NSnS</t>
  </si>
  <si>
    <t>Sfera Ebbasta, Diplo</t>
  </si>
  <si>
    <t>Hollywood (feat. Diplo)</t>
  </si>
  <si>
    <t>4CyCHkhRsDXUeP5K4Y3xjU</t>
  </si>
  <si>
    <t>Sie ruft</t>
  </si>
  <si>
    <t>4D7BCuvgdJlYvlX5WlN54t</t>
  </si>
  <si>
    <t>You're On Your Own, Kid</t>
  </si>
  <si>
    <t>4D7NrSeqkTarBrJ80b2sBc</t>
  </si>
  <si>
    <t>Lil Uzi Vert, NAV</t>
  </si>
  <si>
    <t>Leaders (feat. NAV)</t>
  </si>
  <si>
    <t>0.0744</t>
  </si>
  <si>
    <t>4DByEumlGTZKSzuVEZ35eo</t>
  </si>
  <si>
    <t>PURE/HONEY</t>
  </si>
  <si>
    <t>4DHDIdeayp8xvlyg22wREO</t>
  </si>
  <si>
    <t>NATTI NATASHA, Becky G</t>
  </si>
  <si>
    <t>Ram Pam Pam</t>
  </si>
  <si>
    <t>4DHcnVTT87F0zZhRPYmZ3B</t>
  </si>
  <si>
    <t>4DTpngLjoHj5gFxEZFeD3J</t>
  </si>
  <si>
    <t>Kodak Black, Lil Wayne</t>
  </si>
  <si>
    <t>Codeine Dreaming (feat. Lil Wayne)</t>
  </si>
  <si>
    <t>4DYKah8mcZf0O4l9Gt7woU</t>
  </si>
  <si>
    <t>Dissolve</t>
  </si>
  <si>
    <t>4Day5xkFhvHLwXykznyRLA</t>
  </si>
  <si>
    <t>All I Want (For Christmas)</t>
  </si>
  <si>
    <t>4DbhxwlkhTbCTqlZptxmI6</t>
  </si>
  <si>
    <t>Swing</t>
  </si>
  <si>
    <t>4DnHUy01jEA4b5ydC3HgsT</t>
  </si>
  <si>
    <t>Nicky Jam, Will Smith, Era Istrefi</t>
  </si>
  <si>
    <t>Live It Up - Official Song 2018 FIFA World Cup Russia</t>
  </si>
  <si>
    <t>0.00573</t>
  </si>
  <si>
    <t>4DpNNXFMMxQEKl7r0ykkWA</t>
  </si>
  <si>
    <t>Play Date</t>
  </si>
  <si>
    <t>4DuUwzP4ALMqpquHU0ltAB</t>
  </si>
  <si>
    <t>4Dvkj6JhhA12EX05fT7y2e</t>
  </si>
  <si>
    <t>As It Was</t>
  </si>
  <si>
    <t>4E3qImtJzRqLt8ZZyLceOE</t>
  </si>
  <si>
    <t>4E63weMCaNZuGPEFMnuEi8</t>
  </si>
  <si>
    <t>4E6RdcCWMiHTu7zy1VTNDo</t>
  </si>
  <si>
    <t>Todo Mundo Vai Sofrer - Ao Vivo</t>
  </si>
  <si>
    <t>4EAV2cKiqKP5UPZmY6dejk</t>
  </si>
  <si>
    <t>Logic, Marshmello</t>
  </si>
  <si>
    <t>0.0425</t>
  </si>
  <si>
    <t>4EJHKSnHENfjOxXWryyNtL</t>
  </si>
  <si>
    <t>Bad Bunny, Zion &amp; Lennox</t>
  </si>
  <si>
    <t>MÁS DE UNA CITA</t>
  </si>
  <si>
    <t>4EKZsrsCKyqr64FBHLc0DU</t>
  </si>
  <si>
    <t>4EWCNWgDS8707fNSZ1oaA5</t>
  </si>
  <si>
    <t>Heartless</t>
  </si>
  <si>
    <t>4EZUcj7c8n9pWIwHqN0DoH</t>
  </si>
  <si>
    <t>Do You Hear What I Hear</t>
  </si>
  <si>
    <t>Dance Plant Records</t>
  </si>
  <si>
    <t>0.891</t>
  </si>
  <si>
    <t>4EaQ0ouIydfeAgQUz284EF</t>
  </si>
  <si>
    <t>4EivmOT13NMpNSfTKn9p4s</t>
  </si>
  <si>
    <t>Doja Cat, Gucci Mane</t>
  </si>
  <si>
    <t>Like That (feat. Gucci Mane)</t>
  </si>
  <si>
    <t>4EjUFjzi4ErWjklOA3Aslu</t>
  </si>
  <si>
    <t>EXO</t>
  </si>
  <si>
    <t>Tempo</t>
  </si>
  <si>
    <t>4EmunTy7kNBYQivOa8F6b8</t>
  </si>
  <si>
    <t>Alfred - Interlude</t>
  </si>
  <si>
    <t>4F1yvJfQ7gJkrcgFJQDjOr</t>
  </si>
  <si>
    <t>4F7A0DXBrmUAkp32uenhZt</t>
  </si>
  <si>
    <t>Party Monster</t>
  </si>
  <si>
    <t>4FAKtPVycI4DxoOHC01YqD</t>
  </si>
  <si>
    <t>4FPrAERfkPKOBKrRoyuxLu</t>
  </si>
  <si>
    <t>Cold December Night</t>
  </si>
  <si>
    <t>0.00722</t>
  </si>
  <si>
    <t>4FRW5Nza1Ym91BGV4nFWXI</t>
  </si>
  <si>
    <t>Drake, Rick Ross</t>
  </si>
  <si>
    <t>Lemon Pepper Freestyle (feat. Rick Ross)</t>
  </si>
  <si>
    <t>4FWbsd91QSvgr1dSWwW51e</t>
  </si>
  <si>
    <t>TRUSTFALL</t>
  </si>
  <si>
    <t>0.00162</t>
  </si>
  <si>
    <t>4Flfb4fGscN9kXPOduQLrv</t>
  </si>
  <si>
    <t>Treacherous Twins</t>
  </si>
  <si>
    <t>0.0782</t>
  </si>
  <si>
    <t>4FpfU1O7WCLBnmwu5XAFk4</t>
  </si>
  <si>
    <t>Zacari</t>
  </si>
  <si>
    <t>Redemption Interlude</t>
  </si>
  <si>
    <t>4Fs2x6hJPy97PcTjGECLVX</t>
  </si>
  <si>
    <t>4FyesJzVpA39hbYvcseO2d</t>
  </si>
  <si>
    <t>Just Wanna Rock</t>
  </si>
  <si>
    <t>4G3PTss3mU33Tau7t4KbwE</t>
  </si>
  <si>
    <t>Rauw Alejandro, Camilo</t>
  </si>
  <si>
    <t>Tattoo - Remix with Camilo</t>
  </si>
  <si>
    <t>0.0406</t>
  </si>
  <si>
    <t>4G3gFk4oyvt8klQEVJBzea</t>
  </si>
  <si>
    <t>RAF Camora</t>
  </si>
  <si>
    <t>Adriana</t>
  </si>
  <si>
    <t>4GBkffrtA51p17JH35irGA</t>
  </si>
  <si>
    <t>‘tis the damn season</t>
  </si>
  <si>
    <t>4GL9GMX9t7Qkprvf1YighZ</t>
  </si>
  <si>
    <t>Travis Scott, The Weeknd, Swae Lee</t>
  </si>
  <si>
    <t>CIRCUS MAXIMUS (feat. The Weeknd &amp; Swae Lee)</t>
  </si>
  <si>
    <t>0.000779</t>
  </si>
  <si>
    <t>4GUj9MfPPkjpZskxb45uiX</t>
  </si>
  <si>
    <t>jxdn</t>
  </si>
  <si>
    <t>ANGELS &amp; DEMONS</t>
  </si>
  <si>
    <t>DTA/Elektra</t>
  </si>
  <si>
    <t>4GVwjLRT7oSsKby7Vy8EHr</t>
  </si>
  <si>
    <t>Skit</t>
  </si>
  <si>
    <t>4Gt2kh3QbAGU6yquOWn4aW</t>
  </si>
  <si>
    <t>Lauv, Conan Gray</t>
  </si>
  <si>
    <t>Fake</t>
  </si>
  <si>
    <t>4GvEuYAfJlICR2SpMDaBxQ</t>
  </si>
  <si>
    <t>Jere Klein, Gittobeatz</t>
  </si>
  <si>
    <t>ANDO</t>
  </si>
  <si>
    <t>2023 JERE KLEIN</t>
  </si>
  <si>
    <t>0.0023</t>
  </si>
  <si>
    <t>4GyMIm2BEMoOXjmIvSpfLi</t>
  </si>
  <si>
    <t>King Of My City</t>
  </si>
  <si>
    <t>0.452</t>
  </si>
  <si>
    <t>4H6o1bxKRGzmsE0vzo968m</t>
  </si>
  <si>
    <t>Yuridia, Ángela Aguilar</t>
  </si>
  <si>
    <t>Qué Agonía</t>
  </si>
  <si>
    <t>4H7WNRErSbONkM06blBoGc</t>
  </si>
  <si>
    <t>4HAOgAnILvXCbSODMoRnmD</t>
  </si>
  <si>
    <t>For Us</t>
  </si>
  <si>
    <t>4HBZA5flZLE435QTztThqH</t>
  </si>
  <si>
    <t>Ariana Grande, Justin Bieber</t>
  </si>
  <si>
    <t>Stuck with U (with Justin Bieber)</t>
  </si>
  <si>
    <t>Ariana Grande &amp; Justin Bieber "Stuck With U"- Charity</t>
  </si>
  <si>
    <t>4HBvwhhYo7YiYXkUDrOHzS</t>
  </si>
  <si>
    <t>4HDCLYli2SUdkq9OjmvhSD</t>
  </si>
  <si>
    <t>PARTYNEXTDOOR, Rihanna</t>
  </si>
  <si>
    <t>BELIEVE IT</t>
  </si>
  <si>
    <t>4HEOgBHRCExyYVeTyrXsnL</t>
  </si>
  <si>
    <t>Jingle Bells - Remastered 1999</t>
  </si>
  <si>
    <t>4HFpIAtiojlAuYNmITpYGn</t>
  </si>
  <si>
    <t>4HMop4Re0iucehmF7mgV27</t>
  </si>
  <si>
    <t>4batz</t>
  </si>
  <si>
    <t>act ii: date @ 8</t>
  </si>
  <si>
    <t>4Batz</t>
  </si>
  <si>
    <t>4HOryCnbme0zBnF8LWij3f</t>
  </si>
  <si>
    <t>Getting Older</t>
  </si>
  <si>
    <t>0.974</t>
  </si>
  <si>
    <t>4HUZBG98TYbxSR9V1V2DWS</t>
  </si>
  <si>
    <t>Thiaguinho MT, Mila, JS o Mão de Ouro</t>
  </si>
  <si>
    <t>Tudo Ok</t>
  </si>
  <si>
    <t>4HYDUMY0xSpeBr0AMY9cUz</t>
  </si>
  <si>
    <t>Jay Wheeler, DJ Nelson, Myke Towers</t>
  </si>
  <si>
    <t>La Curiosidad</t>
  </si>
  <si>
    <t>Linked Music / Dynamic Records / EMPIRE</t>
  </si>
  <si>
    <t>4Hf7WnR761jpxPr5D46Bcd</t>
  </si>
  <si>
    <t>4Hl9rOqYomojCmxYfr25im</t>
  </si>
  <si>
    <t>White Dress</t>
  </si>
  <si>
    <t>0.926</t>
  </si>
  <si>
    <t>4Hpib09wXgD84w4uwTPnYD</t>
  </si>
  <si>
    <t>Saweetie</t>
  </si>
  <si>
    <t>Tap In</t>
  </si>
  <si>
    <t>ICY/Artistry Records/Warner Records</t>
  </si>
  <si>
    <t>0.00576</t>
  </si>
  <si>
    <t>4Hta7Oy5W9HD0UgT1P8PPV</t>
  </si>
  <si>
    <t>Tyler, The Creator, DAISY WORLD</t>
  </si>
  <si>
    <t>RISE! (feat. DAISY WORLD)</t>
  </si>
  <si>
    <t>0.044</t>
  </si>
  <si>
    <t>4HvE2E9rXJDcQhE4YfeNuG</t>
  </si>
  <si>
    <t>Let Me Love You Like A Woman</t>
  </si>
  <si>
    <t>4HzqWEdAbzcVFDv0pvxV4w</t>
  </si>
  <si>
    <t>Sobrio</t>
  </si>
  <si>
    <t>4I1OcJiqk279qLaI2OAecB</t>
  </si>
  <si>
    <t>4I4G0LD277PWvfblYtSf91</t>
  </si>
  <si>
    <t>Nicki Minaj, Drake</t>
  </si>
  <si>
    <t>Needle (feat. Drake)</t>
  </si>
  <si>
    <t>4I5bvu2KDsrCg0EWHIcvul</t>
  </si>
  <si>
    <t>Anne-Marie, KSI, Digital Farm Animals</t>
  </si>
  <si>
    <t>Don't Play</t>
  </si>
  <si>
    <t>Asylum Records</t>
  </si>
  <si>
    <t>4IAVIBh9jbYN30DwpHFMD4</t>
  </si>
  <si>
    <t>Farid Bang, CAPO, 6ix9ine, SCH</t>
  </si>
  <si>
    <t>INTERNATIONAL GANGSTAS</t>
  </si>
  <si>
    <t>Banger Musik</t>
  </si>
  <si>
    <t>4IIuCotvqijraSdnVLaFnM</t>
  </si>
  <si>
    <t>Beautiful Trip</t>
  </si>
  <si>
    <t>4IJEw3fDvS6XF4sDc3bvjK</t>
  </si>
  <si>
    <t>Murda, Ezhel</t>
  </si>
  <si>
    <t>AYA</t>
  </si>
  <si>
    <t>Noah's Ark BV</t>
  </si>
  <si>
    <t>4IJsVXbSeGPUrgwpVoHmlg</t>
  </si>
  <si>
    <t>The Planet</t>
  </si>
  <si>
    <t>0.000482</t>
  </si>
  <si>
    <t>4IO8X9W69dIQe0EC5ALXhq</t>
  </si>
  <si>
    <t>Immortal</t>
  </si>
  <si>
    <t>4IQkfUsrwXol38VV3U7t7T</t>
  </si>
  <si>
    <t>Taylor Swift, Ed Sheeran</t>
  </si>
  <si>
    <t>Run (feat. Ed Sheeran) (Taylor’s Version) (From The Vault)</t>
  </si>
  <si>
    <t>4IWAyPf1KMq7JCyGeCjTeH</t>
  </si>
  <si>
    <t>0.0429</t>
  </si>
  <si>
    <t>4IaxDf2FixiQXq0mW7key9</t>
  </si>
  <si>
    <t>Jessi</t>
  </si>
  <si>
    <t>ZOOM</t>
  </si>
  <si>
    <t>P NATION</t>
  </si>
  <si>
    <t>4IcbUXrAzBtn6iUO1LP471</t>
  </si>
  <si>
    <t>Away From Home</t>
  </si>
  <si>
    <t>0.0195</t>
  </si>
  <si>
    <t>4IdXngKo4g5exqZ0fQTecu</t>
  </si>
  <si>
    <t>0.918</t>
  </si>
  <si>
    <t>4IlOyxGATYUp7YVy5zrSW8</t>
  </si>
  <si>
    <t>Keep My Spirit Alive</t>
  </si>
  <si>
    <t>4Iry561oo2lujsgL77oCnm</t>
  </si>
  <si>
    <t>Superstar Pride</t>
  </si>
  <si>
    <t>PAINTING PICTURES</t>
  </si>
  <si>
    <t>Tha Lights Global</t>
  </si>
  <si>
    <t>4IvenHmD0spfFDOKphoUDp</t>
  </si>
  <si>
    <t>Drake, Static Major, Ty Dolla $ign</t>
  </si>
  <si>
    <t>After Dark (feat. Static Major &amp; Ty Dolla $ign)</t>
  </si>
  <si>
    <t>4IxeKzzxUSEgivgtbSbyIK</t>
  </si>
  <si>
    <t>Post Malone, Gunna</t>
  </si>
  <si>
    <t>I Cannot Be (A Sadder Song) (with Gunna)</t>
  </si>
  <si>
    <t>4J2RaG4UH2HCThcqzDpeAF</t>
  </si>
  <si>
    <t>Start Over</t>
  </si>
  <si>
    <t>0.00601</t>
  </si>
  <si>
    <t>4J4zx8xGJpuGndrVc06KaT</t>
  </si>
  <si>
    <t>Alan Walker, Sophia Somajo</t>
  </si>
  <si>
    <t>Diamond Heart</t>
  </si>
  <si>
    <t>4JB0EAT4BkLShTyTt50FmO</t>
  </si>
  <si>
    <t>Ty Dolla $ign, FKA twigs, Skrillex, Kanye West</t>
  </si>
  <si>
    <t>Ego Death (feat. Kanye West, FKA twigs &amp; Skrillex)</t>
  </si>
  <si>
    <t>4JE6agBLHGA5TaF6FlqfBD</t>
  </si>
  <si>
    <t>Matt Maltese</t>
  </si>
  <si>
    <t>Cafe Bleu Recordings</t>
  </si>
  <si>
    <t>4JJcP0Rv9AgyPD6ZGaC8EE</t>
  </si>
  <si>
    <t>Baby Keem, Travis Scott</t>
  </si>
  <si>
    <t>durag activity (with Travis Scott)</t>
  </si>
  <si>
    <t>4JUPEh2DVSXFGExu4Uxevz</t>
  </si>
  <si>
    <t>4Jc7252S1P99DjQ1lNGEOc</t>
  </si>
  <si>
    <t>CYBERTRUCK</t>
  </si>
  <si>
    <t>4JdSXF2p71cr8uCY3UiJM0</t>
  </si>
  <si>
    <t>Yahritza Y Su Esencia, Grupo Frontera</t>
  </si>
  <si>
    <t>Frágil</t>
  </si>
  <si>
    <t>Lumbre Music/Columbia</t>
  </si>
  <si>
    <t>4JzCFEc3O2UEdjKzevvFH5</t>
  </si>
  <si>
    <t>For Youth</t>
  </si>
  <si>
    <t>4K06PO78fW4mnBVenxGNob</t>
  </si>
  <si>
    <t>4K1vOdIFqskQv3zoI0FdAk</t>
  </si>
  <si>
    <t>Say It First</t>
  </si>
  <si>
    <t>0.766</t>
  </si>
  <si>
    <t>4K8cyoCDovlc4FvtUr2Hfx</t>
  </si>
  <si>
    <t>Cali Y El Dandee, Danna Paola</t>
  </si>
  <si>
    <t>Nada</t>
  </si>
  <si>
    <t>Cali y El Dandee PS</t>
  </si>
  <si>
    <t>4KD0lLJ4OGonZhBeKtct9I</t>
  </si>
  <si>
    <t>Avalanche</t>
  </si>
  <si>
    <t>4KDNRh9Oor80z3XIxdWlui</t>
  </si>
  <si>
    <t>Young Thug, Drake, Travis Scott</t>
  </si>
  <si>
    <t>Bubbly (with Drake &amp; Travis Scott)</t>
  </si>
  <si>
    <t>4KTU5aa5s547f1JF5DImhF</t>
  </si>
  <si>
    <t>Man of the Woods</t>
  </si>
  <si>
    <t>4KULAymBBJcPRpk1yO4dOG</t>
  </si>
  <si>
    <t>Zach Bryan, Kacey Musgraves</t>
  </si>
  <si>
    <t>I Remember Everything (feat. Kacey Musgraves)</t>
  </si>
  <si>
    <t>4KW1lqgSr8TKrvBII0Brf8</t>
  </si>
  <si>
    <t>Father Stretch My Hands Pt. 1</t>
  </si>
  <si>
    <t>4KX8vXbouybtUptEyYxtIk</t>
  </si>
  <si>
    <t>Kodak Black, Juice WRLD</t>
  </si>
  <si>
    <t>MoshPit (feat. Juice WRLD)</t>
  </si>
  <si>
    <t>4KXwFI9pgJLpUIAc9oSL8j</t>
  </si>
  <si>
    <t>Ab-Soul, Anderson .Paak, James Blake</t>
  </si>
  <si>
    <t>Bloody Waters (with Anderson .Paak &amp; James Blake)</t>
  </si>
  <si>
    <t>4KYS9GK68yeuUJ8vJfPxrq</t>
  </si>
  <si>
    <t>WHO? WHAT!</t>
  </si>
  <si>
    <t>4KaIJ1FWXUoAAnOts1YWjD</t>
  </si>
  <si>
    <t>Calvin Harris, Travis Scott, A-Trak, Funk Wav</t>
  </si>
  <si>
    <t>Prayers Up (feat. Travis Scott &amp; A-Trak)</t>
  </si>
  <si>
    <t>4KfL3Ne8bc9bC2PUB8QGwA</t>
  </si>
  <si>
    <t>Capital Bra, Bozza</t>
  </si>
  <si>
    <t>Ich weiß nicht mal wie sie heißt</t>
  </si>
  <si>
    <t>4KkUjFkcQvGvWekl8RATDn</t>
  </si>
  <si>
    <t>BEBE (feat. Anuel AA)</t>
  </si>
  <si>
    <t>4Km5HrUvYTaSUfiSGPJeQR</t>
  </si>
  <si>
    <t>Migos, Lil Uzi Vert</t>
  </si>
  <si>
    <t>Bad and Boujee (feat. Lil Uzi Vert)</t>
  </si>
  <si>
    <t>0.0611</t>
  </si>
  <si>
    <t>4KpKyRFwN0gcwj58Uqjv7q</t>
  </si>
  <si>
    <t>STARING AT THE SKY</t>
  </si>
  <si>
    <t>4Kw3CztmD15X1QGDnnHmLD</t>
  </si>
  <si>
    <t>Auto Pilot</t>
  </si>
  <si>
    <t>4L5ZhW0VJeQ6je2iqvqZ4X</t>
  </si>
  <si>
    <t>Sfera Ebbasta, J Balvin</t>
  </si>
  <si>
    <t>Baby (with J Balvin)</t>
  </si>
  <si>
    <t>4L6ihclQPu1hqP9r3WNJjQ</t>
  </si>
  <si>
    <t>Free Woman</t>
  </si>
  <si>
    <t>4L7Y2OAPiY2I2GndZjAs5K</t>
  </si>
  <si>
    <t>Lana Del Rey, The Weeknd</t>
  </si>
  <si>
    <t>Lust For Life (with The Weeknd)</t>
  </si>
  <si>
    <t>4LIbjDbLweGCrHVw8QbMSb</t>
  </si>
  <si>
    <t>4LRPiXqCikLlN15c3yImP7</t>
  </si>
  <si>
    <t>4LaGu95Ui2s4vprSQYWUAZ</t>
  </si>
  <si>
    <t>Pop Smoke, 21 Savage, 42 Dugg</t>
  </si>
  <si>
    <t>Bout A Million (feat. 42 Dugg &amp; 21 Savage)</t>
  </si>
  <si>
    <t>4LmAnpjlhWTahvRkYR8xJa</t>
  </si>
  <si>
    <t>ScHoolboy Q, 2 Chainz, Saudi</t>
  </si>
  <si>
    <t>X (with 2 Chainz &amp; Saudi)</t>
  </si>
  <si>
    <t>4LreWoO3cpgiIfrRwbOUSF</t>
  </si>
  <si>
    <t>Rosa Pastel</t>
  </si>
  <si>
    <t>Double P Records / Prajin Parlay Inc</t>
  </si>
  <si>
    <t>4Ls53fBNVfaXTROBi6X8Hw</t>
  </si>
  <si>
    <t>4Lt6GXGzYsa1tgkv3nGSTm</t>
  </si>
  <si>
    <t>Jason Derulo, Nuka</t>
  </si>
  <si>
    <t>Love Not War (The Tampa Beat)</t>
  </si>
  <si>
    <t>Robots &amp; Humans</t>
  </si>
  <si>
    <t>4LwU4Vp6od3Sb08CsP99GC</t>
  </si>
  <si>
    <t>Dr. Dre, Snoop Dogg</t>
  </si>
  <si>
    <t>The Next Episode</t>
  </si>
  <si>
    <t>4M3FO0ji6Lc8vwD1sgf1nc</t>
  </si>
  <si>
    <t>4MAsYGSgxsaj73dC2lvFC4</t>
  </si>
  <si>
    <t>4MXhiYIRDMGAuvZc5IFTwC</t>
  </si>
  <si>
    <t>ASTROTHUNDER</t>
  </si>
  <si>
    <t>4MZSqgwlE71CWZ6qQ3gkKm</t>
  </si>
  <si>
    <t>&lt;3</t>
  </si>
  <si>
    <t>4MdcsdRj7i8eBm0qFjO4L4</t>
  </si>
  <si>
    <t>Feel Me</t>
  </si>
  <si>
    <t>4MjDJD8cW7iVeWInc2Bdyj</t>
  </si>
  <si>
    <t>MONACO</t>
  </si>
  <si>
    <t>4MrfQL4TYQXJBlZYpAHTuE</t>
  </si>
  <si>
    <t>Baby, It's Cold Outside</t>
  </si>
  <si>
    <t>0.882</t>
  </si>
  <si>
    <t>4MsUsFfWseB9M2plGJyuIw</t>
  </si>
  <si>
    <t>4Mteyd60tfstDuzfkGqXx1</t>
  </si>
  <si>
    <t>4MzXwWMhyBbmu6hOcLVD49</t>
  </si>
  <si>
    <t>4N1c5rmWOzRmB9SMacr5wB</t>
  </si>
  <si>
    <t>Abraham Mateo, Farruko, Christian Daniel</t>
  </si>
  <si>
    <t>Loco Enamorado</t>
  </si>
  <si>
    <t>4NBTZtAt1F13VvlSKe6KTl</t>
  </si>
  <si>
    <t>4NCsrTzgVfsDo8nWyP8PPc</t>
  </si>
  <si>
    <t>Black Eyed Peas, J Balvin</t>
  </si>
  <si>
    <t>RITMO (Bad Boys For Life)</t>
  </si>
  <si>
    <t>0.0259</t>
  </si>
  <si>
    <t>4NN6N5TxBO5k9uqu0W4gfQ</t>
  </si>
  <si>
    <t>ScHoolboy Q, 21 Savage</t>
  </si>
  <si>
    <t>Floating (feat. 21 Savage)</t>
  </si>
  <si>
    <t>4NSW0Km5ZG60L8FthUebPJ</t>
  </si>
  <si>
    <t>Jonas Blue, Theresa Rex</t>
  </si>
  <si>
    <t>What I Like About You (feat. Theresa Rex)</t>
  </si>
  <si>
    <t>4NdXQlDTzxbOMkzJGWFtz3</t>
  </si>
  <si>
    <t>Butterfly Doors</t>
  </si>
  <si>
    <t>4NhDYoQTYCdWHTvlbGVgwo</t>
  </si>
  <si>
    <t>GOOBA</t>
  </si>
  <si>
    <t>4NioO5R9sHEZh4cGzMHyNt</t>
  </si>
  <si>
    <t>Say Don't Go (Taylor's Version) (From The Vault)</t>
  </si>
  <si>
    <t>0.0656</t>
  </si>
  <si>
    <t>4Nip6oiJU24LqcUEi7u19S</t>
  </si>
  <si>
    <t>KITSCHKRIEG, SFR, GRiNGO, Ufo361, Trettmann, Gzuz</t>
  </si>
  <si>
    <t>Standard (feat. Trettmann, Gringo, Ufo361 &amp; Gzuz)</t>
  </si>
  <si>
    <t>SoulForce/BMG</t>
  </si>
  <si>
    <t>4NmE2ytXI8S2svTRSmEdpO</t>
  </si>
  <si>
    <t>Small Talk</t>
  </si>
  <si>
    <t>4NoOME4Dhf4xgxbHDT7VGe</t>
  </si>
  <si>
    <t>4NqQaovM14WR2hNPMFxgjb</t>
  </si>
  <si>
    <t>25/8</t>
  </si>
  <si>
    <t>4NqkE7kRUvMDEdcqD96EDO</t>
  </si>
  <si>
    <t>SZA, Don Toliver</t>
  </si>
  <si>
    <t>Used (feat. Don Toliver)</t>
  </si>
  <si>
    <t>4NzMOnvSJVNKF7nw5NkXIP</t>
  </si>
  <si>
    <t>bury a friend</t>
  </si>
  <si>
    <t>4O0LQKVT6hGmVGNwizmydg</t>
  </si>
  <si>
    <t>Daði Freyr</t>
  </si>
  <si>
    <t>10 Years</t>
  </si>
  <si>
    <t>Samlist</t>
  </si>
  <si>
    <t>4O3RwH1TFG1EjPezLIYehI</t>
  </si>
  <si>
    <t>Juice WRLD, Clever, Post Malone</t>
  </si>
  <si>
    <t>Life's A Mess II (with Clever &amp; Post Malone)</t>
  </si>
  <si>
    <t>Grade A/Posty/Interscope/Republic</t>
  </si>
  <si>
    <t>4OAuvHryIVv4kMDNSLuPt6</t>
  </si>
  <si>
    <t>Red (Taylor's Version)</t>
  </si>
  <si>
    <t>4OBZT9EnhYIV17t4pGw7ig</t>
  </si>
  <si>
    <t>Daniel Caesar, H.E.R.</t>
  </si>
  <si>
    <t>Best Part (feat. H.E.R.)</t>
  </si>
  <si>
    <t>0.793</t>
  </si>
  <si>
    <t>4OENnoidV0h8gJV6bhrw7r</t>
  </si>
  <si>
    <t>Headie One, Drake</t>
  </si>
  <si>
    <t>Only You Freestyle</t>
  </si>
  <si>
    <t>4OEOEsOhlzDqQuewiuPJAc</t>
  </si>
  <si>
    <t>Maroon 5, A$AP Rocky</t>
  </si>
  <si>
    <t>Whiskey (feat. A$AP Rocky)</t>
  </si>
  <si>
    <t>4OGIeHtYhRTJ8iW21UUyZW</t>
  </si>
  <si>
    <t>Bad Bitch From Tokyo (Intro)</t>
  </si>
  <si>
    <t>4OH5Cd8ZOI1eSgJSC9PYmU</t>
  </si>
  <si>
    <t>Mert Demir, Mabel Matiz</t>
  </si>
  <si>
    <t>Antidepresan</t>
  </si>
  <si>
    <t>Pale Records &amp; Pose Records</t>
  </si>
  <si>
    <t>4OMJGnvZfDvsePyCwRGO7X</t>
  </si>
  <si>
    <t>Houdini</t>
  </si>
  <si>
    <t>0.0036</t>
  </si>
  <si>
    <t>4OZEu0Vwq0RB2LAq14v99n</t>
  </si>
  <si>
    <t>DJ Snake, Bipolar Sunshine</t>
  </si>
  <si>
    <t>Middle</t>
  </si>
  <si>
    <t>4OafepJy2teCjYJbvFE60J</t>
  </si>
  <si>
    <t>breathin</t>
  </si>
  <si>
    <t>0.0211</t>
  </si>
  <si>
    <t>4Of7rzpRpV1mWRbhp5rAqG</t>
  </si>
  <si>
    <t>Bruises</t>
  </si>
  <si>
    <t>0.946</t>
  </si>
  <si>
    <t>4OkFBMU18NidtaefaTjUq1</t>
  </si>
  <si>
    <t>Real Spill</t>
  </si>
  <si>
    <t>0.0496</t>
  </si>
  <si>
    <t>4OmFmE0fzcMG6g0Y8p4eSD</t>
  </si>
  <si>
    <t>Better Man (Taylor's Version) (From The Vault)</t>
  </si>
  <si>
    <t>4OmfWzukSVD140NiAIEjem</t>
  </si>
  <si>
    <t>Static</t>
  </si>
  <si>
    <t>L-M Records/RCA Records</t>
  </si>
  <si>
    <t>4OtHGdb0KqEbaWb6edUnR9</t>
  </si>
  <si>
    <t>Cut You Off</t>
  </si>
  <si>
    <t>4Oun2ylbjFKMPTiaSbbCih</t>
  </si>
  <si>
    <t>Cardi B, Megan Thee Stallion</t>
  </si>
  <si>
    <t>WAP (feat. Megan Thee Stallion)</t>
  </si>
  <si>
    <t>4OwhwvKESFtuu06dTgct7i</t>
  </si>
  <si>
    <t>Marc Seguí, Rauw Alejandro, Pol Granch</t>
  </si>
  <si>
    <t>Tiroteo - Remix</t>
  </si>
  <si>
    <t>4P6IttK2PRBjyr3fm0pP7t</t>
  </si>
  <si>
    <t>Trevor Daniel, Selena Gomez</t>
  </si>
  <si>
    <t>Past Life (with Selena Gomez)</t>
  </si>
  <si>
    <t>4P7IXYPAkinTdZrBF5bGWp</t>
  </si>
  <si>
    <t>0.561</t>
  </si>
  <si>
    <t>4P92FrvmYQSAfOpp4cpFEi</t>
  </si>
  <si>
    <t>Florida Georgia Line</t>
  </si>
  <si>
    <t>Simple</t>
  </si>
  <si>
    <t>BMLG Records</t>
  </si>
  <si>
    <t>4P9Q0GojKVXpRTJCaL3kyy</t>
  </si>
  <si>
    <t>All Of The Girls You Loved Before</t>
  </si>
  <si>
    <t>4PA1wK0leCjmRZlP5dQ8Lv</t>
  </si>
  <si>
    <t>Sky Rompiendo, Feid, Myke Towers</t>
  </si>
  <si>
    <t>El Cielo</t>
  </si>
  <si>
    <t>4PANCoXZX3RaT2D6mqSdEU</t>
  </si>
  <si>
    <t>changes</t>
  </si>
  <si>
    <t>4PEfJZpVjdclfzZ9XO8uDw</t>
  </si>
  <si>
    <t>KEVIN ROLDAN, Bryant Myers, Lyanno</t>
  </si>
  <si>
    <t>HASTA ABAJO</t>
  </si>
  <si>
    <t>4PMqSO5qyjpvzhlLI5GnID</t>
  </si>
  <si>
    <t>4POHzEwNTCYaIvqCUp3NnO</t>
  </si>
  <si>
    <t>Old Me</t>
  </si>
  <si>
    <t>4PQdrXMDHDPl1RczrrlADd</t>
  </si>
  <si>
    <t>Luan Santana</t>
  </si>
  <si>
    <t>MORENA</t>
  </si>
  <si>
    <t>4PS1e8f2LvuTFgUs1Cn3ON</t>
  </si>
  <si>
    <t>The Christmas Song (Merry Christmas To You)</t>
  </si>
  <si>
    <t>4PV0uE5pZSh44E3NqNNDEH</t>
  </si>
  <si>
    <t>4PYfFHKfjYz6dwAtZhBy1z</t>
  </si>
  <si>
    <t>Obsessed With You</t>
  </si>
  <si>
    <t>4Pbg79cTBu4vgSphoyNq3j</t>
  </si>
  <si>
    <t>4PdJSsESm34djLfBde9Pr2</t>
  </si>
  <si>
    <t>David Guetta, Cedric Gervais, Chris Willis</t>
  </si>
  <si>
    <t>Would I Lie to You - Radio Edit</t>
  </si>
  <si>
    <t>0.00718</t>
  </si>
  <si>
    <t>4PkIDTPGedm0enzdvilLNd</t>
  </si>
  <si>
    <t>Ellie Goulding</t>
  </si>
  <si>
    <t>Sixteen</t>
  </si>
  <si>
    <t>4PklAHGXT5ityno3IA8SKd</t>
  </si>
  <si>
    <t>Polo G, Stunna 4 Vegas, NLE Choppa, Mike WiLL Made-It</t>
  </si>
  <si>
    <t>Go Stupid</t>
  </si>
  <si>
    <t>4Pu0a2TuHOYtI4CCE3HEXI</t>
  </si>
  <si>
    <t>Arcángel, Sech, Romeo Santos</t>
  </si>
  <si>
    <t>Sigues Con El - Remix</t>
  </si>
  <si>
    <t>4Q34FP1AT7GEl9oLgNtiWj</t>
  </si>
  <si>
    <t>21 Savage, Metro Boomin, Drake</t>
  </si>
  <si>
    <t>Mr. Right Now (feat. Drake)</t>
  </si>
  <si>
    <t>4Q3N4Ct4zCuIHuZ65E3BD4</t>
  </si>
  <si>
    <t>Tunnel Vision</t>
  </si>
  <si>
    <t>0.0576</t>
  </si>
  <si>
    <t>4Q4jmPHwu0wrJvqrld0FQ6</t>
  </si>
  <si>
    <t>I Would Like</t>
  </si>
  <si>
    <t>4Q5yMlwAfAoitqg4r9oZHN</t>
  </si>
  <si>
    <t>Cashmere Cat, Ariana Grande</t>
  </si>
  <si>
    <t>Quit (feat. Ariana Grande)</t>
  </si>
  <si>
    <t>4Q8aDd3H6LF8t4eY7So9O8</t>
  </si>
  <si>
    <t>Marshmello, Tyga, Chris Brown</t>
  </si>
  <si>
    <t>Light It Up (with Tyga &amp; Chris Brown)</t>
  </si>
  <si>
    <t>4QIo4oxwzzafcBWkKjDpXY</t>
  </si>
  <si>
    <t>xanny</t>
  </si>
  <si>
    <t>4QIyEq7TcTdAcxjI2AFlAK</t>
  </si>
  <si>
    <t>4QPEwDdOMhY7rNS05mTyMR</t>
  </si>
  <si>
    <t>4QVS8YCpK71R4FsxSMCjhP</t>
  </si>
  <si>
    <t>Gryffin, Elley Duhé</t>
  </si>
  <si>
    <t>Tie Me Down (with Elley Duhé)</t>
  </si>
  <si>
    <t>4QWumyD2uwiePBBha9XBHI</t>
  </si>
  <si>
    <t>Felipe Amorim</t>
  </si>
  <si>
    <t>No Ouvidinho</t>
  </si>
  <si>
    <t>One Play</t>
  </si>
  <si>
    <t>4QctbZRsuWYPT0pbKg7u75</t>
  </si>
  <si>
    <t>4QdovcM8j50QPlyR7tH4xe</t>
  </si>
  <si>
    <t>Marc E. Bassy, G-Eazy</t>
  </si>
  <si>
    <t>You &amp; Me</t>
  </si>
  <si>
    <t>Republic Records/Gee Roberson</t>
  </si>
  <si>
    <t>4QfNOZN7vrQCQKK1ZJ3XPb</t>
  </si>
  <si>
    <t>0.863</t>
  </si>
  <si>
    <t>4QfZYDhGZc0T2RDvGiI69E</t>
  </si>
  <si>
    <t>El Alfa, Chael Produciendo</t>
  </si>
  <si>
    <t>Singapur</t>
  </si>
  <si>
    <t>4QnC1bIaMSfDQvF4XDhV5M</t>
  </si>
  <si>
    <t>Boyfriend</t>
  </si>
  <si>
    <t>4QtiVmuA88tPQiCOHZuQ5b</t>
  </si>
  <si>
    <t>Sofía Reyes, Jason Derulo, De La Ghetto</t>
  </si>
  <si>
    <t>1, 2, 3 (feat. Jason Derulo &amp; De La Ghetto)</t>
  </si>
  <si>
    <t>4R2kfaDFhslZEMJqAFNpdd</t>
  </si>
  <si>
    <t>cardigan</t>
  </si>
  <si>
    <t>4R55IUi2x7S5ek2SpebOiE</t>
  </si>
  <si>
    <t>4R5xvs5X0phd0EYWyGigju</t>
  </si>
  <si>
    <t>Medicina</t>
  </si>
  <si>
    <t>4R67rQNSbbsR4TdUVOIdez</t>
  </si>
  <si>
    <t>ESCAPE PLAN</t>
  </si>
  <si>
    <t>4R8BJggjosTswLxtkw8V7P</t>
  </si>
  <si>
    <t>Jhayco, J Balvin, Bad Bunny</t>
  </si>
  <si>
    <t>No Me Conoce - Remix</t>
  </si>
  <si>
    <t>4R9ATNRRl1uth17i5qDCc0</t>
  </si>
  <si>
    <t>I.F.L.Y.</t>
  </si>
  <si>
    <t>4RJz8NfIe09gpKMiRUWKhJ</t>
  </si>
  <si>
    <t>Maluma, Lenny Tavárez, Justin Quiles</t>
  </si>
  <si>
    <t>Parce (feat. Justin Quiles)</t>
  </si>
  <si>
    <t>4RVbK6cV0VqWdpCDcx3hiT</t>
  </si>
  <si>
    <t>KIDS SEE GHOSTS</t>
  </si>
  <si>
    <t>Reborn</t>
  </si>
  <si>
    <t>4RVtBlHFKj51Ipvpfv5ER4</t>
  </si>
  <si>
    <t>Martin Garrix, Clinton Kane</t>
  </si>
  <si>
    <t>Drown (feat. Clinton Kane)</t>
  </si>
  <si>
    <t>4RVwu0g32PAqgUiJoXsdF8</t>
  </si>
  <si>
    <t>Happier Than Ever</t>
  </si>
  <si>
    <t>0.767</t>
  </si>
  <si>
    <t>4RbbzNY4MEcgzewYWkIsGu</t>
  </si>
  <si>
    <t>NAV, The Weeknd</t>
  </si>
  <si>
    <t>Price On My Head (feat. The Weeknd)</t>
  </si>
  <si>
    <t>XO Records, LLC and Republic Records</t>
  </si>
  <si>
    <t>4Rh4UxgPaRTaFfKumWtUbM</t>
  </si>
  <si>
    <t>blackbear, Lauv</t>
  </si>
  <si>
    <t>if I were u (with Lauv)</t>
  </si>
  <si>
    <t>4Rif4wqdvzy84dhP1apC4Y</t>
  </si>
  <si>
    <t>Kalazh44, Capital Bra, Samra, Nimo, Luciano</t>
  </si>
  <si>
    <t>Royal Rumble</t>
  </si>
  <si>
    <t>Kalazh44</t>
  </si>
  <si>
    <t>4RtPruLRZbyirtJGqYHPQm</t>
  </si>
  <si>
    <t>4RvWPyQ5RL0ao9LPZeSouE</t>
  </si>
  <si>
    <t>Tears For Fears</t>
  </si>
  <si>
    <t>Everybody Wants To Rule The World</t>
  </si>
  <si>
    <t>UMC (Universal Music Catalogue)</t>
  </si>
  <si>
    <t>4RzpCjByV1NWUGKVQGuej6</t>
  </si>
  <si>
    <t>4S2WtfT03YDIlXEwSX4Tjd</t>
  </si>
  <si>
    <t>Nothing Left For You</t>
  </si>
  <si>
    <t>4S2uhQE8L9V6p7rj7SiauJ</t>
  </si>
  <si>
    <t>YNW Melly, Juice WRLD</t>
  </si>
  <si>
    <t>Suicidal (feat. Juice WRLD) - Remix</t>
  </si>
  <si>
    <t>P2020</t>
  </si>
  <si>
    <t>4S4Mfvv03M1cHgIOJcbUCL</t>
  </si>
  <si>
    <t>In My Room</t>
  </si>
  <si>
    <t>4S8d14HvHb70ImctNgVzQQ</t>
  </si>
  <si>
    <t>Kanye West, Lil Pump</t>
  </si>
  <si>
    <t>I Love It (&amp; Lil Pump)</t>
  </si>
  <si>
    <t>4SCnCPOUOUXUmCX2uHb3r7</t>
  </si>
  <si>
    <t>Bryson Tiller, Drake</t>
  </si>
  <si>
    <t>Outta Time (feat. Drake)</t>
  </si>
  <si>
    <t>4SDgTLDYrJ2UrHbkRkg7MD</t>
  </si>
  <si>
    <t>Lil Nas X, DaBaby</t>
  </si>
  <si>
    <t>Panini - DaBaby Remix</t>
  </si>
  <si>
    <t>4SFknyjLcyTLJFPKD2m96o</t>
  </si>
  <si>
    <t>4SHhui9S7lFYGHXikfneGo</t>
  </si>
  <si>
    <t>Drugs &amp; The Internet</t>
  </si>
  <si>
    <t>4SJHHpKhcuXwDsCsPqshXj</t>
  </si>
  <si>
    <t>Rauw Alejandro, Chencho Corleone</t>
  </si>
  <si>
    <t>El Efecto</t>
  </si>
  <si>
    <t>4SPu0Ql902hTVXkBoNIYtq</t>
  </si>
  <si>
    <t>NASA</t>
  </si>
  <si>
    <t>4SSnFejRGlZikf02HLewEF</t>
  </si>
  <si>
    <t>4SW9gHnW8NfKOdqmh0ij45</t>
  </si>
  <si>
    <t>Fruto</t>
  </si>
  <si>
    <t>4SZepBIPDRwPaHIjAKwRDb</t>
  </si>
  <si>
    <t>R.I.P. SCREW</t>
  </si>
  <si>
    <t>4Sdj67b8WF9PhAXh4tvBi6</t>
  </si>
  <si>
    <t>Semicenk, Doğu Swag</t>
  </si>
  <si>
    <t>Pişman Değilim</t>
  </si>
  <si>
    <t>EVA RECORDS</t>
  </si>
  <si>
    <t>4Sib57MmYGJzSvkW84jTwh</t>
  </si>
  <si>
    <t>4SnlSaLJJ7reJMCHM5YUuX</t>
  </si>
  <si>
    <t>Lotus</t>
  </si>
  <si>
    <t>4Sokm1cWK36H2WctWWRGf1</t>
  </si>
  <si>
    <t>Irina Shayk</t>
  </si>
  <si>
    <t>4SqWKzw0CbA05TGszDgMlc</t>
  </si>
  <si>
    <t>4T2zre0jqstNJ5Gt0WG9lz</t>
  </si>
  <si>
    <t>Not My Responsibility</t>
  </si>
  <si>
    <t>4T3fNx3CgwDRRYgmFCbD4J</t>
  </si>
  <si>
    <t>0.0984</t>
  </si>
  <si>
    <t>4T4CZ3Q4z3GG7lU720YYhM</t>
  </si>
  <si>
    <t>Lunay, Gaby Music, Chris Jedi</t>
  </si>
  <si>
    <t>Soltera</t>
  </si>
  <si>
    <t>0.445</t>
  </si>
  <si>
    <t>4T652DlATVHe0jdLKaN3Bw</t>
  </si>
  <si>
    <t>in my head</t>
  </si>
  <si>
    <t>4TGwERXRlyQtBdggYTHo6j</t>
  </si>
  <si>
    <t>Tiago PZK, LIT killah, Maria Becerra, Nicki Nicole</t>
  </si>
  <si>
    <t>Entre Nosotros (Remix) [con Nicki Nicole]</t>
  </si>
  <si>
    <t>4TIqzdAssasqx3DAe6cG9J</t>
  </si>
  <si>
    <t>Joyner Lucas, Lil Baby</t>
  </si>
  <si>
    <t>Ramen &amp; OJ</t>
  </si>
  <si>
    <t>4TOmcZvw0gHa7GiXRbcYAW</t>
  </si>
  <si>
    <t>0.0903</t>
  </si>
  <si>
    <t>4TWflhgevIGo448fWc6mQq</t>
  </si>
  <si>
    <t>4TZy1wLyHec06pwgFYDh1a</t>
  </si>
  <si>
    <t>Mercy</t>
  </si>
  <si>
    <t>4Ta3PhWmY50ZLU1uhKFKPE</t>
  </si>
  <si>
    <t>Dermot Kennedy</t>
  </si>
  <si>
    <t>Outnumbered</t>
  </si>
  <si>
    <t>Riggins Recording Limited</t>
  </si>
  <si>
    <t>0.247</t>
  </si>
  <si>
    <t>4TgHt7vKCimpywaiKfl0uj</t>
  </si>
  <si>
    <t>Pop Smoke, Rowdy Rebel</t>
  </si>
  <si>
    <t>Make It Rain</t>
  </si>
  <si>
    <t>4TgxFMOn5yoESW6zCidCXL</t>
  </si>
  <si>
    <t>Jawsh 685, Jason Derulo, BTS</t>
  </si>
  <si>
    <t>Savage Love (Laxed – Siren Beat) [BTS Remix]</t>
  </si>
  <si>
    <t>4TnFANpjVwVKWzkxNzIyFH</t>
  </si>
  <si>
    <t>Gradur, Heuss L'enfoiré</t>
  </si>
  <si>
    <t>Ne reviens pas</t>
  </si>
  <si>
    <t>Universal Music Division Capitol Music France</t>
  </si>
  <si>
    <t>4TnjEaWOeW0eKTKIEvJyCa</t>
  </si>
  <si>
    <t>4Tvw0lweq9l2JPQKFbpbBQ</t>
  </si>
  <si>
    <t>David Guetta, Brooks, Loote</t>
  </si>
  <si>
    <t>Better When You're Gone</t>
  </si>
  <si>
    <t>4U9arGcc4ATa7shChhLQP0</t>
  </si>
  <si>
    <t>Thirty Seconds To Mars</t>
  </si>
  <si>
    <t>Walk On Water</t>
  </si>
  <si>
    <t>0.000115</t>
  </si>
  <si>
    <t>4UAW2gObi5o6sJla0qZpPn</t>
  </si>
  <si>
    <t>Mariners Apartment Complex</t>
  </si>
  <si>
    <t>4UG2Fm0E98LhE2dlNxiAXx</t>
  </si>
  <si>
    <t>this is what falling in love feels like</t>
  </si>
  <si>
    <t>4UGqAW9i7NtE5mW9xzm6yk</t>
  </si>
  <si>
    <t>4UKCKdYiLN6IMA5ZESUTL7</t>
  </si>
  <si>
    <t>the remedy for a broken heart (why am I so in love)</t>
  </si>
  <si>
    <t>4UMIv5jd9gK98a39BQRD9X</t>
  </si>
  <si>
    <t>Pritam, Arijit Singh, Amitabh Bhattacharya</t>
  </si>
  <si>
    <t>Kesariya</t>
  </si>
  <si>
    <t>4UOXo3xWnxYdTf3sFyRaUG</t>
  </si>
  <si>
    <t>500 PS</t>
  </si>
  <si>
    <t>4UPQiDmYScn2C6S2C2WATY</t>
  </si>
  <si>
    <t>Just a Cloud Away</t>
  </si>
  <si>
    <t>4UgoXTsKI19EdofRMiqhp0</t>
  </si>
  <si>
    <t>Untouchable</t>
  </si>
  <si>
    <t>0.0804</t>
  </si>
  <si>
    <t>4UkUxO2WlKLc0Q1iEutGGh</t>
  </si>
  <si>
    <t>KAROL G, Tiësto</t>
  </si>
  <si>
    <t>CONTIGO (with Tiësto)</t>
  </si>
  <si>
    <t>4UldILPVpnZO69ffK4B9aA</t>
  </si>
  <si>
    <t>Dj LK da Escócia, Tchakabum, MC Ryan SP, mc jhenny, Mc RF</t>
  </si>
  <si>
    <t>Tubarão Te Amo</t>
  </si>
  <si>
    <t>Nas Nuvens Catalog</t>
  </si>
  <si>
    <t>4UwqOWDpdeIDVQDuKT6iza</t>
  </si>
  <si>
    <t>You Are In Love (Taylor's Version)</t>
  </si>
  <si>
    <t>0.609</t>
  </si>
  <si>
    <t>4Uy3kNxW2kB8AEoXljEcth</t>
  </si>
  <si>
    <t>Nicki Minaj, Anuel AA, Bantu</t>
  </si>
  <si>
    <t>Familia (with Anuel Aa, feat. Bantu) - Spider-Man: Into the Spider-Verse</t>
  </si>
  <si>
    <t>4UyVCLbNG8yhrqbzeSmdho</t>
  </si>
  <si>
    <t>Black Eyed Peas, Shakira, David Guetta</t>
  </si>
  <si>
    <t>DON'T YOU WORRY</t>
  </si>
  <si>
    <t>4V6MRo0CEAC9MwAm7dkPuL</t>
  </si>
  <si>
    <t>4V9ynsDPwHtdItksqjuRu0</t>
  </si>
  <si>
    <t>Brand New Draco</t>
  </si>
  <si>
    <t>4VCbgIdr8ptegWeJpqLVHH</t>
  </si>
  <si>
    <t>Love All (with JAY-Z)</t>
  </si>
  <si>
    <t>4VLTxHOyFX5FRtkpsFm5Pc</t>
  </si>
  <si>
    <t>Big Sean, Travis Scott</t>
  </si>
  <si>
    <t>Lithuania (feat. Travis Scott)</t>
  </si>
  <si>
    <t>4VMRsbfZzd3SfQtaJ1Wpwi</t>
  </si>
  <si>
    <t>The Weeknd, Future</t>
  </si>
  <si>
    <t>Double Fantasy (with Future)</t>
  </si>
  <si>
    <t>0.00621</t>
  </si>
  <si>
    <t>4VUwkH455At9kENOfzTqmF</t>
  </si>
  <si>
    <t>Bazzi, Camila Cabello</t>
  </si>
  <si>
    <t>Beautiful (feat. Camila Cabello)</t>
  </si>
  <si>
    <t>4VVG3HBGaqSNZqIpmewIA6</t>
  </si>
  <si>
    <t>Sfera Ebbasta, DrefGold</t>
  </si>
  <si>
    <t>Sciroppo (feat. DrefGold)</t>
  </si>
  <si>
    <t>0.0774</t>
  </si>
  <si>
    <t>4VW44pawoOHPUjlN7DX5vk</t>
  </si>
  <si>
    <t>4VXIryQMWpIdGgYR4TrjT1</t>
  </si>
  <si>
    <t>4VYEnxm7lmtG5sEEbcmORB</t>
  </si>
  <si>
    <t>Ok Ok</t>
  </si>
  <si>
    <t>4VgYtXCVJ7IbWAZ5ryfvEQ</t>
  </si>
  <si>
    <t>Nicky Jam, Daddy Yankee</t>
  </si>
  <si>
    <t>Muévelo</t>
  </si>
  <si>
    <t>4VginDwYTP2eaHJzO0QMjG</t>
  </si>
  <si>
    <t>4VqTRBvYg0z8C4nsl4Hupy</t>
  </si>
  <si>
    <t>4VsP4Dm8gsibRxB5I2hEkw</t>
  </si>
  <si>
    <t>Kaifi Khalil</t>
  </si>
  <si>
    <t>Kahani Suno 2.0</t>
  </si>
  <si>
    <t>1944121 Records DK</t>
  </si>
  <si>
    <t>0.909</t>
  </si>
  <si>
    <t>4VuS959DSpr82t3qBqCrWG</t>
  </si>
  <si>
    <t>Supermarket Flowers</t>
  </si>
  <si>
    <t>0.914</t>
  </si>
  <si>
    <t>4W4fNrZYkobj539TOWsLO2</t>
  </si>
  <si>
    <t>Die For You (with Ariana Grande) - Remix</t>
  </si>
  <si>
    <t>4WghJOMjDpGdlk3b8aJIgy</t>
  </si>
  <si>
    <t>Kehlani, Justin Bieber</t>
  </si>
  <si>
    <t>up at night (feat. justin bieber)</t>
  </si>
  <si>
    <t>4WiQA1AGWHFvaxBU6bHghs</t>
  </si>
  <si>
    <t>4WjH9Bzt3kx7z8kl0awxh4</t>
  </si>
  <si>
    <t>Major Lazer, MØ, DJ Snake</t>
  </si>
  <si>
    <t>Lean On (feat. MØ &amp; DJ Snake)</t>
  </si>
  <si>
    <t>4Wjhj0WjkyECccfHVIgaTq</t>
  </si>
  <si>
    <t>Trust Issues</t>
  </si>
  <si>
    <t>4Ws314Ylb27BVsvlZOy30C</t>
  </si>
  <si>
    <t>Lovesick Girls</t>
  </si>
  <si>
    <t>0.00559</t>
  </si>
  <si>
    <t>4WuOWVnAqvEQxgSRrspBgt</t>
  </si>
  <si>
    <t>Metro Boomin, Travis Scott, 21 Savage</t>
  </si>
  <si>
    <t>Niagara Falls (Foot or 2) [with Travis Scott &amp; 21 Savage]</t>
  </si>
  <si>
    <t>4WzhjxvLP95y7AMDy0Atwb</t>
  </si>
  <si>
    <t>Out Of Love</t>
  </si>
  <si>
    <t>4XCQtUoRSh22Ep18ULmDnT</t>
  </si>
  <si>
    <t>De La Ghetto, Daddy Yankee, Ozuna, Chris Jedi</t>
  </si>
  <si>
    <t>La Fórmula (feat. Chris Jedi)</t>
  </si>
  <si>
    <t>4XJRpBOG0bU3Nxnvam3FnC</t>
  </si>
  <si>
    <t>LOVE YOU BETTER</t>
  </si>
  <si>
    <t>4XKXphKH76W4zNpkgFS5o2</t>
  </si>
  <si>
    <t>MORE</t>
  </si>
  <si>
    <t>0.00537</t>
  </si>
  <si>
    <t>4XLu3tTSZiPFVC9mmuR6Zp</t>
  </si>
  <si>
    <t>All These Years</t>
  </si>
  <si>
    <t>4XZxalvnG4Yo8YZLuiT1kV</t>
  </si>
  <si>
    <t>4XkrlDVc8UQUvsyRsxvU0M</t>
  </si>
  <si>
    <t>Normani, Cardi B</t>
  </si>
  <si>
    <t>Wild Side (feat. Cardi B)</t>
  </si>
  <si>
    <t>4XvcHTUfIlWfyJTRG0aqlo</t>
  </si>
  <si>
    <t>Sleepy Hallow</t>
  </si>
  <si>
    <t>2055</t>
  </si>
  <si>
    <t>Winners Circle/RCA Records</t>
  </si>
  <si>
    <t>4Xzq2WibDHR5Eufi21HlEZ</t>
  </si>
  <si>
    <t>21 Savage, Brent Faiyaz</t>
  </si>
  <si>
    <t>should've wore a bonnet</t>
  </si>
  <si>
    <t>4YJUTdZ0Pgl0ZeNyHYXeLd</t>
  </si>
  <si>
    <t>Love Of My Life - Remastered 2011</t>
  </si>
  <si>
    <t>0.933</t>
  </si>
  <si>
    <t>4YLtrBhzjsI2LT6ybXQHeD</t>
  </si>
  <si>
    <t>SoulMate</t>
  </si>
  <si>
    <t>4YQImHflXSiIMXntcwPkx8</t>
  </si>
  <si>
    <t>Bongos (feat. Megan Thee Stallion)</t>
  </si>
  <si>
    <t>0.0791</t>
  </si>
  <si>
    <t>4YcWzLSnGqLjSCycuSMHnn</t>
  </si>
  <si>
    <t>Prices</t>
  </si>
  <si>
    <t>4Yf5bqU3NK4kNOypcrLYwU</t>
  </si>
  <si>
    <t>Faint</t>
  </si>
  <si>
    <t>4Yg2w0P29BBBMixyeNjDtj</t>
  </si>
  <si>
    <t>4YgtN1HasxdDlrrZIggYxn</t>
  </si>
  <si>
    <t>4YhJ3a6kBPGJWX4Ek77sDd</t>
  </si>
  <si>
    <t>Gunna, Travis Scott</t>
  </si>
  <si>
    <t>TOP FLOOR (feat. Travis Scott)</t>
  </si>
  <si>
    <t>4YhN72dRYL2Z3MsaKyT7rS</t>
  </si>
  <si>
    <t>David Guetta, RAYE</t>
  </si>
  <si>
    <t>Stay (Don't Go Away) [feat. Raye]</t>
  </si>
  <si>
    <t>4YiY551vHi6glMtgVxuqAy</t>
  </si>
  <si>
    <t>c l o s e</t>
  </si>
  <si>
    <t>4Yip3hds5IHyT7AqoNHfmX</t>
  </si>
  <si>
    <t>Maria Becerra, Becky G</t>
  </si>
  <si>
    <t>Wow Wow (feat. Becky G)</t>
  </si>
  <si>
    <t>4Yq3XUNfWrAPWuB94qkC09</t>
  </si>
  <si>
    <t>Post Malone, Ozzy Osbourne, Travis Scott</t>
  </si>
  <si>
    <t>Take What You Want (feat. Ozzy Osbourne &amp; Travis Scott)</t>
  </si>
  <si>
    <t>0.0906</t>
  </si>
  <si>
    <t>4Yxc55NX3tAXC2mHRAhtcW</t>
  </si>
  <si>
    <t>Olivia Rodrigo, Disney</t>
  </si>
  <si>
    <t>All I Want - From "High School Musical: The Musical: The Series"</t>
  </si>
  <si>
    <t>4Z2i41GDQyu3KRpBavEnyR</t>
  </si>
  <si>
    <t>Ana Castela</t>
  </si>
  <si>
    <t>Solteiro Forçado - Boiadeira Internacional</t>
  </si>
  <si>
    <t>AgroPlay do Brasil</t>
  </si>
  <si>
    <t>0.636</t>
  </si>
  <si>
    <t>4Z6YruMINNspGet1gQyYlK</t>
  </si>
  <si>
    <t>Supplies</t>
  </si>
  <si>
    <t>0.00695</t>
  </si>
  <si>
    <t>4ZJPwET9Jrgpkqi4Vo3Yg8</t>
  </si>
  <si>
    <t>Bebe Rexha, Ty Dolla $ign</t>
  </si>
  <si>
    <t>Bad Bitch (feat. Ty Dolla $ign)</t>
  </si>
  <si>
    <t>4ZLzoOkj0MPWrTLvooIuaa</t>
  </si>
  <si>
    <t>Kina, Snøw</t>
  </si>
  <si>
    <t>Get You The Moon (feat. Snøw)</t>
  </si>
  <si>
    <t>4ZRrLHqzhGRXYj2qcB4s5S</t>
  </si>
  <si>
    <t>4ZT0wGKwlJRjpMUuwZVy3p</t>
  </si>
  <si>
    <t>4ZT9FnbFu1PaBfV3itxiqT</t>
  </si>
  <si>
    <t>Lil Skies</t>
  </si>
  <si>
    <t>I</t>
  </si>
  <si>
    <t>4ZYAU4A2YBtlNdqOUtc7T2</t>
  </si>
  <si>
    <t>Red Ruby Da Sleeze</t>
  </si>
  <si>
    <t>4Zj2uX6ApCFK9XzjwIhCIr</t>
  </si>
  <si>
    <t>Zach Bryan, Bon Iver</t>
  </si>
  <si>
    <t>Boys Of Faith (feat. Bon Iver)</t>
  </si>
  <si>
    <t>4ZnkygoWLzcGbQYCm3lkae</t>
  </si>
  <si>
    <t>0.00288</t>
  </si>
  <si>
    <t>4ZtFanR9U6ndgddUvNcjcG</t>
  </si>
  <si>
    <t>good 4 u</t>
  </si>
  <si>
    <t>4Zxdw0Hno7YDu0IzvY76Qo</t>
  </si>
  <si>
    <t>Rent Money</t>
  </si>
  <si>
    <t>0.0331</t>
  </si>
  <si>
    <t>4a1fh9vJMMoRjNrBmEWoM0</t>
  </si>
  <si>
    <t>All The Money (with Gunna) [Bonus]</t>
  </si>
  <si>
    <t>0.053</t>
  </si>
  <si>
    <t>4a6q8CR2hzLk2plDkSxkfD</t>
  </si>
  <si>
    <t>4a9RlnJ0v1T7HgLtps1HvI</t>
  </si>
  <si>
    <t>The Citizens of Halloween</t>
  </si>
  <si>
    <t>This Is Halloween</t>
  </si>
  <si>
    <t>4a9tbd947vo9K8Vti9JwcI</t>
  </si>
  <si>
    <t>BTS, Halsey</t>
  </si>
  <si>
    <t>Boy With Luv (feat. Halsey)</t>
  </si>
  <si>
    <t>4aJzxp3gimtAdgJn3DL776</t>
  </si>
  <si>
    <t>Jhayco, Quevedo</t>
  </si>
  <si>
    <t>Mami Chula</t>
  </si>
  <si>
    <t>4aOOExMBUyxKnEYb39SrTg</t>
  </si>
  <si>
    <t>Riot</t>
  </si>
  <si>
    <t>4aPB8rSxGFISs0o6V2LrTy</t>
  </si>
  <si>
    <t>4aWmUDTfIPGksMNLV2rQP2</t>
  </si>
  <si>
    <t>Luis Fonsi, Daddy Yankee</t>
  </si>
  <si>
    <t>Despacito</t>
  </si>
  <si>
    <t>4aZfvvgfoSfmSZpfwQYzC0</t>
  </si>
  <si>
    <t>Bonez MC, Maxwell</t>
  </si>
  <si>
    <t>Ihr Hobby</t>
  </si>
  <si>
    <t>4aarlAfLKVCTxUDNgbwhjH</t>
  </si>
  <si>
    <t>Megan Thee Stallion, DaBaby</t>
  </si>
  <si>
    <t>Cry Baby (feat. DaBaby)</t>
  </si>
  <si>
    <t>0.00402</t>
  </si>
  <si>
    <t>4ak7xjvBeBOcJGWFDX9w5n</t>
  </si>
  <si>
    <t>Lil Nas X, Cardi B</t>
  </si>
  <si>
    <t>Rodeo</t>
  </si>
  <si>
    <t>4ak9GGe6afmi2HbxEjvhIC</t>
  </si>
  <si>
    <t>Male Fantasy</t>
  </si>
  <si>
    <t>4at3d5QWnlibMVN75ECDrp</t>
  </si>
  <si>
    <t>6LACK, J. Cole</t>
  </si>
  <si>
    <t>Pretty Little Fears (feat. J. Cole)</t>
  </si>
  <si>
    <t>LVRN Records</t>
  </si>
  <si>
    <t>4atJ40xfasjdM9ZF3p07BV</t>
  </si>
  <si>
    <t>Halfway Off The Balcony</t>
  </si>
  <si>
    <t>4au7FRcgZzChASRYu279xH</t>
  </si>
  <si>
    <t>Daddy Yankee, Katy Perry, Snow</t>
  </si>
  <si>
    <t>Con Calma - Remix</t>
  </si>
  <si>
    <t>4axSuOg3BqsowKjRpj59RU</t>
  </si>
  <si>
    <t>Carolina - From The Motion Picture “Where The Crawdads Sing”</t>
  </si>
  <si>
    <t>4axYWgXASdsCBHuwInAubT</t>
  </si>
  <si>
    <t>I don't let go</t>
  </si>
  <si>
    <t>4axxCbc4tWlpqHP5UbJMc3</t>
  </si>
  <si>
    <t>Bizarrap, Ptazeta</t>
  </si>
  <si>
    <t>Ptazeta: Bzrp Music Sessions, Vol. 45</t>
  </si>
  <si>
    <t>0.0424</t>
  </si>
  <si>
    <t>4b1yxSdlumA8N4fEk4UOZp</t>
  </si>
  <si>
    <t>Stephanie Beatriz, Olga Merediz, Encanto - Cast</t>
  </si>
  <si>
    <t>The Family Madrigal</t>
  </si>
  <si>
    <t>4b4KcovePX8Ke2cLIQTLM0</t>
  </si>
  <si>
    <t>The Vamps, Matoma</t>
  </si>
  <si>
    <t>All Night</t>
  </si>
  <si>
    <t>4b7mLZQWsy0rLnrMtPA9fQ</t>
  </si>
  <si>
    <t>Ariana Grande, Missy Elliott</t>
  </si>
  <si>
    <t>borderline (feat. Missy Elliott)</t>
  </si>
  <si>
    <t>0.058</t>
  </si>
  <si>
    <t>4bEcoz1OcfMgUbp2ft8ieQ</t>
  </si>
  <si>
    <t>4bF2y8rR7GUjrd5LNEvej3</t>
  </si>
  <si>
    <t>Ingratax</t>
  </si>
  <si>
    <t>París</t>
  </si>
  <si>
    <t>Room28</t>
  </si>
  <si>
    <t>4bHsxqR3GMrXTxEPLuK5ue</t>
  </si>
  <si>
    <t>Journey</t>
  </si>
  <si>
    <t>Don't Stop Believin' (2022 Remaster)</t>
  </si>
  <si>
    <t>4bT4Gbs7FA4cLyZeKtlGVO</t>
  </si>
  <si>
    <t>Zé Felipe</t>
  </si>
  <si>
    <t>Facilita Aí</t>
  </si>
  <si>
    <t>4bTZeO72FwMa6wKOiqoynL</t>
  </si>
  <si>
    <t>Sech, Ozuna, Anuel AA, Darell, Nicky Jam</t>
  </si>
  <si>
    <t>Otro Trago - Remix</t>
  </si>
  <si>
    <t>4bV5sf2B4hWBBd5HQ8S7KB</t>
  </si>
  <si>
    <t>4*TOWN (From Disney and Pixar’s Turning Red), Jordan Fisher, Finneas O'Connell, Topher Ngo, Grayson Villanueva, Josh Levi</t>
  </si>
  <si>
    <t>Nobody Like U</t>
  </si>
  <si>
    <t>4bb94wZVF1cX66vQjNeJTX</t>
  </si>
  <si>
    <t>Selena Gomez, Kid Cudi</t>
  </si>
  <si>
    <t>A Sweeter Place (feat. Kid Cudi)</t>
  </si>
  <si>
    <t>4bjN59DRXFRxBE1g5ne6B1</t>
  </si>
  <si>
    <t>Haegeum</t>
  </si>
  <si>
    <t>4bl1HBZliBuYpFZjWgefE4</t>
  </si>
  <si>
    <t>Roddy Ricch, Meek Mill</t>
  </si>
  <si>
    <t>Peta (feat. Meek Mill)</t>
  </si>
  <si>
    <t>4btFHqumCO31GksfuBLLv3</t>
  </si>
  <si>
    <t>Overpass Graffiti</t>
  </si>
  <si>
    <t>0.00253</t>
  </si>
  <si>
    <t>4bw8mcDUSRWfQo63ZTYRnU</t>
  </si>
  <si>
    <t>Maluma, Carin Leon</t>
  </si>
  <si>
    <t>Según Quién</t>
  </si>
  <si>
    <t>4bycD60yZgR6anIBtmU8UH</t>
  </si>
  <si>
    <t>KAROL G, Carla Morrison</t>
  </si>
  <si>
    <t>MAÑANA SERÁ BONITO</t>
  </si>
  <si>
    <t>0.455</t>
  </si>
  <si>
    <t>4c1WgUnHXq2LEncGHKgj1I</t>
  </si>
  <si>
    <t>BTS, Charli XCX</t>
  </si>
  <si>
    <t>Dream Glow (BTS World Original Soundtrack) (Pt. 1)</t>
  </si>
  <si>
    <t>4c2W3VKsOFoIg2SFaO6DY5</t>
  </si>
  <si>
    <t>Your Song</t>
  </si>
  <si>
    <t>4cG7HUWYHBV6R6tHn1gxrl</t>
  </si>
  <si>
    <t>Riton, Nightcrawlers, Mufasa &amp; Hypeman, Dopamine</t>
  </si>
  <si>
    <t>Friday (feat. Mufasa &amp; Hypeman) - Dopamine Re-Edit</t>
  </si>
  <si>
    <t>0.0076</t>
  </si>
  <si>
    <t>4cGqn0E8JCSY9gQllQj4Mf</t>
  </si>
  <si>
    <t>Coldplay, Selena Gomez</t>
  </si>
  <si>
    <t>Let Somebody Go</t>
  </si>
  <si>
    <t>4cHKd6qPMR1TMx55KHlida</t>
  </si>
  <si>
    <t>0.0678</t>
  </si>
  <si>
    <t>4cIPLtg1avt2Jm3ne9S1zy</t>
  </si>
  <si>
    <t>Killer Queen - Remastered 2011</t>
  </si>
  <si>
    <t>4cSSL3YafYjM3yjgFO1vJg</t>
  </si>
  <si>
    <t>4cWrKV5SN7AknqPy4ryBDG</t>
  </si>
  <si>
    <t>Ghali</t>
  </si>
  <si>
    <t>Casa Mia</t>
  </si>
  <si>
    <t>4cacyP5c3PMlfnyjpg13xW</t>
  </si>
  <si>
    <t>Yung Gravy</t>
  </si>
  <si>
    <t>Betty (Get Money)</t>
  </si>
  <si>
    <t>0.00524</t>
  </si>
  <si>
    <t>4cawYWrqMRz0T0hOIVxk6j</t>
  </si>
  <si>
    <t>Eno</t>
  </si>
  <si>
    <t>Blackberry Sky</t>
  </si>
  <si>
    <t>4cbdPT6uaBOgOQe3fLMofl</t>
  </si>
  <si>
    <t>4cktbXiXOapiLBMprHFErI</t>
  </si>
  <si>
    <t>4ckuS4Nj4FZ7i3Def3Br8W</t>
  </si>
  <si>
    <t>Sneakin’</t>
  </si>
  <si>
    <t>0.00496</t>
  </si>
  <si>
    <t>4cluDES4hQEUhmXj6TXkSo</t>
  </si>
  <si>
    <t>One Direction</t>
  </si>
  <si>
    <t>What Makes You Beautiful</t>
  </si>
  <si>
    <t>Syco Music UK</t>
  </si>
  <si>
    <t>0.009</t>
  </si>
  <si>
    <t>4cuGZb0iFyHtwaSKdKrJkF</t>
  </si>
  <si>
    <t>4d1CG5ei1E2vGbvmgf5KKv</t>
  </si>
  <si>
    <t>This Love (Taylor’s Version)</t>
  </si>
  <si>
    <t>4d4ZXH4dr5bYfgErHiZCX2</t>
  </si>
  <si>
    <t>Dos Mil 16</t>
  </si>
  <si>
    <t>4dAMdQ6g4kGmnc1MDHsg77</t>
  </si>
  <si>
    <t>Shotta Flow</t>
  </si>
  <si>
    <t>4dASQiO1Eoo3RJvt74FtXB</t>
  </si>
  <si>
    <t>Lil Wayne, Wiz Khalifa, Imagine Dragons, X Ambassadors, Logic, Ty Dolla $ign</t>
  </si>
  <si>
    <t>Sucker for Pain (with Wiz Khalifa, Imagine Dragons, Logic &amp; Ty Dolla $ign feat. X Ambassadors)</t>
  </si>
  <si>
    <t>4dBQWyoZmmgvFBlALGlqZi</t>
  </si>
  <si>
    <t>Slade</t>
  </si>
  <si>
    <t>Merry Xmas Everybody</t>
  </si>
  <si>
    <t>BMG Rights Management (UK) Ltd.</t>
  </si>
  <si>
    <t>4dSoDnmR9opAQ8KxUc9SbC</t>
  </si>
  <si>
    <t>4dTiQezDWmEOWcdCbWVWMp</t>
  </si>
  <si>
    <t>ScHoolboy Q</t>
  </si>
  <si>
    <t>Numb Numb Juice</t>
  </si>
  <si>
    <t>4dVpf9jZjcORqGTLUaeYj9</t>
  </si>
  <si>
    <t>A$AP Ferg</t>
  </si>
  <si>
    <t>Plain Jane</t>
  </si>
  <si>
    <t>4dZTZbmJBCCofAExHwefda</t>
  </si>
  <si>
    <t>K CAMP</t>
  </si>
  <si>
    <t>Lottery (Renegade)</t>
  </si>
  <si>
    <t>RARE Sound / Interscope / EMPIRE</t>
  </si>
  <si>
    <t>4daEMLSZCgZ2Mt7gNm2SRa</t>
  </si>
  <si>
    <t>Flooded The Face</t>
  </si>
  <si>
    <t>4dyrqiXUcK29hzrL2elqO3</t>
  </si>
  <si>
    <t>4e0FYxSROat25pH16zMTZI</t>
  </si>
  <si>
    <t>4e3ZNTAV6PCrdYMUrUlMpQ</t>
  </si>
  <si>
    <t>Taylor Swift, Fall Out Boy</t>
  </si>
  <si>
    <t>Electric Touch (feat. Fall Out Boy) (Taylor’s Version) (From The Vault)</t>
  </si>
  <si>
    <t>4e4fqjx0Izh4svvTef1z7e</t>
  </si>
  <si>
    <t>Bebe Rexha, Florida Georgia Line</t>
  </si>
  <si>
    <t>Meant to Be (feat. Florida Georgia Line)</t>
  </si>
  <si>
    <t>4e5ayHsOLJNLTGfjau2mEw</t>
  </si>
  <si>
    <t>The Lucky One (Taylor's Version)</t>
  </si>
  <si>
    <t>4e6l3QGj4RZesjDLVqYk3H</t>
  </si>
  <si>
    <t>Marlboro Rot</t>
  </si>
  <si>
    <t>4eBvRhTJ2AcxCsbfTUjoRp</t>
  </si>
  <si>
    <t>Shubh</t>
  </si>
  <si>
    <t>Cheques</t>
  </si>
  <si>
    <t>SHUBH</t>
  </si>
  <si>
    <t>4eL3XeuGaEoVT8ttDh3hwY</t>
  </si>
  <si>
    <t>Gunna, Future</t>
  </si>
  <si>
    <t>too easy</t>
  </si>
  <si>
    <t>0.024</t>
  </si>
  <si>
    <t>4eMKD8MRroxCqugpsxCCNb</t>
  </si>
  <si>
    <t>Tainy, Bad Bunny</t>
  </si>
  <si>
    <t>MOJABI GHOST</t>
  </si>
  <si>
    <t>4eNOLmx8r2IJAVKvBBL1jv</t>
  </si>
  <si>
    <t>Lil Tjay, Polo G, Fivio Foreign</t>
  </si>
  <si>
    <t>Headshot (feat. Polo G &amp; Fivio Foreign)</t>
  </si>
  <si>
    <t>4eWQlBRaTjPPUlzacqEeoQ</t>
  </si>
  <si>
    <t>Never Be the Same</t>
  </si>
  <si>
    <t>4ea9w8c4ROqiZpJVhfBA3m</t>
  </si>
  <si>
    <t>Young Thug, Travis Scott, Gunna</t>
  </si>
  <si>
    <t>Hot (Remix) [feat. Gunna and Travis Scott]</t>
  </si>
  <si>
    <t>4ecVWqbtW6phQGpZMAyqIU</t>
  </si>
  <si>
    <t>Not Shy</t>
  </si>
  <si>
    <t>4edS9dC0JPBlSS4p4gMOT0</t>
  </si>
  <si>
    <t>4ejyZ4uJEXUURcgKp1kP8v</t>
  </si>
  <si>
    <t>0.0938</t>
  </si>
  <si>
    <t>4eqne0oIdt9GW2ubiliny0</t>
  </si>
  <si>
    <t>Judy Garland</t>
  </si>
  <si>
    <t>Have Yourself a Merry Little Christmas</t>
  </si>
  <si>
    <t>Delta - X5 Music Group</t>
  </si>
  <si>
    <t>0.961</t>
  </si>
  <si>
    <t>4eqrNsKy9Mvg1fvfsTVIAE</t>
  </si>
  <si>
    <t>0.0393</t>
  </si>
  <si>
    <t>4etKC4ngPKsQDHUMnYgV3A</t>
  </si>
  <si>
    <t>KSI, S-X, Rick Ross, Lil Baby</t>
  </si>
  <si>
    <t>Down Like That (feat. Rick Ross, Lil Baby &amp; S-X)</t>
  </si>
  <si>
    <t>4evLyY5Ue1Wesc61t2KXAU</t>
  </si>
  <si>
    <t>Superman (Taylor’s Version)</t>
  </si>
  <si>
    <t>4evmHXcjt3bTUHD1cvny97</t>
  </si>
  <si>
    <t>Ed Sheeran, Khalid</t>
  </si>
  <si>
    <t>Beautiful People (feat. Khalid)</t>
  </si>
  <si>
    <t>4ewazQLXFTDC8XvCbhvtXs</t>
  </si>
  <si>
    <t>Glimpse of Us</t>
  </si>
  <si>
    <t>4f0aDk7HX37SfzerfznYlr</t>
  </si>
  <si>
    <t>Grupo Menos É Mais, Matheus Fernandes</t>
  </si>
  <si>
    <t>Lapada Dela - Ao Vivo</t>
  </si>
  <si>
    <t>4f1XXGjZZ9EkFkrbPJek6X</t>
  </si>
  <si>
    <t>gun smoke</t>
  </si>
  <si>
    <t>0.000832</t>
  </si>
  <si>
    <t>4f2GB5ZC7vOUYPAg69N2Xw</t>
  </si>
  <si>
    <t>4f8Mh5wuWHOsfXtzjrJB3t</t>
  </si>
  <si>
    <t>I THINK</t>
  </si>
  <si>
    <t>0.00881</t>
  </si>
  <si>
    <t>4f9wNNZET9wH7eMBgONd3d</t>
  </si>
  <si>
    <t>Pharrell Williams, Miley Cyrus</t>
  </si>
  <si>
    <t>Doctor (Work It Out) [feat. Miley Cyrus]</t>
  </si>
  <si>
    <t>4fSHADbZbhpZCT9oJpxwbP</t>
  </si>
  <si>
    <t>Paulo Pires, Mc Danny, Marcynho Sensação</t>
  </si>
  <si>
    <t>Ameaça</t>
  </si>
  <si>
    <t>Paulo Pires</t>
  </si>
  <si>
    <t>4fSIb4hdOQ151TILNsSEaF</t>
  </si>
  <si>
    <t>4fYte8ZvTK14NEhAOZocBi</t>
  </si>
  <si>
    <t>I Ain't Worried</t>
  </si>
  <si>
    <t>0.0988</t>
  </si>
  <si>
    <t>4fZxGiES1FKbNqJPrI4L3s</t>
  </si>
  <si>
    <t>BoomTrap Protocol</t>
  </si>
  <si>
    <t>4fj7e6Tc48Bmomwyz2Z2XC</t>
  </si>
  <si>
    <t>Manuel Turizo, Anuel AA</t>
  </si>
  <si>
    <t>Te Quemaste</t>
  </si>
  <si>
    <t>4fnNBPN9W6AoOYSQS3FJxT</t>
  </si>
  <si>
    <t>4fndbjoz1qJyK6JcLdKfzm</t>
  </si>
  <si>
    <t>0.00693</t>
  </si>
  <si>
    <t>4fouWK6XVHhzl78KzQ1UjL</t>
  </si>
  <si>
    <t>abcdefu</t>
  </si>
  <si>
    <t>Atlantic/Arthouse Records</t>
  </si>
  <si>
    <t>4frLb7nWtsz2ymBE6k2GRP</t>
  </si>
  <si>
    <t>Earned It (Fifty Shades Of Grey)</t>
  </si>
  <si>
    <t>4fsQ0K37TOXa3hEQfjEic1</t>
  </si>
  <si>
    <t>ANTIFRAGILE</t>
  </si>
  <si>
    <t>4fwo6czG5nvOQMzhOto1ya</t>
  </si>
  <si>
    <t>Diplo, Jonas Brothers</t>
  </si>
  <si>
    <t>Lonely (with Jonas Brothers)</t>
  </si>
  <si>
    <t>4fzyvSu73BhGvi96p2zwjL</t>
  </si>
  <si>
    <t>Christmas Lights</t>
  </si>
  <si>
    <t>4g2j0YZdGB8x5vQjXmJsKN</t>
  </si>
  <si>
    <t>4g32MdRoqwGKQd3NXIRhpU</t>
  </si>
  <si>
    <t>Good Guy (feat. Jessie Reyez)</t>
  </si>
  <si>
    <t>4gALhhysObk59C3fxeTLwh</t>
  </si>
  <si>
    <t>One Night Stand</t>
  </si>
  <si>
    <t>4gB61mP4tNChn4LgfquMhi</t>
  </si>
  <si>
    <t>LANY</t>
  </si>
  <si>
    <t>Thru These Tears</t>
  </si>
  <si>
    <t>4gZOWIMzQnn8H2ENrs7UsW</t>
  </si>
  <si>
    <t>Axwell /\ Ingrosso, Kid Ink</t>
  </si>
  <si>
    <t>I Love You</t>
  </si>
  <si>
    <t>4ga4WvRNhMsIL38pkBbnIN</t>
  </si>
  <si>
    <t>Martin Garrix, Tove Lo</t>
  </si>
  <si>
    <t>Pressure (feat. Tove Lo)</t>
  </si>
  <si>
    <t>4gavOCQdZ2g86gkvi17FM7</t>
  </si>
  <si>
    <t>4gbVRS8gloEluzf0GzDOFc</t>
  </si>
  <si>
    <t>Maps</t>
  </si>
  <si>
    <t>4gmmRb6bZJffOOiww1JGTO</t>
  </si>
  <si>
    <t>No Heart</t>
  </si>
  <si>
    <t>Slaughter Gang, LLC</t>
  </si>
  <si>
    <t>4gqMQftUs22F8pOGVn5Acr</t>
  </si>
  <si>
    <t>Shawn Hook, Vanessa Hudgens</t>
  </si>
  <si>
    <t>Reminding Me</t>
  </si>
  <si>
    <t>4guBZjUyrGoHsTahO3IHdj</t>
  </si>
  <si>
    <t>4gvrJnKCKIPiacNsWVQwEU</t>
  </si>
  <si>
    <t>CKay, Dj Yo!, AX'EL</t>
  </si>
  <si>
    <t>love nwantiti (feat. Dj Yo! &amp; AX'EL) - Remix</t>
  </si>
  <si>
    <t>4gzsuuZypVbxs0Af1LSZyB</t>
  </si>
  <si>
    <t>Tainy, Bad Bunny, Julieta Venegas</t>
  </si>
  <si>
    <t>Lo Siento BB:/ (with Bad Bunny &amp; Julieta Venegas)</t>
  </si>
  <si>
    <t>Neon16</t>
  </si>
  <si>
    <t>4h4QlmocP3IuwYEj2j14p8</t>
  </si>
  <si>
    <t>Nicky Youre, dazy</t>
  </si>
  <si>
    <t>Sunroof</t>
  </si>
  <si>
    <t>Thirty Knots/Columbia</t>
  </si>
  <si>
    <t>4h5N4KyWZMtpeH9vhXSXjd</t>
  </si>
  <si>
    <t>4h5x3XHLVYFJaItKuO2rhy</t>
  </si>
  <si>
    <t>SZA, Phoebe Bridgers</t>
  </si>
  <si>
    <t>Ghost in the Machine (feat. Phoebe Bridgers)</t>
  </si>
  <si>
    <t>4h8VwCb1MTGoLKueQ1WgbD</t>
  </si>
  <si>
    <t>4h90qkbnW1Qq6pBhoPvwko</t>
  </si>
  <si>
    <t>The Weeknd, Kendrick Lamar</t>
  </si>
  <si>
    <t>Sidewalks</t>
  </si>
  <si>
    <t>4h9wh7iOZ0GGn8QVp4RAOB</t>
  </si>
  <si>
    <t>0.0826</t>
  </si>
  <si>
    <t>4hDoWaIklSVAKLocU3IDBr</t>
  </si>
  <si>
    <t>4hGZxsGcFnuCJXn25EWj5j</t>
  </si>
  <si>
    <t>Eminem, P!nk</t>
  </si>
  <si>
    <t>Need Me (feat. Pink)</t>
  </si>
  <si>
    <t>0.00501</t>
  </si>
  <si>
    <t>4hJhHbkhZFnxmWbAkZRoe0</t>
  </si>
  <si>
    <t>Fireboy DML, Ed Sheeran</t>
  </si>
  <si>
    <t>Peru</t>
  </si>
  <si>
    <t>YBNL Nation / EMPIRE</t>
  </si>
  <si>
    <t>4hKLzFvNwHF6dPosGT30ed</t>
  </si>
  <si>
    <t>Veigh, Bvga Beatz, Prod Malax, Supernova Ent</t>
  </si>
  <si>
    <t>Novo Balanço</t>
  </si>
  <si>
    <t>Supernova Entertainment Under Exclusive License to UnitedMasters</t>
  </si>
  <si>
    <t>4hKWUzhQWsOkgT6LnDEASe</t>
  </si>
  <si>
    <t>Bausa</t>
  </si>
  <si>
    <t>Was du Liebe nennst</t>
  </si>
  <si>
    <t>4hPpVbbakQNv8YTHYaOJP4</t>
  </si>
  <si>
    <t>Marshmello, Kane Brown</t>
  </si>
  <si>
    <t>One Thing Right</t>
  </si>
  <si>
    <t>4hQ6UGyWQIGJmHSo0J88JW</t>
  </si>
  <si>
    <t>Back To You - From 13 Reasons Why – Season 2 Soundtrack</t>
  </si>
  <si>
    <t>4hSJUp6k7QeHLxU32MrLIU</t>
  </si>
  <si>
    <t>KASIMIR1441, badmómzjay, WILDBWOYS</t>
  </si>
  <si>
    <t>Ohne Dich</t>
  </si>
  <si>
    <t>Bis Es Klappt Records</t>
  </si>
  <si>
    <t>4hTej08FutmriOs7S1hWWy</t>
  </si>
  <si>
    <t>Conceited</t>
  </si>
  <si>
    <t>4hXDobvUaXyDFLnmecoY0z</t>
  </si>
  <si>
    <t>Tyga, Nicki Minaj</t>
  </si>
  <si>
    <t>Dip (feat. Nicki Minaj)</t>
  </si>
  <si>
    <t>4hceSKjrkDTO0nMKFcb3sj</t>
  </si>
  <si>
    <t>Bizarrap, Villano Antillano</t>
  </si>
  <si>
    <t>Villano Antillano: Bzrp Music Sessions, Vol. 51</t>
  </si>
  <si>
    <t>4hiUYb2nb6NlfTP9CD38Pe</t>
  </si>
  <si>
    <t>Tiësto, Bright Sparks</t>
  </si>
  <si>
    <t>On My Way</t>
  </si>
  <si>
    <t>0.00981</t>
  </si>
  <si>
    <t>4hqJ4bSlYJOXb6Z4SRmzxs</t>
  </si>
  <si>
    <t>Long Live (Taylor's Version)</t>
  </si>
  <si>
    <t>4hqOmrCCJKyiuwDexd8c2t</t>
  </si>
  <si>
    <t>4huBDGP4I3S0pYI0EaRN1c</t>
  </si>
  <si>
    <t>Fivio Foreign, Kanye West, Alicia Keys</t>
  </si>
  <si>
    <t>City of Gods</t>
  </si>
  <si>
    <t>RichFish/Columbia</t>
  </si>
  <si>
    <t>4hy7qTxsnyZUZoqo5RtaYq</t>
  </si>
  <si>
    <t>4i2qxFEVVUi8yOYoxB8TCX</t>
  </si>
  <si>
    <t>4i6cwNY6oIUU2XZxPIw82Y</t>
  </si>
  <si>
    <t>Taylor Swift, Ice Spice</t>
  </si>
  <si>
    <t>Karma (feat. Ice Spice)</t>
  </si>
  <si>
    <t>4iD5KYizD5e0KrCsk58P2r</t>
  </si>
  <si>
    <t>4iHSE5R1U8jf84tRn52xRt</t>
  </si>
  <si>
    <t>iann dior, Lil Baby</t>
  </si>
  <si>
    <t>Prospect (feat. Lil Baby)</t>
  </si>
  <si>
    <t>4iJyoBOLtHqaGxP12qzhQI</t>
  </si>
  <si>
    <t>Justin Bieber, Daniel Caesar, Giveon</t>
  </si>
  <si>
    <t>Peaches (feat. Daniel Caesar &amp; Giveon)</t>
  </si>
  <si>
    <t>4iLqG9SeJSnt0cSPICSjxv</t>
  </si>
  <si>
    <t>4iN16F8JtVxG2UTzp3avGl</t>
  </si>
  <si>
    <t>Smokin Out The Window</t>
  </si>
  <si>
    <t>4iQ5gmTAzWfK8JyFC2LBox</t>
  </si>
  <si>
    <t>Meek Mill, JAY-Z, Rick Ross</t>
  </si>
  <si>
    <t>What's Free (feat. Rick Ross &amp; Jay Z)</t>
  </si>
  <si>
    <t>0.000322</t>
  </si>
  <si>
    <t>4iYRa2btalAzPZoSYfROqF</t>
  </si>
  <si>
    <t>Kendrick Lamar, U2</t>
  </si>
  <si>
    <t>XXX. FEAT. U2.</t>
  </si>
  <si>
    <t>4iZ4pt7kvcaH6Yo8UoZ4s2</t>
  </si>
  <si>
    <t>Snooze</t>
  </si>
  <si>
    <t>4ihV1wv7QmjbkLHaT9lA4s</t>
  </si>
  <si>
    <t>BEG FORGIVENESS</t>
  </si>
  <si>
    <t>4iiWcajF1fEUpwcUewc464</t>
  </si>
  <si>
    <t>Future, DaBaby, Drake, Lil Baby</t>
  </si>
  <si>
    <t>Life Is Good (feat. Drake, DaBaby &amp; Lil Baby) - Remix</t>
  </si>
  <si>
    <t>4ilZV1WNjL7IxwE81OnaRY</t>
  </si>
  <si>
    <t>4j1k2svbEPhcsMqYZYL8jN</t>
  </si>
  <si>
    <t>4j3GWI86JvSaF0BLdmgcfF</t>
  </si>
  <si>
    <t>Summertime Magic</t>
  </si>
  <si>
    <t>4j3iq13kHs5PB94jdTp3Y3</t>
  </si>
  <si>
    <t>ADMV</t>
  </si>
  <si>
    <t>4j4w4CXm6BSr0s25wAWrrX</t>
  </si>
  <si>
    <t>Bad Bunny, Yaviah</t>
  </si>
  <si>
    <t>Bichiyal</t>
  </si>
  <si>
    <t>4j6kId9QIqhoXvqHKgSKa0</t>
  </si>
  <si>
    <t>Grapejuice</t>
  </si>
  <si>
    <t>4jAIqgrPjKLTY9Gbez25Qb</t>
  </si>
  <si>
    <t>4jDmJ51x1o9NZB5Nxxc7gY</t>
  </si>
  <si>
    <t>4jPy3l0RUwlUI9T5XHBW2m</t>
  </si>
  <si>
    <t>4jTs7ny5eSRnKTzxdrFv5I</t>
  </si>
  <si>
    <t>Smoking on my Ex Pack</t>
  </si>
  <si>
    <t>4jVBIpuOiMj1crqd8LoCrJ</t>
  </si>
  <si>
    <t>Travis Scott, Young Thug, M.I.A.</t>
  </si>
  <si>
    <t>FRANCHISE (feat. Young Thug &amp; M.I.A.)</t>
  </si>
  <si>
    <t>4jXl6VtkFFKIt3ycUQc5LT</t>
  </si>
  <si>
    <t>4ja2gzrNh9VNigzoXfmbwD</t>
  </si>
  <si>
    <t>Peach Tree Rascals</t>
  </si>
  <si>
    <t>Mariposa</t>
  </si>
  <si>
    <t>Homemade Projects, LLC / TenThousand Projects, LLC</t>
  </si>
  <si>
    <t>4jbmgIyjGoXjY01XxatOx6</t>
  </si>
  <si>
    <t>Katy Perry, Juicy J</t>
  </si>
  <si>
    <t>Dark Horse</t>
  </si>
  <si>
    <t>0.00314</t>
  </si>
  <si>
    <t>4jcxBTrNvyqMJdMDyyjdYV</t>
  </si>
  <si>
    <t>Christian Nodal, Ángela Aguilar</t>
  </si>
  <si>
    <t>Dime Cómo Quieres</t>
  </si>
  <si>
    <t>Universal Music Mexico</t>
  </si>
  <si>
    <t>4jvjzW7Hm0yK4LvvE0Paz9</t>
  </si>
  <si>
    <t>4k6Uh1HXdhtusDW5y8Gbvy</t>
  </si>
  <si>
    <t>Bad Habit</t>
  </si>
  <si>
    <t>0.613</t>
  </si>
  <si>
    <t>4k7CNPArKLf4QuvGfMeHDk</t>
  </si>
  <si>
    <t>Chencho Corleone</t>
  </si>
  <si>
    <t>Un Cigarrillo</t>
  </si>
  <si>
    <t>Cerco LLC</t>
  </si>
  <si>
    <t>4kELKaXaNP4EQR8Q8xNIID</t>
  </si>
  <si>
    <t>FEEL ME??</t>
  </si>
  <si>
    <t>2021 Sur Capital Records (por Tierra Agencia)</t>
  </si>
  <si>
    <t>4kGdnA7FzSVsXC29LPghej</t>
  </si>
  <si>
    <t>Zé Felipe, Marcynho Sensação</t>
  </si>
  <si>
    <t>Revoada No Colchão</t>
  </si>
  <si>
    <t>4kKdvXD0ez7jp1296JmAts</t>
  </si>
  <si>
    <t>Frank Sinatra, B. Swanson Quartet</t>
  </si>
  <si>
    <t>Let It Snow! Let It Snow! Let It Snow! (with The B. Swanson Quartet)</t>
  </si>
  <si>
    <t>0.903</t>
  </si>
  <si>
    <t>4kLLWz7srcuLKA7Et40PQR</t>
  </si>
  <si>
    <t>Black Eyed Peas</t>
  </si>
  <si>
    <t>I Gotta Feeling</t>
  </si>
  <si>
    <t>4kRLRWnn5u9wO2wOKAAdEN</t>
  </si>
  <si>
    <t>Bibi Babydoll, Dj Brunin XM, KZA Produções</t>
  </si>
  <si>
    <t>Automotivo Bibi Fogosa</t>
  </si>
  <si>
    <t>4kUZvXB3LC3an3HX6h0s17</t>
  </si>
  <si>
    <t>Cudi Montage</t>
  </si>
  <si>
    <t>4kV4N9D1iKVxx1KLvtTpjS</t>
  </si>
  <si>
    <t>break up with your girlfriend, i'm bored</t>
  </si>
  <si>
    <t>4kVo85bcmBkvMBcJl42XCA</t>
  </si>
  <si>
    <t>On The Loose</t>
  </si>
  <si>
    <t>0.00745</t>
  </si>
  <si>
    <t>4kWO6O1BUXcZmaxitpVUwp</t>
  </si>
  <si>
    <t>Tiësto, Dzeko, Preme, Post Malone</t>
  </si>
  <si>
    <t>Jackie Chan</t>
  </si>
  <si>
    <t>4kXxEhuatrvwrTQycA7s9B</t>
  </si>
  <si>
    <t>BIZCOCHITO</t>
  </si>
  <si>
    <t>4keoy2fqgwGnbWlm3ZVZFa</t>
  </si>
  <si>
    <t>Zedd, Elley Duhé</t>
  </si>
  <si>
    <t>4kfeRwpq5KUaqTkgi4TbDF</t>
  </si>
  <si>
    <t>Solitaires (feat. Travis Scott)</t>
  </si>
  <si>
    <t>4kflIGfjdZJW4ot2ioixTB</t>
  </si>
  <si>
    <t>Someone Like You</t>
  </si>
  <si>
    <t>4kfm1uI9QGaoN9qm6CkAMn</t>
  </si>
  <si>
    <t>What I've Done</t>
  </si>
  <si>
    <t>4kjI1gwQZRKNDkw1nI475M</t>
  </si>
  <si>
    <t>MY EYES</t>
  </si>
  <si>
    <t>4knL4iPxPOZjQzTUlELGSY</t>
  </si>
  <si>
    <t>Yo Gotti, Nicki Minaj</t>
  </si>
  <si>
    <t>Rake It Up (feat. Nicki Minaj)</t>
  </si>
  <si>
    <t>Epic/CMG</t>
  </si>
  <si>
    <t>4knc1Fp3kbuq8bH2byOvLu</t>
  </si>
  <si>
    <t>Índigo</t>
  </si>
  <si>
    <t>0.00884</t>
  </si>
  <si>
    <t>4kroNlz8BTfswE4M0i3YCh</t>
  </si>
  <si>
    <t>HENTAI</t>
  </si>
  <si>
    <t>0.879</t>
  </si>
  <si>
    <t>4kuexchmxuc5NXmokfo1WH</t>
  </si>
  <si>
    <t>Frenna, Lil Kleine</t>
  </si>
  <si>
    <t>Verleden Tijd</t>
  </si>
  <si>
    <t>777 Records BV / Top Notch Music BV</t>
  </si>
  <si>
    <t>4l0Mvzj72xxOpRrp6h8nHi</t>
  </si>
  <si>
    <t>4l2rsMfr20dj6nf6i6F3Y8</t>
  </si>
  <si>
    <t>A Boogie Wit da Hoodie, Young Thug</t>
  </si>
  <si>
    <t>Might Not Give Up (feat. Young Thug)</t>
  </si>
  <si>
    <t>4lAQfuREAHG8IC0PiiigBt</t>
  </si>
  <si>
    <t>Lil Uzi Vert, Gunna, Young Thug</t>
  </si>
  <si>
    <t>Strawberry Peels (feat. Young Thug &amp; Gunna)</t>
  </si>
  <si>
    <t>4lD7gHKF1e8Y9stQuVezZB</t>
  </si>
  <si>
    <t>ghostin</t>
  </si>
  <si>
    <t>4lESS6vuruP6a79KWRaQou</t>
  </si>
  <si>
    <t>Maluma, Nego do Borel</t>
  </si>
  <si>
    <t>Corazón (feat. Nego do Borel)</t>
  </si>
  <si>
    <t>0.283</t>
  </si>
  <si>
    <t>4lKuzrdZrJuCAedbIslF3A</t>
  </si>
  <si>
    <t>PEDRO SAMPAIO, Felipe Original, JS o Mão de Ouro</t>
  </si>
  <si>
    <t>SENTADÃO</t>
  </si>
  <si>
    <t>4lMOQR1rRW5hJgJXOtKraL</t>
  </si>
  <si>
    <t>4lR8sYGMGZPvthF2yUfo7T</t>
  </si>
  <si>
    <t>Smart</t>
  </si>
  <si>
    <t>4lRwa7PKcGIuJMwtPIYKdy</t>
  </si>
  <si>
    <t>Anpanman</t>
  </si>
  <si>
    <t>4lTiuD1DwBKo4L7wqMkD7C</t>
  </si>
  <si>
    <t>Famous Dex</t>
  </si>
  <si>
    <t>JAPAN</t>
  </si>
  <si>
    <t>4lUmnwRybYH7mMzf16xB0y</t>
  </si>
  <si>
    <t>Lil Baby, Lil Durk, Travis Scott</t>
  </si>
  <si>
    <t>Hats Off (feat. Travis Scott)</t>
  </si>
  <si>
    <t>4lUnFLtn8w3W76FiYDRzmO</t>
  </si>
  <si>
    <t>0.0803</t>
  </si>
  <si>
    <t>4laAKIq9ZxBCwf99rauPYb</t>
  </si>
  <si>
    <t>Becky Hill, David Guetta</t>
  </si>
  <si>
    <t>Remember</t>
  </si>
  <si>
    <t>4llr8mcoauwrHBtjGb7F9S</t>
  </si>
  <si>
    <t>Tipo Gin - Ao Vivo</t>
  </si>
  <si>
    <t>4loAa1lBkE83qJXU1ddmCV</t>
  </si>
  <si>
    <t>Too Much Jewelry</t>
  </si>
  <si>
    <t>4loIMejzvt11s97SGVEat8</t>
  </si>
  <si>
    <t>Xavi, Los Dareyes De La Sierra</t>
  </si>
  <si>
    <t>Poco A Poco</t>
  </si>
  <si>
    <t>4loQgPwJHocL3dFwLfjb1J</t>
  </si>
  <si>
    <t>Rauw Alejandro, Anuel AA</t>
  </si>
  <si>
    <t>Reloj</t>
  </si>
  <si>
    <t>4lsHZ92XCFOQfzJFBTluk8</t>
  </si>
  <si>
    <t>Vedo</t>
  </si>
  <si>
    <t>You Got It</t>
  </si>
  <si>
    <t>New Wav Music Group / Island Prolific / EMPIRE</t>
  </si>
  <si>
    <t>4lzxJ4jCuFDXXGkE1LmpKR</t>
  </si>
  <si>
    <t>DJ Luian, Mambo Kingz, Anuel AA, Nicky Jam, Darell, Brytiago</t>
  </si>
  <si>
    <t>Verte Ir</t>
  </si>
  <si>
    <t>Hear This Music</t>
  </si>
  <si>
    <t>4m5Cd9kAbIxg6t9sMrQWtk</t>
  </si>
  <si>
    <t>6ix9ine, Lil Baby</t>
  </si>
  <si>
    <t>TIC TOC (feat. Lil Baby)</t>
  </si>
  <si>
    <t>4mD9hjoTckjeL1CrJCx0MT</t>
  </si>
  <si>
    <t>DJ Jeeh FDC, MC Menor MT, Yuri Redicopa, Mc Pelé</t>
  </si>
  <si>
    <t>Puta Mexicana</t>
  </si>
  <si>
    <t>PMI Records Oficial</t>
  </si>
  <si>
    <t>4mGdjNMo0RonTlOEb7cYg4</t>
  </si>
  <si>
    <t>YUNGBLUD, Halsey, Travis Barker</t>
  </si>
  <si>
    <t>11 Minutes (with Halsey feat. Travis Barker)</t>
  </si>
  <si>
    <t>Locomotion Recordings/Geffen Records</t>
  </si>
  <si>
    <t>4mHM5d2fK3n8xgymjf92w2</t>
  </si>
  <si>
    <t>Ariana Grande, Nonna</t>
  </si>
  <si>
    <t>ordinary things (feat. Nonna)</t>
  </si>
  <si>
    <t>0.713</t>
  </si>
  <si>
    <t>4mHgYpuGHu99Mw69E83CP2</t>
  </si>
  <si>
    <t>Taking A Walk</t>
  </si>
  <si>
    <t>4mLkiFppf8Xvem6BSY34qw</t>
  </si>
  <si>
    <t>Ariana Grande, Pharrell Williams</t>
  </si>
  <si>
    <t>blazed (feat. Pharrell Williams)</t>
  </si>
  <si>
    <t>0.0793</t>
  </si>
  <si>
    <t>4mU5iXHeLgbR94siF7p1sY</t>
  </si>
  <si>
    <t>Six Feet Under</t>
  </si>
  <si>
    <t>4mUIe9gfsdtsVP2zFIl74x</t>
  </si>
  <si>
    <t>Maze</t>
  </si>
  <si>
    <t>4mq14Qa6OehdiyZFtHcdCH</t>
  </si>
  <si>
    <t>13 Beaches</t>
  </si>
  <si>
    <t>4mxWSdf71VFO52qFeY0fZt</t>
  </si>
  <si>
    <t>4n0Ke1KJsPHvd7xRoU29E2</t>
  </si>
  <si>
    <t>Dardan, Monet192</t>
  </si>
  <si>
    <t>H &lt;3 T E L</t>
  </si>
  <si>
    <t>4n4BflhWjCHIxrI4v7Xt9s</t>
  </si>
  <si>
    <t>How Bout Now</t>
  </si>
  <si>
    <t>4n6NDfYake476trCjJRNl0</t>
  </si>
  <si>
    <t>J. Cole, Bas</t>
  </si>
  <si>
    <t>1 0 0 . m i l ‘ (with Bas)</t>
  </si>
  <si>
    <t>4n7jnSxVLd8QioibtTDBDq</t>
  </si>
  <si>
    <t>Alan Walker, Sabrina Carpenter, Farruko</t>
  </si>
  <si>
    <t>4nDfc6F2uVcc6wdG7kBzWO</t>
  </si>
  <si>
    <t>Nick Jonas, Nicki Minaj</t>
  </si>
  <si>
    <t>Bom Bidi Bom - From "Fifty Shades Darker (Original Motion Picture Soundtrack)"</t>
  </si>
  <si>
    <t>4nK5YrxbMGZstTLbvj6Gxw</t>
  </si>
  <si>
    <t>BENEE, Gus Dapperton</t>
  </si>
  <si>
    <t>Supalonely</t>
  </si>
  <si>
    <t>4nMlau89VAjmV7agkl7OY3</t>
  </si>
  <si>
    <t>Andy Grammer</t>
  </si>
  <si>
    <t>Fresh Eyes</t>
  </si>
  <si>
    <t>4nTduFjaTmGysc9WKNuCcs</t>
  </si>
  <si>
    <t>Vida de Rico</t>
  </si>
  <si>
    <t>4nVBt6MZDDP6tRVdQTgxJg</t>
  </si>
  <si>
    <t>Story of My Life</t>
  </si>
  <si>
    <t>4no0eHn4fEB7tN1yZSXMma</t>
  </si>
  <si>
    <t>C7osure (You Like)</t>
  </si>
  <si>
    <t>4nrPB8O7Y7wsOCJdgXkthe</t>
  </si>
  <si>
    <t>Bizarrap, Shakira</t>
  </si>
  <si>
    <t>Shakira: Bzrp Music Sessions, Vol. 53</t>
  </si>
  <si>
    <t>4ntsD33Pgsgk8rUyZLLiUV</t>
  </si>
  <si>
    <t>Joey Bada$$</t>
  </si>
  <si>
    <t>DEVASTATED</t>
  </si>
  <si>
    <t>Pro Era</t>
  </si>
  <si>
    <t>0.0634</t>
  </si>
  <si>
    <t>4nuAslShoN77tq12fzwjUq</t>
  </si>
  <si>
    <t>Sad People</t>
  </si>
  <si>
    <t>4o6v3Oooyt7HF20idztRD4</t>
  </si>
  <si>
    <t>4oEf84vBYVftf6KmZexhVo</t>
  </si>
  <si>
    <t>Noah Kahan, Hozier</t>
  </si>
  <si>
    <t>Northern Attitude (with Hozier)</t>
  </si>
  <si>
    <t>4oLuMvGQ4WJfU2s4OM6nfE</t>
  </si>
  <si>
    <t>Migos, DJ Khaled</t>
  </si>
  <si>
    <t>Culture (feat. DJ Khaled)</t>
  </si>
  <si>
    <t>0.0379</t>
  </si>
  <si>
    <t>4obHzpwGrjoTuZh2DItEMZ</t>
  </si>
  <si>
    <t>4ofvoCdXq99vpMZO4Cfp8x</t>
  </si>
  <si>
    <t>Pray For Me (with Kendrick Lamar)</t>
  </si>
  <si>
    <t>0.0805</t>
  </si>
  <si>
    <t>4ofwffwvvnbSkrMSCKQDaC</t>
  </si>
  <si>
    <t>Shotgun</t>
  </si>
  <si>
    <t>4okba5wu9mMLXx79DXLKi3</t>
  </si>
  <si>
    <t>Daddy Yankee, Ozuna</t>
  </si>
  <si>
    <t>La Rompe Corazones</t>
  </si>
  <si>
    <t>4pAl7FkDMNBsjykPXo91B3</t>
  </si>
  <si>
    <t>4pCEIQ6wBVuaJdER5bALtO</t>
  </si>
  <si>
    <t>That's a Rack</t>
  </si>
  <si>
    <t>4pCbJC43j3gSqG6Fen6upD</t>
  </si>
  <si>
    <t>Zach Bryan, The War And Treaty</t>
  </si>
  <si>
    <t>Hey Driver (feat. The War and Treaty)</t>
  </si>
  <si>
    <t>4pLwZjInHj3SimIyN9SnOz</t>
  </si>
  <si>
    <t>Side To Side</t>
  </si>
  <si>
    <t>4pNApnaUWAL2J4KO2eqokq</t>
  </si>
  <si>
    <t>Come Back...Be Here (Taylor's Version)</t>
  </si>
  <si>
    <t>4pUCKHjJ4Ijewc37rRrvHn</t>
  </si>
  <si>
    <t>Kill This Love</t>
  </si>
  <si>
    <t>4pXW6ZAHBz7ODXTRKklWrM</t>
  </si>
  <si>
    <t>4pYZLpX23Vx8rwDpJCpPTA</t>
  </si>
  <si>
    <t>4paAidoE8VAemwU4jgCc6l</t>
  </si>
  <si>
    <t>all my friends</t>
  </si>
  <si>
    <t>4pbJqGIASGPr0ZpGpnWkDn</t>
  </si>
  <si>
    <t>We Will Rock You - Remastered 2011</t>
  </si>
  <si>
    <t>0.676</t>
  </si>
  <si>
    <t>4pcafPzLDSqQktqSpxHL3E</t>
  </si>
  <si>
    <t>Bad Bunny, Eladio Carrion</t>
  </si>
  <si>
    <t>THUNDER Y LIGHTNING</t>
  </si>
  <si>
    <t>0.496</t>
  </si>
  <si>
    <t>4pdPtRcBmOSQDlJ3Fk945m</t>
  </si>
  <si>
    <t>4pt5fDVTg5GhEvEtlz9dKk</t>
  </si>
  <si>
    <t>I WANNA BE YOUR SLAVE</t>
  </si>
  <si>
    <t>0.00165</t>
  </si>
  <si>
    <t>4pvb0WLRcMtbPGmtejJJ6y</t>
  </si>
  <si>
    <t>exile (feat. Bon Iver)</t>
  </si>
  <si>
    <t>4q8PHoRsPUB52LFylX8Ulz</t>
  </si>
  <si>
    <t>4qBejt9FeqLI9blHI1Nq1x</t>
  </si>
  <si>
    <t>Michael Bublé, The Puppini Sisters</t>
  </si>
  <si>
    <t>Jingle Bells (feat. The Puppini Sisters)</t>
  </si>
  <si>
    <t>4qKcDkK6siZ7Jp1Jb4m0aL</t>
  </si>
  <si>
    <t>BlocBoy JB, Drake</t>
  </si>
  <si>
    <t>Look Alive (feat. Drake)</t>
  </si>
  <si>
    <t>Bloc Nation</t>
  </si>
  <si>
    <t>0.00104</t>
  </si>
  <si>
    <t>4qNWEOMyexn7b8Icyk29t9</t>
  </si>
  <si>
    <t>Little Engine</t>
  </si>
  <si>
    <t>0.0234</t>
  </si>
  <si>
    <t>4qOesAYiMiMFiZrn2wfkl6</t>
  </si>
  <si>
    <t>Ufo361, Future</t>
  </si>
  <si>
    <t>Big Drip</t>
  </si>
  <si>
    <t>4qSEvFGCpde73gqIuq3sho</t>
  </si>
  <si>
    <t>Bad Bunny, Mora</t>
  </si>
  <si>
    <t>HIBIKI</t>
  </si>
  <si>
    <t>4qSsjDGXplb6422X2INvFW</t>
  </si>
  <si>
    <t>Say Amen (Saturday Night)</t>
  </si>
  <si>
    <t>4qWCFTuNnmGNdY4egtb4ZY</t>
  </si>
  <si>
    <t>Otherside</t>
  </si>
  <si>
    <t>4qknM1pQz53QOyfDVTjcM9</t>
  </si>
  <si>
    <t>Shakira</t>
  </si>
  <si>
    <t>Me Enamoré</t>
  </si>
  <si>
    <t>4qqArAiTPueDxIp7cf87h7</t>
  </si>
  <si>
    <t>MØ</t>
  </si>
  <si>
    <t>Final Song</t>
  </si>
  <si>
    <t>Chess Club/RCA Victor</t>
  </si>
  <si>
    <t>4qsOrxBv09HhNSpsgMRXdC</t>
  </si>
  <si>
    <t>Esqueça-Me Se For Capaz</t>
  </si>
  <si>
    <t>4qu63nuBpdn0qHUHuObEj1</t>
  </si>
  <si>
    <t>Marshmello, Jonas Brothers</t>
  </si>
  <si>
    <t>Leave Before You Love Me (with Jonas Brothers)</t>
  </si>
  <si>
    <t>0.00226</t>
  </si>
  <si>
    <t>4r9jkMEnArtWGH2rL2FZl0</t>
  </si>
  <si>
    <t>A Tu Merced</t>
  </si>
  <si>
    <t>4rDbp1vnvEhieiccprPMdI</t>
  </si>
  <si>
    <t>Somebody To Love - Remastered 2011</t>
  </si>
  <si>
    <t>4rERoP56GEEjKmshbphPBK</t>
  </si>
  <si>
    <t>4rHZZAmHpZrA3iH5zx8frV</t>
  </si>
  <si>
    <t>Mirrors</t>
  </si>
  <si>
    <t>4rKQ8daoK0aklVptea8A9E</t>
  </si>
  <si>
    <t>Lola Indigo, Quevedo</t>
  </si>
  <si>
    <t>EL TONTO</t>
  </si>
  <si>
    <t>4rMWDm28mERZcRPc1f3yir</t>
  </si>
  <si>
    <t>Santa Claus Is Coming To Town</t>
  </si>
  <si>
    <t>4rPJSqrov3zqGwXlemLBMw</t>
  </si>
  <si>
    <t>RAYE, 070 Shake</t>
  </si>
  <si>
    <t>Escapism. - Sped Up</t>
  </si>
  <si>
    <t>Human Re Sources</t>
  </si>
  <si>
    <t>4rPkN1FMzQyFNP9cLUGIIB</t>
  </si>
  <si>
    <t>Love Again</t>
  </si>
  <si>
    <t>0.00173</t>
  </si>
  <si>
    <t>4rRIovg4TvxLUiUrpGI6lE</t>
  </si>
  <si>
    <t>4rXLjWdF2ZZpXCVTfWcshS</t>
  </si>
  <si>
    <t>fukumean</t>
  </si>
  <si>
    <t>4ricyQVd20UQde1jpXCSuJ</t>
  </si>
  <si>
    <t>0.833</t>
  </si>
  <si>
    <t>4rmVZajAF7PkrCagGPHbqa</t>
  </si>
  <si>
    <t>Sticky</t>
  </si>
  <si>
    <t>4s6vwFgPdCtidpEw8KuQT6</t>
  </si>
  <si>
    <t>0.0567</t>
  </si>
  <si>
    <t>4s7QLoImIwmPi9L6dq1nVW</t>
  </si>
  <si>
    <t>TSU</t>
  </si>
  <si>
    <t>4s8BIKx4Zh6ryAEz8RTlaU</t>
  </si>
  <si>
    <t>Foolish One (Taylor’s Version) (From The Vault)</t>
  </si>
  <si>
    <t>4sDpxaulErbJ9NBaJDC7cJ</t>
  </si>
  <si>
    <t>Quevedo, SAIKO</t>
  </si>
  <si>
    <t>Buenas</t>
  </si>
  <si>
    <t>4sPmO7WMQUAf45kwMOtONw</t>
  </si>
  <si>
    <t>4sQMalN597HdggTu196aL0</t>
  </si>
  <si>
    <t>Flume, Tove Lo</t>
  </si>
  <si>
    <t>Say It</t>
  </si>
  <si>
    <t>4sWGHlZGM1XA7TyWdtBAbA</t>
  </si>
  <si>
    <t>Moon Relate</t>
  </si>
  <si>
    <t>4sWuPniHClkInYAnzXAYUF</t>
  </si>
  <si>
    <t>Camelot</t>
  </si>
  <si>
    <t>0.0849</t>
  </si>
  <si>
    <t>4saHEjXw7O1NXJOzBkUKKG</t>
  </si>
  <si>
    <t>Bad Bunny, Anuel AA</t>
  </si>
  <si>
    <t>Está Cabrón Ser Yo</t>
  </si>
  <si>
    <t>0.0732</t>
  </si>
  <si>
    <t>4saklk6nie3yiGePpBwUoc</t>
  </si>
  <si>
    <t>4sjiIpEv617LDXaidKioOI</t>
  </si>
  <si>
    <t>4slSrbTK1sNK4I1mDYEthf</t>
  </si>
  <si>
    <t>S1mba, DTG</t>
  </si>
  <si>
    <t>Rover (feat. DTG)</t>
  </si>
  <si>
    <t>4so0Wek9Ig1p6CRCHuINwW</t>
  </si>
  <si>
    <t>4srcMdbm2qzVG98tJajHxp</t>
  </si>
  <si>
    <t>Alejo, Feid, ROBI</t>
  </si>
  <si>
    <t>Pantysito</t>
  </si>
  <si>
    <t>4svZDCRz4cJoneBpjpx8DJ</t>
  </si>
  <si>
    <t>I Did Something Bad</t>
  </si>
  <si>
    <t>4sx6NRwL6Ol3V6m9exwGlQ</t>
  </si>
  <si>
    <t>LOVE AGAIN</t>
  </si>
  <si>
    <t>0.716</t>
  </si>
  <si>
    <t>4szQkW1CDHqbRZGltXJdd3</t>
  </si>
  <si>
    <t>4t2OeILB07eMGTXSUbMPEu</t>
  </si>
  <si>
    <t>Oxytocin</t>
  </si>
  <si>
    <t>4t46soaqA758rbukTO5pp1</t>
  </si>
  <si>
    <t>4t9a07PAghtQMRAIP9FQ7Z</t>
  </si>
  <si>
    <t>4tCtwWceOPWzenK2HAIJSb</t>
  </si>
  <si>
    <t>Fifth Harmony, Ty Dolla $ign</t>
  </si>
  <si>
    <t>Work from Home (feat. Ty Dolla $ign)</t>
  </si>
  <si>
    <t>4tERsdVCLtLtrGdFBf9DGC</t>
  </si>
  <si>
    <t>Daya</t>
  </si>
  <si>
    <t>New</t>
  </si>
  <si>
    <t>4tHqQMWSqmL6YjXwsqthDI</t>
  </si>
  <si>
    <t>Mykola Dmytrovych Leontovych, John Williams</t>
  </si>
  <si>
    <t>Carol of the Bells</t>
  </si>
  <si>
    <t>0.994</t>
  </si>
  <si>
    <t>4tKGFmENO69tZR9ahgZu48</t>
  </si>
  <si>
    <t>Sophie Ellis-Bextor</t>
  </si>
  <si>
    <t>Murder On The Dancefloor</t>
  </si>
  <si>
    <t>0.00234</t>
  </si>
  <si>
    <t>4tMzIAFTFdqGBQLdfbPces</t>
  </si>
  <si>
    <t>Haunted (Taylor's Version)</t>
  </si>
  <si>
    <t>4tNXntkAzQ5A2dfYRYGIIQ</t>
  </si>
  <si>
    <t>Easier</t>
  </si>
  <si>
    <t>4tRhRLBxIZ34Iw0eCuiC03</t>
  </si>
  <si>
    <t>southstar</t>
  </si>
  <si>
    <t>4tYFy8ALRjIZvnvSLw5lxN</t>
  </si>
  <si>
    <t>Bad Bunny, Rauw Alejandro</t>
  </si>
  <si>
    <t>Party</t>
  </si>
  <si>
    <t>4taclmQm9wFcK4dKQjR5ny</t>
  </si>
  <si>
    <t>4txc3txsIt81diMzGhrVPS</t>
  </si>
  <si>
    <t>4tyX1rw9X309WkEdh2As4B</t>
  </si>
  <si>
    <t>Taylor Swift, The National</t>
  </si>
  <si>
    <t>coney island (feat. The National)</t>
  </si>
  <si>
    <t>4u06FbRh6FvV2FQZkouzCw</t>
  </si>
  <si>
    <t>4u4NyuceXP7Uzh7XFJKCr1</t>
  </si>
  <si>
    <t>0.0106</t>
  </si>
  <si>
    <t>4u7EnebtmKWzUH433cf5Qv</t>
  </si>
  <si>
    <t>4u9Y4Z9i9VaAbBK7rW1Rha</t>
  </si>
  <si>
    <t>Meet Me in the Hallway</t>
  </si>
  <si>
    <t>4uGY9CqDtGtaTTLg1cgsWD</t>
  </si>
  <si>
    <t>Machine</t>
  </si>
  <si>
    <t>0.0016</t>
  </si>
  <si>
    <t>4uHscE8VF6F6mKU3ECjIKr</t>
  </si>
  <si>
    <t>Cry Alone</t>
  </si>
  <si>
    <t>4uOBL4DDWWVx4RhYKlPbPC</t>
  </si>
  <si>
    <t>Queencard</t>
  </si>
  <si>
    <t>4uP3pUP18ennmz0tb3GphR</t>
  </si>
  <si>
    <t>Solo de Mi</t>
  </si>
  <si>
    <t>4uUG5RXrOk84mYEfFvj3cK</t>
  </si>
  <si>
    <t>David Guetta, Bebe Rexha</t>
  </si>
  <si>
    <t>I'm Good (Blue)</t>
  </si>
  <si>
    <t>4ukUoXLuFzMixyZyabSGc4</t>
  </si>
  <si>
    <t>Ella Fitzgerald</t>
  </si>
  <si>
    <t>Verve Reissues</t>
  </si>
  <si>
    <t>4uloft7ZE54WflsuqFmjC7</t>
  </si>
  <si>
    <t>4umIPjkehX1r7uhmGvXiSV</t>
  </si>
  <si>
    <t>Intentions (feat. Quavo)</t>
  </si>
  <si>
    <t>4uoR6qeWeuL4Qeu2qJzkuG</t>
  </si>
  <si>
    <t>4uoumbAMEMaKdtiv763jKz</t>
  </si>
  <si>
    <t>TG4M</t>
  </si>
  <si>
    <t>4uqJelb9THHmJ3OCohg4ZJ</t>
  </si>
  <si>
    <t>AgroPlay, Ana Castela</t>
  </si>
  <si>
    <t>Nosso Quadro</t>
  </si>
  <si>
    <t>AgroPlay</t>
  </si>
  <si>
    <t>4uqh9bualXNHXXwO2wPorc</t>
  </si>
  <si>
    <t>Daisies</t>
  </si>
  <si>
    <t>4ut5G4rgB1ClpMTMfjoIuy</t>
  </si>
  <si>
    <t>High On Life (feat. Bonn)</t>
  </si>
  <si>
    <t>4uuEGH5SVuzkkSFjo2DEiY</t>
  </si>
  <si>
    <t>Don’t You (Taylor’s Version) (From The Vault)</t>
  </si>
  <si>
    <t>4uziEsK1yiqdauKVDPsmVG</t>
  </si>
  <si>
    <t>4v094LQ9eF10k2O2Te2ngK</t>
  </si>
  <si>
    <t>4vIKzWqtn44umal5jXq4wE</t>
  </si>
  <si>
    <t>Ed Sheeran, Meek Mill, A Boogie Wit da Hoodie</t>
  </si>
  <si>
    <t>1000 Nights (feat. Meek Mill &amp; A Boogie Wit da Hoodie)</t>
  </si>
  <si>
    <t>4vTgx6h4seHvkuFh84JXYP</t>
  </si>
  <si>
    <t>My Time</t>
  </si>
  <si>
    <t>4vUmTMuQqjdnvlZmAH61Qk</t>
  </si>
  <si>
    <t>Ed Sheeran, Camila Cabello, Cardi B</t>
  </si>
  <si>
    <t>South of the Border (feat. Camila Cabello &amp; Cardi B)</t>
  </si>
  <si>
    <t>4vaxvNDaLSoD36iZX515ug</t>
  </si>
  <si>
    <t>Lil Xan</t>
  </si>
  <si>
    <t>Betrayed</t>
  </si>
  <si>
    <t>4vb4mFvYsr2h6enhjJsq9Y</t>
  </si>
  <si>
    <t>Water Under the Bridge</t>
  </si>
  <si>
    <t>4vjpLMyL3ZO6aphdYr8XYw</t>
  </si>
  <si>
    <t>4vkVvmjIiQibQ6zJnC1Q9z</t>
  </si>
  <si>
    <t>Matt Terry</t>
  </si>
  <si>
    <t>Sucker for You</t>
  </si>
  <si>
    <t>4vsJWPwWPS27gRM4oLjBNO</t>
  </si>
  <si>
    <t>DONT WANT IT</t>
  </si>
  <si>
    <t>4vv1KjUzPwrtDbozizSfQc</t>
  </si>
  <si>
    <t>DJ Khaled, Calvin Harris, Travis Scott, Jeremih</t>
  </si>
  <si>
    <t>Don't Quit (feat. Travis Scott &amp; Jeremih)</t>
  </si>
  <si>
    <t>4vwfOiyWxXeEdx4ejAJgdx</t>
  </si>
  <si>
    <t>Huncho Jack, Travis Scott, Quavo, Takeoff</t>
  </si>
  <si>
    <t>Eye 2 Eye</t>
  </si>
  <si>
    <t>Quality Control Music - Epic</t>
  </si>
  <si>
    <t>4vziJcnB2Qyi9o4nIRUeN7</t>
  </si>
  <si>
    <t>The Beatles</t>
  </si>
  <si>
    <t>Now And Then</t>
  </si>
  <si>
    <t>4w273WCBXwM4P3jTX5HkB2</t>
  </si>
  <si>
    <t>Grupo Marca Registrada, Junior H</t>
  </si>
  <si>
    <t>El Rescate</t>
  </si>
  <si>
    <t>RB Music</t>
  </si>
  <si>
    <t>4w2Furap0ZzaiK4J14E9sR</t>
  </si>
  <si>
    <t>Think U The Shit (Fart)</t>
  </si>
  <si>
    <t>4w47S36wQGBhGg073q3nt7</t>
  </si>
  <si>
    <t>ROSALÍA, Travis Scott</t>
  </si>
  <si>
    <t>TKN (feat. Travis Scott)</t>
  </si>
  <si>
    <t>4w8niZpiMy6qz1mntFA5uM</t>
  </si>
  <si>
    <t>Taki Taki (with Selena Gomez, Ozuna &amp; Cardi B)</t>
  </si>
  <si>
    <t>DJ Snake Music Productions Limited, under exclusive license to Geffen Records</t>
  </si>
  <si>
    <t>4w9soAM7IrmYDhSXLp14p6</t>
  </si>
  <si>
    <t>0.797</t>
  </si>
  <si>
    <t>4wBcaYqLPm7EtDVoJQORU4</t>
  </si>
  <si>
    <t>Bust Me</t>
  </si>
  <si>
    <t>4wFjTWCunQFKtukqrNijEt</t>
  </si>
  <si>
    <t>4wFvGKW4jxTgIHLFoOtRMs</t>
  </si>
  <si>
    <t>4wNIkl5XGiAACjFBlDWuSd</t>
  </si>
  <si>
    <t>What A Man Gotta Do</t>
  </si>
  <si>
    <t>0.00839</t>
  </si>
  <si>
    <t>4wNKxMbE3n1gRm4F6OaCP1</t>
  </si>
  <si>
    <t>Coupe</t>
  </si>
  <si>
    <t>0.0332</t>
  </si>
  <si>
    <t>4wQUopWk9Ed7Ng5qpKN5qd</t>
  </si>
  <si>
    <t>Dj Guuga, DJ Ivis</t>
  </si>
  <si>
    <t>Volta Bebê, Volta Neném</t>
  </si>
  <si>
    <t>4wVOKKEHUJxHCFFNUWDn0B</t>
  </si>
  <si>
    <t>Drake, Giveon</t>
  </si>
  <si>
    <t>Chicago Freestyle (feat. Giveon)</t>
  </si>
  <si>
    <t>4wcBRRpIfesgcyUtis7PEg</t>
  </si>
  <si>
    <t>1 step forward, 3 steps back</t>
  </si>
  <si>
    <t>0.941</t>
  </si>
  <si>
    <t>4wdZdkEugVVorAfzqRqC6N</t>
  </si>
  <si>
    <t>4woTEX1wYOTGDqNXuavlRC</t>
  </si>
  <si>
    <t>Eminem, Dina Rae</t>
  </si>
  <si>
    <t>Superman</t>
  </si>
  <si>
    <t>4wopYJ5wpYOM6ogm2Jugnw</t>
  </si>
  <si>
    <t>4wuCQX7JvAZLlrcmH4AeZF</t>
  </si>
  <si>
    <t>Ed Sheeran, Chance the Rapper, PnB Rock</t>
  </si>
  <si>
    <t>Cross Me (feat. Chance the Rapper &amp; PnB Rock)</t>
  </si>
  <si>
    <t>4wyNKAZe82BNlp2lHiR1FX</t>
  </si>
  <si>
    <t>WOS</t>
  </si>
  <si>
    <t>CANGURO</t>
  </si>
  <si>
    <t>DOGUITO Records / DALE PLAY Records</t>
  </si>
  <si>
    <t>4xBjsLUSjcx2h7PcRikpQp</t>
  </si>
  <si>
    <t>Camila Cabello, Quavo</t>
  </si>
  <si>
    <t>OMG (feat. Quavo)</t>
  </si>
  <si>
    <t>0.0295</t>
  </si>
  <si>
    <t>4xIhSUJantE6BMl3u8dtCJ</t>
  </si>
  <si>
    <t>Kendrick Lamar, Sampha</t>
  </si>
  <si>
    <t>Father Time (feat. Sampha)</t>
  </si>
  <si>
    <t>4xWzZmX4K1yyrdtRfbUvjt</t>
  </si>
  <si>
    <t>Niack</t>
  </si>
  <si>
    <t>Oh Juliana</t>
  </si>
  <si>
    <t>4xhsWYTOGcal8zt0J161CU</t>
  </si>
  <si>
    <t>Lovin On Me</t>
  </si>
  <si>
    <t>0.0026</t>
  </si>
  <si>
    <t>4xkOaSrkexMciUUogZKVTS</t>
  </si>
  <si>
    <t>Eminem, Nate Dogg</t>
  </si>
  <si>
    <t>Till I Collapse</t>
  </si>
  <si>
    <t>4xlrALxuaCf9yZBHJeTSG6</t>
  </si>
  <si>
    <t>4xqIYGwwZTEem9U8A42SPF</t>
  </si>
  <si>
    <t>4xqrdfXkTW4T0RauPLv3WA</t>
  </si>
  <si>
    <t>Conan Gray</t>
  </si>
  <si>
    <t>Heather</t>
  </si>
  <si>
    <t>4xxeEWGQNFQ6qehlnev5LS</t>
  </si>
  <si>
    <t>Te Amo Demais</t>
  </si>
  <si>
    <t>4xyNG8vZR3g8FnphVkbjRo</t>
  </si>
  <si>
    <t>Love</t>
  </si>
  <si>
    <t>4y3OI86AEP6PQoDE6olYhO</t>
  </si>
  <si>
    <t>4y4spB9m0Q6026KfkAvy9Q</t>
  </si>
  <si>
    <t>Friends Keep Secrets/Def Jam Recordings/Interscope Records</t>
  </si>
  <si>
    <t>4y5bvROuBDPr5fuwXbIBZR</t>
  </si>
  <si>
    <t>Paper Rings</t>
  </si>
  <si>
    <t>4yI3HpbSFSgFZtJP2kDe5m</t>
  </si>
  <si>
    <t>Look At Her Now</t>
  </si>
  <si>
    <t>4yJiXq86uM56uIfIZgE440</t>
  </si>
  <si>
    <t>me &amp; ur ghost</t>
  </si>
  <si>
    <t>0.0638</t>
  </si>
  <si>
    <t>4yLyVdEqV790aIXyGif85v</t>
  </si>
  <si>
    <t>21 Savage, Tommy Newport, Mikky Ekko</t>
  </si>
  <si>
    <t>red sky</t>
  </si>
  <si>
    <t>4yN6xPLopmTLvc27pO9LIE</t>
  </si>
  <si>
    <t>Nicky Jam, Wisin</t>
  </si>
  <si>
    <t>Si Tú La Ves (feat. Wisin)</t>
  </si>
  <si>
    <t>4yNoUQkYf1QF8iYlEzNynH</t>
  </si>
  <si>
    <t>Nardo Wick, G Herbo, Lil Durk, 21 Savage</t>
  </si>
  <si>
    <t>Who Want Smoke?? (feat. G Herbo, Lil Durk &amp; 21 Savage)</t>
  </si>
  <si>
    <t>0.0045</t>
  </si>
  <si>
    <t>4ydmav4vl7hebadtfZtMrg</t>
  </si>
  <si>
    <t>Tyler, The Creator, DJ Drama</t>
  </si>
  <si>
    <t>SIR BAUDELAIRE (feat. DJ Drama)</t>
  </si>
  <si>
    <t>4ygQ5wSuzzNRevVjup1qV2</t>
  </si>
  <si>
    <t>Luis R Conriquez, Tony Aguirre, Peso Pluma</t>
  </si>
  <si>
    <t>El Gavilán</t>
  </si>
  <si>
    <t>Kartel Music / Prajin Music</t>
  </si>
  <si>
    <t>4yoc5cUWk4OFvqOcvFvw0o</t>
  </si>
  <si>
    <t>Dictadura</t>
  </si>
  <si>
    <t>4yyX2Iu4xJjW9xMvBZKSBi</t>
  </si>
  <si>
    <t>Demi Lovato, Ariana Grande</t>
  </si>
  <si>
    <t>Met Him Last Night (feat. Ariana Grande)</t>
  </si>
  <si>
    <t>4z2JaAVPemYJhFKm7e32RA</t>
  </si>
  <si>
    <t>4z3GJkrtH97Bj6fRta983T</t>
  </si>
  <si>
    <t>4z6wo6PJG4Fve45OXK6D9m</t>
  </si>
  <si>
    <t>Infeliz</t>
  </si>
  <si>
    <t>4zGtfOglDBfVUypabBwIjQ</t>
  </si>
  <si>
    <t>ZAAC, Anitta, Tyga</t>
  </si>
  <si>
    <t>Desce Pro Play (PA PA PA)</t>
  </si>
  <si>
    <t>4zI04ezdmrN0lT2pHykYrd</t>
  </si>
  <si>
    <t>XXXTENTACION, Travis Barker</t>
  </si>
  <si>
    <t>Pain = BESTFRIEND - feat. Travis Barker</t>
  </si>
  <si>
    <t>4zIO3ilp5HvTeK3HJHxhMP</t>
  </si>
  <si>
    <t>4zN21mbAuaD0WqtmaTZZeP</t>
  </si>
  <si>
    <t>James Hype, Miggy Dela Rosa</t>
  </si>
  <si>
    <t>4zRZAmBQP8vhNPf9i9opXt</t>
  </si>
  <si>
    <t>8 Letters</t>
  </si>
  <si>
    <t>4zTPYAf5scZdp0LnwPPeWK</t>
  </si>
  <si>
    <t>4zWO4gvuFtw6EJZC5FFGlr</t>
  </si>
  <si>
    <t>MC Fioti, Future, J Balvin, Stefflon Don, Juan Magán</t>
  </si>
  <si>
    <t>Bum Bum Tam Tam</t>
  </si>
  <si>
    <t>4zbr7Cp3UB00FurUovPU03</t>
  </si>
  <si>
    <t>Matt Hardy 999</t>
  </si>
  <si>
    <t>4zfQER4owi8q6NL8Gg63Ya</t>
  </si>
  <si>
    <t>CRAZYZ</t>
  </si>
  <si>
    <t>4zj2FEHN6Hw6a5vqN70PvL</t>
  </si>
  <si>
    <t>Wieso tust Du dir das an?</t>
  </si>
  <si>
    <t>4zm8xZiV5FxJu62EHEvZaT</t>
  </si>
  <si>
    <t>777</t>
  </si>
  <si>
    <t>0.00269</t>
  </si>
  <si>
    <t>4zmKGsrXjLmljb5fTaBTot</t>
  </si>
  <si>
    <t>Snow On The Beach (feat. More Lana Del Rey)</t>
  </si>
  <si>
    <t>4zxpssj8DyrfZcEUSUiNxG</t>
  </si>
  <si>
    <t>Juice WRLD, Rvssian, Clever</t>
  </si>
  <si>
    <t>Ring Ring (with Rvssian feat. Clever)</t>
  </si>
  <si>
    <t>0.0768</t>
  </si>
  <si>
    <t>503OTo2dSqe7qk76rgsbep</t>
  </si>
  <si>
    <t>Still D.R.E.</t>
  </si>
  <si>
    <t>505v13epFXodT9fVAJ6h8k</t>
  </si>
  <si>
    <t>AMARGURA</t>
  </si>
  <si>
    <t>507tQXutCPYNFkpOq8tmKF</t>
  </si>
  <si>
    <t>Don't Worry Bout Me</t>
  </si>
  <si>
    <t>0.0797</t>
  </si>
  <si>
    <t>5099x34vBakWpGkHourFxP</t>
  </si>
  <si>
    <t>Maluma, J Balvin</t>
  </si>
  <si>
    <t>Qué Pena</t>
  </si>
  <si>
    <t>50I7FNN2rl2rWiNwGxS146</t>
  </si>
  <si>
    <t>No Opp Left Behind</t>
  </si>
  <si>
    <t>50PWlIBU7PlGGwzgN8TiFJ</t>
  </si>
  <si>
    <t>Million Reasons</t>
  </si>
  <si>
    <t>0.477</t>
  </si>
  <si>
    <t>50WeOnXhM1H7AZEeIDoWfZ</t>
  </si>
  <si>
    <t>Idina Menzel, Evan Rachel Wood</t>
  </si>
  <si>
    <t>Show Yourself</t>
  </si>
  <si>
    <t>0.724</t>
  </si>
  <si>
    <t>50ZC4PM7hywH27RcCfViau</t>
  </si>
  <si>
    <t>Rauw Alejandro, Dalex, Lenny Tavárez, Dímelo Flow</t>
  </si>
  <si>
    <t>Elegí (feat. Dímelo Flow)</t>
  </si>
  <si>
    <t>50a8bKqlwDEqeiEknrzkTO</t>
  </si>
  <si>
    <t>ball w/o you</t>
  </si>
  <si>
    <t>50ceCGZ3oD3U5caQV5bP6f</t>
  </si>
  <si>
    <t>Drake, Lil Wayne, Rick Ross</t>
  </si>
  <si>
    <t>You Only Live Twice (with Lil Wayne &amp; Rick Ross)</t>
  </si>
  <si>
    <t>50eJOxJiGmJ7PBZaTKpje1</t>
  </si>
  <si>
    <t>mgk, blackbear</t>
  </si>
  <si>
    <t>make up sex (feat. blackbear)</t>
  </si>
  <si>
    <t>0.00156</t>
  </si>
  <si>
    <t>50kpGaPAhYJ3sGmk6vplg0</t>
  </si>
  <si>
    <t>50nfwKoDiSYg8zOCREWAm5</t>
  </si>
  <si>
    <t>50x1Ic8CaXkYNvjmxe3WXy</t>
  </si>
  <si>
    <t>0.695</t>
  </si>
  <si>
    <t>514rhnksEwHUh6LxXsQ4Y9</t>
  </si>
  <si>
    <t>Back To You</t>
  </si>
  <si>
    <t>51922FOX7bXrEU4jSoxkY5</t>
  </si>
  <si>
    <t>5 Songs in einer Nacht</t>
  </si>
  <si>
    <t>51ChrwmUPDJvedPQnIU8Ls</t>
  </si>
  <si>
    <t>Dive</t>
  </si>
  <si>
    <t>51Fjme0JiitpyXKuyQiCDo</t>
  </si>
  <si>
    <t>51FvjPEGKq2zByeeEQ43V9</t>
  </si>
  <si>
    <t>Marshmello, Manuel Turizo</t>
  </si>
  <si>
    <t>El Merengue</t>
  </si>
  <si>
    <t>51MMC5DogGZAnHil5HQAXg</t>
  </si>
  <si>
    <t>51NFxnQvaosfDDutk0tams</t>
  </si>
  <si>
    <t>bellyache</t>
  </si>
  <si>
    <t>51Of5p3lKZeOg6itfs4og4</t>
  </si>
  <si>
    <t>twocolors</t>
  </si>
  <si>
    <t>Lovefool</t>
  </si>
  <si>
    <t>0.0219</t>
  </si>
  <si>
    <t>51PIvodunv6NmX5250zxAh</t>
  </si>
  <si>
    <t>The Cure</t>
  </si>
  <si>
    <t>51RN0kzWd7xeR4th5HsEtW</t>
  </si>
  <si>
    <t>IGOR'S THEME</t>
  </si>
  <si>
    <t>51ZQ1vr10ffzbwIjDCwqm4</t>
  </si>
  <si>
    <t>we can't be friends (wait for your love)</t>
  </si>
  <si>
    <t>0.0657</t>
  </si>
  <si>
    <t>51Zw1cKDgkad0CXv23HCMU</t>
  </si>
  <si>
    <t>51hyZpbJlIgZIaX3TtMxmu</t>
  </si>
  <si>
    <t>run for the hills</t>
  </si>
  <si>
    <t>51pxwIxDVCbFHW8oyJFQXD</t>
  </si>
  <si>
    <t>Simone Mendes</t>
  </si>
  <si>
    <t>Erro Gostoso - Ao Vivo</t>
  </si>
  <si>
    <t>51qYdMBxt9mFbtZBzq1Yfi</t>
  </si>
  <si>
    <t>Julión Álvarez y su Norteño Banda</t>
  </si>
  <si>
    <t>Regalo De Dios</t>
  </si>
  <si>
    <t>UMLE - Fonovisa</t>
  </si>
  <si>
    <t>51rXHuKN8Loc4sUlKPODgH</t>
  </si>
  <si>
    <t>Jay Rock, Kendrick Lamar, Future, James Blake</t>
  </si>
  <si>
    <t>King's Dead (with Kendrick Lamar, Future &amp; James Blake)</t>
  </si>
  <si>
    <t>0.000813</t>
  </si>
  <si>
    <t>51vRumtqbkNW9wrKfESwfu</t>
  </si>
  <si>
    <t>LE SSERAFIM, Nile Rodgers</t>
  </si>
  <si>
    <t>UNFORGIVEN (feat. Nile Rodgers)</t>
  </si>
  <si>
    <t>51wFQM8W0YfXTmHusXUr5i</t>
  </si>
  <si>
    <t>Tyga, YG, Carlos Santana</t>
  </si>
  <si>
    <t>Columbia/Last Kings Records</t>
  </si>
  <si>
    <t>51wrmElSLxFzc0vSQPeTxs</t>
  </si>
  <si>
    <t>Where Were You In The Morning?</t>
  </si>
  <si>
    <t>0.557</t>
  </si>
  <si>
    <t>521Os1SMlxmsoevsqyjNmJ</t>
  </si>
  <si>
    <t>Changes</t>
  </si>
  <si>
    <t>524euygKKFWurhvIdSrkg6</t>
  </si>
  <si>
    <t>Ultimo</t>
  </si>
  <si>
    <t>I Tuoi Particolari</t>
  </si>
  <si>
    <t>Honiro distribuito da Believe Distribution Services</t>
  </si>
  <si>
    <t>5274I4mUMnYczyeXkGDWZN</t>
  </si>
  <si>
    <t>Fine China</t>
  </si>
  <si>
    <t>527k23H0A4Q0UJN3vGs0Da</t>
  </si>
  <si>
    <t>After Party</t>
  </si>
  <si>
    <t>52NGJPcLUzQq5w7uv4e5gf</t>
  </si>
  <si>
    <t>Don Toliver, Justin Bieber, Future</t>
  </si>
  <si>
    <t>Private Landing (feat. Justin Bieber &amp; Future)</t>
  </si>
  <si>
    <t>52UVKsw31NTOCTNPTpwbFJ</t>
  </si>
  <si>
    <t>Eiskalt</t>
  </si>
  <si>
    <t>0.0274</t>
  </si>
  <si>
    <t>52eIcoLUM25zbQupAZYoFh</t>
  </si>
  <si>
    <t>redrum</t>
  </si>
  <si>
    <t>0.00529</t>
  </si>
  <si>
    <t>52eYVUkFTOVozbVFIaFrnV</t>
  </si>
  <si>
    <t>Tony Tone</t>
  </si>
  <si>
    <t>52okn5MNA47tk87PeZJLEL</t>
  </si>
  <si>
    <t>Let You Down</t>
  </si>
  <si>
    <t>52xJxFP6TqMuO4Yt0eOkMz</t>
  </si>
  <si>
    <t>Carolina Gaitán - La Gaita, Mauro Castillo, Adassa, Rhenzy Feliz, Diane Guerrero, Stephanie Beatriz, Encanto - Cast</t>
  </si>
  <si>
    <t>We Don't Talk About Bruno</t>
  </si>
  <si>
    <t>52zq2a71SGs3f1vJuv59ui</t>
  </si>
  <si>
    <t>Juanfran</t>
  </si>
  <si>
    <t>Como Llora</t>
  </si>
  <si>
    <t>DN7 Music</t>
  </si>
  <si>
    <t>531KGXtBroSrOX9LVmiIgc</t>
  </si>
  <si>
    <t>Dave</t>
  </si>
  <si>
    <t>Starlight</t>
  </si>
  <si>
    <t>Dave / Neighbourhood Recordings</t>
  </si>
  <si>
    <t>53CJANUxooaqGOtdsBTh7O</t>
  </si>
  <si>
    <t>53KaP77tkliz36LPxWGlWK</t>
  </si>
  <si>
    <t>Fear Of Heights</t>
  </si>
  <si>
    <t>53O5nAlq04RKmSBqW0SFvG</t>
  </si>
  <si>
    <t>53RxHysDJ0cjugMcPymwja</t>
  </si>
  <si>
    <t>ABALO EMOCIONAL - Ao Vivo</t>
  </si>
  <si>
    <t>53dtP2iUMvaF28JZcHnFuU</t>
  </si>
  <si>
    <t>logical</t>
  </si>
  <si>
    <t>53mrVsi49rLHIaKBiSvElG</t>
  </si>
  <si>
    <t>blackbear, Gucci Mane</t>
  </si>
  <si>
    <t>do re mi (feat. Gucci Mane)</t>
  </si>
  <si>
    <t>0.007</t>
  </si>
  <si>
    <t>53rkN7z3bKorDSIxDvqXNt</t>
  </si>
  <si>
    <t>53tfEupEzQRtVFOeZvk7xq</t>
  </si>
  <si>
    <t>DESPECHÁ</t>
  </si>
  <si>
    <t>53v2u51nq3CxiKUNphRzP1</t>
  </si>
  <si>
    <t>Bad Bunny, Ñengo Flow</t>
  </si>
  <si>
    <t>Que Malo</t>
  </si>
  <si>
    <t>0.0832</t>
  </si>
  <si>
    <t>543bCW2ruMPmxUBWirQ3MR</t>
  </si>
  <si>
    <t>54DmTIv86D3sYdiawjULQ0</t>
  </si>
  <si>
    <t>Dis-ease</t>
  </si>
  <si>
    <t>0.0132</t>
  </si>
  <si>
    <t>54ELExv56KCAB4UP9cOCzC</t>
  </si>
  <si>
    <t>Ñengo Flow, Bad Bunny</t>
  </si>
  <si>
    <t>Gato de Noche</t>
  </si>
  <si>
    <t>54LGxQGf5LPXNGjtzDZ5IE</t>
  </si>
  <si>
    <t>Zara Larsson, Ty Dolla $ign</t>
  </si>
  <si>
    <t>So Good (feat. Ty Dolla $ign)</t>
  </si>
  <si>
    <t>0.085</t>
  </si>
  <si>
    <t>54OB85nuxYGfl7qRQXuz7c</t>
  </si>
  <si>
    <t>54bFM56PmE4YLRnqpW6Tha</t>
  </si>
  <si>
    <t>54h8xHewdRPnYzmbEHBhOO</t>
  </si>
  <si>
    <t>I’ll Make It Up To You</t>
  </si>
  <si>
    <t>0.00994</t>
  </si>
  <si>
    <t>54ipXppHLA8U4yqpOFTUhr</t>
  </si>
  <si>
    <t>54l9GJGQ1UCFKe2tzt1Vxt</t>
  </si>
  <si>
    <t>Cheat Codes, Little Mix</t>
  </si>
  <si>
    <t>Only You (with Little Mix)</t>
  </si>
  <si>
    <t>0.0829</t>
  </si>
  <si>
    <t>54oMZ3blwWwuPN4wEoG5mk</t>
  </si>
  <si>
    <t>54u86CmMqGI1rRuULlTqaB</t>
  </si>
  <si>
    <t>Toca o Trompete</t>
  </si>
  <si>
    <t>54ucfuN596MU25jQD3KjCL</t>
  </si>
  <si>
    <t>Sober II (Melodrama)</t>
  </si>
  <si>
    <t>54zcJnb3tp9c5OVKREZ1Is</t>
  </si>
  <si>
    <t>MI EX TENÍA RAZÓN</t>
  </si>
  <si>
    <t>550erGcdD9n6PnwxrvYqZT</t>
  </si>
  <si>
    <t>Hey Stephen (Taylor’s Version)</t>
  </si>
  <si>
    <t>550rQQCGkrTzvp4SfpOPzx</t>
  </si>
  <si>
    <t>Pentatonix</t>
  </si>
  <si>
    <t>Hallelujah</t>
  </si>
  <si>
    <t>551xyaSJsg8hILXFq9JdST</t>
  </si>
  <si>
    <t>The Plan - From the Motion Picture "TENET"</t>
  </si>
  <si>
    <t>Warner Bros. Entertainment, Inc.</t>
  </si>
  <si>
    <t>554Ip3S1rbeES9TNWXGoK1</t>
  </si>
  <si>
    <t>Shirin David, GIMS</t>
  </si>
  <si>
    <t>ON OFF (feat. Maître Gims)</t>
  </si>
  <si>
    <t>559SdaPI7mqy9IQiscuaMj</t>
  </si>
  <si>
    <t>Sure Thing - Sped Up</t>
  </si>
  <si>
    <t>55Am8neGJkdj2ADaM3aw5H</t>
  </si>
  <si>
    <t>Train Wreck</t>
  </si>
  <si>
    <t>0.701</t>
  </si>
  <si>
    <t>55CHeLEfn5iJ0IIkgaa4si</t>
  </si>
  <si>
    <t>55GiOwtxNajXVbpjjIzMnD</t>
  </si>
  <si>
    <t>Tyga</t>
  </si>
  <si>
    <t>SWISH</t>
  </si>
  <si>
    <t>0.0831</t>
  </si>
  <si>
    <t>55S2PQgSMYAhgoTCcGCDfw</t>
  </si>
  <si>
    <t>55ZATsjPlTeSTNJOuW90pW</t>
  </si>
  <si>
    <t>Cartel De Santa, La Kelly</t>
  </si>
  <si>
    <t>Shorty Party</t>
  </si>
  <si>
    <t>Babilonia Music, S.A. De C.V.</t>
  </si>
  <si>
    <t>55sgQENF3LY1sUcJUwasLl</t>
  </si>
  <si>
    <t>Skrillex, Justin Bieber, Don Toliver</t>
  </si>
  <si>
    <t>Don’t Go (with Justin Bieber &amp; Don Toliver)</t>
  </si>
  <si>
    <t>5600nq7TiBraBX2jobyJ3l</t>
  </si>
  <si>
    <t>Swan Song - From the Motion Picture "Alita: Battle Angel"</t>
  </si>
  <si>
    <t>0.00579</t>
  </si>
  <si>
    <t>561jH07mF1jHuk7KlaeF0s</t>
  </si>
  <si>
    <t>Mockingbird</t>
  </si>
  <si>
    <t>563SfWAHJs4FBZMkRN0IFN</t>
  </si>
  <si>
    <t>567e29TDzLwZwfDuEpGTwo</t>
  </si>
  <si>
    <t>The Kid LAROI, Justin Bieber</t>
  </si>
  <si>
    <t>STAY (with Justin Bieber)</t>
  </si>
  <si>
    <t>568OIKgeHyGRD3uWR44JbO</t>
  </si>
  <si>
    <t>Racks 2 Skinny</t>
  </si>
  <si>
    <t>56AMYGJzxBO6p8v0wEe9de</t>
  </si>
  <si>
    <t>56CvVCJYRQNWwM4vF4neCD</t>
  </si>
  <si>
    <t>Brytiago, Darell</t>
  </si>
  <si>
    <t>Asesina</t>
  </si>
  <si>
    <t>Business Music</t>
  </si>
  <si>
    <t>56JwgcQcxo08w7YXrBzrA5</t>
  </si>
  <si>
    <t>Jesus Lord</t>
  </si>
  <si>
    <t>56JyMaElW79S7TDWh1Zw1m</t>
  </si>
  <si>
    <t>Ashley O</t>
  </si>
  <si>
    <t>On A Roll</t>
  </si>
  <si>
    <t>0.077</t>
  </si>
  <si>
    <t>56d6kYZhfhzpoC3s1dRU2V</t>
  </si>
  <si>
    <t>56f5qnyAlZdlz8wrUDA50h</t>
  </si>
  <si>
    <t>56gH0zGe3SP9SGNoQ2pWwn</t>
  </si>
  <si>
    <t>Alvaro Soler, Flo Rida, TINI</t>
  </si>
  <si>
    <t>La Cintura (feat. Flo Rida &amp; Tini) - Remix</t>
  </si>
  <si>
    <t>56uXDJRCuoS7abX3SkzHKQ</t>
  </si>
  <si>
    <t>Myron</t>
  </si>
  <si>
    <t>0.055</t>
  </si>
  <si>
    <t>56v8WEnGzLByGsDAXDiv4d</t>
  </si>
  <si>
    <t>ETA</t>
  </si>
  <si>
    <t>56xHMIfQPoe0prrSi3BGhf</t>
  </si>
  <si>
    <t>0.838</t>
  </si>
  <si>
    <t>56y1jOTK0XSvJzVv9vHQBK</t>
  </si>
  <si>
    <t>5719MEdRQcH4c3phXqX7WN</t>
  </si>
  <si>
    <t>Hugo &amp; Guilherme, Marília Mendonça</t>
  </si>
  <si>
    <t>Mal Feito - Ao Vivo</t>
  </si>
  <si>
    <t>575NJxNUVDqwJGdzBrlLbv</t>
  </si>
  <si>
    <t>Shawn Mendes, Zedd</t>
  </si>
  <si>
    <t>Lost In Japan - Remix</t>
  </si>
  <si>
    <t>577YBGuskWkVDCxZrLRB4v</t>
  </si>
  <si>
    <t>Pure Cocaine</t>
  </si>
  <si>
    <t>57BrRMwf9LrcmuOsyGilwr</t>
  </si>
  <si>
    <t>Crawling</t>
  </si>
  <si>
    <t>57RA3JGafJm5zRtKJiKPIm</t>
  </si>
  <si>
    <t>Wallows, Clairo</t>
  </si>
  <si>
    <t>Are You Bored Yet? (feat. Clairo)</t>
  </si>
  <si>
    <t>57VeLYXrvNxe8Vs18K2M9W</t>
  </si>
  <si>
    <t>Jack Harlow, Big Sean</t>
  </si>
  <si>
    <t>Way Out (feat. Big Sean)</t>
  </si>
  <si>
    <t>57ZUX6TNyKLBydAdVVd02x</t>
  </si>
  <si>
    <t>p u n c h i n ‘ . t h e . c l o c k</t>
  </si>
  <si>
    <t>57fyAFYS2zPTPMOQP1DZUn</t>
  </si>
  <si>
    <t>BYE</t>
  </si>
  <si>
    <t>0.567</t>
  </si>
  <si>
    <t>57kdZIOAaolxAjB67d2yU3</t>
  </si>
  <si>
    <t>57nOpVSc3j9o03Cr928ZM4</t>
  </si>
  <si>
    <t>what are you so afraid of</t>
  </si>
  <si>
    <t>57p8CBvPOxrvyCbn6ttl5r</t>
  </si>
  <si>
    <t>Skrillex, Poo Bear</t>
  </si>
  <si>
    <t>Would You Ever</t>
  </si>
  <si>
    <t>0.0079</t>
  </si>
  <si>
    <t>57q6BgYP4gN6hPQViCB3um</t>
  </si>
  <si>
    <t>Distorted Records</t>
  </si>
  <si>
    <t>57tck8MCxkY6tcQC6VhahR</t>
  </si>
  <si>
    <t>0.0633</t>
  </si>
  <si>
    <t>57vxBYXtHMk6H1aD29V7PU</t>
  </si>
  <si>
    <t>57wp7VFnV8X0pSVnYArGeJ</t>
  </si>
  <si>
    <t>Whatever She Wants</t>
  </si>
  <si>
    <t>57zQSScHq19ztrMnjWCPBI</t>
  </si>
  <si>
    <t>58AGoOGbwsQMhBbH0eFLRR</t>
  </si>
  <si>
    <t>Calvin Harris, The Weeknd</t>
  </si>
  <si>
    <t>Over Now (with The Weeknd)</t>
  </si>
  <si>
    <t>0.0759</t>
  </si>
  <si>
    <t>58HvfVOeJY7lUuCqF0m3ly</t>
  </si>
  <si>
    <t>Elley Duhé</t>
  </si>
  <si>
    <t>MIDDLE OF THE NIGHT</t>
  </si>
  <si>
    <t>Not Fit For Society/RCA Records</t>
  </si>
  <si>
    <t>58IL315gMSTD37DOZPJ2hf</t>
  </si>
  <si>
    <t>Shaky Shaky</t>
  </si>
  <si>
    <t>58QhkbaAkLFnn7JwAnAato</t>
  </si>
  <si>
    <t>Fall</t>
  </si>
  <si>
    <t>58T4yPLn4NjBYXfRxeweyM</t>
  </si>
  <si>
    <t>Pop Smoke, Chris Brown</t>
  </si>
  <si>
    <t>Woo Baby (feat. Chris Brown)</t>
  </si>
  <si>
    <t>0.359</t>
  </si>
  <si>
    <t>58TaFP5j5i9swOf584yon2</t>
  </si>
  <si>
    <t>HOUSTONFORNICATION</t>
  </si>
  <si>
    <t>58cEG7FsVoipRiRKUMgOjo</t>
  </si>
  <si>
    <t>58cvckETahSOG74RP5WE99</t>
  </si>
  <si>
    <t>Logic, 2 Chainz</t>
  </si>
  <si>
    <t>State Of Emergency</t>
  </si>
  <si>
    <t>58ge6dfP91o9oXMzq3XkIS</t>
  </si>
  <si>
    <t>505</t>
  </si>
  <si>
    <t>0.00237</t>
  </si>
  <si>
    <t>58kwvMXeOlsvzPqUlyj75Y</t>
  </si>
  <si>
    <t>Logic, Killer Mike</t>
  </si>
  <si>
    <t>Confess</t>
  </si>
  <si>
    <t>58pgi1RpcU2fVJsxhm7BIr</t>
  </si>
  <si>
    <t>Raí Saia Rodada</t>
  </si>
  <si>
    <t>Tapão Na Raba</t>
  </si>
  <si>
    <t>58q2HKrzhC3ozto2nDdN4z</t>
  </si>
  <si>
    <t>Cardi B, Bad Bunny, J Balvin</t>
  </si>
  <si>
    <t>I Like It</t>
  </si>
  <si>
    <t>0.099</t>
  </si>
  <si>
    <t>58st6r10Ze6QomHs0BMUA8</t>
  </si>
  <si>
    <t>91's</t>
  </si>
  <si>
    <t>58wyJLv6yH1La9NIZPl3ne</t>
  </si>
  <si>
    <t>0.894</t>
  </si>
  <si>
    <t>58zsLZPvfflaiIbNWoA22O</t>
  </si>
  <si>
    <t>Rag'n'Bone Man</t>
  </si>
  <si>
    <t>Human</t>
  </si>
  <si>
    <t>Best Laid Plans/Columbia</t>
  </si>
  <si>
    <t>5902W4uHWzhtOff1UK7the</t>
  </si>
  <si>
    <t>Alesso, Katy Perry</t>
  </si>
  <si>
    <t>When I’m Gone (with Katy Perry)</t>
  </si>
  <si>
    <t>10:22PM/Astralwerks</t>
  </si>
  <si>
    <t>590bUp2TKTfTS9NfiD4Nmn</t>
  </si>
  <si>
    <t>Finesse</t>
  </si>
  <si>
    <t>598yNsG1JFrGd4n2kMoz7F</t>
  </si>
  <si>
    <t>59CfNbkERJ3NoTXDvoURjj</t>
  </si>
  <si>
    <t>Dove Cameron</t>
  </si>
  <si>
    <t>59J5nzL1KniFHnU120dQzt</t>
  </si>
  <si>
    <t>wokeuplikethis*</t>
  </si>
  <si>
    <t>59JWp4PjZ9TRM8cmtaDYB1</t>
  </si>
  <si>
    <t>Lil Uzi Vert, 21 Savage</t>
  </si>
  <si>
    <t>Yessirskiii</t>
  </si>
  <si>
    <t>59KOoHFcw5XfICnO57holu</t>
  </si>
  <si>
    <t>Last Kiss (Taylor's Version)</t>
  </si>
  <si>
    <t>59L8x0xy8njj75vzVCPMqg</t>
  </si>
  <si>
    <t>Becky G, El Alfa</t>
  </si>
  <si>
    <t>FULANITO</t>
  </si>
  <si>
    <t>59NTlSZN6G2eCs4jcf46C0</t>
  </si>
  <si>
    <t>Not Enough</t>
  </si>
  <si>
    <t>59NraMJsLaMCVtwXTSia8i</t>
  </si>
  <si>
    <t>cassö, RAYE, D-Block Europe</t>
  </si>
  <si>
    <t>Prada</t>
  </si>
  <si>
    <t>59PYPDxTbqJpiGfyogPb5h</t>
  </si>
  <si>
    <t>59PYgzOiOjGDzjDT5N5oOX</t>
  </si>
  <si>
    <t>Brytiago, Daddy Yankee, Ozuna, Darell, Anuel AA</t>
  </si>
  <si>
    <t>Asesina - Remix</t>
  </si>
  <si>
    <t>Business Music/Duars Music</t>
  </si>
  <si>
    <t>0.589</t>
  </si>
  <si>
    <t>59c0HrzmHfyQs6LgDw5cHe</t>
  </si>
  <si>
    <t>LOCO</t>
  </si>
  <si>
    <t>59hBR0BCtJsfIbV9VzCVAp</t>
  </si>
  <si>
    <t>Set Me Free Pt.2</t>
  </si>
  <si>
    <t>59iGOjPSOcPLGl3vqEStUp</t>
  </si>
  <si>
    <t>Kinda Crazy</t>
  </si>
  <si>
    <t>59nOXPmaKlBfGMDeOVGrIK</t>
  </si>
  <si>
    <t>Future, Drake, Tems</t>
  </si>
  <si>
    <t>WAIT FOR U (feat. Drake &amp; Tems)</t>
  </si>
  <si>
    <t>59qrUpoplZxbIZxk6X0Bm3</t>
  </si>
  <si>
    <t>Take You Dancing</t>
  </si>
  <si>
    <t>59s0s39NFWScuHDbHytI14</t>
  </si>
  <si>
    <t>Reik, J Balvin, Lalo Ebratt</t>
  </si>
  <si>
    <t>Indeciso</t>
  </si>
  <si>
    <t>59uQI0PADDKeE6UZDTJEe8</t>
  </si>
  <si>
    <t>Last Night</t>
  </si>
  <si>
    <t>59vyx2m4EpPk7tk2PzV075</t>
  </si>
  <si>
    <t>ROSA PASTEL</t>
  </si>
  <si>
    <t>59ywHNwwchG4nZJMLyxSzd</t>
  </si>
  <si>
    <t>Offset, Cardi B</t>
  </si>
  <si>
    <t>Clout (feat. Cardi B)</t>
  </si>
  <si>
    <t>5A0M6B0RBSXSNWv0wcppZ9</t>
  </si>
  <si>
    <t>I DON'T LOVE YOU ANYMORE</t>
  </si>
  <si>
    <t>5A1w94uzc1kO1Zhe8WWxC3</t>
  </si>
  <si>
    <t>Right Back</t>
  </si>
  <si>
    <t>0.0659</t>
  </si>
  <si>
    <t>5ACkb3CikcSZPF0h7FSZAp</t>
  </si>
  <si>
    <t>5AEtlRudpgdT5FtNiuly6Y</t>
  </si>
  <si>
    <t>Hailee Steinfeld, Alesso, Florida Georgia Line, WATT</t>
  </si>
  <si>
    <t>Let Me Go (with Alesso, Florida Georgia Line &amp; watt)</t>
  </si>
  <si>
    <t>5ASM6Qjiav2xPe7gRkQMsQ</t>
  </si>
  <si>
    <t>5ATwkalJ9FnLp7Zcvxo1rl</t>
  </si>
  <si>
    <t>Dedublüman, Mavzer Tabancas</t>
  </si>
  <si>
    <t>Belki</t>
  </si>
  <si>
    <t>AVRUPA MÜZİK YAPIM</t>
  </si>
  <si>
    <t>5AiqL0ezAAauDuVK5EJvXU</t>
  </si>
  <si>
    <t>NENENE</t>
  </si>
  <si>
    <t>5AjINjwKyRvQJhSe2zpPHi</t>
  </si>
  <si>
    <t>Polo G, Lil Tjay</t>
  </si>
  <si>
    <t>Pop Out (feat. Lil Tjay)</t>
  </si>
  <si>
    <t>5AqiaZwhmC6dIbgWrD5SzV</t>
  </si>
  <si>
    <t>Bizarrap, Peso Pluma</t>
  </si>
  <si>
    <t>Peso Pluma: Bzrp Music Sessions, Vol. 55</t>
  </si>
  <si>
    <t>5B03nSG8pLE48jh7kmasuL</t>
  </si>
  <si>
    <t>Levels - Radio Edit</t>
  </si>
  <si>
    <t>5B0kgjHULYJhAQkK5XsMoC</t>
  </si>
  <si>
    <t>Tyler, The Creator, YoungBoy Never Broke Again, Ty Dolla $ign</t>
  </si>
  <si>
    <t>WUSYANAME (feat. Youngboy Never Broke Again &amp; Ty Dolla $ign)</t>
  </si>
  <si>
    <t>5BDP2tky8oMQJPS33frKVp</t>
  </si>
  <si>
    <t>5BK0uqwY9DNfZ630STAEaq</t>
  </si>
  <si>
    <t>gold rush</t>
  </si>
  <si>
    <t>5BKiMkWucQVb7wrFi29VtX</t>
  </si>
  <si>
    <t>3D (Alternate Ver.)</t>
  </si>
  <si>
    <t>5BQrp63SHCVf4bzCzJePne</t>
  </si>
  <si>
    <t>Lil Wayne, XXXTENTACION</t>
  </si>
  <si>
    <t>Don't Cry (feat. XXXTENTACION)</t>
  </si>
  <si>
    <t>5BRUlCrkTljRTux8BUPUDp</t>
  </si>
  <si>
    <t>5BYl3SodS3rGmafWXRWmB7</t>
  </si>
  <si>
    <t>The Great War</t>
  </si>
  <si>
    <t>5Ber68jZ7ytegr2UISEdb7</t>
  </si>
  <si>
    <t>Santa Claus Is Coming to Town</t>
  </si>
  <si>
    <t>5BfMJ6iytQnu1r7iiCYSXe</t>
  </si>
  <si>
    <t>5BibcbKVdZUuTttSG02JTp</t>
  </si>
  <si>
    <t>MODUS</t>
  </si>
  <si>
    <t>5BmB3OaQyYXCqRyN8iR2Yi</t>
  </si>
  <si>
    <t>5BwQjRasNcdRPuVWKcHto2</t>
  </si>
  <si>
    <t>h u n g e r . o n . h i l l s i d e (with Bas)</t>
  </si>
  <si>
    <t>5C0ivQMxes2lWuOANhvVAm</t>
  </si>
  <si>
    <t>True Damage, Becky G, Keke Palmer, JEON SOYEON, Duckwrth, Thutmose, League of Legends</t>
  </si>
  <si>
    <t>GIANTS</t>
  </si>
  <si>
    <t>0.0834</t>
  </si>
  <si>
    <t>5CE0V7z1ePOZQNJNpWxYGA</t>
  </si>
  <si>
    <t>Confessions of a Dangerous Mind</t>
  </si>
  <si>
    <t>5CFJRZRq6sdKKtRwNPWbYv</t>
  </si>
  <si>
    <t>Kid Cudi, Skepta, Pop Smoke</t>
  </si>
  <si>
    <t>Show Out (with Skepta &amp; Pop Smoke)</t>
  </si>
  <si>
    <t>5CKtlUULFD5aPVX4PL02H6</t>
  </si>
  <si>
    <t>Tory Lanez, Quavo, Tyga</t>
  </si>
  <si>
    <t>Broke Leg (with Quavo &amp; Tyga)</t>
  </si>
  <si>
    <t>5CLGzJsGqhCEECcpnFQA8x</t>
  </si>
  <si>
    <t>5CM4UuQ9Gnd6K2YyKGPMoK</t>
  </si>
  <si>
    <t>5CPqOpKSk0QcJ3dGdaWcRB</t>
  </si>
  <si>
    <t>On Hold</t>
  </si>
  <si>
    <t>5CZ40GBx1sQ9agT82CLQCT</t>
  </si>
  <si>
    <t>traitor</t>
  </si>
  <si>
    <t>0.691</t>
  </si>
  <si>
    <t>5ChkMS8OtdzJeqyybCc9R5</t>
  </si>
  <si>
    <t>Billie Jean</t>
  </si>
  <si>
    <t>5CpsIb7SMFHjmAG8RvIWfq</t>
  </si>
  <si>
    <t>Leaving Heaven (feat. Skylar Grey)</t>
  </si>
  <si>
    <t>5CqkgDH8QZjSqqI3HmYxDD</t>
  </si>
  <si>
    <t>Airwaves</t>
  </si>
  <si>
    <t>5CscrLqFBgPfZR8fGtikov</t>
  </si>
  <si>
    <t>making the bed</t>
  </si>
  <si>
    <t>5CtI0qwDJkDQGwXD1H1cLb</t>
  </si>
  <si>
    <t>Luis Fonsi, Daddy Yankee, Justin Bieber</t>
  </si>
  <si>
    <t>Despacito - Remix</t>
  </si>
  <si>
    <t>5CzixCxDkRXX9mScCmah8O</t>
  </si>
  <si>
    <t>Un Ratito</t>
  </si>
  <si>
    <t>5D34wRmbFS29AjtTOP2QJe</t>
  </si>
  <si>
    <t>yes, and?</t>
  </si>
  <si>
    <t>5DA77EqppDmCTWGovd4oTP</t>
  </si>
  <si>
    <t>Cheat Codes, Kris Kross Amsterdam</t>
  </si>
  <si>
    <t>Sex</t>
  </si>
  <si>
    <t>Casablanca new/Republic Records</t>
  </si>
  <si>
    <t>0.00451</t>
  </si>
  <si>
    <t>5DSfqrLkUHLZ9bW0SS3rVy</t>
  </si>
  <si>
    <t>5DV4ZSCqbFv74ui3ZhimXo</t>
  </si>
  <si>
    <t>Jason Derulo, Puri, Jhorrmountain</t>
  </si>
  <si>
    <t>Coño</t>
  </si>
  <si>
    <t>0.000554</t>
  </si>
  <si>
    <t>5Db9VIdDsN5yu3Eu7CT0i4</t>
  </si>
  <si>
    <t>Stay With Me</t>
  </si>
  <si>
    <t>0.568</t>
  </si>
  <si>
    <t>5DfWF0jqMgZDCiu9zJENTA</t>
  </si>
  <si>
    <t>Cardi B, Kehlani</t>
  </si>
  <si>
    <t>Ring (feat. Kehlani)</t>
  </si>
  <si>
    <t>5DgY6Ab0vpyUMKnY9ubFOF</t>
  </si>
  <si>
    <t>Anirudh Ravichander, Super Subu</t>
  </si>
  <si>
    <t>Hukum - Thalaivar Alappara</t>
  </si>
  <si>
    <t>Sun Pictures</t>
  </si>
  <si>
    <t>5DoLhdU27owX1NMrKLUbUl</t>
  </si>
  <si>
    <t>Super Yei, Sammy, Jone Quest, Towy, Osquel, Beltito, Sammy &amp; Falsetto</t>
  </si>
  <si>
    <t>Lean</t>
  </si>
  <si>
    <t>Superiority</t>
  </si>
  <si>
    <t>5DqdesEfbRyOlSS3Tf6c29</t>
  </si>
  <si>
    <t>It's You</t>
  </si>
  <si>
    <t>5DttNeiizFqWUON9hZBqTY</t>
  </si>
  <si>
    <t>Babylon</t>
  </si>
  <si>
    <t>5DxXgozhkPLgrbKFY91w0c</t>
  </si>
  <si>
    <t>5E30LdtzQTGqRvNd7l6kG5</t>
  </si>
  <si>
    <t>Daddy Issues</t>
  </si>
  <si>
    <t>5EId1m4DNwTf3at31w8bPJ</t>
  </si>
  <si>
    <t>5EKHbW7mXcAR4hCyS3YXjb</t>
  </si>
  <si>
    <t>Felipe Araújo, Ferrugem</t>
  </si>
  <si>
    <t>Atrasadinha - Live</t>
  </si>
  <si>
    <t>0.498</t>
  </si>
  <si>
    <t>5EVzgDPaM0LCM3M5exl3z8</t>
  </si>
  <si>
    <t>Pop Smoke, Rick Ross, The-Dream</t>
  </si>
  <si>
    <t>Manslaughter (feat. Rick Ross &amp; The-Dream)</t>
  </si>
  <si>
    <t>5Eax0qFko2dh7Rl2lYs3bx</t>
  </si>
  <si>
    <t>Efecto</t>
  </si>
  <si>
    <t>5EbtodsuLbxrFDH6j5avVS</t>
  </si>
  <si>
    <t>Camilo, Pablo Alborán</t>
  </si>
  <si>
    <t>El Mismo Aire - con Pablo Alborán</t>
  </si>
  <si>
    <t>5EgYDyMDCi8X0zDydTF7Rb</t>
  </si>
  <si>
    <t>Heartbeat (BTS World Original Soundtrack)</t>
  </si>
  <si>
    <t>5Eh1nj7IjV9lwpcKAkidyY</t>
  </si>
  <si>
    <t>One Of Your Girls</t>
  </si>
  <si>
    <t>5EnYT6F7wEcdege6mDHEfO</t>
  </si>
  <si>
    <t>Signs</t>
  </si>
  <si>
    <t>0.0864</t>
  </si>
  <si>
    <t>5F1ZmucV0uJY14y2dYKePa</t>
  </si>
  <si>
    <t>5F2xRvRFkxDvqdFtUNAEyw</t>
  </si>
  <si>
    <t>João Gomes, Vitor Fernandes</t>
  </si>
  <si>
    <t>Se For Amor</t>
  </si>
  <si>
    <t>5F8ffc8KWKNawllr5WsW0r</t>
  </si>
  <si>
    <t>Dadá Boladão, Tati Zaqui, OIK</t>
  </si>
  <si>
    <t>Surtada - Remix Brega Funk</t>
  </si>
  <si>
    <t>5FLkxbVtsn88ejcLR62L4T</t>
  </si>
  <si>
    <t>5FOCkGt7bp22nBVfQ4WSIT</t>
  </si>
  <si>
    <t>Indecente</t>
  </si>
  <si>
    <t>5FVd6KXrgO9B3JPmC8OPst</t>
  </si>
  <si>
    <t>5FYu8uBB6E11mepU601601</t>
  </si>
  <si>
    <t>Nas, Diddy, 070 Shake</t>
  </si>
  <si>
    <t>Not For Radio</t>
  </si>
  <si>
    <t>5Fim1gaXBgsiFfsQAfQSDS</t>
  </si>
  <si>
    <t>Hasta el Amanecer</t>
  </si>
  <si>
    <t>5FkJHVudUByVjanCqFXRql</t>
  </si>
  <si>
    <t>0.0677</t>
  </si>
  <si>
    <t>5Fla3zyOCcIRqrDoKLU0DP</t>
  </si>
  <si>
    <t>Let You Love Me</t>
  </si>
  <si>
    <t>5G6Gt9RtNaeIE418pd4yre</t>
  </si>
  <si>
    <t>Smithereens</t>
  </si>
  <si>
    <t>5GF0X7GdNmnouKcdhhRmtm</t>
  </si>
  <si>
    <t>Paulo Londra, Duki</t>
  </si>
  <si>
    <t>Party en el Barrio (feat. Duki)</t>
  </si>
  <si>
    <t>5GG3knKdxKWrNboRijxeKF</t>
  </si>
  <si>
    <t>Run Me Dry</t>
  </si>
  <si>
    <t>5GK1GYXH16RdfmltogHhAk</t>
  </si>
  <si>
    <t>Heart Of Glass (Live from the iHeart Festival)</t>
  </si>
  <si>
    <t>0.000335</t>
  </si>
  <si>
    <t>5GNjiM8jZCgbqjHklAcT9e</t>
  </si>
  <si>
    <t>All I Am</t>
  </si>
  <si>
    <t>5GXAXm5YOmYT0kL5jHvYBt</t>
  </si>
  <si>
    <t>The Weeknd, Daft Punk</t>
  </si>
  <si>
    <t>I Feel It Coming</t>
  </si>
  <si>
    <t>5Gd19NupVe5X8bAqxf9Iaz</t>
  </si>
  <si>
    <t>5Gj1wG8b12VQdEd3hUuSwo</t>
  </si>
  <si>
    <t>5GkQIP5mWPi4KZLLXeuFTT</t>
  </si>
  <si>
    <t>Ariana Grande, Doja Cat</t>
  </si>
  <si>
    <t>motive (with Doja Cat)</t>
  </si>
  <si>
    <t>5GtUTcvOx52F5648wXQfc7</t>
  </si>
  <si>
    <t>PROBLEMATIC</t>
  </si>
  <si>
    <t>5Gu0PDLN4YJeW75PpBSg9p</t>
  </si>
  <si>
    <t>5GyyPRvEwdI4wJSUbzxHQv</t>
  </si>
  <si>
    <t>Maes, Booba</t>
  </si>
  <si>
    <t>Blanche</t>
  </si>
  <si>
    <t>5H0NU2sHWUnWCcZyYlX46X</t>
  </si>
  <si>
    <t>65th &amp; Ingleside</t>
  </si>
  <si>
    <t>5H4mXWKcicuLKDn4Jy0sK7</t>
  </si>
  <si>
    <t>Time Flies</t>
  </si>
  <si>
    <t>5HCyWlXZPP0y6Gqq8TgA20</t>
  </si>
  <si>
    <t>5HDPtsnyb3maFmPL8LLUTG</t>
  </si>
  <si>
    <t>New Man</t>
  </si>
  <si>
    <t>5HEtuK03ygUzqca6yfgOYZ</t>
  </si>
  <si>
    <t>Lettre à une femme</t>
  </si>
  <si>
    <t>5HR7yfhSCeoOHRQN05XnZQ</t>
  </si>
  <si>
    <t>Grupo Frontera, Carin Leon</t>
  </si>
  <si>
    <t>QUE VUELVAS</t>
  </si>
  <si>
    <t>5HeKOKc4phmLn8e4I7EkzD</t>
  </si>
  <si>
    <t>5Hfnps0jaWFpYg55WOPexG</t>
  </si>
  <si>
    <t>5Hkj1XjMJv5QCGc9NwZm6z</t>
  </si>
  <si>
    <t>Luciano, Shirin David</t>
  </si>
  <si>
    <t>Never Know (feat. SHIRIN DAVID)</t>
  </si>
  <si>
    <t>0.0621</t>
  </si>
  <si>
    <t>5HnxL39pSgVVQMLP7WnSfv</t>
  </si>
  <si>
    <t>Missing My Idols</t>
  </si>
  <si>
    <t>0.0598</t>
  </si>
  <si>
    <t>5HrIcZOo1DysX53qDRlRnt</t>
  </si>
  <si>
    <t>TAEYANG, LISA</t>
  </si>
  <si>
    <t>Shoong! (feat. LISA of BLACKPINK)</t>
  </si>
  <si>
    <t>THEBLACKLABEL/Interscope Records</t>
  </si>
  <si>
    <t>0.00789</t>
  </si>
  <si>
    <t>5Htb1uFQ1KrkFXlefS8oGj</t>
  </si>
  <si>
    <t>Tell Me You Love Me</t>
  </si>
  <si>
    <t>0.0247</t>
  </si>
  <si>
    <t>5HujDMiRNqZwEzVAh3oFD3</t>
  </si>
  <si>
    <t>farfalle</t>
  </si>
  <si>
    <t>0.0927</t>
  </si>
  <si>
    <t>5HwnezK198pJCEj1l2Adjy</t>
  </si>
  <si>
    <t>She Loves Control</t>
  </si>
  <si>
    <t>5I8oEqbk2ZBmQfXCrZbUFb</t>
  </si>
  <si>
    <t>Fallin' All In You</t>
  </si>
  <si>
    <t>5IAESfJjmOYu7cHyX557kz</t>
  </si>
  <si>
    <t>Take Two</t>
  </si>
  <si>
    <t>5INKIG4QNuD4xq7qZcfPzp</t>
  </si>
  <si>
    <t>Bandito</t>
  </si>
  <si>
    <t>5IPl8JpkbtSH1mdyq5ctSx</t>
  </si>
  <si>
    <t>5IQvs70wHdurk63TnCV6ZP</t>
  </si>
  <si>
    <t>t-low, Miksu / Macloud</t>
  </si>
  <si>
    <t>We Made It</t>
  </si>
  <si>
    <t>t-low</t>
  </si>
  <si>
    <t>5IUOU5xkzGHsRFOYNu3GSK</t>
  </si>
  <si>
    <t>5IUtvfNvOyVYZUa6AJFrnP</t>
  </si>
  <si>
    <t>Ty Dolla $ign, Post Malone</t>
  </si>
  <si>
    <t>Spicy (feat. Post Malone)</t>
  </si>
  <si>
    <t>5IaHrVsrferBYDm0bDyABy</t>
  </si>
  <si>
    <t>5Id5B3dxJZhPcV9GzgYZZe</t>
  </si>
  <si>
    <t>5IgjP7X4th6nMNDh4akUHb</t>
  </si>
  <si>
    <t>Under The Influence</t>
  </si>
  <si>
    <t>Chris Brown Entertainment/RCA Records</t>
  </si>
  <si>
    <t>5IhzJOXNE7ki0IIJbZbnGq</t>
  </si>
  <si>
    <t>Canyon Moon</t>
  </si>
  <si>
    <t>5IlLm20JXhKbMtsH20NblC</t>
  </si>
  <si>
    <t>lo que hay x aquí</t>
  </si>
  <si>
    <t>5IvdLxVB8gwwcgnEkXSSW2</t>
  </si>
  <si>
    <t>Lil Wayne, Nicki Minaj</t>
  </si>
  <si>
    <t>Dark Side Of The Moon (feat. Nicki Minaj)</t>
  </si>
  <si>
    <t>5Iy2Jj87Ha0C0IBlNE1I4y</t>
  </si>
  <si>
    <t>The Days</t>
  </si>
  <si>
    <t>5J1c3M4EldCfNxXwrwt8mT</t>
  </si>
  <si>
    <t>Traicionera</t>
  </si>
  <si>
    <t>5J5CpT6bgE6KYKk23jgp9W</t>
  </si>
  <si>
    <t>KSI, YUNGBLUD, Polo G</t>
  </si>
  <si>
    <t>Patience (feat. YUNGBLUD &amp; Polo G)</t>
  </si>
  <si>
    <t>0.00251</t>
  </si>
  <si>
    <t>5J64qSSq0VZuh0CiI9o9Nq</t>
  </si>
  <si>
    <t>Mambo Kingz, DJ Luian, Anuel AA, KAROL G, Arcángel</t>
  </si>
  <si>
    <t>Tú No Amas</t>
  </si>
  <si>
    <t>0.442</t>
  </si>
  <si>
    <t>5J6rTmMjF9DVIAF8G3M9n4</t>
  </si>
  <si>
    <t>5J7teKIJGtqVypgYI6sqXj</t>
  </si>
  <si>
    <t>Una Vez</t>
  </si>
  <si>
    <t>5JCoSi02qi3jJeHdZXMmR8</t>
  </si>
  <si>
    <t>favorite crime</t>
  </si>
  <si>
    <t>5JEx7HbmvHQQswJCsoo9rA</t>
  </si>
  <si>
    <t>Ellie Goulding, Diplo, Swae Lee</t>
  </si>
  <si>
    <t>Close To Me (with Diplo) (feat. Swae Lee)</t>
  </si>
  <si>
    <t>5JKnYZOhSP7rOK0jPYcCjV</t>
  </si>
  <si>
    <t>0.00213</t>
  </si>
  <si>
    <t>5JSVa5i6lFPoyOzK4gj0Ox</t>
  </si>
  <si>
    <t>No Shame</t>
  </si>
  <si>
    <t>5JUu0unA8VwhTZ9LkMWUVI</t>
  </si>
  <si>
    <t>Since Way Back</t>
  </si>
  <si>
    <t>0.348</t>
  </si>
  <si>
    <t>5JWPUEov2wlX7c0jhYZpeB</t>
  </si>
  <si>
    <t>Lost In Yesterday</t>
  </si>
  <si>
    <t>5Ja2u1FPlVxrxeMWEa2dcn</t>
  </si>
  <si>
    <t>When I’m Alone</t>
  </si>
  <si>
    <t>5JdLUE9D743ob2RtgmVpVx</t>
  </si>
  <si>
    <t>Jain</t>
  </si>
  <si>
    <t>Makeba</t>
  </si>
  <si>
    <t>5JhUm1v5AbI5Yu6jLKCPRO</t>
  </si>
  <si>
    <t>NO SE VA - EN VIVO</t>
  </si>
  <si>
    <t>5JiH89mHrv9oWHlD0T326z</t>
  </si>
  <si>
    <t>To Be So Lonely</t>
  </si>
  <si>
    <t>5Jm4w8jmPEBTLjI9vH4fXo</t>
  </si>
  <si>
    <t>5JqZ3oqF00jkT81foAFvqg</t>
  </si>
  <si>
    <t>5JwLhFNrXw49pn3HQqu02G</t>
  </si>
  <si>
    <t>Lana Del Rey, A$AP Rocky, Playboi Carti</t>
  </si>
  <si>
    <t>Summer Bummer (feat. A$AP Rocky &amp; Playboi Carti)</t>
  </si>
  <si>
    <t>5K6Ssv4Z3zRvxt0P6EKUAP</t>
  </si>
  <si>
    <t>Galantis, David Guetta, Little Mix</t>
  </si>
  <si>
    <t>Heartbreak Anthem (with David Guetta &amp; Little Mix)</t>
  </si>
  <si>
    <t>5KBARWIxeMGkvUax9VtVC9</t>
  </si>
  <si>
    <t>My Type</t>
  </si>
  <si>
    <t>0.000677</t>
  </si>
  <si>
    <t>5KCbr5ndeby4y4ggthdiAb</t>
  </si>
  <si>
    <t>Wonder</t>
  </si>
  <si>
    <t>5KD6AEm19QnMbfWpfoOHMl</t>
  </si>
  <si>
    <t>Now That We Don't Talk (Taylor's Version) (From The Vault)</t>
  </si>
  <si>
    <t>5KE9b4x7Zj2A8XtbkqhqTe</t>
  </si>
  <si>
    <t>5KFHrrBMyGj5MhVbZMM3ts</t>
  </si>
  <si>
    <t>Tu Veneno</t>
  </si>
  <si>
    <t>0.0625</t>
  </si>
  <si>
    <t>5KHzV8Gf3aweIMImliFAOs</t>
  </si>
  <si>
    <t>Miley Cyrus, Mark Ronson, Sean Ono Lennon</t>
  </si>
  <si>
    <t>Happy Xmas (War Is Over) (feat. Sean Ono Lennon)</t>
  </si>
  <si>
    <t>5KI7I4mEtulXcv5VQJaV35</t>
  </si>
  <si>
    <t>21 Savage, Burna Boy, Metro Boomin</t>
  </si>
  <si>
    <t>just like me</t>
  </si>
  <si>
    <t>0.471</t>
  </si>
  <si>
    <t>5KPKjcE2trO2hBWRzkb2Mo</t>
  </si>
  <si>
    <t>5KQxun2WxwDMsV7HCN2ONK</t>
  </si>
  <si>
    <t>Trippie Redd, Polo G, Lil Durk</t>
  </si>
  <si>
    <t>Rich MF (feat. Lil Durk)</t>
  </si>
  <si>
    <t>5KVciTEfXvpcFHR3RFbtJy</t>
  </si>
  <si>
    <t>Logic, Big Sean</t>
  </si>
  <si>
    <t>Wassup</t>
  </si>
  <si>
    <t>5KW4KhJIAbVVSH6pJ4GPkb</t>
  </si>
  <si>
    <t>Tie That Binds</t>
  </si>
  <si>
    <t>0.0176</t>
  </si>
  <si>
    <t>5KawlOMHjWeUjQtnuRs22c</t>
  </si>
  <si>
    <t>0.0923</t>
  </si>
  <si>
    <t>5KbBGUpIZd6gVFUU8tqYiQ</t>
  </si>
  <si>
    <t>Myke Towers, Farruko</t>
  </si>
  <si>
    <t>Si Se Da</t>
  </si>
  <si>
    <t>2019 Casablanca Records &amp; One World Music | Distributed by GLAD Empire</t>
  </si>
  <si>
    <t>5KfJvZ0PZzRdwFRaTUDAA7</t>
  </si>
  <si>
    <t>5KlPy74NOEAt8jC3FYURnQ</t>
  </si>
  <si>
    <t>Lil Uzi Vert, Syd</t>
  </si>
  <si>
    <t>Urgency (feat. Syd)</t>
  </si>
  <si>
    <t>5Km4r87BoX2qqtoprYS1gh</t>
  </si>
  <si>
    <t>5Kskr9LcNYa0tpt5f0ZEJx</t>
  </si>
  <si>
    <t>5L3ecxQnQ9qTBmnLQiwf0C</t>
  </si>
  <si>
    <t>Travis Scott, Bad Bunny, The Weeknd</t>
  </si>
  <si>
    <t>K-POP</t>
  </si>
  <si>
    <t>5LABCxgmP7DATATIJXOh6n</t>
  </si>
  <si>
    <t>Ever Since New York</t>
  </si>
  <si>
    <t>5LHHKZOwV8XW4LJP2C64mw</t>
  </si>
  <si>
    <t>Gunna, Roddy Ricch</t>
  </si>
  <si>
    <t>COOLER THAN A BITCH (feat. Roddy Ricch)</t>
  </si>
  <si>
    <t>5LOiuvbH62YGtnwe6Ltt4T</t>
  </si>
  <si>
    <t>Mirror</t>
  </si>
  <si>
    <t>5LTGmestwpHZ1BfCmpFQJx</t>
  </si>
  <si>
    <t>Entertainer</t>
  </si>
  <si>
    <t>5LXj9Ch3O9ATm1NoHT8GXn</t>
  </si>
  <si>
    <t>Hypnotised</t>
  </si>
  <si>
    <t>5LYMamLv12UPbemOaTPyeV</t>
  </si>
  <si>
    <t>Music For a Sushi Restaurant</t>
  </si>
  <si>
    <t>5LYRIyhmlrDAQsYdHEvP0f</t>
  </si>
  <si>
    <t>Booba, JSX</t>
  </si>
  <si>
    <t>Mona Lisa</t>
  </si>
  <si>
    <t>Universal Music Distribution Deal</t>
  </si>
  <si>
    <t>0.683</t>
  </si>
  <si>
    <t>5LZtB6nxvjIhUoElp3Zqk0</t>
  </si>
  <si>
    <t>Teach Me How To Love</t>
  </si>
  <si>
    <t>5Lbsc65org0b85kNsPkluY</t>
  </si>
  <si>
    <t>Only Angel</t>
  </si>
  <si>
    <t>5LciLoxa1gK70yIUeoHgRx</t>
  </si>
  <si>
    <t>Bomba Estéreo, Tainy</t>
  </si>
  <si>
    <t>To My Love - Tainy Remix</t>
  </si>
  <si>
    <t>5Lgqu1th1KqlG97OF2gWGe</t>
  </si>
  <si>
    <t>Window Pain - Outro</t>
  </si>
  <si>
    <t>0.0607</t>
  </si>
  <si>
    <t>5LhI8m7n8xlQmNe3b7Rwis</t>
  </si>
  <si>
    <t>Natanael Cano, Oscar Maydon</t>
  </si>
  <si>
    <t>5LrN7yUQAzvthd4QujgPFr</t>
  </si>
  <si>
    <t>5MFzQMkrl1FOOng9tq6R9r</t>
  </si>
  <si>
    <t>Maroon 5, Kendrick Lamar</t>
  </si>
  <si>
    <t>Don't Wanna Know (feat. Kendrick Lamar)</t>
  </si>
  <si>
    <t>5MMW4CZsZiZt2iuqAXzzWC</t>
  </si>
  <si>
    <t>The Heart Part 5</t>
  </si>
  <si>
    <t>5MPPttjfGap2C6j6eKcO6J</t>
  </si>
  <si>
    <t>Baby (Lil Baby feat. DaBaby)</t>
  </si>
  <si>
    <t>5MYzajZVxBaPT2JUSRa99L</t>
  </si>
  <si>
    <t>KSI, Trippie Redd</t>
  </si>
  <si>
    <t>Wake Up Call (feat. Trippie Redd)</t>
  </si>
  <si>
    <t>5MvLsT03RBp67RLoeISCdl</t>
  </si>
  <si>
    <t>The Chainsmokers, Ty Dolla $ign, bülow</t>
  </si>
  <si>
    <t>Do You Mean</t>
  </si>
  <si>
    <t>5MxWTfmlmRDx6VZHvB9xV8</t>
  </si>
  <si>
    <t>5N1o6d8zGcSZSeMFkOUQOk</t>
  </si>
  <si>
    <t>Megan Thee Stallion, Ty Dolla $ign, Nicki Minaj</t>
  </si>
  <si>
    <t>Hot Girl Summer (feat. Nicki Minaj &amp; Ty Dolla $ign)</t>
  </si>
  <si>
    <t>5N4erncE7kuUccm7zEmwzk</t>
  </si>
  <si>
    <t>Silk City, Dua Lipa, Diplo, Mark Ronson</t>
  </si>
  <si>
    <t>Electricity (with Dua Lipa)</t>
  </si>
  <si>
    <t>5N5k9nd479b1xpDZ4usjrg</t>
  </si>
  <si>
    <t>Calvin Harris, Sam Smith, Jessie Reyez</t>
  </si>
  <si>
    <t>Promises (with Sam Smith)</t>
  </si>
  <si>
    <t>5NAOhPAZ57eFAXr3qatS6i</t>
  </si>
  <si>
    <t>Breathe</t>
  </si>
  <si>
    <t>Field Trip Recordings/Capitol Records</t>
  </si>
  <si>
    <t>5NNlUMcOEOdoOIwwaWXv0k</t>
  </si>
  <si>
    <t>Maroon 5, Future</t>
  </si>
  <si>
    <t>Cold (feat. Future)</t>
  </si>
  <si>
    <t>5NPzbTzFxIQPaheZuPhn4f</t>
  </si>
  <si>
    <t>Forever Alone</t>
  </si>
  <si>
    <t>5NU40QTlXrDUJzDBdv79bg</t>
  </si>
  <si>
    <t>Deserve You</t>
  </si>
  <si>
    <t>0.0314</t>
  </si>
  <si>
    <t>5NhLA2P7AiV3cloVmwtwLS</t>
  </si>
  <si>
    <t>Tainy, Arcángel, Jhayco, Myke Towers, Omar Courtz, Arca</t>
  </si>
  <si>
    <t>PASIEMPRE</t>
  </si>
  <si>
    <t>5NsCv3I7o0f6vSQScG01f1</t>
  </si>
  <si>
    <t>Pass auf wen du liebst</t>
  </si>
  <si>
    <t>5NxhMcHSVY3Z7ykWxZf3aj</t>
  </si>
  <si>
    <t>Jhayco, Feid, Sech</t>
  </si>
  <si>
    <t>En La De Ella</t>
  </si>
  <si>
    <t>0.0798</t>
  </si>
  <si>
    <t>5O2P9iiztwhomNh8xkR9lJ</t>
  </si>
  <si>
    <t>Night Changes</t>
  </si>
  <si>
    <t>5O4erNlJ74PIF6kGol1ZrC</t>
  </si>
  <si>
    <t>Bob Marley &amp; The Wailers</t>
  </si>
  <si>
    <t>Could You Be Loved</t>
  </si>
  <si>
    <t>5O8x1YlmLQopQHErxtDfi9</t>
  </si>
  <si>
    <t>Lil Uzi Vert, The Weeknd</t>
  </si>
  <si>
    <t>UnFazed (feat. The Weeknd)</t>
  </si>
  <si>
    <t>5OCJzvD7sykQEKHH7qAC3C</t>
  </si>
  <si>
    <t>God is a woman</t>
  </si>
  <si>
    <t>5OELUCYgOHKFAvCERnAvfS</t>
  </si>
  <si>
    <t>More Than My Hometown</t>
  </si>
  <si>
    <t>5ONOlTiqymhzwcFjqcIT6E</t>
  </si>
  <si>
    <t>Hate You</t>
  </si>
  <si>
    <t>0.862</t>
  </si>
  <si>
    <t>5OOkp4U9P9oL23maHFHL1h</t>
  </si>
  <si>
    <t>Desiigner</t>
  </si>
  <si>
    <t>Panda</t>
  </si>
  <si>
    <t>5OX1JvE7gTkOd1DSzlrtFw</t>
  </si>
  <si>
    <t>Morat, Feid</t>
  </si>
  <si>
    <t>Salir Con Vida</t>
  </si>
  <si>
    <t>5Odq8ohlgIbQKMZivbWkEo</t>
  </si>
  <si>
    <t>5Ohxk2dO5COHF1krpoPigN</t>
  </si>
  <si>
    <t>Sign of the Times</t>
  </si>
  <si>
    <t>5OqIKA0ETzvxocl2IS7nV6</t>
  </si>
  <si>
    <t>187 Strassenbande, Bonez MC, Frauenarzt</t>
  </si>
  <si>
    <t>Extasy</t>
  </si>
  <si>
    <t>0.0289</t>
  </si>
  <si>
    <t>5OxclJsdFESni44YlpNpkR</t>
  </si>
  <si>
    <t>Parasite Eve</t>
  </si>
  <si>
    <t>5P1z8XwsCStb74emERTx9v</t>
  </si>
  <si>
    <t>letter to my brudda</t>
  </si>
  <si>
    <t>5PAAUJTKLT0nCmHUlLdPXb</t>
  </si>
  <si>
    <t>Capital Bra, Clueso, KC Rebell</t>
  </si>
  <si>
    <t>Andere Welt</t>
  </si>
  <si>
    <t>0.574</t>
  </si>
  <si>
    <t>5PB8zB1MOZASboLquvinMF</t>
  </si>
  <si>
    <t>5PIB8aoUJoCRh1O5TEGdOj</t>
  </si>
  <si>
    <t>Ray Parker Jr.</t>
  </si>
  <si>
    <t>Ghostbusters</t>
  </si>
  <si>
    <t>Arista/Legacy</t>
  </si>
  <si>
    <t>5PIBgH1cUFwu5IiUk9tnN9</t>
  </si>
  <si>
    <t>Eminem, Beyoncé</t>
  </si>
  <si>
    <t>Walk On Water (feat. Beyoncé)</t>
  </si>
  <si>
    <t>0.796</t>
  </si>
  <si>
    <t>5PLqXnvHH7Gh6CcfiUEr7e</t>
  </si>
  <si>
    <t>Mas Altas Que Bajadas</t>
  </si>
  <si>
    <t>0.00388</t>
  </si>
  <si>
    <t>5PPUw4Xo3Hz6rl4GpBfd3c</t>
  </si>
  <si>
    <t>Savior - Interlude</t>
  </si>
  <si>
    <t>5PTG6rrL6EPFD9E2QMI2pl</t>
  </si>
  <si>
    <t>5PUXKVVVQ74C3gl5vKy9Li</t>
  </si>
  <si>
    <t>Jasleen Royal, Arijit Singh, Harrykahanhai</t>
  </si>
  <si>
    <t>Heeriye (feat. Arijit Singh)</t>
  </si>
  <si>
    <t>5PYQUBXc7NYeI1obMKSJK0</t>
  </si>
  <si>
    <t>Never Really Over</t>
  </si>
  <si>
    <t>5PZAbR6JHYYV9xp5gv0XES</t>
  </si>
  <si>
    <t>Zé Felipe, MC Mari</t>
  </si>
  <si>
    <t>5PfFHceiEv61KldMOuVrv8</t>
  </si>
  <si>
    <t>Peso Pluma, Luis R Conriquez</t>
  </si>
  <si>
    <t>Siempre Pendientes</t>
  </si>
  <si>
    <t>Prajin Records</t>
  </si>
  <si>
    <t>5PfTI3zrQbZEWcQdycMqJM</t>
  </si>
  <si>
    <t>Young Thug, 2 Chainz, Wiz Khalifa, PnB Rock</t>
  </si>
  <si>
    <t>Gang Up (with Young Thug, 2 Chainz &amp; Wiz Khalifa feat. PnB Rock)</t>
  </si>
  <si>
    <t>5PjdY0CKGZdEuoNab3yDmX</t>
  </si>
  <si>
    <t>5Psnhdkyanjpgc2P8A5TSM</t>
  </si>
  <si>
    <t>5Py8zRKGkZvgHniVVtvNCN</t>
  </si>
  <si>
    <t>All Around Me</t>
  </si>
  <si>
    <t>0.809</t>
  </si>
  <si>
    <t>5PyDJG7SQRgWXefgexqIge</t>
  </si>
  <si>
    <t>Agora Hills</t>
  </si>
  <si>
    <t>5Q2P43CJra0uRAogjHyJDK</t>
  </si>
  <si>
    <t>Brett Eldredge, Meghan Trainor</t>
  </si>
  <si>
    <t>Baby, It's Cold Outside (feat. Meghan Trainor)</t>
  </si>
  <si>
    <t>Atlantic Nashville</t>
  </si>
  <si>
    <t>5QDLhrAOJJdNAmCTJ8xMyW</t>
  </si>
  <si>
    <t>5QM0SsyzmBM0pbFY52Xj1X</t>
  </si>
  <si>
    <t>5QO79kh1waicV47BqGRL3g</t>
  </si>
  <si>
    <t>Save Your Tears</t>
  </si>
  <si>
    <t>5QVVjX0ZItqlVpEuVCM9Yg</t>
  </si>
  <si>
    <t>5QW9K4A1gMnIi94YUxtsfM</t>
  </si>
  <si>
    <t>Sachin-Jigar, Arijit Singh, Amitabha Bhattacharya</t>
  </si>
  <si>
    <t>Phir Aur Kya Chahiye (From "Zara Hatke Zara Bachke")</t>
  </si>
  <si>
    <t>0.531</t>
  </si>
  <si>
    <t>5QYnNhTKsN3kE7OaqILA1U</t>
  </si>
  <si>
    <t>First Times</t>
  </si>
  <si>
    <t>0.84</t>
  </si>
  <si>
    <t>5QZKcQDp0tCcvMdyqEciBV</t>
  </si>
  <si>
    <t>Tyla Yaweh, Post Malone</t>
  </si>
  <si>
    <t>Tommy Lee (feat. Post Malone)</t>
  </si>
  <si>
    <t>Epic/London Ent.</t>
  </si>
  <si>
    <t>5QiNbIilmMiMBXvaAlf7lN</t>
  </si>
  <si>
    <t>5QqyRUZeBE04yJxsD1OC0I</t>
  </si>
  <si>
    <t>5QskYLFPX9y7pLU0VEMNbr</t>
  </si>
  <si>
    <t>Shawn Mendes, Julia Michaels</t>
  </si>
  <si>
    <t>Like To Be You (feat. Julia Michaels)</t>
  </si>
  <si>
    <t>5QvBXUm5MglLJ3iBfTX2Wo</t>
  </si>
  <si>
    <t>RUNNING OUT OF TIME</t>
  </si>
  <si>
    <t>5QvW5lK6mkfTegpAK9JOO7</t>
  </si>
  <si>
    <t>Fivio Foreign, The Kid LAROI</t>
  </si>
  <si>
    <t>Paris to Tokyo</t>
  </si>
  <si>
    <t>5R0cvR5BMFkLomChhmcCzr</t>
  </si>
  <si>
    <t>Kick It</t>
  </si>
  <si>
    <t>5R2rsbwCDXORX2tLfprRmM</t>
  </si>
  <si>
    <t>Lil Yachty, Juice WRLD</t>
  </si>
  <si>
    <t>Yacht Club (feat. Juice WRLD)</t>
  </si>
  <si>
    <t>5R4Yrc2j4jw1itr4hKcN26</t>
  </si>
  <si>
    <t>Juice WRLD, Polo G, Trippie Redd</t>
  </si>
  <si>
    <t>Feline (with Polo G &amp; Trippie Redd)</t>
  </si>
  <si>
    <t>0.0208</t>
  </si>
  <si>
    <t>5R691ipUYRDYW6ehapjoj6</t>
  </si>
  <si>
    <t>9 5 . s o u t h</t>
  </si>
  <si>
    <t>5R9KPXQVeyqsHZoPLMgfNy</t>
  </si>
  <si>
    <t>Baby Me Atende</t>
  </si>
  <si>
    <t>5RAIMjdrCEjpjaR5tBATXU</t>
  </si>
  <si>
    <t>Maluma, Beéle, Rauw Alejandro, Mambo Kingz, DJ Luian, Darell</t>
  </si>
  <si>
    <t>Aloha</t>
  </si>
  <si>
    <t>0.532</t>
  </si>
  <si>
    <t>5RCfvwDewu6p2x1mEI6smX</t>
  </si>
  <si>
    <t>5RUUkFNqH3GRKHg1xjprOb</t>
  </si>
  <si>
    <t>5RX8T3EoTuXcybAxe6oPAw</t>
  </si>
  <si>
    <t>Käärijä</t>
  </si>
  <si>
    <t>Cha Cha Cha</t>
  </si>
  <si>
    <t>WM Finland</t>
  </si>
  <si>
    <t>5RcxRGvmYai7kpFSfxe5GY</t>
  </si>
  <si>
    <t>Becky G, Peso Pluma</t>
  </si>
  <si>
    <t>CHANEL</t>
  </si>
  <si>
    <t>5RgBnDtHKFHgtVdqabjGE3</t>
  </si>
  <si>
    <t>Jax Jones, Bebe Rexha</t>
  </si>
  <si>
    <t>Harder (with Bebe Rexha)</t>
  </si>
  <si>
    <t>5RhFmJifQe83FpQ6ZFFTZ5</t>
  </si>
  <si>
    <t>I am not a woman, I'm a god</t>
  </si>
  <si>
    <t>0.00397</t>
  </si>
  <si>
    <t>5RmSunLqeDqNWww8LWhAiK</t>
  </si>
  <si>
    <t>KHEA, Duki</t>
  </si>
  <si>
    <t>WACHA</t>
  </si>
  <si>
    <t>Young Flex - Khea</t>
  </si>
  <si>
    <t>5RqR4ZCCKJDcBLIn4sih9l</t>
  </si>
  <si>
    <t>5RqSsdzTNPX1uzkmlHCFvK</t>
  </si>
  <si>
    <t>KAROL G, Peso Pluma</t>
  </si>
  <si>
    <t>QLONA</t>
  </si>
  <si>
    <t>5RsKelNxucrDxgMbZ3vd3W</t>
  </si>
  <si>
    <t>Young &amp; Alive</t>
  </si>
  <si>
    <t>5RubKOuDoPn5Kj5TLVxSxY</t>
  </si>
  <si>
    <t>TE MUDASTE</t>
  </si>
  <si>
    <t>5RwV8BvLfX5injfqYodke9</t>
  </si>
  <si>
    <t>5S1IUPueD0xE0vj4zU3nSf</t>
  </si>
  <si>
    <t>2 Chainz, Drake, Quavo</t>
  </si>
  <si>
    <t>Bigger Than You (feat. Drake &amp; Quavo)</t>
  </si>
  <si>
    <t>5S4PZ7AuYlYiVIVik3wHUf</t>
  </si>
  <si>
    <t>TALES OF DOMINICA</t>
  </si>
  <si>
    <t>5S9Zs5g9lTWnLIboN1pdlU</t>
  </si>
  <si>
    <t>5SE57ljOIUJ1ybL9U6CuBH</t>
  </si>
  <si>
    <t>5SFXOMJJ334Wn2PwBHeRZN</t>
  </si>
  <si>
    <t>Zoe Wees</t>
  </si>
  <si>
    <t>Girls Like Us</t>
  </si>
  <si>
    <t>5SHhPFh68OhUmuRPymKX9d</t>
  </si>
  <si>
    <t>FLETCHER</t>
  </si>
  <si>
    <t>Undrunk</t>
  </si>
  <si>
    <t>5SHpuW2qjkQtFRpE6P9Nks</t>
  </si>
  <si>
    <t>The 30th</t>
  </si>
  <si>
    <t>0.929</t>
  </si>
  <si>
    <t>5SWnsxjhdcEDc7LJjq9UHk</t>
  </si>
  <si>
    <t>Runnin</t>
  </si>
  <si>
    <t>5ScbulRnixQ2XAdvrPMFjz</t>
  </si>
  <si>
    <t>Drake, Ty Dolla $ign</t>
  </si>
  <si>
    <t>Get Along Better</t>
  </si>
  <si>
    <t>0.00645</t>
  </si>
  <si>
    <t>5Se32hEA9raeboZerywxka</t>
  </si>
  <si>
    <t>You Broke My Heart</t>
  </si>
  <si>
    <t>5SehvGGC53A7SZKCLXQcyt</t>
  </si>
  <si>
    <t>Nico and the Niners</t>
  </si>
  <si>
    <t>5SiZJoLXp3WOl3J4C8IK0d</t>
  </si>
  <si>
    <t>Darkness</t>
  </si>
  <si>
    <t>0.00998</t>
  </si>
  <si>
    <t>5SixeLvPsYpk7qq9lo5xYg</t>
  </si>
  <si>
    <t>Chlöe</t>
  </si>
  <si>
    <t>Have Mercy</t>
  </si>
  <si>
    <t>5SleX0NFeODNY7Xenal3gr</t>
  </si>
  <si>
    <t>Only You</t>
  </si>
  <si>
    <t>5SwEgzUFDHwpWHKrbnP32Z</t>
  </si>
  <si>
    <t>5SwyN9hzmWjBsINlif8li8</t>
  </si>
  <si>
    <t>Ficha Limpa</t>
  </si>
  <si>
    <t>5SxkdsY1ufZzoq9iXceLw9</t>
  </si>
  <si>
    <t>5T03itPFOPGGkvVPvPiyla</t>
  </si>
  <si>
    <t>Ed Sheeran, Ella Mai</t>
  </si>
  <si>
    <t>Put It All on Me (feat. Ella Mai)</t>
  </si>
  <si>
    <t>5T8EDUDqKcs6OSOwEsfqG7</t>
  </si>
  <si>
    <t>Don't Stop Me Now - Remastered 2011</t>
  </si>
  <si>
    <t>0.0475</t>
  </si>
  <si>
    <t>5TCBWmEBrin7etRa4Lswr1</t>
  </si>
  <si>
    <t>When To Say When</t>
  </si>
  <si>
    <t>5TGcyccg8Hkgn9jB7gUpMN</t>
  </si>
  <si>
    <t>VIZE, Tom Gregory</t>
  </si>
  <si>
    <t>Never Let Me Down</t>
  </si>
  <si>
    <t>Kontor Records</t>
  </si>
  <si>
    <t>5TJEBoTCDbJXiKMdCN9pd3</t>
  </si>
  <si>
    <t>Elton John, Britney Spears</t>
  </si>
  <si>
    <t>Hold Me Closer</t>
  </si>
  <si>
    <t>0.0748</t>
  </si>
  <si>
    <t>5TMLavqGRKNxgzMBrVpC9R</t>
  </si>
  <si>
    <t>zzoilo, Aitana</t>
  </si>
  <si>
    <t>Mon Amour - Remix</t>
  </si>
  <si>
    <t>5TOgxgZrIZzvaKg9r2bvc2</t>
  </si>
  <si>
    <t>Chemical</t>
  </si>
  <si>
    <t>5TRPicyLGbAF2LGBFbHGvO</t>
  </si>
  <si>
    <t>Kanye West, Dwele</t>
  </si>
  <si>
    <t>Flashing Lights</t>
  </si>
  <si>
    <t>5TVirkSwFEXF1nLJEebe2I</t>
  </si>
  <si>
    <t>5TXDeTFVRVY7Cvt0Dw4vWW</t>
  </si>
  <si>
    <t>Revenge</t>
  </si>
  <si>
    <t>5TXLMRrIet3CQxkyBZc3yE</t>
  </si>
  <si>
    <t>5TmZYdHW6HJ9gt7Aokuql5</t>
  </si>
  <si>
    <t>Sebastian Yatra, Dalmata</t>
  </si>
  <si>
    <t>SUTRA</t>
  </si>
  <si>
    <t>5Ts1DYOuouQLgzTaisxWYh</t>
  </si>
  <si>
    <t>Edison Lighthouse</t>
  </si>
  <si>
    <t>Love Grows (Where My Rosemary Goes)</t>
  </si>
  <si>
    <t>Crimson</t>
  </si>
  <si>
    <t>5TxRUOsGeWeRl3xOML59Ai</t>
  </si>
  <si>
    <t>ARE WE STILL FRIENDS?</t>
  </si>
  <si>
    <t>5TysCiZtv1HnSWcTcUFusI</t>
  </si>
  <si>
    <t>Joey Montana, Sebastian Yatra</t>
  </si>
  <si>
    <t>Suena El Dembow</t>
  </si>
  <si>
    <t>5U1OEoEW4xnalSAToamwZL</t>
  </si>
  <si>
    <t>Did you know that there's a tunnel under Ocean Blvd</t>
  </si>
  <si>
    <t>0.794</t>
  </si>
  <si>
    <t>5U4laaEEChW8FOtZXCu8C7</t>
  </si>
  <si>
    <t>Put On A Smile</t>
  </si>
  <si>
    <t>5UEnHoDYpsxlfzWLZIc7LD</t>
  </si>
  <si>
    <t>5UMMPHPp6vRP6ghPpSUOzp</t>
  </si>
  <si>
    <t>CLOUDS</t>
  </si>
  <si>
    <t>5UWwZ5lm5PKu6eKsHAGxOk</t>
  </si>
  <si>
    <t>Foo Fighters</t>
  </si>
  <si>
    <t>Everlong</t>
  </si>
  <si>
    <t>5.99e-05</t>
  </si>
  <si>
    <t>5UYK9MervBCROg8AHNeEIy</t>
  </si>
  <si>
    <t>5Ua3GXyHwiSfpNTMjq6m2z</t>
  </si>
  <si>
    <t>Touch</t>
  </si>
  <si>
    <t>0.032</t>
  </si>
  <si>
    <t>5UlnuulVAVmmesw4VzqHdG</t>
  </si>
  <si>
    <t>Imagine Dragons, Arcane, League of Legends</t>
  </si>
  <si>
    <t>Enemy - From the series Arcane League of Legends</t>
  </si>
  <si>
    <t>5UtiebKGhsSce9gX1qCqic</t>
  </si>
  <si>
    <t>Bonnie &amp; clyde</t>
  </si>
  <si>
    <t>5UusfWUMMLEXLMc1ViNZoe</t>
  </si>
  <si>
    <t>@ MEH</t>
  </si>
  <si>
    <t>5Uw7Dut2lZfexn3Y09swpf</t>
  </si>
  <si>
    <t>5VEuraNSVxMTzDTtrmL3lQ</t>
  </si>
  <si>
    <t>5VKSZDsidOFHrtlJb33Syo</t>
  </si>
  <si>
    <t>5VTjBl3ddZEiG2LrH4VzyR</t>
  </si>
  <si>
    <t>Zé Felipe, Mc Danny</t>
  </si>
  <si>
    <t>Toma Toma Vapo Vapo</t>
  </si>
  <si>
    <t>5VTqW8raQYnj2avZ27nO2a</t>
  </si>
  <si>
    <t>penhasco.</t>
  </si>
  <si>
    <t>0.775</t>
  </si>
  <si>
    <t>5VmpLtRycwbA54XsTffKq4</t>
  </si>
  <si>
    <t>5VnDkUNyX6u5Sk0yZiP8XB</t>
  </si>
  <si>
    <t>5VuxWXbt7XENQCtE9TzpTv</t>
  </si>
  <si>
    <t>Spoil My Night (feat. Swae Lee)</t>
  </si>
  <si>
    <t>5VwwpU7KsLhgfbMEecedhJ</t>
  </si>
  <si>
    <t>Justin Bieber, Kehlani</t>
  </si>
  <si>
    <t>Get Me (feat. Kehlani)</t>
  </si>
  <si>
    <t>5VxmI3IdgAxWVvUnJoLuY2</t>
  </si>
  <si>
    <t>Charli XCX</t>
  </si>
  <si>
    <t>Speed Drive (From Barbie The Album)</t>
  </si>
  <si>
    <t>0.00284</t>
  </si>
  <si>
    <t>5VzNsUnLmYcRfRfxpQsusa</t>
  </si>
  <si>
    <t>Manuel Turizo, Rauw Alejandro, Myke Towers</t>
  </si>
  <si>
    <t>La Nota</t>
  </si>
  <si>
    <t>5W1qmxHrMlQGGAiFA3ZQqP</t>
  </si>
  <si>
    <t>Dímelo Flow, Dalex, Sech, Justin Quiles, Arcángel, De La Ghetto, Lenny Tavárez</t>
  </si>
  <si>
    <t>Se Le Ve</t>
  </si>
  <si>
    <t>5W4kiM2cUYBJXKRudNyxjW</t>
  </si>
  <si>
    <t>You Proof</t>
  </si>
  <si>
    <t>5W7DOVGQLTigu09afW7QMT</t>
  </si>
  <si>
    <t>Sidhu Moose Wala</t>
  </si>
  <si>
    <t>295</t>
  </si>
  <si>
    <t>5W83ErFkO3aKAIS1WMi6u0</t>
  </si>
  <si>
    <t>Anuel AA, KAROL G</t>
  </si>
  <si>
    <t>Secreto</t>
  </si>
  <si>
    <t>Anuel AA &amp; Karol G - Secreto</t>
  </si>
  <si>
    <t>5W8HXMOMLtXLz0RGKUtnlZ</t>
  </si>
  <si>
    <t>Skylar Grey, Polo G, Mozzy, Eminem</t>
  </si>
  <si>
    <t>Last One Standing (feat. Polo G, Mozzy &amp; Eminem) - From Venom: Let There Be Carnage</t>
  </si>
  <si>
    <t>Shady Records/Interscope Records</t>
  </si>
  <si>
    <t>5W8jRrZ6tWrTrqnKRtIQBf</t>
  </si>
  <si>
    <t>J. Cole, Lil Baby</t>
  </si>
  <si>
    <t>p r i d e . i s . t h e . d e v i l (with Lil Baby)</t>
  </si>
  <si>
    <t>5WEqjIUHkwZ5h3DSE7F9bM</t>
  </si>
  <si>
    <t>Avicii, Vargas &amp; Lagola</t>
  </si>
  <si>
    <t>Friend Of Mine (feat. Vargas &amp; Lagola)</t>
  </si>
  <si>
    <t>5WHTFyqSii0lmT9R21abT8</t>
  </si>
  <si>
    <t>Don't Call Me Up</t>
  </si>
  <si>
    <t>5WNYg3usc6H8N3MBEp4zVk</t>
  </si>
  <si>
    <t>Tyler, The Creator, Rex Orange County, Anna of the North</t>
  </si>
  <si>
    <t>Boredom (feat. Rex Orange County &amp; Anna of the North)</t>
  </si>
  <si>
    <t>5WnfnSpuNEGXyEt78PBA6d</t>
  </si>
  <si>
    <t>Dreamville, Bas, JID, Guapdad 4000, Reese LAFLARE, Jace, Mez, Smokepurpp, Buddy, Ski Mask The Slump God</t>
  </si>
  <si>
    <t>Costa Rica (with Bas &amp; JID feat. Guapdad 4000, Reese LAFLARE, Jace, Mez, Smokepurpp, Buddy &amp; Ski Mask The Slump God)</t>
  </si>
  <si>
    <t>0.517</t>
  </si>
  <si>
    <t>5WoaF1B5XIEnWfmb5NZikf</t>
  </si>
  <si>
    <t>5WrEilrRI5cIW0DxMvQYPZ</t>
  </si>
  <si>
    <t>SuperM</t>
  </si>
  <si>
    <t>Jopping</t>
  </si>
  <si>
    <t>SM Entertainment/Capitol Records</t>
  </si>
  <si>
    <t>0.0139</t>
  </si>
  <si>
    <t>5WtfUKzXircvW8l5aaVZWT</t>
  </si>
  <si>
    <t>Julia Michaels, Niall Horan</t>
  </si>
  <si>
    <t>What A Time (feat. Niall Horan)</t>
  </si>
  <si>
    <t>5WvAo7DNuPRmk4APhdPzi8</t>
  </si>
  <si>
    <t>DJ Khaled, Justin Bieber, Quavo, Chance the Rapper</t>
  </si>
  <si>
    <t>No Brainer</t>
  </si>
  <si>
    <t>0.0733</t>
  </si>
  <si>
    <t>5WxVXxCMRnvxUKFq40ELwq</t>
  </si>
  <si>
    <t>Escapism.</t>
  </si>
  <si>
    <t>5XQMr19TL7Mfksq9zihbOu</t>
  </si>
  <si>
    <t>5XVdHRf4CAJ2Jm0uMIy5qY</t>
  </si>
  <si>
    <t>La Víctima</t>
  </si>
  <si>
    <t>5XWlyfo0kZ8LF7VSyfS4Ew</t>
  </si>
  <si>
    <t>Drama</t>
  </si>
  <si>
    <t>SM Entertainment / Warner Records</t>
  </si>
  <si>
    <t>5XbA7TAqsD0fj0dGBrbb0D</t>
  </si>
  <si>
    <t>The Weeknd, Lil Wayne</t>
  </si>
  <si>
    <t>I Heard You’re Married (feat. Lil Wayne)</t>
  </si>
  <si>
    <t>5XeFesFbtLpXzIVDNQP22n</t>
  </si>
  <si>
    <t>I Wanna Be Yours</t>
  </si>
  <si>
    <t>5Xhqh4lwJPtMUTsdBztN1a</t>
  </si>
  <si>
    <t>Shakira, Anuel AA</t>
  </si>
  <si>
    <t>Me Gusta</t>
  </si>
  <si>
    <t>5Xitt5a5uLQ1QtYdFxmi9e</t>
  </si>
  <si>
    <t>Se Me Olvidó</t>
  </si>
  <si>
    <t>5XkyZyKMdFungjDb9cUKc3</t>
  </si>
  <si>
    <t>BTS, Zara Larsson</t>
  </si>
  <si>
    <t>A Brand New Day (BTS World Original Soundtrack) (Pt. 2)</t>
  </si>
  <si>
    <t>5Xn4IyTtW6FUGIUyWjbUHG</t>
  </si>
  <si>
    <t>Jason Derulo, David Guetta, Nicki Minaj, Willy William</t>
  </si>
  <si>
    <t>Goodbye (feat. Nicki Minaj &amp; Willy William)</t>
  </si>
  <si>
    <t>5XqCz18k96K8tx6DAYM97i</t>
  </si>
  <si>
    <t>Bad Bunny, Don Omar</t>
  </si>
  <si>
    <t>PA' ROMPERLA</t>
  </si>
  <si>
    <t>5XsAal7ZcWg1I5T4NcRjkv</t>
  </si>
  <si>
    <t>Halley's Comet</t>
  </si>
  <si>
    <t>5XzombolzpiaOSTdj1W0VS</t>
  </si>
  <si>
    <t>Bleed</t>
  </si>
  <si>
    <t>5Y35SjAfXjjG0sFQ3KOxmm</t>
  </si>
  <si>
    <t>Nobody Gets Me</t>
  </si>
  <si>
    <t>0.805</t>
  </si>
  <si>
    <t>5Y3Tj0wJhKAaPbwWxXxZGS</t>
  </si>
  <si>
    <t>Feelings Mutual</t>
  </si>
  <si>
    <t>5Y9fnynLlIvqtM710MHzfz</t>
  </si>
  <si>
    <t>Síguelo Bailando</t>
  </si>
  <si>
    <t>5YABYtKx9qa56vBjlXDbmw</t>
  </si>
  <si>
    <t>SZA, Justin Bieber</t>
  </si>
  <si>
    <t>Snooze (Acoustic) (feat. Justin Bieber)</t>
  </si>
  <si>
    <t>5YL553x8sHderRBDlm3NM3</t>
  </si>
  <si>
    <t>White Horse (Taylor’s Version)</t>
  </si>
  <si>
    <t>5YLGlPYkZBDXieMwzVve7g</t>
  </si>
  <si>
    <t>Beyoncé, Grace Jones, Tems</t>
  </si>
  <si>
    <t>MOVE (feat. Grace Jones &amp; Tems)</t>
  </si>
  <si>
    <t>5YOkA7qd2983FtBQnP8sYx</t>
  </si>
  <si>
    <t>5YRFttxjAEgm2nq5Z2tlqK</t>
  </si>
  <si>
    <t>Lord I Need You</t>
  </si>
  <si>
    <t>5YSHygGN9D0mID1NsVd5my</t>
  </si>
  <si>
    <t>Juice WRLD, The Kid LAROI</t>
  </si>
  <si>
    <t>Reminds Me Of You</t>
  </si>
  <si>
    <t>0.0663</t>
  </si>
  <si>
    <t>5YYW3yRktprLRr47WK219Y</t>
  </si>
  <si>
    <t>Rochy RD, Myke Towers, Nicki Nicole</t>
  </si>
  <si>
    <t>Ella No Es Tuya - Remix</t>
  </si>
  <si>
    <t>5YaskwnGDZFDRipaqzbwQx</t>
  </si>
  <si>
    <t>ATB, Topic, A7S</t>
  </si>
  <si>
    <t>Your Love (9PM)</t>
  </si>
  <si>
    <t>5YbPxJwPfrj7uswNwoF1pJ</t>
  </si>
  <si>
    <t>Burna Boy</t>
  </si>
  <si>
    <t>Last Last</t>
  </si>
  <si>
    <t>Spaceship/ Bad Habit/Atlantic Records</t>
  </si>
  <si>
    <t>5YeHLHDdQ4nKHk81XFWhCU</t>
  </si>
  <si>
    <t>successful</t>
  </si>
  <si>
    <t>5YqltLsjdqFtvqE7Nrysvs</t>
  </si>
  <si>
    <t>We Are Never Ever Getting Back Together (Taylor's Version)</t>
  </si>
  <si>
    <t>5Yu1AOnIzC1tWRJ4U0uW7u</t>
  </si>
  <si>
    <t>Ela e Ela</t>
  </si>
  <si>
    <t>5YxP1CkunbhUQVvctFOHa7</t>
  </si>
  <si>
    <t>fuck 3x</t>
  </si>
  <si>
    <t>0.0698</t>
  </si>
  <si>
    <t>5YzA563GXTuwQaRq24z1k5</t>
  </si>
  <si>
    <t>Yandel, Wisin</t>
  </si>
  <si>
    <t>Como Antes (feat. Wisin)</t>
  </si>
  <si>
    <t>5Z01UMMf7V1o0MzF86s6WJ</t>
  </si>
  <si>
    <t>5Z3GHaZ6ec9bsiI5BenrbY</t>
  </si>
  <si>
    <t>Young Dumb &amp; Broke</t>
  </si>
  <si>
    <t>5Z5nbOXhsSbySVC7WUc6y9</t>
  </si>
  <si>
    <t>Four Out Of Five</t>
  </si>
  <si>
    <t>5Z8HZM6iQMhhqyPcCGY5g9</t>
  </si>
  <si>
    <t>Young Thug, Gunna</t>
  </si>
  <si>
    <t>Hot (feat. Gunna)</t>
  </si>
  <si>
    <t>5Z9KJZvQzH6PFmb8SNkxuk</t>
  </si>
  <si>
    <t>5ZJGv7aGdIr9IGpxzSG18T</t>
  </si>
  <si>
    <t>Nicki Minaj, Lil Uzi Vert</t>
  </si>
  <si>
    <t>Everybody (feat. Lil Uzi Vert)</t>
  </si>
  <si>
    <t>5ZSIExfQuVv69tw5Qw3yDl</t>
  </si>
  <si>
    <t>break da law</t>
  </si>
  <si>
    <t>5ZX1X9Rl4zbx1Wwyn3idVD</t>
  </si>
  <si>
    <t>Sam Smith, Yebba</t>
  </si>
  <si>
    <t>No Peace</t>
  </si>
  <si>
    <t>5Zlb01Jcn0Ld49zazzZJSB</t>
  </si>
  <si>
    <t>TWISTED, Oliver Tree, Fast &amp; Furious: The Fast Saga</t>
  </si>
  <si>
    <t>WORTH NOTHING (feat. Oliver Tree) - Fast &amp; Furious: Drift Tape/Phonk Vol 1</t>
  </si>
  <si>
    <t>5ZnJsoJGkQ5K15W7Rcr5JO</t>
  </si>
  <si>
    <t>Little Mix, mgk</t>
  </si>
  <si>
    <t>No More Sad Songs (feat. Machine Gun Kelly)</t>
  </si>
  <si>
    <t>5ZpjODX6OH1xZs3AOewTO6</t>
  </si>
  <si>
    <t>5ZrDlcxIDZyjOzHdYW1ydr</t>
  </si>
  <si>
    <t>Aqua</t>
  </si>
  <si>
    <t>Barbie Girl</t>
  </si>
  <si>
    <t>Universal Music A/S</t>
  </si>
  <si>
    <t>5ZwRTJD1bTACtIuW5Iibnu</t>
  </si>
  <si>
    <t>Nekfeu, Damso</t>
  </si>
  <si>
    <t>Tricheur</t>
  </si>
  <si>
    <t>5a0nHa7F4S9hb0Zi0zLS8w</t>
  </si>
  <si>
    <t>Halsey, SUGA, BTS</t>
  </si>
  <si>
    <t>SUGA's Interlude</t>
  </si>
  <si>
    <t>5a6pdCHlWS2ekOOQ70QnAr</t>
  </si>
  <si>
    <t>Noah Cyrus</t>
  </si>
  <si>
    <t>July</t>
  </si>
  <si>
    <t>5a8RPWgKSmcGBGcffmIrUi</t>
  </si>
  <si>
    <t>5aAx2yezTd8zXrkmtKl66Z</t>
  </si>
  <si>
    <t>Starboy</t>
  </si>
  <si>
    <t>5aIVCx5tnk0ntmdiinnYvw</t>
  </si>
  <si>
    <t>Tyla</t>
  </si>
  <si>
    <t>FAX Records/Epic</t>
  </si>
  <si>
    <t>0.0856</t>
  </si>
  <si>
    <t>5aJEh9Oqdz7PRLKTpH25pB</t>
  </si>
  <si>
    <t>5aUSEPNd3m5xliFK4pn5mU</t>
  </si>
  <si>
    <t>Zedd, Kehlani</t>
  </si>
  <si>
    <t>Good Thing (with Kehlani)</t>
  </si>
  <si>
    <t>5aXgz1oKK8Q9z9xvTmSnrO</t>
  </si>
  <si>
    <t>5abwHwUhywLGNli5NDcEN7</t>
  </si>
  <si>
    <t>Thomas Gold, Jillian Edwards</t>
  </si>
  <si>
    <t>Magic</t>
  </si>
  <si>
    <t>5ajjAnNRh8bxFvaVHzpPjh</t>
  </si>
  <si>
    <t>Reckless</t>
  </si>
  <si>
    <t>5aucVLKiumD89mxVCB4zvS</t>
  </si>
  <si>
    <t>Crush, j-hope</t>
  </si>
  <si>
    <t>Rush Hour (Feat. j-hope of BTS)</t>
  </si>
  <si>
    <t>피네이션</t>
  </si>
  <si>
    <t>5b195aHKKd6oTr4f7DoRCo</t>
  </si>
  <si>
    <t>Olabilir</t>
  </si>
  <si>
    <t>0.324</t>
  </si>
  <si>
    <t>5b2QnYcT9rQIkhRWt4HztQ</t>
  </si>
  <si>
    <t>5b6zjsBrZCqe6RFycLz2tc</t>
  </si>
  <si>
    <t>schizophrenia</t>
  </si>
  <si>
    <t>0.0762</t>
  </si>
  <si>
    <t>5bITfqKGaPakO1l99hOMsI</t>
  </si>
  <si>
    <t>Justin Quiles, Zion &amp; Lennox</t>
  </si>
  <si>
    <t>No Quiero Amarte (feat. Zion &amp; Lennox)</t>
  </si>
  <si>
    <t>5bJ1DrEM4hNCafcDd1oxHx</t>
  </si>
  <si>
    <t>Self Care</t>
  </si>
  <si>
    <t>5bLGQqcpsz5ISWeihZfJnR</t>
  </si>
  <si>
    <t>Russ, Ed Sheeran</t>
  </si>
  <si>
    <t>Are You Entertained (feat. Ed Sheeran)</t>
  </si>
  <si>
    <t>DIEMON / Ed Sheeran appears courtesy of Asylum Records UK</t>
  </si>
  <si>
    <t>5bXgMzxuNymWhpwkgvYn4O</t>
  </si>
  <si>
    <t>100 MESSAGGI</t>
  </si>
  <si>
    <t>5bZtRlMBU76vHuDOb1GM5u</t>
  </si>
  <si>
    <t>5bcTCxgc7xVfSaMV3RuVke</t>
  </si>
  <si>
    <t>Calvin Harris, Pharrell Williams, Katy Perry, Big Sean, Funk Wav</t>
  </si>
  <si>
    <t>Feels (feat. Pharrell Williams, Katy Perry &amp; Big Sean)</t>
  </si>
  <si>
    <t>5bmSver2b3ZXyuyLKtgnFI</t>
  </si>
  <si>
    <t>Bad Bunny, Nicky Jam</t>
  </si>
  <si>
    <t>BAD CON NICKY</t>
  </si>
  <si>
    <t>5bvnqVuq7UFl0txSlHpsfS</t>
  </si>
  <si>
    <t>PARTYNEXTDOOR, Drake</t>
  </si>
  <si>
    <t>LOYAL (feat. Drake)</t>
  </si>
  <si>
    <t>5bzaS5tAni5oUpW7bWVdtY</t>
  </si>
  <si>
    <t>G-Eazy, Gunna</t>
  </si>
  <si>
    <t>I Wanna Rock (feat. Gunna)</t>
  </si>
  <si>
    <t>0.00769</t>
  </si>
  <si>
    <t>5c2HadbVTsMKjja4gohEFI</t>
  </si>
  <si>
    <t>Ninho, Niska</t>
  </si>
  <si>
    <t>Maman ne le sait pas (feat. Niska)</t>
  </si>
  <si>
    <t>5cBrOhKDyiJF9bPGUHKkG0</t>
  </si>
  <si>
    <t>Dalex</t>
  </si>
  <si>
    <t>+Linda</t>
  </si>
  <si>
    <t>5cF0dROlMOK5uNZtivgu50</t>
  </si>
  <si>
    <t>5cGpjfgAvidLy6znwkCxkP</t>
  </si>
  <si>
    <t>Can't Be Broken</t>
  </si>
  <si>
    <t>5cQB9fbuQCz4muQUFkv3rR</t>
  </si>
  <si>
    <t>Serendipity - Full Length Edition</t>
  </si>
  <si>
    <t>5cQX9BexkPIEESTZijJhXg</t>
  </si>
  <si>
    <t>i wish i hated you</t>
  </si>
  <si>
    <t>5cXg9IQS34FzLVdHhp7hu7</t>
  </si>
  <si>
    <t>Kendrick Lamar, Travis Scott</t>
  </si>
  <si>
    <t>Big Shot (with Travis Scott)</t>
  </si>
  <si>
    <t>0.00759</t>
  </si>
  <si>
    <t>5cepAtqnEQ6yVG6088zMMu</t>
  </si>
  <si>
    <t>5cpJFiNwYyWwFLH0V6B3N8</t>
  </si>
  <si>
    <t>Ozuna, Doja Cat, Sia</t>
  </si>
  <si>
    <t>Del Mar</t>
  </si>
  <si>
    <t>5cuRYDNIcSu5noyXQpULKg</t>
  </si>
  <si>
    <t>5d1rmWWF1725tnYjq6rMDB</t>
  </si>
  <si>
    <t>Ed Sheeran, Skrillex</t>
  </si>
  <si>
    <t>Way To Break My Heart (feat. Skrillex)</t>
  </si>
  <si>
    <t>5d35jcJj7WjDQBOHCHPY6t</t>
  </si>
  <si>
    <t>Capital Bra, Juju</t>
  </si>
  <si>
    <t>Melodien</t>
  </si>
  <si>
    <t>Sony Music/BMA</t>
  </si>
  <si>
    <t>5dApIvFnEdEx0PZvPJF22d</t>
  </si>
  <si>
    <t>5dKyZWlgjWw1oJgLa4GCZD</t>
  </si>
  <si>
    <t>Tove Lo</t>
  </si>
  <si>
    <t>Cool Girl</t>
  </si>
  <si>
    <t>5dOxHHMOFAbG3VH23t0xNm</t>
  </si>
  <si>
    <t>5dW1VZPcFqB4n0P08rGDgm</t>
  </si>
  <si>
    <t>5dXWFMwD7I7zXsInONVl0H</t>
  </si>
  <si>
    <t>5ddFjrPG8NgQQ6xlOQIVd2</t>
  </si>
  <si>
    <t>5de9Ho64dovuQI8Uhn5gPD</t>
  </si>
  <si>
    <t>I Don't Wanna Do This Anymore</t>
  </si>
  <si>
    <t>5dhQeuLGmlhfwlI6BWfSpo</t>
  </si>
  <si>
    <t>Roller</t>
  </si>
  <si>
    <t>5e0RPsQUTQu0A29wqD6bZR</t>
  </si>
  <si>
    <t>Super Trapper</t>
  </si>
  <si>
    <t>5eEQCfq7MXQr6aHLNRUZLs</t>
  </si>
  <si>
    <t>Keii</t>
  </si>
  <si>
    <t>5eK52eAjFLLBNhOUIuBnBe</t>
  </si>
  <si>
    <t>5eTaQYBE1yrActixMAeLcZ</t>
  </si>
  <si>
    <t>Calvin Harris, Ellie Goulding</t>
  </si>
  <si>
    <t>Miracle (with Ellie Goulding)</t>
  </si>
  <si>
    <t>5eXBXreN3d1zdj6Sa8dS0u</t>
  </si>
  <si>
    <t>5egD7A5x9AHdVO2fMo3Wbo</t>
  </si>
  <si>
    <t>Silly Watch</t>
  </si>
  <si>
    <t>5elW2CKSoqjYoJ32AGDxf1</t>
  </si>
  <si>
    <t>ENHYPEN</t>
  </si>
  <si>
    <t>Polaroid Love</t>
  </si>
  <si>
    <t>BELIFT LAB</t>
  </si>
  <si>
    <t>5enxwA8aAbwZbf5qCHORXi</t>
  </si>
  <si>
    <t>All Too Well (10 Minute Version) (Taylor's Version) (From The Vault)</t>
  </si>
  <si>
    <t>5eqK0tbzUPo2SoeZsov04s</t>
  </si>
  <si>
    <t>5esKpsrB3TbGHwFaAjIGMx</t>
  </si>
  <si>
    <t>A$AP Ferg, Nicki Minaj, MadeinTYO</t>
  </si>
  <si>
    <t>Move Ya Hips (feat. Nicki Minaj &amp; MadeinTYO)</t>
  </si>
  <si>
    <t>0.0535</t>
  </si>
  <si>
    <t>5f1joOtoMeyppIcJGZQvqJ</t>
  </si>
  <si>
    <t>Kane Brown, Swae Lee, Khalid</t>
  </si>
  <si>
    <t>Be Like That - feat. Swae Lee &amp; Khalid</t>
  </si>
  <si>
    <t>0.0469</t>
  </si>
  <si>
    <t>5f4Hy5mw5SRaUgXX9c6P5S</t>
  </si>
  <si>
    <t>5f5r2N4Lp9WoULWPH9zp2W</t>
  </si>
  <si>
    <t>Can't Have Everything</t>
  </si>
  <si>
    <t>5f5tMrP3ZZbNtiLIHKOQLS</t>
  </si>
  <si>
    <t>5fGWdNGGnvKrrHL6U7c1Vp</t>
  </si>
  <si>
    <t>5fHrHoJKfCgBd35zwIBmUK</t>
  </si>
  <si>
    <t>Future, Drake, Young Thug</t>
  </si>
  <si>
    <t>D4L</t>
  </si>
  <si>
    <t>5fROvzNghPid8mbKNDYvpJ</t>
  </si>
  <si>
    <t>YO VISTO ASÍ</t>
  </si>
  <si>
    <t>0.0947</t>
  </si>
  <si>
    <t>5fbHRCsGpFIOLRtlhCRFDR</t>
  </si>
  <si>
    <t>Tyler, The Creator, 42 Dugg</t>
  </si>
  <si>
    <t>LEMONHEAD (feat. 42 Dugg)</t>
  </si>
  <si>
    <t>5fc6rQgAKiLutfUYWQ6QnJ</t>
  </si>
  <si>
    <t>Helium</t>
  </si>
  <si>
    <t>5fcM0StdQxMjzulVGhFkHN</t>
  </si>
  <si>
    <t>8 Out Of 10</t>
  </si>
  <si>
    <t>5ffntNJnJOeFv7b7DCd0Bw</t>
  </si>
  <si>
    <t>Takin' Shots</t>
  </si>
  <si>
    <t>0.61</t>
  </si>
  <si>
    <t>5fj32MKLHkut2Vod1UodcU</t>
  </si>
  <si>
    <t>AMYGDALA</t>
  </si>
  <si>
    <t>5fpyAakgFOm4YTXkgfPzvV</t>
  </si>
  <si>
    <t>ASAP</t>
  </si>
  <si>
    <t>5ftQSVAHs7iqULWKQn0fjK</t>
  </si>
  <si>
    <t>5fwSHlTEWpluwOM0Sxnh5k</t>
  </si>
  <si>
    <t>5g7sDjBhZ4I3gcFIpkrLuI</t>
  </si>
  <si>
    <t>Locked out of Heaven</t>
  </si>
  <si>
    <t>5gCg2qMPzKkW4jS4dBKdDs</t>
  </si>
  <si>
    <t>Bad Bunny, Myke Towers</t>
  </si>
  <si>
    <t>Puesto Pa' Guerrial</t>
  </si>
  <si>
    <t>5gDWsRxpJ2lZAffh5p7K0w</t>
  </si>
  <si>
    <t>The Weeknd, Lana Del Rey</t>
  </si>
  <si>
    <t>Stargirl Interlude</t>
  </si>
  <si>
    <t>5gEUDNQvoQjdjklrwPdGwD</t>
  </si>
  <si>
    <t>C. Tangana, Ed Maverick</t>
  </si>
  <si>
    <t>Párteme La Cara</t>
  </si>
  <si>
    <t>5gIRPQWULwrvIt0F6pY7ph</t>
  </si>
  <si>
    <t>Stranger Things (feat. OneRepublic)</t>
  </si>
  <si>
    <t>5gNOINI5dXZVom2b36LMOd</t>
  </si>
  <si>
    <t>DaBaby, Quavo</t>
  </si>
  <si>
    <t>PICK UP (feat. Quavo)</t>
  </si>
  <si>
    <t>0.0944</t>
  </si>
  <si>
    <t>5gUFvcHTgDNthj7DmZl2L7</t>
  </si>
  <si>
    <t>5gZYpjakt37G3c58FKcQwJ</t>
  </si>
  <si>
    <t>5gflgO9EPbIBf16n5TKnQS</t>
  </si>
  <si>
    <t>Yo Voy (feat. Daddy Yankee)</t>
  </si>
  <si>
    <t>Baby Records Inc</t>
  </si>
  <si>
    <t>5goGDc74vVREyN8al8CkPh</t>
  </si>
  <si>
    <t>Diplomatic Immunity</t>
  </si>
  <si>
    <t>5gub2bpJRgJP4m4MliqtdV</t>
  </si>
  <si>
    <t>5gx2E5aIXMRBellPZW1up5</t>
  </si>
  <si>
    <t>Chris Brown, Yo Gotti, A Boogie Wit da Hoodie, Kodak Black</t>
  </si>
  <si>
    <t>Pills &amp; Automobiles (feat. Yo Gotti, A Boogie Wit Da Hoodie &amp; Kodak Black)</t>
  </si>
  <si>
    <t>5h1BN75CEh8wdSwE1xrbSe</t>
  </si>
  <si>
    <t>Slow Dancing</t>
  </si>
  <si>
    <t>5h8VHxOBK1VWWj46T8fSly</t>
  </si>
  <si>
    <t>Aitana</t>
  </si>
  <si>
    <t>TELÉFONO</t>
  </si>
  <si>
    <t>5hDAT527wXWNBnJlujhuUs</t>
  </si>
  <si>
    <t>Lil Mosey, Gunna</t>
  </si>
  <si>
    <t>Stuck In A Dream (feat. Gunna)</t>
  </si>
  <si>
    <t>5hEM0JchdVzQ5PwvSfITeX</t>
  </si>
  <si>
    <t>Piso 21, Maluma</t>
  </si>
  <si>
    <t>Me Llamas (feat. Maluma) - Remix</t>
  </si>
  <si>
    <t>5hM5arv9KDbCHS0k9uqwjr</t>
  </si>
  <si>
    <t>Borderline</t>
  </si>
  <si>
    <t>5hM6sP0Gh1jD57drszNueC</t>
  </si>
  <si>
    <t>Liam Payne, Rita Ora</t>
  </si>
  <si>
    <t>For You (With Rita Ora)</t>
  </si>
  <si>
    <t>5hQSXkFgbxjZo9uCwd11so</t>
  </si>
  <si>
    <t>False God</t>
  </si>
  <si>
    <t>5hTpBe8h35rJ67eAWHQsJx</t>
  </si>
  <si>
    <t>Aminé</t>
  </si>
  <si>
    <t>Caroline</t>
  </si>
  <si>
    <t>5hVghJ4KaYES3BFUATCYn0</t>
  </si>
  <si>
    <t>EARFQUAKE</t>
  </si>
  <si>
    <t>5hYTyyh2odQKphUbMqc5gN</t>
  </si>
  <si>
    <t>How Far I'll Go - From "Moana"</t>
  </si>
  <si>
    <t>5hcisvFMidkMJlElTO9Qmw</t>
  </si>
  <si>
    <t>Bad Bunny, Prince Royce, J Balvin, Mambo Kingz, DJ Luian</t>
  </si>
  <si>
    <t>Sensualidad</t>
  </si>
  <si>
    <t>5hff5RQeE84pznOt8WEWeO</t>
  </si>
  <si>
    <t>Birthday</t>
  </si>
  <si>
    <t>Major Tom's / Asylum</t>
  </si>
  <si>
    <t>5hnGrTBaEsdukpDF6aZg8a</t>
  </si>
  <si>
    <t>5hnbE5BF2e8BCk9OMR1UVC</t>
  </si>
  <si>
    <t>Mikrokosmos</t>
  </si>
  <si>
    <t>5hrXLJJrnKraxRQntH0Vv9</t>
  </si>
  <si>
    <t>5hslUAKq9I9CG2bAulFkHN</t>
  </si>
  <si>
    <t>5humEOJehpAwMJEJmb0JJ2</t>
  </si>
  <si>
    <t>5hvwx5i67IwnCkjl9VHkNv</t>
  </si>
  <si>
    <t>5hx4FpDZOnDVYlyoG3rMks</t>
  </si>
  <si>
    <t>Lil Yachty, Migos</t>
  </si>
  <si>
    <t>Peek A Boo</t>
  </si>
  <si>
    <t>5i50gKdLAjjIr7UxRT5IVy</t>
  </si>
  <si>
    <t>Sebastian Yatra, Nacho, Wisin</t>
  </si>
  <si>
    <t>Alguien Robo</t>
  </si>
  <si>
    <t>0.0897</t>
  </si>
  <si>
    <t>5i7ThJfYLAzp2DyZuFpF6j</t>
  </si>
  <si>
    <t>5iFwAOB2TFkPJk8sMlxP8g</t>
  </si>
  <si>
    <t>PUBLIC</t>
  </si>
  <si>
    <t>5iIgIxtMNeogKaFUfvuAbs</t>
  </si>
  <si>
    <t>Gib Ihm</t>
  </si>
  <si>
    <t>5iZ4hcpCgFVijq5OOjBTKZ</t>
  </si>
  <si>
    <t>5icOoE6VgqFKohjWWNp0Ac</t>
  </si>
  <si>
    <t>Marshmello, CHVRCHES</t>
  </si>
  <si>
    <t>Marshmello/Republic</t>
  </si>
  <si>
    <t>5id3Rqn7SPj1LX4FfY4nGz</t>
  </si>
  <si>
    <t>Together</t>
  </si>
  <si>
    <t>5ildQOEKmJuWGl2vRkFdYc</t>
  </si>
  <si>
    <t>5itOtNx0WxtJmi1TQ3RuRd</t>
  </si>
  <si>
    <t>Calvin Harris, Rag'n'Bone Man</t>
  </si>
  <si>
    <t>Giant (with Rag'n'Bone Man)</t>
  </si>
  <si>
    <t>5itzep0nGnq7hxCfFNsTIR</t>
  </si>
  <si>
    <t>difference (interlude)</t>
  </si>
  <si>
    <t>0.949</t>
  </si>
  <si>
    <t>5iwz1NiezX7WWjnCgY5TH4</t>
  </si>
  <si>
    <t>Pedro Capó, Farruko</t>
  </si>
  <si>
    <t>Calma - Remix</t>
  </si>
  <si>
    <t>5ixdmTpCmH5diBA1j154wN</t>
  </si>
  <si>
    <t>UN PREVIEW</t>
  </si>
  <si>
    <t>5ixqGGFu0hdHfErdp32QwT</t>
  </si>
  <si>
    <t>Gabriel Diniz</t>
  </si>
  <si>
    <t>Jenifer</t>
  </si>
  <si>
    <t>5j1yOqWONR9T6l43AzJ6Es</t>
  </si>
  <si>
    <t>Roddy Ricch, A Boogie Wit da Hoodie</t>
  </si>
  <si>
    <t>Tip Toe (feat. A Boogie Wit da Hoodie)</t>
  </si>
  <si>
    <t>0.095</t>
  </si>
  <si>
    <t>5jAIouBES8LWMiriuNq170</t>
  </si>
  <si>
    <t>State Of Grace (Acoustic Version) (Taylor's Version)</t>
  </si>
  <si>
    <t>5jQI2r1RdgtuT8S3iG8zFC</t>
  </si>
  <si>
    <t>Lavender Haze</t>
  </si>
  <si>
    <t>5jSBnH9NyaNP5zdSB3pwgu</t>
  </si>
  <si>
    <t>5jW3rF4URMdK7tO2xjS5EI</t>
  </si>
  <si>
    <t>5jZ32WOU7sqzDYbzINwMUk</t>
  </si>
  <si>
    <t>Bad Bunny, ABRA</t>
  </si>
  <si>
    <t>SORRY PAPI</t>
  </si>
  <si>
    <t>5jbDih9bLGmI8ycUKkN5XA</t>
  </si>
  <si>
    <t>0.00948</t>
  </si>
  <si>
    <t>5jhBwnqzNNrENXnYrAdoCe</t>
  </si>
  <si>
    <t>Everybody Dies</t>
  </si>
  <si>
    <t>0.928</t>
  </si>
  <si>
    <t>5jt25aFjW2kNoBqaEVaz5W</t>
  </si>
  <si>
    <t>Mora, Feid</t>
  </si>
  <si>
    <t>LA INOCENTE</t>
  </si>
  <si>
    <t>5jyyPsIGM2yqkZN9R3TmvN</t>
  </si>
  <si>
    <t>Khalid, Swae Lee</t>
  </si>
  <si>
    <t>The Ways (with Swae Lee)</t>
  </si>
  <si>
    <t>5jzEwSyyymBlf1fa1o39T2</t>
  </si>
  <si>
    <t>Mora, Jhayco</t>
  </si>
  <si>
    <t>512</t>
  </si>
  <si>
    <t>5k38wzpLb15YgncyWdTZE4</t>
  </si>
  <si>
    <t>5kHMfzgLZP95O9NBy0ku4v</t>
  </si>
  <si>
    <t>I Can See You (Taylor’s Version) (From The Vault)</t>
  </si>
  <si>
    <t>0.0586</t>
  </si>
  <si>
    <t>5kI4eCXXzyuIUXjQra0Cxi</t>
  </si>
  <si>
    <t>betty</t>
  </si>
  <si>
    <t>5kRPPEWFJIMox5qIkQkiz5</t>
  </si>
  <si>
    <t>Sweet Creature</t>
  </si>
  <si>
    <t>0.746</t>
  </si>
  <si>
    <t>5kVZxyMY1gfdCLiChsfjn1</t>
  </si>
  <si>
    <t>Yo No Soy Celoso</t>
  </si>
  <si>
    <t>5kYSScXYOZYyi0fxramiW6</t>
  </si>
  <si>
    <t>DJ Khaled, Future, SZA</t>
  </si>
  <si>
    <t>BEAUTIFUL (feat. Future &amp; SZA)</t>
  </si>
  <si>
    <t>5kbps8unnGH4raN5WduZuq</t>
  </si>
  <si>
    <t>Sech, Daddy Yankee</t>
  </si>
  <si>
    <t>Confía</t>
  </si>
  <si>
    <t>5kfNriitmkNE8mUbZ7gbq8</t>
  </si>
  <si>
    <t>Saturday Nights</t>
  </si>
  <si>
    <t>0.606</t>
  </si>
  <si>
    <t>5kkaSMcf4BFlhRRICCKZb6</t>
  </si>
  <si>
    <t>Something Special</t>
  </si>
  <si>
    <t>5knuzwU65gJK7IF5yJsuaW</t>
  </si>
  <si>
    <t>Clean Bandit, Sean Paul, Anne-Marie</t>
  </si>
  <si>
    <t>Rockabye (feat. Sean Paul &amp; Anne-Marie)</t>
  </si>
  <si>
    <t>5kpxVMDvYGRmNqawPqDTYR</t>
  </si>
  <si>
    <t>La Adictiva, Luis R Conriquez</t>
  </si>
  <si>
    <t>JGL</t>
  </si>
  <si>
    <t>Anval Music</t>
  </si>
  <si>
    <t>0.55</t>
  </si>
  <si>
    <t>5kqNIqFjijuzvVLhuY9B8j</t>
  </si>
  <si>
    <t>La Zona</t>
  </si>
  <si>
    <t>5lAnYvAIkSDNXqfo7DyFUm</t>
  </si>
  <si>
    <t>Ain't Shit</t>
  </si>
  <si>
    <t>5lCxlSBFyP5g4EhVypAoOu</t>
  </si>
  <si>
    <t>Au DD</t>
  </si>
  <si>
    <t>5lK18Pt33xNudq4qYDxIm8</t>
  </si>
  <si>
    <t>5lLNBIyjp72btcnrjBG751</t>
  </si>
  <si>
    <t>0.0526</t>
  </si>
  <si>
    <t>5lVmzrKaqPpPYtF7udoiNq</t>
  </si>
  <si>
    <t>0.955</t>
  </si>
  <si>
    <t>5lZZmityu9TAjNvSY6GLhR</t>
  </si>
  <si>
    <t>Zack And Codeine</t>
  </si>
  <si>
    <t>5lZsh9Qf7CbHI9Fcc7Zcsq</t>
  </si>
  <si>
    <t>5lar0mCUejpILVkAz50s2J</t>
  </si>
  <si>
    <t>Train food</t>
  </si>
  <si>
    <t>5lcIegmdblnWqT9nS9EhZj</t>
  </si>
  <si>
    <t>Up Up And Away</t>
  </si>
  <si>
    <t>5lfWrciYtohtIMVDVZd0Rf</t>
  </si>
  <si>
    <t>Calvin Harris, Justin Timberlake, Halsey, Pharrell Williams</t>
  </si>
  <si>
    <t>Stay With Me (with Justin Timberlake, Halsey, &amp; Pharrell)</t>
  </si>
  <si>
    <t>5lkpeJwmQKgY3bX2zChjxX</t>
  </si>
  <si>
    <t>0.893</t>
  </si>
  <si>
    <t>5lw8Mgb4LyhriPIC86gV6e</t>
  </si>
  <si>
    <t>Cordae, Anderson .Paak</t>
  </si>
  <si>
    <t>RNP (feat. Anderson .Paak)</t>
  </si>
  <si>
    <t>5lwVd35Zg6DJ4qibVMq99H</t>
  </si>
  <si>
    <t>Luis Fonsi, Sebastian Yatra, Nicky Jam</t>
  </si>
  <si>
    <t>Date La Vuelta</t>
  </si>
  <si>
    <t>5m3jpKkgkfoMcym1qjToFg</t>
  </si>
  <si>
    <t>5mAxA6Q1SIym6dPNiFLUyd</t>
  </si>
  <si>
    <t>Steve Aoki, Lauren Jauregui</t>
  </si>
  <si>
    <t>5mCPDVBb16L4XQwDdbRUpz</t>
  </si>
  <si>
    <t>Passionfruit</t>
  </si>
  <si>
    <t>5mHdCZtVyb4DcJw8799hZp</t>
  </si>
  <si>
    <t>5mQTzYTDDob48mOP3U9k7Q</t>
  </si>
  <si>
    <t>Tu No</t>
  </si>
  <si>
    <t>5mTJcvxRxq3uF5wUjjciDw</t>
  </si>
  <si>
    <t>Lucky Strike</t>
  </si>
  <si>
    <t>5mZXWEH2eh8zMZGCxT5aW0</t>
  </si>
  <si>
    <t>Eminem, Royce Da 5'9", Black Thought, Q-Tip, Denaun</t>
  </si>
  <si>
    <t>Yah Yah (feat. Royce Da 5'9", Black Thought, Q-Tip &amp; Denaun)</t>
  </si>
  <si>
    <t>5mey7CLLuFToM2P68Qu1gF</t>
  </si>
  <si>
    <t>Chino &amp; Nacho, Daddy Yankee</t>
  </si>
  <si>
    <t>Andas En Mi Cabeza</t>
  </si>
  <si>
    <t>5mg3VB3Qh7jcR5kAAC4DSV</t>
  </si>
  <si>
    <t>Cupid</t>
  </si>
  <si>
    <t>5mjYQaktjmjcMKcUIcqz4s</t>
  </si>
  <si>
    <t>Kenya Grace</t>
  </si>
  <si>
    <t>Warner Records/Major Recordings</t>
  </si>
  <si>
    <t>5mqzhMuUpvnMfwNz6iepmO</t>
  </si>
  <si>
    <t>Diplo, French Montana, Lil Pump, Zhavia</t>
  </si>
  <si>
    <t>Welcome to the Party (with French Montana &amp; Lil Pump, feat. Zhavia Ward) - from Deadpool 2</t>
  </si>
  <si>
    <t>5n6gBhdEjCuj3obgCoTEFD</t>
  </si>
  <si>
    <t>That’s It</t>
  </si>
  <si>
    <t>5n9NAd0Y5OUeOGU0nVtLua</t>
  </si>
  <si>
    <t>Chang</t>
  </si>
  <si>
    <t>5nA67Y0XX9JipZwYxX7Gl7</t>
  </si>
  <si>
    <t>5nCthAh3jt4xKuLJAifAaR</t>
  </si>
  <si>
    <t>Harleys In Hawaii</t>
  </si>
  <si>
    <t>5naYe7rLMZcLfO1DKg48MK</t>
  </si>
  <si>
    <t>5nq1uTNIR1cBR72T87viS0</t>
  </si>
  <si>
    <t>Go Go</t>
  </si>
  <si>
    <t>5nujrmhLynf4yMoMtj8AQF</t>
  </si>
  <si>
    <t>5nzhL67GpF9szXWg5y509A</t>
  </si>
  <si>
    <t>Close Friends (Lil Baby &amp; Gunna)</t>
  </si>
  <si>
    <t>5o4yGlG0PfeVUa6ClIyOxq</t>
  </si>
  <si>
    <t>Boys</t>
  </si>
  <si>
    <t>0.0646</t>
  </si>
  <si>
    <t>5oH4DQAuu1J1800RzUsBWa</t>
  </si>
  <si>
    <t>PSY, SUGA</t>
  </si>
  <si>
    <t>That That (prod.&amp;feat. SUGA of BTS)</t>
  </si>
  <si>
    <t>5oI9blwsXC8AkTWw6wASY8</t>
  </si>
  <si>
    <t>Matuê</t>
  </si>
  <si>
    <t>Máquina do Tempo</t>
  </si>
  <si>
    <t>5oO3drDxtziYU2H1X23ZIp</t>
  </si>
  <si>
    <t>5odlY52u43F5BjByhxg7wg</t>
  </si>
  <si>
    <t>5ojNTROUJJgCFFbdD3xTZn</t>
  </si>
  <si>
    <t>Goutte d'eau</t>
  </si>
  <si>
    <t>5ojXuKXBYq0apcNucYSDXq</t>
  </si>
  <si>
    <t>Mamita</t>
  </si>
  <si>
    <t>5opjywL6TBjJRF22TcFDMo</t>
  </si>
  <si>
    <t>Jetzt rufst du an</t>
  </si>
  <si>
    <t>5ozqshq2dtU7SYCpCBu0NE</t>
  </si>
  <si>
    <t>One More Year</t>
  </si>
  <si>
    <t>5p10VwQ8LRoyTc8LFrvPw6</t>
  </si>
  <si>
    <t>Outro: Tear</t>
  </si>
  <si>
    <t>5p1ex0pXv6jSPJ6QbumQpD</t>
  </si>
  <si>
    <t>5p3NP9mQblDsVJLdfNZJ3I</t>
  </si>
  <si>
    <t>GOD.</t>
  </si>
  <si>
    <t>5p56JT5F9a1z9pwXnqTg7d</t>
  </si>
  <si>
    <t>Worldwide Steppers</t>
  </si>
  <si>
    <t>5p7GiBZNL1afJJDUrOA6C8</t>
  </si>
  <si>
    <t>Hurt Feelings</t>
  </si>
  <si>
    <t>5p7ujcrUXASCNwRaWNHR1C</t>
  </si>
  <si>
    <t>Without Me</t>
  </si>
  <si>
    <t>5p8ThxM2OhJ0igfxkz0Z1q</t>
  </si>
  <si>
    <t>5p9ufaI7TwrlXtmiKCz3q3</t>
  </si>
  <si>
    <t>Eminem, X Ambassadors</t>
  </si>
  <si>
    <t>Bad Husband (feat. X Ambassadors)</t>
  </si>
  <si>
    <t>5pAbCxt9e3f81lOmjIXwzd</t>
  </si>
  <si>
    <t>5pIVEk6Di7n1v5khOzJaJL</t>
  </si>
  <si>
    <t>Overtime</t>
  </si>
  <si>
    <t>5pXy29xzxR3aTB0SYRI590</t>
  </si>
  <si>
    <t>5pcjystBtalYeqaiXCcgEY</t>
  </si>
  <si>
    <t>5psEZhQu6lukjhavJo4AbC</t>
  </si>
  <si>
    <t>5pvVAwQbuFoR7LkcicrKnk</t>
  </si>
  <si>
    <t>Vice, Jon Bellion</t>
  </si>
  <si>
    <t>Obsession (feat. Jon Bellion)</t>
  </si>
  <si>
    <t>0.00728</t>
  </si>
  <si>
    <t>5px6upUHM3fhOP621Edp4V</t>
  </si>
  <si>
    <t>5pyoxDZ1PX0KxBxiRVxA4U</t>
  </si>
  <si>
    <t>5q2JbCNi4FcnglgPfxcV65</t>
  </si>
  <si>
    <t>Anuel AA, Daddy Yankee, Zion &amp; Lennox, Farruko, Wisin</t>
  </si>
  <si>
    <t>Sola (Remix)</t>
  </si>
  <si>
    <t>Spiff TV, LLC / Real Hasta La Muerte, Inc.</t>
  </si>
  <si>
    <t>5q5gzmbBS5yQzos2BvVr1t</t>
  </si>
  <si>
    <t>Nights With You</t>
  </si>
  <si>
    <t>5q86iSKkBtOoNkdgEDY5WV</t>
  </si>
  <si>
    <t>VISTA AL MAR</t>
  </si>
  <si>
    <t>0.803</t>
  </si>
  <si>
    <t>5qFeMRz4TvetPmzjre9Dq7</t>
  </si>
  <si>
    <t>J Balvin, Zion &amp; Lennox</t>
  </si>
  <si>
    <t>No Es Justo</t>
  </si>
  <si>
    <t>5qHirGR7M9tdm6C17DlzSY</t>
  </si>
  <si>
    <t>REEL IT IN</t>
  </si>
  <si>
    <t>0.073</t>
  </si>
  <si>
    <t>5qN1G8fSHq4Sv5FRoOkNGu</t>
  </si>
  <si>
    <t>Por Eso Vine</t>
  </si>
  <si>
    <t>5qN4HFkapdAOV94XPryVof</t>
  </si>
  <si>
    <t>Black Panther</t>
  </si>
  <si>
    <t>0.625</t>
  </si>
  <si>
    <t>5qNh5WtzMbfpSj2jLlBkoD</t>
  </si>
  <si>
    <t>5qP24CrDI0rmY5zwRvUfzU</t>
  </si>
  <si>
    <t>AHORA QUÉ</t>
  </si>
  <si>
    <t>5qaEfEh1AtSdrdrByCP7qR</t>
  </si>
  <si>
    <t>5qbcsZMwL0x46sX7VO37Ye</t>
  </si>
  <si>
    <t>NAV</t>
  </si>
  <si>
    <t>XO Records</t>
  </si>
  <si>
    <t>5qmq61DAAOUaW8AUo8xKhh</t>
  </si>
  <si>
    <t>5qqabIl2vWzo9ApSC317sa</t>
  </si>
  <si>
    <t>5qrSlOut2rNAWv3ubArkNy</t>
  </si>
  <si>
    <t>5qzLdvRViHUrRNdkpakG7C</t>
  </si>
  <si>
    <t>BATICANO</t>
  </si>
  <si>
    <t>5r011NB07RHjABbuVGVIbd</t>
  </si>
  <si>
    <t>The Louvre</t>
  </si>
  <si>
    <t>5rAtoPMDrOFN5wLdM6YmRx</t>
  </si>
  <si>
    <t>5rFj8OzffT0iggSjcBaeND</t>
  </si>
  <si>
    <t>Fire On Fire - From "Watership Down"</t>
  </si>
  <si>
    <t>5rJ7bdPmr8nfmm2JQ8xHOz</t>
  </si>
  <si>
    <t>NAYEON</t>
  </si>
  <si>
    <t>POP!</t>
  </si>
  <si>
    <t>Republic Records – NAYEON (TWICE)</t>
  </si>
  <si>
    <t>0.0356</t>
  </si>
  <si>
    <t>5rU6kDNXZLXIinFezpbWbO</t>
  </si>
  <si>
    <t>NAV, Meek Mill</t>
  </si>
  <si>
    <t>Tap (feat. Meek Mill)</t>
  </si>
  <si>
    <t>5rW7qTn83sCKtqBoneJs63</t>
  </si>
  <si>
    <t>5rYpwP1dHWGVMrSZbTmt3e</t>
  </si>
  <si>
    <t>Life is Beautiful</t>
  </si>
  <si>
    <t>0.0385</t>
  </si>
  <si>
    <t>5rZlwNFl01HqLWBQGryKSm</t>
  </si>
  <si>
    <t>Pop Smoke, Lil Tjay</t>
  </si>
  <si>
    <t>Mood Swings (feat. Lil Tjay)</t>
  </si>
  <si>
    <t>5raTDhlbxFDnpn89bxArdH</t>
  </si>
  <si>
    <t>That Way</t>
  </si>
  <si>
    <t>5rb9QrpfcKFHM1EUbSIurX</t>
  </si>
  <si>
    <t>USHER, Lil Jon, Ludacris</t>
  </si>
  <si>
    <t>Yeah! (feat. Lil Jon &amp; Ludacris)</t>
  </si>
  <si>
    <t>5reQI13tWWYDLMrGcUF4Mk</t>
  </si>
  <si>
    <t>Monsieur Periné, Vicente Garcia</t>
  </si>
  <si>
    <t>Nuestra Canción</t>
  </si>
  <si>
    <t>Monsieur Perine</t>
  </si>
  <si>
    <t>5ri4zqtWhG07hIuNNDWP76</t>
  </si>
  <si>
    <t>Fly Away</t>
  </si>
  <si>
    <t>5rohUzwEoRsUvAA1Bf3DLo</t>
  </si>
  <si>
    <t>Dos Oruguitas</t>
  </si>
  <si>
    <t>0.761</t>
  </si>
  <si>
    <t>5rqQTEIVK2PTuXU9GI2wT0</t>
  </si>
  <si>
    <t>The World's First Ever Monster Truck Front Flip</t>
  </si>
  <si>
    <t>5rtpGGu3bPKsJEFjDGs63M</t>
  </si>
  <si>
    <t>5rurggqwwudn9clMdcchxT</t>
  </si>
  <si>
    <t>Metro Boomin, Swae Lee, NAV, A Boogie Wit da Hoodie</t>
  </si>
  <si>
    <t>Calling (Spider-Man: Across the Spider-Verse) (Metro Boomin &amp; Swae Lee, NAV, feat. A Boogie Wit da Hoodie)</t>
  </si>
  <si>
    <t>5ry2OE6R2zPQFDO85XkgRb</t>
  </si>
  <si>
    <t>Money In The Grave (Drake ft. Rick Ross)</t>
  </si>
  <si>
    <t>5s6pKnF3ZPtuqvEx1i1V7U</t>
  </si>
  <si>
    <t>Hittas</t>
  </si>
  <si>
    <t>5s8LepdwU0THzpd0M7nLsa</t>
  </si>
  <si>
    <t>Te Soñé de Nuevo</t>
  </si>
  <si>
    <t>5sBplhIrmzA4kQGyIOpmDf</t>
  </si>
  <si>
    <t>Internet Money, Don Toliver, Roddy Ricch</t>
  </si>
  <si>
    <t>Lemonade - Remix</t>
  </si>
  <si>
    <t>5sCwso3aURYAdieWEFI1nE</t>
  </si>
  <si>
    <t>Logic, Gucci Mane</t>
  </si>
  <si>
    <t>Icy (feat. Gucci Mane)</t>
  </si>
  <si>
    <t>5sK3o66yupTNIK6gWgzGjf</t>
  </si>
  <si>
    <t>Dance Again</t>
  </si>
  <si>
    <t>5sNESr6pQfIhL3krM8CtZn</t>
  </si>
  <si>
    <t>JAY-Z, Linkin Park</t>
  </si>
  <si>
    <t>Numb / Encore</t>
  </si>
  <si>
    <t>Warner Records/Roc-A-Fella</t>
  </si>
  <si>
    <t>5sWbwccBcyHsg5LEKWGZo9</t>
  </si>
  <si>
    <t>BRACKETS</t>
  </si>
  <si>
    <t>5sbooPcNgIE22DwO0VNGUJ</t>
  </si>
  <si>
    <t>K/DA, Madison Beer, (G)I-DLE, Jaira Burns, League of Legends</t>
  </si>
  <si>
    <t>POP/STARS</t>
  </si>
  <si>
    <t>5sdQ7VUx6GOfsRoSxnK1YG</t>
  </si>
  <si>
    <t>Capital Bra, Samra, LEA</t>
  </si>
  <si>
    <t>110</t>
  </si>
  <si>
    <t>5sdQOyqq2IDhvmx2lHOpwd</t>
  </si>
  <si>
    <t>Super Shy</t>
  </si>
  <si>
    <t>5sdb5pMhcK44SSLsj1moUh</t>
  </si>
  <si>
    <t>benny blanco, Calvin Harris</t>
  </si>
  <si>
    <t>I Found You (with Calvin Harris)</t>
  </si>
  <si>
    <t>5sp71CUt0jXRNqHblPGp7b</t>
  </si>
  <si>
    <t>ballad of a homeschooled girl</t>
  </si>
  <si>
    <t>5srVvRaKkYnzTCxgEQmHcg</t>
  </si>
  <si>
    <t>5stPVcRqb4qixbafP9e8lt</t>
  </si>
  <si>
    <t>Dalex, Lenny Tavárez, Chencho Corleone, Juhn, Dímelo Flow</t>
  </si>
  <si>
    <t>Hola - Remix</t>
  </si>
  <si>
    <t>5sv0WnUs74Orn6GoPmC5im</t>
  </si>
  <si>
    <t>Collide</t>
  </si>
  <si>
    <t>5tAa8Uaqr4VvA3693mbIhU</t>
  </si>
  <si>
    <t>Ruin My Life</t>
  </si>
  <si>
    <t>5tEaVciE2GnR28aN6W9cLS</t>
  </si>
  <si>
    <t>FUK SUMN</t>
  </si>
  <si>
    <t>5tFep7dXGd7vEJ668wTPux</t>
  </si>
  <si>
    <t>Gucci Mane, Drake</t>
  </si>
  <si>
    <t>Both (feat. Drake)</t>
  </si>
  <si>
    <t>5tRmoZRoupvMYPV1oezFrH</t>
  </si>
  <si>
    <t>0.0043</t>
  </si>
  <si>
    <t>5tVA6TkbaAH9QMITTQRrNv</t>
  </si>
  <si>
    <t>Tom Petty</t>
  </si>
  <si>
    <t>Free Fallin'</t>
  </si>
  <si>
    <t>5tf1VVWniHgryyumXyJM7w</t>
  </si>
  <si>
    <t>Robin Schulz, Francesco Yates</t>
  </si>
  <si>
    <t>Sugar (feat. Francesco Yates)</t>
  </si>
  <si>
    <t>5troof8mcGO3AafoDbk1gc</t>
  </si>
  <si>
    <t>5tyMJlMqaggzvuX7TtlrTe</t>
  </si>
  <si>
    <t>Love song</t>
  </si>
  <si>
    <t>0.966</t>
  </si>
  <si>
    <t>5tz69p7tJuGPeMGwNTxYuV</t>
  </si>
  <si>
    <t>Logic, Alessia Cara, Khalid</t>
  </si>
  <si>
    <t>1-800-273-8255</t>
  </si>
  <si>
    <t>5u1n1kITHCxxp8twBcZxWy</t>
  </si>
  <si>
    <t>Justin Bieber, Chance the Rapper</t>
  </si>
  <si>
    <t>Holy (feat. Chance The Rapper)</t>
  </si>
  <si>
    <t>5u6vkDnOyaf8LsteDAj2ub</t>
  </si>
  <si>
    <t>21 Savage, Offset, Metro Boomin, Travis Scott</t>
  </si>
  <si>
    <t>Ghostface Killers (feat. Travis Scott)</t>
  </si>
  <si>
    <t>5u7twkeask1VIyDeNTElSU</t>
  </si>
  <si>
    <t>Sal y Perrea</t>
  </si>
  <si>
    <t>5uCax9HTNlzGybIStD3vDh</t>
  </si>
  <si>
    <t>Say You Won't Let Go</t>
  </si>
  <si>
    <t>5uDASfU19gDxSjW8cnCaBp</t>
  </si>
  <si>
    <t>Rob $tone, J. Davi$, J Spooks</t>
  </si>
  <si>
    <t>Chill Bill (feat. J. Davi$ &amp; Spooks)</t>
  </si>
  <si>
    <t>5uEYRdEIh9Bo4fpjDd4Na9</t>
  </si>
  <si>
    <t>Travis Scott, HVME</t>
  </si>
  <si>
    <t>Goosebumps - Remix</t>
  </si>
  <si>
    <t>5uSFGgIfHMT3osrAd9n9ym</t>
  </si>
  <si>
    <t>Forget Me</t>
  </si>
  <si>
    <t>5uSG6fUPRaehaV820zcpsK</t>
  </si>
  <si>
    <t>OverHeated</t>
  </si>
  <si>
    <t>5uU1uuyaUIBOiiUSQG7Wl3</t>
  </si>
  <si>
    <t>Big Loud / Mercury Records / Republic Records</t>
  </si>
  <si>
    <t>5ucyKDPjLpYLGadsRO1wSB</t>
  </si>
  <si>
    <t>5ug4vqGZ3eisGhY1IsziNX</t>
  </si>
  <si>
    <t>5unjCay0kUjuej5ebn4nS4</t>
  </si>
  <si>
    <t>Pharrell Williams, Travis Scott</t>
  </si>
  <si>
    <t>Down In Atlanta</t>
  </si>
  <si>
    <t>5uu28fUesZMl89lf9CLrgN</t>
  </si>
  <si>
    <t>Cheat Codes, Fetty Wap, CVBZ</t>
  </si>
  <si>
    <t>Feels Great (feat. Fetty Wap &amp; CVBZ)</t>
  </si>
  <si>
    <t>5v4GgrXPMghOnBBLmveLac</t>
  </si>
  <si>
    <t>Megan Thee Stallion, Beyoncé</t>
  </si>
  <si>
    <t>Savage Remix (feat. Beyoncé)</t>
  </si>
  <si>
    <t>5vC8UAOHeG95ehRzZChniB</t>
  </si>
  <si>
    <t>L7NNON, DJ Biel do Furduncinho, Bianca</t>
  </si>
  <si>
    <t>Ai Preto</t>
  </si>
  <si>
    <t>Papatunes</t>
  </si>
  <si>
    <t>5vGLcdRuSbUhD8ScwsGSdA</t>
  </si>
  <si>
    <t>CJ Music Group/T-Series</t>
  </si>
  <si>
    <t>5vUnjhBzRJJIAOJPde6zDx</t>
  </si>
  <si>
    <t>5vdp5UmvTsnMEMESIF2Ym7</t>
  </si>
  <si>
    <t>Another One Bites The Dust - Remastered 2011</t>
  </si>
  <si>
    <t>5vnuJ8EopkP5dHukpOmT3L</t>
  </si>
  <si>
    <t>Pusha T, Kanye West</t>
  </si>
  <si>
    <t>What Would Meek Do?</t>
  </si>
  <si>
    <t>0.0064</t>
  </si>
  <si>
    <t>5vuiHi3QYbwcm1OKJOYnrf</t>
  </si>
  <si>
    <t>Huncho Jack, Travis Scott, Quavo</t>
  </si>
  <si>
    <t>Huncho Jack</t>
  </si>
  <si>
    <t>5w40ZYhbBMAlHYNDaVJIUu</t>
  </si>
  <si>
    <t>0.00136</t>
  </si>
  <si>
    <t>5w9c2J52mkdntKOmRLeM2m</t>
  </si>
  <si>
    <t>Daddy Yankee, Snow</t>
  </si>
  <si>
    <t>Con Calma</t>
  </si>
  <si>
    <t>5wANPM4fQCJwkGd4rN57mH</t>
  </si>
  <si>
    <t>drivers license</t>
  </si>
  <si>
    <t>5wG3HvLhF6Y5KTGlK0IW3J</t>
  </si>
  <si>
    <t>Trance (with Travis Scott &amp; Young Thug)</t>
  </si>
  <si>
    <t>5wIeuNURiubue1VTcglU57</t>
  </si>
  <si>
    <t>Kesha, The Dap-Kings Horns</t>
  </si>
  <si>
    <t>Woman (feat. The Dap-Kings Horns)</t>
  </si>
  <si>
    <t>5wWAwzGp2OaaoIkwcz6wZs</t>
  </si>
  <si>
    <t>5wihevBA7MO9PNYyWyTfkh</t>
  </si>
  <si>
    <t>Brown Paper Bag</t>
  </si>
  <si>
    <t>0.0477</t>
  </si>
  <si>
    <t>5wjsJIUf6pdrwauPDae43o</t>
  </si>
  <si>
    <t>Shakira, Fuerza Regida</t>
  </si>
  <si>
    <t>El Jefe</t>
  </si>
  <si>
    <t>5woaU1FNkqCwg6WzWiQPW5</t>
  </si>
  <si>
    <t>Saweetie, Post Malone, DaBaby, Jack Harlow</t>
  </si>
  <si>
    <t>Tap In (feat. Post Malone, DaBaby &amp; Jack Harlow)</t>
  </si>
  <si>
    <t>5wttBUDyaHAR5q9fYnN3YF</t>
  </si>
  <si>
    <t>21 Savage, Summer Walker</t>
  </si>
  <si>
    <t>prove it</t>
  </si>
  <si>
    <t>5wujBwqG7INdStqGd4tRMX</t>
  </si>
  <si>
    <t>Armed And Dangerous</t>
  </si>
  <si>
    <t>5ww2BF9slyYgNOk37BlC4u</t>
  </si>
  <si>
    <t>5wxYxygyHpbgv0EXZuqb9V</t>
  </si>
  <si>
    <t>j-hope, J. Cole</t>
  </si>
  <si>
    <t>on the street (with J. Cole)</t>
  </si>
  <si>
    <t>5xDrO9DEDJGUQGfyoHvgDJ</t>
  </si>
  <si>
    <t>5xIODxqlpUnRVA9ewZUCug</t>
  </si>
  <si>
    <t>Harami</t>
  </si>
  <si>
    <t>5xMw6qCcpd2gBXPGTegC4W</t>
  </si>
  <si>
    <t>5xMzazov0IHYllrc8U2K6F</t>
  </si>
  <si>
    <t>Jennifer Lopez, Gente De Zona</t>
  </si>
  <si>
    <t>Ni Tú Ni Yo (feat. Gente de Zona)</t>
  </si>
  <si>
    <t>Sony Music Latin/Magnus</t>
  </si>
  <si>
    <t>5xNUR50KxswPRAvx7S163g</t>
  </si>
  <si>
    <t>Hugh Jackman, Keala Settle, Daniel Everidge, Zendaya, The Greatest Showman Ensemble</t>
  </si>
  <si>
    <t>Come Alive</t>
  </si>
  <si>
    <t>5xP9lQYA8YQmQh6BOxcAnR</t>
  </si>
  <si>
    <t>The Weeknd, Playboi Carti, Madonna</t>
  </si>
  <si>
    <t>Popular (with Playboi Carti &amp; Madonna)</t>
  </si>
  <si>
    <t>5xXqyjLicvEpch72qEryFT</t>
  </si>
  <si>
    <t>Speak Now (Taylor's Version)</t>
  </si>
  <si>
    <t>5xbrhx2tMMcN68IT3cJbhS</t>
  </si>
  <si>
    <t>Ayala (Outro)</t>
  </si>
  <si>
    <t>5xesHO6GLWTrjsKOjAXRmf</t>
  </si>
  <si>
    <t>Normani, Calvin Harris, Wizkid</t>
  </si>
  <si>
    <t>Checklist (with Calvin Harris) (feat. Wizkid)</t>
  </si>
  <si>
    <t>0.0937</t>
  </si>
  <si>
    <t>5xhJmd0I15jFcEdqxfCzKk</t>
  </si>
  <si>
    <t>The Chainsmokers, Louane</t>
  </si>
  <si>
    <t>It Won't Kill Ya</t>
  </si>
  <si>
    <t>5xi2SXmF3A5AIsuGXiUIZu</t>
  </si>
  <si>
    <t>Inside Out</t>
  </si>
  <si>
    <t>5xiAfKzE3mbxYbOkUZPR11</t>
  </si>
  <si>
    <t>C. Tangana, NATHY PELUSO</t>
  </si>
  <si>
    <t>Ateo</t>
  </si>
  <si>
    <t>5xjei7JnROsAzLY2a7RdZU</t>
  </si>
  <si>
    <t>Shots</t>
  </si>
  <si>
    <t>5xlS0QkVrSH7ssEbBgBzbM</t>
  </si>
  <si>
    <t>The Beach Boys</t>
  </si>
  <si>
    <t>Little Saint Nick - 1991 Remix</t>
  </si>
  <si>
    <t>5xzCzOAOfRi4DOttSzvznR</t>
  </si>
  <si>
    <t>Sigala, Paloma Faith</t>
  </si>
  <si>
    <t>Lullaby</t>
  </si>
  <si>
    <t>5y4WmuvFX1t3NdSId0MFOh</t>
  </si>
  <si>
    <t>Yeah Yeah Yeah</t>
  </si>
  <si>
    <t>5y7DaS3jAc9eZzcSOoUIwU</t>
  </si>
  <si>
    <t>Ozuna, J Balvin, Chencho Corleone</t>
  </si>
  <si>
    <t>Una Locura</t>
  </si>
  <si>
    <t>5yFSF6qQA1rcLsQRnBsZgb</t>
  </si>
  <si>
    <t>Alan Walker, Noah Cyrus, Digital Farm Animals, Juliander</t>
  </si>
  <si>
    <t>All Falls Down (feat. Juliander)</t>
  </si>
  <si>
    <t>5yH8pYxNckOU1cxfPsMIaz</t>
  </si>
  <si>
    <t>DENNIS, MC Kevinho</t>
  </si>
  <si>
    <t>Agora é Tudo Meu</t>
  </si>
  <si>
    <t>0.7</t>
  </si>
  <si>
    <t>5yNEdBlZMxpcVtGKz5NFk5</t>
  </si>
  <si>
    <t>5yUzqd3H7cmJ1no6B4uTzu</t>
  </si>
  <si>
    <t>Four Music/Two Sides</t>
  </si>
  <si>
    <t>0.0213</t>
  </si>
  <si>
    <t>5yY9lUy8nbvjM1Uyo1Uqoc</t>
  </si>
  <si>
    <t>5ydjxBSUIDn26MFzU3asP4</t>
  </si>
  <si>
    <t>Rainy Days</t>
  </si>
  <si>
    <t>0.739</t>
  </si>
  <si>
    <t>5yuShbu70mtHXY0yLzCQLQ</t>
  </si>
  <si>
    <t>Go Flex</t>
  </si>
  <si>
    <t>5zFglKYiknIxks8geR8rcL</t>
  </si>
  <si>
    <t>Maroon 5, Megan Thee Stallion</t>
  </si>
  <si>
    <t>Beautiful Mistakes (feat. Megan Thee Stallion)</t>
  </si>
  <si>
    <t>5zNW5ARjYhJQJz1AChP33n</t>
  </si>
  <si>
    <t>Thot Shit</t>
  </si>
  <si>
    <t>5zNxUkUW9WiV5oyg6gh2wB</t>
  </si>
  <si>
    <t>PEDRO SAMPAIO, Mc Pedrinho</t>
  </si>
  <si>
    <t>DANÇARINA</t>
  </si>
  <si>
    <t>5zSOVwaY3sVjnmLhuEfsuf</t>
  </si>
  <si>
    <t>5zj8WNkBrEzlI5FKeYV4ol</t>
  </si>
  <si>
    <t>Sech, J Balvin</t>
  </si>
  <si>
    <t>La Luz</t>
  </si>
  <si>
    <t>5zqObw7wjBgL9TDiAymxPn</t>
  </si>
  <si>
    <t>5zwwW9Oq7ubSxoCGyW1nbY</t>
  </si>
  <si>
    <t>5zyZM1EiSqrniyqtprwxpv</t>
  </si>
  <si>
    <t>Falling Back</t>
  </si>
  <si>
    <t>5zzbORcD0GwLY0wQHP1Xs1</t>
  </si>
  <si>
    <t>J Balvin, Mr Eazi</t>
  </si>
  <si>
    <t>Arcoíris</t>
  </si>
  <si>
    <t>609E1JCInJncactoMmkDon</t>
  </si>
  <si>
    <t>BESO</t>
  </si>
  <si>
    <t>60APt5N2NRaKWf5xzJdzyC</t>
  </si>
  <si>
    <t>Calvin Harris, Young Thug, Pharrell Williams, Ariana Grande, Funk Wav</t>
  </si>
  <si>
    <t>Heatstroke (feat. Young Thug, Pharrell Williams &amp; Ariana Grande)</t>
  </si>
  <si>
    <t>0.34</t>
  </si>
  <si>
    <t>60QN1JrgYM7jcfW8pdQFqT</t>
  </si>
  <si>
    <t>Annalisa</t>
  </si>
  <si>
    <t>Sinceramente</t>
  </si>
  <si>
    <t>0.036</t>
  </si>
  <si>
    <t>60SdxE8apGAxMiRrpbmLY0</t>
  </si>
  <si>
    <t>Eminem, Joyner Lucas</t>
  </si>
  <si>
    <t>Lucky You (feat. Joyner Lucas)</t>
  </si>
  <si>
    <t>60Z57Wdrn0pEVpHI7d7GAX</t>
  </si>
  <si>
    <t>Stepping Stone</t>
  </si>
  <si>
    <t>60a0Rd6pjrkxjPbaKzXjfq</t>
  </si>
  <si>
    <t>In the End</t>
  </si>
  <si>
    <t>0.00958</t>
  </si>
  <si>
    <t>60brXKLTC15vK0av5gIldm</t>
  </si>
  <si>
    <t>Confirmation</t>
  </si>
  <si>
    <t>0.608</t>
  </si>
  <si>
    <t>60dwJ8dnqZ4WrIdiu7LkNR</t>
  </si>
  <si>
    <t>Saturday</t>
  </si>
  <si>
    <t>0.00396</t>
  </si>
  <si>
    <t>60iSKGrGazRzICtMjADNSM</t>
  </si>
  <si>
    <t>Hold Me While You Wait</t>
  </si>
  <si>
    <t>60xaS8mYBKUW4VQQ666N0T</t>
  </si>
  <si>
    <t>Chance the Rapper, Knox Fortune</t>
  </si>
  <si>
    <t>All Night (feat. Knox Fortune)</t>
  </si>
  <si>
    <t>60ynsPSSKe6O3sfwRnIBRf</t>
  </si>
  <si>
    <t>Streets</t>
  </si>
  <si>
    <t>615vw74T1NebV8pKoutm2J</t>
  </si>
  <si>
    <t>619pVMIK3WvX529JIkQTY3</t>
  </si>
  <si>
    <t>Give Yourself A Try</t>
  </si>
  <si>
    <t>3.12e-05</t>
  </si>
  <si>
    <t>61AZsmFB3VoJdmraMk5ZSn</t>
  </si>
  <si>
    <t>TAEYANG, Jimin</t>
  </si>
  <si>
    <t>VIBE (feat. Jimin of BTS)</t>
  </si>
  <si>
    <t>0.0801</t>
  </si>
  <si>
    <t>61HHDBLqF3AmSvLfHKNGd2</t>
  </si>
  <si>
    <t>0.0073</t>
  </si>
  <si>
    <t>61KpQadow081I2AsbeLcsb</t>
  </si>
  <si>
    <t>deja vu</t>
  </si>
  <si>
    <t>61S79KIVA4I9FXbnsylEHT</t>
  </si>
  <si>
    <t>Drake, Lil Durk, Giveon</t>
  </si>
  <si>
    <t>In The Bible (with Lil Durk &amp; Giveon)</t>
  </si>
  <si>
    <t>61WbtB6ujkpNAsAf5LjF4b</t>
  </si>
  <si>
    <t>Katy Perry, Migos</t>
  </si>
  <si>
    <t>Bon Appétit</t>
  </si>
  <si>
    <t>61ZM92T2zaXIVsqncThQzC</t>
  </si>
  <si>
    <t>Robin Schulz, Alida</t>
  </si>
  <si>
    <t>In Your Eyes (feat. Alida)</t>
  </si>
  <si>
    <t>61sqsOPon94ecMskeEXwev</t>
  </si>
  <si>
    <t>benny blanco, Jesse®, Swae Lee</t>
  </si>
  <si>
    <t>Better To Lie (with Jesse &amp; Swae Lee)</t>
  </si>
  <si>
    <t>628Ueb4sRiXApObhcU9iPU</t>
  </si>
  <si>
    <t>Black &amp; Chinese</t>
  </si>
  <si>
    <t>0.00389</t>
  </si>
  <si>
    <t>62Yo3FDddWY8ydu6PW2wyz</t>
  </si>
  <si>
    <t>62aP9fBQKYKxi7PDXwcUAS</t>
  </si>
  <si>
    <t>Surf Mesa, Emilee</t>
  </si>
  <si>
    <t>ily (i love you baby) (feat. Emilee)</t>
  </si>
  <si>
    <t>62hTXlVQacy3pjBW4ntRPl</t>
  </si>
  <si>
    <t>1000 Doves</t>
  </si>
  <si>
    <t>62ke5zFUJN6RvtXZgVH0F8</t>
  </si>
  <si>
    <t>Paloma Faith</t>
  </si>
  <si>
    <t>Only Love Can Hurt Like This</t>
  </si>
  <si>
    <t>62l3NSQPUxvcwwzKUmysrE</t>
  </si>
  <si>
    <t>Bad Man (Smooth Criminal)</t>
  </si>
  <si>
    <t>0.0124</t>
  </si>
  <si>
    <t>62o8KoI44JfN7aYxgTnPvh</t>
  </si>
  <si>
    <t>Mala Mía</t>
  </si>
  <si>
    <t>62vpWI1CHwFy7tMIcSStl8</t>
  </si>
  <si>
    <t>No Role Modelz</t>
  </si>
  <si>
    <t>Roc Nation Records LLC</t>
  </si>
  <si>
    <t>62zKJrpbLxz6InR3tGyr7o</t>
  </si>
  <si>
    <t>JACKBOYS</t>
  </si>
  <si>
    <t>630sXRhIcfwr2e4RdNtjKN</t>
  </si>
  <si>
    <t>Zac Efron, Zendaya</t>
  </si>
  <si>
    <t>Rewrite The Stars</t>
  </si>
  <si>
    <t>63OA8vSo2PhUkmQopR1l64</t>
  </si>
  <si>
    <t>Paulo Londra, Feid</t>
  </si>
  <si>
    <t>A Veces (feat. Feid)</t>
  </si>
  <si>
    <t>63SevszngYpZOwf63o61K4</t>
  </si>
  <si>
    <t>Nevermind</t>
  </si>
  <si>
    <t>63THFs9ovzO3WQsz4lzh0H</t>
  </si>
  <si>
    <t>Shindy</t>
  </si>
  <si>
    <t>DODI</t>
  </si>
  <si>
    <t>0.0101</t>
  </si>
  <si>
    <t>63TyoT9Ee03rQxv8xmdJ2l</t>
  </si>
  <si>
    <t>63VyEdzMM3w4ZQ1WtARa2S</t>
  </si>
  <si>
    <t>63WuQOXohQIxOxIFA2K7bR</t>
  </si>
  <si>
    <t>SUPERMODEL</t>
  </si>
  <si>
    <t>0.00164</t>
  </si>
  <si>
    <t>63aj87TQG6F3RVO5nbG2VQ</t>
  </si>
  <si>
    <t>63cd4JkwGgYJrbOizbfmsp</t>
  </si>
  <si>
    <t>63mdJr3NMY3wReOkNE6c6W</t>
  </si>
  <si>
    <t>People You Know</t>
  </si>
  <si>
    <t>63ui2w3QJBp8xx0c1MJB2Z</t>
  </si>
  <si>
    <t>63wx9vdskaXbYxyDx4oJCZ</t>
  </si>
  <si>
    <t>Jhené Aiko, H.E.R.</t>
  </si>
  <si>
    <t>B.S. (feat. H.E.R.)</t>
  </si>
  <si>
    <t>6416zJN0FGPmh1Ph4BH2h3</t>
  </si>
  <si>
    <t>Nimo, Hava</t>
  </si>
  <si>
    <t>KEIN SCHLAF</t>
  </si>
  <si>
    <t>641R77CBy4bOLGRcA9sgHy</t>
  </si>
  <si>
    <t>643PW82aBMUa1FiWi5VQY7</t>
  </si>
  <si>
    <t>Babushka Boi</t>
  </si>
  <si>
    <t>645YBsxhFPSOKxGep3uHLv</t>
  </si>
  <si>
    <t>Love Maze</t>
  </si>
  <si>
    <t>64A5aseVdsvdNOjobGQclN</t>
  </si>
  <si>
    <t>Kontra K</t>
  </si>
  <si>
    <t>Letzte Träne</t>
  </si>
  <si>
    <t>BMG Rights Management GmbH</t>
  </si>
  <si>
    <t>64CovjRwInpOJW4PiGMprY</t>
  </si>
  <si>
    <t>MC Kevin o Chris, Dj Nk Da Serra, Mc Magrinho</t>
  </si>
  <si>
    <t>Faz um Vuk Vuk (Teto Espelhado)</t>
  </si>
  <si>
    <t>64EA2RKyciBwCuVczLH6Ct</t>
  </si>
  <si>
    <t>64FzgoLZ3oXu2SriZblHic</t>
  </si>
  <si>
    <t>Bad Blood (Taylor's Version)</t>
  </si>
  <si>
    <t>64SCQtbRtmO28ks1QhS3w5</t>
  </si>
  <si>
    <t>Warning</t>
  </si>
  <si>
    <t>64dLd6rVqDLtkXFYrEUHIU</t>
  </si>
  <si>
    <t>Gorillaz, Tame Impala, Bootie Brown</t>
  </si>
  <si>
    <t>New Gold (feat. Tame Impala and Bootie Brown)</t>
  </si>
  <si>
    <t>64v1g2HcPumBz2Wd1rT56b</t>
  </si>
  <si>
    <t>64ydkbrt0xhdJXRaam06Mc</t>
  </si>
  <si>
    <t>James Blake, Travis Scott, Metro Boomin</t>
  </si>
  <si>
    <t>Mile High (feat. Travis Scott &amp; Metro Boomin)</t>
  </si>
  <si>
    <t>650OeHTLxZAQmb4aEbGmaA</t>
  </si>
  <si>
    <t>Linkin Park, Pusha T, Stormzy</t>
  </si>
  <si>
    <t>Good Goodbye (feat. Pusha T and Stormzy)</t>
  </si>
  <si>
    <t>6520aj0B4FSKGVuKNsOCOi</t>
  </si>
  <si>
    <t>Katy Perry, Skip Marley</t>
  </si>
  <si>
    <t>Chained To The Rhythm</t>
  </si>
  <si>
    <t>654Jxp6rUFgPckixlIusRJ</t>
  </si>
  <si>
    <t>0.624</t>
  </si>
  <si>
    <t>65FftemJ1DbbZ45DUfHJXE</t>
  </si>
  <si>
    <t>OMG</t>
  </si>
  <si>
    <t>65MOTX6uSFAnqXl7dlAuId</t>
  </si>
  <si>
    <t>65MqlYPOWReasKWcuCaOCW</t>
  </si>
  <si>
    <t>REMIX</t>
  </si>
  <si>
    <t>65NwOZqoXny4JxqAPlfxRF</t>
  </si>
  <si>
    <t>65OR4ywy8Cgs3FDHK82Idl</t>
  </si>
  <si>
    <t>0.00643</t>
  </si>
  <si>
    <t>65OVbaJR5O1RmwOQx0875b</t>
  </si>
  <si>
    <t>Wants and Needs (feat. Lil Baby)</t>
  </si>
  <si>
    <t>65Q2mv3UlVi9eO70OpsmSe</t>
  </si>
  <si>
    <t>A Holly Jolly Christmas</t>
  </si>
  <si>
    <t>65irrLqfCMRiO3p87P4C0D</t>
  </si>
  <si>
    <t>Frosty The Snowman</t>
  </si>
  <si>
    <t>65jw6GhwQW3Db55PxlPEpS</t>
  </si>
  <si>
    <t>Polo G, Lil Baby</t>
  </si>
  <si>
    <t>Be Something</t>
  </si>
  <si>
    <t>65kp3OFn7JXbCvkm3m2Ui2</t>
  </si>
  <si>
    <t>Two®</t>
  </si>
  <si>
    <t>65u1dHQyQyE4y4aN2eDmMF</t>
  </si>
  <si>
    <t>XXXTENTACION, Matt OX</t>
  </si>
  <si>
    <t>$$$ - with Matt Ox</t>
  </si>
  <si>
    <t>660eekzsNZ7sdATvfIsAkR</t>
  </si>
  <si>
    <t>DJ Snake, Sean Paul, Anitta, Tainy</t>
  </si>
  <si>
    <t>Fuego (with Sean Paul &amp; Anitta, feat. Tainy)</t>
  </si>
  <si>
    <t>665AK0ovB11McZRwfa852G</t>
  </si>
  <si>
    <t>Vicetone, Tony Igy</t>
  </si>
  <si>
    <t>Astronomia</t>
  </si>
  <si>
    <t>b1</t>
  </si>
  <si>
    <t>0.00561</t>
  </si>
  <si>
    <t>66BjcDhhwWCcQIBxHMpKXh</t>
  </si>
  <si>
    <t>0.0817</t>
  </si>
  <si>
    <t>66FgjA5ZQJJuypFG1bc8se</t>
  </si>
  <si>
    <t>66VenHDtrQAw7FCjyF2J56</t>
  </si>
  <si>
    <t>The Christmas Song (Shawn Mendes &amp; Camila Cabello)</t>
  </si>
  <si>
    <t>0.888</t>
  </si>
  <si>
    <t>66W1rVTnEv86dIkFhoiElg</t>
  </si>
  <si>
    <t>Regard, RAYE</t>
  </si>
  <si>
    <t>0.0412</t>
  </si>
  <si>
    <t>66XXCMX3Na7KNfm5e0tOVZ</t>
  </si>
  <si>
    <t>66gNNRsKkmECPQUrvpMQtS</t>
  </si>
  <si>
    <t>66kQ7wr4d2LwwSjr7HXcyr</t>
  </si>
  <si>
    <t>0.0287</t>
  </si>
  <si>
    <t>6700Z4Izi8EbB6JNthU6Ma</t>
  </si>
  <si>
    <t>6752EZMgXswvRBH3N2PilO</t>
  </si>
  <si>
    <t>6755DFiZ7CWe2WMdTGW5C1</t>
  </si>
  <si>
    <t>Young Stoner Life, Young Thug, Gunna</t>
  </si>
  <si>
    <t>Ski</t>
  </si>
  <si>
    <t>675w3ACw5xZR3ODhUJlEVN</t>
  </si>
  <si>
    <t>Sola</t>
  </si>
  <si>
    <t>67ACYA3UI6QMNtHX6b34wX</t>
  </si>
  <si>
    <t>LA DROGA</t>
  </si>
  <si>
    <t>0.0439</t>
  </si>
  <si>
    <t>67BtfxlNbhBmCDR2L2l8qd</t>
  </si>
  <si>
    <t>67G6iaOw8DZqp1z8STR89R</t>
  </si>
  <si>
    <t>BIA, Nicki Minaj</t>
  </si>
  <si>
    <t>WHOLE LOTTA MONEY (feat. Nicki Minaj) - Remix</t>
  </si>
  <si>
    <t>67XyC1GdSkKb9sbRRkUDXS</t>
  </si>
  <si>
    <t>NLE Choppa, Blueface</t>
  </si>
  <si>
    <t>Shotta Flow (feat. Blueface) - Remix</t>
  </si>
  <si>
    <t>67dU06KGaJHLLlo5Y5bkD2</t>
  </si>
  <si>
    <t>Reputation</t>
  </si>
  <si>
    <t>67dyMPOUsbZ9Yg06PnfAAh</t>
  </si>
  <si>
    <t>Draco</t>
  </si>
  <si>
    <t>0.000668</t>
  </si>
  <si>
    <t>67jvGGbJmOmVonlyX3mNkV</t>
  </si>
  <si>
    <t>67nepsnrcZkowTxMWigSbb</t>
  </si>
  <si>
    <t>Travis Scott, Drake</t>
  </si>
  <si>
    <t>MELTDOWN (feat. Drake)</t>
  </si>
  <si>
    <t>67ojvEGRPAUCOohuMPqoRC</t>
  </si>
  <si>
    <t>67xBtV07CC73eFw7z5oCvU</t>
  </si>
  <si>
    <t>Chance the Rapper, Death Cab for Cutie</t>
  </si>
  <si>
    <t>Do You Remember</t>
  </si>
  <si>
    <t>684EjRHwNsZQ9hCQxL4NYL</t>
  </si>
  <si>
    <t>Dímelo Flow, Nicky Jam, Sech, Farruko, Zion, Lunay</t>
  </si>
  <si>
    <t>El Favor (with Nicky Jam &amp; Sech, feat. Farruko, Zion &amp; Lunay)</t>
  </si>
  <si>
    <t>Rich Music/Interscope Records</t>
  </si>
  <si>
    <t>6875MeXyCW0wLyT72Eetmo</t>
  </si>
  <si>
    <t>688QpQAwqsLdBR6lr13wK1</t>
  </si>
  <si>
    <t>Post Malone, G-Eazy, YG</t>
  </si>
  <si>
    <t>Same Bitches (feat. G-Eazy &amp; YG)</t>
  </si>
  <si>
    <t>68Dni7IE4VyPkTOH9mRWHr</t>
  </si>
  <si>
    <t>68EMU2RD1ECNeOeJ5qAXCV</t>
  </si>
  <si>
    <t>Charlie Puth, Selena Gomez</t>
  </si>
  <si>
    <t>We Don't Talk Anymore (feat. Selena Gomez)</t>
  </si>
  <si>
    <t>0.621</t>
  </si>
  <si>
    <t>68HocO7fx9z0MgDU0ZPHro</t>
  </si>
  <si>
    <t>NIKI</t>
  </si>
  <si>
    <t>Every Summertime</t>
  </si>
  <si>
    <t>MARVEL/Hollywood Records, Inc./Interscope Records</t>
  </si>
  <si>
    <t>68Vm2W4oURsPV3121vUZgB</t>
  </si>
  <si>
    <t>68cUJFq7aAbgeurngTmngL</t>
  </si>
  <si>
    <t>Junior H</t>
  </si>
  <si>
    <t>$AD BOYZ II</t>
  </si>
  <si>
    <t>68lOQPb5tX8U2cQRuas0L2</t>
  </si>
  <si>
    <t>Used 2</t>
  </si>
  <si>
    <t>68m6iwhKElLTBaGRG1LLwE</t>
  </si>
  <si>
    <t>Diplo, MØ</t>
  </si>
  <si>
    <t>Get It Right (feat. MØ)</t>
  </si>
  <si>
    <t>68mrW6gXHgupgSiDHgaDi5</t>
  </si>
  <si>
    <t>Nicky Jam, Myke Towers</t>
  </si>
  <si>
    <t>Polvo</t>
  </si>
  <si>
    <t>68uKHxQzoY6gd7YSKJf21J</t>
  </si>
  <si>
    <t>MC MM, DJ RD</t>
  </si>
  <si>
    <t>Só Quer Vrau</t>
  </si>
  <si>
    <t>KondZilla</t>
  </si>
  <si>
    <t>68vgtRHr7iZHpzGpon6Jlo</t>
  </si>
  <si>
    <t>USHER, Alicia Keys</t>
  </si>
  <si>
    <t>My Boo</t>
  </si>
  <si>
    <t>693iqPOQvhI7PobtR8CC8v</t>
  </si>
  <si>
    <t>J Balvin, Jowell &amp; Randy</t>
  </si>
  <si>
    <t>Bonita</t>
  </si>
  <si>
    <t>Rimas (J Balvin - Jowell &amp; Randy)</t>
  </si>
  <si>
    <t>694vvR5o19xHPhhJ5QdLN7</t>
  </si>
  <si>
    <t>BROCKHAMPTON</t>
  </si>
  <si>
    <t>NO HALO</t>
  </si>
  <si>
    <t>Question Everything/RCA Records</t>
  </si>
  <si>
    <t>696DnlkuDOXcMAnKlTgXXK</t>
  </si>
  <si>
    <t>69CrOS7vEHIrhC2ILyEi0s</t>
  </si>
  <si>
    <t>FLOWER</t>
  </si>
  <si>
    <t>69Naniu2KjKjaQOBUagE8U</t>
  </si>
  <si>
    <t>69PkhA9q3xCWU2CzoZnLAu</t>
  </si>
  <si>
    <t>Quavo, Lil Baby</t>
  </si>
  <si>
    <t>LOSE IT (feat. Lil Baby)</t>
  </si>
  <si>
    <t>69b0SDYOymaqYwm3la237H</t>
  </si>
  <si>
    <t>Ye vs. the People (starring TI as the People)</t>
  </si>
  <si>
    <t>0.0568</t>
  </si>
  <si>
    <t>69bp2EbF7Q2rqc5N3ylezZ</t>
  </si>
  <si>
    <t>Sorry</t>
  </si>
  <si>
    <t>69dXVFCMiz3SL1L7M24NdX</t>
  </si>
  <si>
    <t>bad vibes forever</t>
  </si>
  <si>
    <t>69phA1R4gmQsBFRQ3INW8C</t>
  </si>
  <si>
    <t>Rich Amiri</t>
  </si>
  <si>
    <t>ONE CALL</t>
  </si>
  <si>
    <t>69uxyAqqPIsUyTO8txoP2M</t>
  </si>
  <si>
    <t>Adventure of a Lifetime</t>
  </si>
  <si>
    <t>0.00205</t>
  </si>
  <si>
    <t>69vlMrzHwATKzupwNcUPyK</t>
  </si>
  <si>
    <t>Bad Bunny, Daddy Yankee</t>
  </si>
  <si>
    <t>La Santa</t>
  </si>
  <si>
    <t>69w5X6uTrOaWM32IetSzvO</t>
  </si>
  <si>
    <t>Daydreaming</t>
  </si>
  <si>
    <t>69xohKu8C1fsflYAiSNbwM</t>
  </si>
  <si>
    <t>Run BTS</t>
  </si>
  <si>
    <t>6A8B1kJ9ZNHbl2uFPN6Wtm</t>
  </si>
  <si>
    <t>Blind Channel</t>
  </si>
  <si>
    <t>Dark Side</t>
  </si>
  <si>
    <t>Century Media</t>
  </si>
  <si>
    <t>0.00254</t>
  </si>
  <si>
    <t>6A8dnC0xkiuWN4BshmTB2I</t>
  </si>
  <si>
    <t>A R I Z O N A</t>
  </si>
  <si>
    <t>Oceans Away</t>
  </si>
  <si>
    <t>6AENBD8I0mDGglFqrRZGu7</t>
  </si>
  <si>
    <t>Gusttavo Lima, Ana Castela</t>
  </si>
  <si>
    <t>Canudinho - Ao Vivo</t>
  </si>
  <si>
    <t>6AFIVhbJLR7YVvW9fLFMu1</t>
  </si>
  <si>
    <t>Huracan</t>
  </si>
  <si>
    <t>6AGOKlMZWLCaEJGnaROtF9</t>
  </si>
  <si>
    <t>Ritt Momney</t>
  </si>
  <si>
    <t>Put Your Records On</t>
  </si>
  <si>
    <t>6AGON2BGdPmPMJGiiNuuwl</t>
  </si>
  <si>
    <t>6AQbmUe0Qwf5PZnt4HmTXv</t>
  </si>
  <si>
    <t>PinkPantheress, Ice Spice</t>
  </si>
  <si>
    <t>Boy's a liar Pt. 2</t>
  </si>
  <si>
    <t>6AUuRg513AfT50d52O60fS</t>
  </si>
  <si>
    <t>One Day At A Time</t>
  </si>
  <si>
    <t>6Ab81Bs9fcOwaTYuBsUUpI</t>
  </si>
  <si>
    <t>The Game, Kanye West</t>
  </si>
  <si>
    <t>Eazy</t>
  </si>
  <si>
    <t>100 Entertainment, Inc</t>
  </si>
  <si>
    <t>6AtZLIzUINvExIUy4QhdjP</t>
  </si>
  <si>
    <t>I Knew You Were Trouble (Taylor's Version)</t>
  </si>
  <si>
    <t>6AyWdCtEn1DdxjnxPeojR2</t>
  </si>
  <si>
    <t>Live Off My Closet (feat. Future)</t>
  </si>
  <si>
    <t>6AzKhCHOms83jvNVLsz0Bt</t>
  </si>
  <si>
    <t>6B3zy3LOKHndqsviCr2z15</t>
  </si>
  <si>
    <t>Em Calls Paul - Skit</t>
  </si>
  <si>
    <t>0.977</t>
  </si>
  <si>
    <t>6BJbOXDlgVAXSaq6wYFYT2</t>
  </si>
  <si>
    <t>NC-17</t>
  </si>
  <si>
    <t>6BXyD6UUPizpRpA7iOi99r</t>
  </si>
  <si>
    <t>AK AUSSERKONTROLLE, Bonez MC</t>
  </si>
  <si>
    <t>In meinem Benz</t>
  </si>
  <si>
    <t>XY Records</t>
  </si>
  <si>
    <t>6BczFLHW9aIf9aWn5NFuNL</t>
  </si>
  <si>
    <t>King Von, 21 Savage</t>
  </si>
  <si>
    <t>Don't Play That</t>
  </si>
  <si>
    <t>Forever and a Day, LLC / EMPIRE</t>
  </si>
  <si>
    <t>6BePGk3eCan4FqaW2X8Qy3</t>
  </si>
  <si>
    <t>6Bg7MznA9X0dIhlAsLyBYj</t>
  </si>
  <si>
    <t>Ghost Town</t>
  </si>
  <si>
    <t>6C6mUonH6MNdSg5pw7kOc9</t>
  </si>
  <si>
    <t>KHEA, Lenny Santos</t>
  </si>
  <si>
    <t>Ayer Me Llamó Mi Ex</t>
  </si>
  <si>
    <t>6CTWathupIiDs7U4InHnDA</t>
  </si>
  <si>
    <t>Trip</t>
  </si>
  <si>
    <t>6CUP2khYzdphXebxVTfPE3</t>
  </si>
  <si>
    <t>Lo Mein</t>
  </si>
  <si>
    <t>0.0888</t>
  </si>
  <si>
    <t>6CcJMwBtXByIz4zQLzFkKc</t>
  </si>
  <si>
    <t>i love you</t>
  </si>
  <si>
    <t>6CfrYuD3YRDYdYvH9jNtXY</t>
  </si>
  <si>
    <t>No Long Talk</t>
  </si>
  <si>
    <t>6CrnvqCxBKVWahSiQwOesM</t>
  </si>
  <si>
    <t>Hands</t>
  </si>
  <si>
    <t>6Cs7b9bu3fy5XhMwBA9Tz4</t>
  </si>
  <si>
    <t>Don Patricio, Cruz Cafuné</t>
  </si>
  <si>
    <t>Contando Lunares (feat. Cruz Cafuné)</t>
  </si>
  <si>
    <t>6CvTEtGagmzQvkUzzyKR9k</t>
  </si>
  <si>
    <t>Fuerza Regida, Marshmello</t>
  </si>
  <si>
    <t>HARLEY QUINN</t>
  </si>
  <si>
    <t>6D0b04NJIKfEMg040WioJQ</t>
  </si>
  <si>
    <t>6D2TCm4nf5nxAcdGJ7w3QP</t>
  </si>
  <si>
    <t>J Balvin, Maria Becerra</t>
  </si>
  <si>
    <t>Qué Más Pues?</t>
  </si>
  <si>
    <t>6D3t4w54PgLNGQ48R7th7R</t>
  </si>
  <si>
    <t>LIFE AFTER SALEM</t>
  </si>
  <si>
    <t>6DCZcSspjsKoFjzjrWoCdn</t>
  </si>
  <si>
    <t>6DEMMeWXfmFAXgDUMMzeg6</t>
  </si>
  <si>
    <t>All I Ask</t>
  </si>
  <si>
    <t>6DNtNfH8hXkqOX1sjqmI7p</t>
  </si>
  <si>
    <t>Major Lazer, Justin Bieber, MØ</t>
  </si>
  <si>
    <t>Cold Water (feat. Justin Bieber &amp; MØ)</t>
  </si>
  <si>
    <t>6DUdDIRgLqCGq1DwkNWQTN</t>
  </si>
  <si>
    <t>Borro Cassette</t>
  </si>
  <si>
    <t>6DXZiYUbrYgrVIhfX3U9Z2</t>
  </si>
  <si>
    <t>Pretty Please</t>
  </si>
  <si>
    <t>6DZz58CbF0AKw5PCKqNKcM</t>
  </si>
  <si>
    <t>Come to Life</t>
  </si>
  <si>
    <t>6De0lHrwBfPfrhorm9q1Xl</t>
  </si>
  <si>
    <t>Me Rehúso</t>
  </si>
  <si>
    <t>6Dma0t0hOe6Bd6u5YRKF3n</t>
  </si>
  <si>
    <t>6DoL1yYIwEW7VZMRaJhoJI</t>
  </si>
  <si>
    <t>Chris Jedi, Anuel AA, Chencho Corleone, Ñengo Flow</t>
  </si>
  <si>
    <t>La Llevo Al Cielo (Ft. Ñengo Flow)</t>
  </si>
  <si>
    <t>6Dq8FZrvx9S28iyaKSwn9x</t>
  </si>
  <si>
    <t>DJ Khaled, Chris Brown, Lil Wayne, Big Sean</t>
  </si>
  <si>
    <t>Jealous (feat. Chris Brown, Lil Wayne &amp; Big Sean)</t>
  </si>
  <si>
    <t>6DuHcOuuGWXNvF3uocsrBa</t>
  </si>
  <si>
    <t>Can't Die</t>
  </si>
  <si>
    <t>6Dy1jexKYriXAVG6evyUTJ</t>
  </si>
  <si>
    <t>Joel Corry, Jax Jones, Charli XCX, Saweetie</t>
  </si>
  <si>
    <t>OUT OUT (feat. Charli XCX &amp; Saweetie)</t>
  </si>
  <si>
    <t>6E39QsoWB7JjphPF9xCQSN</t>
  </si>
  <si>
    <t>Outlet</t>
  </si>
  <si>
    <t>6E90gq0KO6FYZVOXx8kCcC</t>
  </si>
  <si>
    <t>6EBlOYNcZ8MrdEov9lEdV6</t>
  </si>
  <si>
    <t>Avicii, A R I Z O N A</t>
  </si>
  <si>
    <t>Hold The Line (feat. A R I Z O N A)</t>
  </si>
  <si>
    <t>6ED7qim1NAX1HjNU8039WS</t>
  </si>
  <si>
    <t>Eugenio Esquivel, Grupo Marca Registrada, Sebastian Esquivel</t>
  </si>
  <si>
    <t>Alucin</t>
  </si>
  <si>
    <t>WKMX, División of WK Records / RB Records</t>
  </si>
  <si>
    <t>0.00331</t>
  </si>
  <si>
    <t>6EDO9iiTtwNv6waLwa1UUq</t>
  </si>
  <si>
    <t>6EOKwHETwSkZ9gW2b6ASE0</t>
  </si>
  <si>
    <t>6ERZ30cRjVWGtVLhczX9aL</t>
  </si>
  <si>
    <t>The greatest</t>
  </si>
  <si>
    <t>0.939</t>
  </si>
  <si>
    <t>6EbVuwU7EnKeF2hdpViXCH</t>
  </si>
  <si>
    <t>Sleepy Hallow, 347aidan</t>
  </si>
  <si>
    <t>Die Young (feat. 347aidan)</t>
  </si>
  <si>
    <t>6EbduYTr62sSzvl36wWiFM</t>
  </si>
  <si>
    <t>Ed Sheeran, Chris Stapleton, Bruno Mars</t>
  </si>
  <si>
    <t>BLOW (with Chris Stapleton &amp; Bruno Mars)</t>
  </si>
  <si>
    <t>0.000245</t>
  </si>
  <si>
    <t>6Ec5LeRzkisa5KJtwLfOoW</t>
  </si>
  <si>
    <t>Metro Boomin, A$AP Rocky, Roisee</t>
  </si>
  <si>
    <t>Am I Dreaming (Metro Boomin &amp; A$AP Rocky, Roisee)</t>
  </si>
  <si>
    <t>6Ed1q0X8oSKSm4IIhiQbYg</t>
  </si>
  <si>
    <t>Joji, Diplo</t>
  </si>
  <si>
    <t>88rising Music/12Tone Music, LLC/Columbia</t>
  </si>
  <si>
    <t>0.00488</t>
  </si>
  <si>
    <t>6EfBMJQwe2xLgldra6DaYp</t>
  </si>
  <si>
    <t>YAYA</t>
  </si>
  <si>
    <t>Create Music Group</t>
  </si>
  <si>
    <t>6ElmxV9B2mSNscEjP27M7i</t>
  </si>
  <si>
    <t>Chambea</t>
  </si>
  <si>
    <t>6EpRaXYhGOB3fj4V2uDkMJ</t>
  </si>
  <si>
    <t>Liam Payne, Quavo</t>
  </si>
  <si>
    <t>Strip That Down (feat. Quavo)</t>
  </si>
  <si>
    <t>6Es8Sk3xe1HiJ2MXCfHHwR</t>
  </si>
  <si>
    <t>Emilia, TINI</t>
  </si>
  <si>
    <t>La_Original.mp3</t>
  </si>
  <si>
    <t>0.0836</t>
  </si>
  <si>
    <t>6Et5KimMg3IXwD6lJPGmQw</t>
  </si>
  <si>
    <t>Alex Rose, Rauw Alejandro</t>
  </si>
  <si>
    <t>Me Fije</t>
  </si>
  <si>
    <t>WK Records</t>
  </si>
  <si>
    <t>6EtKlIQmGPB9SX8UjDJG5s</t>
  </si>
  <si>
    <t>Formula</t>
  </si>
  <si>
    <t>0.0448</t>
  </si>
  <si>
    <t>6EuE9M1viu9gkdFSafia9o</t>
  </si>
  <si>
    <t>I Thought About Killing You</t>
  </si>
  <si>
    <t>0.822</t>
  </si>
  <si>
    <t>6F2r4HgpJnvKDmkN6JEN6J</t>
  </si>
  <si>
    <t>Justin Bieber, Khalid</t>
  </si>
  <si>
    <t>As I Am (feat. Khalid)</t>
  </si>
  <si>
    <t>6F609ICg9Spjrw1epsAnpa</t>
  </si>
  <si>
    <t>Controlla</t>
  </si>
  <si>
    <t>0.0773</t>
  </si>
  <si>
    <t>6FAYpZ4jve8vpvTwUvjK6H</t>
  </si>
  <si>
    <t>Vishal-Shekhar, Arijit Singh, Sukriti Kakar, Vishal Dadlani, Shekhar Ravjiani, Kumaar</t>
  </si>
  <si>
    <t>Jhoome Jo Pathaan</t>
  </si>
  <si>
    <t>0.0964</t>
  </si>
  <si>
    <t>6FE2iI43OZnszFLuLtvvmg</t>
  </si>
  <si>
    <t>MKTO</t>
  </si>
  <si>
    <t>Classic</t>
  </si>
  <si>
    <t>Columbia/M2V</t>
  </si>
  <si>
    <t>0.0384</t>
  </si>
  <si>
    <t>6FE9EXi8TYg09hR4xv5PWJ</t>
  </si>
  <si>
    <t>Mood Ring</t>
  </si>
  <si>
    <t>6FRLCMO5TUHTexlWo8ym1W</t>
  </si>
  <si>
    <t>Maroon 5, Cardi B</t>
  </si>
  <si>
    <t>Girls Like You (feat. Cardi B) - Cardi B Version</t>
  </si>
  <si>
    <t>6FYfhKknpt05Om6YPcEYAg</t>
  </si>
  <si>
    <t>6FZDfxM3a3UCqtzo5pxSLZ</t>
  </si>
  <si>
    <t>6FuGJB290AQMAHTfjOYVaK</t>
  </si>
  <si>
    <t>24kGoldn, Justin Bieber, J Balvin, iann dior</t>
  </si>
  <si>
    <t>Mood (Remix) feat. Justin Bieber, J Balvin &amp; iann dior</t>
  </si>
  <si>
    <t>6FyRXC8tJUh863JCkyWqtk</t>
  </si>
  <si>
    <t>6G12ZafqofSq7YtrMqUm76</t>
  </si>
  <si>
    <t>Shakira, Ozuna</t>
  </si>
  <si>
    <t>Monotonía</t>
  </si>
  <si>
    <t>6G2xXQRSZlEzYsUEb3uvuR</t>
  </si>
  <si>
    <t>Ivan Cornejo</t>
  </si>
  <si>
    <t>Está Dañada</t>
  </si>
  <si>
    <t>Manzana Records, Inc.</t>
  </si>
  <si>
    <t>6G41AeVgQkpvEbTxN5fNkW</t>
  </si>
  <si>
    <t>Boef</t>
  </si>
  <si>
    <t>Habiba</t>
  </si>
  <si>
    <t>BOEFMUSIC</t>
  </si>
  <si>
    <t>6G8kHiVZ1jW7vHMPVRNZU0</t>
  </si>
  <si>
    <t>0.493</t>
  </si>
  <si>
    <t>6GD1eomgaGT1Epto6Q5eAo</t>
  </si>
  <si>
    <t>6GGtHZgBycCgGBUhZo81xe</t>
  </si>
  <si>
    <t>6GNifiuBPrKFpwNBYnooFm</t>
  </si>
  <si>
    <t>Lil Uzi Vert, Nicki Minaj, Oh Wonder</t>
  </si>
  <si>
    <t>The Way Life Goes (feat. Nicki Minaj &amp; Oh Wonder) - Remix</t>
  </si>
  <si>
    <t>6GXgd1BPD9bUpqw5AntGV5</t>
  </si>
  <si>
    <t>All You Had To Do Was Stay (Taylor's Version)</t>
  </si>
  <si>
    <t>0.000718</t>
  </si>
  <si>
    <t>6GeD5g9vZTz25Egf8kxoIY</t>
  </si>
  <si>
    <t>The Chainsmokers, Florida Georgia Line</t>
  </si>
  <si>
    <t>Last Day Alive</t>
  </si>
  <si>
    <t>6Gg1gjgKi2AK4e0qzsR7sd</t>
  </si>
  <si>
    <t>Juice WRLD, YoungBoy Never Broke Again</t>
  </si>
  <si>
    <t>Bandit (with YoungBoy Never Broke Again)</t>
  </si>
  <si>
    <t>6GnhWMhgJb7uyiiPEiEkDA</t>
  </si>
  <si>
    <t>Mac Miller, Miguel</t>
  </si>
  <si>
    <t>Weekend (feat. Miguel)</t>
  </si>
  <si>
    <t>6GsD646HrIDJJpzoY9T1Rt</t>
  </si>
  <si>
    <t>Duki, Justin Quiles, Bizarrap</t>
  </si>
  <si>
    <t>Unfollow</t>
  </si>
  <si>
    <t>6Gy7rXB6Ku5vIWC7WGWsl3</t>
  </si>
  <si>
    <t>6ix9ine, Tory Lanez</t>
  </si>
  <si>
    <t>KIKA (feat. Tory Lanez)</t>
  </si>
  <si>
    <t>6GzApXoBQiiAjak3tOQfV3</t>
  </si>
  <si>
    <t>5 Seconds of Summer, Julia Michaels</t>
  </si>
  <si>
    <t>Lie To Me (feat. Julia Michaels)</t>
  </si>
  <si>
    <t>6H0AwSQ20mo62jGlPGB8S6</t>
  </si>
  <si>
    <t>2 Chainz, Ty Dolla $ign, Trey Songz, Jhené Aiko</t>
  </si>
  <si>
    <t>It's A Vibe</t>
  </si>
  <si>
    <t>6H568VnZWTitazwFTwVSd8</t>
  </si>
  <si>
    <t>6H7fWtwEUHVfTyZD7zeG4w</t>
  </si>
  <si>
    <t>when the party's over - Recorded at Spotify Studios NYC</t>
  </si>
  <si>
    <t>6HJIZUOiZDE814XMhRGSZN</t>
  </si>
  <si>
    <t>Yahritza Y Su Esencia</t>
  </si>
  <si>
    <t>Soy El Unico</t>
  </si>
  <si>
    <t>6HJcuxVgYjxcYDnPG0ystc</t>
  </si>
  <si>
    <t>Hunger</t>
  </si>
  <si>
    <t>6HMtHNpW6YPi1hrw9tgF8P</t>
  </si>
  <si>
    <t>6HN5XPJEV31RQJGoyqZ81K</t>
  </si>
  <si>
    <t>Take It Back</t>
  </si>
  <si>
    <t>6HTJgY7iWWlVLSDHsfHePf</t>
  </si>
  <si>
    <t>Jefe</t>
  </si>
  <si>
    <t>6HU7h9RYOaPRFeh0R3UeAr</t>
  </si>
  <si>
    <t>6HUnnBwYZqcED1eQztxMBN</t>
  </si>
  <si>
    <t>Martin Jensen</t>
  </si>
  <si>
    <t>Solo Dance</t>
  </si>
  <si>
    <t>6HZILIRieu8S0iqY8kIKhj</t>
  </si>
  <si>
    <t>DNA.</t>
  </si>
  <si>
    <t>0.00454</t>
  </si>
  <si>
    <t>6HexNTb392JS071DoTGo0y</t>
  </si>
  <si>
    <t>Metro Boomin, James Blake</t>
  </si>
  <si>
    <t>Hummingbird (Metro Boomin &amp; James Blake)</t>
  </si>
  <si>
    <t>6Hfu9sc7jvv6coyy2LlzBF</t>
  </si>
  <si>
    <t>6HgWWaMu31KdOpEG5l28BG</t>
  </si>
  <si>
    <t>Lil Durk, J. Cole</t>
  </si>
  <si>
    <t>All My Life (feat. J. Cole)</t>
  </si>
  <si>
    <t>6Hgh47WXVKtXN5zGOu0hjI</t>
  </si>
  <si>
    <t>Khalid, 6LACK, Ty Dolla $ign</t>
  </si>
  <si>
    <t>OTW</t>
  </si>
  <si>
    <t>6Hio4nlyWL2WBL8nYlbuGt</t>
  </si>
  <si>
    <t>MC K.K, Dj TG Beats, Dj Aurélio, MC Lipivox</t>
  </si>
  <si>
    <t>Agudo Mágico 3</t>
  </si>
  <si>
    <t>Authentic Records OFC</t>
  </si>
  <si>
    <t>6Hj9jySrnFppAI0sEMCZpJ</t>
  </si>
  <si>
    <t>6HlE9t71z9DjGi7KqSyEpA</t>
  </si>
  <si>
    <t>Fousheé</t>
  </si>
  <si>
    <t>Deep End</t>
  </si>
  <si>
    <t>6Hw21Z5CmEV78jrncFpMwz</t>
  </si>
  <si>
    <t>6I3mqTwhRpn34SLVafSH7G</t>
  </si>
  <si>
    <t>6I6NX6tjGsxFAsIfGzY9lJ</t>
  </si>
  <si>
    <t>Deja Vu</t>
  </si>
  <si>
    <t>6IAZHEBUIGJ6NJKxxOBIEr</t>
  </si>
  <si>
    <t>Rolling in the Deep</t>
  </si>
  <si>
    <t>6IAgarq2wDeYzpsY2Kx0Hw</t>
  </si>
  <si>
    <t>Solange</t>
  </si>
  <si>
    <t>Almeda</t>
  </si>
  <si>
    <t>Saint Records/Columbia</t>
  </si>
  <si>
    <t>6IBcOGPsniK3Pso1wHIhew</t>
  </si>
  <si>
    <t>Forever After All</t>
  </si>
  <si>
    <t>6IJTc8xo6XasOU8fpxMU57</t>
  </si>
  <si>
    <t>6IPNp9PfaEqrzotY47TIWy</t>
  </si>
  <si>
    <t>DJ Snake, Ozuna, Megan Thee Stallion, LISA</t>
  </si>
  <si>
    <t>SG (with Ozuna, Megan Thee Stallion &amp; LISA of BLACKPINK)</t>
  </si>
  <si>
    <t>0.00406</t>
  </si>
  <si>
    <t>6IPwKM3fUUzlElbvKw2sKl</t>
  </si>
  <si>
    <t>6IRdLKIyS4p7XNiP8r6rsx</t>
  </si>
  <si>
    <t>all the good girls go to hell</t>
  </si>
  <si>
    <t>6IZvVAP7VPPnsGX6bvgkqg</t>
  </si>
  <si>
    <t>PRIDE.</t>
  </si>
  <si>
    <t>6IaieqiCVvsNvEt6Y7yOFa</t>
  </si>
  <si>
    <t>Post Malone, Nicki Minaj</t>
  </si>
  <si>
    <t>Ball For Me (feat. Nicki Minaj)</t>
  </si>
  <si>
    <t>6IeK3Ap5m3HabwJxgI6eSE</t>
  </si>
  <si>
    <t>6Im9k8u9iIzKMrmV7BWtlF</t>
  </si>
  <si>
    <t>34+35</t>
  </si>
  <si>
    <t>6ImrWnhjEOw5re3cGLMIHJ</t>
  </si>
  <si>
    <t>Buck Shots</t>
  </si>
  <si>
    <t>6J2LdBN97cDWn0MLxYh9HB</t>
  </si>
  <si>
    <t>6J3YPOejivwLSjM2dru5Ad</t>
  </si>
  <si>
    <t>6J834IBcZJMH38ksrgAqwF</t>
  </si>
  <si>
    <t>Paris</t>
  </si>
  <si>
    <t>6JIC3hbC28JZKZ8AlAqX8h</t>
  </si>
  <si>
    <t>Elton John, Dua Lipa, PNAU</t>
  </si>
  <si>
    <t>Cold Heart - PNAU Remix</t>
  </si>
  <si>
    <t>6JQvHMSaR8flFsN53ypOfP</t>
  </si>
  <si>
    <t>Noticed</t>
  </si>
  <si>
    <t>6JV2JOEocMgcZxYSZelKcc</t>
  </si>
  <si>
    <t>CAN'T STOP THE FEELING! (from DreamWorks Animation's "TROLLS")</t>
  </si>
  <si>
    <t>Villa 40/RCA Records</t>
  </si>
  <si>
    <t>6JdS5rJvJaRA7B1tcm7kxZ</t>
  </si>
  <si>
    <t>Dionysus</t>
  </si>
  <si>
    <t>6JjPBQfI2Y8nIjnm65X6Pw</t>
  </si>
  <si>
    <t>Nicky Jam, J Balvin, Maluma, Ozuna</t>
  </si>
  <si>
    <t>X (feat. Maluma &amp; Ozuna) - Remix</t>
  </si>
  <si>
    <t>6Jkm5kUldvIqxzI1Pa7nXH</t>
  </si>
  <si>
    <t>Leah Kate</t>
  </si>
  <si>
    <t>10 Things I Hate About You</t>
  </si>
  <si>
    <t>Leah Kate /10K Projects / MDDN</t>
  </si>
  <si>
    <t>6JqpFboOH2bq9pzaYbkKBn</t>
  </si>
  <si>
    <t>Sofía Reyes, Rita Ora, Anitta</t>
  </si>
  <si>
    <t>R.I.P. (feat. Rita Ora &amp; Anitta)</t>
  </si>
  <si>
    <t>6Jrdb6CFOJEGaHjaa6c4WR</t>
  </si>
  <si>
    <t>BoyWithUke, blackbear</t>
  </si>
  <si>
    <t>IDGAF (with blackbear)</t>
  </si>
  <si>
    <t>6JsHgIkMYHcbNtKfsal2Mg</t>
  </si>
  <si>
    <t>Tory Lanez, T-Pain</t>
  </si>
  <si>
    <t>Jerry Sprunger (with T-Pain)</t>
  </si>
  <si>
    <t>6Juv5N0dNU1imms9c9u1dA</t>
  </si>
  <si>
    <t>Octavian, Skepta</t>
  </si>
  <si>
    <t>Papi Chulo</t>
  </si>
  <si>
    <t>6JyEh4kl9DLwmSAoNDRn5b</t>
  </si>
  <si>
    <t>KIDS SEE GHOSTS, Louis Prima</t>
  </si>
  <si>
    <t>4th Dimension</t>
  </si>
  <si>
    <t>6K4t31amVTZDgR3sKmwUJJ</t>
  </si>
  <si>
    <t>The Less I Know The Better</t>
  </si>
  <si>
    <t>6K5BsR04ijf3FHNzjbaagD</t>
  </si>
  <si>
    <t>Myke Towers, Farruko, Arcángel, Sech, Zion</t>
  </si>
  <si>
    <t>Si Se Da - Remix</t>
  </si>
  <si>
    <t>6K5ph5mq1qprHae3TrgTj5</t>
  </si>
  <si>
    <t>Jessica Darrow</t>
  </si>
  <si>
    <t>Surface Pressure - From "Encanto"/Soundtrack Version</t>
  </si>
  <si>
    <t>6KBYefIoo7KydImq1uUQlL</t>
  </si>
  <si>
    <t>6KJqZcs9XDgVck7Lg9QOTC</t>
  </si>
  <si>
    <t>seven</t>
  </si>
  <si>
    <t>6KL88T4Ma4ABXqzgUoEwkd</t>
  </si>
  <si>
    <t>6KUE0HSSudAp9AOycaF6SH</t>
  </si>
  <si>
    <t>Make It Right</t>
  </si>
  <si>
    <t>6KXKcH4QO1MiGrMQOGoADP</t>
  </si>
  <si>
    <t>6KfoDhO4XUWSbnyKjNp9c4</t>
  </si>
  <si>
    <t>Maniac</t>
  </si>
  <si>
    <t>6Kfoo60npYPdvNxMPMiDpX</t>
  </si>
  <si>
    <t>Wrapped Around Your Finger</t>
  </si>
  <si>
    <t>6KgtcmCF9Ky68XC7ezxl3s</t>
  </si>
  <si>
    <t>Lizzo, Cardi B</t>
  </si>
  <si>
    <t>Rumors (feat. Cardi B)</t>
  </si>
  <si>
    <t>6Kj17Afjo1OKJYpf5VzCeo</t>
  </si>
  <si>
    <t>Drake, Playboi Carti</t>
  </si>
  <si>
    <t>Pain 1993 (with Playboi Carti)</t>
  </si>
  <si>
    <t>6KjbNLbRjuoa8rEq5yNA6H</t>
  </si>
  <si>
    <t>Honest</t>
  </si>
  <si>
    <t>6Knv6wdA0luoMUuuoYi2i1</t>
  </si>
  <si>
    <t>Flo Rida</t>
  </si>
  <si>
    <t>My House</t>
  </si>
  <si>
    <t>Poe Boy/Atlantic</t>
  </si>
  <si>
    <t>6KuqAtoeVzxAYOaMveLNpH</t>
  </si>
  <si>
    <t>6L4XGeAdRRC32vVJpp8MdM</t>
  </si>
  <si>
    <t>Face 2 Face</t>
  </si>
  <si>
    <t>6LKYeyLt4G4SlZ6OJwFhVS</t>
  </si>
  <si>
    <t>6LNoArVBBVZzUTUiAX2aKO</t>
  </si>
  <si>
    <t>6LOCAhFzZiavHcLJucLuDy</t>
  </si>
  <si>
    <t>6LcX2hBbXaJcK4AuefE936</t>
  </si>
  <si>
    <t>What You Need</t>
  </si>
  <si>
    <t>Cactus Jack / WeRunIt Ent. / Atlantic</t>
  </si>
  <si>
    <t>0.059</t>
  </si>
  <si>
    <t>6LcauUZjF1eXQrgqMUecHX</t>
  </si>
  <si>
    <t>Ayy Macarena</t>
  </si>
  <si>
    <t>6LsAAHotRLMOHfCsSfYCsz</t>
  </si>
  <si>
    <t>6LtHYDgYHRCHoKK3snfr2w</t>
  </si>
  <si>
    <t>I’m Tired (with Zendaya) - Bonus Track</t>
  </si>
  <si>
    <t>6LuvVxHXQDtsPxtE07Ycbe</t>
  </si>
  <si>
    <t>S-Class</t>
  </si>
  <si>
    <t>6M3PsepEj5gyJoIi7Xvr7u</t>
  </si>
  <si>
    <t>Take My Breath - Single Version</t>
  </si>
  <si>
    <t>6MF4tRr5lU8qok8IKaFOBE</t>
  </si>
  <si>
    <t>Dreamville, J. Cole, Lute, DaBaby</t>
  </si>
  <si>
    <t>Under The Sun (with J. Cole &amp; Lute feat. DaBaby)</t>
  </si>
  <si>
    <t>6MGsx3Usu6IJbbYFoAOEtv</t>
  </si>
  <si>
    <t>6MJUCumnQsQEKbCy28tbCP</t>
  </si>
  <si>
    <t>Daddy Yankee, Anuel AA</t>
  </si>
  <si>
    <t>Adictiva</t>
  </si>
  <si>
    <t>6MNGxu8MprKGkchUchkJsy</t>
  </si>
  <si>
    <t>J Balvin, Jeon, Anitta</t>
  </si>
  <si>
    <t>Machika</t>
  </si>
  <si>
    <t>6MOst484piqXpzPPRRe8i5</t>
  </si>
  <si>
    <t>vice city</t>
  </si>
  <si>
    <t>0.00596</t>
  </si>
  <si>
    <t>6MWoRt97mnSTXZhu3ggi9C</t>
  </si>
  <si>
    <t>hoax</t>
  </si>
  <si>
    <t>6MWtB6iiXyIwun0YzU6DFP</t>
  </si>
  <si>
    <t>6MbH1QiphMCPTqVEVC7UYi</t>
  </si>
  <si>
    <t>Nothings Into Somethings</t>
  </si>
  <si>
    <t>6MjNilJCVKJq0LfFvo5jWJ</t>
  </si>
  <si>
    <t>Fast</t>
  </si>
  <si>
    <t>6N1K5OVVCopBjGViHs2IvP</t>
  </si>
  <si>
    <t>Ed Sheeran, Taylor Swift</t>
  </si>
  <si>
    <t>The Joker And The Queen (feat. Taylor Swift)</t>
  </si>
  <si>
    <t>0.924</t>
  </si>
  <si>
    <t>6N22FZs2ZhPBYi3b9XPajV</t>
  </si>
  <si>
    <t>Still Don't Know My Name</t>
  </si>
  <si>
    <t>6NFyWDv5CjfwuzoCkw47Xf</t>
  </si>
  <si>
    <t>Delicate</t>
  </si>
  <si>
    <t>6NHpyYvJyQsg2nXXzGYc2R</t>
  </si>
  <si>
    <t>6NJfIydBMYrXvlaXsFxmc8</t>
  </si>
  <si>
    <t>Headie One, AJ Tracey, Stormzy</t>
  </si>
  <si>
    <t>Ain't It Different (feat. AJ Tracey &amp; Stormzy)</t>
  </si>
  <si>
    <t>6NMtzpDQBTOfJwMzgMX0zl</t>
  </si>
  <si>
    <t>SKELETONS</t>
  </si>
  <si>
    <t>6NWl2m8asvH83xjuXVNsuG</t>
  </si>
  <si>
    <t>0.416</t>
  </si>
  <si>
    <t>6NYtLvyThMT0oALFdJFdzq</t>
  </si>
  <si>
    <t>love language</t>
  </si>
  <si>
    <t>6NZOc8kO0Fxo0fLPvIdLnW</t>
  </si>
  <si>
    <t>Kendrick Lamar, Beth Gibbons</t>
  </si>
  <si>
    <t>Mother I Sober (feat. Beth Gibbons of Portishead)</t>
  </si>
  <si>
    <t>0.87</t>
  </si>
  <si>
    <t>6Na5uKk5SsqZimk0hAWo8y</t>
  </si>
  <si>
    <t>6NfrH0ANGmgBXyxgV2PeXt</t>
  </si>
  <si>
    <t>La Difícil</t>
  </si>
  <si>
    <t>6Nle9hKrkL1wQpwNfEkxjh</t>
  </si>
  <si>
    <t>0.874</t>
  </si>
  <si>
    <t>6NnCWIWV740gP7DQ8kqdIE</t>
  </si>
  <si>
    <t>Nxde</t>
  </si>
  <si>
    <t>6NriykdkRrjQMZo1sfVYUo</t>
  </si>
  <si>
    <t>Taylor Swift, HAIM</t>
  </si>
  <si>
    <t>no body, no crime (feat. HAIM)</t>
  </si>
  <si>
    <t>6O10oTtZIZ4DkkUqyfCbrR</t>
  </si>
  <si>
    <t>DJ Khaled, Nipsey Hussle, John Legend</t>
  </si>
  <si>
    <t>Higher (feat. Nipsey Hussle &amp; John Legend)</t>
  </si>
  <si>
    <t>6O5TrlFWTYvznd9fMC0VvU</t>
  </si>
  <si>
    <t>When We Were Young</t>
  </si>
  <si>
    <t>6O6M7pJLABmfBRoGZMu76Y</t>
  </si>
  <si>
    <t>The Chainsmokers, ROZES</t>
  </si>
  <si>
    <t>Roses</t>
  </si>
  <si>
    <t>6O7fPYTsb2mY0PiFt2ymDB</t>
  </si>
  <si>
    <t>Pop Smoke, Quavo</t>
  </si>
  <si>
    <t>Aim For The Moon (feat. Quavo)</t>
  </si>
  <si>
    <t>6OG05bPAwUuV3OMvy2Vy1P</t>
  </si>
  <si>
    <t>6OGogr19zPTM4BALXuMQpF</t>
  </si>
  <si>
    <t>6OQea06z3cbOqYgG2O6eOZ</t>
  </si>
  <si>
    <t>Logic, Ansel Elgort</t>
  </si>
  <si>
    <t>Killing Spree</t>
  </si>
  <si>
    <t>0.029</t>
  </si>
  <si>
    <t>6OTKVgVpVaVjhRLYizPJKA</t>
  </si>
  <si>
    <t>Just for Me</t>
  </si>
  <si>
    <t>6OZh916QF8XNunWaP97WEZ</t>
  </si>
  <si>
    <t>Jonas Blue, Dakota</t>
  </si>
  <si>
    <t>6OZwia8loN0aPS0vTvsBjR</t>
  </si>
  <si>
    <t>Alonzo, Ninho, Naps</t>
  </si>
  <si>
    <t>TOUT VA BIEN (feat. Ninho &amp; Naps)</t>
  </si>
  <si>
    <t>ONLY PRO</t>
  </si>
  <si>
    <t>6OaVWaGfhXn70ZJfdVcabn</t>
  </si>
  <si>
    <t>NO BYSTANDERS</t>
  </si>
  <si>
    <t>6OfOzTitafSnsaunQLuNFw</t>
  </si>
  <si>
    <t>DOGTOOTH</t>
  </si>
  <si>
    <t>6OqrJqDMu15AGJHJazg9Nr</t>
  </si>
  <si>
    <t>6OrTKLtcF7EBayOV2QqkSK</t>
  </si>
  <si>
    <t>Southside, Future, Travis Scott</t>
  </si>
  <si>
    <t>Hold That Heat (feat. Travis Scott)</t>
  </si>
  <si>
    <t>6OufwUcCqo81guU2jAlDVP</t>
  </si>
  <si>
    <t>Shouse</t>
  </si>
  <si>
    <t>Love Tonight (Edit)</t>
  </si>
  <si>
    <t>0.00214</t>
  </si>
  <si>
    <t>6OzUIp8KjuwxJnCWkXp1uL</t>
  </si>
  <si>
    <t>Wisin &amp; Yandel, ROSALÍA</t>
  </si>
  <si>
    <t>Besos Moja2</t>
  </si>
  <si>
    <t>6Ozh9Ok6h4Oi1wUSLtBseN</t>
  </si>
  <si>
    <t>BOP</t>
  </si>
  <si>
    <t>6P096SaOzrgGxs8NWOfX7M</t>
  </si>
  <si>
    <t>Tiago PZK, Trueno</t>
  </si>
  <si>
    <t>Salimo de Noche</t>
  </si>
  <si>
    <t>WM Chile</t>
  </si>
  <si>
    <t>6P2ffRHZZ8CdH3GfWq71Ci</t>
  </si>
  <si>
    <t>Castle</t>
  </si>
  <si>
    <t>6PCUP3dWmTjcTtXY02oFdT</t>
  </si>
  <si>
    <t>Castle on the Hill</t>
  </si>
  <si>
    <t>6PDlkWmrq2ZKiUuFt2aQsH</t>
  </si>
  <si>
    <t>Justin Quiles, Chimbala, Zion &amp; Lennox</t>
  </si>
  <si>
    <t>Loco</t>
  </si>
  <si>
    <t>6PERP62TejQjgHu81OHxgM</t>
  </si>
  <si>
    <t>6PFoEnjp0PAe5siGswjH9i</t>
  </si>
  <si>
    <t>Dancing's Not a Crime</t>
  </si>
  <si>
    <t>6PGoSes0D9eUDeeAafB2As</t>
  </si>
  <si>
    <t>Kendrick Lamar, Zacari</t>
  </si>
  <si>
    <t>LOVE. FEAT. ZACARI.</t>
  </si>
  <si>
    <t>6PJ8FF6UR8FZXfEvpHkIVN</t>
  </si>
  <si>
    <t>How Would You Feel (Paean)</t>
  </si>
  <si>
    <t>6PQ88X9TkUIAUIZJHW2upE</t>
  </si>
  <si>
    <t>6PYnUsNEpYC7A4BS2sjw3L</t>
  </si>
  <si>
    <t>Khalid, A Boogie Wit da Hoodie</t>
  </si>
  <si>
    <t>Right Back (feat. A Boogie Wit Da Hoodie)</t>
  </si>
  <si>
    <t>6PfI6EeLNiNGVAVg11nv7D</t>
  </si>
  <si>
    <t>Speed It Up</t>
  </si>
  <si>
    <t>6Pgkp4qUoTmJIPn7ReaGxL</t>
  </si>
  <si>
    <t>Avicii, Sandro Cavazza</t>
  </si>
  <si>
    <t>Without You (feat. Sandro Cavazza)</t>
  </si>
  <si>
    <t>0.00163</t>
  </si>
  <si>
    <t>6Pgmqg15yVexuOgtzuxwoX</t>
  </si>
  <si>
    <t>347aidan</t>
  </si>
  <si>
    <t>Dancing in My Room</t>
  </si>
  <si>
    <t>6Pif6RkFoYzLygdqktus4Q</t>
  </si>
  <si>
    <t>My Chemical Romance</t>
  </si>
  <si>
    <t>The Foundations of Decay</t>
  </si>
  <si>
    <t>6PoKfDY78ih5OveWirggRX</t>
  </si>
  <si>
    <t>Lil Baby, Gunna, Lil Durk, NAV</t>
  </si>
  <si>
    <t>Off White VLONE (Lil Baby &amp; Gunna feat. Lil Durk &amp; NAV)</t>
  </si>
  <si>
    <t>6Poyf51k7W3NKnsGwAI90B</t>
  </si>
  <si>
    <t>Barbie Dreams</t>
  </si>
  <si>
    <t>6Pw3Gvw4wNMZfTYZa6IQal</t>
  </si>
  <si>
    <t>Bebe Rexha, Lil Wayne</t>
  </si>
  <si>
    <t>The Way I Are (Dance with Somebody) [feat. Lil Wayne]</t>
  </si>
  <si>
    <t>0.00282</t>
  </si>
  <si>
    <t>6PzOPrXx8tJEqace76yrv2</t>
  </si>
  <si>
    <t>E.T.A.</t>
  </si>
  <si>
    <t>6Q2FftbUG530lCtBI74bMH</t>
  </si>
  <si>
    <t>6Q36XucqrejMId3RydVhch</t>
  </si>
  <si>
    <t>BIGGEST ALLEY OOP</t>
  </si>
  <si>
    <t>6Q3K9gVUZRMZqZKrXovbM2</t>
  </si>
  <si>
    <t>Kygo, Sasha Alex Sloan</t>
  </si>
  <si>
    <t>I'll Wait</t>
  </si>
  <si>
    <t>6QT6j7rKt7Vk3IuV2AUO9W</t>
  </si>
  <si>
    <t>lacy</t>
  </si>
  <si>
    <t>6Qb7YsAqH4wWFUMbGsCpap</t>
  </si>
  <si>
    <t>Training Season</t>
  </si>
  <si>
    <t>6QgjcU0zLnzq5OrUoSZ3OK</t>
  </si>
  <si>
    <t>Portugal. The Man</t>
  </si>
  <si>
    <t>Feel It Still</t>
  </si>
  <si>
    <t>6Qn5zhYkTa37e91HC1D7lb</t>
  </si>
  <si>
    <t>0.0362</t>
  </si>
  <si>
    <t>6Qs4SXO9dwPj5GKvVOv8Ki</t>
  </si>
  <si>
    <t>6Qyc6fS4DsZjB2mRW9DsQs</t>
  </si>
  <si>
    <t>The Goo Goo Dolls</t>
  </si>
  <si>
    <t>Iris</t>
  </si>
  <si>
    <t>6R6ZoHTypt5lt68MWbzZXv</t>
  </si>
  <si>
    <t>6R9c642Hs3tOdLowjYaWt2</t>
  </si>
  <si>
    <t>Post Malone, Fleet Foxes</t>
  </si>
  <si>
    <t>Love/Hate Letter To Alcohol (with Fleet Foxes)</t>
  </si>
  <si>
    <t>6RBfz4bNLNzvt37HycN1Xf</t>
  </si>
  <si>
    <t>Present</t>
  </si>
  <si>
    <t>0.00242</t>
  </si>
  <si>
    <t>6RJBrG3VHz2hPITjv88chh</t>
  </si>
  <si>
    <t>Glitch</t>
  </si>
  <si>
    <t>6RKkHI2fkmgZq7uQPPav8f</t>
  </si>
  <si>
    <t>Gang Gang</t>
  </si>
  <si>
    <t>6RQ5IwG7uADz9LDWliJGjU</t>
  </si>
  <si>
    <t>Special</t>
  </si>
  <si>
    <t>6RRNNciQGZEXnqk8SQ9yv5</t>
  </si>
  <si>
    <t>0.00929</t>
  </si>
  <si>
    <t>6RS6rcjnWrdfVuu2U2W2dj</t>
  </si>
  <si>
    <t>Make It To Christmas</t>
  </si>
  <si>
    <t>6RUKPb4LETWmmr3iAEQktW</t>
  </si>
  <si>
    <t>The Chainsmokers, Coldplay</t>
  </si>
  <si>
    <t>Something Just Like This</t>
  </si>
  <si>
    <t>6RV9pRLIQiXm3qTGeyQluf</t>
  </si>
  <si>
    <t>Machu Picchu</t>
  </si>
  <si>
    <t>6RcAHyC5sAUIbPTkhOQwd8</t>
  </si>
  <si>
    <t>Y LLORO</t>
  </si>
  <si>
    <t>6RfhBNU1FPWTG7VESlfgOl</t>
  </si>
  <si>
    <t>6RnkFd8Fqqgk1Uni8RgqCQ</t>
  </si>
  <si>
    <t>David Guetta, Martin Garrix, Brooks</t>
  </si>
  <si>
    <t>Like I Do</t>
  </si>
  <si>
    <t>0.00664</t>
  </si>
  <si>
    <t>6RsRMf9e4KUyo3MecGffNL</t>
  </si>
  <si>
    <t>I Want It</t>
  </si>
  <si>
    <t>6RsWqX8zABZLhZydXxEFOm</t>
  </si>
  <si>
    <t>6RyaV7owmVU6fzEPE17sF1</t>
  </si>
  <si>
    <t>Que Tire Pa Lante</t>
  </si>
  <si>
    <t>0.0478</t>
  </si>
  <si>
    <t>6RyuoOJXNzlVWpfC5xQyeI</t>
  </si>
  <si>
    <t>Omar Montes, Bad Gyal</t>
  </si>
  <si>
    <t>Alocao (With Bad Gyal)</t>
  </si>
  <si>
    <t>Bad Gyal Aftercluv/Interscope</t>
  </si>
  <si>
    <t>6SAKXCj5jyF6IgPCPbZ5ra</t>
  </si>
  <si>
    <t>6SFStUDQZNaGPKWOx9ZiJB</t>
  </si>
  <si>
    <t>6SIrNxmmdbv1KUbFBu1PaN</t>
  </si>
  <si>
    <t>Bebe (feat. Anuel AA)</t>
  </si>
  <si>
    <t>Rimas Music LLC.</t>
  </si>
  <si>
    <t>6SQLk9HSNketfgs2AyIiMs</t>
  </si>
  <si>
    <t>She</t>
  </si>
  <si>
    <t>0.000532</t>
  </si>
  <si>
    <t>6SRsiMl7w1USE4mFqrOhHC</t>
  </si>
  <si>
    <t>brutal</t>
  </si>
  <si>
    <t>6SUocL0caib4mLHe8ZrZzi</t>
  </si>
  <si>
    <t>Rudimental, James Arthur</t>
  </si>
  <si>
    <t>Sun Comes Up (feat. James Arthur)</t>
  </si>
  <si>
    <t>6SYSu569pfYdkDT9A5lZqi</t>
  </si>
  <si>
    <t>CUIDAO POR AHÍ</t>
  </si>
  <si>
    <t>6Sq7ltF9Qa7SNFBsV5Cogx</t>
  </si>
  <si>
    <t>Bad Bunny, Chencho Corleone</t>
  </si>
  <si>
    <t>Me Porto Bonito</t>
  </si>
  <si>
    <t>0.0901</t>
  </si>
  <si>
    <t>6SwRhMLwNqEi6alNPVG00n</t>
  </si>
  <si>
    <t>Kendrick Lamar, Rihanna</t>
  </si>
  <si>
    <t>LOYALTY. FEAT. RIHANNA.</t>
  </si>
  <si>
    <t>6SznMYPQJHzr3IwsAHLId2</t>
  </si>
  <si>
    <t>Bibia Be Ye Ye</t>
  </si>
  <si>
    <t>6T0sEnqjmHISIKwFETeeiP</t>
  </si>
  <si>
    <t>Suburban Legends (Taylor's Version) (From The Vault)</t>
  </si>
  <si>
    <t>6T6D9CIrHkALcHPafDFA6L</t>
  </si>
  <si>
    <t>Vibez</t>
  </si>
  <si>
    <t>6T7FXSuXykeGktMLGp8WgE</t>
  </si>
  <si>
    <t>6T8cJz5lAqGer9GUHGyelE</t>
  </si>
  <si>
    <t>6TBzRwnX2oYd8aOrOuyK1p</t>
  </si>
  <si>
    <t>Oscar Maydon, Junior H</t>
  </si>
  <si>
    <t>Fin de Semana</t>
  </si>
  <si>
    <t>6TIU9Ehmi6dMzZK73Ym4yj</t>
  </si>
  <si>
    <t>Save Myself</t>
  </si>
  <si>
    <t>6Tio0ZoDeSQnI7EBAqWer2</t>
  </si>
  <si>
    <t>6TkXViJUO3SA6FMcrNwlD9</t>
  </si>
  <si>
    <t>6TqXcAFInzjp0bODyvrWEq</t>
  </si>
  <si>
    <t>Talk (feat. Disclosure)</t>
  </si>
  <si>
    <t>0.0516</t>
  </si>
  <si>
    <t>6TsVhM8qIkWN5cJVDIVbbz</t>
  </si>
  <si>
    <t>6TwcRSQgztJFw8tQDrs35D</t>
  </si>
  <si>
    <t>The Thrill Of It All</t>
  </si>
  <si>
    <t>6U0FIYXCQ3TGrk4tFpLrEA</t>
  </si>
  <si>
    <t>SUGAR</t>
  </si>
  <si>
    <t>6U2NuJILEOEpW2tVCuqKHb</t>
  </si>
  <si>
    <t>Daddy Yankee, NATTI NATASHA, Becky G, Bad Bunny</t>
  </si>
  <si>
    <t>Dura - Remix</t>
  </si>
  <si>
    <t>6UFEJuDXQMWhL5UH5f9fUR</t>
  </si>
  <si>
    <t>6UN73IYd0hZxLi8wFPMQij</t>
  </si>
  <si>
    <t>Coi Leray</t>
  </si>
  <si>
    <t>Players</t>
  </si>
  <si>
    <t>Uptown / Republic Records</t>
  </si>
  <si>
    <t>0.03</t>
  </si>
  <si>
    <t>6UTmrvq4nRmx1iQ6iMd1FD</t>
  </si>
  <si>
    <t>Almost (Sweet Music)</t>
  </si>
  <si>
    <t>6UelLqGlWMcVH1E5c4H7lY</t>
  </si>
  <si>
    <t>6Uj1ctrBOjOas8xZXGqKk4</t>
  </si>
  <si>
    <t>6UjeFOCGYgMpBUtqKg1Je3</t>
  </si>
  <si>
    <t>6UjfByV1lDLW0SOVQA4NAi</t>
  </si>
  <si>
    <t>Gyalchester</t>
  </si>
  <si>
    <t>6Um358vY92UBv5DloTRX9L</t>
  </si>
  <si>
    <t>Carin Leon, Grupo Frontera</t>
  </si>
  <si>
    <t>Que Vuelvas</t>
  </si>
  <si>
    <t>BorderKid Records/Sony Music Latin</t>
  </si>
  <si>
    <t>6V9fHiv84WlVTg7CSnIVY2</t>
  </si>
  <si>
    <t>6V9kwssTrwkKT72imgowj9</t>
  </si>
  <si>
    <t>6VBhH7CyP56BXjp8VsDFPZ</t>
  </si>
  <si>
    <t>Kesariya (From "Brahmastra")</t>
  </si>
  <si>
    <t>6VDz4m1vEGHDDqQojf1mpc</t>
  </si>
  <si>
    <t>Logic, Ghostface Killah, Raekwon, RZA, Method Man, Inspectah Deck, Cappadonna, Jackpot Scotty Wotty, U-God, Masta Killa, GZA</t>
  </si>
  <si>
    <t>Wu Tang Forever (ft. Ghostface Killah, Raekwon, RZA, Method Man, Inspectah Deck, Cappadonna, Jackpot Scotty Wotty, U-God, Masta Killa, GZA)</t>
  </si>
  <si>
    <t>6VHdcVbiKLYYOcMbIqBcuK</t>
  </si>
  <si>
    <t>Cali Y El Dandee, Shaggy</t>
  </si>
  <si>
    <t>Lumbra</t>
  </si>
  <si>
    <t>Cali y El Dandee Catalog</t>
  </si>
  <si>
    <t>6VLkgf5YmLixsabdqiCVGU</t>
  </si>
  <si>
    <t>At Least For Now</t>
  </si>
  <si>
    <t>6VMAFT0zfide2Jg8MVZAPz</t>
  </si>
  <si>
    <t>Capital Bra je m'appelle</t>
  </si>
  <si>
    <t>6VObnIkLVruX4UVyxWhlqm</t>
  </si>
  <si>
    <t>Skyfall</t>
  </si>
  <si>
    <t>XL Recordings/Columbia</t>
  </si>
  <si>
    <t>6VSaNvPPagk4U5Skxp6XfV</t>
  </si>
  <si>
    <t>6VciS3dRMpZhJiDxT8ArFi</t>
  </si>
  <si>
    <t>Bizarrap, Young Miko</t>
  </si>
  <si>
    <t>Young Miko: Bzrp Music Sessions, Vol. 58</t>
  </si>
  <si>
    <t>6Vf5qHrEJSkVYgyvYJ6QXs</t>
  </si>
  <si>
    <t>6Vgtvd7I5yopJdBuxqjBd2</t>
  </si>
  <si>
    <t>Your Man</t>
  </si>
  <si>
    <t>6VhuP99TE6gYNQRJIlAWFD</t>
  </si>
  <si>
    <t>6Vn1vje8yMw2OY6IOk9dkH</t>
  </si>
  <si>
    <t>6VpQdig9pdpTSIFItgkJV5</t>
  </si>
  <si>
    <t>6VrBWh90BiwWmwKtvwWFcq</t>
  </si>
  <si>
    <t>Ambiente</t>
  </si>
  <si>
    <t>6VrCmhRBFnuGKmtNfk4jDs</t>
  </si>
  <si>
    <t>Marshmello, Lil Peep</t>
  </si>
  <si>
    <t>Spotlight</t>
  </si>
  <si>
    <t>Joytime Collective / Lil Peep</t>
  </si>
  <si>
    <t>6VrQTLzzuyGIYjUDe4kAZk</t>
  </si>
  <si>
    <t>Un Coco</t>
  </si>
  <si>
    <t>6VsvKPJ4xjVNKpI8VVZ3SV</t>
  </si>
  <si>
    <t>invisible string</t>
  </si>
  <si>
    <t>6VzcQuzTNTMFnJ6rBSaLH9</t>
  </si>
  <si>
    <t>Fine Line</t>
  </si>
  <si>
    <t>6W9l02gRsXVxzIuQC1oc1X</t>
  </si>
  <si>
    <t>pretty isn’t pretty</t>
  </si>
  <si>
    <t>0.00394</t>
  </si>
  <si>
    <t>6WBTeFDEfAJbaSUUc1V1xQ</t>
  </si>
  <si>
    <t>Lost In Japan</t>
  </si>
  <si>
    <t>6WbADFqMvR8N5u0BvtsWQE</t>
  </si>
  <si>
    <t>0.00179</t>
  </si>
  <si>
    <t>6WbAhuwE6fCOriBu5786X1</t>
  </si>
  <si>
    <t>6WbTTAGKrQtCQvmc5BuYfh</t>
  </si>
  <si>
    <t>Girls in the Hood</t>
  </si>
  <si>
    <t>0.00824</t>
  </si>
  <si>
    <t>6WhzFzROw3aq3rPWjgYlxr</t>
  </si>
  <si>
    <t>Kiiara</t>
  </si>
  <si>
    <t>Gold</t>
  </si>
  <si>
    <t>6WkJ2OK163XXS2oARUC9JM</t>
  </si>
  <si>
    <t>Aaron Smith, Krono, Luvli</t>
  </si>
  <si>
    <t>Dancin (feat. Luvli) - Krono Remix</t>
  </si>
  <si>
    <t>6WlxcZKpEV6Bwe9InoVhMp</t>
  </si>
  <si>
    <t>WIFI LIT</t>
  </si>
  <si>
    <t>0.064</t>
  </si>
  <si>
    <t>6WrI0LAC5M1Rw2MnX2ZvEg</t>
  </si>
  <si>
    <t>6Ww0J5EFjiPxkgZpEkRQVN</t>
  </si>
  <si>
    <t>Eminem, Kehlani</t>
  </si>
  <si>
    <t>Nowhere Fast (feat. Kehlani)</t>
  </si>
  <si>
    <t>6WzRpISELf3YglGAh7TXcG</t>
  </si>
  <si>
    <t>Popular (with Playboi Carti &amp; Madonna) - From The Idol Vol. 1 (Music from the HBO Original Series)</t>
  </si>
  <si>
    <t>6X29iaaazwho3ab7GNue5r</t>
  </si>
  <si>
    <t>8</t>
  </si>
  <si>
    <t>6X6SdJzxyw7GzxwP2fr9WV</t>
  </si>
  <si>
    <t>0.0445</t>
  </si>
  <si>
    <t>6XBjCetHKdO5L9cwMDVffw</t>
  </si>
  <si>
    <t>Anuel AA, Zion</t>
  </si>
  <si>
    <t>Hipócrita</t>
  </si>
  <si>
    <t>6XHVuErjQ4XNm6nDPVCxVX</t>
  </si>
  <si>
    <t>Chris Brown, Drake</t>
  </si>
  <si>
    <t>No Guidance (feat. Drake)</t>
  </si>
  <si>
    <t>6XO8RlYuJCiI0v3IA48FeJ</t>
  </si>
  <si>
    <t>Marshmello, Juice WRLD</t>
  </si>
  <si>
    <t>Bye Bye</t>
  </si>
  <si>
    <t>Joytime Collective/Grade A Productions/Interscope Records</t>
  </si>
  <si>
    <t>6XOYVSmNDjKUNMXooU4s4z</t>
  </si>
  <si>
    <t>No Vacancy</t>
  </si>
  <si>
    <t>6XSqqQIy7Lm7SnwxS4NrGx</t>
  </si>
  <si>
    <t>6XXKB32Om6WuXg3uEWwTob</t>
  </si>
  <si>
    <t>imperfect for you</t>
  </si>
  <si>
    <t>6XXYdF6pJR1K3wKvuxmu7n</t>
  </si>
  <si>
    <t>6XaJfhwof7qIgbbXO5tIQI</t>
  </si>
  <si>
    <t>Kali Uchis, Peso Pluma</t>
  </si>
  <si>
    <t>Igual Que Un Ángel (with Peso Pluma)</t>
  </si>
  <si>
    <t>6XbtvPmIpyCbjuT0e8cQtp</t>
  </si>
  <si>
    <t>6Xgq7MvZiet0hVi3KaDSgJ</t>
  </si>
  <si>
    <t>6Xj014IHwbLVjiVT6H89on</t>
  </si>
  <si>
    <t>Kenia OS</t>
  </si>
  <si>
    <t>Malas Decisiones</t>
  </si>
  <si>
    <t>6XjDF6nds4DE2BBbagZol6</t>
  </si>
  <si>
    <t>FloyyMenor, Cris Mj</t>
  </si>
  <si>
    <t>Gata Only</t>
  </si>
  <si>
    <t>FloyyMenor under exclusive license to UnitedMasters LLC</t>
  </si>
  <si>
    <t>6XjEOPgbgHKcaHcunEHSJJ</t>
  </si>
  <si>
    <t>Veysel, Gzuz</t>
  </si>
  <si>
    <t>UFF</t>
  </si>
  <si>
    <t>Bela Boyz</t>
  </si>
  <si>
    <t>6XlSyYFTU1nodeWwwzVgTV</t>
  </si>
  <si>
    <t>Pharrell Williams, Camila Cabello</t>
  </si>
  <si>
    <t>Sangria Wine</t>
  </si>
  <si>
    <t>6Xom58OOXk2SoU711L2IXO</t>
  </si>
  <si>
    <t>Moscow Mule</t>
  </si>
  <si>
    <t>6XqvFyJGdUD5IWee02ARKU</t>
  </si>
  <si>
    <t>6XsFgTG4dY768oIB4Dmeu0</t>
  </si>
  <si>
    <t>Ghea Indrawari</t>
  </si>
  <si>
    <t>Jiwa Yang Bersedih</t>
  </si>
  <si>
    <t>HITS Records</t>
  </si>
  <si>
    <t>6Y46tOTRhkBamosyuWa6YX</t>
  </si>
  <si>
    <t>ROSALÍA, The Weeknd</t>
  </si>
  <si>
    <t>LA FAMA</t>
  </si>
  <si>
    <t>6Y4PDQv4XjYjHLeLmvyOt0</t>
  </si>
  <si>
    <t>Sech, Ozuna</t>
  </si>
  <si>
    <t>Si Te Vas</t>
  </si>
  <si>
    <t>6YAxCn4juTWn5hWl2hzHGw</t>
  </si>
  <si>
    <t>You Better Move</t>
  </si>
  <si>
    <t>6YC5ibtCMyXU1RQ1LkQLIn</t>
  </si>
  <si>
    <t>6YJdPrH3i2POzu7hdHIRrb</t>
  </si>
  <si>
    <t>Ariana Grande, Liz Gillies</t>
  </si>
  <si>
    <t>6YOfGIE6iFxC7G8OlGGvzW</t>
  </si>
  <si>
    <t>ROCKSTAR</t>
  </si>
  <si>
    <t>6YZdkObH88npeKrrkb8Ggf</t>
  </si>
  <si>
    <t>Enrique Iglesias, Wisin</t>
  </si>
  <si>
    <t>DUELE EL CORAZON (feat. Wisin)</t>
  </si>
  <si>
    <t>6YnzBV7YkaXZNCK3tlnCfg</t>
  </si>
  <si>
    <t>MCI</t>
  </si>
  <si>
    <t>6Yocr5JJOjupv71R5uhye5</t>
  </si>
  <si>
    <t>Capital Bra, Luciano, Eno</t>
  </si>
  <si>
    <t>Roli Glitzer Glitzer</t>
  </si>
  <si>
    <t>6YvqWjhGD8mB5QXcbcUKtx</t>
  </si>
  <si>
    <t>6Yx181fZzA0YE2EkUsYruq</t>
  </si>
  <si>
    <t>Big Plans</t>
  </si>
  <si>
    <t>6YzQOngfcV0W9F8UOTnEEK</t>
  </si>
  <si>
    <t>13 Organisé, SCH, Kofs, Jul, Naps, Soso Maness, Elams, Solda, Houari</t>
  </si>
  <si>
    <t>6Z165JvPnS8PYvGW8oLGLc</t>
  </si>
  <si>
    <t>6Z4rRhYZVQsYKmrxD40tru</t>
  </si>
  <si>
    <t>Riar Saab, Abhijay Sharma</t>
  </si>
  <si>
    <t>Obsessed</t>
  </si>
  <si>
    <t>Mass Appeal India, LLC</t>
  </si>
  <si>
    <t>6Z4rmc0uujCpl8yXe3yjgI</t>
  </si>
  <si>
    <t>Whip (feat. Travis Scott)</t>
  </si>
  <si>
    <t>6ZIuit0z4eQg77F1RGkp0L</t>
  </si>
  <si>
    <t>6ZRuF2n1CQxyxxAAWsKJOy</t>
  </si>
  <si>
    <t>Kehlani, Ty Dolla $ign</t>
  </si>
  <si>
    <t>Nights Like This (feat. Ty Dolla $ign)</t>
  </si>
  <si>
    <t>6ZZf5a8oiInHDkBe9zXfLP</t>
  </si>
  <si>
    <t>Curtains</t>
  </si>
  <si>
    <t>0.0989</t>
  </si>
  <si>
    <t>6Za3190Sbw39BBC77WSS1C</t>
  </si>
  <si>
    <t>6ZelF5APDN5r6XnFqcnvWR</t>
  </si>
  <si>
    <t>Migos, Travis Scott, Young Thug</t>
  </si>
  <si>
    <t>Give No Fxk</t>
  </si>
  <si>
    <t>6ZfXA2xakAvphXOSOJ3u1W</t>
  </si>
  <si>
    <t>When I Look At You</t>
  </si>
  <si>
    <t>6Zisja44KqMZj4GM4UY6Yv</t>
  </si>
  <si>
    <t>6LACK, Offset</t>
  </si>
  <si>
    <t>Balenciaga Challenge (feat. Offset)</t>
  </si>
  <si>
    <t>6ZprqcYFC6D9eIZaCoqrSn</t>
  </si>
  <si>
    <t>Drake, Bad Bunny</t>
  </si>
  <si>
    <t>Gently (feat. Bad Bunny)</t>
  </si>
  <si>
    <t>6ZuahEctZD6w75peme58hm</t>
  </si>
  <si>
    <t>6Zw25LRLP0j0MsezDFIUM4</t>
  </si>
  <si>
    <t>6a1hzBiTkgqTsDA0Xgfh9z</t>
  </si>
  <si>
    <t>6a4GH1gljLL7VvmO9u5O92</t>
  </si>
  <si>
    <t>Don’t Break My Heart</t>
  </si>
  <si>
    <t>6aH3QgooXRmx8k8jzrSm3V</t>
  </si>
  <si>
    <t>A l'ammoniaque</t>
  </si>
  <si>
    <t>6alCTRgBPoeAFi2N4il9Q4</t>
  </si>
  <si>
    <t>6aoGtdWXBkYQ2O2wnyIz2x</t>
  </si>
  <si>
    <t>Kygo, Chelsea Cutler</t>
  </si>
  <si>
    <t>Not Ok</t>
  </si>
  <si>
    <t>6ap9lSRJ0iLriGLqoJ44cq</t>
  </si>
  <si>
    <t>CITY OF ANGELS</t>
  </si>
  <si>
    <t>0.042</t>
  </si>
  <si>
    <t>6b2HYgqcK9mvktt4GxAu72</t>
  </si>
  <si>
    <t>6b2RcmUt1g9N9mQ3CbjX2Y</t>
  </si>
  <si>
    <t>How Do You Sleep?</t>
  </si>
  <si>
    <t>6b2mfHMqWCA74XmUuVJm8r</t>
  </si>
  <si>
    <t>6b5P51m8xx2XA6U7sdNZ5E</t>
  </si>
  <si>
    <t>Alone Again</t>
  </si>
  <si>
    <t>6b81dy3WjbozXK6b7C1gu5</t>
  </si>
  <si>
    <t>Dasha</t>
  </si>
  <si>
    <t>Austin</t>
  </si>
  <si>
    <t>VERSION III</t>
  </si>
  <si>
    <t>6b8Be6ljOzmkOmFslEb23P</t>
  </si>
  <si>
    <t>24K Magic</t>
  </si>
  <si>
    <t>6bGMSP3H9YqkmaLnaJTIoF</t>
  </si>
  <si>
    <t>6bGwKHXHNLmTy6yt147FPh</t>
  </si>
  <si>
    <t>Pusha T</t>
  </si>
  <si>
    <t>If You Know You Know</t>
  </si>
  <si>
    <t>6bLopGnirdrilrpdVB6Um1</t>
  </si>
  <si>
    <t>The Greatest</t>
  </si>
  <si>
    <t>6bM4daGlfZHtKMQp8tEqVz</t>
  </si>
  <si>
    <t>Bausa, Juju</t>
  </si>
  <si>
    <t>2012</t>
  </si>
  <si>
    <t>6bMIExEulvwM2X6zsuiYwr</t>
  </si>
  <si>
    <t>Tory Lanez, Gunna</t>
  </si>
  <si>
    <t>MiAMi (feat. Gunna)</t>
  </si>
  <si>
    <t>6bNuwzORFWORu9Ym7dBCPl</t>
  </si>
  <si>
    <t>6bOkaEXc5CopinGazSLokx</t>
  </si>
  <si>
    <t>WHAT'S GOOD</t>
  </si>
  <si>
    <t>6bQ5823aHmFVKLZW8E7rRo</t>
  </si>
  <si>
    <t>Duki, De La Ghetto, Quevedo</t>
  </si>
  <si>
    <t>Si Quieren Frontear</t>
  </si>
  <si>
    <t>6bTdZ7xfKp3NqqADJ8HLyj</t>
  </si>
  <si>
    <t>Matuê, WIU, Teto</t>
  </si>
  <si>
    <t>Vampiro</t>
  </si>
  <si>
    <t>6bWBLZLBRQEJ5KsLicouNB</t>
  </si>
  <si>
    <t>6bXSYxP6WDlNCr6Jk1H3MW</t>
  </si>
  <si>
    <t>6bnF93Rx87YqUBLSgjiMU8</t>
  </si>
  <si>
    <t>6bpq1jGkVz66Q3LYeoXdjZ</t>
  </si>
  <si>
    <t>Lil Nas X, Doja Cat</t>
  </si>
  <si>
    <t>SCOOP (feat. Doja Cat)</t>
  </si>
  <si>
    <t>6btdl1Vl6Ta5lUwUSOFW2H</t>
  </si>
  <si>
    <t>0.0792</t>
  </si>
  <si>
    <t>6bvfJf4KjonPMuPfGfy3S2</t>
  </si>
  <si>
    <t>6c1QaQHdDhtFMfUkhueuXK</t>
  </si>
  <si>
    <t>Red Velvet - IRENE &amp; SEULGI</t>
  </si>
  <si>
    <t>Monster</t>
  </si>
  <si>
    <t>6c7D34787LOtPm8tzhsLgH</t>
  </si>
  <si>
    <t>6cAKeFFYW2aClZSUyvqAEW</t>
  </si>
  <si>
    <t>Isaiah Firebrace</t>
  </si>
  <si>
    <t>It's Gotta Be You</t>
  </si>
  <si>
    <t>6cFZ4PLC19taNlpl9pbGMf</t>
  </si>
  <si>
    <t>6cHxkkZ3TZUKsjd13pIO1p</t>
  </si>
  <si>
    <t>Puta Madre - Bonustrack</t>
  </si>
  <si>
    <t>6cPyTS0Kk2sc4xQwC93kOg</t>
  </si>
  <si>
    <t>Break Up Every Night</t>
  </si>
  <si>
    <t>0.00411</t>
  </si>
  <si>
    <t>6cQ08IpBxxfGcSKxqE3NmB</t>
  </si>
  <si>
    <t>6cQnrSlTxhHCCiUpKrs7g3</t>
  </si>
  <si>
    <t>0.00781</t>
  </si>
  <si>
    <t>6cS9PmLky2NhLOhpIsUlow</t>
  </si>
  <si>
    <t>Gnat</t>
  </si>
  <si>
    <t>6cjSh516BbrNUs213jDAGm</t>
  </si>
  <si>
    <t>benny blanco, Juice WRLD</t>
  </si>
  <si>
    <t>Graduation (with Juice WRLD)</t>
  </si>
  <si>
    <t>Friends Keep Secrets, under exclusive license to Interscope Records</t>
  </si>
  <si>
    <t>6clzeGvi1CFioMOolbAOlX</t>
  </si>
  <si>
    <t>Stay With Me (with Justin Timberlake, Halsey &amp; Pharrell)</t>
  </si>
  <si>
    <t>6csZYoffpZ7iuSw83x2zVy</t>
  </si>
  <si>
    <t>6cx06DFPPHchuUAcTxznu9</t>
  </si>
  <si>
    <t>Joel Corry, MNEK</t>
  </si>
  <si>
    <t>Head &amp; Heart (feat. MNEK)</t>
  </si>
  <si>
    <t>6cy3ki60hLwimwIje7tALf</t>
  </si>
  <si>
    <t>0.0334</t>
  </si>
  <si>
    <t>6dBUzqjtbnIa1TwYbyw5CM</t>
  </si>
  <si>
    <t>Lovers Rock</t>
  </si>
  <si>
    <t>7.53e-06</t>
  </si>
  <si>
    <t>6dNB3XdAzx7kTf5wa8Rg89</t>
  </si>
  <si>
    <t>6dPyzkyZwoj9LqjQXOFdVv</t>
  </si>
  <si>
    <t>Press</t>
  </si>
  <si>
    <t>6dTA6y0C2ReQklntzZl8l3</t>
  </si>
  <si>
    <t>The Story Of Us (Taylor's Version)</t>
  </si>
  <si>
    <t>6dVZCbi9CYtD9LjAHXRjIG</t>
  </si>
  <si>
    <t>Future, Kendrick Lamar</t>
  </si>
  <si>
    <t>Mask Off (feat. Kendrick Lamar) - Remix</t>
  </si>
  <si>
    <t>6dXiWwFrcGieqnoLYzPNp5</t>
  </si>
  <si>
    <t>Mahalini</t>
  </si>
  <si>
    <t>Sial</t>
  </si>
  <si>
    <t>6dgUya35uo964z7GZXM07g</t>
  </si>
  <si>
    <t>Nonsense</t>
  </si>
  <si>
    <t>6dmXZ9B5HdFAyzHeTneYBK</t>
  </si>
  <si>
    <t>6dpLxbF7lfCAnC9QRTjNLK</t>
  </si>
  <si>
    <t>Good Neighbours</t>
  </si>
  <si>
    <t>Home</t>
  </si>
  <si>
    <t>Some Action</t>
  </si>
  <si>
    <t>6e2PtJYcltVk76nLwxBzRn</t>
  </si>
  <si>
    <t>Logic, Ryan Tedder</t>
  </si>
  <si>
    <t>One Day (feat. Ryan Tedder)</t>
  </si>
  <si>
    <t>6e9Ew4AECYwY5Xgs2ZKMgp</t>
  </si>
  <si>
    <t>Mercedes Tintia</t>
  </si>
  <si>
    <t>6eGMMPRVYzpssGgednRvzU</t>
  </si>
  <si>
    <t>6eJUG282cUKuIoa72sEsqO</t>
  </si>
  <si>
    <t>Ivete Sangalo, LUDMILLA</t>
  </si>
  <si>
    <t>Macetando</t>
  </si>
  <si>
    <t>IM Music</t>
  </si>
  <si>
    <t>6ePyl2ns4b7MVYhjsj32ZK</t>
  </si>
  <si>
    <t>Intro: Singularity</t>
  </si>
  <si>
    <t>6eT2V7nKXyMf47TwPbtgAD</t>
  </si>
  <si>
    <t>Seek &amp; Destroy</t>
  </si>
  <si>
    <t>6eT7xZZlB2mwyzJ2sUKG6w</t>
  </si>
  <si>
    <t>White Iverson</t>
  </si>
  <si>
    <t>6eUncuJutsFi9BGO1JaBHh</t>
  </si>
  <si>
    <t>If I'm Lucky</t>
  </si>
  <si>
    <t>6eVxH9Kyanzrw636zJRPcw</t>
  </si>
  <si>
    <t>Errbody</t>
  </si>
  <si>
    <t>0.000407</t>
  </si>
  <si>
    <t>6eYxmK9fdL4hwLnXG2zY3s</t>
  </si>
  <si>
    <t>6eiztdXRkooWsBt2xToMWI</t>
  </si>
  <si>
    <t>Make Believe</t>
  </si>
  <si>
    <t>6ex1Pz3pntgy4NPtxHXN2V</t>
  </si>
  <si>
    <t>6f3Slt0GbA2bPZlz0aIFXN</t>
  </si>
  <si>
    <t>The Business</t>
  </si>
  <si>
    <t>6f5ExP43esnvdKPddwKXJH</t>
  </si>
  <si>
    <t>NEIKED, Mae Muller, Polo G</t>
  </si>
  <si>
    <t>Better Days (NEIKED x Mae Muller x Polo G)</t>
  </si>
  <si>
    <t>0.0018</t>
  </si>
  <si>
    <t>6f8wbdo8KU5ETWJA7lapgS</t>
  </si>
  <si>
    <t>6fDC5DIa4bt6NbPZWR1yxM</t>
  </si>
  <si>
    <t>Zombie</t>
  </si>
  <si>
    <t>6fI3tBVND8zUXZi9rr2Yps</t>
  </si>
  <si>
    <t>Take One</t>
  </si>
  <si>
    <t>6fLVTVaHWaEfVKfEgbkf4D</t>
  </si>
  <si>
    <t>Losses</t>
  </si>
  <si>
    <t>6fMzgFFGzWCwiHMzDzNpp5</t>
  </si>
  <si>
    <t>6fOOKqQWcSy33ApU1wqkkW</t>
  </si>
  <si>
    <t>6fRxMU4LWwyaSSowV441IU</t>
  </si>
  <si>
    <t>6fTt0CH2t0mdeB2N9XFG5r</t>
  </si>
  <si>
    <t>6fWa5CRgy0z30OeGZyMBvD</t>
  </si>
  <si>
    <t>Rod Wave</t>
  </si>
  <si>
    <t>Heart On Ice</t>
  </si>
  <si>
    <t>6fcQIY5VSFNrK4YzDoljPQ</t>
  </si>
  <si>
    <t>Parangolé, Leo Santana</t>
  </si>
  <si>
    <t>Perna Bamba</t>
  </si>
  <si>
    <t>Penta Entretenimento / Salvador Produções</t>
  </si>
  <si>
    <t>6feiJqgHqeSvkGUzf11AYs</t>
  </si>
  <si>
    <t>Remember (with David Guetta)</t>
  </si>
  <si>
    <t>0.0682</t>
  </si>
  <si>
    <t>6flur5o18COKeafnjLHRiJ</t>
  </si>
  <si>
    <t>Lil Pump, Lil Wayne</t>
  </si>
  <si>
    <t>Be Like Me (feat. Lil Wayne)</t>
  </si>
  <si>
    <t>Warner Bros.</t>
  </si>
  <si>
    <t>0.00335</t>
  </si>
  <si>
    <t>6fmQjRuo7XvRFCK2qex5hQ</t>
  </si>
  <si>
    <t>Jerry Di</t>
  </si>
  <si>
    <t>Mi Cuarto</t>
  </si>
  <si>
    <t>Nacho</t>
  </si>
  <si>
    <t>6foxplXS0YEq8cO374Lty4</t>
  </si>
  <si>
    <t>6ft4hAq6yde8jPZY2i5zLr</t>
  </si>
  <si>
    <t>MEDUZA, Dermot Kennedy</t>
  </si>
  <si>
    <t>Paradise (feat. Dermot Kennedy)</t>
  </si>
  <si>
    <t>6fujklziTHa8uoM5OQSfIo</t>
  </si>
  <si>
    <t>Rae Sremmurd, Gucci Mane</t>
  </si>
  <si>
    <t>Black Beatles</t>
  </si>
  <si>
    <t>6fwdbPMwP1zVStm8FybmkO</t>
  </si>
  <si>
    <t>21 Savage, Metro Boomin, Future</t>
  </si>
  <si>
    <t>X (feat. Future)</t>
  </si>
  <si>
    <t>6fxVffaTuwjgEk5h9QyRjy</t>
  </si>
  <si>
    <t>6g1NlCpW7fgqDnWbCCDrHl</t>
  </si>
  <si>
    <t>6gBFPUFcJLzWGx4lenP6h2</t>
  </si>
  <si>
    <t>goosebumps</t>
  </si>
  <si>
    <t>6gFtgkh8ShkrJn52Cbdhxy</t>
  </si>
  <si>
    <t>Cut My Lip</t>
  </si>
  <si>
    <t>6gI9b2VsoWhjhIuIeToDVs</t>
  </si>
  <si>
    <t>6gMj2DzKR2PjrrbNSwcGFR</t>
  </si>
  <si>
    <t>Anuel AA, Quevedo, Maluma, Mambo Kingz, DJ Luian</t>
  </si>
  <si>
    <t>OA</t>
  </si>
  <si>
    <t>6gPPoRYJwCsoB2VVdPJfmo</t>
  </si>
  <si>
    <t>Miserable Man</t>
  </si>
  <si>
    <t>6gTJaPuj8DT8RjuDJyBgzP</t>
  </si>
  <si>
    <t>Don't</t>
  </si>
  <si>
    <t>6gcuJpHu0Ey30D5WR76y98</t>
  </si>
  <si>
    <t>0.0147</t>
  </si>
  <si>
    <t>6gi6y1xwmVszDWkUqab1qw</t>
  </si>
  <si>
    <t>JACKBOYS, Travis Scott, Young Thug</t>
  </si>
  <si>
    <t>OUT WEST (feat. Young Thug)</t>
  </si>
  <si>
    <t>6gm12xlADJwiBbHIKBXzGW</t>
  </si>
  <si>
    <t>Residente</t>
  </si>
  <si>
    <t>René</t>
  </si>
  <si>
    <t>6gxKUmycQX7uyMwJcweFjp</t>
  </si>
  <si>
    <t>Lil Baby, 42 Dugg</t>
  </si>
  <si>
    <t>We Paid (feat. 42 Dugg)</t>
  </si>
  <si>
    <t>6gzIcEUuswJQGfJNPYMjjv</t>
  </si>
  <si>
    <t>Hard Work Pays Off</t>
  </si>
  <si>
    <t>6h5PAsRni4IRlxWr6uDPTP</t>
  </si>
  <si>
    <t>6hFwju6M40CKovKBPu5IpY</t>
  </si>
  <si>
    <t>Jovem Dionisio</t>
  </si>
  <si>
    <t>ACORDA PEDRINHO</t>
  </si>
  <si>
    <t>6hH6QJ9ZAO0Z6m7PfvLoXW</t>
  </si>
  <si>
    <t>CHICKEN TERIYAKI</t>
  </si>
  <si>
    <t>6hLkeOMrhZ2CMLBp2of576</t>
  </si>
  <si>
    <t>Wanted</t>
  </si>
  <si>
    <t>6hcqxx32EL884qpJXDstsA</t>
  </si>
  <si>
    <t>Meer</t>
  </si>
  <si>
    <t>6hf0RpxTbOprT5nnwzkk8e</t>
  </si>
  <si>
    <t>0.0261</t>
  </si>
  <si>
    <t>6hkfgHhYXyDVYahUOZhGRd</t>
  </si>
  <si>
    <t>Science Fiction</t>
  </si>
  <si>
    <t>6hw1Sy9wZ8UCxYGdpKrU6M</t>
  </si>
  <si>
    <t>6hwGwCfCwHoSJQw7AYPEQu</t>
  </si>
  <si>
    <t>2023 Jere Klein</t>
  </si>
  <si>
    <t>0.00362</t>
  </si>
  <si>
    <t>6hyQVqfHFvsJDjcmj4qrHf</t>
  </si>
  <si>
    <t>Fun Tonight</t>
  </si>
  <si>
    <t>0.364</t>
  </si>
  <si>
    <t>6hzi3AGB39FjxFqcjgbWs7</t>
  </si>
  <si>
    <t>Deux frères</t>
  </si>
  <si>
    <t>6i0V12jOa3mr6uu4WYhUBr</t>
  </si>
  <si>
    <t>Heathens</t>
  </si>
  <si>
    <t>6i1g5ZRmJZAkDwBaUZ3f2i</t>
  </si>
  <si>
    <t>Luar La L</t>
  </si>
  <si>
    <t>Caile</t>
  </si>
  <si>
    <t>La Mafia Urbana Corp.</t>
  </si>
  <si>
    <t>6i759FCuKx713ZnYjtpQGU</t>
  </si>
  <si>
    <t>True Colors</t>
  </si>
  <si>
    <t>6i7zAdNhzUN2k1HcrBxPHG</t>
  </si>
  <si>
    <t>Ofenbach, Quarterhead, Norma Jean Martine</t>
  </si>
  <si>
    <t>Head Shoulders Knees &amp; Toes (feat. Norma Jean Martine)</t>
  </si>
  <si>
    <t>6iBlllot0wdy8f7V5t8OnR</t>
  </si>
  <si>
    <t>6iF4RgIjDvDqyW13PezSj3</t>
  </si>
  <si>
    <t>Single Soon</t>
  </si>
  <si>
    <t>0.00863</t>
  </si>
  <si>
    <t>6iYMfxznTBlcVOgRHab2W0</t>
  </si>
  <si>
    <t>Sunflower, Vol. 6</t>
  </si>
  <si>
    <t>6id0KJ3XgvJLSzyMtHBj67</t>
  </si>
  <si>
    <t>6igOR5QCn09zAVF2ikZjsV</t>
  </si>
  <si>
    <t>Surf (feat. Gunna)</t>
  </si>
  <si>
    <t>6iiAfo4wTA2CVC3Uwx9uh8</t>
  </si>
  <si>
    <t>You’re Not Sorry (Taylor’s Version)</t>
  </si>
  <si>
    <t>6irysuQyZWd7Bjj7ePiOs2</t>
  </si>
  <si>
    <t>Jhayco</t>
  </si>
  <si>
    <t>Holanda</t>
  </si>
  <si>
    <t>6isTQfKXhNO3EyJd9mSxx8</t>
  </si>
  <si>
    <t>Lil Nas X, Miley Cyrus</t>
  </si>
  <si>
    <t>AM I DREAMING (feat. Miley Cyrus)</t>
  </si>
  <si>
    <t>6it15CsDlkqB7N4lF0C1qM</t>
  </si>
  <si>
    <t>Caro</t>
  </si>
  <si>
    <t>6iyp6udVpLuq3MCUulZT4h</t>
  </si>
  <si>
    <t>6jA8HL9i4QGzsj6fjoxp8Y</t>
  </si>
  <si>
    <t>Martin Garrix, Troye Sivan</t>
  </si>
  <si>
    <t>There for You</t>
  </si>
  <si>
    <t>6jA8JUuPCGYjFcgw0AoM5T</t>
  </si>
  <si>
    <t>Reik, Ozuna, Wisin</t>
  </si>
  <si>
    <t>Me Niego (feat. Ozuna &amp; Wisin)</t>
  </si>
  <si>
    <t>0.0543</t>
  </si>
  <si>
    <t>6jT85s2dZ55HBqjXYi2rfI</t>
  </si>
  <si>
    <t>6jfEZdUJ2Yla6h7gTJgKuo</t>
  </si>
  <si>
    <t>Walk Me Home</t>
  </si>
  <si>
    <t>6jjYDGxVJsWS0a5wlVF5vS</t>
  </si>
  <si>
    <t>6jmZlyf9DxcIoRrjw02YXm</t>
  </si>
  <si>
    <t>Lil Nas X, Billy Ray Cyrus, Mason Ramsey, Young Thug</t>
  </si>
  <si>
    <t>6jmngk8Fwup05JZ6kgXEGX</t>
  </si>
  <si>
    <t>Walking The Wire</t>
  </si>
  <si>
    <t>6jreFSOTUAViWjKyzOC4Kg</t>
  </si>
  <si>
    <t>Alesso</t>
  </si>
  <si>
    <t>REMEDY</t>
  </si>
  <si>
    <t>6juLaduD4STCUDWT0AYun4</t>
  </si>
  <si>
    <t>K/DA, Madison Beer, (G)I-DLE, Lexie Liu, Jaira Burns, Seraphine, League of Legends</t>
  </si>
  <si>
    <t>6jy9yJfgCsMHdu2Oz4BGKX</t>
  </si>
  <si>
    <t>Papi’s Home</t>
  </si>
  <si>
    <t>6kPJZM97LwdG9QIsT7khp6</t>
  </si>
  <si>
    <t>6kWxIqQDsKFYCJGbU4AjCX</t>
  </si>
  <si>
    <t>Hardest To Love</t>
  </si>
  <si>
    <t>0.0909</t>
  </si>
  <si>
    <t>6kXNnS7JJz0nAv4XEwEmQJ</t>
  </si>
  <si>
    <t>Avicii, Imagine Dragons</t>
  </si>
  <si>
    <t>Heart Upon My Sleeve (feat. Imagine Dragons)</t>
  </si>
  <si>
    <t>6kYGOFNUMxpab09L5Ukoke</t>
  </si>
  <si>
    <t>Rich Spirit</t>
  </si>
  <si>
    <t>6kex4EBAj0WHXDKZMEJaaF</t>
  </si>
  <si>
    <t>Jason Derulo, Nicki Minaj, Ty Dolla $ign</t>
  </si>
  <si>
    <t>Swalla (feat. Nicki Minaj &amp; Ty Dolla $ign)</t>
  </si>
  <si>
    <t>6kig1UFggPUyZBCvXD3Wod</t>
  </si>
  <si>
    <t>Metro Boomin, Offset, Drake</t>
  </si>
  <si>
    <t>No Complaints (feat. Offset &amp; Drake) (Bonus)</t>
  </si>
  <si>
    <t>6klLvorLoo1sxvZcjJIY8I</t>
  </si>
  <si>
    <t>YoungBoy Never Broke Again</t>
  </si>
  <si>
    <t>Make No Sense</t>
  </si>
  <si>
    <t>Never Broke Again, LLC</t>
  </si>
  <si>
    <t>6kls8cSlUyHW2BUOkDJIZE</t>
  </si>
  <si>
    <t>Ellie Goulding, Juice WRLD</t>
  </si>
  <si>
    <t>Hate Me (with Juice WRLD)</t>
  </si>
  <si>
    <t>6koKhrBBcExADvWuOgceNZ</t>
  </si>
  <si>
    <t>Open Arms (feat. Travis Scott)</t>
  </si>
  <si>
    <t>6kp0inxIexxSiDJfWqq0ZL</t>
  </si>
  <si>
    <t>6ix9ine, DJ SpinKing</t>
  </si>
  <si>
    <t>TATI (feat. DJ Spinking)</t>
  </si>
  <si>
    <t>6krYS8KtmNAYyb5uTZiYW4</t>
  </si>
  <si>
    <t>Dawn FM</t>
  </si>
  <si>
    <t>6kxaaIeowajN7w21PfMLbu</t>
  </si>
  <si>
    <t>So Good</t>
  </si>
  <si>
    <t>6l8mgVN9Xf1hiDIFGA6CTE</t>
  </si>
  <si>
    <t>Beyoncé, Kendrick Lamar</t>
  </si>
  <si>
    <t>AMERICA HAS A PROBLEM (feat. Kendrick Lamar)</t>
  </si>
  <si>
    <t>6lOWoTqVnAWXchddtTH31W</t>
  </si>
  <si>
    <t>Leave a Light On</t>
  </si>
  <si>
    <t>6lU4BQWZomCWRfKSowfezE</t>
  </si>
  <si>
    <t>Emotions</t>
  </si>
  <si>
    <t>0.351</t>
  </si>
  <si>
    <t>6lX6l7OuA3qrnIRfdsr0dw</t>
  </si>
  <si>
    <t>Blessd, Justin Quiles, Lenny Tavárez</t>
  </si>
  <si>
    <t>Medallo</t>
  </si>
  <si>
    <t>6lruHh1jF7ezgbLv72xYmf</t>
  </si>
  <si>
    <t>FML</t>
  </si>
  <si>
    <t>6lt8iodSkYWEV0ifKCSlfg</t>
  </si>
  <si>
    <t>Stripes Like Burberry</t>
  </si>
  <si>
    <t>6lzc0Al0zfZOIFsFvBS1ki</t>
  </si>
  <si>
    <t>State Of Grace (Taylor's Version)</t>
  </si>
  <si>
    <t>0.000328</t>
  </si>
  <si>
    <t>6m2LNopVJKsvBB9l7Z1rwn</t>
  </si>
  <si>
    <t>MC Kevinho</t>
  </si>
  <si>
    <t>Olha A Explosão</t>
  </si>
  <si>
    <t>Olha A Explosao PS</t>
  </si>
  <si>
    <t>6m9qPYXmhge2QhBLfFKnVF</t>
  </si>
  <si>
    <t>Same Drugs</t>
  </si>
  <si>
    <t>6mADjHs6FXdroPzEGW6KVJ</t>
  </si>
  <si>
    <t>bloody valentine</t>
  </si>
  <si>
    <t>0.00021</t>
  </si>
  <si>
    <t>6mAN61JH0dzyZpWslS11jy</t>
  </si>
  <si>
    <t>Rauw Alejandro, Farruko</t>
  </si>
  <si>
    <t>Fantasias</t>
  </si>
  <si>
    <t>6mAz8D1TmlTuef90dbNIiZ</t>
  </si>
  <si>
    <t>6mCqxnyOhr4tHMbRbQL4Yn</t>
  </si>
  <si>
    <t>DJ Snake, Sheck Wes, Offset, 21 Savage, Gucci Mane</t>
  </si>
  <si>
    <t>Enzo (with Sheck Wes, feat. Offset, 21 Savage &amp; Gucci Mane)</t>
  </si>
  <si>
    <t>6mICuAdrwEjh6Y6lroV2Kg</t>
  </si>
  <si>
    <t>Shakira, Maluma</t>
  </si>
  <si>
    <t>Chantaje (feat. Maluma)</t>
  </si>
  <si>
    <t>6mORGLOz79w6VsCRLWYYuK</t>
  </si>
  <si>
    <t>6mQLN3zRtAp6ovjusyYKrV</t>
  </si>
  <si>
    <t>James Arthur, Anne-Marie</t>
  </si>
  <si>
    <t>Rewrite The Stars (with James Arthur &amp; Anne-Marie)</t>
  </si>
  <si>
    <t>6maTPqynTmrkWIralgGaoP</t>
  </si>
  <si>
    <t>Mae Stephens</t>
  </si>
  <si>
    <t>If We Ever Broke Up</t>
  </si>
  <si>
    <t>6mapJIPnQ23RTAevUoE0DL</t>
  </si>
  <si>
    <t>Rae Sremmurd</t>
  </si>
  <si>
    <t>Swang</t>
  </si>
  <si>
    <t>6me7F0aaZjwDo6RJ5MrfBD</t>
  </si>
  <si>
    <t>Richy Mitch &amp; The Coal Miners</t>
  </si>
  <si>
    <t>Evergreen</t>
  </si>
  <si>
    <t>6mmPpaltUZK7xjNlBPQQ0p</t>
  </si>
  <si>
    <t>Desesperados</t>
  </si>
  <si>
    <t>6moU77g9RQyMzHNuKEaQKq</t>
  </si>
  <si>
    <t>6mrKP2jyIQmM0rw6fQryjr</t>
  </si>
  <si>
    <t>6muOWhMh7Tf0UFUtMDBhUR</t>
  </si>
  <si>
    <t>6mw02h3qbWmuq2bJCRjRAe</t>
  </si>
  <si>
    <t>187 Strassenbande, Bonez MC, Gzuz</t>
  </si>
  <si>
    <t>Millionär</t>
  </si>
  <si>
    <t>AUF!KEINEN!FALL!</t>
  </si>
  <si>
    <t>6myUpr3GDR80Dg3zqNTmmG</t>
  </si>
  <si>
    <t>Another Day</t>
  </si>
  <si>
    <t>6mzTuMlbCgEtoCitsszlqP</t>
  </si>
  <si>
    <t>Avicii, Aluna</t>
  </si>
  <si>
    <t>What Would I Change It To (feat. Aluna)</t>
  </si>
  <si>
    <t>6n2P81rPk2RTzwnNNgFOdb</t>
  </si>
  <si>
    <t>Bye</t>
  </si>
  <si>
    <t>6n3HGiq4v35D6eFOSwqYuo</t>
  </si>
  <si>
    <t>Teenage Fever</t>
  </si>
  <si>
    <t>6n4U3TlzUGhdSFbUUhTvLP</t>
  </si>
  <si>
    <t>Walk It Talk It</t>
  </si>
  <si>
    <t>6n8TMVyFKoUmDc4apxceRD</t>
  </si>
  <si>
    <t>Breaking the Habit</t>
  </si>
  <si>
    <t>6nDKrPlXdpomGBgAlO7UdP</t>
  </si>
  <si>
    <t>6nO3tr47nr2P7f3hXb8JIo</t>
  </si>
  <si>
    <t>NAV, Travis Scott</t>
  </si>
  <si>
    <t>Champion (feat. Travis Scott)</t>
  </si>
  <si>
    <t>6nV2dFZXpv1JlqDWBeTXRl</t>
  </si>
  <si>
    <t>6njJR3OIp3oA0Kc4aC9Tzf</t>
  </si>
  <si>
    <t>0.734</t>
  </si>
  <si>
    <t>6nkoWsFZeFt5dUdNmlIceh</t>
  </si>
  <si>
    <t>Bloqueado - Ao Vivo</t>
  </si>
  <si>
    <t>6nsLzJfvp5OLd4mgqUJkpq</t>
  </si>
  <si>
    <t>Waiting For Love</t>
  </si>
  <si>
    <t>6nxQdXa1uAL0rY72wPZu89</t>
  </si>
  <si>
    <t>Love Me Now</t>
  </si>
  <si>
    <t>6o3QUC5oAE4g6WxRIFcZtb</t>
  </si>
  <si>
    <t>6o79O9qBP3OAkWOXajAQIS</t>
  </si>
  <si>
    <t>6ix9ine, A Boogie Wit da Hoodie</t>
  </si>
  <si>
    <t>WAKA (feat. A Boogie Wit da Hoodie)</t>
  </si>
  <si>
    <t>6oJ6le65B3SEqPwMRNXWjY</t>
  </si>
  <si>
    <t>6oX9RuILbVIglevEhbg8iM</t>
  </si>
  <si>
    <t>Nimo</t>
  </si>
  <si>
    <t>KARMA</t>
  </si>
  <si>
    <t>6ocbgoVGwYJhOv1GgI9NsF</t>
  </si>
  <si>
    <t>6odrHMSLjP3aOXC4ipKUC6</t>
  </si>
  <si>
    <t>Yng Lvcas</t>
  </si>
  <si>
    <t>La Bebe</t>
  </si>
  <si>
    <t>6ofuqm2qLMi9lBFEF9mJMb</t>
  </si>
  <si>
    <t>6ojZtz3sZr6ynvejLOqgCj</t>
  </si>
  <si>
    <t>Tiago PZK, Ozuna</t>
  </si>
  <si>
    <t>Nos Comemos (feat. Ozuna)</t>
  </si>
  <si>
    <t>6onwlDmIVKE8bBgyBRSuS0</t>
  </si>
  <si>
    <t>FRIENDS (feat. kiLL edward)</t>
  </si>
  <si>
    <t>6osMzmRHCVETbZMHceLRmh</t>
  </si>
  <si>
    <t>Metro Boomin, Swae Lee, Travis Scott</t>
  </si>
  <si>
    <t>Dreamcatcher (feat. Swae Lee &amp; Travis Scott)</t>
  </si>
  <si>
    <t>6osaMSJh9NguagEDQcZaKx</t>
  </si>
  <si>
    <t>6otePxalBK8AVa20xhZYVQ</t>
  </si>
  <si>
    <t>MIENTRAS ME CURO DEL CORA</t>
  </si>
  <si>
    <t>6p1GHnHSJSma1orNgP7NoE</t>
  </si>
  <si>
    <t>Big Buzz Productions</t>
  </si>
  <si>
    <t>6p8NuHm8uCGnn2Dtbtf7zE</t>
  </si>
  <si>
    <t>Slippery (feat. Gucci Mane)</t>
  </si>
  <si>
    <t>6p8eEdiZLKJH8tcjGZuNTK</t>
  </si>
  <si>
    <t>6pD0ufEQq0xdHSsRbg9LBK</t>
  </si>
  <si>
    <t>6pGuOWYOFDcSgmVvFWRWSv</t>
  </si>
  <si>
    <t>Russ</t>
  </si>
  <si>
    <t>The Flute Song</t>
  </si>
  <si>
    <t>6pK5edDoyrn4mWwRSVc2a5</t>
  </si>
  <si>
    <t>Amor Genuino</t>
  </si>
  <si>
    <t>6pLKMPAUlBCjHjylj2Nbd9</t>
  </si>
  <si>
    <t>Risiko</t>
  </si>
  <si>
    <t>6pQKUKBpwr6GhfhcFFFozo</t>
  </si>
  <si>
    <t>MC Zaquin, MC Rick</t>
  </si>
  <si>
    <t>Não Nasceu pra Namorar</t>
  </si>
  <si>
    <t>Funk Explode Records</t>
  </si>
  <si>
    <t>6pVW5LRWgeLaHudxauOTJU</t>
  </si>
  <si>
    <t>Daryl Hall &amp; John Oates</t>
  </si>
  <si>
    <t>Jingle Bell Rock - Daryl's Version</t>
  </si>
  <si>
    <t>6pYNq0ZwpPVazKzsqpf0G8</t>
  </si>
  <si>
    <t>The Very First Night (Taylor's Version) (From The Vault)</t>
  </si>
  <si>
    <t>6pcywuOeGGWeOQzdUyti6k</t>
  </si>
  <si>
    <t>Glock In My Lap</t>
  </si>
  <si>
    <t>6pgqZ7Iw4LfHlfgWWaRFSY</t>
  </si>
  <si>
    <t>6phY2gnvf9WwCiXlLMQOY3</t>
  </si>
  <si>
    <t>HeMotions</t>
  </si>
  <si>
    <t>6piAUJJQFD8oHDUr0b7l7q</t>
  </si>
  <si>
    <t>6potEImiklXkwD9qFzpu15</t>
  </si>
  <si>
    <t>6pr7X9UZCDn8CruopaNVha</t>
  </si>
  <si>
    <t>DJ Khaled, Future, Lil Baby</t>
  </si>
  <si>
    <t>BIG TIME (feat. Future &amp; Lil Baby)</t>
  </si>
  <si>
    <t>6q2uIyLqASSpv2SIv2ehWK</t>
  </si>
  <si>
    <t>VACATION</t>
  </si>
  <si>
    <t>6q8Lb50EtqNeeJXXe8mMAH</t>
  </si>
  <si>
    <t>6qAcApH8obo8eqatCKUHd9</t>
  </si>
  <si>
    <t>Taylor Swift, Kendrick Lamar</t>
  </si>
  <si>
    <t>Bad Blood (feat. Kendrick Lamar) (Taylor's Version)</t>
  </si>
  <si>
    <t>6qAxQhNfM909QrDGLYEocf</t>
  </si>
  <si>
    <t>Capital Bra, CRO</t>
  </si>
  <si>
    <t>Frühstück in Paris</t>
  </si>
  <si>
    <t>6qCsKKS7Ol63SJW3LOIX5R</t>
  </si>
  <si>
    <t>Plastic Hearts</t>
  </si>
  <si>
    <t>6qDF4wWL49CAVbgT7yuHl8</t>
  </si>
  <si>
    <t>Sigo Extrañándote</t>
  </si>
  <si>
    <t>6qI0MU175Dk2DeoUjlrOpy</t>
  </si>
  <si>
    <t>6qP73DRFGojLuIk1siIhNE</t>
  </si>
  <si>
    <t>The Rudeboyz, Jowell &amp; Randy, Manuel Turizo</t>
  </si>
  <si>
    <t>Dile la Verdad</t>
  </si>
  <si>
    <t>6qdMhG7pRFi0csRlFGvLE4</t>
  </si>
  <si>
    <t>Fedez, Achille Lauro, Orietta Berti</t>
  </si>
  <si>
    <t>MILLE – feat. Orietta Berti</t>
  </si>
  <si>
    <t>6qiiDtFAJjyEhoZVcf6ovL</t>
  </si>
  <si>
    <t>6qj02zSeEJGWZ4c0dn5QzJ</t>
  </si>
  <si>
    <t>Boyfriends</t>
  </si>
  <si>
    <t>6qmvAJSUfVGMubvI2awW7p</t>
  </si>
  <si>
    <t>uh oh</t>
  </si>
  <si>
    <t>6qouBO0wJtYc3k7DfKRUBx</t>
  </si>
  <si>
    <t>Tyler, The Creator, Domo Genesis</t>
  </si>
  <si>
    <t>MANIFESTO (feat. Domo Genesis)</t>
  </si>
  <si>
    <t>6qraVL4IJaIj0IuEexYJNa</t>
  </si>
  <si>
    <t>Explícito</t>
  </si>
  <si>
    <t>6qyS9qBy0mEk3qYaH8mPss</t>
  </si>
  <si>
    <t>Kordhell</t>
  </si>
  <si>
    <t>Murder In My Mind</t>
  </si>
  <si>
    <t>0.00547</t>
  </si>
  <si>
    <t>6r3baE6njwU4aoJq6zPukG</t>
  </si>
  <si>
    <t>6r46lnXFbE9fr2d3KNaGbe</t>
  </si>
  <si>
    <t>Romeo Santos</t>
  </si>
  <si>
    <t>Imitadora</t>
  </si>
  <si>
    <t>6r7ULK6c5CLVvImjTIztl1</t>
  </si>
  <si>
    <t>Floor 555</t>
  </si>
  <si>
    <t>0.000424</t>
  </si>
  <si>
    <t>6rAGFgcGtlIdYxlhDizXNo</t>
  </si>
  <si>
    <t>XXXTENTACION, PnB Rock</t>
  </si>
  <si>
    <t>SMASH! - feat. PnB Rock</t>
  </si>
  <si>
    <t>6rDaCGqcQB1urhpCrrD599</t>
  </si>
  <si>
    <t>Album of the Year - Freestyle</t>
  </si>
  <si>
    <t>6rPO02ozF3bM7NnOV4h6s2</t>
  </si>
  <si>
    <t>Republic/UMLE</t>
  </si>
  <si>
    <t>6rQSrBHf7HlZjtcMZ4S4bO</t>
  </si>
  <si>
    <t>J Balvin, Pharrell Williams, BIA, Sky Rompiendo</t>
  </si>
  <si>
    <t>Safari</t>
  </si>
  <si>
    <t>6rTInqW3YECMkQsBEHw4sd</t>
  </si>
  <si>
    <t>Young Stoner Life, Young Thug, Gunna, Drake</t>
  </si>
  <si>
    <t>Solid (feat. Drake)</t>
  </si>
  <si>
    <t>6rbhaJsE4uLzpPf8WYSHDK</t>
  </si>
  <si>
    <t>6rdkCkjk6D12xRpdMXy0I2</t>
  </si>
  <si>
    <t>New Jeans</t>
  </si>
  <si>
    <t>0.51</t>
  </si>
  <si>
    <t>6rjuKpPydT2SxN15TZpV7r</t>
  </si>
  <si>
    <t>500lbs</t>
  </si>
  <si>
    <t>Galactic Records/Lil Tecca</t>
  </si>
  <si>
    <t>6rrTr2HEAzlpC4KWZxF3S1</t>
  </si>
  <si>
    <t>6s2wpWPFPAgKg2LXxi1Oee</t>
  </si>
  <si>
    <t>Bruce Springsteen</t>
  </si>
  <si>
    <t>Santa Claus Is Comin' to Town - Live at C.W. Post College, Greenvale, NY - December 1975</t>
  </si>
  <si>
    <t>NITRON concepts</t>
  </si>
  <si>
    <t>6sBWmE23q6xQHlnEZ8jYPT</t>
  </si>
  <si>
    <t>6sCvvleqKbeyOkQDieBYgp</t>
  </si>
  <si>
    <t>6sI8Q7TTJeA9exw6hxEqq3</t>
  </si>
  <si>
    <t>MAX, SUGA</t>
  </si>
  <si>
    <t>Blueberry Eyes (feat. SUGA of BTS)</t>
  </si>
  <si>
    <t>6sPBi0qLI6KM3yXX56NxsA</t>
  </si>
  <si>
    <t>Tarcísio do Acordeon</t>
  </si>
  <si>
    <t>Meia Noite (Você tem meu Whatsapp)</t>
  </si>
  <si>
    <t>0.685</t>
  </si>
  <si>
    <t>6sTDhYVVXU3HSDuG7mBLRU</t>
  </si>
  <si>
    <t>6sn8WaooLLVhQvU96wtEAm</t>
  </si>
  <si>
    <t>Save That Shit</t>
  </si>
  <si>
    <t>0.0262</t>
  </si>
  <si>
    <t>6stYbAJgTszHAHZMPxWWCY</t>
  </si>
  <si>
    <t>IAmChino, Pitbull, Yandel, El Chacal</t>
  </si>
  <si>
    <t>Ay Mi Dios</t>
  </si>
  <si>
    <t>Mr. 305 Records</t>
  </si>
  <si>
    <t>6t2ubAB4iSYOuIpRAOGd4t</t>
  </si>
  <si>
    <t>Flo Rida, 99 Percent</t>
  </si>
  <si>
    <t>Cake - Challenge Version</t>
  </si>
  <si>
    <t>0.0729</t>
  </si>
  <si>
    <t>6t4rYZeShwJai1YSs0tWOQ</t>
  </si>
  <si>
    <t>Scars</t>
  </si>
  <si>
    <t>6tByydPskASjm9jTPkNQq0</t>
  </si>
  <si>
    <t>6tCssnvTUREcperDOUTqvA</t>
  </si>
  <si>
    <t>WANNABE</t>
  </si>
  <si>
    <t>0.00795</t>
  </si>
  <si>
    <t>6tDDoYIxWvMLTdKpjFkc1B</t>
  </si>
  <si>
    <t>telepatía</t>
  </si>
  <si>
    <t>EMI / Interscope</t>
  </si>
  <si>
    <t>6tHWl8ows5JOZq9Yfaqn3M</t>
  </si>
  <si>
    <t>6tNQ70jh4OwmPGpYy6R2o9</t>
  </si>
  <si>
    <t>Beautiful Things</t>
  </si>
  <si>
    <t>6tTeRmhhuwDl5Y4UiJdHuO</t>
  </si>
  <si>
    <t>Omah Lay, Justin Bieber</t>
  </si>
  <si>
    <t>attention (with Justin Bieber)</t>
  </si>
  <si>
    <t>6tUgfsOa8PLkoede5nOR7D</t>
  </si>
  <si>
    <t>N.E.R.D, Rihanna, Pharrell Williams</t>
  </si>
  <si>
    <t>Lemon</t>
  </si>
  <si>
    <t>0.00194</t>
  </si>
  <si>
    <t>6tZ3b7ik1QDXFAZlXib0YZ</t>
  </si>
  <si>
    <t>Kevin’s Heart</t>
  </si>
  <si>
    <t>6tarvNiKnEjYMj1VZhlDqR</t>
  </si>
  <si>
    <t>Lil Yachty, Trippie Redd</t>
  </si>
  <si>
    <t>66</t>
  </si>
  <si>
    <t>0.0455</t>
  </si>
  <si>
    <t>6th8IdY4lYeM0QlSQJhhkp</t>
  </si>
  <si>
    <t>LOST IN THE CITADEL</t>
  </si>
  <si>
    <t>0.0963</t>
  </si>
  <si>
    <t>6thXB4RmajS4oZPNiBAKy0</t>
  </si>
  <si>
    <t>6tjituizSxwSmBB5vtgHZE</t>
  </si>
  <si>
    <t>Holly Jolly Christmas</t>
  </si>
  <si>
    <t>0.865</t>
  </si>
  <si>
    <t>6tpHfEM8eaETzlPOARYWfZ</t>
  </si>
  <si>
    <t>Drug Addicts</t>
  </si>
  <si>
    <t>6tsOcBnaKgzK22yEiqRh8P</t>
  </si>
  <si>
    <t>Ariana Grande, Victoria Monét</t>
  </si>
  <si>
    <t>MONOPOLY (with Victoria Monét)</t>
  </si>
  <si>
    <t>0.704</t>
  </si>
  <si>
    <t>6tvQzeCPwOytDlBYCIOY0n</t>
  </si>
  <si>
    <t>Jax Jones, Ina Wroldsen</t>
  </si>
  <si>
    <t>Breathe (feat. Ina Wroldsen)</t>
  </si>
  <si>
    <t>6u0EAxf1OJTLS7CvInuNd7</t>
  </si>
  <si>
    <t>Anitta, ZAAC, Maejor, Tropkillaz, DJ Yuri Martins</t>
  </si>
  <si>
    <t>Vai malandra (feat. Tropkillaz &amp; DJ Yuri Martins)</t>
  </si>
  <si>
    <t>6u3CPnFMKANYgfdiifFOiJ</t>
  </si>
  <si>
    <t>Brent Faiyaz, Dahi, Tyler, The Creator</t>
  </si>
  <si>
    <t>GRAVITY (FEAT. TYLER, THE CREATOR)</t>
  </si>
  <si>
    <t>6u7gmPOz7pzzaeR9xSBpsR</t>
  </si>
  <si>
    <t>my hair</t>
  </si>
  <si>
    <t>6u7jPi22kF8CTQ3rb9DHE7</t>
  </si>
  <si>
    <t>6uAFJ75WDAoAPyCWJAtvks</t>
  </si>
  <si>
    <t>Good In Bed</t>
  </si>
  <si>
    <t>6uAm7pG66O1XesXS9bpHSF</t>
  </si>
  <si>
    <t>Warner Music Group - X5 Music Group</t>
  </si>
  <si>
    <t>6uFn47ACjqYkc0jADwEdj1</t>
  </si>
  <si>
    <t>6uFsE1JgZ20EXyU0JQZbUR</t>
  </si>
  <si>
    <t>6uIIdjYTxxpWOyWuVXrKQO</t>
  </si>
  <si>
    <t>Calle 24, Chino Pacas, Fuerza Regida</t>
  </si>
  <si>
    <t>Que Onda</t>
  </si>
  <si>
    <t>6uJONCdr2rC65BNmCnTBWK</t>
  </si>
  <si>
    <t>JACKBOYS, Sheck Wes</t>
  </si>
  <si>
    <t>GANG GANG</t>
  </si>
  <si>
    <t>6uJwPeBGb3swi85TSr9iIz</t>
  </si>
  <si>
    <t>Coldplay, Big Sean</t>
  </si>
  <si>
    <t>Miracles (Someone Special)</t>
  </si>
  <si>
    <t>6uTPA1xlcsk6dbchB2dhzl</t>
  </si>
  <si>
    <t>TOMORROW X TOGETHER, Anitta</t>
  </si>
  <si>
    <t>Back for More (with Anitta)</t>
  </si>
  <si>
    <t>6uTPdRrEDeH8Fyg5L5qmeU</t>
  </si>
  <si>
    <t>Flo Milli</t>
  </si>
  <si>
    <t>Never Lose Me</t>
  </si>
  <si>
    <t>'94 Sounds/RCA Records</t>
  </si>
  <si>
    <t>6uYgCE2OEulOw5zhHvZsHf</t>
  </si>
  <si>
    <t>6ucmgsair6pvRYfwgvI6e0</t>
  </si>
  <si>
    <t>0.00956</t>
  </si>
  <si>
    <t>6ufcuVInt0ocHrUimDjGlb</t>
  </si>
  <si>
    <t>PLASTIC OFF THE SOFA</t>
  </si>
  <si>
    <t>6ug9fUi5oLLgQgOF1G8WkM</t>
  </si>
  <si>
    <t>California Breeze</t>
  </si>
  <si>
    <t>0.00361</t>
  </si>
  <si>
    <t>6unndO70DvZfnXYcYQMyQJ</t>
  </si>
  <si>
    <t>6uqyE384HDSsuwpoF4mjrL</t>
  </si>
  <si>
    <t>6urLjX35oXXRYtcH1b3dCh</t>
  </si>
  <si>
    <t>Huncho Jack, Travis Scott, Quavo, Offset</t>
  </si>
  <si>
    <t>Dubai Shit</t>
  </si>
  <si>
    <t>0.0674</t>
  </si>
  <si>
    <t>6uvMKqNlrSvcC4NaKnrwjZ</t>
  </si>
  <si>
    <t>Tion Wayne, Russ Millions, ArrDee, E1 (3x3), ZT (3x3), Bugzy Malone, Buni, Fivio Foreign, Darkoo</t>
  </si>
  <si>
    <t>Body (Remix) [feat. ArrDee, E1 (3x3), ZT (3x3), Bugzy Malone, Buni, Fivio Foreign &amp; Darkoo]</t>
  </si>
  <si>
    <t>6uvh0In7u1Xn4HgxOfAn8O</t>
  </si>
  <si>
    <t>Matilda</t>
  </si>
  <si>
    <t>6v0UJD4a2FtleHeSYVX02A</t>
  </si>
  <si>
    <t>I Drink Wine</t>
  </si>
  <si>
    <t>6v0lAdFF4haL8xjBIUjtOw</t>
  </si>
  <si>
    <t>Nicky Jam, Ozuna</t>
  </si>
  <si>
    <t>Te Robaré</t>
  </si>
  <si>
    <t>6v3KW9xbzN5yKLt9YKDYA2</t>
  </si>
  <si>
    <t>6vB8bdQCCTDDIH8fhRfuXA</t>
  </si>
  <si>
    <t>734</t>
  </si>
  <si>
    <t>6vBdBCoOhKHiYDDOcorfNo</t>
  </si>
  <si>
    <t>6vBgJ1SLmpB4VMcEVy1ovL</t>
  </si>
  <si>
    <t>Joakim Lundell, Arrhult</t>
  </si>
  <si>
    <t>All I Need</t>
  </si>
  <si>
    <t>Ninetone Records</t>
  </si>
  <si>
    <t>0.491</t>
  </si>
  <si>
    <t>6vFsBXYczYsP0H3lgunZOm</t>
  </si>
  <si>
    <t>Beach Bunny</t>
  </si>
  <si>
    <t>Cloud 9</t>
  </si>
  <si>
    <t>0.00167</t>
  </si>
  <si>
    <t>6vN77lE9LK6HP2DewaN6HZ</t>
  </si>
  <si>
    <t>6vSwxzO2Qf4BinHSXRwZJe</t>
  </si>
  <si>
    <t>Tenerife Sea</t>
  </si>
  <si>
    <t>6vWEAOUSxohKxhp0K1BsxL</t>
  </si>
  <si>
    <t>YNW Melly, Kanye West</t>
  </si>
  <si>
    <t>Mixed Personalities (feat. Kanye West)</t>
  </si>
  <si>
    <t>6vjymPak0JRQC2P84XlI9t</t>
  </si>
  <si>
    <t>Unholy</t>
  </si>
  <si>
    <t>6vnfObZ4Ys70SBAtti1xZ9</t>
  </si>
  <si>
    <t>COFFEE BEAN</t>
  </si>
  <si>
    <t>6vsV4D8BM6PioRr1UOx0n2</t>
  </si>
  <si>
    <t>6vxU64pcIuQ38O015Zy4qj</t>
  </si>
  <si>
    <t>Homecoming</t>
  </si>
  <si>
    <t>0.000592</t>
  </si>
  <si>
    <t>6w8ZPYdnGajyfPddTWdthN</t>
  </si>
  <si>
    <t>Can I Get It</t>
  </si>
  <si>
    <t>6w8yBI2vthyN9UnwO4UBWb</t>
  </si>
  <si>
    <t>Tiago PZK, LIT killah</t>
  </si>
  <si>
    <t>Entre Nosotros</t>
  </si>
  <si>
    <t>6wJYhPfqk3KGhHRG76WzOh</t>
  </si>
  <si>
    <t>6wQlQrTY5mVS8EGaFZVwVF</t>
  </si>
  <si>
    <t>Juice WRLD, The Weeknd</t>
  </si>
  <si>
    <t>Smile (with The Weeknd)</t>
  </si>
  <si>
    <t>6wV12xIUb8oFY7lBy4KuQe</t>
  </si>
  <si>
    <t>Aaron Carter</t>
  </si>
  <si>
    <t>Sooner Or Later</t>
  </si>
  <si>
    <t>Z Entertainment/Sony Music</t>
  </si>
  <si>
    <t>6wWaVoUOzLQJHd3bWAUpdZ</t>
  </si>
  <si>
    <t>Lil Baby, Gunna, Drake</t>
  </si>
  <si>
    <t>Never Recover (Lil Baby &amp; Gunna, Drake)</t>
  </si>
  <si>
    <t>6wbDn8NI3ygkOeDJiS0ASi</t>
  </si>
  <si>
    <t>Sefo</t>
  </si>
  <si>
    <t>Bilmem Mi?</t>
  </si>
  <si>
    <t>3TR6AP2</t>
  </si>
  <si>
    <t>6wf7Yu7cxBSPrRlWeSeK0Q</t>
  </si>
  <si>
    <t>What Was I Made For? [From The Motion Picture "Barbie"]</t>
  </si>
  <si>
    <t>0.959</t>
  </si>
  <si>
    <t>6wmAHw1szh5RCKSRjiXhPe</t>
  </si>
  <si>
    <t>6wmKvtSmyTqHNo44OBXVN1</t>
  </si>
  <si>
    <t>6wo37KVqFJhtuxPTpLCcfe</t>
  </si>
  <si>
    <t>6woeVu3fVMflqen1t4N6pg</t>
  </si>
  <si>
    <t>Lil Nas X, RM, BTS</t>
  </si>
  <si>
    <t>Old Town Road (feat. RM of BTS) - Seoul Town Road Remix</t>
  </si>
  <si>
    <t>6wos8Ds5FKMe33GjBHRake</t>
  </si>
  <si>
    <t>6wqWfSOZvTK18SAczoYm1L</t>
  </si>
  <si>
    <t>Lil Wayne, Ashanti, Mack Maine</t>
  </si>
  <si>
    <t>Start This Shit Off Right (feat. Ashanti &amp; Mack Maine)</t>
  </si>
  <si>
    <t>6ws54n2IzyrIxxyzlG2bVJ</t>
  </si>
  <si>
    <t>Right On</t>
  </si>
  <si>
    <t>6wsqVwoiVH2kde4k4KKAFU</t>
  </si>
  <si>
    <t>I KNOW ?</t>
  </si>
  <si>
    <t>6wtZPYBIXUvCpXwVjMCJBf</t>
  </si>
  <si>
    <t>Polimá Westcoast, Feid, Pailita, Paloma Mami, De La Ghetto</t>
  </si>
  <si>
    <t>ULTRA SOLO REMIX</t>
  </si>
  <si>
    <t>6wvlEKW2qxucJSBXYpMV2P</t>
  </si>
  <si>
    <t>TOOTIMETOOTIMETOOTIME</t>
  </si>
  <si>
    <t>6wyhUr4Xw8z5uSy0AhoZfU</t>
  </si>
  <si>
    <t>I'M ON ONE (feat. Drake)</t>
  </si>
  <si>
    <t>6wyr4ReB05D9sJB1Rsmcqo</t>
  </si>
  <si>
    <t>j-hope, Becky G</t>
  </si>
  <si>
    <t>Chicken Noodle Soup (feat. Becky G)</t>
  </si>
  <si>
    <t>0.00502</t>
  </si>
  <si>
    <t>6x9pCndnXEoea0CMcfjs9W</t>
  </si>
  <si>
    <t>21 Savage, Doja Cat</t>
  </si>
  <si>
    <t>n.h.i.e.</t>
  </si>
  <si>
    <t>6xGruZOHLs39ZbVccQTuPZ</t>
  </si>
  <si>
    <t>6xRWoYwfwIKnT8bQGzKbxR</t>
  </si>
  <si>
    <t>God Is</t>
  </si>
  <si>
    <t>6xTU6B6nFwKKTSZ9ySXS80</t>
  </si>
  <si>
    <t>Kygo, Miguel</t>
  </si>
  <si>
    <t>Remind Me to Forget</t>
  </si>
  <si>
    <t>6xZ4Q2k2ompmDppyeESIY8</t>
  </si>
  <si>
    <t>Level of Concern</t>
  </si>
  <si>
    <t>6xcJyGpfZbuuiequtnlKt4</t>
  </si>
  <si>
    <t>6xdLJrVj4vIXwhuG8TMopk</t>
  </si>
  <si>
    <t>Crazy Little Thing Called Love - Remastered 2011</t>
  </si>
  <si>
    <t>6xtcFXSo8H9BZN637BMVKS</t>
  </si>
  <si>
    <t>6xwI9R3ZHT9nWtSYvffYQm</t>
  </si>
  <si>
    <t>Vintage</t>
  </si>
  <si>
    <t>6xy6jNeNTYwjnKTDzMyHw2</t>
  </si>
  <si>
    <t>6y2Kaz9QI01XBKJ8mTb7Pf</t>
  </si>
  <si>
    <t>6y4pOReFqH2wzo4CV91cZC</t>
  </si>
  <si>
    <t>Mess</t>
  </si>
  <si>
    <t>6y6xhAgZjvxy5kR5rigpY3</t>
  </si>
  <si>
    <t>Alesso, Marshmello, James Bay</t>
  </si>
  <si>
    <t>Chasing Stars (feat. James Bay)</t>
  </si>
  <si>
    <t>10:22 pm/Astralwerks</t>
  </si>
  <si>
    <t>6y8z28epOv5FlaxDv1Lo5B</t>
  </si>
  <si>
    <t>6yVkakCN460KOVol9ZazjH</t>
  </si>
  <si>
    <t>Reggaetonera</t>
  </si>
  <si>
    <t>0.48</t>
  </si>
  <si>
    <t>6ya8ejoKgw906Y8LWclqrp</t>
  </si>
  <si>
    <t>Nipsey Hussle, Roddy Ricch, Hit-Boy</t>
  </si>
  <si>
    <t>Racks in the Middle (feat. Roddy Ricch and Hit-Boy)</t>
  </si>
  <si>
    <t>6yeZM8gyykjaf8w0GqRfK4</t>
  </si>
  <si>
    <t>Nina Chuba</t>
  </si>
  <si>
    <t>Wildberry Lillet</t>
  </si>
  <si>
    <t>0.078</t>
  </si>
  <si>
    <t>6yf3MxEOScNBTYCHOAIiNQ</t>
  </si>
  <si>
    <t>6ylDpki1VpIsc525KC1ojF</t>
  </si>
  <si>
    <t>6yr8GiTHWvFfi4o6Q5ebdT</t>
  </si>
  <si>
    <t>6yz0Jndhv0QjKdpcEMbOjz</t>
  </si>
  <si>
    <t>Shake It Up</t>
  </si>
  <si>
    <t>6yzNzQxqsIY3zRsTwzLI3v</t>
  </si>
  <si>
    <t>Mele Kalikimaka - New mono-to-stereo mix</t>
  </si>
  <si>
    <t>Good Music</t>
  </si>
  <si>
    <t>6zEgnpM0qYmHLDnh8WPejL</t>
  </si>
  <si>
    <t>Amarillo</t>
  </si>
  <si>
    <t>6zFMeegAMYQo0mt8rXtrli</t>
  </si>
  <si>
    <t>HOLIDAY</t>
  </si>
  <si>
    <t>6zGPytJiZmFuyVq7RTNO9G</t>
  </si>
  <si>
    <t>Get Me</t>
  </si>
  <si>
    <t>6zJejIfVYLgjud3lTk4DLB</t>
  </si>
  <si>
    <t>6zLdXcmvIxnAXpz9sXFnIE</t>
  </si>
  <si>
    <t>Thomas Rhett, Maren Morris</t>
  </si>
  <si>
    <t>Craving You</t>
  </si>
  <si>
    <t>0.000907</t>
  </si>
  <si>
    <t>6zOhgKfbMiQWToE6K13s2s</t>
  </si>
  <si>
    <t>6zSpb8dQRaw0M1dK8PBwQz</t>
  </si>
  <si>
    <t>6zeeWid2sgw4lap2jV61PZ</t>
  </si>
  <si>
    <t>0.0765</t>
  </si>
  <si>
    <t>6zegtH6XXd2PDPLvy1Y0n2</t>
  </si>
  <si>
    <t>6zpXc7WJ3TqYWb02B6sKyF</t>
  </si>
  <si>
    <t>Big Sean, The Flint Chozen Choir, Starrah</t>
  </si>
  <si>
    <t>Bigger Than Me</t>
  </si>
  <si>
    <t>6zrJLhslleCHby0wbUnvVy</t>
  </si>
  <si>
    <t>Future Nostalgia</t>
  </si>
  <si>
    <t>0.00618</t>
  </si>
  <si>
    <t>6ztvsy3C6hPjVg9j4x1XKJ</t>
  </si>
  <si>
    <t>6zzdyvVWjGrQBraSvuqJPY</t>
  </si>
  <si>
    <t>Starry Eyes</t>
  </si>
  <si>
    <t>0.465</t>
  </si>
  <si>
    <t>703iVQrfbQsXt7Uzgy1h8k</t>
  </si>
  <si>
    <t>704LUEih663hiE3CnyUrFW</t>
  </si>
  <si>
    <t>SEJODIOTO</t>
  </si>
  <si>
    <t>709F3MwiVvLD0LQXeKs5Cz</t>
  </si>
  <si>
    <t>70AYiGbc4mWZGEqiipBBDb</t>
  </si>
  <si>
    <t>CANDY</t>
  </si>
  <si>
    <t>70LLyzO7jT6DsQvCwwHDch</t>
  </si>
  <si>
    <t>Mi Debilidad</t>
  </si>
  <si>
    <t>70LcF31zb1H0PyJoS1Sx1r</t>
  </si>
  <si>
    <t>Radiohead</t>
  </si>
  <si>
    <t>Creep</t>
  </si>
  <si>
    <t>0.0097</t>
  </si>
  <si>
    <t>70eFcWOvlMObDhURTqT4Fv</t>
  </si>
  <si>
    <t>70khXICDeTTxgYtw3EysKH</t>
  </si>
  <si>
    <t>sweetener</t>
  </si>
  <si>
    <t>70lnL3QaSOIIyMa2X9aVRL</t>
  </si>
  <si>
    <t>Shakira, Nicky Jam</t>
  </si>
  <si>
    <t>Perro Fiel (feat. Nicky Jam)</t>
  </si>
  <si>
    <t>70pwY1UfPmSVE3ybPjFy0p</t>
  </si>
  <si>
    <t>Worst Day</t>
  </si>
  <si>
    <t>70rFIfYN7lU6iTgUIVP42w</t>
  </si>
  <si>
    <t>my ex's best friend (with blackbear)</t>
  </si>
  <si>
    <t>0.00391</t>
  </si>
  <si>
    <t>70sKIAQgaVN2zWEEyOpyMZ</t>
  </si>
  <si>
    <t>BTS, Juice WRLD</t>
  </si>
  <si>
    <t>All Night (BTS World Original Soundtrack) (Pt. 3)</t>
  </si>
  <si>
    <t>70t7Q6AYG6ZgTYmJWcnkUM</t>
  </si>
  <si>
    <t>I AM</t>
  </si>
  <si>
    <t>7129iqBafaphfc3WPCGC0L</t>
  </si>
  <si>
    <t>7 Years</t>
  </si>
  <si>
    <t>719aY5gAzJbx2PHjyalZQu</t>
  </si>
  <si>
    <t>Zuna, Loredana, SRNO</t>
  </si>
  <si>
    <t>Du bist mein</t>
  </si>
  <si>
    <t>71BqAINEnezjQfxE4VuJfq</t>
  </si>
  <si>
    <t>"Slut!" (Taylor's Version) (From The Vault)</t>
  </si>
  <si>
    <t>71FrGl0XcpL3VId65tB5mg</t>
  </si>
  <si>
    <t>71R8HJxQk5qMiRstrlXN9t</t>
  </si>
  <si>
    <t>71SEHJPt1iDwGkBhUOAXDP</t>
  </si>
  <si>
    <t>Survival</t>
  </si>
  <si>
    <t>71bBFbfn2OBK5QwUJSLS44</t>
  </si>
  <si>
    <t>71d7LaAgPcNcUopu3OzmP7</t>
  </si>
  <si>
    <t>Make It Rain (feat. Rowdy Rebel)</t>
  </si>
  <si>
    <t>71l8BEtJPXXlWbV6hhTHWK</t>
  </si>
  <si>
    <t>71pEiUWwfDFiRO6RmFpnBf</t>
  </si>
  <si>
    <t>MOJAITA</t>
  </si>
  <si>
    <t>71qB68guEJjbvtjlkZ8DF5</t>
  </si>
  <si>
    <t>Kygo, X Ambassadors</t>
  </si>
  <si>
    <t>Undeniable (feat. X Ambassadors)</t>
  </si>
  <si>
    <t>71wFwRo8xGc4lrcyKwsvba</t>
  </si>
  <si>
    <t>728zbo72kOoYdGR3AhNsyF</t>
  </si>
  <si>
    <t>Say Something Loving</t>
  </si>
  <si>
    <t>72TyiiduRmczEbDIEtKQdR</t>
  </si>
  <si>
    <t>Wasted Times</t>
  </si>
  <si>
    <t>0.622</t>
  </si>
  <si>
    <t>72dummgz1gSqm8faekYYQh</t>
  </si>
  <si>
    <t>Jesus Lord pt 2</t>
  </si>
  <si>
    <t>72g37RoelSnovZakG5MwnF</t>
  </si>
  <si>
    <t>Mari Fernandez, Marcynho Sensação</t>
  </si>
  <si>
    <t>Parada Louca</t>
  </si>
  <si>
    <t>72i5s3SBDEkaRUOgUTlkfO</t>
  </si>
  <si>
    <t>In Your Head</t>
  </si>
  <si>
    <t>72jYQj3RgTR1DFLfibD71B</t>
  </si>
  <si>
    <t>UZI</t>
  </si>
  <si>
    <t>ARASAN DA</t>
  </si>
  <si>
    <t>Ava Music / Avrupa Müzik</t>
  </si>
  <si>
    <t>72jbDTw1piOOj770jWNeaG</t>
  </si>
  <si>
    <t>72yP0DUlWPyH8P7IoxskwN</t>
  </si>
  <si>
    <t>0.0746</t>
  </si>
  <si>
    <t>72zHuDxFQTjbL51qJQSA7j</t>
  </si>
  <si>
    <t>Jasleen Royal, B Praak, Romy, Anvita Dutt</t>
  </si>
  <si>
    <t>Ranjha (From "Shershaah")</t>
  </si>
  <si>
    <t>732E6ibFkQR5lNIPEeiEnx</t>
  </si>
  <si>
    <t>732btJLGu7gYNHHNdzshrG</t>
  </si>
  <si>
    <t>Logic, Juicy J</t>
  </si>
  <si>
    <t>Ink Blot</t>
  </si>
  <si>
    <t>733c1CWmIGymoQXdp7Us88</t>
  </si>
  <si>
    <t>A Boogie Wit da Hoodie, London On Da Track, Roddy Ricch, Gunna</t>
  </si>
  <si>
    <t>Numbers (feat. Roddy Ricch, Gunna and London On Da Track)</t>
  </si>
  <si>
    <t>735RSTb2xbtWbDtKD9XDYi</t>
  </si>
  <si>
    <t>Internet Money, Lil Tecca, A Boogie Wit da Hoodie</t>
  </si>
  <si>
    <t>737gzPI5VAmgUGWiJ9yXuu</t>
  </si>
  <si>
    <t>739WUU1tPFLO4x4HJq561K</t>
  </si>
  <si>
    <t>739vCwA3EpBSkk3uDsI2wB</t>
  </si>
  <si>
    <t>N.E.R.D, Rihanna, Drake</t>
  </si>
  <si>
    <t>Lemon (feat. Drake) - Drake Remix</t>
  </si>
  <si>
    <t>i am OTHER/Columbia</t>
  </si>
  <si>
    <t>0.000738</t>
  </si>
  <si>
    <t>73F87Sqh6jQWucOOvz1WFx</t>
  </si>
  <si>
    <t>Genius (feat. Sia, Diplo, and Labrinth)</t>
  </si>
  <si>
    <t>73NbHgUZ51H65Bfo2HFKUi</t>
  </si>
  <si>
    <t>73O30uMI7n6DuzBmbtO7kC</t>
  </si>
  <si>
    <t>Anuel AA, Ozuna</t>
  </si>
  <si>
    <t>Antes</t>
  </si>
  <si>
    <t>Real Hasta La Muerte LLC &amp; Aura Music Corp.</t>
  </si>
  <si>
    <t>73RbfOTJIjHzi2pcVHjeHM</t>
  </si>
  <si>
    <t>Doechii</t>
  </si>
  <si>
    <t>What It Is (Solo Version)</t>
  </si>
  <si>
    <t>Top Dawg Entertainment/Capitol Records</t>
  </si>
  <si>
    <t>73SpzrcaHk0RQPFP73vqVR</t>
  </si>
  <si>
    <t>No Time To Die</t>
  </si>
  <si>
    <t>0.917</t>
  </si>
  <si>
    <t>73YUReisjb3A9ActdLLjJQ</t>
  </si>
  <si>
    <t>happiness</t>
  </si>
  <si>
    <t>73cnVqsbZygieKi8xF10sO</t>
  </si>
  <si>
    <t>Camila Cabello, WILLOW</t>
  </si>
  <si>
    <t>psychofreak (feat. WILLOW)</t>
  </si>
  <si>
    <t>73nAK3HgQK8dak83Y2WQ8F</t>
  </si>
  <si>
    <t>73qMN9bXy7MSPwwGfH3wQr</t>
  </si>
  <si>
    <t>Sad Beautiful Tragic (Taylor's Version)</t>
  </si>
  <si>
    <t>73uxnSsFMeJ15POpd3zgrV</t>
  </si>
  <si>
    <t>Believe What I Say</t>
  </si>
  <si>
    <t>73vIOb4Q7YN6HeJTbscRx5</t>
  </si>
  <si>
    <t>Oliver Tree, Robin Schulz</t>
  </si>
  <si>
    <t>Miss You - Bonus Track</t>
  </si>
  <si>
    <t>73zawW1ttszLRgT9By826D</t>
  </si>
  <si>
    <t>Morgan Wallen, Eric Church</t>
  </si>
  <si>
    <t>Man Made A Bar (feat. Eric Church)</t>
  </si>
  <si>
    <t>740kQ8xwSGloumdiKR5Cwz</t>
  </si>
  <si>
    <t>Future, YoungBoy Never Broke Again</t>
  </si>
  <si>
    <t>Trillionaire (feat. Youngboy Never Broke Again)</t>
  </si>
  <si>
    <t>741UUVE2kuITl0c6zuqqbO</t>
  </si>
  <si>
    <t>Nicki Minaj, Ice Spice, Aqua</t>
  </si>
  <si>
    <t>Barbie World (with Aqua) [From Barbie The Album]</t>
  </si>
  <si>
    <t>748mdHapucXQri7IAO8yFK</t>
  </si>
  <si>
    <t>74NI58MQexwZjNu1Gu6GjT</t>
  </si>
  <si>
    <t>Far</t>
  </si>
  <si>
    <t>0.672</t>
  </si>
  <si>
    <t>74ODGXs4byLTRdnKGM4s6E</t>
  </si>
  <si>
    <t>Super Far</t>
  </si>
  <si>
    <t>74WROFXsox6wkeUrEK2DS6</t>
  </si>
  <si>
    <t>Eden Muñoz</t>
  </si>
  <si>
    <t>Chale</t>
  </si>
  <si>
    <t>74X2u8JMVooG2QbjRxXwR8</t>
  </si>
  <si>
    <t>Perfect Night</t>
  </si>
  <si>
    <t>74ZovzRxHBvCq5yIwe8boh</t>
  </si>
  <si>
    <t>OKRA</t>
  </si>
  <si>
    <t>74cVJfmK18rhWnscIpGXjt</t>
  </si>
  <si>
    <t>Thru Your Phone</t>
  </si>
  <si>
    <t>74fV8TuLZKVzSIOOGu8wwI</t>
  </si>
  <si>
    <t>Go Stupid (feat. NLE Choppa &amp; Mike WiLL Made-It)</t>
  </si>
  <si>
    <t>74gykWHknHDrg4eMdcmdRq</t>
  </si>
  <si>
    <t>Farewell</t>
  </si>
  <si>
    <t>0.00487</t>
  </si>
  <si>
    <t>74iZuPGwyL33VlTr6jTnab</t>
  </si>
  <si>
    <t>74j34STf8L6uADnTN69ohv</t>
  </si>
  <si>
    <t>Rauw Alejandro, Chencho Corleone, KEVVO, Bryant Myers, Lyanno, Dalex</t>
  </si>
  <si>
    <t>El Efecto - Remix</t>
  </si>
  <si>
    <t>74lnM5V6ecvoTPV0fvptx9</t>
  </si>
  <si>
    <t>Ski Mask The Slump God, Juice WRLD</t>
  </si>
  <si>
    <t>Nuketown (feat. Juice WRLD)</t>
  </si>
  <si>
    <t>74loibzxXRL875X20kenvk</t>
  </si>
  <si>
    <t>Lil Yachty</t>
  </si>
  <si>
    <t>Poland</t>
  </si>
  <si>
    <t>74znaWw1hmQBusGPSOuTFy</t>
  </si>
  <si>
    <t>MYA, TINI, Duki</t>
  </si>
  <si>
    <t>2:50 Remix</t>
  </si>
  <si>
    <t>759ndr57jb0URg4j9YSWml</t>
  </si>
  <si>
    <t>A Tale By Quincy</t>
  </si>
  <si>
    <t>0.679</t>
  </si>
  <si>
    <t>75FDPwaULRdYDn4StFN2rT</t>
  </si>
  <si>
    <t>0.000704</t>
  </si>
  <si>
    <t>75FEaRjZTKLhTrFGsfMUXR</t>
  </si>
  <si>
    <t>Kate Bush</t>
  </si>
  <si>
    <t>Running Up That Hill (A Deal With God)</t>
  </si>
  <si>
    <t>Fish People</t>
  </si>
  <si>
    <t>75JFxkI2RXiU7L9VXzMkle</t>
  </si>
  <si>
    <t>The Scientist</t>
  </si>
  <si>
    <t>Parlophone Records Limited</t>
  </si>
  <si>
    <t>75MNhvTCCKsST3YqqUiU9r</t>
  </si>
  <si>
    <t>75UMtPC77vqKRwfSuYuNPO</t>
  </si>
  <si>
    <t>Kevin Kaarl</t>
  </si>
  <si>
    <t>San Lucas</t>
  </si>
  <si>
    <t>0.86</t>
  </si>
  <si>
    <t>75W3SngKzTuoQ94uLf3y82</t>
  </si>
  <si>
    <t>How You Get The Girl (Taylor's Version)</t>
  </si>
  <si>
    <t>0.00209</t>
  </si>
  <si>
    <t>75ZvA4QfFiZvzhj2xkaWAh</t>
  </si>
  <si>
    <t>I Fall Apart</t>
  </si>
  <si>
    <t>75dLEqanQTupF3dtP9exT5</t>
  </si>
  <si>
    <t>75lcPkAkUsKWHGBlGM476R</t>
  </si>
  <si>
    <t>1400 / 999 Freestyle (feat. Juice WRLD)</t>
  </si>
  <si>
    <t>75nKBP8jQu681pTNCtrEnn</t>
  </si>
  <si>
    <t>Justin Bieber, Lil Dicky</t>
  </si>
  <si>
    <t>Running Over (feat. Lil Dicky)</t>
  </si>
  <si>
    <t>75pQqzwgCjUOSSy5CpmAjy</t>
  </si>
  <si>
    <t>Pero Ya No</t>
  </si>
  <si>
    <t>75zwAkyhjTb6CVX9gMJSU4</t>
  </si>
  <si>
    <t>760jhRscwGbIIe1m1IIQpU</t>
  </si>
  <si>
    <t>Surface Pressure</t>
  </si>
  <si>
    <t>76DNqvSyzL9VCkhlnByqLf</t>
  </si>
  <si>
    <t>76IVpz47q3ghkxoUeTTEKb</t>
  </si>
  <si>
    <t>COLT</t>
  </si>
  <si>
    <t>76PwajqH3ej4hnk9tgaJpp</t>
  </si>
  <si>
    <t>Outstanding</t>
  </si>
  <si>
    <t>76S09sHj7GGMJAtOLjmVQ2</t>
  </si>
  <si>
    <t>76Tuo484SLohJakHLnGI3B</t>
  </si>
  <si>
    <t>76Y0gxtTxN0FyDCYh5qYQj</t>
  </si>
  <si>
    <t>Get Right Witcha</t>
  </si>
  <si>
    <t>76YSWx6L6FNsuaP6GWBb8P</t>
  </si>
  <si>
    <t>All For Us</t>
  </si>
  <si>
    <t>76cy1WJvNGJTj78UqeA5zr</t>
  </si>
  <si>
    <t>IDGAF</t>
  </si>
  <si>
    <t>76gUmNLXGQVOsGhfcshkFP</t>
  </si>
  <si>
    <t>Madiba Riddim</t>
  </si>
  <si>
    <t>76gcXhY3Zv6wW0BTe9nHJo</t>
  </si>
  <si>
    <t>Travis Scott, James Blake, 21 Savage</t>
  </si>
  <si>
    <t>TIL FURTHER NOTICE (feat. James Blake &amp; 21 Savage)</t>
  </si>
  <si>
    <t>76iVOVsliCHlWqKuDnCfhE</t>
  </si>
  <si>
    <t>Zacari, Babes Wodumo</t>
  </si>
  <si>
    <t>Redemption (with Babes Wodumo)</t>
  </si>
  <si>
    <t>76nqCfJOcFFWBJN32PAksn</t>
  </si>
  <si>
    <t>0.00775</t>
  </si>
  <si>
    <t>76vMKwFtdDDCLcM6zXybjB</t>
  </si>
  <si>
    <t>776AftMmFFAWUIEAb3lHhw</t>
  </si>
  <si>
    <t>77KMttn3Lic7ZQKDlPqp8v</t>
  </si>
  <si>
    <t>77Xwqkw7VrV8E5FCq9JhO8</t>
  </si>
  <si>
    <t>Lil Tecca, Lil Uzi Vert</t>
  </si>
  <si>
    <t>Dolly (with Lil Uzi Vert)</t>
  </si>
  <si>
    <t>77Y7tccX9Hx5iClDr39uy9</t>
  </si>
  <si>
    <t>Hollywood's Bleeding</t>
  </si>
  <si>
    <t>77fvnWALKJR0ws1VUx09CY</t>
  </si>
  <si>
    <t>Jonas Brothers, KAROL G</t>
  </si>
  <si>
    <t>X (with KAROL G)</t>
  </si>
  <si>
    <t>0.0485</t>
  </si>
  <si>
    <t>77khP2fIVhSW23NwxrRluh</t>
  </si>
  <si>
    <t>77lGafvlU68CeHgB2pkHC9</t>
  </si>
  <si>
    <t>mgk, Hailee Steinfeld</t>
  </si>
  <si>
    <t>At My Best (feat. Hailee Steinfeld)</t>
  </si>
  <si>
    <t>77mLzdHEWRB60CLlV02TV2</t>
  </si>
  <si>
    <t>Logic, Black Thought, Chuck D, Big Lenbo, No ID</t>
  </si>
  <si>
    <t>America</t>
  </si>
  <si>
    <t>77sMIMlNaSURUAXq5coCxE</t>
  </si>
  <si>
    <t>Fearless (Taylor’s Version)</t>
  </si>
  <si>
    <t>789CxjEOtO76BVD1A9yJQH</t>
  </si>
  <si>
    <t>Rihanna, Mikky Ekko</t>
  </si>
  <si>
    <t>78CLZUWhsxIDwObCKOh1fh</t>
  </si>
  <si>
    <t>Bushido, Samra, Capital Bra</t>
  </si>
  <si>
    <t>Für Euch alle</t>
  </si>
  <si>
    <t>78Du4CMFgnhdlG33gblkiP</t>
  </si>
  <si>
    <t>Oliver Anthony Music</t>
  </si>
  <si>
    <t>Rich Men North of Richmond</t>
  </si>
  <si>
    <t>Oliver Anthony Music/ radiowv</t>
  </si>
  <si>
    <t>78QR3Wp35dqAhFEc2qAGjE</t>
  </si>
  <si>
    <t>78SCmQ8A7KQSMdkem2SwBP</t>
  </si>
  <si>
    <t>MAMMAMIA</t>
  </si>
  <si>
    <t>0.000615</t>
  </si>
  <si>
    <t>78SeXVRJ7KCqVmOwTiFjnI</t>
  </si>
  <si>
    <t>Bizarrap, NATHY PELUSO</t>
  </si>
  <si>
    <t>Nathy Peluso: Bzrp Music Sessions, Vol. 36</t>
  </si>
  <si>
    <t>78Sw5GDo6AlGwTwanjXbGh</t>
  </si>
  <si>
    <t>78kygHp1dvW1kncYjBgbe1</t>
  </si>
  <si>
    <t>Mujeriego</t>
  </si>
  <si>
    <t>78ldtCaBRJVp2i91B715L0</t>
  </si>
  <si>
    <t>Kygo, Kim Petras</t>
  </si>
  <si>
    <t>Broken Glass</t>
  </si>
  <si>
    <t>78pn8k7RogKo2oxl0DyX6d</t>
  </si>
  <si>
    <t>Leona Lewis</t>
  </si>
  <si>
    <t>One More Sleep</t>
  </si>
  <si>
    <t>78qd8dvwea0Gosb6Fe6j3k</t>
  </si>
  <si>
    <t>Boss Bitch</t>
  </si>
  <si>
    <t>78rIJddV4X0HkNAInEcYde</t>
  </si>
  <si>
    <t>Starley, Ryan Riback</t>
  </si>
  <si>
    <t>Call on Me (Ryan Riback Remix)</t>
  </si>
  <si>
    <t>Tinted Records</t>
  </si>
  <si>
    <t>78sr3ogs4UzITcCNbXM9cM</t>
  </si>
  <si>
    <t>Used to This (feat. Drake)</t>
  </si>
  <si>
    <t>78xj07VVFK5uHTaGPIu13S</t>
  </si>
  <si>
    <t>Erica Banks</t>
  </si>
  <si>
    <t>Buss It</t>
  </si>
  <si>
    <t>1501 Certified Ent/Warner Records</t>
  </si>
  <si>
    <t>790MhTXPFrYkrqCKvpg4t1</t>
  </si>
  <si>
    <t>NAV, Lil Uzi Vert</t>
  </si>
  <si>
    <t>Wanted You (feat. Lil Uzi Vert)</t>
  </si>
  <si>
    <t>794QVQtFNy7hvtjQP1keQd</t>
  </si>
  <si>
    <t>G-Eazy, Yo Gotti, YBN Nahmir</t>
  </si>
  <si>
    <t>1942 (feat. Yo Gotti &amp; YBN Nahmir)</t>
  </si>
  <si>
    <t>798ahLNEcoFER7Vywg1FMT</t>
  </si>
  <si>
    <t>Calibre 50</t>
  </si>
  <si>
    <t>A La Antigüita</t>
  </si>
  <si>
    <t>Andaluz Music, LLC</t>
  </si>
  <si>
    <t>79AHPJd8upvNxyK2qQcY8J</t>
  </si>
  <si>
    <t>HISS</t>
  </si>
  <si>
    <t>Hot Girl Productions</t>
  </si>
  <si>
    <t>79DPYZ6x8FfzgSgPoPhpC3</t>
  </si>
  <si>
    <t>Last Time I Saw You</t>
  </si>
  <si>
    <t>79HZAZNnOE97rb2hnI0XQr</t>
  </si>
  <si>
    <t>79JBjIq90BrQ8Ws0pUhlzD</t>
  </si>
  <si>
    <t>79NlESqzFSW0hdBWgls4FX</t>
  </si>
  <si>
    <t>79OEIr4J4FHV0O3KrhaXRb</t>
  </si>
  <si>
    <t>0.00195</t>
  </si>
  <si>
    <t>79cuOz3SPQTuFrp8WgftAu</t>
  </si>
  <si>
    <t>There's Nothing Holdin' Me Back</t>
  </si>
  <si>
    <t>79esEXlqqmq0GPz0xQSZTV</t>
  </si>
  <si>
    <t>79f5CcWzdkkDVD4XAIQgKr</t>
  </si>
  <si>
    <t>LALALALA</t>
  </si>
  <si>
    <t>79jX8RM5CgPqDKdGEKNW9K</t>
  </si>
  <si>
    <t>79nEEoEPY2w8EXj9hjn5oc</t>
  </si>
  <si>
    <t>Yung Lean</t>
  </si>
  <si>
    <t>Ginseng Strip 2002</t>
  </si>
  <si>
    <t>YEAR0001</t>
  </si>
  <si>
    <t>79s5XnCN4TJKTVMSmOx8Ep</t>
  </si>
  <si>
    <t>Dior</t>
  </si>
  <si>
    <t>Victor Victor Worldwide/Republic Records</t>
  </si>
  <si>
    <t>79uDOz0zuuWS7HWxzMmTa2</t>
  </si>
  <si>
    <t>Back To December (Taylor's Version)</t>
  </si>
  <si>
    <t>7A20WnLkjtZU2d7hIB6Ziu</t>
  </si>
  <si>
    <t>Roddy Ricch, Gunna</t>
  </si>
  <si>
    <t>Start Wit Me (feat. Gunna)</t>
  </si>
  <si>
    <t>7A2cNLRT0YJc1yjxHlKihs</t>
  </si>
  <si>
    <t>Starlight (Taylor's Version)</t>
  </si>
  <si>
    <t>0.00324</t>
  </si>
  <si>
    <t>7ABLbnD53cQK00mhcaOUVG</t>
  </si>
  <si>
    <t>LALA</t>
  </si>
  <si>
    <t>7AFASza1mXqntmGtbxXprO</t>
  </si>
  <si>
    <t>7AQim7LbvFVZJE3O8TYgf2</t>
  </si>
  <si>
    <t>XXXTENTACION, Trippie Redd</t>
  </si>
  <si>
    <t>Fuck Love</t>
  </si>
  <si>
    <t>7ATATJztoWLcqDAcVVof0C</t>
  </si>
  <si>
    <t>7AVyve7cFYTd51ha5i9kE2</t>
  </si>
  <si>
    <t>7AYP21Q4qnxw2WxETEvSRb</t>
  </si>
  <si>
    <t>0.00979</t>
  </si>
  <si>
    <t>7AYmToZ5y67fBjq4RLFbuq</t>
  </si>
  <si>
    <t>TEXAS HOLD 'EM</t>
  </si>
  <si>
    <t>7AYuSG1LoaaFVKjOxsB6Vh</t>
  </si>
  <si>
    <t>Crushed Up</t>
  </si>
  <si>
    <t>7AbqgE05nFl9qY4FRUiq2p</t>
  </si>
  <si>
    <t>Shot Glass of Tears</t>
  </si>
  <si>
    <t>7AdGloF1UHKe1vAZPbqIXH</t>
  </si>
  <si>
    <t>The Happiest Girl</t>
  </si>
  <si>
    <t>7Aem1fAapTdGcHwAYyQYU4</t>
  </si>
  <si>
    <t>7AtlMCIauSQZqiXSlbBPW6</t>
  </si>
  <si>
    <t>Bobo</t>
  </si>
  <si>
    <t>7AwVSKaQxpidrtYBerkHKk</t>
  </si>
  <si>
    <t>Ana Castela, Melody, Dj Chris No Beat</t>
  </si>
  <si>
    <t>Pipoco</t>
  </si>
  <si>
    <t>7AzlLxHn24DxjgQX73F9fU</t>
  </si>
  <si>
    <t>7B3z0ySL9Rr0XvZEAjWZzM</t>
  </si>
  <si>
    <t>Clairo</t>
  </si>
  <si>
    <t>Sofia</t>
  </si>
  <si>
    <t>FADER Label</t>
  </si>
  <si>
    <t>7BDHDiidJ8WV349p3HTxTV</t>
  </si>
  <si>
    <t>MANIAC</t>
  </si>
  <si>
    <t>7BIy3EGQhg98CsRdKYHnJC</t>
  </si>
  <si>
    <t>7BKLCZ1jbUBVqRi2FVlTVw</t>
  </si>
  <si>
    <t>The Chainsmokers, Halsey</t>
  </si>
  <si>
    <t>Closer</t>
  </si>
  <si>
    <t>7BKUWh5sdtdS17crohRe4L</t>
  </si>
  <si>
    <t>Logic, Damian Lemar Hudson</t>
  </si>
  <si>
    <t>Black SpiderMan</t>
  </si>
  <si>
    <t>7BO3y8lmogACezwHqZ1HTB</t>
  </si>
  <si>
    <t>Damso, Hamza</t>
  </si>
  <si>
    <t>BXL ZOO</t>
  </si>
  <si>
    <t>Trente-quatre Centimes</t>
  </si>
  <si>
    <t>7Bar1kLTmsRmH6FCKKMEyU</t>
  </si>
  <si>
    <t>SZA, The Neptunes, Pharrell Williams, Ty Dolla $ign</t>
  </si>
  <si>
    <t>Hit Different</t>
  </si>
  <si>
    <t>7BbaIYAdi3pg4MGl6PHwPv</t>
  </si>
  <si>
    <t>Monëy so big</t>
  </si>
  <si>
    <t>TwizzyRich</t>
  </si>
  <si>
    <t>7BjmOMyfT4PBKbZuSCwWPc</t>
  </si>
  <si>
    <t>Bi Sonraki Hayatımda Gel</t>
  </si>
  <si>
    <t>7Bk0uXKk1uPT0XuQbpFzvs</t>
  </si>
  <si>
    <t>Los Legendarios, Wisin, Jhayco</t>
  </si>
  <si>
    <t>Fiel</t>
  </si>
  <si>
    <t>7BlBVFwvbWvcwNcUarQmjk</t>
  </si>
  <si>
    <t>ROSALÍA, Ozuna</t>
  </si>
  <si>
    <t>Yo x Ti, Tu x Mi</t>
  </si>
  <si>
    <t>7BoobGhD4x5K96Me0hqC8Q</t>
  </si>
  <si>
    <t>Bella Poarch</t>
  </si>
  <si>
    <t>Build a Bitch</t>
  </si>
  <si>
    <t>7Bot6AB2dsvZEyqzUL8AUH</t>
  </si>
  <si>
    <t>I'd Do Anything To Make You Smile</t>
  </si>
  <si>
    <t>7BpYWzZwrsljT1eIjb0TqR</t>
  </si>
  <si>
    <t>Told You So</t>
  </si>
  <si>
    <t>0.0029</t>
  </si>
  <si>
    <t>7Bpx2vsWfQFBACRz4h3IqH</t>
  </si>
  <si>
    <t>7BqBn9nzAq8spo5e7cZ0dJ</t>
  </si>
  <si>
    <t>Just the Way You Are</t>
  </si>
  <si>
    <t>7BrsBU0BAytRDvROM4yCbn</t>
  </si>
  <si>
    <t>0.00763</t>
  </si>
  <si>
    <t>7BuHdm4lQqcyG3qTwdkxus</t>
  </si>
  <si>
    <t>Wisin &amp; Yandel, Romeo Santos</t>
  </si>
  <si>
    <t>Aullando</t>
  </si>
  <si>
    <t>7BuSE9uTIw931wtZYzvZcQ</t>
  </si>
  <si>
    <t>Sebastian Yatra, Daddy Yankee, NATTI NATASHA, Jonas Brothers</t>
  </si>
  <si>
    <t>7C1trmcQQ5n5RNy4l6ziCv</t>
  </si>
  <si>
    <t>Nea, Felix Jaehn</t>
  </si>
  <si>
    <t>Some Say - Felix Jaehn Remix</t>
  </si>
  <si>
    <t>Milkshake</t>
  </si>
  <si>
    <t>7C39RtGhnEw7cyf0Pyw7PV</t>
  </si>
  <si>
    <t>7CAdT0HdiQNlt1C7xk2hep</t>
  </si>
  <si>
    <t>Stay Alive (Prod. SUGA of BTS)</t>
  </si>
  <si>
    <t>7CC6UbCs4iGsePSzFxYxNn</t>
  </si>
  <si>
    <t>7CHi4DtfK4heMlQaudCuHK</t>
  </si>
  <si>
    <t>MEDUZA, Becky Hill, Goodboys</t>
  </si>
  <si>
    <t>7CIERzyqIwLVKGp00YbHRO</t>
  </si>
  <si>
    <t>Pain</t>
  </si>
  <si>
    <t>7CJJ7JC3kj9XdweWTvfVhX</t>
  </si>
  <si>
    <t>Zé Felipe, Igow, Wesley Safadão</t>
  </si>
  <si>
    <t>Vacilão</t>
  </si>
  <si>
    <t>7COGuXyTr12KvdaYXMqheC</t>
  </si>
  <si>
    <t>BANDIDO, Duki, Rei, Tiago PZK</t>
  </si>
  <si>
    <t>No Me Conocen (Remix) [con DUKI, Rei &amp; Tiago PZK]</t>
  </si>
  <si>
    <t>7COXchtUOMd6uIT6HvmRaI</t>
  </si>
  <si>
    <t>7COfe3P7KgfwDwIRB8LIDw</t>
  </si>
  <si>
    <t>7CZyCXKG6d5ALeq41sLzbw</t>
  </si>
  <si>
    <t>7CkbRn6S0itJqcqn88AtSV</t>
  </si>
  <si>
    <t>going down!</t>
  </si>
  <si>
    <t>7CneiDesUKFJO3Ix01dnfr</t>
  </si>
  <si>
    <t>7Cw97917dvg5xm6XMAA4Y2</t>
  </si>
  <si>
    <t>Happy Birthday</t>
  </si>
  <si>
    <t>7CyPwkp0oE8Ro9Dd5CUDjW</t>
  </si>
  <si>
    <t>7D0RhFcb3CrfPuTJ0obrod</t>
  </si>
  <si>
    <t>Sparks</t>
  </si>
  <si>
    <t>7D7EH7MGyNHWSkqrszerI1</t>
  </si>
  <si>
    <t>7DBFslKWQzoRgO0HBBkL3u</t>
  </si>
  <si>
    <t>24</t>
  </si>
  <si>
    <t>7DF8lvLdV3htIbuTWpc7lR</t>
  </si>
  <si>
    <t>Juice WRLD, SUGA, BTS</t>
  </si>
  <si>
    <t>Girl Of My Dreams (with SUGA of BTS)</t>
  </si>
  <si>
    <t>7DHApOHsIFo7EyfieArYGE</t>
  </si>
  <si>
    <t>0.0507</t>
  </si>
  <si>
    <t>7DM4BPaS7uofFul3ywMe46</t>
  </si>
  <si>
    <t>Ricky Martin, Maluma</t>
  </si>
  <si>
    <t>Vente Pa' Ca (feat. Maluma)</t>
  </si>
  <si>
    <t>0.00431</t>
  </si>
  <si>
    <t>7DSAEUvxU8FajXtRloy8M0</t>
  </si>
  <si>
    <t>7DbdUf8aHSYoliSjO6LZv6</t>
  </si>
  <si>
    <t>Beach Weather</t>
  </si>
  <si>
    <t>Sex, Drugs, Etc.</t>
  </si>
  <si>
    <t>8123 / Arista Records</t>
  </si>
  <si>
    <t>7DcvwMAiqKJQD1rrdfxSDx</t>
  </si>
  <si>
    <t>7Ddk8FhoYKdsVoX9AOCPMm</t>
  </si>
  <si>
    <t>7DfFc7a6Rwfi3YQMRbDMau</t>
  </si>
  <si>
    <t>Thinkin Bout You</t>
  </si>
  <si>
    <t>7Dj2wqPYXfSRFwa6qyOztr</t>
  </si>
  <si>
    <t>In Too Deep</t>
  </si>
  <si>
    <t>7DrluKkTviBwCc8AV3VGmf</t>
  </si>
  <si>
    <t>Clandestino</t>
  </si>
  <si>
    <t>7DsX5K72fewVGb47qj7Tbg</t>
  </si>
  <si>
    <t>7DuvVy7JfFgXwWlVzyyPys</t>
  </si>
  <si>
    <t>0.00806</t>
  </si>
  <si>
    <t>7DwcBgdzqhFJltEaV1XF81</t>
  </si>
  <si>
    <t>7Dx9Z6Aon1qPS2N0rHSWTe</t>
  </si>
  <si>
    <t>just like magic</t>
  </si>
  <si>
    <t>7DyDjhZMEIK5Ied4juTCyc</t>
  </si>
  <si>
    <t>AYLIVA, MERO</t>
  </si>
  <si>
    <t>Sie weiß (feat. Mero)</t>
  </si>
  <si>
    <t>Whiteheart Records/WM Germany</t>
  </si>
  <si>
    <t>7E1jVNoWuemqUryI4FxsVD</t>
  </si>
  <si>
    <t>Ariana Grande, The Weeknd</t>
  </si>
  <si>
    <t>off the table (with The Weeknd)</t>
  </si>
  <si>
    <t>7EAMXbLcL0qXmciM5SwMh2</t>
  </si>
  <si>
    <t>Mac DeMarco</t>
  </si>
  <si>
    <t>Heart To Heart</t>
  </si>
  <si>
    <t>Mac’s Record Label</t>
  </si>
  <si>
    <t>7EI6Iki24tBHAMxtb4xQN2</t>
  </si>
  <si>
    <t>Anywhere</t>
  </si>
  <si>
    <t>7EQpvVujgytLVY8vKiDHAg</t>
  </si>
  <si>
    <t>bad idea</t>
  </si>
  <si>
    <t>7EUfNvyCVxQV3oN5ScA2Lb</t>
  </si>
  <si>
    <t>Next To Me</t>
  </si>
  <si>
    <t>7EWXP47VlXKO3r7mNxuWHw</t>
  </si>
  <si>
    <t>Wesley Safadão, Os Barões Da Pisadinha</t>
  </si>
  <si>
    <t>Ele É Ele, Eu Sou Eu</t>
  </si>
  <si>
    <t>Wesley Safadao</t>
  </si>
  <si>
    <t>7Ed6BkggCS2KaKY5YlINaF</t>
  </si>
  <si>
    <t>BTS, Desiigner, Steve Aoki</t>
  </si>
  <si>
    <t>MIC Drop (feat. Desiigner) [Steve Aoki Remix]</t>
  </si>
  <si>
    <t>7EgI0dCaQuHFe3OTj5EpWI</t>
  </si>
  <si>
    <t>Open Safe</t>
  </si>
  <si>
    <t>0.00705</t>
  </si>
  <si>
    <t>7EiUtdeoWcKqLi5ELZCjYf</t>
  </si>
  <si>
    <t>Travis Scott, Westside Gunn</t>
  </si>
  <si>
    <t>LOST FOREVER (feat. Westside Gunn)</t>
  </si>
  <si>
    <t>7EiZI6JVHllARrX9PUvAdX</t>
  </si>
  <si>
    <t>Low Life (feat. The Weeknd)</t>
  </si>
  <si>
    <t>7Ek9e3eIuktIFjpDRQfmHE</t>
  </si>
  <si>
    <t>Mios mit Bars</t>
  </si>
  <si>
    <t>7EkWXAI1wn8Ii883ecd9xr</t>
  </si>
  <si>
    <t>3.84e-05</t>
  </si>
  <si>
    <t>7EmGUiUaOSGDnUUQUDrOXC</t>
  </si>
  <si>
    <t>7EpOXgSRgnglRWr86pZfGU</t>
  </si>
  <si>
    <t>7EulRO07ZgchxqKUHb8Pvc</t>
  </si>
  <si>
    <t>1985 - Intro to “The Fall Off”</t>
  </si>
  <si>
    <t>7F1LWA9sIlTorHUo4amGqk</t>
  </si>
  <si>
    <t>The Weeknd, A$AP Rocky, Young Thug</t>
  </si>
  <si>
    <t>Reminder - Remix</t>
  </si>
  <si>
    <t>7F3uo3304R2CTvOseU3H7u</t>
  </si>
  <si>
    <t>7F4tV8SiUy6itZTdAzdafO</t>
  </si>
  <si>
    <t>Nadhif Basalamah</t>
  </si>
  <si>
    <t>penjaga hati</t>
  </si>
  <si>
    <t>After School</t>
  </si>
  <si>
    <t>7F9cT6hIRhnFCYP6GKS0tf</t>
  </si>
  <si>
    <t>Drake, Kid Cudi</t>
  </si>
  <si>
    <t>IMY2 (with Kid Cudi)</t>
  </si>
  <si>
    <t>7F9vK8hNFMml4GtHsaXui6</t>
  </si>
  <si>
    <t>Louis Tomlinson, Bebe Rexha, Digital Farm Animals</t>
  </si>
  <si>
    <t>Back to You (feat. Bebe Rexha &amp; Digital Farm Animals)</t>
  </si>
  <si>
    <t>7FAND3cHMvepHjpBp8gOZ9</t>
  </si>
  <si>
    <t>Go Hard</t>
  </si>
  <si>
    <t>7FCfMXYTIiQ9b4hDYs4Iol</t>
  </si>
  <si>
    <t>Be the One</t>
  </si>
  <si>
    <t>7FEwp8BavoEVE3AnxJDchc</t>
  </si>
  <si>
    <t>7FGdjbZ32vMybPuP0IuE7d</t>
  </si>
  <si>
    <t>Pooh Shiesty, Lil Durk</t>
  </si>
  <si>
    <t>Back in Blood (feat. Lil Durk)</t>
  </si>
  <si>
    <t>7FGq80cy8juXBCD2nrqdWU</t>
  </si>
  <si>
    <t>7FIWs0pqAYbP91WWM0vlTQ</t>
  </si>
  <si>
    <t>Eminem, Juice WRLD</t>
  </si>
  <si>
    <t>Godzilla (feat. Juice WRLD)</t>
  </si>
  <si>
    <t>7Fa5UNizycSms5jP3SQD3F</t>
  </si>
  <si>
    <t>7FbrGaHYVDmfr7KoLIZnQ7</t>
  </si>
  <si>
    <t>7FdUvDkaE24o3FPIWTvzv2</t>
  </si>
  <si>
    <t>Follow You</t>
  </si>
  <si>
    <t>7Feaw9WAEREY0DUOSXJLOM</t>
  </si>
  <si>
    <t>7FfpP3YZ6fOWMdxkIAtud9</t>
  </si>
  <si>
    <t>7Fg342AJtNsIDdwCfX0paC</t>
  </si>
  <si>
    <t>Let Me</t>
  </si>
  <si>
    <t>7FjZU7XFs7P9jHI9Z0yRhK</t>
  </si>
  <si>
    <t>NOTD, Felix Jaehn, Captain Cuts, Georgia Ku</t>
  </si>
  <si>
    <t>So Close</t>
  </si>
  <si>
    <t>7FlQk2gJ6TBrHHiidvdR2O</t>
  </si>
  <si>
    <t>Kemosabe Records/RCA Records/Sony Music Latin</t>
  </si>
  <si>
    <t>7FmYn9e7KHMXcxqGSj9LjH</t>
  </si>
  <si>
    <t>Mastermind</t>
  </si>
  <si>
    <t>7FtZFla3ZH6PqsAJ9MvVCM</t>
  </si>
  <si>
    <t>Steppin On Niggas</t>
  </si>
  <si>
    <t>0.000608</t>
  </si>
  <si>
    <t>7FzhZ7C3NhM1UyqSHV9ytY</t>
  </si>
  <si>
    <t>7G0gBu6nLdhFDPRLc0HdDG</t>
  </si>
  <si>
    <t>Mine (Taylor's Version)</t>
  </si>
  <si>
    <t>0.00444</t>
  </si>
  <si>
    <t>7G2XZhDNHo7SSDWSVxC0UT</t>
  </si>
  <si>
    <t>Anitta, MC Kevinho</t>
  </si>
  <si>
    <t>Terremoto</t>
  </si>
  <si>
    <t>7GARzfC1mwhDuk4t9WOACq</t>
  </si>
  <si>
    <t>7GCKSaadrwpoVSiwbEGkfv</t>
  </si>
  <si>
    <t>7GGhY0m7PZ408BYVXgXtjt</t>
  </si>
  <si>
    <t>Raffaello</t>
  </si>
  <si>
    <t>7GLWWrk1YlkPYqJK3ynIA0</t>
  </si>
  <si>
    <t>Lance Individual</t>
  </si>
  <si>
    <t>7GRTrWsP3yo2Fx8umJfA1X</t>
  </si>
  <si>
    <t>KIDS SEE GHOSTS, Ty Dolla $ign</t>
  </si>
  <si>
    <t>Freeee (Ghost Town Pt. 2)</t>
  </si>
  <si>
    <t>0.00457</t>
  </si>
  <si>
    <t>7GUhiAHLoVy1V8ucQuZ3CB</t>
  </si>
  <si>
    <t>7GX5flRQZVHRAGd6B4TmDO</t>
  </si>
  <si>
    <t>7GeTsDIc5ykNB6lORO6Cee</t>
  </si>
  <si>
    <t>Circo Loco</t>
  </si>
  <si>
    <t>7GqWnsKhMtEW0nzki5o0d8</t>
  </si>
  <si>
    <t>7GwYENSg87oERcW0Wacd6m</t>
  </si>
  <si>
    <t>SKYBOX</t>
  </si>
  <si>
    <t>0.0991</t>
  </si>
  <si>
    <t>7H0ya83CMmgFcOhw0UB6ow</t>
  </si>
  <si>
    <t>Space Song</t>
  </si>
  <si>
    <t>Apple Orchard Music</t>
  </si>
  <si>
    <t>7HC3sppue0re7HPfo5zscF</t>
  </si>
  <si>
    <t>You Make Me</t>
  </si>
  <si>
    <t>0.00247</t>
  </si>
  <si>
    <t>7HC7R2D8WjXVcUHJyEGjRs</t>
  </si>
  <si>
    <t>Taylor Swift, Colbie Caillat</t>
  </si>
  <si>
    <t>Breathe (feat. Colbie Caillat) (Taylor’s Version)</t>
  </si>
  <si>
    <t>7HCTUZPqclRvsiefXWwyFz</t>
  </si>
  <si>
    <t>Ufo361, RAF Camora</t>
  </si>
  <si>
    <t>Nummer</t>
  </si>
  <si>
    <t>7HCX1Ch3mklJyEdpwPZBFW</t>
  </si>
  <si>
    <t>Future, Gunna, Young Thug</t>
  </si>
  <si>
    <t>FOR A NUT (feat. Gunna &amp; Young Thug)</t>
  </si>
  <si>
    <t>0.00321</t>
  </si>
  <si>
    <t>7HEWQj82REyDOKMAAlB9pc</t>
  </si>
  <si>
    <t>Fly As Me</t>
  </si>
  <si>
    <t>0.00756</t>
  </si>
  <si>
    <t>7HMmFQsKsljwTw8bS7lu19</t>
  </si>
  <si>
    <t>Rare</t>
  </si>
  <si>
    <t>7HMz8o0m7ASQ3ImFPfhWTY</t>
  </si>
  <si>
    <t>CORALINE</t>
  </si>
  <si>
    <t>7Hc3YL8oDiAzbiAW32KXrw</t>
  </si>
  <si>
    <t>7HdZY9UJTylIiNcSDFyUDc</t>
  </si>
  <si>
    <t>7HsjuVBM93Z2RoxjpWLgTT</t>
  </si>
  <si>
    <t>Rod Wave, Polo G</t>
  </si>
  <si>
    <t>Richer (feat. Polo G)</t>
  </si>
  <si>
    <t>7HwvPmK74MBRDhCIyMXReP</t>
  </si>
  <si>
    <t>7Hz6LLOVxrojLPIHJJ1S0E</t>
  </si>
  <si>
    <t>0.954</t>
  </si>
  <si>
    <t>7I3skNaQdvZSS7zXY2VHId</t>
  </si>
  <si>
    <t>The Hype</t>
  </si>
  <si>
    <t>7I8L3vYCLThw2FDrE6LuzE</t>
  </si>
  <si>
    <t>Rusherking, KHEA, Duki, Maria Becerra, LIT killah, Tiago PZK</t>
  </si>
  <si>
    <t>Además de Mí - Remix</t>
  </si>
  <si>
    <t>7IBLt4Qarf4JDLxIQDv2O5</t>
  </si>
  <si>
    <t>D.M.B.</t>
  </si>
  <si>
    <t>7IBSffWIu7P2MC7kMwy2FM</t>
  </si>
  <si>
    <t>Wiz Khalifa, Swae Lee</t>
  </si>
  <si>
    <t>Hopeless Romantic (feat. Swae Lee)</t>
  </si>
  <si>
    <t>7IG7laqVpcvIIULrwWP5SA</t>
  </si>
  <si>
    <t>Mc Poze do Rodo, Neo Beats, Mainstreet</t>
  </si>
  <si>
    <t>Vida Louca</t>
  </si>
  <si>
    <t>7IL3UOlcJ6nmcCMwpnlfcA</t>
  </si>
  <si>
    <t>Something's Gotta Give</t>
  </si>
  <si>
    <t>7ILEWkpfdK6AjH2D7jppWk</t>
  </si>
  <si>
    <t>Chris Brown, Justin Bieber, Ink</t>
  </si>
  <si>
    <t>Don't Check On Me (feat. Justin Bieber &amp; Ink)</t>
  </si>
  <si>
    <t>7IMwEtpAiJanqF6vQteZN2</t>
  </si>
  <si>
    <t>Turks (with Gunna &amp; ft. Travis Scott)</t>
  </si>
  <si>
    <t>0.0808</t>
  </si>
  <si>
    <t>7IPKXYU2rTMnrLW5IZ7ZI5</t>
  </si>
  <si>
    <t>Verdansk</t>
  </si>
  <si>
    <t>7IWTIkiWGWNQyYfOLdMrGD</t>
  </si>
  <si>
    <t>Martin Garrix, Justin Mylo, Dewain Whitmore</t>
  </si>
  <si>
    <t>Burn Out (feat. Dewain Whitmore)</t>
  </si>
  <si>
    <t>7IWkJwX9C0J7tHurTD7ViL</t>
  </si>
  <si>
    <t>7IaeavdRzXYQWfu2Wt5GlU</t>
  </si>
  <si>
    <t>Currents</t>
  </si>
  <si>
    <t>7IkZpSOJKGXCGhqAvHs7FG</t>
  </si>
  <si>
    <t>Nautilus</t>
  </si>
  <si>
    <t>0.000969</t>
  </si>
  <si>
    <t>7Il2yWQmsqKgSkLQvHTPUI</t>
  </si>
  <si>
    <t>Dan + Shay</t>
  </si>
  <si>
    <t>Tequila</t>
  </si>
  <si>
    <t>7Ivelh8N9J25Yj9KKxYj6w</t>
  </si>
  <si>
    <t>0.786</t>
  </si>
  <si>
    <t>7IxGslFZA5QhgXbUsDmcjf</t>
  </si>
  <si>
    <t>Bad Girls, Good Vibes</t>
  </si>
  <si>
    <t>7Izh7zLJGw1Nscd62Exxj4</t>
  </si>
  <si>
    <t>7J2gyNghNTzl4EsLhXp01Q</t>
  </si>
  <si>
    <t>XXXTENTACION, Joey Bada$$</t>
  </si>
  <si>
    <t>infinity (888) - feat. Joey Bada$$</t>
  </si>
  <si>
    <t>7J4b3LVCIGO4CMBDFLPoP6</t>
  </si>
  <si>
    <t>Holy Ground (Taylor's Version)</t>
  </si>
  <si>
    <t>0.0288</t>
  </si>
  <si>
    <t>7J6bnDDitOwfelaJNixHhL</t>
  </si>
  <si>
    <t>Modern Slavery</t>
  </si>
  <si>
    <t>0.00186</t>
  </si>
  <si>
    <t>7JDWhC422Gtk1Bq0mL3OTC</t>
  </si>
  <si>
    <t>Bea Miller</t>
  </si>
  <si>
    <t>feel something</t>
  </si>
  <si>
    <t>7JDbfYUHjDzQPFSDh5lzGs</t>
  </si>
  <si>
    <t>Enigma</t>
  </si>
  <si>
    <t>7JIIY2oDPFkURYMCLJuzhe</t>
  </si>
  <si>
    <t>Dominic Fike, Zendaya</t>
  </si>
  <si>
    <t>Elliot's Song - From "Euphoria" An HBO Original Series</t>
  </si>
  <si>
    <t>7JJmb5XwzOO8jgpou264Ml</t>
  </si>
  <si>
    <t>7JNh1cfm0eXjqFVOzKLyau</t>
  </si>
  <si>
    <t>Becky G, Bad Bunny</t>
  </si>
  <si>
    <t>Mayores</t>
  </si>
  <si>
    <t>7JYsArznYOjX2jsrT3UEnL</t>
  </si>
  <si>
    <t>Young M.A</t>
  </si>
  <si>
    <t>OOOUUU</t>
  </si>
  <si>
    <t>M.A Music / 3D</t>
  </si>
  <si>
    <t>7JyFwJC3uRpiNfq7oKafgn</t>
  </si>
  <si>
    <t>Euthanasia</t>
  </si>
  <si>
    <t>7K3BhSpAxZBznislvUMVtn</t>
  </si>
  <si>
    <t>7K7MUBCnzgBAvMVW2RTWNs</t>
  </si>
  <si>
    <t>7K8krdGeSIvwDGw1WUqJuK</t>
  </si>
  <si>
    <t>Cara Italia</t>
  </si>
  <si>
    <t>7KA4W4McWYRpgf0fWsJZWB</t>
  </si>
  <si>
    <t>Tyler, The Creator, Kali Uchis</t>
  </si>
  <si>
    <t>See You Again (feat. Kali Uchis)</t>
  </si>
  <si>
    <t>7KKh0ujp8agIiCrkiJhf81</t>
  </si>
  <si>
    <t>Anuel AA, Tego Calderón</t>
  </si>
  <si>
    <t>7KOlJ92bu51cltsD9KU5I7</t>
  </si>
  <si>
    <t>T-Shirt</t>
  </si>
  <si>
    <t>7KPGeiXWDsGEvFK62wzU8E</t>
  </si>
  <si>
    <t>Benzema</t>
  </si>
  <si>
    <t>0.485</t>
  </si>
  <si>
    <t>7KSSdFCBHCfq4KPzz78ghk</t>
  </si>
  <si>
    <t>Heatin Up (feat. Gunna)</t>
  </si>
  <si>
    <t>7KWKWJnbGJ3Soag6Oopion</t>
  </si>
  <si>
    <t>CACHORRINHAS</t>
  </si>
  <si>
    <t>7KXjTSCq5nL1LoYtL7XAwS</t>
  </si>
  <si>
    <t>HUMBLE.</t>
  </si>
  <si>
    <t>0.000282</t>
  </si>
  <si>
    <t>7KZ5MMVgBVox9ycroB2UrI</t>
  </si>
  <si>
    <t>CAROUSEL</t>
  </si>
  <si>
    <t>7KbF6AdprOXEEHlsq11Z6d</t>
  </si>
  <si>
    <t>11 PM</t>
  </si>
  <si>
    <t>7Kba4OaxQFQ1zlknQUpNqN</t>
  </si>
  <si>
    <t>Israel &amp; Rodolffo, Wesley Safadão</t>
  </si>
  <si>
    <t>Faz Amor Comigo Só Hoje - Ao Vivo</t>
  </si>
  <si>
    <t>7KcGEssn7BnJdTgildK5y0</t>
  </si>
  <si>
    <t>No Frauds</t>
  </si>
  <si>
    <t>7KhHA3mzt7A3LFlOJEAKpI</t>
  </si>
  <si>
    <t>7KokYm8cMIXCsGVmUvKtqf</t>
  </si>
  <si>
    <t>Karma</t>
  </si>
  <si>
    <t>0.0734</t>
  </si>
  <si>
    <t>7Kq16WtEJzdRSNQgdXsn7Y</t>
  </si>
  <si>
    <t>Mura Masa, A$AP Rocky</t>
  </si>
  <si>
    <t>Love$ick (feat. A$AP Rocky)</t>
  </si>
  <si>
    <t>7LAmsNJpBaNvNg7VZPXxSv</t>
  </si>
  <si>
    <t>7LEydI5NfjY6mZfKwYIptZ</t>
  </si>
  <si>
    <t>7LJjWqhqK594nN7qJzLVXE</t>
  </si>
  <si>
    <t>As If It's Your Last</t>
  </si>
  <si>
    <t>0.0688</t>
  </si>
  <si>
    <t>7LSpFCvRZZot2AlmkUzy9k</t>
  </si>
  <si>
    <t>SIRENS</t>
  </si>
  <si>
    <t>7Lbxvt42JsNSKVCaN63qhD</t>
  </si>
  <si>
    <t>7Lkxvfl2rkNYWS4kBDCQtN</t>
  </si>
  <si>
    <t>Peso Pluma, Blessd</t>
  </si>
  <si>
    <t>Las Morras</t>
  </si>
  <si>
    <t>Prajin Parlay Inc dba Prajina Records / Worms Music / Warner Music Colombia / Warner Music Latina / JM WORLD MUSIC / CIGOL</t>
  </si>
  <si>
    <t>7LzouaWGFCy4tkXDOOnEyM</t>
  </si>
  <si>
    <t>7M16mAuWuFA5rC9HvkXaGx</t>
  </si>
  <si>
    <t>7M2tXmeS15NAzEn7ABFeBg</t>
  </si>
  <si>
    <t>7MAibcTli4IisCtbHKrGMh</t>
  </si>
  <si>
    <t>7MC4XR9M9amdmKQr2iDF7i</t>
  </si>
  <si>
    <t>Justin Wellington, Small Jam</t>
  </si>
  <si>
    <t>Iko Iko (My Bestie)</t>
  </si>
  <si>
    <t>7MHN1aCFtLXjownGhvEQlF</t>
  </si>
  <si>
    <t>Una Lady Como Tú</t>
  </si>
  <si>
    <t>7MRU4vOkywuhZ9kbFiPuiu</t>
  </si>
  <si>
    <t>Daddy Yankee, Wisin &amp; Yandel</t>
  </si>
  <si>
    <t>Si Supieras</t>
  </si>
  <si>
    <t>7MRY4VpCuZvBmFda6ZCk2G</t>
  </si>
  <si>
    <t>Love It If We Made It</t>
  </si>
  <si>
    <t>7MSYSOobsombc1mbDWFxtD</t>
  </si>
  <si>
    <t>Donny Hathaway</t>
  </si>
  <si>
    <t>This Christmas</t>
  </si>
  <si>
    <t>Rhino Atlantic</t>
  </si>
  <si>
    <t>7MVIfkyzuUmQ716j8U7yGR</t>
  </si>
  <si>
    <t>Taiu, Milo j</t>
  </si>
  <si>
    <t>Rara Vez</t>
  </si>
  <si>
    <t>Universal Music Argentina S.A.</t>
  </si>
  <si>
    <t>7MXVkk9YMctZqd1Srtv4MB</t>
  </si>
  <si>
    <t>7MXgrcOQAJ5VwSNUL0lDd3</t>
  </si>
  <si>
    <t>The Weeknd, ROSALÍA</t>
  </si>
  <si>
    <t>Blinding Lights (with ROSALÍA) - Remix</t>
  </si>
  <si>
    <t>7MZF7YLxOP2to9iblSulLc</t>
  </si>
  <si>
    <t>7MbT4I8qGntX4fMdqMQgke</t>
  </si>
  <si>
    <t>peace</t>
  </si>
  <si>
    <t>7MiZjKawmXTsTNePyTfPyL</t>
  </si>
  <si>
    <t>Hippie Sabotage</t>
  </si>
  <si>
    <t>Devil Eyes</t>
  </si>
  <si>
    <t>iHipHop Distribution</t>
  </si>
  <si>
    <t>7MkylDYvKTSuWgrsBhHlsG</t>
  </si>
  <si>
    <t>Bizarrap, Duki</t>
  </si>
  <si>
    <t>Duki: Bzrp Music Sessions, Vol. 50</t>
  </si>
  <si>
    <t>7MlDNspYwfqnHxORufupwq</t>
  </si>
  <si>
    <t>7MqL7uh6zGd8x0B9srz3r0</t>
  </si>
  <si>
    <t>Ufo361, Luciano</t>
  </si>
  <si>
    <t>Gib Gas</t>
  </si>
  <si>
    <t>7MtVPRGtZl6rPjMfLoI3Lh</t>
  </si>
  <si>
    <t>0.895</t>
  </si>
  <si>
    <t>7My9ca9QEIR8MvIOdIrTWA</t>
  </si>
  <si>
    <t>Eminem, Snoop Dogg</t>
  </si>
  <si>
    <t>From The D 2 The LBC (with Snoop Dogg)</t>
  </si>
  <si>
    <t>7a53HqqArd4b9NF4XAmlbI</t>
  </si>
  <si>
    <t>7a5fliY9SsZENrQWQBZron</t>
  </si>
  <si>
    <t>Texts Go Green</t>
  </si>
  <si>
    <t>0.000916</t>
  </si>
  <si>
    <t>7a8GawTVgHZvBLQOh46he7</t>
  </si>
  <si>
    <t>7aF09WaavZAmAWuUeYxlYD</t>
  </si>
  <si>
    <t>OneRepublic, Seeb</t>
  </si>
  <si>
    <t>Rich Love (with Seeb)</t>
  </si>
  <si>
    <t>7aGyRfJWtLqgJaZoG9lJhE</t>
  </si>
  <si>
    <t>salem ilese</t>
  </si>
  <si>
    <t>Mad at Disney</t>
  </si>
  <si>
    <t>10K Projects</t>
  </si>
  <si>
    <t>7aRCf5cLOFN1U7kvtChY1G</t>
  </si>
  <si>
    <t>Search &amp; Rescue</t>
  </si>
  <si>
    <t>OVO/Republic Records</t>
  </si>
  <si>
    <t>7aV2mflaASUmGhCErm7kBO</t>
  </si>
  <si>
    <t>Nevada, Mark Morrison, Fetty Wap</t>
  </si>
  <si>
    <t>The Mack</t>
  </si>
  <si>
    <t>0.0707</t>
  </si>
  <si>
    <t>7aZDcmt34eouhqw29aMR91</t>
  </si>
  <si>
    <t>Skin and Bones</t>
  </si>
  <si>
    <t>7aZusA4cWXz3Wv9e9uhavz</t>
  </si>
  <si>
    <t>Quer Voar</t>
  </si>
  <si>
    <t>7abpmGpF7PGep2rDU68GBR</t>
  </si>
  <si>
    <t>Burak Yeter, Danelle Sandoval</t>
  </si>
  <si>
    <t>Tuesday (feat. Danelle Sandoval)</t>
  </si>
  <si>
    <t>SBA Production</t>
  </si>
  <si>
    <t>7aely3H8kMj9o0gt6vXHE1</t>
  </si>
  <si>
    <t>Justin Bieber, Dominic Fike</t>
  </si>
  <si>
    <t>Die For You (feat. Dominic Fike)</t>
  </si>
  <si>
    <t>7afaZ37wJJL6880z1NRgJS</t>
  </si>
  <si>
    <t>Teto</t>
  </si>
  <si>
    <t>Fim de Semana no Rio</t>
  </si>
  <si>
    <t>7aiClxsDWFRQ0Kzk5KI5ku</t>
  </si>
  <si>
    <t>7aiVBCp1ibIWE5GeHkbtxr</t>
  </si>
  <si>
    <t>7alOsNr36sJ8CyOEP4aILq</t>
  </si>
  <si>
    <t>ODIO</t>
  </si>
  <si>
    <t>7amMgNDcObIDkIXv4xcvc2</t>
  </si>
  <si>
    <t>Ramz</t>
  </si>
  <si>
    <t>Barking</t>
  </si>
  <si>
    <t>7anSoGdgtmJTAPZBzcPhO6</t>
  </si>
  <si>
    <t>Dalex, Nicky Jam, Justin Quiles, Sech, Lenny Tavárez, Feid, Rafa Pabön</t>
  </si>
  <si>
    <t>Cuaderno</t>
  </si>
  <si>
    <t>7aonAWn0J0AJ47ZU9WHCXC</t>
  </si>
  <si>
    <t>Sub Urban, Bella Poarch</t>
  </si>
  <si>
    <t>INFERNO</t>
  </si>
  <si>
    <t>0.0766</t>
  </si>
  <si>
    <t>7aqfrAY2p9BUSiupwk3svU</t>
  </si>
  <si>
    <t>First Person Shooter (feat. J. Cole)</t>
  </si>
  <si>
    <t>7b8YOVV5quZcSKEijDgyWB</t>
  </si>
  <si>
    <t>7bCfHiRcfUjG0YVVNUL7Ve</t>
  </si>
  <si>
    <t>CORPSE, Savage Ga$p</t>
  </si>
  <si>
    <t>E-GIRLS ARE RUINING MY LIFE!</t>
  </si>
  <si>
    <t>CORPSE</t>
  </si>
  <si>
    <t>7bDSLyTjZ1VjU5kPHTL3Ko</t>
  </si>
  <si>
    <t>Kontra K, Samra</t>
  </si>
  <si>
    <t>Tiefschwarz (feat. Samra)</t>
  </si>
  <si>
    <t>7bJ4mu7MHa3rHiNyKjOoSl</t>
  </si>
  <si>
    <t>Drake, Young Thug</t>
  </si>
  <si>
    <t>Ice Melts</t>
  </si>
  <si>
    <t>7bJwvubZZaoGE1AGEfu8Fi</t>
  </si>
  <si>
    <t>One Last Time</t>
  </si>
  <si>
    <t>7bPWdJgx8vek7S5i5yAtvG</t>
  </si>
  <si>
    <t>7bPp2NmpmyhLJ7zWazAXMu</t>
  </si>
  <si>
    <t>Peso Pluma, Grupo Frontera</t>
  </si>
  <si>
    <t>TULUM</t>
  </si>
  <si>
    <t>7bRRHQelMfrP86QYQlCsAq</t>
  </si>
  <si>
    <t>BILLY</t>
  </si>
  <si>
    <t>7bUcBztfGqO7cSI2gMZeCI</t>
  </si>
  <si>
    <t>Vince Staples, Yugen Blakrok</t>
  </si>
  <si>
    <t>Opps (with Yugen Blakrok)</t>
  </si>
  <si>
    <t>7bcy34fBT2ap1L4bfPsl9q</t>
  </si>
  <si>
    <t>I Didn't Change My Number</t>
  </si>
  <si>
    <t>7boPPE857KEqCIHNwFkDop</t>
  </si>
  <si>
    <t>Audio (feat. Sia, Diplo, and Labrinth)</t>
  </si>
  <si>
    <t>7bp3zmEvpHLa0h32nhDUkB</t>
  </si>
  <si>
    <t>7bsnTsbiwOymZWjPF9v6Di</t>
  </si>
  <si>
    <t>7bywjHOc0wSjGGbj04XbVi</t>
  </si>
  <si>
    <t>Feid, ATL Jacob</t>
  </si>
  <si>
    <t>7cG6SxmQ24hQWnR8UThrk2</t>
  </si>
  <si>
    <t>Lil Wayne, Nivea</t>
  </si>
  <si>
    <t>Dope New Gospel (feat. Nivea)</t>
  </si>
  <si>
    <t>7cGFbx7MP0H23iHZTZpqMM</t>
  </si>
  <si>
    <t>7cQ0LAxT5HHCLGbxcjaxac</t>
  </si>
  <si>
    <t>Bizarrap, Arcángel</t>
  </si>
  <si>
    <t>Arcángel: Bzrp Music Sessions, Vol. 54</t>
  </si>
  <si>
    <t>7cQMJ0wDqVS5iM0JIvP6Ay</t>
  </si>
  <si>
    <t>Fall Out Boy</t>
  </si>
  <si>
    <t>The Last Of The Real Ones</t>
  </si>
  <si>
    <t>0.00527</t>
  </si>
  <si>
    <t>7ccTcabbJlCJiIqtrSSwBk</t>
  </si>
  <si>
    <t>Premonition - Intro</t>
  </si>
  <si>
    <t>7cfvP13Bqb1EyCZQiYsLum</t>
  </si>
  <si>
    <t>7cgF1aSGBXWlTgNbon3g2p</t>
  </si>
  <si>
    <t>7chTH3GBjjAyagf0SPCZDL</t>
  </si>
  <si>
    <t>Blessd, Feid</t>
  </si>
  <si>
    <t>SI SABE FERXXO</t>
  </si>
  <si>
    <t>7d6XJZjnm7iWcKwYL9z5kC</t>
  </si>
  <si>
    <t>7d8GetOsjbxYnlo6Y9e5Kw</t>
  </si>
  <si>
    <t>0.00113</t>
  </si>
  <si>
    <t>7dH9TPjTWQ60wOJkmYay8a</t>
  </si>
  <si>
    <t>7dNwJbsT0sg1le5kVugGJb</t>
  </si>
  <si>
    <t>Becky G, Prince Royce, DJ Luian, Mambo Kingz, Anuel AA</t>
  </si>
  <si>
    <t>Bubalu</t>
  </si>
  <si>
    <t>7dQFpbs34ufIEU745DVclf</t>
  </si>
  <si>
    <t>Aute Cuture</t>
  </si>
  <si>
    <t>0.0756</t>
  </si>
  <si>
    <t>7dR09k1an5JEq7ch0Y5hvV</t>
  </si>
  <si>
    <t>Chino Pacas, Fuerza Regida</t>
  </si>
  <si>
    <t>Dijeron Que No La Iba Lograr</t>
  </si>
  <si>
    <t>Street Mob Records</t>
  </si>
  <si>
    <t>7dSZ6zGTQx66c2GF91xCrb</t>
  </si>
  <si>
    <t>7daBwTiPNOVgoMUG4SICgh</t>
  </si>
  <si>
    <t>Pet Cheetah</t>
  </si>
  <si>
    <t>7dbka99KTWke5o9hRp0JoB</t>
  </si>
  <si>
    <t>7dt6x5M1jzdTEt8oCbisTK</t>
  </si>
  <si>
    <t>Better Now</t>
  </si>
  <si>
    <t>7e1VoRlNumuEkXlITMHKLE</t>
  </si>
  <si>
    <t>Anitta, Myke Towers, Cardi B</t>
  </si>
  <si>
    <t>Me Gusta (with Cardi B &amp; Myke Towers)</t>
  </si>
  <si>
    <t>7e4KQkp5ZR1gXCAalRjX6B</t>
  </si>
  <si>
    <t>7eAJEMhjeQLLp4HSdJJ58b</t>
  </si>
  <si>
    <t>Unterwegs</t>
  </si>
  <si>
    <t>7eBqSVxrzQZtK2mmgRG6lC</t>
  </si>
  <si>
    <t>Murder on My Mind</t>
  </si>
  <si>
    <t>P2018</t>
  </si>
  <si>
    <t>7eJMfftS33KTjuF7lTsMCx</t>
  </si>
  <si>
    <t>Powfu, beabadoobee</t>
  </si>
  <si>
    <t>death bed (coffee for your head)</t>
  </si>
  <si>
    <t>7eOkHIcaoUhngxxypM5Ajr</t>
  </si>
  <si>
    <t>7eOuUmpnHBlg5zsm8Cs7c3</t>
  </si>
  <si>
    <t>Summertime's Close</t>
  </si>
  <si>
    <t>7eQj6r5PIdYKEIZjucBMcq</t>
  </si>
  <si>
    <t>Stay Stay Stay (Taylor's Version)</t>
  </si>
  <si>
    <t>7eResoqEJJAVTkQYSqvO3P</t>
  </si>
  <si>
    <t>Taylor Swift, Keith Urban</t>
  </si>
  <si>
    <t>That’s When (feat. Keith Urban) (Taylor’s Version) (From The Vault)</t>
  </si>
  <si>
    <t>7eTv2OTr3aY5iKtFdBusoA</t>
  </si>
  <si>
    <t>BESTIES</t>
  </si>
  <si>
    <t>7eX3um6NpOQKWJMGCi97XD</t>
  </si>
  <si>
    <t>Lil Baby, EST Gee</t>
  </si>
  <si>
    <t>Real As It Gets (feat. EST Gee)</t>
  </si>
  <si>
    <t>0.00471</t>
  </si>
  <si>
    <t>7eYAHC0RbBF9eaqWzT34Aq</t>
  </si>
  <si>
    <t>Desires (with Future)</t>
  </si>
  <si>
    <t>7ef4DlsgrMEH11cDZd32M6</t>
  </si>
  <si>
    <t>Calvin Harris, Dua Lipa</t>
  </si>
  <si>
    <t>One Kiss (with Dua Lipa)</t>
  </si>
  <si>
    <t>7exHT4swWOKL5addPeqkLP</t>
  </si>
  <si>
    <t>7f1w2rZoIf7g56McEUTh5W</t>
  </si>
  <si>
    <t>Jail pt 2</t>
  </si>
  <si>
    <t>7f5trao56t7sB7f14QDTmp</t>
  </si>
  <si>
    <t>Doja Cat, Tyga</t>
  </si>
  <si>
    <t>Juicy</t>
  </si>
  <si>
    <t>7fBv7CLKzipRk6EC6TWHOB</t>
  </si>
  <si>
    <t>7fJv128BqCw23AmENDqJuj</t>
  </si>
  <si>
    <t>7fODjB7BrQTGqh0hogW6XD</t>
  </si>
  <si>
    <t>7fRfIvHPH6bHdMDjPFwTMh</t>
  </si>
  <si>
    <t>7fSM2taFBEB1WNZl8AOIoo</t>
  </si>
  <si>
    <t>Detox</t>
  </si>
  <si>
    <t>7fUYUcWy853HS8YJn0b3Sr</t>
  </si>
  <si>
    <t>7fYRg3CEbk6rNCuzNzMT06</t>
  </si>
  <si>
    <t>7fZBQnc0zXwVybgCIrQQil</t>
  </si>
  <si>
    <t>Imanbek, BYOR</t>
  </si>
  <si>
    <t>Belly Dancer</t>
  </si>
  <si>
    <t>Musical Freedom</t>
  </si>
  <si>
    <t>7fa9MBXhVfQ8P8Df9OEbD8</t>
  </si>
  <si>
    <t>7faDzZnZYqTyYThx2sbHVQ</t>
  </si>
  <si>
    <t>Mistletoe And Holly - Remastered 1999</t>
  </si>
  <si>
    <t>7fesNTgTEMEH0ye8MOgEDY</t>
  </si>
  <si>
    <t>teenage dream</t>
  </si>
  <si>
    <t>7floNISpH8VF4z4459Qo18</t>
  </si>
  <si>
    <t>7foypmc7KZyU716Yv63BPe</t>
  </si>
  <si>
    <t>Saint</t>
  </si>
  <si>
    <t>7fwXWKdDNI5IutOMc5OKYw</t>
  </si>
  <si>
    <t>J Balvin, Willy William, Beyoncé</t>
  </si>
  <si>
    <t>Mi Gente (feat. Beyoncé)</t>
  </si>
  <si>
    <t>Mi Gente Remix</t>
  </si>
  <si>
    <t>7fxSLnklnayJNBIKntXedZ</t>
  </si>
  <si>
    <t>Slidin</t>
  </si>
  <si>
    <t>7g7raxdQpiLZT7aOlib4S1</t>
  </si>
  <si>
    <t>Motorcycle Patches</t>
  </si>
  <si>
    <t>7g8YaUQABMal0zWe7a2ijz</t>
  </si>
  <si>
    <t>7gHZGXSJzM29WA384suYY2</t>
  </si>
  <si>
    <t>Secure The Bag</t>
  </si>
  <si>
    <t>7gHs73wELdeycvS48JfIos</t>
  </si>
  <si>
    <t>Faded</t>
  </si>
  <si>
    <t>7gRFDGEzF9UkBV233yv2dc</t>
  </si>
  <si>
    <t>Shut Down</t>
  </si>
  <si>
    <t>0.00327</t>
  </si>
  <si>
    <t>7gVzhRCrLRUBEGdS7zNTp0</t>
  </si>
  <si>
    <t>Malvada</t>
  </si>
  <si>
    <t>7gaA3wERFkFkgivjwbSvkG</t>
  </si>
  <si>
    <t>7gbpozqwdFoqvv19BTk2hu</t>
  </si>
  <si>
    <t>Sanctify</t>
  </si>
  <si>
    <t>7ge7BHazYbVKi8qyZUX1Bm</t>
  </si>
  <si>
    <t>Emotionally Scarred</t>
  </si>
  <si>
    <t>7gkWXbAxIYuvtOpcN3p9GJ</t>
  </si>
  <si>
    <t>7glCSQqV5o6NU88Cn4zPZn</t>
  </si>
  <si>
    <t>0.831</t>
  </si>
  <si>
    <t>7gwT3HGL84vF7bgtwL1N88</t>
  </si>
  <si>
    <t>Lasso</t>
  </si>
  <si>
    <t>Ojos Marrones</t>
  </si>
  <si>
    <t>7gwwt1IaAWwmB7af0AcuBM</t>
  </si>
  <si>
    <t>7h0d2h0fUmzbs7zeFigJPn</t>
  </si>
  <si>
    <t>Travis Scott, ROSALÍA, Lil Baby</t>
  </si>
  <si>
    <t>HIGHEST IN THE ROOM (feat. ROSALÍA &amp; Lil Baby) - REMIX</t>
  </si>
  <si>
    <t>7hCcLbNDCVPNqAwuoutJ31</t>
  </si>
  <si>
    <t>7hDVYcQq6MxkdJGweuCtl9</t>
  </si>
  <si>
    <t>7hDc8b7IXETo14hHIHdnhd</t>
  </si>
  <si>
    <t>7hU3IHwjX150XLoTVmjD0q</t>
  </si>
  <si>
    <t>LISA</t>
  </si>
  <si>
    <t>MONEY</t>
  </si>
  <si>
    <t>7hVb3OyFkgxDgpTdrOX6dT</t>
  </si>
  <si>
    <t>KEYS TO MY LIFE</t>
  </si>
  <si>
    <t>7hav1MHURQf5SAoPk0egqh</t>
  </si>
  <si>
    <t>Baby Pluto</t>
  </si>
  <si>
    <t>7hlhojpax9zg2FNdBLY5ox</t>
  </si>
  <si>
    <t>Because I Had You</t>
  </si>
  <si>
    <t>7hpJ9tATWb2vztlq99hERP</t>
  </si>
  <si>
    <t>7hvO2qCwJVZxiyoA7c9i5d</t>
  </si>
  <si>
    <t>7hvxMYq9JW5W0vFwiu1Zdr</t>
  </si>
  <si>
    <t>7hxHWCCAIIxFLCzvDgnQHX</t>
  </si>
  <si>
    <t>7hynhxDoDpgMIV12JuVtNa</t>
  </si>
  <si>
    <t>J Balvin, Bad Bunny, Marciano Cantero</t>
  </si>
  <si>
    <t>UN PESO</t>
  </si>
  <si>
    <t>7hzlzoOwCZ4D3Ow5YZK4kj</t>
  </si>
  <si>
    <t>Insomnia</t>
  </si>
  <si>
    <t>7i2DJ88J7jQ8K7zqFX2fW8</t>
  </si>
  <si>
    <t>7iAgNZdotu40NwtoIWJHFe</t>
  </si>
  <si>
    <t>BLACKPINK, Cardi B</t>
  </si>
  <si>
    <t>Bet You Wanna (feat. Cardi B)</t>
  </si>
  <si>
    <t>0.00465</t>
  </si>
  <si>
    <t>7iDa6hUg2VgEL1o1HjmfBn</t>
  </si>
  <si>
    <t>7iDxZ5Cd0Yg08d4fI5WVtG</t>
  </si>
  <si>
    <t>Calvin Harris, Nicki Minaj, Funk Wav</t>
  </si>
  <si>
    <t>Skrt On Me (feat. Nicki Minaj)</t>
  </si>
  <si>
    <t>7iHHlCbsFou5DZSW5HCPfs</t>
  </si>
  <si>
    <t>Boza, Lunay, Lenny Tavárez, Juhn, Beéle</t>
  </si>
  <si>
    <t>Ella - Remix</t>
  </si>
  <si>
    <t>7iHHxY2NLlJRAmlAmC4ahQ</t>
  </si>
  <si>
    <t>7iIzwqG5UxPYwTYUUK4pzU</t>
  </si>
  <si>
    <t>7iKDsPfLT0d5mu2htfMKBZ</t>
  </si>
  <si>
    <t>Love To Hate Me</t>
  </si>
  <si>
    <t>7iL6o9tox1zgHpKUfh9vuC</t>
  </si>
  <si>
    <t>50 Cent</t>
  </si>
  <si>
    <t>In Da Club</t>
  </si>
  <si>
    <t>Shady Records</t>
  </si>
  <si>
    <t>7iQXYTyuG13aoeHxGG28Nh</t>
  </si>
  <si>
    <t>Bad Bunny, Feid</t>
  </si>
  <si>
    <t>PERRO NEGRO</t>
  </si>
  <si>
    <t>7iTTQvztpfrDneVSX9IGBD</t>
  </si>
  <si>
    <t>Luchè, Sfera Ebbasta</t>
  </si>
  <si>
    <t>Stamm Fort (feat. Sfera Ebbasta)</t>
  </si>
  <si>
    <t>7iUtQNMRB8ZkKC4AmEuCJC</t>
  </si>
  <si>
    <t>LA FALDA</t>
  </si>
  <si>
    <t>7igeByaBM0MgGsgXtNxDJ7</t>
  </si>
  <si>
    <t>7ijJ5crvsnCvCLJbHpyq3j</t>
  </si>
  <si>
    <t>Final Fantasy</t>
  </si>
  <si>
    <t>7inXu0Eaeg02VsM8kHNvzM</t>
  </si>
  <si>
    <t>7iqOIHHEmu6Vhw25GgQ2eA</t>
  </si>
  <si>
    <t>J Balvin, Sech</t>
  </si>
  <si>
    <t>Una Nota</t>
  </si>
  <si>
    <t>0.0191</t>
  </si>
  <si>
    <t>7iwJOi3hlMqZt6pj1sQOBj</t>
  </si>
  <si>
    <t>7j31rVgGX9Q2blT92VBEA0</t>
  </si>
  <si>
    <t>Teenagers</t>
  </si>
  <si>
    <t>7j4OmvkjRz0PrjFADlHfQx</t>
  </si>
  <si>
    <t>Set Fire to the Rain</t>
  </si>
  <si>
    <t>0.00408</t>
  </si>
  <si>
    <t>7jPdqwZug0ovtDZsY5uK4T</t>
  </si>
  <si>
    <t>Ryan Gosling</t>
  </si>
  <si>
    <t>I’m Just Ken (From Barbie The Album)</t>
  </si>
  <si>
    <t>7jfmlr5W2AQWUGLVhT8ofl</t>
  </si>
  <si>
    <t>Romeo Santos, ROSALÍA</t>
  </si>
  <si>
    <t>El Pañuelo</t>
  </si>
  <si>
    <t>7jqDzXJS0K0Re8uphYNit0</t>
  </si>
  <si>
    <t>7jtQIBanIiJOMS6RyCx6jZ</t>
  </si>
  <si>
    <t>Tom Odell</t>
  </si>
  <si>
    <t>Another Love</t>
  </si>
  <si>
    <t>ITNO/Columbia</t>
  </si>
  <si>
    <t>0.717</t>
  </si>
  <si>
    <t>7ju97lgwC2rKQ6wwsf9no9</t>
  </si>
  <si>
    <t>7jwQlYGpOml9ETGre1HqGA</t>
  </si>
  <si>
    <t>Rockwell</t>
  </si>
  <si>
    <t>Somebody's Watching Me</t>
  </si>
  <si>
    <t>7jzldCBnJjpJM3epzJ85KE</t>
  </si>
  <si>
    <t>Marshmello, YUNGBLUD, blackbear</t>
  </si>
  <si>
    <t>Tongue Tied (with YUNGBLUD &amp; blackbear)</t>
  </si>
  <si>
    <t>Marshmello "Tongue Tied" ft Yungblud &amp; blackbear</t>
  </si>
  <si>
    <t>7k4t7uLgtOxPwTpFmtJNTY</t>
  </si>
  <si>
    <t>TUSA - Karol G &amp; Nicki Minaj</t>
  </si>
  <si>
    <t>7kDUspsoYfLkWnZR7qwHZl</t>
  </si>
  <si>
    <t>0.00473</t>
  </si>
  <si>
    <t>7kOf0qHO4Rcwk6QJifZDRJ</t>
  </si>
  <si>
    <t>El Manual</t>
  </si>
  <si>
    <t>7kh95COsNZjnTmc6aF76n7</t>
  </si>
  <si>
    <t>Homerun (Intro)</t>
  </si>
  <si>
    <t>7kjEqI6eZ7YlFrGhxixnlN</t>
  </si>
  <si>
    <t>ANTES QUE SE ACABE</t>
  </si>
  <si>
    <t>7knLcYCOSaURD0d7HUULFM</t>
  </si>
  <si>
    <t>J Balvin, Bad Bunny, Mr Eazi</t>
  </si>
  <si>
    <t>COMO UN BEBÉ</t>
  </si>
  <si>
    <t>7krbSH3rd8lhIZvuzTV3Bl</t>
  </si>
  <si>
    <t>7kt9e9LFSpN1zQtYEl19o1</t>
  </si>
  <si>
    <t>this is me trying</t>
  </si>
  <si>
    <t>7kuRvjpeUcn6qNV9IBXC2C</t>
  </si>
  <si>
    <t>Cauty, Brytiago, Darell, Cosculluela, Rafa Pabön, Chencho Corleone</t>
  </si>
  <si>
    <t>Ta To Gucci (Remix)</t>
  </si>
  <si>
    <t>Take Over Inc./Limitless Records,LLC.</t>
  </si>
  <si>
    <t>7l2nxyx7IkBX5orhkALg0V</t>
  </si>
  <si>
    <t>Privileged Rappers</t>
  </si>
  <si>
    <t>0.00274</t>
  </si>
  <si>
    <t>7l2tmgUhV7Y2aJHjiszifg</t>
  </si>
  <si>
    <t>7l3E7lcozEodtVsSTCkcaA</t>
  </si>
  <si>
    <t>7l9CE3wmEGOUYw1j4ETjnL</t>
  </si>
  <si>
    <t>Gorillaz, Popcaan</t>
  </si>
  <si>
    <t>Saturnz Barz (feat. Popcaan)</t>
  </si>
  <si>
    <t>7l9IqDtVWJurTvkQHq1BGh</t>
  </si>
  <si>
    <t>7lAK3oHbfEnvUQWosrMMpR</t>
  </si>
  <si>
    <t>YOSEMITE</t>
  </si>
  <si>
    <t>7lFNXsbcbds699xCWO3pSe</t>
  </si>
  <si>
    <t>Dear Reader</t>
  </si>
  <si>
    <t>7lPN2DXiMsVn7XUKtOW1CS</t>
  </si>
  <si>
    <t>7lQ8MOhq6IN2w8EYcFNSUk</t>
  </si>
  <si>
    <t>0.00286</t>
  </si>
  <si>
    <t>7lQWRAjyhTpCWFC0jmclT4</t>
  </si>
  <si>
    <t>7lR4UmEDJ1ngczVX2NiNi4</t>
  </si>
  <si>
    <t>7lRsNbdOGykkMAgsqs4R1C</t>
  </si>
  <si>
    <t>Báilame</t>
  </si>
  <si>
    <t>7lUdbnz7wsv3C9zzf4WHl9</t>
  </si>
  <si>
    <t>Feid, J Balvin, Maluma, Nicky Jam, Sech, Justin Quiles</t>
  </si>
  <si>
    <t>PORFA Remix ( Feat. Maluma, Nicky Jam, Sech) - Remix</t>
  </si>
  <si>
    <t>7lcI4X8RZxK4zIknJcwpBq</t>
  </si>
  <si>
    <t>Bussin</t>
  </si>
  <si>
    <t>7lgA34nFXxjqQgyLkPUcLv</t>
  </si>
  <si>
    <t>Studio Killers</t>
  </si>
  <si>
    <t>Jenny (I Wanna Ruin Our Friendship)</t>
  </si>
  <si>
    <t>0.00305</t>
  </si>
  <si>
    <t>7lidXGPXPYLNThITAOTlkK</t>
  </si>
  <si>
    <t>7lnQCEtaDJeMZN75siSxLc</t>
  </si>
  <si>
    <t>Fabergé</t>
  </si>
  <si>
    <t>7lthOBXNue2IvedLRfkod8</t>
  </si>
  <si>
    <t>HOME</t>
  </si>
  <si>
    <t>7lvDsmTRXFE3dK4OjvRiWB</t>
  </si>
  <si>
    <t>Shae Gill, Ali Sethi</t>
  </si>
  <si>
    <t>Pasoori</t>
  </si>
  <si>
    <t>Giraffe Pakistan</t>
  </si>
  <si>
    <t>7m9OqQk4RVRkw9JJdeAw96</t>
  </si>
  <si>
    <t>Jocelyn Flores</t>
  </si>
  <si>
    <t>7mEDVrAHDnQJStDo8jKJJm</t>
  </si>
  <si>
    <t>Go_A</t>
  </si>
  <si>
    <t>SHUM</t>
  </si>
  <si>
    <t>Universal Music Polska Sp. z o.o.</t>
  </si>
  <si>
    <t>7mEUjhl6aTztdHCrxoTgBG</t>
  </si>
  <si>
    <t>Kanye West, Travis Scott</t>
  </si>
  <si>
    <t>Wash Us In The Blood</t>
  </si>
  <si>
    <t>7mFj0LlWtEJaEigguaWqYh</t>
  </si>
  <si>
    <t>7mWFF4gPADjTQjC97CgFVt</t>
  </si>
  <si>
    <t>Ozuna, Daddy Yankee, J Balvin, Farruko, Anuel AA</t>
  </si>
  <si>
    <t>Baila Baila Baila - Remix</t>
  </si>
  <si>
    <t>7mXuWTczZNxG5EDcjFEuJR</t>
  </si>
  <si>
    <t>7mcdgAXmb35dakBnfDIv3q</t>
  </si>
  <si>
    <t>7mldq42yDuxiUNn08nvzHO</t>
  </si>
  <si>
    <t>Sam Hunt</t>
  </si>
  <si>
    <t>Body Like A Back Road</t>
  </si>
  <si>
    <t>7mpdNiaQvygj2rHoxkzMfa</t>
  </si>
  <si>
    <t>Bite Me</t>
  </si>
  <si>
    <t>7mrWTjhYctgEQb0lJKrVWy</t>
  </si>
  <si>
    <t>KITSCHKRIEG, Jamule, SFR</t>
  </si>
  <si>
    <t>7mykoq6R3BArsSpNDjFQTm</t>
  </si>
  <si>
    <t>Rosa Walton, Hallie Coggins</t>
  </si>
  <si>
    <t>I Really Want to Stay at Your House</t>
  </si>
  <si>
    <t>Lakeshore Records</t>
  </si>
  <si>
    <t>7n2FZQsaLb7ZRfRPfEeIvr</t>
  </si>
  <si>
    <t>ELEVEN</t>
  </si>
  <si>
    <t>7n7VsX3sv66znBwA8b5uhp</t>
  </si>
  <si>
    <t>Here Comes Santa Claus (Right Down Santa Claus Lane)</t>
  </si>
  <si>
    <t>7nAfXgeHfDO50upcOjJOaq</t>
  </si>
  <si>
    <t>Talking to Myself</t>
  </si>
  <si>
    <t>0.00184</t>
  </si>
  <si>
    <t>7nD2JPaxIKUdxd2UWgnaGL</t>
  </si>
  <si>
    <t>Alex Rose, Rauw Alejandro, Lenny Tavárez, Cazzu, Lyanno</t>
  </si>
  <si>
    <t>Toda - Remix</t>
  </si>
  <si>
    <t>WK Records LLC</t>
  </si>
  <si>
    <t>7nFJSfGvvV0WjatTZN6QYi</t>
  </si>
  <si>
    <t>Luciano, Aitch, BIA</t>
  </si>
  <si>
    <t>Bamba (feat. Aitch &amp; BIA)</t>
  </si>
  <si>
    <t>7nFvKgVumc9FcU97zGjjei</t>
  </si>
  <si>
    <t>WIU</t>
  </si>
  <si>
    <t>Coração de Gelo</t>
  </si>
  <si>
    <t>7nKBxz47S9SD79N086fuhn</t>
  </si>
  <si>
    <t>Enrique Iglesias, Descemer Bueno, Zion &amp; Lennox</t>
  </si>
  <si>
    <t>SUBEME LA RADIO</t>
  </si>
  <si>
    <t>7nVERWQXlgZRQsYw4fHf3b</t>
  </si>
  <si>
    <t>KSI, Lil Wayne</t>
  </si>
  <si>
    <t>Lose</t>
  </si>
  <si>
    <t>0.0341</t>
  </si>
  <si>
    <t>7nWui6jiMM2m9qFmET1Mtj</t>
  </si>
  <si>
    <t>Ronan (Taylor's Version)</t>
  </si>
  <si>
    <t>7nZmah2llfvLDiUjm0kiyz</t>
  </si>
  <si>
    <t>Justin Bieber, BloodPop®</t>
  </si>
  <si>
    <t>Friends (with BloodPop®)</t>
  </si>
  <si>
    <t>BloodPop/DJ/RMBG/Republic</t>
  </si>
  <si>
    <t>0.00459</t>
  </si>
  <si>
    <t>7na7Bk98usp84FaOJFPv3d</t>
  </si>
  <si>
    <t>7nc7mlSdWYeFom84zZ8Wr8</t>
  </si>
  <si>
    <t>Cochise, $NOT</t>
  </si>
  <si>
    <t>Tell Em</t>
  </si>
  <si>
    <t>7ndTONDDRFGiPnnhOzOXxq</t>
  </si>
  <si>
    <t>7njKgVl3AnLflRad38o7AG</t>
  </si>
  <si>
    <t>7noud145AHZGg74vpWOsCa</t>
  </si>
  <si>
    <t>7ntUbTIwmwOD6ygCMRZT6e</t>
  </si>
  <si>
    <t>French Montana, Post Malone, Cardi B, Rvssian</t>
  </si>
  <si>
    <t>Writing on the Wall (feat. Post Malone, Cardi B &amp; Rvssian)</t>
  </si>
  <si>
    <t>Epic/Bad Boy Entertainment</t>
  </si>
  <si>
    <t>7o0oY5wRcoV7oPuDhD2J1z</t>
  </si>
  <si>
    <t>Paloma Mami</t>
  </si>
  <si>
    <t>Fingías</t>
  </si>
  <si>
    <t>7o2CTH4ctstm8TNelqjb51</t>
  </si>
  <si>
    <t>Guns N' Roses</t>
  </si>
  <si>
    <t>Sweet Child O' Mine</t>
  </si>
  <si>
    <t>Guns N Roses P&amp;D</t>
  </si>
  <si>
    <t>0.0866</t>
  </si>
  <si>
    <t>7o4gBbTM6UBLkOYPw9xMCz</t>
  </si>
  <si>
    <t>DDG, Blueface</t>
  </si>
  <si>
    <t>Moonwalking in Calabasas (feat. Blueface) - Remix</t>
  </si>
  <si>
    <t>7oDTApxHeWzTQOR7GPPxw4</t>
  </si>
  <si>
    <t>Heat</t>
  </si>
  <si>
    <t>7oDd86yk8itslrA9HRP2ki</t>
  </si>
  <si>
    <t>Die For You - Remix</t>
  </si>
  <si>
    <t>7oHkit3F3vimtsBbnZkU0G</t>
  </si>
  <si>
    <t>Fire</t>
  </si>
  <si>
    <t>7oHsIIDKbEJlFULg1HF0pP</t>
  </si>
  <si>
    <t>Los Dioses</t>
  </si>
  <si>
    <t>7oJW8vNkosiWuKJtsq3mZs</t>
  </si>
  <si>
    <t>7oJrVhiTPZGBXWPwhxjy9S</t>
  </si>
  <si>
    <t>Lust</t>
  </si>
  <si>
    <t>7oK9VyNzrYvRFo7nQEYkWN</t>
  </si>
  <si>
    <t>0.00101</t>
  </si>
  <si>
    <t>7oLKoGzQVwjZ91AzCn560T</t>
  </si>
  <si>
    <t>7oQepKHmXDaPC3rgeLRvQu</t>
  </si>
  <si>
    <t>Udo Lindenberg, Apache 207</t>
  </si>
  <si>
    <t>Komet</t>
  </si>
  <si>
    <t>7oTE1KmtU2ml9zBhv9Reao</t>
  </si>
  <si>
    <t>California</t>
  </si>
  <si>
    <t>7oVEtyuv9NBmnytsCIsY5I</t>
  </si>
  <si>
    <t>BURN IT DOWN</t>
  </si>
  <si>
    <t>7of1slAJIWrXxP8ikAHxje</t>
  </si>
  <si>
    <t>James Hersey</t>
  </si>
  <si>
    <t>7ofxPmTNMj2GP07g1VZa0O</t>
  </si>
  <si>
    <t>Alex Sensation, Ozuna</t>
  </si>
  <si>
    <t>Que Va</t>
  </si>
  <si>
    <t>7omJfT9s6V2IpQNBYyq5C8</t>
  </si>
  <si>
    <t>MY HOUSE</t>
  </si>
  <si>
    <t>7oolFzHipTMg2nL7shhdz2</t>
  </si>
  <si>
    <t>Eraser</t>
  </si>
  <si>
    <t>0.086</t>
  </si>
  <si>
    <t>7oqftogUN82Q7VNy2TmTJW</t>
  </si>
  <si>
    <t>Beyoncé, JAY-Z, Childish Gambino, Oumou Sangaré</t>
  </si>
  <si>
    <t>MOOD 4 EVA (feat. Oumou Sangaré)</t>
  </si>
  <si>
    <t>7ovUcF5uHTBRzUpB6ZOmvt</t>
  </si>
  <si>
    <t>YOASOBI</t>
  </si>
  <si>
    <t>アイドル</t>
  </si>
  <si>
    <t>7ozvuHnA1zWzuTvReLChVL</t>
  </si>
  <si>
    <t>Bruno Mars, Anderson .Paak, Silk Sonic, Thundercat, Bootsy Collins</t>
  </si>
  <si>
    <t>After Last Night (with Thundercat &amp; Bootsy Collins)</t>
  </si>
  <si>
    <t>7p2ewixAShLpjDZrnzZK7c</t>
  </si>
  <si>
    <t>Get Up 10</t>
  </si>
  <si>
    <t>7p4vHnYXkxlzvfePJVpcTr</t>
  </si>
  <si>
    <t>Feels Like Summer</t>
  </si>
  <si>
    <t>7pMRoGLEJuFM2wl5pt0R99</t>
  </si>
  <si>
    <t>Offset, Travis Scott, 21 Savage</t>
  </si>
  <si>
    <t>Legacy (feat. Travis Scott &amp; 21 Savage)</t>
  </si>
  <si>
    <t>7pWK1kMgHy5lNNiIfuRbkP</t>
  </si>
  <si>
    <t>Martin Garrix, Dean Lewis</t>
  </si>
  <si>
    <t>Used To Love (with Dean Lewis)</t>
  </si>
  <si>
    <t>7pYFPMeK0TnaTGdS6qOtEr</t>
  </si>
  <si>
    <t>Stargate, P!nk, Sia</t>
  </si>
  <si>
    <t>Waterfall</t>
  </si>
  <si>
    <t>Interstellar Music/RCA Records</t>
  </si>
  <si>
    <t>0.0987</t>
  </si>
  <si>
    <t>7pdF27mSDuPWhppnHAmWHa</t>
  </si>
  <si>
    <t>whoa (mind in awe)</t>
  </si>
  <si>
    <t>7pgbDdy7ax962o9d2xJceV</t>
  </si>
  <si>
    <t>Slow Dancing (Piano Ver.)</t>
  </si>
  <si>
    <t>7phmBo7bB9I9YifAXqnlqV</t>
  </si>
  <si>
    <t>I Wrote The Book</t>
  </si>
  <si>
    <t>7pj6P5WnxkZsw3XRc8eMe1</t>
  </si>
  <si>
    <t>Count Me Out</t>
  </si>
  <si>
    <t>7pvrsbBKUQI2QmA74WCJa5</t>
  </si>
  <si>
    <t>7q1ikCoQLytPP5TTzDy7JK</t>
  </si>
  <si>
    <t>7q8cy4uoA2itYATsKeXhcq</t>
  </si>
  <si>
    <t>Lil Pump, Lil Uzi Vert</t>
  </si>
  <si>
    <t>Multi Millionaire (feat. Lil Uzi Vert)</t>
  </si>
  <si>
    <t>7qEHsqek33rTcFNT9PFqLf</t>
  </si>
  <si>
    <t>7qEKqBCD2vE5vIBsrUitpD</t>
  </si>
  <si>
    <t>ilomilo</t>
  </si>
  <si>
    <t>7qEUFOVcxRI19tbT68JcYK</t>
  </si>
  <si>
    <t>Everything Has Changed (feat. Ed Sheeran) (Taylor’s Version)</t>
  </si>
  <si>
    <t>7qLr3HMApUbyDkUvgIvHnB</t>
  </si>
  <si>
    <t>Young Thug, Drake</t>
  </si>
  <si>
    <t>Oh U Went (feat. Drake)</t>
  </si>
  <si>
    <t>7qM1BWAsZMTYh4BcYLb0uQ</t>
  </si>
  <si>
    <t>7qiZfU4dY1lWllzX7mPBI3</t>
  </si>
  <si>
    <t>Shape of You</t>
  </si>
  <si>
    <t>0.581</t>
  </si>
  <si>
    <t>7ql71hBakyMi0Lxiq3Mugs</t>
  </si>
  <si>
    <t>7qmnP8Woc47dLSrMD5MxL1</t>
  </si>
  <si>
    <t>Petter Ferraz, Menor Nico</t>
  </si>
  <si>
    <t>Amor ou o Litrão</t>
  </si>
  <si>
    <t>k+ produçoes</t>
  </si>
  <si>
    <t>7qoIhutxU269Zqo9PG5IOj</t>
  </si>
  <si>
    <t>Pineapple StormTv, Chris MC, Salve Malak, Tz da Coronel, MC Cabelinho, Chefin, L7NNON, Luísa Sonza, Oruam, Xamã, N.I.N.A</t>
  </si>
  <si>
    <t>Poesia Acústica 13</t>
  </si>
  <si>
    <t>Pineapple Storm</t>
  </si>
  <si>
    <t>7qq0EOPW4RRlqdvMBmdd73</t>
  </si>
  <si>
    <t>Crazy Over You</t>
  </si>
  <si>
    <t>7qwULjvTujatIaoWC1lu8b</t>
  </si>
  <si>
    <t>7r55d7IhAj5UGKiYbXBwRP</t>
  </si>
  <si>
    <t>Prinzessa</t>
  </si>
  <si>
    <t>7r6LNJT2LqpLpEyZQJPygt</t>
  </si>
  <si>
    <t>Future, Young Thug, Offset</t>
  </si>
  <si>
    <t>Patek Water (feat. Offset)</t>
  </si>
  <si>
    <t>7r6aR2f57resC5r93LwMfK</t>
  </si>
  <si>
    <t>Kanye West, Fred Hammond</t>
  </si>
  <si>
    <t>Hands On</t>
  </si>
  <si>
    <t>7r9ZhitdQBONTFOiJW5mr8</t>
  </si>
  <si>
    <t>7rC5Pl8rQSX4myONQHYPBK</t>
  </si>
  <si>
    <t>Mob Ties</t>
  </si>
  <si>
    <t>7rWCWzPRftzZTZtIyQtaDU</t>
  </si>
  <si>
    <t>Future, Kanye West</t>
  </si>
  <si>
    <t>KEEP IT BURNIN (feat. Kanye West)</t>
  </si>
  <si>
    <t>0.00861</t>
  </si>
  <si>
    <t>7rbECVPkY5UODxoOUVKZnA</t>
  </si>
  <si>
    <t>I Wonder</t>
  </si>
  <si>
    <t>7rdUtXasA973gmrr2Xxh3E</t>
  </si>
  <si>
    <t>7rglLriMNBPAyuJOMGwi39</t>
  </si>
  <si>
    <t>7ro0hRteUMfnOioTFI5TG1</t>
  </si>
  <si>
    <t>7roKDmJDOzkpfGpUQJ5EnL</t>
  </si>
  <si>
    <t>Business Is Business (Lil Baby &amp; Gunna)</t>
  </si>
  <si>
    <t>7rpNuuoMbid56XkDsx2FjE</t>
  </si>
  <si>
    <t>Black And White</t>
  </si>
  <si>
    <t>7rvyVWja33WG9R97oeJAjx</t>
  </si>
  <si>
    <t>7rwX0O3RlxqqIjQM8evm5E</t>
  </si>
  <si>
    <t>Ozuna, Mambo Kingz, DJ Luian, Bad Bunny, Wisin, Almighty</t>
  </si>
  <si>
    <t>Solita</t>
  </si>
  <si>
    <t>7s25THrKz86DM225dOYwnr</t>
  </si>
  <si>
    <t>Aretha Franklin</t>
  </si>
  <si>
    <t>7sA2SKTo1QbTSSYn5YvJC4</t>
  </si>
  <si>
    <t>7sBgFMWqDWQgrsNSpIBoe8</t>
  </si>
  <si>
    <t>Jesus Is Lord</t>
  </si>
  <si>
    <t>0.828</t>
  </si>
  <si>
    <t>7sFYVcKSb24qg0dAkqLEFj</t>
  </si>
  <si>
    <t>Mi Cama</t>
  </si>
  <si>
    <t>7sJNeWTXkZCEC7OnFMpGWL</t>
  </si>
  <si>
    <t>7sKbyYeJnITO1Eh9xd0lKd</t>
  </si>
  <si>
    <t>Replay</t>
  </si>
  <si>
    <t>0.00792</t>
  </si>
  <si>
    <t>7sMBvZCSUl99bJLXZaLa0b</t>
  </si>
  <si>
    <t>7sO5G9EABYOXQKNPNiE9NR</t>
  </si>
  <si>
    <t>Offset, Metro Boomin</t>
  </si>
  <si>
    <t>Ric Flair Drip (with Metro Boomin)</t>
  </si>
  <si>
    <t>7sOfmPd18RWp3FoCzpa7Kw</t>
  </si>
  <si>
    <t>Soliá</t>
  </si>
  <si>
    <t>7sQKy5vlPQllr0k9IjYJv3</t>
  </si>
  <si>
    <t>Arcángel, Sech, Dímelo Flow</t>
  </si>
  <si>
    <t>Sigues Con El</t>
  </si>
  <si>
    <t>7sT7kZEYd1MrmzLLIRVZas</t>
  </si>
  <si>
    <t>Calling My Name</t>
  </si>
  <si>
    <t>7sTtHHrD0zDpmzQzH3zegz</t>
  </si>
  <si>
    <t>Consequences</t>
  </si>
  <si>
    <t>7sTyAjxDXq9afwfSQy6D0s</t>
  </si>
  <si>
    <t>Bandit</t>
  </si>
  <si>
    <t>7sWRlDoTDX8geTR8zzr2vt</t>
  </si>
  <si>
    <t>7sjFIZ1g5QLJLGja3k592K</t>
  </si>
  <si>
    <t>44 BullDog</t>
  </si>
  <si>
    <t>7sliFe6W30tPBPh6dvZsIH</t>
  </si>
  <si>
    <t>Kaliii</t>
  </si>
  <si>
    <t>Area Codes</t>
  </si>
  <si>
    <t>7soCc4TpT99bOhJoCiMqFN</t>
  </si>
  <si>
    <t>Junya pt 2</t>
  </si>
  <si>
    <t>7szuecWAPwGoV1e5vGu8tl</t>
  </si>
  <si>
    <t>In Your Eyes</t>
  </si>
  <si>
    <t>0.00285</t>
  </si>
  <si>
    <t>7tFiyTwD0nx5a1eklYtX2J</t>
  </si>
  <si>
    <t>7tGEAA1f8MydT7eVbbO9Zy</t>
  </si>
  <si>
    <t>WHEN I WAS OLDER - Music Inspired By The Film ROMA</t>
  </si>
  <si>
    <t>7taXf5odg9xCAZERYfyOkS</t>
  </si>
  <si>
    <t>7tgjDlQsMR8RvkdlNCJA58</t>
  </si>
  <si>
    <t>Trippie Redd, Juice WRLD, YNW Melly</t>
  </si>
  <si>
    <t>6 Kiss (feat. Juice WRLD &amp; YNW Melly)</t>
  </si>
  <si>
    <t>7tqhbajSfrz2F7E1Z75ASX</t>
  </si>
  <si>
    <t>Marvin Gaye, Tammi Terrell</t>
  </si>
  <si>
    <t>Ain't No Mountain High Enough</t>
  </si>
  <si>
    <t>7tr2za8SQg2CI8EDgrdtNl</t>
  </si>
  <si>
    <t>Calvin Harris, Frank Ocean, Migos, Funk Wav</t>
  </si>
  <si>
    <t>Slide (feat. Frank Ocean &amp; Migos)</t>
  </si>
  <si>
    <t>7txPE73wHbuXYkM1h8zNrG</t>
  </si>
  <si>
    <t>0.0443</t>
  </si>
  <si>
    <t>7txjUEY6McJDJKqIo1Rxjp</t>
  </si>
  <si>
    <t>Acróstico - Milan y Sasha</t>
  </si>
  <si>
    <t>7u6DMPznGbpziuEgCE0JGQ</t>
  </si>
  <si>
    <t>get well soon</t>
  </si>
  <si>
    <t>7u90MSvVyEjL0c8icaE7jl</t>
  </si>
  <si>
    <t>Contra</t>
  </si>
  <si>
    <t>7uH27oIt4a6cIFCA8ZPcyG</t>
  </si>
  <si>
    <t>Baila Baila Baila</t>
  </si>
  <si>
    <t>7uQZVznj0uQOGC9KhV2Mg6</t>
  </si>
  <si>
    <t>LALISA</t>
  </si>
  <si>
    <t>7uQmJ1jgNzBpATSoWKSPFu</t>
  </si>
  <si>
    <t>Sebastian Yatra, Mau y Ricky</t>
  </si>
  <si>
    <t>Ya No Tiene Novio</t>
  </si>
  <si>
    <t>7uSLF2yhpjLlYBLtyPX3Lb</t>
  </si>
  <si>
    <t>7uYgVgRSgqluZclLS7wpp4</t>
  </si>
  <si>
    <t>El Farsante - Remix</t>
  </si>
  <si>
    <t>7uZqvqXzzYMKrexKxdcGmd</t>
  </si>
  <si>
    <t>Young Stoner Life, Young Thug, Gunna, Travis Scott</t>
  </si>
  <si>
    <t>Diamonds Dancing (feat. Travis Scott)</t>
  </si>
  <si>
    <t>0.00949</t>
  </si>
  <si>
    <t>7ucEkWU0SVy0XFdfXESgfY</t>
  </si>
  <si>
    <t>LOS PITS</t>
  </si>
  <si>
    <t>7uiBocndm12aKbsdnQ3Scx</t>
  </si>
  <si>
    <t>Undecided</t>
  </si>
  <si>
    <t>7uoFMmxln0GPXQ0AcCBXRq</t>
  </si>
  <si>
    <t>Snowman</t>
  </si>
  <si>
    <t>7up5MwPUHQdv4DkzQRHRWP</t>
  </si>
  <si>
    <t>Pure Souls</t>
  </si>
  <si>
    <t>7uqcLJFlSYjVPLUz1vPxkY</t>
  </si>
  <si>
    <t>Guardian angel</t>
  </si>
  <si>
    <t>7uttm8Iurm5uK67Vr9G2Sp</t>
  </si>
  <si>
    <t>7uzmGiiJyRfuViKKK3lVmR</t>
  </si>
  <si>
    <t>7v4pPS4A7NgY7bxFA3Etv3</t>
  </si>
  <si>
    <t>CORPSE, Night Lovell</t>
  </si>
  <si>
    <t>HOT DEMON B!TCHES NEAR U ! ! !</t>
  </si>
  <si>
    <t>0.00918</t>
  </si>
  <si>
    <t>7v8OynJxOxHoeS5C2UA9Y7</t>
  </si>
  <si>
    <t>Capital Bra, Loredana</t>
  </si>
  <si>
    <t>Nicht verdient</t>
  </si>
  <si>
    <t>7vAXN57IQ0sj049wZGIboE</t>
  </si>
  <si>
    <t>Rise Up</t>
  </si>
  <si>
    <t>7vBNFh3NIZTj6tB5s1IBjE</t>
  </si>
  <si>
    <t>marjorie</t>
  </si>
  <si>
    <t>7vGuf3Y35N4wmASOKLUVVU</t>
  </si>
  <si>
    <t>Silence</t>
  </si>
  <si>
    <t>7vJS1DPc3FzBtqBs8n3mW5</t>
  </si>
  <si>
    <t>Ariana Grande, Normani, Nicki Minaj</t>
  </si>
  <si>
    <t>Bad To You (with Normani &amp; Nicki Minaj)</t>
  </si>
  <si>
    <t>0.065</t>
  </si>
  <si>
    <t>7vQbuQcyTflfCIOu3Uzzya</t>
  </si>
  <si>
    <t>7vRriwrloYVaoAe3a9wJHe</t>
  </si>
  <si>
    <t>gnash, Olivia O'Brien</t>
  </si>
  <si>
    <t>i hate u, i love u (feat. olivia o'brien)</t>
  </si>
  <si>
    <t>:):</t>
  </si>
  <si>
    <t>7vTspUAmMKFkUpKL9HLZNL</t>
  </si>
  <si>
    <t>Trap This Way (This Way)</t>
  </si>
  <si>
    <t>7vgv8KZBSo0TPzyIWG9yzV</t>
  </si>
  <si>
    <t>Salt</t>
  </si>
  <si>
    <t>7vrJn5hDSXRmdXoR30KgF1</t>
  </si>
  <si>
    <t>7vu0JkJh0ldukEYbTVcqd0</t>
  </si>
  <si>
    <t>7vuTcvFnvlqWlWb4u60nvY</t>
  </si>
  <si>
    <t>Netta</t>
  </si>
  <si>
    <t>Toy</t>
  </si>
  <si>
    <t>7w05lsU2VLSeiT8Nukrv5M</t>
  </si>
  <si>
    <t>Friends</t>
  </si>
  <si>
    <t>7w87IxuO7BDcJ3YUqCyMTT</t>
  </si>
  <si>
    <t>Foster The People</t>
  </si>
  <si>
    <t>Pumped Up Kicks</t>
  </si>
  <si>
    <t>7w9bgPAmPTtrkt2v16QWvQ</t>
  </si>
  <si>
    <t>0.00971</t>
  </si>
  <si>
    <t>7wBJfHzpfI3032CSD7CE2m</t>
  </si>
  <si>
    <t>STARGAZING</t>
  </si>
  <si>
    <t>0.00947</t>
  </si>
  <si>
    <t>7wC5eZcFS1Q1BsQ35DU6H4</t>
  </si>
  <si>
    <t>come out and play</t>
  </si>
  <si>
    <t>7wC76LWyNxaP3hjGzbWOcN</t>
  </si>
  <si>
    <t>Salmo, Sfera Ebbasta</t>
  </si>
  <si>
    <t>CABRIOLET (feat. Sfera Ebbasta)</t>
  </si>
  <si>
    <t>7wDqHhtRkP1TXSlZK0sEQH</t>
  </si>
  <si>
    <t>Mumford &amp; Sons</t>
  </si>
  <si>
    <t>Guiding Light</t>
  </si>
  <si>
    <t>7wFybC8jBH3zE139OpCtpG</t>
  </si>
  <si>
    <t>7wGoVu4Dady5GV0Sv4UIsx</t>
  </si>
  <si>
    <t>7wcyO1rrH3Ru4t659IjG41</t>
  </si>
  <si>
    <t>7wdwIaXUuzlu1grzWMFRJm</t>
  </si>
  <si>
    <t>0.000187</t>
  </si>
  <si>
    <t>7wiESxCGoUkRdgZF2JOLZu</t>
  </si>
  <si>
    <t>7wrDRQgHlvDnimrRHfQZxt</t>
  </si>
  <si>
    <t>7wsmIIm0xWmtP7TmACXkJn</t>
  </si>
  <si>
    <t>Oprah’s Bank Account (Lil Yachty &amp; DaBaby feat. Drake)</t>
  </si>
  <si>
    <t>7wvYmO5QscgIDDT0eNwbYX</t>
  </si>
  <si>
    <t>7x4ASXYEKfQBCewcZhK776</t>
  </si>
  <si>
    <t>Ay, DiOs Mío!</t>
  </si>
  <si>
    <t>7x9aauaA9cu6tyfpHnqDLo</t>
  </si>
  <si>
    <t>Seven (feat. Latto)</t>
  </si>
  <si>
    <t>7x9nXsowok1JszkVztI5NI</t>
  </si>
  <si>
    <t>French Montana, Rvssian, Post Malone, Cardi B</t>
  </si>
  <si>
    <t>Writing on the Wall (feat. Post Malone &amp; Cardi B)</t>
  </si>
  <si>
    <t>7xHWNBFm6ObGEQPaUxHuKO</t>
  </si>
  <si>
    <t>Sia, Kendrick Lamar</t>
  </si>
  <si>
    <t>The Greatest (feat. Kendrick Lamar)</t>
  </si>
  <si>
    <t>7xLYLM5K6S1TwiSdfuhZQg</t>
  </si>
  <si>
    <t>Gera MX, Rels B</t>
  </si>
  <si>
    <t>Gerardo Daniel Torres Montante</t>
  </si>
  <si>
    <t>7xQAfvXzm3AkraOtGPWIZg</t>
  </si>
  <si>
    <t>7xT1n5JKpB0bMPh6FL589e</t>
  </si>
  <si>
    <t>Crissin, Totoy El Frio, Natan &amp; Shander</t>
  </si>
  <si>
    <t>Poblado</t>
  </si>
  <si>
    <t>Kapital Music &amp; Entertainment</t>
  </si>
  <si>
    <t>0.00914</t>
  </si>
  <si>
    <t>7xTDT7gyIrv0xWpwwXExxU</t>
  </si>
  <si>
    <t>Celestial</t>
  </si>
  <si>
    <t>7xapw9Oy21WpfEcib2ErSA</t>
  </si>
  <si>
    <t>7xbWAw3LMgRMn4omR5yVn3</t>
  </si>
  <si>
    <t>7y3xU9vEC1s8DSuuoSYKih</t>
  </si>
  <si>
    <t>Been Like This</t>
  </si>
  <si>
    <t>7y4JznkAv2W3IKw9T1o2VK</t>
  </si>
  <si>
    <t>0.0473</t>
  </si>
  <si>
    <t>7y6c07pgjZvtHI9kuMVqk1</t>
  </si>
  <si>
    <t>Drake, Black Coffee, Jorja Smith</t>
  </si>
  <si>
    <t>Get It Together</t>
  </si>
  <si>
    <t>7y7w4tl4MaRC2UMEj1mPtr</t>
  </si>
  <si>
    <t>7y9iMe8SOB6z3NoHE2OfXl</t>
  </si>
  <si>
    <t>Bad At Love</t>
  </si>
  <si>
    <t>7yBEKiv1LmO7GM4rOejhcW</t>
  </si>
  <si>
    <t>7yBbV2k2S2uhaQc24NF2xt</t>
  </si>
  <si>
    <t>7yDHHVKLbvDmVw1XXhDDIO</t>
  </si>
  <si>
    <t>Vishal Mishra, Raj Shekhar</t>
  </si>
  <si>
    <t>Pehle Bhi Main</t>
  </si>
  <si>
    <t>7yHEDfrJNd0zWOfXwydNH0</t>
  </si>
  <si>
    <t>Into You</t>
  </si>
  <si>
    <t>7yIIeKUxTpn36X6CFJhgEi</t>
  </si>
  <si>
    <t>Bellakath, Dani Flow</t>
  </si>
  <si>
    <t>Reggaeton Champagne</t>
  </si>
  <si>
    <t>7yN9Qx1HtE4c1fhakBz8Ay</t>
  </si>
  <si>
    <t>Damso</t>
  </si>
  <si>
    <t>DEUX TOILES DE MER</t>
  </si>
  <si>
    <t>7ySUcLPVX7KudhnmNcgY2D</t>
  </si>
  <si>
    <t>S&amp;M</t>
  </si>
  <si>
    <t>7ycWLEP1GsNjVvcjawXz3z</t>
  </si>
  <si>
    <t>A$AP Rocky, Skepta</t>
  </si>
  <si>
    <t>Praise The Lord (Da Shine) (feat. Skepta)</t>
  </si>
  <si>
    <t>7yfi8B8opXjnRh4VZnOkz9</t>
  </si>
  <si>
    <t>0.00873</t>
  </si>
  <si>
    <t>7ygVaACDENw4PgLbN1awFE</t>
  </si>
  <si>
    <t>Matrix</t>
  </si>
  <si>
    <t>7yosVOH7pRWrKANBDbsBqI</t>
  </si>
  <si>
    <t>Ufo361, Data Luv</t>
  </si>
  <si>
    <t>Shot</t>
  </si>
  <si>
    <t>0.0348</t>
  </si>
  <si>
    <t>7yotKA30dwTKNEGomV9ZsI</t>
  </si>
  <si>
    <t>KOD</t>
  </si>
  <si>
    <t>7yq4Qj7cqayVTp3FF9CWbm</t>
  </si>
  <si>
    <t>Vance Joy</t>
  </si>
  <si>
    <t>Riptide</t>
  </si>
  <si>
    <t>F-Stop Records/Atlantic</t>
  </si>
  <si>
    <t>7yt6eiZQCkVFEzwGp4Pbor</t>
  </si>
  <si>
    <t>Supastars</t>
  </si>
  <si>
    <t>7ytR5pFWmSjzHJIeQkgog4</t>
  </si>
  <si>
    <t>ROCKSTAR (feat. Roddy Ricch)</t>
  </si>
  <si>
    <t>7yyRTcZmCiyzzJlNzGC9Ol</t>
  </si>
  <si>
    <t>DRAM, Lil Yachty</t>
  </si>
  <si>
    <t>Broccoli (feat. Lil Yachty)</t>
  </si>
  <si>
    <t>W.A.V.E. Recordings/EMPIRE/Atlantic</t>
  </si>
  <si>
    <t>7z4xW9WY86uH3gd1V9pfCM</t>
  </si>
  <si>
    <t>Tyler, The Creator, Lil Uzi Vert, Pharrell Williams</t>
  </si>
  <si>
    <t>JUGGERNAUT (feat. Lil Uzi Vert &amp; Pharrell Williams)</t>
  </si>
  <si>
    <t>7zBscbZUCr4jEABrfV9g03</t>
  </si>
  <si>
    <t>Before The Day Is Over</t>
  </si>
  <si>
    <t>7zQirOExB0VR8yWUOqYeio</t>
  </si>
  <si>
    <t>Lil Nas X, Megan Thee Stallion</t>
  </si>
  <si>
    <t>DOLLA SIGN SLIME (feat. Megan Thee Stallion)</t>
  </si>
  <si>
    <t>7zTx8ePYAmPFQuxP3xlXZn</t>
  </si>
  <si>
    <t>San Holo</t>
  </si>
  <si>
    <t>7zVCrzzEJU7u24sbJPXA5W</t>
  </si>
  <si>
    <t>Kane Brown, Lauren Alaina</t>
  </si>
  <si>
    <t>What Ifs (feat. Lauren Alaina)</t>
  </si>
  <si>
    <t>0.00898</t>
  </si>
  <si>
    <t>7zgqtptZvhf8GEmdsM2vp2</t>
  </si>
  <si>
    <t>7zjEyeBsaw9gV0jofJLfOM</t>
  </si>
  <si>
    <t>Young Thug, A$AP Rocky, Post Malone</t>
  </si>
  <si>
    <t>Livin It Up (with Post Malone &amp; A$AP Rocky)</t>
  </si>
  <si>
    <t>7zl7kehxesNEo2pYkKXTSe</t>
  </si>
  <si>
    <t>Eminem, Jack Harlow, Cordae</t>
  </si>
  <si>
    <t>Killer (feat. Jack Harlow &amp; Cordae) - Remix</t>
  </si>
  <si>
    <t>0.0525</t>
  </si>
  <si>
    <t>7zvfDihYiJ8RQ1nRcpKBF5</t>
  </si>
  <si>
    <t>Kendrick Lamar, Tanna Leone</t>
  </si>
  <si>
    <t>Mr. Morale</t>
  </si>
  <si>
    <t>7zxRMhXxJMQCeDDg0rKAVo</t>
  </si>
  <si>
    <t>Some Way</t>
  </si>
  <si>
    <t>Artist</t>
  </si>
  <si>
    <t>feat</t>
  </si>
  <si>
    <t>Rótulos de Linha</t>
  </si>
  <si>
    <t>$NOT</t>
  </si>
  <si>
    <t>¥$</t>
  </si>
  <si>
    <t>13 Organisé</t>
  </si>
  <si>
    <t>2 Chainz</t>
  </si>
  <si>
    <t>4*TOWN (From Disney and Pixar’s Turning Red)</t>
  </si>
  <si>
    <t>6LACK</t>
  </si>
  <si>
    <t>Aaron Smith</t>
  </si>
  <si>
    <t>Abraham Mateo</t>
  </si>
  <si>
    <t>Ab-Soul</t>
  </si>
  <si>
    <t>ACRAZE</t>
  </si>
  <si>
    <t>AK AUSSERKONTROLLE</t>
  </si>
  <si>
    <t>Alejo</t>
  </si>
  <si>
    <t>Alex Favela</t>
  </si>
  <si>
    <t>Alex Rose</t>
  </si>
  <si>
    <t>Alex Sensation</t>
  </si>
  <si>
    <t>Alok</t>
  </si>
  <si>
    <t>Alonzo</t>
  </si>
  <si>
    <t>Alvaro Diaz</t>
  </si>
  <si>
    <t>Amaarae</t>
  </si>
  <si>
    <t>Amenazzy</t>
  </si>
  <si>
    <t>Anderson .Paak</t>
  </si>
  <si>
    <t>Anirudh Ravichander</t>
  </si>
  <si>
    <t>AnnenMayKantereit</t>
  </si>
  <si>
    <t>Arcángel</t>
  </si>
  <si>
    <t>Arijit Singh</t>
  </si>
  <si>
    <t>ATB</t>
  </si>
  <si>
    <t>Avine Vinny</t>
  </si>
  <si>
    <t>AYLIVA</t>
  </si>
  <si>
    <t>Azet</t>
  </si>
  <si>
    <t>Baby Keem</t>
  </si>
  <si>
    <t>Bad Gyal</t>
  </si>
  <si>
    <t>Banda MS de Sergio Lizárraga</t>
  </si>
  <si>
    <t>BANDIDO</t>
  </si>
  <si>
    <t>Banx &amp; Ranx</t>
  </si>
  <si>
    <t>Bas</t>
  </si>
  <si>
    <t>Becky G</t>
  </si>
  <si>
    <t>Becky Hill</t>
  </si>
  <si>
    <t>Belly</t>
  </si>
  <si>
    <t>BENEE</t>
  </si>
  <si>
    <t>benny blanco</t>
  </si>
  <si>
    <t>BIA</t>
  </si>
  <si>
    <t>Bibi Babydoll</t>
  </si>
  <si>
    <t>Big One</t>
  </si>
  <si>
    <t>Big Red Machine</t>
  </si>
  <si>
    <t>Bizarrap</t>
  </si>
  <si>
    <t>BLANCO</t>
  </si>
  <si>
    <t>Blessd</t>
  </si>
  <si>
    <t>BlocBoy JB</t>
  </si>
  <si>
    <t>Blue Ivy</t>
  </si>
  <si>
    <t>Blxst</t>
  </si>
  <si>
    <t>Bobby "Boris" Pickett</t>
  </si>
  <si>
    <t>Bomba Estéreo</t>
  </si>
  <si>
    <t>Booba</t>
  </si>
  <si>
    <t>Boomdabash</t>
  </si>
  <si>
    <t>Brett Eldredge</t>
  </si>
  <si>
    <t>Brytiago</t>
  </si>
  <si>
    <t>Burak Yeter</t>
  </si>
  <si>
    <t>Bushido</t>
  </si>
  <si>
    <t>Cali Y El Dandee</t>
  </si>
  <si>
    <t>Calle 24</t>
  </si>
  <si>
    <t>Capo Plaza</t>
  </si>
  <si>
    <t>Carlos Vives</t>
  </si>
  <si>
    <t>Carnage</t>
  </si>
  <si>
    <t>Carolina Gaitán - La Gaita</t>
  </si>
  <si>
    <t>Cartel De Santa</t>
  </si>
  <si>
    <t>Cash Cash</t>
  </si>
  <si>
    <t>Cashmere Cat</t>
  </si>
  <si>
    <t>cassö</t>
  </si>
  <si>
    <t>Cauty</t>
  </si>
  <si>
    <t>Charlie Charles</t>
  </si>
  <si>
    <t>Charly Black</t>
  </si>
  <si>
    <t>Cheat Codes</t>
  </si>
  <si>
    <t>Chefin</t>
  </si>
  <si>
    <t>Chino &amp; Nacho</t>
  </si>
  <si>
    <t>ChocQuibTown</t>
  </si>
  <si>
    <t>Chris Jedi</t>
  </si>
  <si>
    <t>Clean Bandit</t>
  </si>
  <si>
    <t>Cochise</t>
  </si>
  <si>
    <t>Colde</t>
  </si>
  <si>
    <t>Conkarah</t>
  </si>
  <si>
    <t>Coolio</t>
  </si>
  <si>
    <t>Cordae</t>
  </si>
  <si>
    <t>Cosculluela</t>
  </si>
  <si>
    <t>Crissin</t>
  </si>
  <si>
    <t>Crush</t>
  </si>
  <si>
    <t>Curtis Waters</t>
  </si>
  <si>
    <t>Dadá Boladão</t>
  </si>
  <si>
    <t>Daft Punk</t>
  </si>
  <si>
    <t>Daniel Caesar</t>
  </si>
  <si>
    <t>David Guetta</t>
  </si>
  <si>
    <t>Dayvi</t>
  </si>
  <si>
    <t>DDG</t>
  </si>
  <si>
    <t>De La Ghetto</t>
  </si>
  <si>
    <t>Dedublüman</t>
  </si>
  <si>
    <t>DENNIS</t>
  </si>
  <si>
    <t>Diane Guerrero</t>
  </si>
  <si>
    <t>Diego &amp; Victor Hugo</t>
  </si>
  <si>
    <t>Dímelo Flow</t>
  </si>
  <si>
    <t>Dimitri Vegas &amp; Like Mike</t>
  </si>
  <si>
    <t>Diplo</t>
  </si>
  <si>
    <t>Dj GBR</t>
  </si>
  <si>
    <t>DJ Jeeh FDC</t>
  </si>
  <si>
    <t>DJ Khaled</t>
  </si>
  <si>
    <t>Dj LK da Escócia</t>
  </si>
  <si>
    <t>DJ Luian</t>
  </si>
  <si>
    <t>DJ Matt D</t>
  </si>
  <si>
    <t>DJ Patrick Muniz</t>
  </si>
  <si>
    <t>DJ Robin</t>
  </si>
  <si>
    <t>DJ Snake</t>
  </si>
  <si>
    <t>Don Omar</t>
  </si>
  <si>
    <t>Don Patricio</t>
  </si>
  <si>
    <t>Dr. Dre</t>
  </si>
  <si>
    <t>DRAM</t>
  </si>
  <si>
    <t>Dreamville</t>
  </si>
  <si>
    <t>DVBBS</t>
  </si>
  <si>
    <t>Dynoro</t>
  </si>
  <si>
    <t>Eartha Kitt</t>
  </si>
  <si>
    <t>Ed Sheeran &amp; Justin Bieber</t>
  </si>
  <si>
    <t>El Alfa</t>
  </si>
  <si>
    <t>El Chachito</t>
  </si>
  <si>
    <t>Eliza Rose</t>
  </si>
  <si>
    <t>Emilia</t>
  </si>
  <si>
    <t>Enrique Iglesias</t>
  </si>
  <si>
    <t>Eslabon Armado</t>
  </si>
  <si>
    <t>Eugenio Esquivel</t>
  </si>
  <si>
    <t>Farid Bang</t>
  </si>
  <si>
    <t>Fedez</t>
  </si>
  <si>
    <t>Felipe Araújo</t>
  </si>
  <si>
    <t>Felix Jaehn</t>
  </si>
  <si>
    <t>Fireboy DML</t>
  </si>
  <si>
    <t>Fivio Foreign</t>
  </si>
  <si>
    <t>FloyyMenor</t>
  </si>
  <si>
    <t>Flume</t>
  </si>
  <si>
    <t>Foudeqush</t>
  </si>
  <si>
    <t>Francesca Michielin</t>
  </si>
  <si>
    <t>French Montana</t>
  </si>
  <si>
    <t>Frenna</t>
  </si>
  <si>
    <t>FRENSHIP</t>
  </si>
  <si>
    <t>G Herbo</t>
  </si>
  <si>
    <t>Gabito Ballesteros</t>
  </si>
  <si>
    <t>Gabry Ponte</t>
  </si>
  <si>
    <t>Gaby Music</t>
  </si>
  <si>
    <t>GASHI</t>
  </si>
  <si>
    <t>G-Eazy</t>
  </si>
  <si>
    <t>Gemitaiz</t>
  </si>
  <si>
    <t>George Henrique &amp; Rodrigo</t>
  </si>
  <si>
    <t>Gera MX</t>
  </si>
  <si>
    <t>Gesaffelstein</t>
  </si>
  <si>
    <t>gnash</t>
  </si>
  <si>
    <t>Gorillaz</t>
  </si>
  <si>
    <t>Gotye</t>
  </si>
  <si>
    <t>Gradur</t>
  </si>
  <si>
    <t>Grey</t>
  </si>
  <si>
    <t>Grupo Marca Registrada</t>
  </si>
  <si>
    <t>Grupo Menos É Mais</t>
  </si>
  <si>
    <t>Gryffin</t>
  </si>
  <si>
    <t>Gucci Mane</t>
  </si>
  <si>
    <t>Guilherme &amp; Benuto</t>
  </si>
  <si>
    <t>Gustavo Mioto</t>
  </si>
  <si>
    <t>Gwen Stefani</t>
  </si>
  <si>
    <t>H.E.R.</t>
  </si>
  <si>
    <t>Headie One</t>
  </si>
  <si>
    <t>Hearts &amp; Colors</t>
  </si>
  <si>
    <t>Hugh Jackman</t>
  </si>
  <si>
    <t>IAmChino</t>
  </si>
  <si>
    <t>iann dior</t>
  </si>
  <si>
    <t>Idina Menzel</t>
  </si>
  <si>
    <t>Iggy Azalea</t>
  </si>
  <si>
    <t>Imanbek</t>
  </si>
  <si>
    <t>Internet Money</t>
  </si>
  <si>
    <t>IU</t>
  </si>
  <si>
    <t>Ivete Sangalo</t>
  </si>
  <si>
    <t>J Hus</t>
  </si>
  <si>
    <t>Jaani</t>
  </si>
  <si>
    <t>James Blake</t>
  </si>
  <si>
    <t>James Hype</t>
  </si>
  <si>
    <t>Jasleen Royal</t>
  </si>
  <si>
    <t>Jawsh 685</t>
  </si>
  <si>
    <t>Jax Jones</t>
  </si>
  <si>
    <t>Jay Rock</t>
  </si>
  <si>
    <t>Jay Wheeler</t>
  </si>
  <si>
    <t>JAY-Z</t>
  </si>
  <si>
    <t>Jennifer Lopez</t>
  </si>
  <si>
    <t>Jere Klein</t>
  </si>
  <si>
    <t>Jesse &amp; Joy</t>
  </si>
  <si>
    <t>Jhené Aiko</t>
  </si>
  <si>
    <t>JID</t>
  </si>
  <si>
    <t>JNR CHOI</t>
  </si>
  <si>
    <t>Joakim Lundell</t>
  </si>
  <si>
    <t>Joel Corry</t>
  </si>
  <si>
    <t>Joey Montana</t>
  </si>
  <si>
    <t>John Lennon</t>
  </si>
  <si>
    <t>Joker Bra</t>
  </si>
  <si>
    <t>Jonas Blue</t>
  </si>
  <si>
    <t>Jowell &amp; Randy</t>
  </si>
  <si>
    <t>Joyner Lucas</t>
  </si>
  <si>
    <t>JP Saxe</t>
  </si>
  <si>
    <t>Juan Magán</t>
  </si>
  <si>
    <t>Juju</t>
  </si>
  <si>
    <t>Justin Quiles</t>
  </si>
  <si>
    <t>Justin Wellington</t>
  </si>
  <si>
    <t>K/DA</t>
  </si>
  <si>
    <t>KALIM</t>
  </si>
  <si>
    <t>KALUSH</t>
  </si>
  <si>
    <t>Kane Brown</t>
  </si>
  <si>
    <t>Kanii</t>
  </si>
  <si>
    <t>KASIMIR1441</t>
  </si>
  <si>
    <t>Kawe</t>
  </si>
  <si>
    <t>Keala Settle</t>
  </si>
  <si>
    <t>Kevin Gates</t>
  </si>
  <si>
    <t>KHEA</t>
  </si>
  <si>
    <t>Kina</t>
  </si>
  <si>
    <t>King Von</t>
  </si>
  <si>
    <t>KITSCHKRIEG</t>
  </si>
  <si>
    <t>Kofs</t>
  </si>
  <si>
    <t>KREAM</t>
  </si>
  <si>
    <t>Kris Kross Amsterdam</t>
  </si>
  <si>
    <t>KYLE</t>
  </si>
  <si>
    <t>KZA Produções</t>
  </si>
  <si>
    <t>L7NNON</t>
  </si>
  <si>
    <t>La Adictiva</t>
  </si>
  <si>
    <t>League of Legends</t>
  </si>
  <si>
    <t>Leslie Grace</t>
  </si>
  <si>
    <t>LiL CaKe</t>
  </si>
  <si>
    <t>Lil Durk</t>
  </si>
  <si>
    <t>LIT killah</t>
  </si>
  <si>
    <t>Lola Indigo</t>
  </si>
  <si>
    <t>Los Legendarios</t>
  </si>
  <si>
    <t>Lost Frequencies</t>
  </si>
  <si>
    <t>Loud Luxury</t>
  </si>
  <si>
    <t>Louis The Child</t>
  </si>
  <si>
    <t>Luan Pereira</t>
  </si>
  <si>
    <t>Luchè</t>
  </si>
  <si>
    <t>Luis Fonsi</t>
  </si>
  <si>
    <t>Luis R Conriquez</t>
  </si>
  <si>
    <t>Lunay</t>
  </si>
  <si>
    <t>Luude</t>
  </si>
  <si>
    <t>LX</t>
  </si>
  <si>
    <t>MACHETE</t>
  </si>
  <si>
    <t>Macklemore &amp; Ryan Lewis</t>
  </si>
  <si>
    <t>Maes</t>
  </si>
  <si>
    <t>Maggie Lindemann</t>
  </si>
  <si>
    <t>Maite Perroni</t>
  </si>
  <si>
    <t>Majestic</t>
  </si>
  <si>
    <t>Major Lazer</t>
  </si>
  <si>
    <t>Malu</t>
  </si>
  <si>
    <t>Mambo Kingz</t>
  </si>
  <si>
    <t>Manan Bhardwaj</t>
  </si>
  <si>
    <t>Manu</t>
  </si>
  <si>
    <t>Marc Anthony</t>
  </si>
  <si>
    <t>Marc E. Bassy</t>
  </si>
  <si>
    <t>Marc Seguí</t>
  </si>
  <si>
    <t>Márcia Fellipe</t>
  </si>
  <si>
    <t>Mark Ronson</t>
  </si>
  <si>
    <t>Marracash</t>
  </si>
  <si>
    <t>Martin Garrix</t>
  </si>
  <si>
    <t>Marvin Gaye</t>
  </si>
  <si>
    <t>Master KG</t>
  </si>
  <si>
    <t>Matheus &amp; Kauan</t>
  </si>
  <si>
    <t>Matheus Fernandes</t>
  </si>
  <si>
    <t>Mau y Ricky</t>
  </si>
  <si>
    <t>MC Caverinha</t>
  </si>
  <si>
    <t>Mc Davi</t>
  </si>
  <si>
    <t>MC Fioti</t>
  </si>
  <si>
    <t>MC K.K</t>
  </si>
  <si>
    <t>MC L da Vinte</t>
  </si>
  <si>
    <t>MC Levin</t>
  </si>
  <si>
    <t>Mc Livinho</t>
  </si>
  <si>
    <t>MC MENOR HR</t>
  </si>
  <si>
    <t>MC MM</t>
  </si>
  <si>
    <t>Mc Paiva ZS</t>
  </si>
  <si>
    <t>Mc Pedrinho</t>
  </si>
  <si>
    <t>Mc Poze do Rodo</t>
  </si>
  <si>
    <t>MC Tairon</t>
  </si>
  <si>
    <t>MC Xenon</t>
  </si>
  <si>
    <t>MC Zaquin</t>
  </si>
  <si>
    <t>MEDUZA</t>
  </si>
  <si>
    <t>Meek Mill</t>
  </si>
  <si>
    <t>Mert Demir</t>
  </si>
  <si>
    <t>Metro Boomin</t>
  </si>
  <si>
    <t>Migrantes</t>
  </si>
  <si>
    <t>Mike Perry</t>
  </si>
  <si>
    <t>Mike Posner</t>
  </si>
  <si>
    <t>Miksu / Macloud</t>
  </si>
  <si>
    <t>Milly</t>
  </si>
  <si>
    <t>Money Man</t>
  </si>
  <si>
    <t>Monsieur Periné</t>
  </si>
  <si>
    <t>Morat</t>
  </si>
  <si>
    <t>Mozzy</t>
  </si>
  <si>
    <t>Mura Masa</t>
  </si>
  <si>
    <t>Murda</t>
  </si>
  <si>
    <t>Mustard</t>
  </si>
  <si>
    <t>MYA</t>
  </si>
  <si>
    <t>Mykola Dmytrovych Leontovych</t>
  </si>
  <si>
    <t>N.E.R.D</t>
  </si>
  <si>
    <t>Nardo Wick</t>
  </si>
  <si>
    <t>Nas</t>
  </si>
  <si>
    <t>Nathan Evans</t>
  </si>
  <si>
    <t>NATTI NATASHA</t>
  </si>
  <si>
    <t>Nause</t>
  </si>
  <si>
    <t>Nea</t>
  </si>
  <si>
    <t>NEIKED</t>
  </si>
  <si>
    <t>Nekfeu</t>
  </si>
  <si>
    <t>Nelly Furtado</t>
  </si>
  <si>
    <t>Ñengo Flow</t>
  </si>
  <si>
    <t>Nevada</t>
  </si>
  <si>
    <t>Nick Jonas</t>
  </si>
  <si>
    <t>Nicky Youre</t>
  </si>
  <si>
    <t>Nio Garcia</t>
  </si>
  <si>
    <t>Nipsey Hussle</t>
  </si>
  <si>
    <t>Noriel</t>
  </si>
  <si>
    <t>NOTD</t>
  </si>
  <si>
    <t>Octavian</t>
  </si>
  <si>
    <t>Omah Lay</t>
  </si>
  <si>
    <t>Omar Montes</t>
  </si>
  <si>
    <t>Oscar Maydon</t>
  </si>
  <si>
    <t>Oscar Ortiz</t>
  </si>
  <si>
    <t>Parangolé</t>
  </si>
  <si>
    <t>PARTYNEXTDOOR</t>
  </si>
  <si>
    <t>Pedro Capó</t>
  </si>
  <si>
    <t>Perry Como</t>
  </si>
  <si>
    <t>Petter Ferraz</t>
  </si>
  <si>
    <t>Pineapple StormTv</t>
  </si>
  <si>
    <t>Pitbull</t>
  </si>
  <si>
    <t>Polimá Westcoast</t>
  </si>
  <si>
    <t>Poo Bear</t>
  </si>
  <si>
    <t>Pooh Shiesty</t>
  </si>
  <si>
    <t>Powfu</t>
  </si>
  <si>
    <t>Pritam</t>
  </si>
  <si>
    <t>PSY</t>
  </si>
  <si>
    <t>Quality Control</t>
  </si>
  <si>
    <t>R3HAB</t>
  </si>
  <si>
    <t>RAYE</t>
  </si>
  <si>
    <t>Reik</t>
  </si>
  <si>
    <t>Riar Saab</t>
  </si>
  <si>
    <t>Rich Music LTD</t>
  </si>
  <si>
    <t>Rick Ross</t>
  </si>
  <si>
    <t>Ricky Martin</t>
  </si>
  <si>
    <t>Riton</t>
  </si>
  <si>
    <t>RM</t>
  </si>
  <si>
    <t>Rob $tone</t>
  </si>
  <si>
    <t>Robin Schulz</t>
  </si>
  <si>
    <t>Rochy RD</t>
  </si>
  <si>
    <t>Rosa Walton</t>
  </si>
  <si>
    <t>Rudimental</t>
  </si>
  <si>
    <t>Rusherking</t>
  </si>
  <si>
    <t>Russ Millions</t>
  </si>
  <si>
    <t>Rvssian</t>
  </si>
  <si>
    <t>S1mba</t>
  </si>
  <si>
    <t>Sachin-Jigar</t>
  </si>
  <si>
    <t>SAIKO</t>
  </si>
  <si>
    <t>SAINt JHN</t>
  </si>
  <si>
    <t>Sam Feldt</t>
  </si>
  <si>
    <t>Sean Paul</t>
  </si>
  <si>
    <t>Seeb</t>
  </si>
  <si>
    <t>Semicenk</t>
  </si>
  <si>
    <t>Shablo</t>
  </si>
  <si>
    <t>Shae Gill</t>
  </si>
  <si>
    <t>Shawn Hook</t>
  </si>
  <si>
    <t>Shiva</t>
  </si>
  <si>
    <t>Sido</t>
  </si>
  <si>
    <t>Sigala</t>
  </si>
  <si>
    <t>Silk City</t>
  </si>
  <si>
    <t>Skrillex</t>
  </si>
  <si>
    <t>Sky Rompiendo</t>
  </si>
  <si>
    <t>Skylar Grey</t>
  </si>
  <si>
    <t>Smiley</t>
  </si>
  <si>
    <t>Smokepurpp</t>
  </si>
  <si>
    <t>Snakehips</t>
  </si>
  <si>
    <t>Social House</t>
  </si>
  <si>
    <t>Sofía Reyes</t>
  </si>
  <si>
    <t>Soso Maness</t>
  </si>
  <si>
    <t>Southside</t>
  </si>
  <si>
    <t>Stanaj</t>
  </si>
  <si>
    <t>StarBoi3</t>
  </si>
  <si>
    <t>Stargate</t>
  </si>
  <si>
    <t>Starley</t>
  </si>
  <si>
    <t>Steve Aoki</t>
  </si>
  <si>
    <t>Summer Cem</t>
  </si>
  <si>
    <t>Summer Walker</t>
  </si>
  <si>
    <t>Super Yei</t>
  </si>
  <si>
    <t>Surf Mesa</t>
  </si>
  <si>
    <t>Swae Lee</t>
  </si>
  <si>
    <t>Swedish House Mafia</t>
  </si>
  <si>
    <t>TAEYANG</t>
  </si>
  <si>
    <t>Tainy</t>
  </si>
  <si>
    <t>Taiu</t>
  </si>
  <si>
    <t>Tanishk Bagchi</t>
  </si>
  <si>
    <t>Tee Grizzley</t>
  </si>
  <si>
    <t>Thalia</t>
  </si>
  <si>
    <t>THE ANXIETY</t>
  </si>
  <si>
    <t>The Cratez</t>
  </si>
  <si>
    <t>The Game</t>
  </si>
  <si>
    <t>The Pogues</t>
  </si>
  <si>
    <t>The Rudeboyz</t>
  </si>
  <si>
    <t>The Vamps</t>
  </si>
  <si>
    <t>Thiaguinho MT</t>
  </si>
  <si>
    <t>Thomas Gold</t>
  </si>
  <si>
    <t>Tiago PZK</t>
  </si>
  <si>
    <t>Tion Wayne</t>
  </si>
  <si>
    <t>Tito Double P</t>
  </si>
  <si>
    <t>Tokischa</t>
  </si>
  <si>
    <t>Topic</t>
  </si>
  <si>
    <t>Tropa do Bruxo</t>
  </si>
  <si>
    <t>Tropkillaz</t>
  </si>
  <si>
    <t>True Damage</t>
  </si>
  <si>
    <t>TWENTY SIX</t>
  </si>
  <si>
    <t>TWISTED</t>
  </si>
  <si>
    <t>Ty Dolla $ign</t>
  </si>
  <si>
    <t>Tyla Yaweh</t>
  </si>
  <si>
    <t>Tyler</t>
  </si>
  <si>
    <t>Udo Lindenberg</t>
  </si>
  <si>
    <t>UMI</t>
  </si>
  <si>
    <t>USHER</t>
  </si>
  <si>
    <t>Veigh</t>
  </si>
  <si>
    <t>Veysel</t>
  </si>
  <si>
    <t>Vice</t>
  </si>
  <si>
    <t>Vicetone</t>
  </si>
  <si>
    <t>Vince Staples</t>
  </si>
  <si>
    <t>Vishal Mishra</t>
  </si>
  <si>
    <t>Vishal-Shekhar</t>
  </si>
  <si>
    <t>VIZE</t>
  </si>
  <si>
    <t>Vulgo FK</t>
  </si>
  <si>
    <t>Wallows</t>
  </si>
  <si>
    <t>Wesley Safadão</t>
  </si>
  <si>
    <t>Wiz Khalifa</t>
  </si>
  <si>
    <t>Wizkid</t>
  </si>
  <si>
    <t>Xamã</t>
  </si>
  <si>
    <t>Y2K</t>
  </si>
  <si>
    <t>Yandel</t>
  </si>
  <si>
    <t>YG</t>
  </si>
  <si>
    <t>Yo Gotti</t>
  </si>
  <si>
    <t>Yohani</t>
  </si>
  <si>
    <t>Young Stoner Life</t>
  </si>
  <si>
    <t>Young Thug</t>
  </si>
  <si>
    <t>YUNGBLUD</t>
  </si>
  <si>
    <t>Yuridia</t>
  </si>
  <si>
    <t>ZAAC</t>
  </si>
  <si>
    <t>Zac Efron</t>
  </si>
  <si>
    <t>Zay Hilfigerrr</t>
  </si>
  <si>
    <t>Zedd</t>
  </si>
  <si>
    <t>Ziv Zaifman</t>
  </si>
  <si>
    <t>Zuna</t>
  </si>
  <si>
    <t>zzoilo</t>
  </si>
  <si>
    <t>Total Geral</t>
  </si>
  <si>
    <t>Soma de streams</t>
  </si>
  <si>
    <t>Aartist</t>
  </si>
  <si>
    <t>Streams</t>
  </si>
  <si>
    <t>musics</t>
  </si>
  <si>
    <t>Contagem de Artist</t>
  </si>
  <si>
    <t>Spotify most streams - Dashboard</t>
  </si>
  <si>
    <t>Feat2</t>
  </si>
  <si>
    <t>Duration</t>
  </si>
  <si>
    <t>Duration_ms</t>
  </si>
  <si>
    <t>duration_mean</t>
  </si>
  <si>
    <t>Max</t>
  </si>
  <si>
    <t>Max_time</t>
  </si>
  <si>
    <t>Select the artist:</t>
  </si>
  <si>
    <t>C#</t>
  </si>
  <si>
    <t>D#</t>
  </si>
  <si>
    <t>F#</t>
  </si>
  <si>
    <t>G#</t>
  </si>
  <si>
    <t>A#</t>
  </si>
  <si>
    <t>Loudness</t>
  </si>
  <si>
    <t>woc</t>
  </si>
  <si>
    <t>Speechness</t>
  </si>
  <si>
    <t>Danceaility</t>
  </si>
  <si>
    <t>Graph1</t>
  </si>
  <si>
    <t>Graph2</t>
  </si>
  <si>
    <t>Graph4</t>
  </si>
  <si>
    <t>Graph3</t>
  </si>
  <si>
    <t>Graph5</t>
  </si>
  <si>
    <t>Graph 7.1</t>
  </si>
  <si>
    <t>Graph</t>
  </si>
  <si>
    <t>Music</t>
  </si>
  <si>
    <t>Energy</t>
  </si>
  <si>
    <t>Graph6</t>
  </si>
  <si>
    <t>Nº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</si>
</sst>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7" x14ac:knownFonts="1">
    <font>
      <sz val="11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48"/>
      <color theme="0"/>
      <name val="Calibri"/>
      <family val="2"/>
      <scheme val="minor"/>
    </font>
    <font>
      <sz val="26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20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191414"/>
        <bgColor indexed="64"/>
      </patternFill>
    </fill>
    <fill>
      <patternFill patternType="solid">
        <fgColor rgb="FF1DB954"/>
        <bgColor indexed="64"/>
      </patternFill>
    </fill>
    <fill>
      <patternFill patternType="solid">
        <fgColor rgb="FF312727"/>
        <bgColor indexed="64"/>
      </patternFill>
    </fill>
    <fill>
      <patternFill patternType="solid">
        <fgColor theme="9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1DB954"/>
      </left>
      <right/>
      <top style="thin">
        <color rgb="FF1DB954"/>
      </top>
      <bottom/>
      <diagonal/>
    </border>
    <border>
      <left/>
      <right/>
      <top style="thin">
        <color rgb="FF1DB954"/>
      </top>
      <bottom/>
      <diagonal/>
    </border>
    <border>
      <left/>
      <right style="thin">
        <color rgb="FF1DB954"/>
      </right>
      <top style="thin">
        <color rgb="FF1DB954"/>
      </top>
      <bottom/>
      <diagonal/>
    </border>
    <border>
      <left style="thin">
        <color rgb="FF1DB954"/>
      </left>
      <right/>
      <top/>
      <bottom/>
      <diagonal/>
    </border>
    <border>
      <left/>
      <right style="thin">
        <color rgb="FF1DB954"/>
      </right>
      <top/>
      <bottom/>
      <diagonal/>
    </border>
    <border>
      <left style="thin">
        <color rgb="FF1DB954"/>
      </left>
      <right/>
      <top/>
      <bottom style="thin">
        <color rgb="FF1DB954"/>
      </bottom>
      <diagonal/>
    </border>
    <border>
      <left/>
      <right/>
      <top/>
      <bottom style="thin">
        <color rgb="FF1DB954"/>
      </bottom>
      <diagonal/>
    </border>
    <border>
      <left/>
      <right style="thin">
        <color rgb="FF1DB954"/>
      </right>
      <top/>
      <bottom style="thin">
        <color rgb="FF1DB95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4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3" fontId="0" fillId="2" borderId="2" xfId="0" applyNumberForma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3" fontId="0" fillId="0" borderId="7" xfId="0" applyNumberFormat="1" applyBorder="1"/>
    <xf numFmtId="0" fontId="0" fillId="0" borderId="8" xfId="0" applyBorder="1"/>
    <xf numFmtId="0" fontId="0" fillId="3" borderId="0" xfId="0" applyFill="1"/>
    <xf numFmtId="0" fontId="0" fillId="3" borderId="4" xfId="0" applyFill="1" applyBorder="1"/>
    <xf numFmtId="0" fontId="0" fillId="3" borderId="6" xfId="0" applyFill="1" applyBorder="1"/>
    <xf numFmtId="0" fontId="0" fillId="3" borderId="7" xfId="0" applyFill="1" applyBorder="1"/>
    <xf numFmtId="0" fontId="0" fillId="4" borderId="0" xfId="0" applyFill="1"/>
    <xf numFmtId="164" fontId="0" fillId="0" borderId="0" xfId="0" applyNumberFormat="1" applyAlignment="1">
      <alignment horizontal="center"/>
    </xf>
    <xf numFmtId="1" fontId="0" fillId="0" borderId="0" xfId="0" applyNumberFormat="1"/>
    <xf numFmtId="0" fontId="4" fillId="0" borderId="0" xfId="0" applyFont="1"/>
    <xf numFmtId="0" fontId="0" fillId="2" borderId="9" xfId="0" applyFill="1" applyBorder="1" applyAlignment="1">
      <alignment horizontal="center" vertical="center"/>
    </xf>
    <xf numFmtId="3" fontId="0" fillId="2" borderId="10" xfId="0" applyNumberForma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0" borderId="7" xfId="0" applyBorder="1"/>
    <xf numFmtId="1" fontId="0" fillId="0" borderId="7" xfId="0" applyNumberFormat="1" applyBorder="1"/>
    <xf numFmtId="1" fontId="0" fillId="2" borderId="10" xfId="0" applyNumberFormat="1" applyFill="1" applyBorder="1" applyAlignment="1">
      <alignment horizontal="center" vertical="center"/>
    </xf>
    <xf numFmtId="1" fontId="0" fillId="2" borderId="19" xfId="0" applyNumberFormat="1" applyFill="1" applyBorder="1" applyAlignment="1">
      <alignment horizontal="center" vertical="center"/>
    </xf>
    <xf numFmtId="1" fontId="0" fillId="0" borderId="5" xfId="0" applyNumberFormat="1" applyBorder="1"/>
    <xf numFmtId="1" fontId="0" fillId="0" borderId="8" xfId="0" applyNumberFormat="1" applyBorder="1"/>
    <xf numFmtId="0" fontId="0" fillId="0" borderId="10" xfId="0" applyBorder="1"/>
    <xf numFmtId="1" fontId="0" fillId="0" borderId="19" xfId="0" applyNumberFormat="1" applyBorder="1"/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5" xfId="0" applyFont="1" applyBorder="1"/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6" borderId="9" xfId="0" applyFill="1" applyBorder="1"/>
    <xf numFmtId="0" fontId="0" fillId="6" borderId="1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4" xfId="0" applyFill="1" applyBorder="1"/>
    <xf numFmtId="0" fontId="0" fillId="6" borderId="0" xfId="0" applyFill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 textRotation="90" wrapText="1"/>
    </xf>
    <xf numFmtId="0" fontId="0" fillId="6" borderId="4" xfId="0" applyFill="1" applyBorder="1" applyAlignment="1">
      <alignment horizontal="center" vertical="center" textRotation="90" wrapText="1"/>
    </xf>
    <xf numFmtId="0" fontId="0" fillId="6" borderId="6" xfId="0" applyFill="1" applyBorder="1" applyAlignment="1">
      <alignment horizontal="center" vertical="center" textRotation="90" wrapText="1"/>
    </xf>
    <xf numFmtId="0" fontId="0" fillId="6" borderId="9" xfId="0" applyFill="1" applyBorder="1" applyAlignment="1">
      <alignment horizontal="center" vertical="center" textRotation="90"/>
    </xf>
    <xf numFmtId="0" fontId="0" fillId="6" borderId="4" xfId="0" applyFill="1" applyBorder="1" applyAlignment="1">
      <alignment horizontal="center" vertical="center" textRotation="90"/>
    </xf>
    <xf numFmtId="0" fontId="0" fillId="6" borderId="6" xfId="0" applyFill="1" applyBorder="1" applyAlignment="1">
      <alignment horizontal="center" vertical="center" textRotation="90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5" fillId="5" borderId="16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3" fillId="5" borderId="17" xfId="0" applyFont="1" applyFill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3" fontId="1" fillId="3" borderId="11" xfId="0" applyNumberFormat="1" applyFont="1" applyFill="1" applyBorder="1" applyAlignment="1">
      <alignment horizontal="center" vertical="center"/>
    </xf>
    <xf numFmtId="3" fontId="1" fillId="3" borderId="12" xfId="0" applyNumberFormat="1" applyFont="1" applyFill="1" applyBorder="1" applyAlignment="1">
      <alignment horizontal="center" vertical="center"/>
    </xf>
    <xf numFmtId="3" fontId="1" fillId="3" borderId="13" xfId="0" applyNumberFormat="1" applyFont="1" applyFill="1" applyBorder="1" applyAlignment="1">
      <alignment horizontal="center" vertical="center"/>
    </xf>
    <xf numFmtId="3" fontId="1" fillId="3" borderId="14" xfId="0" applyNumberFormat="1" applyFont="1" applyFill="1" applyBorder="1" applyAlignment="1">
      <alignment horizontal="center" vertical="center"/>
    </xf>
    <xf numFmtId="3" fontId="1" fillId="3" borderId="0" xfId="0" applyNumberFormat="1" applyFont="1" applyFill="1" applyAlignment="1">
      <alignment horizontal="center" vertical="center"/>
    </xf>
    <xf numFmtId="3" fontId="1" fillId="3" borderId="15" xfId="0" applyNumberFormat="1" applyFont="1" applyFill="1" applyBorder="1" applyAlignment="1">
      <alignment horizontal="center" vertical="center"/>
    </xf>
    <xf numFmtId="3" fontId="6" fillId="3" borderId="14" xfId="0" applyNumberFormat="1" applyFont="1" applyFill="1" applyBorder="1" applyAlignment="1">
      <alignment horizontal="center" vertical="center"/>
    </xf>
    <xf numFmtId="3" fontId="6" fillId="3" borderId="0" xfId="0" applyNumberFormat="1" applyFont="1" applyFill="1" applyAlignment="1">
      <alignment horizontal="center" vertical="center"/>
    </xf>
    <xf numFmtId="3" fontId="6" fillId="3" borderId="15" xfId="0" applyNumberFormat="1" applyFont="1" applyFill="1" applyBorder="1" applyAlignment="1">
      <alignment horizontal="center" vertical="center"/>
    </xf>
    <xf numFmtId="3" fontId="6" fillId="3" borderId="16" xfId="0" applyNumberFormat="1" applyFont="1" applyFill="1" applyBorder="1" applyAlignment="1">
      <alignment horizontal="center" vertical="center"/>
    </xf>
    <xf numFmtId="3" fontId="6" fillId="3" borderId="17" xfId="0" applyNumberFormat="1" applyFont="1" applyFill="1" applyBorder="1" applyAlignment="1">
      <alignment horizontal="center" vertical="center"/>
    </xf>
    <xf numFmtId="3" fontId="6" fillId="3" borderId="18" xfId="0" applyNumberFormat="1" applyFont="1" applyFill="1" applyBorder="1" applyAlignment="1">
      <alignment horizontal="center" vertical="center"/>
    </xf>
    <xf numFmtId="0" fontId="0" fillId="3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15" xfId="0" applyFill="1" applyBorder="1" applyAlignment="1">
      <alignment horizontal="center"/>
    </xf>
  </cellXfs>
  <cellStyles count="1">
    <cellStyle name="Normal" xfId="0" builtinId="0"/>
  </cellStyles>
  <dxfs count="1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164" formatCode="[$-F400]h:mm:ss\ AM/PM"/>
      <alignment horizontal="center" vertical="bottom" textRotation="0" wrapText="0" indent="0" justifyLastLine="0" shrinkToFit="0" readingOrder="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C339E4E8-3FC5-4D92-B81F-020481127CC4}"/>
  </tableStyles>
  <colors>
    <mruColors>
      <color rgb="FFD9D9D9"/>
      <color rgb="FF1DB954"/>
      <color rgb="FF312727"/>
      <color rgb="FF000000"/>
      <color rgb="FFFFFFFF"/>
      <color rgb="FF191414"/>
      <color rgb="FF0BDB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rgbClr val="1DB954"/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rgbClr val="1DB954"/>
                </a:solidFill>
              </a:rPr>
              <a:t>Top</a:t>
            </a:r>
            <a:r>
              <a:rPr lang="en-US" sz="3200" baseline="0">
                <a:solidFill>
                  <a:srgbClr val="1DB954"/>
                </a:solidFill>
              </a:rPr>
              <a:t> 25 artist s</a:t>
            </a:r>
            <a:r>
              <a:rPr lang="en-US" sz="3200">
                <a:solidFill>
                  <a:srgbClr val="1DB954"/>
                </a:solidFill>
              </a:rPr>
              <a:t>treaming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rgbClr val="1DB95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Charts!$M$1</c:f>
              <c:strCache>
                <c:ptCount val="1"/>
                <c:pt idx="0">
                  <c:v>Streams</c:v>
                </c:pt>
              </c:strCache>
            </c:strRef>
          </c:tx>
          <c:spPr>
            <a:solidFill>
              <a:srgbClr val="1DB954"/>
            </a:solidFill>
            <a:ln>
              <a:noFill/>
            </a:ln>
            <a:effectLst/>
          </c:spPr>
          <c:invertIfNegative val="0"/>
          <c:dLbls>
            <c:numFmt formatCode="#,##0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Charts!$L$2:$L$51</c:f>
              <c:strCache>
                <c:ptCount val="50"/>
                <c:pt idx="0">
                  <c:v>Bad Bunny</c:v>
                </c:pt>
                <c:pt idx="1">
                  <c:v>The Weeknd</c:v>
                </c:pt>
                <c:pt idx="2">
                  <c:v>Post Malone</c:v>
                </c:pt>
                <c:pt idx="3">
                  <c:v>Taylor Swift</c:v>
                </c:pt>
                <c:pt idx="4">
                  <c:v>Ed Sheeran</c:v>
                </c:pt>
                <c:pt idx="5">
                  <c:v>Drake</c:v>
                </c:pt>
                <c:pt idx="6">
                  <c:v>Billie Eilish</c:v>
                </c:pt>
                <c:pt idx="7">
                  <c:v>Ariana Grande</c:v>
                </c:pt>
                <c:pt idx="8">
                  <c:v>Harry Styles</c:v>
                </c:pt>
                <c:pt idx="9">
                  <c:v>Olivia Rodrigo</c:v>
                </c:pt>
                <c:pt idx="10">
                  <c:v>Dua Lipa</c:v>
                </c:pt>
                <c:pt idx="11">
                  <c:v>Imagine Dragons</c:v>
                </c:pt>
                <c:pt idx="12">
                  <c:v>Doja Cat</c:v>
                </c:pt>
                <c:pt idx="13">
                  <c:v>XXXTENTACION</c:v>
                </c:pt>
                <c:pt idx="14">
                  <c:v>Travis Scott</c:v>
                </c:pt>
                <c:pt idx="15">
                  <c:v>Justin Bieber</c:v>
                </c:pt>
                <c:pt idx="16">
                  <c:v>KAROL G</c:v>
                </c:pt>
                <c:pt idx="17">
                  <c:v>Eminem</c:v>
                </c:pt>
                <c:pt idx="18">
                  <c:v>Lil Nas X</c:v>
                </c:pt>
                <c:pt idx="19">
                  <c:v>Juice WRLD</c:v>
                </c:pt>
                <c:pt idx="20">
                  <c:v>J Balvin</c:v>
                </c:pt>
                <c:pt idx="21">
                  <c:v>Shawn Mendes</c:v>
                </c:pt>
                <c:pt idx="22">
                  <c:v>The Chainsmokers</c:v>
                </c:pt>
                <c:pt idx="23">
                  <c:v>Bruno Mars</c:v>
                </c:pt>
                <c:pt idx="24">
                  <c:v>Lewis Capaldi</c:v>
                </c:pt>
                <c:pt idx="25">
                  <c:v>Sam Smith</c:v>
                </c:pt>
                <c:pt idx="26">
                  <c:v>Maroon 5</c:v>
                </c:pt>
                <c:pt idx="27">
                  <c:v>BTS</c:v>
                </c:pt>
                <c:pt idx="28">
                  <c:v>Rauw Alejandro</c:v>
                </c:pt>
                <c:pt idx="29">
                  <c:v>Arctic Monkeys</c:v>
                </c:pt>
                <c:pt idx="30">
                  <c:v>Marshmello</c:v>
                </c:pt>
                <c:pt idx="31">
                  <c:v>SZA</c:v>
                </c:pt>
                <c:pt idx="32">
                  <c:v>Ozuna</c:v>
                </c:pt>
                <c:pt idx="33">
                  <c:v>The Kid LAROI</c:v>
                </c:pt>
                <c:pt idx="34">
                  <c:v>Calvin Harris</c:v>
                </c:pt>
                <c:pt idx="35">
                  <c:v>Khalid</c:v>
                </c:pt>
                <c:pt idx="36">
                  <c:v>Kendrick Lamar</c:v>
                </c:pt>
                <c:pt idx="37">
                  <c:v>Maluma</c:v>
                </c:pt>
                <c:pt idx="38">
                  <c:v>Bizarrap</c:v>
                </c:pt>
                <c:pt idx="39">
                  <c:v>Coldplay</c:v>
                </c:pt>
                <c:pt idx="40">
                  <c:v>Camila Cabello</c:v>
                </c:pt>
                <c:pt idx="41">
                  <c:v>Miley Cyrus</c:v>
                </c:pt>
                <c:pt idx="42">
                  <c:v>Lady Gaga</c:v>
                </c:pt>
                <c:pt idx="43">
                  <c:v>Metro Boomin</c:v>
                </c:pt>
                <c:pt idx="44">
                  <c:v>OneRepublic</c:v>
                </c:pt>
                <c:pt idx="45">
                  <c:v>David Guetta</c:v>
                </c:pt>
                <c:pt idx="46">
                  <c:v>Adele</c:v>
                </c:pt>
                <c:pt idx="47">
                  <c:v>Cardi B</c:v>
                </c:pt>
                <c:pt idx="48">
                  <c:v>Queen</c:v>
                </c:pt>
                <c:pt idx="49">
                  <c:v>The Neighbourhood</c:v>
                </c:pt>
              </c:strCache>
            </c:strRef>
          </c:cat>
          <c:val>
            <c:numRef>
              <c:f>Charts!$M$2:$M$25</c:f>
              <c:numCache>
                <c:formatCode>#,##0</c:formatCode>
                <c:ptCount val="24"/>
                <c:pt idx="0">
                  <c:v>-20718549966</c:v>
                </c:pt>
                <c:pt idx="1">
                  <c:v>-18209822798</c:v>
                </c:pt>
                <c:pt idx="2">
                  <c:v>-16962548953</c:v>
                </c:pt>
                <c:pt idx="3">
                  <c:v>-16399703509</c:v>
                </c:pt>
                <c:pt idx="4">
                  <c:v>-15379938180</c:v>
                </c:pt>
                <c:pt idx="5">
                  <c:v>-15259410188</c:v>
                </c:pt>
                <c:pt idx="6">
                  <c:v>-12434257166</c:v>
                </c:pt>
                <c:pt idx="7">
                  <c:v>-9832501792</c:v>
                </c:pt>
                <c:pt idx="8">
                  <c:v>-9661158399</c:v>
                </c:pt>
                <c:pt idx="9">
                  <c:v>-8951798094</c:v>
                </c:pt>
                <c:pt idx="10">
                  <c:v>-8829557776</c:v>
                </c:pt>
                <c:pt idx="11">
                  <c:v>-7902344015</c:v>
                </c:pt>
                <c:pt idx="12">
                  <c:v>-7520141824</c:v>
                </c:pt>
                <c:pt idx="13">
                  <c:v>-7503746957</c:v>
                </c:pt>
                <c:pt idx="14">
                  <c:v>-7388353616</c:v>
                </c:pt>
                <c:pt idx="15">
                  <c:v>-6850485231</c:v>
                </c:pt>
                <c:pt idx="16">
                  <c:v>-6751684255</c:v>
                </c:pt>
                <c:pt idx="17">
                  <c:v>-6612188611</c:v>
                </c:pt>
                <c:pt idx="18">
                  <c:v>-6461569394</c:v>
                </c:pt>
                <c:pt idx="19">
                  <c:v>-6157804392</c:v>
                </c:pt>
                <c:pt idx="20">
                  <c:v>-5973642722</c:v>
                </c:pt>
                <c:pt idx="21">
                  <c:v>-5404365013</c:v>
                </c:pt>
                <c:pt idx="22">
                  <c:v>-5196940891</c:v>
                </c:pt>
                <c:pt idx="23">
                  <c:v>-4995422953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3-4695-B09F-A3F7074374F8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037503"/>
        <c:axId val="16036063"/>
      </c:barChart>
      <c:catAx>
        <c:axId val="1603750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rgbClr val="1DB954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36063"/>
        <c:crosses val="autoZero"/>
        <c:auto val="1"/>
        <c:lblAlgn val="ctr"/>
        <c:lblOffset val="100"/>
        <c:noMultiLvlLbl val="0"/>
      </c:catAx>
      <c:valAx>
        <c:axId val="16036063"/>
        <c:scaling>
          <c:orientation val="minMax"/>
        </c:scaling>
        <c:delete val="1"/>
        <c:axPos val="t"/>
        <c:numFmt formatCode="#,##0" sourceLinked="1"/>
        <c:majorTickMark val="none"/>
        <c:minorTickMark val="none"/>
        <c:tickLblPos val="nextTo"/>
        <c:crossAx val="1603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1DB954"/>
      </a:solidFill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rgbClr val="1DB954"/>
                </a:solidFill>
                <a:latin typeface="+mn-lt"/>
                <a:ea typeface="+mn-ea"/>
                <a:cs typeface="+mn-cs"/>
              </a:defRPr>
            </a:pPr>
            <a:r>
              <a:rPr lang="pt-BR" sz="3200">
                <a:solidFill>
                  <a:srgbClr val="1DB954"/>
                </a:solidFill>
              </a:rPr>
              <a:t>Top</a:t>
            </a:r>
            <a:r>
              <a:rPr lang="pt-BR" sz="3200" baseline="0">
                <a:solidFill>
                  <a:srgbClr val="1DB954"/>
                </a:solidFill>
              </a:rPr>
              <a:t> 15 artist - mean song's duration</a:t>
            </a:r>
            <a:endParaRPr lang="pt-BR" sz="3200">
              <a:solidFill>
                <a:srgbClr val="1DB95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rgbClr val="1DB95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Charts!$O$1</c:f>
              <c:strCache>
                <c:ptCount val="1"/>
                <c:pt idx="0">
                  <c:v>Duration_ms</c:v>
                </c:pt>
              </c:strCache>
            </c:strRef>
          </c:tx>
          <c:spPr>
            <a:solidFill>
              <a:srgbClr val="1DB95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9369285-7B4F-4F63-AA3D-E50FAFE1F01B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FAE3-40BF-9D17-8E51EB93DB3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25F1FBD-614F-4754-804D-897D30B14D6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AE3-40BF-9D17-8E51EB93DB3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0B1936E-3924-4320-AAF2-BC04C2BD766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AE3-40BF-9D17-8E51EB93DB3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8229954-A0C8-45E1-8DF9-B517ACCAF1C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AE3-40BF-9D17-8E51EB93DB3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1EFC17C-3E39-4E96-A1A8-A3C0F7A3EE9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AE3-40BF-9D17-8E51EB93DB3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E7EA261-EBCF-46C8-B3A8-FD776AEFC2B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AE3-40BF-9D17-8E51EB93DB3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A718DEE-18C2-4B1B-84BD-CBB1FC8B764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AE3-40BF-9D17-8E51EB93DB3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34F0D68-EFC9-49A9-81E3-E183A911318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AE3-40BF-9D17-8E51EB93DB3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AB3F36D-679E-4BBD-90EA-C7186F02EFA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AE3-40BF-9D17-8E51EB93DB3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F9A51A5-E654-43D6-8AE8-124D27825A1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AE3-40BF-9D17-8E51EB93DB3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FEFEEF3-C849-4A76-A4F1-ED1A646DC8F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AE3-40BF-9D17-8E51EB93DB3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65A584D-FF7F-4D18-A267-B927F47DA91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AE3-40BF-9D17-8E51EB93DB3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9013250-5AF5-49B3-91FB-DAA0571384B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AE3-40BF-9D17-8E51EB93DB3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4ED274D-F42E-4CDE-A91B-F144FA24D1D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AE3-40BF-9D17-8E51EB93DB3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A094188-30AB-4874-80B9-79647917D1B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AE3-40BF-9D17-8E51EB93DB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Charts!$L$2:$L$16</c:f>
              <c:strCache>
                <c:ptCount val="15"/>
                <c:pt idx="0">
                  <c:v>Bad Bunny</c:v>
                </c:pt>
                <c:pt idx="1">
                  <c:v>The Weeknd</c:v>
                </c:pt>
                <c:pt idx="2">
                  <c:v>Post Malone</c:v>
                </c:pt>
                <c:pt idx="3">
                  <c:v>Taylor Swift</c:v>
                </c:pt>
                <c:pt idx="4">
                  <c:v>Ed Sheeran</c:v>
                </c:pt>
                <c:pt idx="5">
                  <c:v>Drake</c:v>
                </c:pt>
                <c:pt idx="6">
                  <c:v>Billie Eilish</c:v>
                </c:pt>
                <c:pt idx="7">
                  <c:v>Ariana Grande</c:v>
                </c:pt>
                <c:pt idx="8">
                  <c:v>Harry Styles</c:v>
                </c:pt>
                <c:pt idx="9">
                  <c:v>Olivia Rodrigo</c:v>
                </c:pt>
                <c:pt idx="10">
                  <c:v>Dua Lipa</c:v>
                </c:pt>
                <c:pt idx="11">
                  <c:v>Imagine Dragons</c:v>
                </c:pt>
                <c:pt idx="12">
                  <c:v>Doja Cat</c:v>
                </c:pt>
                <c:pt idx="13">
                  <c:v>XXXTENTACION</c:v>
                </c:pt>
                <c:pt idx="14">
                  <c:v>Travis Scott</c:v>
                </c:pt>
              </c:strCache>
            </c:strRef>
          </c:cat>
          <c:val>
            <c:numRef>
              <c:f>Charts!$O$2:$O$16</c:f>
              <c:numCache>
                <c:formatCode>0</c:formatCode>
                <c:ptCount val="15"/>
                <c:pt idx="0">
                  <c:v>205038.69444444444</c:v>
                </c:pt>
                <c:pt idx="1">
                  <c:v>223560.95945945947</c:v>
                </c:pt>
                <c:pt idx="2">
                  <c:v>192498.71276595743</c:v>
                </c:pt>
                <c:pt idx="3">
                  <c:v>237458.56</c:v>
                </c:pt>
                <c:pt idx="4">
                  <c:v>219017.50704225354</c:v>
                </c:pt>
                <c:pt idx="5">
                  <c:v>227268.54857142858</c:v>
                </c:pt>
                <c:pt idx="6">
                  <c:v>204160.26315789475</c:v>
                </c:pt>
                <c:pt idx="7">
                  <c:v>188065.41975308643</c:v>
                </c:pt>
                <c:pt idx="8">
                  <c:v>215986.95</c:v>
                </c:pt>
                <c:pt idx="9">
                  <c:v>195915</c:v>
                </c:pt>
                <c:pt idx="10">
                  <c:v>199948.93103448275</c:v>
                </c:pt>
                <c:pt idx="11">
                  <c:v>198963.46341463414</c:v>
                </c:pt>
                <c:pt idx="12">
                  <c:v>205537.46153846153</c:v>
                </c:pt>
                <c:pt idx="13">
                  <c:v>129888.07547169812</c:v>
                </c:pt>
                <c:pt idx="14">
                  <c:v>216361.84782608695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Charts!$P$2:$P$16</c15:f>
                <c15:dlblRangeCache>
                  <c:ptCount val="15"/>
                  <c:pt idx="0">
                    <c:v>03:25</c:v>
                  </c:pt>
                  <c:pt idx="1">
                    <c:v>03:43</c:v>
                  </c:pt>
                  <c:pt idx="2">
                    <c:v>03:12</c:v>
                  </c:pt>
                  <c:pt idx="3">
                    <c:v>03:57</c:v>
                  </c:pt>
                  <c:pt idx="4">
                    <c:v>03:39</c:v>
                  </c:pt>
                  <c:pt idx="5">
                    <c:v>03:47</c:v>
                  </c:pt>
                  <c:pt idx="6">
                    <c:v>03:24</c:v>
                  </c:pt>
                  <c:pt idx="7">
                    <c:v>03:08</c:v>
                  </c:pt>
                  <c:pt idx="8">
                    <c:v>03:35</c:v>
                  </c:pt>
                  <c:pt idx="9">
                    <c:v>03:15</c:v>
                  </c:pt>
                  <c:pt idx="10">
                    <c:v>03:19</c:v>
                  </c:pt>
                  <c:pt idx="11">
                    <c:v>03:18</c:v>
                  </c:pt>
                  <c:pt idx="12">
                    <c:v>03:25</c:v>
                  </c:pt>
                  <c:pt idx="13">
                    <c:v>02:09</c:v>
                  </c:pt>
                  <c:pt idx="14">
                    <c:v>03:36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AE3-40BF-9D17-8E51EB93D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22659743"/>
        <c:axId val="922661663"/>
      </c:barChart>
      <c:lineChart>
        <c:grouping val="stacked"/>
        <c:varyColors val="0"/>
        <c:ser>
          <c:idx val="1"/>
          <c:order val="1"/>
          <c:tx>
            <c:strRef>
              <c:f>Charts!$Q$1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AE3-40BF-9D17-8E51EB93DB3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AE3-40BF-9D17-8E51EB93DB3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AE3-40BF-9D17-8E51EB93DB3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AE3-40BF-9D17-8E51EB93DB3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AE3-40BF-9D17-8E51EB93DB3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AE3-40BF-9D17-8E51EB93DB3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AE3-40BF-9D17-8E51EB93DB3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6742AFA-A148-4BA2-9788-E20A04747503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FAE3-40BF-9D17-8E51EB93DB3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AE3-40BF-9D17-8E51EB93DB3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FAE3-40BF-9D17-8E51EB93DB3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FAE3-40BF-9D17-8E51EB93DB3B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FAE3-40BF-9D17-8E51EB93DB3B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FAE3-40BF-9D17-8E51EB93DB3B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FAE3-40BF-9D17-8E51EB93DB3B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FAE3-40BF-9D17-8E51EB93DB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Charts!$L$2:$L$16</c:f>
              <c:strCache>
                <c:ptCount val="15"/>
                <c:pt idx="0">
                  <c:v>Bad Bunny</c:v>
                </c:pt>
                <c:pt idx="1">
                  <c:v>The Weeknd</c:v>
                </c:pt>
                <c:pt idx="2">
                  <c:v>Post Malone</c:v>
                </c:pt>
                <c:pt idx="3">
                  <c:v>Taylor Swift</c:v>
                </c:pt>
                <c:pt idx="4">
                  <c:v>Ed Sheeran</c:v>
                </c:pt>
                <c:pt idx="5">
                  <c:v>Drake</c:v>
                </c:pt>
                <c:pt idx="6">
                  <c:v>Billie Eilish</c:v>
                </c:pt>
                <c:pt idx="7">
                  <c:v>Ariana Grande</c:v>
                </c:pt>
                <c:pt idx="8">
                  <c:v>Harry Styles</c:v>
                </c:pt>
                <c:pt idx="9">
                  <c:v>Olivia Rodrigo</c:v>
                </c:pt>
                <c:pt idx="10">
                  <c:v>Dua Lipa</c:v>
                </c:pt>
                <c:pt idx="11">
                  <c:v>Imagine Dragons</c:v>
                </c:pt>
                <c:pt idx="12">
                  <c:v>Doja Cat</c:v>
                </c:pt>
                <c:pt idx="13">
                  <c:v>XXXTENTACION</c:v>
                </c:pt>
                <c:pt idx="14">
                  <c:v>Travis Scott</c:v>
                </c:pt>
              </c:strCache>
            </c:strRef>
          </c:cat>
          <c:val>
            <c:numRef>
              <c:f>Charts!$Q$2:$Q$16</c:f>
              <c:numCache>
                <c:formatCode>0</c:formatCode>
                <c:ptCount val="15"/>
                <c:pt idx="0">
                  <c:v>641941</c:v>
                </c:pt>
                <c:pt idx="1">
                  <c:v>641941</c:v>
                </c:pt>
                <c:pt idx="2">
                  <c:v>641941</c:v>
                </c:pt>
                <c:pt idx="3">
                  <c:v>641941</c:v>
                </c:pt>
                <c:pt idx="4">
                  <c:v>641941</c:v>
                </c:pt>
                <c:pt idx="5">
                  <c:v>641941</c:v>
                </c:pt>
                <c:pt idx="6">
                  <c:v>641941</c:v>
                </c:pt>
                <c:pt idx="7">
                  <c:v>641941</c:v>
                </c:pt>
                <c:pt idx="8">
                  <c:v>641941</c:v>
                </c:pt>
                <c:pt idx="9">
                  <c:v>641941</c:v>
                </c:pt>
                <c:pt idx="10">
                  <c:v>641941</c:v>
                </c:pt>
                <c:pt idx="11">
                  <c:v>641941</c:v>
                </c:pt>
                <c:pt idx="12">
                  <c:v>641941</c:v>
                </c:pt>
                <c:pt idx="13">
                  <c:v>641941</c:v>
                </c:pt>
                <c:pt idx="14">
                  <c:v>641941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Charts!$R$2:$R$16</c15:f>
                <c15:dlblRangeCache>
                  <c:ptCount val="15"/>
                  <c:pt idx="0">
                    <c:v>10:41</c:v>
                  </c:pt>
                  <c:pt idx="1">
                    <c:v>10:41</c:v>
                  </c:pt>
                  <c:pt idx="2">
                    <c:v>10:41</c:v>
                  </c:pt>
                  <c:pt idx="3">
                    <c:v>10:41</c:v>
                  </c:pt>
                  <c:pt idx="4">
                    <c:v>10:41</c:v>
                  </c:pt>
                  <c:pt idx="5">
                    <c:v>10:41</c:v>
                  </c:pt>
                  <c:pt idx="6">
                    <c:v>10:41</c:v>
                  </c:pt>
                  <c:pt idx="7">
                    <c:v>10:41</c:v>
                  </c:pt>
                  <c:pt idx="8">
                    <c:v>10:41</c:v>
                  </c:pt>
                  <c:pt idx="9">
                    <c:v>10:41</c:v>
                  </c:pt>
                  <c:pt idx="10">
                    <c:v>10:41</c:v>
                  </c:pt>
                  <c:pt idx="11">
                    <c:v>10:41</c:v>
                  </c:pt>
                  <c:pt idx="12">
                    <c:v>10:41</c:v>
                  </c:pt>
                  <c:pt idx="13">
                    <c:v>10:41</c:v>
                  </c:pt>
                  <c:pt idx="14">
                    <c:v>10:41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FAE3-40BF-9D17-8E51EB93D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7024383"/>
        <c:axId val="2036996063"/>
      </c:lineChart>
      <c:catAx>
        <c:axId val="203702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6996063"/>
        <c:crosses val="autoZero"/>
        <c:auto val="1"/>
        <c:lblAlgn val="ctr"/>
        <c:lblOffset val="100"/>
        <c:noMultiLvlLbl val="0"/>
      </c:catAx>
      <c:valAx>
        <c:axId val="2036996063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37024383"/>
        <c:crosses val="autoZero"/>
        <c:crossBetween val="between"/>
      </c:valAx>
      <c:valAx>
        <c:axId val="922661663"/>
        <c:scaling>
          <c:orientation val="minMax"/>
        </c:scaling>
        <c:delete val="1"/>
        <c:axPos val="r"/>
        <c:numFmt formatCode="0" sourceLinked="1"/>
        <c:majorTickMark val="out"/>
        <c:minorTickMark val="none"/>
        <c:tickLblPos val="nextTo"/>
        <c:crossAx val="922659743"/>
        <c:crosses val="max"/>
        <c:crossBetween val="between"/>
      </c:valAx>
      <c:catAx>
        <c:axId val="922659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26616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1DB954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1DB954"/>
                </a:solidFill>
                <a:latin typeface="+mn-lt"/>
                <a:ea typeface="+mn-ea"/>
                <a:cs typeface="+mn-cs"/>
              </a:defRPr>
            </a:pPr>
            <a:r>
              <a:rPr lang="pt-BR" sz="1800">
                <a:solidFill>
                  <a:srgbClr val="1DB954"/>
                </a:solidFill>
              </a:rPr>
              <a:t>Loudness radar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1DB95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rgbClr val="1DB95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Charts!$AS$1:$AS$5</c:f>
              <c:strCache>
                <c:ptCount val="5"/>
                <c:pt idx="0">
                  <c:v>Beyoncé</c:v>
                </c:pt>
                <c:pt idx="1">
                  <c:v>Bad Bunny</c:v>
                </c:pt>
                <c:pt idx="2">
                  <c:v>The Weeknd</c:v>
                </c:pt>
                <c:pt idx="3">
                  <c:v>Post Malone</c:v>
                </c:pt>
                <c:pt idx="4">
                  <c:v>Taylor Swift</c:v>
                </c:pt>
              </c:strCache>
            </c:strRef>
          </c:cat>
          <c:val>
            <c:numRef>
              <c:f>Charts!$AT$1:$AT$5</c:f>
              <c:numCache>
                <c:formatCode>0</c:formatCode>
                <c:ptCount val="5"/>
                <c:pt idx="0">
                  <c:v>-6426.1153846153848</c:v>
                </c:pt>
                <c:pt idx="1">
                  <c:v>-5261.4814814814818</c:v>
                </c:pt>
                <c:pt idx="2">
                  <c:v>-5959.3783783783783</c:v>
                </c:pt>
                <c:pt idx="3">
                  <c:v>-5071.2872340425529</c:v>
                </c:pt>
                <c:pt idx="4">
                  <c:v>-7113.68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C-40F0-B5F2-50CBEBF00A2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51610928"/>
        <c:axId val="751611888"/>
      </c:radarChart>
      <c:catAx>
        <c:axId val="75161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611888"/>
        <c:crosses val="autoZero"/>
        <c:auto val="1"/>
        <c:lblAlgn val="ctr"/>
        <c:lblOffset val="100"/>
        <c:noMultiLvlLbl val="0"/>
      </c:catAx>
      <c:valAx>
        <c:axId val="751611888"/>
        <c:scaling>
          <c:orientation val="minMax"/>
        </c:scaling>
        <c:delete val="1"/>
        <c:axPos val="l"/>
        <c:majorGridlines>
          <c:spPr>
            <a:ln w="3175" cap="flat" cmpd="sng" algn="ctr">
              <a:solidFill>
                <a:srgbClr val="FFFFFF">
                  <a:alpha val="94118"/>
                </a:srgb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75161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1DB954"/>
                </a:solidFill>
                <a:latin typeface="+mn-lt"/>
                <a:ea typeface="+mn-ea"/>
                <a:cs typeface="+mn-cs"/>
              </a:defRPr>
            </a:pPr>
            <a:r>
              <a:rPr lang="pt-BR" sz="1800">
                <a:solidFill>
                  <a:srgbClr val="1DB954"/>
                </a:solidFill>
              </a:rPr>
              <a:t>Tempo radar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1DB95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rgbClr val="1DB954"/>
              </a:solidFill>
              <a:round/>
            </a:ln>
            <a:effectLst/>
          </c:spPr>
          <c:marker>
            <c:symbol val="none"/>
          </c:marker>
          <c:cat>
            <c:strRef>
              <c:f>Charts!$AS$7:$AS$11</c:f>
              <c:strCache>
                <c:ptCount val="5"/>
                <c:pt idx="0">
                  <c:v>Beyoncé</c:v>
                </c:pt>
                <c:pt idx="1">
                  <c:v>Bad Bunny</c:v>
                </c:pt>
                <c:pt idx="2">
                  <c:v>The Weeknd</c:v>
                </c:pt>
                <c:pt idx="3">
                  <c:v>Post Malone</c:v>
                </c:pt>
                <c:pt idx="4">
                  <c:v>Taylor Swift</c:v>
                </c:pt>
              </c:strCache>
            </c:strRef>
          </c:cat>
          <c:val>
            <c:numRef>
              <c:f>Charts!$AT$7:$AT$11</c:f>
              <c:numCache>
                <c:formatCode>0</c:formatCode>
                <c:ptCount val="5"/>
                <c:pt idx="0">
                  <c:v>114693.03846153847</c:v>
                </c:pt>
                <c:pt idx="1">
                  <c:v>114802.45370370371</c:v>
                </c:pt>
                <c:pt idx="2">
                  <c:v>101634.52702702703</c:v>
                </c:pt>
                <c:pt idx="3">
                  <c:v>104310.65957446808</c:v>
                </c:pt>
                <c:pt idx="4">
                  <c:v>109707.83500000001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2-48A7-86C9-92AA132D9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272112"/>
        <c:axId val="966272592"/>
      </c:radarChart>
      <c:catAx>
        <c:axId val="9662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66272592"/>
        <c:crosses val="autoZero"/>
        <c:auto val="1"/>
        <c:lblAlgn val="ctr"/>
        <c:lblOffset val="100"/>
        <c:noMultiLvlLbl val="0"/>
      </c:catAx>
      <c:valAx>
        <c:axId val="966272592"/>
        <c:scaling>
          <c:orientation val="minMax"/>
        </c:scaling>
        <c:delete val="1"/>
        <c:axPos val="l"/>
        <c:majorGridlines>
          <c:spPr>
            <a:ln w="3175" cap="flat" cmpd="sng" algn="ctr">
              <a:solidFill>
                <a:srgbClr val="FFFFFF">
                  <a:alpha val="94118"/>
                </a:srgb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96627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1DB954"/>
                </a:solidFill>
                <a:latin typeface="+mn-lt"/>
                <a:ea typeface="+mn-ea"/>
                <a:cs typeface="+mn-cs"/>
              </a:defRPr>
            </a:pPr>
            <a:r>
              <a:rPr lang="pt-BR" sz="1800">
                <a:solidFill>
                  <a:srgbClr val="1DB954"/>
                </a:solidFill>
              </a:rPr>
              <a:t>Weeks radar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1DB95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rgbClr val="1DB954"/>
              </a:solidFill>
              <a:round/>
            </a:ln>
            <a:effectLst/>
          </c:spPr>
          <c:marker>
            <c:symbol val="none"/>
          </c:marker>
          <c:cat>
            <c:strRef>
              <c:f>Charts!$AS$13:$AS$17</c:f>
              <c:strCache>
                <c:ptCount val="5"/>
                <c:pt idx="0">
                  <c:v>Beyoncé</c:v>
                </c:pt>
                <c:pt idx="1">
                  <c:v>Bad Bunny</c:v>
                </c:pt>
                <c:pt idx="2">
                  <c:v>The Weeknd</c:v>
                </c:pt>
                <c:pt idx="3">
                  <c:v>Post Malone</c:v>
                </c:pt>
                <c:pt idx="4">
                  <c:v>Taylor Swift</c:v>
                </c:pt>
              </c:strCache>
            </c:strRef>
          </c:cat>
          <c:val>
            <c:numRef>
              <c:f>Charts!$AT$13:$AT$17</c:f>
              <c:numCache>
                <c:formatCode>0</c:formatCode>
                <c:ptCount val="5"/>
                <c:pt idx="0">
                  <c:v>4.7692307692307692</c:v>
                </c:pt>
                <c:pt idx="1">
                  <c:v>15.935185185185185</c:v>
                </c:pt>
                <c:pt idx="2">
                  <c:v>24.95945945945946</c:v>
                </c:pt>
                <c:pt idx="3">
                  <c:v>22.361702127659573</c:v>
                </c:pt>
                <c:pt idx="4">
                  <c:v>7.3650000000000002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E-4683-90F8-D292A7A35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617632"/>
        <c:axId val="754617152"/>
      </c:radarChart>
      <c:catAx>
        <c:axId val="75461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4617152"/>
        <c:crosses val="autoZero"/>
        <c:auto val="1"/>
        <c:lblAlgn val="ctr"/>
        <c:lblOffset val="100"/>
        <c:noMultiLvlLbl val="0"/>
      </c:catAx>
      <c:valAx>
        <c:axId val="754617152"/>
        <c:scaling>
          <c:orientation val="minMax"/>
        </c:scaling>
        <c:delete val="1"/>
        <c:axPos val="l"/>
        <c:majorGridlines>
          <c:spPr>
            <a:ln w="3175" cap="flat" cmpd="sng" algn="ctr">
              <a:solidFill>
                <a:srgbClr val="D9D9D9">
                  <a:alpha val="94118"/>
                </a:srgb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75461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1DB954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1DB954"/>
                </a:solidFill>
              </a:rPr>
              <a:t>Speechness radar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1DB95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rgbClr val="1DB954"/>
              </a:solidFill>
              <a:round/>
            </a:ln>
            <a:effectLst/>
          </c:spPr>
          <c:marker>
            <c:symbol val="none"/>
          </c:marker>
          <c:cat>
            <c:strRef>
              <c:f>Charts!$AS$19:$AS$23</c:f>
              <c:strCache>
                <c:ptCount val="5"/>
                <c:pt idx="0">
                  <c:v>Beyoncé</c:v>
                </c:pt>
                <c:pt idx="1">
                  <c:v>Bad Bunny</c:v>
                </c:pt>
                <c:pt idx="2">
                  <c:v>The Weeknd</c:v>
                </c:pt>
                <c:pt idx="3">
                  <c:v>Post Malone</c:v>
                </c:pt>
                <c:pt idx="4">
                  <c:v>Taylor Swift</c:v>
                </c:pt>
              </c:strCache>
            </c:strRef>
          </c:cat>
          <c:val>
            <c:numRef>
              <c:f>Charts!$AT$19:$AT$23</c:f>
              <c:numCache>
                <c:formatCode>0</c:formatCode>
                <c:ptCount val="5"/>
                <c:pt idx="0">
                  <c:v>389.73076923076923</c:v>
                </c:pt>
                <c:pt idx="1">
                  <c:v>464.24074074074076</c:v>
                </c:pt>
                <c:pt idx="2">
                  <c:v>364.41891891891891</c:v>
                </c:pt>
                <c:pt idx="3">
                  <c:v>388.30851063829789</c:v>
                </c:pt>
                <c:pt idx="4">
                  <c:v>377.01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8-4C15-A91A-DD0CC5155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074816"/>
        <c:axId val="1379076256"/>
      </c:radarChart>
      <c:catAx>
        <c:axId val="137907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9076256"/>
        <c:crosses val="autoZero"/>
        <c:auto val="1"/>
        <c:lblAlgn val="ctr"/>
        <c:lblOffset val="100"/>
        <c:noMultiLvlLbl val="0"/>
      </c:catAx>
      <c:valAx>
        <c:axId val="1379076256"/>
        <c:scaling>
          <c:orientation val="minMax"/>
        </c:scaling>
        <c:delete val="1"/>
        <c:axPos val="l"/>
        <c:majorGridlines>
          <c:spPr>
            <a:ln w="3175" cap="flat" cmpd="sng" algn="ctr">
              <a:solidFill>
                <a:srgbClr val="D9D9D9">
                  <a:alpha val="94118"/>
                </a:srgb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37907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1DB954"/>
                </a:solidFill>
                <a:latin typeface="+mn-lt"/>
                <a:ea typeface="+mn-ea"/>
                <a:cs typeface="+mn-cs"/>
              </a:defRPr>
            </a:pPr>
            <a:r>
              <a:rPr lang="pt-BR" sz="1800">
                <a:solidFill>
                  <a:srgbClr val="1DB954"/>
                </a:solidFill>
              </a:rPr>
              <a:t>Danceability radar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1DB95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rgbClr val="1DB954"/>
              </a:solidFill>
              <a:round/>
            </a:ln>
            <a:effectLst/>
          </c:spPr>
          <c:marker>
            <c:symbol val="none"/>
          </c:marker>
          <c:cat>
            <c:strRef>
              <c:f>Charts!$AS$25:$AS$29</c:f>
              <c:strCache>
                <c:ptCount val="5"/>
                <c:pt idx="0">
                  <c:v>Beyoncé</c:v>
                </c:pt>
                <c:pt idx="1">
                  <c:v>Bad Bunny</c:v>
                </c:pt>
                <c:pt idx="2">
                  <c:v>The Weeknd</c:v>
                </c:pt>
                <c:pt idx="3">
                  <c:v>Post Malone</c:v>
                </c:pt>
                <c:pt idx="4">
                  <c:v>Taylor Swift</c:v>
                </c:pt>
              </c:strCache>
            </c:strRef>
          </c:cat>
          <c:val>
            <c:numRef>
              <c:f>Charts!$AT$25:$AT$29</c:f>
              <c:numCache>
                <c:formatCode>0</c:formatCode>
                <c:ptCount val="5"/>
                <c:pt idx="0">
                  <c:v>650.42307692307691</c:v>
                </c:pt>
                <c:pt idx="1">
                  <c:v>652.5462962962963</c:v>
                </c:pt>
                <c:pt idx="2">
                  <c:v>528.12162162162167</c:v>
                </c:pt>
                <c:pt idx="3">
                  <c:v>565.27659574468089</c:v>
                </c:pt>
                <c:pt idx="4">
                  <c:v>560.26499999999999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6-4991-A0EC-F0A94755D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622544"/>
        <c:axId val="1358621104"/>
      </c:radarChart>
      <c:catAx>
        <c:axId val="135862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8621104"/>
        <c:crosses val="autoZero"/>
        <c:auto val="1"/>
        <c:lblAlgn val="ctr"/>
        <c:lblOffset val="100"/>
        <c:noMultiLvlLbl val="0"/>
      </c:catAx>
      <c:valAx>
        <c:axId val="1358621104"/>
        <c:scaling>
          <c:orientation val="minMax"/>
        </c:scaling>
        <c:delete val="1"/>
        <c:axPos val="l"/>
        <c:majorGridlines>
          <c:spPr>
            <a:ln w="3175" cap="flat" cmpd="sng" algn="ctr">
              <a:solidFill>
                <a:schemeClr val="bg1">
                  <a:alpha val="94118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35862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rgbClr val="1DB954"/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rgbClr val="1DB954"/>
                </a:solidFill>
              </a:rPr>
              <a:t>Key notes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rgbClr val="1DB95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Charts!$AX$5</c:f>
              <c:strCache>
                <c:ptCount val="1"/>
                <c:pt idx="0">
                  <c:v>Beyoncé</c:v>
                </c:pt>
              </c:strCache>
            </c:strRef>
          </c:tx>
          <c:spPr>
            <a:solidFill>
              <a:srgbClr val="1DB954"/>
            </a:solidFill>
            <a:ln>
              <a:noFill/>
            </a:ln>
            <a:effectLst/>
          </c:spPr>
          <c:invertIfNegative val="0"/>
          <c:cat>
            <c:strRef>
              <c:f>Charts!$AY$4:$BJ$4</c:f>
              <c:strCache>
                <c:ptCount val="12"/>
                <c:pt idx="0">
                  <c:v>C</c:v>
                </c:pt>
                <c:pt idx="1">
                  <c:v>C#</c:v>
                </c:pt>
                <c:pt idx="2">
                  <c:v>D</c:v>
                </c:pt>
                <c:pt idx="3">
                  <c:v>D#</c:v>
                </c:pt>
                <c:pt idx="4">
                  <c:v>E</c:v>
                </c:pt>
                <c:pt idx="5">
                  <c:v>F</c:v>
                </c:pt>
                <c:pt idx="6">
                  <c:v>F#</c:v>
                </c:pt>
                <c:pt idx="7">
                  <c:v>G</c:v>
                </c:pt>
                <c:pt idx="8">
                  <c:v>G#</c:v>
                </c:pt>
                <c:pt idx="9">
                  <c:v>A</c:v>
                </c:pt>
                <c:pt idx="10">
                  <c:v>A#</c:v>
                </c:pt>
                <c:pt idx="11">
                  <c:v>B</c:v>
                </c:pt>
              </c:strCache>
            </c:strRef>
          </c:cat>
          <c:val>
            <c:numRef>
              <c:f>Charts!$AY$5:$BJ$5</c:f>
              <c:numCache>
                <c:formatCode>General</c:formatCode>
                <c:ptCount val="12"/>
                <c:pt idx="0">
                  <c:v>-1</c:v>
                </c:pt>
                <c:pt idx="1">
                  <c:v>-11</c:v>
                </c:pt>
                <c:pt idx="2">
                  <c:v>-2</c:v>
                </c:pt>
                <c:pt idx="3">
                  <c:v>0</c:v>
                </c:pt>
                <c:pt idx="4">
                  <c:v>0</c:v>
                </c:pt>
                <c:pt idx="5">
                  <c:v>-3</c:v>
                </c:pt>
                <c:pt idx="6">
                  <c:v>-1</c:v>
                </c:pt>
                <c:pt idx="7">
                  <c:v>-3</c:v>
                </c:pt>
                <c:pt idx="8">
                  <c:v>0</c:v>
                </c:pt>
                <c:pt idx="9">
                  <c:v>-1</c:v>
                </c:pt>
                <c:pt idx="10">
                  <c:v>-2</c:v>
                </c:pt>
                <c:pt idx="11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D-4C5C-BA26-4C4FE8A0E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04609168"/>
        <c:axId val="1404614928"/>
      </c:barChart>
      <c:catAx>
        <c:axId val="140460916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4614928"/>
        <c:crosses val="autoZero"/>
        <c:auto val="1"/>
        <c:lblAlgn val="ctr"/>
        <c:lblOffset val="100"/>
        <c:noMultiLvlLbl val="0"/>
      </c:catAx>
      <c:valAx>
        <c:axId val="14046149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40460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1DB954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1DB954"/>
                </a:solidFill>
                <a:latin typeface="+mn-lt"/>
                <a:ea typeface="+mn-ea"/>
                <a:cs typeface="+mn-cs"/>
              </a:defRPr>
            </a:pPr>
            <a:r>
              <a:rPr lang="pt-BR" sz="1800">
                <a:solidFill>
                  <a:srgbClr val="1DB954"/>
                </a:solidFill>
              </a:rPr>
              <a:t>Energy radar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1DB95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rgbClr val="1DB954"/>
              </a:solidFill>
              <a:round/>
            </a:ln>
            <a:effectLst/>
          </c:spPr>
          <c:marker>
            <c:symbol val="none"/>
          </c:marker>
          <c:cat>
            <c:strRef>
              <c:f>Charts!$AS$31:$AS$35</c:f>
              <c:strCache>
                <c:ptCount val="5"/>
                <c:pt idx="0">
                  <c:v>Beyoncé</c:v>
                </c:pt>
                <c:pt idx="1">
                  <c:v>Bad Bunny</c:v>
                </c:pt>
                <c:pt idx="2">
                  <c:v>The Weeknd</c:v>
                </c:pt>
                <c:pt idx="3">
                  <c:v>Post Malone</c:v>
                </c:pt>
                <c:pt idx="4">
                  <c:v>Taylor Swift</c:v>
                </c:pt>
              </c:strCache>
            </c:strRef>
          </c:cat>
          <c:val>
            <c:numRef>
              <c:f>Charts!$AT$31:$AT$35</c:f>
              <c:numCache>
                <c:formatCode>0</c:formatCode>
                <c:ptCount val="5"/>
                <c:pt idx="0">
                  <c:v>594.69230769230774</c:v>
                </c:pt>
                <c:pt idx="1">
                  <c:v>597.80555555555554</c:v>
                </c:pt>
                <c:pt idx="2">
                  <c:v>574.87837837837833</c:v>
                </c:pt>
                <c:pt idx="3">
                  <c:v>571.95744680851067</c:v>
                </c:pt>
                <c:pt idx="4">
                  <c:v>524.54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3-4DAD-BE25-CD2714205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815776"/>
        <c:axId val="1374813376"/>
      </c:radarChart>
      <c:catAx>
        <c:axId val="13748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4813376"/>
        <c:crosses val="autoZero"/>
        <c:auto val="1"/>
        <c:lblAlgn val="ctr"/>
        <c:lblOffset val="100"/>
        <c:noMultiLvlLbl val="0"/>
      </c:catAx>
      <c:valAx>
        <c:axId val="1374813376"/>
        <c:scaling>
          <c:orientation val="minMax"/>
        </c:scaling>
        <c:delete val="1"/>
        <c:axPos val="l"/>
        <c:majorGridlines>
          <c:spPr>
            <a:ln w="3175" cap="flat" cmpd="sng" algn="ctr">
              <a:solidFill>
                <a:srgbClr val="D9D9D9">
                  <a:alpha val="94118"/>
                </a:srgb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37481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image" Target="../media/image4.sv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image" Target="../media/image3.png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49</xdr:col>
      <xdr:colOff>0</xdr:colOff>
      <xdr:row>7</xdr:row>
      <xdr:rowOff>0</xdr:rowOff>
    </xdr:from>
    <xdr:to>
      <xdr:col>84</xdr:col>
      <xdr:colOff>314325</xdr:colOff>
      <xdr:row>83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7BD70B1-0808-7A1D-8A83-9FE58F8AB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54075" y="1333500"/>
          <a:ext cx="21831300" cy="1449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</xdr:colOff>
      <xdr:row>12</xdr:row>
      <xdr:rowOff>0</xdr:rowOff>
    </xdr:from>
    <xdr:to>
      <xdr:col>37</xdr:col>
      <xdr:colOff>1</xdr:colOff>
      <xdr:row>76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46BAE78-0536-47B0-9C2B-1B8C6A0A1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68036</xdr:colOff>
      <xdr:row>2</xdr:row>
      <xdr:rowOff>0</xdr:rowOff>
    </xdr:from>
    <xdr:to>
      <xdr:col>5</xdr:col>
      <xdr:colOff>243568</xdr:colOff>
      <xdr:row>9</xdr:row>
      <xdr:rowOff>37719</xdr:rowOff>
    </xdr:to>
    <xdr:pic>
      <xdr:nvPicPr>
        <xdr:cNvPr id="7" name="Imagem 6" descr="Spotify Logo and symbol, meaning, history, PNG, brand">
          <a:extLst>
            <a:ext uri="{FF2B5EF4-FFF2-40B4-BE49-F238E27FC236}">
              <a16:creationId xmlns:a16="http://schemas.microsoft.com/office/drawing/2014/main" id="{06E34DAF-03F6-93D2-6DF3-49C2C42AB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6" y="381000"/>
          <a:ext cx="2442482" cy="1371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13</xdr:row>
      <xdr:rowOff>0</xdr:rowOff>
    </xdr:from>
    <xdr:to>
      <xdr:col>7</xdr:col>
      <xdr:colOff>0</xdr:colOff>
      <xdr:row>16</xdr:row>
      <xdr:rowOff>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C56268DA-34EF-D51D-EB5B-D1C8BF301E49}"/>
            </a:ext>
          </a:extLst>
        </xdr:cNvPr>
        <xdr:cNvSpPr txBox="1"/>
      </xdr:nvSpPr>
      <xdr:spPr>
        <a:xfrm>
          <a:off x="428626" y="2238375"/>
          <a:ext cx="3095624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400" b="1">
              <a:solidFill>
                <a:schemeClr val="bg1"/>
              </a:solidFill>
            </a:rPr>
            <a:t>Total streams</a:t>
          </a:r>
        </a:p>
      </xdr:txBody>
    </xdr:sp>
    <xdr:clientData/>
  </xdr:twoCellAnchor>
  <xdr:twoCellAnchor>
    <xdr:from>
      <xdr:col>9</xdr:col>
      <xdr:colOff>0</xdr:colOff>
      <xdr:row>13</xdr:row>
      <xdr:rowOff>0</xdr:rowOff>
    </xdr:from>
    <xdr:to>
      <xdr:col>14</xdr:col>
      <xdr:colOff>-1</xdr:colOff>
      <xdr:row>16</xdr:row>
      <xdr:rowOff>0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F580F3A2-44C6-491C-8A07-10E3E80600A7}"/>
            </a:ext>
          </a:extLst>
        </xdr:cNvPr>
        <xdr:cNvSpPr txBox="1"/>
      </xdr:nvSpPr>
      <xdr:spPr>
        <a:xfrm>
          <a:off x="4762500" y="2238375"/>
          <a:ext cx="3095624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400" b="1">
              <a:solidFill>
                <a:schemeClr val="bg1"/>
              </a:solidFill>
            </a:rPr>
            <a:t>Total main</a:t>
          </a:r>
          <a:r>
            <a:rPr lang="pt-BR" sz="2400" b="1" baseline="0">
              <a:solidFill>
                <a:schemeClr val="bg1"/>
              </a:solidFill>
            </a:rPr>
            <a:t> artist</a:t>
          </a:r>
          <a:endParaRPr lang="pt-BR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0</xdr:colOff>
      <xdr:row>13</xdr:row>
      <xdr:rowOff>0</xdr:rowOff>
    </xdr:from>
    <xdr:to>
      <xdr:col>21</xdr:col>
      <xdr:colOff>-1</xdr:colOff>
      <xdr:row>16</xdr:row>
      <xdr:rowOff>0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60DCC013-E93B-48B2-B798-73867342A029}"/>
            </a:ext>
          </a:extLst>
        </xdr:cNvPr>
        <xdr:cNvSpPr txBox="1"/>
      </xdr:nvSpPr>
      <xdr:spPr>
        <a:xfrm>
          <a:off x="9096375" y="2238375"/>
          <a:ext cx="3095624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400" b="1">
              <a:solidFill>
                <a:schemeClr val="bg1"/>
              </a:solidFill>
            </a:rPr>
            <a:t>Total songs</a:t>
          </a:r>
        </a:p>
      </xdr:txBody>
    </xdr:sp>
    <xdr:clientData/>
  </xdr:twoCellAnchor>
  <xdr:twoCellAnchor>
    <xdr:from>
      <xdr:col>23</xdr:col>
      <xdr:colOff>0</xdr:colOff>
      <xdr:row>13</xdr:row>
      <xdr:rowOff>0</xdr:rowOff>
    </xdr:from>
    <xdr:to>
      <xdr:col>28</xdr:col>
      <xdr:colOff>-1</xdr:colOff>
      <xdr:row>16</xdr:row>
      <xdr:rowOff>0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1F3161BE-4D85-4096-81F2-97A9C0077DB0}"/>
            </a:ext>
          </a:extLst>
        </xdr:cNvPr>
        <xdr:cNvSpPr txBox="1"/>
      </xdr:nvSpPr>
      <xdr:spPr>
        <a:xfrm>
          <a:off x="13430250" y="2238375"/>
          <a:ext cx="3095624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400" b="1">
              <a:solidFill>
                <a:schemeClr val="bg1"/>
              </a:solidFill>
            </a:rPr>
            <a:t>Total songs with feats</a:t>
          </a:r>
        </a:p>
      </xdr:txBody>
    </xdr:sp>
    <xdr:clientData/>
  </xdr:twoCellAnchor>
  <xdr:twoCellAnchor>
    <xdr:from>
      <xdr:col>2</xdr:col>
      <xdr:colOff>0</xdr:colOff>
      <xdr:row>56</xdr:row>
      <xdr:rowOff>23812</xdr:rowOff>
    </xdr:from>
    <xdr:to>
      <xdr:col>28</xdr:col>
      <xdr:colOff>0</xdr:colOff>
      <xdr:row>76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89B9D8-B9B8-447A-8206-B4A2BEDA8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41</xdr:row>
      <xdr:rowOff>0</xdr:rowOff>
    </xdr:from>
    <xdr:to>
      <xdr:col>9</xdr:col>
      <xdr:colOff>0</xdr:colOff>
      <xdr:row>56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85B5AFD-B72D-4588-B944-791DD9CEC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41</xdr:row>
      <xdr:rowOff>0</xdr:rowOff>
    </xdr:from>
    <xdr:to>
      <xdr:col>16</xdr:col>
      <xdr:colOff>0</xdr:colOff>
      <xdr:row>56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3AD9D20-53BB-416F-8364-99E9402F4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41</xdr:row>
      <xdr:rowOff>0</xdr:rowOff>
    </xdr:from>
    <xdr:to>
      <xdr:col>23</xdr:col>
      <xdr:colOff>0</xdr:colOff>
      <xdr:row>56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E55FE00-1FAE-43F2-9412-299BA5337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9</xdr:col>
      <xdr:colOff>0</xdr:colOff>
      <xdr:row>40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1EFD509-774F-4563-A40E-E687485768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16</xdr:col>
      <xdr:colOff>0</xdr:colOff>
      <xdr:row>40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F841499-F99B-4EAE-B8FB-FAD4115F1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19</xdr:row>
      <xdr:rowOff>190499</xdr:rowOff>
    </xdr:from>
    <xdr:to>
      <xdr:col>28</xdr:col>
      <xdr:colOff>0</xdr:colOff>
      <xdr:row>55</xdr:row>
      <xdr:rowOff>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75F1DBB6-B46E-43F4-B17F-5D553B73B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0</xdr:colOff>
      <xdr:row>26</xdr:row>
      <xdr:rowOff>0</xdr:rowOff>
    </xdr:from>
    <xdr:to>
      <xdr:col>23</xdr:col>
      <xdr:colOff>0</xdr:colOff>
      <xdr:row>40</xdr:row>
      <xdr:rowOff>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CD21D873-47CE-4FD1-AAEE-6B5967843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304800</xdr:colOff>
      <xdr:row>1</xdr:row>
      <xdr:rowOff>0</xdr:rowOff>
    </xdr:from>
    <xdr:to>
      <xdr:col>37</xdr:col>
      <xdr:colOff>23812</xdr:colOff>
      <xdr:row>11</xdr:row>
      <xdr:rowOff>112055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09D5540D-1587-9AFC-F008-5EEEE7057928}"/>
            </a:ext>
          </a:extLst>
        </xdr:cNvPr>
        <xdr:cNvGrpSpPr/>
      </xdr:nvGrpSpPr>
      <xdr:grpSpPr>
        <a:xfrm>
          <a:off x="16739755" y="190500"/>
          <a:ext cx="4568102" cy="1895828"/>
          <a:chOff x="17044988" y="373993"/>
          <a:chExt cx="4356220" cy="1714500"/>
        </a:xfrm>
      </xdr:grpSpPr>
      <xdr:pic>
        <xdr:nvPicPr>
          <xdr:cNvPr id="20" name="Gráfico 19" descr="Onda sonora estrutura de tópicos">
            <a:extLst>
              <a:ext uri="{FF2B5EF4-FFF2-40B4-BE49-F238E27FC236}">
                <a16:creationId xmlns:a16="http://schemas.microsoft.com/office/drawing/2014/main" id="{F1192A98-D8B8-92FE-1608-E30A49C724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17044988" y="373993"/>
            <a:ext cx="1745560" cy="1714500"/>
          </a:xfrm>
          <a:prstGeom prst="rect">
            <a:avLst/>
          </a:prstGeom>
        </xdr:spPr>
      </xdr:pic>
      <xdr:pic>
        <xdr:nvPicPr>
          <xdr:cNvPr id="21" name="Gráfico 20" descr="Onda sonora estrutura de tópicos">
            <a:extLst>
              <a:ext uri="{FF2B5EF4-FFF2-40B4-BE49-F238E27FC236}">
                <a16:creationId xmlns:a16="http://schemas.microsoft.com/office/drawing/2014/main" id="{FE1758AC-0449-43BC-83D4-B7EEF7B5A1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18351153" y="373993"/>
            <a:ext cx="1745560" cy="1714500"/>
          </a:xfrm>
          <a:prstGeom prst="rect">
            <a:avLst/>
          </a:prstGeom>
        </xdr:spPr>
      </xdr:pic>
      <xdr:pic>
        <xdr:nvPicPr>
          <xdr:cNvPr id="22" name="Gráfico 21" descr="Onda sonora estrutura de tópicos">
            <a:extLst>
              <a:ext uri="{FF2B5EF4-FFF2-40B4-BE49-F238E27FC236}">
                <a16:creationId xmlns:a16="http://schemas.microsoft.com/office/drawing/2014/main" id="{16990D4D-7C99-42ED-8F7F-DDFBCF537E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19655648" y="373993"/>
            <a:ext cx="1745560" cy="1714500"/>
          </a:xfrm>
          <a:prstGeom prst="rect">
            <a:avLst/>
          </a:prstGeom>
        </xdr:spPr>
      </xdr:pic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Birello" refreshedDate="45372.499017361108" createdVersion="8" refreshedVersion="8" minRefreshableVersion="3" recordCount="6513" xr:uid="{7A23D9E2-1552-4F9A-AF8C-728A65923D21}">
  <cacheSource type="worksheet">
    <worksheetSource name="Tabela2"/>
  </cacheSource>
  <cacheFields count="4">
    <cacheField name="Artist" numFmtId="0">
      <sharedItems count="1263">
        <s v="The Weeknd"/>
        <s v="Ed Sheeran"/>
        <s v="Lewis Capaldi"/>
        <s v="Harry Styles"/>
        <s v="Billie Eilish"/>
        <s v="Glass Animals"/>
        <s v="Tones And I"/>
        <s v="The Kid LAROI"/>
        <s v="Imagine Dragons"/>
        <s v="The Neighbourhood"/>
        <s v="Post Malone"/>
        <s v="James Arthur"/>
        <s v="Tom Odell"/>
        <s v="Shawn Mendes"/>
        <s v="Lady Gaga"/>
        <s v="SZA"/>
        <s v="Bad Bunny"/>
        <s v="Olivia Rodrigo"/>
        <s v="Dua Lipa"/>
        <s v="Travis Scott"/>
        <s v="XXXTENTACION"/>
        <s v="The Chainsmokers"/>
        <s v="David Guetta"/>
        <s v="Bizarrap"/>
        <s v="Taylor Swift"/>
        <s v="Coldplay"/>
        <s v="Mariah Carey"/>
        <s v="Justin Bieber"/>
        <s v="Ariana Grande"/>
        <s v="Arctic Monkeys"/>
        <s v="Marshmello"/>
        <s v="Lil Nas X"/>
        <s v="Juice WRLD"/>
        <s v="Conan Gray"/>
        <s v="Roddy Ricch"/>
        <s v="Ruth B."/>
        <s v="Metro Boomin"/>
        <s v="Calvin Harris"/>
        <s v="DaBaby"/>
        <s v="Vance Joy"/>
        <s v="Maroon 5"/>
        <s v="Queen"/>
        <s v="Eminem"/>
        <s v="Doja Cat"/>
        <s v="Måneskin"/>
        <s v="OneRepublic"/>
        <s v="Luis Fonsi"/>
        <s v="Adele"/>
        <s v="Elton John"/>
        <s v="Powfu"/>
        <s v="KAROL G"/>
        <s v="Kendrick Lamar"/>
        <s v="J. Cole"/>
        <s v="Arizona Zervas"/>
        <s v="J Balvin"/>
        <s v="David Kushner"/>
        <s v="Ava Max"/>
        <s v="d4vd"/>
        <s v="Manuel Turizo"/>
        <s v="Cardi B"/>
        <s v="Tate McRae"/>
        <s v="Halsey"/>
        <s v="The Walters"/>
        <s v="Chris Brown"/>
        <s v="Bruno Mars"/>
        <s v="5 Seconds of Summer"/>
        <s v="Yng Lvcas"/>
        <s v="24kGoldn"/>
        <s v="Ed Sheeran &amp; Justin Bieber"/>
        <s v="JVKE"/>
        <s v="Jung Kook"/>
        <s v="Wham!"/>
        <s v="Eslabon Armado"/>
        <s v="Regard"/>
        <s v="French Montana"/>
        <s v="Hozier"/>
        <s v="The Police"/>
        <s v="Miley Cyrus"/>
        <s v="Panic! At The Disco"/>
        <s v="Drake"/>
        <s v="Farruko"/>
        <s v="Myke Towers"/>
        <s v="Brenda Lee"/>
        <s v="Internet Money"/>
        <s v="Lil Mosey"/>
        <s v="DJ Snake"/>
        <s v="Stephen Sanchez"/>
        <s v="Joel Corry"/>
        <s v="Sam Smith"/>
        <s v="GAYLE"/>
        <s v="Jawsh 685"/>
        <s v="Camila Cabello"/>
        <s v="Ozuna"/>
        <s v="Lost Frequencies"/>
        <s v="Tiësto"/>
        <s v="Steve Lacy"/>
        <s v="Maluma"/>
        <s v="Daddy Yankee"/>
        <s v="Kate Bush"/>
        <s v="Topic"/>
        <s v="SAINt JHN"/>
        <s v="Lana Del Rey"/>
        <s v="Lil Uzi Vert"/>
        <s v="BTS"/>
        <s v="DJ Khaled"/>
        <s v="Jimin"/>
        <s v="John Legend"/>
        <s v="Macklemore &amp; Ryan Lewis"/>
        <s v="Rosa Linn"/>
        <s v="Morgan Wallen"/>
        <s v="Pedro Capó"/>
        <s v="Tyler"/>
        <s v="Charlie Puth"/>
        <s v="Dynoro"/>
        <s v="Pop Smoke"/>
        <s v="Mitski"/>
        <s v="PinkPantheress"/>
        <s v="ZAYN"/>
        <s v="Elley Duhé"/>
        <s v="Anuel AA"/>
        <s v="Rema"/>
        <s v="Kygo"/>
        <s v="Gunna"/>
        <s v="Tears For Fears"/>
        <s v="Danny Ocean"/>
        <s v="Miguel"/>
        <s v="Logic"/>
        <s v="Tyga"/>
        <s v="Keane"/>
        <s v="Feid"/>
        <s v="Rauw Alejandro"/>
        <s v="Yandel"/>
        <s v="Kenya Grace"/>
        <s v="Quevedo"/>
        <s v="Y2K"/>
        <s v="Sabrina Carpenter"/>
        <s v="Khalid"/>
        <s v="benny blanco"/>
        <s v="blackbear"/>
        <s v="Tainy"/>
        <s v="Nio Garcia"/>
        <s v="Riton"/>
        <s v="Lauv"/>
        <s v="One Direction"/>
        <s v="FIFTY FIFTY"/>
        <s v="JP Saxe"/>
        <s v="Peso Pluma"/>
        <s v="Trevor Daniel"/>
        <s v="Clean Bandit"/>
        <s v="Jason Derulo"/>
        <s v="Kali Uchis"/>
        <s v="BlocBoy JB"/>
        <s v="Joji"/>
        <s v="Zach Bryan"/>
        <s v="Dave"/>
        <s v="Sia"/>
        <s v="Jhayco"/>
        <s v="ROSALÍA"/>
        <s v="Beyoncé"/>
        <s v="iñigo quintero"/>
        <s v="Zedd"/>
        <s v="Hotel Ugly"/>
        <s v="Lord Huron"/>
        <s v="Andy Williams"/>
        <s v="Alec Benjamin"/>
        <s v="MEDUZA"/>
        <s v="Meek Mill"/>
        <s v="Giveon"/>
        <s v="Grupo Frontera"/>
        <s v="Black Eyed Peas"/>
        <s v="The Killers"/>
        <s v="Arcángel"/>
        <s v="Michael Bublé"/>
        <s v="Portugal. The Man"/>
        <s v="Surf Mesa"/>
        <s v="Liam Payne"/>
        <s v="Kelly Clarkson"/>
        <s v="Surfaces"/>
        <s v="Selena Gomez"/>
        <s v="Jack Harlow"/>
        <s v="Junior H"/>
        <s v="Martin Garrix"/>
        <s v="Cigarettes After Sex"/>
        <s v="Calle 24"/>
        <s v="Fleetwood Mac"/>
        <s v="Dan + Shay"/>
        <s v="Future"/>
        <s v="Dean Martin"/>
        <s v="Rudimental"/>
        <s v="Bobby Helms"/>
        <s v="Nicky Jam"/>
        <s v="Rihanna"/>
        <s v="CKay"/>
        <s v="Nicky Youre"/>
        <s v="Tory Lanez"/>
        <s v="Offset"/>
        <s v="Noah Kahan"/>
        <s v="Anne-Marie"/>
        <s v="Jaymes Young"/>
        <s v="ACRAZE"/>
        <s v="Tyla"/>
        <s v="Aventura"/>
        <s v="Shakira"/>
        <s v="NF"/>
        <s v="Duncan Laurence"/>
        <s v="NewJeans"/>
        <s v="Lizzo"/>
        <s v="Carin Leon"/>
        <s v="Lil Baby"/>
        <s v="Cris Mj"/>
        <s v="LISA"/>
        <s v="cassö"/>
        <s v="Meghan Trainor"/>
        <s v="Bebe Rexha"/>
        <s v="Jonas Brothers"/>
        <s v="Xavi"/>
        <s v="Dean Lewis"/>
        <s v="BENEE"/>
        <s v="Mabel"/>
        <s v="Frank Ocean"/>
        <s v="Coolio"/>
        <s v="Loud Luxury"/>
        <s v="Oasis"/>
        <s v="Libianca"/>
        <s v="Avicii"/>
        <s v="Jonas Blue"/>
        <s v="Childish Gambino"/>
        <s v="Los Legendarios"/>
        <s v="Surf Curse"/>
        <s v="Sebastian Yatra"/>
        <s v="Natanael Cano"/>
        <s v="Jay Wheeler"/>
        <s v="Oliver Tree"/>
        <s v="Mora"/>
        <s v="BLACKPINK"/>
        <s v="Kina"/>
        <s v="Hailee Steinfeld"/>
        <s v="José Feliciano"/>
        <s v="THE SCOTTS"/>
        <s v="Masked Wolf"/>
        <s v="V"/>
        <s v="Sheck Wes"/>
        <s v="Starley"/>
        <s v="Julia Michaels"/>
        <s v="Sech"/>
        <s v="zzoilo"/>
        <s v="Migos"/>
        <s v="Dennis Lloyd"/>
        <s v="Paulo Londra"/>
        <s v="KYLE"/>
        <s v="New West"/>
        <s v="Fuerza Regida"/>
        <s v="Bing Crosby"/>
        <s v="Maggie Lindemann"/>
        <s v="A Boogie Wit da Hoodie"/>
        <s v="Becky G"/>
        <s v="Nicki Minaj"/>
        <s v="ATB"/>
        <s v="Ellie Goulding"/>
        <s v="TV Girl"/>
        <s v="Lil Pump"/>
        <s v="6ix9ine"/>
        <s v="Frank Sinatra"/>
        <s v="Reik"/>
        <s v="Martin Jensen"/>
        <s v="Kanye West"/>
        <s v="Central Cee"/>
        <s v="Teddy Swims"/>
        <s v="Boza"/>
        <s v="Mustard"/>
        <s v="Lil Tecca"/>
        <s v="The Ronettes"/>
        <s v="Cheat Codes"/>
        <s v="NATTI NATASHA"/>
        <s v="Bazzi"/>
        <s v="RAYE"/>
        <s v="George Ezra"/>
        <s v="21 Savage"/>
        <s v="Oscar Maydon"/>
        <s v="Chris Rea"/>
        <s v="Nirvana"/>
        <s v="Dove Cameron"/>
        <s v="Benson Boone"/>
        <s v="Lunay"/>
        <s v="TINI"/>
        <s v="Enrique Iglesias"/>
        <s v="Demi Lovato"/>
        <s v="Kordhell"/>
        <s v="Ritt Momney"/>
        <s v="Taiu"/>
        <s v="BoyWithUke"/>
        <s v="Lil Dicky"/>
        <s v="Chino Pacas"/>
        <s v="A$AP Rocky"/>
        <s v="Eladio Carrion"/>
        <s v="Dalex"/>
        <s v="THE ANXIETY"/>
        <s v="Jason Mraz"/>
        <s v="Coi Leray"/>
        <s v="John Lennon"/>
        <s v="Polo G"/>
        <s v="Wisin"/>
        <s v="Nat King Cole"/>
        <s v="Kodak Black"/>
        <s v="Anitta"/>
        <s v="Sleepy Hallow"/>
        <s v="Peggy Gou"/>
        <s v="TOTO"/>
        <s v="Radiohead"/>
        <s v="Swedish House Mafia"/>
        <s v="Chris Jedi"/>
        <s v="Luke Combs"/>
        <s v="Axwell /\ Ingrosso"/>
        <s v="Linkin Park"/>
        <s v="Louis Tomlinson"/>
        <s v="Rita Ora"/>
        <s v="Sofía Reyes"/>
        <s v="Ali Gatie"/>
        <s v="Carolina Gaitán - La Gaita"/>
        <s v="Loreen"/>
        <s v="Creedence Clearwater Revival"/>
        <s v="DJ Luian"/>
        <s v="James Hype"/>
        <s v="The Goo Goo Dolls"/>
        <s v="a-ha"/>
        <s v="Big Sean"/>
        <s v="Yahritza Y Su Esencia"/>
        <s v="Katy Perry"/>
        <s v="Perry Como"/>
        <s v="G-Eazy"/>
        <s v="Paul McCartney"/>
        <s v="YNW Melly"/>
        <s v="Jax Jones"/>
        <s v="Rvssian"/>
        <s v="Alessia Cara"/>
        <s v="AgroPlay"/>
        <s v="Dominic Fike"/>
        <s v="Zion &amp; Lennox"/>
        <s v="Camilo"/>
        <s v="Beach Weather"/>
        <s v="Shakin' Stevens"/>
        <s v="mgk"/>
        <s v="Tame Impala"/>
        <s v="Niall Horan"/>
        <s v="Gera MX"/>
        <s v="Band Aid"/>
        <s v="Piso 21"/>
        <s v="Burl Ives"/>
        <s v="Ñengo Flow"/>
        <s v="Flipp Dinero"/>
        <s v="CNCO"/>
        <s v="Major Lazer"/>
        <s v="Blessd"/>
        <s v="Elvis Presley"/>
        <s v="CJ"/>
        <s v="LIT killah"/>
        <s v="Sam Hunt"/>
        <s v="Mark Ronson"/>
        <s v="Lele Pons"/>
        <s v="JID"/>
        <s v="The Pogues"/>
        <s v="Mau y Ricky"/>
        <s v="Melanie Martinez"/>
        <s v="Silk City"/>
        <s v="NEIKED"/>
        <s v="Justin Quiles"/>
        <s v="Justin Timberlake"/>
        <s v="AJR"/>
        <s v="JACKBOYS"/>
        <s v="Twenty One Pilots"/>
        <s v="Alex Favela"/>
        <s v="Don Omar"/>
        <s v="Nacho"/>
        <s v="WILLOW"/>
        <s v="Don Toliver"/>
        <s v="Alok"/>
        <s v="Steve Aoki"/>
        <s v="Megan Thee Stallion"/>
        <s v="Seafret"/>
        <s v="A$AP Ferg"/>
        <s v="LiL CaKe"/>
        <s v="INTERWORLD"/>
        <s v="Majestic"/>
        <s v="Lukas Graham"/>
        <s v="Macklemore"/>
        <s v="Bella Poarch"/>
        <s v="AURORA"/>
        <s v="The Vamps"/>
        <s v="Keala Settle"/>
        <s v="Gucci Mane"/>
        <s v="Alex Sensation"/>
        <s v="¥$"/>
        <s v="King"/>
        <s v="Zac Efron"/>
        <s v="Rae Sremmurd"/>
        <s v="Jerry Di"/>
        <s v="Zara Larsson"/>
        <s v="Marc Seguí"/>
        <s v="Rochy RD"/>
        <s v="JISOO"/>
        <s v="HVME"/>
        <s v="Marília Mendonça"/>
        <s v="Sky Rompiendo"/>
        <s v="Jay Rock"/>
        <s v="Sophie Ellis-Bextor"/>
        <s v="Lizzy McAlpine"/>
        <s v="Chuck Berry"/>
        <s v="Plan B"/>
        <s v="DENNIS"/>
        <s v="Anirudh Ravichander"/>
        <s v="LE SSERAFIM"/>
        <s v="Darlene Love"/>
        <s v="Young Thug"/>
        <s v="Jon Bellion"/>
        <s v="Nathan Evans"/>
        <s v="Mr.Kitty"/>
        <s v="Lil Tjay"/>
        <s v="Baby Keem"/>
        <s v="Tiago PZK"/>
        <s v="Mike Posner"/>
        <s v="Joey Montana"/>
        <s v="Alan Walker"/>
        <s v="Anggi Marito"/>
        <s v="BENNETT"/>
        <s v="Burak Yeter"/>
        <s v="Robin Schulz"/>
        <s v="Natasha Bedingfield"/>
        <s v="Galantis"/>
        <s v="Paloma Faith"/>
        <s v="Luar La L"/>
        <s v="BØRNS"/>
        <s v="Dj GBR"/>
        <s v="Shouse"/>
        <s v="Rich The Kid"/>
        <s v="Fujii Kaze"/>
        <s v="Big One"/>
        <s v="Clairo"/>
        <s v="Playboi Carti"/>
        <s v="DripReport"/>
        <s v="JP Cooper"/>
        <s v="Polimá Westcoast"/>
        <s v="Lorde"/>
        <s v="Imanbek"/>
        <s v="P!nk"/>
        <s v="Romeo Santos"/>
        <s v="Bad Gyal"/>
        <s v="Pitbull"/>
        <s v="Daryl Hall &amp; John Oates"/>
        <s v="Ricky Martin"/>
        <s v="Cosculluela"/>
        <s v="Noah Cyrus"/>
        <s v="StaySolidRocky"/>
        <s v="Rels B"/>
        <s v="NLE Choppa"/>
        <s v="Ofenbach"/>
        <s v="Darell"/>
        <s v="Lil Peep"/>
        <s v="Rich Music LTD"/>
        <s v="Lil Durk"/>
        <s v="Ryan Castro"/>
        <s v="BROCKHAMPTON"/>
        <s v="ThxSoMch"/>
        <s v="Ingratax"/>
        <s v="Blueface"/>
        <s v="Little Mix"/>
        <s v="YG Marley"/>
        <s v="Troye Sivan"/>
        <s v="Lil Xan"/>
        <s v="SHAED"/>
        <s v="Beach House"/>
        <s v="Cartel De Santa"/>
        <s v="Flo Milli"/>
        <s v="YG"/>
        <s v="Bellakath"/>
        <s v="Jasleen Royal"/>
        <s v="Gustavo Mioto"/>
        <s v="Doechii"/>
        <s v="BANNERS"/>
        <s v="DRAM"/>
        <s v="Saweetie"/>
        <s v="Israel &amp; Rodolffo"/>
        <s v="Guns N' Roses"/>
        <s v="Ashnikko"/>
        <s v="Amaarae"/>
        <s v="MC Fioti"/>
        <s v="Famous Dex"/>
        <s v="Labrinth"/>
        <s v="Big Shaq"/>
        <s v="Tion Wayne"/>
        <s v="Xamã"/>
        <s v="Gabito Ballesteros"/>
        <s v="Sean Paul"/>
        <s v="Britney Spears"/>
        <s v="Djo"/>
        <s v="The Jackson 5"/>
        <s v="Milly"/>
        <s v="Fifth Harmony"/>
        <s v="Wallows"/>
        <s v="YOASOBI"/>
        <s v="Jere Klein"/>
        <s v="Alejo"/>
        <s v="Rag'n'Bone Man"/>
        <s v="Alvaro Soler"/>
        <s v="Sam Feldt"/>
        <s v="Trueno"/>
        <s v="Oscar Ortiz"/>
        <s v="Eartha Kitt"/>
        <s v="Raim Laode"/>
        <s v="Eugenio Esquivel"/>
        <s v="Aminé"/>
        <s v="Normani"/>
        <s v="IAmChino"/>
        <s v="Alex Rose"/>
        <s v="Wolfine"/>
        <s v="Sage The Gemini"/>
        <s v="Trippie Redd"/>
        <s v="Desiigner"/>
        <s v="Kane Brown"/>
        <s v="Vishal Mishra"/>
        <s v="Curtis Waters"/>
        <s v="Brytiago"/>
        <s v="The Rare Occasions"/>
        <s v="João Gomes"/>
        <s v="Creepy Nuts"/>
        <s v="Carlos Vives"/>
        <s v="Yung Gravy"/>
        <s v="Snakehips"/>
        <s v="Jeremy Zucker"/>
        <s v="Aaron Smith"/>
        <s v="(G)I-DLE"/>
        <s v="Lasso"/>
        <s v="Ghost"/>
        <s v="salem ilese"/>
        <s v="The Beach Boys"/>
        <s v="Dr. Dre"/>
        <s v="Mesita"/>
        <s v="Eliza Rose"/>
        <s v="Pritam"/>
        <s v="Bruce Springsteen"/>
        <s v="La Pantera"/>
        <s v="Gotye"/>
        <s v="Blxst"/>
        <s v="Ashe"/>
        <s v="Charli XCX"/>
        <s v="Wisin &amp; Yandel"/>
        <s v="Dhruv"/>
        <s v="Blanco Brown"/>
        <s v="Henrique &amp; Juliano"/>
        <s v="R3HAB"/>
        <s v="Burna Boy"/>
        <s v="Ant Saunders"/>
        <s v="Veigh"/>
        <s v="S3BZS"/>
        <s v="Aya Nakamura"/>
        <s v="Omar Apollo"/>
        <s v="Shae Gill"/>
        <s v="Dimitri Vegas &amp; Like Mike"/>
        <s v="Trinidad Cardona"/>
        <s v="girl in red"/>
        <s v="Armani White"/>
        <s v="Petit Biscuit"/>
        <s v="Passenger"/>
        <s v="Thalia"/>
        <s v="Gesaffelstein"/>
        <s v="Kris Kross Amsterdam"/>
        <s v="Em Beihold"/>
        <s v="Clinton Kane"/>
        <s v="PARTYNEXTDOOR"/>
        <s v="George Henrique &amp; Rodrigo"/>
        <s v="FloyyMenor"/>
        <s v="Kylie Minogue"/>
        <s v="Emmy Meli"/>
        <s v="Jessica Darrow"/>
        <s v="Tom Grennan"/>
        <s v="Gabry Ponte"/>
        <s v="Mac DeMarco"/>
        <s v="MC MENOR HR"/>
        <s v="Ayo &amp; Teo"/>
        <s v="Bibi Babydoll"/>
        <s v="2 Chainz"/>
        <s v="Fousheé"/>
        <s v="King Princess"/>
        <s v="Richy Mitch &amp; The Coal Miners"/>
        <s v="Metallica"/>
        <s v="JNR CHOI"/>
        <s v="Gwen Stefani"/>
        <s v="Nea"/>
        <s v="Jain"/>
        <s v="Yuridia"/>
        <s v="Lauren Spencer Smith"/>
        <s v="Stormzy"/>
        <s v="Rich Amiri"/>
        <s v="Super Yei"/>
        <s v="Justin Wellington"/>
        <s v="Kenshi Yonezu"/>
        <s v="PEDRO SAMPAIO"/>
        <s v="Pink Sweat$"/>
        <s v="Lil Skies"/>
        <s v="Gorillaz"/>
        <s v="Grupo Marca Registrada"/>
        <s v="MC Kevin o Chris"/>
        <s v="Mahalini"/>
        <s v="AUR"/>
        <s v="KHEA"/>
        <s v="S1mba"/>
        <s v="Lil Wayne"/>
        <s v="IVE"/>
        <s v="Pentatonix"/>
        <s v="Nadhif Basalamah"/>
        <s v="Quality Control"/>
        <s v="Mother Mother"/>
        <s v="Maria Becerra"/>
        <s v="Dj Guuga"/>
        <s v="Jess Glynne"/>
        <s v="Jesse &amp; Joy"/>
        <s v="Gym Class Heroes"/>
        <s v="Hugo &amp; Guilherme"/>
        <s v="C. Tangana"/>
        <s v="Shubh"/>
        <s v="Kesha"/>
        <s v="Kaliii"/>
        <s v="ROSÉ"/>
        <s v="El Chachito"/>
        <s v="NAYEON"/>
        <s v="Wesley Safadão"/>
        <s v="50 Cent"/>
        <s v="Skrillex"/>
        <s v="Conkarah"/>
        <s v="Sigala"/>
        <s v="Tai Verdes"/>
        <s v="Daniel Caesar"/>
        <s v="DNCE"/>
        <s v="Olivia Holt"/>
        <s v="NAV"/>
        <s v="Mc Livinho"/>
        <s v="Aerosmith"/>
        <s v="Hugh Jackman"/>
        <s v="Jamie Miller"/>
        <s v="Anuv Jain"/>
        <s v="Kungs"/>
        <s v="Mc Davi"/>
        <s v="KEVIN ROLDAN"/>
        <s v="gnash"/>
        <s v="Calboy"/>
        <s v="PUBLIC"/>
        <s v="TWICE"/>
        <s v="Master KG"/>
        <s v="Juan Magán"/>
        <s v="Abraham Mateo"/>
        <s v="JENNIE"/>
        <s v="Cochise"/>
        <s v="AP Dhillon"/>
        <s v="The Carters"/>
        <s v="Raí Saia Rodada"/>
        <s v="Sam Fischer"/>
        <s v="Rex Orange County"/>
        <s v="Alesso"/>
        <s v="Freddie Dredd"/>
        <s v="Harry Nach"/>
        <s v="Mykola Dmytrovych Leontovych"/>
        <s v="Ski Mask The Slump God"/>
        <s v="Pablito Pesadilla"/>
        <s v="Luude"/>
        <s v="Brett Eldredge"/>
        <s v="Ramz"/>
        <s v="Arijit Singh"/>
        <s v="Diego &amp; Victor Hugo"/>
        <s v="Dímelo Flow"/>
        <s v="Ghea Indrawari"/>
        <s v="Mae Stephens"/>
        <s v="StarBoi3"/>
        <s v="LF SYSTEM"/>
        <s v="NOTD"/>
        <s v="Chance the Rapper"/>
        <s v="Duki"/>
        <s v="Good Neighbours"/>
        <s v="Vedo"/>
        <s v="Eagles"/>
        <s v="Sachin-Jigar"/>
        <s v="Avine Vinny"/>
        <s v="Niack"/>
        <s v="bbno$"/>
        <s v="Leo Santana"/>
        <s v="Oliver Anthony Music"/>
        <s v="Peach Tree Rascals"/>
        <s v="Leona Lewis"/>
        <s v="Gusttavo Lima"/>
        <s v="Stephanie Beatriz"/>
        <s v="ElyOtto"/>
        <s v="Leslie Grace"/>
        <s v="Madison Beer"/>
        <s v="Pooh Shiesty"/>
        <s v="Dayvi"/>
        <s v="Michael Marcagi"/>
        <s v="Luke Christopher"/>
        <s v="NIKI"/>
        <s v="Yo Gotti"/>
        <s v="TWISTED"/>
        <s v="Kaifi Khalil"/>
        <s v="Apache 207"/>
        <s v="Malu"/>
        <s v="Zé Felipe"/>
        <s v="Eden Muñoz"/>
        <s v="Luan Santana"/>
        <s v="Oxlade"/>
        <s v="Isaiah Firebrace"/>
        <s v="Tom Walker"/>
        <s v="Mac Miller"/>
        <s v="Tanishk Bagchi"/>
        <s v="Laufey"/>
        <s v="Kenia OS"/>
        <s v="Young Stoner Life"/>
        <s v="Yung Lean"/>
        <s v="PSY"/>
        <s v="Christian Nodal"/>
        <s v="AnnenMayKantereit"/>
        <s v="Nevada"/>
        <s v="BANDIDO"/>
        <s v="Beach Bunny"/>
        <s v="Loren Allred"/>
        <s v="Wiz Khalifa"/>
        <s v="Idina Menzel"/>
        <s v="Davi Kneip"/>
        <s v="Ziv Zaifman"/>
        <s v="ScHoolboy Q"/>
        <s v="ItaloBrothers"/>
        <s v="4batz"/>
        <s v="DJ Ivis"/>
        <s v="John Mayer"/>
        <s v="Jonas Esticado"/>
        <s v="Agust D"/>
        <s v="Charly Black"/>
        <s v="SUICIDAL-IDOL"/>
        <s v="TAEYANG"/>
        <s v="Kehlani"/>
        <s v="Chefin"/>
        <s v="JIN"/>
        <s v="Red Velvet"/>
        <s v="Migrantes"/>
        <s v="Ella Mai"/>
        <s v="Crissin"/>
        <s v="ZAAC"/>
        <s v="sangiovanni"/>
        <s v="Musical Youth"/>
        <s v="Flo Rida"/>
        <s v="Mert Demir"/>
        <s v="Ana Castela"/>
        <s v="Chase Atlantic"/>
        <s v="Rob $tone"/>
        <s v="Os Barões Da Pisadinha"/>
        <s v="Matuê"/>
        <s v="Mahmood"/>
        <s v="Paulo Pires"/>
        <s v="LANY"/>
        <s v="USHER"/>
        <s v="FRENSHIP"/>
        <s v="Jorja Smith"/>
        <s v="Diane Guerrero"/>
        <s v="Alvaro Diaz"/>
        <s v="Mc Anjim"/>
        <s v="Felipe Araújo"/>
        <s v="YBN Nahmir"/>
        <s v="Andy Grammer"/>
        <s v="Bausa"/>
        <s v="SAIKO"/>
        <s v="Ashley O"/>
        <s v="MØ"/>
        <s v="Cashmere Cat"/>
        <s v="Hearts &amp; Colors"/>
        <s v="Yeat"/>
        <s v="Tropkillaz"/>
        <s v="Tay-K"/>
        <s v="G Herbo"/>
        <s v="Chlöe"/>
        <s v="ChocQuibTown"/>
        <s v="Calibre 50"/>
        <s v="Diplo"/>
        <s v="Vegedream"/>
        <s v="Chino &amp; Nacho"/>
        <s v="Fireboy DML"/>
        <s v="TOKYO’S REVENGE"/>
        <s v="Kofs"/>
        <s v="Leah Kate"/>
        <s v="$uicideboy$"/>
        <s v="Matheus Fernandes"/>
        <s v="Guaynaa"/>
        <s v="Rod Wave"/>
        <s v="*NSYNC"/>
        <s v="Armin van Buuren"/>
        <s v="Ryan Gosling"/>
        <s v="Bryson Tiller"/>
        <s v="Mc Pedrinho"/>
        <s v="Vicetone"/>
        <s v="Money Man"/>
        <s v="A R I Z O N A"/>
        <s v="Vice"/>
        <s v="Olly Alexander (Years &amp; Years)"/>
        <s v="Käärijä"/>
        <s v="Residente"/>
        <s v="Vulgo FK"/>
        <s v="Dermot Kennedy"/>
        <s v="Julión Álvarez y su Norteño Banda"/>
        <s v="j-hope"/>
        <s v="Simone Mendes"/>
        <s v="John Amplificado"/>
        <s v="Muni Long"/>
        <s v="YUNGBLUD"/>
        <s v="Manan Bhardwaj"/>
        <s v="MYA"/>
        <s v="Marian Hill"/>
        <s v="Jessi"/>
        <s v="Luciano"/>
        <s v="Aaron Carter"/>
        <s v="Cali Y El Dandee"/>
        <s v="Riar Saab"/>
        <s v="Dj LK da Escócia"/>
        <s v="Stanaj"/>
        <s v="Lil Yachty"/>
        <s v="Semicenk"/>
        <s v="Tulus"/>
        <s v="Banx &amp; Ranx"/>
        <s v="Journey"/>
        <s v="Tarcísio do Acordeon"/>
        <s v="Mike Perry"/>
        <s v="MARINA"/>
        <s v="Noriel"/>
        <s v="Gene Autry"/>
        <s v="Mc Paiva ZS"/>
        <s v="Felix Jaehn"/>
        <s v="Moon Taxi"/>
        <s v="James Bay"/>
        <s v="Joyner Lucas"/>
        <s v="ENHYPEN"/>
        <s v="Felipe Amorim"/>
        <s v="Quavo"/>
        <s v="Donny Hathaway"/>
        <s v="MKTO"/>
        <s v="Ice Spice"/>
        <s v="Shawn Hook"/>
        <s v="Stray Kids"/>
        <s v="Louis The Child"/>
        <s v="DVBBS"/>
        <s v="Bryce Vine"/>
        <s v="Milo j"/>
        <s v="J Hus"/>
        <s v="Bomba Estéreo"/>
        <s v="San Holo"/>
        <s v="A-Wall"/>
        <s v="SALES"/>
        <s v="Matheus &amp; Kauan"/>
        <s v="Kiiara"/>
        <s v="Pashanim"/>
        <s v="Dadá Boladão"/>
        <s v="Juju"/>
        <s v="Rusherking"/>
        <s v="Bo Burnham"/>
        <s v="TREASURE"/>
        <s v="Capital Bra"/>
        <s v="Calum Scott"/>
        <s v="Juanfran"/>
        <s v="Marc Anthony"/>
        <s v="ITZY"/>
        <s v="Ivan Cornejo"/>
        <s v="Jovem Dionisio"/>
        <s v="L7NNON"/>
        <s v="Mari Fernandez"/>
        <s v="Skylar Grey"/>
        <s v="Earth"/>
        <s v="MAX"/>
        <s v="Pharrell Williams"/>
        <s v="Edison Lighthouse"/>
        <s v="Zé Neto &amp; Cristiano"/>
        <s v="Jack Black"/>
        <s v="Why Don't We"/>
        <s v="Lauana Prado"/>
        <s v="Headie One"/>
        <s v="juan karlos"/>
        <s v="N.E.R.D"/>
        <s v="southstar"/>
        <s v="Kid Cudi"/>
        <s v="Lil Mabu"/>
        <s v="YoungBoy Never Broke Again"/>
        <s v="Rosa Walton"/>
        <s v="Tony Bennett"/>
        <s v="Tyla Yaweh"/>
        <s v="Ty Dolla $ign"/>
        <s v="WOS"/>
        <s v="Gaullin"/>
        <s v="Kevin Kaarl"/>
        <s v="Michael Jackson"/>
        <s v="SOB X RBE"/>
        <s v="DJ Matt D"/>
        <s v="KIDS SEE GHOSTS"/>
        <s v="Wizzard"/>
        <s v="Amenazzy"/>
        <s v="Bea Miller"/>
        <s v="Maren Morris"/>
        <s v="Tropa do Bruxo"/>
        <s v="Natalie Taylor"/>
        <s v="Samra"/>
        <s v="MC Caverinha"/>
        <s v="Paramore"/>
        <s v="Baby Tate"/>
        <s v="SEVENTEEN"/>
        <s v="Gaby Music"/>
        <s v="Florence + The Machine"/>
        <s v="MC Zaquin"/>
        <s v="Walker Hayes"/>
        <s v="Smiley"/>
        <s v="Daya"/>
        <s v="sped up 8282"/>
        <s v="RM"/>
        <s v="RealestK"/>
        <s v="Sefo"/>
        <s v="Geolier"/>
        <s v="Emilia"/>
        <s v="Sara Kays"/>
        <s v="K/DA"/>
        <s v="Mura Masa"/>
        <s v="IU"/>
        <s v="Cash Cash"/>
        <s v="CORPSE"/>
        <s v="Nipsey Hussle"/>
        <s v="Gryffin"/>
        <s v="Luan Pereira"/>
        <s v="Lazza"/>
        <s v="Vundabar"/>
        <s v="4*TOWN (From Disney and Pixar’s Turning Red)"/>
        <s v="Swae Lee"/>
        <s v="Young Miko"/>
        <s v="Alexander 23"/>
        <s v="Zay Hilfigerrr"/>
        <s v="MC Xenon"/>
        <s v="DJ Patrick Muniz"/>
        <s v="Avril Lavigne"/>
        <s v="Russ Millions"/>
        <s v="WhoHeem"/>
        <s v="Fuego"/>
        <s v="Luísa Sonza"/>
        <s v="Luis R Conriquez"/>
        <s v="VIZE"/>
        <s v="Jennifer Lopez"/>
        <s v="Stevie Wonder"/>
        <s v="Octavian"/>
        <s v="Ayra Starr"/>
        <s v="Fivio Foreign"/>
        <s v="Kep1er"/>
        <s v="Gradur"/>
        <s v="KREAM"/>
        <s v="Bring Me The Horizon"/>
        <s v="DJ Robin"/>
        <s v="Alessandra"/>
        <s v="Florida Georgia Line"/>
        <s v="Montez"/>
        <s v="Seeb"/>
        <s v="Montell Fish"/>
        <s v="Jaani"/>
        <s v="FLETCHER"/>
        <s v="Flume"/>
        <s v="Thiaguinho MT"/>
        <s v="PNL"/>
        <s v="Nelly Furtado"/>
        <s v="BLANCO"/>
        <s v="Joker Bra"/>
        <s v="UMI"/>
        <s v="Ella Fitzgerald"/>
        <s v="AC/DC"/>
        <s v="DDG"/>
        <s v="aespa"/>
        <s v="KSI"/>
        <s v="Ak4:20"/>
        <s v="MERO"/>
        <s v="Monsieur Periné"/>
        <s v="KASIMIR1441"/>
        <s v="Bag Raiders"/>
        <s v="The Game"/>
        <s v="KZA Produções"/>
        <s v="Eno"/>
        <s v="The Rudeboyz"/>
        <s v="League of Legends"/>
        <s v="TOMORROW X TOGETHER"/>
        <s v="Bonez MC"/>
        <s v="Victor Cibrian"/>
        <s v="MC Tairon"/>
        <s v="Ezhel"/>
        <s v="KITSCHKRIEG"/>
        <s v="Jowell &amp; Randy"/>
        <s v="Matthew Wilder"/>
        <s v="La Adictiva"/>
        <s v="Paul Rosenberg"/>
        <s v="Soso Maness"/>
        <s v="Huncho Jack"/>
        <s v="RAF Camora"/>
        <s v="The Script"/>
        <s v="Marvin Gaye"/>
        <s v="TWENTY SIX"/>
        <s v="Teto"/>
        <s v="George Michael"/>
        <s v="Lola Indigo"/>
        <s v="Bob Marley &amp; The Wailers"/>
        <s v="Young M.A"/>
        <s v="Gambi"/>
        <s v="Superstar Pride"/>
        <s v="Fedez"/>
        <s v="Astrid S"/>
        <s v="Jhené Aiko"/>
        <s v="Daft Punk"/>
        <s v="The Citizens of Halloween"/>
        <s v="Paul Russell"/>
        <s v="Vishal-Shekhar"/>
        <s v="Thomas Rhett"/>
        <s v="Prince Royce"/>
        <s v="siouxxie sixxsta"/>
        <s v="Becky Hill"/>
        <s v="MC G15"/>
        <s v="Vince Staples"/>
        <s v="Nardo Wick"/>
        <s v="Sub Urban"/>
        <s v="Kawe"/>
        <s v="Hippie Sabotage"/>
        <s v="Summer Walker"/>
        <s v="Maite Perroni"/>
        <s v="Beat Record"/>
        <s v="Udo Lindenberg"/>
        <s v="AYLIVA"/>
        <s v="Gabriel Diniz"/>
        <s v="Train"/>
        <s v="Sido"/>
        <s v="Fall Out Boy"/>
        <s v="The Beatles"/>
        <s v="Milky Chance"/>
        <s v="UZI"/>
        <s v="347aidan"/>
        <s v="Naomi Scott"/>
        <s v="El Alfa"/>
        <s v="Amy Grant"/>
        <s v="Cher"/>
        <s v="Nause"/>
        <s v="Shindy"/>
        <s v="Guilherme &amp; Benuto"/>
        <s v="Morat"/>
        <s v="thasup"/>
        <s v="Rick Ross"/>
        <s v="Mason Ramsey"/>
        <s v="Banda MS de Sergio Lizárraga"/>
        <s v="Sidhu Moose Wala"/>
        <s v="Bryant Myers"/>
        <s v="Ninho"/>
        <s v="Paloma Mami"/>
        <s v="MiC LOWRY"/>
        <s v="cakal"/>
        <s v="Sofia Carson"/>
        <s v="Kevin Gates"/>
        <s v="Reynmen"/>
        <s v="Smokepurpp"/>
        <s v="Nina Chuba"/>
        <s v="Rammstein"/>
        <s v="MC Levin"/>
        <s v="Annalisa"/>
        <s v="Nimo"/>
        <s v="Ivete Sangalo"/>
        <s v="The Cratez"/>
        <s v="Ufo361"/>
        <s v="Blue Ivy"/>
        <s v="Angelina Mango"/>
        <s v="BIGBANG"/>
        <s v="Matt Terry"/>
        <s v="Michelle Williams"/>
        <s v="Studio Killers"/>
        <s v="MACHETE"/>
        <s v="Frenna"/>
        <s v="KC Rebell"/>
        <s v="13 Organisé"/>
        <s v="Vince Guaraldi Trio"/>
        <s v="Loredana"/>
        <s v="Bosh"/>
        <s v="Parangolé"/>
        <s v="True Damage"/>
        <s v="Omar Montes"/>
        <s v="Tokischa"/>
        <s v="Jorge &amp; Mateus"/>
        <s v="Petter Ferraz"/>
        <s v="Summer Cem"/>
        <s v="Marracash"/>
        <s v="Dj Kass"/>
        <s v="De La Ghetto"/>
        <s v="Sarah Cothran"/>
        <s v="Farid Bang"/>
        <s v="Nick Jonas"/>
        <s v="Norm Ender"/>
        <s v="Dasha"/>
        <s v="Mr.Rain"/>
        <s v="Boney M."/>
        <s v="KALEO"/>
        <s v="Bushido"/>
        <s v="Russ"/>
        <s v="Ghali"/>
        <s v="Sfera Ebbasta"/>
        <s v="James Hersey"/>
        <s v="MC L da Vinte"/>
        <s v="Marco Mengoni"/>
        <s v="State of Sound"/>
        <s v="Bobby &quot;Boris&quot; Pickett"/>
        <s v="Ab-Soul"/>
        <s v="iann dior"/>
        <s v="La La Land Cast"/>
        <s v="twocolors"/>
        <s v="ABBA"/>
        <s v="Joost"/>
        <s v="Irama"/>
        <s v="DMX"/>
        <s v="Marc E. Bassy"/>
        <s v="Chencho Corleone"/>
        <s v="Zacari"/>
        <s v="Darshan Raval"/>
        <s v="Bill Withers"/>
        <s v="Kanii"/>
        <s v="Aitana"/>
        <s v="Tito Double P"/>
        <s v="Poo Bear"/>
        <s v="WIU"/>
        <s v="Brent Faiyaz"/>
        <s v="KALUSH"/>
        <s v="Social House"/>
        <s v="Emir Can İğrek"/>
        <s v="Red Hot Chili Peppers"/>
        <s v="beabadoobee"/>
        <s v="Aqua"/>
        <s v="Colde"/>
        <s v="DJ Jeeh FDC"/>
        <s v="Manu"/>
        <s v="Grupo Menos É Mais"/>
        <s v="Madame"/>
        <s v="Foudeqush"/>
        <s v="KAI"/>
        <s v="Dreamville"/>
        <s v="Crush"/>
        <s v="Belly"/>
        <s v="The xx"/>
        <s v="Gemitaiz"/>
        <s v="Omah Lay"/>
        <s v="Charlie Charles"/>
        <s v="Barbara Pravi"/>
        <s v="MC Rogerinho"/>
        <s v="My Chemical Romance"/>
        <s v="t-low"/>
        <s v="MC K.K"/>
        <s v="Shirin David"/>
        <s v="blink-182"/>
        <s v="Ray Parker Jr."/>
        <s v="Stromae"/>
        <s v="Foster The People"/>
        <s v="Kalazh44"/>
        <s v="$NOT"/>
        <s v="Blind Channel"/>
        <s v="Go_A"/>
        <s v="Céline Dion"/>
        <s v="Yohani"/>
        <s v="RIN"/>
        <s v="Gzuz"/>
        <s v="Ultimo"/>
        <s v="Pineapple StormTv"/>
        <s v="Dedublüman"/>
        <s v="Thomas Gold"/>
        <s v="Chanel"/>
        <s v="King Von"/>
        <s v="Shiva"/>
        <s v="La rappresentante di lista"/>
        <s v="Alonzo"/>
        <s v="Zuna"/>
        <s v="Big Red Machine"/>
        <s v="Tove Lo"/>
        <s v="Sam Ryder"/>
        <s v="Kontra K"/>
        <s v="Trio Vegabajeño"/>
        <s v="Joel Adams"/>
        <s v="Foo Fighters"/>
        <s v="Nessa Barrett"/>
        <s v="Nekfeu"/>
        <s v="James Blake"/>
        <s v="PnB Rock"/>
        <s v="Maes"/>
        <s v="Fero47"/>
        <s v="Rkomi"/>
        <s v="Slade"/>
        <s v="JAY-Z"/>
        <s v="Anderson .Paak"/>
        <s v="Salmo"/>
        <s v="H.E.R."/>
        <s v="Pusha T"/>
        <s v="AK AUSSERKONTROLLE"/>
        <s v="Bas"/>
        <s v="The 1975"/>
        <s v="SuperM"/>
        <s v="SiM"/>
        <s v="Miksu / Macloud"/>
        <s v="Zoe Wees"/>
        <s v="Southside"/>
        <s v="Wizkid"/>
        <s v="Francesca Michielin"/>
        <s v="Takeoff"/>
        <s v="Stan Kenton"/>
        <s v="Rockwell"/>
        <s v="Matt Maltese"/>
        <s v="Booba"/>
        <s v="187 Strassenbande"/>
        <s v="BIA"/>
        <s v="Gjon's Tears"/>
        <s v="Shablo"/>
        <s v="Judy Garland"/>
        <s v="6LACK"/>
        <s v="Dream"/>
        <s v="Daði Freyr"/>
        <s v="Slipknot"/>
        <s v="Damso"/>
        <s v="Dardan"/>
        <s v="Pamungkas"/>
        <s v="Mc Poze do Rodo"/>
        <s v="Murda"/>
        <s v="Red Velvet - IRENE &amp; SEULGI"/>
        <s v="Netta"/>
        <s v="Mimi Webb"/>
        <s v="K CAMP"/>
        <s v="Erica Banks"/>
        <s v="Azet"/>
        <s v="The Cranberries"/>
        <s v="Don Patricio"/>
        <s v="Peter Manos"/>
        <s v="Solange"/>
        <s v="LX"/>
        <s v="KALIM"/>
        <s v="Cordae"/>
        <s v="Mambo Kingz"/>
        <s v="Cauty"/>
        <s v="jxdn"/>
        <s v="Boomdabash"/>
        <s v="Nas"/>
        <s v="Luchè"/>
        <s v="MC MM"/>
        <s v="Eleni Foureira"/>
        <s v="EXO"/>
        <s v="Capo Plaza"/>
        <s v="Carnage"/>
        <s v="GASHI"/>
        <s v="Márcia Fellipe"/>
        <s v="Veysel"/>
        <s v="Tee Grizzley"/>
        <s v="Aretha Franklin"/>
        <s v="Mozzy"/>
        <s v="Mumford &amp; Sons"/>
        <s v="Iggy Azalea"/>
        <s v="Stargate"/>
        <s v="MC Loma e As Gêmeas Lacração"/>
        <s v="MC Kevinho"/>
        <s v="Outkast"/>
        <s v="MC's Jhowzinho &amp; Kadinho"/>
        <s v="Boef"/>
        <s v="Joey Bada$$"/>
        <s v="Thirty Seconds To Mars"/>
        <s v="Tom Petty"/>
        <s v="Joakim Lundell"/>
        <s v="Grey"/>
        <s v="VÉRITÉ"/>
      </sharedItems>
    </cacheField>
    <cacheField name="feat" numFmtId="0">
      <sharedItems/>
    </cacheField>
    <cacheField name="Records/Columbia" numFmtId="0">
      <sharedItems count="963">
        <s v="Republic Records"/>
        <s v="Atlantic Records UK"/>
        <s v="Vertigo Berlin"/>
        <s v="Columbia"/>
        <s v="Darkroom"/>
        <s v="Polydor Records"/>
        <s v="Elektra (NEK)"/>
        <s v="Kid Ina Korner / Interscope"/>
        <s v="Darkroom/Interscope Records"/>
        <s v="ITNO/Columbia"/>
        <s v="Island Records"/>
        <s v="A Star is Born OST"/>
        <s v="Top Dawg Entertainment/RCA Records"/>
        <s v="Rimas Entertainment LLC"/>
        <s v="Olivia Rodrigo PS"/>
        <s v="Warner Records"/>
        <s v="Cactus Jack / Epic"/>
        <s v="Bad Vibes Forever / EMPIRE"/>
        <s v="Disruptor Records/Columbia"/>
        <s v="Bad Vibes Forever, LLC"/>
        <s v="Parlophone UK"/>
        <s v="Universal Republic Records"/>
        <s v="DALE PLAY Records"/>
        <s v="Taylor Swift"/>
        <s v="RBMG/Def Jam"/>
        <s v="Domino Recording Co"/>
        <s v="Joytime Collective"/>
        <s v="Juice WRLD Mixtape / ISR P&amp;D"/>
        <s v="Atlantic Records"/>
        <s v="Sony Music UK"/>
        <s v="South Coast Music Group/Interscope Records"/>
        <s v="F-Stop Records/Atlantic"/>
        <s v="Interscope Records*"/>
        <s v="EMI"/>
        <s v="Aftermath"/>
        <s v="Kemosabe Records/RCA Records"/>
        <s v="RCA Records Label"/>
        <s v="Mosley / Interscope"/>
        <s v="UMLE - Latino"/>
        <s v="TUSA - Karol G &amp; Nicki Minaj"/>
        <s v="Universal Records"/>
        <s v="Big Machine Records, LLC"/>
        <s v="Roc Nation Records LLC"/>
        <s v="Arizona Zervas"/>
        <s v="Universal Music Latino / Rimas"/>
        <s v="Miserable Music Group, LLC"/>
        <s v="Cactus Jack/Epic"/>
        <s v="Sony Music Latin/La Industria"/>
        <s v="Atlantic/KSR"/>
        <s v="Capitol Records"/>
        <s v="Chris Brown Entertainment/RCA Records"/>
        <s v="Capitol"/>
        <s v="Interscope"/>
        <s v="WM Mexico"/>
        <s v="Records/Columbia"/>
        <s v="JVKE"/>
        <s v="BIGHIT MUSIC"/>
        <s v="Epic"/>
        <s v="DEL Records"/>
        <s v="Ministry of Sound Recordings"/>
        <s v="Bad Boy Entertainment/Epic Records"/>
        <s v="Universal Music Latino"/>
        <s v="Universal-Island Records Ltd."/>
        <s v="DCD2 / Fueled By Ramen"/>
        <s v="OVO"/>
        <s v="Sony Music Latin"/>
        <s v="WEA Latina"/>
        <s v="MCA Nashville"/>
        <s v="Internet Money Records / TenThousand Projects"/>
        <s v="Mogul Vision/Interscope Records"/>
        <s v="DJ Snake Music Productions Limited, under exclusive license to Geffen Records"/>
        <s v="Cash Money/Drake LP6"/>
        <s v="Atlantic/Arthouse Records"/>
        <s v="Shady/Aftermath/Interscope Records"/>
        <s v="Syco Music/Epic"/>
        <s v="Aura Music Corp."/>
        <s v="Epic Amsterdam"/>
        <s v="L-M Records/RCA Records"/>
        <s v="El Cartel Records (EC3)"/>
        <s v="Cash Money Records/Young Money Ent./Universal Rec."/>
        <s v="Fish People"/>
        <s v="Virgin"/>
        <s v="Columbia/B1 Recordings"/>
        <s v="Capitol Records UK / EMI"/>
        <s v="Generation Now/Atlantic"/>
        <s v="Interscope Records"/>
        <s v="Epic/We The Best"/>
        <s v="G.O.O.D. Music/Columbia"/>
        <s v="Macklemore"/>
        <s v="Big Loud Records / Mercury Records / Republic Records"/>
        <s v="Joytime Collective/RCA Records"/>
        <s v="Bichota/Interscope Records"/>
        <s v="Artist Partner"/>
        <s v="Victor Victor Worldwide"/>
        <s v="Dead Oceans"/>
        <s v="Not Fit For Society/RCA Records"/>
        <s v="2019 Real Hasta La Muerte, LLC."/>
        <s v="Mavin Records / Jonzing World"/>
        <s v="Kygo"/>
        <s v="300 Entertainment"/>
        <s v="UMC (Universal Music Catalogue)"/>
        <s v="Jive"/>
        <s v="Grade A Productions/Interscope Records"/>
        <s v="Def Jam Recordings"/>
        <s v="Last Kings Music / EMPIRE"/>
        <s v="Sony Music Latin/Duars Entertainment"/>
        <s v="La Leyenda LLC"/>
        <s v="Warner Records/Major Recordings"/>
        <s v="Quevedo"/>
        <s v="Aftermath Entertainment/Atlantic"/>
        <s v="XL Recordings"/>
        <s v="Right Hand Music Group, LLC/RCA Records"/>
        <s v="XO / Republic Records"/>
        <s v="Friends Keep Secrets/Interscope Records"/>
        <s v="Alamo"/>
        <s v="Neon16"/>
        <s v="Flow La Movie, Inc."/>
        <s v="Lauv"/>
        <s v="Syco Music"/>
        <s v="WM Korea"/>
        <s v="Arista Records"/>
        <s v="Double P Records"/>
        <s v="Beluga Heights/Warner Records"/>
        <s v="Geffen Records"/>
        <s v="Bloc Nation"/>
        <s v="88rising Music/Warner Records"/>
        <s v="Neighbourhood / Live Yours"/>
        <s v="Monkey Puzzle Records/RCA Records"/>
        <s v="N&amp;E Entertainment LLC"/>
        <s v="Parkwood Entertainment/Columbia"/>
        <s v="Acqustic"/>
        <s v="UMGRI Interscope"/>
        <s v="OVO / Republic Records"/>
        <s v="Hotel Ugly, under exclusive license to Amuseio AB"/>
        <s v="Play It Again Sam"/>
        <s v="Columbia/Legacy"/>
        <s v="2018"/>
        <s v="MMG/Atlantic"/>
        <s v="Epic/Not So Fast"/>
        <s v="Rimas Entertainment LLC."/>
        <s v="Dreamville, Inc., Under exclusive license to Roc Nation Records"/>
        <s v="Reprise"/>
        <s v="Ariana Grande &amp; Justin Bieber &quot;Stuck With U&quot;- Charity"/>
        <s v="Astralwerks"/>
        <s v="Surfaces Music / TenThousand Projects, LLC"/>
        <s v="EMI / Interscope"/>
        <s v="Selena Gomez PS"/>
        <s v="Partisan Records"/>
        <s v="Monkey Puzzle/Atlantic"/>
        <s v="Street Mob Records - Rancho Humilde"/>
        <s v="Rhino/Warner Records"/>
        <s v="Warner Music Nashville"/>
        <s v="Epic/Freebandz/A1"/>
        <s v="Geffen"/>
        <s v="Universal Music Latino/ NEON16"/>
        <s v="Mercury Records/Republic Records"/>
        <s v="Chocolate City Music"/>
        <s v="Columbia Records/Duars Entertainment/Sony Music Latin"/>
        <s v="Thirty Knots/Columbia"/>
        <s v="One Umbrella Records"/>
        <s v="Slaughter Gang, LLC/Epic/Quality Control Music/Motown/Capitol/Boominati Worldwide/Republic"/>
        <s v="Three Quarter"/>
        <s v="Thrive Music, LLC"/>
        <s v="FAX Records/Epic"/>
        <s v="NF Real Music"/>
        <s v="Universal Music, a division of Universal International Music BV"/>
        <s v="ADOR"/>
        <s v="Nice Life/Atlantic"/>
        <s v="Socios Music LLC"/>
        <s v="Quality Control Music/Young Stoner Life Records, a 300 Entertainment Label/Motown Records/Capitol Records"/>
        <s v="Sonar LLC."/>
        <s v="YG Entertainment/Interscope Records"/>
        <s v="Jonas Brothers Recording"/>
        <s v="White World Music"/>
        <s v="Universal Music Australia Pty. Ltd."/>
        <s v="Boys Don't Cry"/>
        <s v="Tommy Boy Music, LLC"/>
        <s v="Armada Music"/>
        <s v="Big Brother"/>
        <s v="5K Records Limited"/>
        <s v="Universal Music AB"/>
        <s v="UMOD (Universal Music On Demand)"/>
        <s v="Glassnote Entertainment Group LLC"/>
        <s v="La Base Music Group/ WK Records"/>
        <s v="Surf Curse"/>
        <s v="Linked Music / Dynamic Records / EMPIRE"/>
        <s v="Parlophone (France)"/>
        <s v="Prajin Parlay Inc dba Prajin Records / Rancho Humilde / Los CT"/>
        <s v="Victor Victor Worldwide/Republic Records"/>
        <s v="BorderKid Records/Sony Music Latin"/>
        <s v="Benny Blanco Solo Album PS"/>
        <s v="Black Panther (TDE/DMG) PS"/>
        <s v="Cactus Jack Records/ G.O.O.D. Music/ Interscope Records"/>
        <s v="Tinted Records"/>
        <s v="Epic/Freebandz"/>
        <s v="J/Republic"/>
        <s v="Rich Music/Ingrooves Records"/>
        <s v="Universal Music Spain S.L."/>
        <s v="Quality Control Music"/>
        <s v="Flow La Movie"/>
        <s v="WM Italy"/>
        <s v="independently popular."/>
        <s v="OVO/We The Best/Epic"/>
        <s v="Rich Music"/>
        <s v="Rancho Humilde/Street Mob Records"/>
        <s v="Geffen*"/>
        <s v="Kygo/RCA Records"/>
        <s v="Anuel AA &amp; Karol G - Secreto"/>
        <s v="Highbridge the Label / Atlantic Records"/>
        <s v="DJ Snake Def Jam"/>
        <s v="TV Girl"/>
        <s v="ScumGang Records / TenThousand Projects, LLC"/>
        <s v="Grupo Frontera"/>
        <s v="Getting Out Our Dreams, Inc./Def Jam Recordings"/>
        <s v="DJ Snake Music Productions Limited"/>
        <s v="Central Cee"/>
        <s v="BloodPop/DJ/RMBG/Republic"/>
        <s v="OVO/Republic"/>
        <s v="10 Summers Records/Interscope Records"/>
        <s v="WM South Africa"/>
        <s v="Roc-A-Fella"/>
        <s v="Legacy Recordings"/>
        <s v="(SME US Latin) Duars Entertainment, Corp. (2)"/>
        <s v="VP Records Corp/Dimelo Vi"/>
        <s v="Pina Records"/>
        <s v="iamcosmic"/>
        <s v="Human Re Sources"/>
        <s v="Friends Keep Secrets/Def Jam Recordings/Interscope Records"/>
        <s v="Slaughter Gang, LLC/Epic Records"/>
        <s v="KIDinaKORNER/Interscope Records"/>
        <s v="Rancho Humilde"/>
        <s v="Rhino"/>
        <s v="Night Street Records, Inc./Warner Records Inc."/>
        <s v="Positiva"/>
        <s v="round2media - LaFamilia"/>
        <s v="Sueños Globales, LLC"/>
        <s v="RCA Records/Sony Music International/Sony Music Latin"/>
        <s v="KSR/Atlantic"/>
        <s v="Kordhell"/>
        <s v="Universal Music Argentina S.A."/>
        <s v="Commission/BMG"/>
        <s v="STREET MOB"/>
        <s v="A$AP Worldwide/Polo Grounds Music/RCA Records"/>
        <s v="NEON16/Interscope Records"/>
        <s v="Sony Music CG"/>
        <s v="MSFTSMusic / Roc Nation Records, LLC"/>
        <s v="El Cártel de Los Ángeles"/>
        <s v="Atlantic Records/ATG"/>
        <s v="Quality Control Music, LLC"/>
        <s v="Uptown / Republic Records"/>
        <s v="EMI Catalogue"/>
        <s v="Chris Brown Entertainment/300 Entertainment/RCA Records"/>
        <s v="CAPITOL CATALOG MKT (C92)"/>
        <s v="Kemosabe Records/RCA Records/Sony Music Latin"/>
        <s v="WM Brazil"/>
        <s v="Winners Circle/RCA Records"/>
        <s v="River House Artists/Columbia Nashville"/>
        <s v="Marshmello/Republic"/>
        <s v="Hear This Music"/>
        <s v="Walt Disney Records"/>
        <s v="Craft Recordings"/>
        <s v="Getting Out Our Dreams Inc. (G.O.O.D.) Music / IDJ"/>
        <s v="Lumbre Music/Columbia"/>
        <s v="BPG/RVG/RCA Records"/>
        <s v="Paul McCartney Catalog"/>
        <s v="P2018"/>
        <s v="Rimas (J Balvin - Jowell &amp; Randy)"/>
        <s v="Capitol Records (CAP)"/>
        <s v="AgroPlay"/>
        <s v="8123 / Arista Records"/>
        <s v="Bad Boy/Interscope Records"/>
        <s v="Capitol Records (US1A)"/>
        <s v="Virgin Music México"/>
        <s v="Cinematic/Epic/We The Best"/>
        <s v="Third Pardee Records"/>
        <s v="RCA Victor"/>
        <s v="CJ Music Group/T-Series"/>
        <s v="Shots Studios &amp; Music/10:22pm/Interscope Records"/>
        <s v="Dreamville/Interscope"/>
        <s v="WM UK"/>
        <s v="Scumgang Records"/>
        <s v="Wolf+Rothstein/RCA Records"/>
        <s v="UME - Global Clearing House"/>
        <s v="Shawn Mendes LP4-5 PS/ Island"/>
        <s v="Villa 40/RCA Records"/>
        <s v="Black Butter"/>
        <s v="House of Haze"/>
        <s v="Fueled By Ramen"/>
        <s v="Rios Music/ Outerspace Music/ Boba Records Corporation"/>
        <s v="UMLE - Machete"/>
        <s v="Roc Nation W Smith P&amp;D"/>
        <s v="We Run It Ent./Cactus Jack/Atlantic"/>
        <s v="Spinnin' Records"/>
        <s v="Ultra Records, LLC"/>
        <s v="Sweet Jane Recordings"/>
        <s v="Mosley Music/Interscope Records"/>
        <s v="Sony Music Argentina"/>
        <s v="INTERWORLD"/>
        <s v="NITRON music"/>
        <s v="Bendo LLC"/>
        <s v="NEON16, LLC"/>
        <s v="Perfect Havoc / Asylum Records"/>
        <s v="Spiff TV, LLC / Real Hasta La Muerte, Inc."/>
        <s v="2020 Real Hasta La Muerte, LLC"/>
        <s v="Decca (UMO)"/>
        <s v="Galactic Records/Lil Tecca"/>
        <s v="Astralwerks (ASW)"/>
        <s v="YG Entertainment, distributed through Interscope Records"/>
        <s v="Bad Boy / Interscope"/>
        <s v="Guwop Enterprises/Atlantic"/>
        <s v="JP Entertainment (Jorge Pino)"/>
        <s v="Ye"/>
        <s v="Warner Music India"/>
        <s v="Mike WiLL Made-It"/>
        <s v="Nacho"/>
        <s v="Epic/Record Company TEN"/>
        <s v="P2019"/>
        <s v="Baby Records Inc"/>
        <s v="RCA Records Label Nashville"/>
        <s v="Som Livre"/>
        <s v="Harbour Artists &amp; Music"/>
        <s v="88rising Music"/>
        <s v="Sony Music Entertainment"/>
        <s v="Universal Music Mexico"/>
        <s v="T-Series"/>
        <s v="SOURCE MUSIC"/>
        <s v="5020 Records"/>
        <s v="300 Entertainment/Atl"/>
        <s v="Negative Gain Productions"/>
        <s v="Selena Gomez Latin Project"/>
        <s v="Indeciso"/>
        <s v="WM Chile"/>
        <s v="Monster Mountain, LLC / Island"/>
        <s v="Kreatell Music"/>
        <s v="2020 One World Music &amp; Casablanca Records | Powered by GLAD Empire, LL"/>
        <s v="PT. Universal Music Indonesia"/>
        <s v="Warner Music Central Europe"/>
        <s v="SBA Production"/>
        <s v="Tonspiel"/>
        <s v="Big Beat Records"/>
        <s v="Real Hasta La Muerte, LLC"/>
        <s v="La Mafia Urbana Corp."/>
        <s v="GR6 Music"/>
        <s v="Hell Beach"/>
        <s v="Rich The Kid / (TDE/ISR PS)"/>
        <s v="Universal Music LLC"/>
        <s v="WM Germany"/>
        <s v="Fifty One"/>
        <s v="FADER Label"/>
        <s v="AWGE Label"/>
        <s v="Sony Music Entertainment Chile S.A"/>
        <s v="Columbia/Last Kings Records"/>
        <s v="Universal Music New Zealand Limited"/>
        <s v="Musical Freedom"/>
        <s v="Universal Music Latino/Interscope"/>
        <s v="Roc Nation/Def Jam/Hollywood"/>
        <s v="Rottweilas, Inc."/>
        <s v="DALE PLAY Records / Flakk Team"/>
        <s v="Elektra France"/>
        <s v="King Records"/>
        <s v="Question Everything/RCA Records"/>
        <s v="Room28"/>
        <s v="Virgin Music Chile"/>
        <s v="Rock The World/IDJ/Kanye LP7"/>
        <s v="Katara Studios | 2101 Records under exclusive license to UnitedMasters LLC"/>
        <s v="Fifth Amendment Entertainment/eOne Music"/>
        <s v="YG Marley Music"/>
        <s v="EMI Recorded Music Australia Pty Ltd"/>
        <s v="OVO/Republic Records"/>
        <s v="Lions Gate Entertainment Inc. under exclusive license to Geffen Records"/>
        <s v="Photo Finish Records"/>
        <s v="Apple Orchard Music"/>
        <s v="Babilonia Music, S.A. De C.V."/>
        <s v="'94 Sounds/RCA Records"/>
        <s v="Decaydance/Fueled By Ramen"/>
        <s v="La Mafia del Perreo"/>
        <s v="Universal Music Ltda."/>
        <s v="Top Dawg Entertainment/Capitol Records"/>
        <s v="W.A.V.E. Recordings/EMPIRE/Atlantic"/>
        <s v="ICY/Warner Records"/>
        <s v="EP Entertainment, LLC / Def Jam"/>
        <s v="Guns N Roses P&amp;D"/>
        <s v="Mad Decent"/>
        <s v="0207 Def Jam"/>
        <s v="sped up nightcore"/>
        <s v="Masterworks"/>
        <s v="Bagua Records"/>
        <s v="Los CT Records"/>
        <s v="2019 Casablanca Records &amp; One World Music | Distributed by GLAD Empire"/>
        <s v="Mi Gente Remix"/>
        <s v="Djo"/>
        <s v="UNI/MOTOWN"/>
        <s v="NEON16/Friends Keep Secrets/Interscope Records"/>
        <s v="Carbon Fiber Music"/>
        <s v="YOASOBI"/>
        <s v="Roc Nation / Rihanna"/>
        <s v="2023 JERE KLEIN"/>
        <s v="Best Laid Plans/Columbia"/>
        <s v="Airforce1"/>
        <s v="Spinnin' Remixes"/>
        <s v="NEUEN"/>
        <s v="2018 Real Hasta La Muerte, Inc."/>
        <s v="Parlophone Records Limited"/>
        <s v="Badsin Records, LLC"/>
        <s v="RCA Bluebird"/>
        <s v="Universal Digital Enterprises"/>
        <s v="Raim Laode"/>
        <s v="WKMX, División of WK Records / RB Records"/>
        <s v="Keep Cool/RCA Records"/>
        <s v="Mr. 305 Records"/>
        <s v="Los Oidos Fresh/ Los Proximos"/>
        <s v="LOMIORECORDS"/>
        <s v="Death Note Music, LLC"/>
        <s v="Global Gemini"/>
        <s v="1400 Entertainment, Inc. / 10K Projects"/>
        <s v="BMG Rights Management (US) LLC"/>
        <s v="Silver Cloud/Charlie's Angels"/>
        <s v="Highbridge The Label"/>
        <s v="Business Music"/>
        <s v="JG Shows"/>
        <s v="Columbia Local"/>
        <s v="Sony Music Labels Inc."/>
        <s v="Palm Tree Records/RCA Records"/>
        <s v="Hoffman West/Columbia"/>
        <s v="2020 Flow La Movie, Inc. | Powered by GLAD Empire, LLC"/>
        <s v="Quality Control/Motown Records"/>
        <s v="ByStorm Entertainment/RCA Records"/>
        <s v="Republic/Universal/FSF"/>
        <s v="Cube Entertainment"/>
        <s v="5 Seconds Of Summer/Interscope"/>
        <s v="10K Projects"/>
        <s v="Mesita"/>
        <s v="Sony Music Entertainment India Pvt. Ltd."/>
        <s v="NITRON concepts"/>
        <s v="La Pantera"/>
        <s v="Red Bull Records Inc. / Evgle LLC"/>
        <s v="Mom+Pop"/>
        <s v="Little Worry/RCA Records"/>
        <s v="WK Records LLC"/>
        <s v="Broken Bow Records"/>
        <s v="Virgin Music Label And Artist Services (S&amp;D)"/>
        <s v="AWGE/Interscope Records"/>
        <s v="Spaceship/ Bad Habit/Atlantic Records"/>
        <s v="Supernova Entertainment Under Exclusive License to UnitedMasters"/>
        <s v="S3BZS"/>
        <s v="Rec. 118"/>
        <s v="Giraffe Pakistan"/>
        <s v="APG Inc – FF10"/>
        <s v="Run It Up Records/Island"/>
        <s v="world in red"/>
        <s v="Legendbound, LLC / Def Jam Recordings"/>
        <s v="Petit Biscuit"/>
        <s v="Black Crow Records"/>
        <s v="Republic Records/Moon Projects, LLC."/>
        <s v="OVO Sound"/>
        <s v="Prajin Records"/>
        <s v="Worldshow Promoções e Eventos"/>
        <s v="FloyyMenor under exclusive license to UnitedMasters LLC"/>
        <s v="Disruptor Records/Arista Records"/>
        <s v="RCA/Legacy"/>
        <s v="Insanity Records"/>
        <s v="Mac’s Record Label"/>
        <s v="GUETTO RECORDS"/>
        <s v="J. Cole P&amp;D"/>
        <s v="Young Money/Cash Money Records"/>
        <s v="Epic/Freebandz/Grade A/Interscope"/>
        <s v="2Chainz PS/Def Jam"/>
        <s v="Prajin Parlay Inc dba Prajina Records / Worms Music / Warner Music Colombia / Warner Music Latina / JM WORLD MUSIC / CIGOL"/>
        <s v="Not specified"/>
        <s v="Zelig Records, LLC./Columbia Records"/>
        <s v="Richy Mitch &amp; The Coal Miners"/>
        <s v="Blackened Recordings / Universal Music"/>
        <s v="Jnr Choi/Epic"/>
        <s v="Milkshake"/>
        <s v="Sony Music México"/>
        <s v="Three Name Productions, Inc./ Island Records &amp; Republic Records"/>
        <s v="Internet Money Records / 10K Projects"/>
        <s v="Superiority"/>
        <s v="Yng Lvcas"/>
        <s v="All We Got Ent."/>
        <s v="RB Music"/>
        <s v="MC Kevin o Chris"/>
        <s v="Red Zone Entertainment / IDJ"/>
        <s v="HITS Records"/>
        <s v="Getting Out Our Dreams II / Def Jam Recordings"/>
        <s v="Business Music/Duars Music"/>
        <s v="Young Flex - Khea"/>
        <s v="Starship Entertainment"/>
        <s v="After School"/>
        <s v="Hollywood Records"/>
        <s v="Quality Control Music/Motown Records"/>
        <s v="Last Gang"/>
        <s v="Dave / Neighbourhood Recordings"/>
        <s v="SHUBH"/>
        <s v="Robots &amp; Humans"/>
        <s v="Republic Records – NAYEON (TWICE)"/>
        <s v="Wesley Safadao"/>
        <s v="Shady Records"/>
        <s v="OWSLA/Atlantic"/>
        <s v="Duars Entertainment, Corp."/>
        <s v="S-Curve Records"/>
        <s v="2023 Double P Records"/>
        <s v="#Merky Records"/>
        <s v="MBK Entertainment/RCA Records"/>
        <s v="Joseph Jonas/Republic Records"/>
        <s v="XO Records"/>
        <s v="MBB Diamond"/>
        <s v="Aerosmith P&amp;D - Sony"/>
        <s v="Big Buzz Productions"/>
        <s v="Universal Music India Pvt. Ltd. (on behalf of Anuv Jain)"/>
        <s v="Universal Music Division Island Def Jam"/>
        <s v=":):"/>
        <s v="Polo Grounds Music/RCA Records"/>
        <s v="Republic Records - TWICE"/>
        <s v="RUN-UP RECORDS"/>
        <s v="Parkwood Entertainment/Roc Nation"/>
        <s v="Rex Orange County"/>
        <s v="10:22 pm"/>
        <s v="Doomshop Records/RCA Records"/>
        <s v="Pablito Pesadilla"/>
        <s v="Sweat It Out"/>
        <s v="Atlantic Nashville"/>
        <s v="Rock The World/IDJ/Kanye/LP6"/>
        <s v="©️ Ⓟ 2022 Sur Capital Records (por Tierra Agencia)"/>
        <s v="Music World Music/Columbia"/>
        <s v="Atlantic/Sniper Gang"/>
        <s v="pgLang/Top Dawg Entertainment/Aftermath/Interscope Records"/>
        <s v="Chance the Rapper"/>
        <s v="SSJ Records / DALE PLAY Records"/>
        <s v="Some Action"/>
        <s v="Rich Music/Interscope Records"/>
        <s v="P2020"/>
        <s v="Slaughter Gang, LLC"/>
        <s v="10:22 PM / UMLE"/>
        <s v="New Wav Music Group / Island Prolific / EMPIRE"/>
        <s v="Rhino/Elektra"/>
        <s v="Saregama"/>
        <s v="Niack"/>
        <s v="bbno$"/>
        <s v="Oliver Anthony Music/ radiowv"/>
        <s v="Homemade Projects, LLC / TenThousand Projects, LLC"/>
        <s v="Records Label, LLC"/>
        <s v="Otto Dynamite/RCA Records"/>
        <s v="Young Money Records, Inc."/>
        <s v="Epic/Sing It Loud"/>
        <s v="Decaydance/Fueled By Ramen/ATL"/>
        <s v="MARVEL/Hollywood Records, Inc./Interscope Records"/>
        <s v="Epic/CMG"/>
        <s v="DALE PLAY Records / SSJ Records"/>
        <s v="1944121 Records DK"/>
        <s v="Four Music Local"/>
        <s v="Flow La Movie, Inc"/>
        <s v="Jonas Brothers"/>
        <s v="Lizos Music"/>
        <s v="Slaughter Gang, LLC/Epic/Boominati Worldwide/Republic"/>
        <s v="El Cartel Records"/>
        <s v="Relentless Records"/>
        <s v="Laufey"/>
        <s v="YEAR0001"/>
        <s v="P NATION"/>
        <s v="Producciones Ladon, S.A de C.V."/>
        <s v="Taylor Gang/Atlantic"/>
        <s v="Davi Kneip"/>
        <s v="4Batz"/>
        <s v="DJ Ivis"/>
        <s v="Allezgo Productions"/>
        <s v="AVR"/>
        <s v="THEBLACKLABEL/Interscope Records"/>
        <s v="TSNMI / Atlantic"/>
        <s v="Mainstreet Records"/>
        <s v="SM Entertainment"/>
        <s v="LEB Records"/>
        <s v="10 Summers / Interscope PS"/>
        <s v="Kapital Music &amp; Entertainment"/>
        <s v="Universal Music Italia srL. (Sugar)"/>
        <s v="Epic/Grand Hustle/Cactus Jack"/>
        <s v="Pale Records &amp; Pose Records"/>
        <s v="Juice WRLD / Interscope PS"/>
        <s v="Ana Castela"/>
        <s v="Real Hasta La Muerte, LLC &amp; Hear This Music, LLC"/>
        <s v="Universal Music Italia srL."/>
        <s v="Paulo Pires"/>
        <s v="TenThousand Projects, LLC"/>
        <s v="LaFace Records"/>
        <s v="AgroPlay do Brasil"/>
        <s v="FAMM"/>
        <s v="Real Hasta La Muerte LLC &amp; Aura Music Corp."/>
        <s v="UMG Recordings, Inc./Universal Music Latino"/>
        <s v="Mc Anjim"/>
        <s v="Atlantic Records/Asylum"/>
        <s v="2023 Rimas Entertainment LLC."/>
        <s v="ICY/Artistry Records/Warner Records"/>
        <s v="Chess Club/RCA Victor"/>
        <s v="Benny Blanco Major"/>
        <s v="Firefly Entertainment"/>
        <s v="Field Trip Recordings/Capitol Records"/>
        <s v="Black Panther 2 Rihanna Recordings"/>
        <s v="88 Classic"/>
        <s v="Machine Entertainment Group - G Herbo"/>
        <s v="Andaluz Music, LLC"/>
        <s v="YBNL Nation / EMPIRE"/>
        <s v="Blac Noize! Recordings"/>
        <s v="Rien 100 Rien"/>
        <s v="Leah Kate /10K Projects / MDDN"/>
        <s v="Mass Appeal India"/>
        <s v="G59 Records"/>
        <s v="Rebota Remix"/>
        <s v="MAU Records"/>
        <s v="TrapSoul/RCA Records"/>
        <s v="b1"/>
        <s v="Black Circle / EMPIRE"/>
        <s v="Gasolina Recording Co."/>
        <s v="WM Finland"/>
        <s v="Warner Music Group - X5 Music Group"/>
        <s v="RB Music, Inc. (RB Music/Grupo Marca Registrada)"/>
        <s v="Riggins Recording Limited"/>
        <s v="Loma Vista Recordings"/>
        <s v="UMLE - Fonovisa"/>
        <s v="Epic/Bad Boy Entertainment"/>
        <s v="2018 YG Entertainment, distributed through Interscope Records"/>
        <s v="Supergiant Records, LLC / Def Jam Recordings"/>
        <s v="Locomotion Recordings/Geffen Records"/>
        <s v="WM Spain"/>
        <s v="Photo Finish / Republic Records"/>
        <s v="URBAN"/>
        <s v="Z Entertainment/Sony Music"/>
        <s v="Cali y El Dandee Catalog"/>
        <s v="Mass Appeal India, LLC"/>
        <s v="Nas Nuvens Catalog"/>
        <s v="Roc Nation LLC"/>
        <s v="Lava Music/Republic Records"/>
        <s v="EVA RECORDS"/>
        <s v="Street Mob Records"/>
        <s v="TulusCompany"/>
        <s v="Sua Música"/>
        <s v="DF Records"/>
        <s v="Genie Music Corporation, Stone Music Entertainment"/>
        <s v="Echame La Culpa PS"/>
        <s v="Love Funk"/>
        <s v="Twenty Nine Music Group (Joyner Lucas)"/>
        <s v="BELIFT LAB"/>
        <s v="One Play"/>
        <s v="Justin Bieber 2021 PS/ Def Jam"/>
        <s v="Quality Control Music/Motown Records/Capitol Records"/>
        <s v="Rhino Atlantic"/>
        <s v="Columbia/M2V"/>
        <s v="10K Projects/Capitol Records"/>
        <s v="Republic Records - Stray Kids"/>
        <s v="Louis The Child / Interscope"/>
        <s v="Sire"/>
        <s v="Lord A-Wall Records"/>
        <s v="Mad Love/Interscope Records"/>
        <s v="SALES"/>
        <s v="XL Recordings/Columbia"/>
        <s v="JINX"/>
        <s v="Bo Burnham"/>
        <s v="Winners Circle Entertainment Inc / EMPIRE"/>
        <s v="YG Entertainment"/>
        <s v="DN7 Music"/>
        <s v="Galactic / Republic Records"/>
        <s v="Republic Records - ITZY"/>
        <s v="Manzana Records, Inc."/>
        <s v="Jovem Dionisio"/>
        <s v="Papatunes"/>
        <s v="Shady Records/Interscope Records"/>
        <s v="DCD2 / Crush Music"/>
        <s v="Crimson"/>
        <s v="Back Lot Music"/>
        <s v="Scumgang/TenThousand Projects"/>
        <s v="Universal Music Philippines Inc."/>
        <s v="i am OTHER/Columbia"/>
        <s v="Hot Girl Productions"/>
        <s v="Lil Mabu"/>
        <s v="Never Broke Again, LLC"/>
        <s v="Lakeshore Records"/>
        <s v="Bra Musik"/>
        <s v="Epic/London Ent."/>
        <s v="DOGUITO Records / DALE PLAY Records"/>
        <s v="Sun Pictures"/>
        <s v="Kevin Kaarl"/>
        <s v="Epic/Legacy"/>
        <s v="GREE CASSUA"/>
        <s v="Rimas Music"/>
        <s v="Guaynaa Records LLC"/>
        <s v="Columbia Nashville"/>
        <s v="Tropa Do Bruxo"/>
        <s v="Yung Baby Tate"/>
        <s v="PLEDIS Entertainment"/>
        <s v="Universal Music Latino / Gaby Music, Inc."/>
        <s v="Kemosabe / RCA Records / Last Kings Music / EMPIRE"/>
        <s v="Internet Money / 10K Projects"/>
        <s v="Funk Explode Records"/>
        <s v="Monument Records"/>
        <s v="1893821 Records DK"/>
        <s v="3TR6AP2"/>
        <s v="Warner Music"/>
        <s v="P2021"/>
        <s v="Riot Games"/>
        <s v="EDAM Entertainment"/>
        <s v="CORPSE"/>
        <s v="MOST CONTENTS"/>
        <s v="Gawk Records, under exclusive license to Amuseio AB"/>
        <s v="Eardruma Records/Interscope Records"/>
        <s v="The Wave Music Group"/>
        <s v="Tha Lights Global, INC/Atlantic Recording Corp"/>
        <s v="DC MUSIC"/>
        <s v="Tratto Entretenimentos"/>
        <s v="Big Loud / Republic"/>
        <s v="Universal Music Latino / Asylum Records UK"/>
        <s v="Arista Records/Columbia Records"/>
        <s v="Chosen Few/ WK Records"/>
        <s v="Kartel Music / Prajin Music"/>
        <s v="Good Music"/>
        <s v="Casablanca new/Republic Records"/>
        <s v="Kontor Records"/>
        <s v="Sony Music Latin/Magnus"/>
        <s v="Mavin Records"/>
        <s v="RichFish/Columbia"/>
        <s v="Universal Music Division Capitol Music France"/>
        <s v="Polydor x Island Records &amp; Kontor New Media &amp; Summerfield Records"/>
        <s v="Sony Music/BMA"/>
        <s v="Universal Music AS"/>
        <s v="BMLG Records"/>
        <s v="Colour Vision Records/Sony Music Entertainment"/>
        <s v="Lord’s Child, LLC"/>
        <s v="TwizzyRich"/>
        <s v="Hear This Music LLC, GLAD Empire LLC &amp; Real Hasta La Muerte LLC"/>
        <s v="Cash Money Records Inc."/>
        <s v="Future Classic"/>
        <s v="Twenty Nine Music Group"/>
        <s v="Top Dawg Entertainment"/>
        <s v="QLF Records"/>
        <s v="Mosley / Geffen"/>
        <s v="UMI Inc under exclusive license to Unitedmasters LLC"/>
        <s v="WK Records"/>
        <s v="Joytime Collective/Grade A Productions/Interscope Records"/>
        <s v="Cactus Jack / Atlantic"/>
        <s v="Verve Reissues"/>
        <s v="SM Entertainment / Warner Records"/>
        <s v="Cali y El Dandee PS"/>
        <s v="Warner Bros. Entertainment, Inc."/>
        <s v="Ak4:20"/>
        <s v="Groove Attack TraX"/>
        <s v="Joytime Collective / Lil Peep"/>
        <s v="Monsieur Perine"/>
        <s v="Bis Es Klappt Records"/>
        <s v="Modular"/>
        <s v="100 Entertainment, Inc"/>
        <s v="wonda &amp; oclody"/>
        <s v="Alles Oder Nix Records"/>
        <s v="Olivia Rodrigo"/>
        <s v="Republic Records - TXT"/>
        <s v="187 Strassenbande"/>
        <s v="Life Song Records"/>
        <s v="StageArt Europe"/>
        <s v="ADpar"/>
        <s v="SoulForce/BMG"/>
        <s v="WaterTower Music"/>
        <s v="Anval Music"/>
        <s v="RCA Group"/>
        <s v="Quality Control Music - Epic"/>
        <s v="Indipendenza"/>
        <s v="FFRR"/>
        <s v="M.A Music / 3D"/>
        <s v="Tha Lights Global"/>
        <s v="Monstercat"/>
        <s v="10:22PM/Astralwerks"/>
        <s v="YRF Music"/>
        <s v="The Valory Music Co."/>
        <s v="Nicki Minaj/Cash Money"/>
        <s v="Future History/Artist Partner Group, Inc."/>
        <s v="Double P Records / Prajin Parlay Inc"/>
        <s v="OQProduções"/>
        <s v="iHipHop Distribution"/>
        <s v="Big Loud / Mercury Records / Republic Records"/>
        <s v="LVRN/Interscope Records"/>
        <s v="Pablo Nunes"/>
        <s v="Whiteheart Records/WM Germany"/>
        <s v="Ava Music / Avrupa Müzik"/>
        <s v="Fifty Shades Darker"/>
        <s v="4batz / OVO Sound"/>
        <s v="CYB3RPVNK"/>
        <s v="EL JEFE RECORDS LLC"/>
        <s v="Amy Grant"/>
        <s v="WM Sweden"/>
        <s v="XO Records / Republic Records"/>
        <s v="Sony Music/Friends with Money"/>
        <s v="Victor Victor Worldwide / Republic Records"/>
        <s v="Blonded"/>
        <s v="NCS"/>
        <s v="Atlantic/Big Loud Records"/>
        <s v="Dance Plant Records"/>
        <s v="Lil Peep"/>
        <s v="Sidhu Moose Wala"/>
        <s v="eOne Music"/>
        <s v="Rec. 118 / Mal Luné Music"/>
        <s v="Perros Blancos"/>
        <s v="Arista"/>
        <s v="Interscope / Friends Keep Secrets / Joytime Collective"/>
        <s v="Bread Winners' Association/Atlantic"/>
        <s v="Marshmello &quot;Tongue Tied&quot; ft Yungblud &amp; blackbear"/>
        <s v="88rising Music/12Tone Music, LLC/Columbia"/>
        <s v="Houze Istanbul"/>
        <s v="Top Dawg Entertainment/Interscope Records"/>
        <s v="Members Only / EMPIRE"/>
        <s v="Galactic Records/Republic Records"/>
        <s v="Rammstein"/>
        <s v="Ritmo dos Fluxos Records"/>
        <s v="Friends Keep Secrets, under exclusive license to Interscope Records"/>
        <s v="IM Music"/>
        <s v="RBK"/>
        <s v="Stay High"/>
        <s v="2021 Sur Capital Records (por Tierra Agencia)"/>
        <s v="Latarma S.r.l."/>
        <s v="777 Records BV / Top Notch Music BV"/>
        <s v="Rebell Army"/>
        <s v="Motown Records"/>
        <s v="Fantasy Records"/>
        <s v="Loredana"/>
        <s v="Arista France"/>
        <s v="Penta Entretenimento / Salvador Produções"/>
        <s v="Republic/MB/Big Sean"/>
        <s v="Bad Gyal Aftercluv/Interscope"/>
        <s v="k+ produçoes"/>
        <s v="Banger Musik/WM Germany"/>
        <s v="Farid Bang/WM Germany"/>
        <s v="NF Real Music II"/>
        <s v="Independent"/>
        <s v="VERSION III"/>
        <s v="XO Records, LLC and Republic Records"/>
        <s v="Create Music Group"/>
        <s v="Syco Music UK"/>
        <s v="Epic/300/Atlantic Recording Corporation"/>
        <s v="Sony Music Catalog"/>
        <s v="Niack / Ritmo dos Fluxos"/>
        <s v="ersguterjunge/iGroove"/>
        <s v="DIEMON / Ed Sheeran appears courtesy of Asylum Records UK"/>
        <s v="Funk Explode"/>
        <s v="Rimas Music LLC."/>
        <s v="Decca Music Group Ltd."/>
        <s v="Polar Music International AB"/>
        <s v="Joost Klein"/>
        <s v="Access Records"/>
        <s v="Joytime Collective/Columbia"/>
        <s v="RAL"/>
        <s v="Republic Records/Gee Roberson"/>
        <s v="Cerco LLC"/>
        <s v="Masked Records/Warner Records"/>
        <s v="Bearthday Music, LLC"/>
        <s v="Lost Kids"/>
        <s v="Silent Records / Social House"/>
        <s v="Hypers"/>
        <s v="Dirty Hit"/>
        <s v="Universal Music A/S"/>
        <s v="ADA Korea"/>
        <s v="PMI Records Oficial"/>
        <s v="Xxxtentacion"/>
        <s v="manuoficial"/>
        <s v="Dreamville/Interscope Records"/>
        <s v="피네이션"/>
        <s v="XO | Roc Nation Records, LLC"/>
        <s v="Quality Control Music/Alamo Records/Motown Records"/>
        <s v="Young"/>
        <s v="Field Trip Recordings/Geffen Records"/>
        <s v="Big Loud Records / Republic Records"/>
        <s v="Universal Music Division Virgin Music"/>
        <s v="MC Rogerinho Oficial"/>
        <s v="t-low"/>
        <s v="Neighbourhood"/>
        <s v="Authentic Records OFC"/>
        <s v="Island Records/Hollywood Records"/>
        <s v="Juicy Money Records"/>
        <s v="Loud / Republic"/>
        <s v="Arista/Legacy"/>
        <s v="Universal Music Division Polydor"/>
        <s v="Kalazh44"/>
        <s v="Century Media"/>
        <s v="Universal Music Polska Sp. z o.o."/>
        <s v="Major Tom's / Asylum"/>
        <s v="Dj Guuga"/>
        <s v="GOLD LEAGUE/DIVISION"/>
        <s v="Honiro distribuito da Believe Distribution Services"/>
        <s v="Warner Bros."/>
        <s v="Pineapple Storm"/>
        <s v="AVRUPA MÜZİK YAPIM"/>
        <s v="David Kushner"/>
        <s v="Rostrum Records"/>
        <s v="BMG Rights Management and Administration (Spain) S.L.U"/>
        <s v="Forever and a Day, LLC / EMPIRE"/>
        <s v="Woodworm Publishing Srl"/>
        <s v="ONLY PRO"/>
        <s v="KMN Gang"/>
        <s v="Jagjaguwar"/>
        <s v="Gamebread, LLC / Def Jam Recordings"/>
        <s v="BMG Rights Management GmbH"/>
        <s v="Lost Kids LLC., Marketed by Venice / Stem"/>
        <s v="Thasup s.r.l."/>
        <s v="Will Walker Records, LLC"/>
        <s v="EMPIRE / Atlantic Recording Corporation"/>
        <s v="Epic Germany"/>
        <s v="Gerardo Daniel Torres Montante"/>
        <s v="BMG Rights Management (UK) Ltd."/>
        <s v="Warner Records/Roc-A-Fella"/>
        <s v="에이스토리, 모스트콘텐츠"/>
        <s v="Atlantic Records/Arthouse Records"/>
        <s v="XY Records"/>
        <s v="Revolution Records"/>
        <s v="SM Entertainment/Capitol Records"/>
        <s v="PONY CANYON INC."/>
        <s v="Futura"/>
        <s v="Grade A/Posty/Interscope/Republic"/>
        <s v="Cactus Jack / WeRunIt Ent. / Atlantic"/>
        <s v="Starboy/RCA Records"/>
        <s v="Four Music/Two Sides"/>
        <s v="Cafe Bleu Recordings"/>
        <s v="Universal Music Distribution Deal"/>
        <s v="Jo&amp;Co"/>
        <s v="Delta - X5 Music Group"/>
        <s v="LVRN Records"/>
        <s v="Dream Music"/>
        <s v="Samlist"/>
        <s v="Asylum Records"/>
        <s v="Roadrunner Records"/>
        <s v="Trente-quatre Centimes"/>
        <s v="Hypnotize Entertainment"/>
        <s v="10:22 pm/Astralwerks"/>
        <s v="Mas Pam Records"/>
        <s v="Noah's Ark BV"/>
        <s v="Banger Musik II/WM Germany"/>
        <s v="Head Concussion Records"/>
        <s v="RARE Sound / Interscope / EMPIRE"/>
        <s v="1501 Certified Ent/Warner Records"/>
        <s v="Saint Records/Columbia"/>
        <s v="ILS Music"/>
        <s v="Art@War/Atlantic Records"/>
        <s v="Republic/UMLE"/>
        <s v="Take Over Inc./Limitless Records,LLC."/>
        <s v="DTA/Elektra"/>
        <s v="1400 Entertainment/TenThousand Projects"/>
        <s v="Mass Appeal / NAS"/>
        <s v="KondZilla"/>
        <s v="A-P Records"/>
        <s v="Banger Musik"/>
        <s v="WMI Italy"/>
        <s v="Wreck It Ralph 2 ST (KIK / ISR / Disney) PS"/>
        <s v="Honesty Saves Time/RCA Records"/>
        <s v="Bela Boyz"/>
        <s v="GOLD LEAGUE/DIVISION Katalog"/>
        <s v="Interstellar Music/RCA Records"/>
        <s v="Produtora X"/>
        <s v="Olha A Explosao PS"/>
        <s v="Safehouse Records / Island Records"/>
        <s v="Warner Music Brasil sob licenciamento exclusivo da Play Produtora e Start Music"/>
        <s v="BOEFMUSIC"/>
        <s v="Pro Era"/>
        <s v="AUF!KEINEN!FALL!"/>
        <s v="Thirty Seconds To Mars"/>
        <s v="Ninetone Records"/>
        <s v="Major Tom's / Atlantic"/>
        <s v="MCI"/>
        <s v="Grey PS"/>
        <s v="VÉRITÉ"/>
        <s v="Poe Boy/Atlantic"/>
      </sharedItems>
    </cacheField>
    <cacheField name="streams" numFmtId="3">
      <sharedItems containsSemiMixedTypes="0" containsString="0" containsNumber="1" containsInteger="1" minValue="2525159" maxValue="35284501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13">
  <r>
    <x v="0"/>
    <s v=""/>
    <x v="0"/>
    <n v="3528450184"/>
  </r>
  <r>
    <x v="1"/>
    <s v=""/>
    <x v="1"/>
    <n v="3509169565"/>
  </r>
  <r>
    <x v="2"/>
    <s v=""/>
    <x v="2"/>
    <n v="3029241037"/>
  </r>
  <r>
    <x v="1"/>
    <s v=""/>
    <x v="1"/>
    <n v="2797600939"/>
  </r>
  <r>
    <x v="3"/>
    <s v=""/>
    <x v="3"/>
    <n v="2580052047"/>
  </r>
  <r>
    <x v="4"/>
    <s v="Khalid"/>
    <x v="4"/>
    <n v="2417312282"/>
  </r>
  <r>
    <x v="3"/>
    <s v=""/>
    <x v="3"/>
    <n v="2351753978"/>
  </r>
  <r>
    <x v="5"/>
    <s v=""/>
    <x v="5"/>
    <n v="2265473708"/>
  </r>
  <r>
    <x v="6"/>
    <s v=""/>
    <x v="6"/>
    <n v="2250351787"/>
  </r>
  <r>
    <x v="7"/>
    <s v="Justin Bieber"/>
    <x v="3"/>
    <n v="2168948336"/>
  </r>
  <r>
    <x v="8"/>
    <s v=""/>
    <x v="7"/>
    <n v="2120386471"/>
  </r>
  <r>
    <x v="9"/>
    <s v=""/>
    <x v="3"/>
    <n v="2095120431"/>
  </r>
  <r>
    <x v="10"/>
    <s v="Swae Lee"/>
    <x v="0"/>
    <n v="2063374994"/>
  </r>
  <r>
    <x v="11"/>
    <s v=""/>
    <x v="3"/>
    <n v="1959283644"/>
  </r>
  <r>
    <x v="4"/>
    <s v=""/>
    <x v="8"/>
    <n v="1900912195"/>
  </r>
  <r>
    <x v="10"/>
    <s v=""/>
    <x v="0"/>
    <n v="1835517061"/>
  </r>
  <r>
    <x v="12"/>
    <s v=""/>
    <x v="9"/>
    <n v="1834703368"/>
  </r>
  <r>
    <x v="13"/>
    <s v="Camila Cabello"/>
    <x v="10"/>
    <n v="1754313045"/>
  </r>
  <r>
    <x v="14"/>
    <s v="Bradley Cooper"/>
    <x v="11"/>
    <n v="1726357738"/>
  </r>
  <r>
    <x v="0"/>
    <s v=""/>
    <x v="0"/>
    <n v="1723652960"/>
  </r>
  <r>
    <x v="15"/>
    <s v=""/>
    <x v="12"/>
    <n v="1691217526"/>
  </r>
  <r>
    <x v="16"/>
    <s v="Chencho Corleone"/>
    <x v="13"/>
    <n v="1595512799"/>
  </r>
  <r>
    <x v="17"/>
    <s v=""/>
    <x v="14"/>
    <n v="1575674014"/>
  </r>
  <r>
    <x v="18"/>
    <s v="DaBaby"/>
    <x v="15"/>
    <n v="1535285482"/>
  </r>
  <r>
    <x v="19"/>
    <s v=""/>
    <x v="16"/>
    <n v="1526733669"/>
  </r>
  <r>
    <x v="20"/>
    <s v=""/>
    <x v="17"/>
    <n v="1514950341"/>
  </r>
  <r>
    <x v="21"/>
    <s v="Coldplay"/>
    <x v="18"/>
    <n v="1501787005"/>
  </r>
  <r>
    <x v="20"/>
    <s v=""/>
    <x v="19"/>
    <n v="1496693200"/>
  </r>
  <r>
    <x v="22"/>
    <s v="Bebe Rexha"/>
    <x v="20"/>
    <n v="1491335868"/>
  </r>
  <r>
    <x v="0"/>
    <s v=""/>
    <x v="21"/>
    <n v="1481501062"/>
  </r>
  <r>
    <x v="23"/>
    <s v="Quevedo"/>
    <x v="22"/>
    <n v="1466812232"/>
  </r>
  <r>
    <x v="18"/>
    <s v=""/>
    <x v="15"/>
    <n v="1462128533"/>
  </r>
  <r>
    <x v="24"/>
    <s v=""/>
    <x v="23"/>
    <n v="1438562340"/>
  </r>
  <r>
    <x v="24"/>
    <s v=""/>
    <x v="23"/>
    <n v="1433631368"/>
  </r>
  <r>
    <x v="25"/>
    <s v=""/>
    <x v="20"/>
    <n v="1431455266"/>
  </r>
  <r>
    <x v="19"/>
    <s v=""/>
    <x v="16"/>
    <n v="1427243939"/>
  </r>
  <r>
    <x v="26"/>
    <s v=""/>
    <x v="3"/>
    <n v="1395891679"/>
  </r>
  <r>
    <x v="27"/>
    <s v=""/>
    <x v="24"/>
    <n v="1375106266"/>
  </r>
  <r>
    <x v="28"/>
    <s v=""/>
    <x v="0"/>
    <n v="1365462962"/>
  </r>
  <r>
    <x v="0"/>
    <s v="Daft Punk"/>
    <x v="21"/>
    <n v="1361464477"/>
  </r>
  <r>
    <x v="16"/>
    <s v="Jhayco"/>
    <x v="13"/>
    <n v="1340268006"/>
  </r>
  <r>
    <x v="29"/>
    <s v=""/>
    <x v="25"/>
    <n v="1318121018"/>
  </r>
  <r>
    <x v="30"/>
    <s v="Bastille"/>
    <x v="26"/>
    <n v="1317354189"/>
  </r>
  <r>
    <x v="31"/>
    <s v="Jack Harlow"/>
    <x v="3"/>
    <n v="1307169473"/>
  </r>
  <r>
    <x v="32"/>
    <s v=""/>
    <x v="27"/>
    <n v="1267665530"/>
  </r>
  <r>
    <x v="33"/>
    <s v=""/>
    <x v="0"/>
    <n v="1257174222"/>
  </r>
  <r>
    <x v="34"/>
    <s v=""/>
    <x v="28"/>
    <n v="1255822047"/>
  </r>
  <r>
    <x v="16"/>
    <s v=""/>
    <x v="13"/>
    <n v="1251442060"/>
  </r>
  <r>
    <x v="35"/>
    <s v=""/>
    <x v="3"/>
    <n v="1250841461"/>
  </r>
  <r>
    <x v="10"/>
    <s v=""/>
    <x v="0"/>
    <n v="1232129792"/>
  </r>
  <r>
    <x v="36"/>
    <s v="The Weeknd, 21 Savage"/>
    <x v="0"/>
    <n v="1231075916"/>
  </r>
  <r>
    <x v="37"/>
    <s v="Dua Lipa"/>
    <x v="29"/>
    <n v="1225387792"/>
  </r>
  <r>
    <x v="38"/>
    <s v="Roddy Ricch"/>
    <x v="30"/>
    <n v="1218225431"/>
  </r>
  <r>
    <x v="39"/>
    <s v=""/>
    <x v="31"/>
    <n v="1214550980"/>
  </r>
  <r>
    <x v="27"/>
    <s v="Daniel Caesar, Giveon"/>
    <x v="24"/>
    <n v="1213245560"/>
  </r>
  <r>
    <x v="16"/>
    <s v="Bomba Estéreo"/>
    <x v="13"/>
    <n v="1182016397"/>
  </r>
  <r>
    <x v="2"/>
    <s v=""/>
    <x v="2"/>
    <n v="1178008094"/>
  </r>
  <r>
    <x v="40"/>
    <s v=""/>
    <x v="32"/>
    <n v="1172704805"/>
  </r>
  <r>
    <x v="41"/>
    <s v=""/>
    <x v="33"/>
    <n v="1159408704"/>
  </r>
  <r>
    <x v="10"/>
    <s v="21 Savage"/>
    <x v="0"/>
    <n v="1121378253"/>
  </r>
  <r>
    <x v="21"/>
    <s v="Halsey"/>
    <x v="18"/>
    <n v="1116016092"/>
  </r>
  <r>
    <x v="42"/>
    <s v=""/>
    <x v="34"/>
    <n v="1113635578"/>
  </r>
  <r>
    <x v="43"/>
    <s v=""/>
    <x v="35"/>
    <n v="1111134654"/>
  </r>
  <r>
    <x v="16"/>
    <s v=""/>
    <x v="13"/>
    <n v="1098151668"/>
  </r>
  <r>
    <x v="44"/>
    <s v=""/>
    <x v="36"/>
    <n v="1094371409"/>
  </r>
  <r>
    <x v="45"/>
    <s v=""/>
    <x v="37"/>
    <n v="1092875383"/>
  </r>
  <r>
    <x v="46"/>
    <s v="Daddy Yankee, Justin Bieber"/>
    <x v="38"/>
    <n v="1089322381"/>
  </r>
  <r>
    <x v="47"/>
    <s v=""/>
    <x v="3"/>
    <n v="1080765946"/>
  </r>
  <r>
    <x v="48"/>
    <s v="Dua Lipa, PNAU"/>
    <x v="33"/>
    <n v="1060959030"/>
  </r>
  <r>
    <x v="20"/>
    <s v=""/>
    <x v="19"/>
    <n v="1055535621"/>
  </r>
  <r>
    <x v="29"/>
    <s v=""/>
    <x v="25"/>
    <n v="1052820367"/>
  </r>
  <r>
    <x v="40"/>
    <s v="Cardi B"/>
    <x v="32"/>
    <n v="1047071580"/>
  </r>
  <r>
    <x v="49"/>
    <s v="beabadoobee"/>
    <x v="3"/>
    <n v="1014794708"/>
  </r>
  <r>
    <x v="16"/>
    <s v=""/>
    <x v="13"/>
    <n v="1012068903"/>
  </r>
  <r>
    <x v="50"/>
    <s v="Nicki Minaj"/>
    <x v="39"/>
    <n v="992766430"/>
  </r>
  <r>
    <x v="51"/>
    <s v=""/>
    <x v="34"/>
    <n v="992321086"/>
  </r>
  <r>
    <x v="3"/>
    <s v=""/>
    <x v="3"/>
    <n v="990236663"/>
  </r>
  <r>
    <x v="10"/>
    <s v="Quavo"/>
    <x v="40"/>
    <n v="988054874"/>
  </r>
  <r>
    <x v="17"/>
    <s v=""/>
    <x v="14"/>
    <n v="987929423"/>
  </r>
  <r>
    <x v="24"/>
    <s v=""/>
    <x v="41"/>
    <n v="984205801"/>
  </r>
  <r>
    <x v="52"/>
    <s v=""/>
    <x v="42"/>
    <n v="983223179"/>
  </r>
  <r>
    <x v="18"/>
    <s v=""/>
    <x v="15"/>
    <n v="963701105"/>
  </r>
  <r>
    <x v="53"/>
    <s v=""/>
    <x v="43"/>
    <n v="962294613"/>
  </r>
  <r>
    <x v="43"/>
    <s v="SZA"/>
    <x v="35"/>
    <n v="956687728"/>
  </r>
  <r>
    <x v="54"/>
    <s v="Bad Bunny"/>
    <x v="44"/>
    <n v="948477868"/>
  </r>
  <r>
    <x v="55"/>
    <s v=""/>
    <x v="45"/>
    <n v="946941612"/>
  </r>
  <r>
    <x v="56"/>
    <s v=""/>
    <x v="28"/>
    <n v="946917412"/>
  </r>
  <r>
    <x v="19"/>
    <s v=""/>
    <x v="46"/>
    <n v="946141341"/>
  </r>
  <r>
    <x v="57"/>
    <s v=""/>
    <x v="8"/>
    <n v="931182212"/>
  </r>
  <r>
    <x v="58"/>
    <s v=""/>
    <x v="47"/>
    <n v="914252896"/>
  </r>
  <r>
    <x v="59"/>
    <s v="Bad Bunny, J Balvin"/>
    <x v="48"/>
    <n v="908062879"/>
  </r>
  <r>
    <x v="60"/>
    <s v=""/>
    <x v="36"/>
    <n v="908047572"/>
  </r>
  <r>
    <x v="17"/>
    <s v=""/>
    <x v="14"/>
    <n v="907651610"/>
  </r>
  <r>
    <x v="61"/>
    <s v=""/>
    <x v="49"/>
    <n v="904526701"/>
  </r>
  <r>
    <x v="8"/>
    <s v=""/>
    <x v="7"/>
    <n v="903754830"/>
  </r>
  <r>
    <x v="62"/>
    <s v=""/>
    <x v="15"/>
    <n v="893557772"/>
  </r>
  <r>
    <x v="63"/>
    <s v=""/>
    <x v="50"/>
    <n v="892423448"/>
  </r>
  <r>
    <x v="42"/>
    <s v=""/>
    <x v="34"/>
    <n v="889357102"/>
  </r>
  <r>
    <x v="64"/>
    <s v=""/>
    <x v="28"/>
    <n v="883072719"/>
  </r>
  <r>
    <x v="17"/>
    <s v=""/>
    <x v="14"/>
    <n v="883034042"/>
  </r>
  <r>
    <x v="65"/>
    <s v=""/>
    <x v="51"/>
    <n v="880966802"/>
  </r>
  <r>
    <x v="42"/>
    <s v=""/>
    <x v="52"/>
    <n v="879593971"/>
  </r>
  <r>
    <x v="28"/>
    <s v=""/>
    <x v="0"/>
    <n v="876789765"/>
  </r>
  <r>
    <x v="66"/>
    <s v="Peso Pluma"/>
    <x v="53"/>
    <n v="872337549"/>
  </r>
  <r>
    <x v="67"/>
    <s v="iann dior"/>
    <x v="54"/>
    <n v="870094270"/>
  </r>
  <r>
    <x v="68"/>
    <s v="Justin Bieber"/>
    <x v="1"/>
    <n v="866901978"/>
  </r>
  <r>
    <x v="59"/>
    <s v="Megan Thee Stallion"/>
    <x v="48"/>
    <n v="864655296"/>
  </r>
  <r>
    <x v="69"/>
    <s v=""/>
    <x v="55"/>
    <n v="863153764"/>
  </r>
  <r>
    <x v="70"/>
    <s v="Latto"/>
    <x v="56"/>
    <n v="860248602"/>
  </r>
  <r>
    <x v="71"/>
    <s v=""/>
    <x v="57"/>
    <n v="853300418"/>
  </r>
  <r>
    <x v="72"/>
    <s v="Peso Pluma"/>
    <x v="58"/>
    <n v="848716967"/>
  </r>
  <r>
    <x v="73"/>
    <s v=""/>
    <x v="59"/>
    <n v="848707271"/>
  </r>
  <r>
    <x v="74"/>
    <s v="Swae Lee"/>
    <x v="60"/>
    <n v="845998999"/>
  </r>
  <r>
    <x v="50"/>
    <s v="Shakira"/>
    <x v="61"/>
    <n v="843720506"/>
  </r>
  <r>
    <x v="4"/>
    <s v=""/>
    <x v="8"/>
    <n v="836716365"/>
  </r>
  <r>
    <x v="4"/>
    <s v=""/>
    <x v="8"/>
    <n v="834352850"/>
  </r>
  <r>
    <x v="75"/>
    <s v=""/>
    <x v="62"/>
    <n v="830542331"/>
  </r>
  <r>
    <x v="76"/>
    <s v=""/>
    <x v="5"/>
    <n v="823898696"/>
  </r>
  <r>
    <x v="15"/>
    <s v=""/>
    <x v="12"/>
    <n v="823526347"/>
  </r>
  <r>
    <x v="77"/>
    <s v=""/>
    <x v="3"/>
    <n v="823193490"/>
  </r>
  <r>
    <x v="78"/>
    <s v=""/>
    <x v="63"/>
    <n v="822525134"/>
  </r>
  <r>
    <x v="79"/>
    <s v="21 Savage"/>
    <x v="64"/>
    <n v="818017175"/>
  </r>
  <r>
    <x v="80"/>
    <s v=""/>
    <x v="65"/>
    <n v="815556268"/>
  </r>
  <r>
    <x v="81"/>
    <s v=""/>
    <x v="66"/>
    <n v="814637777"/>
  </r>
  <r>
    <x v="82"/>
    <s v=""/>
    <x v="67"/>
    <n v="811051899"/>
  </r>
  <r>
    <x v="1"/>
    <s v="Khalid"/>
    <x v="1"/>
    <n v="807478795"/>
  </r>
  <r>
    <x v="25"/>
    <s v=""/>
    <x v="20"/>
    <n v="807262887"/>
  </r>
  <r>
    <x v="31"/>
    <s v=""/>
    <x v="3"/>
    <n v="802570696"/>
  </r>
  <r>
    <x v="46"/>
    <s v="Daddy Yankee"/>
    <x v="38"/>
    <n v="802325512"/>
  </r>
  <r>
    <x v="60"/>
    <s v=""/>
    <x v="36"/>
    <n v="801581593"/>
  </r>
  <r>
    <x v="83"/>
    <s v="Gunna, Don Toliver, NAV"/>
    <x v="68"/>
    <n v="799944760"/>
  </r>
  <r>
    <x v="84"/>
    <s v=""/>
    <x v="69"/>
    <n v="797164189"/>
  </r>
  <r>
    <x v="43"/>
    <s v=""/>
    <x v="35"/>
    <n v="796978363"/>
  </r>
  <r>
    <x v="85"/>
    <s v="Selena Gomez, Ozuna, Cardi B"/>
    <x v="70"/>
    <n v="790495138"/>
  </r>
  <r>
    <x v="25"/>
    <s v="BTS"/>
    <x v="20"/>
    <n v="789854274"/>
  </r>
  <r>
    <x v="86"/>
    <s v="Em Beihold"/>
    <x v="0"/>
    <n v="786987301"/>
  </r>
  <r>
    <x v="10"/>
    <s v="Swae Lee"/>
    <x v="40"/>
    <n v="786652132"/>
  </r>
  <r>
    <x v="87"/>
    <s v="MNEK"/>
    <x v="1"/>
    <n v="785924030"/>
  </r>
  <r>
    <x v="79"/>
    <s v=""/>
    <x v="71"/>
    <n v="784711973"/>
  </r>
  <r>
    <x v="88"/>
    <s v=""/>
    <x v="51"/>
    <n v="780246421"/>
  </r>
  <r>
    <x v="89"/>
    <s v=""/>
    <x v="72"/>
    <n v="778710435"/>
  </r>
  <r>
    <x v="16"/>
    <s v=""/>
    <x v="13"/>
    <n v="775724415"/>
  </r>
  <r>
    <x v="1"/>
    <s v=""/>
    <x v="1"/>
    <n v="773314033"/>
  </r>
  <r>
    <x v="90"/>
    <s v="Jason Derulo"/>
    <x v="3"/>
    <n v="772646450"/>
  </r>
  <r>
    <x v="42"/>
    <s v="Juice WRLD"/>
    <x v="73"/>
    <n v="769770894"/>
  </r>
  <r>
    <x v="4"/>
    <s v=""/>
    <x v="8"/>
    <n v="767331263"/>
  </r>
  <r>
    <x v="91"/>
    <s v="Young Thug"/>
    <x v="74"/>
    <n v="766350393"/>
  </r>
  <r>
    <x v="92"/>
    <s v="Feid"/>
    <x v="75"/>
    <n v="766223621"/>
  </r>
  <r>
    <x v="18"/>
    <s v=""/>
    <x v="15"/>
    <n v="765728252"/>
  </r>
  <r>
    <x v="93"/>
    <s v="Calum Scott"/>
    <x v="76"/>
    <n v="765580936"/>
  </r>
  <r>
    <x v="94"/>
    <s v=""/>
    <x v="28"/>
    <n v="765387748"/>
  </r>
  <r>
    <x v="95"/>
    <s v=""/>
    <x v="77"/>
    <n v="765114813"/>
  </r>
  <r>
    <x v="96"/>
    <s v=""/>
    <x v="65"/>
    <n v="761361926"/>
  </r>
  <r>
    <x v="97"/>
    <s v="Snow"/>
    <x v="78"/>
    <n v="759270487"/>
  </r>
  <r>
    <x v="64"/>
    <s v=""/>
    <x v="28"/>
    <n v="754921043"/>
  </r>
  <r>
    <x v="79"/>
    <s v="Wizkid, Kyla"/>
    <x v="79"/>
    <n v="753828189"/>
  </r>
  <r>
    <x v="98"/>
    <s v=""/>
    <x v="80"/>
    <n v="753614642"/>
  </r>
  <r>
    <x v="10"/>
    <s v=""/>
    <x v="40"/>
    <n v="750917723"/>
  </r>
  <r>
    <x v="24"/>
    <s v=""/>
    <x v="41"/>
    <n v="745669368"/>
  </r>
  <r>
    <x v="99"/>
    <s v="A7S"/>
    <x v="81"/>
    <n v="744945549"/>
  </r>
  <r>
    <x v="100"/>
    <s v="Imanbek"/>
    <x v="82"/>
    <n v="743328586"/>
  </r>
  <r>
    <x v="18"/>
    <s v=""/>
    <x v="28"/>
    <n v="743092114"/>
  </r>
  <r>
    <x v="28"/>
    <s v=""/>
    <x v="40"/>
    <n v="739716586"/>
  </r>
  <r>
    <x v="1"/>
    <s v=""/>
    <x v="1"/>
    <n v="739585105"/>
  </r>
  <r>
    <x v="101"/>
    <s v=""/>
    <x v="5"/>
    <n v="738150764"/>
  </r>
  <r>
    <x v="23"/>
    <s v="Shakira"/>
    <x v="22"/>
    <n v="737502479"/>
  </r>
  <r>
    <x v="88"/>
    <s v="Kim Petras"/>
    <x v="83"/>
    <n v="735600621"/>
  </r>
  <r>
    <x v="102"/>
    <s v=""/>
    <x v="84"/>
    <n v="730329585"/>
  </r>
  <r>
    <x v="45"/>
    <s v=""/>
    <x v="85"/>
    <n v="728995144"/>
  </r>
  <r>
    <x v="103"/>
    <s v=""/>
    <x v="56"/>
    <n v="724728961"/>
  </r>
  <r>
    <x v="104"/>
    <s v="Justin Bieber, Quavo, Chance the Rapper, Lil Wayne"/>
    <x v="86"/>
    <n v="720836953"/>
  </r>
  <r>
    <x v="24"/>
    <s v=""/>
    <x v="23"/>
    <n v="720473756"/>
  </r>
  <r>
    <x v="105"/>
    <s v=""/>
    <x v="56"/>
    <n v="715732552"/>
  </r>
  <r>
    <x v="31"/>
    <s v=""/>
    <x v="3"/>
    <n v="714973753"/>
  </r>
  <r>
    <x v="30"/>
    <s v="Anne-Marie"/>
    <x v="1"/>
    <n v="714909410"/>
  </r>
  <r>
    <x v="0"/>
    <s v="Lana Del Rey"/>
    <x v="21"/>
    <n v="714164898"/>
  </r>
  <r>
    <x v="106"/>
    <s v=""/>
    <x v="87"/>
    <n v="711982552"/>
  </r>
  <r>
    <x v="107"/>
    <s v="Macklemore, Ryan Lewis, Ray Dalton"/>
    <x v="88"/>
    <n v="711360661"/>
  </r>
  <r>
    <x v="79"/>
    <s v=""/>
    <x v="71"/>
    <n v="709056539"/>
  </r>
  <r>
    <x v="17"/>
    <s v=""/>
    <x v="14"/>
    <n v="707249499"/>
  </r>
  <r>
    <x v="108"/>
    <s v=""/>
    <x v="3"/>
    <n v="704792559"/>
  </r>
  <r>
    <x v="109"/>
    <s v=""/>
    <x v="89"/>
    <n v="703557767"/>
  </r>
  <r>
    <x v="45"/>
    <s v=""/>
    <x v="85"/>
    <n v="700984144"/>
  </r>
  <r>
    <x v="64"/>
    <s v=""/>
    <x v="28"/>
    <n v="700458491"/>
  </r>
  <r>
    <x v="88"/>
    <s v="Normani"/>
    <x v="51"/>
    <n v="697480458"/>
  </r>
  <r>
    <x v="4"/>
    <s v=""/>
    <x v="8"/>
    <n v="692575781"/>
  </r>
  <r>
    <x v="50"/>
    <s v=""/>
    <x v="61"/>
    <n v="691040730"/>
  </r>
  <r>
    <x v="16"/>
    <s v="Drake"/>
    <x v="13"/>
    <n v="688289134"/>
  </r>
  <r>
    <x v="110"/>
    <s v="Farruko"/>
    <x v="65"/>
    <n v="687647813"/>
  </r>
  <r>
    <x v="111"/>
    <s v="The Creator, Kali Uchis"/>
    <x v="3"/>
    <n v="687337926"/>
  </r>
  <r>
    <x v="43"/>
    <s v=""/>
    <x v="35"/>
    <n v="682073103"/>
  </r>
  <r>
    <x v="30"/>
    <s v="Khalid"/>
    <x v="90"/>
    <n v="681892436"/>
  </r>
  <r>
    <x v="50"/>
    <s v="Peso Pluma"/>
    <x v="91"/>
    <n v="679526391"/>
  </r>
  <r>
    <x v="18"/>
    <s v=""/>
    <x v="15"/>
    <n v="678936475"/>
  </r>
  <r>
    <x v="112"/>
    <s v=""/>
    <x v="92"/>
    <n v="676999338"/>
  </r>
  <r>
    <x v="113"/>
    <s v="Gigi D'Agostino"/>
    <x v="82"/>
    <n v="676704919"/>
  </r>
  <r>
    <x v="114"/>
    <s v="Lil Baby, DaBaby"/>
    <x v="93"/>
    <n v="672674643"/>
  </r>
  <r>
    <x v="115"/>
    <s v=""/>
    <x v="94"/>
    <n v="671297751"/>
  </r>
  <r>
    <x v="116"/>
    <s v="Ice Spice"/>
    <x v="15"/>
    <n v="666819252"/>
  </r>
  <r>
    <x v="117"/>
    <s v="Taylor Swift"/>
    <x v="41"/>
    <n v="664141828"/>
  </r>
  <r>
    <x v="54"/>
    <s v="Willy William"/>
    <x v="38"/>
    <n v="663733710"/>
  </r>
  <r>
    <x v="118"/>
    <s v=""/>
    <x v="95"/>
    <n v="663695650"/>
  </r>
  <r>
    <x v="27"/>
    <s v="Quavo"/>
    <x v="24"/>
    <n v="662695710"/>
  </r>
  <r>
    <x v="0"/>
    <s v="Ariana Grande"/>
    <x v="0"/>
    <n v="661883213"/>
  </r>
  <r>
    <x v="1"/>
    <s v=""/>
    <x v="1"/>
    <n v="661022435"/>
  </r>
  <r>
    <x v="119"/>
    <s v="Daddy Yankee, KAROL G, J Balvin, Ozuna"/>
    <x v="96"/>
    <n v="660951538"/>
  </r>
  <r>
    <x v="120"/>
    <s v="Selena Gomez"/>
    <x v="97"/>
    <n v="659725369"/>
  </r>
  <r>
    <x v="10"/>
    <s v=""/>
    <x v="0"/>
    <n v="658544359"/>
  </r>
  <r>
    <x v="121"/>
    <s v="Selena Gomez"/>
    <x v="98"/>
    <n v="657716663"/>
  </r>
  <r>
    <x v="10"/>
    <s v="Young Thug"/>
    <x v="0"/>
    <n v="654675084"/>
  </r>
  <r>
    <x v="122"/>
    <s v=""/>
    <x v="99"/>
    <n v="649281345"/>
  </r>
  <r>
    <x v="43"/>
    <s v=""/>
    <x v="35"/>
    <n v="647339481"/>
  </r>
  <r>
    <x v="3"/>
    <s v=""/>
    <x v="3"/>
    <n v="643040689"/>
  </r>
  <r>
    <x v="123"/>
    <s v=""/>
    <x v="100"/>
    <n v="642210489"/>
  </r>
  <r>
    <x v="124"/>
    <s v=""/>
    <x v="28"/>
    <n v="640286925"/>
  </r>
  <r>
    <x v="125"/>
    <s v=""/>
    <x v="101"/>
    <n v="639775605"/>
  </r>
  <r>
    <x v="77"/>
    <s v=""/>
    <x v="3"/>
    <n v="639113596"/>
  </r>
  <r>
    <x v="24"/>
    <s v=""/>
    <x v="23"/>
    <n v="637369229"/>
  </r>
  <r>
    <x v="32"/>
    <s v=""/>
    <x v="102"/>
    <n v="631284458"/>
  </r>
  <r>
    <x v="16"/>
    <s v="Tainy"/>
    <x v="13"/>
    <n v="630293953"/>
  </r>
  <r>
    <x v="126"/>
    <s v="Alessia Cara, Khalid"/>
    <x v="103"/>
    <n v="629880837"/>
  </r>
  <r>
    <x v="0"/>
    <s v=""/>
    <x v="21"/>
    <n v="629785737"/>
  </r>
  <r>
    <x v="127"/>
    <s v="Offset"/>
    <x v="104"/>
    <n v="629681187"/>
  </r>
  <r>
    <x v="120"/>
    <s v="Selena Gomez"/>
    <x v="97"/>
    <n v="627361140"/>
  </r>
  <r>
    <x v="128"/>
    <s v=""/>
    <x v="62"/>
    <n v="626872966"/>
  </r>
  <r>
    <x v="10"/>
    <s v="Ty Dolla $ign"/>
    <x v="0"/>
    <n v="624608788"/>
  </r>
  <r>
    <x v="129"/>
    <s v=""/>
    <x v="38"/>
    <n v="624439950"/>
  </r>
  <r>
    <x v="58"/>
    <s v=""/>
    <x v="47"/>
    <n v="622363557"/>
  </r>
  <r>
    <x v="7"/>
    <s v="Justin Bieber"/>
    <x v="3"/>
    <n v="620866317"/>
  </r>
  <r>
    <x v="130"/>
    <s v="Chencho Corleone"/>
    <x v="105"/>
    <n v="619973040"/>
  </r>
  <r>
    <x v="131"/>
    <s v="Feid"/>
    <x v="106"/>
    <n v="619183535"/>
  </r>
  <r>
    <x v="132"/>
    <s v=""/>
    <x v="107"/>
    <n v="616979763"/>
  </r>
  <r>
    <x v="133"/>
    <s v=""/>
    <x v="108"/>
    <n v="614422607"/>
  </r>
  <r>
    <x v="129"/>
    <s v="Young Miko"/>
    <x v="38"/>
    <n v="614416637"/>
  </r>
  <r>
    <x v="17"/>
    <s v=""/>
    <x v="14"/>
    <n v="611454554"/>
  </r>
  <r>
    <x v="48"/>
    <s v="Dua Lipa, PNAU"/>
    <x v="33"/>
    <n v="610867141"/>
  </r>
  <r>
    <x v="64"/>
    <s v="Anderson .Paak, Silk Sonic"/>
    <x v="109"/>
    <n v="608632072"/>
  </r>
  <r>
    <x v="9"/>
    <s v=""/>
    <x v="3"/>
    <n v="606681465"/>
  </r>
  <r>
    <x v="10"/>
    <s v="21 Savage"/>
    <x v="0"/>
    <n v="605801675"/>
  </r>
  <r>
    <x v="8"/>
    <s v=""/>
    <x v="7"/>
    <n v="604447881"/>
  </r>
  <r>
    <x v="47"/>
    <s v=""/>
    <x v="110"/>
    <n v="603238182"/>
  </r>
  <r>
    <x v="134"/>
    <s v="bbno$"/>
    <x v="3"/>
    <n v="602692790"/>
  </r>
  <r>
    <x v="135"/>
    <s v=""/>
    <x v="10"/>
    <n v="600199164"/>
  </r>
  <r>
    <x v="29"/>
    <s v=""/>
    <x v="25"/>
    <n v="597460017"/>
  </r>
  <r>
    <x v="13"/>
    <s v=""/>
    <x v="10"/>
    <n v="597230342"/>
  </r>
  <r>
    <x v="1"/>
    <s v=""/>
    <x v="1"/>
    <n v="596189578"/>
  </r>
  <r>
    <x v="18"/>
    <s v=""/>
    <x v="15"/>
    <n v="596042705"/>
  </r>
  <r>
    <x v="136"/>
    <s v=""/>
    <x v="111"/>
    <n v="594382176"/>
  </r>
  <r>
    <x v="29"/>
    <s v=""/>
    <x v="25"/>
    <n v="593777301"/>
  </r>
  <r>
    <x v="28"/>
    <s v=""/>
    <x v="0"/>
    <n v="593025420"/>
  </r>
  <r>
    <x v="88"/>
    <s v="Kim Petras"/>
    <x v="83"/>
    <n v="591285457"/>
  </r>
  <r>
    <x v="0"/>
    <s v="Ariana Grande"/>
    <x v="112"/>
    <n v="588484750"/>
  </r>
  <r>
    <x v="114"/>
    <s v=""/>
    <x v="93"/>
    <n v="584378254"/>
  </r>
  <r>
    <x v="137"/>
    <s v="Halsey, Khalid"/>
    <x v="113"/>
    <n v="583806587"/>
  </r>
  <r>
    <x v="138"/>
    <s v=""/>
    <x v="114"/>
    <n v="582781876"/>
  </r>
  <r>
    <x v="139"/>
    <s v="Bad Bunny, Julieta Venegas"/>
    <x v="115"/>
    <n v="581354380"/>
  </r>
  <r>
    <x v="24"/>
    <s v=""/>
    <x v="23"/>
    <n v="581186408"/>
  </r>
  <r>
    <x v="140"/>
    <s v="Casper Magico, Bad Bunny, Darell, Ozuna, Nicky Jam"/>
    <x v="116"/>
    <n v="580565818"/>
  </r>
  <r>
    <x v="141"/>
    <s v="Nightcrawlers, Mufasa &amp; Hypeman, Dopamine"/>
    <x v="59"/>
    <n v="577050376"/>
  </r>
  <r>
    <x v="142"/>
    <s v=""/>
    <x v="117"/>
    <n v="576772414"/>
  </r>
  <r>
    <x v="143"/>
    <s v=""/>
    <x v="118"/>
    <n v="575199816"/>
  </r>
  <r>
    <x v="144"/>
    <s v=""/>
    <x v="119"/>
    <n v="571321774"/>
  </r>
  <r>
    <x v="145"/>
    <s v="Julia Michaels"/>
    <x v="120"/>
    <n v="570566236"/>
  </r>
  <r>
    <x v="1"/>
    <s v=""/>
    <x v="1"/>
    <n v="570439539"/>
  </r>
  <r>
    <x v="146"/>
    <s v="Gabito Ballesteros, Junior H"/>
    <x v="121"/>
    <n v="564553367"/>
  </r>
  <r>
    <x v="8"/>
    <s v=""/>
    <x v="7"/>
    <n v="563585904"/>
  </r>
  <r>
    <x v="147"/>
    <s v=""/>
    <x v="114"/>
    <n v="562351625"/>
  </r>
  <r>
    <x v="148"/>
    <s v="Zara Larsson"/>
    <x v="1"/>
    <n v="562297294"/>
  </r>
  <r>
    <x v="149"/>
    <s v="Nicki Minaj, Ty Dolla $ign"/>
    <x v="122"/>
    <n v="561565071"/>
  </r>
  <r>
    <x v="150"/>
    <s v=""/>
    <x v="123"/>
    <n v="561191462"/>
  </r>
  <r>
    <x v="14"/>
    <s v="Ariana Grande"/>
    <x v="52"/>
    <n v="561157141"/>
  </r>
  <r>
    <x v="151"/>
    <s v="Drake"/>
    <x v="124"/>
    <n v="557605940"/>
  </r>
  <r>
    <x v="0"/>
    <s v="Daft Punk"/>
    <x v="21"/>
    <n v="555664285"/>
  </r>
  <r>
    <x v="152"/>
    <s v=""/>
    <x v="125"/>
    <n v="555347680"/>
  </r>
  <r>
    <x v="153"/>
    <s v=""/>
    <x v="15"/>
    <n v="555071861"/>
  </r>
  <r>
    <x v="8"/>
    <s v=""/>
    <x v="7"/>
    <n v="554678409"/>
  </r>
  <r>
    <x v="154"/>
    <s v="Central Cee"/>
    <x v="126"/>
    <n v="553546418"/>
  </r>
  <r>
    <x v="155"/>
    <s v=""/>
    <x v="127"/>
    <n v="553335810"/>
  </r>
  <r>
    <x v="16"/>
    <s v=""/>
    <x v="13"/>
    <n v="552086741"/>
  </r>
  <r>
    <x v="3"/>
    <s v=""/>
    <x v="3"/>
    <n v="550864085"/>
  </r>
  <r>
    <x v="42"/>
    <s v=""/>
    <x v="34"/>
    <n v="548930070"/>
  </r>
  <r>
    <x v="156"/>
    <s v="J Balvin, Bad Bunny"/>
    <x v="128"/>
    <n v="548583436"/>
  </r>
  <r>
    <x v="157"/>
    <s v=""/>
    <x v="3"/>
    <n v="548082651"/>
  </r>
  <r>
    <x v="31"/>
    <s v=""/>
    <x v="3"/>
    <n v="547002696"/>
  </r>
  <r>
    <x v="158"/>
    <s v=""/>
    <x v="129"/>
    <n v="546496040"/>
  </r>
  <r>
    <x v="7"/>
    <s v=""/>
    <x v="3"/>
    <n v="545746256"/>
  </r>
  <r>
    <x v="148"/>
    <s v="Sean Paul, Anne-Marie"/>
    <x v="1"/>
    <n v="543732279"/>
  </r>
  <r>
    <x v="1"/>
    <s v=""/>
    <x v="1"/>
    <n v="542572346"/>
  </r>
  <r>
    <x v="159"/>
    <s v=""/>
    <x v="130"/>
    <n v="541163031"/>
  </r>
  <r>
    <x v="160"/>
    <s v="Alessia Cara"/>
    <x v="131"/>
    <n v="540860115"/>
  </r>
  <r>
    <x v="79"/>
    <s v="21 Savage"/>
    <x v="132"/>
    <n v="540741681"/>
  </r>
  <r>
    <x v="161"/>
    <s v=""/>
    <x v="133"/>
    <n v="540023925"/>
  </r>
  <r>
    <x v="79"/>
    <s v=""/>
    <x v="71"/>
    <n v="539987334"/>
  </r>
  <r>
    <x v="0"/>
    <s v=""/>
    <x v="0"/>
    <n v="539429341"/>
  </r>
  <r>
    <x v="91"/>
    <s v="Young Thug"/>
    <x v="74"/>
    <n v="538744757"/>
  </r>
  <r>
    <x v="136"/>
    <s v=""/>
    <x v="111"/>
    <n v="536995740"/>
  </r>
  <r>
    <x v="44"/>
    <s v=""/>
    <x v="36"/>
    <n v="535964658"/>
  </r>
  <r>
    <x v="162"/>
    <s v=""/>
    <x v="134"/>
    <n v="535405134"/>
  </r>
  <r>
    <x v="163"/>
    <s v=""/>
    <x v="135"/>
    <n v="534994261"/>
  </r>
  <r>
    <x v="88"/>
    <s v=""/>
    <x v="51"/>
    <n v="533033471"/>
  </r>
  <r>
    <x v="21"/>
    <s v=""/>
    <x v="18"/>
    <n v="531518241"/>
  </r>
  <r>
    <x v="1"/>
    <s v=""/>
    <x v="1"/>
    <n v="529821512"/>
  </r>
  <r>
    <x v="164"/>
    <s v=""/>
    <x v="136"/>
    <n v="527426347"/>
  </r>
  <r>
    <x v="0"/>
    <s v="Daft Punk"/>
    <x v="21"/>
    <n v="525228198"/>
  </r>
  <r>
    <x v="37"/>
    <s v="Sam Smith, Jessie Reyez"/>
    <x v="3"/>
    <n v="525181112"/>
  </r>
  <r>
    <x v="165"/>
    <s v="Goodboys"/>
    <x v="81"/>
    <n v="524102489"/>
  </r>
  <r>
    <x v="86"/>
    <s v=""/>
    <x v="0"/>
    <n v="523787897"/>
  </r>
  <r>
    <x v="166"/>
    <s v="Drake"/>
    <x v="137"/>
    <n v="522394456"/>
  </r>
  <r>
    <x v="79"/>
    <s v=""/>
    <x v="64"/>
    <n v="521624572"/>
  </r>
  <r>
    <x v="31"/>
    <s v="Billy Ray Cyrus"/>
    <x v="3"/>
    <n v="520743203"/>
  </r>
  <r>
    <x v="167"/>
    <s v=""/>
    <x v="138"/>
    <n v="519289468"/>
  </r>
  <r>
    <x v="24"/>
    <s v=""/>
    <x v="23"/>
    <n v="517252696"/>
  </r>
  <r>
    <x v="28"/>
    <s v=""/>
    <x v="0"/>
    <n v="516283279"/>
  </r>
  <r>
    <x v="0"/>
    <s v="Playboi Carti, Madonna"/>
    <x v="112"/>
    <n v="515668834"/>
  </r>
  <r>
    <x v="28"/>
    <s v=""/>
    <x v="0"/>
    <n v="515489076"/>
  </r>
  <r>
    <x v="67"/>
    <s v="iann dior"/>
    <x v="54"/>
    <n v="514827624"/>
  </r>
  <r>
    <x v="168"/>
    <s v="Bad Bunny"/>
    <x v="139"/>
    <n v="514733218"/>
  </r>
  <r>
    <x v="16"/>
    <s v="Feid"/>
    <x v="13"/>
    <n v="513706149"/>
  </r>
  <r>
    <x v="17"/>
    <s v=""/>
    <x v="14"/>
    <n v="513053399"/>
  </r>
  <r>
    <x v="169"/>
    <s v="J Balvin"/>
    <x v="86"/>
    <n v="512987907"/>
  </r>
  <r>
    <x v="16"/>
    <s v="ROSALÍA"/>
    <x v="13"/>
    <n v="512900063"/>
  </r>
  <r>
    <x v="170"/>
    <s v=""/>
    <x v="10"/>
    <n v="512388123"/>
  </r>
  <r>
    <x v="20"/>
    <s v="Trippie Redd"/>
    <x v="17"/>
    <n v="511902114"/>
  </r>
  <r>
    <x v="20"/>
    <s v=""/>
    <x v="19"/>
    <n v="510902331"/>
  </r>
  <r>
    <x v="52"/>
    <s v=""/>
    <x v="140"/>
    <n v="510789619"/>
  </r>
  <r>
    <x v="79"/>
    <s v="Lil Durk"/>
    <x v="64"/>
    <n v="509862535"/>
  </r>
  <r>
    <x v="79"/>
    <s v="Rick Ross"/>
    <x v="0"/>
    <n v="508783617"/>
  </r>
  <r>
    <x v="171"/>
    <s v="Bad Bunny"/>
    <x v="139"/>
    <n v="508438262"/>
  </r>
  <r>
    <x v="172"/>
    <s v=""/>
    <x v="141"/>
    <n v="508099076"/>
  </r>
  <r>
    <x v="104"/>
    <s v="Rihanna, Bryson Tiller"/>
    <x v="86"/>
    <n v="506544287"/>
  </r>
  <r>
    <x v="16"/>
    <s v=""/>
    <x v="13"/>
    <n v="504372752"/>
  </r>
  <r>
    <x v="28"/>
    <s v="Justin Bieber"/>
    <x v="142"/>
    <n v="504035633"/>
  </r>
  <r>
    <x v="173"/>
    <s v=""/>
    <x v="28"/>
    <n v="503940750"/>
  </r>
  <r>
    <x v="174"/>
    <s v="Emilee"/>
    <x v="143"/>
    <n v="503910352"/>
  </r>
  <r>
    <x v="175"/>
    <s v="Quavo"/>
    <x v="83"/>
    <n v="502279002"/>
  </r>
  <r>
    <x v="176"/>
    <s v=""/>
    <x v="36"/>
    <n v="500381084"/>
  </r>
  <r>
    <x v="41"/>
    <s v=""/>
    <x v="33"/>
    <n v="498836583"/>
  </r>
  <r>
    <x v="136"/>
    <s v=""/>
    <x v="111"/>
    <n v="498584862"/>
  </r>
  <r>
    <x v="64"/>
    <s v=""/>
    <x v="6"/>
    <n v="498270410"/>
  </r>
  <r>
    <x v="177"/>
    <s v=""/>
    <x v="144"/>
    <n v="497879372"/>
  </r>
  <r>
    <x v="57"/>
    <s v=""/>
    <x v="8"/>
    <n v="497215439"/>
  </r>
  <r>
    <x v="150"/>
    <s v=""/>
    <x v="145"/>
    <n v="497087870"/>
  </r>
  <r>
    <x v="178"/>
    <s v="Marshmello"/>
    <x v="146"/>
    <n v="496149364"/>
  </r>
  <r>
    <x v="179"/>
    <s v=""/>
    <x v="84"/>
    <n v="494999870"/>
  </r>
  <r>
    <x v="117"/>
    <s v="Sia"/>
    <x v="36"/>
    <n v="494566732"/>
  </r>
  <r>
    <x v="180"/>
    <s v="Peso Pluma"/>
    <x v="66"/>
    <n v="494204874"/>
  </r>
  <r>
    <x v="181"/>
    <s v="Dua Lipa"/>
    <x v="76"/>
    <n v="493933128"/>
  </r>
  <r>
    <x v="182"/>
    <s v=""/>
    <x v="147"/>
    <n v="493252610"/>
  </r>
  <r>
    <x v="155"/>
    <s v=""/>
    <x v="148"/>
    <n v="492923966"/>
  </r>
  <r>
    <x v="183"/>
    <s v="Chino Pacas, Fuerza Regida"/>
    <x v="149"/>
    <n v="492208947"/>
  </r>
  <r>
    <x v="91"/>
    <s v="Ed Sheeran"/>
    <x v="57"/>
    <n v="491633142"/>
  </r>
  <r>
    <x v="184"/>
    <s v=""/>
    <x v="150"/>
    <n v="490705759"/>
  </r>
  <r>
    <x v="79"/>
    <s v="Wizkid, Kyla"/>
    <x v="79"/>
    <n v="490517293"/>
  </r>
  <r>
    <x v="31"/>
    <s v="Billy Ray Cyrus"/>
    <x v="3"/>
    <n v="489875519"/>
  </r>
  <r>
    <x v="24"/>
    <s v=""/>
    <x v="41"/>
    <n v="488574807"/>
  </r>
  <r>
    <x v="185"/>
    <s v="Justin Bieber"/>
    <x v="151"/>
    <n v="488230568"/>
  </r>
  <r>
    <x v="186"/>
    <s v=""/>
    <x v="152"/>
    <n v="487461780"/>
  </r>
  <r>
    <x v="187"/>
    <s v=""/>
    <x v="49"/>
    <n v="484524882"/>
  </r>
  <r>
    <x v="188"/>
    <s v="Jess Glynne, Macklemore, Dan Caplen"/>
    <x v="1"/>
    <n v="484411361"/>
  </r>
  <r>
    <x v="189"/>
    <s v=""/>
    <x v="153"/>
    <n v="483558041"/>
  </r>
  <r>
    <x v="190"/>
    <s v="J Balvin"/>
    <x v="65"/>
    <n v="483456853"/>
  </r>
  <r>
    <x v="136"/>
    <s v="Normani"/>
    <x v="36"/>
    <n v="483126319"/>
  </r>
  <r>
    <x v="54"/>
    <s v="Dua Lipa, Bad Bunny, Tainy"/>
    <x v="154"/>
    <n v="483027771"/>
  </r>
  <r>
    <x v="10"/>
    <s v="Doja Cat"/>
    <x v="155"/>
    <n v="482280122"/>
  </r>
  <r>
    <x v="191"/>
    <s v="Calvin Harris"/>
    <x v="103"/>
    <n v="481412467"/>
  </r>
  <r>
    <x v="192"/>
    <s v=""/>
    <x v="156"/>
    <n v="479665166"/>
  </r>
  <r>
    <x v="16"/>
    <s v="Rauw Alejandro"/>
    <x v="13"/>
    <n v="479414025"/>
  </r>
  <r>
    <x v="157"/>
    <s v="Rauw Alejandro"/>
    <x v="157"/>
    <n v="478330446"/>
  </r>
  <r>
    <x v="1"/>
    <s v=""/>
    <x v="1"/>
    <n v="476641105"/>
  </r>
  <r>
    <x v="193"/>
    <s v="dazy"/>
    <x v="158"/>
    <n v="473537915"/>
  </r>
  <r>
    <x v="130"/>
    <s v=""/>
    <x v="105"/>
    <n v="473041960"/>
  </r>
  <r>
    <x v="27"/>
    <s v=""/>
    <x v="24"/>
    <n v="470759844"/>
  </r>
  <r>
    <x v="172"/>
    <s v=""/>
    <x v="141"/>
    <n v="470459140"/>
  </r>
  <r>
    <x v="16"/>
    <s v="Jhayco"/>
    <x v="13"/>
    <n v="470238500"/>
  </r>
  <r>
    <x v="0"/>
    <s v=""/>
    <x v="0"/>
    <n v="469893023"/>
  </r>
  <r>
    <x v="194"/>
    <s v=""/>
    <x v="159"/>
    <n v="468625747"/>
  </r>
  <r>
    <x v="195"/>
    <s v="Metro Boomin"/>
    <x v="160"/>
    <n v="468474147"/>
  </r>
  <r>
    <x v="0"/>
    <s v="Ariana Grande"/>
    <x v="112"/>
    <n v="465444924"/>
  </r>
  <r>
    <x v="196"/>
    <s v=""/>
    <x v="155"/>
    <n v="464043121"/>
  </r>
  <r>
    <x v="96"/>
    <s v=""/>
    <x v="65"/>
    <n v="463208596"/>
  </r>
  <r>
    <x v="197"/>
    <s v=""/>
    <x v="1"/>
    <n v="463107479"/>
  </r>
  <r>
    <x v="37"/>
    <s v="Pharrell Williams, Katy Perry, Big Sean, Funk Wav"/>
    <x v="3"/>
    <n v="462389197"/>
  </r>
  <r>
    <x v="95"/>
    <s v=""/>
    <x v="161"/>
    <n v="462080101"/>
  </r>
  <r>
    <x v="198"/>
    <s v=""/>
    <x v="28"/>
    <n v="461870187"/>
  </r>
  <r>
    <x v="199"/>
    <s v="Cherish"/>
    <x v="162"/>
    <n v="461769872"/>
  </r>
  <r>
    <x v="36"/>
    <s v="Future, Don Toliver"/>
    <x v="0"/>
    <n v="461538435"/>
  </r>
  <r>
    <x v="0"/>
    <s v="Gesaffelstein"/>
    <x v="21"/>
    <n v="460695880"/>
  </r>
  <r>
    <x v="200"/>
    <s v=""/>
    <x v="163"/>
    <n v="460094990"/>
  </r>
  <r>
    <x v="201"/>
    <s v="Bad Bunny"/>
    <x v="13"/>
    <n v="460049685"/>
  </r>
  <r>
    <x v="202"/>
    <s v="Rauw Alejandro"/>
    <x v="65"/>
    <n v="459536080"/>
  </r>
  <r>
    <x v="165"/>
    <s v="Becky Hill, Goodboys"/>
    <x v="81"/>
    <n v="458741117"/>
  </r>
  <r>
    <x v="5"/>
    <s v=""/>
    <x v="5"/>
    <n v="457430169"/>
  </r>
  <r>
    <x v="203"/>
    <s v=""/>
    <x v="164"/>
    <n v="457386155"/>
  </r>
  <r>
    <x v="204"/>
    <s v=""/>
    <x v="165"/>
    <n v="457105916"/>
  </r>
  <r>
    <x v="205"/>
    <s v=""/>
    <x v="166"/>
    <n v="456690515"/>
  </r>
  <r>
    <x v="206"/>
    <s v=""/>
    <x v="167"/>
    <n v="454946681"/>
  </r>
  <r>
    <x v="79"/>
    <s v=""/>
    <x v="79"/>
    <n v="451447394"/>
  </r>
  <r>
    <x v="3"/>
    <s v=""/>
    <x v="3"/>
    <n v="451040923"/>
  </r>
  <r>
    <x v="50"/>
    <s v=""/>
    <x v="61"/>
    <n v="450015953"/>
  </r>
  <r>
    <x v="207"/>
    <s v=""/>
    <x v="168"/>
    <n v="449496630"/>
  </r>
  <r>
    <x v="208"/>
    <s v="Gunna"/>
    <x v="169"/>
    <n v="448909392"/>
  </r>
  <r>
    <x v="209"/>
    <s v=""/>
    <x v="170"/>
    <n v="448560983"/>
  </r>
  <r>
    <x v="210"/>
    <s v=""/>
    <x v="171"/>
    <n v="448180674"/>
  </r>
  <r>
    <x v="24"/>
    <s v=""/>
    <x v="23"/>
    <n v="447488884"/>
  </r>
  <r>
    <x v="147"/>
    <s v=""/>
    <x v="114"/>
    <n v="446658746"/>
  </r>
  <r>
    <x v="43"/>
    <s v=""/>
    <x v="35"/>
    <n v="445758589"/>
  </r>
  <r>
    <x v="95"/>
    <s v=""/>
    <x v="161"/>
    <n v="445236412"/>
  </r>
  <r>
    <x v="211"/>
    <s v="RAYE, D-Block Europe"/>
    <x v="59"/>
    <n v="442696994"/>
  </r>
  <r>
    <x v="212"/>
    <s v=""/>
    <x v="57"/>
    <n v="441139199"/>
  </r>
  <r>
    <x v="153"/>
    <s v="Kacey Musgraves"/>
    <x v="15"/>
    <n v="440141102"/>
  </r>
  <r>
    <x v="28"/>
    <s v=""/>
    <x v="0"/>
    <n v="439898870"/>
  </r>
  <r>
    <x v="213"/>
    <s v="Florida Georgia Line"/>
    <x v="15"/>
    <n v="439792906"/>
  </r>
  <r>
    <x v="0"/>
    <s v=""/>
    <x v="21"/>
    <n v="439293687"/>
  </r>
  <r>
    <x v="94"/>
    <s v="Ava Max"/>
    <x v="28"/>
    <n v="437304511"/>
  </r>
  <r>
    <x v="8"/>
    <s v=""/>
    <x v="7"/>
    <n v="436757540"/>
  </r>
  <r>
    <x v="214"/>
    <s v=""/>
    <x v="172"/>
    <n v="435087247"/>
  </r>
  <r>
    <x v="215"/>
    <s v=""/>
    <x v="85"/>
    <n v="432040283"/>
  </r>
  <r>
    <x v="17"/>
    <s v=""/>
    <x v="14"/>
    <n v="431404563"/>
  </r>
  <r>
    <x v="81"/>
    <s v="Juhn"/>
    <x v="173"/>
    <n v="430221400"/>
  </r>
  <r>
    <x v="216"/>
    <s v=""/>
    <x v="174"/>
    <n v="430024088"/>
  </r>
  <r>
    <x v="103"/>
    <s v=""/>
    <x v="56"/>
    <n v="427732427"/>
  </r>
  <r>
    <x v="217"/>
    <s v="Gus Dapperton"/>
    <x v="0"/>
    <n v="427392173"/>
  </r>
  <r>
    <x v="8"/>
    <s v="JID, Arcane, League of Legends"/>
    <x v="7"/>
    <n v="426802733"/>
  </r>
  <r>
    <x v="70"/>
    <s v="Latto"/>
    <x v="56"/>
    <n v="426117643"/>
  </r>
  <r>
    <x v="218"/>
    <s v=""/>
    <x v="5"/>
    <n v="425321887"/>
  </r>
  <r>
    <x v="219"/>
    <s v=""/>
    <x v="175"/>
    <n v="424365203"/>
  </r>
  <r>
    <x v="148"/>
    <s v="Demi Lovato"/>
    <x v="1"/>
    <n v="424101353"/>
  </r>
  <r>
    <x v="216"/>
    <s v=""/>
    <x v="174"/>
    <n v="424000376"/>
  </r>
  <r>
    <x v="4"/>
    <s v=""/>
    <x v="8"/>
    <n v="423121248"/>
  </r>
  <r>
    <x v="220"/>
    <s v="L.V."/>
    <x v="176"/>
    <n v="422808274"/>
  </r>
  <r>
    <x v="19"/>
    <s v=""/>
    <x v="46"/>
    <n v="421545020"/>
  </r>
  <r>
    <x v="160"/>
    <s v="Maren Morris, Grey"/>
    <x v="131"/>
    <n v="421527037"/>
  </r>
  <r>
    <x v="221"/>
    <s v="Brando"/>
    <x v="177"/>
    <n v="420504317"/>
  </r>
  <r>
    <x v="222"/>
    <s v=""/>
    <x v="178"/>
    <n v="420314822"/>
  </r>
  <r>
    <x v="136"/>
    <s v="Disclosure"/>
    <x v="111"/>
    <n v="420282616"/>
  </r>
  <r>
    <x v="46"/>
    <s v="Demi Lovato"/>
    <x v="38"/>
    <n v="418157690"/>
  </r>
  <r>
    <x v="223"/>
    <s v=""/>
    <x v="179"/>
    <n v="417174517"/>
  </r>
  <r>
    <x v="41"/>
    <s v=""/>
    <x v="33"/>
    <n v="416847354"/>
  </r>
  <r>
    <x v="224"/>
    <s v=""/>
    <x v="180"/>
    <n v="415349166"/>
  </r>
  <r>
    <x v="225"/>
    <s v="William Singe"/>
    <x v="181"/>
    <n v="414370462"/>
  </r>
  <r>
    <x v="43"/>
    <s v="The Weeknd"/>
    <x v="35"/>
    <n v="413946382"/>
  </r>
  <r>
    <x v="142"/>
    <s v=""/>
    <x v="117"/>
    <n v="413638653"/>
  </r>
  <r>
    <x v="70"/>
    <s v="Jack Harlow"/>
    <x v="56"/>
    <n v="412798895"/>
  </r>
  <r>
    <x v="226"/>
    <s v=""/>
    <x v="182"/>
    <n v="412250183"/>
  </r>
  <r>
    <x v="51"/>
    <s v="Jay Rock"/>
    <x v="34"/>
    <n v="411018135"/>
  </r>
  <r>
    <x v="227"/>
    <s v="Wisin, Jhayco"/>
    <x v="183"/>
    <n v="409903892"/>
  </r>
  <r>
    <x v="228"/>
    <s v=""/>
    <x v="184"/>
    <n v="408484215"/>
  </r>
  <r>
    <x v="229"/>
    <s v="Myke Towers"/>
    <x v="38"/>
    <n v="408392662"/>
  </r>
  <r>
    <x v="96"/>
    <s v="Carin Leon"/>
    <x v="65"/>
    <n v="407647221"/>
  </r>
  <r>
    <x v="37"/>
    <s v="Frank Ocean, Migos, Funk Wav"/>
    <x v="3"/>
    <n v="407315701"/>
  </r>
  <r>
    <x v="205"/>
    <s v=""/>
    <x v="166"/>
    <n v="406060550"/>
  </r>
  <r>
    <x v="16"/>
    <s v="Jowell &amp; Randy, Ñengo Flow"/>
    <x v="13"/>
    <n v="405534381"/>
  </r>
  <r>
    <x v="230"/>
    <s v="Peso Pluma, Gabito Ballesteros"/>
    <x v="66"/>
    <n v="405459984"/>
  </r>
  <r>
    <x v="231"/>
    <s v="DJ Nelson, Myke Towers"/>
    <x v="185"/>
    <n v="405092672"/>
  </r>
  <r>
    <x v="77"/>
    <s v=""/>
    <x v="36"/>
    <n v="405039911"/>
  </r>
  <r>
    <x v="102"/>
    <s v=""/>
    <x v="84"/>
    <n v="404690774"/>
  </r>
  <r>
    <x v="32"/>
    <s v="YoungBoy Never Broke Again"/>
    <x v="102"/>
    <n v="403657974"/>
  </r>
  <r>
    <x v="157"/>
    <s v="J Balvin, El Guincho"/>
    <x v="3"/>
    <n v="401900522"/>
  </r>
  <r>
    <x v="22"/>
    <s v="Justin Bieber"/>
    <x v="186"/>
    <n v="401880746"/>
  </r>
  <r>
    <x v="146"/>
    <s v="Natanael Cano"/>
    <x v="187"/>
    <n v="401473648"/>
  </r>
  <r>
    <x v="4"/>
    <s v=""/>
    <x v="8"/>
    <n v="401355680"/>
  </r>
  <r>
    <x v="114"/>
    <s v=""/>
    <x v="188"/>
    <n v="401156494"/>
  </r>
  <r>
    <x v="232"/>
    <s v="Robin Schulz"/>
    <x v="28"/>
    <n v="399861973"/>
  </r>
  <r>
    <x v="207"/>
    <s v="Grupo Frontera"/>
    <x v="189"/>
    <n v="399410845"/>
  </r>
  <r>
    <x v="43"/>
    <s v=""/>
    <x v="35"/>
    <n v="398164413"/>
  </r>
  <r>
    <x v="233"/>
    <s v="Bad Bunny, Sech"/>
    <x v="13"/>
    <n v="396326912"/>
  </r>
  <r>
    <x v="137"/>
    <s v="Halsey, Khalid"/>
    <x v="190"/>
    <n v="395722726"/>
  </r>
  <r>
    <x v="32"/>
    <s v=""/>
    <x v="27"/>
    <n v="394900744"/>
  </r>
  <r>
    <x v="94"/>
    <s v="Dzeko, Preme, Post Malone"/>
    <x v="165"/>
    <n v="394343157"/>
  </r>
  <r>
    <x v="16"/>
    <s v=""/>
    <x v="13"/>
    <n v="392947273"/>
  </r>
  <r>
    <x v="234"/>
    <s v=""/>
    <x v="171"/>
    <n v="389607075"/>
  </r>
  <r>
    <x v="224"/>
    <s v=""/>
    <x v="180"/>
    <n v="389223199"/>
  </r>
  <r>
    <x v="50"/>
    <s v=""/>
    <x v="38"/>
    <n v="388821456"/>
  </r>
  <r>
    <x v="51"/>
    <s v="SZA"/>
    <x v="191"/>
    <n v="388645595"/>
  </r>
  <r>
    <x v="100"/>
    <s v="Imanbek"/>
    <x v="82"/>
    <n v="386272122"/>
  </r>
  <r>
    <x v="235"/>
    <s v="Snøw"/>
    <x v="3"/>
    <n v="384882550"/>
  </r>
  <r>
    <x v="236"/>
    <s v="Alesso, Florida Georgia Line, WATT"/>
    <x v="40"/>
    <n v="382889819"/>
  </r>
  <r>
    <x v="237"/>
    <s v=""/>
    <x v="36"/>
    <n v="381181392"/>
  </r>
  <r>
    <x v="238"/>
    <s v="Travis Scott, Kid Cudi"/>
    <x v="16"/>
    <n v="380940478"/>
  </r>
  <r>
    <x v="239"/>
    <s v=""/>
    <x v="6"/>
    <n v="380720201"/>
  </r>
  <r>
    <x v="240"/>
    <s v=""/>
    <x v="56"/>
    <n v="379703027"/>
  </r>
  <r>
    <x v="165"/>
    <s v="Dermot Kennedy"/>
    <x v="62"/>
    <n v="379486906"/>
  </r>
  <r>
    <x v="241"/>
    <s v=""/>
    <x v="192"/>
    <n v="379231112"/>
  </r>
  <r>
    <x v="242"/>
    <s v="Ryan Riback"/>
    <x v="193"/>
    <n v="378596557"/>
  </r>
  <r>
    <x v="186"/>
    <s v="Drake, Tems"/>
    <x v="194"/>
    <n v="378241571"/>
  </r>
  <r>
    <x v="0"/>
    <s v=""/>
    <x v="21"/>
    <n v="377924843"/>
  </r>
  <r>
    <x v="31"/>
    <s v=""/>
    <x v="3"/>
    <n v="377792869"/>
  </r>
  <r>
    <x v="243"/>
    <s v=""/>
    <x v="195"/>
    <n v="376569603"/>
  </r>
  <r>
    <x v="244"/>
    <s v="Darell"/>
    <x v="196"/>
    <n v="375834575"/>
  </r>
  <r>
    <x v="186"/>
    <s v="Drake"/>
    <x v="194"/>
    <n v="375526537"/>
  </r>
  <r>
    <x v="245"/>
    <s v="Aitana"/>
    <x v="197"/>
    <n v="374961417"/>
  </r>
  <r>
    <x v="32"/>
    <s v="Marshmello"/>
    <x v="102"/>
    <n v="374847895"/>
  </r>
  <r>
    <x v="246"/>
    <s v="Lil Uzi Vert"/>
    <x v="198"/>
    <n v="373507156"/>
  </r>
  <r>
    <x v="68"/>
    <s v="Justin Bieber"/>
    <x v="1"/>
    <n v="373306837"/>
  </r>
  <r>
    <x v="36"/>
    <s v="Future, Chris Brown"/>
    <x v="0"/>
    <n v="373006602"/>
  </r>
  <r>
    <x v="0"/>
    <s v="JENNIE, Lily-Rose Depp"/>
    <x v="112"/>
    <n v="372862481"/>
  </r>
  <r>
    <x v="63"/>
    <s v="Drake"/>
    <x v="50"/>
    <n v="371589279"/>
  </r>
  <r>
    <x v="140"/>
    <s v="J Balvin, Bad Bunny"/>
    <x v="199"/>
    <n v="371254425"/>
  </r>
  <r>
    <x v="142"/>
    <s v="Troye Sivan"/>
    <x v="117"/>
    <n v="370742739"/>
  </r>
  <r>
    <x v="112"/>
    <s v="Jung Kook, BTS"/>
    <x v="28"/>
    <n v="370287362"/>
  </r>
  <r>
    <x v="36"/>
    <s v="Travis Scott, Young Thug"/>
    <x v="0"/>
    <n v="369717137"/>
  </r>
  <r>
    <x v="70"/>
    <s v=""/>
    <x v="56"/>
    <n v="369098773"/>
  </r>
  <r>
    <x v="247"/>
    <s v=""/>
    <x v="200"/>
    <n v="367966603"/>
  </r>
  <r>
    <x v="77"/>
    <s v=""/>
    <x v="3"/>
    <n v="367963333"/>
  </r>
  <r>
    <x v="20"/>
    <s v=""/>
    <x v="17"/>
    <n v="367778120"/>
  </r>
  <r>
    <x v="248"/>
    <s v=""/>
    <x v="66"/>
    <n v="366979516"/>
  </r>
  <r>
    <x v="249"/>
    <s v="Lil Yachty"/>
    <x v="201"/>
    <n v="365725976"/>
  </r>
  <r>
    <x v="40"/>
    <s v="SZA"/>
    <x v="32"/>
    <n v="364119973"/>
  </r>
  <r>
    <x v="64"/>
    <s v=""/>
    <x v="6"/>
    <n v="364012000"/>
  </r>
  <r>
    <x v="104"/>
    <s v="Drake"/>
    <x v="202"/>
    <n v="363707607"/>
  </r>
  <r>
    <x v="43"/>
    <s v="SZA"/>
    <x v="35"/>
    <n v="363116541"/>
  </r>
  <r>
    <x v="250"/>
    <s v=""/>
    <x v="0"/>
    <n v="361967228"/>
  </r>
  <r>
    <x v="244"/>
    <s v="Daddy Yankee, J Balvin, ROSALÍA, Farruko"/>
    <x v="203"/>
    <n v="360902838"/>
  </r>
  <r>
    <x v="103"/>
    <s v="Halsey"/>
    <x v="56"/>
    <n v="360863018"/>
  </r>
  <r>
    <x v="186"/>
    <s v="Drake"/>
    <x v="194"/>
    <n v="359021893"/>
  </r>
  <r>
    <x v="27"/>
    <s v="Chance the Rapper"/>
    <x v="24"/>
    <n v="358694405"/>
  </r>
  <r>
    <x v="179"/>
    <s v=""/>
    <x v="84"/>
    <n v="358676525"/>
  </r>
  <r>
    <x v="251"/>
    <s v="Grupo Frontera"/>
    <x v="204"/>
    <n v="358112601"/>
  </r>
  <r>
    <x v="51"/>
    <s v=""/>
    <x v="34"/>
    <n v="357834761"/>
  </r>
  <r>
    <x v="19"/>
    <s v="HVME"/>
    <x v="46"/>
    <n v="357822888"/>
  </r>
  <r>
    <x v="19"/>
    <s v="Playboi Carti"/>
    <x v="46"/>
    <n v="356863532"/>
  </r>
  <r>
    <x v="152"/>
    <s v=""/>
    <x v="125"/>
    <n v="356682908"/>
  </r>
  <r>
    <x v="42"/>
    <s v="Ed Sheeran"/>
    <x v="34"/>
    <n v="355747971"/>
  </r>
  <r>
    <x v="252"/>
    <s v=""/>
    <x v="205"/>
    <n v="355367964"/>
  </r>
  <r>
    <x v="57"/>
    <s v=""/>
    <x v="8"/>
    <n v="355050626"/>
  </r>
  <r>
    <x v="121"/>
    <s v="Whitney Houston"/>
    <x v="206"/>
    <n v="354931514"/>
  </r>
  <r>
    <x v="79"/>
    <s v=""/>
    <x v="71"/>
    <n v="354736338"/>
  </r>
  <r>
    <x v="253"/>
    <s v="Cheat Codes, CADE"/>
    <x v="99"/>
    <n v="354403228"/>
  </r>
  <r>
    <x v="119"/>
    <s v="KAROL G"/>
    <x v="207"/>
    <n v="353903896"/>
  </r>
  <r>
    <x v="202"/>
    <s v="Maluma"/>
    <x v="65"/>
    <n v="353496298"/>
  </r>
  <r>
    <x v="254"/>
    <s v="6ix9ine"/>
    <x v="208"/>
    <n v="353278785"/>
  </r>
  <r>
    <x v="28"/>
    <s v=""/>
    <x v="0"/>
    <n v="353272017"/>
  </r>
  <r>
    <x v="20"/>
    <s v=""/>
    <x v="17"/>
    <n v="352970058"/>
  </r>
  <r>
    <x v="15"/>
    <s v=""/>
    <x v="12"/>
    <n v="352829875"/>
  </r>
  <r>
    <x v="206"/>
    <s v=""/>
    <x v="167"/>
    <n v="352156501"/>
  </r>
  <r>
    <x v="255"/>
    <s v="NATTI NATASHA"/>
    <x v="65"/>
    <n v="351433215"/>
  </r>
  <r>
    <x v="102"/>
    <s v=""/>
    <x v="84"/>
    <n v="350076959"/>
  </r>
  <r>
    <x v="38"/>
    <s v=""/>
    <x v="30"/>
    <n v="349204717"/>
  </r>
  <r>
    <x v="251"/>
    <s v="Marshmello"/>
    <x v="204"/>
    <n v="348877795"/>
  </r>
  <r>
    <x v="8"/>
    <s v="JID, Arcane, League of Legends"/>
    <x v="7"/>
    <n v="347773062"/>
  </r>
  <r>
    <x v="16"/>
    <s v=""/>
    <x v="13"/>
    <n v="347083812"/>
  </r>
  <r>
    <x v="256"/>
    <s v="Ice Spice, Aqua"/>
    <x v="28"/>
    <n v="346503881"/>
  </r>
  <r>
    <x v="257"/>
    <s v="Topic, A7S"/>
    <x v="81"/>
    <n v="344772188"/>
  </r>
  <r>
    <x v="16"/>
    <s v="Tony Dize"/>
    <x v="13"/>
    <n v="344412193"/>
  </r>
  <r>
    <x v="114"/>
    <s v="Lil Tjay"/>
    <x v="93"/>
    <n v="344297250"/>
  </r>
  <r>
    <x v="85"/>
    <s v="Justin Bieber"/>
    <x v="209"/>
    <n v="344154452"/>
  </r>
  <r>
    <x v="258"/>
    <s v="Diplo, Swae Lee"/>
    <x v="5"/>
    <n v="342384804"/>
  </r>
  <r>
    <x v="79"/>
    <s v=""/>
    <x v="71"/>
    <n v="341706853"/>
  </r>
  <r>
    <x v="32"/>
    <s v=""/>
    <x v="102"/>
    <n v="341196745"/>
  </r>
  <r>
    <x v="4"/>
    <s v=""/>
    <x v="4"/>
    <n v="341165272"/>
  </r>
  <r>
    <x v="259"/>
    <s v=""/>
    <x v="210"/>
    <n v="340957078"/>
  </r>
  <r>
    <x v="260"/>
    <s v=""/>
    <x v="15"/>
    <n v="339921770"/>
  </r>
  <r>
    <x v="17"/>
    <s v=""/>
    <x v="14"/>
    <n v="338795551"/>
  </r>
  <r>
    <x v="64"/>
    <s v=""/>
    <x v="28"/>
    <n v="338424689"/>
  </r>
  <r>
    <x v="261"/>
    <s v="Nicki Minaj, Murda Beatz"/>
    <x v="211"/>
    <n v="338336204"/>
  </r>
  <r>
    <x v="262"/>
    <s v="B. Swanson Quartet"/>
    <x v="135"/>
    <n v="338108854"/>
  </r>
  <r>
    <x v="168"/>
    <s v="Grupo Firme"/>
    <x v="212"/>
    <n v="337715834"/>
  </r>
  <r>
    <x v="263"/>
    <s v="Ozuna, Wisin"/>
    <x v="3"/>
    <n v="337326802"/>
  </r>
  <r>
    <x v="59"/>
    <s v=""/>
    <x v="28"/>
    <n v="336084126"/>
  </r>
  <r>
    <x v="51"/>
    <s v="Zacari"/>
    <x v="34"/>
    <n v="335855240"/>
  </r>
  <r>
    <x v="264"/>
    <s v=""/>
    <x v="81"/>
    <n v="335307150"/>
  </r>
  <r>
    <x v="1"/>
    <s v="Beyoncé"/>
    <x v="1"/>
    <n v="335158647"/>
  </r>
  <r>
    <x v="1"/>
    <s v="Camila Cabello, Cardi B"/>
    <x v="1"/>
    <n v="334701158"/>
  </r>
  <r>
    <x v="224"/>
    <s v="Rita Ora"/>
    <x v="180"/>
    <n v="334425361"/>
  </r>
  <r>
    <x v="19"/>
    <s v=""/>
    <x v="16"/>
    <n v="333763000"/>
  </r>
  <r>
    <x v="265"/>
    <s v="Lil Pump"/>
    <x v="213"/>
    <n v="333062937"/>
  </r>
  <r>
    <x v="205"/>
    <s v=""/>
    <x v="166"/>
    <n v="332840904"/>
  </r>
  <r>
    <x v="85"/>
    <s v="J Balvin, Tyga"/>
    <x v="214"/>
    <n v="332662642"/>
  </r>
  <r>
    <x v="28"/>
    <s v=""/>
    <x v="0"/>
    <n v="332325551"/>
  </r>
  <r>
    <x v="2"/>
    <s v=""/>
    <x v="2"/>
    <n v="330784404"/>
  </r>
  <r>
    <x v="29"/>
    <s v=""/>
    <x v="25"/>
    <n v="330743458"/>
  </r>
  <r>
    <x v="24"/>
    <s v=""/>
    <x v="23"/>
    <n v="329925388"/>
  </r>
  <r>
    <x v="50"/>
    <s v=""/>
    <x v="38"/>
    <n v="329722532"/>
  </r>
  <r>
    <x v="266"/>
    <s v=""/>
    <x v="215"/>
    <n v="329553281"/>
  </r>
  <r>
    <x v="27"/>
    <s v="BloodPop®"/>
    <x v="216"/>
    <n v="329306934"/>
  </r>
  <r>
    <x v="79"/>
    <s v="Yeat"/>
    <x v="217"/>
    <n v="329087902"/>
  </r>
  <r>
    <x v="129"/>
    <s v=""/>
    <x v="38"/>
    <n v="329021065"/>
  </r>
  <r>
    <x v="267"/>
    <s v=""/>
    <x v="15"/>
    <n v="328817483"/>
  </r>
  <r>
    <x v="40"/>
    <s v="Wiz Khalifa"/>
    <x v="32"/>
    <n v="328112360"/>
  </r>
  <r>
    <x v="268"/>
    <s v=""/>
    <x v="65"/>
    <n v="327618324"/>
  </r>
  <r>
    <x v="269"/>
    <s v="Roddy Ricch"/>
    <x v="218"/>
    <n v="327609522"/>
  </r>
  <r>
    <x v="32"/>
    <s v=""/>
    <x v="27"/>
    <n v="327566382"/>
  </r>
  <r>
    <x v="101"/>
    <s v=""/>
    <x v="5"/>
    <n v="327393680"/>
  </r>
  <r>
    <x v="192"/>
    <s v="Dj Yo!, AX'EL"/>
    <x v="219"/>
    <n v="327263732"/>
  </r>
  <r>
    <x v="270"/>
    <s v=""/>
    <x v="0"/>
    <n v="326794641"/>
  </r>
  <r>
    <x v="149"/>
    <s v=""/>
    <x v="28"/>
    <n v="326194123"/>
  </r>
  <r>
    <x v="31"/>
    <s v="Jack Harlow"/>
    <x v="3"/>
    <n v="325698091"/>
  </r>
  <r>
    <x v="0"/>
    <s v=""/>
    <x v="21"/>
    <n v="325515161"/>
  </r>
  <r>
    <x v="79"/>
    <s v="21 Savage, Project Pat"/>
    <x v="64"/>
    <n v="324393523"/>
  </r>
  <r>
    <x v="79"/>
    <s v=""/>
    <x v="79"/>
    <n v="324163053"/>
  </r>
  <r>
    <x v="13"/>
    <s v="Camila Cabello"/>
    <x v="10"/>
    <n v="323383320"/>
  </r>
  <r>
    <x v="30"/>
    <s v="Manuel Turizo"/>
    <x v="65"/>
    <n v="323263901"/>
  </r>
  <r>
    <x v="265"/>
    <s v=""/>
    <x v="220"/>
    <n v="322744401"/>
  </r>
  <r>
    <x v="271"/>
    <s v=""/>
    <x v="221"/>
    <n v="322680564"/>
  </r>
  <r>
    <x v="130"/>
    <s v="Farruko"/>
    <x v="222"/>
    <n v="322346777"/>
  </r>
  <r>
    <x v="129"/>
    <s v="ATL Jacob"/>
    <x v="38"/>
    <n v="322326340"/>
  </r>
  <r>
    <x v="214"/>
    <s v=""/>
    <x v="172"/>
    <n v="321667090"/>
  </r>
  <r>
    <x v="92"/>
    <s v="Manuel Turizo"/>
    <x v="223"/>
    <n v="321110284"/>
  </r>
  <r>
    <x v="103"/>
    <s v=""/>
    <x v="56"/>
    <n v="320878246"/>
  </r>
  <r>
    <x v="18"/>
    <s v=""/>
    <x v="15"/>
    <n v="320153517"/>
  </r>
  <r>
    <x v="272"/>
    <s v="Demi Lovato"/>
    <x v="20"/>
    <n v="320021915"/>
  </r>
  <r>
    <x v="273"/>
    <s v="Ozuna"/>
    <x v="224"/>
    <n v="319986769"/>
  </r>
  <r>
    <x v="160"/>
    <s v="Maren Morris, Grey"/>
    <x v="131"/>
    <n v="319749277"/>
  </r>
  <r>
    <x v="274"/>
    <s v="Camila Cabello"/>
    <x v="225"/>
    <n v="318997516"/>
  </r>
  <r>
    <x v="168"/>
    <s v="Bad Bunny"/>
    <x v="212"/>
    <n v="318937584"/>
  </r>
  <r>
    <x v="275"/>
    <s v="070 Shake"/>
    <x v="226"/>
    <n v="318469813"/>
  </r>
  <r>
    <x v="276"/>
    <s v=""/>
    <x v="3"/>
    <n v="318340781"/>
  </r>
  <r>
    <x v="50"/>
    <s v=""/>
    <x v="91"/>
    <n v="317863247"/>
  </r>
  <r>
    <x v="27"/>
    <s v=""/>
    <x v="24"/>
    <n v="317676850"/>
  </r>
  <r>
    <x v="129"/>
    <s v=""/>
    <x v="38"/>
    <n v="316957596"/>
  </r>
  <r>
    <x v="27"/>
    <s v="benny blanco"/>
    <x v="227"/>
    <n v="316694792"/>
  </r>
  <r>
    <x v="277"/>
    <s v=""/>
    <x v="228"/>
    <n v="316685162"/>
  </r>
  <r>
    <x v="103"/>
    <s v=""/>
    <x v="56"/>
    <n v="316545016"/>
  </r>
  <r>
    <x v="233"/>
    <s v="Feid"/>
    <x v="13"/>
    <n v="316445866"/>
  </r>
  <r>
    <x v="215"/>
    <s v=""/>
    <x v="85"/>
    <n v="315808037"/>
  </r>
  <r>
    <x v="17"/>
    <s v=""/>
    <x v="14"/>
    <n v="315056400"/>
  </r>
  <r>
    <x v="8"/>
    <s v="JID, Arcane, League of Legends"/>
    <x v="229"/>
    <n v="313016395"/>
  </r>
  <r>
    <x v="278"/>
    <s v="Junior H"/>
    <x v="230"/>
    <n v="312937894"/>
  </r>
  <r>
    <x v="91"/>
    <s v=""/>
    <x v="74"/>
    <n v="311391244"/>
  </r>
  <r>
    <x v="16"/>
    <s v=""/>
    <x v="13"/>
    <n v="310932760"/>
  </r>
  <r>
    <x v="130"/>
    <s v="Anuel AA"/>
    <x v="105"/>
    <n v="310738879"/>
  </r>
  <r>
    <x v="94"/>
    <s v="KAROL G"/>
    <x v="28"/>
    <n v="310495240"/>
  </r>
  <r>
    <x v="279"/>
    <s v=""/>
    <x v="231"/>
    <n v="310371402"/>
  </r>
  <r>
    <x v="24"/>
    <s v=""/>
    <x v="23"/>
    <n v="307940894"/>
  </r>
  <r>
    <x v="280"/>
    <s v=""/>
    <x v="153"/>
    <n v="307263422"/>
  </r>
  <r>
    <x v="77"/>
    <s v="Dua Lipa"/>
    <x v="36"/>
    <n v="307008309"/>
  </r>
  <r>
    <x v="281"/>
    <s v=""/>
    <x v="18"/>
    <n v="306961058"/>
  </r>
  <r>
    <x v="38"/>
    <s v=""/>
    <x v="30"/>
    <n v="306908859"/>
  </r>
  <r>
    <x v="3"/>
    <s v=""/>
    <x v="3"/>
    <n v="305243911"/>
  </r>
  <r>
    <x v="91"/>
    <s v="DaBaby"/>
    <x v="74"/>
    <n v="304603848"/>
  </r>
  <r>
    <x v="224"/>
    <s v="Sandro Cavazza"/>
    <x v="180"/>
    <n v="303656390"/>
  </r>
  <r>
    <x v="92"/>
    <s v=""/>
    <x v="75"/>
    <n v="303506679"/>
  </r>
  <r>
    <x v="282"/>
    <s v=""/>
    <x v="232"/>
    <n v="302451498"/>
  </r>
  <r>
    <x v="10"/>
    <s v="The Weeknd"/>
    <x v="0"/>
    <n v="301860377"/>
  </r>
  <r>
    <x v="23"/>
    <s v="Peso Pluma"/>
    <x v="22"/>
    <n v="300763502"/>
  </r>
  <r>
    <x v="251"/>
    <s v=""/>
    <x v="204"/>
    <n v="300595420"/>
  </r>
  <r>
    <x v="225"/>
    <s v="Jack &amp; Jack"/>
    <x v="233"/>
    <n v="300252108"/>
  </r>
  <r>
    <x v="9"/>
    <s v=""/>
    <x v="3"/>
    <n v="299994541"/>
  </r>
  <r>
    <x v="4"/>
    <s v=""/>
    <x v="8"/>
    <n v="299886818"/>
  </r>
  <r>
    <x v="283"/>
    <s v="Daddy Yankee, Bad Bunny"/>
    <x v="234"/>
    <n v="299148450"/>
  </r>
  <r>
    <x v="96"/>
    <s v=""/>
    <x v="65"/>
    <n v="299132707"/>
  </r>
  <r>
    <x v="41"/>
    <s v=""/>
    <x v="33"/>
    <n v="298751254"/>
  </r>
  <r>
    <x v="284"/>
    <s v="Maria Becerra"/>
    <x v="65"/>
    <n v="297504390"/>
  </r>
  <r>
    <x v="54"/>
    <s v="Maria Becerra"/>
    <x v="235"/>
    <n v="297338495"/>
  </r>
  <r>
    <x v="285"/>
    <s v="Descemer Bueno, Zion &amp; Lennox"/>
    <x v="236"/>
    <n v="297281298"/>
  </r>
  <r>
    <x v="286"/>
    <s v=""/>
    <x v="10"/>
    <n v="296900050"/>
  </r>
  <r>
    <x v="59"/>
    <s v=""/>
    <x v="237"/>
    <n v="296740960"/>
  </r>
  <r>
    <x v="287"/>
    <s v=""/>
    <x v="238"/>
    <n v="296423695"/>
  </r>
  <r>
    <x v="288"/>
    <s v=""/>
    <x v="3"/>
    <n v="296263724"/>
  </r>
  <r>
    <x v="6"/>
    <s v=""/>
    <x v="6"/>
    <n v="294813758"/>
  </r>
  <r>
    <x v="20"/>
    <s v="Lil Pump, Swae Lee, Maluma"/>
    <x v="15"/>
    <n v="294767929"/>
  </r>
  <r>
    <x v="10"/>
    <s v=""/>
    <x v="155"/>
    <n v="294652788"/>
  </r>
  <r>
    <x v="289"/>
    <s v="Milo j"/>
    <x v="239"/>
    <n v="293767640"/>
  </r>
  <r>
    <x v="290"/>
    <s v=""/>
    <x v="0"/>
    <n v="293373630"/>
  </r>
  <r>
    <x v="291"/>
    <s v="Chris Brown"/>
    <x v="240"/>
    <n v="293217637"/>
  </r>
  <r>
    <x v="96"/>
    <s v=""/>
    <x v="65"/>
    <n v="293073525"/>
  </r>
  <r>
    <x v="54"/>
    <s v=""/>
    <x v="38"/>
    <n v="292544040"/>
  </r>
  <r>
    <x v="292"/>
    <s v=""/>
    <x v="241"/>
    <n v="292441745"/>
  </r>
  <r>
    <x v="232"/>
    <s v=""/>
    <x v="28"/>
    <n v="292260155"/>
  </r>
  <r>
    <x v="293"/>
    <s v="Skepta"/>
    <x v="242"/>
    <n v="291859638"/>
  </r>
  <r>
    <x v="22"/>
    <s v="Anne-Marie, Coi Leray"/>
    <x v="20"/>
    <n v="291541518"/>
  </r>
  <r>
    <x v="139"/>
    <s v="Anuel AA, Ozuna"/>
    <x v="243"/>
    <n v="291103173"/>
  </r>
  <r>
    <x v="181"/>
    <s v="Troye Sivan"/>
    <x v="76"/>
    <n v="290601751"/>
  </r>
  <r>
    <x v="61"/>
    <s v=""/>
    <x v="49"/>
    <n v="290515461"/>
  </r>
  <r>
    <x v="43"/>
    <s v=""/>
    <x v="35"/>
    <n v="290292407"/>
  </r>
  <r>
    <x v="294"/>
    <s v="Bad Bunny"/>
    <x v="13"/>
    <n v="289980728"/>
  </r>
  <r>
    <x v="295"/>
    <s v="Lenny Tavárez, Chencho Corleone, Juhn, Dímelo Flow"/>
    <x v="203"/>
    <n v="289461144"/>
  </r>
  <r>
    <x v="3"/>
    <s v=""/>
    <x v="3"/>
    <n v="288826120"/>
  </r>
  <r>
    <x v="71"/>
    <s v=""/>
    <x v="244"/>
    <n v="288301814"/>
  </r>
  <r>
    <x v="190"/>
    <s v="Ozuna"/>
    <x v="65"/>
    <n v="288089804"/>
  </r>
  <r>
    <x v="64"/>
    <s v="Cardi B"/>
    <x v="28"/>
    <n v="288004994"/>
  </r>
  <r>
    <x v="296"/>
    <s v="WILLOW, Tyler Cole"/>
    <x v="245"/>
    <n v="287702449"/>
  </r>
  <r>
    <x v="10"/>
    <s v=""/>
    <x v="0"/>
    <n v="287524200"/>
  </r>
  <r>
    <x v="171"/>
    <s v="Sech, Dímelo Flow"/>
    <x v="139"/>
    <n v="287514447"/>
  </r>
  <r>
    <x v="146"/>
    <s v=""/>
    <x v="246"/>
    <n v="287509626"/>
  </r>
  <r>
    <x v="1"/>
    <s v=""/>
    <x v="1"/>
    <n v="286542973"/>
  </r>
  <r>
    <x v="297"/>
    <s v=""/>
    <x v="247"/>
    <n v="286435338"/>
  </r>
  <r>
    <x v="208"/>
    <s v="Drake"/>
    <x v="248"/>
    <n v="285945126"/>
  </r>
  <r>
    <x v="298"/>
    <s v=""/>
    <x v="249"/>
    <n v="285516533"/>
  </r>
  <r>
    <x v="299"/>
    <s v="Yoko Ono"/>
    <x v="250"/>
    <n v="284858216"/>
  </r>
  <r>
    <x v="29"/>
    <s v=""/>
    <x v="25"/>
    <n v="284344587"/>
  </r>
  <r>
    <x v="179"/>
    <s v=""/>
    <x v="84"/>
    <n v="284306107"/>
  </r>
  <r>
    <x v="140"/>
    <s v="Anuel AA, Myke Towers, Brray, Juanka"/>
    <x v="116"/>
    <n v="284301504"/>
  </r>
  <r>
    <x v="63"/>
    <s v="Young Thug"/>
    <x v="251"/>
    <n v="284236722"/>
  </r>
  <r>
    <x v="54"/>
    <s v="Bad Bunny"/>
    <x v="44"/>
    <n v="283948167"/>
  </r>
  <r>
    <x v="300"/>
    <s v=""/>
    <x v="3"/>
    <n v="283533832"/>
  </r>
  <r>
    <x v="202"/>
    <s v="Ozuna"/>
    <x v="65"/>
    <n v="283481699"/>
  </r>
  <r>
    <x v="301"/>
    <s v="Ozuna"/>
    <x v="65"/>
    <n v="282900214"/>
  </r>
  <r>
    <x v="302"/>
    <s v=""/>
    <x v="252"/>
    <n v="282867074"/>
  </r>
  <r>
    <x v="112"/>
    <s v="Jung Kook, BTS"/>
    <x v="28"/>
    <n v="282583791"/>
  </r>
  <r>
    <x v="37"/>
    <s v="Rag'n'Bone Man"/>
    <x v="3"/>
    <n v="282213371"/>
  </r>
  <r>
    <x v="303"/>
    <s v="Offset, Travis Scott"/>
    <x v="28"/>
    <n v="281786572"/>
  </r>
  <r>
    <x v="79"/>
    <s v="Future, Young Thug"/>
    <x v="64"/>
    <n v="281454254"/>
  </r>
  <r>
    <x v="112"/>
    <s v=""/>
    <x v="92"/>
    <n v="281198228"/>
  </r>
  <r>
    <x v="80"/>
    <s v=""/>
    <x v="65"/>
    <n v="281044084"/>
  </r>
  <r>
    <x v="255"/>
    <s v="Bad Bunny"/>
    <x v="253"/>
    <n v="280960035"/>
  </r>
  <r>
    <x v="148"/>
    <s v="Julia Michaels"/>
    <x v="1"/>
    <n v="280466909"/>
  </r>
  <r>
    <x v="112"/>
    <s v=""/>
    <x v="28"/>
    <n v="280187138"/>
  </r>
  <r>
    <x v="304"/>
    <s v="J Balvin"/>
    <x v="254"/>
    <n v="280150549"/>
  </r>
  <r>
    <x v="305"/>
    <s v=""/>
    <x v="255"/>
    <n v="279796044"/>
  </r>
  <r>
    <x v="178"/>
    <s v=""/>
    <x v="85"/>
    <n v="279364987"/>
  </r>
  <r>
    <x v="8"/>
    <s v=""/>
    <x v="7"/>
    <n v="279083790"/>
  </r>
  <r>
    <x v="92"/>
    <s v=""/>
    <x v="223"/>
    <n v="279060284"/>
  </r>
  <r>
    <x v="97"/>
    <s v=""/>
    <x v="78"/>
    <n v="278981519"/>
  </r>
  <r>
    <x v="80"/>
    <s v=""/>
    <x v="65"/>
    <n v="277982929"/>
  </r>
  <r>
    <x v="306"/>
    <s v=""/>
    <x v="110"/>
    <n v="277163329"/>
  </r>
  <r>
    <x v="43"/>
    <s v=""/>
    <x v="35"/>
    <n v="276938241"/>
  </r>
  <r>
    <x v="307"/>
    <s v=""/>
    <x v="3"/>
    <n v="276728836"/>
  </r>
  <r>
    <x v="308"/>
    <s v=""/>
    <x v="110"/>
    <n v="276629593"/>
  </r>
  <r>
    <x v="309"/>
    <s v="The Weeknd"/>
    <x v="0"/>
    <n v="275782412"/>
  </r>
  <r>
    <x v="310"/>
    <s v="J Balvin, Ozuna, Arcángel"/>
    <x v="38"/>
    <n v="275609604"/>
  </r>
  <r>
    <x v="30"/>
    <s v="Halsey"/>
    <x v="143"/>
    <n v="275592897"/>
  </r>
  <r>
    <x v="311"/>
    <s v=""/>
    <x v="256"/>
    <n v="275374562"/>
  </r>
  <r>
    <x v="312"/>
    <s v=""/>
    <x v="33"/>
    <n v="275006495"/>
  </r>
  <r>
    <x v="256"/>
    <s v=""/>
    <x v="0"/>
    <n v="274555823"/>
  </r>
  <r>
    <x v="43"/>
    <s v=""/>
    <x v="28"/>
    <n v="274409282"/>
  </r>
  <r>
    <x v="30"/>
    <s v="CHVRCHES"/>
    <x v="257"/>
    <n v="274105542"/>
  </r>
  <r>
    <x v="16"/>
    <s v="Prince Royce, J Balvin, Mambo Kingz, DJ Luian"/>
    <x v="258"/>
    <n v="273936566"/>
  </r>
  <r>
    <x v="58"/>
    <s v="Rauw Alejandro, Myke Towers"/>
    <x v="47"/>
    <n v="273748687"/>
  </r>
  <r>
    <x v="190"/>
    <s v=""/>
    <x v="65"/>
    <n v="273701642"/>
  </r>
  <r>
    <x v="136"/>
    <s v=""/>
    <x v="111"/>
    <n v="272573920"/>
  </r>
  <r>
    <x v="313"/>
    <s v=""/>
    <x v="15"/>
    <n v="272474115"/>
  </r>
  <r>
    <x v="120"/>
    <s v=""/>
    <x v="97"/>
    <n v="271243697"/>
  </r>
  <r>
    <x v="314"/>
    <s v="Bebe Rexha, Digital Farm Animals"/>
    <x v="118"/>
    <n v="271143305"/>
  </r>
  <r>
    <x v="18"/>
    <s v=""/>
    <x v="15"/>
    <n v="270872603"/>
  </r>
  <r>
    <x v="315"/>
    <s v=""/>
    <x v="1"/>
    <n v="270635844"/>
  </r>
  <r>
    <x v="316"/>
    <s v="Jason Derulo, De La Ghetto"/>
    <x v="66"/>
    <n v="270370249"/>
  </r>
  <r>
    <x v="317"/>
    <s v=""/>
    <x v="15"/>
    <n v="269979724"/>
  </r>
  <r>
    <x v="4"/>
    <s v=""/>
    <x v="8"/>
    <n v="269837815"/>
  </r>
  <r>
    <x v="43"/>
    <s v=""/>
    <x v="35"/>
    <n v="269079205"/>
  </r>
  <r>
    <x v="42"/>
    <s v="Dina Rae"/>
    <x v="34"/>
    <n v="268941873"/>
  </r>
  <r>
    <x v="28"/>
    <s v=""/>
    <x v="0"/>
    <n v="268508104"/>
  </r>
  <r>
    <x v="79"/>
    <s v="Lil Baby"/>
    <x v="64"/>
    <n v="268336836"/>
  </r>
  <r>
    <x v="318"/>
    <s v="Mauro Castillo, Adassa, Rhenzy Feliz, Diane Guerrero, Stephanie Beatriz, Encanto - Cast"/>
    <x v="259"/>
    <n v="267949875"/>
  </r>
  <r>
    <x v="47"/>
    <s v=""/>
    <x v="3"/>
    <n v="267901089"/>
  </r>
  <r>
    <x v="319"/>
    <s v=""/>
    <x v="180"/>
    <n v="267349885"/>
  </r>
  <r>
    <x v="320"/>
    <s v=""/>
    <x v="260"/>
    <n v="267165039"/>
  </r>
  <r>
    <x v="24"/>
    <s v=""/>
    <x v="23"/>
    <n v="267142468"/>
  </r>
  <r>
    <x v="321"/>
    <s v="Mambo Kingz, Anuel AA, Nicky Jam, Darell, Brytiago"/>
    <x v="258"/>
    <n v="267074325"/>
  </r>
  <r>
    <x v="322"/>
    <s v="Miggy Dela Rosa"/>
    <x v="62"/>
    <n v="266589180"/>
  </r>
  <r>
    <x v="16"/>
    <s v=""/>
    <x v="13"/>
    <n v="265838421"/>
  </r>
  <r>
    <x v="255"/>
    <s v="KAROL G"/>
    <x v="253"/>
    <n v="265344730"/>
  </r>
  <r>
    <x v="47"/>
    <s v=""/>
    <x v="3"/>
    <n v="264898638"/>
  </r>
  <r>
    <x v="323"/>
    <s v=""/>
    <x v="15"/>
    <n v="264169742"/>
  </r>
  <r>
    <x v="254"/>
    <s v=""/>
    <x v="208"/>
    <n v="264095621"/>
  </r>
  <r>
    <x v="28"/>
    <s v=""/>
    <x v="0"/>
    <n v="263725157"/>
  </r>
  <r>
    <x v="96"/>
    <s v="Nego do Borel"/>
    <x v="65"/>
    <n v="263304636"/>
  </r>
  <r>
    <x v="40"/>
    <s v="Kendrick Lamar"/>
    <x v="32"/>
    <n v="262903680"/>
  </r>
  <r>
    <x v="182"/>
    <s v=""/>
    <x v="147"/>
    <n v="262206780"/>
  </r>
  <r>
    <x v="179"/>
    <s v="Tory Lanez, DaBaby, Lil Wayne"/>
    <x v="84"/>
    <n v="261983752"/>
  </r>
  <r>
    <x v="324"/>
    <s v=""/>
    <x v="231"/>
    <n v="261777805"/>
  </r>
  <r>
    <x v="325"/>
    <s v=""/>
    <x v="261"/>
    <n v="261324295"/>
  </r>
  <r>
    <x v="100"/>
    <s v="Imanbek"/>
    <x v="82"/>
    <n v="261228064"/>
  </r>
  <r>
    <x v="10"/>
    <s v="Ty Dolla $ign"/>
    <x v="0"/>
    <n v="261224374"/>
  </r>
  <r>
    <x v="244"/>
    <s v="Ozuna, Anuel AA, Darell, Nicky Jam"/>
    <x v="203"/>
    <n v="260935748"/>
  </r>
  <r>
    <x v="326"/>
    <s v="Grupo Frontera"/>
    <x v="262"/>
    <n v="260749860"/>
  </r>
  <r>
    <x v="327"/>
    <s v=""/>
    <x v="49"/>
    <n v="260673983"/>
  </r>
  <r>
    <x v="328"/>
    <s v="The Fontane Sisters, Mitchell Ayres &amp; His Orchestra"/>
    <x v="36"/>
    <n v="260466659"/>
  </r>
  <r>
    <x v="79"/>
    <s v="Sexyy Red, SZA"/>
    <x v="217"/>
    <n v="260026645"/>
  </r>
  <r>
    <x v="329"/>
    <s v="Halsey"/>
    <x v="263"/>
    <n v="259992115"/>
  </r>
  <r>
    <x v="330"/>
    <s v=""/>
    <x v="264"/>
    <n v="259979538"/>
  </r>
  <r>
    <x v="246"/>
    <s v="Drake"/>
    <x v="248"/>
    <n v="259932739"/>
  </r>
  <r>
    <x v="172"/>
    <s v=""/>
    <x v="141"/>
    <n v="259864680"/>
  </r>
  <r>
    <x v="331"/>
    <s v=""/>
    <x v="265"/>
    <n v="259370718"/>
  </r>
  <r>
    <x v="24"/>
    <s v=""/>
    <x v="41"/>
    <n v="259018256"/>
  </r>
  <r>
    <x v="104"/>
    <s v="Justin Bieber, Quavo, Chance the Rapper"/>
    <x v="86"/>
    <n v="258782051"/>
  </r>
  <r>
    <x v="121"/>
    <s v="Justin Jesso"/>
    <x v="98"/>
    <n v="258532843"/>
  </r>
  <r>
    <x v="54"/>
    <s v="Jowell &amp; Randy"/>
    <x v="266"/>
    <n v="257068354"/>
  </r>
  <r>
    <x v="332"/>
    <s v="RAYE"/>
    <x v="5"/>
    <n v="256587576"/>
  </r>
  <r>
    <x v="92"/>
    <s v="J Balvin, Chencho Corleone"/>
    <x v="75"/>
    <n v="256091818"/>
  </r>
  <r>
    <x v="178"/>
    <s v=""/>
    <x v="131"/>
    <n v="255763292"/>
  </r>
  <r>
    <x v="327"/>
    <s v="Skip Marley"/>
    <x v="267"/>
    <n v="255089003"/>
  </r>
  <r>
    <x v="333"/>
    <s v="Rauw Alejandro, Chris Brown"/>
    <x v="65"/>
    <n v="254498715"/>
  </r>
  <r>
    <x v="334"/>
    <s v=""/>
    <x v="259"/>
    <n v="254412505"/>
  </r>
  <r>
    <x v="335"/>
    <s v="Ana Castela"/>
    <x v="268"/>
    <n v="252796579"/>
  </r>
  <r>
    <x v="336"/>
    <s v=""/>
    <x v="3"/>
    <n v="252702976"/>
  </r>
  <r>
    <x v="234"/>
    <s v=""/>
    <x v="171"/>
    <n v="252604535"/>
  </r>
  <r>
    <x v="337"/>
    <s v="J Balvin"/>
    <x v="66"/>
    <n v="252553733"/>
  </r>
  <r>
    <x v="338"/>
    <s v="Pedro Capó"/>
    <x v="65"/>
    <n v="252123145"/>
  </r>
  <r>
    <x v="304"/>
    <s v=""/>
    <x v="15"/>
    <n v="252039857"/>
  </r>
  <r>
    <x v="280"/>
    <s v=""/>
    <x v="153"/>
    <n v="251996776"/>
  </r>
  <r>
    <x v="31"/>
    <s v=""/>
    <x v="3"/>
    <n v="251782938"/>
  </r>
  <r>
    <x v="103"/>
    <s v=""/>
    <x v="56"/>
    <n v="251755921"/>
  </r>
  <r>
    <x v="274"/>
    <s v=""/>
    <x v="225"/>
    <n v="251639907"/>
  </r>
  <r>
    <x v="13"/>
    <s v=""/>
    <x v="10"/>
    <n v="251241908"/>
  </r>
  <r>
    <x v="54"/>
    <s v="Zion &amp; Lennox"/>
    <x v="38"/>
    <n v="251196085"/>
  </r>
  <r>
    <x v="22"/>
    <s v="Sia"/>
    <x v="186"/>
    <n v="250704323"/>
  </r>
  <r>
    <x v="339"/>
    <s v=""/>
    <x v="269"/>
    <n v="250319156"/>
  </r>
  <r>
    <x v="37"/>
    <s v="Ellie Goulding"/>
    <x v="3"/>
    <n v="249610705"/>
  </r>
  <r>
    <x v="340"/>
    <s v=""/>
    <x v="244"/>
    <n v="249303681"/>
  </r>
  <r>
    <x v="341"/>
    <s v="blackbear"/>
    <x v="270"/>
    <n v="249027688"/>
  </r>
  <r>
    <x v="58"/>
    <s v=""/>
    <x v="47"/>
    <n v="248937807"/>
  </r>
  <r>
    <x v="244"/>
    <s v=""/>
    <x v="203"/>
    <n v="248888954"/>
  </r>
  <r>
    <x v="213"/>
    <s v="Florida Georgia Line"/>
    <x v="15"/>
    <n v="248594031"/>
  </r>
  <r>
    <x v="13"/>
    <s v=""/>
    <x v="10"/>
    <n v="248333427"/>
  </r>
  <r>
    <x v="146"/>
    <s v="Anitta"/>
    <x v="121"/>
    <n v="248139959"/>
  </r>
  <r>
    <x v="14"/>
    <s v=""/>
    <x v="11"/>
    <n v="248049413"/>
  </r>
  <r>
    <x v="342"/>
    <s v=""/>
    <x v="174"/>
    <n v="247985624"/>
  </r>
  <r>
    <x v="54"/>
    <s v=""/>
    <x v="38"/>
    <n v="247921257"/>
  </r>
  <r>
    <x v="343"/>
    <s v=""/>
    <x v="271"/>
    <n v="247835728"/>
  </r>
  <r>
    <x v="41"/>
    <s v="David Bowie"/>
    <x v="33"/>
    <n v="245932655"/>
  </r>
  <r>
    <x v="79"/>
    <s v="Travis Scott"/>
    <x v="64"/>
    <n v="245792572"/>
  </r>
  <r>
    <x v="344"/>
    <s v="Christian Nodal"/>
    <x v="272"/>
    <n v="245610870"/>
  </r>
  <r>
    <x v="345"/>
    <s v=""/>
    <x v="33"/>
    <n v="245198355"/>
  </r>
  <r>
    <x v="300"/>
    <s v=""/>
    <x v="3"/>
    <n v="244873016"/>
  </r>
  <r>
    <x v="157"/>
    <s v="Ozuna"/>
    <x v="3"/>
    <n v="244730365"/>
  </r>
  <r>
    <x v="346"/>
    <s v="Manuel Turizo"/>
    <x v="53"/>
    <n v="244535854"/>
  </r>
  <r>
    <x v="21"/>
    <s v="Daya"/>
    <x v="18"/>
    <n v="243636748"/>
  </r>
  <r>
    <x v="255"/>
    <s v="KAROL G"/>
    <x v="35"/>
    <n v="243217751"/>
  </r>
  <r>
    <x v="130"/>
    <s v=""/>
    <x v="105"/>
    <n v="242863907"/>
  </r>
  <r>
    <x v="347"/>
    <s v=""/>
    <x v="153"/>
    <n v="241840065"/>
  </r>
  <r>
    <x v="348"/>
    <s v="Bad Bunny"/>
    <x v="13"/>
    <n v="241608671"/>
  </r>
  <r>
    <x v="146"/>
    <s v="Grupo Frontera"/>
    <x v="121"/>
    <n v="240893699"/>
  </r>
  <r>
    <x v="301"/>
    <s v="Myke Towers, Los Legendarios"/>
    <x v="183"/>
    <n v="240791155"/>
  </r>
  <r>
    <x v="16"/>
    <s v=""/>
    <x v="13"/>
    <n v="240588336"/>
  </r>
  <r>
    <x v="317"/>
    <s v=""/>
    <x v="15"/>
    <n v="240018593"/>
  </r>
  <r>
    <x v="206"/>
    <s v=""/>
    <x v="167"/>
    <n v="239312246"/>
  </r>
  <r>
    <x v="28"/>
    <s v="Nicki Minaj"/>
    <x v="40"/>
    <n v="239180111"/>
  </r>
  <r>
    <x v="349"/>
    <s v=""/>
    <x v="273"/>
    <n v="237539689"/>
  </r>
  <r>
    <x v="350"/>
    <s v=""/>
    <x v="65"/>
    <n v="237516267"/>
  </r>
  <r>
    <x v="338"/>
    <s v=""/>
    <x v="65"/>
    <n v="237420307"/>
  </r>
  <r>
    <x v="277"/>
    <s v=""/>
    <x v="228"/>
    <n v="237021596"/>
  </r>
  <r>
    <x v="43"/>
    <s v=""/>
    <x v="35"/>
    <n v="236989664"/>
  </r>
  <r>
    <x v="27"/>
    <s v=""/>
    <x v="24"/>
    <n v="236909873"/>
  </r>
  <r>
    <x v="42"/>
    <s v="Joyner Lucas"/>
    <x v="34"/>
    <n v="236723773"/>
  </r>
  <r>
    <x v="351"/>
    <s v="Justin Bieber, MØ"/>
    <x v="274"/>
    <n v="236399000"/>
  </r>
  <r>
    <x v="181"/>
    <s v="Khalid"/>
    <x v="76"/>
    <n v="236309833"/>
  </r>
  <r>
    <x v="31"/>
    <s v=""/>
    <x v="3"/>
    <n v="236288712"/>
  </r>
  <r>
    <x v="13"/>
    <s v=""/>
    <x v="10"/>
    <n v="236278565"/>
  </r>
  <r>
    <x v="338"/>
    <s v=""/>
    <x v="65"/>
    <n v="236188391"/>
  </r>
  <r>
    <x v="180"/>
    <s v=""/>
    <x v="66"/>
    <n v="236075663"/>
  </r>
  <r>
    <x v="258"/>
    <s v="Juice WRLD"/>
    <x v="5"/>
    <n v="235216523"/>
  </r>
  <r>
    <x v="181"/>
    <s v="Bebe Rexha"/>
    <x v="76"/>
    <n v="235182404"/>
  </r>
  <r>
    <x v="352"/>
    <s v="Justin Quiles, Lenny Tavárez"/>
    <x v="66"/>
    <n v="234994177"/>
  </r>
  <r>
    <x v="96"/>
    <s v="Lenny Tavárez, Justin Quiles"/>
    <x v="65"/>
    <n v="234700960"/>
  </r>
  <r>
    <x v="18"/>
    <s v=""/>
    <x v="15"/>
    <n v="234554378"/>
  </r>
  <r>
    <x v="251"/>
    <s v=""/>
    <x v="204"/>
    <n v="233795511"/>
  </r>
  <r>
    <x v="353"/>
    <s v=""/>
    <x v="275"/>
    <n v="233599089"/>
  </r>
  <r>
    <x v="92"/>
    <s v=""/>
    <x v="223"/>
    <n v="233416006"/>
  </r>
  <r>
    <x v="50"/>
    <s v="Mariah Angeliq"/>
    <x v="38"/>
    <n v="233123126"/>
  </r>
  <r>
    <x v="30"/>
    <s v="Jonas Brothers"/>
    <x v="0"/>
    <n v="232932271"/>
  </r>
  <r>
    <x v="114"/>
    <s v="50 Cent, Roddy Ricch"/>
    <x v="93"/>
    <n v="232825651"/>
  </r>
  <r>
    <x v="255"/>
    <s v="Paulo Londra"/>
    <x v="65"/>
    <n v="231853720"/>
  </r>
  <r>
    <x v="16"/>
    <s v=""/>
    <x v="13"/>
    <n v="231781751"/>
  </r>
  <r>
    <x v="354"/>
    <s v=""/>
    <x v="276"/>
    <n v="231603951"/>
  </r>
  <r>
    <x v="355"/>
    <s v="Tiago PZK, Maria Becerra, Duki, Emilia, Rusherking, Big One, FMK"/>
    <x v="66"/>
    <n v="231436279"/>
  </r>
  <r>
    <x v="356"/>
    <s v=""/>
    <x v="67"/>
    <n v="231250740"/>
  </r>
  <r>
    <x v="40"/>
    <s v="Future"/>
    <x v="32"/>
    <n v="231136248"/>
  </r>
  <r>
    <x v="112"/>
    <s v="Selena Gomez"/>
    <x v="92"/>
    <n v="231108317"/>
  </r>
  <r>
    <x v="357"/>
    <s v="Miley Cyrus"/>
    <x v="3"/>
    <n v="230660801"/>
  </r>
  <r>
    <x v="246"/>
    <s v="Gucci Mane"/>
    <x v="198"/>
    <n v="230639270"/>
  </r>
  <r>
    <x v="0"/>
    <s v=""/>
    <x v="112"/>
    <n v="230305512"/>
  </r>
  <r>
    <x v="358"/>
    <s v="Guaynaa"/>
    <x v="277"/>
    <n v="230158907"/>
  </r>
  <r>
    <x v="0"/>
    <s v="Kendrick Lamar"/>
    <x v="21"/>
    <n v="229380013"/>
  </r>
  <r>
    <x v="359"/>
    <s v="21 Savage, Baby Tate"/>
    <x v="278"/>
    <n v="229346469"/>
  </r>
  <r>
    <x v="4"/>
    <s v=""/>
    <x v="4"/>
    <n v="228896475"/>
  </r>
  <r>
    <x v="360"/>
    <s v="Kirsty MacColl"/>
    <x v="279"/>
    <n v="228818486"/>
  </r>
  <r>
    <x v="361"/>
    <s v="Manuel Turizo, Camilo"/>
    <x v="65"/>
    <n v="228344602"/>
  </r>
  <r>
    <x v="10"/>
    <s v=""/>
    <x v="0"/>
    <n v="228327005"/>
  </r>
  <r>
    <x v="28"/>
    <s v="Social House"/>
    <x v="0"/>
    <n v="227960793"/>
  </r>
  <r>
    <x v="362"/>
    <s v=""/>
    <x v="28"/>
    <n v="227858499"/>
  </r>
  <r>
    <x v="239"/>
    <s v=""/>
    <x v="6"/>
    <n v="227833857"/>
  </r>
  <r>
    <x v="72"/>
    <s v="Peso Pluma"/>
    <x v="58"/>
    <n v="227582925"/>
  </r>
  <r>
    <x v="124"/>
    <s v=""/>
    <x v="28"/>
    <n v="227539203"/>
  </r>
  <r>
    <x v="261"/>
    <s v=""/>
    <x v="280"/>
    <n v="227052138"/>
  </r>
  <r>
    <x v="277"/>
    <s v=""/>
    <x v="228"/>
    <n v="226852124"/>
  </r>
  <r>
    <x v="18"/>
    <s v=""/>
    <x v="15"/>
    <n v="226446002"/>
  </r>
  <r>
    <x v="34"/>
    <s v="Mustard"/>
    <x v="28"/>
    <n v="226108906"/>
  </r>
  <r>
    <x v="226"/>
    <s v=""/>
    <x v="281"/>
    <n v="225733641"/>
  </r>
  <r>
    <x v="16"/>
    <s v="Daddy Yankee"/>
    <x v="13"/>
    <n v="225389365"/>
  </r>
  <r>
    <x v="236"/>
    <s v="Grey, Zedd"/>
    <x v="282"/>
    <n v="225053949"/>
  </r>
  <r>
    <x v="363"/>
    <s v="Dua Lipa, Diplo, Mark Ronson"/>
    <x v="3"/>
    <n v="223732001"/>
  </r>
  <r>
    <x v="364"/>
    <s v="Mae Muller, Polo G"/>
    <x v="83"/>
    <n v="223656711"/>
  </r>
  <r>
    <x v="169"/>
    <s v="Shakira"/>
    <x v="57"/>
    <n v="223643750"/>
  </r>
  <r>
    <x v="251"/>
    <s v="Natanael Cano"/>
    <x v="204"/>
    <n v="223635908"/>
  </r>
  <r>
    <x v="47"/>
    <s v=""/>
    <x v="110"/>
    <n v="223591510"/>
  </r>
  <r>
    <x v="13"/>
    <s v="Justin Bieber"/>
    <x v="283"/>
    <n v="223299726"/>
  </r>
  <r>
    <x v="365"/>
    <s v="Misión: AVNGRS"/>
    <x v="66"/>
    <n v="222315309"/>
  </r>
  <r>
    <x v="366"/>
    <s v=""/>
    <x v="284"/>
    <n v="222298679"/>
  </r>
  <r>
    <x v="130"/>
    <s v="Camilo"/>
    <x v="105"/>
    <n v="222221705"/>
  </r>
  <r>
    <x v="367"/>
    <s v=""/>
    <x v="285"/>
    <n v="222210107"/>
  </r>
  <r>
    <x v="368"/>
    <s v="Travis Scott, Young Thug"/>
    <x v="46"/>
    <n v="222157222"/>
  </r>
  <r>
    <x v="16"/>
    <s v=""/>
    <x v="13"/>
    <n v="221515806"/>
  </r>
  <r>
    <x v="229"/>
    <s v="Guaynaa"/>
    <x v="38"/>
    <n v="221368845"/>
  </r>
  <r>
    <x v="10"/>
    <s v=""/>
    <x v="40"/>
    <n v="221311688"/>
  </r>
  <r>
    <x v="28"/>
    <s v=""/>
    <x v="0"/>
    <n v="221251037"/>
  </r>
  <r>
    <x v="119"/>
    <s v="Haze"/>
    <x v="286"/>
    <n v="221217583"/>
  </r>
  <r>
    <x v="17"/>
    <s v=""/>
    <x v="14"/>
    <n v="220725821"/>
  </r>
  <r>
    <x v="265"/>
    <s v="Dwele"/>
    <x v="220"/>
    <n v="220150923"/>
  </r>
  <r>
    <x v="369"/>
    <s v=""/>
    <x v="287"/>
    <n v="219664185"/>
  </r>
  <r>
    <x v="214"/>
    <s v=""/>
    <x v="172"/>
    <n v="218942317"/>
  </r>
  <r>
    <x v="370"/>
    <s v="Grupo Marca Registrada, Joaquin Medina"/>
    <x v="288"/>
    <n v="218508098"/>
  </r>
  <r>
    <x v="79"/>
    <s v="J. Cole"/>
    <x v="217"/>
    <n v="218161284"/>
  </r>
  <r>
    <x v="371"/>
    <s v="Lucenzo"/>
    <x v="289"/>
    <n v="218038844"/>
  </r>
  <r>
    <x v="121"/>
    <s v="Miguel"/>
    <x v="98"/>
    <n v="216618108"/>
  </r>
  <r>
    <x v="4"/>
    <s v="Khalid"/>
    <x v="4"/>
    <n v="216450986"/>
  </r>
  <r>
    <x v="13"/>
    <s v=""/>
    <x v="10"/>
    <n v="216072599"/>
  </r>
  <r>
    <x v="61"/>
    <s v=""/>
    <x v="49"/>
    <n v="215981753"/>
  </r>
  <r>
    <x v="337"/>
    <s v=""/>
    <x v="66"/>
    <n v="215840858"/>
  </r>
  <r>
    <x v="372"/>
    <s v="Yandel, Bad Bunny, Mambo Kingz, DJ Luian"/>
    <x v="38"/>
    <n v="215481114"/>
  </r>
  <r>
    <x v="56"/>
    <s v=""/>
    <x v="28"/>
    <n v="215254846"/>
  </r>
  <r>
    <x v="16"/>
    <s v=""/>
    <x v="13"/>
    <n v="215149144"/>
  </r>
  <r>
    <x v="315"/>
    <s v=""/>
    <x v="1"/>
    <n v="214945458"/>
  </r>
  <r>
    <x v="18"/>
    <s v="BLACKPINK"/>
    <x v="15"/>
    <n v="214921277"/>
  </r>
  <r>
    <x v="373"/>
    <s v=""/>
    <x v="290"/>
    <n v="214021308"/>
  </r>
  <r>
    <x v="300"/>
    <s v=""/>
    <x v="3"/>
    <n v="213762716"/>
  </r>
  <r>
    <x v="374"/>
    <s v=""/>
    <x v="291"/>
    <n v="213478112"/>
  </r>
  <r>
    <x v="157"/>
    <s v="Travis Scott"/>
    <x v="3"/>
    <n v="213376784"/>
  </r>
  <r>
    <x v="16"/>
    <s v="Sech"/>
    <x v="13"/>
    <n v="213367416"/>
  </r>
  <r>
    <x v="375"/>
    <s v="Zeeba, Bruno Martini"/>
    <x v="292"/>
    <n v="213352546"/>
  </r>
  <r>
    <x v="376"/>
    <s v="Louis Tomlinson"/>
    <x v="293"/>
    <n v="213332425"/>
  </r>
  <r>
    <x v="377"/>
    <s v="Beyoncé"/>
    <x v="99"/>
    <n v="213251990"/>
  </r>
  <r>
    <x v="266"/>
    <s v=""/>
    <x v="215"/>
    <n v="212727018"/>
  </r>
  <r>
    <x v="121"/>
    <s v="Ellie Goulding"/>
    <x v="98"/>
    <n v="212723886"/>
  </r>
  <r>
    <x v="8"/>
    <s v=""/>
    <x v="7"/>
    <n v="212100771"/>
  </r>
  <r>
    <x v="378"/>
    <s v=""/>
    <x v="294"/>
    <n v="211709519"/>
  </r>
  <r>
    <x v="169"/>
    <s v="Ozuna, J. Rey Soul"/>
    <x v="57"/>
    <n v="211552634"/>
  </r>
  <r>
    <x v="22"/>
    <s v="Bebe Rexha, J Balvin"/>
    <x v="186"/>
    <n v="211424453"/>
  </r>
  <r>
    <x v="40"/>
    <s v=""/>
    <x v="32"/>
    <n v="210887962"/>
  </r>
  <r>
    <x v="213"/>
    <s v=""/>
    <x v="15"/>
    <n v="210746577"/>
  </r>
  <r>
    <x v="77"/>
    <s v=""/>
    <x v="36"/>
    <n v="210696268"/>
  </r>
  <r>
    <x v="379"/>
    <s v=""/>
    <x v="36"/>
    <n v="210566105"/>
  </r>
  <r>
    <x v="45"/>
    <s v=""/>
    <x v="295"/>
    <n v="210119346"/>
  </r>
  <r>
    <x v="346"/>
    <s v="Micro TDH"/>
    <x v="53"/>
    <n v="209890194"/>
  </r>
  <r>
    <x v="56"/>
    <s v=""/>
    <x v="28"/>
    <n v="209760977"/>
  </r>
  <r>
    <x v="380"/>
    <s v="Migrantes, Nico Valdi"/>
    <x v="296"/>
    <n v="209048841"/>
  </r>
  <r>
    <x v="178"/>
    <s v=""/>
    <x v="85"/>
    <n v="207685691"/>
  </r>
  <r>
    <x v="381"/>
    <s v=""/>
    <x v="297"/>
    <n v="207535395"/>
  </r>
  <r>
    <x v="382"/>
    <s v="Boney M."/>
    <x v="298"/>
    <n v="207238320"/>
  </r>
  <r>
    <x v="383"/>
    <s v=""/>
    <x v="15"/>
    <n v="207042961"/>
  </r>
  <r>
    <x v="384"/>
    <s v="Skylar Grey"/>
    <x v="299"/>
    <n v="205750257"/>
  </r>
  <r>
    <x v="139"/>
    <s v="Bad Bunny"/>
    <x v="300"/>
    <n v="205582251"/>
  </r>
  <r>
    <x v="103"/>
    <s v=""/>
    <x v="56"/>
    <n v="205518514"/>
  </r>
  <r>
    <x v="136"/>
    <s v="6LACK, Ty Dolla $ign"/>
    <x v="111"/>
    <n v="205369287"/>
  </r>
  <r>
    <x v="87"/>
    <s v="RAYE, David Guetta"/>
    <x v="301"/>
    <n v="205268468"/>
  </r>
  <r>
    <x v="130"/>
    <s v="Dalex, Lenny Tavárez, Dímelo Flow"/>
    <x v="65"/>
    <n v="204524028"/>
  </r>
  <r>
    <x v="119"/>
    <s v="Daddy Yankee, Zion &amp; Lennox, Farruko, Wisin"/>
    <x v="302"/>
    <n v="203183259"/>
  </r>
  <r>
    <x v="205"/>
    <s v=""/>
    <x v="166"/>
    <n v="203135593"/>
  </r>
  <r>
    <x v="97"/>
    <s v="Anuel AA"/>
    <x v="78"/>
    <n v="202658149"/>
  </r>
  <r>
    <x v="14"/>
    <s v=""/>
    <x v="52"/>
    <n v="202148772"/>
  </r>
  <r>
    <x v="139"/>
    <s v="J Balvin"/>
    <x v="243"/>
    <n v="201966468"/>
  </r>
  <r>
    <x v="103"/>
    <s v=""/>
    <x v="56"/>
    <n v="201809786"/>
  </r>
  <r>
    <x v="92"/>
    <s v="Camilo"/>
    <x v="75"/>
    <n v="201691098"/>
  </r>
  <r>
    <x v="350"/>
    <s v="Yandel"/>
    <x v="65"/>
    <n v="201461259"/>
  </r>
  <r>
    <x v="20"/>
    <s v=""/>
    <x v="19"/>
    <n v="201317070"/>
  </r>
  <r>
    <x v="19"/>
    <s v=""/>
    <x v="46"/>
    <n v="201017949"/>
  </r>
  <r>
    <x v="24"/>
    <s v=""/>
    <x v="23"/>
    <n v="200959299"/>
  </r>
  <r>
    <x v="178"/>
    <s v=""/>
    <x v="146"/>
    <n v="200599935"/>
  </r>
  <r>
    <x v="31"/>
    <s v=""/>
    <x v="3"/>
    <n v="200250161"/>
  </r>
  <r>
    <x v="133"/>
    <s v=""/>
    <x v="108"/>
    <n v="200026270"/>
  </r>
  <r>
    <x v="274"/>
    <s v=""/>
    <x v="225"/>
    <n v="200008794"/>
  </r>
  <r>
    <x v="385"/>
    <s v=""/>
    <x v="15"/>
    <n v="199535779"/>
  </r>
  <r>
    <x v="10"/>
    <s v=""/>
    <x v="40"/>
    <n v="199348913"/>
  </r>
  <r>
    <x v="16"/>
    <s v=""/>
    <x v="13"/>
    <n v="199237634"/>
  </r>
  <r>
    <x v="119"/>
    <s v="Bad Bunny"/>
    <x v="303"/>
    <n v="199228985"/>
  </r>
  <r>
    <x v="97"/>
    <s v="Ozuna"/>
    <x v="78"/>
    <n v="199222986"/>
  </r>
  <r>
    <x v="27"/>
    <s v=""/>
    <x v="24"/>
    <n v="199190595"/>
  </r>
  <r>
    <x v="295"/>
    <s v="Rafa Pabön, KHEA, Sech, Feid, Cazzu, Lenny Tavárez"/>
    <x v="196"/>
    <n v="198926981"/>
  </r>
  <r>
    <x v="140"/>
    <s v="Flow La Movie"/>
    <x v="116"/>
    <n v="198837542"/>
  </r>
  <r>
    <x v="386"/>
    <s v=""/>
    <x v="304"/>
    <n v="198554137"/>
  </r>
  <r>
    <x v="16"/>
    <s v="Buscabulla"/>
    <x v="13"/>
    <n v="198359825"/>
  </r>
  <r>
    <x v="16"/>
    <s v=""/>
    <x v="13"/>
    <n v="198214582"/>
  </r>
  <r>
    <x v="387"/>
    <s v="Matoma"/>
    <x v="33"/>
    <n v="198069229"/>
  </r>
  <r>
    <x v="94"/>
    <s v="Tate McRae"/>
    <x v="28"/>
    <n v="197739625"/>
  </r>
  <r>
    <x v="88"/>
    <s v=""/>
    <x v="51"/>
    <n v="197619743"/>
  </r>
  <r>
    <x v="11"/>
    <s v=""/>
    <x v="3"/>
    <n v="197546394"/>
  </r>
  <r>
    <x v="4"/>
    <s v=""/>
    <x v="8"/>
    <n v="197126834"/>
  </r>
  <r>
    <x v="234"/>
    <s v=""/>
    <x v="171"/>
    <n v="197095832"/>
  </r>
  <r>
    <x v="156"/>
    <s v="Anuel AA"/>
    <x v="128"/>
    <n v="196956035"/>
  </r>
  <r>
    <x v="130"/>
    <s v=""/>
    <x v="105"/>
    <n v="196862657"/>
  </r>
  <r>
    <x v="270"/>
    <s v=""/>
    <x v="0"/>
    <n v="196855318"/>
  </r>
  <r>
    <x v="286"/>
    <s v=""/>
    <x v="10"/>
    <n v="196164935"/>
  </r>
  <r>
    <x v="18"/>
    <s v=""/>
    <x v="15"/>
    <n v="196082654"/>
  </r>
  <r>
    <x v="270"/>
    <s v=""/>
    <x v="305"/>
    <n v="196015495"/>
  </r>
  <r>
    <x v="269"/>
    <s v="Migos"/>
    <x v="218"/>
    <n v="195859338"/>
  </r>
  <r>
    <x v="388"/>
    <s v="The Greatest Showman Ensemble"/>
    <x v="28"/>
    <n v="195715437"/>
  </r>
  <r>
    <x v="346"/>
    <s v="Maluma"/>
    <x v="53"/>
    <n v="195487973"/>
  </r>
  <r>
    <x v="351"/>
    <s v="Travis Scott, Camila Cabello, Quavo"/>
    <x v="274"/>
    <n v="195204618"/>
  </r>
  <r>
    <x v="135"/>
    <s v=""/>
    <x v="10"/>
    <n v="194892764"/>
  </r>
  <r>
    <x v="24"/>
    <s v=""/>
    <x v="41"/>
    <n v="194892565"/>
  </r>
  <r>
    <x v="61"/>
    <s v=""/>
    <x v="306"/>
    <n v="194630696"/>
  </r>
  <r>
    <x v="234"/>
    <s v=""/>
    <x v="307"/>
    <n v="194512702"/>
  </r>
  <r>
    <x v="341"/>
    <s v="Camila Cabello"/>
    <x v="308"/>
    <n v="194243479"/>
  </r>
  <r>
    <x v="389"/>
    <s v="Bruno Mars, Kodak Black"/>
    <x v="309"/>
    <n v="193989109"/>
  </r>
  <r>
    <x v="19"/>
    <s v="Drake"/>
    <x v="46"/>
    <n v="193987336"/>
  </r>
  <r>
    <x v="390"/>
    <s v="Ozuna"/>
    <x v="310"/>
    <n v="193835148"/>
  </r>
  <r>
    <x v="391"/>
    <s v="Kanye West, Ty Dolla $ign, Rich The Kid, Playboi Carti"/>
    <x v="311"/>
    <n v="193829906"/>
  </r>
  <r>
    <x v="392"/>
    <s v=""/>
    <x v="312"/>
    <n v="193790951"/>
  </r>
  <r>
    <x v="303"/>
    <s v="Offset, Travis Scott"/>
    <x v="28"/>
    <n v="193509928"/>
  </r>
  <r>
    <x v="246"/>
    <s v=""/>
    <x v="248"/>
    <n v="193075063"/>
  </r>
  <r>
    <x v="393"/>
    <s v="Zendaya"/>
    <x v="28"/>
    <n v="192824494"/>
  </r>
  <r>
    <x v="4"/>
    <s v=""/>
    <x v="8"/>
    <n v="192755769"/>
  </r>
  <r>
    <x v="16"/>
    <s v=""/>
    <x v="13"/>
    <n v="192725631"/>
  </r>
  <r>
    <x v="97"/>
    <s v="Bad Bunny"/>
    <x v="0"/>
    <n v="192384737"/>
  </r>
  <r>
    <x v="91"/>
    <s v=""/>
    <x v="74"/>
    <n v="191821332"/>
  </r>
  <r>
    <x v="394"/>
    <s v="Gucci Mane"/>
    <x v="313"/>
    <n v="191159626"/>
  </r>
  <r>
    <x v="133"/>
    <s v=""/>
    <x v="108"/>
    <n v="191156179"/>
  </r>
  <r>
    <x v="111"/>
    <s v="The Creator"/>
    <x v="3"/>
    <n v="190835911"/>
  </r>
  <r>
    <x v="27"/>
    <s v=""/>
    <x v="24"/>
    <n v="190780738"/>
  </r>
  <r>
    <x v="310"/>
    <s v="Anuel AA, Chencho Corleone, Ñengo Flow"/>
    <x v="38"/>
    <n v="190680964"/>
  </r>
  <r>
    <x v="0"/>
    <s v=""/>
    <x v="0"/>
    <n v="190579151"/>
  </r>
  <r>
    <x v="377"/>
    <s v=""/>
    <x v="99"/>
    <n v="190528290"/>
  </r>
  <r>
    <x v="395"/>
    <s v=""/>
    <x v="314"/>
    <n v="190519051"/>
  </r>
  <r>
    <x v="22"/>
    <s v="Martin Garrix, Brooks"/>
    <x v="186"/>
    <n v="190243313"/>
  </r>
  <r>
    <x v="51"/>
    <s v="Rihanna"/>
    <x v="34"/>
    <n v="190047623"/>
  </r>
  <r>
    <x v="130"/>
    <s v=""/>
    <x v="222"/>
    <n v="189842710"/>
  </r>
  <r>
    <x v="246"/>
    <s v=""/>
    <x v="198"/>
    <n v="189635884"/>
  </r>
  <r>
    <x v="396"/>
    <s v=""/>
    <x v="315"/>
    <n v="189409768"/>
  </r>
  <r>
    <x v="331"/>
    <s v=""/>
    <x v="316"/>
    <n v="189223292"/>
  </r>
  <r>
    <x v="16"/>
    <s v=""/>
    <x v="13"/>
    <n v="188902577"/>
  </r>
  <r>
    <x v="79"/>
    <s v=""/>
    <x v="71"/>
    <n v="188716156"/>
  </r>
  <r>
    <x v="114"/>
    <s v="A Boogie Wit da Hoodie"/>
    <x v="93"/>
    <n v="188630133"/>
  </r>
  <r>
    <x v="351"/>
    <s v="PARTYNEXTDOOR, Nicki Minaj"/>
    <x v="274"/>
    <n v="188578642"/>
  </r>
  <r>
    <x v="130"/>
    <s v=""/>
    <x v="105"/>
    <n v="188282254"/>
  </r>
  <r>
    <x v="74"/>
    <s v="Drake"/>
    <x v="57"/>
    <n v="188011040"/>
  </r>
  <r>
    <x v="16"/>
    <s v="Jhayco"/>
    <x v="13"/>
    <n v="187932142"/>
  </r>
  <r>
    <x v="19"/>
    <s v=""/>
    <x v="16"/>
    <n v="187923787"/>
  </r>
  <r>
    <x v="337"/>
    <s v=""/>
    <x v="317"/>
    <n v="187846448"/>
  </r>
  <r>
    <x v="397"/>
    <s v="Rauw Alejandro, Pol Granch"/>
    <x v="66"/>
    <n v="187222211"/>
  </r>
  <r>
    <x v="398"/>
    <s v="Myke Towers, Nicki Nicole"/>
    <x v="65"/>
    <n v="186980119"/>
  </r>
  <r>
    <x v="399"/>
    <s v=""/>
    <x v="171"/>
    <n v="186663568"/>
  </r>
  <r>
    <x v="24"/>
    <s v=""/>
    <x v="41"/>
    <n v="186434261"/>
  </r>
  <r>
    <x v="400"/>
    <s v=""/>
    <x v="82"/>
    <n v="186021054"/>
  </r>
  <r>
    <x v="4"/>
    <s v=""/>
    <x v="8"/>
    <n v="185427613"/>
  </r>
  <r>
    <x v="156"/>
    <s v=""/>
    <x v="128"/>
    <n v="185419364"/>
  </r>
  <r>
    <x v="28"/>
    <s v=""/>
    <x v="0"/>
    <n v="185173714"/>
  </r>
  <r>
    <x v="303"/>
    <s v=""/>
    <x v="28"/>
    <n v="185076199"/>
  </r>
  <r>
    <x v="261"/>
    <s v="Anuel AA"/>
    <x v="211"/>
    <n v="185034765"/>
  </r>
  <r>
    <x v="30"/>
    <s v="Kane Brown"/>
    <x v="318"/>
    <n v="184788700"/>
  </r>
  <r>
    <x v="31"/>
    <s v=""/>
    <x v="3"/>
    <n v="184779473"/>
  </r>
  <r>
    <x v="77"/>
    <s v=""/>
    <x v="36"/>
    <n v="184010851"/>
  </r>
  <r>
    <x v="20"/>
    <s v=""/>
    <x v="17"/>
    <n v="183774993"/>
  </r>
  <r>
    <x v="401"/>
    <s v=""/>
    <x v="319"/>
    <n v="182957139"/>
  </r>
  <r>
    <x v="275"/>
    <s v="070 Shake"/>
    <x v="226"/>
    <n v="181733888"/>
  </r>
  <r>
    <x v="274"/>
    <s v=""/>
    <x v="225"/>
    <n v="181332514"/>
  </r>
  <r>
    <x v="24"/>
    <s v=""/>
    <x v="23"/>
    <n v="181095035"/>
  </r>
  <r>
    <x v="402"/>
    <s v="Feid, Myke Towers"/>
    <x v="65"/>
    <n v="180518419"/>
  </r>
  <r>
    <x v="15"/>
    <s v=""/>
    <x v="12"/>
    <n v="180450037"/>
  </r>
  <r>
    <x v="403"/>
    <s v="Kendrick Lamar, Future, James Blake"/>
    <x v="191"/>
    <n v="180344827"/>
  </r>
  <r>
    <x v="1"/>
    <s v=""/>
    <x v="1"/>
    <n v="180167961"/>
  </r>
  <r>
    <x v="404"/>
    <s v=""/>
    <x v="5"/>
    <n v="179908540"/>
  </r>
  <r>
    <x v="86"/>
    <s v=""/>
    <x v="0"/>
    <n v="179610410"/>
  </r>
  <r>
    <x v="405"/>
    <s v=""/>
    <x v="320"/>
    <n v="179527000"/>
  </r>
  <r>
    <x v="369"/>
    <s v=""/>
    <x v="28"/>
    <n v="179525833"/>
  </r>
  <r>
    <x v="15"/>
    <s v=""/>
    <x v="12"/>
    <n v="179460463"/>
  </r>
  <r>
    <x v="406"/>
    <s v=""/>
    <x v="205"/>
    <n v="179217126"/>
  </r>
  <r>
    <x v="407"/>
    <s v=""/>
    <x v="224"/>
    <n v="179216735"/>
  </r>
  <r>
    <x v="354"/>
    <s v=""/>
    <x v="15"/>
    <n v="179009167"/>
  </r>
  <r>
    <x v="54"/>
    <s v="Maria Becerra"/>
    <x v="235"/>
    <n v="178300035"/>
  </r>
  <r>
    <x v="152"/>
    <s v=""/>
    <x v="321"/>
    <n v="178227499"/>
  </r>
  <r>
    <x v="408"/>
    <s v="MC Kevin o Chris"/>
    <x v="322"/>
    <n v="177960206"/>
  </r>
  <r>
    <x v="10"/>
    <s v="Ozzy Osbourne, Travis Scott"/>
    <x v="0"/>
    <n v="177453370"/>
  </r>
  <r>
    <x v="54"/>
    <s v=""/>
    <x v="323"/>
    <n v="177182466"/>
  </r>
  <r>
    <x v="303"/>
    <s v="XXXTENTACION"/>
    <x v="28"/>
    <n v="177159883"/>
  </r>
  <r>
    <x v="150"/>
    <s v="Peso Pluma"/>
    <x v="123"/>
    <n v="177080627"/>
  </r>
  <r>
    <x v="236"/>
    <s v=""/>
    <x v="40"/>
    <n v="177022418"/>
  </r>
  <r>
    <x v="409"/>
    <s v="Arijit Singh, Shilpa Rao, Kumaar"/>
    <x v="324"/>
    <n v="176777944"/>
  </r>
  <r>
    <x v="410"/>
    <s v=""/>
    <x v="325"/>
    <n v="176681948"/>
  </r>
  <r>
    <x v="79"/>
    <s v="Quavo, Travis Scott"/>
    <x v="79"/>
    <n v="175934137"/>
  </r>
  <r>
    <x v="26"/>
    <s v=""/>
    <x v="3"/>
    <n v="175784366"/>
  </r>
  <r>
    <x v="248"/>
    <s v=""/>
    <x v="66"/>
    <n v="175440115"/>
  </r>
  <r>
    <x v="87"/>
    <s v="Jax Jones, Charli XCX, Saweetie"/>
    <x v="1"/>
    <n v="175190741"/>
  </r>
  <r>
    <x v="366"/>
    <s v="Chris Stapleton"/>
    <x v="36"/>
    <n v="175104640"/>
  </r>
  <r>
    <x v="10"/>
    <s v="Swae Lee"/>
    <x v="0"/>
    <n v="174858408"/>
  </r>
  <r>
    <x v="10"/>
    <s v="21 Savage"/>
    <x v="0"/>
    <n v="174756362"/>
  </r>
  <r>
    <x v="234"/>
    <s v=""/>
    <x v="171"/>
    <n v="174640547"/>
  </r>
  <r>
    <x v="16"/>
    <s v=""/>
    <x v="13"/>
    <n v="174257702"/>
  </r>
  <r>
    <x v="224"/>
    <s v="Aloe Blacc"/>
    <x v="180"/>
    <n v="174044189"/>
  </r>
  <r>
    <x v="284"/>
    <s v=""/>
    <x v="326"/>
    <n v="173894630"/>
  </r>
  <r>
    <x v="10"/>
    <s v="21 Savage"/>
    <x v="0"/>
    <n v="173894545"/>
  </r>
  <r>
    <x v="202"/>
    <s v="Maluma"/>
    <x v="65"/>
    <n v="173816541"/>
  </r>
  <r>
    <x v="157"/>
    <s v=""/>
    <x v="3"/>
    <n v="173104350"/>
  </r>
  <r>
    <x v="104"/>
    <s v="Drake"/>
    <x v="202"/>
    <n v="173079935"/>
  </r>
  <r>
    <x v="197"/>
    <s v=""/>
    <x v="1"/>
    <n v="172869520"/>
  </r>
  <r>
    <x v="32"/>
    <s v=""/>
    <x v="27"/>
    <n v="172653529"/>
  </r>
  <r>
    <x v="20"/>
    <s v=""/>
    <x v="19"/>
    <n v="172520068"/>
  </r>
  <r>
    <x v="91"/>
    <s v=""/>
    <x v="57"/>
    <n v="172420222"/>
  </r>
  <r>
    <x v="4"/>
    <s v=""/>
    <x v="8"/>
    <n v="172294915"/>
  </r>
  <r>
    <x v="411"/>
    <s v=""/>
    <x v="221"/>
    <n v="172290670"/>
  </r>
  <r>
    <x v="412"/>
    <s v="J. Cole, Travis Scott"/>
    <x v="327"/>
    <n v="171923709"/>
  </r>
  <r>
    <x v="214"/>
    <s v=""/>
    <x v="0"/>
    <n v="171914353"/>
  </r>
  <r>
    <x v="59"/>
    <s v=""/>
    <x v="48"/>
    <n v="171754414"/>
  </r>
  <r>
    <x v="8"/>
    <s v=""/>
    <x v="7"/>
    <n v="171716993"/>
  </r>
  <r>
    <x v="413"/>
    <s v=""/>
    <x v="267"/>
    <n v="171568548"/>
  </r>
  <r>
    <x v="414"/>
    <s v="220 KID"/>
    <x v="5"/>
    <n v="171450449"/>
  </r>
  <r>
    <x v="415"/>
    <s v=""/>
    <x v="328"/>
    <n v="171357582"/>
  </r>
  <r>
    <x v="229"/>
    <s v=""/>
    <x v="38"/>
    <n v="171115738"/>
  </r>
  <r>
    <x v="24"/>
    <s v="Lana Del Rey"/>
    <x v="23"/>
    <n v="170627648"/>
  </r>
  <r>
    <x v="178"/>
    <s v="Rauw Alejandro"/>
    <x v="329"/>
    <n v="170621325"/>
  </r>
  <r>
    <x v="50"/>
    <s v="Romeo Santos"/>
    <x v="61"/>
    <n v="170543028"/>
  </r>
  <r>
    <x v="23"/>
    <s v="Tiago PZK"/>
    <x v="22"/>
    <n v="170468423"/>
  </r>
  <r>
    <x v="24"/>
    <s v=""/>
    <x v="23"/>
    <n v="170257621"/>
  </r>
  <r>
    <x v="60"/>
    <s v=""/>
    <x v="36"/>
    <n v="170243539"/>
  </r>
  <r>
    <x v="416"/>
    <s v="6LACK"/>
    <x v="3"/>
    <n v="170225302"/>
  </r>
  <r>
    <x v="88"/>
    <s v=""/>
    <x v="51"/>
    <n v="170223914"/>
  </r>
  <r>
    <x v="27"/>
    <s v=""/>
    <x v="24"/>
    <n v="169949977"/>
  </r>
  <r>
    <x v="417"/>
    <s v="Kendrick Lamar"/>
    <x v="3"/>
    <n v="169915445"/>
  </r>
  <r>
    <x v="17"/>
    <s v=""/>
    <x v="14"/>
    <n v="169449683"/>
  </r>
  <r>
    <x v="138"/>
    <s v=""/>
    <x v="114"/>
    <n v="169395831"/>
  </r>
  <r>
    <x v="44"/>
    <s v=""/>
    <x v="36"/>
    <n v="169361645"/>
  </r>
  <r>
    <x v="124"/>
    <s v=""/>
    <x v="28"/>
    <n v="169357751"/>
  </r>
  <r>
    <x v="2"/>
    <s v=""/>
    <x v="2"/>
    <n v="169329273"/>
  </r>
  <r>
    <x v="263"/>
    <s v="J Balvin, Lalo Ebratt"/>
    <x v="330"/>
    <n v="169278501"/>
  </r>
  <r>
    <x v="121"/>
    <s v="Imagine Dragons"/>
    <x v="98"/>
    <n v="169093316"/>
  </r>
  <r>
    <x v="42"/>
    <s v="Nate Dogg"/>
    <x v="34"/>
    <n v="168723145"/>
  </r>
  <r>
    <x v="64"/>
    <s v="Anderson .Paak, Silk Sonic"/>
    <x v="109"/>
    <n v="168657341"/>
  </r>
  <r>
    <x v="418"/>
    <s v="LIT killah"/>
    <x v="331"/>
    <n v="168458417"/>
  </r>
  <r>
    <x v="190"/>
    <s v="Anuel AA"/>
    <x v="65"/>
    <n v="168292955"/>
  </r>
  <r>
    <x v="419"/>
    <s v="Seeb"/>
    <x v="332"/>
    <n v="168172791"/>
  </r>
  <r>
    <x v="40"/>
    <s v="SZA"/>
    <x v="32"/>
    <n v="168071389"/>
  </r>
  <r>
    <x v="91"/>
    <s v=""/>
    <x v="74"/>
    <n v="167908409"/>
  </r>
  <r>
    <x v="420"/>
    <s v="Sebastian Yatra"/>
    <x v="38"/>
    <n v="167765768"/>
  </r>
  <r>
    <x v="412"/>
    <s v="J. Cole, Travis Scott"/>
    <x v="327"/>
    <n v="167628261"/>
  </r>
  <r>
    <x v="421"/>
    <s v="Noah Cyrus, Digital Farm Animals, Juliander"/>
    <x v="333"/>
    <n v="167614925"/>
  </r>
  <r>
    <x v="3"/>
    <s v=""/>
    <x v="3"/>
    <n v="167608632"/>
  </r>
  <r>
    <x v="81"/>
    <s v=""/>
    <x v="334"/>
    <n v="167232619"/>
  </r>
  <r>
    <x v="97"/>
    <s v=""/>
    <x v="78"/>
    <n v="167198419"/>
  </r>
  <r>
    <x v="422"/>
    <s v=""/>
    <x v="335"/>
    <n v="166852722"/>
  </r>
  <r>
    <x v="423"/>
    <s v=""/>
    <x v="336"/>
    <n v="166446408"/>
  </r>
  <r>
    <x v="424"/>
    <s v="Danelle Sandoval"/>
    <x v="337"/>
    <n v="166292891"/>
  </r>
  <r>
    <x v="377"/>
    <s v="Dua Lipa"/>
    <x v="99"/>
    <n v="166265229"/>
  </r>
  <r>
    <x v="425"/>
    <s v="David Guetta, Cheat Codes"/>
    <x v="338"/>
    <n v="166233112"/>
  </r>
  <r>
    <x v="149"/>
    <s v="French Montana"/>
    <x v="122"/>
    <n v="166099722"/>
  </r>
  <r>
    <x v="426"/>
    <s v=""/>
    <x v="244"/>
    <n v="166059546"/>
  </r>
  <r>
    <x v="427"/>
    <s v="David Guetta, Little Mix"/>
    <x v="339"/>
    <n v="165964295"/>
  </r>
  <r>
    <x v="119"/>
    <s v="Romeo Santos"/>
    <x v="340"/>
    <n v="165950434"/>
  </r>
  <r>
    <x v="229"/>
    <s v="Mau y Ricky"/>
    <x v="38"/>
    <n v="165724104"/>
  </r>
  <r>
    <x v="410"/>
    <s v=""/>
    <x v="325"/>
    <n v="165537940"/>
  </r>
  <r>
    <x v="224"/>
    <s v="Aloe Blacc"/>
    <x v="180"/>
    <n v="165160207"/>
  </r>
  <r>
    <x v="4"/>
    <s v=""/>
    <x v="4"/>
    <n v="164762914"/>
  </r>
  <r>
    <x v="428"/>
    <s v=""/>
    <x v="36"/>
    <n v="164582177"/>
  </r>
  <r>
    <x v="24"/>
    <s v=""/>
    <x v="23"/>
    <n v="164574320"/>
  </r>
  <r>
    <x v="429"/>
    <s v=""/>
    <x v="341"/>
    <n v="164498841"/>
  </r>
  <r>
    <x v="430"/>
    <s v=""/>
    <x v="131"/>
    <n v="164467829"/>
  </r>
  <r>
    <x v="431"/>
    <s v="Mc IG, MC Ryan SP, MC PH, Mc Davi, Mc Luki, Mc Don Juan, Mc Kadu, TrapLaudo, MC GP, MC GH do 7"/>
    <x v="342"/>
    <n v="164239151"/>
  </r>
  <r>
    <x v="130"/>
    <s v=""/>
    <x v="105"/>
    <n v="163573451"/>
  </r>
  <r>
    <x v="168"/>
    <s v=""/>
    <x v="212"/>
    <n v="162838942"/>
  </r>
  <r>
    <x v="21"/>
    <s v="ILLENIUM, Lennon Stella"/>
    <x v="18"/>
    <n v="162796349"/>
  </r>
  <r>
    <x v="421"/>
    <s v="Sabrina Carpenter, Farruko"/>
    <x v="333"/>
    <n v="162736371"/>
  </r>
  <r>
    <x v="432"/>
    <s v=""/>
    <x v="343"/>
    <n v="162606400"/>
  </r>
  <r>
    <x v="61"/>
    <s v=""/>
    <x v="49"/>
    <n v="162587374"/>
  </r>
  <r>
    <x v="50"/>
    <s v="Maldy"/>
    <x v="61"/>
    <n v="162007366"/>
  </r>
  <r>
    <x v="433"/>
    <s v=""/>
    <x v="344"/>
    <n v="161949111"/>
  </r>
  <r>
    <x v="434"/>
    <s v=""/>
    <x v="345"/>
    <n v="161746311"/>
  </r>
  <r>
    <x v="425"/>
    <s v="James Blunt"/>
    <x v="346"/>
    <n v="161722723"/>
  </r>
  <r>
    <x v="160"/>
    <s v="Elley Duhé"/>
    <x v="131"/>
    <n v="161673954"/>
  </r>
  <r>
    <x v="16"/>
    <s v=""/>
    <x v="13"/>
    <n v="161494265"/>
  </r>
  <r>
    <x v="435"/>
    <s v="FMK, Ke Personajes"/>
    <x v="347"/>
    <n v="160854107"/>
  </r>
  <r>
    <x v="16"/>
    <s v=""/>
    <x v="13"/>
    <n v="160614968"/>
  </r>
  <r>
    <x v="54"/>
    <s v="Pharrell Williams, BIA, Sky Rompiendo"/>
    <x v="323"/>
    <n v="160601195"/>
  </r>
  <r>
    <x v="436"/>
    <s v=""/>
    <x v="348"/>
    <n v="160596557"/>
  </r>
  <r>
    <x v="329"/>
    <s v="A$AP Rocky, Cardi B"/>
    <x v="263"/>
    <n v="160485880"/>
  </r>
  <r>
    <x v="437"/>
    <s v=""/>
    <x v="349"/>
    <n v="160353560"/>
  </r>
  <r>
    <x v="158"/>
    <s v=""/>
    <x v="129"/>
    <n v="160014698"/>
  </r>
  <r>
    <x v="79"/>
    <s v=""/>
    <x v="64"/>
    <n v="160007880"/>
  </r>
  <r>
    <x v="394"/>
    <s v=""/>
    <x v="313"/>
    <n v="159941853"/>
  </r>
  <r>
    <x v="38"/>
    <s v=""/>
    <x v="30"/>
    <n v="159927866"/>
  </r>
  <r>
    <x v="54"/>
    <s v=""/>
    <x v="38"/>
    <n v="159685682"/>
  </r>
  <r>
    <x v="24"/>
    <s v=""/>
    <x v="23"/>
    <n v="159621801"/>
  </r>
  <r>
    <x v="244"/>
    <s v="Ozuna"/>
    <x v="203"/>
    <n v="159466362"/>
  </r>
  <r>
    <x v="1"/>
    <s v=""/>
    <x v="1"/>
    <n v="159153896"/>
  </r>
  <r>
    <x v="48"/>
    <s v="Dua Lipa, PNAU"/>
    <x v="33"/>
    <n v="159129877"/>
  </r>
  <r>
    <x v="32"/>
    <s v="The Weeknd"/>
    <x v="102"/>
    <n v="159074214"/>
  </r>
  <r>
    <x v="4"/>
    <s v=""/>
    <x v="8"/>
    <n v="159068575"/>
  </r>
  <r>
    <x v="300"/>
    <s v="Lil Tjay"/>
    <x v="3"/>
    <n v="158864435"/>
  </r>
  <r>
    <x v="438"/>
    <s v=""/>
    <x v="120"/>
    <n v="158571766"/>
  </r>
  <r>
    <x v="439"/>
    <s v=""/>
    <x v="62"/>
    <n v="158561490"/>
  </r>
  <r>
    <x v="155"/>
    <s v=""/>
    <x v="127"/>
    <n v="158504064"/>
  </r>
  <r>
    <x v="440"/>
    <s v="Pailita"/>
    <x v="350"/>
    <n v="158458554"/>
  </r>
  <r>
    <x v="127"/>
    <s v=""/>
    <x v="351"/>
    <n v="158415798"/>
  </r>
  <r>
    <x v="92"/>
    <s v=""/>
    <x v="75"/>
    <n v="158349189"/>
  </r>
  <r>
    <x v="178"/>
    <s v=""/>
    <x v="131"/>
    <n v="158238844"/>
  </r>
  <r>
    <x v="19"/>
    <s v=""/>
    <x v="16"/>
    <n v="158183361"/>
  </r>
  <r>
    <x v="282"/>
    <s v=""/>
    <x v="15"/>
    <n v="158087684"/>
  </r>
  <r>
    <x v="121"/>
    <s v="OneRepublic"/>
    <x v="98"/>
    <n v="157966171"/>
  </r>
  <r>
    <x v="3"/>
    <s v=""/>
    <x v="3"/>
    <n v="157957606"/>
  </r>
  <r>
    <x v="17"/>
    <s v=""/>
    <x v="14"/>
    <n v="157758218"/>
  </r>
  <r>
    <x v="441"/>
    <s v=""/>
    <x v="352"/>
    <n v="157518303"/>
  </r>
  <r>
    <x v="442"/>
    <s v="BYOR"/>
    <x v="353"/>
    <n v="157504067"/>
  </r>
  <r>
    <x v="37"/>
    <s v=""/>
    <x v="3"/>
    <n v="157402949"/>
  </r>
  <r>
    <x v="443"/>
    <s v=""/>
    <x v="36"/>
    <n v="157374197"/>
  </r>
  <r>
    <x v="79"/>
    <s v="Giveon"/>
    <x v="64"/>
    <n v="157067849"/>
  </r>
  <r>
    <x v="444"/>
    <s v="Daddy Yankee, Nicky Jam"/>
    <x v="65"/>
    <n v="156956150"/>
  </r>
  <r>
    <x v="445"/>
    <s v="Tokischa, Young Miko"/>
    <x v="354"/>
    <n v="156834450"/>
  </r>
  <r>
    <x v="179"/>
    <s v=""/>
    <x v="84"/>
    <n v="156823695"/>
  </r>
  <r>
    <x v="240"/>
    <s v=""/>
    <x v="56"/>
    <n v="156818128"/>
  </r>
  <r>
    <x v="446"/>
    <s v="J Balvin, Camila Cabello"/>
    <x v="92"/>
    <n v="156787721"/>
  </r>
  <r>
    <x v="447"/>
    <s v=""/>
    <x v="221"/>
    <n v="156741431"/>
  </r>
  <r>
    <x v="191"/>
    <s v=""/>
    <x v="355"/>
    <n v="156435336"/>
  </r>
  <r>
    <x v="96"/>
    <s v=""/>
    <x v="65"/>
    <n v="156347542"/>
  </r>
  <r>
    <x v="448"/>
    <s v="Maluma"/>
    <x v="65"/>
    <n v="156103508"/>
  </r>
  <r>
    <x v="449"/>
    <s v="Bad Bunny"/>
    <x v="356"/>
    <n v="156041501"/>
  </r>
  <r>
    <x v="81"/>
    <s v=""/>
    <x v="66"/>
    <n v="155805231"/>
  </r>
  <r>
    <x v="450"/>
    <s v=""/>
    <x v="54"/>
    <n v="155645092"/>
  </r>
  <r>
    <x v="451"/>
    <s v=""/>
    <x v="3"/>
    <n v="155382778"/>
  </r>
  <r>
    <x v="452"/>
    <s v=""/>
    <x v="357"/>
    <n v="155331041"/>
  </r>
  <r>
    <x v="453"/>
    <s v="Roddy Ricch"/>
    <x v="15"/>
    <n v="155161603"/>
  </r>
  <r>
    <x v="312"/>
    <s v=""/>
    <x v="33"/>
    <n v="154789607"/>
  </r>
  <r>
    <x v="13"/>
    <s v=""/>
    <x v="10"/>
    <n v="154666537"/>
  </r>
  <r>
    <x v="454"/>
    <s v="Quarterhead, Norma Jean Martine"/>
    <x v="358"/>
    <n v="154558615"/>
  </r>
  <r>
    <x v="4"/>
    <s v=""/>
    <x v="4"/>
    <n v="154478480"/>
  </r>
  <r>
    <x v="10"/>
    <s v="Nicki Minaj"/>
    <x v="0"/>
    <n v="154428197"/>
  </r>
  <r>
    <x v="175"/>
    <s v="Rita Ora"/>
    <x v="83"/>
    <n v="154395594"/>
  </r>
  <r>
    <x v="50"/>
    <s v=""/>
    <x v="61"/>
    <n v="154159687"/>
  </r>
  <r>
    <x v="455"/>
    <s v=""/>
    <x v="65"/>
    <n v="153787899"/>
  </r>
  <r>
    <x v="244"/>
    <s v="Justin Quiles, Maluma, Nicky Jam, Farruko, Dalex, Lenny Tavárez"/>
    <x v="196"/>
    <n v="153321052"/>
  </r>
  <r>
    <x v="96"/>
    <s v=""/>
    <x v="65"/>
    <n v="152690838"/>
  </r>
  <r>
    <x v="229"/>
    <s v="Manuel Turizo, Beéle"/>
    <x v="38"/>
    <n v="152530786"/>
  </r>
  <r>
    <x v="40"/>
    <s v="Megan Thee Stallion"/>
    <x v="32"/>
    <n v="152136860"/>
  </r>
  <r>
    <x v="79"/>
    <s v="Lil Baby"/>
    <x v="64"/>
    <n v="151949836"/>
  </r>
  <r>
    <x v="456"/>
    <s v="XXXTENTACION"/>
    <x v="3"/>
    <n v="151795324"/>
  </r>
  <r>
    <x v="23"/>
    <s v="Young Miko"/>
    <x v="22"/>
    <n v="151384953"/>
  </r>
  <r>
    <x v="457"/>
    <s v="Sech, Dalex, Justin Quiles, Lenny Tavárez, Feid, Wisin, Zion"/>
    <x v="203"/>
    <n v="151331215"/>
  </r>
  <r>
    <x v="374"/>
    <s v=""/>
    <x v="291"/>
    <n v="151323609"/>
  </r>
  <r>
    <x v="458"/>
    <s v="J. Cole"/>
    <x v="114"/>
    <n v="151208518"/>
  </r>
  <r>
    <x v="3"/>
    <s v=""/>
    <x v="3"/>
    <n v="151201496"/>
  </r>
  <r>
    <x v="202"/>
    <s v="Nicky Jam"/>
    <x v="65"/>
    <n v="150957974"/>
  </r>
  <r>
    <x v="92"/>
    <s v=""/>
    <x v="75"/>
    <n v="150950419"/>
  </r>
  <r>
    <x v="136"/>
    <s v="Disclosure"/>
    <x v="111"/>
    <n v="150811295"/>
  </r>
  <r>
    <x v="459"/>
    <s v=""/>
    <x v="359"/>
    <n v="150704522"/>
  </r>
  <r>
    <x v="88"/>
    <s v=""/>
    <x v="51"/>
    <n v="150630149"/>
  </r>
  <r>
    <x v="129"/>
    <s v="Young Miko"/>
    <x v="38"/>
    <n v="150158965"/>
  </r>
  <r>
    <x v="190"/>
    <s v="Daddy Yankee"/>
    <x v="65"/>
    <n v="149955246"/>
  </r>
  <r>
    <x v="97"/>
    <s v="NATTI NATASHA, Becky G, Bad Bunny"/>
    <x v="78"/>
    <n v="149564907"/>
  </r>
  <r>
    <x v="40"/>
    <s v="Megan Thee Stallion"/>
    <x v="32"/>
    <n v="149370092"/>
  </r>
  <r>
    <x v="54"/>
    <s v=""/>
    <x v="38"/>
    <n v="149283116"/>
  </r>
  <r>
    <x v="460"/>
    <s v=""/>
    <x v="360"/>
    <n v="149269919"/>
  </r>
  <r>
    <x v="461"/>
    <s v=""/>
    <x v="6"/>
    <n v="149170881"/>
  </r>
  <r>
    <x v="255"/>
    <s v="Prince Royce, DJ Luian, Mambo Kingz, Anuel AA"/>
    <x v="258"/>
    <n v="148995129"/>
  </r>
  <r>
    <x v="16"/>
    <s v="The Marías"/>
    <x v="13"/>
    <n v="148941334"/>
  </r>
  <r>
    <x v="462"/>
    <s v=""/>
    <x v="361"/>
    <n v="148886221"/>
  </r>
  <r>
    <x v="421"/>
    <s v=""/>
    <x v="333"/>
    <n v="148551850"/>
  </r>
  <r>
    <x v="130"/>
    <s v="Lyanno, Brray"/>
    <x v="105"/>
    <n v="148528259"/>
  </r>
  <r>
    <x v="451"/>
    <s v=""/>
    <x v="3"/>
    <n v="148514499"/>
  </r>
  <r>
    <x v="19"/>
    <s v="Bad Bunny, The Weeknd"/>
    <x v="46"/>
    <n v="148410249"/>
  </r>
  <r>
    <x v="24"/>
    <s v=""/>
    <x v="23"/>
    <n v="148180114"/>
  </r>
  <r>
    <x v="263"/>
    <s v="Maluma"/>
    <x v="3"/>
    <n v="148128615"/>
  </r>
  <r>
    <x v="209"/>
    <s v="Duki, Nicki Nicole, Standly, Stars Music Chile"/>
    <x v="362"/>
    <n v="147382738"/>
  </r>
  <r>
    <x v="265"/>
    <s v=""/>
    <x v="363"/>
    <n v="147347524"/>
  </r>
  <r>
    <x v="24"/>
    <s v="Brendon Urie, Panic! At The Disco"/>
    <x v="23"/>
    <n v="147087148"/>
  </r>
  <r>
    <x v="70"/>
    <s v="BTS, FIFA Sound"/>
    <x v="364"/>
    <n v="147033524"/>
  </r>
  <r>
    <x v="463"/>
    <s v=""/>
    <x v="365"/>
    <n v="146731807"/>
  </r>
  <r>
    <x v="265"/>
    <s v=""/>
    <x v="363"/>
    <n v="146426168"/>
  </r>
  <r>
    <x v="244"/>
    <s v="Jhayco"/>
    <x v="203"/>
    <n v="146378193"/>
  </r>
  <r>
    <x v="285"/>
    <s v="Bad Bunny"/>
    <x v="236"/>
    <n v="146227713"/>
  </r>
  <r>
    <x v="156"/>
    <s v="Bad Bunny"/>
    <x v="128"/>
    <n v="146060794"/>
  </r>
  <r>
    <x v="464"/>
    <s v=""/>
    <x v="118"/>
    <n v="145943519"/>
  </r>
  <r>
    <x v="121"/>
    <s v="Sandro Cavazza"/>
    <x v="98"/>
    <n v="145797551"/>
  </r>
  <r>
    <x v="465"/>
    <s v=""/>
    <x v="366"/>
    <n v="145271110"/>
  </r>
  <r>
    <x v="18"/>
    <s v=""/>
    <x v="15"/>
    <n v="145166714"/>
  </r>
  <r>
    <x v="181"/>
    <s v="David Guetta, Jamie Scott, Romy Dya"/>
    <x v="76"/>
    <n v="144794103"/>
  </r>
  <r>
    <x v="283"/>
    <s v="Anuel AA, Ozuna"/>
    <x v="234"/>
    <n v="144249595"/>
  </r>
  <r>
    <x v="96"/>
    <s v=""/>
    <x v="65"/>
    <n v="143866777"/>
  </r>
  <r>
    <x v="466"/>
    <s v=""/>
    <x v="367"/>
    <n v="143815887"/>
  </r>
  <r>
    <x v="16"/>
    <s v="Tainy"/>
    <x v="13"/>
    <n v="143583353"/>
  </r>
  <r>
    <x v="20"/>
    <s v=""/>
    <x v="17"/>
    <n v="143340893"/>
  </r>
  <r>
    <x v="467"/>
    <s v=""/>
    <x v="3"/>
    <n v="143329586"/>
  </r>
  <r>
    <x v="416"/>
    <s v="6LACK"/>
    <x v="3"/>
    <n v="143268039"/>
  </r>
  <r>
    <x v="79"/>
    <s v=""/>
    <x v="368"/>
    <n v="142945619"/>
  </r>
  <r>
    <x v="17"/>
    <s v=""/>
    <x v="369"/>
    <n v="142939951"/>
  </r>
  <r>
    <x v="327"/>
    <s v="Nicki Minaj"/>
    <x v="267"/>
    <n v="142724957"/>
  </r>
  <r>
    <x v="468"/>
    <s v="ZAYN"/>
    <x v="370"/>
    <n v="142618112"/>
  </r>
  <r>
    <x v="13"/>
    <s v=""/>
    <x v="10"/>
    <n v="142608843"/>
  </r>
  <r>
    <x v="0"/>
    <s v="JENNIE, Lily-Rose Depp"/>
    <x v="21"/>
    <n v="142530855"/>
  </r>
  <r>
    <x v="54"/>
    <s v=""/>
    <x v="38"/>
    <n v="142458409"/>
  </r>
  <r>
    <x v="28"/>
    <s v=""/>
    <x v="0"/>
    <n v="142167228"/>
  </r>
  <r>
    <x v="50"/>
    <s v=""/>
    <x v="61"/>
    <n v="142089402"/>
  </r>
  <r>
    <x v="469"/>
    <s v=""/>
    <x v="371"/>
    <n v="142070539"/>
  </r>
  <r>
    <x v="142"/>
    <s v="Anne-Marie"/>
    <x v="117"/>
    <n v="142036336"/>
  </r>
  <r>
    <x v="178"/>
    <s v="Gucci Mane"/>
    <x v="146"/>
    <n v="142031573"/>
  </r>
  <r>
    <x v="470"/>
    <s v="La Kelly"/>
    <x v="372"/>
    <n v="142016895"/>
  </r>
  <r>
    <x v="50"/>
    <s v="Anuel AA"/>
    <x v="38"/>
    <n v="141937323"/>
  </r>
  <r>
    <x v="471"/>
    <s v=""/>
    <x v="373"/>
    <n v="141827657"/>
  </r>
  <r>
    <x v="389"/>
    <s v="Migos"/>
    <x v="309"/>
    <n v="141765145"/>
  </r>
  <r>
    <x v="79"/>
    <s v=""/>
    <x v="71"/>
    <n v="141573769"/>
  </r>
  <r>
    <x v="234"/>
    <s v=""/>
    <x v="171"/>
    <n v="141442667"/>
  </r>
  <r>
    <x v="50"/>
    <s v="Ovy On The Drums"/>
    <x v="61"/>
    <n v="141400741"/>
  </r>
  <r>
    <x v="170"/>
    <s v=""/>
    <x v="10"/>
    <n v="140615504"/>
  </r>
  <r>
    <x v="78"/>
    <s v=""/>
    <x v="374"/>
    <n v="140474129"/>
  </r>
  <r>
    <x v="61"/>
    <s v=""/>
    <x v="306"/>
    <n v="140471788"/>
  </r>
  <r>
    <x v="59"/>
    <s v="Bruno Mars"/>
    <x v="48"/>
    <n v="140425335"/>
  </r>
  <r>
    <x v="152"/>
    <s v=""/>
    <x v="125"/>
    <n v="140317047"/>
  </r>
  <r>
    <x v="299"/>
    <s v="Yoko Ono"/>
    <x v="250"/>
    <n v="139884605"/>
  </r>
  <r>
    <x v="472"/>
    <s v="Tyga, Jon Z"/>
    <x v="103"/>
    <n v="139610813"/>
  </r>
  <r>
    <x v="60"/>
    <s v=""/>
    <x v="36"/>
    <n v="139279688"/>
  </r>
  <r>
    <x v="274"/>
    <s v=""/>
    <x v="225"/>
    <n v="139258370"/>
  </r>
  <r>
    <x v="102"/>
    <s v="Oh Wonder"/>
    <x v="84"/>
    <n v="139089148"/>
  </r>
  <r>
    <x v="130"/>
    <s v="Lyanno, Brray"/>
    <x v="105"/>
    <n v="138999029"/>
  </r>
  <r>
    <x v="122"/>
    <s v="Future, Young Thug"/>
    <x v="99"/>
    <n v="138788478"/>
  </r>
  <r>
    <x v="473"/>
    <s v="Dani Flow"/>
    <x v="375"/>
    <n v="138777705"/>
  </r>
  <r>
    <x v="24"/>
    <s v=""/>
    <x v="23"/>
    <n v="138651995"/>
  </r>
  <r>
    <x v="30"/>
    <s v="Khalid"/>
    <x v="90"/>
    <n v="138606962"/>
  </r>
  <r>
    <x v="474"/>
    <s v="Arijit Singh, Harrykahanhai"/>
    <x v="312"/>
    <n v="138568228"/>
  </r>
  <r>
    <x v="56"/>
    <s v=""/>
    <x v="28"/>
    <n v="138369251"/>
  </r>
  <r>
    <x v="0"/>
    <s v=""/>
    <x v="112"/>
    <n v="138231128"/>
  </r>
  <r>
    <x v="15"/>
    <s v=""/>
    <x v="12"/>
    <n v="138137612"/>
  </r>
  <r>
    <x v="16"/>
    <s v=""/>
    <x v="13"/>
    <n v="138067700"/>
  </r>
  <r>
    <x v="239"/>
    <s v=""/>
    <x v="6"/>
    <n v="137761206"/>
  </r>
  <r>
    <x v="475"/>
    <s v="Mari Fernandez"/>
    <x v="376"/>
    <n v="137744131"/>
  </r>
  <r>
    <x v="6"/>
    <s v=""/>
    <x v="6"/>
    <n v="137556302"/>
  </r>
  <r>
    <x v="476"/>
    <s v=""/>
    <x v="377"/>
    <n v="137166101"/>
  </r>
  <r>
    <x v="315"/>
    <s v=""/>
    <x v="1"/>
    <n v="137088600"/>
  </r>
  <r>
    <x v="244"/>
    <s v=""/>
    <x v="203"/>
    <n v="137088140"/>
  </r>
  <r>
    <x v="477"/>
    <s v=""/>
    <x v="10"/>
    <n v="136913269"/>
  </r>
  <r>
    <x v="163"/>
    <s v=""/>
    <x v="135"/>
    <n v="136780899"/>
  </r>
  <r>
    <x v="4"/>
    <s v="Justin Bieber"/>
    <x v="8"/>
    <n v="136746503"/>
  </r>
  <r>
    <x v="478"/>
    <s v="Lil Yachty"/>
    <x v="378"/>
    <n v="136678352"/>
  </r>
  <r>
    <x v="479"/>
    <s v="Doja Cat"/>
    <x v="379"/>
    <n v="136649414"/>
  </r>
  <r>
    <x v="14"/>
    <s v=""/>
    <x v="52"/>
    <n v="136541688"/>
  </r>
  <r>
    <x v="202"/>
    <s v=""/>
    <x v="65"/>
    <n v="135932475"/>
  </r>
  <r>
    <x v="334"/>
    <s v=""/>
    <x v="380"/>
    <n v="135855139"/>
  </r>
  <r>
    <x v="64"/>
    <s v="Anderson .Paak, Silk Sonic"/>
    <x v="109"/>
    <n v="135721167"/>
  </r>
  <r>
    <x v="480"/>
    <s v="Ana Castela"/>
    <x v="319"/>
    <n v="135623737"/>
  </r>
  <r>
    <x v="481"/>
    <s v=""/>
    <x v="381"/>
    <n v="135545545"/>
  </r>
  <r>
    <x v="351"/>
    <s v="J Balvin, El Alfa, Diplo"/>
    <x v="382"/>
    <n v="135525018"/>
  </r>
  <r>
    <x v="482"/>
    <s v=""/>
    <x v="20"/>
    <n v="135289459"/>
  </r>
  <r>
    <x v="483"/>
    <s v="Kali Uchis, Moliy"/>
    <x v="383"/>
    <n v="135230212"/>
  </r>
  <r>
    <x v="233"/>
    <s v="Jhayco"/>
    <x v="13"/>
    <n v="135206532"/>
  </r>
  <r>
    <x v="92"/>
    <s v="Mambo Kingz, DJ Luian, Bad Bunny, Wisin, Almighty"/>
    <x v="258"/>
    <n v="135069082"/>
  </r>
  <r>
    <x v="484"/>
    <s v="Future, J Balvin, Stefflon Don, Juan Magán"/>
    <x v="62"/>
    <n v="134979902"/>
  </r>
  <r>
    <x v="1"/>
    <s v=""/>
    <x v="1"/>
    <n v="134809111"/>
  </r>
  <r>
    <x v="102"/>
    <s v="sped up nightcore, ARIZONATEARS"/>
    <x v="384"/>
    <n v="134770524"/>
  </r>
  <r>
    <x v="485"/>
    <s v="A$AP Rocky"/>
    <x v="99"/>
    <n v="134640526"/>
  </r>
  <r>
    <x v="295"/>
    <s v="Nicky Jam, Justin Quiles, Sech, Lenny Tavárez, Feid, Rafa Pabön"/>
    <x v="196"/>
    <n v="134198033"/>
  </r>
  <r>
    <x v="19"/>
    <s v="SZA, Future"/>
    <x v="46"/>
    <n v="134164423"/>
  </r>
  <r>
    <x v="190"/>
    <s v="J Balvin, Maluma, Ozuna"/>
    <x v="65"/>
    <n v="134146384"/>
  </r>
  <r>
    <x v="346"/>
    <s v="Paulo Londra"/>
    <x v="53"/>
    <n v="134144734"/>
  </r>
  <r>
    <x v="206"/>
    <s v="Ariana Grande"/>
    <x v="167"/>
    <n v="133930267"/>
  </r>
  <r>
    <x v="440"/>
    <s v="Feid, Pailita, Paloma Mami, De La Ghetto"/>
    <x v="350"/>
    <n v="133879193"/>
  </r>
  <r>
    <x v="8"/>
    <s v=""/>
    <x v="7"/>
    <n v="133556837"/>
  </r>
  <r>
    <x v="24"/>
    <s v=""/>
    <x v="23"/>
    <n v="133453137"/>
  </r>
  <r>
    <x v="21"/>
    <s v="Bebe Rexha"/>
    <x v="18"/>
    <n v="133013992"/>
  </r>
  <r>
    <x v="17"/>
    <s v=""/>
    <x v="14"/>
    <n v="132980288"/>
  </r>
  <r>
    <x v="25"/>
    <s v=""/>
    <x v="20"/>
    <n v="132967601"/>
  </r>
  <r>
    <x v="45"/>
    <s v=""/>
    <x v="295"/>
    <n v="132701241"/>
  </r>
  <r>
    <x v="4"/>
    <s v=""/>
    <x v="8"/>
    <n v="132525080"/>
  </r>
  <r>
    <x v="54"/>
    <s v="Skrillex"/>
    <x v="235"/>
    <n v="132426086"/>
  </r>
  <r>
    <x v="486"/>
    <s v=""/>
    <x v="385"/>
    <n v="132424975"/>
  </r>
  <r>
    <x v="369"/>
    <s v=""/>
    <x v="287"/>
    <n v="132371259"/>
  </r>
  <r>
    <x v="487"/>
    <s v=""/>
    <x v="62"/>
    <n v="132292671"/>
  </r>
  <r>
    <x v="158"/>
    <s v=""/>
    <x v="129"/>
    <n v="132012024"/>
  </r>
  <r>
    <x v="456"/>
    <s v="XXXTENTACION"/>
    <x v="3"/>
    <n v="131844158"/>
  </r>
  <r>
    <x v="15"/>
    <s v=""/>
    <x v="12"/>
    <n v="131534025"/>
  </r>
  <r>
    <x v="10"/>
    <s v=""/>
    <x v="0"/>
    <n v="131467348"/>
  </r>
  <r>
    <x v="488"/>
    <s v="Russ Millions, ArrDee, E1 (3x3), ZT (3x3), Bugzy Malone, Buni, Fivio Foreign, Darkoo"/>
    <x v="1"/>
    <n v="131383409"/>
  </r>
  <r>
    <x v="126"/>
    <s v="Marshmello"/>
    <x v="103"/>
    <n v="131341564"/>
  </r>
  <r>
    <x v="262"/>
    <s v=""/>
    <x v="49"/>
    <n v="131336544"/>
  </r>
  <r>
    <x v="489"/>
    <s v="Gustah, Neo Beats, Bagua Records"/>
    <x v="386"/>
    <n v="131288711"/>
  </r>
  <r>
    <x v="8"/>
    <s v=""/>
    <x v="7"/>
    <n v="131261853"/>
  </r>
  <r>
    <x v="490"/>
    <s v="Natanael Cano"/>
    <x v="387"/>
    <n v="131070357"/>
  </r>
  <r>
    <x v="24"/>
    <s v=""/>
    <x v="23"/>
    <n v="130793473"/>
  </r>
  <r>
    <x v="79"/>
    <s v=""/>
    <x v="64"/>
    <n v="130679820"/>
  </r>
  <r>
    <x v="234"/>
    <s v="Selena Gomez"/>
    <x v="171"/>
    <n v="130565729"/>
  </r>
  <r>
    <x v="491"/>
    <s v="David Guetta, Becky G"/>
    <x v="62"/>
    <n v="130505523"/>
  </r>
  <r>
    <x v="101"/>
    <s v=""/>
    <x v="5"/>
    <n v="130299132"/>
  </r>
  <r>
    <x v="10"/>
    <s v=""/>
    <x v="0"/>
    <n v="130271583"/>
  </r>
  <r>
    <x v="81"/>
    <s v="Farruko"/>
    <x v="388"/>
    <n v="130043307"/>
  </r>
  <r>
    <x v="13"/>
    <s v=""/>
    <x v="10"/>
    <n v="129885525"/>
  </r>
  <r>
    <x v="54"/>
    <s v="Willy William, Beyoncé"/>
    <x v="389"/>
    <n v="129880923"/>
  </r>
  <r>
    <x v="225"/>
    <s v="Jack &amp; Jack"/>
    <x v="233"/>
    <n v="129859624"/>
  </r>
  <r>
    <x v="492"/>
    <s v=""/>
    <x v="101"/>
    <n v="129730306"/>
  </r>
  <r>
    <x v="301"/>
    <s v="Jhayco, Anuel AA, Los Legendarios, Myke Towers"/>
    <x v="183"/>
    <n v="129729188"/>
  </r>
  <r>
    <x v="8"/>
    <s v=""/>
    <x v="229"/>
    <n v="129379350"/>
  </r>
  <r>
    <x v="493"/>
    <s v=""/>
    <x v="390"/>
    <n v="129377796"/>
  </r>
  <r>
    <x v="494"/>
    <s v=""/>
    <x v="391"/>
    <n v="129135427"/>
  </r>
  <r>
    <x v="137"/>
    <s v="Selena Gomez, J Balvin, Tainy"/>
    <x v="392"/>
    <n v="128974936"/>
  </r>
  <r>
    <x v="129"/>
    <s v="Justin Quiles"/>
    <x v="310"/>
    <n v="128930580"/>
  </r>
  <r>
    <x v="13"/>
    <s v=""/>
    <x v="283"/>
    <n v="128909115"/>
  </r>
  <r>
    <x v="329"/>
    <s v="Kehlani"/>
    <x v="92"/>
    <n v="128745676"/>
  </r>
  <r>
    <x v="495"/>
    <s v="Farruko, Nio Garcia, Jay Wheeler, Amenazzy"/>
    <x v="393"/>
    <n v="128657047"/>
  </r>
  <r>
    <x v="317"/>
    <s v=""/>
    <x v="15"/>
    <n v="128458623"/>
  </r>
  <r>
    <x v="345"/>
    <s v=""/>
    <x v="33"/>
    <n v="128436915"/>
  </r>
  <r>
    <x v="215"/>
    <s v="Los Dareyes De La Sierra"/>
    <x v="85"/>
    <n v="127961349"/>
  </r>
  <r>
    <x v="37"/>
    <s v="Future, Khalid, Funk Wav"/>
    <x v="3"/>
    <n v="127822788"/>
  </r>
  <r>
    <x v="384"/>
    <s v="Skylar Grey"/>
    <x v="299"/>
    <n v="127431567"/>
  </r>
  <r>
    <x v="234"/>
    <s v=""/>
    <x v="171"/>
    <n v="127156631"/>
  </r>
  <r>
    <x v="496"/>
    <s v="Ty Dolla $ign"/>
    <x v="74"/>
    <n v="127033115"/>
  </r>
  <r>
    <x v="497"/>
    <s v="Clairo"/>
    <x v="28"/>
    <n v="126804188"/>
  </r>
  <r>
    <x v="114"/>
    <s v=""/>
    <x v="93"/>
    <n v="126699730"/>
  </r>
  <r>
    <x v="498"/>
    <s v=""/>
    <x v="394"/>
    <n v="126551606"/>
  </r>
  <r>
    <x v="102"/>
    <s v=""/>
    <x v="84"/>
    <n v="126518401"/>
  </r>
  <r>
    <x v="32"/>
    <s v=""/>
    <x v="27"/>
    <n v="126429391"/>
  </r>
  <r>
    <x v="96"/>
    <s v="The Weeknd"/>
    <x v="65"/>
    <n v="125857481"/>
  </r>
  <r>
    <x v="255"/>
    <s v="Peso Pluma"/>
    <x v="35"/>
    <n v="125852457"/>
  </r>
  <r>
    <x v="277"/>
    <s v=""/>
    <x v="228"/>
    <n v="125735554"/>
  </r>
  <r>
    <x v="295"/>
    <s v="Rafa Pabön, KHEA, Sech, Feid, Cazzu, Lenny Tavárez"/>
    <x v="196"/>
    <n v="125617007"/>
  </r>
  <r>
    <x v="37"/>
    <s v="Rihanna"/>
    <x v="3"/>
    <n v="125518222"/>
  </r>
  <r>
    <x v="454"/>
    <s v="Lagique"/>
    <x v="358"/>
    <n v="125451999"/>
  </r>
  <r>
    <x v="191"/>
    <s v=""/>
    <x v="395"/>
    <n v="125328389"/>
  </r>
  <r>
    <x v="499"/>
    <s v="Gittobeatz"/>
    <x v="396"/>
    <n v="125289344"/>
  </r>
  <r>
    <x v="136"/>
    <s v="Disclosure"/>
    <x v="111"/>
    <n v="125251511"/>
  </r>
  <r>
    <x v="27"/>
    <s v=""/>
    <x v="24"/>
    <n v="125077590"/>
  </r>
  <r>
    <x v="4"/>
    <s v=""/>
    <x v="8"/>
    <n v="125073413"/>
  </r>
  <r>
    <x v="168"/>
    <s v=""/>
    <x v="212"/>
    <n v="124773741"/>
  </r>
  <r>
    <x v="181"/>
    <s v="Macklemore, Fall Out Boy"/>
    <x v="76"/>
    <n v="124634314"/>
  </r>
  <r>
    <x v="500"/>
    <s v="Feid, ROBI"/>
    <x v="38"/>
    <n v="124015852"/>
  </r>
  <r>
    <x v="418"/>
    <s v="Trueno"/>
    <x v="331"/>
    <n v="123950882"/>
  </r>
  <r>
    <x v="97"/>
    <s v="Bad Bunny"/>
    <x v="78"/>
    <n v="123879341"/>
  </r>
  <r>
    <x v="59"/>
    <s v="21 Savage"/>
    <x v="237"/>
    <n v="123598605"/>
  </r>
  <r>
    <x v="389"/>
    <s v="Bruno Mars, Kodak Black"/>
    <x v="309"/>
    <n v="123541054"/>
  </r>
  <r>
    <x v="23"/>
    <s v="Villano Antillano"/>
    <x v="22"/>
    <n v="123525427"/>
  </r>
  <r>
    <x v="10"/>
    <s v=""/>
    <x v="0"/>
    <n v="123390933"/>
  </r>
  <r>
    <x v="480"/>
    <s v=""/>
    <x v="319"/>
    <n v="123254916"/>
  </r>
  <r>
    <x v="466"/>
    <s v=""/>
    <x v="367"/>
    <n v="123204598"/>
  </r>
  <r>
    <x v="501"/>
    <s v=""/>
    <x v="397"/>
    <n v="123195302"/>
  </r>
  <r>
    <x v="485"/>
    <s v=""/>
    <x v="99"/>
    <n v="123148995"/>
  </r>
  <r>
    <x v="186"/>
    <s v="Rihanna"/>
    <x v="152"/>
    <n v="123121561"/>
  </r>
  <r>
    <x v="491"/>
    <s v="J Balvin"/>
    <x v="62"/>
    <n v="123078503"/>
  </r>
  <r>
    <x v="502"/>
    <s v=""/>
    <x v="398"/>
    <n v="123053748"/>
  </r>
  <r>
    <x v="148"/>
    <s v="Demi Lovato"/>
    <x v="1"/>
    <n v="122727535"/>
  </r>
  <r>
    <x v="8"/>
    <s v=""/>
    <x v="229"/>
    <n v="122688367"/>
  </r>
  <r>
    <x v="73"/>
    <s v="RAYE"/>
    <x v="59"/>
    <n v="122645844"/>
  </r>
  <r>
    <x v="4"/>
    <s v=""/>
    <x v="8"/>
    <n v="122634392"/>
  </r>
  <r>
    <x v="503"/>
    <s v="RANI"/>
    <x v="399"/>
    <n v="122598656"/>
  </r>
  <r>
    <x v="162"/>
    <s v=""/>
    <x v="134"/>
    <n v="122451846"/>
  </r>
  <r>
    <x v="491"/>
    <s v="Dua Lipa"/>
    <x v="62"/>
    <n v="122373033"/>
  </r>
  <r>
    <x v="24"/>
    <s v=""/>
    <x v="23"/>
    <n v="122300185"/>
  </r>
  <r>
    <x v="8"/>
    <s v=""/>
    <x v="7"/>
    <n v="122121340"/>
  </r>
  <r>
    <x v="146"/>
    <s v="Jasiel Nuñez"/>
    <x v="121"/>
    <n v="121950543"/>
  </r>
  <r>
    <x v="27"/>
    <s v=""/>
    <x v="24"/>
    <n v="121470754"/>
  </r>
  <r>
    <x v="54"/>
    <s v="KAROL G, Nicky Jam, Crissin, Totoy El Frio, Natan &amp; Shander"/>
    <x v="61"/>
    <n v="121463124"/>
  </r>
  <r>
    <x v="504"/>
    <s v="Nicki Nicole, Bizarrap, Taiu, TATOOL"/>
    <x v="400"/>
    <n v="121426438"/>
  </r>
  <r>
    <x v="119"/>
    <s v=""/>
    <x v="401"/>
    <n v="121332715"/>
  </r>
  <r>
    <x v="25"/>
    <s v=""/>
    <x v="402"/>
    <n v="121312640"/>
  </r>
  <r>
    <x v="265"/>
    <s v=""/>
    <x v="213"/>
    <n v="121282862"/>
  </r>
  <r>
    <x v="235"/>
    <s v="Adriana Proenza"/>
    <x v="3"/>
    <n v="120714118"/>
  </r>
  <r>
    <x v="48"/>
    <s v="Britney Spears"/>
    <x v="33"/>
    <n v="120606805"/>
  </r>
  <r>
    <x v="119"/>
    <s v="Romeo Santos"/>
    <x v="340"/>
    <n v="120576417"/>
  </r>
  <r>
    <x v="21"/>
    <s v="Phoebe Ryan"/>
    <x v="18"/>
    <n v="120558753"/>
  </r>
  <r>
    <x v="248"/>
    <s v=""/>
    <x v="66"/>
    <n v="120543943"/>
  </r>
  <r>
    <x v="505"/>
    <s v="Edgardo Nuñez"/>
    <x v="403"/>
    <n v="120540598"/>
  </r>
  <r>
    <x v="237"/>
    <s v=""/>
    <x v="36"/>
    <n v="120363816"/>
  </r>
  <r>
    <x v="283"/>
    <s v="Daddy Yankee, Bad Bunny"/>
    <x v="234"/>
    <n v="120138724"/>
  </r>
  <r>
    <x v="31"/>
    <s v=""/>
    <x v="3"/>
    <n v="119961848"/>
  </r>
  <r>
    <x v="102"/>
    <s v=""/>
    <x v="84"/>
    <n v="119905873"/>
  </r>
  <r>
    <x v="365"/>
    <s v="NATTI NATASHA, Farruko, Lenny Tavárez, Dalex, Zion"/>
    <x v="66"/>
    <n v="119781316"/>
  </r>
  <r>
    <x v="261"/>
    <s v="Tory Lanez"/>
    <x v="211"/>
    <n v="119680983"/>
  </r>
  <r>
    <x v="229"/>
    <s v="Dalmata"/>
    <x v="38"/>
    <n v="119635665"/>
  </r>
  <r>
    <x v="506"/>
    <s v="Henri René and His Orchestra"/>
    <x v="404"/>
    <n v="119587674"/>
  </r>
  <r>
    <x v="18"/>
    <s v=""/>
    <x v="15"/>
    <n v="119333768"/>
  </r>
  <r>
    <x v="122"/>
    <s v="Young Thug"/>
    <x v="99"/>
    <n v="119297521"/>
  </r>
  <r>
    <x v="54"/>
    <s v=""/>
    <x v="38"/>
    <n v="119160602"/>
  </r>
  <r>
    <x v="10"/>
    <s v=""/>
    <x v="0"/>
    <n v="119099898"/>
  </r>
  <r>
    <x v="32"/>
    <s v=""/>
    <x v="27"/>
    <n v="119038461"/>
  </r>
  <r>
    <x v="190"/>
    <s v="Myke Towers"/>
    <x v="65"/>
    <n v="118844500"/>
  </r>
  <r>
    <x v="229"/>
    <s v=""/>
    <x v="38"/>
    <n v="118781690"/>
  </r>
  <r>
    <x v="202"/>
    <s v="Anuel AA"/>
    <x v="65"/>
    <n v="118679933"/>
  </r>
  <r>
    <x v="130"/>
    <s v="Baby Rasta"/>
    <x v="105"/>
    <n v="118196619"/>
  </r>
  <r>
    <x v="270"/>
    <s v=""/>
    <x v="0"/>
    <n v="118128102"/>
  </r>
  <r>
    <x v="332"/>
    <s v="Ina Wroldsen"/>
    <x v="5"/>
    <n v="117899105"/>
  </r>
  <r>
    <x v="189"/>
    <s v=""/>
    <x v="405"/>
    <n v="117756145"/>
  </r>
  <r>
    <x v="507"/>
    <s v=""/>
    <x v="406"/>
    <n v="117700385"/>
  </r>
  <r>
    <x v="130"/>
    <s v="Mr. Naisgai"/>
    <x v="105"/>
    <n v="117679346"/>
  </r>
  <r>
    <x v="229"/>
    <s v="Luis Figueroa, Lary Over"/>
    <x v="38"/>
    <n v="117583762"/>
  </r>
  <r>
    <x v="508"/>
    <s v="Grupo Marca Registrada, Sebastian Esquivel"/>
    <x v="407"/>
    <n v="117509505"/>
  </r>
  <r>
    <x v="181"/>
    <s v="Macklemore, Fall Out Boy"/>
    <x v="76"/>
    <n v="117507430"/>
  </r>
  <r>
    <x v="509"/>
    <s v=""/>
    <x v="40"/>
    <n v="117380722"/>
  </r>
  <r>
    <x v="510"/>
    <s v=""/>
    <x v="408"/>
    <n v="117321765"/>
  </r>
  <r>
    <x v="24"/>
    <s v=""/>
    <x v="23"/>
    <n v="117281446"/>
  </r>
  <r>
    <x v="511"/>
    <s v="Pitbull, Yandel, El Chacal"/>
    <x v="409"/>
    <n v="117267607"/>
  </r>
  <r>
    <x v="225"/>
    <s v="JP Cooper"/>
    <x v="181"/>
    <n v="117108605"/>
  </r>
  <r>
    <x v="41"/>
    <s v=""/>
    <x v="33"/>
    <n v="116777009"/>
  </r>
  <r>
    <x v="21"/>
    <s v="Kelsea Ballerini"/>
    <x v="18"/>
    <n v="116744434"/>
  </r>
  <r>
    <x v="13"/>
    <s v=""/>
    <x v="10"/>
    <n v="116714440"/>
  </r>
  <r>
    <x v="512"/>
    <s v="Rafa Pabön"/>
    <x v="410"/>
    <n v="116651017"/>
  </r>
  <r>
    <x v="513"/>
    <s v=""/>
    <x v="411"/>
    <n v="116489703"/>
  </r>
  <r>
    <x v="24"/>
    <s v=""/>
    <x v="23"/>
    <n v="116467195"/>
  </r>
  <r>
    <x v="456"/>
    <s v=""/>
    <x v="412"/>
    <n v="116371467"/>
  </r>
  <r>
    <x v="46"/>
    <s v="Ozuna"/>
    <x v="38"/>
    <n v="116297589"/>
  </r>
  <r>
    <x v="514"/>
    <s v=""/>
    <x v="413"/>
    <n v="116189090"/>
  </r>
  <r>
    <x v="515"/>
    <s v="Playboi Carti"/>
    <x v="414"/>
    <n v="115841228"/>
  </r>
  <r>
    <x v="516"/>
    <s v=""/>
    <x v="261"/>
    <n v="115835340"/>
  </r>
  <r>
    <x v="517"/>
    <s v="Swae Lee, Khalid"/>
    <x v="318"/>
    <n v="115760504"/>
  </r>
  <r>
    <x v="175"/>
    <s v="J Balvin"/>
    <x v="83"/>
    <n v="115586518"/>
  </r>
  <r>
    <x v="518"/>
    <s v="Raj Shekhar"/>
    <x v="324"/>
    <n v="115580112"/>
  </r>
  <r>
    <x v="84"/>
    <s v=""/>
    <x v="69"/>
    <n v="115420503"/>
  </r>
  <r>
    <x v="191"/>
    <s v=""/>
    <x v="103"/>
    <n v="115328313"/>
  </r>
  <r>
    <x v="519"/>
    <s v="Harm Franklin"/>
    <x v="415"/>
    <n v="115243842"/>
  </r>
  <r>
    <x v="133"/>
    <s v=""/>
    <x v="108"/>
    <n v="115179468"/>
  </r>
  <r>
    <x v="28"/>
    <s v="Miley Cyrus, Lana Del Rey"/>
    <x v="416"/>
    <n v="115091727"/>
  </r>
  <r>
    <x v="190"/>
    <s v="Wisin"/>
    <x v="65"/>
    <n v="114922075"/>
  </r>
  <r>
    <x v="254"/>
    <s v="Kodak Black"/>
    <x v="417"/>
    <n v="114855747"/>
  </r>
  <r>
    <x v="520"/>
    <s v="Darell"/>
    <x v="418"/>
    <n v="114816809"/>
  </r>
  <r>
    <x v="28"/>
    <s v=""/>
    <x v="0"/>
    <n v="114813581"/>
  </r>
  <r>
    <x v="32"/>
    <s v=""/>
    <x v="102"/>
    <n v="114755584"/>
  </r>
  <r>
    <x v="521"/>
    <s v=""/>
    <x v="6"/>
    <n v="114680673"/>
  </r>
  <r>
    <x v="421"/>
    <s v=""/>
    <x v="333"/>
    <n v="114646009"/>
  </r>
  <r>
    <x v="338"/>
    <s v="El Alfa"/>
    <x v="65"/>
    <n v="114632845"/>
  </r>
  <r>
    <x v="522"/>
    <s v=""/>
    <x v="419"/>
    <n v="114356170"/>
  </r>
  <r>
    <x v="11"/>
    <s v=""/>
    <x v="420"/>
    <n v="114244153"/>
  </r>
  <r>
    <x v="249"/>
    <s v="Kehlani"/>
    <x v="201"/>
    <n v="113976100"/>
  </r>
  <r>
    <x v="29"/>
    <s v=""/>
    <x v="25"/>
    <n v="113862685"/>
  </r>
  <r>
    <x v="523"/>
    <s v=""/>
    <x v="421"/>
    <n v="113551420"/>
  </r>
  <r>
    <x v="45"/>
    <s v="Seeb"/>
    <x v="37"/>
    <n v="113542732"/>
  </r>
  <r>
    <x v="331"/>
    <s v="Kanye West"/>
    <x v="316"/>
    <n v="113541444"/>
  </r>
  <r>
    <x v="24"/>
    <s v=""/>
    <x v="23"/>
    <n v="113482436"/>
  </r>
  <r>
    <x v="102"/>
    <s v=""/>
    <x v="84"/>
    <n v="113211830"/>
  </r>
  <r>
    <x v="178"/>
    <s v=""/>
    <x v="85"/>
    <n v="112989128"/>
  </r>
  <r>
    <x v="48"/>
    <s v=""/>
    <x v="100"/>
    <n v="112858797"/>
  </r>
  <r>
    <x v="524"/>
    <s v="Sebastian Yatra"/>
    <x v="65"/>
    <n v="112779418"/>
  </r>
  <r>
    <x v="54"/>
    <s v=""/>
    <x v="38"/>
    <n v="112680643"/>
  </r>
  <r>
    <x v="43"/>
    <s v="Gucci Mane"/>
    <x v="35"/>
    <n v="112619024"/>
  </r>
  <r>
    <x v="157"/>
    <s v="The Weeknd"/>
    <x v="3"/>
    <n v="112510501"/>
  </r>
  <r>
    <x v="525"/>
    <s v=""/>
    <x v="0"/>
    <n v="112392820"/>
  </r>
  <r>
    <x v="121"/>
    <s v="Rita Ora"/>
    <x v="422"/>
    <n v="112350215"/>
  </r>
  <r>
    <x v="36"/>
    <s v="Swae Lee, NAV, A Boogie Wit da Hoodie"/>
    <x v="0"/>
    <n v="112285319"/>
  </r>
  <r>
    <x v="301"/>
    <s v=""/>
    <x v="65"/>
    <n v="112251106"/>
  </r>
  <r>
    <x v="15"/>
    <s v="Travis Scott"/>
    <x v="12"/>
    <n v="111817460"/>
  </r>
  <r>
    <x v="526"/>
    <s v="MØ"/>
    <x v="423"/>
    <n v="111735595"/>
  </r>
  <r>
    <x v="52"/>
    <s v=""/>
    <x v="42"/>
    <n v="111702964"/>
  </r>
  <r>
    <x v="0"/>
    <s v=""/>
    <x v="0"/>
    <n v="111698395"/>
  </r>
  <r>
    <x v="140"/>
    <s v="Anuel AA, Myke Towers, Brray, Juanka"/>
    <x v="424"/>
    <n v="111620242"/>
  </r>
  <r>
    <x v="17"/>
    <s v=""/>
    <x v="14"/>
    <n v="111549892"/>
  </r>
  <r>
    <x v="65"/>
    <s v=""/>
    <x v="131"/>
    <n v="111446926"/>
  </r>
  <r>
    <x v="527"/>
    <s v=""/>
    <x v="0"/>
    <n v="111135224"/>
  </r>
  <r>
    <x v="79"/>
    <s v=""/>
    <x v="79"/>
    <n v="111108702"/>
  </r>
  <r>
    <x v="208"/>
    <s v=""/>
    <x v="425"/>
    <n v="110947264"/>
  </r>
  <r>
    <x v="144"/>
    <s v=""/>
    <x v="119"/>
    <n v="110912030"/>
  </r>
  <r>
    <x v="331"/>
    <s v="9lokknine"/>
    <x v="99"/>
    <n v="110893844"/>
  </r>
  <r>
    <x v="125"/>
    <s v="Travis Scott"/>
    <x v="426"/>
    <n v="110602657"/>
  </r>
  <r>
    <x v="213"/>
    <s v=""/>
    <x v="15"/>
    <n v="110290569"/>
  </r>
  <r>
    <x v="58"/>
    <s v="Ozuna"/>
    <x v="47"/>
    <n v="110198680"/>
  </r>
  <r>
    <x v="79"/>
    <s v="Michael Jackson"/>
    <x v="71"/>
    <n v="110045568"/>
  </r>
  <r>
    <x v="528"/>
    <s v="Krono, Luvli"/>
    <x v="322"/>
    <n v="109888832"/>
  </r>
  <r>
    <x v="236"/>
    <s v="BloodPop®"/>
    <x v="427"/>
    <n v="109875183"/>
  </r>
  <r>
    <x v="79"/>
    <s v=""/>
    <x v="79"/>
    <n v="109787096"/>
  </r>
  <r>
    <x v="155"/>
    <s v="Diplo, Labrinth, LSD"/>
    <x v="54"/>
    <n v="109779144"/>
  </r>
  <r>
    <x v="529"/>
    <s v=""/>
    <x v="428"/>
    <n v="109659143"/>
  </r>
  <r>
    <x v="415"/>
    <s v=""/>
    <x v="328"/>
    <n v="109650167"/>
  </r>
  <r>
    <x v="178"/>
    <s v=""/>
    <x v="85"/>
    <n v="109645288"/>
  </r>
  <r>
    <x v="530"/>
    <s v=""/>
    <x v="323"/>
    <n v="109338564"/>
  </r>
  <r>
    <x v="3"/>
    <s v=""/>
    <x v="3"/>
    <n v="109307903"/>
  </r>
  <r>
    <x v="3"/>
    <s v=""/>
    <x v="3"/>
    <n v="109292793"/>
  </r>
  <r>
    <x v="19"/>
    <s v=""/>
    <x v="16"/>
    <n v="109160313"/>
  </r>
  <r>
    <x v="24"/>
    <s v="Bon Iver"/>
    <x v="23"/>
    <n v="109139485"/>
  </r>
  <r>
    <x v="65"/>
    <s v=""/>
    <x v="429"/>
    <n v="109119377"/>
  </r>
  <r>
    <x v="396"/>
    <s v=""/>
    <x v="315"/>
    <n v="109096130"/>
  </r>
  <r>
    <x v="313"/>
    <s v=""/>
    <x v="15"/>
    <n v="108902785"/>
  </r>
  <r>
    <x v="210"/>
    <s v=""/>
    <x v="171"/>
    <n v="108900615"/>
  </r>
  <r>
    <x v="421"/>
    <s v="Ava Max"/>
    <x v="333"/>
    <n v="108858748"/>
  </r>
  <r>
    <x v="225"/>
    <s v="RAYE"/>
    <x v="233"/>
    <n v="108528853"/>
  </r>
  <r>
    <x v="172"/>
    <s v=""/>
    <x v="141"/>
    <n v="108505552"/>
  </r>
  <r>
    <x v="149"/>
    <s v=""/>
    <x v="28"/>
    <n v="108449508"/>
  </r>
  <r>
    <x v="4"/>
    <s v=""/>
    <x v="8"/>
    <n v="108391092"/>
  </r>
  <r>
    <x v="67"/>
    <s v=""/>
    <x v="54"/>
    <n v="107979127"/>
  </r>
  <r>
    <x v="531"/>
    <s v=""/>
    <x v="282"/>
    <n v="107856653"/>
  </r>
  <r>
    <x v="330"/>
    <s v=""/>
    <x v="264"/>
    <n v="107774744"/>
  </r>
  <r>
    <x v="479"/>
    <s v="Doja Cat"/>
    <x v="379"/>
    <n v="107620241"/>
  </r>
  <r>
    <x v="117"/>
    <s v="PARTYNEXTDOOR"/>
    <x v="36"/>
    <n v="107527761"/>
  </r>
  <r>
    <x v="532"/>
    <s v=""/>
    <x v="430"/>
    <n v="107359359"/>
  </r>
  <r>
    <x v="533"/>
    <s v=""/>
    <x v="49"/>
    <n v="107310202"/>
  </r>
  <r>
    <x v="534"/>
    <s v="Snoop Dogg"/>
    <x v="34"/>
    <n v="107148517"/>
  </r>
  <r>
    <x v="246"/>
    <s v="Nicki Minaj, Cardi B"/>
    <x v="248"/>
    <n v="107043704"/>
  </r>
  <r>
    <x v="17"/>
    <s v=""/>
    <x v="14"/>
    <n v="106906942"/>
  </r>
  <r>
    <x v="535"/>
    <s v="Nicki Nicole, Tiago PZK, Emilia"/>
    <x v="431"/>
    <n v="106778323"/>
  </r>
  <r>
    <x v="42"/>
    <s v=""/>
    <x v="34"/>
    <n v="106471014"/>
  </r>
  <r>
    <x v="536"/>
    <s v="Interplanetary Criminal"/>
    <x v="15"/>
    <n v="106426241"/>
  </r>
  <r>
    <x v="537"/>
    <s v="Arijit Singh, Amitabh Bhattacharya"/>
    <x v="432"/>
    <n v="106355474"/>
  </r>
  <r>
    <x v="538"/>
    <s v=""/>
    <x v="433"/>
    <n v="106279764"/>
  </r>
  <r>
    <x v="103"/>
    <s v=""/>
    <x v="56"/>
    <n v="106047503"/>
  </r>
  <r>
    <x v="539"/>
    <s v="Quevedo, Juseph, Abhir Hathi, Bejo, Cruz Cafuné, EL IMA"/>
    <x v="434"/>
    <n v="106044885"/>
  </r>
  <r>
    <x v="540"/>
    <s v="Kimbra"/>
    <x v="62"/>
    <n v="105980349"/>
  </r>
  <r>
    <x v="244"/>
    <s v=""/>
    <x v="203"/>
    <n v="105896548"/>
  </r>
  <r>
    <x v="79"/>
    <s v="Michael Jackson"/>
    <x v="71"/>
    <n v="105809543"/>
  </r>
  <r>
    <x v="541"/>
    <s v="Tyga, Ty Dolla $ign"/>
    <x v="435"/>
    <n v="105790086"/>
  </r>
  <r>
    <x v="51"/>
    <s v=""/>
    <x v="34"/>
    <n v="105609559"/>
  </r>
  <r>
    <x v="542"/>
    <s v=""/>
    <x v="436"/>
    <n v="105594686"/>
  </r>
  <r>
    <x v="543"/>
    <s v=""/>
    <x v="28"/>
    <n v="105340285"/>
  </r>
  <r>
    <x v="544"/>
    <s v="Romeo Santos"/>
    <x v="65"/>
    <n v="105327096"/>
  </r>
  <r>
    <x v="545"/>
    <s v=""/>
    <x v="437"/>
    <n v="105223696"/>
  </r>
  <r>
    <x v="512"/>
    <s v="Rauw Alejandro, Lenny Tavárez, Cazzu, Lyanno"/>
    <x v="438"/>
    <n v="105208507"/>
  </r>
  <r>
    <x v="22"/>
    <s v="Becky Hill, Ella Henderson"/>
    <x v="20"/>
    <n v="105187399"/>
  </r>
  <r>
    <x v="265"/>
    <s v=""/>
    <x v="363"/>
    <n v="105077212"/>
  </r>
  <r>
    <x v="546"/>
    <s v=""/>
    <x v="439"/>
    <n v="104937278"/>
  </r>
  <r>
    <x v="42"/>
    <s v=""/>
    <x v="34"/>
    <n v="104504757"/>
  </r>
  <r>
    <x v="547"/>
    <s v=""/>
    <x v="440"/>
    <n v="104425758"/>
  </r>
  <r>
    <x v="548"/>
    <s v="A Touch Of Class"/>
    <x v="81"/>
    <n v="104395994"/>
  </r>
  <r>
    <x v="544"/>
    <s v="ROSALÍA"/>
    <x v="65"/>
    <n v="104307802"/>
  </r>
  <r>
    <x v="129"/>
    <s v="J Balvin, Maluma, Nicky Jam, Sech, Justin Quiles"/>
    <x v="310"/>
    <n v="104092101"/>
  </r>
  <r>
    <x v="50"/>
    <s v="Maluma"/>
    <x v="38"/>
    <n v="104018594"/>
  </r>
  <r>
    <x v="206"/>
    <s v=""/>
    <x v="167"/>
    <n v="103956327"/>
  </r>
  <r>
    <x v="92"/>
    <s v=""/>
    <x v="223"/>
    <n v="103781272"/>
  </r>
  <r>
    <x v="65"/>
    <s v=""/>
    <x v="51"/>
    <n v="103705303"/>
  </r>
  <r>
    <x v="1"/>
    <s v="Elton John"/>
    <x v="1"/>
    <n v="103643558"/>
  </r>
  <r>
    <x v="437"/>
    <s v=""/>
    <x v="441"/>
    <n v="103602736"/>
  </r>
  <r>
    <x v="229"/>
    <s v="Daddy Yankee, NATTI NATASHA, Jonas Brothers"/>
    <x v="38"/>
    <n v="103506300"/>
  </r>
  <r>
    <x v="119"/>
    <s v=""/>
    <x v="303"/>
    <n v="103435785"/>
  </r>
  <r>
    <x v="16"/>
    <s v=""/>
    <x v="13"/>
    <n v="103418152"/>
  </r>
  <r>
    <x v="94"/>
    <s v="Jonas Blue, Rita Ora"/>
    <x v="165"/>
    <n v="103252399"/>
  </r>
  <r>
    <x v="549"/>
    <s v=""/>
    <x v="442"/>
    <n v="103250128"/>
  </r>
  <r>
    <x v="377"/>
    <s v=""/>
    <x v="99"/>
    <n v="103136459"/>
  </r>
  <r>
    <x v="4"/>
    <s v=""/>
    <x v="8"/>
    <n v="103077145"/>
  </r>
  <r>
    <x v="332"/>
    <s v="MNEK"/>
    <x v="5"/>
    <n v="103010020"/>
  </r>
  <r>
    <x v="7"/>
    <s v=""/>
    <x v="3"/>
    <n v="102937989"/>
  </r>
  <r>
    <x v="1"/>
    <s v="Chance the Rapper, PnB Rock"/>
    <x v="1"/>
    <n v="102825012"/>
  </r>
  <r>
    <x v="550"/>
    <s v=""/>
    <x v="120"/>
    <n v="102663285"/>
  </r>
  <r>
    <x v="551"/>
    <s v="Bvga Beatz, Prod Malax, Supernova Ent"/>
    <x v="443"/>
    <n v="102605420"/>
  </r>
  <r>
    <x v="544"/>
    <s v="ROSALÍA"/>
    <x v="65"/>
    <n v="102567524"/>
  </r>
  <r>
    <x v="1"/>
    <s v=""/>
    <x v="1"/>
    <n v="102541759"/>
  </r>
  <r>
    <x v="552"/>
    <s v="Mc Gw, Mc Menor Do Alvorada"/>
    <x v="444"/>
    <n v="102465996"/>
  </r>
  <r>
    <x v="553"/>
    <s v="Maluma"/>
    <x v="445"/>
    <n v="102429603"/>
  </r>
  <r>
    <x v="13"/>
    <s v=""/>
    <x v="283"/>
    <n v="102378099"/>
  </r>
  <r>
    <x v="554"/>
    <s v=""/>
    <x v="15"/>
    <n v="102275573"/>
  </r>
  <r>
    <x v="555"/>
    <s v="Ali Sethi"/>
    <x v="446"/>
    <n v="102225241"/>
  </r>
  <r>
    <x v="486"/>
    <s v=""/>
    <x v="118"/>
    <n v="102110604"/>
  </r>
  <r>
    <x v="13"/>
    <s v=""/>
    <x v="10"/>
    <n v="102035620"/>
  </r>
  <r>
    <x v="14"/>
    <s v=""/>
    <x v="52"/>
    <n v="101979403"/>
  </r>
  <r>
    <x v="556"/>
    <s v="David Guetta, Daddy Yankee, Afro Bros, NATTI NATASHA, Dimitri Vegas, Like Mike"/>
    <x v="76"/>
    <n v="101939379"/>
  </r>
  <r>
    <x v="303"/>
    <s v="Lil Wayne"/>
    <x v="28"/>
    <n v="101903182"/>
  </r>
  <r>
    <x v="303"/>
    <s v="NLE Choppa, Jimin, JVKE, Muni Long, Fast &amp; Furious: The Fast Saga"/>
    <x v="447"/>
    <n v="101831542"/>
  </r>
  <r>
    <x v="10"/>
    <s v="DaBaby"/>
    <x v="0"/>
    <n v="101800734"/>
  </r>
  <r>
    <x v="557"/>
    <s v=""/>
    <x v="448"/>
    <n v="101665145"/>
  </r>
  <r>
    <x v="103"/>
    <s v=""/>
    <x v="56"/>
    <n v="101631535"/>
  </r>
  <r>
    <x v="103"/>
    <s v=""/>
    <x v="56"/>
    <n v="101457910"/>
  </r>
  <r>
    <x v="216"/>
    <s v=""/>
    <x v="174"/>
    <n v="101341282"/>
  </r>
  <r>
    <x v="377"/>
    <s v=""/>
    <x v="99"/>
    <n v="101256889"/>
  </r>
  <r>
    <x v="558"/>
    <s v=""/>
    <x v="449"/>
    <n v="101167251"/>
  </r>
  <r>
    <x v="559"/>
    <s v=""/>
    <x v="450"/>
    <n v="101156244"/>
  </r>
  <r>
    <x v="0"/>
    <s v="Ariana Grande"/>
    <x v="112"/>
    <n v="101104522"/>
  </r>
  <r>
    <x v="10"/>
    <s v=""/>
    <x v="0"/>
    <n v="100841537"/>
  </r>
  <r>
    <x v="16"/>
    <s v=""/>
    <x v="13"/>
    <n v="100638693"/>
  </r>
  <r>
    <x v="513"/>
    <s v=""/>
    <x v="411"/>
    <n v="100536928"/>
  </r>
  <r>
    <x v="149"/>
    <s v="David Guetta, Nicki Minaj, Willy William"/>
    <x v="122"/>
    <n v="100485345"/>
  </r>
  <r>
    <x v="10"/>
    <s v="Swae Lee"/>
    <x v="0"/>
    <n v="100446929"/>
  </r>
  <r>
    <x v="106"/>
    <s v=""/>
    <x v="3"/>
    <n v="99948922"/>
  </r>
  <r>
    <x v="91"/>
    <s v="Daddy Yankee"/>
    <x v="74"/>
    <n v="99942863"/>
  </r>
  <r>
    <x v="202"/>
    <s v=""/>
    <x v="65"/>
    <n v="99880513"/>
  </r>
  <r>
    <x v="21"/>
    <s v="5 Seconds of Summer"/>
    <x v="18"/>
    <n v="99572650"/>
  </r>
  <r>
    <x v="434"/>
    <s v=""/>
    <x v="345"/>
    <n v="99514557"/>
  </r>
  <r>
    <x v="560"/>
    <s v=""/>
    <x v="451"/>
    <n v="99383057"/>
  </r>
  <r>
    <x v="14"/>
    <s v="BLACKPINK"/>
    <x v="52"/>
    <n v="99347427"/>
  </r>
  <r>
    <x v="133"/>
    <s v="Myke Towers"/>
    <x v="108"/>
    <n v="99335186"/>
  </r>
  <r>
    <x v="16"/>
    <s v="Young Miko"/>
    <x v="13"/>
    <n v="99315062"/>
  </r>
  <r>
    <x v="102"/>
    <s v=""/>
    <x v="84"/>
    <n v="99202953"/>
  </r>
  <r>
    <x v="105"/>
    <s v=""/>
    <x v="56"/>
    <n v="99104224"/>
  </r>
  <r>
    <x v="85"/>
    <s v="Selena Gomez, Ozuna, Cardi B"/>
    <x v="214"/>
    <n v="99093352"/>
  </r>
  <r>
    <x v="41"/>
    <s v=""/>
    <x v="33"/>
    <n v="99043668"/>
  </r>
  <r>
    <x v="10"/>
    <s v=""/>
    <x v="0"/>
    <n v="98985894"/>
  </r>
  <r>
    <x v="561"/>
    <s v=""/>
    <x v="452"/>
    <n v="98922580"/>
  </r>
  <r>
    <x v="11"/>
    <s v=""/>
    <x v="420"/>
    <n v="98819364"/>
  </r>
  <r>
    <x v="24"/>
    <s v=""/>
    <x v="23"/>
    <n v="98735892"/>
  </r>
  <r>
    <x v="42"/>
    <s v=""/>
    <x v="34"/>
    <n v="98683838"/>
  </r>
  <r>
    <x v="20"/>
    <s v=""/>
    <x v="17"/>
    <n v="98614081"/>
  </r>
  <r>
    <x v="24"/>
    <s v=""/>
    <x v="23"/>
    <n v="98575568"/>
  </r>
  <r>
    <x v="513"/>
    <s v="Maluma"/>
    <x v="411"/>
    <n v="98540698"/>
  </r>
  <r>
    <x v="47"/>
    <s v=""/>
    <x v="110"/>
    <n v="98472027"/>
  </r>
  <r>
    <x v="412"/>
    <s v="Gunna"/>
    <x v="327"/>
    <n v="98280474"/>
  </r>
  <r>
    <x v="13"/>
    <s v=""/>
    <x v="283"/>
    <n v="98164544"/>
  </r>
  <r>
    <x v="562"/>
    <s v="NATTI NATASHA"/>
    <x v="65"/>
    <n v="98123727"/>
  </r>
  <r>
    <x v="563"/>
    <s v="The Weeknd"/>
    <x v="3"/>
    <n v="98044140"/>
  </r>
  <r>
    <x v="130"/>
    <s v="Camilo"/>
    <x v="105"/>
    <n v="98038935"/>
  </r>
  <r>
    <x v="564"/>
    <s v="The Boy Next Door, Conor Maynard"/>
    <x v="292"/>
    <n v="97962201"/>
  </r>
  <r>
    <x v="565"/>
    <s v=""/>
    <x v="453"/>
    <n v="97874159"/>
  </r>
  <r>
    <x v="21"/>
    <s v="Drew Love"/>
    <x v="18"/>
    <n v="97856504"/>
  </r>
  <r>
    <x v="92"/>
    <s v="Daddy Yankee, J Balvin, Farruko, Anuel AA"/>
    <x v="223"/>
    <n v="97814060"/>
  </r>
  <r>
    <x v="566"/>
    <s v=""/>
    <x v="3"/>
    <n v="97754402"/>
  </r>
  <r>
    <x v="92"/>
    <s v=""/>
    <x v="223"/>
    <n v="97604004"/>
  </r>
  <r>
    <x v="1"/>
    <s v="Travis Scott"/>
    <x v="1"/>
    <n v="97470855"/>
  </r>
  <r>
    <x v="16"/>
    <s v=""/>
    <x v="13"/>
    <n v="97353525"/>
  </r>
  <r>
    <x v="567"/>
    <s v="Rihanna"/>
    <x v="454"/>
    <n v="97145552"/>
  </r>
  <r>
    <x v="10"/>
    <s v="Roddy Ricch"/>
    <x v="155"/>
    <n v="97131813"/>
  </r>
  <r>
    <x v="1"/>
    <s v=""/>
    <x v="1"/>
    <n v="97040205"/>
  </r>
  <r>
    <x v="351"/>
    <s v="MØ, DJ Snake"/>
    <x v="274"/>
    <n v="96997937"/>
  </r>
  <r>
    <x v="350"/>
    <s v="Little Mix"/>
    <x v="65"/>
    <n v="96573602"/>
  </r>
  <r>
    <x v="371"/>
    <s v="Zion &amp; Lennox"/>
    <x v="289"/>
    <n v="96447517"/>
  </r>
  <r>
    <x v="4"/>
    <s v=""/>
    <x v="8"/>
    <n v="96374570"/>
  </r>
  <r>
    <x v="146"/>
    <s v="Luis R Conriquez"/>
    <x v="455"/>
    <n v="96368321"/>
  </r>
  <r>
    <x v="265"/>
    <s v="Pusha T"/>
    <x v="220"/>
    <n v="96348431"/>
  </r>
  <r>
    <x v="568"/>
    <s v="Marília Mendonça"/>
    <x v="456"/>
    <n v="96232557"/>
  </r>
  <r>
    <x v="131"/>
    <s v="Bad Bunny"/>
    <x v="65"/>
    <n v="95933044"/>
  </r>
  <r>
    <x v="16"/>
    <s v=""/>
    <x v="13"/>
    <n v="95916899"/>
  </r>
  <r>
    <x v="81"/>
    <s v="Farruko, Arcángel, Sech, Zion"/>
    <x v="388"/>
    <n v="95855837"/>
  </r>
  <r>
    <x v="64"/>
    <s v=""/>
    <x v="28"/>
    <n v="95806008"/>
  </r>
  <r>
    <x v="315"/>
    <s v=""/>
    <x v="1"/>
    <n v="95757030"/>
  </r>
  <r>
    <x v="569"/>
    <s v="Cris Mj"/>
    <x v="457"/>
    <n v="95707014"/>
  </r>
  <r>
    <x v="186"/>
    <s v=""/>
    <x v="152"/>
    <n v="95590598"/>
  </r>
  <r>
    <x v="240"/>
    <s v=""/>
    <x v="56"/>
    <n v="95570340"/>
  </r>
  <r>
    <x v="570"/>
    <s v=""/>
    <x v="20"/>
    <n v="95564875"/>
  </r>
  <r>
    <x v="571"/>
    <s v=""/>
    <x v="458"/>
    <n v="95524954"/>
  </r>
  <r>
    <x v="208"/>
    <s v="Gunna, Drake"/>
    <x v="169"/>
    <n v="95283224"/>
  </r>
  <r>
    <x v="32"/>
    <s v=""/>
    <x v="27"/>
    <n v="95215800"/>
  </r>
  <r>
    <x v="295"/>
    <s v="Lenny Tavárez, Anitta, NATTI NATASHA, Farruko, Justin Quiles"/>
    <x v="203"/>
    <n v="95205599"/>
  </r>
  <r>
    <x v="572"/>
    <s v=""/>
    <x v="282"/>
    <n v="95033781"/>
  </r>
  <r>
    <x v="77"/>
    <s v=""/>
    <x v="459"/>
    <n v="94985652"/>
  </r>
  <r>
    <x v="361"/>
    <s v="Manuel Turizo, Camilo"/>
    <x v="65"/>
    <n v="94809889"/>
  </r>
  <r>
    <x v="573"/>
    <s v=""/>
    <x v="460"/>
    <n v="94763591"/>
  </r>
  <r>
    <x v="343"/>
    <s v=""/>
    <x v="49"/>
    <n v="94536356"/>
  </r>
  <r>
    <x v="574"/>
    <s v="LUM!X, Prezioso"/>
    <x v="292"/>
    <n v="94457637"/>
  </r>
  <r>
    <x v="453"/>
    <s v=""/>
    <x v="15"/>
    <n v="94451684"/>
  </r>
  <r>
    <x v="575"/>
    <s v=""/>
    <x v="461"/>
    <n v="94388881"/>
  </r>
  <r>
    <x v="28"/>
    <s v=""/>
    <x v="0"/>
    <n v="94336059"/>
  </r>
  <r>
    <x v="576"/>
    <s v="MC MENOR SG, DJ ESCOBAR"/>
    <x v="462"/>
    <n v="94313927"/>
  </r>
  <r>
    <x v="577"/>
    <s v=""/>
    <x v="3"/>
    <n v="94286778"/>
  </r>
  <r>
    <x v="304"/>
    <s v=""/>
    <x v="66"/>
    <n v="94265014"/>
  </r>
  <r>
    <x v="79"/>
    <s v=""/>
    <x v="71"/>
    <n v="94233492"/>
  </r>
  <r>
    <x v="578"/>
    <s v="Dj Brunin XM, KZA Produções"/>
    <x v="254"/>
    <n v="94226360"/>
  </r>
  <r>
    <x v="443"/>
    <s v=""/>
    <x v="36"/>
    <n v="94181748"/>
  </r>
  <r>
    <x v="234"/>
    <s v="Selena Gomez"/>
    <x v="171"/>
    <n v="94168111"/>
  </r>
  <r>
    <x v="138"/>
    <s v=""/>
    <x v="114"/>
    <n v="94025189"/>
  </r>
  <r>
    <x v="52"/>
    <s v=""/>
    <x v="463"/>
    <n v="94012159"/>
  </r>
  <r>
    <x v="256"/>
    <s v="Ariana Grande"/>
    <x v="464"/>
    <n v="93978891"/>
  </r>
  <r>
    <x v="186"/>
    <s v="Juice WRLD"/>
    <x v="465"/>
    <n v="93872289"/>
  </r>
  <r>
    <x v="579"/>
    <s v="Ty Dolla $ign, Trey Songz, Jhené Aiko"/>
    <x v="466"/>
    <n v="93704380"/>
  </r>
  <r>
    <x v="146"/>
    <s v="Blessd"/>
    <x v="467"/>
    <n v="93567809"/>
  </r>
  <r>
    <x v="27"/>
    <s v="Chance the Rapper"/>
    <x v="24"/>
    <n v="93550570"/>
  </r>
  <r>
    <x v="580"/>
    <s v=""/>
    <x v="468"/>
    <n v="93530699"/>
  </r>
  <r>
    <x v="581"/>
    <s v=""/>
    <x v="469"/>
    <n v="93339639"/>
  </r>
  <r>
    <x v="32"/>
    <s v="Marshmello"/>
    <x v="102"/>
    <n v="93303490"/>
  </r>
  <r>
    <x v="582"/>
    <s v=""/>
    <x v="470"/>
    <n v="93297775"/>
  </r>
  <r>
    <x v="583"/>
    <s v=""/>
    <x v="471"/>
    <n v="93254765"/>
  </r>
  <r>
    <x v="0"/>
    <s v=""/>
    <x v="21"/>
    <n v="93253129"/>
  </r>
  <r>
    <x v="401"/>
    <s v="Maiara &amp; Maraisa"/>
    <x v="319"/>
    <n v="93243362"/>
  </r>
  <r>
    <x v="584"/>
    <s v="Sam Tompkins"/>
    <x v="472"/>
    <n v="93114215"/>
  </r>
  <r>
    <x v="585"/>
    <s v="Blake Shelton"/>
    <x v="131"/>
    <n v="93069425"/>
  </r>
  <r>
    <x v="586"/>
    <s v="Felix Jaehn"/>
    <x v="473"/>
    <n v="93068558"/>
  </r>
  <r>
    <x v="229"/>
    <s v="Reik"/>
    <x v="38"/>
    <n v="93066813"/>
  </r>
  <r>
    <x v="587"/>
    <s v=""/>
    <x v="3"/>
    <n v="92978528"/>
  </r>
  <r>
    <x v="24"/>
    <s v=""/>
    <x v="41"/>
    <n v="92974391"/>
  </r>
  <r>
    <x v="40"/>
    <s v=""/>
    <x v="32"/>
    <n v="92905935"/>
  </r>
  <r>
    <x v="224"/>
    <s v=""/>
    <x v="180"/>
    <n v="92897382"/>
  </r>
  <r>
    <x v="588"/>
    <s v="Ángela Aguilar"/>
    <x v="474"/>
    <n v="92870873"/>
  </r>
  <r>
    <x v="85"/>
    <s v="Lauv"/>
    <x v="153"/>
    <n v="92851548"/>
  </r>
  <r>
    <x v="589"/>
    <s v=""/>
    <x v="475"/>
    <n v="92635937"/>
  </r>
  <r>
    <x v="590"/>
    <s v="Burna Boy, Ed Sheeran"/>
    <x v="1"/>
    <n v="92464319"/>
  </r>
  <r>
    <x v="347"/>
    <s v=""/>
    <x v="153"/>
    <n v="92402623"/>
  </r>
  <r>
    <x v="591"/>
    <s v=""/>
    <x v="476"/>
    <n v="92358630"/>
  </r>
  <r>
    <x v="486"/>
    <s v=""/>
    <x v="385"/>
    <n v="92314430"/>
  </r>
  <r>
    <x v="261"/>
    <s v="Anuel AA"/>
    <x v="211"/>
    <n v="92258680"/>
  </r>
  <r>
    <x v="137"/>
    <s v="BTS, Snoop Dogg"/>
    <x v="113"/>
    <n v="92221401"/>
  </r>
  <r>
    <x v="254"/>
    <s v="Tyga, Offset"/>
    <x v="208"/>
    <n v="92055080"/>
  </r>
  <r>
    <x v="592"/>
    <s v="Sammy, Jone Quest, Towy, Osquel, Beltito, Sammy &amp; Falsetto"/>
    <x v="477"/>
    <n v="91977653"/>
  </r>
  <r>
    <x v="24"/>
    <s v=""/>
    <x v="41"/>
    <n v="91943721"/>
  </r>
  <r>
    <x v="88"/>
    <s v=""/>
    <x v="51"/>
    <n v="91767403"/>
  </r>
  <r>
    <x v="42"/>
    <s v=""/>
    <x v="34"/>
    <n v="91694733"/>
  </r>
  <r>
    <x v="593"/>
    <s v="Small Jam"/>
    <x v="36"/>
    <n v="91665404"/>
  </r>
  <r>
    <x v="56"/>
    <s v=""/>
    <x v="28"/>
    <n v="91482309"/>
  </r>
  <r>
    <x v="243"/>
    <s v=""/>
    <x v="282"/>
    <n v="91399040"/>
  </r>
  <r>
    <x v="38"/>
    <s v="Lil Baby, Moneybagg Yo"/>
    <x v="30"/>
    <n v="91378150"/>
  </r>
  <r>
    <x v="66"/>
    <s v=""/>
    <x v="478"/>
    <n v="91308735"/>
  </r>
  <r>
    <x v="40"/>
    <s v=""/>
    <x v="32"/>
    <n v="91223789"/>
  </r>
  <r>
    <x v="594"/>
    <s v=""/>
    <x v="421"/>
    <n v="91047386"/>
  </r>
  <r>
    <x v="54"/>
    <s v="Jeon, Anitta"/>
    <x v="38"/>
    <n v="90885626"/>
  </r>
  <r>
    <x v="595"/>
    <s v="Mc Pedrinho"/>
    <x v="254"/>
    <n v="90833446"/>
  </r>
  <r>
    <x v="92"/>
    <s v="Romeo Santos"/>
    <x v="223"/>
    <n v="90787617"/>
  </r>
  <r>
    <x v="596"/>
    <s v=""/>
    <x v="28"/>
    <n v="90734233"/>
  </r>
  <r>
    <x v="24"/>
    <s v=""/>
    <x v="23"/>
    <n v="90728107"/>
  </r>
  <r>
    <x v="0"/>
    <s v="Playboi Carti, Madonna"/>
    <x v="21"/>
    <n v="90696707"/>
  </r>
  <r>
    <x v="273"/>
    <s v="Becky G"/>
    <x v="65"/>
    <n v="90692882"/>
  </r>
  <r>
    <x v="464"/>
    <s v="Nicki Minaj"/>
    <x v="118"/>
    <n v="90621278"/>
  </r>
  <r>
    <x v="597"/>
    <s v="Landon Cube"/>
    <x v="479"/>
    <n v="90586487"/>
  </r>
  <r>
    <x v="7"/>
    <s v=""/>
    <x v="3"/>
    <n v="90254738"/>
  </r>
  <r>
    <x v="21"/>
    <s v="5 Seconds of Summer"/>
    <x v="18"/>
    <n v="90171857"/>
  </r>
  <r>
    <x v="178"/>
    <s v="Marshmello"/>
    <x v="146"/>
    <n v="90079411"/>
  </r>
  <r>
    <x v="72"/>
    <s v="DannyLux"/>
    <x v="58"/>
    <n v="90066982"/>
  </r>
  <r>
    <x v="598"/>
    <s v="Bad Bunny"/>
    <x v="20"/>
    <n v="90041612"/>
  </r>
  <r>
    <x v="599"/>
    <s v="Junior H"/>
    <x v="480"/>
    <n v="89997136"/>
  </r>
  <r>
    <x v="384"/>
    <s v="Kesha"/>
    <x v="299"/>
    <n v="89764609"/>
  </r>
  <r>
    <x v="92"/>
    <s v=""/>
    <x v="223"/>
    <n v="89584567"/>
  </r>
  <r>
    <x v="600"/>
    <s v="Dj Nk Da Serra, Mc Magrinho"/>
    <x v="481"/>
    <n v="89577118"/>
  </r>
  <r>
    <x v="36"/>
    <s v="A$AP Rocky, Roisee"/>
    <x v="0"/>
    <n v="89564837"/>
  </r>
  <r>
    <x v="3"/>
    <s v=""/>
    <x v="3"/>
    <n v="89397133"/>
  </r>
  <r>
    <x v="127"/>
    <s v=""/>
    <x v="104"/>
    <n v="89386597"/>
  </r>
  <r>
    <x v="24"/>
    <s v=""/>
    <x v="23"/>
    <n v="89377335"/>
  </r>
  <r>
    <x v="280"/>
    <s v=""/>
    <x v="153"/>
    <n v="89125791"/>
  </r>
  <r>
    <x v="178"/>
    <s v="Rauw Alejandro"/>
    <x v="329"/>
    <n v="89118775"/>
  </r>
  <r>
    <x v="524"/>
    <s v="Sebastian Yatra"/>
    <x v="65"/>
    <n v="89053528"/>
  </r>
  <r>
    <x v="219"/>
    <s v=""/>
    <x v="482"/>
    <n v="88878168"/>
  </r>
  <r>
    <x v="601"/>
    <s v=""/>
    <x v="483"/>
    <n v="88821106"/>
  </r>
  <r>
    <x v="553"/>
    <s v="Maluma"/>
    <x v="445"/>
    <n v="88708611"/>
  </r>
  <r>
    <x v="265"/>
    <s v=""/>
    <x v="484"/>
    <n v="88681073"/>
  </r>
  <r>
    <x v="425"/>
    <s v="Alida"/>
    <x v="346"/>
    <n v="88666621"/>
  </r>
  <r>
    <x v="261"/>
    <s v="Anuel AA"/>
    <x v="211"/>
    <n v="88628231"/>
  </r>
  <r>
    <x v="7"/>
    <s v="Justin Bieber"/>
    <x v="3"/>
    <n v="88575849"/>
  </r>
  <r>
    <x v="54"/>
    <s v="Skrillex"/>
    <x v="235"/>
    <n v="88521601"/>
  </r>
  <r>
    <x v="24"/>
    <s v="Brendon Urie, Panic! At The Disco"/>
    <x v="23"/>
    <n v="88477470"/>
  </r>
  <r>
    <x v="1"/>
    <s v=""/>
    <x v="1"/>
    <n v="88328443"/>
  </r>
  <r>
    <x v="301"/>
    <s v="Ozuna"/>
    <x v="65"/>
    <n v="88296579"/>
  </r>
  <r>
    <x v="260"/>
    <s v=""/>
    <x v="15"/>
    <n v="88119058"/>
  </r>
  <r>
    <x v="42"/>
    <s v="Nate Dogg"/>
    <x v="34"/>
    <n v="88074497"/>
  </r>
  <r>
    <x v="520"/>
    <s v="Daddy Yankee, Ozuna, Darell, Anuel AA"/>
    <x v="485"/>
    <n v="88061167"/>
  </r>
  <r>
    <x v="602"/>
    <s v=""/>
    <x v="322"/>
    <n v="87927032"/>
  </r>
  <r>
    <x v="105"/>
    <s v=""/>
    <x v="56"/>
    <n v="87729666"/>
  </r>
  <r>
    <x v="1"/>
    <s v=""/>
    <x v="1"/>
    <n v="87650964"/>
  </r>
  <r>
    <x v="40"/>
    <s v="SZA"/>
    <x v="32"/>
    <n v="87568628"/>
  </r>
  <r>
    <x v="256"/>
    <s v=""/>
    <x v="0"/>
    <n v="87244910"/>
  </r>
  <r>
    <x v="603"/>
    <s v="Lenny Santos"/>
    <x v="486"/>
    <n v="87190881"/>
  </r>
  <r>
    <x v="130"/>
    <s v="Bizarrap"/>
    <x v="105"/>
    <n v="87107215"/>
  </r>
  <r>
    <x v="374"/>
    <s v=""/>
    <x v="291"/>
    <n v="87021717"/>
  </r>
  <r>
    <x v="229"/>
    <s v="Nacho, Wisin"/>
    <x v="38"/>
    <n v="86889661"/>
  </r>
  <r>
    <x v="604"/>
    <s v="DTG"/>
    <x v="20"/>
    <n v="86815454"/>
  </r>
  <r>
    <x v="119"/>
    <s v="Zion"/>
    <x v="401"/>
    <n v="86807925"/>
  </r>
  <r>
    <x v="8"/>
    <s v=""/>
    <x v="7"/>
    <n v="86763871"/>
  </r>
  <r>
    <x v="27"/>
    <s v="Post Malone, Clever"/>
    <x v="24"/>
    <n v="86738931"/>
  </r>
  <r>
    <x v="33"/>
    <s v=""/>
    <x v="0"/>
    <n v="86584811"/>
  </r>
  <r>
    <x v="605"/>
    <s v="Wiz Khalifa, Imagine Dragons, X Ambassadors, Logic, Ty Dolla $ign"/>
    <x v="28"/>
    <n v="86427524"/>
  </r>
  <r>
    <x v="606"/>
    <s v=""/>
    <x v="487"/>
    <n v="86426944"/>
  </r>
  <r>
    <x v="607"/>
    <s v=""/>
    <x v="36"/>
    <n v="86384268"/>
  </r>
  <r>
    <x v="608"/>
    <s v=""/>
    <x v="488"/>
    <n v="86374102"/>
  </r>
  <r>
    <x v="524"/>
    <s v="Shakira"/>
    <x v="65"/>
    <n v="86219346"/>
  </r>
  <r>
    <x v="77"/>
    <s v=""/>
    <x v="459"/>
    <n v="86205425"/>
  </r>
  <r>
    <x v="92"/>
    <s v="Romeo Santos"/>
    <x v="223"/>
    <n v="86162174"/>
  </r>
  <r>
    <x v="58"/>
    <s v=""/>
    <x v="47"/>
    <n v="86049012"/>
  </r>
  <r>
    <x v="286"/>
    <s v=""/>
    <x v="489"/>
    <n v="85914240"/>
  </r>
  <r>
    <x v="92"/>
    <s v="Manuel Turizo"/>
    <x v="223"/>
    <n v="85816378"/>
  </r>
  <r>
    <x v="10"/>
    <s v=""/>
    <x v="0"/>
    <n v="85733606"/>
  </r>
  <r>
    <x v="609"/>
    <s v="Lil Baby, DaBaby"/>
    <x v="490"/>
    <n v="85663330"/>
  </r>
  <r>
    <x v="262"/>
    <s v="B. Swanson Quartet"/>
    <x v="135"/>
    <n v="85602215"/>
  </r>
  <r>
    <x v="610"/>
    <s v=""/>
    <x v="491"/>
    <n v="85601498"/>
  </r>
  <r>
    <x v="459"/>
    <s v=""/>
    <x v="322"/>
    <n v="85530372"/>
  </r>
  <r>
    <x v="31"/>
    <s v=""/>
    <x v="3"/>
    <n v="85507927"/>
  </r>
  <r>
    <x v="79"/>
    <s v=""/>
    <x v="64"/>
    <n v="85505819"/>
  </r>
  <r>
    <x v="117"/>
    <s v="Zhavia"/>
    <x v="259"/>
    <n v="85313383"/>
  </r>
  <r>
    <x v="611"/>
    <s v=""/>
    <x v="66"/>
    <n v="85210921"/>
  </r>
  <r>
    <x v="28"/>
    <s v=""/>
    <x v="0"/>
    <n v="85164349"/>
  </r>
  <r>
    <x v="612"/>
    <s v="DJ Ivis"/>
    <x v="342"/>
    <n v="85143085"/>
  </r>
  <r>
    <x v="130"/>
    <s v="Mr. Naisgai"/>
    <x v="105"/>
    <n v="85123914"/>
  </r>
  <r>
    <x v="21"/>
    <s v=""/>
    <x v="18"/>
    <n v="85064376"/>
  </r>
  <r>
    <x v="24"/>
    <s v=""/>
    <x v="23"/>
    <n v="85064167"/>
  </r>
  <r>
    <x v="613"/>
    <s v=""/>
    <x v="1"/>
    <n v="84912372"/>
  </r>
  <r>
    <x v="43"/>
    <s v="Nicki Minaj"/>
    <x v="35"/>
    <n v="84802867"/>
  </r>
  <r>
    <x v="614"/>
    <s v="Gente De Zona"/>
    <x v="53"/>
    <n v="84802190"/>
  </r>
  <r>
    <x v="615"/>
    <s v="Adam Levine"/>
    <x v="374"/>
    <n v="84670800"/>
  </r>
  <r>
    <x v="24"/>
    <s v=""/>
    <x v="23"/>
    <n v="84628237"/>
  </r>
  <r>
    <x v="158"/>
    <s v=""/>
    <x v="129"/>
    <n v="84596302"/>
  </r>
  <r>
    <x v="11"/>
    <s v="Anne-Marie"/>
    <x v="28"/>
    <n v="84584652"/>
  </r>
  <r>
    <x v="421"/>
    <s v="Au/Ra, Tomine Harket"/>
    <x v="333"/>
    <n v="84503083"/>
  </r>
  <r>
    <x v="28"/>
    <s v=""/>
    <x v="0"/>
    <n v="84450911"/>
  </r>
  <r>
    <x v="537"/>
    <s v="Arijit Singh, Amitabh Bhattacharya"/>
    <x v="432"/>
    <n v="84426152"/>
  </r>
  <r>
    <x v="121"/>
    <s v="Ava Max"/>
    <x v="206"/>
    <n v="84055447"/>
  </r>
  <r>
    <x v="129"/>
    <s v="Sean Paul"/>
    <x v="38"/>
    <n v="84038020"/>
  </r>
  <r>
    <x v="302"/>
    <s v=""/>
    <x v="252"/>
    <n v="83921984"/>
  </r>
  <r>
    <x v="45"/>
    <s v=""/>
    <x v="37"/>
    <n v="83805272"/>
  </r>
  <r>
    <x v="616"/>
    <s v="Marília Mendonça"/>
    <x v="319"/>
    <n v="83804261"/>
  </r>
  <r>
    <x v="103"/>
    <s v=""/>
    <x v="56"/>
    <n v="83569936"/>
  </r>
  <r>
    <x v="37"/>
    <s v="Dua Lipa, Young Thug"/>
    <x v="3"/>
    <n v="83508578"/>
  </r>
  <r>
    <x v="472"/>
    <s v="2 Chainz, Big Sean, Nicki Minaj"/>
    <x v="103"/>
    <n v="83326373"/>
  </r>
  <r>
    <x v="179"/>
    <s v=""/>
    <x v="84"/>
    <n v="83198226"/>
  </r>
  <r>
    <x v="154"/>
    <s v=""/>
    <x v="492"/>
    <n v="83089567"/>
  </r>
  <r>
    <x v="25"/>
    <s v="BTS"/>
    <x v="20"/>
    <n v="83065505"/>
  </r>
  <r>
    <x v="224"/>
    <s v=""/>
    <x v="180"/>
    <n v="82997739"/>
  </r>
  <r>
    <x v="92"/>
    <s v="J Balvin"/>
    <x v="223"/>
    <n v="82990060"/>
  </r>
  <r>
    <x v="365"/>
    <s v="Daddy Yankee, El Alfa"/>
    <x v="66"/>
    <n v="82980578"/>
  </r>
  <r>
    <x v="1"/>
    <s v="Chance the Rapper, PnB Rock"/>
    <x v="1"/>
    <n v="82955556"/>
  </r>
  <r>
    <x v="343"/>
    <s v=""/>
    <x v="271"/>
    <n v="82885565"/>
  </r>
  <r>
    <x v="126"/>
    <s v="Eminem"/>
    <x v="103"/>
    <n v="82787913"/>
  </r>
  <r>
    <x v="130"/>
    <s v="Lyanno, Brray"/>
    <x v="105"/>
    <n v="82748266"/>
  </r>
  <r>
    <x v="24"/>
    <s v="Brendon Urie, Panic! At The Disco"/>
    <x v="23"/>
    <n v="82712724"/>
  </r>
  <r>
    <x v="96"/>
    <s v=""/>
    <x v="65"/>
    <n v="82638660"/>
  </r>
  <r>
    <x v="2"/>
    <s v=""/>
    <x v="2"/>
    <n v="82422501"/>
  </r>
  <r>
    <x v="329"/>
    <s v="A$AP Rocky, Cardi B"/>
    <x v="263"/>
    <n v="82341652"/>
  </r>
  <r>
    <x v="16"/>
    <s v=""/>
    <x v="13"/>
    <n v="82233453"/>
  </r>
  <r>
    <x v="617"/>
    <s v=""/>
    <x v="322"/>
    <n v="82074073"/>
  </r>
  <r>
    <x v="251"/>
    <s v=""/>
    <x v="204"/>
    <n v="82072934"/>
  </r>
  <r>
    <x v="327"/>
    <s v="Migos"/>
    <x v="267"/>
    <n v="82007175"/>
  </r>
  <r>
    <x v="92"/>
    <s v=""/>
    <x v="223"/>
    <n v="81960589"/>
  </r>
  <r>
    <x v="221"/>
    <s v="Brando"/>
    <x v="177"/>
    <n v="81924148"/>
  </r>
  <r>
    <x v="176"/>
    <s v="Ariana Grande"/>
    <x v="28"/>
    <n v="81871279"/>
  </r>
  <r>
    <x v="618"/>
    <s v=""/>
    <x v="493"/>
    <n v="81724457"/>
  </r>
  <r>
    <x v="619"/>
    <s v=""/>
    <x v="35"/>
    <n v="81579490"/>
  </r>
  <r>
    <x v="620"/>
    <s v=""/>
    <x v="28"/>
    <n v="81572533"/>
  </r>
  <r>
    <x v="32"/>
    <s v=""/>
    <x v="102"/>
    <n v="81454130"/>
  </r>
  <r>
    <x v="136"/>
    <s v=""/>
    <x v="111"/>
    <n v="81399368"/>
  </r>
  <r>
    <x v="1"/>
    <s v=""/>
    <x v="1"/>
    <n v="81342954"/>
  </r>
  <r>
    <x v="13"/>
    <s v=""/>
    <x v="283"/>
    <n v="81307664"/>
  </r>
  <r>
    <x v="365"/>
    <s v="Chimbala, Zion &amp; Lennox"/>
    <x v="66"/>
    <n v="81267968"/>
  </r>
  <r>
    <x v="621"/>
    <s v=""/>
    <x v="171"/>
    <n v="81180398"/>
  </r>
  <r>
    <x v="622"/>
    <s v="Junior H"/>
    <x v="230"/>
    <n v="81154174"/>
  </r>
  <r>
    <x v="149"/>
    <s v="Nuka"/>
    <x v="494"/>
    <n v="81123322"/>
  </r>
  <r>
    <x v="623"/>
    <s v=""/>
    <x v="495"/>
    <n v="81089021"/>
  </r>
  <r>
    <x v="41"/>
    <s v=""/>
    <x v="33"/>
    <n v="80982815"/>
  </r>
  <r>
    <x v="117"/>
    <s v=""/>
    <x v="36"/>
    <n v="80919256"/>
  </r>
  <r>
    <x v="1"/>
    <s v=""/>
    <x v="1"/>
    <n v="80793232"/>
  </r>
  <r>
    <x v="480"/>
    <s v="Mari Fernandez"/>
    <x v="319"/>
    <n v="80746125"/>
  </r>
  <r>
    <x v="624"/>
    <s v="Os Barões Da Pisadinha"/>
    <x v="496"/>
    <n v="80631023"/>
  </r>
  <r>
    <x v="229"/>
    <s v=""/>
    <x v="38"/>
    <n v="80549153"/>
  </r>
  <r>
    <x v="286"/>
    <s v=""/>
    <x v="10"/>
    <n v="80535572"/>
  </r>
  <r>
    <x v="383"/>
    <s v=""/>
    <x v="15"/>
    <n v="80408196"/>
  </r>
  <r>
    <x v="3"/>
    <s v=""/>
    <x v="3"/>
    <n v="80401289"/>
  </r>
  <r>
    <x v="625"/>
    <s v=""/>
    <x v="497"/>
    <n v="80329014"/>
  </r>
  <r>
    <x v="246"/>
    <s v=""/>
    <x v="248"/>
    <n v="80243945"/>
  </r>
  <r>
    <x v="23"/>
    <s v="Nicky Jam"/>
    <x v="22"/>
    <n v="80154473"/>
  </r>
  <r>
    <x v="496"/>
    <s v="Gucci Mane"/>
    <x v="74"/>
    <n v="80110553"/>
  </r>
  <r>
    <x v="626"/>
    <s v="Poo Bear"/>
    <x v="498"/>
    <n v="80090321"/>
  </r>
  <r>
    <x v="130"/>
    <s v="Chencho Corleone"/>
    <x v="499"/>
    <n v="80049862"/>
  </r>
  <r>
    <x v="88"/>
    <s v=""/>
    <x v="51"/>
    <n v="80000703"/>
  </r>
  <r>
    <x v="627"/>
    <s v="Shaggy, DJ Fle"/>
    <x v="500"/>
    <n v="79965800"/>
  </r>
  <r>
    <x v="32"/>
    <s v="Lil Uzi Vert"/>
    <x v="27"/>
    <n v="79812281"/>
  </r>
  <r>
    <x v="628"/>
    <s v="Ella Eyre"/>
    <x v="59"/>
    <n v="79780653"/>
  </r>
  <r>
    <x v="146"/>
    <s v="Junior H, Oscar Maydon"/>
    <x v="501"/>
    <n v="79594997"/>
  </r>
  <r>
    <x v="91"/>
    <s v="Ed Sheeran"/>
    <x v="57"/>
    <n v="79588344"/>
  </r>
  <r>
    <x v="17"/>
    <s v=""/>
    <x v="14"/>
    <n v="79563879"/>
  </r>
  <r>
    <x v="590"/>
    <s v=""/>
    <x v="502"/>
    <n v="79463149"/>
  </r>
  <r>
    <x v="629"/>
    <s v=""/>
    <x v="120"/>
    <n v="79461131"/>
  </r>
  <r>
    <x v="630"/>
    <s v="H.E.R."/>
    <x v="503"/>
    <n v="79402592"/>
  </r>
  <r>
    <x v="365"/>
    <s v="Chimbala, Zion &amp; Lennox"/>
    <x v="66"/>
    <n v="79224736"/>
  </r>
  <r>
    <x v="0"/>
    <s v=""/>
    <x v="0"/>
    <n v="79102756"/>
  </r>
  <r>
    <x v="44"/>
    <s v=""/>
    <x v="57"/>
    <n v="79099183"/>
  </r>
  <r>
    <x v="208"/>
    <s v="42 Dugg"/>
    <x v="425"/>
    <n v="79082866"/>
  </r>
  <r>
    <x v="631"/>
    <s v=""/>
    <x v="504"/>
    <n v="79024379"/>
  </r>
  <r>
    <x v="394"/>
    <s v="Swae Lee, Slim Jxmmi, Juicy J"/>
    <x v="313"/>
    <n v="78784991"/>
  </r>
  <r>
    <x v="1"/>
    <s v=""/>
    <x v="1"/>
    <n v="78777817"/>
  </r>
  <r>
    <x v="466"/>
    <s v=""/>
    <x v="367"/>
    <n v="78774112"/>
  </r>
  <r>
    <x v="16"/>
    <s v=""/>
    <x v="13"/>
    <n v="78751395"/>
  </r>
  <r>
    <x v="25"/>
    <s v=""/>
    <x v="20"/>
    <n v="78674341"/>
  </r>
  <r>
    <x v="96"/>
    <s v="Beéle, Rauw Alejandro, Mambo Kingz, DJ Luian, Darell"/>
    <x v="258"/>
    <n v="78581263"/>
  </r>
  <r>
    <x v="632"/>
    <s v=""/>
    <x v="489"/>
    <n v="78421862"/>
  </r>
  <r>
    <x v="31"/>
    <s v="Cardi B"/>
    <x v="3"/>
    <n v="78358328"/>
  </r>
  <r>
    <x v="258"/>
    <s v=""/>
    <x v="5"/>
    <n v="78200463"/>
  </r>
  <r>
    <x v="633"/>
    <s v="Lil Uzi Vert"/>
    <x v="505"/>
    <n v="78052917"/>
  </r>
  <r>
    <x v="17"/>
    <s v=""/>
    <x v="14"/>
    <n v="78027817"/>
  </r>
  <r>
    <x v="18"/>
    <s v=""/>
    <x v="15"/>
    <n v="78008141"/>
  </r>
  <r>
    <x v="304"/>
    <s v="ZAAC, Maejor, Tropkillaz, DJ Yuri Martins"/>
    <x v="254"/>
    <n v="77959253"/>
  </r>
  <r>
    <x v="341"/>
    <s v="X Ambassadors, Bebe Rexha"/>
    <x v="28"/>
    <n v="77861030"/>
  </r>
  <r>
    <x v="617"/>
    <s v="Niño de Elche, La Húngara"/>
    <x v="322"/>
    <n v="77837657"/>
  </r>
  <r>
    <x v="459"/>
    <s v="Peso Pluma, SOG"/>
    <x v="65"/>
    <n v="77637200"/>
  </r>
  <r>
    <x v="491"/>
    <s v="Dua Lipa"/>
    <x v="62"/>
    <n v="77597168"/>
  </r>
  <r>
    <x v="0"/>
    <s v=""/>
    <x v="0"/>
    <n v="77553533"/>
  </r>
  <r>
    <x v="634"/>
    <s v="DJ Matt D"/>
    <x v="506"/>
    <n v="77542667"/>
  </r>
  <r>
    <x v="79"/>
    <s v=""/>
    <x v="79"/>
    <n v="77513329"/>
  </r>
  <r>
    <x v="635"/>
    <s v=""/>
    <x v="507"/>
    <n v="77475802"/>
  </r>
  <r>
    <x v="36"/>
    <s v="Travis Scott, 21 Savage"/>
    <x v="0"/>
    <n v="77426078"/>
  </r>
  <r>
    <x v="77"/>
    <s v=""/>
    <x v="36"/>
    <n v="77406123"/>
  </r>
  <r>
    <x v="189"/>
    <s v=""/>
    <x v="508"/>
    <n v="77373767"/>
  </r>
  <r>
    <x v="79"/>
    <s v="21 Savage, Travis Scott"/>
    <x v="132"/>
    <n v="77345636"/>
  </r>
  <r>
    <x v="338"/>
    <s v="Pablo Alborán"/>
    <x v="65"/>
    <n v="77290747"/>
  </r>
  <r>
    <x v="636"/>
    <s v="Keala Settle, Zac Efron, Zendaya, The Greatest Showman Ensemble"/>
    <x v="28"/>
    <n v="76934418"/>
  </r>
  <r>
    <x v="269"/>
    <s v="NAV, Playboi Carti, A Boogie Wit da Hoodie"/>
    <x v="218"/>
    <n v="76901724"/>
  </r>
  <r>
    <x v="50"/>
    <s v=""/>
    <x v="38"/>
    <n v="76736124"/>
  </r>
  <r>
    <x v="637"/>
    <s v=""/>
    <x v="28"/>
    <n v="76732320"/>
  </r>
  <r>
    <x v="638"/>
    <s v=""/>
    <x v="509"/>
    <n v="76722991"/>
  </r>
  <r>
    <x v="129"/>
    <s v=""/>
    <x v="38"/>
    <n v="76712772"/>
  </r>
  <r>
    <x v="248"/>
    <s v=""/>
    <x v="66"/>
    <n v="76699162"/>
  </r>
  <r>
    <x v="250"/>
    <s v=""/>
    <x v="0"/>
    <n v="76658292"/>
  </r>
  <r>
    <x v="425"/>
    <s v="Erika Sirola"/>
    <x v="346"/>
    <n v="76627763"/>
  </r>
  <r>
    <x v="59"/>
    <s v=""/>
    <x v="48"/>
    <n v="76609520"/>
  </r>
  <r>
    <x v="47"/>
    <s v=""/>
    <x v="110"/>
    <n v="76587860"/>
  </r>
  <r>
    <x v="3"/>
    <s v=""/>
    <x v="3"/>
    <n v="76372309"/>
  </r>
  <r>
    <x v="391"/>
    <s v="Kanye West, Ty Dolla $ign"/>
    <x v="311"/>
    <n v="76343158"/>
  </r>
  <r>
    <x v="16"/>
    <s v=""/>
    <x v="13"/>
    <n v="76136806"/>
  </r>
  <r>
    <x v="28"/>
    <s v=""/>
    <x v="0"/>
    <n v="76027906"/>
  </r>
  <r>
    <x v="15"/>
    <s v=""/>
    <x v="12"/>
    <n v="75916846"/>
  </r>
  <r>
    <x v="639"/>
    <s v="Cookin' On 3 Burners"/>
    <x v="510"/>
    <n v="75824507"/>
  </r>
  <r>
    <x v="20"/>
    <s v=""/>
    <x v="17"/>
    <n v="75649735"/>
  </r>
  <r>
    <x v="28"/>
    <s v=""/>
    <x v="0"/>
    <n v="75637307"/>
  </r>
  <r>
    <x v="277"/>
    <s v="Offset, Metro Boomin, Travis Scott"/>
    <x v="160"/>
    <n v="75465884"/>
  </r>
  <r>
    <x v="640"/>
    <s v="Mc Pedrinho, Mc Don Juan, DJ 900"/>
    <x v="342"/>
    <n v="75450656"/>
  </r>
  <r>
    <x v="3"/>
    <s v=""/>
    <x v="3"/>
    <n v="75447062"/>
  </r>
  <r>
    <x v="641"/>
    <s v="Bryant Myers, Lyanno"/>
    <x v="38"/>
    <n v="75420545"/>
  </r>
  <r>
    <x v="642"/>
    <s v="Olivia O'Brien"/>
    <x v="511"/>
    <n v="75368928"/>
  </r>
  <r>
    <x v="643"/>
    <s v=""/>
    <x v="512"/>
    <n v="75368218"/>
  </r>
  <r>
    <x v="24"/>
    <s v=""/>
    <x v="23"/>
    <n v="75364932"/>
  </r>
  <r>
    <x v="21"/>
    <s v="ILLENIUM, Lennon Stella"/>
    <x v="18"/>
    <n v="75240019"/>
  </r>
  <r>
    <x v="146"/>
    <s v="Tito Double P"/>
    <x v="121"/>
    <n v="75187814"/>
  </r>
  <r>
    <x v="24"/>
    <s v="Ed Sheeran, Future"/>
    <x v="41"/>
    <n v="75187049"/>
  </r>
  <r>
    <x v="24"/>
    <s v=""/>
    <x v="23"/>
    <n v="75120501"/>
  </r>
  <r>
    <x v="97"/>
    <s v="Wisin &amp; Yandel"/>
    <x v="78"/>
    <n v="74942507"/>
  </r>
  <r>
    <x v="15"/>
    <s v=""/>
    <x v="12"/>
    <n v="74844996"/>
  </r>
  <r>
    <x v="644"/>
    <s v=""/>
    <x v="10"/>
    <n v="74839305"/>
  </r>
  <r>
    <x v="645"/>
    <s v=""/>
    <x v="513"/>
    <n v="74769260"/>
  </r>
  <r>
    <x v="433"/>
    <s v=""/>
    <x v="85"/>
    <n v="74706394"/>
  </r>
  <r>
    <x v="646"/>
    <s v="Nomcebo Zikode"/>
    <x v="358"/>
    <n v="74653376"/>
  </r>
  <r>
    <x v="16"/>
    <s v=""/>
    <x v="13"/>
    <n v="74644928"/>
  </r>
  <r>
    <x v="23"/>
    <s v="NATHY PELUSO"/>
    <x v="22"/>
    <n v="74589472"/>
  </r>
  <r>
    <x v="343"/>
    <s v=""/>
    <x v="271"/>
    <n v="74586491"/>
  </r>
  <r>
    <x v="647"/>
    <s v="Belinda, Manuel Turizo, Snova, B-Case"/>
    <x v="197"/>
    <n v="74581355"/>
  </r>
  <r>
    <x v="648"/>
    <s v="Farruko, Christian Daniel"/>
    <x v="322"/>
    <n v="74573848"/>
  </r>
  <r>
    <x v="248"/>
    <s v=""/>
    <x v="66"/>
    <n v="74557320"/>
  </r>
  <r>
    <x v="372"/>
    <s v=""/>
    <x v="38"/>
    <n v="74554873"/>
  </r>
  <r>
    <x v="325"/>
    <s v=""/>
    <x v="261"/>
    <n v="74518280"/>
  </r>
  <r>
    <x v="103"/>
    <s v=""/>
    <x v="56"/>
    <n v="74499528"/>
  </r>
  <r>
    <x v="641"/>
    <s v=""/>
    <x v="38"/>
    <n v="74473493"/>
  </r>
  <r>
    <x v="649"/>
    <s v=""/>
    <x v="307"/>
    <n v="74459141"/>
  </r>
  <r>
    <x v="181"/>
    <s v="Bonn"/>
    <x v="76"/>
    <n v="74444766"/>
  </r>
  <r>
    <x v="650"/>
    <s v="$NOT"/>
    <x v="3"/>
    <n v="74431283"/>
  </r>
  <r>
    <x v="36"/>
    <s v="Gunna"/>
    <x v="0"/>
    <n v="74403335"/>
  </r>
  <r>
    <x v="24"/>
    <s v=""/>
    <x v="41"/>
    <n v="74227985"/>
  </r>
  <r>
    <x v="58"/>
    <s v=""/>
    <x v="47"/>
    <n v="74141646"/>
  </r>
  <r>
    <x v="651"/>
    <s v="Gurinder Gill, Intense"/>
    <x v="514"/>
    <n v="74112032"/>
  </r>
  <r>
    <x v="243"/>
    <s v=""/>
    <x v="195"/>
    <n v="74051061"/>
  </r>
  <r>
    <x v="189"/>
    <s v=""/>
    <x v="153"/>
    <n v="73994656"/>
  </r>
  <r>
    <x v="652"/>
    <s v=""/>
    <x v="515"/>
    <n v="73965116"/>
  </r>
  <r>
    <x v="653"/>
    <s v=""/>
    <x v="319"/>
    <n v="73941236"/>
  </r>
  <r>
    <x v="155"/>
    <s v="Diplo, Labrinth, LSD"/>
    <x v="54"/>
    <n v="73890371"/>
  </r>
  <r>
    <x v="654"/>
    <s v=""/>
    <x v="36"/>
    <n v="73755937"/>
  </r>
  <r>
    <x v="16"/>
    <s v=""/>
    <x v="13"/>
    <n v="73717797"/>
  </r>
  <r>
    <x v="655"/>
    <s v=""/>
    <x v="516"/>
    <n v="73676871"/>
  </r>
  <r>
    <x v="107"/>
    <s v="Macklemore, Ryan Lewis, Ray Dalton"/>
    <x v="88"/>
    <n v="73661837"/>
  </r>
  <r>
    <x v="92"/>
    <s v=""/>
    <x v="223"/>
    <n v="73621524"/>
  </r>
  <r>
    <x v="656"/>
    <s v=""/>
    <x v="517"/>
    <n v="73590863"/>
  </r>
  <r>
    <x v="657"/>
    <s v=""/>
    <x v="518"/>
    <n v="73588094"/>
  </r>
  <r>
    <x v="658"/>
    <s v=""/>
    <x v="350"/>
    <n v="73511877"/>
  </r>
  <r>
    <x v="412"/>
    <s v="Lil Baby"/>
    <x v="327"/>
    <n v="73505080"/>
  </r>
  <r>
    <x v="659"/>
    <s v="John Williams"/>
    <x v="385"/>
    <n v="73443364"/>
  </r>
  <r>
    <x v="660"/>
    <s v=""/>
    <x v="0"/>
    <n v="73435072"/>
  </r>
  <r>
    <x v="661"/>
    <s v="Polimá Westcoast, Nickoog Clk, Fran C"/>
    <x v="519"/>
    <n v="73433900"/>
  </r>
  <r>
    <x v="23"/>
    <s v="Milo j"/>
    <x v="22"/>
    <n v="73432493"/>
  </r>
  <r>
    <x v="148"/>
    <s v="Mabel, 24kGoldn"/>
    <x v="1"/>
    <n v="73389024"/>
  </r>
  <r>
    <x v="50"/>
    <s v=""/>
    <x v="91"/>
    <n v="73051200"/>
  </r>
  <r>
    <x v="205"/>
    <s v=""/>
    <x v="166"/>
    <n v="73016121"/>
  </r>
  <r>
    <x v="50"/>
    <s v=""/>
    <x v="38"/>
    <n v="72843003"/>
  </r>
  <r>
    <x v="662"/>
    <s v="Colin Hay"/>
    <x v="520"/>
    <n v="72648153"/>
  </r>
  <r>
    <x v="244"/>
    <s v=""/>
    <x v="203"/>
    <n v="72584050"/>
  </r>
  <r>
    <x v="160"/>
    <s v="Liam Payne"/>
    <x v="131"/>
    <n v="72564752"/>
  </r>
  <r>
    <x v="663"/>
    <s v="Meghan Trainor"/>
    <x v="521"/>
    <n v="72532392"/>
  </r>
  <r>
    <x v="265"/>
    <s v=""/>
    <x v="522"/>
    <n v="72508998"/>
  </r>
  <r>
    <x v="443"/>
    <s v="Willow Sage Hart"/>
    <x v="36"/>
    <n v="72481276"/>
  </r>
  <r>
    <x v="4"/>
    <s v=""/>
    <x v="8"/>
    <n v="72400634"/>
  </r>
  <r>
    <x v="179"/>
    <s v="Tory Lanez, DaBaby, Lil Wayne"/>
    <x v="84"/>
    <n v="72228690"/>
  </r>
  <r>
    <x v="88"/>
    <s v=""/>
    <x v="51"/>
    <n v="72220285"/>
  </r>
  <r>
    <x v="7"/>
    <s v=""/>
    <x v="3"/>
    <n v="72207880"/>
  </r>
  <r>
    <x v="664"/>
    <s v=""/>
    <x v="5"/>
    <n v="72135571"/>
  </r>
  <r>
    <x v="504"/>
    <s v=""/>
    <x v="523"/>
    <n v="72033746"/>
  </r>
  <r>
    <x v="665"/>
    <s v="Shreyas Puranik, Siddharth - Garima"/>
    <x v="324"/>
    <n v="71978273"/>
  </r>
  <r>
    <x v="300"/>
    <s v="Juice WRLD"/>
    <x v="3"/>
    <n v="71904416"/>
  </r>
  <r>
    <x v="155"/>
    <s v="Diplo, Labrinth, LSD"/>
    <x v="54"/>
    <n v="71750764"/>
  </r>
  <r>
    <x v="666"/>
    <s v="Bruno &amp; Marrone"/>
    <x v="322"/>
    <n v="71704595"/>
  </r>
  <r>
    <x v="246"/>
    <s v="Nicki Minaj, Cardi B"/>
    <x v="248"/>
    <n v="71626520"/>
  </r>
  <r>
    <x v="23"/>
    <s v="Milo j"/>
    <x v="22"/>
    <n v="71613526"/>
  </r>
  <r>
    <x v="63"/>
    <s v=""/>
    <x v="36"/>
    <n v="71482808"/>
  </r>
  <r>
    <x v="667"/>
    <s v="Dalex, Sech, Justin Quiles, Arcángel, De La Ghetto, Lenny Tavárez"/>
    <x v="203"/>
    <n v="71433257"/>
  </r>
  <r>
    <x v="312"/>
    <s v=""/>
    <x v="33"/>
    <n v="71431914"/>
  </r>
  <r>
    <x v="668"/>
    <s v=""/>
    <x v="483"/>
    <n v="71368960"/>
  </r>
  <r>
    <x v="158"/>
    <s v=""/>
    <x v="524"/>
    <n v="71351519"/>
  </r>
  <r>
    <x v="42"/>
    <s v=""/>
    <x v="34"/>
    <n v="71263541"/>
  </r>
  <r>
    <x v="669"/>
    <s v=""/>
    <x v="33"/>
    <n v="71085470"/>
  </r>
  <r>
    <x v="670"/>
    <s v="Doja Cat"/>
    <x v="468"/>
    <n v="71002182"/>
  </r>
  <r>
    <x v="79"/>
    <s v="Rihanna"/>
    <x v="79"/>
    <n v="70999922"/>
  </r>
  <r>
    <x v="671"/>
    <s v=""/>
    <x v="15"/>
    <n v="70820557"/>
  </r>
  <r>
    <x v="394"/>
    <s v="Swae Lee, Slim Jxmmi, Juicy J"/>
    <x v="313"/>
    <n v="70776662"/>
  </r>
  <r>
    <x v="85"/>
    <s v="J Balvin, Tyga"/>
    <x v="214"/>
    <n v="70739210"/>
  </r>
  <r>
    <x v="10"/>
    <s v=""/>
    <x v="0"/>
    <n v="70679346"/>
  </r>
  <r>
    <x v="24"/>
    <s v=""/>
    <x v="23"/>
    <n v="70372735"/>
  </r>
  <r>
    <x v="303"/>
    <s v=""/>
    <x v="525"/>
    <n v="70319736"/>
  </r>
  <r>
    <x v="56"/>
    <s v=""/>
    <x v="28"/>
    <n v="70312262"/>
  </r>
  <r>
    <x v="51"/>
    <s v=""/>
    <x v="526"/>
    <n v="70306137"/>
  </r>
  <r>
    <x v="27"/>
    <s v="benny blanco"/>
    <x v="24"/>
    <n v="70213454"/>
  </r>
  <r>
    <x v="225"/>
    <s v="Theresa Rex"/>
    <x v="233"/>
    <n v="70178622"/>
  </r>
  <r>
    <x v="79"/>
    <s v=""/>
    <x v="71"/>
    <n v="69977211"/>
  </r>
  <r>
    <x v="563"/>
    <s v="The Weeknd"/>
    <x v="3"/>
    <n v="69974384"/>
  </r>
  <r>
    <x v="133"/>
    <s v=""/>
    <x v="108"/>
    <n v="69947994"/>
  </r>
  <r>
    <x v="79"/>
    <s v="21 Savage"/>
    <x v="132"/>
    <n v="69943232"/>
  </r>
  <r>
    <x v="365"/>
    <s v="Misión: AVNGRS"/>
    <x v="66"/>
    <n v="69826467"/>
  </r>
  <r>
    <x v="672"/>
    <s v="Bea Miller"/>
    <x v="180"/>
    <n v="69807381"/>
  </r>
  <r>
    <x v="24"/>
    <s v=""/>
    <x v="23"/>
    <n v="69804936"/>
  </r>
  <r>
    <x v="1"/>
    <s v=""/>
    <x v="1"/>
    <n v="69743305"/>
  </r>
  <r>
    <x v="673"/>
    <s v="Lil Wayne, 2 Chainz"/>
    <x v="527"/>
    <n v="69731437"/>
  </r>
  <r>
    <x v="674"/>
    <s v=""/>
    <x v="528"/>
    <n v="69704994"/>
  </r>
  <r>
    <x v="96"/>
    <s v=""/>
    <x v="65"/>
    <n v="69674176"/>
  </r>
  <r>
    <x v="675"/>
    <s v=""/>
    <x v="529"/>
    <n v="69527804"/>
  </r>
  <r>
    <x v="667"/>
    <s v="Nicky Jam, Sech, Farruko, Zion, Lunay"/>
    <x v="530"/>
    <n v="69496831"/>
  </r>
  <r>
    <x v="133"/>
    <s v=""/>
    <x v="108"/>
    <n v="69444932"/>
  </r>
  <r>
    <x v="36"/>
    <s v="Swae Lee, Lil Wayne, Offset"/>
    <x v="0"/>
    <n v="69396212"/>
  </r>
  <r>
    <x v="79"/>
    <s v=""/>
    <x v="64"/>
    <n v="69389306"/>
  </r>
  <r>
    <x v="331"/>
    <s v="Juice WRLD"/>
    <x v="531"/>
    <n v="69338127"/>
  </r>
  <r>
    <x v="50"/>
    <s v="Ovy On The Drums"/>
    <x v="61"/>
    <n v="69270455"/>
  </r>
  <r>
    <x v="259"/>
    <s v=""/>
    <x v="210"/>
    <n v="69181599"/>
  </r>
  <r>
    <x v="1"/>
    <s v=""/>
    <x v="1"/>
    <n v="69169440"/>
  </r>
  <r>
    <x v="277"/>
    <s v="Metro Boomin, Future"/>
    <x v="532"/>
    <n v="69015097"/>
  </r>
  <r>
    <x v="27"/>
    <s v="Khalid"/>
    <x v="24"/>
    <n v="68888984"/>
  </r>
  <r>
    <x v="596"/>
    <s v=""/>
    <x v="28"/>
    <n v="68881578"/>
  </r>
  <r>
    <x v="58"/>
    <s v=""/>
    <x v="47"/>
    <n v="68843722"/>
  </r>
  <r>
    <x v="346"/>
    <s v="Manuel Turizo"/>
    <x v="53"/>
    <n v="68673423"/>
  </r>
  <r>
    <x v="168"/>
    <s v="Bad Bunny"/>
    <x v="212"/>
    <n v="68656759"/>
  </r>
  <r>
    <x v="224"/>
    <s v=""/>
    <x v="180"/>
    <n v="68636401"/>
  </r>
  <r>
    <x v="302"/>
    <s v=""/>
    <x v="49"/>
    <n v="68593202"/>
  </r>
  <r>
    <x v="136"/>
    <s v="John Mayer"/>
    <x v="111"/>
    <n v="68592608"/>
  </r>
  <r>
    <x v="358"/>
    <s v=""/>
    <x v="533"/>
    <n v="68493802"/>
  </r>
  <r>
    <x v="52"/>
    <s v="21 Savage, Morray"/>
    <x v="140"/>
    <n v="68404912"/>
  </r>
  <r>
    <x v="676"/>
    <s v=""/>
    <x v="534"/>
    <n v="68072355"/>
  </r>
  <r>
    <x v="19"/>
    <s v="ROSALÍA, Lil Baby"/>
    <x v="46"/>
    <n v="68063722"/>
  </r>
  <r>
    <x v="81"/>
    <s v=""/>
    <x v="66"/>
    <n v="67931592"/>
  </r>
  <r>
    <x v="677"/>
    <s v=""/>
    <x v="535"/>
    <n v="67878359"/>
  </r>
  <r>
    <x v="678"/>
    <s v="Varun Jain, Shadab Faridi, Altamash Faridi, Amitabh Bhattacharya"/>
    <x v="536"/>
    <n v="67856041"/>
  </r>
  <r>
    <x v="42"/>
    <s v=""/>
    <x v="34"/>
    <n v="67828856"/>
  </r>
  <r>
    <x v="679"/>
    <s v="Matheus Fernandes"/>
    <x v="322"/>
    <n v="67823275"/>
  </r>
  <r>
    <x v="121"/>
    <s v="Zara Larsson, Tyga"/>
    <x v="98"/>
    <n v="67810991"/>
  </r>
  <r>
    <x v="346"/>
    <s v=""/>
    <x v="53"/>
    <n v="67717461"/>
  </r>
  <r>
    <x v="21"/>
    <s v="Kelsea Ballerini"/>
    <x v="18"/>
    <n v="67572352"/>
  </r>
  <r>
    <x v="453"/>
    <s v="Blueface"/>
    <x v="15"/>
    <n v="67467563"/>
  </r>
  <r>
    <x v="28"/>
    <s v=""/>
    <x v="0"/>
    <n v="67419568"/>
  </r>
  <r>
    <x v="680"/>
    <s v=""/>
    <x v="537"/>
    <n v="67382400"/>
  </r>
  <r>
    <x v="681"/>
    <s v="Rich Brian"/>
    <x v="538"/>
    <n v="67127132"/>
  </r>
  <r>
    <x v="23"/>
    <s v="Rauw Alejandro"/>
    <x v="22"/>
    <n v="67090662"/>
  </r>
  <r>
    <x v="682"/>
    <s v=""/>
    <x v="376"/>
    <n v="67078776"/>
  </r>
  <r>
    <x v="273"/>
    <s v="Ozuna"/>
    <x v="224"/>
    <n v="67000718"/>
  </r>
  <r>
    <x v="606"/>
    <s v=""/>
    <x v="487"/>
    <n v="66937278"/>
  </r>
  <r>
    <x v="13"/>
    <s v="Tainy"/>
    <x v="283"/>
    <n v="66885158"/>
  </r>
  <r>
    <x v="683"/>
    <s v=""/>
    <x v="539"/>
    <n v="66866354"/>
  </r>
  <r>
    <x v="54"/>
    <s v="Sech"/>
    <x v="235"/>
    <n v="66820111"/>
  </r>
  <r>
    <x v="169"/>
    <s v="J Balvin"/>
    <x v="57"/>
    <n v="66790491"/>
  </r>
  <r>
    <x v="684"/>
    <s v=""/>
    <x v="540"/>
    <n v="66642974"/>
  </r>
  <r>
    <x v="450"/>
    <s v="Labrinth"/>
    <x v="541"/>
    <n v="66606732"/>
  </r>
  <r>
    <x v="213"/>
    <s v=""/>
    <x v="15"/>
    <n v="66552634"/>
  </r>
  <r>
    <x v="685"/>
    <s v=""/>
    <x v="118"/>
    <n v="66424250"/>
  </r>
  <r>
    <x v="686"/>
    <s v=""/>
    <x v="322"/>
    <n v="66390088"/>
  </r>
  <r>
    <x v="687"/>
    <s v="Olga Merediz, Encanto - Cast"/>
    <x v="259"/>
    <n v="66374561"/>
  </r>
  <r>
    <x v="47"/>
    <s v=""/>
    <x v="110"/>
    <n v="66354246"/>
  </r>
  <r>
    <x v="688"/>
    <s v=""/>
    <x v="542"/>
    <n v="66271935"/>
  </r>
  <r>
    <x v="102"/>
    <s v=""/>
    <x v="84"/>
    <n v="66211994"/>
  </r>
  <r>
    <x v="689"/>
    <s v="Noriel"/>
    <x v="65"/>
    <n v="66167317"/>
  </r>
  <r>
    <x v="605"/>
    <s v="Kendrick Lamar"/>
    <x v="543"/>
    <n v="66135887"/>
  </r>
  <r>
    <x v="17"/>
    <s v="Disney"/>
    <x v="259"/>
    <n v="66121218"/>
  </r>
  <r>
    <x v="690"/>
    <s v=""/>
    <x v="544"/>
    <n v="66114639"/>
  </r>
  <r>
    <x v="691"/>
    <s v="Lil Durk"/>
    <x v="28"/>
    <n v="66084521"/>
  </r>
  <r>
    <x v="338"/>
    <s v="Evaluna Montaner"/>
    <x v="65"/>
    <n v="65984727"/>
  </r>
  <r>
    <x v="501"/>
    <s v=""/>
    <x v="397"/>
    <n v="65956974"/>
  </r>
  <r>
    <x v="77"/>
    <s v=""/>
    <x v="3"/>
    <n v="65902912"/>
  </r>
  <r>
    <x v="692"/>
    <s v="Victor Cardenas, Kelly Ruíz"/>
    <x v="474"/>
    <n v="65783870"/>
  </r>
  <r>
    <x v="91"/>
    <s v=""/>
    <x v="74"/>
    <n v="65782337"/>
  </r>
  <r>
    <x v="229"/>
    <s v="Reik"/>
    <x v="38"/>
    <n v="65719347"/>
  </r>
  <r>
    <x v="693"/>
    <s v=""/>
    <x v="15"/>
    <n v="65638550"/>
  </r>
  <r>
    <x v="694"/>
    <s v=""/>
    <x v="426"/>
    <n v="65589960"/>
  </r>
  <r>
    <x v="197"/>
    <s v=""/>
    <x v="1"/>
    <n v="65541347"/>
  </r>
  <r>
    <x v="261"/>
    <s v="Nicki Minaj, Murda Beatz"/>
    <x v="211"/>
    <n v="65434663"/>
  </r>
  <r>
    <x v="205"/>
    <s v=""/>
    <x v="166"/>
    <n v="65386838"/>
  </r>
  <r>
    <x v="369"/>
    <s v=""/>
    <x v="287"/>
    <n v="65348619"/>
  </r>
  <r>
    <x v="21"/>
    <s v="Bebe Rexha"/>
    <x v="18"/>
    <n v="65333057"/>
  </r>
  <r>
    <x v="450"/>
    <s v=""/>
    <x v="54"/>
    <n v="65022224"/>
  </r>
  <r>
    <x v="615"/>
    <s v=""/>
    <x v="545"/>
    <n v="64975059"/>
  </r>
  <r>
    <x v="275"/>
    <s v="070 Shake"/>
    <x v="226"/>
    <n v="64942250"/>
  </r>
  <r>
    <x v="695"/>
    <s v=""/>
    <x v="546"/>
    <n v="64885788"/>
  </r>
  <r>
    <x v="244"/>
    <s v="J Balvin"/>
    <x v="203"/>
    <n v="64880435"/>
  </r>
  <r>
    <x v="302"/>
    <s v=""/>
    <x v="252"/>
    <n v="64875310"/>
  </r>
  <r>
    <x v="234"/>
    <s v=""/>
    <x v="171"/>
    <n v="64828156"/>
  </r>
  <r>
    <x v="155"/>
    <s v="Kendrick Lamar"/>
    <x v="127"/>
    <n v="64800712"/>
  </r>
  <r>
    <x v="22"/>
    <s v="AFROJACK, Charli XCX, French Montana"/>
    <x v="186"/>
    <n v="64712155"/>
  </r>
  <r>
    <x v="21"/>
    <s v="Winona Oak"/>
    <x v="18"/>
    <n v="64548637"/>
  </r>
  <r>
    <x v="103"/>
    <s v=""/>
    <x v="56"/>
    <n v="64498513"/>
  </r>
  <r>
    <x v="265"/>
    <s v=""/>
    <x v="363"/>
    <n v="64472309"/>
  </r>
  <r>
    <x v="52"/>
    <s v="Lil Baby"/>
    <x v="140"/>
    <n v="64469181"/>
  </r>
  <r>
    <x v="79"/>
    <s v=""/>
    <x v="71"/>
    <n v="64318206"/>
  </r>
  <r>
    <x v="20"/>
    <s v=""/>
    <x v="17"/>
    <n v="64311656"/>
  </r>
  <r>
    <x v="102"/>
    <s v=""/>
    <x v="84"/>
    <n v="64308455"/>
  </r>
  <r>
    <x v="169"/>
    <s v="Ozuna, J. Rey Soul"/>
    <x v="57"/>
    <n v="64257367"/>
  </r>
  <r>
    <x v="696"/>
    <s v="Nicki Minaj"/>
    <x v="547"/>
    <n v="64197319"/>
  </r>
  <r>
    <x v="15"/>
    <s v=""/>
    <x v="12"/>
    <n v="64155079"/>
  </r>
  <r>
    <x v="33"/>
    <s v=""/>
    <x v="0"/>
    <n v="64127274"/>
  </r>
  <r>
    <x v="300"/>
    <s v=""/>
    <x v="3"/>
    <n v="64054776"/>
  </r>
  <r>
    <x v="16"/>
    <s v="Mora"/>
    <x v="13"/>
    <n v="64033131"/>
  </r>
  <r>
    <x v="136"/>
    <s v=""/>
    <x v="111"/>
    <n v="63986391"/>
  </r>
  <r>
    <x v="261"/>
    <s v="Bobby Shmurda"/>
    <x v="211"/>
    <n v="63924244"/>
  </r>
  <r>
    <x v="697"/>
    <s v="Oliver Tree, Fast &amp; Furious: The Fast Saga"/>
    <x v="447"/>
    <n v="63900813"/>
  </r>
  <r>
    <x v="149"/>
    <s v=""/>
    <x v="122"/>
    <n v="63833706"/>
  </r>
  <r>
    <x v="160"/>
    <s v="Kehlani"/>
    <x v="85"/>
    <n v="63821520"/>
  </r>
  <r>
    <x v="32"/>
    <s v=""/>
    <x v="27"/>
    <n v="63606870"/>
  </r>
  <r>
    <x v="1"/>
    <s v="Khalid"/>
    <x v="1"/>
    <n v="63587657"/>
  </r>
  <r>
    <x v="674"/>
    <s v=""/>
    <x v="548"/>
    <n v="63523334"/>
  </r>
  <r>
    <x v="218"/>
    <s v=""/>
    <x v="5"/>
    <n v="63513791"/>
  </r>
  <r>
    <x v="443"/>
    <s v=""/>
    <x v="36"/>
    <n v="63398869"/>
  </r>
  <r>
    <x v="79"/>
    <s v=""/>
    <x v="71"/>
    <n v="63373098"/>
  </r>
  <r>
    <x v="190"/>
    <s v="Sech"/>
    <x v="65"/>
    <n v="63372783"/>
  </r>
  <r>
    <x v="364"/>
    <s v="Dyo"/>
    <x v="5"/>
    <n v="63309733"/>
  </r>
  <r>
    <x v="17"/>
    <s v=""/>
    <x v="14"/>
    <n v="63123661"/>
  </r>
  <r>
    <x v="698"/>
    <s v=""/>
    <x v="549"/>
    <n v="63114186"/>
  </r>
  <r>
    <x v="64"/>
    <s v="Anderson .Paak, Silk Sonic"/>
    <x v="109"/>
    <n v="63112934"/>
  </r>
  <r>
    <x v="7"/>
    <s v="Juice WRLD"/>
    <x v="3"/>
    <n v="62971736"/>
  </r>
  <r>
    <x v="88"/>
    <s v="Demi Lovato"/>
    <x v="51"/>
    <n v="62960452"/>
  </r>
  <r>
    <x v="96"/>
    <s v="J Balvin"/>
    <x v="65"/>
    <n v="62867391"/>
  </r>
  <r>
    <x v="220"/>
    <s v="L.V."/>
    <x v="176"/>
    <n v="62775869"/>
  </r>
  <r>
    <x v="3"/>
    <s v=""/>
    <x v="3"/>
    <n v="62759612"/>
  </r>
  <r>
    <x v="699"/>
    <s v=""/>
    <x v="550"/>
    <n v="62615424"/>
  </r>
  <r>
    <x v="433"/>
    <s v="Kendrick Lamar"/>
    <x v="344"/>
    <n v="62597740"/>
  </r>
  <r>
    <x v="24"/>
    <s v=""/>
    <x v="23"/>
    <n v="62581174"/>
  </r>
  <r>
    <x v="700"/>
    <s v="DJ Lucas Beat"/>
    <x v="376"/>
    <n v="62421023"/>
  </r>
  <r>
    <x v="88"/>
    <s v=""/>
    <x v="51"/>
    <n v="62370103"/>
  </r>
  <r>
    <x v="140"/>
    <s v="Casper Magico, Ozuna, Wisin &amp; Yandel, Myke Towers, Flow La Movie"/>
    <x v="551"/>
    <n v="62302341"/>
  </r>
  <r>
    <x v="214"/>
    <s v=""/>
    <x v="552"/>
    <n v="62084085"/>
  </r>
  <r>
    <x v="701"/>
    <s v="Mc Danny"/>
    <x v="319"/>
    <n v="62038799"/>
  </r>
  <r>
    <x v="24"/>
    <s v=""/>
    <x v="23"/>
    <n v="62024738"/>
  </r>
  <r>
    <x v="256"/>
    <s v=""/>
    <x v="464"/>
    <n v="62011595"/>
  </r>
  <r>
    <x v="10"/>
    <s v=""/>
    <x v="0"/>
    <n v="61811436"/>
  </r>
  <r>
    <x v="303"/>
    <s v=""/>
    <x v="28"/>
    <n v="61679964"/>
  </r>
  <r>
    <x v="14"/>
    <s v=""/>
    <x v="52"/>
    <n v="61614697"/>
  </r>
  <r>
    <x v="1"/>
    <s v="Elton John"/>
    <x v="1"/>
    <n v="61542883"/>
  </r>
  <r>
    <x v="418"/>
    <s v="LIT killah, Maria Becerra, Nicki Nicole"/>
    <x v="66"/>
    <n v="61370276"/>
  </r>
  <r>
    <x v="702"/>
    <s v=""/>
    <x v="553"/>
    <n v="61349396"/>
  </r>
  <r>
    <x v="230"/>
    <s v=""/>
    <x v="66"/>
    <n v="61220540"/>
  </r>
  <r>
    <x v="597"/>
    <s v=""/>
    <x v="479"/>
    <n v="61203384"/>
  </r>
  <r>
    <x v="129"/>
    <s v=""/>
    <x v="38"/>
    <n v="61154342"/>
  </r>
  <r>
    <x v="482"/>
    <s v="Princess Nokia"/>
    <x v="20"/>
    <n v="61114919"/>
  </r>
  <r>
    <x v="595"/>
    <s v=""/>
    <x v="254"/>
    <n v="60926517"/>
  </r>
  <r>
    <x v="291"/>
    <s v=""/>
    <x v="240"/>
    <n v="60923818"/>
  </r>
  <r>
    <x v="416"/>
    <s v=""/>
    <x v="3"/>
    <n v="60781121"/>
  </r>
  <r>
    <x v="84"/>
    <s v="Gunna"/>
    <x v="69"/>
    <n v="60771330"/>
  </r>
  <r>
    <x v="51"/>
    <s v="SZA"/>
    <x v="191"/>
    <n v="60726262"/>
  </r>
  <r>
    <x v="464"/>
    <s v="Nicki Minaj"/>
    <x v="118"/>
    <n v="60656307"/>
  </r>
  <r>
    <x v="127"/>
    <s v="Offset"/>
    <x v="104"/>
    <n v="60595145"/>
  </r>
  <r>
    <x v="10"/>
    <s v=""/>
    <x v="0"/>
    <n v="60589696"/>
  </r>
  <r>
    <x v="79"/>
    <s v="21 Savage"/>
    <x v="132"/>
    <n v="60527261"/>
  </r>
  <r>
    <x v="703"/>
    <s v=""/>
    <x v="322"/>
    <n v="60501244"/>
  </r>
  <r>
    <x v="142"/>
    <s v="LANY"/>
    <x v="117"/>
    <n v="60446009"/>
  </r>
  <r>
    <x v="79"/>
    <s v=""/>
    <x v="79"/>
    <n v="60371005"/>
  </r>
  <r>
    <x v="377"/>
    <s v="Ty Dolla $ign, Nicki Minaj"/>
    <x v="99"/>
    <n v="60349059"/>
  </r>
  <r>
    <x v="3"/>
    <s v=""/>
    <x v="3"/>
    <n v="60303259"/>
  </r>
  <r>
    <x v="50"/>
    <s v="Tiësto"/>
    <x v="91"/>
    <n v="60244502"/>
  </r>
  <r>
    <x v="704"/>
    <s v=""/>
    <x v="57"/>
    <n v="60237203"/>
  </r>
  <r>
    <x v="3"/>
    <s v=""/>
    <x v="3"/>
    <n v="60225714"/>
  </r>
  <r>
    <x v="277"/>
    <s v="Metro Boomin"/>
    <x v="554"/>
    <n v="60123293"/>
  </r>
  <r>
    <x v="91"/>
    <s v=""/>
    <x v="74"/>
    <n v="60099553"/>
  </r>
  <r>
    <x v="14"/>
    <s v=""/>
    <x v="85"/>
    <n v="60072676"/>
  </r>
  <r>
    <x v="97"/>
    <s v="Anuel AA, Kendo Kaponi"/>
    <x v="555"/>
    <n v="60061228"/>
  </r>
  <r>
    <x v="443"/>
    <s v="Willow Sage Hart"/>
    <x v="36"/>
    <n v="60045066"/>
  </r>
  <r>
    <x v="16"/>
    <s v=""/>
    <x v="13"/>
    <n v="59993766"/>
  </r>
  <r>
    <x v="678"/>
    <s v="Arijit Singh, Amitabha Bhattacharya"/>
    <x v="536"/>
    <n v="59980104"/>
  </r>
  <r>
    <x v="142"/>
    <s v="Julia Michaels"/>
    <x v="117"/>
    <n v="59957843"/>
  </r>
  <r>
    <x v="92"/>
    <s v="KAROL G, Myke Towers"/>
    <x v="75"/>
    <n v="59951867"/>
  </r>
  <r>
    <x v="705"/>
    <s v=""/>
    <x v="322"/>
    <n v="59931948"/>
  </r>
  <r>
    <x v="706"/>
    <s v=""/>
    <x v="556"/>
    <n v="59898803"/>
  </r>
  <r>
    <x v="16"/>
    <s v=""/>
    <x v="13"/>
    <n v="59850395"/>
  </r>
  <r>
    <x v="707"/>
    <s v=""/>
    <x v="15"/>
    <n v="59838573"/>
  </r>
  <r>
    <x v="699"/>
    <s v=""/>
    <x v="550"/>
    <n v="59732655"/>
  </r>
  <r>
    <x v="24"/>
    <s v=""/>
    <x v="23"/>
    <n v="59598919"/>
  </r>
  <r>
    <x v="205"/>
    <s v=""/>
    <x v="166"/>
    <n v="59565296"/>
  </r>
  <r>
    <x v="336"/>
    <s v=""/>
    <x v="3"/>
    <n v="59563964"/>
  </r>
  <r>
    <x v="109"/>
    <s v=""/>
    <x v="89"/>
    <n v="59547887"/>
  </r>
  <r>
    <x v="708"/>
    <s v="Jubin Nautiyal, Asees Kaur"/>
    <x v="432"/>
    <n v="59499428"/>
  </r>
  <r>
    <x v="96"/>
    <s v="Myke Towers"/>
    <x v="65"/>
    <n v="59469384"/>
  </r>
  <r>
    <x v="709"/>
    <s v=""/>
    <x v="557"/>
    <n v="59452023"/>
  </r>
  <r>
    <x v="16"/>
    <s v=""/>
    <x v="13"/>
    <n v="59432006"/>
  </r>
  <r>
    <x v="37"/>
    <s v="Tom Grennan"/>
    <x v="3"/>
    <n v="59241499"/>
  </r>
  <r>
    <x v="710"/>
    <s v=""/>
    <x v="474"/>
    <n v="59234770"/>
  </r>
  <r>
    <x v="606"/>
    <s v=""/>
    <x v="487"/>
    <n v="59189068"/>
  </r>
  <r>
    <x v="144"/>
    <s v=""/>
    <x v="119"/>
    <n v="59173786"/>
  </r>
  <r>
    <x v="178"/>
    <s v=""/>
    <x v="85"/>
    <n v="59113575"/>
  </r>
  <r>
    <x v="427"/>
    <s v=""/>
    <x v="339"/>
    <n v="59069645"/>
  </r>
  <r>
    <x v="711"/>
    <s v="Young Thug, Gunna, Drake"/>
    <x v="99"/>
    <n v="58981116"/>
  </r>
  <r>
    <x v="338"/>
    <s v="Evaluna Montaner"/>
    <x v="65"/>
    <n v="58785779"/>
  </r>
  <r>
    <x v="10"/>
    <s v="G-Eazy, YG"/>
    <x v="0"/>
    <n v="58778680"/>
  </r>
  <r>
    <x v="712"/>
    <s v=""/>
    <x v="558"/>
    <n v="58646617"/>
  </r>
  <r>
    <x v="20"/>
    <s v=""/>
    <x v="19"/>
    <n v="58613459"/>
  </r>
  <r>
    <x v="284"/>
    <s v="L-Gante"/>
    <x v="65"/>
    <n v="58588462"/>
  </r>
  <r>
    <x v="233"/>
    <s v="SAIKO"/>
    <x v="13"/>
    <n v="58476318"/>
  </r>
  <r>
    <x v="589"/>
    <s v=""/>
    <x v="475"/>
    <n v="58384584"/>
  </r>
  <r>
    <x v="44"/>
    <s v=""/>
    <x v="57"/>
    <n v="58334341"/>
  </r>
  <r>
    <x v="686"/>
    <s v=""/>
    <x v="322"/>
    <n v="58292367"/>
  </r>
  <r>
    <x v="47"/>
    <s v=""/>
    <x v="110"/>
    <n v="58126522"/>
  </r>
  <r>
    <x v="645"/>
    <s v=""/>
    <x v="513"/>
    <n v="58074294"/>
  </r>
  <r>
    <x v="503"/>
    <s v="RANI"/>
    <x v="292"/>
    <n v="58044207"/>
  </r>
  <r>
    <x v="179"/>
    <s v=""/>
    <x v="84"/>
    <n v="58041940"/>
  </r>
  <r>
    <x v="119"/>
    <s v=""/>
    <x v="303"/>
    <n v="58014315"/>
  </r>
  <r>
    <x v="79"/>
    <s v=""/>
    <x v="71"/>
    <n v="57998452"/>
  </r>
  <r>
    <x v="265"/>
    <s v=""/>
    <x v="363"/>
    <n v="57965781"/>
  </r>
  <r>
    <x v="50"/>
    <s v=""/>
    <x v="38"/>
    <n v="57942533"/>
  </r>
  <r>
    <x v="13"/>
    <s v="Khalid"/>
    <x v="10"/>
    <n v="57906518"/>
  </r>
  <r>
    <x v="713"/>
    <s v="SUGA"/>
    <x v="559"/>
    <n v="57882567"/>
  </r>
  <r>
    <x v="58"/>
    <s v="Anuel AA"/>
    <x v="47"/>
    <n v="57868175"/>
  </r>
  <r>
    <x v="21"/>
    <s v=""/>
    <x v="18"/>
    <n v="57821560"/>
  </r>
  <r>
    <x v="51"/>
    <s v="SZA"/>
    <x v="191"/>
    <n v="57792279"/>
  </r>
  <r>
    <x v="0"/>
    <s v=""/>
    <x v="21"/>
    <n v="57740424"/>
  </r>
  <r>
    <x v="425"/>
    <s v="KIDDO"/>
    <x v="346"/>
    <n v="57712819"/>
  </r>
  <r>
    <x v="28"/>
    <s v=""/>
    <x v="40"/>
    <n v="57686435"/>
  </r>
  <r>
    <x v="190"/>
    <s v="Romeo Santos"/>
    <x v="65"/>
    <n v="57649659"/>
  </r>
  <r>
    <x v="112"/>
    <s v=""/>
    <x v="92"/>
    <n v="57584424"/>
  </r>
  <r>
    <x v="179"/>
    <s v=""/>
    <x v="84"/>
    <n v="57569799"/>
  </r>
  <r>
    <x v="24"/>
    <s v=""/>
    <x v="23"/>
    <n v="57534865"/>
  </r>
  <r>
    <x v="331"/>
    <s v="9lokknine"/>
    <x v="316"/>
    <n v="57505639"/>
  </r>
  <r>
    <x v="412"/>
    <s v="Travis Scott, Gunna"/>
    <x v="327"/>
    <n v="57472676"/>
  </r>
  <r>
    <x v="191"/>
    <s v="Drake"/>
    <x v="395"/>
    <n v="57393888"/>
  </r>
  <r>
    <x v="265"/>
    <s v=""/>
    <x v="213"/>
    <n v="57386445"/>
  </r>
  <r>
    <x v="421"/>
    <s v="Gavin James"/>
    <x v="333"/>
    <n v="57382302"/>
  </r>
  <r>
    <x v="23"/>
    <s v="Paulo Londra"/>
    <x v="22"/>
    <n v="57352830"/>
  </r>
  <r>
    <x v="714"/>
    <s v=""/>
    <x v="560"/>
    <n v="57233501"/>
  </r>
  <r>
    <x v="485"/>
    <s v="A$AP Rocky"/>
    <x v="99"/>
    <n v="57086821"/>
  </r>
  <r>
    <x v="283"/>
    <s v="Gaby Music, Chris Jedi"/>
    <x v="234"/>
    <n v="56988833"/>
  </r>
  <r>
    <x v="300"/>
    <s v="Lil Tjay"/>
    <x v="3"/>
    <n v="56958663"/>
  </r>
  <r>
    <x v="674"/>
    <s v="De La Ghetto, Quevedo"/>
    <x v="548"/>
    <n v="56868771"/>
  </r>
  <r>
    <x v="715"/>
    <s v="Giant Rooks"/>
    <x v="2"/>
    <n v="56831770"/>
  </r>
  <r>
    <x v="142"/>
    <s v=""/>
    <x v="117"/>
    <n v="56820141"/>
  </r>
  <r>
    <x v="219"/>
    <s v=""/>
    <x v="482"/>
    <n v="56734467"/>
  </r>
  <r>
    <x v="277"/>
    <s v="Travis Scott, Metro Boomin"/>
    <x v="228"/>
    <n v="56685340"/>
  </r>
  <r>
    <x v="24"/>
    <s v=""/>
    <x v="23"/>
    <n v="56646615"/>
  </r>
  <r>
    <x v="509"/>
    <s v=""/>
    <x v="0"/>
    <n v="56520732"/>
  </r>
  <r>
    <x v="137"/>
    <s v="Juice WRLD, Brendon Urie"/>
    <x v="113"/>
    <n v="56518706"/>
  </r>
  <r>
    <x v="42"/>
    <s v="Royce Da 5'9&quot;"/>
    <x v="34"/>
    <n v="56508253"/>
  </r>
  <r>
    <x v="716"/>
    <s v="Mark Morrison, Fetty Wap"/>
    <x v="51"/>
    <n v="56500936"/>
  </r>
  <r>
    <x v="130"/>
    <s v="Baby Rasta"/>
    <x v="105"/>
    <n v="56486552"/>
  </r>
  <r>
    <x v="84"/>
    <s v=""/>
    <x v="69"/>
    <n v="56453640"/>
  </r>
  <r>
    <x v="16"/>
    <s v=""/>
    <x v="13"/>
    <n v="56055500"/>
  </r>
  <r>
    <x v="606"/>
    <s v=""/>
    <x v="487"/>
    <n v="56044730"/>
  </r>
  <r>
    <x v="97"/>
    <s v=""/>
    <x v="0"/>
    <n v="56039608"/>
  </r>
  <r>
    <x v="597"/>
    <s v="Landon Cube"/>
    <x v="479"/>
    <n v="56030364"/>
  </r>
  <r>
    <x v="16"/>
    <s v=""/>
    <x v="13"/>
    <n v="55816677"/>
  </r>
  <r>
    <x v="79"/>
    <s v=""/>
    <x v="217"/>
    <n v="55774392"/>
  </r>
  <r>
    <x v="346"/>
    <s v="Christian Nodal"/>
    <x v="53"/>
    <n v="55719775"/>
  </r>
  <r>
    <x v="46"/>
    <s v="Ozuna"/>
    <x v="38"/>
    <n v="55681503"/>
  </r>
  <r>
    <x v="42"/>
    <s v="Dido"/>
    <x v="52"/>
    <n v="55664123"/>
  </r>
  <r>
    <x v="28"/>
    <s v=""/>
    <x v="0"/>
    <n v="55652372"/>
  </r>
  <r>
    <x v="79"/>
    <s v="SZA"/>
    <x v="64"/>
    <n v="55617341"/>
  </r>
  <r>
    <x v="10"/>
    <s v="Halsey, Future"/>
    <x v="0"/>
    <n v="55544475"/>
  </r>
  <r>
    <x v="187"/>
    <s v=""/>
    <x v="49"/>
    <n v="55514488"/>
  </r>
  <r>
    <x v="717"/>
    <s v="Duki, Rei, Tiago PZK"/>
    <x v="22"/>
    <n v="55472583"/>
  </r>
  <r>
    <x v="254"/>
    <s v="Kodak Black"/>
    <x v="417"/>
    <n v="55467429"/>
  </r>
  <r>
    <x v="249"/>
    <s v="Kehlani"/>
    <x v="201"/>
    <n v="55444602"/>
  </r>
  <r>
    <x v="187"/>
    <s v=""/>
    <x v="49"/>
    <n v="55429001"/>
  </r>
  <r>
    <x v="718"/>
    <s v=""/>
    <x v="436"/>
    <n v="55400598"/>
  </r>
  <r>
    <x v="241"/>
    <s v=""/>
    <x v="192"/>
    <n v="55377853"/>
  </r>
  <r>
    <x v="391"/>
    <s v="Kanye West, Ty Dolla $ign"/>
    <x v="311"/>
    <n v="55373407"/>
  </r>
  <r>
    <x v="719"/>
    <s v=""/>
    <x v="28"/>
    <n v="55370618"/>
  </r>
  <r>
    <x v="720"/>
    <s v="Swae Lee"/>
    <x v="561"/>
    <n v="55299961"/>
  </r>
  <r>
    <x v="706"/>
    <s v=""/>
    <x v="556"/>
    <n v="55275847"/>
  </r>
  <r>
    <x v="721"/>
    <s v="AURORA"/>
    <x v="259"/>
    <n v="55217766"/>
  </r>
  <r>
    <x v="261"/>
    <s v="Lil Baby"/>
    <x v="211"/>
    <n v="55185548"/>
  </r>
  <r>
    <x v="52"/>
    <s v=""/>
    <x v="463"/>
    <n v="55183117"/>
  </r>
  <r>
    <x v="19"/>
    <s v="Young Thug, M.I.A."/>
    <x v="46"/>
    <n v="55182857"/>
  </r>
  <r>
    <x v="468"/>
    <s v="ZAYN"/>
    <x v="370"/>
    <n v="55174310"/>
  </r>
  <r>
    <x v="60"/>
    <s v=""/>
    <x v="36"/>
    <n v="55158436"/>
  </r>
  <r>
    <x v="40"/>
    <s v=""/>
    <x v="32"/>
    <n v="55146187"/>
  </r>
  <r>
    <x v="722"/>
    <s v="Mc Frog, Dj Gabriel do Borel, Luísa Sonza"/>
    <x v="562"/>
    <n v="55135520"/>
  </r>
  <r>
    <x v="690"/>
    <s v=""/>
    <x v="544"/>
    <n v="55119104"/>
  </r>
  <r>
    <x v="723"/>
    <s v="Hugh Jackman, Michelle Williams"/>
    <x v="28"/>
    <n v="55082314"/>
  </r>
  <r>
    <x v="338"/>
    <s v=""/>
    <x v="65"/>
    <n v="55066799"/>
  </r>
  <r>
    <x v="351"/>
    <s v="Nyla, Fuse ODG"/>
    <x v="274"/>
    <n v="55063944"/>
  </r>
  <r>
    <x v="340"/>
    <s v=""/>
    <x v="244"/>
    <n v="55044655"/>
  </r>
  <r>
    <x v="61"/>
    <s v=""/>
    <x v="49"/>
    <n v="54948923"/>
  </r>
  <r>
    <x v="304"/>
    <s v="Myke Towers, Cardi B"/>
    <x v="15"/>
    <n v="54802153"/>
  </r>
  <r>
    <x v="79"/>
    <s v=""/>
    <x v="71"/>
    <n v="54773468"/>
  </r>
  <r>
    <x v="724"/>
    <s v="2 Chainz, Saudi"/>
    <x v="191"/>
    <n v="54591275"/>
  </r>
  <r>
    <x v="215"/>
    <s v="Tony Aguirre"/>
    <x v="85"/>
    <n v="54514795"/>
  </r>
  <r>
    <x v="79"/>
    <s v="21 Savage"/>
    <x v="132"/>
    <n v="54494181"/>
  </r>
  <r>
    <x v="22"/>
    <s v="Anne-Marie"/>
    <x v="186"/>
    <n v="54439026"/>
  </r>
  <r>
    <x v="138"/>
    <s v="Gucci Mane"/>
    <x v="114"/>
    <n v="54438140"/>
  </r>
  <r>
    <x v="3"/>
    <s v=""/>
    <x v="3"/>
    <n v="54406309"/>
  </r>
  <r>
    <x v="343"/>
    <s v=""/>
    <x v="49"/>
    <n v="54389656"/>
  </r>
  <r>
    <x v="28"/>
    <s v=""/>
    <x v="0"/>
    <n v="54328816"/>
  </r>
  <r>
    <x v="54"/>
    <s v=""/>
    <x v="38"/>
    <n v="54204917"/>
  </r>
  <r>
    <x v="725"/>
    <s v=""/>
    <x v="293"/>
    <n v="54196813"/>
  </r>
  <r>
    <x v="726"/>
    <s v=""/>
    <x v="563"/>
    <n v="54188571"/>
  </r>
  <r>
    <x v="50"/>
    <s v="J Balvin, Nicky Jam"/>
    <x v="38"/>
    <n v="54166392"/>
  </r>
  <r>
    <x v="701"/>
    <s v=""/>
    <x v="319"/>
    <n v="54150868"/>
  </r>
  <r>
    <x v="206"/>
    <s v="Cardi B"/>
    <x v="167"/>
    <n v="54106792"/>
  </r>
  <r>
    <x v="633"/>
    <s v="Gunna, Travis Scott"/>
    <x v="0"/>
    <n v="54011053"/>
  </r>
  <r>
    <x v="21"/>
    <s v=""/>
    <x v="18"/>
    <n v="54010687"/>
  </r>
  <r>
    <x v="727"/>
    <s v="Tarcísio do Acordeon"/>
    <x v="564"/>
    <n v="53905743"/>
  </r>
  <r>
    <x v="103"/>
    <s v=""/>
    <x v="56"/>
    <n v="53885350"/>
  </r>
  <r>
    <x v="0"/>
    <s v=""/>
    <x v="21"/>
    <n v="53870506"/>
  </r>
  <r>
    <x v="277"/>
    <s v=""/>
    <x v="228"/>
    <n v="53806382"/>
  </r>
  <r>
    <x v="728"/>
    <s v=""/>
    <x v="3"/>
    <n v="53769537"/>
  </r>
  <r>
    <x v="158"/>
    <s v=""/>
    <x v="129"/>
    <n v="53719561"/>
  </r>
  <r>
    <x v="4"/>
    <s v=""/>
    <x v="8"/>
    <n v="53663358"/>
  </r>
  <r>
    <x v="729"/>
    <s v=""/>
    <x v="319"/>
    <n v="53603561"/>
  </r>
  <r>
    <x v="51"/>
    <s v="Blxst, Amanda Reifer"/>
    <x v="526"/>
    <n v="53579206"/>
  </r>
  <r>
    <x v="730"/>
    <s v=""/>
    <x v="56"/>
    <n v="53523617"/>
  </r>
  <r>
    <x v="731"/>
    <s v="Daddy Yankee"/>
    <x v="565"/>
    <n v="53434935"/>
  </r>
  <r>
    <x v="579"/>
    <s v="Travis Scott"/>
    <x v="466"/>
    <n v="53285426"/>
  </r>
  <r>
    <x v="732"/>
    <s v=""/>
    <x v="566"/>
    <n v="53122034"/>
  </r>
  <r>
    <x v="17"/>
    <s v=""/>
    <x v="14"/>
    <n v="53080040"/>
  </r>
  <r>
    <x v="733"/>
    <s v="Jimin"/>
    <x v="567"/>
    <n v="53057038"/>
  </r>
  <r>
    <x v="216"/>
    <s v=""/>
    <x v="174"/>
    <n v="53052661"/>
  </r>
  <r>
    <x v="136"/>
    <s v="Empress Of"/>
    <x v="111"/>
    <n v="53040197"/>
  </r>
  <r>
    <x v="649"/>
    <s v=""/>
    <x v="171"/>
    <n v="53027200"/>
  </r>
  <r>
    <x v="734"/>
    <s v="Ty Dolla $ign"/>
    <x v="568"/>
    <n v="53025164"/>
  </r>
  <r>
    <x v="341"/>
    <s v="blackbear"/>
    <x v="270"/>
    <n v="52966695"/>
  </r>
  <r>
    <x v="45"/>
    <s v="Logic"/>
    <x v="131"/>
    <n v="52941736"/>
  </r>
  <r>
    <x v="186"/>
    <s v=""/>
    <x v="194"/>
    <n v="52936167"/>
  </r>
  <r>
    <x v="79"/>
    <s v="21 Savage"/>
    <x v="79"/>
    <n v="52928030"/>
  </r>
  <r>
    <x v="92"/>
    <s v=""/>
    <x v="75"/>
    <n v="52906578"/>
  </r>
  <r>
    <x v="34"/>
    <s v=""/>
    <x v="28"/>
    <n v="52880136"/>
  </r>
  <r>
    <x v="1"/>
    <s v=""/>
    <x v="1"/>
    <n v="52878276"/>
  </r>
  <r>
    <x v="735"/>
    <s v="Mainstreet"/>
    <x v="569"/>
    <n v="52842792"/>
  </r>
  <r>
    <x v="736"/>
    <s v=""/>
    <x v="56"/>
    <n v="52726701"/>
  </r>
  <r>
    <x v="121"/>
    <s v="Whitney Houston"/>
    <x v="98"/>
    <n v="52720555"/>
  </r>
  <r>
    <x v="737"/>
    <s v=""/>
    <x v="570"/>
    <n v="52700432"/>
  </r>
  <r>
    <x v="79"/>
    <s v=""/>
    <x v="79"/>
    <n v="52659150"/>
  </r>
  <r>
    <x v="738"/>
    <s v="Alico"/>
    <x v="571"/>
    <n v="52625205"/>
  </r>
  <r>
    <x v="103"/>
    <s v=""/>
    <x v="56"/>
    <n v="52621318"/>
  </r>
  <r>
    <x v="195"/>
    <s v="Cardi B"/>
    <x v="490"/>
    <n v="52598193"/>
  </r>
  <r>
    <x v="16"/>
    <s v="Don Omar"/>
    <x v="13"/>
    <n v="52586578"/>
  </r>
  <r>
    <x v="645"/>
    <s v=""/>
    <x v="513"/>
    <n v="52558784"/>
  </r>
  <r>
    <x v="315"/>
    <s v="Bebe Rexha, Charli XCX, Cardi B"/>
    <x v="1"/>
    <n v="52543183"/>
  </r>
  <r>
    <x v="300"/>
    <s v="Stunna 4 Vegas, NLE Choppa, Mike WiLL Made-It"/>
    <x v="3"/>
    <n v="52515883"/>
  </r>
  <r>
    <x v="739"/>
    <s v=""/>
    <x v="572"/>
    <n v="52481483"/>
  </r>
  <r>
    <x v="702"/>
    <s v="Junior H"/>
    <x v="553"/>
    <n v="52476603"/>
  </r>
  <r>
    <x v="10"/>
    <s v=""/>
    <x v="0"/>
    <n v="52463959"/>
  </r>
  <r>
    <x v="416"/>
    <s v="Polo G, Fivio Foreign"/>
    <x v="3"/>
    <n v="52448439"/>
  </r>
  <r>
    <x v="740"/>
    <s v="Totoy El Frio, Natan &amp; Shander"/>
    <x v="573"/>
    <n v="52439375"/>
  </r>
  <r>
    <x v="741"/>
    <s v="Anitta, Tyga"/>
    <x v="376"/>
    <n v="52421913"/>
  </r>
  <r>
    <x v="83"/>
    <s v="Gunna, Don Toliver, NAV"/>
    <x v="68"/>
    <n v="52415980"/>
  </r>
  <r>
    <x v="261"/>
    <s v="DJ SpinKing"/>
    <x v="211"/>
    <n v="52397010"/>
  </r>
  <r>
    <x v="742"/>
    <s v=""/>
    <x v="574"/>
    <n v="52348105"/>
  </r>
  <r>
    <x v="743"/>
    <s v=""/>
    <x v="153"/>
    <n v="52283858"/>
  </r>
  <r>
    <x v="744"/>
    <s v="99 Percent"/>
    <x v="28"/>
    <n v="52265128"/>
  </r>
  <r>
    <x v="59"/>
    <s v=""/>
    <x v="48"/>
    <n v="52244957"/>
  </r>
  <r>
    <x v="91"/>
    <s v="Quavo"/>
    <x v="74"/>
    <n v="52171584"/>
  </r>
  <r>
    <x v="73"/>
    <s v="Troye Sivan, Tate McRae"/>
    <x v="59"/>
    <n v="52076821"/>
  </r>
  <r>
    <x v="32"/>
    <s v=""/>
    <x v="102"/>
    <n v="52070390"/>
  </r>
  <r>
    <x v="32"/>
    <s v="Halsey"/>
    <x v="102"/>
    <n v="52069841"/>
  </r>
  <r>
    <x v="19"/>
    <s v="Lil Uzi Vert, Kanye West"/>
    <x v="575"/>
    <n v="52059877"/>
  </r>
  <r>
    <x v="41"/>
    <s v=""/>
    <x v="33"/>
    <n v="52000182"/>
  </r>
  <r>
    <x v="141"/>
    <s v="Oliver Heldens, Vula"/>
    <x v="59"/>
    <n v="51938790"/>
  </r>
  <r>
    <x v="58"/>
    <s v="Rauw Alejandro, Myke Towers"/>
    <x v="47"/>
    <n v="51909661"/>
  </r>
  <r>
    <x v="269"/>
    <s v="Migos"/>
    <x v="218"/>
    <n v="51879701"/>
  </r>
  <r>
    <x v="146"/>
    <s v=""/>
    <x v="121"/>
    <n v="51816576"/>
  </r>
  <r>
    <x v="79"/>
    <s v=""/>
    <x v="71"/>
    <n v="51804939"/>
  </r>
  <r>
    <x v="4"/>
    <s v=""/>
    <x v="8"/>
    <n v="51726513"/>
  </r>
  <r>
    <x v="745"/>
    <s v="Mabel Matiz"/>
    <x v="576"/>
    <n v="51695388"/>
  </r>
  <r>
    <x v="645"/>
    <s v=""/>
    <x v="513"/>
    <n v="51690291"/>
  </r>
  <r>
    <x v="234"/>
    <s v=""/>
    <x v="171"/>
    <n v="51673877"/>
  </r>
  <r>
    <x v="389"/>
    <s v="Migos"/>
    <x v="309"/>
    <n v="51583731"/>
  </r>
  <r>
    <x v="32"/>
    <s v=""/>
    <x v="577"/>
    <n v="51530355"/>
  </r>
  <r>
    <x v="23"/>
    <s v="Arcángel"/>
    <x v="22"/>
    <n v="51495983"/>
  </r>
  <r>
    <x v="179"/>
    <s v=""/>
    <x v="84"/>
    <n v="51493703"/>
  </r>
  <r>
    <x v="265"/>
    <s v="XXXTENTACION"/>
    <x v="3"/>
    <n v="51482863"/>
  </r>
  <r>
    <x v="54"/>
    <s v=""/>
    <x v="38"/>
    <n v="51451444"/>
  </r>
  <r>
    <x v="746"/>
    <s v="Melody, Dj Chris No Beat"/>
    <x v="578"/>
    <n v="51392145"/>
  </r>
  <r>
    <x v="437"/>
    <s v="Lil Uzi Vert"/>
    <x v="349"/>
    <n v="51390799"/>
  </r>
  <r>
    <x v="156"/>
    <s v="Anuel AA, J Balvin"/>
    <x v="128"/>
    <n v="51328932"/>
  </r>
  <r>
    <x v="23"/>
    <s v="L-Gante"/>
    <x v="22"/>
    <n v="51320301"/>
  </r>
  <r>
    <x v="13"/>
    <s v="Justin Bieber"/>
    <x v="283"/>
    <n v="51315928"/>
  </r>
  <r>
    <x v="0"/>
    <s v=""/>
    <x v="112"/>
    <n v="51300699"/>
  </r>
  <r>
    <x v="103"/>
    <s v=""/>
    <x v="56"/>
    <n v="51268684"/>
  </r>
  <r>
    <x v="36"/>
    <s v="Offset, Drake"/>
    <x v="0"/>
    <n v="51233073"/>
  </r>
  <r>
    <x v="226"/>
    <s v=""/>
    <x v="281"/>
    <n v="51231423"/>
  </r>
  <r>
    <x v="1"/>
    <s v=""/>
    <x v="1"/>
    <n v="51016701"/>
  </r>
  <r>
    <x v="473"/>
    <s v=""/>
    <x v="375"/>
    <n v="50987289"/>
  </r>
  <r>
    <x v="103"/>
    <s v="Desiigner, Steve Aoki"/>
    <x v="56"/>
    <n v="50962874"/>
  </r>
  <r>
    <x v="24"/>
    <s v=""/>
    <x v="23"/>
    <n v="50961614"/>
  </r>
  <r>
    <x v="325"/>
    <s v="Post Malone"/>
    <x v="213"/>
    <n v="50954446"/>
  </r>
  <r>
    <x v="283"/>
    <s v="Daddy Yankee, Bad Bunny"/>
    <x v="234"/>
    <n v="50906634"/>
  </r>
  <r>
    <x v="277"/>
    <s v="Metro Boomin, Drake"/>
    <x v="554"/>
    <n v="50881969"/>
  </r>
  <r>
    <x v="703"/>
    <s v="Ana Castela"/>
    <x v="322"/>
    <n v="50817926"/>
  </r>
  <r>
    <x v="18"/>
    <s v="Angèle"/>
    <x v="15"/>
    <n v="50790738"/>
  </r>
  <r>
    <x v="486"/>
    <s v="Zendaya"/>
    <x v="0"/>
    <n v="50779398"/>
  </r>
  <r>
    <x v="747"/>
    <s v=""/>
    <x v="15"/>
    <n v="50690126"/>
  </r>
  <r>
    <x v="255"/>
    <s v="El Alfa"/>
    <x v="35"/>
    <n v="50675911"/>
  </r>
  <r>
    <x v="79"/>
    <s v=""/>
    <x v="64"/>
    <n v="50674915"/>
  </r>
  <r>
    <x v="748"/>
    <s v="J. Davi$, J Spooks"/>
    <x v="36"/>
    <n v="50604083"/>
  </r>
  <r>
    <x v="79"/>
    <s v=""/>
    <x v="71"/>
    <n v="50569555"/>
  </r>
  <r>
    <x v="7"/>
    <s v="Jung Kook, Central Cee"/>
    <x v="3"/>
    <n v="50511342"/>
  </r>
  <r>
    <x v="42"/>
    <s v="Beyoncé"/>
    <x v="34"/>
    <n v="50415473"/>
  </r>
  <r>
    <x v="749"/>
    <s v=""/>
    <x v="322"/>
    <n v="50406513"/>
  </r>
  <r>
    <x v="750"/>
    <s v=""/>
    <x v="322"/>
    <n v="50324051"/>
  </r>
  <r>
    <x v="42"/>
    <s v=""/>
    <x v="34"/>
    <n v="50312801"/>
  </r>
  <r>
    <x v="22"/>
    <s v="Anne-Marie"/>
    <x v="186"/>
    <n v="50305824"/>
  </r>
  <r>
    <x v="373"/>
    <s v="Travis Barker"/>
    <x v="245"/>
    <n v="50299081"/>
  </r>
  <r>
    <x v="332"/>
    <s v="Demi Lovato, Stefflon Don"/>
    <x v="5"/>
    <n v="50265825"/>
  </r>
  <r>
    <x v="63"/>
    <s v="Justin Bieber, Ink"/>
    <x v="50"/>
    <n v="50203180"/>
  </r>
  <r>
    <x v="261"/>
    <s v="Nicki Minaj"/>
    <x v="280"/>
    <n v="50175690"/>
  </r>
  <r>
    <x v="119"/>
    <s v="Mambo Kingz, DJ Luian"/>
    <x v="579"/>
    <n v="50170365"/>
  </r>
  <r>
    <x v="751"/>
    <s v="BLANCO"/>
    <x v="580"/>
    <n v="50122024"/>
  </r>
  <r>
    <x v="457"/>
    <s v="Sech, Dalex, Justin Quiles, Lenny Tavárez, Feid"/>
    <x v="203"/>
    <n v="50065370"/>
  </r>
  <r>
    <x v="79"/>
    <s v=""/>
    <x v="71"/>
    <n v="50018903"/>
  </r>
  <r>
    <x v="441"/>
    <s v="Khalid, Post Malone, SZA"/>
    <x v="352"/>
    <n v="50003205"/>
  </r>
  <r>
    <x v="277"/>
    <s v="Metro Boomin"/>
    <x v="532"/>
    <n v="49997741"/>
  </r>
  <r>
    <x v="752"/>
    <s v="Mc Danny, Marcynho Sensação"/>
    <x v="581"/>
    <n v="49986698"/>
  </r>
  <r>
    <x v="70"/>
    <s v=""/>
    <x v="56"/>
    <n v="49983071"/>
  </r>
  <r>
    <x v="0"/>
    <s v=""/>
    <x v="112"/>
    <n v="49954508"/>
  </r>
  <r>
    <x v="160"/>
    <s v="Katy Perry"/>
    <x v="85"/>
    <n v="49935917"/>
  </r>
  <r>
    <x v="357"/>
    <s v="Camila Cabello"/>
    <x v="3"/>
    <n v="49907283"/>
  </r>
  <r>
    <x v="190"/>
    <s v="Will Smith, Era Istrefi"/>
    <x v="65"/>
    <n v="49843582"/>
  </r>
  <r>
    <x v="95"/>
    <s v=""/>
    <x v="77"/>
    <n v="49609738"/>
  </r>
  <r>
    <x v="515"/>
    <s v=""/>
    <x v="582"/>
    <n v="49476854"/>
  </r>
  <r>
    <x v="4"/>
    <s v=""/>
    <x v="8"/>
    <n v="49337859"/>
  </r>
  <r>
    <x v="77"/>
    <s v=""/>
    <x v="3"/>
    <n v="49327260"/>
  </r>
  <r>
    <x v="753"/>
    <s v=""/>
    <x v="5"/>
    <n v="49297366"/>
  </r>
  <r>
    <x v="681"/>
    <s v="Rich Brian"/>
    <x v="538"/>
    <n v="49269963"/>
  </r>
  <r>
    <x v="10"/>
    <s v="Swae Lee"/>
    <x v="0"/>
    <n v="49216486"/>
  </r>
  <r>
    <x v="329"/>
    <s v="Tory Lanez, Tyga"/>
    <x v="263"/>
    <n v="49208475"/>
  </r>
  <r>
    <x v="79"/>
    <s v=""/>
    <x v="454"/>
    <n v="49127903"/>
  </r>
  <r>
    <x v="236"/>
    <s v="Alesso, Florida Georgia Line, WATT"/>
    <x v="40"/>
    <n v="49108290"/>
  </r>
  <r>
    <x v="24"/>
    <s v=""/>
    <x v="23"/>
    <n v="49058948"/>
  </r>
  <r>
    <x v="459"/>
    <s v=""/>
    <x v="359"/>
    <n v="49051986"/>
  </r>
  <r>
    <x v="272"/>
    <s v="Little Mix"/>
    <x v="118"/>
    <n v="48978682"/>
  </r>
  <r>
    <x v="754"/>
    <s v="Lil Jon, Ludacris"/>
    <x v="583"/>
    <n v="48884621"/>
  </r>
  <r>
    <x v="131"/>
    <s v="Wisin"/>
    <x v="65"/>
    <n v="48881785"/>
  </r>
  <r>
    <x v="208"/>
    <s v=""/>
    <x v="490"/>
    <n v="48655707"/>
  </r>
  <r>
    <x v="639"/>
    <s v=""/>
    <x v="510"/>
    <n v="48611944"/>
  </r>
  <r>
    <x v="88"/>
    <s v=""/>
    <x v="51"/>
    <n v="48551672"/>
  </r>
  <r>
    <x v="734"/>
    <s v="Ty Dolla $ign"/>
    <x v="568"/>
    <n v="48548575"/>
  </r>
  <r>
    <x v="85"/>
    <s v="Ozuna, Megan Thee Stallion, LISA"/>
    <x v="214"/>
    <n v="48468070"/>
  </r>
  <r>
    <x v="171"/>
    <s v="Bad Bunny"/>
    <x v="139"/>
    <n v="48444084"/>
  </r>
  <r>
    <x v="130"/>
    <s v=""/>
    <x v="105"/>
    <n v="48412020"/>
  </r>
  <r>
    <x v="102"/>
    <s v=""/>
    <x v="84"/>
    <n v="48257358"/>
  </r>
  <r>
    <x v="425"/>
    <s v="Wes"/>
    <x v="346"/>
    <n v="48165281"/>
  </r>
  <r>
    <x v="28"/>
    <s v="Liz Gillies"/>
    <x v="40"/>
    <n v="48146811"/>
  </r>
  <r>
    <x v="32"/>
    <s v="Marshmello, The Kid LAROI, Polo G"/>
    <x v="102"/>
    <n v="48137672"/>
  </r>
  <r>
    <x v="47"/>
    <s v=""/>
    <x v="3"/>
    <n v="48122270"/>
  </r>
  <r>
    <x v="454"/>
    <s v=""/>
    <x v="358"/>
    <n v="48060651"/>
  </r>
  <r>
    <x v="755"/>
    <s v="Emily Warren"/>
    <x v="3"/>
    <n v="47959157"/>
  </r>
  <r>
    <x v="746"/>
    <s v=""/>
    <x v="584"/>
    <n v="47927899"/>
  </r>
  <r>
    <x v="756"/>
    <s v="Burna Boy"/>
    <x v="585"/>
    <n v="47925592"/>
  </r>
  <r>
    <x v="28"/>
    <s v="Doja Cat"/>
    <x v="0"/>
    <n v="47885797"/>
  </r>
  <r>
    <x v="90"/>
    <s v="Jason Derulo, BTS"/>
    <x v="3"/>
    <n v="47829994"/>
  </r>
  <r>
    <x v="757"/>
    <s v="Stephanie Beatriz"/>
    <x v="259"/>
    <n v="47777416"/>
  </r>
  <r>
    <x v="119"/>
    <s v="Ozuna"/>
    <x v="586"/>
    <n v="47764329"/>
  </r>
  <r>
    <x v="758"/>
    <s v="Rauw Alejandro"/>
    <x v="587"/>
    <n v="47746154"/>
  </r>
  <r>
    <x v="191"/>
    <s v=""/>
    <x v="395"/>
    <n v="47725786"/>
  </r>
  <r>
    <x v="243"/>
    <s v=""/>
    <x v="195"/>
    <n v="47719659"/>
  </r>
  <r>
    <x v="109"/>
    <s v=""/>
    <x v="89"/>
    <n v="47696045"/>
  </r>
  <r>
    <x v="7"/>
    <s v=""/>
    <x v="3"/>
    <n v="47559919"/>
  </r>
  <r>
    <x v="52"/>
    <s v=""/>
    <x v="140"/>
    <n v="47491682"/>
  </r>
  <r>
    <x v="53"/>
    <s v=""/>
    <x v="43"/>
    <n v="47491397"/>
  </r>
  <r>
    <x v="466"/>
    <s v=""/>
    <x v="367"/>
    <n v="47444646"/>
  </r>
  <r>
    <x v="233"/>
    <s v="Sech"/>
    <x v="13"/>
    <n v="47405629"/>
  </r>
  <r>
    <x v="7"/>
    <s v="Juice WRLD"/>
    <x v="3"/>
    <n v="47359475"/>
  </r>
  <r>
    <x v="206"/>
    <s v=""/>
    <x v="167"/>
    <n v="47254137"/>
  </r>
  <r>
    <x v="759"/>
    <s v="Dj Lv Mdp, DJ PH DA SERRA"/>
    <x v="588"/>
    <n v="47248326"/>
  </r>
  <r>
    <x v="1"/>
    <s v=""/>
    <x v="1"/>
    <n v="47247442"/>
  </r>
  <r>
    <x v="206"/>
    <s v=""/>
    <x v="167"/>
    <n v="47239264"/>
  </r>
  <r>
    <x v="760"/>
    <s v="Ferrugem"/>
    <x v="376"/>
    <n v="47230623"/>
  </r>
  <r>
    <x v="686"/>
    <s v=""/>
    <x v="322"/>
    <n v="47222860"/>
  </r>
  <r>
    <x v="345"/>
    <s v=""/>
    <x v="33"/>
    <n v="47205130"/>
  </r>
  <r>
    <x v="305"/>
    <s v="347aidan"/>
    <x v="255"/>
    <n v="47177916"/>
  </r>
  <r>
    <x v="412"/>
    <s v="Future"/>
    <x v="28"/>
    <n v="47138183"/>
  </r>
  <r>
    <x v="761"/>
    <s v=""/>
    <x v="136"/>
    <n v="47117829"/>
  </r>
  <r>
    <x v="453"/>
    <s v=""/>
    <x v="15"/>
    <n v="47097024"/>
  </r>
  <r>
    <x v="155"/>
    <s v=""/>
    <x v="148"/>
    <n v="47070529"/>
  </r>
  <r>
    <x v="24"/>
    <s v=""/>
    <x v="23"/>
    <n v="47034413"/>
  </r>
  <r>
    <x v="179"/>
    <s v=""/>
    <x v="84"/>
    <n v="47001594"/>
  </r>
  <r>
    <x v="762"/>
    <s v=""/>
    <x v="500"/>
    <n v="46997144"/>
  </r>
  <r>
    <x v="0"/>
    <s v="Future"/>
    <x v="0"/>
    <n v="46985993"/>
  </r>
  <r>
    <x v="504"/>
    <s v="Nicki Nicole, Bizarrap, Taiu, TATOOL"/>
    <x v="400"/>
    <n v="46884378"/>
  </r>
  <r>
    <x v="763"/>
    <s v=""/>
    <x v="346"/>
    <n v="46787750"/>
  </r>
  <r>
    <x v="0"/>
    <s v="Playboi Carti, Madonna"/>
    <x v="21"/>
    <n v="46760770"/>
  </r>
  <r>
    <x v="79"/>
    <s v="Bad Bunny"/>
    <x v="217"/>
    <n v="46760423"/>
  </r>
  <r>
    <x v="486"/>
    <s v="Zendaya"/>
    <x v="118"/>
    <n v="46695755"/>
  </r>
  <r>
    <x v="19"/>
    <s v=""/>
    <x v="46"/>
    <n v="46668646"/>
  </r>
  <r>
    <x v="443"/>
    <s v=""/>
    <x v="36"/>
    <n v="46635861"/>
  </r>
  <r>
    <x v="197"/>
    <s v="Niall Horan"/>
    <x v="589"/>
    <n v="46635520"/>
  </r>
  <r>
    <x v="32"/>
    <s v=""/>
    <x v="102"/>
    <n v="46606711"/>
  </r>
  <r>
    <x v="79"/>
    <s v=""/>
    <x v="64"/>
    <n v="46587392"/>
  </r>
  <r>
    <x v="764"/>
    <s v="Quevedo, Feid, Mora"/>
    <x v="590"/>
    <n v="46584326"/>
  </r>
  <r>
    <x v="229"/>
    <s v=""/>
    <x v="259"/>
    <n v="46538586"/>
  </r>
  <r>
    <x v="63"/>
    <s v="Drake"/>
    <x v="50"/>
    <n v="46530288"/>
  </r>
  <r>
    <x v="479"/>
    <s v=""/>
    <x v="591"/>
    <n v="46506691"/>
  </r>
  <r>
    <x v="765"/>
    <s v=""/>
    <x v="36"/>
    <n v="46406241"/>
  </r>
  <r>
    <x v="28"/>
    <s v="Victoria Monét"/>
    <x v="0"/>
    <n v="46405357"/>
  </r>
  <r>
    <x v="1"/>
    <s v="Eminem, 50 Cent"/>
    <x v="1"/>
    <n v="46389797"/>
  </r>
  <r>
    <x v="766"/>
    <s v=""/>
    <x v="592"/>
    <n v="46365945"/>
  </r>
  <r>
    <x v="48"/>
    <s v=""/>
    <x v="33"/>
    <n v="46356136"/>
  </r>
  <r>
    <x v="126"/>
    <s v=""/>
    <x v="103"/>
    <n v="46355547"/>
  </r>
  <r>
    <x v="265"/>
    <s v=""/>
    <x v="363"/>
    <n v="46249405"/>
  </r>
  <r>
    <x v="767"/>
    <s v="Ariana Grande"/>
    <x v="593"/>
    <n v="46234457"/>
  </r>
  <r>
    <x v="768"/>
    <s v="Andrelli"/>
    <x v="594"/>
    <n v="46223688"/>
  </r>
  <r>
    <x v="74"/>
    <s v="Swae Lee"/>
    <x v="60"/>
    <n v="46219082"/>
  </r>
  <r>
    <x v="234"/>
    <s v="Cardi B"/>
    <x v="171"/>
    <n v="46207504"/>
  </r>
  <r>
    <x v="769"/>
    <s v=""/>
    <x v="595"/>
    <n v="46178343"/>
  </r>
  <r>
    <x v="770"/>
    <s v="J Balvin, Anitta, ZAAC"/>
    <x v="376"/>
    <n v="46174772"/>
  </r>
  <r>
    <x v="136"/>
    <s v=""/>
    <x v="111"/>
    <n v="46141640"/>
  </r>
  <r>
    <x v="383"/>
    <s v=""/>
    <x v="15"/>
    <n v="46069786"/>
  </r>
  <r>
    <x v="365"/>
    <s v="Zion &amp; Lennox"/>
    <x v="66"/>
    <n v="46023895"/>
  </r>
  <r>
    <x v="79"/>
    <s v=""/>
    <x v="79"/>
    <n v="45992499"/>
  </r>
  <r>
    <x v="18"/>
    <s v=""/>
    <x v="15"/>
    <n v="45958918"/>
  </r>
  <r>
    <x v="316"/>
    <s v="Rita Ora, Anitta"/>
    <x v="66"/>
    <n v="45951558"/>
  </r>
  <r>
    <x v="28"/>
    <s v=""/>
    <x v="40"/>
    <n v="45923474"/>
  </r>
  <r>
    <x v="3"/>
    <s v=""/>
    <x v="3"/>
    <n v="45915353"/>
  </r>
  <r>
    <x v="160"/>
    <s v="Alessia Cara"/>
    <x v="131"/>
    <n v="45881508"/>
  </r>
  <r>
    <x v="191"/>
    <s v=""/>
    <x v="596"/>
    <n v="45853710"/>
  </r>
  <r>
    <x v="771"/>
    <s v=""/>
    <x v="597"/>
    <n v="45761762"/>
  </r>
  <r>
    <x v="51"/>
    <s v="U2"/>
    <x v="34"/>
    <n v="45685938"/>
  </r>
  <r>
    <x v="772"/>
    <s v="Lil Uzi Vert, Juice WRLD, Chance the Rapper"/>
    <x v="598"/>
    <n v="45657385"/>
  </r>
  <r>
    <x v="4"/>
    <s v=""/>
    <x v="4"/>
    <n v="45653254"/>
  </r>
  <r>
    <x v="32"/>
    <s v="Marshmello, The Kid LAROI, Polo G"/>
    <x v="102"/>
    <n v="45628487"/>
  </r>
  <r>
    <x v="10"/>
    <s v="Meek Mill, Lil Baby"/>
    <x v="0"/>
    <n v="45607214"/>
  </r>
  <r>
    <x v="464"/>
    <s v=""/>
    <x v="118"/>
    <n v="45575697"/>
  </r>
  <r>
    <x v="773"/>
    <s v=""/>
    <x v="129"/>
    <n v="45572324"/>
  </r>
  <r>
    <x v="32"/>
    <s v="The Kid LAROI"/>
    <x v="102"/>
    <n v="45483147"/>
  </r>
  <r>
    <x v="265"/>
    <s v=""/>
    <x v="363"/>
    <n v="45457558"/>
  </r>
  <r>
    <x v="82"/>
    <s v=""/>
    <x v="67"/>
    <n v="45429518"/>
  </r>
  <r>
    <x v="79"/>
    <s v="Black Coffee, Jorja Smith"/>
    <x v="79"/>
    <n v="45416280"/>
  </r>
  <r>
    <x v="774"/>
    <s v="Zion &amp; Lennox, Farruko, Manuel Turizo"/>
    <x v="65"/>
    <n v="45412178"/>
  </r>
  <r>
    <x v="775"/>
    <s v=""/>
    <x v="599"/>
    <n v="45357858"/>
  </r>
  <r>
    <x v="121"/>
    <s v="Imagine Dragons"/>
    <x v="98"/>
    <n v="45340142"/>
  </r>
  <r>
    <x v="28"/>
    <s v=""/>
    <x v="40"/>
    <n v="45318176"/>
  </r>
  <r>
    <x v="24"/>
    <s v=""/>
    <x v="23"/>
    <n v="45272459"/>
  </r>
  <r>
    <x v="361"/>
    <s v="Camilo, Lunay"/>
    <x v="65"/>
    <n v="45255270"/>
  </r>
  <r>
    <x v="50"/>
    <s v="Romeo Santos"/>
    <x v="61"/>
    <n v="45233004"/>
  </r>
  <r>
    <x v="157"/>
    <s v=""/>
    <x v="3"/>
    <n v="45230874"/>
  </r>
  <r>
    <x v="103"/>
    <s v="Lauv"/>
    <x v="56"/>
    <n v="45180412"/>
  </r>
  <r>
    <x v="36"/>
    <s v="Coi Leray"/>
    <x v="0"/>
    <n v="45171622"/>
  </r>
  <r>
    <x v="776"/>
    <s v="Jonas Brothers"/>
    <x v="3"/>
    <n v="45140347"/>
  </r>
  <r>
    <x v="79"/>
    <s v="21 Savage"/>
    <x v="132"/>
    <n v="45071942"/>
  </r>
  <r>
    <x v="282"/>
    <s v=""/>
    <x v="232"/>
    <n v="45027440"/>
  </r>
  <r>
    <x v="67"/>
    <s v=""/>
    <x v="54"/>
    <n v="44945864"/>
  </r>
  <r>
    <x v="142"/>
    <s v=""/>
    <x v="117"/>
    <n v="44906324"/>
  </r>
  <r>
    <x v="401"/>
    <s v="Maiara &amp; Maraisa"/>
    <x v="319"/>
    <n v="44855983"/>
  </r>
  <r>
    <x v="32"/>
    <s v=""/>
    <x v="102"/>
    <n v="44798342"/>
  </r>
  <r>
    <x v="547"/>
    <s v=""/>
    <x v="440"/>
    <n v="44793637"/>
  </r>
  <r>
    <x v="777"/>
    <s v=""/>
    <x v="510"/>
    <n v="44744021"/>
  </r>
  <r>
    <x v="778"/>
    <s v="Daddy Yankee"/>
    <x v="289"/>
    <n v="44741169"/>
  </r>
  <r>
    <x v="412"/>
    <s v="Travis Scott, Gunna"/>
    <x v="327"/>
    <n v="44733159"/>
  </r>
  <r>
    <x v="343"/>
    <s v=""/>
    <x v="271"/>
    <n v="44712546"/>
  </r>
  <r>
    <x v="28"/>
    <s v=""/>
    <x v="0"/>
    <n v="44681261"/>
  </r>
  <r>
    <x v="50"/>
    <s v="Bad Bunny"/>
    <x v="38"/>
    <n v="44623257"/>
  </r>
  <r>
    <x v="327"/>
    <s v=""/>
    <x v="49"/>
    <n v="44613974"/>
  </r>
  <r>
    <x v="24"/>
    <s v=""/>
    <x v="41"/>
    <n v="44478243"/>
  </r>
  <r>
    <x v="24"/>
    <s v=""/>
    <x v="23"/>
    <n v="44454592"/>
  </r>
  <r>
    <x v="779"/>
    <s v="Ed Sheeran"/>
    <x v="600"/>
    <n v="44442177"/>
  </r>
  <r>
    <x v="15"/>
    <s v="Calvin Harris, Funk Wav"/>
    <x v="12"/>
    <n v="44428529"/>
  </r>
  <r>
    <x v="780"/>
    <s v=""/>
    <x v="601"/>
    <n v="44421300"/>
  </r>
  <r>
    <x v="8"/>
    <s v=""/>
    <x v="7"/>
    <n v="44371502"/>
  </r>
  <r>
    <x v="474"/>
    <s v="B Praak, Romy, Anvita Dutt"/>
    <x v="432"/>
    <n v="44331111"/>
  </r>
  <r>
    <x v="781"/>
    <s v="Soso Maness, Elams, Jul, SCH, Naps, Solda, Houari, 13 Organisé"/>
    <x v="602"/>
    <n v="44212594"/>
  </r>
  <r>
    <x v="401"/>
    <s v="Maiara &amp; Maraisa"/>
    <x v="319"/>
    <n v="44199500"/>
  </r>
  <r>
    <x v="79"/>
    <s v=""/>
    <x v="71"/>
    <n v="44148560"/>
  </r>
  <r>
    <x v="79"/>
    <s v=""/>
    <x v="71"/>
    <n v="44145915"/>
  </r>
  <r>
    <x v="91"/>
    <s v=""/>
    <x v="74"/>
    <n v="44119178"/>
  </r>
  <r>
    <x v="45"/>
    <s v=""/>
    <x v="295"/>
    <n v="44108977"/>
  </r>
  <r>
    <x v="4"/>
    <s v=""/>
    <x v="8"/>
    <n v="44036363"/>
  </r>
  <r>
    <x v="80"/>
    <s v="Bad Bunny, Rvssian"/>
    <x v="65"/>
    <n v="44016733"/>
  </r>
  <r>
    <x v="782"/>
    <s v=""/>
    <x v="603"/>
    <n v="43939041"/>
  </r>
  <r>
    <x v="146"/>
    <s v=""/>
    <x v="121"/>
    <n v="43936201"/>
  </r>
  <r>
    <x v="651"/>
    <s v=""/>
    <x v="604"/>
    <n v="43897234"/>
  </r>
  <r>
    <x v="54"/>
    <s v=""/>
    <x v="38"/>
    <n v="43858856"/>
  </r>
  <r>
    <x v="146"/>
    <s v="Natanael Cano"/>
    <x v="121"/>
    <n v="43836194"/>
  </r>
  <r>
    <x v="783"/>
    <s v=""/>
    <x v="605"/>
    <n v="43775778"/>
  </r>
  <r>
    <x v="361"/>
    <s v="Camilo"/>
    <x v="65"/>
    <n v="43765860"/>
  </r>
  <r>
    <x v="784"/>
    <s v="Dilsinho"/>
    <x v="319"/>
    <n v="43761994"/>
  </r>
  <r>
    <x v="24"/>
    <s v=""/>
    <x v="23"/>
    <n v="43754534"/>
  </r>
  <r>
    <x v="121"/>
    <s v="Tina Turner"/>
    <x v="98"/>
    <n v="43717925"/>
  </r>
  <r>
    <x v="25"/>
    <s v=""/>
    <x v="20"/>
    <n v="43707281"/>
  </r>
  <r>
    <x v="24"/>
    <s v=""/>
    <x v="23"/>
    <n v="43566031"/>
  </r>
  <r>
    <x v="16"/>
    <s v="Bryant Myers"/>
    <x v="13"/>
    <n v="43507629"/>
  </r>
  <r>
    <x v="46"/>
    <s v="Stefflon Don"/>
    <x v="38"/>
    <n v="43498385"/>
  </r>
  <r>
    <x v="63"/>
    <s v=""/>
    <x v="50"/>
    <n v="43475294"/>
  </r>
  <r>
    <x v="785"/>
    <s v="Nicky Jam, Farruko, Becky G, Sech"/>
    <x v="606"/>
    <n v="43444022"/>
  </r>
  <r>
    <x v="786"/>
    <s v="ATR Son Son"/>
    <x v="114"/>
    <n v="43402897"/>
  </r>
  <r>
    <x v="787"/>
    <s v=""/>
    <x v="36"/>
    <n v="43391941"/>
  </r>
  <r>
    <x v="10"/>
    <s v=""/>
    <x v="0"/>
    <n v="43379405"/>
  </r>
  <r>
    <x v="47"/>
    <s v=""/>
    <x v="110"/>
    <n v="43345646"/>
  </r>
  <r>
    <x v="329"/>
    <s v="Marc E. Bassy"/>
    <x v="263"/>
    <n v="43307991"/>
  </r>
  <r>
    <x v="138"/>
    <s v=""/>
    <x v="114"/>
    <n v="43298441"/>
  </r>
  <r>
    <x v="50"/>
    <s v="Anuel AA, J Balvin"/>
    <x v="38"/>
    <n v="43287514"/>
  </r>
  <r>
    <x v="19"/>
    <s v="Rob49, 21 Savage"/>
    <x v="46"/>
    <n v="43274587"/>
  </r>
  <r>
    <x v="130"/>
    <s v="J Balvin"/>
    <x v="105"/>
    <n v="43245823"/>
  </r>
  <r>
    <x v="43"/>
    <s v=""/>
    <x v="607"/>
    <n v="43228674"/>
  </r>
  <r>
    <x v="788"/>
    <s v=""/>
    <x v="177"/>
    <n v="43188814"/>
  </r>
  <r>
    <x v="789"/>
    <s v=""/>
    <x v="28"/>
    <n v="43165201"/>
  </r>
  <r>
    <x v="106"/>
    <s v=""/>
    <x v="87"/>
    <n v="43103707"/>
  </r>
  <r>
    <x v="155"/>
    <s v=""/>
    <x v="148"/>
    <n v="43094033"/>
  </r>
  <r>
    <x v="54"/>
    <s v="Willy William"/>
    <x v="38"/>
    <n v="43060805"/>
  </r>
  <r>
    <x v="17"/>
    <s v=""/>
    <x v="14"/>
    <n v="43029667"/>
  </r>
  <r>
    <x v="515"/>
    <s v=""/>
    <x v="582"/>
    <n v="42949723"/>
  </r>
  <r>
    <x v="790"/>
    <s v=""/>
    <x v="608"/>
    <n v="42941213"/>
  </r>
  <r>
    <x v="30"/>
    <s v="Demi Lovato"/>
    <x v="26"/>
    <n v="42936826"/>
  </r>
  <r>
    <x v="21"/>
    <s v=""/>
    <x v="18"/>
    <n v="42931721"/>
  </r>
  <r>
    <x v="791"/>
    <s v="DJ 900"/>
    <x v="342"/>
    <n v="42900485"/>
  </r>
  <r>
    <x v="28"/>
    <s v="Future"/>
    <x v="40"/>
    <n v="42879301"/>
  </r>
  <r>
    <x v="179"/>
    <s v="Big Sean"/>
    <x v="84"/>
    <n v="42869923"/>
  </r>
  <r>
    <x v="286"/>
    <s v="Ariana Grande"/>
    <x v="10"/>
    <n v="42759343"/>
  </r>
  <r>
    <x v="261"/>
    <s v="Kanye West, Nicki Minaj"/>
    <x v="211"/>
    <n v="42748680"/>
  </r>
  <r>
    <x v="130"/>
    <s v=""/>
    <x v="105"/>
    <n v="42719703"/>
  </r>
  <r>
    <x v="60"/>
    <s v=""/>
    <x v="36"/>
    <n v="42718486"/>
  </r>
  <r>
    <x v="183"/>
    <s v="Chino Pacas"/>
    <x v="149"/>
    <n v="42673282"/>
  </r>
  <r>
    <x v="24"/>
    <s v="Shawn Mendes"/>
    <x v="23"/>
    <n v="42669291"/>
  </r>
  <r>
    <x v="16"/>
    <s v=""/>
    <x v="13"/>
    <n v="42570633"/>
  </r>
  <r>
    <x v="88"/>
    <s v=""/>
    <x v="51"/>
    <n v="42493116"/>
  </r>
  <r>
    <x v="792"/>
    <s v="Tony Igy"/>
    <x v="609"/>
    <n v="42438485"/>
  </r>
  <r>
    <x v="660"/>
    <s v="Juice WRLD"/>
    <x v="0"/>
    <n v="42388659"/>
  </r>
  <r>
    <x v="793"/>
    <s v="Lil Baby"/>
    <x v="610"/>
    <n v="42388027"/>
  </r>
  <r>
    <x v="218"/>
    <s v=""/>
    <x v="5"/>
    <n v="42367878"/>
  </r>
  <r>
    <x v="50"/>
    <s v=""/>
    <x v="91"/>
    <n v="42351539"/>
  </r>
  <r>
    <x v="794"/>
    <s v=""/>
    <x v="28"/>
    <n v="42311752"/>
  </r>
  <r>
    <x v="304"/>
    <s v=""/>
    <x v="254"/>
    <n v="42290424"/>
  </r>
  <r>
    <x v="18"/>
    <s v=""/>
    <x v="15"/>
    <n v="42236447"/>
  </r>
  <r>
    <x v="351"/>
    <s v="Khalid, Death Stranding: Timefall, Diplo"/>
    <x v="111"/>
    <n v="42228837"/>
  </r>
  <r>
    <x v="119"/>
    <s v="Daddy Yankee, KAROL G, Ozuna, J Balvin"/>
    <x v="303"/>
    <n v="42199218"/>
  </r>
  <r>
    <x v="206"/>
    <s v="Ariana Grande"/>
    <x v="167"/>
    <n v="42160512"/>
  </r>
  <r>
    <x v="795"/>
    <s v="Jasmine Thompson, Skizzy Mars"/>
    <x v="28"/>
    <n v="42131896"/>
  </r>
  <r>
    <x v="796"/>
    <s v=""/>
    <x v="5"/>
    <n v="42027585"/>
  </r>
  <r>
    <x v="351"/>
    <s v="Anitta, Pabllo Vittar"/>
    <x v="274"/>
    <n v="41940812"/>
  </r>
  <r>
    <x v="97"/>
    <s v=""/>
    <x v="611"/>
    <n v="41930806"/>
  </r>
  <r>
    <x v="28"/>
    <s v=""/>
    <x v="0"/>
    <n v="41862937"/>
  </r>
  <r>
    <x v="79"/>
    <s v=""/>
    <x v="79"/>
    <n v="41819595"/>
  </r>
  <r>
    <x v="486"/>
    <s v="Zendaya"/>
    <x v="3"/>
    <n v="41802983"/>
  </r>
  <r>
    <x v="130"/>
    <s v="Chencho Corleone, KEVVO, Bryant Myers, Lyanno, Dalex"/>
    <x v="222"/>
    <n v="41796659"/>
  </r>
  <r>
    <x v="375"/>
    <s v="Mc Don Juan, Dj GBR"/>
    <x v="342"/>
    <n v="41762267"/>
  </r>
  <r>
    <x v="797"/>
    <s v=""/>
    <x v="612"/>
    <n v="41719227"/>
  </r>
  <r>
    <x v="10"/>
    <s v="Roddy Ricch"/>
    <x v="155"/>
    <n v="41716381"/>
  </r>
  <r>
    <x v="279"/>
    <s v=""/>
    <x v="231"/>
    <n v="41715679"/>
  </r>
  <r>
    <x v="4"/>
    <s v=""/>
    <x v="8"/>
    <n v="41669019"/>
  </r>
  <r>
    <x v="14"/>
    <s v="Ariana Grande"/>
    <x v="85"/>
    <n v="41627044"/>
  </r>
  <r>
    <x v="92"/>
    <s v=""/>
    <x v="223"/>
    <n v="41617907"/>
  </r>
  <r>
    <x v="146"/>
    <s v="Junior H"/>
    <x v="121"/>
    <n v="41567312"/>
  </r>
  <r>
    <x v="124"/>
    <s v=""/>
    <x v="28"/>
    <n v="41554873"/>
  </r>
  <r>
    <x v="37"/>
    <s v="The Weeknd"/>
    <x v="3"/>
    <n v="41521444"/>
  </r>
  <r>
    <x v="136"/>
    <s v=""/>
    <x v="111"/>
    <n v="41500740"/>
  </r>
  <r>
    <x v="45"/>
    <s v=""/>
    <x v="37"/>
    <n v="41472112"/>
  </r>
  <r>
    <x v="251"/>
    <s v="Peso Pluma"/>
    <x v="204"/>
    <n v="41365521"/>
  </r>
  <r>
    <x v="32"/>
    <s v=""/>
    <x v="102"/>
    <n v="41323855"/>
  </r>
  <r>
    <x v="16"/>
    <s v=""/>
    <x v="13"/>
    <n v="41314090"/>
  </r>
  <r>
    <x v="798"/>
    <s v="Bad Bunny"/>
    <x v="326"/>
    <n v="41272852"/>
  </r>
  <r>
    <x v="799"/>
    <s v="MC PH, Veigh, Pedro Lotto, Fepache"/>
    <x v="319"/>
    <n v="41236576"/>
  </r>
  <r>
    <x v="416"/>
    <s v=""/>
    <x v="3"/>
    <n v="41234173"/>
  </r>
  <r>
    <x v="79"/>
    <s v=""/>
    <x v="64"/>
    <n v="41212173"/>
  </r>
  <r>
    <x v="32"/>
    <s v=""/>
    <x v="102"/>
    <n v="41172076"/>
  </r>
  <r>
    <x v="52"/>
    <s v=""/>
    <x v="463"/>
    <n v="41165875"/>
  </r>
  <r>
    <x v="13"/>
    <s v=""/>
    <x v="10"/>
    <n v="41112205"/>
  </r>
  <r>
    <x v="79"/>
    <s v=""/>
    <x v="64"/>
    <n v="41085305"/>
  </r>
  <r>
    <x v="32"/>
    <s v=""/>
    <x v="102"/>
    <n v="41079875"/>
  </r>
  <r>
    <x v="51"/>
    <s v=""/>
    <x v="34"/>
    <n v="41055203"/>
  </r>
  <r>
    <x v="767"/>
    <s v="Major Lazer, Tory Lanez"/>
    <x v="593"/>
    <n v="41005471"/>
  </r>
  <r>
    <x v="206"/>
    <s v="Ariana Grande"/>
    <x v="613"/>
    <n v="40978627"/>
  </r>
  <r>
    <x v="97"/>
    <s v=""/>
    <x v="78"/>
    <n v="40941896"/>
  </r>
  <r>
    <x v="272"/>
    <s v="Fetty Wap, CVBZ"/>
    <x v="20"/>
    <n v="40925494"/>
  </r>
  <r>
    <x v="599"/>
    <s v="Grupo Frontera"/>
    <x v="614"/>
    <n v="40862816"/>
  </r>
  <r>
    <x v="47"/>
    <s v=""/>
    <x v="110"/>
    <n v="40849158"/>
  </r>
  <r>
    <x v="7"/>
    <s v="Polo G, Stunna Gambino"/>
    <x v="3"/>
    <n v="40838080"/>
  </r>
  <r>
    <x v="265"/>
    <s v="PARTYNEXTDOOR"/>
    <x v="213"/>
    <n v="40813030"/>
  </r>
  <r>
    <x v="701"/>
    <s v="Marcynho Sensação"/>
    <x v="319"/>
    <n v="40779153"/>
  </r>
  <r>
    <x v="800"/>
    <s v=""/>
    <x v="615"/>
    <n v="40775091"/>
  </r>
  <r>
    <x v="216"/>
    <s v=""/>
    <x v="174"/>
    <n v="40773774"/>
  </r>
  <r>
    <x v="25"/>
    <s v="Seeb"/>
    <x v="20"/>
    <n v="40771798"/>
  </r>
  <r>
    <x v="531"/>
    <s v=""/>
    <x v="616"/>
    <n v="40734926"/>
  </r>
  <r>
    <x v="341"/>
    <s v="Hailee Steinfeld"/>
    <x v="308"/>
    <n v="40722790"/>
  </r>
  <r>
    <x v="801"/>
    <s v=""/>
    <x v="617"/>
    <n v="40700463"/>
  </r>
  <r>
    <x v="412"/>
    <s v="Travis Scott"/>
    <x v="16"/>
    <n v="40693064"/>
  </r>
  <r>
    <x v="79"/>
    <s v="SZA"/>
    <x v="217"/>
    <n v="40674706"/>
  </r>
  <r>
    <x v="522"/>
    <s v=""/>
    <x v="419"/>
    <n v="40597411"/>
  </r>
  <r>
    <x v="433"/>
    <s v=""/>
    <x v="344"/>
    <n v="40515208"/>
  </r>
  <r>
    <x v="97"/>
    <s v=""/>
    <x v="0"/>
    <n v="40511971"/>
  </r>
  <r>
    <x v="69"/>
    <s v=""/>
    <x v="55"/>
    <n v="40502394"/>
  </r>
  <r>
    <x v="802"/>
    <s v="J. Cole"/>
    <x v="56"/>
    <n v="40472260"/>
  </r>
  <r>
    <x v="97"/>
    <s v=""/>
    <x v="78"/>
    <n v="40460883"/>
  </r>
  <r>
    <x v="111"/>
    <s v="The Creator, YoungBoy Never Broke Again, Ty Dolla $ign"/>
    <x v="3"/>
    <n v="40440978"/>
  </r>
  <r>
    <x v="42"/>
    <s v=""/>
    <x v="34"/>
    <n v="40426958"/>
  </r>
  <r>
    <x v="803"/>
    <s v=""/>
    <x v="376"/>
    <n v="40392837"/>
  </r>
  <r>
    <x v="24"/>
    <s v=""/>
    <x v="23"/>
    <n v="40350843"/>
  </r>
  <r>
    <x v="52"/>
    <s v=""/>
    <x v="463"/>
    <n v="40337346"/>
  </r>
  <r>
    <x v="18"/>
    <s v="DaBaby"/>
    <x v="15"/>
    <n v="40335119"/>
  </r>
  <r>
    <x v="396"/>
    <s v=""/>
    <x v="315"/>
    <n v="40311264"/>
  </r>
  <r>
    <x v="605"/>
    <s v="XXXTENTACION"/>
    <x v="543"/>
    <n v="40294309"/>
  </r>
  <r>
    <x v="714"/>
    <s v="Peso Pluma"/>
    <x v="560"/>
    <n v="40277841"/>
  </r>
  <r>
    <x v="804"/>
    <s v=""/>
    <x v="440"/>
    <n v="40269681"/>
  </r>
  <r>
    <x v="74"/>
    <s v="Rvssian, Post Malone, Cardi B"/>
    <x v="618"/>
    <n v="40253485"/>
  </r>
  <r>
    <x v="126"/>
    <s v=""/>
    <x v="103"/>
    <n v="40220442"/>
  </r>
  <r>
    <x v="103"/>
    <s v="Megan Thee Stallion"/>
    <x v="56"/>
    <n v="40204335"/>
  </r>
  <r>
    <x v="17"/>
    <s v=""/>
    <x v="14"/>
    <n v="40149297"/>
  </r>
  <r>
    <x v="234"/>
    <s v=""/>
    <x v="619"/>
    <n v="40125107"/>
  </r>
  <r>
    <x v="157"/>
    <s v="The Weeknd"/>
    <x v="3"/>
    <n v="40111118"/>
  </r>
  <r>
    <x v="16"/>
    <s v="Yaviah"/>
    <x v="13"/>
    <n v="40099532"/>
  </r>
  <r>
    <x v="805"/>
    <s v=""/>
    <x v="620"/>
    <n v="40090389"/>
  </r>
  <r>
    <x v="806"/>
    <s v="Halsey, Travis Barker"/>
    <x v="621"/>
    <n v="40083425"/>
  </r>
  <r>
    <x v="277"/>
    <s v="Doja Cat"/>
    <x v="228"/>
    <n v="40076930"/>
  </r>
  <r>
    <x v="807"/>
    <s v="Bhupinder Babbal"/>
    <x v="324"/>
    <n v="40060300"/>
  </r>
  <r>
    <x v="136"/>
    <s v=""/>
    <x v="111"/>
    <n v="40048273"/>
  </r>
  <r>
    <x v="79"/>
    <s v=""/>
    <x v="71"/>
    <n v="40036969"/>
  </r>
  <r>
    <x v="808"/>
    <s v="TINI, Duki"/>
    <x v="3"/>
    <n v="40031438"/>
  </r>
  <r>
    <x v="84"/>
    <s v="Gunna"/>
    <x v="69"/>
    <n v="39939122"/>
  </r>
  <r>
    <x v="133"/>
    <s v="Myke Towers"/>
    <x v="622"/>
    <n v="39920266"/>
  </r>
  <r>
    <x v="809"/>
    <s v=""/>
    <x v="623"/>
    <n v="39920065"/>
  </r>
  <r>
    <x v="103"/>
    <s v=""/>
    <x v="56"/>
    <n v="39904687"/>
  </r>
  <r>
    <x v="112"/>
    <s v="Kehlani"/>
    <x v="92"/>
    <n v="39857216"/>
  </r>
  <r>
    <x v="19"/>
    <s v=""/>
    <x v="46"/>
    <n v="39836816"/>
  </r>
  <r>
    <x v="203"/>
    <s v=""/>
    <x v="164"/>
    <n v="39835950"/>
  </r>
  <r>
    <x v="24"/>
    <s v="HAIM"/>
    <x v="23"/>
    <n v="39763555"/>
  </r>
  <r>
    <x v="88"/>
    <s v="Calvin Harris, Jessie Reyez"/>
    <x v="83"/>
    <n v="39747805"/>
  </r>
  <r>
    <x v="16"/>
    <s v="Sech"/>
    <x v="13"/>
    <n v="39667197"/>
  </r>
  <r>
    <x v="51"/>
    <s v=""/>
    <x v="526"/>
    <n v="39604743"/>
  </r>
  <r>
    <x v="1"/>
    <s v="Stormzy"/>
    <x v="1"/>
    <n v="39539473"/>
  </r>
  <r>
    <x v="27"/>
    <s v=""/>
    <x v="24"/>
    <n v="39528460"/>
  </r>
  <r>
    <x v="265"/>
    <s v=""/>
    <x v="220"/>
    <n v="39525359"/>
  </r>
  <r>
    <x v="4"/>
    <s v=""/>
    <x v="4"/>
    <n v="39495659"/>
  </r>
  <r>
    <x v="17"/>
    <s v=""/>
    <x v="14"/>
    <n v="39461852"/>
  </r>
  <r>
    <x v="810"/>
    <s v=""/>
    <x v="559"/>
    <n v="39439787"/>
  </r>
  <r>
    <x v="51"/>
    <s v=""/>
    <x v="526"/>
    <n v="39426480"/>
  </r>
  <r>
    <x v="811"/>
    <s v=""/>
    <x v="624"/>
    <n v="39324257"/>
  </r>
  <r>
    <x v="103"/>
    <s v=""/>
    <x v="345"/>
    <n v="39249890"/>
  </r>
  <r>
    <x v="32"/>
    <s v=""/>
    <x v="102"/>
    <n v="39235842"/>
  </r>
  <r>
    <x v="136"/>
    <s v="Swae Lee"/>
    <x v="191"/>
    <n v="39220991"/>
  </r>
  <r>
    <x v="619"/>
    <s v=""/>
    <x v="35"/>
    <n v="39195015"/>
  </r>
  <r>
    <x v="23"/>
    <s v="Duki"/>
    <x v="22"/>
    <n v="39175934"/>
  </r>
  <r>
    <x v="27"/>
    <s v=""/>
    <x v="24"/>
    <n v="39171058"/>
  </r>
  <r>
    <x v="421"/>
    <s v="Sophia Somajo"/>
    <x v="333"/>
    <n v="39114062"/>
  </r>
  <r>
    <x v="40"/>
    <s v="Cardi B"/>
    <x v="32"/>
    <n v="39094682"/>
  </r>
  <r>
    <x v="812"/>
    <s v=""/>
    <x v="625"/>
    <n v="39089078"/>
  </r>
  <r>
    <x v="175"/>
    <s v=""/>
    <x v="83"/>
    <n v="39065102"/>
  </r>
  <r>
    <x v="79"/>
    <s v=""/>
    <x v="71"/>
    <n v="39053607"/>
  </r>
  <r>
    <x v="813"/>
    <s v="Shaggy"/>
    <x v="626"/>
    <n v="39028544"/>
  </r>
  <r>
    <x v="129"/>
    <s v=""/>
    <x v="38"/>
    <n v="39023638"/>
  </r>
  <r>
    <x v="814"/>
    <s v="Abhijay Sharma"/>
    <x v="627"/>
    <n v="39022272"/>
  </r>
  <r>
    <x v="17"/>
    <s v=""/>
    <x v="14"/>
    <n v="39004122"/>
  </r>
  <r>
    <x v="815"/>
    <s v="Tchakabum, MC Ryan SP, mc jhenny, Mc RF"/>
    <x v="628"/>
    <n v="38981595"/>
  </r>
  <r>
    <x v="636"/>
    <s v="Zac Efron"/>
    <x v="28"/>
    <n v="38973245"/>
  </r>
  <r>
    <x v="136"/>
    <s v="A Boogie Wit da Hoodie"/>
    <x v="111"/>
    <n v="38937459"/>
  </r>
  <r>
    <x v="52"/>
    <s v="Cults, Amber Coffman"/>
    <x v="629"/>
    <n v="38891803"/>
  </r>
  <r>
    <x v="117"/>
    <s v=""/>
    <x v="36"/>
    <n v="38825949"/>
  </r>
  <r>
    <x v="47"/>
    <s v=""/>
    <x v="3"/>
    <n v="38781657"/>
  </r>
  <r>
    <x v="816"/>
    <s v="NOTD"/>
    <x v="630"/>
    <n v="38669233"/>
  </r>
  <r>
    <x v="286"/>
    <s v=""/>
    <x v="10"/>
    <n v="38619943"/>
  </r>
  <r>
    <x v="24"/>
    <s v=""/>
    <x v="23"/>
    <n v="38569517"/>
  </r>
  <r>
    <x v="303"/>
    <s v=""/>
    <x v="28"/>
    <n v="38568426"/>
  </r>
  <r>
    <x v="817"/>
    <s v="DaBaby, Drake"/>
    <x v="490"/>
    <n v="38552474"/>
  </r>
  <r>
    <x v="130"/>
    <s v="Anuel AA, NATTI NATASHA, Farruko, Lunay"/>
    <x v="222"/>
    <n v="38522478"/>
  </r>
  <r>
    <x v="394"/>
    <s v="Swae Lee, Slim Jxmmi"/>
    <x v="313"/>
    <n v="38521533"/>
  </r>
  <r>
    <x v="32"/>
    <s v=""/>
    <x v="27"/>
    <n v="38521035"/>
  </r>
  <r>
    <x v="13"/>
    <s v=""/>
    <x v="10"/>
    <n v="38486578"/>
  </r>
  <r>
    <x v="818"/>
    <s v="Doğu Swag"/>
    <x v="631"/>
    <n v="38477520"/>
  </r>
  <r>
    <x v="292"/>
    <s v="Fuerza Regida"/>
    <x v="632"/>
    <n v="38442524"/>
  </r>
  <r>
    <x v="1"/>
    <s v=""/>
    <x v="1"/>
    <n v="38417799"/>
  </r>
  <r>
    <x v="410"/>
    <s v="Nile Rodgers"/>
    <x v="325"/>
    <n v="38401023"/>
  </r>
  <r>
    <x v="819"/>
    <s v=""/>
    <x v="633"/>
    <n v="38394497"/>
  </r>
  <r>
    <x v="104"/>
    <s v="Drake, Lil Baby"/>
    <x v="86"/>
    <n v="38383645"/>
  </r>
  <r>
    <x v="486"/>
    <s v=""/>
    <x v="3"/>
    <n v="38274648"/>
  </r>
  <r>
    <x v="820"/>
    <s v="Ella Eyre, Yxng Bane"/>
    <x v="20"/>
    <n v="38247111"/>
  </r>
  <r>
    <x v="10"/>
    <s v=""/>
    <x v="0"/>
    <n v="38222422"/>
  </r>
  <r>
    <x v="821"/>
    <s v=""/>
    <x v="135"/>
    <n v="38216797"/>
  </r>
  <r>
    <x v="17"/>
    <s v=""/>
    <x v="14"/>
    <n v="38209558"/>
  </r>
  <r>
    <x v="480"/>
    <s v="Ana Castela"/>
    <x v="319"/>
    <n v="38187981"/>
  </r>
  <r>
    <x v="79"/>
    <s v=""/>
    <x v="71"/>
    <n v="38184418"/>
  </r>
  <r>
    <x v="79"/>
    <s v="Rick Ross"/>
    <x v="64"/>
    <n v="38173066"/>
  </r>
  <r>
    <x v="822"/>
    <s v=""/>
    <x v="634"/>
    <n v="38025692"/>
  </r>
  <r>
    <x v="67"/>
    <s v="Justin Bieber, J Balvin, iann dior"/>
    <x v="54"/>
    <n v="38004584"/>
  </r>
  <r>
    <x v="285"/>
    <s v="Wisin"/>
    <x v="236"/>
    <n v="37884639"/>
  </r>
  <r>
    <x v="494"/>
    <s v=""/>
    <x v="391"/>
    <n v="37842862"/>
  </r>
  <r>
    <x v="823"/>
    <s v="shy martin"/>
    <x v="635"/>
    <n v="37831593"/>
  </r>
  <r>
    <x v="51"/>
    <s v=""/>
    <x v="34"/>
    <n v="37686518"/>
  </r>
  <r>
    <x v="410"/>
    <s v=""/>
    <x v="325"/>
    <n v="37594842"/>
  </r>
  <r>
    <x v="543"/>
    <s v="Troye Sivan"/>
    <x v="1"/>
    <n v="37581668"/>
  </r>
  <r>
    <x v="707"/>
    <s v=""/>
    <x v="15"/>
    <n v="37556016"/>
  </r>
  <r>
    <x v="343"/>
    <s v=""/>
    <x v="271"/>
    <n v="37539336"/>
  </r>
  <r>
    <x v="47"/>
    <s v=""/>
    <x v="3"/>
    <n v="37508246"/>
  </r>
  <r>
    <x v="605"/>
    <s v="Swizz Beatz"/>
    <x v="543"/>
    <n v="37498108"/>
  </r>
  <r>
    <x v="63"/>
    <s v=""/>
    <x v="36"/>
    <n v="37488347"/>
  </r>
  <r>
    <x v="51"/>
    <s v=""/>
    <x v="34"/>
    <n v="37471930"/>
  </r>
  <r>
    <x v="248"/>
    <s v="Lenny Tavárez"/>
    <x v="66"/>
    <n v="37459400"/>
  </r>
  <r>
    <x v="437"/>
    <s v="Lil Uzi Vert"/>
    <x v="349"/>
    <n v="37454725"/>
  </r>
  <r>
    <x v="20"/>
    <s v=""/>
    <x v="19"/>
    <n v="37434178"/>
  </r>
  <r>
    <x v="304"/>
    <s v=""/>
    <x v="254"/>
    <n v="37423939"/>
  </r>
  <r>
    <x v="214"/>
    <s v=""/>
    <x v="172"/>
    <n v="37397405"/>
  </r>
  <r>
    <x v="116"/>
    <s v=""/>
    <x v="15"/>
    <n v="37377350"/>
  </r>
  <r>
    <x v="441"/>
    <s v=""/>
    <x v="352"/>
    <n v="37366187"/>
  </r>
  <r>
    <x v="20"/>
    <s v=""/>
    <x v="17"/>
    <n v="37351508"/>
  </r>
  <r>
    <x v="105"/>
    <s v="HA SUNG WOON"/>
    <x v="636"/>
    <n v="37311739"/>
  </r>
  <r>
    <x v="824"/>
    <s v=""/>
    <x v="1"/>
    <n v="37288201"/>
  </r>
  <r>
    <x v="186"/>
    <s v="The Weeknd"/>
    <x v="152"/>
    <n v="37241041"/>
  </r>
  <r>
    <x v="491"/>
    <s v="J Balvin"/>
    <x v="62"/>
    <n v="37127370"/>
  </r>
  <r>
    <x v="24"/>
    <s v=""/>
    <x v="23"/>
    <n v="37103911"/>
  </r>
  <r>
    <x v="225"/>
    <s v="William Singe"/>
    <x v="233"/>
    <n v="37089556"/>
  </r>
  <r>
    <x v="135"/>
    <s v=""/>
    <x v="10"/>
    <n v="37080517"/>
  </r>
  <r>
    <x v="822"/>
    <s v="Marcynho Sensação"/>
    <x v="634"/>
    <n v="37050141"/>
  </r>
  <r>
    <x v="19"/>
    <s v=""/>
    <x v="46"/>
    <n v="37049260"/>
  </r>
  <r>
    <x v="79"/>
    <s v=""/>
    <x v="0"/>
    <n v="36977686"/>
  </r>
  <r>
    <x v="169"/>
    <s v="Shakira, David Guetta"/>
    <x v="57"/>
    <n v="36963521"/>
  </r>
  <r>
    <x v="825"/>
    <s v="Myke Towers, Rauw Alejandro, Almighty"/>
    <x v="13"/>
    <n v="36923252"/>
  </r>
  <r>
    <x v="46"/>
    <s v="Demi Lovato"/>
    <x v="637"/>
    <n v="36916755"/>
  </r>
  <r>
    <x v="21"/>
    <s v="XYLØ"/>
    <x v="18"/>
    <n v="36913732"/>
  </r>
  <r>
    <x v="256"/>
    <s v=""/>
    <x v="0"/>
    <n v="36907448"/>
  </r>
  <r>
    <x v="81"/>
    <s v=""/>
    <x v="334"/>
    <n v="36889213"/>
  </r>
  <r>
    <x v="91"/>
    <s v=""/>
    <x v="74"/>
    <n v="36864132"/>
  </r>
  <r>
    <x v="13"/>
    <s v=""/>
    <x v="10"/>
    <n v="36800085"/>
  </r>
  <r>
    <x v="103"/>
    <s v=""/>
    <x v="56"/>
    <n v="36732158"/>
  </r>
  <r>
    <x v="24"/>
    <s v=""/>
    <x v="23"/>
    <n v="36674639"/>
  </r>
  <r>
    <x v="24"/>
    <s v=""/>
    <x v="23"/>
    <n v="36548369"/>
  </r>
  <r>
    <x v="826"/>
    <s v=""/>
    <x v="135"/>
    <n v="36519343"/>
  </r>
  <r>
    <x v="1"/>
    <s v="Taylor Swift"/>
    <x v="1"/>
    <n v="36487844"/>
  </r>
  <r>
    <x v="805"/>
    <s v=""/>
    <x v="620"/>
    <n v="36486533"/>
  </r>
  <r>
    <x v="101"/>
    <s v="The Weeknd"/>
    <x v="5"/>
    <n v="36459057"/>
  </r>
  <r>
    <x v="827"/>
    <s v="MC Ryan SP, Kotim"/>
    <x v="638"/>
    <n v="36431050"/>
  </r>
  <r>
    <x v="88"/>
    <s v=""/>
    <x v="51"/>
    <n v="36424326"/>
  </r>
  <r>
    <x v="51"/>
    <s v=""/>
    <x v="526"/>
    <n v="36420220"/>
  </r>
  <r>
    <x v="24"/>
    <s v=""/>
    <x v="23"/>
    <n v="36405032"/>
  </r>
  <r>
    <x v="589"/>
    <s v=""/>
    <x v="475"/>
    <n v="36387201"/>
  </r>
  <r>
    <x v="152"/>
    <s v=""/>
    <x v="321"/>
    <n v="36383120"/>
  </r>
  <r>
    <x v="52"/>
    <s v=""/>
    <x v="463"/>
    <n v="36361880"/>
  </r>
  <r>
    <x v="486"/>
    <s v=""/>
    <x v="3"/>
    <n v="36244646"/>
  </r>
  <r>
    <x v="265"/>
    <s v=""/>
    <x v="363"/>
    <n v="36241249"/>
  </r>
  <r>
    <x v="19"/>
    <s v=""/>
    <x v="16"/>
    <n v="36198853"/>
  </r>
  <r>
    <x v="111"/>
    <s v="The Creator"/>
    <x v="3"/>
    <n v="36125909"/>
  </r>
  <r>
    <x v="1"/>
    <s v=""/>
    <x v="1"/>
    <n v="36097455"/>
  </r>
  <r>
    <x v="750"/>
    <s v="Rich The Kid"/>
    <x v="322"/>
    <n v="36036913"/>
  </r>
  <r>
    <x v="36"/>
    <s v="21 Savage"/>
    <x v="0"/>
    <n v="35982464"/>
  </r>
  <r>
    <x v="828"/>
    <s v="Hight, Alex Aiono"/>
    <x v="81"/>
    <n v="35975127"/>
  </r>
  <r>
    <x v="418"/>
    <s v="Ozuna"/>
    <x v="66"/>
    <n v="35935335"/>
  </r>
  <r>
    <x v="41"/>
    <s v=""/>
    <x v="33"/>
    <n v="35925758"/>
  </r>
  <r>
    <x v="4"/>
    <s v=""/>
    <x v="8"/>
    <n v="35867464"/>
  </r>
  <r>
    <x v="829"/>
    <s v=""/>
    <x v="36"/>
    <n v="35822652"/>
  </r>
  <r>
    <x v="600"/>
    <s v=""/>
    <x v="481"/>
    <n v="35814063"/>
  </r>
  <r>
    <x v="129"/>
    <s v=""/>
    <x v="38"/>
    <n v="35786797"/>
  </r>
  <r>
    <x v="64"/>
    <s v="Anderson .Paak, Silk Sonic"/>
    <x v="109"/>
    <n v="35784205"/>
  </r>
  <r>
    <x v="830"/>
    <s v=""/>
    <x v="40"/>
    <n v="35758685"/>
  </r>
  <r>
    <x v="51"/>
    <s v=""/>
    <x v="34"/>
    <n v="35666980"/>
  </r>
  <r>
    <x v="79"/>
    <s v="JAY-Z"/>
    <x v="71"/>
    <n v="35637560"/>
  </r>
  <r>
    <x v="152"/>
    <s v=""/>
    <x v="321"/>
    <n v="35529010"/>
  </r>
  <r>
    <x v="37"/>
    <s v="Young Thug, Pharrell Williams, Ariana Grande, Funk Wav"/>
    <x v="3"/>
    <n v="35526991"/>
  </r>
  <r>
    <x v="79"/>
    <s v="Playboi Carti"/>
    <x v="64"/>
    <n v="35521891"/>
  </r>
  <r>
    <x v="831"/>
    <s v="Logic"/>
    <x v="639"/>
    <n v="35511203"/>
  </r>
  <r>
    <x v="79"/>
    <s v=""/>
    <x v="79"/>
    <n v="35431095"/>
  </r>
  <r>
    <x v="389"/>
    <s v="Drake"/>
    <x v="309"/>
    <n v="35392610"/>
  </r>
  <r>
    <x v="181"/>
    <s v="Bonn"/>
    <x v="76"/>
    <n v="35361516"/>
  </r>
  <r>
    <x v="832"/>
    <s v=""/>
    <x v="640"/>
    <n v="35341226"/>
  </r>
  <r>
    <x v="833"/>
    <s v=""/>
    <x v="641"/>
    <n v="35330043"/>
  </r>
  <r>
    <x v="102"/>
    <s v=""/>
    <x v="84"/>
    <n v="35298116"/>
  </r>
  <r>
    <x v="27"/>
    <s v="Don Toliver"/>
    <x v="642"/>
    <n v="35262377"/>
  </r>
  <r>
    <x v="262"/>
    <s v=""/>
    <x v="49"/>
    <n v="35255484"/>
  </r>
  <r>
    <x v="32"/>
    <s v="SUGA, BTS"/>
    <x v="102"/>
    <n v="35245479"/>
  </r>
  <r>
    <x v="834"/>
    <s v=""/>
    <x v="643"/>
    <n v="35229766"/>
  </r>
  <r>
    <x v="28"/>
    <s v="Doja Cat, Megan Thee Stallion"/>
    <x v="0"/>
    <n v="35224702"/>
  </r>
  <r>
    <x v="766"/>
    <s v=""/>
    <x v="592"/>
    <n v="35224110"/>
  </r>
  <r>
    <x v="835"/>
    <s v=""/>
    <x v="644"/>
    <n v="35218484"/>
  </r>
  <r>
    <x v="836"/>
    <s v=""/>
    <x v="645"/>
    <n v="35210226"/>
  </r>
  <r>
    <x v="24"/>
    <s v=""/>
    <x v="23"/>
    <n v="35182124"/>
  </r>
  <r>
    <x v="13"/>
    <s v="Khalid"/>
    <x v="10"/>
    <n v="35124661"/>
  </r>
  <r>
    <x v="837"/>
    <s v="Nicki Minaj"/>
    <x v="646"/>
    <n v="35068533"/>
  </r>
  <r>
    <x v="3"/>
    <s v=""/>
    <x v="3"/>
    <n v="35034637"/>
  </r>
  <r>
    <x v="838"/>
    <s v="Vanessa Hudgens"/>
    <x v="489"/>
    <n v="35006351"/>
  </r>
  <r>
    <x v="839"/>
    <s v=""/>
    <x v="647"/>
    <n v="34998896"/>
  </r>
  <r>
    <x v="840"/>
    <s v="Wafia"/>
    <x v="648"/>
    <n v="34962122"/>
  </r>
  <r>
    <x v="10"/>
    <s v=""/>
    <x v="0"/>
    <n v="34954788"/>
  </r>
  <r>
    <x v="841"/>
    <s v="CMC$, Gia Koka"/>
    <x v="293"/>
    <n v="34951697"/>
  </r>
  <r>
    <x v="842"/>
    <s v=""/>
    <x v="649"/>
    <n v="34911198"/>
  </r>
  <r>
    <x v="243"/>
    <s v=""/>
    <x v="195"/>
    <n v="34905627"/>
  </r>
  <r>
    <x v="6"/>
    <s v=""/>
    <x v="6"/>
    <n v="34895809"/>
  </r>
  <r>
    <x v="843"/>
    <s v=""/>
    <x v="22"/>
    <n v="34884933"/>
  </r>
  <r>
    <x v="79"/>
    <s v="21 Savage"/>
    <x v="132"/>
    <n v="34802804"/>
  </r>
  <r>
    <x v="433"/>
    <s v=""/>
    <x v="344"/>
    <n v="34743683"/>
  </r>
  <r>
    <x v="24"/>
    <s v=""/>
    <x v="23"/>
    <n v="34728013"/>
  </r>
  <r>
    <x v="832"/>
    <s v=""/>
    <x v="640"/>
    <n v="34682956"/>
  </r>
  <r>
    <x v="225"/>
    <s v="Dakota"/>
    <x v="233"/>
    <n v="34652363"/>
  </r>
  <r>
    <x v="270"/>
    <s v=""/>
    <x v="0"/>
    <n v="34606816"/>
  </r>
  <r>
    <x v="70"/>
    <s v=""/>
    <x v="56"/>
    <n v="34586124"/>
  </r>
  <r>
    <x v="79"/>
    <s v="Giggs"/>
    <x v="79"/>
    <n v="34557578"/>
  </r>
  <r>
    <x v="10"/>
    <s v="Young Thug"/>
    <x v="0"/>
    <n v="34540826"/>
  </r>
  <r>
    <x v="24"/>
    <s v=""/>
    <x v="23"/>
    <n v="34504981"/>
  </r>
  <r>
    <x v="16"/>
    <s v=""/>
    <x v="13"/>
    <n v="34477505"/>
  </r>
  <r>
    <x v="205"/>
    <s v=""/>
    <x v="166"/>
    <n v="34474786"/>
  </r>
  <r>
    <x v="313"/>
    <s v="Kiiara"/>
    <x v="15"/>
    <n v="34393840"/>
  </r>
  <r>
    <x v="105"/>
    <s v=""/>
    <x v="56"/>
    <n v="34347861"/>
  </r>
  <r>
    <x v="15"/>
    <s v=""/>
    <x v="12"/>
    <n v="34313860"/>
  </r>
  <r>
    <x v="28"/>
    <s v=""/>
    <x v="0"/>
    <n v="34233707"/>
  </r>
  <r>
    <x v="340"/>
    <s v=""/>
    <x v="244"/>
    <n v="34199484"/>
  </r>
  <r>
    <x v="24"/>
    <s v=""/>
    <x v="23"/>
    <n v="34190266"/>
  </r>
  <r>
    <x v="230"/>
    <s v=""/>
    <x v="66"/>
    <n v="34173354"/>
  </r>
  <r>
    <x v="32"/>
    <s v="Young Thug"/>
    <x v="102"/>
    <n v="34161919"/>
  </r>
  <r>
    <x v="24"/>
    <s v=""/>
    <x v="23"/>
    <n v="34130307"/>
  </r>
  <r>
    <x v="22"/>
    <s v="Sia"/>
    <x v="186"/>
    <n v="34109569"/>
  </r>
  <r>
    <x v="833"/>
    <s v=""/>
    <x v="641"/>
    <n v="34088892"/>
  </r>
  <r>
    <x v="79"/>
    <s v="Lil Durk, Giveon"/>
    <x v="64"/>
    <n v="34083585"/>
  </r>
  <r>
    <x v="844"/>
    <s v="Drake"/>
    <x v="285"/>
    <n v="34063321"/>
  </r>
  <r>
    <x v="224"/>
    <s v=""/>
    <x v="180"/>
    <n v="34045542"/>
  </r>
  <r>
    <x v="19"/>
    <s v=""/>
    <x v="16"/>
    <n v="33987439"/>
  </r>
  <r>
    <x v="79"/>
    <s v="2 Chainz, Young Thug"/>
    <x v="79"/>
    <n v="33963246"/>
  </r>
  <r>
    <x v="845"/>
    <s v="Tainy"/>
    <x v="65"/>
    <n v="33962746"/>
  </r>
  <r>
    <x v="172"/>
    <s v=""/>
    <x v="141"/>
    <n v="33929150"/>
  </r>
  <r>
    <x v="16"/>
    <s v=""/>
    <x v="13"/>
    <n v="33917322"/>
  </r>
  <r>
    <x v="32"/>
    <s v=""/>
    <x v="102"/>
    <n v="33915674"/>
  </r>
  <r>
    <x v="454"/>
    <s v="Norma Jean Martine"/>
    <x v="358"/>
    <n v="33907263"/>
  </r>
  <r>
    <x v="312"/>
    <s v=""/>
    <x v="33"/>
    <n v="33896180"/>
  </r>
  <r>
    <x v="101"/>
    <s v=""/>
    <x v="5"/>
    <n v="33888204"/>
  </r>
  <r>
    <x v="846"/>
    <s v=""/>
    <x v="3"/>
    <n v="33804161"/>
  </r>
  <r>
    <x v="458"/>
    <s v="J. Cole"/>
    <x v="114"/>
    <n v="33744114"/>
  </r>
  <r>
    <x v="847"/>
    <s v=""/>
    <x v="650"/>
    <n v="33735138"/>
  </r>
  <r>
    <x v="202"/>
    <s v="Fuerza Regida"/>
    <x v="65"/>
    <n v="33719571"/>
  </r>
  <r>
    <x v="168"/>
    <s v="Grupo Firme"/>
    <x v="212"/>
    <n v="33680492"/>
  </r>
  <r>
    <x v="171"/>
    <s v="Sech, Romeo Santos"/>
    <x v="139"/>
    <n v="33674106"/>
  </r>
  <r>
    <x v="54"/>
    <s v=""/>
    <x v="38"/>
    <n v="33673820"/>
  </r>
  <r>
    <x v="79"/>
    <s v=""/>
    <x v="132"/>
    <n v="33672995"/>
  </r>
  <r>
    <x v="556"/>
    <s v="David Guetta, Dimitri Vegas, Kiiara"/>
    <x v="76"/>
    <n v="33655309"/>
  </r>
  <r>
    <x v="43"/>
    <s v=""/>
    <x v="35"/>
    <n v="33648530"/>
  </r>
  <r>
    <x v="194"/>
    <s v=""/>
    <x v="651"/>
    <n v="33625322"/>
  </r>
  <r>
    <x v="31"/>
    <s v="DaBaby"/>
    <x v="3"/>
    <n v="33601943"/>
  </r>
  <r>
    <x v="848"/>
    <s v=""/>
    <x v="652"/>
    <n v="33592059"/>
  </r>
  <r>
    <x v="79"/>
    <s v="JAY-Z"/>
    <x v="64"/>
    <n v="33561752"/>
  </r>
  <r>
    <x v="849"/>
    <s v="Anitta"/>
    <x v="376"/>
    <n v="33546799"/>
  </r>
  <r>
    <x v="96"/>
    <s v="Nego do Borel"/>
    <x v="65"/>
    <n v="33542792"/>
  </r>
  <r>
    <x v="739"/>
    <s v=""/>
    <x v="572"/>
    <n v="33403103"/>
  </r>
  <r>
    <x v="256"/>
    <s v="Anuel AA, Bantu"/>
    <x v="40"/>
    <n v="33350812"/>
  </r>
  <r>
    <x v="28"/>
    <s v=""/>
    <x v="0"/>
    <n v="33345802"/>
  </r>
  <r>
    <x v="47"/>
    <s v=""/>
    <x v="653"/>
    <n v="33298858"/>
  </r>
  <r>
    <x v="37"/>
    <s v="Justin Timberlake, Halsey, Pharrell Williams"/>
    <x v="3"/>
    <n v="33288945"/>
  </r>
  <r>
    <x v="24"/>
    <s v=""/>
    <x v="23"/>
    <n v="33283059"/>
  </r>
  <r>
    <x v="248"/>
    <s v=""/>
    <x v="66"/>
    <n v="33244935"/>
  </r>
  <r>
    <x v="206"/>
    <s v=""/>
    <x v="167"/>
    <n v="33235745"/>
  </r>
  <r>
    <x v="92"/>
    <s v=""/>
    <x v="223"/>
    <n v="33222600"/>
  </r>
  <r>
    <x v="850"/>
    <s v="Felix Snow"/>
    <x v="28"/>
    <n v="33181546"/>
  </r>
  <r>
    <x v="38"/>
    <s v=""/>
    <x v="30"/>
    <n v="33180398"/>
  </r>
  <r>
    <x v="51"/>
    <s v="Kodak Black"/>
    <x v="526"/>
    <n v="33174710"/>
  </r>
  <r>
    <x v="77"/>
    <s v=""/>
    <x v="489"/>
    <n v="33173472"/>
  </r>
  <r>
    <x v="4"/>
    <s v=""/>
    <x v="4"/>
    <n v="33112493"/>
  </r>
  <r>
    <x v="79"/>
    <s v="Giggs"/>
    <x v="79"/>
    <n v="33107821"/>
  </r>
  <r>
    <x v="271"/>
    <s v=""/>
    <x v="221"/>
    <n v="33095492"/>
  </r>
  <r>
    <x v="1"/>
    <s v=""/>
    <x v="1"/>
    <n v="33057681"/>
  </r>
  <r>
    <x v="751"/>
    <s v=""/>
    <x v="580"/>
    <n v="33026760"/>
  </r>
  <r>
    <x v="851"/>
    <s v=""/>
    <x v="624"/>
    <n v="33011440"/>
  </r>
  <r>
    <x v="776"/>
    <s v="Morgan Wallen"/>
    <x v="3"/>
    <n v="33003595"/>
  </r>
  <r>
    <x v="686"/>
    <s v=""/>
    <x v="322"/>
    <n v="32946984"/>
  </r>
  <r>
    <x v="332"/>
    <s v="Martin Solveig, Madison Beer, Europa"/>
    <x v="5"/>
    <n v="32929621"/>
  </r>
  <r>
    <x v="0"/>
    <s v=""/>
    <x v="112"/>
    <n v="32918383"/>
  </r>
  <r>
    <x v="21"/>
    <s v=""/>
    <x v="18"/>
    <n v="32917985"/>
  </r>
  <r>
    <x v="16"/>
    <s v=""/>
    <x v="13"/>
    <n v="32787719"/>
  </r>
  <r>
    <x v="572"/>
    <s v=""/>
    <x v="259"/>
    <n v="32766804"/>
  </r>
  <r>
    <x v="91"/>
    <s v=""/>
    <x v="74"/>
    <n v="32760024"/>
  </r>
  <r>
    <x v="21"/>
    <s v=""/>
    <x v="18"/>
    <n v="32756800"/>
  </r>
  <r>
    <x v="427"/>
    <s v="Hook N Sling"/>
    <x v="339"/>
    <n v="32721533"/>
  </r>
  <r>
    <x v="32"/>
    <s v="Justin Bieber"/>
    <x v="102"/>
    <n v="32715256"/>
  </r>
  <r>
    <x v="852"/>
    <s v="Tati Zaqui, OIK"/>
    <x v="322"/>
    <n v="32701322"/>
  </r>
  <r>
    <x v="28"/>
    <s v=""/>
    <x v="0"/>
    <n v="32693139"/>
  </r>
  <r>
    <x v="239"/>
    <s v=""/>
    <x v="6"/>
    <n v="32662129"/>
  </r>
  <r>
    <x v="366"/>
    <s v=""/>
    <x v="36"/>
    <n v="32656859"/>
  </r>
  <r>
    <x v="341"/>
    <s v="YUNGBLUD, Travis Barker"/>
    <x v="270"/>
    <n v="32643819"/>
  </r>
  <r>
    <x v="24"/>
    <s v=""/>
    <x v="23"/>
    <n v="32518830"/>
  </r>
  <r>
    <x v="795"/>
    <s v="Jon Bellion"/>
    <x v="28"/>
    <n v="32511206"/>
  </r>
  <r>
    <x v="853"/>
    <s v="Henning May"/>
    <x v="654"/>
    <n v="32451920"/>
  </r>
  <r>
    <x v="416"/>
    <s v=""/>
    <x v="3"/>
    <n v="32447666"/>
  </r>
  <r>
    <x v="854"/>
    <s v="KHEA, Duki, Maria Becerra, LIT killah, Tiago PZK"/>
    <x v="347"/>
    <n v="32429756"/>
  </r>
  <r>
    <x v="645"/>
    <s v=""/>
    <x v="513"/>
    <n v="32410044"/>
  </r>
  <r>
    <x v="204"/>
    <s v=""/>
    <x v="165"/>
    <n v="32377810"/>
  </r>
  <r>
    <x v="855"/>
    <s v=""/>
    <x v="655"/>
    <n v="32370627"/>
  </r>
  <r>
    <x v="410"/>
    <s v=""/>
    <x v="325"/>
    <n v="32359011"/>
  </r>
  <r>
    <x v="137"/>
    <s v="Calvin Harris"/>
    <x v="190"/>
    <n v="32340464"/>
  </r>
  <r>
    <x v="236"/>
    <s v="Grey, Zedd"/>
    <x v="282"/>
    <n v="32318368"/>
  </r>
  <r>
    <x v="168"/>
    <s v="Carin Leon"/>
    <x v="212"/>
    <n v="32317702"/>
  </r>
  <r>
    <x v="19"/>
    <s v="Teezo Touchdown"/>
    <x v="46"/>
    <n v="32312273"/>
  </r>
  <r>
    <x v="305"/>
    <s v="Fousheé"/>
    <x v="656"/>
    <n v="32184058"/>
  </r>
  <r>
    <x v="491"/>
    <s v="David Guetta, Becky G"/>
    <x v="62"/>
    <n v="32146925"/>
  </r>
  <r>
    <x v="633"/>
    <s v="Gunna, Travis Scott"/>
    <x v="0"/>
    <n v="32120002"/>
  </r>
  <r>
    <x v="10"/>
    <s v=""/>
    <x v="0"/>
    <n v="32068232"/>
  </r>
  <r>
    <x v="817"/>
    <s v=""/>
    <x v="490"/>
    <n v="32060159"/>
  </r>
  <r>
    <x v="79"/>
    <s v=""/>
    <x v="64"/>
    <n v="32007197"/>
  </r>
  <r>
    <x v="856"/>
    <s v=""/>
    <x v="657"/>
    <n v="32006280"/>
  </r>
  <r>
    <x v="195"/>
    <s v=""/>
    <x v="490"/>
    <n v="31977385"/>
  </r>
  <r>
    <x v="77"/>
    <s v=""/>
    <x v="36"/>
    <n v="31900100"/>
  </r>
  <r>
    <x v="857"/>
    <s v="Samra"/>
    <x v="624"/>
    <n v="31868076"/>
  </r>
  <r>
    <x v="24"/>
    <s v=""/>
    <x v="23"/>
    <n v="31855588"/>
  </r>
  <r>
    <x v="270"/>
    <s v=""/>
    <x v="0"/>
    <n v="31801215"/>
  </r>
  <r>
    <x v="750"/>
    <s v="WIU, Teto"/>
    <x v="322"/>
    <n v="31789334"/>
  </r>
  <r>
    <x v="96"/>
    <s v=""/>
    <x v="65"/>
    <n v="31769898"/>
  </r>
  <r>
    <x v="858"/>
    <s v=""/>
    <x v="271"/>
    <n v="31768840"/>
  </r>
  <r>
    <x v="3"/>
    <s v=""/>
    <x v="3"/>
    <n v="31715811"/>
  </r>
  <r>
    <x v="859"/>
    <s v=""/>
    <x v="658"/>
    <n v="31705691"/>
  </r>
  <r>
    <x v="270"/>
    <s v=""/>
    <x v="659"/>
    <n v="31679277"/>
  </r>
  <r>
    <x v="104"/>
    <s v="Drake, Lil Baby"/>
    <x v="86"/>
    <n v="31667486"/>
  </r>
  <r>
    <x v="230"/>
    <s v=""/>
    <x v="66"/>
    <n v="31661759"/>
  </r>
  <r>
    <x v="860"/>
    <s v="Will Smith, Bad Bunny"/>
    <x v="65"/>
    <n v="31656630"/>
  </r>
  <r>
    <x v="270"/>
    <s v="Juice WRLD"/>
    <x v="0"/>
    <n v="31647298"/>
  </r>
  <r>
    <x v="208"/>
    <s v=""/>
    <x v="425"/>
    <n v="31573174"/>
  </r>
  <r>
    <x v="28"/>
    <s v=""/>
    <x v="0"/>
    <n v="31573108"/>
  </r>
  <r>
    <x v="0"/>
    <s v="Kendrick Lamar"/>
    <x v="21"/>
    <n v="31561912"/>
  </r>
  <r>
    <x v="208"/>
    <s v=""/>
    <x v="425"/>
    <n v="31560482"/>
  </r>
  <r>
    <x v="103"/>
    <s v=""/>
    <x v="56"/>
    <n v="31542229"/>
  </r>
  <r>
    <x v="621"/>
    <s v=""/>
    <x v="171"/>
    <n v="31538261"/>
  </r>
  <r>
    <x v="191"/>
    <s v="JAY-Z"/>
    <x v="103"/>
    <n v="31461888"/>
  </r>
  <r>
    <x v="10"/>
    <s v=""/>
    <x v="0"/>
    <n v="31446293"/>
  </r>
  <r>
    <x v="558"/>
    <s v=""/>
    <x v="449"/>
    <n v="31440045"/>
  </r>
  <r>
    <x v="54"/>
    <s v="KAROL G, Nicky Jam, Crissin, Totoy El Frio, Natan &amp; Shander"/>
    <x v="235"/>
    <n v="31437862"/>
  </r>
  <r>
    <x v="51"/>
    <s v="Sampha"/>
    <x v="526"/>
    <n v="31352437"/>
  </r>
  <r>
    <x v="311"/>
    <s v=""/>
    <x v="256"/>
    <n v="31333153"/>
  </r>
  <r>
    <x v="861"/>
    <s v=""/>
    <x v="660"/>
    <n v="31311395"/>
  </r>
  <r>
    <x v="79"/>
    <s v="21 Savage"/>
    <x v="132"/>
    <n v="31303877"/>
  </r>
  <r>
    <x v="862"/>
    <s v=""/>
    <x v="661"/>
    <n v="31294788"/>
  </r>
  <r>
    <x v="290"/>
    <s v="blackbear"/>
    <x v="0"/>
    <n v="31292493"/>
  </r>
  <r>
    <x v="40"/>
    <s v="SZA"/>
    <x v="32"/>
    <n v="31290845"/>
  </r>
  <r>
    <x v="0"/>
    <s v=""/>
    <x v="21"/>
    <n v="31261258"/>
  </r>
  <r>
    <x v="16"/>
    <s v="Luar La L"/>
    <x v="13"/>
    <n v="31249185"/>
  </r>
  <r>
    <x v="24"/>
    <s v=""/>
    <x v="23"/>
    <n v="31230172"/>
  </r>
  <r>
    <x v="96"/>
    <s v=""/>
    <x v="65"/>
    <n v="31228676"/>
  </r>
  <r>
    <x v="24"/>
    <s v=""/>
    <x v="23"/>
    <n v="31220010"/>
  </r>
  <r>
    <x v="270"/>
    <s v=""/>
    <x v="0"/>
    <n v="31210578"/>
  </r>
  <r>
    <x v="78"/>
    <s v=""/>
    <x v="63"/>
    <n v="31163655"/>
  </r>
  <r>
    <x v="863"/>
    <s v=""/>
    <x v="662"/>
    <n v="31160840"/>
  </r>
  <r>
    <x v="864"/>
    <s v="DJ Biel do Furduncinho, Bianca"/>
    <x v="663"/>
    <n v="31135935"/>
  </r>
  <r>
    <x v="203"/>
    <s v=""/>
    <x v="164"/>
    <n v="31100212"/>
  </r>
  <r>
    <x v="865"/>
    <s v=""/>
    <x v="322"/>
    <n v="31034767"/>
  </r>
  <r>
    <x v="42"/>
    <s v="Ed Sheeran"/>
    <x v="73"/>
    <n v="31032469"/>
  </r>
  <r>
    <x v="10"/>
    <s v="The Weeknd"/>
    <x v="155"/>
    <n v="31025716"/>
  </r>
  <r>
    <x v="172"/>
    <s v="The Puppini Sisters"/>
    <x v="141"/>
    <n v="30940928"/>
  </r>
  <r>
    <x v="10"/>
    <s v=""/>
    <x v="0"/>
    <n v="30900415"/>
  </r>
  <r>
    <x v="246"/>
    <s v="Post Malone"/>
    <x v="248"/>
    <n v="30880964"/>
  </r>
  <r>
    <x v="866"/>
    <s v="Polo G, Mozzy, Eminem"/>
    <x v="664"/>
    <n v="30876809"/>
  </r>
  <r>
    <x v="16"/>
    <s v=""/>
    <x v="13"/>
    <n v="30872249"/>
  </r>
  <r>
    <x v="391"/>
    <s v="Kanye West, Ty Dolla $ign"/>
    <x v="311"/>
    <n v="30865202"/>
  </r>
  <r>
    <x v="312"/>
    <s v="Kid Ink"/>
    <x v="33"/>
    <n v="30863304"/>
  </r>
  <r>
    <x v="17"/>
    <s v=""/>
    <x v="14"/>
    <n v="30850658"/>
  </r>
  <r>
    <x v="867"/>
    <s v="Wind &amp; Fire"/>
    <x v="135"/>
    <n v="30781291"/>
  </r>
  <r>
    <x v="467"/>
    <s v=""/>
    <x v="3"/>
    <n v="30724141"/>
  </r>
  <r>
    <x v="126"/>
    <s v=""/>
    <x v="103"/>
    <n v="30692689"/>
  </r>
  <r>
    <x v="4"/>
    <s v="ROSALÍA"/>
    <x v="3"/>
    <n v="30671166"/>
  </r>
  <r>
    <x v="53"/>
    <s v=""/>
    <x v="43"/>
    <n v="30670247"/>
  </r>
  <r>
    <x v="868"/>
    <s v=""/>
    <x v="665"/>
    <n v="30668813"/>
  </r>
  <r>
    <x v="24"/>
    <s v=""/>
    <x v="23"/>
    <n v="30667539"/>
  </r>
  <r>
    <x v="16"/>
    <s v="Nicky Jam"/>
    <x v="13"/>
    <n v="30662441"/>
  </r>
  <r>
    <x v="869"/>
    <s v="21 Savage, Tyler, The Creator"/>
    <x v="3"/>
    <n v="30648956"/>
  </r>
  <r>
    <x v="410"/>
    <s v=""/>
    <x v="325"/>
    <n v="30638992"/>
  </r>
  <r>
    <x v="24"/>
    <s v=""/>
    <x v="23"/>
    <n v="30620722"/>
  </r>
  <r>
    <x v="16"/>
    <s v=""/>
    <x v="13"/>
    <n v="30617336"/>
  </r>
  <r>
    <x v="21"/>
    <s v="Kygo"/>
    <x v="18"/>
    <n v="30603236"/>
  </r>
  <r>
    <x v="857"/>
    <s v="Samra, LEA"/>
    <x v="624"/>
    <n v="30593084"/>
  </r>
  <r>
    <x v="870"/>
    <s v=""/>
    <x v="666"/>
    <n v="30565436"/>
  </r>
  <r>
    <x v="19"/>
    <s v=""/>
    <x v="46"/>
    <n v="30561552"/>
  </r>
  <r>
    <x v="59"/>
    <s v="Migos"/>
    <x v="48"/>
    <n v="30544335"/>
  </r>
  <r>
    <x v="871"/>
    <s v=""/>
    <x v="319"/>
    <n v="30540027"/>
  </r>
  <r>
    <x v="872"/>
    <s v=""/>
    <x v="667"/>
    <n v="30523915"/>
  </r>
  <r>
    <x v="1"/>
    <s v="Yebba"/>
    <x v="1"/>
    <n v="30508857"/>
  </r>
  <r>
    <x v="873"/>
    <s v=""/>
    <x v="28"/>
    <n v="30480459"/>
  </r>
  <r>
    <x v="0"/>
    <s v="Gesaffelstein"/>
    <x v="21"/>
    <n v="30445565"/>
  </r>
  <r>
    <x v="529"/>
    <s v=""/>
    <x v="428"/>
    <n v="30418198"/>
  </r>
  <r>
    <x v="874"/>
    <s v=""/>
    <x v="376"/>
    <n v="30378839"/>
  </r>
  <r>
    <x v="276"/>
    <s v=""/>
    <x v="3"/>
    <n v="30373370"/>
  </r>
  <r>
    <x v="260"/>
    <s v=""/>
    <x v="15"/>
    <n v="30358327"/>
  </r>
  <r>
    <x v="16"/>
    <s v="Anuel AA"/>
    <x v="13"/>
    <n v="30339254"/>
  </r>
  <r>
    <x v="31"/>
    <s v=""/>
    <x v="3"/>
    <n v="30317791"/>
  </r>
  <r>
    <x v="24"/>
    <s v=""/>
    <x v="23"/>
    <n v="30311105"/>
  </r>
  <r>
    <x v="97"/>
    <s v="Sech"/>
    <x v="78"/>
    <n v="30290064"/>
  </r>
  <r>
    <x v="396"/>
    <s v=""/>
    <x v="315"/>
    <n v="30285438"/>
  </r>
  <r>
    <x v="261"/>
    <s v=""/>
    <x v="668"/>
    <n v="30267374"/>
  </r>
  <r>
    <x v="181"/>
    <s v="Dean Lewis"/>
    <x v="76"/>
    <n v="30169252"/>
  </r>
  <r>
    <x v="875"/>
    <s v="Drake"/>
    <x v="556"/>
    <n v="30139122"/>
  </r>
  <r>
    <x v="876"/>
    <s v=""/>
    <x v="669"/>
    <n v="30087242"/>
  </r>
  <r>
    <x v="111"/>
    <s v="The Creator"/>
    <x v="3"/>
    <n v="30086234"/>
  </r>
  <r>
    <x v="224"/>
    <s v="Sandro Cavazza"/>
    <x v="180"/>
    <n v="30070260"/>
  </r>
  <r>
    <x v="877"/>
    <s v="Rihanna, Drake"/>
    <x v="670"/>
    <n v="30069267"/>
  </r>
  <r>
    <x v="699"/>
    <s v=""/>
    <x v="550"/>
    <n v="30041039"/>
  </r>
  <r>
    <x v="51"/>
    <s v="Travis Scott"/>
    <x v="191"/>
    <n v="30031121"/>
  </r>
  <r>
    <x v="178"/>
    <s v=""/>
    <x v="85"/>
    <n v="30022736"/>
  </r>
  <r>
    <x v="24"/>
    <s v=""/>
    <x v="23"/>
    <n v="30009639"/>
  </r>
  <r>
    <x v="142"/>
    <s v="Anne-Marie"/>
    <x v="117"/>
    <n v="29948730"/>
  </r>
  <r>
    <x v="701"/>
    <s v="MC Mari"/>
    <x v="319"/>
    <n v="29943448"/>
  </r>
  <r>
    <x v="50"/>
    <s v="Anuel AA, J Balvin"/>
    <x v="38"/>
    <n v="29901654"/>
  </r>
  <r>
    <x v="59"/>
    <s v="21 Savage"/>
    <x v="48"/>
    <n v="29888896"/>
  </r>
  <r>
    <x v="85"/>
    <s v="Bipolar Sunshine"/>
    <x v="209"/>
    <n v="29887071"/>
  </r>
  <r>
    <x v="377"/>
    <s v=""/>
    <x v="671"/>
    <n v="29852881"/>
  </r>
  <r>
    <x v="254"/>
    <s v="London On Da Track, Roddy Ricch, Gunna"/>
    <x v="208"/>
    <n v="29799004"/>
  </r>
  <r>
    <x v="878"/>
    <s v=""/>
    <x v="82"/>
    <n v="29777746"/>
  </r>
  <r>
    <x v="15"/>
    <s v="The Weeknd, Travis Scott, Game of Thrones"/>
    <x v="3"/>
    <n v="29772405"/>
  </r>
  <r>
    <x v="79"/>
    <s v=""/>
    <x v="79"/>
    <n v="29742580"/>
  </r>
  <r>
    <x v="121"/>
    <s v="Chelsea Cutler"/>
    <x v="98"/>
    <n v="29733764"/>
  </r>
  <r>
    <x v="91"/>
    <s v=""/>
    <x v="74"/>
    <n v="29685108"/>
  </r>
  <r>
    <x v="142"/>
    <s v=""/>
    <x v="117"/>
    <n v="29683969"/>
  </r>
  <r>
    <x v="879"/>
    <s v=""/>
    <x v="0"/>
    <n v="29667692"/>
  </r>
  <r>
    <x v="880"/>
    <s v=""/>
    <x v="672"/>
    <n v="29604714"/>
  </r>
  <r>
    <x v="79"/>
    <s v=""/>
    <x v="71"/>
    <n v="29602884"/>
  </r>
  <r>
    <x v="79"/>
    <s v="Future"/>
    <x v="64"/>
    <n v="29579846"/>
  </r>
  <r>
    <x v="881"/>
    <s v=""/>
    <x v="673"/>
    <n v="29565841"/>
  </r>
  <r>
    <x v="611"/>
    <s v="Becky G"/>
    <x v="99"/>
    <n v="29560090"/>
  </r>
  <r>
    <x v="295"/>
    <s v="Lenny Tavárez"/>
    <x v="203"/>
    <n v="29555545"/>
  </r>
  <r>
    <x v="158"/>
    <s v="Kendrick Lamar"/>
    <x v="129"/>
    <n v="29541988"/>
  </r>
  <r>
    <x v="191"/>
    <s v=""/>
    <x v="395"/>
    <n v="29522506"/>
  </r>
  <r>
    <x v="882"/>
    <s v="Hallie Coggins"/>
    <x v="674"/>
    <n v="29492607"/>
  </r>
  <r>
    <x v="79"/>
    <s v="Sampha"/>
    <x v="79"/>
    <n v="29491962"/>
  </r>
  <r>
    <x v="857"/>
    <s v=""/>
    <x v="675"/>
    <n v="29470444"/>
  </r>
  <r>
    <x v="0"/>
    <s v="Gesaffelstein"/>
    <x v="21"/>
    <n v="29467796"/>
  </r>
  <r>
    <x v="57"/>
    <s v=""/>
    <x v="8"/>
    <n v="29368120"/>
  </r>
  <r>
    <x v="38"/>
    <s v=""/>
    <x v="30"/>
    <n v="29366336"/>
  </r>
  <r>
    <x v="883"/>
    <s v=""/>
    <x v="135"/>
    <n v="29347652"/>
  </r>
  <r>
    <x v="658"/>
    <s v=""/>
    <x v="350"/>
    <n v="29347633"/>
  </r>
  <r>
    <x v="19"/>
    <s v=""/>
    <x v="16"/>
    <n v="29303353"/>
  </r>
  <r>
    <x v="80"/>
    <s v="Bad Bunny, Rvssian"/>
    <x v="65"/>
    <n v="29288131"/>
  </r>
  <r>
    <x v="13"/>
    <s v="Zedd"/>
    <x v="10"/>
    <n v="29285712"/>
  </r>
  <r>
    <x v="10"/>
    <s v=""/>
    <x v="0"/>
    <n v="29285571"/>
  </r>
  <r>
    <x v="884"/>
    <s v="Post Malone"/>
    <x v="676"/>
    <n v="29235093"/>
  </r>
  <r>
    <x v="885"/>
    <s v="FKA twigs, Skrillex, Kanye West"/>
    <x v="28"/>
    <n v="29221189"/>
  </r>
  <r>
    <x v="4"/>
    <s v=""/>
    <x v="8"/>
    <n v="29163483"/>
  </r>
  <r>
    <x v="213"/>
    <s v="Ty Dolla $ign"/>
    <x v="15"/>
    <n v="29133382"/>
  </r>
  <r>
    <x v="886"/>
    <s v=""/>
    <x v="677"/>
    <n v="29116081"/>
  </r>
  <r>
    <x v="887"/>
    <s v=""/>
    <x v="82"/>
    <n v="29094254"/>
  </r>
  <r>
    <x v="409"/>
    <s v="Super Subu"/>
    <x v="678"/>
    <n v="29086220"/>
  </r>
  <r>
    <x v="65"/>
    <s v=""/>
    <x v="51"/>
    <n v="29060513"/>
  </r>
  <r>
    <x v="102"/>
    <s v=""/>
    <x v="84"/>
    <n v="29048390"/>
  </r>
  <r>
    <x v="645"/>
    <s v=""/>
    <x v="513"/>
    <n v="28998160"/>
  </r>
  <r>
    <x v="888"/>
    <s v=""/>
    <x v="679"/>
    <n v="28990428"/>
  </r>
  <r>
    <x v="329"/>
    <s v="Yo Gotti, YBN Nahmir"/>
    <x v="263"/>
    <n v="28985911"/>
  </r>
  <r>
    <x v="889"/>
    <s v=""/>
    <x v="680"/>
    <n v="28983453"/>
  </r>
  <r>
    <x v="24"/>
    <s v=""/>
    <x v="23"/>
    <n v="28962095"/>
  </r>
  <r>
    <x v="0"/>
    <s v=""/>
    <x v="112"/>
    <n v="28957091"/>
  </r>
  <r>
    <x v="338"/>
    <s v="El Alfa"/>
    <x v="65"/>
    <n v="28949391"/>
  </r>
  <r>
    <x v="10"/>
    <s v=""/>
    <x v="0"/>
    <n v="28946369"/>
  </r>
  <r>
    <x v="262"/>
    <s v=""/>
    <x v="49"/>
    <n v="28940780"/>
  </r>
  <r>
    <x v="186"/>
    <s v="Travis Scott"/>
    <x v="194"/>
    <n v="28937380"/>
  </r>
  <r>
    <x v="24"/>
    <s v=""/>
    <x v="23"/>
    <n v="28936583"/>
  </r>
  <r>
    <x v="890"/>
    <s v=""/>
    <x v="191"/>
    <n v="28914499"/>
  </r>
  <r>
    <x v="776"/>
    <s v="French Montana, Lil Pump, Zhavia"/>
    <x v="3"/>
    <n v="28911784"/>
  </r>
  <r>
    <x v="112"/>
    <s v=""/>
    <x v="28"/>
    <n v="28892308"/>
  </r>
  <r>
    <x v="0"/>
    <s v=""/>
    <x v="0"/>
    <n v="28857504"/>
  </r>
  <r>
    <x v="891"/>
    <s v="Menor MC, MC GP, Vulgo FK"/>
    <x v="681"/>
    <n v="28847840"/>
  </r>
  <r>
    <x v="279"/>
    <s v=""/>
    <x v="231"/>
    <n v="28838614"/>
  </r>
  <r>
    <x v="416"/>
    <s v="Offset, Moneybagg Yo"/>
    <x v="3"/>
    <n v="28824205"/>
  </r>
  <r>
    <x v="79"/>
    <s v=""/>
    <x v="71"/>
    <n v="28822364"/>
  </r>
  <r>
    <x v="19"/>
    <s v=""/>
    <x v="46"/>
    <n v="28806766"/>
  </r>
  <r>
    <x v="180"/>
    <s v="Peso Pluma, Gabito Ballesteros"/>
    <x v="66"/>
    <n v="28800890"/>
  </r>
  <r>
    <x v="24"/>
    <s v=""/>
    <x v="41"/>
    <n v="28795069"/>
  </r>
  <r>
    <x v="103"/>
    <s v="Sia"/>
    <x v="56"/>
    <n v="28748134"/>
  </r>
  <r>
    <x v="16"/>
    <s v=""/>
    <x v="13"/>
    <n v="28743249"/>
  </r>
  <r>
    <x v="892"/>
    <s v=""/>
    <x v="213"/>
    <n v="28735435"/>
  </r>
  <r>
    <x v="79"/>
    <s v=""/>
    <x v="79"/>
    <n v="28724346"/>
  </r>
  <r>
    <x v="52"/>
    <s v=""/>
    <x v="463"/>
    <n v="28717244"/>
  </r>
  <r>
    <x v="839"/>
    <s v=""/>
    <x v="647"/>
    <n v="28651870"/>
  </r>
  <r>
    <x v="893"/>
    <s v=""/>
    <x v="20"/>
    <n v="28628938"/>
  </r>
  <r>
    <x v="767"/>
    <s v="Selena Gomez, Tory Lanez"/>
    <x v="593"/>
    <n v="28624678"/>
  </r>
  <r>
    <x v="42"/>
    <s v=""/>
    <x v="34"/>
    <n v="28620033"/>
  </r>
  <r>
    <x v="894"/>
    <s v="Nicky Jam, Farruko"/>
    <x v="682"/>
    <n v="28584706"/>
  </r>
  <r>
    <x v="871"/>
    <s v=""/>
    <x v="319"/>
    <n v="28552161"/>
  </r>
  <r>
    <x v="54"/>
    <s v="Khalid"/>
    <x v="235"/>
    <n v="28536016"/>
  </r>
  <r>
    <x v="27"/>
    <s v="Quavo"/>
    <x v="24"/>
    <n v="28509534"/>
  </r>
  <r>
    <x v="116"/>
    <s v=""/>
    <x v="20"/>
    <n v="28458613"/>
  </r>
  <r>
    <x v="24"/>
    <s v=""/>
    <x v="23"/>
    <n v="28441858"/>
  </r>
  <r>
    <x v="103"/>
    <s v=""/>
    <x v="56"/>
    <n v="28433574"/>
  </r>
  <r>
    <x v="24"/>
    <s v=""/>
    <x v="41"/>
    <n v="28429113"/>
  </r>
  <r>
    <x v="51"/>
    <s v="Blxst, Amanda Reifer"/>
    <x v="526"/>
    <n v="28421547"/>
  </r>
  <r>
    <x v="785"/>
    <s v=""/>
    <x v="683"/>
    <n v="28369221"/>
  </r>
  <r>
    <x v="135"/>
    <s v=""/>
    <x v="489"/>
    <n v="28362414"/>
  </r>
  <r>
    <x v="69"/>
    <s v=""/>
    <x v="55"/>
    <n v="28348786"/>
  </r>
  <r>
    <x v="153"/>
    <s v="The War And Treaty"/>
    <x v="15"/>
    <n v="28348774"/>
  </r>
  <r>
    <x v="327"/>
    <s v=""/>
    <x v="49"/>
    <n v="28328122"/>
  </r>
  <r>
    <x v="861"/>
    <s v=""/>
    <x v="660"/>
    <n v="28294074"/>
  </r>
  <r>
    <x v="303"/>
    <s v=""/>
    <x v="28"/>
    <n v="28281848"/>
  </r>
  <r>
    <x v="79"/>
    <s v=""/>
    <x v="71"/>
    <n v="28243964"/>
  </r>
  <r>
    <x v="605"/>
    <s v="Travis Scott"/>
    <x v="543"/>
    <n v="28241975"/>
  </r>
  <r>
    <x v="133"/>
    <s v="SAIKO"/>
    <x v="108"/>
    <n v="28171042"/>
  </r>
  <r>
    <x v="23"/>
    <s v="Residente"/>
    <x v="22"/>
    <n v="28113655"/>
  </r>
  <r>
    <x v="172"/>
    <s v="Shania Twain"/>
    <x v="141"/>
    <n v="28105034"/>
  </r>
  <r>
    <x v="155"/>
    <s v=""/>
    <x v="127"/>
    <n v="28095888"/>
  </r>
  <r>
    <x v="895"/>
    <s v=""/>
    <x v="489"/>
    <n v="28084478"/>
  </r>
  <r>
    <x v="294"/>
    <s v="Myke Towers"/>
    <x v="13"/>
    <n v="28075943"/>
  </r>
  <r>
    <x v="135"/>
    <s v=""/>
    <x v="489"/>
    <n v="28072743"/>
  </r>
  <r>
    <x v="56"/>
    <s v=""/>
    <x v="28"/>
    <n v="28027449"/>
  </r>
  <r>
    <x v="896"/>
    <s v=""/>
    <x v="684"/>
    <n v="28022954"/>
  </r>
  <r>
    <x v="52"/>
    <s v=""/>
    <x v="140"/>
    <n v="27997415"/>
  </r>
  <r>
    <x v="142"/>
    <s v=""/>
    <x v="117"/>
    <n v="27984186"/>
  </r>
  <r>
    <x v="633"/>
    <s v="Travis Scott"/>
    <x v="0"/>
    <n v="27977667"/>
  </r>
  <r>
    <x v="330"/>
    <s v=""/>
    <x v="264"/>
    <n v="27953559"/>
  </r>
  <r>
    <x v="897"/>
    <s v="DJ Ws da Igrejinha, SMU, Triz, Mc Menor Thalis"/>
    <x v="685"/>
    <n v="27916960"/>
  </r>
  <r>
    <x v="126"/>
    <s v="Eminem"/>
    <x v="103"/>
    <n v="27894553"/>
  </r>
  <r>
    <x v="79"/>
    <s v="21 Savage"/>
    <x v="132"/>
    <n v="27890039"/>
  </r>
  <r>
    <x v="25"/>
    <s v=""/>
    <x v="20"/>
    <n v="27886988"/>
  </r>
  <r>
    <x v="10"/>
    <s v="Ozzy Osbourne, Travis Scott"/>
    <x v="0"/>
    <n v="27875018"/>
  </r>
  <r>
    <x v="885"/>
    <s v="Post Malone"/>
    <x v="28"/>
    <n v="27874770"/>
  </r>
  <r>
    <x v="14"/>
    <s v=""/>
    <x v="52"/>
    <n v="27847717"/>
  </r>
  <r>
    <x v="898"/>
    <s v=""/>
    <x v="3"/>
    <n v="27823356"/>
  </r>
  <r>
    <x v="329"/>
    <s v="Halsey"/>
    <x v="263"/>
    <n v="27820020"/>
  </r>
  <r>
    <x v="899"/>
    <s v="Capital Bra"/>
    <x v="624"/>
    <n v="27786447"/>
  </r>
  <r>
    <x v="25"/>
    <s v="Selena Gomez"/>
    <x v="20"/>
    <n v="27786158"/>
  </r>
  <r>
    <x v="70"/>
    <s v=""/>
    <x v="56"/>
    <n v="27761244"/>
  </r>
  <r>
    <x v="24"/>
    <s v=""/>
    <x v="23"/>
    <n v="27721056"/>
  </r>
  <r>
    <x v="32"/>
    <s v=""/>
    <x v="102"/>
    <n v="27712525"/>
  </r>
  <r>
    <x v="547"/>
    <s v=""/>
    <x v="440"/>
    <n v="27688087"/>
  </r>
  <r>
    <x v="28"/>
    <s v=""/>
    <x v="0"/>
    <n v="27666920"/>
  </r>
  <r>
    <x v="21"/>
    <s v="ILLENIUM, Lennon Stella"/>
    <x v="18"/>
    <n v="27645681"/>
  </r>
  <r>
    <x v="900"/>
    <s v="KayBlack, Wall Hein"/>
    <x v="319"/>
    <n v="27641237"/>
  </r>
  <r>
    <x v="7"/>
    <s v="Miley Cyrus"/>
    <x v="3"/>
    <n v="27573502"/>
  </r>
  <r>
    <x v="730"/>
    <s v="IU"/>
    <x v="56"/>
    <n v="27563061"/>
  </r>
  <r>
    <x v="79"/>
    <s v=""/>
    <x v="79"/>
    <n v="27542916"/>
  </r>
  <r>
    <x v="329"/>
    <s v="Bebe Rexha"/>
    <x v="263"/>
    <n v="27541035"/>
  </r>
  <r>
    <x v="88"/>
    <s v=""/>
    <x v="51"/>
    <n v="27523302"/>
  </r>
  <r>
    <x v="901"/>
    <s v=""/>
    <x v="287"/>
    <n v="27508768"/>
  </r>
  <r>
    <x v="268"/>
    <s v="Lunay, Lenny Tavárez, Juhn, Beéle"/>
    <x v="65"/>
    <n v="27501725"/>
  </r>
  <r>
    <x v="32"/>
    <s v=""/>
    <x v="102"/>
    <n v="27488187"/>
  </r>
  <r>
    <x v="42"/>
    <s v=""/>
    <x v="34"/>
    <n v="27454305"/>
  </r>
  <r>
    <x v="699"/>
    <s v=""/>
    <x v="550"/>
    <n v="27432470"/>
  </r>
  <r>
    <x v="861"/>
    <s v=""/>
    <x v="660"/>
    <n v="27431208"/>
  </r>
  <r>
    <x v="590"/>
    <s v="Burna Boy, Ed Sheeran"/>
    <x v="1"/>
    <n v="27419873"/>
  </r>
  <r>
    <x v="902"/>
    <s v=""/>
    <x v="686"/>
    <n v="27419781"/>
  </r>
  <r>
    <x v="903"/>
    <s v=""/>
    <x v="687"/>
    <n v="27399410"/>
  </r>
  <r>
    <x v="522"/>
    <s v="Vitor Fernandes"/>
    <x v="419"/>
    <n v="27387336"/>
  </r>
  <r>
    <x v="224"/>
    <s v=""/>
    <x v="180"/>
    <n v="27383432"/>
  </r>
  <r>
    <x v="486"/>
    <s v=""/>
    <x v="385"/>
    <n v="27379233"/>
  </r>
  <r>
    <x v="904"/>
    <s v="Lunay, Luar La L"/>
    <x v="688"/>
    <n v="27374075"/>
  </r>
  <r>
    <x v="327"/>
    <s v=""/>
    <x v="49"/>
    <n v="27366774"/>
  </r>
  <r>
    <x v="24"/>
    <s v=""/>
    <x v="23"/>
    <n v="27342800"/>
  </r>
  <r>
    <x v="28"/>
    <s v="The Weeknd"/>
    <x v="0"/>
    <n v="27305333"/>
  </r>
  <r>
    <x v="699"/>
    <s v=""/>
    <x v="550"/>
    <n v="27296384"/>
  </r>
  <r>
    <x v="261"/>
    <s v=""/>
    <x v="668"/>
    <n v="27260317"/>
  </r>
  <r>
    <x v="80"/>
    <s v="Ky-Mani Marley"/>
    <x v="65"/>
    <n v="27259259"/>
  </r>
  <r>
    <x v="473"/>
    <s v=""/>
    <x v="375"/>
    <n v="27245926"/>
  </r>
  <r>
    <x v="0"/>
    <s v=""/>
    <x v="21"/>
    <n v="27228378"/>
  </r>
  <r>
    <x v="343"/>
    <s v=""/>
    <x v="49"/>
    <n v="27221859"/>
  </r>
  <r>
    <x v="127"/>
    <s v="Doja Cat"/>
    <x v="689"/>
    <n v="27165327"/>
  </r>
  <r>
    <x v="19"/>
    <s v=""/>
    <x v="16"/>
    <n v="27133645"/>
  </r>
  <r>
    <x v="8"/>
    <s v="Arcane, League of Legends"/>
    <x v="229"/>
    <n v="27128557"/>
  </r>
  <r>
    <x v="104"/>
    <s v="SZA"/>
    <x v="86"/>
    <n v="27119360"/>
  </r>
  <r>
    <x v="547"/>
    <s v=""/>
    <x v="440"/>
    <n v="27110134"/>
  </r>
  <r>
    <x v="21"/>
    <s v="5 Seconds of Summer"/>
    <x v="18"/>
    <n v="27090948"/>
  </r>
  <r>
    <x v="417"/>
    <s v="Kendrick Lamar"/>
    <x v="3"/>
    <n v="27074865"/>
  </r>
  <r>
    <x v="108"/>
    <s v=""/>
    <x v="3"/>
    <n v="27054002"/>
  </r>
  <r>
    <x v="28"/>
    <s v=""/>
    <x v="0"/>
    <n v="27015821"/>
  </r>
  <r>
    <x v="905"/>
    <s v=""/>
    <x v="62"/>
    <n v="26972816"/>
  </r>
  <r>
    <x v="83"/>
    <s v="Gunna, Don Toliver, Lil Uzi Vert"/>
    <x v="690"/>
    <n v="26894046"/>
  </r>
  <r>
    <x v="91"/>
    <s v=""/>
    <x v="74"/>
    <n v="26888568"/>
  </r>
  <r>
    <x v="27"/>
    <s v=""/>
    <x v="24"/>
    <n v="26881540"/>
  </r>
  <r>
    <x v="32"/>
    <s v=""/>
    <x v="102"/>
    <n v="26834182"/>
  </r>
  <r>
    <x v="369"/>
    <s v=""/>
    <x v="287"/>
    <n v="26798884"/>
  </r>
  <r>
    <x v="0"/>
    <s v=""/>
    <x v="112"/>
    <n v="26786834"/>
  </r>
  <r>
    <x v="246"/>
    <s v=""/>
    <x v="198"/>
    <n v="26754821"/>
  </r>
  <r>
    <x v="178"/>
    <s v=""/>
    <x v="85"/>
    <n v="26734312"/>
  </r>
  <r>
    <x v="672"/>
    <s v="Felix Jaehn, Captain Cuts, Georgia Ku"/>
    <x v="180"/>
    <n v="26699509"/>
  </r>
  <r>
    <x v="121"/>
    <s v="Valerie Broussard"/>
    <x v="98"/>
    <n v="26692731"/>
  </r>
  <r>
    <x v="79"/>
    <s v="Static Major, Ty Dolla $ign"/>
    <x v="71"/>
    <n v="26692288"/>
  </r>
  <r>
    <x v="50"/>
    <s v="Quevedo"/>
    <x v="61"/>
    <n v="26674770"/>
  </r>
  <r>
    <x v="906"/>
    <s v="MC Rick"/>
    <x v="691"/>
    <n v="26672289"/>
  </r>
  <r>
    <x v="391"/>
    <s v="Kanye West, Ty Dolla $ign"/>
    <x v="311"/>
    <n v="26623425"/>
  </r>
  <r>
    <x v="0"/>
    <s v=""/>
    <x v="112"/>
    <n v="26610944"/>
  </r>
  <r>
    <x v="24"/>
    <s v=""/>
    <x v="41"/>
    <n v="26559495"/>
  </r>
  <r>
    <x v="873"/>
    <s v="Macklemore"/>
    <x v="28"/>
    <n v="26536605"/>
  </r>
  <r>
    <x v="394"/>
    <s v="Swae Lee, Slim Jxmmi"/>
    <x v="313"/>
    <n v="26535152"/>
  </r>
  <r>
    <x v="907"/>
    <s v=""/>
    <x v="692"/>
    <n v="26530388"/>
  </r>
  <r>
    <x v="908"/>
    <s v="Drake"/>
    <x v="454"/>
    <n v="26529314"/>
  </r>
  <r>
    <x v="312"/>
    <s v=""/>
    <x v="33"/>
    <n v="26527052"/>
  </r>
  <r>
    <x v="121"/>
    <s v="Avicii, Sandro Cavazza"/>
    <x v="180"/>
    <n v="26522830"/>
  </r>
  <r>
    <x v="28"/>
    <s v=""/>
    <x v="0"/>
    <n v="26456966"/>
  </r>
  <r>
    <x v="325"/>
    <s v="Eminem"/>
    <x v="261"/>
    <n v="26439946"/>
  </r>
  <r>
    <x v="16"/>
    <s v=""/>
    <x v="13"/>
    <n v="26436701"/>
  </r>
  <r>
    <x v="596"/>
    <s v=""/>
    <x v="28"/>
    <n v="26385633"/>
  </r>
  <r>
    <x v="67"/>
    <s v=""/>
    <x v="54"/>
    <n v="26370192"/>
  </r>
  <r>
    <x v="106"/>
    <s v=""/>
    <x v="87"/>
    <n v="26354963"/>
  </r>
  <r>
    <x v="51"/>
    <s v=""/>
    <x v="34"/>
    <n v="26319111"/>
  </r>
  <r>
    <x v="909"/>
    <s v=""/>
    <x v="131"/>
    <n v="26315894"/>
  </r>
  <r>
    <x v="910"/>
    <s v=""/>
    <x v="119"/>
    <n v="26306117"/>
  </r>
  <r>
    <x v="13"/>
    <s v=""/>
    <x v="10"/>
    <n v="26271574"/>
  </r>
  <r>
    <x v="15"/>
    <s v=""/>
    <x v="12"/>
    <n v="26199622"/>
  </r>
  <r>
    <x v="32"/>
    <s v=""/>
    <x v="102"/>
    <n v="26161394"/>
  </r>
  <r>
    <x v="21"/>
    <s v=""/>
    <x v="18"/>
    <n v="26153263"/>
  </r>
  <r>
    <x v="10"/>
    <s v="Ty Dolla $ign"/>
    <x v="0"/>
    <n v="26119695"/>
  </r>
  <r>
    <x v="553"/>
    <s v=""/>
    <x v="445"/>
    <n v="26113305"/>
  </r>
  <r>
    <x v="24"/>
    <s v=""/>
    <x v="23"/>
    <n v="26109480"/>
  </r>
  <r>
    <x v="911"/>
    <s v="Youjeen"/>
    <x v="56"/>
    <n v="26108329"/>
  </r>
  <r>
    <x v="912"/>
    <s v=""/>
    <x v="693"/>
    <n v="26056111"/>
  </r>
  <r>
    <x v="739"/>
    <s v=""/>
    <x v="572"/>
    <n v="26048591"/>
  </r>
  <r>
    <x v="47"/>
    <s v=""/>
    <x v="3"/>
    <n v="26032887"/>
  </r>
  <r>
    <x v="817"/>
    <s v="Trippie Redd"/>
    <x v="248"/>
    <n v="26007221"/>
  </r>
  <r>
    <x v="27"/>
    <s v="The Kid LAROI"/>
    <x v="24"/>
    <n v="25976899"/>
  </r>
  <r>
    <x v="52"/>
    <s v=""/>
    <x v="140"/>
    <n v="25943946"/>
  </r>
  <r>
    <x v="17"/>
    <s v=""/>
    <x v="14"/>
    <n v="25901986"/>
  </r>
  <r>
    <x v="0"/>
    <s v=""/>
    <x v="21"/>
    <n v="25868567"/>
  </r>
  <r>
    <x v="10"/>
    <s v="DaBaby"/>
    <x v="0"/>
    <n v="25861671"/>
  </r>
  <r>
    <x v="913"/>
    <s v=""/>
    <x v="694"/>
    <n v="25854909"/>
  </r>
  <r>
    <x v="326"/>
    <s v=""/>
    <x v="262"/>
    <n v="25790268"/>
  </r>
  <r>
    <x v="579"/>
    <s v="Drake, Quavo"/>
    <x v="103"/>
    <n v="25780677"/>
  </r>
  <r>
    <x v="373"/>
    <s v="Travis Barker"/>
    <x v="245"/>
    <n v="25777374"/>
  </r>
  <r>
    <x v="208"/>
    <s v="Gunna"/>
    <x v="169"/>
    <n v="25759346"/>
  </r>
  <r>
    <x v="494"/>
    <s v=""/>
    <x v="391"/>
    <n v="25759038"/>
  </r>
  <r>
    <x v="15"/>
    <s v=""/>
    <x v="12"/>
    <n v="25757483"/>
  </r>
  <r>
    <x v="81"/>
    <s v=""/>
    <x v="173"/>
    <n v="25732307"/>
  </r>
  <r>
    <x v="56"/>
    <s v=""/>
    <x v="28"/>
    <n v="25713962"/>
  </r>
  <r>
    <x v="103"/>
    <s v=""/>
    <x v="56"/>
    <n v="25708871"/>
  </r>
  <r>
    <x v="673"/>
    <s v="Knox Fortune"/>
    <x v="527"/>
    <n v="25689612"/>
  </r>
  <r>
    <x v="10"/>
    <s v="Roddy Ricch, Tyga"/>
    <x v="0"/>
    <n v="25683682"/>
  </r>
  <r>
    <x v="28"/>
    <s v=""/>
    <x v="0"/>
    <n v="25640457"/>
  </r>
  <r>
    <x v="636"/>
    <s v="Keala Settle, Daniel Everidge, Zendaya, The Greatest Showman Ensemble"/>
    <x v="28"/>
    <n v="25631293"/>
  </r>
  <r>
    <x v="271"/>
    <s v=""/>
    <x v="221"/>
    <n v="25618149"/>
  </r>
  <r>
    <x v="721"/>
    <s v="Michael Bublé"/>
    <x v="15"/>
    <n v="25564107"/>
  </r>
  <r>
    <x v="24"/>
    <s v=""/>
    <x v="41"/>
    <n v="25507409"/>
  </r>
  <r>
    <x v="13"/>
    <s v="Julia Michaels"/>
    <x v="10"/>
    <n v="25501850"/>
  </r>
  <r>
    <x v="59"/>
    <s v="SZA"/>
    <x v="48"/>
    <n v="25469350"/>
  </r>
  <r>
    <x v="914"/>
    <s v=""/>
    <x v="695"/>
    <n v="25442203"/>
  </r>
  <r>
    <x v="23"/>
    <s v="Duki, Nicki Nicole"/>
    <x v="22"/>
    <n v="25442176"/>
  </r>
  <r>
    <x v="313"/>
    <s v=""/>
    <x v="15"/>
    <n v="25433856"/>
  </r>
  <r>
    <x v="350"/>
    <s v="Little Mix"/>
    <x v="65"/>
    <n v="25419835"/>
  </r>
  <r>
    <x v="186"/>
    <s v="Travis Scott"/>
    <x v="194"/>
    <n v="25412152"/>
  </r>
  <r>
    <x v="21"/>
    <s v="Kelsea Ballerini"/>
    <x v="18"/>
    <n v="25386327"/>
  </r>
  <r>
    <x v="19"/>
    <s v="James Blake, 21 Savage"/>
    <x v="46"/>
    <n v="25385397"/>
  </r>
  <r>
    <x v="190"/>
    <s v="Feid"/>
    <x v="65"/>
    <n v="25378032"/>
  </r>
  <r>
    <x v="36"/>
    <s v="Travis Scott"/>
    <x v="0"/>
    <n v="25369972"/>
  </r>
  <r>
    <x v="336"/>
    <s v=""/>
    <x v="3"/>
    <n v="25367663"/>
  </r>
  <r>
    <x v="286"/>
    <s v=""/>
    <x v="10"/>
    <n v="25355815"/>
  </r>
  <r>
    <x v="915"/>
    <s v="TINI"/>
    <x v="65"/>
    <n v="25317993"/>
  </r>
  <r>
    <x v="556"/>
    <s v="Tiësto, Dido, W&amp;W, Dimitri Vegas, Like Mike"/>
    <x v="244"/>
    <n v="25310953"/>
  </r>
  <r>
    <x v="916"/>
    <s v=""/>
    <x v="696"/>
    <n v="25298097"/>
  </r>
  <r>
    <x v="917"/>
    <s v="Madison Beer, (G)I-DLE, Jaira Burns, League of Legends"/>
    <x v="697"/>
    <n v="25295399"/>
  </r>
  <r>
    <x v="376"/>
    <s v="BTS"/>
    <x v="293"/>
    <n v="25287275"/>
  </r>
  <r>
    <x v="58"/>
    <s v=""/>
    <x v="47"/>
    <n v="25281942"/>
  </r>
  <r>
    <x v="16"/>
    <s v="YOVNGCHIMI"/>
    <x v="13"/>
    <n v="25261380"/>
  </r>
  <r>
    <x v="515"/>
    <s v="DaBaby"/>
    <x v="582"/>
    <n v="25239836"/>
  </r>
  <r>
    <x v="79"/>
    <s v=""/>
    <x v="64"/>
    <n v="25221967"/>
  </r>
  <r>
    <x v="186"/>
    <s v=""/>
    <x v="194"/>
    <n v="25202831"/>
  </r>
  <r>
    <x v="51"/>
    <s v=""/>
    <x v="526"/>
    <n v="25177462"/>
  </r>
  <r>
    <x v="79"/>
    <s v=""/>
    <x v="71"/>
    <n v="25128026"/>
  </r>
  <r>
    <x v="918"/>
    <s v="A$AP Rocky"/>
    <x v="5"/>
    <n v="25116893"/>
  </r>
  <r>
    <x v="24"/>
    <s v="Ice Spice"/>
    <x v="23"/>
    <n v="25108761"/>
  </r>
  <r>
    <x v="274"/>
    <s v=""/>
    <x v="225"/>
    <n v="25097055"/>
  </r>
  <r>
    <x v="24"/>
    <s v="Lana Del Rey"/>
    <x v="23"/>
    <n v="25083595"/>
  </r>
  <r>
    <x v="28"/>
    <s v=""/>
    <x v="0"/>
    <n v="25055458"/>
  </r>
  <r>
    <x v="192"/>
    <s v="ElGrandeToto"/>
    <x v="219"/>
    <n v="25054362"/>
  </r>
  <r>
    <x v="290"/>
    <s v=""/>
    <x v="0"/>
    <n v="25029223"/>
  </r>
  <r>
    <x v="919"/>
    <s v="SUGA"/>
    <x v="698"/>
    <n v="25022226"/>
  </r>
  <r>
    <x v="466"/>
    <s v="Ariana Grande"/>
    <x v="367"/>
    <n v="25018531"/>
  </r>
  <r>
    <x v="79"/>
    <s v=""/>
    <x v="71"/>
    <n v="25013891"/>
  </r>
  <r>
    <x v="32"/>
    <s v=""/>
    <x v="102"/>
    <n v="25000085"/>
  </r>
  <r>
    <x v="130"/>
    <s v="Bizarrap"/>
    <x v="105"/>
    <n v="24990711"/>
  </r>
  <r>
    <x v="920"/>
    <s v="Conor Maynard"/>
    <x v="339"/>
    <n v="24963585"/>
  </r>
  <r>
    <x v="411"/>
    <s v=""/>
    <x v="221"/>
    <n v="24930114"/>
  </r>
  <r>
    <x v="921"/>
    <s v="Savage Ga$p"/>
    <x v="699"/>
    <n v="24898410"/>
  </r>
  <r>
    <x v="922"/>
    <s v="Roddy Ricch, Hit-Boy"/>
    <x v="28"/>
    <n v="24895225"/>
  </r>
  <r>
    <x v="16"/>
    <s v=""/>
    <x v="13"/>
    <n v="24883819"/>
  </r>
  <r>
    <x v="51"/>
    <s v=""/>
    <x v="34"/>
    <n v="24876084"/>
  </r>
  <r>
    <x v="923"/>
    <s v="Elley Duhé"/>
    <x v="4"/>
    <n v="24835125"/>
  </r>
  <r>
    <x v="851"/>
    <s v=""/>
    <x v="624"/>
    <n v="24830530"/>
  </r>
  <r>
    <x v="11"/>
    <s v=""/>
    <x v="420"/>
    <n v="24781219"/>
  </r>
  <r>
    <x v="924"/>
    <s v="Mc Daniel, MC Ryan SP"/>
    <x v="319"/>
    <n v="24766444"/>
  </r>
  <r>
    <x v="20"/>
    <s v=""/>
    <x v="17"/>
    <n v="24760748"/>
  </r>
  <r>
    <x v="32"/>
    <s v="Trippie Redd"/>
    <x v="102"/>
    <n v="24757714"/>
  </r>
  <r>
    <x v="357"/>
    <s v="Camila Cabello"/>
    <x v="3"/>
    <n v="24719858"/>
  </r>
  <r>
    <x v="79"/>
    <s v=""/>
    <x v="71"/>
    <n v="24703760"/>
  </r>
  <r>
    <x v="234"/>
    <s v=""/>
    <x v="171"/>
    <n v="24678365"/>
  </r>
  <r>
    <x v="265"/>
    <s v=""/>
    <x v="363"/>
    <n v="24654817"/>
  </r>
  <r>
    <x v="240"/>
    <s v=""/>
    <x v="700"/>
    <n v="24637013"/>
  </r>
  <r>
    <x v="22"/>
    <s v="Brooks, Loote"/>
    <x v="186"/>
    <n v="24597139"/>
  </r>
  <r>
    <x v="270"/>
    <s v=""/>
    <x v="0"/>
    <n v="24560442"/>
  </r>
  <r>
    <x v="19"/>
    <s v=""/>
    <x v="16"/>
    <n v="24525276"/>
  </r>
  <r>
    <x v="879"/>
    <s v="Skepta, Pop Smoke"/>
    <x v="0"/>
    <n v="24498722"/>
  </r>
  <r>
    <x v="111"/>
    <s v="The Creator"/>
    <x v="3"/>
    <n v="24487438"/>
  </r>
  <r>
    <x v="27"/>
    <s v=""/>
    <x v="24"/>
    <n v="24450148"/>
  </r>
  <r>
    <x v="52"/>
    <s v=""/>
    <x v="463"/>
    <n v="24440967"/>
  </r>
  <r>
    <x v="47"/>
    <s v=""/>
    <x v="3"/>
    <n v="24440113"/>
  </r>
  <r>
    <x v="77"/>
    <s v=""/>
    <x v="489"/>
    <n v="24411328"/>
  </r>
  <r>
    <x v="51"/>
    <s v="Taylour Paige"/>
    <x v="526"/>
    <n v="24404300"/>
  </r>
  <r>
    <x v="234"/>
    <s v=""/>
    <x v="171"/>
    <n v="24397358"/>
  </r>
  <r>
    <x v="265"/>
    <s v="PARTYNEXTDOOR"/>
    <x v="213"/>
    <n v="24394470"/>
  </r>
  <r>
    <x v="18"/>
    <s v=""/>
    <x v="15"/>
    <n v="24391815"/>
  </r>
  <r>
    <x v="16"/>
    <s v="Ñengo Flow"/>
    <x v="13"/>
    <n v="24352142"/>
  </r>
  <r>
    <x v="925"/>
    <s v=""/>
    <x v="580"/>
    <n v="24336574"/>
  </r>
  <r>
    <x v="47"/>
    <s v=""/>
    <x v="3"/>
    <n v="24299083"/>
  </r>
  <r>
    <x v="88"/>
    <s v=""/>
    <x v="51"/>
    <n v="24294096"/>
  </r>
  <r>
    <x v="88"/>
    <s v="Burna Boy"/>
    <x v="51"/>
    <n v="24282141"/>
  </r>
  <r>
    <x v="155"/>
    <s v="Diplo, Labrinth, LSD"/>
    <x v="54"/>
    <n v="24277774"/>
  </r>
  <r>
    <x v="84"/>
    <s v=""/>
    <x v="69"/>
    <n v="24274968"/>
  </r>
  <r>
    <x v="234"/>
    <s v=""/>
    <x v="171"/>
    <n v="24270451"/>
  </r>
  <r>
    <x v="102"/>
    <s v=""/>
    <x v="84"/>
    <n v="24254471"/>
  </r>
  <r>
    <x v="10"/>
    <s v="Swae Lee"/>
    <x v="0"/>
    <n v="24239608"/>
  </r>
  <r>
    <x v="926"/>
    <s v=""/>
    <x v="701"/>
    <n v="24223764"/>
  </r>
  <r>
    <x v="688"/>
    <s v=""/>
    <x v="542"/>
    <n v="24195520"/>
  </r>
  <r>
    <x v="16"/>
    <s v="Duki, Pablo Chill-E"/>
    <x v="13"/>
    <n v="24181407"/>
  </r>
  <r>
    <x v="16"/>
    <s v="Eladio Carrion"/>
    <x v="13"/>
    <n v="24163254"/>
  </r>
  <r>
    <x v="24"/>
    <s v=""/>
    <x v="23"/>
    <n v="24162823"/>
  </r>
  <r>
    <x v="15"/>
    <s v="Don Toliver"/>
    <x v="12"/>
    <n v="24158526"/>
  </r>
  <r>
    <x v="286"/>
    <s v=""/>
    <x v="10"/>
    <n v="24148055"/>
  </r>
  <r>
    <x v="19"/>
    <s v=""/>
    <x v="16"/>
    <n v="24087387"/>
  </r>
  <r>
    <x v="927"/>
    <s v="Jordan Fisher, Finneas O'Connell, Topher Ngo, Grayson Villanueva, Josh Levi"/>
    <x v="259"/>
    <n v="24086388"/>
  </r>
  <r>
    <x v="869"/>
    <s v="Camila Cabello"/>
    <x v="3"/>
    <n v="24065116"/>
  </r>
  <r>
    <x v="24"/>
    <s v=""/>
    <x v="23"/>
    <n v="24063624"/>
  </r>
  <r>
    <x v="928"/>
    <s v="Drake"/>
    <x v="702"/>
    <n v="24055735"/>
  </r>
  <r>
    <x v="19"/>
    <s v="Beyoncé"/>
    <x v="46"/>
    <n v="24035983"/>
  </r>
  <r>
    <x v="270"/>
    <s v=""/>
    <x v="0"/>
    <n v="24013149"/>
  </r>
  <r>
    <x v="65"/>
    <s v="Julia Michaels"/>
    <x v="51"/>
    <n v="23990532"/>
  </r>
  <r>
    <x v="270"/>
    <s v=""/>
    <x v="0"/>
    <n v="23974675"/>
  </r>
  <r>
    <x v="929"/>
    <s v=""/>
    <x v="703"/>
    <n v="23968409"/>
  </r>
  <r>
    <x v="265"/>
    <s v=""/>
    <x v="484"/>
    <n v="23962474"/>
  </r>
  <r>
    <x v="30"/>
    <s v="Tyga, Chris Brown"/>
    <x v="143"/>
    <n v="23960373"/>
  </r>
  <r>
    <x v="472"/>
    <s v="2 Chainz, Big Sean, Nicki Minaj"/>
    <x v="103"/>
    <n v="23896288"/>
  </r>
  <r>
    <x v="79"/>
    <s v=""/>
    <x v="64"/>
    <n v="23874111"/>
  </r>
  <r>
    <x v="265"/>
    <s v=""/>
    <x v="484"/>
    <n v="23851752"/>
  </r>
  <r>
    <x v="930"/>
    <s v=""/>
    <x v="85"/>
    <n v="23798137"/>
  </r>
  <r>
    <x v="873"/>
    <s v=""/>
    <x v="28"/>
    <n v="23749490"/>
  </r>
  <r>
    <x v="144"/>
    <s v=""/>
    <x v="119"/>
    <n v="23664981"/>
  </r>
  <r>
    <x v="28"/>
    <s v=""/>
    <x v="0"/>
    <n v="23652426"/>
  </r>
  <r>
    <x v="94"/>
    <s v=""/>
    <x v="28"/>
    <n v="23642586"/>
  </r>
  <r>
    <x v="329"/>
    <s v="Charlie Puth"/>
    <x v="263"/>
    <n v="23639168"/>
  </r>
  <r>
    <x v="931"/>
    <s v="Zayion McCall"/>
    <x v="704"/>
    <n v="23632275"/>
  </r>
  <r>
    <x v="226"/>
    <s v=""/>
    <x v="281"/>
    <n v="23618797"/>
  </r>
  <r>
    <x v="194"/>
    <s v="Chris Brown"/>
    <x v="651"/>
    <n v="23613606"/>
  </r>
  <r>
    <x v="932"/>
    <s v="Os Gemeos da Putaria"/>
    <x v="705"/>
    <n v="23586872"/>
  </r>
  <r>
    <x v="933"/>
    <s v="Dj Olliver, Mc Topre, Mc Rennan"/>
    <x v="706"/>
    <n v="23571642"/>
  </r>
  <r>
    <x v="32"/>
    <s v="Trippie Redd"/>
    <x v="102"/>
    <n v="23570820"/>
  </r>
  <r>
    <x v="873"/>
    <s v=""/>
    <x v="28"/>
    <n v="23544897"/>
  </r>
  <r>
    <x v="20"/>
    <s v=""/>
    <x v="17"/>
    <n v="23528909"/>
  </r>
  <r>
    <x v="802"/>
    <s v=""/>
    <x v="56"/>
    <n v="23516344"/>
  </r>
  <r>
    <x v="934"/>
    <s v=""/>
    <x v="415"/>
    <n v="23511929"/>
  </r>
  <r>
    <x v="103"/>
    <s v=""/>
    <x v="56"/>
    <n v="23500396"/>
  </r>
  <r>
    <x v="277"/>
    <s v=""/>
    <x v="228"/>
    <n v="23466160"/>
  </r>
  <r>
    <x v="935"/>
    <s v="Tion Wayne"/>
    <x v="1"/>
    <n v="23453370"/>
  </r>
  <r>
    <x v="224"/>
    <s v="Agnes, Vargas &amp; Lagola"/>
    <x v="180"/>
    <n v="23452277"/>
  </r>
  <r>
    <x v="95"/>
    <s v=""/>
    <x v="161"/>
    <n v="23452010"/>
  </r>
  <r>
    <x v="0"/>
    <s v=""/>
    <x v="0"/>
    <n v="23432308"/>
  </r>
  <r>
    <x v="42"/>
    <s v="Jessie Reyez"/>
    <x v="34"/>
    <n v="23405911"/>
  </r>
  <r>
    <x v="109"/>
    <s v=""/>
    <x v="707"/>
    <n v="23398205"/>
  </r>
  <r>
    <x v="23"/>
    <s v="Eladio Carrion"/>
    <x v="22"/>
    <n v="23397507"/>
  </r>
  <r>
    <x v="42"/>
    <s v="Beyoncé"/>
    <x v="34"/>
    <n v="23396651"/>
  </r>
  <r>
    <x v="626"/>
    <s v="Justin Bieber, Don Toliver"/>
    <x v="498"/>
    <n v="23395152"/>
  </r>
  <r>
    <x v="54"/>
    <s v="Ed Sheeran"/>
    <x v="708"/>
    <n v="23382361"/>
  </r>
  <r>
    <x v="865"/>
    <s v="Marcynho Sensação"/>
    <x v="322"/>
    <n v="23358768"/>
  </r>
  <r>
    <x v="146"/>
    <s v="Gabito Ballesteros, Junior H"/>
    <x v="121"/>
    <n v="23357869"/>
  </r>
  <r>
    <x v="70"/>
    <s v=""/>
    <x v="56"/>
    <n v="23352800"/>
  </r>
  <r>
    <x v="936"/>
    <s v=""/>
    <x v="709"/>
    <n v="23352208"/>
  </r>
  <r>
    <x v="265"/>
    <s v=""/>
    <x v="213"/>
    <n v="23334015"/>
  </r>
  <r>
    <x v="189"/>
    <s v=""/>
    <x v="405"/>
    <n v="23307145"/>
  </r>
  <r>
    <x v="42"/>
    <s v=""/>
    <x v="73"/>
    <n v="23277296"/>
  </r>
  <r>
    <x v="1"/>
    <s v=""/>
    <x v="1"/>
    <n v="23250729"/>
  </r>
  <r>
    <x v="246"/>
    <s v=""/>
    <x v="248"/>
    <n v="23235189"/>
  </r>
  <r>
    <x v="21"/>
    <s v="Emily Warren"/>
    <x v="18"/>
    <n v="23217085"/>
  </r>
  <r>
    <x v="0"/>
    <s v=""/>
    <x v="112"/>
    <n v="23195223"/>
  </r>
  <r>
    <x v="937"/>
    <s v="Manuel Turizo, Duki"/>
    <x v="710"/>
    <n v="23164535"/>
  </r>
  <r>
    <x v="0"/>
    <s v=""/>
    <x v="0"/>
    <n v="23160349"/>
  </r>
  <r>
    <x v="16"/>
    <s v=""/>
    <x v="13"/>
    <n v="23109527"/>
  </r>
  <r>
    <x v="938"/>
    <s v="Pabllo Vittar, Anitta"/>
    <x v="376"/>
    <n v="23105515"/>
  </r>
  <r>
    <x v="939"/>
    <s v="Tony Aguirre, Peso Pluma"/>
    <x v="711"/>
    <n v="23099927"/>
  </r>
  <r>
    <x v="709"/>
    <s v=""/>
    <x v="557"/>
    <n v="23086742"/>
  </r>
  <r>
    <x v="252"/>
    <s v="The Andrews Sisters"/>
    <x v="712"/>
    <n v="23084832"/>
  </r>
  <r>
    <x v="272"/>
    <s v="Kris Kross Amsterdam"/>
    <x v="713"/>
    <n v="23075830"/>
  </r>
  <r>
    <x v="940"/>
    <s v="Tom Gregory"/>
    <x v="714"/>
    <n v="23065836"/>
  </r>
  <r>
    <x v="103"/>
    <s v=""/>
    <x v="56"/>
    <n v="23054592"/>
  </r>
  <r>
    <x v="941"/>
    <s v="Gente De Zona"/>
    <x v="715"/>
    <n v="23039700"/>
  </r>
  <r>
    <x v="36"/>
    <s v="21 Savage, Young Nudy"/>
    <x v="0"/>
    <n v="23027517"/>
  </r>
  <r>
    <x v="28"/>
    <s v=""/>
    <x v="0"/>
    <n v="23023948"/>
  </r>
  <r>
    <x v="246"/>
    <s v="Drake"/>
    <x v="490"/>
    <n v="23017372"/>
  </r>
  <r>
    <x v="265"/>
    <s v=""/>
    <x v="484"/>
    <n v="22988455"/>
  </r>
  <r>
    <x v="811"/>
    <s v="Aitch, BIA"/>
    <x v="624"/>
    <n v="22973153"/>
  </r>
  <r>
    <x v="613"/>
    <s v=""/>
    <x v="1"/>
    <n v="22894936"/>
  </r>
  <r>
    <x v="24"/>
    <s v=""/>
    <x v="23"/>
    <n v="22885190"/>
  </r>
  <r>
    <x v="645"/>
    <s v=""/>
    <x v="513"/>
    <n v="22873154"/>
  </r>
  <r>
    <x v="265"/>
    <s v=""/>
    <x v="363"/>
    <n v="22862650"/>
  </r>
  <r>
    <x v="274"/>
    <s v=""/>
    <x v="225"/>
    <n v="22848498"/>
  </r>
  <r>
    <x v="102"/>
    <s v=""/>
    <x v="84"/>
    <n v="22836286"/>
  </r>
  <r>
    <x v="18"/>
    <s v=""/>
    <x v="15"/>
    <n v="22804493"/>
  </r>
  <r>
    <x v="567"/>
    <s v="Drake"/>
    <x v="454"/>
    <n v="22785385"/>
  </r>
  <r>
    <x v="942"/>
    <s v=""/>
    <x v="391"/>
    <n v="22768652"/>
  </r>
  <r>
    <x v="213"/>
    <s v="Lil Wayne"/>
    <x v="15"/>
    <n v="22748615"/>
  </r>
  <r>
    <x v="51"/>
    <s v=""/>
    <x v="34"/>
    <n v="22745353"/>
  </r>
  <r>
    <x v="17"/>
    <s v=""/>
    <x v="14"/>
    <n v="22732122"/>
  </r>
  <r>
    <x v="24"/>
    <s v="Phoebe Bridgers"/>
    <x v="23"/>
    <n v="22729805"/>
  </r>
  <r>
    <x v="79"/>
    <s v=""/>
    <x v="64"/>
    <n v="22711993"/>
  </r>
  <r>
    <x v="92"/>
    <s v="Cardi B"/>
    <x v="223"/>
    <n v="22706599"/>
  </r>
  <r>
    <x v="943"/>
    <s v="Skepta"/>
    <x v="285"/>
    <n v="22703419"/>
  </r>
  <r>
    <x v="944"/>
    <s v=""/>
    <x v="716"/>
    <n v="22698871"/>
  </r>
  <r>
    <x v="16"/>
    <s v="Mora"/>
    <x v="13"/>
    <n v="22696055"/>
  </r>
  <r>
    <x v="796"/>
    <s v=""/>
    <x v="5"/>
    <n v="22679910"/>
  </r>
  <r>
    <x v="945"/>
    <s v="Kanye West, Alicia Keys"/>
    <x v="717"/>
    <n v="22636945"/>
  </r>
  <r>
    <x v="79"/>
    <s v="Kid Cudi"/>
    <x v="64"/>
    <n v="22579863"/>
  </r>
  <r>
    <x v="391"/>
    <s v="Kanye West, Ty Dolla $ign"/>
    <x v="311"/>
    <n v="22567488"/>
  </r>
  <r>
    <x v="437"/>
    <s v=""/>
    <x v="349"/>
    <n v="22553114"/>
  </r>
  <r>
    <x v="24"/>
    <s v=""/>
    <x v="23"/>
    <n v="22538022"/>
  </r>
  <r>
    <x v="486"/>
    <s v=""/>
    <x v="385"/>
    <n v="22510021"/>
  </r>
  <r>
    <x v="1"/>
    <s v="Paulo Londra, Dave"/>
    <x v="1"/>
    <n v="22488811"/>
  </r>
  <r>
    <x v="92"/>
    <s v=""/>
    <x v="75"/>
    <n v="22482955"/>
  </r>
  <r>
    <x v="15"/>
    <s v="Doja Cat"/>
    <x v="12"/>
    <n v="22468919"/>
  </r>
  <r>
    <x v="51"/>
    <s v="Baby Keem, Sam Dew"/>
    <x v="526"/>
    <n v="22468723"/>
  </r>
  <r>
    <x v="609"/>
    <s v="Lil Baby, DaBaby"/>
    <x v="490"/>
    <n v="22434320"/>
  </r>
  <r>
    <x v="942"/>
    <s v=""/>
    <x v="391"/>
    <n v="22397811"/>
  </r>
  <r>
    <x v="10"/>
    <s v="Halsey, Future"/>
    <x v="0"/>
    <n v="22378443"/>
  </r>
  <r>
    <x v="441"/>
    <s v=""/>
    <x v="352"/>
    <n v="22331905"/>
  </r>
  <r>
    <x v="91"/>
    <s v=""/>
    <x v="74"/>
    <n v="22326474"/>
  </r>
  <r>
    <x v="265"/>
    <s v=""/>
    <x v="213"/>
    <n v="22308286"/>
  </r>
  <r>
    <x v="24"/>
    <s v=""/>
    <x v="23"/>
    <n v="22302029"/>
  </r>
  <r>
    <x v="234"/>
    <s v=""/>
    <x v="171"/>
    <n v="22285160"/>
  </r>
  <r>
    <x v="673"/>
    <s v="MadeinTYO, DaBaby"/>
    <x v="527"/>
    <n v="22273873"/>
  </r>
  <r>
    <x v="44"/>
    <s v=""/>
    <x v="57"/>
    <n v="22273210"/>
  </r>
  <r>
    <x v="79"/>
    <s v="Young Thug"/>
    <x v="79"/>
    <n v="22267910"/>
  </r>
  <r>
    <x v="256"/>
    <s v="Ariana Grande"/>
    <x v="464"/>
    <n v="22262134"/>
  </r>
  <r>
    <x v="0"/>
    <s v=""/>
    <x v="0"/>
    <n v="22254304"/>
  </r>
  <r>
    <x v="142"/>
    <s v=""/>
    <x v="117"/>
    <n v="22217051"/>
  </r>
  <r>
    <x v="266"/>
    <s v=""/>
    <x v="215"/>
    <n v="22215827"/>
  </r>
  <r>
    <x v="492"/>
    <s v=""/>
    <x v="101"/>
    <n v="22210074"/>
  </r>
  <r>
    <x v="75"/>
    <s v=""/>
    <x v="62"/>
    <n v="22192237"/>
  </r>
  <r>
    <x v="103"/>
    <s v="Nicki Minaj"/>
    <x v="56"/>
    <n v="22192073"/>
  </r>
  <r>
    <x v="946"/>
    <s v=""/>
    <x v="636"/>
    <n v="22161066"/>
  </r>
  <r>
    <x v="28"/>
    <s v="Miley Cyrus, Lana Del Rey"/>
    <x v="416"/>
    <n v="22111346"/>
  </r>
  <r>
    <x v="42"/>
    <s v="Royce Da 5'9&quot;, White Gold"/>
    <x v="73"/>
    <n v="22104455"/>
  </r>
  <r>
    <x v="947"/>
    <s v="Heuss L'enfoiré"/>
    <x v="718"/>
    <n v="22103929"/>
  </r>
  <r>
    <x v="948"/>
    <s v="Clara Mae"/>
    <x v="339"/>
    <n v="22089401"/>
  </r>
  <r>
    <x v="261"/>
    <s v="Fetty Wap, A Boogie Wit da Hoodie"/>
    <x v="668"/>
    <n v="22080584"/>
  </r>
  <r>
    <x v="21"/>
    <s v=""/>
    <x v="18"/>
    <n v="22068526"/>
  </r>
  <r>
    <x v="261"/>
    <s v="A Boogie Wit da Hoodie"/>
    <x v="211"/>
    <n v="22063094"/>
  </r>
  <r>
    <x v="949"/>
    <s v=""/>
    <x v="36"/>
    <n v="22049483"/>
  </r>
  <r>
    <x v="950"/>
    <s v="Schürze"/>
    <x v="719"/>
    <n v="22045241"/>
  </r>
  <r>
    <x v="103"/>
    <s v=""/>
    <x v="56"/>
    <n v="22042721"/>
  </r>
  <r>
    <x v="857"/>
    <s v="Juju"/>
    <x v="720"/>
    <n v="22016631"/>
  </r>
  <r>
    <x v="839"/>
    <s v=""/>
    <x v="647"/>
    <n v="22012073"/>
  </r>
  <r>
    <x v="696"/>
    <s v="Nicki Minaj"/>
    <x v="547"/>
    <n v="21988881"/>
  </r>
  <r>
    <x v="951"/>
    <s v=""/>
    <x v="721"/>
    <n v="21982557"/>
  </r>
  <r>
    <x v="79"/>
    <s v="21 Savage"/>
    <x v="217"/>
    <n v="21971063"/>
  </r>
  <r>
    <x v="79"/>
    <s v="Tems"/>
    <x v="64"/>
    <n v="21968668"/>
  </r>
  <r>
    <x v="952"/>
    <s v=""/>
    <x v="722"/>
    <n v="21946131"/>
  </r>
  <r>
    <x v="284"/>
    <s v="La Joaqui, Steve Aoki"/>
    <x v="326"/>
    <n v="21928725"/>
  </r>
  <r>
    <x v="15"/>
    <s v="Phoebe Bridgers"/>
    <x v="12"/>
    <n v="21928028"/>
  </r>
  <r>
    <x v="953"/>
    <s v=""/>
    <x v="2"/>
    <n v="21924269"/>
  </r>
  <r>
    <x v="954"/>
    <s v="Dagny"/>
    <x v="721"/>
    <n v="21901856"/>
  </r>
  <r>
    <x v="103"/>
    <s v=""/>
    <x v="56"/>
    <n v="21885259"/>
  </r>
  <r>
    <x v="27"/>
    <s v=""/>
    <x v="24"/>
    <n v="21874124"/>
  </r>
  <r>
    <x v="868"/>
    <s v="SUGA"/>
    <x v="723"/>
    <n v="21839243"/>
  </r>
  <r>
    <x v="38"/>
    <s v=""/>
    <x v="30"/>
    <n v="21834743"/>
  </r>
  <r>
    <x v="136"/>
    <s v=""/>
    <x v="111"/>
    <n v="21831365"/>
  </r>
  <r>
    <x v="69"/>
    <s v=""/>
    <x v="55"/>
    <n v="21810107"/>
  </r>
  <r>
    <x v="784"/>
    <s v="Dilsinho"/>
    <x v="319"/>
    <n v="21794685"/>
  </r>
  <r>
    <x v="43"/>
    <s v=""/>
    <x v="35"/>
    <n v="21792275"/>
  </r>
  <r>
    <x v="955"/>
    <s v=""/>
    <x v="724"/>
    <n v="21789904"/>
  </r>
  <r>
    <x v="169"/>
    <s v=""/>
    <x v="52"/>
    <n v="21772387"/>
  </r>
  <r>
    <x v="857"/>
    <s v=""/>
    <x v="675"/>
    <n v="21755896"/>
  </r>
  <r>
    <x v="16"/>
    <s v=""/>
    <x v="13"/>
    <n v="21733626"/>
  </r>
  <r>
    <x v="256"/>
    <s v="Drake"/>
    <x v="0"/>
    <n v="21719584"/>
  </r>
  <r>
    <x v="956"/>
    <s v="B Praak"/>
    <x v="324"/>
    <n v="21719218"/>
  </r>
  <r>
    <x v="917"/>
    <s v="Madison Beer, (G)I-DLE, Lexie Liu, Jaira Burns, Seraphine, League of Legends"/>
    <x v="697"/>
    <n v="21686563"/>
  </r>
  <r>
    <x v="16"/>
    <s v=""/>
    <x v="13"/>
    <n v="21673177"/>
  </r>
  <r>
    <x v="265"/>
    <s v="Ty Dolla $ign, Ant Clemons"/>
    <x v="484"/>
    <n v="21649983"/>
  </r>
  <r>
    <x v="274"/>
    <s v=""/>
    <x v="225"/>
    <n v="21634448"/>
  </r>
  <r>
    <x v="10"/>
    <s v=""/>
    <x v="155"/>
    <n v="21625260"/>
  </r>
  <r>
    <x v="103"/>
    <s v=""/>
    <x v="56"/>
    <n v="21617116"/>
  </r>
  <r>
    <x v="103"/>
    <s v=""/>
    <x v="56"/>
    <n v="21601615"/>
  </r>
  <r>
    <x v="212"/>
    <s v=""/>
    <x v="57"/>
    <n v="21579404"/>
  </r>
  <r>
    <x v="130"/>
    <s v=""/>
    <x v="105"/>
    <n v="21571990"/>
  </r>
  <r>
    <x v="24"/>
    <s v=""/>
    <x v="23"/>
    <n v="21543094"/>
  </r>
  <r>
    <x v="28"/>
    <s v=""/>
    <x v="0"/>
    <n v="21523456"/>
  </r>
  <r>
    <x v="51"/>
    <s v=""/>
    <x v="526"/>
    <n v="21497589"/>
  </r>
  <r>
    <x v="636"/>
    <s v="The Greatest Showman Ensemble"/>
    <x v="28"/>
    <n v="21449155"/>
  </r>
  <r>
    <x v="265"/>
    <s v=""/>
    <x v="363"/>
    <n v="21444065"/>
  </r>
  <r>
    <x v="119"/>
    <s v="Enrique Iglesias"/>
    <x v="303"/>
    <n v="21440723"/>
  </r>
  <r>
    <x v="769"/>
    <s v=""/>
    <x v="725"/>
    <n v="21429982"/>
  </r>
  <r>
    <x v="730"/>
    <s v="IU"/>
    <x v="56"/>
    <n v="21423359"/>
  </r>
  <r>
    <x v="643"/>
    <s v=""/>
    <x v="512"/>
    <n v="21401868"/>
  </r>
  <r>
    <x v="70"/>
    <s v="DJ Snake"/>
    <x v="56"/>
    <n v="21394851"/>
  </r>
  <r>
    <x v="274"/>
    <s v="21 Savage"/>
    <x v="225"/>
    <n v="21364614"/>
  </r>
  <r>
    <x v="119"/>
    <s v="DJ Luian, Mambo Kingz"/>
    <x v="726"/>
    <n v="21349718"/>
  </r>
  <r>
    <x v="24"/>
    <s v=""/>
    <x v="23"/>
    <n v="21311235"/>
  </r>
  <r>
    <x v="77"/>
    <s v=""/>
    <x v="3"/>
    <n v="21306437"/>
  </r>
  <r>
    <x v="270"/>
    <s v="Juice WRLD"/>
    <x v="0"/>
    <n v="21306092"/>
  </r>
  <r>
    <x v="957"/>
    <s v=""/>
    <x v="49"/>
    <n v="21300107"/>
  </r>
  <r>
    <x v="117"/>
    <s v=""/>
    <x v="36"/>
    <n v="21252303"/>
  </r>
  <r>
    <x v="36"/>
    <s v="John Legend"/>
    <x v="0"/>
    <n v="21226647"/>
  </r>
  <r>
    <x v="15"/>
    <s v=""/>
    <x v="12"/>
    <n v="21221678"/>
  </r>
  <r>
    <x v="131"/>
    <s v="Bad Bunny"/>
    <x v="13"/>
    <n v="21196673"/>
  </r>
  <r>
    <x v="147"/>
    <s v="Selena Gomez"/>
    <x v="114"/>
    <n v="21178417"/>
  </r>
  <r>
    <x v="584"/>
    <s v="Sam Tompkins"/>
    <x v="472"/>
    <n v="21177496"/>
  </r>
  <r>
    <x v="42"/>
    <s v="Young M.A"/>
    <x v="73"/>
    <n v="21167554"/>
  </r>
  <r>
    <x v="79"/>
    <s v="Future"/>
    <x v="727"/>
    <n v="21137251"/>
  </r>
  <r>
    <x v="28"/>
    <s v=""/>
    <x v="0"/>
    <n v="21134707"/>
  </r>
  <r>
    <x v="958"/>
    <s v="kai"/>
    <x v="728"/>
    <n v="21130298"/>
  </r>
  <r>
    <x v="77"/>
    <s v="Dua Lipa"/>
    <x v="36"/>
    <n v="21119184"/>
  </r>
  <r>
    <x v="853"/>
    <s v="Loredana, Miksu / Macloud"/>
    <x v="654"/>
    <n v="21111742"/>
  </r>
  <r>
    <x v="102"/>
    <s v=""/>
    <x v="84"/>
    <n v="21104241"/>
  </r>
  <r>
    <x v="304"/>
    <s v="Lexa, Luísa Sonza, Rebecca"/>
    <x v="254"/>
    <n v="21103913"/>
  </r>
  <r>
    <x v="959"/>
    <s v="Mila, JS o Mão de Ouro"/>
    <x v="322"/>
    <n v="21098129"/>
  </r>
  <r>
    <x v="457"/>
    <s v="Sech, Dalex, Justin Quiles, Lenny Tavárez, Feid, Wisin, Zion"/>
    <x v="203"/>
    <n v="21093296"/>
  </r>
  <r>
    <x v="248"/>
    <s v=""/>
    <x v="66"/>
    <n v="21082493"/>
  </r>
  <r>
    <x v="0"/>
    <s v="Tyler, The Creator"/>
    <x v="112"/>
    <n v="21079011"/>
  </r>
  <r>
    <x v="617"/>
    <s v="NATHY PELUSO"/>
    <x v="322"/>
    <n v="21070934"/>
  </r>
  <r>
    <x v="16"/>
    <s v="Zion &amp; Lennox"/>
    <x v="13"/>
    <n v="21070900"/>
  </r>
  <r>
    <x v="427"/>
    <s v="OneRepublic"/>
    <x v="339"/>
    <n v="21063082"/>
  </r>
  <r>
    <x v="152"/>
    <s v=""/>
    <x v="321"/>
    <n v="21029438"/>
  </r>
  <r>
    <x v="109"/>
    <s v=""/>
    <x v="707"/>
    <n v="21024813"/>
  </r>
  <r>
    <x v="59"/>
    <s v=""/>
    <x v="48"/>
    <n v="21013959"/>
  </r>
  <r>
    <x v="831"/>
    <s v="Lil Baby"/>
    <x v="729"/>
    <n v="21009584"/>
  </r>
  <r>
    <x v="51"/>
    <s v=""/>
    <x v="730"/>
    <n v="21007995"/>
  </r>
  <r>
    <x v="0"/>
    <s v=""/>
    <x v="112"/>
    <n v="20987304"/>
  </r>
  <r>
    <x v="79"/>
    <s v=""/>
    <x v="79"/>
    <n v="20984841"/>
  </r>
  <r>
    <x v="121"/>
    <s v="OneRepublic"/>
    <x v="98"/>
    <n v="20981393"/>
  </r>
  <r>
    <x v="265"/>
    <s v=""/>
    <x v="363"/>
    <n v="20980096"/>
  </r>
  <r>
    <x v="178"/>
    <s v=""/>
    <x v="85"/>
    <n v="20931030"/>
  </r>
  <r>
    <x v="265"/>
    <s v=""/>
    <x v="363"/>
    <n v="20928023"/>
  </r>
  <r>
    <x v="24"/>
    <s v=""/>
    <x v="23"/>
    <n v="20922922"/>
  </r>
  <r>
    <x v="960"/>
    <s v=""/>
    <x v="731"/>
    <n v="20907561"/>
  </r>
  <r>
    <x v="129"/>
    <s v=""/>
    <x v="38"/>
    <n v="20867940"/>
  </r>
  <r>
    <x v="156"/>
    <s v="Feid, Sech"/>
    <x v="128"/>
    <n v="20866082"/>
  </r>
  <r>
    <x v="857"/>
    <s v="Samra, LEA"/>
    <x v="624"/>
    <n v="20854027"/>
  </r>
  <r>
    <x v="24"/>
    <s v="Chris Stapleton"/>
    <x v="23"/>
    <n v="20807334"/>
  </r>
  <r>
    <x v="468"/>
    <s v=""/>
    <x v="370"/>
    <n v="20802433"/>
  </r>
  <r>
    <x v="52"/>
    <s v="Bas, 6LACK"/>
    <x v="140"/>
    <n v="20802346"/>
  </r>
  <r>
    <x v="122"/>
    <s v="Future, Young Thug"/>
    <x v="99"/>
    <n v="20801298"/>
  </r>
  <r>
    <x v="47"/>
    <s v=""/>
    <x v="3"/>
    <n v="20778145"/>
  </r>
  <r>
    <x v="103"/>
    <s v=""/>
    <x v="56"/>
    <n v="20755342"/>
  </r>
  <r>
    <x v="265"/>
    <s v=""/>
    <x v="363"/>
    <n v="20754175"/>
  </r>
  <r>
    <x v="47"/>
    <s v=""/>
    <x v="3"/>
    <n v="20742157"/>
  </r>
  <r>
    <x v="265"/>
    <s v=""/>
    <x v="213"/>
    <n v="20736329"/>
  </r>
  <r>
    <x v="165"/>
    <s v="Goodboys"/>
    <x v="62"/>
    <n v="20714482"/>
  </r>
  <r>
    <x v="77"/>
    <s v=""/>
    <x v="36"/>
    <n v="20709689"/>
  </r>
  <r>
    <x v="38"/>
    <s v=""/>
    <x v="30"/>
    <n v="20685555"/>
  </r>
  <r>
    <x v="961"/>
    <s v="Timbaland"/>
    <x v="732"/>
    <n v="20670614"/>
  </r>
  <r>
    <x v="962"/>
    <s v="Sfera Ebbasta"/>
    <x v="580"/>
    <n v="20666955"/>
  </r>
  <r>
    <x v="51"/>
    <s v=""/>
    <x v="34"/>
    <n v="20650709"/>
  </r>
  <r>
    <x v="24"/>
    <s v="Ed Sheeran"/>
    <x v="23"/>
    <n v="20645508"/>
  </r>
  <r>
    <x v="24"/>
    <s v=""/>
    <x v="23"/>
    <n v="20627791"/>
  </r>
  <r>
    <x v="353"/>
    <s v=""/>
    <x v="275"/>
    <n v="20620125"/>
  </r>
  <r>
    <x v="963"/>
    <s v="VIZE"/>
    <x v="675"/>
    <n v="20568641"/>
  </r>
  <r>
    <x v="28"/>
    <s v="John Legend"/>
    <x v="259"/>
    <n v="20564528"/>
  </r>
  <r>
    <x v="396"/>
    <s v=""/>
    <x v="315"/>
    <n v="20544294"/>
  </r>
  <r>
    <x v="24"/>
    <s v=""/>
    <x v="23"/>
    <n v="20537487"/>
  </r>
  <r>
    <x v="15"/>
    <s v="Justin Timberlake"/>
    <x v="36"/>
    <n v="20530243"/>
  </r>
  <r>
    <x v="61"/>
    <s v="SUGA"/>
    <x v="49"/>
    <n v="20506447"/>
  </r>
  <r>
    <x v="24"/>
    <s v=""/>
    <x v="23"/>
    <n v="20497918"/>
  </r>
  <r>
    <x v="79"/>
    <s v=""/>
    <x v="71"/>
    <n v="20492914"/>
  </r>
  <r>
    <x v="645"/>
    <s v=""/>
    <x v="513"/>
    <n v="20436675"/>
  </r>
  <r>
    <x v="129"/>
    <s v="Justin Quiles"/>
    <x v="310"/>
    <n v="20436240"/>
  </r>
  <r>
    <x v="186"/>
    <s v="Drake"/>
    <x v="152"/>
    <n v="20429577"/>
  </r>
  <r>
    <x v="79"/>
    <s v=""/>
    <x v="79"/>
    <n v="20394715"/>
  </r>
  <r>
    <x v="964"/>
    <s v="V"/>
    <x v="733"/>
    <n v="20382688"/>
  </r>
  <r>
    <x v="117"/>
    <s v=""/>
    <x v="36"/>
    <n v="20373713"/>
  </r>
  <r>
    <x v="10"/>
    <s v="Meek Mill, Lil Baby"/>
    <x v="0"/>
    <n v="20344215"/>
  </r>
  <r>
    <x v="534"/>
    <s v="Snoop Dogg"/>
    <x v="34"/>
    <n v="20343862"/>
  </r>
  <r>
    <x v="303"/>
    <s v=""/>
    <x v="28"/>
    <n v="20337819"/>
  </r>
  <r>
    <x v="512"/>
    <s v="Rauw Alejandro"/>
    <x v="734"/>
    <n v="20329174"/>
  </r>
  <r>
    <x v="30"/>
    <s v="Juice WRLD"/>
    <x v="735"/>
    <n v="20327510"/>
  </r>
  <r>
    <x v="751"/>
    <s v=""/>
    <x v="580"/>
    <n v="20306786"/>
  </r>
  <r>
    <x v="121"/>
    <s v="OneRepublic"/>
    <x v="98"/>
    <n v="20291546"/>
  </r>
  <r>
    <x v="234"/>
    <s v=""/>
    <x v="171"/>
    <n v="20274852"/>
  </r>
  <r>
    <x v="195"/>
    <s v="Travis Scott, 21 Savage"/>
    <x v="490"/>
    <n v="20273031"/>
  </r>
  <r>
    <x v="868"/>
    <s v="Quinn XCII"/>
    <x v="723"/>
    <n v="20269191"/>
  </r>
  <r>
    <x v="374"/>
    <s v=""/>
    <x v="736"/>
    <n v="20263638"/>
  </r>
  <r>
    <x v="300"/>
    <s v="Lil Wayne"/>
    <x v="3"/>
    <n v="20263148"/>
  </r>
  <r>
    <x v="8"/>
    <s v=""/>
    <x v="7"/>
    <n v="20254035"/>
  </r>
  <r>
    <x v="834"/>
    <s v=""/>
    <x v="643"/>
    <n v="20216082"/>
  </r>
  <r>
    <x v="24"/>
    <s v=""/>
    <x v="23"/>
    <n v="20215721"/>
  </r>
  <r>
    <x v="248"/>
    <s v="De La Ghetto, Justin Quiles"/>
    <x v="66"/>
    <n v="20213023"/>
  </r>
  <r>
    <x v="965"/>
    <s v=""/>
    <x v="737"/>
    <n v="20206299"/>
  </r>
  <r>
    <x v="164"/>
    <s v=""/>
    <x v="136"/>
    <n v="20147942"/>
  </r>
  <r>
    <x v="24"/>
    <s v=""/>
    <x v="23"/>
    <n v="20145161"/>
  </r>
  <r>
    <x v="433"/>
    <s v="Kendrick Lamar"/>
    <x v="344"/>
    <n v="20142928"/>
  </r>
  <r>
    <x v="24"/>
    <s v=""/>
    <x v="23"/>
    <n v="20128213"/>
  </r>
  <r>
    <x v="103"/>
    <s v="Charli XCX"/>
    <x v="56"/>
    <n v="20116286"/>
  </r>
  <r>
    <x v="260"/>
    <s v=""/>
    <x v="15"/>
    <n v="20112418"/>
  </r>
  <r>
    <x v="595"/>
    <s v="Felipe Original, JS o Mão de Ouro"/>
    <x v="254"/>
    <n v="20106694"/>
  </r>
  <r>
    <x v="79"/>
    <s v=""/>
    <x v="217"/>
    <n v="20093100"/>
  </r>
  <r>
    <x v="234"/>
    <s v=""/>
    <x v="171"/>
    <n v="20073573"/>
  </r>
  <r>
    <x v="4"/>
    <s v=""/>
    <x v="8"/>
    <n v="20061092"/>
  </r>
  <r>
    <x v="21"/>
    <s v="ROZES"/>
    <x v="18"/>
    <n v="20036413"/>
  </r>
  <r>
    <x v="16"/>
    <s v=""/>
    <x v="13"/>
    <n v="20034946"/>
  </r>
  <r>
    <x v="61"/>
    <s v=""/>
    <x v="306"/>
    <n v="20024084"/>
  </r>
  <r>
    <x v="21"/>
    <s v="Ty Dolla $ign, bülow"/>
    <x v="18"/>
    <n v="20012659"/>
  </r>
  <r>
    <x v="966"/>
    <s v=""/>
    <x v="3"/>
    <n v="20004529"/>
  </r>
  <r>
    <x v="451"/>
    <s v="Lil Uzi Vert"/>
    <x v="3"/>
    <n v="19978914"/>
  </r>
  <r>
    <x v="369"/>
    <s v=""/>
    <x v="287"/>
    <n v="19956299"/>
  </r>
  <r>
    <x v="938"/>
    <s v=""/>
    <x v="322"/>
    <n v="19950185"/>
  </r>
  <r>
    <x v="786"/>
    <s v="Lil Baby"/>
    <x v="114"/>
    <n v="19931576"/>
  </r>
  <r>
    <x v="265"/>
    <s v="Clipse, Kenny G"/>
    <x v="484"/>
    <n v="19916542"/>
  </r>
  <r>
    <x v="362"/>
    <s v=""/>
    <x v="28"/>
    <n v="19914104"/>
  </r>
  <r>
    <x v="0"/>
    <s v=""/>
    <x v="0"/>
    <n v="19903615"/>
  </r>
  <r>
    <x v="605"/>
    <s v=""/>
    <x v="543"/>
    <n v="19902067"/>
  </r>
  <r>
    <x v="274"/>
    <s v=""/>
    <x v="225"/>
    <n v="19901409"/>
  </r>
  <r>
    <x v="234"/>
    <s v=""/>
    <x v="171"/>
    <n v="19883265"/>
  </r>
  <r>
    <x v="24"/>
    <s v=""/>
    <x v="23"/>
    <n v="19841591"/>
  </r>
  <r>
    <x v="24"/>
    <s v=""/>
    <x v="23"/>
    <n v="19826820"/>
  </r>
  <r>
    <x v="79"/>
    <s v=""/>
    <x v="71"/>
    <n v="19826069"/>
  </r>
  <r>
    <x v="707"/>
    <s v=""/>
    <x v="15"/>
    <n v="19823380"/>
  </r>
  <r>
    <x v="967"/>
    <s v="Blueface"/>
    <x v="57"/>
    <n v="19814162"/>
  </r>
  <r>
    <x v="341"/>
    <s v="Halsey"/>
    <x v="270"/>
    <n v="19813094"/>
  </r>
  <r>
    <x v="968"/>
    <s v=""/>
    <x v="738"/>
    <n v="19806719"/>
  </r>
  <r>
    <x v="83"/>
    <s v="Gunna, Don Toliver, NAV"/>
    <x v="68"/>
    <n v="19804278"/>
  </r>
  <r>
    <x v="813"/>
    <s v="Danna Paola"/>
    <x v="739"/>
    <n v="19787966"/>
  </r>
  <r>
    <x v="202"/>
    <s v="Manuel Turizo"/>
    <x v="65"/>
    <n v="19782188"/>
  </r>
  <r>
    <x v="19"/>
    <s v=""/>
    <x v="46"/>
    <n v="19779022"/>
  </r>
  <r>
    <x v="24"/>
    <s v=""/>
    <x v="23"/>
    <n v="19764942"/>
  </r>
  <r>
    <x v="883"/>
    <s v=""/>
    <x v="135"/>
    <n v="19752182"/>
  </r>
  <r>
    <x v="265"/>
    <s v="Travis Scott"/>
    <x v="484"/>
    <n v="19738291"/>
  </r>
  <r>
    <x v="0"/>
    <s v=""/>
    <x v="0"/>
    <n v="19735649"/>
  </r>
  <r>
    <x v="19"/>
    <s v=""/>
    <x v="740"/>
    <n v="19711363"/>
  </r>
  <r>
    <x v="969"/>
    <s v=""/>
    <x v="415"/>
    <n v="19694770"/>
  </r>
  <r>
    <x v="24"/>
    <s v=""/>
    <x v="23"/>
    <n v="19675126"/>
  </r>
  <r>
    <x v="157"/>
    <s v=""/>
    <x v="3"/>
    <n v="19665045"/>
  </r>
  <r>
    <x v="970"/>
    <s v="Pailita, Cris Mj"/>
    <x v="741"/>
    <n v="19657333"/>
  </r>
  <r>
    <x v="458"/>
    <s v="Morgan Wallen"/>
    <x v="114"/>
    <n v="19623418"/>
  </r>
  <r>
    <x v="798"/>
    <s v=""/>
    <x v="326"/>
    <n v="19599184"/>
  </r>
  <r>
    <x v="102"/>
    <s v=""/>
    <x v="84"/>
    <n v="19593472"/>
  </r>
  <r>
    <x v="384"/>
    <s v="Lil Yachty"/>
    <x v="299"/>
    <n v="19579704"/>
  </r>
  <r>
    <x v="605"/>
    <s v="Sosamann"/>
    <x v="543"/>
    <n v="19569251"/>
  </r>
  <r>
    <x v="79"/>
    <s v=""/>
    <x v="217"/>
    <n v="19561691"/>
  </r>
  <r>
    <x v="971"/>
    <s v=""/>
    <x v="742"/>
    <n v="19551549"/>
  </r>
  <r>
    <x v="453"/>
    <s v=""/>
    <x v="15"/>
    <n v="19547694"/>
  </r>
  <r>
    <x v="60"/>
    <s v=""/>
    <x v="36"/>
    <n v="19541560"/>
  </r>
  <r>
    <x v="30"/>
    <s v="Lil Peep"/>
    <x v="743"/>
    <n v="19523094"/>
  </r>
  <r>
    <x v="8"/>
    <s v=""/>
    <x v="7"/>
    <n v="19508518"/>
  </r>
  <r>
    <x v="391"/>
    <s v="Kanye West, Ty Dolla $ign"/>
    <x v="311"/>
    <n v="19503365"/>
  </r>
  <r>
    <x v="972"/>
    <s v="Vicente Garcia"/>
    <x v="744"/>
    <n v="19491625"/>
  </r>
  <r>
    <x v="973"/>
    <s v="badmómzjay, WILDBWOYS"/>
    <x v="745"/>
    <n v="19487598"/>
  </r>
  <r>
    <x v="194"/>
    <s v=""/>
    <x v="85"/>
    <n v="19482984"/>
  </r>
  <r>
    <x v="837"/>
    <s v=""/>
    <x v="646"/>
    <n v="19470260"/>
  </r>
  <r>
    <x v="974"/>
    <s v=""/>
    <x v="746"/>
    <n v="19448068"/>
  </r>
  <r>
    <x v="28"/>
    <s v=""/>
    <x v="0"/>
    <n v="19417123"/>
  </r>
  <r>
    <x v="83"/>
    <s v="Trippie Redd, Diplo, Juice WRLD"/>
    <x v="476"/>
    <n v="19385163"/>
  </r>
  <r>
    <x v="975"/>
    <s v="Kanye West"/>
    <x v="747"/>
    <n v="19370971"/>
  </r>
  <r>
    <x v="875"/>
    <s v="AJ Tracey, Stormzy"/>
    <x v="556"/>
    <n v="19362176"/>
  </r>
  <r>
    <x v="3"/>
    <s v=""/>
    <x v="3"/>
    <n v="19360616"/>
  </r>
  <r>
    <x v="23"/>
    <s v="Snow Tha Product"/>
    <x v="22"/>
    <n v="19349980"/>
  </r>
  <r>
    <x v="15"/>
    <s v="Travis Scott"/>
    <x v="12"/>
    <n v="19331117"/>
  </r>
  <r>
    <x v="40"/>
    <s v="Julia Michaels"/>
    <x v="32"/>
    <n v="19327317"/>
  </r>
  <r>
    <x v="224"/>
    <s v=""/>
    <x v="180"/>
    <n v="19317646"/>
  </r>
  <r>
    <x v="295"/>
    <s v=""/>
    <x v="203"/>
    <n v="19291759"/>
  </r>
  <r>
    <x v="24"/>
    <s v=""/>
    <x v="23"/>
    <n v="19285599"/>
  </r>
  <r>
    <x v="51"/>
    <s v=""/>
    <x v="526"/>
    <n v="19280482"/>
  </r>
  <r>
    <x v="10"/>
    <s v=""/>
    <x v="0"/>
    <n v="19270150"/>
  </r>
  <r>
    <x v="714"/>
    <s v=""/>
    <x v="323"/>
    <n v="19260286"/>
  </r>
  <r>
    <x v="707"/>
    <s v=""/>
    <x v="15"/>
    <n v="19228184"/>
  </r>
  <r>
    <x v="0"/>
    <s v=""/>
    <x v="0"/>
    <n v="19226200"/>
  </r>
  <r>
    <x v="309"/>
    <s v="The Weeknd"/>
    <x v="0"/>
    <n v="19223831"/>
  </r>
  <r>
    <x v="976"/>
    <s v="wonda"/>
    <x v="748"/>
    <n v="19220630"/>
  </r>
  <r>
    <x v="10"/>
    <s v=""/>
    <x v="0"/>
    <n v="19217391"/>
  </r>
  <r>
    <x v="701"/>
    <s v=""/>
    <x v="319"/>
    <n v="19217276"/>
  </r>
  <r>
    <x v="10"/>
    <s v=""/>
    <x v="0"/>
    <n v="19204719"/>
  </r>
  <r>
    <x v="441"/>
    <s v="Khalid, Post Malone, SZA"/>
    <x v="352"/>
    <n v="19198517"/>
  </r>
  <r>
    <x v="293"/>
    <s v=""/>
    <x v="242"/>
    <n v="19188908"/>
  </r>
  <r>
    <x v="109"/>
    <s v=""/>
    <x v="89"/>
    <n v="19182638"/>
  </r>
  <r>
    <x v="265"/>
    <s v=""/>
    <x v="363"/>
    <n v="19160130"/>
  </r>
  <r>
    <x v="79"/>
    <s v=""/>
    <x v="79"/>
    <n v="19157744"/>
  </r>
  <r>
    <x v="4"/>
    <s v=""/>
    <x v="8"/>
    <n v="19157608"/>
  </r>
  <r>
    <x v="31"/>
    <s v="Doja Cat"/>
    <x v="3"/>
    <n v="19133841"/>
  </r>
  <r>
    <x v="971"/>
    <s v=""/>
    <x v="742"/>
    <n v="19130228"/>
  </r>
  <r>
    <x v="79"/>
    <s v="Kanye West"/>
    <x v="79"/>
    <n v="19128891"/>
  </r>
  <r>
    <x v="512"/>
    <s v="Rafa Pabön"/>
    <x v="410"/>
    <n v="19125713"/>
  </r>
  <r>
    <x v="10"/>
    <s v="SZA"/>
    <x v="0"/>
    <n v="19106773"/>
  </r>
  <r>
    <x v="977"/>
    <s v="MERO"/>
    <x v="749"/>
    <n v="19101767"/>
  </r>
  <r>
    <x v="40"/>
    <s v=""/>
    <x v="32"/>
    <n v="19097698"/>
  </r>
  <r>
    <x v="256"/>
    <s v="Lil Uzi Vert"/>
    <x v="0"/>
    <n v="19088843"/>
  </r>
  <r>
    <x v="265"/>
    <s v=""/>
    <x v="363"/>
    <n v="19082486"/>
  </r>
  <r>
    <x v="24"/>
    <s v=""/>
    <x v="23"/>
    <n v="19053747"/>
  </r>
  <r>
    <x v="978"/>
    <s v="Jowell &amp; Randy, Manuel Turizo"/>
    <x v="13"/>
    <n v="19034981"/>
  </r>
  <r>
    <x v="979"/>
    <s v="NewJeans"/>
    <x v="697"/>
    <n v="19031955"/>
  </r>
  <r>
    <x v="277"/>
    <s v=""/>
    <x v="228"/>
    <n v="19026035"/>
  </r>
  <r>
    <x v="256"/>
    <s v=""/>
    <x v="464"/>
    <n v="19020635"/>
  </r>
  <r>
    <x v="251"/>
    <s v=""/>
    <x v="204"/>
    <n v="18989501"/>
  </r>
  <r>
    <x v="877"/>
    <s v="Rihanna, Pharrell Williams"/>
    <x v="3"/>
    <n v="18971433"/>
  </r>
  <r>
    <x v="36"/>
    <s v="21 Savage"/>
    <x v="0"/>
    <n v="18948473"/>
  </r>
  <r>
    <x v="186"/>
    <s v="The Weeknd"/>
    <x v="152"/>
    <n v="18945129"/>
  </r>
  <r>
    <x v="32"/>
    <s v=""/>
    <x v="102"/>
    <n v="18944270"/>
  </r>
  <r>
    <x v="19"/>
    <s v="The Weeknd, Swae Lee"/>
    <x v="46"/>
    <n v="18943042"/>
  </r>
  <r>
    <x v="17"/>
    <s v=""/>
    <x v="750"/>
    <n v="18928367"/>
  </r>
  <r>
    <x v="52"/>
    <s v="kiLL edward"/>
    <x v="463"/>
    <n v="18910410"/>
  </r>
  <r>
    <x v="396"/>
    <s v=""/>
    <x v="315"/>
    <n v="18895865"/>
  </r>
  <r>
    <x v="179"/>
    <s v="Drake"/>
    <x v="84"/>
    <n v="18847287"/>
  </r>
  <r>
    <x v="24"/>
    <s v=""/>
    <x v="23"/>
    <n v="18825081"/>
  </r>
  <r>
    <x v="51"/>
    <s v=""/>
    <x v="191"/>
    <n v="18815671"/>
  </r>
  <r>
    <x v="24"/>
    <s v=""/>
    <x v="23"/>
    <n v="18810922"/>
  </r>
  <r>
    <x v="233"/>
    <s v=""/>
    <x v="13"/>
    <n v="18804901"/>
  </r>
  <r>
    <x v="980"/>
    <s v=""/>
    <x v="751"/>
    <n v="18804589"/>
  </r>
  <r>
    <x v="265"/>
    <s v=""/>
    <x v="363"/>
    <n v="18790125"/>
  </r>
  <r>
    <x v="483"/>
    <s v="Kali Uchis, Moliy"/>
    <x v="383"/>
    <n v="18786451"/>
  </r>
  <r>
    <x v="8"/>
    <s v=""/>
    <x v="229"/>
    <n v="18741997"/>
  </r>
  <r>
    <x v="126"/>
    <s v=""/>
    <x v="103"/>
    <n v="18725964"/>
  </r>
  <r>
    <x v="24"/>
    <s v=""/>
    <x v="23"/>
    <n v="18724625"/>
  </r>
  <r>
    <x v="10"/>
    <s v=""/>
    <x v="0"/>
    <n v="18702897"/>
  </r>
  <r>
    <x v="981"/>
    <s v="RAF Camora"/>
    <x v="752"/>
    <n v="18691091"/>
  </r>
  <r>
    <x v="111"/>
    <s v="The Creator"/>
    <x v="3"/>
    <n v="18680068"/>
  </r>
  <r>
    <x v="226"/>
    <s v=""/>
    <x v="182"/>
    <n v="18679089"/>
  </r>
  <r>
    <x v="142"/>
    <s v="LANY"/>
    <x v="117"/>
    <n v="18658653"/>
  </r>
  <r>
    <x v="50"/>
    <s v="Cris Mj, Ryan Castro"/>
    <x v="91"/>
    <n v="18651957"/>
  </r>
  <r>
    <x v="79"/>
    <s v=""/>
    <x v="79"/>
    <n v="18643040"/>
  </r>
  <r>
    <x v="982"/>
    <s v=""/>
    <x v="230"/>
    <n v="18626277"/>
  </r>
  <r>
    <x v="85"/>
    <s v="J Balvin, Tyga"/>
    <x v="214"/>
    <n v="18602563"/>
  </r>
  <r>
    <x v="374"/>
    <s v="Justin Bieber, Future"/>
    <x v="736"/>
    <n v="18565000"/>
  </r>
  <r>
    <x v="347"/>
    <s v=""/>
    <x v="153"/>
    <n v="18562015"/>
  </r>
  <r>
    <x v="983"/>
    <s v="Mc Vitin Da Igrejinha, Dj Win"/>
    <x v="753"/>
    <n v="18560499"/>
  </r>
  <r>
    <x v="146"/>
    <s v="Junior H"/>
    <x v="121"/>
    <n v="18546693"/>
  </r>
  <r>
    <x v="32"/>
    <s v=""/>
    <x v="102"/>
    <n v="18538676"/>
  </r>
  <r>
    <x v="305"/>
    <s v="Fousheé"/>
    <x v="656"/>
    <n v="18526973"/>
  </r>
  <r>
    <x v="338"/>
    <s v=""/>
    <x v="65"/>
    <n v="18501867"/>
  </r>
  <r>
    <x v="984"/>
    <s v=""/>
    <x v="754"/>
    <n v="18487032"/>
  </r>
  <r>
    <x v="52"/>
    <s v=""/>
    <x v="463"/>
    <n v="18486797"/>
  </r>
  <r>
    <x v="600"/>
    <s v=""/>
    <x v="755"/>
    <n v="18485844"/>
  </r>
  <r>
    <x v="19"/>
    <s v="Young Thug"/>
    <x v="46"/>
    <n v="18471313"/>
  </r>
  <r>
    <x v="1"/>
    <s v="Lil Baby"/>
    <x v="1"/>
    <n v="18468546"/>
  </r>
  <r>
    <x v="152"/>
    <s v=""/>
    <x v="321"/>
    <n v="18468010"/>
  </r>
  <r>
    <x v="24"/>
    <s v=""/>
    <x v="23"/>
    <n v="18465057"/>
  </r>
  <r>
    <x v="103"/>
    <s v=""/>
    <x v="56"/>
    <n v="18462064"/>
  </r>
  <r>
    <x v="178"/>
    <s v=""/>
    <x v="85"/>
    <n v="18442874"/>
  </r>
  <r>
    <x v="366"/>
    <s v=""/>
    <x v="36"/>
    <n v="18428680"/>
  </r>
  <r>
    <x v="96"/>
    <s v="Trap Capos, Noriel, Bryant Myers, Juhn"/>
    <x v="65"/>
    <n v="18406112"/>
  </r>
  <r>
    <x v="24"/>
    <s v=""/>
    <x v="23"/>
    <n v="18405925"/>
  </r>
  <r>
    <x v="985"/>
    <s v="Jamule, SFR"/>
    <x v="756"/>
    <n v="18393744"/>
  </r>
  <r>
    <x v="139"/>
    <s v="Arcángel, Jhayco, Myke Towers, Omar Courtz, Arca"/>
    <x v="300"/>
    <n v="18375223"/>
  </r>
  <r>
    <x v="24"/>
    <s v=""/>
    <x v="23"/>
    <n v="18373922"/>
  </r>
  <r>
    <x v="332"/>
    <s v="Martin Solveig, Madison Beer, Europa"/>
    <x v="5"/>
    <n v="18344917"/>
  </r>
  <r>
    <x v="97"/>
    <s v="Katy Perry, Snow"/>
    <x v="78"/>
    <n v="18332753"/>
  </r>
  <r>
    <x v="158"/>
    <s v="BEAM"/>
    <x v="129"/>
    <n v="18328362"/>
  </r>
  <r>
    <x v="112"/>
    <s v="Kehlani"/>
    <x v="92"/>
    <n v="18299934"/>
  </r>
  <r>
    <x v="971"/>
    <s v=""/>
    <x v="742"/>
    <n v="18298940"/>
  </r>
  <r>
    <x v="126"/>
    <s v=""/>
    <x v="103"/>
    <n v="18278804"/>
  </r>
  <r>
    <x v="79"/>
    <s v=""/>
    <x v="79"/>
    <n v="18277062"/>
  </r>
  <r>
    <x v="986"/>
    <s v="J Balvin"/>
    <x v="139"/>
    <n v="18255025"/>
  </r>
  <r>
    <x v="28"/>
    <s v=""/>
    <x v="0"/>
    <n v="18251360"/>
  </r>
  <r>
    <x v="1"/>
    <s v=""/>
    <x v="757"/>
    <n v="18247530"/>
  </r>
  <r>
    <x v="987"/>
    <s v=""/>
    <x v="221"/>
    <n v="18233325"/>
  </r>
  <r>
    <x v="701"/>
    <s v="Igow, Wesley Safadão"/>
    <x v="319"/>
    <n v="18213618"/>
  </r>
  <r>
    <x v="157"/>
    <s v=""/>
    <x v="3"/>
    <n v="18198805"/>
  </r>
  <r>
    <x v="277"/>
    <s v=""/>
    <x v="228"/>
    <n v="18191033"/>
  </r>
  <r>
    <x v="28"/>
    <s v="Ty Dolla $ign"/>
    <x v="0"/>
    <n v="18185389"/>
  </r>
  <r>
    <x v="28"/>
    <s v=""/>
    <x v="0"/>
    <n v="18183455"/>
  </r>
  <r>
    <x v="224"/>
    <s v="Aloe Blacc"/>
    <x v="180"/>
    <n v="18168783"/>
  </r>
  <r>
    <x v="482"/>
    <s v=""/>
    <x v="20"/>
    <n v="18160202"/>
  </r>
  <r>
    <x v="32"/>
    <s v=""/>
    <x v="102"/>
    <n v="18146256"/>
  </r>
  <r>
    <x v="861"/>
    <s v=""/>
    <x v="660"/>
    <n v="18139327"/>
  </r>
  <r>
    <x v="605"/>
    <s v=""/>
    <x v="543"/>
    <n v="18132391"/>
  </r>
  <r>
    <x v="16"/>
    <s v=""/>
    <x v="13"/>
    <n v="18132122"/>
  </r>
  <r>
    <x v="119"/>
    <s v="Myke Towers, Jhayco"/>
    <x v="340"/>
    <n v="18116723"/>
  </r>
  <r>
    <x v="11"/>
    <s v=""/>
    <x v="3"/>
    <n v="18106766"/>
  </r>
  <r>
    <x v="19"/>
    <s v=""/>
    <x v="16"/>
    <n v="18102303"/>
  </r>
  <r>
    <x v="212"/>
    <s v=""/>
    <x v="57"/>
    <n v="18094127"/>
  </r>
  <r>
    <x v="191"/>
    <s v=""/>
    <x v="103"/>
    <n v="18052303"/>
  </r>
  <r>
    <x v="988"/>
    <s v="Luis R Conriquez"/>
    <x v="758"/>
    <n v="18026514"/>
  </r>
  <r>
    <x v="293"/>
    <s v="Moby"/>
    <x v="242"/>
    <n v="18014274"/>
  </r>
  <r>
    <x v="109"/>
    <s v=""/>
    <x v="89"/>
    <n v="18005709"/>
  </r>
  <r>
    <x v="857"/>
    <s v=""/>
    <x v="675"/>
    <n v="17997089"/>
  </r>
  <r>
    <x v="109"/>
    <s v=""/>
    <x v="707"/>
    <n v="17989526"/>
  </r>
  <r>
    <x v="989"/>
    <s v=""/>
    <x v="34"/>
    <n v="17969356"/>
  </r>
  <r>
    <x v="265"/>
    <s v=""/>
    <x v="363"/>
    <n v="17940726"/>
  </r>
  <r>
    <x v="20"/>
    <s v=""/>
    <x v="17"/>
    <n v="17934415"/>
  </r>
  <r>
    <x v="990"/>
    <s v="PLK"/>
    <x v="759"/>
    <n v="17931439"/>
  </r>
  <r>
    <x v="802"/>
    <s v=""/>
    <x v="56"/>
    <n v="17918599"/>
  </r>
  <r>
    <x v="24"/>
    <s v=""/>
    <x v="23"/>
    <n v="17899475"/>
  </r>
  <r>
    <x v="79"/>
    <s v="21 Savage"/>
    <x v="132"/>
    <n v="17860830"/>
  </r>
  <r>
    <x v="79"/>
    <s v="Teezo Touchdown"/>
    <x v="217"/>
    <n v="17856788"/>
  </r>
  <r>
    <x v="61"/>
    <s v=""/>
    <x v="49"/>
    <n v="17841522"/>
  </r>
  <r>
    <x v="991"/>
    <s v="Travis Scott, Quavo"/>
    <x v="760"/>
    <n v="17833851"/>
  </r>
  <r>
    <x v="20"/>
    <s v=""/>
    <x v="19"/>
    <n v="17832229"/>
  </r>
  <r>
    <x v="4"/>
    <s v=""/>
    <x v="8"/>
    <n v="17827966"/>
  </r>
  <r>
    <x v="157"/>
    <s v=""/>
    <x v="3"/>
    <n v="17810961"/>
  </r>
  <r>
    <x v="992"/>
    <s v="Bonez MC"/>
    <x v="761"/>
    <n v="17794468"/>
  </r>
  <r>
    <x v="21"/>
    <s v=""/>
    <x v="18"/>
    <n v="17776470"/>
  </r>
  <r>
    <x v="28"/>
    <s v=""/>
    <x v="0"/>
    <n v="17750658"/>
  </r>
  <r>
    <x v="104"/>
    <s v="Lil Baby, Lil Durk"/>
    <x v="86"/>
    <n v="17741524"/>
  </r>
  <r>
    <x v="24"/>
    <s v=""/>
    <x v="23"/>
    <n v="17734508"/>
  </r>
  <r>
    <x v="256"/>
    <s v=""/>
    <x v="0"/>
    <n v="17722969"/>
  </r>
  <r>
    <x v="699"/>
    <s v=""/>
    <x v="550"/>
    <n v="17695822"/>
  </r>
  <r>
    <x v="224"/>
    <s v=""/>
    <x v="180"/>
    <n v="17670201"/>
  </r>
  <r>
    <x v="802"/>
    <s v=""/>
    <x v="56"/>
    <n v="17656732"/>
  </r>
  <r>
    <x v="32"/>
    <s v=""/>
    <x v="102"/>
    <n v="17639085"/>
  </r>
  <r>
    <x v="28"/>
    <s v="Normani, Nicki Minaj"/>
    <x v="416"/>
    <n v="17634642"/>
  </r>
  <r>
    <x v="191"/>
    <s v="Mikky Ekko"/>
    <x v="103"/>
    <n v="17632570"/>
  </r>
  <r>
    <x v="720"/>
    <s v="Lil Skies"/>
    <x v="561"/>
    <n v="17616586"/>
  </r>
  <r>
    <x v="32"/>
    <s v=""/>
    <x v="102"/>
    <n v="17613507"/>
  </r>
  <r>
    <x v="170"/>
    <s v=""/>
    <x v="10"/>
    <n v="17605679"/>
  </r>
  <r>
    <x v="24"/>
    <s v=""/>
    <x v="41"/>
    <n v="17583532"/>
  </r>
  <r>
    <x v="338"/>
    <s v="Shawn Mendes"/>
    <x v="65"/>
    <n v="17582294"/>
  </r>
  <r>
    <x v="784"/>
    <s v="Xand Avião"/>
    <x v="319"/>
    <n v="17579560"/>
  </r>
  <r>
    <x v="63"/>
    <s v="Yo Gotti, A Boogie Wit da Hoodie, Kodak Black"/>
    <x v="36"/>
    <n v="17576753"/>
  </r>
  <r>
    <x v="103"/>
    <s v=""/>
    <x v="56"/>
    <n v="17574027"/>
  </r>
  <r>
    <x v="993"/>
    <s v=""/>
    <x v="3"/>
    <n v="17562527"/>
  </r>
  <r>
    <x v="858"/>
    <s v=""/>
    <x v="271"/>
    <n v="17549374"/>
  </r>
  <r>
    <x v="158"/>
    <s v=""/>
    <x v="129"/>
    <n v="17532342"/>
  </r>
  <r>
    <x v="24"/>
    <s v=""/>
    <x v="23"/>
    <n v="17510330"/>
  </r>
  <r>
    <x v="27"/>
    <s v=""/>
    <x v="24"/>
    <n v="17474637"/>
  </r>
  <r>
    <x v="789"/>
    <s v="Emma Stone"/>
    <x v="131"/>
    <n v="17434155"/>
  </r>
  <r>
    <x v="515"/>
    <s v="Juice WRLD"/>
    <x v="582"/>
    <n v="17432733"/>
  </r>
  <r>
    <x v="111"/>
    <s v="The Creator, Lil Uzi Vert, Pharrell Williams"/>
    <x v="3"/>
    <n v="17428086"/>
  </r>
  <r>
    <x v="24"/>
    <s v=""/>
    <x v="23"/>
    <n v="17415414"/>
  </r>
  <r>
    <x v="42"/>
    <s v="Skylar Grey"/>
    <x v="73"/>
    <n v="17410941"/>
  </r>
  <r>
    <x v="368"/>
    <s v="Sheck Wes"/>
    <x v="46"/>
    <n v="17383097"/>
  </r>
  <r>
    <x v="101"/>
    <s v=""/>
    <x v="5"/>
    <n v="17374296"/>
  </r>
  <r>
    <x v="104"/>
    <s v="Post Malone, DaBaby, Megan Thee Stallion, Lil Baby"/>
    <x v="86"/>
    <n v="17356237"/>
  </r>
  <r>
    <x v="4"/>
    <s v=""/>
    <x v="8"/>
    <n v="17352203"/>
  </r>
  <r>
    <x v="274"/>
    <s v=""/>
    <x v="225"/>
    <n v="17345222"/>
  </r>
  <r>
    <x v="994"/>
    <s v="Tammi Terrell"/>
    <x v="391"/>
    <n v="17341155"/>
  </r>
  <r>
    <x v="104"/>
    <s v="JAY-Z, Future, Beyoncé"/>
    <x v="86"/>
    <n v="17334496"/>
  </r>
  <r>
    <x v="32"/>
    <s v=""/>
    <x v="102"/>
    <n v="17317192"/>
  </r>
  <r>
    <x v="995"/>
    <s v="Tayson Kryss"/>
    <x v="762"/>
    <n v="17313005"/>
  </r>
  <r>
    <x v="180"/>
    <s v="Peso Pluma"/>
    <x v="66"/>
    <n v="17312483"/>
  </r>
  <r>
    <x v="320"/>
    <s v=""/>
    <x v="260"/>
    <n v="17300935"/>
  </r>
  <r>
    <x v="24"/>
    <s v=""/>
    <x v="23"/>
    <n v="17292523"/>
  </r>
  <r>
    <x v="4"/>
    <s v=""/>
    <x v="8"/>
    <n v="17276334"/>
  </r>
  <r>
    <x v="996"/>
    <s v=""/>
    <x v="322"/>
    <n v="17259739"/>
  </r>
  <r>
    <x v="338"/>
    <s v=""/>
    <x v="65"/>
    <n v="17256180"/>
  </r>
  <r>
    <x v="252"/>
    <s v=""/>
    <x v="153"/>
    <n v="17242201"/>
  </r>
  <r>
    <x v="252"/>
    <s v=""/>
    <x v="153"/>
    <n v="17235741"/>
  </r>
  <r>
    <x v="27"/>
    <s v=""/>
    <x v="24"/>
    <n v="17232145"/>
  </r>
  <r>
    <x v="997"/>
    <s v=""/>
    <x v="322"/>
    <n v="17231902"/>
  </r>
  <r>
    <x v="389"/>
    <s v="The Weeknd"/>
    <x v="309"/>
    <n v="17216486"/>
  </r>
  <r>
    <x v="79"/>
    <s v=""/>
    <x v="132"/>
    <n v="17189488"/>
  </r>
  <r>
    <x v="10"/>
    <s v=""/>
    <x v="0"/>
    <n v="17176868"/>
  </r>
  <r>
    <x v="256"/>
    <s v=""/>
    <x v="464"/>
    <n v="17170019"/>
  </r>
  <r>
    <x v="21"/>
    <s v="Emily Warren"/>
    <x v="18"/>
    <n v="17157794"/>
  </r>
  <r>
    <x v="998"/>
    <s v="Quevedo"/>
    <x v="197"/>
    <n v="17146944"/>
  </r>
  <r>
    <x v="191"/>
    <s v=""/>
    <x v="395"/>
    <n v="17126039"/>
  </r>
  <r>
    <x v="999"/>
    <s v=""/>
    <x v="10"/>
    <n v="17112836"/>
  </r>
  <r>
    <x v="36"/>
    <s v="James Blake"/>
    <x v="0"/>
    <n v="17092265"/>
  </r>
  <r>
    <x v="133"/>
    <s v=""/>
    <x v="108"/>
    <n v="17057659"/>
  </r>
  <r>
    <x v="102"/>
    <s v=""/>
    <x v="84"/>
    <n v="17057168"/>
  </r>
  <r>
    <x v="79"/>
    <s v=""/>
    <x v="71"/>
    <n v="17051178"/>
  </r>
  <r>
    <x v="51"/>
    <s v="Summer Walker, Ghostface Killah"/>
    <x v="526"/>
    <n v="17034841"/>
  </r>
  <r>
    <x v="28"/>
    <s v=""/>
    <x v="0"/>
    <n v="17023111"/>
  </r>
  <r>
    <x v="94"/>
    <s v="Tate McRae"/>
    <x v="28"/>
    <n v="17017427"/>
  </r>
  <r>
    <x v="103"/>
    <s v=""/>
    <x v="56"/>
    <n v="17015053"/>
  </r>
  <r>
    <x v="687"/>
    <s v=""/>
    <x v="259"/>
    <n v="17011807"/>
  </r>
  <r>
    <x v="101"/>
    <s v=""/>
    <x v="5"/>
    <n v="16988948"/>
  </r>
  <r>
    <x v="1000"/>
    <s v=""/>
    <x v="763"/>
    <n v="16985801"/>
  </r>
  <r>
    <x v="79"/>
    <s v=""/>
    <x v="217"/>
    <n v="16984145"/>
  </r>
  <r>
    <x v="1001"/>
    <s v=""/>
    <x v="445"/>
    <n v="16970642"/>
  </r>
  <r>
    <x v="751"/>
    <s v=""/>
    <x v="580"/>
    <n v="16956393"/>
  </r>
  <r>
    <x v="225"/>
    <s v="Liam Payne, Lennon Stella"/>
    <x v="233"/>
    <n v="16954828"/>
  </r>
  <r>
    <x v="1002"/>
    <s v=""/>
    <x v="764"/>
    <n v="16947464"/>
  </r>
  <r>
    <x v="157"/>
    <s v=""/>
    <x v="3"/>
    <n v="16923259"/>
  </r>
  <r>
    <x v="369"/>
    <s v=""/>
    <x v="287"/>
    <n v="16914743"/>
  </r>
  <r>
    <x v="59"/>
    <s v="Kehlani"/>
    <x v="48"/>
    <n v="16914554"/>
  </r>
  <r>
    <x v="13"/>
    <s v=""/>
    <x v="10"/>
    <n v="16902238"/>
  </r>
  <r>
    <x v="25"/>
    <s v=""/>
    <x v="20"/>
    <n v="16899948"/>
  </r>
  <r>
    <x v="32"/>
    <s v=""/>
    <x v="102"/>
    <n v="16898978"/>
  </r>
  <r>
    <x v="116"/>
    <s v=""/>
    <x v="20"/>
    <n v="16897571"/>
  </r>
  <r>
    <x v="121"/>
    <s v="Sasha Alex Sloan"/>
    <x v="98"/>
    <n v="16887953"/>
  </r>
  <r>
    <x v="23"/>
    <s v="Nicki Nicole"/>
    <x v="22"/>
    <n v="16886557"/>
  </r>
  <r>
    <x v="24"/>
    <s v="Hayley Williams"/>
    <x v="23"/>
    <n v="16886371"/>
  </r>
  <r>
    <x v="20"/>
    <s v="Joey Bada$$"/>
    <x v="19"/>
    <n v="16861462"/>
  </r>
  <r>
    <x v="186"/>
    <s v="Drake"/>
    <x v="194"/>
    <n v="16860798"/>
  </r>
  <r>
    <x v="271"/>
    <s v=""/>
    <x v="221"/>
    <n v="16857884"/>
  </r>
  <r>
    <x v="52"/>
    <s v=""/>
    <x v="140"/>
    <n v="16857118"/>
  </r>
  <r>
    <x v="461"/>
    <s v=""/>
    <x v="6"/>
    <n v="16838433"/>
  </r>
  <r>
    <x v="458"/>
    <s v="Morgan Wallen"/>
    <x v="114"/>
    <n v="16821874"/>
  </r>
  <r>
    <x v="686"/>
    <s v="Ana Castela"/>
    <x v="322"/>
    <n v="16821680"/>
  </r>
  <r>
    <x v="30"/>
    <s v=""/>
    <x v="765"/>
    <n v="16813735"/>
  </r>
  <r>
    <x v="16"/>
    <s v=""/>
    <x v="13"/>
    <n v="16811328"/>
  </r>
  <r>
    <x v="32"/>
    <s v=""/>
    <x v="102"/>
    <n v="16788144"/>
  </r>
  <r>
    <x v="256"/>
    <s v="Lil Baby"/>
    <x v="0"/>
    <n v="16787475"/>
  </r>
  <r>
    <x v="1003"/>
    <s v="Achille Lauro, Orietta Berti"/>
    <x v="3"/>
    <n v="16761035"/>
  </r>
  <r>
    <x v="24"/>
    <s v=""/>
    <x v="23"/>
    <n v="16758451"/>
  </r>
  <r>
    <x v="1004"/>
    <s v=""/>
    <x v="721"/>
    <n v="16748893"/>
  </r>
  <r>
    <x v="234"/>
    <s v=""/>
    <x v="171"/>
    <n v="16744500"/>
  </r>
  <r>
    <x v="374"/>
    <s v="Offset, Quavo"/>
    <x v="291"/>
    <n v="16715617"/>
  </r>
  <r>
    <x v="52"/>
    <s v=""/>
    <x v="463"/>
    <n v="16702390"/>
  </r>
  <r>
    <x v="243"/>
    <s v="Trippie Redd"/>
    <x v="195"/>
    <n v="16687743"/>
  </r>
  <r>
    <x v="19"/>
    <s v=""/>
    <x v="16"/>
    <n v="16685659"/>
  </r>
  <r>
    <x v="42"/>
    <s v="Jessie Reyez"/>
    <x v="34"/>
    <n v="16672906"/>
  </r>
  <r>
    <x v="656"/>
    <s v="Katy Perry"/>
    <x v="766"/>
    <n v="16668331"/>
  </r>
  <r>
    <x v="444"/>
    <s v=""/>
    <x v="65"/>
    <n v="16665679"/>
  </r>
  <r>
    <x v="425"/>
    <s v="KIDDO"/>
    <x v="346"/>
    <n v="16649763"/>
  </r>
  <r>
    <x v="102"/>
    <s v=""/>
    <x v="84"/>
    <n v="16646238"/>
  </r>
  <r>
    <x v="1005"/>
    <s v="H.E.R."/>
    <x v="103"/>
    <n v="16599992"/>
  </r>
  <r>
    <x v="20"/>
    <s v=""/>
    <x v="17"/>
    <n v="16593522"/>
  </r>
  <r>
    <x v="1006"/>
    <s v="Pharrell Williams, Nile Rodgers"/>
    <x v="3"/>
    <n v="16582399"/>
  </r>
  <r>
    <x v="338"/>
    <s v=""/>
    <x v="65"/>
    <n v="16575806"/>
  </r>
  <r>
    <x v="368"/>
    <s v="Travis Scott, Don Toliver"/>
    <x v="46"/>
    <n v="16567300"/>
  </r>
  <r>
    <x v="1007"/>
    <s v=""/>
    <x v="259"/>
    <n v="16566163"/>
  </r>
  <r>
    <x v="376"/>
    <s v="BTS"/>
    <x v="293"/>
    <n v="16551257"/>
  </r>
  <r>
    <x v="915"/>
    <s v="Duki"/>
    <x v="65"/>
    <n v="16531764"/>
  </r>
  <r>
    <x v="312"/>
    <s v=""/>
    <x v="33"/>
    <n v="16530479"/>
  </r>
  <r>
    <x v="32"/>
    <s v="Halsey"/>
    <x v="102"/>
    <n v="16524981"/>
  </r>
  <r>
    <x v="300"/>
    <s v=""/>
    <x v="3"/>
    <n v="16487100"/>
  </r>
  <r>
    <x v="10"/>
    <s v=""/>
    <x v="0"/>
    <n v="16483798"/>
  </r>
  <r>
    <x v="251"/>
    <s v=""/>
    <x v="204"/>
    <n v="16476769"/>
  </r>
  <r>
    <x v="24"/>
    <s v="Fall Out Boy"/>
    <x v="23"/>
    <n v="16474250"/>
  </r>
  <r>
    <x v="79"/>
    <s v=""/>
    <x v="64"/>
    <n v="16470354"/>
  </r>
  <r>
    <x v="135"/>
    <s v="Jonas Blue"/>
    <x v="489"/>
    <n v="16466009"/>
  </r>
  <r>
    <x v="464"/>
    <s v="mgk"/>
    <x v="118"/>
    <n v="16464811"/>
  </r>
  <r>
    <x v="27"/>
    <s v="Kehlani"/>
    <x v="24"/>
    <n v="16449856"/>
  </r>
  <r>
    <x v="10"/>
    <s v=""/>
    <x v="0"/>
    <n v="16445471"/>
  </r>
  <r>
    <x v="603"/>
    <s v="Bad Bunny, Duki, Cazzu"/>
    <x v="13"/>
    <n v="16442779"/>
  </r>
  <r>
    <x v="131"/>
    <s v="Feid, Daddy Yankee"/>
    <x v="106"/>
    <n v="16426427"/>
  </r>
  <r>
    <x v="1008"/>
    <s v=""/>
    <x v="120"/>
    <n v="16421754"/>
  </r>
  <r>
    <x v="2"/>
    <s v=""/>
    <x v="2"/>
    <n v="16419938"/>
  </r>
  <r>
    <x v="186"/>
    <s v="Kendrick Lamar"/>
    <x v="152"/>
    <n v="16418951"/>
  </r>
  <r>
    <x v="1009"/>
    <s v="Arijit Singh, Sukriti Kakar, Vishal Dadlani, Shekhar Ravjiani, Kumaar"/>
    <x v="767"/>
    <n v="16409919"/>
  </r>
  <r>
    <x v="101"/>
    <s v=""/>
    <x v="5"/>
    <n v="16404321"/>
  </r>
  <r>
    <x v="59"/>
    <s v="Kanye West, Lil Durk"/>
    <x v="28"/>
    <n v="16401755"/>
  </r>
  <r>
    <x v="234"/>
    <s v=""/>
    <x v="307"/>
    <n v="16399412"/>
  </r>
  <r>
    <x v="7"/>
    <s v=""/>
    <x v="3"/>
    <n v="16396665"/>
  </r>
  <r>
    <x v="1010"/>
    <s v=""/>
    <x v="768"/>
    <n v="16386380"/>
  </r>
  <r>
    <x v="433"/>
    <s v=""/>
    <x v="85"/>
    <n v="16363456"/>
  </r>
  <r>
    <x v="79"/>
    <s v=""/>
    <x v="217"/>
    <n v="16321208"/>
  </r>
  <r>
    <x v="1011"/>
    <s v=""/>
    <x v="65"/>
    <n v="16310943"/>
  </r>
  <r>
    <x v="102"/>
    <s v="WanMor"/>
    <x v="84"/>
    <n v="16310738"/>
  </r>
  <r>
    <x v="256"/>
    <s v="Drake, Lil Wayne"/>
    <x v="769"/>
    <n v="16292090"/>
  </r>
  <r>
    <x v="24"/>
    <s v=""/>
    <x v="23"/>
    <n v="16282905"/>
  </r>
  <r>
    <x v="149"/>
    <s v="Adam Levine"/>
    <x v="770"/>
    <n v="16235994"/>
  </r>
  <r>
    <x v="1012"/>
    <s v=""/>
    <x v="6"/>
    <n v="16228121"/>
  </r>
  <r>
    <x v="751"/>
    <s v=""/>
    <x v="580"/>
    <n v="16221034"/>
  </r>
  <r>
    <x v="552"/>
    <s v="Mc Gw, Mc Menor Do Alvorada"/>
    <x v="444"/>
    <n v="16217551"/>
  </r>
  <r>
    <x v="234"/>
    <s v=""/>
    <x v="619"/>
    <n v="16216437"/>
  </r>
  <r>
    <x v="24"/>
    <s v="Maren Morris"/>
    <x v="23"/>
    <n v="16213911"/>
  </r>
  <r>
    <x v="24"/>
    <s v=""/>
    <x v="23"/>
    <n v="16213589"/>
  </r>
  <r>
    <x v="10"/>
    <s v="SZA"/>
    <x v="0"/>
    <n v="16203381"/>
  </r>
  <r>
    <x v="10"/>
    <s v=""/>
    <x v="0"/>
    <n v="16196878"/>
  </r>
  <r>
    <x v="64"/>
    <s v="Anderson .Paak, Silk Sonic"/>
    <x v="109"/>
    <n v="16185368"/>
  </r>
  <r>
    <x v="103"/>
    <s v=""/>
    <x v="56"/>
    <n v="16177886"/>
  </r>
  <r>
    <x v="42"/>
    <s v=""/>
    <x v="73"/>
    <n v="16172930"/>
  </r>
  <r>
    <x v="37"/>
    <s v="Sam Smith"/>
    <x v="3"/>
    <n v="16151553"/>
  </r>
  <r>
    <x v="1013"/>
    <s v="David Guetta"/>
    <x v="5"/>
    <n v="16113786"/>
  </r>
  <r>
    <x v="156"/>
    <s v="Quevedo"/>
    <x v="128"/>
    <n v="16103845"/>
  </r>
  <r>
    <x v="1014"/>
    <s v=""/>
    <x v="342"/>
    <n v="16100612"/>
  </r>
  <r>
    <x v="10"/>
    <s v=""/>
    <x v="155"/>
    <n v="16095923"/>
  </r>
  <r>
    <x v="16"/>
    <s v=""/>
    <x v="13"/>
    <n v="16093832"/>
  </r>
  <r>
    <x v="4"/>
    <s v=""/>
    <x v="8"/>
    <n v="16084070"/>
  </r>
  <r>
    <x v="416"/>
    <s v="Polo G, Fivio Foreign"/>
    <x v="3"/>
    <n v="16068805"/>
  </r>
  <r>
    <x v="208"/>
    <s v="Gunna"/>
    <x v="425"/>
    <n v="16053688"/>
  </r>
  <r>
    <x v="1015"/>
    <s v="Yugen Blakrok"/>
    <x v="191"/>
    <n v="16030339"/>
  </r>
  <r>
    <x v="43"/>
    <s v="Ariana Grande"/>
    <x v="35"/>
    <n v="15994780"/>
  </r>
  <r>
    <x v="261"/>
    <s v=""/>
    <x v="280"/>
    <n v="15993948"/>
  </r>
  <r>
    <x v="142"/>
    <s v="LANY"/>
    <x v="117"/>
    <n v="15983451"/>
  </r>
  <r>
    <x v="28"/>
    <s v=""/>
    <x v="40"/>
    <n v="15971708"/>
  </r>
  <r>
    <x v="52"/>
    <s v=""/>
    <x v="140"/>
    <n v="15967986"/>
  </r>
  <r>
    <x v="834"/>
    <s v="21 Savage"/>
    <x v="643"/>
    <n v="15965165"/>
  </r>
  <r>
    <x v="91"/>
    <s v=""/>
    <x v="74"/>
    <n v="15958828"/>
  </r>
  <r>
    <x v="19"/>
    <s v=""/>
    <x v="16"/>
    <n v="15957134"/>
  </r>
  <r>
    <x v="1016"/>
    <s v="G Herbo, Lil Durk, 21 Savage"/>
    <x v="468"/>
    <n v="15952423"/>
  </r>
  <r>
    <x v="52"/>
    <s v=""/>
    <x v="463"/>
    <n v="15930861"/>
  </r>
  <r>
    <x v="28"/>
    <s v=""/>
    <x v="0"/>
    <n v="15925506"/>
  </r>
  <r>
    <x v="19"/>
    <s v=""/>
    <x v="16"/>
    <n v="15918390"/>
  </r>
  <r>
    <x v="28"/>
    <s v=""/>
    <x v="0"/>
    <n v="15912093"/>
  </r>
  <r>
    <x v="92"/>
    <s v=""/>
    <x v="75"/>
    <n v="15895668"/>
  </r>
  <r>
    <x v="733"/>
    <s v="LISA"/>
    <x v="567"/>
    <n v="15871540"/>
  </r>
  <r>
    <x v="472"/>
    <s v="Tyga, Jon Z"/>
    <x v="103"/>
    <n v="15815562"/>
  </r>
  <r>
    <x v="21"/>
    <s v="Kelsea Ballerini"/>
    <x v="18"/>
    <n v="15794844"/>
  </r>
  <r>
    <x v="499"/>
    <s v="Gittobeatz"/>
    <x v="396"/>
    <n v="15794136"/>
  </r>
  <r>
    <x v="492"/>
    <s v=""/>
    <x v="221"/>
    <n v="15778087"/>
  </r>
  <r>
    <x v="412"/>
    <s v="Drake, Travis Scott"/>
    <x v="327"/>
    <n v="15739596"/>
  </r>
  <r>
    <x v="1017"/>
    <s v="Bella Poarch"/>
    <x v="15"/>
    <n v="15727575"/>
  </r>
  <r>
    <x v="146"/>
    <s v="Jasiel Nuñez"/>
    <x v="771"/>
    <n v="15702160"/>
  </r>
  <r>
    <x v="36"/>
    <s v="21 Savage"/>
    <x v="0"/>
    <n v="15689366"/>
  </r>
  <r>
    <x v="85"/>
    <s v="Justin Bieber"/>
    <x v="209"/>
    <n v="15686914"/>
  </r>
  <r>
    <x v="1018"/>
    <s v="Mc Lele JP, Original Quality"/>
    <x v="772"/>
    <n v="15646619"/>
  </r>
  <r>
    <x v="496"/>
    <s v="Gucci Mane"/>
    <x v="74"/>
    <n v="15638828"/>
  </r>
  <r>
    <x v="616"/>
    <s v=""/>
    <x v="319"/>
    <n v="15599730"/>
  </r>
  <r>
    <x v="119"/>
    <s v="Quevedo, Maluma, Mambo Kingz, DJ Luian"/>
    <x v="258"/>
    <n v="15593015"/>
  </r>
  <r>
    <x v="654"/>
    <s v="Demi Lovato"/>
    <x v="36"/>
    <n v="15571498"/>
  </r>
  <r>
    <x v="277"/>
    <s v="Metro Boomin"/>
    <x v="554"/>
    <n v="15568011"/>
  </r>
  <r>
    <x v="79"/>
    <s v="Yebba"/>
    <x v="64"/>
    <n v="15567041"/>
  </r>
  <r>
    <x v="111"/>
    <s v="The Creator"/>
    <x v="3"/>
    <n v="15561690"/>
  </r>
  <r>
    <x v="42"/>
    <s v=""/>
    <x v="34"/>
    <n v="15551002"/>
  </r>
  <r>
    <x v="837"/>
    <s v=""/>
    <x v="646"/>
    <n v="15537632"/>
  </r>
  <r>
    <x v="4"/>
    <s v=""/>
    <x v="8"/>
    <n v="15530819"/>
  </r>
  <r>
    <x v="31"/>
    <s v="Billy Ray Cyrus, Mason Ramsey, Young Thug"/>
    <x v="3"/>
    <n v="15525284"/>
  </r>
  <r>
    <x v="248"/>
    <s v=""/>
    <x v="66"/>
    <n v="15523151"/>
  </r>
  <r>
    <x v="27"/>
    <s v="Dominic Fike"/>
    <x v="24"/>
    <n v="15491221"/>
  </r>
  <r>
    <x v="19"/>
    <s v=""/>
    <x v="16"/>
    <n v="15486848"/>
  </r>
  <r>
    <x v="1019"/>
    <s v=""/>
    <x v="773"/>
    <n v="15486045"/>
  </r>
  <r>
    <x v="142"/>
    <s v=""/>
    <x v="117"/>
    <n v="15479474"/>
  </r>
  <r>
    <x v="61"/>
    <s v=""/>
    <x v="49"/>
    <n v="15478659"/>
  </r>
  <r>
    <x v="251"/>
    <s v=""/>
    <x v="204"/>
    <n v="15468849"/>
  </r>
  <r>
    <x v="7"/>
    <s v=""/>
    <x v="3"/>
    <n v="15468165"/>
  </r>
  <r>
    <x v="79"/>
    <s v="Lil Wayne, Rick Ross"/>
    <x v="64"/>
    <n v="15443086"/>
  </r>
  <r>
    <x v="338"/>
    <s v="Evaluna Montaner"/>
    <x v="65"/>
    <n v="15430770"/>
  </r>
  <r>
    <x v="16"/>
    <s v="Arcángel, De La Ghetto, Ñengo Flow"/>
    <x v="13"/>
    <n v="15428944"/>
  </r>
  <r>
    <x v="109"/>
    <s v=""/>
    <x v="774"/>
    <n v="15420247"/>
  </r>
  <r>
    <x v="19"/>
    <s v="Westside Gunn"/>
    <x v="46"/>
    <n v="15411422"/>
  </r>
  <r>
    <x v="1020"/>
    <s v="Bryson Tiller"/>
    <x v="775"/>
    <n v="15406864"/>
  </r>
  <r>
    <x v="1021"/>
    <s v="Cali Y El Dandee"/>
    <x v="53"/>
    <n v="15404365"/>
  </r>
  <r>
    <x v="79"/>
    <s v=""/>
    <x v="132"/>
    <n v="15383701"/>
  </r>
  <r>
    <x v="965"/>
    <s v=""/>
    <x v="737"/>
    <n v="15381664"/>
  </r>
  <r>
    <x v="19"/>
    <s v="Kid Cudi"/>
    <x v="46"/>
    <n v="15380647"/>
  </r>
  <r>
    <x v="1022"/>
    <s v=""/>
    <x v="776"/>
    <n v="15367818"/>
  </r>
  <r>
    <x v="155"/>
    <s v="Diplo, Labrinth, LSD"/>
    <x v="54"/>
    <n v="15367644"/>
  </r>
  <r>
    <x v="1023"/>
    <s v="Apache 207"/>
    <x v="336"/>
    <n v="15339479"/>
  </r>
  <r>
    <x v="4"/>
    <s v=""/>
    <x v="8"/>
    <n v="15321484"/>
  </r>
  <r>
    <x v="88"/>
    <s v=""/>
    <x v="51"/>
    <n v="15319268"/>
  </r>
  <r>
    <x v="27"/>
    <s v="Burna Boy"/>
    <x v="24"/>
    <n v="15318151"/>
  </r>
  <r>
    <x v="892"/>
    <s v="Louis Prima"/>
    <x v="213"/>
    <n v="15317236"/>
  </r>
  <r>
    <x v="85"/>
    <s v="Selena Gomez"/>
    <x v="214"/>
    <n v="15286326"/>
  </r>
  <r>
    <x v="1024"/>
    <s v="MERO"/>
    <x v="777"/>
    <n v="15278113"/>
  </r>
  <r>
    <x v="24"/>
    <s v=""/>
    <x v="23"/>
    <n v="15253048"/>
  </r>
  <r>
    <x v="37"/>
    <s v="Justin Timberlake, Halsey, Pharrell Williams"/>
    <x v="3"/>
    <n v="15251176"/>
  </r>
  <r>
    <x v="79"/>
    <s v="21 Savage"/>
    <x v="132"/>
    <n v="15250027"/>
  </r>
  <r>
    <x v="728"/>
    <s v=""/>
    <x v="3"/>
    <n v="15246123"/>
  </r>
  <r>
    <x v="1009"/>
    <s v="Shilpa Rao, Caralisa Monteiro, Vishal Dadlani, Shekhar Ravjiani, Kumaar"/>
    <x v="767"/>
    <n v="15238334"/>
  </r>
  <r>
    <x v="1025"/>
    <s v=""/>
    <x v="376"/>
    <n v="15225757"/>
  </r>
  <r>
    <x v="189"/>
    <s v=""/>
    <x v="405"/>
    <n v="15205861"/>
  </r>
  <r>
    <x v="260"/>
    <s v=""/>
    <x v="15"/>
    <n v="15205734"/>
  </r>
  <r>
    <x v="229"/>
    <s v=""/>
    <x v="38"/>
    <n v="15199094"/>
  </r>
  <r>
    <x v="142"/>
    <s v=""/>
    <x v="117"/>
    <n v="15194738"/>
  </r>
  <r>
    <x v="52"/>
    <s v="Bas"/>
    <x v="140"/>
    <n v="15171655"/>
  </r>
  <r>
    <x v="256"/>
    <s v="Drake, Lil Wayne"/>
    <x v="0"/>
    <n v="15165983"/>
  </r>
  <r>
    <x v="391"/>
    <s v="Kanye West, Ty Dolla $ign"/>
    <x v="311"/>
    <n v="15158082"/>
  </r>
  <r>
    <x v="50"/>
    <s v="Anuel AA"/>
    <x v="38"/>
    <n v="15149634"/>
  </r>
  <r>
    <x v="103"/>
    <s v=""/>
    <x v="56"/>
    <n v="15146391"/>
  </r>
  <r>
    <x v="451"/>
    <s v="Lil Uzi Vert"/>
    <x v="3"/>
    <n v="15129295"/>
  </r>
  <r>
    <x v="892"/>
    <s v="Pusha T"/>
    <x v="213"/>
    <n v="15110834"/>
  </r>
  <r>
    <x v="103"/>
    <s v=""/>
    <x v="56"/>
    <n v="15110180"/>
  </r>
  <r>
    <x v="1026"/>
    <s v=""/>
    <x v="3"/>
    <n v="15057131"/>
  </r>
  <r>
    <x v="1027"/>
    <s v="Apache 207"/>
    <x v="624"/>
    <n v="15034086"/>
  </r>
  <r>
    <x v="461"/>
    <s v=""/>
    <x v="6"/>
    <n v="15023374"/>
  </r>
  <r>
    <x v="125"/>
    <s v=""/>
    <x v="459"/>
    <n v="14988958"/>
  </r>
  <r>
    <x v="248"/>
    <s v="Feid"/>
    <x v="66"/>
    <n v="14979949"/>
  </r>
  <r>
    <x v="272"/>
    <s v="Dante Klein"/>
    <x v="292"/>
    <n v="14975243"/>
  </r>
  <r>
    <x v="96"/>
    <s v=""/>
    <x v="65"/>
    <n v="14962473"/>
  </r>
  <r>
    <x v="79"/>
    <s v=""/>
    <x v="71"/>
    <n v="14951150"/>
  </r>
  <r>
    <x v="15"/>
    <s v=""/>
    <x v="12"/>
    <n v="14944982"/>
  </r>
  <r>
    <x v="256"/>
    <s v=""/>
    <x v="769"/>
    <n v="14902272"/>
  </r>
  <r>
    <x v="517"/>
    <s v="Lauren Alaina"/>
    <x v="318"/>
    <n v="14896115"/>
  </r>
  <r>
    <x v="334"/>
    <s v=""/>
    <x v="103"/>
    <n v="14894640"/>
  </r>
  <r>
    <x v="79"/>
    <s v=""/>
    <x v="71"/>
    <n v="14876145"/>
  </r>
  <r>
    <x v="34"/>
    <s v="Gunna"/>
    <x v="28"/>
    <n v="14872778"/>
  </r>
  <r>
    <x v="1028"/>
    <s v=""/>
    <x v="10"/>
    <n v="14861124"/>
  </r>
  <r>
    <x v="377"/>
    <s v="DaBaby"/>
    <x v="99"/>
    <n v="14842473"/>
  </r>
  <r>
    <x v="24"/>
    <s v=""/>
    <x v="23"/>
    <n v="14836821"/>
  </r>
  <r>
    <x v="1029"/>
    <s v=""/>
    <x v="100"/>
    <n v="14834522"/>
  </r>
  <r>
    <x v="24"/>
    <s v=""/>
    <x v="23"/>
    <n v="14830989"/>
  </r>
  <r>
    <x v="54"/>
    <s v=""/>
    <x v="38"/>
    <n v="14829462"/>
  </r>
  <r>
    <x v="32"/>
    <s v=""/>
    <x v="102"/>
    <n v="14825942"/>
  </r>
  <r>
    <x v="79"/>
    <s v=""/>
    <x v="64"/>
    <n v="14798148"/>
  </r>
  <r>
    <x v="28"/>
    <s v=""/>
    <x v="0"/>
    <n v="14786362"/>
  </r>
  <r>
    <x v="28"/>
    <s v="Nonna"/>
    <x v="0"/>
    <n v="14784408"/>
  </r>
  <r>
    <x v="48"/>
    <s v="Britney Spears"/>
    <x v="33"/>
    <n v="14768366"/>
  </r>
  <r>
    <x v="130"/>
    <s v="Anuel AA"/>
    <x v="105"/>
    <n v="14756417"/>
  </r>
  <r>
    <x v="19"/>
    <s v=""/>
    <x v="16"/>
    <n v="14741926"/>
  </r>
  <r>
    <x v="24"/>
    <s v=""/>
    <x v="41"/>
    <n v="14720728"/>
  </r>
  <r>
    <x v="79"/>
    <s v="Fivio Foreign, Sosa Geek"/>
    <x v="64"/>
    <n v="14702818"/>
  </r>
  <r>
    <x v="28"/>
    <s v=""/>
    <x v="0"/>
    <n v="14702027"/>
  </r>
  <r>
    <x v="24"/>
    <s v=""/>
    <x v="23"/>
    <n v="14674875"/>
  </r>
  <r>
    <x v="617"/>
    <s v="Paloma Mami"/>
    <x v="322"/>
    <n v="14670135"/>
  </r>
  <r>
    <x v="261"/>
    <s v=""/>
    <x v="668"/>
    <n v="14657835"/>
  </r>
  <r>
    <x v="112"/>
    <s v=""/>
    <x v="92"/>
    <n v="14632075"/>
  </r>
  <r>
    <x v="47"/>
    <s v=""/>
    <x v="3"/>
    <n v="14631993"/>
  </r>
  <r>
    <x v="1030"/>
    <s v=""/>
    <x v="2"/>
    <n v="14631677"/>
  </r>
  <r>
    <x v="1031"/>
    <s v=""/>
    <x v="778"/>
    <n v="14628830"/>
  </r>
  <r>
    <x v="121"/>
    <s v="Zara Larsson, Tyga"/>
    <x v="98"/>
    <n v="14628129"/>
  </r>
  <r>
    <x v="36"/>
    <s v="Gunna"/>
    <x v="0"/>
    <n v="14617968"/>
  </r>
  <r>
    <x v="91"/>
    <s v=""/>
    <x v="74"/>
    <n v="14597392"/>
  </r>
  <r>
    <x v="857"/>
    <s v="Ufo361"/>
    <x v="675"/>
    <n v="14596587"/>
  </r>
  <r>
    <x v="441"/>
    <s v="Khalid, Post Malone, SZA"/>
    <x v="352"/>
    <n v="14572728"/>
  </r>
  <r>
    <x v="230"/>
    <s v="Oscar Maydon"/>
    <x v="66"/>
    <n v="14542868"/>
  </r>
  <r>
    <x v="155"/>
    <s v=""/>
    <x v="779"/>
    <n v="14534930"/>
  </r>
  <r>
    <x v="50"/>
    <s v=""/>
    <x v="38"/>
    <n v="14520988"/>
  </r>
  <r>
    <x v="24"/>
    <s v=""/>
    <x v="23"/>
    <n v="14519547"/>
  </r>
  <r>
    <x v="208"/>
    <s v=""/>
    <x v="425"/>
    <n v="14506093"/>
  </r>
  <r>
    <x v="11"/>
    <s v=""/>
    <x v="420"/>
    <n v="14496255"/>
  </r>
  <r>
    <x v="726"/>
    <s v="Drake"/>
    <x v="780"/>
    <n v="14488042"/>
  </r>
  <r>
    <x v="761"/>
    <s v=""/>
    <x v="136"/>
    <n v="14479494"/>
  </r>
  <r>
    <x v="4"/>
    <s v=""/>
    <x v="8"/>
    <n v="14423902"/>
  </r>
  <r>
    <x v="79"/>
    <s v=""/>
    <x v="217"/>
    <n v="14415358"/>
  </r>
  <r>
    <x v="24"/>
    <s v=""/>
    <x v="23"/>
    <n v="14392788"/>
  </r>
  <r>
    <x v="24"/>
    <s v="The National"/>
    <x v="23"/>
    <n v="14385703"/>
  </r>
  <r>
    <x v="4"/>
    <s v=""/>
    <x v="8"/>
    <n v="14382469"/>
  </r>
  <r>
    <x v="136"/>
    <s v="SAFE"/>
    <x v="111"/>
    <n v="14375957"/>
  </r>
  <r>
    <x v="44"/>
    <s v=""/>
    <x v="57"/>
    <n v="14373424"/>
  </r>
  <r>
    <x v="598"/>
    <s v="Tame Impala, Bootie Brown"/>
    <x v="20"/>
    <n v="14365799"/>
  </r>
  <r>
    <x v="412"/>
    <s v="Jaden"/>
    <x v="327"/>
    <n v="14344950"/>
  </r>
  <r>
    <x v="543"/>
    <s v=""/>
    <x v="1"/>
    <n v="14343241"/>
  </r>
  <r>
    <x v="548"/>
    <s v="Quintino"/>
    <x v="781"/>
    <n v="14324209"/>
  </r>
  <r>
    <x v="20"/>
    <s v=""/>
    <x v="19"/>
    <n v="14310105"/>
  </r>
  <r>
    <x v="102"/>
    <s v=""/>
    <x v="84"/>
    <n v="14292772"/>
  </r>
  <r>
    <x v="114"/>
    <s v=""/>
    <x v="93"/>
    <n v="14287592"/>
  </r>
  <r>
    <x v="114"/>
    <s v="21 Savage, 42 Dugg"/>
    <x v="93"/>
    <n v="14276812"/>
  </r>
  <r>
    <x v="1032"/>
    <s v=""/>
    <x v="3"/>
    <n v="14275400"/>
  </r>
  <r>
    <x v="63"/>
    <s v="USHER, Gucci Mane"/>
    <x v="36"/>
    <n v="14265873"/>
  </r>
  <r>
    <x v="24"/>
    <s v=""/>
    <x v="23"/>
    <n v="14264572"/>
  </r>
  <r>
    <x v="83"/>
    <s v="Lil Tecca, A Boogie Wit da Hoodie"/>
    <x v="476"/>
    <n v="14263007"/>
  </r>
  <r>
    <x v="0"/>
    <s v=""/>
    <x v="112"/>
    <n v="14262747"/>
  </r>
  <r>
    <x v="494"/>
    <s v=""/>
    <x v="391"/>
    <n v="14251201"/>
  </r>
  <r>
    <x v="248"/>
    <s v="Duki"/>
    <x v="66"/>
    <n v="14247420"/>
  </r>
  <r>
    <x v="79"/>
    <s v=""/>
    <x v="64"/>
    <n v="14240967"/>
  </r>
  <r>
    <x v="216"/>
    <s v=""/>
    <x v="174"/>
    <n v="14238113"/>
  </r>
  <r>
    <x v="16"/>
    <s v="Kendo Kaponi, Arcángel"/>
    <x v="13"/>
    <n v="14237075"/>
  </r>
  <r>
    <x v="300"/>
    <s v="The Kid LAROI, Lil Durk"/>
    <x v="3"/>
    <n v="14209837"/>
  </r>
  <r>
    <x v="92"/>
    <s v=""/>
    <x v="75"/>
    <n v="14208102"/>
  </r>
  <r>
    <x v="65"/>
    <s v=""/>
    <x v="429"/>
    <n v="14203192"/>
  </r>
  <r>
    <x v="416"/>
    <s v=""/>
    <x v="3"/>
    <n v="14198518"/>
  </r>
  <r>
    <x v="16"/>
    <s v=""/>
    <x v="13"/>
    <n v="14184763"/>
  </r>
  <r>
    <x v="103"/>
    <s v="Halsey"/>
    <x v="56"/>
    <n v="14159511"/>
  </r>
  <r>
    <x v="19"/>
    <s v="Yung Lean, Dave Chappelle"/>
    <x v="46"/>
    <n v="14154074"/>
  </r>
  <r>
    <x v="1033"/>
    <s v=""/>
    <x v="259"/>
    <n v="14147192"/>
  </r>
  <r>
    <x v="421"/>
    <s v="Sabrina Carpenter, Farruko"/>
    <x v="333"/>
    <n v="14138690"/>
  </r>
  <r>
    <x v="857"/>
    <s v="Samra"/>
    <x v="675"/>
    <n v="14135864"/>
  </r>
  <r>
    <x v="79"/>
    <s v=""/>
    <x v="217"/>
    <n v="14135281"/>
  </r>
  <r>
    <x v="51"/>
    <s v="SZA"/>
    <x v="191"/>
    <n v="14130083"/>
  </r>
  <r>
    <x v="51"/>
    <s v=""/>
    <x v="526"/>
    <n v="14123144"/>
  </r>
  <r>
    <x v="24"/>
    <s v=""/>
    <x v="23"/>
    <n v="14112685"/>
  </r>
  <r>
    <x v="1002"/>
    <s v=""/>
    <x v="764"/>
    <n v="14095331"/>
  </r>
  <r>
    <x v="1034"/>
    <s v="Chael Produciendo"/>
    <x v="782"/>
    <n v="14088650"/>
  </r>
  <r>
    <x v="79"/>
    <s v=""/>
    <x v="217"/>
    <n v="14086710"/>
  </r>
  <r>
    <x v="1035"/>
    <s v=""/>
    <x v="783"/>
    <n v="14074798"/>
  </r>
  <r>
    <x v="52"/>
    <s v=""/>
    <x v="140"/>
    <n v="14051831"/>
  </r>
  <r>
    <x v="0"/>
    <s v="Lil Wayne"/>
    <x v="112"/>
    <n v="14029224"/>
  </r>
  <r>
    <x v="88"/>
    <s v=""/>
    <x v="51"/>
    <n v="14028525"/>
  </r>
  <r>
    <x v="229"/>
    <s v=""/>
    <x v="38"/>
    <n v="14024942"/>
  </r>
  <r>
    <x v="24"/>
    <s v=""/>
    <x v="23"/>
    <n v="14024354"/>
  </r>
  <r>
    <x v="21"/>
    <s v=""/>
    <x v="18"/>
    <n v="14022329"/>
  </r>
  <r>
    <x v="16"/>
    <s v=""/>
    <x v="13"/>
    <n v="14022147"/>
  </r>
  <r>
    <x v="1"/>
    <s v=""/>
    <x v="1"/>
    <n v="13999532"/>
  </r>
  <r>
    <x v="161"/>
    <s v=""/>
    <x v="133"/>
    <n v="13994468"/>
  </r>
  <r>
    <x v="1036"/>
    <s v=""/>
    <x v="15"/>
    <n v="13939651"/>
  </r>
  <r>
    <x v="30"/>
    <s v="Roddy Ricch"/>
    <x v="15"/>
    <n v="13922154"/>
  </r>
  <r>
    <x v="79"/>
    <s v="Ty Dolla $ign"/>
    <x v="64"/>
    <n v="13919809"/>
  </r>
  <r>
    <x v="1037"/>
    <s v="Pretty Sister"/>
    <x v="784"/>
    <n v="13918853"/>
  </r>
  <r>
    <x v="290"/>
    <s v=""/>
    <x v="0"/>
    <n v="13892655"/>
  </r>
  <r>
    <x v="91"/>
    <s v="WILLOW"/>
    <x v="57"/>
    <n v="13859919"/>
  </r>
  <r>
    <x v="605"/>
    <s v="Big Sean, Lil Baby"/>
    <x v="543"/>
    <n v="13837710"/>
  </r>
  <r>
    <x v="515"/>
    <s v="Juice WRLD, YNW Melly"/>
    <x v="582"/>
    <n v="13824212"/>
  </r>
  <r>
    <x v="879"/>
    <s v="Eminem"/>
    <x v="0"/>
    <n v="13821822"/>
  </r>
  <r>
    <x v="235"/>
    <s v="Adriana Proenza"/>
    <x v="3"/>
    <n v="13819147"/>
  </r>
  <r>
    <x v="633"/>
    <s v="Lil Baby, Travis Scott"/>
    <x v="785"/>
    <n v="13812029"/>
  </r>
  <r>
    <x v="24"/>
    <s v="Bon Iver"/>
    <x v="23"/>
    <n v="13810722"/>
  </r>
  <r>
    <x v="1038"/>
    <s v=""/>
    <x v="786"/>
    <n v="13807389"/>
  </r>
  <r>
    <x v="43"/>
    <s v="Tyga"/>
    <x v="35"/>
    <n v="13798364"/>
  </r>
  <r>
    <x v="38"/>
    <s v=""/>
    <x v="30"/>
    <n v="13744547"/>
  </r>
  <r>
    <x v="21"/>
    <s v="Bebe Rexha"/>
    <x v="18"/>
    <n v="13740870"/>
  </r>
  <r>
    <x v="391"/>
    <s v="Kanye West, Ty Dolla $ign"/>
    <x v="311"/>
    <n v="13713012"/>
  </r>
  <r>
    <x v="421"/>
    <s v=""/>
    <x v="333"/>
    <n v="13709297"/>
  </r>
  <r>
    <x v="14"/>
    <s v="Bradley Cooper"/>
    <x v="11"/>
    <n v="13697858"/>
  </r>
  <r>
    <x v="246"/>
    <s v="21 Savage"/>
    <x v="248"/>
    <n v="13658025"/>
  </r>
  <r>
    <x v="149"/>
    <s v="Puri, Jhorrmountain"/>
    <x v="292"/>
    <n v="13625971"/>
  </r>
  <r>
    <x v="114"/>
    <s v="Dua Lipa"/>
    <x v="93"/>
    <n v="13595594"/>
  </r>
  <r>
    <x v="867"/>
    <s v="Wind &amp; Fire"/>
    <x v="135"/>
    <n v="13595049"/>
  </r>
  <r>
    <x v="24"/>
    <s v=""/>
    <x v="23"/>
    <n v="13583538"/>
  </r>
  <r>
    <x v="1039"/>
    <s v="Hugo &amp; Guilherme"/>
    <x v="322"/>
    <n v="13580265"/>
  </r>
  <r>
    <x v="28"/>
    <s v=""/>
    <x v="0"/>
    <n v="13549672"/>
  </r>
  <r>
    <x v="346"/>
    <s v=""/>
    <x v="53"/>
    <n v="13544517"/>
  </r>
  <r>
    <x v="246"/>
    <s v=""/>
    <x v="490"/>
    <n v="13540422"/>
  </r>
  <r>
    <x v="391"/>
    <s v="Kanye West, Ty Dolla $ign"/>
    <x v="311"/>
    <n v="13503054"/>
  </r>
  <r>
    <x v="114"/>
    <s v=""/>
    <x v="787"/>
    <n v="13487647"/>
  </r>
  <r>
    <x v="127"/>
    <s v="Nicki Minaj"/>
    <x v="104"/>
    <n v="13483765"/>
  </r>
  <r>
    <x v="79"/>
    <s v="PARTYNEXTDOOR"/>
    <x v="217"/>
    <n v="13441437"/>
  </r>
  <r>
    <x v="219"/>
    <s v=""/>
    <x v="788"/>
    <n v="13437323"/>
  </r>
  <r>
    <x v="41"/>
    <s v=""/>
    <x v="33"/>
    <n v="13433114"/>
  </r>
  <r>
    <x v="203"/>
    <s v=""/>
    <x v="164"/>
    <n v="13416937"/>
  </r>
  <r>
    <x v="938"/>
    <s v=""/>
    <x v="322"/>
    <n v="13408802"/>
  </r>
  <r>
    <x v="270"/>
    <s v="Juice WRLD"/>
    <x v="0"/>
    <n v="13404188"/>
  </r>
  <r>
    <x v="178"/>
    <s v=""/>
    <x v="329"/>
    <n v="13382653"/>
  </r>
  <r>
    <x v="441"/>
    <s v=""/>
    <x v="352"/>
    <n v="13371880"/>
  </r>
  <r>
    <x v="441"/>
    <s v=""/>
    <x v="352"/>
    <n v="13363211"/>
  </r>
  <r>
    <x v="79"/>
    <s v="PARTYNEXTDOOR"/>
    <x v="79"/>
    <n v="13345482"/>
  </r>
  <r>
    <x v="479"/>
    <s v=""/>
    <x v="591"/>
    <n v="13333839"/>
  </r>
  <r>
    <x v="24"/>
    <s v=""/>
    <x v="23"/>
    <n v="13326265"/>
  </r>
  <r>
    <x v="1"/>
    <s v="Chris Stapleton, Bruno Mars"/>
    <x v="1"/>
    <n v="13321054"/>
  </r>
  <r>
    <x v="47"/>
    <s v=""/>
    <x v="110"/>
    <n v="13318175"/>
  </r>
  <r>
    <x v="41"/>
    <s v=""/>
    <x v="33"/>
    <n v="13306774"/>
  </r>
  <r>
    <x v="991"/>
    <s v="Travis Scott, Quavo, Offset"/>
    <x v="760"/>
    <n v="13265921"/>
  </r>
  <r>
    <x v="165"/>
    <s v="James Carter, Elley Duhé, FAST BOY"/>
    <x v="62"/>
    <n v="13244341"/>
  </r>
  <r>
    <x v="103"/>
    <s v=""/>
    <x v="56"/>
    <n v="13239450"/>
  </r>
  <r>
    <x v="79"/>
    <s v=""/>
    <x v="64"/>
    <n v="13205946"/>
  </r>
  <r>
    <x v="857"/>
    <s v="Loredana"/>
    <x v="624"/>
    <n v="13202042"/>
  </r>
  <r>
    <x v="186"/>
    <s v=""/>
    <x v="194"/>
    <n v="13197525"/>
  </r>
  <r>
    <x v="1040"/>
    <s v="Duki"/>
    <x v="197"/>
    <n v="13186691"/>
  </r>
  <r>
    <x v="28"/>
    <s v=""/>
    <x v="0"/>
    <n v="13150600"/>
  </r>
  <r>
    <x v="1041"/>
    <s v=""/>
    <x v="57"/>
    <n v="13116506"/>
  </r>
  <r>
    <x v="121"/>
    <s v="The Night Game"/>
    <x v="98"/>
    <n v="13111069"/>
  </r>
  <r>
    <x v="1017"/>
    <s v=""/>
    <x v="789"/>
    <n v="13099396"/>
  </r>
  <r>
    <x v="24"/>
    <s v=""/>
    <x v="23"/>
    <n v="13030078"/>
  </r>
  <r>
    <x v="328"/>
    <s v="The Fontane Sisters, Mitchell Ayres &amp; His Orchestra"/>
    <x v="36"/>
    <n v="13021210"/>
  </r>
  <r>
    <x v="103"/>
    <s v=""/>
    <x v="345"/>
    <n v="13010491"/>
  </r>
  <r>
    <x v="152"/>
    <s v=""/>
    <x v="321"/>
    <n v="12998159"/>
  </r>
  <r>
    <x v="114"/>
    <s v="Rowdy Rebel"/>
    <x v="93"/>
    <n v="12997064"/>
  </r>
  <r>
    <x v="129"/>
    <s v=""/>
    <x v="38"/>
    <n v="12994900"/>
  </r>
  <r>
    <x v="515"/>
    <s v="Playboi Carti"/>
    <x v="414"/>
    <n v="12983429"/>
  </r>
  <r>
    <x v="960"/>
    <s v=""/>
    <x v="731"/>
    <n v="12973815"/>
  </r>
  <r>
    <x v="1042"/>
    <s v="Drake"/>
    <x v="57"/>
    <n v="12948733"/>
  </r>
  <r>
    <x v="32"/>
    <s v=""/>
    <x v="102"/>
    <n v="12948368"/>
  </r>
  <r>
    <x v="16"/>
    <s v="Myke Towers"/>
    <x v="13"/>
    <n v="12942864"/>
  </r>
  <r>
    <x v="24"/>
    <s v=""/>
    <x v="23"/>
    <n v="12923909"/>
  </r>
  <r>
    <x v="20"/>
    <s v="Rio Santana, Judah, Andrez Babii"/>
    <x v="19"/>
    <n v="12918082"/>
  </r>
  <r>
    <x v="16"/>
    <s v=""/>
    <x v="13"/>
    <n v="12914431"/>
  </r>
  <r>
    <x v="32"/>
    <s v="Justin Bieber"/>
    <x v="102"/>
    <n v="12914041"/>
  </r>
  <r>
    <x v="327"/>
    <s v=""/>
    <x v="49"/>
    <n v="12910536"/>
  </r>
  <r>
    <x v="47"/>
    <s v=""/>
    <x v="3"/>
    <n v="12906942"/>
  </r>
  <r>
    <x v="265"/>
    <s v="Sunday Service Choir"/>
    <x v="484"/>
    <n v="12900186"/>
  </r>
  <r>
    <x v="51"/>
    <s v="Tanna Leone"/>
    <x v="526"/>
    <n v="12872010"/>
  </r>
  <r>
    <x v="1043"/>
    <s v=""/>
    <x v="790"/>
    <n v="12863766"/>
  </r>
  <r>
    <x v="1044"/>
    <s v="Snoop Dogg"/>
    <x v="553"/>
    <n v="12848688"/>
  </r>
  <r>
    <x v="252"/>
    <s v=""/>
    <x v="791"/>
    <n v="12844269"/>
  </r>
  <r>
    <x v="456"/>
    <s v=""/>
    <x v="792"/>
    <n v="12842499"/>
  </r>
  <r>
    <x v="70"/>
    <s v="Major Lazer"/>
    <x v="56"/>
    <n v="12835896"/>
  </r>
  <r>
    <x v="188"/>
    <s v="James Arthur"/>
    <x v="1"/>
    <n v="12833526"/>
  </r>
  <r>
    <x v="15"/>
    <s v="The Neptunes, Pharrell Williams, Ty Dolla $ign"/>
    <x v="12"/>
    <n v="12812403"/>
  </r>
  <r>
    <x v="391"/>
    <s v="Kanye West, Ty Dolla $ign"/>
    <x v="311"/>
    <n v="12788706"/>
  </r>
  <r>
    <x v="24"/>
    <s v=""/>
    <x v="23"/>
    <n v="12782098"/>
  </r>
  <r>
    <x v="831"/>
    <s v="J. Cole"/>
    <x v="729"/>
    <n v="12781969"/>
  </r>
  <r>
    <x v="1045"/>
    <s v=""/>
    <x v="793"/>
    <n v="12769116"/>
  </r>
  <r>
    <x v="169"/>
    <s v="Ozuna, J. Rey Soul"/>
    <x v="57"/>
    <n v="12758727"/>
  </r>
  <r>
    <x v="92"/>
    <s v="Doja Cat, Sia"/>
    <x v="75"/>
    <n v="12748732"/>
  </r>
  <r>
    <x v="265"/>
    <s v=""/>
    <x v="484"/>
    <n v="12735722"/>
  </r>
  <r>
    <x v="1046"/>
    <s v=""/>
    <x v="794"/>
    <n v="12731471"/>
  </r>
  <r>
    <x v="70"/>
    <s v=""/>
    <x v="56"/>
    <n v="12710025"/>
  </r>
  <r>
    <x v="1047"/>
    <s v=""/>
    <x v="795"/>
    <n v="12708631"/>
  </r>
  <r>
    <x v="1048"/>
    <s v=""/>
    <x v="65"/>
    <n v="12701721"/>
  </r>
  <r>
    <x v="1049"/>
    <s v=""/>
    <x v="5"/>
    <n v="12671636"/>
  </r>
  <r>
    <x v="1050"/>
    <s v=""/>
    <x v="796"/>
    <n v="12664655"/>
  </r>
  <r>
    <x v="16"/>
    <s v=""/>
    <x v="13"/>
    <n v="12660806"/>
  </r>
  <r>
    <x v="51"/>
    <s v=""/>
    <x v="526"/>
    <n v="12654671"/>
  </r>
  <r>
    <x v="104"/>
    <s v="Cardi B, 21 Savage"/>
    <x v="86"/>
    <n v="12652972"/>
  </r>
  <r>
    <x v="158"/>
    <s v="JAY-Z, Childish Gambino, Oumou Sangaré"/>
    <x v="129"/>
    <n v="12651284"/>
  </r>
  <r>
    <x v="52"/>
    <s v=""/>
    <x v="140"/>
    <n v="12648655"/>
  </r>
  <r>
    <x v="492"/>
    <s v=""/>
    <x v="797"/>
    <n v="12633308"/>
  </r>
  <r>
    <x v="369"/>
    <s v=""/>
    <x v="287"/>
    <n v="12618211"/>
  </r>
  <r>
    <x v="0"/>
    <s v=""/>
    <x v="112"/>
    <n v="12612116"/>
  </r>
  <r>
    <x v="158"/>
    <s v=""/>
    <x v="129"/>
    <n v="12611288"/>
  </r>
  <r>
    <x v="265"/>
    <s v="Ant Clemons"/>
    <x v="484"/>
    <n v="12604488"/>
  </r>
  <r>
    <x v="673"/>
    <s v=""/>
    <x v="527"/>
    <n v="12601804"/>
  </r>
  <r>
    <x v="401"/>
    <s v=""/>
    <x v="319"/>
    <n v="12590620"/>
  </r>
  <r>
    <x v="412"/>
    <s v="Young Stoner Life, Gunna, Lil Baby"/>
    <x v="327"/>
    <n v="12584012"/>
  </r>
  <r>
    <x v="366"/>
    <s v=""/>
    <x v="36"/>
    <n v="12581281"/>
  </r>
  <r>
    <x v="137"/>
    <s v="Marshmello, Vance Joy"/>
    <x v="798"/>
    <n v="12580090"/>
  </r>
  <r>
    <x v="79"/>
    <s v=""/>
    <x v="217"/>
    <n v="12574912"/>
  </r>
  <r>
    <x v="1051"/>
    <s v=""/>
    <x v="489"/>
    <n v="12560179"/>
  </r>
  <r>
    <x v="10"/>
    <s v=""/>
    <x v="0"/>
    <n v="12555928"/>
  </r>
  <r>
    <x v="485"/>
    <s v=""/>
    <x v="99"/>
    <n v="12530943"/>
  </r>
  <r>
    <x v="32"/>
    <s v=""/>
    <x v="27"/>
    <n v="12524835"/>
  </r>
  <r>
    <x v="16"/>
    <s v=""/>
    <x v="13"/>
    <n v="12507010"/>
  </r>
  <r>
    <x v="10"/>
    <s v=""/>
    <x v="155"/>
    <n v="12499547"/>
  </r>
  <r>
    <x v="18"/>
    <s v=""/>
    <x v="15"/>
    <n v="12470982"/>
  </r>
  <r>
    <x v="70"/>
    <s v=""/>
    <x v="56"/>
    <n v="12445444"/>
  </r>
  <r>
    <x v="869"/>
    <s v=""/>
    <x v="3"/>
    <n v="12443227"/>
  </r>
  <r>
    <x v="971"/>
    <s v=""/>
    <x v="742"/>
    <n v="12435927"/>
  </r>
  <r>
    <x v="142"/>
    <s v="BTS"/>
    <x v="117"/>
    <n v="12434298"/>
  </r>
  <r>
    <x v="188"/>
    <s v="Major Lazer, Anne-Marie, Mr Eazi"/>
    <x v="1"/>
    <n v="12428973"/>
  </r>
  <r>
    <x v="25"/>
    <s v=""/>
    <x v="20"/>
    <n v="12415244"/>
  </r>
  <r>
    <x v="228"/>
    <s v=""/>
    <x v="184"/>
    <n v="12407393"/>
  </r>
  <r>
    <x v="79"/>
    <s v="Lil Yachty"/>
    <x v="217"/>
    <n v="12406355"/>
  </r>
  <r>
    <x v="1052"/>
    <s v="Juicy J"/>
    <x v="799"/>
    <n v="12404547"/>
  </r>
  <r>
    <x v="737"/>
    <s v=""/>
    <x v="570"/>
    <n v="12403885"/>
  </r>
  <r>
    <x v="30"/>
    <s v="YUNGBLUD, blackbear"/>
    <x v="800"/>
    <n v="12402011"/>
  </r>
  <r>
    <x v="79"/>
    <s v="Chief Keef"/>
    <x v="217"/>
    <n v="12400847"/>
  </r>
  <r>
    <x v="152"/>
    <s v="Diplo"/>
    <x v="801"/>
    <n v="12376309"/>
  </r>
  <r>
    <x v="341"/>
    <s v=""/>
    <x v="308"/>
    <n v="12371640"/>
  </r>
  <r>
    <x v="1010"/>
    <s v="Maren Morris"/>
    <x v="768"/>
    <n v="12337911"/>
  </r>
  <r>
    <x v="0"/>
    <s v=""/>
    <x v="21"/>
    <n v="12332266"/>
  </r>
  <r>
    <x v="662"/>
    <s v="Colin Hay"/>
    <x v="520"/>
    <n v="12331392"/>
  </r>
  <r>
    <x v="142"/>
    <s v=""/>
    <x v="117"/>
    <n v="12325871"/>
  </r>
  <r>
    <x v="79"/>
    <s v=""/>
    <x v="64"/>
    <n v="12312466"/>
  </r>
  <r>
    <x v="1053"/>
    <s v=""/>
    <x v="802"/>
    <n v="12299714"/>
  </r>
  <r>
    <x v="32"/>
    <s v=""/>
    <x v="102"/>
    <n v="12296255"/>
  </r>
  <r>
    <x v="369"/>
    <s v=""/>
    <x v="287"/>
    <n v="12290904"/>
  </r>
  <r>
    <x v="54"/>
    <s v="Bad Bunny"/>
    <x v="44"/>
    <n v="12284495"/>
  </r>
  <r>
    <x v="926"/>
    <s v=""/>
    <x v="701"/>
    <n v="12257709"/>
  </r>
  <r>
    <x v="79"/>
    <s v=""/>
    <x v="64"/>
    <n v="12250742"/>
  </r>
  <r>
    <x v="427"/>
    <s v=""/>
    <x v="339"/>
    <n v="12244716"/>
  </r>
  <r>
    <x v="24"/>
    <s v=""/>
    <x v="23"/>
    <n v="12234761"/>
  </r>
  <r>
    <x v="857"/>
    <s v="Summer Cem, KC Rebell"/>
    <x v="675"/>
    <n v="12233039"/>
  </r>
  <r>
    <x v="185"/>
    <s v=""/>
    <x v="15"/>
    <n v="12224706"/>
  </r>
  <r>
    <x v="65"/>
    <s v=""/>
    <x v="429"/>
    <n v="12224345"/>
  </r>
  <r>
    <x v="104"/>
    <s v="Drake"/>
    <x v="86"/>
    <n v="12222286"/>
  </r>
  <r>
    <x v="127"/>
    <s v="J Balvin, Chris Brown"/>
    <x v="104"/>
    <n v="12203291"/>
  </r>
  <r>
    <x v="103"/>
    <s v=""/>
    <x v="56"/>
    <n v="12201544"/>
  </r>
  <r>
    <x v="515"/>
    <s v=""/>
    <x v="582"/>
    <n v="12190442"/>
  </r>
  <r>
    <x v="47"/>
    <s v=""/>
    <x v="110"/>
    <n v="12187261"/>
  </r>
  <r>
    <x v="724"/>
    <s v=""/>
    <x v="803"/>
    <n v="12181267"/>
  </r>
  <r>
    <x v="103"/>
    <s v="Steve Aoki"/>
    <x v="56"/>
    <n v="12177520"/>
  </r>
  <r>
    <x v="114"/>
    <s v=""/>
    <x v="93"/>
    <n v="12170360"/>
  </r>
  <r>
    <x v="15"/>
    <s v=""/>
    <x v="12"/>
    <n v="12169328"/>
  </r>
  <r>
    <x v="79"/>
    <s v=""/>
    <x v="132"/>
    <n v="12159077"/>
  </r>
  <r>
    <x v="79"/>
    <s v=""/>
    <x v="217"/>
    <n v="12157924"/>
  </r>
  <r>
    <x v="131"/>
    <s v="Feid"/>
    <x v="106"/>
    <n v="12150584"/>
  </r>
  <r>
    <x v="917"/>
    <s v="(G)I-DLE, Wolftyla, Bea Miller, League of Legends"/>
    <x v="697"/>
    <n v="12148541"/>
  </r>
  <r>
    <x v="724"/>
    <s v="21 Savage"/>
    <x v="803"/>
    <n v="12143988"/>
  </r>
  <r>
    <x v="15"/>
    <s v=""/>
    <x v="12"/>
    <n v="12135149"/>
  </r>
  <r>
    <x v="968"/>
    <s v=""/>
    <x v="570"/>
    <n v="12134598"/>
  </r>
  <r>
    <x v="36"/>
    <s v="Young Thug"/>
    <x v="0"/>
    <n v="12133395"/>
  </r>
  <r>
    <x v="284"/>
    <s v="Becky G, Anitta"/>
    <x v="65"/>
    <n v="12113466"/>
  </r>
  <r>
    <x v="202"/>
    <s v="Wyclef Jean"/>
    <x v="57"/>
    <n v="12105192"/>
  </r>
  <r>
    <x v="36"/>
    <s v="Don Toliver"/>
    <x v="0"/>
    <n v="12099572"/>
  </r>
  <r>
    <x v="277"/>
    <s v=""/>
    <x v="228"/>
    <n v="12097600"/>
  </r>
  <r>
    <x v="20"/>
    <s v=""/>
    <x v="804"/>
    <n v="12091872"/>
  </r>
  <r>
    <x v="133"/>
    <s v="Ovy On The Drums"/>
    <x v="108"/>
    <n v="12088229"/>
  </r>
  <r>
    <x v="15"/>
    <s v="The Weeknd, Travis Scott, Game of Thrones"/>
    <x v="3"/>
    <n v="12087846"/>
  </r>
  <r>
    <x v="70"/>
    <s v=""/>
    <x v="56"/>
    <n v="12083479"/>
  </r>
  <r>
    <x v="1054"/>
    <s v="Lil Pump"/>
    <x v="114"/>
    <n v="12077969"/>
  </r>
  <r>
    <x v="1055"/>
    <s v=""/>
    <x v="101"/>
    <n v="12066537"/>
  </r>
  <r>
    <x v="102"/>
    <s v="WanMor"/>
    <x v="84"/>
    <n v="12059592"/>
  </r>
  <r>
    <x v="270"/>
    <s v="Gunna"/>
    <x v="805"/>
    <n v="12050104"/>
  </r>
  <r>
    <x v="126"/>
    <s v="Ryan Tedder"/>
    <x v="103"/>
    <n v="12028367"/>
  </r>
  <r>
    <x v="1056"/>
    <s v=""/>
    <x v="806"/>
    <n v="12025989"/>
  </r>
  <r>
    <x v="246"/>
    <s v="Travis Scott"/>
    <x v="198"/>
    <n v="12020469"/>
  </r>
  <r>
    <x v="1057"/>
    <s v="DJ Nikolas Alves Exclusive, DJ Kaioken, DJ Gege"/>
    <x v="807"/>
    <n v="12012865"/>
  </r>
  <r>
    <x v="54"/>
    <s v=""/>
    <x v="235"/>
    <n v="12004231"/>
  </r>
  <r>
    <x v="8"/>
    <s v=""/>
    <x v="7"/>
    <n v="12002082"/>
  </r>
  <r>
    <x v="277"/>
    <s v="Young Thug, Metro Boomin"/>
    <x v="228"/>
    <n v="12001122"/>
  </r>
  <r>
    <x v="158"/>
    <s v=""/>
    <x v="129"/>
    <n v="11993214"/>
  </r>
  <r>
    <x v="59"/>
    <s v="Chance the Rapper"/>
    <x v="48"/>
    <n v="11985346"/>
  </r>
  <r>
    <x v="92"/>
    <s v="KAROL G, Myke Towers"/>
    <x v="75"/>
    <n v="11982372"/>
  </r>
  <r>
    <x v="32"/>
    <s v=""/>
    <x v="102"/>
    <n v="11970198"/>
  </r>
  <r>
    <x v="24"/>
    <s v="Kendrick Lamar"/>
    <x v="23"/>
    <n v="11969440"/>
  </r>
  <r>
    <x v="510"/>
    <s v="Cardi B"/>
    <x v="408"/>
    <n v="11955256"/>
  </r>
  <r>
    <x v="10"/>
    <s v=""/>
    <x v="0"/>
    <n v="11954473"/>
  </r>
  <r>
    <x v="158"/>
    <s v=""/>
    <x v="129"/>
    <n v="11954423"/>
  </r>
  <r>
    <x v="776"/>
    <s v="MØ"/>
    <x v="382"/>
    <n v="11945548"/>
  </r>
  <r>
    <x v="47"/>
    <s v=""/>
    <x v="110"/>
    <n v="11918358"/>
  </r>
  <r>
    <x v="234"/>
    <s v=""/>
    <x v="171"/>
    <n v="11917660"/>
  </r>
  <r>
    <x v="304"/>
    <s v=""/>
    <x v="254"/>
    <n v="11902809"/>
  </r>
  <r>
    <x v="24"/>
    <s v=""/>
    <x v="23"/>
    <n v="11897209"/>
  </r>
  <r>
    <x v="178"/>
    <s v=""/>
    <x v="85"/>
    <n v="11862281"/>
  </r>
  <r>
    <x v="10"/>
    <s v=""/>
    <x v="0"/>
    <n v="11850920"/>
  </r>
  <r>
    <x v="271"/>
    <s v=""/>
    <x v="221"/>
    <n v="11811197"/>
  </r>
  <r>
    <x v="391"/>
    <s v="Kanye West, Ty Dolla $ign"/>
    <x v="311"/>
    <n v="11802992"/>
  </r>
  <r>
    <x v="59"/>
    <s v=""/>
    <x v="48"/>
    <n v="11802101"/>
  </r>
  <r>
    <x v="137"/>
    <s v="Juice WRLD"/>
    <x v="808"/>
    <n v="11801530"/>
  </r>
  <r>
    <x v="15"/>
    <s v=""/>
    <x v="12"/>
    <n v="11791864"/>
  </r>
  <r>
    <x v="977"/>
    <s v=""/>
    <x v="749"/>
    <n v="11790488"/>
  </r>
  <r>
    <x v="51"/>
    <s v=""/>
    <x v="526"/>
    <n v="11787814"/>
  </r>
  <r>
    <x v="707"/>
    <s v=""/>
    <x v="15"/>
    <n v="11781966"/>
  </r>
  <r>
    <x v="146"/>
    <s v=""/>
    <x v="121"/>
    <n v="11771805"/>
  </r>
  <r>
    <x v="111"/>
    <s v="The Creator"/>
    <x v="3"/>
    <n v="11756283"/>
  </r>
  <r>
    <x v="1058"/>
    <s v=""/>
    <x v="695"/>
    <n v="11744002"/>
  </r>
  <r>
    <x v="16"/>
    <s v=""/>
    <x v="13"/>
    <n v="11734889"/>
  </r>
  <r>
    <x v="60"/>
    <s v=""/>
    <x v="36"/>
    <n v="11728242"/>
  </r>
  <r>
    <x v="205"/>
    <s v=""/>
    <x v="166"/>
    <n v="11724653"/>
  </r>
  <r>
    <x v="82"/>
    <s v=""/>
    <x v="67"/>
    <n v="11706202"/>
  </r>
  <r>
    <x v="656"/>
    <s v="Anitta"/>
    <x v="66"/>
    <n v="11685504"/>
  </r>
  <r>
    <x v="396"/>
    <s v="Ty Dolla $ign"/>
    <x v="315"/>
    <n v="11670768"/>
  </r>
  <r>
    <x v="52"/>
    <s v="Bas"/>
    <x v="140"/>
    <n v="11647489"/>
  </r>
  <r>
    <x v="32"/>
    <s v=""/>
    <x v="102"/>
    <n v="11645626"/>
  </r>
  <r>
    <x v="899"/>
    <s v="Capital Bra"/>
    <x v="624"/>
    <n v="11645314"/>
  </r>
  <r>
    <x v="24"/>
    <s v=""/>
    <x v="23"/>
    <n v="11640267"/>
  </r>
  <r>
    <x v="1059"/>
    <s v=""/>
    <x v="624"/>
    <n v="11637598"/>
  </r>
  <r>
    <x v="13"/>
    <s v=""/>
    <x v="10"/>
    <n v="11633380"/>
  </r>
  <r>
    <x v="24"/>
    <s v=""/>
    <x v="23"/>
    <n v="11629343"/>
  </r>
  <r>
    <x v="1060"/>
    <s v="LUDMILLA"/>
    <x v="809"/>
    <n v="11626550"/>
  </r>
  <r>
    <x v="59"/>
    <s v=""/>
    <x v="48"/>
    <n v="11595950"/>
  </r>
  <r>
    <x v="981"/>
    <s v=""/>
    <x v="752"/>
    <n v="11573467"/>
  </r>
  <r>
    <x v="1038"/>
    <s v=""/>
    <x v="786"/>
    <n v="11557442"/>
  </r>
  <r>
    <x v="10"/>
    <s v=""/>
    <x v="155"/>
    <n v="11556020"/>
  </r>
  <r>
    <x v="172"/>
    <s v=""/>
    <x v="141"/>
    <n v="11552586"/>
  </r>
  <r>
    <x v="36"/>
    <s v="21 Savage, Mustafa"/>
    <x v="0"/>
    <n v="11552254"/>
  </r>
  <r>
    <x v="126"/>
    <s v=""/>
    <x v="103"/>
    <n v="11551966"/>
  </r>
  <r>
    <x v="316"/>
    <s v="Jason Derulo, De La Ghetto"/>
    <x v="66"/>
    <n v="11548447"/>
  </r>
  <r>
    <x v="1061"/>
    <s v="Bonez MC"/>
    <x v="810"/>
    <n v="11536368"/>
  </r>
  <r>
    <x v="756"/>
    <s v="Burna Boy"/>
    <x v="585"/>
    <n v="11532422"/>
  </r>
  <r>
    <x v="24"/>
    <s v=""/>
    <x v="23"/>
    <n v="11532310"/>
  </r>
  <r>
    <x v="10"/>
    <s v=""/>
    <x v="0"/>
    <n v="11500728"/>
  </r>
  <r>
    <x v="158"/>
    <s v=""/>
    <x v="129"/>
    <n v="11489580"/>
  </r>
  <r>
    <x v="1062"/>
    <s v=""/>
    <x v="811"/>
    <n v="11488098"/>
  </r>
  <r>
    <x v="52"/>
    <s v="kiLL edward"/>
    <x v="463"/>
    <n v="11471773"/>
  </r>
  <r>
    <x v="44"/>
    <s v=""/>
    <x v="36"/>
    <n v="11470539"/>
  </r>
  <r>
    <x v="341"/>
    <s v=""/>
    <x v="308"/>
    <n v="11464023"/>
  </r>
  <r>
    <x v="1063"/>
    <s v="SAINt JHN, Beyoncé, Wizkid"/>
    <x v="129"/>
    <n v="11457783"/>
  </r>
  <r>
    <x v="837"/>
    <s v="Nicki Minaj"/>
    <x v="646"/>
    <n v="11455503"/>
  </r>
  <r>
    <x v="504"/>
    <s v=""/>
    <x v="812"/>
    <n v="11447190"/>
  </r>
  <r>
    <x v="277"/>
    <s v="Lil Durk, Metro Boomin"/>
    <x v="228"/>
    <n v="11437647"/>
  </r>
  <r>
    <x v="343"/>
    <s v=""/>
    <x v="49"/>
    <n v="11427117"/>
  </r>
  <r>
    <x v="126"/>
    <s v=""/>
    <x v="103"/>
    <n v="11411874"/>
  </r>
  <r>
    <x v="1064"/>
    <s v=""/>
    <x v="813"/>
    <n v="11411679"/>
  </r>
  <r>
    <x v="186"/>
    <s v="DaBaby, Drake, Lil Baby"/>
    <x v="194"/>
    <n v="11403590"/>
  </r>
  <r>
    <x v="277"/>
    <s v=""/>
    <x v="132"/>
    <n v="11386762"/>
  </r>
  <r>
    <x v="1065"/>
    <s v=""/>
    <x v="657"/>
    <n v="11383736"/>
  </r>
  <r>
    <x v="1066"/>
    <s v=""/>
    <x v="36"/>
    <n v="11382364"/>
  </r>
  <r>
    <x v="111"/>
    <s v="The Creator, 42 Dugg"/>
    <x v="3"/>
    <n v="11380679"/>
  </r>
  <r>
    <x v="3"/>
    <s v=""/>
    <x v="3"/>
    <n v="11371850"/>
  </r>
  <r>
    <x v="79"/>
    <s v=""/>
    <x v="64"/>
    <n v="11368884"/>
  </r>
  <r>
    <x v="214"/>
    <s v="KAROL G"/>
    <x v="0"/>
    <n v="11363207"/>
  </r>
  <r>
    <x v="20"/>
    <s v=""/>
    <x v="17"/>
    <n v="11353192"/>
  </r>
  <r>
    <x v="126"/>
    <s v="Marshmello"/>
    <x v="103"/>
    <n v="11350020"/>
  </r>
  <r>
    <x v="674"/>
    <s v="Justin Quiles, Bizarrap"/>
    <x v="528"/>
    <n v="11344450"/>
  </r>
  <r>
    <x v="464"/>
    <s v=""/>
    <x v="36"/>
    <n v="11341391"/>
  </r>
  <r>
    <x v="146"/>
    <s v="Edgardo Nuñez, Los Dareyes De La Sierra"/>
    <x v="121"/>
    <n v="11328963"/>
  </r>
  <r>
    <x v="16"/>
    <s v=""/>
    <x v="13"/>
    <n v="11298839"/>
  </r>
  <r>
    <x v="213"/>
    <s v="Doja Cat"/>
    <x v="15"/>
    <n v="11265538"/>
  </r>
  <r>
    <x v="24"/>
    <s v=""/>
    <x v="23"/>
    <n v="11245393"/>
  </r>
  <r>
    <x v="1067"/>
    <s v=""/>
    <x v="28"/>
    <n v="11232588"/>
  </r>
  <r>
    <x v="246"/>
    <s v=""/>
    <x v="248"/>
    <n v="11229529"/>
  </r>
  <r>
    <x v="391"/>
    <s v="Kanye West, Ty Dolla $ign"/>
    <x v="311"/>
    <n v="11213960"/>
  </r>
  <r>
    <x v="1062"/>
    <s v=""/>
    <x v="811"/>
    <n v="11193384"/>
  </r>
  <r>
    <x v="142"/>
    <s v=""/>
    <x v="117"/>
    <n v="11184142"/>
  </r>
  <r>
    <x v="265"/>
    <s v="Fred Hammond"/>
    <x v="484"/>
    <n v="11183853"/>
  </r>
  <r>
    <x v="399"/>
    <s v=""/>
    <x v="171"/>
    <n v="11128082"/>
  </r>
  <r>
    <x v="270"/>
    <s v=""/>
    <x v="0"/>
    <n v="11118271"/>
  </r>
  <r>
    <x v="75"/>
    <s v=""/>
    <x v="62"/>
    <n v="11114825"/>
  </r>
  <r>
    <x v="869"/>
    <s v="Travis Scott"/>
    <x v="3"/>
    <n v="11105872"/>
  </r>
  <r>
    <x v="265"/>
    <s v=""/>
    <x v="363"/>
    <n v="11098736"/>
  </r>
  <r>
    <x v="186"/>
    <s v="Juice WRLD"/>
    <x v="465"/>
    <n v="11094352"/>
  </r>
  <r>
    <x v="981"/>
    <s v="RAF Camora, Gzuz"/>
    <x v="752"/>
    <n v="11093796"/>
  </r>
  <r>
    <x v="354"/>
    <s v=""/>
    <x v="15"/>
    <n v="11088287"/>
  </r>
  <r>
    <x v="855"/>
    <s v=""/>
    <x v="655"/>
    <n v="11073171"/>
  </r>
  <r>
    <x v="247"/>
    <s v=""/>
    <x v="120"/>
    <n v="11069446"/>
  </r>
  <r>
    <x v="16"/>
    <s v="ABRA"/>
    <x v="13"/>
    <n v="11066606"/>
  </r>
  <r>
    <x v="265"/>
    <s v=""/>
    <x v="363"/>
    <n v="11064345"/>
  </r>
  <r>
    <x v="24"/>
    <s v="Ed Sheeran"/>
    <x v="23"/>
    <n v="11063569"/>
  </r>
  <r>
    <x v="88"/>
    <s v=""/>
    <x v="51"/>
    <n v="11063179"/>
  </r>
  <r>
    <x v="102"/>
    <s v="Nicki Minaj, Oh Wonder"/>
    <x v="84"/>
    <n v="11057702"/>
  </r>
  <r>
    <x v="65"/>
    <s v=""/>
    <x v="429"/>
    <n v="11052314"/>
  </r>
  <r>
    <x v="463"/>
    <s v="Cardi B, YG"/>
    <x v="365"/>
    <n v="11050567"/>
  </r>
  <r>
    <x v="724"/>
    <s v="Travis Scott"/>
    <x v="803"/>
    <n v="11037789"/>
  </r>
  <r>
    <x v="756"/>
    <s v=""/>
    <x v="191"/>
    <n v="11036336"/>
  </r>
  <r>
    <x v="103"/>
    <s v=""/>
    <x v="56"/>
    <n v="11008618"/>
  </r>
  <r>
    <x v="1"/>
    <s v=""/>
    <x v="1"/>
    <n v="11006373"/>
  </r>
  <r>
    <x v="74"/>
    <s v="Post Malone, Cardi B, Rvssian"/>
    <x v="618"/>
    <n v="10988727"/>
  </r>
  <r>
    <x v="20"/>
    <s v=""/>
    <x v="19"/>
    <n v="10984028"/>
  </r>
  <r>
    <x v="158"/>
    <s v=""/>
    <x v="129"/>
    <n v="10978414"/>
  </r>
  <r>
    <x v="51"/>
    <s v=""/>
    <x v="526"/>
    <n v="10975882"/>
  </r>
  <r>
    <x v="196"/>
    <s v=""/>
    <x v="155"/>
    <n v="10972110"/>
  </r>
  <r>
    <x v="1068"/>
    <s v=""/>
    <x v="28"/>
    <n v="10970185"/>
  </r>
  <r>
    <x v="1013"/>
    <s v="David Guetta"/>
    <x v="5"/>
    <n v="10967035"/>
  </r>
  <r>
    <x v="871"/>
    <s v=""/>
    <x v="319"/>
    <n v="10966064"/>
  </r>
  <r>
    <x v="16"/>
    <s v=""/>
    <x v="13"/>
    <n v="10957181"/>
  </r>
  <r>
    <x v="1069"/>
    <s v="Dani Faiv, thasup, Fabri Fibra"/>
    <x v="57"/>
    <n v="10953128"/>
  </r>
  <r>
    <x v="52"/>
    <s v=""/>
    <x v="463"/>
    <n v="10944009"/>
  </r>
  <r>
    <x v="28"/>
    <s v=""/>
    <x v="0"/>
    <n v="10941573"/>
  </r>
  <r>
    <x v="942"/>
    <s v=""/>
    <x v="391"/>
    <n v="10935284"/>
  </r>
  <r>
    <x v="703"/>
    <s v=""/>
    <x v="322"/>
    <n v="10916173"/>
  </r>
  <r>
    <x v="265"/>
    <s v=""/>
    <x v="363"/>
    <n v="10913129"/>
  </r>
  <r>
    <x v="265"/>
    <s v=""/>
    <x v="363"/>
    <n v="10900265"/>
  </r>
  <r>
    <x v="725"/>
    <s v=""/>
    <x v="293"/>
    <n v="10899957"/>
  </r>
  <r>
    <x v="529"/>
    <s v=""/>
    <x v="428"/>
    <n v="10877801"/>
  </r>
  <r>
    <x v="1070"/>
    <s v="Lil Kleine"/>
    <x v="814"/>
    <n v="10876703"/>
  </r>
  <r>
    <x v="153"/>
    <s v="The Lumineers"/>
    <x v="15"/>
    <n v="10870508"/>
  </r>
  <r>
    <x v="24"/>
    <s v=""/>
    <x v="41"/>
    <n v="10869274"/>
  </r>
  <r>
    <x v="369"/>
    <s v=""/>
    <x v="287"/>
    <n v="10847153"/>
  </r>
  <r>
    <x v="1071"/>
    <s v="Summer Cem, Capital Bra"/>
    <x v="815"/>
    <n v="10839793"/>
  </r>
  <r>
    <x v="1010"/>
    <s v=""/>
    <x v="768"/>
    <n v="10835348"/>
  </r>
  <r>
    <x v="15"/>
    <s v=""/>
    <x v="12"/>
    <n v="10834231"/>
  </r>
  <r>
    <x v="42"/>
    <s v=""/>
    <x v="73"/>
    <n v="10830400"/>
  </r>
  <r>
    <x v="1072"/>
    <s v="SCH, Kofs, Jul, Naps, Soso Maness, Elams, Solda, Houari"/>
    <x v="602"/>
    <n v="10818591"/>
  </r>
  <r>
    <x v="36"/>
    <s v="21 Savage"/>
    <x v="0"/>
    <n v="10814496"/>
  </r>
  <r>
    <x v="24"/>
    <s v="Gary Lightbody"/>
    <x v="23"/>
    <n v="10799411"/>
  </r>
  <r>
    <x v="196"/>
    <s v="Post Malone"/>
    <x v="155"/>
    <n v="10782828"/>
  </r>
  <r>
    <x v="24"/>
    <s v=""/>
    <x v="23"/>
    <n v="10767008"/>
  </r>
  <r>
    <x v="34"/>
    <s v="A Boogie Wit da Hoodie"/>
    <x v="28"/>
    <n v="10758073"/>
  </r>
  <r>
    <x v="79"/>
    <s v=""/>
    <x v="64"/>
    <n v="10737639"/>
  </r>
  <r>
    <x v="195"/>
    <s v="Travis Scott"/>
    <x v="816"/>
    <n v="10736180"/>
  </r>
  <r>
    <x v="16"/>
    <s v=""/>
    <x v="13"/>
    <n v="10733416"/>
  </r>
  <r>
    <x v="52"/>
    <s v=""/>
    <x v="140"/>
    <n v="10712648"/>
  </r>
  <r>
    <x v="45"/>
    <s v=""/>
    <x v="295"/>
    <n v="10702912"/>
  </r>
  <r>
    <x v="1073"/>
    <s v=""/>
    <x v="817"/>
    <n v="10697842"/>
  </r>
  <r>
    <x v="1074"/>
    <s v=""/>
    <x v="818"/>
    <n v="10697729"/>
  </r>
  <r>
    <x v="1075"/>
    <s v=""/>
    <x v="819"/>
    <n v="10691967"/>
  </r>
  <r>
    <x v="51"/>
    <s v=""/>
    <x v="526"/>
    <n v="10691830"/>
  </r>
  <r>
    <x v="1076"/>
    <s v="Leo Santana"/>
    <x v="820"/>
    <n v="10683040"/>
  </r>
  <r>
    <x v="453"/>
    <s v=""/>
    <x v="15"/>
    <n v="10681320"/>
  </r>
  <r>
    <x v="519"/>
    <s v="Harm Franklin"/>
    <x v="415"/>
    <n v="10678057"/>
  </r>
  <r>
    <x v="80"/>
    <s v="Victor Cardenas, Dj Adoni"/>
    <x v="65"/>
    <n v="10666001"/>
  </r>
  <r>
    <x v="1077"/>
    <s v="Becky G, Keke Palmer, JEON SOYEON, Duckwrth, Thutmose, League of Legends"/>
    <x v="697"/>
    <n v="10662332"/>
  </r>
  <r>
    <x v="36"/>
    <s v="Future, Don Toliver"/>
    <x v="0"/>
    <n v="10649362"/>
  </r>
  <r>
    <x v="603"/>
    <s v="Duki"/>
    <x v="486"/>
    <n v="10644801"/>
  </r>
  <r>
    <x v="0"/>
    <s v=""/>
    <x v="112"/>
    <n v="10644730"/>
  </r>
  <r>
    <x v="394"/>
    <s v="Swae Lee, Slim Jxmmi"/>
    <x v="313"/>
    <n v="10638532"/>
  </r>
  <r>
    <x v="270"/>
    <s v=""/>
    <x v="0"/>
    <n v="10628742"/>
  </r>
  <r>
    <x v="102"/>
    <s v="Nicki Minaj"/>
    <x v="84"/>
    <n v="10626345"/>
  </r>
  <r>
    <x v="313"/>
    <s v=""/>
    <x v="15"/>
    <n v="10621836"/>
  </r>
  <r>
    <x v="1020"/>
    <s v="Drake"/>
    <x v="775"/>
    <n v="10607196"/>
  </r>
  <r>
    <x v="109"/>
    <s v=""/>
    <x v="89"/>
    <n v="10606907"/>
  </r>
  <r>
    <x v="325"/>
    <s v="Metro Boomin, Travis Scott"/>
    <x v="821"/>
    <n v="10606250"/>
  </r>
  <r>
    <x v="645"/>
    <s v=""/>
    <x v="513"/>
    <n v="10605793"/>
  </r>
  <r>
    <x v="69"/>
    <s v="Jimin, Charlie Puth, Muni Long, Fast &amp; Furious: The Fast Saga"/>
    <x v="447"/>
    <n v="10597956"/>
  </r>
  <r>
    <x v="432"/>
    <s v="David Guetta"/>
    <x v="343"/>
    <n v="10596037"/>
  </r>
  <r>
    <x v="492"/>
    <s v=""/>
    <x v="101"/>
    <n v="10592493"/>
  </r>
  <r>
    <x v="1078"/>
    <s v="Bad Gyal"/>
    <x v="822"/>
    <n v="10592239"/>
  </r>
  <r>
    <x v="0"/>
    <s v=""/>
    <x v="112"/>
    <n v="10589657"/>
  </r>
  <r>
    <x v="142"/>
    <s v="Conan Gray"/>
    <x v="117"/>
    <n v="10574766"/>
  </r>
  <r>
    <x v="1038"/>
    <s v="Shirin David"/>
    <x v="786"/>
    <n v="10571778"/>
  </r>
  <r>
    <x v="205"/>
    <s v=""/>
    <x v="166"/>
    <n v="10571427"/>
  </r>
  <r>
    <x v="857"/>
    <s v=""/>
    <x v="675"/>
    <n v="10568823"/>
  </r>
  <r>
    <x v="203"/>
    <s v=""/>
    <x v="164"/>
    <n v="10566019"/>
  </r>
  <r>
    <x v="879"/>
    <s v=""/>
    <x v="0"/>
    <n v="10561183"/>
  </r>
  <r>
    <x v="31"/>
    <s v="Megan Thee Stallion"/>
    <x v="3"/>
    <n v="10550949"/>
  </r>
  <r>
    <x v="186"/>
    <s v="Drake, Young Thug"/>
    <x v="64"/>
    <n v="10537097"/>
  </r>
  <r>
    <x v="100"/>
    <s v="Imanbek"/>
    <x v="82"/>
    <n v="10533409"/>
  </r>
  <r>
    <x v="412"/>
    <s v="A$AP Rocky, Post Malone"/>
    <x v="327"/>
    <n v="10526635"/>
  </r>
  <r>
    <x v="480"/>
    <s v="Wesley Safadão"/>
    <x v="319"/>
    <n v="10524375"/>
  </r>
  <r>
    <x v="515"/>
    <s v=""/>
    <x v="582"/>
    <n v="10518816"/>
  </r>
  <r>
    <x v="1079"/>
    <s v="ROSALÍA"/>
    <x v="65"/>
    <n v="10508000"/>
  </r>
  <r>
    <x v="907"/>
    <s v=""/>
    <x v="692"/>
    <n v="10500904"/>
  </r>
  <r>
    <x v="102"/>
    <s v=""/>
    <x v="84"/>
    <n v="10484727"/>
  </r>
  <r>
    <x v="613"/>
    <s v=""/>
    <x v="1"/>
    <n v="10483886"/>
  </r>
  <r>
    <x v="24"/>
    <s v=""/>
    <x v="23"/>
    <n v="10481973"/>
  </r>
  <r>
    <x v="55"/>
    <s v=""/>
    <x v="45"/>
    <n v="10478308"/>
  </r>
  <r>
    <x v="1080"/>
    <s v=""/>
    <x v="319"/>
    <n v="10478228"/>
  </r>
  <r>
    <x v="1081"/>
    <s v="Menor Nico"/>
    <x v="823"/>
    <n v="10471459"/>
  </r>
  <r>
    <x v="14"/>
    <s v=""/>
    <x v="52"/>
    <n v="10463414"/>
  </r>
  <r>
    <x v="153"/>
    <s v="Noah Kahan"/>
    <x v="15"/>
    <n v="10439477"/>
  </r>
  <r>
    <x v="79"/>
    <s v=""/>
    <x v="217"/>
    <n v="10436951"/>
  </r>
  <r>
    <x v="42"/>
    <s v=""/>
    <x v="34"/>
    <n v="10428950"/>
  </r>
  <r>
    <x v="15"/>
    <s v=""/>
    <x v="12"/>
    <n v="10422042"/>
  </r>
  <r>
    <x v="971"/>
    <s v=""/>
    <x v="742"/>
    <n v="10407435"/>
  </r>
  <r>
    <x v="1082"/>
    <s v="Capital Bra"/>
    <x v="824"/>
    <n v="10406001"/>
  </r>
  <r>
    <x v="230"/>
    <s v="Peso Pluma, Gabito Ballesteros"/>
    <x v="66"/>
    <n v="10402464"/>
  </r>
  <r>
    <x v="1083"/>
    <s v="thasup, Sfera Ebbasta"/>
    <x v="580"/>
    <n v="10401867"/>
  </r>
  <r>
    <x v="102"/>
    <s v=""/>
    <x v="84"/>
    <n v="10396969"/>
  </r>
  <r>
    <x v="1084"/>
    <s v=""/>
    <x v="794"/>
    <n v="10394462"/>
  </r>
  <r>
    <x v="102"/>
    <s v="Travis Scott"/>
    <x v="84"/>
    <n v="10392685"/>
  </r>
  <r>
    <x v="699"/>
    <s v=""/>
    <x v="550"/>
    <n v="10386477"/>
  </r>
  <r>
    <x v="1085"/>
    <s v="Daddy Yankee, Ozuna, Chris Jedi"/>
    <x v="66"/>
    <n v="10385014"/>
  </r>
  <r>
    <x v="142"/>
    <s v="Troye Sivan"/>
    <x v="117"/>
    <n v="10380065"/>
  </r>
  <r>
    <x v="1086"/>
    <s v=""/>
    <x v="0"/>
    <n v="10366823"/>
  </r>
  <r>
    <x v="391"/>
    <s v="Kanye West, Ty Dolla $ign"/>
    <x v="311"/>
    <n v="10345514"/>
  </r>
  <r>
    <x v="14"/>
    <s v=""/>
    <x v="52"/>
    <n v="10342277"/>
  </r>
  <r>
    <x v="96"/>
    <s v=""/>
    <x v="65"/>
    <n v="10333121"/>
  </r>
  <r>
    <x v="196"/>
    <s v=""/>
    <x v="155"/>
    <n v="10330089"/>
  </r>
  <r>
    <x v="43"/>
    <s v=""/>
    <x v="35"/>
    <n v="10328727"/>
  </r>
  <r>
    <x v="1"/>
    <s v="Yebba"/>
    <x v="1"/>
    <n v="10310313"/>
  </r>
  <r>
    <x v="111"/>
    <s v="The Creator"/>
    <x v="3"/>
    <n v="10282645"/>
  </r>
  <r>
    <x v="1087"/>
    <s v="French Montana, Khaled"/>
    <x v="825"/>
    <n v="10267614"/>
  </r>
  <r>
    <x v="1088"/>
    <s v="Nicki Minaj"/>
    <x v="282"/>
    <n v="10263979"/>
  </r>
  <r>
    <x v="0"/>
    <s v=""/>
    <x v="21"/>
    <n v="10262904"/>
  </r>
  <r>
    <x v="203"/>
    <s v=""/>
    <x v="826"/>
    <n v="10262206"/>
  </r>
  <r>
    <x v="240"/>
    <s v=""/>
    <x v="56"/>
    <n v="10250612"/>
  </r>
  <r>
    <x v="1089"/>
    <s v=""/>
    <x v="827"/>
    <n v="10248859"/>
  </r>
  <r>
    <x v="412"/>
    <s v="Drake"/>
    <x v="327"/>
    <n v="10245718"/>
  </r>
  <r>
    <x v="605"/>
    <s v="Nicki Minaj"/>
    <x v="543"/>
    <n v="10235942"/>
  </r>
  <r>
    <x v="36"/>
    <s v="Future, Lil Uzi Vert"/>
    <x v="0"/>
    <n v="10231095"/>
  </r>
  <r>
    <x v="1090"/>
    <s v=""/>
    <x v="828"/>
    <n v="10228356"/>
  </r>
  <r>
    <x v="181"/>
    <s v="Bono, The Edge"/>
    <x v="76"/>
    <n v="10223445"/>
  </r>
  <r>
    <x v="261"/>
    <s v="Kanye West"/>
    <x v="211"/>
    <n v="10216554"/>
  </r>
  <r>
    <x v="51"/>
    <s v="Beth Gibbons"/>
    <x v="526"/>
    <n v="10212763"/>
  </r>
  <r>
    <x v="79"/>
    <s v=""/>
    <x v="64"/>
    <n v="10209684"/>
  </r>
  <r>
    <x v="3"/>
    <s v=""/>
    <x v="3"/>
    <n v="10203481"/>
  </r>
  <r>
    <x v="61"/>
    <s v="Lauren Jauregui"/>
    <x v="306"/>
    <n v="10190186"/>
  </r>
  <r>
    <x v="50"/>
    <s v=""/>
    <x v="61"/>
    <n v="10188274"/>
  </r>
  <r>
    <x v="633"/>
    <s v="The Weeknd"/>
    <x v="829"/>
    <n v="10175027"/>
  </r>
  <r>
    <x v="265"/>
    <s v=""/>
    <x v="363"/>
    <n v="10175008"/>
  </r>
  <r>
    <x v="261"/>
    <s v=""/>
    <x v="830"/>
    <n v="10157996"/>
  </r>
  <r>
    <x v="332"/>
    <s v="RAYE"/>
    <x v="5"/>
    <n v="10156631"/>
  </r>
  <r>
    <x v="153"/>
    <s v=""/>
    <x v="15"/>
    <n v="10150926"/>
  </r>
  <r>
    <x v="23"/>
    <s v="Milo j"/>
    <x v="22"/>
    <n v="10123190"/>
  </r>
  <r>
    <x v="1011"/>
    <s v="Shakira"/>
    <x v="65"/>
    <n v="10114306"/>
  </r>
  <r>
    <x v="889"/>
    <s v=""/>
    <x v="57"/>
    <n v="10103614"/>
  </r>
  <r>
    <x v="15"/>
    <s v=""/>
    <x v="12"/>
    <n v="10096234"/>
  </r>
  <r>
    <x v="24"/>
    <s v=""/>
    <x v="23"/>
    <n v="10093273"/>
  </r>
  <r>
    <x v="2"/>
    <s v=""/>
    <x v="2"/>
    <n v="10089103"/>
  </r>
  <r>
    <x v="707"/>
    <s v=""/>
    <x v="15"/>
    <n v="10086930"/>
  </r>
  <r>
    <x v="88"/>
    <s v=""/>
    <x v="51"/>
    <n v="10066808"/>
  </r>
  <r>
    <x v="0"/>
    <s v=""/>
    <x v="0"/>
    <n v="10058303"/>
  </r>
  <r>
    <x v="869"/>
    <s v="Miley Cyrus"/>
    <x v="3"/>
    <n v="10058191"/>
  </r>
  <r>
    <x v="10"/>
    <s v=""/>
    <x v="155"/>
    <n v="10031492"/>
  </r>
  <r>
    <x v="366"/>
    <s v="Chris Stapleton"/>
    <x v="36"/>
    <n v="10030315"/>
  </r>
  <r>
    <x v="265"/>
    <s v=""/>
    <x v="363"/>
    <n v="10030218"/>
  </r>
  <r>
    <x v="27"/>
    <s v="BEAM"/>
    <x v="24"/>
    <n v="10024729"/>
  </r>
  <r>
    <x v="103"/>
    <s v=""/>
    <x v="56"/>
    <n v="10016907"/>
  </r>
  <r>
    <x v="749"/>
    <s v="Xand Avião"/>
    <x v="322"/>
    <n v="10001111"/>
  </r>
  <r>
    <x v="103"/>
    <s v=""/>
    <x v="56"/>
    <n v="9991177"/>
  </r>
  <r>
    <x v="10"/>
    <s v=""/>
    <x v="155"/>
    <n v="9990763"/>
  </r>
  <r>
    <x v="102"/>
    <s v="WanMor"/>
    <x v="84"/>
    <n v="9974143"/>
  </r>
  <r>
    <x v="24"/>
    <s v=""/>
    <x v="23"/>
    <n v="9966794"/>
  </r>
  <r>
    <x v="143"/>
    <s v=""/>
    <x v="831"/>
    <n v="9962681"/>
  </r>
  <r>
    <x v="186"/>
    <s v="Young Thug, Offset"/>
    <x v="832"/>
    <n v="9961624"/>
  </r>
  <r>
    <x v="909"/>
    <s v=""/>
    <x v="85"/>
    <n v="9948959"/>
  </r>
  <r>
    <x v="334"/>
    <s v=""/>
    <x v="103"/>
    <n v="9944865"/>
  </r>
  <r>
    <x v="103"/>
    <s v=""/>
    <x v="56"/>
    <n v="9944719"/>
  </r>
  <r>
    <x v="611"/>
    <s v=""/>
    <x v="99"/>
    <n v="9942846"/>
  </r>
  <r>
    <x v="502"/>
    <s v="Flo Rida, TINI"/>
    <x v="398"/>
    <n v="9923093"/>
  </r>
  <r>
    <x v="240"/>
    <s v=""/>
    <x v="56"/>
    <n v="9923067"/>
  </r>
  <r>
    <x v="109"/>
    <s v=""/>
    <x v="89"/>
    <n v="9920740"/>
  </r>
  <r>
    <x v="31"/>
    <s v="RM, BTS"/>
    <x v="3"/>
    <n v="9920697"/>
  </r>
  <r>
    <x v="102"/>
    <s v=""/>
    <x v="84"/>
    <n v="9919312"/>
  </r>
  <r>
    <x v="36"/>
    <s v="A$AP Rocky, Takeoff"/>
    <x v="0"/>
    <n v="9912090"/>
  </r>
  <r>
    <x v="79"/>
    <s v=""/>
    <x v="64"/>
    <n v="9904749"/>
  </r>
  <r>
    <x v="111"/>
    <s v="The Creator, Lil Wayne"/>
    <x v="3"/>
    <n v="9889197"/>
  </r>
  <r>
    <x v="24"/>
    <s v=""/>
    <x v="23"/>
    <n v="9883814"/>
  </r>
  <r>
    <x v="1091"/>
    <s v=""/>
    <x v="695"/>
    <n v="9867102"/>
  </r>
  <r>
    <x v="240"/>
    <s v=""/>
    <x v="56"/>
    <n v="9852032"/>
  </r>
  <r>
    <x v="102"/>
    <s v=""/>
    <x v="84"/>
    <n v="9824605"/>
  </r>
  <r>
    <x v="1092"/>
    <s v=""/>
    <x v="833"/>
    <n v="9813671"/>
  </r>
  <r>
    <x v="52"/>
    <s v=""/>
    <x v="463"/>
    <n v="9807471"/>
  </r>
  <r>
    <x v="1093"/>
    <s v=""/>
    <x v="6"/>
    <n v="9802890"/>
  </r>
  <r>
    <x v="102"/>
    <s v=""/>
    <x v="84"/>
    <n v="9796998"/>
  </r>
  <r>
    <x v="680"/>
    <s v="Markim WF"/>
    <x v="834"/>
    <n v="9793319"/>
  </r>
  <r>
    <x v="1074"/>
    <s v="Mozzik"/>
    <x v="818"/>
    <n v="9789308"/>
  </r>
  <r>
    <x v="229"/>
    <s v="Luis Figueroa, Lary Over"/>
    <x v="38"/>
    <n v="9786972"/>
  </r>
  <r>
    <x v="277"/>
    <s v="Brent Faiyaz"/>
    <x v="228"/>
    <n v="9784192"/>
  </r>
  <r>
    <x v="172"/>
    <s v=""/>
    <x v="141"/>
    <n v="9772481"/>
  </r>
  <r>
    <x v="3"/>
    <s v=""/>
    <x v="3"/>
    <n v="9763034"/>
  </r>
  <r>
    <x v="1094"/>
    <s v="Samra, Capital Bra"/>
    <x v="835"/>
    <n v="9758420"/>
  </r>
  <r>
    <x v="24"/>
    <s v=""/>
    <x v="23"/>
    <n v="9744763"/>
  </r>
  <r>
    <x v="277"/>
    <s v="Summer Walker"/>
    <x v="228"/>
    <n v="9743353"/>
  </r>
  <r>
    <x v="23"/>
    <s v="Milo j"/>
    <x v="22"/>
    <n v="9739072"/>
  </r>
  <r>
    <x v="980"/>
    <s v="Anitta"/>
    <x v="751"/>
    <n v="9724598"/>
  </r>
  <r>
    <x v="119"/>
    <s v="Tego Calderón"/>
    <x v="303"/>
    <n v="9721879"/>
  </r>
  <r>
    <x v="48"/>
    <s v=""/>
    <x v="33"/>
    <n v="9700897"/>
  </r>
  <r>
    <x v="10"/>
    <s v=""/>
    <x v="155"/>
    <n v="9683220"/>
  </r>
  <r>
    <x v="24"/>
    <s v=""/>
    <x v="23"/>
    <n v="9676024"/>
  </r>
  <r>
    <x v="83"/>
    <s v="Trippie Redd, Diplo, Juice WRLD"/>
    <x v="476"/>
    <n v="9672654"/>
  </r>
  <r>
    <x v="50"/>
    <s v="Maldy"/>
    <x v="61"/>
    <n v="9660067"/>
  </r>
  <r>
    <x v="341"/>
    <s v="YUNGBLUD, Travis Barker"/>
    <x v="270"/>
    <n v="9654018"/>
  </r>
  <r>
    <x v="153"/>
    <s v=""/>
    <x v="15"/>
    <n v="9652422"/>
  </r>
  <r>
    <x v="246"/>
    <s v="Travis Scott, Young Thug"/>
    <x v="490"/>
    <n v="9652399"/>
  </r>
  <r>
    <x v="1095"/>
    <s v="Ed Sheeran"/>
    <x v="836"/>
    <n v="9645688"/>
  </r>
  <r>
    <x v="10"/>
    <s v=""/>
    <x v="155"/>
    <n v="9644402"/>
  </r>
  <r>
    <x v="7"/>
    <s v="Jung Kook, Central Cee"/>
    <x v="3"/>
    <n v="9644017"/>
  </r>
  <r>
    <x v="15"/>
    <s v=""/>
    <x v="12"/>
    <n v="9634104"/>
  </r>
  <r>
    <x v="633"/>
    <s v=""/>
    <x v="505"/>
    <n v="9633765"/>
  </r>
  <r>
    <x v="1096"/>
    <s v=""/>
    <x v="695"/>
    <n v="9631062"/>
  </r>
  <r>
    <x v="59"/>
    <s v="Megan Thee Stallion"/>
    <x v="28"/>
    <n v="9630496"/>
  </r>
  <r>
    <x v="79"/>
    <s v="Future"/>
    <x v="64"/>
    <n v="9628215"/>
  </r>
  <r>
    <x v="102"/>
    <s v=""/>
    <x v="84"/>
    <n v="9619767"/>
  </r>
  <r>
    <x v="1097"/>
    <s v="Quavo"/>
    <x v="580"/>
    <n v="9618772"/>
  </r>
  <r>
    <x v="102"/>
    <s v=""/>
    <x v="84"/>
    <n v="9616367"/>
  </r>
  <r>
    <x v="0"/>
    <s v=""/>
    <x v="112"/>
    <n v="9616013"/>
  </r>
  <r>
    <x v="31"/>
    <s v=""/>
    <x v="3"/>
    <n v="9615847"/>
  </r>
  <r>
    <x v="243"/>
    <s v="Selena Gomez"/>
    <x v="0"/>
    <n v="9603512"/>
  </r>
  <r>
    <x v="10"/>
    <s v="The Kid LAROI"/>
    <x v="155"/>
    <n v="9602960"/>
  </r>
  <r>
    <x v="304"/>
    <s v=""/>
    <x v="254"/>
    <n v="9582860"/>
  </r>
  <r>
    <x v="111"/>
    <s v="The Creator"/>
    <x v="3"/>
    <n v="9564983"/>
  </r>
  <r>
    <x v="1098"/>
    <s v=""/>
    <x v="182"/>
    <n v="9555506"/>
  </r>
  <r>
    <x v="20"/>
    <s v=""/>
    <x v="17"/>
    <n v="9549711"/>
  </r>
  <r>
    <x v="102"/>
    <s v=""/>
    <x v="84"/>
    <n v="9533898"/>
  </r>
  <r>
    <x v="27"/>
    <s v=""/>
    <x v="24"/>
    <n v="9533583"/>
  </r>
  <r>
    <x v="8"/>
    <s v=""/>
    <x v="7"/>
    <n v="9532196"/>
  </r>
  <r>
    <x v="707"/>
    <s v=""/>
    <x v="15"/>
    <n v="9521654"/>
  </r>
  <r>
    <x v="155"/>
    <s v="Diplo, Labrinth, LSD"/>
    <x v="54"/>
    <n v="9521329"/>
  </r>
  <r>
    <x v="811"/>
    <s v="Aitch, BIA"/>
    <x v="624"/>
    <n v="9520380"/>
  </r>
  <r>
    <x v="95"/>
    <s v=""/>
    <x v="77"/>
    <n v="9518756"/>
  </r>
  <r>
    <x v="111"/>
    <s v="The Creator"/>
    <x v="3"/>
    <n v="9503981"/>
  </r>
  <r>
    <x v="3"/>
    <s v=""/>
    <x v="3"/>
    <n v="9501546"/>
  </r>
  <r>
    <x v="42"/>
    <s v="Don Toliver"/>
    <x v="73"/>
    <n v="9493884"/>
  </r>
  <r>
    <x v="1099"/>
    <s v="MC Gury"/>
    <x v="837"/>
    <n v="9491388"/>
  </r>
  <r>
    <x v="1100"/>
    <s v=""/>
    <x v="57"/>
    <n v="9479614"/>
  </r>
  <r>
    <x v="92"/>
    <s v="Anuel AA"/>
    <x v="838"/>
    <n v="9463589"/>
  </r>
  <r>
    <x v="20"/>
    <s v=""/>
    <x v="17"/>
    <n v="9451120"/>
  </r>
  <r>
    <x v="707"/>
    <s v=""/>
    <x v="15"/>
    <n v="9443725"/>
  </r>
  <r>
    <x v="230"/>
    <s v=""/>
    <x v="66"/>
    <n v="9442913"/>
  </r>
  <r>
    <x v="188"/>
    <s v="Jess Glynne, Macklemore, Dan Caplen"/>
    <x v="1"/>
    <n v="9427482"/>
  </r>
  <r>
    <x v="32"/>
    <s v="Polo G, Trippie Redd"/>
    <x v="102"/>
    <n v="9422363"/>
  </r>
  <r>
    <x v="20"/>
    <s v="Kanye West, Travis Barker"/>
    <x v="17"/>
    <n v="9418581"/>
  </r>
  <r>
    <x v="28"/>
    <s v=""/>
    <x v="0"/>
    <n v="9399230"/>
  </r>
  <r>
    <x v="146"/>
    <s v="Jasiel Nuñez, Junior H"/>
    <x v="121"/>
    <n v="9397984"/>
  </r>
  <r>
    <x v="28"/>
    <s v=""/>
    <x v="0"/>
    <n v="9397167"/>
  </r>
  <r>
    <x v="196"/>
    <s v="Hozier"/>
    <x v="155"/>
    <n v="9390315"/>
  </r>
  <r>
    <x v="178"/>
    <s v=""/>
    <x v="85"/>
    <n v="9386776"/>
  </r>
  <r>
    <x v="284"/>
    <s v="Sebastian Yatra"/>
    <x v="326"/>
    <n v="9386488"/>
  </r>
  <r>
    <x v="293"/>
    <s v="BlocBoy JB"/>
    <x v="242"/>
    <n v="9374886"/>
  </r>
  <r>
    <x v="103"/>
    <s v=""/>
    <x v="56"/>
    <n v="9372219"/>
  </r>
  <r>
    <x v="24"/>
    <s v="The Chicks"/>
    <x v="23"/>
    <n v="9363501"/>
  </r>
  <r>
    <x v="208"/>
    <s v=""/>
    <x v="643"/>
    <n v="9347300"/>
  </r>
  <r>
    <x v="265"/>
    <s v=""/>
    <x v="484"/>
    <n v="9345667"/>
  </r>
  <r>
    <x v="24"/>
    <s v=""/>
    <x v="41"/>
    <n v="9345385"/>
  </r>
  <r>
    <x v="79"/>
    <s v=""/>
    <x v="217"/>
    <n v="9339576"/>
  </r>
  <r>
    <x v="42"/>
    <s v="Anderson .Paak"/>
    <x v="73"/>
    <n v="9328951"/>
  </r>
  <r>
    <x v="32"/>
    <s v="benny blanco"/>
    <x v="102"/>
    <n v="9325928"/>
  </r>
  <r>
    <x v="79"/>
    <s v=""/>
    <x v="71"/>
    <n v="9325029"/>
  </r>
  <r>
    <x v="674"/>
    <s v="Jhayco"/>
    <x v="548"/>
    <n v="9309589"/>
  </r>
  <r>
    <x v="126"/>
    <s v="Eminem"/>
    <x v="103"/>
    <n v="9307022"/>
  </r>
  <r>
    <x v="265"/>
    <s v=""/>
    <x v="363"/>
    <n v="9288349"/>
  </r>
  <r>
    <x v="79"/>
    <s v="Chris Brown"/>
    <x v="64"/>
    <n v="9284383"/>
  </r>
  <r>
    <x v="1101"/>
    <s v=""/>
    <x v="3"/>
    <n v="9277402"/>
  </r>
  <r>
    <x v="709"/>
    <s v=""/>
    <x v="557"/>
    <n v="9273966"/>
  </r>
  <r>
    <x v="261"/>
    <s v="Fetty Wap, A Boogie Wit da Hoodie"/>
    <x v="668"/>
    <n v="9271746"/>
  </r>
  <r>
    <x v="119"/>
    <s v=""/>
    <x v="303"/>
    <n v="9267589"/>
  </r>
  <r>
    <x v="14"/>
    <s v=""/>
    <x v="52"/>
    <n v="9266945"/>
  </r>
  <r>
    <x v="248"/>
    <s v=""/>
    <x v="66"/>
    <n v="9261118"/>
  </r>
  <r>
    <x v="15"/>
    <s v=""/>
    <x v="12"/>
    <n v="9261055"/>
  </r>
  <r>
    <x v="42"/>
    <s v=""/>
    <x v="73"/>
    <n v="9260007"/>
  </r>
  <r>
    <x v="163"/>
    <s v=""/>
    <x v="135"/>
    <n v="9245874"/>
  </r>
  <r>
    <x v="649"/>
    <s v=""/>
    <x v="171"/>
    <n v="9232149"/>
  </r>
  <r>
    <x v="219"/>
    <s v=""/>
    <x v="788"/>
    <n v="9231075"/>
  </r>
  <r>
    <x v="152"/>
    <s v=""/>
    <x v="125"/>
    <n v="9230860"/>
  </r>
  <r>
    <x v="105"/>
    <s v=""/>
    <x v="56"/>
    <n v="9229606"/>
  </r>
  <r>
    <x v="24"/>
    <s v=""/>
    <x v="23"/>
    <n v="9225926"/>
  </r>
  <r>
    <x v="8"/>
    <s v=""/>
    <x v="7"/>
    <n v="9223597"/>
  </r>
  <r>
    <x v="338"/>
    <s v="Pedro Capó"/>
    <x v="65"/>
    <n v="9223291"/>
  </r>
  <r>
    <x v="265"/>
    <s v=""/>
    <x v="363"/>
    <n v="9221270"/>
  </r>
  <r>
    <x v="109"/>
    <s v=""/>
    <x v="89"/>
    <n v="9215541"/>
  </r>
  <r>
    <x v="233"/>
    <s v="Quevedo"/>
    <x v="13"/>
    <n v="9214552"/>
  </r>
  <r>
    <x v="103"/>
    <s v=""/>
    <x v="345"/>
    <n v="9210918"/>
  </r>
  <r>
    <x v="443"/>
    <s v=""/>
    <x v="36"/>
    <n v="9200618"/>
  </r>
  <r>
    <x v="153"/>
    <s v=""/>
    <x v="15"/>
    <n v="9188472"/>
  </r>
  <r>
    <x v="10"/>
    <s v=""/>
    <x v="155"/>
    <n v="9176999"/>
  </r>
  <r>
    <x v="443"/>
    <s v="Khalid"/>
    <x v="36"/>
    <n v="9168690"/>
  </r>
  <r>
    <x v="129"/>
    <s v=""/>
    <x v="38"/>
    <n v="9166351"/>
  </r>
  <r>
    <x v="42"/>
    <s v=""/>
    <x v="73"/>
    <n v="9159901"/>
  </r>
  <r>
    <x v="117"/>
    <s v=""/>
    <x v="36"/>
    <n v="9156236"/>
  </r>
  <r>
    <x v="153"/>
    <s v=""/>
    <x v="15"/>
    <n v="9146309"/>
  </r>
  <r>
    <x v="111"/>
    <s v="The Creator, Brent Faiyaz, Fana Hues"/>
    <x v="3"/>
    <n v="9142721"/>
  </r>
  <r>
    <x v="3"/>
    <s v=""/>
    <x v="3"/>
    <n v="9140938"/>
  </r>
  <r>
    <x v="0"/>
    <s v=""/>
    <x v="0"/>
    <n v="9132077"/>
  </r>
  <r>
    <x v="277"/>
    <s v="Metro Boomin, Young Thug"/>
    <x v="554"/>
    <n v="9129562"/>
  </r>
  <r>
    <x v="938"/>
    <s v="Demi Lovato"/>
    <x v="322"/>
    <n v="9127511"/>
  </r>
  <r>
    <x v="79"/>
    <s v=""/>
    <x v="217"/>
    <n v="9127446"/>
  </r>
  <r>
    <x v="186"/>
    <s v=""/>
    <x v="194"/>
    <n v="9124564"/>
  </r>
  <r>
    <x v="27"/>
    <s v=""/>
    <x v="24"/>
    <n v="9120086"/>
  </r>
  <r>
    <x v="598"/>
    <s v="Popcaan"/>
    <x v="20"/>
    <n v="9115642"/>
  </r>
  <r>
    <x v="1102"/>
    <s v="The Crypt-Kickers"/>
    <x v="839"/>
    <n v="9103266"/>
  </r>
  <r>
    <x v="112"/>
    <s v=""/>
    <x v="92"/>
    <n v="9103143"/>
  </r>
  <r>
    <x v="4"/>
    <s v=""/>
    <x v="8"/>
    <n v="9100569"/>
  </r>
  <r>
    <x v="277"/>
    <s v="Tommy Newport, Mikky Ekko"/>
    <x v="228"/>
    <n v="9099918"/>
  </r>
  <r>
    <x v="206"/>
    <s v=""/>
    <x v="167"/>
    <n v="9099342"/>
  </r>
  <r>
    <x v="79"/>
    <s v="Central Cee"/>
    <x v="454"/>
    <n v="9076884"/>
  </r>
  <r>
    <x v="10"/>
    <s v="Gunna"/>
    <x v="155"/>
    <n v="9073108"/>
  </r>
  <r>
    <x v="41"/>
    <s v=""/>
    <x v="33"/>
    <n v="9071915"/>
  </r>
  <r>
    <x v="1103"/>
    <s v="Anderson .Paak, James Blake"/>
    <x v="191"/>
    <n v="9064157"/>
  </r>
  <r>
    <x v="111"/>
    <s v="The Creator"/>
    <x v="3"/>
    <n v="9062349"/>
  </r>
  <r>
    <x v="158"/>
    <s v=""/>
    <x v="129"/>
    <n v="9056408"/>
  </r>
  <r>
    <x v="31"/>
    <s v=""/>
    <x v="3"/>
    <n v="9056136"/>
  </r>
  <r>
    <x v="1074"/>
    <s v="Mozzik"/>
    <x v="818"/>
    <n v="9053276"/>
  </r>
  <r>
    <x v="150"/>
    <s v="KAROL G"/>
    <x v="123"/>
    <n v="9050264"/>
  </r>
  <r>
    <x v="52"/>
    <s v=""/>
    <x v="463"/>
    <n v="9049612"/>
  </r>
  <r>
    <x v="2"/>
    <s v=""/>
    <x v="2"/>
    <n v="9043772"/>
  </r>
  <r>
    <x v="680"/>
    <s v="Markim WF"/>
    <x v="834"/>
    <n v="9042343"/>
  </r>
  <r>
    <x v="102"/>
    <s v="Chief Keef"/>
    <x v="84"/>
    <n v="9039518"/>
  </r>
  <r>
    <x v="1104"/>
    <s v="Lil Baby"/>
    <x v="582"/>
    <n v="9028945"/>
  </r>
  <r>
    <x v="78"/>
    <s v=""/>
    <x v="63"/>
    <n v="9022406"/>
  </r>
  <r>
    <x v="79"/>
    <s v=""/>
    <x v="217"/>
    <n v="9015784"/>
  </r>
  <r>
    <x v="699"/>
    <s v=""/>
    <x v="550"/>
    <n v="9013009"/>
  </r>
  <r>
    <x v="114"/>
    <s v="Quavo"/>
    <x v="93"/>
    <n v="9011502"/>
  </r>
  <r>
    <x v="27"/>
    <s v=""/>
    <x v="24"/>
    <n v="9010535"/>
  </r>
  <r>
    <x v="605"/>
    <s v="Reginae Carter"/>
    <x v="543"/>
    <n v="9005862"/>
  </r>
  <r>
    <x v="595"/>
    <s v=""/>
    <x v="254"/>
    <n v="8997253"/>
  </r>
  <r>
    <x v="1002"/>
    <s v=""/>
    <x v="764"/>
    <n v="8980645"/>
  </r>
  <r>
    <x v="24"/>
    <s v=""/>
    <x v="23"/>
    <n v="8978635"/>
  </r>
  <r>
    <x v="172"/>
    <s v=""/>
    <x v="141"/>
    <n v="8970945"/>
  </r>
  <r>
    <x v="453"/>
    <s v=""/>
    <x v="15"/>
    <n v="8957593"/>
  </r>
  <r>
    <x v="1105"/>
    <s v=""/>
    <x v="131"/>
    <n v="8946259"/>
  </r>
  <r>
    <x v="101"/>
    <s v=""/>
    <x v="5"/>
    <n v="8937691"/>
  </r>
  <r>
    <x v="24"/>
    <s v=""/>
    <x v="23"/>
    <n v="8936786"/>
  </r>
  <r>
    <x v="32"/>
    <s v=""/>
    <x v="102"/>
    <n v="8928877"/>
  </r>
  <r>
    <x v="892"/>
    <s v=""/>
    <x v="213"/>
    <n v="8925211"/>
  </r>
  <r>
    <x v="77"/>
    <s v=""/>
    <x v="3"/>
    <n v="8925138"/>
  </r>
  <r>
    <x v="157"/>
    <s v="Rauw Alejandro"/>
    <x v="157"/>
    <n v="8923028"/>
  </r>
  <r>
    <x v="1"/>
    <s v="Ella Mai"/>
    <x v="1"/>
    <n v="8921516"/>
  </r>
  <r>
    <x v="1106"/>
    <s v=""/>
    <x v="81"/>
    <n v="8920627"/>
  </r>
  <r>
    <x v="690"/>
    <s v=""/>
    <x v="544"/>
    <n v="8919921"/>
  </r>
  <r>
    <x v="24"/>
    <s v=""/>
    <x v="23"/>
    <n v="8915317"/>
  </r>
  <r>
    <x v="27"/>
    <s v=""/>
    <x v="24"/>
    <n v="8912458"/>
  </r>
  <r>
    <x v="1107"/>
    <s v=""/>
    <x v="840"/>
    <n v="8909165"/>
  </r>
  <r>
    <x v="730"/>
    <s v=""/>
    <x v="56"/>
    <n v="8908179"/>
  </r>
  <r>
    <x v="879"/>
    <s v=""/>
    <x v="0"/>
    <n v="8901697"/>
  </r>
  <r>
    <x v="36"/>
    <s v="Travis Scott, Future"/>
    <x v="0"/>
    <n v="8900466"/>
  </r>
  <r>
    <x v="468"/>
    <s v="ZAYN"/>
    <x v="370"/>
    <n v="8896030"/>
  </r>
  <r>
    <x v="8"/>
    <s v=""/>
    <x v="7"/>
    <n v="8895697"/>
  </r>
  <r>
    <x v="938"/>
    <s v=""/>
    <x v="376"/>
    <n v="8895348"/>
  </r>
  <r>
    <x v="552"/>
    <s v="Mc Gw, Mc Menor Do Alvorada"/>
    <x v="444"/>
    <n v="8893292"/>
  </r>
  <r>
    <x v="111"/>
    <s v="The Creator, DJ Drama"/>
    <x v="3"/>
    <n v="8884283"/>
  </r>
  <r>
    <x v="550"/>
    <s v=""/>
    <x v="120"/>
    <n v="8879641"/>
  </r>
  <r>
    <x v="244"/>
    <s v=""/>
    <x v="203"/>
    <n v="8878746"/>
  </r>
  <r>
    <x v="562"/>
    <s v="NATTI NATASHA"/>
    <x v="65"/>
    <n v="8869440"/>
  </r>
  <r>
    <x v="1108"/>
    <s v=""/>
    <x v="841"/>
    <n v="8867556"/>
  </r>
  <r>
    <x v="633"/>
    <s v="Meek Mill"/>
    <x v="829"/>
    <n v="8866811"/>
  </r>
  <r>
    <x v="114"/>
    <s v="Kanye West, Pusha T"/>
    <x v="93"/>
    <n v="8859168"/>
  </r>
  <r>
    <x v="31"/>
    <s v=""/>
    <x v="3"/>
    <n v="8855809"/>
  </r>
  <r>
    <x v="10"/>
    <s v=""/>
    <x v="155"/>
    <n v="8853254"/>
  </r>
  <r>
    <x v="42"/>
    <s v="Rihanna"/>
    <x v="34"/>
    <n v="8845135"/>
  </r>
  <r>
    <x v="690"/>
    <s v=""/>
    <x v="842"/>
    <n v="8839059"/>
  </r>
  <r>
    <x v="1"/>
    <s v="Young Thug, J Hus"/>
    <x v="1"/>
    <n v="8830186"/>
  </r>
  <r>
    <x v="408"/>
    <s v="MC Kevinho"/>
    <x v="322"/>
    <n v="8823768"/>
  </r>
  <r>
    <x v="103"/>
    <s v=""/>
    <x v="56"/>
    <n v="8822365"/>
  </r>
  <r>
    <x v="265"/>
    <s v=""/>
    <x v="363"/>
    <n v="8821108"/>
  </r>
  <r>
    <x v="146"/>
    <s v="Jasiel Nuñez"/>
    <x v="121"/>
    <n v="8820829"/>
  </r>
  <r>
    <x v="30"/>
    <s v="Juicy J, James Arthur"/>
    <x v="843"/>
    <n v="8813003"/>
  </r>
  <r>
    <x v="265"/>
    <s v=""/>
    <x v="363"/>
    <n v="8799808"/>
  </r>
  <r>
    <x v="786"/>
    <s v=""/>
    <x v="114"/>
    <n v="8789749"/>
  </r>
  <r>
    <x v="3"/>
    <s v=""/>
    <x v="3"/>
    <n v="8784280"/>
  </r>
  <r>
    <x v="352"/>
    <s v="Feid"/>
    <x v="66"/>
    <n v="8783985"/>
  </r>
  <r>
    <x v="109"/>
    <s v="Eric Church"/>
    <x v="89"/>
    <n v="8782738"/>
  </r>
  <r>
    <x v="46"/>
    <s v="Sebastian Yatra, Nicky Jam"/>
    <x v="38"/>
    <n v="8776891"/>
  </r>
  <r>
    <x v="261"/>
    <s v=""/>
    <x v="668"/>
    <n v="8766022"/>
  </r>
  <r>
    <x v="224"/>
    <s v="Billy Raffoul"/>
    <x v="180"/>
    <n v="8765451"/>
  </r>
  <r>
    <x v="892"/>
    <s v="Ty Dolla $ign"/>
    <x v="213"/>
    <n v="8762738"/>
  </r>
  <r>
    <x v="404"/>
    <s v=""/>
    <x v="5"/>
    <n v="8760004"/>
  </r>
  <r>
    <x v="24"/>
    <s v=""/>
    <x v="23"/>
    <n v="8750147"/>
  </r>
  <r>
    <x v="153"/>
    <s v=""/>
    <x v="15"/>
    <n v="8749411"/>
  </r>
  <r>
    <x v="103"/>
    <s v=""/>
    <x v="56"/>
    <n v="8745353"/>
  </r>
  <r>
    <x v="1109"/>
    <s v=""/>
    <x v="695"/>
    <n v="8736241"/>
  </r>
  <r>
    <x v="24"/>
    <s v=""/>
    <x v="23"/>
    <n v="8728619"/>
  </r>
  <r>
    <x v="31"/>
    <s v=""/>
    <x v="3"/>
    <n v="8726024"/>
  </r>
  <r>
    <x v="75"/>
    <s v=""/>
    <x v="62"/>
    <n v="8718978"/>
  </r>
  <r>
    <x v="42"/>
    <s v="Royce Da 5'9&quot;, Black Thought, Q-Tip, Denaun"/>
    <x v="73"/>
    <n v="8695060"/>
  </r>
  <r>
    <x v="225"/>
    <s v="Liam Payne, Lennon Stella"/>
    <x v="233"/>
    <n v="8685982"/>
  </r>
  <r>
    <x v="311"/>
    <s v=""/>
    <x v="256"/>
    <n v="8684244"/>
  </r>
  <r>
    <x v="605"/>
    <s v="Snoop Dogg"/>
    <x v="543"/>
    <n v="8681211"/>
  </r>
  <r>
    <x v="313"/>
    <s v=""/>
    <x v="15"/>
    <n v="8677066"/>
  </r>
  <r>
    <x v="277"/>
    <s v="Metro Boomin"/>
    <x v="554"/>
    <n v="8675173"/>
  </r>
  <r>
    <x v="15"/>
    <s v="Justin Bieber"/>
    <x v="12"/>
    <n v="8672003"/>
  </r>
  <r>
    <x v="20"/>
    <s v=""/>
    <x v="17"/>
    <n v="8669712"/>
  </r>
  <r>
    <x v="79"/>
    <s v=""/>
    <x v="71"/>
    <n v="8669084"/>
  </r>
  <r>
    <x v="283"/>
    <s v="Ozuna, Myke Towers, Chencho Corleone, Rauw Alejandro"/>
    <x v="234"/>
    <n v="8664899"/>
  </r>
  <r>
    <x v="50"/>
    <s v="Maluma"/>
    <x v="38"/>
    <n v="8664658"/>
  </r>
  <r>
    <x v="104"/>
    <s v="Travis Scott, Post Malone"/>
    <x v="86"/>
    <n v="8661535"/>
  </r>
  <r>
    <x v="16"/>
    <s v=""/>
    <x v="13"/>
    <n v="8651964"/>
  </r>
  <r>
    <x v="558"/>
    <s v=""/>
    <x v="449"/>
    <n v="8651934"/>
  </r>
  <r>
    <x v="79"/>
    <s v=""/>
    <x v="64"/>
    <n v="8641016"/>
  </r>
  <r>
    <x v="1110"/>
    <s v=""/>
    <x v="844"/>
    <n v="8638360"/>
  </r>
  <r>
    <x v="221"/>
    <s v="anders"/>
    <x v="177"/>
    <n v="8621769"/>
  </r>
  <r>
    <x v="158"/>
    <s v=""/>
    <x v="129"/>
    <n v="8618116"/>
  </r>
  <r>
    <x v="42"/>
    <s v=""/>
    <x v="73"/>
    <n v="8614955"/>
  </r>
  <r>
    <x v="889"/>
    <s v=""/>
    <x v="680"/>
    <n v="8605035"/>
  </r>
  <r>
    <x v="88"/>
    <s v="Yebba"/>
    <x v="51"/>
    <n v="8589331"/>
  </r>
  <r>
    <x v="4"/>
    <s v=""/>
    <x v="8"/>
    <n v="8589283"/>
  </r>
  <r>
    <x v="36"/>
    <s v="Gunna"/>
    <x v="0"/>
    <n v="8588935"/>
  </r>
  <r>
    <x v="1111"/>
    <s v="G-Eazy"/>
    <x v="845"/>
    <n v="8577328"/>
  </r>
  <r>
    <x v="79"/>
    <s v=""/>
    <x v="64"/>
    <n v="8576306"/>
  </r>
  <r>
    <x v="203"/>
    <s v=""/>
    <x v="826"/>
    <n v="8569815"/>
  </r>
  <r>
    <x v="1002"/>
    <s v=""/>
    <x v="764"/>
    <n v="8561434"/>
  </r>
  <r>
    <x v="180"/>
    <s v=""/>
    <x v="66"/>
    <n v="8559949"/>
  </r>
  <r>
    <x v="1112"/>
    <s v=""/>
    <x v="846"/>
    <n v="8549066"/>
  </r>
  <r>
    <x v="195"/>
    <s v=""/>
    <x v="643"/>
    <n v="8545701"/>
  </r>
  <r>
    <x v="754"/>
    <s v="Pitbull"/>
    <x v="583"/>
    <n v="8535915"/>
  </r>
  <r>
    <x v="10"/>
    <s v=""/>
    <x v="155"/>
    <n v="8535029"/>
  </r>
  <r>
    <x v="1"/>
    <s v=""/>
    <x v="1"/>
    <n v="8531058"/>
  </r>
  <r>
    <x v="20"/>
    <s v=""/>
    <x v="17"/>
    <n v="8522685"/>
  </r>
  <r>
    <x v="28"/>
    <s v=""/>
    <x v="0"/>
    <n v="8517134"/>
  </r>
  <r>
    <x v="103"/>
    <s v=""/>
    <x v="56"/>
    <n v="8516710"/>
  </r>
  <r>
    <x v="277"/>
    <s v="Burna Boy, Metro Boomin"/>
    <x v="228"/>
    <n v="8511674"/>
  </r>
  <r>
    <x v="277"/>
    <s v=""/>
    <x v="228"/>
    <n v="8506424"/>
  </r>
  <r>
    <x v="70"/>
    <s v=""/>
    <x v="56"/>
    <n v="8506327"/>
  </r>
  <r>
    <x v="256"/>
    <s v=""/>
    <x v="0"/>
    <n v="8495692"/>
  </r>
  <r>
    <x v="153"/>
    <s v=""/>
    <x v="15"/>
    <n v="8484379"/>
  </r>
  <r>
    <x v="1034"/>
    <s v="Peso Pluma"/>
    <x v="782"/>
    <n v="8479993"/>
  </r>
  <r>
    <x v="3"/>
    <s v=""/>
    <x v="3"/>
    <n v="8473900"/>
  </r>
  <r>
    <x v="754"/>
    <s v="Alicia Keys"/>
    <x v="583"/>
    <n v="8464651"/>
  </r>
  <r>
    <x v="278"/>
    <s v="Gabito Ballesteros, Chino Pacas"/>
    <x v="230"/>
    <n v="8463058"/>
  </r>
  <r>
    <x v="197"/>
    <s v=""/>
    <x v="1"/>
    <n v="8455286"/>
  </r>
  <r>
    <x v="32"/>
    <s v=""/>
    <x v="102"/>
    <n v="8449557"/>
  </r>
  <r>
    <x v="111"/>
    <s v="The Creator"/>
    <x v="3"/>
    <n v="8447558"/>
  </r>
  <r>
    <x v="362"/>
    <s v=""/>
    <x v="28"/>
    <n v="8444351"/>
  </r>
  <r>
    <x v="114"/>
    <s v=""/>
    <x v="93"/>
    <n v="8443771"/>
  </r>
  <r>
    <x v="985"/>
    <s v="SFR, GRiNGO, Ufo361, Trettmann, Gzuz"/>
    <x v="756"/>
    <n v="8440805"/>
  </r>
  <r>
    <x v="152"/>
    <s v=""/>
    <x v="125"/>
    <n v="8440433"/>
  </r>
  <r>
    <x v="186"/>
    <s v=""/>
    <x v="152"/>
    <n v="8437934"/>
  </r>
  <r>
    <x v="219"/>
    <s v=""/>
    <x v="482"/>
    <n v="8435333"/>
  </r>
  <r>
    <x v="1020"/>
    <s v="SZA"/>
    <x v="775"/>
    <n v="8425122"/>
  </r>
  <r>
    <x v="61"/>
    <s v=""/>
    <x v="49"/>
    <n v="8420550"/>
  </r>
  <r>
    <x v="25"/>
    <s v=""/>
    <x v="20"/>
    <n v="8405803"/>
  </r>
  <r>
    <x v="992"/>
    <s v="Luciano"/>
    <x v="761"/>
    <n v="8399563"/>
  </r>
  <r>
    <x v="103"/>
    <s v=""/>
    <x v="56"/>
    <n v="8392247"/>
  </r>
  <r>
    <x v="102"/>
    <s v="21 Savage"/>
    <x v="84"/>
    <n v="8374259"/>
  </r>
  <r>
    <x v="101"/>
    <s v=""/>
    <x v="5"/>
    <n v="8363983"/>
  </r>
  <r>
    <x v="27"/>
    <s v="Kehlani"/>
    <x v="24"/>
    <n v="8362828"/>
  </r>
  <r>
    <x v="79"/>
    <s v=""/>
    <x v="64"/>
    <n v="8355036"/>
  </r>
  <r>
    <x v="24"/>
    <s v=""/>
    <x v="23"/>
    <n v="8345321"/>
  </r>
  <r>
    <x v="79"/>
    <s v=""/>
    <x v="64"/>
    <n v="8342655"/>
  </r>
  <r>
    <x v="1113"/>
    <s v="Babes Wodumo"/>
    <x v="191"/>
    <n v="8341150"/>
  </r>
  <r>
    <x v="42"/>
    <s v=""/>
    <x v="73"/>
    <n v="8335790"/>
  </r>
  <r>
    <x v="0"/>
    <s v=""/>
    <x v="21"/>
    <n v="8335084"/>
  </r>
  <r>
    <x v="0"/>
    <s v=""/>
    <x v="21"/>
    <n v="8334948"/>
  </r>
  <r>
    <x v="707"/>
    <s v=""/>
    <x v="15"/>
    <n v="8329349"/>
  </r>
  <r>
    <x v="105"/>
    <s v=""/>
    <x v="56"/>
    <n v="8326119"/>
  </r>
  <r>
    <x v="103"/>
    <s v=""/>
    <x v="56"/>
    <n v="8312399"/>
  </r>
  <r>
    <x v="1114"/>
    <s v=""/>
    <x v="312"/>
    <n v="8305605"/>
  </r>
  <r>
    <x v="79"/>
    <s v=""/>
    <x v="64"/>
    <n v="8304928"/>
  </r>
  <r>
    <x v="605"/>
    <s v=""/>
    <x v="543"/>
    <n v="8298060"/>
  </r>
  <r>
    <x v="52"/>
    <s v=""/>
    <x v="140"/>
    <n v="8293983"/>
  </r>
  <r>
    <x v="79"/>
    <s v=""/>
    <x v="64"/>
    <n v="8285754"/>
  </r>
  <r>
    <x v="1"/>
    <s v="Meek Mill, A Boogie Wit da Hoodie"/>
    <x v="1"/>
    <n v="8285363"/>
  </r>
  <r>
    <x v="36"/>
    <s v="Don Toliver, Wizkid, BEAM, Toian"/>
    <x v="0"/>
    <n v="8284432"/>
  </r>
  <r>
    <x v="42"/>
    <s v=""/>
    <x v="73"/>
    <n v="8277608"/>
  </r>
  <r>
    <x v="31"/>
    <s v="Elton John"/>
    <x v="3"/>
    <n v="8266667"/>
  </r>
  <r>
    <x v="64"/>
    <s v="Anderson .Paak, Silk Sonic"/>
    <x v="109"/>
    <n v="8257659"/>
  </r>
  <r>
    <x v="22"/>
    <s v="Lil Wayne, Nicki Minaj"/>
    <x v="186"/>
    <n v="8254924"/>
  </r>
  <r>
    <x v="925"/>
    <s v=""/>
    <x v="580"/>
    <n v="8249034"/>
  </r>
  <r>
    <x v="277"/>
    <s v="Metro Boomin"/>
    <x v="554"/>
    <n v="8243488"/>
  </r>
  <r>
    <x v="61"/>
    <s v=""/>
    <x v="49"/>
    <n v="8234388"/>
  </r>
  <r>
    <x v="32"/>
    <s v=""/>
    <x v="102"/>
    <n v="8231904"/>
  </r>
  <r>
    <x v="1115"/>
    <s v=""/>
    <x v="135"/>
    <n v="8230254"/>
  </r>
  <r>
    <x v="4"/>
    <s v=""/>
    <x v="8"/>
    <n v="8225238"/>
  </r>
  <r>
    <x v="102"/>
    <s v=""/>
    <x v="84"/>
    <n v="8219307"/>
  </r>
  <r>
    <x v="111"/>
    <s v="The Creator"/>
    <x v="3"/>
    <n v="8218423"/>
  </r>
  <r>
    <x v="1116"/>
    <s v="PR1ISVX"/>
    <x v="847"/>
    <n v="8215531"/>
  </r>
  <r>
    <x v="1117"/>
    <s v=""/>
    <x v="197"/>
    <n v="8209847"/>
  </r>
  <r>
    <x v="208"/>
    <s v=""/>
    <x v="490"/>
    <n v="8207979"/>
  </r>
  <r>
    <x v="31"/>
    <s v=""/>
    <x v="3"/>
    <n v="8200216"/>
  </r>
  <r>
    <x v="14"/>
    <s v="Bradley Cooper"/>
    <x v="11"/>
    <n v="8198600"/>
  </r>
  <r>
    <x v="839"/>
    <s v=""/>
    <x v="647"/>
    <n v="8198221"/>
  </r>
  <r>
    <x v="29"/>
    <s v=""/>
    <x v="25"/>
    <n v="8195898"/>
  </r>
  <r>
    <x v="1118"/>
    <s v="Joel De La P, Luis R Conriquez"/>
    <x v="121"/>
    <n v="8191014"/>
  </r>
  <r>
    <x v="92"/>
    <s v="Cardi B"/>
    <x v="223"/>
    <n v="8189882"/>
  </r>
  <r>
    <x v="31"/>
    <s v="YoungBoy Never Broke Again"/>
    <x v="3"/>
    <n v="8186777"/>
  </r>
  <r>
    <x v="109"/>
    <s v=""/>
    <x v="89"/>
    <n v="8184311"/>
  </r>
  <r>
    <x v="19"/>
    <s v=""/>
    <x v="16"/>
    <n v="8175977"/>
  </r>
  <r>
    <x v="707"/>
    <s v=""/>
    <x v="15"/>
    <n v="8172098"/>
  </r>
  <r>
    <x v="20"/>
    <s v=""/>
    <x v="17"/>
    <n v="8156430"/>
  </r>
  <r>
    <x v="230"/>
    <s v=""/>
    <x v="66"/>
    <n v="8151755"/>
  </r>
  <r>
    <x v="18"/>
    <s v=""/>
    <x v="15"/>
    <n v="8136247"/>
  </r>
  <r>
    <x v="1119"/>
    <s v="Justin Bieber, Jay Electronica"/>
    <x v="848"/>
    <n v="8135136"/>
  </r>
  <r>
    <x v="109"/>
    <s v=""/>
    <x v="89"/>
    <n v="8135094"/>
  </r>
  <r>
    <x v="362"/>
    <s v=""/>
    <x v="28"/>
    <n v="8132752"/>
  </r>
  <r>
    <x v="1120"/>
    <s v=""/>
    <x v="322"/>
    <n v="8118583"/>
  </r>
  <r>
    <x v="341"/>
    <s v="Bring Me The Horizon"/>
    <x v="308"/>
    <n v="8109801"/>
  </r>
  <r>
    <x v="27"/>
    <s v="Travis Scott"/>
    <x v="24"/>
    <n v="8109572"/>
  </r>
  <r>
    <x v="191"/>
    <s v=""/>
    <x v="395"/>
    <n v="8105035"/>
  </r>
  <r>
    <x v="389"/>
    <s v="The Weeknd"/>
    <x v="309"/>
    <n v="8097694"/>
  </r>
  <r>
    <x v="753"/>
    <s v=""/>
    <x v="5"/>
    <n v="8094095"/>
  </r>
  <r>
    <x v="18"/>
    <s v=""/>
    <x v="15"/>
    <n v="8091754"/>
  </r>
  <r>
    <x v="158"/>
    <s v=""/>
    <x v="129"/>
    <n v="8082666"/>
  </r>
  <r>
    <x v="466"/>
    <s v=""/>
    <x v="367"/>
    <n v="8076666"/>
  </r>
  <r>
    <x v="3"/>
    <s v=""/>
    <x v="3"/>
    <n v="8074919"/>
  </r>
  <r>
    <x v="180"/>
    <s v=""/>
    <x v="66"/>
    <n v="8071523"/>
  </r>
  <r>
    <x v="1121"/>
    <s v=""/>
    <x v="849"/>
    <n v="8070143"/>
  </r>
  <r>
    <x v="2"/>
    <s v=""/>
    <x v="2"/>
    <n v="8067672"/>
  </r>
  <r>
    <x v="233"/>
    <s v=""/>
    <x v="13"/>
    <n v="8058820"/>
  </r>
  <r>
    <x v="277"/>
    <s v="Offset, Metro Boomin, Quavo"/>
    <x v="160"/>
    <n v="8051466"/>
  </r>
  <r>
    <x v="1122"/>
    <s v="Kalush Orchestra"/>
    <x v="420"/>
    <n v="8051373"/>
  </r>
  <r>
    <x v="64"/>
    <s v="Anderson .Paak, Silk Sonic"/>
    <x v="109"/>
    <n v="8048639"/>
  </r>
  <r>
    <x v="1123"/>
    <s v="Lil Yachty"/>
    <x v="850"/>
    <n v="8044630"/>
  </r>
  <r>
    <x v="79"/>
    <s v="J. Cole"/>
    <x v="217"/>
    <n v="8036751"/>
  </r>
  <r>
    <x v="191"/>
    <s v=""/>
    <x v="103"/>
    <n v="8033394"/>
  </r>
  <r>
    <x v="42"/>
    <s v=""/>
    <x v="73"/>
    <n v="8030151"/>
  </r>
  <r>
    <x v="42"/>
    <s v="Alicia Keys"/>
    <x v="34"/>
    <n v="8028606"/>
  </r>
  <r>
    <x v="139"/>
    <s v="Daddy Yankee, Feid, Sech"/>
    <x v="300"/>
    <n v="8007740"/>
  </r>
  <r>
    <x v="1124"/>
    <s v=""/>
    <x v="851"/>
    <n v="7993947"/>
  </r>
  <r>
    <x v="146"/>
    <s v=""/>
    <x v="121"/>
    <n v="7990225"/>
  </r>
  <r>
    <x v="885"/>
    <s v="Gucci Mane, Quavo"/>
    <x v="28"/>
    <n v="7988810"/>
  </r>
  <r>
    <x v="598"/>
    <s v="DRAM"/>
    <x v="20"/>
    <n v="7988525"/>
  </r>
  <r>
    <x v="260"/>
    <s v=""/>
    <x v="15"/>
    <n v="7987035"/>
  </r>
  <r>
    <x v="111"/>
    <s v="The Creator"/>
    <x v="3"/>
    <n v="7982613"/>
  </r>
  <r>
    <x v="111"/>
    <s v="The Creator, A$AP Rocky"/>
    <x v="3"/>
    <n v="7973987"/>
  </r>
  <r>
    <x v="452"/>
    <s v=""/>
    <x v="357"/>
    <n v="7972485"/>
  </r>
  <r>
    <x v="787"/>
    <s v=""/>
    <x v="36"/>
    <n v="7972211"/>
  </r>
  <r>
    <x v="341"/>
    <s v="Bring Me The Horizon"/>
    <x v="308"/>
    <n v="7970507"/>
  </r>
  <r>
    <x v="507"/>
    <s v=""/>
    <x v="406"/>
    <n v="7960809"/>
  </r>
  <r>
    <x v="662"/>
    <s v="Colin Hay"/>
    <x v="520"/>
    <n v="7952684"/>
  </r>
  <r>
    <x v="1107"/>
    <s v=""/>
    <x v="840"/>
    <n v="7947485"/>
  </r>
  <r>
    <x v="126"/>
    <s v="Damian Lemar Hudson"/>
    <x v="103"/>
    <n v="7945520"/>
  </r>
  <r>
    <x v="1125"/>
    <s v=""/>
    <x v="15"/>
    <n v="7943927"/>
  </r>
  <r>
    <x v="32"/>
    <s v=""/>
    <x v="102"/>
    <n v="7941774"/>
  </r>
  <r>
    <x v="417"/>
    <s v="Travis Scott"/>
    <x v="3"/>
    <n v="7939784"/>
  </r>
  <r>
    <x v="277"/>
    <s v=""/>
    <x v="228"/>
    <n v="7935030"/>
  </r>
  <r>
    <x v="13"/>
    <s v=""/>
    <x v="283"/>
    <n v="7932101"/>
  </r>
  <r>
    <x v="195"/>
    <s v="JID"/>
    <x v="0"/>
    <n v="7930057"/>
  </r>
  <r>
    <x v="119"/>
    <s v=""/>
    <x v="340"/>
    <n v="7925257"/>
  </r>
  <r>
    <x v="75"/>
    <s v=""/>
    <x v="62"/>
    <n v="7922362"/>
  </r>
  <r>
    <x v="111"/>
    <s v="The Creator, Teezo Touchdown"/>
    <x v="3"/>
    <n v="7917707"/>
  </r>
  <r>
    <x v="77"/>
    <s v="Brandi Carlile"/>
    <x v="3"/>
    <n v="7916474"/>
  </r>
  <r>
    <x v="597"/>
    <s v=""/>
    <x v="479"/>
    <n v="7915755"/>
  </r>
  <r>
    <x v="1126"/>
    <s v=""/>
    <x v="852"/>
    <n v="7914985"/>
  </r>
  <r>
    <x v="42"/>
    <s v=""/>
    <x v="73"/>
    <n v="7913461"/>
  </r>
  <r>
    <x v="332"/>
    <s v="Demi Lovato, Stefflon Don"/>
    <x v="5"/>
    <n v="7912470"/>
  </r>
  <r>
    <x v="158"/>
    <s v="Grace Jones, Tems"/>
    <x v="129"/>
    <n v="7910936"/>
  </r>
  <r>
    <x v="857"/>
    <s v=""/>
    <x v="675"/>
    <n v="7909105"/>
  </r>
  <r>
    <x v="14"/>
    <s v=""/>
    <x v="52"/>
    <n v="7907329"/>
  </r>
  <r>
    <x v="146"/>
    <s v="Jasiel Nuñez"/>
    <x v="121"/>
    <n v="7904882"/>
  </r>
  <r>
    <x v="32"/>
    <s v=""/>
    <x v="102"/>
    <n v="7902249"/>
  </r>
  <r>
    <x v="871"/>
    <s v=""/>
    <x v="319"/>
    <n v="7900591"/>
  </r>
  <r>
    <x v="1"/>
    <s v="Skrillex"/>
    <x v="1"/>
    <n v="7898725"/>
  </r>
  <r>
    <x v="1127"/>
    <s v=""/>
    <x v="853"/>
    <n v="7898145"/>
  </r>
  <r>
    <x v="24"/>
    <s v=""/>
    <x v="23"/>
    <n v="7886677"/>
  </r>
  <r>
    <x v="892"/>
    <s v="Yasiin Bey"/>
    <x v="213"/>
    <n v="7882877"/>
  </r>
  <r>
    <x v="14"/>
    <s v=""/>
    <x v="11"/>
    <n v="7880969"/>
  </r>
  <r>
    <x v="265"/>
    <s v=""/>
    <x v="363"/>
    <n v="7880253"/>
  </r>
  <r>
    <x v="626"/>
    <s v="Fred again.., Flowdan"/>
    <x v="498"/>
    <n v="7879026"/>
  </r>
  <r>
    <x v="252"/>
    <s v="The Andrews Sisters"/>
    <x v="153"/>
    <n v="7875601"/>
  </r>
  <r>
    <x v="911"/>
    <s v="Youjeen"/>
    <x v="56"/>
    <n v="7875317"/>
  </r>
  <r>
    <x v="44"/>
    <s v=""/>
    <x v="57"/>
    <n v="7873324"/>
  </r>
  <r>
    <x v="79"/>
    <s v=""/>
    <x v="0"/>
    <n v="7854354"/>
  </r>
  <r>
    <x v="24"/>
    <s v=""/>
    <x v="23"/>
    <n v="7852063"/>
  </r>
  <r>
    <x v="103"/>
    <s v=""/>
    <x v="56"/>
    <n v="7850129"/>
  </r>
  <r>
    <x v="1034"/>
    <s v="Peso Pluma"/>
    <x v="782"/>
    <n v="7848528"/>
  </r>
  <r>
    <x v="1128"/>
    <s v="RM"/>
    <x v="854"/>
    <n v="7843513"/>
  </r>
  <r>
    <x v="515"/>
    <s v="Juice WRLD"/>
    <x v="414"/>
    <n v="7839828"/>
  </r>
  <r>
    <x v="146"/>
    <s v="Natanael Cano"/>
    <x v="121"/>
    <n v="7839292"/>
  </r>
  <r>
    <x v="122"/>
    <s v="Drake"/>
    <x v="99"/>
    <n v="7834981"/>
  </r>
  <r>
    <x v="42"/>
    <s v=""/>
    <x v="34"/>
    <n v="7834978"/>
  </r>
  <r>
    <x v="839"/>
    <s v=""/>
    <x v="647"/>
    <n v="7834823"/>
  </r>
  <r>
    <x v="102"/>
    <s v=""/>
    <x v="84"/>
    <n v="7828045"/>
  </r>
  <r>
    <x v="186"/>
    <s v="Kanye West"/>
    <x v="194"/>
    <n v="7826467"/>
  </r>
  <r>
    <x v="79"/>
    <s v=""/>
    <x v="64"/>
    <n v="7821869"/>
  </r>
  <r>
    <x v="186"/>
    <s v=""/>
    <x v="194"/>
    <n v="7821685"/>
  </r>
  <r>
    <x v="23"/>
    <s v="Anuel AA"/>
    <x v="22"/>
    <n v="7812734"/>
  </r>
  <r>
    <x v="28"/>
    <s v=""/>
    <x v="0"/>
    <n v="7806439"/>
  </r>
  <r>
    <x v="153"/>
    <s v="Bon Iver"/>
    <x v="15"/>
    <n v="7804790"/>
  </r>
  <r>
    <x v="157"/>
    <s v=""/>
    <x v="3"/>
    <n v="7803386"/>
  </r>
  <r>
    <x v="3"/>
    <s v=""/>
    <x v="3"/>
    <n v="7800929"/>
  </r>
  <r>
    <x v="153"/>
    <s v="Sierra Ferrell"/>
    <x v="15"/>
    <n v="7798822"/>
  </r>
  <r>
    <x v="1129"/>
    <s v="MC Menor MT, Yuri Redicopa, Mc Pelé"/>
    <x v="855"/>
    <n v="7797383"/>
  </r>
  <r>
    <x v="20"/>
    <s v=""/>
    <x v="856"/>
    <n v="7785561"/>
  </r>
  <r>
    <x v="4"/>
    <s v=""/>
    <x v="8"/>
    <n v="7781511"/>
  </r>
  <r>
    <x v="24"/>
    <s v=""/>
    <x v="23"/>
    <n v="7780158"/>
  </r>
  <r>
    <x v="892"/>
    <s v=""/>
    <x v="213"/>
    <n v="7762996"/>
  </r>
  <r>
    <x v="790"/>
    <s v="Drake"/>
    <x v="608"/>
    <n v="7762934"/>
  </r>
  <r>
    <x v="50"/>
    <s v=""/>
    <x v="61"/>
    <n v="7758914"/>
  </r>
  <r>
    <x v="158"/>
    <s v=""/>
    <x v="129"/>
    <n v="7756552"/>
  </r>
  <r>
    <x v="711"/>
    <s v="Young Thug, Gunna"/>
    <x v="99"/>
    <n v="7753784"/>
  </r>
  <r>
    <x v="134"/>
    <s v="bbno$"/>
    <x v="3"/>
    <n v="7748654"/>
  </r>
  <r>
    <x v="24"/>
    <s v=""/>
    <x v="23"/>
    <n v="7736262"/>
  </r>
  <r>
    <x v="14"/>
    <s v="Elton John"/>
    <x v="52"/>
    <n v="7734309"/>
  </r>
  <r>
    <x v="10"/>
    <s v="Fleet Foxes"/>
    <x v="155"/>
    <n v="7726444"/>
  </r>
  <r>
    <x v="1130"/>
    <s v="Simone Mendes"/>
    <x v="857"/>
    <n v="7719445"/>
  </r>
  <r>
    <x v="1131"/>
    <s v="Matheus Fernandes"/>
    <x v="319"/>
    <n v="7715648"/>
  </r>
  <r>
    <x v="1"/>
    <s v="H.E.R."/>
    <x v="1"/>
    <n v="7714728"/>
  </r>
  <r>
    <x v="24"/>
    <s v="Maren Morris"/>
    <x v="23"/>
    <n v="7712896"/>
  </r>
  <r>
    <x v="104"/>
    <s v="Future, SZA"/>
    <x v="86"/>
    <n v="7712185"/>
  </r>
  <r>
    <x v="1132"/>
    <s v=""/>
    <x v="574"/>
    <n v="7698924"/>
  </r>
  <r>
    <x v="14"/>
    <s v=""/>
    <x v="52"/>
    <n v="7695566"/>
  </r>
  <r>
    <x v="368"/>
    <s v="Pop Smoke, Travis Scott"/>
    <x v="46"/>
    <n v="7685470"/>
  </r>
  <r>
    <x v="126"/>
    <s v=""/>
    <x v="103"/>
    <n v="7684575"/>
  </r>
  <r>
    <x v="109"/>
    <s v=""/>
    <x v="89"/>
    <n v="7681788"/>
  </r>
  <r>
    <x v="64"/>
    <s v="Anderson .Paak, Silk Sonic"/>
    <x v="109"/>
    <n v="7680840"/>
  </r>
  <r>
    <x v="730"/>
    <s v=""/>
    <x v="56"/>
    <n v="7679535"/>
  </r>
  <r>
    <x v="1133"/>
    <s v="Ludwig Göransson"/>
    <x v="355"/>
    <n v="7661391"/>
  </r>
  <r>
    <x v="1134"/>
    <s v=""/>
    <x v="570"/>
    <n v="7660347"/>
  </r>
  <r>
    <x v="879"/>
    <s v=""/>
    <x v="0"/>
    <n v="7655623"/>
  </r>
  <r>
    <x v="441"/>
    <s v=""/>
    <x v="352"/>
    <n v="7651593"/>
  </r>
  <r>
    <x v="50"/>
    <s v="Carla Morrison"/>
    <x v="61"/>
    <n v="7638061"/>
  </r>
  <r>
    <x v="117"/>
    <s v=""/>
    <x v="36"/>
    <n v="7636528"/>
  </r>
  <r>
    <x v="31"/>
    <s v="Miley Cyrus"/>
    <x v="3"/>
    <n v="7632690"/>
  </r>
  <r>
    <x v="0"/>
    <s v=""/>
    <x v="112"/>
    <n v="7629008"/>
  </r>
  <r>
    <x v="350"/>
    <s v=""/>
    <x v="65"/>
    <n v="7625846"/>
  </r>
  <r>
    <x v="246"/>
    <s v=""/>
    <x v="490"/>
    <n v="7615531"/>
  </r>
  <r>
    <x v="515"/>
    <s v="Juice WRLD"/>
    <x v="414"/>
    <n v="7610829"/>
  </r>
  <r>
    <x v="28"/>
    <s v="Nicki Minaj"/>
    <x v="0"/>
    <n v="7608335"/>
  </r>
  <r>
    <x v="911"/>
    <s v="Anderson .Paak"/>
    <x v="56"/>
    <n v="7599733"/>
  </r>
  <r>
    <x v="590"/>
    <s v=""/>
    <x v="383"/>
    <n v="7599288"/>
  </r>
  <r>
    <x v="250"/>
    <s v=""/>
    <x v="0"/>
    <n v="7596355"/>
  </r>
  <r>
    <x v="1135"/>
    <s v="J. Cole, Lute, DaBaby"/>
    <x v="858"/>
    <n v="7594957"/>
  </r>
  <r>
    <x v="146"/>
    <s v=""/>
    <x v="121"/>
    <n v="7594646"/>
  </r>
  <r>
    <x v="109"/>
    <s v=""/>
    <x v="89"/>
    <n v="7587589"/>
  </r>
  <r>
    <x v="54"/>
    <s v=""/>
    <x v="38"/>
    <n v="7564893"/>
  </r>
  <r>
    <x v="444"/>
    <s v="ROSALÍA"/>
    <x v="65"/>
    <n v="7547399"/>
  </r>
  <r>
    <x v="103"/>
    <s v=""/>
    <x v="56"/>
    <n v="7537795"/>
  </r>
  <r>
    <x v="13"/>
    <s v="Camila Cabello"/>
    <x v="283"/>
    <n v="7536851"/>
  </r>
  <r>
    <x v="1"/>
    <s v=""/>
    <x v="1"/>
    <n v="7533896"/>
  </r>
  <r>
    <x v="178"/>
    <s v=""/>
    <x v="85"/>
    <n v="7531094"/>
  </r>
  <r>
    <x v="64"/>
    <s v="Anderson .Paak, Silk Sonic, Thundercat, Bootsy Collins"/>
    <x v="109"/>
    <n v="7528601"/>
  </r>
  <r>
    <x v="879"/>
    <s v=""/>
    <x v="0"/>
    <n v="7524738"/>
  </r>
  <r>
    <x v="711"/>
    <s v="Young Thug, Gunna, Travis Scott"/>
    <x v="99"/>
    <n v="7515766"/>
  </r>
  <r>
    <x v="54"/>
    <s v=""/>
    <x v="38"/>
    <n v="7514854"/>
  </r>
  <r>
    <x v="191"/>
    <s v=""/>
    <x v="103"/>
    <n v="7510289"/>
  </r>
  <r>
    <x v="300"/>
    <s v="Lil Wayne"/>
    <x v="3"/>
    <n v="7506580"/>
  </r>
  <r>
    <x v="152"/>
    <s v=""/>
    <x v="125"/>
    <n v="7505979"/>
  </r>
  <r>
    <x v="191"/>
    <s v=""/>
    <x v="103"/>
    <n v="7496638"/>
  </r>
  <r>
    <x v="27"/>
    <s v="Lil Dicky"/>
    <x v="24"/>
    <n v="7493188"/>
  </r>
  <r>
    <x v="60"/>
    <s v=""/>
    <x v="36"/>
    <n v="7491085"/>
  </r>
  <r>
    <x v="14"/>
    <s v=""/>
    <x v="52"/>
    <n v="7479618"/>
  </r>
  <r>
    <x v="101"/>
    <s v=""/>
    <x v="5"/>
    <n v="7477577"/>
  </r>
  <r>
    <x v="52"/>
    <s v=""/>
    <x v="140"/>
    <n v="7476840"/>
  </r>
  <r>
    <x v="1"/>
    <s v=""/>
    <x v="1"/>
    <n v="7476184"/>
  </r>
  <r>
    <x v="325"/>
    <s v="Migos"/>
    <x v="261"/>
    <n v="7473887"/>
  </r>
  <r>
    <x v="27"/>
    <s v=""/>
    <x v="24"/>
    <n v="7473249"/>
  </r>
  <r>
    <x v="101"/>
    <s v=""/>
    <x v="5"/>
    <n v="7473187"/>
  </r>
  <r>
    <x v="152"/>
    <s v=""/>
    <x v="321"/>
    <n v="7471309"/>
  </r>
  <r>
    <x v="50"/>
    <s v=""/>
    <x v="61"/>
    <n v="7470526"/>
  </r>
  <r>
    <x v="339"/>
    <s v=""/>
    <x v="269"/>
    <n v="7465455"/>
  </r>
  <r>
    <x v="10"/>
    <s v=""/>
    <x v="0"/>
    <n v="7464020"/>
  </r>
  <r>
    <x v="152"/>
    <s v=""/>
    <x v="125"/>
    <n v="7457840"/>
  </r>
  <r>
    <x v="14"/>
    <s v=""/>
    <x v="52"/>
    <n v="7451452"/>
  </r>
  <r>
    <x v="103"/>
    <s v=""/>
    <x v="56"/>
    <n v="7450126"/>
  </r>
  <r>
    <x v="790"/>
    <s v=""/>
    <x v="608"/>
    <n v="7445368"/>
  </r>
  <r>
    <x v="136"/>
    <s v=""/>
    <x v="111"/>
    <n v="7437136"/>
  </r>
  <r>
    <x v="300"/>
    <s v=""/>
    <x v="3"/>
    <n v="7434823"/>
  </r>
  <r>
    <x v="32"/>
    <s v=""/>
    <x v="102"/>
    <n v="7434728"/>
  </r>
  <r>
    <x v="598"/>
    <s v="Vince Staples"/>
    <x v="20"/>
    <n v="7432920"/>
  </r>
  <r>
    <x v="28"/>
    <s v=""/>
    <x v="0"/>
    <n v="7427563"/>
  </r>
  <r>
    <x v="3"/>
    <s v=""/>
    <x v="3"/>
    <n v="7426859"/>
  </r>
  <r>
    <x v="1041"/>
    <s v=""/>
    <x v="57"/>
    <n v="7426611"/>
  </r>
  <r>
    <x v="980"/>
    <s v=""/>
    <x v="751"/>
    <n v="7418350"/>
  </r>
  <r>
    <x v="208"/>
    <s v="Future"/>
    <x v="425"/>
    <n v="7410327"/>
  </r>
  <r>
    <x v="265"/>
    <s v=""/>
    <x v="363"/>
    <n v="7405936"/>
  </r>
  <r>
    <x v="126"/>
    <s v="Wiz Khalifa"/>
    <x v="103"/>
    <n v="7396106"/>
  </r>
  <r>
    <x v="178"/>
    <s v=""/>
    <x v="85"/>
    <n v="7394604"/>
  </r>
  <r>
    <x v="1074"/>
    <s v="MERO"/>
    <x v="818"/>
    <n v="7390914"/>
  </r>
  <r>
    <x v="24"/>
    <s v=""/>
    <x v="23"/>
    <n v="7385864"/>
  </r>
  <r>
    <x v="672"/>
    <s v="Bea Miller"/>
    <x v="180"/>
    <n v="7385687"/>
  </r>
  <r>
    <x v="122"/>
    <s v="21 Savage"/>
    <x v="99"/>
    <n v="7379453"/>
  </r>
  <r>
    <x v="1136"/>
    <s v="j-hope"/>
    <x v="859"/>
    <n v="7371962"/>
  </r>
  <r>
    <x v="114"/>
    <s v="Chris Brown"/>
    <x v="93"/>
    <n v="7371935"/>
  </r>
  <r>
    <x v="1137"/>
    <s v="The Weeknd, Young Thug"/>
    <x v="860"/>
    <n v="7365053"/>
  </r>
  <r>
    <x v="38"/>
    <s v="Roddy Ricch"/>
    <x v="30"/>
    <n v="7353153"/>
  </r>
  <r>
    <x v="32"/>
    <s v=""/>
    <x v="102"/>
    <n v="7344017"/>
  </r>
  <r>
    <x v="104"/>
    <s v="Calvin Harris, Travis Scott, Jeremih"/>
    <x v="86"/>
    <n v="7335678"/>
  </r>
  <r>
    <x v="158"/>
    <s v=""/>
    <x v="129"/>
    <n v="7332854"/>
  </r>
  <r>
    <x v="208"/>
    <s v="Lil Durk, Travis Scott"/>
    <x v="861"/>
    <n v="7324233"/>
  </r>
  <r>
    <x v="28"/>
    <s v="Pharrell Williams"/>
    <x v="0"/>
    <n v="7323300"/>
  </r>
  <r>
    <x v="1047"/>
    <s v=""/>
    <x v="795"/>
    <n v="7311595"/>
  </r>
  <r>
    <x v="114"/>
    <s v="Swae Lee"/>
    <x v="93"/>
    <n v="7308690"/>
  </r>
  <r>
    <x v="175"/>
    <s v="Dixie"/>
    <x v="83"/>
    <n v="7299201"/>
  </r>
  <r>
    <x v="1138"/>
    <s v=""/>
    <x v="862"/>
    <n v="7298960"/>
  </r>
  <r>
    <x v="8"/>
    <s v=""/>
    <x v="229"/>
    <n v="7295122"/>
  </r>
  <r>
    <x v="152"/>
    <s v=""/>
    <x v="125"/>
    <n v="7292343"/>
  </r>
  <r>
    <x v="186"/>
    <s v="Lil Uzi Vert"/>
    <x v="84"/>
    <n v="7292247"/>
  </r>
  <r>
    <x v="341"/>
    <s v="blackbear"/>
    <x v="308"/>
    <n v="7289760"/>
  </r>
  <r>
    <x v="152"/>
    <s v=""/>
    <x v="125"/>
    <n v="7287570"/>
  </r>
  <r>
    <x v="1097"/>
    <s v="J Balvin"/>
    <x v="580"/>
    <n v="7276896"/>
  </r>
  <r>
    <x v="136"/>
    <s v=""/>
    <x v="111"/>
    <n v="7273393"/>
  </r>
  <r>
    <x v="36"/>
    <s v="Travis Scott"/>
    <x v="0"/>
    <n v="7248863"/>
  </r>
  <r>
    <x v="260"/>
    <s v=""/>
    <x v="15"/>
    <n v="7242298"/>
  </r>
  <r>
    <x v="605"/>
    <s v=""/>
    <x v="543"/>
    <n v="7240428"/>
  </r>
  <r>
    <x v="1139"/>
    <s v="MadMan"/>
    <x v="580"/>
    <n v="7235843"/>
  </r>
  <r>
    <x v="981"/>
    <s v=""/>
    <x v="752"/>
    <n v="7217633"/>
  </r>
  <r>
    <x v="79"/>
    <s v=""/>
    <x v="64"/>
    <n v="7216610"/>
  </r>
  <r>
    <x v="243"/>
    <s v=""/>
    <x v="195"/>
    <n v="7214789"/>
  </r>
  <r>
    <x v="374"/>
    <s v="Travis Scott"/>
    <x v="736"/>
    <n v="7214677"/>
  </r>
  <r>
    <x v="246"/>
    <s v=""/>
    <x v="198"/>
    <n v="7212707"/>
  </r>
  <r>
    <x v="32"/>
    <s v=""/>
    <x v="102"/>
    <n v="7193326"/>
  </r>
  <r>
    <x v="31"/>
    <s v=""/>
    <x v="3"/>
    <n v="7187013"/>
  </r>
  <r>
    <x v="872"/>
    <s v=""/>
    <x v="667"/>
    <n v="7180218"/>
  </r>
  <r>
    <x v="26"/>
    <s v="Ariana Grande, Jennifer Hudson"/>
    <x v="221"/>
    <n v="7170169"/>
  </r>
  <r>
    <x v="4"/>
    <s v=""/>
    <x v="8"/>
    <n v="7162393"/>
  </r>
  <r>
    <x v="769"/>
    <s v=""/>
    <x v="863"/>
    <n v="7153877"/>
  </r>
  <r>
    <x v="252"/>
    <s v=""/>
    <x v="282"/>
    <n v="7149158"/>
  </r>
  <r>
    <x v="20"/>
    <s v="PnB Rock, Trippie Redd"/>
    <x v="17"/>
    <n v="7148151"/>
  </r>
  <r>
    <x v="342"/>
    <s v=""/>
    <x v="174"/>
    <n v="7142364"/>
  </r>
  <r>
    <x v="14"/>
    <s v=""/>
    <x v="52"/>
    <n v="7136521"/>
  </r>
  <r>
    <x v="101"/>
    <s v=""/>
    <x v="5"/>
    <n v="7129257"/>
  </r>
  <r>
    <x v="42"/>
    <s v="X Ambassadors"/>
    <x v="34"/>
    <n v="7127136"/>
  </r>
  <r>
    <x v="168"/>
    <s v=""/>
    <x v="212"/>
    <n v="7119823"/>
  </r>
  <r>
    <x v="879"/>
    <s v=""/>
    <x v="0"/>
    <n v="7117347"/>
  </r>
  <r>
    <x v="42"/>
    <s v="KXNG Crooked, Royce Da 5'9&quot;, Joell Ortiz"/>
    <x v="73"/>
    <n v="7115414"/>
  </r>
  <r>
    <x v="114"/>
    <s v=""/>
    <x v="93"/>
    <n v="7112419"/>
  </r>
  <r>
    <x v="899"/>
    <s v="Capital Bra"/>
    <x v="624"/>
    <n v="7109307"/>
  </r>
  <r>
    <x v="251"/>
    <s v="Edgardo Nuñez"/>
    <x v="230"/>
    <n v="7106221"/>
  </r>
  <r>
    <x v="303"/>
    <s v="Juice WRLD"/>
    <x v="28"/>
    <n v="7102756"/>
  </r>
  <r>
    <x v="24"/>
    <s v=""/>
    <x v="23"/>
    <n v="7101663"/>
  </r>
  <r>
    <x v="130"/>
    <s v="Baby Rasta"/>
    <x v="105"/>
    <n v="7079177"/>
  </r>
  <r>
    <x v="166"/>
    <s v="Cardi B"/>
    <x v="137"/>
    <n v="7078482"/>
  </r>
  <r>
    <x v="769"/>
    <s v=""/>
    <x v="863"/>
    <n v="7071369"/>
  </r>
  <r>
    <x v="38"/>
    <s v="Quavo"/>
    <x v="30"/>
    <n v="7065060"/>
  </r>
  <r>
    <x v="1107"/>
    <s v=""/>
    <x v="840"/>
    <n v="7059474"/>
  </r>
  <r>
    <x v="38"/>
    <s v=""/>
    <x v="30"/>
    <n v="7056413"/>
  </r>
  <r>
    <x v="16"/>
    <s v=""/>
    <x v="13"/>
    <n v="7055918"/>
  </r>
  <r>
    <x v="102"/>
    <s v=""/>
    <x v="84"/>
    <n v="7053947"/>
  </r>
  <r>
    <x v="61"/>
    <s v=""/>
    <x v="49"/>
    <n v="7050815"/>
  </r>
  <r>
    <x v="88"/>
    <s v=""/>
    <x v="51"/>
    <n v="7050362"/>
  </r>
  <r>
    <x v="0"/>
    <s v="A$AP Rocky, Young Thug"/>
    <x v="21"/>
    <n v="7049037"/>
  </r>
  <r>
    <x v="179"/>
    <s v=""/>
    <x v="84"/>
    <n v="7040491"/>
  </r>
  <r>
    <x v="125"/>
    <s v="Travis Scott"/>
    <x v="426"/>
    <n v="7039480"/>
  </r>
  <r>
    <x v="24"/>
    <s v=""/>
    <x v="23"/>
    <n v="7039222"/>
  </r>
  <r>
    <x v="109"/>
    <s v=""/>
    <x v="864"/>
    <n v="7030983"/>
  </r>
  <r>
    <x v="191"/>
    <s v=""/>
    <x v="355"/>
    <n v="7020422"/>
  </r>
  <r>
    <x v="376"/>
    <s v="Lauren Jauregui"/>
    <x v="293"/>
    <n v="7014586"/>
  </r>
  <r>
    <x v="834"/>
    <s v="Drake"/>
    <x v="643"/>
    <n v="7013195"/>
  </r>
  <r>
    <x v="461"/>
    <s v=""/>
    <x v="6"/>
    <n v="7012800"/>
  </r>
  <r>
    <x v="28"/>
    <s v=""/>
    <x v="0"/>
    <n v="7012183"/>
  </r>
  <r>
    <x v="14"/>
    <s v=""/>
    <x v="52"/>
    <n v="6996402"/>
  </r>
  <r>
    <x v="300"/>
    <s v=""/>
    <x v="3"/>
    <n v="6989528"/>
  </r>
  <r>
    <x v="111"/>
    <s v="The Creator, Domo Genesis"/>
    <x v="3"/>
    <n v="6988886"/>
  </r>
  <r>
    <x v="111"/>
    <s v="The Creator"/>
    <x v="3"/>
    <n v="6976734"/>
  </r>
  <r>
    <x v="29"/>
    <s v=""/>
    <x v="25"/>
    <n v="6975933"/>
  </r>
  <r>
    <x v="707"/>
    <s v=""/>
    <x v="15"/>
    <n v="6960699"/>
  </r>
  <r>
    <x v="294"/>
    <s v=""/>
    <x v="13"/>
    <n v="6953566"/>
  </r>
  <r>
    <x v="1140"/>
    <s v="Justin Bieber"/>
    <x v="649"/>
    <n v="6948004"/>
  </r>
  <r>
    <x v="1141"/>
    <s v="Sfera Ebbasta, Ghali"/>
    <x v="580"/>
    <n v="6947126"/>
  </r>
  <r>
    <x v="246"/>
    <s v=""/>
    <x v="248"/>
    <n v="6939524"/>
  </r>
  <r>
    <x v="152"/>
    <s v=""/>
    <x v="321"/>
    <n v="6936305"/>
  </r>
  <r>
    <x v="1142"/>
    <s v=""/>
    <x v="865"/>
    <n v="6935400"/>
  </r>
  <r>
    <x v="104"/>
    <s v="Rick Ross, Lil Wayne, JAY-Z, John Legend, Fridayy"/>
    <x v="86"/>
    <n v="6933872"/>
  </r>
  <r>
    <x v="208"/>
    <s v=""/>
    <x v="490"/>
    <n v="6931213"/>
  </r>
  <r>
    <x v="437"/>
    <s v=""/>
    <x v="441"/>
    <n v="6912271"/>
  </r>
  <r>
    <x v="389"/>
    <s v="Offset"/>
    <x v="309"/>
    <n v="6903507"/>
  </r>
  <r>
    <x v="79"/>
    <s v=""/>
    <x v="64"/>
    <n v="6894756"/>
  </r>
  <r>
    <x v="166"/>
    <s v="Lil Durk, Lil Baby"/>
    <x v="137"/>
    <n v="6894638"/>
  </r>
  <r>
    <x v="252"/>
    <s v=""/>
    <x v="153"/>
    <n v="6892613"/>
  </r>
  <r>
    <x v="127"/>
    <s v=""/>
    <x v="351"/>
    <n v="6883487"/>
  </r>
  <r>
    <x v="1143"/>
    <s v=""/>
    <x v="866"/>
    <n v="6882424"/>
  </r>
  <r>
    <x v="54"/>
    <s v="Bad Bunny, Marciano Cantero"/>
    <x v="44"/>
    <n v="6882345"/>
  </r>
  <r>
    <x v="707"/>
    <s v=""/>
    <x v="15"/>
    <n v="6867828"/>
  </r>
  <r>
    <x v="879"/>
    <s v=""/>
    <x v="0"/>
    <n v="6865689"/>
  </r>
  <r>
    <x v="27"/>
    <s v=""/>
    <x v="24"/>
    <n v="6865229"/>
  </r>
  <r>
    <x v="1144"/>
    <s v=""/>
    <x v="141"/>
    <n v="6859683"/>
  </r>
  <r>
    <x v="103"/>
    <s v=""/>
    <x v="56"/>
    <n v="6857808"/>
  </r>
  <r>
    <x v="109"/>
    <s v=""/>
    <x v="864"/>
    <n v="6847002"/>
  </r>
  <r>
    <x v="605"/>
    <s v=""/>
    <x v="543"/>
    <n v="6844426"/>
  </r>
  <r>
    <x v="1145"/>
    <s v="Miksu / Macloud"/>
    <x v="867"/>
    <n v="6841626"/>
  </r>
  <r>
    <x v="8"/>
    <s v=""/>
    <x v="7"/>
    <n v="6839256"/>
  </r>
  <r>
    <x v="64"/>
    <s v="Anderson .Paak, Silk Sonic"/>
    <x v="109"/>
    <n v="6830572"/>
  </r>
  <r>
    <x v="32"/>
    <s v=""/>
    <x v="102"/>
    <n v="6828669"/>
  </r>
  <r>
    <x v="154"/>
    <s v="Stormzy"/>
    <x v="868"/>
    <n v="6825463"/>
  </r>
  <r>
    <x v="104"/>
    <s v="Nipsey Hussle, John Legend"/>
    <x v="86"/>
    <n v="6818858"/>
  </r>
  <r>
    <x v="1059"/>
    <s v="Hava"/>
    <x v="624"/>
    <n v="6818219"/>
  </r>
  <r>
    <x v="311"/>
    <s v=""/>
    <x v="256"/>
    <n v="6809037"/>
  </r>
  <r>
    <x v="112"/>
    <s v=""/>
    <x v="28"/>
    <n v="6805417"/>
  </r>
  <r>
    <x v="4"/>
    <s v=""/>
    <x v="8"/>
    <n v="6805256"/>
  </r>
  <r>
    <x v="18"/>
    <s v=""/>
    <x v="15"/>
    <n v="6802068"/>
  </r>
  <r>
    <x v="152"/>
    <s v=""/>
    <x v="125"/>
    <n v="6792759"/>
  </r>
  <r>
    <x v="304"/>
    <s v=""/>
    <x v="15"/>
    <n v="6788708"/>
  </r>
  <r>
    <x v="341"/>
    <s v="WILLOW"/>
    <x v="308"/>
    <n v="6786243"/>
  </r>
  <r>
    <x v="515"/>
    <s v="Polo G, Lil Durk"/>
    <x v="414"/>
    <n v="6767904"/>
  </r>
  <r>
    <x v="879"/>
    <s v=""/>
    <x v="0"/>
    <n v="6763705"/>
  </r>
  <r>
    <x v="1109"/>
    <s v=""/>
    <x v="200"/>
    <n v="6758439"/>
  </r>
  <r>
    <x v="633"/>
    <s v="The Weeknd"/>
    <x v="829"/>
    <n v="6755123"/>
  </r>
  <r>
    <x v="126"/>
    <s v="Big Sean"/>
    <x v="103"/>
    <n v="6744472"/>
  </r>
  <r>
    <x v="233"/>
    <s v=""/>
    <x v="13"/>
    <n v="6741876"/>
  </r>
  <r>
    <x v="194"/>
    <s v="T-Pain"/>
    <x v="651"/>
    <n v="6740180"/>
  </r>
  <r>
    <x v="325"/>
    <s v="Metro Boomin, 21 Savage"/>
    <x v="821"/>
    <n v="6734288"/>
  </r>
  <r>
    <x v="1121"/>
    <s v="Drake, The Neptunes"/>
    <x v="849"/>
    <n v="6731106"/>
  </r>
  <r>
    <x v="254"/>
    <s v="Lil Uzi Vert"/>
    <x v="208"/>
    <n v="6725748"/>
  </r>
  <r>
    <x v="771"/>
    <s v=""/>
    <x v="597"/>
    <n v="6723325"/>
  </r>
  <r>
    <x v="1146"/>
    <s v="Dj TG Beats, Dj Aurélio, MC Lipivox"/>
    <x v="869"/>
    <n v="6713237"/>
  </r>
  <r>
    <x v="981"/>
    <s v=""/>
    <x v="752"/>
    <n v="6707101"/>
  </r>
  <r>
    <x v="950"/>
    <s v="Schürze"/>
    <x v="719"/>
    <n v="6703197"/>
  </r>
  <r>
    <x v="178"/>
    <s v=""/>
    <x v="85"/>
    <n v="6693229"/>
  </r>
  <r>
    <x v="899"/>
    <s v=""/>
    <x v="624"/>
    <n v="6683836"/>
  </r>
  <r>
    <x v="32"/>
    <s v=""/>
    <x v="102"/>
    <n v="6682917"/>
  </r>
  <r>
    <x v="37"/>
    <s v="Dua Lipa, Young Thug"/>
    <x v="3"/>
    <n v="6671706"/>
  </r>
  <r>
    <x v="47"/>
    <s v=""/>
    <x v="110"/>
    <n v="6671210"/>
  </r>
  <r>
    <x v="42"/>
    <s v="Snoop Dogg"/>
    <x v="73"/>
    <n v="6667661"/>
  </r>
  <r>
    <x v="286"/>
    <s v=""/>
    <x v="870"/>
    <n v="6665963"/>
  </r>
  <r>
    <x v="126"/>
    <s v=""/>
    <x v="103"/>
    <n v="6662540"/>
  </r>
  <r>
    <x v="24"/>
    <s v=""/>
    <x v="23"/>
    <n v="6657410"/>
  </r>
  <r>
    <x v="103"/>
    <s v=""/>
    <x v="56"/>
    <n v="6655856"/>
  </r>
  <r>
    <x v="0"/>
    <s v="ROSALÍA"/>
    <x v="0"/>
    <n v="6653913"/>
  </r>
  <r>
    <x v="54"/>
    <s v=""/>
    <x v="38"/>
    <n v="6651425"/>
  </r>
  <r>
    <x v="658"/>
    <s v=""/>
    <x v="350"/>
    <n v="6649467"/>
  </r>
  <r>
    <x v="256"/>
    <s v="Lil Baby"/>
    <x v="0"/>
    <n v="6644680"/>
  </r>
  <r>
    <x v="969"/>
    <s v="Lil Wayne"/>
    <x v="415"/>
    <n v="6643667"/>
  </r>
  <r>
    <x v="158"/>
    <s v=""/>
    <x v="129"/>
    <n v="6643351"/>
  </r>
  <r>
    <x v="122"/>
    <s v="Roddy Ricch"/>
    <x v="99"/>
    <n v="6642144"/>
  </r>
  <r>
    <x v="32"/>
    <s v=""/>
    <x v="102"/>
    <n v="6640728"/>
  </r>
  <r>
    <x v="1"/>
    <s v="Stormzy"/>
    <x v="1"/>
    <n v="6638995"/>
  </r>
  <r>
    <x v="369"/>
    <s v=""/>
    <x v="287"/>
    <n v="6634722"/>
  </r>
  <r>
    <x v="14"/>
    <s v=""/>
    <x v="52"/>
    <n v="6630385"/>
  </r>
  <r>
    <x v="369"/>
    <s v=""/>
    <x v="287"/>
    <n v="6628638"/>
  </r>
  <r>
    <x v="36"/>
    <s v="Travis Scott, Kodak Black, 21 Savage"/>
    <x v="0"/>
    <n v="6624824"/>
  </r>
  <r>
    <x v="1135"/>
    <s v="JID, Bas, J. Cole, EARTHGANG, Young Nudy"/>
    <x v="858"/>
    <n v="6622779"/>
  </r>
  <r>
    <x v="265"/>
    <s v=""/>
    <x v="363"/>
    <n v="6621001"/>
  </r>
  <r>
    <x v="114"/>
    <s v="KAROL G"/>
    <x v="93"/>
    <n v="6620040"/>
  </r>
  <r>
    <x v="28"/>
    <s v="Nicki Minaj"/>
    <x v="0"/>
    <n v="6619956"/>
  </r>
  <r>
    <x v="417"/>
    <s v="Kendrick Lamar"/>
    <x v="3"/>
    <n v="6609971"/>
  </r>
  <r>
    <x v="158"/>
    <s v=""/>
    <x v="129"/>
    <n v="6596631"/>
  </r>
  <r>
    <x v="374"/>
    <s v=""/>
    <x v="291"/>
    <n v="6586204"/>
  </r>
  <r>
    <x v="136"/>
    <s v=""/>
    <x v="111"/>
    <n v="6578507"/>
  </r>
  <r>
    <x v="4"/>
    <s v=""/>
    <x v="8"/>
    <n v="6570289"/>
  </r>
  <r>
    <x v="1147"/>
    <s v="GIMS"/>
    <x v="871"/>
    <n v="6568819"/>
  </r>
  <r>
    <x v="633"/>
    <s v="The Weeknd"/>
    <x v="505"/>
    <n v="6568514"/>
  </r>
  <r>
    <x v="24"/>
    <s v=""/>
    <x v="23"/>
    <n v="6566059"/>
  </r>
  <r>
    <x v="1148"/>
    <s v=""/>
    <x v="3"/>
    <n v="6565993"/>
  </r>
  <r>
    <x v="256"/>
    <s v=""/>
    <x v="464"/>
    <n v="6561188"/>
  </r>
  <r>
    <x v="109"/>
    <s v=""/>
    <x v="872"/>
    <n v="6556452"/>
  </r>
  <r>
    <x v="921"/>
    <s v="Night Lovell"/>
    <x v="699"/>
    <n v="6548822"/>
  </r>
  <r>
    <x v="208"/>
    <s v="Lil Uzi Vert"/>
    <x v="425"/>
    <n v="6540577"/>
  </r>
  <r>
    <x v="119"/>
    <s v="Myke Towers, Jhayco"/>
    <x v="340"/>
    <n v="6531653"/>
  </r>
  <r>
    <x v="31"/>
    <s v=""/>
    <x v="3"/>
    <n v="6530006"/>
  </r>
  <r>
    <x v="1149"/>
    <s v=""/>
    <x v="873"/>
    <n v="6525834"/>
  </r>
  <r>
    <x v="111"/>
    <s v="The Creator"/>
    <x v="3"/>
    <n v="6525455"/>
  </r>
  <r>
    <x v="27"/>
    <s v=""/>
    <x v="24"/>
    <n v="6520106"/>
  </r>
  <r>
    <x v="327"/>
    <s v="Juicy J"/>
    <x v="267"/>
    <n v="6518133"/>
  </r>
  <r>
    <x v="246"/>
    <s v="Travis Scott, Ty Dolla $ign, Big Sean"/>
    <x v="248"/>
    <n v="6513207"/>
  </r>
  <r>
    <x v="224"/>
    <s v="Agnes, Vargas &amp; Lagola"/>
    <x v="180"/>
    <n v="6512015"/>
  </r>
  <r>
    <x v="605"/>
    <s v=""/>
    <x v="543"/>
    <n v="6511628"/>
  </r>
  <r>
    <x v="0"/>
    <s v="Doja Cat"/>
    <x v="0"/>
    <n v="6511008"/>
  </r>
  <r>
    <x v="126"/>
    <s v=""/>
    <x v="103"/>
    <n v="6510396"/>
  </r>
  <r>
    <x v="24"/>
    <s v="Colbie Caillat"/>
    <x v="23"/>
    <n v="6508683"/>
  </r>
  <r>
    <x v="341"/>
    <s v="Lil Wayne"/>
    <x v="308"/>
    <n v="6506771"/>
  </r>
  <r>
    <x v="611"/>
    <s v=""/>
    <x v="99"/>
    <n v="6505135"/>
  </r>
  <r>
    <x v="208"/>
    <s v=""/>
    <x v="425"/>
    <n v="6497610"/>
  </r>
  <r>
    <x v="411"/>
    <s v=""/>
    <x v="221"/>
    <n v="6495386"/>
  </r>
  <r>
    <x v="178"/>
    <s v="6LACK"/>
    <x v="85"/>
    <n v="6483001"/>
  </r>
  <r>
    <x v="85"/>
    <s v="Selena Gomez, Ozuna, Cardi B"/>
    <x v="214"/>
    <n v="6476030"/>
  </r>
  <r>
    <x v="42"/>
    <s v=""/>
    <x v="34"/>
    <n v="6474296"/>
  </r>
  <r>
    <x v="515"/>
    <s v="Lil Uzi Vert"/>
    <x v="414"/>
    <n v="6464206"/>
  </r>
  <r>
    <x v="1150"/>
    <s v=""/>
    <x v="874"/>
    <n v="6463632"/>
  </r>
  <r>
    <x v="707"/>
    <s v=""/>
    <x v="15"/>
    <n v="6462701"/>
  </r>
  <r>
    <x v="28"/>
    <s v="Missy Elliott"/>
    <x v="0"/>
    <n v="6455372"/>
  </r>
  <r>
    <x v="111"/>
    <s v="The Creator"/>
    <x v="3"/>
    <n v="6446838"/>
  </r>
  <r>
    <x v="20"/>
    <s v="Matt OX"/>
    <x v="19"/>
    <n v="6443057"/>
  </r>
  <r>
    <x v="728"/>
    <s v=""/>
    <x v="3"/>
    <n v="6439718"/>
  </r>
  <r>
    <x v="61"/>
    <s v=""/>
    <x v="306"/>
    <n v="6429648"/>
  </r>
  <r>
    <x v="1020"/>
    <s v="Drake"/>
    <x v="775"/>
    <n v="6428530"/>
  </r>
  <r>
    <x v="178"/>
    <s v="Myke Towers"/>
    <x v="329"/>
    <n v="6426522"/>
  </r>
  <r>
    <x v="166"/>
    <s v="Anuel AA, Fabolous"/>
    <x v="137"/>
    <n v="6416037"/>
  </r>
  <r>
    <x v="936"/>
    <s v=""/>
    <x v="709"/>
    <n v="6413761"/>
  </r>
  <r>
    <x v="40"/>
    <s v=""/>
    <x v="32"/>
    <n v="6410263"/>
  </r>
  <r>
    <x v="28"/>
    <s v="Kid Cudi"/>
    <x v="0"/>
    <n v="6403701"/>
  </r>
  <r>
    <x v="179"/>
    <s v="Pooh Shiesty"/>
    <x v="84"/>
    <n v="6397644"/>
  </r>
  <r>
    <x v="29"/>
    <s v=""/>
    <x v="25"/>
    <n v="6395032"/>
  </r>
  <r>
    <x v="1040"/>
    <s v="Feid"/>
    <x v="197"/>
    <n v="6387829"/>
  </r>
  <r>
    <x v="1083"/>
    <s v="Guè"/>
    <x v="580"/>
    <n v="6385187"/>
  </r>
  <r>
    <x v="122"/>
    <s v=""/>
    <x v="99"/>
    <n v="6384306"/>
  </r>
  <r>
    <x v="1151"/>
    <s v=""/>
    <x v="3"/>
    <n v="6383850"/>
  </r>
  <r>
    <x v="136"/>
    <s v=""/>
    <x v="111"/>
    <n v="6377533"/>
  </r>
  <r>
    <x v="42"/>
    <s v="Skylar Grey"/>
    <x v="34"/>
    <n v="6377224"/>
  </r>
  <r>
    <x v="699"/>
    <s v=""/>
    <x v="550"/>
    <n v="6375562"/>
  </r>
  <r>
    <x v="103"/>
    <s v=""/>
    <x v="56"/>
    <n v="6373954"/>
  </r>
  <r>
    <x v="175"/>
    <s v=""/>
    <x v="83"/>
    <n v="6368370"/>
  </r>
  <r>
    <x v="121"/>
    <s v="Zoe Wees"/>
    <x v="206"/>
    <n v="6362152"/>
  </r>
  <r>
    <x v="277"/>
    <s v=""/>
    <x v="228"/>
    <n v="6359713"/>
  </r>
  <r>
    <x v="24"/>
    <s v=""/>
    <x v="23"/>
    <n v="6358669"/>
  </r>
  <r>
    <x v="660"/>
    <s v=""/>
    <x v="0"/>
    <n v="6357139"/>
  </r>
  <r>
    <x v="186"/>
    <s v=""/>
    <x v="194"/>
    <n v="6352444"/>
  </r>
  <r>
    <x v="899"/>
    <s v=""/>
    <x v="624"/>
    <n v="6342388"/>
  </r>
  <r>
    <x v="811"/>
    <s v=""/>
    <x v="624"/>
    <n v="6341141"/>
  </r>
  <r>
    <x v="47"/>
    <s v=""/>
    <x v="110"/>
    <n v="6337919"/>
  </r>
  <r>
    <x v="36"/>
    <s v="Swae Lee, Travis Scott"/>
    <x v="0"/>
    <n v="6331627"/>
  </r>
  <r>
    <x v="1152"/>
    <s v="Capital Bra, Samra, Nimo, Luciano"/>
    <x v="875"/>
    <n v="6327655"/>
  </r>
  <r>
    <x v="341"/>
    <s v="Kellin Quinn"/>
    <x v="270"/>
    <n v="6325080"/>
  </r>
  <r>
    <x v="303"/>
    <s v=""/>
    <x v="28"/>
    <n v="6324281"/>
  </r>
  <r>
    <x v="438"/>
    <s v=""/>
    <x v="120"/>
    <n v="6324169"/>
  </r>
  <r>
    <x v="246"/>
    <s v=""/>
    <x v="490"/>
    <n v="6323268"/>
  </r>
  <r>
    <x v="724"/>
    <s v="Travis Scott"/>
    <x v="803"/>
    <n v="6317461"/>
  </r>
  <r>
    <x v="1"/>
    <s v=""/>
    <x v="1"/>
    <n v="6317016"/>
  </r>
  <r>
    <x v="54"/>
    <s v="Bad Bunny"/>
    <x v="38"/>
    <n v="6312197"/>
  </r>
  <r>
    <x v="1153"/>
    <s v="A$AP Rocky"/>
    <x v="99"/>
    <n v="6311640"/>
  </r>
  <r>
    <x v="605"/>
    <s v=""/>
    <x v="543"/>
    <n v="6302597"/>
  </r>
  <r>
    <x v="29"/>
    <s v=""/>
    <x v="25"/>
    <n v="6301161"/>
  </r>
  <r>
    <x v="94"/>
    <s v="Charli XCX"/>
    <x v="28"/>
    <n v="6299914"/>
  </r>
  <r>
    <x v="225"/>
    <s v="JP Cooper"/>
    <x v="233"/>
    <n v="6299414"/>
  </r>
  <r>
    <x v="1"/>
    <s v=""/>
    <x v="1"/>
    <n v="6298680"/>
  </r>
  <r>
    <x v="1"/>
    <s v=""/>
    <x v="1"/>
    <n v="6297966"/>
  </r>
  <r>
    <x v="300"/>
    <s v=""/>
    <x v="3"/>
    <n v="6292620"/>
  </r>
  <r>
    <x v="786"/>
    <s v="Polo G"/>
    <x v="114"/>
    <n v="6292362"/>
  </r>
  <r>
    <x v="61"/>
    <s v="SUGA, BTS"/>
    <x v="49"/>
    <n v="6288633"/>
  </r>
  <r>
    <x v="101"/>
    <s v=""/>
    <x v="5"/>
    <n v="6280029"/>
  </r>
  <r>
    <x v="212"/>
    <s v=""/>
    <x v="57"/>
    <n v="6278993"/>
  </r>
  <r>
    <x v="1154"/>
    <s v=""/>
    <x v="876"/>
    <n v="6277641"/>
  </r>
  <r>
    <x v="16"/>
    <s v=""/>
    <x v="13"/>
    <n v="6269084"/>
  </r>
  <r>
    <x v="54"/>
    <s v="Bad Bunny"/>
    <x v="44"/>
    <n v="6268750"/>
  </r>
  <r>
    <x v="111"/>
    <s v="The Creator"/>
    <x v="3"/>
    <n v="6268542"/>
  </r>
  <r>
    <x v="186"/>
    <s v="Gunna, Young Thug"/>
    <x v="194"/>
    <n v="6264631"/>
  </r>
  <r>
    <x v="126"/>
    <s v=""/>
    <x v="103"/>
    <n v="6259796"/>
  </r>
  <r>
    <x v="178"/>
    <s v=""/>
    <x v="85"/>
    <n v="6255954"/>
  </r>
  <r>
    <x v="1"/>
    <s v="Chris Stapleton, Bruno Mars"/>
    <x v="1"/>
    <n v="6253600"/>
  </r>
  <r>
    <x v="208"/>
    <s v="Lil Durk"/>
    <x v="861"/>
    <n v="6249801"/>
  </r>
  <r>
    <x v="208"/>
    <s v=""/>
    <x v="490"/>
    <n v="6244720"/>
  </r>
  <r>
    <x v="991"/>
    <s v="Travis Scott, Quavo"/>
    <x v="760"/>
    <n v="6243472"/>
  </r>
  <r>
    <x v="464"/>
    <s v="Stormzy"/>
    <x v="118"/>
    <n v="6241386"/>
  </r>
  <r>
    <x v="114"/>
    <s v=""/>
    <x v="93"/>
    <n v="6238351"/>
  </r>
  <r>
    <x v="1155"/>
    <s v=""/>
    <x v="877"/>
    <n v="6237019"/>
  </r>
  <r>
    <x v="157"/>
    <s v=""/>
    <x v="3"/>
    <n v="6233484"/>
  </r>
  <r>
    <x v="103"/>
    <s v="Zara Larsson"/>
    <x v="56"/>
    <n v="6233222"/>
  </r>
  <r>
    <x v="102"/>
    <s v="Syd"/>
    <x v="84"/>
    <n v="6224412"/>
  </r>
  <r>
    <x v="1074"/>
    <s v="Rymez"/>
    <x v="818"/>
    <n v="6224166"/>
  </r>
  <r>
    <x v="734"/>
    <s v="Justin Bieber"/>
    <x v="568"/>
    <n v="6218121"/>
  </r>
  <r>
    <x v="42"/>
    <s v="PHresher"/>
    <x v="34"/>
    <n v="6216207"/>
  </r>
  <r>
    <x v="197"/>
    <s v=""/>
    <x v="878"/>
    <n v="6207326"/>
  </r>
  <r>
    <x v="1156"/>
    <s v=""/>
    <x v="3"/>
    <n v="6199243"/>
  </r>
  <r>
    <x v="612"/>
    <s v="Wesley Safadão, Zé Felipe"/>
    <x v="879"/>
    <n v="6194305"/>
  </r>
  <r>
    <x v="186"/>
    <s v="Lil Uzi Vert"/>
    <x v="194"/>
    <n v="6194224"/>
  </r>
  <r>
    <x v="208"/>
    <s v="Nardo Wick"/>
    <x v="490"/>
    <n v="6184336"/>
  </r>
  <r>
    <x v="122"/>
    <s v="Future"/>
    <x v="99"/>
    <n v="6182823"/>
  </r>
  <r>
    <x v="1157"/>
    <s v="Jubin Nautiyal, Tanishk Bagchi, Rashmi Virag, Surya Ragunaathan"/>
    <x v="324"/>
    <n v="6177604"/>
  </r>
  <r>
    <x v="126"/>
    <s v="Young Sinatra"/>
    <x v="103"/>
    <n v="6176786"/>
  </r>
  <r>
    <x v="208"/>
    <s v=""/>
    <x v="490"/>
    <n v="6168841"/>
  </r>
  <r>
    <x v="28"/>
    <s v="Doja Cat, Megan Thee Stallion"/>
    <x v="0"/>
    <n v="6162453"/>
  </r>
  <r>
    <x v="114"/>
    <s v=""/>
    <x v="93"/>
    <n v="6161664"/>
  </r>
  <r>
    <x v="707"/>
    <s v=""/>
    <x v="15"/>
    <n v="6159873"/>
  </r>
  <r>
    <x v="969"/>
    <s v="YUNGBLUD, Polo G"/>
    <x v="415"/>
    <n v="6155698"/>
  </r>
  <r>
    <x v="521"/>
    <s v=""/>
    <x v="6"/>
    <n v="6155191"/>
  </r>
  <r>
    <x v="1"/>
    <s v=""/>
    <x v="1"/>
    <n v="6152878"/>
  </r>
  <r>
    <x v="714"/>
    <s v="Ángela Aguilar"/>
    <x v="323"/>
    <n v="6152821"/>
  </r>
  <r>
    <x v="31"/>
    <s v=""/>
    <x v="3"/>
    <n v="6151453"/>
  </r>
  <r>
    <x v="336"/>
    <s v="Zendaya"/>
    <x v="3"/>
    <n v="6146335"/>
  </r>
  <r>
    <x v="27"/>
    <s v="TroyBoi"/>
    <x v="24"/>
    <n v="6146177"/>
  </r>
  <r>
    <x v="121"/>
    <s v="Zak Abel"/>
    <x v="98"/>
    <n v="6145334"/>
  </r>
  <r>
    <x v="114"/>
    <s v=""/>
    <x v="93"/>
    <n v="6144736"/>
  </r>
  <r>
    <x v="136"/>
    <s v=""/>
    <x v="111"/>
    <n v="6143395"/>
  </r>
  <r>
    <x v="1158"/>
    <s v="Bausa"/>
    <x v="880"/>
    <n v="6134821"/>
  </r>
  <r>
    <x v="104"/>
    <s v="Drake"/>
    <x v="86"/>
    <n v="6127103"/>
  </r>
  <r>
    <x v="10"/>
    <s v=""/>
    <x v="0"/>
    <n v="6125747"/>
  </r>
  <r>
    <x v="261"/>
    <s v="Tory Lanez, Young Thug"/>
    <x v="668"/>
    <n v="6122294"/>
  </r>
  <r>
    <x v="10"/>
    <s v=""/>
    <x v="155"/>
    <n v="6121297"/>
  </r>
  <r>
    <x v="1159"/>
    <s v=""/>
    <x v="752"/>
    <n v="6113037"/>
  </r>
  <r>
    <x v="879"/>
    <s v=""/>
    <x v="0"/>
    <n v="6108393"/>
  </r>
  <r>
    <x v="674"/>
    <s v=""/>
    <x v="548"/>
    <n v="6108095"/>
  </r>
  <r>
    <x v="1160"/>
    <s v=""/>
    <x v="881"/>
    <n v="6106434"/>
  </r>
  <r>
    <x v="114"/>
    <s v="Quavo, Future"/>
    <x v="93"/>
    <n v="6102253"/>
  </r>
  <r>
    <x v="293"/>
    <s v="Moby, T.I., Kid Cudi"/>
    <x v="242"/>
    <n v="6099486"/>
  </r>
  <r>
    <x v="126"/>
    <s v=""/>
    <x v="103"/>
    <n v="6090443"/>
  </r>
  <r>
    <x v="1"/>
    <s v=""/>
    <x v="1"/>
    <n v="6088046"/>
  </r>
  <r>
    <x v="104"/>
    <s v="21 Savage, Justin Bieber"/>
    <x v="86"/>
    <n v="6083338"/>
  </r>
  <r>
    <x v="260"/>
    <s v="Lil Wayne"/>
    <x v="882"/>
    <n v="6083295"/>
  </r>
  <r>
    <x v="16"/>
    <s v=""/>
    <x v="13"/>
    <n v="6082187"/>
  </r>
  <r>
    <x v="857"/>
    <s v="Samra"/>
    <x v="624"/>
    <n v="6077518"/>
  </r>
  <r>
    <x v="23"/>
    <s v="Morad"/>
    <x v="22"/>
    <n v="6072044"/>
  </r>
  <r>
    <x v="14"/>
    <s v=""/>
    <x v="52"/>
    <n v="6069544"/>
  </r>
  <r>
    <x v="879"/>
    <s v=""/>
    <x v="0"/>
    <n v="6068816"/>
  </r>
  <r>
    <x v="60"/>
    <s v=""/>
    <x v="36"/>
    <n v="6065658"/>
  </r>
  <r>
    <x v="1161"/>
    <s v="Chris MC, Salve Malak, Tz da Coronel, MC Cabelinho, Chefin, L7NNON, Luísa Sonza, Oruam, Xamã, N.I.N"/>
    <x v="883"/>
    <n v="6061819"/>
  </r>
  <r>
    <x v="8"/>
    <s v=""/>
    <x v="7"/>
    <n v="6061507"/>
  </r>
  <r>
    <x v="21"/>
    <s v=""/>
    <x v="18"/>
    <n v="6061025"/>
  </r>
  <r>
    <x v="38"/>
    <s v="Migos"/>
    <x v="30"/>
    <n v="6058728"/>
  </r>
  <r>
    <x v="186"/>
    <s v="YoungBoy Never Broke Again"/>
    <x v="194"/>
    <n v="6057848"/>
  </r>
  <r>
    <x v="981"/>
    <s v=""/>
    <x v="752"/>
    <n v="6056252"/>
  </r>
  <r>
    <x v="992"/>
    <s v="Luciano"/>
    <x v="761"/>
    <n v="6055602"/>
  </r>
  <r>
    <x v="1162"/>
    <s v="Mavzer Tabancas"/>
    <x v="884"/>
    <n v="6054112"/>
  </r>
  <r>
    <x v="1094"/>
    <s v="Animus"/>
    <x v="835"/>
    <n v="6053873"/>
  </r>
  <r>
    <x v="568"/>
    <s v="Marília Mendonça"/>
    <x v="456"/>
    <n v="6053814"/>
  </r>
  <r>
    <x v="59"/>
    <s v=""/>
    <x v="48"/>
    <n v="6053194"/>
  </r>
  <r>
    <x v="55"/>
    <s v=""/>
    <x v="885"/>
    <n v="6048754"/>
  </r>
  <r>
    <x v="1082"/>
    <s v="Luciano"/>
    <x v="824"/>
    <n v="6047678"/>
  </r>
  <r>
    <x v="673"/>
    <s v=""/>
    <x v="527"/>
    <n v="6045643"/>
  </r>
  <r>
    <x v="394"/>
    <s v="Swae Lee, Slim Jxmmi, Travis Scott"/>
    <x v="313"/>
    <n v="6043525"/>
  </r>
  <r>
    <x v="1163"/>
    <s v="Jillian Edwards"/>
    <x v="177"/>
    <n v="6043095"/>
  </r>
  <r>
    <x v="114"/>
    <s v="Rowdy Rebel"/>
    <x v="93"/>
    <n v="6042929"/>
  </r>
  <r>
    <x v="707"/>
    <s v="The Temper Trap"/>
    <x v="886"/>
    <n v="6041708"/>
  </r>
  <r>
    <x v="980"/>
    <s v="Seori"/>
    <x v="751"/>
    <n v="6040553"/>
  </r>
  <r>
    <x v="111"/>
    <s v="The Creator, DAISY WORLD"/>
    <x v="3"/>
    <n v="6034281"/>
  </r>
  <r>
    <x v="38"/>
    <s v="YoungBoy Never Broke Again"/>
    <x v="30"/>
    <n v="6033348"/>
  </r>
  <r>
    <x v="341"/>
    <s v=""/>
    <x v="270"/>
    <n v="6032935"/>
  </r>
  <r>
    <x v="277"/>
    <s v="Metro Boomin"/>
    <x v="554"/>
    <n v="6029118"/>
  </r>
  <r>
    <x v="369"/>
    <s v=""/>
    <x v="287"/>
    <n v="6023200"/>
  </r>
  <r>
    <x v="142"/>
    <s v=""/>
    <x v="117"/>
    <n v="6020508"/>
  </r>
  <r>
    <x v="1164"/>
    <s v=""/>
    <x v="887"/>
    <n v="6017354"/>
  </r>
  <r>
    <x v="102"/>
    <s v=""/>
    <x v="84"/>
    <n v="6017103"/>
  </r>
  <r>
    <x v="18"/>
    <s v=""/>
    <x v="15"/>
    <n v="6015914"/>
  </r>
  <r>
    <x v="16"/>
    <s v=""/>
    <x v="682"/>
    <n v="6014131"/>
  </r>
  <r>
    <x v="152"/>
    <s v=""/>
    <x v="321"/>
    <n v="6013371"/>
  </r>
  <r>
    <x v="64"/>
    <s v="Anderson .Paak, Silk Sonic"/>
    <x v="109"/>
    <n v="6013201"/>
  </r>
  <r>
    <x v="1165"/>
    <s v="21 Savage"/>
    <x v="888"/>
    <n v="6011159"/>
  </r>
  <r>
    <x v="1062"/>
    <s v="Future"/>
    <x v="811"/>
    <n v="6010373"/>
  </r>
  <r>
    <x v="27"/>
    <s v=""/>
    <x v="24"/>
    <n v="6008945"/>
  </r>
  <r>
    <x v="77"/>
    <s v=""/>
    <x v="36"/>
    <n v="6006877"/>
  </r>
  <r>
    <x v="293"/>
    <s v=""/>
    <x v="242"/>
    <n v="6006747"/>
  </r>
  <r>
    <x v="1166"/>
    <s v="Eiffel 65"/>
    <x v="101"/>
    <n v="5995116"/>
  </r>
  <r>
    <x v="464"/>
    <s v=""/>
    <x v="36"/>
    <n v="5992663"/>
  </r>
  <r>
    <x v="401"/>
    <s v=""/>
    <x v="319"/>
    <n v="5991288"/>
  </r>
  <r>
    <x v="8"/>
    <s v=""/>
    <x v="7"/>
    <n v="5989165"/>
  </r>
  <r>
    <x v="1110"/>
    <s v=""/>
    <x v="103"/>
    <n v="5988511"/>
  </r>
  <r>
    <x v="136"/>
    <s v=""/>
    <x v="111"/>
    <n v="5986366"/>
  </r>
  <r>
    <x v="104"/>
    <s v="Future, Lil Baby"/>
    <x v="86"/>
    <n v="5978835"/>
  </r>
  <r>
    <x v="1047"/>
    <s v="Niska"/>
    <x v="795"/>
    <n v="5971496"/>
  </r>
  <r>
    <x v="42"/>
    <s v="Kehlani"/>
    <x v="34"/>
    <n v="5959793"/>
  </r>
  <r>
    <x v="265"/>
    <s v=""/>
    <x v="363"/>
    <n v="5958383"/>
  </r>
  <r>
    <x v="208"/>
    <s v=""/>
    <x v="490"/>
    <n v="5956335"/>
  </r>
  <r>
    <x v="157"/>
    <s v=""/>
    <x v="3"/>
    <n v="5951779"/>
  </r>
  <r>
    <x v="166"/>
    <s v="JAY-Z, Rick Ross"/>
    <x v="137"/>
    <n v="5949449"/>
  </r>
  <r>
    <x v="325"/>
    <s v="Travis Scott"/>
    <x v="213"/>
    <n v="5949270"/>
  </r>
  <r>
    <x v="13"/>
    <s v=""/>
    <x v="10"/>
    <n v="5941368"/>
  </r>
  <r>
    <x v="194"/>
    <s v=""/>
    <x v="85"/>
    <n v="5938996"/>
  </r>
  <r>
    <x v="763"/>
    <s v="Apache 207"/>
    <x v="346"/>
    <n v="5936752"/>
  </r>
  <r>
    <x v="707"/>
    <s v=""/>
    <x v="15"/>
    <n v="5934464"/>
  </r>
  <r>
    <x v="1167"/>
    <s v=""/>
    <x v="889"/>
    <n v="5933484"/>
  </r>
  <r>
    <x v="802"/>
    <s v="Becky G"/>
    <x v="56"/>
    <n v="5933462"/>
  </r>
  <r>
    <x v="114"/>
    <s v="Tyga, Quavo"/>
    <x v="93"/>
    <n v="5931242"/>
  </r>
  <r>
    <x v="208"/>
    <s v=""/>
    <x v="490"/>
    <n v="5929516"/>
  </r>
  <r>
    <x v="119"/>
    <s v="Ozuna"/>
    <x v="586"/>
    <n v="5929507"/>
  </r>
  <r>
    <x v="1137"/>
    <s v="The Weeknd, Nas"/>
    <x v="860"/>
    <n v="5924965"/>
  </r>
  <r>
    <x v="1062"/>
    <s v="Data Luv"/>
    <x v="811"/>
    <n v="5924386"/>
  </r>
  <r>
    <x v="254"/>
    <s v=""/>
    <x v="208"/>
    <n v="5922748"/>
  </r>
  <r>
    <x v="342"/>
    <s v=""/>
    <x v="174"/>
    <n v="5921044"/>
  </r>
  <r>
    <x v="304"/>
    <s v="MC Kevinho"/>
    <x v="254"/>
    <n v="5915768"/>
  </r>
  <r>
    <x v="334"/>
    <s v=""/>
    <x v="380"/>
    <n v="5905949"/>
  </r>
  <r>
    <x v="29"/>
    <s v=""/>
    <x v="25"/>
    <n v="5904665"/>
  </r>
  <r>
    <x v="674"/>
    <s v=""/>
    <x v="548"/>
    <n v="5903111"/>
  </r>
  <r>
    <x v="699"/>
    <s v=""/>
    <x v="550"/>
    <n v="5901418"/>
  </r>
  <r>
    <x v="203"/>
    <s v=""/>
    <x v="164"/>
    <n v="5897983"/>
  </r>
  <r>
    <x v="277"/>
    <s v=""/>
    <x v="228"/>
    <n v="5894178"/>
  </r>
  <r>
    <x v="1168"/>
    <s v="Ninho, Naps"/>
    <x v="890"/>
    <n v="5892932"/>
  </r>
  <r>
    <x v="101"/>
    <s v=""/>
    <x v="5"/>
    <n v="5892021"/>
  </r>
  <r>
    <x v="24"/>
    <s v="Keith Urban"/>
    <x v="23"/>
    <n v="5889939"/>
  </r>
  <r>
    <x v="24"/>
    <s v=""/>
    <x v="23"/>
    <n v="5885151"/>
  </r>
  <r>
    <x v="969"/>
    <s v=""/>
    <x v="415"/>
    <n v="5883145"/>
  </r>
  <r>
    <x v="101"/>
    <s v=""/>
    <x v="5"/>
    <n v="5880972"/>
  </r>
  <r>
    <x v="1169"/>
    <s v="Loredana, SRNO"/>
    <x v="891"/>
    <n v="5878493"/>
  </r>
  <r>
    <x v="1170"/>
    <s v="Taylor Swift"/>
    <x v="892"/>
    <n v="5876058"/>
  </r>
  <r>
    <x v="617"/>
    <s v="Niño de Elche, La Húngara"/>
    <x v="322"/>
    <n v="5874460"/>
  </r>
  <r>
    <x v="122"/>
    <s v="Lil Baby"/>
    <x v="99"/>
    <n v="5873003"/>
  </r>
  <r>
    <x v="579"/>
    <s v="Ariana Grande"/>
    <x v="893"/>
    <n v="5870185"/>
  </r>
  <r>
    <x v="166"/>
    <s v="Lil Durk, Lil Baby"/>
    <x v="137"/>
    <n v="5870183"/>
  </r>
  <r>
    <x v="1171"/>
    <s v=""/>
    <x v="180"/>
    <n v="5868126"/>
  </r>
  <r>
    <x v="121"/>
    <s v="Kim Petras"/>
    <x v="98"/>
    <n v="5867930"/>
  </r>
  <r>
    <x v="1172"/>
    <s v=""/>
    <x v="20"/>
    <n v="5867579"/>
  </r>
  <r>
    <x v="1173"/>
    <s v="Samra"/>
    <x v="894"/>
    <n v="5867111"/>
  </r>
  <r>
    <x v="311"/>
    <s v=""/>
    <x v="256"/>
    <n v="5861456"/>
  </r>
  <r>
    <x v="20"/>
    <s v="PnB Rock, Trippie Redd"/>
    <x v="17"/>
    <n v="5861200"/>
  </r>
  <r>
    <x v="24"/>
    <s v=""/>
    <x v="23"/>
    <n v="5860405"/>
  </r>
  <r>
    <x v="605"/>
    <s v=""/>
    <x v="543"/>
    <n v="5859639"/>
  </r>
  <r>
    <x v="27"/>
    <s v=""/>
    <x v="24"/>
    <n v="5858768"/>
  </r>
  <r>
    <x v="1"/>
    <s v=""/>
    <x v="1"/>
    <n v="5856310"/>
  </r>
  <r>
    <x v="1121"/>
    <s v=""/>
    <x v="895"/>
    <n v="5854629"/>
  </r>
  <r>
    <x v="991"/>
    <s v="Travis Scott, Quavo"/>
    <x v="760"/>
    <n v="5850227"/>
  </r>
  <r>
    <x v="277"/>
    <s v="Metro Boomin, Young Nudy"/>
    <x v="554"/>
    <n v="5846760"/>
  </r>
  <r>
    <x v="122"/>
    <s v=""/>
    <x v="99"/>
    <n v="5846484"/>
  </r>
  <r>
    <x v="707"/>
    <s v=""/>
    <x v="15"/>
    <n v="5845682"/>
  </r>
  <r>
    <x v="300"/>
    <s v=""/>
    <x v="3"/>
    <n v="5843995"/>
  </r>
  <r>
    <x v="341"/>
    <s v=""/>
    <x v="270"/>
    <n v="5843650"/>
  </r>
  <r>
    <x v="224"/>
    <s v=""/>
    <x v="180"/>
    <n v="5843204"/>
  </r>
  <r>
    <x v="1174"/>
    <s v=""/>
    <x v="13"/>
    <n v="5842320"/>
  </r>
  <r>
    <x v="277"/>
    <s v="Metro Boomin"/>
    <x v="554"/>
    <n v="5841110"/>
  </r>
  <r>
    <x v="286"/>
    <s v=""/>
    <x v="10"/>
    <n v="5836326"/>
  </r>
  <r>
    <x v="122"/>
    <s v=""/>
    <x v="99"/>
    <n v="5835703"/>
  </r>
  <r>
    <x v="369"/>
    <s v=""/>
    <x v="287"/>
    <n v="5834825"/>
  </r>
  <r>
    <x v="8"/>
    <s v=""/>
    <x v="7"/>
    <n v="5834119"/>
  </r>
  <r>
    <x v="377"/>
    <s v="Dua Lipa"/>
    <x v="99"/>
    <n v="5831107"/>
  </r>
  <r>
    <x v="14"/>
    <s v=""/>
    <x v="85"/>
    <n v="5829538"/>
  </r>
  <r>
    <x v="857"/>
    <s v="Bozza"/>
    <x v="624"/>
    <n v="5827600"/>
  </r>
  <r>
    <x v="811"/>
    <s v=""/>
    <x v="624"/>
    <n v="5824858"/>
  </r>
  <r>
    <x v="114"/>
    <s v="Rick Ross, The-Dream"/>
    <x v="93"/>
    <n v="5822266"/>
  </r>
  <r>
    <x v="1041"/>
    <s v="Lazza, Sfera Ebbasta"/>
    <x v="896"/>
    <n v="5819231"/>
  </r>
  <r>
    <x v="77"/>
    <s v=""/>
    <x v="36"/>
    <n v="5816739"/>
  </r>
  <r>
    <x v="850"/>
    <s v=""/>
    <x v="28"/>
    <n v="5816561"/>
  </r>
  <r>
    <x v="699"/>
    <s v=""/>
    <x v="550"/>
    <n v="5816103"/>
  </r>
  <r>
    <x v="18"/>
    <s v="DaBaby"/>
    <x v="15"/>
    <n v="5814592"/>
  </r>
  <r>
    <x v="839"/>
    <s v=""/>
    <x v="647"/>
    <n v="5812990"/>
  </r>
  <r>
    <x v="10"/>
    <s v=""/>
    <x v="155"/>
    <n v="5804613"/>
  </r>
  <r>
    <x v="101"/>
    <s v=""/>
    <x v="5"/>
    <n v="5796978"/>
  </r>
  <r>
    <x v="416"/>
    <s v="Fivio Foreign, Kay Flock"/>
    <x v="3"/>
    <n v="5796357"/>
  </r>
  <r>
    <x v="65"/>
    <s v=""/>
    <x v="429"/>
    <n v="5791343"/>
  </r>
  <r>
    <x v="16"/>
    <s v=""/>
    <x v="13"/>
    <n v="5784075"/>
  </r>
  <r>
    <x v="1175"/>
    <s v=""/>
    <x v="897"/>
    <n v="5782829"/>
  </r>
  <r>
    <x v="158"/>
    <s v=""/>
    <x v="3"/>
    <n v="5781876"/>
  </r>
  <r>
    <x v="899"/>
    <s v=""/>
    <x v="624"/>
    <n v="5774770"/>
  </r>
  <r>
    <x v="441"/>
    <s v=""/>
    <x v="352"/>
    <n v="5770150"/>
  </r>
  <r>
    <x v="304"/>
    <s v=""/>
    <x v="15"/>
    <n v="5768836"/>
  </r>
  <r>
    <x v="136"/>
    <s v=""/>
    <x v="111"/>
    <n v="5768653"/>
  </r>
  <r>
    <x v="379"/>
    <s v="Nicki Minaj, MadeinTYO"/>
    <x v="242"/>
    <n v="5768616"/>
  </r>
  <r>
    <x v="456"/>
    <s v=""/>
    <x v="3"/>
    <n v="5766900"/>
  </r>
  <r>
    <x v="1176"/>
    <s v=""/>
    <x v="36"/>
    <n v="5764832"/>
  </r>
  <r>
    <x v="122"/>
    <s v=""/>
    <x v="99"/>
    <n v="5757160"/>
  </r>
  <r>
    <x v="869"/>
    <s v=""/>
    <x v="667"/>
    <n v="5753149"/>
  </r>
  <r>
    <x v="699"/>
    <s v=""/>
    <x v="550"/>
    <n v="5752169"/>
  </r>
  <r>
    <x v="1147"/>
    <s v=""/>
    <x v="871"/>
    <n v="5750861"/>
  </r>
  <r>
    <x v="1121"/>
    <s v=""/>
    <x v="895"/>
    <n v="5750054"/>
  </r>
  <r>
    <x v="248"/>
    <s v="De La Ghetto, Justin Quiles"/>
    <x v="66"/>
    <n v="5746830"/>
  </r>
  <r>
    <x v="412"/>
    <s v="Travis Scott"/>
    <x v="327"/>
    <n v="5746304"/>
  </r>
  <r>
    <x v="520"/>
    <s v="Darell"/>
    <x v="418"/>
    <n v="5745778"/>
  </r>
  <r>
    <x v="54"/>
    <s v="Sky Rompiendo"/>
    <x v="38"/>
    <n v="5745393"/>
  </r>
  <r>
    <x v="1177"/>
    <s v=""/>
    <x v="15"/>
    <n v="5738954"/>
  </r>
  <r>
    <x v="97"/>
    <s v=""/>
    <x v="0"/>
    <n v="5734983"/>
  </r>
  <r>
    <x v="699"/>
    <s v=""/>
    <x v="550"/>
    <n v="5724739"/>
  </r>
  <r>
    <x v="277"/>
    <s v=""/>
    <x v="228"/>
    <n v="5720004"/>
  </r>
  <r>
    <x v="1178"/>
    <s v="Damso"/>
    <x v="874"/>
    <n v="5716607"/>
  </r>
  <r>
    <x v="707"/>
    <s v=""/>
    <x v="15"/>
    <n v="5713873"/>
  </r>
  <r>
    <x v="31"/>
    <s v=""/>
    <x v="3"/>
    <n v="5707923"/>
  </r>
  <r>
    <x v="114"/>
    <s v="Lil Tjay, Swae Lee"/>
    <x v="93"/>
    <n v="5702636"/>
  </r>
  <r>
    <x v="91"/>
    <s v=""/>
    <x v="74"/>
    <n v="5700595"/>
  </r>
  <r>
    <x v="22"/>
    <s v="Cedric Gervais, Chris Willis"/>
    <x v="186"/>
    <n v="5697984"/>
  </r>
  <r>
    <x v="224"/>
    <s v=""/>
    <x v="180"/>
    <n v="5691014"/>
  </r>
  <r>
    <x v="1179"/>
    <s v="Travis Scott, Metro Boomin"/>
    <x v="5"/>
    <n v="5687330"/>
  </r>
  <r>
    <x v="1180"/>
    <s v=""/>
    <x v="898"/>
    <n v="5686110"/>
  </r>
  <r>
    <x v="179"/>
    <s v=""/>
    <x v="84"/>
    <n v="5680657"/>
  </r>
  <r>
    <x v="186"/>
    <s v=""/>
    <x v="194"/>
    <n v="5679989"/>
  </r>
  <r>
    <x v="122"/>
    <s v="Young Thug"/>
    <x v="99"/>
    <n v="5679681"/>
  </r>
  <r>
    <x v="1001"/>
    <s v="Heuss L'enfoiré"/>
    <x v="445"/>
    <n v="5678754"/>
  </r>
  <r>
    <x v="274"/>
    <s v=""/>
    <x v="225"/>
    <n v="5677700"/>
  </r>
  <r>
    <x v="515"/>
    <s v=""/>
    <x v="582"/>
    <n v="5675358"/>
  </r>
  <r>
    <x v="981"/>
    <s v=""/>
    <x v="752"/>
    <n v="5674945"/>
  </r>
  <r>
    <x v="136"/>
    <s v=""/>
    <x v="111"/>
    <n v="5674743"/>
  </r>
  <r>
    <x v="10"/>
    <s v=""/>
    <x v="0"/>
    <n v="5667440"/>
  </r>
  <r>
    <x v="60"/>
    <s v="Khalid"/>
    <x v="36"/>
    <n v="5666770"/>
  </r>
  <r>
    <x v="1181"/>
    <s v="Booba"/>
    <x v="718"/>
    <n v="5656775"/>
  </r>
  <r>
    <x v="1182"/>
    <s v=""/>
    <x v="899"/>
    <n v="5656271"/>
  </r>
  <r>
    <x v="344"/>
    <s v="Rels B"/>
    <x v="900"/>
    <n v="5655126"/>
  </r>
  <r>
    <x v="456"/>
    <s v=""/>
    <x v="3"/>
    <n v="5651686"/>
  </r>
  <r>
    <x v="136"/>
    <s v=""/>
    <x v="111"/>
    <n v="5650733"/>
  </r>
  <r>
    <x v="1183"/>
    <s v=""/>
    <x v="580"/>
    <n v="5648877"/>
  </r>
  <r>
    <x v="31"/>
    <s v=""/>
    <x v="3"/>
    <n v="5646641"/>
  </r>
  <r>
    <x v="742"/>
    <s v=""/>
    <x v="574"/>
    <n v="5640974"/>
  </r>
  <r>
    <x v="224"/>
    <s v=""/>
    <x v="180"/>
    <n v="5634599"/>
  </r>
  <r>
    <x v="256"/>
    <s v="Labrinth, Eminem"/>
    <x v="464"/>
    <n v="5633462"/>
  </r>
  <r>
    <x v="645"/>
    <s v=""/>
    <x v="513"/>
    <n v="5630331"/>
  </r>
  <r>
    <x v="341"/>
    <s v="WILLOW"/>
    <x v="308"/>
    <n v="5627820"/>
  </r>
  <r>
    <x v="121"/>
    <s v="X Ambassadors"/>
    <x v="206"/>
    <n v="5626846"/>
  </r>
  <r>
    <x v="579"/>
    <s v="Travis Scott"/>
    <x v="893"/>
    <n v="5624406"/>
  </r>
  <r>
    <x v="1"/>
    <s v=""/>
    <x v="1"/>
    <n v="5620753"/>
  </r>
  <r>
    <x v="1069"/>
    <s v="Salmo, Lazza"/>
    <x v="57"/>
    <n v="5616755"/>
  </r>
  <r>
    <x v="1184"/>
    <s v=""/>
    <x v="901"/>
    <n v="5611874"/>
  </r>
  <r>
    <x v="2"/>
    <s v=""/>
    <x v="2"/>
    <n v="5608650"/>
  </r>
  <r>
    <x v="44"/>
    <s v=""/>
    <x v="36"/>
    <n v="5604894"/>
  </r>
  <r>
    <x v="22"/>
    <s v="RAYE"/>
    <x v="186"/>
    <n v="5603130"/>
  </r>
  <r>
    <x v="1185"/>
    <s v="Linkin Park"/>
    <x v="902"/>
    <n v="5602548"/>
  </r>
  <r>
    <x v="857"/>
    <s v="Clueso, KC Rebell"/>
    <x v="624"/>
    <n v="5600868"/>
  </r>
  <r>
    <x v="1186"/>
    <s v="Kendrick Lamar"/>
    <x v="34"/>
    <n v="5600121"/>
  </r>
  <r>
    <x v="178"/>
    <s v="Camilo"/>
    <x v="85"/>
    <n v="5599395"/>
  </r>
  <r>
    <x v="1074"/>
    <s v=""/>
    <x v="818"/>
    <n v="5597608"/>
  </r>
  <r>
    <x v="1187"/>
    <s v="Sfera Ebbasta"/>
    <x v="57"/>
    <n v="5587509"/>
  </r>
  <r>
    <x v="208"/>
    <s v="Drake"/>
    <x v="248"/>
    <n v="5580381"/>
  </r>
  <r>
    <x v="155"/>
    <s v="David Guetta"/>
    <x v="148"/>
    <n v="5579697"/>
  </r>
  <r>
    <x v="274"/>
    <s v=""/>
    <x v="28"/>
    <n v="5578323"/>
  </r>
  <r>
    <x v="1074"/>
    <s v="MERO"/>
    <x v="818"/>
    <n v="5574032"/>
  </r>
  <r>
    <x v="945"/>
    <s v="The Kid LAROI"/>
    <x v="717"/>
    <n v="5572362"/>
  </r>
  <r>
    <x v="21"/>
    <s v=""/>
    <x v="18"/>
    <n v="5564008"/>
  </r>
  <r>
    <x v="8"/>
    <s v=""/>
    <x v="7"/>
    <n v="5563076"/>
  </r>
  <r>
    <x v="130"/>
    <s v=""/>
    <x v="105"/>
    <n v="5561227"/>
  </r>
  <r>
    <x v="103"/>
    <s v=""/>
    <x v="56"/>
    <n v="5560683"/>
  </r>
  <r>
    <x v="1135"/>
    <s v="JID, Bas, J. Cole, EARTHGANG, Young Nudy"/>
    <x v="858"/>
    <n v="5558029"/>
  </r>
  <r>
    <x v="186"/>
    <s v=""/>
    <x v="57"/>
    <n v="5557686"/>
  </r>
  <r>
    <x v="605"/>
    <s v=""/>
    <x v="543"/>
    <n v="5553668"/>
  </r>
  <r>
    <x v="857"/>
    <s v=""/>
    <x v="624"/>
    <n v="5552890"/>
  </r>
  <r>
    <x v="736"/>
    <s v=""/>
    <x v="903"/>
    <n v="5552211"/>
  </r>
  <r>
    <x v="83"/>
    <s v="Don Toliver, Roddy Ricch"/>
    <x v="68"/>
    <n v="5550390"/>
  </r>
  <r>
    <x v="152"/>
    <s v=""/>
    <x v="321"/>
    <n v="5547939"/>
  </r>
  <r>
    <x v="142"/>
    <s v="Troye Sivan"/>
    <x v="117"/>
    <n v="5547770"/>
  </r>
  <r>
    <x v="270"/>
    <s v="Gunna"/>
    <x v="659"/>
    <n v="5547450"/>
  </r>
  <r>
    <x v="958"/>
    <s v="Tove Lo"/>
    <x v="728"/>
    <n v="5545560"/>
  </r>
  <r>
    <x v="89"/>
    <s v=""/>
    <x v="904"/>
    <n v="5544011"/>
  </r>
  <r>
    <x v="605"/>
    <s v=""/>
    <x v="543"/>
    <n v="5543367"/>
  </r>
  <r>
    <x v="991"/>
    <s v="Travis Scott, Quavo, Takeoff"/>
    <x v="760"/>
    <n v="5542140"/>
  </r>
  <r>
    <x v="32"/>
    <s v=""/>
    <x v="102"/>
    <n v="5536166"/>
  </r>
  <r>
    <x v="186"/>
    <s v="Lil Uzi Vert"/>
    <x v="84"/>
    <n v="5534361"/>
  </r>
  <r>
    <x v="1188"/>
    <s v="Chris Brown"/>
    <x v="503"/>
    <n v="5531998"/>
  </r>
  <r>
    <x v="219"/>
    <s v=""/>
    <x v="788"/>
    <n v="5531463"/>
  </r>
  <r>
    <x v="43"/>
    <s v=""/>
    <x v="35"/>
    <n v="5527865"/>
  </r>
  <r>
    <x v="1150"/>
    <s v=""/>
    <x v="874"/>
    <n v="5527205"/>
  </r>
  <r>
    <x v="1150"/>
    <s v=""/>
    <x v="874"/>
    <n v="5526277"/>
  </r>
  <r>
    <x v="1012"/>
    <s v=""/>
    <x v="6"/>
    <n v="5525936"/>
  </r>
  <r>
    <x v="14"/>
    <s v="BLACKPINK"/>
    <x v="85"/>
    <n v="5518032"/>
  </r>
  <r>
    <x v="366"/>
    <s v=""/>
    <x v="36"/>
    <n v="5517667"/>
  </r>
  <r>
    <x v="277"/>
    <s v=""/>
    <x v="228"/>
    <n v="5516007"/>
  </r>
  <r>
    <x v="1189"/>
    <s v=""/>
    <x v="213"/>
    <n v="5513542"/>
  </r>
  <r>
    <x v="522"/>
    <s v=""/>
    <x v="419"/>
    <n v="5513118"/>
  </r>
  <r>
    <x v="103"/>
    <s v=""/>
    <x v="56"/>
    <n v="5512091"/>
  </r>
  <r>
    <x v="1132"/>
    <s v=""/>
    <x v="574"/>
    <n v="5510906"/>
  </r>
  <r>
    <x v="50"/>
    <s v="Nicki Minaj"/>
    <x v="38"/>
    <n v="5510113"/>
  </r>
  <r>
    <x v="20"/>
    <s v=""/>
    <x v="3"/>
    <n v="5507522"/>
  </r>
  <r>
    <x v="186"/>
    <s v=""/>
    <x v="194"/>
    <n v="5505266"/>
  </r>
  <r>
    <x v="1097"/>
    <s v="Marracash, Guè"/>
    <x v="580"/>
    <n v="5504912"/>
  </r>
  <r>
    <x v="254"/>
    <s v="Young Thug"/>
    <x v="208"/>
    <n v="5503902"/>
  </r>
  <r>
    <x v="20"/>
    <s v=""/>
    <x v="17"/>
    <n v="5500157"/>
  </r>
  <r>
    <x v="102"/>
    <s v="NAV"/>
    <x v="84"/>
    <n v="5496780"/>
  </r>
  <r>
    <x v="16"/>
    <s v=""/>
    <x v="13"/>
    <n v="5496274"/>
  </r>
  <r>
    <x v="157"/>
    <s v=""/>
    <x v="3"/>
    <n v="5494947"/>
  </r>
  <r>
    <x v="1190"/>
    <s v="Bonez MC"/>
    <x v="905"/>
    <n v="5494500"/>
  </r>
  <r>
    <x v="186"/>
    <s v="Juice WRLD, Young Scooter"/>
    <x v="465"/>
    <n v="5492731"/>
  </r>
  <r>
    <x v="181"/>
    <s v="G-Eazy, Sasha Alex Sloan"/>
    <x v="76"/>
    <n v="5490586"/>
  </r>
  <r>
    <x v="847"/>
    <s v=""/>
    <x v="906"/>
    <n v="5490484"/>
  </r>
  <r>
    <x v="165"/>
    <s v="Hozier"/>
    <x v="62"/>
    <n v="5490070"/>
  </r>
  <r>
    <x v="103"/>
    <s v=""/>
    <x v="56"/>
    <n v="5487460"/>
  </r>
  <r>
    <x v="293"/>
    <s v="FKA twigs"/>
    <x v="242"/>
    <n v="5486769"/>
  </r>
  <r>
    <x v="152"/>
    <s v=""/>
    <x v="321"/>
    <n v="5482390"/>
  </r>
  <r>
    <x v="126"/>
    <s v="2 Chainz"/>
    <x v="103"/>
    <n v="5479510"/>
  </r>
  <r>
    <x v="0"/>
    <s v=""/>
    <x v="21"/>
    <n v="5479407"/>
  </r>
  <r>
    <x v="91"/>
    <s v=""/>
    <x v="74"/>
    <n v="5470405"/>
  </r>
  <r>
    <x v="203"/>
    <s v=""/>
    <x v="164"/>
    <n v="5468408"/>
  </r>
  <r>
    <x v="102"/>
    <s v="Gunna, Young Thug"/>
    <x v="84"/>
    <n v="5468083"/>
  </r>
  <r>
    <x v="300"/>
    <s v="Stunna 4 Vegas, NLE Choppa, Mike WiLL Made-It"/>
    <x v="3"/>
    <n v="5464816"/>
  </r>
  <r>
    <x v="329"/>
    <s v="Gunna"/>
    <x v="263"/>
    <n v="5463248"/>
  </r>
  <r>
    <x v="103"/>
    <s v=""/>
    <x v="56"/>
    <n v="5462723"/>
  </r>
  <r>
    <x v="34"/>
    <s v="A Boogie Wit da Hoodie"/>
    <x v="28"/>
    <n v="5459089"/>
  </r>
  <r>
    <x v="32"/>
    <s v="Halsey"/>
    <x v="102"/>
    <n v="5458976"/>
  </r>
  <r>
    <x v="1073"/>
    <s v=""/>
    <x v="817"/>
    <n v="5457722"/>
  </r>
  <r>
    <x v="369"/>
    <s v=""/>
    <x v="287"/>
    <n v="5457153"/>
  </r>
  <r>
    <x v="246"/>
    <s v="Polo G"/>
    <x v="490"/>
    <n v="5456648"/>
  </r>
  <r>
    <x v="1191"/>
    <s v="J. Cole, Lil Tjay"/>
    <x v="858"/>
    <n v="5454994"/>
  </r>
  <r>
    <x v="25"/>
    <s v=""/>
    <x v="20"/>
    <n v="5451727"/>
  </r>
  <r>
    <x v="460"/>
    <s v=""/>
    <x v="360"/>
    <n v="5449702"/>
  </r>
  <r>
    <x v="857"/>
    <s v="Samra"/>
    <x v="624"/>
    <n v="5447434"/>
  </r>
  <r>
    <x v="109"/>
    <s v=""/>
    <x v="707"/>
    <n v="5446609"/>
  </r>
  <r>
    <x v="186"/>
    <s v="Lil Uzi Vert"/>
    <x v="84"/>
    <n v="5445204"/>
  </r>
  <r>
    <x v="857"/>
    <s v="CRO"/>
    <x v="624"/>
    <n v="5440253"/>
  </r>
  <r>
    <x v="27"/>
    <s v=""/>
    <x v="24"/>
    <n v="5440037"/>
  </r>
  <r>
    <x v="1192"/>
    <s v=""/>
    <x v="5"/>
    <n v="5439701"/>
  </r>
  <r>
    <x v="341"/>
    <s v="CORPSE"/>
    <x v="270"/>
    <n v="5439646"/>
  </r>
  <r>
    <x v="1189"/>
    <s v="Lil Uzi Vert, Don Toliver"/>
    <x v="261"/>
    <n v="5431948"/>
  </r>
  <r>
    <x v="8"/>
    <s v=""/>
    <x v="7"/>
    <n v="5429820"/>
  </r>
  <r>
    <x v="154"/>
    <s v="Stormzy"/>
    <x v="868"/>
    <n v="5425184"/>
  </r>
  <r>
    <x v="1135"/>
    <s v="Bas, JID, Guapdad 4000, Reese LAFLARE, Jace, Mez, Smokepurpp, Buddy, Ski Mask The Slump God"/>
    <x v="858"/>
    <n v="5421875"/>
  </r>
  <r>
    <x v="1193"/>
    <s v=""/>
    <x v="907"/>
    <n v="5421847"/>
  </r>
  <r>
    <x v="101"/>
    <s v=""/>
    <x v="5"/>
    <n v="5418816"/>
  </r>
  <r>
    <x v="97"/>
    <s v="Sech"/>
    <x v="0"/>
    <n v="5418313"/>
  </r>
  <r>
    <x v="1194"/>
    <s v=""/>
    <x v="908"/>
    <n v="5417776"/>
  </r>
  <r>
    <x v="21"/>
    <s v="Emily Warren"/>
    <x v="18"/>
    <n v="5417637"/>
  </r>
  <r>
    <x v="1195"/>
    <s v="Summer Cem, Luciano, Jamule"/>
    <x v="909"/>
    <n v="5415994"/>
  </r>
  <r>
    <x v="102"/>
    <s v="Future"/>
    <x v="84"/>
    <n v="5415044"/>
  </r>
  <r>
    <x v="597"/>
    <s v="Gucci Mane"/>
    <x v="479"/>
    <n v="5414894"/>
  </r>
  <r>
    <x v="369"/>
    <s v=""/>
    <x v="287"/>
    <n v="5413737"/>
  </r>
  <r>
    <x v="91"/>
    <s v="Myke Towers, Tainy"/>
    <x v="57"/>
    <n v="5412180"/>
  </r>
  <r>
    <x v="59"/>
    <s v=""/>
    <x v="48"/>
    <n v="5410782"/>
  </r>
  <r>
    <x v="1196"/>
    <s v=""/>
    <x v="83"/>
    <n v="5410730"/>
  </r>
  <r>
    <x v="42"/>
    <s v="Jack Harlow, Cordae"/>
    <x v="73"/>
    <n v="5404939"/>
  </r>
  <r>
    <x v="119"/>
    <s v=""/>
    <x v="340"/>
    <n v="5396691"/>
  </r>
  <r>
    <x v="43"/>
    <s v="Young Thug"/>
    <x v="35"/>
    <n v="5393789"/>
  </r>
  <r>
    <x v="32"/>
    <s v="Clever, Post Malone"/>
    <x v="910"/>
    <n v="5393459"/>
  </r>
  <r>
    <x v="515"/>
    <s v=""/>
    <x v="582"/>
    <n v="5389766"/>
  </r>
  <r>
    <x v="194"/>
    <s v=""/>
    <x v="85"/>
    <n v="5385414"/>
  </r>
  <r>
    <x v="54"/>
    <s v="Bad Bunny, Mr Eazi"/>
    <x v="44"/>
    <n v="5383079"/>
  </r>
  <r>
    <x v="104"/>
    <s v="Chris Brown, Lil Wayne, Big Sean"/>
    <x v="86"/>
    <n v="5381713"/>
  </r>
  <r>
    <x v="303"/>
    <s v=""/>
    <x v="28"/>
    <n v="5380311"/>
  </r>
  <r>
    <x v="152"/>
    <s v=""/>
    <x v="321"/>
    <n v="5375789"/>
  </r>
  <r>
    <x v="88"/>
    <s v=""/>
    <x v="51"/>
    <n v="5370666"/>
  </r>
  <r>
    <x v="32"/>
    <s v=""/>
    <x v="102"/>
    <n v="5368759"/>
  </r>
  <r>
    <x v="416"/>
    <s v="Fivio Foreign, Pop Smoke"/>
    <x v="3"/>
    <n v="5368705"/>
  </r>
  <r>
    <x v="20"/>
    <s v=""/>
    <x v="19"/>
    <n v="5368121"/>
  </r>
  <r>
    <x v="103"/>
    <s v=""/>
    <x v="56"/>
    <n v="5367758"/>
  </r>
  <r>
    <x v="16"/>
    <s v="Gabriela"/>
    <x v="13"/>
    <n v="5364262"/>
  </r>
  <r>
    <x v="368"/>
    <s v=""/>
    <x v="46"/>
    <n v="5363493"/>
  </r>
  <r>
    <x v="43"/>
    <s v=""/>
    <x v="35"/>
    <n v="5362817"/>
  </r>
  <r>
    <x v="178"/>
    <s v=""/>
    <x v="85"/>
    <n v="5356671"/>
  </r>
  <r>
    <x v="54"/>
    <s v="Bad Bunny"/>
    <x v="44"/>
    <n v="5355710"/>
  </r>
  <r>
    <x v="246"/>
    <s v=""/>
    <x v="248"/>
    <n v="5354839"/>
  </r>
  <r>
    <x v="374"/>
    <s v=""/>
    <x v="911"/>
    <n v="5346005"/>
  </r>
  <r>
    <x v="1197"/>
    <s v="Future, Travis Scott"/>
    <x v="57"/>
    <n v="5338777"/>
  </r>
  <r>
    <x v="857"/>
    <s v=""/>
    <x v="675"/>
    <n v="5338012"/>
  </r>
  <r>
    <x v="300"/>
    <s v="Pop Smoke, Fivio Foreign"/>
    <x v="3"/>
    <n v="5335308"/>
  </r>
  <r>
    <x v="114"/>
    <s v="Rah Swish"/>
    <x v="93"/>
    <n v="5335271"/>
  </r>
  <r>
    <x v="369"/>
    <s v=""/>
    <x v="287"/>
    <n v="5334061"/>
  </r>
  <r>
    <x v="1198"/>
    <s v="Justin Bieber, Tems"/>
    <x v="912"/>
    <n v="5332786"/>
  </r>
  <r>
    <x v="721"/>
    <s v="Evan Rachel Wood"/>
    <x v="259"/>
    <n v="5332232"/>
  </r>
  <r>
    <x v="265"/>
    <s v=""/>
    <x v="363"/>
    <n v="5331984"/>
  </r>
  <r>
    <x v="59"/>
    <s v=""/>
    <x v="48"/>
    <n v="5329555"/>
  </r>
  <r>
    <x v="126"/>
    <s v="Gucci Mane"/>
    <x v="103"/>
    <n v="5327833"/>
  </r>
  <r>
    <x v="136"/>
    <s v=""/>
    <x v="111"/>
    <n v="5327027"/>
  </r>
  <r>
    <x v="1187"/>
    <s v="Fabri Fibra"/>
    <x v="57"/>
    <n v="5326485"/>
  </r>
  <r>
    <x v="912"/>
    <s v=""/>
    <x v="3"/>
    <n v="5324583"/>
  </r>
  <r>
    <x v="102"/>
    <s v=""/>
    <x v="84"/>
    <n v="5324545"/>
  </r>
  <r>
    <x v="246"/>
    <s v=""/>
    <x v="490"/>
    <n v="5322745"/>
  </r>
  <r>
    <x v="1199"/>
    <s v="Fedez"/>
    <x v="36"/>
    <n v="5321946"/>
  </r>
  <r>
    <x v="1097"/>
    <s v=""/>
    <x v="580"/>
    <n v="5321199"/>
  </r>
  <r>
    <x v="699"/>
    <s v=""/>
    <x v="913"/>
    <n v="5317174"/>
  </r>
  <r>
    <x v="1050"/>
    <s v=""/>
    <x v="796"/>
    <n v="5314688"/>
  </r>
  <r>
    <x v="1200"/>
    <s v=""/>
    <x v="643"/>
    <n v="5313114"/>
  </r>
  <r>
    <x v="1047"/>
    <s v=""/>
    <x v="795"/>
    <n v="5312031"/>
  </r>
  <r>
    <x v="101"/>
    <s v=""/>
    <x v="5"/>
    <n v="5308425"/>
  </r>
  <r>
    <x v="136"/>
    <s v=""/>
    <x v="111"/>
    <n v="5307552"/>
  </r>
  <r>
    <x v="515"/>
    <s v=""/>
    <x v="582"/>
    <n v="5307147"/>
  </r>
  <r>
    <x v="327"/>
    <s v=""/>
    <x v="49"/>
    <n v="5306994"/>
  </r>
  <r>
    <x v="605"/>
    <s v=""/>
    <x v="543"/>
    <n v="5306289"/>
  </r>
  <r>
    <x v="32"/>
    <s v=""/>
    <x v="102"/>
    <n v="5303405"/>
  </r>
  <r>
    <x v="1062"/>
    <s v="RIN"/>
    <x v="811"/>
    <n v="5302420"/>
  </r>
  <r>
    <x v="510"/>
    <s v="Calvin Harris, Wizkid"/>
    <x v="408"/>
    <n v="5300328"/>
  </r>
  <r>
    <x v="899"/>
    <s v="ELIF"/>
    <x v="624"/>
    <n v="5297101"/>
  </r>
  <r>
    <x v="0"/>
    <s v=""/>
    <x v="21"/>
    <n v="5295622"/>
  </r>
  <r>
    <x v="13"/>
    <s v=""/>
    <x v="10"/>
    <n v="5294083"/>
  </r>
  <r>
    <x v="981"/>
    <s v=""/>
    <x v="752"/>
    <n v="5291167"/>
  </r>
  <r>
    <x v="178"/>
    <s v="Kid Cudi"/>
    <x v="85"/>
    <n v="5291134"/>
  </r>
  <r>
    <x v="899"/>
    <s v=""/>
    <x v="624"/>
    <n v="5290730"/>
  </r>
  <r>
    <x v="1187"/>
    <s v="NSTASIA"/>
    <x v="57"/>
    <n v="5287257"/>
  </r>
  <r>
    <x v="366"/>
    <s v=""/>
    <x v="36"/>
    <n v="5286969"/>
  </r>
  <r>
    <x v="980"/>
    <s v=""/>
    <x v="751"/>
    <n v="5281207"/>
  </r>
  <r>
    <x v="214"/>
    <s v=""/>
    <x v="172"/>
    <n v="5280647"/>
  </r>
  <r>
    <x v="342"/>
    <s v=""/>
    <x v="174"/>
    <n v="5279739"/>
  </r>
  <r>
    <x v="325"/>
    <s v="Hit-Boy, A$AP Ferg"/>
    <x v="213"/>
    <n v="5275170"/>
  </r>
  <r>
    <x v="32"/>
    <s v=""/>
    <x v="27"/>
    <n v="5274078"/>
  </r>
  <r>
    <x v="899"/>
    <s v=""/>
    <x v="624"/>
    <n v="5263807"/>
  </r>
  <r>
    <x v="1097"/>
    <s v="Future"/>
    <x v="580"/>
    <n v="5263469"/>
  </r>
  <r>
    <x v="277"/>
    <s v=""/>
    <x v="228"/>
    <n v="5258620"/>
  </r>
  <r>
    <x v="3"/>
    <s v=""/>
    <x v="3"/>
    <n v="5257961"/>
  </r>
  <r>
    <x v="21"/>
    <s v=""/>
    <x v="18"/>
    <n v="5256517"/>
  </r>
  <r>
    <x v="18"/>
    <s v="Madonna, Missy Elliott, The Blessed Madonna"/>
    <x v="15"/>
    <n v="5254969"/>
  </r>
  <r>
    <x v="148"/>
    <s v="MARINA, Luis Fonsi"/>
    <x v="1"/>
    <n v="5252329"/>
  </r>
  <r>
    <x v="1201"/>
    <s v=""/>
    <x v="49"/>
    <n v="5251429"/>
  </r>
  <r>
    <x v="203"/>
    <s v=""/>
    <x v="164"/>
    <n v="5249202"/>
  </r>
  <r>
    <x v="32"/>
    <s v=""/>
    <x v="102"/>
    <n v="5247633"/>
  </r>
  <r>
    <x v="1195"/>
    <s v="t-low"/>
    <x v="909"/>
    <n v="5246533"/>
  </r>
  <r>
    <x v="817"/>
    <s v="Playboi Carti"/>
    <x v="643"/>
    <n v="5245232"/>
  </r>
  <r>
    <x v="29"/>
    <s v=""/>
    <x v="25"/>
    <n v="5238316"/>
  </r>
  <r>
    <x v="1202"/>
    <s v=""/>
    <x v="391"/>
    <n v="5237313"/>
  </r>
  <r>
    <x v="464"/>
    <s v=""/>
    <x v="36"/>
    <n v="5235720"/>
  </r>
  <r>
    <x v="197"/>
    <s v="Niall Horan"/>
    <x v="589"/>
    <n v="5235335"/>
  </r>
  <r>
    <x v="88"/>
    <s v="Normani"/>
    <x v="51"/>
    <n v="5229835"/>
  </r>
  <r>
    <x v="142"/>
    <s v="Anne-Marie"/>
    <x v="117"/>
    <n v="5226991"/>
  </r>
  <r>
    <x v="7"/>
    <s v="YoungBoy Never Broke Again, Internet Money"/>
    <x v="3"/>
    <n v="5226940"/>
  </r>
  <r>
    <x v="981"/>
    <s v=""/>
    <x v="752"/>
    <n v="5226264"/>
  </r>
  <r>
    <x v="91"/>
    <s v=""/>
    <x v="74"/>
    <n v="5220504"/>
  </r>
  <r>
    <x v="1203"/>
    <s v=""/>
    <x v="914"/>
    <n v="5215969"/>
  </r>
  <r>
    <x v="992"/>
    <s v=""/>
    <x v="761"/>
    <n v="5215875"/>
  </r>
  <r>
    <x v="377"/>
    <s v=""/>
    <x v="99"/>
    <n v="5215211"/>
  </r>
  <r>
    <x v="246"/>
    <s v=""/>
    <x v="248"/>
    <n v="5211916"/>
  </r>
  <r>
    <x v="811"/>
    <s v="Samra"/>
    <x v="624"/>
    <n v="5209795"/>
  </r>
  <r>
    <x v="1204"/>
    <s v="JSX"/>
    <x v="915"/>
    <n v="5208787"/>
  </r>
  <r>
    <x v="33"/>
    <s v=""/>
    <x v="0"/>
    <n v="5204674"/>
  </r>
  <r>
    <x v="343"/>
    <s v=""/>
    <x v="49"/>
    <n v="5204120"/>
  </r>
  <r>
    <x v="1205"/>
    <s v="Bonez MC, Frauenarzt"/>
    <x v="752"/>
    <n v="5203700"/>
  </r>
  <r>
    <x v="545"/>
    <s v=""/>
    <x v="437"/>
    <n v="5198900"/>
  </r>
  <r>
    <x v="78"/>
    <s v=""/>
    <x v="259"/>
    <n v="5198066"/>
  </r>
  <r>
    <x v="181"/>
    <s v="Tove Lo"/>
    <x v="76"/>
    <n v="5197587"/>
  </r>
  <r>
    <x v="24"/>
    <s v=""/>
    <x v="23"/>
    <n v="5197564"/>
  </r>
  <r>
    <x v="277"/>
    <s v=""/>
    <x v="228"/>
    <n v="5196483"/>
  </r>
  <r>
    <x v="21"/>
    <s v=""/>
    <x v="18"/>
    <n v="5195372"/>
  </r>
  <r>
    <x v="122"/>
    <s v="Travis Scott"/>
    <x v="99"/>
    <n v="5193309"/>
  </r>
  <r>
    <x v="857"/>
    <s v="Samra"/>
    <x v="675"/>
    <n v="5192813"/>
  </r>
  <r>
    <x v="605"/>
    <s v=""/>
    <x v="543"/>
    <n v="5191797"/>
  </r>
  <r>
    <x v="616"/>
    <s v="Marília Mendonça"/>
    <x v="319"/>
    <n v="5189494"/>
  </r>
  <r>
    <x v="121"/>
    <s v="The Night Game"/>
    <x v="98"/>
    <n v="5189475"/>
  </r>
  <r>
    <x v="24"/>
    <s v=""/>
    <x v="23"/>
    <n v="5189423"/>
  </r>
  <r>
    <x v="101"/>
    <s v=""/>
    <x v="5"/>
    <n v="5187928"/>
  </r>
  <r>
    <x v="1206"/>
    <s v="Nicki Minaj"/>
    <x v="57"/>
    <n v="5186354"/>
  </r>
  <r>
    <x v="181"/>
    <s v="Clinton Kane"/>
    <x v="76"/>
    <n v="5186141"/>
  </r>
  <r>
    <x v="22"/>
    <s v="Martin Solveig"/>
    <x v="186"/>
    <n v="5186062"/>
  </r>
  <r>
    <x v="24"/>
    <s v=""/>
    <x v="23"/>
    <n v="5184828"/>
  </r>
  <r>
    <x v="749"/>
    <s v=""/>
    <x v="322"/>
    <n v="5177796"/>
  </r>
  <r>
    <x v="728"/>
    <s v=""/>
    <x v="3"/>
    <n v="5177344"/>
  </r>
  <r>
    <x v="1207"/>
    <s v=""/>
    <x v="916"/>
    <n v="5174437"/>
  </r>
  <r>
    <x v="728"/>
    <s v=""/>
    <x v="3"/>
    <n v="5173308"/>
  </r>
  <r>
    <x v="515"/>
    <s v="Lil Uzi Vert"/>
    <x v="414"/>
    <n v="5173216"/>
  </r>
  <r>
    <x v="517"/>
    <s v="blackbear"/>
    <x v="318"/>
    <n v="5173178"/>
  </r>
  <r>
    <x v="1208"/>
    <s v="Geolier, Sfera Ebbasta"/>
    <x v="580"/>
    <n v="5171235"/>
  </r>
  <r>
    <x v="208"/>
    <s v="EST Gee"/>
    <x v="490"/>
    <n v="5170861"/>
  </r>
  <r>
    <x v="1209"/>
    <s v=""/>
    <x v="917"/>
    <n v="5168019"/>
  </r>
  <r>
    <x v="92"/>
    <s v=""/>
    <x v="223"/>
    <n v="5167593"/>
  </r>
  <r>
    <x v="20"/>
    <s v=""/>
    <x v="17"/>
    <n v="5163633"/>
  </r>
  <r>
    <x v="109"/>
    <s v=""/>
    <x v="707"/>
    <n v="5160123"/>
  </r>
  <r>
    <x v="749"/>
    <s v="Jorge"/>
    <x v="322"/>
    <n v="5159208"/>
  </r>
  <r>
    <x v="254"/>
    <s v="Juice WRLD"/>
    <x v="208"/>
    <n v="5158810"/>
  </r>
  <r>
    <x v="1210"/>
    <s v="J. Cole"/>
    <x v="918"/>
    <n v="5158068"/>
  </r>
  <r>
    <x v="101"/>
    <s v="A$AP Rocky, Playboi Carti"/>
    <x v="5"/>
    <n v="5156621"/>
  </r>
  <r>
    <x v="1211"/>
    <s v=""/>
    <x v="919"/>
    <n v="5156496"/>
  </r>
  <r>
    <x v="101"/>
    <s v=""/>
    <x v="5"/>
    <n v="5155803"/>
  </r>
  <r>
    <x v="4"/>
    <s v=""/>
    <x v="4"/>
    <n v="5155090"/>
  </r>
  <r>
    <x v="277"/>
    <s v="Metro Boomin"/>
    <x v="554"/>
    <n v="5154955"/>
  </r>
  <r>
    <x v="1080"/>
    <s v=""/>
    <x v="319"/>
    <n v="5152906"/>
  </r>
  <r>
    <x v="1212"/>
    <s v=""/>
    <x v="920"/>
    <n v="5152139"/>
  </r>
  <r>
    <x v="42"/>
    <s v=""/>
    <x v="34"/>
    <n v="5151530"/>
  </r>
  <r>
    <x v="186"/>
    <s v="Lil Uzi Vert"/>
    <x v="84"/>
    <n v="5151014"/>
  </r>
  <r>
    <x v="369"/>
    <s v=""/>
    <x v="287"/>
    <n v="5150176"/>
  </r>
  <r>
    <x v="1071"/>
    <s v=""/>
    <x v="815"/>
    <n v="5147368"/>
  </r>
  <r>
    <x v="34"/>
    <s v="Meek Mill"/>
    <x v="28"/>
    <n v="5147112"/>
  </r>
  <r>
    <x v="1086"/>
    <s v=""/>
    <x v="0"/>
    <n v="5145493"/>
  </r>
  <r>
    <x v="152"/>
    <s v="Lil Yachty"/>
    <x v="321"/>
    <n v="5141212"/>
  </r>
  <r>
    <x v="1121"/>
    <s v="Dahi, Tyler, The Creator"/>
    <x v="849"/>
    <n v="5136895"/>
  </r>
  <r>
    <x v="77"/>
    <s v=""/>
    <x v="459"/>
    <n v="5136834"/>
  </r>
  <r>
    <x v="605"/>
    <s v="Ashanti, Mack Maine"/>
    <x v="543"/>
    <n v="5133296"/>
  </r>
  <r>
    <x v="441"/>
    <s v=""/>
    <x v="352"/>
    <n v="5131062"/>
  </r>
  <r>
    <x v="1158"/>
    <s v=""/>
    <x v="880"/>
    <n v="5126611"/>
  </r>
  <r>
    <x v="224"/>
    <s v="Imagine Dragons"/>
    <x v="180"/>
    <n v="5124825"/>
  </r>
  <r>
    <x v="42"/>
    <s v=""/>
    <x v="34"/>
    <n v="5124354"/>
  </r>
  <r>
    <x v="127"/>
    <s v="YG, Carlos Santana"/>
    <x v="351"/>
    <n v="5120047"/>
  </r>
  <r>
    <x v="1062"/>
    <s v=""/>
    <x v="811"/>
    <n v="5119993"/>
  </r>
  <r>
    <x v="300"/>
    <s v=""/>
    <x v="3"/>
    <n v="5119845"/>
  </r>
  <r>
    <x v="197"/>
    <s v="KSI, Digital Farm Animals"/>
    <x v="921"/>
    <n v="5119828"/>
  </r>
  <r>
    <x v="186"/>
    <s v=""/>
    <x v="194"/>
    <n v="5117516"/>
  </r>
  <r>
    <x v="479"/>
    <s v="Post Malone, DaBaby, Jack Harlow"/>
    <x v="591"/>
    <n v="5117128"/>
  </r>
  <r>
    <x v="971"/>
    <s v=""/>
    <x v="742"/>
    <n v="5116889"/>
  </r>
  <r>
    <x v="329"/>
    <s v="blackbear"/>
    <x v="263"/>
    <n v="5116071"/>
  </r>
  <r>
    <x v="1062"/>
    <s v="CÉLINE"/>
    <x v="811"/>
    <n v="5113459"/>
  </r>
  <r>
    <x v="1213"/>
    <s v=""/>
    <x v="922"/>
    <n v="5113002"/>
  </r>
  <r>
    <x v="142"/>
    <s v="LANY"/>
    <x v="117"/>
    <n v="5110064"/>
  </r>
  <r>
    <x v="136"/>
    <s v=""/>
    <x v="111"/>
    <n v="5104242"/>
  </r>
  <r>
    <x v="88"/>
    <s v=""/>
    <x v="51"/>
    <n v="5103194"/>
  </r>
  <r>
    <x v="1214"/>
    <s v="Hamza"/>
    <x v="923"/>
    <n v="5101640"/>
  </r>
  <r>
    <x v="342"/>
    <s v=""/>
    <x v="174"/>
    <n v="5096624"/>
  </r>
  <r>
    <x v="254"/>
    <s v=""/>
    <x v="208"/>
    <n v="5095478"/>
  </r>
  <r>
    <x v="1214"/>
    <s v=""/>
    <x v="923"/>
    <n v="5094137"/>
  </r>
  <r>
    <x v="871"/>
    <s v=""/>
    <x v="319"/>
    <n v="5091987"/>
  </r>
  <r>
    <x v="277"/>
    <s v=""/>
    <x v="228"/>
    <n v="5090573"/>
  </r>
  <r>
    <x v="1056"/>
    <s v=""/>
    <x v="806"/>
    <n v="5086398"/>
  </r>
  <r>
    <x v="1020"/>
    <s v="USHER"/>
    <x v="775"/>
    <n v="5084823"/>
  </r>
  <r>
    <x v="103"/>
    <s v=""/>
    <x v="56"/>
    <n v="5084486"/>
  </r>
  <r>
    <x v="62"/>
    <s v=""/>
    <x v="15"/>
    <n v="5084205"/>
  </r>
  <r>
    <x v="42"/>
    <s v=""/>
    <x v="34"/>
    <n v="5080606"/>
  </r>
  <r>
    <x v="617"/>
    <s v="Ed Maverick"/>
    <x v="322"/>
    <n v="5079580"/>
  </r>
  <r>
    <x v="20"/>
    <s v="PnB Rock"/>
    <x v="19"/>
    <n v="5079564"/>
  </r>
  <r>
    <x v="727"/>
    <s v="Tarcísio do Acordeon"/>
    <x v="564"/>
    <n v="5078174"/>
  </r>
  <r>
    <x v="960"/>
    <s v=""/>
    <x v="731"/>
    <n v="5076867"/>
  </r>
  <r>
    <x v="38"/>
    <s v="Young Thug"/>
    <x v="30"/>
    <n v="5074613"/>
  </r>
  <r>
    <x v="1215"/>
    <s v="Eno"/>
    <x v="924"/>
    <n v="5072979"/>
  </r>
  <r>
    <x v="77"/>
    <s v="Mark Ronson, Sean Ono Lennon"/>
    <x v="3"/>
    <n v="5071367"/>
  </r>
  <r>
    <x v="1173"/>
    <s v=""/>
    <x v="894"/>
    <n v="5068278"/>
  </r>
  <r>
    <x v="1200"/>
    <s v=""/>
    <x v="643"/>
    <n v="5065462"/>
  </r>
  <r>
    <x v="54"/>
    <s v="Bad Bunny"/>
    <x v="44"/>
    <n v="5064508"/>
  </r>
  <r>
    <x v="109"/>
    <s v=""/>
    <x v="707"/>
    <n v="5064504"/>
  </r>
  <r>
    <x v="197"/>
    <s v="Little Mix"/>
    <x v="589"/>
    <n v="5063181"/>
  </r>
  <r>
    <x v="656"/>
    <s v="Marshmello, James Bay"/>
    <x v="925"/>
    <n v="5062566"/>
  </r>
  <r>
    <x v="127"/>
    <s v="G-Eazy, Rich The Kid"/>
    <x v="104"/>
    <n v="5062370"/>
  </r>
  <r>
    <x v="52"/>
    <s v=""/>
    <x v="140"/>
    <n v="5060764"/>
  </r>
  <r>
    <x v="32"/>
    <s v=""/>
    <x v="27"/>
    <n v="5060708"/>
  </r>
  <r>
    <x v="1062"/>
    <s v="Ezhel"/>
    <x v="624"/>
    <n v="5060101"/>
  </r>
  <r>
    <x v="92"/>
    <s v="Anuel AA"/>
    <x v="223"/>
    <n v="5058290"/>
  </r>
  <r>
    <x v="7"/>
    <s v=""/>
    <x v="3"/>
    <n v="5056986"/>
  </r>
  <r>
    <x v="13"/>
    <s v=""/>
    <x v="10"/>
    <n v="5053778"/>
  </r>
  <r>
    <x v="13"/>
    <s v=""/>
    <x v="10"/>
    <n v="5053420"/>
  </r>
  <r>
    <x v="673"/>
    <s v="Death Cab for Cutie"/>
    <x v="527"/>
    <n v="5052724"/>
  </r>
  <r>
    <x v="1216"/>
    <s v=""/>
    <x v="926"/>
    <n v="5052557"/>
  </r>
  <r>
    <x v="1217"/>
    <s v="Neo Beats, Mainstreet"/>
    <x v="569"/>
    <n v="5051514"/>
  </r>
  <r>
    <x v="515"/>
    <s v="Playboi Carti"/>
    <x v="414"/>
    <n v="5048295"/>
  </r>
  <r>
    <x v="59"/>
    <s v="YG"/>
    <x v="48"/>
    <n v="5045035"/>
  </r>
  <r>
    <x v="54"/>
    <s v="Mr Eazi"/>
    <x v="38"/>
    <n v="5044774"/>
  </r>
  <r>
    <x v="102"/>
    <s v=""/>
    <x v="84"/>
    <n v="5043990"/>
  </r>
  <r>
    <x v="208"/>
    <s v="Gunna, Lil Durk, NAV"/>
    <x v="169"/>
    <n v="5041350"/>
  </r>
  <r>
    <x v="224"/>
    <s v=""/>
    <x v="180"/>
    <n v="5040774"/>
  </r>
  <r>
    <x v="1218"/>
    <s v="Ezhel"/>
    <x v="927"/>
    <n v="5037967"/>
  </r>
  <r>
    <x v="23"/>
    <s v="Ptazeta"/>
    <x v="22"/>
    <n v="5035827"/>
  </r>
  <r>
    <x v="27"/>
    <s v=""/>
    <x v="24"/>
    <n v="5033764"/>
  </r>
  <r>
    <x v="673"/>
    <s v="TisaKorean, Murda Beatz"/>
    <x v="527"/>
    <n v="5033602"/>
  </r>
  <r>
    <x v="103"/>
    <s v=""/>
    <x v="56"/>
    <n v="5032951"/>
  </r>
  <r>
    <x v="1219"/>
    <s v=""/>
    <x v="570"/>
    <n v="5030481"/>
  </r>
  <r>
    <x v="969"/>
    <s v="Trippie Redd"/>
    <x v="415"/>
    <n v="5029979"/>
  </r>
  <r>
    <x v="1147"/>
    <s v=""/>
    <x v="871"/>
    <n v="5029898"/>
  </r>
  <r>
    <x v="1071"/>
    <s v="Summer Cem, Luciano"/>
    <x v="928"/>
    <n v="5029858"/>
  </r>
  <r>
    <x v="313"/>
    <s v=""/>
    <x v="15"/>
    <n v="5029123"/>
  </r>
  <r>
    <x v="208"/>
    <s v="Meek Mill"/>
    <x v="643"/>
    <n v="5028571"/>
  </r>
  <r>
    <x v="88"/>
    <s v=""/>
    <x v="51"/>
    <n v="5027866"/>
  </r>
  <r>
    <x v="20"/>
    <s v=""/>
    <x v="19"/>
    <n v="5025420"/>
  </r>
  <r>
    <x v="88"/>
    <s v=""/>
    <x v="51"/>
    <n v="5022196"/>
  </r>
  <r>
    <x v="1080"/>
    <s v=""/>
    <x v="319"/>
    <n v="5018076"/>
  </r>
  <r>
    <x v="1220"/>
    <s v=""/>
    <x v="500"/>
    <n v="5017746"/>
  </r>
  <r>
    <x v="333"/>
    <s v="Sfera Ebbasta"/>
    <x v="929"/>
    <n v="5015564"/>
  </r>
  <r>
    <x v="32"/>
    <s v=""/>
    <x v="102"/>
    <n v="5015425"/>
  </r>
  <r>
    <x v="203"/>
    <s v="Hopsin"/>
    <x v="164"/>
    <n v="5013851"/>
  </r>
  <r>
    <x v="13"/>
    <s v=""/>
    <x v="10"/>
    <n v="5012586"/>
  </r>
  <r>
    <x v="254"/>
    <s v=""/>
    <x v="208"/>
    <n v="5003703"/>
  </r>
  <r>
    <x v="136"/>
    <s v=""/>
    <x v="111"/>
    <n v="5003165"/>
  </r>
  <r>
    <x v="1221"/>
    <s v=""/>
    <x v="57"/>
    <n v="4998044"/>
  </r>
  <r>
    <x v="315"/>
    <s v=""/>
    <x v="1"/>
    <n v="4997446"/>
  </r>
  <r>
    <x v="456"/>
    <s v=""/>
    <x v="3"/>
    <n v="4994817"/>
  </r>
  <r>
    <x v="1222"/>
    <s v=""/>
    <x v="930"/>
    <n v="4994448"/>
  </r>
  <r>
    <x v="42"/>
    <s v=""/>
    <x v="34"/>
    <n v="4992915"/>
  </r>
  <r>
    <x v="366"/>
    <s v=""/>
    <x v="36"/>
    <n v="4988571"/>
  </r>
  <r>
    <x v="1097"/>
    <s v=""/>
    <x v="580"/>
    <n v="4984823"/>
  </r>
  <r>
    <x v="377"/>
    <s v="Normani"/>
    <x v="28"/>
    <n v="4981484"/>
  </r>
  <r>
    <x v="8"/>
    <s v=""/>
    <x v="7"/>
    <n v="4980768"/>
  </r>
  <r>
    <x v="152"/>
    <s v="BENEE"/>
    <x v="321"/>
    <n v="4977405"/>
  </r>
  <r>
    <x v="101"/>
    <s v=""/>
    <x v="5"/>
    <n v="4976405"/>
  </r>
  <r>
    <x v="10"/>
    <s v="Roddy Ricch, Tyga"/>
    <x v="0"/>
    <n v="4975639"/>
  </r>
  <r>
    <x v="938"/>
    <s v=""/>
    <x v="376"/>
    <n v="4973937"/>
  </r>
  <r>
    <x v="37"/>
    <s v="PARTYNEXTDOOR"/>
    <x v="3"/>
    <n v="4972965"/>
  </r>
  <r>
    <x v="1144"/>
    <s v=""/>
    <x v="141"/>
    <n v="4970304"/>
  </r>
  <r>
    <x v="369"/>
    <s v=""/>
    <x v="287"/>
    <n v="4969195"/>
  </r>
  <r>
    <x v="77"/>
    <s v="Ghostface Killah"/>
    <x v="459"/>
    <n v="4968610"/>
  </r>
  <r>
    <x v="92"/>
    <s v=""/>
    <x v="75"/>
    <n v="4968395"/>
  </r>
  <r>
    <x v="224"/>
    <s v="Joe Janiak"/>
    <x v="180"/>
    <n v="4964348"/>
  </r>
  <r>
    <x v="224"/>
    <s v="A R I Z O N A"/>
    <x v="180"/>
    <n v="4960503"/>
  </r>
  <r>
    <x v="1071"/>
    <s v="RAF Camora"/>
    <x v="815"/>
    <n v="4956887"/>
  </r>
  <r>
    <x v="158"/>
    <s v=""/>
    <x v="129"/>
    <n v="4956421"/>
  </r>
  <r>
    <x v="991"/>
    <s v="Travis Scott, Quavo"/>
    <x v="760"/>
    <n v="4954148"/>
  </r>
  <r>
    <x v="88"/>
    <s v=""/>
    <x v="51"/>
    <n v="4953525"/>
  </r>
  <r>
    <x v="74"/>
    <s v="The Weeknd, Max B"/>
    <x v="60"/>
    <n v="4952588"/>
  </r>
  <r>
    <x v="154"/>
    <s v=""/>
    <x v="868"/>
    <n v="4950275"/>
  </r>
  <r>
    <x v="181"/>
    <s v="Justin Mylo, Dewain Whitmore"/>
    <x v="76"/>
    <n v="4950269"/>
  </r>
  <r>
    <x v="1158"/>
    <s v=""/>
    <x v="880"/>
    <n v="4947824"/>
  </r>
  <r>
    <x v="8"/>
    <s v=""/>
    <x v="7"/>
    <n v="4947491"/>
  </r>
  <r>
    <x v="102"/>
    <s v="Young Thug"/>
    <x v="84"/>
    <n v="4946997"/>
  </r>
  <r>
    <x v="42"/>
    <s v="P!nk"/>
    <x v="34"/>
    <n v="4946549"/>
  </r>
  <r>
    <x v="1069"/>
    <s v="Salmo, Nitro, Marracash"/>
    <x v="57"/>
    <n v="4939508"/>
  </r>
  <r>
    <x v="1062"/>
    <s v=""/>
    <x v="811"/>
    <n v="4938864"/>
  </r>
  <r>
    <x v="750"/>
    <s v=""/>
    <x v="322"/>
    <n v="4938139"/>
  </r>
  <r>
    <x v="194"/>
    <s v="Quavo, Tyga"/>
    <x v="651"/>
    <n v="4936877"/>
  </r>
  <r>
    <x v="1084"/>
    <s v=""/>
    <x v="794"/>
    <n v="4935249"/>
  </r>
  <r>
    <x v="42"/>
    <s v=""/>
    <x v="34"/>
    <n v="4931650"/>
  </r>
  <r>
    <x v="85"/>
    <s v="Sheck Wes, Offset, 21 Savage, Gucci Mane"/>
    <x v="214"/>
    <n v="4931256"/>
  </r>
  <r>
    <x v="157"/>
    <s v=""/>
    <x v="3"/>
    <n v="4923311"/>
  </r>
  <r>
    <x v="1097"/>
    <s v="Diplo"/>
    <x v="580"/>
    <n v="4920218"/>
  </r>
  <r>
    <x v="21"/>
    <s v="Emily Warren"/>
    <x v="18"/>
    <n v="4919402"/>
  </r>
  <r>
    <x v="103"/>
    <s v=""/>
    <x v="56"/>
    <n v="4917683"/>
  </r>
  <r>
    <x v="1223"/>
    <s v=""/>
    <x v="931"/>
    <n v="4915403"/>
  </r>
  <r>
    <x v="277"/>
    <s v="Metro Boomin"/>
    <x v="554"/>
    <n v="4915080"/>
  </r>
  <r>
    <x v="969"/>
    <s v="Tion Wayne, Swarmz"/>
    <x v="415"/>
    <n v="4914429"/>
  </r>
  <r>
    <x v="699"/>
    <s v=""/>
    <x v="550"/>
    <n v="4913278"/>
  </r>
  <r>
    <x v="761"/>
    <s v=""/>
    <x v="136"/>
    <n v="4913180"/>
  </r>
  <r>
    <x v="114"/>
    <s v=""/>
    <x v="93"/>
    <n v="4907751"/>
  </r>
  <r>
    <x v="396"/>
    <s v=""/>
    <x v="315"/>
    <n v="4904256"/>
  </r>
  <r>
    <x v="222"/>
    <s v=""/>
    <x v="178"/>
    <n v="4902737"/>
  </r>
  <r>
    <x v="13"/>
    <s v=""/>
    <x v="10"/>
    <n v="4901095"/>
  </r>
  <r>
    <x v="101"/>
    <s v=""/>
    <x v="5"/>
    <n v="4899476"/>
  </r>
  <r>
    <x v="981"/>
    <s v=""/>
    <x v="752"/>
    <n v="4898520"/>
  </r>
  <r>
    <x v="186"/>
    <s v=""/>
    <x v="152"/>
    <n v="4891332"/>
  </r>
  <r>
    <x v="834"/>
    <s v="Lil Baby"/>
    <x v="643"/>
    <n v="4890527"/>
  </r>
  <r>
    <x v="78"/>
    <s v=""/>
    <x v="63"/>
    <n v="4890253"/>
  </r>
  <r>
    <x v="1224"/>
    <s v="Zuna"/>
    <x v="891"/>
    <n v="4888449"/>
  </r>
  <r>
    <x v="21"/>
    <s v=""/>
    <x v="18"/>
    <n v="4886243"/>
  </r>
  <r>
    <x v="389"/>
    <s v="Justin Bieber"/>
    <x v="309"/>
    <n v="4886056"/>
  </r>
  <r>
    <x v="208"/>
    <s v=""/>
    <x v="169"/>
    <n v="4883003"/>
  </r>
  <r>
    <x v="109"/>
    <s v=""/>
    <x v="707"/>
    <n v="4879971"/>
  </r>
  <r>
    <x v="313"/>
    <s v="Pusha T, Stormzy"/>
    <x v="15"/>
    <n v="4879064"/>
  </r>
  <r>
    <x v="456"/>
    <s v="ILOVEMAKONNEN, Fall Out Boy"/>
    <x v="3"/>
    <n v="4878588"/>
  </r>
  <r>
    <x v="256"/>
    <s v=""/>
    <x v="464"/>
    <n v="4876934"/>
  </r>
  <r>
    <x v="91"/>
    <s v=""/>
    <x v="74"/>
    <n v="4874604"/>
  </r>
  <r>
    <x v="178"/>
    <s v=""/>
    <x v="85"/>
    <n v="4874380"/>
  </r>
  <r>
    <x v="899"/>
    <s v=""/>
    <x v="624"/>
    <n v="4872077"/>
  </r>
  <r>
    <x v="122"/>
    <s v=""/>
    <x v="99"/>
    <n v="4866816"/>
  </r>
  <r>
    <x v="178"/>
    <s v=""/>
    <x v="85"/>
    <n v="4866777"/>
  </r>
  <r>
    <x v="29"/>
    <s v=""/>
    <x v="25"/>
    <n v="4865399"/>
  </r>
  <r>
    <x v="38"/>
    <s v="Future, jetsonmade"/>
    <x v="30"/>
    <n v="4861875"/>
  </r>
  <r>
    <x v="155"/>
    <s v=""/>
    <x v="148"/>
    <n v="4861870"/>
  </r>
  <r>
    <x v="1225"/>
    <s v=""/>
    <x v="10"/>
    <n v="4861271"/>
  </r>
  <r>
    <x v="109"/>
    <s v=""/>
    <x v="707"/>
    <n v="4860714"/>
  </r>
  <r>
    <x v="981"/>
    <s v="RAF Camora"/>
    <x v="752"/>
    <n v="4858130"/>
  </r>
  <r>
    <x v="142"/>
    <s v="Anne-Marie"/>
    <x v="117"/>
    <n v="4856458"/>
  </r>
  <r>
    <x v="277"/>
    <s v="Metro Boomin"/>
    <x v="554"/>
    <n v="4853661"/>
  </r>
  <r>
    <x v="295"/>
    <s v="Sech"/>
    <x v="203"/>
    <n v="4851895"/>
  </r>
  <r>
    <x v="1218"/>
    <s v="Ezhel"/>
    <x v="927"/>
    <n v="4848177"/>
  </r>
  <r>
    <x v="109"/>
    <s v=""/>
    <x v="872"/>
    <n v="4847880"/>
  </r>
  <r>
    <x v="260"/>
    <s v="Lil Uzi Vert"/>
    <x v="15"/>
    <n v="4845475"/>
  </r>
  <r>
    <x v="857"/>
    <s v=""/>
    <x v="675"/>
    <n v="4844509"/>
  </r>
  <r>
    <x v="699"/>
    <s v=""/>
    <x v="550"/>
    <n v="4842757"/>
  </r>
  <r>
    <x v="195"/>
    <s v="J. Cole"/>
    <x v="490"/>
    <n v="4840510"/>
  </r>
  <r>
    <x v="122"/>
    <s v=""/>
    <x v="99"/>
    <n v="4840005"/>
  </r>
  <r>
    <x v="341"/>
    <s v=""/>
    <x v="270"/>
    <n v="4834258"/>
  </r>
  <r>
    <x v="102"/>
    <s v=""/>
    <x v="84"/>
    <n v="4831405"/>
  </r>
  <r>
    <x v="453"/>
    <s v="Lil Baby"/>
    <x v="15"/>
    <n v="4828004"/>
  </r>
  <r>
    <x v="274"/>
    <s v=""/>
    <x v="225"/>
    <n v="4825176"/>
  </r>
  <r>
    <x v="515"/>
    <s v=""/>
    <x v="582"/>
    <n v="4824038"/>
  </r>
  <r>
    <x v="1062"/>
    <s v="Sonus030"/>
    <x v="811"/>
    <n v="4823401"/>
  </r>
  <r>
    <x v="342"/>
    <s v=""/>
    <x v="174"/>
    <n v="4823378"/>
  </r>
  <r>
    <x v="333"/>
    <s v="Anuel AA, Juice WRLD"/>
    <x v="65"/>
    <n v="4822090"/>
  </r>
  <r>
    <x v="42"/>
    <s v=""/>
    <x v="34"/>
    <n v="4821679"/>
  </r>
  <r>
    <x v="186"/>
    <s v=""/>
    <x v="194"/>
    <n v="4813197"/>
  </r>
  <r>
    <x v="142"/>
    <s v="Troye Sivan"/>
    <x v="117"/>
    <n v="4811985"/>
  </r>
  <r>
    <x v="981"/>
    <s v="RAF Camora"/>
    <x v="752"/>
    <n v="4811649"/>
  </r>
  <r>
    <x v="1200"/>
    <s v=""/>
    <x v="643"/>
    <n v="4806375"/>
  </r>
  <r>
    <x v="811"/>
    <s v="Shirin David"/>
    <x v="624"/>
    <n v="4803071"/>
  </r>
  <r>
    <x v="270"/>
    <s v="Lil Uzi Vert"/>
    <x v="0"/>
    <n v="4800543"/>
  </r>
  <r>
    <x v="13"/>
    <s v=""/>
    <x v="10"/>
    <n v="4799951"/>
  </r>
  <r>
    <x v="605"/>
    <s v=""/>
    <x v="543"/>
    <n v="4789881"/>
  </r>
  <r>
    <x v="246"/>
    <s v=""/>
    <x v="248"/>
    <n v="4789518"/>
  </r>
  <r>
    <x v="103"/>
    <s v="Juice WRLD"/>
    <x v="56"/>
    <n v="4788723"/>
  </r>
  <r>
    <x v="6"/>
    <s v=""/>
    <x v="6"/>
    <n v="4787180"/>
  </r>
  <r>
    <x v="214"/>
    <s v=""/>
    <x v="172"/>
    <n v="4785310"/>
  </r>
  <r>
    <x v="1226"/>
    <s v="Cruz Cafuné"/>
    <x v="622"/>
    <n v="4784115"/>
  </r>
  <r>
    <x v="369"/>
    <s v=""/>
    <x v="287"/>
    <n v="4783834"/>
  </r>
  <r>
    <x v="91"/>
    <s v=""/>
    <x v="74"/>
    <n v="4783614"/>
  </r>
  <r>
    <x v="969"/>
    <s v="S-X, Rick Ross, Lil Baby"/>
    <x v="415"/>
    <n v="4777684"/>
  </r>
  <r>
    <x v="1041"/>
    <s v=""/>
    <x v="57"/>
    <n v="4777307"/>
  </r>
  <r>
    <x v="25"/>
    <s v="Big Sean"/>
    <x v="20"/>
    <n v="4765125"/>
  </r>
  <r>
    <x v="1227"/>
    <s v=""/>
    <x v="49"/>
    <n v="4761551"/>
  </r>
  <r>
    <x v="456"/>
    <s v=""/>
    <x v="3"/>
    <n v="4755199"/>
  </r>
  <r>
    <x v="203"/>
    <s v=""/>
    <x v="164"/>
    <n v="4754698"/>
  </r>
  <r>
    <x v="1062"/>
    <s v=""/>
    <x v="811"/>
    <n v="4752181"/>
  </r>
  <r>
    <x v="1228"/>
    <s v=""/>
    <x v="932"/>
    <n v="4746650"/>
  </r>
  <r>
    <x v="234"/>
    <s v=""/>
    <x v="307"/>
    <n v="4745140"/>
  </r>
  <r>
    <x v="1158"/>
    <s v=""/>
    <x v="880"/>
    <n v="4744995"/>
  </r>
  <r>
    <x v="1215"/>
    <s v=""/>
    <x v="924"/>
    <n v="4739363"/>
  </r>
  <r>
    <x v="43"/>
    <s v=""/>
    <x v="35"/>
    <n v="4736059"/>
  </r>
  <r>
    <x v="453"/>
    <s v="Roddy Ricch"/>
    <x v="15"/>
    <n v="4730908"/>
  </r>
  <r>
    <x v="246"/>
    <s v=""/>
    <x v="490"/>
    <n v="4729629"/>
  </r>
  <r>
    <x v="441"/>
    <s v=""/>
    <x v="352"/>
    <n v="4729490"/>
  </r>
  <r>
    <x v="325"/>
    <s v=""/>
    <x v="261"/>
    <n v="4728672"/>
  </r>
  <r>
    <x v="981"/>
    <s v="Maxwell"/>
    <x v="752"/>
    <n v="4723116"/>
  </r>
  <r>
    <x v="1062"/>
    <s v="Luciano"/>
    <x v="811"/>
    <n v="4722309"/>
  </r>
  <r>
    <x v="960"/>
    <s v=""/>
    <x v="731"/>
    <n v="4721485"/>
  </r>
  <r>
    <x v="48"/>
    <s v=""/>
    <x v="33"/>
    <n v="4708224"/>
  </r>
  <r>
    <x v="47"/>
    <s v=""/>
    <x v="110"/>
    <n v="4703672"/>
  </r>
  <r>
    <x v="441"/>
    <s v=""/>
    <x v="352"/>
    <n v="4703385"/>
  </r>
  <r>
    <x v="102"/>
    <s v=""/>
    <x v="84"/>
    <n v="4701551"/>
  </r>
  <r>
    <x v="1215"/>
    <s v="Monet192"/>
    <x v="924"/>
    <n v="4701388"/>
  </r>
  <r>
    <x v="79"/>
    <s v=""/>
    <x v="64"/>
    <n v="4700841"/>
  </r>
  <r>
    <x v="674"/>
    <s v=""/>
    <x v="528"/>
    <n v="4694525"/>
  </r>
  <r>
    <x v="366"/>
    <s v=""/>
    <x v="36"/>
    <n v="4694515"/>
  </r>
  <r>
    <x v="300"/>
    <s v="Lil Baby"/>
    <x v="3"/>
    <n v="4687909"/>
  </r>
  <r>
    <x v="763"/>
    <s v="Juju"/>
    <x v="346"/>
    <n v="4685894"/>
  </r>
  <r>
    <x v="244"/>
    <s v="Justin Quiles, Maluma, Nicky Jam, Farruko, Dalex, Lenny Tavárez"/>
    <x v="196"/>
    <n v="4683996"/>
  </r>
  <r>
    <x v="1071"/>
    <s v="Summer Cem"/>
    <x v="928"/>
    <n v="4681054"/>
  </r>
  <r>
    <x v="20"/>
    <s v="Travis Barker"/>
    <x v="19"/>
    <n v="4680669"/>
  </r>
  <r>
    <x v="137"/>
    <s v="Jesse®, Swae Lee"/>
    <x v="113"/>
    <n v="4680055"/>
  </r>
  <r>
    <x v="673"/>
    <s v="John Legend"/>
    <x v="527"/>
    <n v="4674004"/>
  </r>
  <r>
    <x v="544"/>
    <s v=""/>
    <x v="65"/>
    <n v="4672012"/>
  </r>
  <r>
    <x v="101"/>
    <s v=""/>
    <x v="5"/>
    <n v="4665053"/>
  </r>
  <r>
    <x v="707"/>
    <s v=""/>
    <x v="15"/>
    <n v="4664654"/>
  </r>
  <r>
    <x v="1038"/>
    <s v=""/>
    <x v="786"/>
    <n v="4664620"/>
  </r>
  <r>
    <x v="224"/>
    <s v="Nicky Romero"/>
    <x v="180"/>
    <n v="4661739"/>
  </r>
  <r>
    <x v="366"/>
    <s v=""/>
    <x v="36"/>
    <n v="4659291"/>
  </r>
  <r>
    <x v="1047"/>
    <s v=""/>
    <x v="795"/>
    <n v="4650680"/>
  </r>
  <r>
    <x v="20"/>
    <s v=""/>
    <x v="17"/>
    <n v="4648148"/>
  </r>
  <r>
    <x v="246"/>
    <s v="Gucci Mane"/>
    <x v="248"/>
    <n v="4647065"/>
  </r>
  <r>
    <x v="91"/>
    <s v=""/>
    <x v="74"/>
    <n v="4644803"/>
  </r>
  <r>
    <x v="1229"/>
    <s v="Maxwell, Bonez MC, Gzuz, Sa4"/>
    <x v="752"/>
    <n v="4640455"/>
  </r>
  <r>
    <x v="101"/>
    <s v=""/>
    <x v="5"/>
    <n v="4637597"/>
  </r>
  <r>
    <x v="1109"/>
    <s v=""/>
    <x v="200"/>
    <n v="4632503"/>
  </r>
  <r>
    <x v="101"/>
    <s v=""/>
    <x v="5"/>
    <n v="4629973"/>
  </r>
  <r>
    <x v="1230"/>
    <s v="Ufo361"/>
    <x v="624"/>
    <n v="4629320"/>
  </r>
  <r>
    <x v="21"/>
    <s v="Louane"/>
    <x v="18"/>
    <n v="4629114"/>
  </r>
  <r>
    <x v="143"/>
    <s v=""/>
    <x v="118"/>
    <n v="4628772"/>
  </r>
  <r>
    <x v="261"/>
    <s v=""/>
    <x v="280"/>
    <n v="4625985"/>
  </r>
  <r>
    <x v="1147"/>
    <s v=""/>
    <x v="871"/>
    <n v="4623398"/>
  </r>
  <r>
    <x v="1080"/>
    <s v=""/>
    <x v="319"/>
    <n v="4623030"/>
  </r>
  <r>
    <x v="126"/>
    <s v=""/>
    <x v="103"/>
    <n v="4621205"/>
  </r>
  <r>
    <x v="21"/>
    <s v="Emily Warren"/>
    <x v="18"/>
    <n v="4619283"/>
  </r>
  <r>
    <x v="38"/>
    <s v=""/>
    <x v="30"/>
    <n v="4616034"/>
  </r>
  <r>
    <x v="303"/>
    <s v=""/>
    <x v="28"/>
    <n v="4615802"/>
  </r>
  <r>
    <x v="1053"/>
    <s v=""/>
    <x v="933"/>
    <n v="4612301"/>
  </r>
  <r>
    <x v="656"/>
    <s v="TINI"/>
    <x v="517"/>
    <n v="4612123"/>
  </r>
  <r>
    <x v="1231"/>
    <s v="Roddy Ricch"/>
    <x v="934"/>
    <n v="4609169"/>
  </r>
  <r>
    <x v="734"/>
    <s v=""/>
    <x v="568"/>
    <n v="4603243"/>
  </r>
  <r>
    <x v="817"/>
    <s v="Tierra Whack, A$AP Rocky, Tyler, The Creator"/>
    <x v="490"/>
    <n v="4601709"/>
  </r>
  <r>
    <x v="934"/>
    <s v="Nicki Minaj"/>
    <x v="415"/>
    <n v="4601464"/>
  </r>
  <r>
    <x v="79"/>
    <s v=""/>
    <x v="71"/>
    <n v="4600548"/>
  </r>
  <r>
    <x v="20"/>
    <s v="Ky-Mani Marley, Stefflon Don, Vybz Kartel"/>
    <x v="17"/>
    <n v="4599461"/>
  </r>
  <r>
    <x v="817"/>
    <s v="DaBaby, Drake"/>
    <x v="490"/>
    <n v="4598294"/>
  </r>
  <r>
    <x v="991"/>
    <s v="Travis Scott, Quavo"/>
    <x v="760"/>
    <n v="4597569"/>
  </r>
  <r>
    <x v="338"/>
    <s v="Evaluna Montaner"/>
    <x v="65"/>
    <n v="4596684"/>
  </r>
  <r>
    <x v="234"/>
    <s v=""/>
    <x v="619"/>
    <n v="4593934"/>
  </r>
  <r>
    <x v="464"/>
    <s v=""/>
    <x v="36"/>
    <n v="4593343"/>
  </r>
  <r>
    <x v="905"/>
    <s v=""/>
    <x v="33"/>
    <n v="4592269"/>
  </r>
  <r>
    <x v="186"/>
    <s v=""/>
    <x v="832"/>
    <n v="4592085"/>
  </r>
  <r>
    <x v="224"/>
    <s v=""/>
    <x v="180"/>
    <n v="4591421"/>
  </r>
  <r>
    <x v="79"/>
    <s v=""/>
    <x v="79"/>
    <n v="4590009"/>
  </r>
  <r>
    <x v="126"/>
    <s v="Jaden"/>
    <x v="103"/>
    <n v="4589859"/>
  </r>
  <r>
    <x v="981"/>
    <s v="RAF Camora, Gzuz"/>
    <x v="752"/>
    <n v="4587551"/>
  </r>
  <r>
    <x v="13"/>
    <s v=""/>
    <x v="10"/>
    <n v="4586807"/>
  </r>
  <r>
    <x v="103"/>
    <s v=""/>
    <x v="56"/>
    <n v="4584909"/>
  </r>
  <r>
    <x v="1135"/>
    <s v="J. Cole, Young Nudy"/>
    <x v="858"/>
    <n v="4581012"/>
  </r>
  <r>
    <x v="960"/>
    <s v=""/>
    <x v="731"/>
    <n v="4580773"/>
  </r>
  <r>
    <x v="190"/>
    <s v="Sech"/>
    <x v="65"/>
    <n v="4580309"/>
  </r>
  <r>
    <x v="377"/>
    <s v=""/>
    <x v="99"/>
    <n v="4577209"/>
  </r>
  <r>
    <x v="343"/>
    <s v=""/>
    <x v="271"/>
    <n v="4577002"/>
  </r>
  <r>
    <x v="121"/>
    <s v="Zak Abel"/>
    <x v="98"/>
    <n v="4573723"/>
  </r>
  <r>
    <x v="248"/>
    <s v=""/>
    <x v="66"/>
    <n v="4572920"/>
  </r>
  <r>
    <x v="75"/>
    <s v=""/>
    <x v="62"/>
    <n v="4572105"/>
  </r>
  <r>
    <x v="3"/>
    <s v=""/>
    <x v="3"/>
    <n v="4571856"/>
  </r>
  <r>
    <x v="32"/>
    <s v="Rvssian, Clever"/>
    <x v="102"/>
    <n v="4571412"/>
  </r>
  <r>
    <x v="121"/>
    <s v="Donna Summer"/>
    <x v="36"/>
    <n v="4569978"/>
  </r>
  <r>
    <x v="52"/>
    <s v=""/>
    <x v="463"/>
    <n v="4569872"/>
  </r>
  <r>
    <x v="496"/>
    <s v=""/>
    <x v="74"/>
    <n v="4569816"/>
  </r>
  <r>
    <x v="42"/>
    <s v=""/>
    <x v="34"/>
    <n v="4568268"/>
  </r>
  <r>
    <x v="1062"/>
    <s v=""/>
    <x v="811"/>
    <n v="4567010"/>
  </r>
  <r>
    <x v="515"/>
    <s v=""/>
    <x v="582"/>
    <n v="4564747"/>
  </r>
  <r>
    <x v="1189"/>
    <s v="Kanye West"/>
    <x v="213"/>
    <n v="4564060"/>
  </r>
  <r>
    <x v="960"/>
    <s v=""/>
    <x v="731"/>
    <n v="4562549"/>
  </r>
  <r>
    <x v="208"/>
    <s v="Future"/>
    <x v="425"/>
    <n v="4562521"/>
  </r>
  <r>
    <x v="138"/>
    <s v="Lauv"/>
    <x v="114"/>
    <n v="4561189"/>
  </r>
  <r>
    <x v="1231"/>
    <s v="Anderson .Paak"/>
    <x v="934"/>
    <n v="4557573"/>
  </r>
  <r>
    <x v="1074"/>
    <s v="Mozzik"/>
    <x v="818"/>
    <n v="4555070"/>
  </r>
  <r>
    <x v="412"/>
    <s v="Gunna"/>
    <x v="327"/>
    <n v="4548335"/>
  </r>
  <r>
    <x v="949"/>
    <s v=""/>
    <x v="36"/>
    <n v="4545883"/>
  </r>
  <r>
    <x v="605"/>
    <s v="Nivea"/>
    <x v="543"/>
    <n v="4544978"/>
  </r>
  <r>
    <x v="293"/>
    <s v=""/>
    <x v="242"/>
    <n v="4541260"/>
  </r>
  <r>
    <x v="313"/>
    <s v=""/>
    <x v="15"/>
    <n v="4541242"/>
  </r>
  <r>
    <x v="1187"/>
    <s v=""/>
    <x v="57"/>
    <n v="4531697"/>
  </r>
  <r>
    <x v="46"/>
    <s v="Daddy Yankee, Justin Bieber"/>
    <x v="935"/>
    <n v="4530498"/>
  </r>
  <r>
    <x v="369"/>
    <s v=""/>
    <x v="287"/>
    <n v="4527698"/>
  </r>
  <r>
    <x v="293"/>
    <s v=""/>
    <x v="242"/>
    <n v="4527255"/>
  </r>
  <r>
    <x v="56"/>
    <s v=""/>
    <x v="28"/>
    <n v="4526982"/>
  </r>
  <r>
    <x v="101"/>
    <s v=""/>
    <x v="5"/>
    <n v="4524332"/>
  </r>
  <r>
    <x v="111"/>
    <s v="The Creator"/>
    <x v="3"/>
    <n v="4523203"/>
  </r>
  <r>
    <x v="724"/>
    <s v=""/>
    <x v="803"/>
    <n v="4521288"/>
  </r>
  <r>
    <x v="690"/>
    <s v="Offset"/>
    <x v="842"/>
    <n v="4519238"/>
  </r>
  <r>
    <x v="79"/>
    <s v=""/>
    <x v="64"/>
    <n v="4517847"/>
  </r>
  <r>
    <x v="224"/>
    <s v="Agnes, Vargas &amp; Lagola"/>
    <x v="180"/>
    <n v="4516954"/>
  </r>
  <r>
    <x v="243"/>
    <s v="Niall Horan"/>
    <x v="0"/>
    <n v="4516584"/>
  </r>
  <r>
    <x v="369"/>
    <s v=""/>
    <x v="287"/>
    <n v="4513910"/>
  </r>
  <r>
    <x v="1182"/>
    <s v=""/>
    <x v="899"/>
    <n v="4507145"/>
  </r>
  <r>
    <x v="56"/>
    <s v=""/>
    <x v="28"/>
    <n v="4502853"/>
  </r>
  <r>
    <x v="673"/>
    <s v=""/>
    <x v="527"/>
    <n v="4499916"/>
  </r>
  <r>
    <x v="20"/>
    <s v=""/>
    <x v="17"/>
    <n v="4496232"/>
  </r>
  <r>
    <x v="834"/>
    <s v="Travis Scott"/>
    <x v="643"/>
    <n v="4496094"/>
  </r>
  <r>
    <x v="466"/>
    <s v="Ariana Grande"/>
    <x v="367"/>
    <n v="4495851"/>
  </r>
  <r>
    <x v="16"/>
    <s v=""/>
    <x v="13"/>
    <n v="4494278"/>
  </r>
  <r>
    <x v="1232"/>
    <s v="DJ Luian, Anuel AA, KAROL G, Arcángel"/>
    <x v="258"/>
    <n v="4492902"/>
  </r>
  <r>
    <x v="126"/>
    <s v="G-Eazy"/>
    <x v="103"/>
    <n v="4492703"/>
  </r>
  <r>
    <x v="158"/>
    <s v=""/>
    <x v="129"/>
    <n v="4491520"/>
  </r>
  <r>
    <x v="325"/>
    <s v=""/>
    <x v="261"/>
    <n v="4485894"/>
  </r>
  <r>
    <x v="332"/>
    <s v="Bebe Rexha"/>
    <x v="5"/>
    <n v="4484835"/>
  </r>
  <r>
    <x v="293"/>
    <s v=""/>
    <x v="242"/>
    <n v="4479406"/>
  </r>
  <r>
    <x v="834"/>
    <s v=""/>
    <x v="643"/>
    <n v="4476183"/>
  </r>
  <r>
    <x v="443"/>
    <s v="Eminem"/>
    <x v="36"/>
    <n v="4476100"/>
  </r>
  <r>
    <x v="21"/>
    <s v=""/>
    <x v="18"/>
    <n v="4472953"/>
  </r>
  <r>
    <x v="119"/>
    <s v=""/>
    <x v="303"/>
    <n v="4470597"/>
  </r>
  <r>
    <x v="980"/>
    <s v=""/>
    <x v="751"/>
    <n v="4467968"/>
  </r>
  <r>
    <x v="3"/>
    <s v=""/>
    <x v="3"/>
    <n v="4466510"/>
  </r>
  <r>
    <x v="130"/>
    <s v="Nicky Jam"/>
    <x v="499"/>
    <n v="4465013"/>
  </r>
  <r>
    <x v="77"/>
    <s v=""/>
    <x v="36"/>
    <n v="4464559"/>
  </r>
  <r>
    <x v="1062"/>
    <s v="RAF Camora"/>
    <x v="811"/>
    <n v="4462744"/>
  </r>
  <r>
    <x v="14"/>
    <s v=""/>
    <x v="11"/>
    <n v="4461695"/>
  </r>
  <r>
    <x v="313"/>
    <s v=""/>
    <x v="15"/>
    <n v="4460984"/>
  </r>
  <r>
    <x v="871"/>
    <s v=""/>
    <x v="319"/>
    <n v="4460662"/>
  </r>
  <r>
    <x v="1233"/>
    <s v="Brytiago, Darell, Cosculluela, Rafa Pabön, Chencho Corleone"/>
    <x v="936"/>
    <n v="4458066"/>
  </r>
  <r>
    <x v="41"/>
    <s v=""/>
    <x v="33"/>
    <n v="4457010"/>
  </r>
  <r>
    <x v="21"/>
    <s v="5 Seconds of Summer"/>
    <x v="18"/>
    <n v="4450945"/>
  </r>
  <r>
    <x v="126"/>
    <s v=""/>
    <x v="103"/>
    <n v="4445415"/>
  </r>
  <r>
    <x v="332"/>
    <s v="Martin Solveig, Madison Beer, Europa"/>
    <x v="5"/>
    <n v="4444521"/>
  </r>
  <r>
    <x v="102"/>
    <s v="The Weeknd"/>
    <x v="84"/>
    <n v="4443320"/>
  </r>
  <r>
    <x v="186"/>
    <s v="Juice WRLD"/>
    <x v="465"/>
    <n v="4442837"/>
  </r>
  <r>
    <x v="29"/>
    <s v=""/>
    <x v="25"/>
    <n v="4442120"/>
  </r>
  <r>
    <x v="256"/>
    <s v=""/>
    <x v="464"/>
    <n v="4437818"/>
  </r>
  <r>
    <x v="369"/>
    <s v=""/>
    <x v="287"/>
    <n v="4437434"/>
  </r>
  <r>
    <x v="1234"/>
    <s v=""/>
    <x v="937"/>
    <n v="4435538"/>
  </r>
  <r>
    <x v="42"/>
    <s v=""/>
    <x v="34"/>
    <n v="4435448"/>
  </r>
  <r>
    <x v="513"/>
    <s v=""/>
    <x v="411"/>
    <n v="4429263"/>
  </r>
  <r>
    <x v="1192"/>
    <s v=""/>
    <x v="5"/>
    <n v="4429092"/>
  </r>
  <r>
    <x v="394"/>
    <s v="Swae Lee, Slim Jxmmi, Travis Scott"/>
    <x v="313"/>
    <n v="4428903"/>
  </r>
  <r>
    <x v="85"/>
    <s v="Sean Paul, Anitta, Tainy"/>
    <x v="214"/>
    <n v="4426272"/>
  </r>
  <r>
    <x v="265"/>
    <s v=""/>
    <x v="363"/>
    <n v="4422052"/>
  </r>
  <r>
    <x v="412"/>
    <s v="Lil Uzi Vert"/>
    <x v="327"/>
    <n v="4420722"/>
  </r>
  <r>
    <x v="401"/>
    <s v=""/>
    <x v="319"/>
    <n v="4420338"/>
  </r>
  <r>
    <x v="244"/>
    <s v="Daddy Yankee"/>
    <x v="203"/>
    <n v="4419295"/>
  </r>
  <r>
    <x v="515"/>
    <s v="PARTYNEXTDOOR"/>
    <x v="938"/>
    <n v="4416484"/>
  </r>
  <r>
    <x v="515"/>
    <s v=""/>
    <x v="582"/>
    <n v="4416459"/>
  </r>
  <r>
    <x v="8"/>
    <s v=""/>
    <x v="7"/>
    <n v="4415398"/>
  </r>
  <r>
    <x v="3"/>
    <s v=""/>
    <x v="3"/>
    <n v="4412401"/>
  </r>
  <r>
    <x v="37"/>
    <s v="ScHoolboy Q, PARTYNEXTDOOR, DRAM, Funk Wav"/>
    <x v="3"/>
    <n v="4412014"/>
  </r>
  <r>
    <x v="1046"/>
    <s v="Anuel AA"/>
    <x v="794"/>
    <n v="4409061"/>
  </r>
  <r>
    <x v="515"/>
    <s v=""/>
    <x v="582"/>
    <n v="4401357"/>
  </r>
  <r>
    <x v="466"/>
    <s v=""/>
    <x v="367"/>
    <n v="4392718"/>
  </r>
  <r>
    <x v="1097"/>
    <s v="DrefGold"/>
    <x v="580"/>
    <n v="4385906"/>
  </r>
  <r>
    <x v="293"/>
    <s v=""/>
    <x v="242"/>
    <n v="4381163"/>
  </r>
  <r>
    <x v="36"/>
    <s v="Travis Scott, Young Thug"/>
    <x v="0"/>
    <n v="4375954"/>
  </r>
  <r>
    <x v="1235"/>
    <s v="Alessandra Amoroso"/>
    <x v="580"/>
    <n v="4374448"/>
  </r>
  <r>
    <x v="453"/>
    <s v="Roddy Ricch"/>
    <x v="15"/>
    <n v="4371370"/>
  </r>
  <r>
    <x v="102"/>
    <s v=""/>
    <x v="84"/>
    <n v="4364462"/>
  </r>
  <r>
    <x v="857"/>
    <s v="Luciano, Eno"/>
    <x v="675"/>
    <n v="4361757"/>
  </r>
  <r>
    <x v="103"/>
    <s v=""/>
    <x v="56"/>
    <n v="4360971"/>
  </r>
  <r>
    <x v="707"/>
    <s v=""/>
    <x v="886"/>
    <n v="4355164"/>
  </r>
  <r>
    <x v="1236"/>
    <s v="Kanye West"/>
    <x v="939"/>
    <n v="4353563"/>
  </r>
  <r>
    <x v="24"/>
    <s v=""/>
    <x v="41"/>
    <n v="4352536"/>
  </r>
  <r>
    <x v="456"/>
    <s v=""/>
    <x v="792"/>
    <n v="4348390"/>
  </r>
  <r>
    <x v="41"/>
    <s v=""/>
    <x v="33"/>
    <n v="4345690"/>
  </r>
  <r>
    <x v="456"/>
    <s v=""/>
    <x v="3"/>
    <n v="4345605"/>
  </r>
  <r>
    <x v="1237"/>
    <s v="Sfera Ebbasta"/>
    <x v="580"/>
    <n v="4343251"/>
  </r>
  <r>
    <x v="981"/>
    <s v="RAF Camora"/>
    <x v="752"/>
    <n v="4342180"/>
  </r>
  <r>
    <x v="79"/>
    <s v=""/>
    <x v="64"/>
    <n v="4321201"/>
  </r>
  <r>
    <x v="1192"/>
    <s v=""/>
    <x v="5"/>
    <n v="4316286"/>
  </r>
  <r>
    <x v="992"/>
    <s v=""/>
    <x v="761"/>
    <n v="4311097"/>
  </r>
  <r>
    <x v="369"/>
    <s v=""/>
    <x v="287"/>
    <n v="4309737"/>
  </r>
  <r>
    <x v="546"/>
    <s v=""/>
    <x v="439"/>
    <n v="4307454"/>
  </r>
  <r>
    <x v="78"/>
    <s v=""/>
    <x v="63"/>
    <n v="4306040"/>
  </r>
  <r>
    <x v="515"/>
    <s v="Lil Baby, Lil Duke"/>
    <x v="582"/>
    <n v="4302449"/>
  </r>
  <r>
    <x v="1042"/>
    <s v="Drake"/>
    <x v="57"/>
    <n v="4297831"/>
  </r>
  <r>
    <x v="598"/>
    <s v="George Benson"/>
    <x v="20"/>
    <n v="4295985"/>
  </r>
  <r>
    <x v="1"/>
    <s v=""/>
    <x v="1"/>
    <n v="4292924"/>
  </r>
  <r>
    <x v="20"/>
    <s v=""/>
    <x v="19"/>
    <n v="4292822"/>
  </r>
  <r>
    <x v="1238"/>
    <s v="DJ RD"/>
    <x v="940"/>
    <n v="4291810"/>
  </r>
  <r>
    <x v="126"/>
    <s v=""/>
    <x v="103"/>
    <n v="4289914"/>
  </r>
  <r>
    <x v="126"/>
    <s v="Ghostface Killah, Raekwon, RZA, Method Man, Inspectah Deck, Cappadonna, Jackpot Scotty Wotty, U-God"/>
    <x v="103"/>
    <n v="4285515"/>
  </r>
  <r>
    <x v="36"/>
    <s v="Swae Lee, Wizkid"/>
    <x v="0"/>
    <n v="4285014"/>
  </r>
  <r>
    <x v="194"/>
    <s v="Gunna"/>
    <x v="651"/>
    <n v="4283784"/>
  </r>
  <r>
    <x v="314"/>
    <s v=""/>
    <x v="118"/>
    <n v="4280976"/>
  </r>
  <r>
    <x v="92"/>
    <s v=""/>
    <x v="75"/>
    <n v="4280156"/>
  </r>
  <r>
    <x v="325"/>
    <s v="Metro Boomin, 21 Savage"/>
    <x v="821"/>
    <n v="4277967"/>
  </r>
  <r>
    <x v="92"/>
    <s v="Arthur Hanlon"/>
    <x v="223"/>
    <n v="4275939"/>
  </r>
  <r>
    <x v="224"/>
    <s v=""/>
    <x v="180"/>
    <n v="4263880"/>
  </r>
  <r>
    <x v="1192"/>
    <s v=""/>
    <x v="5"/>
    <n v="4262643"/>
  </r>
  <r>
    <x v="208"/>
    <s v="Gunna"/>
    <x v="169"/>
    <n v="4250843"/>
  </r>
  <r>
    <x v="1239"/>
    <s v=""/>
    <x v="941"/>
    <n v="4250022"/>
  </r>
  <r>
    <x v="126"/>
    <s v=""/>
    <x v="103"/>
    <n v="4248642"/>
  </r>
  <r>
    <x v="246"/>
    <s v=""/>
    <x v="248"/>
    <n v="4241959"/>
  </r>
  <r>
    <x v="1240"/>
    <s v=""/>
    <x v="570"/>
    <n v="4241042"/>
  </r>
  <r>
    <x v="101"/>
    <s v=""/>
    <x v="5"/>
    <n v="4239120"/>
  </r>
  <r>
    <x v="960"/>
    <s v=""/>
    <x v="731"/>
    <n v="4238492"/>
  </r>
  <r>
    <x v="515"/>
    <s v=""/>
    <x v="582"/>
    <n v="4232996"/>
  </r>
  <r>
    <x v="383"/>
    <s v=""/>
    <x v="15"/>
    <n v="4230082"/>
  </r>
  <r>
    <x v="1087"/>
    <s v="CAPO, 6ix9ine, SCH"/>
    <x v="942"/>
    <n v="4227364"/>
  </r>
  <r>
    <x v="1"/>
    <s v="Andrea Bocelli"/>
    <x v="1"/>
    <n v="4220954"/>
  </r>
  <r>
    <x v="277"/>
    <s v="Metro Boomin"/>
    <x v="160"/>
    <n v="4219006"/>
  </r>
  <r>
    <x v="104"/>
    <s v="Calvin Harris, Travis Scott, Jeremih"/>
    <x v="86"/>
    <n v="4214500"/>
  </r>
  <r>
    <x v="37"/>
    <s v="Travis Scott, A-Trak, Funk Wav"/>
    <x v="3"/>
    <n v="4213019"/>
  </r>
  <r>
    <x v="13"/>
    <s v=""/>
    <x v="10"/>
    <n v="4203767"/>
  </r>
  <r>
    <x v="885"/>
    <s v="21 Savage"/>
    <x v="28"/>
    <n v="4203727"/>
  </r>
  <r>
    <x v="256"/>
    <s v="Lil Wayne"/>
    <x v="464"/>
    <n v="4199291"/>
  </r>
  <r>
    <x v="162"/>
    <s v=""/>
    <x v="134"/>
    <n v="4194306"/>
  </r>
  <r>
    <x v="1210"/>
    <s v="Offset"/>
    <x v="918"/>
    <n v="4193702"/>
  </r>
  <r>
    <x v="286"/>
    <s v=""/>
    <x v="10"/>
    <n v="4189111"/>
  </r>
  <r>
    <x v="1096"/>
    <s v=""/>
    <x v="943"/>
    <n v="4187081"/>
  </r>
  <r>
    <x v="313"/>
    <s v=""/>
    <x v="15"/>
    <n v="4181519"/>
  </r>
  <r>
    <x v="42"/>
    <s v="Ed Sheeran"/>
    <x v="34"/>
    <n v="4175431"/>
  </r>
  <r>
    <x v="1241"/>
    <s v="Sfera Ebbasta, DrefGold"/>
    <x v="943"/>
    <n v="4169823"/>
  </r>
  <r>
    <x v="65"/>
    <s v=""/>
    <x v="51"/>
    <n v="4169324"/>
  </r>
  <r>
    <x v="78"/>
    <s v=""/>
    <x v="63"/>
    <n v="4166609"/>
  </r>
  <r>
    <x v="41"/>
    <s v=""/>
    <x v="33"/>
    <n v="4157704"/>
  </r>
  <r>
    <x v="8"/>
    <s v=""/>
    <x v="944"/>
    <n v="4157114"/>
  </r>
  <r>
    <x v="811"/>
    <s v=""/>
    <x v="624"/>
    <n v="4156714"/>
  </r>
  <r>
    <x v="1242"/>
    <s v="Lil Pump"/>
    <x v="415"/>
    <n v="4154936"/>
  </r>
  <r>
    <x v="1243"/>
    <s v="French Montana, DJ Snake"/>
    <x v="945"/>
    <n v="4154838"/>
  </r>
  <r>
    <x v="515"/>
    <s v=""/>
    <x v="582"/>
    <n v="4148322"/>
  </r>
  <r>
    <x v="103"/>
    <s v=""/>
    <x v="56"/>
    <n v="4147512"/>
  </r>
  <r>
    <x v="3"/>
    <s v=""/>
    <x v="3"/>
    <n v="4141985"/>
  </r>
  <r>
    <x v="1095"/>
    <s v=""/>
    <x v="3"/>
    <n v="4133199"/>
  </r>
  <r>
    <x v="817"/>
    <s v="Juice WRLD"/>
    <x v="643"/>
    <n v="4125479"/>
  </r>
  <r>
    <x v="1244"/>
    <s v="Jerry Smith"/>
    <x v="376"/>
    <n v="4116188"/>
  </r>
  <r>
    <x v="598"/>
    <s v="George Benson"/>
    <x v="20"/>
    <n v="4115165"/>
  </r>
  <r>
    <x v="21"/>
    <s v="Florida Georgia Line"/>
    <x v="18"/>
    <n v="4114232"/>
  </r>
  <r>
    <x v="229"/>
    <s v=""/>
    <x v="38"/>
    <n v="4108636"/>
  </r>
  <r>
    <x v="1245"/>
    <s v="Gzuz"/>
    <x v="946"/>
    <n v="4104415"/>
  </r>
  <r>
    <x v="909"/>
    <s v=""/>
    <x v="131"/>
    <n v="4102295"/>
  </r>
  <r>
    <x v="152"/>
    <s v=""/>
    <x v="321"/>
    <n v="4080859"/>
  </r>
  <r>
    <x v="1149"/>
    <s v=""/>
    <x v="873"/>
    <n v="4072158"/>
  </r>
  <r>
    <x v="1246"/>
    <s v="Lil Pump"/>
    <x v="99"/>
    <n v="4067764"/>
  </r>
  <r>
    <x v="313"/>
    <s v=""/>
    <x v="15"/>
    <n v="4067269"/>
  </r>
  <r>
    <x v="88"/>
    <s v=""/>
    <x v="51"/>
    <n v="4062450"/>
  </r>
  <r>
    <x v="152"/>
    <s v=""/>
    <x v="321"/>
    <n v="4055928"/>
  </r>
  <r>
    <x v="502"/>
    <s v=""/>
    <x v="398"/>
    <n v="4054038"/>
  </r>
  <r>
    <x v="29"/>
    <s v=""/>
    <x v="25"/>
    <n v="4050311"/>
  </r>
  <r>
    <x v="1247"/>
    <s v=""/>
    <x v="644"/>
    <n v="4027932"/>
  </r>
  <r>
    <x v="32"/>
    <s v=""/>
    <x v="465"/>
    <n v="4026639"/>
  </r>
  <r>
    <x v="313"/>
    <s v=""/>
    <x v="15"/>
    <n v="4021487"/>
  </r>
  <r>
    <x v="50"/>
    <s v=""/>
    <x v="38"/>
    <n v="4019705"/>
  </r>
  <r>
    <x v="1248"/>
    <s v="Sjava, REASON"/>
    <x v="191"/>
    <n v="4010800"/>
  </r>
  <r>
    <x v="21"/>
    <s v="Jhené Aiko"/>
    <x v="18"/>
    <n v="4002713"/>
  </r>
  <r>
    <x v="88"/>
    <s v=""/>
    <x v="51"/>
    <n v="4000891"/>
  </r>
  <r>
    <x v="313"/>
    <s v=""/>
    <x v="15"/>
    <n v="3999505"/>
  </r>
  <r>
    <x v="88"/>
    <s v=""/>
    <x v="51"/>
    <n v="3996711"/>
  </r>
  <r>
    <x v="102"/>
    <s v=""/>
    <x v="84"/>
    <n v="3996651"/>
  </r>
  <r>
    <x v="101"/>
    <s v=""/>
    <x v="5"/>
    <n v="3992595"/>
  </r>
  <r>
    <x v="88"/>
    <s v=""/>
    <x v="51"/>
    <n v="3991190"/>
  </r>
  <r>
    <x v="24"/>
    <s v=""/>
    <x v="41"/>
    <n v="3986295"/>
  </r>
  <r>
    <x v="103"/>
    <s v=""/>
    <x v="56"/>
    <n v="3984039"/>
  </r>
  <r>
    <x v="8"/>
    <s v=""/>
    <x v="7"/>
    <n v="3971712"/>
  </r>
  <r>
    <x v="1010"/>
    <s v=""/>
    <x v="768"/>
    <n v="3959792"/>
  </r>
  <r>
    <x v="103"/>
    <s v=""/>
    <x v="56"/>
    <n v="3953532"/>
  </r>
  <r>
    <x v="1249"/>
    <s v=""/>
    <x v="62"/>
    <n v="3950404"/>
  </r>
  <r>
    <x v="102"/>
    <s v="Pharrell Williams"/>
    <x v="84"/>
    <n v="3946801"/>
  </r>
  <r>
    <x v="8"/>
    <s v=""/>
    <x v="7"/>
    <n v="3940263"/>
  </r>
  <r>
    <x v="1250"/>
    <s v="Anitta"/>
    <x v="103"/>
    <n v="3934056"/>
  </r>
  <r>
    <x v="707"/>
    <s v="Miguel"/>
    <x v="15"/>
    <n v="3932201"/>
  </r>
  <r>
    <x v="313"/>
    <s v=""/>
    <x v="15"/>
    <n v="3929870"/>
  </r>
  <r>
    <x v="103"/>
    <s v=""/>
    <x v="56"/>
    <n v="3929171"/>
  </r>
  <r>
    <x v="466"/>
    <s v=""/>
    <x v="367"/>
    <n v="3926159"/>
  </r>
  <r>
    <x v="456"/>
    <s v="Lil Tracy"/>
    <x v="792"/>
    <n v="3925527"/>
  </r>
  <r>
    <x v="1138"/>
    <s v=""/>
    <x v="862"/>
    <n v="3923573"/>
  </r>
  <r>
    <x v="1236"/>
    <s v="Diddy, 070 Shake"/>
    <x v="939"/>
    <n v="3912138"/>
  </r>
  <r>
    <x v="443"/>
    <s v=""/>
    <x v="36"/>
    <n v="3909916"/>
  </r>
  <r>
    <x v="1158"/>
    <s v=""/>
    <x v="947"/>
    <n v="3905724"/>
  </r>
  <r>
    <x v="1251"/>
    <s v="P!nk, Sia"/>
    <x v="948"/>
    <n v="3896269"/>
  </r>
  <r>
    <x v="960"/>
    <s v=""/>
    <x v="731"/>
    <n v="3885608"/>
  </r>
  <r>
    <x v="21"/>
    <s v=""/>
    <x v="18"/>
    <n v="3861451"/>
  </r>
  <r>
    <x v="273"/>
    <s v="Ozuna"/>
    <x v="224"/>
    <n v="3856488"/>
  </r>
  <r>
    <x v="1252"/>
    <s v=""/>
    <x v="949"/>
    <n v="3854154"/>
  </r>
  <r>
    <x v="628"/>
    <s v="Paloma Faith"/>
    <x v="59"/>
    <n v="3843346"/>
  </r>
  <r>
    <x v="1253"/>
    <s v=""/>
    <x v="950"/>
    <n v="3840017"/>
  </r>
  <r>
    <x v="796"/>
    <s v=""/>
    <x v="5"/>
    <n v="3825064"/>
  </r>
  <r>
    <x v="1084"/>
    <s v=""/>
    <x v="794"/>
    <n v="3824938"/>
  </r>
  <r>
    <x v="293"/>
    <s v="Gucci Mane, 21 Savage, London On Da Track"/>
    <x v="36"/>
    <n v="3823251"/>
  </r>
  <r>
    <x v="1113"/>
    <s v=""/>
    <x v="191"/>
    <n v="3821752"/>
  </r>
  <r>
    <x v="1088"/>
    <s v="Robin Schulz"/>
    <x v="10"/>
    <n v="3821018"/>
  </r>
  <r>
    <x v="229"/>
    <s v=""/>
    <x v="38"/>
    <n v="3812830"/>
  </r>
  <r>
    <x v="767"/>
    <s v="Major Lazer, Tory Lanez"/>
    <x v="593"/>
    <n v="3806790"/>
  </r>
  <r>
    <x v="20"/>
    <s v=""/>
    <x v="19"/>
    <n v="3800373"/>
  </r>
  <r>
    <x v="441"/>
    <s v=""/>
    <x v="352"/>
    <n v="3799078"/>
  </r>
  <r>
    <x v="40"/>
    <s v="A Boogie Wit da Hoodie"/>
    <x v="32"/>
    <n v="3797718"/>
  </r>
  <r>
    <x v="325"/>
    <s v=""/>
    <x v="261"/>
    <n v="3793026"/>
  </r>
  <r>
    <x v="96"/>
    <s v="French Montana"/>
    <x v="65"/>
    <n v="3781901"/>
  </r>
  <r>
    <x v="1097"/>
    <s v=""/>
    <x v="580"/>
    <n v="3774345"/>
  </r>
  <r>
    <x v="325"/>
    <s v="Metro Boomin, Kash Doll"/>
    <x v="821"/>
    <n v="3752647"/>
  </r>
  <r>
    <x v="101"/>
    <s v="A$AP Rocky, Playboi Carti"/>
    <x v="5"/>
    <n v="3730585"/>
  </r>
  <r>
    <x v="102"/>
    <s v=""/>
    <x v="84"/>
    <n v="3729844"/>
  </r>
  <r>
    <x v="126"/>
    <s v="Ansel Elgort"/>
    <x v="103"/>
    <n v="3726948"/>
  </r>
  <r>
    <x v="384"/>
    <s v="Lil Yachty"/>
    <x v="299"/>
    <n v="3723767"/>
  </r>
  <r>
    <x v="37"/>
    <s v="Kehlani, Lil Yachty, Funk Wav"/>
    <x v="3"/>
    <n v="3709561"/>
  </r>
  <r>
    <x v="20"/>
    <s v=""/>
    <x v="17"/>
    <n v="3706781"/>
  </r>
  <r>
    <x v="857"/>
    <s v=""/>
    <x v="675"/>
    <n v="3692260"/>
  </r>
  <r>
    <x v="101"/>
    <s v="A$AP Rocky"/>
    <x v="5"/>
    <n v="3685086"/>
  </r>
  <r>
    <x v="40"/>
    <s v="A$AP Rocky"/>
    <x v="32"/>
    <n v="3675218"/>
  </r>
  <r>
    <x v="433"/>
    <s v="Lil Wayne"/>
    <x v="344"/>
    <n v="3674205"/>
  </r>
  <r>
    <x v="25"/>
    <s v=""/>
    <x v="20"/>
    <n v="3658010"/>
  </r>
  <r>
    <x v="111"/>
    <s v="The Creator, Frank Ocean, Steve Lacy"/>
    <x v="3"/>
    <n v="3653538"/>
  </r>
  <r>
    <x v="829"/>
    <s v=""/>
    <x v="36"/>
    <n v="3651671"/>
  </r>
  <r>
    <x v="126"/>
    <s v="Killer Mike"/>
    <x v="103"/>
    <n v="3651458"/>
  </r>
  <r>
    <x v="313"/>
    <s v=""/>
    <x v="15"/>
    <n v="3642188"/>
  </r>
  <r>
    <x v="1225"/>
    <s v=""/>
    <x v="10"/>
    <n v="3639673"/>
  </r>
  <r>
    <x v="1254"/>
    <s v=""/>
    <x v="797"/>
    <n v="3635414"/>
  </r>
  <r>
    <x v="102"/>
    <s v=""/>
    <x v="84"/>
    <n v="3635405"/>
  </r>
  <r>
    <x v="37"/>
    <s v="Nicki Minaj, Funk Wav"/>
    <x v="3"/>
    <n v="3597699"/>
  </r>
  <r>
    <x v="728"/>
    <s v=""/>
    <x v="3"/>
    <n v="3596116"/>
  </r>
  <r>
    <x v="271"/>
    <s v=""/>
    <x v="221"/>
    <n v="3593955"/>
  </r>
  <r>
    <x v="260"/>
    <s v=""/>
    <x v="15"/>
    <n v="3592368"/>
  </r>
  <r>
    <x v="496"/>
    <s v=""/>
    <x v="74"/>
    <n v="3580700"/>
  </r>
  <r>
    <x v="88"/>
    <s v=""/>
    <x v="51"/>
    <n v="3575404"/>
  </r>
  <r>
    <x v="343"/>
    <s v=""/>
    <x v="271"/>
    <n v="3571602"/>
  </r>
  <r>
    <x v="126"/>
    <s v=""/>
    <x v="103"/>
    <n v="3557778"/>
  </r>
  <r>
    <x v="441"/>
    <s v=""/>
    <x v="352"/>
    <n v="3534516"/>
  </r>
  <r>
    <x v="111"/>
    <s v="The Creator, Frank Ocean, Steve Lacy"/>
    <x v="3"/>
    <n v="3532557"/>
  </r>
  <r>
    <x v="450"/>
    <s v="XXXTENTACION"/>
    <x v="541"/>
    <n v="3508716"/>
  </r>
  <r>
    <x v="1088"/>
    <s v="Anne-Marie, Mike Posner"/>
    <x v="951"/>
    <n v="3488062"/>
  </r>
  <r>
    <x v="103"/>
    <s v=""/>
    <x v="56"/>
    <n v="3482941"/>
  </r>
  <r>
    <x v="138"/>
    <s v=""/>
    <x v="114"/>
    <n v="3465934"/>
  </r>
  <r>
    <x v="1255"/>
    <s v=""/>
    <x v="952"/>
    <n v="3457583"/>
  </r>
  <r>
    <x v="313"/>
    <s v=""/>
    <x v="15"/>
    <n v="3448519"/>
  </r>
  <r>
    <x v="1138"/>
    <s v=""/>
    <x v="862"/>
    <n v="3445230"/>
  </r>
  <r>
    <x v="313"/>
    <s v=""/>
    <x v="15"/>
    <n v="3440595"/>
  </r>
  <r>
    <x v="77"/>
    <s v=""/>
    <x v="36"/>
    <n v="3438591"/>
  </r>
  <r>
    <x v="1004"/>
    <s v=""/>
    <x v="721"/>
    <n v="3430714"/>
  </r>
  <r>
    <x v="92"/>
    <s v=""/>
    <x v="223"/>
    <n v="3424880"/>
  </r>
  <r>
    <x v="111"/>
    <s v="The Creator, A$AP Rocky"/>
    <x v="3"/>
    <n v="3424032"/>
  </r>
  <r>
    <x v="101"/>
    <s v=""/>
    <x v="5"/>
    <n v="3413387"/>
  </r>
  <r>
    <x v="325"/>
    <s v="Jeremih"/>
    <x v="261"/>
    <n v="3409899"/>
  </r>
  <r>
    <x v="91"/>
    <s v=""/>
    <x v="74"/>
    <n v="3397575"/>
  </r>
  <r>
    <x v="111"/>
    <s v="The Creator, Rex Orange County, Anna of the North"/>
    <x v="3"/>
    <n v="3396784"/>
  </r>
  <r>
    <x v="441"/>
    <s v=""/>
    <x v="352"/>
    <n v="3394752"/>
  </r>
  <r>
    <x v="8"/>
    <s v=""/>
    <x v="7"/>
    <n v="3384626"/>
  </r>
  <r>
    <x v="224"/>
    <s v="Vargas &amp; Lagola"/>
    <x v="180"/>
    <n v="3382486"/>
  </r>
  <r>
    <x v="1256"/>
    <s v=""/>
    <x v="953"/>
    <n v="3376698"/>
  </r>
  <r>
    <x v="126"/>
    <s v="Black Thought, Chuck D, Big Lenbo, No ID"/>
    <x v="103"/>
    <n v="3372475"/>
  </r>
  <r>
    <x v="325"/>
    <s v=""/>
    <x v="261"/>
    <n v="3370644"/>
  </r>
  <r>
    <x v="50"/>
    <s v="Bad Bunny"/>
    <x v="38"/>
    <n v="3368899"/>
  </r>
  <r>
    <x v="790"/>
    <s v=""/>
    <x v="608"/>
    <n v="3358858"/>
  </r>
  <r>
    <x v="186"/>
    <s v="Young Thug"/>
    <x v="832"/>
    <n v="3345887"/>
  </r>
  <r>
    <x v="63"/>
    <s v="Future, Young Thug"/>
    <x v="36"/>
    <n v="3336413"/>
  </r>
  <r>
    <x v="790"/>
    <s v=""/>
    <x v="608"/>
    <n v="3329889"/>
  </r>
  <r>
    <x v="102"/>
    <s v=""/>
    <x v="84"/>
    <n v="3323082"/>
  </r>
  <r>
    <x v="1257"/>
    <s v=""/>
    <x v="954"/>
    <n v="3306862"/>
  </r>
  <r>
    <x v="1205"/>
    <s v="Bonez MC, Gzuz"/>
    <x v="955"/>
    <n v="3282104"/>
  </r>
  <r>
    <x v="1258"/>
    <s v=""/>
    <x v="956"/>
    <n v="3278983"/>
  </r>
  <r>
    <x v="20"/>
    <s v=""/>
    <x v="17"/>
    <n v="3275927"/>
  </r>
  <r>
    <x v="313"/>
    <s v=""/>
    <x v="15"/>
    <n v="3274964"/>
  </r>
  <r>
    <x v="126"/>
    <s v=""/>
    <x v="103"/>
    <n v="3274144"/>
  </r>
  <r>
    <x v="1259"/>
    <s v=""/>
    <x v="205"/>
    <n v="3273724"/>
  </r>
  <r>
    <x v="332"/>
    <s v="Demi Lovato, Stefflon Don"/>
    <x v="5"/>
    <n v="3262755"/>
  </r>
  <r>
    <x v="516"/>
    <s v=""/>
    <x v="261"/>
    <n v="3262418"/>
  </r>
  <r>
    <x v="396"/>
    <s v=""/>
    <x v="315"/>
    <n v="3260019"/>
  </r>
  <r>
    <x v="234"/>
    <s v=""/>
    <x v="657"/>
    <n v="3259742"/>
  </r>
  <r>
    <x v="103"/>
    <s v=""/>
    <x v="56"/>
    <n v="3258938"/>
  </r>
  <r>
    <x v="126"/>
    <s v="Juicy J"/>
    <x v="103"/>
    <n v="3245431"/>
  </r>
  <r>
    <x v="351"/>
    <s v="Anitta, Pabllo Vittar"/>
    <x v="274"/>
    <n v="3245015"/>
  </r>
  <r>
    <x v="104"/>
    <s v="Beyoncé, JAY-Z"/>
    <x v="86"/>
    <n v="3240981"/>
  </r>
  <r>
    <x v="901"/>
    <s v=""/>
    <x v="287"/>
    <n v="3239177"/>
  </r>
  <r>
    <x v="101"/>
    <s v="Stevie Nicks"/>
    <x v="5"/>
    <n v="3236589"/>
  </r>
  <r>
    <x v="997"/>
    <s v=""/>
    <x v="29"/>
    <n v="3224559"/>
  </r>
  <r>
    <x v="1"/>
    <s v="Nyla, Kranium, Major Lazer"/>
    <x v="1"/>
    <n v="3223687"/>
  </r>
  <r>
    <x v="579"/>
    <s v="Gucci Mane, Quavo"/>
    <x v="466"/>
    <n v="3221363"/>
  </r>
  <r>
    <x v="277"/>
    <s v=""/>
    <x v="228"/>
    <n v="3214643"/>
  </r>
  <r>
    <x v="619"/>
    <s v=""/>
    <x v="35"/>
    <n v="3211380"/>
  </r>
  <r>
    <x v="817"/>
    <s v="Migos"/>
    <x v="248"/>
    <n v="3186794"/>
  </r>
  <r>
    <x v="619"/>
    <s v="The Dap-Kings Horns"/>
    <x v="35"/>
    <n v="3142189"/>
  </r>
  <r>
    <x v="92"/>
    <s v=""/>
    <x v="223"/>
    <n v="3127801"/>
  </r>
  <r>
    <x v="1260"/>
    <s v="Arrhult"/>
    <x v="957"/>
    <n v="3125372"/>
  </r>
  <r>
    <x v="197"/>
    <s v=""/>
    <x v="958"/>
    <n v="3111623"/>
  </r>
  <r>
    <x v="186"/>
    <s v=""/>
    <x v="152"/>
    <n v="3104203"/>
  </r>
  <r>
    <x v="131"/>
    <s v="Bad Bunny"/>
    <x v="65"/>
    <n v="3100361"/>
  </r>
  <r>
    <x v="24"/>
    <s v=""/>
    <x v="41"/>
    <n v="3093718"/>
  </r>
  <r>
    <x v="412"/>
    <s v="2 Chainz, Wiz Khalifa, PnB Rock"/>
    <x v="92"/>
    <n v="3085640"/>
  </r>
  <r>
    <x v="728"/>
    <s v=""/>
    <x v="3"/>
    <n v="3079976"/>
  </r>
  <r>
    <x v="243"/>
    <s v=""/>
    <x v="195"/>
    <n v="3058342"/>
  </r>
  <r>
    <x v="1092"/>
    <s v=""/>
    <x v="959"/>
    <n v="3052833"/>
  </r>
  <r>
    <x v="104"/>
    <s v="Beyoncé, JAY-Z"/>
    <x v="86"/>
    <n v="3036355"/>
  </r>
  <r>
    <x v="243"/>
    <s v=""/>
    <x v="195"/>
    <n v="3031718"/>
  </r>
  <r>
    <x v="224"/>
    <s v="Aluna"/>
    <x v="180"/>
    <n v="3025532"/>
  </r>
  <r>
    <x v="246"/>
    <s v="DJ Khaled"/>
    <x v="198"/>
    <n v="2968217"/>
  </r>
  <r>
    <x v="1"/>
    <s v=""/>
    <x v="1"/>
    <n v="2968164"/>
  </r>
  <r>
    <x v="997"/>
    <s v=""/>
    <x v="57"/>
    <n v="2934931"/>
  </r>
  <r>
    <x v="47"/>
    <s v=""/>
    <x v="110"/>
    <n v="2933368"/>
  </r>
  <r>
    <x v="325"/>
    <s v="The Flint Chozen Choir, Starrah"/>
    <x v="261"/>
    <n v="2922341"/>
  </r>
  <r>
    <x v="94"/>
    <s v="Bright Sparks"/>
    <x v="165"/>
    <n v="2907354"/>
  </r>
  <r>
    <x v="1261"/>
    <s v="Bahari"/>
    <x v="960"/>
    <n v="2900036"/>
  </r>
  <r>
    <x v="246"/>
    <s v=""/>
    <x v="198"/>
    <n v="2829619"/>
  </r>
  <r>
    <x v="61"/>
    <s v=""/>
    <x v="779"/>
    <n v="2827992"/>
  </r>
  <r>
    <x v="1262"/>
    <s v=""/>
    <x v="961"/>
    <n v="2753947"/>
  </r>
  <r>
    <x v="357"/>
    <s v="Bruno Mars"/>
    <x v="3"/>
    <n v="2706799"/>
  </r>
  <r>
    <x v="1138"/>
    <s v=""/>
    <x v="862"/>
    <n v="2705104"/>
  </r>
  <r>
    <x v="1138"/>
    <s v=""/>
    <x v="862"/>
    <n v="2692337"/>
  </r>
  <r>
    <x v="41"/>
    <s v=""/>
    <x v="33"/>
    <n v="2684017"/>
  </r>
  <r>
    <x v="744"/>
    <s v=""/>
    <x v="962"/>
    <n v="2673597"/>
  </r>
  <r>
    <x v="425"/>
    <s v="Francesco Yates"/>
    <x v="338"/>
    <n v="2670842"/>
  </r>
  <r>
    <x v="25"/>
    <s v=""/>
    <x v="20"/>
    <n v="2638669"/>
  </r>
  <r>
    <x v="190"/>
    <s v=""/>
    <x v="65"/>
    <n v="2630356"/>
  </r>
  <r>
    <x v="121"/>
    <s v="Maty Noyes"/>
    <x v="98"/>
    <n v="2598170"/>
  </r>
  <r>
    <x v="265"/>
    <s v=""/>
    <x v="363"/>
    <n v="2580512"/>
  </r>
  <r>
    <x v="40"/>
    <s v=""/>
    <x v="32"/>
    <n v="2541963"/>
  </r>
  <r>
    <x v="54"/>
    <s v=""/>
    <x v="323"/>
    <n v="25251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A9C1D5-E97C-4B5F-9FD7-0AA8989C529D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C1265" firstHeaderRow="0" firstDataRow="1" firstDataCol="1"/>
  <pivotFields count="4">
    <pivotField axis="axisRow" dataField="1" showAll="0">
      <items count="1264">
        <item x="1153"/>
        <item x="783"/>
        <item x="529"/>
        <item x="787"/>
        <item x="391"/>
        <item x="1072"/>
        <item x="1205"/>
        <item x="579"/>
        <item x="277"/>
        <item x="67"/>
        <item x="1032"/>
        <item x="927"/>
        <item x="726"/>
        <item x="65"/>
        <item x="625"/>
        <item x="261"/>
        <item x="1210"/>
        <item x="254"/>
        <item x="794"/>
        <item x="379"/>
        <item x="293"/>
        <item x="812"/>
        <item x="528"/>
        <item x="1107"/>
        <item x="648"/>
        <item x="1103"/>
        <item x="966"/>
        <item x="199"/>
        <item x="47"/>
        <item x="635"/>
        <item x="968"/>
        <item x="335"/>
        <item x="730"/>
        <item x="324"/>
        <item x="1117"/>
        <item x="367"/>
        <item x="1190"/>
        <item x="970"/>
        <item x="421"/>
        <item x="164"/>
        <item x="500"/>
        <item x="951"/>
        <item x="334"/>
        <item x="656"/>
        <item x="370"/>
        <item x="512"/>
        <item x="390"/>
        <item x="930"/>
        <item x="317"/>
        <item x="375"/>
        <item x="1168"/>
        <item x="758"/>
        <item x="502"/>
        <item x="483"/>
        <item x="894"/>
        <item x="509"/>
        <item x="1035"/>
        <item x="746"/>
        <item x="1186"/>
        <item x="762"/>
        <item x="163"/>
        <item x="1064"/>
        <item x="422"/>
        <item x="409"/>
        <item x="304"/>
        <item x="1058"/>
        <item x="197"/>
        <item x="715"/>
        <item x="550"/>
        <item x="119"/>
        <item x="638"/>
        <item x="651"/>
        <item x="699"/>
        <item x="1127"/>
        <item x="171"/>
        <item x="29"/>
        <item x="1247"/>
        <item x="28"/>
        <item x="665"/>
        <item x="53"/>
        <item x="559"/>
        <item x="788"/>
        <item x="542"/>
        <item x="765"/>
        <item x="482"/>
        <item x="1004"/>
        <item x="257"/>
        <item x="602"/>
        <item x="386"/>
        <item x="56"/>
        <item x="201"/>
        <item x="224"/>
        <item x="679"/>
        <item x="934"/>
        <item x="847"/>
        <item x="312"/>
        <item x="553"/>
        <item x="1024"/>
        <item x="577"/>
        <item x="944"/>
        <item x="1224"/>
        <item x="417"/>
        <item x="902"/>
        <item x="16"/>
        <item x="445"/>
        <item x="974"/>
        <item x="345"/>
        <item x="1044"/>
        <item x="717"/>
        <item x="477"/>
        <item x="820"/>
        <item x="1142"/>
        <item x="1191"/>
        <item x="763"/>
        <item x="274"/>
        <item x="681"/>
        <item x="895"/>
        <item x="1126"/>
        <item x="718"/>
        <item x="469"/>
        <item x="339"/>
        <item x="1022"/>
        <item x="213"/>
        <item x="255"/>
        <item x="1013"/>
        <item x="385"/>
        <item x="473"/>
        <item x="1137"/>
        <item x="217"/>
        <item x="423"/>
        <item x="137"/>
        <item x="282"/>
        <item x="158"/>
        <item x="1206"/>
        <item x="578"/>
        <item x="435"/>
        <item x="1170"/>
        <item x="325"/>
        <item x="487"/>
        <item x="1065"/>
        <item x="1115"/>
        <item x="4"/>
        <item x="252"/>
        <item x="23"/>
        <item x="169"/>
        <item x="138"/>
        <item x="234"/>
        <item x="962"/>
        <item x="546"/>
        <item x="352"/>
        <item x="1154"/>
        <item x="1148"/>
        <item x="151"/>
        <item x="1063"/>
        <item x="463"/>
        <item x="541"/>
        <item x="855"/>
        <item x="999"/>
        <item x="1102"/>
        <item x="189"/>
        <item x="1256"/>
        <item x="845"/>
        <item x="1092"/>
        <item x="981"/>
        <item x="1204"/>
        <item x="1235"/>
        <item x="430"/>
        <item x="1075"/>
        <item x="290"/>
        <item x="268"/>
        <item x="82"/>
        <item x="1121"/>
        <item x="663"/>
        <item x="949"/>
        <item x="492"/>
        <item x="460"/>
        <item x="538"/>
        <item x="64"/>
        <item x="1046"/>
        <item x="842"/>
        <item x="790"/>
        <item x="520"/>
        <item x="103"/>
        <item x="424"/>
        <item x="347"/>
        <item x="549"/>
        <item x="1094"/>
        <item x="617"/>
        <item x="1050"/>
        <item x="643"/>
        <item x="813"/>
        <item x="775"/>
        <item x="183"/>
        <item x="858"/>
        <item x="37"/>
        <item x="91"/>
        <item x="338"/>
        <item x="857"/>
        <item x="1241"/>
        <item x="59"/>
        <item x="207"/>
        <item x="524"/>
        <item x="1242"/>
        <item x="318"/>
        <item x="470"/>
        <item x="920"/>
        <item x="767"/>
        <item x="211"/>
        <item x="1233"/>
        <item x="1156"/>
        <item x="266"/>
        <item x="673"/>
        <item x="1164"/>
        <item x="543"/>
        <item x="1141"/>
        <item x="112"/>
        <item x="731"/>
        <item x="747"/>
        <item x="272"/>
        <item x="735"/>
        <item x="1112"/>
        <item x="1036"/>
        <item x="226"/>
        <item x="778"/>
        <item x="292"/>
        <item x="773"/>
        <item x="774"/>
        <item x="63"/>
        <item x="310"/>
        <item x="279"/>
        <item x="714"/>
        <item x="406"/>
        <item x="182"/>
        <item x="354"/>
        <item x="192"/>
        <item x="436"/>
        <item x="148"/>
        <item x="566"/>
        <item x="350"/>
        <item x="650"/>
        <item x="298"/>
        <item x="1128"/>
        <item x="25"/>
        <item x="33"/>
        <item x="627"/>
        <item x="220"/>
        <item x="1231"/>
        <item x="921"/>
        <item x="449"/>
        <item x="320"/>
        <item x="523"/>
        <item x="209"/>
        <item x="740"/>
        <item x="1136"/>
        <item x="519"/>
        <item x="57"/>
        <item x="38"/>
        <item x="852"/>
        <item x="97"/>
        <item x="1212"/>
        <item x="1006"/>
        <item x="295"/>
        <item x="1214"/>
        <item x="185"/>
        <item x="630"/>
        <item x="124"/>
        <item x="1215"/>
        <item x="455"/>
        <item x="411"/>
        <item x="1114"/>
        <item x="447"/>
        <item x="1090"/>
        <item x="154"/>
        <item x="722"/>
        <item x="22"/>
        <item x="55"/>
        <item x="909"/>
        <item x="692"/>
        <item x="967"/>
        <item x="1085"/>
        <item x="216"/>
        <item x="187"/>
        <item x="1162"/>
        <item x="286"/>
        <item x="408"/>
        <item x="247"/>
        <item x="800"/>
        <item x="516"/>
        <item x="545"/>
        <item x="757"/>
        <item x="666"/>
        <item x="667"/>
        <item x="556"/>
        <item x="776"/>
        <item x="431"/>
        <item x="612"/>
        <item x="727"/>
        <item x="1129"/>
        <item x="1084"/>
        <item x="104"/>
        <item x="815"/>
        <item x="321"/>
        <item x="891"/>
        <item x="933"/>
        <item x="950"/>
        <item x="85"/>
        <item x="493"/>
        <item x="1110"/>
        <item x="631"/>
        <item x="476"/>
        <item x="43"/>
        <item x="336"/>
        <item x="371"/>
        <item x="1226"/>
        <item x="374"/>
        <item x="835"/>
        <item x="281"/>
        <item x="534"/>
        <item x="79"/>
        <item x="478"/>
        <item x="1211"/>
        <item x="1135"/>
        <item x="438"/>
        <item x="18"/>
        <item x="674"/>
        <item x="204"/>
        <item x="841"/>
        <item x="113"/>
        <item x="677"/>
        <item x="867"/>
        <item x="506"/>
        <item x="1"/>
        <item x="68"/>
        <item x="702"/>
        <item x="870"/>
        <item x="1034"/>
        <item x="622"/>
        <item x="294"/>
        <item x="1239"/>
        <item x="536"/>
        <item x="965"/>
        <item x="739"/>
        <item x="118"/>
        <item x="258"/>
        <item x="48"/>
        <item x="353"/>
        <item x="688"/>
        <item x="565"/>
        <item x="915"/>
        <item x="42"/>
        <item x="1124"/>
        <item x="571"/>
        <item x="832"/>
        <item x="977"/>
        <item x="285"/>
        <item x="1223"/>
        <item x="72"/>
        <item x="508"/>
        <item x="1240"/>
        <item x="984"/>
        <item x="1028"/>
        <item x="485"/>
        <item x="1087"/>
        <item x="80"/>
        <item x="1003"/>
        <item x="129"/>
        <item x="833"/>
        <item x="760"/>
        <item x="828"/>
        <item x="1182"/>
        <item x="496"/>
        <item x="144"/>
        <item x="779"/>
        <item x="945"/>
        <item x="184"/>
        <item x="957"/>
        <item x="349"/>
        <item x="471"/>
        <item x="744"/>
        <item x="905"/>
        <item x="952"/>
        <item x="569"/>
        <item x="958"/>
        <item x="1176"/>
        <item x="1151"/>
        <item x="1133"/>
        <item x="580"/>
        <item x="1199"/>
        <item x="219"/>
        <item x="262"/>
        <item x="657"/>
        <item x="74"/>
        <item x="1070"/>
        <item x="755"/>
        <item x="937"/>
        <item x="251"/>
        <item x="434"/>
        <item x="186"/>
        <item x="772"/>
        <item x="490"/>
        <item x="1025"/>
        <item x="574"/>
        <item x="904"/>
        <item x="427"/>
        <item x="1001"/>
        <item x="1243"/>
        <item x="887"/>
        <item x="89"/>
        <item x="329"/>
        <item x="1139"/>
        <item x="826"/>
        <item x="914"/>
        <item x="276"/>
        <item x="568"/>
        <item x="997"/>
        <item x="344"/>
        <item x="563"/>
        <item x="1096"/>
        <item x="668"/>
        <item x="531"/>
        <item x="558"/>
        <item x="167"/>
        <item x="1207"/>
        <item x="5"/>
        <item x="642"/>
        <item x="1155"/>
        <item x="675"/>
        <item x="598"/>
        <item x="540"/>
        <item x="947"/>
        <item x="1261"/>
        <item x="168"/>
        <item x="599"/>
        <item x="1131"/>
        <item x="923"/>
        <item x="785"/>
        <item x="389"/>
        <item x="1039"/>
        <item x="122"/>
        <item x="481"/>
        <item x="475"/>
        <item x="686"/>
        <item x="585"/>
        <item x="615"/>
        <item x="1159"/>
        <item x="1188"/>
        <item x="236"/>
        <item x="61"/>
        <item x="658"/>
        <item x="3"/>
        <item x="875"/>
        <item x="768"/>
        <item x="547"/>
        <item x="1019"/>
        <item x="161"/>
        <item x="75"/>
        <item x="636"/>
        <item x="616"/>
        <item x="991"/>
        <item x="400"/>
        <item x="511"/>
        <item x="1104"/>
        <item x="837"/>
        <item x="721"/>
        <item x="1250"/>
        <item x="8"/>
        <item x="442"/>
        <item x="462"/>
        <item x="159"/>
        <item x="83"/>
        <item x="381"/>
        <item x="1109"/>
        <item x="705"/>
        <item x="480"/>
        <item x="725"/>
        <item x="861"/>
        <item x="919"/>
        <item x="862"/>
        <item x="606"/>
        <item x="1060"/>
        <item x="54"/>
        <item x="844"/>
        <item x="52"/>
        <item x="956"/>
        <item x="872"/>
        <item x="179"/>
        <item x="368"/>
        <item x="587"/>
        <item x="11"/>
        <item x="830"/>
        <item x="1179"/>
        <item x="1098"/>
        <item x="322"/>
        <item x="637"/>
        <item x="474"/>
        <item x="149"/>
        <item x="297"/>
        <item x="90"/>
        <item x="332"/>
        <item x="403"/>
        <item x="231"/>
        <item x="198"/>
        <item x="1185"/>
        <item x="649"/>
        <item x="941"/>
        <item x="499"/>
        <item x="527"/>
        <item x="395"/>
        <item x="613"/>
        <item x="614"/>
        <item x="810"/>
        <item x="572"/>
        <item x="156"/>
        <item x="1005"/>
        <item x="802"/>
        <item x="359"/>
        <item x="105"/>
        <item x="736"/>
        <item x="399"/>
        <item x="584"/>
        <item x="1260"/>
        <item x="522"/>
        <item x="1175"/>
        <item x="87"/>
        <item x="1257"/>
        <item x="420"/>
        <item x="804"/>
        <item x="106"/>
        <item x="299"/>
        <item x="728"/>
        <item x="152"/>
        <item x="963"/>
        <item x="413"/>
        <item x="225"/>
        <item x="214"/>
        <item x="729"/>
        <item x="1108"/>
        <item x="1080"/>
        <item x="756"/>
        <item x="237"/>
        <item x="821"/>
        <item x="863"/>
        <item x="986"/>
        <item x="831"/>
        <item x="439"/>
        <item x="145"/>
        <item x="876"/>
        <item x="647"/>
        <item x="859"/>
        <item x="1209"/>
        <item x="32"/>
        <item x="853"/>
        <item x="243"/>
        <item x="801"/>
        <item x="70"/>
        <item x="180"/>
        <item x="27"/>
        <item x="365"/>
        <item x="366"/>
        <item x="593"/>
        <item x="69"/>
        <item x="1234"/>
        <item x="1222"/>
        <item x="917"/>
        <item x="797"/>
        <item x="1134"/>
        <item x="698"/>
        <item x="1152"/>
        <item x="1093"/>
        <item x="150"/>
        <item x="620"/>
        <item x="1230"/>
        <item x="1122"/>
        <item x="517"/>
        <item x="1116"/>
        <item x="265"/>
        <item x="50"/>
        <item x="973"/>
        <item x="98"/>
        <item x="327"/>
        <item x="1018"/>
        <item x="1071"/>
        <item x="388"/>
        <item x="128"/>
        <item x="734"/>
        <item x="176"/>
        <item x="51"/>
        <item x="710"/>
        <item x="594"/>
        <item x="132"/>
        <item x="946"/>
        <item x="619"/>
        <item x="1052"/>
        <item x="888"/>
        <item x="641"/>
        <item x="136"/>
        <item x="603"/>
        <item x="879"/>
        <item x="892"/>
        <item x="850"/>
        <item x="235"/>
        <item x="392"/>
        <item x="581"/>
        <item x="1165"/>
        <item x="985"/>
        <item x="303"/>
        <item x="781"/>
        <item x="1173"/>
        <item x="287"/>
        <item x="948"/>
        <item x="564"/>
        <item x="969"/>
        <item x="639"/>
        <item x="121"/>
        <item x="249"/>
        <item x="570"/>
        <item x="976"/>
        <item x="864"/>
        <item x="988"/>
        <item x="1105"/>
        <item x="539"/>
        <item x="1167"/>
        <item x="486"/>
        <item x="14"/>
        <item x="101"/>
        <item x="753"/>
        <item x="530"/>
        <item x="874"/>
        <item x="709"/>
        <item x="589"/>
        <item x="142"/>
        <item x="925"/>
        <item x="410"/>
        <item x="979"/>
        <item x="782"/>
        <item x="358"/>
        <item x="682"/>
        <item x="685"/>
        <item x="689"/>
        <item x="2"/>
        <item x="671"/>
        <item x="175"/>
        <item x="223"/>
        <item x="208"/>
        <item x="380"/>
        <item x="291"/>
        <item x="458"/>
        <item x="880"/>
        <item x="84"/>
        <item x="31"/>
        <item x="456"/>
        <item x="260"/>
        <item x="597"/>
        <item x="270"/>
        <item x="416"/>
        <item x="102"/>
        <item x="605"/>
        <item x="467"/>
        <item x="817"/>
        <item x="313"/>
        <item x="210"/>
        <item x="355"/>
        <item x="464"/>
        <item x="206"/>
        <item x="405"/>
        <item x="126"/>
        <item x="998"/>
        <item x="162"/>
        <item x="441"/>
        <item x="1074"/>
        <item x="319"/>
        <item x="719"/>
        <item x="227"/>
        <item x="93"/>
        <item x="221"/>
        <item x="840"/>
        <item x="314"/>
        <item x="924"/>
        <item x="703"/>
        <item x="429"/>
        <item x="1237"/>
        <item x="811"/>
        <item x="46"/>
        <item x="939"/>
        <item x="938"/>
        <item x="383"/>
        <item x="694"/>
        <item x="311"/>
        <item x="283"/>
        <item x="662"/>
        <item x="1229"/>
        <item x="218"/>
        <item x="575"/>
        <item x="707"/>
        <item x="1069"/>
        <item x="384"/>
        <item x="107"/>
        <item x="1132"/>
        <item x="690"/>
        <item x="669"/>
        <item x="1181"/>
        <item x="253"/>
        <item x="601"/>
        <item x="751"/>
        <item x="1021"/>
        <item x="382"/>
        <item x="351"/>
        <item x="700"/>
        <item x="96"/>
        <item x="1232"/>
        <item x="807"/>
        <item x="44"/>
        <item x="1130"/>
        <item x="58"/>
        <item x="860"/>
        <item x="1111"/>
        <item x="397"/>
        <item x="1244"/>
        <item x="1100"/>
        <item x="896"/>
        <item x="865"/>
        <item x="611"/>
        <item x="26"/>
        <item x="809"/>
        <item x="401"/>
        <item x="824"/>
        <item x="357"/>
        <item x="40"/>
        <item x="1083"/>
        <item x="30"/>
        <item x="181"/>
        <item x="264"/>
        <item x="994"/>
        <item x="239"/>
        <item x="1043"/>
        <item x="646"/>
        <item x="849"/>
        <item x="784"/>
        <item x="1203"/>
        <item x="1066"/>
        <item x="987"/>
        <item x="750"/>
        <item x="361"/>
        <item x="868"/>
        <item x="759"/>
        <item x="900"/>
        <item x="640"/>
        <item x="484"/>
        <item x="1014"/>
        <item x="1146"/>
        <item x="600"/>
        <item x="1253"/>
        <item x="1099"/>
        <item x="1057"/>
        <item x="634"/>
        <item x="1252"/>
        <item x="576"/>
        <item x="1238"/>
        <item x="827"/>
        <item x="791"/>
        <item x="1217"/>
        <item x="1143"/>
        <item x="983"/>
        <item x="932"/>
        <item x="906"/>
        <item x="1255"/>
        <item x="165"/>
        <item x="166"/>
        <item x="377"/>
        <item x="212"/>
        <item x="362"/>
        <item x="971"/>
        <item x="745"/>
        <item x="535"/>
        <item x="583"/>
        <item x="36"/>
        <item x="341"/>
        <item x="1049"/>
        <item x="172"/>
        <item x="889"/>
        <item x="693"/>
        <item x="1067"/>
        <item x="246"/>
        <item x="738"/>
        <item x="125"/>
        <item x="823"/>
        <item x="419"/>
        <item x="1195"/>
        <item x="77"/>
        <item x="1030"/>
        <item x="495"/>
        <item x="843"/>
        <item x="1221"/>
        <item x="115"/>
        <item x="836"/>
        <item x="766"/>
        <item x="793"/>
        <item x="972"/>
        <item x="955"/>
        <item x="953"/>
        <item x="829"/>
        <item x="233"/>
        <item x="1040"/>
        <item x="109"/>
        <item x="610"/>
        <item x="1248"/>
        <item x="415"/>
        <item x="1091"/>
        <item x="1249"/>
        <item x="805"/>
        <item x="918"/>
        <item x="1218"/>
        <item x="743"/>
        <item x="269"/>
        <item x="1144"/>
        <item x="808"/>
        <item x="81"/>
        <item x="659"/>
        <item x="877"/>
        <item x="372"/>
        <item x="608"/>
        <item x="1033"/>
        <item x="1016"/>
        <item x="1236"/>
        <item x="302"/>
        <item x="898"/>
        <item x="230"/>
        <item x="426"/>
        <item x="414"/>
        <item x="273"/>
        <item x="1037"/>
        <item x="633"/>
        <item x="623"/>
        <item x="586"/>
        <item x="364"/>
        <item x="1178"/>
        <item x="961"/>
        <item x="348"/>
        <item x="1177"/>
        <item x="1220"/>
        <item x="716"/>
        <item x="250"/>
        <item x="205"/>
        <item x="203"/>
        <item x="680"/>
        <item x="343"/>
        <item x="1088"/>
        <item x="256"/>
        <item x="190"/>
        <item x="193"/>
        <item x="695"/>
        <item x="1059"/>
        <item x="1055"/>
        <item x="1047"/>
        <item x="140"/>
        <item x="922"/>
        <item x="280"/>
        <item x="453"/>
        <item x="450"/>
        <item x="196"/>
        <item x="825"/>
        <item x="1089"/>
        <item x="510"/>
        <item x="672"/>
        <item x="222"/>
        <item x="943"/>
        <item x="454"/>
        <item x="195"/>
        <item x="683"/>
        <item x="232"/>
        <item x="632"/>
        <item x="17"/>
        <item x="796"/>
        <item x="1140"/>
        <item x="554"/>
        <item x="1078"/>
        <item x="143"/>
        <item x="45"/>
        <item x="749"/>
        <item x="278"/>
        <item x="505"/>
        <item x="1254"/>
        <item x="704"/>
        <item x="92"/>
        <item x="443"/>
        <item x="661"/>
        <item x="428"/>
        <item x="1048"/>
        <item x="1216"/>
        <item x="78"/>
        <item x="901"/>
        <item x="1076"/>
        <item x="567"/>
        <item x="851"/>
        <item x="561"/>
        <item x="330"/>
        <item x="989"/>
        <item x="1008"/>
        <item x="248"/>
        <item x="752"/>
        <item x="684"/>
        <item x="110"/>
        <item x="595"/>
        <item x="306"/>
        <item x="607"/>
        <item x="328"/>
        <item x="146"/>
        <item x="1227"/>
        <item x="560"/>
        <item x="1081"/>
        <item x="869"/>
        <item x="1161"/>
        <item x="596"/>
        <item x="116"/>
        <item x="346"/>
        <item x="446"/>
        <item x="407"/>
        <item x="437"/>
        <item x="1180"/>
        <item x="960"/>
        <item x="440"/>
        <item x="300"/>
        <item x="1119"/>
        <item x="691"/>
        <item x="114"/>
        <item x="173"/>
        <item x="10"/>
        <item x="49"/>
        <item x="1011"/>
        <item x="537"/>
        <item x="713"/>
        <item x="644"/>
        <item x="1189"/>
        <item x="609"/>
        <item x="834"/>
        <item x="41"/>
        <item x="133"/>
        <item x="548"/>
        <item x="308"/>
        <item x="394"/>
        <item x="992"/>
        <item x="501"/>
        <item x="653"/>
        <item x="507"/>
        <item x="1056"/>
        <item x="664"/>
        <item x="130"/>
        <item x="1149"/>
        <item x="275"/>
        <item x="912"/>
        <item x="1125"/>
        <item x="737"/>
        <item x="1219"/>
        <item x="73"/>
        <item x="263"/>
        <item x="452"/>
        <item x="120"/>
        <item x="798"/>
        <item x="655"/>
        <item x="1053"/>
        <item x="814"/>
        <item x="591"/>
        <item x="457"/>
        <item x="433"/>
        <item x="582"/>
        <item x="1042"/>
        <item x="448"/>
        <item x="191"/>
        <item x="1158"/>
        <item x="315"/>
        <item x="141"/>
        <item x="288"/>
        <item x="1183"/>
        <item x="911"/>
        <item x="748"/>
        <item x="425"/>
        <item x="398"/>
        <item x="1202"/>
        <item x="786"/>
        <item x="34"/>
        <item x="444"/>
        <item x="108"/>
        <item x="882"/>
        <item x="157"/>
        <item x="621"/>
        <item x="188"/>
        <item x="854"/>
        <item x="1095"/>
        <item x="935"/>
        <item x="35"/>
        <item x="333"/>
        <item x="459"/>
        <item x="789"/>
        <item x="604"/>
        <item x="552"/>
        <item x="135"/>
        <item x="678"/>
        <item x="514"/>
        <item x="764"/>
        <item x="100"/>
        <item x="532"/>
        <item x="848"/>
        <item x="1187"/>
        <item x="503"/>
        <item x="654"/>
        <item x="356"/>
        <item x="1172"/>
        <item x="88"/>
        <item x="899"/>
        <item x="846"/>
        <item x="742"/>
        <item x="916"/>
        <item x="1086"/>
        <item x="479"/>
        <item x="724"/>
        <item x="378"/>
        <item x="491"/>
        <item x="229"/>
        <item x="244"/>
        <item x="954"/>
        <item x="913"/>
        <item x="178"/>
        <item x="818"/>
        <item x="903"/>
        <item x="1097"/>
        <item x="1208"/>
        <item x="555"/>
        <item x="468"/>
        <item x="340"/>
        <item x="202"/>
        <item x="838"/>
        <item x="13"/>
        <item x="241"/>
        <item x="1038"/>
        <item x="1147"/>
        <item x="1166"/>
        <item x="432"/>
        <item x="618"/>
        <item x="155"/>
        <item x="1045"/>
        <item x="1027"/>
        <item x="628"/>
        <item x="363"/>
        <item x="1194"/>
        <item x="803"/>
        <item x="1012"/>
        <item x="660"/>
        <item x="626"/>
        <item x="402"/>
        <item x="866"/>
        <item x="1184"/>
        <item x="305"/>
        <item x="1213"/>
        <item x="908"/>
        <item x="1054"/>
        <item x="526"/>
        <item x="890"/>
        <item x="1123"/>
        <item x="1051"/>
        <item x="316"/>
        <item x="1228"/>
        <item x="404"/>
        <item x="990"/>
        <item x="1197"/>
        <item x="878"/>
        <item x="910"/>
        <item x="1201"/>
        <item x="816"/>
        <item x="670"/>
        <item x="1251"/>
        <item x="242"/>
        <item x="1101"/>
        <item x="451"/>
        <item x="687"/>
        <item x="86"/>
        <item x="376"/>
        <item x="95"/>
        <item x="942"/>
        <item x="590"/>
        <item x="839"/>
        <item x="1150"/>
        <item x="1068"/>
        <item x="1017"/>
        <item x="732"/>
        <item x="1082"/>
        <item x="1020"/>
        <item x="592"/>
        <item x="1193"/>
        <item x="1002"/>
        <item x="228"/>
        <item x="174"/>
        <item x="177"/>
        <item x="928"/>
        <item x="309"/>
        <item x="15"/>
        <item x="733"/>
        <item x="629"/>
        <item x="139"/>
        <item x="289"/>
        <item x="1200"/>
        <item x="342"/>
        <item x="708"/>
        <item x="822"/>
        <item x="60"/>
        <item x="771"/>
        <item x="24"/>
        <item x="123"/>
        <item x="267"/>
        <item x="1246"/>
        <item x="996"/>
        <item x="562"/>
        <item x="1041"/>
        <item x="1192"/>
        <item x="296"/>
        <item x="533"/>
        <item x="1029"/>
        <item x="652"/>
        <item x="21"/>
        <item x="1007"/>
        <item x="1225"/>
        <item x="1061"/>
        <item x="975"/>
        <item x="323"/>
        <item x="494"/>
        <item x="7"/>
        <item x="170"/>
        <item x="9"/>
        <item x="360"/>
        <item x="76"/>
        <item x="521"/>
        <item x="271"/>
        <item x="978"/>
        <item x="238"/>
        <item x="993"/>
        <item x="387"/>
        <item x="62"/>
        <item x="0"/>
        <item x="1138"/>
        <item x="959"/>
        <item x="1258"/>
        <item x="1163"/>
        <item x="1010"/>
        <item x="461"/>
        <item x="418"/>
        <item x="94"/>
        <item x="284"/>
        <item x="488"/>
        <item x="1118"/>
        <item x="1145"/>
        <item x="1079"/>
        <item x="780"/>
        <item x="573"/>
        <item x="12"/>
        <item x="1259"/>
        <item x="706"/>
        <item x="980"/>
        <item x="6"/>
        <item x="883"/>
        <item x="99"/>
        <item x="194"/>
        <item x="307"/>
        <item x="1171"/>
        <item x="1026"/>
        <item x="19"/>
        <item x="856"/>
        <item x="147"/>
        <item x="557"/>
        <item x="1174"/>
        <item x="515"/>
        <item x="897"/>
        <item x="770"/>
        <item x="466"/>
        <item x="1077"/>
        <item x="504"/>
        <item x="819"/>
        <item x="259"/>
        <item x="369"/>
        <item x="995"/>
        <item x="645"/>
        <item x="697"/>
        <item x="1106"/>
        <item x="885"/>
        <item x="127"/>
        <item x="200"/>
        <item x="884"/>
        <item x="111"/>
        <item x="1023"/>
        <item x="1062"/>
        <item x="1160"/>
        <item x="964"/>
        <item x="754"/>
        <item x="1031"/>
        <item x="240"/>
        <item x="39"/>
        <item x="676"/>
        <item x="777"/>
        <item x="551"/>
        <item x="1262"/>
        <item x="1245"/>
        <item x="795"/>
        <item x="792"/>
        <item x="982"/>
        <item x="1073"/>
        <item x="1015"/>
        <item x="518"/>
        <item x="1009"/>
        <item x="940"/>
        <item x="799"/>
        <item x="926"/>
        <item x="907"/>
        <item x="497"/>
        <item x="624"/>
        <item x="71"/>
        <item x="936"/>
        <item x="873"/>
        <item x="373"/>
        <item x="301"/>
        <item x="544"/>
        <item x="1120"/>
        <item x="720"/>
        <item x="1198"/>
        <item x="893"/>
        <item x="513"/>
        <item x="886"/>
        <item x="489"/>
        <item x="215"/>
        <item x="20"/>
        <item x="134"/>
        <item x="326"/>
        <item x="131"/>
        <item x="761"/>
        <item x="769"/>
        <item x="472"/>
        <item x="465"/>
        <item x="66"/>
        <item x="331"/>
        <item x="696"/>
        <item x="498"/>
        <item x="1157"/>
        <item x="1000"/>
        <item x="929"/>
        <item x="711"/>
        <item x="412"/>
        <item x="881"/>
        <item x="525"/>
        <item x="712"/>
        <item x="806"/>
        <item x="588"/>
        <item x="741"/>
        <item x="393"/>
        <item x="1113"/>
        <item x="153"/>
        <item x="396"/>
        <item x="931"/>
        <item x="117"/>
        <item x="701"/>
        <item x="871"/>
        <item x="160"/>
        <item x="337"/>
        <item x="723"/>
        <item x="1196"/>
        <item x="1169"/>
        <item x="245"/>
        <item t="default"/>
      </items>
    </pivotField>
    <pivotField showAll="0"/>
    <pivotField showAll="0"/>
    <pivotField dataField="1" numFmtId="3" showAll="0"/>
  </pivotFields>
  <rowFields count="1">
    <field x="0"/>
  </rowFields>
  <rowItems count="12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streams" fld="3" baseField="0" baseItem="0" numFmtId="3"/>
    <dataField name="Contagem de Artist" fld="0" subtotal="count" baseField="0" baseItem="0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C04FC-0A4F-45B9-B386-45998F92521A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1:F965" firstHeaderRow="1" firstDataRow="1" firstDataCol="1"/>
  <pivotFields count="4">
    <pivotField showAll="0"/>
    <pivotField showAll="0"/>
    <pivotField axis="axisRow" showAll="0">
      <items count="964">
        <item x="502"/>
        <item x="222"/>
        <item x="511"/>
        <item x="523"/>
        <item x="383"/>
        <item x="572"/>
        <item x="218"/>
        <item x="517"/>
        <item x="533"/>
        <item x="925"/>
        <item x="766"/>
        <item x="747"/>
        <item x="430"/>
        <item x="646"/>
        <item x="414"/>
        <item x="938"/>
        <item x="931"/>
        <item x="752"/>
        <item x="693"/>
        <item x="549"/>
        <item x="136"/>
        <item x="401"/>
        <item x="619"/>
        <item x="388"/>
        <item x="96"/>
        <item x="424"/>
        <item x="334"/>
        <item x="303"/>
        <item x="812"/>
        <item x="501"/>
        <item x="396"/>
        <item x="590"/>
        <item x="466"/>
        <item x="99"/>
        <item x="327"/>
        <item x="694"/>
        <item x="563"/>
        <item x="780"/>
        <item x="429"/>
        <item x="326"/>
        <item x="179"/>
        <item x="814"/>
        <item x="269"/>
        <item x="597"/>
        <item x="321"/>
        <item x="801"/>
        <item x="125"/>
        <item x="373"/>
        <item x="11"/>
        <item x="242"/>
        <item x="842"/>
        <item x="130"/>
        <item x="854"/>
        <item x="166"/>
        <item x="755"/>
        <item x="507"/>
        <item x="488"/>
        <item x="34"/>
        <item x="109"/>
        <item x="268"/>
        <item x="584"/>
        <item x="398"/>
        <item x="741"/>
        <item x="114"/>
        <item x="479"/>
        <item x="749"/>
        <item x="565"/>
        <item x="783"/>
        <item x="578"/>
        <item x="599"/>
        <item x="207"/>
        <item x="758"/>
        <item x="941"/>
        <item x="447"/>
        <item x="371"/>
        <item x="142"/>
        <item x="797"/>
        <item x="819"/>
        <item x="120"/>
        <item x="709"/>
        <item x="873"/>
        <item x="43"/>
        <item x="177"/>
        <item x="934"/>
        <item x="92"/>
        <item x="143"/>
        <item x="306"/>
        <item x="921"/>
        <item x="521"/>
        <item x="28"/>
        <item x="1"/>
        <item x="904"/>
        <item x="589"/>
        <item x="247"/>
        <item x="72"/>
        <item x="790"/>
        <item x="48"/>
        <item x="525"/>
        <item x="955"/>
        <item x="75"/>
        <item x="869"/>
        <item x="778"/>
        <item x="566"/>
        <item x="884"/>
        <item x="349"/>
        <item x="441"/>
        <item x="609"/>
        <item x="372"/>
        <item x="317"/>
        <item x="667"/>
        <item x="308"/>
        <item x="60"/>
        <item x="270"/>
        <item x="822"/>
        <item x="17"/>
        <item x="19"/>
        <item x="403"/>
        <item x="386"/>
        <item x="942"/>
        <item x="928"/>
        <item x="824"/>
        <item x="538"/>
        <item x="848"/>
        <item x="946"/>
        <item x="640"/>
        <item x="122"/>
        <item x="299"/>
        <item x="593"/>
        <item x="190"/>
        <item x="397"/>
        <item x="91"/>
        <item x="339"/>
        <item x="178"/>
        <item x="508"/>
        <item x="774"/>
        <item x="707"/>
        <item x="89"/>
        <item x="864"/>
        <item x="41"/>
        <item x="56"/>
        <item x="745"/>
        <item x="601"/>
        <item x="285"/>
        <item x="610"/>
        <item x="452"/>
        <item x="191"/>
        <item x="596"/>
        <item x="471"/>
        <item x="124"/>
        <item x="788"/>
        <item x="216"/>
        <item x="901"/>
        <item x="415"/>
        <item x="887"/>
        <item x="894"/>
        <item x="722"/>
        <item x="655"/>
        <item x="953"/>
        <item x="189"/>
        <item x="175"/>
        <item x="263"/>
        <item x="675"/>
        <item x="799"/>
        <item x="439"/>
        <item x="418"/>
        <item x="485"/>
        <item x="426"/>
        <item x="736"/>
        <item x="16"/>
        <item x="911"/>
        <item x="192"/>
        <item x="46"/>
        <item x="914"/>
        <item x="626"/>
        <item x="739"/>
        <item x="51"/>
        <item x="252"/>
        <item x="49"/>
        <item x="267"/>
        <item x="271"/>
        <item x="83"/>
        <item x="393"/>
        <item x="713"/>
        <item x="727"/>
        <item x="79"/>
        <item x="71"/>
        <item x="215"/>
        <item x="876"/>
        <item x="846"/>
        <item x="527"/>
        <item x="592"/>
        <item x="156"/>
        <item x="710"/>
        <item x="251"/>
        <item x="50"/>
        <item x="273"/>
        <item x="276"/>
        <item x="723"/>
        <item x="3"/>
        <item x="420"/>
        <item x="684"/>
        <item x="157"/>
        <item x="82"/>
        <item x="351"/>
        <item x="135"/>
        <item x="645"/>
        <item x="240"/>
        <item x="699"/>
        <item x="260"/>
        <item x="830"/>
        <item x="666"/>
        <item x="428"/>
        <item x="781"/>
        <item x="22"/>
        <item x="357"/>
        <item x="548"/>
        <item x="791"/>
        <item x="4"/>
        <item x="8"/>
        <item x="492"/>
        <item x="562"/>
        <item x="885"/>
        <item x="705"/>
        <item x="665"/>
        <item x="63"/>
        <item x="94"/>
        <item x="412"/>
        <item x="374"/>
        <item x="545"/>
        <item x="304"/>
        <item x="839"/>
        <item x="103"/>
        <item x="58"/>
        <item x="917"/>
        <item x="635"/>
        <item x="836"/>
        <item x="852"/>
        <item x="458"/>
        <item x="18"/>
        <item x="879"/>
        <item x="564"/>
        <item x="209"/>
        <item x="214"/>
        <item x="70"/>
        <item x="390"/>
        <item x="658"/>
        <item x="677"/>
        <item x="25"/>
        <item x="518"/>
        <item x="121"/>
        <item x="771"/>
        <item x="919"/>
        <item x="140"/>
        <item x="278"/>
        <item x="858"/>
        <item x="937"/>
        <item x="499"/>
        <item x="702"/>
        <item x="637"/>
        <item x="698"/>
        <item x="246"/>
        <item x="555"/>
        <item x="78"/>
        <item x="782"/>
        <item x="6"/>
        <item x="358"/>
        <item x="33"/>
        <item x="145"/>
        <item x="250"/>
        <item x="367"/>
        <item x="898"/>
        <item x="794"/>
        <item x="380"/>
        <item x="57"/>
        <item x="76"/>
        <item x="899"/>
        <item x="832"/>
        <item x="618"/>
        <item x="547"/>
        <item x="194"/>
        <item x="152"/>
        <item x="465"/>
        <item x="575"/>
        <item x="680"/>
        <item x="676"/>
        <item x="138"/>
        <item x="315"/>
        <item x="544"/>
        <item x="86"/>
        <item x="835"/>
        <item x="631"/>
        <item x="348"/>
        <item x="585"/>
        <item x="817"/>
        <item x="825"/>
        <item x="163"/>
        <item x="762"/>
        <item x="595"/>
        <item x="863"/>
        <item x="365"/>
        <item x="347"/>
        <item x="779"/>
        <item x="594"/>
        <item x="80"/>
        <item x="199"/>
        <item x="551"/>
        <item x="116"/>
        <item x="457"/>
        <item x="888"/>
        <item x="550"/>
        <item x="913"/>
        <item x="808"/>
        <item x="227"/>
        <item x="113"/>
        <item x="31"/>
        <item x="287"/>
        <item x="837"/>
        <item x="691"/>
        <item x="909"/>
        <item x="728"/>
        <item x="770"/>
        <item x="87"/>
        <item x="605"/>
        <item x="659"/>
        <item x="305"/>
        <item x="805"/>
        <item x="893"/>
        <item x="611"/>
        <item x="701"/>
        <item x="153"/>
        <item x="123"/>
        <item x="205"/>
        <item x="84"/>
        <item x="636"/>
        <item x="900"/>
        <item x="484"/>
        <item x="261"/>
        <item x="213"/>
        <item x="446"/>
        <item x="182"/>
        <item x="413"/>
        <item x="880"/>
        <item x="947"/>
        <item x="712"/>
        <item x="342"/>
        <item x="102"/>
        <item x="910"/>
        <item x="681"/>
        <item x="960"/>
        <item x="742"/>
        <item x="212"/>
        <item x="683"/>
        <item x="462"/>
        <item x="381"/>
        <item x="309"/>
        <item x="320"/>
        <item x="929"/>
        <item x="258"/>
        <item x="726"/>
        <item x="343"/>
        <item x="417"/>
        <item x="208"/>
        <item x="483"/>
        <item x="423"/>
        <item x="489"/>
        <item x="540"/>
        <item x="945"/>
        <item x="881"/>
        <item x="671"/>
        <item x="133"/>
        <item x="286"/>
        <item x="802"/>
        <item x="226"/>
        <item x="851"/>
        <item x="924"/>
        <item x="670"/>
        <item x="225"/>
        <item x="591"/>
        <item x="379"/>
        <item x="773"/>
        <item x="933"/>
        <item x="809"/>
        <item x="330"/>
        <item x="827"/>
        <item x="201"/>
        <item x="761"/>
        <item x="460"/>
        <item x="690"/>
        <item x="476"/>
        <item x="68"/>
        <item x="52"/>
        <item x="798"/>
        <item x="85"/>
        <item x="32"/>
        <item x="948"/>
        <item x="297"/>
        <item x="10"/>
        <item x="870"/>
        <item x="9"/>
        <item x="463"/>
        <item x="195"/>
        <item x="892"/>
        <item x="419"/>
        <item x="654"/>
        <item x="101"/>
        <item x="472"/>
        <item x="916"/>
        <item x="552"/>
        <item x="172"/>
        <item x="841"/>
        <item x="504"/>
        <item x="662"/>
        <item x="26"/>
        <item x="743"/>
        <item x="843"/>
        <item x="735"/>
        <item x="90"/>
        <item x="310"/>
        <item x="577"/>
        <item x="27"/>
        <item x="871"/>
        <item x="642"/>
        <item x="55"/>
        <item x="823"/>
        <item x="875"/>
        <item x="573"/>
        <item x="711"/>
        <item x="364"/>
        <item x="408"/>
        <item x="689"/>
        <item x="35"/>
        <item x="253"/>
        <item x="679"/>
        <item x="7"/>
        <item x="229"/>
        <item x="359"/>
        <item x="891"/>
        <item x="940"/>
        <item x="714"/>
        <item x="238"/>
        <item x="333"/>
        <item x="237"/>
        <item x="98"/>
        <item x="206"/>
        <item x="183"/>
        <item x="106"/>
        <item x="375"/>
        <item x="341"/>
        <item x="434"/>
        <item x="583"/>
        <item x="674"/>
        <item x="491"/>
        <item x="104"/>
        <item x="813"/>
        <item x="557"/>
        <item x="117"/>
        <item x="630"/>
        <item x="603"/>
        <item x="571"/>
        <item x="221"/>
        <item x="450"/>
        <item x="753"/>
        <item x="672"/>
        <item x="792"/>
        <item x="185"/>
        <item x="369"/>
        <item x="437"/>
        <item x="553"/>
        <item x="77"/>
        <item x="621"/>
        <item x="616"/>
        <item x="411"/>
        <item x="650"/>
        <item x="724"/>
        <item x="818"/>
        <item x="387"/>
        <item x="410"/>
        <item x="849"/>
        <item x="895"/>
        <item x="872"/>
        <item x="648"/>
        <item x="638"/>
        <item x="262"/>
        <item x="918"/>
        <item x="775"/>
        <item x="763"/>
        <item x="461"/>
        <item x="598"/>
        <item x="88"/>
        <item x="382"/>
        <item x="651"/>
        <item x="569"/>
        <item x="878"/>
        <item x="958"/>
        <item x="857"/>
        <item x="661"/>
        <item x="800"/>
        <item x="257"/>
        <item x="546"/>
        <item x="926"/>
        <item x="847"/>
        <item x="939"/>
        <item x="604"/>
        <item x="627"/>
        <item x="385"/>
        <item x="607"/>
        <item x="716"/>
        <item x="97"/>
        <item x="506"/>
        <item x="503"/>
        <item x="588"/>
        <item x="481"/>
        <item x="866"/>
        <item x="67"/>
        <item x="959"/>
        <item x="804"/>
        <item x="155"/>
        <item x="431"/>
        <item x="389"/>
        <item x="313"/>
        <item x="473"/>
        <item x="59"/>
        <item x="45"/>
        <item x="137"/>
        <item x="746"/>
        <item x="69"/>
        <item x="436"/>
        <item x="127"/>
        <item x="148"/>
        <item x="744"/>
        <item x="332"/>
        <item x="765"/>
        <item x="692"/>
        <item x="732"/>
        <item x="37"/>
        <item x="295"/>
        <item x="700"/>
        <item x="816"/>
        <item x="409"/>
        <item x="245"/>
        <item x="524"/>
        <item x="353"/>
        <item x="128"/>
        <item x="314"/>
        <item x="628"/>
        <item x="789"/>
        <item x="328"/>
        <item x="868"/>
        <item x="126"/>
        <item x="115"/>
        <item x="300"/>
        <item x="392"/>
        <item x="243"/>
        <item x="400"/>
        <item x="673"/>
        <item x="534"/>
        <item x="164"/>
        <item x="826"/>
        <item x="537"/>
        <item x="834"/>
        <item x="167"/>
        <item x="769"/>
        <item x="232"/>
        <item x="957"/>
        <item x="433"/>
        <item x="298"/>
        <item x="927"/>
        <item x="95"/>
        <item x="468"/>
        <item x="950"/>
        <item x="539"/>
        <item x="750"/>
        <item x="14"/>
        <item x="641"/>
        <item x="159"/>
        <item x="890"/>
        <item x="772"/>
        <item x="542"/>
        <item x="64"/>
        <item x="132"/>
        <item x="454"/>
        <item x="217"/>
        <item x="368"/>
        <item x="202"/>
        <item x="498"/>
        <item x="559"/>
        <item x="265"/>
        <item x="316"/>
        <item x="531"/>
        <item x="696"/>
        <item x="519"/>
        <item x="776"/>
        <item x="576"/>
        <item x="422"/>
        <item x="663"/>
        <item x="129"/>
        <item x="515"/>
        <item x="186"/>
        <item x="402"/>
        <item x="20"/>
        <item x="147"/>
        <item x="264"/>
        <item x="581"/>
        <item x="820"/>
        <item x="301"/>
        <item x="796"/>
        <item x="451"/>
        <item x="526"/>
        <item x="623"/>
        <item x="370"/>
        <item x="224"/>
        <item x="883"/>
        <item x="134"/>
        <item x="687"/>
        <item x="855"/>
        <item x="962"/>
        <item x="840"/>
        <item x="512"/>
        <item x="5"/>
        <item x="719"/>
        <item x="908"/>
        <item x="233"/>
        <item x="187"/>
        <item x="467"/>
        <item x="455"/>
        <item x="954"/>
        <item x="560"/>
        <item x="949"/>
        <item x="335"/>
        <item x="731"/>
        <item x="198"/>
        <item x="760"/>
        <item x="248"/>
        <item x="861"/>
        <item x="490"/>
        <item x="643"/>
        <item x="169"/>
        <item x="425"/>
        <item x="360"/>
        <item x="108"/>
        <item x="406"/>
        <item x="844"/>
        <item x="806"/>
        <item x="230"/>
        <item x="204"/>
        <item x="930"/>
        <item x="480"/>
        <item x="614"/>
        <item x="810"/>
        <item x="24"/>
        <item x="404"/>
        <item x="759"/>
        <item x="36"/>
        <item x="318"/>
        <item x="236"/>
        <item x="275"/>
        <item x="459"/>
        <item x="586"/>
        <item x="340"/>
        <item x="579"/>
        <item x="815"/>
        <item x="606"/>
        <item x="445"/>
        <item x="795"/>
        <item x="541"/>
        <item x="54"/>
        <item x="435"/>
        <item x="482"/>
        <item x="556"/>
        <item x="141"/>
        <item x="0"/>
        <item x="660"/>
        <item x="495"/>
        <item x="647"/>
        <item x="513"/>
        <item x="751"/>
        <item x="845"/>
        <item x="453"/>
        <item x="821"/>
        <item x="935"/>
        <item x="427"/>
        <item x="906"/>
        <item x="516"/>
        <item x="231"/>
        <item x="644"/>
        <item x="535"/>
        <item x="150"/>
        <item x="203"/>
        <item x="196"/>
        <item x="530"/>
        <item x="344"/>
        <item x="717"/>
        <item x="470"/>
        <item x="602"/>
        <item x="615"/>
        <item x="111"/>
        <item x="266"/>
        <item x="13"/>
        <item x="139"/>
        <item x="682"/>
        <item x="838"/>
        <item x="288"/>
        <item x="697"/>
        <item x="807"/>
        <item x="256"/>
        <item x="922"/>
        <item x="494"/>
        <item x="395"/>
        <item x="629"/>
        <item x="42"/>
        <item x="290"/>
        <item x="355"/>
        <item x="220"/>
        <item x="363"/>
        <item x="522"/>
        <item x="361"/>
        <item x="886"/>
        <item x="356"/>
        <item x="234"/>
        <item x="448"/>
        <item x="514"/>
        <item x="444"/>
        <item x="951"/>
        <item x="932"/>
        <item x="652"/>
        <item x="920"/>
        <item x="536"/>
        <item x="337"/>
        <item x="280"/>
        <item x="211"/>
        <item x="668"/>
        <item x="500"/>
        <item x="329"/>
        <item x="146"/>
        <item x="497"/>
        <item x="664"/>
        <item x="73"/>
        <item x="283"/>
        <item x="277"/>
        <item x="493"/>
        <item x="793"/>
        <item x="850"/>
        <item x="416"/>
        <item x="649"/>
        <item x="532"/>
        <item x="228"/>
        <item x="554"/>
        <item x="160"/>
        <item x="570"/>
        <item x="738"/>
        <item x="907"/>
        <item x="168"/>
        <item x="319"/>
        <item x="529"/>
        <item x="170"/>
        <item x="296"/>
        <item x="833"/>
        <item x="244"/>
        <item x="322"/>
        <item x="350"/>
        <item x="432"/>
        <item x="421"/>
        <item x="65"/>
        <item x="105"/>
        <item x="47"/>
        <item x="715"/>
        <item x="474"/>
        <item x="29"/>
        <item x="720"/>
        <item x="786"/>
        <item x="756"/>
        <item x="325"/>
        <item x="30"/>
        <item x="442"/>
        <item x="384"/>
        <item x="302"/>
        <item x="292"/>
        <item x="399"/>
        <item x="528"/>
        <item x="754"/>
        <item x="912"/>
        <item x="487"/>
        <item x="811"/>
        <item x="241"/>
        <item x="632"/>
        <item x="149"/>
        <item x="634"/>
        <item x="235"/>
        <item x="678"/>
        <item x="620"/>
        <item x="477"/>
        <item x="443"/>
        <item x="184"/>
        <item x="144"/>
        <item x="520"/>
        <item x="294"/>
        <item x="118"/>
        <item x="831"/>
        <item x="74"/>
        <item x="936"/>
        <item x="561"/>
        <item x="23"/>
        <item x="582"/>
        <item x="764"/>
        <item x="704"/>
        <item x="896"/>
        <item x="768"/>
        <item x="703"/>
        <item x="567"/>
        <item x="274"/>
        <item x="158"/>
        <item x="956"/>
        <item x="475"/>
        <item x="161"/>
        <item x="162"/>
        <item x="193"/>
        <item x="867"/>
        <item x="176"/>
        <item x="338"/>
        <item x="730"/>
        <item x="377"/>
        <item x="803"/>
        <item x="12"/>
        <item x="608"/>
        <item x="706"/>
        <item x="923"/>
        <item x="685"/>
        <item x="324"/>
        <item x="568"/>
        <item x="633"/>
        <item x="39"/>
        <item x="210"/>
        <item x="729"/>
        <item x="639"/>
        <item x="725"/>
        <item x="293"/>
        <item x="100"/>
        <item x="282"/>
        <item x="587"/>
        <item x="131"/>
        <item x="733"/>
        <item x="617"/>
        <item x="38"/>
        <item x="289"/>
        <item x="181"/>
        <item x="391"/>
        <item x="405"/>
        <item x="853"/>
        <item x="180"/>
        <item x="239"/>
        <item x="721"/>
        <item x="174"/>
        <item x="915"/>
        <item x="718"/>
        <item x="510"/>
        <item x="874"/>
        <item x="865"/>
        <item x="509"/>
        <item x="580"/>
        <item x="574"/>
        <item x="61"/>
        <item x="708"/>
        <item x="688"/>
        <item x="44"/>
        <item x="154"/>
        <item x="354"/>
        <item x="345"/>
        <item x="376"/>
        <item x="323"/>
        <item x="352"/>
        <item x="669"/>
        <item x="877"/>
        <item x="197"/>
        <item x="165"/>
        <item x="40"/>
        <item x="21"/>
        <item x="62"/>
        <item x="249"/>
        <item x="624"/>
        <item x="961"/>
        <item x="828"/>
        <item x="2"/>
        <item x="737"/>
        <item x="93"/>
        <item x="787"/>
        <item x="188"/>
        <item x="284"/>
        <item x="81"/>
        <item x="362"/>
        <item x="440"/>
        <item x="272"/>
        <item x="223"/>
        <item x="378"/>
        <item x="259"/>
        <item x="882"/>
        <item x="740"/>
        <item x="695"/>
        <item x="952"/>
        <item x="336"/>
        <item x="613"/>
        <item x="312"/>
        <item x="151"/>
        <item x="15"/>
        <item x="107"/>
        <item x="902"/>
        <item x="757"/>
        <item x="291"/>
        <item x="66"/>
        <item x="496"/>
        <item x="173"/>
        <item x="777"/>
        <item x="897"/>
        <item x="656"/>
        <item x="255"/>
        <item x="734"/>
        <item x="438"/>
        <item x="407"/>
        <item x="254"/>
        <item x="331"/>
        <item x="612"/>
        <item x="346"/>
        <item x="200"/>
        <item x="119"/>
        <item x="53"/>
        <item x="219"/>
        <item x="622"/>
        <item x="784"/>
        <item x="279"/>
        <item x="943"/>
        <item x="281"/>
        <item x="748"/>
        <item x="889"/>
        <item x="449"/>
        <item x="456"/>
        <item x="944"/>
        <item x="110"/>
        <item x="653"/>
        <item x="112"/>
        <item x="860"/>
        <item x="505"/>
        <item x="785"/>
        <item x="829"/>
        <item x="856"/>
        <item x="905"/>
        <item x="600"/>
        <item x="311"/>
        <item x="558"/>
        <item x="657"/>
        <item x="307"/>
        <item x="171"/>
        <item x="366"/>
        <item x="478"/>
        <item x="394"/>
        <item x="862"/>
        <item x="486"/>
        <item x="543"/>
        <item x="464"/>
        <item x="767"/>
        <item x="686"/>
        <item x="625"/>
        <item x="469"/>
        <item x="903"/>
        <item x="859"/>
        <item t="default"/>
      </items>
    </pivotField>
    <pivotField dataField="1" numFmtId="3" showAll="0"/>
  </pivotFields>
  <rowFields count="1">
    <field x="2"/>
  </rowFields>
  <rowItems count="9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 t="grand">
      <x/>
    </i>
  </rowItems>
  <colItems count="1">
    <i/>
  </colItems>
  <dataFields count="1">
    <dataField name="Soma de streams" fld="3" baseField="0" baseItem="0" numFmtId="3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5BCB510-824C-4171-8489-737240B882E1}" autoFormatId="16" applyNumberFormats="0" applyBorderFormats="0" applyFontFormats="0" applyPatternFormats="0" applyAlignmentFormats="0" applyWidthHeightFormats="0">
  <queryTableRefresh nextId="20">
    <queryTableFields count="19">
      <queryTableField id="1" name="id" tableColumnId="1"/>
      <queryTableField id="2" name="artist_names" tableColumnId="2"/>
      <queryTableField id="3" name="track_name" tableColumnId="3"/>
      <queryTableField id="4" name="source" tableColumnId="4"/>
      <queryTableField id="5" name="key" tableColumnId="5"/>
      <queryTableField id="6" name="mode" tableColumnId="6"/>
      <queryTableField id="7" name="time_signature" tableColumnId="7"/>
      <queryTableField id="8" name="danceability" tableColumnId="8"/>
      <queryTableField id="9" name="energy" tableColumnId="9"/>
      <queryTableField id="10" name="speechiness" tableColumnId="10"/>
      <queryTableField id="11" name="acousticness" tableColumnId="11"/>
      <queryTableField id="12" name="instrumentalness" tableColumnId="12"/>
      <queryTableField id="13" name="liveness" tableColumnId="13"/>
      <queryTableField id="14" name="valence" tableColumnId="14"/>
      <queryTableField id="15" name="loudness" tableColumnId="15"/>
      <queryTableField id="16" name="tempo" tableColumnId="16"/>
      <queryTableField id="17" name="duration_ms" tableColumnId="17"/>
      <queryTableField id="18" name="weeks_on_chart" tableColumnId="18"/>
      <queryTableField id="19" name="streams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F99B85-1557-4710-B1E3-717AE330BB95}" name="spotify_top_songs_audio_features" displayName="spotify_top_songs_audio_features" ref="A1:S6514" tableType="queryTable" totalsRowShown="0">
  <autoFilter ref="A1:S6514" xr:uid="{21F99B85-1557-4710-B1E3-717AE330BB95}"/>
  <tableColumns count="19">
    <tableColumn id="1" xr3:uid="{AE3C9277-930D-4376-8B44-E3B5809A1072}" uniqueName="1" name="id" queryTableFieldId="1" dataDxfId="17"/>
    <tableColumn id="2" xr3:uid="{364AD4A8-5F89-4696-84EE-50969BC5EC8D}" uniqueName="2" name="artist_names" queryTableFieldId="2" dataDxfId="16"/>
    <tableColumn id="3" xr3:uid="{39CAD45D-02D6-4BC1-9966-677C6D428266}" uniqueName="3" name="track_name" queryTableFieldId="3" dataDxfId="15"/>
    <tableColumn id="4" xr3:uid="{EA418BC2-71FD-4B1B-8C95-EFBAC2EC2E85}" uniqueName="4" name="source" queryTableFieldId="4" dataDxfId="14"/>
    <tableColumn id="5" xr3:uid="{A0E02F49-5ADC-48D1-A1A9-C37C91B0C713}" uniqueName="5" name="key" queryTableFieldId="5" dataDxfId="13"/>
    <tableColumn id="6" xr3:uid="{E55318F9-E50E-4877-8408-869D27879F8D}" uniqueName="6" name="mode" queryTableFieldId="6" dataDxfId="12"/>
    <tableColumn id="7" xr3:uid="{3146F2A8-BDFB-4E73-9C5A-5774720439B1}" uniqueName="7" name="time_signature" queryTableFieldId="7" dataDxfId="11"/>
    <tableColumn id="8" xr3:uid="{B2847B50-2EA6-4A54-A575-C953F859D1F5}" uniqueName="8" name="danceability" queryTableFieldId="8"/>
    <tableColumn id="9" xr3:uid="{83005EB6-89B8-4B12-9560-B922B0CC888E}" uniqueName="9" name="energy" queryTableFieldId="9"/>
    <tableColumn id="10" xr3:uid="{7ADCFFBF-A87D-4F20-B11A-57654C940E5C}" uniqueName="10" name="speechiness" queryTableFieldId="10"/>
    <tableColumn id="11" xr3:uid="{1D337885-DCB3-4B01-AC1A-025BBAE02935}" uniqueName="11" name="acousticness" queryTableFieldId="11" dataDxfId="10"/>
    <tableColumn id="12" xr3:uid="{4EAD4927-FFF3-4414-B626-C969F7DB3756}" uniqueName="12" name="instrumentalness" queryTableFieldId="12"/>
    <tableColumn id="13" xr3:uid="{A72EFE5D-9B12-4D1A-AC36-558E00CD9A28}" uniqueName="13" name="liveness" queryTableFieldId="13"/>
    <tableColumn id="14" xr3:uid="{17C15BFD-9109-4770-B2DB-D641B8B9C2E1}" uniqueName="14" name="valence" queryTableFieldId="14"/>
    <tableColumn id="15" xr3:uid="{29EB63DC-4B2E-409E-AB47-FC90556C5F04}" uniqueName="15" name="loudness" queryTableFieldId="15"/>
    <tableColumn id="16" xr3:uid="{7729386A-EEB8-4606-89F7-EE1C091C36F0}" uniqueName="16" name="tempo" queryTableFieldId="16"/>
    <tableColumn id="17" xr3:uid="{CEBC4573-506B-43C8-AD19-97FBECB3B1FC}" uniqueName="17" name="duration_ms" queryTableFieldId="17"/>
    <tableColumn id="18" xr3:uid="{AB8A2DF1-4412-4BD5-80AA-77982E5E9FC6}" uniqueName="18" name="weeks_on_chart" queryTableFieldId="18"/>
    <tableColumn id="19" xr3:uid="{5CB22DF7-1223-4CCB-A92C-C635CDE55DAB}" uniqueName="19" name="streams" queryTableFieldId="19"/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8FADD1-9B5B-4D12-9EA4-BC7F0861B55C}" name="Tabela2" displayName="Tabela2" ref="U1:AB6514" totalsRowShown="0">
  <autoFilter ref="U1:AB6514" xr:uid="{AF8FADD1-9B5B-4D12-9EA4-BC7F0861B55C}"/>
  <tableColumns count="8">
    <tableColumn id="1" xr3:uid="{C6E1D89A-A0E9-43D4-95C2-F8DE6FD6D8AE}" name="Artist">
      <calculatedColumnFormula>IFERROR(LEFT(spotify_top_songs_audio_features[[#This Row],[artist_names]],SEARCH(",",spotify_top_songs_audio_features[[#This Row],[artist_names]])-1),spotify_top_songs_audio_features[[#This Row],[artist_names]])</calculatedColumnFormula>
    </tableColumn>
    <tableColumn id="2" xr3:uid="{DE4BDA60-92E7-4F01-B8A8-630C0ED7D1BC}" name="feat">
      <calculatedColumnFormula>IFERROR(MID(spotify_top_songs_audio_features[[#This Row],[artist_names]],SEARCH(",",spotify_top_songs_audio_features[[#This Row],[artist_names]])+2,99),"")</calculatedColumnFormula>
    </tableColumn>
    <tableColumn id="3" xr3:uid="{E9C17764-CB5F-49E0-9FCD-FC507C6BEF3C}" name="Records/Columbia" dataDxfId="9">
      <calculatedColumnFormula>spotify_top_songs_audio_features[[#This Row],[source]]</calculatedColumnFormula>
    </tableColumn>
    <tableColumn id="4" xr3:uid="{A6D6F344-DA56-44BF-A24A-A47A98D16E57}" name="streams" dataDxfId="8">
      <calculatedColumnFormula>spotify_top_songs_audio_features[[#This Row],[streams]]</calculatedColumnFormula>
    </tableColumn>
    <tableColumn id="5" xr3:uid="{8232F4AE-8B80-4258-9220-ED3DB2A4E5F4}" name="Feat2" dataDxfId="7">
      <calculatedColumnFormula>IF(Tabela2[[#This Row],[feat]]="","","Feat")</calculatedColumnFormula>
    </tableColumn>
    <tableColumn id="6" xr3:uid="{94C3C2E9-D516-4C5E-A1E0-EEE5AC36276D}" name="Duration" dataDxfId="6">
      <calculatedColumnFormula>CONCATENATE(INT(spotify_top_songs_audio_features[[#This Row],[duration_ms]]/(60*1000)),":",MOD(INT(spotify_top_songs_audio_features[[#This Row],[duration_ms]]/1000),60))</calculatedColumnFormula>
    </tableColumn>
    <tableColumn id="7" xr3:uid="{FCCFB388-5ECB-47BB-B8A0-986D9DDB4111}" name="key" dataDxfId="5">
      <calculatedColumnFormula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calculatedColumnFormula>
    </tableColumn>
    <tableColumn id="8" xr3:uid="{4F3DC2D7-83F4-4828-BF28-B571FB9E596E}" name="Music" dataDxfId="4">
      <calculatedColumnFormula>spotify_top_songs_audio_features[[#This Row],[track_name]]</calculatedColumnFormula>
    </tableColumn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D9594-8361-4EA9-AC50-6E7C65A9D7BE}">
  <sheetPr>
    <tabColor rgb="FF191414"/>
  </sheetPr>
  <dimension ref="A1:AB6514"/>
  <sheetViews>
    <sheetView showGridLines="0" topLeftCell="U1" zoomScale="70" zoomScaleNormal="70" workbookViewId="0">
      <selection activeCell="U2" sqref="U2"/>
    </sheetView>
  </sheetViews>
  <sheetFormatPr defaultRowHeight="15" x14ac:dyDescent="0.25"/>
  <cols>
    <col min="1" max="1" width="30.28515625" bestFit="1" customWidth="1"/>
    <col min="2" max="4" width="81.140625" bestFit="1" customWidth="1"/>
    <col min="5" max="5" width="6.7109375" bestFit="1" customWidth="1"/>
    <col min="6" max="6" width="8.42578125" bestFit="1" customWidth="1"/>
    <col min="7" max="7" width="16.85546875" bestFit="1" customWidth="1"/>
    <col min="8" max="8" width="14.140625" bestFit="1" customWidth="1"/>
    <col min="9" max="9" width="9.42578125" bestFit="1" customWidth="1"/>
    <col min="10" max="10" width="14.140625" bestFit="1" customWidth="1"/>
    <col min="11" max="11" width="14.42578125" bestFit="1" customWidth="1"/>
    <col min="12" max="12" width="18.85546875" bestFit="1" customWidth="1"/>
    <col min="13" max="13" width="10.5703125" bestFit="1" customWidth="1"/>
    <col min="14" max="14" width="10.140625" bestFit="1" customWidth="1"/>
    <col min="15" max="15" width="11.28515625" bestFit="1" customWidth="1"/>
    <col min="16" max="16" width="9.140625" bestFit="1" customWidth="1"/>
    <col min="17" max="17" width="14.42578125" bestFit="1" customWidth="1"/>
    <col min="18" max="18" width="17.85546875" bestFit="1" customWidth="1"/>
    <col min="19" max="19" width="15.140625" customWidth="1"/>
    <col min="21" max="21" width="43.7109375" bestFit="1" customWidth="1"/>
    <col min="22" max="22" width="96.28515625" bestFit="1" customWidth="1"/>
    <col min="23" max="23" width="116.42578125" bestFit="1" customWidth="1"/>
    <col min="24" max="24" width="14.42578125" style="1" customWidth="1"/>
    <col min="26" max="26" width="9.140625" style="17"/>
    <col min="28" max="28" width="131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U1" t="s">
        <v>17839</v>
      </c>
      <c r="V1" t="s">
        <v>17840</v>
      </c>
      <c r="W1" t="s">
        <v>2138</v>
      </c>
      <c r="X1" s="1" t="s">
        <v>18</v>
      </c>
      <c r="Y1" t="s">
        <v>18293</v>
      </c>
      <c r="Z1" s="17" t="s">
        <v>18294</v>
      </c>
      <c r="AA1" t="s">
        <v>4</v>
      </c>
      <c r="AB1" t="s">
        <v>18316</v>
      </c>
    </row>
    <row r="2" spans="1:28" x14ac:dyDescent="0.25">
      <c r="A2" t="s">
        <v>1837</v>
      </c>
      <c r="B2" t="s">
        <v>633</v>
      </c>
      <c r="C2" t="s">
        <v>1838</v>
      </c>
      <c r="D2" t="s">
        <v>48</v>
      </c>
      <c r="E2" t="s">
        <v>31</v>
      </c>
      <c r="F2" t="s">
        <v>24</v>
      </c>
      <c r="G2" t="s">
        <v>25</v>
      </c>
      <c r="H2">
        <v>514</v>
      </c>
      <c r="I2">
        <v>73</v>
      </c>
      <c r="J2">
        <v>598</v>
      </c>
      <c r="K2" t="s">
        <v>1839</v>
      </c>
      <c r="L2">
        <v>9.5399999999999999E-3</v>
      </c>
      <c r="M2">
        <v>897</v>
      </c>
      <c r="N2">
        <v>334</v>
      </c>
      <c r="O2">
        <v>-5934</v>
      </c>
      <c r="P2">
        <v>171005</v>
      </c>
      <c r="Q2">
        <v>200040</v>
      </c>
      <c r="R2">
        <v>224</v>
      </c>
      <c r="S2">
        <v>3528450184</v>
      </c>
      <c r="U2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" t="str">
        <f>IFERROR(MID(spotify_top_songs_audio_features[[#This Row],[artist_names]],SEARCH(",",spotify_top_songs_audio_features[[#This Row],[artist_names]])+2,99),"")</f>
        <v/>
      </c>
      <c r="W2" t="str">
        <f>spotify_top_songs_audio_features[[#This Row],[source]]</f>
        <v>Republic Records</v>
      </c>
      <c r="X2" s="1">
        <f>spotify_top_songs_audio_features[[#This Row],[streams]]</f>
        <v>3528450184</v>
      </c>
      <c r="Y2" t="str">
        <f>IF(Tabela2[[#This Row],[feat]]="","","Feat")</f>
        <v/>
      </c>
      <c r="Z2" s="17" t="str">
        <f>CONCATENATE(INT(spotify_top_songs_audio_features[[#This Row],[duration_ms]]/(60*1000)),":",MOD(INT(spotify_top_songs_audio_features[[#This Row],[duration_ms]]/1000),60))</f>
        <v>3:20</v>
      </c>
      <c r="AA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" t="str">
        <f>spotify_top_songs_audio_features[[#This Row],[track_name]]</f>
        <v>Blinding Lights</v>
      </c>
    </row>
    <row r="3" spans="1:28" x14ac:dyDescent="0.25">
      <c r="A3" t="s">
        <v>17552</v>
      </c>
      <c r="B3" t="s">
        <v>888</v>
      </c>
      <c r="C3" t="s">
        <v>17553</v>
      </c>
      <c r="D3" t="s">
        <v>436</v>
      </c>
      <c r="E3" t="s">
        <v>31</v>
      </c>
      <c r="F3" t="s">
        <v>32</v>
      </c>
      <c r="G3" t="s">
        <v>25</v>
      </c>
      <c r="H3">
        <v>825</v>
      </c>
      <c r="I3">
        <v>652</v>
      </c>
      <c r="J3">
        <v>802</v>
      </c>
      <c r="K3" t="s">
        <v>17554</v>
      </c>
      <c r="L3">
        <v>0</v>
      </c>
      <c r="M3">
        <v>931</v>
      </c>
      <c r="N3">
        <v>931</v>
      </c>
      <c r="O3">
        <v>-3183</v>
      </c>
      <c r="P3">
        <v>95977</v>
      </c>
      <c r="Q3">
        <v>233713</v>
      </c>
      <c r="R3">
        <v>333</v>
      </c>
      <c r="S3">
        <v>3509169565</v>
      </c>
      <c r="U3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3" t="str">
        <f>IFERROR(MID(spotify_top_songs_audio_features[[#This Row],[artist_names]],SEARCH(",",spotify_top_songs_audio_features[[#This Row],[artist_names]])+2,99),"")</f>
        <v/>
      </c>
      <c r="W3" t="str">
        <f>spotify_top_songs_audio_features[[#This Row],[source]]</f>
        <v>Atlantic Records UK</v>
      </c>
      <c r="X3" s="1">
        <f>spotify_top_songs_audio_features[[#This Row],[streams]]</f>
        <v>3509169565</v>
      </c>
      <c r="Y3" t="str">
        <f>IF(Tabela2[[#This Row],[feat]]="","","Feat")</f>
        <v/>
      </c>
      <c r="Z3" s="17" t="str">
        <f>CONCATENATE(INT(spotify_top_songs_audio_features[[#This Row],[duration_ms]]/(60*1000)),":",MOD(INT(spotify_top_songs_audio_features[[#This Row],[duration_ms]]/1000),60))</f>
        <v>3:53</v>
      </c>
      <c r="AA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" t="str">
        <f>spotify_top_songs_audio_features[[#This Row],[track_name]]</f>
        <v>Shape of You</v>
      </c>
    </row>
    <row r="4" spans="1:28" x14ac:dyDescent="0.25">
      <c r="A4" t="s">
        <v>17543</v>
      </c>
      <c r="B4" t="s">
        <v>7015</v>
      </c>
      <c r="C4" t="s">
        <v>7016</v>
      </c>
      <c r="D4" t="s">
        <v>1254</v>
      </c>
      <c r="E4" t="s">
        <v>31</v>
      </c>
      <c r="F4" t="s">
        <v>24</v>
      </c>
      <c r="G4" t="s">
        <v>25</v>
      </c>
      <c r="H4">
        <v>501</v>
      </c>
      <c r="I4">
        <v>405</v>
      </c>
      <c r="J4">
        <v>319</v>
      </c>
      <c r="K4" t="s">
        <v>7017</v>
      </c>
      <c r="L4">
        <v>0</v>
      </c>
      <c r="M4">
        <v>105</v>
      </c>
      <c r="N4">
        <v>446</v>
      </c>
      <c r="O4">
        <v>-5679</v>
      </c>
      <c r="P4">
        <v>109891</v>
      </c>
      <c r="Q4">
        <v>182161</v>
      </c>
      <c r="R4">
        <v>270</v>
      </c>
      <c r="S4">
        <v>3029241037</v>
      </c>
      <c r="U4" t="str">
        <f>IFERROR(LEFT(spotify_top_songs_audio_features[[#This Row],[artist_names]],SEARCH(",",spotify_top_songs_audio_features[[#This Row],[artist_names]])-1),spotify_top_songs_audio_features[[#This Row],[artist_names]])</f>
        <v>Lewis Capaldi</v>
      </c>
      <c r="V4" t="str">
        <f>IFERROR(MID(spotify_top_songs_audio_features[[#This Row],[artist_names]],SEARCH(",",spotify_top_songs_audio_features[[#This Row],[artist_names]])+2,99),"")</f>
        <v/>
      </c>
      <c r="W4" t="str">
        <f>spotify_top_songs_audio_features[[#This Row],[source]]</f>
        <v>Vertigo Berlin</v>
      </c>
      <c r="X4" s="1">
        <f>spotify_top_songs_audio_features[[#This Row],[streams]]</f>
        <v>3029241037</v>
      </c>
      <c r="Y4" t="str">
        <f>IF(Tabela2[[#This Row],[feat]]="","","Feat")</f>
        <v/>
      </c>
      <c r="Z4" s="17" t="str">
        <f>CONCATENATE(INT(spotify_top_songs_audio_features[[#This Row],[duration_ms]]/(60*1000)),":",MOD(INT(spotify_top_songs_audio_features[[#This Row],[duration_ms]]/1000),60))</f>
        <v>3:2</v>
      </c>
      <c r="AA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" t="str">
        <f>spotify_top_songs_audio_features[[#This Row],[track_name]]</f>
        <v>Someone You Loved</v>
      </c>
    </row>
    <row r="5" spans="1:28" x14ac:dyDescent="0.25">
      <c r="A5" t="s">
        <v>2942</v>
      </c>
      <c r="B5" t="s">
        <v>888</v>
      </c>
      <c r="C5" t="s">
        <v>2943</v>
      </c>
      <c r="D5" t="s">
        <v>436</v>
      </c>
      <c r="E5" t="s">
        <v>70</v>
      </c>
      <c r="F5" t="s">
        <v>24</v>
      </c>
      <c r="G5" t="s">
        <v>152</v>
      </c>
      <c r="H5">
        <v>599</v>
      </c>
      <c r="I5">
        <v>448</v>
      </c>
      <c r="J5">
        <v>232</v>
      </c>
      <c r="K5" t="s">
        <v>87</v>
      </c>
      <c r="L5">
        <v>0</v>
      </c>
      <c r="M5">
        <v>106</v>
      </c>
      <c r="N5">
        <v>168</v>
      </c>
      <c r="O5">
        <v>-6312</v>
      </c>
      <c r="P5">
        <v>9505</v>
      </c>
      <c r="Q5">
        <v>263400</v>
      </c>
      <c r="R5">
        <v>363</v>
      </c>
      <c r="S5">
        <v>2797600939</v>
      </c>
      <c r="U5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" t="str">
        <f>IFERROR(MID(spotify_top_songs_audio_features[[#This Row],[artist_names]],SEARCH(",",spotify_top_songs_audio_features[[#This Row],[artist_names]])+2,99),"")</f>
        <v/>
      </c>
      <c r="W5" t="str">
        <f>spotify_top_songs_audio_features[[#This Row],[source]]</f>
        <v>Atlantic Records UK</v>
      </c>
      <c r="X5" s="1">
        <f>spotify_top_songs_audio_features[[#This Row],[streams]]</f>
        <v>2797600939</v>
      </c>
      <c r="Y5" t="str">
        <f>IF(Tabela2[[#This Row],[feat]]="","","Feat")</f>
        <v/>
      </c>
      <c r="Z5" s="17" t="str">
        <f>CONCATENATE(INT(spotify_top_songs_audio_features[[#This Row],[duration_ms]]/(60*1000)),":",MOD(INT(spotify_top_songs_audio_features[[#This Row],[duration_ms]]/1000),60))</f>
        <v>4:23</v>
      </c>
      <c r="AA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" t="str">
        <f>spotify_top_songs_audio_features[[#This Row],[track_name]]</f>
        <v>Perfect</v>
      </c>
    </row>
    <row r="6" spans="1:28" x14ac:dyDescent="0.25">
      <c r="A6" t="s">
        <v>10836</v>
      </c>
      <c r="B6" t="s">
        <v>280</v>
      </c>
      <c r="C6" t="s">
        <v>10837</v>
      </c>
      <c r="D6" t="s">
        <v>282</v>
      </c>
      <c r="E6" t="s">
        <v>177</v>
      </c>
      <c r="F6" t="s">
        <v>32</v>
      </c>
      <c r="G6" t="s">
        <v>25</v>
      </c>
      <c r="H6">
        <v>52</v>
      </c>
      <c r="I6">
        <v>731</v>
      </c>
      <c r="J6">
        <v>557</v>
      </c>
      <c r="K6" t="s">
        <v>3210</v>
      </c>
      <c r="L6">
        <v>101</v>
      </c>
      <c r="M6">
        <v>311</v>
      </c>
      <c r="N6">
        <v>662</v>
      </c>
      <c r="O6">
        <v>-5338</v>
      </c>
      <c r="P6">
        <v>17393</v>
      </c>
      <c r="Q6">
        <v>167303</v>
      </c>
      <c r="R6">
        <v>102</v>
      </c>
      <c r="S6">
        <v>2580052047</v>
      </c>
      <c r="U6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6" t="str">
        <f>IFERROR(MID(spotify_top_songs_audio_features[[#This Row],[artist_names]],SEARCH(",",spotify_top_songs_audio_features[[#This Row],[artist_names]])+2,99),"")</f>
        <v/>
      </c>
      <c r="W6" t="str">
        <f>spotify_top_songs_audio_features[[#This Row],[source]]</f>
        <v>Columbia</v>
      </c>
      <c r="X6" s="1">
        <f>spotify_top_songs_audio_features[[#This Row],[streams]]</f>
        <v>2580052047</v>
      </c>
      <c r="Y6" t="str">
        <f>IF(Tabela2[[#This Row],[feat]]="","","Feat")</f>
        <v/>
      </c>
      <c r="Z6" s="17" t="str">
        <f>CONCATENATE(INT(spotify_top_songs_audio_features[[#This Row],[duration_ms]]/(60*1000)),":",MOD(INT(spotify_top_songs_audio_features[[#This Row],[duration_ms]]/1000),60))</f>
        <v>2:47</v>
      </c>
      <c r="AA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" t="str">
        <f>spotify_top_songs_audio_features[[#This Row],[track_name]]</f>
        <v>As It Was</v>
      </c>
    </row>
    <row r="7" spans="1:28" x14ac:dyDescent="0.25">
      <c r="A7" t="s">
        <v>2954</v>
      </c>
      <c r="B7" t="s">
        <v>2955</v>
      </c>
      <c r="C7" t="s">
        <v>2956</v>
      </c>
      <c r="D7" t="s">
        <v>372</v>
      </c>
      <c r="E7" t="s">
        <v>102</v>
      </c>
      <c r="F7" t="s">
        <v>32</v>
      </c>
      <c r="G7" t="s">
        <v>25</v>
      </c>
      <c r="H7">
        <v>351</v>
      </c>
      <c r="I7">
        <v>296</v>
      </c>
      <c r="J7">
        <v>333</v>
      </c>
      <c r="K7" t="s">
        <v>2932</v>
      </c>
      <c r="L7">
        <v>0</v>
      </c>
      <c r="M7">
        <v>95</v>
      </c>
      <c r="N7">
        <v>12</v>
      </c>
      <c r="O7">
        <v>-10109</v>
      </c>
      <c r="P7">
        <v>115284</v>
      </c>
      <c r="Q7">
        <v>200186</v>
      </c>
      <c r="R7">
        <v>308</v>
      </c>
      <c r="S7">
        <v>2417312282</v>
      </c>
      <c r="U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7" t="str">
        <f>IFERROR(MID(spotify_top_songs_audio_features[[#This Row],[artist_names]],SEARCH(",",spotify_top_songs_audio_features[[#This Row],[artist_names]])+2,99),"")</f>
        <v>Khalid</v>
      </c>
      <c r="W7" t="str">
        <f>spotify_top_songs_audio_features[[#This Row],[source]]</f>
        <v>Darkroom</v>
      </c>
      <c r="X7" s="1">
        <f>spotify_top_songs_audio_features[[#This Row],[streams]]</f>
        <v>2417312282</v>
      </c>
      <c r="Y7" t="str">
        <f>IF(Tabela2[[#This Row],[feat]]="","","Feat")</f>
        <v>Feat</v>
      </c>
      <c r="Z7" s="17" t="str">
        <f>CONCATENATE(INT(spotify_top_songs_audio_features[[#This Row],[duration_ms]]/(60*1000)),":",MOD(INT(spotify_top_songs_audio_features[[#This Row],[duration_ms]]/1000),60))</f>
        <v>3:20</v>
      </c>
      <c r="AA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" t="str">
        <f>spotify_top_songs_audio_features[[#This Row],[track_name]]</f>
        <v>lovely (with Khalid)</v>
      </c>
    </row>
    <row r="8" spans="1:28" x14ac:dyDescent="0.25">
      <c r="A8" t="s">
        <v>15348</v>
      </c>
      <c r="B8" t="s">
        <v>280</v>
      </c>
      <c r="C8" t="s">
        <v>4885</v>
      </c>
      <c r="D8" t="s">
        <v>282</v>
      </c>
      <c r="E8" t="s">
        <v>113</v>
      </c>
      <c r="F8" t="s">
        <v>24</v>
      </c>
      <c r="G8" t="s">
        <v>25</v>
      </c>
      <c r="H8">
        <v>548</v>
      </c>
      <c r="I8">
        <v>816</v>
      </c>
      <c r="J8">
        <v>465</v>
      </c>
      <c r="K8" t="s">
        <v>764</v>
      </c>
      <c r="L8">
        <v>0</v>
      </c>
      <c r="M8">
        <v>335</v>
      </c>
      <c r="N8">
        <v>557</v>
      </c>
      <c r="O8">
        <v>-4209</v>
      </c>
      <c r="P8">
        <v>9539</v>
      </c>
      <c r="Q8">
        <v>174000</v>
      </c>
      <c r="R8">
        <v>205</v>
      </c>
      <c r="S8">
        <v>2351753978</v>
      </c>
      <c r="U8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8" t="str">
        <f>IFERROR(MID(spotify_top_songs_audio_features[[#This Row],[artist_names]],SEARCH(",",spotify_top_songs_audio_features[[#This Row],[artist_names]])+2,99),"")</f>
        <v/>
      </c>
      <c r="W8" t="str">
        <f>spotify_top_songs_audio_features[[#This Row],[source]]</f>
        <v>Columbia</v>
      </c>
      <c r="X8" s="1">
        <f>spotify_top_songs_audio_features[[#This Row],[streams]]</f>
        <v>2351753978</v>
      </c>
      <c r="Y8" t="str">
        <f>IF(Tabela2[[#This Row],[feat]]="","","Feat")</f>
        <v/>
      </c>
      <c r="Z8" s="17" t="str">
        <f>CONCATENATE(INT(spotify_top_songs_audio_features[[#This Row],[duration_ms]]/(60*1000)),":",MOD(INT(spotify_top_songs_audio_features[[#This Row],[duration_ms]]/1000),60))</f>
        <v>2:54</v>
      </c>
      <c r="AA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" t="str">
        <f>spotify_top_songs_audio_features[[#This Row],[track_name]]</f>
        <v>Watermelon Sugar</v>
      </c>
    </row>
    <row r="9" spans="1:28" x14ac:dyDescent="0.25">
      <c r="A9" t="s">
        <v>193</v>
      </c>
      <c r="B9" t="s">
        <v>194</v>
      </c>
      <c r="C9" t="s">
        <v>195</v>
      </c>
      <c r="D9" t="s">
        <v>85</v>
      </c>
      <c r="E9" t="s">
        <v>86</v>
      </c>
      <c r="F9" t="s">
        <v>24</v>
      </c>
      <c r="G9" t="s">
        <v>25</v>
      </c>
      <c r="H9">
        <v>761</v>
      </c>
      <c r="I9">
        <v>525</v>
      </c>
      <c r="J9">
        <v>944</v>
      </c>
      <c r="K9" t="s">
        <v>196</v>
      </c>
      <c r="L9">
        <v>6.7000000000000002E-5</v>
      </c>
      <c r="M9">
        <v>921</v>
      </c>
      <c r="N9">
        <v>531</v>
      </c>
      <c r="O9">
        <v>-69</v>
      </c>
      <c r="P9">
        <v>8087</v>
      </c>
      <c r="Q9">
        <v>238805</v>
      </c>
      <c r="R9">
        <v>120</v>
      </c>
      <c r="S9">
        <v>2265473708</v>
      </c>
      <c r="U9" t="str">
        <f>IFERROR(LEFT(spotify_top_songs_audio_features[[#This Row],[artist_names]],SEARCH(",",spotify_top_songs_audio_features[[#This Row],[artist_names]])-1),spotify_top_songs_audio_features[[#This Row],[artist_names]])</f>
        <v>Glass Animals</v>
      </c>
      <c r="V9" t="str">
        <f>IFERROR(MID(spotify_top_songs_audio_features[[#This Row],[artist_names]],SEARCH(",",spotify_top_songs_audio_features[[#This Row],[artist_names]])+2,99),"")</f>
        <v/>
      </c>
      <c r="W9" t="str">
        <f>spotify_top_songs_audio_features[[#This Row],[source]]</f>
        <v>Polydor Records</v>
      </c>
      <c r="X9" s="1">
        <f>spotify_top_songs_audio_features[[#This Row],[streams]]</f>
        <v>2265473708</v>
      </c>
      <c r="Y9" t="str">
        <f>IF(Tabela2[[#This Row],[feat]]="","","Feat")</f>
        <v/>
      </c>
      <c r="Z9" s="17" t="str">
        <f>CONCATENATE(INT(spotify_top_songs_audio_features[[#This Row],[duration_ms]]/(60*1000)),":",MOD(INT(spotify_top_songs_audio_features[[#This Row],[duration_ms]]/1000),60))</f>
        <v>3:58</v>
      </c>
      <c r="AA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" t="str">
        <f>spotify_top_songs_audio_features[[#This Row],[track_name]]</f>
        <v>Heat Waves</v>
      </c>
    </row>
    <row r="10" spans="1:28" x14ac:dyDescent="0.25">
      <c r="A10" t="s">
        <v>5388</v>
      </c>
      <c r="B10" t="s">
        <v>5337</v>
      </c>
      <c r="C10" t="s">
        <v>5389</v>
      </c>
      <c r="D10" t="s">
        <v>756</v>
      </c>
      <c r="E10" t="s">
        <v>177</v>
      </c>
      <c r="F10" t="s">
        <v>32</v>
      </c>
      <c r="G10" t="s">
        <v>25</v>
      </c>
      <c r="H10">
        <v>826</v>
      </c>
      <c r="I10">
        <v>593</v>
      </c>
      <c r="J10">
        <v>976</v>
      </c>
      <c r="K10" t="s">
        <v>5390</v>
      </c>
      <c r="L10">
        <v>161</v>
      </c>
      <c r="M10">
        <v>17</v>
      </c>
      <c r="N10">
        <v>541</v>
      </c>
      <c r="O10">
        <v>-6401</v>
      </c>
      <c r="P10">
        <v>98083</v>
      </c>
      <c r="Q10">
        <v>209755</v>
      </c>
      <c r="R10">
        <v>104</v>
      </c>
      <c r="S10">
        <v>2250351787</v>
      </c>
      <c r="U10" t="str">
        <f>IFERROR(LEFT(spotify_top_songs_audio_features[[#This Row],[artist_names]],SEARCH(",",spotify_top_songs_audio_features[[#This Row],[artist_names]])-1),spotify_top_songs_audio_features[[#This Row],[artist_names]])</f>
        <v>Tones And I</v>
      </c>
      <c r="V10" t="str">
        <f>IFERROR(MID(spotify_top_songs_audio_features[[#This Row],[artist_names]],SEARCH(",",spotify_top_songs_audio_features[[#This Row],[artist_names]])+2,99),"")</f>
        <v/>
      </c>
      <c r="W10" t="str">
        <f>spotify_top_songs_audio_features[[#This Row],[source]]</f>
        <v>Elektra (NEK)</v>
      </c>
      <c r="X10" s="1">
        <f>spotify_top_songs_audio_features[[#This Row],[streams]]</f>
        <v>2250351787</v>
      </c>
      <c r="Y10" t="str">
        <f>IF(Tabela2[[#This Row],[feat]]="","","Feat")</f>
        <v/>
      </c>
      <c r="Z10" s="17" t="str">
        <f>CONCATENATE(INT(spotify_top_songs_audio_features[[#This Row],[duration_ms]]/(60*1000)),":",MOD(INT(spotify_top_songs_audio_features[[#This Row],[duration_ms]]/1000),60))</f>
        <v>3:29</v>
      </c>
      <c r="AA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0" t="str">
        <f>spotify_top_songs_audio_features[[#This Row],[track_name]]</f>
        <v>Dance Monkey</v>
      </c>
    </row>
    <row r="11" spans="1:28" x14ac:dyDescent="0.25">
      <c r="A11" t="s">
        <v>13371</v>
      </c>
      <c r="B11" t="s">
        <v>12747</v>
      </c>
      <c r="C11" t="s">
        <v>12748</v>
      </c>
      <c r="D11" t="s">
        <v>282</v>
      </c>
      <c r="E11" t="s">
        <v>31</v>
      </c>
      <c r="F11" t="s">
        <v>24</v>
      </c>
      <c r="G11" t="s">
        <v>25</v>
      </c>
      <c r="H11">
        <v>591</v>
      </c>
      <c r="I11">
        <v>764</v>
      </c>
      <c r="J11">
        <v>483</v>
      </c>
      <c r="K11" t="s">
        <v>3386</v>
      </c>
      <c r="L11">
        <v>0</v>
      </c>
      <c r="M11">
        <v>103</v>
      </c>
      <c r="N11">
        <v>478</v>
      </c>
      <c r="O11">
        <v>-5484</v>
      </c>
      <c r="P11">
        <v>169928</v>
      </c>
      <c r="Q11">
        <v>141806</v>
      </c>
      <c r="R11">
        <v>80</v>
      </c>
      <c r="S11">
        <v>2168948336</v>
      </c>
      <c r="U11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11" t="str">
        <f>IFERROR(MID(spotify_top_songs_audio_features[[#This Row],[artist_names]],SEARCH(",",spotify_top_songs_audio_features[[#This Row],[artist_names]])+2,99),"")</f>
        <v>Justin Bieber</v>
      </c>
      <c r="W11" t="str">
        <f>spotify_top_songs_audio_features[[#This Row],[source]]</f>
        <v>Columbia</v>
      </c>
      <c r="X11" s="1">
        <f>spotify_top_songs_audio_features[[#This Row],[streams]]</f>
        <v>2168948336</v>
      </c>
      <c r="Y11" t="str">
        <f>IF(Tabela2[[#This Row],[feat]]="","","Feat")</f>
        <v>Feat</v>
      </c>
      <c r="Z11" s="17" t="str">
        <f>CONCATENATE(INT(spotify_top_songs_audio_features[[#This Row],[duration_ms]]/(60*1000)),":",MOD(INT(spotify_top_songs_audio_features[[#This Row],[duration_ms]]/1000),60))</f>
        <v>2:21</v>
      </c>
      <c r="AA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" t="str">
        <f>spotify_top_songs_audio_features[[#This Row],[track_name]]</f>
        <v>STAY (with Justin Bieber)</v>
      </c>
    </row>
    <row r="12" spans="1:28" x14ac:dyDescent="0.25">
      <c r="A12" t="s">
        <v>2742</v>
      </c>
      <c r="B12" t="s">
        <v>793</v>
      </c>
      <c r="C12" t="s">
        <v>794</v>
      </c>
      <c r="D12" t="s">
        <v>795</v>
      </c>
      <c r="E12" t="s">
        <v>97</v>
      </c>
      <c r="F12" t="s">
        <v>32</v>
      </c>
      <c r="G12" t="s">
        <v>25</v>
      </c>
      <c r="H12">
        <v>776</v>
      </c>
      <c r="I12">
        <v>78</v>
      </c>
      <c r="J12">
        <v>128</v>
      </c>
      <c r="K12" t="s">
        <v>2204</v>
      </c>
      <c r="L12">
        <v>0</v>
      </c>
      <c r="M12">
        <v>81</v>
      </c>
      <c r="N12">
        <v>666</v>
      </c>
      <c r="O12">
        <v>-4374</v>
      </c>
      <c r="P12">
        <v>124949</v>
      </c>
      <c r="Q12">
        <v>204347</v>
      </c>
      <c r="R12">
        <v>367</v>
      </c>
      <c r="S12">
        <v>2120386471</v>
      </c>
      <c r="U12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12" t="str">
        <f>IFERROR(MID(spotify_top_songs_audio_features[[#This Row],[artist_names]],SEARCH(",",spotify_top_songs_audio_features[[#This Row],[artist_names]])+2,99),"")</f>
        <v/>
      </c>
      <c r="W12" t="str">
        <f>spotify_top_songs_audio_features[[#This Row],[source]]</f>
        <v>Kid Ina Korner / Interscope</v>
      </c>
      <c r="X12" s="1">
        <f>spotify_top_songs_audio_features[[#This Row],[streams]]</f>
        <v>2120386471</v>
      </c>
      <c r="Y12" t="str">
        <f>IF(Tabela2[[#This Row],[feat]]="","","Feat")</f>
        <v/>
      </c>
      <c r="Z12" s="17" t="str">
        <f>CONCATENATE(INT(spotify_top_songs_audio_features[[#This Row],[duration_ms]]/(60*1000)),":",MOD(INT(spotify_top_songs_audio_features[[#This Row],[duration_ms]]/1000),60))</f>
        <v>3:24</v>
      </c>
      <c r="AA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2" t="str">
        <f>spotify_top_songs_audio_features[[#This Row],[track_name]]</f>
        <v>Believer</v>
      </c>
    </row>
    <row r="13" spans="1:28" x14ac:dyDescent="0.25">
      <c r="A13" t="s">
        <v>6900</v>
      </c>
      <c r="B13" t="s">
        <v>6648</v>
      </c>
      <c r="C13" t="s">
        <v>6901</v>
      </c>
      <c r="D13" t="s">
        <v>282</v>
      </c>
      <c r="E13" t="s">
        <v>97</v>
      </c>
      <c r="F13" t="s">
        <v>24</v>
      </c>
      <c r="G13" t="s">
        <v>25</v>
      </c>
      <c r="H13">
        <v>612</v>
      </c>
      <c r="I13">
        <v>807</v>
      </c>
      <c r="J13">
        <v>336</v>
      </c>
      <c r="K13" t="s">
        <v>6902</v>
      </c>
      <c r="L13">
        <v>177</v>
      </c>
      <c r="M13">
        <v>101</v>
      </c>
      <c r="N13">
        <v>398</v>
      </c>
      <c r="O13">
        <v>-281</v>
      </c>
      <c r="P13">
        <v>124053</v>
      </c>
      <c r="Q13">
        <v>240400</v>
      </c>
      <c r="R13">
        <v>185</v>
      </c>
      <c r="S13">
        <v>2095120431</v>
      </c>
      <c r="U13" t="str">
        <f>IFERROR(LEFT(spotify_top_songs_audio_features[[#This Row],[artist_names]],SEARCH(",",spotify_top_songs_audio_features[[#This Row],[artist_names]])-1),spotify_top_songs_audio_features[[#This Row],[artist_names]])</f>
        <v>The Neighbourhood</v>
      </c>
      <c r="V13" t="str">
        <f>IFERROR(MID(spotify_top_songs_audio_features[[#This Row],[artist_names]],SEARCH(",",spotify_top_songs_audio_features[[#This Row],[artist_names]])+2,99),"")</f>
        <v/>
      </c>
      <c r="W13" t="str">
        <f>spotify_top_songs_audio_features[[#This Row],[source]]</f>
        <v>Columbia</v>
      </c>
      <c r="X13" s="1">
        <f>spotify_top_songs_audio_features[[#This Row],[streams]]</f>
        <v>2095120431</v>
      </c>
      <c r="Y13" t="str">
        <f>IF(Tabela2[[#This Row],[feat]]="","","Feat")</f>
        <v/>
      </c>
      <c r="Z13" s="17" t="str">
        <f>CONCATENATE(INT(spotify_top_songs_audio_features[[#This Row],[duration_ms]]/(60*1000)),":",MOD(INT(spotify_top_songs_audio_features[[#This Row],[duration_ms]]/1000),60))</f>
        <v>4:0</v>
      </c>
      <c r="AA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3" t="str">
        <f>spotify_top_songs_audio_features[[#This Row],[track_name]]</f>
        <v>Sweater Weather</v>
      </c>
    </row>
    <row r="14" spans="1:28" x14ac:dyDescent="0.25">
      <c r="A14" t="s">
        <v>1602</v>
      </c>
      <c r="B14" t="s">
        <v>1603</v>
      </c>
      <c r="C14" t="s">
        <v>1604</v>
      </c>
      <c r="D14" t="s">
        <v>48</v>
      </c>
      <c r="E14" t="s">
        <v>142</v>
      </c>
      <c r="F14" t="s">
        <v>24</v>
      </c>
      <c r="G14" t="s">
        <v>25</v>
      </c>
      <c r="H14">
        <v>755</v>
      </c>
      <c r="I14">
        <v>522</v>
      </c>
      <c r="J14">
        <v>575</v>
      </c>
      <c r="K14" t="s">
        <v>1605</v>
      </c>
      <c r="L14">
        <v>0</v>
      </c>
      <c r="M14">
        <v>685</v>
      </c>
      <c r="N14">
        <v>925</v>
      </c>
      <c r="O14">
        <v>-4368</v>
      </c>
      <c r="P14">
        <v>8996</v>
      </c>
      <c r="Q14">
        <v>157560</v>
      </c>
      <c r="R14">
        <v>275</v>
      </c>
      <c r="S14">
        <v>2063374994</v>
      </c>
      <c r="U14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4" t="str">
        <f>IFERROR(MID(spotify_top_songs_audio_features[[#This Row],[artist_names]],SEARCH(",",spotify_top_songs_audio_features[[#This Row],[artist_names]])+2,99),"")</f>
        <v>Swae Lee</v>
      </c>
      <c r="W14" t="str">
        <f>spotify_top_songs_audio_features[[#This Row],[source]]</f>
        <v>Republic Records</v>
      </c>
      <c r="X14" s="1">
        <f>spotify_top_songs_audio_features[[#This Row],[streams]]</f>
        <v>2063374994</v>
      </c>
      <c r="Y14" t="str">
        <f>IF(Tabela2[[#This Row],[feat]]="","","Feat")</f>
        <v>Feat</v>
      </c>
      <c r="Z14" s="17" t="str">
        <f>CONCATENATE(INT(spotify_top_songs_audio_features[[#This Row],[duration_ms]]/(60*1000)),":",MOD(INT(spotify_top_songs_audio_features[[#This Row],[duration_ms]]/1000),60))</f>
        <v>2:37</v>
      </c>
      <c r="AA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4" t="str">
        <f>spotify_top_songs_audio_features[[#This Row],[track_name]]</f>
        <v>Sunflower - Spider-Man: Into the Spider-Verse</v>
      </c>
    </row>
    <row r="15" spans="1:28" x14ac:dyDescent="0.25">
      <c r="A15" t="s">
        <v>14289</v>
      </c>
      <c r="B15" t="s">
        <v>1834</v>
      </c>
      <c r="C15" t="s">
        <v>14290</v>
      </c>
      <c r="D15" t="s">
        <v>282</v>
      </c>
      <c r="E15" t="s">
        <v>97</v>
      </c>
      <c r="F15" t="s">
        <v>24</v>
      </c>
      <c r="G15" t="s">
        <v>25</v>
      </c>
      <c r="H15">
        <v>358</v>
      </c>
      <c r="I15">
        <v>557</v>
      </c>
      <c r="J15">
        <v>59</v>
      </c>
      <c r="K15" t="s">
        <v>12582</v>
      </c>
      <c r="L15">
        <v>0</v>
      </c>
      <c r="M15">
        <v>902</v>
      </c>
      <c r="N15">
        <v>494</v>
      </c>
      <c r="O15">
        <v>-7398</v>
      </c>
      <c r="P15">
        <v>85043</v>
      </c>
      <c r="Q15">
        <v>211467</v>
      </c>
      <c r="R15">
        <v>297</v>
      </c>
      <c r="S15">
        <v>1959283644</v>
      </c>
      <c r="U15" t="str">
        <f>IFERROR(LEFT(spotify_top_songs_audio_features[[#This Row],[artist_names]],SEARCH(",",spotify_top_songs_audio_features[[#This Row],[artist_names]])-1),spotify_top_songs_audio_features[[#This Row],[artist_names]])</f>
        <v>James Arthur</v>
      </c>
      <c r="V15" t="str">
        <f>IFERROR(MID(spotify_top_songs_audio_features[[#This Row],[artist_names]],SEARCH(",",spotify_top_songs_audio_features[[#This Row],[artist_names]])+2,99),"")</f>
        <v/>
      </c>
      <c r="W15" t="str">
        <f>spotify_top_songs_audio_features[[#This Row],[source]]</f>
        <v>Columbia</v>
      </c>
      <c r="X15" s="1">
        <f>spotify_top_songs_audio_features[[#This Row],[streams]]</f>
        <v>1959283644</v>
      </c>
      <c r="Y15" t="str">
        <f>IF(Tabela2[[#This Row],[feat]]="","","Feat")</f>
        <v/>
      </c>
      <c r="Z15" s="17" t="str">
        <f>CONCATENATE(INT(spotify_top_songs_audio_features[[#This Row],[duration_ms]]/(60*1000)),":",MOD(INT(spotify_top_songs_audio_features[[#This Row],[duration_ms]]/1000),60))</f>
        <v>3:31</v>
      </c>
      <c r="AA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" t="str">
        <f>spotify_top_songs_audio_features[[#This Row],[track_name]]</f>
        <v>Say You Won't Let Go</v>
      </c>
    </row>
    <row r="16" spans="1:28" x14ac:dyDescent="0.25">
      <c r="A16" t="s">
        <v>6449</v>
      </c>
      <c r="B16" t="s">
        <v>307</v>
      </c>
      <c r="C16" t="s">
        <v>6450</v>
      </c>
      <c r="D16" t="s">
        <v>309</v>
      </c>
      <c r="E16" t="s">
        <v>23</v>
      </c>
      <c r="F16" t="s">
        <v>24</v>
      </c>
      <c r="G16" t="s">
        <v>25</v>
      </c>
      <c r="H16">
        <v>701</v>
      </c>
      <c r="I16">
        <v>425</v>
      </c>
      <c r="J16">
        <v>375</v>
      </c>
      <c r="K16" t="s">
        <v>2343</v>
      </c>
      <c r="L16">
        <v>13</v>
      </c>
      <c r="M16">
        <v>1</v>
      </c>
      <c r="N16">
        <v>562</v>
      </c>
      <c r="O16">
        <v>-10965</v>
      </c>
      <c r="P16">
        <v>135128</v>
      </c>
      <c r="Q16">
        <v>194088</v>
      </c>
      <c r="R16">
        <v>135</v>
      </c>
      <c r="S16">
        <v>1900912195</v>
      </c>
      <c r="U16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6" t="str">
        <f>IFERROR(MID(spotify_top_songs_audio_features[[#This Row],[artist_names]],SEARCH(",",spotify_top_songs_audio_features[[#This Row],[artist_names]])+2,99),"")</f>
        <v/>
      </c>
      <c r="W16" t="str">
        <f>spotify_top_songs_audio_features[[#This Row],[source]]</f>
        <v>Darkroom/Interscope Records</v>
      </c>
      <c r="X16" s="1">
        <f>spotify_top_songs_audio_features[[#This Row],[streams]]</f>
        <v>1900912195</v>
      </c>
      <c r="Y16" t="str">
        <f>IF(Tabela2[[#This Row],[feat]]="","","Feat")</f>
        <v/>
      </c>
      <c r="Z16" s="17" t="str">
        <f>CONCATENATE(INT(spotify_top_songs_audio_features[[#This Row],[duration_ms]]/(60*1000)),":",MOD(INT(spotify_top_songs_audio_features[[#This Row],[duration_ms]]/1000),60))</f>
        <v>3:14</v>
      </c>
      <c r="AA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" t="str">
        <f>spotify_top_songs_audio_features[[#This Row],[track_name]]</f>
        <v>bad guy</v>
      </c>
    </row>
    <row r="17" spans="1:28" x14ac:dyDescent="0.25">
      <c r="A17" t="s">
        <v>5801</v>
      </c>
      <c r="B17" t="s">
        <v>439</v>
      </c>
      <c r="C17" t="s">
        <v>5802</v>
      </c>
      <c r="D17" t="s">
        <v>48</v>
      </c>
      <c r="E17" t="s">
        <v>113</v>
      </c>
      <c r="F17" t="s">
        <v>24</v>
      </c>
      <c r="G17" t="s">
        <v>25</v>
      </c>
      <c r="H17">
        <v>695</v>
      </c>
      <c r="I17">
        <v>762</v>
      </c>
      <c r="J17">
        <v>395</v>
      </c>
      <c r="K17" t="s">
        <v>5757</v>
      </c>
      <c r="L17">
        <v>244</v>
      </c>
      <c r="M17">
        <v>863</v>
      </c>
      <c r="N17">
        <v>553</v>
      </c>
      <c r="O17">
        <v>-3497</v>
      </c>
      <c r="P17">
        <v>120042</v>
      </c>
      <c r="Q17">
        <v>215280</v>
      </c>
      <c r="R17">
        <v>171</v>
      </c>
      <c r="S17">
        <v>1835517061</v>
      </c>
      <c r="U17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7" t="str">
        <f>IFERROR(MID(spotify_top_songs_audio_features[[#This Row],[artist_names]],SEARCH(",",spotify_top_songs_audio_features[[#This Row],[artist_names]])+2,99),"")</f>
        <v/>
      </c>
      <c r="W17" t="str">
        <f>spotify_top_songs_audio_features[[#This Row],[source]]</f>
        <v>Republic Records</v>
      </c>
      <c r="X17" s="1">
        <f>spotify_top_songs_audio_features[[#This Row],[streams]]</f>
        <v>1835517061</v>
      </c>
      <c r="Y17" t="str">
        <f>IF(Tabela2[[#This Row],[feat]]="","","Feat")</f>
        <v/>
      </c>
      <c r="Z17" s="17" t="str">
        <f>CONCATENATE(INT(spotify_top_songs_audio_features[[#This Row],[duration_ms]]/(60*1000)),":",MOD(INT(spotify_top_songs_audio_features[[#This Row],[duration_ms]]/1000),60))</f>
        <v>3:35</v>
      </c>
      <c r="AA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" t="str">
        <f>spotify_top_songs_audio_features[[#This Row],[track_name]]</f>
        <v>Circles</v>
      </c>
    </row>
    <row r="18" spans="1:28" x14ac:dyDescent="0.25">
      <c r="A18" t="s">
        <v>17325</v>
      </c>
      <c r="B18" t="s">
        <v>17326</v>
      </c>
      <c r="C18" t="s">
        <v>17327</v>
      </c>
      <c r="D18" t="s">
        <v>17328</v>
      </c>
      <c r="E18" t="s">
        <v>102</v>
      </c>
      <c r="F18" t="s">
        <v>32</v>
      </c>
      <c r="G18" t="s">
        <v>25</v>
      </c>
      <c r="H18">
        <v>442</v>
      </c>
      <c r="I18">
        <v>538</v>
      </c>
      <c r="J18">
        <v>451</v>
      </c>
      <c r="K18" t="s">
        <v>17329</v>
      </c>
      <c r="L18">
        <v>2.9499999999999999E-3</v>
      </c>
      <c r="M18">
        <v>9</v>
      </c>
      <c r="N18">
        <v>139</v>
      </c>
      <c r="O18">
        <v>-855</v>
      </c>
      <c r="P18">
        <v>122758</v>
      </c>
      <c r="Q18">
        <v>244360</v>
      </c>
      <c r="R18">
        <v>153</v>
      </c>
      <c r="S18">
        <v>1834703368</v>
      </c>
      <c r="U18" t="str">
        <f>IFERROR(LEFT(spotify_top_songs_audio_features[[#This Row],[artist_names]],SEARCH(",",spotify_top_songs_audio_features[[#This Row],[artist_names]])-1),spotify_top_songs_audio_features[[#This Row],[artist_names]])</f>
        <v>Tom Odell</v>
      </c>
      <c r="V18" t="str">
        <f>IFERROR(MID(spotify_top_songs_audio_features[[#This Row],[artist_names]],SEARCH(",",spotify_top_songs_audio_features[[#This Row],[artist_names]])+2,99),"")</f>
        <v/>
      </c>
      <c r="W18" t="str">
        <f>spotify_top_songs_audio_features[[#This Row],[source]]</f>
        <v>ITNO/Columbia</v>
      </c>
      <c r="X18" s="1">
        <f>spotify_top_songs_audio_features[[#This Row],[streams]]</f>
        <v>1834703368</v>
      </c>
      <c r="Y18" t="str">
        <f>IF(Tabela2[[#This Row],[feat]]="","","Feat")</f>
        <v/>
      </c>
      <c r="Z18" s="17" t="str">
        <f>CONCATENATE(INT(spotify_top_songs_audio_features[[#This Row],[duration_ms]]/(60*1000)),":",MOD(INT(spotify_top_songs_audio_features[[#This Row],[duration_ms]]/1000),60))</f>
        <v>4:4</v>
      </c>
      <c r="AA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8" t="str">
        <f>spotify_top_songs_audio_features[[#This Row],[track_name]]</f>
        <v>Another Love</v>
      </c>
    </row>
    <row r="19" spans="1:28" x14ac:dyDescent="0.25">
      <c r="A19" t="s">
        <v>16157</v>
      </c>
      <c r="B19" t="s">
        <v>1691</v>
      </c>
      <c r="C19" t="s">
        <v>1692</v>
      </c>
      <c r="D19" t="s">
        <v>37</v>
      </c>
      <c r="E19" t="s">
        <v>43</v>
      </c>
      <c r="F19" t="s">
        <v>32</v>
      </c>
      <c r="G19" t="s">
        <v>25</v>
      </c>
      <c r="H19">
        <v>759</v>
      </c>
      <c r="I19">
        <v>548</v>
      </c>
      <c r="J19">
        <v>29</v>
      </c>
      <c r="K19" t="s">
        <v>8466</v>
      </c>
      <c r="L19">
        <v>0</v>
      </c>
      <c r="M19">
        <v>828</v>
      </c>
      <c r="N19">
        <v>749</v>
      </c>
      <c r="O19">
        <v>-6049</v>
      </c>
      <c r="P19">
        <v>116967</v>
      </c>
      <c r="Q19">
        <v>190800</v>
      </c>
      <c r="R19">
        <v>146</v>
      </c>
      <c r="S19">
        <v>1754313045</v>
      </c>
      <c r="U19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19" t="str">
        <f>IFERROR(MID(spotify_top_songs_audio_features[[#This Row],[artist_names]],SEARCH(",",spotify_top_songs_audio_features[[#This Row],[artist_names]])+2,99),"")</f>
        <v>Camila Cabello</v>
      </c>
      <c r="W19" t="str">
        <f>spotify_top_songs_audio_features[[#This Row],[source]]</f>
        <v>Island Records</v>
      </c>
      <c r="X19" s="1">
        <f>spotify_top_songs_audio_features[[#This Row],[streams]]</f>
        <v>1754313045</v>
      </c>
      <c r="Y19" t="str">
        <f>IF(Tabela2[[#This Row],[feat]]="","","Feat")</f>
        <v>Feat</v>
      </c>
      <c r="Z19" s="17" t="str">
        <f>CONCATENATE(INT(spotify_top_songs_audio_features[[#This Row],[duration_ms]]/(60*1000)),":",MOD(INT(spotify_top_songs_audio_features[[#This Row],[duration_ms]]/1000),60))</f>
        <v>3:10</v>
      </c>
      <c r="AA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" t="str">
        <f>spotify_top_songs_audio_features[[#This Row],[track_name]]</f>
        <v>Señorita</v>
      </c>
    </row>
    <row r="20" spans="1:28" x14ac:dyDescent="0.25">
      <c r="A20" t="s">
        <v>7101</v>
      </c>
      <c r="B20" t="s">
        <v>7102</v>
      </c>
      <c r="C20" t="s">
        <v>7103</v>
      </c>
      <c r="D20" t="s">
        <v>5126</v>
      </c>
      <c r="E20" t="s">
        <v>23</v>
      </c>
      <c r="F20" t="s">
        <v>24</v>
      </c>
      <c r="G20" t="s">
        <v>25</v>
      </c>
      <c r="H20">
        <v>572</v>
      </c>
      <c r="I20">
        <v>385</v>
      </c>
      <c r="J20">
        <v>308</v>
      </c>
      <c r="K20" t="s">
        <v>2220</v>
      </c>
      <c r="L20">
        <v>0</v>
      </c>
      <c r="M20">
        <v>231</v>
      </c>
      <c r="N20">
        <v>323</v>
      </c>
      <c r="O20">
        <v>-6362</v>
      </c>
      <c r="P20">
        <v>95799</v>
      </c>
      <c r="Q20">
        <v>215733</v>
      </c>
      <c r="R20">
        <v>181</v>
      </c>
      <c r="S20">
        <v>1726357738</v>
      </c>
      <c r="U20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20" t="str">
        <f>IFERROR(MID(spotify_top_songs_audio_features[[#This Row],[artist_names]],SEARCH(",",spotify_top_songs_audio_features[[#This Row],[artist_names]])+2,99),"")</f>
        <v>Bradley Cooper</v>
      </c>
      <c r="W20" t="str">
        <f>spotify_top_songs_audio_features[[#This Row],[source]]</f>
        <v>A Star is Born OST</v>
      </c>
      <c r="X20" s="1">
        <f>spotify_top_songs_audio_features[[#This Row],[streams]]</f>
        <v>1726357738</v>
      </c>
      <c r="Y20" t="str">
        <f>IF(Tabela2[[#This Row],[feat]]="","","Feat")</f>
        <v>Feat</v>
      </c>
      <c r="Z20" s="17" t="str">
        <f>CONCATENATE(INT(spotify_top_songs_audio_features[[#This Row],[duration_ms]]/(60*1000)),":",MOD(INT(spotify_top_songs_audio_features[[#This Row],[duration_ms]]/1000),60))</f>
        <v>3:35</v>
      </c>
      <c r="AA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" t="str">
        <f>spotify_top_songs_audio_features[[#This Row],[track_name]]</f>
        <v>Shallow</v>
      </c>
    </row>
    <row r="21" spans="1:28" x14ac:dyDescent="0.25">
      <c r="A21" t="s">
        <v>13384</v>
      </c>
      <c r="B21" t="s">
        <v>633</v>
      </c>
      <c r="C21" t="s">
        <v>13385</v>
      </c>
      <c r="D21" t="s">
        <v>48</v>
      </c>
      <c r="E21" t="s">
        <v>113</v>
      </c>
      <c r="F21" t="s">
        <v>24</v>
      </c>
      <c r="G21" t="s">
        <v>25</v>
      </c>
      <c r="H21">
        <v>68</v>
      </c>
      <c r="I21">
        <v>826</v>
      </c>
      <c r="J21">
        <v>309</v>
      </c>
      <c r="K21" t="s">
        <v>9397</v>
      </c>
      <c r="L21">
        <v>1.24E-3</v>
      </c>
      <c r="M21">
        <v>543</v>
      </c>
      <c r="N21">
        <v>644</v>
      </c>
      <c r="O21">
        <v>-5487</v>
      </c>
      <c r="P21">
        <v>118051</v>
      </c>
      <c r="Q21">
        <v>215627</v>
      </c>
      <c r="R21">
        <v>165</v>
      </c>
      <c r="S21">
        <v>1723652960</v>
      </c>
      <c r="U21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1" t="str">
        <f>IFERROR(MID(spotify_top_songs_audio_features[[#This Row],[artist_names]],SEARCH(",",spotify_top_songs_audio_features[[#This Row],[artist_names]])+2,99),"")</f>
        <v/>
      </c>
      <c r="W21" t="str">
        <f>spotify_top_songs_audio_features[[#This Row],[source]]</f>
        <v>Republic Records</v>
      </c>
      <c r="X21" s="1">
        <f>spotify_top_songs_audio_features[[#This Row],[streams]]</f>
        <v>1723652960</v>
      </c>
      <c r="Y21" t="str">
        <f>IF(Tabela2[[#This Row],[feat]]="","","Feat")</f>
        <v/>
      </c>
      <c r="Z21" s="17" t="str">
        <f>CONCATENATE(INT(spotify_top_songs_audio_features[[#This Row],[duration_ms]]/(60*1000)),":",MOD(INT(spotify_top_songs_audio_features[[#This Row],[duration_ms]]/1000),60))</f>
        <v>3:35</v>
      </c>
      <c r="AA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" t="str">
        <f>spotify_top_songs_audio_features[[#This Row],[track_name]]</f>
        <v>Save Your Tears</v>
      </c>
    </row>
    <row r="22" spans="1:28" x14ac:dyDescent="0.25">
      <c r="A22" t="s">
        <v>4403</v>
      </c>
      <c r="B22" t="s">
        <v>4404</v>
      </c>
      <c r="C22" t="s">
        <v>4405</v>
      </c>
      <c r="D22" t="s">
        <v>814</v>
      </c>
      <c r="E22" t="s">
        <v>70</v>
      </c>
      <c r="F22" t="s">
        <v>24</v>
      </c>
      <c r="G22" t="s">
        <v>25</v>
      </c>
      <c r="H22">
        <v>644</v>
      </c>
      <c r="I22">
        <v>735</v>
      </c>
      <c r="J22">
        <v>391</v>
      </c>
      <c r="K22" t="s">
        <v>955</v>
      </c>
      <c r="L22">
        <v>144</v>
      </c>
      <c r="M22">
        <v>161</v>
      </c>
      <c r="N22">
        <v>418</v>
      </c>
      <c r="O22">
        <v>-5747</v>
      </c>
      <c r="P22">
        <v>8898</v>
      </c>
      <c r="Q22">
        <v>153947</v>
      </c>
      <c r="R22">
        <v>66</v>
      </c>
      <c r="S22">
        <v>1691217526</v>
      </c>
      <c r="U22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22" t="str">
        <f>IFERROR(MID(spotify_top_songs_audio_features[[#This Row],[artist_names]],SEARCH(",",spotify_top_songs_audio_features[[#This Row],[artist_names]])+2,99),"")</f>
        <v/>
      </c>
      <c r="W22" t="str">
        <f>spotify_top_songs_audio_features[[#This Row],[source]]</f>
        <v>Top Dawg Entertainment/RCA Records</v>
      </c>
      <c r="X22" s="1">
        <f>spotify_top_songs_audio_features[[#This Row],[streams]]</f>
        <v>1691217526</v>
      </c>
      <c r="Y22" t="str">
        <f>IF(Tabela2[[#This Row],[feat]]="","","Feat")</f>
        <v/>
      </c>
      <c r="Z22" s="17" t="str">
        <f>CONCATENATE(INT(spotify_top_songs_audio_features[[#This Row],[duration_ms]]/(60*1000)),":",MOD(INT(spotify_top_songs_audio_features[[#This Row],[duration_ms]]/1000),60))</f>
        <v>2:33</v>
      </c>
      <c r="AA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2" t="str">
        <f>spotify_top_songs_audio_features[[#This Row],[track_name]]</f>
        <v>Kill Bill</v>
      </c>
    </row>
    <row r="23" spans="1:28" x14ac:dyDescent="0.25">
      <c r="A23" t="s">
        <v>15307</v>
      </c>
      <c r="B23" t="s">
        <v>15308</v>
      </c>
      <c r="C23" t="s">
        <v>15309</v>
      </c>
      <c r="D23" t="s">
        <v>141</v>
      </c>
      <c r="E23" t="s">
        <v>31</v>
      </c>
      <c r="F23" t="s">
        <v>32</v>
      </c>
      <c r="G23" t="s">
        <v>25</v>
      </c>
      <c r="H23">
        <v>911</v>
      </c>
      <c r="I23">
        <v>712</v>
      </c>
      <c r="J23">
        <v>817</v>
      </c>
      <c r="K23" t="s">
        <v>15310</v>
      </c>
      <c r="L23">
        <v>2.6800000000000001E-3</v>
      </c>
      <c r="M23">
        <v>933</v>
      </c>
      <c r="N23">
        <v>425</v>
      </c>
      <c r="O23">
        <v>-5105</v>
      </c>
      <c r="P23">
        <v>92005</v>
      </c>
      <c r="Q23">
        <v>178567</v>
      </c>
      <c r="R23">
        <v>81</v>
      </c>
      <c r="S23">
        <v>1595512799</v>
      </c>
      <c r="U2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3" t="str">
        <f>IFERROR(MID(spotify_top_songs_audio_features[[#This Row],[artist_names]],SEARCH(",",spotify_top_songs_audio_features[[#This Row],[artist_names]])+2,99),"")</f>
        <v>Chencho Corleone</v>
      </c>
      <c r="W23" t="str">
        <f>spotify_top_songs_audio_features[[#This Row],[source]]</f>
        <v>Rimas Entertainment LLC</v>
      </c>
      <c r="X23" s="1">
        <f>spotify_top_songs_audio_features[[#This Row],[streams]]</f>
        <v>1595512799</v>
      </c>
      <c r="Y23" t="str">
        <f>IF(Tabela2[[#This Row],[feat]]="","","Feat")</f>
        <v>Feat</v>
      </c>
      <c r="Z23" s="17" t="str">
        <f>CONCATENATE(INT(spotify_top_songs_audio_features[[#This Row],[duration_ms]]/(60*1000)),":",MOD(INT(spotify_top_songs_audio_features[[#This Row],[duration_ms]]/1000),60))</f>
        <v>2:58</v>
      </c>
      <c r="AA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" t="str">
        <f>spotify_top_songs_audio_features[[#This Row],[track_name]]</f>
        <v>Me Porto Bonito</v>
      </c>
    </row>
    <row r="24" spans="1:28" x14ac:dyDescent="0.25">
      <c r="A24" t="s">
        <v>11589</v>
      </c>
      <c r="B24" t="s">
        <v>1312</v>
      </c>
      <c r="C24" t="s">
        <v>11590</v>
      </c>
      <c r="D24" t="s">
        <v>1314</v>
      </c>
      <c r="E24" t="s">
        <v>43</v>
      </c>
      <c r="F24" t="s">
        <v>24</v>
      </c>
      <c r="G24" t="s">
        <v>25</v>
      </c>
      <c r="H24">
        <v>563</v>
      </c>
      <c r="I24">
        <v>664</v>
      </c>
      <c r="J24">
        <v>154</v>
      </c>
      <c r="K24" t="s">
        <v>2062</v>
      </c>
      <c r="L24">
        <v>0</v>
      </c>
      <c r="M24">
        <v>849</v>
      </c>
      <c r="N24">
        <v>688</v>
      </c>
      <c r="O24">
        <v>-5044</v>
      </c>
      <c r="P24">
        <v>166928</v>
      </c>
      <c r="Q24">
        <v>178147</v>
      </c>
      <c r="R24">
        <v>78</v>
      </c>
      <c r="S24">
        <v>1575674014</v>
      </c>
      <c r="U24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24" t="str">
        <f>IFERROR(MID(spotify_top_songs_audio_features[[#This Row],[artist_names]],SEARCH(",",spotify_top_songs_audio_features[[#This Row],[artist_names]])+2,99),"")</f>
        <v/>
      </c>
      <c r="W24" t="str">
        <f>spotify_top_songs_audio_features[[#This Row],[source]]</f>
        <v>Olivia Rodrigo PS</v>
      </c>
      <c r="X24" s="1">
        <f>spotify_top_songs_audio_features[[#This Row],[streams]]</f>
        <v>1575674014</v>
      </c>
      <c r="Y24" t="str">
        <f>IF(Tabela2[[#This Row],[feat]]="","","Feat")</f>
        <v/>
      </c>
      <c r="Z24" s="17" t="str">
        <f>CONCATENATE(INT(spotify_top_songs_audio_features[[#This Row],[duration_ms]]/(60*1000)),":",MOD(INT(spotify_top_songs_audio_features[[#This Row],[duration_ms]]/1000),60))</f>
        <v>2:58</v>
      </c>
      <c r="AA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4" t="str">
        <f>spotify_top_songs_audio_features[[#This Row],[track_name]]</f>
        <v>good 4 u</v>
      </c>
    </row>
    <row r="25" spans="1:28" x14ac:dyDescent="0.25">
      <c r="A25" t="s">
        <v>14099</v>
      </c>
      <c r="B25" t="s">
        <v>10618</v>
      </c>
      <c r="C25" t="s">
        <v>10619</v>
      </c>
      <c r="D25" t="s">
        <v>96</v>
      </c>
      <c r="E25" t="s">
        <v>177</v>
      </c>
      <c r="F25" t="s">
        <v>32</v>
      </c>
      <c r="G25" t="s">
        <v>25</v>
      </c>
      <c r="H25">
        <v>702</v>
      </c>
      <c r="I25">
        <v>825</v>
      </c>
      <c r="J25">
        <v>601</v>
      </c>
      <c r="K25" t="s">
        <v>10620</v>
      </c>
      <c r="L25">
        <v>0</v>
      </c>
      <c r="M25">
        <v>674</v>
      </c>
      <c r="N25">
        <v>915</v>
      </c>
      <c r="O25">
        <v>-3787</v>
      </c>
      <c r="P25">
        <v>102977</v>
      </c>
      <c r="Q25">
        <v>203064</v>
      </c>
      <c r="R25">
        <v>116</v>
      </c>
      <c r="S25">
        <v>1535285482</v>
      </c>
      <c r="U25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25" t="str">
        <f>IFERROR(MID(spotify_top_songs_audio_features[[#This Row],[artist_names]],SEARCH(",",spotify_top_songs_audio_features[[#This Row],[artist_names]])+2,99),"")</f>
        <v>DaBaby</v>
      </c>
      <c r="W25" t="str">
        <f>spotify_top_songs_audio_features[[#This Row],[source]]</f>
        <v>Warner Records</v>
      </c>
      <c r="X25" s="1">
        <f>spotify_top_songs_audio_features[[#This Row],[streams]]</f>
        <v>1535285482</v>
      </c>
      <c r="Y25" t="str">
        <f>IF(Tabela2[[#This Row],[feat]]="","","Feat")</f>
        <v>Feat</v>
      </c>
      <c r="Z25" s="17" t="str">
        <f>CONCATENATE(INT(spotify_top_songs_audio_features[[#This Row],[duration_ms]]/(60*1000)),":",MOD(INT(spotify_top_songs_audio_features[[#This Row],[duration_ms]]/1000),60))</f>
        <v>3:23</v>
      </c>
      <c r="AA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5" t="str">
        <f>spotify_top_songs_audio_features[[#This Row],[track_name]]</f>
        <v>Levitating (feat. DaBaby)</v>
      </c>
    </row>
    <row r="26" spans="1:28" x14ac:dyDescent="0.25">
      <c r="A26" t="s">
        <v>15701</v>
      </c>
      <c r="B26" t="s">
        <v>352</v>
      </c>
      <c r="C26" t="s">
        <v>15702</v>
      </c>
      <c r="D26" t="s">
        <v>3309</v>
      </c>
      <c r="E26" t="s">
        <v>23</v>
      </c>
      <c r="F26" t="s">
        <v>24</v>
      </c>
      <c r="G26" t="s">
        <v>25</v>
      </c>
      <c r="H26">
        <v>841</v>
      </c>
      <c r="I26">
        <v>728</v>
      </c>
      <c r="J26">
        <v>484</v>
      </c>
      <c r="K26" t="s">
        <v>5786</v>
      </c>
      <c r="L26">
        <v>0</v>
      </c>
      <c r="M26">
        <v>149</v>
      </c>
      <c r="N26">
        <v>43</v>
      </c>
      <c r="O26">
        <v>-337</v>
      </c>
      <c r="P26">
        <v>130049</v>
      </c>
      <c r="Q26">
        <v>243837</v>
      </c>
      <c r="R26">
        <v>238</v>
      </c>
      <c r="S26">
        <v>1526733669</v>
      </c>
      <c r="U26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26" t="str">
        <f>IFERROR(MID(spotify_top_songs_audio_features[[#This Row],[artist_names]],SEARCH(",",spotify_top_songs_audio_features[[#This Row],[artist_names]])+2,99),"")</f>
        <v/>
      </c>
      <c r="W26" t="str">
        <f>spotify_top_songs_audio_features[[#This Row],[source]]</f>
        <v>Cactus Jack / Epic</v>
      </c>
      <c r="X26" s="1">
        <f>spotify_top_songs_audio_features[[#This Row],[streams]]</f>
        <v>1526733669</v>
      </c>
      <c r="Y26" t="str">
        <f>IF(Tabela2[[#This Row],[feat]]="","","Feat")</f>
        <v/>
      </c>
      <c r="Z26" s="17" t="str">
        <f>CONCATENATE(INT(spotify_top_songs_audio_features[[#This Row],[duration_ms]]/(60*1000)),":",MOD(INT(spotify_top_songs_audio_features[[#This Row],[duration_ms]]/1000),60))</f>
        <v>4:3</v>
      </c>
      <c r="AA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6" t="str">
        <f>spotify_top_songs_audio_features[[#This Row],[track_name]]</f>
        <v>goosebumps</v>
      </c>
    </row>
    <row r="27" spans="1:28" x14ac:dyDescent="0.25">
      <c r="A27" t="s">
        <v>17396</v>
      </c>
      <c r="B27" t="s">
        <v>120</v>
      </c>
      <c r="C27" t="s">
        <v>17397</v>
      </c>
      <c r="D27" t="s">
        <v>264</v>
      </c>
      <c r="E27" t="s">
        <v>113</v>
      </c>
      <c r="F27" t="s">
        <v>32</v>
      </c>
      <c r="G27" t="s">
        <v>25</v>
      </c>
      <c r="H27">
        <v>872</v>
      </c>
      <c r="I27">
        <v>391</v>
      </c>
      <c r="J27">
        <v>242</v>
      </c>
      <c r="K27" t="s">
        <v>4486</v>
      </c>
      <c r="L27">
        <v>4.1300000000000001E-4</v>
      </c>
      <c r="M27">
        <v>297</v>
      </c>
      <c r="N27">
        <v>437</v>
      </c>
      <c r="O27">
        <v>-9144</v>
      </c>
      <c r="P27">
        <v>134021</v>
      </c>
      <c r="Q27">
        <v>119133</v>
      </c>
      <c r="R27">
        <v>217</v>
      </c>
      <c r="S27">
        <v>1514950341</v>
      </c>
      <c r="U27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27" t="str">
        <f>IFERROR(MID(spotify_top_songs_audio_features[[#This Row],[artist_names]],SEARCH(",",spotify_top_songs_audio_features[[#This Row],[artist_names]])+2,99),"")</f>
        <v/>
      </c>
      <c r="W27" t="str">
        <f>spotify_top_songs_audio_features[[#This Row],[source]]</f>
        <v>Bad Vibes Forever / EMPIRE</v>
      </c>
      <c r="X27" s="1">
        <f>spotify_top_songs_audio_features[[#This Row],[streams]]</f>
        <v>1514950341</v>
      </c>
      <c r="Y27" t="str">
        <f>IF(Tabela2[[#This Row],[feat]]="","","Feat")</f>
        <v/>
      </c>
      <c r="Z27" s="17" t="str">
        <f>CONCATENATE(INT(spotify_top_songs_audio_features[[#This Row],[duration_ms]]/(60*1000)),":",MOD(INT(spotify_top_songs_audio_features[[#This Row],[duration_ms]]/1000),60))</f>
        <v>1:59</v>
      </c>
      <c r="AA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" t="str">
        <f>spotify_top_songs_audio_features[[#This Row],[track_name]]</f>
        <v>Jocelyn Flores</v>
      </c>
    </row>
    <row r="28" spans="1:28" x14ac:dyDescent="0.25">
      <c r="A28" t="s">
        <v>15270</v>
      </c>
      <c r="B28" t="s">
        <v>15271</v>
      </c>
      <c r="C28" t="s">
        <v>15272</v>
      </c>
      <c r="D28" t="s">
        <v>390</v>
      </c>
      <c r="E28" t="s">
        <v>86</v>
      </c>
      <c r="F28" t="s">
        <v>32</v>
      </c>
      <c r="G28" t="s">
        <v>25</v>
      </c>
      <c r="H28">
        <v>617</v>
      </c>
      <c r="I28">
        <v>635</v>
      </c>
      <c r="J28">
        <v>317</v>
      </c>
      <c r="K28" t="s">
        <v>5849</v>
      </c>
      <c r="L28">
        <v>1.4400000000000001E-3</v>
      </c>
      <c r="M28">
        <v>164</v>
      </c>
      <c r="N28">
        <v>446</v>
      </c>
      <c r="O28">
        <v>-6769</v>
      </c>
      <c r="P28">
        <v>103019</v>
      </c>
      <c r="Q28">
        <v>247160</v>
      </c>
      <c r="R28">
        <v>198</v>
      </c>
      <c r="S28">
        <v>1501787005</v>
      </c>
      <c r="U28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28" t="str">
        <f>IFERROR(MID(spotify_top_songs_audio_features[[#This Row],[artist_names]],SEARCH(",",spotify_top_songs_audio_features[[#This Row],[artist_names]])+2,99),"")</f>
        <v>Coldplay</v>
      </c>
      <c r="W28" t="str">
        <f>spotify_top_songs_audio_features[[#This Row],[source]]</f>
        <v>Disruptor Records/Columbia</v>
      </c>
      <c r="X28" s="1">
        <f>spotify_top_songs_audio_features[[#This Row],[streams]]</f>
        <v>1501787005</v>
      </c>
      <c r="Y28" t="str">
        <f>IF(Tabela2[[#This Row],[feat]]="","","Feat")</f>
        <v>Feat</v>
      </c>
      <c r="Z28" s="17" t="str">
        <f>CONCATENATE(INT(spotify_top_songs_audio_features[[#This Row],[duration_ms]]/(60*1000)),":",MOD(INT(spotify_top_songs_audio_features[[#This Row],[duration_ms]]/1000),60))</f>
        <v>4:7</v>
      </c>
      <c r="AA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" t="str">
        <f>spotify_top_songs_audio_features[[#This Row],[track_name]]</f>
        <v>Something Just Like This</v>
      </c>
    </row>
    <row r="29" spans="1:28" x14ac:dyDescent="0.25">
      <c r="A29" t="s">
        <v>9686</v>
      </c>
      <c r="B29" t="s">
        <v>120</v>
      </c>
      <c r="C29" t="s">
        <v>8433</v>
      </c>
      <c r="D29" t="s">
        <v>122</v>
      </c>
      <c r="E29" t="s">
        <v>70</v>
      </c>
      <c r="F29" t="s">
        <v>24</v>
      </c>
      <c r="G29" t="s">
        <v>25</v>
      </c>
      <c r="H29">
        <v>74</v>
      </c>
      <c r="I29">
        <v>613</v>
      </c>
      <c r="J29">
        <v>145</v>
      </c>
      <c r="K29" t="s">
        <v>3883</v>
      </c>
      <c r="L29">
        <v>372</v>
      </c>
      <c r="M29">
        <v>123</v>
      </c>
      <c r="N29">
        <v>473</v>
      </c>
      <c r="O29">
        <v>-488</v>
      </c>
      <c r="P29">
        <v>75023</v>
      </c>
      <c r="Q29">
        <v>166606</v>
      </c>
      <c r="R29">
        <v>163</v>
      </c>
      <c r="S29">
        <v>1496693200</v>
      </c>
      <c r="U29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29" t="str">
        <f>IFERROR(MID(spotify_top_songs_audio_features[[#This Row],[artist_names]],SEARCH(",",spotify_top_songs_audio_features[[#This Row],[artist_names]])+2,99),"")</f>
        <v/>
      </c>
      <c r="W29" t="str">
        <f>spotify_top_songs_audio_features[[#This Row],[source]]</f>
        <v>Bad Vibes Forever, LLC</v>
      </c>
      <c r="X29" s="1">
        <f>spotify_top_songs_audio_features[[#This Row],[streams]]</f>
        <v>1496693200</v>
      </c>
      <c r="Y29" t="str">
        <f>IF(Tabela2[[#This Row],[feat]]="","","Feat")</f>
        <v/>
      </c>
      <c r="Z29" s="17" t="str">
        <f>CONCATENATE(INT(spotify_top_songs_audio_features[[#This Row],[duration_ms]]/(60*1000)),":",MOD(INT(spotify_top_songs_audio_features[[#This Row],[duration_ms]]/1000),60))</f>
        <v>2:46</v>
      </c>
      <c r="AA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9" t="str">
        <f>spotify_top_songs_audio_features[[#This Row],[track_name]]</f>
        <v>SAD!</v>
      </c>
    </row>
    <row r="30" spans="1:28" x14ac:dyDescent="0.25">
      <c r="A30" t="s">
        <v>12359</v>
      </c>
      <c r="B30" t="s">
        <v>12360</v>
      </c>
      <c r="C30" t="s">
        <v>12361</v>
      </c>
      <c r="D30" t="s">
        <v>259</v>
      </c>
      <c r="E30" t="s">
        <v>23</v>
      </c>
      <c r="F30" t="s">
        <v>32</v>
      </c>
      <c r="G30" t="s">
        <v>25</v>
      </c>
      <c r="H30">
        <v>561</v>
      </c>
      <c r="I30">
        <v>965</v>
      </c>
      <c r="J30">
        <v>343</v>
      </c>
      <c r="K30" t="s">
        <v>8776</v>
      </c>
      <c r="L30">
        <v>7.0699999999999995E-4</v>
      </c>
      <c r="M30">
        <v>371</v>
      </c>
      <c r="N30">
        <v>304</v>
      </c>
      <c r="O30">
        <v>-3673</v>
      </c>
      <c r="P30">
        <v>12804</v>
      </c>
      <c r="Q30">
        <v>175238</v>
      </c>
      <c r="R30">
        <v>81</v>
      </c>
      <c r="S30">
        <v>1491335868</v>
      </c>
      <c r="U30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30" t="str">
        <f>IFERROR(MID(spotify_top_songs_audio_features[[#This Row],[artist_names]],SEARCH(",",spotify_top_songs_audio_features[[#This Row],[artist_names]])+2,99),"")</f>
        <v>Bebe Rexha</v>
      </c>
      <c r="W30" t="str">
        <f>spotify_top_songs_audio_features[[#This Row],[source]]</f>
        <v>Parlophone UK</v>
      </c>
      <c r="X30" s="1">
        <f>spotify_top_songs_audio_features[[#This Row],[streams]]</f>
        <v>1491335868</v>
      </c>
      <c r="Y30" t="str">
        <f>IF(Tabela2[[#This Row],[feat]]="","","Feat")</f>
        <v>Feat</v>
      </c>
      <c r="Z30" s="17" t="str">
        <f>CONCATENATE(INT(spotify_top_songs_audio_features[[#This Row],[duration_ms]]/(60*1000)),":",MOD(INT(spotify_top_songs_audio_features[[#This Row],[duration_ms]]/1000),60))</f>
        <v>2:55</v>
      </c>
      <c r="AA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" t="str">
        <f>spotify_top_songs_audio_features[[#This Row],[track_name]]</f>
        <v>I'm Good (Blue)</v>
      </c>
    </row>
    <row r="31" spans="1:28" x14ac:dyDescent="0.25">
      <c r="A31" t="s">
        <v>6711</v>
      </c>
      <c r="B31" t="s">
        <v>633</v>
      </c>
      <c r="C31" t="s">
        <v>6025</v>
      </c>
      <c r="D31" t="s">
        <v>635</v>
      </c>
      <c r="E31" t="s">
        <v>31</v>
      </c>
      <c r="F31" t="s">
        <v>32</v>
      </c>
      <c r="G31" t="s">
        <v>25</v>
      </c>
      <c r="H31">
        <v>586</v>
      </c>
      <c r="I31">
        <v>525</v>
      </c>
      <c r="J31">
        <v>615</v>
      </c>
      <c r="K31" t="s">
        <v>2378</v>
      </c>
      <c r="L31">
        <v>0</v>
      </c>
      <c r="M31">
        <v>134</v>
      </c>
      <c r="N31">
        <v>508</v>
      </c>
      <c r="O31">
        <v>-7163</v>
      </c>
      <c r="P31">
        <v>133629</v>
      </c>
      <c r="Q31">
        <v>260253</v>
      </c>
      <c r="R31">
        <v>109</v>
      </c>
      <c r="S31">
        <v>1481501062</v>
      </c>
      <c r="U31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1" t="str">
        <f>IFERROR(MID(spotify_top_songs_audio_features[[#This Row],[artist_names]],SEARCH(",",spotify_top_songs_audio_features[[#This Row],[artist_names]])+2,99),"")</f>
        <v/>
      </c>
      <c r="W31" t="str">
        <f>spotify_top_songs_audio_features[[#This Row],[source]]</f>
        <v>Universal Republic Records</v>
      </c>
      <c r="X31" s="1">
        <f>spotify_top_songs_audio_features[[#This Row],[streams]]</f>
        <v>1481501062</v>
      </c>
      <c r="Y31" t="str">
        <f>IF(Tabela2[[#This Row],[feat]]="","","Feat")</f>
        <v/>
      </c>
      <c r="Z31" s="17" t="str">
        <f>CONCATENATE(INT(spotify_top_songs_audio_features[[#This Row],[duration_ms]]/(60*1000)),":",MOD(INT(spotify_top_songs_audio_features[[#This Row],[duration_ms]]/1000),60))</f>
        <v>4:20</v>
      </c>
      <c r="AA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" t="str">
        <f>spotify_top_songs_audio_features[[#This Row],[track_name]]</f>
        <v>Die For You</v>
      </c>
    </row>
    <row r="32" spans="1:28" x14ac:dyDescent="0.25">
      <c r="A32" t="s">
        <v>8004</v>
      </c>
      <c r="B32" t="s">
        <v>8005</v>
      </c>
      <c r="C32" t="s">
        <v>8006</v>
      </c>
      <c r="D32" t="s">
        <v>249</v>
      </c>
      <c r="E32" t="s">
        <v>142</v>
      </c>
      <c r="F32" t="s">
        <v>24</v>
      </c>
      <c r="G32" t="s">
        <v>25</v>
      </c>
      <c r="H32">
        <v>621</v>
      </c>
      <c r="I32">
        <v>782</v>
      </c>
      <c r="J32">
        <v>44</v>
      </c>
      <c r="K32" t="s">
        <v>8007</v>
      </c>
      <c r="L32">
        <v>33</v>
      </c>
      <c r="M32">
        <v>23</v>
      </c>
      <c r="N32">
        <v>55</v>
      </c>
      <c r="O32">
        <v>-5548</v>
      </c>
      <c r="P32">
        <v>128033</v>
      </c>
      <c r="Q32">
        <v>198938</v>
      </c>
      <c r="R32">
        <v>68</v>
      </c>
      <c r="S32">
        <v>1466812232</v>
      </c>
      <c r="U32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32" t="str">
        <f>IFERROR(MID(spotify_top_songs_audio_features[[#This Row],[artist_names]],SEARCH(",",spotify_top_songs_audio_features[[#This Row],[artist_names]])+2,99),"")</f>
        <v>Quevedo</v>
      </c>
      <c r="W32" t="str">
        <f>spotify_top_songs_audio_features[[#This Row],[source]]</f>
        <v>DALE PLAY Records</v>
      </c>
      <c r="X32" s="1">
        <f>spotify_top_songs_audio_features[[#This Row],[streams]]</f>
        <v>1466812232</v>
      </c>
      <c r="Y32" t="str">
        <f>IF(Tabela2[[#This Row],[feat]]="","","Feat")</f>
        <v>Feat</v>
      </c>
      <c r="Z32" s="17" t="str">
        <f>CONCATENATE(INT(spotify_top_songs_audio_features[[#This Row],[duration_ms]]/(60*1000)),":",MOD(INT(spotify_top_songs_audio_features[[#This Row],[duration_ms]]/1000),60))</f>
        <v>3:18</v>
      </c>
      <c r="AA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2" t="str">
        <f>spotify_top_songs_audio_features[[#This Row],[track_name]]</f>
        <v>Quevedo: Bzrp Music Sessions, Vol. 52</v>
      </c>
    </row>
    <row r="33" spans="1:28" x14ac:dyDescent="0.25">
      <c r="A33" t="s">
        <v>9160</v>
      </c>
      <c r="B33" t="s">
        <v>100</v>
      </c>
      <c r="C33" t="s">
        <v>9161</v>
      </c>
      <c r="D33" t="s">
        <v>96</v>
      </c>
      <c r="E33" t="s">
        <v>86</v>
      </c>
      <c r="F33" t="s">
        <v>32</v>
      </c>
      <c r="G33" t="s">
        <v>25</v>
      </c>
      <c r="H33">
        <v>793</v>
      </c>
      <c r="I33">
        <v>793</v>
      </c>
      <c r="J33">
        <v>83</v>
      </c>
      <c r="K33" t="s">
        <v>6171</v>
      </c>
      <c r="L33">
        <v>0</v>
      </c>
      <c r="M33">
        <v>951</v>
      </c>
      <c r="N33">
        <v>679</v>
      </c>
      <c r="O33">
        <v>-4521</v>
      </c>
      <c r="P33">
        <v>12395</v>
      </c>
      <c r="Q33">
        <v>183290</v>
      </c>
      <c r="R33">
        <v>159</v>
      </c>
      <c r="S33">
        <v>1462128533</v>
      </c>
      <c r="U33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33" t="str">
        <f>IFERROR(MID(spotify_top_songs_audio_features[[#This Row],[artist_names]],SEARCH(",",spotify_top_songs_audio_features[[#This Row],[artist_names]])+2,99),"")</f>
        <v/>
      </c>
      <c r="W33" t="str">
        <f>spotify_top_songs_audio_features[[#This Row],[source]]</f>
        <v>Warner Records</v>
      </c>
      <c r="X33" s="1">
        <f>spotify_top_songs_audio_features[[#This Row],[streams]]</f>
        <v>1462128533</v>
      </c>
      <c r="Y33" t="str">
        <f>IF(Tabela2[[#This Row],[feat]]="","","Feat")</f>
        <v/>
      </c>
      <c r="Z33" s="17" t="str">
        <f>CONCATENATE(INT(spotify_top_songs_audio_features[[#This Row],[duration_ms]]/(60*1000)),":",MOD(INT(spotify_top_songs_audio_features[[#This Row],[duration_ms]]/1000),60))</f>
        <v>3:3</v>
      </c>
      <c r="AA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" t="str">
        <f>spotify_top_songs_audio_features[[#This Row],[track_name]]</f>
        <v>Don't Start Now</v>
      </c>
    </row>
    <row r="34" spans="1:28" x14ac:dyDescent="0.25">
      <c r="A34" t="s">
        <v>1795</v>
      </c>
      <c r="B34" t="s">
        <v>112</v>
      </c>
      <c r="C34" t="s">
        <v>1796</v>
      </c>
      <c r="D34" t="s">
        <v>112</v>
      </c>
      <c r="E34" t="s">
        <v>102</v>
      </c>
      <c r="F34" t="s">
        <v>24</v>
      </c>
      <c r="G34" t="s">
        <v>25</v>
      </c>
      <c r="H34">
        <v>637</v>
      </c>
      <c r="I34">
        <v>643</v>
      </c>
      <c r="J34">
        <v>519</v>
      </c>
      <c r="K34" t="s">
        <v>1797</v>
      </c>
      <c r="L34">
        <v>1.8E-5</v>
      </c>
      <c r="M34">
        <v>142</v>
      </c>
      <c r="N34">
        <v>533</v>
      </c>
      <c r="O34">
        <v>-6571</v>
      </c>
      <c r="P34">
        <v>97008</v>
      </c>
      <c r="Q34">
        <v>200690</v>
      </c>
      <c r="R34">
        <v>73</v>
      </c>
      <c r="S34">
        <v>1438562340</v>
      </c>
      <c r="U3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4" t="str">
        <f>IFERROR(MID(spotify_top_songs_audio_features[[#This Row],[artist_names]],SEARCH(",",spotify_top_songs_audio_features[[#This Row],[artist_names]])+2,99),"")</f>
        <v/>
      </c>
      <c r="W34" t="str">
        <f>spotify_top_songs_audio_features[[#This Row],[source]]</f>
        <v>Taylor Swift</v>
      </c>
      <c r="X34" s="1">
        <f>spotify_top_songs_audio_features[[#This Row],[streams]]</f>
        <v>1438562340</v>
      </c>
      <c r="Y34" t="str">
        <f>IF(Tabela2[[#This Row],[feat]]="","","Feat")</f>
        <v/>
      </c>
      <c r="Z34" s="17" t="str">
        <f>CONCATENATE(INT(spotify_top_songs_audio_features[[#This Row],[duration_ms]]/(60*1000)),":",MOD(INT(spotify_top_songs_audio_features[[#This Row],[duration_ms]]/1000),60))</f>
        <v>3:20</v>
      </c>
      <c r="AA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4" t="str">
        <f>spotify_top_songs_audio_features[[#This Row],[track_name]]</f>
        <v>Anti-Hero</v>
      </c>
    </row>
    <row r="35" spans="1:28" x14ac:dyDescent="0.25">
      <c r="A35" t="s">
        <v>3764</v>
      </c>
      <c r="B35" t="s">
        <v>112</v>
      </c>
      <c r="C35" t="s">
        <v>3765</v>
      </c>
      <c r="D35" t="s">
        <v>112</v>
      </c>
      <c r="E35" t="s">
        <v>43</v>
      </c>
      <c r="F35" t="s">
        <v>24</v>
      </c>
      <c r="G35" t="s">
        <v>25</v>
      </c>
      <c r="H35">
        <v>552</v>
      </c>
      <c r="I35">
        <v>702</v>
      </c>
      <c r="J35">
        <v>157</v>
      </c>
      <c r="K35" t="s">
        <v>1462</v>
      </c>
      <c r="L35">
        <v>2.0600000000000002E-3</v>
      </c>
      <c r="M35">
        <v>105</v>
      </c>
      <c r="N35">
        <v>564</v>
      </c>
      <c r="O35">
        <v>-5707</v>
      </c>
      <c r="P35">
        <v>169994</v>
      </c>
      <c r="Q35">
        <v>178427</v>
      </c>
      <c r="R35">
        <v>58</v>
      </c>
      <c r="S35">
        <v>1433631368</v>
      </c>
      <c r="U3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5" t="str">
        <f>IFERROR(MID(spotify_top_songs_audio_features[[#This Row],[artist_names]],SEARCH(",",spotify_top_songs_audio_features[[#This Row],[artist_names]])+2,99),"")</f>
        <v/>
      </c>
      <c r="W35" t="str">
        <f>spotify_top_songs_audio_features[[#This Row],[source]]</f>
        <v>Taylor Swift</v>
      </c>
      <c r="X35" s="1">
        <f>spotify_top_songs_audio_features[[#This Row],[streams]]</f>
        <v>1433631368</v>
      </c>
      <c r="Y35" t="str">
        <f>IF(Tabela2[[#This Row],[feat]]="","","Feat")</f>
        <v/>
      </c>
      <c r="Z35" s="17" t="str">
        <f>CONCATENATE(INT(spotify_top_songs_audio_features[[#This Row],[duration_ms]]/(60*1000)),":",MOD(INT(spotify_top_songs_audio_features[[#This Row],[duration_ms]]/1000),60))</f>
        <v>2:58</v>
      </c>
      <c r="AA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5" t="str">
        <f>spotify_top_songs_audio_features[[#This Row],[track_name]]</f>
        <v>Cruel Summer</v>
      </c>
    </row>
    <row r="36" spans="1:28" x14ac:dyDescent="0.25">
      <c r="A36" t="s">
        <v>8606</v>
      </c>
      <c r="B36" t="s">
        <v>257</v>
      </c>
      <c r="C36" t="s">
        <v>8607</v>
      </c>
      <c r="D36" t="s">
        <v>259</v>
      </c>
      <c r="E36" t="s">
        <v>86</v>
      </c>
      <c r="F36" t="s">
        <v>24</v>
      </c>
      <c r="G36" t="s">
        <v>25</v>
      </c>
      <c r="H36">
        <v>429</v>
      </c>
      <c r="I36">
        <v>661</v>
      </c>
      <c r="J36">
        <v>281</v>
      </c>
      <c r="K36" t="s">
        <v>8608</v>
      </c>
      <c r="L36">
        <v>121</v>
      </c>
      <c r="M36">
        <v>234</v>
      </c>
      <c r="N36">
        <v>285</v>
      </c>
      <c r="O36">
        <v>-7227</v>
      </c>
      <c r="P36">
        <v>173372</v>
      </c>
      <c r="Q36">
        <v>266773</v>
      </c>
      <c r="R36">
        <v>169</v>
      </c>
      <c r="S36">
        <v>1431455266</v>
      </c>
      <c r="U36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36" t="str">
        <f>IFERROR(MID(spotify_top_songs_audio_features[[#This Row],[artist_names]],SEARCH(",",spotify_top_songs_audio_features[[#This Row],[artist_names]])+2,99),"")</f>
        <v/>
      </c>
      <c r="W36" t="str">
        <f>spotify_top_songs_audio_features[[#This Row],[source]]</f>
        <v>Parlophone UK</v>
      </c>
      <c r="X36" s="1">
        <f>spotify_top_songs_audio_features[[#This Row],[streams]]</f>
        <v>1431455266</v>
      </c>
      <c r="Y36" t="str">
        <f>IF(Tabela2[[#This Row],[feat]]="","","Feat")</f>
        <v/>
      </c>
      <c r="Z36" s="17" t="str">
        <f>CONCATENATE(INT(spotify_top_songs_audio_features[[#This Row],[duration_ms]]/(60*1000)),":",MOD(INT(spotify_top_songs_audio_features[[#This Row],[duration_ms]]/1000),60))</f>
        <v>4:26</v>
      </c>
      <c r="AA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6" t="str">
        <f>spotify_top_songs_audio_features[[#This Row],[track_name]]</f>
        <v>Yellow</v>
      </c>
    </row>
    <row r="37" spans="1:28" x14ac:dyDescent="0.25">
      <c r="A37" t="s">
        <v>8180</v>
      </c>
      <c r="B37" t="s">
        <v>352</v>
      </c>
      <c r="C37" t="s">
        <v>8181</v>
      </c>
      <c r="D37" t="s">
        <v>3309</v>
      </c>
      <c r="E37" t="s">
        <v>70</v>
      </c>
      <c r="F37" t="s">
        <v>24</v>
      </c>
      <c r="G37" t="s">
        <v>25</v>
      </c>
      <c r="H37">
        <v>834</v>
      </c>
      <c r="I37">
        <v>73</v>
      </c>
      <c r="J37">
        <v>222</v>
      </c>
      <c r="K37" t="s">
        <v>8182</v>
      </c>
      <c r="L37">
        <v>0</v>
      </c>
      <c r="M37">
        <v>124</v>
      </c>
      <c r="N37">
        <v>446</v>
      </c>
      <c r="O37">
        <v>-3714</v>
      </c>
      <c r="P37">
        <v>155008</v>
      </c>
      <c r="Q37">
        <v>312820</v>
      </c>
      <c r="R37">
        <v>147</v>
      </c>
      <c r="S37">
        <v>1427243939</v>
      </c>
      <c r="U37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7" t="str">
        <f>IFERROR(MID(spotify_top_songs_audio_features[[#This Row],[artist_names]],SEARCH(",",spotify_top_songs_audio_features[[#This Row],[artist_names]])+2,99),"")</f>
        <v/>
      </c>
      <c r="W37" t="str">
        <f>spotify_top_songs_audio_features[[#This Row],[source]]</f>
        <v>Cactus Jack / Epic</v>
      </c>
      <c r="X37" s="1">
        <f>spotify_top_songs_audio_features[[#This Row],[streams]]</f>
        <v>1427243939</v>
      </c>
      <c r="Y37" t="str">
        <f>IF(Tabela2[[#This Row],[feat]]="","","Feat")</f>
        <v/>
      </c>
      <c r="Z37" s="17" t="str">
        <f>CONCATENATE(INT(spotify_top_songs_audio_features[[#This Row],[duration_ms]]/(60*1000)),":",MOD(INT(spotify_top_songs_audio_features[[#This Row],[duration_ms]]/1000),60))</f>
        <v>5:12</v>
      </c>
      <c r="AA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7" t="str">
        <f>spotify_top_songs_audio_features[[#This Row],[track_name]]</f>
        <v>SICKO MODE</v>
      </c>
    </row>
    <row r="38" spans="1:28" x14ac:dyDescent="0.25">
      <c r="A38" t="s">
        <v>2115</v>
      </c>
      <c r="B38" t="s">
        <v>2116</v>
      </c>
      <c r="C38" t="s">
        <v>2117</v>
      </c>
      <c r="D38" t="s">
        <v>282</v>
      </c>
      <c r="E38" t="s">
        <v>23</v>
      </c>
      <c r="F38" t="s">
        <v>24</v>
      </c>
      <c r="G38" t="s">
        <v>25</v>
      </c>
      <c r="H38">
        <v>336</v>
      </c>
      <c r="I38">
        <v>627</v>
      </c>
      <c r="J38">
        <v>384</v>
      </c>
      <c r="K38" t="s">
        <v>183</v>
      </c>
      <c r="L38">
        <v>0</v>
      </c>
      <c r="M38">
        <v>708</v>
      </c>
      <c r="N38">
        <v>35</v>
      </c>
      <c r="O38">
        <v>-7463</v>
      </c>
      <c r="P38">
        <v>150273</v>
      </c>
      <c r="Q38">
        <v>241107</v>
      </c>
      <c r="R38">
        <v>57</v>
      </c>
      <c r="S38">
        <v>1395891679</v>
      </c>
      <c r="U38" t="str">
        <f>IFERROR(LEFT(spotify_top_songs_audio_features[[#This Row],[artist_names]],SEARCH(",",spotify_top_songs_audio_features[[#This Row],[artist_names]])-1),spotify_top_songs_audio_features[[#This Row],[artist_names]])</f>
        <v>Mariah Carey</v>
      </c>
      <c r="V38" t="str">
        <f>IFERROR(MID(spotify_top_songs_audio_features[[#This Row],[artist_names]],SEARCH(",",spotify_top_songs_audio_features[[#This Row],[artist_names]])+2,99),"")</f>
        <v/>
      </c>
      <c r="W38" t="str">
        <f>spotify_top_songs_audio_features[[#This Row],[source]]</f>
        <v>Columbia</v>
      </c>
      <c r="X38" s="1">
        <f>spotify_top_songs_audio_features[[#This Row],[streams]]</f>
        <v>1395891679</v>
      </c>
      <c r="Y38" t="str">
        <f>IF(Tabela2[[#This Row],[feat]]="","","Feat")</f>
        <v/>
      </c>
      <c r="Z38" s="17" t="str">
        <f>CONCATENATE(INT(spotify_top_songs_audio_features[[#This Row],[duration_ms]]/(60*1000)),":",MOD(INT(spotify_top_songs_audio_features[[#This Row],[duration_ms]]/1000),60))</f>
        <v>4:1</v>
      </c>
      <c r="AA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8" t="str">
        <f>spotify_top_songs_audio_features[[#This Row],[track_name]]</f>
        <v>All I Want for Christmas Is You</v>
      </c>
    </row>
    <row r="39" spans="1:28" x14ac:dyDescent="0.25">
      <c r="A39" t="s">
        <v>14979</v>
      </c>
      <c r="B39" t="s">
        <v>2680</v>
      </c>
      <c r="C39" t="s">
        <v>6512</v>
      </c>
      <c r="D39" t="s">
        <v>2682</v>
      </c>
      <c r="E39" t="s">
        <v>142</v>
      </c>
      <c r="F39" t="s">
        <v>24</v>
      </c>
      <c r="G39" t="s">
        <v>25</v>
      </c>
      <c r="H39">
        <v>601</v>
      </c>
      <c r="I39">
        <v>741</v>
      </c>
      <c r="J39">
        <v>478</v>
      </c>
      <c r="K39" t="s">
        <v>1685</v>
      </c>
      <c r="L39">
        <v>2.9099999999999998E-3</v>
      </c>
      <c r="M39">
        <v>415</v>
      </c>
      <c r="N39">
        <v>441</v>
      </c>
      <c r="O39">
        <v>-5569</v>
      </c>
      <c r="P39">
        <v>15396</v>
      </c>
      <c r="Q39">
        <v>153190</v>
      </c>
      <c r="R39">
        <v>127</v>
      </c>
      <c r="S39">
        <v>1375106266</v>
      </c>
      <c r="U39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39" t="str">
        <f>IFERROR(MID(spotify_top_songs_audio_features[[#This Row],[artist_names]],SEARCH(",",spotify_top_songs_audio_features[[#This Row],[artist_names]])+2,99),"")</f>
        <v/>
      </c>
      <c r="W39" t="str">
        <f>spotify_top_songs_audio_features[[#This Row],[source]]</f>
        <v>RBMG/Def Jam</v>
      </c>
      <c r="X39" s="1">
        <f>spotify_top_songs_audio_features[[#This Row],[streams]]</f>
        <v>1375106266</v>
      </c>
      <c r="Y39" t="str">
        <f>IF(Tabela2[[#This Row],[feat]]="","","Feat")</f>
        <v/>
      </c>
      <c r="Z39" s="17" t="str">
        <f>CONCATENATE(INT(spotify_top_songs_audio_features[[#This Row],[duration_ms]]/(60*1000)),":",MOD(INT(spotify_top_songs_audio_features[[#This Row],[duration_ms]]/1000),60))</f>
        <v>2:33</v>
      </c>
      <c r="AA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" t="str">
        <f>spotify_top_songs_audio_features[[#This Row],[track_name]]</f>
        <v>Ghost</v>
      </c>
    </row>
    <row r="40" spans="1:28" x14ac:dyDescent="0.25">
      <c r="A40" t="s">
        <v>15926</v>
      </c>
      <c r="B40" t="s">
        <v>1287</v>
      </c>
      <c r="C40" t="s">
        <v>3467</v>
      </c>
      <c r="D40" t="s">
        <v>48</v>
      </c>
      <c r="E40" t="s">
        <v>31</v>
      </c>
      <c r="F40" t="s">
        <v>32</v>
      </c>
      <c r="G40" t="s">
        <v>25</v>
      </c>
      <c r="H40">
        <v>778</v>
      </c>
      <c r="I40">
        <v>317</v>
      </c>
      <c r="J40">
        <v>334</v>
      </c>
      <c r="K40" t="s">
        <v>6269</v>
      </c>
      <c r="L40">
        <v>0</v>
      </c>
      <c r="M40">
        <v>881</v>
      </c>
      <c r="N40">
        <v>327</v>
      </c>
      <c r="O40">
        <v>-10732</v>
      </c>
      <c r="P40">
        <v>140048</v>
      </c>
      <c r="Q40">
        <v>178627</v>
      </c>
      <c r="R40">
        <v>143</v>
      </c>
      <c r="S40">
        <v>1365462962</v>
      </c>
      <c r="U40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0" t="str">
        <f>IFERROR(MID(spotify_top_songs_audio_features[[#This Row],[artist_names]],SEARCH(",",spotify_top_songs_audio_features[[#This Row],[artist_names]])+2,99),"")</f>
        <v/>
      </c>
      <c r="W40" t="str">
        <f>spotify_top_songs_audio_features[[#This Row],[source]]</f>
        <v>Republic Records</v>
      </c>
      <c r="X40" s="1">
        <f>spotify_top_songs_audio_features[[#This Row],[streams]]</f>
        <v>1365462962</v>
      </c>
      <c r="Y40" t="str">
        <f>IF(Tabela2[[#This Row],[feat]]="","","Feat")</f>
        <v/>
      </c>
      <c r="Z40" s="17" t="str">
        <f>CONCATENATE(INT(spotify_top_songs_audio_features[[#This Row],[duration_ms]]/(60*1000)),":",MOD(INT(spotify_top_songs_audio_features[[#This Row],[duration_ms]]/1000),60))</f>
        <v>2:58</v>
      </c>
      <c r="AA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" t="str">
        <f>spotify_top_songs_audio_features[[#This Row],[track_name]]</f>
        <v>7 rings</v>
      </c>
    </row>
    <row r="41" spans="1:28" x14ac:dyDescent="0.25">
      <c r="A41" t="s">
        <v>17025</v>
      </c>
      <c r="B41" t="s">
        <v>13069</v>
      </c>
      <c r="C41" t="s">
        <v>13735</v>
      </c>
      <c r="D41" t="s">
        <v>635</v>
      </c>
      <c r="E41" t="s">
        <v>23</v>
      </c>
      <c r="F41" t="s">
        <v>24</v>
      </c>
      <c r="G41" t="s">
        <v>25</v>
      </c>
      <c r="H41">
        <v>679</v>
      </c>
      <c r="I41">
        <v>587</v>
      </c>
      <c r="J41">
        <v>276</v>
      </c>
      <c r="K41" t="s">
        <v>4649</v>
      </c>
      <c r="L41">
        <v>6.3500000000000004E-4</v>
      </c>
      <c r="M41">
        <v>137</v>
      </c>
      <c r="N41">
        <v>486</v>
      </c>
      <c r="O41">
        <v>-7015</v>
      </c>
      <c r="P41">
        <v>186003</v>
      </c>
      <c r="Q41">
        <v>230453</v>
      </c>
      <c r="R41">
        <v>180</v>
      </c>
      <c r="S41">
        <v>1361464477</v>
      </c>
      <c r="U41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1" t="str">
        <f>IFERROR(MID(spotify_top_songs_audio_features[[#This Row],[artist_names]],SEARCH(",",spotify_top_songs_audio_features[[#This Row],[artist_names]])+2,99),"")</f>
        <v>Daft Punk</v>
      </c>
      <c r="W41" t="str">
        <f>spotify_top_songs_audio_features[[#This Row],[source]]</f>
        <v>Universal Republic Records</v>
      </c>
      <c r="X41" s="1">
        <f>spotify_top_songs_audio_features[[#This Row],[streams]]</f>
        <v>1361464477</v>
      </c>
      <c r="Y41" t="str">
        <f>IF(Tabela2[[#This Row],[feat]]="","","Feat")</f>
        <v>Feat</v>
      </c>
      <c r="Z41" s="17" t="str">
        <f>CONCATENATE(INT(spotify_top_songs_audio_features[[#This Row],[duration_ms]]/(60*1000)),":",MOD(INT(spotify_top_songs_audio_features[[#This Row],[duration_ms]]/1000),60))</f>
        <v>3:50</v>
      </c>
      <c r="AA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1" t="str">
        <f>spotify_top_songs_audio_features[[#This Row],[track_name]]</f>
        <v>Starboy</v>
      </c>
    </row>
    <row r="42" spans="1:28" x14ac:dyDescent="0.25">
      <c r="A42" t="s">
        <v>11123</v>
      </c>
      <c r="B42" t="s">
        <v>10474</v>
      </c>
      <c r="C42" t="s">
        <v>10664</v>
      </c>
      <c r="D42" t="s">
        <v>141</v>
      </c>
      <c r="E42" t="s">
        <v>102</v>
      </c>
      <c r="F42" t="s">
        <v>32</v>
      </c>
      <c r="G42" t="s">
        <v>25</v>
      </c>
      <c r="H42">
        <v>731</v>
      </c>
      <c r="I42">
        <v>573</v>
      </c>
      <c r="J42">
        <v>544</v>
      </c>
      <c r="K42" t="s">
        <v>10665</v>
      </c>
      <c r="L42">
        <v>5.2199999999999998E-3</v>
      </c>
      <c r="M42">
        <v>113</v>
      </c>
      <c r="N42">
        <v>145</v>
      </c>
      <c r="O42">
        <v>-10059</v>
      </c>
      <c r="P42">
        <v>109928</v>
      </c>
      <c r="Q42">
        <v>205090</v>
      </c>
      <c r="R42">
        <v>107</v>
      </c>
      <c r="S42">
        <v>1340268006</v>
      </c>
      <c r="U4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2" t="str">
        <f>IFERROR(MID(spotify_top_songs_audio_features[[#This Row],[artist_names]],SEARCH(",",spotify_top_songs_audio_features[[#This Row],[artist_names]])+2,99),"")</f>
        <v>Jhayco</v>
      </c>
      <c r="W42" t="str">
        <f>spotify_top_songs_audio_features[[#This Row],[source]]</f>
        <v>Rimas Entertainment LLC</v>
      </c>
      <c r="X42" s="1">
        <f>spotify_top_songs_audio_features[[#This Row],[streams]]</f>
        <v>1340268006</v>
      </c>
      <c r="Y42" t="str">
        <f>IF(Tabela2[[#This Row],[feat]]="","","Feat")</f>
        <v>Feat</v>
      </c>
      <c r="Z42" s="17" t="str">
        <f>CONCATENATE(INT(spotify_top_songs_audio_features[[#This Row],[duration_ms]]/(60*1000)),":",MOD(INT(spotify_top_songs_audio_features[[#This Row],[duration_ms]]/1000),60))</f>
        <v>3:25</v>
      </c>
      <c r="AA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2" t="str">
        <f>spotify_top_songs_audio_features[[#This Row],[track_name]]</f>
        <v>DÁKITI</v>
      </c>
    </row>
    <row r="43" spans="1:28" x14ac:dyDescent="0.25">
      <c r="A43" t="s">
        <v>13632</v>
      </c>
      <c r="B43" t="s">
        <v>545</v>
      </c>
      <c r="C43" t="s">
        <v>13633</v>
      </c>
      <c r="D43" t="s">
        <v>547</v>
      </c>
      <c r="E43" t="s">
        <v>113</v>
      </c>
      <c r="F43" t="s">
        <v>32</v>
      </c>
      <c r="G43" t="s">
        <v>25</v>
      </c>
      <c r="H43">
        <v>464</v>
      </c>
      <c r="I43">
        <v>417</v>
      </c>
      <c r="J43">
        <v>256</v>
      </c>
      <c r="K43" t="s">
        <v>708</v>
      </c>
      <c r="L43">
        <v>22</v>
      </c>
      <c r="M43">
        <v>974</v>
      </c>
      <c r="N43">
        <v>479</v>
      </c>
      <c r="O43">
        <v>-9345</v>
      </c>
      <c r="P43">
        <v>67528</v>
      </c>
      <c r="Q43">
        <v>183956</v>
      </c>
      <c r="R43">
        <v>88</v>
      </c>
      <c r="S43">
        <v>1318121018</v>
      </c>
      <c r="U43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43" t="str">
        <f>IFERROR(MID(spotify_top_songs_audio_features[[#This Row],[artist_names]],SEARCH(",",spotify_top_songs_audio_features[[#This Row],[artist_names]])+2,99),"")</f>
        <v/>
      </c>
      <c r="W43" t="str">
        <f>spotify_top_songs_audio_features[[#This Row],[source]]</f>
        <v>Domino Recording Co</v>
      </c>
      <c r="X43" s="1">
        <f>spotify_top_songs_audio_features[[#This Row],[streams]]</f>
        <v>1318121018</v>
      </c>
      <c r="Y43" t="str">
        <f>IF(Tabela2[[#This Row],[feat]]="","","Feat")</f>
        <v/>
      </c>
      <c r="Z43" s="17" t="str">
        <f>CONCATENATE(INT(spotify_top_songs_audio_features[[#This Row],[duration_ms]]/(60*1000)),":",MOD(INT(spotify_top_songs_audio_features[[#This Row],[duration_ms]]/1000),60))</f>
        <v>3:3</v>
      </c>
      <c r="AA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3" t="str">
        <f>spotify_top_songs_audio_features[[#This Row],[track_name]]</f>
        <v>I Wanna Be Yours</v>
      </c>
    </row>
    <row r="44" spans="1:28" x14ac:dyDescent="0.25">
      <c r="A44" t="s">
        <v>7385</v>
      </c>
      <c r="B44" t="s">
        <v>7386</v>
      </c>
      <c r="C44" t="s">
        <v>6943</v>
      </c>
      <c r="D44" t="s">
        <v>3202</v>
      </c>
      <c r="E44" t="s">
        <v>58</v>
      </c>
      <c r="F44" t="s">
        <v>24</v>
      </c>
      <c r="G44" t="s">
        <v>25</v>
      </c>
      <c r="H44">
        <v>687</v>
      </c>
      <c r="I44">
        <v>792</v>
      </c>
      <c r="J44">
        <v>452</v>
      </c>
      <c r="K44" t="s">
        <v>4456</v>
      </c>
      <c r="L44">
        <v>0</v>
      </c>
      <c r="M44">
        <v>167</v>
      </c>
      <c r="N44">
        <v>671</v>
      </c>
      <c r="O44">
        <v>-2749</v>
      </c>
      <c r="P44">
        <v>100015</v>
      </c>
      <c r="Q44">
        <v>214290</v>
      </c>
      <c r="R44">
        <v>117</v>
      </c>
      <c r="S44">
        <v>1317354189</v>
      </c>
      <c r="U44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44" t="str">
        <f>IFERROR(MID(spotify_top_songs_audio_features[[#This Row],[artist_names]],SEARCH(",",spotify_top_songs_audio_features[[#This Row],[artist_names]])+2,99),"")</f>
        <v>Bastille</v>
      </c>
      <c r="W44" t="str">
        <f>spotify_top_songs_audio_features[[#This Row],[source]]</f>
        <v>Joytime Collective</v>
      </c>
      <c r="X44" s="1">
        <f>spotify_top_songs_audio_features[[#This Row],[streams]]</f>
        <v>1317354189</v>
      </c>
      <c r="Y44" t="str">
        <f>IF(Tabela2[[#This Row],[feat]]="","","Feat")</f>
        <v>Feat</v>
      </c>
      <c r="Z44" s="17" t="str">
        <f>CONCATENATE(INT(spotify_top_songs_audio_features[[#This Row],[duration_ms]]/(60*1000)),":",MOD(INT(spotify_top_songs_audio_features[[#This Row],[duration_ms]]/1000),60))</f>
        <v>3:34</v>
      </c>
      <c r="AA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4" t="str">
        <f>spotify_top_songs_audio_features[[#This Row],[track_name]]</f>
        <v>Happier</v>
      </c>
    </row>
    <row r="45" spans="1:28" x14ac:dyDescent="0.25">
      <c r="A45" t="s">
        <v>13704</v>
      </c>
      <c r="B45" t="s">
        <v>6055</v>
      </c>
      <c r="C45" t="s">
        <v>6056</v>
      </c>
      <c r="D45" t="s">
        <v>282</v>
      </c>
      <c r="E45" t="s">
        <v>97</v>
      </c>
      <c r="F45" t="s">
        <v>32</v>
      </c>
      <c r="G45" t="s">
        <v>25</v>
      </c>
      <c r="H45">
        <v>741</v>
      </c>
      <c r="I45">
        <v>691</v>
      </c>
      <c r="J45">
        <v>672</v>
      </c>
      <c r="K45" t="s">
        <v>833</v>
      </c>
      <c r="L45">
        <v>0</v>
      </c>
      <c r="M45">
        <v>476</v>
      </c>
      <c r="N45">
        <v>892</v>
      </c>
      <c r="O45">
        <v>-7395</v>
      </c>
      <c r="P45">
        <v>150087</v>
      </c>
      <c r="Q45">
        <v>212353</v>
      </c>
      <c r="R45">
        <v>81</v>
      </c>
      <c r="S45">
        <v>1307169473</v>
      </c>
      <c r="U45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5" t="str">
        <f>IFERROR(MID(spotify_top_songs_audio_features[[#This Row],[artist_names]],SEARCH(",",spotify_top_songs_audio_features[[#This Row],[artist_names]])+2,99),"")</f>
        <v>Jack Harlow</v>
      </c>
      <c r="W45" t="str">
        <f>spotify_top_songs_audio_features[[#This Row],[source]]</f>
        <v>Columbia</v>
      </c>
      <c r="X45" s="1">
        <f>spotify_top_songs_audio_features[[#This Row],[streams]]</f>
        <v>1307169473</v>
      </c>
      <c r="Y45" t="str">
        <f>IF(Tabela2[[#This Row],[feat]]="","","Feat")</f>
        <v>Feat</v>
      </c>
      <c r="Z45" s="17" t="str">
        <f>CONCATENATE(INT(spotify_top_songs_audio_features[[#This Row],[duration_ms]]/(60*1000)),":",MOD(INT(spotify_top_songs_audio_features[[#This Row],[duration_ms]]/1000),60))</f>
        <v>3:32</v>
      </c>
      <c r="AA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5" t="str">
        <f>spotify_top_songs_audio_features[[#This Row],[track_name]]</f>
        <v>INDUSTRY BABY (feat. Jack Harlow)</v>
      </c>
    </row>
    <row r="46" spans="1:28" x14ac:dyDescent="0.25">
      <c r="A46" t="s">
        <v>6110</v>
      </c>
      <c r="B46" t="s">
        <v>1209</v>
      </c>
      <c r="C46" t="s">
        <v>1910</v>
      </c>
      <c r="D46" t="s">
        <v>1911</v>
      </c>
      <c r="E46" t="s">
        <v>177</v>
      </c>
      <c r="F46" t="s">
        <v>32</v>
      </c>
      <c r="G46" t="s">
        <v>25</v>
      </c>
      <c r="H46">
        <v>511</v>
      </c>
      <c r="I46">
        <v>566</v>
      </c>
      <c r="J46">
        <v>2</v>
      </c>
      <c r="K46" t="s">
        <v>1912</v>
      </c>
      <c r="L46">
        <v>0</v>
      </c>
      <c r="M46">
        <v>34</v>
      </c>
      <c r="N46">
        <v>218</v>
      </c>
      <c r="O46">
        <v>-723</v>
      </c>
      <c r="P46">
        <v>83903</v>
      </c>
      <c r="Q46">
        <v>239836</v>
      </c>
      <c r="R46">
        <v>197</v>
      </c>
      <c r="S46">
        <v>1267665530</v>
      </c>
      <c r="U4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6" t="str">
        <f>IFERROR(MID(spotify_top_songs_audio_features[[#This Row],[artist_names]],SEARCH(",",spotify_top_songs_audio_features[[#This Row],[artist_names]])+2,99),"")</f>
        <v/>
      </c>
      <c r="W46" t="str">
        <f>spotify_top_songs_audio_features[[#This Row],[source]]</f>
        <v>Juice WRLD Mixtape / ISR P&amp;D</v>
      </c>
      <c r="X46" s="1">
        <f>spotify_top_songs_audio_features[[#This Row],[streams]]</f>
        <v>1267665530</v>
      </c>
      <c r="Y46" t="str">
        <f>IF(Tabela2[[#This Row],[feat]]="","","Feat")</f>
        <v/>
      </c>
      <c r="Z46" s="17" t="str">
        <f>CONCATENATE(INT(spotify_top_songs_audio_features[[#This Row],[duration_ms]]/(60*1000)),":",MOD(INT(spotify_top_songs_audio_features[[#This Row],[duration_ms]]/1000),60))</f>
        <v>3:59</v>
      </c>
      <c r="AA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" t="str">
        <f>spotify_top_songs_audio_features[[#This Row],[track_name]]</f>
        <v>Lucid Dreams</v>
      </c>
    </row>
    <row r="47" spans="1:28" x14ac:dyDescent="0.25">
      <c r="A47" t="s">
        <v>12475</v>
      </c>
      <c r="B47" t="s">
        <v>12476</v>
      </c>
      <c r="C47" t="s">
        <v>12477</v>
      </c>
      <c r="D47" t="s">
        <v>48</v>
      </c>
      <c r="E47" t="s">
        <v>58</v>
      </c>
      <c r="F47" t="s">
        <v>24</v>
      </c>
      <c r="G47" t="s">
        <v>152</v>
      </c>
      <c r="H47">
        <v>357</v>
      </c>
      <c r="I47">
        <v>425</v>
      </c>
      <c r="J47">
        <v>333</v>
      </c>
      <c r="K47" t="s">
        <v>3950</v>
      </c>
      <c r="L47">
        <v>0</v>
      </c>
      <c r="M47">
        <v>322</v>
      </c>
      <c r="N47">
        <v>27</v>
      </c>
      <c r="O47">
        <v>-7301</v>
      </c>
      <c r="P47">
        <v>102078</v>
      </c>
      <c r="Q47">
        <v>198040</v>
      </c>
      <c r="R47">
        <v>153</v>
      </c>
      <c r="S47">
        <v>1257174222</v>
      </c>
      <c r="U47" t="str">
        <f>IFERROR(LEFT(spotify_top_songs_audio_features[[#This Row],[artist_names]],SEARCH(",",spotify_top_songs_audio_features[[#This Row],[artist_names]])-1),spotify_top_songs_audio_features[[#This Row],[artist_names]])</f>
        <v>Conan Gray</v>
      </c>
      <c r="V47" t="str">
        <f>IFERROR(MID(spotify_top_songs_audio_features[[#This Row],[artist_names]],SEARCH(",",spotify_top_songs_audio_features[[#This Row],[artist_names]])+2,99),"")</f>
        <v/>
      </c>
      <c r="W47" t="str">
        <f>spotify_top_songs_audio_features[[#This Row],[source]]</f>
        <v>Republic Records</v>
      </c>
      <c r="X47" s="1">
        <f>spotify_top_songs_audio_features[[#This Row],[streams]]</f>
        <v>1257174222</v>
      </c>
      <c r="Y47" t="str">
        <f>IF(Tabela2[[#This Row],[feat]]="","","Feat")</f>
        <v/>
      </c>
      <c r="Z47" s="17" t="str">
        <f>CONCATENATE(INT(spotify_top_songs_audio_features[[#This Row],[duration_ms]]/(60*1000)),":",MOD(INT(spotify_top_songs_audio_features[[#This Row],[duration_ms]]/1000),60))</f>
        <v>3:18</v>
      </c>
      <c r="AA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7" t="str">
        <f>spotify_top_songs_audio_features[[#This Row],[track_name]]</f>
        <v>Heather</v>
      </c>
    </row>
    <row r="48" spans="1:28" x14ac:dyDescent="0.25">
      <c r="A48" t="s">
        <v>2631</v>
      </c>
      <c r="B48" t="s">
        <v>2632</v>
      </c>
      <c r="C48" t="s">
        <v>2633</v>
      </c>
      <c r="D48" t="s">
        <v>520</v>
      </c>
      <c r="E48" t="s">
        <v>97</v>
      </c>
      <c r="F48" t="s">
        <v>32</v>
      </c>
      <c r="G48" t="s">
        <v>25</v>
      </c>
      <c r="H48">
        <v>896</v>
      </c>
      <c r="I48">
        <v>586</v>
      </c>
      <c r="J48">
        <v>559</v>
      </c>
      <c r="K48" t="s">
        <v>590</v>
      </c>
      <c r="L48">
        <v>0</v>
      </c>
      <c r="M48">
        <v>79</v>
      </c>
      <c r="N48">
        <v>642</v>
      </c>
      <c r="O48">
        <v>-6687</v>
      </c>
      <c r="P48">
        <v>116971</v>
      </c>
      <c r="Q48">
        <v>196653</v>
      </c>
      <c r="R48">
        <v>80</v>
      </c>
      <c r="S48">
        <v>1255822047</v>
      </c>
      <c r="U48" t="str">
        <f>IFERROR(LEFT(spotify_top_songs_audio_features[[#This Row],[artist_names]],SEARCH(",",spotify_top_songs_audio_features[[#This Row],[artist_names]])-1),spotify_top_songs_audio_features[[#This Row],[artist_names]])</f>
        <v>Roddy Ricch</v>
      </c>
      <c r="V48" t="str">
        <f>IFERROR(MID(spotify_top_songs_audio_features[[#This Row],[artist_names]],SEARCH(",",spotify_top_songs_audio_features[[#This Row],[artist_names]])+2,99),"")</f>
        <v/>
      </c>
      <c r="W48" t="str">
        <f>spotify_top_songs_audio_features[[#This Row],[source]]</f>
        <v>Atlantic Records</v>
      </c>
      <c r="X48" s="1">
        <f>spotify_top_songs_audio_features[[#This Row],[streams]]</f>
        <v>1255822047</v>
      </c>
      <c r="Y48" t="str">
        <f>IF(Tabela2[[#This Row],[feat]]="","","Feat")</f>
        <v/>
      </c>
      <c r="Z48" s="17" t="str">
        <f>CONCATENATE(INT(spotify_top_songs_audio_features[[#This Row],[duration_ms]]/(60*1000)),":",MOD(INT(spotify_top_songs_audio_features[[#This Row],[duration_ms]]/1000),60))</f>
        <v>3:16</v>
      </c>
      <c r="AA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8" t="str">
        <f>spotify_top_songs_audio_features[[#This Row],[track_name]]</f>
        <v>The Box</v>
      </c>
    </row>
    <row r="49" spans="1:28" x14ac:dyDescent="0.25">
      <c r="A49" t="s">
        <v>4082</v>
      </c>
      <c r="B49" t="s">
        <v>624</v>
      </c>
      <c r="C49" t="s">
        <v>4083</v>
      </c>
      <c r="D49" t="s">
        <v>141</v>
      </c>
      <c r="E49" t="s">
        <v>58</v>
      </c>
      <c r="F49" t="s">
        <v>32</v>
      </c>
      <c r="G49" t="s">
        <v>25</v>
      </c>
      <c r="H49">
        <v>65</v>
      </c>
      <c r="I49">
        <v>715</v>
      </c>
      <c r="J49">
        <v>253</v>
      </c>
      <c r="K49" t="s">
        <v>4084</v>
      </c>
      <c r="L49">
        <v>291</v>
      </c>
      <c r="M49">
        <v>126</v>
      </c>
      <c r="N49">
        <v>187</v>
      </c>
      <c r="O49">
        <v>-5198</v>
      </c>
      <c r="P49">
        <v>106672</v>
      </c>
      <c r="Q49">
        <v>243717</v>
      </c>
      <c r="R49">
        <v>62</v>
      </c>
      <c r="S49">
        <v>1251442060</v>
      </c>
      <c r="U49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9" t="str">
        <f>IFERROR(MID(spotify_top_songs_audio_features[[#This Row],[artist_names]],SEARCH(",",spotify_top_songs_audio_features[[#This Row],[artist_names]])+2,99),"")</f>
        <v/>
      </c>
      <c r="W49" t="str">
        <f>spotify_top_songs_audio_features[[#This Row],[source]]</f>
        <v>Rimas Entertainment LLC</v>
      </c>
      <c r="X49" s="1">
        <f>spotify_top_songs_audio_features[[#This Row],[streams]]</f>
        <v>1251442060</v>
      </c>
      <c r="Y49" t="str">
        <f>IF(Tabela2[[#This Row],[feat]]="","","Feat")</f>
        <v/>
      </c>
      <c r="Z49" s="17" t="str">
        <f>CONCATENATE(INT(spotify_top_songs_audio_features[[#This Row],[duration_ms]]/(60*1000)),":",MOD(INT(spotify_top_songs_audio_features[[#This Row],[duration_ms]]/1000),60))</f>
        <v>4:3</v>
      </c>
      <c r="AA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" t="str">
        <f>spotify_top_songs_audio_features[[#This Row],[track_name]]</f>
        <v>Tití Me Preguntó</v>
      </c>
    </row>
    <row r="50" spans="1:28" x14ac:dyDescent="0.25">
      <c r="A50" t="s">
        <v>7405</v>
      </c>
      <c r="B50" t="s">
        <v>7406</v>
      </c>
      <c r="C50" t="s">
        <v>7407</v>
      </c>
      <c r="D50" t="s">
        <v>282</v>
      </c>
      <c r="E50" t="s">
        <v>31</v>
      </c>
      <c r="F50" t="s">
        <v>24</v>
      </c>
      <c r="G50" t="s">
        <v>152</v>
      </c>
      <c r="H50">
        <v>609</v>
      </c>
      <c r="I50">
        <v>692</v>
      </c>
      <c r="J50">
        <v>259</v>
      </c>
      <c r="K50" t="s">
        <v>337</v>
      </c>
      <c r="L50">
        <v>0</v>
      </c>
      <c r="M50">
        <v>864</v>
      </c>
      <c r="N50">
        <v>454</v>
      </c>
      <c r="O50">
        <v>-2958</v>
      </c>
      <c r="P50">
        <v>116959</v>
      </c>
      <c r="Q50">
        <v>233720</v>
      </c>
      <c r="R50">
        <v>132</v>
      </c>
      <c r="S50">
        <v>1250841461</v>
      </c>
      <c r="U50" t="str">
        <f>IFERROR(LEFT(spotify_top_songs_audio_features[[#This Row],[artist_names]],SEARCH(",",spotify_top_songs_audio_features[[#This Row],[artist_names]])-1),spotify_top_songs_audio_features[[#This Row],[artist_names]])</f>
        <v>Ruth B.</v>
      </c>
      <c r="V50" t="str">
        <f>IFERROR(MID(spotify_top_songs_audio_features[[#This Row],[artist_names]],SEARCH(",",spotify_top_songs_audio_features[[#This Row],[artist_names]])+2,99),"")</f>
        <v/>
      </c>
      <c r="W50" t="str">
        <f>spotify_top_songs_audio_features[[#This Row],[source]]</f>
        <v>Columbia</v>
      </c>
      <c r="X50" s="1">
        <f>spotify_top_songs_audio_features[[#This Row],[streams]]</f>
        <v>1250841461</v>
      </c>
      <c r="Y50" t="str">
        <f>IF(Tabela2[[#This Row],[feat]]="","","Feat")</f>
        <v/>
      </c>
      <c r="Z50" s="17" t="str">
        <f>CONCATENATE(INT(spotify_top_songs_audio_features[[#This Row],[duration_ms]]/(60*1000)),":",MOD(INT(spotify_top_songs_audio_features[[#This Row],[duration_ms]]/1000),60))</f>
        <v>3:53</v>
      </c>
      <c r="AA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" t="str">
        <f>spotify_top_songs_audio_features[[#This Row],[track_name]]</f>
        <v>Dandelions</v>
      </c>
    </row>
    <row r="51" spans="1:28" x14ac:dyDescent="0.25">
      <c r="A51" t="s">
        <v>17163</v>
      </c>
      <c r="B51" t="s">
        <v>439</v>
      </c>
      <c r="C51" t="s">
        <v>17164</v>
      </c>
      <c r="D51" t="s">
        <v>48</v>
      </c>
      <c r="E51" t="s">
        <v>97</v>
      </c>
      <c r="F51" t="s">
        <v>24</v>
      </c>
      <c r="G51" t="s">
        <v>25</v>
      </c>
      <c r="H51">
        <v>68</v>
      </c>
      <c r="I51">
        <v>578</v>
      </c>
      <c r="J51">
        <v>4</v>
      </c>
      <c r="K51" t="s">
        <v>5981</v>
      </c>
      <c r="L51">
        <v>0</v>
      </c>
      <c r="M51">
        <v>135</v>
      </c>
      <c r="N51">
        <v>341</v>
      </c>
      <c r="O51">
        <v>-5804</v>
      </c>
      <c r="P51">
        <v>145038</v>
      </c>
      <c r="Q51">
        <v>231267</v>
      </c>
      <c r="R51">
        <v>114</v>
      </c>
      <c r="S51">
        <v>1232129792</v>
      </c>
      <c r="U51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51" t="str">
        <f>IFERROR(MID(spotify_top_songs_audio_features[[#This Row],[artist_names]],SEARCH(",",spotify_top_songs_audio_features[[#This Row],[artist_names]])+2,99),"")</f>
        <v/>
      </c>
      <c r="W51" t="str">
        <f>spotify_top_songs_audio_features[[#This Row],[source]]</f>
        <v>Republic Records</v>
      </c>
      <c r="X51" s="1">
        <f>spotify_top_songs_audio_features[[#This Row],[streams]]</f>
        <v>1232129792</v>
      </c>
      <c r="Y51" t="str">
        <f>IF(Tabela2[[#This Row],[feat]]="","","Feat")</f>
        <v/>
      </c>
      <c r="Z51" s="17" t="str">
        <f>CONCATENATE(INT(spotify_top_songs_audio_features[[#This Row],[duration_ms]]/(60*1000)),":",MOD(INT(spotify_top_songs_audio_features[[#This Row],[duration_ms]]/1000),60))</f>
        <v>3:51</v>
      </c>
      <c r="AA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1" t="str">
        <f>spotify_top_songs_audio_features[[#This Row],[track_name]]</f>
        <v>Better Now</v>
      </c>
    </row>
    <row r="52" spans="1:28" x14ac:dyDescent="0.25">
      <c r="A52" t="s">
        <v>7361</v>
      </c>
      <c r="B52" t="s">
        <v>7362</v>
      </c>
      <c r="C52" t="s">
        <v>7363</v>
      </c>
      <c r="D52" t="s">
        <v>48</v>
      </c>
      <c r="E52" t="s">
        <v>31</v>
      </c>
      <c r="F52" t="s">
        <v>32</v>
      </c>
      <c r="G52" t="s">
        <v>25</v>
      </c>
      <c r="H52">
        <v>715</v>
      </c>
      <c r="I52">
        <v>62</v>
      </c>
      <c r="J52">
        <v>484</v>
      </c>
      <c r="K52" t="s">
        <v>7364</v>
      </c>
      <c r="L52">
        <v>0</v>
      </c>
      <c r="M52">
        <v>822</v>
      </c>
      <c r="N52">
        <v>172</v>
      </c>
      <c r="O52">
        <v>-6005</v>
      </c>
      <c r="P52">
        <v>9795</v>
      </c>
      <c r="Q52">
        <v>221520</v>
      </c>
      <c r="R52">
        <v>67</v>
      </c>
      <c r="S52">
        <v>1231075916</v>
      </c>
      <c r="U52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52" t="str">
        <f>IFERROR(MID(spotify_top_songs_audio_features[[#This Row],[artist_names]],SEARCH(",",spotify_top_songs_audio_features[[#This Row],[artist_names]])+2,99),"")</f>
        <v>The Weeknd, 21 Savage</v>
      </c>
      <c r="W52" t="str">
        <f>spotify_top_songs_audio_features[[#This Row],[source]]</f>
        <v>Republic Records</v>
      </c>
      <c r="X52" s="1">
        <f>spotify_top_songs_audio_features[[#This Row],[streams]]</f>
        <v>1231075916</v>
      </c>
      <c r="Y52" t="str">
        <f>IF(Tabela2[[#This Row],[feat]]="","","Feat")</f>
        <v>Feat</v>
      </c>
      <c r="Z52" s="17" t="str">
        <f>CONCATENATE(INT(spotify_top_songs_audio_features[[#This Row],[duration_ms]]/(60*1000)),":",MOD(INT(spotify_top_songs_audio_features[[#This Row],[duration_ms]]/1000),60))</f>
        <v>3:41</v>
      </c>
      <c r="AA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" t="str">
        <f>spotify_top_songs_audio_features[[#This Row],[track_name]]</f>
        <v>Creepin' (with The Weeknd &amp; 21 Savage)</v>
      </c>
    </row>
    <row r="53" spans="1:28" x14ac:dyDescent="0.25">
      <c r="A53" t="s">
        <v>17193</v>
      </c>
      <c r="B53" t="s">
        <v>17194</v>
      </c>
      <c r="C53" t="s">
        <v>17195</v>
      </c>
      <c r="D53" t="s">
        <v>6923</v>
      </c>
      <c r="E53" t="s">
        <v>43</v>
      </c>
      <c r="F53" t="s">
        <v>32</v>
      </c>
      <c r="G53" t="s">
        <v>25</v>
      </c>
      <c r="H53">
        <v>791</v>
      </c>
      <c r="I53">
        <v>862</v>
      </c>
      <c r="J53">
        <v>11</v>
      </c>
      <c r="K53" t="s">
        <v>1693</v>
      </c>
      <c r="L53">
        <v>2.1900000000000001E-3</v>
      </c>
      <c r="M53">
        <v>814</v>
      </c>
      <c r="N53">
        <v>592</v>
      </c>
      <c r="O53">
        <v>-324</v>
      </c>
      <c r="P53">
        <v>123994</v>
      </c>
      <c r="Q53">
        <v>214847</v>
      </c>
      <c r="R53">
        <v>111</v>
      </c>
      <c r="S53">
        <v>1225387792</v>
      </c>
      <c r="U53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53" t="str">
        <f>IFERROR(MID(spotify_top_songs_audio_features[[#This Row],[artist_names]],SEARCH(",",spotify_top_songs_audio_features[[#This Row],[artist_names]])+2,99),"")</f>
        <v>Dua Lipa</v>
      </c>
      <c r="W53" t="str">
        <f>spotify_top_songs_audio_features[[#This Row],[source]]</f>
        <v>Sony Music UK</v>
      </c>
      <c r="X53" s="1">
        <f>spotify_top_songs_audio_features[[#This Row],[streams]]</f>
        <v>1225387792</v>
      </c>
      <c r="Y53" t="str">
        <f>IF(Tabela2[[#This Row],[feat]]="","","Feat")</f>
        <v>Feat</v>
      </c>
      <c r="Z53" s="17" t="str">
        <f>CONCATENATE(INT(spotify_top_songs_audio_features[[#This Row],[duration_ms]]/(60*1000)),":",MOD(INT(spotify_top_songs_audio_features[[#This Row],[duration_ms]]/1000),60))</f>
        <v>3:34</v>
      </c>
      <c r="AA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" t="str">
        <f>spotify_top_songs_audio_features[[#This Row],[track_name]]</f>
        <v>One Kiss (with Dua Lipa)</v>
      </c>
    </row>
    <row r="54" spans="1:28" x14ac:dyDescent="0.25">
      <c r="A54" t="s">
        <v>17806</v>
      </c>
      <c r="B54" t="s">
        <v>10743</v>
      </c>
      <c r="C54" t="s">
        <v>17807</v>
      </c>
      <c r="D54" t="s">
        <v>407</v>
      </c>
      <c r="E54" t="s">
        <v>86</v>
      </c>
      <c r="F54" t="s">
        <v>24</v>
      </c>
      <c r="G54" t="s">
        <v>25</v>
      </c>
      <c r="H54">
        <v>746</v>
      </c>
      <c r="I54">
        <v>69</v>
      </c>
      <c r="J54">
        <v>164</v>
      </c>
      <c r="K54" t="s">
        <v>11403</v>
      </c>
      <c r="L54">
        <v>0</v>
      </c>
      <c r="M54">
        <v>101</v>
      </c>
      <c r="N54">
        <v>497</v>
      </c>
      <c r="O54">
        <v>-7956</v>
      </c>
      <c r="P54">
        <v>89977</v>
      </c>
      <c r="Q54">
        <v>181733</v>
      </c>
      <c r="R54">
        <v>72</v>
      </c>
      <c r="S54">
        <v>1218225431</v>
      </c>
      <c r="U54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54" t="str">
        <f>IFERROR(MID(spotify_top_songs_audio_features[[#This Row],[artist_names]],SEARCH(",",spotify_top_songs_audio_features[[#This Row],[artist_names]])+2,99),"")</f>
        <v>Roddy Ricch</v>
      </c>
      <c r="W54" t="str">
        <f>spotify_top_songs_audio_features[[#This Row],[source]]</f>
        <v>South Coast Music Group/Interscope Records</v>
      </c>
      <c r="X54" s="1">
        <f>spotify_top_songs_audio_features[[#This Row],[streams]]</f>
        <v>1218225431</v>
      </c>
      <c r="Y54" t="str">
        <f>IF(Tabela2[[#This Row],[feat]]="","","Feat")</f>
        <v>Feat</v>
      </c>
      <c r="Z54" s="17" t="str">
        <f>CONCATENATE(INT(spotify_top_songs_audio_features[[#This Row],[duration_ms]]/(60*1000)),":",MOD(INT(spotify_top_songs_audio_features[[#This Row],[duration_ms]]/1000),60))</f>
        <v>3:1</v>
      </c>
      <c r="AA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4" t="str">
        <f>spotify_top_songs_audio_features[[#This Row],[track_name]]</f>
        <v>ROCKSTAR (feat. Roddy Ricch)</v>
      </c>
    </row>
    <row r="55" spans="1:28" x14ac:dyDescent="0.25">
      <c r="A55" t="s">
        <v>17800</v>
      </c>
      <c r="B55" t="s">
        <v>17801</v>
      </c>
      <c r="C55" t="s">
        <v>17802</v>
      </c>
      <c r="D55" t="s">
        <v>17803</v>
      </c>
      <c r="E55" t="s">
        <v>31</v>
      </c>
      <c r="F55" t="s">
        <v>24</v>
      </c>
      <c r="G55" t="s">
        <v>25</v>
      </c>
      <c r="H55">
        <v>484</v>
      </c>
      <c r="I55">
        <v>731</v>
      </c>
      <c r="J55">
        <v>379</v>
      </c>
      <c r="K55" t="s">
        <v>1998</v>
      </c>
      <c r="L55">
        <v>0</v>
      </c>
      <c r="M55">
        <v>151</v>
      </c>
      <c r="N55">
        <v>51</v>
      </c>
      <c r="O55">
        <v>-6694</v>
      </c>
      <c r="P55">
        <v>101654</v>
      </c>
      <c r="Q55">
        <v>204280</v>
      </c>
      <c r="R55">
        <v>161</v>
      </c>
      <c r="S55">
        <v>1214550980</v>
      </c>
      <c r="U55" t="str">
        <f>IFERROR(LEFT(spotify_top_songs_audio_features[[#This Row],[artist_names]],SEARCH(",",spotify_top_songs_audio_features[[#This Row],[artist_names]])-1),spotify_top_songs_audio_features[[#This Row],[artist_names]])</f>
        <v>Vance Joy</v>
      </c>
      <c r="V55" t="str">
        <f>IFERROR(MID(spotify_top_songs_audio_features[[#This Row],[artist_names]],SEARCH(",",spotify_top_songs_audio_features[[#This Row],[artist_names]])+2,99),"")</f>
        <v/>
      </c>
      <c r="W55" t="str">
        <f>spotify_top_songs_audio_features[[#This Row],[source]]</f>
        <v>F-Stop Records/Atlantic</v>
      </c>
      <c r="X55" s="1">
        <f>spotify_top_songs_audio_features[[#This Row],[streams]]</f>
        <v>1214550980</v>
      </c>
      <c r="Y55" t="str">
        <f>IF(Tabela2[[#This Row],[feat]]="","","Feat")</f>
        <v/>
      </c>
      <c r="Z55" s="17" t="str">
        <f>CONCATENATE(INT(spotify_top_songs_audio_features[[#This Row],[duration_ms]]/(60*1000)),":",MOD(INT(spotify_top_songs_audio_features[[#This Row],[duration_ms]]/1000),60))</f>
        <v>3:24</v>
      </c>
      <c r="AA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" t="str">
        <f>spotify_top_songs_audio_features[[#This Row],[track_name]]</f>
        <v>Riptide</v>
      </c>
    </row>
    <row r="56" spans="1:28" x14ac:dyDescent="0.25">
      <c r="A56" t="s">
        <v>11943</v>
      </c>
      <c r="B56" t="s">
        <v>11944</v>
      </c>
      <c r="C56" t="s">
        <v>11945</v>
      </c>
      <c r="D56" t="s">
        <v>2682</v>
      </c>
      <c r="E56" t="s">
        <v>113</v>
      </c>
      <c r="F56" t="s">
        <v>24</v>
      </c>
      <c r="G56" t="s">
        <v>25</v>
      </c>
      <c r="H56">
        <v>677</v>
      </c>
      <c r="I56">
        <v>696</v>
      </c>
      <c r="J56">
        <v>119</v>
      </c>
      <c r="K56" t="s">
        <v>3325</v>
      </c>
      <c r="L56">
        <v>0</v>
      </c>
      <c r="M56">
        <v>42</v>
      </c>
      <c r="N56">
        <v>464</v>
      </c>
      <c r="O56">
        <v>-6181</v>
      </c>
      <c r="P56">
        <v>9003</v>
      </c>
      <c r="Q56">
        <v>198082</v>
      </c>
      <c r="R56">
        <v>77</v>
      </c>
      <c r="S56">
        <v>1213245560</v>
      </c>
      <c r="U56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6" t="str">
        <f>IFERROR(MID(spotify_top_songs_audio_features[[#This Row],[artist_names]],SEARCH(",",spotify_top_songs_audio_features[[#This Row],[artist_names]])+2,99),"")</f>
        <v>Daniel Caesar, Giveon</v>
      </c>
      <c r="W56" t="str">
        <f>spotify_top_songs_audio_features[[#This Row],[source]]</f>
        <v>RBMG/Def Jam</v>
      </c>
      <c r="X56" s="1">
        <f>spotify_top_songs_audio_features[[#This Row],[streams]]</f>
        <v>1213245560</v>
      </c>
      <c r="Y56" t="str">
        <f>IF(Tabela2[[#This Row],[feat]]="","","Feat")</f>
        <v>Feat</v>
      </c>
      <c r="Z56" s="17" t="str">
        <f>CONCATENATE(INT(spotify_top_songs_audio_features[[#This Row],[duration_ms]]/(60*1000)),":",MOD(INT(spotify_top_songs_audio_features[[#This Row],[duration_ms]]/1000),60))</f>
        <v>3:18</v>
      </c>
      <c r="AA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6" t="str">
        <f>spotify_top_songs_audio_features[[#This Row],[track_name]]</f>
        <v>Peaches (feat. Daniel Caesar &amp; Giveon)</v>
      </c>
    </row>
    <row r="57" spans="1:28" x14ac:dyDescent="0.25">
      <c r="A57" t="s">
        <v>9860</v>
      </c>
      <c r="B57" t="s">
        <v>9861</v>
      </c>
      <c r="C57" t="s">
        <v>9862</v>
      </c>
      <c r="D57" t="s">
        <v>141</v>
      </c>
      <c r="E57" t="s">
        <v>469</v>
      </c>
      <c r="F57" t="s">
        <v>32</v>
      </c>
      <c r="G57" t="s">
        <v>25</v>
      </c>
      <c r="H57">
        <v>647</v>
      </c>
      <c r="I57">
        <v>686</v>
      </c>
      <c r="J57">
        <v>413</v>
      </c>
      <c r="K57" t="s">
        <v>2919</v>
      </c>
      <c r="L57">
        <v>1.34E-4</v>
      </c>
      <c r="M57">
        <v>528</v>
      </c>
      <c r="N57">
        <v>268</v>
      </c>
      <c r="O57">
        <v>-5745</v>
      </c>
      <c r="P57">
        <v>79928</v>
      </c>
      <c r="Q57">
        <v>258299</v>
      </c>
      <c r="R57">
        <v>70</v>
      </c>
      <c r="S57">
        <v>1182016397</v>
      </c>
      <c r="U57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57" t="str">
        <f>IFERROR(MID(spotify_top_songs_audio_features[[#This Row],[artist_names]],SEARCH(",",spotify_top_songs_audio_features[[#This Row],[artist_names]])+2,99),"")</f>
        <v>Bomba Estéreo</v>
      </c>
      <c r="W57" t="str">
        <f>spotify_top_songs_audio_features[[#This Row],[source]]</f>
        <v>Rimas Entertainment LLC</v>
      </c>
      <c r="X57" s="1">
        <f>spotify_top_songs_audio_features[[#This Row],[streams]]</f>
        <v>1182016397</v>
      </c>
      <c r="Y57" t="str">
        <f>IF(Tabela2[[#This Row],[feat]]="","","Feat")</f>
        <v>Feat</v>
      </c>
      <c r="Z57" s="17" t="str">
        <f>CONCATENATE(INT(spotify_top_songs_audio_features[[#This Row],[duration_ms]]/(60*1000)),":",MOD(INT(spotify_top_songs_audio_features[[#This Row],[duration_ms]]/1000),60))</f>
        <v>4:18</v>
      </c>
      <c r="AA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7" t="str">
        <f>spotify_top_songs_audio_features[[#This Row],[track_name]]</f>
        <v>Ojitos Lindos</v>
      </c>
    </row>
    <row r="58" spans="1:28" x14ac:dyDescent="0.25">
      <c r="A58" t="s">
        <v>7459</v>
      </c>
      <c r="B58" t="s">
        <v>7015</v>
      </c>
      <c r="C58" t="s">
        <v>7460</v>
      </c>
      <c r="D58" t="s">
        <v>1254</v>
      </c>
      <c r="E58" t="s">
        <v>469</v>
      </c>
      <c r="F58" t="s">
        <v>24</v>
      </c>
      <c r="G58" t="s">
        <v>25</v>
      </c>
      <c r="H58">
        <v>459</v>
      </c>
      <c r="I58">
        <v>575</v>
      </c>
      <c r="J58">
        <v>573</v>
      </c>
      <c r="K58" t="s">
        <v>5898</v>
      </c>
      <c r="L58">
        <v>0</v>
      </c>
      <c r="M58">
        <v>885</v>
      </c>
      <c r="N58">
        <v>183</v>
      </c>
      <c r="O58">
        <v>-4858</v>
      </c>
      <c r="P58">
        <v>111881</v>
      </c>
      <c r="Q58">
        <v>215107</v>
      </c>
      <c r="R58">
        <v>122</v>
      </c>
      <c r="S58">
        <v>1178008094</v>
      </c>
      <c r="U58" t="str">
        <f>IFERROR(LEFT(spotify_top_songs_audio_features[[#This Row],[artist_names]],SEARCH(",",spotify_top_songs_audio_features[[#This Row],[artist_names]])-1),spotify_top_songs_audio_features[[#This Row],[artist_names]])</f>
        <v>Lewis Capaldi</v>
      </c>
      <c r="V58" t="str">
        <f>IFERROR(MID(spotify_top_songs_audio_features[[#This Row],[artist_names]],SEARCH(",",spotify_top_songs_audio_features[[#This Row],[artist_names]])+2,99),"")</f>
        <v/>
      </c>
      <c r="W58" t="str">
        <f>spotify_top_songs_audio_features[[#This Row],[source]]</f>
        <v>Vertigo Berlin</v>
      </c>
      <c r="X58" s="1">
        <f>spotify_top_songs_audio_features[[#This Row],[streams]]</f>
        <v>1178008094</v>
      </c>
      <c r="Y58" t="str">
        <f>IF(Tabela2[[#This Row],[feat]]="","","Feat")</f>
        <v/>
      </c>
      <c r="Z58" s="17" t="str">
        <f>CONCATENATE(INT(spotify_top_songs_audio_features[[#This Row],[duration_ms]]/(60*1000)),":",MOD(INT(spotify_top_songs_audio_features[[#This Row],[duration_ms]]/1000),60))</f>
        <v>3:35</v>
      </c>
      <c r="AA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8" t="str">
        <f>spotify_top_songs_audio_features[[#This Row],[track_name]]</f>
        <v>Before You Go</v>
      </c>
    </row>
    <row r="59" spans="1:28" x14ac:dyDescent="0.25">
      <c r="A59" t="s">
        <v>7295</v>
      </c>
      <c r="B59" t="s">
        <v>3612</v>
      </c>
      <c r="C59" t="s">
        <v>7296</v>
      </c>
      <c r="D59" t="s">
        <v>1058</v>
      </c>
      <c r="E59" t="s">
        <v>86</v>
      </c>
      <c r="F59" t="s">
        <v>24</v>
      </c>
      <c r="G59" t="s">
        <v>25</v>
      </c>
      <c r="H59">
        <v>764</v>
      </c>
      <c r="I59">
        <v>32</v>
      </c>
      <c r="J59">
        <v>546</v>
      </c>
      <c r="K59" t="s">
        <v>6304</v>
      </c>
      <c r="L59">
        <v>0</v>
      </c>
      <c r="M59">
        <v>822</v>
      </c>
      <c r="N59">
        <v>575</v>
      </c>
      <c r="O59">
        <v>-7209</v>
      </c>
      <c r="P59">
        <v>91019</v>
      </c>
      <c r="Q59">
        <v>189486</v>
      </c>
      <c r="R59">
        <v>90</v>
      </c>
      <c r="S59">
        <v>1172704805</v>
      </c>
      <c r="U59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59" t="str">
        <f>IFERROR(MID(spotify_top_songs_audio_features[[#This Row],[artist_names]],SEARCH(",",spotify_top_songs_audio_features[[#This Row],[artist_names]])+2,99),"")</f>
        <v/>
      </c>
      <c r="W59" t="str">
        <f>spotify_top_songs_audio_features[[#This Row],[source]]</f>
        <v>Interscope Records*</v>
      </c>
      <c r="X59" s="1">
        <f>spotify_top_songs_audio_features[[#This Row],[streams]]</f>
        <v>1172704805</v>
      </c>
      <c r="Y59" t="str">
        <f>IF(Tabela2[[#This Row],[feat]]="","","Feat")</f>
        <v/>
      </c>
      <c r="Z59" s="17" t="str">
        <f>CONCATENATE(INT(spotify_top_songs_audio_features[[#This Row],[duration_ms]]/(60*1000)),":",MOD(INT(spotify_top_songs_audio_features[[#This Row],[duration_ms]]/1000),60))</f>
        <v>3:9</v>
      </c>
      <c r="AA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9" t="str">
        <f>spotify_top_songs_audio_features[[#This Row],[track_name]]</f>
        <v>Memories</v>
      </c>
    </row>
    <row r="60" spans="1:28" x14ac:dyDescent="0.25">
      <c r="A60" t="s">
        <v>12347</v>
      </c>
      <c r="B60" t="s">
        <v>410</v>
      </c>
      <c r="C60" t="s">
        <v>3697</v>
      </c>
      <c r="D60" t="s">
        <v>182</v>
      </c>
      <c r="E60" t="s">
        <v>113</v>
      </c>
      <c r="F60" t="s">
        <v>32</v>
      </c>
      <c r="G60" t="s">
        <v>25</v>
      </c>
      <c r="H60">
        <v>414</v>
      </c>
      <c r="I60">
        <v>404</v>
      </c>
      <c r="J60">
        <v>499</v>
      </c>
      <c r="K60" t="s">
        <v>1177</v>
      </c>
      <c r="L60">
        <v>0</v>
      </c>
      <c r="M60">
        <v>3</v>
      </c>
      <c r="N60">
        <v>224</v>
      </c>
      <c r="O60">
        <v>-9928</v>
      </c>
      <c r="P60">
        <v>71105</v>
      </c>
      <c r="Q60">
        <v>354320</v>
      </c>
      <c r="R60">
        <v>212</v>
      </c>
      <c r="S60">
        <v>1159408704</v>
      </c>
      <c r="U60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60" t="str">
        <f>IFERROR(MID(spotify_top_songs_audio_features[[#This Row],[artist_names]],SEARCH(",",spotify_top_songs_audio_features[[#This Row],[artist_names]])+2,99),"")</f>
        <v/>
      </c>
      <c r="W60" t="str">
        <f>spotify_top_songs_audio_features[[#This Row],[source]]</f>
        <v>EMI</v>
      </c>
      <c r="X60" s="1">
        <f>spotify_top_songs_audio_features[[#This Row],[streams]]</f>
        <v>1159408704</v>
      </c>
      <c r="Y60" t="str">
        <f>IF(Tabela2[[#This Row],[feat]]="","","Feat")</f>
        <v/>
      </c>
      <c r="Z60" s="17" t="str">
        <f>CONCATENATE(INT(spotify_top_songs_audio_features[[#This Row],[duration_ms]]/(60*1000)),":",MOD(INT(spotify_top_songs_audio_features[[#This Row],[duration_ms]]/1000),60))</f>
        <v>5:54</v>
      </c>
      <c r="AA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0" t="str">
        <f>spotify_top_songs_audio_features[[#This Row],[track_name]]</f>
        <v>Bohemian Rhapsody - Remastered 2011</v>
      </c>
    </row>
    <row r="61" spans="1:28" x14ac:dyDescent="0.25">
      <c r="A61" t="s">
        <v>2239</v>
      </c>
      <c r="B61" t="s">
        <v>2240</v>
      </c>
      <c r="C61" t="s">
        <v>2241</v>
      </c>
      <c r="D61" t="s">
        <v>48</v>
      </c>
      <c r="E61" t="s">
        <v>58</v>
      </c>
      <c r="F61" t="s">
        <v>32</v>
      </c>
      <c r="G61" t="s">
        <v>25</v>
      </c>
      <c r="H61">
        <v>585</v>
      </c>
      <c r="I61">
        <v>52</v>
      </c>
      <c r="J61">
        <v>712</v>
      </c>
      <c r="K61" t="s">
        <v>2242</v>
      </c>
      <c r="L61">
        <v>7.0099999999999997E-3</v>
      </c>
      <c r="M61">
        <v>131</v>
      </c>
      <c r="N61">
        <v>129</v>
      </c>
      <c r="O61">
        <v>-6136</v>
      </c>
      <c r="P61">
        <v>159801</v>
      </c>
      <c r="Q61">
        <v>218147</v>
      </c>
      <c r="R61">
        <v>172</v>
      </c>
      <c r="S61">
        <v>1121378253</v>
      </c>
      <c r="U61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61" t="str">
        <f>IFERROR(MID(spotify_top_songs_audio_features[[#This Row],[artist_names]],SEARCH(",",spotify_top_songs_audio_features[[#This Row],[artist_names]])+2,99),"")</f>
        <v>21 Savage</v>
      </c>
      <c r="W61" t="str">
        <f>spotify_top_songs_audio_features[[#This Row],[source]]</f>
        <v>Republic Records</v>
      </c>
      <c r="X61" s="1">
        <f>spotify_top_songs_audio_features[[#This Row],[streams]]</f>
        <v>1121378253</v>
      </c>
      <c r="Y61" t="str">
        <f>IF(Tabela2[[#This Row],[feat]]="","","Feat")</f>
        <v>Feat</v>
      </c>
      <c r="Z61" s="17" t="str">
        <f>CONCATENATE(INT(spotify_top_songs_audio_features[[#This Row],[duration_ms]]/(60*1000)),":",MOD(INT(spotify_top_songs_audio_features[[#This Row],[duration_ms]]/1000),60))</f>
        <v>3:38</v>
      </c>
      <c r="AA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" t="str">
        <f>spotify_top_songs_audio_features[[#This Row],[track_name]]</f>
        <v>rockstar (feat. 21 Savage)</v>
      </c>
    </row>
    <row r="62" spans="1:28" x14ac:dyDescent="0.25">
      <c r="A62" t="s">
        <v>16645</v>
      </c>
      <c r="B62" t="s">
        <v>16646</v>
      </c>
      <c r="C62" t="s">
        <v>16647</v>
      </c>
      <c r="D62" t="s">
        <v>390</v>
      </c>
      <c r="E62" t="s">
        <v>70</v>
      </c>
      <c r="F62" t="s">
        <v>24</v>
      </c>
      <c r="G62" t="s">
        <v>25</v>
      </c>
      <c r="H62">
        <v>748</v>
      </c>
      <c r="I62">
        <v>524</v>
      </c>
      <c r="J62">
        <v>338</v>
      </c>
      <c r="K62" t="s">
        <v>6556</v>
      </c>
      <c r="L62">
        <v>0</v>
      </c>
      <c r="M62">
        <v>111</v>
      </c>
      <c r="N62">
        <v>661</v>
      </c>
      <c r="O62">
        <v>-5599</v>
      </c>
      <c r="P62">
        <v>9501</v>
      </c>
      <c r="Q62">
        <v>244960</v>
      </c>
      <c r="R62">
        <v>180</v>
      </c>
      <c r="S62">
        <v>1116016092</v>
      </c>
      <c r="U62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62" t="str">
        <f>IFERROR(MID(spotify_top_songs_audio_features[[#This Row],[artist_names]],SEARCH(",",spotify_top_songs_audio_features[[#This Row],[artist_names]])+2,99),"")</f>
        <v>Halsey</v>
      </c>
      <c r="W62" t="str">
        <f>spotify_top_songs_audio_features[[#This Row],[source]]</f>
        <v>Disruptor Records/Columbia</v>
      </c>
      <c r="X62" s="1">
        <f>spotify_top_songs_audio_features[[#This Row],[streams]]</f>
        <v>1116016092</v>
      </c>
      <c r="Y62" t="str">
        <f>IF(Tabela2[[#This Row],[feat]]="","","Feat")</f>
        <v>Feat</v>
      </c>
      <c r="Z62" s="17" t="str">
        <f>CONCATENATE(INT(spotify_top_songs_audio_features[[#This Row],[duration_ms]]/(60*1000)),":",MOD(INT(spotify_top_songs_audio_features[[#This Row],[duration_ms]]/1000),60))</f>
        <v>4:4</v>
      </c>
      <c r="AA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2" t="str">
        <f>spotify_top_songs_audio_features[[#This Row],[track_name]]</f>
        <v>Closer</v>
      </c>
    </row>
    <row r="63" spans="1:28" x14ac:dyDescent="0.25">
      <c r="A63" t="s">
        <v>17372</v>
      </c>
      <c r="B63" t="s">
        <v>383</v>
      </c>
      <c r="C63" t="s">
        <v>14131</v>
      </c>
      <c r="D63" t="s">
        <v>385</v>
      </c>
      <c r="E63" t="s">
        <v>23</v>
      </c>
      <c r="F63" t="s">
        <v>24</v>
      </c>
      <c r="G63" t="s">
        <v>25</v>
      </c>
      <c r="H63">
        <v>908</v>
      </c>
      <c r="I63">
        <v>669</v>
      </c>
      <c r="J63">
        <v>738</v>
      </c>
      <c r="K63" t="s">
        <v>17373</v>
      </c>
      <c r="L63">
        <v>0</v>
      </c>
      <c r="M63">
        <v>237</v>
      </c>
      <c r="N63">
        <v>662</v>
      </c>
      <c r="O63">
        <v>-2827</v>
      </c>
      <c r="P63">
        <v>112238</v>
      </c>
      <c r="Q63">
        <v>290320</v>
      </c>
      <c r="R63">
        <v>129</v>
      </c>
      <c r="S63">
        <v>1113635578</v>
      </c>
      <c r="U63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63" t="str">
        <f>IFERROR(MID(spotify_top_songs_audio_features[[#This Row],[artist_names]],SEARCH(",",spotify_top_songs_audio_features[[#This Row],[artist_names]])+2,99),"")</f>
        <v/>
      </c>
      <c r="W63" t="str">
        <f>spotify_top_songs_audio_features[[#This Row],[source]]</f>
        <v>Aftermath</v>
      </c>
      <c r="X63" s="1">
        <f>spotify_top_songs_audio_features[[#This Row],[streams]]</f>
        <v>1113635578</v>
      </c>
      <c r="Y63" t="str">
        <f>IF(Tabela2[[#This Row],[feat]]="","","Feat")</f>
        <v/>
      </c>
      <c r="Z63" s="17" t="str">
        <f>CONCATENATE(INT(spotify_top_songs_audio_features[[#This Row],[duration_ms]]/(60*1000)),":",MOD(INT(spotify_top_songs_audio_features[[#This Row],[duration_ms]]/1000),60))</f>
        <v>4:50</v>
      </c>
      <c r="AA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3" t="str">
        <f>spotify_top_songs_audio_features[[#This Row],[track_name]]</f>
        <v>Without Me</v>
      </c>
    </row>
    <row r="64" spans="1:28" x14ac:dyDescent="0.25">
      <c r="A64" t="s">
        <v>15349</v>
      </c>
      <c r="B64" t="s">
        <v>817</v>
      </c>
      <c r="C64" t="s">
        <v>8341</v>
      </c>
      <c r="D64" t="s">
        <v>819</v>
      </c>
      <c r="E64" t="s">
        <v>58</v>
      </c>
      <c r="F64" t="s">
        <v>32</v>
      </c>
      <c r="G64" t="s">
        <v>25</v>
      </c>
      <c r="H64">
        <v>824</v>
      </c>
      <c r="I64">
        <v>764</v>
      </c>
      <c r="J64">
        <v>854</v>
      </c>
      <c r="K64" t="s">
        <v>14775</v>
      </c>
      <c r="L64">
        <v>294</v>
      </c>
      <c r="M64">
        <v>117</v>
      </c>
      <c r="N64">
        <v>881</v>
      </c>
      <c r="O64">
        <v>-4175</v>
      </c>
      <c r="P64">
        <v>107998</v>
      </c>
      <c r="Q64">
        <v>172627</v>
      </c>
      <c r="R64">
        <v>77</v>
      </c>
      <c r="S64">
        <v>1111134654</v>
      </c>
      <c r="U64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64" t="str">
        <f>IFERROR(MID(spotify_top_songs_audio_features[[#This Row],[artist_names]],SEARCH(",",spotify_top_songs_audio_features[[#This Row],[artist_names]])+2,99),"")</f>
        <v/>
      </c>
      <c r="W64" t="str">
        <f>spotify_top_songs_audio_features[[#This Row],[source]]</f>
        <v>Kemosabe Records/RCA Records</v>
      </c>
      <c r="X64" s="1">
        <f>spotify_top_songs_audio_features[[#This Row],[streams]]</f>
        <v>1111134654</v>
      </c>
      <c r="Y64" t="str">
        <f>IF(Tabela2[[#This Row],[feat]]="","","Feat")</f>
        <v/>
      </c>
      <c r="Z64" s="17" t="str">
        <f>CONCATENATE(INT(spotify_top_songs_audio_features[[#This Row],[duration_ms]]/(60*1000)),":",MOD(INT(spotify_top_songs_audio_features[[#This Row],[duration_ms]]/1000),60))</f>
        <v>2:52</v>
      </c>
      <c r="AA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4" t="str">
        <f>spotify_top_songs_audio_features[[#This Row],[track_name]]</f>
        <v>Woman</v>
      </c>
    </row>
    <row r="65" spans="1:28" x14ac:dyDescent="0.25">
      <c r="A65" t="s">
        <v>6616</v>
      </c>
      <c r="B65" t="s">
        <v>624</v>
      </c>
      <c r="C65" t="s">
        <v>6617</v>
      </c>
      <c r="D65" t="s">
        <v>141</v>
      </c>
      <c r="E65" t="s">
        <v>31</v>
      </c>
      <c r="F65" t="s">
        <v>24</v>
      </c>
      <c r="G65" t="s">
        <v>25</v>
      </c>
      <c r="H65">
        <v>644</v>
      </c>
      <c r="I65">
        <v>648</v>
      </c>
      <c r="J65">
        <v>118</v>
      </c>
      <c r="K65" t="s">
        <v>4925</v>
      </c>
      <c r="L65">
        <v>0</v>
      </c>
      <c r="M65">
        <v>135</v>
      </c>
      <c r="N65">
        <v>44</v>
      </c>
      <c r="O65">
        <v>-4601</v>
      </c>
      <c r="P65">
        <v>179951</v>
      </c>
      <c r="Q65">
        <v>206710</v>
      </c>
      <c r="R65">
        <v>83</v>
      </c>
      <c r="S65">
        <v>1098151668</v>
      </c>
      <c r="U65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65" t="str">
        <f>IFERROR(MID(spotify_top_songs_audio_features[[#This Row],[artist_names]],SEARCH(",",spotify_top_songs_audio_features[[#This Row],[artist_names]])+2,99),"")</f>
        <v/>
      </c>
      <c r="W65" t="str">
        <f>spotify_top_songs_audio_features[[#This Row],[source]]</f>
        <v>Rimas Entertainment LLC</v>
      </c>
      <c r="X65" s="1">
        <f>spotify_top_songs_audio_features[[#This Row],[streams]]</f>
        <v>1098151668</v>
      </c>
      <c r="Y65" t="str">
        <f>IF(Tabela2[[#This Row],[feat]]="","","Feat")</f>
        <v/>
      </c>
      <c r="Z65" s="17" t="str">
        <f>CONCATENATE(INT(spotify_top_songs_audio_features[[#This Row],[duration_ms]]/(60*1000)),":",MOD(INT(spotify_top_songs_audio_features[[#This Row],[duration_ms]]/1000),60))</f>
        <v>3:26</v>
      </c>
      <c r="AA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5" t="str">
        <f>spotify_top_songs_audio_features[[#This Row],[track_name]]</f>
        <v>Yonaguni</v>
      </c>
    </row>
    <row r="66" spans="1:28" x14ac:dyDescent="0.25">
      <c r="A66" t="s">
        <v>9416</v>
      </c>
      <c r="B66" t="s">
        <v>3708</v>
      </c>
      <c r="C66" t="s">
        <v>9417</v>
      </c>
      <c r="D66" t="s">
        <v>22</v>
      </c>
      <c r="E66" t="s">
        <v>86</v>
      </c>
      <c r="F66" t="s">
        <v>32</v>
      </c>
      <c r="G66" t="s">
        <v>25</v>
      </c>
      <c r="H66">
        <v>714</v>
      </c>
      <c r="I66">
        <v>8</v>
      </c>
      <c r="J66">
        <v>504</v>
      </c>
      <c r="K66" t="s">
        <v>1140</v>
      </c>
      <c r="L66">
        <v>0</v>
      </c>
      <c r="M66">
        <v>359</v>
      </c>
      <c r="N66">
        <v>589</v>
      </c>
      <c r="O66">
        <v>-4808</v>
      </c>
      <c r="P66">
        <v>134002</v>
      </c>
      <c r="Q66">
        <v>211560</v>
      </c>
      <c r="R66">
        <v>66</v>
      </c>
      <c r="S66">
        <v>1094371409</v>
      </c>
      <c r="U66" t="str">
        <f>IFERROR(LEFT(spotify_top_songs_audio_features[[#This Row],[artist_names]],SEARCH(",",spotify_top_songs_audio_features[[#This Row],[artist_names]])-1),spotify_top_songs_audio_features[[#This Row],[artist_names]])</f>
        <v>Måneskin</v>
      </c>
      <c r="V66" t="str">
        <f>IFERROR(MID(spotify_top_songs_audio_features[[#This Row],[artist_names]],SEARCH(",",spotify_top_songs_audio_features[[#This Row],[artist_names]])+2,99),"")</f>
        <v/>
      </c>
      <c r="W66" t="str">
        <f>spotify_top_songs_audio_features[[#This Row],[source]]</f>
        <v>RCA Records Label</v>
      </c>
      <c r="X66" s="1">
        <f>spotify_top_songs_audio_features[[#This Row],[streams]]</f>
        <v>1094371409</v>
      </c>
      <c r="Y66" t="str">
        <f>IF(Tabela2[[#This Row],[feat]]="","","Feat")</f>
        <v/>
      </c>
      <c r="Z66" s="17" t="str">
        <f>CONCATENATE(INT(spotify_top_songs_audio_features[[#This Row],[duration_ms]]/(60*1000)),":",MOD(INT(spotify_top_songs_audio_features[[#This Row],[duration_ms]]/1000),60))</f>
        <v>3:31</v>
      </c>
      <c r="AA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6" t="str">
        <f>spotify_top_songs_audio_features[[#This Row],[track_name]]</f>
        <v>Beggin'</v>
      </c>
    </row>
    <row r="67" spans="1:28" x14ac:dyDescent="0.25">
      <c r="A67" t="s">
        <v>8023</v>
      </c>
      <c r="B67" t="s">
        <v>2616</v>
      </c>
      <c r="C67" t="s">
        <v>8024</v>
      </c>
      <c r="D67" t="s">
        <v>8025</v>
      </c>
      <c r="E67" t="s">
        <v>31</v>
      </c>
      <c r="F67" t="s">
        <v>32</v>
      </c>
      <c r="G67" t="s">
        <v>25</v>
      </c>
      <c r="H67">
        <v>664</v>
      </c>
      <c r="I67">
        <v>705</v>
      </c>
      <c r="J67">
        <v>382</v>
      </c>
      <c r="K67" t="s">
        <v>8026</v>
      </c>
      <c r="L67">
        <v>0</v>
      </c>
      <c r="M67">
        <v>118</v>
      </c>
      <c r="N67">
        <v>477</v>
      </c>
      <c r="O67">
        <v>-4972</v>
      </c>
      <c r="P67">
        <v>122016</v>
      </c>
      <c r="Q67">
        <v>257267</v>
      </c>
      <c r="R67">
        <v>152</v>
      </c>
      <c r="S67">
        <v>1092875383</v>
      </c>
      <c r="U67" t="str">
        <f>IFERROR(LEFT(spotify_top_songs_audio_features[[#This Row],[artist_names]],SEARCH(",",spotify_top_songs_audio_features[[#This Row],[artist_names]])-1),spotify_top_songs_audio_features[[#This Row],[artist_names]])</f>
        <v>OneRepublic</v>
      </c>
      <c r="V67" t="str">
        <f>IFERROR(MID(spotify_top_songs_audio_features[[#This Row],[artist_names]],SEARCH(",",spotify_top_songs_audio_features[[#This Row],[artist_names]])+2,99),"")</f>
        <v/>
      </c>
      <c r="W67" t="str">
        <f>spotify_top_songs_audio_features[[#This Row],[source]]</f>
        <v>Mosley / Interscope</v>
      </c>
      <c r="X67" s="1">
        <f>spotify_top_songs_audio_features[[#This Row],[streams]]</f>
        <v>1092875383</v>
      </c>
      <c r="Y67" t="str">
        <f>IF(Tabela2[[#This Row],[feat]]="","","Feat")</f>
        <v/>
      </c>
      <c r="Z67" s="17" t="str">
        <f>CONCATENATE(INT(spotify_top_songs_audio_features[[#This Row],[duration_ms]]/(60*1000)),":",MOD(INT(spotify_top_songs_audio_features[[#This Row],[duration_ms]]/1000),60))</f>
        <v>4:17</v>
      </c>
      <c r="AA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7" t="str">
        <f>spotify_top_songs_audio_features[[#This Row],[track_name]]</f>
        <v>Counting Stars</v>
      </c>
    </row>
    <row r="68" spans="1:28" x14ac:dyDescent="0.25">
      <c r="A68" t="s">
        <v>12978</v>
      </c>
      <c r="B68" t="s">
        <v>12979</v>
      </c>
      <c r="C68" t="s">
        <v>12980</v>
      </c>
      <c r="D68" t="s">
        <v>220</v>
      </c>
      <c r="E68" t="s">
        <v>142</v>
      </c>
      <c r="F68" t="s">
        <v>24</v>
      </c>
      <c r="G68" t="s">
        <v>25</v>
      </c>
      <c r="H68">
        <v>694</v>
      </c>
      <c r="I68">
        <v>815</v>
      </c>
      <c r="J68">
        <v>12</v>
      </c>
      <c r="K68" t="s">
        <v>1652</v>
      </c>
      <c r="L68">
        <v>0</v>
      </c>
      <c r="M68">
        <v>924</v>
      </c>
      <c r="N68">
        <v>813</v>
      </c>
      <c r="O68">
        <v>-4328</v>
      </c>
      <c r="P68">
        <v>88931</v>
      </c>
      <c r="Q68">
        <v>228827</v>
      </c>
      <c r="R68">
        <v>63</v>
      </c>
      <c r="S68">
        <v>1089322381</v>
      </c>
      <c r="U68" t="str">
        <f>IFERROR(LEFT(spotify_top_songs_audio_features[[#This Row],[artist_names]],SEARCH(",",spotify_top_songs_audio_features[[#This Row],[artist_names]])-1),spotify_top_songs_audio_features[[#This Row],[artist_names]])</f>
        <v>Luis Fonsi</v>
      </c>
      <c r="V68" t="str">
        <f>IFERROR(MID(spotify_top_songs_audio_features[[#This Row],[artist_names]],SEARCH(",",spotify_top_songs_audio_features[[#This Row],[artist_names]])+2,99),"")</f>
        <v>Daddy Yankee, Justin Bieber</v>
      </c>
      <c r="W68" t="str">
        <f>spotify_top_songs_audio_features[[#This Row],[source]]</f>
        <v>UMLE - Latino</v>
      </c>
      <c r="X68" s="1">
        <f>spotify_top_songs_audio_features[[#This Row],[streams]]</f>
        <v>1089322381</v>
      </c>
      <c r="Y68" t="str">
        <f>IF(Tabela2[[#This Row],[feat]]="","","Feat")</f>
        <v>Feat</v>
      </c>
      <c r="Z68" s="17" t="str">
        <f>CONCATENATE(INT(spotify_top_songs_audio_features[[#This Row],[duration_ms]]/(60*1000)),":",MOD(INT(spotify_top_songs_audio_features[[#This Row],[duration_ms]]/1000),60))</f>
        <v>3:48</v>
      </c>
      <c r="AA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8" t="str">
        <f>spotify_top_songs_audio_features[[#This Row],[track_name]]</f>
        <v>Despacito - Remix</v>
      </c>
    </row>
    <row r="69" spans="1:28" x14ac:dyDescent="0.25">
      <c r="A69" t="s">
        <v>10637</v>
      </c>
      <c r="B69" t="s">
        <v>649</v>
      </c>
      <c r="C69" t="s">
        <v>2345</v>
      </c>
      <c r="D69" t="s">
        <v>282</v>
      </c>
      <c r="E69" t="s">
        <v>58</v>
      </c>
      <c r="F69" t="s">
        <v>24</v>
      </c>
      <c r="G69" t="s">
        <v>25</v>
      </c>
      <c r="H69">
        <v>604</v>
      </c>
      <c r="I69">
        <v>366</v>
      </c>
      <c r="J69">
        <v>282</v>
      </c>
      <c r="K69" t="s">
        <v>2346</v>
      </c>
      <c r="L69">
        <v>0</v>
      </c>
      <c r="M69">
        <v>133</v>
      </c>
      <c r="N69">
        <v>13</v>
      </c>
      <c r="O69">
        <v>-7519</v>
      </c>
      <c r="P69">
        <v>141981</v>
      </c>
      <c r="Q69">
        <v>224695</v>
      </c>
      <c r="R69">
        <v>88</v>
      </c>
      <c r="S69">
        <v>1080765946</v>
      </c>
      <c r="U69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69" t="str">
        <f>IFERROR(MID(spotify_top_songs_audio_features[[#This Row],[artist_names]],SEARCH(",",spotify_top_songs_audio_features[[#This Row],[artist_names]])+2,99),"")</f>
        <v/>
      </c>
      <c r="W69" t="str">
        <f>spotify_top_songs_audio_features[[#This Row],[source]]</f>
        <v>Columbia</v>
      </c>
      <c r="X69" s="1">
        <f>spotify_top_songs_audio_features[[#This Row],[streams]]</f>
        <v>1080765946</v>
      </c>
      <c r="Y69" t="str">
        <f>IF(Tabela2[[#This Row],[feat]]="","","Feat")</f>
        <v/>
      </c>
      <c r="Z69" s="17" t="str">
        <f>CONCATENATE(INT(spotify_top_songs_audio_features[[#This Row],[duration_ms]]/(60*1000)),":",MOD(INT(spotify_top_songs_audio_features[[#This Row],[duration_ms]]/1000),60))</f>
        <v>3:44</v>
      </c>
      <c r="AA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9" t="str">
        <f>spotify_top_songs_audio_features[[#This Row],[track_name]]</f>
        <v>Easy On Me</v>
      </c>
    </row>
    <row r="70" spans="1:28" x14ac:dyDescent="0.25">
      <c r="A70" t="s">
        <v>15012</v>
      </c>
      <c r="B70" t="s">
        <v>15013</v>
      </c>
      <c r="C70" t="s">
        <v>15014</v>
      </c>
      <c r="D70" t="s">
        <v>182</v>
      </c>
      <c r="E70" t="s">
        <v>31</v>
      </c>
      <c r="F70" t="s">
        <v>24</v>
      </c>
      <c r="G70" t="s">
        <v>25</v>
      </c>
      <c r="H70">
        <v>795</v>
      </c>
      <c r="I70">
        <v>8</v>
      </c>
      <c r="J70">
        <v>309</v>
      </c>
      <c r="K70" t="s">
        <v>4111</v>
      </c>
      <c r="L70">
        <v>7.2500000000000004E-3</v>
      </c>
      <c r="M70">
        <v>915</v>
      </c>
      <c r="N70">
        <v>934</v>
      </c>
      <c r="O70">
        <v>-632</v>
      </c>
      <c r="P70">
        <v>116032</v>
      </c>
      <c r="Q70">
        <v>202735</v>
      </c>
      <c r="R70">
        <v>129</v>
      </c>
      <c r="S70">
        <v>1060959030</v>
      </c>
      <c r="U70" t="str">
        <f>IFERROR(LEFT(spotify_top_songs_audio_features[[#This Row],[artist_names]],SEARCH(",",spotify_top_songs_audio_features[[#This Row],[artist_names]])-1),spotify_top_songs_audio_features[[#This Row],[artist_names]])</f>
        <v>Elton John</v>
      </c>
      <c r="V70" t="str">
        <f>IFERROR(MID(spotify_top_songs_audio_features[[#This Row],[artist_names]],SEARCH(",",spotify_top_songs_audio_features[[#This Row],[artist_names]])+2,99),"")</f>
        <v>Dua Lipa, PNAU</v>
      </c>
      <c r="W70" t="str">
        <f>spotify_top_songs_audio_features[[#This Row],[source]]</f>
        <v>EMI</v>
      </c>
      <c r="X70" s="1">
        <f>spotify_top_songs_audio_features[[#This Row],[streams]]</f>
        <v>1060959030</v>
      </c>
      <c r="Y70" t="str">
        <f>IF(Tabela2[[#This Row],[feat]]="","","Feat")</f>
        <v>Feat</v>
      </c>
      <c r="Z70" s="17" t="str">
        <f>CONCATENATE(INT(spotify_top_songs_audio_features[[#This Row],[duration_ms]]/(60*1000)),":",MOD(INT(spotify_top_songs_audio_features[[#This Row],[duration_ms]]/1000),60))</f>
        <v>3:22</v>
      </c>
      <c r="AA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0" t="str">
        <f>spotify_top_songs_audio_features[[#This Row],[track_name]]</f>
        <v>Cold Heart - PNAU Remix</v>
      </c>
    </row>
    <row r="71" spans="1:28" x14ac:dyDescent="0.25">
      <c r="A71" t="s">
        <v>1158</v>
      </c>
      <c r="B71" t="s">
        <v>120</v>
      </c>
      <c r="C71" t="s">
        <v>665</v>
      </c>
      <c r="D71" t="s">
        <v>122</v>
      </c>
      <c r="E71" t="s">
        <v>43</v>
      </c>
      <c r="F71" t="s">
        <v>32</v>
      </c>
      <c r="G71" t="s">
        <v>25</v>
      </c>
      <c r="H71">
        <v>921</v>
      </c>
      <c r="I71">
        <v>537</v>
      </c>
      <c r="J71">
        <v>804</v>
      </c>
      <c r="K71" t="s">
        <v>1159</v>
      </c>
      <c r="L71">
        <v>404</v>
      </c>
      <c r="M71">
        <v>102</v>
      </c>
      <c r="N71">
        <v>711</v>
      </c>
      <c r="O71">
        <v>-5723</v>
      </c>
      <c r="P71">
        <v>128009</v>
      </c>
      <c r="Q71">
        <v>135090</v>
      </c>
      <c r="R71">
        <v>134</v>
      </c>
      <c r="S71">
        <v>1055535621</v>
      </c>
      <c r="U71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71" t="str">
        <f>IFERROR(MID(spotify_top_songs_audio_features[[#This Row],[artist_names]],SEARCH(",",spotify_top_songs_audio_features[[#This Row],[artist_names]])+2,99),"")</f>
        <v/>
      </c>
      <c r="W71" t="str">
        <f>spotify_top_songs_audio_features[[#This Row],[source]]</f>
        <v>Bad Vibes Forever, LLC</v>
      </c>
      <c r="X71" s="1">
        <f>spotify_top_songs_audio_features[[#This Row],[streams]]</f>
        <v>1055535621</v>
      </c>
      <c r="Y71" t="str">
        <f>IF(Tabela2[[#This Row],[feat]]="","","Feat")</f>
        <v/>
      </c>
      <c r="Z71" s="17" t="str">
        <f>CONCATENATE(INT(spotify_top_songs_audio_features[[#This Row],[duration_ms]]/(60*1000)),":",MOD(INT(spotify_top_songs_audio_features[[#This Row],[duration_ms]]/1000),60))</f>
        <v>2:15</v>
      </c>
      <c r="AA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71" t="str">
        <f>spotify_top_songs_audio_features[[#This Row],[track_name]]</f>
        <v>Moonlight</v>
      </c>
    </row>
    <row r="72" spans="1:28" x14ac:dyDescent="0.25">
      <c r="A72" t="s">
        <v>12833</v>
      </c>
      <c r="B72" t="s">
        <v>545</v>
      </c>
      <c r="C72" t="s">
        <v>12834</v>
      </c>
      <c r="D72" t="s">
        <v>547</v>
      </c>
      <c r="E72" t="s">
        <v>113</v>
      </c>
      <c r="F72" t="s">
        <v>24</v>
      </c>
      <c r="G72" t="s">
        <v>25</v>
      </c>
      <c r="H72">
        <v>52</v>
      </c>
      <c r="I72">
        <v>852</v>
      </c>
      <c r="J72">
        <v>543</v>
      </c>
      <c r="K72" t="s">
        <v>12835</v>
      </c>
      <c r="L72">
        <v>5.79E-3</v>
      </c>
      <c r="M72">
        <v>733</v>
      </c>
      <c r="N72">
        <v>234</v>
      </c>
      <c r="O72">
        <v>-5866</v>
      </c>
      <c r="P72">
        <v>140267</v>
      </c>
      <c r="Q72">
        <v>253587</v>
      </c>
      <c r="R72">
        <v>114</v>
      </c>
      <c r="S72">
        <v>1052820367</v>
      </c>
      <c r="U72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72" t="str">
        <f>IFERROR(MID(spotify_top_songs_audio_features[[#This Row],[artist_names]],SEARCH(",",spotify_top_songs_audio_features[[#This Row],[artist_names]])+2,99),"")</f>
        <v/>
      </c>
      <c r="W72" t="str">
        <f>spotify_top_songs_audio_features[[#This Row],[source]]</f>
        <v>Domino Recording Co</v>
      </c>
      <c r="X72" s="1">
        <f>spotify_top_songs_audio_features[[#This Row],[streams]]</f>
        <v>1052820367</v>
      </c>
      <c r="Y72" t="str">
        <f>IF(Tabela2[[#This Row],[feat]]="","","Feat")</f>
        <v/>
      </c>
      <c r="Z72" s="17" t="str">
        <f>CONCATENATE(INT(spotify_top_songs_audio_features[[#This Row],[duration_ms]]/(60*1000)),":",MOD(INT(spotify_top_songs_audio_features[[#This Row],[duration_ms]]/1000),60))</f>
        <v>4:13</v>
      </c>
      <c r="AA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72" t="str">
        <f>spotify_top_songs_audio_features[[#This Row],[track_name]]</f>
        <v>505</v>
      </c>
    </row>
    <row r="73" spans="1:28" x14ac:dyDescent="0.25">
      <c r="A73" t="s">
        <v>17214</v>
      </c>
      <c r="B73" t="s">
        <v>14890</v>
      </c>
      <c r="C73" t="s">
        <v>14891</v>
      </c>
      <c r="D73" t="s">
        <v>1058</v>
      </c>
      <c r="E73" t="s">
        <v>113</v>
      </c>
      <c r="F73" t="s">
        <v>24</v>
      </c>
      <c r="G73" t="s">
        <v>25</v>
      </c>
      <c r="H73">
        <v>851</v>
      </c>
      <c r="I73">
        <v>541</v>
      </c>
      <c r="J73">
        <v>505</v>
      </c>
      <c r="K73" t="s">
        <v>12997</v>
      </c>
      <c r="L73">
        <v>0</v>
      </c>
      <c r="M73">
        <v>13</v>
      </c>
      <c r="N73">
        <v>448</v>
      </c>
      <c r="O73">
        <v>-6825</v>
      </c>
      <c r="P73">
        <v>124959</v>
      </c>
      <c r="Q73">
        <v>235545</v>
      </c>
      <c r="R73">
        <v>100</v>
      </c>
      <c r="S73">
        <v>1047071580</v>
      </c>
      <c r="U73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73" t="str">
        <f>IFERROR(MID(spotify_top_songs_audio_features[[#This Row],[artist_names]],SEARCH(",",spotify_top_songs_audio_features[[#This Row],[artist_names]])+2,99),"")</f>
        <v>Cardi B</v>
      </c>
      <c r="W73" t="str">
        <f>spotify_top_songs_audio_features[[#This Row],[source]]</f>
        <v>Interscope Records*</v>
      </c>
      <c r="X73" s="1">
        <f>spotify_top_songs_audio_features[[#This Row],[streams]]</f>
        <v>1047071580</v>
      </c>
      <c r="Y73" t="str">
        <f>IF(Tabela2[[#This Row],[feat]]="","","Feat")</f>
        <v>Feat</v>
      </c>
      <c r="Z73" s="17" t="str">
        <f>CONCATENATE(INT(spotify_top_songs_audio_features[[#This Row],[duration_ms]]/(60*1000)),":",MOD(INT(spotify_top_songs_audio_features[[#This Row],[duration_ms]]/1000),60))</f>
        <v>3:55</v>
      </c>
      <c r="AA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73" t="str">
        <f>spotify_top_songs_audio_features[[#This Row],[track_name]]</f>
        <v>Girls Like You (feat. Cardi B) - Cardi B Version</v>
      </c>
    </row>
    <row r="74" spans="1:28" x14ac:dyDescent="0.25">
      <c r="A74" t="s">
        <v>17174</v>
      </c>
      <c r="B74" t="s">
        <v>17175</v>
      </c>
      <c r="C74" t="s">
        <v>17176</v>
      </c>
      <c r="D74" t="s">
        <v>282</v>
      </c>
      <c r="E74" t="s">
        <v>70</v>
      </c>
      <c r="F74" t="s">
        <v>32</v>
      </c>
      <c r="G74" t="s">
        <v>25</v>
      </c>
      <c r="H74">
        <v>726</v>
      </c>
      <c r="I74">
        <v>431</v>
      </c>
      <c r="J74">
        <v>135</v>
      </c>
      <c r="K74" t="s">
        <v>586</v>
      </c>
      <c r="L74">
        <v>0</v>
      </c>
      <c r="M74">
        <v>696</v>
      </c>
      <c r="N74">
        <v>348</v>
      </c>
      <c r="O74">
        <v>-8765</v>
      </c>
      <c r="P74">
        <v>144026</v>
      </c>
      <c r="Q74">
        <v>173333</v>
      </c>
      <c r="R74">
        <v>79</v>
      </c>
      <c r="S74">
        <v>1014794708</v>
      </c>
      <c r="U74" t="str">
        <f>IFERROR(LEFT(spotify_top_songs_audio_features[[#This Row],[artist_names]],SEARCH(",",spotify_top_songs_audio_features[[#This Row],[artist_names]])-1),spotify_top_songs_audio_features[[#This Row],[artist_names]])</f>
        <v>Powfu</v>
      </c>
      <c r="V74" t="str">
        <f>IFERROR(MID(spotify_top_songs_audio_features[[#This Row],[artist_names]],SEARCH(",",spotify_top_songs_audio_features[[#This Row],[artist_names]])+2,99),"")</f>
        <v>beabadoobee</v>
      </c>
      <c r="W74" t="str">
        <f>spotify_top_songs_audio_features[[#This Row],[source]]</f>
        <v>Columbia</v>
      </c>
      <c r="X74" s="1">
        <f>spotify_top_songs_audio_features[[#This Row],[streams]]</f>
        <v>1014794708</v>
      </c>
      <c r="Y74" t="str">
        <f>IF(Tabela2[[#This Row],[feat]]="","","Feat")</f>
        <v>Feat</v>
      </c>
      <c r="Z74" s="17" t="str">
        <f>CONCATENATE(INT(spotify_top_songs_audio_features[[#This Row],[duration_ms]]/(60*1000)),":",MOD(INT(spotify_top_songs_audio_features[[#This Row],[duration_ms]]/1000),60))</f>
        <v>2:53</v>
      </c>
      <c r="AA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74" t="str">
        <f>spotify_top_songs_audio_features[[#This Row],[track_name]]</f>
        <v>death bed (coffee for your head)</v>
      </c>
    </row>
    <row r="75" spans="1:28" x14ac:dyDescent="0.25">
      <c r="A75" t="s">
        <v>13024</v>
      </c>
      <c r="B75" t="s">
        <v>624</v>
      </c>
      <c r="C75" t="s">
        <v>13025</v>
      </c>
      <c r="D75" t="s">
        <v>141</v>
      </c>
      <c r="E75" t="s">
        <v>23</v>
      </c>
      <c r="F75" t="s">
        <v>32</v>
      </c>
      <c r="G75" t="s">
        <v>25</v>
      </c>
      <c r="H75">
        <v>801</v>
      </c>
      <c r="I75">
        <v>475</v>
      </c>
      <c r="J75">
        <v>516</v>
      </c>
      <c r="K75" t="s">
        <v>4649</v>
      </c>
      <c r="L75">
        <v>1.73E-3</v>
      </c>
      <c r="M75">
        <v>639</v>
      </c>
      <c r="N75">
        <v>234</v>
      </c>
      <c r="O75">
        <v>-8797</v>
      </c>
      <c r="P75">
        <v>98047</v>
      </c>
      <c r="Q75">
        <v>213061</v>
      </c>
      <c r="R75">
        <v>59</v>
      </c>
      <c r="S75">
        <v>1012068903</v>
      </c>
      <c r="U75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75" t="str">
        <f>IFERROR(MID(spotify_top_songs_audio_features[[#This Row],[artist_names]],SEARCH(",",spotify_top_songs_audio_features[[#This Row],[artist_names]])+2,99),"")</f>
        <v/>
      </c>
      <c r="W75" t="str">
        <f>spotify_top_songs_audio_features[[#This Row],[source]]</f>
        <v>Rimas Entertainment LLC</v>
      </c>
      <c r="X75" s="1">
        <f>spotify_top_songs_audio_features[[#This Row],[streams]]</f>
        <v>1012068903</v>
      </c>
      <c r="Y75" t="str">
        <f>IF(Tabela2[[#This Row],[feat]]="","","Feat")</f>
        <v/>
      </c>
      <c r="Z75" s="17" t="str">
        <f>CONCATENATE(INT(spotify_top_songs_audio_features[[#This Row],[duration_ms]]/(60*1000)),":",MOD(INT(spotify_top_songs_audio_features[[#This Row],[duration_ms]]/1000),60))</f>
        <v>3:33</v>
      </c>
      <c r="AA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75" t="str">
        <f>spotify_top_songs_audio_features[[#This Row],[track_name]]</f>
        <v>Efecto</v>
      </c>
    </row>
    <row r="76" spans="1:28" x14ac:dyDescent="0.25">
      <c r="A76" t="s">
        <v>17338</v>
      </c>
      <c r="B76" t="s">
        <v>2198</v>
      </c>
      <c r="C76" t="s">
        <v>2199</v>
      </c>
      <c r="D76" t="s">
        <v>17339</v>
      </c>
      <c r="E76" t="s">
        <v>142</v>
      </c>
      <c r="F76" t="s">
        <v>24</v>
      </c>
      <c r="G76" t="s">
        <v>25</v>
      </c>
      <c r="H76">
        <v>803</v>
      </c>
      <c r="I76">
        <v>715</v>
      </c>
      <c r="J76">
        <v>298</v>
      </c>
      <c r="K76" t="s">
        <v>8852</v>
      </c>
      <c r="L76">
        <v>134</v>
      </c>
      <c r="M76">
        <v>574</v>
      </c>
      <c r="N76">
        <v>574</v>
      </c>
      <c r="O76">
        <v>-328</v>
      </c>
      <c r="P76">
        <v>101085</v>
      </c>
      <c r="Q76">
        <v>200960</v>
      </c>
      <c r="R76">
        <v>72</v>
      </c>
      <c r="S76">
        <v>992766430</v>
      </c>
      <c r="U76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76" t="str">
        <f>IFERROR(MID(spotify_top_songs_audio_features[[#This Row],[artist_names]],SEARCH(",",spotify_top_songs_audio_features[[#This Row],[artist_names]])+2,99),"")</f>
        <v>Nicki Minaj</v>
      </c>
      <c r="W76" t="str">
        <f>spotify_top_songs_audio_features[[#This Row],[source]]</f>
        <v>TUSA - Karol G &amp; Nicki Minaj</v>
      </c>
      <c r="X76" s="1">
        <f>spotify_top_songs_audio_features[[#This Row],[streams]]</f>
        <v>992766430</v>
      </c>
      <c r="Y76" t="str">
        <f>IF(Tabela2[[#This Row],[feat]]="","","Feat")</f>
        <v>Feat</v>
      </c>
      <c r="Z76" s="17" t="str">
        <f>CONCATENATE(INT(spotify_top_songs_audio_features[[#This Row],[duration_ms]]/(60*1000)),":",MOD(INT(spotify_top_songs_audio_features[[#This Row],[duration_ms]]/1000),60))</f>
        <v>3:20</v>
      </c>
      <c r="AA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76" t="str">
        <f>spotify_top_songs_audio_features[[#This Row],[track_name]]</f>
        <v>Tusa</v>
      </c>
    </row>
    <row r="77" spans="1:28" x14ac:dyDescent="0.25">
      <c r="A77" t="s">
        <v>16972</v>
      </c>
      <c r="B77" t="s">
        <v>463</v>
      </c>
      <c r="C77" t="s">
        <v>16973</v>
      </c>
      <c r="D77" t="s">
        <v>385</v>
      </c>
      <c r="E77" t="s">
        <v>31</v>
      </c>
      <c r="F77" t="s">
        <v>32</v>
      </c>
      <c r="G77" t="s">
        <v>25</v>
      </c>
      <c r="H77">
        <v>908</v>
      </c>
      <c r="I77">
        <v>621</v>
      </c>
      <c r="J77">
        <v>102</v>
      </c>
      <c r="K77" t="s">
        <v>16974</v>
      </c>
      <c r="L77">
        <v>5.3899999999999998E-3</v>
      </c>
      <c r="M77">
        <v>958</v>
      </c>
      <c r="N77">
        <v>421</v>
      </c>
      <c r="O77">
        <v>-6638</v>
      </c>
      <c r="P77">
        <v>150011</v>
      </c>
      <c r="Q77">
        <v>177000</v>
      </c>
      <c r="R77">
        <v>96</v>
      </c>
      <c r="S77">
        <v>992321086</v>
      </c>
      <c r="U77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77" t="str">
        <f>IFERROR(MID(spotify_top_songs_audio_features[[#This Row],[artist_names]],SEARCH(",",spotify_top_songs_audio_features[[#This Row],[artist_names]])+2,99),"")</f>
        <v/>
      </c>
      <c r="W77" t="str">
        <f>spotify_top_songs_audio_features[[#This Row],[source]]</f>
        <v>Aftermath</v>
      </c>
      <c r="X77" s="1">
        <f>spotify_top_songs_audio_features[[#This Row],[streams]]</f>
        <v>992321086</v>
      </c>
      <c r="Y77" t="str">
        <f>IF(Tabela2[[#This Row],[feat]]="","","Feat")</f>
        <v/>
      </c>
      <c r="Z77" s="17" t="str">
        <f>CONCATENATE(INT(spotify_top_songs_audio_features[[#This Row],[duration_ms]]/(60*1000)),":",MOD(INT(spotify_top_songs_audio_features[[#This Row],[duration_ms]]/1000),60))</f>
        <v>2:57</v>
      </c>
      <c r="AA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7" t="str">
        <f>spotify_top_songs_audio_features[[#This Row],[track_name]]</f>
        <v>HUMBLE.</v>
      </c>
    </row>
    <row r="78" spans="1:28" x14ac:dyDescent="0.25">
      <c r="A78" t="s">
        <v>9847</v>
      </c>
      <c r="B78" t="s">
        <v>280</v>
      </c>
      <c r="C78" t="s">
        <v>4229</v>
      </c>
      <c r="D78" t="s">
        <v>282</v>
      </c>
      <c r="E78" t="s">
        <v>70</v>
      </c>
      <c r="F78" t="s">
        <v>24</v>
      </c>
      <c r="G78" t="s">
        <v>25</v>
      </c>
      <c r="H78">
        <v>676</v>
      </c>
      <c r="I78">
        <v>771</v>
      </c>
      <c r="J78">
        <v>483</v>
      </c>
      <c r="K78" t="s">
        <v>1583</v>
      </c>
      <c r="L78">
        <v>6.9999999999999999E-6</v>
      </c>
      <c r="M78">
        <v>102</v>
      </c>
      <c r="N78">
        <v>569</v>
      </c>
      <c r="O78">
        <v>-3675</v>
      </c>
      <c r="P78">
        <v>99048</v>
      </c>
      <c r="Q78">
        <v>207133</v>
      </c>
      <c r="R78">
        <v>108</v>
      </c>
      <c r="S78">
        <v>990236663</v>
      </c>
      <c r="U78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78" t="str">
        <f>IFERROR(MID(spotify_top_songs_audio_features[[#This Row],[artist_names]],SEARCH(",",spotify_top_songs_audio_features[[#This Row],[artist_names]])+2,99),"")</f>
        <v/>
      </c>
      <c r="W78" t="str">
        <f>spotify_top_songs_audio_features[[#This Row],[source]]</f>
        <v>Columbia</v>
      </c>
      <c r="X78" s="1">
        <f>spotify_top_songs_audio_features[[#This Row],[streams]]</f>
        <v>990236663</v>
      </c>
      <c r="Y78" t="str">
        <f>IF(Tabela2[[#This Row],[feat]]="","","Feat")</f>
        <v/>
      </c>
      <c r="Z78" s="17" t="str">
        <f>CONCATENATE(INT(spotify_top_songs_audio_features[[#This Row],[duration_ms]]/(60*1000)),":",MOD(INT(spotify_top_songs_audio_features[[#This Row],[duration_ms]]/1000),60))</f>
        <v>3:27</v>
      </c>
      <c r="AA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78" t="str">
        <f>spotify_top_songs_audio_features[[#This Row],[track_name]]</f>
        <v>Adore You</v>
      </c>
    </row>
    <row r="79" spans="1:28" x14ac:dyDescent="0.25">
      <c r="A79" t="s">
        <v>9540</v>
      </c>
      <c r="B79" t="s">
        <v>9541</v>
      </c>
      <c r="C79" t="s">
        <v>9542</v>
      </c>
      <c r="D79" t="s">
        <v>2553</v>
      </c>
      <c r="E79" t="s">
        <v>177</v>
      </c>
      <c r="F79" t="s">
        <v>24</v>
      </c>
      <c r="G79" t="s">
        <v>25</v>
      </c>
      <c r="H79">
        <v>63</v>
      </c>
      <c r="I79">
        <v>804</v>
      </c>
      <c r="J79">
        <v>363</v>
      </c>
      <c r="K79" t="s">
        <v>5518</v>
      </c>
      <c r="L79">
        <v>0</v>
      </c>
      <c r="M79">
        <v>253</v>
      </c>
      <c r="N79">
        <v>492</v>
      </c>
      <c r="O79">
        <v>-4183</v>
      </c>
      <c r="P79">
        <v>123146</v>
      </c>
      <c r="Q79">
        <v>220293</v>
      </c>
      <c r="R79">
        <v>127</v>
      </c>
      <c r="S79">
        <v>988054874</v>
      </c>
      <c r="U7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79" t="str">
        <f>IFERROR(MID(spotify_top_songs_audio_features[[#This Row],[artist_names]],SEARCH(",",spotify_top_songs_audio_features[[#This Row],[artist_names]])+2,99),"")</f>
        <v>Quavo</v>
      </c>
      <c r="W79" t="str">
        <f>spotify_top_songs_audio_features[[#This Row],[source]]</f>
        <v>Universal Records</v>
      </c>
      <c r="X79" s="1">
        <f>spotify_top_songs_audio_features[[#This Row],[streams]]</f>
        <v>988054874</v>
      </c>
      <c r="Y79" t="str">
        <f>IF(Tabela2[[#This Row],[feat]]="","","Feat")</f>
        <v>Feat</v>
      </c>
      <c r="Z79" s="17" t="str">
        <f>CONCATENATE(INT(spotify_top_songs_audio_features[[#This Row],[duration_ms]]/(60*1000)),":",MOD(INT(spotify_top_songs_audio_features[[#This Row],[duration_ms]]/1000),60))</f>
        <v>3:40</v>
      </c>
      <c r="AA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79" t="str">
        <f>spotify_top_songs_audio_features[[#This Row],[track_name]]</f>
        <v>Congratulations</v>
      </c>
    </row>
    <row r="80" spans="1:28" x14ac:dyDescent="0.25">
      <c r="A80" t="s">
        <v>12967</v>
      </c>
      <c r="B80" t="s">
        <v>1312</v>
      </c>
      <c r="C80" t="s">
        <v>12968</v>
      </c>
      <c r="D80" t="s">
        <v>1314</v>
      </c>
      <c r="E80" t="s">
        <v>469</v>
      </c>
      <c r="F80" t="s">
        <v>24</v>
      </c>
      <c r="G80" t="s">
        <v>25</v>
      </c>
      <c r="H80">
        <v>38</v>
      </c>
      <c r="I80">
        <v>339</v>
      </c>
      <c r="J80">
        <v>338</v>
      </c>
      <c r="K80" t="s">
        <v>12969</v>
      </c>
      <c r="L80">
        <v>0</v>
      </c>
      <c r="M80">
        <v>12</v>
      </c>
      <c r="N80">
        <v>849</v>
      </c>
      <c r="O80">
        <v>-7885</v>
      </c>
      <c r="P80">
        <v>100607</v>
      </c>
      <c r="Q80">
        <v>229227</v>
      </c>
      <c r="R80">
        <v>78</v>
      </c>
      <c r="S80">
        <v>987929423</v>
      </c>
      <c r="U80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80" t="str">
        <f>IFERROR(MID(spotify_top_songs_audio_features[[#This Row],[artist_names]],SEARCH(",",spotify_top_songs_audio_features[[#This Row],[artist_names]])+2,99),"")</f>
        <v/>
      </c>
      <c r="W80" t="str">
        <f>spotify_top_songs_audio_features[[#This Row],[source]]</f>
        <v>Olivia Rodrigo PS</v>
      </c>
      <c r="X80" s="1">
        <f>spotify_top_songs_audio_features[[#This Row],[streams]]</f>
        <v>987929423</v>
      </c>
      <c r="Y80" t="str">
        <f>IF(Tabela2[[#This Row],[feat]]="","","Feat")</f>
        <v/>
      </c>
      <c r="Z80" s="17" t="str">
        <f>CONCATENATE(INT(spotify_top_songs_audio_features[[#This Row],[duration_ms]]/(60*1000)),":",MOD(INT(spotify_top_songs_audio_features[[#This Row],[duration_ms]]/1000),60))</f>
        <v>3:49</v>
      </c>
      <c r="AA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80" t="str">
        <f>spotify_top_songs_audio_features[[#This Row],[track_name]]</f>
        <v>traitor</v>
      </c>
    </row>
    <row r="81" spans="1:28" x14ac:dyDescent="0.25">
      <c r="A81" t="s">
        <v>5482</v>
      </c>
      <c r="B81" t="s">
        <v>112</v>
      </c>
      <c r="C81" t="s">
        <v>5483</v>
      </c>
      <c r="D81" t="s">
        <v>349</v>
      </c>
      <c r="E81" t="s">
        <v>58</v>
      </c>
      <c r="F81" t="s">
        <v>24</v>
      </c>
      <c r="G81" t="s">
        <v>25</v>
      </c>
      <c r="H81">
        <v>76</v>
      </c>
      <c r="I81">
        <v>703</v>
      </c>
      <c r="J81">
        <v>54</v>
      </c>
      <c r="K81" t="s">
        <v>647</v>
      </c>
      <c r="L81">
        <v>0</v>
      </c>
      <c r="M81">
        <v>913</v>
      </c>
      <c r="N81">
        <v>57</v>
      </c>
      <c r="O81">
        <v>-5412</v>
      </c>
      <c r="P81">
        <v>95997</v>
      </c>
      <c r="Q81">
        <v>231827</v>
      </c>
      <c r="R81">
        <v>108</v>
      </c>
      <c r="S81">
        <v>984205801</v>
      </c>
      <c r="U8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81" t="str">
        <f>IFERROR(MID(spotify_top_songs_audio_features[[#This Row],[artist_names]],SEARCH(",",spotify_top_songs_audio_features[[#This Row],[artist_names]])+2,99),"")</f>
        <v/>
      </c>
      <c r="W81" t="str">
        <f>spotify_top_songs_audio_features[[#This Row],[source]]</f>
        <v>Big Machine Records, LLC</v>
      </c>
      <c r="X81" s="1">
        <f>spotify_top_songs_audio_features[[#This Row],[streams]]</f>
        <v>984205801</v>
      </c>
      <c r="Y81" t="str">
        <f>IF(Tabela2[[#This Row],[feat]]="","","Feat")</f>
        <v/>
      </c>
      <c r="Z81" s="17" t="str">
        <f>CONCATENATE(INT(spotify_top_songs_audio_features[[#This Row],[duration_ms]]/(60*1000)),":",MOD(INT(spotify_top_songs_audio_features[[#This Row],[duration_ms]]/1000),60))</f>
        <v>3:51</v>
      </c>
      <c r="AA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81" t="str">
        <f>spotify_top_songs_audio_features[[#This Row],[track_name]]</f>
        <v>Blank Space</v>
      </c>
    </row>
    <row r="82" spans="1:28" x14ac:dyDescent="0.25">
      <c r="A82" t="s">
        <v>14658</v>
      </c>
      <c r="B82" t="s">
        <v>558</v>
      </c>
      <c r="C82" t="s">
        <v>14513</v>
      </c>
      <c r="D82" t="s">
        <v>14514</v>
      </c>
      <c r="E82" t="s">
        <v>97</v>
      </c>
      <c r="F82" t="s">
        <v>32</v>
      </c>
      <c r="G82" t="s">
        <v>25</v>
      </c>
      <c r="H82">
        <v>69</v>
      </c>
      <c r="I82">
        <v>521</v>
      </c>
      <c r="J82">
        <v>339</v>
      </c>
      <c r="K82" t="s">
        <v>13756</v>
      </c>
      <c r="L82">
        <v>0</v>
      </c>
      <c r="M82">
        <v>534</v>
      </c>
      <c r="N82">
        <v>494</v>
      </c>
      <c r="O82">
        <v>-8492</v>
      </c>
      <c r="P82">
        <v>100028</v>
      </c>
      <c r="Q82">
        <v>292799</v>
      </c>
      <c r="R82">
        <v>138</v>
      </c>
      <c r="S82">
        <v>983223179</v>
      </c>
      <c r="U82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82" t="str">
        <f>IFERROR(MID(spotify_top_songs_audio_features[[#This Row],[artist_names]],SEARCH(",",spotify_top_songs_audio_features[[#This Row],[artist_names]])+2,99),"")</f>
        <v/>
      </c>
      <c r="W82" t="str">
        <f>spotify_top_songs_audio_features[[#This Row],[source]]</f>
        <v>Roc Nation Records LLC</v>
      </c>
      <c r="X82" s="1">
        <f>spotify_top_songs_audio_features[[#This Row],[streams]]</f>
        <v>983223179</v>
      </c>
      <c r="Y82" t="str">
        <f>IF(Tabela2[[#This Row],[feat]]="","","Feat")</f>
        <v/>
      </c>
      <c r="Z82" s="17" t="str">
        <f>CONCATENATE(INT(spotify_top_songs_audio_features[[#This Row],[duration_ms]]/(60*1000)),":",MOD(INT(spotify_top_songs_audio_features[[#This Row],[duration_ms]]/1000),60))</f>
        <v>4:52</v>
      </c>
      <c r="AA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82" t="str">
        <f>spotify_top_songs_audio_features[[#This Row],[track_name]]</f>
        <v>No Role Modelz</v>
      </c>
    </row>
    <row r="83" spans="1:28" x14ac:dyDescent="0.25">
      <c r="A83" t="s">
        <v>7419</v>
      </c>
      <c r="B83" t="s">
        <v>100</v>
      </c>
      <c r="C83" t="s">
        <v>7420</v>
      </c>
      <c r="D83" t="s">
        <v>96</v>
      </c>
      <c r="E83" t="s">
        <v>43</v>
      </c>
      <c r="F83" t="s">
        <v>32</v>
      </c>
      <c r="G83" t="s">
        <v>25</v>
      </c>
      <c r="H83">
        <v>762</v>
      </c>
      <c r="I83">
        <v>7</v>
      </c>
      <c r="J83">
        <v>694</v>
      </c>
      <c r="K83" t="s">
        <v>6008</v>
      </c>
      <c r="L83">
        <v>1.56E-3</v>
      </c>
      <c r="M83">
        <v>153</v>
      </c>
      <c r="N83">
        <v>608</v>
      </c>
      <c r="O83">
        <v>-6021</v>
      </c>
      <c r="P83">
        <v>116073</v>
      </c>
      <c r="Q83">
        <v>209320</v>
      </c>
      <c r="R83">
        <v>67</v>
      </c>
      <c r="S83">
        <v>963701105</v>
      </c>
      <c r="U83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83" t="str">
        <f>IFERROR(MID(spotify_top_songs_audio_features[[#This Row],[artist_names]],SEARCH(",",spotify_top_songs_audio_features[[#This Row],[artist_names]])+2,99),"")</f>
        <v/>
      </c>
      <c r="W83" t="str">
        <f>spotify_top_songs_audio_features[[#This Row],[source]]</f>
        <v>Warner Records</v>
      </c>
      <c r="X83" s="1">
        <f>spotify_top_songs_audio_features[[#This Row],[streams]]</f>
        <v>963701105</v>
      </c>
      <c r="Y83" t="str">
        <f>IF(Tabela2[[#This Row],[feat]]="","","Feat")</f>
        <v/>
      </c>
      <c r="Z83" s="17" t="str">
        <f>CONCATENATE(INT(spotify_top_songs_audio_features[[#This Row],[duration_ms]]/(60*1000)),":",MOD(INT(spotify_top_songs_audio_features[[#This Row],[duration_ms]]/1000),60))</f>
        <v>3:29</v>
      </c>
      <c r="AA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83" t="str">
        <f>spotify_top_songs_audio_features[[#This Row],[track_name]]</f>
        <v>New Rules</v>
      </c>
    </row>
    <row r="84" spans="1:28" x14ac:dyDescent="0.25">
      <c r="A84" t="s">
        <v>14694</v>
      </c>
      <c r="B84" t="s">
        <v>4707</v>
      </c>
      <c r="C84" t="s">
        <v>4708</v>
      </c>
      <c r="D84" t="s">
        <v>4707</v>
      </c>
      <c r="E84" t="s">
        <v>177</v>
      </c>
      <c r="F84" t="s">
        <v>32</v>
      </c>
      <c r="G84" t="s">
        <v>64</v>
      </c>
      <c r="H84">
        <v>621</v>
      </c>
      <c r="I84">
        <v>601</v>
      </c>
      <c r="J84">
        <v>148</v>
      </c>
      <c r="K84" t="s">
        <v>4709</v>
      </c>
      <c r="L84">
        <v>0</v>
      </c>
      <c r="M84">
        <v>46</v>
      </c>
      <c r="N84">
        <v>457</v>
      </c>
      <c r="O84">
        <v>-5616</v>
      </c>
      <c r="P84">
        <v>116735</v>
      </c>
      <c r="Q84">
        <v>163636</v>
      </c>
      <c r="R84">
        <v>70</v>
      </c>
      <c r="S84">
        <v>962294613</v>
      </c>
      <c r="U84" t="str">
        <f>IFERROR(LEFT(spotify_top_songs_audio_features[[#This Row],[artist_names]],SEARCH(",",spotify_top_songs_audio_features[[#This Row],[artist_names]])-1),spotify_top_songs_audio_features[[#This Row],[artist_names]])</f>
        <v>Arizona Zervas</v>
      </c>
      <c r="V84" t="str">
        <f>IFERROR(MID(spotify_top_songs_audio_features[[#This Row],[artist_names]],SEARCH(",",spotify_top_songs_audio_features[[#This Row],[artist_names]])+2,99),"")</f>
        <v/>
      </c>
      <c r="W84" t="str">
        <f>spotify_top_songs_audio_features[[#This Row],[source]]</f>
        <v>Arizona Zervas</v>
      </c>
      <c r="X84" s="1">
        <f>spotify_top_songs_audio_features[[#This Row],[streams]]</f>
        <v>962294613</v>
      </c>
      <c r="Y84" t="str">
        <f>IF(Tabela2[[#This Row],[feat]]="","","Feat")</f>
        <v/>
      </c>
      <c r="Z84" s="17" t="str">
        <f>CONCATENATE(INT(spotify_top_songs_audio_features[[#This Row],[duration_ms]]/(60*1000)),":",MOD(INT(spotify_top_songs_audio_features[[#This Row],[duration_ms]]/1000),60))</f>
        <v>2:43</v>
      </c>
      <c r="AA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84" t="str">
        <f>spotify_top_songs_audio_features[[#This Row],[track_name]]</f>
        <v>ROXANNE</v>
      </c>
    </row>
    <row r="85" spans="1:28" x14ac:dyDescent="0.25">
      <c r="A85" t="s">
        <v>8720</v>
      </c>
      <c r="B85" t="s">
        <v>8721</v>
      </c>
      <c r="C85" t="s">
        <v>8722</v>
      </c>
      <c r="D85" t="s">
        <v>819</v>
      </c>
      <c r="E85" t="s">
        <v>70</v>
      </c>
      <c r="F85" t="s">
        <v>24</v>
      </c>
      <c r="G85" t="s">
        <v>25</v>
      </c>
      <c r="H85">
        <v>764</v>
      </c>
      <c r="I85">
        <v>705</v>
      </c>
      <c r="J85">
        <v>284</v>
      </c>
      <c r="K85" t="s">
        <v>1535</v>
      </c>
      <c r="L85">
        <v>8.9200000000000008E-3</v>
      </c>
      <c r="M85">
        <v>12</v>
      </c>
      <c r="N85">
        <v>781</v>
      </c>
      <c r="O85">
        <v>-3463</v>
      </c>
      <c r="P85">
        <v>11097</v>
      </c>
      <c r="Q85">
        <v>208667</v>
      </c>
      <c r="R85">
        <v>80</v>
      </c>
      <c r="S85">
        <v>956687728</v>
      </c>
      <c r="U85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85" t="str">
        <f>IFERROR(MID(spotify_top_songs_audio_features[[#This Row],[artist_names]],SEARCH(",",spotify_top_songs_audio_features[[#This Row],[artist_names]])+2,99),"")</f>
        <v>SZA</v>
      </c>
      <c r="W85" t="str">
        <f>spotify_top_songs_audio_features[[#This Row],[source]]</f>
        <v>Kemosabe Records/RCA Records</v>
      </c>
      <c r="X85" s="1">
        <f>spotify_top_songs_audio_features[[#This Row],[streams]]</f>
        <v>956687728</v>
      </c>
      <c r="Y85" t="str">
        <f>IF(Tabela2[[#This Row],[feat]]="","","Feat")</f>
        <v>Feat</v>
      </c>
      <c r="Z85" s="17" t="str">
        <f>CONCATENATE(INT(spotify_top_songs_audio_features[[#This Row],[duration_ms]]/(60*1000)),":",MOD(INT(spotify_top_songs_audio_features[[#This Row],[duration_ms]]/1000),60))</f>
        <v>3:28</v>
      </c>
      <c r="AA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85" t="str">
        <f>spotify_top_songs_audio_features[[#This Row],[track_name]]</f>
        <v>Kiss Me More (feat. SZA)</v>
      </c>
    </row>
    <row r="86" spans="1:28" x14ac:dyDescent="0.25">
      <c r="A86" t="s">
        <v>2295</v>
      </c>
      <c r="B86" t="s">
        <v>1565</v>
      </c>
      <c r="C86" t="s">
        <v>2296</v>
      </c>
      <c r="D86" t="s">
        <v>2297</v>
      </c>
      <c r="E86" t="s">
        <v>23</v>
      </c>
      <c r="F86" t="s">
        <v>24</v>
      </c>
      <c r="G86" t="s">
        <v>25</v>
      </c>
      <c r="H86">
        <v>754</v>
      </c>
      <c r="I86">
        <v>646</v>
      </c>
      <c r="J86">
        <v>317</v>
      </c>
      <c r="K86" t="s">
        <v>1075</v>
      </c>
      <c r="L86">
        <v>1.8500000000000001E-3</v>
      </c>
      <c r="M86">
        <v>108</v>
      </c>
      <c r="N86">
        <v>429</v>
      </c>
      <c r="O86">
        <v>-5795</v>
      </c>
      <c r="P86">
        <v>176089</v>
      </c>
      <c r="Q86">
        <v>242573</v>
      </c>
      <c r="R86">
        <v>110</v>
      </c>
      <c r="S86">
        <v>948477868</v>
      </c>
      <c r="U86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86" t="str">
        <f>IFERROR(MID(spotify_top_songs_audio_features[[#This Row],[artist_names]],SEARCH(",",spotify_top_songs_audio_features[[#This Row],[artist_names]])+2,99),"")</f>
        <v>Bad Bunny</v>
      </c>
      <c r="W86" t="str">
        <f>spotify_top_songs_audio_features[[#This Row],[source]]</f>
        <v>Universal Music Latino / Rimas</v>
      </c>
      <c r="X86" s="1">
        <f>spotify_top_songs_audio_features[[#This Row],[streams]]</f>
        <v>948477868</v>
      </c>
      <c r="Y86" t="str">
        <f>IF(Tabela2[[#This Row],[feat]]="","","Feat")</f>
        <v>Feat</v>
      </c>
      <c r="Z86" s="17" t="str">
        <f>CONCATENATE(INT(spotify_top_songs_audio_features[[#This Row],[duration_ms]]/(60*1000)),":",MOD(INT(spotify_top_songs_audio_features[[#This Row],[duration_ms]]/1000),60))</f>
        <v>4:2</v>
      </c>
      <c r="AA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86" t="str">
        <f>spotify_top_songs_audio_features[[#This Row],[track_name]]</f>
        <v>LA CANCIÓN</v>
      </c>
    </row>
    <row r="87" spans="1:28" x14ac:dyDescent="0.25">
      <c r="A87" t="s">
        <v>5288</v>
      </c>
      <c r="B87" t="s">
        <v>5289</v>
      </c>
      <c r="C87" t="s">
        <v>4959</v>
      </c>
      <c r="D87" t="s">
        <v>5290</v>
      </c>
      <c r="E87" t="s">
        <v>142</v>
      </c>
      <c r="F87" t="s">
        <v>32</v>
      </c>
      <c r="G87" t="s">
        <v>25</v>
      </c>
      <c r="H87">
        <v>508</v>
      </c>
      <c r="I87">
        <v>43</v>
      </c>
      <c r="J87">
        <v>335</v>
      </c>
      <c r="K87" t="s">
        <v>5291</v>
      </c>
      <c r="L87">
        <v>441</v>
      </c>
      <c r="M87">
        <v>93</v>
      </c>
      <c r="N87">
        <v>324</v>
      </c>
      <c r="O87">
        <v>-9475</v>
      </c>
      <c r="P87">
        <v>13009</v>
      </c>
      <c r="Q87">
        <v>212954</v>
      </c>
      <c r="R87">
        <v>48</v>
      </c>
      <c r="S87">
        <v>946941612</v>
      </c>
      <c r="U87" t="str">
        <f>IFERROR(LEFT(spotify_top_songs_audio_features[[#This Row],[artist_names]],SEARCH(",",spotify_top_songs_audio_features[[#This Row],[artist_names]])-1),spotify_top_songs_audio_features[[#This Row],[artist_names]])</f>
        <v>David Kushner</v>
      </c>
      <c r="V87" t="str">
        <f>IFERROR(MID(spotify_top_songs_audio_features[[#This Row],[artist_names]],SEARCH(",",spotify_top_songs_audio_features[[#This Row],[artist_names]])+2,99),"")</f>
        <v/>
      </c>
      <c r="W87" t="str">
        <f>spotify_top_songs_audio_features[[#This Row],[source]]</f>
        <v>Miserable Music Group, LLC</v>
      </c>
      <c r="X87" s="1">
        <f>spotify_top_songs_audio_features[[#This Row],[streams]]</f>
        <v>946941612</v>
      </c>
      <c r="Y87" t="str">
        <f>IF(Tabela2[[#This Row],[feat]]="","","Feat")</f>
        <v/>
      </c>
      <c r="Z87" s="17" t="str">
        <f>CONCATENATE(INT(spotify_top_songs_audio_features[[#This Row],[duration_ms]]/(60*1000)),":",MOD(INT(spotify_top_songs_audio_features[[#This Row],[duration_ms]]/1000),60))</f>
        <v>3:32</v>
      </c>
      <c r="AA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87" t="str">
        <f>spotify_top_songs_audio_features[[#This Row],[track_name]]</f>
        <v>Daylight</v>
      </c>
    </row>
    <row r="88" spans="1:28" x14ac:dyDescent="0.25">
      <c r="A88" t="s">
        <v>5976</v>
      </c>
      <c r="B88" t="s">
        <v>2981</v>
      </c>
      <c r="C88" t="s">
        <v>5977</v>
      </c>
      <c r="D88" t="s">
        <v>520</v>
      </c>
      <c r="E88" t="s">
        <v>31</v>
      </c>
      <c r="F88" t="s">
        <v>24</v>
      </c>
      <c r="G88" t="s">
        <v>25</v>
      </c>
      <c r="H88">
        <v>719</v>
      </c>
      <c r="I88">
        <v>704</v>
      </c>
      <c r="J88">
        <v>476</v>
      </c>
      <c r="K88" t="s">
        <v>5978</v>
      </c>
      <c r="L88">
        <v>0</v>
      </c>
      <c r="M88">
        <v>166</v>
      </c>
      <c r="N88">
        <v>628</v>
      </c>
      <c r="O88">
        <v>-4724</v>
      </c>
      <c r="P88">
        <v>133002</v>
      </c>
      <c r="Q88">
        <v>187436</v>
      </c>
      <c r="R88">
        <v>97</v>
      </c>
      <c r="S88">
        <v>946917412</v>
      </c>
      <c r="U88" t="str">
        <f>IFERROR(LEFT(spotify_top_songs_audio_features[[#This Row],[artist_names]],SEARCH(",",spotify_top_songs_audio_features[[#This Row],[artist_names]])-1),spotify_top_songs_audio_features[[#This Row],[artist_names]])</f>
        <v>Ava Max</v>
      </c>
      <c r="V88" t="str">
        <f>IFERROR(MID(spotify_top_songs_audio_features[[#This Row],[artist_names]],SEARCH(",",spotify_top_songs_audio_features[[#This Row],[artist_names]])+2,99),"")</f>
        <v/>
      </c>
      <c r="W88" t="str">
        <f>spotify_top_songs_audio_features[[#This Row],[source]]</f>
        <v>Atlantic Records</v>
      </c>
      <c r="X88" s="1">
        <f>spotify_top_songs_audio_features[[#This Row],[streams]]</f>
        <v>946917412</v>
      </c>
      <c r="Y88" t="str">
        <f>IF(Tabela2[[#This Row],[feat]]="","","Feat")</f>
        <v/>
      </c>
      <c r="Z88" s="17" t="str">
        <f>CONCATENATE(INT(spotify_top_songs_audio_features[[#This Row],[duration_ms]]/(60*1000)),":",MOD(INT(spotify_top_songs_audio_features[[#This Row],[duration_ms]]/1000),60))</f>
        <v>3:7</v>
      </c>
      <c r="AA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8" t="str">
        <f>spotify_top_songs_audio_features[[#This Row],[track_name]]</f>
        <v>Sweet but Psycho</v>
      </c>
    </row>
    <row r="89" spans="1:28" x14ac:dyDescent="0.25">
      <c r="A89" t="s">
        <v>9687</v>
      </c>
      <c r="B89" t="s">
        <v>352</v>
      </c>
      <c r="C89" t="s">
        <v>9688</v>
      </c>
      <c r="D89" t="s">
        <v>354</v>
      </c>
      <c r="E89" t="s">
        <v>23</v>
      </c>
      <c r="F89" t="s">
        <v>32</v>
      </c>
      <c r="G89" t="s">
        <v>25</v>
      </c>
      <c r="H89">
        <v>598</v>
      </c>
      <c r="I89">
        <v>427</v>
      </c>
      <c r="J89">
        <v>317</v>
      </c>
      <c r="K89" t="s">
        <v>7286</v>
      </c>
      <c r="L89">
        <v>5.8299999999999997E-4</v>
      </c>
      <c r="M89">
        <v>21</v>
      </c>
      <c r="N89">
        <v>605</v>
      </c>
      <c r="O89">
        <v>-8764</v>
      </c>
      <c r="P89">
        <v>76469</v>
      </c>
      <c r="Q89">
        <v>175721</v>
      </c>
      <c r="R89">
        <v>90</v>
      </c>
      <c r="S89">
        <v>946141341</v>
      </c>
      <c r="U89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89" t="str">
        <f>IFERROR(MID(spotify_top_songs_audio_features[[#This Row],[artist_names]],SEARCH(",",spotify_top_songs_audio_features[[#This Row],[artist_names]])+2,99),"")</f>
        <v/>
      </c>
      <c r="W89" t="str">
        <f>spotify_top_songs_audio_features[[#This Row],[source]]</f>
        <v>Cactus Jack/Epic</v>
      </c>
      <c r="X89" s="1">
        <f>spotify_top_songs_audio_features[[#This Row],[streams]]</f>
        <v>946141341</v>
      </c>
      <c r="Y89" t="str">
        <f>IF(Tabela2[[#This Row],[feat]]="","","Feat")</f>
        <v/>
      </c>
      <c r="Z89" s="17" t="str">
        <f>CONCATENATE(INT(spotify_top_songs_audio_features[[#This Row],[duration_ms]]/(60*1000)),":",MOD(INT(spotify_top_songs_audio_features[[#This Row],[duration_ms]]/1000),60))</f>
        <v>2:55</v>
      </c>
      <c r="AA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89" t="str">
        <f>spotify_top_songs_audio_features[[#This Row],[track_name]]</f>
        <v>HIGHEST IN THE ROOM</v>
      </c>
    </row>
    <row r="90" spans="1:28" x14ac:dyDescent="0.25">
      <c r="A90" t="s">
        <v>5605</v>
      </c>
      <c r="B90" t="s">
        <v>2206</v>
      </c>
      <c r="C90" t="s">
        <v>5606</v>
      </c>
      <c r="D90" t="s">
        <v>309</v>
      </c>
      <c r="E90" t="s">
        <v>177</v>
      </c>
      <c r="F90" t="s">
        <v>24</v>
      </c>
      <c r="G90" t="s">
        <v>25</v>
      </c>
      <c r="H90">
        <v>571</v>
      </c>
      <c r="I90">
        <v>544</v>
      </c>
      <c r="J90">
        <v>299</v>
      </c>
      <c r="K90" t="s">
        <v>5607</v>
      </c>
      <c r="L90">
        <v>805</v>
      </c>
      <c r="M90">
        <v>322</v>
      </c>
      <c r="N90">
        <v>216</v>
      </c>
      <c r="O90">
        <v>-10613</v>
      </c>
      <c r="P90">
        <v>132052</v>
      </c>
      <c r="Q90">
        <v>132631</v>
      </c>
      <c r="R90">
        <v>80</v>
      </c>
      <c r="S90">
        <v>931182212</v>
      </c>
      <c r="U90" t="str">
        <f>IFERROR(LEFT(spotify_top_songs_audio_features[[#This Row],[artist_names]],SEARCH(",",spotify_top_songs_audio_features[[#This Row],[artist_names]])-1),spotify_top_songs_audio_features[[#This Row],[artist_names]])</f>
        <v>d4vd</v>
      </c>
      <c r="V90" t="str">
        <f>IFERROR(MID(spotify_top_songs_audio_features[[#This Row],[artist_names]],SEARCH(",",spotify_top_songs_audio_features[[#This Row],[artist_names]])+2,99),"")</f>
        <v/>
      </c>
      <c r="W90" t="str">
        <f>spotify_top_songs_audio_features[[#This Row],[source]]</f>
        <v>Darkroom/Interscope Records</v>
      </c>
      <c r="X90" s="1">
        <f>spotify_top_songs_audio_features[[#This Row],[streams]]</f>
        <v>931182212</v>
      </c>
      <c r="Y90" t="str">
        <f>IF(Tabela2[[#This Row],[feat]]="","","Feat")</f>
        <v/>
      </c>
      <c r="Z90" s="17" t="str">
        <f>CONCATENATE(INT(spotify_top_songs_audio_features[[#This Row],[duration_ms]]/(60*1000)),":",MOD(INT(spotify_top_songs_audio_features[[#This Row],[duration_ms]]/1000),60))</f>
        <v>2:12</v>
      </c>
      <c r="AA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0" t="str">
        <f>spotify_top_songs_audio_features[[#This Row],[track_name]]</f>
        <v>Romantic Homicide</v>
      </c>
    </row>
    <row r="91" spans="1:28" x14ac:dyDescent="0.25">
      <c r="A91" t="s">
        <v>14357</v>
      </c>
      <c r="B91" t="s">
        <v>5264</v>
      </c>
      <c r="C91" t="s">
        <v>10198</v>
      </c>
      <c r="D91" t="s">
        <v>5266</v>
      </c>
      <c r="E91" t="s">
        <v>23</v>
      </c>
      <c r="F91" t="s">
        <v>32</v>
      </c>
      <c r="G91" t="s">
        <v>25</v>
      </c>
      <c r="H91">
        <v>835</v>
      </c>
      <c r="I91">
        <v>679</v>
      </c>
      <c r="J91">
        <v>364</v>
      </c>
      <c r="K91" t="s">
        <v>10199</v>
      </c>
      <c r="L91">
        <v>1.9799999999999999E-4</v>
      </c>
      <c r="M91">
        <v>218</v>
      </c>
      <c r="N91">
        <v>85</v>
      </c>
      <c r="O91">
        <v>-5329</v>
      </c>
      <c r="P91">
        <v>12498</v>
      </c>
      <c r="Q91">
        <v>162638</v>
      </c>
      <c r="R91">
        <v>37</v>
      </c>
      <c r="S91">
        <v>914252896</v>
      </c>
      <c r="U91" t="str">
        <f>IFERROR(LEFT(spotify_top_songs_audio_features[[#This Row],[artist_names]],SEARCH(",",spotify_top_songs_audio_features[[#This Row],[artist_names]])-1),spotify_top_songs_audio_features[[#This Row],[artist_names]])</f>
        <v>Manuel Turizo</v>
      </c>
      <c r="V91" t="str">
        <f>IFERROR(MID(spotify_top_songs_audio_features[[#This Row],[artist_names]],SEARCH(",",spotify_top_songs_audio_features[[#This Row],[artist_names]])+2,99),"")</f>
        <v/>
      </c>
      <c r="W91" t="str">
        <f>spotify_top_songs_audio_features[[#This Row],[source]]</f>
        <v>Sony Music Latin/La Industria</v>
      </c>
      <c r="X91" s="1">
        <f>spotify_top_songs_audio_features[[#This Row],[streams]]</f>
        <v>914252896</v>
      </c>
      <c r="Y91" t="str">
        <f>IF(Tabela2[[#This Row],[feat]]="","","Feat")</f>
        <v/>
      </c>
      <c r="Z91" s="17" t="str">
        <f>CONCATENATE(INT(spotify_top_songs_audio_features[[#This Row],[duration_ms]]/(60*1000)),":",MOD(INT(spotify_top_songs_audio_features[[#This Row],[duration_ms]]/1000),60))</f>
        <v>2:42</v>
      </c>
      <c r="AA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1" t="str">
        <f>spotify_top_songs_audio_features[[#This Row],[track_name]]</f>
        <v>La Bachata</v>
      </c>
    </row>
    <row r="92" spans="1:28" x14ac:dyDescent="0.25">
      <c r="A92" t="s">
        <v>12842</v>
      </c>
      <c r="B92" t="s">
        <v>12843</v>
      </c>
      <c r="C92" t="s">
        <v>12844</v>
      </c>
      <c r="D92" t="s">
        <v>42</v>
      </c>
      <c r="E92" t="s">
        <v>58</v>
      </c>
      <c r="F92" t="s">
        <v>32</v>
      </c>
      <c r="G92" t="s">
        <v>25</v>
      </c>
      <c r="H92">
        <v>816</v>
      </c>
      <c r="I92">
        <v>726</v>
      </c>
      <c r="J92">
        <v>129</v>
      </c>
      <c r="K92" t="s">
        <v>12845</v>
      </c>
      <c r="L92">
        <v>0</v>
      </c>
      <c r="M92">
        <v>372</v>
      </c>
      <c r="N92">
        <v>65</v>
      </c>
      <c r="O92">
        <v>-3998</v>
      </c>
      <c r="P92">
        <v>136048</v>
      </c>
      <c r="Q92">
        <v>253390</v>
      </c>
      <c r="R92">
        <v>74</v>
      </c>
      <c r="S92">
        <v>908062879</v>
      </c>
      <c r="U92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92" t="str">
        <f>IFERROR(MID(spotify_top_songs_audio_features[[#This Row],[artist_names]],SEARCH(",",spotify_top_songs_audio_features[[#This Row],[artist_names]])+2,99),"")</f>
        <v>Bad Bunny, J Balvin</v>
      </c>
      <c r="W92" t="str">
        <f>spotify_top_songs_audio_features[[#This Row],[source]]</f>
        <v>Atlantic/KSR</v>
      </c>
      <c r="X92" s="1">
        <f>spotify_top_songs_audio_features[[#This Row],[streams]]</f>
        <v>908062879</v>
      </c>
      <c r="Y92" t="str">
        <f>IF(Tabela2[[#This Row],[feat]]="","","Feat")</f>
        <v>Feat</v>
      </c>
      <c r="Z92" s="17" t="str">
        <f>CONCATENATE(INT(spotify_top_songs_audio_features[[#This Row],[duration_ms]]/(60*1000)),":",MOD(INT(spotify_top_songs_audio_features[[#This Row],[duration_ms]]/1000),60))</f>
        <v>4:13</v>
      </c>
      <c r="AA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92" t="str">
        <f>spotify_top_songs_audio_features[[#This Row],[track_name]]</f>
        <v>I Like It</v>
      </c>
    </row>
    <row r="93" spans="1:28" x14ac:dyDescent="0.25">
      <c r="A93" t="s">
        <v>10101</v>
      </c>
      <c r="B93" t="s">
        <v>1073</v>
      </c>
      <c r="C93" t="s">
        <v>10102</v>
      </c>
      <c r="D93" t="s">
        <v>22</v>
      </c>
      <c r="E93" t="s">
        <v>177</v>
      </c>
      <c r="F93" t="s">
        <v>32</v>
      </c>
      <c r="G93" t="s">
        <v>1571</v>
      </c>
      <c r="H93">
        <v>75</v>
      </c>
      <c r="I93">
        <v>733</v>
      </c>
      <c r="J93">
        <v>319</v>
      </c>
      <c r="K93" t="s">
        <v>226</v>
      </c>
      <c r="L93">
        <v>0</v>
      </c>
      <c r="M93">
        <v>114</v>
      </c>
      <c r="N93">
        <v>844</v>
      </c>
      <c r="O93">
        <v>-318</v>
      </c>
      <c r="P93">
        <v>111018</v>
      </c>
      <c r="Q93">
        <v>131872</v>
      </c>
      <c r="R93">
        <v>26</v>
      </c>
      <c r="S93">
        <v>908047572</v>
      </c>
      <c r="U93" t="str">
        <f>IFERROR(LEFT(spotify_top_songs_audio_features[[#This Row],[artist_names]],SEARCH(",",spotify_top_songs_audio_features[[#This Row],[artist_names]])-1),spotify_top_songs_audio_features[[#This Row],[artist_names]])</f>
        <v>Tate McRae</v>
      </c>
      <c r="V93" t="str">
        <f>IFERROR(MID(spotify_top_songs_audio_features[[#This Row],[artist_names]],SEARCH(",",spotify_top_songs_audio_features[[#This Row],[artist_names]])+2,99),"")</f>
        <v/>
      </c>
      <c r="W93" t="str">
        <f>spotify_top_songs_audio_features[[#This Row],[source]]</f>
        <v>RCA Records Label</v>
      </c>
      <c r="X93" s="1">
        <f>spotify_top_songs_audio_features[[#This Row],[streams]]</f>
        <v>908047572</v>
      </c>
      <c r="Y93" t="str">
        <f>IF(Tabela2[[#This Row],[feat]]="","","Feat")</f>
        <v/>
      </c>
      <c r="Z93" s="17" t="str">
        <f>CONCATENATE(INT(spotify_top_songs_audio_features[[#This Row],[duration_ms]]/(60*1000)),":",MOD(INT(spotify_top_songs_audio_features[[#This Row],[duration_ms]]/1000),60))</f>
        <v>2:11</v>
      </c>
      <c r="AA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3" t="str">
        <f>spotify_top_songs_audio_features[[#This Row],[track_name]]</f>
        <v>greedy</v>
      </c>
    </row>
    <row r="94" spans="1:28" x14ac:dyDescent="0.25">
      <c r="A94" t="s">
        <v>14953</v>
      </c>
      <c r="B94" t="s">
        <v>1312</v>
      </c>
      <c r="C94" t="s">
        <v>14482</v>
      </c>
      <c r="D94" t="s">
        <v>1314</v>
      </c>
      <c r="E94" t="s">
        <v>142</v>
      </c>
      <c r="F94" t="s">
        <v>24</v>
      </c>
      <c r="G94" t="s">
        <v>25</v>
      </c>
      <c r="H94">
        <v>442</v>
      </c>
      <c r="I94">
        <v>612</v>
      </c>
      <c r="J94">
        <v>112</v>
      </c>
      <c r="K94" t="s">
        <v>3950</v>
      </c>
      <c r="L94">
        <v>5.7000000000000003E-5</v>
      </c>
      <c r="M94">
        <v>37</v>
      </c>
      <c r="N94">
        <v>178</v>
      </c>
      <c r="O94">
        <v>-7222</v>
      </c>
      <c r="P94">
        <v>180917</v>
      </c>
      <c r="Q94">
        <v>215507</v>
      </c>
      <c r="R94">
        <v>89</v>
      </c>
      <c r="S94">
        <v>907651610</v>
      </c>
      <c r="U94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94" t="str">
        <f>IFERROR(MID(spotify_top_songs_audio_features[[#This Row],[artist_names]],SEARCH(",",spotify_top_songs_audio_features[[#This Row],[artist_names]])+2,99),"")</f>
        <v/>
      </c>
      <c r="W94" t="str">
        <f>spotify_top_songs_audio_features[[#This Row],[source]]</f>
        <v>Olivia Rodrigo PS</v>
      </c>
      <c r="X94" s="1">
        <f>spotify_top_songs_audio_features[[#This Row],[streams]]</f>
        <v>907651610</v>
      </c>
      <c r="Y94" t="str">
        <f>IF(Tabela2[[#This Row],[feat]]="","","Feat")</f>
        <v/>
      </c>
      <c r="Z94" s="17" t="str">
        <f>CONCATENATE(INT(spotify_top_songs_audio_features[[#This Row],[duration_ms]]/(60*1000)),":",MOD(INT(spotify_top_songs_audio_features[[#This Row],[duration_ms]]/1000),60))</f>
        <v>3:35</v>
      </c>
      <c r="AA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94" t="str">
        <f>spotify_top_songs_audio_features[[#This Row],[track_name]]</f>
        <v>deja vu</v>
      </c>
    </row>
    <row r="95" spans="1:28" x14ac:dyDescent="0.25">
      <c r="A95" t="s">
        <v>14130</v>
      </c>
      <c r="B95" t="s">
        <v>1366</v>
      </c>
      <c r="C95" t="s">
        <v>14131</v>
      </c>
      <c r="D95" t="s">
        <v>187</v>
      </c>
      <c r="E95" t="s">
        <v>177</v>
      </c>
      <c r="F95" t="s">
        <v>24</v>
      </c>
      <c r="G95" t="s">
        <v>25</v>
      </c>
      <c r="H95">
        <v>752</v>
      </c>
      <c r="I95">
        <v>488</v>
      </c>
      <c r="J95">
        <v>705</v>
      </c>
      <c r="K95" t="s">
        <v>4338</v>
      </c>
      <c r="L95">
        <v>9.1100000000000003E-4</v>
      </c>
      <c r="M95">
        <v>936</v>
      </c>
      <c r="N95">
        <v>533</v>
      </c>
      <c r="O95">
        <v>-705</v>
      </c>
      <c r="P95">
        <v>136041</v>
      </c>
      <c r="Q95">
        <v>201661</v>
      </c>
      <c r="R95">
        <v>67</v>
      </c>
      <c r="S95">
        <v>904526701</v>
      </c>
      <c r="U95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95" t="str">
        <f>IFERROR(MID(spotify_top_songs_audio_features[[#This Row],[artist_names]],SEARCH(",",spotify_top_songs_audio_features[[#This Row],[artist_names]])+2,99),"")</f>
        <v/>
      </c>
      <c r="W95" t="str">
        <f>spotify_top_songs_audio_features[[#This Row],[source]]</f>
        <v>Capitol Records</v>
      </c>
      <c r="X95" s="1">
        <f>spotify_top_songs_audio_features[[#This Row],[streams]]</f>
        <v>904526701</v>
      </c>
      <c r="Y95" t="str">
        <f>IF(Tabela2[[#This Row],[feat]]="","","Feat")</f>
        <v/>
      </c>
      <c r="Z95" s="17" t="str">
        <f>CONCATENATE(INT(spotify_top_songs_audio_features[[#This Row],[duration_ms]]/(60*1000)),":",MOD(INT(spotify_top_songs_audio_features[[#This Row],[duration_ms]]/1000),60))</f>
        <v>3:21</v>
      </c>
      <c r="AA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5" t="str">
        <f>spotify_top_songs_audio_features[[#This Row],[track_name]]</f>
        <v>Without Me</v>
      </c>
    </row>
    <row r="96" spans="1:28" x14ac:dyDescent="0.25">
      <c r="A96" t="s">
        <v>12699</v>
      </c>
      <c r="B96" t="s">
        <v>793</v>
      </c>
      <c r="C96" t="s">
        <v>1104</v>
      </c>
      <c r="D96" t="s">
        <v>795</v>
      </c>
      <c r="E96" t="s">
        <v>58</v>
      </c>
      <c r="F96" t="s">
        <v>32</v>
      </c>
      <c r="G96" t="s">
        <v>25</v>
      </c>
      <c r="H96">
        <v>772</v>
      </c>
      <c r="I96">
        <v>75</v>
      </c>
      <c r="J96">
        <v>455</v>
      </c>
      <c r="K96" t="s">
        <v>2192</v>
      </c>
      <c r="L96">
        <v>0</v>
      </c>
      <c r="M96">
        <v>74</v>
      </c>
      <c r="N96">
        <v>587</v>
      </c>
      <c r="O96">
        <v>-367</v>
      </c>
      <c r="P96">
        <v>114061</v>
      </c>
      <c r="Q96">
        <v>165265</v>
      </c>
      <c r="R96">
        <v>96</v>
      </c>
      <c r="S96">
        <v>903754830</v>
      </c>
      <c r="U96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96" t="str">
        <f>IFERROR(MID(spotify_top_songs_audio_features[[#This Row],[artist_names]],SEARCH(",",spotify_top_songs_audio_features[[#This Row],[artist_names]])+2,99),"")</f>
        <v/>
      </c>
      <c r="W96" t="str">
        <f>spotify_top_songs_audio_features[[#This Row],[source]]</f>
        <v>Kid Ina Korner / Interscope</v>
      </c>
      <c r="X96" s="1">
        <f>spotify_top_songs_audio_features[[#This Row],[streams]]</f>
        <v>903754830</v>
      </c>
      <c r="Y96" t="str">
        <f>IF(Tabela2[[#This Row],[feat]]="","","Feat")</f>
        <v/>
      </c>
      <c r="Z96" s="17" t="str">
        <f>CONCATENATE(INT(spotify_top_songs_audio_features[[#This Row],[duration_ms]]/(60*1000)),":",MOD(INT(spotify_top_songs_audio_features[[#This Row],[duration_ms]]/1000),60))</f>
        <v>2:45</v>
      </c>
      <c r="AA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96" t="str">
        <f>spotify_top_songs_audio_features[[#This Row],[track_name]]</f>
        <v>Bones</v>
      </c>
    </row>
    <row r="97" spans="1:28" x14ac:dyDescent="0.25">
      <c r="A97" t="s">
        <v>11377</v>
      </c>
      <c r="B97" t="s">
        <v>3252</v>
      </c>
      <c r="C97" t="s">
        <v>3253</v>
      </c>
      <c r="D97" t="s">
        <v>96</v>
      </c>
      <c r="E97" t="s">
        <v>97</v>
      </c>
      <c r="F97" t="s">
        <v>24</v>
      </c>
      <c r="G97" t="s">
        <v>25</v>
      </c>
      <c r="H97">
        <v>575</v>
      </c>
      <c r="I97">
        <v>648</v>
      </c>
      <c r="J97">
        <v>358</v>
      </c>
      <c r="K97" t="s">
        <v>10199</v>
      </c>
      <c r="L97">
        <v>0</v>
      </c>
      <c r="M97">
        <v>115</v>
      </c>
      <c r="N97">
        <v>466</v>
      </c>
      <c r="O97">
        <v>-4891</v>
      </c>
      <c r="P97">
        <v>75977</v>
      </c>
      <c r="Q97">
        <v>160240</v>
      </c>
      <c r="R97">
        <v>96</v>
      </c>
      <c r="S97">
        <v>893557772</v>
      </c>
      <c r="U97" t="str">
        <f>IFERROR(LEFT(spotify_top_songs_audio_features[[#This Row],[artist_names]],SEARCH(",",spotify_top_songs_audio_features[[#This Row],[artist_names]])-1),spotify_top_songs_audio_features[[#This Row],[artist_names]])</f>
        <v>The Walters</v>
      </c>
      <c r="V97" t="str">
        <f>IFERROR(MID(spotify_top_songs_audio_features[[#This Row],[artist_names]],SEARCH(",",spotify_top_songs_audio_features[[#This Row],[artist_names]])+2,99),"")</f>
        <v/>
      </c>
      <c r="W97" t="str">
        <f>spotify_top_songs_audio_features[[#This Row],[source]]</f>
        <v>Warner Records</v>
      </c>
      <c r="X97" s="1">
        <f>spotify_top_songs_audio_features[[#This Row],[streams]]</f>
        <v>893557772</v>
      </c>
      <c r="Y97" t="str">
        <f>IF(Tabela2[[#This Row],[feat]]="","","Feat")</f>
        <v/>
      </c>
      <c r="Z97" s="17" t="str">
        <f>CONCATENATE(INT(spotify_top_songs_audio_features[[#This Row],[duration_ms]]/(60*1000)),":",MOD(INT(spotify_top_songs_audio_features[[#This Row],[duration_ms]]/1000),60))</f>
        <v>2:40</v>
      </c>
      <c r="AA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97" t="str">
        <f>spotify_top_songs_audio_features[[#This Row],[track_name]]</f>
        <v>I Love You So</v>
      </c>
    </row>
    <row r="98" spans="1:28" x14ac:dyDescent="0.25">
      <c r="A98" t="s">
        <v>13133</v>
      </c>
      <c r="B98" t="s">
        <v>10010</v>
      </c>
      <c r="C98" t="s">
        <v>13134</v>
      </c>
      <c r="D98" t="s">
        <v>13135</v>
      </c>
      <c r="E98" t="s">
        <v>43</v>
      </c>
      <c r="F98" t="s">
        <v>32</v>
      </c>
      <c r="G98" t="s">
        <v>25</v>
      </c>
      <c r="H98">
        <v>733</v>
      </c>
      <c r="I98">
        <v>69</v>
      </c>
      <c r="J98">
        <v>427</v>
      </c>
      <c r="K98" t="s">
        <v>1801</v>
      </c>
      <c r="L98">
        <v>1.18E-4</v>
      </c>
      <c r="M98">
        <v>105</v>
      </c>
      <c r="N98">
        <v>31</v>
      </c>
      <c r="O98">
        <v>-5529</v>
      </c>
      <c r="P98">
        <v>116992</v>
      </c>
      <c r="Q98">
        <v>184613</v>
      </c>
      <c r="R98">
        <v>61</v>
      </c>
      <c r="S98">
        <v>892423448</v>
      </c>
      <c r="U98" t="str">
        <f>IFERROR(LEFT(spotify_top_songs_audio_features[[#This Row],[artist_names]],SEARCH(",",spotify_top_songs_audio_features[[#This Row],[artist_names]])-1),spotify_top_songs_audio_features[[#This Row],[artist_names]])</f>
        <v>Chris Brown</v>
      </c>
      <c r="V98" t="str">
        <f>IFERROR(MID(spotify_top_songs_audio_features[[#This Row],[artist_names]],SEARCH(",",spotify_top_songs_audio_features[[#This Row],[artist_names]])+2,99),"")</f>
        <v/>
      </c>
      <c r="W98" t="str">
        <f>spotify_top_songs_audio_features[[#This Row],[source]]</f>
        <v>Chris Brown Entertainment/RCA Records</v>
      </c>
      <c r="X98" s="1">
        <f>spotify_top_songs_audio_features[[#This Row],[streams]]</f>
        <v>892423448</v>
      </c>
      <c r="Y98" t="str">
        <f>IF(Tabela2[[#This Row],[feat]]="","","Feat")</f>
        <v/>
      </c>
      <c r="Z98" s="17" t="str">
        <f>CONCATENATE(INT(spotify_top_songs_audio_features[[#This Row],[duration_ms]]/(60*1000)),":",MOD(INT(spotify_top_songs_audio_features[[#This Row],[duration_ms]]/1000),60))</f>
        <v>3:4</v>
      </c>
      <c r="AA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98" t="str">
        <f>spotify_top_songs_audio_features[[#This Row],[track_name]]</f>
        <v>Under The Influence</v>
      </c>
    </row>
    <row r="99" spans="1:28" x14ac:dyDescent="0.25">
      <c r="A99" t="s">
        <v>12743</v>
      </c>
      <c r="B99" t="s">
        <v>383</v>
      </c>
      <c r="C99" t="s">
        <v>12744</v>
      </c>
      <c r="D99" t="s">
        <v>385</v>
      </c>
      <c r="E99" t="s">
        <v>113</v>
      </c>
      <c r="F99" t="s">
        <v>24</v>
      </c>
      <c r="G99" t="s">
        <v>25</v>
      </c>
      <c r="H99">
        <v>637</v>
      </c>
      <c r="I99">
        <v>678</v>
      </c>
      <c r="J99">
        <v>266</v>
      </c>
      <c r="K99" t="s">
        <v>8369</v>
      </c>
      <c r="L99">
        <v>0</v>
      </c>
      <c r="M99">
        <v>156</v>
      </c>
      <c r="N99">
        <v>254</v>
      </c>
      <c r="O99">
        <v>-3798</v>
      </c>
      <c r="P99">
        <v>84039</v>
      </c>
      <c r="Q99">
        <v>250760</v>
      </c>
      <c r="R99">
        <v>74</v>
      </c>
      <c r="S99">
        <v>889357102</v>
      </c>
      <c r="U99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99" t="str">
        <f>IFERROR(MID(spotify_top_songs_audio_features[[#This Row],[artist_names]],SEARCH(",",spotify_top_songs_audio_features[[#This Row],[artist_names]])+2,99),"")</f>
        <v/>
      </c>
      <c r="W99" t="str">
        <f>spotify_top_songs_audio_features[[#This Row],[source]]</f>
        <v>Aftermath</v>
      </c>
      <c r="X99" s="1">
        <f>spotify_top_songs_audio_features[[#This Row],[streams]]</f>
        <v>889357102</v>
      </c>
      <c r="Y99" t="str">
        <f>IF(Tabela2[[#This Row],[feat]]="","","Feat")</f>
        <v/>
      </c>
      <c r="Z99" s="17" t="str">
        <f>CONCATENATE(INT(spotify_top_songs_audio_features[[#This Row],[duration_ms]]/(60*1000)),":",MOD(INT(spotify_top_songs_audio_features[[#This Row],[duration_ms]]/1000),60))</f>
        <v>4:10</v>
      </c>
      <c r="AA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9" t="str">
        <f>spotify_top_songs_audio_features[[#This Row],[track_name]]</f>
        <v>Mockingbird</v>
      </c>
    </row>
    <row r="100" spans="1:28" x14ac:dyDescent="0.25">
      <c r="A100" t="s">
        <v>1230</v>
      </c>
      <c r="B100" t="s">
        <v>742</v>
      </c>
      <c r="C100" t="s">
        <v>1231</v>
      </c>
      <c r="D100" t="s">
        <v>520</v>
      </c>
      <c r="E100" t="s">
        <v>31</v>
      </c>
      <c r="F100" t="s">
        <v>24</v>
      </c>
      <c r="G100" t="s">
        <v>25</v>
      </c>
      <c r="H100">
        <v>853</v>
      </c>
      <c r="I100">
        <v>56</v>
      </c>
      <c r="J100">
        <v>406</v>
      </c>
      <c r="K100" t="s">
        <v>1232</v>
      </c>
      <c r="L100">
        <v>0</v>
      </c>
      <c r="M100">
        <v>944</v>
      </c>
      <c r="N100">
        <v>86</v>
      </c>
      <c r="O100">
        <v>-4961</v>
      </c>
      <c r="P100">
        <v>134066</v>
      </c>
      <c r="Q100">
        <v>206693</v>
      </c>
      <c r="R100">
        <v>100</v>
      </c>
      <c r="S100">
        <v>883072719</v>
      </c>
      <c r="U100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100" t="str">
        <f>IFERROR(MID(spotify_top_songs_audio_features[[#This Row],[artist_names]],SEARCH(",",spotify_top_songs_audio_features[[#This Row],[artist_names]])+2,99),"")</f>
        <v/>
      </c>
      <c r="W100" t="str">
        <f>spotify_top_songs_audio_features[[#This Row],[source]]</f>
        <v>Atlantic Records</v>
      </c>
      <c r="X100" s="1">
        <f>spotify_top_songs_audio_features[[#This Row],[streams]]</f>
        <v>883072719</v>
      </c>
      <c r="Y100" t="str">
        <f>IF(Tabela2[[#This Row],[feat]]="","","Feat")</f>
        <v/>
      </c>
      <c r="Z100" s="17" t="str">
        <f>CONCATENATE(INT(spotify_top_songs_audio_features[[#This Row],[duration_ms]]/(60*1000)),":",MOD(INT(spotify_top_songs_audio_features[[#This Row],[duration_ms]]/1000),60))</f>
        <v>3:26</v>
      </c>
      <c r="AA1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0" t="str">
        <f>spotify_top_songs_audio_features[[#This Row],[track_name]]</f>
        <v>That's What I Like</v>
      </c>
    </row>
    <row r="101" spans="1:28" x14ac:dyDescent="0.25">
      <c r="A101" t="s">
        <v>14335</v>
      </c>
      <c r="B101" t="s">
        <v>1312</v>
      </c>
      <c r="C101" t="s">
        <v>14336</v>
      </c>
      <c r="D101" t="s">
        <v>1314</v>
      </c>
      <c r="E101" t="s">
        <v>97</v>
      </c>
      <c r="F101" t="s">
        <v>24</v>
      </c>
      <c r="G101" t="s">
        <v>25</v>
      </c>
      <c r="H101">
        <v>561</v>
      </c>
      <c r="I101">
        <v>431</v>
      </c>
      <c r="J101">
        <v>578</v>
      </c>
      <c r="K101" t="s">
        <v>1978</v>
      </c>
      <c r="L101">
        <v>1.42E-3</v>
      </c>
      <c r="M101">
        <v>106</v>
      </c>
      <c r="N101">
        <v>137</v>
      </c>
      <c r="O101">
        <v>-881</v>
      </c>
      <c r="P101">
        <v>143875</v>
      </c>
      <c r="Q101">
        <v>242013</v>
      </c>
      <c r="R101">
        <v>98</v>
      </c>
      <c r="S101">
        <v>883034042</v>
      </c>
      <c r="U101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101" t="str">
        <f>IFERROR(MID(spotify_top_songs_audio_features[[#This Row],[artist_names]],SEARCH(",",spotify_top_songs_audio_features[[#This Row],[artist_names]])+2,99),"")</f>
        <v/>
      </c>
      <c r="W101" t="str">
        <f>spotify_top_songs_audio_features[[#This Row],[source]]</f>
        <v>Olivia Rodrigo PS</v>
      </c>
      <c r="X101" s="1">
        <f>spotify_top_songs_audio_features[[#This Row],[streams]]</f>
        <v>883034042</v>
      </c>
      <c r="Y101" t="str">
        <f>IF(Tabela2[[#This Row],[feat]]="","","Feat")</f>
        <v/>
      </c>
      <c r="Z101" s="17" t="str">
        <f>CONCATENATE(INT(spotify_top_songs_audio_features[[#This Row],[duration_ms]]/(60*1000)),":",MOD(INT(spotify_top_songs_audio_features[[#This Row],[duration_ms]]/1000),60))</f>
        <v>4:2</v>
      </c>
      <c r="AA1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1" t="str">
        <f>spotify_top_songs_audio_features[[#This Row],[track_name]]</f>
        <v>drivers license</v>
      </c>
    </row>
    <row r="102" spans="1:28" x14ac:dyDescent="0.25">
      <c r="A102" t="s">
        <v>7554</v>
      </c>
      <c r="B102" t="s">
        <v>3670</v>
      </c>
      <c r="C102" t="s">
        <v>7555</v>
      </c>
      <c r="D102" t="s">
        <v>151</v>
      </c>
      <c r="E102" t="s">
        <v>23</v>
      </c>
      <c r="F102" t="s">
        <v>32</v>
      </c>
      <c r="G102" t="s">
        <v>25</v>
      </c>
      <c r="H102">
        <v>596</v>
      </c>
      <c r="I102">
        <v>854</v>
      </c>
      <c r="J102">
        <v>463</v>
      </c>
      <c r="K102" t="s">
        <v>507</v>
      </c>
      <c r="L102">
        <v>0</v>
      </c>
      <c r="M102">
        <v>124</v>
      </c>
      <c r="N102">
        <v>152</v>
      </c>
      <c r="O102">
        <v>-5114</v>
      </c>
      <c r="P102">
        <v>120274</v>
      </c>
      <c r="Q102">
        <v>203418</v>
      </c>
      <c r="R102">
        <v>120</v>
      </c>
      <c r="S102">
        <v>880966802</v>
      </c>
      <c r="U102" t="str">
        <f>IFERROR(LEFT(spotify_top_songs_audio_features[[#This Row],[artist_names]],SEARCH(",",spotify_top_songs_audio_features[[#This Row],[artist_names]])-1),spotify_top_songs_audio_features[[#This Row],[artist_names]])</f>
        <v>5 Seconds of Summer</v>
      </c>
      <c r="V102" t="str">
        <f>IFERROR(MID(spotify_top_songs_audio_features[[#This Row],[artist_names]],SEARCH(",",spotify_top_songs_audio_features[[#This Row],[artist_names]])+2,99),"")</f>
        <v/>
      </c>
      <c r="W102" t="str">
        <f>spotify_top_songs_audio_features[[#This Row],[source]]</f>
        <v>Capitol</v>
      </c>
      <c r="X102" s="1">
        <f>spotify_top_songs_audio_features[[#This Row],[streams]]</f>
        <v>880966802</v>
      </c>
      <c r="Y102" t="str">
        <f>IF(Tabela2[[#This Row],[feat]]="","","Feat")</f>
        <v/>
      </c>
      <c r="Z102" s="17" t="str">
        <f>CONCATENATE(INT(spotify_top_songs_audio_features[[#This Row],[duration_ms]]/(60*1000)),":",MOD(INT(spotify_top_songs_audio_features[[#This Row],[duration_ms]]/1000),60))</f>
        <v>3:23</v>
      </c>
      <c r="AA1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02" t="str">
        <f>spotify_top_songs_audio_features[[#This Row],[track_name]]</f>
        <v>Youngblood</v>
      </c>
    </row>
    <row r="103" spans="1:28" x14ac:dyDescent="0.25">
      <c r="A103" t="s">
        <v>10362</v>
      </c>
      <c r="B103" t="s">
        <v>383</v>
      </c>
      <c r="C103" t="s">
        <v>10363</v>
      </c>
      <c r="D103" t="s">
        <v>2668</v>
      </c>
      <c r="E103" t="s">
        <v>58</v>
      </c>
      <c r="F103" t="s">
        <v>32</v>
      </c>
      <c r="G103" t="s">
        <v>25</v>
      </c>
      <c r="H103">
        <v>949</v>
      </c>
      <c r="I103">
        <v>661</v>
      </c>
      <c r="J103">
        <v>572</v>
      </c>
      <c r="K103" t="s">
        <v>446</v>
      </c>
      <c r="L103">
        <v>0</v>
      </c>
      <c r="M103">
        <v>454</v>
      </c>
      <c r="N103">
        <v>76</v>
      </c>
      <c r="O103">
        <v>-4244</v>
      </c>
      <c r="P103">
        <v>104504</v>
      </c>
      <c r="Q103">
        <v>284200</v>
      </c>
      <c r="R103">
        <v>121</v>
      </c>
      <c r="S103">
        <v>879593971</v>
      </c>
      <c r="U103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103" t="str">
        <f>IFERROR(MID(spotify_top_songs_audio_features[[#This Row],[artist_names]],SEARCH(",",spotify_top_songs_audio_features[[#This Row],[artist_names]])+2,99),"")</f>
        <v/>
      </c>
      <c r="W103" t="str">
        <f>spotify_top_songs_audio_features[[#This Row],[source]]</f>
        <v>Interscope</v>
      </c>
      <c r="X103" s="1">
        <f>spotify_top_songs_audio_features[[#This Row],[streams]]</f>
        <v>879593971</v>
      </c>
      <c r="Y103" t="str">
        <f>IF(Tabela2[[#This Row],[feat]]="","","Feat")</f>
        <v/>
      </c>
      <c r="Z103" s="17" t="str">
        <f>CONCATENATE(INT(spotify_top_songs_audio_features[[#This Row],[duration_ms]]/(60*1000)),":",MOD(INT(spotify_top_songs_audio_features[[#This Row],[duration_ms]]/1000),60))</f>
        <v>4:44</v>
      </c>
      <c r="AA1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03" t="str">
        <f>spotify_top_songs_audio_features[[#This Row],[track_name]]</f>
        <v>The Real Slim Shady</v>
      </c>
    </row>
    <row r="104" spans="1:28" x14ac:dyDescent="0.25">
      <c r="A104" t="s">
        <v>8434</v>
      </c>
      <c r="B104" t="s">
        <v>1287</v>
      </c>
      <c r="C104" t="s">
        <v>8435</v>
      </c>
      <c r="D104" t="s">
        <v>48</v>
      </c>
      <c r="E104" t="s">
        <v>113</v>
      </c>
      <c r="F104" t="s">
        <v>24</v>
      </c>
      <c r="G104" t="s">
        <v>25</v>
      </c>
      <c r="H104">
        <v>737</v>
      </c>
      <c r="I104">
        <v>802</v>
      </c>
      <c r="J104">
        <v>878</v>
      </c>
      <c r="K104" t="s">
        <v>8436</v>
      </c>
      <c r="L104">
        <v>0</v>
      </c>
      <c r="M104">
        <v>931</v>
      </c>
      <c r="N104">
        <v>682</v>
      </c>
      <c r="O104">
        <v>-4771</v>
      </c>
      <c r="P104">
        <v>144015</v>
      </c>
      <c r="Q104">
        <v>172325</v>
      </c>
      <c r="R104">
        <v>79</v>
      </c>
      <c r="S104">
        <v>876789765</v>
      </c>
      <c r="U104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104" t="str">
        <f>IFERROR(MID(spotify_top_songs_audio_features[[#This Row],[artist_names]],SEARCH(",",spotify_top_songs_audio_features[[#This Row],[artist_names]])+2,99),"")</f>
        <v/>
      </c>
      <c r="W104" t="str">
        <f>spotify_top_songs_audio_features[[#This Row],[source]]</f>
        <v>Republic Records</v>
      </c>
      <c r="X104" s="1">
        <f>spotify_top_songs_audio_features[[#This Row],[streams]]</f>
        <v>876789765</v>
      </c>
      <c r="Y104" t="str">
        <f>IF(Tabela2[[#This Row],[feat]]="","","Feat")</f>
        <v/>
      </c>
      <c r="Z104" s="17" t="str">
        <f>CONCATENATE(INT(spotify_top_songs_audio_features[[#This Row],[duration_ms]]/(60*1000)),":",MOD(INT(spotify_top_songs_audio_features[[#This Row],[duration_ms]]/1000),60))</f>
        <v>2:52</v>
      </c>
      <c r="AA1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04" t="str">
        <f>spotify_top_songs_audio_features[[#This Row],[track_name]]</f>
        <v>positions</v>
      </c>
    </row>
    <row r="105" spans="1:28" x14ac:dyDescent="0.25">
      <c r="A105" t="s">
        <v>7058</v>
      </c>
      <c r="B105" t="s">
        <v>7059</v>
      </c>
      <c r="C105" t="s">
        <v>7060</v>
      </c>
      <c r="D105" t="s">
        <v>363</v>
      </c>
      <c r="E105" t="s">
        <v>142</v>
      </c>
      <c r="F105" t="s">
        <v>32</v>
      </c>
      <c r="G105" t="s">
        <v>25</v>
      </c>
      <c r="H105">
        <v>812</v>
      </c>
      <c r="I105">
        <v>479</v>
      </c>
      <c r="J105">
        <v>333</v>
      </c>
      <c r="K105" t="s">
        <v>4755</v>
      </c>
      <c r="L105">
        <v>1.21E-4</v>
      </c>
      <c r="M105">
        <v>756</v>
      </c>
      <c r="N105">
        <v>559</v>
      </c>
      <c r="O105">
        <v>-5678</v>
      </c>
      <c r="P105">
        <v>169922</v>
      </c>
      <c r="Q105">
        <v>234353</v>
      </c>
      <c r="R105">
        <v>43</v>
      </c>
      <c r="S105">
        <v>872337549</v>
      </c>
      <c r="U105" t="str">
        <f>IFERROR(LEFT(spotify_top_songs_audio_features[[#This Row],[artist_names]],SEARCH(",",spotify_top_songs_audio_features[[#This Row],[artist_names]])-1),spotify_top_songs_audio_features[[#This Row],[artist_names]])</f>
        <v>Yng Lvcas</v>
      </c>
      <c r="V105" t="str">
        <f>IFERROR(MID(spotify_top_songs_audio_features[[#This Row],[artist_names]],SEARCH(",",spotify_top_songs_audio_features[[#This Row],[artist_names]])+2,99),"")</f>
        <v>Peso Pluma</v>
      </c>
      <c r="W105" t="str">
        <f>spotify_top_songs_audio_features[[#This Row],[source]]</f>
        <v>WM Mexico</v>
      </c>
      <c r="X105" s="1">
        <f>spotify_top_songs_audio_features[[#This Row],[streams]]</f>
        <v>872337549</v>
      </c>
      <c r="Y105" t="str">
        <f>IF(Tabela2[[#This Row],[feat]]="","","Feat")</f>
        <v>Feat</v>
      </c>
      <c r="Z105" s="17" t="str">
        <f>CONCATENATE(INT(spotify_top_songs_audio_features[[#This Row],[duration_ms]]/(60*1000)),":",MOD(INT(spotify_top_songs_audio_features[[#This Row],[duration_ms]]/1000),60))</f>
        <v>3:54</v>
      </c>
      <c r="AA1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05" t="str">
        <f>spotify_top_songs_audio_features[[#This Row],[track_name]]</f>
        <v>La Bebe - Remix</v>
      </c>
    </row>
    <row r="106" spans="1:28" x14ac:dyDescent="0.25">
      <c r="A106" t="s">
        <v>10190</v>
      </c>
      <c r="B106" t="s">
        <v>10191</v>
      </c>
      <c r="C106" t="s">
        <v>10192</v>
      </c>
      <c r="D106" t="s">
        <v>2138</v>
      </c>
      <c r="E106" t="s">
        <v>23</v>
      </c>
      <c r="F106" t="s">
        <v>32</v>
      </c>
      <c r="G106" t="s">
        <v>25</v>
      </c>
      <c r="H106">
        <v>7</v>
      </c>
      <c r="I106">
        <v>722</v>
      </c>
      <c r="J106">
        <v>369</v>
      </c>
      <c r="K106" t="s">
        <v>5615</v>
      </c>
      <c r="L106">
        <v>0</v>
      </c>
      <c r="M106">
        <v>272</v>
      </c>
      <c r="N106">
        <v>756</v>
      </c>
      <c r="O106">
        <v>-3558</v>
      </c>
      <c r="P106">
        <v>90989</v>
      </c>
      <c r="Q106">
        <v>140526</v>
      </c>
      <c r="R106">
        <v>33</v>
      </c>
      <c r="S106">
        <v>870094270</v>
      </c>
      <c r="U106" t="str">
        <f>IFERROR(LEFT(spotify_top_songs_audio_features[[#This Row],[artist_names]],SEARCH(",",spotify_top_songs_audio_features[[#This Row],[artist_names]])-1),spotify_top_songs_audio_features[[#This Row],[artist_names]])</f>
        <v>24kGoldn</v>
      </c>
      <c r="V106" t="str">
        <f>IFERROR(MID(spotify_top_songs_audio_features[[#This Row],[artist_names]],SEARCH(",",spotify_top_songs_audio_features[[#This Row],[artist_names]])+2,99),"")</f>
        <v>iann dior</v>
      </c>
      <c r="W106" t="str">
        <f>spotify_top_songs_audio_features[[#This Row],[source]]</f>
        <v>Records/Columbia</v>
      </c>
      <c r="X106" s="1">
        <f>spotify_top_songs_audio_features[[#This Row],[streams]]</f>
        <v>870094270</v>
      </c>
      <c r="Y106" t="str">
        <f>IF(Tabela2[[#This Row],[feat]]="","","Feat")</f>
        <v>Feat</v>
      </c>
      <c r="Z106" s="17" t="str">
        <f>CONCATENATE(INT(spotify_top_songs_audio_features[[#This Row],[duration_ms]]/(60*1000)),":",MOD(INT(spotify_top_songs_audio_features[[#This Row],[duration_ms]]/1000),60))</f>
        <v>2:20</v>
      </c>
      <c r="AA1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06" t="str">
        <f>spotify_top_songs_audio_features[[#This Row],[track_name]]</f>
        <v>Mood (feat. iann dior)</v>
      </c>
    </row>
    <row r="107" spans="1:28" x14ac:dyDescent="0.25">
      <c r="A107" t="s">
        <v>2384</v>
      </c>
      <c r="B107" t="s">
        <v>2385</v>
      </c>
      <c r="C107" t="s">
        <v>2386</v>
      </c>
      <c r="D107" t="s">
        <v>436</v>
      </c>
      <c r="E107" t="s">
        <v>177</v>
      </c>
      <c r="F107" t="s">
        <v>24</v>
      </c>
      <c r="G107" t="s">
        <v>25</v>
      </c>
      <c r="H107">
        <v>798</v>
      </c>
      <c r="I107">
        <v>676</v>
      </c>
      <c r="J107">
        <v>442</v>
      </c>
      <c r="K107" t="s">
        <v>2387</v>
      </c>
      <c r="L107">
        <v>0</v>
      </c>
      <c r="M107">
        <v>894</v>
      </c>
      <c r="N107">
        <v>843</v>
      </c>
      <c r="O107">
        <v>-5041</v>
      </c>
      <c r="P107">
        <v>101956</v>
      </c>
      <c r="Q107">
        <v>219947</v>
      </c>
      <c r="R107">
        <v>90</v>
      </c>
      <c r="S107">
        <v>866901978</v>
      </c>
      <c r="U107" t="str">
        <f>IFERROR(LEFT(spotify_top_songs_audio_features[[#This Row],[artist_names]],SEARCH(",",spotify_top_songs_audio_features[[#This Row],[artist_names]])-1),spotify_top_songs_audio_features[[#This Row],[artist_names]])</f>
        <v>Ed Sheeran &amp; Justin Bieber</v>
      </c>
      <c r="V107" t="str">
        <f>IFERROR(MID(spotify_top_songs_audio_features[[#This Row],[artist_names]],SEARCH(",",spotify_top_songs_audio_features[[#This Row],[artist_names]])+2,99),"")</f>
        <v>Justin Bieber</v>
      </c>
      <c r="W107" t="str">
        <f>spotify_top_songs_audio_features[[#This Row],[source]]</f>
        <v>Atlantic Records UK</v>
      </c>
      <c r="X107" s="1">
        <f>spotify_top_songs_audio_features[[#This Row],[streams]]</f>
        <v>866901978</v>
      </c>
      <c r="Y107" t="str">
        <f>IF(Tabela2[[#This Row],[feat]]="","","Feat")</f>
        <v>Feat</v>
      </c>
      <c r="Z107" s="17" t="str">
        <f>CONCATENATE(INT(spotify_top_songs_audio_features[[#This Row],[duration_ms]]/(60*1000)),":",MOD(INT(spotify_top_songs_audio_features[[#This Row],[duration_ms]]/1000),60))</f>
        <v>3:39</v>
      </c>
      <c r="AA1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07" t="str">
        <f>spotify_top_songs_audio_features[[#This Row],[track_name]]</f>
        <v>I Don't Care (with Justin Bieber)</v>
      </c>
    </row>
    <row r="108" spans="1:28" x14ac:dyDescent="0.25">
      <c r="A108" t="s">
        <v>11207</v>
      </c>
      <c r="B108" t="s">
        <v>11208</v>
      </c>
      <c r="C108" t="s">
        <v>11209</v>
      </c>
      <c r="D108" t="s">
        <v>42</v>
      </c>
      <c r="E108" t="s">
        <v>31</v>
      </c>
      <c r="F108" t="s">
        <v>24</v>
      </c>
      <c r="G108" t="s">
        <v>25</v>
      </c>
      <c r="H108">
        <v>935</v>
      </c>
      <c r="I108">
        <v>454</v>
      </c>
      <c r="J108">
        <v>375</v>
      </c>
      <c r="K108" t="s">
        <v>8084</v>
      </c>
      <c r="L108">
        <v>0</v>
      </c>
      <c r="M108">
        <v>824</v>
      </c>
      <c r="N108">
        <v>357</v>
      </c>
      <c r="O108">
        <v>-7509</v>
      </c>
      <c r="P108">
        <v>133073</v>
      </c>
      <c r="Q108">
        <v>187541</v>
      </c>
      <c r="R108">
        <v>55</v>
      </c>
      <c r="S108">
        <v>864655296</v>
      </c>
      <c r="U108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108" t="str">
        <f>IFERROR(MID(spotify_top_songs_audio_features[[#This Row],[artist_names]],SEARCH(",",spotify_top_songs_audio_features[[#This Row],[artist_names]])+2,99),"")</f>
        <v>Megan Thee Stallion</v>
      </c>
      <c r="W108" t="str">
        <f>spotify_top_songs_audio_features[[#This Row],[source]]</f>
        <v>Atlantic/KSR</v>
      </c>
      <c r="X108" s="1">
        <f>spotify_top_songs_audio_features[[#This Row],[streams]]</f>
        <v>864655296</v>
      </c>
      <c r="Y108" t="str">
        <f>IF(Tabela2[[#This Row],[feat]]="","","Feat")</f>
        <v>Feat</v>
      </c>
      <c r="Z108" s="17" t="str">
        <f>CONCATENATE(INT(spotify_top_songs_audio_features[[#This Row],[duration_ms]]/(60*1000)),":",MOD(INT(spotify_top_songs_audio_features[[#This Row],[duration_ms]]/1000),60))</f>
        <v>3:7</v>
      </c>
      <c r="AA1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8" t="str">
        <f>spotify_top_songs_audio_features[[#This Row],[track_name]]</f>
        <v>WAP (feat. Megan Thee Stallion)</v>
      </c>
    </row>
    <row r="109" spans="1:28" x14ac:dyDescent="0.25">
      <c r="A109" t="s">
        <v>14112</v>
      </c>
      <c r="B109" t="s">
        <v>2236</v>
      </c>
      <c r="C109" t="s">
        <v>2237</v>
      </c>
      <c r="D109" t="s">
        <v>2236</v>
      </c>
      <c r="E109" t="s">
        <v>102</v>
      </c>
      <c r="F109" t="s">
        <v>24</v>
      </c>
      <c r="G109" t="s">
        <v>152</v>
      </c>
      <c r="H109">
        <v>515</v>
      </c>
      <c r="I109">
        <v>593</v>
      </c>
      <c r="J109">
        <v>322</v>
      </c>
      <c r="K109" t="s">
        <v>231</v>
      </c>
      <c r="L109">
        <v>162</v>
      </c>
      <c r="M109">
        <v>25</v>
      </c>
      <c r="N109">
        <v>153</v>
      </c>
      <c r="O109">
        <v>-4801</v>
      </c>
      <c r="P109">
        <v>94467</v>
      </c>
      <c r="Q109">
        <v>209260</v>
      </c>
      <c r="R109">
        <v>70</v>
      </c>
      <c r="S109">
        <v>863153764</v>
      </c>
      <c r="U109" t="str">
        <f>IFERROR(LEFT(spotify_top_songs_audio_features[[#This Row],[artist_names]],SEARCH(",",spotify_top_songs_audio_features[[#This Row],[artist_names]])-1),spotify_top_songs_audio_features[[#This Row],[artist_names]])</f>
        <v>JVKE</v>
      </c>
      <c r="V109" t="str">
        <f>IFERROR(MID(spotify_top_songs_audio_features[[#This Row],[artist_names]],SEARCH(",",spotify_top_songs_audio_features[[#This Row],[artist_names]])+2,99),"")</f>
        <v/>
      </c>
      <c r="W109" t="str">
        <f>spotify_top_songs_audio_features[[#This Row],[source]]</f>
        <v>JVKE</v>
      </c>
      <c r="X109" s="1">
        <f>spotify_top_songs_audio_features[[#This Row],[streams]]</f>
        <v>863153764</v>
      </c>
      <c r="Y109" t="str">
        <f>IF(Tabela2[[#This Row],[feat]]="","","Feat")</f>
        <v/>
      </c>
      <c r="Z109" s="17" t="str">
        <f>CONCATENATE(INT(spotify_top_songs_audio_features[[#This Row],[duration_ms]]/(60*1000)),":",MOD(INT(spotify_top_songs_audio_features[[#This Row],[duration_ms]]/1000),60))</f>
        <v>3:29</v>
      </c>
      <c r="AA1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09" t="str">
        <f>spotify_top_songs_audio_features[[#This Row],[track_name]]</f>
        <v>golden hour</v>
      </c>
    </row>
    <row r="110" spans="1:28" x14ac:dyDescent="0.25">
      <c r="A110" t="s">
        <v>17741</v>
      </c>
      <c r="B110" t="s">
        <v>6507</v>
      </c>
      <c r="C110" t="s">
        <v>17742</v>
      </c>
      <c r="D110" t="s">
        <v>127</v>
      </c>
      <c r="E110" t="s">
        <v>86</v>
      </c>
      <c r="F110" t="s">
        <v>24</v>
      </c>
      <c r="G110" t="s">
        <v>25</v>
      </c>
      <c r="H110">
        <v>802</v>
      </c>
      <c r="I110">
        <v>832</v>
      </c>
      <c r="J110">
        <v>434</v>
      </c>
      <c r="K110" t="s">
        <v>6012</v>
      </c>
      <c r="L110">
        <v>0</v>
      </c>
      <c r="M110">
        <v>815</v>
      </c>
      <c r="N110">
        <v>89</v>
      </c>
      <c r="O110">
        <v>-4107</v>
      </c>
      <c r="P110">
        <v>124997</v>
      </c>
      <c r="Q110">
        <v>185427</v>
      </c>
      <c r="R110">
        <v>16</v>
      </c>
      <c r="S110">
        <v>860248602</v>
      </c>
      <c r="U110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110" t="str">
        <f>IFERROR(MID(spotify_top_songs_audio_features[[#This Row],[artist_names]],SEARCH(",",spotify_top_songs_audio_features[[#This Row],[artist_names]])+2,99),"")</f>
        <v>Latto</v>
      </c>
      <c r="W110" t="str">
        <f>spotify_top_songs_audio_features[[#This Row],[source]]</f>
        <v>BIGHIT MUSIC</v>
      </c>
      <c r="X110" s="1">
        <f>spotify_top_songs_audio_features[[#This Row],[streams]]</f>
        <v>860248602</v>
      </c>
      <c r="Y110" t="str">
        <f>IF(Tabela2[[#This Row],[feat]]="","","Feat")</f>
        <v>Feat</v>
      </c>
      <c r="Z110" s="17" t="str">
        <f>CONCATENATE(INT(spotify_top_songs_audio_features[[#This Row],[duration_ms]]/(60*1000)),":",MOD(INT(spotify_top_songs_audio_features[[#This Row],[duration_ms]]/1000),60))</f>
        <v>3:5</v>
      </c>
      <c r="AA1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10" t="str">
        <f>spotify_top_songs_audio_features[[#This Row],[track_name]]</f>
        <v>Seven (feat. Latto)</v>
      </c>
    </row>
    <row r="111" spans="1:28" x14ac:dyDescent="0.25">
      <c r="A111" t="s">
        <v>6415</v>
      </c>
      <c r="B111" t="s">
        <v>489</v>
      </c>
      <c r="C111" t="s">
        <v>6416</v>
      </c>
      <c r="D111" t="s">
        <v>254</v>
      </c>
      <c r="E111" t="s">
        <v>142</v>
      </c>
      <c r="F111" t="s">
        <v>24</v>
      </c>
      <c r="G111" t="s">
        <v>25</v>
      </c>
      <c r="H111">
        <v>735</v>
      </c>
      <c r="I111">
        <v>478</v>
      </c>
      <c r="J111">
        <v>293</v>
      </c>
      <c r="K111" t="s">
        <v>2719</v>
      </c>
      <c r="L111">
        <v>2.4800000000000001E-4</v>
      </c>
      <c r="M111">
        <v>355</v>
      </c>
      <c r="N111">
        <v>947</v>
      </c>
      <c r="O111">
        <v>-12472</v>
      </c>
      <c r="P111">
        <v>107682</v>
      </c>
      <c r="Q111">
        <v>262960</v>
      </c>
      <c r="R111">
        <v>42</v>
      </c>
      <c r="S111">
        <v>853300418</v>
      </c>
      <c r="U111" t="str">
        <f>IFERROR(LEFT(spotify_top_songs_audio_features[[#This Row],[artist_names]],SEARCH(",",spotify_top_songs_audio_features[[#This Row],[artist_names]])-1),spotify_top_songs_audio_features[[#This Row],[artist_names]])</f>
        <v>Wham!</v>
      </c>
      <c r="V111" t="str">
        <f>IFERROR(MID(spotify_top_songs_audio_features[[#This Row],[artist_names]],SEARCH(",",spotify_top_songs_audio_features[[#This Row],[artist_names]])+2,99),"")</f>
        <v/>
      </c>
      <c r="W111" t="str">
        <f>spotify_top_songs_audio_features[[#This Row],[source]]</f>
        <v>Epic</v>
      </c>
      <c r="X111" s="1">
        <f>spotify_top_songs_audio_features[[#This Row],[streams]]</f>
        <v>853300418</v>
      </c>
      <c r="Y111" t="str">
        <f>IF(Tabela2[[#This Row],[feat]]="","","Feat")</f>
        <v/>
      </c>
      <c r="Z111" s="17" t="str">
        <f>CONCATENATE(INT(spotify_top_songs_audio_features[[#This Row],[duration_ms]]/(60*1000)),":",MOD(INT(spotify_top_songs_audio_features[[#This Row],[duration_ms]]/1000),60))</f>
        <v>4:22</v>
      </c>
      <c r="AA1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11" t="str">
        <f>spotify_top_songs_audio_features[[#This Row],[track_name]]</f>
        <v>Last Christmas</v>
      </c>
    </row>
    <row r="112" spans="1:28" x14ac:dyDescent="0.25">
      <c r="A112" t="s">
        <v>10061</v>
      </c>
      <c r="B112" t="s">
        <v>9655</v>
      </c>
      <c r="C112" t="s">
        <v>9656</v>
      </c>
      <c r="D112" t="s">
        <v>9109</v>
      </c>
      <c r="E112" t="s">
        <v>58</v>
      </c>
      <c r="F112" t="s">
        <v>32</v>
      </c>
      <c r="G112" t="s">
        <v>152</v>
      </c>
      <c r="H112">
        <v>668</v>
      </c>
      <c r="I112">
        <v>758</v>
      </c>
      <c r="J112">
        <v>332</v>
      </c>
      <c r="K112" t="s">
        <v>3533</v>
      </c>
      <c r="L112">
        <v>1.89E-3</v>
      </c>
      <c r="M112">
        <v>837</v>
      </c>
      <c r="N112">
        <v>834</v>
      </c>
      <c r="O112">
        <v>-5176</v>
      </c>
      <c r="P112">
        <v>147989</v>
      </c>
      <c r="Q112">
        <v>165671</v>
      </c>
      <c r="R112">
        <v>46</v>
      </c>
      <c r="S112">
        <v>848716967</v>
      </c>
      <c r="U112" t="str">
        <f>IFERROR(LEFT(spotify_top_songs_audio_features[[#This Row],[artist_names]],SEARCH(",",spotify_top_songs_audio_features[[#This Row],[artist_names]])-1),spotify_top_songs_audio_features[[#This Row],[artist_names]])</f>
        <v>Eslabon Armado</v>
      </c>
      <c r="V112" t="str">
        <f>IFERROR(MID(spotify_top_songs_audio_features[[#This Row],[artist_names]],SEARCH(",",spotify_top_songs_audio_features[[#This Row],[artist_names]])+2,99),"")</f>
        <v>Peso Pluma</v>
      </c>
      <c r="W112" t="str">
        <f>spotify_top_songs_audio_features[[#This Row],[source]]</f>
        <v>DEL Records</v>
      </c>
      <c r="X112" s="1">
        <f>spotify_top_songs_audio_features[[#This Row],[streams]]</f>
        <v>848716967</v>
      </c>
      <c r="Y112" t="str">
        <f>IF(Tabela2[[#This Row],[feat]]="","","Feat")</f>
        <v>Feat</v>
      </c>
      <c r="Z112" s="17" t="str">
        <f>CONCATENATE(INT(spotify_top_songs_audio_features[[#This Row],[duration_ms]]/(60*1000)),":",MOD(INT(spotify_top_songs_audio_features[[#This Row],[duration_ms]]/1000),60))</f>
        <v>2:45</v>
      </c>
      <c r="AA1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12" t="str">
        <f>spotify_top_songs_audio_features[[#This Row],[track_name]]</f>
        <v>Ella Baila Sola</v>
      </c>
    </row>
    <row r="113" spans="1:28" x14ac:dyDescent="0.25">
      <c r="A113" t="s">
        <v>8014</v>
      </c>
      <c r="B113" t="s">
        <v>8015</v>
      </c>
      <c r="C113" t="s">
        <v>8016</v>
      </c>
      <c r="D113" t="s">
        <v>2792</v>
      </c>
      <c r="E113" t="s">
        <v>23</v>
      </c>
      <c r="F113" t="s">
        <v>32</v>
      </c>
      <c r="G113" t="s">
        <v>25</v>
      </c>
      <c r="H113">
        <v>88</v>
      </c>
      <c r="I113">
        <v>751</v>
      </c>
      <c r="J113">
        <v>874</v>
      </c>
      <c r="K113" t="s">
        <v>5120</v>
      </c>
      <c r="L113">
        <v>6.43E-3</v>
      </c>
      <c r="M113">
        <v>106</v>
      </c>
      <c r="N113">
        <v>884</v>
      </c>
      <c r="O113">
        <v>-4258</v>
      </c>
      <c r="P113">
        <v>117948</v>
      </c>
      <c r="Q113">
        <v>157606</v>
      </c>
      <c r="R113">
        <v>98</v>
      </c>
      <c r="S113">
        <v>848707271</v>
      </c>
      <c r="U113" t="str">
        <f>IFERROR(LEFT(spotify_top_songs_audio_features[[#This Row],[artist_names]],SEARCH(",",spotify_top_songs_audio_features[[#This Row],[artist_names]])-1),spotify_top_songs_audio_features[[#This Row],[artist_names]])</f>
        <v>Regard</v>
      </c>
      <c r="V113" t="str">
        <f>IFERROR(MID(spotify_top_songs_audio_features[[#This Row],[artist_names]],SEARCH(",",spotify_top_songs_audio_features[[#This Row],[artist_names]])+2,99),"")</f>
        <v/>
      </c>
      <c r="W113" t="str">
        <f>spotify_top_songs_audio_features[[#This Row],[source]]</f>
        <v>Ministry of Sound Recordings</v>
      </c>
      <c r="X113" s="1">
        <f>spotify_top_songs_audio_features[[#This Row],[streams]]</f>
        <v>848707271</v>
      </c>
      <c r="Y113" t="str">
        <f>IF(Tabela2[[#This Row],[feat]]="","","Feat")</f>
        <v/>
      </c>
      <c r="Z113" s="17" t="str">
        <f>CONCATENATE(INT(spotify_top_songs_audio_features[[#This Row],[duration_ms]]/(60*1000)),":",MOD(INT(spotify_top_songs_audio_features[[#This Row],[duration_ms]]/1000),60))</f>
        <v>2:37</v>
      </c>
      <c r="AA1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13" t="str">
        <f>spotify_top_songs_audio_features[[#This Row],[track_name]]</f>
        <v>Ride It</v>
      </c>
    </row>
    <row r="114" spans="1:28" x14ac:dyDescent="0.25">
      <c r="A114" t="s">
        <v>8631</v>
      </c>
      <c r="B114" t="s">
        <v>3925</v>
      </c>
      <c r="C114" t="s">
        <v>2030</v>
      </c>
      <c r="D114" t="s">
        <v>3926</v>
      </c>
      <c r="E114" t="s">
        <v>177</v>
      </c>
      <c r="F114" t="s">
        <v>24</v>
      </c>
      <c r="G114" t="s">
        <v>25</v>
      </c>
      <c r="H114">
        <v>726</v>
      </c>
      <c r="I114">
        <v>769</v>
      </c>
      <c r="J114">
        <v>123</v>
      </c>
      <c r="K114" t="s">
        <v>3927</v>
      </c>
      <c r="L114">
        <v>101</v>
      </c>
      <c r="M114">
        <v>104</v>
      </c>
      <c r="N114">
        <v>733</v>
      </c>
      <c r="O114">
        <v>-5043</v>
      </c>
      <c r="P114">
        <v>97985</v>
      </c>
      <c r="Q114">
        <v>233902</v>
      </c>
      <c r="R114">
        <v>80</v>
      </c>
      <c r="S114">
        <v>845998999</v>
      </c>
      <c r="U114" t="str">
        <f>IFERROR(LEFT(spotify_top_songs_audio_features[[#This Row],[artist_names]],SEARCH(",",spotify_top_songs_audio_features[[#This Row],[artist_names]])-1),spotify_top_songs_audio_features[[#This Row],[artist_names]])</f>
        <v>French Montana</v>
      </c>
      <c r="V114" t="str">
        <f>IFERROR(MID(spotify_top_songs_audio_features[[#This Row],[artist_names]],SEARCH(",",spotify_top_songs_audio_features[[#This Row],[artist_names]])+2,99),"")</f>
        <v>Swae Lee</v>
      </c>
      <c r="W114" t="str">
        <f>spotify_top_songs_audio_features[[#This Row],[source]]</f>
        <v>Bad Boy Entertainment/Epic Records</v>
      </c>
      <c r="X114" s="1">
        <f>spotify_top_songs_audio_features[[#This Row],[streams]]</f>
        <v>845998999</v>
      </c>
      <c r="Y114" t="str">
        <f>IF(Tabela2[[#This Row],[feat]]="","","Feat")</f>
        <v>Feat</v>
      </c>
      <c r="Z114" s="17" t="str">
        <f>CONCATENATE(INT(spotify_top_songs_audio_features[[#This Row],[duration_ms]]/(60*1000)),":",MOD(INT(spotify_top_songs_audio_features[[#This Row],[duration_ms]]/1000),60))</f>
        <v>3:53</v>
      </c>
      <c r="AA1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4" t="str">
        <f>spotify_top_songs_audio_features[[#This Row],[track_name]]</f>
        <v>Unforgettable</v>
      </c>
    </row>
    <row r="115" spans="1:28" x14ac:dyDescent="0.25">
      <c r="A115" t="s">
        <v>854</v>
      </c>
      <c r="B115" t="s">
        <v>855</v>
      </c>
      <c r="C115" t="s">
        <v>856</v>
      </c>
      <c r="D115" t="s">
        <v>857</v>
      </c>
      <c r="E115" t="s">
        <v>102</v>
      </c>
      <c r="F115" t="s">
        <v>32</v>
      </c>
      <c r="G115" t="s">
        <v>25</v>
      </c>
      <c r="H115">
        <v>72</v>
      </c>
      <c r="I115">
        <v>63</v>
      </c>
      <c r="J115">
        <v>277</v>
      </c>
      <c r="K115" t="s">
        <v>858</v>
      </c>
      <c r="L115">
        <v>0</v>
      </c>
      <c r="M115">
        <v>936</v>
      </c>
      <c r="N115">
        <v>607</v>
      </c>
      <c r="O115">
        <v>-3547</v>
      </c>
      <c r="P115">
        <v>179974</v>
      </c>
      <c r="Q115">
        <v>199440</v>
      </c>
      <c r="R115">
        <v>43</v>
      </c>
      <c r="S115">
        <v>843720506</v>
      </c>
      <c r="U115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15" t="str">
        <f>IFERROR(MID(spotify_top_songs_audio_features[[#This Row],[artist_names]],SEARCH(",",spotify_top_songs_audio_features[[#This Row],[artist_names]])+2,99),"")</f>
        <v>Shakira</v>
      </c>
      <c r="W115" t="str">
        <f>spotify_top_songs_audio_features[[#This Row],[source]]</f>
        <v>Universal Music Latino</v>
      </c>
      <c r="X115" s="1">
        <f>spotify_top_songs_audio_features[[#This Row],[streams]]</f>
        <v>843720506</v>
      </c>
      <c r="Y115" t="str">
        <f>IF(Tabela2[[#This Row],[feat]]="","","Feat")</f>
        <v>Feat</v>
      </c>
      <c r="Z115" s="17" t="str">
        <f>CONCATENATE(INT(spotify_top_songs_audio_features[[#This Row],[duration_ms]]/(60*1000)),":",MOD(INT(spotify_top_songs_audio_features[[#This Row],[duration_ms]]/1000),60))</f>
        <v>3:19</v>
      </c>
      <c r="AA1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15" t="str">
        <f>spotify_top_songs_audio_features[[#This Row],[track_name]]</f>
        <v>TQG</v>
      </c>
    </row>
    <row r="116" spans="1:28" x14ac:dyDescent="0.25">
      <c r="A116" t="s">
        <v>9504</v>
      </c>
      <c r="B116" t="s">
        <v>307</v>
      </c>
      <c r="C116" t="s">
        <v>9505</v>
      </c>
      <c r="D116" t="s">
        <v>309</v>
      </c>
      <c r="E116" t="s">
        <v>177</v>
      </c>
      <c r="F116" t="s">
        <v>32</v>
      </c>
      <c r="G116" t="s">
        <v>25</v>
      </c>
      <c r="H116">
        <v>704</v>
      </c>
      <c r="I116">
        <v>225</v>
      </c>
      <c r="J116">
        <v>994</v>
      </c>
      <c r="K116" t="s">
        <v>4946</v>
      </c>
      <c r="L116">
        <v>657</v>
      </c>
      <c r="M116">
        <v>106</v>
      </c>
      <c r="N116">
        <v>243</v>
      </c>
      <c r="O116">
        <v>-14454</v>
      </c>
      <c r="P116">
        <v>120006</v>
      </c>
      <c r="Q116">
        <v>245426</v>
      </c>
      <c r="R116">
        <v>76</v>
      </c>
      <c r="S116">
        <v>836716365</v>
      </c>
      <c r="U116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16" t="str">
        <f>IFERROR(MID(spotify_top_songs_audio_features[[#This Row],[artist_names]],SEARCH(",",spotify_top_songs_audio_features[[#This Row],[artist_names]])+2,99),"")</f>
        <v/>
      </c>
      <c r="W116" t="str">
        <f>spotify_top_songs_audio_features[[#This Row],[source]]</f>
        <v>Darkroom/Interscope Records</v>
      </c>
      <c r="X116" s="1">
        <f>spotify_top_songs_audio_features[[#This Row],[streams]]</f>
        <v>836716365</v>
      </c>
      <c r="Y116" t="str">
        <f>IF(Tabela2[[#This Row],[feat]]="","","Feat")</f>
        <v/>
      </c>
      <c r="Z116" s="17" t="str">
        <f>CONCATENATE(INT(spotify_top_songs_audio_features[[#This Row],[duration_ms]]/(60*1000)),":",MOD(INT(spotify_top_songs_audio_features[[#This Row],[duration_ms]]/1000),60))</f>
        <v>4:5</v>
      </c>
      <c r="AA1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6" t="str">
        <f>spotify_top_songs_audio_features[[#This Row],[track_name]]</f>
        <v>everything i wanted</v>
      </c>
    </row>
    <row r="117" spans="1:28" x14ac:dyDescent="0.25">
      <c r="A117" t="s">
        <v>11318</v>
      </c>
      <c r="B117" t="s">
        <v>307</v>
      </c>
      <c r="C117" t="s">
        <v>11319</v>
      </c>
      <c r="D117" t="s">
        <v>309</v>
      </c>
      <c r="E117" t="s">
        <v>113</v>
      </c>
      <c r="F117" t="s">
        <v>24</v>
      </c>
      <c r="G117" t="s">
        <v>152</v>
      </c>
      <c r="H117">
        <v>332</v>
      </c>
      <c r="I117">
        <v>225</v>
      </c>
      <c r="J117">
        <v>348</v>
      </c>
      <c r="K117" t="s">
        <v>11320</v>
      </c>
      <c r="L117">
        <v>349</v>
      </c>
      <c r="M117">
        <v>128</v>
      </c>
      <c r="N117">
        <v>297</v>
      </c>
      <c r="O117">
        <v>-8697</v>
      </c>
      <c r="P117">
        <v>81055</v>
      </c>
      <c r="Q117">
        <v>298899</v>
      </c>
      <c r="R117">
        <v>70</v>
      </c>
      <c r="S117">
        <v>834352850</v>
      </c>
      <c r="U11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17" t="str">
        <f>IFERROR(MID(spotify_top_songs_audio_features[[#This Row],[artist_names]],SEARCH(",",spotify_top_songs_audio_features[[#This Row],[artist_names]])+2,99),"")</f>
        <v/>
      </c>
      <c r="W117" t="str">
        <f>spotify_top_songs_audio_features[[#This Row],[source]]</f>
        <v>Darkroom/Interscope Records</v>
      </c>
      <c r="X117" s="1">
        <f>spotify_top_songs_audio_features[[#This Row],[streams]]</f>
        <v>834352850</v>
      </c>
      <c r="Y117" t="str">
        <f>IF(Tabela2[[#This Row],[feat]]="","","Feat")</f>
        <v/>
      </c>
      <c r="Z117" s="17" t="str">
        <f>CONCATENATE(INT(spotify_top_songs_audio_features[[#This Row],[duration_ms]]/(60*1000)),":",MOD(INT(spotify_top_songs_audio_features[[#This Row],[duration_ms]]/1000),60))</f>
        <v>4:58</v>
      </c>
      <c r="AA1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17" t="str">
        <f>spotify_top_songs_audio_features[[#This Row],[track_name]]</f>
        <v>Happier Than Ever</v>
      </c>
    </row>
    <row r="118" spans="1:28" x14ac:dyDescent="0.25">
      <c r="A118" t="s">
        <v>9648</v>
      </c>
      <c r="B118" t="s">
        <v>1142</v>
      </c>
      <c r="C118" t="s">
        <v>1143</v>
      </c>
      <c r="D118" t="s">
        <v>999</v>
      </c>
      <c r="E118" t="s">
        <v>102</v>
      </c>
      <c r="F118" t="s">
        <v>32</v>
      </c>
      <c r="G118" t="s">
        <v>25</v>
      </c>
      <c r="H118">
        <v>566</v>
      </c>
      <c r="I118">
        <v>664</v>
      </c>
      <c r="J118">
        <v>464</v>
      </c>
      <c r="K118" t="s">
        <v>1144</v>
      </c>
      <c r="L118">
        <v>0</v>
      </c>
      <c r="M118">
        <v>116</v>
      </c>
      <c r="N118">
        <v>437</v>
      </c>
      <c r="O118">
        <v>-5303</v>
      </c>
      <c r="P118">
        <v>128945</v>
      </c>
      <c r="Q118">
        <v>241688</v>
      </c>
      <c r="R118">
        <v>132</v>
      </c>
      <c r="S118">
        <v>830542331</v>
      </c>
      <c r="U118" t="str">
        <f>IFERROR(LEFT(spotify_top_songs_audio_features[[#This Row],[artist_names]],SEARCH(",",spotify_top_songs_audio_features[[#This Row],[artist_names]])-1),spotify_top_songs_audio_features[[#This Row],[artist_names]])</f>
        <v>Hozier</v>
      </c>
      <c r="V118" t="str">
        <f>IFERROR(MID(spotify_top_songs_audio_features[[#This Row],[artist_names]],SEARCH(",",spotify_top_songs_audio_features[[#This Row],[artist_names]])+2,99),"")</f>
        <v/>
      </c>
      <c r="W118" t="str">
        <f>spotify_top_songs_audio_features[[#This Row],[source]]</f>
        <v>Universal-Island Records Ltd.</v>
      </c>
      <c r="X118" s="1">
        <f>spotify_top_songs_audio_features[[#This Row],[streams]]</f>
        <v>830542331</v>
      </c>
      <c r="Y118" t="str">
        <f>IF(Tabela2[[#This Row],[feat]]="","","Feat")</f>
        <v/>
      </c>
      <c r="Z118" s="17" t="str">
        <f>CONCATENATE(INT(spotify_top_songs_audio_features[[#This Row],[duration_ms]]/(60*1000)),":",MOD(INT(spotify_top_songs_audio_features[[#This Row],[duration_ms]]/1000),60))</f>
        <v>4:1</v>
      </c>
      <c r="AA1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18" t="str">
        <f>spotify_top_songs_audio_features[[#This Row],[track_name]]</f>
        <v>Take Me To Church</v>
      </c>
    </row>
    <row r="119" spans="1:28" x14ac:dyDescent="0.25">
      <c r="A119" t="s">
        <v>4123</v>
      </c>
      <c r="B119" t="s">
        <v>4124</v>
      </c>
      <c r="C119" t="s">
        <v>4125</v>
      </c>
      <c r="D119" t="s">
        <v>85</v>
      </c>
      <c r="E119" t="s">
        <v>31</v>
      </c>
      <c r="F119" t="s">
        <v>24</v>
      </c>
      <c r="G119" t="s">
        <v>25</v>
      </c>
      <c r="H119">
        <v>82</v>
      </c>
      <c r="I119">
        <v>452</v>
      </c>
      <c r="J119">
        <v>348</v>
      </c>
      <c r="K119" t="s">
        <v>3844</v>
      </c>
      <c r="L119">
        <v>294</v>
      </c>
      <c r="M119">
        <v>714</v>
      </c>
      <c r="N119">
        <v>74</v>
      </c>
      <c r="O119">
        <v>-9796</v>
      </c>
      <c r="P119">
        <v>117401</v>
      </c>
      <c r="Q119">
        <v>253920</v>
      </c>
      <c r="R119">
        <v>118</v>
      </c>
      <c r="S119">
        <v>823898696</v>
      </c>
      <c r="U119" t="str">
        <f>IFERROR(LEFT(spotify_top_songs_audio_features[[#This Row],[artist_names]],SEARCH(",",spotify_top_songs_audio_features[[#This Row],[artist_names]])-1),spotify_top_songs_audio_features[[#This Row],[artist_names]])</f>
        <v>The Police</v>
      </c>
      <c r="V119" t="str">
        <f>IFERROR(MID(spotify_top_songs_audio_features[[#This Row],[artist_names]],SEARCH(",",spotify_top_songs_audio_features[[#This Row],[artist_names]])+2,99),"")</f>
        <v/>
      </c>
      <c r="W119" t="str">
        <f>spotify_top_songs_audio_features[[#This Row],[source]]</f>
        <v>Polydor Records</v>
      </c>
      <c r="X119" s="1">
        <f>spotify_top_songs_audio_features[[#This Row],[streams]]</f>
        <v>823898696</v>
      </c>
      <c r="Y119" t="str">
        <f>IF(Tabela2[[#This Row],[feat]]="","","Feat")</f>
        <v/>
      </c>
      <c r="Z119" s="17" t="str">
        <f>CONCATENATE(INT(spotify_top_songs_audio_features[[#This Row],[duration_ms]]/(60*1000)),":",MOD(INT(spotify_top_songs_audio_features[[#This Row],[duration_ms]]/1000),60))</f>
        <v>4:13</v>
      </c>
      <c r="AA1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9" t="str">
        <f>spotify_top_songs_audio_features[[#This Row],[track_name]]</f>
        <v>Every Breath You Take</v>
      </c>
    </row>
    <row r="120" spans="1:28" x14ac:dyDescent="0.25">
      <c r="A120" t="s">
        <v>11956</v>
      </c>
      <c r="B120" t="s">
        <v>4404</v>
      </c>
      <c r="C120" t="s">
        <v>11957</v>
      </c>
      <c r="D120" t="s">
        <v>814</v>
      </c>
      <c r="E120" t="s">
        <v>58</v>
      </c>
      <c r="F120" t="s">
        <v>24</v>
      </c>
      <c r="G120" t="s">
        <v>25</v>
      </c>
      <c r="H120">
        <v>559</v>
      </c>
      <c r="I120">
        <v>551</v>
      </c>
      <c r="J120">
        <v>132</v>
      </c>
      <c r="K120" t="s">
        <v>4649</v>
      </c>
      <c r="L120">
        <v>0</v>
      </c>
      <c r="M120">
        <v>11</v>
      </c>
      <c r="N120">
        <v>392</v>
      </c>
      <c r="O120">
        <v>-7231</v>
      </c>
      <c r="P120">
        <v>143008</v>
      </c>
      <c r="Q120">
        <v>201800</v>
      </c>
      <c r="R120">
        <v>64</v>
      </c>
      <c r="S120">
        <v>823526347</v>
      </c>
      <c r="U120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120" t="str">
        <f>IFERROR(MID(spotify_top_songs_audio_features[[#This Row],[artist_names]],SEARCH(",",spotify_top_songs_audio_features[[#This Row],[artist_names]])+2,99),"")</f>
        <v/>
      </c>
      <c r="W120" t="str">
        <f>spotify_top_songs_audio_features[[#This Row],[source]]</f>
        <v>Top Dawg Entertainment/RCA Records</v>
      </c>
      <c r="X120" s="1">
        <f>spotify_top_songs_audio_features[[#This Row],[streams]]</f>
        <v>823526347</v>
      </c>
      <c r="Y120" t="str">
        <f>IF(Tabela2[[#This Row],[feat]]="","","Feat")</f>
        <v/>
      </c>
      <c r="Z120" s="17" t="str">
        <f>CONCATENATE(INT(spotify_top_songs_audio_features[[#This Row],[duration_ms]]/(60*1000)),":",MOD(INT(spotify_top_songs_audio_features[[#This Row],[duration_ms]]/1000),60))</f>
        <v>3:21</v>
      </c>
      <c r="AA1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20" t="str">
        <f>spotify_top_songs_audio_features[[#This Row],[track_name]]</f>
        <v>Snooze</v>
      </c>
    </row>
    <row r="121" spans="1:28" x14ac:dyDescent="0.25">
      <c r="A121" t="s">
        <v>10819</v>
      </c>
      <c r="B121" t="s">
        <v>325</v>
      </c>
      <c r="C121" t="s">
        <v>3147</v>
      </c>
      <c r="D121" t="s">
        <v>282</v>
      </c>
      <c r="E121" t="s">
        <v>113</v>
      </c>
      <c r="F121" t="s">
        <v>24</v>
      </c>
      <c r="G121" t="s">
        <v>25</v>
      </c>
      <c r="H121">
        <v>707</v>
      </c>
      <c r="I121">
        <v>681</v>
      </c>
      <c r="J121">
        <v>668</v>
      </c>
      <c r="K121" t="s">
        <v>3148</v>
      </c>
      <c r="L121">
        <v>5.1500000000000005E-4</v>
      </c>
      <c r="M121">
        <v>322</v>
      </c>
      <c r="N121">
        <v>646</v>
      </c>
      <c r="O121">
        <v>-4325</v>
      </c>
      <c r="P121">
        <v>117999</v>
      </c>
      <c r="Q121">
        <v>200455</v>
      </c>
      <c r="R121">
        <v>36</v>
      </c>
      <c r="S121">
        <v>823193490</v>
      </c>
      <c r="U121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121" t="str">
        <f>IFERROR(MID(spotify_top_songs_audio_features[[#This Row],[artist_names]],SEARCH(",",spotify_top_songs_audio_features[[#This Row],[artist_names]])+2,99),"")</f>
        <v/>
      </c>
      <c r="W121" t="str">
        <f>spotify_top_songs_audio_features[[#This Row],[source]]</f>
        <v>Columbia</v>
      </c>
      <c r="X121" s="1">
        <f>spotify_top_songs_audio_features[[#This Row],[streams]]</f>
        <v>823193490</v>
      </c>
      <c r="Y121" t="str">
        <f>IF(Tabela2[[#This Row],[feat]]="","","Feat")</f>
        <v/>
      </c>
      <c r="Z121" s="17" t="str">
        <f>CONCATENATE(INT(spotify_top_songs_audio_features[[#This Row],[duration_ms]]/(60*1000)),":",MOD(INT(spotify_top_songs_audio_features[[#This Row],[duration_ms]]/1000),60))</f>
        <v>3:20</v>
      </c>
      <c r="AA1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21" t="str">
        <f>spotify_top_songs_audio_features[[#This Row],[track_name]]</f>
        <v>Flowers</v>
      </c>
    </row>
    <row r="122" spans="1:28" x14ac:dyDescent="0.25">
      <c r="A122" t="s">
        <v>5397</v>
      </c>
      <c r="B122" t="s">
        <v>3062</v>
      </c>
      <c r="C122" t="s">
        <v>5398</v>
      </c>
      <c r="D122" t="s">
        <v>3064</v>
      </c>
      <c r="E122" t="s">
        <v>58</v>
      </c>
      <c r="F122" t="s">
        <v>24</v>
      </c>
      <c r="G122" t="s">
        <v>25</v>
      </c>
      <c r="H122">
        <v>579</v>
      </c>
      <c r="I122">
        <v>904</v>
      </c>
      <c r="J122">
        <v>618</v>
      </c>
      <c r="K122" t="s">
        <v>470</v>
      </c>
      <c r="L122">
        <v>0</v>
      </c>
      <c r="M122">
        <v>64</v>
      </c>
      <c r="N122">
        <v>681</v>
      </c>
      <c r="O122">
        <v>-2729</v>
      </c>
      <c r="P122">
        <v>82014</v>
      </c>
      <c r="Q122">
        <v>190947</v>
      </c>
      <c r="R122">
        <v>99</v>
      </c>
      <c r="S122">
        <v>822525134</v>
      </c>
      <c r="U122" t="str">
        <f>IFERROR(LEFT(spotify_top_songs_audio_features[[#This Row],[artist_names]],SEARCH(",",spotify_top_songs_audio_features[[#This Row],[artist_names]])-1),spotify_top_songs_audio_features[[#This Row],[artist_names]])</f>
        <v>Panic! At The Disco</v>
      </c>
      <c r="V122" t="str">
        <f>IFERROR(MID(spotify_top_songs_audio_features[[#This Row],[artist_names]],SEARCH(",",spotify_top_songs_audio_features[[#This Row],[artist_names]])+2,99),"")</f>
        <v/>
      </c>
      <c r="W122" t="str">
        <f>spotify_top_songs_audio_features[[#This Row],[source]]</f>
        <v>DCD2 / Fueled By Ramen</v>
      </c>
      <c r="X122" s="1">
        <f>spotify_top_songs_audio_features[[#This Row],[streams]]</f>
        <v>822525134</v>
      </c>
      <c r="Y122" t="str">
        <f>IF(Tabela2[[#This Row],[feat]]="","","Feat")</f>
        <v/>
      </c>
      <c r="Z122" s="17" t="str">
        <f>CONCATENATE(INT(spotify_top_songs_audio_features[[#This Row],[duration_ms]]/(60*1000)),":",MOD(INT(spotify_top_songs_audio_features[[#This Row],[duration_ms]]/1000),60))</f>
        <v>3:10</v>
      </c>
      <c r="AA1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22" t="str">
        <f>spotify_top_songs_audio_features[[#This Row],[track_name]]</f>
        <v>High Hopes</v>
      </c>
    </row>
    <row r="123" spans="1:28" x14ac:dyDescent="0.25">
      <c r="A123" t="s">
        <v>8784</v>
      </c>
      <c r="B123" t="s">
        <v>2866</v>
      </c>
      <c r="C123" t="s">
        <v>8785</v>
      </c>
      <c r="D123" t="s">
        <v>423</v>
      </c>
      <c r="E123" t="s">
        <v>113</v>
      </c>
      <c r="F123" t="s">
        <v>24</v>
      </c>
      <c r="G123" t="s">
        <v>25</v>
      </c>
      <c r="H123">
        <v>529</v>
      </c>
      <c r="I123">
        <v>673</v>
      </c>
      <c r="J123">
        <v>175</v>
      </c>
      <c r="K123" t="s">
        <v>8786</v>
      </c>
      <c r="L123">
        <v>2.41E-4</v>
      </c>
      <c r="M123">
        <v>93</v>
      </c>
      <c r="N123">
        <v>366</v>
      </c>
      <c r="O123">
        <v>-4711</v>
      </c>
      <c r="P123">
        <v>165921</v>
      </c>
      <c r="Q123">
        <v>218365</v>
      </c>
      <c r="R123">
        <v>81</v>
      </c>
      <c r="S123">
        <v>818017175</v>
      </c>
      <c r="U12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23" t="str">
        <f>IFERROR(MID(spotify_top_songs_audio_features[[#This Row],[artist_names]],SEARCH(",",spotify_top_songs_audio_features[[#This Row],[artist_names]])+2,99),"")</f>
        <v>21 Savage</v>
      </c>
      <c r="W123" t="str">
        <f>spotify_top_songs_audio_features[[#This Row],[source]]</f>
        <v>OVO</v>
      </c>
      <c r="X123" s="1">
        <f>spotify_top_songs_audio_features[[#This Row],[streams]]</f>
        <v>818017175</v>
      </c>
      <c r="Y123" t="str">
        <f>IF(Tabela2[[#This Row],[feat]]="","","Feat")</f>
        <v>Feat</v>
      </c>
      <c r="Z123" s="17" t="str">
        <f>CONCATENATE(INT(spotify_top_songs_audio_features[[#This Row],[duration_ms]]/(60*1000)),":",MOD(INT(spotify_top_songs_audio_features[[#This Row],[duration_ms]]/1000),60))</f>
        <v>3:38</v>
      </c>
      <c r="AA1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23" t="str">
        <f>spotify_top_songs_audio_features[[#This Row],[track_name]]</f>
        <v>Jimmy Cooks (feat. 21 Savage)</v>
      </c>
    </row>
    <row r="124" spans="1:28" x14ac:dyDescent="0.25">
      <c r="A124" t="s">
        <v>6220</v>
      </c>
      <c r="B124" t="s">
        <v>3497</v>
      </c>
      <c r="C124" t="s">
        <v>6221</v>
      </c>
      <c r="D124" t="s">
        <v>53</v>
      </c>
      <c r="E124" t="s">
        <v>23</v>
      </c>
      <c r="F124" t="s">
        <v>24</v>
      </c>
      <c r="G124" t="s">
        <v>25</v>
      </c>
      <c r="H124">
        <v>762</v>
      </c>
      <c r="I124">
        <v>766</v>
      </c>
      <c r="J124">
        <v>343</v>
      </c>
      <c r="K124" t="s">
        <v>5703</v>
      </c>
      <c r="L124">
        <v>6.9800000000000001E-3</v>
      </c>
      <c r="M124">
        <v>128</v>
      </c>
      <c r="N124">
        <v>442</v>
      </c>
      <c r="O124">
        <v>-3955</v>
      </c>
      <c r="P124">
        <v>130001</v>
      </c>
      <c r="Q124">
        <v>287120</v>
      </c>
      <c r="R124">
        <v>70</v>
      </c>
      <c r="S124">
        <v>815556268</v>
      </c>
      <c r="U124" t="str">
        <f>IFERROR(LEFT(spotify_top_songs_audio_features[[#This Row],[artist_names]],SEARCH(",",spotify_top_songs_audio_features[[#This Row],[artist_names]])-1),spotify_top_songs_audio_features[[#This Row],[artist_names]])</f>
        <v>Farruko</v>
      </c>
      <c r="V124" t="str">
        <f>IFERROR(MID(spotify_top_songs_audio_features[[#This Row],[artist_names]],SEARCH(",",spotify_top_songs_audio_features[[#This Row],[artist_names]])+2,99),"")</f>
        <v/>
      </c>
      <c r="W124" t="str">
        <f>spotify_top_songs_audio_features[[#This Row],[source]]</f>
        <v>Sony Music Latin</v>
      </c>
      <c r="X124" s="1">
        <f>spotify_top_songs_audio_features[[#This Row],[streams]]</f>
        <v>815556268</v>
      </c>
      <c r="Y124" t="str">
        <f>IF(Tabela2[[#This Row],[feat]]="","","Feat")</f>
        <v/>
      </c>
      <c r="Z124" s="17" t="str">
        <f>CONCATENATE(INT(spotify_top_songs_audio_features[[#This Row],[duration_ms]]/(60*1000)),":",MOD(INT(spotify_top_songs_audio_features[[#This Row],[duration_ms]]/1000),60))</f>
        <v>4:47</v>
      </c>
      <c r="AA1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24" t="str">
        <f>spotify_top_songs_audio_features[[#This Row],[track_name]]</f>
        <v>Pepas</v>
      </c>
    </row>
    <row r="125" spans="1:28" x14ac:dyDescent="0.25">
      <c r="A125" t="s">
        <v>16613</v>
      </c>
      <c r="B125" t="s">
        <v>6670</v>
      </c>
      <c r="C125" t="s">
        <v>16614</v>
      </c>
      <c r="D125" t="s">
        <v>1807</v>
      </c>
      <c r="E125" t="s">
        <v>31</v>
      </c>
      <c r="F125" t="s">
        <v>24</v>
      </c>
      <c r="G125" t="s">
        <v>25</v>
      </c>
      <c r="H125">
        <v>708</v>
      </c>
      <c r="I125">
        <v>737</v>
      </c>
      <c r="J125">
        <v>436</v>
      </c>
      <c r="K125" t="s">
        <v>6136</v>
      </c>
      <c r="L125">
        <v>162</v>
      </c>
      <c r="M125">
        <v>955</v>
      </c>
      <c r="N125">
        <v>607</v>
      </c>
      <c r="O125">
        <v>-4045</v>
      </c>
      <c r="P125">
        <v>91986</v>
      </c>
      <c r="Q125">
        <v>197920</v>
      </c>
      <c r="R125">
        <v>37</v>
      </c>
      <c r="S125">
        <v>814637777</v>
      </c>
      <c r="U125" t="str">
        <f>IFERROR(LEFT(spotify_top_songs_audio_features[[#This Row],[artist_names]],SEARCH(",",spotify_top_songs_audio_features[[#This Row],[artist_names]])-1),spotify_top_songs_audio_features[[#This Row],[artist_names]])</f>
        <v>Myke Towers</v>
      </c>
      <c r="V125" t="str">
        <f>IFERROR(MID(spotify_top_songs_audio_features[[#This Row],[artist_names]],SEARCH(",",spotify_top_songs_audio_features[[#This Row],[artist_names]])+2,99),"")</f>
        <v/>
      </c>
      <c r="W125" t="str">
        <f>spotify_top_songs_audio_features[[#This Row],[source]]</f>
        <v>WEA Latina</v>
      </c>
      <c r="X125" s="1">
        <f>spotify_top_songs_audio_features[[#This Row],[streams]]</f>
        <v>814637777</v>
      </c>
      <c r="Y125" t="str">
        <f>IF(Tabela2[[#This Row],[feat]]="","","Feat")</f>
        <v/>
      </c>
      <c r="Z125" s="17" t="str">
        <f>CONCATENATE(INT(spotify_top_songs_audio_features[[#This Row],[duration_ms]]/(60*1000)),":",MOD(INT(spotify_top_songs_audio_features[[#This Row],[duration_ms]]/1000),60))</f>
        <v>3:17</v>
      </c>
      <c r="AA1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5" t="str">
        <f>spotify_top_songs_audio_features[[#This Row],[track_name]]</f>
        <v>LALA</v>
      </c>
    </row>
    <row r="126" spans="1:28" x14ac:dyDescent="0.25">
      <c r="A126" t="s">
        <v>6402</v>
      </c>
      <c r="B126" t="s">
        <v>4627</v>
      </c>
      <c r="C126" t="s">
        <v>4628</v>
      </c>
      <c r="D126" t="s">
        <v>4629</v>
      </c>
      <c r="E126" t="s">
        <v>70</v>
      </c>
      <c r="F126" t="s">
        <v>24</v>
      </c>
      <c r="G126" t="s">
        <v>25</v>
      </c>
      <c r="H126">
        <v>589</v>
      </c>
      <c r="I126">
        <v>472</v>
      </c>
      <c r="J126">
        <v>502</v>
      </c>
      <c r="K126" t="s">
        <v>2660</v>
      </c>
      <c r="L126">
        <v>0</v>
      </c>
      <c r="M126">
        <v>505</v>
      </c>
      <c r="N126">
        <v>898</v>
      </c>
      <c r="O126">
        <v>-8749</v>
      </c>
      <c r="P126">
        <v>67196</v>
      </c>
      <c r="Q126">
        <v>126267</v>
      </c>
      <c r="R126">
        <v>44</v>
      </c>
      <c r="S126">
        <v>811051899</v>
      </c>
      <c r="U126" t="str">
        <f>IFERROR(LEFT(spotify_top_songs_audio_features[[#This Row],[artist_names]],SEARCH(",",spotify_top_songs_audio_features[[#This Row],[artist_names]])-1),spotify_top_songs_audio_features[[#This Row],[artist_names]])</f>
        <v>Brenda Lee</v>
      </c>
      <c r="V126" t="str">
        <f>IFERROR(MID(spotify_top_songs_audio_features[[#This Row],[artist_names]],SEARCH(",",spotify_top_songs_audio_features[[#This Row],[artist_names]])+2,99),"")</f>
        <v/>
      </c>
      <c r="W126" t="str">
        <f>spotify_top_songs_audio_features[[#This Row],[source]]</f>
        <v>MCA Nashville</v>
      </c>
      <c r="X126" s="1">
        <f>spotify_top_songs_audio_features[[#This Row],[streams]]</f>
        <v>811051899</v>
      </c>
      <c r="Y126" t="str">
        <f>IF(Tabela2[[#This Row],[feat]]="","","Feat")</f>
        <v/>
      </c>
      <c r="Z126" s="17" t="str">
        <f>CONCATENATE(INT(spotify_top_songs_audio_features[[#This Row],[duration_ms]]/(60*1000)),":",MOD(INT(spotify_top_songs_audio_features[[#This Row],[duration_ms]]/1000),60))</f>
        <v>2:6</v>
      </c>
      <c r="AA1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26" t="str">
        <f>spotify_top_songs_audio_features[[#This Row],[track_name]]</f>
        <v>Rockin' Around The Christmas Tree</v>
      </c>
    </row>
    <row r="127" spans="1:28" x14ac:dyDescent="0.25">
      <c r="A127" t="s">
        <v>16314</v>
      </c>
      <c r="B127" t="s">
        <v>11800</v>
      </c>
      <c r="C127" t="s">
        <v>11801</v>
      </c>
      <c r="D127" t="s">
        <v>436</v>
      </c>
      <c r="E127" t="s">
        <v>58</v>
      </c>
      <c r="F127" t="s">
        <v>32</v>
      </c>
      <c r="G127" t="s">
        <v>25</v>
      </c>
      <c r="H127">
        <v>64</v>
      </c>
      <c r="I127">
        <v>647</v>
      </c>
      <c r="J127">
        <v>186</v>
      </c>
      <c r="K127" t="s">
        <v>2242</v>
      </c>
      <c r="L127">
        <v>0</v>
      </c>
      <c r="M127">
        <v>801</v>
      </c>
      <c r="N127">
        <v>546</v>
      </c>
      <c r="O127">
        <v>-8114</v>
      </c>
      <c r="P127">
        <v>92979</v>
      </c>
      <c r="Q127">
        <v>197867</v>
      </c>
      <c r="R127">
        <v>71</v>
      </c>
      <c r="S127">
        <v>807478795</v>
      </c>
      <c r="U127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27" t="str">
        <f>IFERROR(MID(spotify_top_songs_audio_features[[#This Row],[artist_names]],SEARCH(",",spotify_top_songs_audio_features[[#This Row],[artist_names]])+2,99),"")</f>
        <v>Khalid</v>
      </c>
      <c r="W127" t="str">
        <f>spotify_top_songs_audio_features[[#This Row],[source]]</f>
        <v>Atlantic Records UK</v>
      </c>
      <c r="X127" s="1">
        <f>spotify_top_songs_audio_features[[#This Row],[streams]]</f>
        <v>807478795</v>
      </c>
      <c r="Y127" t="str">
        <f>IF(Tabela2[[#This Row],[feat]]="","","Feat")</f>
        <v>Feat</v>
      </c>
      <c r="Z127" s="17" t="str">
        <f>CONCATENATE(INT(spotify_top_songs_audio_features[[#This Row],[duration_ms]]/(60*1000)),":",MOD(INT(spotify_top_songs_audio_features[[#This Row],[duration_ms]]/1000),60))</f>
        <v>3:17</v>
      </c>
      <c r="AA1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27" t="str">
        <f>spotify_top_songs_audio_features[[#This Row],[track_name]]</f>
        <v>Beautiful People (feat. Khalid)</v>
      </c>
    </row>
    <row r="128" spans="1:28" x14ac:dyDescent="0.25">
      <c r="A128" t="s">
        <v>5207</v>
      </c>
      <c r="B128" t="s">
        <v>257</v>
      </c>
      <c r="C128" t="s">
        <v>5208</v>
      </c>
      <c r="D128" t="s">
        <v>259</v>
      </c>
      <c r="E128" t="s">
        <v>58</v>
      </c>
      <c r="F128" t="s">
        <v>32</v>
      </c>
      <c r="G128" t="s">
        <v>25</v>
      </c>
      <c r="H128">
        <v>486</v>
      </c>
      <c r="I128">
        <v>617</v>
      </c>
      <c r="J128">
        <v>287</v>
      </c>
      <c r="K128" t="s">
        <v>5209</v>
      </c>
      <c r="L128">
        <v>3.2299999999999999E-4</v>
      </c>
      <c r="M128">
        <v>109</v>
      </c>
      <c r="N128">
        <v>417</v>
      </c>
      <c r="O128">
        <v>-7115</v>
      </c>
      <c r="P128">
        <v>138015</v>
      </c>
      <c r="Q128">
        <v>242373</v>
      </c>
      <c r="R128">
        <v>81</v>
      </c>
      <c r="S128">
        <v>807262887</v>
      </c>
      <c r="U128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128" t="str">
        <f>IFERROR(MID(spotify_top_songs_audio_features[[#This Row],[artist_names]],SEARCH(",",spotify_top_songs_audio_features[[#This Row],[artist_names]])+2,99),"")</f>
        <v/>
      </c>
      <c r="W128" t="str">
        <f>spotify_top_songs_audio_features[[#This Row],[source]]</f>
        <v>Parlophone UK</v>
      </c>
      <c r="X128" s="1">
        <f>spotify_top_songs_audio_features[[#This Row],[streams]]</f>
        <v>807262887</v>
      </c>
      <c r="Y128" t="str">
        <f>IF(Tabela2[[#This Row],[feat]]="","","Feat")</f>
        <v/>
      </c>
      <c r="Z128" s="17" t="str">
        <f>CONCATENATE(INT(spotify_top_songs_audio_features[[#This Row],[duration_ms]]/(60*1000)),":",MOD(INT(spotify_top_songs_audio_features[[#This Row],[duration_ms]]/1000),60))</f>
        <v>4:2</v>
      </c>
      <c r="AA1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28" t="str">
        <f>spotify_top_songs_audio_features[[#This Row],[track_name]]</f>
        <v>Viva La Vida</v>
      </c>
    </row>
    <row r="129" spans="1:28" x14ac:dyDescent="0.25">
      <c r="A129" t="s">
        <v>14630</v>
      </c>
      <c r="B129" t="s">
        <v>937</v>
      </c>
      <c r="C129" t="s">
        <v>4437</v>
      </c>
      <c r="D129" t="s">
        <v>282</v>
      </c>
      <c r="E129" t="s">
        <v>70</v>
      </c>
      <c r="F129" t="s">
        <v>32</v>
      </c>
      <c r="G129" t="s">
        <v>25</v>
      </c>
      <c r="H129">
        <v>61</v>
      </c>
      <c r="I129">
        <v>508</v>
      </c>
      <c r="J129">
        <v>152</v>
      </c>
      <c r="K129" t="s">
        <v>4338</v>
      </c>
      <c r="L129">
        <v>0</v>
      </c>
      <c r="M129">
        <v>384</v>
      </c>
      <c r="N129">
        <v>758</v>
      </c>
      <c r="O129">
        <v>-6682</v>
      </c>
      <c r="P129">
        <v>178818</v>
      </c>
      <c r="Q129">
        <v>137876</v>
      </c>
      <c r="R129">
        <v>25</v>
      </c>
      <c r="S129">
        <v>802570696</v>
      </c>
      <c r="U129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129" t="str">
        <f>IFERROR(MID(spotify_top_songs_audio_features[[#This Row],[artist_names]],SEARCH(",",spotify_top_songs_audio_features[[#This Row],[artist_names]])+2,99),"")</f>
        <v/>
      </c>
      <c r="W129" t="str">
        <f>spotify_top_songs_audio_features[[#This Row],[source]]</f>
        <v>Columbia</v>
      </c>
      <c r="X129" s="1">
        <f>spotify_top_songs_audio_features[[#This Row],[streams]]</f>
        <v>802570696</v>
      </c>
      <c r="Y129" t="str">
        <f>IF(Tabela2[[#This Row],[feat]]="","","Feat")</f>
        <v/>
      </c>
      <c r="Z129" s="17" t="str">
        <f>CONCATENATE(INT(spotify_top_songs_audio_features[[#This Row],[duration_ms]]/(60*1000)),":",MOD(INT(spotify_top_songs_audio_features[[#This Row],[duration_ms]]/1000),60))</f>
        <v>2:17</v>
      </c>
      <c r="AA1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29" t="str">
        <f>spotify_top_songs_audio_features[[#This Row],[track_name]]</f>
        <v>MONTERO (Call Me By Your Name)</v>
      </c>
    </row>
    <row r="130" spans="1:28" x14ac:dyDescent="0.25">
      <c r="A130" t="s">
        <v>11610</v>
      </c>
      <c r="B130" t="s">
        <v>11611</v>
      </c>
      <c r="C130" t="s">
        <v>11612</v>
      </c>
      <c r="D130" t="s">
        <v>220</v>
      </c>
      <c r="E130" t="s">
        <v>142</v>
      </c>
      <c r="F130" t="s">
        <v>24</v>
      </c>
      <c r="G130" t="s">
        <v>25</v>
      </c>
      <c r="H130">
        <v>66</v>
      </c>
      <c r="I130">
        <v>786</v>
      </c>
      <c r="J130">
        <v>17</v>
      </c>
      <c r="K130" t="s">
        <v>8369</v>
      </c>
      <c r="L130">
        <v>0</v>
      </c>
      <c r="M130">
        <v>112</v>
      </c>
      <c r="N130">
        <v>846</v>
      </c>
      <c r="O130">
        <v>-4757</v>
      </c>
      <c r="P130">
        <v>177833</v>
      </c>
      <c r="Q130">
        <v>228200</v>
      </c>
      <c r="R130">
        <v>62</v>
      </c>
      <c r="S130">
        <v>802325512</v>
      </c>
      <c r="U130" t="str">
        <f>IFERROR(LEFT(spotify_top_songs_audio_features[[#This Row],[artist_names]],SEARCH(",",spotify_top_songs_audio_features[[#This Row],[artist_names]])-1),spotify_top_songs_audio_features[[#This Row],[artist_names]])</f>
        <v>Luis Fonsi</v>
      </c>
      <c r="V130" t="str">
        <f>IFERROR(MID(spotify_top_songs_audio_features[[#This Row],[artist_names]],SEARCH(",",spotify_top_songs_audio_features[[#This Row],[artist_names]])+2,99),"")</f>
        <v>Daddy Yankee</v>
      </c>
      <c r="W130" t="str">
        <f>spotify_top_songs_audio_features[[#This Row],[source]]</f>
        <v>UMLE - Latino</v>
      </c>
      <c r="X130" s="1">
        <f>spotify_top_songs_audio_features[[#This Row],[streams]]</f>
        <v>802325512</v>
      </c>
      <c r="Y130" t="str">
        <f>IF(Tabela2[[#This Row],[feat]]="","","Feat")</f>
        <v>Feat</v>
      </c>
      <c r="Z130" s="17" t="str">
        <f>CONCATENATE(INT(spotify_top_songs_audio_features[[#This Row],[duration_ms]]/(60*1000)),":",MOD(INT(spotify_top_songs_audio_features[[#This Row],[duration_ms]]/1000),60))</f>
        <v>3:48</v>
      </c>
      <c r="AA1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30" t="str">
        <f>spotify_top_songs_audio_features[[#This Row],[track_name]]</f>
        <v>Despacito</v>
      </c>
    </row>
    <row r="131" spans="1:28" x14ac:dyDescent="0.25">
      <c r="A131" t="s">
        <v>10611</v>
      </c>
      <c r="B131" t="s">
        <v>1073</v>
      </c>
      <c r="C131" t="s">
        <v>10612</v>
      </c>
      <c r="D131" t="s">
        <v>22</v>
      </c>
      <c r="E131" t="s">
        <v>102</v>
      </c>
      <c r="F131" t="s">
        <v>24</v>
      </c>
      <c r="G131" t="s">
        <v>25</v>
      </c>
      <c r="H131">
        <v>667</v>
      </c>
      <c r="I131">
        <v>373</v>
      </c>
      <c r="J131">
        <v>5</v>
      </c>
      <c r="K131" t="s">
        <v>654</v>
      </c>
      <c r="L131">
        <v>0</v>
      </c>
      <c r="M131">
        <v>906</v>
      </c>
      <c r="N131">
        <v>823</v>
      </c>
      <c r="O131">
        <v>-9389</v>
      </c>
      <c r="P131">
        <v>124148</v>
      </c>
      <c r="Q131">
        <v>169266</v>
      </c>
      <c r="R131">
        <v>83</v>
      </c>
      <c r="S131">
        <v>801581593</v>
      </c>
      <c r="U131" t="str">
        <f>IFERROR(LEFT(spotify_top_songs_audio_features[[#This Row],[artist_names]],SEARCH(",",spotify_top_songs_audio_features[[#This Row],[artist_names]])-1),spotify_top_songs_audio_features[[#This Row],[artist_names]])</f>
        <v>Tate McRae</v>
      </c>
      <c r="V131" t="str">
        <f>IFERROR(MID(spotify_top_songs_audio_features[[#This Row],[artist_names]],SEARCH(",",spotify_top_songs_audio_features[[#This Row],[artist_names]])+2,99),"")</f>
        <v/>
      </c>
      <c r="W131" t="str">
        <f>spotify_top_songs_audio_features[[#This Row],[source]]</f>
        <v>RCA Records Label</v>
      </c>
      <c r="X131" s="1">
        <f>spotify_top_songs_audio_features[[#This Row],[streams]]</f>
        <v>801581593</v>
      </c>
      <c r="Y131" t="str">
        <f>IF(Tabela2[[#This Row],[feat]]="","","Feat")</f>
        <v/>
      </c>
      <c r="Z131" s="17" t="str">
        <f>CONCATENATE(INT(spotify_top_songs_audio_features[[#This Row],[duration_ms]]/(60*1000)),":",MOD(INT(spotify_top_songs_audio_features[[#This Row],[duration_ms]]/1000),60))</f>
        <v>2:49</v>
      </c>
      <c r="AA1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31" t="str">
        <f>spotify_top_songs_audio_features[[#This Row],[track_name]]</f>
        <v>you broke me first</v>
      </c>
    </row>
    <row r="132" spans="1:28" x14ac:dyDescent="0.25">
      <c r="A132" t="s">
        <v>17270</v>
      </c>
      <c r="B132" t="s">
        <v>223</v>
      </c>
      <c r="C132" t="s">
        <v>224</v>
      </c>
      <c r="D132" t="s">
        <v>225</v>
      </c>
      <c r="E132" t="s">
        <v>31</v>
      </c>
      <c r="F132" t="s">
        <v>32</v>
      </c>
      <c r="G132" t="s">
        <v>25</v>
      </c>
      <c r="H132">
        <v>8</v>
      </c>
      <c r="I132">
        <v>658</v>
      </c>
      <c r="J132">
        <v>79</v>
      </c>
      <c r="K132" t="s">
        <v>4993</v>
      </c>
      <c r="L132">
        <v>0</v>
      </c>
      <c r="M132">
        <v>111</v>
      </c>
      <c r="N132">
        <v>462</v>
      </c>
      <c r="O132">
        <v>-6142</v>
      </c>
      <c r="P132">
        <v>140042</v>
      </c>
      <c r="Q132">
        <v>195429</v>
      </c>
      <c r="R132">
        <v>65</v>
      </c>
      <c r="S132">
        <v>799944760</v>
      </c>
      <c r="U132" t="str">
        <f>IFERROR(LEFT(spotify_top_songs_audio_features[[#This Row],[artist_names]],SEARCH(",",spotify_top_songs_audio_features[[#This Row],[artist_names]])-1),spotify_top_songs_audio_features[[#This Row],[artist_names]])</f>
        <v>Internet Money</v>
      </c>
      <c r="V132" t="str">
        <f>IFERROR(MID(spotify_top_songs_audio_features[[#This Row],[artist_names]],SEARCH(",",spotify_top_songs_audio_features[[#This Row],[artist_names]])+2,99),"")</f>
        <v>Gunna, Don Toliver, NAV</v>
      </c>
      <c r="W132" t="str">
        <f>spotify_top_songs_audio_features[[#This Row],[source]]</f>
        <v>Internet Money Records / TenThousand Projects</v>
      </c>
      <c r="X132" s="1">
        <f>spotify_top_songs_audio_features[[#This Row],[streams]]</f>
        <v>799944760</v>
      </c>
      <c r="Y132" t="str">
        <f>IF(Tabela2[[#This Row],[feat]]="","","Feat")</f>
        <v>Feat</v>
      </c>
      <c r="Z132" s="17" t="str">
        <f>CONCATENATE(INT(spotify_top_songs_audio_features[[#This Row],[duration_ms]]/(60*1000)),":",MOD(INT(spotify_top_songs_audio_features[[#This Row],[duration_ms]]/1000),60))</f>
        <v>3:15</v>
      </c>
      <c r="AA1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2" t="str">
        <f>spotify_top_songs_audio_features[[#This Row],[track_name]]</f>
        <v>Lemonade (feat. NAV)</v>
      </c>
    </row>
    <row r="133" spans="1:28" x14ac:dyDescent="0.25">
      <c r="A133" t="s">
        <v>5825</v>
      </c>
      <c r="B133" t="s">
        <v>5826</v>
      </c>
      <c r="C133" t="s">
        <v>5827</v>
      </c>
      <c r="D133" t="s">
        <v>5828</v>
      </c>
      <c r="E133" t="s">
        <v>113</v>
      </c>
      <c r="F133" t="s">
        <v>24</v>
      </c>
      <c r="G133" t="s">
        <v>25</v>
      </c>
      <c r="H133">
        <v>774</v>
      </c>
      <c r="I133">
        <v>554</v>
      </c>
      <c r="J133">
        <v>383</v>
      </c>
      <c r="K133" t="s">
        <v>1013</v>
      </c>
      <c r="L133">
        <v>0</v>
      </c>
      <c r="M133">
        <v>132</v>
      </c>
      <c r="N133">
        <v>349</v>
      </c>
      <c r="O133">
        <v>-7909</v>
      </c>
      <c r="P133">
        <v>99034</v>
      </c>
      <c r="Q133">
        <v>162547</v>
      </c>
      <c r="R133">
        <v>68</v>
      </c>
      <c r="S133">
        <v>797164189</v>
      </c>
      <c r="U133" t="str">
        <f>IFERROR(LEFT(spotify_top_songs_audio_features[[#This Row],[artist_names]],SEARCH(",",spotify_top_songs_audio_features[[#This Row],[artist_names]])-1),spotify_top_songs_audio_features[[#This Row],[artist_names]])</f>
        <v>Lil Mosey</v>
      </c>
      <c r="V133" t="str">
        <f>IFERROR(MID(spotify_top_songs_audio_features[[#This Row],[artist_names]],SEARCH(",",spotify_top_songs_audio_features[[#This Row],[artist_names]])+2,99),"")</f>
        <v/>
      </c>
      <c r="W133" t="str">
        <f>spotify_top_songs_audio_features[[#This Row],[source]]</f>
        <v>Mogul Vision/Interscope Records</v>
      </c>
      <c r="X133" s="1">
        <f>spotify_top_songs_audio_features[[#This Row],[streams]]</f>
        <v>797164189</v>
      </c>
      <c r="Y133" t="str">
        <f>IF(Tabela2[[#This Row],[feat]]="","","Feat")</f>
        <v/>
      </c>
      <c r="Z133" s="17" t="str">
        <f>CONCATENATE(INT(spotify_top_songs_audio_features[[#This Row],[duration_ms]]/(60*1000)),":",MOD(INT(spotify_top_songs_audio_features[[#This Row],[duration_ms]]/1000),60))</f>
        <v>2:42</v>
      </c>
      <c r="AA1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3" t="str">
        <f>spotify_top_songs_audio_features[[#This Row],[track_name]]</f>
        <v>Blueberry Faygo</v>
      </c>
    </row>
    <row r="134" spans="1:28" x14ac:dyDescent="0.25">
      <c r="A134" t="s">
        <v>9371</v>
      </c>
      <c r="B134" t="s">
        <v>817</v>
      </c>
      <c r="C134" t="s">
        <v>3240</v>
      </c>
      <c r="D134" t="s">
        <v>819</v>
      </c>
      <c r="E134" t="s">
        <v>31</v>
      </c>
      <c r="F134" t="s">
        <v>24</v>
      </c>
      <c r="G134" t="s">
        <v>25</v>
      </c>
      <c r="H134">
        <v>664</v>
      </c>
      <c r="I134">
        <v>609</v>
      </c>
      <c r="J134">
        <v>707</v>
      </c>
      <c r="K134" t="s">
        <v>1641</v>
      </c>
      <c r="L134">
        <v>0</v>
      </c>
      <c r="M134">
        <v>926</v>
      </c>
      <c r="N134">
        <v>194</v>
      </c>
      <c r="O134">
        <v>-6509</v>
      </c>
      <c r="P134">
        <v>130041</v>
      </c>
      <c r="Q134">
        <v>210560</v>
      </c>
      <c r="R134">
        <v>60</v>
      </c>
      <c r="S134">
        <v>796978363</v>
      </c>
      <c r="U134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134" t="str">
        <f>IFERROR(MID(spotify_top_songs_audio_features[[#This Row],[artist_names]],SEARCH(",",spotify_top_songs_audio_features[[#This Row],[artist_names]])+2,99),"")</f>
        <v/>
      </c>
      <c r="W134" t="str">
        <f>spotify_top_songs_audio_features[[#This Row],[source]]</f>
        <v>Kemosabe Records/RCA Records</v>
      </c>
      <c r="X134" s="1">
        <f>spotify_top_songs_audio_features[[#This Row],[streams]]</f>
        <v>796978363</v>
      </c>
      <c r="Y134" t="str">
        <f>IF(Tabela2[[#This Row],[feat]]="","","Feat")</f>
        <v/>
      </c>
      <c r="Z134" s="17" t="str">
        <f>CONCATENATE(INT(spotify_top_songs_audio_features[[#This Row],[duration_ms]]/(60*1000)),":",MOD(INT(spotify_top_songs_audio_features[[#This Row],[duration_ms]]/1000),60))</f>
        <v>3:30</v>
      </c>
      <c r="AA1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4" t="str">
        <f>spotify_top_songs_audio_features[[#This Row],[track_name]]</f>
        <v>Need to Know</v>
      </c>
    </row>
    <row r="135" spans="1:28" x14ac:dyDescent="0.25">
      <c r="A135" t="s">
        <v>12421</v>
      </c>
      <c r="B135" t="s">
        <v>1242</v>
      </c>
      <c r="C135" t="s">
        <v>12422</v>
      </c>
      <c r="D135" t="s">
        <v>12423</v>
      </c>
      <c r="E135" t="s">
        <v>70</v>
      </c>
      <c r="F135" t="s">
        <v>32</v>
      </c>
      <c r="G135" t="s">
        <v>25</v>
      </c>
      <c r="H135">
        <v>842</v>
      </c>
      <c r="I135">
        <v>801</v>
      </c>
      <c r="J135">
        <v>228</v>
      </c>
      <c r="K135" t="s">
        <v>1245</v>
      </c>
      <c r="L135">
        <v>4.8200000000000001E-4</v>
      </c>
      <c r="M135">
        <v>642</v>
      </c>
      <c r="N135">
        <v>617</v>
      </c>
      <c r="O135">
        <v>-4167</v>
      </c>
      <c r="P135">
        <v>95881</v>
      </c>
      <c r="Q135">
        <v>212500</v>
      </c>
      <c r="R135">
        <v>42</v>
      </c>
      <c r="S135">
        <v>790495138</v>
      </c>
      <c r="U135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135" t="str">
        <f>IFERROR(MID(spotify_top_songs_audio_features[[#This Row],[artist_names]],SEARCH(",",spotify_top_songs_audio_features[[#This Row],[artist_names]])+2,99),"")</f>
        <v>Selena Gomez, Ozuna, Cardi B</v>
      </c>
      <c r="W135" t="str">
        <f>spotify_top_songs_audio_features[[#This Row],[source]]</f>
        <v>DJ Snake Music Productions Limited, under exclusive license to Geffen Records</v>
      </c>
      <c r="X135" s="1">
        <f>spotify_top_songs_audio_features[[#This Row],[streams]]</f>
        <v>790495138</v>
      </c>
      <c r="Y135" t="str">
        <f>IF(Tabela2[[#This Row],[feat]]="","","Feat")</f>
        <v>Feat</v>
      </c>
      <c r="Z135" s="17" t="str">
        <f>CONCATENATE(INT(spotify_top_songs_audio_features[[#This Row],[duration_ms]]/(60*1000)),":",MOD(INT(spotify_top_songs_audio_features[[#This Row],[duration_ms]]/1000),60))</f>
        <v>3:32</v>
      </c>
      <c r="AA1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5" t="str">
        <f>spotify_top_songs_audio_features[[#This Row],[track_name]]</f>
        <v>Taki Taki (with Selena Gomez, Ozuna &amp; Cardi B)</v>
      </c>
    </row>
    <row r="136" spans="1:28" x14ac:dyDescent="0.25">
      <c r="A136" t="s">
        <v>10633</v>
      </c>
      <c r="B136" t="s">
        <v>8803</v>
      </c>
      <c r="C136" t="s">
        <v>8804</v>
      </c>
      <c r="D136" t="s">
        <v>259</v>
      </c>
      <c r="E136" t="s">
        <v>31</v>
      </c>
      <c r="F136" t="s">
        <v>32</v>
      </c>
      <c r="G136" t="s">
        <v>25</v>
      </c>
      <c r="H136">
        <v>573</v>
      </c>
      <c r="I136">
        <v>711</v>
      </c>
      <c r="J136">
        <v>406</v>
      </c>
      <c r="K136" t="s">
        <v>4880</v>
      </c>
      <c r="L136">
        <v>0</v>
      </c>
      <c r="M136">
        <v>328</v>
      </c>
      <c r="N136">
        <v>47</v>
      </c>
      <c r="O136">
        <v>-6268</v>
      </c>
      <c r="P136">
        <v>105006</v>
      </c>
      <c r="Q136">
        <v>226198</v>
      </c>
      <c r="R136">
        <v>72</v>
      </c>
      <c r="S136">
        <v>789854274</v>
      </c>
      <c r="U136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136" t="str">
        <f>IFERROR(MID(spotify_top_songs_audio_features[[#This Row],[artist_names]],SEARCH(",",spotify_top_songs_audio_features[[#This Row],[artist_names]])+2,99),"")</f>
        <v>BTS</v>
      </c>
      <c r="W136" t="str">
        <f>spotify_top_songs_audio_features[[#This Row],[source]]</f>
        <v>Parlophone UK</v>
      </c>
      <c r="X136" s="1">
        <f>spotify_top_songs_audio_features[[#This Row],[streams]]</f>
        <v>789854274</v>
      </c>
      <c r="Y136" t="str">
        <f>IF(Tabela2[[#This Row],[feat]]="","","Feat")</f>
        <v>Feat</v>
      </c>
      <c r="Z136" s="17" t="str">
        <f>CONCATENATE(INT(spotify_top_songs_audio_features[[#This Row],[duration_ms]]/(60*1000)),":",MOD(INT(spotify_top_songs_audio_features[[#This Row],[duration_ms]]/1000),60))</f>
        <v>3:46</v>
      </c>
      <c r="AA1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6" t="str">
        <f>spotify_top_songs_audio_features[[#This Row],[track_name]]</f>
        <v>My Universe</v>
      </c>
    </row>
    <row r="137" spans="1:28" x14ac:dyDescent="0.25">
      <c r="A137" t="s">
        <v>4653</v>
      </c>
      <c r="B137" t="s">
        <v>4654</v>
      </c>
      <c r="C137" t="s">
        <v>4655</v>
      </c>
      <c r="D137" t="s">
        <v>48</v>
      </c>
      <c r="E137" t="s">
        <v>97</v>
      </c>
      <c r="F137" t="s">
        <v>24</v>
      </c>
      <c r="G137" t="s">
        <v>152</v>
      </c>
      <c r="H137">
        <v>551</v>
      </c>
      <c r="I137">
        <v>55</v>
      </c>
      <c r="J137">
        <v>286</v>
      </c>
      <c r="K137" t="s">
        <v>2834</v>
      </c>
      <c r="L137">
        <v>0</v>
      </c>
      <c r="M137">
        <v>202</v>
      </c>
      <c r="N137">
        <v>342</v>
      </c>
      <c r="O137">
        <v>-5339</v>
      </c>
      <c r="P137">
        <v>10119</v>
      </c>
      <c r="Q137">
        <v>176440</v>
      </c>
      <c r="R137">
        <v>62</v>
      </c>
      <c r="S137">
        <v>786987301</v>
      </c>
      <c r="U137" t="str">
        <f>IFERROR(LEFT(spotify_top_songs_audio_features[[#This Row],[artist_names]],SEARCH(",",spotify_top_songs_audio_features[[#This Row],[artist_names]])-1),spotify_top_songs_audio_features[[#This Row],[artist_names]])</f>
        <v>Stephen Sanchez</v>
      </c>
      <c r="V137" t="str">
        <f>IFERROR(MID(spotify_top_songs_audio_features[[#This Row],[artist_names]],SEARCH(",",spotify_top_songs_audio_features[[#This Row],[artist_names]])+2,99),"")</f>
        <v>Em Beihold</v>
      </c>
      <c r="W137" t="str">
        <f>spotify_top_songs_audio_features[[#This Row],[source]]</f>
        <v>Republic Records</v>
      </c>
      <c r="X137" s="1">
        <f>spotify_top_songs_audio_features[[#This Row],[streams]]</f>
        <v>786987301</v>
      </c>
      <c r="Y137" t="str">
        <f>IF(Tabela2[[#This Row],[feat]]="","","Feat")</f>
        <v>Feat</v>
      </c>
      <c r="Z137" s="17" t="str">
        <f>CONCATENATE(INT(spotify_top_songs_audio_features[[#This Row],[duration_ms]]/(60*1000)),":",MOD(INT(spotify_top_songs_audio_features[[#This Row],[duration_ms]]/1000),60))</f>
        <v>2:56</v>
      </c>
      <c r="AA1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37" t="str">
        <f>spotify_top_songs_audio_features[[#This Row],[track_name]]</f>
        <v>Until I Found You (with Em Beihold) - Em Beihold Version</v>
      </c>
    </row>
    <row r="138" spans="1:28" x14ac:dyDescent="0.25">
      <c r="A138" t="s">
        <v>9019</v>
      </c>
      <c r="B138" t="s">
        <v>1603</v>
      </c>
      <c r="C138" t="s">
        <v>1604</v>
      </c>
      <c r="D138" t="s">
        <v>2553</v>
      </c>
      <c r="E138" t="s">
        <v>142</v>
      </c>
      <c r="F138" t="s">
        <v>24</v>
      </c>
      <c r="G138" t="s">
        <v>25</v>
      </c>
      <c r="H138">
        <v>76</v>
      </c>
      <c r="I138">
        <v>479</v>
      </c>
      <c r="J138">
        <v>466</v>
      </c>
      <c r="K138" t="s">
        <v>1159</v>
      </c>
      <c r="L138">
        <v>0</v>
      </c>
      <c r="M138">
        <v>703</v>
      </c>
      <c r="N138">
        <v>913</v>
      </c>
      <c r="O138">
        <v>-5574</v>
      </c>
      <c r="P138">
        <v>89911</v>
      </c>
      <c r="Q138">
        <v>158040</v>
      </c>
      <c r="R138">
        <v>46</v>
      </c>
      <c r="S138">
        <v>786652132</v>
      </c>
      <c r="U138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38" t="str">
        <f>IFERROR(MID(spotify_top_songs_audio_features[[#This Row],[artist_names]],SEARCH(",",spotify_top_songs_audio_features[[#This Row],[artist_names]])+2,99),"")</f>
        <v>Swae Lee</v>
      </c>
      <c r="W138" t="str">
        <f>spotify_top_songs_audio_features[[#This Row],[source]]</f>
        <v>Universal Records</v>
      </c>
      <c r="X138" s="1">
        <f>spotify_top_songs_audio_features[[#This Row],[streams]]</f>
        <v>786652132</v>
      </c>
      <c r="Y138" t="str">
        <f>IF(Tabela2[[#This Row],[feat]]="","","Feat")</f>
        <v>Feat</v>
      </c>
      <c r="Z138" s="17" t="str">
        <f>CONCATENATE(INT(spotify_top_songs_audio_features[[#This Row],[duration_ms]]/(60*1000)),":",MOD(INT(spotify_top_songs_audio_features[[#This Row],[duration_ms]]/1000),60))</f>
        <v>2:38</v>
      </c>
      <c r="AA1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38" t="str">
        <f>spotify_top_songs_audio_features[[#This Row],[track_name]]</f>
        <v>Sunflower - Spider-Man: Into the Spider-Verse</v>
      </c>
    </row>
    <row r="139" spans="1:28" x14ac:dyDescent="0.25">
      <c r="A139" t="s">
        <v>15602</v>
      </c>
      <c r="B139" t="s">
        <v>15603</v>
      </c>
      <c r="C139" t="s">
        <v>15604</v>
      </c>
      <c r="D139" t="s">
        <v>436</v>
      </c>
      <c r="E139" t="s">
        <v>70</v>
      </c>
      <c r="F139" t="s">
        <v>24</v>
      </c>
      <c r="G139" t="s">
        <v>25</v>
      </c>
      <c r="H139">
        <v>734</v>
      </c>
      <c r="I139">
        <v>874</v>
      </c>
      <c r="J139">
        <v>662</v>
      </c>
      <c r="K139" t="s">
        <v>831</v>
      </c>
      <c r="L139">
        <v>1.14E-3</v>
      </c>
      <c r="M139">
        <v>489</v>
      </c>
      <c r="N139">
        <v>905</v>
      </c>
      <c r="O139">
        <v>-3158</v>
      </c>
      <c r="P139">
        <v>122953</v>
      </c>
      <c r="Q139">
        <v>166028</v>
      </c>
      <c r="R139">
        <v>71</v>
      </c>
      <c r="S139">
        <v>785924030</v>
      </c>
      <c r="U139" t="str">
        <f>IFERROR(LEFT(spotify_top_songs_audio_features[[#This Row],[artist_names]],SEARCH(",",spotify_top_songs_audio_features[[#This Row],[artist_names]])-1),spotify_top_songs_audio_features[[#This Row],[artist_names]])</f>
        <v>Joel Corry</v>
      </c>
      <c r="V139" t="str">
        <f>IFERROR(MID(spotify_top_songs_audio_features[[#This Row],[artist_names]],SEARCH(",",spotify_top_songs_audio_features[[#This Row],[artist_names]])+2,99),"")</f>
        <v>MNEK</v>
      </c>
      <c r="W139" t="str">
        <f>spotify_top_songs_audio_features[[#This Row],[source]]</f>
        <v>Atlantic Records UK</v>
      </c>
      <c r="X139" s="1">
        <f>spotify_top_songs_audio_features[[#This Row],[streams]]</f>
        <v>785924030</v>
      </c>
      <c r="Y139" t="str">
        <f>IF(Tabela2[[#This Row],[feat]]="","","Feat")</f>
        <v>Feat</v>
      </c>
      <c r="Z139" s="17" t="str">
        <f>CONCATENATE(INT(spotify_top_songs_audio_features[[#This Row],[duration_ms]]/(60*1000)),":",MOD(INT(spotify_top_songs_audio_features[[#This Row],[duration_ms]]/1000),60))</f>
        <v>2:46</v>
      </c>
      <c r="AA1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9" t="str">
        <f>spotify_top_songs_audio_features[[#This Row],[track_name]]</f>
        <v>Head &amp; Heart (feat. MNEK)</v>
      </c>
    </row>
    <row r="140" spans="1:28" x14ac:dyDescent="0.25">
      <c r="A140" t="s">
        <v>7161</v>
      </c>
      <c r="B140" t="s">
        <v>284</v>
      </c>
      <c r="C140" t="s">
        <v>7082</v>
      </c>
      <c r="D140" t="s">
        <v>1092</v>
      </c>
      <c r="E140" t="s">
        <v>23</v>
      </c>
      <c r="F140" t="s">
        <v>24</v>
      </c>
      <c r="G140" t="s">
        <v>25</v>
      </c>
      <c r="H140">
        <v>758</v>
      </c>
      <c r="I140">
        <v>448</v>
      </c>
      <c r="J140">
        <v>103</v>
      </c>
      <c r="K140" t="s">
        <v>5737</v>
      </c>
      <c r="L140">
        <v>8.6700000000000006E-3</v>
      </c>
      <c r="M140">
        <v>558</v>
      </c>
      <c r="N140">
        <v>373</v>
      </c>
      <c r="O140">
        <v>-9441</v>
      </c>
      <c r="P140">
        <v>77176</v>
      </c>
      <c r="Q140">
        <v>198960</v>
      </c>
      <c r="R140">
        <v>20</v>
      </c>
      <c r="S140">
        <v>784711973</v>
      </c>
      <c r="U14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40" t="str">
        <f>IFERROR(MID(spotify_top_songs_audio_features[[#This Row],[artist_names]],SEARCH(",",spotify_top_songs_audio_features[[#This Row],[artist_names]])+2,99),"")</f>
        <v/>
      </c>
      <c r="W140" t="str">
        <f>spotify_top_songs_audio_features[[#This Row],[source]]</f>
        <v>Cash Money/Drake LP6</v>
      </c>
      <c r="X140" s="1">
        <f>spotify_top_songs_audio_features[[#This Row],[streams]]</f>
        <v>784711973</v>
      </c>
      <c r="Y140" t="str">
        <f>IF(Tabela2[[#This Row],[feat]]="","","Feat")</f>
        <v/>
      </c>
      <c r="Z140" s="17" t="str">
        <f>CONCATENATE(INT(spotify_top_songs_audio_features[[#This Row],[duration_ms]]/(60*1000)),":",MOD(INT(spotify_top_songs_audio_features[[#This Row],[duration_ms]]/1000),60))</f>
        <v>3:18</v>
      </c>
      <c r="AA1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40" t="str">
        <f>spotify_top_songs_audio_features[[#This Row],[track_name]]</f>
        <v>God's Plan</v>
      </c>
    </row>
    <row r="141" spans="1:28" x14ac:dyDescent="0.25">
      <c r="A141" t="s">
        <v>5200</v>
      </c>
      <c r="B141" t="s">
        <v>149</v>
      </c>
      <c r="C141" t="s">
        <v>2607</v>
      </c>
      <c r="D141" t="s">
        <v>151</v>
      </c>
      <c r="E141" t="s">
        <v>58</v>
      </c>
      <c r="F141" t="s">
        <v>24</v>
      </c>
      <c r="G141" t="s">
        <v>25</v>
      </c>
      <c r="H141">
        <v>681</v>
      </c>
      <c r="I141">
        <v>372</v>
      </c>
      <c r="J141">
        <v>432</v>
      </c>
      <c r="K141" t="s">
        <v>5201</v>
      </c>
      <c r="L141">
        <v>0</v>
      </c>
      <c r="M141">
        <v>169</v>
      </c>
      <c r="N141">
        <v>476</v>
      </c>
      <c r="O141">
        <v>-8237</v>
      </c>
      <c r="P141">
        <v>91873</v>
      </c>
      <c r="Q141">
        <v>201000</v>
      </c>
      <c r="R141">
        <v>117</v>
      </c>
      <c r="S141">
        <v>780246421</v>
      </c>
      <c r="U141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141" t="str">
        <f>IFERROR(MID(spotify_top_songs_audio_features[[#This Row],[artist_names]],SEARCH(",",spotify_top_songs_audio_features[[#This Row],[artist_names]])+2,99),"")</f>
        <v/>
      </c>
      <c r="W141" t="str">
        <f>spotify_top_songs_audio_features[[#This Row],[source]]</f>
        <v>Capitol</v>
      </c>
      <c r="X141" s="1">
        <f>spotify_top_songs_audio_features[[#This Row],[streams]]</f>
        <v>780246421</v>
      </c>
      <c r="Y141" t="str">
        <f>IF(Tabela2[[#This Row],[feat]]="","","Feat")</f>
        <v/>
      </c>
      <c r="Z141" s="17" t="str">
        <f>CONCATENATE(INT(spotify_top_songs_audio_features[[#This Row],[duration_ms]]/(60*1000)),":",MOD(INT(spotify_top_songs_audio_features[[#This Row],[duration_ms]]/1000),60))</f>
        <v>3:21</v>
      </c>
      <c r="AA1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41" t="str">
        <f>spotify_top_songs_audio_features[[#This Row],[track_name]]</f>
        <v>Too Good At Goodbyes</v>
      </c>
    </row>
    <row r="142" spans="1:28" x14ac:dyDescent="0.25">
      <c r="A142" t="s">
        <v>11833</v>
      </c>
      <c r="B142" t="s">
        <v>3899</v>
      </c>
      <c r="C142" t="s">
        <v>11834</v>
      </c>
      <c r="D142" t="s">
        <v>11835</v>
      </c>
      <c r="E142" t="s">
        <v>102</v>
      </c>
      <c r="F142" t="s">
        <v>24</v>
      </c>
      <c r="G142" t="s">
        <v>25</v>
      </c>
      <c r="H142">
        <v>695</v>
      </c>
      <c r="I142">
        <v>54</v>
      </c>
      <c r="J142">
        <v>493</v>
      </c>
      <c r="K142" t="s">
        <v>1120</v>
      </c>
      <c r="L142">
        <v>0</v>
      </c>
      <c r="M142">
        <v>367</v>
      </c>
      <c r="N142">
        <v>415</v>
      </c>
      <c r="O142">
        <v>-5692</v>
      </c>
      <c r="P142">
        <v>121932</v>
      </c>
      <c r="Q142">
        <v>168602</v>
      </c>
      <c r="R142">
        <v>44</v>
      </c>
      <c r="S142">
        <v>778710435</v>
      </c>
      <c r="U142" t="str">
        <f>IFERROR(LEFT(spotify_top_songs_audio_features[[#This Row],[artist_names]],SEARCH(",",spotify_top_songs_audio_features[[#This Row],[artist_names]])-1),spotify_top_songs_audio_features[[#This Row],[artist_names]])</f>
        <v>GAYLE</v>
      </c>
      <c r="V142" t="str">
        <f>IFERROR(MID(spotify_top_songs_audio_features[[#This Row],[artist_names]],SEARCH(",",spotify_top_songs_audio_features[[#This Row],[artist_names]])+2,99),"")</f>
        <v/>
      </c>
      <c r="W142" t="str">
        <f>spotify_top_songs_audio_features[[#This Row],[source]]</f>
        <v>Atlantic/Arthouse Records</v>
      </c>
      <c r="X142" s="1">
        <f>spotify_top_songs_audio_features[[#This Row],[streams]]</f>
        <v>778710435</v>
      </c>
      <c r="Y142" t="str">
        <f>IF(Tabela2[[#This Row],[feat]]="","","Feat")</f>
        <v/>
      </c>
      <c r="Z142" s="17" t="str">
        <f>CONCATENATE(INT(spotify_top_songs_audio_features[[#This Row],[duration_ms]]/(60*1000)),":",MOD(INT(spotify_top_songs_audio_features[[#This Row],[duration_ms]]/1000),60))</f>
        <v>2:48</v>
      </c>
      <c r="AA1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42" t="str">
        <f>spotify_top_songs_audio_features[[#This Row],[track_name]]</f>
        <v>abcdefu</v>
      </c>
    </row>
    <row r="143" spans="1:28" x14ac:dyDescent="0.25">
      <c r="A143" t="s">
        <v>15462</v>
      </c>
      <c r="B143" t="s">
        <v>624</v>
      </c>
      <c r="C143" t="s">
        <v>15463</v>
      </c>
      <c r="D143" t="s">
        <v>141</v>
      </c>
      <c r="E143" t="s">
        <v>58</v>
      </c>
      <c r="F143" t="s">
        <v>32</v>
      </c>
      <c r="G143" t="s">
        <v>25</v>
      </c>
      <c r="H143">
        <v>804</v>
      </c>
      <c r="I143">
        <v>674</v>
      </c>
      <c r="J143">
        <v>333</v>
      </c>
      <c r="K143" t="s">
        <v>3897</v>
      </c>
      <c r="L143">
        <v>1.18E-4</v>
      </c>
      <c r="M143">
        <v>115</v>
      </c>
      <c r="N143">
        <v>292</v>
      </c>
      <c r="O143">
        <v>-5453</v>
      </c>
      <c r="P143">
        <v>99968</v>
      </c>
      <c r="Q143">
        <v>245940</v>
      </c>
      <c r="R143">
        <v>44</v>
      </c>
      <c r="S143">
        <v>775724415</v>
      </c>
      <c r="U14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43" t="str">
        <f>IFERROR(MID(spotify_top_songs_audio_features[[#This Row],[artist_names]],SEARCH(",",spotify_top_songs_audio_features[[#This Row],[artist_names]])+2,99),"")</f>
        <v/>
      </c>
      <c r="W143" t="str">
        <f>spotify_top_songs_audio_features[[#This Row],[source]]</f>
        <v>Rimas Entertainment LLC</v>
      </c>
      <c r="X143" s="1">
        <f>spotify_top_songs_audio_features[[#This Row],[streams]]</f>
        <v>775724415</v>
      </c>
      <c r="Y143" t="str">
        <f>IF(Tabela2[[#This Row],[feat]]="","","Feat")</f>
        <v/>
      </c>
      <c r="Z143" s="17" t="str">
        <f>CONCATENATE(INT(spotify_top_songs_audio_features[[#This Row],[duration_ms]]/(60*1000)),":",MOD(INT(spotify_top_songs_audio_features[[#This Row],[duration_ms]]/1000),60))</f>
        <v>4:5</v>
      </c>
      <c r="AA1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43" t="str">
        <f>spotify_top_songs_audio_features[[#This Row],[track_name]]</f>
        <v>Moscow Mule</v>
      </c>
    </row>
    <row r="144" spans="1:28" x14ac:dyDescent="0.25">
      <c r="A144" t="s">
        <v>12580</v>
      </c>
      <c r="B144" t="s">
        <v>888</v>
      </c>
      <c r="C144" t="s">
        <v>10313</v>
      </c>
      <c r="D144" t="s">
        <v>436</v>
      </c>
      <c r="E144" t="s">
        <v>142</v>
      </c>
      <c r="F144" t="s">
        <v>24</v>
      </c>
      <c r="G144" t="s">
        <v>25</v>
      </c>
      <c r="H144">
        <v>788</v>
      </c>
      <c r="I144">
        <v>859</v>
      </c>
      <c r="J144">
        <v>856</v>
      </c>
      <c r="K144" t="s">
        <v>236</v>
      </c>
      <c r="L144">
        <v>0</v>
      </c>
      <c r="M144">
        <v>424</v>
      </c>
      <c r="N144">
        <v>822</v>
      </c>
      <c r="O144">
        <v>-2724</v>
      </c>
      <c r="P144">
        <v>14102</v>
      </c>
      <c r="Q144">
        <v>207853</v>
      </c>
      <c r="R144">
        <v>55</v>
      </c>
      <c r="S144">
        <v>773314033</v>
      </c>
      <c r="U144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44" t="str">
        <f>IFERROR(MID(spotify_top_songs_audio_features[[#This Row],[artist_names]],SEARCH(",",spotify_top_songs_audio_features[[#This Row],[artist_names]])+2,99),"")</f>
        <v/>
      </c>
      <c r="W144" t="str">
        <f>spotify_top_songs_audio_features[[#This Row],[source]]</f>
        <v>Atlantic Records UK</v>
      </c>
      <c r="X144" s="1">
        <f>spotify_top_songs_audio_features[[#This Row],[streams]]</f>
        <v>773314033</v>
      </c>
      <c r="Y144" t="str">
        <f>IF(Tabela2[[#This Row],[feat]]="","","Feat")</f>
        <v/>
      </c>
      <c r="Z144" s="17" t="str">
        <f>CONCATENATE(INT(spotify_top_songs_audio_features[[#This Row],[duration_ms]]/(60*1000)),":",MOD(INT(spotify_top_songs_audio_features[[#This Row],[duration_ms]]/1000),60))</f>
        <v>3:27</v>
      </c>
      <c r="AA1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44" t="str">
        <f>spotify_top_songs_audio_features[[#This Row],[track_name]]</f>
        <v>Shivers</v>
      </c>
    </row>
    <row r="145" spans="1:28" x14ac:dyDescent="0.25">
      <c r="A145" t="s">
        <v>5608</v>
      </c>
      <c r="B145" t="s">
        <v>5609</v>
      </c>
      <c r="C145" t="s">
        <v>5610</v>
      </c>
      <c r="D145" t="s">
        <v>282</v>
      </c>
      <c r="E145" t="s">
        <v>113</v>
      </c>
      <c r="F145" t="s">
        <v>32</v>
      </c>
      <c r="G145" t="s">
        <v>25</v>
      </c>
      <c r="H145">
        <v>767</v>
      </c>
      <c r="I145">
        <v>481</v>
      </c>
      <c r="J145">
        <v>803</v>
      </c>
      <c r="K145" t="s">
        <v>2869</v>
      </c>
      <c r="L145">
        <v>0</v>
      </c>
      <c r="M145">
        <v>269</v>
      </c>
      <c r="N145">
        <v>761</v>
      </c>
      <c r="O145">
        <v>-852</v>
      </c>
      <c r="P145">
        <v>150076</v>
      </c>
      <c r="Q145">
        <v>171375</v>
      </c>
      <c r="R145">
        <v>55</v>
      </c>
      <c r="S145">
        <v>772646450</v>
      </c>
      <c r="U145" t="str">
        <f>IFERROR(LEFT(spotify_top_songs_audio_features[[#This Row],[artist_names]],SEARCH(",",spotify_top_songs_audio_features[[#This Row],[artist_names]])-1),spotify_top_songs_audio_features[[#This Row],[artist_names]])</f>
        <v>Jawsh 685</v>
      </c>
      <c r="V145" t="str">
        <f>IFERROR(MID(spotify_top_songs_audio_features[[#This Row],[artist_names]],SEARCH(",",spotify_top_songs_audio_features[[#This Row],[artist_names]])+2,99),"")</f>
        <v>Jason Derulo</v>
      </c>
      <c r="W145" t="str">
        <f>spotify_top_songs_audio_features[[#This Row],[source]]</f>
        <v>Columbia</v>
      </c>
      <c r="X145" s="1">
        <f>spotify_top_songs_audio_features[[#This Row],[streams]]</f>
        <v>772646450</v>
      </c>
      <c r="Y145" t="str">
        <f>IF(Tabela2[[#This Row],[feat]]="","","Feat")</f>
        <v>Feat</v>
      </c>
      <c r="Z145" s="17" t="str">
        <f>CONCATENATE(INT(spotify_top_songs_audio_features[[#This Row],[duration_ms]]/(60*1000)),":",MOD(INT(spotify_top_songs_audio_features[[#This Row],[duration_ms]]/1000),60))</f>
        <v>2:51</v>
      </c>
      <c r="AA1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5" t="str">
        <f>spotify_top_songs_audio_features[[#This Row],[track_name]]</f>
        <v>Savage Love (Laxed - Siren Beat)</v>
      </c>
    </row>
    <row r="146" spans="1:28" x14ac:dyDescent="0.25">
      <c r="A146" t="s">
        <v>16810</v>
      </c>
      <c r="B146" t="s">
        <v>16811</v>
      </c>
      <c r="C146" t="s">
        <v>16812</v>
      </c>
      <c r="D146" t="s">
        <v>1032</v>
      </c>
      <c r="E146" t="s">
        <v>97</v>
      </c>
      <c r="F146" t="s">
        <v>32</v>
      </c>
      <c r="G146" t="s">
        <v>25</v>
      </c>
      <c r="H146">
        <v>808</v>
      </c>
      <c r="I146">
        <v>745</v>
      </c>
      <c r="J146">
        <v>342</v>
      </c>
      <c r="K146" t="s">
        <v>1302</v>
      </c>
      <c r="L146">
        <v>0</v>
      </c>
      <c r="M146">
        <v>292</v>
      </c>
      <c r="N146">
        <v>829</v>
      </c>
      <c r="O146">
        <v>-526</v>
      </c>
      <c r="P146">
        <v>165995</v>
      </c>
      <c r="Q146">
        <v>210800</v>
      </c>
      <c r="R146">
        <v>87</v>
      </c>
      <c r="S146">
        <v>769770894</v>
      </c>
      <c r="U146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146" t="str">
        <f>IFERROR(MID(spotify_top_songs_audio_features[[#This Row],[artist_names]],SEARCH(",",spotify_top_songs_audio_features[[#This Row],[artist_names]])+2,99),"")</f>
        <v>Juice WRLD</v>
      </c>
      <c r="W146" t="str">
        <f>spotify_top_songs_audio_features[[#This Row],[source]]</f>
        <v>Shady/Aftermath/Interscope Records</v>
      </c>
      <c r="X146" s="1">
        <f>spotify_top_songs_audio_features[[#This Row],[streams]]</f>
        <v>769770894</v>
      </c>
      <c r="Y146" t="str">
        <f>IF(Tabela2[[#This Row],[feat]]="","","Feat")</f>
        <v>Feat</v>
      </c>
      <c r="Z146" s="17" t="str">
        <f>CONCATENATE(INT(spotify_top_songs_audio_features[[#This Row],[duration_ms]]/(60*1000)),":",MOD(INT(spotify_top_songs_audio_features[[#This Row],[duration_ms]]/1000),60))</f>
        <v>3:30</v>
      </c>
      <c r="AA1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46" t="str">
        <f>spotify_top_songs_audio_features[[#This Row],[track_name]]</f>
        <v>Godzilla (feat. Juice WRLD)</v>
      </c>
    </row>
    <row r="147" spans="1:28" x14ac:dyDescent="0.25">
      <c r="A147" t="s">
        <v>10561</v>
      </c>
      <c r="B147" t="s">
        <v>307</v>
      </c>
      <c r="C147" t="s">
        <v>3434</v>
      </c>
      <c r="D147" t="s">
        <v>309</v>
      </c>
      <c r="E147" t="s">
        <v>102</v>
      </c>
      <c r="F147" t="s">
        <v>24</v>
      </c>
      <c r="G147" t="s">
        <v>25</v>
      </c>
      <c r="H147">
        <v>367</v>
      </c>
      <c r="I147">
        <v>111</v>
      </c>
      <c r="J147">
        <v>972</v>
      </c>
      <c r="K147" t="s">
        <v>6150</v>
      </c>
      <c r="L147">
        <v>3.9699999999999996E-3</v>
      </c>
      <c r="M147">
        <v>897</v>
      </c>
      <c r="N147">
        <v>198</v>
      </c>
      <c r="O147">
        <v>-14084</v>
      </c>
      <c r="P147">
        <v>82642</v>
      </c>
      <c r="Q147">
        <v>196077</v>
      </c>
      <c r="R147">
        <v>122</v>
      </c>
      <c r="S147">
        <v>767331263</v>
      </c>
      <c r="U14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47" t="str">
        <f>IFERROR(MID(spotify_top_songs_audio_features[[#This Row],[artist_names]],SEARCH(",",spotify_top_songs_audio_features[[#This Row],[artist_names]])+2,99),"")</f>
        <v/>
      </c>
      <c r="W147" t="str">
        <f>spotify_top_songs_audio_features[[#This Row],[source]]</f>
        <v>Darkroom/Interscope Records</v>
      </c>
      <c r="X147" s="1">
        <f>spotify_top_songs_audio_features[[#This Row],[streams]]</f>
        <v>767331263</v>
      </c>
      <c r="Y147" t="str">
        <f>IF(Tabela2[[#This Row],[feat]]="","","Feat")</f>
        <v/>
      </c>
      <c r="Z147" s="17" t="str">
        <f>CONCATENATE(INT(spotify_top_songs_audio_features[[#This Row],[duration_ms]]/(60*1000)),":",MOD(INT(spotify_top_songs_audio_features[[#This Row],[duration_ms]]/1000),60))</f>
        <v>3:16</v>
      </c>
      <c r="AA1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47" t="str">
        <f>spotify_top_songs_audio_features[[#This Row],[track_name]]</f>
        <v>when the party's over</v>
      </c>
    </row>
    <row r="148" spans="1:28" x14ac:dyDescent="0.25">
      <c r="A148" t="s">
        <v>5386</v>
      </c>
      <c r="B148" t="s">
        <v>2689</v>
      </c>
      <c r="C148" t="s">
        <v>2690</v>
      </c>
      <c r="D148" t="s">
        <v>506</v>
      </c>
      <c r="E148" t="s">
        <v>142</v>
      </c>
      <c r="F148" t="s">
        <v>24</v>
      </c>
      <c r="G148" t="s">
        <v>25</v>
      </c>
      <c r="H148">
        <v>765</v>
      </c>
      <c r="I148">
        <v>523</v>
      </c>
      <c r="J148">
        <v>3</v>
      </c>
      <c r="K148" t="s">
        <v>5387</v>
      </c>
      <c r="L148">
        <v>3.5599999999999998E-3</v>
      </c>
      <c r="M148">
        <v>132</v>
      </c>
      <c r="N148">
        <v>394</v>
      </c>
      <c r="O148">
        <v>-4333</v>
      </c>
      <c r="P148">
        <v>104988</v>
      </c>
      <c r="Q148">
        <v>217307</v>
      </c>
      <c r="R148">
        <v>114</v>
      </c>
      <c r="S148">
        <v>766350393</v>
      </c>
      <c r="U148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148" t="str">
        <f>IFERROR(MID(spotify_top_songs_audio_features[[#This Row],[artist_names]],SEARCH(",",spotify_top_songs_audio_features[[#This Row],[artist_names]])+2,99),"")</f>
        <v>Young Thug</v>
      </c>
      <c r="W148" t="str">
        <f>spotify_top_songs_audio_features[[#This Row],[source]]</f>
        <v>Syco Music/Epic</v>
      </c>
      <c r="X148" s="1">
        <f>spotify_top_songs_audio_features[[#This Row],[streams]]</f>
        <v>766350393</v>
      </c>
      <c r="Y148" t="str">
        <f>IF(Tabela2[[#This Row],[feat]]="","","Feat")</f>
        <v>Feat</v>
      </c>
      <c r="Z148" s="17" t="str">
        <f>CONCATENATE(INT(spotify_top_songs_audio_features[[#This Row],[duration_ms]]/(60*1000)),":",MOD(INT(spotify_top_songs_audio_features[[#This Row],[duration_ms]]/1000),60))</f>
        <v>3:37</v>
      </c>
      <c r="AA1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48" t="str">
        <f>spotify_top_songs_audio_features[[#This Row],[track_name]]</f>
        <v>Havana (feat. Young Thug)</v>
      </c>
    </row>
    <row r="149" spans="1:28" x14ac:dyDescent="0.25">
      <c r="A149" t="s">
        <v>5709</v>
      </c>
      <c r="B149" t="s">
        <v>5710</v>
      </c>
      <c r="C149" t="s">
        <v>5711</v>
      </c>
      <c r="D149" t="s">
        <v>1156</v>
      </c>
      <c r="E149" t="s">
        <v>31</v>
      </c>
      <c r="F149" t="s">
        <v>32</v>
      </c>
      <c r="G149" t="s">
        <v>25</v>
      </c>
      <c r="H149">
        <v>901</v>
      </c>
      <c r="I149">
        <v>589</v>
      </c>
      <c r="J149">
        <v>289</v>
      </c>
      <c r="K149" t="s">
        <v>5712</v>
      </c>
      <c r="L149">
        <v>237</v>
      </c>
      <c r="M149">
        <v>992</v>
      </c>
      <c r="N149">
        <v>399</v>
      </c>
      <c r="O149">
        <v>-6713</v>
      </c>
      <c r="P149">
        <v>98002</v>
      </c>
      <c r="Q149">
        <v>196600</v>
      </c>
      <c r="R149">
        <v>51</v>
      </c>
      <c r="S149">
        <v>766223621</v>
      </c>
      <c r="U149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49" t="str">
        <f>IFERROR(MID(spotify_top_songs_audio_features[[#This Row],[artist_names]],SEARCH(",",spotify_top_songs_audio_features[[#This Row],[artist_names]])+2,99),"")</f>
        <v>Feid</v>
      </c>
      <c r="W149" t="str">
        <f>spotify_top_songs_audio_features[[#This Row],[source]]</f>
        <v>Aura Music Corp.</v>
      </c>
      <c r="X149" s="1">
        <f>spotify_top_songs_audio_features[[#This Row],[streams]]</f>
        <v>766223621</v>
      </c>
      <c r="Y149" t="str">
        <f>IF(Tabela2[[#This Row],[feat]]="","","Feat")</f>
        <v>Feat</v>
      </c>
      <c r="Z149" s="17" t="str">
        <f>CONCATENATE(INT(spotify_top_songs_audio_features[[#This Row],[duration_ms]]/(60*1000)),":",MOD(INT(spotify_top_songs_audio_features[[#This Row],[duration_ms]]/1000),60))</f>
        <v>3:16</v>
      </c>
      <c r="AA1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49" t="str">
        <f>spotify_top_songs_audio_features[[#This Row],[track_name]]</f>
        <v>Hey Mor</v>
      </c>
    </row>
    <row r="150" spans="1:28" x14ac:dyDescent="0.25">
      <c r="A150" t="s">
        <v>16502</v>
      </c>
      <c r="B150" t="s">
        <v>100</v>
      </c>
      <c r="C150" t="s">
        <v>16503</v>
      </c>
      <c r="D150" t="s">
        <v>96</v>
      </c>
      <c r="E150" t="s">
        <v>23</v>
      </c>
      <c r="F150" t="s">
        <v>24</v>
      </c>
      <c r="G150" t="s">
        <v>25</v>
      </c>
      <c r="H150">
        <v>836</v>
      </c>
      <c r="I150">
        <v>544</v>
      </c>
      <c r="J150">
        <v>943</v>
      </c>
      <c r="K150" t="s">
        <v>4800</v>
      </c>
      <c r="L150">
        <v>0</v>
      </c>
      <c r="M150">
        <v>824</v>
      </c>
      <c r="N150">
        <v>51</v>
      </c>
      <c r="O150">
        <v>-5975</v>
      </c>
      <c r="P150">
        <v>97028</v>
      </c>
      <c r="Q150">
        <v>217947</v>
      </c>
      <c r="R150">
        <v>78</v>
      </c>
      <c r="S150">
        <v>765728252</v>
      </c>
      <c r="U150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150" t="str">
        <f>IFERROR(MID(spotify_top_songs_audio_features[[#This Row],[artist_names]],SEARCH(",",spotify_top_songs_audio_features[[#This Row],[artist_names]])+2,99),"")</f>
        <v/>
      </c>
      <c r="W150" t="str">
        <f>spotify_top_songs_audio_features[[#This Row],[source]]</f>
        <v>Warner Records</v>
      </c>
      <c r="X150" s="1">
        <f>spotify_top_songs_audio_features[[#This Row],[streams]]</f>
        <v>765728252</v>
      </c>
      <c r="Y150" t="str">
        <f>IF(Tabela2[[#This Row],[feat]]="","","Feat")</f>
        <v/>
      </c>
      <c r="Z150" s="17" t="str">
        <f>CONCATENATE(INT(spotify_top_songs_audio_features[[#This Row],[duration_ms]]/(60*1000)),":",MOD(INT(spotify_top_songs_audio_features[[#This Row],[duration_ms]]/1000),60))</f>
        <v>3:37</v>
      </c>
      <c r="AA1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50" t="str">
        <f>spotify_top_songs_audio_features[[#This Row],[track_name]]</f>
        <v>IDGAF</v>
      </c>
    </row>
    <row r="151" spans="1:28" x14ac:dyDescent="0.25">
      <c r="A151" t="s">
        <v>10215</v>
      </c>
      <c r="B151" t="s">
        <v>10216</v>
      </c>
      <c r="C151" t="s">
        <v>10217</v>
      </c>
      <c r="D151" t="s">
        <v>341</v>
      </c>
      <c r="E151" t="s">
        <v>177</v>
      </c>
      <c r="F151" t="s">
        <v>32</v>
      </c>
      <c r="G151" t="s">
        <v>25</v>
      </c>
      <c r="H151">
        <v>671</v>
      </c>
      <c r="I151">
        <v>636</v>
      </c>
      <c r="J151">
        <v>103</v>
      </c>
      <c r="K151" t="s">
        <v>10218</v>
      </c>
      <c r="L151">
        <v>411</v>
      </c>
      <c r="M151">
        <v>172</v>
      </c>
      <c r="N151">
        <v>262</v>
      </c>
      <c r="O151">
        <v>-8117</v>
      </c>
      <c r="P151">
        <v>120966</v>
      </c>
      <c r="Q151">
        <v>148197</v>
      </c>
      <c r="R151">
        <v>70</v>
      </c>
      <c r="S151">
        <v>765580936</v>
      </c>
      <c r="U151" t="str">
        <f>IFERROR(LEFT(spotify_top_songs_audio_features[[#This Row],[artist_names]],SEARCH(",",spotify_top_songs_audio_features[[#This Row],[artist_names]])-1),spotify_top_songs_audio_features[[#This Row],[artist_names]])</f>
        <v>Lost Frequencies</v>
      </c>
      <c r="V151" t="str">
        <f>IFERROR(MID(spotify_top_songs_audio_features[[#This Row],[artist_names]],SEARCH(",",spotify_top_songs_audio_features[[#This Row],[artist_names]])+2,99),"")</f>
        <v>Calum Scott</v>
      </c>
      <c r="W151" t="str">
        <f>spotify_top_songs_audio_features[[#This Row],[source]]</f>
        <v>Epic Amsterdam</v>
      </c>
      <c r="X151" s="1">
        <f>spotify_top_songs_audio_features[[#This Row],[streams]]</f>
        <v>765580936</v>
      </c>
      <c r="Y151" t="str">
        <f>IF(Tabela2[[#This Row],[feat]]="","","Feat")</f>
        <v>Feat</v>
      </c>
      <c r="Z151" s="17" t="str">
        <f>CONCATENATE(INT(spotify_top_songs_audio_features[[#This Row],[duration_ms]]/(60*1000)),":",MOD(INT(spotify_top_songs_audio_features[[#This Row],[duration_ms]]/1000),60))</f>
        <v>2:28</v>
      </c>
      <c r="AA1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51" t="str">
        <f>spotify_top_songs_audio_features[[#This Row],[track_name]]</f>
        <v>Where Are You Now</v>
      </c>
    </row>
    <row r="152" spans="1:28" x14ac:dyDescent="0.25">
      <c r="A152" t="s">
        <v>15653</v>
      </c>
      <c r="B152" t="s">
        <v>8929</v>
      </c>
      <c r="C152" t="s">
        <v>15654</v>
      </c>
      <c r="D152" t="s">
        <v>520</v>
      </c>
      <c r="E152" t="s">
        <v>70</v>
      </c>
      <c r="F152" t="s">
        <v>32</v>
      </c>
      <c r="G152" t="s">
        <v>25</v>
      </c>
      <c r="H152">
        <v>798</v>
      </c>
      <c r="I152">
        <v>62</v>
      </c>
      <c r="J152">
        <v>232</v>
      </c>
      <c r="K152" t="s">
        <v>6556</v>
      </c>
      <c r="L152">
        <v>192</v>
      </c>
      <c r="M152">
        <v>112</v>
      </c>
      <c r="N152">
        <v>235</v>
      </c>
      <c r="O152">
        <v>-7079</v>
      </c>
      <c r="P152">
        <v>120031</v>
      </c>
      <c r="Q152">
        <v>164000</v>
      </c>
      <c r="R152">
        <v>72</v>
      </c>
      <c r="S152">
        <v>765387748</v>
      </c>
      <c r="U152" t="str">
        <f>IFERROR(LEFT(spotify_top_songs_audio_features[[#This Row],[artist_names]],SEARCH(",",spotify_top_songs_audio_features[[#This Row],[artist_names]])-1),spotify_top_songs_audio_features[[#This Row],[artist_names]])</f>
        <v>Tiësto</v>
      </c>
      <c r="V152" t="str">
        <f>IFERROR(MID(spotify_top_songs_audio_features[[#This Row],[artist_names]],SEARCH(",",spotify_top_songs_audio_features[[#This Row],[artist_names]])+2,99),"")</f>
        <v/>
      </c>
      <c r="W152" t="str">
        <f>spotify_top_songs_audio_features[[#This Row],[source]]</f>
        <v>Atlantic Records</v>
      </c>
      <c r="X152" s="1">
        <f>spotify_top_songs_audio_features[[#This Row],[streams]]</f>
        <v>765387748</v>
      </c>
      <c r="Y152" t="str">
        <f>IF(Tabela2[[#This Row],[feat]]="","","Feat")</f>
        <v/>
      </c>
      <c r="Z152" s="17" t="str">
        <f>CONCATENATE(INT(spotify_top_songs_audio_features[[#This Row],[duration_ms]]/(60*1000)),":",MOD(INT(spotify_top_songs_audio_features[[#This Row],[duration_ms]]/1000),60))</f>
        <v>2:44</v>
      </c>
      <c r="AA1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52" t="str">
        <f>spotify_top_songs_audio_features[[#This Row],[track_name]]</f>
        <v>The Business</v>
      </c>
    </row>
    <row r="153" spans="1:28" x14ac:dyDescent="0.25">
      <c r="A153" t="s">
        <v>11996</v>
      </c>
      <c r="B153" t="s">
        <v>8517</v>
      </c>
      <c r="C153" t="s">
        <v>11997</v>
      </c>
      <c r="D153" t="s">
        <v>11204</v>
      </c>
      <c r="E153" t="s">
        <v>31</v>
      </c>
      <c r="F153" t="s">
        <v>24</v>
      </c>
      <c r="G153" t="s">
        <v>25</v>
      </c>
      <c r="H153">
        <v>686</v>
      </c>
      <c r="I153">
        <v>494</v>
      </c>
      <c r="J153">
        <v>355</v>
      </c>
      <c r="K153" t="s">
        <v>11998</v>
      </c>
      <c r="L153">
        <v>5.8E-4</v>
      </c>
      <c r="M153">
        <v>402</v>
      </c>
      <c r="N153">
        <v>7</v>
      </c>
      <c r="O153">
        <v>-7093</v>
      </c>
      <c r="P153">
        <v>168946</v>
      </c>
      <c r="Q153">
        <v>232067</v>
      </c>
      <c r="R153">
        <v>50</v>
      </c>
      <c r="S153">
        <v>765114813</v>
      </c>
      <c r="U153" t="str">
        <f>IFERROR(LEFT(spotify_top_songs_audio_features[[#This Row],[artist_names]],SEARCH(",",spotify_top_songs_audio_features[[#This Row],[artist_names]])-1),spotify_top_songs_audio_features[[#This Row],[artist_names]])</f>
        <v>Steve Lacy</v>
      </c>
      <c r="V153" t="str">
        <f>IFERROR(MID(spotify_top_songs_audio_features[[#This Row],[artist_names]],SEARCH(",",spotify_top_songs_audio_features[[#This Row],[artist_names]])+2,99),"")</f>
        <v/>
      </c>
      <c r="W153" t="str">
        <f>spotify_top_songs_audio_features[[#This Row],[source]]</f>
        <v>L-M Records/RCA Records</v>
      </c>
      <c r="X153" s="1">
        <f>spotify_top_songs_audio_features[[#This Row],[streams]]</f>
        <v>765114813</v>
      </c>
      <c r="Y153" t="str">
        <f>IF(Tabela2[[#This Row],[feat]]="","","Feat")</f>
        <v/>
      </c>
      <c r="Z153" s="17" t="str">
        <f>CONCATENATE(INT(spotify_top_songs_audio_features[[#This Row],[duration_ms]]/(60*1000)),":",MOD(INT(spotify_top_songs_audio_features[[#This Row],[duration_ms]]/1000),60))</f>
        <v>3:52</v>
      </c>
      <c r="AA1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53" t="str">
        <f>spotify_top_songs_audio_features[[#This Row],[track_name]]</f>
        <v>Bad Habit</v>
      </c>
    </row>
    <row r="154" spans="1:28" x14ac:dyDescent="0.25">
      <c r="A154" t="s">
        <v>5680</v>
      </c>
      <c r="B154" t="s">
        <v>1527</v>
      </c>
      <c r="C154" t="s">
        <v>5681</v>
      </c>
      <c r="D154" t="s">
        <v>53</v>
      </c>
      <c r="E154" t="s">
        <v>177</v>
      </c>
      <c r="F154" t="s">
        <v>32</v>
      </c>
      <c r="G154" t="s">
        <v>25</v>
      </c>
      <c r="H154">
        <v>783</v>
      </c>
      <c r="I154">
        <v>727</v>
      </c>
      <c r="J154">
        <v>389</v>
      </c>
      <c r="K154" t="s">
        <v>1685</v>
      </c>
      <c r="L154">
        <v>2.4599999999999999E-3</v>
      </c>
      <c r="M154">
        <v>626</v>
      </c>
      <c r="N154">
        <v>558</v>
      </c>
      <c r="O154">
        <v>-3454</v>
      </c>
      <c r="P154">
        <v>180067</v>
      </c>
      <c r="Q154">
        <v>199112</v>
      </c>
      <c r="R154">
        <v>60</v>
      </c>
      <c r="S154">
        <v>761361926</v>
      </c>
      <c r="U154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154" t="str">
        <f>IFERROR(MID(spotify_top_songs_audio_features[[#This Row],[artist_names]],SEARCH(",",spotify_top_songs_audio_features[[#This Row],[artist_names]])+2,99),"")</f>
        <v/>
      </c>
      <c r="W154" t="str">
        <f>spotify_top_songs_audio_features[[#This Row],[source]]</f>
        <v>Sony Music Latin</v>
      </c>
      <c r="X154" s="1">
        <f>spotify_top_songs_audio_features[[#This Row],[streams]]</f>
        <v>761361926</v>
      </c>
      <c r="Y154" t="str">
        <f>IF(Tabela2[[#This Row],[feat]]="","","Feat")</f>
        <v/>
      </c>
      <c r="Z154" s="17" t="str">
        <f>CONCATENATE(INT(spotify_top_songs_audio_features[[#This Row],[duration_ms]]/(60*1000)),":",MOD(INT(spotify_top_songs_audio_features[[#This Row],[duration_ms]]/1000),60))</f>
        <v>3:19</v>
      </c>
      <c r="AA1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54" t="str">
        <f>spotify_top_songs_audio_features[[#This Row],[track_name]]</f>
        <v>Hawái</v>
      </c>
    </row>
    <row r="155" spans="1:28" x14ac:dyDescent="0.25">
      <c r="A155" t="s">
        <v>14332</v>
      </c>
      <c r="B155" t="s">
        <v>14333</v>
      </c>
      <c r="C155" t="s">
        <v>14334</v>
      </c>
      <c r="D155" t="s">
        <v>2521</v>
      </c>
      <c r="E155" t="s">
        <v>70</v>
      </c>
      <c r="F155" t="s">
        <v>32</v>
      </c>
      <c r="G155" t="s">
        <v>25</v>
      </c>
      <c r="H155">
        <v>737</v>
      </c>
      <c r="I155">
        <v>86</v>
      </c>
      <c r="J155">
        <v>593</v>
      </c>
      <c r="K155" t="s">
        <v>419</v>
      </c>
      <c r="L155">
        <v>1.94E-4</v>
      </c>
      <c r="M155">
        <v>574</v>
      </c>
      <c r="N155">
        <v>656</v>
      </c>
      <c r="O155">
        <v>-2652</v>
      </c>
      <c r="P155">
        <v>93989</v>
      </c>
      <c r="Q155">
        <v>193227</v>
      </c>
      <c r="R155">
        <v>55</v>
      </c>
      <c r="S155">
        <v>759270487</v>
      </c>
      <c r="U155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155" t="str">
        <f>IFERROR(MID(spotify_top_songs_audio_features[[#This Row],[artist_names]],SEARCH(",",spotify_top_songs_audio_features[[#This Row],[artist_names]])+2,99),"")</f>
        <v>Snow</v>
      </c>
      <c r="W155" t="str">
        <f>spotify_top_songs_audio_features[[#This Row],[source]]</f>
        <v>El Cartel Records (EC3)</v>
      </c>
      <c r="X155" s="1">
        <f>spotify_top_songs_audio_features[[#This Row],[streams]]</f>
        <v>759270487</v>
      </c>
      <c r="Y155" t="str">
        <f>IF(Tabela2[[#This Row],[feat]]="","","Feat")</f>
        <v>Feat</v>
      </c>
      <c r="Z155" s="17" t="str">
        <f>CONCATENATE(INT(spotify_top_songs_audio_features[[#This Row],[duration_ms]]/(60*1000)),":",MOD(INT(spotify_top_songs_audio_features[[#This Row],[duration_ms]]/1000),60))</f>
        <v>3:13</v>
      </c>
      <c r="AA1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55" t="str">
        <f>spotify_top_songs_audio_features[[#This Row],[track_name]]</f>
        <v>Con Calma</v>
      </c>
    </row>
    <row r="156" spans="1:28" x14ac:dyDescent="0.25">
      <c r="A156" t="s">
        <v>13880</v>
      </c>
      <c r="B156" t="s">
        <v>742</v>
      </c>
      <c r="C156" t="s">
        <v>13881</v>
      </c>
      <c r="D156" t="s">
        <v>520</v>
      </c>
      <c r="E156" t="s">
        <v>58</v>
      </c>
      <c r="F156" t="s">
        <v>24</v>
      </c>
      <c r="G156" t="s">
        <v>25</v>
      </c>
      <c r="H156">
        <v>728</v>
      </c>
      <c r="I156">
        <v>697</v>
      </c>
      <c r="J156">
        <v>456</v>
      </c>
      <c r="K156" t="s">
        <v>415</v>
      </c>
      <c r="L156">
        <v>0</v>
      </c>
      <c r="M156">
        <v>282</v>
      </c>
      <c r="N156">
        <v>87</v>
      </c>
      <c r="O156">
        <v>-4125</v>
      </c>
      <c r="P156">
        <v>143986</v>
      </c>
      <c r="Q156">
        <v>233653</v>
      </c>
      <c r="R156">
        <v>92</v>
      </c>
      <c r="S156">
        <v>754921043</v>
      </c>
      <c r="U156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156" t="str">
        <f>IFERROR(MID(spotify_top_songs_audio_features[[#This Row],[artist_names]],SEARCH(",",spotify_top_songs_audio_features[[#This Row],[artist_names]])+2,99),"")</f>
        <v/>
      </c>
      <c r="W156" t="str">
        <f>spotify_top_songs_audio_features[[#This Row],[source]]</f>
        <v>Atlantic Records</v>
      </c>
      <c r="X156" s="1">
        <f>spotify_top_songs_audio_features[[#This Row],[streams]]</f>
        <v>754921043</v>
      </c>
      <c r="Y156" t="str">
        <f>IF(Tabela2[[#This Row],[feat]]="","","Feat")</f>
        <v/>
      </c>
      <c r="Z156" s="17" t="str">
        <f>CONCATENATE(INT(spotify_top_songs_audio_features[[#This Row],[duration_ms]]/(60*1000)),":",MOD(INT(spotify_top_songs_audio_features[[#This Row],[duration_ms]]/1000),60))</f>
        <v>3:53</v>
      </c>
      <c r="AA1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56" t="str">
        <f>spotify_top_songs_audio_features[[#This Row],[track_name]]</f>
        <v>Locked out of Heaven</v>
      </c>
    </row>
    <row r="157" spans="1:28" x14ac:dyDescent="0.25">
      <c r="A157" t="s">
        <v>5702</v>
      </c>
      <c r="B157" t="s">
        <v>5652</v>
      </c>
      <c r="C157" t="s">
        <v>5653</v>
      </c>
      <c r="D157" t="s">
        <v>397</v>
      </c>
      <c r="E157" t="s">
        <v>31</v>
      </c>
      <c r="F157" t="s">
        <v>24</v>
      </c>
      <c r="G157" t="s">
        <v>25</v>
      </c>
      <c r="H157">
        <v>792</v>
      </c>
      <c r="I157">
        <v>625</v>
      </c>
      <c r="J157">
        <v>536</v>
      </c>
      <c r="K157" t="s">
        <v>5703</v>
      </c>
      <c r="L157">
        <v>18</v>
      </c>
      <c r="M157">
        <v>329</v>
      </c>
      <c r="N157">
        <v>37</v>
      </c>
      <c r="O157">
        <v>-5609</v>
      </c>
      <c r="P157">
        <v>103967</v>
      </c>
      <c r="Q157">
        <v>173987</v>
      </c>
      <c r="R157">
        <v>185</v>
      </c>
      <c r="S157">
        <v>753828189</v>
      </c>
      <c r="U15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57" t="str">
        <f>IFERROR(MID(spotify_top_songs_audio_features[[#This Row],[artist_names]],SEARCH(",",spotify_top_songs_audio_features[[#This Row],[artist_names]])+2,99),"")</f>
        <v>Wizkid, Kyla</v>
      </c>
      <c r="W157" t="str">
        <f>spotify_top_songs_audio_features[[#This Row],[source]]</f>
        <v>Cash Money Records/Young Money Ent./Universal Rec.</v>
      </c>
      <c r="X157" s="1">
        <f>spotify_top_songs_audio_features[[#This Row],[streams]]</f>
        <v>753828189</v>
      </c>
      <c r="Y157" t="str">
        <f>IF(Tabela2[[#This Row],[feat]]="","","Feat")</f>
        <v>Feat</v>
      </c>
      <c r="Z157" s="17" t="str">
        <f>CONCATENATE(INT(spotify_top_songs_audio_features[[#This Row],[duration_ms]]/(60*1000)),":",MOD(INT(spotify_top_songs_audio_features[[#This Row],[duration_ms]]/1000),60))</f>
        <v>2:53</v>
      </c>
      <c r="AA1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57" t="str">
        <f>spotify_top_songs_audio_features[[#This Row],[track_name]]</f>
        <v>One Dance</v>
      </c>
    </row>
    <row r="158" spans="1:28" x14ac:dyDescent="0.25">
      <c r="A158" t="s">
        <v>16463</v>
      </c>
      <c r="B158" t="s">
        <v>16464</v>
      </c>
      <c r="C158" t="s">
        <v>16465</v>
      </c>
      <c r="D158" t="s">
        <v>16466</v>
      </c>
      <c r="E158" t="s">
        <v>97</v>
      </c>
      <c r="F158" t="s">
        <v>32</v>
      </c>
      <c r="G158" t="s">
        <v>25</v>
      </c>
      <c r="H158">
        <v>629</v>
      </c>
      <c r="I158">
        <v>547</v>
      </c>
      <c r="J158">
        <v>55</v>
      </c>
      <c r="K158" t="s">
        <v>3621</v>
      </c>
      <c r="L158">
        <v>314</v>
      </c>
      <c r="M158">
        <v>604</v>
      </c>
      <c r="N158">
        <v>197</v>
      </c>
      <c r="O158">
        <v>-13123</v>
      </c>
      <c r="P158">
        <v>108375</v>
      </c>
      <c r="Q158">
        <v>298933</v>
      </c>
      <c r="R158">
        <v>34</v>
      </c>
      <c r="S158">
        <v>753614642</v>
      </c>
      <c r="U158" t="str">
        <f>IFERROR(LEFT(spotify_top_songs_audio_features[[#This Row],[artist_names]],SEARCH(",",spotify_top_songs_audio_features[[#This Row],[artist_names]])-1),spotify_top_songs_audio_features[[#This Row],[artist_names]])</f>
        <v>Kate Bush</v>
      </c>
      <c r="V158" t="str">
        <f>IFERROR(MID(spotify_top_songs_audio_features[[#This Row],[artist_names]],SEARCH(",",spotify_top_songs_audio_features[[#This Row],[artist_names]])+2,99),"")</f>
        <v/>
      </c>
      <c r="W158" t="str">
        <f>spotify_top_songs_audio_features[[#This Row],[source]]</f>
        <v>Fish People</v>
      </c>
      <c r="X158" s="1">
        <f>spotify_top_songs_audio_features[[#This Row],[streams]]</f>
        <v>753614642</v>
      </c>
      <c r="Y158" t="str">
        <f>IF(Tabela2[[#This Row],[feat]]="","","Feat")</f>
        <v/>
      </c>
      <c r="Z158" s="17" t="str">
        <f>CONCATENATE(INT(spotify_top_songs_audio_features[[#This Row],[duration_ms]]/(60*1000)),":",MOD(INT(spotify_top_songs_audio_features[[#This Row],[duration_ms]]/1000),60))</f>
        <v>4:58</v>
      </c>
      <c r="AA1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8" t="str">
        <f>spotify_top_songs_audio_features[[#This Row],[track_name]]</f>
        <v>Running Up That Hill (A Deal With God)</v>
      </c>
    </row>
    <row r="159" spans="1:28" x14ac:dyDescent="0.25">
      <c r="A159" t="s">
        <v>16478</v>
      </c>
      <c r="B159" t="s">
        <v>439</v>
      </c>
      <c r="C159" t="s">
        <v>16479</v>
      </c>
      <c r="D159" t="s">
        <v>2553</v>
      </c>
      <c r="E159" t="s">
        <v>70</v>
      </c>
      <c r="F159" t="s">
        <v>32</v>
      </c>
      <c r="G159" t="s">
        <v>25</v>
      </c>
      <c r="H159">
        <v>556</v>
      </c>
      <c r="I159">
        <v>538</v>
      </c>
      <c r="J159">
        <v>382</v>
      </c>
      <c r="K159" t="s">
        <v>5442</v>
      </c>
      <c r="L159">
        <v>0</v>
      </c>
      <c r="M159">
        <v>196</v>
      </c>
      <c r="N159">
        <v>291</v>
      </c>
      <c r="O159">
        <v>-5408</v>
      </c>
      <c r="P159">
        <v>14395</v>
      </c>
      <c r="Q159">
        <v>223347</v>
      </c>
      <c r="R159">
        <v>87</v>
      </c>
      <c r="S159">
        <v>750917723</v>
      </c>
      <c r="U15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59" t="str">
        <f>IFERROR(MID(spotify_top_songs_audio_features[[#This Row],[artist_names]],SEARCH(",",spotify_top_songs_audio_features[[#This Row],[artist_names]])+2,99),"")</f>
        <v/>
      </c>
      <c r="W159" t="str">
        <f>spotify_top_songs_audio_features[[#This Row],[source]]</f>
        <v>Universal Records</v>
      </c>
      <c r="X159" s="1">
        <f>spotify_top_songs_audio_features[[#This Row],[streams]]</f>
        <v>750917723</v>
      </c>
      <c r="Y159" t="str">
        <f>IF(Tabela2[[#This Row],[feat]]="","","Feat")</f>
        <v/>
      </c>
      <c r="Z159" s="17" t="str">
        <f>CONCATENATE(INT(spotify_top_songs_audio_features[[#This Row],[duration_ms]]/(60*1000)),":",MOD(INT(spotify_top_songs_audio_features[[#This Row],[duration_ms]]/1000),60))</f>
        <v>3:43</v>
      </c>
      <c r="AA1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59" t="str">
        <f>spotify_top_songs_audio_features[[#This Row],[track_name]]</f>
        <v>I Fall Apart</v>
      </c>
    </row>
    <row r="160" spans="1:28" x14ac:dyDescent="0.25">
      <c r="A160" t="s">
        <v>4406</v>
      </c>
      <c r="B160" t="s">
        <v>112</v>
      </c>
      <c r="C160" t="s">
        <v>4407</v>
      </c>
      <c r="D160" t="s">
        <v>349</v>
      </c>
      <c r="E160" t="s">
        <v>43</v>
      </c>
      <c r="F160" t="s">
        <v>32</v>
      </c>
      <c r="G160" t="s">
        <v>25</v>
      </c>
      <c r="H160">
        <v>615</v>
      </c>
      <c r="I160">
        <v>534</v>
      </c>
      <c r="J160">
        <v>386</v>
      </c>
      <c r="K160" t="s">
        <v>1630</v>
      </c>
      <c r="L160">
        <v>1.7600000000000001E-3</v>
      </c>
      <c r="M160">
        <v>607</v>
      </c>
      <c r="N160">
        <v>193</v>
      </c>
      <c r="O160">
        <v>-6719</v>
      </c>
      <c r="P160">
        <v>135917</v>
      </c>
      <c r="Q160">
        <v>236413</v>
      </c>
      <c r="R160">
        <v>82</v>
      </c>
      <c r="S160">
        <v>745669368</v>
      </c>
      <c r="U16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60" t="str">
        <f>IFERROR(MID(spotify_top_songs_audio_features[[#This Row],[artist_names]],SEARCH(",",spotify_top_songs_audio_features[[#This Row],[artist_names]])+2,99),"")</f>
        <v/>
      </c>
      <c r="W160" t="str">
        <f>spotify_top_songs_audio_features[[#This Row],[source]]</f>
        <v>Big Machine Records, LLC</v>
      </c>
      <c r="X160" s="1">
        <f>spotify_top_songs_audio_features[[#This Row],[streams]]</f>
        <v>745669368</v>
      </c>
      <c r="Y160" t="str">
        <f>IF(Tabela2[[#This Row],[feat]]="","","Feat")</f>
        <v/>
      </c>
      <c r="Z160" s="17" t="str">
        <f>CONCATENATE(INT(spotify_top_songs_audio_features[[#This Row],[duration_ms]]/(60*1000)),":",MOD(INT(spotify_top_songs_audio_features[[#This Row],[duration_ms]]/1000),60))</f>
        <v>3:56</v>
      </c>
      <c r="AA1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60" t="str">
        <f>spotify_top_songs_audio_features[[#This Row],[track_name]]</f>
        <v>Don’t Blame Me</v>
      </c>
    </row>
    <row r="161" spans="1:28" x14ac:dyDescent="0.25">
      <c r="A161" t="s">
        <v>8863</v>
      </c>
      <c r="B161" t="s">
        <v>8864</v>
      </c>
      <c r="C161" t="s">
        <v>8865</v>
      </c>
      <c r="D161" t="s">
        <v>215</v>
      </c>
      <c r="E161" t="s">
        <v>70</v>
      </c>
      <c r="F161" t="s">
        <v>32</v>
      </c>
      <c r="G161" t="s">
        <v>25</v>
      </c>
      <c r="H161">
        <v>789</v>
      </c>
      <c r="I161">
        <v>72</v>
      </c>
      <c r="J161">
        <v>218</v>
      </c>
      <c r="K161" t="s">
        <v>1476</v>
      </c>
      <c r="L161">
        <v>0</v>
      </c>
      <c r="M161">
        <v>129</v>
      </c>
      <c r="N161">
        <v>664</v>
      </c>
      <c r="O161">
        <v>-5652</v>
      </c>
      <c r="P161">
        <v>122031</v>
      </c>
      <c r="Q161">
        <v>166794</v>
      </c>
      <c r="R161">
        <v>71</v>
      </c>
      <c r="S161">
        <v>744945549</v>
      </c>
      <c r="U161" t="str">
        <f>IFERROR(LEFT(spotify_top_songs_audio_features[[#This Row],[artist_names]],SEARCH(",",spotify_top_songs_audio_features[[#This Row],[artist_names]])-1),spotify_top_songs_audio_features[[#This Row],[artist_names]])</f>
        <v>Topic</v>
      </c>
      <c r="V161" t="str">
        <f>IFERROR(MID(spotify_top_songs_audio_features[[#This Row],[artist_names]],SEARCH(",",spotify_top_songs_audio_features[[#This Row],[artist_names]])+2,99),"")</f>
        <v>A7S</v>
      </c>
      <c r="W161" t="str">
        <f>spotify_top_songs_audio_features[[#This Row],[source]]</f>
        <v>Virgin</v>
      </c>
      <c r="X161" s="1">
        <f>spotify_top_songs_audio_features[[#This Row],[streams]]</f>
        <v>744945549</v>
      </c>
      <c r="Y161" t="str">
        <f>IF(Tabela2[[#This Row],[feat]]="","","Feat")</f>
        <v>Feat</v>
      </c>
      <c r="Z161" s="17" t="str">
        <f>CONCATENATE(INT(spotify_top_songs_audio_features[[#This Row],[duration_ms]]/(60*1000)),":",MOD(INT(spotify_top_songs_audio_features[[#This Row],[duration_ms]]/1000),60))</f>
        <v>2:46</v>
      </c>
      <c r="AA1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1" t="str">
        <f>spotify_top_songs_audio_features[[#This Row],[track_name]]</f>
        <v>Breaking Me</v>
      </c>
    </row>
    <row r="162" spans="1:28" x14ac:dyDescent="0.25">
      <c r="A162" t="s">
        <v>5918</v>
      </c>
      <c r="B162" t="s">
        <v>3185</v>
      </c>
      <c r="C162" t="s">
        <v>3186</v>
      </c>
      <c r="D162" t="s">
        <v>666</v>
      </c>
      <c r="E162" t="s">
        <v>70</v>
      </c>
      <c r="F162" t="s">
        <v>24</v>
      </c>
      <c r="G162" t="s">
        <v>25</v>
      </c>
      <c r="H162">
        <v>77</v>
      </c>
      <c r="I162">
        <v>724</v>
      </c>
      <c r="J162">
        <v>495</v>
      </c>
      <c r="K162" t="s">
        <v>5919</v>
      </c>
      <c r="L162">
        <v>107</v>
      </c>
      <c r="M162">
        <v>353</v>
      </c>
      <c r="N162">
        <v>898</v>
      </c>
      <c r="O162">
        <v>-5484</v>
      </c>
      <c r="P162">
        <v>121975</v>
      </c>
      <c r="Q162">
        <v>176840</v>
      </c>
      <c r="R162">
        <v>33</v>
      </c>
      <c r="S162">
        <v>743328586</v>
      </c>
      <c r="U162" t="str">
        <f>IFERROR(LEFT(spotify_top_songs_audio_features[[#This Row],[artist_names]],SEARCH(",",spotify_top_songs_audio_features[[#This Row],[artist_names]])-1),spotify_top_songs_audio_features[[#This Row],[artist_names]])</f>
        <v>SAINt JHN</v>
      </c>
      <c r="V162" t="str">
        <f>IFERROR(MID(spotify_top_songs_audio_features[[#This Row],[artist_names]],SEARCH(",",spotify_top_songs_audio_features[[#This Row],[artist_names]])+2,99),"")</f>
        <v>Imanbek</v>
      </c>
      <c r="W162" t="str">
        <f>spotify_top_songs_audio_features[[#This Row],[source]]</f>
        <v>Columbia/B1 Recordings</v>
      </c>
      <c r="X162" s="1">
        <f>spotify_top_songs_audio_features[[#This Row],[streams]]</f>
        <v>743328586</v>
      </c>
      <c r="Y162" t="str">
        <f>IF(Tabela2[[#This Row],[feat]]="","","Feat")</f>
        <v>Feat</v>
      </c>
      <c r="Z162" s="17" t="str">
        <f>CONCATENATE(INT(spotify_top_songs_audio_features[[#This Row],[duration_ms]]/(60*1000)),":",MOD(INT(spotify_top_songs_audio_features[[#This Row],[duration_ms]]/1000),60))</f>
        <v>2:56</v>
      </c>
      <c r="AA1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2" t="str">
        <f>spotify_top_songs_audio_features[[#This Row],[track_name]]</f>
        <v>Roses - Imanbek Remix</v>
      </c>
    </row>
    <row r="163" spans="1:28" x14ac:dyDescent="0.25">
      <c r="A163" t="s">
        <v>5541</v>
      </c>
      <c r="B163" t="s">
        <v>100</v>
      </c>
      <c r="C163" t="s">
        <v>5542</v>
      </c>
      <c r="D163" t="s">
        <v>520</v>
      </c>
      <c r="E163" t="s">
        <v>86</v>
      </c>
      <c r="F163" t="s">
        <v>32</v>
      </c>
      <c r="G163" t="s">
        <v>25</v>
      </c>
      <c r="H163">
        <v>671</v>
      </c>
      <c r="I163">
        <v>845</v>
      </c>
      <c r="J163">
        <v>48</v>
      </c>
      <c r="K163" t="s">
        <v>5543</v>
      </c>
      <c r="L163">
        <v>0</v>
      </c>
      <c r="M163">
        <v>329</v>
      </c>
      <c r="N163">
        <v>775</v>
      </c>
      <c r="O163">
        <v>-493</v>
      </c>
      <c r="P163">
        <v>110056</v>
      </c>
      <c r="Q163">
        <v>176579</v>
      </c>
      <c r="R163">
        <v>42</v>
      </c>
      <c r="S163">
        <v>743092114</v>
      </c>
      <c r="U163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163" t="str">
        <f>IFERROR(MID(spotify_top_songs_audio_features[[#This Row],[artist_names]],SEARCH(",",spotify_top_songs_audio_features[[#This Row],[artist_names]])+2,99),"")</f>
        <v/>
      </c>
      <c r="W163" t="str">
        <f>spotify_top_songs_audio_features[[#This Row],[source]]</f>
        <v>Atlantic Records</v>
      </c>
      <c r="X163" s="1">
        <f>spotify_top_songs_audio_features[[#This Row],[streams]]</f>
        <v>743092114</v>
      </c>
      <c r="Y163" t="str">
        <f>IF(Tabela2[[#This Row],[feat]]="","","Feat")</f>
        <v/>
      </c>
      <c r="Z163" s="17" t="str">
        <f>CONCATENATE(INT(spotify_top_songs_audio_features[[#This Row],[duration_ms]]/(60*1000)),":",MOD(INT(spotify_top_songs_audio_features[[#This Row],[duration_ms]]/1000),60))</f>
        <v>2:56</v>
      </c>
      <c r="AA1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63" t="str">
        <f>spotify_top_songs_audio_features[[#This Row],[track_name]]</f>
        <v>Dance The Night - From Barbie The Album</v>
      </c>
    </row>
    <row r="164" spans="1:28" x14ac:dyDescent="0.25">
      <c r="A164" t="s">
        <v>2551</v>
      </c>
      <c r="B164" t="s">
        <v>1287</v>
      </c>
      <c r="C164" t="s">
        <v>2552</v>
      </c>
      <c r="D164" t="s">
        <v>2553</v>
      </c>
      <c r="E164" t="s">
        <v>23</v>
      </c>
      <c r="F164" t="s">
        <v>24</v>
      </c>
      <c r="G164" t="s">
        <v>25</v>
      </c>
      <c r="H164">
        <v>525</v>
      </c>
      <c r="I164">
        <v>621</v>
      </c>
      <c r="J164">
        <v>116</v>
      </c>
      <c r="K164" t="s">
        <v>2554</v>
      </c>
      <c r="L164">
        <v>0</v>
      </c>
      <c r="M164">
        <v>294</v>
      </c>
      <c r="N164">
        <v>591</v>
      </c>
      <c r="O164">
        <v>-7364</v>
      </c>
      <c r="P164">
        <v>1919</v>
      </c>
      <c r="Q164">
        <v>204093</v>
      </c>
      <c r="R164">
        <v>44</v>
      </c>
      <c r="S164">
        <v>739716586</v>
      </c>
      <c r="U164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164" t="str">
        <f>IFERROR(MID(spotify_top_songs_audio_features[[#This Row],[artist_names]],SEARCH(",",spotify_top_songs_audio_features[[#This Row],[artist_names]])+2,99),"")</f>
        <v/>
      </c>
      <c r="W164" t="str">
        <f>spotify_top_songs_audio_features[[#This Row],[source]]</f>
        <v>Universal Records</v>
      </c>
      <c r="X164" s="1">
        <f>spotify_top_songs_audio_features[[#This Row],[streams]]</f>
        <v>739716586</v>
      </c>
      <c r="Y164" t="str">
        <f>IF(Tabela2[[#This Row],[feat]]="","","Feat")</f>
        <v/>
      </c>
      <c r="Z164" s="17" t="str">
        <f>CONCATENATE(INT(spotify_top_songs_audio_features[[#This Row],[duration_ms]]/(60*1000)),":",MOD(INT(spotify_top_songs_audio_features[[#This Row],[duration_ms]]/1000),60))</f>
        <v>3:24</v>
      </c>
      <c r="AA1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4" t="str">
        <f>spotify_top_songs_audio_features[[#This Row],[track_name]]</f>
        <v>Santa Tell Me</v>
      </c>
    </row>
    <row r="165" spans="1:28" x14ac:dyDescent="0.25">
      <c r="A165" t="s">
        <v>15699</v>
      </c>
      <c r="B165" t="s">
        <v>888</v>
      </c>
      <c r="C165" t="s">
        <v>2122</v>
      </c>
      <c r="D165" t="s">
        <v>436</v>
      </c>
      <c r="E165" t="s">
        <v>102</v>
      </c>
      <c r="F165" t="s">
        <v>24</v>
      </c>
      <c r="G165" t="s">
        <v>25</v>
      </c>
      <c r="H165">
        <v>614</v>
      </c>
      <c r="I165">
        <v>379</v>
      </c>
      <c r="J165">
        <v>476</v>
      </c>
      <c r="K165" t="s">
        <v>3632</v>
      </c>
      <c r="L165">
        <v>464</v>
      </c>
      <c r="M165">
        <v>986</v>
      </c>
      <c r="N165">
        <v>201</v>
      </c>
      <c r="O165">
        <v>-1048</v>
      </c>
      <c r="P165">
        <v>107989</v>
      </c>
      <c r="Q165">
        <v>258987</v>
      </c>
      <c r="R165">
        <v>156</v>
      </c>
      <c r="S165">
        <v>739585105</v>
      </c>
      <c r="U165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65" t="str">
        <f>IFERROR(MID(spotify_top_songs_audio_features[[#This Row],[artist_names]],SEARCH(",",spotify_top_songs_audio_features[[#This Row],[artist_names]])+2,99),"")</f>
        <v/>
      </c>
      <c r="W165" t="str">
        <f>spotify_top_songs_audio_features[[#This Row],[source]]</f>
        <v>Atlantic Records UK</v>
      </c>
      <c r="X165" s="1">
        <f>spotify_top_songs_audio_features[[#This Row],[streams]]</f>
        <v>739585105</v>
      </c>
      <c r="Y165" t="str">
        <f>IF(Tabela2[[#This Row],[feat]]="","","Feat")</f>
        <v/>
      </c>
      <c r="Z165" s="17" t="str">
        <f>CONCATENATE(INT(spotify_top_songs_audio_features[[#This Row],[duration_ms]]/(60*1000)),":",MOD(INT(spotify_top_songs_audio_features[[#This Row],[duration_ms]]/1000),60))</f>
        <v>4:18</v>
      </c>
      <c r="AA1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65" t="str">
        <f>spotify_top_songs_audio_features[[#This Row],[track_name]]</f>
        <v>Photograph</v>
      </c>
    </row>
    <row r="166" spans="1:28" x14ac:dyDescent="0.25">
      <c r="A166" t="s">
        <v>3935</v>
      </c>
      <c r="B166" t="s">
        <v>293</v>
      </c>
      <c r="C166" t="s">
        <v>3936</v>
      </c>
      <c r="D166" t="s">
        <v>85</v>
      </c>
      <c r="E166" t="s">
        <v>31</v>
      </c>
      <c r="F166" t="s">
        <v>32</v>
      </c>
      <c r="G166" t="s">
        <v>25</v>
      </c>
      <c r="H166">
        <v>568</v>
      </c>
      <c r="I166">
        <v>646</v>
      </c>
      <c r="J166">
        <v>332</v>
      </c>
      <c r="K166" t="s">
        <v>2946</v>
      </c>
      <c r="L166">
        <v>0</v>
      </c>
      <c r="M166">
        <v>121</v>
      </c>
      <c r="N166">
        <v>211</v>
      </c>
      <c r="O166">
        <v>-6793</v>
      </c>
      <c r="P166">
        <v>111945</v>
      </c>
      <c r="Q166">
        <v>264773</v>
      </c>
      <c r="R166">
        <v>83</v>
      </c>
      <c r="S166">
        <v>738150764</v>
      </c>
      <c r="U166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166" t="str">
        <f>IFERROR(MID(spotify_top_songs_audio_features[[#This Row],[artist_names]],SEARCH(",",spotify_top_songs_audio_features[[#This Row],[artist_names]])+2,99),"")</f>
        <v/>
      </c>
      <c r="W166" t="str">
        <f>spotify_top_songs_audio_features[[#This Row],[source]]</f>
        <v>Polydor Records</v>
      </c>
      <c r="X166" s="1">
        <f>spotify_top_songs_audio_features[[#This Row],[streams]]</f>
        <v>738150764</v>
      </c>
      <c r="Y166" t="str">
        <f>IF(Tabela2[[#This Row],[feat]]="","","Feat")</f>
        <v/>
      </c>
      <c r="Z166" s="17" t="str">
        <f>CONCATENATE(INT(spotify_top_songs_audio_features[[#This Row],[duration_ms]]/(60*1000)),":",MOD(INT(spotify_top_songs_audio_features[[#This Row],[duration_ms]]/1000),60))</f>
        <v>4:24</v>
      </c>
      <c r="AA1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6" t="str">
        <f>spotify_top_songs_audio_features[[#This Row],[track_name]]</f>
        <v>Summertime Sadness</v>
      </c>
    </row>
    <row r="167" spans="1:28" x14ac:dyDescent="0.25">
      <c r="A167" t="s">
        <v>12158</v>
      </c>
      <c r="B167" t="s">
        <v>12159</v>
      </c>
      <c r="C167" t="s">
        <v>12160</v>
      </c>
      <c r="D167" t="s">
        <v>249</v>
      </c>
      <c r="E167" t="s">
        <v>142</v>
      </c>
      <c r="F167" t="s">
        <v>32</v>
      </c>
      <c r="G167" t="s">
        <v>25</v>
      </c>
      <c r="H167">
        <v>778</v>
      </c>
      <c r="I167">
        <v>632</v>
      </c>
      <c r="J167">
        <v>493</v>
      </c>
      <c r="K167" t="s">
        <v>8591</v>
      </c>
      <c r="L167">
        <v>0</v>
      </c>
      <c r="M167">
        <v>915</v>
      </c>
      <c r="N167">
        <v>498</v>
      </c>
      <c r="O167">
        <v>-56</v>
      </c>
      <c r="P167">
        <v>122104</v>
      </c>
      <c r="Q167">
        <v>218289</v>
      </c>
      <c r="R167">
        <v>31</v>
      </c>
      <c r="S167">
        <v>737502479</v>
      </c>
      <c r="U167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167" t="str">
        <f>IFERROR(MID(spotify_top_songs_audio_features[[#This Row],[artist_names]],SEARCH(",",spotify_top_songs_audio_features[[#This Row],[artist_names]])+2,99),"")</f>
        <v>Shakira</v>
      </c>
      <c r="W167" t="str">
        <f>spotify_top_songs_audio_features[[#This Row],[source]]</f>
        <v>DALE PLAY Records</v>
      </c>
      <c r="X167" s="1">
        <f>spotify_top_songs_audio_features[[#This Row],[streams]]</f>
        <v>737502479</v>
      </c>
      <c r="Y167" t="str">
        <f>IF(Tabela2[[#This Row],[feat]]="","","Feat")</f>
        <v>Feat</v>
      </c>
      <c r="Z167" s="17" t="str">
        <f>CONCATENATE(INT(spotify_top_songs_audio_features[[#This Row],[duration_ms]]/(60*1000)),":",MOD(INT(spotify_top_songs_audio_features[[#This Row],[duration_ms]]/1000),60))</f>
        <v>3:38</v>
      </c>
      <c r="AA1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67" t="str">
        <f>spotify_top_songs_audio_features[[#This Row],[track_name]]</f>
        <v>Shakira: Bzrp Music Sessions, Vol. 53</v>
      </c>
    </row>
    <row r="168" spans="1:28" x14ac:dyDescent="0.25">
      <c r="A168" t="s">
        <v>9977</v>
      </c>
      <c r="B168" t="s">
        <v>1361</v>
      </c>
      <c r="C168" t="s">
        <v>1362</v>
      </c>
      <c r="D168" t="s">
        <v>1363</v>
      </c>
      <c r="E168" t="s">
        <v>142</v>
      </c>
      <c r="F168" t="s">
        <v>24</v>
      </c>
      <c r="G168" t="s">
        <v>25</v>
      </c>
      <c r="H168">
        <v>714</v>
      </c>
      <c r="I168">
        <v>472</v>
      </c>
      <c r="J168">
        <v>864</v>
      </c>
      <c r="K168" t="s">
        <v>1232</v>
      </c>
      <c r="L168">
        <v>4.5100000000000001E-4</v>
      </c>
      <c r="M168">
        <v>266</v>
      </c>
      <c r="N168">
        <v>238</v>
      </c>
      <c r="O168">
        <v>-7375</v>
      </c>
      <c r="P168">
        <v>131121</v>
      </c>
      <c r="Q168">
        <v>156943</v>
      </c>
      <c r="R168">
        <v>18</v>
      </c>
      <c r="S168">
        <v>735600621</v>
      </c>
      <c r="U168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168" t="str">
        <f>IFERROR(MID(spotify_top_songs_audio_features[[#This Row],[artist_names]],SEARCH(",",spotify_top_songs_audio_features[[#This Row],[artist_names]])+2,99),"")</f>
        <v>Kim Petras</v>
      </c>
      <c r="W168" t="str">
        <f>spotify_top_songs_audio_features[[#This Row],[source]]</f>
        <v>Capitol Records UK / EMI</v>
      </c>
      <c r="X168" s="1">
        <f>spotify_top_songs_audio_features[[#This Row],[streams]]</f>
        <v>735600621</v>
      </c>
      <c r="Y168" t="str">
        <f>IF(Tabela2[[#This Row],[feat]]="","","Feat")</f>
        <v>Feat</v>
      </c>
      <c r="Z168" s="17" t="str">
        <f>CONCATENATE(INT(spotify_top_songs_audio_features[[#This Row],[duration_ms]]/(60*1000)),":",MOD(INT(spotify_top_songs_audio_features[[#This Row],[duration_ms]]/1000),60))</f>
        <v>2:36</v>
      </c>
      <c r="AA1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68" t="str">
        <f>spotify_top_songs_audio_features[[#This Row],[track_name]]</f>
        <v>Unholy (feat. Kim Petras)</v>
      </c>
    </row>
    <row r="169" spans="1:28" x14ac:dyDescent="0.25">
      <c r="A169" t="s">
        <v>16849</v>
      </c>
      <c r="B169" t="s">
        <v>710</v>
      </c>
      <c r="C169" t="s">
        <v>7409</v>
      </c>
      <c r="D169" t="s">
        <v>712</v>
      </c>
      <c r="E169" t="s">
        <v>86</v>
      </c>
      <c r="F169" t="s">
        <v>32</v>
      </c>
      <c r="G169" t="s">
        <v>25</v>
      </c>
      <c r="H169">
        <v>732</v>
      </c>
      <c r="I169">
        <v>75</v>
      </c>
      <c r="J169">
        <v>231</v>
      </c>
      <c r="K169" t="s">
        <v>7410</v>
      </c>
      <c r="L169">
        <v>0</v>
      </c>
      <c r="M169">
        <v>109</v>
      </c>
      <c r="N169">
        <v>401</v>
      </c>
      <c r="O169">
        <v>-6366</v>
      </c>
      <c r="P169">
        <v>155096</v>
      </c>
      <c r="Q169">
        <v>182707</v>
      </c>
      <c r="R169">
        <v>121</v>
      </c>
      <c r="S169">
        <v>730329585</v>
      </c>
      <c r="U169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169" t="str">
        <f>IFERROR(MID(spotify_top_songs_audio_features[[#This Row],[artist_names]],SEARCH(",",spotify_top_songs_audio_features[[#This Row],[artist_names]])+2,99),"")</f>
        <v/>
      </c>
      <c r="W169" t="str">
        <f>spotify_top_songs_audio_features[[#This Row],[source]]</f>
        <v>Generation Now/Atlantic</v>
      </c>
      <c r="X169" s="1">
        <f>spotify_top_songs_audio_features[[#This Row],[streams]]</f>
        <v>730329585</v>
      </c>
      <c r="Y169" t="str">
        <f>IF(Tabela2[[#This Row],[feat]]="","","Feat")</f>
        <v/>
      </c>
      <c r="Z169" s="17" t="str">
        <f>CONCATENATE(INT(spotify_top_songs_audio_features[[#This Row],[duration_ms]]/(60*1000)),":",MOD(INT(spotify_top_songs_audio_features[[#This Row],[duration_ms]]/1000),60))</f>
        <v>3:2</v>
      </c>
      <c r="AA1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69" t="str">
        <f>spotify_top_songs_audio_features[[#This Row],[track_name]]</f>
        <v>XO Tour Llif3</v>
      </c>
    </row>
    <row r="170" spans="1:28" x14ac:dyDescent="0.25">
      <c r="A170" t="s">
        <v>11822</v>
      </c>
      <c r="B170" t="s">
        <v>2616</v>
      </c>
      <c r="C170" t="s">
        <v>11823</v>
      </c>
      <c r="D170" t="s">
        <v>929</v>
      </c>
      <c r="E170" t="s">
        <v>113</v>
      </c>
      <c r="F170" t="s">
        <v>24</v>
      </c>
      <c r="G170" t="s">
        <v>25</v>
      </c>
      <c r="H170">
        <v>697</v>
      </c>
      <c r="I170">
        <v>802</v>
      </c>
      <c r="J170">
        <v>456</v>
      </c>
      <c r="K170" t="s">
        <v>11824</v>
      </c>
      <c r="L170">
        <v>3.5500000000000002E-3</v>
      </c>
      <c r="M170">
        <v>614</v>
      </c>
      <c r="N170">
        <v>822</v>
      </c>
      <c r="O170">
        <v>-6412</v>
      </c>
      <c r="P170">
        <v>139951</v>
      </c>
      <c r="Q170">
        <v>148120</v>
      </c>
      <c r="R170">
        <v>93</v>
      </c>
      <c r="S170">
        <v>728995144</v>
      </c>
      <c r="U170" t="str">
        <f>IFERROR(LEFT(spotify_top_songs_audio_features[[#This Row],[artist_names]],SEARCH(",",spotify_top_songs_audio_features[[#This Row],[artist_names]])-1),spotify_top_songs_audio_features[[#This Row],[artist_names]])</f>
        <v>OneRepublic</v>
      </c>
      <c r="V170" t="str">
        <f>IFERROR(MID(spotify_top_songs_audio_features[[#This Row],[artist_names]],SEARCH(",",spotify_top_songs_audio_features[[#This Row],[artist_names]])+2,99),"")</f>
        <v/>
      </c>
      <c r="W170" t="str">
        <f>spotify_top_songs_audio_features[[#This Row],[source]]</f>
        <v>Interscope Records</v>
      </c>
      <c r="X170" s="1">
        <f>spotify_top_songs_audio_features[[#This Row],[streams]]</f>
        <v>728995144</v>
      </c>
      <c r="Y170" t="str">
        <f>IF(Tabela2[[#This Row],[feat]]="","","Feat")</f>
        <v/>
      </c>
      <c r="Z170" s="17" t="str">
        <f>CONCATENATE(INT(spotify_top_songs_audio_features[[#This Row],[duration_ms]]/(60*1000)),":",MOD(INT(spotify_top_songs_audio_features[[#This Row],[duration_ms]]/1000),60))</f>
        <v>2:28</v>
      </c>
      <c r="AA1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0" t="str">
        <f>spotify_top_songs_audio_features[[#This Row],[track_name]]</f>
        <v>I Ain't Worried</v>
      </c>
    </row>
    <row r="171" spans="1:28" x14ac:dyDescent="0.25">
      <c r="A171" t="s">
        <v>12297</v>
      </c>
      <c r="B171" t="s">
        <v>125</v>
      </c>
      <c r="C171" t="s">
        <v>2902</v>
      </c>
      <c r="D171" t="s">
        <v>127</v>
      </c>
      <c r="E171" t="s">
        <v>177</v>
      </c>
      <c r="F171" t="s">
        <v>32</v>
      </c>
      <c r="G171" t="s">
        <v>25</v>
      </c>
      <c r="H171">
        <v>746</v>
      </c>
      <c r="I171">
        <v>765</v>
      </c>
      <c r="J171">
        <v>993</v>
      </c>
      <c r="K171" t="s">
        <v>675</v>
      </c>
      <c r="L171">
        <v>0</v>
      </c>
      <c r="M171">
        <v>936</v>
      </c>
      <c r="N171">
        <v>737</v>
      </c>
      <c r="O171">
        <v>-441</v>
      </c>
      <c r="P171">
        <v>114044</v>
      </c>
      <c r="Q171">
        <v>199054</v>
      </c>
      <c r="R171">
        <v>68</v>
      </c>
      <c r="S171">
        <v>724728961</v>
      </c>
      <c r="U17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171" t="str">
        <f>IFERROR(MID(spotify_top_songs_audio_features[[#This Row],[artist_names]],SEARCH(",",spotify_top_songs_audio_features[[#This Row],[artist_names]])+2,99),"")</f>
        <v/>
      </c>
      <c r="W171" t="str">
        <f>spotify_top_songs_audio_features[[#This Row],[source]]</f>
        <v>BIGHIT MUSIC</v>
      </c>
      <c r="X171" s="1">
        <f>spotify_top_songs_audio_features[[#This Row],[streams]]</f>
        <v>724728961</v>
      </c>
      <c r="Y171" t="str">
        <f>IF(Tabela2[[#This Row],[feat]]="","","Feat")</f>
        <v/>
      </c>
      <c r="Z171" s="17" t="str">
        <f>CONCATENATE(INT(spotify_top_songs_audio_features[[#This Row],[duration_ms]]/(60*1000)),":",MOD(INT(spotify_top_songs_audio_features[[#This Row],[duration_ms]]/1000),60))</f>
        <v>3:19</v>
      </c>
      <c r="AA1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71" t="str">
        <f>spotify_top_songs_audio_features[[#This Row],[track_name]]</f>
        <v>Dynamite</v>
      </c>
    </row>
    <row r="172" spans="1:28" x14ac:dyDescent="0.25">
      <c r="A172" t="s">
        <v>8713</v>
      </c>
      <c r="B172" t="s">
        <v>8714</v>
      </c>
      <c r="C172" t="s">
        <v>8715</v>
      </c>
      <c r="D172" t="s">
        <v>768</v>
      </c>
      <c r="E172" t="s">
        <v>23</v>
      </c>
      <c r="F172" t="s">
        <v>24</v>
      </c>
      <c r="G172" t="s">
        <v>25</v>
      </c>
      <c r="H172">
        <v>609</v>
      </c>
      <c r="I172">
        <v>668</v>
      </c>
      <c r="J172">
        <v>367</v>
      </c>
      <c r="K172" t="s">
        <v>8716</v>
      </c>
      <c r="L172">
        <v>0</v>
      </c>
      <c r="M172">
        <v>167</v>
      </c>
      <c r="N172">
        <v>811</v>
      </c>
      <c r="O172">
        <v>-4284</v>
      </c>
      <c r="P172">
        <v>80924</v>
      </c>
      <c r="Q172">
        <v>288600</v>
      </c>
      <c r="R172">
        <v>51</v>
      </c>
      <c r="S172">
        <v>720836953</v>
      </c>
      <c r="U172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172" t="str">
        <f>IFERROR(MID(spotify_top_songs_audio_features[[#This Row],[artist_names]],SEARCH(",",spotify_top_songs_audio_features[[#This Row],[artist_names]])+2,99),"")</f>
        <v>Justin Bieber, Quavo, Chance the Rapper, Lil Wayne</v>
      </c>
      <c r="W172" t="str">
        <f>spotify_top_songs_audio_features[[#This Row],[source]]</f>
        <v>Epic/We The Best</v>
      </c>
      <c r="X172" s="1">
        <f>spotify_top_songs_audio_features[[#This Row],[streams]]</f>
        <v>720836953</v>
      </c>
      <c r="Y172" t="str">
        <f>IF(Tabela2[[#This Row],[feat]]="","","Feat")</f>
        <v>Feat</v>
      </c>
      <c r="Z172" s="17" t="str">
        <f>CONCATENATE(INT(spotify_top_songs_audio_features[[#This Row],[duration_ms]]/(60*1000)),":",MOD(INT(spotify_top_songs_audio_features[[#This Row],[duration_ms]]/1000),60))</f>
        <v>4:48</v>
      </c>
      <c r="AA1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2" t="str">
        <f>spotify_top_songs_audio_features[[#This Row],[track_name]]</f>
        <v>I'm the One (feat. Justin Bieber, Quavo, Chance the Rapper &amp; Lil Wayne)</v>
      </c>
    </row>
    <row r="173" spans="1:28" x14ac:dyDescent="0.25">
      <c r="A173" t="s">
        <v>11297</v>
      </c>
      <c r="B173" t="s">
        <v>112</v>
      </c>
      <c r="C173" t="s">
        <v>11298</v>
      </c>
      <c r="D173" t="s">
        <v>112</v>
      </c>
      <c r="E173" t="s">
        <v>113</v>
      </c>
      <c r="F173" t="s">
        <v>32</v>
      </c>
      <c r="G173" t="s">
        <v>25</v>
      </c>
      <c r="H173">
        <v>613</v>
      </c>
      <c r="I173">
        <v>581</v>
      </c>
      <c r="J173">
        <v>424</v>
      </c>
      <c r="K173" t="s">
        <v>4732</v>
      </c>
      <c r="L173">
        <v>345</v>
      </c>
      <c r="M173">
        <v>25</v>
      </c>
      <c r="N173">
        <v>551</v>
      </c>
      <c r="O173">
        <v>-8588</v>
      </c>
      <c r="P173">
        <v>130033</v>
      </c>
      <c r="Q173">
        <v>239560</v>
      </c>
      <c r="R173">
        <v>64</v>
      </c>
      <c r="S173">
        <v>720473756</v>
      </c>
      <c r="U17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73" t="str">
        <f>IFERROR(MID(spotify_top_songs_audio_features[[#This Row],[artist_names]],SEARCH(",",spotify_top_songs_audio_features[[#This Row],[artist_names]])+2,99),"")</f>
        <v/>
      </c>
      <c r="W173" t="str">
        <f>spotify_top_songs_audio_features[[#This Row],[source]]</f>
        <v>Taylor Swift</v>
      </c>
      <c r="X173" s="1">
        <f>spotify_top_songs_audio_features[[#This Row],[streams]]</f>
        <v>720473756</v>
      </c>
      <c r="Y173" t="str">
        <f>IF(Tabela2[[#This Row],[feat]]="","","Feat")</f>
        <v/>
      </c>
      <c r="Z173" s="17" t="str">
        <f>CONCATENATE(INT(spotify_top_songs_audio_features[[#This Row],[duration_ms]]/(60*1000)),":",MOD(INT(spotify_top_songs_audio_features[[#This Row],[duration_ms]]/1000),60))</f>
        <v>3:59</v>
      </c>
      <c r="AA1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3" t="str">
        <f>spotify_top_songs_audio_features[[#This Row],[track_name]]</f>
        <v>cardigan</v>
      </c>
    </row>
    <row r="174" spans="1:28" x14ac:dyDescent="0.25">
      <c r="A174" t="s">
        <v>9344</v>
      </c>
      <c r="B174" t="s">
        <v>2958</v>
      </c>
      <c r="C174" t="s">
        <v>9345</v>
      </c>
      <c r="D174" t="s">
        <v>127</v>
      </c>
      <c r="E174" t="s">
        <v>23</v>
      </c>
      <c r="F174" t="s">
        <v>24</v>
      </c>
      <c r="G174" t="s">
        <v>25</v>
      </c>
      <c r="H174">
        <v>629</v>
      </c>
      <c r="I174">
        <v>733</v>
      </c>
      <c r="J174">
        <v>419</v>
      </c>
      <c r="K174" t="s">
        <v>9346</v>
      </c>
      <c r="L174">
        <v>0</v>
      </c>
      <c r="M174">
        <v>357</v>
      </c>
      <c r="N174">
        <v>362</v>
      </c>
      <c r="O174">
        <v>-5445</v>
      </c>
      <c r="P174">
        <v>120001</v>
      </c>
      <c r="Q174">
        <v>212241</v>
      </c>
      <c r="R174">
        <v>51</v>
      </c>
      <c r="S174">
        <v>715732552</v>
      </c>
      <c r="U174" t="str">
        <f>IFERROR(LEFT(spotify_top_songs_audio_features[[#This Row],[artist_names]],SEARCH(",",spotify_top_songs_audio_features[[#This Row],[artist_names]])-1),spotify_top_songs_audio_features[[#This Row],[artist_names]])</f>
        <v>Jimin</v>
      </c>
      <c r="V174" t="str">
        <f>IFERROR(MID(spotify_top_songs_audio_features[[#This Row],[artist_names]],SEARCH(",",spotify_top_songs_audio_features[[#This Row],[artist_names]])+2,99),"")</f>
        <v/>
      </c>
      <c r="W174" t="str">
        <f>spotify_top_songs_audio_features[[#This Row],[source]]</f>
        <v>BIGHIT MUSIC</v>
      </c>
      <c r="X174" s="1">
        <f>spotify_top_songs_audio_features[[#This Row],[streams]]</f>
        <v>715732552</v>
      </c>
      <c r="Y174" t="str">
        <f>IF(Tabela2[[#This Row],[feat]]="","","Feat")</f>
        <v/>
      </c>
      <c r="Z174" s="17" t="str">
        <f>CONCATENATE(INT(spotify_top_songs_audio_features[[#This Row],[duration_ms]]/(60*1000)),":",MOD(INT(spotify_top_songs_audio_features[[#This Row],[duration_ms]]/1000),60))</f>
        <v>3:32</v>
      </c>
      <c r="AA1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4" t="str">
        <f>spotify_top_songs_audio_features[[#This Row],[track_name]]</f>
        <v>Like Crazy</v>
      </c>
    </row>
    <row r="175" spans="1:28" x14ac:dyDescent="0.25">
      <c r="A175" t="s">
        <v>2243</v>
      </c>
      <c r="B175" t="s">
        <v>937</v>
      </c>
      <c r="C175" t="s">
        <v>2244</v>
      </c>
      <c r="D175" t="s">
        <v>282</v>
      </c>
      <c r="E175" t="s">
        <v>31</v>
      </c>
      <c r="F175" t="s">
        <v>32</v>
      </c>
      <c r="G175" t="s">
        <v>25</v>
      </c>
      <c r="H175">
        <v>737</v>
      </c>
      <c r="I175">
        <v>846</v>
      </c>
      <c r="J175">
        <v>22</v>
      </c>
      <c r="K175" t="s">
        <v>2245</v>
      </c>
      <c r="L175">
        <v>0</v>
      </c>
      <c r="M175">
        <v>486</v>
      </c>
      <c r="N175">
        <v>546</v>
      </c>
      <c r="O175">
        <v>-451</v>
      </c>
      <c r="P175">
        <v>87981</v>
      </c>
      <c r="Q175">
        <v>143901</v>
      </c>
      <c r="R175">
        <v>55</v>
      </c>
      <c r="S175">
        <v>714973753</v>
      </c>
      <c r="U175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175" t="str">
        <f>IFERROR(MID(spotify_top_songs_audio_features[[#This Row],[artist_names]],SEARCH(",",spotify_top_songs_audio_features[[#This Row],[artist_names]])+2,99),"")</f>
        <v/>
      </c>
      <c r="W175" t="str">
        <f>spotify_top_songs_audio_features[[#This Row],[source]]</f>
        <v>Columbia</v>
      </c>
      <c r="X175" s="1">
        <f>spotify_top_songs_audio_features[[#This Row],[streams]]</f>
        <v>714973753</v>
      </c>
      <c r="Y175" t="str">
        <f>IF(Tabela2[[#This Row],[feat]]="","","Feat")</f>
        <v/>
      </c>
      <c r="Z175" s="17" t="str">
        <f>CONCATENATE(INT(spotify_top_songs_audio_features[[#This Row],[duration_ms]]/(60*1000)),":",MOD(INT(spotify_top_songs_audio_features[[#This Row],[duration_ms]]/1000),60))</f>
        <v>2:23</v>
      </c>
      <c r="AA1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5" t="str">
        <f>spotify_top_songs_audio_features[[#This Row],[track_name]]</f>
        <v>THATS WHAT I WANT</v>
      </c>
    </row>
    <row r="176" spans="1:28" x14ac:dyDescent="0.25">
      <c r="A176" t="s">
        <v>580</v>
      </c>
      <c r="B176" t="s">
        <v>581</v>
      </c>
      <c r="C176" t="s">
        <v>582</v>
      </c>
      <c r="D176" t="s">
        <v>436</v>
      </c>
      <c r="E176" t="s">
        <v>43</v>
      </c>
      <c r="F176" t="s">
        <v>32</v>
      </c>
      <c r="G176" t="s">
        <v>25</v>
      </c>
      <c r="H176">
        <v>626</v>
      </c>
      <c r="I176">
        <v>88</v>
      </c>
      <c r="J176">
        <v>504</v>
      </c>
      <c r="K176" t="s">
        <v>583</v>
      </c>
      <c r="L176">
        <v>0</v>
      </c>
      <c r="M176">
        <v>128</v>
      </c>
      <c r="N176">
        <v>534</v>
      </c>
      <c r="O176">
        <v>-2384</v>
      </c>
      <c r="P176">
        <v>95079</v>
      </c>
      <c r="Q176">
        <v>202621</v>
      </c>
      <c r="R176">
        <v>67</v>
      </c>
      <c r="S176">
        <v>714909410</v>
      </c>
      <c r="U176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176" t="str">
        <f>IFERROR(MID(spotify_top_songs_audio_features[[#This Row],[artist_names]],SEARCH(",",spotify_top_songs_audio_features[[#This Row],[artist_names]])+2,99),"")</f>
        <v>Anne-Marie</v>
      </c>
      <c r="W176" t="str">
        <f>spotify_top_songs_audio_features[[#This Row],[source]]</f>
        <v>Atlantic Records UK</v>
      </c>
      <c r="X176" s="1">
        <f>spotify_top_songs_audio_features[[#This Row],[streams]]</f>
        <v>714909410</v>
      </c>
      <c r="Y176" t="str">
        <f>IF(Tabela2[[#This Row],[feat]]="","","Feat")</f>
        <v>Feat</v>
      </c>
      <c r="Z176" s="17" t="str">
        <f>CONCATENATE(INT(spotify_top_songs_audio_features[[#This Row],[duration_ms]]/(60*1000)),":",MOD(INT(spotify_top_songs_audio_features[[#This Row],[duration_ms]]/1000),60))</f>
        <v>3:22</v>
      </c>
      <c r="AA1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76" t="str">
        <f>spotify_top_songs_audio_features[[#This Row],[track_name]]</f>
        <v>FRIENDS</v>
      </c>
    </row>
    <row r="177" spans="1:28" x14ac:dyDescent="0.25">
      <c r="A177" t="s">
        <v>13885</v>
      </c>
      <c r="B177" t="s">
        <v>13886</v>
      </c>
      <c r="C177" t="s">
        <v>13887</v>
      </c>
      <c r="D177" t="s">
        <v>635</v>
      </c>
      <c r="E177" t="s">
        <v>58</v>
      </c>
      <c r="F177" t="s">
        <v>32</v>
      </c>
      <c r="G177" t="s">
        <v>25</v>
      </c>
      <c r="H177">
        <v>715</v>
      </c>
      <c r="I177">
        <v>47</v>
      </c>
      <c r="J177">
        <v>772</v>
      </c>
      <c r="K177" t="s">
        <v>4849</v>
      </c>
      <c r="L177">
        <v>923</v>
      </c>
      <c r="M177">
        <v>104</v>
      </c>
      <c r="N177">
        <v>426</v>
      </c>
      <c r="O177">
        <v>-12638</v>
      </c>
      <c r="P177">
        <v>89965</v>
      </c>
      <c r="Q177">
        <v>111627</v>
      </c>
      <c r="R177">
        <v>85</v>
      </c>
      <c r="S177">
        <v>714164898</v>
      </c>
      <c r="U177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177" t="str">
        <f>IFERROR(MID(spotify_top_songs_audio_features[[#This Row],[artist_names]],SEARCH(",",spotify_top_songs_audio_features[[#This Row],[artist_names]])+2,99),"")</f>
        <v>Lana Del Rey</v>
      </c>
      <c r="W177" t="str">
        <f>spotify_top_songs_audio_features[[#This Row],[source]]</f>
        <v>Universal Republic Records</v>
      </c>
      <c r="X177" s="1">
        <f>spotify_top_songs_audio_features[[#This Row],[streams]]</f>
        <v>714164898</v>
      </c>
      <c r="Y177" t="str">
        <f>IF(Tabela2[[#This Row],[feat]]="","","Feat")</f>
        <v>Feat</v>
      </c>
      <c r="Z177" s="17" t="str">
        <f>CONCATENATE(INT(spotify_top_songs_audio_features[[#This Row],[duration_ms]]/(60*1000)),":",MOD(INT(spotify_top_songs_audio_features[[#This Row],[duration_ms]]/1000),60))</f>
        <v>1:51</v>
      </c>
      <c r="AA1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77" t="str">
        <f>spotify_top_songs_audio_features[[#This Row],[track_name]]</f>
        <v>Stargirl Interlude</v>
      </c>
    </row>
    <row r="178" spans="1:28" x14ac:dyDescent="0.25">
      <c r="A178" t="s">
        <v>9325</v>
      </c>
      <c r="B178" t="s">
        <v>7823</v>
      </c>
      <c r="C178" t="s">
        <v>7824</v>
      </c>
      <c r="D178" t="s">
        <v>7825</v>
      </c>
      <c r="E178" t="s">
        <v>70</v>
      </c>
      <c r="F178" t="s">
        <v>24</v>
      </c>
      <c r="G178" t="s">
        <v>25</v>
      </c>
      <c r="H178">
        <v>422</v>
      </c>
      <c r="I178">
        <v>264</v>
      </c>
      <c r="J178">
        <v>322</v>
      </c>
      <c r="K178" t="s">
        <v>7826</v>
      </c>
      <c r="L178">
        <v>0</v>
      </c>
      <c r="M178">
        <v>132</v>
      </c>
      <c r="N178">
        <v>331</v>
      </c>
      <c r="O178">
        <v>-7064</v>
      </c>
      <c r="P178">
        <v>11993</v>
      </c>
      <c r="Q178">
        <v>269560</v>
      </c>
      <c r="R178">
        <v>158</v>
      </c>
      <c r="S178">
        <v>711982552</v>
      </c>
      <c r="U178" t="str">
        <f>IFERROR(LEFT(spotify_top_songs_audio_features[[#This Row],[artist_names]],SEARCH(",",spotify_top_songs_audio_features[[#This Row],[artist_names]])-1),spotify_top_songs_audio_features[[#This Row],[artist_names]])</f>
        <v>John Legend</v>
      </c>
      <c r="V178" t="str">
        <f>IFERROR(MID(spotify_top_songs_audio_features[[#This Row],[artist_names]],SEARCH(",",spotify_top_songs_audio_features[[#This Row],[artist_names]])+2,99),"")</f>
        <v/>
      </c>
      <c r="W178" t="str">
        <f>spotify_top_songs_audio_features[[#This Row],[source]]</f>
        <v>G.O.O.D. Music/Columbia</v>
      </c>
      <c r="X178" s="1">
        <f>spotify_top_songs_audio_features[[#This Row],[streams]]</f>
        <v>711982552</v>
      </c>
      <c r="Y178" t="str">
        <f>IF(Tabela2[[#This Row],[feat]]="","","Feat")</f>
        <v/>
      </c>
      <c r="Z178" s="17" t="str">
        <f>CONCATENATE(INT(spotify_top_songs_audio_features[[#This Row],[duration_ms]]/(60*1000)),":",MOD(INT(spotify_top_songs_audio_features[[#This Row],[duration_ms]]/1000),60))</f>
        <v>4:29</v>
      </c>
      <c r="AA1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8" t="str">
        <f>spotify_top_songs_audio_features[[#This Row],[track_name]]</f>
        <v>All of Me</v>
      </c>
    </row>
    <row r="179" spans="1:28" x14ac:dyDescent="0.25">
      <c r="A179" t="s">
        <v>5865</v>
      </c>
      <c r="B179" t="s">
        <v>5866</v>
      </c>
      <c r="C179" t="s">
        <v>5867</v>
      </c>
      <c r="D179" t="s">
        <v>5868</v>
      </c>
      <c r="E179" t="s">
        <v>142</v>
      </c>
      <c r="F179" t="s">
        <v>24</v>
      </c>
      <c r="G179" t="s">
        <v>25</v>
      </c>
      <c r="H179">
        <v>633</v>
      </c>
      <c r="I179">
        <v>927</v>
      </c>
      <c r="J179">
        <v>839</v>
      </c>
      <c r="K179" t="s">
        <v>1164</v>
      </c>
      <c r="L179">
        <v>0</v>
      </c>
      <c r="M179">
        <v>986</v>
      </c>
      <c r="N179">
        <v>88</v>
      </c>
      <c r="O179">
        <v>-4468</v>
      </c>
      <c r="P179">
        <v>146097</v>
      </c>
      <c r="Q179">
        <v>258432</v>
      </c>
      <c r="R179">
        <v>105</v>
      </c>
      <c r="S179">
        <v>711360661</v>
      </c>
      <c r="U179" t="str">
        <f>IFERROR(LEFT(spotify_top_songs_audio_features[[#This Row],[artist_names]],SEARCH(",",spotify_top_songs_audio_features[[#This Row],[artist_names]])-1),spotify_top_songs_audio_features[[#This Row],[artist_names]])</f>
        <v>Macklemore &amp; Ryan Lewis</v>
      </c>
      <c r="V179" t="str">
        <f>IFERROR(MID(spotify_top_songs_audio_features[[#This Row],[artist_names]],SEARCH(",",spotify_top_songs_audio_features[[#This Row],[artist_names]])+2,99),"")</f>
        <v>Macklemore, Ryan Lewis, Ray Dalton</v>
      </c>
      <c r="W179" t="str">
        <f>spotify_top_songs_audio_features[[#This Row],[source]]</f>
        <v>Macklemore</v>
      </c>
      <c r="X179" s="1">
        <f>spotify_top_songs_audio_features[[#This Row],[streams]]</f>
        <v>711360661</v>
      </c>
      <c r="Y179" t="str">
        <f>IF(Tabela2[[#This Row],[feat]]="","","Feat")</f>
        <v>Feat</v>
      </c>
      <c r="Z179" s="17" t="str">
        <f>CONCATENATE(INT(spotify_top_songs_audio_features[[#This Row],[duration_ms]]/(60*1000)),":",MOD(INT(spotify_top_songs_audio_features[[#This Row],[duration_ms]]/1000),60))</f>
        <v>4:18</v>
      </c>
      <c r="AA1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79" t="str">
        <f>spotify_top_songs_audio_features[[#This Row],[track_name]]</f>
        <v>Can't Hold Us (feat. Ray Dalton)</v>
      </c>
    </row>
    <row r="180" spans="1:28" x14ac:dyDescent="0.25">
      <c r="A180" t="s">
        <v>6452</v>
      </c>
      <c r="B180" t="s">
        <v>284</v>
      </c>
      <c r="C180" t="s">
        <v>2099</v>
      </c>
      <c r="D180" t="s">
        <v>1092</v>
      </c>
      <c r="E180" t="s">
        <v>31</v>
      </c>
      <c r="F180" t="s">
        <v>24</v>
      </c>
      <c r="G180" t="s">
        <v>25</v>
      </c>
      <c r="H180">
        <v>835</v>
      </c>
      <c r="I180">
        <v>626</v>
      </c>
      <c r="J180">
        <v>125</v>
      </c>
      <c r="K180" t="s">
        <v>2368</v>
      </c>
      <c r="L180">
        <v>6.0000000000000002E-5</v>
      </c>
      <c r="M180">
        <v>396</v>
      </c>
      <c r="N180">
        <v>35</v>
      </c>
      <c r="O180">
        <v>-5833</v>
      </c>
      <c r="P180">
        <v>9103</v>
      </c>
      <c r="Q180">
        <v>217925</v>
      </c>
      <c r="R180">
        <v>52</v>
      </c>
      <c r="S180">
        <v>709056539</v>
      </c>
      <c r="U18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80" t="str">
        <f>IFERROR(MID(spotify_top_songs_audio_features[[#This Row],[artist_names]],SEARCH(",",spotify_top_songs_audio_features[[#This Row],[artist_names]])+2,99),"")</f>
        <v/>
      </c>
      <c r="W180" t="str">
        <f>spotify_top_songs_audio_features[[#This Row],[source]]</f>
        <v>Cash Money/Drake LP6</v>
      </c>
      <c r="X180" s="1">
        <f>spotify_top_songs_audio_features[[#This Row],[streams]]</f>
        <v>709056539</v>
      </c>
      <c r="Y180" t="str">
        <f>IF(Tabela2[[#This Row],[feat]]="","","Feat")</f>
        <v/>
      </c>
      <c r="Z180" s="17" t="str">
        <f>CONCATENATE(INT(spotify_top_songs_audio_features[[#This Row],[duration_ms]]/(60*1000)),":",MOD(INT(spotify_top_songs_audio_features[[#This Row],[duration_ms]]/1000),60))</f>
        <v>3:37</v>
      </c>
      <c r="AA1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0" t="str">
        <f>spotify_top_songs_audio_features[[#This Row],[track_name]]</f>
        <v>In My Feelings</v>
      </c>
    </row>
    <row r="181" spans="1:28" x14ac:dyDescent="0.25">
      <c r="A181" t="s">
        <v>17371</v>
      </c>
      <c r="B181" t="s">
        <v>1312</v>
      </c>
      <c r="C181" t="s">
        <v>14336</v>
      </c>
      <c r="D181" t="s">
        <v>1314</v>
      </c>
      <c r="E181" t="s">
        <v>97</v>
      </c>
      <c r="F181" t="s">
        <v>24</v>
      </c>
      <c r="G181" t="s">
        <v>25</v>
      </c>
      <c r="H181">
        <v>585</v>
      </c>
      <c r="I181">
        <v>436</v>
      </c>
      <c r="J181">
        <v>601</v>
      </c>
      <c r="K181" t="s">
        <v>2750</v>
      </c>
      <c r="L181">
        <v>1.31E-3</v>
      </c>
      <c r="M181">
        <v>105</v>
      </c>
      <c r="N181">
        <v>132</v>
      </c>
      <c r="O181">
        <v>-8761</v>
      </c>
      <c r="P181">
        <v>143874</v>
      </c>
      <c r="Q181">
        <v>242014</v>
      </c>
      <c r="R181">
        <v>19</v>
      </c>
      <c r="S181">
        <v>707249499</v>
      </c>
      <c r="U181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181" t="str">
        <f>IFERROR(MID(spotify_top_songs_audio_features[[#This Row],[artist_names]],SEARCH(",",spotify_top_songs_audio_features[[#This Row],[artist_names]])+2,99),"")</f>
        <v/>
      </c>
      <c r="W181" t="str">
        <f>spotify_top_songs_audio_features[[#This Row],[source]]</f>
        <v>Olivia Rodrigo PS</v>
      </c>
      <c r="X181" s="1">
        <f>spotify_top_songs_audio_features[[#This Row],[streams]]</f>
        <v>707249499</v>
      </c>
      <c r="Y181" t="str">
        <f>IF(Tabela2[[#This Row],[feat]]="","","Feat")</f>
        <v/>
      </c>
      <c r="Z181" s="17" t="str">
        <f>CONCATENATE(INT(spotify_top_songs_audio_features[[#This Row],[duration_ms]]/(60*1000)),":",MOD(INT(spotify_top_songs_audio_features[[#This Row],[duration_ms]]/1000),60))</f>
        <v>4:2</v>
      </c>
      <c r="AA1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81" t="str">
        <f>spotify_top_songs_audio_features[[#This Row],[track_name]]</f>
        <v>drivers license</v>
      </c>
    </row>
    <row r="182" spans="1:28" x14ac:dyDescent="0.25">
      <c r="A182" t="s">
        <v>16282</v>
      </c>
      <c r="B182" t="s">
        <v>1520</v>
      </c>
      <c r="C182" t="s">
        <v>1521</v>
      </c>
      <c r="D182" t="s">
        <v>282</v>
      </c>
      <c r="E182" t="s">
        <v>113</v>
      </c>
      <c r="F182" t="s">
        <v>24</v>
      </c>
      <c r="G182" t="s">
        <v>25</v>
      </c>
      <c r="H182">
        <v>565</v>
      </c>
      <c r="I182">
        <v>636</v>
      </c>
      <c r="J182">
        <v>638</v>
      </c>
      <c r="K182" t="s">
        <v>1522</v>
      </c>
      <c r="L182">
        <v>9.8999999999999994E-5</v>
      </c>
      <c r="M182">
        <v>447</v>
      </c>
      <c r="N182">
        <v>525</v>
      </c>
      <c r="O182">
        <v>-8198</v>
      </c>
      <c r="P182">
        <v>17001</v>
      </c>
      <c r="Q182">
        <v>179551</v>
      </c>
      <c r="R182">
        <v>58</v>
      </c>
      <c r="S182">
        <v>704792559</v>
      </c>
      <c r="U182" t="str">
        <f>IFERROR(LEFT(spotify_top_songs_audio_features[[#This Row],[artist_names]],SEARCH(",",spotify_top_songs_audio_features[[#This Row],[artist_names]])-1),spotify_top_songs_audio_features[[#This Row],[artist_names]])</f>
        <v>Rosa Linn</v>
      </c>
      <c r="V182" t="str">
        <f>IFERROR(MID(spotify_top_songs_audio_features[[#This Row],[artist_names]],SEARCH(",",spotify_top_songs_audio_features[[#This Row],[artist_names]])+2,99),"")</f>
        <v/>
      </c>
      <c r="W182" t="str">
        <f>spotify_top_songs_audio_features[[#This Row],[source]]</f>
        <v>Columbia</v>
      </c>
      <c r="X182" s="1">
        <f>spotify_top_songs_audio_features[[#This Row],[streams]]</f>
        <v>704792559</v>
      </c>
      <c r="Y182" t="str">
        <f>IF(Tabela2[[#This Row],[feat]]="","","Feat")</f>
        <v/>
      </c>
      <c r="Z182" s="17" t="str">
        <f>CONCATENATE(INT(spotify_top_songs_audio_features[[#This Row],[duration_ms]]/(60*1000)),":",MOD(INT(spotify_top_songs_audio_features[[#This Row],[duration_ms]]/1000),60))</f>
        <v>2:59</v>
      </c>
      <c r="AA1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2" t="str">
        <f>spotify_top_songs_audio_features[[#This Row],[track_name]]</f>
        <v>SNAP</v>
      </c>
    </row>
    <row r="183" spans="1:28" x14ac:dyDescent="0.25">
      <c r="A183" t="s">
        <v>16954</v>
      </c>
      <c r="B183" t="s">
        <v>267</v>
      </c>
      <c r="C183" t="s">
        <v>12899</v>
      </c>
      <c r="D183" t="s">
        <v>269</v>
      </c>
      <c r="E183" t="s">
        <v>177</v>
      </c>
      <c r="F183" t="s">
        <v>24</v>
      </c>
      <c r="G183" t="s">
        <v>25</v>
      </c>
      <c r="H183">
        <v>492</v>
      </c>
      <c r="I183">
        <v>675</v>
      </c>
      <c r="J183">
        <v>389</v>
      </c>
      <c r="K183" t="s">
        <v>1928</v>
      </c>
      <c r="L183">
        <v>0</v>
      </c>
      <c r="M183">
        <v>142</v>
      </c>
      <c r="N183">
        <v>478</v>
      </c>
      <c r="O183">
        <v>-5456</v>
      </c>
      <c r="P183">
        <v>203759</v>
      </c>
      <c r="Q183">
        <v>163855</v>
      </c>
      <c r="R183">
        <v>56</v>
      </c>
      <c r="S183">
        <v>703557767</v>
      </c>
      <c r="U183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183" t="str">
        <f>IFERROR(MID(spotify_top_songs_audio_features[[#This Row],[artist_names]],SEARCH(",",spotify_top_songs_audio_features[[#This Row],[artist_names]])+2,99),"")</f>
        <v/>
      </c>
      <c r="W183" t="str">
        <f>spotify_top_songs_audio_features[[#This Row],[source]]</f>
        <v>Big Loud Records / Mercury Records / Republic Records</v>
      </c>
      <c r="X183" s="1">
        <f>spotify_top_songs_audio_features[[#This Row],[streams]]</f>
        <v>703557767</v>
      </c>
      <c r="Y183" t="str">
        <f>IF(Tabela2[[#This Row],[feat]]="","","Feat")</f>
        <v/>
      </c>
      <c r="Z183" s="17" t="str">
        <f>CONCATENATE(INT(spotify_top_songs_audio_features[[#This Row],[duration_ms]]/(60*1000)),":",MOD(INT(spotify_top_songs_audio_features[[#This Row],[duration_ms]]/1000),60))</f>
        <v>2:43</v>
      </c>
      <c r="AA1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83" t="str">
        <f>spotify_top_songs_audio_features[[#This Row],[track_name]]</f>
        <v>Last Night</v>
      </c>
    </row>
    <row r="184" spans="1:28" x14ac:dyDescent="0.25">
      <c r="A184" t="s">
        <v>11888</v>
      </c>
      <c r="B184" t="s">
        <v>2616</v>
      </c>
      <c r="C184" t="s">
        <v>11823</v>
      </c>
      <c r="D184" t="s">
        <v>929</v>
      </c>
      <c r="E184" t="s">
        <v>113</v>
      </c>
      <c r="F184" t="s">
        <v>24</v>
      </c>
      <c r="G184" t="s">
        <v>25</v>
      </c>
      <c r="H184">
        <v>704</v>
      </c>
      <c r="I184">
        <v>797</v>
      </c>
      <c r="J184">
        <v>475</v>
      </c>
      <c r="K184" t="s">
        <v>11889</v>
      </c>
      <c r="L184">
        <v>745</v>
      </c>
      <c r="M184">
        <v>546</v>
      </c>
      <c r="N184">
        <v>825</v>
      </c>
      <c r="O184">
        <v>-5927</v>
      </c>
      <c r="P184">
        <v>139994</v>
      </c>
      <c r="Q184">
        <v>148486</v>
      </c>
      <c r="R184">
        <v>36</v>
      </c>
      <c r="S184">
        <v>700984144</v>
      </c>
      <c r="U184" t="str">
        <f>IFERROR(LEFT(spotify_top_songs_audio_features[[#This Row],[artist_names]],SEARCH(",",spotify_top_songs_audio_features[[#This Row],[artist_names]])-1),spotify_top_songs_audio_features[[#This Row],[artist_names]])</f>
        <v>OneRepublic</v>
      </c>
      <c r="V184" t="str">
        <f>IFERROR(MID(spotify_top_songs_audio_features[[#This Row],[artist_names]],SEARCH(",",spotify_top_songs_audio_features[[#This Row],[artist_names]])+2,99),"")</f>
        <v/>
      </c>
      <c r="W184" t="str">
        <f>spotify_top_songs_audio_features[[#This Row],[source]]</f>
        <v>Interscope Records</v>
      </c>
      <c r="X184" s="1">
        <f>spotify_top_songs_audio_features[[#This Row],[streams]]</f>
        <v>700984144</v>
      </c>
      <c r="Y184" t="str">
        <f>IF(Tabela2[[#This Row],[feat]]="","","Feat")</f>
        <v/>
      </c>
      <c r="Z184" s="17" t="str">
        <f>CONCATENATE(INT(spotify_top_songs_audio_features[[#This Row],[duration_ms]]/(60*1000)),":",MOD(INT(spotify_top_songs_audio_features[[#This Row],[duration_ms]]/1000),60))</f>
        <v>2:28</v>
      </c>
      <c r="AA1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4" t="str">
        <f>spotify_top_songs_audio_features[[#This Row],[track_name]]</f>
        <v>I Ain't Worried</v>
      </c>
    </row>
    <row r="185" spans="1:28" x14ac:dyDescent="0.25">
      <c r="A185" t="s">
        <v>741</v>
      </c>
      <c r="B185" t="s">
        <v>742</v>
      </c>
      <c r="C185" t="s">
        <v>743</v>
      </c>
      <c r="D185" t="s">
        <v>520</v>
      </c>
      <c r="E185" t="s">
        <v>113</v>
      </c>
      <c r="F185" t="s">
        <v>24</v>
      </c>
      <c r="G185" t="s">
        <v>25</v>
      </c>
      <c r="H185">
        <v>601</v>
      </c>
      <c r="I185">
        <v>271</v>
      </c>
      <c r="J185">
        <v>403</v>
      </c>
      <c r="K185" t="s">
        <v>699</v>
      </c>
      <c r="L185">
        <v>0</v>
      </c>
      <c r="M185">
        <v>144</v>
      </c>
      <c r="N185">
        <v>411</v>
      </c>
      <c r="O185">
        <v>-8688</v>
      </c>
      <c r="P185">
        <v>145494</v>
      </c>
      <c r="Q185">
        <v>213827</v>
      </c>
      <c r="R185">
        <v>80</v>
      </c>
      <c r="S185">
        <v>700458491</v>
      </c>
      <c r="U185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185" t="str">
        <f>IFERROR(MID(spotify_top_songs_audio_features[[#This Row],[artist_names]],SEARCH(",",spotify_top_songs_audio_features[[#This Row],[artist_names]])+2,99),"")</f>
        <v/>
      </c>
      <c r="W185" t="str">
        <f>spotify_top_songs_audio_features[[#This Row],[source]]</f>
        <v>Atlantic Records</v>
      </c>
      <c r="X185" s="1">
        <f>spotify_top_songs_audio_features[[#This Row],[streams]]</f>
        <v>700458491</v>
      </c>
      <c r="Y185" t="str">
        <f>IF(Tabela2[[#This Row],[feat]]="","","Feat")</f>
        <v/>
      </c>
      <c r="Z185" s="17" t="str">
        <f>CONCATENATE(INT(spotify_top_songs_audio_features[[#This Row],[duration_ms]]/(60*1000)),":",MOD(INT(spotify_top_songs_audio_features[[#This Row],[duration_ms]]/1000),60))</f>
        <v>3:33</v>
      </c>
      <c r="AA1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5" t="str">
        <f>spotify_top_songs_audio_features[[#This Row],[track_name]]</f>
        <v>When I Was Your Man</v>
      </c>
    </row>
    <row r="186" spans="1:28" x14ac:dyDescent="0.25">
      <c r="A186" t="s">
        <v>15249</v>
      </c>
      <c r="B186" t="s">
        <v>10323</v>
      </c>
      <c r="C186" t="s">
        <v>10324</v>
      </c>
      <c r="D186" t="s">
        <v>151</v>
      </c>
      <c r="E186" t="s">
        <v>70</v>
      </c>
      <c r="F186" t="s">
        <v>24</v>
      </c>
      <c r="G186" t="s">
        <v>25</v>
      </c>
      <c r="H186">
        <v>741</v>
      </c>
      <c r="I186">
        <v>52</v>
      </c>
      <c r="J186">
        <v>656</v>
      </c>
      <c r="K186" t="s">
        <v>9913</v>
      </c>
      <c r="L186">
        <v>1.9699999999999999E-4</v>
      </c>
      <c r="M186">
        <v>222</v>
      </c>
      <c r="N186">
        <v>347</v>
      </c>
      <c r="O186">
        <v>-7513</v>
      </c>
      <c r="P186">
        <v>102998</v>
      </c>
      <c r="Q186">
        <v>171030</v>
      </c>
      <c r="R186">
        <v>75</v>
      </c>
      <c r="S186">
        <v>697480458</v>
      </c>
      <c r="U186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186" t="str">
        <f>IFERROR(MID(spotify_top_songs_audio_features[[#This Row],[artist_names]],SEARCH(",",spotify_top_songs_audio_features[[#This Row],[artist_names]])+2,99),"")</f>
        <v>Normani</v>
      </c>
      <c r="W186" t="str">
        <f>spotify_top_songs_audio_features[[#This Row],[source]]</f>
        <v>Capitol</v>
      </c>
      <c r="X186" s="1">
        <f>spotify_top_songs_audio_features[[#This Row],[streams]]</f>
        <v>697480458</v>
      </c>
      <c r="Y186" t="str">
        <f>IF(Tabela2[[#This Row],[feat]]="","","Feat")</f>
        <v>Feat</v>
      </c>
      <c r="Z186" s="17" t="str">
        <f>CONCATENATE(INT(spotify_top_songs_audio_features[[#This Row],[duration_ms]]/(60*1000)),":",MOD(INT(spotify_top_songs_audio_features[[#This Row],[duration_ms]]/1000),60))</f>
        <v>2:51</v>
      </c>
      <c r="AA1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6" t="str">
        <f>spotify_top_songs_audio_features[[#This Row],[track_name]]</f>
        <v>Dancing With A Stranger (with Normani)</v>
      </c>
    </row>
    <row r="187" spans="1:28" x14ac:dyDescent="0.25">
      <c r="A187" t="s">
        <v>16204</v>
      </c>
      <c r="B187" t="s">
        <v>307</v>
      </c>
      <c r="C187" t="s">
        <v>16205</v>
      </c>
      <c r="D187" t="s">
        <v>309</v>
      </c>
      <c r="E187" t="s">
        <v>113</v>
      </c>
      <c r="F187" t="s">
        <v>24</v>
      </c>
      <c r="G187" t="s">
        <v>25</v>
      </c>
      <c r="H187">
        <v>444</v>
      </c>
      <c r="I187">
        <v>911</v>
      </c>
      <c r="J187">
        <v>307</v>
      </c>
      <c r="K187" t="s">
        <v>16206</v>
      </c>
      <c r="L187">
        <v>1.05E-4</v>
      </c>
      <c r="M187">
        <v>98</v>
      </c>
      <c r="N187">
        <v>142</v>
      </c>
      <c r="O187">
        <v>-17665</v>
      </c>
      <c r="P187">
        <v>78403</v>
      </c>
      <c r="Q187">
        <v>222370</v>
      </c>
      <c r="R187">
        <v>35</v>
      </c>
      <c r="S187">
        <v>692575781</v>
      </c>
      <c r="U18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87" t="str">
        <f>IFERROR(MID(spotify_top_songs_audio_features[[#This Row],[artist_names]],SEARCH(",",spotify_top_songs_audio_features[[#This Row],[artist_names]])+2,99),"")</f>
        <v/>
      </c>
      <c r="W187" t="str">
        <f>spotify_top_songs_audio_features[[#This Row],[source]]</f>
        <v>Darkroom/Interscope Records</v>
      </c>
      <c r="X187" s="1">
        <f>spotify_top_songs_audio_features[[#This Row],[streams]]</f>
        <v>692575781</v>
      </c>
      <c r="Y187" t="str">
        <f>IF(Tabela2[[#This Row],[feat]]="","","Feat")</f>
        <v/>
      </c>
      <c r="Z187" s="17" t="str">
        <f>CONCATENATE(INT(spotify_top_songs_audio_features[[#This Row],[duration_ms]]/(60*1000)),":",MOD(INT(spotify_top_songs_audio_features[[#This Row],[duration_ms]]/1000),60))</f>
        <v>3:42</v>
      </c>
      <c r="AA1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7" t="str">
        <f>spotify_top_songs_audio_features[[#This Row],[track_name]]</f>
        <v>What Was I Made For? [From The Motion Picture "Barbie"]</v>
      </c>
    </row>
    <row r="188" spans="1:28" x14ac:dyDescent="0.25">
      <c r="A188" t="s">
        <v>17159</v>
      </c>
      <c r="B188" t="s">
        <v>749</v>
      </c>
      <c r="C188" t="s">
        <v>8889</v>
      </c>
      <c r="D188" t="s">
        <v>857</v>
      </c>
      <c r="E188" t="s">
        <v>31</v>
      </c>
      <c r="F188" t="s">
        <v>24</v>
      </c>
      <c r="G188" t="s">
        <v>25</v>
      </c>
      <c r="H188">
        <v>87</v>
      </c>
      <c r="I188">
        <v>516</v>
      </c>
      <c r="J188">
        <v>541</v>
      </c>
      <c r="K188" t="s">
        <v>1102</v>
      </c>
      <c r="L188">
        <v>823</v>
      </c>
      <c r="M188">
        <v>11</v>
      </c>
      <c r="N188">
        <v>53</v>
      </c>
      <c r="O188">
        <v>-8006</v>
      </c>
      <c r="P188">
        <v>111005</v>
      </c>
      <c r="Q188">
        <v>210200</v>
      </c>
      <c r="R188">
        <v>44</v>
      </c>
      <c r="S188">
        <v>691040730</v>
      </c>
      <c r="U188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88" t="str">
        <f>IFERROR(MID(spotify_top_songs_audio_features[[#This Row],[artist_names]],SEARCH(",",spotify_top_songs_audio_features[[#This Row],[artist_names]])+2,99),"")</f>
        <v/>
      </c>
      <c r="W188" t="str">
        <f>spotify_top_songs_audio_features[[#This Row],[source]]</f>
        <v>Universal Music Latino</v>
      </c>
      <c r="X188" s="1">
        <f>spotify_top_songs_audio_features[[#This Row],[streams]]</f>
        <v>691040730</v>
      </c>
      <c r="Y188" t="str">
        <f>IF(Tabela2[[#This Row],[feat]]="","","Feat")</f>
        <v/>
      </c>
      <c r="Z188" s="17" t="str">
        <f>CONCATENATE(INT(spotify_top_songs_audio_features[[#This Row],[duration_ms]]/(60*1000)),":",MOD(INT(spotify_top_songs_audio_features[[#This Row],[duration_ms]]/1000),60))</f>
        <v>3:30</v>
      </c>
      <c r="AA1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8" t="str">
        <f>spotify_top_songs_audio_features[[#This Row],[track_name]]</f>
        <v>PROVENZA</v>
      </c>
    </row>
    <row r="189" spans="1:28" x14ac:dyDescent="0.25">
      <c r="A189" t="s">
        <v>3247</v>
      </c>
      <c r="B189" t="s">
        <v>3248</v>
      </c>
      <c r="C189" t="s">
        <v>3249</v>
      </c>
      <c r="D189" t="s">
        <v>141</v>
      </c>
      <c r="E189" t="s">
        <v>177</v>
      </c>
      <c r="F189" t="s">
        <v>32</v>
      </c>
      <c r="G189" t="s">
        <v>25</v>
      </c>
      <c r="H189">
        <v>817</v>
      </c>
      <c r="I189">
        <v>539</v>
      </c>
      <c r="J189">
        <v>621</v>
      </c>
      <c r="K189" t="s">
        <v>3250</v>
      </c>
      <c r="L189">
        <v>496</v>
      </c>
      <c r="M189">
        <v>99</v>
      </c>
      <c r="N189">
        <v>158</v>
      </c>
      <c r="O189">
        <v>-6349</v>
      </c>
      <c r="P189">
        <v>97062</v>
      </c>
      <c r="Q189">
        <v>210368</v>
      </c>
      <c r="R189">
        <v>51</v>
      </c>
      <c r="S189">
        <v>688289134</v>
      </c>
      <c r="U189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89" t="str">
        <f>IFERROR(MID(spotify_top_songs_audio_features[[#This Row],[artist_names]],SEARCH(",",spotify_top_songs_audio_features[[#This Row],[artist_names]])+2,99),"")</f>
        <v>Drake</v>
      </c>
      <c r="W189" t="str">
        <f>spotify_top_songs_audio_features[[#This Row],[source]]</f>
        <v>Rimas Entertainment LLC</v>
      </c>
      <c r="X189" s="1">
        <f>spotify_top_songs_audio_features[[#This Row],[streams]]</f>
        <v>688289134</v>
      </c>
      <c r="Y189" t="str">
        <f>IF(Tabela2[[#This Row],[feat]]="","","Feat")</f>
        <v>Feat</v>
      </c>
      <c r="Z189" s="17" t="str">
        <f>CONCATENATE(INT(spotify_top_songs_audio_features[[#This Row],[duration_ms]]/(60*1000)),":",MOD(INT(spotify_top_songs_audio_features[[#This Row],[duration_ms]]/1000),60))</f>
        <v>3:30</v>
      </c>
      <c r="AA1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89" t="str">
        <f>spotify_top_songs_audio_features[[#This Row],[track_name]]</f>
        <v>MIA</v>
      </c>
    </row>
    <row r="190" spans="1:28" x14ac:dyDescent="0.25">
      <c r="A190" t="s">
        <v>13971</v>
      </c>
      <c r="B190" t="s">
        <v>13972</v>
      </c>
      <c r="C190" t="s">
        <v>13973</v>
      </c>
      <c r="D190" t="s">
        <v>53</v>
      </c>
      <c r="E190" t="s">
        <v>86</v>
      </c>
      <c r="F190" t="s">
        <v>32</v>
      </c>
      <c r="G190" t="s">
        <v>25</v>
      </c>
      <c r="H190">
        <v>826</v>
      </c>
      <c r="I190">
        <v>773</v>
      </c>
      <c r="J190">
        <v>524</v>
      </c>
      <c r="K190" t="s">
        <v>1745</v>
      </c>
      <c r="L190">
        <v>0</v>
      </c>
      <c r="M190">
        <v>143</v>
      </c>
      <c r="N190">
        <v>761</v>
      </c>
      <c r="O190">
        <v>-4218</v>
      </c>
      <c r="P190">
        <v>126899</v>
      </c>
      <c r="Q190">
        <v>238200</v>
      </c>
      <c r="R190">
        <v>61</v>
      </c>
      <c r="S190">
        <v>687647813</v>
      </c>
      <c r="U190" t="str">
        <f>IFERROR(LEFT(spotify_top_songs_audio_features[[#This Row],[artist_names]],SEARCH(",",spotify_top_songs_audio_features[[#This Row],[artist_names]])-1),spotify_top_songs_audio_features[[#This Row],[artist_names]])</f>
        <v>Pedro Capó</v>
      </c>
      <c r="V190" t="str">
        <f>IFERROR(MID(spotify_top_songs_audio_features[[#This Row],[artist_names]],SEARCH(",",spotify_top_songs_audio_features[[#This Row],[artist_names]])+2,99),"")</f>
        <v>Farruko</v>
      </c>
      <c r="W190" t="str">
        <f>spotify_top_songs_audio_features[[#This Row],[source]]</f>
        <v>Sony Music Latin</v>
      </c>
      <c r="X190" s="1">
        <f>spotify_top_songs_audio_features[[#This Row],[streams]]</f>
        <v>687647813</v>
      </c>
      <c r="Y190" t="str">
        <f>IF(Tabela2[[#This Row],[feat]]="","","Feat")</f>
        <v>Feat</v>
      </c>
      <c r="Z190" s="17" t="str">
        <f>CONCATENATE(INT(spotify_top_songs_audio_features[[#This Row],[duration_ms]]/(60*1000)),":",MOD(INT(spotify_top_songs_audio_features[[#This Row],[duration_ms]]/1000),60))</f>
        <v>3:58</v>
      </c>
      <c r="AA1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90" t="str">
        <f>spotify_top_songs_audio_features[[#This Row],[track_name]]</f>
        <v>Calma - Remix</v>
      </c>
    </row>
    <row r="191" spans="1:28" x14ac:dyDescent="0.25">
      <c r="A191" t="s">
        <v>16958</v>
      </c>
      <c r="B191" t="s">
        <v>16959</v>
      </c>
      <c r="C191" t="s">
        <v>16960</v>
      </c>
      <c r="D191" t="s">
        <v>282</v>
      </c>
      <c r="E191" t="s">
        <v>177</v>
      </c>
      <c r="F191" t="s">
        <v>24</v>
      </c>
      <c r="G191" t="s">
        <v>25</v>
      </c>
      <c r="H191">
        <v>558</v>
      </c>
      <c r="I191">
        <v>559</v>
      </c>
      <c r="J191">
        <v>959</v>
      </c>
      <c r="K191" t="s">
        <v>2220</v>
      </c>
      <c r="L191">
        <v>7.4899999999999999E-4</v>
      </c>
      <c r="M191">
        <v>109</v>
      </c>
      <c r="N191">
        <v>62</v>
      </c>
      <c r="O191">
        <v>-9222</v>
      </c>
      <c r="P191">
        <v>78558</v>
      </c>
      <c r="Q191">
        <v>180387</v>
      </c>
      <c r="R191">
        <v>55</v>
      </c>
      <c r="S191">
        <v>687337926</v>
      </c>
      <c r="U191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191" t="str">
        <f>IFERROR(MID(spotify_top_songs_audio_features[[#This Row],[artist_names]],SEARCH(",",spotify_top_songs_audio_features[[#This Row],[artist_names]])+2,99),"")</f>
        <v>The Creator, Kali Uchis</v>
      </c>
      <c r="W191" t="str">
        <f>spotify_top_songs_audio_features[[#This Row],[source]]</f>
        <v>Columbia</v>
      </c>
      <c r="X191" s="1">
        <f>spotify_top_songs_audio_features[[#This Row],[streams]]</f>
        <v>687337926</v>
      </c>
      <c r="Y191" t="str">
        <f>IF(Tabela2[[#This Row],[feat]]="","","Feat")</f>
        <v>Feat</v>
      </c>
      <c r="Z191" s="17" t="str">
        <f>CONCATENATE(INT(spotify_top_songs_audio_features[[#This Row],[duration_ms]]/(60*1000)),":",MOD(INT(spotify_top_songs_audio_features[[#This Row],[duration_ms]]/1000),60))</f>
        <v>3:0</v>
      </c>
      <c r="AA1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91" t="str">
        <f>spotify_top_songs_audio_features[[#This Row],[track_name]]</f>
        <v>See You Again (feat. Kali Uchis)</v>
      </c>
    </row>
    <row r="192" spans="1:28" x14ac:dyDescent="0.25">
      <c r="A192" t="s">
        <v>8738</v>
      </c>
      <c r="B192" t="s">
        <v>817</v>
      </c>
      <c r="C192" t="s">
        <v>8739</v>
      </c>
      <c r="D192" t="s">
        <v>819</v>
      </c>
      <c r="E192" t="s">
        <v>86</v>
      </c>
      <c r="F192" t="s">
        <v>32</v>
      </c>
      <c r="G192" t="s">
        <v>25</v>
      </c>
      <c r="H192">
        <v>787</v>
      </c>
      <c r="I192">
        <v>673</v>
      </c>
      <c r="J192">
        <v>159</v>
      </c>
      <c r="K192" t="s">
        <v>3212</v>
      </c>
      <c r="L192">
        <v>3.3500000000000001E-4</v>
      </c>
      <c r="M192">
        <v>904</v>
      </c>
      <c r="N192">
        <v>779</v>
      </c>
      <c r="O192">
        <v>-4583</v>
      </c>
      <c r="P192">
        <v>110962</v>
      </c>
      <c r="Q192">
        <v>237893</v>
      </c>
      <c r="R192">
        <v>60</v>
      </c>
      <c r="S192">
        <v>682073103</v>
      </c>
      <c r="U192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192" t="str">
        <f>IFERROR(MID(spotify_top_songs_audio_features[[#This Row],[artist_names]],SEARCH(",",spotify_top_songs_audio_features[[#This Row],[artist_names]])+2,99),"")</f>
        <v/>
      </c>
      <c r="W192" t="str">
        <f>spotify_top_songs_audio_features[[#This Row],[source]]</f>
        <v>Kemosabe Records/RCA Records</v>
      </c>
      <c r="X192" s="1">
        <f>spotify_top_songs_audio_features[[#This Row],[streams]]</f>
        <v>682073103</v>
      </c>
      <c r="Y192" t="str">
        <f>IF(Tabela2[[#This Row],[feat]]="","","Feat")</f>
        <v/>
      </c>
      <c r="Z192" s="17" t="str">
        <f>CONCATENATE(INT(spotify_top_songs_audio_features[[#This Row],[duration_ms]]/(60*1000)),":",MOD(INT(spotify_top_songs_audio_features[[#This Row],[duration_ms]]/1000),60))</f>
        <v>3:57</v>
      </c>
      <c r="AA1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92" t="str">
        <f>spotify_top_songs_audio_features[[#This Row],[track_name]]</f>
        <v>Say So</v>
      </c>
    </row>
    <row r="193" spans="1:28" x14ac:dyDescent="0.25">
      <c r="A193" t="s">
        <v>17691</v>
      </c>
      <c r="B193" t="s">
        <v>3242</v>
      </c>
      <c r="C193" t="s">
        <v>17692</v>
      </c>
      <c r="D193" t="s">
        <v>3243</v>
      </c>
      <c r="E193" t="s">
        <v>102</v>
      </c>
      <c r="F193" t="s">
        <v>24</v>
      </c>
      <c r="G193" t="s">
        <v>25</v>
      </c>
      <c r="H193">
        <v>52</v>
      </c>
      <c r="I193">
        <v>761</v>
      </c>
      <c r="J193">
        <v>853</v>
      </c>
      <c r="K193" t="s">
        <v>226</v>
      </c>
      <c r="L193">
        <v>4.9600000000000002E-4</v>
      </c>
      <c r="M193">
        <v>17</v>
      </c>
      <c r="N193">
        <v>286</v>
      </c>
      <c r="O193">
        <v>-3093</v>
      </c>
      <c r="P193">
        <v>141971</v>
      </c>
      <c r="Q193">
        <v>180823</v>
      </c>
      <c r="R193">
        <v>71</v>
      </c>
      <c r="S193">
        <v>681892436</v>
      </c>
      <c r="U193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193" t="str">
        <f>IFERROR(MID(spotify_top_songs_audio_features[[#This Row],[artist_names]],SEARCH(",",spotify_top_songs_audio_features[[#This Row],[artist_names]])+2,99),"")</f>
        <v>Khalid</v>
      </c>
      <c r="W193" t="str">
        <f>spotify_top_songs_audio_features[[#This Row],[source]]</f>
        <v>Joytime Collective/RCA Records</v>
      </c>
      <c r="X193" s="1">
        <f>spotify_top_songs_audio_features[[#This Row],[streams]]</f>
        <v>681892436</v>
      </c>
      <c r="Y193" t="str">
        <f>IF(Tabela2[[#This Row],[feat]]="","","Feat")</f>
        <v>Feat</v>
      </c>
      <c r="Z193" s="17" t="str">
        <f>CONCATENATE(INT(spotify_top_songs_audio_features[[#This Row],[duration_ms]]/(60*1000)),":",MOD(INT(spotify_top_songs_audio_features[[#This Row],[duration_ms]]/1000),60))</f>
        <v>3:0</v>
      </c>
      <c r="AA1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93" t="str">
        <f>spotify_top_songs_audio_features[[#This Row],[track_name]]</f>
        <v>Silence</v>
      </c>
    </row>
    <row r="194" spans="1:28" x14ac:dyDescent="0.25">
      <c r="A194" t="s">
        <v>13445</v>
      </c>
      <c r="B194" t="s">
        <v>13446</v>
      </c>
      <c r="C194" t="s">
        <v>13447</v>
      </c>
      <c r="D194" t="s">
        <v>751</v>
      </c>
      <c r="E194" t="s">
        <v>23</v>
      </c>
      <c r="F194" t="s">
        <v>32</v>
      </c>
      <c r="G194" t="s">
        <v>25</v>
      </c>
      <c r="H194">
        <v>841</v>
      </c>
      <c r="I194">
        <v>738</v>
      </c>
      <c r="J194">
        <v>307</v>
      </c>
      <c r="K194" t="s">
        <v>10438</v>
      </c>
      <c r="L194">
        <v>0</v>
      </c>
      <c r="M194">
        <v>892</v>
      </c>
      <c r="N194">
        <v>484</v>
      </c>
      <c r="O194">
        <v>-7455</v>
      </c>
      <c r="P194">
        <v>169918</v>
      </c>
      <c r="Q194">
        <v>172798</v>
      </c>
      <c r="R194">
        <v>31</v>
      </c>
      <c r="S194">
        <v>679526391</v>
      </c>
      <c r="U194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94" t="str">
        <f>IFERROR(MID(spotify_top_songs_audio_features[[#This Row],[artist_names]],SEARCH(",",spotify_top_songs_audio_features[[#This Row],[artist_names]])+2,99),"")</f>
        <v>Peso Pluma</v>
      </c>
      <c r="W194" t="str">
        <f>spotify_top_songs_audio_features[[#This Row],[source]]</f>
        <v>Bichota/Interscope Records</v>
      </c>
      <c r="X194" s="1">
        <f>spotify_top_songs_audio_features[[#This Row],[streams]]</f>
        <v>679526391</v>
      </c>
      <c r="Y194" t="str">
        <f>IF(Tabela2[[#This Row],[feat]]="","","Feat")</f>
        <v>Feat</v>
      </c>
      <c r="Z194" s="17" t="str">
        <f>CONCATENATE(INT(spotify_top_songs_audio_features[[#This Row],[duration_ms]]/(60*1000)),":",MOD(INT(spotify_top_songs_audio_features[[#This Row],[duration_ms]]/1000),60))</f>
        <v>2:52</v>
      </c>
      <c r="AA1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94" t="str">
        <f>spotify_top_songs_audio_features[[#This Row],[track_name]]</f>
        <v>QLONA</v>
      </c>
    </row>
    <row r="195" spans="1:28" x14ac:dyDescent="0.25">
      <c r="A195" t="s">
        <v>99</v>
      </c>
      <c r="B195" t="s">
        <v>100</v>
      </c>
      <c r="C195" t="s">
        <v>101</v>
      </c>
      <c r="D195" t="s">
        <v>96</v>
      </c>
      <c r="E195" t="s">
        <v>102</v>
      </c>
      <c r="F195" t="s">
        <v>32</v>
      </c>
      <c r="G195" t="s">
        <v>25</v>
      </c>
      <c r="H195">
        <v>73</v>
      </c>
      <c r="I195">
        <v>729</v>
      </c>
      <c r="J195">
        <v>884</v>
      </c>
      <c r="K195" t="s">
        <v>103</v>
      </c>
      <c r="L195">
        <v>1.3899999999999999E-4</v>
      </c>
      <c r="M195">
        <v>349</v>
      </c>
      <c r="N195">
        <v>467</v>
      </c>
      <c r="O195">
        <v>-3434</v>
      </c>
      <c r="P195">
        <v>113011</v>
      </c>
      <c r="Q195">
        <v>221820</v>
      </c>
      <c r="R195">
        <v>65</v>
      </c>
      <c r="S195">
        <v>678936475</v>
      </c>
      <c r="U195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195" t="str">
        <f>IFERROR(MID(spotify_top_songs_audio_features[[#This Row],[artist_names]],SEARCH(",",spotify_top_songs_audio_features[[#This Row],[artist_names]])+2,99),"")</f>
        <v/>
      </c>
      <c r="W195" t="str">
        <f>spotify_top_songs_audio_features[[#This Row],[source]]</f>
        <v>Warner Records</v>
      </c>
      <c r="X195" s="1">
        <f>spotify_top_songs_audio_features[[#This Row],[streams]]</f>
        <v>678936475</v>
      </c>
      <c r="Y195" t="str">
        <f>IF(Tabela2[[#This Row],[feat]]="","","Feat")</f>
        <v/>
      </c>
      <c r="Z195" s="17" t="str">
        <f>CONCATENATE(INT(spotify_top_songs_audio_features[[#This Row],[duration_ms]]/(60*1000)),":",MOD(INT(spotify_top_songs_audio_features[[#This Row],[duration_ms]]/1000),60))</f>
        <v>3:41</v>
      </c>
      <c r="AA1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95" t="str">
        <f>spotify_top_songs_audio_features[[#This Row],[track_name]]</f>
        <v>Break My Heart</v>
      </c>
    </row>
    <row r="196" spans="1:28" x14ac:dyDescent="0.25">
      <c r="A196" t="s">
        <v>11946</v>
      </c>
      <c r="B196" t="s">
        <v>3739</v>
      </c>
      <c r="C196" t="s">
        <v>3316</v>
      </c>
      <c r="D196" t="s">
        <v>3914</v>
      </c>
      <c r="E196" t="s">
        <v>469</v>
      </c>
      <c r="F196" t="s">
        <v>32</v>
      </c>
      <c r="G196" t="s">
        <v>25</v>
      </c>
      <c r="H196">
        <v>774</v>
      </c>
      <c r="I196">
        <v>626</v>
      </c>
      <c r="J196">
        <v>432</v>
      </c>
      <c r="K196" t="s">
        <v>2168</v>
      </c>
      <c r="L196">
        <v>3.1199999999999999E-3</v>
      </c>
      <c r="M196">
        <v>848</v>
      </c>
      <c r="N196">
        <v>777</v>
      </c>
      <c r="O196">
        <v>-4432</v>
      </c>
      <c r="P196">
        <v>100041</v>
      </c>
      <c r="Q196">
        <v>211475</v>
      </c>
      <c r="R196">
        <v>55</v>
      </c>
      <c r="S196">
        <v>676999338</v>
      </c>
      <c r="U196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196" t="str">
        <f>IFERROR(MID(spotify_top_songs_audio_features[[#This Row],[artist_names]],SEARCH(",",spotify_top_songs_audio_features[[#This Row],[artist_names]])+2,99),"")</f>
        <v/>
      </c>
      <c r="W196" t="str">
        <f>spotify_top_songs_audio_features[[#This Row],[source]]</f>
        <v>Artist Partner</v>
      </c>
      <c r="X196" s="1">
        <f>spotify_top_songs_audio_features[[#This Row],[streams]]</f>
        <v>676999338</v>
      </c>
      <c r="Y196" t="str">
        <f>IF(Tabela2[[#This Row],[feat]]="","","Feat")</f>
        <v/>
      </c>
      <c r="Z196" s="17" t="str">
        <f>CONCATENATE(INT(spotify_top_songs_audio_features[[#This Row],[duration_ms]]/(60*1000)),":",MOD(INT(spotify_top_songs_audio_features[[#This Row],[duration_ms]]/1000),60))</f>
        <v>3:31</v>
      </c>
      <c r="AA1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96" t="str">
        <f>spotify_top_songs_audio_features[[#This Row],[track_name]]</f>
        <v>Attention</v>
      </c>
    </row>
    <row r="197" spans="1:28" x14ac:dyDescent="0.25">
      <c r="A197" t="s">
        <v>896</v>
      </c>
      <c r="B197" t="s">
        <v>897</v>
      </c>
      <c r="C197" t="s">
        <v>898</v>
      </c>
      <c r="D197" t="s">
        <v>666</v>
      </c>
      <c r="E197" t="s">
        <v>177</v>
      </c>
      <c r="F197" t="s">
        <v>24</v>
      </c>
      <c r="G197" t="s">
        <v>25</v>
      </c>
      <c r="H197">
        <v>694</v>
      </c>
      <c r="I197">
        <v>77</v>
      </c>
      <c r="J197">
        <v>149</v>
      </c>
      <c r="K197" t="s">
        <v>899</v>
      </c>
      <c r="L197">
        <v>1.1E-4</v>
      </c>
      <c r="M197">
        <v>118</v>
      </c>
      <c r="N197">
        <v>163</v>
      </c>
      <c r="O197">
        <v>-5335</v>
      </c>
      <c r="P197">
        <v>125905</v>
      </c>
      <c r="Q197">
        <v>184560</v>
      </c>
      <c r="R197">
        <v>66</v>
      </c>
      <c r="S197">
        <v>676704919</v>
      </c>
      <c r="U197" t="str">
        <f>IFERROR(LEFT(spotify_top_songs_audio_features[[#This Row],[artist_names]],SEARCH(",",spotify_top_songs_audio_features[[#This Row],[artist_names]])-1),spotify_top_songs_audio_features[[#This Row],[artist_names]])</f>
        <v>Dynoro</v>
      </c>
      <c r="V197" t="str">
        <f>IFERROR(MID(spotify_top_songs_audio_features[[#This Row],[artist_names]],SEARCH(",",spotify_top_songs_audio_features[[#This Row],[artist_names]])+2,99),"")</f>
        <v>Gigi D'Agostino</v>
      </c>
      <c r="W197" t="str">
        <f>spotify_top_songs_audio_features[[#This Row],[source]]</f>
        <v>Columbia/B1 Recordings</v>
      </c>
      <c r="X197" s="1">
        <f>spotify_top_songs_audio_features[[#This Row],[streams]]</f>
        <v>676704919</v>
      </c>
      <c r="Y197" t="str">
        <f>IF(Tabela2[[#This Row],[feat]]="","","Feat")</f>
        <v>Feat</v>
      </c>
      <c r="Z197" s="17" t="str">
        <f>CONCATENATE(INT(spotify_top_songs_audio_features[[#This Row],[duration_ms]]/(60*1000)),":",MOD(INT(spotify_top_songs_audio_features[[#This Row],[duration_ms]]/1000),60))</f>
        <v>3:4</v>
      </c>
      <c r="AA1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97" t="str">
        <f>spotify_top_songs_audio_features[[#This Row],[track_name]]</f>
        <v>In My Mind</v>
      </c>
    </row>
    <row r="198" spans="1:28" x14ac:dyDescent="0.25">
      <c r="A198" t="s">
        <v>1484</v>
      </c>
      <c r="B198" t="s">
        <v>1485</v>
      </c>
      <c r="C198" t="s">
        <v>1486</v>
      </c>
      <c r="D198" t="s">
        <v>1487</v>
      </c>
      <c r="E198" t="s">
        <v>177</v>
      </c>
      <c r="F198" t="s">
        <v>32</v>
      </c>
      <c r="G198" t="s">
        <v>25</v>
      </c>
      <c r="H198">
        <v>823</v>
      </c>
      <c r="I198">
        <v>586</v>
      </c>
      <c r="J198">
        <v>2</v>
      </c>
      <c r="K198" t="s">
        <v>429</v>
      </c>
      <c r="L198">
        <v>0</v>
      </c>
      <c r="M198">
        <v>193</v>
      </c>
      <c r="N198">
        <v>347</v>
      </c>
      <c r="O198">
        <v>-6606</v>
      </c>
      <c r="P198">
        <v>125971</v>
      </c>
      <c r="Q198">
        <v>190476</v>
      </c>
      <c r="R198">
        <v>59</v>
      </c>
      <c r="S198">
        <v>672674643</v>
      </c>
      <c r="U198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198" t="str">
        <f>IFERROR(MID(spotify_top_songs_audio_features[[#This Row],[artist_names]],SEARCH(",",spotify_top_songs_audio_features[[#This Row],[artist_names]])+2,99),"")</f>
        <v>Lil Baby, DaBaby</v>
      </c>
      <c r="W198" t="str">
        <f>spotify_top_songs_audio_features[[#This Row],[source]]</f>
        <v>Victor Victor Worldwide</v>
      </c>
      <c r="X198" s="1">
        <f>spotify_top_songs_audio_features[[#This Row],[streams]]</f>
        <v>672674643</v>
      </c>
      <c r="Y198" t="str">
        <f>IF(Tabela2[[#This Row],[feat]]="","","Feat")</f>
        <v>Feat</v>
      </c>
      <c r="Z198" s="17" t="str">
        <f>CONCATENATE(INT(spotify_top_songs_audio_features[[#This Row],[duration_ms]]/(60*1000)),":",MOD(INT(spotify_top_songs_audio_features[[#This Row],[duration_ms]]/1000),60))</f>
        <v>3:10</v>
      </c>
      <c r="AA1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98" t="str">
        <f>spotify_top_songs_audio_features[[#This Row],[track_name]]</f>
        <v>For The Night (feat. Lil Baby &amp; DaBaby)</v>
      </c>
    </row>
    <row r="199" spans="1:28" x14ac:dyDescent="0.25">
      <c r="A199" t="s">
        <v>10265</v>
      </c>
      <c r="B199" t="s">
        <v>10266</v>
      </c>
      <c r="C199" t="s">
        <v>10267</v>
      </c>
      <c r="D199" t="s">
        <v>10268</v>
      </c>
      <c r="E199" t="s">
        <v>43</v>
      </c>
      <c r="F199" t="s">
        <v>24</v>
      </c>
      <c r="G199" t="s">
        <v>25</v>
      </c>
      <c r="H199">
        <v>504</v>
      </c>
      <c r="I199">
        <v>308</v>
      </c>
      <c r="J199">
        <v>321</v>
      </c>
      <c r="K199" t="s">
        <v>10269</v>
      </c>
      <c r="L199">
        <v>135</v>
      </c>
      <c r="M199">
        <v>158</v>
      </c>
      <c r="N199">
        <v>121</v>
      </c>
      <c r="O199">
        <v>-14958</v>
      </c>
      <c r="P199">
        <v>11395</v>
      </c>
      <c r="Q199">
        <v>137773</v>
      </c>
      <c r="R199">
        <v>25</v>
      </c>
      <c r="S199">
        <v>671297751</v>
      </c>
      <c r="U199" t="str">
        <f>IFERROR(LEFT(spotify_top_songs_audio_features[[#This Row],[artist_names]],SEARCH(",",spotify_top_songs_audio_features[[#This Row],[artist_names]])-1),spotify_top_songs_audio_features[[#This Row],[artist_names]])</f>
        <v>Mitski</v>
      </c>
      <c r="V199" t="str">
        <f>IFERROR(MID(spotify_top_songs_audio_features[[#This Row],[artist_names]],SEARCH(",",spotify_top_songs_audio_features[[#This Row],[artist_names]])+2,99),"")</f>
        <v/>
      </c>
      <c r="W199" t="str">
        <f>spotify_top_songs_audio_features[[#This Row],[source]]</f>
        <v>Dead Oceans</v>
      </c>
      <c r="X199" s="1">
        <f>spotify_top_songs_audio_features[[#This Row],[streams]]</f>
        <v>671297751</v>
      </c>
      <c r="Y199" t="str">
        <f>IF(Tabela2[[#This Row],[feat]]="","","Feat")</f>
        <v/>
      </c>
      <c r="Z199" s="17" t="str">
        <f>CONCATENATE(INT(spotify_top_songs_audio_features[[#This Row],[duration_ms]]/(60*1000)),":",MOD(INT(spotify_top_songs_audio_features[[#This Row],[duration_ms]]/1000),60))</f>
        <v>2:17</v>
      </c>
      <c r="AA1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9" t="str">
        <f>spotify_top_songs_audio_features[[#This Row],[track_name]]</f>
        <v>My Love Mine All Mine</v>
      </c>
    </row>
    <row r="200" spans="1:28" x14ac:dyDescent="0.25">
      <c r="A200" t="s">
        <v>14738</v>
      </c>
      <c r="B200" t="s">
        <v>14739</v>
      </c>
      <c r="C200" t="s">
        <v>14740</v>
      </c>
      <c r="D200" t="s">
        <v>96</v>
      </c>
      <c r="E200" t="s">
        <v>58</v>
      </c>
      <c r="F200" t="s">
        <v>24</v>
      </c>
      <c r="G200" t="s">
        <v>25</v>
      </c>
      <c r="H200">
        <v>696</v>
      </c>
      <c r="I200">
        <v>809</v>
      </c>
      <c r="J200">
        <v>5</v>
      </c>
      <c r="K200" t="s">
        <v>2824</v>
      </c>
      <c r="L200">
        <v>128</v>
      </c>
      <c r="M200">
        <v>248</v>
      </c>
      <c r="N200">
        <v>857</v>
      </c>
      <c r="O200">
        <v>-8254</v>
      </c>
      <c r="P200">
        <v>132962</v>
      </c>
      <c r="Q200">
        <v>131013</v>
      </c>
      <c r="R200">
        <v>35</v>
      </c>
      <c r="S200">
        <v>666819252</v>
      </c>
      <c r="U200" t="str">
        <f>IFERROR(LEFT(spotify_top_songs_audio_features[[#This Row],[artist_names]],SEARCH(",",spotify_top_songs_audio_features[[#This Row],[artist_names]])-1),spotify_top_songs_audio_features[[#This Row],[artist_names]])</f>
        <v>PinkPantheress</v>
      </c>
      <c r="V200" t="str">
        <f>IFERROR(MID(spotify_top_songs_audio_features[[#This Row],[artist_names]],SEARCH(",",spotify_top_songs_audio_features[[#This Row],[artist_names]])+2,99),"")</f>
        <v>Ice Spice</v>
      </c>
      <c r="W200" t="str">
        <f>spotify_top_songs_audio_features[[#This Row],[source]]</f>
        <v>Warner Records</v>
      </c>
      <c r="X200" s="1">
        <f>spotify_top_songs_audio_features[[#This Row],[streams]]</f>
        <v>666819252</v>
      </c>
      <c r="Y200" t="str">
        <f>IF(Tabela2[[#This Row],[feat]]="","","Feat")</f>
        <v>Feat</v>
      </c>
      <c r="Z200" s="17" t="str">
        <f>CONCATENATE(INT(spotify_top_songs_audio_features[[#This Row],[duration_ms]]/(60*1000)),":",MOD(INT(spotify_top_songs_audio_features[[#This Row],[duration_ms]]/1000),60))</f>
        <v>2:11</v>
      </c>
      <c r="AA2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00" t="str">
        <f>spotify_top_songs_audio_features[[#This Row],[track_name]]</f>
        <v>Boy's a liar Pt. 2</v>
      </c>
    </row>
    <row r="201" spans="1:28" x14ac:dyDescent="0.25">
      <c r="A201" t="s">
        <v>9084</v>
      </c>
      <c r="B201" t="s">
        <v>9085</v>
      </c>
      <c r="C201" t="s">
        <v>9086</v>
      </c>
      <c r="D201" t="s">
        <v>349</v>
      </c>
      <c r="E201" t="s">
        <v>113</v>
      </c>
      <c r="F201" t="s">
        <v>24</v>
      </c>
      <c r="G201" t="s">
        <v>25</v>
      </c>
      <c r="H201">
        <v>735</v>
      </c>
      <c r="I201">
        <v>451</v>
      </c>
      <c r="J201">
        <v>585</v>
      </c>
      <c r="K201" t="s">
        <v>2018</v>
      </c>
      <c r="L201">
        <v>1.2999999999999999E-4</v>
      </c>
      <c r="M201">
        <v>325</v>
      </c>
      <c r="N201">
        <v>862</v>
      </c>
      <c r="O201">
        <v>-8374</v>
      </c>
      <c r="P201">
        <v>117973</v>
      </c>
      <c r="Q201">
        <v>245200</v>
      </c>
      <c r="R201">
        <v>67</v>
      </c>
      <c r="S201">
        <v>664141828</v>
      </c>
      <c r="U201" t="str">
        <f>IFERROR(LEFT(spotify_top_songs_audio_features[[#This Row],[artist_names]],SEARCH(",",spotify_top_songs_audio_features[[#This Row],[artist_names]])-1),spotify_top_songs_audio_features[[#This Row],[artist_names]])</f>
        <v>ZAYN</v>
      </c>
      <c r="V201" t="str">
        <f>IFERROR(MID(spotify_top_songs_audio_features[[#This Row],[artist_names]],SEARCH(",",spotify_top_songs_audio_features[[#This Row],[artist_names]])+2,99),"")</f>
        <v>Taylor Swift</v>
      </c>
      <c r="W201" t="str">
        <f>spotify_top_songs_audio_features[[#This Row],[source]]</f>
        <v>Big Machine Records, LLC</v>
      </c>
      <c r="X201" s="1">
        <f>spotify_top_songs_audio_features[[#This Row],[streams]]</f>
        <v>664141828</v>
      </c>
      <c r="Y201" t="str">
        <f>IF(Tabela2[[#This Row],[feat]]="","","Feat")</f>
        <v>Feat</v>
      </c>
      <c r="Z201" s="17" t="str">
        <f>CONCATENATE(INT(spotify_top_songs_audio_features[[#This Row],[duration_ms]]/(60*1000)),":",MOD(INT(spotify_top_songs_audio_features[[#This Row],[duration_ms]]/1000),60))</f>
        <v>4:5</v>
      </c>
      <c r="AA2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01" t="str">
        <f>spotify_top_songs_audio_features[[#This Row],[track_name]]</f>
        <v>I Don’t Wanna Live Forever (Fifty Shades Darker)</v>
      </c>
    </row>
    <row r="202" spans="1:28" x14ac:dyDescent="0.25">
      <c r="A202" t="s">
        <v>7917</v>
      </c>
      <c r="B202" t="s">
        <v>7918</v>
      </c>
      <c r="C202" t="s">
        <v>7919</v>
      </c>
      <c r="D202" t="s">
        <v>220</v>
      </c>
      <c r="E202" t="s">
        <v>86</v>
      </c>
      <c r="F202" t="s">
        <v>32</v>
      </c>
      <c r="G202" t="s">
        <v>25</v>
      </c>
      <c r="H202">
        <v>543</v>
      </c>
      <c r="I202">
        <v>677</v>
      </c>
      <c r="J202">
        <v>993</v>
      </c>
      <c r="K202" t="s">
        <v>1415</v>
      </c>
      <c r="L202">
        <v>6.2100000000000002E-4</v>
      </c>
      <c r="M202">
        <v>13</v>
      </c>
      <c r="N202">
        <v>294</v>
      </c>
      <c r="O202">
        <v>-4915</v>
      </c>
      <c r="P202">
        <v>103809</v>
      </c>
      <c r="Q202">
        <v>189440</v>
      </c>
      <c r="R202">
        <v>47</v>
      </c>
      <c r="S202">
        <v>663733710</v>
      </c>
      <c r="U202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202" t="str">
        <f>IFERROR(MID(spotify_top_songs_audio_features[[#This Row],[artist_names]],SEARCH(",",spotify_top_songs_audio_features[[#This Row],[artist_names]])+2,99),"")</f>
        <v>Willy William</v>
      </c>
      <c r="W202" t="str">
        <f>spotify_top_songs_audio_features[[#This Row],[source]]</f>
        <v>UMLE - Latino</v>
      </c>
      <c r="X202" s="1">
        <f>spotify_top_songs_audio_features[[#This Row],[streams]]</f>
        <v>663733710</v>
      </c>
      <c r="Y202" t="str">
        <f>IF(Tabela2[[#This Row],[feat]]="","","Feat")</f>
        <v>Feat</v>
      </c>
      <c r="Z202" s="17" t="str">
        <f>CONCATENATE(INT(spotify_top_songs_audio_features[[#This Row],[duration_ms]]/(60*1000)),":",MOD(INT(spotify_top_songs_audio_features[[#This Row],[duration_ms]]/1000),60))</f>
        <v>3:9</v>
      </c>
      <c r="AA2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2" t="str">
        <f>spotify_top_songs_audio_features[[#This Row],[track_name]]</f>
        <v>Mi Gente</v>
      </c>
    </row>
    <row r="203" spans="1:28" x14ac:dyDescent="0.25">
      <c r="A203" t="s">
        <v>12815</v>
      </c>
      <c r="B203" t="s">
        <v>12816</v>
      </c>
      <c r="C203" t="s">
        <v>12817</v>
      </c>
      <c r="D203" t="s">
        <v>12818</v>
      </c>
      <c r="E203" t="s">
        <v>102</v>
      </c>
      <c r="F203" t="s">
        <v>32</v>
      </c>
      <c r="G203" t="s">
        <v>152</v>
      </c>
      <c r="H203">
        <v>41</v>
      </c>
      <c r="I203">
        <v>611</v>
      </c>
      <c r="J203">
        <v>467</v>
      </c>
      <c r="K203" t="s">
        <v>543</v>
      </c>
      <c r="L203">
        <v>0</v>
      </c>
      <c r="M203">
        <v>116</v>
      </c>
      <c r="N203">
        <v>899</v>
      </c>
      <c r="O203">
        <v>-8271</v>
      </c>
      <c r="P203">
        <v>185727</v>
      </c>
      <c r="Q203">
        <v>184448</v>
      </c>
      <c r="R203">
        <v>59</v>
      </c>
      <c r="S203">
        <v>663695650</v>
      </c>
      <c r="U203" t="str">
        <f>IFERROR(LEFT(spotify_top_songs_audio_features[[#This Row],[artist_names]],SEARCH(",",spotify_top_songs_audio_features[[#This Row],[artist_names]])-1),spotify_top_songs_audio_features[[#This Row],[artist_names]])</f>
        <v>Elley Duhé</v>
      </c>
      <c r="V203" t="str">
        <f>IFERROR(MID(spotify_top_songs_audio_features[[#This Row],[artist_names]],SEARCH(",",spotify_top_songs_audio_features[[#This Row],[artist_names]])+2,99),"")</f>
        <v/>
      </c>
      <c r="W203" t="str">
        <f>spotify_top_songs_audio_features[[#This Row],[source]]</f>
        <v>Not Fit For Society/RCA Records</v>
      </c>
      <c r="X203" s="1">
        <f>spotify_top_songs_audio_features[[#This Row],[streams]]</f>
        <v>663695650</v>
      </c>
      <c r="Y203" t="str">
        <f>IF(Tabela2[[#This Row],[feat]]="","","Feat")</f>
        <v/>
      </c>
      <c r="Z203" s="17" t="str">
        <f>CONCATENATE(INT(spotify_top_songs_audio_features[[#This Row],[duration_ms]]/(60*1000)),":",MOD(INT(spotify_top_songs_audio_features[[#This Row],[duration_ms]]/1000),60))</f>
        <v>3:4</v>
      </c>
      <c r="AA2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03" t="str">
        <f>spotify_top_songs_audio_features[[#This Row],[track_name]]</f>
        <v>MIDDLE OF THE NIGHT</v>
      </c>
    </row>
    <row r="204" spans="1:28" x14ac:dyDescent="0.25">
      <c r="A204" t="s">
        <v>12366</v>
      </c>
      <c r="B204" t="s">
        <v>8452</v>
      </c>
      <c r="C204" t="s">
        <v>12367</v>
      </c>
      <c r="D204" t="s">
        <v>2682</v>
      </c>
      <c r="E204" t="s">
        <v>43</v>
      </c>
      <c r="F204" t="s">
        <v>24</v>
      </c>
      <c r="G204" t="s">
        <v>25</v>
      </c>
      <c r="H204">
        <v>806</v>
      </c>
      <c r="I204">
        <v>546</v>
      </c>
      <c r="J204">
        <v>575</v>
      </c>
      <c r="K204" t="s">
        <v>1037</v>
      </c>
      <c r="L204">
        <v>0</v>
      </c>
      <c r="M204">
        <v>102</v>
      </c>
      <c r="N204">
        <v>874</v>
      </c>
      <c r="O204">
        <v>-6637</v>
      </c>
      <c r="P204">
        <v>147986</v>
      </c>
      <c r="Q204">
        <v>212867</v>
      </c>
      <c r="R204">
        <v>54</v>
      </c>
      <c r="S204">
        <v>662695710</v>
      </c>
      <c r="U204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204" t="str">
        <f>IFERROR(MID(spotify_top_songs_audio_features[[#This Row],[artist_names]],SEARCH(",",spotify_top_songs_audio_features[[#This Row],[artist_names]])+2,99),"")</f>
        <v>Quavo</v>
      </c>
      <c r="W204" t="str">
        <f>spotify_top_songs_audio_features[[#This Row],[source]]</f>
        <v>RBMG/Def Jam</v>
      </c>
      <c r="X204" s="1">
        <f>spotify_top_songs_audio_features[[#This Row],[streams]]</f>
        <v>662695710</v>
      </c>
      <c r="Y204" t="str">
        <f>IF(Tabela2[[#This Row],[feat]]="","","Feat")</f>
        <v>Feat</v>
      </c>
      <c r="Z204" s="17" t="str">
        <f>CONCATENATE(INT(spotify_top_songs_audio_features[[#This Row],[duration_ms]]/(60*1000)),":",MOD(INT(spotify_top_songs_audio_features[[#This Row],[duration_ms]]/1000),60))</f>
        <v>3:32</v>
      </c>
      <c r="AA2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04" t="str">
        <f>spotify_top_songs_audio_features[[#This Row],[track_name]]</f>
        <v>Intentions (feat. Quavo)</v>
      </c>
    </row>
    <row r="205" spans="1:28" x14ac:dyDescent="0.25">
      <c r="A205" t="s">
        <v>8495</v>
      </c>
      <c r="B205" t="s">
        <v>5272</v>
      </c>
      <c r="C205" t="s">
        <v>8496</v>
      </c>
      <c r="D205" t="s">
        <v>48</v>
      </c>
      <c r="E205" t="s">
        <v>113</v>
      </c>
      <c r="F205" t="s">
        <v>24</v>
      </c>
      <c r="G205" t="s">
        <v>25</v>
      </c>
      <c r="H205">
        <v>65</v>
      </c>
      <c r="I205">
        <v>825</v>
      </c>
      <c r="J205">
        <v>325</v>
      </c>
      <c r="K205" t="s">
        <v>346</v>
      </c>
      <c r="L205">
        <v>2.4399999999999999E-3</v>
      </c>
      <c r="M205">
        <v>936</v>
      </c>
      <c r="N205">
        <v>593</v>
      </c>
      <c r="O205">
        <v>-4645</v>
      </c>
      <c r="P205">
        <v>118091</v>
      </c>
      <c r="Q205">
        <v>191014</v>
      </c>
      <c r="R205">
        <v>47</v>
      </c>
      <c r="S205">
        <v>661883213</v>
      </c>
      <c r="U205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05" t="str">
        <f>IFERROR(MID(spotify_top_songs_audio_features[[#This Row],[artist_names]],SEARCH(",",spotify_top_songs_audio_features[[#This Row],[artist_names]])+2,99),"")</f>
        <v>Ariana Grande</v>
      </c>
      <c r="W205" t="str">
        <f>spotify_top_songs_audio_features[[#This Row],[source]]</f>
        <v>Republic Records</v>
      </c>
      <c r="X205" s="1">
        <f>spotify_top_songs_audio_features[[#This Row],[streams]]</f>
        <v>661883213</v>
      </c>
      <c r="Y205" t="str">
        <f>IF(Tabela2[[#This Row],[feat]]="","","Feat")</f>
        <v>Feat</v>
      </c>
      <c r="Z205" s="17" t="str">
        <f>CONCATENATE(INT(spotify_top_songs_audio_features[[#This Row],[duration_ms]]/(60*1000)),":",MOD(INT(spotify_top_songs_audio_features[[#This Row],[duration_ms]]/1000),60))</f>
        <v>3:11</v>
      </c>
      <c r="AA2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05" t="str">
        <f>spotify_top_songs_audio_features[[#This Row],[track_name]]</f>
        <v>Save Your Tears (with Ariana Grande) (Remix)</v>
      </c>
    </row>
    <row r="206" spans="1:28" x14ac:dyDescent="0.25">
      <c r="A206" t="s">
        <v>10115</v>
      </c>
      <c r="B206" t="s">
        <v>888</v>
      </c>
      <c r="C206" t="s">
        <v>10116</v>
      </c>
      <c r="D206" t="s">
        <v>436</v>
      </c>
      <c r="E206" t="s">
        <v>86</v>
      </c>
      <c r="F206" t="s">
        <v>32</v>
      </c>
      <c r="G206" t="s">
        <v>25</v>
      </c>
      <c r="H206">
        <v>807</v>
      </c>
      <c r="I206">
        <v>893</v>
      </c>
      <c r="J206">
        <v>347</v>
      </c>
      <c r="K206" t="s">
        <v>5262</v>
      </c>
      <c r="L206">
        <v>2.7899999999999999E-3</v>
      </c>
      <c r="M206">
        <v>366</v>
      </c>
      <c r="N206">
        <v>537</v>
      </c>
      <c r="O206">
        <v>-3745</v>
      </c>
      <c r="P206">
        <v>126011</v>
      </c>
      <c r="Q206">
        <v>230747</v>
      </c>
      <c r="R206">
        <v>66</v>
      </c>
      <c r="S206">
        <v>661022435</v>
      </c>
      <c r="U206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06" t="str">
        <f>IFERROR(MID(spotify_top_songs_audio_features[[#This Row],[artist_names]],SEARCH(",",spotify_top_songs_audio_features[[#This Row],[artist_names]])+2,99),"")</f>
        <v/>
      </c>
      <c r="W206" t="str">
        <f>spotify_top_songs_audio_features[[#This Row],[source]]</f>
        <v>Atlantic Records UK</v>
      </c>
      <c r="X206" s="1">
        <f>spotify_top_songs_audio_features[[#This Row],[streams]]</f>
        <v>661022435</v>
      </c>
      <c r="Y206" t="str">
        <f>IF(Tabela2[[#This Row],[feat]]="","","Feat")</f>
        <v/>
      </c>
      <c r="Z206" s="17" t="str">
        <f>CONCATENATE(INT(spotify_top_songs_audio_features[[#This Row],[duration_ms]]/(60*1000)),":",MOD(INT(spotify_top_songs_audio_features[[#This Row],[duration_ms]]/1000),60))</f>
        <v>3:50</v>
      </c>
      <c r="AA2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6" t="str">
        <f>spotify_top_songs_audio_features[[#This Row],[track_name]]</f>
        <v>Bad Habits</v>
      </c>
    </row>
    <row r="207" spans="1:28" x14ac:dyDescent="0.25">
      <c r="A207" t="s">
        <v>7619</v>
      </c>
      <c r="B207" t="s">
        <v>7620</v>
      </c>
      <c r="C207" t="s">
        <v>1239</v>
      </c>
      <c r="D207" t="s">
        <v>7621</v>
      </c>
      <c r="E207" t="s">
        <v>23</v>
      </c>
      <c r="F207" t="s">
        <v>24</v>
      </c>
      <c r="G207" t="s">
        <v>25</v>
      </c>
      <c r="H207">
        <v>786</v>
      </c>
      <c r="I207">
        <v>808</v>
      </c>
      <c r="J207">
        <v>882</v>
      </c>
      <c r="K207" t="s">
        <v>1240</v>
      </c>
      <c r="L207">
        <v>289</v>
      </c>
      <c r="M207">
        <v>822</v>
      </c>
      <c r="N207">
        <v>609</v>
      </c>
      <c r="O207">
        <v>-3702</v>
      </c>
      <c r="P207">
        <v>105027</v>
      </c>
      <c r="Q207">
        <v>301714</v>
      </c>
      <c r="R207">
        <v>45</v>
      </c>
      <c r="S207">
        <v>660951538</v>
      </c>
      <c r="U207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207" t="str">
        <f>IFERROR(MID(spotify_top_songs_audio_features[[#This Row],[artist_names]],SEARCH(",",spotify_top_songs_audio_features[[#This Row],[artist_names]])+2,99),"")</f>
        <v>Daddy Yankee, KAROL G, J Balvin, Ozuna</v>
      </c>
      <c r="W207" t="str">
        <f>spotify_top_songs_audio_features[[#This Row],[source]]</f>
        <v>2019 Real Hasta La Muerte, LLC.</v>
      </c>
      <c r="X207" s="1">
        <f>spotify_top_songs_audio_features[[#This Row],[streams]]</f>
        <v>660951538</v>
      </c>
      <c r="Y207" t="str">
        <f>IF(Tabela2[[#This Row],[feat]]="","","Feat")</f>
        <v>Feat</v>
      </c>
      <c r="Z207" s="17" t="str">
        <f>CONCATENATE(INT(spotify_top_songs_audio_features[[#This Row],[duration_ms]]/(60*1000)),":",MOD(INT(spotify_top_songs_audio_features[[#This Row],[duration_ms]]/1000),60))</f>
        <v>5:1</v>
      </c>
      <c r="AA2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7" t="str">
        <f>spotify_top_songs_audio_features[[#This Row],[track_name]]</f>
        <v>China</v>
      </c>
    </row>
    <row r="208" spans="1:28" x14ac:dyDescent="0.25">
      <c r="A208" t="s">
        <v>1899</v>
      </c>
      <c r="B208" t="s">
        <v>1900</v>
      </c>
      <c r="C208" t="s">
        <v>1901</v>
      </c>
      <c r="D208" t="s">
        <v>1902</v>
      </c>
      <c r="E208" t="s">
        <v>86</v>
      </c>
      <c r="F208" t="s">
        <v>24</v>
      </c>
      <c r="G208" t="s">
        <v>25</v>
      </c>
      <c r="H208">
        <v>801</v>
      </c>
      <c r="I208">
        <v>806</v>
      </c>
      <c r="J208">
        <v>381</v>
      </c>
      <c r="K208" t="s">
        <v>1903</v>
      </c>
      <c r="L208">
        <v>669</v>
      </c>
      <c r="M208">
        <v>114</v>
      </c>
      <c r="N208">
        <v>802</v>
      </c>
      <c r="O208">
        <v>-5206</v>
      </c>
      <c r="P208">
        <v>106999</v>
      </c>
      <c r="Q208">
        <v>239318</v>
      </c>
      <c r="R208">
        <v>35</v>
      </c>
      <c r="S208">
        <v>659725369</v>
      </c>
      <c r="U208" t="str">
        <f>IFERROR(LEFT(spotify_top_songs_audio_features[[#This Row],[artist_names]],SEARCH(",",spotify_top_songs_audio_features[[#This Row],[artist_names]])-1),spotify_top_songs_audio_features[[#This Row],[artist_names]])</f>
        <v>Rema</v>
      </c>
      <c r="V208" t="str">
        <f>IFERROR(MID(spotify_top_songs_audio_features[[#This Row],[artist_names]],SEARCH(",",spotify_top_songs_audio_features[[#This Row],[artist_names]])+2,99),"")</f>
        <v>Selena Gomez</v>
      </c>
      <c r="W208" t="str">
        <f>spotify_top_songs_audio_features[[#This Row],[source]]</f>
        <v>Mavin Records / Jonzing World</v>
      </c>
      <c r="X208" s="1">
        <f>spotify_top_songs_audio_features[[#This Row],[streams]]</f>
        <v>659725369</v>
      </c>
      <c r="Y208" t="str">
        <f>IF(Tabela2[[#This Row],[feat]]="","","Feat")</f>
        <v>Feat</v>
      </c>
      <c r="Z208" s="17" t="str">
        <f>CONCATENATE(INT(spotify_top_songs_audio_features[[#This Row],[duration_ms]]/(60*1000)),":",MOD(INT(spotify_top_songs_audio_features[[#This Row],[duration_ms]]/1000),60))</f>
        <v>3:59</v>
      </c>
      <c r="AA2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8" t="str">
        <f>spotify_top_songs_audio_features[[#This Row],[track_name]]</f>
        <v>Calm Down (with Selena Gomez)</v>
      </c>
    </row>
    <row r="209" spans="1:28" x14ac:dyDescent="0.25">
      <c r="A209" t="s">
        <v>15109</v>
      </c>
      <c r="B209" t="s">
        <v>439</v>
      </c>
      <c r="C209" t="s">
        <v>8101</v>
      </c>
      <c r="D209" t="s">
        <v>48</v>
      </c>
      <c r="E209" t="s">
        <v>86</v>
      </c>
      <c r="F209" t="s">
        <v>32</v>
      </c>
      <c r="G209" t="s">
        <v>25</v>
      </c>
      <c r="H209">
        <v>833</v>
      </c>
      <c r="I209">
        <v>539</v>
      </c>
      <c r="J209">
        <v>178</v>
      </c>
      <c r="K209" t="s">
        <v>87</v>
      </c>
      <c r="L209">
        <v>2.0999999999999999E-5</v>
      </c>
      <c r="M209">
        <v>101</v>
      </c>
      <c r="N209">
        <v>385</v>
      </c>
      <c r="O209">
        <v>-7399</v>
      </c>
      <c r="P209">
        <v>99947</v>
      </c>
      <c r="Q209">
        <v>149520</v>
      </c>
      <c r="R209">
        <v>37</v>
      </c>
      <c r="S209">
        <v>658544359</v>
      </c>
      <c r="U20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09" t="str">
        <f>IFERROR(MID(spotify_top_songs_audio_features[[#This Row],[artist_names]],SEARCH(",",spotify_top_songs_audio_features[[#This Row],[artist_names]])+2,99),"")</f>
        <v/>
      </c>
      <c r="W209" t="str">
        <f>spotify_top_songs_audio_features[[#This Row],[source]]</f>
        <v>Republic Records</v>
      </c>
      <c r="X209" s="1">
        <f>spotify_top_songs_audio_features[[#This Row],[streams]]</f>
        <v>658544359</v>
      </c>
      <c r="Y209" t="str">
        <f>IF(Tabela2[[#This Row],[feat]]="","","Feat")</f>
        <v/>
      </c>
      <c r="Z209" s="17" t="str">
        <f>CONCATENATE(INT(spotify_top_songs_audio_features[[#This Row],[duration_ms]]/(60*1000)),":",MOD(INT(spotify_top_songs_audio_features[[#This Row],[duration_ms]]/1000),60))</f>
        <v>2:29</v>
      </c>
      <c r="AA2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9" t="str">
        <f>spotify_top_songs_audio_features[[#This Row],[track_name]]</f>
        <v>Wow.</v>
      </c>
    </row>
    <row r="210" spans="1:28" x14ac:dyDescent="0.25">
      <c r="A210" t="s">
        <v>9670</v>
      </c>
      <c r="B210" t="s">
        <v>9671</v>
      </c>
      <c r="C210" t="s">
        <v>9672</v>
      </c>
      <c r="D210" t="s">
        <v>2028</v>
      </c>
      <c r="E210" t="s">
        <v>113</v>
      </c>
      <c r="F210" t="s">
        <v>24</v>
      </c>
      <c r="G210" t="s">
        <v>25</v>
      </c>
      <c r="H210">
        <v>64</v>
      </c>
      <c r="I210">
        <v>533</v>
      </c>
      <c r="J210">
        <v>706</v>
      </c>
      <c r="K210" t="s">
        <v>1617</v>
      </c>
      <c r="L210">
        <v>0</v>
      </c>
      <c r="M210">
        <v>864</v>
      </c>
      <c r="N210">
        <v>515</v>
      </c>
      <c r="O210">
        <v>-6596</v>
      </c>
      <c r="P210">
        <v>99968</v>
      </c>
      <c r="Q210">
        <v>220781</v>
      </c>
      <c r="R210">
        <v>55</v>
      </c>
      <c r="S210">
        <v>657716663</v>
      </c>
      <c r="U210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210" t="str">
        <f>IFERROR(MID(spotify_top_songs_audio_features[[#This Row],[artist_names]],SEARCH(",",spotify_top_songs_audio_features[[#This Row],[artist_names]])+2,99),"")</f>
        <v>Selena Gomez</v>
      </c>
      <c r="W210" t="str">
        <f>spotify_top_songs_audio_features[[#This Row],[source]]</f>
        <v>Kygo</v>
      </c>
      <c r="X210" s="1">
        <f>spotify_top_songs_audio_features[[#This Row],[streams]]</f>
        <v>657716663</v>
      </c>
      <c r="Y210" t="str">
        <f>IF(Tabela2[[#This Row],[feat]]="","","Feat")</f>
        <v>Feat</v>
      </c>
      <c r="Z210" s="17" t="str">
        <f>CONCATENATE(INT(spotify_top_songs_audio_features[[#This Row],[duration_ms]]/(60*1000)),":",MOD(INT(spotify_top_songs_audio_features[[#This Row],[duration_ms]]/1000),60))</f>
        <v>3:40</v>
      </c>
      <c r="AA2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0" t="str">
        <f>spotify_top_songs_audio_features[[#This Row],[track_name]]</f>
        <v>It Ain't Me (with Selena Gomez)</v>
      </c>
    </row>
    <row r="211" spans="1:28" x14ac:dyDescent="0.25">
      <c r="A211" t="s">
        <v>16160</v>
      </c>
      <c r="B211" t="s">
        <v>2904</v>
      </c>
      <c r="C211" t="s">
        <v>2905</v>
      </c>
      <c r="D211" t="s">
        <v>48</v>
      </c>
      <c r="E211" t="s">
        <v>58</v>
      </c>
      <c r="F211" t="s">
        <v>24</v>
      </c>
      <c r="G211" t="s">
        <v>25</v>
      </c>
      <c r="H211">
        <v>58</v>
      </c>
      <c r="I211">
        <v>653</v>
      </c>
      <c r="J211">
        <v>745</v>
      </c>
      <c r="K211" t="s">
        <v>639</v>
      </c>
      <c r="L211">
        <v>0</v>
      </c>
      <c r="M211">
        <v>111</v>
      </c>
      <c r="N211">
        <v>175</v>
      </c>
      <c r="O211">
        <v>-3818</v>
      </c>
      <c r="P211">
        <v>150231</v>
      </c>
      <c r="Q211">
        <v>174960</v>
      </c>
      <c r="R211">
        <v>47</v>
      </c>
      <c r="S211">
        <v>654675084</v>
      </c>
      <c r="U211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11" t="str">
        <f>IFERROR(MID(spotify_top_songs_audio_features[[#This Row],[artist_names]],SEARCH(",",spotify_top_songs_audio_features[[#This Row],[artist_names]])+2,99),"")</f>
        <v>Young Thug</v>
      </c>
      <c r="W211" t="str">
        <f>spotify_top_songs_audio_features[[#This Row],[source]]</f>
        <v>Republic Records</v>
      </c>
      <c r="X211" s="1">
        <f>spotify_top_songs_audio_features[[#This Row],[streams]]</f>
        <v>654675084</v>
      </c>
      <c r="Y211" t="str">
        <f>IF(Tabela2[[#This Row],[feat]]="","","Feat")</f>
        <v>Feat</v>
      </c>
      <c r="Z211" s="17" t="str">
        <f>CONCATENATE(INT(spotify_top_songs_audio_features[[#This Row],[duration_ms]]/(60*1000)),":",MOD(INT(spotify_top_songs_audio_features[[#This Row],[duration_ms]]/1000),60))</f>
        <v>2:54</v>
      </c>
      <c r="AA2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11" t="str">
        <f>spotify_top_songs_audio_features[[#This Row],[track_name]]</f>
        <v>Goodbyes (feat. Young Thug)</v>
      </c>
    </row>
    <row r="212" spans="1:28" x14ac:dyDescent="0.25">
      <c r="A212" t="s">
        <v>12269</v>
      </c>
      <c r="B212" t="s">
        <v>3128</v>
      </c>
      <c r="C212" t="s">
        <v>12270</v>
      </c>
      <c r="D212" t="s">
        <v>501</v>
      </c>
      <c r="E212" t="s">
        <v>31</v>
      </c>
      <c r="F212" t="s">
        <v>32</v>
      </c>
      <c r="G212" t="s">
        <v>25</v>
      </c>
      <c r="H212">
        <v>847</v>
      </c>
      <c r="I212">
        <v>622</v>
      </c>
      <c r="J212">
        <v>903</v>
      </c>
      <c r="K212" t="s">
        <v>1617</v>
      </c>
      <c r="L212">
        <v>0</v>
      </c>
      <c r="M212">
        <v>285</v>
      </c>
      <c r="N212">
        <v>22</v>
      </c>
      <c r="O212">
        <v>-6747</v>
      </c>
      <c r="P212">
        <v>130001</v>
      </c>
      <c r="Q212">
        <v>125040</v>
      </c>
      <c r="R212">
        <v>39</v>
      </c>
      <c r="S212">
        <v>649281345</v>
      </c>
      <c r="U212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212" t="str">
        <f>IFERROR(MID(spotify_top_songs_audio_features[[#This Row],[artist_names]],SEARCH(",",spotify_top_songs_audio_features[[#This Row],[artist_names]])+2,99),"")</f>
        <v/>
      </c>
      <c r="W212" t="str">
        <f>spotify_top_songs_audio_features[[#This Row],[source]]</f>
        <v>300 Entertainment</v>
      </c>
      <c r="X212" s="1">
        <f>spotify_top_songs_audio_features[[#This Row],[streams]]</f>
        <v>649281345</v>
      </c>
      <c r="Y212" t="str">
        <f>IF(Tabela2[[#This Row],[feat]]="","","Feat")</f>
        <v/>
      </c>
      <c r="Z212" s="17" t="str">
        <f>CONCATENATE(INT(spotify_top_songs_audio_features[[#This Row],[duration_ms]]/(60*1000)),":",MOD(INT(spotify_top_songs_audio_features[[#This Row],[duration_ms]]/1000),60))</f>
        <v>2:5</v>
      </c>
      <c r="AA2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2" t="str">
        <f>spotify_top_songs_audio_features[[#This Row],[track_name]]</f>
        <v>fukumean</v>
      </c>
    </row>
    <row r="213" spans="1:28" x14ac:dyDescent="0.25">
      <c r="A213" t="s">
        <v>12774</v>
      </c>
      <c r="B213" t="s">
        <v>817</v>
      </c>
      <c r="C213" t="s">
        <v>6558</v>
      </c>
      <c r="D213" t="s">
        <v>819</v>
      </c>
      <c r="E213" t="s">
        <v>142</v>
      </c>
      <c r="F213" t="s">
        <v>32</v>
      </c>
      <c r="G213" t="s">
        <v>25</v>
      </c>
      <c r="H213">
        <v>864</v>
      </c>
      <c r="I213">
        <v>556</v>
      </c>
      <c r="J213">
        <v>194</v>
      </c>
      <c r="K213" t="s">
        <v>1555</v>
      </c>
      <c r="L213">
        <v>3.8499999999999998E-4</v>
      </c>
      <c r="M213">
        <v>112</v>
      </c>
      <c r="N213">
        <v>726</v>
      </c>
      <c r="O213">
        <v>-7683</v>
      </c>
      <c r="P213">
        <v>99974</v>
      </c>
      <c r="Q213">
        <v>230480</v>
      </c>
      <c r="R213">
        <v>32</v>
      </c>
      <c r="S213">
        <v>647339481</v>
      </c>
      <c r="U213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213" t="str">
        <f>IFERROR(MID(spotify_top_songs_audio_features[[#This Row],[artist_names]],SEARCH(",",spotify_top_songs_audio_features[[#This Row],[artist_names]])+2,99),"")</f>
        <v/>
      </c>
      <c r="W213" t="str">
        <f>spotify_top_songs_audio_features[[#This Row],[source]]</f>
        <v>Kemosabe Records/RCA Records</v>
      </c>
      <c r="X213" s="1">
        <f>spotify_top_songs_audio_features[[#This Row],[streams]]</f>
        <v>647339481</v>
      </c>
      <c r="Y213" t="str">
        <f>IF(Tabela2[[#This Row],[feat]]="","","Feat")</f>
        <v/>
      </c>
      <c r="Z213" s="17" t="str">
        <f>CONCATENATE(INT(spotify_top_songs_audio_features[[#This Row],[duration_ms]]/(60*1000)),":",MOD(INT(spotify_top_songs_audio_features[[#This Row],[duration_ms]]/1000),60))</f>
        <v>3:50</v>
      </c>
      <c r="AA2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13" t="str">
        <f>spotify_top_songs_audio_features[[#This Row],[track_name]]</f>
        <v>Paint The Town Red</v>
      </c>
    </row>
    <row r="214" spans="1:28" x14ac:dyDescent="0.25">
      <c r="A214" t="s">
        <v>5344</v>
      </c>
      <c r="B214" t="s">
        <v>280</v>
      </c>
      <c r="C214" t="s">
        <v>5345</v>
      </c>
      <c r="D214" t="s">
        <v>282</v>
      </c>
      <c r="E214" t="s">
        <v>97</v>
      </c>
      <c r="F214" t="s">
        <v>24</v>
      </c>
      <c r="G214" t="s">
        <v>25</v>
      </c>
      <c r="H214">
        <v>714</v>
      </c>
      <c r="I214">
        <v>728</v>
      </c>
      <c r="J214">
        <v>468</v>
      </c>
      <c r="K214" t="s">
        <v>531</v>
      </c>
      <c r="L214">
        <v>0</v>
      </c>
      <c r="M214">
        <v>106</v>
      </c>
      <c r="N214">
        <v>901</v>
      </c>
      <c r="O214">
        <v>-4595</v>
      </c>
      <c r="P214">
        <v>114996</v>
      </c>
      <c r="Q214">
        <v>177955</v>
      </c>
      <c r="R214">
        <v>48</v>
      </c>
      <c r="S214">
        <v>643040689</v>
      </c>
      <c r="U214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214" t="str">
        <f>IFERROR(MID(spotify_top_songs_audio_features[[#This Row],[artist_names]],SEARCH(",",spotify_top_songs_audio_features[[#This Row],[artist_names]])+2,99),"")</f>
        <v/>
      </c>
      <c r="W214" t="str">
        <f>spotify_top_songs_audio_features[[#This Row],[source]]</f>
        <v>Columbia</v>
      </c>
      <c r="X214" s="1">
        <f>spotify_top_songs_audio_features[[#This Row],[streams]]</f>
        <v>643040689</v>
      </c>
      <c r="Y214" t="str">
        <f>IF(Tabela2[[#This Row],[feat]]="","","Feat")</f>
        <v/>
      </c>
      <c r="Z214" s="17" t="str">
        <f>CONCATENATE(INT(spotify_top_songs_audio_features[[#This Row],[duration_ms]]/(60*1000)),":",MOD(INT(spotify_top_songs_audio_features[[#This Row],[duration_ms]]/1000),60))</f>
        <v>2:57</v>
      </c>
      <c r="AA2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14" t="str">
        <f>spotify_top_songs_audio_features[[#This Row],[track_name]]</f>
        <v>Late Night Talking</v>
      </c>
    </row>
    <row r="215" spans="1:28" x14ac:dyDescent="0.25">
      <c r="A215" t="s">
        <v>11333</v>
      </c>
      <c r="B215" t="s">
        <v>11334</v>
      </c>
      <c r="C215" t="s">
        <v>11335</v>
      </c>
      <c r="D215" t="s">
        <v>11336</v>
      </c>
      <c r="E215" t="s">
        <v>23</v>
      </c>
      <c r="F215" t="s">
        <v>24</v>
      </c>
      <c r="G215" t="s">
        <v>25</v>
      </c>
      <c r="H215">
        <v>645</v>
      </c>
      <c r="I215">
        <v>795</v>
      </c>
      <c r="J215">
        <v>527</v>
      </c>
      <c r="K215" t="s">
        <v>4253</v>
      </c>
      <c r="L215">
        <v>389</v>
      </c>
      <c r="M215">
        <v>104</v>
      </c>
      <c r="N215">
        <v>535</v>
      </c>
      <c r="O215">
        <v>-12095</v>
      </c>
      <c r="P215">
        <v>112067</v>
      </c>
      <c r="Q215">
        <v>251489</v>
      </c>
      <c r="R215">
        <v>77</v>
      </c>
      <c r="S215">
        <v>642210489</v>
      </c>
      <c r="U215" t="str">
        <f>IFERROR(LEFT(spotify_top_songs_audio_features[[#This Row],[artist_names]],SEARCH(",",spotify_top_songs_audio_features[[#This Row],[artist_names]])-1),spotify_top_songs_audio_features[[#This Row],[artist_names]])</f>
        <v>Tears For Fears</v>
      </c>
      <c r="V215" t="str">
        <f>IFERROR(MID(spotify_top_songs_audio_features[[#This Row],[artist_names]],SEARCH(",",spotify_top_songs_audio_features[[#This Row],[artist_names]])+2,99),"")</f>
        <v/>
      </c>
      <c r="W215" t="str">
        <f>spotify_top_songs_audio_features[[#This Row],[source]]</f>
        <v>UMC (Universal Music Catalogue)</v>
      </c>
      <c r="X215" s="1">
        <f>spotify_top_songs_audio_features[[#This Row],[streams]]</f>
        <v>642210489</v>
      </c>
      <c r="Y215" t="str">
        <f>IF(Tabela2[[#This Row],[feat]]="","","Feat")</f>
        <v/>
      </c>
      <c r="Z215" s="17" t="str">
        <f>CONCATENATE(INT(spotify_top_songs_audio_features[[#This Row],[duration_ms]]/(60*1000)),":",MOD(INT(spotify_top_songs_audio_features[[#This Row],[duration_ms]]/1000),60))</f>
        <v>4:11</v>
      </c>
      <c r="AA2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15" t="str">
        <f>spotify_top_songs_audio_features[[#This Row],[track_name]]</f>
        <v>Everybody Wants To Rule The World</v>
      </c>
    </row>
    <row r="216" spans="1:28" x14ac:dyDescent="0.25">
      <c r="A216" t="s">
        <v>14806</v>
      </c>
      <c r="B216" t="s">
        <v>4516</v>
      </c>
      <c r="C216" t="s">
        <v>14807</v>
      </c>
      <c r="D216" t="s">
        <v>520</v>
      </c>
      <c r="E216" t="s">
        <v>31</v>
      </c>
      <c r="F216" t="s">
        <v>24</v>
      </c>
      <c r="G216" t="s">
        <v>25</v>
      </c>
      <c r="H216">
        <v>744</v>
      </c>
      <c r="I216">
        <v>804</v>
      </c>
      <c r="J216">
        <v>677</v>
      </c>
      <c r="K216" t="s">
        <v>5231</v>
      </c>
      <c r="L216">
        <v>0</v>
      </c>
      <c r="M216">
        <v>494</v>
      </c>
      <c r="N216">
        <v>426</v>
      </c>
      <c r="O216">
        <v>-6327</v>
      </c>
      <c r="P216">
        <v>104823</v>
      </c>
      <c r="Q216">
        <v>205715</v>
      </c>
      <c r="R216">
        <v>69</v>
      </c>
      <c r="S216">
        <v>640286925</v>
      </c>
      <c r="U216" t="str">
        <f>IFERROR(LEFT(spotify_top_songs_audio_features[[#This Row],[artist_names]],SEARCH(",",spotify_top_songs_audio_features[[#This Row],[artist_names]])-1),spotify_top_songs_audio_features[[#This Row],[artist_names]])</f>
        <v>Danny Ocean</v>
      </c>
      <c r="V216" t="str">
        <f>IFERROR(MID(spotify_top_songs_audio_features[[#This Row],[artist_names]],SEARCH(",",spotify_top_songs_audio_features[[#This Row],[artist_names]])+2,99),"")</f>
        <v/>
      </c>
      <c r="W216" t="str">
        <f>spotify_top_songs_audio_features[[#This Row],[source]]</f>
        <v>Atlantic Records</v>
      </c>
      <c r="X216" s="1">
        <f>spotify_top_songs_audio_features[[#This Row],[streams]]</f>
        <v>640286925</v>
      </c>
      <c r="Y216" t="str">
        <f>IF(Tabela2[[#This Row],[feat]]="","","Feat")</f>
        <v/>
      </c>
      <c r="Z216" s="17" t="str">
        <f>CONCATENATE(INT(spotify_top_songs_audio_features[[#This Row],[duration_ms]]/(60*1000)),":",MOD(INT(spotify_top_songs_audio_features[[#This Row],[duration_ms]]/1000),60))</f>
        <v>3:25</v>
      </c>
      <c r="AA2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6" t="str">
        <f>spotify_top_songs_audio_features[[#This Row],[track_name]]</f>
        <v>Me Rehúso</v>
      </c>
    </row>
    <row r="217" spans="1:28" x14ac:dyDescent="0.25">
      <c r="A217" t="s">
        <v>1160</v>
      </c>
      <c r="B217" t="s">
        <v>1161</v>
      </c>
      <c r="C217" t="s">
        <v>1162</v>
      </c>
      <c r="D217" t="s">
        <v>1163</v>
      </c>
      <c r="E217" t="s">
        <v>86</v>
      </c>
      <c r="F217" t="s">
        <v>32</v>
      </c>
      <c r="G217" t="s">
        <v>25</v>
      </c>
      <c r="H217">
        <v>684</v>
      </c>
      <c r="I217">
        <v>607</v>
      </c>
      <c r="J217">
        <v>1</v>
      </c>
      <c r="K217" t="s">
        <v>1164</v>
      </c>
      <c r="L217">
        <v>307</v>
      </c>
      <c r="M217">
        <v>191</v>
      </c>
      <c r="N217">
        <v>498</v>
      </c>
      <c r="O217">
        <v>-8127</v>
      </c>
      <c r="P217">
        <v>81001</v>
      </c>
      <c r="Q217">
        <v>195373</v>
      </c>
      <c r="R217">
        <v>59</v>
      </c>
      <c r="S217">
        <v>639775605</v>
      </c>
      <c r="U217" t="str">
        <f>IFERROR(LEFT(spotify_top_songs_audio_features[[#This Row],[artist_names]],SEARCH(",",spotify_top_songs_audio_features[[#This Row],[artist_names]])-1),spotify_top_songs_audio_features[[#This Row],[artist_names]])</f>
        <v>Miguel</v>
      </c>
      <c r="V217" t="str">
        <f>IFERROR(MID(spotify_top_songs_audio_features[[#This Row],[artist_names]],SEARCH(",",spotify_top_songs_audio_features[[#This Row],[artist_names]])+2,99),"")</f>
        <v/>
      </c>
      <c r="W217" t="str">
        <f>spotify_top_songs_audio_features[[#This Row],[source]]</f>
        <v>Jive</v>
      </c>
      <c r="X217" s="1">
        <f>spotify_top_songs_audio_features[[#This Row],[streams]]</f>
        <v>639775605</v>
      </c>
      <c r="Y217" t="str">
        <f>IF(Tabela2[[#This Row],[feat]]="","","Feat")</f>
        <v/>
      </c>
      <c r="Z217" s="17" t="str">
        <f>CONCATENATE(INT(spotify_top_songs_audio_features[[#This Row],[duration_ms]]/(60*1000)),":",MOD(INT(spotify_top_songs_audio_features[[#This Row],[duration_ms]]/1000),60))</f>
        <v>3:15</v>
      </c>
      <c r="AA2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17" t="str">
        <f>spotify_top_songs_audio_features[[#This Row],[track_name]]</f>
        <v>Sure Thing</v>
      </c>
    </row>
    <row r="218" spans="1:28" x14ac:dyDescent="0.25">
      <c r="A218" t="s">
        <v>3146</v>
      </c>
      <c r="B218" t="s">
        <v>325</v>
      </c>
      <c r="C218" t="s">
        <v>3147</v>
      </c>
      <c r="D218" t="s">
        <v>282</v>
      </c>
      <c r="E218" t="s">
        <v>113</v>
      </c>
      <c r="F218" t="s">
        <v>24</v>
      </c>
      <c r="G218" t="s">
        <v>25</v>
      </c>
      <c r="H218">
        <v>707</v>
      </c>
      <c r="I218">
        <v>681</v>
      </c>
      <c r="J218">
        <v>668</v>
      </c>
      <c r="K218" t="s">
        <v>3148</v>
      </c>
      <c r="L218">
        <v>5.1500000000000005E-4</v>
      </c>
      <c r="M218">
        <v>322</v>
      </c>
      <c r="N218">
        <v>646</v>
      </c>
      <c r="O218">
        <v>-4325</v>
      </c>
      <c r="P218">
        <v>117999</v>
      </c>
      <c r="Q218">
        <v>200455</v>
      </c>
      <c r="R218">
        <v>8</v>
      </c>
      <c r="S218">
        <v>639113596</v>
      </c>
      <c r="U218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218" t="str">
        <f>IFERROR(MID(spotify_top_songs_audio_features[[#This Row],[artist_names]],SEARCH(",",spotify_top_songs_audio_features[[#This Row],[artist_names]])+2,99),"")</f>
        <v/>
      </c>
      <c r="W218" t="str">
        <f>spotify_top_songs_audio_features[[#This Row],[source]]</f>
        <v>Columbia</v>
      </c>
      <c r="X218" s="1">
        <f>spotify_top_songs_audio_features[[#This Row],[streams]]</f>
        <v>639113596</v>
      </c>
      <c r="Y218" t="str">
        <f>IF(Tabela2[[#This Row],[feat]]="","","Feat")</f>
        <v/>
      </c>
      <c r="Z218" s="17" t="str">
        <f>CONCATENATE(INT(spotify_top_songs_audio_features[[#This Row],[duration_ms]]/(60*1000)),":",MOD(INT(spotify_top_songs_audio_features[[#This Row],[duration_ms]]/1000),60))</f>
        <v>3:20</v>
      </c>
      <c r="AA2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8" t="str">
        <f>spotify_top_songs_audio_features[[#This Row],[track_name]]</f>
        <v>Flowers</v>
      </c>
    </row>
    <row r="219" spans="1:28" x14ac:dyDescent="0.25">
      <c r="A219" t="s">
        <v>4842</v>
      </c>
      <c r="B219" t="s">
        <v>112</v>
      </c>
      <c r="C219" t="s">
        <v>2134</v>
      </c>
      <c r="D219" t="s">
        <v>112</v>
      </c>
      <c r="E219" t="s">
        <v>23</v>
      </c>
      <c r="F219" t="s">
        <v>24</v>
      </c>
      <c r="G219" t="s">
        <v>25</v>
      </c>
      <c r="H219">
        <v>359</v>
      </c>
      <c r="I219">
        <v>543</v>
      </c>
      <c r="J219">
        <v>919</v>
      </c>
      <c r="K219" t="s">
        <v>1454</v>
      </c>
      <c r="L219">
        <v>1.58E-3</v>
      </c>
      <c r="M219">
        <v>118</v>
      </c>
      <c r="N219">
        <v>453</v>
      </c>
      <c r="O219">
        <v>-7582</v>
      </c>
      <c r="P219">
        <v>68534</v>
      </c>
      <c r="Q219">
        <v>221307</v>
      </c>
      <c r="R219">
        <v>58</v>
      </c>
      <c r="S219">
        <v>637369229</v>
      </c>
      <c r="U21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19" t="str">
        <f>IFERROR(MID(spotify_top_songs_audio_features[[#This Row],[artist_names]],SEARCH(",",spotify_top_songs_audio_features[[#This Row],[artist_names]])+2,99),"")</f>
        <v/>
      </c>
      <c r="W219" t="str">
        <f>spotify_top_songs_audio_features[[#This Row],[source]]</f>
        <v>Taylor Swift</v>
      </c>
      <c r="X219" s="1">
        <f>spotify_top_songs_audio_features[[#This Row],[streams]]</f>
        <v>637369229</v>
      </c>
      <c r="Y219" t="str">
        <f>IF(Tabela2[[#This Row],[feat]]="","","Feat")</f>
        <v/>
      </c>
      <c r="Z219" s="17" t="str">
        <f>CONCATENATE(INT(spotify_top_songs_audio_features[[#This Row],[duration_ms]]/(60*1000)),":",MOD(INT(spotify_top_songs_audio_features[[#This Row],[duration_ms]]/1000),60))</f>
        <v>3:41</v>
      </c>
      <c r="AA2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19" t="str">
        <f>spotify_top_songs_audio_features[[#This Row],[track_name]]</f>
        <v>Lover</v>
      </c>
    </row>
    <row r="220" spans="1:28" x14ac:dyDescent="0.25">
      <c r="A220" t="s">
        <v>14974</v>
      </c>
      <c r="B220" t="s">
        <v>1209</v>
      </c>
      <c r="C220" t="s">
        <v>10581</v>
      </c>
      <c r="D220" t="s">
        <v>1211</v>
      </c>
      <c r="E220" t="s">
        <v>142</v>
      </c>
      <c r="F220" t="s">
        <v>24</v>
      </c>
      <c r="G220" t="s">
        <v>64</v>
      </c>
      <c r="H220">
        <v>685</v>
      </c>
      <c r="I220">
        <v>692</v>
      </c>
      <c r="J220">
        <v>457</v>
      </c>
      <c r="K220" t="s">
        <v>2343</v>
      </c>
      <c r="L220">
        <v>0</v>
      </c>
      <c r="M220">
        <v>153</v>
      </c>
      <c r="N220">
        <v>578</v>
      </c>
      <c r="O220">
        <v>-5122</v>
      </c>
      <c r="P220">
        <v>159966</v>
      </c>
      <c r="Q220">
        <v>240051</v>
      </c>
      <c r="R220">
        <v>95</v>
      </c>
      <c r="S220">
        <v>631284458</v>
      </c>
      <c r="U220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20" t="str">
        <f>IFERROR(MID(spotify_top_songs_audio_features[[#This Row],[artist_names]],SEARCH(",",spotify_top_songs_audio_features[[#This Row],[artist_names]])+2,99),"")</f>
        <v/>
      </c>
      <c r="W220" t="str">
        <f>spotify_top_songs_audio_features[[#This Row],[source]]</f>
        <v>Grade A Productions/Interscope Records</v>
      </c>
      <c r="X220" s="1">
        <f>spotify_top_songs_audio_features[[#This Row],[streams]]</f>
        <v>631284458</v>
      </c>
      <c r="Y220" t="str">
        <f>IF(Tabela2[[#This Row],[feat]]="","","Feat")</f>
        <v/>
      </c>
      <c r="Z220" s="17" t="str">
        <f>CONCATENATE(INT(spotify_top_songs_audio_features[[#This Row],[duration_ms]]/(60*1000)),":",MOD(INT(spotify_top_songs_audio_features[[#This Row],[duration_ms]]/1000),60))</f>
        <v>4:0</v>
      </c>
      <c r="AA2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20" t="str">
        <f>spotify_top_songs_audio_features[[#This Row],[track_name]]</f>
        <v>Robbery</v>
      </c>
    </row>
    <row r="221" spans="1:28" x14ac:dyDescent="0.25">
      <c r="A221" t="s">
        <v>7010</v>
      </c>
      <c r="B221" t="s">
        <v>7011</v>
      </c>
      <c r="C221" t="s">
        <v>7012</v>
      </c>
      <c r="D221" t="s">
        <v>141</v>
      </c>
      <c r="E221" t="s">
        <v>142</v>
      </c>
      <c r="F221" t="s">
        <v>24</v>
      </c>
      <c r="G221" t="s">
        <v>25</v>
      </c>
      <c r="H221">
        <v>61</v>
      </c>
      <c r="I221">
        <v>624</v>
      </c>
      <c r="J221">
        <v>309</v>
      </c>
      <c r="K221" t="s">
        <v>7013</v>
      </c>
      <c r="L221">
        <v>2.12E-4</v>
      </c>
      <c r="M221">
        <v>243</v>
      </c>
      <c r="N221">
        <v>244</v>
      </c>
      <c r="O221">
        <v>-4773</v>
      </c>
      <c r="P221">
        <v>176169</v>
      </c>
      <c r="Q221">
        <v>250534</v>
      </c>
      <c r="R221">
        <v>53</v>
      </c>
      <c r="S221">
        <v>630293953</v>
      </c>
      <c r="U221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21" t="str">
        <f>IFERROR(MID(spotify_top_songs_audio_features[[#This Row],[artist_names]],SEARCH(",",spotify_top_songs_audio_features[[#This Row],[artist_names]])+2,99),"")</f>
        <v>Tainy</v>
      </c>
      <c r="W221" t="str">
        <f>spotify_top_songs_audio_features[[#This Row],[source]]</f>
        <v>Rimas Entertainment LLC</v>
      </c>
      <c r="X221" s="1">
        <f>spotify_top_songs_audio_features[[#This Row],[streams]]</f>
        <v>630293953</v>
      </c>
      <c r="Y221" t="str">
        <f>IF(Tabela2[[#This Row],[feat]]="","","Feat")</f>
        <v>Feat</v>
      </c>
      <c r="Z221" s="17" t="str">
        <f>CONCATENATE(INT(spotify_top_songs_audio_features[[#This Row],[duration_ms]]/(60*1000)),":",MOD(INT(spotify_top_songs_audio_features[[#This Row],[duration_ms]]/1000),60))</f>
        <v>4:10</v>
      </c>
      <c r="AA2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21" t="str">
        <f>spotify_top_songs_audio_features[[#This Row],[track_name]]</f>
        <v>Callaita</v>
      </c>
    </row>
    <row r="222" spans="1:28" x14ac:dyDescent="0.25">
      <c r="A222" t="s">
        <v>14278</v>
      </c>
      <c r="B222" t="s">
        <v>14279</v>
      </c>
      <c r="C222" t="s">
        <v>14280</v>
      </c>
      <c r="D222" t="s">
        <v>30</v>
      </c>
      <c r="E222" t="s">
        <v>58</v>
      </c>
      <c r="F222" t="s">
        <v>32</v>
      </c>
      <c r="G222" t="s">
        <v>25</v>
      </c>
      <c r="H222">
        <v>62</v>
      </c>
      <c r="I222">
        <v>574</v>
      </c>
      <c r="J222">
        <v>479</v>
      </c>
      <c r="K222" t="s">
        <v>6688</v>
      </c>
      <c r="L222">
        <v>0</v>
      </c>
      <c r="M222">
        <v>19</v>
      </c>
      <c r="N222">
        <v>357</v>
      </c>
      <c r="O222">
        <v>-7788</v>
      </c>
      <c r="P222">
        <v>100023</v>
      </c>
      <c r="Q222">
        <v>250173</v>
      </c>
      <c r="R222">
        <v>62</v>
      </c>
      <c r="S222">
        <v>629880837</v>
      </c>
      <c r="U222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222" t="str">
        <f>IFERROR(MID(spotify_top_songs_audio_features[[#This Row],[artist_names]],SEARCH(",",spotify_top_songs_audio_features[[#This Row],[artist_names]])+2,99),"")</f>
        <v>Alessia Cara, Khalid</v>
      </c>
      <c r="W222" t="str">
        <f>spotify_top_songs_audio_features[[#This Row],[source]]</f>
        <v>Def Jam Recordings</v>
      </c>
      <c r="X222" s="1">
        <f>spotify_top_songs_audio_features[[#This Row],[streams]]</f>
        <v>629880837</v>
      </c>
      <c r="Y222" t="str">
        <f>IF(Tabela2[[#This Row],[feat]]="","","Feat")</f>
        <v>Feat</v>
      </c>
      <c r="Z222" s="17" t="str">
        <f>CONCATENATE(INT(spotify_top_songs_audio_features[[#This Row],[duration_ms]]/(60*1000)),":",MOD(INT(spotify_top_songs_audio_features[[#This Row],[duration_ms]]/1000),60))</f>
        <v>4:10</v>
      </c>
      <c r="AA2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2" t="str">
        <f>spotify_top_songs_audio_features[[#This Row],[track_name]]</f>
        <v>1-800-273-8255</v>
      </c>
    </row>
    <row r="223" spans="1:28" x14ac:dyDescent="0.25">
      <c r="A223" t="s">
        <v>17202</v>
      </c>
      <c r="B223" t="s">
        <v>633</v>
      </c>
      <c r="C223" t="s">
        <v>5960</v>
      </c>
      <c r="D223" t="s">
        <v>635</v>
      </c>
      <c r="E223" t="s">
        <v>113</v>
      </c>
      <c r="F223" t="s">
        <v>32</v>
      </c>
      <c r="G223" t="s">
        <v>25</v>
      </c>
      <c r="H223">
        <v>585</v>
      </c>
      <c r="I223">
        <v>564</v>
      </c>
      <c r="J223">
        <v>515</v>
      </c>
      <c r="K223" t="s">
        <v>6988</v>
      </c>
      <c r="L223">
        <v>0</v>
      </c>
      <c r="M223">
        <v>135</v>
      </c>
      <c r="N223">
        <v>137</v>
      </c>
      <c r="O223">
        <v>-7063</v>
      </c>
      <c r="P223">
        <v>113003</v>
      </c>
      <c r="Q223">
        <v>242253</v>
      </c>
      <c r="R223">
        <v>99</v>
      </c>
      <c r="S223">
        <v>629785737</v>
      </c>
      <c r="U223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23" t="str">
        <f>IFERROR(MID(spotify_top_songs_audio_features[[#This Row],[artist_names]],SEARCH(",",spotify_top_songs_audio_features[[#This Row],[artist_names]])+2,99),"")</f>
        <v/>
      </c>
      <c r="W223" t="str">
        <f>spotify_top_songs_audio_features[[#This Row],[source]]</f>
        <v>Universal Republic Records</v>
      </c>
      <c r="X223" s="1">
        <f>spotify_top_songs_audio_features[[#This Row],[streams]]</f>
        <v>629785737</v>
      </c>
      <c r="Y223" t="str">
        <f>IF(Tabela2[[#This Row],[feat]]="","","Feat")</f>
        <v/>
      </c>
      <c r="Z223" s="17" t="str">
        <f>CONCATENATE(INT(spotify_top_songs_audio_features[[#This Row],[duration_ms]]/(60*1000)),":",MOD(INT(spotify_top_songs_audio_features[[#This Row],[duration_ms]]/1000),60))</f>
        <v>4:2</v>
      </c>
      <c r="AA2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3" t="str">
        <f>spotify_top_songs_audio_features[[#This Row],[track_name]]</f>
        <v>The Hills</v>
      </c>
    </row>
    <row r="224" spans="1:28" x14ac:dyDescent="0.25">
      <c r="A224" t="s">
        <v>13131</v>
      </c>
      <c r="B224" t="s">
        <v>8021</v>
      </c>
      <c r="C224" t="s">
        <v>8022</v>
      </c>
      <c r="D224" t="s">
        <v>4282</v>
      </c>
      <c r="E224" t="s">
        <v>113</v>
      </c>
      <c r="F224" t="s">
        <v>24</v>
      </c>
      <c r="G224" t="s">
        <v>25</v>
      </c>
      <c r="H224">
        <v>884</v>
      </c>
      <c r="I224">
        <v>559</v>
      </c>
      <c r="J224">
        <v>12</v>
      </c>
      <c r="K224" t="s">
        <v>5693</v>
      </c>
      <c r="L224">
        <v>0</v>
      </c>
      <c r="M224">
        <v>101</v>
      </c>
      <c r="N224">
        <v>342</v>
      </c>
      <c r="O224">
        <v>-7442</v>
      </c>
      <c r="P224">
        <v>97994</v>
      </c>
      <c r="Q224">
        <v>232959</v>
      </c>
      <c r="R224">
        <v>55</v>
      </c>
      <c r="S224">
        <v>629681187</v>
      </c>
      <c r="U224" t="str">
        <f>IFERROR(LEFT(spotify_top_songs_audio_features[[#This Row],[artist_names]],SEARCH(",",spotify_top_songs_audio_features[[#This Row],[artist_names]])-1),spotify_top_songs_audio_features[[#This Row],[artist_names]])</f>
        <v>Tyga</v>
      </c>
      <c r="V224" t="str">
        <f>IFERROR(MID(spotify_top_songs_audio_features[[#This Row],[artist_names]],SEARCH(",",spotify_top_songs_audio_features[[#This Row],[artist_names]])+2,99),"")</f>
        <v>Offset</v>
      </c>
      <c r="W224" t="str">
        <f>spotify_top_songs_audio_features[[#This Row],[source]]</f>
        <v>Last Kings Music / EMPIRE</v>
      </c>
      <c r="X224" s="1">
        <f>spotify_top_songs_audio_features[[#This Row],[streams]]</f>
        <v>629681187</v>
      </c>
      <c r="Y224" t="str">
        <f>IF(Tabela2[[#This Row],[feat]]="","","Feat")</f>
        <v>Feat</v>
      </c>
      <c r="Z224" s="17" t="str">
        <f>CONCATENATE(INT(spotify_top_songs_audio_features[[#This Row],[duration_ms]]/(60*1000)),":",MOD(INT(spotify_top_songs_audio_features[[#This Row],[duration_ms]]/1000),60))</f>
        <v>3:52</v>
      </c>
      <c r="AA2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4" t="str">
        <f>spotify_top_songs_audio_features[[#This Row],[track_name]]</f>
        <v>Taste (feat. Offset)</v>
      </c>
    </row>
    <row r="225" spans="1:28" x14ac:dyDescent="0.25">
      <c r="A225" t="s">
        <v>5407</v>
      </c>
      <c r="B225" t="s">
        <v>1900</v>
      </c>
      <c r="C225" t="s">
        <v>1901</v>
      </c>
      <c r="D225" t="s">
        <v>1902</v>
      </c>
      <c r="E225" t="s">
        <v>86</v>
      </c>
      <c r="F225" t="s">
        <v>24</v>
      </c>
      <c r="G225" t="s">
        <v>25</v>
      </c>
      <c r="H225">
        <v>799</v>
      </c>
      <c r="I225">
        <v>802</v>
      </c>
      <c r="J225">
        <v>371</v>
      </c>
      <c r="K225" t="s">
        <v>3222</v>
      </c>
      <c r="L225">
        <v>128</v>
      </c>
      <c r="M225">
        <v>171</v>
      </c>
      <c r="N225">
        <v>811</v>
      </c>
      <c r="O225">
        <v>-5196</v>
      </c>
      <c r="P225">
        <v>107008</v>
      </c>
      <c r="Q225">
        <v>239318</v>
      </c>
      <c r="R225">
        <v>81</v>
      </c>
      <c r="S225">
        <v>627361140</v>
      </c>
      <c r="U225" t="str">
        <f>IFERROR(LEFT(spotify_top_songs_audio_features[[#This Row],[artist_names]],SEARCH(",",spotify_top_songs_audio_features[[#This Row],[artist_names]])-1),spotify_top_songs_audio_features[[#This Row],[artist_names]])</f>
        <v>Rema</v>
      </c>
      <c r="V225" t="str">
        <f>IFERROR(MID(spotify_top_songs_audio_features[[#This Row],[artist_names]],SEARCH(",",spotify_top_songs_audio_features[[#This Row],[artist_names]])+2,99),"")</f>
        <v>Selena Gomez</v>
      </c>
      <c r="W225" t="str">
        <f>spotify_top_songs_audio_features[[#This Row],[source]]</f>
        <v>Mavin Records / Jonzing World</v>
      </c>
      <c r="X225" s="1">
        <f>spotify_top_songs_audio_features[[#This Row],[streams]]</f>
        <v>627361140</v>
      </c>
      <c r="Y225" t="str">
        <f>IF(Tabela2[[#This Row],[feat]]="","","Feat")</f>
        <v>Feat</v>
      </c>
      <c r="Z225" s="17" t="str">
        <f>CONCATENATE(INT(spotify_top_songs_audio_features[[#This Row],[duration_ms]]/(60*1000)),":",MOD(INT(spotify_top_songs_audio_features[[#This Row],[duration_ms]]/1000),60))</f>
        <v>3:59</v>
      </c>
      <c r="AA2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25" t="str">
        <f>spotify_top_songs_audio_features[[#This Row],[track_name]]</f>
        <v>Calm Down (with Selena Gomez)</v>
      </c>
    </row>
    <row r="226" spans="1:28" x14ac:dyDescent="0.25">
      <c r="A226" t="s">
        <v>2555</v>
      </c>
      <c r="B226" t="s">
        <v>2556</v>
      </c>
      <c r="C226" t="s">
        <v>2557</v>
      </c>
      <c r="D226" t="s">
        <v>999</v>
      </c>
      <c r="E226" t="s">
        <v>43</v>
      </c>
      <c r="F226" t="s">
        <v>24</v>
      </c>
      <c r="G226" t="s">
        <v>25</v>
      </c>
      <c r="H226">
        <v>453</v>
      </c>
      <c r="I226">
        <v>655</v>
      </c>
      <c r="J226">
        <v>259</v>
      </c>
      <c r="K226" t="s">
        <v>2558</v>
      </c>
      <c r="L226">
        <v>7.6099999999999996E-4</v>
      </c>
      <c r="M226">
        <v>849</v>
      </c>
      <c r="N226">
        <v>368</v>
      </c>
      <c r="O226">
        <v>-422</v>
      </c>
      <c r="P226">
        <v>172012</v>
      </c>
      <c r="Q226">
        <v>236160</v>
      </c>
      <c r="R226">
        <v>73</v>
      </c>
      <c r="S226">
        <v>626872966</v>
      </c>
      <c r="U226" t="str">
        <f>IFERROR(LEFT(spotify_top_songs_audio_features[[#This Row],[artist_names]],SEARCH(",",spotify_top_songs_audio_features[[#This Row],[artist_names]])-1),spotify_top_songs_audio_features[[#This Row],[artist_names]])</f>
        <v>Keane</v>
      </c>
      <c r="V226" t="str">
        <f>IFERROR(MID(spotify_top_songs_audio_features[[#This Row],[artist_names]],SEARCH(",",spotify_top_songs_audio_features[[#This Row],[artist_names]])+2,99),"")</f>
        <v/>
      </c>
      <c r="W226" t="str">
        <f>spotify_top_songs_audio_features[[#This Row],[source]]</f>
        <v>Universal-Island Records Ltd.</v>
      </c>
      <c r="X226" s="1">
        <f>spotify_top_songs_audio_features[[#This Row],[streams]]</f>
        <v>626872966</v>
      </c>
      <c r="Y226" t="str">
        <f>IF(Tabela2[[#This Row],[feat]]="","","Feat")</f>
        <v/>
      </c>
      <c r="Z226" s="17" t="str">
        <f>CONCATENATE(INT(spotify_top_songs_audio_features[[#This Row],[duration_ms]]/(60*1000)),":",MOD(INT(spotify_top_songs_audio_features[[#This Row],[duration_ms]]/1000),60))</f>
        <v>3:56</v>
      </c>
      <c r="AA2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26" t="str">
        <f>spotify_top_songs_audio_features[[#This Row],[track_name]]</f>
        <v>Somewhere Only We Know</v>
      </c>
    </row>
    <row r="227" spans="1:28" x14ac:dyDescent="0.25">
      <c r="A227" t="s">
        <v>10150</v>
      </c>
      <c r="B227" t="s">
        <v>10151</v>
      </c>
      <c r="C227" t="s">
        <v>10152</v>
      </c>
      <c r="D227" t="s">
        <v>48</v>
      </c>
      <c r="E227" t="s">
        <v>70</v>
      </c>
      <c r="F227" t="s">
        <v>24</v>
      </c>
      <c r="G227" t="s">
        <v>25</v>
      </c>
      <c r="H227">
        <v>75</v>
      </c>
      <c r="I227">
        <v>56</v>
      </c>
      <c r="J227">
        <v>105</v>
      </c>
      <c r="K227" t="s">
        <v>7837</v>
      </c>
      <c r="L227">
        <v>0</v>
      </c>
      <c r="M227">
        <v>111</v>
      </c>
      <c r="N227">
        <v>459</v>
      </c>
      <c r="O227">
        <v>-8094</v>
      </c>
      <c r="P227">
        <v>14006</v>
      </c>
      <c r="Q227">
        <v>221440</v>
      </c>
      <c r="R227">
        <v>80</v>
      </c>
      <c r="S227">
        <v>624608788</v>
      </c>
      <c r="U227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27" t="str">
        <f>IFERROR(MID(spotify_top_songs_audio_features[[#This Row],[artist_names]],SEARCH(",",spotify_top_songs_audio_features[[#This Row],[artist_names]])+2,99),"")</f>
        <v>Ty Dolla $ign</v>
      </c>
      <c r="W227" t="str">
        <f>spotify_top_songs_audio_features[[#This Row],[source]]</f>
        <v>Republic Records</v>
      </c>
      <c r="X227" s="1">
        <f>spotify_top_songs_audio_features[[#This Row],[streams]]</f>
        <v>624608788</v>
      </c>
      <c r="Y227" t="str">
        <f>IF(Tabela2[[#This Row],[feat]]="","","Feat")</f>
        <v>Feat</v>
      </c>
      <c r="Z227" s="17" t="str">
        <f>CONCATENATE(INT(spotify_top_songs_audio_features[[#This Row],[duration_ms]]/(60*1000)),":",MOD(INT(spotify_top_songs_audio_features[[#This Row],[duration_ms]]/1000),60))</f>
        <v>3:41</v>
      </c>
      <c r="AA2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27" t="str">
        <f>spotify_top_songs_audio_features[[#This Row],[track_name]]</f>
        <v>Psycho (feat. Ty Dolla $ign)</v>
      </c>
    </row>
    <row r="228" spans="1:28" x14ac:dyDescent="0.25">
      <c r="A228" t="s">
        <v>6318</v>
      </c>
      <c r="B228" t="s">
        <v>218</v>
      </c>
      <c r="C228" t="s">
        <v>6319</v>
      </c>
      <c r="D228" t="s">
        <v>220</v>
      </c>
      <c r="E228" t="s">
        <v>58</v>
      </c>
      <c r="F228" t="s">
        <v>24</v>
      </c>
      <c r="G228" t="s">
        <v>25</v>
      </c>
      <c r="H228">
        <v>865</v>
      </c>
      <c r="I228">
        <v>573</v>
      </c>
      <c r="J228">
        <v>678</v>
      </c>
      <c r="K228" t="s">
        <v>2550</v>
      </c>
      <c r="L228">
        <v>0</v>
      </c>
      <c r="M228">
        <v>305</v>
      </c>
      <c r="N228">
        <v>563</v>
      </c>
      <c r="O228">
        <v>-5501</v>
      </c>
      <c r="P228">
        <v>94999</v>
      </c>
      <c r="Q228">
        <v>155960</v>
      </c>
      <c r="R228">
        <v>54</v>
      </c>
      <c r="S228">
        <v>624439950</v>
      </c>
      <c r="U228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228" t="str">
        <f>IFERROR(MID(spotify_top_songs_audio_features[[#This Row],[artist_names]],SEARCH(",",spotify_top_songs_audio_features[[#This Row],[artist_names]])+2,99),"")</f>
        <v/>
      </c>
      <c r="W228" t="str">
        <f>spotify_top_songs_audio_features[[#This Row],[source]]</f>
        <v>UMLE - Latino</v>
      </c>
      <c r="X228" s="1">
        <f>spotify_top_songs_audio_features[[#This Row],[streams]]</f>
        <v>624439950</v>
      </c>
      <c r="Y228" t="str">
        <f>IF(Tabela2[[#This Row],[feat]]="","","Feat")</f>
        <v/>
      </c>
      <c r="Z228" s="17" t="str">
        <f>CONCATENATE(INT(spotify_top_songs_audio_features[[#This Row],[duration_ms]]/(60*1000)),":",MOD(INT(spotify_top_songs_audio_features[[#This Row],[duration_ms]]/1000),60))</f>
        <v>2:35</v>
      </c>
      <c r="AA2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8" t="str">
        <f>spotify_top_songs_audio_features[[#This Row],[track_name]]</f>
        <v>Feliz Cumpleaños Ferxxo</v>
      </c>
    </row>
    <row r="229" spans="1:28" x14ac:dyDescent="0.25">
      <c r="A229" t="s">
        <v>10197</v>
      </c>
      <c r="B229" t="s">
        <v>5264</v>
      </c>
      <c r="C229" t="s">
        <v>10198</v>
      </c>
      <c r="D229" t="s">
        <v>5266</v>
      </c>
      <c r="E229" t="s">
        <v>23</v>
      </c>
      <c r="F229" t="s">
        <v>32</v>
      </c>
      <c r="G229" t="s">
        <v>25</v>
      </c>
      <c r="H229">
        <v>835</v>
      </c>
      <c r="I229">
        <v>679</v>
      </c>
      <c r="J229">
        <v>364</v>
      </c>
      <c r="K229" t="s">
        <v>10199</v>
      </c>
      <c r="L229">
        <v>1.9799999999999999E-4</v>
      </c>
      <c r="M229">
        <v>218</v>
      </c>
      <c r="N229">
        <v>85</v>
      </c>
      <c r="O229">
        <v>-5329</v>
      </c>
      <c r="P229">
        <v>12498</v>
      </c>
      <c r="Q229">
        <v>162638</v>
      </c>
      <c r="R229">
        <v>89</v>
      </c>
      <c r="S229">
        <v>622363557</v>
      </c>
      <c r="U229" t="str">
        <f>IFERROR(LEFT(spotify_top_songs_audio_features[[#This Row],[artist_names]],SEARCH(",",spotify_top_songs_audio_features[[#This Row],[artist_names]])-1),spotify_top_songs_audio_features[[#This Row],[artist_names]])</f>
        <v>Manuel Turizo</v>
      </c>
      <c r="V229" t="str">
        <f>IFERROR(MID(spotify_top_songs_audio_features[[#This Row],[artist_names]],SEARCH(",",spotify_top_songs_audio_features[[#This Row],[artist_names]])+2,99),"")</f>
        <v/>
      </c>
      <c r="W229" t="str">
        <f>spotify_top_songs_audio_features[[#This Row],[source]]</f>
        <v>Sony Music Latin/La Industria</v>
      </c>
      <c r="X229" s="1">
        <f>spotify_top_songs_audio_features[[#This Row],[streams]]</f>
        <v>622363557</v>
      </c>
      <c r="Y229" t="str">
        <f>IF(Tabela2[[#This Row],[feat]]="","","Feat")</f>
        <v/>
      </c>
      <c r="Z229" s="17" t="str">
        <f>CONCATENATE(INT(spotify_top_songs_audio_features[[#This Row],[duration_ms]]/(60*1000)),":",MOD(INT(spotify_top_songs_audio_features[[#This Row],[duration_ms]]/1000),60))</f>
        <v>2:42</v>
      </c>
      <c r="AA2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29" t="str">
        <f>spotify_top_songs_audio_features[[#This Row],[track_name]]</f>
        <v>La Bachata</v>
      </c>
    </row>
    <row r="230" spans="1:28" x14ac:dyDescent="0.25">
      <c r="A230" t="s">
        <v>12746</v>
      </c>
      <c r="B230" t="s">
        <v>12747</v>
      </c>
      <c r="C230" t="s">
        <v>12748</v>
      </c>
      <c r="D230" t="s">
        <v>282</v>
      </c>
      <c r="E230" t="s">
        <v>31</v>
      </c>
      <c r="F230" t="s">
        <v>24</v>
      </c>
      <c r="G230" t="s">
        <v>25</v>
      </c>
      <c r="H230">
        <v>591</v>
      </c>
      <c r="I230">
        <v>764</v>
      </c>
      <c r="J230">
        <v>483</v>
      </c>
      <c r="K230" t="s">
        <v>3386</v>
      </c>
      <c r="L230">
        <v>0</v>
      </c>
      <c r="M230">
        <v>103</v>
      </c>
      <c r="N230">
        <v>478</v>
      </c>
      <c r="O230">
        <v>-5484</v>
      </c>
      <c r="P230">
        <v>169928</v>
      </c>
      <c r="Q230">
        <v>141806</v>
      </c>
      <c r="R230">
        <v>138</v>
      </c>
      <c r="S230">
        <v>620866317</v>
      </c>
      <c r="U230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230" t="str">
        <f>IFERROR(MID(spotify_top_songs_audio_features[[#This Row],[artist_names]],SEARCH(",",spotify_top_songs_audio_features[[#This Row],[artist_names]])+2,99),"")</f>
        <v>Justin Bieber</v>
      </c>
      <c r="W230" t="str">
        <f>spotify_top_songs_audio_features[[#This Row],[source]]</f>
        <v>Columbia</v>
      </c>
      <c r="X230" s="1">
        <f>spotify_top_songs_audio_features[[#This Row],[streams]]</f>
        <v>620866317</v>
      </c>
      <c r="Y230" t="str">
        <f>IF(Tabela2[[#This Row],[feat]]="","","Feat")</f>
        <v>Feat</v>
      </c>
      <c r="Z230" s="17" t="str">
        <f>CONCATENATE(INT(spotify_top_songs_audio_features[[#This Row],[duration_ms]]/(60*1000)),":",MOD(INT(spotify_top_songs_audio_features[[#This Row],[duration_ms]]/1000),60))</f>
        <v>2:21</v>
      </c>
      <c r="AA2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0" t="str">
        <f>spotify_top_songs_audio_features[[#This Row],[track_name]]</f>
        <v>STAY (with Justin Bieber)</v>
      </c>
    </row>
    <row r="231" spans="1:28" x14ac:dyDescent="0.25">
      <c r="A231" t="s">
        <v>15883</v>
      </c>
      <c r="B231" t="s">
        <v>11359</v>
      </c>
      <c r="C231" t="s">
        <v>15884</v>
      </c>
      <c r="D231" t="s">
        <v>1491</v>
      </c>
      <c r="E231" t="s">
        <v>31</v>
      </c>
      <c r="F231" t="s">
        <v>32</v>
      </c>
      <c r="G231" t="s">
        <v>25</v>
      </c>
      <c r="H231">
        <v>869</v>
      </c>
      <c r="I231">
        <v>694</v>
      </c>
      <c r="J231">
        <v>783</v>
      </c>
      <c r="K231" t="s">
        <v>4864</v>
      </c>
      <c r="L231">
        <v>125</v>
      </c>
      <c r="M231">
        <v>878</v>
      </c>
      <c r="N231">
        <v>511</v>
      </c>
      <c r="O231">
        <v>-335</v>
      </c>
      <c r="P231">
        <v>9002</v>
      </c>
      <c r="Q231">
        <v>224997</v>
      </c>
      <c r="R231">
        <v>53</v>
      </c>
      <c r="S231">
        <v>619973040</v>
      </c>
      <c r="U231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231" t="str">
        <f>IFERROR(MID(spotify_top_songs_audio_features[[#This Row],[artist_names]],SEARCH(",",spotify_top_songs_audio_features[[#This Row],[artist_names]])+2,99),"")</f>
        <v>Chencho Corleone</v>
      </c>
      <c r="W231" t="str">
        <f>spotify_top_songs_audio_features[[#This Row],[source]]</f>
        <v>Sony Music Latin/Duars Entertainment</v>
      </c>
      <c r="X231" s="1">
        <f>spotify_top_songs_audio_features[[#This Row],[streams]]</f>
        <v>619973040</v>
      </c>
      <c r="Y231" t="str">
        <f>IF(Tabela2[[#This Row],[feat]]="","","Feat")</f>
        <v>Feat</v>
      </c>
      <c r="Z231" s="17" t="str">
        <f>CONCATENATE(INT(spotify_top_songs_audio_features[[#This Row],[duration_ms]]/(60*1000)),":",MOD(INT(spotify_top_songs_audio_features[[#This Row],[duration_ms]]/1000),60))</f>
        <v>3:44</v>
      </c>
      <c r="AA2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1" t="str">
        <f>spotify_top_songs_audio_features[[#This Row],[track_name]]</f>
        <v>Desesperados</v>
      </c>
    </row>
    <row r="232" spans="1:28" x14ac:dyDescent="0.25">
      <c r="A232" t="s">
        <v>10867</v>
      </c>
      <c r="B232" t="s">
        <v>7774</v>
      </c>
      <c r="C232" t="s">
        <v>7775</v>
      </c>
      <c r="D232" t="s">
        <v>6114</v>
      </c>
      <c r="E232" t="s">
        <v>177</v>
      </c>
      <c r="F232" t="s">
        <v>32</v>
      </c>
      <c r="G232" t="s">
        <v>25</v>
      </c>
      <c r="H232">
        <v>783</v>
      </c>
      <c r="I232">
        <v>729</v>
      </c>
      <c r="J232">
        <v>691</v>
      </c>
      <c r="K232" t="s">
        <v>2493</v>
      </c>
      <c r="L232">
        <v>272</v>
      </c>
      <c r="M232">
        <v>1</v>
      </c>
      <c r="N232">
        <v>58</v>
      </c>
      <c r="O232">
        <v>-3549</v>
      </c>
      <c r="P232">
        <v>167968</v>
      </c>
      <c r="Q232">
        <v>216148</v>
      </c>
      <c r="R232">
        <v>35</v>
      </c>
      <c r="S232">
        <v>619183535</v>
      </c>
      <c r="U232" t="str">
        <f>IFERROR(LEFT(spotify_top_songs_audio_features[[#This Row],[artist_names]],SEARCH(",",spotify_top_songs_audio_features[[#This Row],[artist_names]])-1),spotify_top_songs_audio_features[[#This Row],[artist_names]])</f>
        <v>Yandel</v>
      </c>
      <c r="V232" t="str">
        <f>IFERROR(MID(spotify_top_songs_audio_features[[#This Row],[artist_names]],SEARCH(",",spotify_top_songs_audio_features[[#This Row],[artist_names]])+2,99),"")</f>
        <v>Feid</v>
      </c>
      <c r="W232" t="str">
        <f>spotify_top_songs_audio_features[[#This Row],[source]]</f>
        <v>La Leyenda LLC</v>
      </c>
      <c r="X232" s="1">
        <f>spotify_top_songs_audio_features[[#This Row],[streams]]</f>
        <v>619183535</v>
      </c>
      <c r="Y232" t="str">
        <f>IF(Tabela2[[#This Row],[feat]]="","","Feat")</f>
        <v>Feat</v>
      </c>
      <c r="Z232" s="17" t="str">
        <f>CONCATENATE(INT(spotify_top_songs_audio_features[[#This Row],[duration_ms]]/(60*1000)),":",MOD(INT(spotify_top_songs_audio_features[[#This Row],[duration_ms]]/1000),60))</f>
        <v>3:36</v>
      </c>
      <c r="AA2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32" t="str">
        <f>spotify_top_songs_audio_features[[#This Row],[track_name]]</f>
        <v>Yandel 150</v>
      </c>
    </row>
    <row r="233" spans="1:28" x14ac:dyDescent="0.25">
      <c r="A233" t="s">
        <v>14083</v>
      </c>
      <c r="B233" t="s">
        <v>14084</v>
      </c>
      <c r="C233" t="s">
        <v>3259</v>
      </c>
      <c r="D233" t="s">
        <v>14085</v>
      </c>
      <c r="E233" t="s">
        <v>86</v>
      </c>
      <c r="F233" t="s">
        <v>32</v>
      </c>
      <c r="G233" t="s">
        <v>25</v>
      </c>
      <c r="H233">
        <v>628</v>
      </c>
      <c r="I233">
        <v>523</v>
      </c>
      <c r="J233">
        <v>946</v>
      </c>
      <c r="K233" t="s">
        <v>12726</v>
      </c>
      <c r="L233">
        <v>274</v>
      </c>
      <c r="M233">
        <v>219</v>
      </c>
      <c r="N233">
        <v>416</v>
      </c>
      <c r="O233">
        <v>-8307</v>
      </c>
      <c r="P233">
        <v>169982</v>
      </c>
      <c r="Q233">
        <v>172965</v>
      </c>
      <c r="R233">
        <v>28</v>
      </c>
      <c r="S233">
        <v>616979763</v>
      </c>
      <c r="U233" t="str">
        <f>IFERROR(LEFT(spotify_top_songs_audio_features[[#This Row],[artist_names]],SEARCH(",",spotify_top_songs_audio_features[[#This Row],[artist_names]])-1),spotify_top_songs_audio_features[[#This Row],[artist_names]])</f>
        <v>Kenya Grace</v>
      </c>
      <c r="V233" t="str">
        <f>IFERROR(MID(spotify_top_songs_audio_features[[#This Row],[artist_names]],SEARCH(",",spotify_top_songs_audio_features[[#This Row],[artist_names]])+2,99),"")</f>
        <v/>
      </c>
      <c r="W233" t="str">
        <f>spotify_top_songs_audio_features[[#This Row],[source]]</f>
        <v>Warner Records/Major Recordings</v>
      </c>
      <c r="X233" s="1">
        <f>spotify_top_songs_audio_features[[#This Row],[streams]]</f>
        <v>616979763</v>
      </c>
      <c r="Y233" t="str">
        <f>IF(Tabela2[[#This Row],[feat]]="","","Feat")</f>
        <v/>
      </c>
      <c r="Z233" s="17" t="str">
        <f>CONCATENATE(INT(spotify_top_songs_audio_features[[#This Row],[duration_ms]]/(60*1000)),":",MOD(INT(spotify_top_songs_audio_features[[#This Row],[duration_ms]]/1000),60))</f>
        <v>2:52</v>
      </c>
      <c r="AA2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3" t="str">
        <f>spotify_top_songs_audio_features[[#This Row],[track_name]]</f>
        <v>Strangers</v>
      </c>
    </row>
    <row r="234" spans="1:28" x14ac:dyDescent="0.25">
      <c r="A234" t="s">
        <v>15446</v>
      </c>
      <c r="B234" t="s">
        <v>1131</v>
      </c>
      <c r="C234" t="s">
        <v>282</v>
      </c>
      <c r="D234" t="s">
        <v>1131</v>
      </c>
      <c r="E234" t="s">
        <v>58</v>
      </c>
      <c r="F234" t="s">
        <v>24</v>
      </c>
      <c r="G234" t="s">
        <v>25</v>
      </c>
      <c r="H234">
        <v>668</v>
      </c>
      <c r="I234">
        <v>712</v>
      </c>
      <c r="J234">
        <v>381</v>
      </c>
      <c r="K234" t="s">
        <v>6106</v>
      </c>
      <c r="L234">
        <v>2.1299999999999999E-3</v>
      </c>
      <c r="M234">
        <v>108</v>
      </c>
      <c r="N234">
        <v>264</v>
      </c>
      <c r="O234">
        <v>-5927</v>
      </c>
      <c r="P234">
        <v>10002</v>
      </c>
      <c r="Q234">
        <v>186000</v>
      </c>
      <c r="R234">
        <v>35</v>
      </c>
      <c r="S234">
        <v>614422607</v>
      </c>
      <c r="U234" t="str">
        <f>IFERROR(LEFT(spotify_top_songs_audio_features[[#This Row],[artist_names]],SEARCH(",",spotify_top_songs_audio_features[[#This Row],[artist_names]])-1),spotify_top_songs_audio_features[[#This Row],[artist_names]])</f>
        <v>Quevedo</v>
      </c>
      <c r="V234" t="str">
        <f>IFERROR(MID(spotify_top_songs_audio_features[[#This Row],[artist_names]],SEARCH(",",spotify_top_songs_audio_features[[#This Row],[artist_names]])+2,99),"")</f>
        <v/>
      </c>
      <c r="W234" t="str">
        <f>spotify_top_songs_audio_features[[#This Row],[source]]</f>
        <v>Quevedo</v>
      </c>
      <c r="X234" s="1">
        <f>spotify_top_songs_audio_features[[#This Row],[streams]]</f>
        <v>614422607</v>
      </c>
      <c r="Y234" t="str">
        <f>IF(Tabela2[[#This Row],[feat]]="","","Feat")</f>
        <v/>
      </c>
      <c r="Z234" s="17" t="str">
        <f>CONCATENATE(INT(spotify_top_songs_audio_features[[#This Row],[duration_ms]]/(60*1000)),":",MOD(INT(spotify_top_songs_audio_features[[#This Row],[duration_ms]]/1000),60))</f>
        <v>3:6</v>
      </c>
      <c r="AA2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34" t="str">
        <f>spotify_top_songs_audio_features[[#This Row],[track_name]]</f>
        <v>Columbia</v>
      </c>
    </row>
    <row r="235" spans="1:28" x14ac:dyDescent="0.25">
      <c r="A235" t="s">
        <v>15439</v>
      </c>
      <c r="B235" t="s">
        <v>5004</v>
      </c>
      <c r="C235" t="s">
        <v>5005</v>
      </c>
      <c r="D235" t="s">
        <v>220</v>
      </c>
      <c r="E235" t="s">
        <v>86</v>
      </c>
      <c r="F235" t="s">
        <v>24</v>
      </c>
      <c r="G235" t="s">
        <v>25</v>
      </c>
      <c r="H235">
        <v>859</v>
      </c>
      <c r="I235">
        <v>658</v>
      </c>
      <c r="J235">
        <v>159</v>
      </c>
      <c r="K235" t="s">
        <v>1302</v>
      </c>
      <c r="L235">
        <v>0</v>
      </c>
      <c r="M235">
        <v>12</v>
      </c>
      <c r="N235">
        <v>672</v>
      </c>
      <c r="O235">
        <v>-479</v>
      </c>
      <c r="P235">
        <v>100065</v>
      </c>
      <c r="Q235">
        <v>195987</v>
      </c>
      <c r="R235">
        <v>35</v>
      </c>
      <c r="S235">
        <v>614416637</v>
      </c>
      <c r="U235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235" t="str">
        <f>IFERROR(MID(spotify_top_songs_audio_features[[#This Row],[artist_names]],SEARCH(",",spotify_top_songs_audio_features[[#This Row],[artist_names]])+2,99),"")</f>
        <v>Young Miko</v>
      </c>
      <c r="W235" t="str">
        <f>spotify_top_songs_audio_features[[#This Row],[source]]</f>
        <v>UMLE - Latino</v>
      </c>
      <c r="X235" s="1">
        <f>spotify_top_songs_audio_features[[#This Row],[streams]]</f>
        <v>614416637</v>
      </c>
      <c r="Y235" t="str">
        <f>IF(Tabela2[[#This Row],[feat]]="","","Feat")</f>
        <v>Feat</v>
      </c>
      <c r="Z235" s="17" t="str">
        <f>CONCATENATE(INT(spotify_top_songs_audio_features[[#This Row],[duration_ms]]/(60*1000)),":",MOD(INT(spotify_top_songs_audio_features[[#This Row],[duration_ms]]/1000),60))</f>
        <v>3:15</v>
      </c>
      <c r="AA2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5" t="str">
        <f>spotify_top_songs_audio_features[[#This Row],[track_name]]</f>
        <v>CLASSY 101</v>
      </c>
    </row>
    <row r="236" spans="1:28" x14ac:dyDescent="0.25">
      <c r="A236" t="s">
        <v>7994</v>
      </c>
      <c r="B236" t="s">
        <v>1312</v>
      </c>
      <c r="C236" t="s">
        <v>7995</v>
      </c>
      <c r="D236" t="s">
        <v>1314</v>
      </c>
      <c r="E236" t="s">
        <v>177</v>
      </c>
      <c r="F236" t="s">
        <v>24</v>
      </c>
      <c r="G236" t="s">
        <v>152</v>
      </c>
      <c r="H236">
        <v>395</v>
      </c>
      <c r="I236">
        <v>443</v>
      </c>
      <c r="J236">
        <v>133</v>
      </c>
      <c r="K236" t="s">
        <v>5364</v>
      </c>
      <c r="L236">
        <v>9.6699999999999998E-4</v>
      </c>
      <c r="M236">
        <v>839</v>
      </c>
      <c r="N236">
        <v>338</v>
      </c>
      <c r="O236">
        <v>-972</v>
      </c>
      <c r="P236">
        <v>168924</v>
      </c>
      <c r="Q236">
        <v>175933</v>
      </c>
      <c r="R236">
        <v>69</v>
      </c>
      <c r="S236">
        <v>611454554</v>
      </c>
      <c r="U236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236" t="str">
        <f>IFERROR(MID(spotify_top_songs_audio_features[[#This Row],[artist_names]],SEARCH(",",spotify_top_songs_audio_features[[#This Row],[artist_names]])+2,99),"")</f>
        <v/>
      </c>
      <c r="W236" t="str">
        <f>spotify_top_songs_audio_features[[#This Row],[source]]</f>
        <v>Olivia Rodrigo PS</v>
      </c>
      <c r="X236" s="1">
        <f>spotify_top_songs_audio_features[[#This Row],[streams]]</f>
        <v>611454554</v>
      </c>
      <c r="Y236" t="str">
        <f>IF(Tabela2[[#This Row],[feat]]="","","Feat")</f>
        <v/>
      </c>
      <c r="Z236" s="17" t="str">
        <f>CONCATENATE(INT(spotify_top_songs_audio_features[[#This Row],[duration_ms]]/(60*1000)),":",MOD(INT(spotify_top_songs_audio_features[[#This Row],[duration_ms]]/1000),60))</f>
        <v>2:55</v>
      </c>
      <c r="AA2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36" t="str">
        <f>spotify_top_songs_audio_features[[#This Row],[track_name]]</f>
        <v>happier</v>
      </c>
    </row>
    <row r="237" spans="1:28" x14ac:dyDescent="0.25">
      <c r="A237" t="s">
        <v>17585</v>
      </c>
      <c r="B237" t="s">
        <v>15013</v>
      </c>
      <c r="C237" t="s">
        <v>15014</v>
      </c>
      <c r="D237" t="s">
        <v>182</v>
      </c>
      <c r="E237" t="s">
        <v>31</v>
      </c>
      <c r="F237" t="s">
        <v>24</v>
      </c>
      <c r="G237" t="s">
        <v>25</v>
      </c>
      <c r="H237">
        <v>795</v>
      </c>
      <c r="I237">
        <v>8</v>
      </c>
      <c r="J237">
        <v>309</v>
      </c>
      <c r="K237" t="s">
        <v>4111</v>
      </c>
      <c r="L237">
        <v>7.2500000000000004E-3</v>
      </c>
      <c r="M237">
        <v>915</v>
      </c>
      <c r="N237">
        <v>934</v>
      </c>
      <c r="O237">
        <v>-632</v>
      </c>
      <c r="P237">
        <v>116032</v>
      </c>
      <c r="Q237">
        <v>202735</v>
      </c>
      <c r="R237">
        <v>35</v>
      </c>
      <c r="S237">
        <v>610867141</v>
      </c>
      <c r="U237" t="str">
        <f>IFERROR(LEFT(spotify_top_songs_audio_features[[#This Row],[artist_names]],SEARCH(",",spotify_top_songs_audio_features[[#This Row],[artist_names]])-1),spotify_top_songs_audio_features[[#This Row],[artist_names]])</f>
        <v>Elton John</v>
      </c>
      <c r="V237" t="str">
        <f>IFERROR(MID(spotify_top_songs_audio_features[[#This Row],[artist_names]],SEARCH(",",spotify_top_songs_audio_features[[#This Row],[artist_names]])+2,99),"")</f>
        <v>Dua Lipa, PNAU</v>
      </c>
      <c r="W237" t="str">
        <f>spotify_top_songs_audio_features[[#This Row],[source]]</f>
        <v>EMI</v>
      </c>
      <c r="X237" s="1">
        <f>spotify_top_songs_audio_features[[#This Row],[streams]]</f>
        <v>610867141</v>
      </c>
      <c r="Y237" t="str">
        <f>IF(Tabela2[[#This Row],[feat]]="","","Feat")</f>
        <v>Feat</v>
      </c>
      <c r="Z237" s="17" t="str">
        <f>CONCATENATE(INT(spotify_top_songs_audio_features[[#This Row],[duration_ms]]/(60*1000)),":",MOD(INT(spotify_top_songs_audio_features[[#This Row],[duration_ms]]/1000),60))</f>
        <v>3:22</v>
      </c>
      <c r="AA2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7" t="str">
        <f>spotify_top_songs_audio_features[[#This Row],[track_name]]</f>
        <v>Cold Heart - PNAU Remix</v>
      </c>
    </row>
    <row r="238" spans="1:28" x14ac:dyDescent="0.25">
      <c r="A238" t="s">
        <v>17006</v>
      </c>
      <c r="B238" t="s">
        <v>203</v>
      </c>
      <c r="C238" t="s">
        <v>204</v>
      </c>
      <c r="D238" t="s">
        <v>205</v>
      </c>
      <c r="E238" t="s">
        <v>58</v>
      </c>
      <c r="F238" t="s">
        <v>24</v>
      </c>
      <c r="G238" t="s">
        <v>25</v>
      </c>
      <c r="H238">
        <v>586</v>
      </c>
      <c r="I238">
        <v>616</v>
      </c>
      <c r="J238">
        <v>324</v>
      </c>
      <c r="K238" t="s">
        <v>206</v>
      </c>
      <c r="L238">
        <v>0</v>
      </c>
      <c r="M238">
        <v>927</v>
      </c>
      <c r="N238">
        <v>719</v>
      </c>
      <c r="O238">
        <v>-7964</v>
      </c>
      <c r="P238">
        <v>148088</v>
      </c>
      <c r="Q238">
        <v>242096</v>
      </c>
      <c r="R238">
        <v>36</v>
      </c>
      <c r="S238">
        <v>608632072</v>
      </c>
      <c r="U238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238" t="str">
        <f>IFERROR(MID(spotify_top_songs_audio_features[[#This Row],[artist_names]],SEARCH(",",spotify_top_songs_audio_features[[#This Row],[artist_names]])+2,99),"")</f>
        <v>Anderson .Paak, Silk Sonic</v>
      </c>
      <c r="W238" t="str">
        <f>spotify_top_songs_audio_features[[#This Row],[source]]</f>
        <v>Aftermath Entertainment/Atlantic</v>
      </c>
      <c r="X238" s="1">
        <f>spotify_top_songs_audio_features[[#This Row],[streams]]</f>
        <v>608632072</v>
      </c>
      <c r="Y238" t="str">
        <f>IF(Tabela2[[#This Row],[feat]]="","","Feat")</f>
        <v>Feat</v>
      </c>
      <c r="Z238" s="17" t="str">
        <f>CONCATENATE(INT(spotify_top_songs_audio_features[[#This Row],[duration_ms]]/(60*1000)),":",MOD(INT(spotify_top_songs_audio_features[[#This Row],[duration_ms]]/1000),60))</f>
        <v>4:2</v>
      </c>
      <c r="AA2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38" t="str">
        <f>spotify_top_songs_audio_features[[#This Row],[track_name]]</f>
        <v>Leave The Door Open</v>
      </c>
    </row>
    <row r="239" spans="1:28" x14ac:dyDescent="0.25">
      <c r="A239" t="s">
        <v>13014</v>
      </c>
      <c r="B239" t="s">
        <v>6648</v>
      </c>
      <c r="C239" t="s">
        <v>13015</v>
      </c>
      <c r="D239" t="s">
        <v>282</v>
      </c>
      <c r="E239" t="s">
        <v>97</v>
      </c>
      <c r="F239" t="s">
        <v>24</v>
      </c>
      <c r="G239" t="s">
        <v>25</v>
      </c>
      <c r="H239">
        <v>588</v>
      </c>
      <c r="I239">
        <v>521</v>
      </c>
      <c r="J239">
        <v>329</v>
      </c>
      <c r="K239" t="s">
        <v>11700</v>
      </c>
      <c r="L239">
        <v>149</v>
      </c>
      <c r="M239">
        <v>123</v>
      </c>
      <c r="N239">
        <v>337</v>
      </c>
      <c r="O239">
        <v>-9461</v>
      </c>
      <c r="P239">
        <v>85012</v>
      </c>
      <c r="Q239">
        <v>260173</v>
      </c>
      <c r="R239">
        <v>100</v>
      </c>
      <c r="S239">
        <v>606681465</v>
      </c>
      <c r="U239" t="str">
        <f>IFERROR(LEFT(spotify_top_songs_audio_features[[#This Row],[artist_names]],SEARCH(",",spotify_top_songs_audio_features[[#This Row],[artist_names]])-1),spotify_top_songs_audio_features[[#This Row],[artist_names]])</f>
        <v>The Neighbourhood</v>
      </c>
      <c r="V239" t="str">
        <f>IFERROR(MID(spotify_top_songs_audio_features[[#This Row],[artist_names]],SEARCH(",",spotify_top_songs_audio_features[[#This Row],[artist_names]])+2,99),"")</f>
        <v/>
      </c>
      <c r="W239" t="str">
        <f>spotify_top_songs_audio_features[[#This Row],[source]]</f>
        <v>Columbia</v>
      </c>
      <c r="X239" s="1">
        <f>spotify_top_songs_audio_features[[#This Row],[streams]]</f>
        <v>606681465</v>
      </c>
      <c r="Y239" t="str">
        <f>IF(Tabela2[[#This Row],[feat]]="","","Feat")</f>
        <v/>
      </c>
      <c r="Z239" s="17" t="str">
        <f>CONCATENATE(INT(spotify_top_songs_audio_features[[#This Row],[duration_ms]]/(60*1000)),":",MOD(INT(spotify_top_songs_audio_features[[#This Row],[duration_ms]]/1000),60))</f>
        <v>4:20</v>
      </c>
      <c r="AA2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39" t="str">
        <f>spotify_top_songs_audio_features[[#This Row],[track_name]]</f>
        <v>Daddy Issues</v>
      </c>
    </row>
    <row r="240" spans="1:28" x14ac:dyDescent="0.25">
      <c r="A240" t="s">
        <v>17730</v>
      </c>
      <c r="B240" t="s">
        <v>2240</v>
      </c>
      <c r="C240" t="s">
        <v>2241</v>
      </c>
      <c r="D240" t="s">
        <v>48</v>
      </c>
      <c r="E240" t="s">
        <v>58</v>
      </c>
      <c r="F240" t="s">
        <v>32</v>
      </c>
      <c r="G240" t="s">
        <v>25</v>
      </c>
      <c r="H240">
        <v>577</v>
      </c>
      <c r="I240">
        <v>522</v>
      </c>
      <c r="J240">
        <v>984</v>
      </c>
      <c r="K240" t="s">
        <v>1797</v>
      </c>
      <c r="L240">
        <v>9.0299999999999998E-3</v>
      </c>
      <c r="M240">
        <v>142</v>
      </c>
      <c r="N240">
        <v>119</v>
      </c>
      <c r="O240">
        <v>-6594</v>
      </c>
      <c r="P240">
        <v>159772</v>
      </c>
      <c r="Q240">
        <v>218320</v>
      </c>
      <c r="R240">
        <v>20</v>
      </c>
      <c r="S240">
        <v>605801675</v>
      </c>
      <c r="U240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40" t="str">
        <f>IFERROR(MID(spotify_top_songs_audio_features[[#This Row],[artist_names]],SEARCH(",",spotify_top_songs_audio_features[[#This Row],[artist_names]])+2,99),"")</f>
        <v>21 Savage</v>
      </c>
      <c r="W240" t="str">
        <f>spotify_top_songs_audio_features[[#This Row],[source]]</f>
        <v>Republic Records</v>
      </c>
      <c r="X240" s="1">
        <f>spotify_top_songs_audio_features[[#This Row],[streams]]</f>
        <v>605801675</v>
      </c>
      <c r="Y240" t="str">
        <f>IF(Tabela2[[#This Row],[feat]]="","","Feat")</f>
        <v>Feat</v>
      </c>
      <c r="Z240" s="17" t="str">
        <f>CONCATENATE(INT(spotify_top_songs_audio_features[[#This Row],[duration_ms]]/(60*1000)),":",MOD(INT(spotify_top_songs_audio_features[[#This Row],[duration_ms]]/1000),60))</f>
        <v>3:38</v>
      </c>
      <c r="AA2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40" t="str">
        <f>spotify_top_songs_audio_features[[#This Row],[track_name]]</f>
        <v>rockstar (feat. 21 Savage)</v>
      </c>
    </row>
    <row r="241" spans="1:28" x14ac:dyDescent="0.25">
      <c r="A241" t="s">
        <v>2920</v>
      </c>
      <c r="B241" t="s">
        <v>793</v>
      </c>
      <c r="C241" t="s">
        <v>2921</v>
      </c>
      <c r="D241" t="s">
        <v>795</v>
      </c>
      <c r="E241" t="s">
        <v>113</v>
      </c>
      <c r="F241" t="s">
        <v>24</v>
      </c>
      <c r="G241" t="s">
        <v>25</v>
      </c>
      <c r="H241">
        <v>6</v>
      </c>
      <c r="I241">
        <v>81</v>
      </c>
      <c r="J241">
        <v>479</v>
      </c>
      <c r="K241" t="s">
        <v>2922</v>
      </c>
      <c r="L241">
        <v>21</v>
      </c>
      <c r="M241">
        <v>155</v>
      </c>
      <c r="N241">
        <v>298</v>
      </c>
      <c r="O241">
        <v>-4749</v>
      </c>
      <c r="P241">
        <v>16788</v>
      </c>
      <c r="Q241">
        <v>187147</v>
      </c>
      <c r="R241">
        <v>42</v>
      </c>
      <c r="S241">
        <v>604447881</v>
      </c>
      <c r="U241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241" t="str">
        <f>IFERROR(MID(spotify_top_songs_audio_features[[#This Row],[artist_names]],SEARCH(",",spotify_top_songs_audio_features[[#This Row],[artist_names]])+2,99),"")</f>
        <v/>
      </c>
      <c r="W241" t="str">
        <f>spotify_top_songs_audio_features[[#This Row],[source]]</f>
        <v>Kid Ina Korner / Interscope</v>
      </c>
      <c r="X241" s="1">
        <f>spotify_top_songs_audio_features[[#This Row],[streams]]</f>
        <v>604447881</v>
      </c>
      <c r="Y241" t="str">
        <f>IF(Tabela2[[#This Row],[feat]]="","","Feat")</f>
        <v/>
      </c>
      <c r="Z241" s="17" t="str">
        <f>CONCATENATE(INT(spotify_top_songs_audio_features[[#This Row],[duration_ms]]/(60*1000)),":",MOD(INT(spotify_top_songs_audio_features[[#This Row],[duration_ms]]/1000),60))</f>
        <v>3:7</v>
      </c>
      <c r="AA2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41" t="str">
        <f>spotify_top_songs_audio_features[[#This Row],[track_name]]</f>
        <v>Thunder</v>
      </c>
    </row>
    <row r="242" spans="1:28" x14ac:dyDescent="0.25">
      <c r="A242" t="s">
        <v>17315</v>
      </c>
      <c r="B242" t="s">
        <v>649</v>
      </c>
      <c r="C242" t="s">
        <v>17316</v>
      </c>
      <c r="D242" t="s">
        <v>881</v>
      </c>
      <c r="E242" t="s">
        <v>142</v>
      </c>
      <c r="F242" t="s">
        <v>32</v>
      </c>
      <c r="G242" t="s">
        <v>25</v>
      </c>
      <c r="H242">
        <v>603</v>
      </c>
      <c r="I242">
        <v>67</v>
      </c>
      <c r="J242">
        <v>249</v>
      </c>
      <c r="K242" t="s">
        <v>17317</v>
      </c>
      <c r="L242">
        <v>1.6799999999999999E-4</v>
      </c>
      <c r="M242">
        <v>112</v>
      </c>
      <c r="N242">
        <v>446</v>
      </c>
      <c r="O242">
        <v>-3882</v>
      </c>
      <c r="P242">
        <v>107993</v>
      </c>
      <c r="Q242">
        <v>242974</v>
      </c>
      <c r="R242">
        <v>65</v>
      </c>
      <c r="S242">
        <v>603238182</v>
      </c>
      <c r="U242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242" t="str">
        <f>IFERROR(MID(spotify_top_songs_audio_features[[#This Row],[artist_names]],SEARCH(",",spotify_top_songs_audio_features[[#This Row],[artist_names]])+2,99),"")</f>
        <v/>
      </c>
      <c r="W242" t="str">
        <f>spotify_top_songs_audio_features[[#This Row],[source]]</f>
        <v>XL Recordings</v>
      </c>
      <c r="X242" s="1">
        <f>spotify_top_songs_audio_features[[#This Row],[streams]]</f>
        <v>603238182</v>
      </c>
      <c r="Y242" t="str">
        <f>IF(Tabela2[[#This Row],[feat]]="","","Feat")</f>
        <v/>
      </c>
      <c r="Z242" s="17" t="str">
        <f>CONCATENATE(INT(spotify_top_songs_audio_features[[#This Row],[duration_ms]]/(60*1000)),":",MOD(INT(spotify_top_songs_audio_features[[#This Row],[duration_ms]]/1000),60))</f>
        <v>4:2</v>
      </c>
      <c r="AA2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2" t="str">
        <f>spotify_top_songs_audio_features[[#This Row],[track_name]]</f>
        <v>Set Fire to the Rain</v>
      </c>
    </row>
    <row r="243" spans="1:28" x14ac:dyDescent="0.25">
      <c r="A243" t="s">
        <v>12589</v>
      </c>
      <c r="B243" t="s">
        <v>533</v>
      </c>
      <c r="C243" t="s">
        <v>534</v>
      </c>
      <c r="D243" t="s">
        <v>282</v>
      </c>
      <c r="E243" t="s">
        <v>142</v>
      </c>
      <c r="F243" t="s">
        <v>24</v>
      </c>
      <c r="G243" t="s">
        <v>25</v>
      </c>
      <c r="H243">
        <v>843</v>
      </c>
      <c r="I243">
        <v>39</v>
      </c>
      <c r="J243">
        <v>846</v>
      </c>
      <c r="K243" t="s">
        <v>740</v>
      </c>
      <c r="L243">
        <v>0</v>
      </c>
      <c r="M243">
        <v>137</v>
      </c>
      <c r="N243">
        <v>495</v>
      </c>
      <c r="O243">
        <v>-7899</v>
      </c>
      <c r="P243">
        <v>129972</v>
      </c>
      <c r="Q243">
        <v>160627</v>
      </c>
      <c r="R243">
        <v>56</v>
      </c>
      <c r="S243">
        <v>602692790</v>
      </c>
      <c r="U243" t="str">
        <f>IFERROR(LEFT(spotify_top_songs_audio_features[[#This Row],[artist_names]],SEARCH(",",spotify_top_songs_audio_features[[#This Row],[artist_names]])-1),spotify_top_songs_audio_features[[#This Row],[artist_names]])</f>
        <v>Y2K</v>
      </c>
      <c r="V243" t="str">
        <f>IFERROR(MID(spotify_top_songs_audio_features[[#This Row],[artist_names]],SEARCH(",",spotify_top_songs_audio_features[[#This Row],[artist_names]])+2,99),"")</f>
        <v>bbno$</v>
      </c>
      <c r="W243" t="str">
        <f>spotify_top_songs_audio_features[[#This Row],[source]]</f>
        <v>Columbia</v>
      </c>
      <c r="X243" s="1">
        <f>spotify_top_songs_audio_features[[#This Row],[streams]]</f>
        <v>602692790</v>
      </c>
      <c r="Y243" t="str">
        <f>IF(Tabela2[[#This Row],[feat]]="","","Feat")</f>
        <v>Feat</v>
      </c>
      <c r="Z243" s="17" t="str">
        <f>CONCATENATE(INT(spotify_top_songs_audio_features[[#This Row],[duration_ms]]/(60*1000)),":",MOD(INT(spotify_top_songs_audio_features[[#This Row],[duration_ms]]/1000),60))</f>
        <v>2:40</v>
      </c>
      <c r="AA2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3" t="str">
        <f>spotify_top_songs_audio_features[[#This Row],[track_name]]</f>
        <v>Lalala</v>
      </c>
    </row>
    <row r="244" spans="1:28" x14ac:dyDescent="0.25">
      <c r="A244" t="s">
        <v>15621</v>
      </c>
      <c r="B244" t="s">
        <v>243</v>
      </c>
      <c r="C244" t="s">
        <v>15622</v>
      </c>
      <c r="D244" t="s">
        <v>37</v>
      </c>
      <c r="E244" t="s">
        <v>70</v>
      </c>
      <c r="F244" t="s">
        <v>24</v>
      </c>
      <c r="G244" t="s">
        <v>25</v>
      </c>
      <c r="H244">
        <v>74</v>
      </c>
      <c r="I244">
        <v>697</v>
      </c>
      <c r="J244">
        <v>34</v>
      </c>
      <c r="K244" t="s">
        <v>5476</v>
      </c>
      <c r="L244">
        <v>0</v>
      </c>
      <c r="M244">
        <v>224</v>
      </c>
      <c r="N244">
        <v>732</v>
      </c>
      <c r="O244">
        <v>-4912</v>
      </c>
      <c r="P244">
        <v>138992</v>
      </c>
      <c r="Q244">
        <v>163648</v>
      </c>
      <c r="R244">
        <v>60</v>
      </c>
      <c r="S244">
        <v>600199164</v>
      </c>
      <c r="U244" t="str">
        <f>IFERROR(LEFT(spotify_top_songs_audio_features[[#This Row],[artist_names]],SEARCH(",",spotify_top_songs_audio_features[[#This Row],[artist_names]])-1),spotify_top_songs_audio_features[[#This Row],[artist_names]])</f>
        <v>Sabrina Carpenter</v>
      </c>
      <c r="V244" t="str">
        <f>IFERROR(MID(spotify_top_songs_audio_features[[#This Row],[artist_names]],SEARCH(",",spotify_top_songs_audio_features[[#This Row],[artist_names]])+2,99),"")</f>
        <v/>
      </c>
      <c r="W244" t="str">
        <f>spotify_top_songs_audio_features[[#This Row],[source]]</f>
        <v>Island Records</v>
      </c>
      <c r="X244" s="1">
        <f>spotify_top_songs_audio_features[[#This Row],[streams]]</f>
        <v>600199164</v>
      </c>
      <c r="Y244" t="str">
        <f>IF(Tabela2[[#This Row],[feat]]="","","Feat")</f>
        <v/>
      </c>
      <c r="Z244" s="17" t="str">
        <f>CONCATENATE(INT(spotify_top_songs_audio_features[[#This Row],[duration_ms]]/(60*1000)),":",MOD(INT(spotify_top_songs_audio_features[[#This Row],[duration_ms]]/1000),60))</f>
        <v>2:43</v>
      </c>
      <c r="AA2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4" t="str">
        <f>spotify_top_songs_audio_features[[#This Row],[track_name]]</f>
        <v>Nonsense</v>
      </c>
    </row>
    <row r="245" spans="1:28" x14ac:dyDescent="0.25">
      <c r="A245" t="s">
        <v>13046</v>
      </c>
      <c r="B245" t="s">
        <v>545</v>
      </c>
      <c r="C245" t="s">
        <v>10118</v>
      </c>
      <c r="D245" t="s">
        <v>547</v>
      </c>
      <c r="E245" t="s">
        <v>58</v>
      </c>
      <c r="F245" t="s">
        <v>24</v>
      </c>
      <c r="G245" t="s">
        <v>25</v>
      </c>
      <c r="H245">
        <v>548</v>
      </c>
      <c r="I245">
        <v>532</v>
      </c>
      <c r="J245">
        <v>323</v>
      </c>
      <c r="K245" t="s">
        <v>1157</v>
      </c>
      <c r="L245">
        <v>263</v>
      </c>
      <c r="M245">
        <v>217</v>
      </c>
      <c r="N245">
        <v>405</v>
      </c>
      <c r="O245">
        <v>-7596</v>
      </c>
      <c r="P245">
        <v>8503</v>
      </c>
      <c r="Q245">
        <v>272394</v>
      </c>
      <c r="R245">
        <v>128</v>
      </c>
      <c r="S245">
        <v>597460017</v>
      </c>
      <c r="U245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245" t="str">
        <f>IFERROR(MID(spotify_top_songs_audio_features[[#This Row],[artist_names]],SEARCH(",",spotify_top_songs_audio_features[[#This Row],[artist_names]])+2,99),"")</f>
        <v/>
      </c>
      <c r="W245" t="str">
        <f>spotify_top_songs_audio_features[[#This Row],[source]]</f>
        <v>Domino Recording Co</v>
      </c>
      <c r="X245" s="1">
        <f>spotify_top_songs_audio_features[[#This Row],[streams]]</f>
        <v>597460017</v>
      </c>
      <c r="Y245" t="str">
        <f>IF(Tabela2[[#This Row],[feat]]="","","Feat")</f>
        <v/>
      </c>
      <c r="Z245" s="17" t="str">
        <f>CONCATENATE(INT(spotify_top_songs_audio_features[[#This Row],[duration_ms]]/(60*1000)),":",MOD(INT(spotify_top_songs_audio_features[[#This Row],[duration_ms]]/1000),60))</f>
        <v>4:32</v>
      </c>
      <c r="AA2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45" t="str">
        <f>spotify_top_songs_audio_features[[#This Row],[track_name]]</f>
        <v>Do I Wanna Know?</v>
      </c>
    </row>
    <row r="246" spans="1:28" x14ac:dyDescent="0.25">
      <c r="A246" t="s">
        <v>16592</v>
      </c>
      <c r="B246" t="s">
        <v>289</v>
      </c>
      <c r="C246" t="s">
        <v>16593</v>
      </c>
      <c r="D246" t="s">
        <v>37</v>
      </c>
      <c r="E246" t="s">
        <v>142</v>
      </c>
      <c r="F246" t="s">
        <v>24</v>
      </c>
      <c r="G246" t="s">
        <v>25</v>
      </c>
      <c r="H246">
        <v>857</v>
      </c>
      <c r="I246">
        <v>8</v>
      </c>
      <c r="J246">
        <v>583</v>
      </c>
      <c r="K246" t="s">
        <v>8884</v>
      </c>
      <c r="L246">
        <v>0</v>
      </c>
      <c r="M246">
        <v>913</v>
      </c>
      <c r="N246">
        <v>966</v>
      </c>
      <c r="O246">
        <v>-4035</v>
      </c>
      <c r="P246">
        <v>121996</v>
      </c>
      <c r="Q246">
        <v>199440</v>
      </c>
      <c r="R246">
        <v>58</v>
      </c>
      <c r="S246">
        <v>597230342</v>
      </c>
      <c r="U246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246" t="str">
        <f>IFERROR(MID(spotify_top_songs_audio_features[[#This Row],[artist_names]],SEARCH(",",spotify_top_songs_audio_features[[#This Row],[artist_names]])+2,99),"")</f>
        <v/>
      </c>
      <c r="W246" t="str">
        <f>spotify_top_songs_audio_features[[#This Row],[source]]</f>
        <v>Island Records</v>
      </c>
      <c r="X246" s="1">
        <f>spotify_top_songs_audio_features[[#This Row],[streams]]</f>
        <v>597230342</v>
      </c>
      <c r="Y246" t="str">
        <f>IF(Tabela2[[#This Row],[feat]]="","","Feat")</f>
        <v/>
      </c>
      <c r="Z246" s="17" t="str">
        <f>CONCATENATE(INT(spotify_top_songs_audio_features[[#This Row],[duration_ms]]/(60*1000)),":",MOD(INT(spotify_top_songs_audio_features[[#This Row],[duration_ms]]/1000),60))</f>
        <v>3:19</v>
      </c>
      <c r="AA2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6" t="str">
        <f>spotify_top_songs_audio_features[[#This Row],[track_name]]</f>
        <v>There's Nothing Holdin' Me Back</v>
      </c>
    </row>
    <row r="247" spans="1:28" x14ac:dyDescent="0.25">
      <c r="A247" t="s">
        <v>15207</v>
      </c>
      <c r="B247" t="s">
        <v>888</v>
      </c>
      <c r="C247" t="s">
        <v>10116</v>
      </c>
      <c r="D247" t="s">
        <v>436</v>
      </c>
      <c r="E247" t="s">
        <v>86</v>
      </c>
      <c r="F247" t="s">
        <v>32</v>
      </c>
      <c r="G247" t="s">
        <v>25</v>
      </c>
      <c r="H247">
        <v>808</v>
      </c>
      <c r="I247">
        <v>897</v>
      </c>
      <c r="J247">
        <v>348</v>
      </c>
      <c r="K247" t="s">
        <v>13852</v>
      </c>
      <c r="L247">
        <v>3.14E-3</v>
      </c>
      <c r="M247">
        <v>364</v>
      </c>
      <c r="N247">
        <v>591</v>
      </c>
      <c r="O247">
        <v>-3712</v>
      </c>
      <c r="P247">
        <v>126026</v>
      </c>
      <c r="Q247">
        <v>231041</v>
      </c>
      <c r="R247">
        <v>18</v>
      </c>
      <c r="S247">
        <v>596189578</v>
      </c>
      <c r="U247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47" t="str">
        <f>IFERROR(MID(spotify_top_songs_audio_features[[#This Row],[artist_names]],SEARCH(",",spotify_top_songs_audio_features[[#This Row],[artist_names]])+2,99),"")</f>
        <v/>
      </c>
      <c r="W247" t="str">
        <f>spotify_top_songs_audio_features[[#This Row],[source]]</f>
        <v>Atlantic Records UK</v>
      </c>
      <c r="X247" s="1">
        <f>spotify_top_songs_audio_features[[#This Row],[streams]]</f>
        <v>596189578</v>
      </c>
      <c r="Y247" t="str">
        <f>IF(Tabela2[[#This Row],[feat]]="","","Feat")</f>
        <v/>
      </c>
      <c r="Z247" s="17" t="str">
        <f>CONCATENATE(INT(spotify_top_songs_audio_features[[#This Row],[duration_ms]]/(60*1000)),":",MOD(INT(spotify_top_songs_audio_features[[#This Row],[duration_ms]]/1000),60))</f>
        <v>3:51</v>
      </c>
      <c r="AA2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47" t="str">
        <f>spotify_top_songs_audio_features[[#This Row],[track_name]]</f>
        <v>Bad Habits</v>
      </c>
    </row>
    <row r="248" spans="1:28" x14ac:dyDescent="0.25">
      <c r="A248" t="s">
        <v>15417</v>
      </c>
      <c r="B248" t="s">
        <v>100</v>
      </c>
      <c r="C248" t="s">
        <v>9161</v>
      </c>
      <c r="D248" t="s">
        <v>96</v>
      </c>
      <c r="E248" t="s">
        <v>86</v>
      </c>
      <c r="F248" t="s">
        <v>32</v>
      </c>
      <c r="G248" t="s">
        <v>25</v>
      </c>
      <c r="H248">
        <v>794</v>
      </c>
      <c r="I248">
        <v>793</v>
      </c>
      <c r="J248">
        <v>842</v>
      </c>
      <c r="K248" t="s">
        <v>8007</v>
      </c>
      <c r="L248">
        <v>0</v>
      </c>
      <c r="M248">
        <v>952</v>
      </c>
      <c r="N248">
        <v>677</v>
      </c>
      <c r="O248">
        <v>-4521</v>
      </c>
      <c r="P248">
        <v>123941</v>
      </c>
      <c r="Q248">
        <v>183290</v>
      </c>
      <c r="R248">
        <v>21</v>
      </c>
      <c r="S248">
        <v>596042705</v>
      </c>
      <c r="U248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248" t="str">
        <f>IFERROR(MID(spotify_top_songs_audio_features[[#This Row],[artist_names]],SEARCH(",",spotify_top_songs_audio_features[[#This Row],[artist_names]])+2,99),"")</f>
        <v/>
      </c>
      <c r="W248" t="str">
        <f>spotify_top_songs_audio_features[[#This Row],[source]]</f>
        <v>Warner Records</v>
      </c>
      <c r="X248" s="1">
        <f>spotify_top_songs_audio_features[[#This Row],[streams]]</f>
        <v>596042705</v>
      </c>
      <c r="Y248" t="str">
        <f>IF(Tabela2[[#This Row],[feat]]="","","Feat")</f>
        <v/>
      </c>
      <c r="Z248" s="17" t="str">
        <f>CONCATENATE(INT(spotify_top_songs_audio_features[[#This Row],[duration_ms]]/(60*1000)),":",MOD(INT(spotify_top_songs_audio_features[[#This Row],[duration_ms]]/1000),60))</f>
        <v>3:3</v>
      </c>
      <c r="AA2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48" t="str">
        <f>spotify_top_songs_audio_features[[#This Row],[track_name]]</f>
        <v>Don't Start Now</v>
      </c>
    </row>
    <row r="249" spans="1:28" x14ac:dyDescent="0.25">
      <c r="A249" t="s">
        <v>13697</v>
      </c>
      <c r="B249" t="s">
        <v>472</v>
      </c>
      <c r="C249" t="s">
        <v>13698</v>
      </c>
      <c r="D249" t="s">
        <v>474</v>
      </c>
      <c r="E249" t="s">
        <v>31</v>
      </c>
      <c r="F249" t="s">
        <v>24</v>
      </c>
      <c r="G249" t="s">
        <v>25</v>
      </c>
      <c r="H249">
        <v>799</v>
      </c>
      <c r="I249">
        <v>539</v>
      </c>
      <c r="J249">
        <v>421</v>
      </c>
      <c r="K249" t="s">
        <v>2083</v>
      </c>
      <c r="L249">
        <v>1.66E-3</v>
      </c>
      <c r="M249">
        <v>165</v>
      </c>
      <c r="N249">
        <v>394</v>
      </c>
      <c r="O249">
        <v>-6351</v>
      </c>
      <c r="P249">
        <v>136948</v>
      </c>
      <c r="Q249">
        <v>202547</v>
      </c>
      <c r="R249">
        <v>76</v>
      </c>
      <c r="S249">
        <v>594382176</v>
      </c>
      <c r="U249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249" t="str">
        <f>IFERROR(MID(spotify_top_songs_audio_features[[#This Row],[artist_names]],SEARCH(",",spotify_top_songs_audio_features[[#This Row],[artist_names]])+2,99),"")</f>
        <v/>
      </c>
      <c r="W249" t="str">
        <f>spotify_top_songs_audio_features[[#This Row],[source]]</f>
        <v>Right Hand Music Group, LLC/RCA Records</v>
      </c>
      <c r="X249" s="1">
        <f>spotify_top_songs_audio_features[[#This Row],[streams]]</f>
        <v>594382176</v>
      </c>
      <c r="Y249" t="str">
        <f>IF(Tabela2[[#This Row],[feat]]="","","Feat")</f>
        <v/>
      </c>
      <c r="Z249" s="17" t="str">
        <f>CONCATENATE(INT(spotify_top_songs_audio_features[[#This Row],[duration_ms]]/(60*1000)),":",MOD(INT(spotify_top_songs_audio_features[[#This Row],[duration_ms]]/1000),60))</f>
        <v>3:22</v>
      </c>
      <c r="AA2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9" t="str">
        <f>spotify_top_songs_audio_features[[#This Row],[track_name]]</f>
        <v>Young Dumb &amp; Broke</v>
      </c>
    </row>
    <row r="250" spans="1:28" x14ac:dyDescent="0.25">
      <c r="A250" t="s">
        <v>544</v>
      </c>
      <c r="B250" t="s">
        <v>545</v>
      </c>
      <c r="C250" t="s">
        <v>546</v>
      </c>
      <c r="D250" t="s">
        <v>547</v>
      </c>
      <c r="E250" t="s">
        <v>142</v>
      </c>
      <c r="F250" t="s">
        <v>24</v>
      </c>
      <c r="G250" t="s">
        <v>25</v>
      </c>
      <c r="H250">
        <v>691</v>
      </c>
      <c r="I250">
        <v>631</v>
      </c>
      <c r="J250">
        <v>368</v>
      </c>
      <c r="K250" t="s">
        <v>548</v>
      </c>
      <c r="L250">
        <v>1.1299999999999999E-3</v>
      </c>
      <c r="M250">
        <v>104</v>
      </c>
      <c r="N250">
        <v>8</v>
      </c>
      <c r="O250">
        <v>-6478</v>
      </c>
      <c r="P250">
        <v>92004</v>
      </c>
      <c r="Q250">
        <v>161124</v>
      </c>
      <c r="R250">
        <v>118</v>
      </c>
      <c r="S250">
        <v>593777301</v>
      </c>
      <c r="U250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250" t="str">
        <f>IFERROR(MID(spotify_top_songs_audio_features[[#This Row],[artist_names]],SEARCH(",",spotify_top_songs_audio_features[[#This Row],[artist_names]])+2,99),"")</f>
        <v/>
      </c>
      <c r="W250" t="str">
        <f>spotify_top_songs_audio_features[[#This Row],[source]]</f>
        <v>Domino Recording Co</v>
      </c>
      <c r="X250" s="1">
        <f>spotify_top_songs_audio_features[[#This Row],[streams]]</f>
        <v>593777301</v>
      </c>
      <c r="Y250" t="str">
        <f>IF(Tabela2[[#This Row],[feat]]="","","Feat")</f>
        <v/>
      </c>
      <c r="Z250" s="17" t="str">
        <f>CONCATENATE(INT(spotify_top_songs_audio_features[[#This Row],[duration_ms]]/(60*1000)),":",MOD(INT(spotify_top_songs_audio_features[[#This Row],[duration_ms]]/1000),60))</f>
        <v>2:41</v>
      </c>
      <c r="AA2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50" t="str">
        <f>spotify_top_songs_audio_features[[#This Row],[track_name]]</f>
        <v>Why'd You Only Call Me When You're High?</v>
      </c>
    </row>
    <row r="251" spans="1:28" x14ac:dyDescent="0.25">
      <c r="A251" t="s">
        <v>9664</v>
      </c>
      <c r="B251" t="s">
        <v>1287</v>
      </c>
      <c r="C251" t="s">
        <v>7904</v>
      </c>
      <c r="D251" t="s">
        <v>48</v>
      </c>
      <c r="E251" t="s">
        <v>31</v>
      </c>
      <c r="F251" t="s">
        <v>24</v>
      </c>
      <c r="G251" t="s">
        <v>25</v>
      </c>
      <c r="H251">
        <v>717</v>
      </c>
      <c r="I251">
        <v>653</v>
      </c>
      <c r="J251">
        <v>658</v>
      </c>
      <c r="K251" t="s">
        <v>1652</v>
      </c>
      <c r="L251">
        <v>0</v>
      </c>
      <c r="M251">
        <v>101</v>
      </c>
      <c r="N251">
        <v>412</v>
      </c>
      <c r="O251">
        <v>-5634</v>
      </c>
      <c r="P251">
        <v>106966</v>
      </c>
      <c r="Q251">
        <v>207320</v>
      </c>
      <c r="R251">
        <v>87</v>
      </c>
      <c r="S251">
        <v>593025420</v>
      </c>
      <c r="U25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51" t="str">
        <f>IFERROR(MID(spotify_top_songs_audio_features[[#This Row],[artist_names]],SEARCH(",",spotify_top_songs_audio_features[[#This Row],[artist_names]])+2,99),"")</f>
        <v/>
      </c>
      <c r="W251" t="str">
        <f>spotify_top_songs_audio_features[[#This Row],[source]]</f>
        <v>Republic Records</v>
      </c>
      <c r="X251" s="1">
        <f>spotify_top_songs_audio_features[[#This Row],[streams]]</f>
        <v>593025420</v>
      </c>
      <c r="Y251" t="str">
        <f>IF(Tabela2[[#This Row],[feat]]="","","Feat")</f>
        <v/>
      </c>
      <c r="Z251" s="17" t="str">
        <f>CONCATENATE(INT(spotify_top_songs_audio_features[[#This Row],[duration_ms]]/(60*1000)),":",MOD(INT(spotify_top_songs_audio_features[[#This Row],[duration_ms]]/1000),60))</f>
        <v>3:27</v>
      </c>
      <c r="AA2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1" t="str">
        <f>spotify_top_songs_audio_features[[#This Row],[track_name]]</f>
        <v>thank u, next</v>
      </c>
    </row>
    <row r="252" spans="1:28" x14ac:dyDescent="0.25">
      <c r="A252" t="s">
        <v>1360</v>
      </c>
      <c r="B252" t="s">
        <v>1361</v>
      </c>
      <c r="C252" t="s">
        <v>1362</v>
      </c>
      <c r="D252" t="s">
        <v>1363</v>
      </c>
      <c r="E252" t="s">
        <v>142</v>
      </c>
      <c r="F252" t="s">
        <v>24</v>
      </c>
      <c r="G252" t="s">
        <v>25</v>
      </c>
      <c r="H252">
        <v>712</v>
      </c>
      <c r="I252">
        <v>463</v>
      </c>
      <c r="J252">
        <v>797</v>
      </c>
      <c r="K252" t="s">
        <v>1364</v>
      </c>
      <c r="L252">
        <v>2.9599999999999998E-4</v>
      </c>
      <c r="M252">
        <v>301</v>
      </c>
      <c r="N252">
        <v>206</v>
      </c>
      <c r="O252">
        <v>-7399</v>
      </c>
      <c r="P252">
        <v>131199</v>
      </c>
      <c r="Q252">
        <v>156943</v>
      </c>
      <c r="R252">
        <v>57</v>
      </c>
      <c r="S252">
        <v>591285457</v>
      </c>
      <c r="U252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252" t="str">
        <f>IFERROR(MID(spotify_top_songs_audio_features[[#This Row],[artist_names]],SEARCH(",",spotify_top_songs_audio_features[[#This Row],[artist_names]])+2,99),"")</f>
        <v>Kim Petras</v>
      </c>
      <c r="W252" t="str">
        <f>spotify_top_songs_audio_features[[#This Row],[source]]</f>
        <v>Capitol Records UK / EMI</v>
      </c>
      <c r="X252" s="1">
        <f>spotify_top_songs_audio_features[[#This Row],[streams]]</f>
        <v>591285457</v>
      </c>
      <c r="Y252" t="str">
        <f>IF(Tabela2[[#This Row],[feat]]="","","Feat")</f>
        <v>Feat</v>
      </c>
      <c r="Z252" s="17" t="str">
        <f>CONCATENATE(INT(spotify_top_songs_audio_features[[#This Row],[duration_ms]]/(60*1000)),":",MOD(INT(spotify_top_songs_audio_features[[#This Row],[duration_ms]]/1000),60))</f>
        <v>2:36</v>
      </c>
      <c r="AA2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52" t="str">
        <f>spotify_top_songs_audio_features[[#This Row],[track_name]]</f>
        <v>Unholy (feat. Kim Petras)</v>
      </c>
    </row>
    <row r="253" spans="1:28" x14ac:dyDescent="0.25">
      <c r="A253" t="s">
        <v>11491</v>
      </c>
      <c r="B253" t="s">
        <v>5272</v>
      </c>
      <c r="C253" t="s">
        <v>11492</v>
      </c>
      <c r="D253" t="s">
        <v>2600</v>
      </c>
      <c r="E253" t="s">
        <v>31</v>
      </c>
      <c r="F253" t="s">
        <v>32</v>
      </c>
      <c r="G253" t="s">
        <v>25</v>
      </c>
      <c r="H253">
        <v>575</v>
      </c>
      <c r="I253">
        <v>5</v>
      </c>
      <c r="J253">
        <v>707</v>
      </c>
      <c r="K253" t="s">
        <v>2714</v>
      </c>
      <c r="L253">
        <v>0</v>
      </c>
      <c r="M253">
        <v>335</v>
      </c>
      <c r="N253">
        <v>506</v>
      </c>
      <c r="O253">
        <v>-7594</v>
      </c>
      <c r="P253">
        <v>67033</v>
      </c>
      <c r="Q253">
        <v>232857</v>
      </c>
      <c r="R253">
        <v>39</v>
      </c>
      <c r="S253">
        <v>588484750</v>
      </c>
      <c r="U253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53" t="str">
        <f>IFERROR(MID(spotify_top_songs_audio_features[[#This Row],[artist_names]],SEARCH(",",spotify_top_songs_audio_features[[#This Row],[artist_names]])+2,99),"")</f>
        <v>Ariana Grande</v>
      </c>
      <c r="W253" t="str">
        <f>spotify_top_songs_audio_features[[#This Row],[source]]</f>
        <v>XO / Republic Records</v>
      </c>
      <c r="X253" s="1">
        <f>spotify_top_songs_audio_features[[#This Row],[streams]]</f>
        <v>588484750</v>
      </c>
      <c r="Y253" t="str">
        <f>IF(Tabela2[[#This Row],[feat]]="","","Feat")</f>
        <v>Feat</v>
      </c>
      <c r="Z253" s="17" t="str">
        <f>CONCATENATE(INT(spotify_top_songs_audio_features[[#This Row],[duration_ms]]/(60*1000)),":",MOD(INT(spotify_top_songs_audio_features[[#This Row],[duration_ms]]/1000),60))</f>
        <v>3:52</v>
      </c>
      <c r="AA2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3" t="str">
        <f>spotify_top_songs_audio_features[[#This Row],[track_name]]</f>
        <v>Die For You (with Ariana Grande) - Remix</v>
      </c>
    </row>
    <row r="254" spans="1:28" x14ac:dyDescent="0.25">
      <c r="A254" t="s">
        <v>5465</v>
      </c>
      <c r="B254" t="s">
        <v>2125</v>
      </c>
      <c r="C254" t="s">
        <v>5466</v>
      </c>
      <c r="D254" t="s">
        <v>1487</v>
      </c>
      <c r="E254" t="s">
        <v>97</v>
      </c>
      <c r="F254" t="s">
        <v>24</v>
      </c>
      <c r="G254" t="s">
        <v>25</v>
      </c>
      <c r="H254">
        <v>709</v>
      </c>
      <c r="I254">
        <v>548</v>
      </c>
      <c r="J254">
        <v>353</v>
      </c>
      <c r="K254" t="s">
        <v>3254</v>
      </c>
      <c r="L254">
        <v>1.5899999999999999E-4</v>
      </c>
      <c r="M254">
        <v>133</v>
      </c>
      <c r="N254">
        <v>543</v>
      </c>
      <c r="O254">
        <v>-8493</v>
      </c>
      <c r="P254">
        <v>83995</v>
      </c>
      <c r="Q254">
        <v>160000</v>
      </c>
      <c r="R254">
        <v>50</v>
      </c>
      <c r="S254">
        <v>584378254</v>
      </c>
      <c r="U254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254" t="str">
        <f>IFERROR(MID(spotify_top_songs_audio_features[[#This Row],[artist_names]],SEARCH(",",spotify_top_songs_audio_features[[#This Row],[artist_names]])+2,99),"")</f>
        <v/>
      </c>
      <c r="W254" t="str">
        <f>spotify_top_songs_audio_features[[#This Row],[source]]</f>
        <v>Victor Victor Worldwide</v>
      </c>
      <c r="X254" s="1">
        <f>spotify_top_songs_audio_features[[#This Row],[streams]]</f>
        <v>584378254</v>
      </c>
      <c r="Y254" t="str">
        <f>IF(Tabela2[[#This Row],[feat]]="","","Feat")</f>
        <v/>
      </c>
      <c r="Z254" s="17" t="str">
        <f>CONCATENATE(INT(spotify_top_songs_audio_features[[#This Row],[duration_ms]]/(60*1000)),":",MOD(INT(spotify_top_songs_audio_features[[#This Row],[duration_ms]]/1000),60))</f>
        <v>2:40</v>
      </c>
      <c r="AA2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54" t="str">
        <f>spotify_top_songs_audio_features[[#This Row],[track_name]]</f>
        <v>What You Know Bout Love</v>
      </c>
    </row>
    <row r="255" spans="1:28" x14ac:dyDescent="0.25">
      <c r="A255" t="s">
        <v>16809</v>
      </c>
      <c r="B255" t="s">
        <v>2184</v>
      </c>
      <c r="C255" t="s">
        <v>2185</v>
      </c>
      <c r="D255" t="s">
        <v>3110</v>
      </c>
      <c r="E255" t="s">
        <v>177</v>
      </c>
      <c r="F255" t="s">
        <v>32</v>
      </c>
      <c r="G255" t="s">
        <v>25</v>
      </c>
      <c r="H255">
        <v>632</v>
      </c>
      <c r="I255">
        <v>686</v>
      </c>
      <c r="J255">
        <v>243</v>
      </c>
      <c r="K255" t="s">
        <v>9215</v>
      </c>
      <c r="L255">
        <v>0</v>
      </c>
      <c r="M255">
        <v>2</v>
      </c>
      <c r="N255">
        <v>329</v>
      </c>
      <c r="O255">
        <v>-7665</v>
      </c>
      <c r="P255">
        <v>89949</v>
      </c>
      <c r="Q255">
        <v>170770</v>
      </c>
      <c r="R255">
        <v>95</v>
      </c>
      <c r="S255">
        <v>583806587</v>
      </c>
      <c r="U255" t="str">
        <f>IFERROR(LEFT(spotify_top_songs_audio_features[[#This Row],[artist_names]],SEARCH(",",spotify_top_songs_audio_features[[#This Row],[artist_names]])-1),spotify_top_songs_audio_features[[#This Row],[artist_names]])</f>
        <v>benny blanco</v>
      </c>
      <c r="V255" t="str">
        <f>IFERROR(MID(spotify_top_songs_audio_features[[#This Row],[artist_names]],SEARCH(",",spotify_top_songs_audio_features[[#This Row],[artist_names]])+2,99),"")</f>
        <v>Halsey, Khalid</v>
      </c>
      <c r="W255" t="str">
        <f>spotify_top_songs_audio_features[[#This Row],[source]]</f>
        <v>Friends Keep Secrets/Interscope Records</v>
      </c>
      <c r="X255" s="1">
        <f>spotify_top_songs_audio_features[[#This Row],[streams]]</f>
        <v>583806587</v>
      </c>
      <c r="Y255" t="str">
        <f>IF(Tabela2[[#This Row],[feat]]="","","Feat")</f>
        <v>Feat</v>
      </c>
      <c r="Z255" s="17" t="str">
        <f>CONCATENATE(INT(spotify_top_songs_audio_features[[#This Row],[duration_ms]]/(60*1000)),":",MOD(INT(spotify_top_songs_audio_features[[#This Row],[duration_ms]]/1000),60))</f>
        <v>2:50</v>
      </c>
      <c r="AA2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55" t="str">
        <f>spotify_top_songs_audio_features[[#This Row],[track_name]]</f>
        <v>Eastside (with Halsey &amp; Khalid)</v>
      </c>
    </row>
    <row r="256" spans="1:28" x14ac:dyDescent="0.25">
      <c r="A256" t="s">
        <v>17081</v>
      </c>
      <c r="B256" t="s">
        <v>6749</v>
      </c>
      <c r="C256" t="s">
        <v>7691</v>
      </c>
      <c r="D256" t="s">
        <v>2413</v>
      </c>
      <c r="E256" t="s">
        <v>177</v>
      </c>
      <c r="F256" t="s">
        <v>32</v>
      </c>
      <c r="G256" t="s">
        <v>1571</v>
      </c>
      <c r="H256">
        <v>778</v>
      </c>
      <c r="I256">
        <v>559</v>
      </c>
      <c r="J256">
        <v>776</v>
      </c>
      <c r="K256" t="s">
        <v>188</v>
      </c>
      <c r="L256">
        <v>0</v>
      </c>
      <c r="M256">
        <v>399</v>
      </c>
      <c r="N256">
        <v>678</v>
      </c>
      <c r="O256">
        <v>-7109</v>
      </c>
      <c r="P256">
        <v>129989</v>
      </c>
      <c r="Q256">
        <v>185093</v>
      </c>
      <c r="R256">
        <v>52</v>
      </c>
      <c r="S256">
        <v>582781876</v>
      </c>
      <c r="U256" t="str">
        <f>IFERROR(LEFT(spotify_top_songs_audio_features[[#This Row],[artist_names]],SEARCH(",",spotify_top_songs_audio_features[[#This Row],[artist_names]])-1),spotify_top_songs_audio_features[[#This Row],[artist_names]])</f>
        <v>blackbear</v>
      </c>
      <c r="V256" t="str">
        <f>IFERROR(MID(spotify_top_songs_audio_features[[#This Row],[artist_names]],SEARCH(",",spotify_top_songs_audio_features[[#This Row],[artist_names]])+2,99),"")</f>
        <v/>
      </c>
      <c r="W256" t="str">
        <f>spotify_top_songs_audio_features[[#This Row],[source]]</f>
        <v>Alamo</v>
      </c>
      <c r="X256" s="1">
        <f>spotify_top_songs_audio_features[[#This Row],[streams]]</f>
        <v>582781876</v>
      </c>
      <c r="Y256" t="str">
        <f>IF(Tabela2[[#This Row],[feat]]="","","Feat")</f>
        <v/>
      </c>
      <c r="Z256" s="17" t="str">
        <f>CONCATENATE(INT(spotify_top_songs_audio_features[[#This Row],[duration_ms]]/(60*1000)),":",MOD(INT(spotify_top_songs_audio_features[[#This Row],[duration_ms]]/1000),60))</f>
        <v>3:5</v>
      </c>
      <c r="AA2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56" t="str">
        <f>spotify_top_songs_audio_features[[#This Row],[track_name]]</f>
        <v>hot girl bummer</v>
      </c>
    </row>
    <row r="257" spans="1:28" x14ac:dyDescent="0.25">
      <c r="A257" t="s">
        <v>11872</v>
      </c>
      <c r="B257" t="s">
        <v>11873</v>
      </c>
      <c r="C257" t="s">
        <v>11874</v>
      </c>
      <c r="D257" t="s">
        <v>11875</v>
      </c>
      <c r="E257" t="s">
        <v>102</v>
      </c>
      <c r="F257" t="s">
        <v>32</v>
      </c>
      <c r="G257" t="s">
        <v>25</v>
      </c>
      <c r="H257">
        <v>639</v>
      </c>
      <c r="I257">
        <v>703</v>
      </c>
      <c r="J257">
        <v>794</v>
      </c>
      <c r="K257" t="s">
        <v>4395</v>
      </c>
      <c r="L257">
        <v>1.7799999999999999E-4</v>
      </c>
      <c r="M257">
        <v>865</v>
      </c>
      <c r="N257">
        <v>138</v>
      </c>
      <c r="O257">
        <v>-633</v>
      </c>
      <c r="P257">
        <v>169888</v>
      </c>
      <c r="Q257">
        <v>207301</v>
      </c>
      <c r="R257">
        <v>53</v>
      </c>
      <c r="S257">
        <v>581354380</v>
      </c>
      <c r="U257" t="str">
        <f>IFERROR(LEFT(spotify_top_songs_audio_features[[#This Row],[artist_names]],SEARCH(",",spotify_top_songs_audio_features[[#This Row],[artist_names]])-1),spotify_top_songs_audio_features[[#This Row],[artist_names]])</f>
        <v>Tainy</v>
      </c>
      <c r="V257" t="str">
        <f>IFERROR(MID(spotify_top_songs_audio_features[[#This Row],[artist_names]],SEARCH(",",spotify_top_songs_audio_features[[#This Row],[artist_names]])+2,99),"")</f>
        <v>Bad Bunny, Julieta Venegas</v>
      </c>
      <c r="W257" t="str">
        <f>spotify_top_songs_audio_features[[#This Row],[source]]</f>
        <v>Neon16</v>
      </c>
      <c r="X257" s="1">
        <f>spotify_top_songs_audio_features[[#This Row],[streams]]</f>
        <v>581354380</v>
      </c>
      <c r="Y257" t="str">
        <f>IF(Tabela2[[#This Row],[feat]]="","","Feat")</f>
        <v>Feat</v>
      </c>
      <c r="Z257" s="17" t="str">
        <f>CONCATENATE(INT(spotify_top_songs_audio_features[[#This Row],[duration_ms]]/(60*1000)),":",MOD(INT(spotify_top_songs_audio_features[[#This Row],[duration_ms]]/1000),60))</f>
        <v>3:27</v>
      </c>
      <c r="AA2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57" t="str">
        <f>spotify_top_songs_audio_features[[#This Row],[track_name]]</f>
        <v>Lo Siento BB:/ (with Bad Bunny &amp; Julieta Venegas)</v>
      </c>
    </row>
    <row r="258" spans="1:28" x14ac:dyDescent="0.25">
      <c r="A258" t="s">
        <v>9779</v>
      </c>
      <c r="B258" t="s">
        <v>112</v>
      </c>
      <c r="C258" t="s">
        <v>9780</v>
      </c>
      <c r="D258" t="s">
        <v>112</v>
      </c>
      <c r="E258" t="s">
        <v>58</v>
      </c>
      <c r="F258" t="s">
        <v>24</v>
      </c>
      <c r="G258" t="s">
        <v>25</v>
      </c>
      <c r="H258">
        <v>532</v>
      </c>
      <c r="I258">
        <v>623</v>
      </c>
      <c r="J258">
        <v>331</v>
      </c>
      <c r="K258" t="s">
        <v>7252</v>
      </c>
      <c r="L258">
        <v>7.28E-3</v>
      </c>
      <c r="M258">
        <v>925</v>
      </c>
      <c r="N258">
        <v>403</v>
      </c>
      <c r="O258">
        <v>-9208</v>
      </c>
      <c r="P258">
        <v>89937</v>
      </c>
      <c r="Q258">
        <v>261923</v>
      </c>
      <c r="R258">
        <v>57</v>
      </c>
      <c r="S258">
        <v>581186408</v>
      </c>
      <c r="U25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58" t="str">
        <f>IFERROR(MID(spotify_top_songs_audio_features[[#This Row],[artist_names]],SEARCH(",",spotify_top_songs_audio_features[[#This Row],[artist_names]])+2,99),"")</f>
        <v/>
      </c>
      <c r="W258" t="str">
        <f>spotify_top_songs_audio_features[[#This Row],[source]]</f>
        <v>Taylor Swift</v>
      </c>
      <c r="X258" s="1">
        <f>spotify_top_songs_audio_features[[#This Row],[streams]]</f>
        <v>581186408</v>
      </c>
      <c r="Y258" t="str">
        <f>IF(Tabela2[[#This Row],[feat]]="","","Feat")</f>
        <v/>
      </c>
      <c r="Z258" s="17" t="str">
        <f>CONCATENATE(INT(spotify_top_songs_audio_features[[#This Row],[duration_ms]]/(60*1000)),":",MOD(INT(spotify_top_songs_audio_features[[#This Row],[duration_ms]]/1000),60))</f>
        <v>4:21</v>
      </c>
      <c r="AA2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58" t="str">
        <f>spotify_top_songs_audio_features[[#This Row],[track_name]]</f>
        <v>august</v>
      </c>
    </row>
    <row r="259" spans="1:28" x14ac:dyDescent="0.25">
      <c r="A259" t="s">
        <v>9358</v>
      </c>
      <c r="B259" t="s">
        <v>9359</v>
      </c>
      <c r="C259" t="s">
        <v>9360</v>
      </c>
      <c r="D259" t="s">
        <v>7371</v>
      </c>
      <c r="E259" t="s">
        <v>86</v>
      </c>
      <c r="F259" t="s">
        <v>32</v>
      </c>
      <c r="G259" t="s">
        <v>25</v>
      </c>
      <c r="H259">
        <v>903</v>
      </c>
      <c r="I259">
        <v>675</v>
      </c>
      <c r="J259">
        <v>214</v>
      </c>
      <c r="K259" t="s">
        <v>8670</v>
      </c>
      <c r="L259">
        <v>1.2800000000000001E-3</v>
      </c>
      <c r="M259">
        <v>595</v>
      </c>
      <c r="N259">
        <v>442</v>
      </c>
      <c r="O259">
        <v>-3445</v>
      </c>
      <c r="P259">
        <v>96507</v>
      </c>
      <c r="Q259">
        <v>417920</v>
      </c>
      <c r="R259">
        <v>53</v>
      </c>
      <c r="S259">
        <v>580565818</v>
      </c>
      <c r="U259" t="str">
        <f>IFERROR(LEFT(spotify_top_songs_audio_features[[#This Row],[artist_names]],SEARCH(",",spotify_top_songs_audio_features[[#This Row],[artist_names]])-1),spotify_top_songs_audio_features[[#This Row],[artist_names]])</f>
        <v>Nio Garcia</v>
      </c>
      <c r="V259" t="str">
        <f>IFERROR(MID(spotify_top_songs_audio_features[[#This Row],[artist_names]],SEARCH(",",spotify_top_songs_audio_features[[#This Row],[artist_names]])+2,99),"")</f>
        <v>Casper Magico, Bad Bunny, Darell, Ozuna, Nicky Jam</v>
      </c>
      <c r="W259" t="str">
        <f>spotify_top_songs_audio_features[[#This Row],[source]]</f>
        <v>Flow La Movie, Inc.</v>
      </c>
      <c r="X259" s="1">
        <f>spotify_top_songs_audio_features[[#This Row],[streams]]</f>
        <v>580565818</v>
      </c>
      <c r="Y259" t="str">
        <f>IF(Tabela2[[#This Row],[feat]]="","","Feat")</f>
        <v>Feat</v>
      </c>
      <c r="Z259" s="17" t="str">
        <f>CONCATENATE(INT(spotify_top_songs_audio_features[[#This Row],[duration_ms]]/(60*1000)),":",MOD(INT(spotify_top_songs_audio_features[[#This Row],[duration_ms]]/1000),60))</f>
        <v>6:57</v>
      </c>
      <c r="AA2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59" t="str">
        <f>spotify_top_songs_audio_features[[#This Row],[track_name]]</f>
        <v>Te Boté - Remix</v>
      </c>
    </row>
    <row r="260" spans="1:28" x14ac:dyDescent="0.25">
      <c r="A260" t="s">
        <v>11692</v>
      </c>
      <c r="B260" t="s">
        <v>11693</v>
      </c>
      <c r="C260" t="s">
        <v>11694</v>
      </c>
      <c r="D260" t="s">
        <v>2792</v>
      </c>
      <c r="E260" t="s">
        <v>142</v>
      </c>
      <c r="F260" t="s">
        <v>24</v>
      </c>
      <c r="G260" t="s">
        <v>25</v>
      </c>
      <c r="H260">
        <v>824</v>
      </c>
      <c r="I260">
        <v>862</v>
      </c>
      <c r="J260">
        <v>126</v>
      </c>
      <c r="K260" t="s">
        <v>11695</v>
      </c>
      <c r="L260">
        <v>132</v>
      </c>
      <c r="M260">
        <v>303</v>
      </c>
      <c r="N260">
        <v>801</v>
      </c>
      <c r="O260">
        <v>-3424</v>
      </c>
      <c r="P260">
        <v>12298</v>
      </c>
      <c r="Q260">
        <v>169153</v>
      </c>
      <c r="R260">
        <v>51</v>
      </c>
      <c r="S260">
        <v>577050376</v>
      </c>
      <c r="U260" t="str">
        <f>IFERROR(LEFT(spotify_top_songs_audio_features[[#This Row],[artist_names]],SEARCH(",",spotify_top_songs_audio_features[[#This Row],[artist_names]])-1),spotify_top_songs_audio_features[[#This Row],[artist_names]])</f>
        <v>Riton</v>
      </c>
      <c r="V260" t="str">
        <f>IFERROR(MID(spotify_top_songs_audio_features[[#This Row],[artist_names]],SEARCH(",",spotify_top_songs_audio_features[[#This Row],[artist_names]])+2,99),"")</f>
        <v>Nightcrawlers, Mufasa &amp; Hypeman, Dopamine</v>
      </c>
      <c r="W260" t="str">
        <f>spotify_top_songs_audio_features[[#This Row],[source]]</f>
        <v>Ministry of Sound Recordings</v>
      </c>
      <c r="X260" s="1">
        <f>spotify_top_songs_audio_features[[#This Row],[streams]]</f>
        <v>577050376</v>
      </c>
      <c r="Y260" t="str">
        <f>IF(Tabela2[[#This Row],[feat]]="","","Feat")</f>
        <v>Feat</v>
      </c>
      <c r="Z260" s="17" t="str">
        <f>CONCATENATE(INT(spotify_top_songs_audio_features[[#This Row],[duration_ms]]/(60*1000)),":",MOD(INT(spotify_top_songs_audio_features[[#This Row],[duration_ms]]/1000),60))</f>
        <v>2:49</v>
      </c>
      <c r="AA2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60" t="str">
        <f>spotify_top_songs_audio_features[[#This Row],[track_name]]</f>
        <v>Friday (feat. Mufasa &amp; Hypeman) - Dopamine Re-Edit</v>
      </c>
    </row>
    <row r="261" spans="1:28" x14ac:dyDescent="0.25">
      <c r="A261" t="s">
        <v>6857</v>
      </c>
      <c r="B261" t="s">
        <v>621</v>
      </c>
      <c r="C261" t="s">
        <v>5579</v>
      </c>
      <c r="D261" t="s">
        <v>621</v>
      </c>
      <c r="E261" t="s">
        <v>43</v>
      </c>
      <c r="F261" t="s">
        <v>24</v>
      </c>
      <c r="G261" t="s">
        <v>25</v>
      </c>
      <c r="H261">
        <v>752</v>
      </c>
      <c r="I261">
        <v>505</v>
      </c>
      <c r="J261">
        <v>253</v>
      </c>
      <c r="K261" t="s">
        <v>5580</v>
      </c>
      <c r="L261">
        <v>2.5500000000000002E-4</v>
      </c>
      <c r="M261">
        <v>104</v>
      </c>
      <c r="N261">
        <v>419</v>
      </c>
      <c r="O261">
        <v>-7621</v>
      </c>
      <c r="P261">
        <v>9197</v>
      </c>
      <c r="Q261">
        <v>197437</v>
      </c>
      <c r="R261">
        <v>159</v>
      </c>
      <c r="S261">
        <v>576772414</v>
      </c>
      <c r="U261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261" t="str">
        <f>IFERROR(MID(spotify_top_songs_audio_features[[#This Row],[artist_names]],SEARCH(",",spotify_top_songs_audio_features[[#This Row],[artist_names]])+2,99),"")</f>
        <v/>
      </c>
      <c r="W261" t="str">
        <f>spotify_top_songs_audio_features[[#This Row],[source]]</f>
        <v>Lauv</v>
      </c>
      <c r="X261" s="1">
        <f>spotify_top_songs_audio_features[[#This Row],[streams]]</f>
        <v>576772414</v>
      </c>
      <c r="Y261" t="str">
        <f>IF(Tabela2[[#This Row],[feat]]="","","Feat")</f>
        <v/>
      </c>
      <c r="Z261" s="17" t="str">
        <f>CONCATENATE(INT(spotify_top_songs_audio_features[[#This Row],[duration_ms]]/(60*1000)),":",MOD(INT(spotify_top_songs_audio_features[[#This Row],[duration_ms]]/1000),60))</f>
        <v>3:17</v>
      </c>
      <c r="AA2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1" t="str">
        <f>spotify_top_songs_audio_features[[#This Row],[track_name]]</f>
        <v>I Like Me Better</v>
      </c>
    </row>
    <row r="262" spans="1:28" x14ac:dyDescent="0.25">
      <c r="A262" t="s">
        <v>13306</v>
      </c>
      <c r="B262" t="s">
        <v>11720</v>
      </c>
      <c r="C262" t="s">
        <v>13307</v>
      </c>
      <c r="D262" t="s">
        <v>1959</v>
      </c>
      <c r="E262" t="s">
        <v>70</v>
      </c>
      <c r="F262" t="s">
        <v>24</v>
      </c>
      <c r="G262" t="s">
        <v>25</v>
      </c>
      <c r="H262">
        <v>672</v>
      </c>
      <c r="I262">
        <v>52</v>
      </c>
      <c r="J262">
        <v>353</v>
      </c>
      <c r="K262" t="s">
        <v>432</v>
      </c>
      <c r="L262">
        <v>0</v>
      </c>
      <c r="M262">
        <v>115</v>
      </c>
      <c r="N262">
        <v>37</v>
      </c>
      <c r="O262">
        <v>-7747</v>
      </c>
      <c r="P262">
        <v>120001</v>
      </c>
      <c r="Q262">
        <v>226600</v>
      </c>
      <c r="R262">
        <v>72</v>
      </c>
      <c r="S262">
        <v>575199816</v>
      </c>
      <c r="U262" t="str">
        <f>IFERROR(LEFT(spotify_top_songs_audio_features[[#This Row],[artist_names]],SEARCH(",",spotify_top_songs_audio_features[[#This Row],[artist_names]])-1),spotify_top_songs_audio_features[[#This Row],[artist_names]])</f>
        <v>One Direction</v>
      </c>
      <c r="V262" t="str">
        <f>IFERROR(MID(spotify_top_songs_audio_features[[#This Row],[artist_names]],SEARCH(",",spotify_top_songs_audio_features[[#This Row],[artist_names]])+2,99),"")</f>
        <v/>
      </c>
      <c r="W262" t="str">
        <f>spotify_top_songs_audio_features[[#This Row],[source]]</f>
        <v>Syco Music</v>
      </c>
      <c r="X262" s="1">
        <f>spotify_top_songs_audio_features[[#This Row],[streams]]</f>
        <v>575199816</v>
      </c>
      <c r="Y262" t="str">
        <f>IF(Tabela2[[#This Row],[feat]]="","","Feat")</f>
        <v/>
      </c>
      <c r="Z262" s="17" t="str">
        <f>CONCATENATE(INT(spotify_top_songs_audio_features[[#This Row],[duration_ms]]/(60*1000)),":",MOD(INT(spotify_top_songs_audio_features[[#This Row],[duration_ms]]/1000),60))</f>
        <v>3:46</v>
      </c>
      <c r="AA2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2" t="str">
        <f>spotify_top_songs_audio_features[[#This Row],[track_name]]</f>
        <v>Night Changes</v>
      </c>
    </row>
    <row r="263" spans="1:28" x14ac:dyDescent="0.25">
      <c r="A263" t="s">
        <v>16814</v>
      </c>
      <c r="B263" t="s">
        <v>9026</v>
      </c>
      <c r="C263" t="s">
        <v>9027</v>
      </c>
      <c r="D263" t="s">
        <v>8630</v>
      </c>
      <c r="E263" t="s">
        <v>86</v>
      </c>
      <c r="F263" t="s">
        <v>32</v>
      </c>
      <c r="G263" t="s">
        <v>25</v>
      </c>
      <c r="H263">
        <v>783</v>
      </c>
      <c r="I263">
        <v>592</v>
      </c>
      <c r="J263">
        <v>331</v>
      </c>
      <c r="K263" t="s">
        <v>1432</v>
      </c>
      <c r="L263">
        <v>4.15E-4</v>
      </c>
      <c r="M263">
        <v>347</v>
      </c>
      <c r="N263">
        <v>726</v>
      </c>
      <c r="O263">
        <v>-8332</v>
      </c>
      <c r="P263">
        <v>120018</v>
      </c>
      <c r="Q263">
        <v>174253</v>
      </c>
      <c r="R263">
        <v>27</v>
      </c>
      <c r="S263">
        <v>571321774</v>
      </c>
      <c r="U263" t="str">
        <f>IFERROR(LEFT(spotify_top_songs_audio_features[[#This Row],[artist_names]],SEARCH(",",spotify_top_songs_audio_features[[#This Row],[artist_names]])-1),spotify_top_songs_audio_features[[#This Row],[artist_names]])</f>
        <v>FIFTY FIFTY</v>
      </c>
      <c r="V263" t="str">
        <f>IFERROR(MID(spotify_top_songs_audio_features[[#This Row],[artist_names]],SEARCH(",",spotify_top_songs_audio_features[[#This Row],[artist_names]])+2,99),"")</f>
        <v/>
      </c>
      <c r="W263" t="str">
        <f>spotify_top_songs_audio_features[[#This Row],[source]]</f>
        <v>WM Korea</v>
      </c>
      <c r="X263" s="1">
        <f>spotify_top_songs_audio_features[[#This Row],[streams]]</f>
        <v>571321774</v>
      </c>
      <c r="Y263" t="str">
        <f>IF(Tabela2[[#This Row],[feat]]="","","Feat")</f>
        <v/>
      </c>
      <c r="Z263" s="17" t="str">
        <f>CONCATENATE(INT(spotify_top_songs_audio_features[[#This Row],[duration_ms]]/(60*1000)),":",MOD(INT(spotify_top_songs_audio_features[[#This Row],[duration_ms]]/1000),60))</f>
        <v>2:54</v>
      </c>
      <c r="AA2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63" t="str">
        <f>spotify_top_songs_audio_features[[#This Row],[track_name]]</f>
        <v>Cupid - Twin Ver.</v>
      </c>
    </row>
    <row r="264" spans="1:28" x14ac:dyDescent="0.25">
      <c r="A264" t="s">
        <v>7600</v>
      </c>
      <c r="B264" t="s">
        <v>7601</v>
      </c>
      <c r="C264" t="s">
        <v>7602</v>
      </c>
      <c r="D264" t="s">
        <v>2165</v>
      </c>
      <c r="E264" t="s">
        <v>31</v>
      </c>
      <c r="F264" t="s">
        <v>24</v>
      </c>
      <c r="G264" t="s">
        <v>25</v>
      </c>
      <c r="H264">
        <v>464</v>
      </c>
      <c r="I264">
        <v>473</v>
      </c>
      <c r="J264">
        <v>129</v>
      </c>
      <c r="K264" t="s">
        <v>7603</v>
      </c>
      <c r="L264">
        <v>0</v>
      </c>
      <c r="M264">
        <v>109</v>
      </c>
      <c r="N264">
        <v>604</v>
      </c>
      <c r="O264">
        <v>-10086</v>
      </c>
      <c r="P264">
        <v>75801</v>
      </c>
      <c r="Q264">
        <v>208687</v>
      </c>
      <c r="R264">
        <v>79</v>
      </c>
      <c r="S264">
        <v>570566236</v>
      </c>
      <c r="U264" t="str">
        <f>IFERROR(LEFT(spotify_top_songs_audio_features[[#This Row],[artist_names]],SEARCH(",",spotify_top_songs_audio_features[[#This Row],[artist_names]])-1),spotify_top_songs_audio_features[[#This Row],[artist_names]])</f>
        <v>JP Saxe</v>
      </c>
      <c r="V264" t="str">
        <f>IFERROR(MID(spotify_top_songs_audio_features[[#This Row],[artist_names]],SEARCH(",",spotify_top_songs_audio_features[[#This Row],[artist_names]])+2,99),"")</f>
        <v>Julia Michaels</v>
      </c>
      <c r="W264" t="str">
        <f>spotify_top_songs_audio_features[[#This Row],[source]]</f>
        <v>Arista Records</v>
      </c>
      <c r="X264" s="1">
        <f>spotify_top_songs_audio_features[[#This Row],[streams]]</f>
        <v>570566236</v>
      </c>
      <c r="Y264" t="str">
        <f>IF(Tabela2[[#This Row],[feat]]="","","Feat")</f>
        <v>Feat</v>
      </c>
      <c r="Z264" s="17" t="str">
        <f>CONCATENATE(INT(spotify_top_songs_audio_features[[#This Row],[duration_ms]]/(60*1000)),":",MOD(INT(spotify_top_songs_audio_features[[#This Row],[duration_ms]]/1000),60))</f>
        <v>3:28</v>
      </c>
      <c r="AA2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4" t="str">
        <f>spotify_top_songs_audio_features[[#This Row],[track_name]]</f>
        <v>If the World Was Ending (feat. Julia Michaels)</v>
      </c>
    </row>
    <row r="265" spans="1:28" x14ac:dyDescent="0.25">
      <c r="A265" t="s">
        <v>4457</v>
      </c>
      <c r="B265" t="s">
        <v>888</v>
      </c>
      <c r="C265" t="s">
        <v>4458</v>
      </c>
      <c r="D265" t="s">
        <v>436</v>
      </c>
      <c r="E265" t="s">
        <v>142</v>
      </c>
      <c r="F265" t="s">
        <v>24</v>
      </c>
      <c r="G265" t="s">
        <v>25</v>
      </c>
      <c r="H265">
        <v>781</v>
      </c>
      <c r="I265">
        <v>445</v>
      </c>
      <c r="J265">
        <v>295</v>
      </c>
      <c r="K265" t="s">
        <v>4459</v>
      </c>
      <c r="L265">
        <v>0</v>
      </c>
      <c r="M265">
        <v>184</v>
      </c>
      <c r="N265">
        <v>591</v>
      </c>
      <c r="O265">
        <v>-6061</v>
      </c>
      <c r="P265">
        <v>78998</v>
      </c>
      <c r="Q265">
        <v>281560</v>
      </c>
      <c r="R265">
        <v>128</v>
      </c>
      <c r="S265">
        <v>570439539</v>
      </c>
      <c r="U265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65" t="str">
        <f>IFERROR(MID(spotify_top_songs_audio_features[[#This Row],[artist_names]],SEARCH(",",spotify_top_songs_audio_features[[#This Row],[artist_names]])+2,99),"")</f>
        <v/>
      </c>
      <c r="W265" t="str">
        <f>spotify_top_songs_audio_features[[#This Row],[source]]</f>
        <v>Atlantic Records UK</v>
      </c>
      <c r="X265" s="1">
        <f>spotify_top_songs_audio_features[[#This Row],[streams]]</f>
        <v>570439539</v>
      </c>
      <c r="Y265" t="str">
        <f>IF(Tabela2[[#This Row],[feat]]="","","Feat")</f>
        <v/>
      </c>
      <c r="Z265" s="17" t="str">
        <f>CONCATENATE(INT(spotify_top_songs_audio_features[[#This Row],[duration_ms]]/(60*1000)),":",MOD(INT(spotify_top_songs_audio_features[[#This Row],[duration_ms]]/1000),60))</f>
        <v>4:41</v>
      </c>
      <c r="AA2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65" t="str">
        <f>spotify_top_songs_audio_features[[#This Row],[track_name]]</f>
        <v>Thinking out Loud</v>
      </c>
    </row>
    <row r="266" spans="1:28" x14ac:dyDescent="0.25">
      <c r="A266" t="s">
        <v>17409</v>
      </c>
      <c r="B266" t="s">
        <v>1868</v>
      </c>
      <c r="C266" t="s">
        <v>1869</v>
      </c>
      <c r="D266" t="s">
        <v>402</v>
      </c>
      <c r="E266" t="s">
        <v>58</v>
      </c>
      <c r="F266" t="s">
        <v>32</v>
      </c>
      <c r="G266" t="s">
        <v>152</v>
      </c>
      <c r="H266">
        <v>646</v>
      </c>
      <c r="I266">
        <v>736</v>
      </c>
      <c r="J266">
        <v>449</v>
      </c>
      <c r="K266" t="s">
        <v>1870</v>
      </c>
      <c r="L266">
        <v>0</v>
      </c>
      <c r="M266">
        <v>415</v>
      </c>
      <c r="N266">
        <v>873</v>
      </c>
      <c r="O266">
        <v>-7118</v>
      </c>
      <c r="P266">
        <v>140098</v>
      </c>
      <c r="Q266">
        <v>212878</v>
      </c>
      <c r="R266">
        <v>37</v>
      </c>
      <c r="S266">
        <v>564553367</v>
      </c>
      <c r="U266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266" t="str">
        <f>IFERROR(MID(spotify_top_songs_audio_features[[#This Row],[artist_names]],SEARCH(",",spotify_top_songs_audio_features[[#This Row],[artist_names]])+2,99),"")</f>
        <v>Gabito Ballesteros, Junior H</v>
      </c>
      <c r="W266" t="str">
        <f>spotify_top_songs_audio_features[[#This Row],[source]]</f>
        <v>Double P Records</v>
      </c>
      <c r="X266" s="1">
        <f>spotify_top_songs_audio_features[[#This Row],[streams]]</f>
        <v>564553367</v>
      </c>
      <c r="Y266" t="str">
        <f>IF(Tabela2[[#This Row],[feat]]="","","Feat")</f>
        <v>Feat</v>
      </c>
      <c r="Z266" s="17" t="str">
        <f>CONCATENATE(INT(spotify_top_songs_audio_features[[#This Row],[duration_ms]]/(60*1000)),":",MOD(INT(spotify_top_songs_audio_features[[#This Row],[duration_ms]]/1000),60))</f>
        <v>3:32</v>
      </c>
      <c r="AA2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66" t="str">
        <f>spotify_top_songs_audio_features[[#This Row],[track_name]]</f>
        <v>LADY GAGA</v>
      </c>
    </row>
    <row r="267" spans="1:28" x14ac:dyDescent="0.25">
      <c r="A267" t="s">
        <v>792</v>
      </c>
      <c r="B267" t="s">
        <v>793</v>
      </c>
      <c r="C267" t="s">
        <v>794</v>
      </c>
      <c r="D267" t="s">
        <v>795</v>
      </c>
      <c r="E267" t="s">
        <v>97</v>
      </c>
      <c r="F267" t="s">
        <v>32</v>
      </c>
      <c r="G267" t="s">
        <v>25</v>
      </c>
      <c r="H267">
        <v>779</v>
      </c>
      <c r="I267">
        <v>787</v>
      </c>
      <c r="J267">
        <v>108</v>
      </c>
      <c r="K267" t="s">
        <v>796</v>
      </c>
      <c r="L267">
        <v>0</v>
      </c>
      <c r="M267">
        <v>14</v>
      </c>
      <c r="N267">
        <v>708</v>
      </c>
      <c r="O267">
        <v>-4305</v>
      </c>
      <c r="P267">
        <v>124982</v>
      </c>
      <c r="Q267">
        <v>204347</v>
      </c>
      <c r="R267">
        <v>54</v>
      </c>
      <c r="S267">
        <v>563585904</v>
      </c>
      <c r="U267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267" t="str">
        <f>IFERROR(MID(spotify_top_songs_audio_features[[#This Row],[artist_names]],SEARCH(",",spotify_top_songs_audio_features[[#This Row],[artist_names]])+2,99),"")</f>
        <v/>
      </c>
      <c r="W267" t="str">
        <f>spotify_top_songs_audio_features[[#This Row],[source]]</f>
        <v>Kid Ina Korner / Interscope</v>
      </c>
      <c r="X267" s="1">
        <f>spotify_top_songs_audio_features[[#This Row],[streams]]</f>
        <v>563585904</v>
      </c>
      <c r="Y267" t="str">
        <f>IF(Tabela2[[#This Row],[feat]]="","","Feat")</f>
        <v/>
      </c>
      <c r="Z267" s="17" t="str">
        <f>CONCATENATE(INT(spotify_top_songs_audio_features[[#This Row],[duration_ms]]/(60*1000)),":",MOD(INT(spotify_top_songs_audio_features[[#This Row],[duration_ms]]/1000),60))</f>
        <v>3:24</v>
      </c>
      <c r="AA2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67" t="str">
        <f>spotify_top_songs_audio_features[[#This Row],[track_name]]</f>
        <v>Believer</v>
      </c>
    </row>
    <row r="268" spans="1:28" x14ac:dyDescent="0.25">
      <c r="A268" t="s">
        <v>7908</v>
      </c>
      <c r="B268" t="s">
        <v>7909</v>
      </c>
      <c r="C268" t="s">
        <v>4705</v>
      </c>
      <c r="D268" t="s">
        <v>2413</v>
      </c>
      <c r="E268" t="s">
        <v>97</v>
      </c>
      <c r="F268" t="s">
        <v>32</v>
      </c>
      <c r="G268" t="s">
        <v>25</v>
      </c>
      <c r="H268">
        <v>784</v>
      </c>
      <c r="I268">
        <v>43</v>
      </c>
      <c r="J268">
        <v>364</v>
      </c>
      <c r="K268" t="s">
        <v>6590</v>
      </c>
      <c r="L268">
        <v>0</v>
      </c>
      <c r="M268">
        <v>887</v>
      </c>
      <c r="N268">
        <v>236</v>
      </c>
      <c r="O268">
        <v>-8756</v>
      </c>
      <c r="P268">
        <v>127087</v>
      </c>
      <c r="Q268">
        <v>159382</v>
      </c>
      <c r="R268">
        <v>76</v>
      </c>
      <c r="S268">
        <v>562351625</v>
      </c>
      <c r="U268" t="str">
        <f>IFERROR(LEFT(spotify_top_songs_audio_features[[#This Row],[artist_names]],SEARCH(",",spotify_top_songs_audio_features[[#This Row],[artist_names]])-1),spotify_top_songs_audio_features[[#This Row],[artist_names]])</f>
        <v>Trevor Daniel</v>
      </c>
      <c r="V268" t="str">
        <f>IFERROR(MID(spotify_top_songs_audio_features[[#This Row],[artist_names]],SEARCH(",",spotify_top_songs_audio_features[[#This Row],[artist_names]])+2,99),"")</f>
        <v/>
      </c>
      <c r="W268" t="str">
        <f>spotify_top_songs_audio_features[[#This Row],[source]]</f>
        <v>Alamo</v>
      </c>
      <c r="X268" s="1">
        <f>spotify_top_songs_audio_features[[#This Row],[streams]]</f>
        <v>562351625</v>
      </c>
      <c r="Y268" t="str">
        <f>IF(Tabela2[[#This Row],[feat]]="","","Feat")</f>
        <v/>
      </c>
      <c r="Z268" s="17" t="str">
        <f>CONCATENATE(INT(spotify_top_songs_audio_features[[#This Row],[duration_ms]]/(60*1000)),":",MOD(INT(spotify_top_songs_audio_features[[#This Row],[duration_ms]]/1000),60))</f>
        <v>2:39</v>
      </c>
      <c r="AA2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68" t="str">
        <f>spotify_top_songs_audio_features[[#This Row],[track_name]]</f>
        <v>Falling</v>
      </c>
    </row>
    <row r="269" spans="1:28" x14ac:dyDescent="0.25">
      <c r="A269" t="s">
        <v>5598</v>
      </c>
      <c r="B269" t="s">
        <v>5599</v>
      </c>
      <c r="C269" t="s">
        <v>5600</v>
      </c>
      <c r="D269" t="s">
        <v>436</v>
      </c>
      <c r="E269" t="s">
        <v>113</v>
      </c>
      <c r="F269" t="s">
        <v>32</v>
      </c>
      <c r="G269" t="s">
        <v>25</v>
      </c>
      <c r="H269">
        <v>707</v>
      </c>
      <c r="I269">
        <v>629</v>
      </c>
      <c r="J269">
        <v>563</v>
      </c>
      <c r="K269" t="s">
        <v>1535</v>
      </c>
      <c r="L269">
        <v>1.6000000000000001E-4</v>
      </c>
      <c r="M269">
        <v>138</v>
      </c>
      <c r="N269">
        <v>457</v>
      </c>
      <c r="O269">
        <v>-4581</v>
      </c>
      <c r="P269">
        <v>122863</v>
      </c>
      <c r="Q269">
        <v>212459</v>
      </c>
      <c r="R269">
        <v>60</v>
      </c>
      <c r="S269">
        <v>562297294</v>
      </c>
      <c r="U269" t="str">
        <f>IFERROR(LEFT(spotify_top_songs_audio_features[[#This Row],[artist_names]],SEARCH(",",spotify_top_songs_audio_features[[#This Row],[artist_names]])-1),spotify_top_songs_audio_features[[#This Row],[artist_names]])</f>
        <v>Clean Bandit</v>
      </c>
      <c r="V269" t="str">
        <f>IFERROR(MID(spotify_top_songs_audio_features[[#This Row],[artist_names]],SEARCH(",",spotify_top_songs_audio_features[[#This Row],[artist_names]])+2,99),"")</f>
        <v>Zara Larsson</v>
      </c>
      <c r="W269" t="str">
        <f>spotify_top_songs_audio_features[[#This Row],[source]]</f>
        <v>Atlantic Records UK</v>
      </c>
      <c r="X269" s="1">
        <f>spotify_top_songs_audio_features[[#This Row],[streams]]</f>
        <v>562297294</v>
      </c>
      <c r="Y269" t="str">
        <f>IF(Tabela2[[#This Row],[feat]]="","","Feat")</f>
        <v>Feat</v>
      </c>
      <c r="Z269" s="17" t="str">
        <f>CONCATENATE(INT(spotify_top_songs_audio_features[[#This Row],[duration_ms]]/(60*1000)),":",MOD(INT(spotify_top_songs_audio_features[[#This Row],[duration_ms]]/1000),60))</f>
        <v>3:32</v>
      </c>
      <c r="AA2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9" t="str">
        <f>spotify_top_songs_audio_features[[#This Row],[track_name]]</f>
        <v>Symphony (feat. Zara Larsson)</v>
      </c>
    </row>
    <row r="270" spans="1:28" x14ac:dyDescent="0.25">
      <c r="A270" t="s">
        <v>15811</v>
      </c>
      <c r="B270" t="s">
        <v>15812</v>
      </c>
      <c r="C270" t="s">
        <v>15813</v>
      </c>
      <c r="D270" t="s">
        <v>8240</v>
      </c>
      <c r="E270" t="s">
        <v>31</v>
      </c>
      <c r="F270" t="s">
        <v>24</v>
      </c>
      <c r="G270" t="s">
        <v>25</v>
      </c>
      <c r="H270">
        <v>696</v>
      </c>
      <c r="I270">
        <v>817</v>
      </c>
      <c r="J270">
        <v>109</v>
      </c>
      <c r="K270" t="s">
        <v>394</v>
      </c>
      <c r="L270">
        <v>0</v>
      </c>
      <c r="M270">
        <v>187</v>
      </c>
      <c r="N270">
        <v>782</v>
      </c>
      <c r="O270">
        <v>-3862</v>
      </c>
      <c r="P270">
        <v>98064</v>
      </c>
      <c r="Q270">
        <v>216409</v>
      </c>
      <c r="R270">
        <v>54</v>
      </c>
      <c r="S270">
        <v>561565071</v>
      </c>
      <c r="U270" t="str">
        <f>IFERROR(LEFT(spotify_top_songs_audio_features[[#This Row],[artist_names]],SEARCH(",",spotify_top_songs_audio_features[[#This Row],[artist_names]])-1),spotify_top_songs_audio_features[[#This Row],[artist_names]])</f>
        <v>Jason Derulo</v>
      </c>
      <c r="V270" t="str">
        <f>IFERROR(MID(spotify_top_songs_audio_features[[#This Row],[artist_names]],SEARCH(",",spotify_top_songs_audio_features[[#This Row],[artist_names]])+2,99),"")</f>
        <v>Nicki Minaj, Ty Dolla $ign</v>
      </c>
      <c r="W270" t="str">
        <f>spotify_top_songs_audio_features[[#This Row],[source]]</f>
        <v>Beluga Heights/Warner Records</v>
      </c>
      <c r="X270" s="1">
        <f>spotify_top_songs_audio_features[[#This Row],[streams]]</f>
        <v>561565071</v>
      </c>
      <c r="Y270" t="str">
        <f>IF(Tabela2[[#This Row],[feat]]="","","Feat")</f>
        <v>Feat</v>
      </c>
      <c r="Z270" s="17" t="str">
        <f>CONCATENATE(INT(spotify_top_songs_audio_features[[#This Row],[duration_ms]]/(60*1000)),":",MOD(INT(spotify_top_songs_audio_features[[#This Row],[duration_ms]]/1000),60))</f>
        <v>3:36</v>
      </c>
      <c r="AA2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0" t="str">
        <f>spotify_top_songs_audio_features[[#This Row],[track_name]]</f>
        <v>Swalla (feat. Nicki Minaj &amp; Ty Dolla $ign)</v>
      </c>
    </row>
    <row r="271" spans="1:28" x14ac:dyDescent="0.25">
      <c r="A271" t="s">
        <v>1200</v>
      </c>
      <c r="B271" t="s">
        <v>1201</v>
      </c>
      <c r="C271" t="s">
        <v>665</v>
      </c>
      <c r="D271" t="s">
        <v>1202</v>
      </c>
      <c r="E271" t="s">
        <v>23</v>
      </c>
      <c r="F271" t="s">
        <v>32</v>
      </c>
      <c r="G271" t="s">
        <v>25</v>
      </c>
      <c r="H271">
        <v>642</v>
      </c>
      <c r="I271">
        <v>706</v>
      </c>
      <c r="J271">
        <v>52</v>
      </c>
      <c r="K271" t="s">
        <v>1203</v>
      </c>
      <c r="L271">
        <v>0</v>
      </c>
      <c r="M271">
        <v>25</v>
      </c>
      <c r="N271">
        <v>896</v>
      </c>
      <c r="O271">
        <v>-6872</v>
      </c>
      <c r="P271">
        <v>136851</v>
      </c>
      <c r="Q271">
        <v>187723</v>
      </c>
      <c r="R271">
        <v>49</v>
      </c>
      <c r="S271">
        <v>561191462</v>
      </c>
      <c r="U271" t="str">
        <f>IFERROR(LEFT(spotify_top_songs_audio_features[[#This Row],[artist_names]],SEARCH(",",spotify_top_songs_audio_features[[#This Row],[artist_names]])-1),spotify_top_songs_audio_features[[#This Row],[artist_names]])</f>
        <v>Kali Uchis</v>
      </c>
      <c r="V271" t="str">
        <f>IFERROR(MID(spotify_top_songs_audio_features[[#This Row],[artist_names]],SEARCH(",",spotify_top_songs_audio_features[[#This Row],[artist_names]])+2,99),"")</f>
        <v/>
      </c>
      <c r="W271" t="str">
        <f>spotify_top_songs_audio_features[[#This Row],[source]]</f>
        <v>Geffen Records</v>
      </c>
      <c r="X271" s="1">
        <f>spotify_top_songs_audio_features[[#This Row],[streams]]</f>
        <v>561191462</v>
      </c>
      <c r="Y271" t="str">
        <f>IF(Tabela2[[#This Row],[feat]]="","","Feat")</f>
        <v/>
      </c>
      <c r="Z271" s="17" t="str">
        <f>CONCATENATE(INT(spotify_top_songs_audio_features[[#This Row],[duration_ms]]/(60*1000)),":",MOD(INT(spotify_top_songs_audio_features[[#This Row],[duration_ms]]/1000),60))</f>
        <v>3:7</v>
      </c>
      <c r="AA2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1" t="str">
        <f>spotify_top_songs_audio_features[[#This Row],[track_name]]</f>
        <v>Moonlight</v>
      </c>
    </row>
    <row r="272" spans="1:28" x14ac:dyDescent="0.25">
      <c r="A272" t="s">
        <v>17330</v>
      </c>
      <c r="B272" t="s">
        <v>5928</v>
      </c>
      <c r="C272" t="s">
        <v>5929</v>
      </c>
      <c r="D272" t="s">
        <v>2668</v>
      </c>
      <c r="E272" t="s">
        <v>43</v>
      </c>
      <c r="F272" t="s">
        <v>24</v>
      </c>
      <c r="G272" t="s">
        <v>25</v>
      </c>
      <c r="H272">
        <v>672</v>
      </c>
      <c r="I272">
        <v>855</v>
      </c>
      <c r="J272">
        <v>397</v>
      </c>
      <c r="K272" t="s">
        <v>1659</v>
      </c>
      <c r="L272">
        <v>0</v>
      </c>
      <c r="M272">
        <v>323</v>
      </c>
      <c r="N272">
        <v>646</v>
      </c>
      <c r="O272">
        <v>-3764</v>
      </c>
      <c r="P272">
        <v>123056</v>
      </c>
      <c r="Q272">
        <v>182200</v>
      </c>
      <c r="R272">
        <v>55</v>
      </c>
      <c r="S272">
        <v>561157141</v>
      </c>
      <c r="U272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272" t="str">
        <f>IFERROR(MID(spotify_top_songs_audio_features[[#This Row],[artist_names]],SEARCH(",",spotify_top_songs_audio_features[[#This Row],[artist_names]])+2,99),"")</f>
        <v>Ariana Grande</v>
      </c>
      <c r="W272" t="str">
        <f>spotify_top_songs_audio_features[[#This Row],[source]]</f>
        <v>Interscope</v>
      </c>
      <c r="X272" s="1">
        <f>spotify_top_songs_audio_features[[#This Row],[streams]]</f>
        <v>561157141</v>
      </c>
      <c r="Y272" t="str">
        <f>IF(Tabela2[[#This Row],[feat]]="","","Feat")</f>
        <v>Feat</v>
      </c>
      <c r="Z272" s="17" t="str">
        <f>CONCATENATE(INT(spotify_top_songs_audio_features[[#This Row],[duration_ms]]/(60*1000)),":",MOD(INT(spotify_top_songs_audio_features[[#This Row],[duration_ms]]/1000),60))</f>
        <v>3:2</v>
      </c>
      <c r="AA2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72" t="str">
        <f>spotify_top_songs_audio_features[[#This Row],[track_name]]</f>
        <v>Rain On Me (with Ariana Grande)</v>
      </c>
    </row>
    <row r="273" spans="1:28" x14ac:dyDescent="0.25">
      <c r="A273" t="s">
        <v>12218</v>
      </c>
      <c r="B273" t="s">
        <v>12219</v>
      </c>
      <c r="C273" t="s">
        <v>12220</v>
      </c>
      <c r="D273" t="s">
        <v>12221</v>
      </c>
      <c r="E273" t="s">
        <v>97</v>
      </c>
      <c r="F273" t="s">
        <v>24</v>
      </c>
      <c r="G273" t="s">
        <v>25</v>
      </c>
      <c r="H273">
        <v>922</v>
      </c>
      <c r="I273">
        <v>581</v>
      </c>
      <c r="J273">
        <v>27</v>
      </c>
      <c r="K273" t="s">
        <v>12222</v>
      </c>
      <c r="L273">
        <v>5.8599999999999998E-3</v>
      </c>
      <c r="M273">
        <v>105</v>
      </c>
      <c r="N273">
        <v>595</v>
      </c>
      <c r="O273">
        <v>-7495</v>
      </c>
      <c r="P273">
        <v>140022</v>
      </c>
      <c r="Q273">
        <v>181263</v>
      </c>
      <c r="R273">
        <v>57</v>
      </c>
      <c r="S273">
        <v>557605940</v>
      </c>
      <c r="U273" t="str">
        <f>IFERROR(LEFT(spotify_top_songs_audio_features[[#This Row],[artist_names]],SEARCH(",",spotify_top_songs_audio_features[[#This Row],[artist_names]])-1),spotify_top_songs_audio_features[[#This Row],[artist_names]])</f>
        <v>BlocBoy JB</v>
      </c>
      <c r="V273" t="str">
        <f>IFERROR(MID(spotify_top_songs_audio_features[[#This Row],[artist_names]],SEARCH(",",spotify_top_songs_audio_features[[#This Row],[artist_names]])+2,99),"")</f>
        <v>Drake</v>
      </c>
      <c r="W273" t="str">
        <f>spotify_top_songs_audio_features[[#This Row],[source]]</f>
        <v>Bloc Nation</v>
      </c>
      <c r="X273" s="1">
        <f>spotify_top_songs_audio_features[[#This Row],[streams]]</f>
        <v>557605940</v>
      </c>
      <c r="Y273" t="str">
        <f>IF(Tabela2[[#This Row],[feat]]="","","Feat")</f>
        <v>Feat</v>
      </c>
      <c r="Z273" s="17" t="str">
        <f>CONCATENATE(INT(spotify_top_songs_audio_features[[#This Row],[duration_ms]]/(60*1000)),":",MOD(INT(spotify_top_songs_audio_features[[#This Row],[duration_ms]]/1000),60))</f>
        <v>3:1</v>
      </c>
      <c r="AA2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73" t="str">
        <f>spotify_top_songs_audio_features[[#This Row],[track_name]]</f>
        <v>Look Alive (feat. Drake)</v>
      </c>
    </row>
    <row r="274" spans="1:28" x14ac:dyDescent="0.25">
      <c r="A274" t="s">
        <v>13734</v>
      </c>
      <c r="B274" t="s">
        <v>13069</v>
      </c>
      <c r="C274" t="s">
        <v>13735</v>
      </c>
      <c r="D274" t="s">
        <v>635</v>
      </c>
      <c r="E274" t="s">
        <v>23</v>
      </c>
      <c r="F274" t="s">
        <v>24</v>
      </c>
      <c r="G274" t="s">
        <v>25</v>
      </c>
      <c r="H274">
        <v>681</v>
      </c>
      <c r="I274">
        <v>594</v>
      </c>
      <c r="J274">
        <v>282</v>
      </c>
      <c r="K274" t="s">
        <v>4895</v>
      </c>
      <c r="L274">
        <v>3.4900000000000003E-4</v>
      </c>
      <c r="M274">
        <v>134</v>
      </c>
      <c r="N274">
        <v>535</v>
      </c>
      <c r="O274">
        <v>-7028</v>
      </c>
      <c r="P274">
        <v>186054</v>
      </c>
      <c r="Q274">
        <v>230453</v>
      </c>
      <c r="R274">
        <v>69</v>
      </c>
      <c r="S274">
        <v>555664285</v>
      </c>
      <c r="U274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74" t="str">
        <f>IFERROR(MID(spotify_top_songs_audio_features[[#This Row],[artist_names]],SEARCH(",",spotify_top_songs_audio_features[[#This Row],[artist_names]])+2,99),"")</f>
        <v>Daft Punk</v>
      </c>
      <c r="W274" t="str">
        <f>spotify_top_songs_audio_features[[#This Row],[source]]</f>
        <v>Universal Republic Records</v>
      </c>
      <c r="X274" s="1">
        <f>spotify_top_songs_audio_features[[#This Row],[streams]]</f>
        <v>555664285</v>
      </c>
      <c r="Y274" t="str">
        <f>IF(Tabela2[[#This Row],[feat]]="","","Feat")</f>
        <v>Feat</v>
      </c>
      <c r="Z274" s="17" t="str">
        <f>CONCATENATE(INT(spotify_top_songs_audio_features[[#This Row],[duration_ms]]/(60*1000)),":",MOD(INT(spotify_top_songs_audio_features[[#This Row],[duration_ms]]/1000),60))</f>
        <v>3:50</v>
      </c>
      <c r="AA2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4" t="str">
        <f>spotify_top_songs_audio_features[[#This Row],[track_name]]</f>
        <v>Starboy</v>
      </c>
    </row>
    <row r="275" spans="1:28" x14ac:dyDescent="0.25">
      <c r="A275" t="s">
        <v>16235</v>
      </c>
      <c r="B275" t="s">
        <v>982</v>
      </c>
      <c r="C275" t="s">
        <v>11803</v>
      </c>
      <c r="D275" t="s">
        <v>984</v>
      </c>
      <c r="E275" t="s">
        <v>70</v>
      </c>
      <c r="F275" t="s">
        <v>24</v>
      </c>
      <c r="G275" t="s">
        <v>152</v>
      </c>
      <c r="H275">
        <v>44</v>
      </c>
      <c r="I275">
        <v>317</v>
      </c>
      <c r="J275">
        <v>531</v>
      </c>
      <c r="K275" t="s">
        <v>10854</v>
      </c>
      <c r="L275">
        <v>4.7800000000000002E-4</v>
      </c>
      <c r="M275">
        <v>141</v>
      </c>
      <c r="N275">
        <v>268</v>
      </c>
      <c r="O275">
        <v>-9258</v>
      </c>
      <c r="P275">
        <v>169914</v>
      </c>
      <c r="Q275">
        <v>233456</v>
      </c>
      <c r="R275">
        <v>21</v>
      </c>
      <c r="S275">
        <v>555347680</v>
      </c>
      <c r="U275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275" t="str">
        <f>IFERROR(MID(spotify_top_songs_audio_features[[#This Row],[artist_names]],SEARCH(",",spotify_top_songs_audio_features[[#This Row],[artist_names]])+2,99),"")</f>
        <v/>
      </c>
      <c r="W275" t="str">
        <f>spotify_top_songs_audio_features[[#This Row],[source]]</f>
        <v>88rising Music/Warner Records</v>
      </c>
      <c r="X275" s="1">
        <f>spotify_top_songs_audio_features[[#This Row],[streams]]</f>
        <v>555347680</v>
      </c>
      <c r="Y275" t="str">
        <f>IF(Tabela2[[#This Row],[feat]]="","","Feat")</f>
        <v/>
      </c>
      <c r="Z275" s="17" t="str">
        <f>CONCATENATE(INT(spotify_top_songs_audio_features[[#This Row],[duration_ms]]/(60*1000)),":",MOD(INT(spotify_top_songs_audio_features[[#This Row],[duration_ms]]/1000),60))</f>
        <v>3:53</v>
      </c>
      <c r="AA2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75" t="str">
        <f>spotify_top_songs_audio_features[[#This Row],[track_name]]</f>
        <v>Glimpse of Us</v>
      </c>
    </row>
    <row r="276" spans="1:28" x14ac:dyDescent="0.25">
      <c r="A276" t="s">
        <v>9389</v>
      </c>
      <c r="B276" t="s">
        <v>94</v>
      </c>
      <c r="C276" t="s">
        <v>9390</v>
      </c>
      <c r="D276" t="s">
        <v>96</v>
      </c>
      <c r="E276" t="s">
        <v>102</v>
      </c>
      <c r="F276" t="s">
        <v>32</v>
      </c>
      <c r="G276" t="s">
        <v>152</v>
      </c>
      <c r="H276">
        <v>369</v>
      </c>
      <c r="I276">
        <v>192</v>
      </c>
      <c r="J276">
        <v>4</v>
      </c>
      <c r="K276" t="s">
        <v>2187</v>
      </c>
      <c r="L276">
        <v>8.3500000000000002E-4</v>
      </c>
      <c r="M276">
        <v>954</v>
      </c>
      <c r="N276">
        <v>148</v>
      </c>
      <c r="O276">
        <v>-12151</v>
      </c>
      <c r="P276">
        <v>175212</v>
      </c>
      <c r="Q276">
        <v>228013</v>
      </c>
      <c r="R276">
        <v>62</v>
      </c>
      <c r="S276">
        <v>555071861</v>
      </c>
      <c r="U276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276" t="str">
        <f>IFERROR(MID(spotify_top_songs_audio_features[[#This Row],[artist_names]],SEARCH(",",spotify_top_songs_audio_features[[#This Row],[artist_names]])+2,99),"")</f>
        <v/>
      </c>
      <c r="W276" t="str">
        <f>spotify_top_songs_audio_features[[#This Row],[source]]</f>
        <v>Warner Records</v>
      </c>
      <c r="X276" s="1">
        <f>spotify_top_songs_audio_features[[#This Row],[streams]]</f>
        <v>555071861</v>
      </c>
      <c r="Y276" t="str">
        <f>IF(Tabela2[[#This Row],[feat]]="","","Feat")</f>
        <v/>
      </c>
      <c r="Z276" s="17" t="str">
        <f>CONCATENATE(INT(spotify_top_songs_audio_features[[#This Row],[duration_ms]]/(60*1000)),":",MOD(INT(spotify_top_songs_audio_features[[#This Row],[duration_ms]]/1000),60))</f>
        <v>3:48</v>
      </c>
      <c r="AA2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76" t="str">
        <f>spotify_top_songs_audio_features[[#This Row],[track_name]]</f>
        <v>Something in the Orange</v>
      </c>
    </row>
    <row r="277" spans="1:28" x14ac:dyDescent="0.25">
      <c r="A277" t="s">
        <v>14171</v>
      </c>
      <c r="B277" t="s">
        <v>793</v>
      </c>
      <c r="C277" t="s">
        <v>5620</v>
      </c>
      <c r="D277" t="s">
        <v>795</v>
      </c>
      <c r="E277" t="s">
        <v>469</v>
      </c>
      <c r="F277" t="s">
        <v>24</v>
      </c>
      <c r="G277" t="s">
        <v>25</v>
      </c>
      <c r="H277">
        <v>505</v>
      </c>
      <c r="I277">
        <v>71</v>
      </c>
      <c r="J277">
        <v>321</v>
      </c>
      <c r="K277" t="s">
        <v>579</v>
      </c>
      <c r="L277">
        <v>25</v>
      </c>
      <c r="M277">
        <v>269</v>
      </c>
      <c r="N277">
        <v>428</v>
      </c>
      <c r="O277">
        <v>-3015</v>
      </c>
      <c r="P277">
        <v>89938</v>
      </c>
      <c r="Q277">
        <v>177507</v>
      </c>
      <c r="R277">
        <v>68</v>
      </c>
      <c r="S277">
        <v>554678409</v>
      </c>
      <c r="U277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277" t="str">
        <f>IFERROR(MID(spotify_top_songs_audio_features[[#This Row],[artist_names]],SEARCH(",",spotify_top_songs_audio_features[[#This Row],[artist_names]])+2,99),"")</f>
        <v/>
      </c>
      <c r="W277" t="str">
        <f>spotify_top_songs_audio_features[[#This Row],[source]]</f>
        <v>Kid Ina Korner / Interscope</v>
      </c>
      <c r="X277" s="1">
        <f>spotify_top_songs_audio_features[[#This Row],[streams]]</f>
        <v>554678409</v>
      </c>
      <c r="Y277" t="str">
        <f>IF(Tabela2[[#This Row],[feat]]="","","Feat")</f>
        <v/>
      </c>
      <c r="Z277" s="17" t="str">
        <f>CONCATENATE(INT(spotify_top_songs_audio_features[[#This Row],[duration_ms]]/(60*1000)),":",MOD(INT(spotify_top_songs_audio_features[[#This Row],[duration_ms]]/1000),60))</f>
        <v>2:57</v>
      </c>
      <c r="AA2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77" t="str">
        <f>spotify_top_songs_audio_features[[#This Row],[track_name]]</f>
        <v>Demons</v>
      </c>
    </row>
    <row r="278" spans="1:28" x14ac:dyDescent="0.25">
      <c r="A278" t="s">
        <v>6408</v>
      </c>
      <c r="B278" t="s">
        <v>6409</v>
      </c>
      <c r="C278" t="s">
        <v>6410</v>
      </c>
      <c r="D278" t="s">
        <v>6411</v>
      </c>
      <c r="E278" t="s">
        <v>31</v>
      </c>
      <c r="F278" t="s">
        <v>24</v>
      </c>
      <c r="G278" t="s">
        <v>25</v>
      </c>
      <c r="H278">
        <v>916</v>
      </c>
      <c r="I278">
        <v>583</v>
      </c>
      <c r="J278">
        <v>241</v>
      </c>
      <c r="K278" t="s">
        <v>1157</v>
      </c>
      <c r="L278">
        <v>0</v>
      </c>
      <c r="M278">
        <v>798</v>
      </c>
      <c r="N278">
        <v>661</v>
      </c>
      <c r="O278">
        <v>-8067</v>
      </c>
      <c r="P278">
        <v>141095</v>
      </c>
      <c r="Q278">
        <v>226383</v>
      </c>
      <c r="R278">
        <v>33</v>
      </c>
      <c r="S278">
        <v>553546418</v>
      </c>
      <c r="U278" t="str">
        <f>IFERROR(LEFT(spotify_top_songs_audio_features[[#This Row],[artist_names]],SEARCH(",",spotify_top_songs_audio_features[[#This Row],[artist_names]])-1),spotify_top_songs_audio_features[[#This Row],[artist_names]])</f>
        <v>Dave</v>
      </c>
      <c r="V278" t="str">
        <f>IFERROR(MID(spotify_top_songs_audio_features[[#This Row],[artist_names]],SEARCH(",",spotify_top_songs_audio_features[[#This Row],[artist_names]])+2,99),"")</f>
        <v>Central Cee</v>
      </c>
      <c r="W278" t="str">
        <f>spotify_top_songs_audio_features[[#This Row],[source]]</f>
        <v>Neighbourhood / Live Yours</v>
      </c>
      <c r="X278" s="1">
        <f>spotify_top_songs_audio_features[[#This Row],[streams]]</f>
        <v>553546418</v>
      </c>
      <c r="Y278" t="str">
        <f>IF(Tabela2[[#This Row],[feat]]="","","Feat")</f>
        <v>Feat</v>
      </c>
      <c r="Z278" s="17" t="str">
        <f>CONCATENATE(INT(spotify_top_songs_audio_features[[#This Row],[duration_ms]]/(60*1000)),":",MOD(INT(spotify_top_songs_audio_features[[#This Row],[duration_ms]]/1000),60))</f>
        <v>3:46</v>
      </c>
      <c r="AA2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8" t="str">
        <f>spotify_top_songs_audio_features[[#This Row],[track_name]]</f>
        <v>Sprinter</v>
      </c>
    </row>
    <row r="279" spans="1:28" x14ac:dyDescent="0.25">
      <c r="A279" t="s">
        <v>6606</v>
      </c>
      <c r="B279" t="s">
        <v>4264</v>
      </c>
      <c r="C279" t="s">
        <v>6607</v>
      </c>
      <c r="D279" t="s">
        <v>6073</v>
      </c>
      <c r="E279" t="s">
        <v>43</v>
      </c>
      <c r="F279" t="s">
        <v>24</v>
      </c>
      <c r="G279" t="s">
        <v>25</v>
      </c>
      <c r="H279">
        <v>468</v>
      </c>
      <c r="I279">
        <v>779</v>
      </c>
      <c r="J279">
        <v>779</v>
      </c>
      <c r="K279" t="s">
        <v>2757</v>
      </c>
      <c r="L279">
        <v>373</v>
      </c>
      <c r="M279">
        <v>101</v>
      </c>
      <c r="N279">
        <v>26</v>
      </c>
      <c r="O279">
        <v>-4839</v>
      </c>
      <c r="P279">
        <v>173799</v>
      </c>
      <c r="Q279">
        <v>217747</v>
      </c>
      <c r="R279">
        <v>74</v>
      </c>
      <c r="S279">
        <v>553335810</v>
      </c>
      <c r="U279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279" t="str">
        <f>IFERROR(MID(spotify_top_songs_audio_features[[#This Row],[artist_names]],SEARCH(",",spotify_top_songs_audio_features[[#This Row],[artist_names]])+2,99),"")</f>
        <v/>
      </c>
      <c r="W279" t="str">
        <f>spotify_top_songs_audio_features[[#This Row],[source]]</f>
        <v>Monkey Puzzle Records/RCA Records</v>
      </c>
      <c r="X279" s="1">
        <f>spotify_top_songs_audio_features[[#This Row],[streams]]</f>
        <v>553335810</v>
      </c>
      <c r="Y279" t="str">
        <f>IF(Tabela2[[#This Row],[feat]]="","","Feat")</f>
        <v/>
      </c>
      <c r="Z279" s="17" t="str">
        <f>CONCATENATE(INT(spotify_top_songs_audio_features[[#This Row],[duration_ms]]/(60*1000)),":",MOD(INT(spotify_top_songs_audio_features[[#This Row],[duration_ms]]/1000),60))</f>
        <v>3:37</v>
      </c>
      <c r="AA2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79" t="str">
        <f>spotify_top_songs_audio_features[[#This Row],[track_name]]</f>
        <v>Unstoppable</v>
      </c>
    </row>
    <row r="280" spans="1:28" x14ac:dyDescent="0.25">
      <c r="A280" t="s">
        <v>8285</v>
      </c>
      <c r="B280" t="s">
        <v>624</v>
      </c>
      <c r="C280" t="s">
        <v>8286</v>
      </c>
      <c r="D280" t="s">
        <v>141</v>
      </c>
      <c r="E280" t="s">
        <v>97</v>
      </c>
      <c r="F280" t="s">
        <v>24</v>
      </c>
      <c r="G280" t="s">
        <v>25</v>
      </c>
      <c r="H280">
        <v>876</v>
      </c>
      <c r="I280">
        <v>498</v>
      </c>
      <c r="J280">
        <v>478</v>
      </c>
      <c r="K280" t="s">
        <v>8287</v>
      </c>
      <c r="L280">
        <v>0</v>
      </c>
      <c r="M280">
        <v>143</v>
      </c>
      <c r="N280">
        <v>428</v>
      </c>
      <c r="O280">
        <v>-7511</v>
      </c>
      <c r="P280">
        <v>122016</v>
      </c>
      <c r="Q280">
        <v>173119</v>
      </c>
      <c r="R280">
        <v>45</v>
      </c>
      <c r="S280">
        <v>552086741</v>
      </c>
      <c r="U28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80" t="str">
        <f>IFERROR(MID(spotify_top_songs_audio_features[[#This Row],[artist_names]],SEARCH(",",spotify_top_songs_audio_features[[#This Row],[artist_names]])+2,99),"")</f>
        <v/>
      </c>
      <c r="W280" t="str">
        <f>spotify_top_songs_audio_features[[#This Row],[source]]</f>
        <v>Rimas Entertainment LLC</v>
      </c>
      <c r="X280" s="1">
        <f>spotify_top_songs_audio_features[[#This Row],[streams]]</f>
        <v>552086741</v>
      </c>
      <c r="Y280" t="str">
        <f>IF(Tabela2[[#This Row],[feat]]="","","Feat")</f>
        <v/>
      </c>
      <c r="Z280" s="17" t="str">
        <f>CONCATENATE(INT(spotify_top_songs_audio_features[[#This Row],[duration_ms]]/(60*1000)),":",MOD(INT(spotify_top_songs_audio_features[[#This Row],[duration_ms]]/1000),60))</f>
        <v>2:53</v>
      </c>
      <c r="AA2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80" t="str">
        <f>spotify_top_songs_audio_features[[#This Row],[track_name]]</f>
        <v>Neverita</v>
      </c>
    </row>
    <row r="281" spans="1:28" x14ac:dyDescent="0.25">
      <c r="A281" t="s">
        <v>4704</v>
      </c>
      <c r="B281" t="s">
        <v>280</v>
      </c>
      <c r="C281" t="s">
        <v>4705</v>
      </c>
      <c r="D281" t="s">
        <v>282</v>
      </c>
      <c r="E281" t="s">
        <v>102</v>
      </c>
      <c r="F281" t="s">
        <v>24</v>
      </c>
      <c r="G281" t="s">
        <v>25</v>
      </c>
      <c r="H281">
        <v>567</v>
      </c>
      <c r="I281">
        <v>267</v>
      </c>
      <c r="J281">
        <v>299</v>
      </c>
      <c r="K281" t="s">
        <v>4216</v>
      </c>
      <c r="L281">
        <v>1.46E-4</v>
      </c>
      <c r="M281">
        <v>89</v>
      </c>
      <c r="N281">
        <v>592</v>
      </c>
      <c r="O281">
        <v>-6502</v>
      </c>
      <c r="P281">
        <v>110011</v>
      </c>
      <c r="Q281">
        <v>240133</v>
      </c>
      <c r="R281">
        <v>88</v>
      </c>
      <c r="S281">
        <v>550864085</v>
      </c>
      <c r="U281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281" t="str">
        <f>IFERROR(MID(spotify_top_songs_audio_features[[#This Row],[artist_names]],SEARCH(",",spotify_top_songs_audio_features[[#This Row],[artist_names]])+2,99),"")</f>
        <v/>
      </c>
      <c r="W281" t="str">
        <f>spotify_top_songs_audio_features[[#This Row],[source]]</f>
        <v>Columbia</v>
      </c>
      <c r="X281" s="1">
        <f>spotify_top_songs_audio_features[[#This Row],[streams]]</f>
        <v>550864085</v>
      </c>
      <c r="Y281" t="str">
        <f>IF(Tabela2[[#This Row],[feat]]="","","Feat")</f>
        <v/>
      </c>
      <c r="Z281" s="17" t="str">
        <f>CONCATENATE(INT(spotify_top_songs_audio_features[[#This Row],[duration_ms]]/(60*1000)),":",MOD(INT(spotify_top_songs_audio_features[[#This Row],[duration_ms]]/1000),60))</f>
        <v>4:0</v>
      </c>
      <c r="AA2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81" t="str">
        <f>spotify_top_songs_audio_features[[#This Row],[track_name]]</f>
        <v>Falling</v>
      </c>
    </row>
    <row r="282" spans="1:28" x14ac:dyDescent="0.25">
      <c r="A282" t="s">
        <v>5528</v>
      </c>
      <c r="B282" t="s">
        <v>383</v>
      </c>
      <c r="C282" t="s">
        <v>5529</v>
      </c>
      <c r="D282" t="s">
        <v>385</v>
      </c>
      <c r="E282" t="s">
        <v>142</v>
      </c>
      <c r="F282" t="s">
        <v>24</v>
      </c>
      <c r="G282" t="s">
        <v>25</v>
      </c>
      <c r="H282">
        <v>686</v>
      </c>
      <c r="I282">
        <v>735</v>
      </c>
      <c r="J282">
        <v>264</v>
      </c>
      <c r="K282" t="s">
        <v>5530</v>
      </c>
      <c r="L282">
        <v>66</v>
      </c>
      <c r="M282">
        <v>342</v>
      </c>
      <c r="N282">
        <v>596</v>
      </c>
      <c r="O282">
        <v>-4616</v>
      </c>
      <c r="P282">
        <v>171355</v>
      </c>
      <c r="Q282">
        <v>322227</v>
      </c>
      <c r="R282">
        <v>133</v>
      </c>
      <c r="S282">
        <v>548930070</v>
      </c>
      <c r="U282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282" t="str">
        <f>IFERROR(MID(spotify_top_songs_audio_features[[#This Row],[artist_names]],SEARCH(",",spotify_top_songs_audio_features[[#This Row],[artist_names]])+2,99),"")</f>
        <v/>
      </c>
      <c r="W282" t="str">
        <f>spotify_top_songs_audio_features[[#This Row],[source]]</f>
        <v>Aftermath</v>
      </c>
      <c r="X282" s="1">
        <f>spotify_top_songs_audio_features[[#This Row],[streams]]</f>
        <v>548930070</v>
      </c>
      <c r="Y282" t="str">
        <f>IF(Tabela2[[#This Row],[feat]]="","","Feat")</f>
        <v/>
      </c>
      <c r="Z282" s="17" t="str">
        <f>CONCATENATE(INT(spotify_top_songs_audio_features[[#This Row],[duration_ms]]/(60*1000)),":",MOD(INT(spotify_top_songs_audio_features[[#This Row],[duration_ms]]/1000),60))</f>
        <v>5:22</v>
      </c>
      <c r="AA2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82" t="str">
        <f>spotify_top_songs_audio_features[[#This Row],[track_name]]</f>
        <v>Lose Yourself</v>
      </c>
    </row>
    <row r="283" spans="1:28" x14ac:dyDescent="0.25">
      <c r="A283" t="s">
        <v>11304</v>
      </c>
      <c r="B283" t="s">
        <v>11305</v>
      </c>
      <c r="C283" t="s">
        <v>11306</v>
      </c>
      <c r="D283" t="s">
        <v>7989</v>
      </c>
      <c r="E283" t="s">
        <v>97</v>
      </c>
      <c r="F283" t="s">
        <v>32</v>
      </c>
      <c r="G283" t="s">
        <v>25</v>
      </c>
      <c r="H283">
        <v>806</v>
      </c>
      <c r="I283">
        <v>786</v>
      </c>
      <c r="J283">
        <v>741</v>
      </c>
      <c r="K283" t="s">
        <v>1302</v>
      </c>
      <c r="L283">
        <v>0</v>
      </c>
      <c r="M283">
        <v>935</v>
      </c>
      <c r="N283">
        <v>58</v>
      </c>
      <c r="O283">
        <v>-3831</v>
      </c>
      <c r="P283">
        <v>91973</v>
      </c>
      <c r="Q283">
        <v>309120</v>
      </c>
      <c r="R283">
        <v>59</v>
      </c>
      <c r="S283">
        <v>548583436</v>
      </c>
      <c r="U283" t="str">
        <f>IFERROR(LEFT(spotify_top_songs_audio_features[[#This Row],[artist_names]],SEARCH(",",spotify_top_songs_audio_features[[#This Row],[artist_names]])-1),spotify_top_songs_audio_features[[#This Row],[artist_names]])</f>
        <v>Jhayco</v>
      </c>
      <c r="V283" t="str">
        <f>IFERROR(MID(spotify_top_songs_audio_features[[#This Row],[artist_names]],SEARCH(",",spotify_top_songs_audio_features[[#This Row],[artist_names]])+2,99),"")</f>
        <v>J Balvin, Bad Bunny</v>
      </c>
      <c r="W283" t="str">
        <f>spotify_top_songs_audio_features[[#This Row],[source]]</f>
        <v>N&amp;E Entertainment LLC</v>
      </c>
      <c r="X283" s="1">
        <f>spotify_top_songs_audio_features[[#This Row],[streams]]</f>
        <v>548583436</v>
      </c>
      <c r="Y283" t="str">
        <f>IF(Tabela2[[#This Row],[feat]]="","","Feat")</f>
        <v>Feat</v>
      </c>
      <c r="Z283" s="17" t="str">
        <f>CONCATENATE(INT(spotify_top_songs_audio_features[[#This Row],[duration_ms]]/(60*1000)),":",MOD(INT(spotify_top_songs_audio_features[[#This Row],[duration_ms]]/1000),60))</f>
        <v>5:9</v>
      </c>
      <c r="AA2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83" t="str">
        <f>spotify_top_songs_audio_features[[#This Row],[track_name]]</f>
        <v>No Me Conoce - Remix</v>
      </c>
    </row>
    <row r="284" spans="1:28" x14ac:dyDescent="0.25">
      <c r="A284" t="s">
        <v>12677</v>
      </c>
      <c r="B284" t="s">
        <v>4017</v>
      </c>
      <c r="C284" t="s">
        <v>12678</v>
      </c>
      <c r="D284" t="s">
        <v>282</v>
      </c>
      <c r="E284" t="s">
        <v>23</v>
      </c>
      <c r="F284" t="s">
        <v>24</v>
      </c>
      <c r="G284" t="s">
        <v>25</v>
      </c>
      <c r="H284">
        <v>914</v>
      </c>
      <c r="I284">
        <v>622</v>
      </c>
      <c r="J284">
        <v>892</v>
      </c>
      <c r="K284" t="s">
        <v>2272</v>
      </c>
      <c r="L284">
        <v>1.6800000000000001E-3</v>
      </c>
      <c r="M284">
        <v>632</v>
      </c>
      <c r="N284">
        <v>77</v>
      </c>
      <c r="O284">
        <v>-6538</v>
      </c>
      <c r="P284">
        <v>13004</v>
      </c>
      <c r="Q284">
        <v>156788</v>
      </c>
      <c r="R284">
        <v>44</v>
      </c>
      <c r="S284">
        <v>548082651</v>
      </c>
      <c r="U284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284" t="str">
        <f>IFERROR(MID(spotify_top_songs_audio_features[[#This Row],[artist_names]],SEARCH(",",spotify_top_songs_audio_features[[#This Row],[artist_names]])+2,99),"")</f>
        <v/>
      </c>
      <c r="W284" t="str">
        <f>spotify_top_songs_audio_features[[#This Row],[source]]</f>
        <v>Columbia</v>
      </c>
      <c r="X284" s="1">
        <f>spotify_top_songs_audio_features[[#This Row],[streams]]</f>
        <v>548082651</v>
      </c>
      <c r="Y284" t="str">
        <f>IF(Tabela2[[#This Row],[feat]]="","","Feat")</f>
        <v/>
      </c>
      <c r="Z284" s="17" t="str">
        <f>CONCATENATE(INT(spotify_top_songs_audio_features[[#This Row],[duration_ms]]/(60*1000)),":",MOD(INT(spotify_top_songs_audio_features[[#This Row],[duration_ms]]/1000),60))</f>
        <v>2:36</v>
      </c>
      <c r="AA2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84" t="str">
        <f>spotify_top_songs_audio_features[[#This Row],[track_name]]</f>
        <v>DESPECHÁ</v>
      </c>
    </row>
    <row r="285" spans="1:28" x14ac:dyDescent="0.25">
      <c r="A285" t="s">
        <v>4436</v>
      </c>
      <c r="B285" t="s">
        <v>937</v>
      </c>
      <c r="C285" t="s">
        <v>4437</v>
      </c>
      <c r="D285" t="s">
        <v>282</v>
      </c>
      <c r="E285" t="s">
        <v>70</v>
      </c>
      <c r="F285" t="s">
        <v>32</v>
      </c>
      <c r="G285" t="s">
        <v>25</v>
      </c>
      <c r="H285">
        <v>593</v>
      </c>
      <c r="I285">
        <v>503</v>
      </c>
      <c r="J285">
        <v>22</v>
      </c>
      <c r="K285" t="s">
        <v>4438</v>
      </c>
      <c r="L285">
        <v>0</v>
      </c>
      <c r="M285">
        <v>405</v>
      </c>
      <c r="N285">
        <v>71</v>
      </c>
      <c r="O285">
        <v>-6725</v>
      </c>
      <c r="P285">
        <v>178781</v>
      </c>
      <c r="Q285">
        <v>137704</v>
      </c>
      <c r="R285">
        <v>73</v>
      </c>
      <c r="S285">
        <v>547002696</v>
      </c>
      <c r="U285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285" t="str">
        <f>IFERROR(MID(spotify_top_songs_audio_features[[#This Row],[artist_names]],SEARCH(",",spotify_top_songs_audio_features[[#This Row],[artist_names]])+2,99),"")</f>
        <v/>
      </c>
      <c r="W285" t="str">
        <f>spotify_top_songs_audio_features[[#This Row],[source]]</f>
        <v>Columbia</v>
      </c>
      <c r="X285" s="1">
        <f>spotify_top_songs_audio_features[[#This Row],[streams]]</f>
        <v>547002696</v>
      </c>
      <c r="Y285" t="str">
        <f>IF(Tabela2[[#This Row],[feat]]="","","Feat")</f>
        <v/>
      </c>
      <c r="Z285" s="17" t="str">
        <f>CONCATENATE(INT(spotify_top_songs_audio_features[[#This Row],[duration_ms]]/(60*1000)),":",MOD(INT(spotify_top_songs_audio_features[[#This Row],[duration_ms]]/1000),60))</f>
        <v>2:17</v>
      </c>
      <c r="AA2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85" t="str">
        <f>spotify_top_songs_audio_features[[#This Row],[track_name]]</f>
        <v>MONTERO (Call Me By Your Name)</v>
      </c>
    </row>
    <row r="286" spans="1:28" x14ac:dyDescent="0.25">
      <c r="A286" t="s">
        <v>5648</v>
      </c>
      <c r="B286" t="s">
        <v>967</v>
      </c>
      <c r="C286" t="s">
        <v>5649</v>
      </c>
      <c r="D286" t="s">
        <v>235</v>
      </c>
      <c r="E286" t="s">
        <v>23</v>
      </c>
      <c r="F286" t="s">
        <v>24</v>
      </c>
      <c r="G286" t="s">
        <v>25</v>
      </c>
      <c r="H286">
        <v>78</v>
      </c>
      <c r="I286">
        <v>689</v>
      </c>
      <c r="J286">
        <v>141</v>
      </c>
      <c r="K286" t="s">
        <v>5650</v>
      </c>
      <c r="L286">
        <v>9.6900000000000003E-4</v>
      </c>
      <c r="M286">
        <v>698</v>
      </c>
      <c r="N286">
        <v>642</v>
      </c>
      <c r="O286">
        <v>-5668</v>
      </c>
      <c r="P286">
        <v>115042</v>
      </c>
      <c r="Q286">
        <v>225389</v>
      </c>
      <c r="R286">
        <v>44</v>
      </c>
      <c r="S286">
        <v>546496040</v>
      </c>
      <c r="U286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286" t="str">
        <f>IFERROR(MID(spotify_top_songs_audio_features[[#This Row],[artist_names]],SEARCH(",",spotify_top_songs_audio_features[[#This Row],[artist_names]])+2,99),"")</f>
        <v/>
      </c>
      <c r="W286" t="str">
        <f>spotify_top_songs_audio_features[[#This Row],[source]]</f>
        <v>Parkwood Entertainment/Columbia</v>
      </c>
      <c r="X286" s="1">
        <f>spotify_top_songs_audio_features[[#This Row],[streams]]</f>
        <v>546496040</v>
      </c>
      <c r="Y286" t="str">
        <f>IF(Tabela2[[#This Row],[feat]]="","","Feat")</f>
        <v/>
      </c>
      <c r="Z286" s="17" t="str">
        <f>CONCATENATE(INT(spotify_top_songs_audio_features[[#This Row],[duration_ms]]/(60*1000)),":",MOD(INT(spotify_top_songs_audio_features[[#This Row],[duration_ms]]/1000),60))</f>
        <v>3:45</v>
      </c>
      <c r="AA2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86" t="str">
        <f>spotify_top_songs_audio_features[[#This Row],[track_name]]</f>
        <v>CUFF IT</v>
      </c>
    </row>
    <row r="287" spans="1:28" x14ac:dyDescent="0.25">
      <c r="A287" t="s">
        <v>6058</v>
      </c>
      <c r="B287" t="s">
        <v>5368</v>
      </c>
      <c r="C287" t="s">
        <v>6059</v>
      </c>
      <c r="D287" t="s">
        <v>282</v>
      </c>
      <c r="E287" t="s">
        <v>113</v>
      </c>
      <c r="F287" t="s">
        <v>24</v>
      </c>
      <c r="G287" t="s">
        <v>25</v>
      </c>
      <c r="H287">
        <v>662</v>
      </c>
      <c r="I287">
        <v>413</v>
      </c>
      <c r="J287">
        <v>299</v>
      </c>
      <c r="K287" t="s">
        <v>4755</v>
      </c>
      <c r="L287">
        <v>0</v>
      </c>
      <c r="M287">
        <v>134</v>
      </c>
      <c r="N287">
        <v>467</v>
      </c>
      <c r="O287">
        <v>-7357</v>
      </c>
      <c r="P287">
        <v>93005</v>
      </c>
      <c r="Q287">
        <v>161385</v>
      </c>
      <c r="R287">
        <v>46</v>
      </c>
      <c r="S287">
        <v>545746256</v>
      </c>
      <c r="U287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287" t="str">
        <f>IFERROR(MID(spotify_top_songs_audio_features[[#This Row],[artist_names]],SEARCH(",",spotify_top_songs_audio_features[[#This Row],[artist_names]])+2,99),"")</f>
        <v/>
      </c>
      <c r="W287" t="str">
        <f>spotify_top_songs_audio_features[[#This Row],[source]]</f>
        <v>Columbia</v>
      </c>
      <c r="X287" s="1">
        <f>spotify_top_songs_audio_features[[#This Row],[streams]]</f>
        <v>545746256</v>
      </c>
      <c r="Y287" t="str">
        <f>IF(Tabela2[[#This Row],[feat]]="","","Feat")</f>
        <v/>
      </c>
      <c r="Z287" s="17" t="str">
        <f>CONCATENATE(INT(spotify_top_songs_audio_features[[#This Row],[duration_ms]]/(60*1000)),":",MOD(INT(spotify_top_songs_audio_features[[#This Row],[duration_ms]]/1000),60))</f>
        <v>2:41</v>
      </c>
      <c r="AA2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7" t="str">
        <f>spotify_top_songs_audio_features[[#This Row],[track_name]]</f>
        <v>WITHOUT YOU</v>
      </c>
    </row>
    <row r="288" spans="1:28" x14ac:dyDescent="0.25">
      <c r="A288" t="s">
        <v>14028</v>
      </c>
      <c r="B288" t="s">
        <v>14029</v>
      </c>
      <c r="C288" t="s">
        <v>14030</v>
      </c>
      <c r="D288" t="s">
        <v>436</v>
      </c>
      <c r="E288" t="s">
        <v>43</v>
      </c>
      <c r="F288" t="s">
        <v>32</v>
      </c>
      <c r="G288" t="s">
        <v>25</v>
      </c>
      <c r="H288">
        <v>72</v>
      </c>
      <c r="I288">
        <v>763</v>
      </c>
      <c r="J288">
        <v>523</v>
      </c>
      <c r="K288" t="s">
        <v>4385</v>
      </c>
      <c r="L288">
        <v>0</v>
      </c>
      <c r="M288">
        <v>18</v>
      </c>
      <c r="N288">
        <v>742</v>
      </c>
      <c r="O288">
        <v>-4068</v>
      </c>
      <c r="P288">
        <v>101965</v>
      </c>
      <c r="Q288">
        <v>251088</v>
      </c>
      <c r="R288">
        <v>56</v>
      </c>
      <c r="S288">
        <v>543732279</v>
      </c>
      <c r="U288" t="str">
        <f>IFERROR(LEFT(spotify_top_songs_audio_features[[#This Row],[artist_names]],SEARCH(",",spotify_top_songs_audio_features[[#This Row],[artist_names]])-1),spotify_top_songs_audio_features[[#This Row],[artist_names]])</f>
        <v>Clean Bandit</v>
      </c>
      <c r="V288" t="str">
        <f>IFERROR(MID(spotify_top_songs_audio_features[[#This Row],[artist_names]],SEARCH(",",spotify_top_songs_audio_features[[#This Row],[artist_names]])+2,99),"")</f>
        <v>Sean Paul, Anne-Marie</v>
      </c>
      <c r="W288" t="str">
        <f>spotify_top_songs_audio_features[[#This Row],[source]]</f>
        <v>Atlantic Records UK</v>
      </c>
      <c r="X288" s="1">
        <f>spotify_top_songs_audio_features[[#This Row],[streams]]</f>
        <v>543732279</v>
      </c>
      <c r="Y288" t="str">
        <f>IF(Tabela2[[#This Row],[feat]]="","","Feat")</f>
        <v>Feat</v>
      </c>
      <c r="Z288" s="17" t="str">
        <f>CONCATENATE(INT(spotify_top_songs_audio_features[[#This Row],[duration_ms]]/(60*1000)),":",MOD(INT(spotify_top_songs_audio_features[[#This Row],[duration_ms]]/1000),60))</f>
        <v>4:11</v>
      </c>
      <c r="AA2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88" t="str">
        <f>spotify_top_songs_audio_features[[#This Row],[track_name]]</f>
        <v>Rockabye (feat. Sean Paul &amp; Anne-Marie)</v>
      </c>
    </row>
    <row r="289" spans="1:28" x14ac:dyDescent="0.25">
      <c r="A289" t="s">
        <v>2069</v>
      </c>
      <c r="B289" t="s">
        <v>888</v>
      </c>
      <c r="C289" t="s">
        <v>2070</v>
      </c>
      <c r="D289" t="s">
        <v>436</v>
      </c>
      <c r="E289" t="s">
        <v>43</v>
      </c>
      <c r="F289" t="s">
        <v>24</v>
      </c>
      <c r="G289" t="s">
        <v>25</v>
      </c>
      <c r="H289">
        <v>624</v>
      </c>
      <c r="I289">
        <v>876</v>
      </c>
      <c r="J289">
        <v>1</v>
      </c>
      <c r="K289" t="s">
        <v>2071</v>
      </c>
      <c r="L289">
        <v>0</v>
      </c>
      <c r="M289">
        <v>327</v>
      </c>
      <c r="N289">
        <v>781</v>
      </c>
      <c r="O289">
        <v>-3374</v>
      </c>
      <c r="P289">
        <v>99943</v>
      </c>
      <c r="Q289">
        <v>170827</v>
      </c>
      <c r="R289">
        <v>58</v>
      </c>
      <c r="S289">
        <v>542572346</v>
      </c>
      <c r="U289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89" t="str">
        <f>IFERROR(MID(spotify_top_songs_audio_features[[#This Row],[artist_names]],SEARCH(",",spotify_top_songs_audio_features[[#This Row],[artist_names]])+2,99),"")</f>
        <v/>
      </c>
      <c r="W289" t="str">
        <f>spotify_top_songs_audio_features[[#This Row],[source]]</f>
        <v>Atlantic Records UK</v>
      </c>
      <c r="X289" s="1">
        <f>spotify_top_songs_audio_features[[#This Row],[streams]]</f>
        <v>542572346</v>
      </c>
      <c r="Y289" t="str">
        <f>IF(Tabela2[[#This Row],[feat]]="","","Feat")</f>
        <v/>
      </c>
      <c r="Z289" s="17" t="str">
        <f>CONCATENATE(INT(spotify_top_songs_audio_features[[#This Row],[duration_ms]]/(60*1000)),":",MOD(INT(spotify_top_songs_audio_features[[#This Row],[duration_ms]]/1000),60))</f>
        <v>2:50</v>
      </c>
      <c r="AA2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89" t="str">
        <f>spotify_top_songs_audio_features[[#This Row],[track_name]]</f>
        <v>Galway Girl</v>
      </c>
    </row>
    <row r="290" spans="1:28" x14ac:dyDescent="0.25">
      <c r="A290" t="s">
        <v>6516</v>
      </c>
      <c r="B290" t="s">
        <v>6517</v>
      </c>
      <c r="C290" t="s">
        <v>6518</v>
      </c>
      <c r="D290" t="s">
        <v>6519</v>
      </c>
      <c r="E290" t="s">
        <v>58</v>
      </c>
      <c r="F290" t="s">
        <v>24</v>
      </c>
      <c r="G290" t="s">
        <v>25</v>
      </c>
      <c r="H290">
        <v>537</v>
      </c>
      <c r="I290">
        <v>421</v>
      </c>
      <c r="J290">
        <v>285</v>
      </c>
      <c r="K290" t="s">
        <v>4116</v>
      </c>
      <c r="L290">
        <v>0</v>
      </c>
      <c r="M290">
        <v>138</v>
      </c>
      <c r="N290">
        <v>524</v>
      </c>
      <c r="O290">
        <v>-872</v>
      </c>
      <c r="P290">
        <v>98224</v>
      </c>
      <c r="Q290">
        <v>184061</v>
      </c>
      <c r="R290">
        <v>25</v>
      </c>
      <c r="S290">
        <v>541163031</v>
      </c>
      <c r="U290" t="str">
        <f>IFERROR(LEFT(spotify_top_songs_audio_features[[#This Row],[artist_names]],SEARCH(",",spotify_top_songs_audio_features[[#This Row],[artist_names]])-1),spotify_top_songs_audio_features[[#This Row],[artist_names]])</f>
        <v>iñigo quintero</v>
      </c>
      <c r="V290" t="str">
        <f>IFERROR(MID(spotify_top_songs_audio_features[[#This Row],[artist_names]],SEARCH(",",spotify_top_songs_audio_features[[#This Row],[artist_names]])+2,99),"")</f>
        <v/>
      </c>
      <c r="W290" t="str">
        <f>spotify_top_songs_audio_features[[#This Row],[source]]</f>
        <v>Acqustic</v>
      </c>
      <c r="X290" s="1">
        <f>spotify_top_songs_audio_features[[#This Row],[streams]]</f>
        <v>541163031</v>
      </c>
      <c r="Y290" t="str">
        <f>IF(Tabela2[[#This Row],[feat]]="","","Feat")</f>
        <v/>
      </c>
      <c r="Z290" s="17" t="str">
        <f>CONCATENATE(INT(spotify_top_songs_audio_features[[#This Row],[duration_ms]]/(60*1000)),":",MOD(INT(spotify_top_songs_audio_features[[#This Row],[duration_ms]]/1000),60))</f>
        <v>3:4</v>
      </c>
      <c r="AA2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0" t="str">
        <f>spotify_top_songs_audio_features[[#This Row],[track_name]]</f>
        <v>Si No Estás</v>
      </c>
    </row>
    <row r="291" spans="1:28" x14ac:dyDescent="0.25">
      <c r="A291" t="s">
        <v>2188</v>
      </c>
      <c r="B291" t="s">
        <v>1108</v>
      </c>
      <c r="C291" t="s">
        <v>1109</v>
      </c>
      <c r="D291" t="s">
        <v>612</v>
      </c>
      <c r="E291" t="s">
        <v>58</v>
      </c>
      <c r="F291" t="s">
        <v>32</v>
      </c>
      <c r="G291" t="s">
        <v>25</v>
      </c>
      <c r="H291">
        <v>679</v>
      </c>
      <c r="I291">
        <v>634</v>
      </c>
      <c r="J291">
        <v>654</v>
      </c>
      <c r="K291" t="s">
        <v>2189</v>
      </c>
      <c r="L291">
        <v>0</v>
      </c>
      <c r="M291">
        <v>115</v>
      </c>
      <c r="N291">
        <v>498</v>
      </c>
      <c r="O291">
        <v>-5024</v>
      </c>
      <c r="P291">
        <v>102013</v>
      </c>
      <c r="Q291">
        <v>210091</v>
      </c>
      <c r="R291">
        <v>44</v>
      </c>
      <c r="S291">
        <v>540860115</v>
      </c>
      <c r="U291" t="str">
        <f>IFERROR(LEFT(spotify_top_songs_audio_features[[#This Row],[artist_names]],SEARCH(",",spotify_top_songs_audio_features[[#This Row],[artist_names]])-1),spotify_top_songs_audio_features[[#This Row],[artist_names]])</f>
        <v>Zedd</v>
      </c>
      <c r="V291" t="str">
        <f>IFERROR(MID(spotify_top_songs_audio_features[[#This Row],[artist_names]],SEARCH(",",spotify_top_songs_audio_features[[#This Row],[artist_names]])+2,99),"")</f>
        <v>Alessia Cara</v>
      </c>
      <c r="W291" t="str">
        <f>spotify_top_songs_audio_features[[#This Row],[source]]</f>
        <v>UMGRI Interscope</v>
      </c>
      <c r="X291" s="1">
        <f>spotify_top_songs_audio_features[[#This Row],[streams]]</f>
        <v>540860115</v>
      </c>
      <c r="Y291" t="str">
        <f>IF(Tabela2[[#This Row],[feat]]="","","Feat")</f>
        <v>Feat</v>
      </c>
      <c r="Z291" s="17" t="str">
        <f>CONCATENATE(INT(spotify_top_songs_audio_features[[#This Row],[duration_ms]]/(60*1000)),":",MOD(INT(spotify_top_songs_audio_features[[#This Row],[duration_ms]]/1000),60))</f>
        <v>3:30</v>
      </c>
      <c r="AA2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1" t="str">
        <f>spotify_top_songs_audio_features[[#This Row],[track_name]]</f>
        <v>Stay</v>
      </c>
    </row>
    <row r="292" spans="1:28" x14ac:dyDescent="0.25">
      <c r="A292" t="s">
        <v>4768</v>
      </c>
      <c r="B292" t="s">
        <v>2866</v>
      </c>
      <c r="C292" t="s">
        <v>4769</v>
      </c>
      <c r="D292" t="s">
        <v>2868</v>
      </c>
      <c r="E292" t="s">
        <v>86</v>
      </c>
      <c r="F292" t="s">
        <v>32</v>
      </c>
      <c r="G292" t="s">
        <v>152</v>
      </c>
      <c r="H292">
        <v>561</v>
      </c>
      <c r="I292">
        <v>52</v>
      </c>
      <c r="J292">
        <v>244</v>
      </c>
      <c r="K292" t="s">
        <v>4770</v>
      </c>
      <c r="L292">
        <v>1.8599999999999999E-4</v>
      </c>
      <c r="M292">
        <v>355</v>
      </c>
      <c r="N292">
        <v>424</v>
      </c>
      <c r="O292">
        <v>-9342</v>
      </c>
      <c r="P292">
        <v>15315</v>
      </c>
      <c r="Q292">
        <v>239360</v>
      </c>
      <c r="R292">
        <v>33</v>
      </c>
      <c r="S292">
        <v>540741681</v>
      </c>
      <c r="U29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92" t="str">
        <f>IFERROR(MID(spotify_top_songs_audio_features[[#This Row],[artist_names]],SEARCH(",",spotify_top_songs_audio_features[[#This Row],[artist_names]])+2,99),"")</f>
        <v>21 Savage</v>
      </c>
      <c r="W292" t="str">
        <f>spotify_top_songs_audio_features[[#This Row],[source]]</f>
        <v>OVO / Republic Records</v>
      </c>
      <c r="X292" s="1">
        <f>spotify_top_songs_audio_features[[#This Row],[streams]]</f>
        <v>540741681</v>
      </c>
      <c r="Y292" t="str">
        <f>IF(Tabela2[[#This Row],[feat]]="","","Feat")</f>
        <v>Feat</v>
      </c>
      <c r="Z292" s="17" t="str">
        <f>CONCATENATE(INT(spotify_top_songs_audio_features[[#This Row],[duration_ms]]/(60*1000)),":",MOD(INT(spotify_top_songs_audio_features[[#This Row],[duration_ms]]/1000),60))</f>
        <v>3:59</v>
      </c>
      <c r="AA2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92" t="str">
        <f>spotify_top_songs_audio_features[[#This Row],[track_name]]</f>
        <v>Rich Flex</v>
      </c>
    </row>
    <row r="293" spans="1:28" x14ac:dyDescent="0.25">
      <c r="A293" t="s">
        <v>9783</v>
      </c>
      <c r="B293" t="s">
        <v>8289</v>
      </c>
      <c r="C293" t="s">
        <v>9784</v>
      </c>
      <c r="D293" t="s">
        <v>8291</v>
      </c>
      <c r="E293" t="s">
        <v>43</v>
      </c>
      <c r="F293" t="s">
        <v>32</v>
      </c>
      <c r="G293" t="s">
        <v>25</v>
      </c>
      <c r="H293">
        <v>485</v>
      </c>
      <c r="I293">
        <v>409</v>
      </c>
      <c r="J293">
        <v>101</v>
      </c>
      <c r="K293" t="s">
        <v>4504</v>
      </c>
      <c r="L293">
        <v>0</v>
      </c>
      <c r="M293">
        <v>103</v>
      </c>
      <c r="N293">
        <v>376</v>
      </c>
      <c r="O293">
        <v>-10711</v>
      </c>
      <c r="P293">
        <v>138419</v>
      </c>
      <c r="Q293">
        <v>164571</v>
      </c>
      <c r="R293">
        <v>62</v>
      </c>
      <c r="S293">
        <v>540023925</v>
      </c>
      <c r="U293" t="str">
        <f>IFERROR(LEFT(spotify_top_songs_audio_features[[#This Row],[artist_names]],SEARCH(",",spotify_top_songs_audio_features[[#This Row],[artist_names]])-1),spotify_top_songs_audio_features[[#This Row],[artist_names]])</f>
        <v>Hotel Ugly</v>
      </c>
      <c r="V293" t="str">
        <f>IFERROR(MID(spotify_top_songs_audio_features[[#This Row],[artist_names]],SEARCH(",",spotify_top_songs_audio_features[[#This Row],[artist_names]])+2,99),"")</f>
        <v/>
      </c>
      <c r="W293" t="str">
        <f>spotify_top_songs_audio_features[[#This Row],[source]]</f>
        <v>Hotel Ugly, under exclusive license to Amuseio AB</v>
      </c>
      <c r="X293" s="1">
        <f>spotify_top_songs_audio_features[[#This Row],[streams]]</f>
        <v>540023925</v>
      </c>
      <c r="Y293" t="str">
        <f>IF(Tabela2[[#This Row],[feat]]="","","Feat")</f>
        <v/>
      </c>
      <c r="Z293" s="17" t="str">
        <f>CONCATENATE(INT(spotify_top_songs_audio_features[[#This Row],[duration_ms]]/(60*1000)),":",MOD(INT(spotify_top_songs_audio_features[[#This Row],[duration_ms]]/1000),60))</f>
        <v>2:44</v>
      </c>
      <c r="AA2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93" t="str">
        <f>spotify_top_songs_audio_features[[#This Row],[track_name]]</f>
        <v>Shut up My Moms Calling</v>
      </c>
    </row>
    <row r="294" spans="1:28" x14ac:dyDescent="0.25">
      <c r="A294" t="s">
        <v>14794</v>
      </c>
      <c r="B294" t="s">
        <v>284</v>
      </c>
      <c r="C294" t="s">
        <v>7082</v>
      </c>
      <c r="D294" t="s">
        <v>1092</v>
      </c>
      <c r="E294" t="s">
        <v>23</v>
      </c>
      <c r="F294" t="s">
        <v>24</v>
      </c>
      <c r="G294" t="s">
        <v>25</v>
      </c>
      <c r="H294">
        <v>754</v>
      </c>
      <c r="I294">
        <v>449</v>
      </c>
      <c r="J294">
        <v>109</v>
      </c>
      <c r="K294" t="s">
        <v>12435</v>
      </c>
      <c r="L294">
        <v>8.2900000000000005E-3</v>
      </c>
      <c r="M294">
        <v>552</v>
      </c>
      <c r="N294">
        <v>357</v>
      </c>
      <c r="O294">
        <v>-9211</v>
      </c>
      <c r="P294">
        <v>77169</v>
      </c>
      <c r="Q294">
        <v>198973</v>
      </c>
      <c r="R294">
        <v>104</v>
      </c>
      <c r="S294">
        <v>539987334</v>
      </c>
      <c r="U29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94" t="str">
        <f>IFERROR(MID(spotify_top_songs_audio_features[[#This Row],[artist_names]],SEARCH(",",spotify_top_songs_audio_features[[#This Row],[artist_names]])+2,99),"")</f>
        <v/>
      </c>
      <c r="W294" t="str">
        <f>spotify_top_songs_audio_features[[#This Row],[source]]</f>
        <v>Cash Money/Drake LP6</v>
      </c>
      <c r="X294" s="1">
        <f>spotify_top_songs_audio_features[[#This Row],[streams]]</f>
        <v>539987334</v>
      </c>
      <c r="Y294" t="str">
        <f>IF(Tabela2[[#This Row],[feat]]="","","Feat")</f>
        <v/>
      </c>
      <c r="Z294" s="17" t="str">
        <f>CONCATENATE(INT(spotify_top_songs_audio_features[[#This Row],[duration_ms]]/(60*1000)),":",MOD(INT(spotify_top_songs_audio_features[[#This Row],[duration_ms]]/1000),60))</f>
        <v>3:18</v>
      </c>
      <c r="AA2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94" t="str">
        <f>spotify_top_songs_audio_features[[#This Row],[track_name]]</f>
        <v>God's Plan</v>
      </c>
    </row>
    <row r="295" spans="1:28" x14ac:dyDescent="0.25">
      <c r="A295" t="s">
        <v>2889</v>
      </c>
      <c r="B295" t="s">
        <v>633</v>
      </c>
      <c r="C295" t="s">
        <v>1838</v>
      </c>
      <c r="D295" t="s">
        <v>48</v>
      </c>
      <c r="E295" t="s">
        <v>31</v>
      </c>
      <c r="F295" t="s">
        <v>24</v>
      </c>
      <c r="G295" t="s">
        <v>25</v>
      </c>
      <c r="H295">
        <v>513</v>
      </c>
      <c r="I295">
        <v>796</v>
      </c>
      <c r="J295">
        <v>629</v>
      </c>
      <c r="K295" t="s">
        <v>2890</v>
      </c>
      <c r="L295">
        <v>209</v>
      </c>
      <c r="M295">
        <v>938</v>
      </c>
      <c r="N295">
        <v>345</v>
      </c>
      <c r="O295">
        <v>-4075</v>
      </c>
      <c r="P295">
        <v>171017</v>
      </c>
      <c r="Q295">
        <v>201573</v>
      </c>
      <c r="R295">
        <v>16</v>
      </c>
      <c r="S295">
        <v>539429341</v>
      </c>
      <c r="U295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95" t="str">
        <f>IFERROR(MID(spotify_top_songs_audio_features[[#This Row],[artist_names]],SEARCH(",",spotify_top_songs_audio_features[[#This Row],[artist_names]])+2,99),"")</f>
        <v/>
      </c>
      <c r="W295" t="str">
        <f>spotify_top_songs_audio_features[[#This Row],[source]]</f>
        <v>Republic Records</v>
      </c>
      <c r="X295" s="1">
        <f>spotify_top_songs_audio_features[[#This Row],[streams]]</f>
        <v>539429341</v>
      </c>
      <c r="Y295" t="str">
        <f>IF(Tabela2[[#This Row],[feat]]="","","Feat")</f>
        <v/>
      </c>
      <c r="Z295" s="17" t="str">
        <f>CONCATENATE(INT(spotify_top_songs_audio_features[[#This Row],[duration_ms]]/(60*1000)),":",MOD(INT(spotify_top_songs_audio_features[[#This Row],[duration_ms]]/1000),60))</f>
        <v>3:21</v>
      </c>
      <c r="AA2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5" t="str">
        <f>spotify_top_songs_audio_features[[#This Row],[track_name]]</f>
        <v>Blinding Lights</v>
      </c>
    </row>
    <row r="296" spans="1:28" x14ac:dyDescent="0.25">
      <c r="A296" t="s">
        <v>2688</v>
      </c>
      <c r="B296" t="s">
        <v>2689</v>
      </c>
      <c r="C296" t="s">
        <v>2690</v>
      </c>
      <c r="D296" t="s">
        <v>506</v>
      </c>
      <c r="E296" t="s">
        <v>23</v>
      </c>
      <c r="F296" t="s">
        <v>32</v>
      </c>
      <c r="G296" t="s">
        <v>25</v>
      </c>
      <c r="H296">
        <v>768</v>
      </c>
      <c r="I296">
        <v>517</v>
      </c>
      <c r="J296">
        <v>312</v>
      </c>
      <c r="K296" t="s">
        <v>1157</v>
      </c>
      <c r="L296">
        <v>3.8000000000000002E-4</v>
      </c>
      <c r="M296">
        <v>104</v>
      </c>
      <c r="N296">
        <v>418</v>
      </c>
      <c r="O296">
        <v>-4323</v>
      </c>
      <c r="P296">
        <v>104992</v>
      </c>
      <c r="Q296">
        <v>216897</v>
      </c>
      <c r="R296">
        <v>23</v>
      </c>
      <c r="S296">
        <v>538744757</v>
      </c>
      <c r="U296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296" t="str">
        <f>IFERROR(MID(spotify_top_songs_audio_features[[#This Row],[artist_names]],SEARCH(",",spotify_top_songs_audio_features[[#This Row],[artist_names]])+2,99),"")</f>
        <v>Young Thug</v>
      </c>
      <c r="W296" t="str">
        <f>spotify_top_songs_audio_features[[#This Row],[source]]</f>
        <v>Syco Music/Epic</v>
      </c>
      <c r="X296" s="1">
        <f>spotify_top_songs_audio_features[[#This Row],[streams]]</f>
        <v>538744757</v>
      </c>
      <c r="Y296" t="str">
        <f>IF(Tabela2[[#This Row],[feat]]="","","Feat")</f>
        <v>Feat</v>
      </c>
      <c r="Z296" s="17" t="str">
        <f>CONCATENATE(INT(spotify_top_songs_audio_features[[#This Row],[duration_ms]]/(60*1000)),":",MOD(INT(spotify_top_songs_audio_features[[#This Row],[duration_ms]]/1000),60))</f>
        <v>3:36</v>
      </c>
      <c r="AA2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96" t="str">
        <f>spotify_top_songs_audio_features[[#This Row],[track_name]]</f>
        <v>Havana (feat. Young Thug)</v>
      </c>
    </row>
    <row r="297" spans="1:28" x14ac:dyDescent="0.25">
      <c r="A297" t="s">
        <v>3477</v>
      </c>
      <c r="B297" t="s">
        <v>472</v>
      </c>
      <c r="C297" t="s">
        <v>3478</v>
      </c>
      <c r="D297" t="s">
        <v>474</v>
      </c>
      <c r="E297" t="s">
        <v>31</v>
      </c>
      <c r="F297" t="s">
        <v>32</v>
      </c>
      <c r="G297" t="s">
        <v>25</v>
      </c>
      <c r="H297">
        <v>736</v>
      </c>
      <c r="I297">
        <v>449</v>
      </c>
      <c r="J297">
        <v>425</v>
      </c>
      <c r="K297" t="s">
        <v>3479</v>
      </c>
      <c r="L297">
        <v>162</v>
      </c>
      <c r="M297">
        <v>898</v>
      </c>
      <c r="N297">
        <v>326</v>
      </c>
      <c r="O297">
        <v>-11462</v>
      </c>
      <c r="P297">
        <v>80126</v>
      </c>
      <c r="Q297">
        <v>219080</v>
      </c>
      <c r="R297">
        <v>79</v>
      </c>
      <c r="S297">
        <v>536995740</v>
      </c>
      <c r="U297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297" t="str">
        <f>IFERROR(MID(spotify_top_songs_audio_features[[#This Row],[artist_names]],SEARCH(",",spotify_top_songs_audio_features[[#This Row],[artist_names]])+2,99),"")</f>
        <v/>
      </c>
      <c r="W297" t="str">
        <f>spotify_top_songs_audio_features[[#This Row],[source]]</f>
        <v>Right Hand Music Group, LLC/RCA Records</v>
      </c>
      <c r="X297" s="1">
        <f>spotify_top_songs_audio_features[[#This Row],[streams]]</f>
        <v>536995740</v>
      </c>
      <c r="Y297" t="str">
        <f>IF(Tabela2[[#This Row],[feat]]="","","Feat")</f>
        <v/>
      </c>
      <c r="Z297" s="17" t="str">
        <f>CONCATENATE(INT(spotify_top_songs_audio_features[[#This Row],[duration_ms]]/(60*1000)),":",MOD(INT(spotify_top_songs_audio_features[[#This Row],[duration_ms]]/1000),60))</f>
        <v>3:39</v>
      </c>
      <c r="AA2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7" t="str">
        <f>spotify_top_songs_audio_features[[#This Row],[track_name]]</f>
        <v>Location</v>
      </c>
    </row>
    <row r="298" spans="1:28" x14ac:dyDescent="0.25">
      <c r="A298" t="s">
        <v>12209</v>
      </c>
      <c r="B298" t="s">
        <v>3708</v>
      </c>
      <c r="C298" t="s">
        <v>12210</v>
      </c>
      <c r="D298" t="s">
        <v>22</v>
      </c>
      <c r="E298" t="s">
        <v>31</v>
      </c>
      <c r="F298" t="s">
        <v>24</v>
      </c>
      <c r="G298" t="s">
        <v>25</v>
      </c>
      <c r="H298">
        <v>75</v>
      </c>
      <c r="I298">
        <v>608</v>
      </c>
      <c r="J298">
        <v>387</v>
      </c>
      <c r="K298" t="s">
        <v>12211</v>
      </c>
      <c r="L298">
        <v>0</v>
      </c>
      <c r="M298">
        <v>178</v>
      </c>
      <c r="N298">
        <v>958</v>
      </c>
      <c r="O298">
        <v>-4008</v>
      </c>
      <c r="P298">
        <v>132507</v>
      </c>
      <c r="Q298">
        <v>173347</v>
      </c>
      <c r="R298">
        <v>40</v>
      </c>
      <c r="S298">
        <v>535964658</v>
      </c>
      <c r="U298" t="str">
        <f>IFERROR(LEFT(spotify_top_songs_audio_features[[#This Row],[artist_names]],SEARCH(",",spotify_top_songs_audio_features[[#This Row],[artist_names]])-1),spotify_top_songs_audio_features[[#This Row],[artist_names]])</f>
        <v>Måneskin</v>
      </c>
      <c r="V298" t="str">
        <f>IFERROR(MID(spotify_top_songs_audio_features[[#This Row],[artist_names]],SEARCH(",",spotify_top_songs_audio_features[[#This Row],[artist_names]])+2,99),"")</f>
        <v/>
      </c>
      <c r="W298" t="str">
        <f>spotify_top_songs_audio_features[[#This Row],[source]]</f>
        <v>RCA Records Label</v>
      </c>
      <c r="X298" s="1">
        <f>spotify_top_songs_audio_features[[#This Row],[streams]]</f>
        <v>535964658</v>
      </c>
      <c r="Y298" t="str">
        <f>IF(Tabela2[[#This Row],[feat]]="","","Feat")</f>
        <v/>
      </c>
      <c r="Z298" s="17" t="str">
        <f>CONCATENATE(INT(spotify_top_songs_audio_features[[#This Row],[duration_ms]]/(60*1000)),":",MOD(INT(spotify_top_songs_audio_features[[#This Row],[duration_ms]]/1000),60))</f>
        <v>2:53</v>
      </c>
      <c r="AA2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8" t="str">
        <f>spotify_top_songs_audio_features[[#This Row],[track_name]]</f>
        <v>I WANNA BE YOUR SLAVE</v>
      </c>
    </row>
    <row r="299" spans="1:28" x14ac:dyDescent="0.25">
      <c r="A299" t="s">
        <v>9774</v>
      </c>
      <c r="B299" t="s">
        <v>5909</v>
      </c>
      <c r="C299" t="s">
        <v>5910</v>
      </c>
      <c r="D299" t="s">
        <v>5911</v>
      </c>
      <c r="E299" t="s">
        <v>142</v>
      </c>
      <c r="F299" t="s">
        <v>24</v>
      </c>
      <c r="G299" t="s">
        <v>152</v>
      </c>
      <c r="H299">
        <v>544</v>
      </c>
      <c r="I299">
        <v>369</v>
      </c>
      <c r="J299">
        <v>38</v>
      </c>
      <c r="K299" t="s">
        <v>5912</v>
      </c>
      <c r="L299">
        <v>279</v>
      </c>
      <c r="M299">
        <v>639</v>
      </c>
      <c r="N299">
        <v>102</v>
      </c>
      <c r="O299">
        <v>-9514</v>
      </c>
      <c r="P299">
        <v>8701</v>
      </c>
      <c r="Q299">
        <v>208212</v>
      </c>
      <c r="R299">
        <v>73</v>
      </c>
      <c r="S299">
        <v>535405134</v>
      </c>
      <c r="U299" t="str">
        <f>IFERROR(LEFT(spotify_top_songs_audio_features[[#This Row],[artist_names]],SEARCH(",",spotify_top_songs_audio_features[[#This Row],[artist_names]])-1),spotify_top_songs_audio_features[[#This Row],[artist_names]])</f>
        <v>Lord Huron</v>
      </c>
      <c r="V299" t="str">
        <f>IFERROR(MID(spotify_top_songs_audio_features[[#This Row],[artist_names]],SEARCH(",",spotify_top_songs_audio_features[[#This Row],[artist_names]])+2,99),"")</f>
        <v/>
      </c>
      <c r="W299" t="str">
        <f>spotify_top_songs_audio_features[[#This Row],[source]]</f>
        <v>Play It Again Sam</v>
      </c>
      <c r="X299" s="1">
        <f>spotify_top_songs_audio_features[[#This Row],[streams]]</f>
        <v>535405134</v>
      </c>
      <c r="Y299" t="str">
        <f>IF(Tabela2[[#This Row],[feat]]="","","Feat")</f>
        <v/>
      </c>
      <c r="Z299" s="17" t="str">
        <f>CONCATENATE(INT(spotify_top_songs_audio_features[[#This Row],[duration_ms]]/(60*1000)),":",MOD(INT(spotify_top_songs_audio_features[[#This Row],[duration_ms]]/1000),60))</f>
        <v>3:28</v>
      </c>
      <c r="AA2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99" t="str">
        <f>spotify_top_songs_audio_features[[#This Row],[track_name]]</f>
        <v>The Night We Met</v>
      </c>
    </row>
    <row r="300" spans="1:28" x14ac:dyDescent="0.25">
      <c r="A300" t="s">
        <v>4096</v>
      </c>
      <c r="B300" t="s">
        <v>4097</v>
      </c>
      <c r="C300" t="s">
        <v>4098</v>
      </c>
      <c r="D300" t="s">
        <v>4099</v>
      </c>
      <c r="E300" t="s">
        <v>142</v>
      </c>
      <c r="F300" t="s">
        <v>24</v>
      </c>
      <c r="G300" t="s">
        <v>152</v>
      </c>
      <c r="H300">
        <v>234</v>
      </c>
      <c r="I300">
        <v>526</v>
      </c>
      <c r="J300">
        <v>411</v>
      </c>
      <c r="K300" t="s">
        <v>4100</v>
      </c>
      <c r="L300">
        <v>2.34E-4</v>
      </c>
      <c r="M300">
        <v>122</v>
      </c>
      <c r="N300">
        <v>649</v>
      </c>
      <c r="O300">
        <v>-11656</v>
      </c>
      <c r="P300">
        <v>201739</v>
      </c>
      <c r="Q300">
        <v>151000</v>
      </c>
      <c r="R300">
        <v>41</v>
      </c>
      <c r="S300">
        <v>534994261</v>
      </c>
      <c r="U300" t="str">
        <f>IFERROR(LEFT(spotify_top_songs_audio_features[[#This Row],[artist_names]],SEARCH(",",spotify_top_songs_audio_features[[#This Row],[artist_names]])-1),spotify_top_songs_audio_features[[#This Row],[artist_names]])</f>
        <v>Andy Williams</v>
      </c>
      <c r="V300" t="str">
        <f>IFERROR(MID(spotify_top_songs_audio_features[[#This Row],[artist_names]],SEARCH(",",spotify_top_songs_audio_features[[#This Row],[artist_names]])+2,99),"")</f>
        <v/>
      </c>
      <c r="W300" t="str">
        <f>spotify_top_songs_audio_features[[#This Row],[source]]</f>
        <v>Columbia/Legacy</v>
      </c>
      <c r="X300" s="1">
        <f>spotify_top_songs_audio_features[[#This Row],[streams]]</f>
        <v>534994261</v>
      </c>
      <c r="Y300" t="str">
        <f>IF(Tabela2[[#This Row],[feat]]="","","Feat")</f>
        <v/>
      </c>
      <c r="Z300" s="17" t="str">
        <f>CONCATENATE(INT(spotify_top_songs_audio_features[[#This Row],[duration_ms]]/(60*1000)),":",MOD(INT(spotify_top_songs_audio_features[[#This Row],[duration_ms]]/1000),60))</f>
        <v>2:31</v>
      </c>
      <c r="AA3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00" t="str">
        <f>spotify_top_songs_audio_features[[#This Row],[track_name]]</f>
        <v>It's the Most Wonderful Time of the Year</v>
      </c>
    </row>
    <row r="301" spans="1:28" x14ac:dyDescent="0.25">
      <c r="A301" t="s">
        <v>15536</v>
      </c>
      <c r="B301" t="s">
        <v>149</v>
      </c>
      <c r="C301" t="s">
        <v>15537</v>
      </c>
      <c r="D301" t="s">
        <v>151</v>
      </c>
      <c r="E301" t="s">
        <v>31</v>
      </c>
      <c r="F301" t="s">
        <v>32</v>
      </c>
      <c r="G301" t="s">
        <v>64</v>
      </c>
      <c r="H301">
        <v>477</v>
      </c>
      <c r="I301">
        <v>682</v>
      </c>
      <c r="J301">
        <v>925</v>
      </c>
      <c r="K301" t="s">
        <v>925</v>
      </c>
      <c r="L301">
        <v>0</v>
      </c>
      <c r="M301">
        <v>763</v>
      </c>
      <c r="N301">
        <v>345</v>
      </c>
      <c r="O301">
        <v>-4931</v>
      </c>
      <c r="P301">
        <v>110567</v>
      </c>
      <c r="Q301">
        <v>202205</v>
      </c>
      <c r="R301">
        <v>43</v>
      </c>
      <c r="S301">
        <v>533033471</v>
      </c>
      <c r="U301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301" t="str">
        <f>IFERROR(MID(spotify_top_songs_audio_features[[#This Row],[artist_names]],SEARCH(",",spotify_top_songs_audio_features[[#This Row],[artist_names]])+2,99),"")</f>
        <v/>
      </c>
      <c r="W301" t="str">
        <f>spotify_top_songs_audio_features[[#This Row],[source]]</f>
        <v>Capitol</v>
      </c>
      <c r="X301" s="1">
        <f>spotify_top_songs_audio_features[[#This Row],[streams]]</f>
        <v>533033471</v>
      </c>
      <c r="Y301" t="str">
        <f>IF(Tabela2[[#This Row],[feat]]="","","Feat")</f>
        <v/>
      </c>
      <c r="Z301" s="17" t="str">
        <f>CONCATENATE(INT(spotify_top_songs_audio_features[[#This Row],[duration_ms]]/(60*1000)),":",MOD(INT(spotify_top_songs_audio_features[[#This Row],[duration_ms]]/1000),60))</f>
        <v>3:22</v>
      </c>
      <c r="AA3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1" t="str">
        <f>spotify_top_songs_audio_features[[#This Row],[track_name]]</f>
        <v>How Do You Sleep?</v>
      </c>
    </row>
    <row r="302" spans="1:28" x14ac:dyDescent="0.25">
      <c r="A302" t="s">
        <v>16367</v>
      </c>
      <c r="B302" t="s">
        <v>588</v>
      </c>
      <c r="C302" t="s">
        <v>15011</v>
      </c>
      <c r="D302" t="s">
        <v>390</v>
      </c>
      <c r="E302" t="s">
        <v>142</v>
      </c>
      <c r="F302" t="s">
        <v>24</v>
      </c>
      <c r="G302" t="s">
        <v>25</v>
      </c>
      <c r="H302">
        <v>653</v>
      </c>
      <c r="I302">
        <v>658</v>
      </c>
      <c r="J302">
        <v>304</v>
      </c>
      <c r="K302" t="s">
        <v>346</v>
      </c>
      <c r="L302">
        <v>1.66E-4</v>
      </c>
      <c r="M302">
        <v>939</v>
      </c>
      <c r="N302">
        <v>219</v>
      </c>
      <c r="O302">
        <v>-6428</v>
      </c>
      <c r="P302">
        <v>9999</v>
      </c>
      <c r="Q302">
        <v>221507</v>
      </c>
      <c r="R302">
        <v>48</v>
      </c>
      <c r="S302">
        <v>531518241</v>
      </c>
      <c r="U302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02" t="str">
        <f>IFERROR(MID(spotify_top_songs_audio_features[[#This Row],[artist_names]],SEARCH(",",spotify_top_songs_audio_features[[#This Row],[artist_names]])+2,99),"")</f>
        <v/>
      </c>
      <c r="W302" t="str">
        <f>spotify_top_songs_audio_features[[#This Row],[source]]</f>
        <v>Disruptor Records/Columbia</v>
      </c>
      <c r="X302" s="1">
        <f>spotify_top_songs_audio_features[[#This Row],[streams]]</f>
        <v>531518241</v>
      </c>
      <c r="Y302" t="str">
        <f>IF(Tabela2[[#This Row],[feat]]="","","Feat")</f>
        <v/>
      </c>
      <c r="Z302" s="17" t="str">
        <f>CONCATENATE(INT(spotify_top_songs_audio_features[[#This Row],[duration_ms]]/(60*1000)),":",MOD(INT(spotify_top_songs_audio_features[[#This Row],[duration_ms]]/1000),60))</f>
        <v>3:41</v>
      </c>
      <c r="AA3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02" t="str">
        <f>spotify_top_songs_audio_features[[#This Row],[track_name]]</f>
        <v>Paris</v>
      </c>
    </row>
    <row r="303" spans="1:28" x14ac:dyDescent="0.25">
      <c r="A303" t="s">
        <v>15194</v>
      </c>
      <c r="B303" t="s">
        <v>888</v>
      </c>
      <c r="C303" t="s">
        <v>15195</v>
      </c>
      <c r="D303" t="s">
        <v>436</v>
      </c>
      <c r="E303" t="s">
        <v>142</v>
      </c>
      <c r="F303" t="s">
        <v>24</v>
      </c>
      <c r="G303" t="s">
        <v>25</v>
      </c>
      <c r="H303">
        <v>461</v>
      </c>
      <c r="I303">
        <v>834</v>
      </c>
      <c r="J303">
        <v>989</v>
      </c>
      <c r="K303" t="s">
        <v>4033</v>
      </c>
      <c r="L303">
        <v>1.14E-3</v>
      </c>
      <c r="M303">
        <v>14</v>
      </c>
      <c r="N303">
        <v>471</v>
      </c>
      <c r="O303">
        <v>-4868</v>
      </c>
      <c r="P303">
        <v>135007</v>
      </c>
      <c r="Q303">
        <v>261154</v>
      </c>
      <c r="R303">
        <v>56</v>
      </c>
      <c r="S303">
        <v>529821512</v>
      </c>
      <c r="U303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303" t="str">
        <f>IFERROR(MID(spotify_top_songs_audio_features[[#This Row],[artist_names]],SEARCH(",",spotify_top_songs_audio_features[[#This Row],[artist_names]])+2,99),"")</f>
        <v/>
      </c>
      <c r="W303" t="str">
        <f>spotify_top_songs_audio_features[[#This Row],[source]]</f>
        <v>Atlantic Records UK</v>
      </c>
      <c r="X303" s="1">
        <f>spotify_top_songs_audio_features[[#This Row],[streams]]</f>
        <v>529821512</v>
      </c>
      <c r="Y303" t="str">
        <f>IF(Tabela2[[#This Row],[feat]]="","","Feat")</f>
        <v/>
      </c>
      <c r="Z303" s="17" t="str">
        <f>CONCATENATE(INT(spotify_top_songs_audio_features[[#This Row],[duration_ms]]/(60*1000)),":",MOD(INT(spotify_top_songs_audio_features[[#This Row],[duration_ms]]/1000),60))</f>
        <v>4:21</v>
      </c>
      <c r="AA3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03" t="str">
        <f>spotify_top_songs_audio_features[[#This Row],[track_name]]</f>
        <v>Castle on the Hill</v>
      </c>
    </row>
    <row r="304" spans="1:28" x14ac:dyDescent="0.25">
      <c r="A304" t="s">
        <v>7864</v>
      </c>
      <c r="B304" t="s">
        <v>7865</v>
      </c>
      <c r="C304" t="s">
        <v>7866</v>
      </c>
      <c r="D304" t="s">
        <v>69</v>
      </c>
      <c r="E304" t="s">
        <v>31</v>
      </c>
      <c r="F304" t="s">
        <v>32</v>
      </c>
      <c r="G304" t="s">
        <v>25</v>
      </c>
      <c r="H304">
        <v>652</v>
      </c>
      <c r="I304">
        <v>557</v>
      </c>
      <c r="J304">
        <v>318</v>
      </c>
      <c r="K304" t="s">
        <v>7867</v>
      </c>
      <c r="L304">
        <v>0</v>
      </c>
      <c r="M304">
        <v>124</v>
      </c>
      <c r="N304">
        <v>483</v>
      </c>
      <c r="O304">
        <v>-5714</v>
      </c>
      <c r="P304">
        <v>150073</v>
      </c>
      <c r="Q304">
        <v>169354</v>
      </c>
      <c r="R304">
        <v>80</v>
      </c>
      <c r="S304">
        <v>527426347</v>
      </c>
      <c r="U304" t="str">
        <f>IFERROR(LEFT(spotify_top_songs_audio_features[[#This Row],[artist_names]],SEARCH(",",spotify_top_songs_audio_features[[#This Row],[artist_names]])-1),spotify_top_songs_audio_features[[#This Row],[artist_names]])</f>
        <v>Alec Benjamin</v>
      </c>
      <c r="V304" t="str">
        <f>IFERROR(MID(spotify_top_songs_audio_features[[#This Row],[artist_names]],SEARCH(",",spotify_top_songs_audio_features[[#This Row],[artist_names]])+2,99),"")</f>
        <v/>
      </c>
      <c r="W304" t="str">
        <f>spotify_top_songs_audio_features[[#This Row],[source]]</f>
        <v>2018</v>
      </c>
      <c r="X304" s="1">
        <f>spotify_top_songs_audio_features[[#This Row],[streams]]</f>
        <v>527426347</v>
      </c>
      <c r="Y304" t="str">
        <f>IF(Tabela2[[#This Row],[feat]]="","","Feat")</f>
        <v/>
      </c>
      <c r="Z304" s="17" t="str">
        <f>CONCATENATE(INT(spotify_top_songs_audio_features[[#This Row],[duration_ms]]/(60*1000)),":",MOD(INT(spotify_top_songs_audio_features[[#This Row],[duration_ms]]/1000),60))</f>
        <v>2:49</v>
      </c>
      <c r="AA3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4" t="str">
        <f>spotify_top_songs_audio_features[[#This Row],[track_name]]</f>
        <v>Let Me Down Slowly</v>
      </c>
    </row>
    <row r="305" spans="1:28" x14ac:dyDescent="0.25">
      <c r="A305" t="s">
        <v>13068</v>
      </c>
      <c r="B305" t="s">
        <v>13069</v>
      </c>
      <c r="C305" t="s">
        <v>13070</v>
      </c>
      <c r="D305" t="s">
        <v>635</v>
      </c>
      <c r="E305" t="s">
        <v>113</v>
      </c>
      <c r="F305" t="s">
        <v>32</v>
      </c>
      <c r="G305" t="s">
        <v>25</v>
      </c>
      <c r="H305">
        <v>773</v>
      </c>
      <c r="I305">
        <v>819</v>
      </c>
      <c r="J305">
        <v>118</v>
      </c>
      <c r="K305" t="s">
        <v>7625</v>
      </c>
      <c r="L305">
        <v>0</v>
      </c>
      <c r="M305">
        <v>679</v>
      </c>
      <c r="N305">
        <v>585</v>
      </c>
      <c r="O305">
        <v>-5946</v>
      </c>
      <c r="P305">
        <v>9299</v>
      </c>
      <c r="Q305">
        <v>269187</v>
      </c>
      <c r="R305">
        <v>63</v>
      </c>
      <c r="S305">
        <v>525228198</v>
      </c>
      <c r="U305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05" t="str">
        <f>IFERROR(MID(spotify_top_songs_audio_features[[#This Row],[artist_names]],SEARCH(",",spotify_top_songs_audio_features[[#This Row],[artist_names]])+2,99),"")</f>
        <v>Daft Punk</v>
      </c>
      <c r="W305" t="str">
        <f>spotify_top_songs_audio_features[[#This Row],[source]]</f>
        <v>Universal Republic Records</v>
      </c>
      <c r="X305" s="1">
        <f>spotify_top_songs_audio_features[[#This Row],[streams]]</f>
        <v>525228198</v>
      </c>
      <c r="Y305" t="str">
        <f>IF(Tabela2[[#This Row],[feat]]="","","Feat")</f>
        <v>Feat</v>
      </c>
      <c r="Z305" s="17" t="str">
        <f>CONCATENATE(INT(spotify_top_songs_audio_features[[#This Row],[duration_ms]]/(60*1000)),":",MOD(INT(spotify_top_songs_audio_features[[#This Row],[duration_ms]]/1000),60))</f>
        <v>4:29</v>
      </c>
      <c r="AA3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05" t="str">
        <f>spotify_top_songs_audio_features[[#This Row],[track_name]]</f>
        <v>I Feel It Coming</v>
      </c>
    </row>
    <row r="306" spans="1:28" x14ac:dyDescent="0.25">
      <c r="A306" t="s">
        <v>13283</v>
      </c>
      <c r="B306" t="s">
        <v>13284</v>
      </c>
      <c r="C306" t="s">
        <v>13285</v>
      </c>
      <c r="D306" t="s">
        <v>282</v>
      </c>
      <c r="E306" t="s">
        <v>86</v>
      </c>
      <c r="F306" t="s">
        <v>24</v>
      </c>
      <c r="G306" t="s">
        <v>25</v>
      </c>
      <c r="H306">
        <v>781</v>
      </c>
      <c r="I306">
        <v>768</v>
      </c>
      <c r="J306">
        <v>394</v>
      </c>
      <c r="K306" t="s">
        <v>7135</v>
      </c>
      <c r="L306">
        <v>4.9100000000000001E-4</v>
      </c>
      <c r="M306">
        <v>325</v>
      </c>
      <c r="N306">
        <v>486</v>
      </c>
      <c r="O306">
        <v>-5991</v>
      </c>
      <c r="P306">
        <v>12307</v>
      </c>
      <c r="Q306">
        <v>213309</v>
      </c>
      <c r="R306">
        <v>52</v>
      </c>
      <c r="S306">
        <v>525181112</v>
      </c>
      <c r="U306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306" t="str">
        <f>IFERROR(MID(spotify_top_songs_audio_features[[#This Row],[artist_names]],SEARCH(",",spotify_top_songs_audio_features[[#This Row],[artist_names]])+2,99),"")</f>
        <v>Sam Smith, Jessie Reyez</v>
      </c>
      <c r="W306" t="str">
        <f>spotify_top_songs_audio_features[[#This Row],[source]]</f>
        <v>Columbia</v>
      </c>
      <c r="X306" s="1">
        <f>spotify_top_songs_audio_features[[#This Row],[streams]]</f>
        <v>525181112</v>
      </c>
      <c r="Y306" t="str">
        <f>IF(Tabela2[[#This Row],[feat]]="","","Feat")</f>
        <v>Feat</v>
      </c>
      <c r="Z306" s="17" t="str">
        <f>CONCATENATE(INT(spotify_top_songs_audio_features[[#This Row],[duration_ms]]/(60*1000)),":",MOD(INT(spotify_top_songs_audio_features[[#This Row],[duration_ms]]/1000),60))</f>
        <v>3:33</v>
      </c>
      <c r="AA3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06" t="str">
        <f>spotify_top_songs_audio_features[[#This Row],[track_name]]</f>
        <v>Promises (with Sam Smith)</v>
      </c>
    </row>
    <row r="307" spans="1:28" x14ac:dyDescent="0.25">
      <c r="A307" t="s">
        <v>3822</v>
      </c>
      <c r="B307" t="s">
        <v>3823</v>
      </c>
      <c r="C307" t="s">
        <v>3824</v>
      </c>
      <c r="D307" t="s">
        <v>215</v>
      </c>
      <c r="E307" t="s">
        <v>97</v>
      </c>
      <c r="F307" t="s">
        <v>32</v>
      </c>
      <c r="G307" t="s">
        <v>25</v>
      </c>
      <c r="H307">
        <v>677</v>
      </c>
      <c r="I307">
        <v>744</v>
      </c>
      <c r="J307">
        <v>295</v>
      </c>
      <c r="K307" t="s">
        <v>3825</v>
      </c>
      <c r="L307">
        <v>16</v>
      </c>
      <c r="M307">
        <v>74</v>
      </c>
      <c r="N307">
        <v>631</v>
      </c>
      <c r="O307">
        <v>-6806</v>
      </c>
      <c r="P307">
        <v>12408</v>
      </c>
      <c r="Q307">
        <v>152913</v>
      </c>
      <c r="R307">
        <v>62</v>
      </c>
      <c r="S307">
        <v>524102489</v>
      </c>
      <c r="U307" t="str">
        <f>IFERROR(LEFT(spotify_top_songs_audio_features[[#This Row],[artist_names]],SEARCH(",",spotify_top_songs_audio_features[[#This Row],[artist_names]])-1),spotify_top_songs_audio_features[[#This Row],[artist_names]])</f>
        <v>MEDUZA</v>
      </c>
      <c r="V307" t="str">
        <f>IFERROR(MID(spotify_top_songs_audio_features[[#This Row],[artist_names]],SEARCH(",",spotify_top_songs_audio_features[[#This Row],[artist_names]])+2,99),"")</f>
        <v>Goodboys</v>
      </c>
      <c r="W307" t="str">
        <f>spotify_top_songs_audio_features[[#This Row],[source]]</f>
        <v>Virgin</v>
      </c>
      <c r="X307" s="1">
        <f>spotify_top_songs_audio_features[[#This Row],[streams]]</f>
        <v>524102489</v>
      </c>
      <c r="Y307" t="str">
        <f>IF(Tabela2[[#This Row],[feat]]="","","Feat")</f>
        <v>Feat</v>
      </c>
      <c r="Z307" s="17" t="str">
        <f>CONCATENATE(INT(spotify_top_songs_audio_features[[#This Row],[duration_ms]]/(60*1000)),":",MOD(INT(spotify_top_songs_audio_features[[#This Row],[duration_ms]]/1000),60))</f>
        <v>2:32</v>
      </c>
      <c r="AA3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07" t="str">
        <f>spotify_top_songs_audio_features[[#This Row],[track_name]]</f>
        <v>Piece Of Your Heart</v>
      </c>
    </row>
    <row r="308" spans="1:28" x14ac:dyDescent="0.25">
      <c r="A308" t="s">
        <v>15382</v>
      </c>
      <c r="B308" t="s">
        <v>1674</v>
      </c>
      <c r="C308" t="s">
        <v>1675</v>
      </c>
      <c r="D308" t="s">
        <v>48</v>
      </c>
      <c r="E308" t="s">
        <v>97</v>
      </c>
      <c r="F308" t="s">
        <v>24</v>
      </c>
      <c r="G308" t="s">
        <v>152</v>
      </c>
      <c r="H308">
        <v>346</v>
      </c>
      <c r="I308">
        <v>5</v>
      </c>
      <c r="J308">
        <v>388</v>
      </c>
      <c r="K308" t="s">
        <v>1199</v>
      </c>
      <c r="L308">
        <v>0</v>
      </c>
      <c r="M308">
        <v>189</v>
      </c>
      <c r="N308">
        <v>191</v>
      </c>
      <c r="O308">
        <v>-6097</v>
      </c>
      <c r="P308">
        <v>202466</v>
      </c>
      <c r="Q308">
        <v>176667</v>
      </c>
      <c r="R308">
        <v>60</v>
      </c>
      <c r="S308">
        <v>523787897</v>
      </c>
      <c r="U308" t="str">
        <f>IFERROR(LEFT(spotify_top_songs_audio_features[[#This Row],[artist_names]],SEARCH(",",spotify_top_songs_audio_features[[#This Row],[artist_names]])-1),spotify_top_songs_audio_features[[#This Row],[artist_names]])</f>
        <v>Stephen Sanchez</v>
      </c>
      <c r="V308" t="str">
        <f>IFERROR(MID(spotify_top_songs_audio_features[[#This Row],[artist_names]],SEARCH(",",spotify_top_songs_audio_features[[#This Row],[artist_names]])+2,99),"")</f>
        <v/>
      </c>
      <c r="W308" t="str">
        <f>spotify_top_songs_audio_features[[#This Row],[source]]</f>
        <v>Republic Records</v>
      </c>
      <c r="X308" s="1">
        <f>spotify_top_songs_audio_features[[#This Row],[streams]]</f>
        <v>523787897</v>
      </c>
      <c r="Y308" t="str">
        <f>IF(Tabela2[[#This Row],[feat]]="","","Feat")</f>
        <v/>
      </c>
      <c r="Z308" s="17" t="str">
        <f>CONCATENATE(INT(spotify_top_songs_audio_features[[#This Row],[duration_ms]]/(60*1000)),":",MOD(INT(spotify_top_songs_audio_features[[#This Row],[duration_ms]]/1000),60))</f>
        <v>2:56</v>
      </c>
      <c r="AA3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08" t="str">
        <f>spotify_top_songs_audio_features[[#This Row],[track_name]]</f>
        <v>Until I Found You</v>
      </c>
    </row>
    <row r="309" spans="1:28" x14ac:dyDescent="0.25">
      <c r="A309" t="s">
        <v>6570</v>
      </c>
      <c r="B309" t="s">
        <v>6571</v>
      </c>
      <c r="C309" t="s">
        <v>6572</v>
      </c>
      <c r="D309" t="s">
        <v>6573</v>
      </c>
      <c r="E309" t="s">
        <v>102</v>
      </c>
      <c r="F309" t="s">
        <v>32</v>
      </c>
      <c r="G309" t="s">
        <v>25</v>
      </c>
      <c r="H309">
        <v>889</v>
      </c>
      <c r="I309">
        <v>496</v>
      </c>
      <c r="J309">
        <v>905</v>
      </c>
      <c r="K309" t="s">
        <v>1535</v>
      </c>
      <c r="L309">
        <v>0</v>
      </c>
      <c r="M309">
        <v>252</v>
      </c>
      <c r="N309">
        <v>544</v>
      </c>
      <c r="O309">
        <v>-6365</v>
      </c>
      <c r="P309">
        <v>86003</v>
      </c>
      <c r="Q309">
        <v>180522</v>
      </c>
      <c r="R309">
        <v>56</v>
      </c>
      <c r="S309">
        <v>522394456</v>
      </c>
      <c r="U309" t="str">
        <f>IFERROR(LEFT(spotify_top_songs_audio_features[[#This Row],[artist_names]],SEARCH(",",spotify_top_songs_audio_features[[#This Row],[artist_names]])-1),spotify_top_songs_audio_features[[#This Row],[artist_names]])</f>
        <v>Meek Mill</v>
      </c>
      <c r="V309" t="str">
        <f>IFERROR(MID(spotify_top_songs_audio_features[[#This Row],[artist_names]],SEARCH(",",spotify_top_songs_audio_features[[#This Row],[artist_names]])+2,99),"")</f>
        <v>Drake</v>
      </c>
      <c r="W309" t="str">
        <f>spotify_top_songs_audio_features[[#This Row],[source]]</f>
        <v>MMG/Atlantic</v>
      </c>
      <c r="X309" s="1">
        <f>spotify_top_songs_audio_features[[#This Row],[streams]]</f>
        <v>522394456</v>
      </c>
      <c r="Y309" t="str">
        <f>IF(Tabela2[[#This Row],[feat]]="","","Feat")</f>
        <v>Feat</v>
      </c>
      <c r="Z309" s="17" t="str">
        <f>CONCATENATE(INT(spotify_top_songs_audio_features[[#This Row],[duration_ms]]/(60*1000)),":",MOD(INT(spotify_top_songs_audio_features[[#This Row],[duration_ms]]/1000),60))</f>
        <v>3:0</v>
      </c>
      <c r="AA3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09" t="str">
        <f>spotify_top_songs_audio_features[[#This Row],[track_name]]</f>
        <v>Going Bad (feat. Drake)</v>
      </c>
    </row>
    <row r="310" spans="1:28" x14ac:dyDescent="0.25">
      <c r="A310" t="s">
        <v>10626</v>
      </c>
      <c r="B310" t="s">
        <v>284</v>
      </c>
      <c r="C310" t="s">
        <v>3324</v>
      </c>
      <c r="D310" t="s">
        <v>423</v>
      </c>
      <c r="E310" t="s">
        <v>31</v>
      </c>
      <c r="F310" t="s">
        <v>32</v>
      </c>
      <c r="G310" t="s">
        <v>25</v>
      </c>
      <c r="H310">
        <v>83</v>
      </c>
      <c r="I310">
        <v>49</v>
      </c>
      <c r="J310">
        <v>209</v>
      </c>
      <c r="K310" t="s">
        <v>241</v>
      </c>
      <c r="L310">
        <v>3.0400000000000002E-4</v>
      </c>
      <c r="M310">
        <v>113</v>
      </c>
      <c r="N310">
        <v>845</v>
      </c>
      <c r="O310">
        <v>-882</v>
      </c>
      <c r="P310">
        <v>81604</v>
      </c>
      <c r="Q310">
        <v>247059</v>
      </c>
      <c r="R310">
        <v>46</v>
      </c>
      <c r="S310">
        <v>521624572</v>
      </c>
      <c r="U31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10" t="str">
        <f>IFERROR(MID(spotify_top_songs_audio_features[[#This Row],[artist_names]],SEARCH(",",spotify_top_songs_audio_features[[#This Row],[artist_names]])+2,99),"")</f>
        <v/>
      </c>
      <c r="W310" t="str">
        <f>spotify_top_songs_audio_features[[#This Row],[source]]</f>
        <v>OVO</v>
      </c>
      <c r="X310" s="1">
        <f>spotify_top_songs_audio_features[[#This Row],[streams]]</f>
        <v>521624572</v>
      </c>
      <c r="Y310" t="str">
        <f>IF(Tabela2[[#This Row],[feat]]="","","Feat")</f>
        <v/>
      </c>
      <c r="Z310" s="17" t="str">
        <f>CONCATENATE(INT(spotify_top_songs_audio_features[[#This Row],[duration_ms]]/(60*1000)),":",MOD(INT(spotify_top_songs_audio_features[[#This Row],[duration_ms]]/1000),60))</f>
        <v>4:7</v>
      </c>
      <c r="AA3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0" t="str">
        <f>spotify_top_songs_audio_features[[#This Row],[track_name]]</f>
        <v>Toosie Slide</v>
      </c>
    </row>
    <row r="311" spans="1:28" x14ac:dyDescent="0.25">
      <c r="A311" t="s">
        <v>16110</v>
      </c>
      <c r="B311" t="s">
        <v>7214</v>
      </c>
      <c r="C311" t="s">
        <v>7215</v>
      </c>
      <c r="D311" t="s">
        <v>282</v>
      </c>
      <c r="E311" t="s">
        <v>177</v>
      </c>
      <c r="F311" t="s">
        <v>24</v>
      </c>
      <c r="G311" t="s">
        <v>25</v>
      </c>
      <c r="H311">
        <v>878</v>
      </c>
      <c r="I311">
        <v>619</v>
      </c>
      <c r="J311">
        <v>102</v>
      </c>
      <c r="K311" t="s">
        <v>4248</v>
      </c>
      <c r="L311">
        <v>0</v>
      </c>
      <c r="M311">
        <v>113</v>
      </c>
      <c r="N311">
        <v>639</v>
      </c>
      <c r="O311">
        <v>-556</v>
      </c>
      <c r="P311">
        <v>136041</v>
      </c>
      <c r="Q311">
        <v>157067</v>
      </c>
      <c r="R311">
        <v>16</v>
      </c>
      <c r="S311">
        <v>520743203</v>
      </c>
      <c r="U311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311" t="str">
        <f>IFERROR(MID(spotify_top_songs_audio_features[[#This Row],[artist_names]],SEARCH(",",spotify_top_songs_audio_features[[#This Row],[artist_names]])+2,99),"")</f>
        <v>Billy Ray Cyrus</v>
      </c>
      <c r="W311" t="str">
        <f>spotify_top_songs_audio_features[[#This Row],[source]]</f>
        <v>Columbia</v>
      </c>
      <c r="X311" s="1">
        <f>spotify_top_songs_audio_features[[#This Row],[streams]]</f>
        <v>520743203</v>
      </c>
      <c r="Y311" t="str">
        <f>IF(Tabela2[[#This Row],[feat]]="","","Feat")</f>
        <v>Feat</v>
      </c>
      <c r="Z311" s="17" t="str">
        <f>CONCATENATE(INT(spotify_top_songs_audio_features[[#This Row],[duration_ms]]/(60*1000)),":",MOD(INT(spotify_top_songs_audio_features[[#This Row],[duration_ms]]/1000),60))</f>
        <v>2:37</v>
      </c>
      <c r="AA3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11" t="str">
        <f>spotify_top_songs_audio_features[[#This Row],[track_name]]</f>
        <v>Old Town Road - Remix</v>
      </c>
    </row>
    <row r="312" spans="1:28" x14ac:dyDescent="0.25">
      <c r="A312" t="s">
        <v>8787</v>
      </c>
      <c r="B312" t="s">
        <v>8788</v>
      </c>
      <c r="C312" t="s">
        <v>8789</v>
      </c>
      <c r="D312" t="s">
        <v>8790</v>
      </c>
      <c r="E312" t="s">
        <v>113</v>
      </c>
      <c r="F312" t="s">
        <v>24</v>
      </c>
      <c r="G312" t="s">
        <v>152</v>
      </c>
      <c r="H312">
        <v>449</v>
      </c>
      <c r="I312">
        <v>465</v>
      </c>
      <c r="J312">
        <v>791</v>
      </c>
      <c r="K312" t="s">
        <v>7418</v>
      </c>
      <c r="L312">
        <v>1.02E-4</v>
      </c>
      <c r="M312">
        <v>303</v>
      </c>
      <c r="N312">
        <v>543</v>
      </c>
      <c r="O312">
        <v>-8964</v>
      </c>
      <c r="P312">
        <v>89087</v>
      </c>
      <c r="Q312">
        <v>198371</v>
      </c>
      <c r="R312">
        <v>47</v>
      </c>
      <c r="S312">
        <v>519289468</v>
      </c>
      <c r="U312" t="str">
        <f>IFERROR(LEFT(spotify_top_songs_audio_features[[#This Row],[artist_names]],SEARCH(",",spotify_top_songs_audio_features[[#This Row],[artist_names]])-1),spotify_top_songs_audio_features[[#This Row],[artist_names]])</f>
        <v>Giveon</v>
      </c>
      <c r="V312" t="str">
        <f>IFERROR(MID(spotify_top_songs_audio_features[[#This Row],[artist_names]],SEARCH(",",spotify_top_songs_audio_features[[#This Row],[artist_names]])+2,99),"")</f>
        <v/>
      </c>
      <c r="W312" t="str">
        <f>spotify_top_songs_audio_features[[#This Row],[source]]</f>
        <v>Epic/Not So Fast</v>
      </c>
      <c r="X312" s="1">
        <f>spotify_top_songs_audio_features[[#This Row],[streams]]</f>
        <v>519289468</v>
      </c>
      <c r="Y312" t="str">
        <f>IF(Tabela2[[#This Row],[feat]]="","","Feat")</f>
        <v/>
      </c>
      <c r="Z312" s="17" t="str">
        <f>CONCATENATE(INT(spotify_top_songs_audio_features[[#This Row],[duration_ms]]/(60*1000)),":",MOD(INT(spotify_top_songs_audio_features[[#This Row],[duration_ms]]/1000),60))</f>
        <v>3:18</v>
      </c>
      <c r="AA3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12" t="str">
        <f>spotify_top_songs_audio_features[[#This Row],[track_name]]</f>
        <v>Heartbreak Anniversary</v>
      </c>
    </row>
    <row r="313" spans="1:28" x14ac:dyDescent="0.25">
      <c r="A313" t="s">
        <v>16985</v>
      </c>
      <c r="B313" t="s">
        <v>112</v>
      </c>
      <c r="C313" t="s">
        <v>16986</v>
      </c>
      <c r="D313" t="s">
        <v>112</v>
      </c>
      <c r="E313" t="s">
        <v>70</v>
      </c>
      <c r="F313" t="s">
        <v>24</v>
      </c>
      <c r="G313" t="s">
        <v>25</v>
      </c>
      <c r="H313">
        <v>642</v>
      </c>
      <c r="I313">
        <v>62</v>
      </c>
      <c r="J313">
        <v>666</v>
      </c>
      <c r="K313" t="s">
        <v>16987</v>
      </c>
      <c r="L313">
        <v>0</v>
      </c>
      <c r="M313">
        <v>483</v>
      </c>
      <c r="N313">
        <v>969</v>
      </c>
      <c r="O313">
        <v>-7091</v>
      </c>
      <c r="P313">
        <v>9002</v>
      </c>
      <c r="Q313">
        <v>204852</v>
      </c>
      <c r="R313">
        <v>44</v>
      </c>
      <c r="S313">
        <v>517252696</v>
      </c>
      <c r="U31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13" t="str">
        <f>IFERROR(MID(spotify_top_songs_audio_features[[#This Row],[artist_names]],SEARCH(",",spotify_top_songs_audio_features[[#This Row],[artist_names]])+2,99),"")</f>
        <v/>
      </c>
      <c r="W313" t="str">
        <f>spotify_top_songs_audio_features[[#This Row],[source]]</f>
        <v>Taylor Swift</v>
      </c>
      <c r="X313" s="1">
        <f>spotify_top_songs_audio_features[[#This Row],[streams]]</f>
        <v>517252696</v>
      </c>
      <c r="Y313" t="str">
        <f>IF(Tabela2[[#This Row],[feat]]="","","Feat")</f>
        <v/>
      </c>
      <c r="Z313" s="17" t="str">
        <f>CONCATENATE(INT(spotify_top_songs_audio_features[[#This Row],[duration_ms]]/(60*1000)),":",MOD(INT(spotify_top_songs_audio_features[[#This Row],[duration_ms]]/1000),60))</f>
        <v>3:24</v>
      </c>
      <c r="AA3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13" t="str">
        <f>spotify_top_songs_audio_features[[#This Row],[track_name]]</f>
        <v>Karma</v>
      </c>
    </row>
    <row r="314" spans="1:28" x14ac:dyDescent="0.25">
      <c r="A314" t="s">
        <v>7903</v>
      </c>
      <c r="B314" t="s">
        <v>1287</v>
      </c>
      <c r="C314" t="s">
        <v>7904</v>
      </c>
      <c r="D314" t="s">
        <v>48</v>
      </c>
      <c r="E314" t="s">
        <v>31</v>
      </c>
      <c r="F314" t="s">
        <v>24</v>
      </c>
      <c r="G314" t="s">
        <v>25</v>
      </c>
      <c r="H314">
        <v>724</v>
      </c>
      <c r="I314">
        <v>647</v>
      </c>
      <c r="J314">
        <v>658</v>
      </c>
      <c r="K314" t="s">
        <v>6070</v>
      </c>
      <c r="L314">
        <v>0</v>
      </c>
      <c r="M314">
        <v>102</v>
      </c>
      <c r="N314">
        <v>435</v>
      </c>
      <c r="O314">
        <v>-5642</v>
      </c>
      <c r="P314">
        <v>10696</v>
      </c>
      <c r="Q314">
        <v>207333</v>
      </c>
      <c r="R314">
        <v>14</v>
      </c>
      <c r="S314">
        <v>516283279</v>
      </c>
      <c r="U314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14" t="str">
        <f>IFERROR(MID(spotify_top_songs_audio_features[[#This Row],[artist_names]],SEARCH(",",spotify_top_songs_audio_features[[#This Row],[artist_names]])+2,99),"")</f>
        <v/>
      </c>
      <c r="W314" t="str">
        <f>spotify_top_songs_audio_features[[#This Row],[source]]</f>
        <v>Republic Records</v>
      </c>
      <c r="X314" s="1">
        <f>spotify_top_songs_audio_features[[#This Row],[streams]]</f>
        <v>516283279</v>
      </c>
      <c r="Y314" t="str">
        <f>IF(Tabela2[[#This Row],[feat]]="","","Feat")</f>
        <v/>
      </c>
      <c r="Z314" s="17" t="str">
        <f>CONCATENATE(INT(spotify_top_songs_audio_features[[#This Row],[duration_ms]]/(60*1000)),":",MOD(INT(spotify_top_songs_audio_features[[#This Row],[duration_ms]]/1000),60))</f>
        <v>3:27</v>
      </c>
      <c r="AA3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4" t="str">
        <f>spotify_top_songs_audio_features[[#This Row],[track_name]]</f>
        <v>thank u, next</v>
      </c>
    </row>
    <row r="315" spans="1:28" x14ac:dyDescent="0.25">
      <c r="A315" t="s">
        <v>15421</v>
      </c>
      <c r="B315" t="s">
        <v>14373</v>
      </c>
      <c r="C315" t="s">
        <v>15422</v>
      </c>
      <c r="D315" t="s">
        <v>2600</v>
      </c>
      <c r="E315" t="s">
        <v>31</v>
      </c>
      <c r="F315" t="s">
        <v>24</v>
      </c>
      <c r="G315" t="s">
        <v>25</v>
      </c>
      <c r="H315">
        <v>855</v>
      </c>
      <c r="I315">
        <v>678</v>
      </c>
      <c r="J315">
        <v>189</v>
      </c>
      <c r="K315" t="s">
        <v>7477</v>
      </c>
      <c r="L315">
        <v>3.6900000000000001E-3</v>
      </c>
      <c r="M315">
        <v>412</v>
      </c>
      <c r="N315">
        <v>852</v>
      </c>
      <c r="O315">
        <v>-6276</v>
      </c>
      <c r="P315">
        <v>99029</v>
      </c>
      <c r="Q315">
        <v>215467</v>
      </c>
      <c r="R315">
        <v>36</v>
      </c>
      <c r="S315">
        <v>515668834</v>
      </c>
      <c r="U315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15" t="str">
        <f>IFERROR(MID(spotify_top_songs_audio_features[[#This Row],[artist_names]],SEARCH(",",spotify_top_songs_audio_features[[#This Row],[artist_names]])+2,99),"")</f>
        <v>Playboi Carti, Madonna</v>
      </c>
      <c r="W315" t="str">
        <f>spotify_top_songs_audio_features[[#This Row],[source]]</f>
        <v>XO / Republic Records</v>
      </c>
      <c r="X315" s="1">
        <f>spotify_top_songs_audio_features[[#This Row],[streams]]</f>
        <v>515668834</v>
      </c>
      <c r="Y315" t="str">
        <f>IF(Tabela2[[#This Row],[feat]]="","","Feat")</f>
        <v>Feat</v>
      </c>
      <c r="Z315" s="17" t="str">
        <f>CONCATENATE(INT(spotify_top_songs_audio_features[[#This Row],[duration_ms]]/(60*1000)),":",MOD(INT(spotify_top_songs_audio_features[[#This Row],[duration_ms]]/1000),60))</f>
        <v>3:35</v>
      </c>
      <c r="AA3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5" t="str">
        <f>spotify_top_songs_audio_features[[#This Row],[track_name]]</f>
        <v>Popular (with Playboi Carti &amp; Madonna) - From The Idol Vol. 1 (Music from the HBO Original Series)</v>
      </c>
    </row>
    <row r="316" spans="1:28" x14ac:dyDescent="0.25">
      <c r="A316" t="s">
        <v>15004</v>
      </c>
      <c r="B316" t="s">
        <v>1287</v>
      </c>
      <c r="C316" t="s">
        <v>15005</v>
      </c>
      <c r="D316" t="s">
        <v>48</v>
      </c>
      <c r="E316" t="s">
        <v>113</v>
      </c>
      <c r="F316" t="s">
        <v>24</v>
      </c>
      <c r="G316" t="s">
        <v>25</v>
      </c>
      <c r="H316">
        <v>83</v>
      </c>
      <c r="I316">
        <v>585</v>
      </c>
      <c r="J316">
        <v>94</v>
      </c>
      <c r="K316" t="s">
        <v>2429</v>
      </c>
      <c r="L316">
        <v>0</v>
      </c>
      <c r="M316">
        <v>248</v>
      </c>
      <c r="N316">
        <v>485</v>
      </c>
      <c r="O316">
        <v>-6476</v>
      </c>
      <c r="P316">
        <v>109978</v>
      </c>
      <c r="Q316">
        <v>173711</v>
      </c>
      <c r="R316">
        <v>43</v>
      </c>
      <c r="S316">
        <v>515489076</v>
      </c>
      <c r="U316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16" t="str">
        <f>IFERROR(MID(spotify_top_songs_audio_features[[#This Row],[artist_names]],SEARCH(",",spotify_top_songs_audio_features[[#This Row],[artist_names]])+2,99),"")</f>
        <v/>
      </c>
      <c r="W316" t="str">
        <f>spotify_top_songs_audio_features[[#This Row],[source]]</f>
        <v>Republic Records</v>
      </c>
      <c r="X316" s="1">
        <f>spotify_top_songs_audio_features[[#This Row],[streams]]</f>
        <v>515489076</v>
      </c>
      <c r="Y316" t="str">
        <f>IF(Tabela2[[#This Row],[feat]]="","","Feat")</f>
        <v/>
      </c>
      <c r="Z316" s="17" t="str">
        <f>CONCATENATE(INT(spotify_top_songs_audio_features[[#This Row],[duration_ms]]/(60*1000)),":",MOD(INT(spotify_top_songs_audio_features[[#This Row],[duration_ms]]/1000),60))</f>
        <v>2:53</v>
      </c>
      <c r="AA3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16" t="str">
        <f>spotify_top_songs_audio_features[[#This Row],[track_name]]</f>
        <v>34+35</v>
      </c>
    </row>
    <row r="317" spans="1:28" x14ac:dyDescent="0.25">
      <c r="A317" t="s">
        <v>11976</v>
      </c>
      <c r="B317" t="s">
        <v>10191</v>
      </c>
      <c r="C317" t="s">
        <v>10192</v>
      </c>
      <c r="D317" t="s">
        <v>2138</v>
      </c>
      <c r="E317" t="s">
        <v>23</v>
      </c>
      <c r="F317" t="s">
        <v>32</v>
      </c>
      <c r="G317" t="s">
        <v>25</v>
      </c>
      <c r="H317">
        <v>701</v>
      </c>
      <c r="I317">
        <v>716</v>
      </c>
      <c r="J317">
        <v>361</v>
      </c>
      <c r="K317" t="s">
        <v>3155</v>
      </c>
      <c r="L317">
        <v>0</v>
      </c>
      <c r="M317">
        <v>324</v>
      </c>
      <c r="N317">
        <v>732</v>
      </c>
      <c r="O317">
        <v>-3671</v>
      </c>
      <c r="P317">
        <v>91007</v>
      </c>
      <c r="Q317">
        <v>140533</v>
      </c>
      <c r="R317">
        <v>91</v>
      </c>
      <c r="S317">
        <v>514827624</v>
      </c>
      <c r="U317" t="str">
        <f>IFERROR(LEFT(spotify_top_songs_audio_features[[#This Row],[artist_names]],SEARCH(",",spotify_top_songs_audio_features[[#This Row],[artist_names]])-1),spotify_top_songs_audio_features[[#This Row],[artist_names]])</f>
        <v>24kGoldn</v>
      </c>
      <c r="V317" t="str">
        <f>IFERROR(MID(spotify_top_songs_audio_features[[#This Row],[artist_names]],SEARCH(",",spotify_top_songs_audio_features[[#This Row],[artist_names]])+2,99),"")</f>
        <v>iann dior</v>
      </c>
      <c r="W317" t="str">
        <f>spotify_top_songs_audio_features[[#This Row],[source]]</f>
        <v>Records/Columbia</v>
      </c>
      <c r="X317" s="1">
        <f>spotify_top_songs_audio_features[[#This Row],[streams]]</f>
        <v>514827624</v>
      </c>
      <c r="Y317" t="str">
        <f>IF(Tabela2[[#This Row],[feat]]="","","Feat")</f>
        <v>Feat</v>
      </c>
      <c r="Z317" s="17" t="str">
        <f>CONCATENATE(INT(spotify_top_songs_audio_features[[#This Row],[duration_ms]]/(60*1000)),":",MOD(INT(spotify_top_songs_audio_features[[#This Row],[duration_ms]]/1000),60))</f>
        <v>2:20</v>
      </c>
      <c r="AA3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17" t="str">
        <f>spotify_top_songs_audio_features[[#This Row],[track_name]]</f>
        <v>Mood (feat. iann dior)</v>
      </c>
    </row>
    <row r="318" spans="1:28" x14ac:dyDescent="0.25">
      <c r="A318" t="s">
        <v>15947</v>
      </c>
      <c r="B318" t="s">
        <v>8234</v>
      </c>
      <c r="C318" t="s">
        <v>8235</v>
      </c>
      <c r="D318" t="s">
        <v>2161</v>
      </c>
      <c r="E318" t="s">
        <v>177</v>
      </c>
      <c r="F318" t="s">
        <v>32</v>
      </c>
      <c r="G318" t="s">
        <v>25</v>
      </c>
      <c r="H318">
        <v>569</v>
      </c>
      <c r="I318">
        <v>724</v>
      </c>
      <c r="J318">
        <v>474</v>
      </c>
      <c r="K318" t="s">
        <v>915</v>
      </c>
      <c r="L318">
        <v>0</v>
      </c>
      <c r="M318">
        <v>27</v>
      </c>
      <c r="N318">
        <v>562</v>
      </c>
      <c r="O318">
        <v>-4076</v>
      </c>
      <c r="P318">
        <v>83118</v>
      </c>
      <c r="Q318">
        <v>194563</v>
      </c>
      <c r="R318">
        <v>15</v>
      </c>
      <c r="S318">
        <v>514733218</v>
      </c>
      <c r="U318" t="str">
        <f>IFERROR(LEFT(spotify_top_songs_audio_features[[#This Row],[artist_names]],SEARCH(",",spotify_top_songs_audio_features[[#This Row],[artist_names]])-1),spotify_top_songs_audio_features[[#This Row],[artist_names]])</f>
        <v>Grupo Frontera</v>
      </c>
      <c r="V318" t="str">
        <f>IFERROR(MID(spotify_top_songs_audio_features[[#This Row],[artist_names]],SEARCH(",",spotify_top_songs_audio_features[[#This Row],[artist_names]])+2,99),"")</f>
        <v>Bad Bunny</v>
      </c>
      <c r="W318" t="str">
        <f>spotify_top_songs_audio_features[[#This Row],[source]]</f>
        <v>Rimas Entertainment LLC.</v>
      </c>
      <c r="X318" s="1">
        <f>spotify_top_songs_audio_features[[#This Row],[streams]]</f>
        <v>514733218</v>
      </c>
      <c r="Y318" t="str">
        <f>IF(Tabela2[[#This Row],[feat]]="","","Feat")</f>
        <v>Feat</v>
      </c>
      <c r="Z318" s="17" t="str">
        <f>CONCATENATE(INT(spotify_top_songs_audio_features[[#This Row],[duration_ms]]/(60*1000)),":",MOD(INT(spotify_top_songs_audio_features[[#This Row],[duration_ms]]/1000),60))</f>
        <v>3:14</v>
      </c>
      <c r="AA3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18" t="str">
        <f>spotify_top_songs_audio_features[[#This Row],[track_name]]</f>
        <v>un x100to</v>
      </c>
    </row>
    <row r="319" spans="1:28" x14ac:dyDescent="0.25">
      <c r="A319" t="s">
        <v>17296</v>
      </c>
      <c r="B319" t="s">
        <v>17297</v>
      </c>
      <c r="C319" t="s">
        <v>17298</v>
      </c>
      <c r="D319" t="s">
        <v>141</v>
      </c>
      <c r="E319" t="s">
        <v>58</v>
      </c>
      <c r="F319" t="s">
        <v>24</v>
      </c>
      <c r="G319" t="s">
        <v>25</v>
      </c>
      <c r="H319">
        <v>911</v>
      </c>
      <c r="I319">
        <v>778</v>
      </c>
      <c r="J319">
        <v>262</v>
      </c>
      <c r="K319" t="s">
        <v>3283</v>
      </c>
      <c r="L319">
        <v>2.16E-3</v>
      </c>
      <c r="M319">
        <v>179</v>
      </c>
      <c r="N319">
        <v>345</v>
      </c>
      <c r="O319">
        <v>-2248</v>
      </c>
      <c r="P319">
        <v>96057</v>
      </c>
      <c r="Q319">
        <v>162768</v>
      </c>
      <c r="R319">
        <v>22</v>
      </c>
      <c r="S319">
        <v>513706149</v>
      </c>
      <c r="U319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19" t="str">
        <f>IFERROR(MID(spotify_top_songs_audio_features[[#This Row],[artist_names]],SEARCH(",",spotify_top_songs_audio_features[[#This Row],[artist_names]])+2,99),"")</f>
        <v>Feid</v>
      </c>
      <c r="W319" t="str">
        <f>spotify_top_songs_audio_features[[#This Row],[source]]</f>
        <v>Rimas Entertainment LLC</v>
      </c>
      <c r="X319" s="1">
        <f>spotify_top_songs_audio_features[[#This Row],[streams]]</f>
        <v>513706149</v>
      </c>
      <c r="Y319" t="str">
        <f>IF(Tabela2[[#This Row],[feat]]="","","Feat")</f>
        <v>Feat</v>
      </c>
      <c r="Z319" s="17" t="str">
        <f>CONCATENATE(INT(spotify_top_songs_audio_features[[#This Row],[duration_ms]]/(60*1000)),":",MOD(INT(spotify_top_songs_audio_features[[#This Row],[duration_ms]]/1000),60))</f>
        <v>2:42</v>
      </c>
      <c r="AA3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19" t="str">
        <f>spotify_top_songs_audio_features[[#This Row],[track_name]]</f>
        <v>PERRO NEGRO</v>
      </c>
    </row>
    <row r="320" spans="1:28" x14ac:dyDescent="0.25">
      <c r="A320" t="s">
        <v>5118</v>
      </c>
      <c r="B320" t="s">
        <v>1312</v>
      </c>
      <c r="C320" t="s">
        <v>5119</v>
      </c>
      <c r="D320" t="s">
        <v>1314</v>
      </c>
      <c r="E320" t="s">
        <v>58</v>
      </c>
      <c r="F320" t="s">
        <v>24</v>
      </c>
      <c r="G320" t="s">
        <v>25</v>
      </c>
      <c r="H320">
        <v>511</v>
      </c>
      <c r="I320">
        <v>532</v>
      </c>
      <c r="J320">
        <v>578</v>
      </c>
      <c r="K320" t="s">
        <v>5120</v>
      </c>
      <c r="L320">
        <v>0</v>
      </c>
      <c r="M320">
        <v>291</v>
      </c>
      <c r="N320">
        <v>35</v>
      </c>
      <c r="O320">
        <v>-5745</v>
      </c>
      <c r="P320">
        <v>138005</v>
      </c>
      <c r="Q320">
        <v>219724</v>
      </c>
      <c r="R320">
        <v>37</v>
      </c>
      <c r="S320">
        <v>513053399</v>
      </c>
      <c r="U320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320" t="str">
        <f>IFERROR(MID(spotify_top_songs_audio_features[[#This Row],[artist_names]],SEARCH(",",spotify_top_songs_audio_features[[#This Row],[artist_names]])+2,99),"")</f>
        <v/>
      </c>
      <c r="W320" t="str">
        <f>spotify_top_songs_audio_features[[#This Row],[source]]</f>
        <v>Olivia Rodrigo PS</v>
      </c>
      <c r="X320" s="1">
        <f>spotify_top_songs_audio_features[[#This Row],[streams]]</f>
        <v>513053399</v>
      </c>
      <c r="Y320" t="str">
        <f>IF(Tabela2[[#This Row],[feat]]="","","Feat")</f>
        <v/>
      </c>
      <c r="Z320" s="17" t="str">
        <f>CONCATENATE(INT(spotify_top_songs_audio_features[[#This Row],[duration_ms]]/(60*1000)),":",MOD(INT(spotify_top_songs_audio_features[[#This Row],[duration_ms]]/1000),60))</f>
        <v>3:39</v>
      </c>
      <c r="AA3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20" t="str">
        <f>spotify_top_songs_audio_features[[#This Row],[track_name]]</f>
        <v>vampire</v>
      </c>
    </row>
    <row r="321" spans="1:28" x14ac:dyDescent="0.25">
      <c r="A321" t="s">
        <v>15605</v>
      </c>
      <c r="B321" t="s">
        <v>11129</v>
      </c>
      <c r="C321" t="s">
        <v>11130</v>
      </c>
      <c r="D321" t="s">
        <v>768</v>
      </c>
      <c r="E321" t="s">
        <v>97</v>
      </c>
      <c r="F321" t="s">
        <v>32</v>
      </c>
      <c r="G321" t="s">
        <v>25</v>
      </c>
      <c r="H321">
        <v>721</v>
      </c>
      <c r="I321">
        <v>716</v>
      </c>
      <c r="J321">
        <v>657</v>
      </c>
      <c r="K321" t="s">
        <v>15606</v>
      </c>
      <c r="L321">
        <v>84</v>
      </c>
      <c r="M321">
        <v>237</v>
      </c>
      <c r="N321">
        <v>667</v>
      </c>
      <c r="O321">
        <v>-7037</v>
      </c>
      <c r="P321">
        <v>104994</v>
      </c>
      <c r="Q321">
        <v>221714</v>
      </c>
      <c r="R321">
        <v>36</v>
      </c>
      <c r="S321">
        <v>512987907</v>
      </c>
      <c r="U321" t="str">
        <f>IFERROR(LEFT(spotify_top_songs_audio_features[[#This Row],[artist_names]],SEARCH(",",spotify_top_songs_audio_features[[#This Row],[artist_names]])-1),spotify_top_songs_audio_features[[#This Row],[artist_names]])</f>
        <v>Black Eyed Peas</v>
      </c>
      <c r="V321" t="str">
        <f>IFERROR(MID(spotify_top_songs_audio_features[[#This Row],[artist_names]],SEARCH(",",spotify_top_songs_audio_features[[#This Row],[artist_names]])+2,99),"")</f>
        <v>J Balvin</v>
      </c>
      <c r="W321" t="str">
        <f>spotify_top_songs_audio_features[[#This Row],[source]]</f>
        <v>Epic/We The Best</v>
      </c>
      <c r="X321" s="1">
        <f>spotify_top_songs_audio_features[[#This Row],[streams]]</f>
        <v>512987907</v>
      </c>
      <c r="Y321" t="str">
        <f>IF(Tabela2[[#This Row],[feat]]="","","Feat")</f>
        <v>Feat</v>
      </c>
      <c r="Z321" s="17" t="str">
        <f>CONCATENATE(INT(spotify_top_songs_audio_features[[#This Row],[duration_ms]]/(60*1000)),":",MOD(INT(spotify_top_songs_audio_features[[#This Row],[duration_ms]]/1000),60))</f>
        <v>3:41</v>
      </c>
      <c r="AA3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1" t="str">
        <f>spotify_top_songs_audio_features[[#This Row],[track_name]]</f>
        <v>RITMO (Bad Boys For Life)</v>
      </c>
    </row>
    <row r="322" spans="1:28" x14ac:dyDescent="0.25">
      <c r="A322" t="s">
        <v>7141</v>
      </c>
      <c r="B322" t="s">
        <v>7142</v>
      </c>
      <c r="C322" t="s">
        <v>7143</v>
      </c>
      <c r="D322" t="s">
        <v>141</v>
      </c>
      <c r="E322" t="s">
        <v>23</v>
      </c>
      <c r="F322" t="s">
        <v>24</v>
      </c>
      <c r="G322" t="s">
        <v>25</v>
      </c>
      <c r="H322">
        <v>856</v>
      </c>
      <c r="I322">
        <v>618</v>
      </c>
      <c r="J322">
        <v>286</v>
      </c>
      <c r="K322" t="s">
        <v>6317</v>
      </c>
      <c r="L322">
        <v>0</v>
      </c>
      <c r="M322">
        <v>866</v>
      </c>
      <c r="N322">
        <v>391</v>
      </c>
      <c r="O322">
        <v>-4892</v>
      </c>
      <c r="P322">
        <v>81993</v>
      </c>
      <c r="Q322">
        <v>203201</v>
      </c>
      <c r="R322">
        <v>40</v>
      </c>
      <c r="S322">
        <v>512900063</v>
      </c>
      <c r="U32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22" t="str">
        <f>IFERROR(MID(spotify_top_songs_audio_features[[#This Row],[artist_names]],SEARCH(",",spotify_top_songs_audio_features[[#This Row],[artist_names]])+2,99),"")</f>
        <v>ROSALÍA</v>
      </c>
      <c r="W322" t="str">
        <f>spotify_top_songs_audio_features[[#This Row],[source]]</f>
        <v>Rimas Entertainment LLC</v>
      </c>
      <c r="X322" s="1">
        <f>spotify_top_songs_audio_features[[#This Row],[streams]]</f>
        <v>512900063</v>
      </c>
      <c r="Y322" t="str">
        <f>IF(Tabela2[[#This Row],[feat]]="","","Feat")</f>
        <v>Feat</v>
      </c>
      <c r="Z322" s="17" t="str">
        <f>CONCATENATE(INT(spotify_top_songs_audio_features[[#This Row],[duration_ms]]/(60*1000)),":",MOD(INT(spotify_top_songs_audio_features[[#This Row],[duration_ms]]/1000),60))</f>
        <v>3:23</v>
      </c>
      <c r="AA3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2" t="str">
        <f>spotify_top_songs_audio_features[[#This Row],[track_name]]</f>
        <v>LA NOCHE DE ANOCHE</v>
      </c>
    </row>
    <row r="323" spans="1:28" x14ac:dyDescent="0.25">
      <c r="A323" t="s">
        <v>34</v>
      </c>
      <c r="B323" t="s">
        <v>35</v>
      </c>
      <c r="C323" t="s">
        <v>36</v>
      </c>
      <c r="D323" t="s">
        <v>37</v>
      </c>
      <c r="E323" t="s">
        <v>31</v>
      </c>
      <c r="F323" t="s">
        <v>24</v>
      </c>
      <c r="G323" t="s">
        <v>25</v>
      </c>
      <c r="H323">
        <v>352</v>
      </c>
      <c r="I323">
        <v>911</v>
      </c>
      <c r="J323">
        <v>747</v>
      </c>
      <c r="K323" t="s">
        <v>38</v>
      </c>
      <c r="L323">
        <v>0</v>
      </c>
      <c r="M323">
        <v>995</v>
      </c>
      <c r="N323">
        <v>236</v>
      </c>
      <c r="O323">
        <v>-523</v>
      </c>
      <c r="P323">
        <v>148033</v>
      </c>
      <c r="Q323">
        <v>222973</v>
      </c>
      <c r="R323">
        <v>125</v>
      </c>
      <c r="S323">
        <v>512388123</v>
      </c>
      <c r="U323" t="str">
        <f>IFERROR(LEFT(spotify_top_songs_audio_features[[#This Row],[artist_names]],SEARCH(",",spotify_top_songs_audio_features[[#This Row],[artist_names]])-1),spotify_top_songs_audio_features[[#This Row],[artist_names]])</f>
        <v>The Killers</v>
      </c>
      <c r="V323" t="str">
        <f>IFERROR(MID(spotify_top_songs_audio_features[[#This Row],[artist_names]],SEARCH(",",spotify_top_songs_audio_features[[#This Row],[artist_names]])+2,99),"")</f>
        <v/>
      </c>
      <c r="W323" t="str">
        <f>spotify_top_songs_audio_features[[#This Row],[source]]</f>
        <v>Island Records</v>
      </c>
      <c r="X323" s="1">
        <f>spotify_top_songs_audio_features[[#This Row],[streams]]</f>
        <v>512388123</v>
      </c>
      <c r="Y323" t="str">
        <f>IF(Tabela2[[#This Row],[feat]]="","","Feat")</f>
        <v/>
      </c>
      <c r="Z323" s="17" t="str">
        <f>CONCATENATE(INT(spotify_top_songs_audio_features[[#This Row],[duration_ms]]/(60*1000)),":",MOD(INT(spotify_top_songs_audio_features[[#This Row],[duration_ms]]/1000),60))</f>
        <v>3:42</v>
      </c>
      <c r="AA3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3" t="str">
        <f>spotify_top_songs_audio_features[[#This Row],[track_name]]</f>
        <v>Mr. Brightside</v>
      </c>
    </row>
    <row r="324" spans="1:28" x14ac:dyDescent="0.25">
      <c r="A324" t="s">
        <v>16616</v>
      </c>
      <c r="B324" t="s">
        <v>16617</v>
      </c>
      <c r="C324" t="s">
        <v>16618</v>
      </c>
      <c r="D324" t="s">
        <v>264</v>
      </c>
      <c r="E324" t="s">
        <v>113</v>
      </c>
      <c r="F324" t="s">
        <v>32</v>
      </c>
      <c r="G324" t="s">
        <v>25</v>
      </c>
      <c r="H324">
        <v>797</v>
      </c>
      <c r="I324">
        <v>533</v>
      </c>
      <c r="J324">
        <v>412</v>
      </c>
      <c r="K324" t="s">
        <v>3203</v>
      </c>
      <c r="L324">
        <v>152</v>
      </c>
      <c r="M324">
        <v>103</v>
      </c>
      <c r="N324">
        <v>329</v>
      </c>
      <c r="O324">
        <v>-974</v>
      </c>
      <c r="P324">
        <v>131036</v>
      </c>
      <c r="Q324">
        <v>146520</v>
      </c>
      <c r="R324">
        <v>80</v>
      </c>
      <c r="S324">
        <v>511902114</v>
      </c>
      <c r="U324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324" t="str">
        <f>IFERROR(MID(spotify_top_songs_audio_features[[#This Row],[artist_names]],SEARCH(",",spotify_top_songs_audio_features[[#This Row],[artist_names]])+2,99),"")</f>
        <v>Trippie Redd</v>
      </c>
      <c r="W324" t="str">
        <f>spotify_top_songs_audio_features[[#This Row],[source]]</f>
        <v>Bad Vibes Forever / EMPIRE</v>
      </c>
      <c r="X324" s="1">
        <f>spotify_top_songs_audio_features[[#This Row],[streams]]</f>
        <v>511902114</v>
      </c>
      <c r="Y324" t="str">
        <f>IF(Tabela2[[#This Row],[feat]]="","","Feat")</f>
        <v>Feat</v>
      </c>
      <c r="Z324" s="17" t="str">
        <f>CONCATENATE(INT(spotify_top_songs_audio_features[[#This Row],[duration_ms]]/(60*1000)),":",MOD(INT(spotify_top_songs_audio_features[[#This Row],[duration_ms]]/1000),60))</f>
        <v>2:26</v>
      </c>
      <c r="AA3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4" t="str">
        <f>spotify_top_songs_audio_features[[#This Row],[track_name]]</f>
        <v>Fuck Love</v>
      </c>
    </row>
    <row r="325" spans="1:28" x14ac:dyDescent="0.25">
      <c r="A325" t="s">
        <v>16615</v>
      </c>
      <c r="B325" t="s">
        <v>120</v>
      </c>
      <c r="C325" t="s">
        <v>11228</v>
      </c>
      <c r="D325" t="s">
        <v>122</v>
      </c>
      <c r="E325" t="s">
        <v>86</v>
      </c>
      <c r="F325" t="s">
        <v>24</v>
      </c>
      <c r="G325" t="s">
        <v>25</v>
      </c>
      <c r="H325">
        <v>669</v>
      </c>
      <c r="I325">
        <v>308</v>
      </c>
      <c r="J325">
        <v>29</v>
      </c>
      <c r="K325" t="s">
        <v>7768</v>
      </c>
      <c r="L325">
        <v>0</v>
      </c>
      <c r="M325">
        <v>984</v>
      </c>
      <c r="N325">
        <v>52</v>
      </c>
      <c r="O325">
        <v>-10068</v>
      </c>
      <c r="P325">
        <v>64934</v>
      </c>
      <c r="Q325">
        <v>121887</v>
      </c>
      <c r="R325">
        <v>70</v>
      </c>
      <c r="S325">
        <v>510902331</v>
      </c>
      <c r="U325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325" t="str">
        <f>IFERROR(MID(spotify_top_songs_audio_features[[#This Row],[artist_names]],SEARCH(",",spotify_top_songs_audio_features[[#This Row],[artist_names]])+2,99),"")</f>
        <v/>
      </c>
      <c r="W325" t="str">
        <f>spotify_top_songs_audio_features[[#This Row],[source]]</f>
        <v>Bad Vibes Forever, LLC</v>
      </c>
      <c r="X325" s="1">
        <f>spotify_top_songs_audio_features[[#This Row],[streams]]</f>
        <v>510902331</v>
      </c>
      <c r="Y325" t="str">
        <f>IF(Tabela2[[#This Row],[feat]]="","","Feat")</f>
        <v/>
      </c>
      <c r="Z325" s="17" t="str">
        <f>CONCATENATE(INT(spotify_top_songs_audio_features[[#This Row],[duration_ms]]/(60*1000)),":",MOD(INT(spotify_top_songs_audio_features[[#This Row],[duration_ms]]/1000),60))</f>
        <v>2:1</v>
      </c>
      <c r="AA3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25" t="str">
        <f>spotify_top_songs_audio_features[[#This Row],[track_name]]</f>
        <v>changes</v>
      </c>
    </row>
    <row r="326" spans="1:28" x14ac:dyDescent="0.25">
      <c r="A326" t="s">
        <v>6636</v>
      </c>
      <c r="B326" t="s">
        <v>558</v>
      </c>
      <c r="C326" t="s">
        <v>6637</v>
      </c>
      <c r="D326" t="s">
        <v>560</v>
      </c>
      <c r="E326" t="s">
        <v>70</v>
      </c>
      <c r="F326" t="s">
        <v>24</v>
      </c>
      <c r="G326" t="s">
        <v>25</v>
      </c>
      <c r="H326">
        <v>837</v>
      </c>
      <c r="I326">
        <v>364</v>
      </c>
      <c r="J326">
        <v>276</v>
      </c>
      <c r="K326" t="s">
        <v>1289</v>
      </c>
      <c r="L326">
        <v>0</v>
      </c>
      <c r="M326">
        <v>271</v>
      </c>
      <c r="N326">
        <v>463</v>
      </c>
      <c r="O326">
        <v>-11713</v>
      </c>
      <c r="P326">
        <v>123984</v>
      </c>
      <c r="Q326">
        <v>213594</v>
      </c>
      <c r="R326">
        <v>55</v>
      </c>
      <c r="S326">
        <v>510789619</v>
      </c>
      <c r="U326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326" t="str">
        <f>IFERROR(MID(spotify_top_songs_audio_features[[#This Row],[artist_names]],SEARCH(",",spotify_top_songs_audio_features[[#This Row],[artist_names]])+2,99),"")</f>
        <v/>
      </c>
      <c r="W326" t="str">
        <f>spotify_top_songs_audio_features[[#This Row],[source]]</f>
        <v>Dreamville, Inc., Under exclusive license to Roc Nation Records</v>
      </c>
      <c r="X326" s="1">
        <f>spotify_top_songs_audio_features[[#This Row],[streams]]</f>
        <v>510789619</v>
      </c>
      <c r="Y326" t="str">
        <f>IF(Tabela2[[#This Row],[feat]]="","","Feat")</f>
        <v/>
      </c>
      <c r="Z326" s="17" t="str">
        <f>CONCATENATE(INT(spotify_top_songs_audio_features[[#This Row],[duration_ms]]/(60*1000)),":",MOD(INT(spotify_top_songs_audio_features[[#This Row],[duration_ms]]/1000),60))</f>
        <v>3:33</v>
      </c>
      <c r="AA3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26" t="str">
        <f>spotify_top_songs_audio_features[[#This Row],[track_name]]</f>
        <v>MIDDLE CHILD</v>
      </c>
    </row>
    <row r="327" spans="1:28" x14ac:dyDescent="0.25">
      <c r="A327" t="s">
        <v>6958</v>
      </c>
      <c r="B327" t="s">
        <v>6959</v>
      </c>
      <c r="C327" t="s">
        <v>6960</v>
      </c>
      <c r="D327" t="s">
        <v>423</v>
      </c>
      <c r="E327" t="s">
        <v>113</v>
      </c>
      <c r="F327" t="s">
        <v>24</v>
      </c>
      <c r="G327" t="s">
        <v>25</v>
      </c>
      <c r="H327">
        <v>761</v>
      </c>
      <c r="I327">
        <v>518</v>
      </c>
      <c r="J327">
        <v>134</v>
      </c>
      <c r="K327" t="s">
        <v>466</v>
      </c>
      <c r="L327">
        <v>3.47E-3</v>
      </c>
      <c r="M327">
        <v>107</v>
      </c>
      <c r="N327">
        <v>522</v>
      </c>
      <c r="O327">
        <v>-8871</v>
      </c>
      <c r="P327">
        <v>133976</v>
      </c>
      <c r="Q327">
        <v>261493</v>
      </c>
      <c r="R327">
        <v>44</v>
      </c>
      <c r="S327">
        <v>509862535</v>
      </c>
      <c r="U32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27" t="str">
        <f>IFERROR(MID(spotify_top_songs_audio_features[[#This Row],[artist_names]],SEARCH(",",spotify_top_songs_audio_features[[#This Row],[artist_names]])+2,99),"")</f>
        <v>Lil Durk</v>
      </c>
      <c r="W327" t="str">
        <f>spotify_top_songs_audio_features[[#This Row],[source]]</f>
        <v>OVO</v>
      </c>
      <c r="X327" s="1">
        <f>spotify_top_songs_audio_features[[#This Row],[streams]]</f>
        <v>509862535</v>
      </c>
      <c r="Y327" t="str">
        <f>IF(Tabela2[[#This Row],[feat]]="","","Feat")</f>
        <v>Feat</v>
      </c>
      <c r="Z327" s="17" t="str">
        <f>CONCATENATE(INT(spotify_top_songs_audio_features[[#This Row],[duration_ms]]/(60*1000)),":",MOD(INT(spotify_top_songs_audio_features[[#This Row],[duration_ms]]/1000),60))</f>
        <v>4:21</v>
      </c>
      <c r="AA3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7" t="str">
        <f>spotify_top_songs_audio_features[[#This Row],[track_name]]</f>
        <v>Laugh Now Cry Later (feat. Lil Durk)</v>
      </c>
    </row>
    <row r="328" spans="1:28" x14ac:dyDescent="0.25">
      <c r="A328" t="s">
        <v>14220</v>
      </c>
      <c r="B328" t="s">
        <v>10872</v>
      </c>
      <c r="C328" t="s">
        <v>14221</v>
      </c>
      <c r="D328" t="s">
        <v>48</v>
      </c>
      <c r="E328" t="s">
        <v>97</v>
      </c>
      <c r="F328" t="s">
        <v>32</v>
      </c>
      <c r="G328" t="s">
        <v>25</v>
      </c>
      <c r="H328">
        <v>831</v>
      </c>
      <c r="I328">
        <v>502</v>
      </c>
      <c r="J328">
        <v>46</v>
      </c>
      <c r="K328" t="s">
        <v>2563</v>
      </c>
      <c r="L328">
        <v>0</v>
      </c>
      <c r="M328">
        <v>122</v>
      </c>
      <c r="N328">
        <v>101</v>
      </c>
      <c r="O328">
        <v>-4045</v>
      </c>
      <c r="P328">
        <v>100541</v>
      </c>
      <c r="Q328">
        <v>205427</v>
      </c>
      <c r="R328">
        <v>55</v>
      </c>
      <c r="S328">
        <v>508783617</v>
      </c>
      <c r="U32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28" t="str">
        <f>IFERROR(MID(spotify_top_songs_audio_features[[#This Row],[artist_names]],SEARCH(",",spotify_top_songs_audio_features[[#This Row],[artist_names]])+2,99),"")</f>
        <v>Rick Ross</v>
      </c>
      <c r="W328" t="str">
        <f>spotify_top_songs_audio_features[[#This Row],[source]]</f>
        <v>Republic Records</v>
      </c>
      <c r="X328" s="1">
        <f>spotify_top_songs_audio_features[[#This Row],[streams]]</f>
        <v>508783617</v>
      </c>
      <c r="Y328" t="str">
        <f>IF(Tabela2[[#This Row],[feat]]="","","Feat")</f>
        <v>Feat</v>
      </c>
      <c r="Z328" s="17" t="str">
        <f>CONCATENATE(INT(spotify_top_songs_audio_features[[#This Row],[duration_ms]]/(60*1000)),":",MOD(INT(spotify_top_songs_audio_features[[#This Row],[duration_ms]]/1000),60))</f>
        <v>3:25</v>
      </c>
      <c r="AA3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8" t="str">
        <f>spotify_top_songs_audio_features[[#This Row],[track_name]]</f>
        <v>Money In The Grave (Drake ft. Rick Ross)</v>
      </c>
    </row>
    <row r="329" spans="1:28" x14ac:dyDescent="0.25">
      <c r="A329" t="s">
        <v>7683</v>
      </c>
      <c r="B329" t="s">
        <v>7684</v>
      </c>
      <c r="C329" t="s">
        <v>7685</v>
      </c>
      <c r="D329" t="s">
        <v>2161</v>
      </c>
      <c r="E329" t="s">
        <v>43</v>
      </c>
      <c r="F329" t="s">
        <v>24</v>
      </c>
      <c r="G329" t="s">
        <v>25</v>
      </c>
      <c r="H329">
        <v>887</v>
      </c>
      <c r="I329">
        <v>234</v>
      </c>
      <c r="J329">
        <v>178</v>
      </c>
      <c r="K329" t="s">
        <v>2378</v>
      </c>
      <c r="L329">
        <v>67</v>
      </c>
      <c r="M329">
        <v>13</v>
      </c>
      <c r="N329">
        <v>197</v>
      </c>
      <c r="O329">
        <v>-1452</v>
      </c>
      <c r="P329">
        <v>14002</v>
      </c>
      <c r="Q329">
        <v>196800</v>
      </c>
      <c r="R329">
        <v>30</v>
      </c>
      <c r="S329">
        <v>508438262</v>
      </c>
      <c r="U329" t="str">
        <f>IFERROR(LEFT(spotify_top_songs_audio_features[[#This Row],[artist_names]],SEARCH(",",spotify_top_songs_audio_features[[#This Row],[artist_names]])-1),spotify_top_songs_audio_features[[#This Row],[artist_names]])</f>
        <v>Arcángel</v>
      </c>
      <c r="V329" t="str">
        <f>IFERROR(MID(spotify_top_songs_audio_features[[#This Row],[artist_names]],SEARCH(",",spotify_top_songs_audio_features[[#This Row],[artist_names]])+2,99),"")</f>
        <v>Bad Bunny</v>
      </c>
      <c r="W329" t="str">
        <f>spotify_top_songs_audio_features[[#This Row],[source]]</f>
        <v>Rimas Entertainment LLC.</v>
      </c>
      <c r="X329" s="1">
        <f>spotify_top_songs_audio_features[[#This Row],[streams]]</f>
        <v>508438262</v>
      </c>
      <c r="Y329" t="str">
        <f>IF(Tabela2[[#This Row],[feat]]="","","Feat")</f>
        <v>Feat</v>
      </c>
      <c r="Z329" s="17" t="str">
        <f>CONCATENATE(INT(spotify_top_songs_audio_features[[#This Row],[duration_ms]]/(60*1000)),":",MOD(INT(spotify_top_songs_audio_features[[#This Row],[duration_ms]]/1000),60))</f>
        <v>3:16</v>
      </c>
      <c r="AA3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29" t="str">
        <f>spotify_top_songs_audio_features[[#This Row],[track_name]]</f>
        <v>La Jumpa</v>
      </c>
    </row>
    <row r="330" spans="1:28" x14ac:dyDescent="0.25">
      <c r="A330" t="s">
        <v>2526</v>
      </c>
      <c r="B330" t="s">
        <v>2527</v>
      </c>
      <c r="C330" t="s">
        <v>2528</v>
      </c>
      <c r="D330" t="s">
        <v>2529</v>
      </c>
      <c r="E330" t="s">
        <v>102</v>
      </c>
      <c r="F330" t="s">
        <v>24</v>
      </c>
      <c r="G330" t="s">
        <v>152</v>
      </c>
      <c r="H330">
        <v>339</v>
      </c>
      <c r="I330">
        <v>214</v>
      </c>
      <c r="J330">
        <v>375</v>
      </c>
      <c r="K330" t="s">
        <v>2530</v>
      </c>
      <c r="L330">
        <v>7.4700000000000005E-4</v>
      </c>
      <c r="M330">
        <v>341</v>
      </c>
      <c r="N330">
        <v>363</v>
      </c>
      <c r="O330">
        <v>-11714</v>
      </c>
      <c r="P330">
        <v>94775</v>
      </c>
      <c r="Q330">
        <v>206640</v>
      </c>
      <c r="R330">
        <v>33</v>
      </c>
      <c r="S330">
        <v>508099076</v>
      </c>
      <c r="U330" t="str">
        <f>IFERROR(LEFT(spotify_top_songs_audio_features[[#This Row],[artist_names]],SEARCH(",",spotify_top_songs_audio_features[[#This Row],[artist_names]])-1),spotify_top_songs_audio_features[[#This Row],[artist_names]])</f>
        <v>Michael Bublé</v>
      </c>
      <c r="V330" t="str">
        <f>IFERROR(MID(spotify_top_songs_audio_features[[#This Row],[artist_names]],SEARCH(",",spotify_top_songs_audio_features[[#This Row],[artist_names]])+2,99),"")</f>
        <v/>
      </c>
      <c r="W330" t="str">
        <f>spotify_top_songs_audio_features[[#This Row],[source]]</f>
        <v>Reprise</v>
      </c>
      <c r="X330" s="1">
        <f>spotify_top_songs_audio_features[[#This Row],[streams]]</f>
        <v>508099076</v>
      </c>
      <c r="Y330" t="str">
        <f>IF(Tabela2[[#This Row],[feat]]="","","Feat")</f>
        <v/>
      </c>
      <c r="Z330" s="17" t="str">
        <f>CONCATENATE(INT(spotify_top_songs_audio_features[[#This Row],[duration_ms]]/(60*1000)),":",MOD(INT(spotify_top_songs_audio_features[[#This Row],[duration_ms]]/1000),60))</f>
        <v>3:26</v>
      </c>
      <c r="AA3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30" t="str">
        <f>spotify_top_songs_audio_features[[#This Row],[track_name]]</f>
        <v>It's Beginning to Look a Lot like Christmas</v>
      </c>
    </row>
    <row r="331" spans="1:28" x14ac:dyDescent="0.25">
      <c r="A331" t="s">
        <v>4311</v>
      </c>
      <c r="B331" t="s">
        <v>4312</v>
      </c>
      <c r="C331" t="s">
        <v>4313</v>
      </c>
      <c r="D331" t="s">
        <v>768</v>
      </c>
      <c r="E331" t="s">
        <v>113</v>
      </c>
      <c r="F331" t="s">
        <v>32</v>
      </c>
      <c r="G331" t="s">
        <v>25</v>
      </c>
      <c r="H331">
        <v>671</v>
      </c>
      <c r="I331">
        <v>672</v>
      </c>
      <c r="J331">
        <v>688</v>
      </c>
      <c r="K331" t="s">
        <v>4314</v>
      </c>
      <c r="L331">
        <v>0</v>
      </c>
      <c r="M331">
        <v>118</v>
      </c>
      <c r="N331">
        <v>632</v>
      </c>
      <c r="O331">
        <v>-3094</v>
      </c>
      <c r="P331">
        <v>97979</v>
      </c>
      <c r="Q331">
        <v>204173</v>
      </c>
      <c r="R331">
        <v>40</v>
      </c>
      <c r="S331">
        <v>506544287</v>
      </c>
      <c r="U331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331" t="str">
        <f>IFERROR(MID(spotify_top_songs_audio_features[[#This Row],[artist_names]],SEARCH(",",spotify_top_songs_audio_features[[#This Row],[artist_names]])+2,99),"")</f>
        <v>Rihanna, Bryson Tiller</v>
      </c>
      <c r="W331" t="str">
        <f>spotify_top_songs_audio_features[[#This Row],[source]]</f>
        <v>Epic/We The Best</v>
      </c>
      <c r="X331" s="1">
        <f>spotify_top_songs_audio_features[[#This Row],[streams]]</f>
        <v>506544287</v>
      </c>
      <c r="Y331" t="str">
        <f>IF(Tabela2[[#This Row],[feat]]="","","Feat")</f>
        <v>Feat</v>
      </c>
      <c r="Z331" s="17" t="str">
        <f>CONCATENATE(INT(spotify_top_songs_audio_features[[#This Row],[duration_ms]]/(60*1000)),":",MOD(INT(spotify_top_songs_audio_features[[#This Row],[duration_ms]]/1000),60))</f>
        <v>3:24</v>
      </c>
      <c r="AA3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31" t="str">
        <f>spotify_top_songs_audio_features[[#This Row],[track_name]]</f>
        <v>Wild Thoughts (feat. Rihanna &amp; Bryson Tiller)</v>
      </c>
    </row>
    <row r="332" spans="1:28" x14ac:dyDescent="0.25">
      <c r="A332" t="s">
        <v>17586</v>
      </c>
      <c r="B332" t="s">
        <v>624</v>
      </c>
      <c r="C332" t="s">
        <v>7959</v>
      </c>
      <c r="D332" t="s">
        <v>141</v>
      </c>
      <c r="E332" t="s">
        <v>43</v>
      </c>
      <c r="F332" t="s">
        <v>32</v>
      </c>
      <c r="G332" t="s">
        <v>25</v>
      </c>
      <c r="H332">
        <v>652</v>
      </c>
      <c r="I332">
        <v>8</v>
      </c>
      <c r="J332">
        <v>614</v>
      </c>
      <c r="K332" t="s">
        <v>2503</v>
      </c>
      <c r="L332">
        <v>629</v>
      </c>
      <c r="M332">
        <v>112</v>
      </c>
      <c r="N332">
        <v>234</v>
      </c>
      <c r="O332">
        <v>-4019</v>
      </c>
      <c r="P332">
        <v>143978</v>
      </c>
      <c r="Q332">
        <v>231704</v>
      </c>
      <c r="R332">
        <v>21</v>
      </c>
      <c r="S332">
        <v>504372752</v>
      </c>
      <c r="U33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32" t="str">
        <f>IFERROR(MID(spotify_top_songs_audio_features[[#This Row],[artist_names]],SEARCH(",",spotify_top_songs_audio_features[[#This Row],[artist_names]])+2,99),"")</f>
        <v/>
      </c>
      <c r="W332" t="str">
        <f>spotify_top_songs_audio_features[[#This Row],[source]]</f>
        <v>Rimas Entertainment LLC</v>
      </c>
      <c r="X332" s="1">
        <f>spotify_top_songs_audio_features[[#This Row],[streams]]</f>
        <v>504372752</v>
      </c>
      <c r="Y332" t="str">
        <f>IF(Tabela2[[#This Row],[feat]]="","","Feat")</f>
        <v/>
      </c>
      <c r="Z332" s="17" t="str">
        <f>CONCATENATE(INT(spotify_top_songs_audio_features[[#This Row],[duration_ms]]/(60*1000)),":",MOD(INT(spotify_top_songs_audio_features[[#This Row],[duration_ms]]/1000),60))</f>
        <v>3:51</v>
      </c>
      <c r="AA3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32" t="str">
        <f>spotify_top_songs_audio_features[[#This Row],[track_name]]</f>
        <v>WHERE SHE GOES</v>
      </c>
    </row>
    <row r="333" spans="1:28" x14ac:dyDescent="0.25">
      <c r="A333" t="s">
        <v>10922</v>
      </c>
      <c r="B333" t="s">
        <v>10923</v>
      </c>
      <c r="C333" t="s">
        <v>10924</v>
      </c>
      <c r="D333" t="s">
        <v>10925</v>
      </c>
      <c r="E333" t="s">
        <v>70</v>
      </c>
      <c r="F333" t="s">
        <v>24</v>
      </c>
      <c r="G333" t="s">
        <v>152</v>
      </c>
      <c r="H333">
        <v>597</v>
      </c>
      <c r="I333">
        <v>45</v>
      </c>
      <c r="J333">
        <v>418</v>
      </c>
      <c r="K333" t="s">
        <v>1476</v>
      </c>
      <c r="L333">
        <v>0</v>
      </c>
      <c r="M333">
        <v>382</v>
      </c>
      <c r="N333">
        <v>537</v>
      </c>
      <c r="O333">
        <v>-6658</v>
      </c>
      <c r="P333">
        <v>178765</v>
      </c>
      <c r="Q333">
        <v>228482</v>
      </c>
      <c r="R333">
        <v>48</v>
      </c>
      <c r="S333">
        <v>504035633</v>
      </c>
      <c r="U333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33" t="str">
        <f>IFERROR(MID(spotify_top_songs_audio_features[[#This Row],[artist_names]],SEARCH(",",spotify_top_songs_audio_features[[#This Row],[artist_names]])+2,99),"")</f>
        <v>Justin Bieber</v>
      </c>
      <c r="W333" t="str">
        <f>spotify_top_songs_audio_features[[#This Row],[source]]</f>
        <v>Ariana Grande &amp; Justin Bieber "Stuck With U"- Charity</v>
      </c>
      <c r="X333" s="1">
        <f>spotify_top_songs_audio_features[[#This Row],[streams]]</f>
        <v>504035633</v>
      </c>
      <c r="Y333" t="str">
        <f>IF(Tabela2[[#This Row],[feat]]="","","Feat")</f>
        <v>Feat</v>
      </c>
      <c r="Z333" s="17" t="str">
        <f>CONCATENATE(INT(spotify_top_songs_audio_features[[#This Row],[duration_ms]]/(60*1000)),":",MOD(INT(spotify_top_songs_audio_features[[#This Row],[duration_ms]]/1000),60))</f>
        <v>3:48</v>
      </c>
      <c r="AA3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3" t="str">
        <f>spotify_top_songs_audio_features[[#This Row],[track_name]]</f>
        <v>Stuck with U (with Justin Bieber)</v>
      </c>
    </row>
    <row r="334" spans="1:28" x14ac:dyDescent="0.25">
      <c r="A334" t="s">
        <v>15244</v>
      </c>
      <c r="B334" t="s">
        <v>15245</v>
      </c>
      <c r="C334" t="s">
        <v>15246</v>
      </c>
      <c r="D334" t="s">
        <v>520</v>
      </c>
      <c r="E334" t="s">
        <v>31</v>
      </c>
      <c r="F334" t="s">
        <v>32</v>
      </c>
      <c r="G334" t="s">
        <v>25</v>
      </c>
      <c r="H334">
        <v>801</v>
      </c>
      <c r="I334">
        <v>795</v>
      </c>
      <c r="J334">
        <v>504</v>
      </c>
      <c r="K334" t="s">
        <v>8719</v>
      </c>
      <c r="L334">
        <v>113</v>
      </c>
      <c r="M334">
        <v>717</v>
      </c>
      <c r="N334">
        <v>754</v>
      </c>
      <c r="O334">
        <v>-5115</v>
      </c>
      <c r="P334">
        <v>79028</v>
      </c>
      <c r="Q334">
        <v>163253</v>
      </c>
      <c r="R334">
        <v>64</v>
      </c>
      <c r="S334">
        <v>503940750</v>
      </c>
      <c r="U334" t="str">
        <f>IFERROR(LEFT(spotify_top_songs_audio_features[[#This Row],[artist_names]],SEARCH(",",spotify_top_songs_audio_features[[#This Row],[artist_names]])-1),spotify_top_songs_audio_features[[#This Row],[artist_names]])</f>
        <v>Portugal. The Man</v>
      </c>
      <c r="V334" t="str">
        <f>IFERROR(MID(spotify_top_songs_audio_features[[#This Row],[artist_names]],SEARCH(",",spotify_top_songs_audio_features[[#This Row],[artist_names]])+2,99),"")</f>
        <v/>
      </c>
      <c r="W334" t="str">
        <f>spotify_top_songs_audio_features[[#This Row],[source]]</f>
        <v>Atlantic Records</v>
      </c>
      <c r="X334" s="1">
        <f>spotify_top_songs_audio_features[[#This Row],[streams]]</f>
        <v>503940750</v>
      </c>
      <c r="Y334" t="str">
        <f>IF(Tabela2[[#This Row],[feat]]="","","Feat")</f>
        <v/>
      </c>
      <c r="Z334" s="17" t="str">
        <f>CONCATENATE(INT(spotify_top_songs_audio_features[[#This Row],[duration_ms]]/(60*1000)),":",MOD(INT(spotify_top_songs_audio_features[[#This Row],[duration_ms]]/1000),60))</f>
        <v>2:43</v>
      </c>
      <c r="AA3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4" t="str">
        <f>spotify_top_songs_audio_features[[#This Row],[track_name]]</f>
        <v>Feel It Still</v>
      </c>
    </row>
    <row r="335" spans="1:28" x14ac:dyDescent="0.25">
      <c r="A335" t="s">
        <v>14499</v>
      </c>
      <c r="B335" t="s">
        <v>14500</v>
      </c>
      <c r="C335" t="s">
        <v>14501</v>
      </c>
      <c r="D335" t="s">
        <v>9502</v>
      </c>
      <c r="E335" t="s">
        <v>86</v>
      </c>
      <c r="F335" t="s">
        <v>32</v>
      </c>
      <c r="G335" t="s">
        <v>25</v>
      </c>
      <c r="H335">
        <v>674</v>
      </c>
      <c r="I335">
        <v>774</v>
      </c>
      <c r="J335">
        <v>892</v>
      </c>
      <c r="K335" t="s">
        <v>172</v>
      </c>
      <c r="L335">
        <v>188</v>
      </c>
      <c r="M335">
        <v>393</v>
      </c>
      <c r="N335">
        <v>33</v>
      </c>
      <c r="O335">
        <v>-7567</v>
      </c>
      <c r="P335">
        <v>11205</v>
      </c>
      <c r="Q335">
        <v>176547</v>
      </c>
      <c r="R335">
        <v>46</v>
      </c>
      <c r="S335">
        <v>503910352</v>
      </c>
      <c r="U335" t="str">
        <f>IFERROR(LEFT(spotify_top_songs_audio_features[[#This Row],[artist_names]],SEARCH(",",spotify_top_songs_audio_features[[#This Row],[artist_names]])-1),spotify_top_songs_audio_features[[#This Row],[artist_names]])</f>
        <v>Surf Mesa</v>
      </c>
      <c r="V335" t="str">
        <f>IFERROR(MID(spotify_top_songs_audio_features[[#This Row],[artist_names]],SEARCH(",",spotify_top_songs_audio_features[[#This Row],[artist_names]])+2,99),"")</f>
        <v>Emilee</v>
      </c>
      <c r="W335" t="str">
        <f>spotify_top_songs_audio_features[[#This Row],[source]]</f>
        <v>Astralwerks</v>
      </c>
      <c r="X335" s="1">
        <f>spotify_top_songs_audio_features[[#This Row],[streams]]</f>
        <v>503910352</v>
      </c>
      <c r="Y335" t="str">
        <f>IF(Tabela2[[#This Row],[feat]]="","","Feat")</f>
        <v>Feat</v>
      </c>
      <c r="Z335" s="17" t="str">
        <f>CONCATENATE(INT(spotify_top_songs_audio_features[[#This Row],[duration_ms]]/(60*1000)),":",MOD(INT(spotify_top_songs_audio_features[[#This Row],[duration_ms]]/1000),60))</f>
        <v>2:56</v>
      </c>
      <c r="AA3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5" t="str">
        <f>spotify_top_songs_audio_features[[#This Row],[track_name]]</f>
        <v>ily (i love you baby) (feat. Emilee)</v>
      </c>
    </row>
    <row r="336" spans="1:28" x14ac:dyDescent="0.25">
      <c r="A336" t="s">
        <v>14855</v>
      </c>
      <c r="B336" t="s">
        <v>14856</v>
      </c>
      <c r="C336" t="s">
        <v>14857</v>
      </c>
      <c r="D336" t="s">
        <v>1363</v>
      </c>
      <c r="E336" t="s">
        <v>177</v>
      </c>
      <c r="F336" t="s">
        <v>24</v>
      </c>
      <c r="G336" t="s">
        <v>25</v>
      </c>
      <c r="H336">
        <v>869</v>
      </c>
      <c r="I336">
        <v>485</v>
      </c>
      <c r="J336">
        <v>545</v>
      </c>
      <c r="K336" t="s">
        <v>5846</v>
      </c>
      <c r="L336">
        <v>0</v>
      </c>
      <c r="M336">
        <v>765</v>
      </c>
      <c r="N336">
        <v>527</v>
      </c>
      <c r="O336">
        <v>-5595</v>
      </c>
      <c r="P336">
        <v>106028</v>
      </c>
      <c r="Q336">
        <v>204502</v>
      </c>
      <c r="R336">
        <v>47</v>
      </c>
      <c r="S336">
        <v>502279002</v>
      </c>
      <c r="U336" t="str">
        <f>IFERROR(LEFT(spotify_top_songs_audio_features[[#This Row],[artist_names]],SEARCH(",",spotify_top_songs_audio_features[[#This Row],[artist_names]])-1),spotify_top_songs_audio_features[[#This Row],[artist_names]])</f>
        <v>Liam Payne</v>
      </c>
      <c r="V336" t="str">
        <f>IFERROR(MID(spotify_top_songs_audio_features[[#This Row],[artist_names]],SEARCH(",",spotify_top_songs_audio_features[[#This Row],[artist_names]])+2,99),"")</f>
        <v>Quavo</v>
      </c>
      <c r="W336" t="str">
        <f>spotify_top_songs_audio_features[[#This Row],[source]]</f>
        <v>Capitol Records UK / EMI</v>
      </c>
      <c r="X336" s="1">
        <f>spotify_top_songs_audio_features[[#This Row],[streams]]</f>
        <v>502279002</v>
      </c>
      <c r="Y336" t="str">
        <f>IF(Tabela2[[#This Row],[feat]]="","","Feat")</f>
        <v>Feat</v>
      </c>
      <c r="Z336" s="17" t="str">
        <f>CONCATENATE(INT(spotify_top_songs_audio_features[[#This Row],[duration_ms]]/(60*1000)),":",MOD(INT(spotify_top_songs_audio_features[[#This Row],[duration_ms]]/1000),60))</f>
        <v>3:24</v>
      </c>
      <c r="AA3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36" t="str">
        <f>spotify_top_songs_audio_features[[#This Row],[track_name]]</f>
        <v>Strip That Down (feat. Quavo)</v>
      </c>
    </row>
    <row r="337" spans="1:28" x14ac:dyDescent="0.25">
      <c r="A337" t="s">
        <v>9946</v>
      </c>
      <c r="B337" t="s">
        <v>9947</v>
      </c>
      <c r="C337" t="s">
        <v>9948</v>
      </c>
      <c r="D337" t="s">
        <v>22</v>
      </c>
      <c r="E337" t="s">
        <v>70</v>
      </c>
      <c r="F337" t="s">
        <v>24</v>
      </c>
      <c r="G337" t="s">
        <v>25</v>
      </c>
      <c r="H337">
        <v>509</v>
      </c>
      <c r="I337">
        <v>812</v>
      </c>
      <c r="J337">
        <v>537</v>
      </c>
      <c r="K337" t="s">
        <v>9949</v>
      </c>
      <c r="L337">
        <v>1.99E-3</v>
      </c>
      <c r="M337">
        <v>214</v>
      </c>
      <c r="N337">
        <v>689</v>
      </c>
      <c r="O337">
        <v>-5438</v>
      </c>
      <c r="P337">
        <v>159876</v>
      </c>
      <c r="Q337">
        <v>229640</v>
      </c>
      <c r="R337">
        <v>33</v>
      </c>
      <c r="S337">
        <v>500381084</v>
      </c>
      <c r="U337" t="str">
        <f>IFERROR(LEFT(spotify_top_songs_audio_features[[#This Row],[artist_names]],SEARCH(",",spotify_top_songs_audio_features[[#This Row],[artist_names]])-1),spotify_top_songs_audio_features[[#This Row],[artist_names]])</f>
        <v>Kelly Clarkson</v>
      </c>
      <c r="V337" t="str">
        <f>IFERROR(MID(spotify_top_songs_audio_features[[#This Row],[artist_names]],SEARCH(",",spotify_top_songs_audio_features[[#This Row],[artist_names]])+2,99),"")</f>
        <v/>
      </c>
      <c r="W337" t="str">
        <f>spotify_top_songs_audio_features[[#This Row],[source]]</f>
        <v>RCA Records Label</v>
      </c>
      <c r="X337" s="1">
        <f>spotify_top_songs_audio_features[[#This Row],[streams]]</f>
        <v>500381084</v>
      </c>
      <c r="Y337" t="str">
        <f>IF(Tabela2[[#This Row],[feat]]="","","Feat")</f>
        <v/>
      </c>
      <c r="Z337" s="17" t="str">
        <f>CONCATENATE(INT(spotify_top_songs_audio_features[[#This Row],[duration_ms]]/(60*1000)),":",MOD(INT(spotify_top_songs_audio_features[[#This Row],[duration_ms]]/1000),60))</f>
        <v>3:49</v>
      </c>
      <c r="AA3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7" t="str">
        <f>spotify_top_songs_audio_features[[#This Row],[track_name]]</f>
        <v>Underneath the Tree</v>
      </c>
    </row>
    <row r="338" spans="1:28" x14ac:dyDescent="0.25">
      <c r="A338" t="s">
        <v>14321</v>
      </c>
      <c r="B338" t="s">
        <v>410</v>
      </c>
      <c r="C338" t="s">
        <v>14322</v>
      </c>
      <c r="D338" t="s">
        <v>182</v>
      </c>
      <c r="E338" t="s">
        <v>58</v>
      </c>
      <c r="F338" t="s">
        <v>32</v>
      </c>
      <c r="G338" t="s">
        <v>25</v>
      </c>
      <c r="H338">
        <v>933</v>
      </c>
      <c r="I338">
        <v>528</v>
      </c>
      <c r="J338">
        <v>161</v>
      </c>
      <c r="K338" t="s">
        <v>2757</v>
      </c>
      <c r="L338">
        <v>312</v>
      </c>
      <c r="M338">
        <v>163</v>
      </c>
      <c r="N338">
        <v>754</v>
      </c>
      <c r="O338">
        <v>-6472</v>
      </c>
      <c r="P338">
        <v>109967</v>
      </c>
      <c r="Q338">
        <v>214653</v>
      </c>
      <c r="R338">
        <v>84</v>
      </c>
      <c r="S338">
        <v>498836583</v>
      </c>
      <c r="U338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338" t="str">
        <f>IFERROR(MID(spotify_top_songs_audio_features[[#This Row],[artist_names]],SEARCH(",",spotify_top_songs_audio_features[[#This Row],[artist_names]])+2,99),"")</f>
        <v/>
      </c>
      <c r="W338" t="str">
        <f>spotify_top_songs_audio_features[[#This Row],[source]]</f>
        <v>EMI</v>
      </c>
      <c r="X338" s="1">
        <f>spotify_top_songs_audio_features[[#This Row],[streams]]</f>
        <v>498836583</v>
      </c>
      <c r="Y338" t="str">
        <f>IF(Tabela2[[#This Row],[feat]]="","","Feat")</f>
        <v/>
      </c>
      <c r="Z338" s="17" t="str">
        <f>CONCATENATE(INT(spotify_top_songs_audio_features[[#This Row],[duration_ms]]/(60*1000)),":",MOD(INT(spotify_top_songs_audio_features[[#This Row],[duration_ms]]/1000),60))</f>
        <v>3:34</v>
      </c>
      <c r="AA3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38" t="str">
        <f>spotify_top_songs_audio_features[[#This Row],[track_name]]</f>
        <v>Another One Bites The Dust - Remastered 2011</v>
      </c>
    </row>
    <row r="339" spans="1:28" x14ac:dyDescent="0.25">
      <c r="A339" t="s">
        <v>16289</v>
      </c>
      <c r="B339" t="s">
        <v>472</v>
      </c>
      <c r="C339" t="s">
        <v>4848</v>
      </c>
      <c r="D339" t="s">
        <v>474</v>
      </c>
      <c r="E339" t="s">
        <v>113</v>
      </c>
      <c r="F339" t="s">
        <v>32</v>
      </c>
      <c r="G339" t="s">
        <v>25</v>
      </c>
      <c r="H339">
        <v>596</v>
      </c>
      <c r="I339">
        <v>552</v>
      </c>
      <c r="J339">
        <v>97</v>
      </c>
      <c r="K339" t="s">
        <v>16290</v>
      </c>
      <c r="L339">
        <v>334</v>
      </c>
      <c r="M339">
        <v>104</v>
      </c>
      <c r="N339">
        <v>112</v>
      </c>
      <c r="O339">
        <v>-10278</v>
      </c>
      <c r="P339">
        <v>97949</v>
      </c>
      <c r="Q339">
        <v>229320</v>
      </c>
      <c r="R339">
        <v>64</v>
      </c>
      <c r="S339">
        <v>498584862</v>
      </c>
      <c r="U339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339" t="str">
        <f>IFERROR(MID(spotify_top_songs_audio_features[[#This Row],[artist_names]],SEARCH(",",spotify_top_songs_audio_features[[#This Row],[artist_names]])+2,99),"")</f>
        <v/>
      </c>
      <c r="W339" t="str">
        <f>spotify_top_songs_audio_features[[#This Row],[source]]</f>
        <v>Right Hand Music Group, LLC/RCA Records</v>
      </c>
      <c r="X339" s="1">
        <f>spotify_top_songs_audio_features[[#This Row],[streams]]</f>
        <v>498584862</v>
      </c>
      <c r="Y339" t="str">
        <f>IF(Tabela2[[#This Row],[feat]]="","","Feat")</f>
        <v/>
      </c>
      <c r="Z339" s="17" t="str">
        <f>CONCATENATE(INT(spotify_top_songs_audio_features[[#This Row],[duration_ms]]/(60*1000)),":",MOD(INT(spotify_top_songs_audio_features[[#This Row],[duration_ms]]/1000),60))</f>
        <v>3:49</v>
      </c>
      <c r="AA3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39" t="str">
        <f>spotify_top_songs_audio_features[[#This Row],[track_name]]</f>
        <v>Better</v>
      </c>
    </row>
    <row r="340" spans="1:28" x14ac:dyDescent="0.25">
      <c r="A340" t="s">
        <v>16678</v>
      </c>
      <c r="B340" t="s">
        <v>742</v>
      </c>
      <c r="C340" t="s">
        <v>16679</v>
      </c>
      <c r="D340" t="s">
        <v>756</v>
      </c>
      <c r="E340" t="s">
        <v>58</v>
      </c>
      <c r="F340" t="s">
        <v>24</v>
      </c>
      <c r="G340" t="s">
        <v>25</v>
      </c>
      <c r="H340">
        <v>635</v>
      </c>
      <c r="I340">
        <v>841</v>
      </c>
      <c r="J340">
        <v>422</v>
      </c>
      <c r="K340" t="s">
        <v>1147</v>
      </c>
      <c r="L340">
        <v>0</v>
      </c>
      <c r="M340">
        <v>622</v>
      </c>
      <c r="N340">
        <v>424</v>
      </c>
      <c r="O340">
        <v>-5379</v>
      </c>
      <c r="P340">
        <v>109021</v>
      </c>
      <c r="Q340">
        <v>220734</v>
      </c>
      <c r="R340">
        <v>63</v>
      </c>
      <c r="S340">
        <v>498270410</v>
      </c>
      <c r="U340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340" t="str">
        <f>IFERROR(MID(spotify_top_songs_audio_features[[#This Row],[artist_names]],SEARCH(",",spotify_top_songs_audio_features[[#This Row],[artist_names]])+2,99),"")</f>
        <v/>
      </c>
      <c r="W340" t="str">
        <f>spotify_top_songs_audio_features[[#This Row],[source]]</f>
        <v>Elektra (NEK)</v>
      </c>
      <c r="X340" s="1">
        <f>spotify_top_songs_audio_features[[#This Row],[streams]]</f>
        <v>498270410</v>
      </c>
      <c r="Y340" t="str">
        <f>IF(Tabela2[[#This Row],[feat]]="","","Feat")</f>
        <v/>
      </c>
      <c r="Z340" s="17" t="str">
        <f>CONCATENATE(INT(spotify_top_songs_audio_features[[#This Row],[duration_ms]]/(60*1000)),":",MOD(INT(spotify_top_songs_audio_features[[#This Row],[duration_ms]]/1000),60))</f>
        <v>3:40</v>
      </c>
      <c r="AA3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0" t="str">
        <f>spotify_top_songs_audio_features[[#This Row],[track_name]]</f>
        <v>Just the Way You Are</v>
      </c>
    </row>
    <row r="341" spans="1:28" x14ac:dyDescent="0.25">
      <c r="A341" t="s">
        <v>3802</v>
      </c>
      <c r="B341" t="s">
        <v>3803</v>
      </c>
      <c r="C341" t="s">
        <v>3804</v>
      </c>
      <c r="D341" t="s">
        <v>3805</v>
      </c>
      <c r="E341" t="s">
        <v>58</v>
      </c>
      <c r="F341" t="s">
        <v>24</v>
      </c>
      <c r="G341" t="s">
        <v>25</v>
      </c>
      <c r="H341">
        <v>878</v>
      </c>
      <c r="I341">
        <v>525</v>
      </c>
      <c r="J341">
        <v>578</v>
      </c>
      <c r="K341" t="s">
        <v>3806</v>
      </c>
      <c r="L341">
        <v>0</v>
      </c>
      <c r="M341">
        <v>714</v>
      </c>
      <c r="N341">
        <v>694</v>
      </c>
      <c r="O341">
        <v>-6832</v>
      </c>
      <c r="P341">
        <v>112022</v>
      </c>
      <c r="Q341">
        <v>158571</v>
      </c>
      <c r="R341">
        <v>44</v>
      </c>
      <c r="S341">
        <v>497879372</v>
      </c>
      <c r="U341" t="str">
        <f>IFERROR(LEFT(spotify_top_songs_audio_features[[#This Row],[artist_names]],SEARCH(",",spotify_top_songs_audio_features[[#This Row],[artist_names]])-1),spotify_top_songs_audio_features[[#This Row],[artist_names]])</f>
        <v>Surfaces</v>
      </c>
      <c r="V341" t="str">
        <f>IFERROR(MID(spotify_top_songs_audio_features[[#This Row],[artist_names]],SEARCH(",",spotify_top_songs_audio_features[[#This Row],[artist_names]])+2,99),"")</f>
        <v/>
      </c>
      <c r="W341" t="str">
        <f>spotify_top_songs_audio_features[[#This Row],[source]]</f>
        <v>Surfaces Music / TenThousand Projects, LLC</v>
      </c>
      <c r="X341" s="1">
        <f>spotify_top_songs_audio_features[[#This Row],[streams]]</f>
        <v>497879372</v>
      </c>
      <c r="Y341" t="str">
        <f>IF(Tabela2[[#This Row],[feat]]="","","Feat")</f>
        <v/>
      </c>
      <c r="Z341" s="17" t="str">
        <f>CONCATENATE(INT(spotify_top_songs_audio_features[[#This Row],[duration_ms]]/(60*1000)),":",MOD(INT(spotify_top_songs_audio_features[[#This Row],[duration_ms]]/1000),60))</f>
        <v>2:38</v>
      </c>
      <c r="AA3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1" t="str">
        <f>spotify_top_songs_audio_features[[#This Row],[track_name]]</f>
        <v>Sunday Best</v>
      </c>
    </row>
    <row r="342" spans="1:28" x14ac:dyDescent="0.25">
      <c r="A342" t="s">
        <v>16551</v>
      </c>
      <c r="B342" t="s">
        <v>2206</v>
      </c>
      <c r="C342" t="s">
        <v>2207</v>
      </c>
      <c r="D342" t="s">
        <v>309</v>
      </c>
      <c r="E342" t="s">
        <v>102</v>
      </c>
      <c r="F342" t="s">
        <v>24</v>
      </c>
      <c r="G342" t="s">
        <v>25</v>
      </c>
      <c r="H342">
        <v>574</v>
      </c>
      <c r="I342">
        <v>469</v>
      </c>
      <c r="J342">
        <v>254</v>
      </c>
      <c r="K342" t="s">
        <v>1908</v>
      </c>
      <c r="L342">
        <v>9.2099999999999994E-3</v>
      </c>
      <c r="M342">
        <v>128</v>
      </c>
      <c r="N342">
        <v>288</v>
      </c>
      <c r="O342">
        <v>-8209</v>
      </c>
      <c r="P342">
        <v>132023</v>
      </c>
      <c r="Q342">
        <v>242485</v>
      </c>
      <c r="R342">
        <v>30</v>
      </c>
      <c r="S342">
        <v>497215439</v>
      </c>
      <c r="U342" t="str">
        <f>IFERROR(LEFT(spotify_top_songs_audio_features[[#This Row],[artist_names]],SEARCH(",",spotify_top_songs_audio_features[[#This Row],[artist_names]])-1),spotify_top_songs_audio_features[[#This Row],[artist_names]])</f>
        <v>d4vd</v>
      </c>
      <c r="V342" t="str">
        <f>IFERROR(MID(spotify_top_songs_audio_features[[#This Row],[artist_names]],SEARCH(",",spotify_top_songs_audio_features[[#This Row],[artist_names]])+2,99),"")</f>
        <v/>
      </c>
      <c r="W342" t="str">
        <f>spotify_top_songs_audio_features[[#This Row],[source]]</f>
        <v>Darkroom/Interscope Records</v>
      </c>
      <c r="X342" s="1">
        <f>spotify_top_songs_audio_features[[#This Row],[streams]]</f>
        <v>497215439</v>
      </c>
      <c r="Y342" t="str">
        <f>IF(Tabela2[[#This Row],[feat]]="","","Feat")</f>
        <v/>
      </c>
      <c r="Z342" s="17" t="str">
        <f>CONCATENATE(INT(spotify_top_songs_audio_features[[#This Row],[duration_ms]]/(60*1000)),":",MOD(INT(spotify_top_songs_audio_features[[#This Row],[duration_ms]]/1000),60))</f>
        <v>4:2</v>
      </c>
      <c r="AA3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42" t="str">
        <f>spotify_top_songs_audio_features[[#This Row],[track_name]]</f>
        <v>Here With Me</v>
      </c>
    </row>
    <row r="343" spans="1:28" x14ac:dyDescent="0.25">
      <c r="A343" t="s">
        <v>16067</v>
      </c>
      <c r="B343" t="s">
        <v>1201</v>
      </c>
      <c r="C343" t="s">
        <v>16068</v>
      </c>
      <c r="D343" t="s">
        <v>16069</v>
      </c>
      <c r="E343" t="s">
        <v>86</v>
      </c>
      <c r="F343" t="s">
        <v>32</v>
      </c>
      <c r="G343" t="s">
        <v>25</v>
      </c>
      <c r="H343">
        <v>653</v>
      </c>
      <c r="I343">
        <v>524</v>
      </c>
      <c r="J343">
        <v>502</v>
      </c>
      <c r="K343" t="s">
        <v>2757</v>
      </c>
      <c r="L343">
        <v>0</v>
      </c>
      <c r="M343">
        <v>203</v>
      </c>
      <c r="N343">
        <v>553</v>
      </c>
      <c r="O343">
        <v>-9016</v>
      </c>
      <c r="P343">
        <v>8397</v>
      </c>
      <c r="Q343">
        <v>160191</v>
      </c>
      <c r="R343">
        <v>40</v>
      </c>
      <c r="S343">
        <v>497087870</v>
      </c>
      <c r="U343" t="str">
        <f>IFERROR(LEFT(spotify_top_songs_audio_features[[#This Row],[artist_names]],SEARCH(",",spotify_top_songs_audio_features[[#This Row],[artist_names]])-1),spotify_top_songs_audio_features[[#This Row],[artist_names]])</f>
        <v>Kali Uchis</v>
      </c>
      <c r="V343" t="str">
        <f>IFERROR(MID(spotify_top_songs_audio_features[[#This Row],[artist_names]],SEARCH(",",spotify_top_songs_audio_features[[#This Row],[artist_names]])+2,99),"")</f>
        <v/>
      </c>
      <c r="W343" t="str">
        <f>spotify_top_songs_audio_features[[#This Row],[source]]</f>
        <v>EMI / Interscope</v>
      </c>
      <c r="X343" s="1">
        <f>spotify_top_songs_audio_features[[#This Row],[streams]]</f>
        <v>497087870</v>
      </c>
      <c r="Y343" t="str">
        <f>IF(Tabela2[[#This Row],[feat]]="","","Feat")</f>
        <v/>
      </c>
      <c r="Z343" s="17" t="str">
        <f>CONCATENATE(INT(spotify_top_songs_audio_features[[#This Row],[duration_ms]]/(60*1000)),":",MOD(INT(spotify_top_songs_audio_features[[#This Row],[duration_ms]]/1000),60))</f>
        <v>2:40</v>
      </c>
      <c r="AA3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3" t="str">
        <f>spotify_top_songs_audio_features[[#This Row],[track_name]]</f>
        <v>telepatía</v>
      </c>
    </row>
    <row r="344" spans="1:28" x14ac:dyDescent="0.25">
      <c r="A344" t="s">
        <v>16783</v>
      </c>
      <c r="B344" t="s">
        <v>2911</v>
      </c>
      <c r="C344" t="s">
        <v>2912</v>
      </c>
      <c r="D344" t="s">
        <v>1919</v>
      </c>
      <c r="E344" t="s">
        <v>86</v>
      </c>
      <c r="F344" t="s">
        <v>32</v>
      </c>
      <c r="G344" t="s">
        <v>25</v>
      </c>
      <c r="H344">
        <v>715</v>
      </c>
      <c r="I344">
        <v>802</v>
      </c>
      <c r="J344">
        <v>394</v>
      </c>
      <c r="K344" t="s">
        <v>608</v>
      </c>
      <c r="L344">
        <v>0</v>
      </c>
      <c r="M344">
        <v>177</v>
      </c>
      <c r="N344">
        <v>327</v>
      </c>
      <c r="O344">
        <v>-4647</v>
      </c>
      <c r="P344">
        <v>124989</v>
      </c>
      <c r="Q344">
        <v>197993</v>
      </c>
      <c r="R344">
        <v>36</v>
      </c>
      <c r="S344">
        <v>496149364</v>
      </c>
      <c r="U344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344" t="str">
        <f>IFERROR(MID(spotify_top_songs_audio_features[[#This Row],[artist_names]],SEARCH(",",spotify_top_songs_audio_features[[#This Row],[artist_names]])+2,99),"")</f>
        <v>Marshmello</v>
      </c>
      <c r="W344" t="str">
        <f>spotify_top_songs_audio_features[[#This Row],[source]]</f>
        <v>Selena Gomez PS</v>
      </c>
      <c r="X344" s="1">
        <f>spotify_top_songs_audio_features[[#This Row],[streams]]</f>
        <v>496149364</v>
      </c>
      <c r="Y344" t="str">
        <f>IF(Tabela2[[#This Row],[feat]]="","","Feat")</f>
        <v>Feat</v>
      </c>
      <c r="Z344" s="17" t="str">
        <f>CONCATENATE(INT(spotify_top_songs_audio_features[[#This Row],[duration_ms]]/(60*1000)),":",MOD(INT(spotify_top_songs_audio_features[[#This Row],[duration_ms]]/1000),60))</f>
        <v>3:17</v>
      </c>
      <c r="AA3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4" t="str">
        <f>spotify_top_songs_audio_features[[#This Row],[track_name]]</f>
        <v>Wolves</v>
      </c>
    </row>
    <row r="345" spans="1:28" x14ac:dyDescent="0.25">
      <c r="A345" t="s">
        <v>12467</v>
      </c>
      <c r="B345" t="s">
        <v>1291</v>
      </c>
      <c r="C345" t="s">
        <v>12468</v>
      </c>
      <c r="D345" t="s">
        <v>712</v>
      </c>
      <c r="E345" t="s">
        <v>142</v>
      </c>
      <c r="F345" t="s">
        <v>24</v>
      </c>
      <c r="G345" t="s">
        <v>25</v>
      </c>
      <c r="H345">
        <v>943</v>
      </c>
      <c r="I345">
        <v>558</v>
      </c>
      <c r="J345">
        <v>568</v>
      </c>
      <c r="K345" t="s">
        <v>12469</v>
      </c>
      <c r="L345">
        <v>2.1900000000000001E-4</v>
      </c>
      <c r="M345">
        <v>937</v>
      </c>
      <c r="N345">
        <v>606</v>
      </c>
      <c r="O345">
        <v>-4911</v>
      </c>
      <c r="P345">
        <v>104983</v>
      </c>
      <c r="Q345">
        <v>138411</v>
      </c>
      <c r="R345">
        <v>18</v>
      </c>
      <c r="S345">
        <v>494999870</v>
      </c>
      <c r="U345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345" t="str">
        <f>IFERROR(MID(spotify_top_songs_audio_features[[#This Row],[artist_names]],SEARCH(",",spotify_top_songs_audio_features[[#This Row],[artist_names]])+2,99),"")</f>
        <v/>
      </c>
      <c r="W345" t="str">
        <f>spotify_top_songs_audio_features[[#This Row],[source]]</f>
        <v>Generation Now/Atlantic</v>
      </c>
      <c r="X345" s="1">
        <f>spotify_top_songs_audio_features[[#This Row],[streams]]</f>
        <v>494999870</v>
      </c>
      <c r="Y345" t="str">
        <f>IF(Tabela2[[#This Row],[feat]]="","","Feat")</f>
        <v/>
      </c>
      <c r="Z345" s="17" t="str">
        <f>CONCATENATE(INT(spotify_top_songs_audio_features[[#This Row],[duration_ms]]/(60*1000)),":",MOD(INT(spotify_top_songs_audio_features[[#This Row],[duration_ms]]/1000),60))</f>
        <v>2:18</v>
      </c>
      <c r="AA3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5" t="str">
        <f>spotify_top_songs_audio_features[[#This Row],[track_name]]</f>
        <v>Lovin On Me</v>
      </c>
    </row>
    <row r="346" spans="1:28" x14ac:dyDescent="0.25">
      <c r="A346" t="s">
        <v>5054</v>
      </c>
      <c r="B346" t="s">
        <v>5055</v>
      </c>
      <c r="C346" t="s">
        <v>5056</v>
      </c>
      <c r="D346" t="s">
        <v>22</v>
      </c>
      <c r="E346" t="s">
        <v>86</v>
      </c>
      <c r="F346" t="s">
        <v>32</v>
      </c>
      <c r="G346" t="s">
        <v>25</v>
      </c>
      <c r="H346">
        <v>259</v>
      </c>
      <c r="I346">
        <v>437</v>
      </c>
      <c r="J346">
        <v>386</v>
      </c>
      <c r="K346" t="s">
        <v>4604</v>
      </c>
      <c r="L346">
        <v>1.3200000000000001E-4</v>
      </c>
      <c r="M346">
        <v>106</v>
      </c>
      <c r="N346">
        <v>951</v>
      </c>
      <c r="O346">
        <v>-6589</v>
      </c>
      <c r="P346">
        <v>180042</v>
      </c>
      <c r="Q346">
        <v>239000</v>
      </c>
      <c r="R346">
        <v>41</v>
      </c>
      <c r="S346">
        <v>494566732</v>
      </c>
      <c r="U346" t="str">
        <f>IFERROR(LEFT(spotify_top_songs_audio_features[[#This Row],[artist_names]],SEARCH(",",spotify_top_songs_audio_features[[#This Row],[artist_names]])-1),spotify_top_songs_audio_features[[#This Row],[artist_names]])</f>
        <v>ZAYN</v>
      </c>
      <c r="V346" t="str">
        <f>IFERROR(MID(spotify_top_songs_audio_features[[#This Row],[artist_names]],SEARCH(",",spotify_top_songs_audio_features[[#This Row],[artist_names]])+2,99),"")</f>
        <v>Sia</v>
      </c>
      <c r="W346" t="str">
        <f>spotify_top_songs_audio_features[[#This Row],[source]]</f>
        <v>RCA Records Label</v>
      </c>
      <c r="X346" s="1">
        <f>spotify_top_songs_audio_features[[#This Row],[streams]]</f>
        <v>494566732</v>
      </c>
      <c r="Y346" t="str">
        <f>IF(Tabela2[[#This Row],[feat]]="","","Feat")</f>
        <v>Feat</v>
      </c>
      <c r="Z346" s="17" t="str">
        <f>CONCATENATE(INT(spotify_top_songs_audio_features[[#This Row],[duration_ms]]/(60*1000)),":",MOD(INT(spotify_top_songs_audio_features[[#This Row],[duration_ms]]/1000),60))</f>
        <v>3:59</v>
      </c>
      <c r="AA3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6" t="str">
        <f>spotify_top_songs_audio_features[[#This Row],[track_name]]</f>
        <v>Dusk Till Dawn (feat. Sia) - Radio Edit</v>
      </c>
    </row>
    <row r="347" spans="1:28" x14ac:dyDescent="0.25">
      <c r="A347" t="s">
        <v>5006</v>
      </c>
      <c r="B347" t="s">
        <v>5007</v>
      </c>
      <c r="C347" t="s">
        <v>5008</v>
      </c>
      <c r="D347" t="s">
        <v>1807</v>
      </c>
      <c r="E347" t="s">
        <v>43</v>
      </c>
      <c r="F347" t="s">
        <v>32</v>
      </c>
      <c r="G347" t="s">
        <v>152</v>
      </c>
      <c r="H347">
        <v>558</v>
      </c>
      <c r="I347">
        <v>648</v>
      </c>
      <c r="J347">
        <v>55</v>
      </c>
      <c r="K347" t="s">
        <v>1265</v>
      </c>
      <c r="L347">
        <v>7.76E-4</v>
      </c>
      <c r="M347">
        <v>986</v>
      </c>
      <c r="N347">
        <v>844</v>
      </c>
      <c r="O347">
        <v>-7081</v>
      </c>
      <c r="P347">
        <v>143876</v>
      </c>
      <c r="Q347">
        <v>187226</v>
      </c>
      <c r="R347">
        <v>36</v>
      </c>
      <c r="S347">
        <v>494204874</v>
      </c>
      <c r="U347" t="str">
        <f>IFERROR(LEFT(spotify_top_songs_audio_features[[#This Row],[artist_names]],SEARCH(",",spotify_top_songs_audio_features[[#This Row],[artist_names]])-1),spotify_top_songs_audio_features[[#This Row],[artist_names]])</f>
        <v>Junior H</v>
      </c>
      <c r="V347" t="str">
        <f>IFERROR(MID(spotify_top_songs_audio_features[[#This Row],[artist_names]],SEARCH(",",spotify_top_songs_audio_features[[#This Row],[artist_names]])+2,99),"")</f>
        <v>Peso Pluma</v>
      </c>
      <c r="W347" t="str">
        <f>spotify_top_songs_audio_features[[#This Row],[source]]</f>
        <v>WEA Latina</v>
      </c>
      <c r="X347" s="1">
        <f>spotify_top_songs_audio_features[[#This Row],[streams]]</f>
        <v>494204874</v>
      </c>
      <c r="Y347" t="str">
        <f>IF(Tabela2[[#This Row],[feat]]="","","Feat")</f>
        <v>Feat</v>
      </c>
      <c r="Z347" s="17" t="str">
        <f>CONCATENATE(INT(spotify_top_songs_audio_features[[#This Row],[duration_ms]]/(60*1000)),":",MOD(INT(spotify_top_songs_audio_features[[#This Row],[duration_ms]]/1000),60))</f>
        <v>3:7</v>
      </c>
      <c r="AA3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47" t="str">
        <f>spotify_top_songs_audio_features[[#This Row],[track_name]]</f>
        <v>El Azul</v>
      </c>
    </row>
    <row r="348" spans="1:28" x14ac:dyDescent="0.25">
      <c r="A348" t="s">
        <v>9680</v>
      </c>
      <c r="B348" t="s">
        <v>9681</v>
      </c>
      <c r="C348" t="s">
        <v>9682</v>
      </c>
      <c r="D348" t="s">
        <v>341</v>
      </c>
      <c r="E348" t="s">
        <v>31</v>
      </c>
      <c r="F348" t="s">
        <v>32</v>
      </c>
      <c r="G348" t="s">
        <v>25</v>
      </c>
      <c r="H348">
        <v>584</v>
      </c>
      <c r="I348">
        <v>54</v>
      </c>
      <c r="J348">
        <v>576</v>
      </c>
      <c r="K348" t="s">
        <v>8401</v>
      </c>
      <c r="L348">
        <v>0</v>
      </c>
      <c r="M348">
        <v>261</v>
      </c>
      <c r="N348">
        <v>195</v>
      </c>
      <c r="O348">
        <v>-7786</v>
      </c>
      <c r="P348">
        <v>137972</v>
      </c>
      <c r="Q348">
        <v>220883</v>
      </c>
      <c r="R348">
        <v>55</v>
      </c>
      <c r="S348">
        <v>493933128</v>
      </c>
      <c r="U348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348" t="str">
        <f>IFERROR(MID(spotify_top_songs_audio_features[[#This Row],[artist_names]],SEARCH(",",spotify_top_songs_audio_features[[#This Row],[artist_names]])+2,99),"")</f>
        <v>Dua Lipa</v>
      </c>
      <c r="W348" t="str">
        <f>spotify_top_songs_audio_features[[#This Row],[source]]</f>
        <v>Epic Amsterdam</v>
      </c>
      <c r="X348" s="1">
        <f>spotify_top_songs_audio_features[[#This Row],[streams]]</f>
        <v>493933128</v>
      </c>
      <c r="Y348" t="str">
        <f>IF(Tabela2[[#This Row],[feat]]="","","Feat")</f>
        <v>Feat</v>
      </c>
      <c r="Z348" s="17" t="str">
        <f>CONCATENATE(INT(spotify_top_songs_audio_features[[#This Row],[duration_ms]]/(60*1000)),":",MOD(INT(spotify_top_songs_audio_features[[#This Row],[duration_ms]]/1000),60))</f>
        <v>3:40</v>
      </c>
      <c r="AA3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8" t="str">
        <f>spotify_top_songs_audio_features[[#This Row],[track_name]]</f>
        <v>Scared to Be Lonely</v>
      </c>
    </row>
    <row r="349" spans="1:28" x14ac:dyDescent="0.25">
      <c r="A349" t="s">
        <v>8614</v>
      </c>
      <c r="B349" t="s">
        <v>3157</v>
      </c>
      <c r="C349" t="s">
        <v>3158</v>
      </c>
      <c r="D349" t="s">
        <v>3159</v>
      </c>
      <c r="E349" t="s">
        <v>58</v>
      </c>
      <c r="F349" t="s">
        <v>24</v>
      </c>
      <c r="G349" t="s">
        <v>25</v>
      </c>
      <c r="H349">
        <v>369</v>
      </c>
      <c r="I349">
        <v>467</v>
      </c>
      <c r="J349">
        <v>274</v>
      </c>
      <c r="K349" t="s">
        <v>8084</v>
      </c>
      <c r="L349">
        <v>46</v>
      </c>
      <c r="M349">
        <v>109</v>
      </c>
      <c r="N349">
        <v>174</v>
      </c>
      <c r="O349">
        <v>-9018</v>
      </c>
      <c r="P349">
        <v>94473</v>
      </c>
      <c r="Q349">
        <v>290147</v>
      </c>
      <c r="R349">
        <v>61</v>
      </c>
      <c r="S349">
        <v>493252610</v>
      </c>
      <c r="U349" t="str">
        <f>IFERROR(LEFT(spotify_top_songs_audio_features[[#This Row],[artist_names]],SEARCH(",",spotify_top_songs_audio_features[[#This Row],[artist_names]])-1),spotify_top_songs_audio_features[[#This Row],[artist_names]])</f>
        <v>Cigarettes After Sex</v>
      </c>
      <c r="V349" t="str">
        <f>IFERROR(MID(spotify_top_songs_audio_features[[#This Row],[artist_names]],SEARCH(",",spotify_top_songs_audio_features[[#This Row],[artist_names]])+2,99),"")</f>
        <v/>
      </c>
      <c r="W349" t="str">
        <f>spotify_top_songs_audio_features[[#This Row],[source]]</f>
        <v>Partisan Records</v>
      </c>
      <c r="X349" s="1">
        <f>spotify_top_songs_audio_features[[#This Row],[streams]]</f>
        <v>493252610</v>
      </c>
      <c r="Y349" t="str">
        <f>IF(Tabela2[[#This Row],[feat]]="","","Feat")</f>
        <v/>
      </c>
      <c r="Z349" s="17" t="str">
        <f>CONCATENATE(INT(spotify_top_songs_audio_features[[#This Row],[duration_ms]]/(60*1000)),":",MOD(INT(spotify_top_songs_audio_features[[#This Row],[duration_ms]]/1000),60))</f>
        <v>4:50</v>
      </c>
      <c r="AA3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9" t="str">
        <f>spotify_top_songs_audio_features[[#This Row],[track_name]]</f>
        <v>Apocalypse</v>
      </c>
    </row>
    <row r="350" spans="1:28" x14ac:dyDescent="0.25">
      <c r="A350" t="s">
        <v>17672</v>
      </c>
      <c r="B350" t="s">
        <v>4264</v>
      </c>
      <c r="C350" t="s">
        <v>17673</v>
      </c>
      <c r="D350" t="s">
        <v>4266</v>
      </c>
      <c r="E350" t="s">
        <v>31</v>
      </c>
      <c r="F350" t="s">
        <v>24</v>
      </c>
      <c r="G350" t="s">
        <v>152</v>
      </c>
      <c r="H350">
        <v>716</v>
      </c>
      <c r="I350">
        <v>512</v>
      </c>
      <c r="J350">
        <v>331</v>
      </c>
      <c r="K350" t="s">
        <v>3533</v>
      </c>
      <c r="L350">
        <v>0</v>
      </c>
      <c r="M350">
        <v>928</v>
      </c>
      <c r="N350">
        <v>326</v>
      </c>
      <c r="O350">
        <v>-6257</v>
      </c>
      <c r="P350">
        <v>104957</v>
      </c>
      <c r="Q350">
        <v>165907</v>
      </c>
      <c r="R350">
        <v>33</v>
      </c>
      <c r="S350">
        <v>492923966</v>
      </c>
      <c r="U350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350" t="str">
        <f>IFERROR(MID(spotify_top_songs_audio_features[[#This Row],[artist_names]],SEARCH(",",spotify_top_songs_audio_features[[#This Row],[artist_names]])+2,99),"")</f>
        <v/>
      </c>
      <c r="W350" t="str">
        <f>spotify_top_songs_audio_features[[#This Row],[source]]</f>
        <v>Monkey Puzzle/Atlantic</v>
      </c>
      <c r="X350" s="1">
        <f>spotify_top_songs_audio_features[[#This Row],[streams]]</f>
        <v>492923966</v>
      </c>
      <c r="Y350" t="str">
        <f>IF(Tabela2[[#This Row],[feat]]="","","Feat")</f>
        <v/>
      </c>
      <c r="Z350" s="17" t="str">
        <f>CONCATENATE(INT(spotify_top_songs_audio_features[[#This Row],[duration_ms]]/(60*1000)),":",MOD(INT(spotify_top_songs_audio_features[[#This Row],[duration_ms]]/1000),60))</f>
        <v>2:45</v>
      </c>
      <c r="AA3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0" t="str">
        <f>spotify_top_songs_audio_features[[#This Row],[track_name]]</f>
        <v>Snowman</v>
      </c>
    </row>
    <row r="351" spans="1:28" x14ac:dyDescent="0.25">
      <c r="A351" t="s">
        <v>16117</v>
      </c>
      <c r="B351" t="s">
        <v>16118</v>
      </c>
      <c r="C351" t="s">
        <v>16119</v>
      </c>
      <c r="D351" t="s">
        <v>5426</v>
      </c>
      <c r="E351" t="s">
        <v>97</v>
      </c>
      <c r="F351" t="s">
        <v>32</v>
      </c>
      <c r="G351" t="s">
        <v>152</v>
      </c>
      <c r="H351">
        <v>808</v>
      </c>
      <c r="I351">
        <v>944</v>
      </c>
      <c r="J351">
        <v>408</v>
      </c>
      <c r="K351" t="s">
        <v>3806</v>
      </c>
      <c r="L351">
        <v>1.11E-4</v>
      </c>
      <c r="M351">
        <v>138</v>
      </c>
      <c r="N351">
        <v>937</v>
      </c>
      <c r="O351">
        <v>-4863</v>
      </c>
      <c r="P351">
        <v>124934</v>
      </c>
      <c r="Q351">
        <v>191467</v>
      </c>
      <c r="R351">
        <v>28</v>
      </c>
      <c r="S351">
        <v>492208947</v>
      </c>
      <c r="U351" t="str">
        <f>IFERROR(LEFT(spotify_top_songs_audio_features[[#This Row],[artist_names]],SEARCH(",",spotify_top_songs_audio_features[[#This Row],[artist_names]])-1),spotify_top_songs_audio_features[[#This Row],[artist_names]])</f>
        <v>Calle 24</v>
      </c>
      <c r="V351" t="str">
        <f>IFERROR(MID(spotify_top_songs_audio_features[[#This Row],[artist_names]],SEARCH(",",spotify_top_songs_audio_features[[#This Row],[artist_names]])+2,99),"")</f>
        <v>Chino Pacas, Fuerza Regida</v>
      </c>
      <c r="W351" t="str">
        <f>spotify_top_songs_audio_features[[#This Row],[source]]</f>
        <v>Street Mob Records - Rancho Humilde</v>
      </c>
      <c r="X351" s="1">
        <f>spotify_top_songs_audio_features[[#This Row],[streams]]</f>
        <v>492208947</v>
      </c>
      <c r="Y351" t="str">
        <f>IF(Tabela2[[#This Row],[feat]]="","","Feat")</f>
        <v>Feat</v>
      </c>
      <c r="Z351" s="17" t="str">
        <f>CONCATENATE(INT(spotify_top_songs_audio_features[[#This Row],[duration_ms]]/(60*1000)),":",MOD(INT(spotify_top_songs_audio_features[[#This Row],[duration_ms]]/1000),60))</f>
        <v>3:11</v>
      </c>
      <c r="AA3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51" t="str">
        <f>spotify_top_songs_audio_features[[#This Row],[track_name]]</f>
        <v>Que Onda</v>
      </c>
    </row>
    <row r="352" spans="1:28" x14ac:dyDescent="0.25">
      <c r="A352" t="s">
        <v>6340</v>
      </c>
      <c r="B352" t="s">
        <v>1508</v>
      </c>
      <c r="C352" t="s">
        <v>1509</v>
      </c>
      <c r="D352" t="s">
        <v>254</v>
      </c>
      <c r="E352" t="s">
        <v>70</v>
      </c>
      <c r="F352" t="s">
        <v>24</v>
      </c>
      <c r="G352" t="s">
        <v>25</v>
      </c>
      <c r="H352">
        <v>756</v>
      </c>
      <c r="I352">
        <v>697</v>
      </c>
      <c r="J352">
        <v>401</v>
      </c>
      <c r="K352" t="s">
        <v>206</v>
      </c>
      <c r="L352">
        <v>0</v>
      </c>
      <c r="M352">
        <v>333</v>
      </c>
      <c r="N352">
        <v>956</v>
      </c>
      <c r="O352">
        <v>-6377</v>
      </c>
      <c r="P352">
        <v>94996</v>
      </c>
      <c r="Q352">
        <v>206071</v>
      </c>
      <c r="R352">
        <v>41</v>
      </c>
      <c r="S352">
        <v>491633142</v>
      </c>
      <c r="U352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352" t="str">
        <f>IFERROR(MID(spotify_top_songs_audio_features[[#This Row],[artist_names]],SEARCH(",",spotify_top_songs_audio_features[[#This Row],[artist_names]])+2,99),"")</f>
        <v>Ed Sheeran</v>
      </c>
      <c r="W352" t="str">
        <f>spotify_top_songs_audio_features[[#This Row],[source]]</f>
        <v>Epic</v>
      </c>
      <c r="X352" s="1">
        <f>spotify_top_songs_audio_features[[#This Row],[streams]]</f>
        <v>491633142</v>
      </c>
      <c r="Y352" t="str">
        <f>IF(Tabela2[[#This Row],[feat]]="","","Feat")</f>
        <v>Feat</v>
      </c>
      <c r="Z352" s="17" t="str">
        <f>CONCATENATE(INT(spotify_top_songs_audio_features[[#This Row],[duration_ms]]/(60*1000)),":",MOD(INT(spotify_top_songs_audio_features[[#This Row],[duration_ms]]/1000),60))</f>
        <v>3:26</v>
      </c>
      <c r="AA3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52" t="str">
        <f>spotify_top_songs_audio_features[[#This Row],[track_name]]</f>
        <v>Bam Bam (feat. Ed Sheeran)</v>
      </c>
    </row>
    <row r="353" spans="1:28" x14ac:dyDescent="0.25">
      <c r="A353" t="s">
        <v>2684</v>
      </c>
      <c r="B353" t="s">
        <v>2685</v>
      </c>
      <c r="C353" t="s">
        <v>2686</v>
      </c>
      <c r="D353" t="s">
        <v>2687</v>
      </c>
      <c r="E353" t="s">
        <v>113</v>
      </c>
      <c r="F353" t="s">
        <v>24</v>
      </c>
      <c r="G353" t="s">
        <v>25</v>
      </c>
      <c r="H353">
        <v>828</v>
      </c>
      <c r="I353">
        <v>492</v>
      </c>
      <c r="J353">
        <v>276</v>
      </c>
      <c r="K353" t="s">
        <v>720</v>
      </c>
      <c r="L353">
        <v>428</v>
      </c>
      <c r="M353">
        <v>128</v>
      </c>
      <c r="N353">
        <v>789</v>
      </c>
      <c r="O353">
        <v>-9744</v>
      </c>
      <c r="P353">
        <v>120151</v>
      </c>
      <c r="Q353">
        <v>257800</v>
      </c>
      <c r="R353">
        <v>69</v>
      </c>
      <c r="S353">
        <v>490705759</v>
      </c>
      <c r="U353" t="str">
        <f>IFERROR(LEFT(spotify_top_songs_audio_features[[#This Row],[artist_names]],SEARCH(",",spotify_top_songs_audio_features[[#This Row],[artist_names]])-1),spotify_top_songs_audio_features[[#This Row],[artist_names]])</f>
        <v>Fleetwood Mac</v>
      </c>
      <c r="V353" t="str">
        <f>IFERROR(MID(spotify_top_songs_audio_features[[#This Row],[artist_names]],SEARCH(",",spotify_top_songs_audio_features[[#This Row],[artist_names]])+2,99),"")</f>
        <v/>
      </c>
      <c r="W353" t="str">
        <f>spotify_top_songs_audio_features[[#This Row],[source]]</f>
        <v>Rhino/Warner Records</v>
      </c>
      <c r="X353" s="1">
        <f>spotify_top_songs_audio_features[[#This Row],[streams]]</f>
        <v>490705759</v>
      </c>
      <c r="Y353" t="str">
        <f>IF(Tabela2[[#This Row],[feat]]="","","Feat")</f>
        <v/>
      </c>
      <c r="Z353" s="17" t="str">
        <f>CONCATENATE(INT(spotify_top_songs_audio_features[[#This Row],[duration_ms]]/(60*1000)),":",MOD(INT(spotify_top_songs_audio_features[[#This Row],[duration_ms]]/1000),60))</f>
        <v>4:17</v>
      </c>
      <c r="AA3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3" t="str">
        <f>spotify_top_songs_audio_features[[#This Row],[track_name]]</f>
        <v>Dreams - 2004 Remaster</v>
      </c>
    </row>
    <row r="354" spans="1:28" x14ac:dyDescent="0.25">
      <c r="A354" t="s">
        <v>5651</v>
      </c>
      <c r="B354" t="s">
        <v>5652</v>
      </c>
      <c r="C354" t="s">
        <v>5653</v>
      </c>
      <c r="D354" t="s">
        <v>397</v>
      </c>
      <c r="E354" t="s">
        <v>31</v>
      </c>
      <c r="F354" t="s">
        <v>24</v>
      </c>
      <c r="G354" t="s">
        <v>25</v>
      </c>
      <c r="H354">
        <v>791</v>
      </c>
      <c r="I354">
        <v>619</v>
      </c>
      <c r="J354">
        <v>532</v>
      </c>
      <c r="K354" t="s">
        <v>5654</v>
      </c>
      <c r="L354">
        <v>423</v>
      </c>
      <c r="M354">
        <v>351</v>
      </c>
      <c r="N354">
        <v>371</v>
      </c>
      <c r="O354">
        <v>-5886</v>
      </c>
      <c r="P354">
        <v>103989</v>
      </c>
      <c r="Q354">
        <v>173987</v>
      </c>
      <c r="R354">
        <v>79</v>
      </c>
      <c r="S354">
        <v>490517293</v>
      </c>
      <c r="U35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54" t="str">
        <f>IFERROR(MID(spotify_top_songs_audio_features[[#This Row],[artist_names]],SEARCH(",",spotify_top_songs_audio_features[[#This Row],[artist_names]])+2,99),"")</f>
        <v>Wizkid, Kyla</v>
      </c>
      <c r="W354" t="str">
        <f>spotify_top_songs_audio_features[[#This Row],[source]]</f>
        <v>Cash Money Records/Young Money Ent./Universal Rec.</v>
      </c>
      <c r="X354" s="1">
        <f>spotify_top_songs_audio_features[[#This Row],[streams]]</f>
        <v>490517293</v>
      </c>
      <c r="Y354" t="str">
        <f>IF(Tabela2[[#This Row],[feat]]="","","Feat")</f>
        <v>Feat</v>
      </c>
      <c r="Z354" s="17" t="str">
        <f>CONCATENATE(INT(spotify_top_songs_audio_features[[#This Row],[duration_ms]]/(60*1000)),":",MOD(INT(spotify_top_songs_audio_features[[#This Row],[duration_ms]]/1000),60))</f>
        <v>2:53</v>
      </c>
      <c r="AA3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4" t="str">
        <f>spotify_top_songs_audio_features[[#This Row],[track_name]]</f>
        <v>One Dance</v>
      </c>
    </row>
    <row r="355" spans="1:28" x14ac:dyDescent="0.25">
      <c r="A355" t="s">
        <v>7213</v>
      </c>
      <c r="B355" t="s">
        <v>7214</v>
      </c>
      <c r="C355" t="s">
        <v>7215</v>
      </c>
      <c r="D355" t="s">
        <v>282</v>
      </c>
      <c r="E355" t="s">
        <v>177</v>
      </c>
      <c r="F355" t="s">
        <v>24</v>
      </c>
      <c r="G355" t="s">
        <v>25</v>
      </c>
      <c r="H355">
        <v>878</v>
      </c>
      <c r="I355">
        <v>619</v>
      </c>
      <c r="J355">
        <v>102</v>
      </c>
      <c r="K355" t="s">
        <v>4248</v>
      </c>
      <c r="L355">
        <v>0</v>
      </c>
      <c r="M355">
        <v>113</v>
      </c>
      <c r="N355">
        <v>639</v>
      </c>
      <c r="O355">
        <v>-556</v>
      </c>
      <c r="P355">
        <v>136041</v>
      </c>
      <c r="Q355">
        <v>157067</v>
      </c>
      <c r="R355">
        <v>68</v>
      </c>
      <c r="S355">
        <v>489875519</v>
      </c>
      <c r="U355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355" t="str">
        <f>IFERROR(MID(spotify_top_songs_audio_features[[#This Row],[artist_names]],SEARCH(",",spotify_top_songs_audio_features[[#This Row],[artist_names]])+2,99),"")</f>
        <v>Billy Ray Cyrus</v>
      </c>
      <c r="W355" t="str">
        <f>spotify_top_songs_audio_features[[#This Row],[source]]</f>
        <v>Columbia</v>
      </c>
      <c r="X355" s="1">
        <f>spotify_top_songs_audio_features[[#This Row],[streams]]</f>
        <v>489875519</v>
      </c>
      <c r="Y355" t="str">
        <f>IF(Tabela2[[#This Row],[feat]]="","","Feat")</f>
        <v>Feat</v>
      </c>
      <c r="Z355" s="17" t="str">
        <f>CONCATENATE(INT(spotify_top_songs_audio_features[[#This Row],[duration_ms]]/(60*1000)),":",MOD(INT(spotify_top_songs_audio_features[[#This Row],[duration_ms]]/1000),60))</f>
        <v>2:37</v>
      </c>
      <c r="AA3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55" t="str">
        <f>spotify_top_songs_audio_features[[#This Row],[track_name]]</f>
        <v>Old Town Road - Remix</v>
      </c>
    </row>
    <row r="356" spans="1:28" x14ac:dyDescent="0.25">
      <c r="A356" t="s">
        <v>2989</v>
      </c>
      <c r="B356" t="s">
        <v>112</v>
      </c>
      <c r="C356" t="s">
        <v>2990</v>
      </c>
      <c r="D356" t="s">
        <v>349</v>
      </c>
      <c r="E356" t="s">
        <v>23</v>
      </c>
      <c r="F356" t="s">
        <v>24</v>
      </c>
      <c r="G356" t="s">
        <v>25</v>
      </c>
      <c r="H356">
        <v>588</v>
      </c>
      <c r="I356">
        <v>791</v>
      </c>
      <c r="J356">
        <v>402</v>
      </c>
      <c r="K356" t="s">
        <v>2991</v>
      </c>
      <c r="L356">
        <v>258</v>
      </c>
      <c r="M356">
        <v>118</v>
      </c>
      <c r="N356">
        <v>487</v>
      </c>
      <c r="O356">
        <v>-5595</v>
      </c>
      <c r="P356">
        <v>94933</v>
      </c>
      <c r="Q356">
        <v>231000</v>
      </c>
      <c r="R356">
        <v>38</v>
      </c>
      <c r="S356">
        <v>488574807</v>
      </c>
      <c r="U35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56" t="str">
        <f>IFERROR(MID(spotify_top_songs_audio_features[[#This Row],[artist_names]],SEARCH(",",spotify_top_songs_audio_features[[#This Row],[artist_names]])+2,99),"")</f>
        <v/>
      </c>
      <c r="W356" t="str">
        <f>spotify_top_songs_audio_features[[#This Row],[source]]</f>
        <v>Big Machine Records, LLC</v>
      </c>
      <c r="X356" s="1">
        <f>spotify_top_songs_audio_features[[#This Row],[streams]]</f>
        <v>488574807</v>
      </c>
      <c r="Y356" t="str">
        <f>IF(Tabela2[[#This Row],[feat]]="","","Feat")</f>
        <v/>
      </c>
      <c r="Z356" s="17" t="str">
        <f>CONCATENATE(INT(spotify_top_songs_audio_features[[#This Row],[duration_ms]]/(60*1000)),":",MOD(INT(spotify_top_songs_audio_features[[#This Row],[duration_ms]]/1000),60))</f>
        <v>3:51</v>
      </c>
      <c r="AA3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56" t="str">
        <f>spotify_top_songs_audio_features[[#This Row],[track_name]]</f>
        <v>Style</v>
      </c>
    </row>
    <row r="357" spans="1:28" x14ac:dyDescent="0.25">
      <c r="A357" t="s">
        <v>8153</v>
      </c>
      <c r="B357" t="s">
        <v>8154</v>
      </c>
      <c r="C357" t="s">
        <v>8155</v>
      </c>
      <c r="D357" t="s">
        <v>8156</v>
      </c>
      <c r="E357" t="s">
        <v>97</v>
      </c>
      <c r="F357" t="s">
        <v>24</v>
      </c>
      <c r="G357" t="s">
        <v>25</v>
      </c>
      <c r="H357">
        <v>654</v>
      </c>
      <c r="I357">
        <v>63</v>
      </c>
      <c r="J357">
        <v>259</v>
      </c>
      <c r="K357" t="s">
        <v>925</v>
      </c>
      <c r="L357">
        <v>0</v>
      </c>
      <c r="M357">
        <v>111</v>
      </c>
      <c r="N357">
        <v>43</v>
      </c>
      <c r="O357">
        <v>-4644</v>
      </c>
      <c r="P357">
        <v>89991</v>
      </c>
      <c r="Q357">
        <v>167693</v>
      </c>
      <c r="R357">
        <v>56</v>
      </c>
      <c r="S357">
        <v>488230568</v>
      </c>
      <c r="U357" t="str">
        <f>IFERROR(LEFT(spotify_top_songs_audio_features[[#This Row],[artist_names]],SEARCH(",",spotify_top_songs_audio_features[[#This Row],[artist_names]])-1),spotify_top_songs_audio_features[[#This Row],[artist_names]])</f>
        <v>Dan + Shay</v>
      </c>
      <c r="V357" t="str">
        <f>IFERROR(MID(spotify_top_songs_audio_features[[#This Row],[artist_names]],SEARCH(",",spotify_top_songs_audio_features[[#This Row],[artist_names]])+2,99),"")</f>
        <v>Justin Bieber</v>
      </c>
      <c r="W357" t="str">
        <f>spotify_top_songs_audio_features[[#This Row],[source]]</f>
        <v>Warner Music Nashville</v>
      </c>
      <c r="X357" s="1">
        <f>spotify_top_songs_audio_features[[#This Row],[streams]]</f>
        <v>488230568</v>
      </c>
      <c r="Y357" t="str">
        <f>IF(Tabela2[[#This Row],[feat]]="","","Feat")</f>
        <v>Feat</v>
      </c>
      <c r="Z357" s="17" t="str">
        <f>CONCATENATE(INT(spotify_top_songs_audio_features[[#This Row],[duration_ms]]/(60*1000)),":",MOD(INT(spotify_top_songs_audio_features[[#This Row],[duration_ms]]/1000),60))</f>
        <v>2:47</v>
      </c>
      <c r="AA3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57" t="str">
        <f>spotify_top_songs_audio_features[[#This Row],[track_name]]</f>
        <v>10,000 Hours (with Justin Bieber)</v>
      </c>
    </row>
    <row r="358" spans="1:28" x14ac:dyDescent="0.25">
      <c r="A358" t="s">
        <v>10092</v>
      </c>
      <c r="B358" t="s">
        <v>673</v>
      </c>
      <c r="C358" t="s">
        <v>1830</v>
      </c>
      <c r="D358" t="s">
        <v>1831</v>
      </c>
      <c r="E358" t="s">
        <v>142</v>
      </c>
      <c r="F358" t="s">
        <v>24</v>
      </c>
      <c r="G358" t="s">
        <v>25</v>
      </c>
      <c r="H358">
        <v>833</v>
      </c>
      <c r="I358">
        <v>434</v>
      </c>
      <c r="J358">
        <v>431</v>
      </c>
      <c r="K358" t="s">
        <v>1832</v>
      </c>
      <c r="L358">
        <v>219</v>
      </c>
      <c r="M358">
        <v>165</v>
      </c>
      <c r="N358">
        <v>281</v>
      </c>
      <c r="O358">
        <v>-8795</v>
      </c>
      <c r="P358">
        <v>150062</v>
      </c>
      <c r="Q358">
        <v>204600</v>
      </c>
      <c r="R358">
        <v>37</v>
      </c>
      <c r="S358">
        <v>487461780</v>
      </c>
      <c r="U358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358" t="str">
        <f>IFERROR(MID(spotify_top_songs_audio_features[[#This Row],[artist_names]],SEARCH(",",spotify_top_songs_audio_features[[#This Row],[artist_names]])+2,99),"")</f>
        <v/>
      </c>
      <c r="W358" t="str">
        <f>spotify_top_songs_audio_features[[#This Row],[source]]</f>
        <v>Epic/Freebandz/A1</v>
      </c>
      <c r="X358" s="1">
        <f>spotify_top_songs_audio_features[[#This Row],[streams]]</f>
        <v>487461780</v>
      </c>
      <c r="Y358" t="str">
        <f>IF(Tabela2[[#This Row],[feat]]="","","Feat")</f>
        <v/>
      </c>
      <c r="Z358" s="17" t="str">
        <f>CONCATENATE(INT(spotify_top_songs_audio_features[[#This Row],[duration_ms]]/(60*1000)),":",MOD(INT(spotify_top_songs_audio_features[[#This Row],[duration_ms]]/1000),60))</f>
        <v>3:24</v>
      </c>
      <c r="AA3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58" t="str">
        <f>spotify_top_songs_audio_features[[#This Row],[track_name]]</f>
        <v>Mask Off</v>
      </c>
    </row>
    <row r="359" spans="1:28" x14ac:dyDescent="0.25">
      <c r="A359" t="s">
        <v>8043</v>
      </c>
      <c r="B359" t="s">
        <v>6708</v>
      </c>
      <c r="C359" t="s">
        <v>8044</v>
      </c>
      <c r="D359" t="s">
        <v>187</v>
      </c>
      <c r="E359" t="s">
        <v>31</v>
      </c>
      <c r="F359" t="s">
        <v>24</v>
      </c>
      <c r="G359" t="s">
        <v>25</v>
      </c>
      <c r="H359">
        <v>451</v>
      </c>
      <c r="I359">
        <v>24</v>
      </c>
      <c r="J359">
        <v>351</v>
      </c>
      <c r="K359" t="s">
        <v>8045</v>
      </c>
      <c r="L359">
        <v>2.4499999999999999E-4</v>
      </c>
      <c r="M359">
        <v>175</v>
      </c>
      <c r="N359">
        <v>701</v>
      </c>
      <c r="O359">
        <v>-14014</v>
      </c>
      <c r="P359">
        <v>134009</v>
      </c>
      <c r="Q359">
        <v>117147</v>
      </c>
      <c r="R359">
        <v>31</v>
      </c>
      <c r="S359">
        <v>484524882</v>
      </c>
      <c r="U359" t="str">
        <f>IFERROR(LEFT(spotify_top_songs_audio_features[[#This Row],[artist_names]],SEARCH(",",spotify_top_songs_audio_features[[#This Row],[artist_names]])-1),spotify_top_songs_audio_features[[#This Row],[artist_names]])</f>
        <v>Dean Martin</v>
      </c>
      <c r="V359" t="str">
        <f>IFERROR(MID(spotify_top_songs_audio_features[[#This Row],[artist_names]],SEARCH(",",spotify_top_songs_audio_features[[#This Row],[artist_names]])+2,99),"")</f>
        <v/>
      </c>
      <c r="W359" t="str">
        <f>spotify_top_songs_audio_features[[#This Row],[source]]</f>
        <v>Capitol Records</v>
      </c>
      <c r="X359" s="1">
        <f>spotify_top_songs_audio_features[[#This Row],[streams]]</f>
        <v>484524882</v>
      </c>
      <c r="Y359" t="str">
        <f>IF(Tabela2[[#This Row],[feat]]="","","Feat")</f>
        <v/>
      </c>
      <c r="Z359" s="17" t="str">
        <f>CONCATENATE(INT(spotify_top_songs_audio_features[[#This Row],[duration_ms]]/(60*1000)),":",MOD(INT(spotify_top_songs_audio_features[[#This Row],[duration_ms]]/1000),60))</f>
        <v>1:57</v>
      </c>
      <c r="AA3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9" t="str">
        <f>spotify_top_songs_audio_features[[#This Row],[track_name]]</f>
        <v>Let It Snow! Let It Snow! Let It Snow!</v>
      </c>
    </row>
    <row r="360" spans="1:28" x14ac:dyDescent="0.25">
      <c r="A360" t="s">
        <v>12963</v>
      </c>
      <c r="B360" t="s">
        <v>5763</v>
      </c>
      <c r="C360" t="s">
        <v>5764</v>
      </c>
      <c r="D360" t="s">
        <v>436</v>
      </c>
      <c r="E360" t="s">
        <v>113</v>
      </c>
      <c r="F360" t="s">
        <v>24</v>
      </c>
      <c r="G360" t="s">
        <v>25</v>
      </c>
      <c r="H360">
        <v>653</v>
      </c>
      <c r="I360">
        <v>809</v>
      </c>
      <c r="J360">
        <v>474</v>
      </c>
      <c r="K360" t="s">
        <v>92</v>
      </c>
      <c r="L360">
        <v>0</v>
      </c>
      <c r="M360">
        <v>165</v>
      </c>
      <c r="N360">
        <v>55</v>
      </c>
      <c r="O360">
        <v>-4057</v>
      </c>
      <c r="P360">
        <v>92213</v>
      </c>
      <c r="Q360">
        <v>210773</v>
      </c>
      <c r="R360">
        <v>49</v>
      </c>
      <c r="S360">
        <v>484411361</v>
      </c>
      <c r="U360" t="str">
        <f>IFERROR(LEFT(spotify_top_songs_audio_features[[#This Row],[artist_names]],SEARCH(",",spotify_top_songs_audio_features[[#This Row],[artist_names]])-1),spotify_top_songs_audio_features[[#This Row],[artist_names]])</f>
        <v>Rudimental</v>
      </c>
      <c r="V360" t="str">
        <f>IFERROR(MID(spotify_top_songs_audio_features[[#This Row],[artist_names]],SEARCH(",",spotify_top_songs_audio_features[[#This Row],[artist_names]])+2,99),"")</f>
        <v>Jess Glynne, Macklemore, Dan Caplen</v>
      </c>
      <c r="W360" t="str">
        <f>spotify_top_songs_audio_features[[#This Row],[source]]</f>
        <v>Atlantic Records UK</v>
      </c>
      <c r="X360" s="1">
        <f>spotify_top_songs_audio_features[[#This Row],[streams]]</f>
        <v>484411361</v>
      </c>
      <c r="Y360" t="str">
        <f>IF(Tabela2[[#This Row],[feat]]="","","Feat")</f>
        <v>Feat</v>
      </c>
      <c r="Z360" s="17" t="str">
        <f>CONCATENATE(INT(spotify_top_songs_audio_features[[#This Row],[duration_ms]]/(60*1000)),":",MOD(INT(spotify_top_songs_audio_features[[#This Row],[duration_ms]]/1000),60))</f>
        <v>3:30</v>
      </c>
      <c r="AA3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0" t="str">
        <f>spotify_top_songs_audio_features[[#This Row],[track_name]]</f>
        <v>These Days (feat. Jess Glynne, Macklemore &amp; Dan Caplen)</v>
      </c>
    </row>
    <row r="361" spans="1:28" x14ac:dyDescent="0.25">
      <c r="A361" t="s">
        <v>17697</v>
      </c>
      <c r="B361" t="s">
        <v>4824</v>
      </c>
      <c r="C361" t="s">
        <v>4825</v>
      </c>
      <c r="D361" t="s">
        <v>1907</v>
      </c>
      <c r="E361" t="s">
        <v>142</v>
      </c>
      <c r="F361" t="s">
        <v>24</v>
      </c>
      <c r="G361" t="s">
        <v>25</v>
      </c>
      <c r="H361">
        <v>754</v>
      </c>
      <c r="I361">
        <v>424</v>
      </c>
      <c r="J361">
        <v>363</v>
      </c>
      <c r="K361" t="s">
        <v>3041</v>
      </c>
      <c r="L361">
        <v>0</v>
      </c>
      <c r="M361">
        <v>652</v>
      </c>
      <c r="N361">
        <v>806</v>
      </c>
      <c r="O361">
        <v>-8463</v>
      </c>
      <c r="P361">
        <v>119705</v>
      </c>
      <c r="Q361">
        <v>130973</v>
      </c>
      <c r="R361">
        <v>36</v>
      </c>
      <c r="S361">
        <v>483558041</v>
      </c>
      <c r="U361" t="str">
        <f>IFERROR(LEFT(spotify_top_songs_audio_features[[#This Row],[artist_names]],SEARCH(",",spotify_top_songs_audio_features[[#This Row],[artist_names]])-1),spotify_top_songs_audio_features[[#This Row],[artist_names]])</f>
        <v>Bobby Helms</v>
      </c>
      <c r="V361" t="str">
        <f>IFERROR(MID(spotify_top_songs_audio_features[[#This Row],[artist_names]],SEARCH(",",spotify_top_songs_audio_features[[#This Row],[artist_names]])+2,99),"")</f>
        <v/>
      </c>
      <c r="W361" t="str">
        <f>spotify_top_songs_audio_features[[#This Row],[source]]</f>
        <v>Geffen</v>
      </c>
      <c r="X361" s="1">
        <f>spotify_top_songs_audio_features[[#This Row],[streams]]</f>
        <v>483558041</v>
      </c>
      <c r="Y361" t="str">
        <f>IF(Tabela2[[#This Row],[feat]]="","","Feat")</f>
        <v/>
      </c>
      <c r="Z361" s="17" t="str">
        <f>CONCATENATE(INT(spotify_top_songs_audio_features[[#This Row],[duration_ms]]/(60*1000)),":",MOD(INT(spotify_top_songs_audio_features[[#This Row],[duration_ms]]/1000),60))</f>
        <v>2:10</v>
      </c>
      <c r="AA3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61" t="str">
        <f>spotify_top_songs_audio_features[[#This Row],[track_name]]</f>
        <v>Jingle Bell Rock</v>
      </c>
    </row>
    <row r="362" spans="1:28" x14ac:dyDescent="0.25">
      <c r="A362" t="s">
        <v>8576</v>
      </c>
      <c r="B362" t="s">
        <v>8577</v>
      </c>
      <c r="C362" t="s">
        <v>8578</v>
      </c>
      <c r="D362" t="s">
        <v>53</v>
      </c>
      <c r="E362" t="s">
        <v>43</v>
      </c>
      <c r="F362" t="s">
        <v>32</v>
      </c>
      <c r="G362" t="s">
        <v>25</v>
      </c>
      <c r="H362">
        <v>595</v>
      </c>
      <c r="I362">
        <v>773</v>
      </c>
      <c r="J362">
        <v>549</v>
      </c>
      <c r="K362" t="s">
        <v>4139</v>
      </c>
      <c r="L362">
        <v>108</v>
      </c>
      <c r="M362">
        <v>334</v>
      </c>
      <c r="N362">
        <v>711</v>
      </c>
      <c r="O362">
        <v>-4736</v>
      </c>
      <c r="P362">
        <v>180073</v>
      </c>
      <c r="Q362">
        <v>173628</v>
      </c>
      <c r="R362">
        <v>34</v>
      </c>
      <c r="S362">
        <v>483456853</v>
      </c>
      <c r="U362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362" t="str">
        <f>IFERROR(MID(spotify_top_songs_audio_features[[#This Row],[artist_names]],SEARCH(",",spotify_top_songs_audio_features[[#This Row],[artist_names]])+2,99),"")</f>
        <v>J Balvin</v>
      </c>
      <c r="W362" t="str">
        <f>spotify_top_songs_audio_features[[#This Row],[source]]</f>
        <v>Sony Music Latin</v>
      </c>
      <c r="X362" s="1">
        <f>spotify_top_songs_audio_features[[#This Row],[streams]]</f>
        <v>483456853</v>
      </c>
      <c r="Y362" t="str">
        <f>IF(Tabela2[[#This Row],[feat]]="","","Feat")</f>
        <v>Feat</v>
      </c>
      <c r="Z362" s="17" t="str">
        <f>CONCATENATE(INT(spotify_top_songs_audio_features[[#This Row],[duration_ms]]/(60*1000)),":",MOD(INT(spotify_top_songs_audio_features[[#This Row],[duration_ms]]/1000),60))</f>
        <v>2:53</v>
      </c>
      <c r="AA3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62" t="str">
        <f>spotify_top_songs_audio_features[[#This Row],[track_name]]</f>
        <v>X</v>
      </c>
    </row>
    <row r="363" spans="1:28" x14ac:dyDescent="0.25">
      <c r="A363" t="s">
        <v>10602</v>
      </c>
      <c r="B363" t="s">
        <v>10603</v>
      </c>
      <c r="C363" t="s">
        <v>10604</v>
      </c>
      <c r="D363" t="s">
        <v>22</v>
      </c>
      <c r="E363" t="s">
        <v>177</v>
      </c>
      <c r="F363" t="s">
        <v>24</v>
      </c>
      <c r="G363" t="s">
        <v>25</v>
      </c>
      <c r="H363">
        <v>708</v>
      </c>
      <c r="I363">
        <v>648</v>
      </c>
      <c r="J363">
        <v>449</v>
      </c>
      <c r="K363" t="s">
        <v>10605</v>
      </c>
      <c r="L363">
        <v>0</v>
      </c>
      <c r="M363">
        <v>134</v>
      </c>
      <c r="N363">
        <v>338</v>
      </c>
      <c r="O363">
        <v>-5626</v>
      </c>
      <c r="P363">
        <v>143955</v>
      </c>
      <c r="Q363">
        <v>201707</v>
      </c>
      <c r="R363">
        <v>49</v>
      </c>
      <c r="S363">
        <v>483126319</v>
      </c>
      <c r="U363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363" t="str">
        <f>IFERROR(MID(spotify_top_songs_audio_features[[#This Row],[artist_names]],SEARCH(",",spotify_top_songs_audio_features[[#This Row],[artist_names]])+2,99),"")</f>
        <v>Normani</v>
      </c>
      <c r="W363" t="str">
        <f>spotify_top_songs_audio_features[[#This Row],[source]]</f>
        <v>RCA Records Label</v>
      </c>
      <c r="X363" s="1">
        <f>spotify_top_songs_audio_features[[#This Row],[streams]]</f>
        <v>483126319</v>
      </c>
      <c r="Y363" t="str">
        <f>IF(Tabela2[[#This Row],[feat]]="","","Feat")</f>
        <v>Feat</v>
      </c>
      <c r="Z363" s="17" t="str">
        <f>CONCATENATE(INT(spotify_top_songs_audio_features[[#This Row],[duration_ms]]/(60*1000)),":",MOD(INT(spotify_top_songs_audio_features[[#This Row],[duration_ms]]/1000),60))</f>
        <v>3:21</v>
      </c>
      <c r="AA3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63" t="str">
        <f>spotify_top_songs_audio_features[[#This Row],[track_name]]</f>
        <v>Love Lies (with Normani)</v>
      </c>
    </row>
    <row r="364" spans="1:28" x14ac:dyDescent="0.25">
      <c r="A364" t="s">
        <v>916</v>
      </c>
      <c r="B364" t="s">
        <v>917</v>
      </c>
      <c r="C364" t="s">
        <v>918</v>
      </c>
      <c r="D364" t="s">
        <v>919</v>
      </c>
      <c r="E364" t="s">
        <v>177</v>
      </c>
      <c r="F364" t="s">
        <v>32</v>
      </c>
      <c r="G364" t="s">
        <v>25</v>
      </c>
      <c r="H364">
        <v>571</v>
      </c>
      <c r="I364">
        <v>693</v>
      </c>
      <c r="J364">
        <v>545</v>
      </c>
      <c r="K364" t="s">
        <v>920</v>
      </c>
      <c r="L364">
        <v>0</v>
      </c>
      <c r="M364">
        <v>173</v>
      </c>
      <c r="N364">
        <v>393</v>
      </c>
      <c r="O364">
        <v>-8234</v>
      </c>
      <c r="P364">
        <v>168169</v>
      </c>
      <c r="Q364">
        <v>232253</v>
      </c>
      <c r="R364">
        <v>49</v>
      </c>
      <c r="S364">
        <v>483027771</v>
      </c>
      <c r="U364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364" t="str">
        <f>IFERROR(MID(spotify_top_songs_audio_features[[#This Row],[artist_names]],SEARCH(",",spotify_top_songs_audio_features[[#This Row],[artist_names]])+2,99),"")</f>
        <v>Dua Lipa, Bad Bunny, Tainy</v>
      </c>
      <c r="W364" t="str">
        <f>spotify_top_songs_audio_features[[#This Row],[source]]</f>
        <v>Universal Music Latino/ NEON16</v>
      </c>
      <c r="X364" s="1">
        <f>spotify_top_songs_audio_features[[#This Row],[streams]]</f>
        <v>483027771</v>
      </c>
      <c r="Y364" t="str">
        <f>IF(Tabela2[[#This Row],[feat]]="","","Feat")</f>
        <v>Feat</v>
      </c>
      <c r="Z364" s="17" t="str">
        <f>CONCATENATE(INT(spotify_top_songs_audio_features[[#This Row],[duration_ms]]/(60*1000)),":",MOD(INT(spotify_top_songs_audio_features[[#This Row],[duration_ms]]/1000),60))</f>
        <v>3:52</v>
      </c>
      <c r="AA3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64" t="str">
        <f>spotify_top_songs_audio_features[[#This Row],[track_name]]</f>
        <v>UN DIA (ONE DAY) (Feat. Tainy)</v>
      </c>
    </row>
    <row r="365" spans="1:28" x14ac:dyDescent="0.25">
      <c r="A365" t="s">
        <v>1387</v>
      </c>
      <c r="B365" t="s">
        <v>1388</v>
      </c>
      <c r="C365" t="s">
        <v>1389</v>
      </c>
      <c r="D365" t="s">
        <v>976</v>
      </c>
      <c r="E365" t="s">
        <v>58</v>
      </c>
      <c r="F365" t="s">
        <v>24</v>
      </c>
      <c r="G365" t="s">
        <v>25</v>
      </c>
      <c r="H365">
        <v>733</v>
      </c>
      <c r="I365">
        <v>67</v>
      </c>
      <c r="J365">
        <v>751</v>
      </c>
      <c r="K365" t="s">
        <v>1390</v>
      </c>
      <c r="L365">
        <v>0</v>
      </c>
      <c r="M365">
        <v>121</v>
      </c>
      <c r="N365">
        <v>472</v>
      </c>
      <c r="O365">
        <v>-6009</v>
      </c>
      <c r="P365">
        <v>100964</v>
      </c>
      <c r="Q365">
        <v>192841</v>
      </c>
      <c r="R365">
        <v>41</v>
      </c>
      <c r="S365">
        <v>482280122</v>
      </c>
      <c r="U36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65" t="str">
        <f>IFERROR(MID(spotify_top_songs_audio_features[[#This Row],[artist_names]],SEARCH(",",spotify_top_songs_audio_features[[#This Row],[artist_names]])+2,99),"")</f>
        <v>Doja Cat</v>
      </c>
      <c r="W365" t="str">
        <f>spotify_top_songs_audio_features[[#This Row],[source]]</f>
        <v>Mercury Records/Republic Records</v>
      </c>
      <c r="X365" s="1">
        <f>spotify_top_songs_audio_features[[#This Row],[streams]]</f>
        <v>482280122</v>
      </c>
      <c r="Y365" t="str">
        <f>IF(Tabela2[[#This Row],[feat]]="","","Feat")</f>
        <v>Feat</v>
      </c>
      <c r="Z365" s="17" t="str">
        <f>CONCATENATE(INT(spotify_top_songs_audio_features[[#This Row],[duration_ms]]/(60*1000)),":",MOD(INT(spotify_top_songs_audio_features[[#This Row],[duration_ms]]/1000),60))</f>
        <v>3:12</v>
      </c>
      <c r="AA3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65" t="str">
        <f>spotify_top_songs_audio_features[[#This Row],[track_name]]</f>
        <v>I Like You (A Happier Song) (with Doja Cat)</v>
      </c>
    </row>
    <row r="366" spans="1:28" x14ac:dyDescent="0.25">
      <c r="A366" t="s">
        <v>5713</v>
      </c>
      <c r="B366" t="s">
        <v>5714</v>
      </c>
      <c r="C366" t="s">
        <v>5715</v>
      </c>
      <c r="D366" t="s">
        <v>30</v>
      </c>
      <c r="E366" t="s">
        <v>31</v>
      </c>
      <c r="F366" t="s">
        <v>24</v>
      </c>
      <c r="G366" t="s">
        <v>25</v>
      </c>
      <c r="H366">
        <v>734</v>
      </c>
      <c r="I366">
        <v>766</v>
      </c>
      <c r="J366">
        <v>383</v>
      </c>
      <c r="K366" t="s">
        <v>5716</v>
      </c>
      <c r="L366">
        <v>138</v>
      </c>
      <c r="M366">
        <v>108</v>
      </c>
      <c r="N366">
        <v>6</v>
      </c>
      <c r="O366">
        <v>-4485</v>
      </c>
      <c r="P366">
        <v>127986</v>
      </c>
      <c r="Q366">
        <v>215227</v>
      </c>
      <c r="R366">
        <v>54</v>
      </c>
      <c r="S366">
        <v>481412467</v>
      </c>
      <c r="U366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366" t="str">
        <f>IFERROR(MID(spotify_top_songs_audio_features[[#This Row],[artist_names]],SEARCH(",",spotify_top_songs_audio_features[[#This Row],[artist_names]])+2,99),"")</f>
        <v>Calvin Harris</v>
      </c>
      <c r="W366" t="str">
        <f>spotify_top_songs_audio_features[[#This Row],[source]]</f>
        <v>Def Jam Recordings</v>
      </c>
      <c r="X366" s="1">
        <f>spotify_top_songs_audio_features[[#This Row],[streams]]</f>
        <v>481412467</v>
      </c>
      <c r="Y366" t="str">
        <f>IF(Tabela2[[#This Row],[feat]]="","","Feat")</f>
        <v>Feat</v>
      </c>
      <c r="Z366" s="17" t="str">
        <f>CONCATENATE(INT(spotify_top_songs_audio_features[[#This Row],[duration_ms]]/(60*1000)),":",MOD(INT(spotify_top_songs_audio_features[[#This Row],[duration_ms]]/1000),60))</f>
        <v>3:35</v>
      </c>
      <c r="AA3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6" t="str">
        <f>spotify_top_songs_audio_features[[#This Row],[track_name]]</f>
        <v>We Found Love</v>
      </c>
    </row>
    <row r="367" spans="1:28" x14ac:dyDescent="0.25">
      <c r="A367" t="s">
        <v>7178</v>
      </c>
      <c r="B367" t="s">
        <v>7179</v>
      </c>
      <c r="C367" t="s">
        <v>7180</v>
      </c>
      <c r="D367" t="s">
        <v>7181</v>
      </c>
      <c r="E367" t="s">
        <v>70</v>
      </c>
      <c r="F367" t="s">
        <v>24</v>
      </c>
      <c r="G367" t="s">
        <v>25</v>
      </c>
      <c r="H367">
        <v>727</v>
      </c>
      <c r="I367">
        <v>739</v>
      </c>
      <c r="J367">
        <v>411</v>
      </c>
      <c r="K367" t="s">
        <v>7182</v>
      </c>
      <c r="L367">
        <v>137</v>
      </c>
      <c r="M367">
        <v>161</v>
      </c>
      <c r="N367">
        <v>533</v>
      </c>
      <c r="O367">
        <v>-3805</v>
      </c>
      <c r="P367">
        <v>93005</v>
      </c>
      <c r="Q367">
        <v>145800</v>
      </c>
      <c r="R367">
        <v>41</v>
      </c>
      <c r="S367">
        <v>479665166</v>
      </c>
      <c r="U367" t="str">
        <f>IFERROR(LEFT(spotify_top_songs_audio_features[[#This Row],[artist_names]],SEARCH(",",spotify_top_songs_audio_features[[#This Row],[artist_names]])-1),spotify_top_songs_audio_features[[#This Row],[artist_names]])</f>
        <v>CKay</v>
      </c>
      <c r="V367" t="str">
        <f>IFERROR(MID(spotify_top_songs_audio_features[[#This Row],[artist_names]],SEARCH(",",spotify_top_songs_audio_features[[#This Row],[artist_names]])+2,99),"")</f>
        <v/>
      </c>
      <c r="W367" t="str">
        <f>spotify_top_songs_audio_features[[#This Row],[source]]</f>
        <v>Chocolate City Music</v>
      </c>
      <c r="X367" s="1">
        <f>spotify_top_songs_audio_features[[#This Row],[streams]]</f>
        <v>479665166</v>
      </c>
      <c r="Y367" t="str">
        <f>IF(Tabela2[[#This Row],[feat]]="","","Feat")</f>
        <v/>
      </c>
      <c r="Z367" s="17" t="str">
        <f>CONCATENATE(INT(spotify_top_songs_audio_features[[#This Row],[duration_ms]]/(60*1000)),":",MOD(INT(spotify_top_songs_audio_features[[#This Row],[duration_ms]]/1000),60))</f>
        <v>2:25</v>
      </c>
      <c r="AA3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67" t="str">
        <f>spotify_top_songs_audio_features[[#This Row],[track_name]]</f>
        <v>love nwantiti (ah ah ah)</v>
      </c>
    </row>
    <row r="368" spans="1:28" x14ac:dyDescent="0.25">
      <c r="A368" t="s">
        <v>12336</v>
      </c>
      <c r="B368" t="s">
        <v>12337</v>
      </c>
      <c r="C368" t="s">
        <v>12338</v>
      </c>
      <c r="D368" t="s">
        <v>141</v>
      </c>
      <c r="E368" t="s">
        <v>43</v>
      </c>
      <c r="F368" t="s">
        <v>24</v>
      </c>
      <c r="G368" t="s">
        <v>25</v>
      </c>
      <c r="H368">
        <v>829</v>
      </c>
      <c r="I368">
        <v>799</v>
      </c>
      <c r="J368">
        <v>897</v>
      </c>
      <c r="K368" t="s">
        <v>1320</v>
      </c>
      <c r="L368">
        <v>543</v>
      </c>
      <c r="M368">
        <v>242</v>
      </c>
      <c r="N368">
        <v>471</v>
      </c>
      <c r="O368">
        <v>-5389</v>
      </c>
      <c r="P368">
        <v>97013</v>
      </c>
      <c r="Q368">
        <v>227629</v>
      </c>
      <c r="R368">
        <v>33</v>
      </c>
      <c r="S368">
        <v>479414025</v>
      </c>
      <c r="U36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68" t="str">
        <f>IFERROR(MID(spotify_top_songs_audio_features[[#This Row],[artist_names]],SEARCH(",",spotify_top_songs_audio_features[[#This Row],[artist_names]])+2,99),"")</f>
        <v>Rauw Alejandro</v>
      </c>
      <c r="W368" t="str">
        <f>spotify_top_songs_audio_features[[#This Row],[source]]</f>
        <v>Rimas Entertainment LLC</v>
      </c>
      <c r="X368" s="1">
        <f>spotify_top_songs_audio_features[[#This Row],[streams]]</f>
        <v>479414025</v>
      </c>
      <c r="Y368" t="str">
        <f>IF(Tabela2[[#This Row],[feat]]="","","Feat")</f>
        <v>Feat</v>
      </c>
      <c r="Z368" s="17" t="str">
        <f>CONCATENATE(INT(spotify_top_songs_audio_features[[#This Row],[duration_ms]]/(60*1000)),":",MOD(INT(spotify_top_songs_audio_features[[#This Row],[duration_ms]]/1000),60))</f>
        <v>3:47</v>
      </c>
      <c r="AA3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68" t="str">
        <f>spotify_top_songs_audio_features[[#This Row],[track_name]]</f>
        <v>Party</v>
      </c>
    </row>
    <row r="369" spans="1:28" x14ac:dyDescent="0.25">
      <c r="A369" t="s">
        <v>14440</v>
      </c>
      <c r="B369" t="s">
        <v>8766</v>
      </c>
      <c r="C369" t="s">
        <v>14441</v>
      </c>
      <c r="D369" t="s">
        <v>8768</v>
      </c>
      <c r="E369" t="s">
        <v>58</v>
      </c>
      <c r="F369" t="s">
        <v>32</v>
      </c>
      <c r="G369" t="s">
        <v>25</v>
      </c>
      <c r="H369">
        <v>768</v>
      </c>
      <c r="I369">
        <v>644</v>
      </c>
      <c r="J369">
        <v>136</v>
      </c>
      <c r="K369" t="s">
        <v>1191</v>
      </c>
      <c r="L369">
        <v>837</v>
      </c>
      <c r="M369">
        <v>173</v>
      </c>
      <c r="N369">
        <v>53</v>
      </c>
      <c r="O369">
        <v>-6671</v>
      </c>
      <c r="P369">
        <v>9505</v>
      </c>
      <c r="Q369">
        <v>194543</v>
      </c>
      <c r="R369">
        <v>28</v>
      </c>
      <c r="S369">
        <v>478330446</v>
      </c>
      <c r="U369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369" t="str">
        <f>IFERROR(MID(spotify_top_songs_audio_features[[#This Row],[artist_names]],SEARCH(",",spotify_top_songs_audio_features[[#This Row],[artist_names]])+2,99),"")</f>
        <v>Rauw Alejandro</v>
      </c>
      <c r="W369" t="str">
        <f>spotify_top_songs_audio_features[[#This Row],[source]]</f>
        <v>Columbia Records/Duars Entertainment/Sony Music Latin</v>
      </c>
      <c r="X369" s="1">
        <f>spotify_top_songs_audio_features[[#This Row],[streams]]</f>
        <v>478330446</v>
      </c>
      <c r="Y369" t="str">
        <f>IF(Tabela2[[#This Row],[feat]]="","","Feat")</f>
        <v>Feat</v>
      </c>
      <c r="Z369" s="17" t="str">
        <f>CONCATENATE(INT(spotify_top_songs_audio_features[[#This Row],[duration_ms]]/(60*1000)),":",MOD(INT(spotify_top_songs_audio_features[[#This Row],[duration_ms]]/1000),60))</f>
        <v>3:14</v>
      </c>
      <c r="AA3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69" t="str">
        <f>spotify_top_songs_audio_features[[#This Row],[track_name]]</f>
        <v>BESO</v>
      </c>
    </row>
    <row r="370" spans="1:28" x14ac:dyDescent="0.25">
      <c r="A370" t="s">
        <v>6942</v>
      </c>
      <c r="B370" t="s">
        <v>888</v>
      </c>
      <c r="C370" t="s">
        <v>6943</v>
      </c>
      <c r="D370" t="s">
        <v>436</v>
      </c>
      <c r="E370" t="s">
        <v>113</v>
      </c>
      <c r="F370" t="s">
        <v>24</v>
      </c>
      <c r="G370" t="s">
        <v>25</v>
      </c>
      <c r="H370">
        <v>522</v>
      </c>
      <c r="I370">
        <v>385</v>
      </c>
      <c r="J370">
        <v>288</v>
      </c>
      <c r="K370" t="s">
        <v>461</v>
      </c>
      <c r="L370">
        <v>0</v>
      </c>
      <c r="M370">
        <v>135</v>
      </c>
      <c r="N370">
        <v>236</v>
      </c>
      <c r="O370">
        <v>-7355</v>
      </c>
      <c r="P370">
        <v>89792</v>
      </c>
      <c r="Q370">
        <v>207520</v>
      </c>
      <c r="R370">
        <v>91</v>
      </c>
      <c r="S370">
        <v>476641105</v>
      </c>
      <c r="U370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370" t="str">
        <f>IFERROR(MID(spotify_top_songs_audio_features[[#This Row],[artist_names]],SEARCH(",",spotify_top_songs_audio_features[[#This Row],[artist_names]])+2,99),"")</f>
        <v/>
      </c>
      <c r="W370" t="str">
        <f>spotify_top_songs_audio_features[[#This Row],[source]]</f>
        <v>Atlantic Records UK</v>
      </c>
      <c r="X370" s="1">
        <f>spotify_top_songs_audio_features[[#This Row],[streams]]</f>
        <v>476641105</v>
      </c>
      <c r="Y370" t="str">
        <f>IF(Tabela2[[#This Row],[feat]]="","","Feat")</f>
        <v/>
      </c>
      <c r="Z370" s="17" t="str">
        <f>CONCATENATE(INT(spotify_top_songs_audio_features[[#This Row],[duration_ms]]/(60*1000)),":",MOD(INT(spotify_top_songs_audio_features[[#This Row],[duration_ms]]/1000),60))</f>
        <v>3:27</v>
      </c>
      <c r="AA3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0" t="str">
        <f>spotify_top_songs_audio_features[[#This Row],[track_name]]</f>
        <v>Happier</v>
      </c>
    </row>
    <row r="371" spans="1:28" x14ac:dyDescent="0.25">
      <c r="A371" t="s">
        <v>11876</v>
      </c>
      <c r="B371" t="s">
        <v>11877</v>
      </c>
      <c r="C371" t="s">
        <v>11878</v>
      </c>
      <c r="D371" t="s">
        <v>11879</v>
      </c>
      <c r="E371" t="s">
        <v>97</v>
      </c>
      <c r="F371" t="s">
        <v>24</v>
      </c>
      <c r="G371" t="s">
        <v>25</v>
      </c>
      <c r="H371">
        <v>768</v>
      </c>
      <c r="I371">
        <v>714</v>
      </c>
      <c r="J371">
        <v>401</v>
      </c>
      <c r="K371" t="s">
        <v>3648</v>
      </c>
      <c r="L371">
        <v>0</v>
      </c>
      <c r="M371">
        <v>15</v>
      </c>
      <c r="N371">
        <v>842</v>
      </c>
      <c r="O371">
        <v>-511</v>
      </c>
      <c r="P371">
        <v>131443</v>
      </c>
      <c r="Q371">
        <v>163026</v>
      </c>
      <c r="R371">
        <v>48</v>
      </c>
      <c r="S371">
        <v>473537915</v>
      </c>
      <c r="U371" t="str">
        <f>IFERROR(LEFT(spotify_top_songs_audio_features[[#This Row],[artist_names]],SEARCH(",",spotify_top_songs_audio_features[[#This Row],[artist_names]])-1),spotify_top_songs_audio_features[[#This Row],[artist_names]])</f>
        <v>Nicky Youre</v>
      </c>
      <c r="V371" t="str">
        <f>IFERROR(MID(spotify_top_songs_audio_features[[#This Row],[artist_names]],SEARCH(",",spotify_top_songs_audio_features[[#This Row],[artist_names]])+2,99),"")</f>
        <v>dazy</v>
      </c>
      <c r="W371" t="str">
        <f>spotify_top_songs_audio_features[[#This Row],[source]]</f>
        <v>Thirty Knots/Columbia</v>
      </c>
      <c r="X371" s="1">
        <f>spotify_top_songs_audio_features[[#This Row],[streams]]</f>
        <v>473537915</v>
      </c>
      <c r="Y371" t="str">
        <f>IF(Tabela2[[#This Row],[feat]]="","","Feat")</f>
        <v>Feat</v>
      </c>
      <c r="Z371" s="17" t="str">
        <f>CONCATENATE(INT(spotify_top_songs_audio_features[[#This Row],[duration_ms]]/(60*1000)),":",MOD(INT(spotify_top_songs_audio_features[[#This Row],[duration_ms]]/1000),60))</f>
        <v>2:43</v>
      </c>
      <c r="AA3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71" t="str">
        <f>spotify_top_songs_audio_features[[#This Row],[track_name]]</f>
        <v>Sunroof</v>
      </c>
    </row>
    <row r="372" spans="1:28" x14ac:dyDescent="0.25">
      <c r="A372" t="s">
        <v>13452</v>
      </c>
      <c r="B372" t="s">
        <v>1619</v>
      </c>
      <c r="C372" t="s">
        <v>10110</v>
      </c>
      <c r="D372" t="s">
        <v>1491</v>
      </c>
      <c r="E372" t="s">
        <v>469</v>
      </c>
      <c r="F372" t="s">
        <v>32</v>
      </c>
      <c r="G372" t="s">
        <v>25</v>
      </c>
      <c r="H372">
        <v>78</v>
      </c>
      <c r="I372">
        <v>719</v>
      </c>
      <c r="J372">
        <v>506</v>
      </c>
      <c r="K372" t="s">
        <v>6980</v>
      </c>
      <c r="L372">
        <v>196</v>
      </c>
      <c r="M372">
        <v>931</v>
      </c>
      <c r="N372">
        <v>336</v>
      </c>
      <c r="O372">
        <v>-3613</v>
      </c>
      <c r="P372">
        <v>127962</v>
      </c>
      <c r="Q372">
        <v>199604</v>
      </c>
      <c r="R372">
        <v>30</v>
      </c>
      <c r="S372">
        <v>473041960</v>
      </c>
      <c r="U372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372" t="str">
        <f>IFERROR(MID(spotify_top_songs_audio_features[[#This Row],[artist_names]],SEARCH(",",spotify_top_songs_audio_features[[#This Row],[artist_names]])+2,99),"")</f>
        <v/>
      </c>
      <c r="W372" t="str">
        <f>spotify_top_songs_audio_features[[#This Row],[source]]</f>
        <v>Sony Music Latin/Duars Entertainment</v>
      </c>
      <c r="X372" s="1">
        <f>spotify_top_songs_audio_features[[#This Row],[streams]]</f>
        <v>473041960</v>
      </c>
      <c r="Y372" t="str">
        <f>IF(Tabela2[[#This Row],[feat]]="","","Feat")</f>
        <v/>
      </c>
      <c r="Z372" s="17" t="str">
        <f>CONCATENATE(INT(spotify_top_songs_audio_features[[#This Row],[duration_ms]]/(60*1000)),":",MOD(INT(spotify_top_songs_audio_features[[#This Row],[duration_ms]]/1000),60))</f>
        <v>3:19</v>
      </c>
      <c r="AA3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72" t="str">
        <f>spotify_top_songs_audio_features[[#This Row],[track_name]]</f>
        <v>Todo De Ti</v>
      </c>
    </row>
    <row r="373" spans="1:28" x14ac:dyDescent="0.25">
      <c r="A373" t="s">
        <v>17760</v>
      </c>
      <c r="B373" t="s">
        <v>2680</v>
      </c>
      <c r="C373" t="s">
        <v>8311</v>
      </c>
      <c r="D373" t="s">
        <v>2682</v>
      </c>
      <c r="E373" t="s">
        <v>177</v>
      </c>
      <c r="F373" t="s">
        <v>32</v>
      </c>
      <c r="G373" t="s">
        <v>25</v>
      </c>
      <c r="H373">
        <v>657</v>
      </c>
      <c r="I373">
        <v>56</v>
      </c>
      <c r="J373">
        <v>467</v>
      </c>
      <c r="K373" t="s">
        <v>13020</v>
      </c>
      <c r="L373">
        <v>0</v>
      </c>
      <c r="M373">
        <v>794</v>
      </c>
      <c r="N373">
        <v>854</v>
      </c>
      <c r="O373">
        <v>-9049</v>
      </c>
      <c r="P373">
        <v>161993</v>
      </c>
      <c r="Q373">
        <v>182947</v>
      </c>
      <c r="R373">
        <v>39</v>
      </c>
      <c r="S373">
        <v>470759844</v>
      </c>
      <c r="U373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373" t="str">
        <f>IFERROR(MID(spotify_top_songs_audio_features[[#This Row],[artist_names]],SEARCH(",",spotify_top_songs_audio_features[[#This Row],[artist_names]])+2,99),"")</f>
        <v/>
      </c>
      <c r="W373" t="str">
        <f>spotify_top_songs_audio_features[[#This Row],[source]]</f>
        <v>RBMG/Def Jam</v>
      </c>
      <c r="X373" s="1">
        <f>spotify_top_songs_audio_features[[#This Row],[streams]]</f>
        <v>470759844</v>
      </c>
      <c r="Y373" t="str">
        <f>IF(Tabela2[[#This Row],[feat]]="","","Feat")</f>
        <v/>
      </c>
      <c r="Z373" s="17" t="str">
        <f>CONCATENATE(INT(spotify_top_songs_audio_features[[#This Row],[duration_ms]]/(60*1000)),":",MOD(INT(spotify_top_songs_audio_features[[#This Row],[duration_ms]]/1000),60))</f>
        <v>3:2</v>
      </c>
      <c r="AA3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73" t="str">
        <f>spotify_top_songs_audio_features[[#This Row],[track_name]]</f>
        <v>Mistletoe</v>
      </c>
    </row>
    <row r="374" spans="1:28" x14ac:dyDescent="0.25">
      <c r="A374" t="s">
        <v>16090</v>
      </c>
      <c r="B374" t="s">
        <v>2527</v>
      </c>
      <c r="C374" t="s">
        <v>16091</v>
      </c>
      <c r="D374" t="s">
        <v>2529</v>
      </c>
      <c r="E374" t="s">
        <v>23</v>
      </c>
      <c r="F374" t="s">
        <v>24</v>
      </c>
      <c r="G374" t="s">
        <v>25</v>
      </c>
      <c r="H374">
        <v>647</v>
      </c>
      <c r="I374">
        <v>465</v>
      </c>
      <c r="J374">
        <v>428</v>
      </c>
      <c r="K374" t="s">
        <v>16092</v>
      </c>
      <c r="L374">
        <v>0</v>
      </c>
      <c r="M374">
        <v>882</v>
      </c>
      <c r="N374">
        <v>699</v>
      </c>
      <c r="O374">
        <v>-8308</v>
      </c>
      <c r="P374">
        <v>151251</v>
      </c>
      <c r="Q374">
        <v>119787</v>
      </c>
      <c r="R374">
        <v>36</v>
      </c>
      <c r="S374">
        <v>470459140</v>
      </c>
      <c r="U374" t="str">
        <f>IFERROR(LEFT(spotify_top_songs_audio_features[[#This Row],[artist_names]],SEARCH(",",spotify_top_songs_audio_features[[#This Row],[artist_names]])-1),spotify_top_songs_audio_features[[#This Row],[artist_names]])</f>
        <v>Michael Bublé</v>
      </c>
      <c r="V374" t="str">
        <f>IFERROR(MID(spotify_top_songs_audio_features[[#This Row],[artist_names]],SEARCH(",",spotify_top_songs_audio_features[[#This Row],[artist_names]])+2,99),"")</f>
        <v/>
      </c>
      <c r="W374" t="str">
        <f>spotify_top_songs_audio_features[[#This Row],[source]]</f>
        <v>Reprise</v>
      </c>
      <c r="X374" s="1">
        <f>spotify_top_songs_audio_features[[#This Row],[streams]]</f>
        <v>470459140</v>
      </c>
      <c r="Y374" t="str">
        <f>IF(Tabela2[[#This Row],[feat]]="","","Feat")</f>
        <v/>
      </c>
      <c r="Z374" s="17" t="str">
        <f>CONCATENATE(INT(spotify_top_songs_audio_features[[#This Row],[duration_ms]]/(60*1000)),":",MOD(INT(spotify_top_songs_audio_features[[#This Row],[duration_ms]]/1000),60))</f>
        <v>1:59</v>
      </c>
      <c r="AA3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74" t="str">
        <f>spotify_top_songs_audio_features[[#This Row],[track_name]]</f>
        <v>Holly Jolly Christmas</v>
      </c>
    </row>
    <row r="375" spans="1:28" x14ac:dyDescent="0.25">
      <c r="A375" t="s">
        <v>10473</v>
      </c>
      <c r="B375" t="s">
        <v>10474</v>
      </c>
      <c r="C375" t="s">
        <v>10475</v>
      </c>
      <c r="D375" t="s">
        <v>141</v>
      </c>
      <c r="E375" t="s">
        <v>86</v>
      </c>
      <c r="F375" t="s">
        <v>32</v>
      </c>
      <c r="G375" t="s">
        <v>25</v>
      </c>
      <c r="H375">
        <v>795</v>
      </c>
      <c r="I375">
        <v>684</v>
      </c>
      <c r="J375">
        <v>419</v>
      </c>
      <c r="K375" t="s">
        <v>6289</v>
      </c>
      <c r="L375">
        <v>0</v>
      </c>
      <c r="M375">
        <v>658</v>
      </c>
      <c r="N375">
        <v>419</v>
      </c>
      <c r="O375">
        <v>-3971</v>
      </c>
      <c r="P375">
        <v>114011</v>
      </c>
      <c r="Q375">
        <v>237895</v>
      </c>
      <c r="R375">
        <v>34</v>
      </c>
      <c r="S375">
        <v>470238500</v>
      </c>
      <c r="U375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75" t="str">
        <f>IFERROR(MID(spotify_top_songs_audio_features[[#This Row],[artist_names]],SEARCH(",",spotify_top_songs_audio_features[[#This Row],[artist_names]])+2,99),"")</f>
        <v>Jhayco</v>
      </c>
      <c r="W375" t="str">
        <f>spotify_top_songs_audio_features[[#This Row],[source]]</f>
        <v>Rimas Entertainment LLC</v>
      </c>
      <c r="X375" s="1">
        <f>spotify_top_songs_audio_features[[#This Row],[streams]]</f>
        <v>470238500</v>
      </c>
      <c r="Y375" t="str">
        <f>IF(Tabela2[[#This Row],[feat]]="","","Feat")</f>
        <v>Feat</v>
      </c>
      <c r="Z375" s="17" t="str">
        <f>CONCATENATE(INT(spotify_top_songs_audio_features[[#This Row],[duration_ms]]/(60*1000)),":",MOD(INT(spotify_top_songs_audio_features[[#This Row],[duration_ms]]/1000),60))</f>
        <v>3:57</v>
      </c>
      <c r="AA3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75" t="str">
        <f>spotify_top_songs_audio_features[[#This Row],[track_name]]</f>
        <v>Tarot</v>
      </c>
    </row>
    <row r="376" spans="1:28" x14ac:dyDescent="0.25">
      <c r="A376" t="s">
        <v>17630</v>
      </c>
      <c r="B376" t="s">
        <v>633</v>
      </c>
      <c r="C376" t="s">
        <v>17631</v>
      </c>
      <c r="D376" t="s">
        <v>48</v>
      </c>
      <c r="E376" t="s">
        <v>23</v>
      </c>
      <c r="F376" t="s">
        <v>32</v>
      </c>
      <c r="G376" t="s">
        <v>25</v>
      </c>
      <c r="H376">
        <v>667</v>
      </c>
      <c r="I376">
        <v>719</v>
      </c>
      <c r="J376">
        <v>346</v>
      </c>
      <c r="K376" t="s">
        <v>17632</v>
      </c>
      <c r="L376">
        <v>8.0999999999999996E-4</v>
      </c>
      <c r="M376">
        <v>736</v>
      </c>
      <c r="N376">
        <v>717</v>
      </c>
      <c r="O376">
        <v>-5371</v>
      </c>
      <c r="P376">
        <v>100021</v>
      </c>
      <c r="Q376">
        <v>237520</v>
      </c>
      <c r="R376">
        <v>53</v>
      </c>
      <c r="S376">
        <v>469893023</v>
      </c>
      <c r="U376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76" t="str">
        <f>IFERROR(MID(spotify_top_songs_audio_features[[#This Row],[artist_names]],SEARCH(",",spotify_top_songs_audio_features[[#This Row],[artist_names]])+2,99),"")</f>
        <v/>
      </c>
      <c r="W376" t="str">
        <f>spotify_top_songs_audio_features[[#This Row],[source]]</f>
        <v>Republic Records</v>
      </c>
      <c r="X376" s="1">
        <f>spotify_top_songs_audio_features[[#This Row],[streams]]</f>
        <v>469893023</v>
      </c>
      <c r="Y376" t="str">
        <f>IF(Tabela2[[#This Row],[feat]]="","","Feat")</f>
        <v/>
      </c>
      <c r="Z376" s="17" t="str">
        <f>CONCATENATE(INT(spotify_top_songs_audio_features[[#This Row],[duration_ms]]/(60*1000)),":",MOD(INT(spotify_top_songs_audio_features[[#This Row],[duration_ms]]/1000),60))</f>
        <v>3:57</v>
      </c>
      <c r="AA3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76" t="str">
        <f>spotify_top_songs_audio_features[[#This Row],[track_name]]</f>
        <v>In Your Eyes</v>
      </c>
    </row>
    <row r="377" spans="1:28" x14ac:dyDescent="0.25">
      <c r="A377" t="s">
        <v>9578</v>
      </c>
      <c r="B377" t="s">
        <v>1343</v>
      </c>
      <c r="C377" t="s">
        <v>9579</v>
      </c>
      <c r="D377" t="s">
        <v>9580</v>
      </c>
      <c r="E377" t="s">
        <v>177</v>
      </c>
      <c r="F377" t="s">
        <v>32</v>
      </c>
      <c r="G377" t="s">
        <v>25</v>
      </c>
      <c r="H377">
        <v>645</v>
      </c>
      <c r="I377">
        <v>534</v>
      </c>
      <c r="J377">
        <v>479</v>
      </c>
      <c r="K377" t="s">
        <v>1245</v>
      </c>
      <c r="L377">
        <v>0</v>
      </c>
      <c r="M377">
        <v>863</v>
      </c>
      <c r="N377">
        <v>463</v>
      </c>
      <c r="O377">
        <v>-108</v>
      </c>
      <c r="P377">
        <v>10502</v>
      </c>
      <c r="Q377">
        <v>226467</v>
      </c>
      <c r="R377">
        <v>54</v>
      </c>
      <c r="S377">
        <v>468625747</v>
      </c>
      <c r="U377" t="str">
        <f>IFERROR(LEFT(spotify_top_songs_audio_features[[#This Row],[artist_names]],SEARCH(",",spotify_top_songs_audio_features[[#This Row],[artist_names]])-1),spotify_top_songs_audio_features[[#This Row],[artist_names]])</f>
        <v>Tory Lanez</v>
      </c>
      <c r="V377" t="str">
        <f>IFERROR(MID(spotify_top_songs_audio_features[[#This Row],[artist_names]],SEARCH(",",spotify_top_songs_audio_features[[#This Row],[artist_names]])+2,99),"")</f>
        <v/>
      </c>
      <c r="W377" t="str">
        <f>spotify_top_songs_audio_features[[#This Row],[source]]</f>
        <v>One Umbrella Records</v>
      </c>
      <c r="X377" s="1">
        <f>spotify_top_songs_audio_features[[#This Row],[streams]]</f>
        <v>468625747</v>
      </c>
      <c r="Y377" t="str">
        <f>IF(Tabela2[[#This Row],[feat]]="","","Feat")</f>
        <v/>
      </c>
      <c r="Z377" s="17" t="str">
        <f>CONCATENATE(INT(spotify_top_songs_audio_features[[#This Row],[duration_ms]]/(60*1000)),":",MOD(INT(spotify_top_songs_audio_features[[#This Row],[duration_ms]]/1000),60))</f>
        <v>3:46</v>
      </c>
      <c r="AA3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77" t="str">
        <f>spotify_top_songs_audio_features[[#This Row],[track_name]]</f>
        <v>The Color Violet</v>
      </c>
    </row>
    <row r="378" spans="1:28" x14ac:dyDescent="0.25">
      <c r="A378" t="s">
        <v>17608</v>
      </c>
      <c r="B378" t="s">
        <v>17609</v>
      </c>
      <c r="C378" t="s">
        <v>17610</v>
      </c>
      <c r="D378" t="s">
        <v>2940</v>
      </c>
      <c r="E378" t="s">
        <v>43</v>
      </c>
      <c r="F378" t="s">
        <v>24</v>
      </c>
      <c r="G378" t="s">
        <v>25</v>
      </c>
      <c r="H378">
        <v>88</v>
      </c>
      <c r="I378">
        <v>428</v>
      </c>
      <c r="J378">
        <v>206</v>
      </c>
      <c r="K378" t="s">
        <v>1289</v>
      </c>
      <c r="L378">
        <v>5.0499999999999998E-3</v>
      </c>
      <c r="M378">
        <v>114</v>
      </c>
      <c r="N378">
        <v>333</v>
      </c>
      <c r="O378">
        <v>-828</v>
      </c>
      <c r="P378">
        <v>100007</v>
      </c>
      <c r="Q378">
        <v>172800</v>
      </c>
      <c r="R378">
        <v>67</v>
      </c>
      <c r="S378">
        <v>468474147</v>
      </c>
      <c r="U378" t="str">
        <f>IFERROR(LEFT(spotify_top_songs_audio_features[[#This Row],[artist_names]],SEARCH(",",spotify_top_songs_audio_features[[#This Row],[artist_names]])-1),spotify_top_songs_audio_features[[#This Row],[artist_names]])</f>
        <v>Offset</v>
      </c>
      <c r="V378" t="str">
        <f>IFERROR(MID(spotify_top_songs_audio_features[[#This Row],[artist_names]],SEARCH(",",spotify_top_songs_audio_features[[#This Row],[artist_names]])+2,99),"")</f>
        <v>Metro Boomin</v>
      </c>
      <c r="W378" t="str">
        <f>spotify_top_songs_audio_features[[#This Row],[source]]</f>
        <v>Slaughter Gang, LLC/Epic/Quality Control Music/Motown/Capitol/Boominati Worldwide/Republic</v>
      </c>
      <c r="X378" s="1">
        <f>spotify_top_songs_audio_features[[#This Row],[streams]]</f>
        <v>468474147</v>
      </c>
      <c r="Y378" t="str">
        <f>IF(Tabela2[[#This Row],[feat]]="","","Feat")</f>
        <v>Feat</v>
      </c>
      <c r="Z378" s="17" t="str">
        <f>CONCATENATE(INT(spotify_top_songs_audio_features[[#This Row],[duration_ms]]/(60*1000)),":",MOD(INT(spotify_top_songs_audio_features[[#This Row],[duration_ms]]/1000),60))</f>
        <v>2:52</v>
      </c>
      <c r="AA3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78" t="str">
        <f>spotify_top_songs_audio_features[[#This Row],[track_name]]</f>
        <v>Ric Flair Drip (with Metro Boomin)</v>
      </c>
    </row>
    <row r="379" spans="1:28" x14ac:dyDescent="0.25">
      <c r="A379" t="s">
        <v>5271</v>
      </c>
      <c r="B379" t="s">
        <v>5272</v>
      </c>
      <c r="C379" t="s">
        <v>5273</v>
      </c>
      <c r="D379" t="s">
        <v>2600</v>
      </c>
      <c r="E379" t="s">
        <v>113</v>
      </c>
      <c r="F379" t="s">
        <v>24</v>
      </c>
      <c r="G379" t="s">
        <v>25</v>
      </c>
      <c r="H379">
        <v>65</v>
      </c>
      <c r="I379">
        <v>825</v>
      </c>
      <c r="J379">
        <v>325</v>
      </c>
      <c r="K379" t="s">
        <v>346</v>
      </c>
      <c r="L379">
        <v>2.4399999999999999E-3</v>
      </c>
      <c r="M379">
        <v>936</v>
      </c>
      <c r="N379">
        <v>593</v>
      </c>
      <c r="O379">
        <v>-4645</v>
      </c>
      <c r="P379">
        <v>118091</v>
      </c>
      <c r="Q379">
        <v>191014</v>
      </c>
      <c r="R379">
        <v>106</v>
      </c>
      <c r="S379">
        <v>465444924</v>
      </c>
      <c r="U379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79" t="str">
        <f>IFERROR(MID(spotify_top_songs_audio_features[[#This Row],[artist_names]],SEARCH(",",spotify_top_songs_audio_features[[#This Row],[artist_names]])+2,99),"")</f>
        <v>Ariana Grande</v>
      </c>
      <c r="W379" t="str">
        <f>spotify_top_songs_audio_features[[#This Row],[source]]</f>
        <v>XO / Republic Records</v>
      </c>
      <c r="X379" s="1">
        <f>spotify_top_songs_audio_features[[#This Row],[streams]]</f>
        <v>465444924</v>
      </c>
      <c r="Y379" t="str">
        <f>IF(Tabela2[[#This Row],[feat]]="","","Feat")</f>
        <v>Feat</v>
      </c>
      <c r="Z379" s="17" t="str">
        <f>CONCATENATE(INT(spotify_top_songs_audio_features[[#This Row],[duration_ms]]/(60*1000)),":",MOD(INT(spotify_top_songs_audio_features[[#This Row],[duration_ms]]/1000),60))</f>
        <v>3:11</v>
      </c>
      <c r="AA3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9" t="str">
        <f>spotify_top_songs_audio_features[[#This Row],[track_name]]</f>
        <v>Save Your Tears (Remix) (with Ariana Grande) - Bonus Track</v>
      </c>
    </row>
    <row r="380" spans="1:28" x14ac:dyDescent="0.25">
      <c r="A380" t="s">
        <v>2613</v>
      </c>
      <c r="B380" t="s">
        <v>974</v>
      </c>
      <c r="C380" t="s">
        <v>2614</v>
      </c>
      <c r="D380" t="s">
        <v>976</v>
      </c>
      <c r="E380" t="s">
        <v>43</v>
      </c>
      <c r="F380" t="s">
        <v>24</v>
      </c>
      <c r="G380" t="s">
        <v>25</v>
      </c>
      <c r="H380">
        <v>662</v>
      </c>
      <c r="I380">
        <v>488</v>
      </c>
      <c r="J380">
        <v>682</v>
      </c>
      <c r="K380" t="s">
        <v>1994</v>
      </c>
      <c r="L380">
        <v>0</v>
      </c>
      <c r="M380">
        <v>102</v>
      </c>
      <c r="N380">
        <v>817</v>
      </c>
      <c r="O380">
        <v>-6894</v>
      </c>
      <c r="P380">
        <v>117913</v>
      </c>
      <c r="Q380">
        <v>182347</v>
      </c>
      <c r="R380">
        <v>23</v>
      </c>
      <c r="S380">
        <v>464043121</v>
      </c>
      <c r="U380" t="str">
        <f>IFERROR(LEFT(spotify_top_songs_audio_features[[#This Row],[artist_names]],SEARCH(",",spotify_top_songs_audio_features[[#This Row],[artist_names]])-1),spotify_top_songs_audio_features[[#This Row],[artist_names]])</f>
        <v>Noah Kahan</v>
      </c>
      <c r="V380" t="str">
        <f>IFERROR(MID(spotify_top_songs_audio_features[[#This Row],[artist_names]],SEARCH(",",spotify_top_songs_audio_features[[#This Row],[artist_names]])+2,99),"")</f>
        <v/>
      </c>
      <c r="W380" t="str">
        <f>spotify_top_songs_audio_features[[#This Row],[source]]</f>
        <v>Mercury Records/Republic Records</v>
      </c>
      <c r="X380" s="1">
        <f>spotify_top_songs_audio_features[[#This Row],[streams]]</f>
        <v>464043121</v>
      </c>
      <c r="Y380" t="str">
        <f>IF(Tabela2[[#This Row],[feat]]="","","Feat")</f>
        <v/>
      </c>
      <c r="Z380" s="17" t="str">
        <f>CONCATENATE(INT(spotify_top_songs_audio_features[[#This Row],[duration_ms]]/(60*1000)),":",MOD(INT(spotify_top_songs_audio_features[[#This Row],[duration_ms]]/1000),60))</f>
        <v>3:2</v>
      </c>
      <c r="AA3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80" t="str">
        <f>spotify_top_songs_audio_features[[#This Row],[track_name]]</f>
        <v>Stick Season</v>
      </c>
    </row>
    <row r="381" spans="1:28" x14ac:dyDescent="0.25">
      <c r="A381" t="s">
        <v>2782</v>
      </c>
      <c r="B381" t="s">
        <v>1527</v>
      </c>
      <c r="C381" t="s">
        <v>2783</v>
      </c>
      <c r="D381" t="s">
        <v>53</v>
      </c>
      <c r="E381" t="s">
        <v>58</v>
      </c>
      <c r="F381" t="s">
        <v>24</v>
      </c>
      <c r="G381" t="s">
        <v>25</v>
      </c>
      <c r="H381">
        <v>755</v>
      </c>
      <c r="I381">
        <v>789</v>
      </c>
      <c r="J381">
        <v>146</v>
      </c>
      <c r="K381" t="s">
        <v>2079</v>
      </c>
      <c r="L381">
        <v>0</v>
      </c>
      <c r="M381">
        <v>351</v>
      </c>
      <c r="N381">
        <v>737</v>
      </c>
      <c r="O381">
        <v>-4502</v>
      </c>
      <c r="P381">
        <v>93973</v>
      </c>
      <c r="Q381">
        <v>229849</v>
      </c>
      <c r="R381">
        <v>47</v>
      </c>
      <c r="S381">
        <v>463208596</v>
      </c>
      <c r="U381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381" t="str">
        <f>IFERROR(MID(spotify_top_songs_audio_features[[#This Row],[artist_names]],SEARCH(",",spotify_top_songs_audio_features[[#This Row],[artist_names]])+2,99),"")</f>
        <v/>
      </c>
      <c r="W381" t="str">
        <f>spotify_top_songs_audio_features[[#This Row],[source]]</f>
        <v>Sony Music Latin</v>
      </c>
      <c r="X381" s="1">
        <f>spotify_top_songs_audio_features[[#This Row],[streams]]</f>
        <v>463208596</v>
      </c>
      <c r="Y381" t="str">
        <f>IF(Tabela2[[#This Row],[feat]]="","","Feat")</f>
        <v/>
      </c>
      <c r="Z381" s="17" t="str">
        <f>CONCATENATE(INT(spotify_top_songs_audio_features[[#This Row],[duration_ms]]/(60*1000)),":",MOD(INT(spotify_top_songs_audio_features[[#This Row],[duration_ms]]/1000),60))</f>
        <v>3:49</v>
      </c>
      <c r="AA3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81" t="str">
        <f>spotify_top_songs_audio_features[[#This Row],[track_name]]</f>
        <v>Felices los 4</v>
      </c>
    </row>
    <row r="382" spans="1:28" x14ac:dyDescent="0.25">
      <c r="A382" t="s">
        <v>6261</v>
      </c>
      <c r="B382" t="s">
        <v>1441</v>
      </c>
      <c r="C382" t="s">
        <v>6262</v>
      </c>
      <c r="D382" t="s">
        <v>436</v>
      </c>
      <c r="E382" t="s">
        <v>31</v>
      </c>
      <c r="F382" t="s">
        <v>32</v>
      </c>
      <c r="G382" t="s">
        <v>25</v>
      </c>
      <c r="H382">
        <v>697</v>
      </c>
      <c r="I382">
        <v>683</v>
      </c>
      <c r="J382">
        <v>117</v>
      </c>
      <c r="K382" t="s">
        <v>3969</v>
      </c>
      <c r="L382">
        <v>0</v>
      </c>
      <c r="M382">
        <v>137</v>
      </c>
      <c r="N382">
        <v>603</v>
      </c>
      <c r="O382">
        <v>-2881</v>
      </c>
      <c r="P382">
        <v>96133</v>
      </c>
      <c r="Q382">
        <v>186987</v>
      </c>
      <c r="R382">
        <v>87</v>
      </c>
      <c r="S382">
        <v>463107479</v>
      </c>
      <c r="U382" t="str">
        <f>IFERROR(LEFT(spotify_top_songs_audio_features[[#This Row],[artist_names]],SEARCH(",",spotify_top_songs_audio_features[[#This Row],[artist_names]])-1),spotify_top_songs_audio_features[[#This Row],[artist_names]])</f>
        <v>Anne-Marie</v>
      </c>
      <c r="V382" t="str">
        <f>IFERROR(MID(spotify_top_songs_audio_features[[#This Row],[artist_names]],SEARCH(",",spotify_top_songs_audio_features[[#This Row],[artist_names]])+2,99),"")</f>
        <v/>
      </c>
      <c r="W382" t="str">
        <f>spotify_top_songs_audio_features[[#This Row],[source]]</f>
        <v>Atlantic Records UK</v>
      </c>
      <c r="X382" s="1">
        <f>spotify_top_songs_audio_features[[#This Row],[streams]]</f>
        <v>463107479</v>
      </c>
      <c r="Y382" t="str">
        <f>IF(Tabela2[[#This Row],[feat]]="","","Feat")</f>
        <v/>
      </c>
      <c r="Z382" s="17" t="str">
        <f>CONCATENATE(INT(spotify_top_songs_audio_features[[#This Row],[duration_ms]]/(60*1000)),":",MOD(INT(spotify_top_songs_audio_features[[#This Row],[duration_ms]]/1000),60))</f>
        <v>3:6</v>
      </c>
      <c r="AA3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2" t="str">
        <f>spotify_top_songs_audio_features[[#This Row],[track_name]]</f>
        <v>2002</v>
      </c>
    </row>
    <row r="383" spans="1:28" x14ac:dyDescent="0.25">
      <c r="A383" t="s">
        <v>13773</v>
      </c>
      <c r="B383" t="s">
        <v>13774</v>
      </c>
      <c r="C383" t="s">
        <v>13775</v>
      </c>
      <c r="D383" t="s">
        <v>282</v>
      </c>
      <c r="E383" t="s">
        <v>86</v>
      </c>
      <c r="F383" t="s">
        <v>32</v>
      </c>
      <c r="G383" t="s">
        <v>25</v>
      </c>
      <c r="H383">
        <v>893</v>
      </c>
      <c r="I383">
        <v>745</v>
      </c>
      <c r="J383">
        <v>571</v>
      </c>
      <c r="K383" t="s">
        <v>1466</v>
      </c>
      <c r="L383">
        <v>0</v>
      </c>
      <c r="M383">
        <v>943</v>
      </c>
      <c r="N383">
        <v>872</v>
      </c>
      <c r="O383">
        <v>-3105</v>
      </c>
      <c r="P383">
        <v>101018</v>
      </c>
      <c r="Q383">
        <v>223413</v>
      </c>
      <c r="R383">
        <v>38</v>
      </c>
      <c r="S383">
        <v>462389197</v>
      </c>
      <c r="U383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383" t="str">
        <f>IFERROR(MID(spotify_top_songs_audio_features[[#This Row],[artist_names]],SEARCH(",",spotify_top_songs_audio_features[[#This Row],[artist_names]])+2,99),"")</f>
        <v>Pharrell Williams, Katy Perry, Big Sean, Funk Wav</v>
      </c>
      <c r="W383" t="str">
        <f>spotify_top_songs_audio_features[[#This Row],[source]]</f>
        <v>Columbia</v>
      </c>
      <c r="X383" s="1">
        <f>spotify_top_songs_audio_features[[#This Row],[streams]]</f>
        <v>462389197</v>
      </c>
      <c r="Y383" t="str">
        <f>IF(Tabela2[[#This Row],[feat]]="","","Feat")</f>
        <v>Feat</v>
      </c>
      <c r="Z383" s="17" t="str">
        <f>CONCATENATE(INT(spotify_top_songs_audio_features[[#This Row],[duration_ms]]/(60*1000)),":",MOD(INT(spotify_top_songs_audio_features[[#This Row],[duration_ms]]/1000),60))</f>
        <v>3:43</v>
      </c>
      <c r="AA3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83" t="str">
        <f>spotify_top_songs_audio_features[[#This Row],[track_name]]</f>
        <v>Feels (feat. Pharrell Williams, Katy Perry &amp; Big Sean)</v>
      </c>
    </row>
    <row r="384" spans="1:28" x14ac:dyDescent="0.25">
      <c r="A384" t="s">
        <v>8516</v>
      </c>
      <c r="B384" t="s">
        <v>8517</v>
      </c>
      <c r="C384" t="s">
        <v>8518</v>
      </c>
      <c r="D384" t="s">
        <v>8519</v>
      </c>
      <c r="E384" t="s">
        <v>177</v>
      </c>
      <c r="F384" t="s">
        <v>24</v>
      </c>
      <c r="G384" t="s">
        <v>25</v>
      </c>
      <c r="H384">
        <v>603</v>
      </c>
      <c r="I384">
        <v>783</v>
      </c>
      <c r="J384">
        <v>62</v>
      </c>
      <c r="K384" t="s">
        <v>6622</v>
      </c>
      <c r="L384">
        <v>7.9600000000000005E-4</v>
      </c>
      <c r="M384">
        <v>119</v>
      </c>
      <c r="N384">
        <v>775</v>
      </c>
      <c r="O384">
        <v>-4023</v>
      </c>
      <c r="P384">
        <v>172041</v>
      </c>
      <c r="Q384">
        <v>173104</v>
      </c>
      <c r="R384">
        <v>61</v>
      </c>
      <c r="S384">
        <v>462080101</v>
      </c>
      <c r="U384" t="str">
        <f>IFERROR(LEFT(spotify_top_songs_audio_features[[#This Row],[artist_names]],SEARCH(",",spotify_top_songs_audio_features[[#This Row],[artist_names]])-1),spotify_top_songs_audio_features[[#This Row],[artist_names]])</f>
        <v>Steve Lacy</v>
      </c>
      <c r="V384" t="str">
        <f>IFERROR(MID(spotify_top_songs_audio_features[[#This Row],[artist_names]],SEARCH(",",spotify_top_songs_audio_features[[#This Row],[artist_names]])+2,99),"")</f>
        <v/>
      </c>
      <c r="W384" t="str">
        <f>spotify_top_songs_audio_features[[#This Row],[source]]</f>
        <v>Three Quarter</v>
      </c>
      <c r="X384" s="1">
        <f>spotify_top_songs_audio_features[[#This Row],[streams]]</f>
        <v>462080101</v>
      </c>
      <c r="Y384" t="str">
        <f>IF(Tabela2[[#This Row],[feat]]="","","Feat")</f>
        <v/>
      </c>
      <c r="Z384" s="17" t="str">
        <f>CONCATENATE(INT(spotify_top_songs_audio_features[[#This Row],[duration_ms]]/(60*1000)),":",MOD(INT(spotify_top_songs_audio_features[[#This Row],[duration_ms]]/1000),60))</f>
        <v>2:53</v>
      </c>
      <c r="AA3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4" t="str">
        <f>spotify_top_songs_audio_features[[#This Row],[track_name]]</f>
        <v>Dark Red</v>
      </c>
    </row>
    <row r="385" spans="1:28" x14ac:dyDescent="0.25">
      <c r="A385" t="s">
        <v>4442</v>
      </c>
      <c r="B385" t="s">
        <v>4443</v>
      </c>
      <c r="C385" t="s">
        <v>4444</v>
      </c>
      <c r="D385" t="s">
        <v>520</v>
      </c>
      <c r="E385" t="s">
        <v>86</v>
      </c>
      <c r="F385" t="s">
        <v>32</v>
      </c>
      <c r="G385" t="s">
        <v>25</v>
      </c>
      <c r="H385">
        <v>671</v>
      </c>
      <c r="I385">
        <v>673</v>
      </c>
      <c r="J385">
        <v>444</v>
      </c>
      <c r="K385" t="s">
        <v>2294</v>
      </c>
      <c r="L385">
        <v>5.2900000000000004E-3</v>
      </c>
      <c r="M385">
        <v>304</v>
      </c>
      <c r="N385">
        <v>494</v>
      </c>
      <c r="O385">
        <v>-6941</v>
      </c>
      <c r="P385">
        <v>121963</v>
      </c>
      <c r="Q385">
        <v>237720</v>
      </c>
      <c r="R385">
        <v>43</v>
      </c>
      <c r="S385">
        <v>461870187</v>
      </c>
      <c r="U385" t="str">
        <f>IFERROR(LEFT(spotify_top_songs_audio_features[[#This Row],[artist_names]],SEARCH(",",spotify_top_songs_audio_features[[#This Row],[artist_names]])-1),spotify_top_songs_audio_features[[#This Row],[artist_names]])</f>
        <v>Jaymes Young</v>
      </c>
      <c r="V385" t="str">
        <f>IFERROR(MID(spotify_top_songs_audio_features[[#This Row],[artist_names]],SEARCH(",",spotify_top_songs_audio_features[[#This Row],[artist_names]])+2,99),"")</f>
        <v/>
      </c>
      <c r="W385" t="str">
        <f>spotify_top_songs_audio_features[[#This Row],[source]]</f>
        <v>Atlantic Records</v>
      </c>
      <c r="X385" s="1">
        <f>spotify_top_songs_audio_features[[#This Row],[streams]]</f>
        <v>461870187</v>
      </c>
      <c r="Y385" t="str">
        <f>IF(Tabela2[[#This Row],[feat]]="","","Feat")</f>
        <v/>
      </c>
      <c r="Z385" s="17" t="str">
        <f>CONCATENATE(INT(spotify_top_songs_audio_features[[#This Row],[duration_ms]]/(60*1000)),":",MOD(INT(spotify_top_songs_audio_features[[#This Row],[duration_ms]]/1000),60))</f>
        <v>3:57</v>
      </c>
      <c r="AA3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85" t="str">
        <f>spotify_top_songs_audio_features[[#This Row],[track_name]]</f>
        <v>Infinity</v>
      </c>
    </row>
    <row r="386" spans="1:28" x14ac:dyDescent="0.25">
      <c r="A386" t="s">
        <v>5768</v>
      </c>
      <c r="B386" t="s">
        <v>5769</v>
      </c>
      <c r="C386" t="s">
        <v>5770</v>
      </c>
      <c r="D386" t="s">
        <v>5771</v>
      </c>
      <c r="E386" t="s">
        <v>86</v>
      </c>
      <c r="F386" t="s">
        <v>32</v>
      </c>
      <c r="G386" t="s">
        <v>25</v>
      </c>
      <c r="H386">
        <v>854</v>
      </c>
      <c r="I386">
        <v>806</v>
      </c>
      <c r="J386">
        <v>886</v>
      </c>
      <c r="K386" t="s">
        <v>2705</v>
      </c>
      <c r="L386">
        <v>542</v>
      </c>
      <c r="M386">
        <v>703</v>
      </c>
      <c r="N386">
        <v>637</v>
      </c>
      <c r="O386">
        <v>-8262</v>
      </c>
      <c r="P386">
        <v>124927</v>
      </c>
      <c r="Q386">
        <v>157890</v>
      </c>
      <c r="R386">
        <v>40</v>
      </c>
      <c r="S386">
        <v>461769872</v>
      </c>
      <c r="U386" t="str">
        <f>IFERROR(LEFT(spotify_top_songs_audio_features[[#This Row],[artist_names]],SEARCH(",",spotify_top_songs_audio_features[[#This Row],[artist_names]])-1),spotify_top_songs_audio_features[[#This Row],[artist_names]])</f>
        <v>ACRAZE</v>
      </c>
      <c r="V386" t="str">
        <f>IFERROR(MID(spotify_top_songs_audio_features[[#This Row],[artist_names]],SEARCH(",",spotify_top_songs_audio_features[[#This Row],[artist_names]])+2,99),"")</f>
        <v>Cherish</v>
      </c>
      <c r="W386" t="str">
        <f>spotify_top_songs_audio_features[[#This Row],[source]]</f>
        <v>Thrive Music, LLC</v>
      </c>
      <c r="X386" s="1">
        <f>spotify_top_songs_audio_features[[#This Row],[streams]]</f>
        <v>461769872</v>
      </c>
      <c r="Y386" t="str">
        <f>IF(Tabela2[[#This Row],[feat]]="","","Feat")</f>
        <v>Feat</v>
      </c>
      <c r="Z386" s="17" t="str">
        <f>CONCATENATE(INT(spotify_top_songs_audio_features[[#This Row],[duration_ms]]/(60*1000)),":",MOD(INT(spotify_top_songs_audio_features[[#This Row],[duration_ms]]/1000),60))</f>
        <v>2:37</v>
      </c>
      <c r="AA3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86" t="str">
        <f>spotify_top_songs_audio_features[[#This Row],[track_name]]</f>
        <v>Do It To It</v>
      </c>
    </row>
    <row r="387" spans="1:28" x14ac:dyDescent="0.25">
      <c r="A387" t="s">
        <v>6530</v>
      </c>
      <c r="B387" t="s">
        <v>6531</v>
      </c>
      <c r="C387" t="s">
        <v>6532</v>
      </c>
      <c r="D387" t="s">
        <v>48</v>
      </c>
      <c r="E387" t="s">
        <v>23</v>
      </c>
      <c r="F387" t="s">
        <v>32</v>
      </c>
      <c r="G387" t="s">
        <v>25</v>
      </c>
      <c r="H387">
        <v>684</v>
      </c>
      <c r="I387">
        <v>671</v>
      </c>
      <c r="J387">
        <v>464</v>
      </c>
      <c r="K387" t="s">
        <v>2719</v>
      </c>
      <c r="L387">
        <v>2.3700000000000001E-3</v>
      </c>
      <c r="M387">
        <v>122</v>
      </c>
      <c r="N387">
        <v>156</v>
      </c>
      <c r="O387">
        <v>-4392</v>
      </c>
      <c r="P387">
        <v>88048</v>
      </c>
      <c r="Q387">
        <v>199920</v>
      </c>
      <c r="R387">
        <v>51</v>
      </c>
      <c r="S387">
        <v>461538435</v>
      </c>
      <c r="U387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387" t="str">
        <f>IFERROR(MID(spotify_top_songs_audio_features[[#This Row],[artist_names]],SEARCH(",",spotify_top_songs_audio_features[[#This Row],[artist_names]])+2,99),"")</f>
        <v>Future, Don Toliver</v>
      </c>
      <c r="W387" t="str">
        <f>spotify_top_songs_audio_features[[#This Row],[source]]</f>
        <v>Republic Records</v>
      </c>
      <c r="X387" s="1">
        <f>spotify_top_songs_audio_features[[#This Row],[streams]]</f>
        <v>461538435</v>
      </c>
      <c r="Y387" t="str">
        <f>IF(Tabela2[[#This Row],[feat]]="","","Feat")</f>
        <v>Feat</v>
      </c>
      <c r="Z387" s="17" t="str">
        <f>CONCATENATE(INT(spotify_top_songs_audio_features[[#This Row],[duration_ms]]/(60*1000)),":",MOD(INT(spotify_top_songs_audio_features[[#This Row],[duration_ms]]/1000),60))</f>
        <v>3:19</v>
      </c>
      <c r="AA3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87" t="str">
        <f>spotify_top_songs_audio_features[[#This Row],[track_name]]</f>
        <v>Too Many Nights (feat. Don Toliver &amp; with Future)</v>
      </c>
    </row>
    <row r="388" spans="1:28" x14ac:dyDescent="0.25">
      <c r="A388" t="s">
        <v>4827</v>
      </c>
      <c r="B388" t="s">
        <v>3421</v>
      </c>
      <c r="C388" t="s">
        <v>4828</v>
      </c>
      <c r="D388" t="s">
        <v>635</v>
      </c>
      <c r="E388" t="s">
        <v>97</v>
      </c>
      <c r="F388" t="s">
        <v>24</v>
      </c>
      <c r="G388" t="s">
        <v>25</v>
      </c>
      <c r="H388">
        <v>323</v>
      </c>
      <c r="I388">
        <v>737</v>
      </c>
      <c r="J388">
        <v>338</v>
      </c>
      <c r="K388" t="s">
        <v>2788</v>
      </c>
      <c r="L388">
        <v>162</v>
      </c>
      <c r="M388">
        <v>163</v>
      </c>
      <c r="N388">
        <v>155</v>
      </c>
      <c r="O388">
        <v>-4008</v>
      </c>
      <c r="P388">
        <v>11326</v>
      </c>
      <c r="Q388">
        <v>241067</v>
      </c>
      <c r="R388">
        <v>52</v>
      </c>
      <c r="S388">
        <v>460695880</v>
      </c>
      <c r="U388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88" t="str">
        <f>IFERROR(MID(spotify_top_songs_audio_features[[#This Row],[artist_names]],SEARCH(",",spotify_top_songs_audio_features[[#This Row],[artist_names]])+2,99),"")</f>
        <v>Gesaffelstein</v>
      </c>
      <c r="W388" t="str">
        <f>spotify_top_songs_audio_features[[#This Row],[source]]</f>
        <v>Universal Republic Records</v>
      </c>
      <c r="X388" s="1">
        <f>spotify_top_songs_audio_features[[#This Row],[streams]]</f>
        <v>460695880</v>
      </c>
      <c r="Y388" t="str">
        <f>IF(Tabela2[[#This Row],[feat]]="","","Feat")</f>
        <v>Feat</v>
      </c>
      <c r="Z388" s="17" t="str">
        <f>CONCATENATE(INT(spotify_top_songs_audio_features[[#This Row],[duration_ms]]/(60*1000)),":",MOD(INT(spotify_top_songs_audio_features[[#This Row],[duration_ms]]/1000),60))</f>
        <v>4:1</v>
      </c>
      <c r="AA3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88" t="str">
        <f>spotify_top_songs_audio_features[[#This Row],[track_name]]</f>
        <v>I Was Never There</v>
      </c>
    </row>
    <row r="389" spans="1:28" x14ac:dyDescent="0.25">
      <c r="A389" t="s">
        <v>13736</v>
      </c>
      <c r="B389" t="s">
        <v>13737</v>
      </c>
      <c r="C389" t="s">
        <v>10598</v>
      </c>
      <c r="D389" t="s">
        <v>13738</v>
      </c>
      <c r="E389" t="s">
        <v>469</v>
      </c>
      <c r="F389" t="s">
        <v>32</v>
      </c>
      <c r="G389" t="s">
        <v>25</v>
      </c>
      <c r="H389">
        <v>673</v>
      </c>
      <c r="I389">
        <v>722</v>
      </c>
      <c r="J389">
        <v>755</v>
      </c>
      <c r="K389" t="s">
        <v>13739</v>
      </c>
      <c r="L389">
        <v>0</v>
      </c>
      <c r="M389">
        <v>137</v>
      </c>
      <c r="N389">
        <v>519</v>
      </c>
      <c r="O389">
        <v>-3495</v>
      </c>
      <c r="P389">
        <v>117187</v>
      </c>
      <c r="Q389">
        <v>200256</v>
      </c>
      <c r="R389">
        <v>25</v>
      </c>
      <c r="S389">
        <v>460094990</v>
      </c>
      <c r="U389" t="str">
        <f>IFERROR(LEFT(spotify_top_songs_audio_features[[#This Row],[artist_names]],SEARCH(",",spotify_top_songs_audio_features[[#This Row],[artist_names]])-1),spotify_top_songs_audio_features[[#This Row],[artist_names]])</f>
        <v>Tyla</v>
      </c>
      <c r="V389" t="str">
        <f>IFERROR(MID(spotify_top_songs_audio_features[[#This Row],[artist_names]],SEARCH(",",spotify_top_songs_audio_features[[#This Row],[artist_names]])+2,99),"")</f>
        <v/>
      </c>
      <c r="W389" t="str">
        <f>spotify_top_songs_audio_features[[#This Row],[source]]</f>
        <v>FAX Records/Epic</v>
      </c>
      <c r="X389" s="1">
        <f>spotify_top_songs_audio_features[[#This Row],[streams]]</f>
        <v>460094990</v>
      </c>
      <c r="Y389" t="str">
        <f>IF(Tabela2[[#This Row],[feat]]="","","Feat")</f>
        <v/>
      </c>
      <c r="Z389" s="17" t="str">
        <f>CONCATENATE(INT(spotify_top_songs_audio_features[[#This Row],[duration_ms]]/(60*1000)),":",MOD(INT(spotify_top_songs_audio_features[[#This Row],[duration_ms]]/1000),60))</f>
        <v>3:20</v>
      </c>
      <c r="AA3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89" t="str">
        <f>spotify_top_songs_audio_features[[#This Row],[track_name]]</f>
        <v>Water</v>
      </c>
    </row>
    <row r="390" spans="1:28" x14ac:dyDescent="0.25">
      <c r="A390" t="s">
        <v>8107</v>
      </c>
      <c r="B390" t="s">
        <v>8108</v>
      </c>
      <c r="C390" t="s">
        <v>8109</v>
      </c>
      <c r="D390" t="s">
        <v>141</v>
      </c>
      <c r="E390" t="s">
        <v>31</v>
      </c>
      <c r="F390" t="s">
        <v>24</v>
      </c>
      <c r="G390" t="s">
        <v>25</v>
      </c>
      <c r="H390">
        <v>725</v>
      </c>
      <c r="I390">
        <v>86</v>
      </c>
      <c r="J390">
        <v>182</v>
      </c>
      <c r="K390" t="s">
        <v>8110</v>
      </c>
      <c r="L390">
        <v>284</v>
      </c>
      <c r="M390">
        <v>674</v>
      </c>
      <c r="N390">
        <v>791</v>
      </c>
      <c r="O390">
        <v>-3726</v>
      </c>
      <c r="P390">
        <v>175896</v>
      </c>
      <c r="Q390">
        <v>230125</v>
      </c>
      <c r="R390">
        <v>41</v>
      </c>
      <c r="S390">
        <v>460049685</v>
      </c>
      <c r="U390" t="str">
        <f>IFERROR(LEFT(spotify_top_songs_audio_features[[#This Row],[artist_names]],SEARCH(",",spotify_top_songs_audio_features[[#This Row],[artist_names]])-1),spotify_top_songs_audio_features[[#This Row],[artist_names]])</f>
        <v>Aventura</v>
      </c>
      <c r="V390" t="str">
        <f>IFERROR(MID(spotify_top_songs_audio_features[[#This Row],[artist_names]],SEARCH(",",spotify_top_songs_audio_features[[#This Row],[artist_names]])+2,99),"")</f>
        <v>Bad Bunny</v>
      </c>
      <c r="W390" t="str">
        <f>spotify_top_songs_audio_features[[#This Row],[source]]</f>
        <v>Rimas Entertainment LLC</v>
      </c>
      <c r="X390" s="1">
        <f>spotify_top_songs_audio_features[[#This Row],[streams]]</f>
        <v>460049685</v>
      </c>
      <c r="Y390" t="str">
        <f>IF(Tabela2[[#This Row],[feat]]="","","Feat")</f>
        <v>Feat</v>
      </c>
      <c r="Z390" s="17" t="str">
        <f>CONCATENATE(INT(spotify_top_songs_audio_features[[#This Row],[duration_ms]]/(60*1000)),":",MOD(INT(spotify_top_songs_audio_features[[#This Row],[duration_ms]]/1000),60))</f>
        <v>3:50</v>
      </c>
      <c r="AA3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0" t="str">
        <f>spotify_top_songs_audio_features[[#This Row],[track_name]]</f>
        <v>Volví</v>
      </c>
    </row>
    <row r="391" spans="1:28" x14ac:dyDescent="0.25">
      <c r="A391" t="s">
        <v>7940</v>
      </c>
      <c r="B391" t="s">
        <v>7941</v>
      </c>
      <c r="C391" t="s">
        <v>7942</v>
      </c>
      <c r="D391" t="s">
        <v>53</v>
      </c>
      <c r="E391" t="s">
        <v>58</v>
      </c>
      <c r="F391" t="s">
        <v>24</v>
      </c>
      <c r="G391" t="s">
        <v>25</v>
      </c>
      <c r="H391">
        <v>695</v>
      </c>
      <c r="I391">
        <v>636</v>
      </c>
      <c r="J391">
        <v>317</v>
      </c>
      <c r="K391" t="s">
        <v>2869</v>
      </c>
      <c r="L391">
        <v>0</v>
      </c>
      <c r="M391">
        <v>81</v>
      </c>
      <c r="N391">
        <v>575</v>
      </c>
      <c r="O391">
        <v>-4654</v>
      </c>
      <c r="P391">
        <v>17414</v>
      </c>
      <c r="Q391">
        <v>172235</v>
      </c>
      <c r="R391">
        <v>39</v>
      </c>
      <c r="S391">
        <v>459536080</v>
      </c>
      <c r="U391" t="str">
        <f>IFERROR(LEFT(spotify_top_songs_audio_features[[#This Row],[artist_names]],SEARCH(",",spotify_top_songs_audio_features[[#This Row],[artist_names]])-1),spotify_top_songs_audio_features[[#This Row],[artist_names]])</f>
        <v>Shakira</v>
      </c>
      <c r="V391" t="str">
        <f>IFERROR(MID(spotify_top_songs_audio_features[[#This Row],[artist_names]],SEARCH(",",spotify_top_songs_audio_features[[#This Row],[artist_names]])+2,99),"")</f>
        <v>Rauw Alejandro</v>
      </c>
      <c r="W391" t="str">
        <f>spotify_top_songs_audio_features[[#This Row],[source]]</f>
        <v>Sony Music Latin</v>
      </c>
      <c r="X391" s="1">
        <f>spotify_top_songs_audio_features[[#This Row],[streams]]</f>
        <v>459536080</v>
      </c>
      <c r="Y391" t="str">
        <f>IF(Tabela2[[#This Row],[feat]]="","","Feat")</f>
        <v>Feat</v>
      </c>
      <c r="Z391" s="17" t="str">
        <f>CONCATENATE(INT(spotify_top_songs_audio_features[[#This Row],[duration_ms]]/(60*1000)),":",MOD(INT(spotify_top_songs_audio_features[[#This Row],[duration_ms]]/1000),60))</f>
        <v>2:52</v>
      </c>
      <c r="AA3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91" t="str">
        <f>spotify_top_songs_audio_features[[#This Row],[track_name]]</f>
        <v>Te Felicito</v>
      </c>
    </row>
    <row r="392" spans="1:28" x14ac:dyDescent="0.25">
      <c r="A392" t="s">
        <v>16695</v>
      </c>
      <c r="B392" t="s">
        <v>16696</v>
      </c>
      <c r="C392" t="s">
        <v>3588</v>
      </c>
      <c r="D392" t="s">
        <v>215</v>
      </c>
      <c r="E392" t="s">
        <v>97</v>
      </c>
      <c r="F392" t="s">
        <v>32</v>
      </c>
      <c r="G392" t="s">
        <v>25</v>
      </c>
      <c r="H392">
        <v>598</v>
      </c>
      <c r="I392">
        <v>526</v>
      </c>
      <c r="J392">
        <v>415</v>
      </c>
      <c r="K392" t="s">
        <v>1729</v>
      </c>
      <c r="L392">
        <v>0</v>
      </c>
      <c r="M392">
        <v>14</v>
      </c>
      <c r="N392">
        <v>529</v>
      </c>
      <c r="O392">
        <v>-8659</v>
      </c>
      <c r="P392">
        <v>123935</v>
      </c>
      <c r="Q392">
        <v>168387</v>
      </c>
      <c r="R392">
        <v>55</v>
      </c>
      <c r="S392">
        <v>458741117</v>
      </c>
      <c r="U392" t="str">
        <f>IFERROR(LEFT(spotify_top_songs_audio_features[[#This Row],[artist_names]],SEARCH(",",spotify_top_songs_audio_features[[#This Row],[artist_names]])-1),spotify_top_songs_audio_features[[#This Row],[artist_names]])</f>
        <v>MEDUZA</v>
      </c>
      <c r="V392" t="str">
        <f>IFERROR(MID(spotify_top_songs_audio_features[[#This Row],[artist_names]],SEARCH(",",spotify_top_songs_audio_features[[#This Row],[artist_names]])+2,99),"")</f>
        <v>Becky Hill, Goodboys</v>
      </c>
      <c r="W392" t="str">
        <f>spotify_top_songs_audio_features[[#This Row],[source]]</f>
        <v>Virgin</v>
      </c>
      <c r="X392" s="1">
        <f>spotify_top_songs_audio_features[[#This Row],[streams]]</f>
        <v>458741117</v>
      </c>
      <c r="Y392" t="str">
        <f>IF(Tabela2[[#This Row],[feat]]="","","Feat")</f>
        <v>Feat</v>
      </c>
      <c r="Z392" s="17" t="str">
        <f>CONCATENATE(INT(spotify_top_songs_audio_features[[#This Row],[duration_ms]]/(60*1000)),":",MOD(INT(spotify_top_songs_audio_features[[#This Row],[duration_ms]]/1000),60))</f>
        <v>2:48</v>
      </c>
      <c r="AA3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92" t="str">
        <f>spotify_top_songs_audio_features[[#This Row],[track_name]]</f>
        <v>Lose Control</v>
      </c>
    </row>
    <row r="393" spans="1:28" x14ac:dyDescent="0.25">
      <c r="A393" t="s">
        <v>9340</v>
      </c>
      <c r="B393" t="s">
        <v>194</v>
      </c>
      <c r="C393" t="s">
        <v>195</v>
      </c>
      <c r="D393" t="s">
        <v>85</v>
      </c>
      <c r="E393" t="s">
        <v>86</v>
      </c>
      <c r="F393" t="s">
        <v>24</v>
      </c>
      <c r="G393" t="s">
        <v>25</v>
      </c>
      <c r="H393">
        <v>761</v>
      </c>
      <c r="I393">
        <v>525</v>
      </c>
      <c r="J393">
        <v>944</v>
      </c>
      <c r="K393" t="s">
        <v>196</v>
      </c>
      <c r="L393">
        <v>6.7000000000000002E-5</v>
      </c>
      <c r="M393">
        <v>921</v>
      </c>
      <c r="N393">
        <v>531</v>
      </c>
      <c r="O393">
        <v>-69</v>
      </c>
      <c r="P393">
        <v>8087</v>
      </c>
      <c r="Q393">
        <v>238805</v>
      </c>
      <c r="R393">
        <v>164</v>
      </c>
      <c r="S393">
        <v>457430169</v>
      </c>
      <c r="U393" t="str">
        <f>IFERROR(LEFT(spotify_top_songs_audio_features[[#This Row],[artist_names]],SEARCH(",",spotify_top_songs_audio_features[[#This Row],[artist_names]])-1),spotify_top_songs_audio_features[[#This Row],[artist_names]])</f>
        <v>Glass Animals</v>
      </c>
      <c r="V393" t="str">
        <f>IFERROR(MID(spotify_top_songs_audio_features[[#This Row],[artist_names]],SEARCH(",",spotify_top_songs_audio_features[[#This Row],[artist_names]])+2,99),"")</f>
        <v/>
      </c>
      <c r="W393" t="str">
        <f>spotify_top_songs_audio_features[[#This Row],[source]]</f>
        <v>Polydor Records</v>
      </c>
      <c r="X393" s="1">
        <f>spotify_top_songs_audio_features[[#This Row],[streams]]</f>
        <v>457430169</v>
      </c>
      <c r="Y393" t="str">
        <f>IF(Tabela2[[#This Row],[feat]]="","","Feat")</f>
        <v/>
      </c>
      <c r="Z393" s="17" t="str">
        <f>CONCATENATE(INT(spotify_top_songs_audio_features[[#This Row],[duration_ms]]/(60*1000)),":",MOD(INT(spotify_top_songs_audio_features[[#This Row],[duration_ms]]/1000),60))</f>
        <v>3:58</v>
      </c>
      <c r="AA3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93" t="str">
        <f>spotify_top_songs_audio_features[[#This Row],[track_name]]</f>
        <v>Heat Waves</v>
      </c>
    </row>
    <row r="394" spans="1:28" x14ac:dyDescent="0.25">
      <c r="A394" t="s">
        <v>15886</v>
      </c>
      <c r="B394" t="s">
        <v>513</v>
      </c>
      <c r="C394" t="s">
        <v>12652</v>
      </c>
      <c r="D394" t="s">
        <v>515</v>
      </c>
      <c r="E394" t="s">
        <v>58</v>
      </c>
      <c r="F394" t="s">
        <v>32</v>
      </c>
      <c r="G394" t="s">
        <v>25</v>
      </c>
      <c r="H394">
        <v>659</v>
      </c>
      <c r="I394">
        <v>716</v>
      </c>
      <c r="J394">
        <v>111</v>
      </c>
      <c r="K394" t="s">
        <v>3479</v>
      </c>
      <c r="L394">
        <v>0</v>
      </c>
      <c r="M394">
        <v>173</v>
      </c>
      <c r="N394">
        <v>437</v>
      </c>
      <c r="O394">
        <v>-5673</v>
      </c>
      <c r="P394">
        <v>148015</v>
      </c>
      <c r="Q394">
        <v>212120</v>
      </c>
      <c r="R394">
        <v>38</v>
      </c>
      <c r="S394">
        <v>457386155</v>
      </c>
      <c r="U394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394" t="str">
        <f>IFERROR(MID(spotify_top_songs_audio_features[[#This Row],[artist_names]],SEARCH(",",spotify_top_songs_audio_features[[#This Row],[artist_names]])+2,99),"")</f>
        <v/>
      </c>
      <c r="W394" t="str">
        <f>spotify_top_songs_audio_features[[#This Row],[source]]</f>
        <v>NF Real Music</v>
      </c>
      <c r="X394" s="1">
        <f>spotify_top_songs_audio_features[[#This Row],[streams]]</f>
        <v>457386155</v>
      </c>
      <c r="Y394" t="str">
        <f>IF(Tabela2[[#This Row],[feat]]="","","Feat")</f>
        <v/>
      </c>
      <c r="Z394" s="17" t="str">
        <f>CONCATENATE(INT(spotify_top_songs_audio_features[[#This Row],[duration_ms]]/(60*1000)),":",MOD(INT(spotify_top_songs_audio_features[[#This Row],[duration_ms]]/1000),60))</f>
        <v>3:32</v>
      </c>
      <c r="AA3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94" t="str">
        <f>spotify_top_songs_audio_features[[#This Row],[track_name]]</f>
        <v>Let You Down</v>
      </c>
    </row>
    <row r="395" spans="1:28" x14ac:dyDescent="0.25">
      <c r="A395" t="s">
        <v>4112</v>
      </c>
      <c r="B395" t="s">
        <v>4113</v>
      </c>
      <c r="C395" t="s">
        <v>4114</v>
      </c>
      <c r="D395" t="s">
        <v>4115</v>
      </c>
      <c r="E395" t="s">
        <v>43</v>
      </c>
      <c r="F395" t="s">
        <v>32</v>
      </c>
      <c r="G395" t="s">
        <v>152</v>
      </c>
      <c r="H395">
        <v>453</v>
      </c>
      <c r="I395">
        <v>35</v>
      </c>
      <c r="J395">
        <v>425</v>
      </c>
      <c r="K395" t="s">
        <v>4116</v>
      </c>
      <c r="L395">
        <v>122</v>
      </c>
      <c r="M395">
        <v>144</v>
      </c>
      <c r="N395">
        <v>279</v>
      </c>
      <c r="O395">
        <v>-11639</v>
      </c>
      <c r="P395">
        <v>72017</v>
      </c>
      <c r="Q395">
        <v>185147</v>
      </c>
      <c r="R395">
        <v>59</v>
      </c>
      <c r="S395">
        <v>457105916</v>
      </c>
      <c r="U395" t="str">
        <f>IFERROR(LEFT(spotify_top_songs_audio_features[[#This Row],[artist_names]],SEARCH(",",spotify_top_songs_audio_features[[#This Row],[artist_names]])-1),spotify_top_songs_audio_features[[#This Row],[artist_names]])</f>
        <v>Duncan Laurence</v>
      </c>
      <c r="V395" t="str">
        <f>IFERROR(MID(spotify_top_songs_audio_features[[#This Row],[artist_names]],SEARCH(",",spotify_top_songs_audio_features[[#This Row],[artist_names]])+2,99),"")</f>
        <v/>
      </c>
      <c r="W395" t="str">
        <f>spotify_top_songs_audio_features[[#This Row],[source]]</f>
        <v>Universal Music, a division of Universal International Music BV</v>
      </c>
      <c r="X395" s="1">
        <f>spotify_top_songs_audio_features[[#This Row],[streams]]</f>
        <v>457105916</v>
      </c>
      <c r="Y395" t="str">
        <f>IF(Tabela2[[#This Row],[feat]]="","","Feat")</f>
        <v/>
      </c>
      <c r="Z395" s="17" t="str">
        <f>CONCATENATE(INT(spotify_top_songs_audio_features[[#This Row],[duration_ms]]/(60*1000)),":",MOD(INT(spotify_top_songs_audio_features[[#This Row],[duration_ms]]/1000),60))</f>
        <v>3:5</v>
      </c>
      <c r="AA3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95" t="str">
        <f>spotify_top_songs_audio_features[[#This Row],[track_name]]</f>
        <v>Arcade</v>
      </c>
    </row>
    <row r="396" spans="1:28" x14ac:dyDescent="0.25">
      <c r="A396" t="s">
        <v>14577</v>
      </c>
      <c r="B396" t="s">
        <v>228</v>
      </c>
      <c r="C396" t="s">
        <v>14578</v>
      </c>
      <c r="D396" t="s">
        <v>230</v>
      </c>
      <c r="E396" t="s">
        <v>43</v>
      </c>
      <c r="F396" t="s">
        <v>32</v>
      </c>
      <c r="G396" t="s">
        <v>25</v>
      </c>
      <c r="H396">
        <v>804</v>
      </c>
      <c r="I396">
        <v>771</v>
      </c>
      <c r="J396">
        <v>433</v>
      </c>
      <c r="K396" t="s">
        <v>4525</v>
      </c>
      <c r="L396">
        <v>3.0699999999999998E-4</v>
      </c>
      <c r="M396">
        <v>108</v>
      </c>
      <c r="N396">
        <v>739</v>
      </c>
      <c r="O396">
        <v>-4067</v>
      </c>
      <c r="P396">
        <v>126956</v>
      </c>
      <c r="Q396">
        <v>212253</v>
      </c>
      <c r="R396">
        <v>34</v>
      </c>
      <c r="S396">
        <v>456690515</v>
      </c>
      <c r="U396" t="str">
        <f>IFERROR(LEFT(spotify_top_songs_audio_features[[#This Row],[artist_names]],SEARCH(",",spotify_top_songs_audio_features[[#This Row],[artist_names]])-1),spotify_top_songs_audio_features[[#This Row],[artist_names]])</f>
        <v>NewJeans</v>
      </c>
      <c r="V396" t="str">
        <f>IFERROR(MID(spotify_top_songs_audio_features[[#This Row],[artist_names]],SEARCH(",",spotify_top_songs_audio_features[[#This Row],[artist_names]])+2,99),"")</f>
        <v/>
      </c>
      <c r="W396" t="str">
        <f>spotify_top_songs_audio_features[[#This Row],[source]]</f>
        <v>ADOR</v>
      </c>
      <c r="X396" s="1">
        <f>spotify_top_songs_audio_features[[#This Row],[streams]]</f>
        <v>456690515</v>
      </c>
      <c r="Y396" t="str">
        <f>IF(Tabela2[[#This Row],[feat]]="","","Feat")</f>
        <v/>
      </c>
      <c r="Z396" s="17" t="str">
        <f>CONCATENATE(INT(spotify_top_songs_audio_features[[#This Row],[duration_ms]]/(60*1000)),":",MOD(INT(spotify_top_songs_audio_features[[#This Row],[duration_ms]]/1000),60))</f>
        <v>3:32</v>
      </c>
      <c r="AA3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96" t="str">
        <f>spotify_top_songs_audio_features[[#This Row],[track_name]]</f>
        <v>OMG</v>
      </c>
    </row>
    <row r="397" spans="1:28" x14ac:dyDescent="0.25">
      <c r="A397" t="s">
        <v>14175</v>
      </c>
      <c r="B397" t="s">
        <v>2462</v>
      </c>
      <c r="C397" t="s">
        <v>8879</v>
      </c>
      <c r="D397" t="s">
        <v>530</v>
      </c>
      <c r="E397" t="s">
        <v>102</v>
      </c>
      <c r="F397" t="s">
        <v>32</v>
      </c>
      <c r="G397" t="s">
        <v>25</v>
      </c>
      <c r="H397">
        <v>715</v>
      </c>
      <c r="I397">
        <v>624</v>
      </c>
      <c r="J397">
        <v>114</v>
      </c>
      <c r="K397" t="s">
        <v>419</v>
      </c>
      <c r="L397">
        <v>0</v>
      </c>
      <c r="M397">
        <v>123</v>
      </c>
      <c r="N397">
        <v>412</v>
      </c>
      <c r="O397">
        <v>-3046</v>
      </c>
      <c r="P397">
        <v>158087</v>
      </c>
      <c r="Q397">
        <v>173325</v>
      </c>
      <c r="R397">
        <v>39</v>
      </c>
      <c r="S397">
        <v>454946681</v>
      </c>
      <c r="U397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397" t="str">
        <f>IFERROR(MID(spotify_top_songs_audio_features[[#This Row],[artist_names]],SEARCH(",",spotify_top_songs_audio_features[[#This Row],[artist_names]])+2,99),"")</f>
        <v/>
      </c>
      <c r="W397" t="str">
        <f>spotify_top_songs_audio_features[[#This Row],[source]]</f>
        <v>Nice Life/Atlantic</v>
      </c>
      <c r="X397" s="1">
        <f>spotify_top_songs_audio_features[[#This Row],[streams]]</f>
        <v>454946681</v>
      </c>
      <c r="Y397" t="str">
        <f>IF(Tabela2[[#This Row],[feat]]="","","Feat")</f>
        <v/>
      </c>
      <c r="Z397" s="17" t="str">
        <f>CONCATENATE(INT(spotify_top_songs_audio_features[[#This Row],[duration_ms]]/(60*1000)),":",MOD(INT(spotify_top_songs_audio_features[[#This Row],[duration_ms]]/1000),60))</f>
        <v>2:53</v>
      </c>
      <c r="AA3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97" t="str">
        <f>spotify_top_songs_audio_features[[#This Row],[track_name]]</f>
        <v>Truth Hurts</v>
      </c>
    </row>
    <row r="398" spans="1:28" x14ac:dyDescent="0.25">
      <c r="A398" t="s">
        <v>17257</v>
      </c>
      <c r="B398" t="s">
        <v>284</v>
      </c>
      <c r="C398" t="s">
        <v>14069</v>
      </c>
      <c r="D398" t="s">
        <v>397</v>
      </c>
      <c r="E398" t="s">
        <v>86</v>
      </c>
      <c r="F398" t="s">
        <v>24</v>
      </c>
      <c r="G398" t="s">
        <v>25</v>
      </c>
      <c r="H398">
        <v>809</v>
      </c>
      <c r="I398">
        <v>463</v>
      </c>
      <c r="J398">
        <v>396</v>
      </c>
      <c r="K398" t="s">
        <v>226</v>
      </c>
      <c r="L398">
        <v>85</v>
      </c>
      <c r="M398">
        <v>109</v>
      </c>
      <c r="N398">
        <v>364</v>
      </c>
      <c r="O398">
        <v>-11377</v>
      </c>
      <c r="P398">
        <v>11198</v>
      </c>
      <c r="Q398">
        <v>298941</v>
      </c>
      <c r="R398">
        <v>46</v>
      </c>
      <c r="S398">
        <v>451447394</v>
      </c>
      <c r="U39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98" t="str">
        <f>IFERROR(MID(spotify_top_songs_audio_features[[#This Row],[artist_names]],SEARCH(",",spotify_top_songs_audio_features[[#This Row],[artist_names]])+2,99),"")</f>
        <v/>
      </c>
      <c r="W398" t="str">
        <f>spotify_top_songs_audio_features[[#This Row],[source]]</f>
        <v>Cash Money Records/Young Money Ent./Universal Rec.</v>
      </c>
      <c r="X398" s="1">
        <f>spotify_top_songs_audio_features[[#This Row],[streams]]</f>
        <v>451447394</v>
      </c>
      <c r="Y398" t="str">
        <f>IF(Tabela2[[#This Row],[feat]]="","","Feat")</f>
        <v/>
      </c>
      <c r="Z398" s="17" t="str">
        <f>CONCATENATE(INT(spotify_top_songs_audio_features[[#This Row],[duration_ms]]/(60*1000)),":",MOD(INT(spotify_top_songs_audio_features[[#This Row],[duration_ms]]/1000),60))</f>
        <v>4:58</v>
      </c>
      <c r="AA3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98" t="str">
        <f>spotify_top_songs_audio_features[[#This Row],[track_name]]</f>
        <v>Passionfruit</v>
      </c>
    </row>
    <row r="399" spans="1:28" x14ac:dyDescent="0.25">
      <c r="A399" t="s">
        <v>11090</v>
      </c>
      <c r="B399" t="s">
        <v>280</v>
      </c>
      <c r="C399" t="s">
        <v>10837</v>
      </c>
      <c r="D399" t="s">
        <v>282</v>
      </c>
      <c r="E399" t="s">
        <v>177</v>
      </c>
      <c r="F399" t="s">
        <v>32</v>
      </c>
      <c r="G399" t="s">
        <v>25</v>
      </c>
      <c r="H399">
        <v>52</v>
      </c>
      <c r="I399">
        <v>731</v>
      </c>
      <c r="J399">
        <v>557</v>
      </c>
      <c r="K399" t="s">
        <v>3210</v>
      </c>
      <c r="L399">
        <v>101</v>
      </c>
      <c r="M399">
        <v>311</v>
      </c>
      <c r="N399">
        <v>662</v>
      </c>
      <c r="O399">
        <v>-5338</v>
      </c>
      <c r="P399">
        <v>17393</v>
      </c>
      <c r="Q399">
        <v>167303</v>
      </c>
      <c r="R399">
        <v>7</v>
      </c>
      <c r="S399">
        <v>451040923</v>
      </c>
      <c r="U399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399" t="str">
        <f>IFERROR(MID(spotify_top_songs_audio_features[[#This Row],[artist_names]],SEARCH(",",spotify_top_songs_audio_features[[#This Row],[artist_names]])+2,99),"")</f>
        <v/>
      </c>
      <c r="W399" t="str">
        <f>spotify_top_songs_audio_features[[#This Row],[source]]</f>
        <v>Columbia</v>
      </c>
      <c r="X399" s="1">
        <f>spotify_top_songs_audio_features[[#This Row],[streams]]</f>
        <v>451040923</v>
      </c>
      <c r="Y399" t="str">
        <f>IF(Tabela2[[#This Row],[feat]]="","","Feat")</f>
        <v/>
      </c>
      <c r="Z399" s="17" t="str">
        <f>CONCATENATE(INT(spotify_top_songs_audio_features[[#This Row],[duration_ms]]/(60*1000)),":",MOD(INT(spotify_top_songs_audio_features[[#This Row],[duration_ms]]/1000),60))</f>
        <v>2:47</v>
      </c>
      <c r="AA3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99" t="str">
        <f>spotify_top_songs_audio_features[[#This Row],[track_name]]</f>
        <v>As It Was</v>
      </c>
    </row>
    <row r="400" spans="1:28" x14ac:dyDescent="0.25">
      <c r="A400" t="s">
        <v>12550</v>
      </c>
      <c r="B400" t="s">
        <v>749</v>
      </c>
      <c r="C400" t="s">
        <v>12551</v>
      </c>
      <c r="D400" t="s">
        <v>857</v>
      </c>
      <c r="E400" t="s">
        <v>177</v>
      </c>
      <c r="F400" t="s">
        <v>32</v>
      </c>
      <c r="G400" t="s">
        <v>25</v>
      </c>
      <c r="H400">
        <v>92</v>
      </c>
      <c r="I400">
        <v>696</v>
      </c>
      <c r="J400">
        <v>742</v>
      </c>
      <c r="K400" t="s">
        <v>3806</v>
      </c>
      <c r="L400">
        <v>0</v>
      </c>
      <c r="M400">
        <v>149</v>
      </c>
      <c r="N400">
        <v>545</v>
      </c>
      <c r="O400">
        <v>-3356</v>
      </c>
      <c r="P400">
        <v>106966</v>
      </c>
      <c r="Q400">
        <v>170480</v>
      </c>
      <c r="R400">
        <v>43</v>
      </c>
      <c r="S400">
        <v>450015953</v>
      </c>
      <c r="U400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400" t="str">
        <f>IFERROR(MID(spotify_top_songs_audio_features[[#This Row],[artist_names]],SEARCH(",",spotify_top_songs_audio_features[[#This Row],[artist_names]])+2,99),"")</f>
        <v/>
      </c>
      <c r="W400" t="str">
        <f>spotify_top_songs_audio_features[[#This Row],[source]]</f>
        <v>Universal Music Latino</v>
      </c>
      <c r="X400" s="1">
        <f>spotify_top_songs_audio_features[[#This Row],[streams]]</f>
        <v>450015953</v>
      </c>
      <c r="Y400" t="str">
        <f>IF(Tabela2[[#This Row],[feat]]="","","Feat")</f>
        <v/>
      </c>
      <c r="Z400" s="17" t="str">
        <f>CONCATENATE(INT(spotify_top_songs_audio_features[[#This Row],[duration_ms]]/(60*1000)),":",MOD(INT(spotify_top_songs_audio_features[[#This Row],[duration_ms]]/1000),60))</f>
        <v>2:50</v>
      </c>
      <c r="AA4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0" t="str">
        <f>spotify_top_songs_audio_features[[#This Row],[track_name]]</f>
        <v>AMARGURA</v>
      </c>
    </row>
    <row r="401" spans="1:28" x14ac:dyDescent="0.25">
      <c r="A401" t="s">
        <v>5951</v>
      </c>
      <c r="B401" t="s">
        <v>5952</v>
      </c>
      <c r="C401" t="s">
        <v>5953</v>
      </c>
      <c r="D401" t="s">
        <v>5954</v>
      </c>
      <c r="E401" t="s">
        <v>97</v>
      </c>
      <c r="F401" t="s">
        <v>24</v>
      </c>
      <c r="G401" t="s">
        <v>152</v>
      </c>
      <c r="H401">
        <v>535</v>
      </c>
      <c r="I401">
        <v>395</v>
      </c>
      <c r="J401">
        <v>634</v>
      </c>
      <c r="K401" t="s">
        <v>5955</v>
      </c>
      <c r="L401">
        <v>6.7799999999999996E-3</v>
      </c>
      <c r="M401">
        <v>969</v>
      </c>
      <c r="N401">
        <v>488</v>
      </c>
      <c r="O401">
        <v>-7805</v>
      </c>
      <c r="P401">
        <v>157795</v>
      </c>
      <c r="Q401">
        <v>186456</v>
      </c>
      <c r="R401">
        <v>37</v>
      </c>
      <c r="S401">
        <v>449496630</v>
      </c>
      <c r="U401" t="str">
        <f>IFERROR(LEFT(spotify_top_songs_audio_features[[#This Row],[artist_names]],SEARCH(",",spotify_top_songs_audio_features[[#This Row],[artist_names]])-1),spotify_top_songs_audio_features[[#This Row],[artist_names]])</f>
        <v>Carin Leon</v>
      </c>
      <c r="V401" t="str">
        <f>IFERROR(MID(spotify_top_songs_audio_features[[#This Row],[artist_names]],SEARCH(",",spotify_top_songs_audio_features[[#This Row],[artist_names]])+2,99),"")</f>
        <v/>
      </c>
      <c r="W401" t="str">
        <f>spotify_top_songs_audio_features[[#This Row],[source]]</f>
        <v>Socios Music LLC</v>
      </c>
      <c r="X401" s="1">
        <f>spotify_top_songs_audio_features[[#This Row],[streams]]</f>
        <v>449496630</v>
      </c>
      <c r="Y401" t="str">
        <f>IF(Tabela2[[#This Row],[feat]]="","","Feat")</f>
        <v/>
      </c>
      <c r="Z401" s="17" t="str">
        <f>CONCATENATE(INT(spotify_top_songs_audio_features[[#This Row],[duration_ms]]/(60*1000)),":",MOD(INT(spotify_top_songs_audio_features[[#This Row],[duration_ms]]/1000),60))</f>
        <v>3:6</v>
      </c>
      <c r="AA4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01" t="str">
        <f>spotify_top_songs_audio_features[[#This Row],[track_name]]</f>
        <v>Primera Cita</v>
      </c>
    </row>
    <row r="402" spans="1:28" x14ac:dyDescent="0.25">
      <c r="A402" t="s">
        <v>16544</v>
      </c>
      <c r="B402" t="s">
        <v>3767</v>
      </c>
      <c r="C402" t="s">
        <v>3768</v>
      </c>
      <c r="D402" t="s">
        <v>3769</v>
      </c>
      <c r="E402" t="s">
        <v>31</v>
      </c>
      <c r="F402" t="s">
        <v>32</v>
      </c>
      <c r="G402" t="s">
        <v>25</v>
      </c>
      <c r="H402">
        <v>897</v>
      </c>
      <c r="I402">
        <v>662</v>
      </c>
      <c r="J402">
        <v>292</v>
      </c>
      <c r="K402" t="s">
        <v>10132</v>
      </c>
      <c r="L402">
        <v>0</v>
      </c>
      <c r="M402">
        <v>534</v>
      </c>
      <c r="N402">
        <v>389</v>
      </c>
      <c r="O402">
        <v>-6903</v>
      </c>
      <c r="P402">
        <v>112511</v>
      </c>
      <c r="Q402">
        <v>145543</v>
      </c>
      <c r="R402">
        <v>52</v>
      </c>
      <c r="S402">
        <v>448909392</v>
      </c>
      <c r="U402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402" t="str">
        <f>IFERROR(MID(spotify_top_songs_audio_features[[#This Row],[artist_names]],SEARCH(",",spotify_top_songs_audio_features[[#This Row],[artist_names]])+2,99),"")</f>
        <v>Gunna</v>
      </c>
      <c r="W402" t="str">
        <f>spotify_top_songs_audio_features[[#This Row],[source]]</f>
        <v>Quality Control Music/Young Stoner Life Records, a 300 Entertainment Label/Motown Records/Capitol Records</v>
      </c>
      <c r="X402" s="1">
        <f>spotify_top_songs_audio_features[[#This Row],[streams]]</f>
        <v>448909392</v>
      </c>
      <c r="Y402" t="str">
        <f>IF(Tabela2[[#This Row],[feat]]="","","Feat")</f>
        <v>Feat</v>
      </c>
      <c r="Z402" s="17" t="str">
        <f>CONCATENATE(INT(spotify_top_songs_audio_features[[#This Row],[duration_ms]]/(60*1000)),":",MOD(INT(spotify_top_songs_audio_features[[#This Row],[duration_ms]]/1000),60))</f>
        <v>2:25</v>
      </c>
      <c r="AA4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2" t="str">
        <f>spotify_top_songs_audio_features[[#This Row],[track_name]]</f>
        <v>Drip Too Hard (Lil Baby &amp; Gunna)</v>
      </c>
    </row>
    <row r="403" spans="1:28" x14ac:dyDescent="0.25">
      <c r="A403" t="s">
        <v>4306</v>
      </c>
      <c r="B403" t="s">
        <v>4307</v>
      </c>
      <c r="C403" t="s">
        <v>4308</v>
      </c>
      <c r="D403" t="s">
        <v>4309</v>
      </c>
      <c r="E403" t="s">
        <v>97</v>
      </c>
      <c r="F403" t="s">
        <v>32</v>
      </c>
      <c r="G403" t="s">
        <v>25</v>
      </c>
      <c r="H403">
        <v>87</v>
      </c>
      <c r="I403">
        <v>548</v>
      </c>
      <c r="J403">
        <v>77</v>
      </c>
      <c r="K403" t="s">
        <v>4310</v>
      </c>
      <c r="L403">
        <v>4.6000000000000001E-4</v>
      </c>
      <c r="M403">
        <v>534</v>
      </c>
      <c r="N403">
        <v>832</v>
      </c>
      <c r="O403">
        <v>-5253</v>
      </c>
      <c r="P403">
        <v>96018</v>
      </c>
      <c r="Q403">
        <v>153750</v>
      </c>
      <c r="R403">
        <v>37</v>
      </c>
      <c r="S403">
        <v>448560983</v>
      </c>
      <c r="U403" t="str">
        <f>IFERROR(LEFT(spotify_top_songs_audio_features[[#This Row],[artist_names]],SEARCH(",",spotify_top_songs_audio_features[[#This Row],[artist_names]])-1),spotify_top_songs_audio_features[[#This Row],[artist_names]])</f>
        <v>Cris Mj</v>
      </c>
      <c r="V403" t="str">
        <f>IFERROR(MID(spotify_top_songs_audio_features[[#This Row],[artist_names]],SEARCH(",",spotify_top_songs_audio_features[[#This Row],[artist_names]])+2,99),"")</f>
        <v/>
      </c>
      <c r="W403" t="str">
        <f>spotify_top_songs_audio_features[[#This Row],[source]]</f>
        <v>Sonar LLC.</v>
      </c>
      <c r="X403" s="1">
        <f>spotify_top_songs_audio_features[[#This Row],[streams]]</f>
        <v>448560983</v>
      </c>
      <c r="Y403" t="str">
        <f>IF(Tabela2[[#This Row],[feat]]="","","Feat")</f>
        <v/>
      </c>
      <c r="Z403" s="17" t="str">
        <f>CONCATENATE(INT(spotify_top_songs_audio_features[[#This Row],[duration_ms]]/(60*1000)),":",MOD(INT(spotify_top_songs_audio_features[[#This Row],[duration_ms]]/1000),60))</f>
        <v>2:33</v>
      </c>
      <c r="AA4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03" t="str">
        <f>spotify_top_songs_audio_features[[#This Row],[track_name]]</f>
        <v>Una Noche en Medellín</v>
      </c>
    </row>
    <row r="404" spans="1:28" x14ac:dyDescent="0.25">
      <c r="A404" t="s">
        <v>17258</v>
      </c>
      <c r="B404" t="s">
        <v>17259</v>
      </c>
      <c r="C404" t="s">
        <v>17260</v>
      </c>
      <c r="D404" t="s">
        <v>1259</v>
      </c>
      <c r="E404" t="s">
        <v>31</v>
      </c>
      <c r="F404" t="s">
        <v>32</v>
      </c>
      <c r="G404" t="s">
        <v>25</v>
      </c>
      <c r="H404">
        <v>831</v>
      </c>
      <c r="I404">
        <v>554</v>
      </c>
      <c r="J404">
        <v>218</v>
      </c>
      <c r="K404" t="s">
        <v>516</v>
      </c>
      <c r="L404">
        <v>6.1199999999999996E-3</v>
      </c>
      <c r="M404">
        <v>152</v>
      </c>
      <c r="N404">
        <v>396</v>
      </c>
      <c r="O404">
        <v>-9998</v>
      </c>
      <c r="P404">
        <v>140026</v>
      </c>
      <c r="Q404">
        <v>168228</v>
      </c>
      <c r="R404">
        <v>37</v>
      </c>
      <c r="S404">
        <v>448180674</v>
      </c>
      <c r="U404" t="str">
        <f>IFERROR(LEFT(spotify_top_songs_audio_features[[#This Row],[artist_names]],SEARCH(",",spotify_top_songs_audio_features[[#This Row],[artist_names]])-1),spotify_top_songs_audio_features[[#This Row],[artist_names]])</f>
        <v>LISA</v>
      </c>
      <c r="V404" t="str">
        <f>IFERROR(MID(spotify_top_songs_audio_features[[#This Row],[artist_names]],SEARCH(",",spotify_top_songs_audio_features[[#This Row],[artist_names]])+2,99),"")</f>
        <v/>
      </c>
      <c r="W404" t="str">
        <f>spotify_top_songs_audio_features[[#This Row],[source]]</f>
        <v>YG Entertainment/Interscope Records</v>
      </c>
      <c r="X404" s="1">
        <f>spotify_top_songs_audio_features[[#This Row],[streams]]</f>
        <v>448180674</v>
      </c>
      <c r="Y404" t="str">
        <f>IF(Tabela2[[#This Row],[feat]]="","","Feat")</f>
        <v/>
      </c>
      <c r="Z404" s="17" t="str">
        <f>CONCATENATE(INT(spotify_top_songs_audio_features[[#This Row],[duration_ms]]/(60*1000)),":",MOD(INT(spotify_top_songs_audio_features[[#This Row],[duration_ms]]/1000),60))</f>
        <v>2:48</v>
      </c>
      <c r="AA4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4" t="str">
        <f>spotify_top_songs_audio_features[[#This Row],[track_name]]</f>
        <v>MONEY</v>
      </c>
    </row>
    <row r="405" spans="1:28" x14ac:dyDescent="0.25">
      <c r="A405" t="s">
        <v>13985</v>
      </c>
      <c r="B405" t="s">
        <v>112</v>
      </c>
      <c r="C405" t="s">
        <v>13986</v>
      </c>
      <c r="D405" t="s">
        <v>112</v>
      </c>
      <c r="E405" t="s">
        <v>97</v>
      </c>
      <c r="F405" t="s">
        <v>24</v>
      </c>
      <c r="G405" t="s">
        <v>25</v>
      </c>
      <c r="H405">
        <v>733</v>
      </c>
      <c r="I405">
        <v>436</v>
      </c>
      <c r="J405">
        <v>8</v>
      </c>
      <c r="K405" t="s">
        <v>3883</v>
      </c>
      <c r="L405">
        <v>573</v>
      </c>
      <c r="M405">
        <v>157</v>
      </c>
      <c r="N405">
        <v>976</v>
      </c>
      <c r="O405">
        <v>-10489</v>
      </c>
      <c r="P405">
        <v>96985</v>
      </c>
      <c r="Q405">
        <v>202396</v>
      </c>
      <c r="R405">
        <v>34</v>
      </c>
      <c r="S405">
        <v>447488884</v>
      </c>
      <c r="U40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05" t="str">
        <f>IFERROR(MID(spotify_top_songs_audio_features[[#This Row],[artist_names]],SEARCH(",",spotify_top_songs_audio_features[[#This Row],[artist_names]])+2,99),"")</f>
        <v/>
      </c>
      <c r="W405" t="str">
        <f>spotify_top_songs_audio_features[[#This Row],[source]]</f>
        <v>Taylor Swift</v>
      </c>
      <c r="X405" s="1">
        <f>spotify_top_songs_audio_features[[#This Row],[streams]]</f>
        <v>447488884</v>
      </c>
      <c r="Y405" t="str">
        <f>IF(Tabela2[[#This Row],[feat]]="","","Feat")</f>
        <v/>
      </c>
      <c r="Z405" s="17" t="str">
        <f>CONCATENATE(INT(spotify_top_songs_audio_features[[#This Row],[duration_ms]]/(60*1000)),":",MOD(INT(spotify_top_songs_audio_features[[#This Row],[duration_ms]]/1000),60))</f>
        <v>3:22</v>
      </c>
      <c r="AA4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05" t="str">
        <f>spotify_top_songs_audio_features[[#This Row],[track_name]]</f>
        <v>Lavender Haze</v>
      </c>
    </row>
    <row r="406" spans="1:28" x14ac:dyDescent="0.25">
      <c r="A406" t="s">
        <v>11414</v>
      </c>
      <c r="B406" t="s">
        <v>7909</v>
      </c>
      <c r="C406" t="s">
        <v>4705</v>
      </c>
      <c r="D406" t="s">
        <v>2413</v>
      </c>
      <c r="E406" t="s">
        <v>97</v>
      </c>
      <c r="F406" t="s">
        <v>32</v>
      </c>
      <c r="G406" t="s">
        <v>25</v>
      </c>
      <c r="H406">
        <v>785</v>
      </c>
      <c r="I406">
        <v>431</v>
      </c>
      <c r="J406">
        <v>364</v>
      </c>
      <c r="K406" t="s">
        <v>6590</v>
      </c>
      <c r="L406">
        <v>0</v>
      </c>
      <c r="M406">
        <v>887</v>
      </c>
      <c r="N406">
        <v>236</v>
      </c>
      <c r="O406">
        <v>-8756</v>
      </c>
      <c r="P406">
        <v>127085</v>
      </c>
      <c r="Q406">
        <v>159382</v>
      </c>
      <c r="R406">
        <v>18</v>
      </c>
      <c r="S406">
        <v>446658746</v>
      </c>
      <c r="U406" t="str">
        <f>IFERROR(LEFT(spotify_top_songs_audio_features[[#This Row],[artist_names]],SEARCH(",",spotify_top_songs_audio_features[[#This Row],[artist_names]])-1),spotify_top_songs_audio_features[[#This Row],[artist_names]])</f>
        <v>Trevor Daniel</v>
      </c>
      <c r="V406" t="str">
        <f>IFERROR(MID(spotify_top_songs_audio_features[[#This Row],[artist_names]],SEARCH(",",spotify_top_songs_audio_features[[#This Row],[artist_names]])+2,99),"")</f>
        <v/>
      </c>
      <c r="W406" t="str">
        <f>spotify_top_songs_audio_features[[#This Row],[source]]</f>
        <v>Alamo</v>
      </c>
      <c r="X406" s="1">
        <f>spotify_top_songs_audio_features[[#This Row],[streams]]</f>
        <v>446658746</v>
      </c>
      <c r="Y406" t="str">
        <f>IF(Tabela2[[#This Row],[feat]]="","","Feat")</f>
        <v/>
      </c>
      <c r="Z406" s="17" t="str">
        <f>CONCATENATE(INT(spotify_top_songs_audio_features[[#This Row],[duration_ms]]/(60*1000)),":",MOD(INT(spotify_top_songs_audio_features[[#This Row],[duration_ms]]/1000),60))</f>
        <v>2:39</v>
      </c>
      <c r="AA4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06" t="str">
        <f>spotify_top_songs_audio_features[[#This Row],[track_name]]</f>
        <v>Falling</v>
      </c>
    </row>
    <row r="407" spans="1:28" x14ac:dyDescent="0.25">
      <c r="A407" t="s">
        <v>14469</v>
      </c>
      <c r="B407" t="s">
        <v>817</v>
      </c>
      <c r="C407" t="s">
        <v>14470</v>
      </c>
      <c r="D407" t="s">
        <v>819</v>
      </c>
      <c r="E407" t="s">
        <v>86</v>
      </c>
      <c r="F407" t="s">
        <v>24</v>
      </c>
      <c r="G407" t="s">
        <v>25</v>
      </c>
      <c r="H407">
        <v>749</v>
      </c>
      <c r="I407">
        <v>463</v>
      </c>
      <c r="J407">
        <v>842</v>
      </c>
      <c r="K407" t="s">
        <v>3976</v>
      </c>
      <c r="L407">
        <v>382</v>
      </c>
      <c r="M407">
        <v>338</v>
      </c>
      <c r="N407">
        <v>189</v>
      </c>
      <c r="O407">
        <v>-8433</v>
      </c>
      <c r="P407">
        <v>90035</v>
      </c>
      <c r="Q407">
        <v>226987</v>
      </c>
      <c r="R407">
        <v>45</v>
      </c>
      <c r="S407">
        <v>445758589</v>
      </c>
      <c r="U407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407" t="str">
        <f>IFERROR(MID(spotify_top_songs_audio_features[[#This Row],[artist_names]],SEARCH(",",spotify_top_songs_audio_features[[#This Row],[artist_names]])+2,99),"")</f>
        <v/>
      </c>
      <c r="W407" t="str">
        <f>spotify_top_songs_audio_features[[#This Row],[source]]</f>
        <v>Kemosabe Records/RCA Records</v>
      </c>
      <c r="X407" s="1">
        <f>spotify_top_songs_audio_features[[#This Row],[streams]]</f>
        <v>445758589</v>
      </c>
      <c r="Y407" t="str">
        <f>IF(Tabela2[[#This Row],[feat]]="","","Feat")</f>
        <v/>
      </c>
      <c r="Z407" s="17" t="str">
        <f>CONCATENATE(INT(spotify_top_songs_audio_features[[#This Row],[duration_ms]]/(60*1000)),":",MOD(INT(spotify_top_songs_audio_features[[#This Row],[duration_ms]]/1000),60))</f>
        <v>3:46</v>
      </c>
      <c r="AA4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07" t="str">
        <f>spotify_top_songs_audio_features[[#This Row],[track_name]]</f>
        <v>Streets</v>
      </c>
    </row>
    <row r="408" spans="1:28" x14ac:dyDescent="0.25">
      <c r="A408" t="s">
        <v>8764</v>
      </c>
      <c r="B408" t="s">
        <v>8517</v>
      </c>
      <c r="C408" t="s">
        <v>8518</v>
      </c>
      <c r="D408" t="s">
        <v>8519</v>
      </c>
      <c r="E408" t="s">
        <v>177</v>
      </c>
      <c r="F408" t="s">
        <v>24</v>
      </c>
      <c r="G408" t="s">
        <v>25</v>
      </c>
      <c r="H408">
        <v>603</v>
      </c>
      <c r="I408">
        <v>784</v>
      </c>
      <c r="J408">
        <v>62</v>
      </c>
      <c r="K408" t="s">
        <v>2534</v>
      </c>
      <c r="L408">
        <v>8.3199999999999995E-4</v>
      </c>
      <c r="M408">
        <v>119</v>
      </c>
      <c r="N408">
        <v>769</v>
      </c>
      <c r="O408">
        <v>-4023</v>
      </c>
      <c r="P408">
        <v>172041</v>
      </c>
      <c r="Q408">
        <v>173104</v>
      </c>
      <c r="R408">
        <v>116</v>
      </c>
      <c r="S408">
        <v>445236412</v>
      </c>
      <c r="U408" t="str">
        <f>IFERROR(LEFT(spotify_top_songs_audio_features[[#This Row],[artist_names]],SEARCH(",",spotify_top_songs_audio_features[[#This Row],[artist_names]])-1),spotify_top_songs_audio_features[[#This Row],[artist_names]])</f>
        <v>Steve Lacy</v>
      </c>
      <c r="V408" t="str">
        <f>IFERROR(MID(spotify_top_songs_audio_features[[#This Row],[artist_names]],SEARCH(",",spotify_top_songs_audio_features[[#This Row],[artist_names]])+2,99),"")</f>
        <v/>
      </c>
      <c r="W408" t="str">
        <f>spotify_top_songs_audio_features[[#This Row],[source]]</f>
        <v>Three Quarter</v>
      </c>
      <c r="X408" s="1">
        <f>spotify_top_songs_audio_features[[#This Row],[streams]]</f>
        <v>445236412</v>
      </c>
      <c r="Y408" t="str">
        <f>IF(Tabela2[[#This Row],[feat]]="","","Feat")</f>
        <v/>
      </c>
      <c r="Z408" s="17" t="str">
        <f>CONCATENATE(INT(spotify_top_songs_audio_features[[#This Row],[duration_ms]]/(60*1000)),":",MOD(INT(spotify_top_songs_audio_features[[#This Row],[duration_ms]]/1000),60))</f>
        <v>2:53</v>
      </c>
      <c r="AA4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8" t="str">
        <f>spotify_top_songs_audio_features[[#This Row],[track_name]]</f>
        <v>Dark Red</v>
      </c>
    </row>
    <row r="409" spans="1:28" x14ac:dyDescent="0.25">
      <c r="A409" t="s">
        <v>12875</v>
      </c>
      <c r="B409" t="s">
        <v>12876</v>
      </c>
      <c r="C409" t="s">
        <v>12877</v>
      </c>
      <c r="D409" t="s">
        <v>2792</v>
      </c>
      <c r="E409" t="s">
        <v>70</v>
      </c>
      <c r="F409" t="s">
        <v>24</v>
      </c>
      <c r="G409" t="s">
        <v>25</v>
      </c>
      <c r="H409">
        <v>638</v>
      </c>
      <c r="I409">
        <v>717</v>
      </c>
      <c r="J409">
        <v>375</v>
      </c>
      <c r="K409" t="s">
        <v>2014</v>
      </c>
      <c r="L409">
        <v>1.7899999999999999E-4</v>
      </c>
      <c r="M409">
        <v>113</v>
      </c>
      <c r="N409">
        <v>422</v>
      </c>
      <c r="O409">
        <v>-5804</v>
      </c>
      <c r="P409">
        <v>141904</v>
      </c>
      <c r="Q409">
        <v>132359</v>
      </c>
      <c r="R409">
        <v>30</v>
      </c>
      <c r="S409">
        <v>442696994</v>
      </c>
      <c r="U409" t="str">
        <f>IFERROR(LEFT(spotify_top_songs_audio_features[[#This Row],[artist_names]],SEARCH(",",spotify_top_songs_audio_features[[#This Row],[artist_names]])-1),spotify_top_songs_audio_features[[#This Row],[artist_names]])</f>
        <v>cassö</v>
      </c>
      <c r="V409" t="str">
        <f>IFERROR(MID(spotify_top_songs_audio_features[[#This Row],[artist_names]],SEARCH(",",spotify_top_songs_audio_features[[#This Row],[artist_names]])+2,99),"")</f>
        <v>RAYE, D-Block Europe</v>
      </c>
      <c r="W409" t="str">
        <f>spotify_top_songs_audio_features[[#This Row],[source]]</f>
        <v>Ministry of Sound Recordings</v>
      </c>
      <c r="X409" s="1">
        <f>spotify_top_songs_audio_features[[#This Row],[streams]]</f>
        <v>442696994</v>
      </c>
      <c r="Y409" t="str">
        <f>IF(Tabela2[[#This Row],[feat]]="","","Feat")</f>
        <v>Feat</v>
      </c>
      <c r="Z409" s="17" t="str">
        <f>CONCATENATE(INT(spotify_top_songs_audio_features[[#This Row],[duration_ms]]/(60*1000)),":",MOD(INT(spotify_top_songs_audio_features[[#This Row],[duration_ms]]/1000),60))</f>
        <v>2:12</v>
      </c>
      <c r="AA4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09" t="str">
        <f>spotify_top_songs_audio_features[[#This Row],[track_name]]</f>
        <v>Prada</v>
      </c>
    </row>
    <row r="410" spans="1:28" x14ac:dyDescent="0.25">
      <c r="A410" t="s">
        <v>1510</v>
      </c>
      <c r="B410" t="s">
        <v>1511</v>
      </c>
      <c r="C410" t="s">
        <v>1512</v>
      </c>
      <c r="D410" t="s">
        <v>254</v>
      </c>
      <c r="E410" t="s">
        <v>97</v>
      </c>
      <c r="F410" t="s">
        <v>24</v>
      </c>
      <c r="G410" t="s">
        <v>25</v>
      </c>
      <c r="H410">
        <v>838</v>
      </c>
      <c r="I410">
        <v>525</v>
      </c>
      <c r="J410">
        <v>665</v>
      </c>
      <c r="K410" t="s">
        <v>1513</v>
      </c>
      <c r="L410">
        <v>1.92E-4</v>
      </c>
      <c r="M410">
        <v>771</v>
      </c>
      <c r="N410">
        <v>884</v>
      </c>
      <c r="O410">
        <v>-3562</v>
      </c>
      <c r="P410">
        <v>144981</v>
      </c>
      <c r="Q410">
        <v>134256</v>
      </c>
      <c r="R410">
        <v>30</v>
      </c>
      <c r="S410">
        <v>441139199</v>
      </c>
      <c r="U410" t="str">
        <f>IFERROR(LEFT(spotify_top_songs_audio_features[[#This Row],[artist_names]],SEARCH(",",spotify_top_songs_audio_features[[#This Row],[artist_names]])-1),spotify_top_songs_audio_features[[#This Row],[artist_names]])</f>
        <v>Meghan Trainor</v>
      </c>
      <c r="V410" t="str">
        <f>IFERROR(MID(spotify_top_songs_audio_features[[#This Row],[artist_names]],SEARCH(",",spotify_top_songs_audio_features[[#This Row],[artist_names]])+2,99),"")</f>
        <v/>
      </c>
      <c r="W410" t="str">
        <f>spotify_top_songs_audio_features[[#This Row],[source]]</f>
        <v>Epic</v>
      </c>
      <c r="X410" s="1">
        <f>spotify_top_songs_audio_features[[#This Row],[streams]]</f>
        <v>441139199</v>
      </c>
      <c r="Y410" t="str">
        <f>IF(Tabela2[[#This Row],[feat]]="","","Feat")</f>
        <v/>
      </c>
      <c r="Z410" s="17" t="str">
        <f>CONCATENATE(INT(spotify_top_songs_audio_features[[#This Row],[duration_ms]]/(60*1000)),":",MOD(INT(spotify_top_songs_audio_features[[#This Row],[duration_ms]]/1000),60))</f>
        <v>2:14</v>
      </c>
      <c r="AA4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0" t="str">
        <f>spotify_top_songs_audio_features[[#This Row],[track_name]]</f>
        <v>Made You Look</v>
      </c>
    </row>
    <row r="411" spans="1:28" x14ac:dyDescent="0.25">
      <c r="A411" t="s">
        <v>11052</v>
      </c>
      <c r="B411" t="s">
        <v>11053</v>
      </c>
      <c r="C411" t="s">
        <v>11054</v>
      </c>
      <c r="D411" t="s">
        <v>96</v>
      </c>
      <c r="E411" t="s">
        <v>113</v>
      </c>
      <c r="F411" t="s">
        <v>24</v>
      </c>
      <c r="G411" t="s">
        <v>25</v>
      </c>
      <c r="H411">
        <v>429</v>
      </c>
      <c r="I411">
        <v>453</v>
      </c>
      <c r="J411">
        <v>459</v>
      </c>
      <c r="K411" t="s">
        <v>2306</v>
      </c>
      <c r="L411">
        <v>1.9999999999999999E-6</v>
      </c>
      <c r="M411">
        <v>102</v>
      </c>
      <c r="N411">
        <v>155</v>
      </c>
      <c r="O411">
        <v>-7746</v>
      </c>
      <c r="P411">
        <v>77639</v>
      </c>
      <c r="Q411">
        <v>227196</v>
      </c>
      <c r="R411">
        <v>29</v>
      </c>
      <c r="S411">
        <v>440141102</v>
      </c>
      <c r="U411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411" t="str">
        <f>IFERROR(MID(spotify_top_songs_audio_features[[#This Row],[artist_names]],SEARCH(",",spotify_top_songs_audio_features[[#This Row],[artist_names]])+2,99),"")</f>
        <v>Kacey Musgraves</v>
      </c>
      <c r="W411" t="str">
        <f>spotify_top_songs_audio_features[[#This Row],[source]]</f>
        <v>Warner Records</v>
      </c>
      <c r="X411" s="1">
        <f>spotify_top_songs_audio_features[[#This Row],[streams]]</f>
        <v>440141102</v>
      </c>
      <c r="Y411" t="str">
        <f>IF(Tabela2[[#This Row],[feat]]="","","Feat")</f>
        <v>Feat</v>
      </c>
      <c r="Z411" s="17" t="str">
        <f>CONCATENATE(INT(spotify_top_songs_audio_features[[#This Row],[duration_ms]]/(60*1000)),":",MOD(INT(spotify_top_songs_audio_features[[#This Row],[duration_ms]]/1000),60))</f>
        <v>3:47</v>
      </c>
      <c r="AA4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1" t="str">
        <f>spotify_top_songs_audio_features[[#This Row],[track_name]]</f>
        <v>I Remember Everything (feat. Kacey Musgraves)</v>
      </c>
    </row>
    <row r="412" spans="1:28" x14ac:dyDescent="0.25">
      <c r="A412" t="s">
        <v>12021</v>
      </c>
      <c r="B412" t="s">
        <v>1287</v>
      </c>
      <c r="C412" t="s">
        <v>12022</v>
      </c>
      <c r="D412" t="s">
        <v>48</v>
      </c>
      <c r="E412" t="s">
        <v>58</v>
      </c>
      <c r="F412" t="s">
        <v>32</v>
      </c>
      <c r="G412" t="s">
        <v>25</v>
      </c>
      <c r="H412">
        <v>726</v>
      </c>
      <c r="I412">
        <v>554</v>
      </c>
      <c r="J412">
        <v>917</v>
      </c>
      <c r="K412" t="s">
        <v>2467</v>
      </c>
      <c r="L412">
        <v>0</v>
      </c>
      <c r="M412">
        <v>106</v>
      </c>
      <c r="N412">
        <v>335</v>
      </c>
      <c r="O412">
        <v>-529</v>
      </c>
      <c r="P412">
        <v>169999</v>
      </c>
      <c r="Q412">
        <v>190440</v>
      </c>
      <c r="R412">
        <v>33</v>
      </c>
      <c r="S412">
        <v>439898870</v>
      </c>
      <c r="U412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12" t="str">
        <f>IFERROR(MID(spotify_top_songs_audio_features[[#This Row],[artist_names]],SEARCH(",",spotify_top_songs_audio_features[[#This Row],[artist_names]])+2,99),"")</f>
        <v/>
      </c>
      <c r="W412" t="str">
        <f>spotify_top_songs_audio_features[[#This Row],[source]]</f>
        <v>Republic Records</v>
      </c>
      <c r="X412" s="1">
        <f>spotify_top_songs_audio_features[[#This Row],[streams]]</f>
        <v>439898870</v>
      </c>
      <c r="Y412" t="str">
        <f>IF(Tabela2[[#This Row],[feat]]="","","Feat")</f>
        <v/>
      </c>
      <c r="Z412" s="17" t="str">
        <f>CONCATENATE(INT(spotify_top_songs_audio_features[[#This Row],[duration_ms]]/(60*1000)),":",MOD(INT(spotify_top_songs_audio_features[[#This Row],[duration_ms]]/1000),60))</f>
        <v>3:10</v>
      </c>
      <c r="AA4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12" t="str">
        <f>spotify_top_songs_audio_features[[#This Row],[track_name]]</f>
        <v>break up with your girlfriend, i'm bored</v>
      </c>
    </row>
    <row r="413" spans="1:28" x14ac:dyDescent="0.25">
      <c r="A413" t="s">
        <v>17281</v>
      </c>
      <c r="B413" t="s">
        <v>11757</v>
      </c>
      <c r="C413" t="s">
        <v>11758</v>
      </c>
      <c r="D413" t="s">
        <v>96</v>
      </c>
      <c r="E413" t="s">
        <v>97</v>
      </c>
      <c r="F413" t="s">
        <v>24</v>
      </c>
      <c r="G413" t="s">
        <v>25</v>
      </c>
      <c r="H413">
        <v>643</v>
      </c>
      <c r="I413">
        <v>783</v>
      </c>
      <c r="J413">
        <v>856</v>
      </c>
      <c r="K413" t="s">
        <v>5418</v>
      </c>
      <c r="L413">
        <v>0</v>
      </c>
      <c r="M413">
        <v>83</v>
      </c>
      <c r="N413">
        <v>579</v>
      </c>
      <c r="O413">
        <v>-6458</v>
      </c>
      <c r="P413">
        <v>154084</v>
      </c>
      <c r="Q413">
        <v>163870</v>
      </c>
      <c r="R413">
        <v>40</v>
      </c>
      <c r="S413">
        <v>439792906</v>
      </c>
      <c r="U413" t="str">
        <f>IFERROR(LEFT(spotify_top_songs_audio_features[[#This Row],[artist_names]],SEARCH(",",spotify_top_songs_audio_features[[#This Row],[artist_names]])-1),spotify_top_songs_audio_features[[#This Row],[artist_names]])</f>
        <v>Bebe Rexha</v>
      </c>
      <c r="V413" t="str">
        <f>IFERROR(MID(spotify_top_songs_audio_features[[#This Row],[artist_names]],SEARCH(",",spotify_top_songs_audio_features[[#This Row],[artist_names]])+2,99),"")</f>
        <v>Florida Georgia Line</v>
      </c>
      <c r="W413" t="str">
        <f>spotify_top_songs_audio_features[[#This Row],[source]]</f>
        <v>Warner Records</v>
      </c>
      <c r="X413" s="1">
        <f>spotify_top_songs_audio_features[[#This Row],[streams]]</f>
        <v>439792906</v>
      </c>
      <c r="Y413" t="str">
        <f>IF(Tabela2[[#This Row],[feat]]="","","Feat")</f>
        <v>Feat</v>
      </c>
      <c r="Z413" s="17" t="str">
        <f>CONCATENATE(INT(spotify_top_songs_audio_features[[#This Row],[duration_ms]]/(60*1000)),":",MOD(INT(spotify_top_songs_audio_features[[#This Row],[duration_ms]]/1000),60))</f>
        <v>2:43</v>
      </c>
      <c r="AA4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3" t="str">
        <f>spotify_top_songs_audio_features[[#This Row],[track_name]]</f>
        <v>Meant to Be (feat. Florida Georgia Line)</v>
      </c>
    </row>
    <row r="414" spans="1:28" x14ac:dyDescent="0.25">
      <c r="A414" t="s">
        <v>632</v>
      </c>
      <c r="B414" t="s">
        <v>633</v>
      </c>
      <c r="C414" t="s">
        <v>634</v>
      </c>
      <c r="D414" t="s">
        <v>635</v>
      </c>
      <c r="E414" t="s">
        <v>31</v>
      </c>
      <c r="F414" t="s">
        <v>24</v>
      </c>
      <c r="G414" t="s">
        <v>152</v>
      </c>
      <c r="H414">
        <v>461</v>
      </c>
      <c r="I414">
        <v>593</v>
      </c>
      <c r="J414">
        <v>356</v>
      </c>
      <c r="K414" t="s">
        <v>566</v>
      </c>
      <c r="L414">
        <v>0</v>
      </c>
      <c r="M414">
        <v>307</v>
      </c>
      <c r="N414">
        <v>175</v>
      </c>
      <c r="O414">
        <v>-4954</v>
      </c>
      <c r="P414">
        <v>13417</v>
      </c>
      <c r="Q414">
        <v>228373</v>
      </c>
      <c r="R414">
        <v>83</v>
      </c>
      <c r="S414">
        <v>439293687</v>
      </c>
      <c r="U414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14" t="str">
        <f>IFERROR(MID(spotify_top_songs_audio_features[[#This Row],[artist_names]],SEARCH(",",spotify_top_songs_audio_features[[#This Row],[artist_names]])+2,99),"")</f>
        <v/>
      </c>
      <c r="W414" t="str">
        <f>spotify_top_songs_audio_features[[#This Row],[source]]</f>
        <v>Universal Republic Records</v>
      </c>
      <c r="X414" s="1">
        <f>spotify_top_songs_audio_features[[#This Row],[streams]]</f>
        <v>439293687</v>
      </c>
      <c r="Y414" t="str">
        <f>IF(Tabela2[[#This Row],[feat]]="","","Feat")</f>
        <v/>
      </c>
      <c r="Z414" s="17" t="str">
        <f>CONCATENATE(INT(spotify_top_songs_audio_features[[#This Row],[duration_ms]]/(60*1000)),":",MOD(INT(spotify_top_songs_audio_features[[#This Row],[duration_ms]]/1000),60))</f>
        <v>3:48</v>
      </c>
      <c r="AA4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4" t="str">
        <f>spotify_top_songs_audio_features[[#This Row],[track_name]]</f>
        <v>Call Out My Name</v>
      </c>
    </row>
    <row r="415" spans="1:28" x14ac:dyDescent="0.25">
      <c r="A415" t="s">
        <v>3614</v>
      </c>
      <c r="B415" t="s">
        <v>3615</v>
      </c>
      <c r="C415" t="s">
        <v>3616</v>
      </c>
      <c r="D415" t="s">
        <v>520</v>
      </c>
      <c r="E415" t="s">
        <v>23</v>
      </c>
      <c r="F415" t="s">
        <v>32</v>
      </c>
      <c r="G415" t="s">
        <v>25</v>
      </c>
      <c r="H415">
        <v>754</v>
      </c>
      <c r="I415">
        <v>763</v>
      </c>
      <c r="J415">
        <v>435</v>
      </c>
      <c r="K415" t="s">
        <v>1689</v>
      </c>
      <c r="L415">
        <v>2.2300000000000002E-3</v>
      </c>
      <c r="M415">
        <v>901</v>
      </c>
      <c r="N415">
        <v>464</v>
      </c>
      <c r="O415">
        <v>-4627</v>
      </c>
      <c r="P415">
        <v>117953</v>
      </c>
      <c r="Q415">
        <v>164819</v>
      </c>
      <c r="R415">
        <v>44</v>
      </c>
      <c r="S415">
        <v>437304511</v>
      </c>
      <c r="U415" t="str">
        <f>IFERROR(LEFT(spotify_top_songs_audio_features[[#This Row],[artist_names]],SEARCH(",",spotify_top_songs_audio_features[[#This Row],[artist_names]])-1),spotify_top_songs_audio_features[[#This Row],[artist_names]])</f>
        <v>Tiësto</v>
      </c>
      <c r="V415" t="str">
        <f>IFERROR(MID(spotify_top_songs_audio_features[[#This Row],[artist_names]],SEARCH(",",spotify_top_songs_audio_features[[#This Row],[artist_names]])+2,99),"")</f>
        <v>Ava Max</v>
      </c>
      <c r="W415" t="str">
        <f>spotify_top_songs_audio_features[[#This Row],[source]]</f>
        <v>Atlantic Records</v>
      </c>
      <c r="X415" s="1">
        <f>spotify_top_songs_audio_features[[#This Row],[streams]]</f>
        <v>437304511</v>
      </c>
      <c r="Y415" t="str">
        <f>IF(Tabela2[[#This Row],[feat]]="","","Feat")</f>
        <v>Feat</v>
      </c>
      <c r="Z415" s="17" t="str">
        <f>CONCATENATE(INT(spotify_top_songs_audio_features[[#This Row],[duration_ms]]/(60*1000)),":",MOD(INT(spotify_top_songs_audio_features[[#This Row],[duration_ms]]/1000),60))</f>
        <v>2:44</v>
      </c>
      <c r="AA4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15" t="str">
        <f>spotify_top_songs_audio_features[[#This Row],[track_name]]</f>
        <v>The Motto</v>
      </c>
    </row>
    <row r="416" spans="1:28" x14ac:dyDescent="0.25">
      <c r="A416" t="s">
        <v>5690</v>
      </c>
      <c r="B416" t="s">
        <v>793</v>
      </c>
      <c r="C416" t="s">
        <v>2921</v>
      </c>
      <c r="D416" t="s">
        <v>795</v>
      </c>
      <c r="E416" t="s">
        <v>113</v>
      </c>
      <c r="F416" t="s">
        <v>24</v>
      </c>
      <c r="G416" t="s">
        <v>25</v>
      </c>
      <c r="H416">
        <v>605</v>
      </c>
      <c r="I416">
        <v>822</v>
      </c>
      <c r="J416">
        <v>438</v>
      </c>
      <c r="K416" t="s">
        <v>1680</v>
      </c>
      <c r="L416">
        <v>134</v>
      </c>
      <c r="M416">
        <v>147</v>
      </c>
      <c r="N416">
        <v>288</v>
      </c>
      <c r="O416">
        <v>-4833</v>
      </c>
      <c r="P416">
        <v>167997</v>
      </c>
      <c r="Q416">
        <v>187147</v>
      </c>
      <c r="R416">
        <v>143</v>
      </c>
      <c r="S416">
        <v>436757540</v>
      </c>
      <c r="U416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416" t="str">
        <f>IFERROR(MID(spotify_top_songs_audio_features[[#This Row],[artist_names]],SEARCH(",",spotify_top_songs_audio_features[[#This Row],[artist_names]])+2,99),"")</f>
        <v/>
      </c>
      <c r="W416" t="str">
        <f>spotify_top_songs_audio_features[[#This Row],[source]]</f>
        <v>Kid Ina Korner / Interscope</v>
      </c>
      <c r="X416" s="1">
        <f>spotify_top_songs_audio_features[[#This Row],[streams]]</f>
        <v>436757540</v>
      </c>
      <c r="Y416" t="str">
        <f>IF(Tabela2[[#This Row],[feat]]="","","Feat")</f>
        <v/>
      </c>
      <c r="Z416" s="17" t="str">
        <f>CONCATENATE(INT(spotify_top_songs_audio_features[[#This Row],[duration_ms]]/(60*1000)),":",MOD(INT(spotify_top_songs_audio_features[[#This Row],[duration_ms]]/1000),60))</f>
        <v>3:7</v>
      </c>
      <c r="AA4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6" t="str">
        <f>spotify_top_songs_audio_features[[#This Row],[track_name]]</f>
        <v>Thunder</v>
      </c>
    </row>
    <row r="417" spans="1:28" x14ac:dyDescent="0.25">
      <c r="A417" t="s">
        <v>5869</v>
      </c>
      <c r="B417" t="s">
        <v>864</v>
      </c>
      <c r="C417" t="s">
        <v>5870</v>
      </c>
      <c r="D417" t="s">
        <v>866</v>
      </c>
      <c r="E417" t="s">
        <v>31</v>
      </c>
      <c r="F417" t="s">
        <v>32</v>
      </c>
      <c r="G417" t="s">
        <v>25</v>
      </c>
      <c r="H417">
        <v>842</v>
      </c>
      <c r="I417">
        <v>734</v>
      </c>
      <c r="J417">
        <v>588</v>
      </c>
      <c r="K417" t="s">
        <v>1458</v>
      </c>
      <c r="L417">
        <v>0</v>
      </c>
      <c r="M417">
        <v>106</v>
      </c>
      <c r="N417">
        <v>952</v>
      </c>
      <c r="O417">
        <v>-5065</v>
      </c>
      <c r="P417">
        <v>137958</v>
      </c>
      <c r="Q417">
        <v>181027</v>
      </c>
      <c r="R417">
        <v>70</v>
      </c>
      <c r="S417">
        <v>435087247</v>
      </c>
      <c r="U417" t="str">
        <f>IFERROR(LEFT(spotify_top_songs_audio_features[[#This Row],[artist_names]],SEARCH(",",spotify_top_songs_audio_features[[#This Row],[artist_names]])-1),spotify_top_songs_audio_features[[#This Row],[artist_names]])</f>
        <v>Jonas Brothers</v>
      </c>
      <c r="V417" t="str">
        <f>IFERROR(MID(spotify_top_songs_audio_features[[#This Row],[artist_names]],SEARCH(",",spotify_top_songs_audio_features[[#This Row],[artist_names]])+2,99),"")</f>
        <v/>
      </c>
      <c r="W417" t="str">
        <f>spotify_top_songs_audio_features[[#This Row],[source]]</f>
        <v>Jonas Brothers Recording</v>
      </c>
      <c r="X417" s="1">
        <f>spotify_top_songs_audio_features[[#This Row],[streams]]</f>
        <v>435087247</v>
      </c>
      <c r="Y417" t="str">
        <f>IF(Tabela2[[#This Row],[feat]]="","","Feat")</f>
        <v/>
      </c>
      <c r="Z417" s="17" t="str">
        <f>CONCATENATE(INT(spotify_top_songs_audio_features[[#This Row],[duration_ms]]/(60*1000)),":",MOD(INT(spotify_top_songs_audio_features[[#This Row],[duration_ms]]/1000),60))</f>
        <v>3:1</v>
      </c>
      <c r="AA4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7" t="str">
        <f>spotify_top_songs_audio_features[[#This Row],[track_name]]</f>
        <v>Sucker</v>
      </c>
    </row>
    <row r="418" spans="1:28" x14ac:dyDescent="0.25">
      <c r="A418" t="s">
        <v>1552</v>
      </c>
      <c r="B418" t="s">
        <v>1553</v>
      </c>
      <c r="C418" t="s">
        <v>1554</v>
      </c>
      <c r="D418" t="s">
        <v>929</v>
      </c>
      <c r="E418" t="s">
        <v>86</v>
      </c>
      <c r="F418" t="s">
        <v>32</v>
      </c>
      <c r="G418" t="s">
        <v>152</v>
      </c>
      <c r="H418">
        <v>751</v>
      </c>
      <c r="I418">
        <v>819</v>
      </c>
      <c r="J418">
        <v>409</v>
      </c>
      <c r="K418" t="s">
        <v>1555</v>
      </c>
      <c r="L418">
        <v>0</v>
      </c>
      <c r="M418">
        <v>236</v>
      </c>
      <c r="N418">
        <v>697</v>
      </c>
      <c r="O418">
        <v>-4372</v>
      </c>
      <c r="P418">
        <v>131842</v>
      </c>
      <c r="Q418">
        <v>172264</v>
      </c>
      <c r="R418">
        <v>14</v>
      </c>
      <c r="S418">
        <v>432040283</v>
      </c>
      <c r="U418" t="str">
        <f>IFERROR(LEFT(spotify_top_songs_audio_features[[#This Row],[artist_names]],SEARCH(",",spotify_top_songs_audio_features[[#This Row],[artist_names]])-1),spotify_top_songs_audio_features[[#This Row],[artist_names]])</f>
        <v>Xavi</v>
      </c>
      <c r="V418" t="str">
        <f>IFERROR(MID(spotify_top_songs_audio_features[[#This Row],[artist_names]],SEARCH(",",spotify_top_songs_audio_features[[#This Row],[artist_names]])+2,99),"")</f>
        <v/>
      </c>
      <c r="W418" t="str">
        <f>spotify_top_songs_audio_features[[#This Row],[source]]</f>
        <v>Interscope Records</v>
      </c>
      <c r="X418" s="1">
        <f>spotify_top_songs_audio_features[[#This Row],[streams]]</f>
        <v>432040283</v>
      </c>
      <c r="Y418" t="str">
        <f>IF(Tabela2[[#This Row],[feat]]="","","Feat")</f>
        <v/>
      </c>
      <c r="Z418" s="17" t="str">
        <f>CONCATENATE(INT(spotify_top_songs_audio_features[[#This Row],[duration_ms]]/(60*1000)),":",MOD(INT(spotify_top_songs_audio_features[[#This Row],[duration_ms]]/1000),60))</f>
        <v>2:52</v>
      </c>
      <c r="AA4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18" t="str">
        <f>spotify_top_songs_audio_features[[#This Row],[track_name]]</f>
        <v>La Diabla</v>
      </c>
    </row>
    <row r="419" spans="1:28" x14ac:dyDescent="0.25">
      <c r="A419" t="s">
        <v>13158</v>
      </c>
      <c r="B419" t="s">
        <v>1312</v>
      </c>
      <c r="C419" t="s">
        <v>13159</v>
      </c>
      <c r="D419" t="s">
        <v>1314</v>
      </c>
      <c r="E419" t="s">
        <v>43</v>
      </c>
      <c r="F419" t="s">
        <v>24</v>
      </c>
      <c r="G419" t="s">
        <v>25</v>
      </c>
      <c r="H419">
        <v>369</v>
      </c>
      <c r="I419">
        <v>272</v>
      </c>
      <c r="J419">
        <v>364</v>
      </c>
      <c r="K419" t="s">
        <v>7603</v>
      </c>
      <c r="L419">
        <v>0</v>
      </c>
      <c r="M419">
        <v>147</v>
      </c>
      <c r="N419">
        <v>218</v>
      </c>
      <c r="O419">
        <v>-10497</v>
      </c>
      <c r="P419">
        <v>172929</v>
      </c>
      <c r="Q419">
        <v>152667</v>
      </c>
      <c r="R419">
        <v>48</v>
      </c>
      <c r="S419">
        <v>431404563</v>
      </c>
      <c r="U419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419" t="str">
        <f>IFERROR(MID(spotify_top_songs_audio_features[[#This Row],[artist_names]],SEARCH(",",spotify_top_songs_audio_features[[#This Row],[artist_names]])+2,99),"")</f>
        <v/>
      </c>
      <c r="W419" t="str">
        <f>spotify_top_songs_audio_features[[#This Row],[source]]</f>
        <v>Olivia Rodrigo PS</v>
      </c>
      <c r="X419" s="1">
        <f>spotify_top_songs_audio_features[[#This Row],[streams]]</f>
        <v>431404563</v>
      </c>
      <c r="Y419" t="str">
        <f>IF(Tabela2[[#This Row],[feat]]="","","Feat")</f>
        <v/>
      </c>
      <c r="Z419" s="17" t="str">
        <f>CONCATENATE(INT(spotify_top_songs_audio_features[[#This Row],[duration_ms]]/(60*1000)),":",MOD(INT(spotify_top_songs_audio_features[[#This Row],[duration_ms]]/1000),60))</f>
        <v>2:32</v>
      </c>
      <c r="AA4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19" t="str">
        <f>spotify_top_songs_audio_features[[#This Row],[track_name]]</f>
        <v>favorite crime</v>
      </c>
    </row>
    <row r="420" spans="1:28" x14ac:dyDescent="0.25">
      <c r="A420" t="s">
        <v>5601</v>
      </c>
      <c r="B420" t="s">
        <v>5602</v>
      </c>
      <c r="C420" t="s">
        <v>5603</v>
      </c>
      <c r="D420" t="s">
        <v>5604</v>
      </c>
      <c r="E420" t="s">
        <v>70</v>
      </c>
      <c r="F420" t="s">
        <v>24</v>
      </c>
      <c r="G420" t="s">
        <v>25</v>
      </c>
      <c r="H420">
        <v>713</v>
      </c>
      <c r="I420">
        <v>617</v>
      </c>
      <c r="J420">
        <v>887</v>
      </c>
      <c r="K420" t="s">
        <v>764</v>
      </c>
      <c r="L420">
        <v>0</v>
      </c>
      <c r="M420">
        <v>962</v>
      </c>
      <c r="N420">
        <v>682</v>
      </c>
      <c r="O420">
        <v>-4637</v>
      </c>
      <c r="P420">
        <v>168021</v>
      </c>
      <c r="Q420">
        <v>232853</v>
      </c>
      <c r="R420">
        <v>33</v>
      </c>
      <c r="S420">
        <v>430221400</v>
      </c>
      <c r="U420" t="str">
        <f>IFERROR(LEFT(spotify_top_songs_audio_features[[#This Row],[artist_names]],SEARCH(",",spotify_top_songs_audio_features[[#This Row],[artist_names]])-1),spotify_top_songs_audio_features[[#This Row],[artist_names]])</f>
        <v>Myke Towers</v>
      </c>
      <c r="V420" t="str">
        <f>IFERROR(MID(spotify_top_songs_audio_features[[#This Row],[artist_names]],SEARCH(",",spotify_top_songs_audio_features[[#This Row],[artist_names]])+2,99),"")</f>
        <v>Juhn</v>
      </c>
      <c r="W420" t="str">
        <f>spotify_top_songs_audio_features[[#This Row],[source]]</f>
        <v>White World Music</v>
      </c>
      <c r="X420" s="1">
        <f>spotify_top_songs_audio_features[[#This Row],[streams]]</f>
        <v>430221400</v>
      </c>
      <c r="Y420" t="str">
        <f>IF(Tabela2[[#This Row],[feat]]="","","Feat")</f>
        <v>Feat</v>
      </c>
      <c r="Z420" s="17" t="str">
        <f>CONCATENATE(INT(spotify_top_songs_audio_features[[#This Row],[duration_ms]]/(60*1000)),":",MOD(INT(spotify_top_songs_audio_features[[#This Row],[duration_ms]]/1000),60))</f>
        <v>3:52</v>
      </c>
      <c r="AA4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0" t="str">
        <f>spotify_top_songs_audio_features[[#This Row],[track_name]]</f>
        <v>Bandido</v>
      </c>
    </row>
    <row r="421" spans="1:28" x14ac:dyDescent="0.25">
      <c r="A421" t="s">
        <v>14177</v>
      </c>
      <c r="B421" t="s">
        <v>4745</v>
      </c>
      <c r="C421" t="s">
        <v>6497</v>
      </c>
      <c r="D421" t="s">
        <v>4747</v>
      </c>
      <c r="E421" t="s">
        <v>86</v>
      </c>
      <c r="F421" t="s">
        <v>24</v>
      </c>
      <c r="G421" t="s">
        <v>25</v>
      </c>
      <c r="H421">
        <v>551</v>
      </c>
      <c r="I421">
        <v>537</v>
      </c>
      <c r="J421">
        <v>34</v>
      </c>
      <c r="K421" t="s">
        <v>6498</v>
      </c>
      <c r="L421">
        <v>0</v>
      </c>
      <c r="M421">
        <v>802</v>
      </c>
      <c r="N421">
        <v>493</v>
      </c>
      <c r="O421">
        <v>-7595</v>
      </c>
      <c r="P421">
        <v>126421</v>
      </c>
      <c r="Q421">
        <v>196493</v>
      </c>
      <c r="R421">
        <v>123</v>
      </c>
      <c r="S421">
        <v>430024088</v>
      </c>
      <c r="U421" t="str">
        <f>IFERROR(LEFT(spotify_top_songs_audio_features[[#This Row],[artist_names]],SEARCH(",",spotify_top_songs_audio_features[[#This Row],[artist_names]])-1),spotify_top_songs_audio_features[[#This Row],[artist_names]])</f>
        <v>Dean Lewis</v>
      </c>
      <c r="V421" t="str">
        <f>IFERROR(MID(spotify_top_songs_audio_features[[#This Row],[artist_names]],SEARCH(",",spotify_top_songs_audio_features[[#This Row],[artist_names]])+2,99),"")</f>
        <v/>
      </c>
      <c r="W421" t="str">
        <f>spotify_top_songs_audio_features[[#This Row],[source]]</f>
        <v>Universal Music Australia Pty. Ltd.</v>
      </c>
      <c r="X421" s="1">
        <f>spotify_top_songs_audio_features[[#This Row],[streams]]</f>
        <v>430024088</v>
      </c>
      <c r="Y421" t="str">
        <f>IF(Tabela2[[#This Row],[feat]]="","","Feat")</f>
        <v/>
      </c>
      <c r="Z421" s="17" t="str">
        <f>CONCATENATE(INT(spotify_top_songs_audio_features[[#This Row],[duration_ms]]/(60*1000)),":",MOD(INT(spotify_top_songs_audio_features[[#This Row],[duration_ms]]/1000),60))</f>
        <v>3:16</v>
      </c>
      <c r="AA4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1" t="str">
        <f>spotify_top_songs_audio_features[[#This Row],[track_name]]</f>
        <v>Be Alright</v>
      </c>
    </row>
    <row r="422" spans="1:28" x14ac:dyDescent="0.25">
      <c r="A422" t="s">
        <v>7320</v>
      </c>
      <c r="B422" t="s">
        <v>125</v>
      </c>
      <c r="C422" t="s">
        <v>5198</v>
      </c>
      <c r="D422" t="s">
        <v>127</v>
      </c>
      <c r="E422" t="s">
        <v>70</v>
      </c>
      <c r="F422" t="s">
        <v>24</v>
      </c>
      <c r="G422" t="s">
        <v>25</v>
      </c>
      <c r="H422">
        <v>759</v>
      </c>
      <c r="I422">
        <v>459</v>
      </c>
      <c r="J422">
        <v>948</v>
      </c>
      <c r="K422" t="s">
        <v>5199</v>
      </c>
      <c r="L422">
        <v>0</v>
      </c>
      <c r="M422">
        <v>906</v>
      </c>
      <c r="N422">
        <v>695</v>
      </c>
      <c r="O422">
        <v>-5187</v>
      </c>
      <c r="P422">
        <v>109997</v>
      </c>
      <c r="Q422">
        <v>164442</v>
      </c>
      <c r="R422">
        <v>29</v>
      </c>
      <c r="S422">
        <v>427732427</v>
      </c>
      <c r="U422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22" t="str">
        <f>IFERROR(MID(spotify_top_songs_audio_features[[#This Row],[artist_names]],SEARCH(",",spotify_top_songs_audio_features[[#This Row],[artist_names]])+2,99),"")</f>
        <v/>
      </c>
      <c r="W422" t="str">
        <f>spotify_top_songs_audio_features[[#This Row],[source]]</f>
        <v>BIGHIT MUSIC</v>
      </c>
      <c r="X422" s="1">
        <f>spotify_top_songs_audio_features[[#This Row],[streams]]</f>
        <v>427732427</v>
      </c>
      <c r="Y422" t="str">
        <f>IF(Tabela2[[#This Row],[feat]]="","","Feat")</f>
        <v/>
      </c>
      <c r="Z422" s="17" t="str">
        <f>CONCATENATE(INT(spotify_top_songs_audio_features[[#This Row],[duration_ms]]/(60*1000)),":",MOD(INT(spotify_top_songs_audio_features[[#This Row],[duration_ms]]/1000),60))</f>
        <v>2:44</v>
      </c>
      <c r="AA4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2" t="str">
        <f>spotify_top_songs_audio_features[[#This Row],[track_name]]</f>
        <v>Butter</v>
      </c>
    </row>
    <row r="423" spans="1:28" x14ac:dyDescent="0.25">
      <c r="A423" t="s">
        <v>12146</v>
      </c>
      <c r="B423" t="s">
        <v>12147</v>
      </c>
      <c r="C423" t="s">
        <v>12148</v>
      </c>
      <c r="D423" t="s">
        <v>48</v>
      </c>
      <c r="E423" t="s">
        <v>23</v>
      </c>
      <c r="F423" t="s">
        <v>24</v>
      </c>
      <c r="G423" t="s">
        <v>25</v>
      </c>
      <c r="H423">
        <v>863</v>
      </c>
      <c r="I423">
        <v>631</v>
      </c>
      <c r="J423">
        <v>534</v>
      </c>
      <c r="K423" t="s">
        <v>2591</v>
      </c>
      <c r="L423">
        <v>3.0400000000000002E-3</v>
      </c>
      <c r="M423">
        <v>123</v>
      </c>
      <c r="N423">
        <v>817</v>
      </c>
      <c r="O423">
        <v>-4689</v>
      </c>
      <c r="P423">
        <v>128977</v>
      </c>
      <c r="Q423">
        <v>223480</v>
      </c>
      <c r="R423">
        <v>32</v>
      </c>
      <c r="S423">
        <v>427392173</v>
      </c>
      <c r="U423" t="str">
        <f>IFERROR(LEFT(spotify_top_songs_audio_features[[#This Row],[artist_names]],SEARCH(",",spotify_top_songs_audio_features[[#This Row],[artist_names]])-1),spotify_top_songs_audio_features[[#This Row],[artist_names]])</f>
        <v>BENEE</v>
      </c>
      <c r="V423" t="str">
        <f>IFERROR(MID(spotify_top_songs_audio_features[[#This Row],[artist_names]],SEARCH(",",spotify_top_songs_audio_features[[#This Row],[artist_names]])+2,99),"")</f>
        <v>Gus Dapperton</v>
      </c>
      <c r="W423" t="str">
        <f>spotify_top_songs_audio_features[[#This Row],[source]]</f>
        <v>Republic Records</v>
      </c>
      <c r="X423" s="1">
        <f>spotify_top_songs_audio_features[[#This Row],[streams]]</f>
        <v>427392173</v>
      </c>
      <c r="Y423" t="str">
        <f>IF(Tabela2[[#This Row],[feat]]="","","Feat")</f>
        <v>Feat</v>
      </c>
      <c r="Z423" s="17" t="str">
        <f>CONCATENATE(INT(spotify_top_songs_audio_features[[#This Row],[duration_ms]]/(60*1000)),":",MOD(INT(spotify_top_songs_audio_features[[#This Row],[duration_ms]]/1000),60))</f>
        <v>3:43</v>
      </c>
      <c r="AA4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3" t="str">
        <f>spotify_top_songs_audio_features[[#This Row],[track_name]]</f>
        <v>Supalonely</v>
      </c>
    </row>
    <row r="424" spans="1:28" x14ac:dyDescent="0.25">
      <c r="A424" t="s">
        <v>4048</v>
      </c>
      <c r="B424" t="s">
        <v>4049</v>
      </c>
      <c r="C424" t="s">
        <v>4050</v>
      </c>
      <c r="D424" t="s">
        <v>795</v>
      </c>
      <c r="E424" t="s">
        <v>86</v>
      </c>
      <c r="F424" t="s">
        <v>32</v>
      </c>
      <c r="G424" t="s">
        <v>25</v>
      </c>
      <c r="H424">
        <v>728</v>
      </c>
      <c r="I424">
        <v>783</v>
      </c>
      <c r="J424">
        <v>266</v>
      </c>
      <c r="K424" t="s">
        <v>2429</v>
      </c>
      <c r="L424">
        <v>0</v>
      </c>
      <c r="M424">
        <v>434</v>
      </c>
      <c r="N424">
        <v>555</v>
      </c>
      <c r="O424">
        <v>-4424</v>
      </c>
      <c r="P424">
        <v>77011</v>
      </c>
      <c r="Q424">
        <v>173381</v>
      </c>
      <c r="R424">
        <v>36</v>
      </c>
      <c r="S424">
        <v>426802733</v>
      </c>
      <c r="U424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424" t="str">
        <f>IFERROR(MID(spotify_top_songs_audio_features[[#This Row],[artist_names]],SEARCH(",",spotify_top_songs_audio_features[[#This Row],[artist_names]])+2,99),"")</f>
        <v>JID, Arcane, League of Legends</v>
      </c>
      <c r="W424" t="str">
        <f>spotify_top_songs_audio_features[[#This Row],[source]]</f>
        <v>Kid Ina Korner / Interscope</v>
      </c>
      <c r="X424" s="1">
        <f>spotify_top_songs_audio_features[[#This Row],[streams]]</f>
        <v>426802733</v>
      </c>
      <c r="Y424" t="str">
        <f>IF(Tabela2[[#This Row],[feat]]="","","Feat")</f>
        <v>Feat</v>
      </c>
      <c r="Z424" s="17" t="str">
        <f>CONCATENATE(INT(spotify_top_songs_audio_features[[#This Row],[duration_ms]]/(60*1000)),":",MOD(INT(spotify_top_songs_audio_features[[#This Row],[duration_ms]]/1000),60))</f>
        <v>2:53</v>
      </c>
      <c r="AA4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4" t="str">
        <f>spotify_top_songs_audio_features[[#This Row],[track_name]]</f>
        <v>Enemy (with JID) - from the series Arcane League of Legends</v>
      </c>
    </row>
    <row r="425" spans="1:28" x14ac:dyDescent="0.25">
      <c r="A425" t="s">
        <v>6506</v>
      </c>
      <c r="B425" t="s">
        <v>6507</v>
      </c>
      <c r="C425" t="s">
        <v>6508</v>
      </c>
      <c r="D425" t="s">
        <v>127</v>
      </c>
      <c r="E425" t="s">
        <v>86</v>
      </c>
      <c r="F425" t="s">
        <v>24</v>
      </c>
      <c r="G425" t="s">
        <v>25</v>
      </c>
      <c r="H425">
        <v>79</v>
      </c>
      <c r="I425">
        <v>831</v>
      </c>
      <c r="J425">
        <v>44</v>
      </c>
      <c r="K425" t="s">
        <v>5923</v>
      </c>
      <c r="L425">
        <v>0</v>
      </c>
      <c r="M425">
        <v>797</v>
      </c>
      <c r="N425">
        <v>872</v>
      </c>
      <c r="O425">
        <v>-4185</v>
      </c>
      <c r="P425">
        <v>124987</v>
      </c>
      <c r="Q425">
        <v>183551</v>
      </c>
      <c r="R425">
        <v>35</v>
      </c>
      <c r="S425">
        <v>426117643</v>
      </c>
      <c r="U425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425" t="str">
        <f>IFERROR(MID(spotify_top_songs_audio_features[[#This Row],[artist_names]],SEARCH(",",spotify_top_songs_audio_features[[#This Row],[artist_names]])+2,99),"")</f>
        <v>Latto</v>
      </c>
      <c r="W425" t="str">
        <f>spotify_top_songs_audio_features[[#This Row],[source]]</f>
        <v>BIGHIT MUSIC</v>
      </c>
      <c r="X425" s="1">
        <f>spotify_top_songs_audio_features[[#This Row],[streams]]</f>
        <v>426117643</v>
      </c>
      <c r="Y425" t="str">
        <f>IF(Tabela2[[#This Row],[feat]]="","","Feat")</f>
        <v>Feat</v>
      </c>
      <c r="Z425" s="17" t="str">
        <f>CONCATENATE(INT(spotify_top_songs_audio_features[[#This Row],[duration_ms]]/(60*1000)),":",MOD(INT(spotify_top_songs_audio_features[[#This Row],[duration_ms]]/1000),60))</f>
        <v>3:3</v>
      </c>
      <c r="AA4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5" t="str">
        <f>spotify_top_songs_audio_features[[#This Row],[track_name]]</f>
        <v>Seven (feat. Latto) (Explicit Ver.)</v>
      </c>
    </row>
    <row r="426" spans="1:28" x14ac:dyDescent="0.25">
      <c r="A426" t="s">
        <v>13599</v>
      </c>
      <c r="B426" t="s">
        <v>2038</v>
      </c>
      <c r="C426" t="s">
        <v>13600</v>
      </c>
      <c r="D426" t="s">
        <v>85</v>
      </c>
      <c r="E426" t="s">
        <v>43</v>
      </c>
      <c r="F426" t="s">
        <v>24</v>
      </c>
      <c r="G426" t="s">
        <v>25</v>
      </c>
      <c r="H426">
        <v>674</v>
      </c>
      <c r="I426">
        <v>881</v>
      </c>
      <c r="J426">
        <v>147</v>
      </c>
      <c r="K426" t="s">
        <v>9334</v>
      </c>
      <c r="L426">
        <v>3.01E-4</v>
      </c>
      <c r="M426">
        <v>793</v>
      </c>
      <c r="N426">
        <v>234</v>
      </c>
      <c r="O426">
        <v>-2853</v>
      </c>
      <c r="P426">
        <v>98994</v>
      </c>
      <c r="Q426">
        <v>178480</v>
      </c>
      <c r="R426">
        <v>43</v>
      </c>
      <c r="S426">
        <v>425321887</v>
      </c>
      <c r="U426" t="str">
        <f>IFERROR(LEFT(spotify_top_songs_audio_features[[#This Row],[artist_names]],SEARCH(",",spotify_top_songs_audio_features[[#This Row],[artist_names]])-1),spotify_top_songs_audio_features[[#This Row],[artist_names]])</f>
        <v>Mabel</v>
      </c>
      <c r="V426" t="str">
        <f>IFERROR(MID(spotify_top_songs_audio_features[[#This Row],[artist_names]],SEARCH(",",spotify_top_songs_audio_features[[#This Row],[artist_names]])+2,99),"")</f>
        <v/>
      </c>
      <c r="W426" t="str">
        <f>spotify_top_songs_audio_features[[#This Row],[source]]</f>
        <v>Polydor Records</v>
      </c>
      <c r="X426" s="1">
        <f>spotify_top_songs_audio_features[[#This Row],[streams]]</f>
        <v>425321887</v>
      </c>
      <c r="Y426" t="str">
        <f>IF(Tabela2[[#This Row],[feat]]="","","Feat")</f>
        <v/>
      </c>
      <c r="Z426" s="17" t="str">
        <f>CONCATENATE(INT(spotify_top_songs_audio_features[[#This Row],[duration_ms]]/(60*1000)),":",MOD(INT(spotify_top_songs_audio_features[[#This Row],[duration_ms]]/1000),60))</f>
        <v>2:58</v>
      </c>
      <c r="AA4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26" t="str">
        <f>spotify_top_songs_audio_features[[#This Row],[track_name]]</f>
        <v>Don't Call Me Up</v>
      </c>
    </row>
    <row r="427" spans="1:28" x14ac:dyDescent="0.25">
      <c r="A427" t="s">
        <v>10302</v>
      </c>
      <c r="B427" t="s">
        <v>4789</v>
      </c>
      <c r="C427" t="s">
        <v>10303</v>
      </c>
      <c r="D427" t="s">
        <v>8403</v>
      </c>
      <c r="E427" t="s">
        <v>43</v>
      </c>
      <c r="F427" t="s">
        <v>24</v>
      </c>
      <c r="G427" t="s">
        <v>152</v>
      </c>
      <c r="H427">
        <v>545</v>
      </c>
      <c r="I427">
        <v>545</v>
      </c>
      <c r="J427">
        <v>107</v>
      </c>
      <c r="K427" t="s">
        <v>2040</v>
      </c>
      <c r="L427">
        <v>5.4799999999999996E-3</v>
      </c>
      <c r="M427">
        <v>417</v>
      </c>
      <c r="N427">
        <v>549</v>
      </c>
      <c r="O427">
        <v>-7362</v>
      </c>
      <c r="P427">
        <v>15994</v>
      </c>
      <c r="Q427">
        <v>184516</v>
      </c>
      <c r="R427">
        <v>43</v>
      </c>
      <c r="S427">
        <v>424365203</v>
      </c>
      <c r="U427" t="str">
        <f>IFERROR(LEFT(spotify_top_songs_audio_features[[#This Row],[artist_names]],SEARCH(",",spotify_top_songs_audio_features[[#This Row],[artist_names]])-1),spotify_top_songs_audio_features[[#This Row],[artist_names]])</f>
        <v>Frank Ocean</v>
      </c>
      <c r="V427" t="str">
        <f>IFERROR(MID(spotify_top_songs_audio_features[[#This Row],[artist_names]],SEARCH(",",spotify_top_songs_audio_features[[#This Row],[artist_names]])+2,99),"")</f>
        <v/>
      </c>
      <c r="W427" t="str">
        <f>spotify_top_songs_audio_features[[#This Row],[source]]</f>
        <v>Boys Don't Cry</v>
      </c>
      <c r="X427" s="1">
        <f>spotify_top_songs_audio_features[[#This Row],[streams]]</f>
        <v>424365203</v>
      </c>
      <c r="Y427" t="str">
        <f>IF(Tabela2[[#This Row],[feat]]="","","Feat")</f>
        <v/>
      </c>
      <c r="Z427" s="17" t="str">
        <f>CONCATENATE(INT(spotify_top_songs_audio_features[[#This Row],[duration_ms]]/(60*1000)),":",MOD(INT(spotify_top_songs_audio_features[[#This Row],[duration_ms]]/1000),60))</f>
        <v>3:4</v>
      </c>
      <c r="AA4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27" t="str">
        <f>spotify_top_songs_audio_features[[#This Row],[track_name]]</f>
        <v>Pink + White</v>
      </c>
    </row>
    <row r="428" spans="1:28" x14ac:dyDescent="0.25">
      <c r="A428" t="s">
        <v>15802</v>
      </c>
      <c r="B428" t="s">
        <v>9111</v>
      </c>
      <c r="C428" t="s">
        <v>9112</v>
      </c>
      <c r="D428" t="s">
        <v>436</v>
      </c>
      <c r="E428" t="s">
        <v>86</v>
      </c>
      <c r="F428" t="s">
        <v>32</v>
      </c>
      <c r="G428" t="s">
        <v>25</v>
      </c>
      <c r="H428">
        <v>737</v>
      </c>
      <c r="I428">
        <v>636</v>
      </c>
      <c r="J428">
        <v>437</v>
      </c>
      <c r="K428" t="s">
        <v>7159</v>
      </c>
      <c r="L428">
        <v>6.6600000000000001E-3</v>
      </c>
      <c r="M428">
        <v>35</v>
      </c>
      <c r="N428">
        <v>565</v>
      </c>
      <c r="O428">
        <v>-4546</v>
      </c>
      <c r="P428">
        <v>105005</v>
      </c>
      <c r="Q428">
        <v>222653</v>
      </c>
      <c r="R428">
        <v>28</v>
      </c>
      <c r="S428">
        <v>424101353</v>
      </c>
      <c r="U428" t="str">
        <f>IFERROR(LEFT(spotify_top_songs_audio_features[[#This Row],[artist_names]],SEARCH(",",spotify_top_songs_audio_features[[#This Row],[artist_names]])-1),spotify_top_songs_audio_features[[#This Row],[artist_names]])</f>
        <v>Clean Bandit</v>
      </c>
      <c r="V428" t="str">
        <f>IFERROR(MID(spotify_top_songs_audio_features[[#This Row],[artist_names]],SEARCH(",",spotify_top_songs_audio_features[[#This Row],[artist_names]])+2,99),"")</f>
        <v>Demi Lovato</v>
      </c>
      <c r="W428" t="str">
        <f>spotify_top_songs_audio_features[[#This Row],[source]]</f>
        <v>Atlantic Records UK</v>
      </c>
      <c r="X428" s="1">
        <f>spotify_top_songs_audio_features[[#This Row],[streams]]</f>
        <v>424101353</v>
      </c>
      <c r="Y428" t="str">
        <f>IF(Tabela2[[#This Row],[feat]]="","","Feat")</f>
        <v>Feat</v>
      </c>
      <c r="Z428" s="17" t="str">
        <f>CONCATENATE(INT(spotify_top_songs_audio_features[[#This Row],[duration_ms]]/(60*1000)),":",MOD(INT(spotify_top_songs_audio_features[[#This Row],[duration_ms]]/1000),60))</f>
        <v>3:42</v>
      </c>
      <c r="AA4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8" t="str">
        <f>spotify_top_songs_audio_features[[#This Row],[track_name]]</f>
        <v>Solo (feat. Demi Lovato)</v>
      </c>
    </row>
    <row r="429" spans="1:28" x14ac:dyDescent="0.25">
      <c r="A429" t="s">
        <v>8762</v>
      </c>
      <c r="B429" t="s">
        <v>4745</v>
      </c>
      <c r="C429" t="s">
        <v>6497</v>
      </c>
      <c r="D429" t="s">
        <v>4747</v>
      </c>
      <c r="E429" t="s">
        <v>86</v>
      </c>
      <c r="F429" t="s">
        <v>24</v>
      </c>
      <c r="G429" t="s">
        <v>25</v>
      </c>
      <c r="H429">
        <v>553</v>
      </c>
      <c r="I429">
        <v>586</v>
      </c>
      <c r="J429">
        <v>362</v>
      </c>
      <c r="K429" t="s">
        <v>8763</v>
      </c>
      <c r="L429">
        <v>0</v>
      </c>
      <c r="M429">
        <v>813</v>
      </c>
      <c r="N429">
        <v>443</v>
      </c>
      <c r="O429">
        <v>-6319</v>
      </c>
      <c r="P429">
        <v>126684</v>
      </c>
      <c r="Q429">
        <v>196373</v>
      </c>
      <c r="R429">
        <v>35</v>
      </c>
      <c r="S429">
        <v>424000376</v>
      </c>
      <c r="U429" t="str">
        <f>IFERROR(LEFT(spotify_top_songs_audio_features[[#This Row],[artist_names]],SEARCH(",",spotify_top_songs_audio_features[[#This Row],[artist_names]])-1),spotify_top_songs_audio_features[[#This Row],[artist_names]])</f>
        <v>Dean Lewis</v>
      </c>
      <c r="V429" t="str">
        <f>IFERROR(MID(spotify_top_songs_audio_features[[#This Row],[artist_names]],SEARCH(",",spotify_top_songs_audio_features[[#This Row],[artist_names]])+2,99),"")</f>
        <v/>
      </c>
      <c r="W429" t="str">
        <f>spotify_top_songs_audio_features[[#This Row],[source]]</f>
        <v>Universal Music Australia Pty. Ltd.</v>
      </c>
      <c r="X429" s="1">
        <f>spotify_top_songs_audio_features[[#This Row],[streams]]</f>
        <v>424000376</v>
      </c>
      <c r="Y429" t="str">
        <f>IF(Tabela2[[#This Row],[feat]]="","","Feat")</f>
        <v/>
      </c>
      <c r="Z429" s="17" t="str">
        <f>CONCATENATE(INT(spotify_top_songs_audio_features[[#This Row],[duration_ms]]/(60*1000)),":",MOD(INT(spotify_top_songs_audio_features[[#This Row],[duration_ms]]/1000),60))</f>
        <v>3:16</v>
      </c>
      <c r="AA4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9" t="str">
        <f>spotify_top_songs_audio_features[[#This Row],[track_name]]</f>
        <v>Be Alright</v>
      </c>
    </row>
    <row r="430" spans="1:28" x14ac:dyDescent="0.25">
      <c r="A430" t="s">
        <v>11363</v>
      </c>
      <c r="B430" t="s">
        <v>307</v>
      </c>
      <c r="C430" t="s">
        <v>11158</v>
      </c>
      <c r="D430" t="s">
        <v>309</v>
      </c>
      <c r="E430" t="s">
        <v>70</v>
      </c>
      <c r="F430" t="s">
        <v>24</v>
      </c>
      <c r="G430" t="s">
        <v>25</v>
      </c>
      <c r="H430">
        <v>905</v>
      </c>
      <c r="I430">
        <v>389</v>
      </c>
      <c r="J430">
        <v>332</v>
      </c>
      <c r="K430" t="s">
        <v>7867</v>
      </c>
      <c r="L430">
        <v>162</v>
      </c>
      <c r="M430">
        <v>106</v>
      </c>
      <c r="N430">
        <v>196</v>
      </c>
      <c r="O430">
        <v>-14505</v>
      </c>
      <c r="P430">
        <v>120046</v>
      </c>
      <c r="Q430">
        <v>193143</v>
      </c>
      <c r="R430">
        <v>58</v>
      </c>
      <c r="S430">
        <v>423121248</v>
      </c>
      <c r="U430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430" t="str">
        <f>IFERROR(MID(spotify_top_songs_audio_features[[#This Row],[artist_names]],SEARCH(",",spotify_top_songs_audio_features[[#This Row],[artist_names]])+2,99),"")</f>
        <v/>
      </c>
      <c r="W430" t="str">
        <f>spotify_top_songs_audio_features[[#This Row],[source]]</f>
        <v>Darkroom/Interscope Records</v>
      </c>
      <c r="X430" s="1">
        <f>spotify_top_songs_audio_features[[#This Row],[streams]]</f>
        <v>423121248</v>
      </c>
      <c r="Y430" t="str">
        <f>IF(Tabela2[[#This Row],[feat]]="","","Feat")</f>
        <v/>
      </c>
      <c r="Z430" s="17" t="str">
        <f>CONCATENATE(INT(spotify_top_songs_audio_features[[#This Row],[duration_ms]]/(60*1000)),":",MOD(INT(spotify_top_songs_audio_features[[#This Row],[duration_ms]]/1000),60))</f>
        <v>3:13</v>
      </c>
      <c r="AA4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30" t="str">
        <f>spotify_top_songs_audio_features[[#This Row],[track_name]]</f>
        <v>bury a friend</v>
      </c>
    </row>
    <row r="431" spans="1:28" x14ac:dyDescent="0.25">
      <c r="A431" t="s">
        <v>3826</v>
      </c>
      <c r="B431" t="s">
        <v>3827</v>
      </c>
      <c r="C431" t="s">
        <v>3828</v>
      </c>
      <c r="D431" t="s">
        <v>3829</v>
      </c>
      <c r="E431" t="s">
        <v>70</v>
      </c>
      <c r="F431" t="s">
        <v>24</v>
      </c>
      <c r="G431" t="s">
        <v>25</v>
      </c>
      <c r="H431">
        <v>647</v>
      </c>
      <c r="I431">
        <v>514</v>
      </c>
      <c r="J431">
        <v>593</v>
      </c>
      <c r="K431" t="s">
        <v>1749</v>
      </c>
      <c r="L431">
        <v>0</v>
      </c>
      <c r="M431">
        <v>398</v>
      </c>
      <c r="N431">
        <v>386</v>
      </c>
      <c r="O431">
        <v>-1005</v>
      </c>
      <c r="P431">
        <v>79975</v>
      </c>
      <c r="Q431">
        <v>240693</v>
      </c>
      <c r="R431">
        <v>73</v>
      </c>
      <c r="S431">
        <v>422808274</v>
      </c>
      <c r="U431" t="str">
        <f>IFERROR(LEFT(spotify_top_songs_audio_features[[#This Row],[artist_names]],SEARCH(",",spotify_top_songs_audio_features[[#This Row],[artist_names]])-1),spotify_top_songs_audio_features[[#This Row],[artist_names]])</f>
        <v>Coolio</v>
      </c>
      <c r="V431" t="str">
        <f>IFERROR(MID(spotify_top_songs_audio_features[[#This Row],[artist_names]],SEARCH(",",spotify_top_songs_audio_features[[#This Row],[artist_names]])+2,99),"")</f>
        <v>L.V.</v>
      </c>
      <c r="W431" t="str">
        <f>spotify_top_songs_audio_features[[#This Row],[source]]</f>
        <v>Tommy Boy Music, LLC</v>
      </c>
      <c r="X431" s="1">
        <f>spotify_top_songs_audio_features[[#This Row],[streams]]</f>
        <v>422808274</v>
      </c>
      <c r="Y431" t="str">
        <f>IF(Tabela2[[#This Row],[feat]]="","","Feat")</f>
        <v>Feat</v>
      </c>
      <c r="Z431" s="17" t="str">
        <f>CONCATENATE(INT(spotify_top_songs_audio_features[[#This Row],[duration_ms]]/(60*1000)),":",MOD(INT(spotify_top_songs_audio_features[[#This Row],[duration_ms]]/1000),60))</f>
        <v>4:0</v>
      </c>
      <c r="AA4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31" t="str">
        <f>spotify_top_songs_audio_features[[#This Row],[track_name]]</f>
        <v>Gangsta's Paradise</v>
      </c>
    </row>
    <row r="432" spans="1:28" x14ac:dyDescent="0.25">
      <c r="A432" t="s">
        <v>16219</v>
      </c>
      <c r="B432" t="s">
        <v>352</v>
      </c>
      <c r="C432" t="s">
        <v>16220</v>
      </c>
      <c r="D432" t="s">
        <v>354</v>
      </c>
      <c r="E432" t="s">
        <v>58</v>
      </c>
      <c r="F432" t="s">
        <v>32</v>
      </c>
      <c r="G432" t="s">
        <v>25</v>
      </c>
      <c r="H432">
        <v>927</v>
      </c>
      <c r="I432">
        <v>619</v>
      </c>
      <c r="J432">
        <v>539</v>
      </c>
      <c r="K432" t="s">
        <v>10483</v>
      </c>
      <c r="L432">
        <v>0</v>
      </c>
      <c r="M432">
        <v>104</v>
      </c>
      <c r="N432">
        <v>817</v>
      </c>
      <c r="O432">
        <v>-4441</v>
      </c>
      <c r="P432">
        <v>117995</v>
      </c>
      <c r="Q432">
        <v>211582</v>
      </c>
      <c r="R432">
        <v>33</v>
      </c>
      <c r="S432">
        <v>421545020</v>
      </c>
      <c r="U432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432" t="str">
        <f>IFERROR(MID(spotify_top_songs_audio_features[[#This Row],[artist_names]],SEARCH(",",spotify_top_songs_audio_features[[#This Row],[artist_names]])+2,99),"")</f>
        <v/>
      </c>
      <c r="W432" t="str">
        <f>spotify_top_songs_audio_features[[#This Row],[source]]</f>
        <v>Cactus Jack/Epic</v>
      </c>
      <c r="X432" s="1">
        <f>spotify_top_songs_audio_features[[#This Row],[streams]]</f>
        <v>421545020</v>
      </c>
      <c r="Y432" t="str">
        <f>IF(Tabela2[[#This Row],[feat]]="","","Feat")</f>
        <v/>
      </c>
      <c r="Z432" s="17" t="str">
        <f>CONCATENATE(INT(spotify_top_songs_audio_features[[#This Row],[duration_ms]]/(60*1000)),":",MOD(INT(spotify_top_songs_audio_features[[#This Row],[duration_ms]]/1000),60))</f>
        <v>3:31</v>
      </c>
      <c r="AA4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32" t="str">
        <f>spotify_top_songs_audio_features[[#This Row],[track_name]]</f>
        <v>I KNOW ?</v>
      </c>
    </row>
    <row r="433" spans="1:28" x14ac:dyDescent="0.25">
      <c r="A433" t="s">
        <v>609</v>
      </c>
      <c r="B433" t="s">
        <v>610</v>
      </c>
      <c r="C433" t="s">
        <v>611</v>
      </c>
      <c r="D433" t="s">
        <v>612</v>
      </c>
      <c r="E433" t="s">
        <v>23</v>
      </c>
      <c r="F433" t="s">
        <v>24</v>
      </c>
      <c r="G433" t="s">
        <v>25</v>
      </c>
      <c r="H433">
        <v>753</v>
      </c>
      <c r="I433">
        <v>657</v>
      </c>
      <c r="J433">
        <v>449</v>
      </c>
      <c r="K433" t="s">
        <v>613</v>
      </c>
      <c r="L433">
        <v>0</v>
      </c>
      <c r="M433">
        <v>112</v>
      </c>
      <c r="N433">
        <v>437</v>
      </c>
      <c r="O433">
        <v>-3061</v>
      </c>
      <c r="P433">
        <v>10701</v>
      </c>
      <c r="Q433">
        <v>184732</v>
      </c>
      <c r="R433">
        <v>82</v>
      </c>
      <c r="S433">
        <v>421527037</v>
      </c>
      <c r="U433" t="str">
        <f>IFERROR(LEFT(spotify_top_songs_audio_features[[#This Row],[artist_names]],SEARCH(",",spotify_top_songs_audio_features[[#This Row],[artist_names]])-1),spotify_top_songs_audio_features[[#This Row],[artist_names]])</f>
        <v>Zedd</v>
      </c>
      <c r="V433" t="str">
        <f>IFERROR(MID(spotify_top_songs_audio_features[[#This Row],[artist_names]],SEARCH(",",spotify_top_songs_audio_features[[#This Row],[artist_names]])+2,99),"")</f>
        <v>Maren Morris, Grey</v>
      </c>
      <c r="W433" t="str">
        <f>spotify_top_songs_audio_features[[#This Row],[source]]</f>
        <v>UMGRI Interscope</v>
      </c>
      <c r="X433" s="1">
        <f>spotify_top_songs_audio_features[[#This Row],[streams]]</f>
        <v>421527037</v>
      </c>
      <c r="Y433" t="str">
        <f>IF(Tabela2[[#This Row],[feat]]="","","Feat")</f>
        <v>Feat</v>
      </c>
      <c r="Z433" s="17" t="str">
        <f>CONCATENATE(INT(spotify_top_songs_audio_features[[#This Row],[duration_ms]]/(60*1000)),":",MOD(INT(spotify_top_songs_audio_features[[#This Row],[duration_ms]]/1000),60))</f>
        <v>3:4</v>
      </c>
      <c r="AA4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3" t="str">
        <f>spotify_top_songs_audio_features[[#This Row],[track_name]]</f>
        <v>The Middle</v>
      </c>
    </row>
    <row r="434" spans="1:28" x14ac:dyDescent="0.25">
      <c r="A434" t="s">
        <v>16955</v>
      </c>
      <c r="B434" t="s">
        <v>10533</v>
      </c>
      <c r="C434" t="s">
        <v>656</v>
      </c>
      <c r="D434" t="s">
        <v>2952</v>
      </c>
      <c r="E434" t="s">
        <v>31</v>
      </c>
      <c r="F434" t="s">
        <v>24</v>
      </c>
      <c r="G434" t="s">
        <v>25</v>
      </c>
      <c r="H434">
        <v>752</v>
      </c>
      <c r="I434">
        <v>764</v>
      </c>
      <c r="J434">
        <v>38</v>
      </c>
      <c r="K434" t="s">
        <v>8600</v>
      </c>
      <c r="L434">
        <v>9.4400000000000005E-3</v>
      </c>
      <c r="M434">
        <v>543</v>
      </c>
      <c r="N434">
        <v>582</v>
      </c>
      <c r="O434">
        <v>-4399</v>
      </c>
      <c r="P434">
        <v>121958</v>
      </c>
      <c r="Q434">
        <v>163216</v>
      </c>
      <c r="R434">
        <v>64</v>
      </c>
      <c r="S434">
        <v>420504317</v>
      </c>
      <c r="U434" t="str">
        <f>IFERROR(LEFT(spotify_top_songs_audio_features[[#This Row],[artist_names]],SEARCH(",",spotify_top_songs_audio_features[[#This Row],[artist_names]])-1),spotify_top_songs_audio_features[[#This Row],[artist_names]])</f>
        <v>Loud Luxury</v>
      </c>
      <c r="V434" t="str">
        <f>IFERROR(MID(spotify_top_songs_audio_features[[#This Row],[artist_names]],SEARCH(",",spotify_top_songs_audio_features[[#This Row],[artist_names]])+2,99),"")</f>
        <v>Brando</v>
      </c>
      <c r="W434" t="str">
        <f>spotify_top_songs_audio_features[[#This Row],[source]]</f>
        <v>Armada Music</v>
      </c>
      <c r="X434" s="1">
        <f>spotify_top_songs_audio_features[[#This Row],[streams]]</f>
        <v>420504317</v>
      </c>
      <c r="Y434" t="str">
        <f>IF(Tabela2[[#This Row],[feat]]="","","Feat")</f>
        <v>Feat</v>
      </c>
      <c r="Z434" s="17" t="str">
        <f>CONCATENATE(INT(spotify_top_songs_audio_features[[#This Row],[duration_ms]]/(60*1000)),":",MOD(INT(spotify_top_songs_audio_features[[#This Row],[duration_ms]]/1000),60))</f>
        <v>2:43</v>
      </c>
      <c r="AA4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4" t="str">
        <f>spotify_top_songs_audio_features[[#This Row],[track_name]]</f>
        <v>Body</v>
      </c>
    </row>
    <row r="435" spans="1:28" x14ac:dyDescent="0.25">
      <c r="A435" t="s">
        <v>14176</v>
      </c>
      <c r="B435" t="s">
        <v>3849</v>
      </c>
      <c r="C435" t="s">
        <v>3850</v>
      </c>
      <c r="D435" t="s">
        <v>3851</v>
      </c>
      <c r="E435" t="s">
        <v>142</v>
      </c>
      <c r="F435" t="s">
        <v>24</v>
      </c>
      <c r="G435" t="s">
        <v>25</v>
      </c>
      <c r="H435">
        <v>378</v>
      </c>
      <c r="I435">
        <v>896</v>
      </c>
      <c r="J435">
        <v>407</v>
      </c>
      <c r="K435" t="s">
        <v>2143</v>
      </c>
      <c r="L435">
        <v>0</v>
      </c>
      <c r="M435">
        <v>194</v>
      </c>
      <c r="N435">
        <v>469</v>
      </c>
      <c r="O435">
        <v>-4066</v>
      </c>
      <c r="P435">
        <v>174302</v>
      </c>
      <c r="Q435">
        <v>258773</v>
      </c>
      <c r="R435">
        <v>102</v>
      </c>
      <c r="S435">
        <v>420314822</v>
      </c>
      <c r="U435" t="str">
        <f>IFERROR(LEFT(spotify_top_songs_audio_features[[#This Row],[artist_names]],SEARCH(",",spotify_top_songs_audio_features[[#This Row],[artist_names]])-1),spotify_top_songs_audio_features[[#This Row],[artist_names]])</f>
        <v>Oasis</v>
      </c>
      <c r="V435" t="str">
        <f>IFERROR(MID(spotify_top_songs_audio_features[[#This Row],[artist_names]],SEARCH(",",spotify_top_songs_audio_features[[#This Row],[artist_names]])+2,99),"")</f>
        <v/>
      </c>
      <c r="W435" t="str">
        <f>spotify_top_songs_audio_features[[#This Row],[source]]</f>
        <v>Big Brother</v>
      </c>
      <c r="X435" s="1">
        <f>spotify_top_songs_audio_features[[#This Row],[streams]]</f>
        <v>420314822</v>
      </c>
      <c r="Y435" t="str">
        <f>IF(Tabela2[[#This Row],[feat]]="","","Feat")</f>
        <v/>
      </c>
      <c r="Z435" s="17" t="str">
        <f>CONCATENATE(INT(spotify_top_songs_audio_features[[#This Row],[duration_ms]]/(60*1000)),":",MOD(INT(spotify_top_songs_audio_features[[#This Row],[duration_ms]]/1000),60))</f>
        <v>4:18</v>
      </c>
      <c r="AA4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35" t="str">
        <f>spotify_top_songs_audio_features[[#This Row],[track_name]]</f>
        <v>Wonderwall - Remastered</v>
      </c>
    </row>
    <row r="436" spans="1:28" x14ac:dyDescent="0.25">
      <c r="A436" t="s">
        <v>15329</v>
      </c>
      <c r="B436" t="s">
        <v>1715</v>
      </c>
      <c r="C436" t="s">
        <v>15330</v>
      </c>
      <c r="D436" t="s">
        <v>474</v>
      </c>
      <c r="E436" t="s">
        <v>113</v>
      </c>
      <c r="F436" t="s">
        <v>24</v>
      </c>
      <c r="G436" t="s">
        <v>25</v>
      </c>
      <c r="H436">
        <v>9</v>
      </c>
      <c r="I436">
        <v>4</v>
      </c>
      <c r="J436">
        <v>127</v>
      </c>
      <c r="K436" t="s">
        <v>15331</v>
      </c>
      <c r="L436">
        <v>0</v>
      </c>
      <c r="M436">
        <v>599</v>
      </c>
      <c r="N436">
        <v>346</v>
      </c>
      <c r="O436">
        <v>-8575</v>
      </c>
      <c r="P436">
        <v>135984</v>
      </c>
      <c r="Q436">
        <v>197573</v>
      </c>
      <c r="R436">
        <v>51</v>
      </c>
      <c r="S436">
        <v>420282616</v>
      </c>
      <c r="U436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436" t="str">
        <f>IFERROR(MID(spotify_top_songs_audio_features[[#This Row],[artist_names]],SEARCH(",",spotify_top_songs_audio_features[[#This Row],[artist_names]])+2,99),"")</f>
        <v>Disclosure</v>
      </c>
      <c r="W436" t="str">
        <f>spotify_top_songs_audio_features[[#This Row],[source]]</f>
        <v>Right Hand Music Group, LLC/RCA Records</v>
      </c>
      <c r="X436" s="1">
        <f>spotify_top_songs_audio_features[[#This Row],[streams]]</f>
        <v>420282616</v>
      </c>
      <c r="Y436" t="str">
        <f>IF(Tabela2[[#This Row],[feat]]="","","Feat")</f>
        <v>Feat</v>
      </c>
      <c r="Z436" s="17" t="str">
        <f>CONCATENATE(INT(spotify_top_songs_audio_features[[#This Row],[duration_ms]]/(60*1000)),":",MOD(INT(spotify_top_songs_audio_features[[#This Row],[duration_ms]]/1000),60))</f>
        <v>3:17</v>
      </c>
      <c r="AA4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36" t="str">
        <f>spotify_top_songs_audio_features[[#This Row],[track_name]]</f>
        <v>Talk (feat. Disclosure)</v>
      </c>
    </row>
    <row r="437" spans="1:28" x14ac:dyDescent="0.25">
      <c r="A437" t="s">
        <v>5706</v>
      </c>
      <c r="B437" t="s">
        <v>5707</v>
      </c>
      <c r="C437" t="s">
        <v>5708</v>
      </c>
      <c r="D437" t="s">
        <v>220</v>
      </c>
      <c r="E437" t="s">
        <v>23</v>
      </c>
      <c r="F437" t="s">
        <v>24</v>
      </c>
      <c r="G437" t="s">
        <v>25</v>
      </c>
      <c r="H437">
        <v>724</v>
      </c>
      <c r="I437">
        <v>895</v>
      </c>
      <c r="J437">
        <v>411</v>
      </c>
      <c r="K437" t="s">
        <v>147</v>
      </c>
      <c r="L437">
        <v>0</v>
      </c>
      <c r="M437">
        <v>97</v>
      </c>
      <c r="N437">
        <v>64</v>
      </c>
      <c r="O437">
        <v>-3617</v>
      </c>
      <c r="P437">
        <v>96022</v>
      </c>
      <c r="Q437">
        <v>173720</v>
      </c>
      <c r="R437">
        <v>32</v>
      </c>
      <c r="S437">
        <v>418157690</v>
      </c>
      <c r="U437" t="str">
        <f>IFERROR(LEFT(spotify_top_songs_audio_features[[#This Row],[artist_names]],SEARCH(",",spotify_top_songs_audio_features[[#This Row],[artist_names]])-1),spotify_top_songs_audio_features[[#This Row],[artist_names]])</f>
        <v>Luis Fonsi</v>
      </c>
      <c r="V437" t="str">
        <f>IFERROR(MID(spotify_top_songs_audio_features[[#This Row],[artist_names]],SEARCH(",",spotify_top_songs_audio_features[[#This Row],[artist_names]])+2,99),"")</f>
        <v>Demi Lovato</v>
      </c>
      <c r="W437" t="str">
        <f>spotify_top_songs_audio_features[[#This Row],[source]]</f>
        <v>UMLE - Latino</v>
      </c>
      <c r="X437" s="1">
        <f>spotify_top_songs_audio_features[[#This Row],[streams]]</f>
        <v>418157690</v>
      </c>
      <c r="Y437" t="str">
        <f>IF(Tabela2[[#This Row],[feat]]="","","Feat")</f>
        <v>Feat</v>
      </c>
      <c r="Z437" s="17" t="str">
        <f>CONCATENATE(INT(spotify_top_songs_audio_features[[#This Row],[duration_ms]]/(60*1000)),":",MOD(INT(spotify_top_songs_audio_features[[#This Row],[duration_ms]]/1000),60))</f>
        <v>2:53</v>
      </c>
      <c r="AA4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7" t="str">
        <f>spotify_top_songs_audio_features[[#This Row],[track_name]]</f>
        <v>Échame La Culpa</v>
      </c>
    </row>
    <row r="438" spans="1:28" x14ac:dyDescent="0.25">
      <c r="A438" t="s">
        <v>6013</v>
      </c>
      <c r="B438" t="s">
        <v>6014</v>
      </c>
      <c r="C438" t="s">
        <v>6015</v>
      </c>
      <c r="D438" t="s">
        <v>6016</v>
      </c>
      <c r="E438" t="s">
        <v>97</v>
      </c>
      <c r="F438" t="s">
        <v>32</v>
      </c>
      <c r="G438" t="s">
        <v>64</v>
      </c>
      <c r="H438">
        <v>573</v>
      </c>
      <c r="I438">
        <v>422</v>
      </c>
      <c r="J438">
        <v>678</v>
      </c>
      <c r="K438" t="s">
        <v>3674</v>
      </c>
      <c r="L438">
        <v>1.31E-3</v>
      </c>
      <c r="M438">
        <v>102</v>
      </c>
      <c r="N438">
        <v>693</v>
      </c>
      <c r="O438">
        <v>-7621</v>
      </c>
      <c r="P438">
        <v>124357</v>
      </c>
      <c r="Q438">
        <v>184791</v>
      </c>
      <c r="R438">
        <v>34</v>
      </c>
      <c r="S438">
        <v>417174517</v>
      </c>
      <c r="U438" t="str">
        <f>IFERROR(LEFT(spotify_top_songs_audio_features[[#This Row],[artist_names]],SEARCH(",",spotify_top_songs_audio_features[[#This Row],[artist_names]])-1),spotify_top_songs_audio_features[[#This Row],[artist_names]])</f>
        <v>Libianca</v>
      </c>
      <c r="V438" t="str">
        <f>IFERROR(MID(spotify_top_songs_audio_features[[#This Row],[artist_names]],SEARCH(",",spotify_top_songs_audio_features[[#This Row],[artist_names]])+2,99),"")</f>
        <v/>
      </c>
      <c r="W438" t="str">
        <f>spotify_top_songs_audio_features[[#This Row],[source]]</f>
        <v>5K Records Limited</v>
      </c>
      <c r="X438" s="1">
        <f>spotify_top_songs_audio_features[[#This Row],[streams]]</f>
        <v>417174517</v>
      </c>
      <c r="Y438" t="str">
        <f>IF(Tabela2[[#This Row],[feat]]="","","Feat")</f>
        <v/>
      </c>
      <c r="Z438" s="17" t="str">
        <f>CONCATENATE(INT(spotify_top_songs_audio_features[[#This Row],[duration_ms]]/(60*1000)),":",MOD(INT(spotify_top_songs_audio_features[[#This Row],[duration_ms]]/1000),60))</f>
        <v>3:4</v>
      </c>
      <c r="AA4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38" t="str">
        <f>spotify_top_songs_audio_features[[#This Row],[track_name]]</f>
        <v>People</v>
      </c>
    </row>
    <row r="439" spans="1:28" x14ac:dyDescent="0.25">
      <c r="A439" t="s">
        <v>13494</v>
      </c>
      <c r="B439" t="s">
        <v>410</v>
      </c>
      <c r="C439" t="s">
        <v>13495</v>
      </c>
      <c r="D439" t="s">
        <v>182</v>
      </c>
      <c r="E439" t="s">
        <v>58</v>
      </c>
      <c r="F439" t="s">
        <v>24</v>
      </c>
      <c r="G439" t="s">
        <v>25</v>
      </c>
      <c r="H439">
        <v>559</v>
      </c>
      <c r="I439">
        <v>868</v>
      </c>
      <c r="J439">
        <v>17</v>
      </c>
      <c r="K439" t="s">
        <v>13496</v>
      </c>
      <c r="L439">
        <v>176</v>
      </c>
      <c r="M439">
        <v>776</v>
      </c>
      <c r="N439">
        <v>609</v>
      </c>
      <c r="O439">
        <v>-5276</v>
      </c>
      <c r="P439">
        <v>156295</v>
      </c>
      <c r="Q439">
        <v>209413</v>
      </c>
      <c r="R439">
        <v>71</v>
      </c>
      <c r="S439">
        <v>416847354</v>
      </c>
      <c r="U439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439" t="str">
        <f>IFERROR(MID(spotify_top_songs_audio_features[[#This Row],[artist_names]],SEARCH(",",spotify_top_songs_audio_features[[#This Row],[artist_names]])+2,99),"")</f>
        <v/>
      </c>
      <c r="W439" t="str">
        <f>spotify_top_songs_audio_features[[#This Row],[source]]</f>
        <v>EMI</v>
      </c>
      <c r="X439" s="1">
        <f>spotify_top_songs_audio_features[[#This Row],[streams]]</f>
        <v>416847354</v>
      </c>
      <c r="Y439" t="str">
        <f>IF(Tabela2[[#This Row],[feat]]="","","Feat")</f>
        <v/>
      </c>
      <c r="Z439" s="17" t="str">
        <f>CONCATENATE(INT(spotify_top_songs_audio_features[[#This Row],[duration_ms]]/(60*1000)),":",MOD(INT(spotify_top_songs_audio_features[[#This Row],[duration_ms]]/1000),60))</f>
        <v>3:29</v>
      </c>
      <c r="AA4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39" t="str">
        <f>spotify_top_songs_audio_features[[#This Row],[track_name]]</f>
        <v>Don't Stop Me Now - Remastered 2011</v>
      </c>
    </row>
    <row r="440" spans="1:28" x14ac:dyDescent="0.25">
      <c r="A440" t="s">
        <v>2174</v>
      </c>
      <c r="B440" t="s">
        <v>2175</v>
      </c>
      <c r="C440" t="s">
        <v>2176</v>
      </c>
      <c r="D440" t="s">
        <v>1101</v>
      </c>
      <c r="E440" t="s">
        <v>177</v>
      </c>
      <c r="F440" t="s">
        <v>24</v>
      </c>
      <c r="G440" t="s">
        <v>25</v>
      </c>
      <c r="H440">
        <v>527</v>
      </c>
      <c r="I440">
        <v>835</v>
      </c>
      <c r="J440">
        <v>433</v>
      </c>
      <c r="K440" t="s">
        <v>657</v>
      </c>
      <c r="L440">
        <v>0</v>
      </c>
      <c r="M440">
        <v>249</v>
      </c>
      <c r="N440">
        <v>654</v>
      </c>
      <c r="O440">
        <v>-5298</v>
      </c>
      <c r="P440">
        <v>125983</v>
      </c>
      <c r="Q440">
        <v>176658</v>
      </c>
      <c r="R440">
        <v>70</v>
      </c>
      <c r="S440">
        <v>415349166</v>
      </c>
      <c r="U440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440" t="str">
        <f>IFERROR(MID(spotify_top_songs_audio_features[[#This Row],[artist_names]],SEARCH(",",spotify_top_songs_audio_features[[#This Row],[artist_names]])+2,99),"")</f>
        <v/>
      </c>
      <c r="W440" t="str">
        <f>spotify_top_songs_audio_features[[#This Row],[source]]</f>
        <v>Universal Music AB</v>
      </c>
      <c r="X440" s="1">
        <f>spotify_top_songs_audio_features[[#This Row],[streams]]</f>
        <v>415349166</v>
      </c>
      <c r="Y440" t="str">
        <f>IF(Tabela2[[#This Row],[feat]]="","","Feat")</f>
        <v/>
      </c>
      <c r="Z440" s="17" t="str">
        <f>CONCATENATE(INT(spotify_top_songs_audio_features[[#This Row],[duration_ms]]/(60*1000)),":",MOD(INT(spotify_top_songs_audio_features[[#This Row],[duration_ms]]/1000),60))</f>
        <v>2:56</v>
      </c>
      <c r="AA4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40" t="str">
        <f>spotify_top_songs_audio_features[[#This Row],[track_name]]</f>
        <v>The Nights</v>
      </c>
    </row>
    <row r="441" spans="1:28" x14ac:dyDescent="0.25">
      <c r="A441" t="s">
        <v>1369</v>
      </c>
      <c r="B441" t="s">
        <v>1370</v>
      </c>
      <c r="C441" t="s">
        <v>1371</v>
      </c>
      <c r="D441" t="s">
        <v>1372</v>
      </c>
      <c r="E441" t="s">
        <v>86</v>
      </c>
      <c r="F441" t="s">
        <v>32</v>
      </c>
      <c r="G441" t="s">
        <v>25</v>
      </c>
      <c r="H441">
        <v>739</v>
      </c>
      <c r="I441">
        <v>792</v>
      </c>
      <c r="J441">
        <v>418</v>
      </c>
      <c r="K441" t="s">
        <v>1373</v>
      </c>
      <c r="L441">
        <v>0</v>
      </c>
      <c r="M441">
        <v>516</v>
      </c>
      <c r="N441">
        <v>547</v>
      </c>
      <c r="O441">
        <v>-4256</v>
      </c>
      <c r="P441">
        <v>104016</v>
      </c>
      <c r="Q441">
        <v>181615</v>
      </c>
      <c r="R441">
        <v>45</v>
      </c>
      <c r="S441">
        <v>414370462</v>
      </c>
      <c r="U441" t="str">
        <f>IFERROR(LEFT(spotify_top_songs_audio_features[[#This Row],[artist_names]],SEARCH(",",spotify_top_songs_audio_features[[#This Row],[artist_names]])-1),spotify_top_songs_audio_features[[#This Row],[artist_names]])</f>
        <v>Jonas Blue</v>
      </c>
      <c r="V441" t="str">
        <f>IFERROR(MID(spotify_top_songs_audio_features[[#This Row],[artist_names]],SEARCH(",",spotify_top_songs_audio_features[[#This Row],[artist_names]])+2,99),"")</f>
        <v>William Singe</v>
      </c>
      <c r="W441" t="str">
        <f>spotify_top_songs_audio_features[[#This Row],[source]]</f>
        <v>UMOD (Universal Music On Demand)</v>
      </c>
      <c r="X441" s="1">
        <f>spotify_top_songs_audio_features[[#This Row],[streams]]</f>
        <v>414370462</v>
      </c>
      <c r="Y441" t="str">
        <f>IF(Tabela2[[#This Row],[feat]]="","","Feat")</f>
        <v>Feat</v>
      </c>
      <c r="Z441" s="17" t="str">
        <f>CONCATENATE(INT(spotify_top_songs_audio_features[[#This Row],[duration_ms]]/(60*1000)),":",MOD(INT(spotify_top_songs_audio_features[[#This Row],[duration_ms]]/1000),60))</f>
        <v>3:1</v>
      </c>
      <c r="AA4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41" t="str">
        <f>spotify_top_songs_audio_features[[#This Row],[track_name]]</f>
        <v>Mama</v>
      </c>
    </row>
    <row r="442" spans="1:28" x14ac:dyDescent="0.25">
      <c r="A442" t="s">
        <v>2457</v>
      </c>
      <c r="B442" t="s">
        <v>2458</v>
      </c>
      <c r="C442" t="s">
        <v>2459</v>
      </c>
      <c r="D442" t="s">
        <v>819</v>
      </c>
      <c r="E442" t="s">
        <v>70</v>
      </c>
      <c r="F442" t="s">
        <v>24</v>
      </c>
      <c r="G442" t="s">
        <v>25</v>
      </c>
      <c r="H442">
        <v>828</v>
      </c>
      <c r="I442">
        <v>621</v>
      </c>
      <c r="J442">
        <v>565</v>
      </c>
      <c r="K442" t="s">
        <v>2460</v>
      </c>
      <c r="L442">
        <v>233</v>
      </c>
      <c r="M442">
        <v>845</v>
      </c>
      <c r="N442">
        <v>436</v>
      </c>
      <c r="O442">
        <v>-6414</v>
      </c>
      <c r="P442">
        <v>128986</v>
      </c>
      <c r="Q442">
        <v>186173</v>
      </c>
      <c r="R442">
        <v>52</v>
      </c>
      <c r="S442">
        <v>413946382</v>
      </c>
      <c r="U442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442" t="str">
        <f>IFERROR(MID(spotify_top_songs_audio_features[[#This Row],[artist_names]],SEARCH(",",spotify_top_songs_audio_features[[#This Row],[artist_names]])+2,99),"")</f>
        <v>The Weeknd</v>
      </c>
      <c r="W442" t="str">
        <f>spotify_top_songs_audio_features[[#This Row],[source]]</f>
        <v>Kemosabe Records/RCA Records</v>
      </c>
      <c r="X442" s="1">
        <f>spotify_top_songs_audio_features[[#This Row],[streams]]</f>
        <v>413946382</v>
      </c>
      <c r="Y442" t="str">
        <f>IF(Tabela2[[#This Row],[feat]]="","","Feat")</f>
        <v>Feat</v>
      </c>
      <c r="Z442" s="17" t="str">
        <f>CONCATENATE(INT(spotify_top_songs_audio_features[[#This Row],[duration_ms]]/(60*1000)),":",MOD(INT(spotify_top_songs_audio_features[[#This Row],[duration_ms]]/1000),60))</f>
        <v>3:6</v>
      </c>
      <c r="AA4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42" t="str">
        <f>spotify_top_songs_audio_features[[#This Row],[track_name]]</f>
        <v>You Right</v>
      </c>
    </row>
    <row r="443" spans="1:28" x14ac:dyDescent="0.25">
      <c r="A443" t="s">
        <v>5578</v>
      </c>
      <c r="B443" t="s">
        <v>621</v>
      </c>
      <c r="C443" t="s">
        <v>5579</v>
      </c>
      <c r="D443" t="s">
        <v>621</v>
      </c>
      <c r="E443" t="s">
        <v>43</v>
      </c>
      <c r="F443" t="s">
        <v>24</v>
      </c>
      <c r="G443" t="s">
        <v>25</v>
      </c>
      <c r="H443">
        <v>752</v>
      </c>
      <c r="I443">
        <v>505</v>
      </c>
      <c r="J443">
        <v>253</v>
      </c>
      <c r="K443" t="s">
        <v>5580</v>
      </c>
      <c r="L443">
        <v>2.5500000000000002E-4</v>
      </c>
      <c r="M443">
        <v>104</v>
      </c>
      <c r="N443">
        <v>419</v>
      </c>
      <c r="O443">
        <v>-7621</v>
      </c>
      <c r="P443">
        <v>9197</v>
      </c>
      <c r="Q443">
        <v>197437</v>
      </c>
      <c r="R443">
        <v>52</v>
      </c>
      <c r="S443">
        <v>413638653</v>
      </c>
      <c r="U443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443" t="str">
        <f>IFERROR(MID(spotify_top_songs_audio_features[[#This Row],[artist_names]],SEARCH(",",spotify_top_songs_audio_features[[#This Row],[artist_names]])+2,99),"")</f>
        <v/>
      </c>
      <c r="W443" t="str">
        <f>spotify_top_songs_audio_features[[#This Row],[source]]</f>
        <v>Lauv</v>
      </c>
      <c r="X443" s="1">
        <f>spotify_top_songs_audio_features[[#This Row],[streams]]</f>
        <v>413638653</v>
      </c>
      <c r="Y443" t="str">
        <f>IF(Tabela2[[#This Row],[feat]]="","","Feat")</f>
        <v/>
      </c>
      <c r="Z443" s="17" t="str">
        <f>CONCATENATE(INT(spotify_top_songs_audio_features[[#This Row],[duration_ms]]/(60*1000)),":",MOD(INT(spotify_top_songs_audio_features[[#This Row],[duration_ms]]/1000),60))</f>
        <v>3:17</v>
      </c>
      <c r="AA4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3" t="str">
        <f>spotify_top_songs_audio_features[[#This Row],[track_name]]</f>
        <v>I Like Me Better</v>
      </c>
    </row>
    <row r="444" spans="1:28" x14ac:dyDescent="0.25">
      <c r="A444" t="s">
        <v>144</v>
      </c>
      <c r="B444" t="s">
        <v>145</v>
      </c>
      <c r="C444" t="s">
        <v>146</v>
      </c>
      <c r="D444" t="s">
        <v>127</v>
      </c>
      <c r="E444" t="s">
        <v>31</v>
      </c>
      <c r="F444" t="s">
        <v>24</v>
      </c>
      <c r="G444" t="s">
        <v>25</v>
      </c>
      <c r="H444">
        <v>853</v>
      </c>
      <c r="I444">
        <v>824</v>
      </c>
      <c r="J444">
        <v>103</v>
      </c>
      <c r="K444" t="s">
        <v>147</v>
      </c>
      <c r="L444">
        <v>0</v>
      </c>
      <c r="M444">
        <v>859</v>
      </c>
      <c r="N444">
        <v>888</v>
      </c>
      <c r="O444">
        <v>-3287</v>
      </c>
      <c r="P444">
        <v>108044</v>
      </c>
      <c r="Q444">
        <v>201812</v>
      </c>
      <c r="R444">
        <v>24</v>
      </c>
      <c r="S444">
        <v>412798895</v>
      </c>
      <c r="U444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444" t="str">
        <f>IFERROR(MID(spotify_top_songs_audio_features[[#This Row],[artist_names]],SEARCH(",",spotify_top_songs_audio_features[[#This Row],[artist_names]])+2,99),"")</f>
        <v>Jack Harlow</v>
      </c>
      <c r="W444" t="str">
        <f>spotify_top_songs_audio_features[[#This Row],[source]]</f>
        <v>BIGHIT MUSIC</v>
      </c>
      <c r="X444" s="1">
        <f>spotify_top_songs_audio_features[[#This Row],[streams]]</f>
        <v>412798895</v>
      </c>
      <c r="Y444" t="str">
        <f>IF(Tabela2[[#This Row],[feat]]="","","Feat")</f>
        <v>Feat</v>
      </c>
      <c r="Z444" s="17" t="str">
        <f>CONCATENATE(INT(spotify_top_songs_audio_features[[#This Row],[duration_ms]]/(60*1000)),":",MOD(INT(spotify_top_songs_audio_features[[#This Row],[duration_ms]]/1000),60))</f>
        <v>3:21</v>
      </c>
      <c r="AA4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4" t="str">
        <f>spotify_top_songs_audio_features[[#This Row],[track_name]]</f>
        <v>3D (feat. Jack Harlow)</v>
      </c>
    </row>
    <row r="445" spans="1:28" x14ac:dyDescent="0.25">
      <c r="A445" t="s">
        <v>9905</v>
      </c>
      <c r="B445" t="s">
        <v>2095</v>
      </c>
      <c r="C445" t="s">
        <v>9906</v>
      </c>
      <c r="D445" t="s">
        <v>8303</v>
      </c>
      <c r="E445" t="s">
        <v>31</v>
      </c>
      <c r="F445" t="s">
        <v>24</v>
      </c>
      <c r="G445" t="s">
        <v>25</v>
      </c>
      <c r="H445">
        <v>745</v>
      </c>
      <c r="I445">
        <v>356</v>
      </c>
      <c r="J445">
        <v>941</v>
      </c>
      <c r="K445" t="s">
        <v>1224</v>
      </c>
      <c r="L445">
        <v>943</v>
      </c>
      <c r="M445">
        <v>123</v>
      </c>
      <c r="N445">
        <v>607</v>
      </c>
      <c r="O445">
        <v>-10425</v>
      </c>
      <c r="P445">
        <v>160033</v>
      </c>
      <c r="Q445">
        <v>326933</v>
      </c>
      <c r="R445">
        <v>71</v>
      </c>
      <c r="S445">
        <v>412250183</v>
      </c>
      <c r="U445" t="str">
        <f>IFERROR(LEFT(spotify_top_songs_audio_features[[#This Row],[artist_names]],SEARCH(",",spotify_top_songs_audio_features[[#This Row],[artist_names]])-1),spotify_top_songs_audio_features[[#This Row],[artist_names]])</f>
        <v>Childish Gambino</v>
      </c>
      <c r="V445" t="str">
        <f>IFERROR(MID(spotify_top_songs_audio_features[[#This Row],[artist_names]],SEARCH(",",spotify_top_songs_audio_features[[#This Row],[artist_names]])+2,99),"")</f>
        <v/>
      </c>
      <c r="W445" t="str">
        <f>spotify_top_songs_audio_features[[#This Row],[source]]</f>
        <v>Glassnote Entertainment Group LLC</v>
      </c>
      <c r="X445" s="1">
        <f>spotify_top_songs_audio_features[[#This Row],[streams]]</f>
        <v>412250183</v>
      </c>
      <c r="Y445" t="str">
        <f>IF(Tabela2[[#This Row],[feat]]="","","Feat")</f>
        <v/>
      </c>
      <c r="Z445" s="17" t="str">
        <f>CONCATENATE(INT(spotify_top_songs_audio_features[[#This Row],[duration_ms]]/(60*1000)),":",MOD(INT(spotify_top_songs_audio_features[[#This Row],[duration_ms]]/1000),60))</f>
        <v>5:26</v>
      </c>
      <c r="AA4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5" t="str">
        <f>spotify_top_songs_audio_features[[#This Row],[track_name]]</f>
        <v>Redbone</v>
      </c>
    </row>
    <row r="446" spans="1:28" x14ac:dyDescent="0.25">
      <c r="A446" t="s">
        <v>6520</v>
      </c>
      <c r="B446" t="s">
        <v>6521</v>
      </c>
      <c r="C446" t="s">
        <v>6522</v>
      </c>
      <c r="D446" t="s">
        <v>385</v>
      </c>
      <c r="E446" t="s">
        <v>23</v>
      </c>
      <c r="F446" t="s">
        <v>24</v>
      </c>
      <c r="G446" t="s">
        <v>25</v>
      </c>
      <c r="H446">
        <v>716</v>
      </c>
      <c r="I446">
        <v>531</v>
      </c>
      <c r="J446">
        <v>122</v>
      </c>
      <c r="K446" t="s">
        <v>3456</v>
      </c>
      <c r="L446">
        <v>0</v>
      </c>
      <c r="M446">
        <v>224</v>
      </c>
      <c r="N446">
        <v>344</v>
      </c>
      <c r="O446">
        <v>-7355</v>
      </c>
      <c r="P446">
        <v>71994</v>
      </c>
      <c r="Q446">
        <v>386907</v>
      </c>
      <c r="R446">
        <v>49</v>
      </c>
      <c r="S446">
        <v>411018135</v>
      </c>
      <c r="U446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446" t="str">
        <f>IFERROR(MID(spotify_top_songs_audio_features[[#This Row],[artist_names]],SEARCH(",",spotify_top_songs_audio_features[[#This Row],[artist_names]])+2,99),"")</f>
        <v>Jay Rock</v>
      </c>
      <c r="W446" t="str">
        <f>spotify_top_songs_audio_features[[#This Row],[source]]</f>
        <v>Aftermath</v>
      </c>
      <c r="X446" s="1">
        <f>spotify_top_songs_audio_features[[#This Row],[streams]]</f>
        <v>411018135</v>
      </c>
      <c r="Y446" t="str">
        <f>IF(Tabela2[[#This Row],[feat]]="","","Feat")</f>
        <v>Feat</v>
      </c>
      <c r="Z446" s="17" t="str">
        <f>CONCATENATE(INT(spotify_top_songs_audio_features[[#This Row],[duration_ms]]/(60*1000)),":",MOD(INT(spotify_top_songs_audio_features[[#This Row],[duration_ms]]/1000),60))</f>
        <v>6:26</v>
      </c>
      <c r="AA4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6" t="str">
        <f>spotify_top_songs_audio_features[[#This Row],[track_name]]</f>
        <v>Money Trees</v>
      </c>
    </row>
    <row r="447" spans="1:28" x14ac:dyDescent="0.25">
      <c r="A447" t="s">
        <v>16663</v>
      </c>
      <c r="B447" t="s">
        <v>16664</v>
      </c>
      <c r="C447" t="s">
        <v>16665</v>
      </c>
      <c r="D447" t="s">
        <v>7324</v>
      </c>
      <c r="E447" t="s">
        <v>177</v>
      </c>
      <c r="F447" t="s">
        <v>32</v>
      </c>
      <c r="G447" t="s">
        <v>25</v>
      </c>
      <c r="H447">
        <v>849</v>
      </c>
      <c r="I447">
        <v>701</v>
      </c>
      <c r="J447">
        <v>6</v>
      </c>
      <c r="K447" t="s">
        <v>143</v>
      </c>
      <c r="L447">
        <v>0</v>
      </c>
      <c r="M447">
        <v>112</v>
      </c>
      <c r="N447">
        <v>505</v>
      </c>
      <c r="O447">
        <v>-4407</v>
      </c>
      <c r="P447">
        <v>98005</v>
      </c>
      <c r="Q447">
        <v>261667</v>
      </c>
      <c r="R447">
        <v>31</v>
      </c>
      <c r="S447">
        <v>409903892</v>
      </c>
      <c r="U447" t="str">
        <f>IFERROR(LEFT(spotify_top_songs_audio_features[[#This Row],[artist_names]],SEARCH(",",spotify_top_songs_audio_features[[#This Row],[artist_names]])-1),spotify_top_songs_audio_features[[#This Row],[artist_names]])</f>
        <v>Los Legendarios</v>
      </c>
      <c r="V447" t="str">
        <f>IFERROR(MID(spotify_top_songs_audio_features[[#This Row],[artist_names]],SEARCH(",",spotify_top_songs_audio_features[[#This Row],[artist_names]])+2,99),"")</f>
        <v>Wisin, Jhayco</v>
      </c>
      <c r="W447" t="str">
        <f>spotify_top_songs_audio_features[[#This Row],[source]]</f>
        <v>La Base Music Group/ WK Records</v>
      </c>
      <c r="X447" s="1">
        <f>spotify_top_songs_audio_features[[#This Row],[streams]]</f>
        <v>409903892</v>
      </c>
      <c r="Y447" t="str">
        <f>IF(Tabela2[[#This Row],[feat]]="","","Feat")</f>
        <v>Feat</v>
      </c>
      <c r="Z447" s="17" t="str">
        <f>CONCATENATE(INT(spotify_top_songs_audio_features[[#This Row],[duration_ms]]/(60*1000)),":",MOD(INT(spotify_top_songs_audio_features[[#This Row],[duration_ms]]/1000),60))</f>
        <v>4:21</v>
      </c>
      <c r="AA4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47" t="str">
        <f>spotify_top_songs_audio_features[[#This Row],[track_name]]</f>
        <v>Fiel</v>
      </c>
    </row>
    <row r="448" spans="1:28" x14ac:dyDescent="0.25">
      <c r="A448" t="s">
        <v>16781</v>
      </c>
      <c r="B448" t="s">
        <v>1087</v>
      </c>
      <c r="C448" t="s">
        <v>1088</v>
      </c>
      <c r="D448" t="s">
        <v>1087</v>
      </c>
      <c r="E448" t="s">
        <v>43</v>
      </c>
      <c r="F448" t="s">
        <v>24</v>
      </c>
      <c r="G448" t="s">
        <v>25</v>
      </c>
      <c r="H448">
        <v>345</v>
      </c>
      <c r="I448">
        <v>941</v>
      </c>
      <c r="J448">
        <v>466</v>
      </c>
      <c r="K448" t="s">
        <v>16782</v>
      </c>
      <c r="L448">
        <v>633</v>
      </c>
      <c r="M448">
        <v>511</v>
      </c>
      <c r="N448">
        <v>407</v>
      </c>
      <c r="O448">
        <v>-9918</v>
      </c>
      <c r="P448">
        <v>179626</v>
      </c>
      <c r="Q448">
        <v>147062</v>
      </c>
      <c r="R448">
        <v>58</v>
      </c>
      <c r="S448">
        <v>408484215</v>
      </c>
      <c r="U448" t="str">
        <f>IFERROR(LEFT(spotify_top_songs_audio_features[[#This Row],[artist_names]],SEARCH(",",spotify_top_songs_audio_features[[#This Row],[artist_names]])-1),spotify_top_songs_audio_features[[#This Row],[artist_names]])</f>
        <v>Surf Curse</v>
      </c>
      <c r="V448" t="str">
        <f>IFERROR(MID(spotify_top_songs_audio_features[[#This Row],[artist_names]],SEARCH(",",spotify_top_songs_audio_features[[#This Row],[artist_names]])+2,99),"")</f>
        <v/>
      </c>
      <c r="W448" t="str">
        <f>spotify_top_songs_audio_features[[#This Row],[source]]</f>
        <v>Surf Curse</v>
      </c>
      <c r="X448" s="1">
        <f>spotify_top_songs_audio_features[[#This Row],[streams]]</f>
        <v>408484215</v>
      </c>
      <c r="Y448" t="str">
        <f>IF(Tabela2[[#This Row],[feat]]="","","Feat")</f>
        <v/>
      </c>
      <c r="Z448" s="17" t="str">
        <f>CONCATENATE(INT(spotify_top_songs_audio_features[[#This Row],[duration_ms]]/(60*1000)),":",MOD(INT(spotify_top_songs_audio_features[[#This Row],[duration_ms]]/1000),60))</f>
        <v>2:27</v>
      </c>
      <c r="AA4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8" t="str">
        <f>spotify_top_songs_audio_features[[#This Row],[track_name]]</f>
        <v>Freaks</v>
      </c>
    </row>
    <row r="449" spans="1:28" x14ac:dyDescent="0.25">
      <c r="A449" t="s">
        <v>7885</v>
      </c>
      <c r="B449" t="s">
        <v>7886</v>
      </c>
      <c r="C449" t="s">
        <v>7887</v>
      </c>
      <c r="D449" t="s">
        <v>220</v>
      </c>
      <c r="E449" t="s">
        <v>102</v>
      </c>
      <c r="F449" t="s">
        <v>32</v>
      </c>
      <c r="G449" t="s">
        <v>25</v>
      </c>
      <c r="H449">
        <v>715</v>
      </c>
      <c r="I449">
        <v>622</v>
      </c>
      <c r="J449">
        <v>46</v>
      </c>
      <c r="K449" t="s">
        <v>87</v>
      </c>
      <c r="L449">
        <v>0</v>
      </c>
      <c r="M449">
        <v>948</v>
      </c>
      <c r="N449">
        <v>808</v>
      </c>
      <c r="O449">
        <v>-5102</v>
      </c>
      <c r="P449">
        <v>80015</v>
      </c>
      <c r="Q449">
        <v>195053</v>
      </c>
      <c r="R449">
        <v>35</v>
      </c>
      <c r="S449">
        <v>408392662</v>
      </c>
      <c r="U449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449" t="str">
        <f>IFERROR(MID(spotify_top_songs_audio_features[[#This Row],[artist_names]],SEARCH(",",spotify_top_songs_audio_features[[#This Row],[artist_names]])+2,99),"")</f>
        <v>Myke Towers</v>
      </c>
      <c r="W449" t="str">
        <f>spotify_top_songs_audio_features[[#This Row],[source]]</f>
        <v>UMLE - Latino</v>
      </c>
      <c r="X449" s="1">
        <f>spotify_top_songs_audio_features[[#This Row],[streams]]</f>
        <v>408392662</v>
      </c>
      <c r="Y449" t="str">
        <f>IF(Tabela2[[#This Row],[feat]]="","","Feat")</f>
        <v>Feat</v>
      </c>
      <c r="Z449" s="17" t="str">
        <f>CONCATENATE(INT(spotify_top_songs_audio_features[[#This Row],[duration_ms]]/(60*1000)),":",MOD(INT(spotify_top_songs_audio_features[[#This Row],[duration_ms]]/1000),60))</f>
        <v>3:15</v>
      </c>
      <c r="AA4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49" t="str">
        <f>spotify_top_songs_audio_features[[#This Row],[track_name]]</f>
        <v>Pareja Del Año</v>
      </c>
    </row>
    <row r="450" spans="1:28" x14ac:dyDescent="0.25">
      <c r="A450" t="s">
        <v>11680</v>
      </c>
      <c r="B450" t="s">
        <v>11681</v>
      </c>
      <c r="C450" t="s">
        <v>11682</v>
      </c>
      <c r="D450" t="s">
        <v>53</v>
      </c>
      <c r="E450" t="s">
        <v>43</v>
      </c>
      <c r="F450" t="s">
        <v>24</v>
      </c>
      <c r="G450" t="s">
        <v>152</v>
      </c>
      <c r="H450">
        <v>909</v>
      </c>
      <c r="I450">
        <v>762</v>
      </c>
      <c r="J450">
        <v>643</v>
      </c>
      <c r="K450" t="s">
        <v>3488</v>
      </c>
      <c r="L450">
        <v>0</v>
      </c>
      <c r="M450">
        <v>856</v>
      </c>
      <c r="N450">
        <v>843</v>
      </c>
      <c r="O450">
        <v>-3974</v>
      </c>
      <c r="P450">
        <v>101987</v>
      </c>
      <c r="Q450">
        <v>142335</v>
      </c>
      <c r="R450">
        <v>26</v>
      </c>
      <c r="S450">
        <v>407647221</v>
      </c>
      <c r="U450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450" t="str">
        <f>IFERROR(MID(spotify_top_songs_audio_features[[#This Row],[artist_names]],SEARCH(",",spotify_top_songs_audio_features[[#This Row],[artist_names]])+2,99),"")</f>
        <v>Carin Leon</v>
      </c>
      <c r="W450" t="str">
        <f>spotify_top_songs_audio_features[[#This Row],[source]]</f>
        <v>Sony Music Latin</v>
      </c>
      <c r="X450" s="1">
        <f>spotify_top_songs_audio_features[[#This Row],[streams]]</f>
        <v>407647221</v>
      </c>
      <c r="Y450" t="str">
        <f>IF(Tabela2[[#This Row],[feat]]="","","Feat")</f>
        <v>Feat</v>
      </c>
      <c r="Z450" s="17" t="str">
        <f>CONCATENATE(INT(spotify_top_songs_audio_features[[#This Row],[duration_ms]]/(60*1000)),":",MOD(INT(spotify_top_songs_audio_features[[#This Row],[duration_ms]]/1000),60))</f>
        <v>2:22</v>
      </c>
      <c r="AA4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50" t="str">
        <f>spotify_top_songs_audio_features[[#This Row],[track_name]]</f>
        <v>Según Quién</v>
      </c>
    </row>
    <row r="451" spans="1:28" x14ac:dyDescent="0.25">
      <c r="A451" t="s">
        <v>17643</v>
      </c>
      <c r="B451" t="s">
        <v>17644</v>
      </c>
      <c r="C451" t="s">
        <v>17645</v>
      </c>
      <c r="D451" t="s">
        <v>282</v>
      </c>
      <c r="E451" t="s">
        <v>31</v>
      </c>
      <c r="F451" t="s">
        <v>32</v>
      </c>
      <c r="G451" t="s">
        <v>25</v>
      </c>
      <c r="H451">
        <v>736</v>
      </c>
      <c r="I451">
        <v>795</v>
      </c>
      <c r="J451">
        <v>545</v>
      </c>
      <c r="K451" t="s">
        <v>13020</v>
      </c>
      <c r="L451">
        <v>1.21E-4</v>
      </c>
      <c r="M451">
        <v>254</v>
      </c>
      <c r="N451">
        <v>511</v>
      </c>
      <c r="O451">
        <v>-3299</v>
      </c>
      <c r="P451">
        <v>104066</v>
      </c>
      <c r="Q451">
        <v>230813</v>
      </c>
      <c r="R451">
        <v>36</v>
      </c>
      <c r="S451">
        <v>407315701</v>
      </c>
      <c r="U451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451" t="str">
        <f>IFERROR(MID(spotify_top_songs_audio_features[[#This Row],[artist_names]],SEARCH(",",spotify_top_songs_audio_features[[#This Row],[artist_names]])+2,99),"")</f>
        <v>Frank Ocean, Migos, Funk Wav</v>
      </c>
      <c r="W451" t="str">
        <f>spotify_top_songs_audio_features[[#This Row],[source]]</f>
        <v>Columbia</v>
      </c>
      <c r="X451" s="1">
        <f>spotify_top_songs_audio_features[[#This Row],[streams]]</f>
        <v>407315701</v>
      </c>
      <c r="Y451" t="str">
        <f>IF(Tabela2[[#This Row],[feat]]="","","Feat")</f>
        <v>Feat</v>
      </c>
      <c r="Z451" s="17" t="str">
        <f>CONCATENATE(INT(spotify_top_songs_audio_features[[#This Row],[duration_ms]]/(60*1000)),":",MOD(INT(spotify_top_songs_audio_features[[#This Row],[duration_ms]]/1000),60))</f>
        <v>3:50</v>
      </c>
      <c r="AA4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1" t="str">
        <f>spotify_top_songs_audio_features[[#This Row],[track_name]]</f>
        <v>Slide (feat. Frank Ocean &amp; Migos)</v>
      </c>
    </row>
    <row r="452" spans="1:28" x14ac:dyDescent="0.25">
      <c r="A452" t="s">
        <v>14246</v>
      </c>
      <c r="B452" t="s">
        <v>228</v>
      </c>
      <c r="C452" t="s">
        <v>14247</v>
      </c>
      <c r="D452" t="s">
        <v>230</v>
      </c>
      <c r="E452" t="s">
        <v>58</v>
      </c>
      <c r="F452" t="s">
        <v>32</v>
      </c>
      <c r="G452" t="s">
        <v>25</v>
      </c>
      <c r="H452">
        <v>776</v>
      </c>
      <c r="I452">
        <v>817</v>
      </c>
      <c r="J452">
        <v>748</v>
      </c>
      <c r="K452" t="s">
        <v>4568</v>
      </c>
      <c r="L452">
        <v>3.4399999999999999E-3</v>
      </c>
      <c r="M452">
        <v>146</v>
      </c>
      <c r="N452">
        <v>515</v>
      </c>
      <c r="O452">
        <v>-6018</v>
      </c>
      <c r="P452">
        <v>149921</v>
      </c>
      <c r="Q452">
        <v>154667</v>
      </c>
      <c r="R452">
        <v>28</v>
      </c>
      <c r="S452">
        <v>406060550</v>
      </c>
      <c r="U452" t="str">
        <f>IFERROR(LEFT(spotify_top_songs_audio_features[[#This Row],[artist_names]],SEARCH(",",spotify_top_songs_audio_features[[#This Row],[artist_names]])-1),spotify_top_songs_audio_features[[#This Row],[artist_names]])</f>
        <v>NewJeans</v>
      </c>
      <c r="V452" t="str">
        <f>IFERROR(MID(spotify_top_songs_audio_features[[#This Row],[artist_names]],SEARCH(",",spotify_top_songs_audio_features[[#This Row],[artist_names]])+2,99),"")</f>
        <v/>
      </c>
      <c r="W452" t="str">
        <f>spotify_top_songs_audio_features[[#This Row],[source]]</f>
        <v>ADOR</v>
      </c>
      <c r="X452" s="1">
        <f>spotify_top_songs_audio_features[[#This Row],[streams]]</f>
        <v>406060550</v>
      </c>
      <c r="Y452" t="str">
        <f>IF(Tabela2[[#This Row],[feat]]="","","Feat")</f>
        <v/>
      </c>
      <c r="Z452" s="17" t="str">
        <f>CONCATENATE(INT(spotify_top_songs_audio_features[[#This Row],[duration_ms]]/(60*1000)),":",MOD(INT(spotify_top_songs_audio_features[[#This Row],[duration_ms]]/1000),60))</f>
        <v>2:34</v>
      </c>
      <c r="AA4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52" t="str">
        <f>spotify_top_songs_audio_features[[#This Row],[track_name]]</f>
        <v>Super Shy</v>
      </c>
    </row>
    <row r="453" spans="1:28" x14ac:dyDescent="0.25">
      <c r="A453" t="s">
        <v>6341</v>
      </c>
      <c r="B453" t="s">
        <v>6342</v>
      </c>
      <c r="C453" t="s">
        <v>6343</v>
      </c>
      <c r="D453" t="s">
        <v>141</v>
      </c>
      <c r="E453" t="s">
        <v>142</v>
      </c>
      <c r="F453" t="s">
        <v>24</v>
      </c>
      <c r="G453" t="s">
        <v>25</v>
      </c>
      <c r="H453">
        <v>607</v>
      </c>
      <c r="I453">
        <v>829</v>
      </c>
      <c r="J453">
        <v>379</v>
      </c>
      <c r="K453" t="s">
        <v>944</v>
      </c>
      <c r="L453">
        <v>0</v>
      </c>
      <c r="M453">
        <v>107</v>
      </c>
      <c r="N453">
        <v>685</v>
      </c>
      <c r="O453">
        <v>-4074</v>
      </c>
      <c r="P453">
        <v>96172</v>
      </c>
      <c r="Q453">
        <v>295177</v>
      </c>
      <c r="R453">
        <v>39</v>
      </c>
      <c r="S453">
        <v>405534381</v>
      </c>
      <c r="U45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53" t="str">
        <f>IFERROR(MID(spotify_top_songs_audio_features[[#This Row],[artist_names]],SEARCH(",",spotify_top_songs_audio_features[[#This Row],[artist_names]])+2,99),"")</f>
        <v>Jowell &amp; Randy, Ñengo Flow</v>
      </c>
      <c r="W453" t="str">
        <f>spotify_top_songs_audio_features[[#This Row],[source]]</f>
        <v>Rimas Entertainment LLC</v>
      </c>
      <c r="X453" s="1">
        <f>spotify_top_songs_audio_features[[#This Row],[streams]]</f>
        <v>405534381</v>
      </c>
      <c r="Y453" t="str">
        <f>IF(Tabela2[[#This Row],[feat]]="","","Feat")</f>
        <v>Feat</v>
      </c>
      <c r="Z453" s="17" t="str">
        <f>CONCATENATE(INT(spotify_top_songs_audio_features[[#This Row],[duration_ms]]/(60*1000)),":",MOD(INT(spotify_top_songs_audio_features[[#This Row],[duration_ms]]/1000),60))</f>
        <v>4:55</v>
      </c>
      <c r="AA4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53" t="str">
        <f>spotify_top_songs_audio_features[[#This Row],[track_name]]</f>
        <v>Safaera</v>
      </c>
    </row>
    <row r="454" spans="1:28" x14ac:dyDescent="0.25">
      <c r="A454" t="s">
        <v>5139</v>
      </c>
      <c r="B454" t="s">
        <v>4576</v>
      </c>
      <c r="C454" t="s">
        <v>4577</v>
      </c>
      <c r="D454" t="s">
        <v>1807</v>
      </c>
      <c r="E454" t="s">
        <v>86</v>
      </c>
      <c r="F454" t="s">
        <v>32</v>
      </c>
      <c r="G454" t="s">
        <v>152</v>
      </c>
      <c r="H454">
        <v>772</v>
      </c>
      <c r="I454">
        <v>73</v>
      </c>
      <c r="J454">
        <v>972</v>
      </c>
      <c r="K454" t="s">
        <v>1075</v>
      </c>
      <c r="L454">
        <v>107</v>
      </c>
      <c r="M454">
        <v>274</v>
      </c>
      <c r="N454">
        <v>786</v>
      </c>
      <c r="O454">
        <v>-6657</v>
      </c>
      <c r="P454">
        <v>136175</v>
      </c>
      <c r="Q454">
        <v>174943</v>
      </c>
      <c r="R454">
        <v>25</v>
      </c>
      <c r="S454">
        <v>405459984</v>
      </c>
      <c r="U454" t="str">
        <f>IFERROR(LEFT(spotify_top_songs_audio_features[[#This Row],[artist_names]],SEARCH(",",spotify_top_songs_audio_features[[#This Row],[artist_names]])-1),spotify_top_songs_audio_features[[#This Row],[artist_names]])</f>
        <v>Natanael Cano</v>
      </c>
      <c r="V454" t="str">
        <f>IFERROR(MID(spotify_top_songs_audio_features[[#This Row],[artist_names]],SEARCH(",",spotify_top_songs_audio_features[[#This Row],[artist_names]])+2,99),"")</f>
        <v>Peso Pluma, Gabito Ballesteros</v>
      </c>
      <c r="W454" t="str">
        <f>spotify_top_songs_audio_features[[#This Row],[source]]</f>
        <v>WEA Latina</v>
      </c>
      <c r="X454" s="1">
        <f>spotify_top_songs_audio_features[[#This Row],[streams]]</f>
        <v>405459984</v>
      </c>
      <c r="Y454" t="str">
        <f>IF(Tabela2[[#This Row],[feat]]="","","Feat")</f>
        <v>Feat</v>
      </c>
      <c r="Z454" s="17" t="str">
        <f>CONCATENATE(INT(spotify_top_songs_audio_features[[#This Row],[duration_ms]]/(60*1000)),":",MOD(INT(spotify_top_songs_audio_features[[#This Row],[duration_ms]]/1000),60))</f>
        <v>2:54</v>
      </c>
      <c r="AA4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54" t="str">
        <f>spotify_top_songs_audio_features[[#This Row],[track_name]]</f>
        <v>AMG</v>
      </c>
    </row>
    <row r="455" spans="1:28" x14ac:dyDescent="0.25">
      <c r="A455" t="s">
        <v>10943</v>
      </c>
      <c r="B455" t="s">
        <v>10944</v>
      </c>
      <c r="C455" t="s">
        <v>10945</v>
      </c>
      <c r="D455" t="s">
        <v>10946</v>
      </c>
      <c r="E455" t="s">
        <v>86</v>
      </c>
      <c r="F455" t="s">
        <v>32</v>
      </c>
      <c r="G455" t="s">
        <v>25</v>
      </c>
      <c r="H455">
        <v>845</v>
      </c>
      <c r="I455">
        <v>677</v>
      </c>
      <c r="J455">
        <v>136</v>
      </c>
      <c r="K455" t="s">
        <v>521</v>
      </c>
      <c r="L455">
        <v>917</v>
      </c>
      <c r="M455">
        <v>108</v>
      </c>
      <c r="N455">
        <v>68</v>
      </c>
      <c r="O455">
        <v>-4798</v>
      </c>
      <c r="P455">
        <v>90013</v>
      </c>
      <c r="Q455">
        <v>219048</v>
      </c>
      <c r="R455">
        <v>39</v>
      </c>
      <c r="S455">
        <v>405092672</v>
      </c>
      <c r="U455" t="str">
        <f>IFERROR(LEFT(spotify_top_songs_audio_features[[#This Row],[artist_names]],SEARCH(",",spotify_top_songs_audio_features[[#This Row],[artist_names]])-1),spotify_top_songs_audio_features[[#This Row],[artist_names]])</f>
        <v>Jay Wheeler</v>
      </c>
      <c r="V455" t="str">
        <f>IFERROR(MID(spotify_top_songs_audio_features[[#This Row],[artist_names]],SEARCH(",",spotify_top_songs_audio_features[[#This Row],[artist_names]])+2,99),"")</f>
        <v>DJ Nelson, Myke Towers</v>
      </c>
      <c r="W455" t="str">
        <f>spotify_top_songs_audio_features[[#This Row],[source]]</f>
        <v>Linked Music / Dynamic Records / EMPIRE</v>
      </c>
      <c r="X455" s="1">
        <f>spotify_top_songs_audio_features[[#This Row],[streams]]</f>
        <v>405092672</v>
      </c>
      <c r="Y455" t="str">
        <f>IF(Tabela2[[#This Row],[feat]]="","","Feat")</f>
        <v>Feat</v>
      </c>
      <c r="Z455" s="17" t="str">
        <f>CONCATENATE(INT(spotify_top_songs_audio_features[[#This Row],[duration_ms]]/(60*1000)),":",MOD(INT(spotify_top_songs_audio_features[[#This Row],[duration_ms]]/1000),60))</f>
        <v>3:39</v>
      </c>
      <c r="AA4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55" t="str">
        <f>spotify_top_songs_audio_features[[#This Row],[track_name]]</f>
        <v>La Curiosidad</v>
      </c>
    </row>
    <row r="456" spans="1:28" x14ac:dyDescent="0.25">
      <c r="A456" t="s">
        <v>4855</v>
      </c>
      <c r="B456" t="s">
        <v>325</v>
      </c>
      <c r="C456" t="s">
        <v>4856</v>
      </c>
      <c r="D456" t="s">
        <v>22</v>
      </c>
      <c r="E456" t="s">
        <v>58</v>
      </c>
      <c r="F456" t="s">
        <v>24</v>
      </c>
      <c r="G456" t="s">
        <v>25</v>
      </c>
      <c r="H456">
        <v>672</v>
      </c>
      <c r="I456">
        <v>642</v>
      </c>
      <c r="J456">
        <v>313</v>
      </c>
      <c r="K456" t="s">
        <v>4529</v>
      </c>
      <c r="L456">
        <v>0</v>
      </c>
      <c r="M456">
        <v>1</v>
      </c>
      <c r="N456">
        <v>494</v>
      </c>
      <c r="O456">
        <v>-4035</v>
      </c>
      <c r="P456">
        <v>121981</v>
      </c>
      <c r="Q456">
        <v>196453</v>
      </c>
      <c r="R456">
        <v>34</v>
      </c>
      <c r="S456">
        <v>405039911</v>
      </c>
      <c r="U456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456" t="str">
        <f>IFERROR(MID(spotify_top_songs_audio_features[[#This Row],[artist_names]],SEARCH(",",spotify_top_songs_audio_features[[#This Row],[artist_names]])+2,99),"")</f>
        <v/>
      </c>
      <c r="W456" t="str">
        <f>spotify_top_songs_audio_features[[#This Row],[source]]</f>
        <v>RCA Records Label</v>
      </c>
      <c r="X456" s="1">
        <f>spotify_top_songs_audio_features[[#This Row],[streams]]</f>
        <v>405039911</v>
      </c>
      <c r="Y456" t="str">
        <f>IF(Tabela2[[#This Row],[feat]]="","","Feat")</f>
        <v/>
      </c>
      <c r="Z456" s="17" t="str">
        <f>CONCATENATE(INT(spotify_top_songs_audio_features[[#This Row],[duration_ms]]/(60*1000)),":",MOD(INT(spotify_top_songs_audio_features[[#This Row],[duration_ms]]/1000),60))</f>
        <v>3:16</v>
      </c>
      <c r="AA4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56" t="str">
        <f>spotify_top_songs_audio_features[[#This Row],[track_name]]</f>
        <v>Angels Like You</v>
      </c>
    </row>
    <row r="457" spans="1:28" x14ac:dyDescent="0.25">
      <c r="A457" t="s">
        <v>10884</v>
      </c>
      <c r="B457" t="s">
        <v>710</v>
      </c>
      <c r="C457" t="s">
        <v>10885</v>
      </c>
      <c r="D457" t="s">
        <v>712</v>
      </c>
      <c r="E457" t="s">
        <v>86</v>
      </c>
      <c r="F457" t="s">
        <v>24</v>
      </c>
      <c r="G457" t="s">
        <v>25</v>
      </c>
      <c r="H457">
        <v>486</v>
      </c>
      <c r="I457">
        <v>545</v>
      </c>
      <c r="J457">
        <v>336</v>
      </c>
      <c r="K457" t="s">
        <v>6077</v>
      </c>
      <c r="L457">
        <v>474</v>
      </c>
      <c r="M457">
        <v>642</v>
      </c>
      <c r="N457">
        <v>385</v>
      </c>
      <c r="O457">
        <v>-7924</v>
      </c>
      <c r="P457">
        <v>150187</v>
      </c>
      <c r="Q457">
        <v>123891</v>
      </c>
      <c r="R457">
        <v>34</v>
      </c>
      <c r="S457">
        <v>404690774</v>
      </c>
      <c r="U457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57" t="str">
        <f>IFERROR(MID(spotify_top_songs_audio_features[[#This Row],[artist_names]],SEARCH(",",spotify_top_songs_audio_features[[#This Row],[artist_names]])+2,99),"")</f>
        <v/>
      </c>
      <c r="W457" t="str">
        <f>spotify_top_songs_audio_features[[#This Row],[source]]</f>
        <v>Generation Now/Atlantic</v>
      </c>
      <c r="X457" s="1">
        <f>spotify_top_songs_audio_features[[#This Row],[streams]]</f>
        <v>404690774</v>
      </c>
      <c r="Y457" t="str">
        <f>IF(Tabela2[[#This Row],[feat]]="","","Feat")</f>
        <v/>
      </c>
      <c r="Z457" s="17" t="str">
        <f>CONCATENATE(INT(spotify_top_songs_audio_features[[#This Row],[duration_ms]]/(60*1000)),":",MOD(INT(spotify_top_songs_audio_features[[#This Row],[duration_ms]]/1000),60))</f>
        <v>2:3</v>
      </c>
      <c r="AA4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57" t="str">
        <f>spotify_top_songs_audio_features[[#This Row],[track_name]]</f>
        <v>Just Wanna Rock</v>
      </c>
    </row>
    <row r="458" spans="1:28" x14ac:dyDescent="0.25">
      <c r="A458" t="s">
        <v>14922</v>
      </c>
      <c r="B458" t="s">
        <v>14923</v>
      </c>
      <c r="C458" t="s">
        <v>14924</v>
      </c>
      <c r="D458" t="s">
        <v>1211</v>
      </c>
      <c r="E458" t="s">
        <v>58</v>
      </c>
      <c r="F458" t="s">
        <v>32</v>
      </c>
      <c r="G458" t="s">
        <v>25</v>
      </c>
      <c r="H458">
        <v>474</v>
      </c>
      <c r="I458">
        <v>631</v>
      </c>
      <c r="J458">
        <v>343</v>
      </c>
      <c r="K458" t="s">
        <v>1702</v>
      </c>
      <c r="L458">
        <v>0</v>
      </c>
      <c r="M458">
        <v>132</v>
      </c>
      <c r="N458">
        <v>425</v>
      </c>
      <c r="O458">
        <v>-5884</v>
      </c>
      <c r="P458">
        <v>180051</v>
      </c>
      <c r="Q458">
        <v>189323</v>
      </c>
      <c r="R458">
        <v>46</v>
      </c>
      <c r="S458">
        <v>403657974</v>
      </c>
      <c r="U458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58" t="str">
        <f>IFERROR(MID(spotify_top_songs_audio_features[[#This Row],[artist_names]],SEARCH(",",spotify_top_songs_audio_features[[#This Row],[artist_names]])+2,99),"")</f>
        <v>YoungBoy Never Broke Again</v>
      </c>
      <c r="W458" t="str">
        <f>spotify_top_songs_audio_features[[#This Row],[source]]</f>
        <v>Grade A Productions/Interscope Records</v>
      </c>
      <c r="X458" s="1">
        <f>spotify_top_songs_audio_features[[#This Row],[streams]]</f>
        <v>403657974</v>
      </c>
      <c r="Y458" t="str">
        <f>IF(Tabela2[[#This Row],[feat]]="","","Feat")</f>
        <v>Feat</v>
      </c>
      <c r="Z458" s="17" t="str">
        <f>CONCATENATE(INT(spotify_top_songs_audio_features[[#This Row],[duration_ms]]/(60*1000)),":",MOD(INT(spotify_top_songs_audio_features[[#This Row],[duration_ms]]/1000),60))</f>
        <v>3:9</v>
      </c>
      <c r="AA4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58" t="str">
        <f>spotify_top_songs_audio_features[[#This Row],[track_name]]</f>
        <v>Bandit (with YoungBoy Never Broke Again)</v>
      </c>
    </row>
    <row r="459" spans="1:28" x14ac:dyDescent="0.25">
      <c r="A459" t="s">
        <v>7831</v>
      </c>
      <c r="B459" t="s">
        <v>7832</v>
      </c>
      <c r="C459" t="s">
        <v>7833</v>
      </c>
      <c r="D459" t="s">
        <v>282</v>
      </c>
      <c r="E459" t="s">
        <v>177</v>
      </c>
      <c r="F459" t="s">
        <v>24</v>
      </c>
      <c r="G459" t="s">
        <v>25</v>
      </c>
      <c r="H459">
        <v>882</v>
      </c>
      <c r="I459">
        <v>689</v>
      </c>
      <c r="J459">
        <v>124</v>
      </c>
      <c r="K459" t="s">
        <v>3081</v>
      </c>
      <c r="L459">
        <v>325</v>
      </c>
      <c r="M459">
        <v>501</v>
      </c>
      <c r="N459">
        <v>746</v>
      </c>
      <c r="O459">
        <v>-4027</v>
      </c>
      <c r="P459">
        <v>97963</v>
      </c>
      <c r="Q459">
        <v>161627</v>
      </c>
      <c r="R459">
        <v>46</v>
      </c>
      <c r="S459">
        <v>401900522</v>
      </c>
      <c r="U459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459" t="str">
        <f>IFERROR(MID(spotify_top_songs_audio_features[[#This Row],[artist_names]],SEARCH(",",spotify_top_songs_audio_features[[#This Row],[artist_names]])+2,99),"")</f>
        <v>J Balvin, El Guincho</v>
      </c>
      <c r="W459" t="str">
        <f>spotify_top_songs_audio_features[[#This Row],[source]]</f>
        <v>Columbia</v>
      </c>
      <c r="X459" s="1">
        <f>spotify_top_songs_audio_features[[#This Row],[streams]]</f>
        <v>401900522</v>
      </c>
      <c r="Y459" t="str">
        <f>IF(Tabela2[[#This Row],[feat]]="","","Feat")</f>
        <v>Feat</v>
      </c>
      <c r="Z459" s="17" t="str">
        <f>CONCATENATE(INT(spotify_top_songs_audio_features[[#This Row],[duration_ms]]/(60*1000)),":",MOD(INT(spotify_top_songs_audio_features[[#This Row],[duration_ms]]/1000),60))</f>
        <v>2:41</v>
      </c>
      <c r="AA4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59" t="str">
        <f>spotify_top_songs_audio_features[[#This Row],[track_name]]</f>
        <v>Con Altura</v>
      </c>
    </row>
    <row r="460" spans="1:28" x14ac:dyDescent="0.25">
      <c r="A460" t="s">
        <v>8595</v>
      </c>
      <c r="B460" t="s">
        <v>8596</v>
      </c>
      <c r="C460" t="s">
        <v>8597</v>
      </c>
      <c r="D460" t="s">
        <v>1128</v>
      </c>
      <c r="E460" t="s">
        <v>70</v>
      </c>
      <c r="F460" t="s">
        <v>32</v>
      </c>
      <c r="G460" t="s">
        <v>25</v>
      </c>
      <c r="H460">
        <v>548</v>
      </c>
      <c r="I460">
        <v>65</v>
      </c>
      <c r="J460">
        <v>591</v>
      </c>
      <c r="K460" t="s">
        <v>3686</v>
      </c>
      <c r="L460">
        <v>0</v>
      </c>
      <c r="M460">
        <v>225</v>
      </c>
      <c r="N460">
        <v>557</v>
      </c>
      <c r="O460">
        <v>-5827</v>
      </c>
      <c r="P460">
        <v>144937</v>
      </c>
      <c r="Q460">
        <v>194897</v>
      </c>
      <c r="R460">
        <v>32</v>
      </c>
      <c r="S460">
        <v>401880746</v>
      </c>
      <c r="U460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460" t="str">
        <f>IFERROR(MID(spotify_top_songs_audio_features[[#This Row],[artist_names]],SEARCH(",",spotify_top_songs_audio_features[[#This Row],[artist_names]])+2,99),"")</f>
        <v>Justin Bieber</v>
      </c>
      <c r="W460" t="str">
        <f>spotify_top_songs_audio_features[[#This Row],[source]]</f>
        <v>Parlophone (France)</v>
      </c>
      <c r="X460" s="1">
        <f>spotify_top_songs_audio_features[[#This Row],[streams]]</f>
        <v>401880746</v>
      </c>
      <c r="Y460" t="str">
        <f>IF(Tabela2[[#This Row],[feat]]="","","Feat")</f>
        <v>Feat</v>
      </c>
      <c r="Z460" s="17" t="str">
        <f>CONCATENATE(INT(spotify_top_songs_audio_features[[#This Row],[duration_ms]]/(60*1000)),":",MOD(INT(spotify_top_songs_audio_features[[#This Row],[duration_ms]]/1000),60))</f>
        <v>3:14</v>
      </c>
      <c r="AA4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0" t="str">
        <f>spotify_top_songs_audio_features[[#This Row],[track_name]]</f>
        <v>2U (feat. Justin Bieber)</v>
      </c>
    </row>
    <row r="461" spans="1:28" x14ac:dyDescent="0.25">
      <c r="A461" t="s">
        <v>7686</v>
      </c>
      <c r="B461" t="s">
        <v>2152</v>
      </c>
      <c r="C461" t="s">
        <v>2153</v>
      </c>
      <c r="D461" t="s">
        <v>7687</v>
      </c>
      <c r="E461" t="s">
        <v>23</v>
      </c>
      <c r="F461" t="s">
        <v>32</v>
      </c>
      <c r="G461" t="s">
        <v>152</v>
      </c>
      <c r="H461">
        <v>784</v>
      </c>
      <c r="I461">
        <v>826</v>
      </c>
      <c r="J461">
        <v>538</v>
      </c>
      <c r="K461" t="s">
        <v>2154</v>
      </c>
      <c r="L461">
        <v>7.0899999999999999E-3</v>
      </c>
      <c r="M461">
        <v>123</v>
      </c>
      <c r="N461">
        <v>893</v>
      </c>
      <c r="O461">
        <v>-634</v>
      </c>
      <c r="P461">
        <v>138078</v>
      </c>
      <c r="Q461">
        <v>184066</v>
      </c>
      <c r="R461">
        <v>22</v>
      </c>
      <c r="S461">
        <v>401473648</v>
      </c>
      <c r="U461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461" t="str">
        <f>IFERROR(MID(spotify_top_songs_audio_features[[#This Row],[artist_names]],SEARCH(",",spotify_top_songs_audio_features[[#This Row],[artist_names]])+2,99),"")</f>
        <v>Natanael Cano</v>
      </c>
      <c r="W461" t="str">
        <f>spotify_top_songs_audio_features[[#This Row],[source]]</f>
        <v>Prajin Parlay Inc dba Prajin Records / Rancho Humilde / Los CT</v>
      </c>
      <c r="X461" s="1">
        <f>spotify_top_songs_audio_features[[#This Row],[streams]]</f>
        <v>401473648</v>
      </c>
      <c r="Y461" t="str">
        <f>IF(Tabela2[[#This Row],[feat]]="","","Feat")</f>
        <v>Feat</v>
      </c>
      <c r="Z461" s="17" t="str">
        <f>CONCATENATE(INT(spotify_top_songs_audio_features[[#This Row],[duration_ms]]/(60*1000)),":",MOD(INT(spotify_top_songs_audio_features[[#This Row],[duration_ms]]/1000),60))</f>
        <v>3:4</v>
      </c>
      <c r="AA4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1" t="str">
        <f>spotify_top_songs_audio_features[[#This Row],[track_name]]</f>
        <v>PRC</v>
      </c>
    </row>
    <row r="462" spans="1:28" x14ac:dyDescent="0.25">
      <c r="A462" t="s">
        <v>12695</v>
      </c>
      <c r="B462" t="s">
        <v>307</v>
      </c>
      <c r="C462" t="s">
        <v>5759</v>
      </c>
      <c r="D462" t="s">
        <v>309</v>
      </c>
      <c r="E462" t="s">
        <v>86</v>
      </c>
      <c r="F462" t="s">
        <v>32</v>
      </c>
      <c r="G462" t="s">
        <v>25</v>
      </c>
      <c r="H462">
        <v>889</v>
      </c>
      <c r="I462">
        <v>34</v>
      </c>
      <c r="J462">
        <v>697</v>
      </c>
      <c r="K462" t="s">
        <v>118</v>
      </c>
      <c r="L462">
        <v>13</v>
      </c>
      <c r="M462">
        <v>55</v>
      </c>
      <c r="N462">
        <v>716</v>
      </c>
      <c r="O462">
        <v>-7773</v>
      </c>
      <c r="P462">
        <v>94009</v>
      </c>
      <c r="Q462">
        <v>174321</v>
      </c>
      <c r="R462">
        <v>31</v>
      </c>
      <c r="S462">
        <v>401355680</v>
      </c>
      <c r="U462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462" t="str">
        <f>IFERROR(MID(spotify_top_songs_audio_features[[#This Row],[artist_names]],SEARCH(",",spotify_top_songs_audio_features[[#This Row],[artist_names]])+2,99),"")</f>
        <v/>
      </c>
      <c r="W462" t="str">
        <f>spotify_top_songs_audio_features[[#This Row],[source]]</f>
        <v>Darkroom/Interscope Records</v>
      </c>
      <c r="X462" s="1">
        <f>spotify_top_songs_audio_features[[#This Row],[streams]]</f>
        <v>401355680</v>
      </c>
      <c r="Y462" t="str">
        <f>IF(Tabela2[[#This Row],[feat]]="","","Feat")</f>
        <v/>
      </c>
      <c r="Z462" s="17" t="str">
        <f>CONCATENATE(INT(spotify_top_songs_audio_features[[#This Row],[duration_ms]]/(60*1000)),":",MOD(INT(spotify_top_songs_audio_features[[#This Row],[duration_ms]]/1000),60))</f>
        <v>2:54</v>
      </c>
      <c r="AA4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2" t="str">
        <f>spotify_top_songs_audio_features[[#This Row],[track_name]]</f>
        <v>Therefore I Am</v>
      </c>
    </row>
    <row r="463" spans="1:28" x14ac:dyDescent="0.25">
      <c r="A463" t="s">
        <v>16602</v>
      </c>
      <c r="B463" t="s">
        <v>2125</v>
      </c>
      <c r="C463" t="s">
        <v>16603</v>
      </c>
      <c r="D463" t="s">
        <v>16604</v>
      </c>
      <c r="E463" t="s">
        <v>23</v>
      </c>
      <c r="F463" t="s">
        <v>24</v>
      </c>
      <c r="G463" t="s">
        <v>25</v>
      </c>
      <c r="H463">
        <v>548</v>
      </c>
      <c r="I463">
        <v>805</v>
      </c>
      <c r="J463">
        <v>351</v>
      </c>
      <c r="K463" t="s">
        <v>492</v>
      </c>
      <c r="L463">
        <v>389</v>
      </c>
      <c r="M463">
        <v>408</v>
      </c>
      <c r="N463">
        <v>648</v>
      </c>
      <c r="O463">
        <v>-5732</v>
      </c>
      <c r="P463">
        <v>142094</v>
      </c>
      <c r="Q463">
        <v>216387</v>
      </c>
      <c r="R463">
        <v>66</v>
      </c>
      <c r="S463">
        <v>401156494</v>
      </c>
      <c r="U463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463" t="str">
        <f>IFERROR(MID(spotify_top_songs_audio_features[[#This Row],[artist_names]],SEARCH(",",spotify_top_songs_audio_features[[#This Row],[artist_names]])+2,99),"")</f>
        <v/>
      </c>
      <c r="W463" t="str">
        <f>spotify_top_songs_audio_features[[#This Row],[source]]</f>
        <v>Victor Victor Worldwide/Republic Records</v>
      </c>
      <c r="X463" s="1">
        <f>spotify_top_songs_audio_features[[#This Row],[streams]]</f>
        <v>401156494</v>
      </c>
      <c r="Y463" t="str">
        <f>IF(Tabela2[[#This Row],[feat]]="","","Feat")</f>
        <v/>
      </c>
      <c r="Z463" s="17" t="str">
        <f>CONCATENATE(INT(spotify_top_songs_audio_features[[#This Row],[duration_ms]]/(60*1000)),":",MOD(INT(spotify_top_songs_audio_features[[#This Row],[duration_ms]]/1000),60))</f>
        <v>3:36</v>
      </c>
      <c r="AA4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3" t="str">
        <f>spotify_top_songs_audio_features[[#This Row],[track_name]]</f>
        <v>Dior</v>
      </c>
    </row>
    <row r="464" spans="1:28" x14ac:dyDescent="0.25">
      <c r="A464" t="s">
        <v>16413</v>
      </c>
      <c r="B464" t="s">
        <v>16414</v>
      </c>
      <c r="C464" t="s">
        <v>16415</v>
      </c>
      <c r="D464" t="s">
        <v>520</v>
      </c>
      <c r="E464" t="s">
        <v>177</v>
      </c>
      <c r="F464" t="s">
        <v>32</v>
      </c>
      <c r="G464" t="s">
        <v>25</v>
      </c>
      <c r="H464">
        <v>587</v>
      </c>
      <c r="I464">
        <v>742</v>
      </c>
      <c r="J464">
        <v>529</v>
      </c>
      <c r="K464" t="s">
        <v>8104</v>
      </c>
      <c r="L464">
        <v>107</v>
      </c>
      <c r="M464">
        <v>146</v>
      </c>
      <c r="N464">
        <v>199</v>
      </c>
      <c r="O464">
        <v>-664</v>
      </c>
      <c r="P464">
        <v>145007</v>
      </c>
      <c r="Q464">
        <v>206000</v>
      </c>
      <c r="R464">
        <v>26</v>
      </c>
      <c r="S464">
        <v>399861973</v>
      </c>
      <c r="U464" t="str">
        <f>IFERROR(LEFT(spotify_top_songs_audio_features[[#This Row],[artist_names]],SEARCH(",",spotify_top_songs_audio_features[[#This Row],[artist_names]])-1),spotify_top_songs_audio_features[[#This Row],[artist_names]])</f>
        <v>Oliver Tree</v>
      </c>
      <c r="V464" t="str">
        <f>IFERROR(MID(spotify_top_songs_audio_features[[#This Row],[artist_names]],SEARCH(",",spotify_top_songs_audio_features[[#This Row],[artist_names]])+2,99),"")</f>
        <v>Robin Schulz</v>
      </c>
      <c r="W464" t="str">
        <f>spotify_top_songs_audio_features[[#This Row],[source]]</f>
        <v>Atlantic Records</v>
      </c>
      <c r="X464" s="1">
        <f>spotify_top_songs_audio_features[[#This Row],[streams]]</f>
        <v>399861973</v>
      </c>
      <c r="Y464" t="str">
        <f>IF(Tabela2[[#This Row],[feat]]="","","Feat")</f>
        <v>Feat</v>
      </c>
      <c r="Z464" s="17" t="str">
        <f>CONCATENATE(INT(spotify_top_songs_audio_features[[#This Row],[duration_ms]]/(60*1000)),":",MOD(INT(spotify_top_songs_audio_features[[#This Row],[duration_ms]]/1000),60))</f>
        <v>3:26</v>
      </c>
      <c r="AA4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4" t="str">
        <f>spotify_top_songs_audio_features[[#This Row],[track_name]]</f>
        <v>Miss You - Bonus Track</v>
      </c>
    </row>
    <row r="465" spans="1:28" x14ac:dyDescent="0.25">
      <c r="A465" t="s">
        <v>15353</v>
      </c>
      <c r="B465" t="s">
        <v>15354</v>
      </c>
      <c r="C465" t="s">
        <v>15355</v>
      </c>
      <c r="D465" t="s">
        <v>15356</v>
      </c>
      <c r="E465" t="s">
        <v>97</v>
      </c>
      <c r="F465" t="s">
        <v>24</v>
      </c>
      <c r="G465" t="s">
        <v>25</v>
      </c>
      <c r="H465">
        <v>491</v>
      </c>
      <c r="I465">
        <v>643</v>
      </c>
      <c r="J465">
        <v>442</v>
      </c>
      <c r="K465" t="s">
        <v>54</v>
      </c>
      <c r="L465">
        <v>0</v>
      </c>
      <c r="M465">
        <v>109</v>
      </c>
      <c r="N465">
        <v>779</v>
      </c>
      <c r="O465">
        <v>-4309</v>
      </c>
      <c r="P465">
        <v>162469</v>
      </c>
      <c r="Q465">
        <v>169419</v>
      </c>
      <c r="R465">
        <v>36</v>
      </c>
      <c r="S465">
        <v>399410845</v>
      </c>
      <c r="U465" t="str">
        <f>IFERROR(LEFT(spotify_top_songs_audio_features[[#This Row],[artist_names]],SEARCH(",",spotify_top_songs_audio_features[[#This Row],[artist_names]])-1),spotify_top_songs_audio_features[[#This Row],[artist_names]])</f>
        <v>Carin Leon</v>
      </c>
      <c r="V465" t="str">
        <f>IFERROR(MID(spotify_top_songs_audio_features[[#This Row],[artist_names]],SEARCH(",",spotify_top_songs_audio_features[[#This Row],[artist_names]])+2,99),"")</f>
        <v>Grupo Frontera</v>
      </c>
      <c r="W465" t="str">
        <f>spotify_top_songs_audio_features[[#This Row],[source]]</f>
        <v>BorderKid Records/Sony Music Latin</v>
      </c>
      <c r="X465" s="1">
        <f>spotify_top_songs_audio_features[[#This Row],[streams]]</f>
        <v>399410845</v>
      </c>
      <c r="Y465" t="str">
        <f>IF(Tabela2[[#This Row],[feat]]="","","Feat")</f>
        <v>Feat</v>
      </c>
      <c r="Z465" s="17" t="str">
        <f>CONCATENATE(INT(spotify_top_songs_audio_features[[#This Row],[duration_ms]]/(60*1000)),":",MOD(INT(spotify_top_songs_audio_features[[#This Row],[duration_ms]]/1000),60))</f>
        <v>2:49</v>
      </c>
      <c r="AA4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65" t="str">
        <f>spotify_top_songs_audio_features[[#This Row],[track_name]]</f>
        <v>Que Vuelvas</v>
      </c>
    </row>
    <row r="466" spans="1:28" x14ac:dyDescent="0.25">
      <c r="A466" t="s">
        <v>13376</v>
      </c>
      <c r="B466" t="s">
        <v>817</v>
      </c>
      <c r="C466" t="s">
        <v>13377</v>
      </c>
      <c r="D466" t="s">
        <v>819</v>
      </c>
      <c r="E466" t="s">
        <v>70</v>
      </c>
      <c r="F466" t="s">
        <v>32</v>
      </c>
      <c r="G466" t="s">
        <v>25</v>
      </c>
      <c r="H466">
        <v>755</v>
      </c>
      <c r="I466">
        <v>687</v>
      </c>
      <c r="J466">
        <v>101</v>
      </c>
      <c r="K466" t="s">
        <v>3806</v>
      </c>
      <c r="L466">
        <v>177</v>
      </c>
      <c r="M466">
        <v>125</v>
      </c>
      <c r="N466">
        <v>381</v>
      </c>
      <c r="O466">
        <v>-6247</v>
      </c>
      <c r="P466">
        <v>12301</v>
      </c>
      <c r="Q466">
        <v>265360</v>
      </c>
      <c r="R466">
        <v>25</v>
      </c>
      <c r="S466">
        <v>398164413</v>
      </c>
      <c r="U466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466" t="str">
        <f>IFERROR(MID(spotify_top_songs_audio_features[[#This Row],[artist_names]],SEARCH(",",spotify_top_songs_audio_features[[#This Row],[artist_names]])+2,99),"")</f>
        <v/>
      </c>
      <c r="W466" t="str">
        <f>spotify_top_songs_audio_features[[#This Row],[source]]</f>
        <v>Kemosabe Records/RCA Records</v>
      </c>
      <c r="X466" s="1">
        <f>spotify_top_songs_audio_features[[#This Row],[streams]]</f>
        <v>398164413</v>
      </c>
      <c r="Y466" t="str">
        <f>IF(Tabela2[[#This Row],[feat]]="","","Feat")</f>
        <v/>
      </c>
      <c r="Z466" s="17" t="str">
        <f>CONCATENATE(INT(spotify_top_songs_audio_features[[#This Row],[duration_ms]]/(60*1000)),":",MOD(INT(spotify_top_songs_audio_features[[#This Row],[duration_ms]]/1000),60))</f>
        <v>4:25</v>
      </c>
      <c r="AA4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6" t="str">
        <f>spotify_top_songs_audio_features[[#This Row],[track_name]]</f>
        <v>Agora Hills</v>
      </c>
    </row>
    <row r="467" spans="1:28" x14ac:dyDescent="0.25">
      <c r="A467" t="s">
        <v>1010</v>
      </c>
      <c r="B467" t="s">
        <v>1011</v>
      </c>
      <c r="C467" t="s">
        <v>1012</v>
      </c>
      <c r="D467" t="s">
        <v>141</v>
      </c>
      <c r="E467" t="s">
        <v>177</v>
      </c>
      <c r="F467" t="s">
        <v>24</v>
      </c>
      <c r="G467" t="s">
        <v>25</v>
      </c>
      <c r="H467">
        <v>659</v>
      </c>
      <c r="I467">
        <v>688</v>
      </c>
      <c r="J467">
        <v>673</v>
      </c>
      <c r="K467" t="s">
        <v>1013</v>
      </c>
      <c r="L467">
        <v>0</v>
      </c>
      <c r="M467">
        <v>113</v>
      </c>
      <c r="N467">
        <v>632</v>
      </c>
      <c r="O467">
        <v>-4649</v>
      </c>
      <c r="P467">
        <v>153979</v>
      </c>
      <c r="Q467">
        <v>273474</v>
      </c>
      <c r="R467">
        <v>43</v>
      </c>
      <c r="S467">
        <v>396326912</v>
      </c>
      <c r="U467" t="str">
        <f>IFERROR(LEFT(spotify_top_songs_audio_features[[#This Row],[artist_names]],SEARCH(",",spotify_top_songs_audio_features[[#This Row],[artist_names]])-1),spotify_top_songs_audio_features[[#This Row],[artist_names]])</f>
        <v>Mora</v>
      </c>
      <c r="V467" t="str">
        <f>IFERROR(MID(spotify_top_songs_audio_features[[#This Row],[artist_names]],SEARCH(",",spotify_top_songs_audio_features[[#This Row],[artist_names]])+2,99),"")</f>
        <v>Bad Bunny, Sech</v>
      </c>
      <c r="W467" t="str">
        <f>spotify_top_songs_audio_features[[#This Row],[source]]</f>
        <v>Rimas Entertainment LLC</v>
      </c>
      <c r="X467" s="1">
        <f>spotify_top_songs_audio_features[[#This Row],[streams]]</f>
        <v>396326912</v>
      </c>
      <c r="Y467" t="str">
        <f>IF(Tabela2[[#This Row],[feat]]="","","Feat")</f>
        <v>Feat</v>
      </c>
      <c r="Z467" s="17" t="str">
        <f>CONCATENATE(INT(spotify_top_songs_audio_features[[#This Row],[duration_ms]]/(60*1000)),":",MOD(INT(spotify_top_songs_audio_features[[#This Row],[duration_ms]]/1000),60))</f>
        <v>4:33</v>
      </c>
      <c r="AA4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7" t="str">
        <f>spotify_top_songs_audio_features[[#This Row],[track_name]]</f>
        <v>Volando - Remix</v>
      </c>
    </row>
    <row r="468" spans="1:28" x14ac:dyDescent="0.25">
      <c r="A468" t="s">
        <v>2183</v>
      </c>
      <c r="B468" t="s">
        <v>2184</v>
      </c>
      <c r="C468" t="s">
        <v>2185</v>
      </c>
      <c r="D468" t="s">
        <v>2186</v>
      </c>
      <c r="E468" t="s">
        <v>177</v>
      </c>
      <c r="F468" t="s">
        <v>32</v>
      </c>
      <c r="G468" t="s">
        <v>25</v>
      </c>
      <c r="H468">
        <v>56</v>
      </c>
      <c r="I468">
        <v>68</v>
      </c>
      <c r="J468">
        <v>321</v>
      </c>
      <c r="K468" t="s">
        <v>2187</v>
      </c>
      <c r="L468">
        <v>0</v>
      </c>
      <c r="M468">
        <v>116</v>
      </c>
      <c r="N468">
        <v>319</v>
      </c>
      <c r="O468">
        <v>-7648</v>
      </c>
      <c r="P468">
        <v>89391</v>
      </c>
      <c r="Q468">
        <v>173800</v>
      </c>
      <c r="R468">
        <v>21</v>
      </c>
      <c r="S468">
        <v>395722726</v>
      </c>
      <c r="U468" t="str">
        <f>IFERROR(LEFT(spotify_top_songs_audio_features[[#This Row],[artist_names]],SEARCH(",",spotify_top_songs_audio_features[[#This Row],[artist_names]])-1),spotify_top_songs_audio_features[[#This Row],[artist_names]])</f>
        <v>benny blanco</v>
      </c>
      <c r="V468" t="str">
        <f>IFERROR(MID(spotify_top_songs_audio_features[[#This Row],[artist_names]],SEARCH(",",spotify_top_songs_audio_features[[#This Row],[artist_names]])+2,99),"")</f>
        <v>Halsey, Khalid</v>
      </c>
      <c r="W468" t="str">
        <f>spotify_top_songs_audio_features[[#This Row],[source]]</f>
        <v>Benny Blanco Solo Album PS</v>
      </c>
      <c r="X468" s="1">
        <f>spotify_top_songs_audio_features[[#This Row],[streams]]</f>
        <v>395722726</v>
      </c>
      <c r="Y468" t="str">
        <f>IF(Tabela2[[#This Row],[feat]]="","","Feat")</f>
        <v>Feat</v>
      </c>
      <c r="Z468" s="17" t="str">
        <f>CONCATENATE(INT(spotify_top_songs_audio_features[[#This Row],[duration_ms]]/(60*1000)),":",MOD(INT(spotify_top_songs_audio_features[[#This Row],[duration_ms]]/1000),60))</f>
        <v>2:53</v>
      </c>
      <c r="AA4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8" t="str">
        <f>spotify_top_songs_audio_features[[#This Row],[track_name]]</f>
        <v>Eastside (with Halsey &amp; Khalid)</v>
      </c>
    </row>
    <row r="469" spans="1:28" x14ac:dyDescent="0.25">
      <c r="A469" t="s">
        <v>2850</v>
      </c>
      <c r="B469" t="s">
        <v>1209</v>
      </c>
      <c r="C469" t="s">
        <v>1910</v>
      </c>
      <c r="D469" t="s">
        <v>1911</v>
      </c>
      <c r="E469" t="s">
        <v>177</v>
      </c>
      <c r="F469" t="s">
        <v>32</v>
      </c>
      <c r="G469" t="s">
        <v>25</v>
      </c>
      <c r="H469">
        <v>511</v>
      </c>
      <c r="I469">
        <v>566</v>
      </c>
      <c r="J469">
        <v>2</v>
      </c>
      <c r="K469" t="s">
        <v>1912</v>
      </c>
      <c r="L469">
        <v>0</v>
      </c>
      <c r="M469">
        <v>34</v>
      </c>
      <c r="N469">
        <v>218</v>
      </c>
      <c r="O469">
        <v>-723</v>
      </c>
      <c r="P469">
        <v>83903</v>
      </c>
      <c r="Q469">
        <v>239836</v>
      </c>
      <c r="R469">
        <v>30</v>
      </c>
      <c r="S469">
        <v>394900744</v>
      </c>
      <c r="U469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69" t="str">
        <f>IFERROR(MID(spotify_top_songs_audio_features[[#This Row],[artist_names]],SEARCH(",",spotify_top_songs_audio_features[[#This Row],[artist_names]])+2,99),"")</f>
        <v/>
      </c>
      <c r="W469" t="str">
        <f>spotify_top_songs_audio_features[[#This Row],[source]]</f>
        <v>Juice WRLD Mixtape / ISR P&amp;D</v>
      </c>
      <c r="X469" s="1">
        <f>spotify_top_songs_audio_features[[#This Row],[streams]]</f>
        <v>394900744</v>
      </c>
      <c r="Y469" t="str">
        <f>IF(Tabela2[[#This Row],[feat]]="","","Feat")</f>
        <v/>
      </c>
      <c r="Z469" s="17" t="str">
        <f>CONCATENATE(INT(spotify_top_songs_audio_features[[#This Row],[duration_ms]]/(60*1000)),":",MOD(INT(spotify_top_songs_audio_features[[#This Row],[duration_ms]]/1000),60))</f>
        <v>3:59</v>
      </c>
      <c r="AA4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9" t="str">
        <f>spotify_top_songs_audio_features[[#This Row],[track_name]]</f>
        <v>Lucid Dreams</v>
      </c>
    </row>
    <row r="470" spans="1:28" x14ac:dyDescent="0.25">
      <c r="A470" t="s">
        <v>12026</v>
      </c>
      <c r="B470" t="s">
        <v>12027</v>
      </c>
      <c r="C470" t="s">
        <v>12028</v>
      </c>
      <c r="D470" t="s">
        <v>4115</v>
      </c>
      <c r="E470" t="s">
        <v>469</v>
      </c>
      <c r="F470" t="s">
        <v>32</v>
      </c>
      <c r="G470" t="s">
        <v>25</v>
      </c>
      <c r="H470">
        <v>747</v>
      </c>
      <c r="I470">
        <v>834</v>
      </c>
      <c r="J470">
        <v>45</v>
      </c>
      <c r="K470" t="s">
        <v>820</v>
      </c>
      <c r="L470">
        <v>0</v>
      </c>
      <c r="M470">
        <v>586</v>
      </c>
      <c r="N470">
        <v>687</v>
      </c>
      <c r="O470">
        <v>-2867</v>
      </c>
      <c r="P470">
        <v>128005</v>
      </c>
      <c r="Q470">
        <v>215760</v>
      </c>
      <c r="R470">
        <v>37</v>
      </c>
      <c r="S470">
        <v>394343157</v>
      </c>
      <c r="U470" t="str">
        <f>IFERROR(LEFT(spotify_top_songs_audio_features[[#This Row],[artist_names]],SEARCH(",",spotify_top_songs_audio_features[[#This Row],[artist_names]])-1),spotify_top_songs_audio_features[[#This Row],[artist_names]])</f>
        <v>Tiësto</v>
      </c>
      <c r="V470" t="str">
        <f>IFERROR(MID(spotify_top_songs_audio_features[[#This Row],[artist_names]],SEARCH(",",spotify_top_songs_audio_features[[#This Row],[artist_names]])+2,99),"")</f>
        <v>Dzeko, Preme, Post Malone</v>
      </c>
      <c r="W470" t="str">
        <f>spotify_top_songs_audio_features[[#This Row],[source]]</f>
        <v>Universal Music, a division of Universal International Music BV</v>
      </c>
      <c r="X470" s="1">
        <f>spotify_top_songs_audio_features[[#This Row],[streams]]</f>
        <v>394343157</v>
      </c>
      <c r="Y470" t="str">
        <f>IF(Tabela2[[#This Row],[feat]]="","","Feat")</f>
        <v>Feat</v>
      </c>
      <c r="Z470" s="17" t="str">
        <f>CONCATENATE(INT(spotify_top_songs_audio_features[[#This Row],[duration_ms]]/(60*1000)),":",MOD(INT(spotify_top_songs_audio_features[[#This Row],[duration_ms]]/1000),60))</f>
        <v>3:35</v>
      </c>
      <c r="AA4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70" t="str">
        <f>spotify_top_songs_audio_features[[#This Row],[track_name]]</f>
        <v>Jackie Chan</v>
      </c>
    </row>
    <row r="471" spans="1:28" x14ac:dyDescent="0.25">
      <c r="A471" t="s">
        <v>11116</v>
      </c>
      <c r="B471" t="s">
        <v>624</v>
      </c>
      <c r="C471" t="s">
        <v>11117</v>
      </c>
      <c r="D471" t="s">
        <v>141</v>
      </c>
      <c r="E471" t="s">
        <v>102</v>
      </c>
      <c r="F471" t="s">
        <v>32</v>
      </c>
      <c r="G471" t="s">
        <v>25</v>
      </c>
      <c r="H471">
        <v>787</v>
      </c>
      <c r="I471">
        <v>621</v>
      </c>
      <c r="J471">
        <v>68</v>
      </c>
      <c r="K471" t="s">
        <v>4276</v>
      </c>
      <c r="L471">
        <v>402</v>
      </c>
      <c r="M471">
        <v>58</v>
      </c>
      <c r="N471">
        <v>13</v>
      </c>
      <c r="O471">
        <v>-5009</v>
      </c>
      <c r="P471">
        <v>139056</v>
      </c>
      <c r="Q471">
        <v>267194</v>
      </c>
      <c r="R471">
        <v>21</v>
      </c>
      <c r="S471">
        <v>392947273</v>
      </c>
      <c r="U471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71" t="str">
        <f>IFERROR(MID(spotify_top_songs_audio_features[[#This Row],[artist_names]],SEARCH(",",spotify_top_songs_audio_features[[#This Row],[artist_names]])+2,99),"")</f>
        <v/>
      </c>
      <c r="W471" t="str">
        <f>spotify_top_songs_audio_features[[#This Row],[source]]</f>
        <v>Rimas Entertainment LLC</v>
      </c>
      <c r="X471" s="1">
        <f>spotify_top_songs_audio_features[[#This Row],[streams]]</f>
        <v>392947273</v>
      </c>
      <c r="Y471" t="str">
        <f>IF(Tabela2[[#This Row],[feat]]="","","Feat")</f>
        <v/>
      </c>
      <c r="Z471" s="17" t="str">
        <f>CONCATENATE(INT(spotify_top_songs_audio_features[[#This Row],[duration_ms]]/(60*1000)),":",MOD(INT(spotify_top_songs_audio_features[[#This Row],[duration_ms]]/1000),60))</f>
        <v>4:27</v>
      </c>
      <c r="AA4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71" t="str">
        <f>spotify_top_songs_audio_features[[#This Row],[track_name]]</f>
        <v>MONACO</v>
      </c>
    </row>
    <row r="472" spans="1:28" x14ac:dyDescent="0.25">
      <c r="A472" t="s">
        <v>17235</v>
      </c>
      <c r="B472" t="s">
        <v>1257</v>
      </c>
      <c r="C472" t="s">
        <v>17236</v>
      </c>
      <c r="D472" t="s">
        <v>1259</v>
      </c>
      <c r="E472" t="s">
        <v>113</v>
      </c>
      <c r="F472" t="s">
        <v>24</v>
      </c>
      <c r="G472" t="s">
        <v>152</v>
      </c>
      <c r="H472">
        <v>818</v>
      </c>
      <c r="I472">
        <v>69</v>
      </c>
      <c r="J472">
        <v>454</v>
      </c>
      <c r="K472" t="s">
        <v>17237</v>
      </c>
      <c r="L472">
        <v>0</v>
      </c>
      <c r="M472">
        <v>186</v>
      </c>
      <c r="N472">
        <v>688</v>
      </c>
      <c r="O472">
        <v>-5119</v>
      </c>
      <c r="P472">
        <v>110071</v>
      </c>
      <c r="Q472">
        <v>175889</v>
      </c>
      <c r="R472">
        <v>33</v>
      </c>
      <c r="S472">
        <v>389607075</v>
      </c>
      <c r="U472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472" t="str">
        <f>IFERROR(MID(spotify_top_songs_audio_features[[#This Row],[artist_names]],SEARCH(",",spotify_top_songs_audio_features[[#This Row],[artist_names]])+2,99),"")</f>
        <v/>
      </c>
      <c r="W472" t="str">
        <f>spotify_top_songs_audio_features[[#This Row],[source]]</f>
        <v>YG Entertainment/Interscope Records</v>
      </c>
      <c r="X472" s="1">
        <f>spotify_top_songs_audio_features[[#This Row],[streams]]</f>
        <v>389607075</v>
      </c>
      <c r="Y472" t="str">
        <f>IF(Tabela2[[#This Row],[feat]]="","","Feat")</f>
        <v/>
      </c>
      <c r="Z472" s="17" t="str">
        <f>CONCATENATE(INT(spotify_top_songs_audio_features[[#This Row],[duration_ms]]/(60*1000)),":",MOD(INT(spotify_top_songs_audio_features[[#This Row],[duration_ms]]/1000),60))</f>
        <v>2:55</v>
      </c>
      <c r="AA4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2" t="str">
        <f>spotify_top_songs_audio_features[[#This Row],[track_name]]</f>
        <v>Shut Down</v>
      </c>
    </row>
    <row r="473" spans="1:28" x14ac:dyDescent="0.25">
      <c r="A473" t="s">
        <v>2634</v>
      </c>
      <c r="B473" t="s">
        <v>2175</v>
      </c>
      <c r="C473" t="s">
        <v>2635</v>
      </c>
      <c r="D473" t="s">
        <v>1101</v>
      </c>
      <c r="E473" t="s">
        <v>142</v>
      </c>
      <c r="F473" t="s">
        <v>24</v>
      </c>
      <c r="G473" t="s">
        <v>25</v>
      </c>
      <c r="H473">
        <v>532</v>
      </c>
      <c r="I473">
        <v>783</v>
      </c>
      <c r="J473">
        <v>523</v>
      </c>
      <c r="K473" t="s">
        <v>2636</v>
      </c>
      <c r="L473">
        <v>12</v>
      </c>
      <c r="M473">
        <v>161</v>
      </c>
      <c r="N473">
        <v>643</v>
      </c>
      <c r="O473">
        <v>-5697</v>
      </c>
      <c r="P473">
        <v>12408</v>
      </c>
      <c r="Q473">
        <v>247427</v>
      </c>
      <c r="R473">
        <v>96</v>
      </c>
      <c r="S473">
        <v>389223199</v>
      </c>
      <c r="U473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473" t="str">
        <f>IFERROR(MID(spotify_top_songs_audio_features[[#This Row],[artist_names]],SEARCH(",",spotify_top_songs_audio_features[[#This Row],[artist_names]])+2,99),"")</f>
        <v/>
      </c>
      <c r="W473" t="str">
        <f>spotify_top_songs_audio_features[[#This Row],[source]]</f>
        <v>Universal Music AB</v>
      </c>
      <c r="X473" s="1">
        <f>spotify_top_songs_audio_features[[#This Row],[streams]]</f>
        <v>389223199</v>
      </c>
      <c r="Y473" t="str">
        <f>IF(Tabela2[[#This Row],[feat]]="","","Feat")</f>
        <v/>
      </c>
      <c r="Z473" s="17" t="str">
        <f>CONCATENATE(INT(spotify_top_songs_audio_features[[#This Row],[duration_ms]]/(60*1000)),":",MOD(INT(spotify_top_songs_audio_features[[#This Row],[duration_ms]]/1000),60))</f>
        <v>4:7</v>
      </c>
      <c r="AA4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3" t="str">
        <f>spotify_top_songs_audio_features[[#This Row],[track_name]]</f>
        <v>Wake Me Up</v>
      </c>
    </row>
    <row r="474" spans="1:28" x14ac:dyDescent="0.25">
      <c r="A474" t="s">
        <v>17706</v>
      </c>
      <c r="B474" t="s">
        <v>749</v>
      </c>
      <c r="C474" t="s">
        <v>4623</v>
      </c>
      <c r="D474" t="s">
        <v>220</v>
      </c>
      <c r="E474" t="s">
        <v>31</v>
      </c>
      <c r="F474" t="s">
        <v>32</v>
      </c>
      <c r="G474" t="s">
        <v>25</v>
      </c>
      <c r="H474">
        <v>863</v>
      </c>
      <c r="I474">
        <v>666</v>
      </c>
      <c r="J474">
        <v>152</v>
      </c>
      <c r="K474" t="s">
        <v>492</v>
      </c>
      <c r="L474">
        <v>493</v>
      </c>
      <c r="M474">
        <v>103</v>
      </c>
      <c r="N474">
        <v>838</v>
      </c>
      <c r="O474">
        <v>-4158</v>
      </c>
      <c r="P474">
        <v>163908</v>
      </c>
      <c r="Q474">
        <v>178947</v>
      </c>
      <c r="R474">
        <v>22</v>
      </c>
      <c r="S474">
        <v>388821456</v>
      </c>
      <c r="U474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474" t="str">
        <f>IFERROR(MID(spotify_top_songs_audio_features[[#This Row],[artist_names]],SEARCH(",",spotify_top_songs_audio_features[[#This Row],[artist_names]])+2,99),"")</f>
        <v/>
      </c>
      <c r="W474" t="str">
        <f>spotify_top_songs_audio_features[[#This Row],[source]]</f>
        <v>UMLE - Latino</v>
      </c>
      <c r="X474" s="1">
        <f>spotify_top_songs_audio_features[[#This Row],[streams]]</f>
        <v>388821456</v>
      </c>
      <c r="Y474" t="str">
        <f>IF(Tabela2[[#This Row],[feat]]="","","Feat")</f>
        <v/>
      </c>
      <c r="Z474" s="17" t="str">
        <f>CONCATENATE(INT(spotify_top_songs_audio_features[[#This Row],[duration_ms]]/(60*1000)),":",MOD(INT(spotify_top_songs_audio_features[[#This Row],[duration_ms]]/1000),60))</f>
        <v>2:58</v>
      </c>
      <c r="AA4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4" t="str">
        <f>spotify_top_songs_audio_features[[#This Row],[track_name]]</f>
        <v>BICHOTA</v>
      </c>
    </row>
    <row r="475" spans="1:28" x14ac:dyDescent="0.25">
      <c r="A475" t="s">
        <v>8820</v>
      </c>
      <c r="B475" t="s">
        <v>3340</v>
      </c>
      <c r="C475" t="s">
        <v>3341</v>
      </c>
      <c r="D475" t="s">
        <v>849</v>
      </c>
      <c r="E475" t="s">
        <v>70</v>
      </c>
      <c r="F475" t="s">
        <v>24</v>
      </c>
      <c r="G475" t="s">
        <v>25</v>
      </c>
      <c r="H475">
        <v>698</v>
      </c>
      <c r="I475">
        <v>633</v>
      </c>
      <c r="J475">
        <v>597</v>
      </c>
      <c r="K475" t="s">
        <v>8821</v>
      </c>
      <c r="L475">
        <v>194</v>
      </c>
      <c r="M475">
        <v>926</v>
      </c>
      <c r="N475">
        <v>552</v>
      </c>
      <c r="O475">
        <v>-4946</v>
      </c>
      <c r="P475">
        <v>96924</v>
      </c>
      <c r="Q475">
        <v>232187</v>
      </c>
      <c r="R475">
        <v>46</v>
      </c>
      <c r="S475">
        <v>388645595</v>
      </c>
      <c r="U475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475" t="str">
        <f>IFERROR(MID(spotify_top_songs_audio_features[[#This Row],[artist_names]],SEARCH(",",spotify_top_songs_audio_features[[#This Row],[artist_names]])+2,99),"")</f>
        <v>SZA</v>
      </c>
      <c r="W475" t="str">
        <f>spotify_top_songs_audio_features[[#This Row],[source]]</f>
        <v>Black Panther (TDE/DMG) PS</v>
      </c>
      <c r="X475" s="1">
        <f>spotify_top_songs_audio_features[[#This Row],[streams]]</f>
        <v>388645595</v>
      </c>
      <c r="Y475" t="str">
        <f>IF(Tabela2[[#This Row],[feat]]="","","Feat")</f>
        <v>Feat</v>
      </c>
      <c r="Z475" s="17" t="str">
        <f>CONCATENATE(INT(spotify_top_songs_audio_features[[#This Row],[duration_ms]]/(60*1000)),":",MOD(INT(spotify_top_songs_audio_features[[#This Row],[duration_ms]]/1000),60))</f>
        <v>3:52</v>
      </c>
      <c r="AA4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75" t="str">
        <f>spotify_top_songs_audio_features[[#This Row],[track_name]]</f>
        <v>All The Stars (with SZA)</v>
      </c>
    </row>
    <row r="476" spans="1:28" x14ac:dyDescent="0.25">
      <c r="A476" t="s">
        <v>3184</v>
      </c>
      <c r="B476" t="s">
        <v>3185</v>
      </c>
      <c r="C476" t="s">
        <v>3186</v>
      </c>
      <c r="D476" t="s">
        <v>666</v>
      </c>
      <c r="E476" t="s">
        <v>70</v>
      </c>
      <c r="F476" t="s">
        <v>24</v>
      </c>
      <c r="G476" t="s">
        <v>25</v>
      </c>
      <c r="H476">
        <v>769</v>
      </c>
      <c r="I476">
        <v>719</v>
      </c>
      <c r="J476">
        <v>474</v>
      </c>
      <c r="K476" t="s">
        <v>3187</v>
      </c>
      <c r="L476">
        <v>777</v>
      </c>
      <c r="M476">
        <v>359</v>
      </c>
      <c r="N476">
        <v>863</v>
      </c>
      <c r="O476">
        <v>-5472</v>
      </c>
      <c r="P476">
        <v>121955</v>
      </c>
      <c r="Q476">
        <v>176867</v>
      </c>
      <c r="R476">
        <v>97</v>
      </c>
      <c r="S476">
        <v>386272122</v>
      </c>
      <c r="U476" t="str">
        <f>IFERROR(LEFT(spotify_top_songs_audio_features[[#This Row],[artist_names]],SEARCH(",",spotify_top_songs_audio_features[[#This Row],[artist_names]])-1),spotify_top_songs_audio_features[[#This Row],[artist_names]])</f>
        <v>SAINt JHN</v>
      </c>
      <c r="V476" t="str">
        <f>IFERROR(MID(spotify_top_songs_audio_features[[#This Row],[artist_names]],SEARCH(",",spotify_top_songs_audio_features[[#This Row],[artist_names]])+2,99),"")</f>
        <v>Imanbek</v>
      </c>
      <c r="W476" t="str">
        <f>spotify_top_songs_audio_features[[#This Row],[source]]</f>
        <v>Columbia/B1 Recordings</v>
      </c>
      <c r="X476" s="1">
        <f>spotify_top_songs_audio_features[[#This Row],[streams]]</f>
        <v>386272122</v>
      </c>
      <c r="Y476" t="str">
        <f>IF(Tabela2[[#This Row],[feat]]="","","Feat")</f>
        <v>Feat</v>
      </c>
      <c r="Z476" s="17" t="str">
        <f>CONCATENATE(INT(spotify_top_songs_audio_features[[#This Row],[duration_ms]]/(60*1000)),":",MOD(INT(spotify_top_songs_audio_features[[#This Row],[duration_ms]]/1000),60))</f>
        <v>2:56</v>
      </c>
      <c r="AA4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76" t="str">
        <f>spotify_top_songs_audio_features[[#This Row],[track_name]]</f>
        <v>Roses - Imanbek Remix</v>
      </c>
    </row>
    <row r="477" spans="1:28" x14ac:dyDescent="0.25">
      <c r="A477" t="s">
        <v>11574</v>
      </c>
      <c r="B477" t="s">
        <v>11575</v>
      </c>
      <c r="C477" t="s">
        <v>11576</v>
      </c>
      <c r="D477" t="s">
        <v>282</v>
      </c>
      <c r="E477" t="s">
        <v>31</v>
      </c>
      <c r="F477" t="s">
        <v>32</v>
      </c>
      <c r="G477" t="s">
        <v>25</v>
      </c>
      <c r="H477">
        <v>498</v>
      </c>
      <c r="I477">
        <v>235</v>
      </c>
      <c r="J477">
        <v>188</v>
      </c>
      <c r="K477" t="s">
        <v>3621</v>
      </c>
      <c r="L477">
        <v>0</v>
      </c>
      <c r="M477">
        <v>144</v>
      </c>
      <c r="N477">
        <v>895</v>
      </c>
      <c r="O477">
        <v>-16541</v>
      </c>
      <c r="P477">
        <v>118917</v>
      </c>
      <c r="Q477">
        <v>179080</v>
      </c>
      <c r="R477">
        <v>74</v>
      </c>
      <c r="S477">
        <v>384882550</v>
      </c>
      <c r="U477" t="str">
        <f>IFERROR(LEFT(spotify_top_songs_audio_features[[#This Row],[artist_names]],SEARCH(",",spotify_top_songs_audio_features[[#This Row],[artist_names]])-1),spotify_top_songs_audio_features[[#This Row],[artist_names]])</f>
        <v>Kina</v>
      </c>
      <c r="V477" t="str">
        <f>IFERROR(MID(spotify_top_songs_audio_features[[#This Row],[artist_names]],SEARCH(",",spotify_top_songs_audio_features[[#This Row],[artist_names]])+2,99),"")</f>
        <v>Snøw</v>
      </c>
      <c r="W477" t="str">
        <f>spotify_top_songs_audio_features[[#This Row],[source]]</f>
        <v>Columbia</v>
      </c>
      <c r="X477" s="1">
        <f>spotify_top_songs_audio_features[[#This Row],[streams]]</f>
        <v>384882550</v>
      </c>
      <c r="Y477" t="str">
        <f>IF(Tabela2[[#This Row],[feat]]="","","Feat")</f>
        <v>Feat</v>
      </c>
      <c r="Z477" s="17" t="str">
        <f>CONCATENATE(INT(spotify_top_songs_audio_features[[#This Row],[duration_ms]]/(60*1000)),":",MOD(INT(spotify_top_songs_audio_features[[#This Row],[duration_ms]]/1000),60))</f>
        <v>2:59</v>
      </c>
      <c r="AA4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7" t="str">
        <f>spotify_top_songs_audio_features[[#This Row],[track_name]]</f>
        <v>Get You The Moon (feat. Snøw)</v>
      </c>
    </row>
    <row r="478" spans="1:28" x14ac:dyDescent="0.25">
      <c r="A478" t="s">
        <v>12911</v>
      </c>
      <c r="B478" t="s">
        <v>12912</v>
      </c>
      <c r="C478" t="s">
        <v>12913</v>
      </c>
      <c r="D478" t="s">
        <v>2553</v>
      </c>
      <c r="E478" t="s">
        <v>70</v>
      </c>
      <c r="F478" t="s">
        <v>24</v>
      </c>
      <c r="G478" t="s">
        <v>25</v>
      </c>
      <c r="H478">
        <v>659</v>
      </c>
      <c r="I478">
        <v>717</v>
      </c>
      <c r="J478">
        <v>581</v>
      </c>
      <c r="K478" t="s">
        <v>11793</v>
      </c>
      <c r="L478">
        <v>0</v>
      </c>
      <c r="M478">
        <v>769</v>
      </c>
      <c r="N478">
        <v>71</v>
      </c>
      <c r="O478">
        <v>-4202</v>
      </c>
      <c r="P478">
        <v>103036</v>
      </c>
      <c r="Q478">
        <v>174800</v>
      </c>
      <c r="R478">
        <v>38</v>
      </c>
      <c r="S478">
        <v>382889819</v>
      </c>
      <c r="U478" t="str">
        <f>IFERROR(LEFT(spotify_top_songs_audio_features[[#This Row],[artist_names]],SEARCH(",",spotify_top_songs_audio_features[[#This Row],[artist_names]])-1),spotify_top_songs_audio_features[[#This Row],[artist_names]])</f>
        <v>Hailee Steinfeld</v>
      </c>
      <c r="V478" t="str">
        <f>IFERROR(MID(spotify_top_songs_audio_features[[#This Row],[artist_names]],SEARCH(",",spotify_top_songs_audio_features[[#This Row],[artist_names]])+2,99),"")</f>
        <v>Alesso, Florida Georgia Line, WATT</v>
      </c>
      <c r="W478" t="str">
        <f>spotify_top_songs_audio_features[[#This Row],[source]]</f>
        <v>Universal Records</v>
      </c>
      <c r="X478" s="1">
        <f>spotify_top_songs_audio_features[[#This Row],[streams]]</f>
        <v>382889819</v>
      </c>
      <c r="Y478" t="str">
        <f>IF(Tabela2[[#This Row],[feat]]="","","Feat")</f>
        <v>Feat</v>
      </c>
      <c r="Z478" s="17" t="str">
        <f>CONCATENATE(INT(spotify_top_songs_audio_features[[#This Row],[duration_ms]]/(60*1000)),":",MOD(INT(spotify_top_songs_audio_features[[#This Row],[duration_ms]]/1000),60))</f>
        <v>2:54</v>
      </c>
      <c r="AA4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78" t="str">
        <f>spotify_top_songs_audio_features[[#This Row],[track_name]]</f>
        <v>Let Me Go (with Alesso, Florida Georgia Line &amp; watt)</v>
      </c>
    </row>
    <row r="479" spans="1:28" x14ac:dyDescent="0.25">
      <c r="A479" t="s">
        <v>10053</v>
      </c>
      <c r="B479" t="s">
        <v>10054</v>
      </c>
      <c r="C479" t="s">
        <v>10055</v>
      </c>
      <c r="D479" t="s">
        <v>22</v>
      </c>
      <c r="E479" t="s">
        <v>142</v>
      </c>
      <c r="F479" t="s">
        <v>24</v>
      </c>
      <c r="G479" t="s">
        <v>25</v>
      </c>
      <c r="H479">
        <v>514</v>
      </c>
      <c r="I479">
        <v>818</v>
      </c>
      <c r="J479">
        <v>451</v>
      </c>
      <c r="K479" t="s">
        <v>4385</v>
      </c>
      <c r="L479">
        <v>1.93E-4</v>
      </c>
      <c r="M479">
        <v>299</v>
      </c>
      <c r="N479">
        <v>967</v>
      </c>
      <c r="O479">
        <v>-9642</v>
      </c>
      <c r="P479">
        <v>148733</v>
      </c>
      <c r="Q479">
        <v>182307</v>
      </c>
      <c r="R479">
        <v>34</v>
      </c>
      <c r="S479">
        <v>381181392</v>
      </c>
      <c r="U479" t="str">
        <f>IFERROR(LEFT(spotify_top_songs_audio_features[[#This Row],[artist_names]],SEARCH(",",spotify_top_songs_audio_features[[#This Row],[artist_names]])-1),spotify_top_songs_audio_features[[#This Row],[artist_names]])</f>
        <v>José Feliciano</v>
      </c>
      <c r="V479" t="str">
        <f>IFERROR(MID(spotify_top_songs_audio_features[[#This Row],[artist_names]],SEARCH(",",spotify_top_songs_audio_features[[#This Row],[artist_names]])+2,99),"")</f>
        <v/>
      </c>
      <c r="W479" t="str">
        <f>spotify_top_songs_audio_features[[#This Row],[source]]</f>
        <v>RCA Records Label</v>
      </c>
      <c r="X479" s="1">
        <f>spotify_top_songs_audio_features[[#This Row],[streams]]</f>
        <v>381181392</v>
      </c>
      <c r="Y479" t="str">
        <f>IF(Tabela2[[#This Row],[feat]]="","","Feat")</f>
        <v/>
      </c>
      <c r="Z479" s="17" t="str">
        <f>CONCATENATE(INT(spotify_top_songs_audio_features[[#This Row],[duration_ms]]/(60*1000)),":",MOD(INT(spotify_top_songs_audio_features[[#This Row],[duration_ms]]/1000),60))</f>
        <v>3:2</v>
      </c>
      <c r="AA4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9" t="str">
        <f>spotify_top_songs_audio_features[[#This Row],[track_name]]</f>
        <v>Feliz Navidad</v>
      </c>
    </row>
    <row r="480" spans="1:28" x14ac:dyDescent="0.25">
      <c r="A480" t="s">
        <v>8581</v>
      </c>
      <c r="B480" t="s">
        <v>8582</v>
      </c>
      <c r="C480" t="s">
        <v>8583</v>
      </c>
      <c r="D480" t="s">
        <v>3309</v>
      </c>
      <c r="E480" t="s">
        <v>113</v>
      </c>
      <c r="F480" t="s">
        <v>32</v>
      </c>
      <c r="G480" t="s">
        <v>25</v>
      </c>
      <c r="H480">
        <v>716</v>
      </c>
      <c r="I480">
        <v>537</v>
      </c>
      <c r="J480">
        <v>514</v>
      </c>
      <c r="K480" t="s">
        <v>1410</v>
      </c>
      <c r="L480">
        <v>0</v>
      </c>
      <c r="M480">
        <v>157</v>
      </c>
      <c r="N480">
        <v>28</v>
      </c>
      <c r="O480">
        <v>-7648</v>
      </c>
      <c r="P480">
        <v>129979</v>
      </c>
      <c r="Q480">
        <v>165978</v>
      </c>
      <c r="R480">
        <v>27</v>
      </c>
      <c r="S480">
        <v>380940478</v>
      </c>
      <c r="U480" t="str">
        <f>IFERROR(LEFT(spotify_top_songs_audio_features[[#This Row],[artist_names]],SEARCH(",",spotify_top_songs_audio_features[[#This Row],[artist_names]])-1),spotify_top_songs_audio_features[[#This Row],[artist_names]])</f>
        <v>THE SCOTTS</v>
      </c>
      <c r="V480" t="str">
        <f>IFERROR(MID(spotify_top_songs_audio_features[[#This Row],[artist_names]],SEARCH(",",spotify_top_songs_audio_features[[#This Row],[artist_names]])+2,99),"")</f>
        <v>Travis Scott, Kid Cudi</v>
      </c>
      <c r="W480" t="str">
        <f>spotify_top_songs_audio_features[[#This Row],[source]]</f>
        <v>Cactus Jack / Epic</v>
      </c>
      <c r="X480" s="1">
        <f>spotify_top_songs_audio_features[[#This Row],[streams]]</f>
        <v>380940478</v>
      </c>
      <c r="Y480" t="str">
        <f>IF(Tabela2[[#This Row],[feat]]="","","Feat")</f>
        <v>Feat</v>
      </c>
      <c r="Z480" s="17" t="str">
        <f>CONCATENATE(INT(spotify_top_songs_audio_features[[#This Row],[duration_ms]]/(60*1000)),":",MOD(INT(spotify_top_songs_audio_features[[#This Row],[duration_ms]]/1000),60))</f>
        <v>2:45</v>
      </c>
      <c r="AA4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80" t="str">
        <f>spotify_top_songs_audio_features[[#This Row],[track_name]]</f>
        <v>THE SCOTTS</v>
      </c>
    </row>
    <row r="481" spans="1:28" x14ac:dyDescent="0.25">
      <c r="A481" t="s">
        <v>9366</v>
      </c>
      <c r="B481" t="s">
        <v>754</v>
      </c>
      <c r="C481" t="s">
        <v>755</v>
      </c>
      <c r="D481" t="s">
        <v>756</v>
      </c>
      <c r="E481" t="s">
        <v>102</v>
      </c>
      <c r="F481" t="s">
        <v>32</v>
      </c>
      <c r="G481" t="s">
        <v>25</v>
      </c>
      <c r="H481">
        <v>778</v>
      </c>
      <c r="I481">
        <v>695</v>
      </c>
      <c r="J481">
        <v>913</v>
      </c>
      <c r="K481" t="s">
        <v>364</v>
      </c>
      <c r="L481">
        <v>0</v>
      </c>
      <c r="M481">
        <v>15</v>
      </c>
      <c r="N481">
        <v>472</v>
      </c>
      <c r="O481">
        <v>-6865</v>
      </c>
      <c r="P481">
        <v>149996</v>
      </c>
      <c r="Q481">
        <v>132780</v>
      </c>
      <c r="R481">
        <v>19</v>
      </c>
      <c r="S481">
        <v>380720201</v>
      </c>
      <c r="U481" t="str">
        <f>IFERROR(LEFT(spotify_top_songs_audio_features[[#This Row],[artist_names]],SEARCH(",",spotify_top_songs_audio_features[[#This Row],[artist_names]])-1),spotify_top_songs_audio_features[[#This Row],[artist_names]])</f>
        <v>Masked Wolf</v>
      </c>
      <c r="V481" t="str">
        <f>IFERROR(MID(spotify_top_songs_audio_features[[#This Row],[artist_names]],SEARCH(",",spotify_top_songs_audio_features[[#This Row],[artist_names]])+2,99),"")</f>
        <v/>
      </c>
      <c r="W481" t="str">
        <f>spotify_top_songs_audio_features[[#This Row],[source]]</f>
        <v>Elektra (NEK)</v>
      </c>
      <c r="X481" s="1">
        <f>spotify_top_songs_audio_features[[#This Row],[streams]]</f>
        <v>380720201</v>
      </c>
      <c r="Y481" t="str">
        <f>IF(Tabela2[[#This Row],[feat]]="","","Feat")</f>
        <v/>
      </c>
      <c r="Z481" s="17" t="str">
        <f>CONCATENATE(INT(spotify_top_songs_audio_features[[#This Row],[duration_ms]]/(60*1000)),":",MOD(INT(spotify_top_songs_audio_features[[#This Row],[duration_ms]]/1000),60))</f>
        <v>2:12</v>
      </c>
      <c r="AA4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1" t="str">
        <f>spotify_top_songs_audio_features[[#This Row],[track_name]]</f>
        <v>Astronaut In The Ocean</v>
      </c>
    </row>
    <row r="482" spans="1:28" x14ac:dyDescent="0.25">
      <c r="A482" t="s">
        <v>6779</v>
      </c>
      <c r="B482" t="s">
        <v>3596</v>
      </c>
      <c r="C482" t="s">
        <v>6780</v>
      </c>
      <c r="D482" t="s">
        <v>127</v>
      </c>
      <c r="E482" t="s">
        <v>113</v>
      </c>
      <c r="F482" t="s">
        <v>32</v>
      </c>
      <c r="G482" t="s">
        <v>25</v>
      </c>
      <c r="H482">
        <v>633</v>
      </c>
      <c r="I482">
        <v>607</v>
      </c>
      <c r="J482">
        <v>532</v>
      </c>
      <c r="K482" t="s">
        <v>3806</v>
      </c>
      <c r="L482">
        <v>1.3799999999999999E-4</v>
      </c>
      <c r="M482">
        <v>167</v>
      </c>
      <c r="N482">
        <v>363</v>
      </c>
      <c r="O482">
        <v>-6182</v>
      </c>
      <c r="P482">
        <v>74029</v>
      </c>
      <c r="Q482">
        <v>182293</v>
      </c>
      <c r="R482">
        <v>31</v>
      </c>
      <c r="S482">
        <v>379703027</v>
      </c>
      <c r="U482" t="str">
        <f>IFERROR(LEFT(spotify_top_songs_audio_features[[#This Row],[artist_names]],SEARCH(",",spotify_top_songs_audio_features[[#This Row],[artist_names]])-1),spotify_top_songs_audio_features[[#This Row],[artist_names]])</f>
        <v>V</v>
      </c>
      <c r="V482" t="str">
        <f>IFERROR(MID(spotify_top_songs_audio_features[[#This Row],[artist_names]],SEARCH(",",spotify_top_songs_audio_features[[#This Row],[artist_names]])+2,99),"")</f>
        <v/>
      </c>
      <c r="W482" t="str">
        <f>spotify_top_songs_audio_features[[#This Row],[source]]</f>
        <v>BIGHIT MUSIC</v>
      </c>
      <c r="X482" s="1">
        <f>spotify_top_songs_audio_features[[#This Row],[streams]]</f>
        <v>379703027</v>
      </c>
      <c r="Y482" t="str">
        <f>IF(Tabela2[[#This Row],[feat]]="","","Feat")</f>
        <v/>
      </c>
      <c r="Z482" s="17" t="str">
        <f>CONCATENATE(INT(spotify_top_songs_audio_features[[#This Row],[duration_ms]]/(60*1000)),":",MOD(INT(spotify_top_songs_audio_features[[#This Row],[duration_ms]]/1000),60))</f>
        <v>3:2</v>
      </c>
      <c r="AA4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82" t="str">
        <f>spotify_top_songs_audio_features[[#This Row],[track_name]]</f>
        <v>Love Me Again</v>
      </c>
    </row>
    <row r="483" spans="1:28" x14ac:dyDescent="0.25">
      <c r="A483" t="s">
        <v>15690</v>
      </c>
      <c r="B483" t="s">
        <v>15691</v>
      </c>
      <c r="C483" t="s">
        <v>15692</v>
      </c>
      <c r="D483" t="s">
        <v>999</v>
      </c>
      <c r="E483" t="s">
        <v>70</v>
      </c>
      <c r="F483" t="s">
        <v>32</v>
      </c>
      <c r="G483" t="s">
        <v>25</v>
      </c>
      <c r="H483">
        <v>632</v>
      </c>
      <c r="I483">
        <v>595</v>
      </c>
      <c r="J483">
        <v>401</v>
      </c>
      <c r="K483" t="s">
        <v>5442</v>
      </c>
      <c r="L483">
        <v>0</v>
      </c>
      <c r="M483">
        <v>209</v>
      </c>
      <c r="N483">
        <v>435</v>
      </c>
      <c r="O483">
        <v>-7644</v>
      </c>
      <c r="P483">
        <v>124114</v>
      </c>
      <c r="Q483">
        <v>167903</v>
      </c>
      <c r="R483">
        <v>43</v>
      </c>
      <c r="S483">
        <v>379486906</v>
      </c>
      <c r="U483" t="str">
        <f>IFERROR(LEFT(spotify_top_songs_audio_features[[#This Row],[artist_names]],SEARCH(",",spotify_top_songs_audio_features[[#This Row],[artist_names]])-1),spotify_top_songs_audio_features[[#This Row],[artist_names]])</f>
        <v>MEDUZA</v>
      </c>
      <c r="V483" t="str">
        <f>IFERROR(MID(spotify_top_songs_audio_features[[#This Row],[artist_names]],SEARCH(",",spotify_top_songs_audio_features[[#This Row],[artist_names]])+2,99),"")</f>
        <v>Dermot Kennedy</v>
      </c>
      <c r="W483" t="str">
        <f>spotify_top_songs_audio_features[[#This Row],[source]]</f>
        <v>Universal-Island Records Ltd.</v>
      </c>
      <c r="X483" s="1">
        <f>spotify_top_songs_audio_features[[#This Row],[streams]]</f>
        <v>379486906</v>
      </c>
      <c r="Y483" t="str">
        <f>IF(Tabela2[[#This Row],[feat]]="","","Feat")</f>
        <v>Feat</v>
      </c>
      <c r="Z483" s="17" t="str">
        <f>CONCATENATE(INT(spotify_top_songs_audio_features[[#This Row],[duration_ms]]/(60*1000)),":",MOD(INT(spotify_top_songs_audio_features[[#This Row],[duration_ms]]/1000),60))</f>
        <v>2:47</v>
      </c>
      <c r="AA4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3" t="str">
        <f>spotify_top_songs_audio_features[[#This Row],[track_name]]</f>
        <v>Paradise (feat. Dermot Kennedy)</v>
      </c>
    </row>
    <row r="484" spans="1:28" x14ac:dyDescent="0.25">
      <c r="A484" t="s">
        <v>5641</v>
      </c>
      <c r="B484" t="s">
        <v>5642</v>
      </c>
      <c r="C484" t="s">
        <v>5643</v>
      </c>
      <c r="D484" t="s">
        <v>5644</v>
      </c>
      <c r="E484" t="s">
        <v>102</v>
      </c>
      <c r="F484" t="s">
        <v>24</v>
      </c>
      <c r="G484" t="s">
        <v>25</v>
      </c>
      <c r="H484">
        <v>729</v>
      </c>
      <c r="I484">
        <v>625</v>
      </c>
      <c r="J484">
        <v>315</v>
      </c>
      <c r="K484" t="s">
        <v>92</v>
      </c>
      <c r="L484">
        <v>986</v>
      </c>
      <c r="M484">
        <v>248</v>
      </c>
      <c r="N484">
        <v>261</v>
      </c>
      <c r="O484">
        <v>-5266</v>
      </c>
      <c r="P484">
        <v>146034</v>
      </c>
      <c r="Q484">
        <v>183907</v>
      </c>
      <c r="R484">
        <v>42</v>
      </c>
      <c r="S484">
        <v>379231112</v>
      </c>
      <c r="U484" t="str">
        <f>IFERROR(LEFT(spotify_top_songs_audio_features[[#This Row],[artist_names]],SEARCH(",",spotify_top_songs_audio_features[[#This Row],[artist_names]])-1),spotify_top_songs_audio_features[[#This Row],[artist_names]])</f>
        <v>Sheck Wes</v>
      </c>
      <c r="V484" t="str">
        <f>IFERROR(MID(spotify_top_songs_audio_features[[#This Row],[artist_names]],SEARCH(",",spotify_top_songs_audio_features[[#This Row],[artist_names]])+2,99),"")</f>
        <v/>
      </c>
      <c r="W484" t="str">
        <f>spotify_top_songs_audio_features[[#This Row],[source]]</f>
        <v>Cactus Jack Records/ G.O.O.D. Music/ Interscope Records</v>
      </c>
      <c r="X484" s="1">
        <f>spotify_top_songs_audio_features[[#This Row],[streams]]</f>
        <v>379231112</v>
      </c>
      <c r="Y484" t="str">
        <f>IF(Tabela2[[#This Row],[feat]]="","","Feat")</f>
        <v/>
      </c>
      <c r="Z484" s="17" t="str">
        <f>CONCATENATE(INT(spotify_top_songs_audio_features[[#This Row],[duration_ms]]/(60*1000)),":",MOD(INT(spotify_top_songs_audio_features[[#This Row],[duration_ms]]/1000),60))</f>
        <v>3:3</v>
      </c>
      <c r="AA4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4" t="str">
        <f>spotify_top_songs_audio_features[[#This Row],[track_name]]</f>
        <v>Mo Bamba</v>
      </c>
    </row>
    <row r="485" spans="1:28" x14ac:dyDescent="0.25">
      <c r="A485" t="s">
        <v>16562</v>
      </c>
      <c r="B485" t="s">
        <v>16563</v>
      </c>
      <c r="C485" t="s">
        <v>16564</v>
      </c>
      <c r="D485" t="s">
        <v>16565</v>
      </c>
      <c r="E485" t="s">
        <v>113</v>
      </c>
      <c r="F485" t="s">
        <v>24</v>
      </c>
      <c r="G485" t="s">
        <v>25</v>
      </c>
      <c r="H485">
        <v>67</v>
      </c>
      <c r="I485">
        <v>838</v>
      </c>
      <c r="J485">
        <v>362</v>
      </c>
      <c r="K485" t="s">
        <v>4095</v>
      </c>
      <c r="L485">
        <v>611</v>
      </c>
      <c r="M485">
        <v>159</v>
      </c>
      <c r="N485">
        <v>717</v>
      </c>
      <c r="O485">
        <v>-4031</v>
      </c>
      <c r="P485">
        <v>104998</v>
      </c>
      <c r="Q485">
        <v>222041</v>
      </c>
      <c r="R485">
        <v>40</v>
      </c>
      <c r="S485">
        <v>378596557</v>
      </c>
      <c r="U485" t="str">
        <f>IFERROR(LEFT(spotify_top_songs_audio_features[[#This Row],[artist_names]],SEARCH(",",spotify_top_songs_audio_features[[#This Row],[artist_names]])-1),spotify_top_songs_audio_features[[#This Row],[artist_names]])</f>
        <v>Starley</v>
      </c>
      <c r="V485" t="str">
        <f>IFERROR(MID(spotify_top_songs_audio_features[[#This Row],[artist_names]],SEARCH(",",spotify_top_songs_audio_features[[#This Row],[artist_names]])+2,99),"")</f>
        <v>Ryan Riback</v>
      </c>
      <c r="W485" t="str">
        <f>spotify_top_songs_audio_features[[#This Row],[source]]</f>
        <v>Tinted Records</v>
      </c>
      <c r="X485" s="1">
        <f>spotify_top_songs_audio_features[[#This Row],[streams]]</f>
        <v>378596557</v>
      </c>
      <c r="Y485" t="str">
        <f>IF(Tabela2[[#This Row],[feat]]="","","Feat")</f>
        <v>Feat</v>
      </c>
      <c r="Z485" s="17" t="str">
        <f>CONCATENATE(INT(spotify_top_songs_audio_features[[#This Row],[duration_ms]]/(60*1000)),":",MOD(INT(spotify_top_songs_audio_features[[#This Row],[duration_ms]]/1000),60))</f>
        <v>3:42</v>
      </c>
      <c r="AA4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85" t="str">
        <f>spotify_top_songs_audio_features[[#This Row],[track_name]]</f>
        <v>Call on Me (Ryan Riback Remix)</v>
      </c>
    </row>
    <row r="486" spans="1:28" x14ac:dyDescent="0.25">
      <c r="A486" t="s">
        <v>12890</v>
      </c>
      <c r="B486" t="s">
        <v>12891</v>
      </c>
      <c r="C486" t="s">
        <v>12892</v>
      </c>
      <c r="D486" t="s">
        <v>176</v>
      </c>
      <c r="E486" t="s">
        <v>31</v>
      </c>
      <c r="F486" t="s">
        <v>24</v>
      </c>
      <c r="G486" t="s">
        <v>25</v>
      </c>
      <c r="H486">
        <v>463</v>
      </c>
      <c r="I486">
        <v>642</v>
      </c>
      <c r="J486">
        <v>34</v>
      </c>
      <c r="K486" t="s">
        <v>8542</v>
      </c>
      <c r="L486">
        <v>0</v>
      </c>
      <c r="M486">
        <v>686</v>
      </c>
      <c r="N486">
        <v>339</v>
      </c>
      <c r="O486">
        <v>-4474</v>
      </c>
      <c r="P486">
        <v>83389</v>
      </c>
      <c r="Q486">
        <v>189893</v>
      </c>
      <c r="R486">
        <v>38</v>
      </c>
      <c r="S486">
        <v>378241571</v>
      </c>
      <c r="U486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486" t="str">
        <f>IFERROR(MID(spotify_top_songs_audio_features[[#This Row],[artist_names]],SEARCH(",",spotify_top_songs_audio_features[[#This Row],[artist_names]])+2,99),"")</f>
        <v>Drake, Tems</v>
      </c>
      <c r="W486" t="str">
        <f>spotify_top_songs_audio_features[[#This Row],[source]]</f>
        <v>Epic/Freebandz</v>
      </c>
      <c r="X486" s="1">
        <f>spotify_top_songs_audio_features[[#This Row],[streams]]</f>
        <v>378241571</v>
      </c>
      <c r="Y486" t="str">
        <f>IF(Tabela2[[#This Row],[feat]]="","","Feat")</f>
        <v>Feat</v>
      </c>
      <c r="Z486" s="17" t="str">
        <f>CONCATENATE(INT(spotify_top_songs_audio_features[[#This Row],[duration_ms]]/(60*1000)),":",MOD(INT(spotify_top_songs_audio_features[[#This Row],[duration_ms]]/1000),60))</f>
        <v>3:9</v>
      </c>
      <c r="AA4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6" t="str">
        <f>spotify_top_songs_audio_features[[#This Row],[track_name]]</f>
        <v>WAIT FOR U (feat. Drake &amp; Tems)</v>
      </c>
    </row>
    <row r="487" spans="1:28" x14ac:dyDescent="0.25">
      <c r="A487" t="s">
        <v>8499</v>
      </c>
      <c r="B487" t="s">
        <v>633</v>
      </c>
      <c r="C487" t="s">
        <v>8500</v>
      </c>
      <c r="D487" t="s">
        <v>635</v>
      </c>
      <c r="E487" t="s">
        <v>70</v>
      </c>
      <c r="F487" t="s">
        <v>24</v>
      </c>
      <c r="G487" t="s">
        <v>25</v>
      </c>
      <c r="H487">
        <v>706</v>
      </c>
      <c r="I487">
        <v>505</v>
      </c>
      <c r="J487">
        <v>193</v>
      </c>
      <c r="K487" t="s">
        <v>2788</v>
      </c>
      <c r="L487">
        <v>0</v>
      </c>
      <c r="M487">
        <v>164</v>
      </c>
      <c r="N487">
        <v>388</v>
      </c>
      <c r="O487">
        <v>-6923</v>
      </c>
      <c r="P487">
        <v>160053</v>
      </c>
      <c r="Q487">
        <v>218880</v>
      </c>
      <c r="R487">
        <v>47</v>
      </c>
      <c r="S487">
        <v>377924843</v>
      </c>
      <c r="U487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87" t="str">
        <f>IFERROR(MID(spotify_top_songs_audio_features[[#This Row],[artist_names]],SEARCH(",",spotify_top_songs_audio_features[[#This Row],[artist_names]])+2,99),"")</f>
        <v/>
      </c>
      <c r="W487" t="str">
        <f>spotify_top_songs_audio_features[[#This Row],[source]]</f>
        <v>Universal Republic Records</v>
      </c>
      <c r="X487" s="1">
        <f>spotify_top_songs_audio_features[[#This Row],[streams]]</f>
        <v>377924843</v>
      </c>
      <c r="Y487" t="str">
        <f>IF(Tabela2[[#This Row],[feat]]="","","Feat")</f>
        <v/>
      </c>
      <c r="Z487" s="17" t="str">
        <f>CONCATENATE(INT(spotify_top_songs_audio_features[[#This Row],[duration_ms]]/(60*1000)),":",MOD(INT(spotify_top_songs_audio_features[[#This Row],[duration_ms]]/1000),60))</f>
        <v>3:38</v>
      </c>
      <c r="AA4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7" t="str">
        <f>spotify_top_songs_audio_features[[#This Row],[track_name]]</f>
        <v>Reminder</v>
      </c>
    </row>
    <row r="488" spans="1:28" x14ac:dyDescent="0.25">
      <c r="A488" t="s">
        <v>12664</v>
      </c>
      <c r="B488" t="s">
        <v>937</v>
      </c>
      <c r="C488" t="s">
        <v>938</v>
      </c>
      <c r="D488" t="s">
        <v>282</v>
      </c>
      <c r="E488" t="s">
        <v>31</v>
      </c>
      <c r="F488" t="s">
        <v>24</v>
      </c>
      <c r="G488" t="s">
        <v>25</v>
      </c>
      <c r="H488">
        <v>908</v>
      </c>
      <c r="I488">
        <v>517</v>
      </c>
      <c r="J488">
        <v>129</v>
      </c>
      <c r="K488" t="s">
        <v>49</v>
      </c>
      <c r="L488">
        <v>1.73E-4</v>
      </c>
      <c r="M488">
        <v>949</v>
      </c>
      <c r="N488">
        <v>471</v>
      </c>
      <c r="O488">
        <v>-6063</v>
      </c>
      <c r="P488">
        <v>136019</v>
      </c>
      <c r="Q488">
        <v>113013</v>
      </c>
      <c r="R488">
        <v>20</v>
      </c>
      <c r="S488">
        <v>377792869</v>
      </c>
      <c r="U488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88" t="str">
        <f>IFERROR(MID(spotify_top_songs_audio_features[[#This Row],[artist_names]],SEARCH(",",spotify_top_songs_audio_features[[#This Row],[artist_names]])+2,99),"")</f>
        <v/>
      </c>
      <c r="W488" t="str">
        <f>spotify_top_songs_audio_features[[#This Row],[source]]</f>
        <v>Columbia</v>
      </c>
      <c r="X488" s="1">
        <f>spotify_top_songs_audio_features[[#This Row],[streams]]</f>
        <v>377792869</v>
      </c>
      <c r="Y488" t="str">
        <f>IF(Tabela2[[#This Row],[feat]]="","","Feat")</f>
        <v/>
      </c>
      <c r="Z488" s="17" t="str">
        <f>CONCATENATE(INT(spotify_top_songs_audio_features[[#This Row],[duration_ms]]/(60*1000)),":",MOD(INT(spotify_top_songs_audio_features[[#This Row],[duration_ms]]/1000),60))</f>
        <v>1:53</v>
      </c>
      <c r="AA4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8" t="str">
        <f>spotify_top_songs_audio_features[[#This Row],[track_name]]</f>
        <v>Old Town Road</v>
      </c>
    </row>
    <row r="489" spans="1:28" x14ac:dyDescent="0.25">
      <c r="A489" t="s">
        <v>14788</v>
      </c>
      <c r="B489" t="s">
        <v>2009</v>
      </c>
      <c r="C489" t="s">
        <v>3080</v>
      </c>
      <c r="D489" t="s">
        <v>2011</v>
      </c>
      <c r="E489" t="s">
        <v>70</v>
      </c>
      <c r="F489" t="s">
        <v>24</v>
      </c>
      <c r="G489" t="s">
        <v>25</v>
      </c>
      <c r="H489">
        <v>706</v>
      </c>
      <c r="I489">
        <v>427</v>
      </c>
      <c r="J489">
        <v>879</v>
      </c>
      <c r="K489" t="s">
        <v>4023</v>
      </c>
      <c r="L489">
        <v>0</v>
      </c>
      <c r="M489">
        <v>609</v>
      </c>
      <c r="N489">
        <v>42</v>
      </c>
      <c r="O489">
        <v>-6864</v>
      </c>
      <c r="P489">
        <v>113804</v>
      </c>
      <c r="Q489">
        <v>176320</v>
      </c>
      <c r="R489">
        <v>48</v>
      </c>
      <c r="S489">
        <v>376569603</v>
      </c>
      <c r="U489" t="str">
        <f>IFERROR(LEFT(spotify_top_songs_audio_features[[#This Row],[artist_names]],SEARCH(",",spotify_top_songs_audio_features[[#This Row],[artist_names]])-1),spotify_top_songs_audio_features[[#This Row],[artist_names]])</f>
        <v>Julia Michaels</v>
      </c>
      <c r="V489" t="str">
        <f>IFERROR(MID(spotify_top_songs_audio_features[[#This Row],[artist_names]],SEARCH(",",spotify_top_songs_audio_features[[#This Row],[artist_names]])+2,99),"")</f>
        <v/>
      </c>
      <c r="W489" t="str">
        <f>spotify_top_songs_audio_features[[#This Row],[source]]</f>
        <v>J/Republic</v>
      </c>
      <c r="X489" s="1">
        <f>spotify_top_songs_audio_features[[#This Row],[streams]]</f>
        <v>376569603</v>
      </c>
      <c r="Y489" t="str">
        <f>IF(Tabela2[[#This Row],[feat]]="","","Feat")</f>
        <v/>
      </c>
      <c r="Z489" s="17" t="str">
        <f>CONCATENATE(INT(spotify_top_songs_audio_features[[#This Row],[duration_ms]]/(60*1000)),":",MOD(INT(spotify_top_songs_audio_features[[#This Row],[duration_ms]]/1000),60))</f>
        <v>2:56</v>
      </c>
      <c r="AA4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9" t="str">
        <f>spotify_top_songs_audio_features[[#This Row],[track_name]]</f>
        <v>Issues</v>
      </c>
    </row>
    <row r="490" spans="1:28" x14ac:dyDescent="0.25">
      <c r="A490" t="s">
        <v>3916</v>
      </c>
      <c r="B490" t="s">
        <v>3917</v>
      </c>
      <c r="C490" t="s">
        <v>3918</v>
      </c>
      <c r="D490" t="s">
        <v>3919</v>
      </c>
      <c r="E490" t="s">
        <v>113</v>
      </c>
      <c r="F490" t="s">
        <v>24</v>
      </c>
      <c r="G490" t="s">
        <v>25</v>
      </c>
      <c r="H490">
        <v>746</v>
      </c>
      <c r="I490">
        <v>7</v>
      </c>
      <c r="J490">
        <v>341</v>
      </c>
      <c r="K490" t="s">
        <v>708</v>
      </c>
      <c r="L490">
        <v>159</v>
      </c>
      <c r="M490">
        <v>11</v>
      </c>
      <c r="N490">
        <v>619</v>
      </c>
      <c r="O490">
        <v>-4669</v>
      </c>
      <c r="P490">
        <v>176044</v>
      </c>
      <c r="Q490">
        <v>225933</v>
      </c>
      <c r="R490">
        <v>28</v>
      </c>
      <c r="S490">
        <v>375834575</v>
      </c>
      <c r="U490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490" t="str">
        <f>IFERROR(MID(spotify_top_songs_audio_features[[#This Row],[artist_names]],SEARCH(",",spotify_top_songs_audio_features[[#This Row],[artist_names]])+2,99),"")</f>
        <v>Darell</v>
      </c>
      <c r="W490" t="str">
        <f>spotify_top_songs_audio_features[[#This Row],[source]]</f>
        <v>Rich Music/Ingrooves Records</v>
      </c>
      <c r="X490" s="1">
        <f>spotify_top_songs_audio_features[[#This Row],[streams]]</f>
        <v>375834575</v>
      </c>
      <c r="Y490" t="str">
        <f>IF(Tabela2[[#This Row],[feat]]="","","Feat")</f>
        <v>Feat</v>
      </c>
      <c r="Z490" s="17" t="str">
        <f>CONCATENATE(INT(spotify_top_songs_audio_features[[#This Row],[duration_ms]]/(60*1000)),":",MOD(INT(spotify_top_songs_audio_features[[#This Row],[duration_ms]]/1000),60))</f>
        <v>3:45</v>
      </c>
      <c r="AA4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0" t="str">
        <f>spotify_top_songs_audio_features[[#This Row],[track_name]]</f>
        <v>Otro Trago</v>
      </c>
    </row>
    <row r="491" spans="1:28" x14ac:dyDescent="0.25">
      <c r="A491" t="s">
        <v>4152</v>
      </c>
      <c r="B491" t="s">
        <v>4153</v>
      </c>
      <c r="C491" t="s">
        <v>4154</v>
      </c>
      <c r="D491" t="s">
        <v>176</v>
      </c>
      <c r="E491" t="s">
        <v>142</v>
      </c>
      <c r="F491" t="s">
        <v>32</v>
      </c>
      <c r="G491" t="s">
        <v>25</v>
      </c>
      <c r="H491">
        <v>795</v>
      </c>
      <c r="I491">
        <v>574</v>
      </c>
      <c r="J491">
        <v>487</v>
      </c>
      <c r="K491" t="s">
        <v>3272</v>
      </c>
      <c r="L491">
        <v>0</v>
      </c>
      <c r="M491">
        <v>15</v>
      </c>
      <c r="N491">
        <v>537</v>
      </c>
      <c r="O491">
        <v>-6903</v>
      </c>
      <c r="P491">
        <v>142053</v>
      </c>
      <c r="Q491">
        <v>237918</v>
      </c>
      <c r="R491">
        <v>70</v>
      </c>
      <c r="S491">
        <v>375526537</v>
      </c>
      <c r="U491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491" t="str">
        <f>IFERROR(MID(spotify_top_songs_audio_features[[#This Row],[artist_names]],SEARCH(",",spotify_top_songs_audio_features[[#This Row],[artist_names]])+2,99),"")</f>
        <v>Drake</v>
      </c>
      <c r="W491" t="str">
        <f>spotify_top_songs_audio_features[[#This Row],[source]]</f>
        <v>Epic/Freebandz</v>
      </c>
      <c r="X491" s="1">
        <f>spotify_top_songs_audio_features[[#This Row],[streams]]</f>
        <v>375526537</v>
      </c>
      <c r="Y491" t="str">
        <f>IF(Tabela2[[#This Row],[feat]]="","","Feat")</f>
        <v>Feat</v>
      </c>
      <c r="Z491" s="17" t="str">
        <f>CONCATENATE(INT(spotify_top_songs_audio_features[[#This Row],[duration_ms]]/(60*1000)),":",MOD(INT(spotify_top_songs_audio_features[[#This Row],[duration_ms]]/1000),60))</f>
        <v>3:57</v>
      </c>
      <c r="AA4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91" t="str">
        <f>spotify_top_songs_audio_features[[#This Row],[track_name]]</f>
        <v>Life Is Good (feat. Drake)</v>
      </c>
    </row>
    <row r="492" spans="1:28" x14ac:dyDescent="0.25">
      <c r="A492" t="s">
        <v>13507</v>
      </c>
      <c r="B492" t="s">
        <v>13508</v>
      </c>
      <c r="C492" t="s">
        <v>13509</v>
      </c>
      <c r="D492" t="s">
        <v>9692</v>
      </c>
      <c r="E492" t="s">
        <v>142</v>
      </c>
      <c r="F492" t="s">
        <v>24</v>
      </c>
      <c r="G492" t="s">
        <v>25</v>
      </c>
      <c r="H492">
        <v>748</v>
      </c>
      <c r="I492">
        <v>761</v>
      </c>
      <c r="J492">
        <v>102</v>
      </c>
      <c r="K492" t="s">
        <v>764</v>
      </c>
      <c r="L492">
        <v>6.5600000000000001E-4</v>
      </c>
      <c r="M492">
        <v>984</v>
      </c>
      <c r="N492">
        <v>362</v>
      </c>
      <c r="O492">
        <v>-6621</v>
      </c>
      <c r="P492">
        <v>116041</v>
      </c>
      <c r="Q492">
        <v>179940</v>
      </c>
      <c r="R492">
        <v>47</v>
      </c>
      <c r="S492">
        <v>374961417</v>
      </c>
      <c r="U492" t="str">
        <f>IFERROR(LEFT(spotify_top_songs_audio_features[[#This Row],[artist_names]],SEARCH(",",spotify_top_songs_audio_features[[#This Row],[artist_names]])-1),spotify_top_songs_audio_features[[#This Row],[artist_names]])</f>
        <v>zzoilo</v>
      </c>
      <c r="V492" t="str">
        <f>IFERROR(MID(spotify_top_songs_audio_features[[#This Row],[artist_names]],SEARCH(",",spotify_top_songs_audio_features[[#This Row],[artist_names]])+2,99),"")</f>
        <v>Aitana</v>
      </c>
      <c r="W492" t="str">
        <f>spotify_top_songs_audio_features[[#This Row],[source]]</f>
        <v>Universal Music Spain S.L.</v>
      </c>
      <c r="X492" s="1">
        <f>spotify_top_songs_audio_features[[#This Row],[streams]]</f>
        <v>374961417</v>
      </c>
      <c r="Y492" t="str">
        <f>IF(Tabela2[[#This Row],[feat]]="","","Feat")</f>
        <v>Feat</v>
      </c>
      <c r="Z492" s="17" t="str">
        <f>CONCATENATE(INT(spotify_top_songs_audio_features[[#This Row],[duration_ms]]/(60*1000)),":",MOD(INT(spotify_top_songs_audio_features[[#This Row],[duration_ms]]/1000),60))</f>
        <v>2:59</v>
      </c>
      <c r="AA4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92" t="str">
        <f>spotify_top_songs_audio_features[[#This Row],[track_name]]</f>
        <v>Mon Amour - Remix</v>
      </c>
    </row>
    <row r="493" spans="1:28" x14ac:dyDescent="0.25">
      <c r="A493" t="s">
        <v>7186</v>
      </c>
      <c r="B493" t="s">
        <v>7187</v>
      </c>
      <c r="C493" t="s">
        <v>7188</v>
      </c>
      <c r="D493" t="s">
        <v>1211</v>
      </c>
      <c r="E493" t="s">
        <v>113</v>
      </c>
      <c r="F493" t="s">
        <v>24</v>
      </c>
      <c r="G493" t="s">
        <v>25</v>
      </c>
      <c r="H493">
        <v>625</v>
      </c>
      <c r="I493">
        <v>814</v>
      </c>
      <c r="J493">
        <v>657</v>
      </c>
      <c r="K493" t="s">
        <v>3203</v>
      </c>
      <c r="L493">
        <v>0</v>
      </c>
      <c r="M493">
        <v>158</v>
      </c>
      <c r="N493">
        <v>535</v>
      </c>
      <c r="O493">
        <v>-5181</v>
      </c>
      <c r="P493">
        <v>144991</v>
      </c>
      <c r="Q493">
        <v>205485</v>
      </c>
      <c r="R493">
        <v>47</v>
      </c>
      <c r="S493">
        <v>374847895</v>
      </c>
      <c r="U493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93" t="str">
        <f>IFERROR(MID(spotify_top_songs_audio_features[[#This Row],[artist_names]],SEARCH(",",spotify_top_songs_audio_features[[#This Row],[artist_names]])+2,99),"")</f>
        <v>Marshmello</v>
      </c>
      <c r="W493" t="str">
        <f>spotify_top_songs_audio_features[[#This Row],[source]]</f>
        <v>Grade A Productions/Interscope Records</v>
      </c>
      <c r="X493" s="1">
        <f>spotify_top_songs_audio_features[[#This Row],[streams]]</f>
        <v>374847895</v>
      </c>
      <c r="Y493" t="str">
        <f>IF(Tabela2[[#This Row],[feat]]="","","Feat")</f>
        <v>Feat</v>
      </c>
      <c r="Z493" s="17" t="str">
        <f>CONCATENATE(INT(spotify_top_songs_audio_features[[#This Row],[duration_ms]]/(60*1000)),":",MOD(INT(spotify_top_songs_audio_features[[#This Row],[duration_ms]]/1000),60))</f>
        <v>3:25</v>
      </c>
      <c r="AA4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3" t="str">
        <f>spotify_top_songs_audio_features[[#This Row],[track_name]]</f>
        <v>Come &amp; Go (with Marshmello)</v>
      </c>
    </row>
    <row r="494" spans="1:28" x14ac:dyDescent="0.25">
      <c r="A494" t="s">
        <v>11073</v>
      </c>
      <c r="B494" t="s">
        <v>11074</v>
      </c>
      <c r="C494" t="s">
        <v>11075</v>
      </c>
      <c r="D494" t="s">
        <v>2426</v>
      </c>
      <c r="E494" t="s">
        <v>86</v>
      </c>
      <c r="F494" t="s">
        <v>24</v>
      </c>
      <c r="G494" t="s">
        <v>25</v>
      </c>
      <c r="H494">
        <v>926</v>
      </c>
      <c r="I494">
        <v>666</v>
      </c>
      <c r="J494">
        <v>244</v>
      </c>
      <c r="K494" t="s">
        <v>11076</v>
      </c>
      <c r="L494">
        <v>0</v>
      </c>
      <c r="M494">
        <v>123</v>
      </c>
      <c r="N494">
        <v>168</v>
      </c>
      <c r="O494">
        <v>-5314</v>
      </c>
      <c r="P494">
        <v>127079</v>
      </c>
      <c r="Q494">
        <v>343150</v>
      </c>
      <c r="R494">
        <v>51</v>
      </c>
      <c r="S494">
        <v>373507156</v>
      </c>
      <c r="U494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494" t="str">
        <f>IFERROR(MID(spotify_top_songs_audio_features[[#This Row],[artist_names]],SEARCH(",",spotify_top_songs_audio_features[[#This Row],[artist_names]])+2,99),"")</f>
        <v>Lil Uzi Vert</v>
      </c>
      <c r="W494" t="str">
        <f>spotify_top_songs_audio_features[[#This Row],[source]]</f>
        <v>Quality Control Music</v>
      </c>
      <c r="X494" s="1">
        <f>spotify_top_songs_audio_features[[#This Row],[streams]]</f>
        <v>373507156</v>
      </c>
      <c r="Y494" t="str">
        <f>IF(Tabela2[[#This Row],[feat]]="","","Feat")</f>
        <v>Feat</v>
      </c>
      <c r="Z494" s="17" t="str">
        <f>CONCATENATE(INT(spotify_top_songs_audio_features[[#This Row],[duration_ms]]/(60*1000)),":",MOD(INT(spotify_top_songs_audio_features[[#This Row],[duration_ms]]/1000),60))</f>
        <v>5:43</v>
      </c>
      <c r="AA4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4" t="str">
        <f>spotify_top_songs_audio_features[[#This Row],[track_name]]</f>
        <v>Bad and Boujee (feat. Lil Uzi Vert)</v>
      </c>
    </row>
    <row r="495" spans="1:28" x14ac:dyDescent="0.25">
      <c r="A495" t="s">
        <v>8875</v>
      </c>
      <c r="B495" t="s">
        <v>2385</v>
      </c>
      <c r="C495" t="s">
        <v>2386</v>
      </c>
      <c r="D495" t="s">
        <v>436</v>
      </c>
      <c r="E495" t="s">
        <v>177</v>
      </c>
      <c r="F495" t="s">
        <v>24</v>
      </c>
      <c r="G495" t="s">
        <v>25</v>
      </c>
      <c r="H495">
        <v>798</v>
      </c>
      <c r="I495">
        <v>675</v>
      </c>
      <c r="J495">
        <v>442</v>
      </c>
      <c r="K495" t="s">
        <v>8876</v>
      </c>
      <c r="L495">
        <v>0</v>
      </c>
      <c r="M495">
        <v>894</v>
      </c>
      <c r="N495">
        <v>842</v>
      </c>
      <c r="O495">
        <v>-5041</v>
      </c>
      <c r="P495">
        <v>101956</v>
      </c>
      <c r="Q495">
        <v>219947</v>
      </c>
      <c r="R495">
        <v>9</v>
      </c>
      <c r="S495">
        <v>373306837</v>
      </c>
      <c r="U495" t="str">
        <f>IFERROR(LEFT(spotify_top_songs_audio_features[[#This Row],[artist_names]],SEARCH(",",spotify_top_songs_audio_features[[#This Row],[artist_names]])-1),spotify_top_songs_audio_features[[#This Row],[artist_names]])</f>
        <v>Ed Sheeran &amp; Justin Bieber</v>
      </c>
      <c r="V495" t="str">
        <f>IFERROR(MID(spotify_top_songs_audio_features[[#This Row],[artist_names]],SEARCH(",",spotify_top_songs_audio_features[[#This Row],[artist_names]])+2,99),"")</f>
        <v>Justin Bieber</v>
      </c>
      <c r="W495" t="str">
        <f>spotify_top_songs_audio_features[[#This Row],[source]]</f>
        <v>Atlantic Records UK</v>
      </c>
      <c r="X495" s="1">
        <f>spotify_top_songs_audio_features[[#This Row],[streams]]</f>
        <v>373306837</v>
      </c>
      <c r="Y495" t="str">
        <f>IF(Tabela2[[#This Row],[feat]]="","","Feat")</f>
        <v>Feat</v>
      </c>
      <c r="Z495" s="17" t="str">
        <f>CONCATENATE(INT(spotify_top_songs_audio_features[[#This Row],[duration_ms]]/(60*1000)),":",MOD(INT(spotify_top_songs_audio_features[[#This Row],[duration_ms]]/1000),60))</f>
        <v>3:39</v>
      </c>
      <c r="AA4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95" t="str">
        <f>spotify_top_songs_audio_features[[#This Row],[track_name]]</f>
        <v>I Don't Care (with Justin Bieber)</v>
      </c>
    </row>
    <row r="496" spans="1:28" x14ac:dyDescent="0.25">
      <c r="A496" t="s">
        <v>3026</v>
      </c>
      <c r="B496" t="s">
        <v>3027</v>
      </c>
      <c r="C496" t="s">
        <v>3028</v>
      </c>
      <c r="D496" t="s">
        <v>48</v>
      </c>
      <c r="E496" t="s">
        <v>58</v>
      </c>
      <c r="F496" t="s">
        <v>32</v>
      </c>
      <c r="G496" t="s">
        <v>25</v>
      </c>
      <c r="H496">
        <v>526</v>
      </c>
      <c r="I496">
        <v>606</v>
      </c>
      <c r="J496">
        <v>259</v>
      </c>
      <c r="K496" t="s">
        <v>1075</v>
      </c>
      <c r="L496">
        <v>2.3599999999999999E-4</v>
      </c>
      <c r="M496">
        <v>194</v>
      </c>
      <c r="N496">
        <v>492</v>
      </c>
      <c r="O496">
        <v>-53</v>
      </c>
      <c r="P496">
        <v>116622</v>
      </c>
      <c r="Q496">
        <v>182667</v>
      </c>
      <c r="R496">
        <v>30</v>
      </c>
      <c r="S496">
        <v>373006602</v>
      </c>
      <c r="U496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96" t="str">
        <f>IFERROR(MID(spotify_top_songs_audio_features[[#This Row],[artist_names]],SEARCH(",",spotify_top_songs_audio_features[[#This Row],[artist_names]])+2,99),"")</f>
        <v>Future, Chris Brown</v>
      </c>
      <c r="W496" t="str">
        <f>spotify_top_songs_audio_features[[#This Row],[source]]</f>
        <v>Republic Records</v>
      </c>
      <c r="X496" s="1">
        <f>spotify_top_songs_audio_features[[#This Row],[streams]]</f>
        <v>373006602</v>
      </c>
      <c r="Y496" t="str">
        <f>IF(Tabela2[[#This Row],[feat]]="","","Feat")</f>
        <v>Feat</v>
      </c>
      <c r="Z496" s="17" t="str">
        <f>CONCATENATE(INT(spotify_top_songs_audio_features[[#This Row],[duration_ms]]/(60*1000)),":",MOD(INT(spotify_top_songs_audio_features[[#This Row],[duration_ms]]/1000),60))</f>
        <v>3:2</v>
      </c>
      <c r="AA4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6" t="str">
        <f>spotify_top_songs_audio_features[[#This Row],[track_name]]</f>
        <v>Superhero (Heroes &amp; Villains) [with Future &amp; Chris Brown]</v>
      </c>
    </row>
    <row r="497" spans="1:28" x14ac:dyDescent="0.25">
      <c r="A497" t="s">
        <v>16713</v>
      </c>
      <c r="B497" t="s">
        <v>4548</v>
      </c>
      <c r="C497" t="s">
        <v>4549</v>
      </c>
      <c r="D497" t="s">
        <v>2600</v>
      </c>
      <c r="E497" t="s">
        <v>70</v>
      </c>
      <c r="F497" t="s">
        <v>24</v>
      </c>
      <c r="G497" t="s">
        <v>25</v>
      </c>
      <c r="H497">
        <v>522</v>
      </c>
      <c r="I497">
        <v>641</v>
      </c>
      <c r="J497">
        <v>318</v>
      </c>
      <c r="K497" t="s">
        <v>441</v>
      </c>
      <c r="L497">
        <v>0</v>
      </c>
      <c r="M497">
        <v>162</v>
      </c>
      <c r="N497">
        <v>202</v>
      </c>
      <c r="O497">
        <v>-6287</v>
      </c>
      <c r="P497">
        <v>8751</v>
      </c>
      <c r="Q497">
        <v>244685</v>
      </c>
      <c r="R497">
        <v>18</v>
      </c>
      <c r="S497">
        <v>372862481</v>
      </c>
      <c r="U497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97" t="str">
        <f>IFERROR(MID(spotify_top_songs_audio_features[[#This Row],[artist_names]],SEARCH(",",spotify_top_songs_audio_features[[#This Row],[artist_names]])+2,99),"")</f>
        <v>JENNIE, Lily-Rose Depp</v>
      </c>
      <c r="W497" t="str">
        <f>spotify_top_songs_audio_features[[#This Row],[source]]</f>
        <v>XO / Republic Records</v>
      </c>
      <c r="X497" s="1">
        <f>spotify_top_songs_audio_features[[#This Row],[streams]]</f>
        <v>372862481</v>
      </c>
      <c r="Y497" t="str">
        <f>IF(Tabela2[[#This Row],[feat]]="","","Feat")</f>
        <v>Feat</v>
      </c>
      <c r="Z497" s="17" t="str">
        <f>CONCATENATE(INT(spotify_top_songs_audio_features[[#This Row],[duration_ms]]/(60*1000)),":",MOD(INT(spotify_top_songs_audio_features[[#This Row],[duration_ms]]/1000),60))</f>
        <v>4:4</v>
      </c>
      <c r="AA4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97" t="str">
        <f>spotify_top_songs_audio_features[[#This Row],[track_name]]</f>
        <v>One Of The Girls (with JENNIE, Lily Rose Depp)</v>
      </c>
    </row>
    <row r="498" spans="1:28" x14ac:dyDescent="0.25">
      <c r="A498" t="s">
        <v>15430</v>
      </c>
      <c r="B498" t="s">
        <v>15431</v>
      </c>
      <c r="C498" t="s">
        <v>15432</v>
      </c>
      <c r="D498" t="s">
        <v>13135</v>
      </c>
      <c r="E498" t="s">
        <v>31</v>
      </c>
      <c r="F498" t="s">
        <v>32</v>
      </c>
      <c r="G498" t="s">
        <v>25</v>
      </c>
      <c r="H498">
        <v>696</v>
      </c>
      <c r="I498">
        <v>454</v>
      </c>
      <c r="J498">
        <v>153</v>
      </c>
      <c r="K498" t="s">
        <v>6590</v>
      </c>
      <c r="L498">
        <v>0</v>
      </c>
      <c r="M498">
        <v>155</v>
      </c>
      <c r="N498">
        <v>136</v>
      </c>
      <c r="O498">
        <v>-6756</v>
      </c>
      <c r="P498">
        <v>92928</v>
      </c>
      <c r="Q498">
        <v>260640</v>
      </c>
      <c r="R498">
        <v>46</v>
      </c>
      <c r="S498">
        <v>371589279</v>
      </c>
      <c r="U498" t="str">
        <f>IFERROR(LEFT(spotify_top_songs_audio_features[[#This Row],[artist_names]],SEARCH(",",spotify_top_songs_audio_features[[#This Row],[artist_names]])-1),spotify_top_songs_audio_features[[#This Row],[artist_names]])</f>
        <v>Chris Brown</v>
      </c>
      <c r="V498" t="str">
        <f>IFERROR(MID(spotify_top_songs_audio_features[[#This Row],[artist_names]],SEARCH(",",spotify_top_songs_audio_features[[#This Row],[artist_names]])+2,99),"")</f>
        <v>Drake</v>
      </c>
      <c r="W498" t="str">
        <f>spotify_top_songs_audio_features[[#This Row],[source]]</f>
        <v>Chris Brown Entertainment/RCA Records</v>
      </c>
      <c r="X498" s="1">
        <f>spotify_top_songs_audio_features[[#This Row],[streams]]</f>
        <v>371589279</v>
      </c>
      <c r="Y498" t="str">
        <f>IF(Tabela2[[#This Row],[feat]]="","","Feat")</f>
        <v>Feat</v>
      </c>
      <c r="Z498" s="17" t="str">
        <f>CONCATENATE(INT(spotify_top_songs_audio_features[[#This Row],[duration_ms]]/(60*1000)),":",MOD(INT(spotify_top_songs_audio_features[[#This Row],[duration_ms]]/1000),60))</f>
        <v>4:20</v>
      </c>
      <c r="AA4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8" t="str">
        <f>spotify_top_songs_audio_features[[#This Row],[track_name]]</f>
        <v>No Guidance (feat. Drake)</v>
      </c>
    </row>
    <row r="499" spans="1:28" x14ac:dyDescent="0.25">
      <c r="A499" t="s">
        <v>425</v>
      </c>
      <c r="B499" t="s">
        <v>426</v>
      </c>
      <c r="C499" t="s">
        <v>427</v>
      </c>
      <c r="D499" t="s">
        <v>428</v>
      </c>
      <c r="E499" t="s">
        <v>177</v>
      </c>
      <c r="F499" t="s">
        <v>32</v>
      </c>
      <c r="G499" t="s">
        <v>25</v>
      </c>
      <c r="H499">
        <v>743</v>
      </c>
      <c r="I499">
        <v>655</v>
      </c>
      <c r="J499">
        <v>159</v>
      </c>
      <c r="K499" t="s">
        <v>429</v>
      </c>
      <c r="L499">
        <v>0</v>
      </c>
      <c r="M499">
        <v>764</v>
      </c>
      <c r="N499">
        <v>785</v>
      </c>
      <c r="O499">
        <v>-5015</v>
      </c>
      <c r="P499">
        <v>172031</v>
      </c>
      <c r="Q499">
        <v>261335</v>
      </c>
      <c r="R499">
        <v>36</v>
      </c>
      <c r="S499">
        <v>371254425</v>
      </c>
      <c r="U499" t="str">
        <f>IFERROR(LEFT(spotify_top_songs_audio_features[[#This Row],[artist_names]],SEARCH(",",spotify_top_songs_audio_features[[#This Row],[artist_names]])-1),spotify_top_songs_audio_features[[#This Row],[artist_names]])</f>
        <v>Nio Garcia</v>
      </c>
      <c r="V499" t="str">
        <f>IFERROR(MID(spotify_top_songs_audio_features[[#This Row],[artist_names]],SEARCH(",",spotify_top_songs_audio_features[[#This Row],[artist_names]])+2,99),"")</f>
        <v>J Balvin, Bad Bunny</v>
      </c>
      <c r="W499" t="str">
        <f>spotify_top_songs_audio_features[[#This Row],[source]]</f>
        <v>Flow La Movie</v>
      </c>
      <c r="X499" s="1">
        <f>spotify_top_songs_audio_features[[#This Row],[streams]]</f>
        <v>371254425</v>
      </c>
      <c r="Y499" t="str">
        <f>IF(Tabela2[[#This Row],[feat]]="","","Feat")</f>
        <v>Feat</v>
      </c>
      <c r="Z499" s="17" t="str">
        <f>CONCATENATE(INT(spotify_top_songs_audio_features[[#This Row],[duration_ms]]/(60*1000)),":",MOD(INT(spotify_top_songs_audio_features[[#This Row],[duration_ms]]/1000),60))</f>
        <v>4:21</v>
      </c>
      <c r="AA4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99" t="str">
        <f>spotify_top_songs_audio_features[[#This Row],[track_name]]</f>
        <v>AM Remix</v>
      </c>
    </row>
    <row r="500" spans="1:28" x14ac:dyDescent="0.25">
      <c r="A500" t="s">
        <v>16705</v>
      </c>
      <c r="B500" t="s">
        <v>7566</v>
      </c>
      <c r="C500" t="s">
        <v>7567</v>
      </c>
      <c r="D500" t="s">
        <v>621</v>
      </c>
      <c r="E500" t="s">
        <v>86</v>
      </c>
      <c r="F500" t="s">
        <v>24</v>
      </c>
      <c r="G500" t="s">
        <v>25</v>
      </c>
      <c r="H500">
        <v>599</v>
      </c>
      <c r="I500">
        <v>733</v>
      </c>
      <c r="J500">
        <v>203</v>
      </c>
      <c r="K500" t="s">
        <v>899</v>
      </c>
      <c r="L500">
        <v>0</v>
      </c>
      <c r="M500">
        <v>242</v>
      </c>
      <c r="N500">
        <v>534</v>
      </c>
      <c r="O500">
        <v>-7058</v>
      </c>
      <c r="P500">
        <v>102211</v>
      </c>
      <c r="Q500">
        <v>162583</v>
      </c>
      <c r="R500">
        <v>39</v>
      </c>
      <c r="S500">
        <v>370742739</v>
      </c>
      <c r="U500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500" t="str">
        <f>IFERROR(MID(spotify_top_songs_audio_features[[#This Row],[artist_names]],SEARCH(",",spotify_top_songs_audio_features[[#This Row],[artist_names]])+2,99),"")</f>
        <v>Troye Sivan</v>
      </c>
      <c r="W500" t="str">
        <f>spotify_top_songs_audio_features[[#This Row],[source]]</f>
        <v>Lauv</v>
      </c>
      <c r="X500" s="1">
        <f>spotify_top_songs_audio_features[[#This Row],[streams]]</f>
        <v>370742739</v>
      </c>
      <c r="Y500" t="str">
        <f>IF(Tabela2[[#This Row],[feat]]="","","Feat")</f>
        <v>Feat</v>
      </c>
      <c r="Z500" s="17" t="str">
        <f>CONCATENATE(INT(spotify_top_songs_audio_features[[#This Row],[duration_ms]]/(60*1000)),":",MOD(INT(spotify_top_songs_audio_features[[#This Row],[duration_ms]]/1000),60))</f>
        <v>2:42</v>
      </c>
      <c r="AA5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00" t="str">
        <f>spotify_top_songs_audio_features[[#This Row],[track_name]]</f>
        <v>i'm so tired...</v>
      </c>
    </row>
    <row r="501" spans="1:28" x14ac:dyDescent="0.25">
      <c r="A501" t="s">
        <v>13327</v>
      </c>
      <c r="B501" t="s">
        <v>2585</v>
      </c>
      <c r="C501" t="s">
        <v>2586</v>
      </c>
      <c r="D501" t="s">
        <v>520</v>
      </c>
      <c r="E501" t="s">
        <v>142</v>
      </c>
      <c r="F501" t="s">
        <v>24</v>
      </c>
      <c r="G501" t="s">
        <v>25</v>
      </c>
      <c r="H501">
        <v>881</v>
      </c>
      <c r="I501">
        <v>592</v>
      </c>
      <c r="J501">
        <v>324</v>
      </c>
      <c r="K501" t="s">
        <v>2587</v>
      </c>
      <c r="L501">
        <v>1.32E-3</v>
      </c>
      <c r="M501">
        <v>901</v>
      </c>
      <c r="N501">
        <v>719</v>
      </c>
      <c r="O501">
        <v>-4898</v>
      </c>
      <c r="P501">
        <v>101058</v>
      </c>
      <c r="Q501">
        <v>154487</v>
      </c>
      <c r="R501">
        <v>52</v>
      </c>
      <c r="S501">
        <v>370287362</v>
      </c>
      <c r="U501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501" t="str">
        <f>IFERROR(MID(spotify_top_songs_audio_features[[#This Row],[artist_names]],SEARCH(",",spotify_top_songs_audio_features[[#This Row],[artist_names]])+2,99),"")</f>
        <v>Jung Kook, BTS</v>
      </c>
      <c r="W501" t="str">
        <f>spotify_top_songs_audio_features[[#This Row],[source]]</f>
        <v>Atlantic Records</v>
      </c>
      <c r="X501" s="1">
        <f>spotify_top_songs_audio_features[[#This Row],[streams]]</f>
        <v>370287362</v>
      </c>
      <c r="Y501" t="str">
        <f>IF(Tabela2[[#This Row],[feat]]="","","Feat")</f>
        <v>Feat</v>
      </c>
      <c r="Z501" s="17" t="str">
        <f>CONCATENATE(INT(spotify_top_songs_audio_features[[#This Row],[duration_ms]]/(60*1000)),":",MOD(INT(spotify_top_songs_audio_features[[#This Row],[duration_ms]]/1000),60))</f>
        <v>2:34</v>
      </c>
      <c r="AA5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01" t="str">
        <f>spotify_top_songs_audio_features[[#This Row],[track_name]]</f>
        <v>Left and Right (Feat. Jung Kook of BTS)</v>
      </c>
    </row>
    <row r="502" spans="1:28" x14ac:dyDescent="0.25">
      <c r="A502" t="s">
        <v>14337</v>
      </c>
      <c r="B502" t="s">
        <v>6061</v>
      </c>
      <c r="C502" t="s">
        <v>14338</v>
      </c>
      <c r="D502" t="s">
        <v>48</v>
      </c>
      <c r="E502" t="s">
        <v>31</v>
      </c>
      <c r="F502" t="s">
        <v>32</v>
      </c>
      <c r="G502" t="s">
        <v>25</v>
      </c>
      <c r="H502">
        <v>571</v>
      </c>
      <c r="I502">
        <v>549</v>
      </c>
      <c r="J502">
        <v>404</v>
      </c>
      <c r="K502" t="s">
        <v>4568</v>
      </c>
      <c r="L502">
        <v>0</v>
      </c>
      <c r="M502">
        <v>168</v>
      </c>
      <c r="N502">
        <v>447</v>
      </c>
      <c r="O502">
        <v>-738</v>
      </c>
      <c r="P502">
        <v>119497</v>
      </c>
      <c r="Q502">
        <v>194787</v>
      </c>
      <c r="R502">
        <v>39</v>
      </c>
      <c r="S502">
        <v>369717137</v>
      </c>
      <c r="U502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502" t="str">
        <f>IFERROR(MID(spotify_top_songs_audio_features[[#This Row],[artist_names]],SEARCH(",",spotify_top_songs_audio_features[[#This Row],[artist_names]])+2,99),"")</f>
        <v>Travis Scott, Young Thug</v>
      </c>
      <c r="W502" t="str">
        <f>spotify_top_songs_audio_features[[#This Row],[source]]</f>
        <v>Republic Records</v>
      </c>
      <c r="X502" s="1">
        <f>spotify_top_songs_audio_features[[#This Row],[streams]]</f>
        <v>369717137</v>
      </c>
      <c r="Y502" t="str">
        <f>IF(Tabela2[[#This Row],[feat]]="","","Feat")</f>
        <v>Feat</v>
      </c>
      <c r="Z502" s="17" t="str">
        <f>CONCATENATE(INT(spotify_top_songs_audio_features[[#This Row],[duration_ms]]/(60*1000)),":",MOD(INT(spotify_top_songs_audio_features[[#This Row],[duration_ms]]/1000),60))</f>
        <v>3:14</v>
      </c>
      <c r="AA5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2" t="str">
        <f>spotify_top_songs_audio_features[[#This Row],[track_name]]</f>
        <v>Trance (with Travis Scott &amp; Young Thug)</v>
      </c>
    </row>
    <row r="503" spans="1:28" x14ac:dyDescent="0.25">
      <c r="A503" t="s">
        <v>6693</v>
      </c>
      <c r="B503" t="s">
        <v>2247</v>
      </c>
      <c r="C503" t="s">
        <v>6694</v>
      </c>
      <c r="D503" t="s">
        <v>127</v>
      </c>
      <c r="E503" t="s">
        <v>142</v>
      </c>
      <c r="F503" t="s">
        <v>32</v>
      </c>
      <c r="G503" t="s">
        <v>25</v>
      </c>
      <c r="H503">
        <v>711</v>
      </c>
      <c r="I503">
        <v>809</v>
      </c>
      <c r="J503">
        <v>955</v>
      </c>
      <c r="K503" t="s">
        <v>6695</v>
      </c>
      <c r="L503">
        <v>0</v>
      </c>
      <c r="M503">
        <v>339</v>
      </c>
      <c r="N503">
        <v>816</v>
      </c>
      <c r="O503">
        <v>-4389</v>
      </c>
      <c r="P503">
        <v>106017</v>
      </c>
      <c r="Q503">
        <v>206020</v>
      </c>
      <c r="R503">
        <v>18</v>
      </c>
      <c r="S503">
        <v>369098773</v>
      </c>
      <c r="U503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503" t="str">
        <f>IFERROR(MID(spotify_top_songs_audio_features[[#This Row],[artist_names]],SEARCH(",",spotify_top_songs_audio_features[[#This Row],[artist_names]])+2,99),"")</f>
        <v/>
      </c>
      <c r="W503" t="str">
        <f>spotify_top_songs_audio_features[[#This Row],[source]]</f>
        <v>BIGHIT MUSIC</v>
      </c>
      <c r="X503" s="1">
        <f>spotify_top_songs_audio_features[[#This Row],[streams]]</f>
        <v>369098773</v>
      </c>
      <c r="Y503" t="str">
        <f>IF(Tabela2[[#This Row],[feat]]="","","Feat")</f>
        <v/>
      </c>
      <c r="Z503" s="17" t="str">
        <f>CONCATENATE(INT(spotify_top_songs_audio_features[[#This Row],[duration_ms]]/(60*1000)),":",MOD(INT(spotify_top_songs_audio_features[[#This Row],[duration_ms]]/1000),60))</f>
        <v>3:26</v>
      </c>
      <c r="AA5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03" t="str">
        <f>spotify_top_songs_audio_features[[#This Row],[track_name]]</f>
        <v>Standing Next to You</v>
      </c>
    </row>
    <row r="504" spans="1:28" x14ac:dyDescent="0.25">
      <c r="A504" t="s">
        <v>14523</v>
      </c>
      <c r="B504" t="s">
        <v>6917</v>
      </c>
      <c r="C504" t="s">
        <v>14524</v>
      </c>
      <c r="D504" t="s">
        <v>1377</v>
      </c>
      <c r="E504" t="s">
        <v>58</v>
      </c>
      <c r="F504" t="s">
        <v>32</v>
      </c>
      <c r="G504" t="s">
        <v>25</v>
      </c>
      <c r="H504">
        <v>6</v>
      </c>
      <c r="I504">
        <v>688</v>
      </c>
      <c r="J504">
        <v>201</v>
      </c>
      <c r="K504" t="s">
        <v>3198</v>
      </c>
      <c r="L504">
        <v>1.2899999999999999E-3</v>
      </c>
      <c r="M504">
        <v>409</v>
      </c>
      <c r="N504">
        <v>793</v>
      </c>
      <c r="O504">
        <v>-8339</v>
      </c>
      <c r="P504">
        <v>99977</v>
      </c>
      <c r="Q504">
        <v>156600</v>
      </c>
      <c r="R504">
        <v>36</v>
      </c>
      <c r="S504">
        <v>367966603</v>
      </c>
      <c r="U504" t="str">
        <f>IFERROR(LEFT(spotify_top_songs_audio_features[[#This Row],[artist_names]],SEARCH(",",spotify_top_songs_audio_features[[#This Row],[artist_names]])-1),spotify_top_songs_audio_features[[#This Row],[artist_names]])</f>
        <v>Dennis Lloyd</v>
      </c>
      <c r="V504" t="str">
        <f>IFERROR(MID(spotify_top_songs_audio_features[[#This Row],[artist_names]],SEARCH(",",spotify_top_songs_audio_features[[#This Row],[artist_names]])+2,99),"")</f>
        <v/>
      </c>
      <c r="W504" t="str">
        <f>spotify_top_songs_audio_features[[#This Row],[source]]</f>
        <v>WM Italy</v>
      </c>
      <c r="X504" s="1">
        <f>spotify_top_songs_audio_features[[#This Row],[streams]]</f>
        <v>367966603</v>
      </c>
      <c r="Y504" t="str">
        <f>IF(Tabela2[[#This Row],[feat]]="","","Feat")</f>
        <v/>
      </c>
      <c r="Z504" s="17" t="str">
        <f>CONCATENATE(INT(spotify_top_songs_audio_features[[#This Row],[duration_ms]]/(60*1000)),":",MOD(INT(spotify_top_songs_audio_features[[#This Row],[duration_ms]]/1000),60))</f>
        <v>2:36</v>
      </c>
      <c r="AA5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4" t="str">
        <f>spotify_top_songs_audio_features[[#This Row],[track_name]]</f>
        <v>Nevermind</v>
      </c>
    </row>
    <row r="505" spans="1:28" x14ac:dyDescent="0.25">
      <c r="A505" t="s">
        <v>16728</v>
      </c>
      <c r="B505" t="s">
        <v>325</v>
      </c>
      <c r="C505" t="s">
        <v>3147</v>
      </c>
      <c r="D505" t="s">
        <v>282</v>
      </c>
      <c r="E505" t="s">
        <v>113</v>
      </c>
      <c r="F505" t="s">
        <v>24</v>
      </c>
      <c r="G505" t="s">
        <v>25</v>
      </c>
      <c r="H505">
        <v>706</v>
      </c>
      <c r="I505">
        <v>691</v>
      </c>
      <c r="J505">
        <v>633</v>
      </c>
      <c r="K505" t="s">
        <v>3793</v>
      </c>
      <c r="L505">
        <v>6.9899999999999997E-3</v>
      </c>
      <c r="M505">
        <v>232</v>
      </c>
      <c r="N505">
        <v>632</v>
      </c>
      <c r="O505">
        <v>-4775</v>
      </c>
      <c r="P505">
        <v>118048</v>
      </c>
      <c r="Q505">
        <v>200600</v>
      </c>
      <c r="R505">
        <v>61</v>
      </c>
      <c r="S505">
        <v>367963333</v>
      </c>
      <c r="U505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505" t="str">
        <f>IFERROR(MID(spotify_top_songs_audio_features[[#This Row],[artist_names]],SEARCH(",",spotify_top_songs_audio_features[[#This Row],[artist_names]])+2,99),"")</f>
        <v/>
      </c>
      <c r="W505" t="str">
        <f>spotify_top_songs_audio_features[[#This Row],[source]]</f>
        <v>Columbia</v>
      </c>
      <c r="X505" s="1">
        <f>spotify_top_songs_audio_features[[#This Row],[streams]]</f>
        <v>367963333</v>
      </c>
      <c r="Y505" t="str">
        <f>IF(Tabela2[[#This Row],[feat]]="","","Feat")</f>
        <v/>
      </c>
      <c r="Z505" s="17" t="str">
        <f>CONCATENATE(INT(spotify_top_songs_audio_features[[#This Row],[duration_ms]]/(60*1000)),":",MOD(INT(spotify_top_songs_audio_features[[#This Row],[duration_ms]]/1000),60))</f>
        <v>3:20</v>
      </c>
      <c r="AA5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5" t="str">
        <f>spotify_top_songs_audio_features[[#This Row],[track_name]]</f>
        <v>Flowers</v>
      </c>
    </row>
    <row r="506" spans="1:28" x14ac:dyDescent="0.25">
      <c r="A506" t="s">
        <v>8824</v>
      </c>
      <c r="B506" t="s">
        <v>120</v>
      </c>
      <c r="C506" t="s">
        <v>8825</v>
      </c>
      <c r="D506" t="s">
        <v>264</v>
      </c>
      <c r="E506" t="s">
        <v>23</v>
      </c>
      <c r="F506" t="s">
        <v>32</v>
      </c>
      <c r="G506" t="s">
        <v>25</v>
      </c>
      <c r="H506">
        <v>734</v>
      </c>
      <c r="I506">
        <v>57</v>
      </c>
      <c r="J506">
        <v>133</v>
      </c>
      <c r="K506" t="s">
        <v>6926</v>
      </c>
      <c r="L506">
        <v>2.14E-3</v>
      </c>
      <c r="M506">
        <v>112</v>
      </c>
      <c r="N506">
        <v>689</v>
      </c>
      <c r="O506">
        <v>-7066</v>
      </c>
      <c r="P506">
        <v>129953</v>
      </c>
      <c r="Q506">
        <v>95467</v>
      </c>
      <c r="R506">
        <v>66</v>
      </c>
      <c r="S506">
        <v>367778120</v>
      </c>
      <c r="U506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06" t="str">
        <f>IFERROR(MID(spotify_top_songs_audio_features[[#This Row],[artist_names]],SEARCH(",",spotify_top_songs_audio_features[[#This Row],[artist_names]])+2,99),"")</f>
        <v/>
      </c>
      <c r="W506" t="str">
        <f>spotify_top_songs_audio_features[[#This Row],[source]]</f>
        <v>Bad Vibes Forever / EMPIRE</v>
      </c>
      <c r="X506" s="1">
        <f>spotify_top_songs_audio_features[[#This Row],[streams]]</f>
        <v>367778120</v>
      </c>
      <c r="Y506" t="str">
        <f>IF(Tabela2[[#This Row],[feat]]="","","Feat")</f>
        <v/>
      </c>
      <c r="Z506" s="17" t="str">
        <f>CONCATENATE(INT(spotify_top_songs_audio_features[[#This Row],[duration_ms]]/(60*1000)),":",MOD(INT(spotify_top_songs_audio_features[[#This Row],[duration_ms]]/1000),60))</f>
        <v>1:35</v>
      </c>
      <c r="AA5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06" t="str">
        <f>spotify_top_songs_audio_features[[#This Row],[track_name]]</f>
        <v>Everybody Dies In Their Nightmares</v>
      </c>
    </row>
    <row r="507" spans="1:28" x14ac:dyDescent="0.25">
      <c r="A507" t="s">
        <v>14897</v>
      </c>
      <c r="B507" t="s">
        <v>3370</v>
      </c>
      <c r="C507" t="s">
        <v>3371</v>
      </c>
      <c r="D507" t="s">
        <v>1807</v>
      </c>
      <c r="E507" t="s">
        <v>31</v>
      </c>
      <c r="F507" t="s">
        <v>24</v>
      </c>
      <c r="G507" t="s">
        <v>25</v>
      </c>
      <c r="H507">
        <v>767</v>
      </c>
      <c r="I507">
        <v>709</v>
      </c>
      <c r="J507">
        <v>336</v>
      </c>
      <c r="K507" t="s">
        <v>1745</v>
      </c>
      <c r="L507">
        <v>0</v>
      </c>
      <c r="M507">
        <v>676</v>
      </c>
      <c r="N507">
        <v>72</v>
      </c>
      <c r="O507">
        <v>-447</v>
      </c>
      <c r="P507">
        <v>171993</v>
      </c>
      <c r="Q507">
        <v>258639</v>
      </c>
      <c r="R507">
        <v>28</v>
      </c>
      <c r="S507">
        <v>366979516</v>
      </c>
      <c r="U507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507" t="str">
        <f>IFERROR(MID(spotify_top_songs_audio_features[[#This Row],[artist_names]],SEARCH(",",spotify_top_songs_audio_features[[#This Row],[artist_names]])+2,99),"")</f>
        <v/>
      </c>
      <c r="W507" t="str">
        <f>spotify_top_songs_audio_features[[#This Row],[source]]</f>
        <v>WEA Latina</v>
      </c>
      <c r="X507" s="1">
        <f>spotify_top_songs_audio_features[[#This Row],[streams]]</f>
        <v>366979516</v>
      </c>
      <c r="Y507" t="str">
        <f>IF(Tabela2[[#This Row],[feat]]="","","Feat")</f>
        <v/>
      </c>
      <c r="Z507" s="17" t="str">
        <f>CONCATENATE(INT(spotify_top_songs_audio_features[[#This Row],[duration_ms]]/(60*1000)),":",MOD(INT(spotify_top_songs_audio_features[[#This Row],[duration_ms]]/1000),60))</f>
        <v>4:18</v>
      </c>
      <c r="AA5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7" t="str">
        <f>spotify_top_songs_audio_features[[#This Row],[track_name]]</f>
        <v>Adan y Eva</v>
      </c>
    </row>
    <row r="508" spans="1:28" x14ac:dyDescent="0.25">
      <c r="A508" t="s">
        <v>6381</v>
      </c>
      <c r="B508" t="s">
        <v>6382</v>
      </c>
      <c r="C508" t="s">
        <v>6383</v>
      </c>
      <c r="D508" t="s">
        <v>6384</v>
      </c>
      <c r="E508" t="s">
        <v>23</v>
      </c>
      <c r="F508" t="s">
        <v>24</v>
      </c>
      <c r="G508" t="s">
        <v>25</v>
      </c>
      <c r="H508">
        <v>746</v>
      </c>
      <c r="I508">
        <v>653</v>
      </c>
      <c r="J508">
        <v>289</v>
      </c>
      <c r="K508" t="s">
        <v>1341</v>
      </c>
      <c r="L508">
        <v>0</v>
      </c>
      <c r="M508">
        <v>229</v>
      </c>
      <c r="N508">
        <v>672</v>
      </c>
      <c r="O508">
        <v>-6745</v>
      </c>
      <c r="P508">
        <v>75016</v>
      </c>
      <c r="Q508">
        <v>253107</v>
      </c>
      <c r="R508">
        <v>48</v>
      </c>
      <c r="S508">
        <v>365725976</v>
      </c>
      <c r="U508" t="str">
        <f>IFERROR(LEFT(spotify_top_songs_audio_features[[#This Row],[artist_names]],SEARCH(",",spotify_top_songs_audio_features[[#This Row],[artist_names]])-1),spotify_top_songs_audio_features[[#This Row],[artist_names]])</f>
        <v>KYLE</v>
      </c>
      <c r="V508" t="str">
        <f>IFERROR(MID(spotify_top_songs_audio_features[[#This Row],[artist_names]],SEARCH(",",spotify_top_songs_audio_features[[#This Row],[artist_names]])+2,99),"")</f>
        <v>Lil Yachty</v>
      </c>
      <c r="W508" t="str">
        <f>spotify_top_songs_audio_features[[#This Row],[source]]</f>
        <v>independently popular.</v>
      </c>
      <c r="X508" s="1">
        <f>spotify_top_songs_audio_features[[#This Row],[streams]]</f>
        <v>365725976</v>
      </c>
      <c r="Y508" t="str">
        <f>IF(Tabela2[[#This Row],[feat]]="","","Feat")</f>
        <v>Feat</v>
      </c>
      <c r="Z508" s="17" t="str">
        <f>CONCATENATE(INT(spotify_top_songs_audio_features[[#This Row],[duration_ms]]/(60*1000)),":",MOD(INT(spotify_top_songs_audio_features[[#This Row],[duration_ms]]/1000),60))</f>
        <v>4:13</v>
      </c>
      <c r="AA5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08" t="str">
        <f>spotify_top_songs_audio_features[[#This Row],[track_name]]</f>
        <v>iSpy (feat. Lil Yachty)</v>
      </c>
    </row>
    <row r="509" spans="1:28" x14ac:dyDescent="0.25">
      <c r="A509" t="s">
        <v>9770</v>
      </c>
      <c r="B509" t="s">
        <v>1056</v>
      </c>
      <c r="C509" t="s">
        <v>1057</v>
      </c>
      <c r="D509" t="s">
        <v>1058</v>
      </c>
      <c r="E509" t="s">
        <v>58</v>
      </c>
      <c r="F509" t="s">
        <v>32</v>
      </c>
      <c r="G509" t="s">
        <v>25</v>
      </c>
      <c r="H509">
        <v>795</v>
      </c>
      <c r="I509">
        <v>615</v>
      </c>
      <c r="J509">
        <v>671</v>
      </c>
      <c r="K509" t="s">
        <v>9771</v>
      </c>
      <c r="L509">
        <v>2.9799999999999998E-4</v>
      </c>
      <c r="M509">
        <v>855</v>
      </c>
      <c r="N509">
        <v>393</v>
      </c>
      <c r="O509">
        <v>-5211</v>
      </c>
      <c r="P509">
        <v>110009</v>
      </c>
      <c r="Q509">
        <v>199849</v>
      </c>
      <c r="R509">
        <v>41</v>
      </c>
      <c r="S509">
        <v>364119973</v>
      </c>
      <c r="U509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509" t="str">
        <f>IFERROR(MID(spotify_top_songs_audio_features[[#This Row],[artist_names]],SEARCH(",",spotify_top_songs_audio_features[[#This Row],[artist_names]])+2,99),"")</f>
        <v>SZA</v>
      </c>
      <c r="W509" t="str">
        <f>spotify_top_songs_audio_features[[#This Row],[source]]</f>
        <v>Interscope Records*</v>
      </c>
      <c r="X509" s="1">
        <f>spotify_top_songs_audio_features[[#This Row],[streams]]</f>
        <v>364119973</v>
      </c>
      <c r="Y509" t="str">
        <f>IF(Tabela2[[#This Row],[feat]]="","","Feat")</f>
        <v>Feat</v>
      </c>
      <c r="Z509" s="17" t="str">
        <f>CONCATENATE(INT(spotify_top_songs_audio_features[[#This Row],[duration_ms]]/(60*1000)),":",MOD(INT(spotify_top_songs_audio_features[[#This Row],[duration_ms]]/1000),60))</f>
        <v>3:19</v>
      </c>
      <c r="AA5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9" t="str">
        <f>spotify_top_songs_audio_features[[#This Row],[track_name]]</f>
        <v>What Lovers Do (feat. SZA)</v>
      </c>
    </row>
    <row r="510" spans="1:28" x14ac:dyDescent="0.25">
      <c r="A510" t="s">
        <v>3525</v>
      </c>
      <c r="B510" t="s">
        <v>742</v>
      </c>
      <c r="C510" t="s">
        <v>3526</v>
      </c>
      <c r="D510" t="s">
        <v>756</v>
      </c>
      <c r="E510" t="s">
        <v>31</v>
      </c>
      <c r="F510" t="s">
        <v>32</v>
      </c>
      <c r="G510" t="s">
        <v>25</v>
      </c>
      <c r="H510">
        <v>498</v>
      </c>
      <c r="I510">
        <v>59</v>
      </c>
      <c r="J510">
        <v>32</v>
      </c>
      <c r="K510" t="s">
        <v>1436</v>
      </c>
      <c r="L510">
        <v>0</v>
      </c>
      <c r="M510">
        <v>107</v>
      </c>
      <c r="N510">
        <v>784</v>
      </c>
      <c r="O510">
        <v>-4721</v>
      </c>
      <c r="P510">
        <v>145867</v>
      </c>
      <c r="Q510">
        <v>217867</v>
      </c>
      <c r="R510">
        <v>55</v>
      </c>
      <c r="S510">
        <v>364012000</v>
      </c>
      <c r="U510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510" t="str">
        <f>IFERROR(MID(spotify_top_songs_audio_features[[#This Row],[artist_names]],SEARCH(",",spotify_top_songs_audio_features[[#This Row],[artist_names]])+2,99),"")</f>
        <v/>
      </c>
      <c r="W510" t="str">
        <f>spotify_top_songs_audio_features[[#This Row],[source]]</f>
        <v>Elektra (NEK)</v>
      </c>
      <c r="X510" s="1">
        <f>spotify_top_songs_audio_features[[#This Row],[streams]]</f>
        <v>364012000</v>
      </c>
      <c r="Y510" t="str">
        <f>IF(Tabela2[[#This Row],[feat]]="","","Feat")</f>
        <v/>
      </c>
      <c r="Z510" s="17" t="str">
        <f>CONCATENATE(INT(spotify_top_songs_audio_features[[#This Row],[duration_ms]]/(60*1000)),":",MOD(INT(spotify_top_songs_audio_features[[#This Row],[duration_ms]]/1000),60))</f>
        <v>3:37</v>
      </c>
      <c r="AA5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0" t="str">
        <f>spotify_top_songs_audio_features[[#This Row],[track_name]]</f>
        <v>Talking to the Moon</v>
      </c>
    </row>
    <row r="511" spans="1:28" x14ac:dyDescent="0.25">
      <c r="A511" t="s">
        <v>14831</v>
      </c>
      <c r="B511" t="s">
        <v>5432</v>
      </c>
      <c r="C511" t="s">
        <v>5433</v>
      </c>
      <c r="D511" t="s">
        <v>8418</v>
      </c>
      <c r="E511" t="s">
        <v>58</v>
      </c>
      <c r="F511" t="s">
        <v>32</v>
      </c>
      <c r="G511" t="s">
        <v>25</v>
      </c>
      <c r="H511">
        <v>8</v>
      </c>
      <c r="I511">
        <v>56</v>
      </c>
      <c r="J511">
        <v>261</v>
      </c>
      <c r="K511" t="s">
        <v>5458</v>
      </c>
      <c r="L511">
        <v>0</v>
      </c>
      <c r="M511">
        <v>134</v>
      </c>
      <c r="N511">
        <v>45</v>
      </c>
      <c r="O511">
        <v>-4818</v>
      </c>
      <c r="P511">
        <v>163071</v>
      </c>
      <c r="Q511">
        <v>200221</v>
      </c>
      <c r="R511">
        <v>39</v>
      </c>
      <c r="S511">
        <v>363707607</v>
      </c>
      <c r="U511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511" t="str">
        <f>IFERROR(MID(spotify_top_songs_audio_features[[#This Row],[artist_names]],SEARCH(",",spotify_top_songs_audio_features[[#This Row],[artist_names]])+2,99),"")</f>
        <v>Drake</v>
      </c>
      <c r="W511" t="str">
        <f>spotify_top_songs_audio_features[[#This Row],[source]]</f>
        <v>OVO/We The Best/Epic</v>
      </c>
      <c r="X511" s="1">
        <f>spotify_top_songs_audio_features[[#This Row],[streams]]</f>
        <v>363707607</v>
      </c>
      <c r="Y511" t="str">
        <f>IF(Tabela2[[#This Row],[feat]]="","","Feat")</f>
        <v>Feat</v>
      </c>
      <c r="Z511" s="17" t="str">
        <f>CONCATENATE(INT(spotify_top_songs_audio_features[[#This Row],[duration_ms]]/(60*1000)),":",MOD(INT(spotify_top_songs_audio_features[[#This Row],[duration_ms]]/1000),60))</f>
        <v>3:20</v>
      </c>
      <c r="AA5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11" t="str">
        <f>spotify_top_songs_audio_features[[#This Row],[track_name]]</f>
        <v>POPSTAR (feat. Drake)</v>
      </c>
    </row>
    <row r="512" spans="1:28" x14ac:dyDescent="0.25">
      <c r="A512" t="s">
        <v>16425</v>
      </c>
      <c r="B512" t="s">
        <v>8721</v>
      </c>
      <c r="C512" t="s">
        <v>8722</v>
      </c>
      <c r="D512" t="s">
        <v>819</v>
      </c>
      <c r="E512" t="s">
        <v>70</v>
      </c>
      <c r="F512" t="s">
        <v>24</v>
      </c>
      <c r="G512" t="s">
        <v>25</v>
      </c>
      <c r="H512">
        <v>762</v>
      </c>
      <c r="I512">
        <v>701</v>
      </c>
      <c r="J512">
        <v>286</v>
      </c>
      <c r="K512" t="s">
        <v>158</v>
      </c>
      <c r="L512">
        <v>158</v>
      </c>
      <c r="M512">
        <v>123</v>
      </c>
      <c r="N512">
        <v>742</v>
      </c>
      <c r="O512">
        <v>-3541</v>
      </c>
      <c r="P512">
        <v>110968</v>
      </c>
      <c r="Q512">
        <v>208867</v>
      </c>
      <c r="R512">
        <v>11</v>
      </c>
      <c r="S512">
        <v>363116541</v>
      </c>
      <c r="U512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512" t="str">
        <f>IFERROR(MID(spotify_top_songs_audio_features[[#This Row],[artist_names]],SEARCH(",",spotify_top_songs_audio_features[[#This Row],[artist_names]])+2,99),"")</f>
        <v>SZA</v>
      </c>
      <c r="W512" t="str">
        <f>spotify_top_songs_audio_features[[#This Row],[source]]</f>
        <v>Kemosabe Records/RCA Records</v>
      </c>
      <c r="X512" s="1">
        <f>spotify_top_songs_audio_features[[#This Row],[streams]]</f>
        <v>363116541</v>
      </c>
      <c r="Y512" t="str">
        <f>IF(Tabela2[[#This Row],[feat]]="","","Feat")</f>
        <v>Feat</v>
      </c>
      <c r="Z512" s="17" t="str">
        <f>CONCATENATE(INT(spotify_top_songs_audio_features[[#This Row],[duration_ms]]/(60*1000)),":",MOD(INT(spotify_top_songs_audio_features[[#This Row],[duration_ms]]/1000),60))</f>
        <v>3:28</v>
      </c>
      <c r="AA5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12" t="str">
        <f>spotify_top_songs_audio_features[[#This Row],[track_name]]</f>
        <v>Kiss Me More (feat. SZA)</v>
      </c>
    </row>
    <row r="513" spans="1:28" x14ac:dyDescent="0.25">
      <c r="A513" t="s">
        <v>12581</v>
      </c>
      <c r="B513" t="s">
        <v>6465</v>
      </c>
      <c r="C513" t="s">
        <v>6466</v>
      </c>
      <c r="D513" t="s">
        <v>48</v>
      </c>
      <c r="E513" t="s">
        <v>102</v>
      </c>
      <c r="F513" t="s">
        <v>24</v>
      </c>
      <c r="G513" t="s">
        <v>152</v>
      </c>
      <c r="H513">
        <v>593</v>
      </c>
      <c r="I513">
        <v>352</v>
      </c>
      <c r="J513">
        <v>284</v>
      </c>
      <c r="K513" t="s">
        <v>12582</v>
      </c>
      <c r="L513">
        <v>2.2200000000000002E-3</v>
      </c>
      <c r="M513">
        <v>3</v>
      </c>
      <c r="N513">
        <v>226</v>
      </c>
      <c r="O513">
        <v>-8296</v>
      </c>
      <c r="P513">
        <v>119988</v>
      </c>
      <c r="Q513">
        <v>220750</v>
      </c>
      <c r="R513">
        <v>40</v>
      </c>
      <c r="S513">
        <v>361967228</v>
      </c>
      <c r="U513" t="str">
        <f>IFERROR(LEFT(spotify_top_songs_audio_features[[#This Row],[artist_names]],SEARCH(",",spotify_top_songs_audio_features[[#This Row],[artist_names]])-1),spotify_top_songs_audio_features[[#This Row],[artist_names]])</f>
        <v>New West</v>
      </c>
      <c r="V513" t="str">
        <f>IFERROR(MID(spotify_top_songs_audio_features[[#This Row],[artist_names]],SEARCH(",",spotify_top_songs_audio_features[[#This Row],[artist_names]])+2,99),"")</f>
        <v/>
      </c>
      <c r="W513" t="str">
        <f>spotify_top_songs_audio_features[[#This Row],[source]]</f>
        <v>Republic Records</v>
      </c>
      <c r="X513" s="1">
        <f>spotify_top_songs_audio_features[[#This Row],[streams]]</f>
        <v>361967228</v>
      </c>
      <c r="Y513" t="str">
        <f>IF(Tabela2[[#This Row],[feat]]="","","Feat")</f>
        <v/>
      </c>
      <c r="Z513" s="17" t="str">
        <f>CONCATENATE(INT(spotify_top_songs_audio_features[[#This Row],[duration_ms]]/(60*1000)),":",MOD(INT(spotify_top_songs_audio_features[[#This Row],[duration_ms]]/1000),60))</f>
        <v>3:40</v>
      </c>
      <c r="AA5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13" t="str">
        <f>spotify_top_songs_audio_features[[#This Row],[track_name]]</f>
        <v>Those Eyes</v>
      </c>
    </row>
    <row r="514" spans="1:28" x14ac:dyDescent="0.25">
      <c r="A514" t="s">
        <v>8422</v>
      </c>
      <c r="B514" t="s">
        <v>8423</v>
      </c>
      <c r="C514" t="s">
        <v>8424</v>
      </c>
      <c r="D514" t="s">
        <v>1562</v>
      </c>
      <c r="E514" t="s">
        <v>58</v>
      </c>
      <c r="F514" t="s">
        <v>24</v>
      </c>
      <c r="G514" t="s">
        <v>25</v>
      </c>
      <c r="H514">
        <v>793</v>
      </c>
      <c r="I514">
        <v>771</v>
      </c>
      <c r="J514">
        <v>959</v>
      </c>
      <c r="K514" t="s">
        <v>8425</v>
      </c>
      <c r="L514">
        <v>1.5100000000000001E-4</v>
      </c>
      <c r="M514">
        <v>284</v>
      </c>
      <c r="N514">
        <v>835</v>
      </c>
      <c r="O514">
        <v>-3417</v>
      </c>
      <c r="P514">
        <v>171943</v>
      </c>
      <c r="Q514">
        <v>247308</v>
      </c>
      <c r="R514">
        <v>32</v>
      </c>
      <c r="S514">
        <v>360902838</v>
      </c>
      <c r="U514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514" t="str">
        <f>IFERROR(MID(spotify_top_songs_audio_features[[#This Row],[artist_names]],SEARCH(",",spotify_top_songs_audio_features[[#This Row],[artist_names]])+2,99),"")</f>
        <v>Daddy Yankee, J Balvin, ROSALÍA, Farruko</v>
      </c>
      <c r="W514" t="str">
        <f>spotify_top_songs_audio_features[[#This Row],[source]]</f>
        <v>Rich Music</v>
      </c>
      <c r="X514" s="1">
        <f>spotify_top_songs_audio_features[[#This Row],[streams]]</f>
        <v>360902838</v>
      </c>
      <c r="Y514" t="str">
        <f>IF(Tabela2[[#This Row],[feat]]="","","Feat")</f>
        <v>Feat</v>
      </c>
      <c r="Z514" s="17" t="str">
        <f>CONCATENATE(INT(spotify_top_songs_audio_features[[#This Row],[duration_ms]]/(60*1000)),":",MOD(INT(spotify_top_songs_audio_features[[#This Row],[duration_ms]]/1000),60))</f>
        <v>4:7</v>
      </c>
      <c r="AA5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14" t="str">
        <f>spotify_top_songs_audio_features[[#This Row],[track_name]]</f>
        <v>Relación - Remix</v>
      </c>
    </row>
    <row r="515" spans="1:28" x14ac:dyDescent="0.25">
      <c r="A515" t="s">
        <v>13217</v>
      </c>
      <c r="B515" t="s">
        <v>11602</v>
      </c>
      <c r="C515" t="s">
        <v>11603</v>
      </c>
      <c r="D515" t="s">
        <v>127</v>
      </c>
      <c r="E515" t="s">
        <v>86</v>
      </c>
      <c r="F515" t="s">
        <v>32</v>
      </c>
      <c r="G515" t="s">
        <v>25</v>
      </c>
      <c r="H515">
        <v>645</v>
      </c>
      <c r="I515">
        <v>862</v>
      </c>
      <c r="J515">
        <v>965</v>
      </c>
      <c r="K515" t="s">
        <v>13218</v>
      </c>
      <c r="L515">
        <v>0</v>
      </c>
      <c r="M515">
        <v>192</v>
      </c>
      <c r="N515">
        <v>798</v>
      </c>
      <c r="O515">
        <v>-4757</v>
      </c>
      <c r="P515">
        <v>119991</v>
      </c>
      <c r="Q515">
        <v>229773</v>
      </c>
      <c r="R515">
        <v>45</v>
      </c>
      <c r="S515">
        <v>360863018</v>
      </c>
      <c r="U51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15" t="str">
        <f>IFERROR(MID(spotify_top_songs_audio_features[[#This Row],[artist_names]],SEARCH(",",spotify_top_songs_audio_features[[#This Row],[artist_names]])+2,99),"")</f>
        <v>Halsey</v>
      </c>
      <c r="W515" t="str">
        <f>spotify_top_songs_audio_features[[#This Row],[source]]</f>
        <v>BIGHIT MUSIC</v>
      </c>
      <c r="X515" s="1">
        <f>spotify_top_songs_audio_features[[#This Row],[streams]]</f>
        <v>360863018</v>
      </c>
      <c r="Y515" t="str">
        <f>IF(Tabela2[[#This Row],[feat]]="","","Feat")</f>
        <v>Feat</v>
      </c>
      <c r="Z515" s="17" t="str">
        <f>CONCATENATE(INT(spotify_top_songs_audio_features[[#This Row],[duration_ms]]/(60*1000)),":",MOD(INT(spotify_top_songs_audio_features[[#This Row],[duration_ms]]/1000),60))</f>
        <v>3:49</v>
      </c>
      <c r="AA5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15" t="str">
        <f>spotify_top_songs_audio_features[[#This Row],[track_name]]</f>
        <v>Boy With Luv (feat. Halsey)</v>
      </c>
    </row>
    <row r="516" spans="1:28" x14ac:dyDescent="0.25">
      <c r="A516" t="s">
        <v>14415</v>
      </c>
      <c r="B516" t="s">
        <v>4153</v>
      </c>
      <c r="C516" t="s">
        <v>4154</v>
      </c>
      <c r="D516" t="s">
        <v>176</v>
      </c>
      <c r="E516" t="s">
        <v>142</v>
      </c>
      <c r="F516" t="s">
        <v>32</v>
      </c>
      <c r="G516" t="s">
        <v>25</v>
      </c>
      <c r="H516">
        <v>676</v>
      </c>
      <c r="I516">
        <v>609</v>
      </c>
      <c r="J516">
        <v>481</v>
      </c>
      <c r="K516" t="s">
        <v>8287</v>
      </c>
      <c r="L516">
        <v>0</v>
      </c>
      <c r="M516">
        <v>152</v>
      </c>
      <c r="N516">
        <v>508</v>
      </c>
      <c r="O516">
        <v>-5831</v>
      </c>
      <c r="P516">
        <v>142037</v>
      </c>
      <c r="Q516">
        <v>237735</v>
      </c>
      <c r="R516">
        <v>18</v>
      </c>
      <c r="S516">
        <v>359021893</v>
      </c>
      <c r="U516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16" t="str">
        <f>IFERROR(MID(spotify_top_songs_audio_features[[#This Row],[artist_names]],SEARCH(",",spotify_top_songs_audio_features[[#This Row],[artist_names]])+2,99),"")</f>
        <v>Drake</v>
      </c>
      <c r="W516" t="str">
        <f>spotify_top_songs_audio_features[[#This Row],[source]]</f>
        <v>Epic/Freebandz</v>
      </c>
      <c r="X516" s="1">
        <f>spotify_top_songs_audio_features[[#This Row],[streams]]</f>
        <v>359021893</v>
      </c>
      <c r="Y516" t="str">
        <f>IF(Tabela2[[#This Row],[feat]]="","","Feat")</f>
        <v>Feat</v>
      </c>
      <c r="Z516" s="17" t="str">
        <f>CONCATENATE(INT(spotify_top_songs_audio_features[[#This Row],[duration_ms]]/(60*1000)),":",MOD(INT(spotify_top_songs_audio_features[[#This Row],[duration_ms]]/1000),60))</f>
        <v>3:57</v>
      </c>
      <c r="AA5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16" t="str">
        <f>spotify_top_songs_audio_features[[#This Row],[track_name]]</f>
        <v>Life Is Good (feat. Drake)</v>
      </c>
    </row>
    <row r="517" spans="1:28" x14ac:dyDescent="0.25">
      <c r="A517" t="s">
        <v>14281</v>
      </c>
      <c r="B517" t="s">
        <v>14282</v>
      </c>
      <c r="C517" t="s">
        <v>14283</v>
      </c>
      <c r="D517" t="s">
        <v>2682</v>
      </c>
      <c r="E517" t="s">
        <v>177</v>
      </c>
      <c r="F517" t="s">
        <v>24</v>
      </c>
      <c r="G517" t="s">
        <v>25</v>
      </c>
      <c r="H517">
        <v>673</v>
      </c>
      <c r="I517">
        <v>704</v>
      </c>
      <c r="J517">
        <v>36</v>
      </c>
      <c r="K517" t="s">
        <v>2476</v>
      </c>
      <c r="L517">
        <v>0</v>
      </c>
      <c r="M517">
        <v>898</v>
      </c>
      <c r="N517">
        <v>372</v>
      </c>
      <c r="O517">
        <v>-8056</v>
      </c>
      <c r="P517">
        <v>86919</v>
      </c>
      <c r="Q517">
        <v>212093</v>
      </c>
      <c r="R517">
        <v>26</v>
      </c>
      <c r="S517">
        <v>358694405</v>
      </c>
      <c r="U517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17" t="str">
        <f>IFERROR(MID(spotify_top_songs_audio_features[[#This Row],[artist_names]],SEARCH(",",spotify_top_songs_audio_features[[#This Row],[artist_names]])+2,99),"")</f>
        <v>Chance the Rapper</v>
      </c>
      <c r="W517" t="str">
        <f>spotify_top_songs_audio_features[[#This Row],[source]]</f>
        <v>RBMG/Def Jam</v>
      </c>
      <c r="X517" s="1">
        <f>spotify_top_songs_audio_features[[#This Row],[streams]]</f>
        <v>358694405</v>
      </c>
      <c r="Y517" t="str">
        <f>IF(Tabela2[[#This Row],[feat]]="","","Feat")</f>
        <v>Feat</v>
      </c>
      <c r="Z517" s="17" t="str">
        <f>CONCATENATE(INT(spotify_top_songs_audio_features[[#This Row],[duration_ms]]/(60*1000)),":",MOD(INT(spotify_top_songs_audio_features[[#This Row],[duration_ms]]/1000),60))</f>
        <v>3:32</v>
      </c>
      <c r="AA5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7" t="str">
        <f>spotify_top_songs_audio_features[[#This Row],[track_name]]</f>
        <v>Holy (feat. Chance The Rapper)</v>
      </c>
    </row>
    <row r="518" spans="1:28" x14ac:dyDescent="0.25">
      <c r="A518" t="s">
        <v>3049</v>
      </c>
      <c r="B518" t="s">
        <v>1291</v>
      </c>
      <c r="C518" t="s">
        <v>3050</v>
      </c>
      <c r="D518" t="s">
        <v>712</v>
      </c>
      <c r="E518" t="s">
        <v>58</v>
      </c>
      <c r="F518" t="s">
        <v>32</v>
      </c>
      <c r="G518" t="s">
        <v>25</v>
      </c>
      <c r="H518">
        <v>902</v>
      </c>
      <c r="I518">
        <v>582</v>
      </c>
      <c r="J518">
        <v>109</v>
      </c>
      <c r="K518" t="s">
        <v>2378</v>
      </c>
      <c r="L518">
        <v>3.1799999999999998E-4</v>
      </c>
      <c r="M518">
        <v>111</v>
      </c>
      <c r="N518">
        <v>332</v>
      </c>
      <c r="O518">
        <v>-5902</v>
      </c>
      <c r="P518">
        <v>107005</v>
      </c>
      <c r="Q518">
        <v>173948</v>
      </c>
      <c r="R518">
        <v>28</v>
      </c>
      <c r="S518">
        <v>358676525</v>
      </c>
      <c r="U518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518" t="str">
        <f>IFERROR(MID(spotify_top_songs_audio_features[[#This Row],[artist_names]],SEARCH(",",spotify_top_songs_audio_features[[#This Row],[artist_names]])+2,99),"")</f>
        <v/>
      </c>
      <c r="W518" t="str">
        <f>spotify_top_songs_audio_features[[#This Row],[source]]</f>
        <v>Generation Now/Atlantic</v>
      </c>
      <c r="X518" s="1">
        <f>spotify_top_songs_audio_features[[#This Row],[streams]]</f>
        <v>358676525</v>
      </c>
      <c r="Y518" t="str">
        <f>IF(Tabela2[[#This Row],[feat]]="","","Feat")</f>
        <v/>
      </c>
      <c r="Z518" s="17" t="str">
        <f>CONCATENATE(INT(spotify_top_songs_audio_features[[#This Row],[duration_ms]]/(60*1000)),":",MOD(INT(spotify_top_songs_audio_features[[#This Row],[duration_ms]]/1000),60))</f>
        <v>2:53</v>
      </c>
      <c r="AA5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18" t="str">
        <f>spotify_top_songs_audio_features[[#This Row],[track_name]]</f>
        <v>First Class</v>
      </c>
    </row>
    <row r="519" spans="1:28" x14ac:dyDescent="0.25">
      <c r="A519" t="s">
        <v>1116</v>
      </c>
      <c r="B519" t="s">
        <v>1117</v>
      </c>
      <c r="C519" t="s">
        <v>1118</v>
      </c>
      <c r="D519" t="s">
        <v>1119</v>
      </c>
      <c r="E519" t="s">
        <v>23</v>
      </c>
      <c r="F519" t="s">
        <v>24</v>
      </c>
      <c r="G519" t="s">
        <v>25</v>
      </c>
      <c r="H519">
        <v>529</v>
      </c>
      <c r="I519">
        <v>602</v>
      </c>
      <c r="J519">
        <v>458</v>
      </c>
      <c r="K519" t="s">
        <v>1120</v>
      </c>
      <c r="L519">
        <v>0</v>
      </c>
      <c r="M519">
        <v>716</v>
      </c>
      <c r="N519">
        <v>756</v>
      </c>
      <c r="O519">
        <v>-4629</v>
      </c>
      <c r="P519">
        <v>157643</v>
      </c>
      <c r="Q519">
        <v>271862</v>
      </c>
      <c r="R519">
        <v>29</v>
      </c>
      <c r="S519">
        <v>358112601</v>
      </c>
      <c r="U519" t="str">
        <f>IFERROR(LEFT(spotify_top_songs_audio_features[[#This Row],[artist_names]],SEARCH(",",spotify_top_songs_audio_features[[#This Row],[artist_names]])-1),spotify_top_songs_audio_features[[#This Row],[artist_names]])</f>
        <v>Fuerza Regida</v>
      </c>
      <c r="V519" t="str">
        <f>IFERROR(MID(spotify_top_songs_audio_features[[#This Row],[artist_names]],SEARCH(",",spotify_top_songs_audio_features[[#This Row],[artist_names]])+2,99),"")</f>
        <v>Grupo Frontera</v>
      </c>
      <c r="W519" t="str">
        <f>spotify_top_songs_audio_features[[#This Row],[source]]</f>
        <v>Rancho Humilde/Street Mob Records</v>
      </c>
      <c r="X519" s="1">
        <f>spotify_top_songs_audio_features[[#This Row],[streams]]</f>
        <v>358112601</v>
      </c>
      <c r="Y519" t="str">
        <f>IF(Tabela2[[#This Row],[feat]]="","","Feat")</f>
        <v>Feat</v>
      </c>
      <c r="Z519" s="17" t="str">
        <f>CONCATENATE(INT(spotify_top_songs_audio_features[[#This Row],[duration_ms]]/(60*1000)),":",MOD(INT(spotify_top_songs_audio_features[[#This Row],[duration_ms]]/1000),60))</f>
        <v>4:31</v>
      </c>
      <c r="AA5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19" t="str">
        <f>spotify_top_songs_audio_features[[#This Row],[track_name]]</f>
        <v>Bebe Dame</v>
      </c>
    </row>
    <row r="520" spans="1:28" x14ac:dyDescent="0.25">
      <c r="A520" t="s">
        <v>14957</v>
      </c>
      <c r="B520" t="s">
        <v>463</v>
      </c>
      <c r="C520" t="s">
        <v>14958</v>
      </c>
      <c r="D520" t="s">
        <v>385</v>
      </c>
      <c r="E520" t="s">
        <v>31</v>
      </c>
      <c r="F520" t="s">
        <v>24</v>
      </c>
      <c r="G520" t="s">
        <v>25</v>
      </c>
      <c r="H520">
        <v>638</v>
      </c>
      <c r="I520">
        <v>523</v>
      </c>
      <c r="J520">
        <v>357</v>
      </c>
      <c r="K520" t="s">
        <v>14959</v>
      </c>
      <c r="L520">
        <v>0</v>
      </c>
      <c r="M520">
        <v>842</v>
      </c>
      <c r="N520">
        <v>422</v>
      </c>
      <c r="O520">
        <v>-6664</v>
      </c>
      <c r="P520">
        <v>139913</v>
      </c>
      <c r="Q520">
        <v>185947</v>
      </c>
      <c r="R520">
        <v>46</v>
      </c>
      <c r="S520">
        <v>357834761</v>
      </c>
      <c r="U520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520" t="str">
        <f>IFERROR(MID(spotify_top_songs_audio_features[[#This Row],[artist_names]],SEARCH(",",spotify_top_songs_audio_features[[#This Row],[artist_names]])+2,99),"")</f>
        <v/>
      </c>
      <c r="W520" t="str">
        <f>spotify_top_songs_audio_features[[#This Row],[source]]</f>
        <v>Aftermath</v>
      </c>
      <c r="X520" s="1">
        <f>spotify_top_songs_audio_features[[#This Row],[streams]]</f>
        <v>357834761</v>
      </c>
      <c r="Y520" t="str">
        <f>IF(Tabela2[[#This Row],[feat]]="","","Feat")</f>
        <v/>
      </c>
      <c r="Z520" s="17" t="str">
        <f>CONCATENATE(INT(spotify_top_songs_audio_features[[#This Row],[duration_ms]]/(60*1000)),":",MOD(INT(spotify_top_songs_audio_features[[#This Row],[duration_ms]]/1000),60))</f>
        <v>3:5</v>
      </c>
      <c r="AA5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0" t="str">
        <f>spotify_top_songs_audio_features[[#This Row],[track_name]]</f>
        <v>DNA.</v>
      </c>
    </row>
    <row r="521" spans="1:28" x14ac:dyDescent="0.25">
      <c r="A521" t="s">
        <v>14294</v>
      </c>
      <c r="B521" t="s">
        <v>14295</v>
      </c>
      <c r="C521" t="s">
        <v>14296</v>
      </c>
      <c r="D521" t="s">
        <v>354</v>
      </c>
      <c r="E521" t="s">
        <v>31</v>
      </c>
      <c r="F521" t="s">
        <v>24</v>
      </c>
      <c r="G521" t="s">
        <v>25</v>
      </c>
      <c r="H521">
        <v>841</v>
      </c>
      <c r="I521">
        <v>593</v>
      </c>
      <c r="J521">
        <v>379</v>
      </c>
      <c r="K521" t="s">
        <v>1736</v>
      </c>
      <c r="L521">
        <v>0</v>
      </c>
      <c r="M521">
        <v>124</v>
      </c>
      <c r="N521">
        <v>808</v>
      </c>
      <c r="O521">
        <v>-7846</v>
      </c>
      <c r="P521">
        <v>124917</v>
      </c>
      <c r="Q521">
        <v>162803</v>
      </c>
      <c r="R521">
        <v>39</v>
      </c>
      <c r="S521">
        <v>357822888</v>
      </c>
      <c r="U521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521" t="str">
        <f>IFERROR(MID(spotify_top_songs_audio_features[[#This Row],[artist_names]],SEARCH(",",spotify_top_songs_audio_features[[#This Row],[artist_names]])+2,99),"")</f>
        <v>HVME</v>
      </c>
      <c r="W521" t="str">
        <f>spotify_top_songs_audio_features[[#This Row],[source]]</f>
        <v>Cactus Jack/Epic</v>
      </c>
      <c r="X521" s="1">
        <f>spotify_top_songs_audio_features[[#This Row],[streams]]</f>
        <v>357822888</v>
      </c>
      <c r="Y521" t="str">
        <f>IF(Tabela2[[#This Row],[feat]]="","","Feat")</f>
        <v>Feat</v>
      </c>
      <c r="Z521" s="17" t="str">
        <f>CONCATENATE(INT(spotify_top_songs_audio_features[[#This Row],[duration_ms]]/(60*1000)),":",MOD(INT(spotify_top_songs_audio_features[[#This Row],[duration_ms]]/1000),60))</f>
        <v>2:42</v>
      </c>
      <c r="AA5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1" t="str">
        <f>spotify_top_songs_audio_features[[#This Row],[track_name]]</f>
        <v>Goosebumps - Remix</v>
      </c>
    </row>
    <row r="522" spans="1:28" x14ac:dyDescent="0.25">
      <c r="A522" t="s">
        <v>10495</v>
      </c>
      <c r="B522" t="s">
        <v>10496</v>
      </c>
      <c r="C522" t="s">
        <v>10497</v>
      </c>
      <c r="D522" t="s">
        <v>354</v>
      </c>
      <c r="E522" t="s">
        <v>469</v>
      </c>
      <c r="F522" t="s">
        <v>32</v>
      </c>
      <c r="G522" t="s">
        <v>25</v>
      </c>
      <c r="H522">
        <v>569</v>
      </c>
      <c r="I522">
        <v>882</v>
      </c>
      <c r="J522">
        <v>6</v>
      </c>
      <c r="K522" t="s">
        <v>1960</v>
      </c>
      <c r="L522">
        <v>0</v>
      </c>
      <c r="M522">
        <v>142</v>
      </c>
      <c r="N522">
        <v>201</v>
      </c>
      <c r="O522">
        <v>-2777</v>
      </c>
      <c r="P522">
        <v>148038</v>
      </c>
      <c r="Q522">
        <v>191701</v>
      </c>
      <c r="R522">
        <v>26</v>
      </c>
      <c r="S522">
        <v>356863532</v>
      </c>
      <c r="U522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522" t="str">
        <f>IFERROR(MID(spotify_top_songs_audio_features[[#This Row],[artist_names]],SEARCH(",",spotify_top_songs_audio_features[[#This Row],[artist_names]])+2,99),"")</f>
        <v>Playboi Carti</v>
      </c>
      <c r="W522" t="str">
        <f>spotify_top_songs_audio_features[[#This Row],[source]]</f>
        <v>Cactus Jack/Epic</v>
      </c>
      <c r="X522" s="1">
        <f>spotify_top_songs_audio_features[[#This Row],[streams]]</f>
        <v>356863532</v>
      </c>
      <c r="Y522" t="str">
        <f>IF(Tabela2[[#This Row],[feat]]="","","Feat")</f>
        <v>Feat</v>
      </c>
      <c r="Z522" s="17" t="str">
        <f>CONCATENATE(INT(spotify_top_songs_audio_features[[#This Row],[duration_ms]]/(60*1000)),":",MOD(INT(spotify_top_songs_audio_features[[#This Row],[duration_ms]]/1000),60))</f>
        <v>3:11</v>
      </c>
      <c r="AA5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22" t="str">
        <f>spotify_top_songs_audio_features[[#This Row],[track_name]]</f>
        <v>FE!N (feat. Playboi Carti)</v>
      </c>
    </row>
    <row r="523" spans="1:28" x14ac:dyDescent="0.25">
      <c r="A523" t="s">
        <v>11802</v>
      </c>
      <c r="B523" t="s">
        <v>982</v>
      </c>
      <c r="C523" t="s">
        <v>11803</v>
      </c>
      <c r="D523" t="s">
        <v>984</v>
      </c>
      <c r="E523" t="s">
        <v>70</v>
      </c>
      <c r="F523" t="s">
        <v>24</v>
      </c>
      <c r="G523" t="s">
        <v>152</v>
      </c>
      <c r="H523">
        <v>44</v>
      </c>
      <c r="I523">
        <v>317</v>
      </c>
      <c r="J523">
        <v>531</v>
      </c>
      <c r="K523" t="s">
        <v>10854</v>
      </c>
      <c r="L523">
        <v>4.7800000000000002E-4</v>
      </c>
      <c r="M523">
        <v>141</v>
      </c>
      <c r="N523">
        <v>268</v>
      </c>
      <c r="O523">
        <v>-9258</v>
      </c>
      <c r="P523">
        <v>169914</v>
      </c>
      <c r="Q523">
        <v>233456</v>
      </c>
      <c r="R523">
        <v>54</v>
      </c>
      <c r="S523">
        <v>356682908</v>
      </c>
      <c r="U523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23" t="str">
        <f>IFERROR(MID(spotify_top_songs_audio_features[[#This Row],[artist_names]],SEARCH(",",spotify_top_songs_audio_features[[#This Row],[artist_names]])+2,99),"")</f>
        <v/>
      </c>
      <c r="W523" t="str">
        <f>spotify_top_songs_audio_features[[#This Row],[source]]</f>
        <v>88rising Music/Warner Records</v>
      </c>
      <c r="X523" s="1">
        <f>spotify_top_songs_audio_features[[#This Row],[streams]]</f>
        <v>356682908</v>
      </c>
      <c r="Y523" t="str">
        <f>IF(Tabela2[[#This Row],[feat]]="","","Feat")</f>
        <v/>
      </c>
      <c r="Z523" s="17" t="str">
        <f>CONCATENATE(INT(spotify_top_songs_audio_features[[#This Row],[duration_ms]]/(60*1000)),":",MOD(INT(spotify_top_songs_audio_features[[#This Row],[duration_ms]]/1000),60))</f>
        <v>3:53</v>
      </c>
      <c r="AA5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23" t="str">
        <f>spotify_top_songs_audio_features[[#This Row],[track_name]]</f>
        <v>Glimpse of Us</v>
      </c>
    </row>
    <row r="524" spans="1:28" x14ac:dyDescent="0.25">
      <c r="A524" t="s">
        <v>13536</v>
      </c>
      <c r="B524" t="s">
        <v>1819</v>
      </c>
      <c r="C524" t="s">
        <v>4831</v>
      </c>
      <c r="D524" t="s">
        <v>385</v>
      </c>
      <c r="E524" t="s">
        <v>70</v>
      </c>
      <c r="F524" t="s">
        <v>32</v>
      </c>
      <c r="G524" t="s">
        <v>25</v>
      </c>
      <c r="H524">
        <v>757</v>
      </c>
      <c r="I524">
        <v>748</v>
      </c>
      <c r="J524">
        <v>473</v>
      </c>
      <c r="K524" t="s">
        <v>566</v>
      </c>
      <c r="L524">
        <v>0</v>
      </c>
      <c r="M524">
        <v>759</v>
      </c>
      <c r="N524">
        <v>693</v>
      </c>
      <c r="O524">
        <v>-5794</v>
      </c>
      <c r="P524">
        <v>90052</v>
      </c>
      <c r="Q524">
        <v>221013</v>
      </c>
      <c r="R524">
        <v>27</v>
      </c>
      <c r="S524">
        <v>355747971</v>
      </c>
      <c r="U524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24" t="str">
        <f>IFERROR(MID(spotify_top_songs_audio_features[[#This Row],[artist_names]],SEARCH(",",spotify_top_songs_audio_features[[#This Row],[artist_names]])+2,99),"")</f>
        <v>Ed Sheeran</v>
      </c>
      <c r="W524" t="str">
        <f>spotify_top_songs_audio_features[[#This Row],[source]]</f>
        <v>Aftermath</v>
      </c>
      <c r="X524" s="1">
        <f>spotify_top_songs_audio_features[[#This Row],[streams]]</f>
        <v>355747971</v>
      </c>
      <c r="Y524" t="str">
        <f>IF(Tabela2[[#This Row],[feat]]="","","Feat")</f>
        <v>Feat</v>
      </c>
      <c r="Z524" s="17" t="str">
        <f>CONCATENATE(INT(spotify_top_songs_audio_features[[#This Row],[duration_ms]]/(60*1000)),":",MOD(INT(spotify_top_songs_audio_features[[#This Row],[duration_ms]]/1000),60))</f>
        <v>3:41</v>
      </c>
      <c r="AA5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24" t="str">
        <f>spotify_top_songs_audio_features[[#This Row],[track_name]]</f>
        <v>River (feat. Ed Sheeran)</v>
      </c>
    </row>
    <row r="525" spans="1:28" x14ac:dyDescent="0.25">
      <c r="A525" t="s">
        <v>12302</v>
      </c>
      <c r="B525" t="s">
        <v>8448</v>
      </c>
      <c r="C525" t="s">
        <v>8486</v>
      </c>
      <c r="D525" t="s">
        <v>7812</v>
      </c>
      <c r="E525" t="s">
        <v>43</v>
      </c>
      <c r="F525" t="s">
        <v>24</v>
      </c>
      <c r="G525" t="s">
        <v>152</v>
      </c>
      <c r="H525">
        <v>317</v>
      </c>
      <c r="I525">
        <v>158</v>
      </c>
      <c r="J525">
        <v>381</v>
      </c>
      <c r="K525" t="s">
        <v>858</v>
      </c>
      <c r="L525">
        <v>353</v>
      </c>
      <c r="M525">
        <v>338</v>
      </c>
      <c r="N525">
        <v>247</v>
      </c>
      <c r="O525">
        <v>-16485</v>
      </c>
      <c r="P525">
        <v>130503</v>
      </c>
      <c r="Q525">
        <v>177480</v>
      </c>
      <c r="R525">
        <v>34</v>
      </c>
      <c r="S525">
        <v>355367964</v>
      </c>
      <c r="U525" t="str">
        <f>IFERROR(LEFT(spotify_top_songs_audio_features[[#This Row],[artist_names]],SEARCH(",",spotify_top_songs_audio_features[[#This Row],[artist_names]])-1),spotify_top_songs_audio_features[[#This Row],[artist_names]])</f>
        <v>Bing Crosby</v>
      </c>
      <c r="V525" t="str">
        <f>IFERROR(MID(spotify_top_songs_audio_features[[#This Row],[artist_names]],SEARCH(",",spotify_top_songs_audio_features[[#This Row],[artist_names]])+2,99),"")</f>
        <v/>
      </c>
      <c r="W525" t="str">
        <f>spotify_top_songs_audio_features[[#This Row],[source]]</f>
        <v>Geffen*</v>
      </c>
      <c r="X525" s="1">
        <f>spotify_top_songs_audio_features[[#This Row],[streams]]</f>
        <v>355367964</v>
      </c>
      <c r="Y525" t="str">
        <f>IF(Tabela2[[#This Row],[feat]]="","","Feat")</f>
        <v/>
      </c>
      <c r="Z525" s="17" t="str">
        <f>CONCATENATE(INT(spotify_top_songs_audio_features[[#This Row],[duration_ms]]/(60*1000)),":",MOD(INT(spotify_top_songs_audio_features[[#This Row],[duration_ms]]/1000),60))</f>
        <v>2:57</v>
      </c>
      <c r="AA5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25" t="str">
        <f>spotify_top_songs_audio_features[[#This Row],[track_name]]</f>
        <v>White Christmas</v>
      </c>
    </row>
    <row r="526" spans="1:28" x14ac:dyDescent="0.25">
      <c r="A526" t="s">
        <v>2205</v>
      </c>
      <c r="B526" t="s">
        <v>2206</v>
      </c>
      <c r="C526" t="s">
        <v>2207</v>
      </c>
      <c r="D526" t="s">
        <v>309</v>
      </c>
      <c r="E526" t="s">
        <v>102</v>
      </c>
      <c r="F526" t="s">
        <v>24</v>
      </c>
      <c r="G526" t="s">
        <v>25</v>
      </c>
      <c r="H526">
        <v>574</v>
      </c>
      <c r="I526">
        <v>469</v>
      </c>
      <c r="J526">
        <v>254</v>
      </c>
      <c r="K526" t="s">
        <v>1908</v>
      </c>
      <c r="L526">
        <v>9.2099999999999994E-3</v>
      </c>
      <c r="M526">
        <v>128</v>
      </c>
      <c r="N526">
        <v>288</v>
      </c>
      <c r="O526">
        <v>-8209</v>
      </c>
      <c r="P526">
        <v>132023</v>
      </c>
      <c r="Q526">
        <v>242485</v>
      </c>
      <c r="R526">
        <v>69</v>
      </c>
      <c r="S526">
        <v>355050626</v>
      </c>
      <c r="U526" t="str">
        <f>IFERROR(LEFT(spotify_top_songs_audio_features[[#This Row],[artist_names]],SEARCH(",",spotify_top_songs_audio_features[[#This Row],[artist_names]])-1),spotify_top_songs_audio_features[[#This Row],[artist_names]])</f>
        <v>d4vd</v>
      </c>
      <c r="V526" t="str">
        <f>IFERROR(MID(spotify_top_songs_audio_features[[#This Row],[artist_names]],SEARCH(",",spotify_top_songs_audio_features[[#This Row],[artist_names]])+2,99),"")</f>
        <v/>
      </c>
      <c r="W526" t="str">
        <f>spotify_top_songs_audio_features[[#This Row],[source]]</f>
        <v>Darkroom/Interscope Records</v>
      </c>
      <c r="X526" s="1">
        <f>spotify_top_songs_audio_features[[#This Row],[streams]]</f>
        <v>355050626</v>
      </c>
      <c r="Y526" t="str">
        <f>IF(Tabela2[[#This Row],[feat]]="","","Feat")</f>
        <v/>
      </c>
      <c r="Z526" s="17" t="str">
        <f>CONCATENATE(INT(spotify_top_songs_audio_features[[#This Row],[duration_ms]]/(60*1000)),":",MOD(INT(spotify_top_songs_audio_features[[#This Row],[duration_ms]]/1000),60))</f>
        <v>4:2</v>
      </c>
      <c r="AA5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26" t="str">
        <f>spotify_top_songs_audio_features[[#This Row],[track_name]]</f>
        <v>Here With Me</v>
      </c>
    </row>
    <row r="527" spans="1:28" x14ac:dyDescent="0.25">
      <c r="A527" t="s">
        <v>15922</v>
      </c>
      <c r="B527" t="s">
        <v>5097</v>
      </c>
      <c r="C527" t="s">
        <v>5098</v>
      </c>
      <c r="D527" t="s">
        <v>1273</v>
      </c>
      <c r="E527" t="s">
        <v>70</v>
      </c>
      <c r="F527" t="s">
        <v>24</v>
      </c>
      <c r="G527" t="s">
        <v>25</v>
      </c>
      <c r="H527">
        <v>693</v>
      </c>
      <c r="I527">
        <v>678</v>
      </c>
      <c r="J527">
        <v>324</v>
      </c>
      <c r="K527" t="s">
        <v>1320</v>
      </c>
      <c r="L527">
        <v>5.71E-4</v>
      </c>
      <c r="M527">
        <v>101</v>
      </c>
      <c r="N527">
        <v>404</v>
      </c>
      <c r="O527">
        <v>-7159</v>
      </c>
      <c r="P527">
        <v>103952</v>
      </c>
      <c r="Q527">
        <v>228267</v>
      </c>
      <c r="R527">
        <v>47</v>
      </c>
      <c r="S527">
        <v>354931514</v>
      </c>
      <c r="U527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527" t="str">
        <f>IFERROR(MID(spotify_top_songs_audio_features[[#This Row],[artist_names]],SEARCH(",",spotify_top_songs_audio_features[[#This Row],[artist_names]])+2,99),"")</f>
        <v>Whitney Houston</v>
      </c>
      <c r="W527" t="str">
        <f>spotify_top_songs_audio_features[[#This Row],[source]]</f>
        <v>Kygo/RCA Records</v>
      </c>
      <c r="X527" s="1">
        <f>spotify_top_songs_audio_features[[#This Row],[streams]]</f>
        <v>354931514</v>
      </c>
      <c r="Y527" t="str">
        <f>IF(Tabela2[[#This Row],[feat]]="","","Feat")</f>
        <v>Feat</v>
      </c>
      <c r="Z527" s="17" t="str">
        <f>CONCATENATE(INT(spotify_top_songs_audio_features[[#This Row],[duration_ms]]/(60*1000)),":",MOD(INT(spotify_top_songs_audio_features[[#This Row],[duration_ms]]/1000),60))</f>
        <v>3:48</v>
      </c>
      <c r="AA5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27" t="str">
        <f>spotify_top_songs_audio_features[[#This Row],[track_name]]</f>
        <v>Higher Love</v>
      </c>
    </row>
    <row r="528" spans="1:28" x14ac:dyDescent="0.25">
      <c r="A528" t="s">
        <v>1711</v>
      </c>
      <c r="B528" t="s">
        <v>284</v>
      </c>
      <c r="C528" t="s">
        <v>1712</v>
      </c>
      <c r="D528" t="s">
        <v>1092</v>
      </c>
      <c r="E528" t="s">
        <v>23</v>
      </c>
      <c r="F528" t="s">
        <v>24</v>
      </c>
      <c r="G528" t="s">
        <v>25</v>
      </c>
      <c r="H528">
        <v>912</v>
      </c>
      <c r="I528">
        <v>412</v>
      </c>
      <c r="J528">
        <v>123</v>
      </c>
      <c r="K528" t="s">
        <v>1713</v>
      </c>
      <c r="L528">
        <v>126</v>
      </c>
      <c r="M528">
        <v>104</v>
      </c>
      <c r="N528">
        <v>423</v>
      </c>
      <c r="O528">
        <v>-8074</v>
      </c>
      <c r="P528">
        <v>154983</v>
      </c>
      <c r="Q528">
        <v>238614</v>
      </c>
      <c r="R528">
        <v>43</v>
      </c>
      <c r="S528">
        <v>354736338</v>
      </c>
      <c r="U52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528" t="str">
        <f>IFERROR(MID(spotify_top_songs_audio_features[[#This Row],[artist_names]],SEARCH(",",spotify_top_songs_audio_features[[#This Row],[artist_names]])+2,99),"")</f>
        <v/>
      </c>
      <c r="W528" t="str">
        <f>spotify_top_songs_audio_features[[#This Row],[source]]</f>
        <v>Cash Money/Drake LP6</v>
      </c>
      <c r="X528" s="1">
        <f>spotify_top_songs_audio_features[[#This Row],[streams]]</f>
        <v>354736338</v>
      </c>
      <c r="Y528" t="str">
        <f>IF(Tabela2[[#This Row],[feat]]="","","Feat")</f>
        <v/>
      </c>
      <c r="Z528" s="17" t="str">
        <f>CONCATENATE(INT(spotify_top_songs_audio_features[[#This Row],[duration_ms]]/(60*1000)),":",MOD(INT(spotify_top_songs_audio_features[[#This Row],[duration_ms]]/1000),60))</f>
        <v>3:58</v>
      </c>
      <c r="AA5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8" t="str">
        <f>spotify_top_songs_audio_features[[#This Row],[track_name]]</f>
        <v>Nonstop</v>
      </c>
    </row>
    <row r="529" spans="1:28" x14ac:dyDescent="0.25">
      <c r="A529" t="s">
        <v>4273</v>
      </c>
      <c r="B529" t="s">
        <v>4274</v>
      </c>
      <c r="C529" t="s">
        <v>4275</v>
      </c>
      <c r="D529" t="s">
        <v>501</v>
      </c>
      <c r="E529" t="s">
        <v>23</v>
      </c>
      <c r="F529" t="s">
        <v>32</v>
      </c>
      <c r="G529" t="s">
        <v>25</v>
      </c>
      <c r="H529">
        <v>703</v>
      </c>
      <c r="I529">
        <v>868</v>
      </c>
      <c r="J529">
        <v>291</v>
      </c>
      <c r="K529" t="s">
        <v>4276</v>
      </c>
      <c r="L529">
        <v>132</v>
      </c>
      <c r="M529">
        <v>104</v>
      </c>
      <c r="N529">
        <v>733</v>
      </c>
      <c r="O529">
        <v>-4661</v>
      </c>
      <c r="P529">
        <v>12103</v>
      </c>
      <c r="Q529">
        <v>193613</v>
      </c>
      <c r="R529">
        <v>43</v>
      </c>
      <c r="S529">
        <v>354403228</v>
      </c>
      <c r="U529" t="str">
        <f>IFERROR(LEFT(spotify_top_songs_audio_features[[#This Row],[artist_names]],SEARCH(",",spotify_top_songs_audio_features[[#This Row],[artist_names]])-1),spotify_top_songs_audio_features[[#This Row],[artist_names]])</f>
        <v>Maggie Lindemann</v>
      </c>
      <c r="V529" t="str">
        <f>IFERROR(MID(spotify_top_songs_audio_features[[#This Row],[artist_names]],SEARCH(",",spotify_top_songs_audio_features[[#This Row],[artist_names]])+2,99),"")</f>
        <v>Cheat Codes, CADE</v>
      </c>
      <c r="W529" t="str">
        <f>spotify_top_songs_audio_features[[#This Row],[source]]</f>
        <v>300 Entertainment</v>
      </c>
      <c r="X529" s="1">
        <f>spotify_top_songs_audio_features[[#This Row],[streams]]</f>
        <v>354403228</v>
      </c>
      <c r="Y529" t="str">
        <f>IF(Tabela2[[#This Row],[feat]]="","","Feat")</f>
        <v>Feat</v>
      </c>
      <c r="Z529" s="17" t="str">
        <f>CONCATENATE(INT(spotify_top_songs_audio_features[[#This Row],[duration_ms]]/(60*1000)),":",MOD(INT(spotify_top_songs_audio_features[[#This Row],[duration_ms]]/1000),60))</f>
        <v>3:13</v>
      </c>
      <c r="AA5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9" t="str">
        <f>spotify_top_songs_audio_features[[#This Row],[track_name]]</f>
        <v>Pretty Girl - Cheat Codes X CADE Remix</v>
      </c>
    </row>
    <row r="530" spans="1:28" x14ac:dyDescent="0.25">
      <c r="A530" t="s">
        <v>13585</v>
      </c>
      <c r="B530" t="s">
        <v>13586</v>
      </c>
      <c r="C530" t="s">
        <v>13587</v>
      </c>
      <c r="D530" t="s">
        <v>13588</v>
      </c>
      <c r="E530" t="s">
        <v>86</v>
      </c>
      <c r="F530" t="s">
        <v>24</v>
      </c>
      <c r="G530" t="s">
        <v>25</v>
      </c>
      <c r="H530">
        <v>807</v>
      </c>
      <c r="I530">
        <v>803</v>
      </c>
      <c r="J530">
        <v>126</v>
      </c>
      <c r="K530" t="s">
        <v>6643</v>
      </c>
      <c r="L530">
        <v>853</v>
      </c>
      <c r="M530">
        <v>136</v>
      </c>
      <c r="N530">
        <v>706</v>
      </c>
      <c r="O530">
        <v>-4156</v>
      </c>
      <c r="P530">
        <v>91987</v>
      </c>
      <c r="Q530">
        <v>258800</v>
      </c>
      <c r="R530">
        <v>31</v>
      </c>
      <c r="S530">
        <v>353903896</v>
      </c>
      <c r="U530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530" t="str">
        <f>IFERROR(MID(spotify_top_songs_audio_features[[#This Row],[artist_names]],SEARCH(",",spotify_top_songs_audio_features[[#This Row],[artist_names]])+2,99),"")</f>
        <v>KAROL G</v>
      </c>
      <c r="W530" t="str">
        <f>spotify_top_songs_audio_features[[#This Row],[source]]</f>
        <v>Anuel AA &amp; Karol G - Secreto</v>
      </c>
      <c r="X530" s="1">
        <f>spotify_top_songs_audio_features[[#This Row],[streams]]</f>
        <v>353903896</v>
      </c>
      <c r="Y530" t="str">
        <f>IF(Tabela2[[#This Row],[feat]]="","","Feat")</f>
        <v>Feat</v>
      </c>
      <c r="Z530" s="17" t="str">
        <f>CONCATENATE(INT(spotify_top_songs_audio_features[[#This Row],[duration_ms]]/(60*1000)),":",MOD(INT(spotify_top_songs_audio_features[[#This Row],[duration_ms]]/1000),60))</f>
        <v>4:18</v>
      </c>
      <c r="AA5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0" t="str">
        <f>spotify_top_songs_audio_features[[#This Row],[track_name]]</f>
        <v>Secreto</v>
      </c>
    </row>
    <row r="531" spans="1:28" x14ac:dyDescent="0.25">
      <c r="A531" t="s">
        <v>15867</v>
      </c>
      <c r="B531" t="s">
        <v>15868</v>
      </c>
      <c r="C531" t="s">
        <v>15869</v>
      </c>
      <c r="D531" t="s">
        <v>53</v>
      </c>
      <c r="E531" t="s">
        <v>70</v>
      </c>
      <c r="F531" t="s">
        <v>32</v>
      </c>
      <c r="G531" t="s">
        <v>25</v>
      </c>
      <c r="H531">
        <v>852</v>
      </c>
      <c r="I531">
        <v>773</v>
      </c>
      <c r="J531">
        <v>776</v>
      </c>
      <c r="K531" t="s">
        <v>54</v>
      </c>
      <c r="L531">
        <v>3.0500000000000002E-3</v>
      </c>
      <c r="M531">
        <v>159</v>
      </c>
      <c r="N531">
        <v>907</v>
      </c>
      <c r="O531">
        <v>-2921</v>
      </c>
      <c r="P531">
        <v>102034</v>
      </c>
      <c r="Q531">
        <v>195840</v>
      </c>
      <c r="R531">
        <v>42</v>
      </c>
      <c r="S531">
        <v>353496298</v>
      </c>
      <c r="U531" t="str">
        <f>IFERROR(LEFT(spotify_top_songs_audio_features[[#This Row],[artist_names]],SEARCH(",",spotify_top_songs_audio_features[[#This Row],[artist_names]])-1),spotify_top_songs_audio_features[[#This Row],[artist_names]])</f>
        <v>Shakira</v>
      </c>
      <c r="V531" t="str">
        <f>IFERROR(MID(spotify_top_songs_audio_features[[#This Row],[artist_names]],SEARCH(",",spotify_top_songs_audio_features[[#This Row],[artist_names]])+2,99),"")</f>
        <v>Maluma</v>
      </c>
      <c r="W531" t="str">
        <f>spotify_top_songs_audio_features[[#This Row],[source]]</f>
        <v>Sony Music Latin</v>
      </c>
      <c r="X531" s="1">
        <f>spotify_top_songs_audio_features[[#This Row],[streams]]</f>
        <v>353496298</v>
      </c>
      <c r="Y531" t="str">
        <f>IF(Tabela2[[#This Row],[feat]]="","","Feat")</f>
        <v>Feat</v>
      </c>
      <c r="Z531" s="17" t="str">
        <f>CONCATENATE(INT(spotify_top_songs_audio_features[[#This Row],[duration_ms]]/(60*1000)),":",MOD(INT(spotify_top_songs_audio_features[[#This Row],[duration_ms]]/1000),60))</f>
        <v>3:15</v>
      </c>
      <c r="AA5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31" t="str">
        <f>spotify_top_songs_audio_features[[#This Row],[track_name]]</f>
        <v>Chantaje (feat. Maluma)</v>
      </c>
    </row>
    <row r="532" spans="1:28" x14ac:dyDescent="0.25">
      <c r="A532" t="s">
        <v>5569</v>
      </c>
      <c r="B532" t="s">
        <v>5570</v>
      </c>
      <c r="C532" t="s">
        <v>5571</v>
      </c>
      <c r="D532" t="s">
        <v>2418</v>
      </c>
      <c r="E532" t="s">
        <v>43</v>
      </c>
      <c r="F532" t="s">
        <v>24</v>
      </c>
      <c r="G532" t="s">
        <v>25</v>
      </c>
      <c r="H532">
        <v>581</v>
      </c>
      <c r="I532">
        <v>662</v>
      </c>
      <c r="J532">
        <v>303</v>
      </c>
      <c r="K532" t="s">
        <v>526</v>
      </c>
      <c r="L532">
        <v>0</v>
      </c>
      <c r="M532">
        <v>111</v>
      </c>
      <c r="N532">
        <v>434</v>
      </c>
      <c r="O532">
        <v>-5239</v>
      </c>
      <c r="P532">
        <v>93023</v>
      </c>
      <c r="Q532">
        <v>189487</v>
      </c>
      <c r="R532">
        <v>46</v>
      </c>
      <c r="S532">
        <v>353278785</v>
      </c>
      <c r="U532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532" t="str">
        <f>IFERROR(MID(spotify_top_songs_audio_features[[#This Row],[artist_names]],SEARCH(",",spotify_top_songs_audio_features[[#This Row],[artist_names]])+2,99),"")</f>
        <v>6ix9ine</v>
      </c>
      <c r="W532" t="str">
        <f>spotify_top_songs_audio_features[[#This Row],[source]]</f>
        <v>Highbridge the Label / Atlantic Records</v>
      </c>
      <c r="X532" s="1">
        <f>spotify_top_songs_audio_features[[#This Row],[streams]]</f>
        <v>353278785</v>
      </c>
      <c r="Y532" t="str">
        <f>IF(Tabela2[[#This Row],[feat]]="","","Feat")</f>
        <v>Feat</v>
      </c>
      <c r="Z532" s="17" t="str">
        <f>CONCATENATE(INT(spotify_top_songs_audio_features[[#This Row],[duration_ms]]/(60*1000)),":",MOD(INT(spotify_top_songs_audio_features[[#This Row],[duration_ms]]/1000),60))</f>
        <v>3:9</v>
      </c>
      <c r="AA5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2" t="str">
        <f>spotify_top_songs_audio_features[[#This Row],[track_name]]</f>
        <v>Swervin (feat. 6ix9ine)</v>
      </c>
    </row>
    <row r="533" spans="1:28" x14ac:dyDescent="0.25">
      <c r="A533" t="s">
        <v>13490</v>
      </c>
      <c r="B533" t="s">
        <v>1287</v>
      </c>
      <c r="C533" t="s">
        <v>7843</v>
      </c>
      <c r="D533" t="s">
        <v>48</v>
      </c>
      <c r="E533" t="s">
        <v>113</v>
      </c>
      <c r="F533" t="s">
        <v>24</v>
      </c>
      <c r="G533" t="s">
        <v>25</v>
      </c>
      <c r="H533">
        <v>703</v>
      </c>
      <c r="I533">
        <v>696</v>
      </c>
      <c r="J533">
        <v>529</v>
      </c>
      <c r="K533" t="s">
        <v>1250</v>
      </c>
      <c r="L533">
        <v>5.6499999999999996E-4</v>
      </c>
      <c r="M533">
        <v>274</v>
      </c>
      <c r="N533">
        <v>366</v>
      </c>
      <c r="O533">
        <v>-5482</v>
      </c>
      <c r="P533">
        <v>121969</v>
      </c>
      <c r="Q533">
        <v>205947</v>
      </c>
      <c r="R533">
        <v>17</v>
      </c>
      <c r="S533">
        <v>353272017</v>
      </c>
      <c r="U533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533" t="str">
        <f>IFERROR(MID(spotify_top_songs_audio_features[[#This Row],[artist_names]],SEARCH(",",spotify_top_songs_audio_features[[#This Row],[artist_names]])+2,99),"")</f>
        <v/>
      </c>
      <c r="W533" t="str">
        <f>spotify_top_songs_audio_features[[#This Row],[source]]</f>
        <v>Republic Records</v>
      </c>
      <c r="X533" s="1">
        <f>spotify_top_songs_audio_features[[#This Row],[streams]]</f>
        <v>353272017</v>
      </c>
      <c r="Y533" t="str">
        <f>IF(Tabela2[[#This Row],[feat]]="","","Feat")</f>
        <v/>
      </c>
      <c r="Z533" s="17" t="str">
        <f>CONCATENATE(INT(spotify_top_songs_audio_features[[#This Row],[duration_ms]]/(60*1000)),":",MOD(INT(spotify_top_songs_audio_features[[#This Row],[duration_ms]]/1000),60))</f>
        <v>3:25</v>
      </c>
      <c r="AA5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33" t="str">
        <f>spotify_top_songs_audio_features[[#This Row],[track_name]]</f>
        <v>no tears left to cry</v>
      </c>
    </row>
    <row r="534" spans="1:28" x14ac:dyDescent="0.25">
      <c r="A534" t="s">
        <v>13516</v>
      </c>
      <c r="B534" t="s">
        <v>120</v>
      </c>
      <c r="C534" t="s">
        <v>13517</v>
      </c>
      <c r="D534" t="s">
        <v>264</v>
      </c>
      <c r="E534" t="s">
        <v>86</v>
      </c>
      <c r="F534" t="s">
        <v>32</v>
      </c>
      <c r="G534" t="s">
        <v>25</v>
      </c>
      <c r="H534">
        <v>746</v>
      </c>
      <c r="I534">
        <v>251</v>
      </c>
      <c r="J534">
        <v>259</v>
      </c>
      <c r="K534" t="s">
        <v>1994</v>
      </c>
      <c r="L534">
        <v>203</v>
      </c>
      <c r="M534">
        <v>106</v>
      </c>
      <c r="N534">
        <v>18</v>
      </c>
      <c r="O534">
        <v>-16169</v>
      </c>
      <c r="P534">
        <v>139999</v>
      </c>
      <c r="Q534">
        <v>120027</v>
      </c>
      <c r="R534">
        <v>54</v>
      </c>
      <c r="S534">
        <v>352970058</v>
      </c>
      <c r="U534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34" t="str">
        <f>IFERROR(MID(spotify_top_songs_audio_features[[#This Row],[artist_names]],SEARCH(",",spotify_top_songs_audio_features[[#This Row],[artist_names]])+2,99),"")</f>
        <v/>
      </c>
      <c r="W534" t="str">
        <f>spotify_top_songs_audio_features[[#This Row],[source]]</f>
        <v>Bad Vibes Forever / EMPIRE</v>
      </c>
      <c r="X534" s="1">
        <f>spotify_top_songs_audio_features[[#This Row],[streams]]</f>
        <v>352970058</v>
      </c>
      <c r="Y534" t="str">
        <f>IF(Tabela2[[#This Row],[feat]]="","","Feat")</f>
        <v/>
      </c>
      <c r="Z534" s="17" t="str">
        <f>CONCATENATE(INT(spotify_top_songs_audio_features[[#This Row],[duration_ms]]/(60*1000)),":",MOD(INT(spotify_top_songs_audio_features[[#This Row],[duration_ms]]/1000),60))</f>
        <v>2:0</v>
      </c>
      <c r="AA5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4" t="str">
        <f>spotify_top_songs_audio_features[[#This Row],[track_name]]</f>
        <v>Revenge</v>
      </c>
    </row>
    <row r="535" spans="1:28" x14ac:dyDescent="0.25">
      <c r="A535" t="s">
        <v>9469</v>
      </c>
      <c r="B535" t="s">
        <v>4404</v>
      </c>
      <c r="C535" t="s">
        <v>9470</v>
      </c>
      <c r="D535" t="s">
        <v>814</v>
      </c>
      <c r="E535" t="s">
        <v>31</v>
      </c>
      <c r="F535" t="s">
        <v>32</v>
      </c>
      <c r="G535" t="s">
        <v>25</v>
      </c>
      <c r="H535">
        <v>436</v>
      </c>
      <c r="I535">
        <v>655</v>
      </c>
      <c r="J535">
        <v>583</v>
      </c>
      <c r="K535" t="s">
        <v>6806</v>
      </c>
      <c r="L535">
        <v>8.1000000000000004E-5</v>
      </c>
      <c r="M535">
        <v>688</v>
      </c>
      <c r="N535">
        <v>412</v>
      </c>
      <c r="O535">
        <v>-837</v>
      </c>
      <c r="P535">
        <v>121002</v>
      </c>
      <c r="Q535">
        <v>279204</v>
      </c>
      <c r="R535">
        <v>32</v>
      </c>
      <c r="S535">
        <v>352829875</v>
      </c>
      <c r="U535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535" t="str">
        <f>IFERROR(MID(spotify_top_songs_audio_features[[#This Row],[artist_names]],SEARCH(",",spotify_top_songs_audio_features[[#This Row],[artist_names]])+2,99),"")</f>
        <v/>
      </c>
      <c r="W535" t="str">
        <f>spotify_top_songs_audio_features[[#This Row],[source]]</f>
        <v>Top Dawg Entertainment/RCA Records</v>
      </c>
      <c r="X535" s="1">
        <f>spotify_top_songs_audio_features[[#This Row],[streams]]</f>
        <v>352829875</v>
      </c>
      <c r="Y535" t="str">
        <f>IF(Tabela2[[#This Row],[feat]]="","","Feat")</f>
        <v/>
      </c>
      <c r="Z535" s="17" t="str">
        <f>CONCATENATE(INT(spotify_top_songs_audio_features[[#This Row],[duration_ms]]/(60*1000)),":",MOD(INT(spotify_top_songs_audio_features[[#This Row],[duration_ms]]/1000),60))</f>
        <v>4:39</v>
      </c>
      <c r="AA5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5" t="str">
        <f>spotify_top_songs_audio_features[[#This Row],[track_name]]</f>
        <v>Good Days</v>
      </c>
    </row>
    <row r="536" spans="1:28" x14ac:dyDescent="0.25">
      <c r="A536" t="s">
        <v>14948</v>
      </c>
      <c r="B536" t="s">
        <v>2462</v>
      </c>
      <c r="C536" t="s">
        <v>4372</v>
      </c>
      <c r="D536" t="s">
        <v>530</v>
      </c>
      <c r="E536" t="s">
        <v>97</v>
      </c>
      <c r="F536" t="s">
        <v>32</v>
      </c>
      <c r="G536" t="s">
        <v>25</v>
      </c>
      <c r="H536">
        <v>836</v>
      </c>
      <c r="I536">
        <v>743</v>
      </c>
      <c r="J536">
        <v>653</v>
      </c>
      <c r="K536" t="s">
        <v>6334</v>
      </c>
      <c r="L536">
        <v>0</v>
      </c>
      <c r="M536">
        <v>335</v>
      </c>
      <c r="N536">
        <v>723</v>
      </c>
      <c r="O536">
        <v>-6305</v>
      </c>
      <c r="P536">
        <v>108965</v>
      </c>
      <c r="Q536">
        <v>191938</v>
      </c>
      <c r="R536">
        <v>43</v>
      </c>
      <c r="S536">
        <v>352156501</v>
      </c>
      <c r="U536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536" t="str">
        <f>IFERROR(MID(spotify_top_songs_audio_features[[#This Row],[artist_names]],SEARCH(",",spotify_top_songs_audio_features[[#This Row],[artist_names]])+2,99),"")</f>
        <v/>
      </c>
      <c r="W536" t="str">
        <f>spotify_top_songs_audio_features[[#This Row],[source]]</f>
        <v>Nice Life/Atlantic</v>
      </c>
      <c r="X536" s="1">
        <f>spotify_top_songs_audio_features[[#This Row],[streams]]</f>
        <v>352156501</v>
      </c>
      <c r="Y536" t="str">
        <f>IF(Tabela2[[#This Row],[feat]]="","","Feat")</f>
        <v/>
      </c>
      <c r="Z536" s="17" t="str">
        <f>CONCATENATE(INT(spotify_top_songs_audio_features[[#This Row],[duration_ms]]/(60*1000)),":",MOD(INT(spotify_top_songs_audio_features[[#This Row],[duration_ms]]/1000),60))</f>
        <v>3:11</v>
      </c>
      <c r="AA5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36" t="str">
        <f>spotify_top_songs_audio_features[[#This Row],[track_name]]</f>
        <v>About Damn Time</v>
      </c>
    </row>
    <row r="537" spans="1:28" x14ac:dyDescent="0.25">
      <c r="A537" t="s">
        <v>7559</v>
      </c>
      <c r="B537" t="s">
        <v>7560</v>
      </c>
      <c r="C537" t="s">
        <v>7561</v>
      </c>
      <c r="D537" t="s">
        <v>53</v>
      </c>
      <c r="E537" t="s">
        <v>86</v>
      </c>
      <c r="F537" t="s">
        <v>32</v>
      </c>
      <c r="G537" t="s">
        <v>25</v>
      </c>
      <c r="H537">
        <v>791</v>
      </c>
      <c r="I537">
        <v>745</v>
      </c>
      <c r="J537">
        <v>464</v>
      </c>
      <c r="K537" t="s">
        <v>1572</v>
      </c>
      <c r="L537">
        <v>2.9299999999999999E-3</v>
      </c>
      <c r="M537">
        <v>104</v>
      </c>
      <c r="N537">
        <v>82</v>
      </c>
      <c r="O537">
        <v>-3695</v>
      </c>
      <c r="P537">
        <v>94014</v>
      </c>
      <c r="Q537">
        <v>188560</v>
      </c>
      <c r="R537">
        <v>38</v>
      </c>
      <c r="S537">
        <v>351433215</v>
      </c>
      <c r="U537" t="str">
        <f>IFERROR(LEFT(spotify_top_songs_audio_features[[#This Row],[artist_names]],SEARCH(",",spotify_top_songs_audio_features[[#This Row],[artist_names]])-1),spotify_top_songs_audio_features[[#This Row],[artist_names]])</f>
        <v>Becky G</v>
      </c>
      <c r="V537" t="str">
        <f>IFERROR(MID(spotify_top_songs_audio_features[[#This Row],[artist_names]],SEARCH(",",spotify_top_songs_audio_features[[#This Row],[artist_names]])+2,99),"")</f>
        <v>NATTI NATASHA</v>
      </c>
      <c r="W537" t="str">
        <f>spotify_top_songs_audio_features[[#This Row],[source]]</f>
        <v>Sony Music Latin</v>
      </c>
      <c r="X537" s="1">
        <f>spotify_top_songs_audio_features[[#This Row],[streams]]</f>
        <v>351433215</v>
      </c>
      <c r="Y537" t="str">
        <f>IF(Tabela2[[#This Row],[feat]]="","","Feat")</f>
        <v>Feat</v>
      </c>
      <c r="Z537" s="17" t="str">
        <f>CONCATENATE(INT(spotify_top_songs_audio_features[[#This Row],[duration_ms]]/(60*1000)),":",MOD(INT(spotify_top_songs_audio_features[[#This Row],[duration_ms]]/1000),60))</f>
        <v>3:8</v>
      </c>
      <c r="AA5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7" t="str">
        <f>spotify_top_songs_audio_features[[#This Row],[track_name]]</f>
        <v>Sin Pijama</v>
      </c>
    </row>
    <row r="538" spans="1:28" x14ac:dyDescent="0.25">
      <c r="A538" t="s">
        <v>7408</v>
      </c>
      <c r="B538" t="s">
        <v>710</v>
      </c>
      <c r="C538" t="s">
        <v>7409</v>
      </c>
      <c r="D538" t="s">
        <v>712</v>
      </c>
      <c r="E538" t="s">
        <v>86</v>
      </c>
      <c r="F538" t="s">
        <v>32</v>
      </c>
      <c r="G538" t="s">
        <v>25</v>
      </c>
      <c r="H538">
        <v>732</v>
      </c>
      <c r="I538">
        <v>75</v>
      </c>
      <c r="J538">
        <v>231</v>
      </c>
      <c r="K538" t="s">
        <v>7410</v>
      </c>
      <c r="L538">
        <v>0</v>
      </c>
      <c r="M538">
        <v>109</v>
      </c>
      <c r="N538">
        <v>401</v>
      </c>
      <c r="O538">
        <v>-6366</v>
      </c>
      <c r="P538">
        <v>155096</v>
      </c>
      <c r="Q538">
        <v>182707</v>
      </c>
      <c r="R538">
        <v>22</v>
      </c>
      <c r="S538">
        <v>350076959</v>
      </c>
      <c r="U538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538" t="str">
        <f>IFERROR(MID(spotify_top_songs_audio_features[[#This Row],[artist_names]],SEARCH(",",spotify_top_songs_audio_features[[#This Row],[artist_names]])+2,99),"")</f>
        <v/>
      </c>
      <c r="W538" t="str">
        <f>spotify_top_songs_audio_features[[#This Row],[source]]</f>
        <v>Generation Now/Atlantic</v>
      </c>
      <c r="X538" s="1">
        <f>spotify_top_songs_audio_features[[#This Row],[streams]]</f>
        <v>350076959</v>
      </c>
      <c r="Y538" t="str">
        <f>IF(Tabela2[[#This Row],[feat]]="","","Feat")</f>
        <v/>
      </c>
      <c r="Z538" s="17" t="str">
        <f>CONCATENATE(INT(spotify_top_songs_audio_features[[#This Row],[duration_ms]]/(60*1000)),":",MOD(INT(spotify_top_songs_audio_features[[#This Row],[duration_ms]]/1000),60))</f>
        <v>3:2</v>
      </c>
      <c r="AA5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8" t="str">
        <f>spotify_top_songs_audio_features[[#This Row],[track_name]]</f>
        <v>XO Tour Llif3</v>
      </c>
    </row>
    <row r="539" spans="1:28" x14ac:dyDescent="0.25">
      <c r="A539" t="s">
        <v>15186</v>
      </c>
      <c r="B539" t="s">
        <v>405</v>
      </c>
      <c r="C539" t="s">
        <v>15187</v>
      </c>
      <c r="D539" t="s">
        <v>407</v>
      </c>
      <c r="E539" t="s">
        <v>86</v>
      </c>
      <c r="F539" t="s">
        <v>24</v>
      </c>
      <c r="G539" t="s">
        <v>25</v>
      </c>
      <c r="H539">
        <v>769</v>
      </c>
      <c r="I539">
        <v>787</v>
      </c>
      <c r="J539">
        <v>367</v>
      </c>
      <c r="K539" t="s">
        <v>2719</v>
      </c>
      <c r="L539">
        <v>0</v>
      </c>
      <c r="M539">
        <v>129</v>
      </c>
      <c r="N539">
        <v>836</v>
      </c>
      <c r="O539">
        <v>-3909</v>
      </c>
      <c r="P539">
        <v>12677</v>
      </c>
      <c r="Q539">
        <v>159715</v>
      </c>
      <c r="R539">
        <v>43</v>
      </c>
      <c r="S539">
        <v>349204717</v>
      </c>
      <c r="U539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539" t="str">
        <f>IFERROR(MID(spotify_top_songs_audio_features[[#This Row],[artist_names]],SEARCH(",",spotify_top_songs_audio_features[[#This Row],[artist_names]])+2,99),"")</f>
        <v/>
      </c>
      <c r="W539" t="str">
        <f>spotify_top_songs_audio_features[[#This Row],[source]]</f>
        <v>South Coast Music Group/Interscope Records</v>
      </c>
      <c r="X539" s="1">
        <f>spotify_top_songs_audio_features[[#This Row],[streams]]</f>
        <v>349204717</v>
      </c>
      <c r="Y539" t="str">
        <f>IF(Tabela2[[#This Row],[feat]]="","","Feat")</f>
        <v/>
      </c>
      <c r="Z539" s="17" t="str">
        <f>CONCATENATE(INT(spotify_top_songs_audio_features[[#This Row],[duration_ms]]/(60*1000)),":",MOD(INT(spotify_top_songs_audio_features[[#This Row],[duration_ms]]/1000),60))</f>
        <v>2:39</v>
      </c>
      <c r="AA5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9" t="str">
        <f>spotify_top_songs_audio_features[[#This Row],[track_name]]</f>
        <v>BOP</v>
      </c>
    </row>
    <row r="540" spans="1:28" x14ac:dyDescent="0.25">
      <c r="A540" t="s">
        <v>14785</v>
      </c>
      <c r="B540" t="s">
        <v>14786</v>
      </c>
      <c r="C540" t="s">
        <v>14787</v>
      </c>
      <c r="D540" t="s">
        <v>1119</v>
      </c>
      <c r="E540" t="s">
        <v>31</v>
      </c>
      <c r="F540" t="s">
        <v>24</v>
      </c>
      <c r="G540" t="s">
        <v>25</v>
      </c>
      <c r="H540">
        <v>815</v>
      </c>
      <c r="I540">
        <v>741</v>
      </c>
      <c r="J540">
        <v>569</v>
      </c>
      <c r="K540" t="s">
        <v>7090</v>
      </c>
      <c r="L540">
        <v>183</v>
      </c>
      <c r="M540">
        <v>219</v>
      </c>
      <c r="N540">
        <v>591</v>
      </c>
      <c r="O540">
        <v>-604</v>
      </c>
      <c r="P540">
        <v>125031</v>
      </c>
      <c r="Q540">
        <v>143327</v>
      </c>
      <c r="R540">
        <v>20</v>
      </c>
      <c r="S540">
        <v>348877795</v>
      </c>
      <c r="U540" t="str">
        <f>IFERROR(LEFT(spotify_top_songs_audio_features[[#This Row],[artist_names]],SEARCH(",",spotify_top_songs_audio_features[[#This Row],[artist_names]])-1),spotify_top_songs_audio_features[[#This Row],[artist_names]])</f>
        <v>Fuerza Regida</v>
      </c>
      <c r="V540" t="str">
        <f>IFERROR(MID(spotify_top_songs_audio_features[[#This Row],[artist_names]],SEARCH(",",spotify_top_songs_audio_features[[#This Row],[artist_names]])+2,99),"")</f>
        <v>Marshmello</v>
      </c>
      <c r="W540" t="str">
        <f>spotify_top_songs_audio_features[[#This Row],[source]]</f>
        <v>Rancho Humilde/Street Mob Records</v>
      </c>
      <c r="X540" s="1">
        <f>spotify_top_songs_audio_features[[#This Row],[streams]]</f>
        <v>348877795</v>
      </c>
      <c r="Y540" t="str">
        <f>IF(Tabela2[[#This Row],[feat]]="","","Feat")</f>
        <v>Feat</v>
      </c>
      <c r="Z540" s="17" t="str">
        <f>CONCATENATE(INT(spotify_top_songs_audio_features[[#This Row],[duration_ms]]/(60*1000)),":",MOD(INT(spotify_top_songs_audio_features[[#This Row],[duration_ms]]/1000),60))</f>
        <v>2:23</v>
      </c>
      <c r="AA5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0" t="str">
        <f>spotify_top_songs_audio_features[[#This Row],[track_name]]</f>
        <v>HARLEY QUINN</v>
      </c>
    </row>
    <row r="541" spans="1:28" x14ac:dyDescent="0.25">
      <c r="A541" t="s">
        <v>8663</v>
      </c>
      <c r="B541" t="s">
        <v>4049</v>
      </c>
      <c r="C541" t="s">
        <v>4050</v>
      </c>
      <c r="D541" t="s">
        <v>795</v>
      </c>
      <c r="E541" t="s">
        <v>86</v>
      </c>
      <c r="F541" t="s">
        <v>32</v>
      </c>
      <c r="G541" t="s">
        <v>25</v>
      </c>
      <c r="H541">
        <v>728</v>
      </c>
      <c r="I541">
        <v>783</v>
      </c>
      <c r="J541">
        <v>266</v>
      </c>
      <c r="K541" t="s">
        <v>2429</v>
      </c>
      <c r="L541">
        <v>0</v>
      </c>
      <c r="M541">
        <v>434</v>
      </c>
      <c r="N541">
        <v>555</v>
      </c>
      <c r="O541">
        <v>-4424</v>
      </c>
      <c r="P541">
        <v>77011</v>
      </c>
      <c r="Q541">
        <v>173381</v>
      </c>
      <c r="R541">
        <v>75</v>
      </c>
      <c r="S541">
        <v>347773062</v>
      </c>
      <c r="U541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541" t="str">
        <f>IFERROR(MID(spotify_top_songs_audio_features[[#This Row],[artist_names]],SEARCH(",",spotify_top_songs_audio_features[[#This Row],[artist_names]])+2,99),"")</f>
        <v>JID, Arcane, League of Legends</v>
      </c>
      <c r="W541" t="str">
        <f>spotify_top_songs_audio_features[[#This Row],[source]]</f>
        <v>Kid Ina Korner / Interscope</v>
      </c>
      <c r="X541" s="1">
        <f>spotify_top_songs_audio_features[[#This Row],[streams]]</f>
        <v>347773062</v>
      </c>
      <c r="Y541" t="str">
        <f>IF(Tabela2[[#This Row],[feat]]="","","Feat")</f>
        <v>Feat</v>
      </c>
      <c r="Z541" s="17" t="str">
        <f>CONCATENATE(INT(spotify_top_songs_audio_features[[#This Row],[duration_ms]]/(60*1000)),":",MOD(INT(spotify_top_songs_audio_features[[#This Row],[duration_ms]]/1000),60))</f>
        <v>2:53</v>
      </c>
      <c r="AA5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41" t="str">
        <f>spotify_top_songs_audio_features[[#This Row],[track_name]]</f>
        <v>Enemy (with JID) - from the series Arcane League of Legends</v>
      </c>
    </row>
    <row r="542" spans="1:28" x14ac:dyDescent="0.25">
      <c r="A542" t="s">
        <v>1657</v>
      </c>
      <c r="B542" t="s">
        <v>624</v>
      </c>
      <c r="C542" t="s">
        <v>1658</v>
      </c>
      <c r="D542" t="s">
        <v>141</v>
      </c>
      <c r="E542" t="s">
        <v>86</v>
      </c>
      <c r="F542" t="s">
        <v>24</v>
      </c>
      <c r="G542" t="s">
        <v>25</v>
      </c>
      <c r="H542">
        <v>86</v>
      </c>
      <c r="I542">
        <v>758</v>
      </c>
      <c r="J542">
        <v>695</v>
      </c>
      <c r="K542" t="s">
        <v>1659</v>
      </c>
      <c r="L542">
        <v>6.5399999999999998E-3</v>
      </c>
      <c r="M542">
        <v>344</v>
      </c>
      <c r="N542">
        <v>453</v>
      </c>
      <c r="O542">
        <v>-516</v>
      </c>
      <c r="P542">
        <v>97014</v>
      </c>
      <c r="Q542">
        <v>172127</v>
      </c>
      <c r="R542">
        <v>34</v>
      </c>
      <c r="S542">
        <v>347083812</v>
      </c>
      <c r="U54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542" t="str">
        <f>IFERROR(MID(spotify_top_songs_audio_features[[#This Row],[artist_names]],SEARCH(",",spotify_top_songs_audio_features[[#This Row],[artist_names]])+2,99),"")</f>
        <v/>
      </c>
      <c r="W542" t="str">
        <f>spotify_top_songs_audio_features[[#This Row],[source]]</f>
        <v>Rimas Entertainment LLC</v>
      </c>
      <c r="X542" s="1">
        <f>spotify_top_songs_audio_features[[#This Row],[streams]]</f>
        <v>347083812</v>
      </c>
      <c r="Y542" t="str">
        <f>IF(Tabela2[[#This Row],[feat]]="","","Feat")</f>
        <v/>
      </c>
      <c r="Z542" s="17" t="str">
        <f>CONCATENATE(INT(spotify_top_songs_audio_features[[#This Row],[duration_ms]]/(60*1000)),":",MOD(INT(spotify_top_songs_audio_features[[#This Row],[duration_ms]]/1000),60))</f>
        <v>2:52</v>
      </c>
      <c r="AA5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42" t="str">
        <f>spotify_top_songs_audio_features[[#This Row],[track_name]]</f>
        <v>Yo Perreo Sola</v>
      </c>
    </row>
    <row r="543" spans="1:28" x14ac:dyDescent="0.25">
      <c r="A543" t="s">
        <v>16422</v>
      </c>
      <c r="B543" t="s">
        <v>16423</v>
      </c>
      <c r="C543" t="s">
        <v>16424</v>
      </c>
      <c r="D543" t="s">
        <v>520</v>
      </c>
      <c r="E543" t="s">
        <v>113</v>
      </c>
      <c r="F543" t="s">
        <v>24</v>
      </c>
      <c r="G543" t="s">
        <v>25</v>
      </c>
      <c r="H543">
        <v>77</v>
      </c>
      <c r="I543">
        <v>58</v>
      </c>
      <c r="J543">
        <v>247</v>
      </c>
      <c r="K543" t="s">
        <v>8140</v>
      </c>
      <c r="L543">
        <v>127</v>
      </c>
      <c r="M543">
        <v>233</v>
      </c>
      <c r="N543">
        <v>753</v>
      </c>
      <c r="O543">
        <v>-8393</v>
      </c>
      <c r="P543">
        <v>144072</v>
      </c>
      <c r="Q543">
        <v>109750</v>
      </c>
      <c r="R543">
        <v>22</v>
      </c>
      <c r="S543">
        <v>346503881</v>
      </c>
      <c r="U543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543" t="str">
        <f>IFERROR(MID(spotify_top_songs_audio_features[[#This Row],[artist_names]],SEARCH(",",spotify_top_songs_audio_features[[#This Row],[artist_names]])+2,99),"")</f>
        <v>Ice Spice, Aqua</v>
      </c>
      <c r="W543" t="str">
        <f>spotify_top_songs_audio_features[[#This Row],[source]]</f>
        <v>Atlantic Records</v>
      </c>
      <c r="X543" s="1">
        <f>spotify_top_songs_audio_features[[#This Row],[streams]]</f>
        <v>346503881</v>
      </c>
      <c r="Y543" t="str">
        <f>IF(Tabela2[[#This Row],[feat]]="","","Feat")</f>
        <v>Feat</v>
      </c>
      <c r="Z543" s="17" t="str">
        <f>CONCATENATE(INT(spotify_top_songs_audio_features[[#This Row],[duration_ms]]/(60*1000)),":",MOD(INT(spotify_top_songs_audio_features[[#This Row],[duration_ms]]/1000),60))</f>
        <v>1:49</v>
      </c>
      <c r="AA5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3" t="str">
        <f>spotify_top_songs_audio_features[[#This Row],[track_name]]</f>
        <v>Barbie World (with Aqua) [From Barbie The Album]</v>
      </c>
    </row>
    <row r="544" spans="1:28" x14ac:dyDescent="0.25">
      <c r="A544" t="s">
        <v>13677</v>
      </c>
      <c r="B544" t="s">
        <v>13678</v>
      </c>
      <c r="C544" t="s">
        <v>13679</v>
      </c>
      <c r="D544" t="s">
        <v>215</v>
      </c>
      <c r="E544" t="s">
        <v>23</v>
      </c>
      <c r="F544" t="s">
        <v>24</v>
      </c>
      <c r="G544" t="s">
        <v>25</v>
      </c>
      <c r="H544">
        <v>669</v>
      </c>
      <c r="I544">
        <v>784</v>
      </c>
      <c r="J544">
        <v>112</v>
      </c>
      <c r="K544" t="s">
        <v>92</v>
      </c>
      <c r="L544">
        <v>6.2799999999999998E-4</v>
      </c>
      <c r="M544">
        <v>115</v>
      </c>
      <c r="N544">
        <v>517</v>
      </c>
      <c r="O544">
        <v>-5603</v>
      </c>
      <c r="P544">
        <v>125993</v>
      </c>
      <c r="Q544">
        <v>150053</v>
      </c>
      <c r="R544">
        <v>35</v>
      </c>
      <c r="S544">
        <v>344772188</v>
      </c>
      <c r="U544" t="str">
        <f>IFERROR(LEFT(spotify_top_songs_audio_features[[#This Row],[artist_names]],SEARCH(",",spotify_top_songs_audio_features[[#This Row],[artist_names]])-1),spotify_top_songs_audio_features[[#This Row],[artist_names]])</f>
        <v>ATB</v>
      </c>
      <c r="V544" t="str">
        <f>IFERROR(MID(spotify_top_songs_audio_features[[#This Row],[artist_names]],SEARCH(",",spotify_top_songs_audio_features[[#This Row],[artist_names]])+2,99),"")</f>
        <v>Topic, A7S</v>
      </c>
      <c r="W544" t="str">
        <f>spotify_top_songs_audio_features[[#This Row],[source]]</f>
        <v>Virgin</v>
      </c>
      <c r="X544" s="1">
        <f>spotify_top_songs_audio_features[[#This Row],[streams]]</f>
        <v>344772188</v>
      </c>
      <c r="Y544" t="str">
        <f>IF(Tabela2[[#This Row],[feat]]="","","Feat")</f>
        <v>Feat</v>
      </c>
      <c r="Z544" s="17" t="str">
        <f>CONCATENATE(INT(spotify_top_songs_audio_features[[#This Row],[duration_ms]]/(60*1000)),":",MOD(INT(spotify_top_songs_audio_features[[#This Row],[duration_ms]]/1000),60))</f>
        <v>2:30</v>
      </c>
      <c r="AA5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44" t="str">
        <f>spotify_top_songs_audio_features[[#This Row],[track_name]]</f>
        <v>Your Love (9PM)</v>
      </c>
    </row>
    <row r="545" spans="1:28" x14ac:dyDescent="0.25">
      <c r="A545" t="s">
        <v>3548</v>
      </c>
      <c r="B545" t="s">
        <v>3549</v>
      </c>
      <c r="C545" t="s">
        <v>3550</v>
      </c>
      <c r="D545" t="s">
        <v>141</v>
      </c>
      <c r="E545" t="s">
        <v>86</v>
      </c>
      <c r="F545" t="s">
        <v>32</v>
      </c>
      <c r="G545" t="s">
        <v>25</v>
      </c>
      <c r="H545">
        <v>663</v>
      </c>
      <c r="I545">
        <v>786</v>
      </c>
      <c r="J545">
        <v>195</v>
      </c>
      <c r="K545" t="s">
        <v>1652</v>
      </c>
      <c r="L545">
        <v>0</v>
      </c>
      <c r="M545">
        <v>219</v>
      </c>
      <c r="N545">
        <v>579</v>
      </c>
      <c r="O545">
        <v>-351</v>
      </c>
      <c r="P545">
        <v>19612</v>
      </c>
      <c r="Q545">
        <v>198367</v>
      </c>
      <c r="R545">
        <v>31</v>
      </c>
      <c r="S545">
        <v>344412193</v>
      </c>
      <c r="U545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545" t="str">
        <f>IFERROR(MID(spotify_top_songs_audio_features[[#This Row],[artist_names]],SEARCH(",",spotify_top_songs_audio_features[[#This Row],[artist_names]])+2,99),"")</f>
        <v>Tony Dize</v>
      </c>
      <c r="W545" t="str">
        <f>spotify_top_songs_audio_features[[#This Row],[source]]</f>
        <v>Rimas Entertainment LLC</v>
      </c>
      <c r="X545" s="1">
        <f>spotify_top_songs_audio_features[[#This Row],[streams]]</f>
        <v>344412193</v>
      </c>
      <c r="Y545" t="str">
        <f>IF(Tabela2[[#This Row],[feat]]="","","Feat")</f>
        <v>Feat</v>
      </c>
      <c r="Z545" s="17" t="str">
        <f>CONCATENATE(INT(spotify_top_songs_audio_features[[#This Row],[duration_ms]]/(60*1000)),":",MOD(INT(spotify_top_songs_audio_features[[#This Row],[duration_ms]]/1000),60))</f>
        <v>3:18</v>
      </c>
      <c r="AA5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45" t="str">
        <f>spotify_top_songs_audio_features[[#This Row],[track_name]]</f>
        <v>La Corriente</v>
      </c>
    </row>
    <row r="546" spans="1:28" x14ac:dyDescent="0.25">
      <c r="A546" t="s">
        <v>14197</v>
      </c>
      <c r="B546" t="s">
        <v>14198</v>
      </c>
      <c r="C546" t="s">
        <v>14199</v>
      </c>
      <c r="D546" t="s">
        <v>1487</v>
      </c>
      <c r="E546" t="s">
        <v>97</v>
      </c>
      <c r="F546" t="s">
        <v>32</v>
      </c>
      <c r="G546" t="s">
        <v>25</v>
      </c>
      <c r="H546">
        <v>48</v>
      </c>
      <c r="I546">
        <v>602</v>
      </c>
      <c r="J546">
        <v>368</v>
      </c>
      <c r="K546" t="s">
        <v>7314</v>
      </c>
      <c r="L546">
        <v>0</v>
      </c>
      <c r="M546">
        <v>848</v>
      </c>
      <c r="N546">
        <v>269</v>
      </c>
      <c r="O546">
        <v>-6335</v>
      </c>
      <c r="P546">
        <v>179798</v>
      </c>
      <c r="Q546">
        <v>213333</v>
      </c>
      <c r="R546">
        <v>37</v>
      </c>
      <c r="S546">
        <v>344297250</v>
      </c>
      <c r="U546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46" t="str">
        <f>IFERROR(MID(spotify_top_songs_audio_features[[#This Row],[artist_names]],SEARCH(",",spotify_top_songs_audio_features[[#This Row],[artist_names]])+2,99),"")</f>
        <v>Lil Tjay</v>
      </c>
      <c r="W546" t="str">
        <f>spotify_top_songs_audio_features[[#This Row],[source]]</f>
        <v>Victor Victor Worldwide</v>
      </c>
      <c r="X546" s="1">
        <f>spotify_top_songs_audio_features[[#This Row],[streams]]</f>
        <v>344297250</v>
      </c>
      <c r="Y546" t="str">
        <f>IF(Tabela2[[#This Row],[feat]]="","","Feat")</f>
        <v>Feat</v>
      </c>
      <c r="Z546" s="17" t="str">
        <f>CONCATENATE(INT(spotify_top_songs_audio_features[[#This Row],[duration_ms]]/(60*1000)),":",MOD(INT(spotify_top_songs_audio_features[[#This Row],[duration_ms]]/1000),60))</f>
        <v>3:33</v>
      </c>
      <c r="AA5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6" t="str">
        <f>spotify_top_songs_audio_features[[#This Row],[track_name]]</f>
        <v>Mood Swings (feat. Lil Tjay)</v>
      </c>
    </row>
    <row r="547" spans="1:28" x14ac:dyDescent="0.25">
      <c r="A547" t="s">
        <v>12208</v>
      </c>
      <c r="B547" t="s">
        <v>2547</v>
      </c>
      <c r="C547" t="s">
        <v>2548</v>
      </c>
      <c r="D547" t="s">
        <v>2549</v>
      </c>
      <c r="E547" t="s">
        <v>70</v>
      </c>
      <c r="F547" t="s">
        <v>24</v>
      </c>
      <c r="G547" t="s">
        <v>25</v>
      </c>
      <c r="H547">
        <v>476</v>
      </c>
      <c r="I547">
        <v>718</v>
      </c>
      <c r="J547">
        <v>576</v>
      </c>
      <c r="K547" t="s">
        <v>9288</v>
      </c>
      <c r="L547">
        <v>1.0200000000000001E-3</v>
      </c>
      <c r="M547">
        <v>122</v>
      </c>
      <c r="N547">
        <v>142</v>
      </c>
      <c r="O547">
        <v>-5309</v>
      </c>
      <c r="P547">
        <v>199864</v>
      </c>
      <c r="Q547">
        <v>205947</v>
      </c>
      <c r="R547">
        <v>47</v>
      </c>
      <c r="S547">
        <v>344154452</v>
      </c>
      <c r="U547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547" t="str">
        <f>IFERROR(MID(spotify_top_songs_audio_features[[#This Row],[artist_names]],SEARCH(",",spotify_top_songs_audio_features[[#This Row],[artist_names]])+2,99),"")</f>
        <v>Justin Bieber</v>
      </c>
      <c r="W547" t="str">
        <f>spotify_top_songs_audio_features[[#This Row],[source]]</f>
        <v>DJ Snake Def Jam</v>
      </c>
      <c r="X547" s="1">
        <f>spotify_top_songs_audio_features[[#This Row],[streams]]</f>
        <v>344154452</v>
      </c>
      <c r="Y547" t="str">
        <f>IF(Tabela2[[#This Row],[feat]]="","","Feat")</f>
        <v>Feat</v>
      </c>
      <c r="Z547" s="17" t="str">
        <f>CONCATENATE(INT(spotify_top_songs_audio_features[[#This Row],[duration_ms]]/(60*1000)),":",MOD(INT(spotify_top_songs_audio_features[[#This Row],[duration_ms]]/1000),60))</f>
        <v>3:25</v>
      </c>
      <c r="AA5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47" t="str">
        <f>spotify_top_songs_audio_features[[#This Row],[track_name]]</f>
        <v>Let Me Love You</v>
      </c>
    </row>
    <row r="548" spans="1:28" x14ac:dyDescent="0.25">
      <c r="A548" t="s">
        <v>13160</v>
      </c>
      <c r="B548" t="s">
        <v>13161</v>
      </c>
      <c r="C548" t="s">
        <v>13162</v>
      </c>
      <c r="D548" t="s">
        <v>85</v>
      </c>
      <c r="E548" t="s">
        <v>31</v>
      </c>
      <c r="F548" t="s">
        <v>32</v>
      </c>
      <c r="G548" t="s">
        <v>25</v>
      </c>
      <c r="H548">
        <v>575</v>
      </c>
      <c r="I548">
        <v>758</v>
      </c>
      <c r="J548">
        <v>618</v>
      </c>
      <c r="K548" t="s">
        <v>5209</v>
      </c>
      <c r="L548">
        <v>0</v>
      </c>
      <c r="M548">
        <v>394</v>
      </c>
      <c r="N548">
        <v>493</v>
      </c>
      <c r="O548">
        <v>-5029</v>
      </c>
      <c r="P548">
        <v>144107</v>
      </c>
      <c r="Q548">
        <v>182623</v>
      </c>
      <c r="R548">
        <v>43</v>
      </c>
      <c r="S548">
        <v>342384804</v>
      </c>
      <c r="U548" t="str">
        <f>IFERROR(LEFT(spotify_top_songs_audio_features[[#This Row],[artist_names]],SEARCH(",",spotify_top_songs_audio_features[[#This Row],[artist_names]])-1),spotify_top_songs_audio_features[[#This Row],[artist_names]])</f>
        <v>Ellie Goulding</v>
      </c>
      <c r="V548" t="str">
        <f>IFERROR(MID(spotify_top_songs_audio_features[[#This Row],[artist_names]],SEARCH(",",spotify_top_songs_audio_features[[#This Row],[artist_names]])+2,99),"")</f>
        <v>Diplo, Swae Lee</v>
      </c>
      <c r="W548" t="str">
        <f>spotify_top_songs_audio_features[[#This Row],[source]]</f>
        <v>Polydor Records</v>
      </c>
      <c r="X548" s="1">
        <f>spotify_top_songs_audio_features[[#This Row],[streams]]</f>
        <v>342384804</v>
      </c>
      <c r="Y548" t="str">
        <f>IF(Tabela2[[#This Row],[feat]]="","","Feat")</f>
        <v>Feat</v>
      </c>
      <c r="Z548" s="17" t="str">
        <f>CONCATENATE(INT(spotify_top_songs_audio_features[[#This Row],[duration_ms]]/(60*1000)),":",MOD(INT(spotify_top_songs_audio_features[[#This Row],[duration_ms]]/1000),60))</f>
        <v>3:2</v>
      </c>
      <c r="AA5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8" t="str">
        <f>spotify_top_songs_audio_features[[#This Row],[track_name]]</f>
        <v>Close To Me (with Diplo) (feat. Swae Lee)</v>
      </c>
    </row>
    <row r="549" spans="1:28" x14ac:dyDescent="0.25">
      <c r="A549" t="s">
        <v>4832</v>
      </c>
      <c r="B549" t="s">
        <v>284</v>
      </c>
      <c r="C549" t="s">
        <v>1091</v>
      </c>
      <c r="D549" t="s">
        <v>1092</v>
      </c>
      <c r="E549" t="s">
        <v>70</v>
      </c>
      <c r="F549" t="s">
        <v>24</v>
      </c>
      <c r="G549" t="s">
        <v>25</v>
      </c>
      <c r="H549">
        <v>567</v>
      </c>
      <c r="I549">
        <v>913</v>
      </c>
      <c r="J549">
        <v>736</v>
      </c>
      <c r="K549" t="s">
        <v>3123</v>
      </c>
      <c r="L549">
        <v>124</v>
      </c>
      <c r="M549">
        <v>114</v>
      </c>
      <c r="N549">
        <v>792</v>
      </c>
      <c r="O549">
        <v>-6471</v>
      </c>
      <c r="P549">
        <v>9335</v>
      </c>
      <c r="Q549">
        <v>210926</v>
      </c>
      <c r="R549">
        <v>12</v>
      </c>
      <c r="S549">
        <v>341706853</v>
      </c>
      <c r="U54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549" t="str">
        <f>IFERROR(MID(spotify_top_songs_audio_features[[#This Row],[artist_names]],SEARCH(",",spotify_top_songs_audio_features[[#This Row],[artist_names]])+2,99),"")</f>
        <v/>
      </c>
      <c r="W549" t="str">
        <f>spotify_top_songs_audio_features[[#This Row],[source]]</f>
        <v>Cash Money/Drake LP6</v>
      </c>
      <c r="X549" s="1">
        <f>spotify_top_songs_audio_features[[#This Row],[streams]]</f>
        <v>341706853</v>
      </c>
      <c r="Y549" t="str">
        <f>IF(Tabela2[[#This Row],[feat]]="","","Feat")</f>
        <v/>
      </c>
      <c r="Z549" s="17" t="str">
        <f>CONCATENATE(INT(spotify_top_songs_audio_features[[#This Row],[duration_ms]]/(60*1000)),":",MOD(INT(spotify_top_songs_audio_features[[#This Row],[duration_ms]]/1000),60))</f>
        <v>3:30</v>
      </c>
      <c r="AA5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49" t="str">
        <f>spotify_top_songs_audio_features[[#This Row],[track_name]]</f>
        <v>Nice For What</v>
      </c>
    </row>
    <row r="550" spans="1:28" x14ac:dyDescent="0.25">
      <c r="A550" t="s">
        <v>7041</v>
      </c>
      <c r="B550" t="s">
        <v>1209</v>
      </c>
      <c r="C550" t="s">
        <v>7042</v>
      </c>
      <c r="D550" t="s">
        <v>1211</v>
      </c>
      <c r="E550" t="s">
        <v>43</v>
      </c>
      <c r="F550" t="s">
        <v>32</v>
      </c>
      <c r="G550" t="s">
        <v>25</v>
      </c>
      <c r="H550">
        <v>65</v>
      </c>
      <c r="I550">
        <v>613</v>
      </c>
      <c r="J550">
        <v>128</v>
      </c>
      <c r="K550" t="s">
        <v>7043</v>
      </c>
      <c r="L550">
        <v>0</v>
      </c>
      <c r="M550">
        <v>267</v>
      </c>
      <c r="N550">
        <v>804</v>
      </c>
      <c r="O550">
        <v>-613</v>
      </c>
      <c r="P550">
        <v>149972</v>
      </c>
      <c r="Q550">
        <v>194621</v>
      </c>
      <c r="R550">
        <v>44</v>
      </c>
      <c r="S550">
        <v>341196745</v>
      </c>
      <c r="U550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50" t="str">
        <f>IFERROR(MID(spotify_top_songs_audio_features[[#This Row],[artist_names]],SEARCH(",",spotify_top_songs_audio_features[[#This Row],[artist_names]])+2,99),"")</f>
        <v/>
      </c>
      <c r="W550" t="str">
        <f>spotify_top_songs_audio_features[[#This Row],[source]]</f>
        <v>Grade A Productions/Interscope Records</v>
      </c>
      <c r="X550" s="1">
        <f>spotify_top_songs_audio_features[[#This Row],[streams]]</f>
        <v>341196745</v>
      </c>
      <c r="Y550" t="str">
        <f>IF(Tabela2[[#This Row],[feat]]="","","Feat")</f>
        <v/>
      </c>
      <c r="Z550" s="17" t="str">
        <f>CONCATENATE(INT(spotify_top_songs_audio_features[[#This Row],[duration_ms]]/(60*1000)),":",MOD(INT(spotify_top_songs_audio_features[[#This Row],[duration_ms]]/1000),60))</f>
        <v>3:14</v>
      </c>
      <c r="AA5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50" t="str">
        <f>spotify_top_songs_audio_features[[#This Row],[track_name]]</f>
        <v>Wishing Well</v>
      </c>
    </row>
    <row r="551" spans="1:28" x14ac:dyDescent="0.25">
      <c r="A551" t="s">
        <v>8046</v>
      </c>
      <c r="B551" t="s">
        <v>307</v>
      </c>
      <c r="C551" t="s">
        <v>8047</v>
      </c>
      <c r="D551" t="s">
        <v>372</v>
      </c>
      <c r="E551" t="s">
        <v>102</v>
      </c>
      <c r="F551" t="s">
        <v>32</v>
      </c>
      <c r="G551" t="s">
        <v>25</v>
      </c>
      <c r="H551">
        <v>475</v>
      </c>
      <c r="I551">
        <v>37</v>
      </c>
      <c r="J551">
        <v>361</v>
      </c>
      <c r="K551" t="s">
        <v>8048</v>
      </c>
      <c r="L551">
        <v>577</v>
      </c>
      <c r="M551">
        <v>841</v>
      </c>
      <c r="N551">
        <v>157</v>
      </c>
      <c r="O551">
        <v>-7725</v>
      </c>
      <c r="P551">
        <v>144828</v>
      </c>
      <c r="Q551">
        <v>200560</v>
      </c>
      <c r="R551">
        <v>72</v>
      </c>
      <c r="S551">
        <v>341165272</v>
      </c>
      <c r="U551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551" t="str">
        <f>IFERROR(MID(spotify_top_songs_audio_features[[#This Row],[artist_names]],SEARCH(",",spotify_top_songs_audio_features[[#This Row],[artist_names]])+2,99),"")</f>
        <v/>
      </c>
      <c r="W551" t="str">
        <f>spotify_top_songs_audio_features[[#This Row],[source]]</f>
        <v>Darkroom</v>
      </c>
      <c r="X551" s="1">
        <f>spotify_top_songs_audio_features[[#This Row],[streams]]</f>
        <v>341165272</v>
      </c>
      <c r="Y551" t="str">
        <f>IF(Tabela2[[#This Row],[feat]]="","","Feat")</f>
        <v/>
      </c>
      <c r="Z551" s="17" t="str">
        <f>CONCATENATE(INT(spotify_top_songs_audio_features[[#This Row],[duration_ms]]/(60*1000)),":",MOD(INT(spotify_top_songs_audio_features[[#This Row],[duration_ms]]/1000),60))</f>
        <v>3:20</v>
      </c>
      <c r="AA5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51" t="str">
        <f>spotify_top_songs_audio_features[[#This Row],[track_name]]</f>
        <v>ocean eyes</v>
      </c>
    </row>
    <row r="552" spans="1:28" x14ac:dyDescent="0.25">
      <c r="A552" t="s">
        <v>15607</v>
      </c>
      <c r="B552" t="s">
        <v>8944</v>
      </c>
      <c r="C552" t="s">
        <v>15608</v>
      </c>
      <c r="D552" t="s">
        <v>8944</v>
      </c>
      <c r="E552" t="s">
        <v>58</v>
      </c>
      <c r="F552" t="s">
        <v>32</v>
      </c>
      <c r="G552" t="s">
        <v>25</v>
      </c>
      <c r="H552">
        <v>559</v>
      </c>
      <c r="I552">
        <v>871</v>
      </c>
      <c r="J552">
        <v>397</v>
      </c>
      <c r="K552" t="s">
        <v>15609</v>
      </c>
      <c r="L552">
        <v>545</v>
      </c>
      <c r="M552">
        <v>96</v>
      </c>
      <c r="N552">
        <v>572</v>
      </c>
      <c r="O552">
        <v>-5338</v>
      </c>
      <c r="P552">
        <v>10497</v>
      </c>
      <c r="Q552">
        <v>213920</v>
      </c>
      <c r="R552">
        <v>38</v>
      </c>
      <c r="S552">
        <v>340957078</v>
      </c>
      <c r="U552" t="str">
        <f>IFERROR(LEFT(spotify_top_songs_audio_features[[#This Row],[artist_names]],SEARCH(",",spotify_top_songs_audio_features[[#This Row],[artist_names]])-1),spotify_top_songs_audio_features[[#This Row],[artist_names]])</f>
        <v>TV Girl</v>
      </c>
      <c r="V552" t="str">
        <f>IFERROR(MID(spotify_top_songs_audio_features[[#This Row],[artist_names]],SEARCH(",",spotify_top_songs_audio_features[[#This Row],[artist_names]])+2,99),"")</f>
        <v/>
      </c>
      <c r="W552" t="str">
        <f>spotify_top_songs_audio_features[[#This Row],[source]]</f>
        <v>TV Girl</v>
      </c>
      <c r="X552" s="1">
        <f>spotify_top_songs_audio_features[[#This Row],[streams]]</f>
        <v>340957078</v>
      </c>
      <c r="Y552" t="str">
        <f>IF(Tabela2[[#This Row],[feat]]="","","Feat")</f>
        <v/>
      </c>
      <c r="Z552" s="17" t="str">
        <f>CONCATENATE(INT(spotify_top_songs_audio_features[[#This Row],[duration_ms]]/(60*1000)),":",MOD(INT(spotify_top_songs_audio_features[[#This Row],[duration_ms]]/1000),60))</f>
        <v>3:33</v>
      </c>
      <c r="AA5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2" t="str">
        <f>spotify_top_songs_audio_features[[#This Row],[track_name]]</f>
        <v>Lovers Rock</v>
      </c>
    </row>
    <row r="553" spans="1:28" x14ac:dyDescent="0.25">
      <c r="A553" t="s">
        <v>10534</v>
      </c>
      <c r="B553" t="s">
        <v>1643</v>
      </c>
      <c r="C553" t="s">
        <v>10535</v>
      </c>
      <c r="D553" t="s">
        <v>96</v>
      </c>
      <c r="E553" t="s">
        <v>58</v>
      </c>
      <c r="F553" t="s">
        <v>24</v>
      </c>
      <c r="G553" t="s">
        <v>25</v>
      </c>
      <c r="H553">
        <v>936</v>
      </c>
      <c r="I553">
        <v>523</v>
      </c>
      <c r="J553">
        <v>597</v>
      </c>
      <c r="K553" t="s">
        <v>2664</v>
      </c>
      <c r="L553">
        <v>0</v>
      </c>
      <c r="M553">
        <v>117</v>
      </c>
      <c r="N553">
        <v>699</v>
      </c>
      <c r="O553">
        <v>-671</v>
      </c>
      <c r="P553">
        <v>119889</v>
      </c>
      <c r="Q553">
        <v>124056</v>
      </c>
      <c r="R553">
        <v>32</v>
      </c>
      <c r="S553">
        <v>339921770</v>
      </c>
      <c r="U553" t="str">
        <f>IFERROR(LEFT(spotify_top_songs_audio_features[[#This Row],[artist_names]],SEARCH(",",spotify_top_songs_audio_features[[#This Row],[artist_names]])-1),spotify_top_songs_audio_features[[#This Row],[artist_names]])</f>
        <v>Lil Pump</v>
      </c>
      <c r="V553" t="str">
        <f>IFERROR(MID(spotify_top_songs_audio_features[[#This Row],[artist_names]],SEARCH(",",spotify_top_songs_audio_features[[#This Row],[artist_names]])+2,99),"")</f>
        <v/>
      </c>
      <c r="W553" t="str">
        <f>spotify_top_songs_audio_features[[#This Row],[source]]</f>
        <v>Warner Records</v>
      </c>
      <c r="X553" s="1">
        <f>spotify_top_songs_audio_features[[#This Row],[streams]]</f>
        <v>339921770</v>
      </c>
      <c r="Y553" t="str">
        <f>IF(Tabela2[[#This Row],[feat]]="","","Feat")</f>
        <v/>
      </c>
      <c r="Z553" s="17" t="str">
        <f>CONCATENATE(INT(spotify_top_songs_audio_features[[#This Row],[duration_ms]]/(60*1000)),":",MOD(INT(spotify_top_songs_audio_features[[#This Row],[duration_ms]]/1000),60))</f>
        <v>2:4</v>
      </c>
      <c r="AA5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3" t="str">
        <f>spotify_top_songs_audio_features[[#This Row],[track_name]]</f>
        <v>Gucci Gang</v>
      </c>
    </row>
    <row r="554" spans="1:28" x14ac:dyDescent="0.25">
      <c r="A554" t="s">
        <v>1311</v>
      </c>
      <c r="B554" t="s">
        <v>1312</v>
      </c>
      <c r="C554" t="s">
        <v>1313</v>
      </c>
      <c r="D554" t="s">
        <v>1314</v>
      </c>
      <c r="E554" t="s">
        <v>97</v>
      </c>
      <c r="F554" t="s">
        <v>32</v>
      </c>
      <c r="G554" t="s">
        <v>25</v>
      </c>
      <c r="H554">
        <v>695</v>
      </c>
      <c r="I554">
        <v>575</v>
      </c>
      <c r="J554">
        <v>116</v>
      </c>
      <c r="K554" t="s">
        <v>1315</v>
      </c>
      <c r="L554">
        <v>0</v>
      </c>
      <c r="M554">
        <v>614</v>
      </c>
      <c r="N554">
        <v>699</v>
      </c>
      <c r="O554">
        <v>-6334</v>
      </c>
      <c r="P554">
        <v>163929</v>
      </c>
      <c r="Q554">
        <v>173160</v>
      </c>
      <c r="R554">
        <v>38</v>
      </c>
      <c r="S554">
        <v>338795551</v>
      </c>
      <c r="U554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554" t="str">
        <f>IFERROR(MID(spotify_top_songs_audio_features[[#This Row],[artist_names]],SEARCH(",",spotify_top_songs_audio_features[[#This Row],[artist_names]])+2,99),"")</f>
        <v/>
      </c>
      <c r="W554" t="str">
        <f>spotify_top_songs_audio_features[[#This Row],[source]]</f>
        <v>Olivia Rodrigo PS</v>
      </c>
      <c r="X554" s="1">
        <f>spotify_top_songs_audio_features[[#This Row],[streams]]</f>
        <v>338795551</v>
      </c>
      <c r="Y554" t="str">
        <f>IF(Tabela2[[#This Row],[feat]]="","","Feat")</f>
        <v/>
      </c>
      <c r="Z554" s="17" t="str">
        <f>CONCATENATE(INT(spotify_top_songs_audio_features[[#This Row],[duration_ms]]/(60*1000)),":",MOD(INT(spotify_top_songs_audio_features[[#This Row],[duration_ms]]/1000),60))</f>
        <v>2:53</v>
      </c>
      <c r="AA5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54" t="str">
        <f>spotify_top_songs_audio_features[[#This Row],[track_name]]</f>
        <v>jealousy, jealousy</v>
      </c>
    </row>
    <row r="555" spans="1:28" x14ac:dyDescent="0.25">
      <c r="A555" t="s">
        <v>15545</v>
      </c>
      <c r="B555" t="s">
        <v>742</v>
      </c>
      <c r="C555" t="s">
        <v>15546</v>
      </c>
      <c r="D555" t="s">
        <v>520</v>
      </c>
      <c r="E555" t="s">
        <v>31</v>
      </c>
      <c r="F555" t="s">
        <v>24</v>
      </c>
      <c r="G555" t="s">
        <v>25</v>
      </c>
      <c r="H555">
        <v>818</v>
      </c>
      <c r="I555">
        <v>803</v>
      </c>
      <c r="J555">
        <v>797</v>
      </c>
      <c r="K555" t="s">
        <v>1672</v>
      </c>
      <c r="L555">
        <v>0</v>
      </c>
      <c r="M555">
        <v>153</v>
      </c>
      <c r="N555">
        <v>632</v>
      </c>
      <c r="O555">
        <v>-4282</v>
      </c>
      <c r="P555">
        <v>10697</v>
      </c>
      <c r="Q555">
        <v>225983</v>
      </c>
      <c r="R555">
        <v>51</v>
      </c>
      <c r="S555">
        <v>338424689</v>
      </c>
      <c r="U555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555" t="str">
        <f>IFERROR(MID(spotify_top_songs_audio_features[[#This Row],[artist_names]],SEARCH(",",spotify_top_songs_audio_features[[#This Row],[artist_names]])+2,99),"")</f>
        <v/>
      </c>
      <c r="W555" t="str">
        <f>spotify_top_songs_audio_features[[#This Row],[source]]</f>
        <v>Atlantic Records</v>
      </c>
      <c r="X555" s="1">
        <f>spotify_top_songs_audio_features[[#This Row],[streams]]</f>
        <v>338424689</v>
      </c>
      <c r="Y555" t="str">
        <f>IF(Tabela2[[#This Row],[feat]]="","","Feat")</f>
        <v/>
      </c>
      <c r="Z555" s="17" t="str">
        <f>CONCATENATE(INT(spotify_top_songs_audio_features[[#This Row],[duration_ms]]/(60*1000)),":",MOD(INT(spotify_top_songs_audio_features[[#This Row],[duration_ms]]/1000),60))</f>
        <v>3:45</v>
      </c>
      <c r="AA5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5" t="str">
        <f>spotify_top_songs_audio_features[[#This Row],[track_name]]</f>
        <v>24K Magic</v>
      </c>
    </row>
    <row r="556" spans="1:28" x14ac:dyDescent="0.25">
      <c r="A556" t="s">
        <v>6371</v>
      </c>
      <c r="B556" t="s">
        <v>6372</v>
      </c>
      <c r="C556" t="s">
        <v>6373</v>
      </c>
      <c r="D556" t="s">
        <v>934</v>
      </c>
      <c r="E556" t="s">
        <v>31</v>
      </c>
      <c r="F556" t="s">
        <v>24</v>
      </c>
      <c r="G556" t="s">
        <v>25</v>
      </c>
      <c r="H556">
        <v>931</v>
      </c>
      <c r="I556">
        <v>387</v>
      </c>
      <c r="J556">
        <v>412</v>
      </c>
      <c r="K556" t="s">
        <v>6374</v>
      </c>
      <c r="L556">
        <v>0</v>
      </c>
      <c r="M556">
        <v>136</v>
      </c>
      <c r="N556">
        <v>376</v>
      </c>
      <c r="O556">
        <v>-9127</v>
      </c>
      <c r="P556">
        <v>125978</v>
      </c>
      <c r="Q556">
        <v>179405</v>
      </c>
      <c r="R556">
        <v>20</v>
      </c>
      <c r="S556">
        <v>338336204</v>
      </c>
      <c r="U556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556" t="str">
        <f>IFERROR(MID(spotify_top_songs_audio_features[[#This Row],[artist_names]],SEARCH(",",spotify_top_songs_audio_features[[#This Row],[artist_names]])+2,99),"")</f>
        <v>Nicki Minaj, Murda Beatz</v>
      </c>
      <c r="W556" t="str">
        <f>spotify_top_songs_audio_features[[#This Row],[source]]</f>
        <v>ScumGang Records / TenThousand Projects, LLC</v>
      </c>
      <c r="X556" s="1">
        <f>spotify_top_songs_audio_features[[#This Row],[streams]]</f>
        <v>338336204</v>
      </c>
      <c r="Y556" t="str">
        <f>IF(Tabela2[[#This Row],[feat]]="","","Feat")</f>
        <v>Feat</v>
      </c>
      <c r="Z556" s="17" t="str">
        <f>CONCATENATE(INT(spotify_top_songs_audio_features[[#This Row],[duration_ms]]/(60*1000)),":",MOD(INT(spotify_top_songs_audio_features[[#This Row],[duration_ms]]/1000),60))</f>
        <v>2:59</v>
      </c>
      <c r="AA5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6" t="str">
        <f>spotify_top_songs_audio_features[[#This Row],[track_name]]</f>
        <v>FEFE (feat. Nicki Minaj &amp; Murda Beatz)</v>
      </c>
    </row>
    <row r="557" spans="1:28" x14ac:dyDescent="0.25">
      <c r="A557" t="s">
        <v>12009</v>
      </c>
      <c r="B557" t="s">
        <v>12010</v>
      </c>
      <c r="C557" t="s">
        <v>12011</v>
      </c>
      <c r="D557" t="s">
        <v>4099</v>
      </c>
      <c r="E557" t="s">
        <v>142</v>
      </c>
      <c r="F557" t="s">
        <v>24</v>
      </c>
      <c r="G557" t="s">
        <v>25</v>
      </c>
      <c r="H557">
        <v>652</v>
      </c>
      <c r="I557">
        <v>259</v>
      </c>
      <c r="J557">
        <v>595</v>
      </c>
      <c r="K557" t="s">
        <v>12012</v>
      </c>
      <c r="L557">
        <v>0</v>
      </c>
      <c r="M557">
        <v>362</v>
      </c>
      <c r="N557">
        <v>836</v>
      </c>
      <c r="O557">
        <v>-13336</v>
      </c>
      <c r="P557">
        <v>142169</v>
      </c>
      <c r="Q557">
        <v>155453</v>
      </c>
      <c r="R557">
        <v>36</v>
      </c>
      <c r="S557">
        <v>338108854</v>
      </c>
      <c r="U557" t="str">
        <f>IFERROR(LEFT(spotify_top_songs_audio_features[[#This Row],[artist_names]],SEARCH(",",spotify_top_songs_audio_features[[#This Row],[artist_names]])-1),spotify_top_songs_audio_features[[#This Row],[artist_names]])</f>
        <v>Frank Sinatra</v>
      </c>
      <c r="V557" t="str">
        <f>IFERROR(MID(spotify_top_songs_audio_features[[#This Row],[artist_names]],SEARCH(",",spotify_top_songs_audio_features[[#This Row],[artist_names]])+2,99),"")</f>
        <v>B. Swanson Quartet</v>
      </c>
      <c r="W557" t="str">
        <f>spotify_top_songs_audio_features[[#This Row],[source]]</f>
        <v>Columbia/Legacy</v>
      </c>
      <c r="X557" s="1">
        <f>spotify_top_songs_audio_features[[#This Row],[streams]]</f>
        <v>338108854</v>
      </c>
      <c r="Y557" t="str">
        <f>IF(Tabela2[[#This Row],[feat]]="","","Feat")</f>
        <v>Feat</v>
      </c>
      <c r="Z557" s="17" t="str">
        <f>CONCATENATE(INT(spotify_top_songs_audio_features[[#This Row],[duration_ms]]/(60*1000)),":",MOD(INT(spotify_top_songs_audio_features[[#This Row],[duration_ms]]/1000),60))</f>
        <v>2:35</v>
      </c>
      <c r="AA5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57" t="str">
        <f>spotify_top_songs_audio_features[[#This Row],[track_name]]</f>
        <v>Let It Snow! Let It Snow! Let It Snow! (with The B. Swanson Quartet)</v>
      </c>
    </row>
    <row r="558" spans="1:28" x14ac:dyDescent="0.25">
      <c r="A558" t="s">
        <v>1382</v>
      </c>
      <c r="B558" t="s">
        <v>1383</v>
      </c>
      <c r="C558" t="s">
        <v>1384</v>
      </c>
      <c r="D558" t="s">
        <v>1385</v>
      </c>
      <c r="E558" t="s">
        <v>43</v>
      </c>
      <c r="F558" t="s">
        <v>24</v>
      </c>
      <c r="G558" t="s">
        <v>25</v>
      </c>
      <c r="H558">
        <v>616</v>
      </c>
      <c r="I558">
        <v>834</v>
      </c>
      <c r="J558">
        <v>664</v>
      </c>
      <c r="K558" t="s">
        <v>1386</v>
      </c>
      <c r="L558">
        <v>0</v>
      </c>
      <c r="M558">
        <v>338</v>
      </c>
      <c r="N558">
        <v>746</v>
      </c>
      <c r="O558">
        <v>-3069</v>
      </c>
      <c r="P558">
        <v>151701</v>
      </c>
      <c r="Q558">
        <v>165848</v>
      </c>
      <c r="R558">
        <v>32</v>
      </c>
      <c r="S558">
        <v>337715834</v>
      </c>
      <c r="U558" t="str">
        <f>IFERROR(LEFT(spotify_top_songs_audio_features[[#This Row],[artist_names]],SEARCH(",",spotify_top_songs_audio_features[[#This Row],[artist_names]])-1),spotify_top_songs_audio_features[[#This Row],[artist_names]])</f>
        <v>Grupo Frontera</v>
      </c>
      <c r="V558" t="str">
        <f>IFERROR(MID(spotify_top_songs_audio_features[[#This Row],[artist_names]],SEARCH(",",spotify_top_songs_audio_features[[#This Row],[artist_names]])+2,99),"")</f>
        <v>Grupo Firme</v>
      </c>
      <c r="W558" t="str">
        <f>spotify_top_songs_audio_features[[#This Row],[source]]</f>
        <v>Grupo Frontera</v>
      </c>
      <c r="X558" s="1">
        <f>spotify_top_songs_audio_features[[#This Row],[streams]]</f>
        <v>337715834</v>
      </c>
      <c r="Y558" t="str">
        <f>IF(Tabela2[[#This Row],[feat]]="","","Feat")</f>
        <v>Feat</v>
      </c>
      <c r="Z558" s="17" t="str">
        <f>CONCATENATE(INT(spotify_top_songs_audio_features[[#This Row],[duration_ms]]/(60*1000)),":",MOD(INT(spotify_top_songs_audio_features[[#This Row],[duration_ms]]/1000),60))</f>
        <v>2:45</v>
      </c>
      <c r="AA5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58" t="str">
        <f>spotify_top_songs_audio_features[[#This Row],[track_name]]</f>
        <v>EL AMOR DE SU VIDA</v>
      </c>
    </row>
    <row r="559" spans="1:28" x14ac:dyDescent="0.25">
      <c r="A559" t="s">
        <v>15783</v>
      </c>
      <c r="B559" t="s">
        <v>15784</v>
      </c>
      <c r="C559" t="s">
        <v>15785</v>
      </c>
      <c r="D559" t="s">
        <v>282</v>
      </c>
      <c r="E559" t="s">
        <v>113</v>
      </c>
      <c r="F559" t="s">
        <v>32</v>
      </c>
      <c r="G559" t="s">
        <v>25</v>
      </c>
      <c r="H559">
        <v>777</v>
      </c>
      <c r="I559">
        <v>779</v>
      </c>
      <c r="J559">
        <v>972</v>
      </c>
      <c r="K559" t="s">
        <v>15786</v>
      </c>
      <c r="L559">
        <v>0</v>
      </c>
      <c r="M559">
        <v>636</v>
      </c>
      <c r="N559">
        <v>768</v>
      </c>
      <c r="O559">
        <v>-4449</v>
      </c>
      <c r="P559">
        <v>94023</v>
      </c>
      <c r="Q559">
        <v>221653</v>
      </c>
      <c r="R559">
        <v>37</v>
      </c>
      <c r="S559">
        <v>337326802</v>
      </c>
      <c r="U559" t="str">
        <f>IFERROR(LEFT(spotify_top_songs_audio_features[[#This Row],[artist_names]],SEARCH(",",spotify_top_songs_audio_features[[#This Row],[artist_names]])-1),spotify_top_songs_audio_features[[#This Row],[artist_names]])</f>
        <v>Reik</v>
      </c>
      <c r="V559" t="str">
        <f>IFERROR(MID(spotify_top_songs_audio_features[[#This Row],[artist_names]],SEARCH(",",spotify_top_songs_audio_features[[#This Row],[artist_names]])+2,99),"")</f>
        <v>Ozuna, Wisin</v>
      </c>
      <c r="W559" t="str">
        <f>spotify_top_songs_audio_features[[#This Row],[source]]</f>
        <v>Columbia</v>
      </c>
      <c r="X559" s="1">
        <f>spotify_top_songs_audio_features[[#This Row],[streams]]</f>
        <v>337326802</v>
      </c>
      <c r="Y559" t="str">
        <f>IF(Tabela2[[#This Row],[feat]]="","","Feat")</f>
        <v>Feat</v>
      </c>
      <c r="Z559" s="17" t="str">
        <f>CONCATENATE(INT(spotify_top_songs_audio_features[[#This Row],[duration_ms]]/(60*1000)),":",MOD(INT(spotify_top_songs_audio_features[[#This Row],[duration_ms]]/1000),60))</f>
        <v>3:41</v>
      </c>
      <c r="AA5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59" t="str">
        <f>spotify_top_songs_audio_features[[#This Row],[track_name]]</f>
        <v>Me Niego (feat. Ozuna &amp; Wisin)</v>
      </c>
    </row>
    <row r="560" spans="1:28" x14ac:dyDescent="0.25">
      <c r="A560" t="s">
        <v>4225</v>
      </c>
      <c r="B560" t="s">
        <v>3576</v>
      </c>
      <c r="C560" t="s">
        <v>4226</v>
      </c>
      <c r="D560" t="s">
        <v>520</v>
      </c>
      <c r="E560" t="s">
        <v>86</v>
      </c>
      <c r="F560" t="s">
        <v>24</v>
      </c>
      <c r="G560" t="s">
        <v>25</v>
      </c>
      <c r="H560">
        <v>868</v>
      </c>
      <c r="I560">
        <v>795</v>
      </c>
      <c r="J560">
        <v>269</v>
      </c>
      <c r="K560" t="s">
        <v>4227</v>
      </c>
      <c r="L560">
        <v>193</v>
      </c>
      <c r="M560">
        <v>461</v>
      </c>
      <c r="N560">
        <v>819</v>
      </c>
      <c r="O560">
        <v>-6044</v>
      </c>
      <c r="P560">
        <v>1660</v>
      </c>
      <c r="Q560">
        <v>156945</v>
      </c>
      <c r="R560">
        <v>28</v>
      </c>
      <c r="S560">
        <v>336084126</v>
      </c>
      <c r="U560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560" t="str">
        <f>IFERROR(MID(spotify_top_songs_audio_features[[#This Row],[artist_names]],SEARCH(",",spotify_top_songs_audio_features[[#This Row],[artist_names]])+2,99),"")</f>
        <v/>
      </c>
      <c r="W560" t="str">
        <f>spotify_top_songs_audio_features[[#This Row],[source]]</f>
        <v>Atlantic Records</v>
      </c>
      <c r="X560" s="1">
        <f>spotify_top_songs_audio_features[[#This Row],[streams]]</f>
        <v>336084126</v>
      </c>
      <c r="Y560" t="str">
        <f>IF(Tabela2[[#This Row],[feat]]="","","Feat")</f>
        <v/>
      </c>
      <c r="Z560" s="17" t="str">
        <f>CONCATENATE(INT(spotify_top_songs_audio_features[[#This Row],[duration_ms]]/(60*1000)),":",MOD(INT(spotify_top_songs_audio_features[[#This Row],[duration_ms]]/1000),60))</f>
        <v>2:36</v>
      </c>
      <c r="AA5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60" t="str">
        <f>spotify_top_songs_audio_features[[#This Row],[track_name]]</f>
        <v>Up</v>
      </c>
    </row>
    <row r="561" spans="1:28" x14ac:dyDescent="0.25">
      <c r="A561" t="s">
        <v>15202</v>
      </c>
      <c r="B561" t="s">
        <v>15203</v>
      </c>
      <c r="C561" t="s">
        <v>15204</v>
      </c>
      <c r="D561" t="s">
        <v>385</v>
      </c>
      <c r="E561" t="s">
        <v>97</v>
      </c>
      <c r="F561" t="s">
        <v>24</v>
      </c>
      <c r="G561" t="s">
        <v>25</v>
      </c>
      <c r="H561">
        <v>8</v>
      </c>
      <c r="I561">
        <v>585</v>
      </c>
      <c r="J561">
        <v>924</v>
      </c>
      <c r="K561" t="s">
        <v>3212</v>
      </c>
      <c r="L561">
        <v>0</v>
      </c>
      <c r="M561">
        <v>153</v>
      </c>
      <c r="N561">
        <v>779</v>
      </c>
      <c r="O561">
        <v>-7343</v>
      </c>
      <c r="P561">
        <v>126058</v>
      </c>
      <c r="Q561">
        <v>213400</v>
      </c>
      <c r="R561">
        <v>54</v>
      </c>
      <c r="S561">
        <v>335855240</v>
      </c>
      <c r="U561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561" t="str">
        <f>IFERROR(MID(spotify_top_songs_audio_features[[#This Row],[artist_names]],SEARCH(",",spotify_top_songs_audio_features[[#This Row],[artist_names]])+2,99),"")</f>
        <v>Zacari</v>
      </c>
      <c r="W561" t="str">
        <f>spotify_top_songs_audio_features[[#This Row],[source]]</f>
        <v>Aftermath</v>
      </c>
      <c r="X561" s="1">
        <f>spotify_top_songs_audio_features[[#This Row],[streams]]</f>
        <v>335855240</v>
      </c>
      <c r="Y561" t="str">
        <f>IF(Tabela2[[#This Row],[feat]]="","","Feat")</f>
        <v>Feat</v>
      </c>
      <c r="Z561" s="17" t="str">
        <f>CONCATENATE(INT(spotify_top_songs_audio_features[[#This Row],[duration_ms]]/(60*1000)),":",MOD(INT(spotify_top_songs_audio_features[[#This Row],[duration_ms]]/1000),60))</f>
        <v>3:33</v>
      </c>
      <c r="AA5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61" t="str">
        <f>spotify_top_songs_audio_features[[#This Row],[track_name]]</f>
        <v>LOVE. FEAT. ZACARI.</v>
      </c>
    </row>
    <row r="562" spans="1:28" x14ac:dyDescent="0.25">
      <c r="A562" t="s">
        <v>14954</v>
      </c>
      <c r="B562" t="s">
        <v>14955</v>
      </c>
      <c r="C562" t="s">
        <v>14956</v>
      </c>
      <c r="D562" t="s">
        <v>215</v>
      </c>
      <c r="E562" t="s">
        <v>177</v>
      </c>
      <c r="F562" t="s">
        <v>32</v>
      </c>
      <c r="G562" t="s">
        <v>25</v>
      </c>
      <c r="H562">
        <v>744</v>
      </c>
      <c r="I562">
        <v>836</v>
      </c>
      <c r="J562">
        <v>507</v>
      </c>
      <c r="K562" t="s">
        <v>1269</v>
      </c>
      <c r="L562">
        <v>0</v>
      </c>
      <c r="M562">
        <v>194</v>
      </c>
      <c r="N562">
        <v>36</v>
      </c>
      <c r="O562">
        <v>-2396</v>
      </c>
      <c r="P562">
        <v>114965</v>
      </c>
      <c r="Q562">
        <v>174933</v>
      </c>
      <c r="R562">
        <v>45</v>
      </c>
      <c r="S562">
        <v>335307150</v>
      </c>
      <c r="U562" t="str">
        <f>IFERROR(LEFT(spotify_top_songs_audio_features[[#This Row],[artist_names]],SEARCH(",",spotify_top_songs_audio_features[[#This Row],[artist_names]])-1),spotify_top_songs_audio_features[[#This Row],[artist_names]])</f>
        <v>Martin Jensen</v>
      </c>
      <c r="V562" t="str">
        <f>IFERROR(MID(spotify_top_songs_audio_features[[#This Row],[artist_names]],SEARCH(",",spotify_top_songs_audio_features[[#This Row],[artist_names]])+2,99),"")</f>
        <v/>
      </c>
      <c r="W562" t="str">
        <f>spotify_top_songs_audio_features[[#This Row],[source]]</f>
        <v>Virgin</v>
      </c>
      <c r="X562" s="1">
        <f>spotify_top_songs_audio_features[[#This Row],[streams]]</f>
        <v>335307150</v>
      </c>
      <c r="Y562" t="str">
        <f>IF(Tabela2[[#This Row],[feat]]="","","Feat")</f>
        <v/>
      </c>
      <c r="Z562" s="17" t="str">
        <f>CONCATENATE(INT(spotify_top_songs_audio_features[[#This Row],[duration_ms]]/(60*1000)),":",MOD(INT(spotify_top_songs_audio_features[[#This Row],[duration_ms]]/1000),60))</f>
        <v>2:54</v>
      </c>
      <c r="AA5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62" t="str">
        <f>spotify_top_songs_audio_features[[#This Row],[track_name]]</f>
        <v>Solo Dance</v>
      </c>
    </row>
    <row r="563" spans="1:28" x14ac:dyDescent="0.25">
      <c r="A563" t="s">
        <v>4781</v>
      </c>
      <c r="B563" t="s">
        <v>4782</v>
      </c>
      <c r="C563" t="s">
        <v>4783</v>
      </c>
      <c r="D563" t="s">
        <v>436</v>
      </c>
      <c r="E563" t="s">
        <v>70</v>
      </c>
      <c r="F563" t="s">
        <v>24</v>
      </c>
      <c r="G563" t="s">
        <v>152</v>
      </c>
      <c r="H563">
        <v>587</v>
      </c>
      <c r="I563">
        <v>299</v>
      </c>
      <c r="J563">
        <v>263</v>
      </c>
      <c r="K563" t="s">
        <v>4784</v>
      </c>
      <c r="L563">
        <v>0</v>
      </c>
      <c r="M563">
        <v>123</v>
      </c>
      <c r="N563">
        <v>356</v>
      </c>
      <c r="O563">
        <v>-7365</v>
      </c>
      <c r="P563">
        <v>94992</v>
      </c>
      <c r="Q563">
        <v>259550</v>
      </c>
      <c r="R563">
        <v>44</v>
      </c>
      <c r="S563">
        <v>335158647</v>
      </c>
      <c r="U563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63" t="str">
        <f>IFERROR(MID(spotify_top_songs_audio_features[[#This Row],[artist_names]],SEARCH(",",spotify_top_songs_audio_features[[#This Row],[artist_names]])+2,99),"")</f>
        <v>Beyoncé</v>
      </c>
      <c r="W563" t="str">
        <f>spotify_top_songs_audio_features[[#This Row],[source]]</f>
        <v>Atlantic Records UK</v>
      </c>
      <c r="X563" s="1">
        <f>spotify_top_songs_audio_features[[#This Row],[streams]]</f>
        <v>335158647</v>
      </c>
      <c r="Y563" t="str">
        <f>IF(Tabela2[[#This Row],[feat]]="","","Feat")</f>
        <v>Feat</v>
      </c>
      <c r="Z563" s="17" t="str">
        <f>CONCATENATE(INT(spotify_top_songs_audio_features[[#This Row],[duration_ms]]/(60*1000)),":",MOD(INT(spotify_top_songs_audio_features[[#This Row],[duration_ms]]/1000),60))</f>
        <v>4:19</v>
      </c>
      <c r="AA5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63" t="str">
        <f>spotify_top_songs_audio_features[[#This Row],[track_name]]</f>
        <v>Perfect Duet (Ed Sheeran &amp; Beyoncé)</v>
      </c>
    </row>
    <row r="564" spans="1:28" x14ac:dyDescent="0.25">
      <c r="A564" t="s">
        <v>12388</v>
      </c>
      <c r="B564" t="s">
        <v>12389</v>
      </c>
      <c r="C564" t="s">
        <v>12390</v>
      </c>
      <c r="D564" t="s">
        <v>436</v>
      </c>
      <c r="E564" t="s">
        <v>43</v>
      </c>
      <c r="F564" t="s">
        <v>32</v>
      </c>
      <c r="G564" t="s">
        <v>25</v>
      </c>
      <c r="H564">
        <v>857</v>
      </c>
      <c r="I564">
        <v>621</v>
      </c>
      <c r="J564">
        <v>825</v>
      </c>
      <c r="K564" t="s">
        <v>2294</v>
      </c>
      <c r="L564">
        <v>0</v>
      </c>
      <c r="M564">
        <v>865</v>
      </c>
      <c r="N564">
        <v>668</v>
      </c>
      <c r="O564">
        <v>-6376</v>
      </c>
      <c r="P564">
        <v>97989</v>
      </c>
      <c r="Q564">
        <v>204467</v>
      </c>
      <c r="R564">
        <v>35</v>
      </c>
      <c r="S564">
        <v>334701158</v>
      </c>
      <c r="U564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64" t="str">
        <f>IFERROR(MID(spotify_top_songs_audio_features[[#This Row],[artist_names]],SEARCH(",",spotify_top_songs_audio_features[[#This Row],[artist_names]])+2,99),"")</f>
        <v>Camila Cabello, Cardi B</v>
      </c>
      <c r="W564" t="str">
        <f>spotify_top_songs_audio_features[[#This Row],[source]]</f>
        <v>Atlantic Records UK</v>
      </c>
      <c r="X564" s="1">
        <f>spotify_top_songs_audio_features[[#This Row],[streams]]</f>
        <v>334701158</v>
      </c>
      <c r="Y564" t="str">
        <f>IF(Tabela2[[#This Row],[feat]]="","","Feat")</f>
        <v>Feat</v>
      </c>
      <c r="Z564" s="17" t="str">
        <f>CONCATENATE(INT(spotify_top_songs_audio_features[[#This Row],[duration_ms]]/(60*1000)),":",MOD(INT(spotify_top_songs_audio_features[[#This Row],[duration_ms]]/1000),60))</f>
        <v>3:24</v>
      </c>
      <c r="AA5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4" t="str">
        <f>spotify_top_songs_audio_features[[#This Row],[track_name]]</f>
        <v>South of the Border (feat. Camila Cabello &amp; Cardi B)</v>
      </c>
    </row>
    <row r="565" spans="1:28" x14ac:dyDescent="0.25">
      <c r="A565" t="s">
        <v>6830</v>
      </c>
      <c r="B565" t="s">
        <v>6831</v>
      </c>
      <c r="C565" t="s">
        <v>6832</v>
      </c>
      <c r="D565" t="s">
        <v>1101</v>
      </c>
      <c r="E565" t="s">
        <v>58</v>
      </c>
      <c r="F565" t="s">
        <v>24</v>
      </c>
      <c r="G565" t="s">
        <v>25</v>
      </c>
      <c r="H565">
        <v>655</v>
      </c>
      <c r="I565">
        <v>666</v>
      </c>
      <c r="J565">
        <v>612</v>
      </c>
      <c r="K565" t="s">
        <v>6833</v>
      </c>
      <c r="L565">
        <v>2.1199999999999999E-3</v>
      </c>
      <c r="M565">
        <v>683</v>
      </c>
      <c r="N565">
        <v>272</v>
      </c>
      <c r="O565">
        <v>-5309</v>
      </c>
      <c r="P565">
        <v>102977</v>
      </c>
      <c r="Q565">
        <v>181812</v>
      </c>
      <c r="R565">
        <v>39</v>
      </c>
      <c r="S565">
        <v>334425361</v>
      </c>
      <c r="U565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565" t="str">
        <f>IFERROR(MID(spotify_top_songs_audio_features[[#This Row],[artist_names]],SEARCH(",",spotify_top_songs_audio_features[[#This Row],[artist_names]])+2,99),"")</f>
        <v>Rita Ora</v>
      </c>
      <c r="W565" t="str">
        <f>spotify_top_songs_audio_features[[#This Row],[source]]</f>
        <v>Universal Music AB</v>
      </c>
      <c r="X565" s="1">
        <f>spotify_top_songs_audio_features[[#This Row],[streams]]</f>
        <v>334425361</v>
      </c>
      <c r="Y565" t="str">
        <f>IF(Tabela2[[#This Row],[feat]]="","","Feat")</f>
        <v>Feat</v>
      </c>
      <c r="Z565" s="17" t="str">
        <f>CONCATENATE(INT(spotify_top_songs_audio_features[[#This Row],[duration_ms]]/(60*1000)),":",MOD(INT(spotify_top_songs_audio_features[[#This Row],[duration_ms]]/1000),60))</f>
        <v>3:1</v>
      </c>
      <c r="AA5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65" t="str">
        <f>spotify_top_songs_audio_features[[#This Row],[track_name]]</f>
        <v>Lonely Together (feat. Rita Ora)</v>
      </c>
    </row>
    <row r="566" spans="1:28" x14ac:dyDescent="0.25">
      <c r="A566" t="s">
        <v>5685</v>
      </c>
      <c r="B566" t="s">
        <v>352</v>
      </c>
      <c r="C566" t="s">
        <v>5686</v>
      </c>
      <c r="D566" t="s">
        <v>3309</v>
      </c>
      <c r="E566" t="s">
        <v>86</v>
      </c>
      <c r="F566" t="s">
        <v>24</v>
      </c>
      <c r="G566" t="s">
        <v>25</v>
      </c>
      <c r="H566">
        <v>763</v>
      </c>
      <c r="I566">
        <v>598</v>
      </c>
      <c r="J566">
        <v>539</v>
      </c>
      <c r="K566" t="s">
        <v>5687</v>
      </c>
      <c r="L566">
        <v>0</v>
      </c>
      <c r="M566">
        <v>112</v>
      </c>
      <c r="N566">
        <v>182</v>
      </c>
      <c r="O566">
        <v>-6865</v>
      </c>
      <c r="P566">
        <v>140987</v>
      </c>
      <c r="Q566">
        <v>190678</v>
      </c>
      <c r="R566">
        <v>52</v>
      </c>
      <c r="S566">
        <v>333763000</v>
      </c>
      <c r="U566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566" t="str">
        <f>IFERROR(MID(spotify_top_songs_audio_features[[#This Row],[artist_names]],SEARCH(",",spotify_top_songs_audio_features[[#This Row],[artist_names]])+2,99),"")</f>
        <v/>
      </c>
      <c r="W566" t="str">
        <f>spotify_top_songs_audio_features[[#This Row],[source]]</f>
        <v>Cactus Jack / Epic</v>
      </c>
      <c r="X566" s="1">
        <f>spotify_top_songs_audio_features[[#This Row],[streams]]</f>
        <v>333763000</v>
      </c>
      <c r="Y566" t="str">
        <f>IF(Tabela2[[#This Row],[feat]]="","","Feat")</f>
        <v/>
      </c>
      <c r="Z566" s="17" t="str">
        <f>CONCATENATE(INT(spotify_top_songs_audio_features[[#This Row],[duration_ms]]/(60*1000)),":",MOD(INT(spotify_top_songs_audio_features[[#This Row],[duration_ms]]/1000),60))</f>
        <v>3:10</v>
      </c>
      <c r="AA5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66" t="str">
        <f>spotify_top_songs_audio_features[[#This Row],[track_name]]</f>
        <v>BUTTERFLY EFFECT</v>
      </c>
    </row>
    <row r="567" spans="1:28" x14ac:dyDescent="0.25">
      <c r="A567" t="s">
        <v>11346</v>
      </c>
      <c r="B567" t="s">
        <v>11347</v>
      </c>
      <c r="C567" t="s">
        <v>11348</v>
      </c>
      <c r="D567" t="s">
        <v>3859</v>
      </c>
      <c r="E567" t="s">
        <v>142</v>
      </c>
      <c r="F567" t="s">
        <v>24</v>
      </c>
      <c r="G567" t="s">
        <v>25</v>
      </c>
      <c r="H567">
        <v>901</v>
      </c>
      <c r="I567">
        <v>522</v>
      </c>
      <c r="J567">
        <v>33</v>
      </c>
      <c r="K567" t="s">
        <v>4880</v>
      </c>
      <c r="L567">
        <v>0</v>
      </c>
      <c r="M567">
        <v>259</v>
      </c>
      <c r="N567">
        <v>329</v>
      </c>
      <c r="O567">
        <v>-8304</v>
      </c>
      <c r="P567">
        <v>104053</v>
      </c>
      <c r="Q567">
        <v>127947</v>
      </c>
      <c r="R567">
        <v>26</v>
      </c>
      <c r="S567">
        <v>333062937</v>
      </c>
      <c r="U567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567" t="str">
        <f>IFERROR(MID(spotify_top_songs_audio_features[[#This Row],[artist_names]],SEARCH(",",spotify_top_songs_audio_features[[#This Row],[artist_names]])+2,99),"")</f>
        <v>Lil Pump</v>
      </c>
      <c r="W567" t="str">
        <f>spotify_top_songs_audio_features[[#This Row],[source]]</f>
        <v>Getting Out Our Dreams, Inc./Def Jam Recordings</v>
      </c>
      <c r="X567" s="1">
        <f>spotify_top_songs_audio_features[[#This Row],[streams]]</f>
        <v>333062937</v>
      </c>
      <c r="Y567" t="str">
        <f>IF(Tabela2[[#This Row],[feat]]="","","Feat")</f>
        <v>Feat</v>
      </c>
      <c r="Z567" s="17" t="str">
        <f>CONCATENATE(INT(spotify_top_songs_audio_features[[#This Row],[duration_ms]]/(60*1000)),":",MOD(INT(spotify_top_songs_audio_features[[#This Row],[duration_ms]]/1000),60))</f>
        <v>2:7</v>
      </c>
      <c r="AA5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7" t="str">
        <f>spotify_top_songs_audio_features[[#This Row],[track_name]]</f>
        <v>I Love It (&amp; Lil Pump)</v>
      </c>
    </row>
    <row r="568" spans="1:28" x14ac:dyDescent="0.25">
      <c r="A568" t="s">
        <v>10083</v>
      </c>
      <c r="B568" t="s">
        <v>228</v>
      </c>
      <c r="C568" t="s">
        <v>10084</v>
      </c>
      <c r="D568" t="s">
        <v>230</v>
      </c>
      <c r="E568" t="s">
        <v>177</v>
      </c>
      <c r="F568" t="s">
        <v>32</v>
      </c>
      <c r="G568" t="s">
        <v>25</v>
      </c>
      <c r="H568">
        <v>814</v>
      </c>
      <c r="I568">
        <v>641</v>
      </c>
      <c r="J568">
        <v>111</v>
      </c>
      <c r="K568" t="s">
        <v>10085</v>
      </c>
      <c r="L568">
        <v>0</v>
      </c>
      <c r="M568">
        <v>993</v>
      </c>
      <c r="N568">
        <v>183</v>
      </c>
      <c r="O568">
        <v>-5957</v>
      </c>
      <c r="P568">
        <v>133854</v>
      </c>
      <c r="Q568">
        <v>185507</v>
      </c>
      <c r="R568">
        <v>24</v>
      </c>
      <c r="S568">
        <v>332840904</v>
      </c>
      <c r="U568" t="str">
        <f>IFERROR(LEFT(spotify_top_songs_audio_features[[#This Row],[artist_names]],SEARCH(",",spotify_top_songs_audio_features[[#This Row],[artist_names]])-1),spotify_top_songs_audio_features[[#This Row],[artist_names]])</f>
        <v>NewJeans</v>
      </c>
      <c r="V568" t="str">
        <f>IFERROR(MID(spotify_top_songs_audio_features[[#This Row],[artist_names]],SEARCH(",",spotify_top_songs_audio_features[[#This Row],[artist_names]])+2,99),"")</f>
        <v/>
      </c>
      <c r="W568" t="str">
        <f>spotify_top_songs_audio_features[[#This Row],[source]]</f>
        <v>ADOR</v>
      </c>
      <c r="X568" s="1">
        <f>spotify_top_songs_audio_features[[#This Row],[streams]]</f>
        <v>332840904</v>
      </c>
      <c r="Y568" t="str">
        <f>IF(Tabela2[[#This Row],[feat]]="","","Feat")</f>
        <v/>
      </c>
      <c r="Z568" s="17" t="str">
        <f>CONCATENATE(INT(spotify_top_songs_audio_features[[#This Row],[duration_ms]]/(60*1000)),":",MOD(INT(spotify_top_songs_audio_features[[#This Row],[duration_ms]]/1000),60))</f>
        <v>3:5</v>
      </c>
      <c r="AA5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68" t="str">
        <f>spotify_top_songs_audio_features[[#This Row],[track_name]]</f>
        <v>Ditto</v>
      </c>
    </row>
    <row r="569" spans="1:28" x14ac:dyDescent="0.25">
      <c r="A569" t="s">
        <v>15939</v>
      </c>
      <c r="B569" t="s">
        <v>4911</v>
      </c>
      <c r="C569" t="s">
        <v>4912</v>
      </c>
      <c r="D569" t="s">
        <v>1244</v>
      </c>
      <c r="E569" t="s">
        <v>86</v>
      </c>
      <c r="F569" t="s">
        <v>24</v>
      </c>
      <c r="G569" t="s">
        <v>25</v>
      </c>
      <c r="H569">
        <v>694</v>
      </c>
      <c r="I569">
        <v>758</v>
      </c>
      <c r="J569">
        <v>218</v>
      </c>
      <c r="K569" t="s">
        <v>4883</v>
      </c>
      <c r="L569">
        <v>1.34E-4</v>
      </c>
      <c r="M569">
        <v>102</v>
      </c>
      <c r="N569">
        <v>371</v>
      </c>
      <c r="O569">
        <v>-2986</v>
      </c>
      <c r="P569">
        <v>192091</v>
      </c>
      <c r="Q569">
        <v>185195</v>
      </c>
      <c r="R569">
        <v>35</v>
      </c>
      <c r="S569">
        <v>332662642</v>
      </c>
      <c r="U569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569" t="str">
        <f>IFERROR(MID(spotify_top_songs_audio_features[[#This Row],[artist_names]],SEARCH(",",spotify_top_songs_audio_features[[#This Row],[artist_names]])+2,99),"")</f>
        <v>J Balvin, Tyga</v>
      </c>
      <c r="W569" t="str">
        <f>spotify_top_songs_audio_features[[#This Row],[source]]</f>
        <v>DJ Snake Music Productions Limited</v>
      </c>
      <c r="X569" s="1">
        <f>spotify_top_songs_audio_features[[#This Row],[streams]]</f>
        <v>332662642</v>
      </c>
      <c r="Y569" t="str">
        <f>IF(Tabela2[[#This Row],[feat]]="","","Feat")</f>
        <v>Feat</v>
      </c>
      <c r="Z569" s="17" t="str">
        <f>CONCATENATE(INT(spotify_top_songs_audio_features[[#This Row],[duration_ms]]/(60*1000)),":",MOD(INT(spotify_top_songs_audio_features[[#This Row],[duration_ms]]/1000),60))</f>
        <v>3:5</v>
      </c>
      <c r="AA5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69" t="str">
        <f>spotify_top_songs_audio_features[[#This Row],[track_name]]</f>
        <v>Loco Contigo (feat. J. Balvin &amp; Tyga)</v>
      </c>
    </row>
    <row r="570" spans="1:28" x14ac:dyDescent="0.25">
      <c r="A570" t="s">
        <v>7842</v>
      </c>
      <c r="B570" t="s">
        <v>1287</v>
      </c>
      <c r="C570" t="s">
        <v>7843</v>
      </c>
      <c r="D570" t="s">
        <v>48</v>
      </c>
      <c r="E570" t="s">
        <v>43</v>
      </c>
      <c r="F570" t="s">
        <v>32</v>
      </c>
      <c r="G570" t="s">
        <v>25</v>
      </c>
      <c r="H570">
        <v>699</v>
      </c>
      <c r="I570">
        <v>713</v>
      </c>
      <c r="J570">
        <v>594</v>
      </c>
      <c r="K570" t="s">
        <v>7844</v>
      </c>
      <c r="L570">
        <v>3.1100000000000002E-4</v>
      </c>
      <c r="M570">
        <v>294</v>
      </c>
      <c r="N570">
        <v>354</v>
      </c>
      <c r="O570">
        <v>-5507</v>
      </c>
      <c r="P570">
        <v>121993</v>
      </c>
      <c r="Q570">
        <v>205920</v>
      </c>
      <c r="R570">
        <v>61</v>
      </c>
      <c r="S570">
        <v>332325551</v>
      </c>
      <c r="U570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570" t="str">
        <f>IFERROR(MID(spotify_top_songs_audio_features[[#This Row],[artist_names]],SEARCH(",",spotify_top_songs_audio_features[[#This Row],[artist_names]])+2,99),"")</f>
        <v/>
      </c>
      <c r="W570" t="str">
        <f>spotify_top_songs_audio_features[[#This Row],[source]]</f>
        <v>Republic Records</v>
      </c>
      <c r="X570" s="1">
        <f>spotify_top_songs_audio_features[[#This Row],[streams]]</f>
        <v>332325551</v>
      </c>
      <c r="Y570" t="str">
        <f>IF(Tabela2[[#This Row],[feat]]="","","Feat")</f>
        <v/>
      </c>
      <c r="Z570" s="17" t="str">
        <f>CONCATENATE(INT(spotify_top_songs_audio_features[[#This Row],[duration_ms]]/(60*1000)),":",MOD(INT(spotify_top_songs_audio_features[[#This Row],[duration_ms]]/1000),60))</f>
        <v>3:25</v>
      </c>
      <c r="AA5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0" t="str">
        <f>spotify_top_songs_audio_features[[#This Row],[track_name]]</f>
        <v>no tears left to cry</v>
      </c>
    </row>
    <row r="571" spans="1:28" x14ac:dyDescent="0.25">
      <c r="A571" t="s">
        <v>11194</v>
      </c>
      <c r="B571" t="s">
        <v>7015</v>
      </c>
      <c r="C571" t="s">
        <v>11195</v>
      </c>
      <c r="D571" t="s">
        <v>1254</v>
      </c>
      <c r="E571" t="s">
        <v>102</v>
      </c>
      <c r="F571" t="s">
        <v>24</v>
      </c>
      <c r="G571" t="s">
        <v>25</v>
      </c>
      <c r="H571">
        <v>736</v>
      </c>
      <c r="I571">
        <v>308</v>
      </c>
      <c r="J571">
        <v>677</v>
      </c>
      <c r="K571" t="s">
        <v>11196</v>
      </c>
      <c r="L571">
        <v>0</v>
      </c>
      <c r="M571">
        <v>186</v>
      </c>
      <c r="N571">
        <v>361</v>
      </c>
      <c r="O571">
        <v>-783</v>
      </c>
      <c r="P571">
        <v>111202</v>
      </c>
      <c r="Q571">
        <v>220492</v>
      </c>
      <c r="R571">
        <v>60</v>
      </c>
      <c r="S571">
        <v>330784404</v>
      </c>
      <c r="U571" t="str">
        <f>IFERROR(LEFT(spotify_top_songs_audio_features[[#This Row],[artist_names]],SEARCH(",",spotify_top_songs_audio_features[[#This Row],[artist_names]])-1),spotify_top_songs_audio_features[[#This Row],[artist_names]])</f>
        <v>Lewis Capaldi</v>
      </c>
      <c r="V571" t="str">
        <f>IFERROR(MID(spotify_top_songs_audio_features[[#This Row],[artist_names]],SEARCH(",",spotify_top_songs_audio_features[[#This Row],[artist_names]])+2,99),"")</f>
        <v/>
      </c>
      <c r="W571" t="str">
        <f>spotify_top_songs_audio_features[[#This Row],[source]]</f>
        <v>Vertigo Berlin</v>
      </c>
      <c r="X571" s="1">
        <f>spotify_top_songs_audio_features[[#This Row],[streams]]</f>
        <v>330784404</v>
      </c>
      <c r="Y571" t="str">
        <f>IF(Tabela2[[#This Row],[feat]]="","","Feat")</f>
        <v/>
      </c>
      <c r="Z571" s="17" t="str">
        <f>CONCATENATE(INT(spotify_top_songs_audio_features[[#This Row],[duration_ms]]/(60*1000)),":",MOD(INT(spotify_top_songs_audio_features[[#This Row],[duration_ms]]/1000),60))</f>
        <v>3:40</v>
      </c>
      <c r="AA5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71" t="str">
        <f>spotify_top_songs_audio_features[[#This Row],[track_name]]</f>
        <v>Bruises</v>
      </c>
    </row>
    <row r="572" spans="1:28" x14ac:dyDescent="0.25">
      <c r="A572" t="s">
        <v>10117</v>
      </c>
      <c r="B572" t="s">
        <v>545</v>
      </c>
      <c r="C572" t="s">
        <v>10118</v>
      </c>
      <c r="D572" t="s">
        <v>547</v>
      </c>
      <c r="E572" t="s">
        <v>58</v>
      </c>
      <c r="F572" t="s">
        <v>24</v>
      </c>
      <c r="G572" t="s">
        <v>25</v>
      </c>
      <c r="H572">
        <v>548</v>
      </c>
      <c r="I572">
        <v>532</v>
      </c>
      <c r="J572">
        <v>323</v>
      </c>
      <c r="K572" t="s">
        <v>1157</v>
      </c>
      <c r="L572">
        <v>263</v>
      </c>
      <c r="M572">
        <v>217</v>
      </c>
      <c r="N572">
        <v>405</v>
      </c>
      <c r="O572">
        <v>-7596</v>
      </c>
      <c r="P572">
        <v>8503</v>
      </c>
      <c r="Q572">
        <v>272394</v>
      </c>
      <c r="R572">
        <v>56</v>
      </c>
      <c r="S572">
        <v>330743458</v>
      </c>
      <c r="U572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572" t="str">
        <f>IFERROR(MID(spotify_top_songs_audio_features[[#This Row],[artist_names]],SEARCH(",",spotify_top_songs_audio_features[[#This Row],[artist_names]])+2,99),"")</f>
        <v/>
      </c>
      <c r="W572" t="str">
        <f>spotify_top_songs_audio_features[[#This Row],[source]]</f>
        <v>Domino Recording Co</v>
      </c>
      <c r="X572" s="1">
        <f>spotify_top_songs_audio_features[[#This Row],[streams]]</f>
        <v>330743458</v>
      </c>
      <c r="Y572" t="str">
        <f>IF(Tabela2[[#This Row],[feat]]="","","Feat")</f>
        <v/>
      </c>
      <c r="Z572" s="17" t="str">
        <f>CONCATENATE(INT(spotify_top_songs_audio_features[[#This Row],[duration_ms]]/(60*1000)),":",MOD(INT(spotify_top_songs_audio_features[[#This Row],[duration_ms]]/1000),60))</f>
        <v>4:32</v>
      </c>
      <c r="AA5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72" t="str">
        <f>spotify_top_songs_audio_features[[#This Row],[track_name]]</f>
        <v>Do I Wanna Know?</v>
      </c>
    </row>
    <row r="573" spans="1:28" x14ac:dyDescent="0.25">
      <c r="A573" t="s">
        <v>4107</v>
      </c>
      <c r="B573" t="s">
        <v>112</v>
      </c>
      <c r="C573" t="s">
        <v>4108</v>
      </c>
      <c r="D573" t="s">
        <v>112</v>
      </c>
      <c r="E573" t="s">
        <v>113</v>
      </c>
      <c r="F573" t="s">
        <v>24</v>
      </c>
      <c r="G573" t="s">
        <v>25</v>
      </c>
      <c r="H573">
        <v>596</v>
      </c>
      <c r="I573">
        <v>658</v>
      </c>
      <c r="J573">
        <v>36</v>
      </c>
      <c r="K573" t="s">
        <v>3943</v>
      </c>
      <c r="L573">
        <v>0</v>
      </c>
      <c r="M573">
        <v>127</v>
      </c>
      <c r="N573">
        <v>176</v>
      </c>
      <c r="O573">
        <v>-7346</v>
      </c>
      <c r="P573">
        <v>100012</v>
      </c>
      <c r="Q573">
        <v>229478</v>
      </c>
      <c r="R573">
        <v>20</v>
      </c>
      <c r="S573">
        <v>329925388</v>
      </c>
      <c r="U57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73" t="str">
        <f>IFERROR(MID(spotify_top_songs_audio_features[[#This Row],[artist_names]],SEARCH(",",spotify_top_songs_audio_features[[#This Row],[artist_names]])+2,99),"")</f>
        <v/>
      </c>
      <c r="W573" t="str">
        <f>spotify_top_songs_audio_features[[#This Row],[source]]</f>
        <v>Taylor Swift</v>
      </c>
      <c r="X573" s="1">
        <f>spotify_top_songs_audio_features[[#This Row],[streams]]</f>
        <v>329925388</v>
      </c>
      <c r="Y573" t="str">
        <f>IF(Tabela2[[#This Row],[feat]]="","","Feat")</f>
        <v/>
      </c>
      <c r="Z573" s="17" t="str">
        <f>CONCATENATE(INT(spotify_top_songs_audio_features[[#This Row],[duration_ms]]/(60*1000)),":",MOD(INT(spotify_top_songs_audio_features[[#This Row],[duration_ms]]/1000),60))</f>
        <v>3:49</v>
      </c>
      <c r="AA5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73" t="str">
        <f>spotify_top_songs_audio_features[[#This Row],[track_name]]</f>
        <v>Is It Over Now? (Taylor's Version) (From The Vault)</v>
      </c>
    </row>
    <row r="574" spans="1:28" x14ac:dyDescent="0.25">
      <c r="A574" t="s">
        <v>17739</v>
      </c>
      <c r="B574" t="s">
        <v>749</v>
      </c>
      <c r="C574" t="s">
        <v>17740</v>
      </c>
      <c r="D574" t="s">
        <v>220</v>
      </c>
      <c r="E574" t="s">
        <v>86</v>
      </c>
      <c r="F574" t="s">
        <v>24</v>
      </c>
      <c r="G574" t="s">
        <v>25</v>
      </c>
      <c r="H574">
        <v>718</v>
      </c>
      <c r="I574">
        <v>712</v>
      </c>
      <c r="J574">
        <v>174</v>
      </c>
      <c r="K574" t="s">
        <v>2627</v>
      </c>
      <c r="L574">
        <v>121</v>
      </c>
      <c r="M574">
        <v>104</v>
      </c>
      <c r="N574">
        <v>531</v>
      </c>
      <c r="O574">
        <v>-4366</v>
      </c>
      <c r="P574">
        <v>180034</v>
      </c>
      <c r="Q574">
        <v>189653</v>
      </c>
      <c r="R574">
        <v>32</v>
      </c>
      <c r="S574">
        <v>329722532</v>
      </c>
      <c r="U574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574" t="str">
        <f>IFERROR(MID(spotify_top_songs_audio_features[[#This Row],[artist_names]],SEARCH(",",spotify_top_songs_audio_features[[#This Row],[artist_names]])+2,99),"")</f>
        <v/>
      </c>
      <c r="W574" t="str">
        <f>spotify_top_songs_audio_features[[#This Row],[source]]</f>
        <v>UMLE - Latino</v>
      </c>
      <c r="X574" s="1">
        <f>spotify_top_songs_audio_features[[#This Row],[streams]]</f>
        <v>329722532</v>
      </c>
      <c r="Y574" t="str">
        <f>IF(Tabela2[[#This Row],[feat]]="","","Feat")</f>
        <v/>
      </c>
      <c r="Z574" s="17" t="str">
        <f>CONCATENATE(INT(spotify_top_songs_audio_features[[#This Row],[duration_ms]]/(60*1000)),":",MOD(INT(spotify_top_songs_audio_features[[#This Row],[duration_ms]]/1000),60))</f>
        <v>3:9</v>
      </c>
      <c r="AA5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74" t="str">
        <f>spotify_top_songs_audio_features[[#This Row],[track_name]]</f>
        <v>Ay, DiOs Mío!</v>
      </c>
    </row>
    <row r="575" spans="1:28" x14ac:dyDescent="0.25">
      <c r="A575" t="s">
        <v>9047</v>
      </c>
      <c r="B575" t="s">
        <v>9048</v>
      </c>
      <c r="C575" t="s">
        <v>9049</v>
      </c>
      <c r="D575" t="s">
        <v>9048</v>
      </c>
      <c r="E575" t="s">
        <v>177</v>
      </c>
      <c r="F575" t="s">
        <v>24</v>
      </c>
      <c r="G575" t="s">
        <v>25</v>
      </c>
      <c r="H575">
        <v>911</v>
      </c>
      <c r="I575">
        <v>573</v>
      </c>
      <c r="J575">
        <v>288</v>
      </c>
      <c r="K575" t="s">
        <v>9050</v>
      </c>
      <c r="L575">
        <v>0</v>
      </c>
      <c r="M575">
        <v>403</v>
      </c>
      <c r="N575">
        <v>972</v>
      </c>
      <c r="O575">
        <v>-743</v>
      </c>
      <c r="P575">
        <v>14004</v>
      </c>
      <c r="Q575">
        <v>97393</v>
      </c>
      <c r="R575">
        <v>28</v>
      </c>
      <c r="S575">
        <v>329553281</v>
      </c>
      <c r="U575" t="str">
        <f>IFERROR(LEFT(spotify_top_songs_audio_features[[#This Row],[artist_names]],SEARCH(",",spotify_top_songs_audio_features[[#This Row],[artist_names]])-1),spotify_top_songs_audio_features[[#This Row],[artist_names]])</f>
        <v>Central Cee</v>
      </c>
      <c r="V575" t="str">
        <f>IFERROR(MID(spotify_top_songs_audio_features[[#This Row],[artist_names]],SEARCH(",",spotify_top_songs_audio_features[[#This Row],[artist_names]])+2,99),"")</f>
        <v/>
      </c>
      <c r="W575" t="str">
        <f>spotify_top_songs_audio_features[[#This Row],[source]]</f>
        <v>Central Cee</v>
      </c>
      <c r="X575" s="1">
        <f>spotify_top_songs_audio_features[[#This Row],[streams]]</f>
        <v>329553281</v>
      </c>
      <c r="Y575" t="str">
        <f>IF(Tabela2[[#This Row],[feat]]="","","Feat")</f>
        <v/>
      </c>
      <c r="Z575" s="17" t="str">
        <f>CONCATENATE(INT(spotify_top_songs_audio_features[[#This Row],[duration_ms]]/(60*1000)),":",MOD(INT(spotify_top_songs_audio_features[[#This Row],[duration_ms]]/1000),60))</f>
        <v>1:37</v>
      </c>
      <c r="AA5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75" t="str">
        <f>spotify_top_songs_audio_features[[#This Row],[track_name]]</f>
        <v>Doja</v>
      </c>
    </row>
    <row r="576" spans="1:28" x14ac:dyDescent="0.25">
      <c r="A576" t="s">
        <v>17448</v>
      </c>
      <c r="B576" t="s">
        <v>17449</v>
      </c>
      <c r="C576" t="s">
        <v>17450</v>
      </c>
      <c r="D576" t="s">
        <v>17451</v>
      </c>
      <c r="E576" t="s">
        <v>70</v>
      </c>
      <c r="F576" t="s">
        <v>24</v>
      </c>
      <c r="G576" t="s">
        <v>25</v>
      </c>
      <c r="H576">
        <v>744</v>
      </c>
      <c r="I576">
        <v>739</v>
      </c>
      <c r="J576">
        <v>387</v>
      </c>
      <c r="K576" t="s">
        <v>17452</v>
      </c>
      <c r="L576">
        <v>0</v>
      </c>
      <c r="M576">
        <v>306</v>
      </c>
      <c r="N576">
        <v>649</v>
      </c>
      <c r="O576">
        <v>-535</v>
      </c>
      <c r="P576">
        <v>10499</v>
      </c>
      <c r="Q576">
        <v>189467</v>
      </c>
      <c r="R576">
        <v>30</v>
      </c>
      <c r="S576">
        <v>329306934</v>
      </c>
      <c r="U576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76" t="str">
        <f>IFERROR(MID(spotify_top_songs_audio_features[[#This Row],[artist_names]],SEARCH(",",spotify_top_songs_audio_features[[#This Row],[artist_names]])+2,99),"")</f>
        <v>BloodPop®</v>
      </c>
      <c r="W576" t="str">
        <f>spotify_top_songs_audio_features[[#This Row],[source]]</f>
        <v>BloodPop/DJ/RMBG/Republic</v>
      </c>
      <c r="X576" s="1">
        <f>spotify_top_songs_audio_features[[#This Row],[streams]]</f>
        <v>329306934</v>
      </c>
      <c r="Y576" t="str">
        <f>IF(Tabela2[[#This Row],[feat]]="","","Feat")</f>
        <v>Feat</v>
      </c>
      <c r="Z576" s="17" t="str">
        <f>CONCATENATE(INT(spotify_top_songs_audio_features[[#This Row],[duration_ms]]/(60*1000)),":",MOD(INT(spotify_top_songs_audio_features[[#This Row],[duration_ms]]/1000),60))</f>
        <v>3:9</v>
      </c>
      <c r="AA5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76" t="str">
        <f>spotify_top_songs_audio_features[[#This Row],[track_name]]</f>
        <v>Friends (with BloodPop®)</v>
      </c>
    </row>
    <row r="577" spans="1:28" x14ac:dyDescent="0.25">
      <c r="A577" t="s">
        <v>7193</v>
      </c>
      <c r="B577" t="s">
        <v>7194</v>
      </c>
      <c r="C577" t="s">
        <v>7195</v>
      </c>
      <c r="D577" t="s">
        <v>286</v>
      </c>
      <c r="E577" t="s">
        <v>70</v>
      </c>
      <c r="F577" t="s">
        <v>24</v>
      </c>
      <c r="G577" t="s">
        <v>25</v>
      </c>
      <c r="H577">
        <v>663</v>
      </c>
      <c r="I577">
        <v>67</v>
      </c>
      <c r="J577">
        <v>271</v>
      </c>
      <c r="K577" t="s">
        <v>2946</v>
      </c>
      <c r="L577">
        <v>8.9200000000000008E-3</v>
      </c>
      <c r="M577">
        <v>205</v>
      </c>
      <c r="N577">
        <v>138</v>
      </c>
      <c r="O577">
        <v>-8399</v>
      </c>
      <c r="P577">
        <v>136952</v>
      </c>
      <c r="Q577">
        <v>260111</v>
      </c>
      <c r="R577">
        <v>23</v>
      </c>
      <c r="S577">
        <v>329087902</v>
      </c>
      <c r="U57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577" t="str">
        <f>IFERROR(MID(spotify_top_songs_audio_features[[#This Row],[artist_names]],SEARCH(",",spotify_top_songs_audio_features[[#This Row],[artist_names]])+2,99),"")</f>
        <v>Yeat</v>
      </c>
      <c r="W577" t="str">
        <f>spotify_top_songs_audio_features[[#This Row],[source]]</f>
        <v>OVO/Republic</v>
      </c>
      <c r="X577" s="1">
        <f>spotify_top_songs_audio_features[[#This Row],[streams]]</f>
        <v>329087902</v>
      </c>
      <c r="Y577" t="str">
        <f>IF(Tabela2[[#This Row],[feat]]="","","Feat")</f>
        <v>Feat</v>
      </c>
      <c r="Z577" s="17" t="str">
        <f>CONCATENATE(INT(spotify_top_songs_audio_features[[#This Row],[duration_ms]]/(60*1000)),":",MOD(INT(spotify_top_songs_audio_features[[#This Row],[duration_ms]]/1000),60))</f>
        <v>4:20</v>
      </c>
      <c r="AA5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77" t="str">
        <f>spotify_top_songs_audio_features[[#This Row],[track_name]]</f>
        <v>IDGAF (feat. Yeat)</v>
      </c>
    </row>
    <row r="578" spans="1:28" x14ac:dyDescent="0.25">
      <c r="A578" t="s">
        <v>1670</v>
      </c>
      <c r="B578" t="s">
        <v>218</v>
      </c>
      <c r="C578" t="s">
        <v>1671</v>
      </c>
      <c r="D578" t="s">
        <v>220</v>
      </c>
      <c r="E578" t="s">
        <v>102</v>
      </c>
      <c r="F578" t="s">
        <v>32</v>
      </c>
      <c r="G578" t="s">
        <v>25</v>
      </c>
      <c r="H578">
        <v>709</v>
      </c>
      <c r="I578">
        <v>56</v>
      </c>
      <c r="J578">
        <v>171</v>
      </c>
      <c r="K578" t="s">
        <v>1672</v>
      </c>
      <c r="L578">
        <v>0</v>
      </c>
      <c r="M578">
        <v>315</v>
      </c>
      <c r="N578">
        <v>541</v>
      </c>
      <c r="O578">
        <v>-4867</v>
      </c>
      <c r="P578">
        <v>170082</v>
      </c>
      <c r="Q578">
        <v>171880</v>
      </c>
      <c r="R578">
        <v>47</v>
      </c>
      <c r="S578">
        <v>329021065</v>
      </c>
      <c r="U578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578" t="str">
        <f>IFERROR(MID(spotify_top_songs_audio_features[[#This Row],[artist_names]],SEARCH(",",spotify_top_songs_audio_features[[#This Row],[artist_names]])+2,99),"")</f>
        <v/>
      </c>
      <c r="W578" t="str">
        <f>spotify_top_songs_audio_features[[#This Row],[source]]</f>
        <v>UMLE - Latino</v>
      </c>
      <c r="X578" s="1">
        <f>spotify_top_songs_audio_features[[#This Row],[streams]]</f>
        <v>329021065</v>
      </c>
      <c r="Y578" t="str">
        <f>IF(Tabela2[[#This Row],[feat]]="","","Feat")</f>
        <v/>
      </c>
      <c r="Z578" s="17" t="str">
        <f>CONCATENATE(INT(spotify_top_songs_audio_features[[#This Row],[duration_ms]]/(60*1000)),":",MOD(INT(spotify_top_songs_audio_features[[#This Row],[duration_ms]]/1000),60))</f>
        <v>2:51</v>
      </c>
      <c r="AA5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78" t="str">
        <f>spotify_top_songs_audio_features[[#This Row],[track_name]]</f>
        <v>Normal</v>
      </c>
    </row>
    <row r="579" spans="1:28" x14ac:dyDescent="0.25">
      <c r="A579" t="s">
        <v>3586</v>
      </c>
      <c r="B579" t="s">
        <v>3587</v>
      </c>
      <c r="C579" t="s">
        <v>3588</v>
      </c>
      <c r="D579" t="s">
        <v>96</v>
      </c>
      <c r="E579" t="s">
        <v>43</v>
      </c>
      <c r="F579" t="s">
        <v>24</v>
      </c>
      <c r="G579" t="s">
        <v>152</v>
      </c>
      <c r="H579">
        <v>561</v>
      </c>
      <c r="I579">
        <v>604</v>
      </c>
      <c r="J579">
        <v>337</v>
      </c>
      <c r="K579" t="s">
        <v>2083</v>
      </c>
      <c r="L579">
        <v>1.9000000000000001E-4</v>
      </c>
      <c r="M579">
        <v>104</v>
      </c>
      <c r="N579">
        <v>242</v>
      </c>
      <c r="O579">
        <v>-4409</v>
      </c>
      <c r="P579">
        <v>15992</v>
      </c>
      <c r="Q579">
        <v>210689</v>
      </c>
      <c r="R579">
        <v>18</v>
      </c>
      <c r="S579">
        <v>328817483</v>
      </c>
      <c r="U579" t="str">
        <f>IFERROR(LEFT(spotify_top_songs_audio_features[[#This Row],[artist_names]],SEARCH(",",spotify_top_songs_audio_features[[#This Row],[artist_names]])-1),spotify_top_songs_audio_features[[#This Row],[artist_names]])</f>
        <v>Teddy Swims</v>
      </c>
      <c r="V579" t="str">
        <f>IFERROR(MID(spotify_top_songs_audio_features[[#This Row],[artist_names]],SEARCH(",",spotify_top_songs_audio_features[[#This Row],[artist_names]])+2,99),"")</f>
        <v/>
      </c>
      <c r="W579" t="str">
        <f>spotify_top_songs_audio_features[[#This Row],[source]]</f>
        <v>Warner Records</v>
      </c>
      <c r="X579" s="1">
        <f>spotify_top_songs_audio_features[[#This Row],[streams]]</f>
        <v>328817483</v>
      </c>
      <c r="Y579" t="str">
        <f>IF(Tabela2[[#This Row],[feat]]="","","Feat")</f>
        <v/>
      </c>
      <c r="Z579" s="17" t="str">
        <f>CONCATENATE(INT(spotify_top_songs_audio_features[[#This Row],[duration_ms]]/(60*1000)),":",MOD(INT(spotify_top_songs_audio_features[[#This Row],[duration_ms]]/1000),60))</f>
        <v>3:30</v>
      </c>
      <c r="AA5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9" t="str">
        <f>spotify_top_songs_audio_features[[#This Row],[track_name]]</f>
        <v>Lose Control</v>
      </c>
    </row>
    <row r="580" spans="1:28" x14ac:dyDescent="0.25">
      <c r="A580" t="s">
        <v>4631</v>
      </c>
      <c r="B580" t="s">
        <v>4632</v>
      </c>
      <c r="C580" t="s">
        <v>4633</v>
      </c>
      <c r="D580" t="s">
        <v>1058</v>
      </c>
      <c r="E580" t="s">
        <v>102</v>
      </c>
      <c r="F580" t="s">
        <v>24</v>
      </c>
      <c r="G580" t="s">
        <v>25</v>
      </c>
      <c r="H580">
        <v>743</v>
      </c>
      <c r="I580">
        <v>752</v>
      </c>
      <c r="J580">
        <v>414</v>
      </c>
      <c r="K580" t="s">
        <v>4634</v>
      </c>
      <c r="L580">
        <v>0</v>
      </c>
      <c r="M580">
        <v>287</v>
      </c>
      <c r="N580">
        <v>545</v>
      </c>
      <c r="O580">
        <v>-4813</v>
      </c>
      <c r="P580">
        <v>110015</v>
      </c>
      <c r="Q580">
        <v>231173</v>
      </c>
      <c r="R580">
        <v>51</v>
      </c>
      <c r="S580">
        <v>328112360</v>
      </c>
      <c r="U580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580" t="str">
        <f>IFERROR(MID(spotify_top_songs_audio_features[[#This Row],[artist_names]],SEARCH(",",spotify_top_songs_audio_features[[#This Row],[artist_names]])+2,99),"")</f>
        <v>Wiz Khalifa</v>
      </c>
      <c r="W580" t="str">
        <f>spotify_top_songs_audio_features[[#This Row],[source]]</f>
        <v>Interscope Records*</v>
      </c>
      <c r="X580" s="1">
        <f>spotify_top_songs_audio_features[[#This Row],[streams]]</f>
        <v>328112360</v>
      </c>
      <c r="Y580" t="str">
        <f>IF(Tabela2[[#This Row],[feat]]="","","Feat")</f>
        <v>Feat</v>
      </c>
      <c r="Z580" s="17" t="str">
        <f>CONCATENATE(INT(spotify_top_songs_audio_features[[#This Row],[duration_ms]]/(60*1000)),":",MOD(INT(spotify_top_songs_audio_features[[#This Row],[duration_ms]]/1000),60))</f>
        <v>3:51</v>
      </c>
      <c r="AA5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80" t="str">
        <f>spotify_top_songs_audio_features[[#This Row],[track_name]]</f>
        <v>Payphone</v>
      </c>
    </row>
    <row r="581" spans="1:28" x14ac:dyDescent="0.25">
      <c r="A581" t="s">
        <v>9379</v>
      </c>
      <c r="B581" t="s">
        <v>9380</v>
      </c>
      <c r="C581" t="s">
        <v>9381</v>
      </c>
      <c r="D581" t="s">
        <v>53</v>
      </c>
      <c r="E581" t="s">
        <v>102</v>
      </c>
      <c r="F581" t="s">
        <v>24</v>
      </c>
      <c r="G581" t="s">
        <v>25</v>
      </c>
      <c r="H581">
        <v>725</v>
      </c>
      <c r="I581">
        <v>756</v>
      </c>
      <c r="J581">
        <v>572</v>
      </c>
      <c r="K581" t="s">
        <v>2583</v>
      </c>
      <c r="L581">
        <v>685</v>
      </c>
      <c r="M581">
        <v>103</v>
      </c>
      <c r="N581">
        <v>828</v>
      </c>
      <c r="O581">
        <v>-5013</v>
      </c>
      <c r="P581">
        <v>10007</v>
      </c>
      <c r="Q581">
        <v>186133</v>
      </c>
      <c r="R581">
        <v>30</v>
      </c>
      <c r="S581">
        <v>327618324</v>
      </c>
      <c r="U581" t="str">
        <f>IFERROR(LEFT(spotify_top_songs_audio_features[[#This Row],[artist_names]],SEARCH(",",spotify_top_songs_audio_features[[#This Row],[artist_names]])-1),spotify_top_songs_audio_features[[#This Row],[artist_names]])</f>
        <v>Boza</v>
      </c>
      <c r="V581" t="str">
        <f>IFERROR(MID(spotify_top_songs_audio_features[[#This Row],[artist_names]],SEARCH(",",spotify_top_songs_audio_features[[#This Row],[artist_names]])+2,99),"")</f>
        <v/>
      </c>
      <c r="W581" t="str">
        <f>spotify_top_songs_audio_features[[#This Row],[source]]</f>
        <v>Sony Music Latin</v>
      </c>
      <c r="X581" s="1">
        <f>spotify_top_songs_audio_features[[#This Row],[streams]]</f>
        <v>327618324</v>
      </c>
      <c r="Y581" t="str">
        <f>IF(Tabela2[[#This Row],[feat]]="","","Feat")</f>
        <v/>
      </c>
      <c r="Z581" s="17" t="str">
        <f>CONCATENATE(INT(spotify_top_songs_audio_features[[#This Row],[duration_ms]]/(60*1000)),":",MOD(INT(spotify_top_songs_audio_features[[#This Row],[duration_ms]]/1000),60))</f>
        <v>3:6</v>
      </c>
      <c r="AA5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81" t="str">
        <f>spotify_top_songs_audio_features[[#This Row],[track_name]]</f>
        <v>Hecha Pa' Mi</v>
      </c>
    </row>
    <row r="582" spans="1:28" x14ac:dyDescent="0.25">
      <c r="A582" t="s">
        <v>9230</v>
      </c>
      <c r="B582" t="s">
        <v>9231</v>
      </c>
      <c r="C582" t="s">
        <v>9232</v>
      </c>
      <c r="D582" t="s">
        <v>8256</v>
      </c>
      <c r="E582" t="s">
        <v>23</v>
      </c>
      <c r="F582" t="s">
        <v>24</v>
      </c>
      <c r="G582" t="s">
        <v>25</v>
      </c>
      <c r="H582">
        <v>809</v>
      </c>
      <c r="I582">
        <v>545</v>
      </c>
      <c r="J582">
        <v>735</v>
      </c>
      <c r="K582" t="s">
        <v>6355</v>
      </c>
      <c r="L582">
        <v>0</v>
      </c>
      <c r="M582">
        <v>151</v>
      </c>
      <c r="N582">
        <v>244</v>
      </c>
      <c r="O582">
        <v>-6678</v>
      </c>
      <c r="P582">
        <v>97008</v>
      </c>
      <c r="Q582">
        <v>180435</v>
      </c>
      <c r="R582">
        <v>47</v>
      </c>
      <c r="S582">
        <v>327609522</v>
      </c>
      <c r="U582" t="str">
        <f>IFERROR(LEFT(spotify_top_songs_audio_features[[#This Row],[artist_names]],SEARCH(",",spotify_top_songs_audio_features[[#This Row],[artist_names]])-1),spotify_top_songs_audio_features[[#This Row],[artist_names]])</f>
        <v>Mustard</v>
      </c>
      <c r="V582" t="str">
        <f>IFERROR(MID(spotify_top_songs_audio_features[[#This Row],[artist_names]],SEARCH(",",spotify_top_songs_audio_features[[#This Row],[artist_names]])+2,99),"")</f>
        <v>Roddy Ricch</v>
      </c>
      <c r="W582" t="str">
        <f>spotify_top_songs_audio_features[[#This Row],[source]]</f>
        <v>10 Summers Records/Interscope Records</v>
      </c>
      <c r="X582" s="1">
        <f>spotify_top_songs_audio_features[[#This Row],[streams]]</f>
        <v>327609522</v>
      </c>
      <c r="Y582" t="str">
        <f>IF(Tabela2[[#This Row],[feat]]="","","Feat")</f>
        <v>Feat</v>
      </c>
      <c r="Z582" s="17" t="str">
        <f>CONCATENATE(INT(spotify_top_songs_audio_features[[#This Row],[duration_ms]]/(60*1000)),":",MOD(INT(spotify_top_songs_audio_features[[#This Row],[duration_ms]]/1000),60))</f>
        <v>3:0</v>
      </c>
      <c r="AA5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82" t="str">
        <f>spotify_top_songs_audio_features[[#This Row],[track_name]]</f>
        <v>Ballin' (with Roddy Ricch)</v>
      </c>
    </row>
    <row r="583" spans="1:28" x14ac:dyDescent="0.25">
      <c r="A583" t="s">
        <v>11475</v>
      </c>
      <c r="B583" t="s">
        <v>1209</v>
      </c>
      <c r="C583" t="s">
        <v>1944</v>
      </c>
      <c r="D583" t="s">
        <v>1911</v>
      </c>
      <c r="E583" t="s">
        <v>113</v>
      </c>
      <c r="F583" t="s">
        <v>24</v>
      </c>
      <c r="G583" t="s">
        <v>25</v>
      </c>
      <c r="H583">
        <v>671</v>
      </c>
      <c r="I583">
        <v>529</v>
      </c>
      <c r="J583">
        <v>307</v>
      </c>
      <c r="K583" t="s">
        <v>815</v>
      </c>
      <c r="L583">
        <v>335</v>
      </c>
      <c r="M583">
        <v>856</v>
      </c>
      <c r="N583">
        <v>203</v>
      </c>
      <c r="O583">
        <v>-7226</v>
      </c>
      <c r="P583">
        <v>161989</v>
      </c>
      <c r="Q583">
        <v>165820</v>
      </c>
      <c r="R583">
        <v>88</v>
      </c>
      <c r="S583">
        <v>327566382</v>
      </c>
      <c r="U583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83" t="str">
        <f>IFERROR(MID(spotify_top_songs_audio_features[[#This Row],[artist_names]],SEARCH(",",spotify_top_songs_audio_features[[#This Row],[artist_names]])+2,99),"")</f>
        <v/>
      </c>
      <c r="W583" t="str">
        <f>spotify_top_songs_audio_features[[#This Row],[source]]</f>
        <v>Juice WRLD Mixtape / ISR P&amp;D</v>
      </c>
      <c r="X583" s="1">
        <f>spotify_top_songs_audio_features[[#This Row],[streams]]</f>
        <v>327566382</v>
      </c>
      <c r="Y583" t="str">
        <f>IF(Tabela2[[#This Row],[feat]]="","","Feat")</f>
        <v/>
      </c>
      <c r="Z583" s="17" t="str">
        <f>CONCATENATE(INT(spotify_top_songs_audio_features[[#This Row],[duration_ms]]/(60*1000)),":",MOD(INT(spotify_top_songs_audio_features[[#This Row],[duration_ms]]/1000),60))</f>
        <v>2:45</v>
      </c>
      <c r="AA5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83" t="str">
        <f>spotify_top_songs_audio_features[[#This Row],[track_name]]</f>
        <v>All Girls Are The Same</v>
      </c>
    </row>
    <row r="584" spans="1:28" x14ac:dyDescent="0.25">
      <c r="A584" t="s">
        <v>14912</v>
      </c>
      <c r="B584" t="s">
        <v>293</v>
      </c>
      <c r="C584" t="s">
        <v>294</v>
      </c>
      <c r="D584" t="s">
        <v>85</v>
      </c>
      <c r="E584" t="s">
        <v>177</v>
      </c>
      <c r="F584" t="s">
        <v>32</v>
      </c>
      <c r="G584" t="s">
        <v>25</v>
      </c>
      <c r="H584">
        <v>49</v>
      </c>
      <c r="I584">
        <v>352</v>
      </c>
      <c r="J584">
        <v>254</v>
      </c>
      <c r="K584" t="s">
        <v>1492</v>
      </c>
      <c r="L584">
        <v>856</v>
      </c>
      <c r="M584">
        <v>114</v>
      </c>
      <c r="N584">
        <v>166</v>
      </c>
      <c r="O584">
        <v>-11577</v>
      </c>
      <c r="P584">
        <v>99992</v>
      </c>
      <c r="Q584">
        <v>209156</v>
      </c>
      <c r="R584">
        <v>35</v>
      </c>
      <c r="S584">
        <v>327393680</v>
      </c>
      <c r="U584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84" t="str">
        <f>IFERROR(MID(spotify_top_songs_audio_features[[#This Row],[artist_names]],SEARCH(",",spotify_top_songs_audio_features[[#This Row],[artist_names]])+2,99),"")</f>
        <v/>
      </c>
      <c r="W584" t="str">
        <f>spotify_top_songs_audio_features[[#This Row],[source]]</f>
        <v>Polydor Records</v>
      </c>
      <c r="X584" s="1">
        <f>spotify_top_songs_audio_features[[#This Row],[streams]]</f>
        <v>327393680</v>
      </c>
      <c r="Y584" t="str">
        <f>IF(Tabela2[[#This Row],[feat]]="","","Feat")</f>
        <v/>
      </c>
      <c r="Z584" s="17" t="str">
        <f>CONCATENATE(INT(spotify_top_songs_audio_features[[#This Row],[duration_ms]]/(60*1000)),":",MOD(INT(spotify_top_songs_audio_features[[#This Row],[duration_ms]]/1000),60))</f>
        <v>3:29</v>
      </c>
      <c r="AA5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84" t="str">
        <f>spotify_top_songs_audio_features[[#This Row],[track_name]]</f>
        <v>Say Yes To Heaven</v>
      </c>
    </row>
    <row r="585" spans="1:28" x14ac:dyDescent="0.25">
      <c r="A585" t="s">
        <v>11869</v>
      </c>
      <c r="B585" t="s">
        <v>11870</v>
      </c>
      <c r="C585" t="s">
        <v>11871</v>
      </c>
      <c r="D585" t="s">
        <v>3906</v>
      </c>
      <c r="E585" t="s">
        <v>70</v>
      </c>
      <c r="F585" t="s">
        <v>24</v>
      </c>
      <c r="G585" t="s">
        <v>152</v>
      </c>
      <c r="H585">
        <v>579</v>
      </c>
      <c r="I585">
        <v>596</v>
      </c>
      <c r="J585">
        <v>561</v>
      </c>
      <c r="K585" t="s">
        <v>3338</v>
      </c>
      <c r="L585">
        <v>938</v>
      </c>
      <c r="M585">
        <v>549</v>
      </c>
      <c r="N585">
        <v>443</v>
      </c>
      <c r="O585">
        <v>-4823</v>
      </c>
      <c r="P585">
        <v>1199</v>
      </c>
      <c r="Q585">
        <v>188369</v>
      </c>
      <c r="R585">
        <v>28</v>
      </c>
      <c r="S585">
        <v>327263732</v>
      </c>
      <c r="U585" t="str">
        <f>IFERROR(LEFT(spotify_top_songs_audio_features[[#This Row],[artist_names]],SEARCH(",",spotify_top_songs_audio_features[[#This Row],[artist_names]])-1),spotify_top_songs_audio_features[[#This Row],[artist_names]])</f>
        <v>CKay</v>
      </c>
      <c r="V585" t="str">
        <f>IFERROR(MID(spotify_top_songs_audio_features[[#This Row],[artist_names]],SEARCH(",",spotify_top_songs_audio_features[[#This Row],[artist_names]])+2,99),"")</f>
        <v>Dj Yo!, AX'EL</v>
      </c>
      <c r="W585" t="str">
        <f>spotify_top_songs_audio_features[[#This Row],[source]]</f>
        <v>WM South Africa</v>
      </c>
      <c r="X585" s="1">
        <f>spotify_top_songs_audio_features[[#This Row],[streams]]</f>
        <v>327263732</v>
      </c>
      <c r="Y585" t="str">
        <f>IF(Tabela2[[#This Row],[feat]]="","","Feat")</f>
        <v>Feat</v>
      </c>
      <c r="Z585" s="17" t="str">
        <f>CONCATENATE(INT(spotify_top_songs_audio_features[[#This Row],[duration_ms]]/(60*1000)),":",MOD(INT(spotify_top_songs_audio_features[[#This Row],[duration_ms]]/1000),60))</f>
        <v>3:8</v>
      </c>
      <c r="AA5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5" t="str">
        <f>spotify_top_songs_audio_features[[#This Row],[track_name]]</f>
        <v>love nwantiti (feat. Dj Yo! &amp; AX'EL) - Remix</v>
      </c>
    </row>
    <row r="586" spans="1:28" x14ac:dyDescent="0.25">
      <c r="A586" t="s">
        <v>5138</v>
      </c>
      <c r="B586" t="s">
        <v>116</v>
      </c>
      <c r="C586" t="s">
        <v>5092</v>
      </c>
      <c r="D586" t="s">
        <v>48</v>
      </c>
      <c r="E586" t="s">
        <v>23</v>
      </c>
      <c r="F586" t="s">
        <v>32</v>
      </c>
      <c r="G586" t="s">
        <v>25</v>
      </c>
      <c r="H586">
        <v>745</v>
      </c>
      <c r="I586">
        <v>642</v>
      </c>
      <c r="J586">
        <v>287</v>
      </c>
      <c r="K586" t="s">
        <v>1920</v>
      </c>
      <c r="L586">
        <v>0</v>
      </c>
      <c r="M586">
        <v>658</v>
      </c>
      <c r="N586">
        <v>226</v>
      </c>
      <c r="O586">
        <v>-6257</v>
      </c>
      <c r="P586">
        <v>179974</v>
      </c>
      <c r="Q586">
        <v>131240</v>
      </c>
      <c r="R586">
        <v>60</v>
      </c>
      <c r="S586">
        <v>326794641</v>
      </c>
      <c r="U586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586" t="str">
        <f>IFERROR(MID(spotify_top_songs_audio_features[[#This Row],[artist_names]],SEARCH(",",spotify_top_songs_audio_features[[#This Row],[artist_names]])+2,99),"")</f>
        <v/>
      </c>
      <c r="W586" t="str">
        <f>spotify_top_songs_audio_features[[#This Row],[source]]</f>
        <v>Republic Records</v>
      </c>
      <c r="X586" s="1">
        <f>spotify_top_songs_audio_features[[#This Row],[streams]]</f>
        <v>326794641</v>
      </c>
      <c r="Y586" t="str">
        <f>IF(Tabela2[[#This Row],[feat]]="","","Feat")</f>
        <v/>
      </c>
      <c r="Z586" s="17" t="str">
        <f>CONCATENATE(INT(spotify_top_songs_audio_features[[#This Row],[duration_ms]]/(60*1000)),":",MOD(INT(spotify_top_songs_audio_features[[#This Row],[duration_ms]]/1000),60))</f>
        <v>2:11</v>
      </c>
      <c r="AA5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86" t="str">
        <f>spotify_top_songs_audio_features[[#This Row],[track_name]]</f>
        <v>Ransom</v>
      </c>
    </row>
    <row r="587" spans="1:28" x14ac:dyDescent="0.25">
      <c r="A587" t="s">
        <v>12893</v>
      </c>
      <c r="B587" t="s">
        <v>9666</v>
      </c>
      <c r="C587" t="s">
        <v>12894</v>
      </c>
      <c r="D587" t="s">
        <v>520</v>
      </c>
      <c r="E587" t="s">
        <v>142</v>
      </c>
      <c r="F587" t="s">
        <v>24</v>
      </c>
      <c r="G587" t="s">
        <v>25</v>
      </c>
      <c r="H587">
        <v>789</v>
      </c>
      <c r="I587">
        <v>711</v>
      </c>
      <c r="J587">
        <v>41</v>
      </c>
      <c r="K587" t="s">
        <v>12435</v>
      </c>
      <c r="L587">
        <v>0</v>
      </c>
      <c r="M587">
        <v>876</v>
      </c>
      <c r="N587">
        <v>753</v>
      </c>
      <c r="O587">
        <v>-4248</v>
      </c>
      <c r="P587">
        <v>112985</v>
      </c>
      <c r="Q587">
        <v>190306</v>
      </c>
      <c r="R587">
        <v>37</v>
      </c>
      <c r="S587">
        <v>326194123</v>
      </c>
      <c r="U587" t="str">
        <f>IFERROR(LEFT(spotify_top_songs_audio_features[[#This Row],[artist_names]],SEARCH(",",spotify_top_songs_audio_features[[#This Row],[artist_names]])-1),spotify_top_songs_audio_features[[#This Row],[artist_names]])</f>
        <v>Jason Derulo</v>
      </c>
      <c r="V587" t="str">
        <f>IFERROR(MID(spotify_top_songs_audio_features[[#This Row],[artist_names]],SEARCH(",",spotify_top_songs_audio_features[[#This Row],[artist_names]])+2,99),"")</f>
        <v/>
      </c>
      <c r="W587" t="str">
        <f>spotify_top_songs_audio_features[[#This Row],[source]]</f>
        <v>Atlantic Records</v>
      </c>
      <c r="X587" s="1">
        <f>spotify_top_songs_audio_features[[#This Row],[streams]]</f>
        <v>326194123</v>
      </c>
      <c r="Y587" t="str">
        <f>IF(Tabela2[[#This Row],[feat]]="","","Feat")</f>
        <v/>
      </c>
      <c r="Z587" s="17" t="str">
        <f>CONCATENATE(INT(spotify_top_songs_audio_features[[#This Row],[duration_ms]]/(60*1000)),":",MOD(INT(spotify_top_songs_audio_features[[#This Row],[duration_ms]]/1000),60))</f>
        <v>3:10</v>
      </c>
      <c r="AA5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7" t="str">
        <f>spotify_top_songs_audio_features[[#This Row],[track_name]]</f>
        <v>Take You Dancing</v>
      </c>
    </row>
    <row r="588" spans="1:28" x14ac:dyDescent="0.25">
      <c r="A588" t="s">
        <v>6054</v>
      </c>
      <c r="B588" t="s">
        <v>6055</v>
      </c>
      <c r="C588" t="s">
        <v>6056</v>
      </c>
      <c r="D588" t="s">
        <v>282</v>
      </c>
      <c r="E588" t="s">
        <v>469</v>
      </c>
      <c r="F588" t="s">
        <v>32</v>
      </c>
      <c r="G588" t="s">
        <v>25</v>
      </c>
      <c r="H588">
        <v>736</v>
      </c>
      <c r="I588">
        <v>704</v>
      </c>
      <c r="J588">
        <v>615</v>
      </c>
      <c r="K588" t="s">
        <v>6057</v>
      </c>
      <c r="L588">
        <v>0</v>
      </c>
      <c r="M588">
        <v>501</v>
      </c>
      <c r="N588">
        <v>894</v>
      </c>
      <c r="O588">
        <v>-7409</v>
      </c>
      <c r="P588">
        <v>149995</v>
      </c>
      <c r="Q588">
        <v>212000</v>
      </c>
      <c r="R588">
        <v>8</v>
      </c>
      <c r="S588">
        <v>325698091</v>
      </c>
      <c r="U588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588" t="str">
        <f>IFERROR(MID(spotify_top_songs_audio_features[[#This Row],[artist_names]],SEARCH(",",spotify_top_songs_audio_features[[#This Row],[artist_names]])+2,99),"")</f>
        <v>Jack Harlow</v>
      </c>
      <c r="W588" t="str">
        <f>spotify_top_songs_audio_features[[#This Row],[source]]</f>
        <v>Columbia</v>
      </c>
      <c r="X588" s="1">
        <f>spotify_top_songs_audio_features[[#This Row],[streams]]</f>
        <v>325698091</v>
      </c>
      <c r="Y588" t="str">
        <f>IF(Tabela2[[#This Row],[feat]]="","","Feat")</f>
        <v>Feat</v>
      </c>
      <c r="Z588" s="17" t="str">
        <f>CONCATENATE(INT(spotify_top_songs_audio_features[[#This Row],[duration_ms]]/(60*1000)),":",MOD(INT(spotify_top_songs_audio_features[[#This Row],[duration_ms]]/1000),60))</f>
        <v>3:32</v>
      </c>
      <c r="AA5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88" t="str">
        <f>spotify_top_songs_audio_features[[#This Row],[track_name]]</f>
        <v>INDUSTRY BABY (feat. Jack Harlow)</v>
      </c>
    </row>
    <row r="589" spans="1:28" x14ac:dyDescent="0.25">
      <c r="A589" t="s">
        <v>4984</v>
      </c>
      <c r="B589" t="s">
        <v>633</v>
      </c>
      <c r="C589" t="s">
        <v>634</v>
      </c>
      <c r="D589" t="s">
        <v>635</v>
      </c>
      <c r="E589" t="s">
        <v>31</v>
      </c>
      <c r="F589" t="s">
        <v>24</v>
      </c>
      <c r="G589" t="s">
        <v>152</v>
      </c>
      <c r="H589">
        <v>489</v>
      </c>
      <c r="I589">
        <v>598</v>
      </c>
      <c r="J589">
        <v>36</v>
      </c>
      <c r="K589" t="s">
        <v>118</v>
      </c>
      <c r="L589">
        <v>0</v>
      </c>
      <c r="M589">
        <v>35</v>
      </c>
      <c r="N589">
        <v>172</v>
      </c>
      <c r="O589">
        <v>-4929</v>
      </c>
      <c r="P589">
        <v>134045</v>
      </c>
      <c r="Q589">
        <v>228373</v>
      </c>
      <c r="R589">
        <v>32</v>
      </c>
      <c r="S589">
        <v>325515161</v>
      </c>
      <c r="U589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589" t="str">
        <f>IFERROR(MID(spotify_top_songs_audio_features[[#This Row],[artist_names]],SEARCH(",",spotify_top_songs_audio_features[[#This Row],[artist_names]])+2,99),"")</f>
        <v/>
      </c>
      <c r="W589" t="str">
        <f>spotify_top_songs_audio_features[[#This Row],[source]]</f>
        <v>Universal Republic Records</v>
      </c>
      <c r="X589" s="1">
        <f>spotify_top_songs_audio_features[[#This Row],[streams]]</f>
        <v>325515161</v>
      </c>
      <c r="Y589" t="str">
        <f>IF(Tabela2[[#This Row],[feat]]="","","Feat")</f>
        <v/>
      </c>
      <c r="Z589" s="17" t="str">
        <f>CONCATENATE(INT(spotify_top_songs_audio_features[[#This Row],[duration_ms]]/(60*1000)),":",MOD(INT(spotify_top_songs_audio_features[[#This Row],[duration_ms]]/1000),60))</f>
        <v>3:48</v>
      </c>
      <c r="AA5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9" t="str">
        <f>spotify_top_songs_audio_features[[#This Row],[track_name]]</f>
        <v>Call Out My Name</v>
      </c>
    </row>
    <row r="590" spans="1:28" x14ac:dyDescent="0.25">
      <c r="A590" t="s">
        <v>6256</v>
      </c>
      <c r="B590" t="s">
        <v>6257</v>
      </c>
      <c r="C590" t="s">
        <v>6258</v>
      </c>
      <c r="D590" t="s">
        <v>423</v>
      </c>
      <c r="E590" t="s">
        <v>58</v>
      </c>
      <c r="F590" t="s">
        <v>32</v>
      </c>
      <c r="G590" t="s">
        <v>25</v>
      </c>
      <c r="H590">
        <v>849</v>
      </c>
      <c r="I590">
        <v>424</v>
      </c>
      <c r="J590">
        <v>324</v>
      </c>
      <c r="K590" t="s">
        <v>1801</v>
      </c>
      <c r="L590">
        <v>0</v>
      </c>
      <c r="M590">
        <v>834</v>
      </c>
      <c r="N590">
        <v>153</v>
      </c>
      <c r="O590">
        <v>-9579</v>
      </c>
      <c r="P590">
        <v>145887</v>
      </c>
      <c r="Q590">
        <v>242966</v>
      </c>
      <c r="R590">
        <v>35</v>
      </c>
      <c r="S590">
        <v>324393523</v>
      </c>
      <c r="U59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590" t="str">
        <f>IFERROR(MID(spotify_top_songs_audio_features[[#This Row],[artist_names]],SEARCH(",",spotify_top_songs_audio_features[[#This Row],[artist_names]])+2,99),"")</f>
        <v>21 Savage, Project Pat</v>
      </c>
      <c r="W590" t="str">
        <f>spotify_top_songs_audio_features[[#This Row],[source]]</f>
        <v>OVO</v>
      </c>
      <c r="X590" s="1">
        <f>spotify_top_songs_audio_features[[#This Row],[streams]]</f>
        <v>324393523</v>
      </c>
      <c r="Y590" t="str">
        <f>IF(Tabela2[[#This Row],[feat]]="","","Feat")</f>
        <v>Feat</v>
      </c>
      <c r="Z590" s="17" t="str">
        <f>CONCATENATE(INT(spotify_top_songs_audio_features[[#This Row],[duration_ms]]/(60*1000)),":",MOD(INT(spotify_top_songs_audio_features[[#This Row],[duration_ms]]/1000),60))</f>
        <v>4:2</v>
      </c>
      <c r="AA5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90" t="str">
        <f>spotify_top_songs_audio_features[[#This Row],[track_name]]</f>
        <v>Knife Talk (with 21 Savage ft. Project Pat)</v>
      </c>
    </row>
    <row r="591" spans="1:28" x14ac:dyDescent="0.25">
      <c r="A591" t="s">
        <v>8356</v>
      </c>
      <c r="B591" t="s">
        <v>284</v>
      </c>
      <c r="C591" t="s">
        <v>8357</v>
      </c>
      <c r="D591" t="s">
        <v>397</v>
      </c>
      <c r="E591" t="s">
        <v>43</v>
      </c>
      <c r="F591" t="s">
        <v>32</v>
      </c>
      <c r="G591" t="s">
        <v>25</v>
      </c>
      <c r="H591">
        <v>928</v>
      </c>
      <c r="I591">
        <v>481</v>
      </c>
      <c r="J591">
        <v>287</v>
      </c>
      <c r="K591" t="s">
        <v>930</v>
      </c>
      <c r="L591">
        <v>0</v>
      </c>
      <c r="M591">
        <v>176</v>
      </c>
      <c r="N591">
        <v>613</v>
      </c>
      <c r="O591">
        <v>-935</v>
      </c>
      <c r="P591">
        <v>134007</v>
      </c>
      <c r="Q591">
        <v>210937</v>
      </c>
      <c r="R591">
        <v>39</v>
      </c>
      <c r="S591">
        <v>324163053</v>
      </c>
      <c r="U591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591" t="str">
        <f>IFERROR(MID(spotify_top_songs_audio_features[[#This Row],[artist_names]],SEARCH(",",spotify_top_songs_audio_features[[#This Row],[artist_names]])+2,99),"")</f>
        <v/>
      </c>
      <c r="W591" t="str">
        <f>spotify_top_songs_audio_features[[#This Row],[source]]</f>
        <v>Cash Money Records/Young Money Ent./Universal Rec.</v>
      </c>
      <c r="X591" s="1">
        <f>spotify_top_songs_audio_features[[#This Row],[streams]]</f>
        <v>324163053</v>
      </c>
      <c r="Y591" t="str">
        <f>IF(Tabela2[[#This Row],[feat]]="","","Feat")</f>
        <v/>
      </c>
      <c r="Z591" s="17" t="str">
        <f>CONCATENATE(INT(spotify_top_songs_audio_features[[#This Row],[duration_ms]]/(60*1000)),":",MOD(INT(spotify_top_songs_audio_features[[#This Row],[duration_ms]]/1000),60))</f>
        <v>3:30</v>
      </c>
      <c r="AA5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1" t="str">
        <f>spotify_top_songs_audio_features[[#This Row],[track_name]]</f>
        <v>Fake Love</v>
      </c>
    </row>
    <row r="592" spans="1:28" x14ac:dyDescent="0.25">
      <c r="A592" t="s">
        <v>1690</v>
      </c>
      <c r="B592" t="s">
        <v>1691</v>
      </c>
      <c r="C592" t="s">
        <v>1692</v>
      </c>
      <c r="D592" t="s">
        <v>37</v>
      </c>
      <c r="E592" t="s">
        <v>43</v>
      </c>
      <c r="F592" t="s">
        <v>32</v>
      </c>
      <c r="G592" t="s">
        <v>25</v>
      </c>
      <c r="H592">
        <v>759</v>
      </c>
      <c r="I592">
        <v>54</v>
      </c>
      <c r="J592">
        <v>287</v>
      </c>
      <c r="K592" t="s">
        <v>1693</v>
      </c>
      <c r="L592">
        <v>0</v>
      </c>
      <c r="M592">
        <v>945</v>
      </c>
      <c r="N592">
        <v>75</v>
      </c>
      <c r="O592">
        <v>-6039</v>
      </c>
      <c r="P592">
        <v>116947</v>
      </c>
      <c r="Q592">
        <v>190960</v>
      </c>
      <c r="R592">
        <v>5</v>
      </c>
      <c r="S592">
        <v>323383320</v>
      </c>
      <c r="U592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592" t="str">
        <f>IFERROR(MID(spotify_top_songs_audio_features[[#This Row],[artist_names]],SEARCH(",",spotify_top_songs_audio_features[[#This Row],[artist_names]])+2,99),"")</f>
        <v>Camila Cabello</v>
      </c>
      <c r="W592" t="str">
        <f>spotify_top_songs_audio_features[[#This Row],[source]]</f>
        <v>Island Records</v>
      </c>
      <c r="X592" s="1">
        <f>spotify_top_songs_audio_features[[#This Row],[streams]]</f>
        <v>323383320</v>
      </c>
      <c r="Y592" t="str">
        <f>IF(Tabela2[[#This Row],[feat]]="","","Feat")</f>
        <v>Feat</v>
      </c>
      <c r="Z592" s="17" t="str">
        <f>CONCATENATE(INT(spotify_top_songs_audio_features[[#This Row],[duration_ms]]/(60*1000)),":",MOD(INT(spotify_top_songs_audio_features[[#This Row],[duration_ms]]/1000),60))</f>
        <v>3:10</v>
      </c>
      <c r="AA5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2" t="str">
        <f>spotify_top_songs_audio_features[[#This Row],[track_name]]</f>
        <v>Señorita</v>
      </c>
    </row>
    <row r="593" spans="1:28" x14ac:dyDescent="0.25">
      <c r="A593" t="s">
        <v>12590</v>
      </c>
      <c r="B593" t="s">
        <v>12591</v>
      </c>
      <c r="C593" t="s">
        <v>12592</v>
      </c>
      <c r="D593" t="s">
        <v>53</v>
      </c>
      <c r="E593" t="s">
        <v>70</v>
      </c>
      <c r="F593" t="s">
        <v>32</v>
      </c>
      <c r="G593" t="s">
        <v>25</v>
      </c>
      <c r="H593">
        <v>775</v>
      </c>
      <c r="I593">
        <v>677</v>
      </c>
      <c r="J593">
        <v>442</v>
      </c>
      <c r="K593" t="s">
        <v>9873</v>
      </c>
      <c r="L593">
        <v>517</v>
      </c>
      <c r="M593">
        <v>112</v>
      </c>
      <c r="N593">
        <v>698</v>
      </c>
      <c r="O593">
        <v>-4703</v>
      </c>
      <c r="P593">
        <v>124011</v>
      </c>
      <c r="Q593">
        <v>189357</v>
      </c>
      <c r="R593">
        <v>31</v>
      </c>
      <c r="S593">
        <v>323263901</v>
      </c>
      <c r="U593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593" t="str">
        <f>IFERROR(MID(spotify_top_songs_audio_features[[#This Row],[artist_names]],SEARCH(",",spotify_top_songs_audio_features[[#This Row],[artist_names]])+2,99),"")</f>
        <v>Manuel Turizo</v>
      </c>
      <c r="W593" t="str">
        <f>spotify_top_songs_audio_features[[#This Row],[source]]</f>
        <v>Sony Music Latin</v>
      </c>
      <c r="X593" s="1">
        <f>spotify_top_songs_audio_features[[#This Row],[streams]]</f>
        <v>323263901</v>
      </c>
      <c r="Y593" t="str">
        <f>IF(Tabela2[[#This Row],[feat]]="","","Feat")</f>
        <v>Feat</v>
      </c>
      <c r="Z593" s="17" t="str">
        <f>CONCATENATE(INT(spotify_top_songs_audio_features[[#This Row],[duration_ms]]/(60*1000)),":",MOD(INT(spotify_top_songs_audio_features[[#This Row],[duration_ms]]/1000),60))</f>
        <v>3:9</v>
      </c>
      <c r="AA5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93" t="str">
        <f>spotify_top_songs_audio_features[[#This Row],[track_name]]</f>
        <v>El Merengue</v>
      </c>
    </row>
    <row r="594" spans="1:28" x14ac:dyDescent="0.25">
      <c r="A594" t="s">
        <v>10849</v>
      </c>
      <c r="B594" t="s">
        <v>1598</v>
      </c>
      <c r="C594" t="s">
        <v>10850</v>
      </c>
      <c r="D594" t="s">
        <v>8704</v>
      </c>
      <c r="E594" t="s">
        <v>97</v>
      </c>
      <c r="F594" t="s">
        <v>32</v>
      </c>
      <c r="G594" t="s">
        <v>25</v>
      </c>
      <c r="H594">
        <v>79</v>
      </c>
      <c r="I594">
        <v>647</v>
      </c>
      <c r="J594">
        <v>136</v>
      </c>
      <c r="K594" t="s">
        <v>2105</v>
      </c>
      <c r="L594">
        <v>0</v>
      </c>
      <c r="M594">
        <v>248</v>
      </c>
      <c r="N594">
        <v>654</v>
      </c>
      <c r="O594">
        <v>-5983</v>
      </c>
      <c r="P594">
        <v>87999</v>
      </c>
      <c r="Q594">
        <v>211000</v>
      </c>
      <c r="R594">
        <v>36</v>
      </c>
      <c r="S594">
        <v>322744401</v>
      </c>
      <c r="U594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594" t="str">
        <f>IFERROR(MID(spotify_top_songs_audio_features[[#This Row],[artist_names]],SEARCH(",",spotify_top_songs_audio_features[[#This Row],[artist_names]])+2,99),"")</f>
        <v/>
      </c>
      <c r="W594" t="str">
        <f>spotify_top_songs_audio_features[[#This Row],[source]]</f>
        <v>Roc-A-Fella</v>
      </c>
      <c r="X594" s="1">
        <f>spotify_top_songs_audio_features[[#This Row],[streams]]</f>
        <v>322744401</v>
      </c>
      <c r="Y594" t="str">
        <f>IF(Tabela2[[#This Row],[feat]]="","","Feat")</f>
        <v/>
      </c>
      <c r="Z594" s="17" t="str">
        <f>CONCATENATE(INT(spotify_top_songs_audio_features[[#This Row],[duration_ms]]/(60*1000)),":",MOD(INT(spotify_top_songs_audio_features[[#This Row],[duration_ms]]/1000),60))</f>
        <v>3:31</v>
      </c>
      <c r="AA5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94" t="str">
        <f>spotify_top_songs_audio_features[[#This Row],[track_name]]</f>
        <v>Heartless</v>
      </c>
    </row>
    <row r="595" spans="1:28" x14ac:dyDescent="0.25">
      <c r="A595" t="s">
        <v>17208</v>
      </c>
      <c r="B595" t="s">
        <v>4322</v>
      </c>
      <c r="C595" t="s">
        <v>4323</v>
      </c>
      <c r="D595" t="s">
        <v>2439</v>
      </c>
      <c r="E595" t="s">
        <v>142</v>
      </c>
      <c r="F595" t="s">
        <v>24</v>
      </c>
      <c r="G595" t="s">
        <v>25</v>
      </c>
      <c r="H595">
        <v>529</v>
      </c>
      <c r="I595">
        <v>772</v>
      </c>
      <c r="J595">
        <v>287</v>
      </c>
      <c r="K595" t="s">
        <v>1579</v>
      </c>
      <c r="L595">
        <v>2.2100000000000001E-4</v>
      </c>
      <c r="M595">
        <v>316</v>
      </c>
      <c r="N595">
        <v>853</v>
      </c>
      <c r="O595">
        <v>-7013</v>
      </c>
      <c r="P595">
        <v>91751</v>
      </c>
      <c r="Q595">
        <v>181267</v>
      </c>
      <c r="R595">
        <v>31</v>
      </c>
      <c r="S595">
        <v>322680564</v>
      </c>
      <c r="U595" t="str">
        <f>IFERROR(LEFT(spotify_top_songs_audio_features[[#This Row],[artist_names]],SEARCH(",",spotify_top_songs_audio_features[[#This Row],[artist_names]])-1),spotify_top_songs_audio_features[[#This Row],[artist_names]])</f>
        <v>The Ronettes</v>
      </c>
      <c r="V595" t="str">
        <f>IFERROR(MID(spotify_top_songs_audio_features[[#This Row],[artist_names]],SEARCH(",",spotify_top_songs_audio_features[[#This Row],[artist_names]])+2,99),"")</f>
        <v/>
      </c>
      <c r="W595" t="str">
        <f>spotify_top_songs_audio_features[[#This Row],[source]]</f>
        <v>Legacy Recordings</v>
      </c>
      <c r="X595" s="1">
        <f>spotify_top_songs_audio_features[[#This Row],[streams]]</f>
        <v>322680564</v>
      </c>
      <c r="Y595" t="str">
        <f>IF(Tabela2[[#This Row],[feat]]="","","Feat")</f>
        <v/>
      </c>
      <c r="Z595" s="17" t="str">
        <f>CONCATENATE(INT(spotify_top_songs_audio_features[[#This Row],[duration_ms]]/(60*1000)),":",MOD(INT(spotify_top_songs_audio_features[[#This Row],[duration_ms]]/1000),60))</f>
        <v>3:1</v>
      </c>
      <c r="AA5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95" t="str">
        <f>spotify_top_songs_audio_features[[#This Row],[track_name]]</f>
        <v>Sleigh Ride</v>
      </c>
    </row>
    <row r="596" spans="1:28" x14ac:dyDescent="0.25">
      <c r="A596" t="s">
        <v>15860</v>
      </c>
      <c r="B596" t="s">
        <v>15861</v>
      </c>
      <c r="C596" t="s">
        <v>15862</v>
      </c>
      <c r="D596" t="s">
        <v>661</v>
      </c>
      <c r="E596" t="s">
        <v>31</v>
      </c>
      <c r="F596" t="s">
        <v>24</v>
      </c>
      <c r="G596" t="s">
        <v>25</v>
      </c>
      <c r="H596">
        <v>879</v>
      </c>
      <c r="I596">
        <v>703</v>
      </c>
      <c r="J596">
        <v>701</v>
      </c>
      <c r="K596" t="s">
        <v>2503</v>
      </c>
      <c r="L596">
        <v>0</v>
      </c>
      <c r="M596">
        <v>569</v>
      </c>
      <c r="N596">
        <v>788</v>
      </c>
      <c r="O596">
        <v>-4219</v>
      </c>
      <c r="P596">
        <v>94004</v>
      </c>
      <c r="Q596">
        <v>199711</v>
      </c>
      <c r="R596">
        <v>37</v>
      </c>
      <c r="S596">
        <v>322346777</v>
      </c>
      <c r="U596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596" t="str">
        <f>IFERROR(MID(spotify_top_songs_audio_features[[#This Row],[artist_names]],SEARCH(",",spotify_top_songs_audio_features[[#This Row],[artist_names]])+2,99),"")</f>
        <v>Farruko</v>
      </c>
      <c r="W596" t="str">
        <f>spotify_top_songs_audio_features[[#This Row],[source]]</f>
        <v>(SME US Latin) Duars Entertainment, Corp. (2)</v>
      </c>
      <c r="X596" s="1">
        <f>spotify_top_songs_audio_features[[#This Row],[streams]]</f>
        <v>322346777</v>
      </c>
      <c r="Y596" t="str">
        <f>IF(Tabela2[[#This Row],[feat]]="","","Feat")</f>
        <v>Feat</v>
      </c>
      <c r="Z596" s="17" t="str">
        <f>CONCATENATE(INT(spotify_top_songs_audio_features[[#This Row],[duration_ms]]/(60*1000)),":",MOD(INT(spotify_top_songs_audio_features[[#This Row],[duration_ms]]/1000),60))</f>
        <v>3:19</v>
      </c>
      <c r="AA5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6" t="str">
        <f>spotify_top_songs_audio_features[[#This Row],[track_name]]</f>
        <v>Fantasias</v>
      </c>
    </row>
    <row r="597" spans="1:28" x14ac:dyDescent="0.25">
      <c r="A597" t="s">
        <v>17125</v>
      </c>
      <c r="B597" t="s">
        <v>17126</v>
      </c>
      <c r="C597" t="s">
        <v>9241</v>
      </c>
      <c r="D597" t="s">
        <v>220</v>
      </c>
      <c r="E597" t="s">
        <v>23</v>
      </c>
      <c r="F597" t="s">
        <v>32</v>
      </c>
      <c r="G597" t="s">
        <v>25</v>
      </c>
      <c r="H597">
        <v>774</v>
      </c>
      <c r="I597">
        <v>86</v>
      </c>
      <c r="J597">
        <v>13</v>
      </c>
      <c r="K597" t="s">
        <v>26</v>
      </c>
      <c r="L597">
        <v>0</v>
      </c>
      <c r="M597">
        <v>116</v>
      </c>
      <c r="N597">
        <v>446</v>
      </c>
      <c r="O597">
        <v>-2888</v>
      </c>
      <c r="P597">
        <v>100019</v>
      </c>
      <c r="Q597">
        <v>196800</v>
      </c>
      <c r="R597">
        <v>14</v>
      </c>
      <c r="S597">
        <v>322326340</v>
      </c>
      <c r="U597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597" t="str">
        <f>IFERROR(MID(spotify_top_songs_audio_features[[#This Row],[artist_names]],SEARCH(",",spotify_top_songs_audio_features[[#This Row],[artist_names]])+2,99),"")</f>
        <v>ATL Jacob</v>
      </c>
      <c r="W597" t="str">
        <f>spotify_top_songs_audio_features[[#This Row],[source]]</f>
        <v>UMLE - Latino</v>
      </c>
      <c r="X597" s="1">
        <f>spotify_top_songs_audio_features[[#This Row],[streams]]</f>
        <v>322326340</v>
      </c>
      <c r="Y597" t="str">
        <f>IF(Tabela2[[#This Row],[feat]]="","","Feat")</f>
        <v>Feat</v>
      </c>
      <c r="Z597" s="17" t="str">
        <f>CONCATENATE(INT(spotify_top_songs_audio_features[[#This Row],[duration_ms]]/(60*1000)),":",MOD(INT(spotify_top_songs_audio_features[[#This Row],[duration_ms]]/1000),60))</f>
        <v>3:16</v>
      </c>
      <c r="AA5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97" t="str">
        <f>spotify_top_songs_audio_features[[#This Row],[track_name]]</f>
        <v>LUNA</v>
      </c>
    </row>
    <row r="598" spans="1:28" x14ac:dyDescent="0.25">
      <c r="A598" t="s">
        <v>12482</v>
      </c>
      <c r="B598" t="s">
        <v>864</v>
      </c>
      <c r="C598" t="s">
        <v>5870</v>
      </c>
      <c r="D598" t="s">
        <v>866</v>
      </c>
      <c r="E598" t="s">
        <v>31</v>
      </c>
      <c r="F598" t="s">
        <v>32</v>
      </c>
      <c r="G598" t="s">
        <v>25</v>
      </c>
      <c r="H598">
        <v>842</v>
      </c>
      <c r="I598">
        <v>734</v>
      </c>
      <c r="J598">
        <v>588</v>
      </c>
      <c r="K598" t="s">
        <v>1458</v>
      </c>
      <c r="L598">
        <v>0</v>
      </c>
      <c r="M598">
        <v>106</v>
      </c>
      <c r="N598">
        <v>952</v>
      </c>
      <c r="O598">
        <v>-5065</v>
      </c>
      <c r="P598">
        <v>137958</v>
      </c>
      <c r="Q598">
        <v>181040</v>
      </c>
      <c r="R598">
        <v>14</v>
      </c>
      <c r="S598">
        <v>321667090</v>
      </c>
      <c r="U598" t="str">
        <f>IFERROR(LEFT(spotify_top_songs_audio_features[[#This Row],[artist_names]],SEARCH(",",spotify_top_songs_audio_features[[#This Row],[artist_names]])-1),spotify_top_songs_audio_features[[#This Row],[artist_names]])</f>
        <v>Jonas Brothers</v>
      </c>
      <c r="V598" t="str">
        <f>IFERROR(MID(spotify_top_songs_audio_features[[#This Row],[artist_names]],SEARCH(",",spotify_top_songs_audio_features[[#This Row],[artist_names]])+2,99),"")</f>
        <v/>
      </c>
      <c r="W598" t="str">
        <f>spotify_top_songs_audio_features[[#This Row],[source]]</f>
        <v>Jonas Brothers Recording</v>
      </c>
      <c r="X598" s="1">
        <f>spotify_top_songs_audio_features[[#This Row],[streams]]</f>
        <v>321667090</v>
      </c>
      <c r="Y598" t="str">
        <f>IF(Tabela2[[#This Row],[feat]]="","","Feat")</f>
        <v/>
      </c>
      <c r="Z598" s="17" t="str">
        <f>CONCATENATE(INT(spotify_top_songs_audio_features[[#This Row],[duration_ms]]/(60*1000)),":",MOD(INT(spotify_top_songs_audio_features[[#This Row],[duration_ms]]/1000),60))</f>
        <v>3:1</v>
      </c>
      <c r="AA5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8" t="str">
        <f>spotify_top_songs_audio_features[[#This Row],[track_name]]</f>
        <v>Sucker</v>
      </c>
    </row>
    <row r="599" spans="1:28" x14ac:dyDescent="0.25">
      <c r="A599" t="s">
        <v>10694</v>
      </c>
      <c r="B599" t="s">
        <v>5405</v>
      </c>
      <c r="C599" t="s">
        <v>5406</v>
      </c>
      <c r="D599" t="s">
        <v>1306</v>
      </c>
      <c r="E599" t="s">
        <v>177</v>
      </c>
      <c r="F599" t="s">
        <v>24</v>
      </c>
      <c r="G599" t="s">
        <v>25</v>
      </c>
      <c r="H599">
        <v>754</v>
      </c>
      <c r="I599">
        <v>805</v>
      </c>
      <c r="J599">
        <v>752</v>
      </c>
      <c r="K599" t="s">
        <v>1862</v>
      </c>
      <c r="L599">
        <v>0</v>
      </c>
      <c r="M599">
        <v>203</v>
      </c>
      <c r="N599">
        <v>555</v>
      </c>
      <c r="O599">
        <v>-4249</v>
      </c>
      <c r="P599">
        <v>93982</v>
      </c>
      <c r="Q599">
        <v>176133</v>
      </c>
      <c r="R599">
        <v>40</v>
      </c>
      <c r="S599">
        <v>321110284</v>
      </c>
      <c r="U599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599" t="str">
        <f>IFERROR(MID(spotify_top_songs_audio_features[[#This Row],[artist_names]],SEARCH(",",spotify_top_songs_audio_features[[#This Row],[artist_names]])+2,99),"")</f>
        <v>Manuel Turizo</v>
      </c>
      <c r="W599" t="str">
        <f>spotify_top_songs_audio_features[[#This Row],[source]]</f>
        <v>VP Records Corp/Dimelo Vi</v>
      </c>
      <c r="X599" s="1">
        <f>spotify_top_songs_audio_features[[#This Row],[streams]]</f>
        <v>321110284</v>
      </c>
      <c r="Y599" t="str">
        <f>IF(Tabela2[[#This Row],[feat]]="","","Feat")</f>
        <v>Feat</v>
      </c>
      <c r="Z599" s="17" t="str">
        <f>CONCATENATE(INT(spotify_top_songs_audio_features[[#This Row],[duration_ms]]/(60*1000)),":",MOD(INT(spotify_top_songs_audio_features[[#This Row],[duration_ms]]/1000),60))</f>
        <v>2:56</v>
      </c>
      <c r="AA5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9" t="str">
        <f>spotify_top_songs_audio_features[[#This Row],[track_name]]</f>
        <v>Vaina Loca</v>
      </c>
    </row>
    <row r="600" spans="1:28" x14ac:dyDescent="0.25">
      <c r="A600" t="s">
        <v>13382</v>
      </c>
      <c r="B600" t="s">
        <v>125</v>
      </c>
      <c r="C600" t="s">
        <v>2902</v>
      </c>
      <c r="D600" t="s">
        <v>127</v>
      </c>
      <c r="E600" t="s">
        <v>177</v>
      </c>
      <c r="F600" t="s">
        <v>32</v>
      </c>
      <c r="G600" t="s">
        <v>25</v>
      </c>
      <c r="H600">
        <v>746</v>
      </c>
      <c r="I600">
        <v>765</v>
      </c>
      <c r="J600">
        <v>993</v>
      </c>
      <c r="K600" t="s">
        <v>675</v>
      </c>
      <c r="L600">
        <v>0</v>
      </c>
      <c r="M600">
        <v>936</v>
      </c>
      <c r="N600">
        <v>737</v>
      </c>
      <c r="O600">
        <v>-441</v>
      </c>
      <c r="P600">
        <v>114044</v>
      </c>
      <c r="Q600">
        <v>199054</v>
      </c>
      <c r="R600">
        <v>113</v>
      </c>
      <c r="S600">
        <v>320878246</v>
      </c>
      <c r="U600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00" t="str">
        <f>IFERROR(MID(spotify_top_songs_audio_features[[#This Row],[artist_names]],SEARCH(",",spotify_top_songs_audio_features[[#This Row],[artist_names]])+2,99),"")</f>
        <v/>
      </c>
      <c r="W600" t="str">
        <f>spotify_top_songs_audio_features[[#This Row],[source]]</f>
        <v>BIGHIT MUSIC</v>
      </c>
      <c r="X600" s="1">
        <f>spotify_top_songs_audio_features[[#This Row],[streams]]</f>
        <v>320878246</v>
      </c>
      <c r="Y600" t="str">
        <f>IF(Tabela2[[#This Row],[feat]]="","","Feat")</f>
        <v/>
      </c>
      <c r="Z600" s="17" t="str">
        <f>CONCATENATE(INT(spotify_top_songs_audio_features[[#This Row],[duration_ms]]/(60*1000)),":",MOD(INT(spotify_top_songs_audio_features[[#This Row],[duration_ms]]/1000),60))</f>
        <v>3:19</v>
      </c>
      <c r="AA6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00" t="str">
        <f>spotify_top_songs_audio_features[[#This Row],[track_name]]</f>
        <v>Dynamite</v>
      </c>
    </row>
    <row r="601" spans="1:28" x14ac:dyDescent="0.25">
      <c r="A601" t="s">
        <v>11185</v>
      </c>
      <c r="B601" t="s">
        <v>100</v>
      </c>
      <c r="C601" t="s">
        <v>11186</v>
      </c>
      <c r="D601" t="s">
        <v>96</v>
      </c>
      <c r="E601" t="s">
        <v>43</v>
      </c>
      <c r="F601" t="s">
        <v>32</v>
      </c>
      <c r="G601" t="s">
        <v>25</v>
      </c>
      <c r="H601">
        <v>744</v>
      </c>
      <c r="I601">
        <v>789</v>
      </c>
      <c r="J601">
        <v>59</v>
      </c>
      <c r="K601" t="s">
        <v>11187</v>
      </c>
      <c r="L601">
        <v>144</v>
      </c>
      <c r="M601">
        <v>947</v>
      </c>
      <c r="N601">
        <v>866</v>
      </c>
      <c r="O601">
        <v>-4876</v>
      </c>
      <c r="P601">
        <v>116985</v>
      </c>
      <c r="Q601">
        <v>185918</v>
      </c>
      <c r="R601">
        <v>18</v>
      </c>
      <c r="S601">
        <v>320153517</v>
      </c>
      <c r="U601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601" t="str">
        <f>IFERROR(MID(spotify_top_songs_audio_features[[#This Row],[artist_names]],SEARCH(",",spotify_top_songs_audio_features[[#This Row],[artist_names]])+2,99),"")</f>
        <v/>
      </c>
      <c r="W601" t="str">
        <f>spotify_top_songs_audio_features[[#This Row],[source]]</f>
        <v>Warner Records</v>
      </c>
      <c r="X601" s="1">
        <f>spotify_top_songs_audio_features[[#This Row],[streams]]</f>
        <v>320153517</v>
      </c>
      <c r="Y601" t="str">
        <f>IF(Tabela2[[#This Row],[feat]]="","","Feat")</f>
        <v/>
      </c>
      <c r="Z601" s="17" t="str">
        <f>CONCATENATE(INT(spotify_top_songs_audio_features[[#This Row],[duration_ms]]/(60*1000)),":",MOD(INT(spotify_top_songs_audio_features[[#This Row],[duration_ms]]/1000),60))</f>
        <v>3:5</v>
      </c>
      <c r="AA6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1" t="str">
        <f>spotify_top_songs_audio_features[[#This Row],[track_name]]</f>
        <v>Houdini</v>
      </c>
    </row>
    <row r="602" spans="1:28" x14ac:dyDescent="0.25">
      <c r="A602" t="s">
        <v>5152</v>
      </c>
      <c r="B602" t="s">
        <v>5153</v>
      </c>
      <c r="C602" t="s">
        <v>5154</v>
      </c>
      <c r="D602" t="s">
        <v>259</v>
      </c>
      <c r="E602" t="s">
        <v>97</v>
      </c>
      <c r="F602" t="s">
        <v>24</v>
      </c>
      <c r="G602" t="s">
        <v>25</v>
      </c>
      <c r="H602">
        <v>741</v>
      </c>
      <c r="I602">
        <v>667</v>
      </c>
      <c r="J602">
        <v>134</v>
      </c>
      <c r="K602" t="s">
        <v>5048</v>
      </c>
      <c r="L602">
        <v>0</v>
      </c>
      <c r="M602">
        <v>106</v>
      </c>
      <c r="N602">
        <v>595</v>
      </c>
      <c r="O602">
        <v>-5445</v>
      </c>
      <c r="P602">
        <v>112956</v>
      </c>
      <c r="Q602">
        <v>223504</v>
      </c>
      <c r="R602">
        <v>41</v>
      </c>
      <c r="S602">
        <v>320021915</v>
      </c>
      <c r="U602" t="str">
        <f>IFERROR(LEFT(spotify_top_songs_audio_features[[#This Row],[artist_names]],SEARCH(",",spotify_top_songs_audio_features[[#This Row],[artist_names]])-1),spotify_top_songs_audio_features[[#This Row],[artist_names]])</f>
        <v>Cheat Codes</v>
      </c>
      <c r="V602" t="str">
        <f>IFERROR(MID(spotify_top_songs_audio_features[[#This Row],[artist_names]],SEARCH(",",spotify_top_songs_audio_features[[#This Row],[artist_names]])+2,99),"")</f>
        <v>Demi Lovato</v>
      </c>
      <c r="W602" t="str">
        <f>spotify_top_songs_audio_features[[#This Row],[source]]</f>
        <v>Parlophone UK</v>
      </c>
      <c r="X602" s="1">
        <f>spotify_top_songs_audio_features[[#This Row],[streams]]</f>
        <v>320021915</v>
      </c>
      <c r="Y602" t="str">
        <f>IF(Tabela2[[#This Row],[feat]]="","","Feat")</f>
        <v>Feat</v>
      </c>
      <c r="Z602" s="17" t="str">
        <f>CONCATENATE(INT(spotify_top_songs_audio_features[[#This Row],[duration_ms]]/(60*1000)),":",MOD(INT(spotify_top_songs_audio_features[[#This Row],[duration_ms]]/1000),60))</f>
        <v>3:43</v>
      </c>
      <c r="AA6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02" t="str">
        <f>spotify_top_songs_audio_features[[#This Row],[track_name]]</f>
        <v>No Promises (feat. Demi Lovato)</v>
      </c>
    </row>
    <row r="603" spans="1:28" x14ac:dyDescent="0.25">
      <c r="A603" t="s">
        <v>15509</v>
      </c>
      <c r="B603" t="s">
        <v>5144</v>
      </c>
      <c r="C603" t="s">
        <v>5145</v>
      </c>
      <c r="D603" t="s">
        <v>5146</v>
      </c>
      <c r="E603" t="s">
        <v>142</v>
      </c>
      <c r="F603" t="s">
        <v>32</v>
      </c>
      <c r="G603" t="s">
        <v>25</v>
      </c>
      <c r="H603">
        <v>814</v>
      </c>
      <c r="I603">
        <v>813</v>
      </c>
      <c r="J603">
        <v>561</v>
      </c>
      <c r="K603" t="s">
        <v>15345</v>
      </c>
      <c r="L603">
        <v>9.3299999999999998E-3</v>
      </c>
      <c r="M603">
        <v>255</v>
      </c>
      <c r="N603">
        <v>839</v>
      </c>
      <c r="O603">
        <v>-3023</v>
      </c>
      <c r="P603">
        <v>79997</v>
      </c>
      <c r="Q603">
        <v>232550</v>
      </c>
      <c r="R603">
        <v>47</v>
      </c>
      <c r="S603">
        <v>319986769</v>
      </c>
      <c r="U603" t="str">
        <f>IFERROR(LEFT(spotify_top_songs_audio_features[[#This Row],[artist_names]],SEARCH(",",spotify_top_songs_audio_features[[#This Row],[artist_names]])-1),spotify_top_songs_audio_features[[#This Row],[artist_names]])</f>
        <v>NATTI NATASHA</v>
      </c>
      <c r="V603" t="str">
        <f>IFERROR(MID(spotify_top_songs_audio_features[[#This Row],[artist_names]],SEARCH(",",spotify_top_songs_audio_features[[#This Row],[artist_names]])+2,99),"")</f>
        <v>Ozuna</v>
      </c>
      <c r="W603" t="str">
        <f>spotify_top_songs_audio_features[[#This Row],[source]]</f>
        <v>Pina Records</v>
      </c>
      <c r="X603" s="1">
        <f>spotify_top_songs_audio_features[[#This Row],[streams]]</f>
        <v>319986769</v>
      </c>
      <c r="Y603" t="str">
        <f>IF(Tabela2[[#This Row],[feat]]="","","Feat")</f>
        <v>Feat</v>
      </c>
      <c r="Z603" s="17" t="str">
        <f>CONCATENATE(INT(spotify_top_songs_audio_features[[#This Row],[duration_ms]]/(60*1000)),":",MOD(INT(spotify_top_songs_audio_features[[#This Row],[duration_ms]]/1000),60))</f>
        <v>3:52</v>
      </c>
      <c r="AA6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3" t="str">
        <f>spotify_top_songs_audio_features[[#This Row],[track_name]]</f>
        <v>Criminal</v>
      </c>
    </row>
    <row r="604" spans="1:28" x14ac:dyDescent="0.25">
      <c r="A604" t="s">
        <v>6186</v>
      </c>
      <c r="B604" t="s">
        <v>610</v>
      </c>
      <c r="C604" t="s">
        <v>611</v>
      </c>
      <c r="D604" t="s">
        <v>612</v>
      </c>
      <c r="E604" t="s">
        <v>23</v>
      </c>
      <c r="F604" t="s">
        <v>24</v>
      </c>
      <c r="G604" t="s">
        <v>25</v>
      </c>
      <c r="H604">
        <v>748</v>
      </c>
      <c r="I604">
        <v>652</v>
      </c>
      <c r="J604">
        <v>58</v>
      </c>
      <c r="K604" t="s">
        <v>2359</v>
      </c>
      <c r="L604">
        <v>0</v>
      </c>
      <c r="M604">
        <v>128</v>
      </c>
      <c r="N604">
        <v>431</v>
      </c>
      <c r="O604">
        <v>-302</v>
      </c>
      <c r="P604">
        <v>106914</v>
      </c>
      <c r="Q604">
        <v>184732</v>
      </c>
      <c r="R604">
        <v>22</v>
      </c>
      <c r="S604">
        <v>319749277</v>
      </c>
      <c r="U604" t="str">
        <f>IFERROR(LEFT(spotify_top_songs_audio_features[[#This Row],[artist_names]],SEARCH(",",spotify_top_songs_audio_features[[#This Row],[artist_names]])-1),spotify_top_songs_audio_features[[#This Row],[artist_names]])</f>
        <v>Zedd</v>
      </c>
      <c r="V604" t="str">
        <f>IFERROR(MID(spotify_top_songs_audio_features[[#This Row],[artist_names]],SEARCH(",",spotify_top_songs_audio_features[[#This Row],[artist_names]])+2,99),"")</f>
        <v>Maren Morris, Grey</v>
      </c>
      <c r="W604" t="str">
        <f>spotify_top_songs_audio_features[[#This Row],[source]]</f>
        <v>UMGRI Interscope</v>
      </c>
      <c r="X604" s="1">
        <f>spotify_top_songs_audio_features[[#This Row],[streams]]</f>
        <v>319749277</v>
      </c>
      <c r="Y604" t="str">
        <f>IF(Tabela2[[#This Row],[feat]]="","","Feat")</f>
        <v>Feat</v>
      </c>
      <c r="Z604" s="17" t="str">
        <f>CONCATENATE(INT(spotify_top_songs_audio_features[[#This Row],[duration_ms]]/(60*1000)),":",MOD(INT(spotify_top_songs_audio_features[[#This Row],[duration_ms]]/1000),60))</f>
        <v>3:4</v>
      </c>
      <c r="AA6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4" t="str">
        <f>spotify_top_songs_audio_features[[#This Row],[track_name]]</f>
        <v>The Middle</v>
      </c>
    </row>
    <row r="605" spans="1:28" x14ac:dyDescent="0.25">
      <c r="A605" t="s">
        <v>11467</v>
      </c>
      <c r="B605" t="s">
        <v>11468</v>
      </c>
      <c r="C605" t="s">
        <v>11469</v>
      </c>
      <c r="D605" t="s">
        <v>1612</v>
      </c>
      <c r="E605" t="s">
        <v>142</v>
      </c>
      <c r="F605" t="s">
        <v>24</v>
      </c>
      <c r="G605" t="s">
        <v>25</v>
      </c>
      <c r="H605">
        <v>638</v>
      </c>
      <c r="I605">
        <v>717</v>
      </c>
      <c r="J605">
        <v>337</v>
      </c>
      <c r="K605" t="s">
        <v>8556</v>
      </c>
      <c r="L605">
        <v>0</v>
      </c>
      <c r="M605">
        <v>105</v>
      </c>
      <c r="N605">
        <v>249</v>
      </c>
      <c r="O605">
        <v>-4722</v>
      </c>
      <c r="P605">
        <v>100027</v>
      </c>
      <c r="Q605">
        <v>180000</v>
      </c>
      <c r="R605">
        <v>40</v>
      </c>
      <c r="S605">
        <v>318997516</v>
      </c>
      <c r="U605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605" t="str">
        <f>IFERROR(MID(spotify_top_songs_audio_features[[#This Row],[artist_names]],SEARCH(",",spotify_top_songs_audio_features[[#This Row],[artist_names]])+2,99),"")</f>
        <v>Camila Cabello</v>
      </c>
      <c r="W605" t="str">
        <f>spotify_top_songs_audio_features[[#This Row],[source]]</f>
        <v>iamcosmic</v>
      </c>
      <c r="X605" s="1">
        <f>spotify_top_songs_audio_features[[#This Row],[streams]]</f>
        <v>318997516</v>
      </c>
      <c r="Y605" t="str">
        <f>IF(Tabela2[[#This Row],[feat]]="","","Feat")</f>
        <v>Feat</v>
      </c>
      <c r="Z605" s="17" t="str">
        <f>CONCATENATE(INT(spotify_top_songs_audio_features[[#This Row],[duration_ms]]/(60*1000)),":",MOD(INT(spotify_top_songs_audio_features[[#This Row],[duration_ms]]/1000),60))</f>
        <v>3:0</v>
      </c>
      <c r="AA6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5" t="str">
        <f>spotify_top_songs_audio_features[[#This Row],[track_name]]</f>
        <v>Beautiful (feat. Camila Cabello)</v>
      </c>
    </row>
    <row r="606" spans="1:28" x14ac:dyDescent="0.25">
      <c r="A606" t="s">
        <v>8233</v>
      </c>
      <c r="B606" t="s">
        <v>8234</v>
      </c>
      <c r="C606" t="s">
        <v>8235</v>
      </c>
      <c r="D606" t="s">
        <v>1385</v>
      </c>
      <c r="E606" t="s">
        <v>43</v>
      </c>
      <c r="F606" t="s">
        <v>24</v>
      </c>
      <c r="G606" t="s">
        <v>25</v>
      </c>
      <c r="H606">
        <v>571</v>
      </c>
      <c r="I606">
        <v>72</v>
      </c>
      <c r="J606">
        <v>458</v>
      </c>
      <c r="K606" t="s">
        <v>4755</v>
      </c>
      <c r="L606">
        <v>0</v>
      </c>
      <c r="M606">
        <v>271</v>
      </c>
      <c r="N606">
        <v>542</v>
      </c>
      <c r="O606">
        <v>-4089</v>
      </c>
      <c r="P606">
        <v>83827</v>
      </c>
      <c r="Q606">
        <v>194563</v>
      </c>
      <c r="R606">
        <v>46</v>
      </c>
      <c r="S606">
        <v>318937584</v>
      </c>
      <c r="U606" t="str">
        <f>IFERROR(LEFT(spotify_top_songs_audio_features[[#This Row],[artist_names]],SEARCH(",",spotify_top_songs_audio_features[[#This Row],[artist_names]])-1),spotify_top_songs_audio_features[[#This Row],[artist_names]])</f>
        <v>Grupo Frontera</v>
      </c>
      <c r="V606" t="str">
        <f>IFERROR(MID(spotify_top_songs_audio_features[[#This Row],[artist_names]],SEARCH(",",spotify_top_songs_audio_features[[#This Row],[artist_names]])+2,99),"")</f>
        <v>Bad Bunny</v>
      </c>
      <c r="W606" t="str">
        <f>spotify_top_songs_audio_features[[#This Row],[source]]</f>
        <v>Grupo Frontera</v>
      </c>
      <c r="X606" s="1">
        <f>spotify_top_songs_audio_features[[#This Row],[streams]]</f>
        <v>318937584</v>
      </c>
      <c r="Y606" t="str">
        <f>IF(Tabela2[[#This Row],[feat]]="","","Feat")</f>
        <v>Feat</v>
      </c>
      <c r="Z606" s="17" t="str">
        <f>CONCATENATE(INT(spotify_top_songs_audio_features[[#This Row],[duration_ms]]/(60*1000)),":",MOD(INT(spotify_top_songs_audio_features[[#This Row],[duration_ms]]/1000),60))</f>
        <v>3:14</v>
      </c>
      <c r="AA6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6" t="str">
        <f>spotify_top_songs_audio_features[[#This Row],[track_name]]</f>
        <v>un x100to</v>
      </c>
    </row>
    <row r="607" spans="1:28" x14ac:dyDescent="0.25">
      <c r="A607" t="s">
        <v>14070</v>
      </c>
      <c r="B607" t="s">
        <v>12262</v>
      </c>
      <c r="C607" t="s">
        <v>13622</v>
      </c>
      <c r="D607" t="s">
        <v>12264</v>
      </c>
      <c r="E607" t="s">
        <v>142</v>
      </c>
      <c r="F607" t="s">
        <v>24</v>
      </c>
      <c r="G607" t="s">
        <v>25</v>
      </c>
      <c r="H607">
        <v>538</v>
      </c>
      <c r="I607">
        <v>742</v>
      </c>
      <c r="J607">
        <v>114</v>
      </c>
      <c r="K607" t="s">
        <v>2805</v>
      </c>
      <c r="L607">
        <v>4.6699999999999997E-3</v>
      </c>
      <c r="M607">
        <v>934</v>
      </c>
      <c r="N607">
        <v>25</v>
      </c>
      <c r="O607">
        <v>-5355</v>
      </c>
      <c r="P607">
        <v>96107</v>
      </c>
      <c r="Q607">
        <v>272373</v>
      </c>
      <c r="R607">
        <v>31</v>
      </c>
      <c r="S607">
        <v>318469813</v>
      </c>
      <c r="U607" t="str">
        <f>IFERROR(LEFT(spotify_top_songs_audio_features[[#This Row],[artist_names]],SEARCH(",",spotify_top_songs_audio_features[[#This Row],[artist_names]])-1),spotify_top_songs_audio_features[[#This Row],[artist_names]])</f>
        <v>RAYE</v>
      </c>
      <c r="V607" t="str">
        <f>IFERROR(MID(spotify_top_songs_audio_features[[#This Row],[artist_names]],SEARCH(",",spotify_top_songs_audio_features[[#This Row],[artist_names]])+2,99),"")</f>
        <v>070 Shake</v>
      </c>
      <c r="W607" t="str">
        <f>spotify_top_songs_audio_features[[#This Row],[source]]</f>
        <v>Human Re Sources</v>
      </c>
      <c r="X607" s="1">
        <f>spotify_top_songs_audio_features[[#This Row],[streams]]</f>
        <v>318469813</v>
      </c>
      <c r="Y607" t="str">
        <f>IF(Tabela2[[#This Row],[feat]]="","","Feat")</f>
        <v>Feat</v>
      </c>
      <c r="Z607" s="17" t="str">
        <f>CONCATENATE(INT(spotify_top_songs_audio_features[[#This Row],[duration_ms]]/(60*1000)),":",MOD(INT(spotify_top_songs_audio_features[[#This Row],[duration_ms]]/1000),60))</f>
        <v>4:32</v>
      </c>
      <c r="AA6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7" t="str">
        <f>spotify_top_songs_audio_features[[#This Row],[track_name]]</f>
        <v>Escapism.</v>
      </c>
    </row>
    <row r="608" spans="1:28" x14ac:dyDescent="0.25">
      <c r="A608" t="s">
        <v>12180</v>
      </c>
      <c r="B608" t="s">
        <v>8561</v>
      </c>
      <c r="C608" t="s">
        <v>12181</v>
      </c>
      <c r="D608" t="s">
        <v>282</v>
      </c>
      <c r="E608" t="s">
        <v>58</v>
      </c>
      <c r="F608" t="s">
        <v>24</v>
      </c>
      <c r="G608" t="s">
        <v>25</v>
      </c>
      <c r="H608">
        <v>673</v>
      </c>
      <c r="I608">
        <v>735</v>
      </c>
      <c r="J608">
        <v>457</v>
      </c>
      <c r="K608" t="s">
        <v>3940</v>
      </c>
      <c r="L608">
        <v>0</v>
      </c>
      <c r="M608">
        <v>242</v>
      </c>
      <c r="N608">
        <v>754</v>
      </c>
      <c r="O608">
        <v>-4733</v>
      </c>
      <c r="P608">
        <v>115744</v>
      </c>
      <c r="Q608">
        <v>201287</v>
      </c>
      <c r="R608">
        <v>46</v>
      </c>
      <c r="S608">
        <v>318340781</v>
      </c>
      <c r="U608" t="str">
        <f>IFERROR(LEFT(spotify_top_songs_audio_features[[#This Row],[artist_names]],SEARCH(",",spotify_top_songs_audio_features[[#This Row],[artist_names]])-1),spotify_top_songs_audio_features[[#This Row],[artist_names]])</f>
        <v>George Ezra</v>
      </c>
      <c r="V608" t="str">
        <f>IFERROR(MID(spotify_top_songs_audio_features[[#This Row],[artist_names]],SEARCH(",",spotify_top_songs_audio_features[[#This Row],[artist_names]])+2,99),"")</f>
        <v/>
      </c>
      <c r="W608" t="str">
        <f>spotify_top_songs_audio_features[[#This Row],[source]]</f>
        <v>Columbia</v>
      </c>
      <c r="X608" s="1">
        <f>spotify_top_songs_audio_features[[#This Row],[streams]]</f>
        <v>318340781</v>
      </c>
      <c r="Y608" t="str">
        <f>IF(Tabela2[[#This Row],[feat]]="","","Feat")</f>
        <v/>
      </c>
      <c r="Z608" s="17" t="str">
        <f>CONCATENATE(INT(spotify_top_songs_audio_features[[#This Row],[duration_ms]]/(60*1000)),":",MOD(INT(spotify_top_songs_audio_features[[#This Row],[duration_ms]]/1000),60))</f>
        <v>3:21</v>
      </c>
      <c r="AA6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8" t="str">
        <f>spotify_top_songs_audio_features[[#This Row],[track_name]]</f>
        <v>Shotgun</v>
      </c>
    </row>
    <row r="609" spans="1:28" x14ac:dyDescent="0.25">
      <c r="A609" t="s">
        <v>12709</v>
      </c>
      <c r="B609" t="s">
        <v>749</v>
      </c>
      <c r="C609" t="s">
        <v>12710</v>
      </c>
      <c r="D609" t="s">
        <v>751</v>
      </c>
      <c r="E609" t="s">
        <v>58</v>
      </c>
      <c r="F609" t="s">
        <v>32</v>
      </c>
      <c r="G609" t="s">
        <v>25</v>
      </c>
      <c r="H609">
        <v>634</v>
      </c>
      <c r="I609">
        <v>725</v>
      </c>
      <c r="J609">
        <v>587</v>
      </c>
      <c r="K609" t="s">
        <v>6127</v>
      </c>
      <c r="L609">
        <v>0</v>
      </c>
      <c r="M609">
        <v>211</v>
      </c>
      <c r="N609">
        <v>795</v>
      </c>
      <c r="O609">
        <v>-4945</v>
      </c>
      <c r="P609">
        <v>159845</v>
      </c>
      <c r="Q609">
        <v>154375</v>
      </c>
      <c r="R609">
        <v>28</v>
      </c>
      <c r="S609">
        <v>317863247</v>
      </c>
      <c r="U609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609" t="str">
        <f>IFERROR(MID(spotify_top_songs_audio_features[[#This Row],[artist_names]],SEARCH(",",spotify_top_songs_audio_features[[#This Row],[artist_names]])+2,99),"")</f>
        <v/>
      </c>
      <c r="W609" t="str">
        <f>spotify_top_songs_audio_features[[#This Row],[source]]</f>
        <v>Bichota/Interscope Records</v>
      </c>
      <c r="X609" s="1">
        <f>spotify_top_songs_audio_features[[#This Row],[streams]]</f>
        <v>317863247</v>
      </c>
      <c r="Y609" t="str">
        <f>IF(Tabela2[[#This Row],[feat]]="","","Feat")</f>
        <v/>
      </c>
      <c r="Z609" s="17" t="str">
        <f>CONCATENATE(INT(spotify_top_songs_audio_features[[#This Row],[duration_ms]]/(60*1000)),":",MOD(INT(spotify_top_songs_audio_features[[#This Row],[duration_ms]]/1000),60))</f>
        <v>2:34</v>
      </c>
      <c r="AA6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9" t="str">
        <f>spotify_top_songs_audio_features[[#This Row],[track_name]]</f>
        <v>MI EX TENÍA RAZÓN</v>
      </c>
    </row>
    <row r="610" spans="1:28" x14ac:dyDescent="0.25">
      <c r="A610" t="s">
        <v>5257</v>
      </c>
      <c r="B610" t="s">
        <v>2680</v>
      </c>
      <c r="C610" t="s">
        <v>5258</v>
      </c>
      <c r="D610" t="s">
        <v>2682</v>
      </c>
      <c r="E610" t="s">
        <v>31</v>
      </c>
      <c r="F610" t="s">
        <v>32</v>
      </c>
      <c r="G610" t="s">
        <v>25</v>
      </c>
      <c r="H610">
        <v>658</v>
      </c>
      <c r="I610">
        <v>634</v>
      </c>
      <c r="J610">
        <v>431</v>
      </c>
      <c r="K610" t="s">
        <v>2977</v>
      </c>
      <c r="L610">
        <v>0</v>
      </c>
      <c r="M610">
        <v>12</v>
      </c>
      <c r="N610">
        <v>302</v>
      </c>
      <c r="O610">
        <v>-6068</v>
      </c>
      <c r="P610">
        <v>140002</v>
      </c>
      <c r="Q610">
        <v>170813</v>
      </c>
      <c r="R610">
        <v>32</v>
      </c>
      <c r="S610">
        <v>317676850</v>
      </c>
      <c r="U610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610" t="str">
        <f>IFERROR(MID(spotify_top_songs_audio_features[[#This Row],[artist_names]],SEARCH(",",spotify_top_songs_audio_features[[#This Row],[artist_names]])+2,99),"")</f>
        <v/>
      </c>
      <c r="W610" t="str">
        <f>spotify_top_songs_audio_features[[#This Row],[source]]</f>
        <v>RBMG/Def Jam</v>
      </c>
      <c r="X610" s="1">
        <f>spotify_top_songs_audio_features[[#This Row],[streams]]</f>
        <v>317676850</v>
      </c>
      <c r="Y610" t="str">
        <f>IF(Tabela2[[#This Row],[feat]]="","","Feat")</f>
        <v/>
      </c>
      <c r="Z610" s="17" t="str">
        <f>CONCATENATE(INT(spotify_top_songs_audio_features[[#This Row],[duration_ms]]/(60*1000)),":",MOD(INT(spotify_top_songs_audio_features[[#This Row],[duration_ms]]/1000),60))</f>
        <v>2:50</v>
      </c>
      <c r="AA6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0" t="str">
        <f>spotify_top_songs_audio_features[[#This Row],[track_name]]</f>
        <v>Hold On</v>
      </c>
    </row>
    <row r="611" spans="1:28" x14ac:dyDescent="0.25">
      <c r="A611" t="s">
        <v>785</v>
      </c>
      <c r="B611" t="s">
        <v>218</v>
      </c>
      <c r="C611" t="s">
        <v>786</v>
      </c>
      <c r="D611" t="s">
        <v>220</v>
      </c>
      <c r="E611" t="s">
        <v>70</v>
      </c>
      <c r="F611" t="s">
        <v>32</v>
      </c>
      <c r="G611" t="s">
        <v>25</v>
      </c>
      <c r="H611">
        <v>743</v>
      </c>
      <c r="I611">
        <v>831</v>
      </c>
      <c r="J611">
        <v>584</v>
      </c>
      <c r="K611" t="s">
        <v>429</v>
      </c>
      <c r="L611">
        <v>6.43E-3</v>
      </c>
      <c r="M611">
        <v>35</v>
      </c>
      <c r="N611">
        <v>609</v>
      </c>
      <c r="O611">
        <v>-4042</v>
      </c>
      <c r="P611">
        <v>95975</v>
      </c>
      <c r="Q611">
        <v>168133</v>
      </c>
      <c r="R611">
        <v>29</v>
      </c>
      <c r="S611">
        <v>316957596</v>
      </c>
      <c r="U611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611" t="str">
        <f>IFERROR(MID(spotify_top_songs_audio_features[[#This Row],[artist_names]],SEARCH(",",spotify_top_songs_audio_features[[#This Row],[artist_names]])+2,99),"")</f>
        <v/>
      </c>
      <c r="W611" t="str">
        <f>spotify_top_songs_audio_features[[#This Row],[source]]</f>
        <v>UMLE - Latino</v>
      </c>
      <c r="X611" s="1">
        <f>spotify_top_songs_audio_features[[#This Row],[streams]]</f>
        <v>316957596</v>
      </c>
      <c r="Y611" t="str">
        <f>IF(Tabela2[[#This Row],[feat]]="","","Feat")</f>
        <v/>
      </c>
      <c r="Z611" s="17" t="str">
        <f>CONCATENATE(INT(spotify_top_songs_audio_features[[#This Row],[duration_ms]]/(60*1000)),":",MOD(INT(spotify_top_songs_audio_features[[#This Row],[duration_ms]]/1000),60))</f>
        <v>2:48</v>
      </c>
      <c r="AA6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1" t="str">
        <f>spotify_top_songs_audio_features[[#This Row],[track_name]]</f>
        <v>CHORRITO PA LAS ANIMAS</v>
      </c>
    </row>
    <row r="612" spans="1:28" x14ac:dyDescent="0.25">
      <c r="A612" t="s">
        <v>12483</v>
      </c>
      <c r="B612" t="s">
        <v>9277</v>
      </c>
      <c r="C612" t="s">
        <v>9278</v>
      </c>
      <c r="D612" t="s">
        <v>12484</v>
      </c>
      <c r="E612" t="s">
        <v>86</v>
      </c>
      <c r="F612" t="s">
        <v>32</v>
      </c>
      <c r="G612" t="s">
        <v>25</v>
      </c>
      <c r="H612">
        <v>631</v>
      </c>
      <c r="I612">
        <v>239</v>
      </c>
      <c r="J612">
        <v>398</v>
      </c>
      <c r="K612" t="s">
        <v>6217</v>
      </c>
      <c r="L612">
        <v>0</v>
      </c>
      <c r="M612">
        <v>116</v>
      </c>
      <c r="N612">
        <v>927</v>
      </c>
      <c r="O612">
        <v>-7071</v>
      </c>
      <c r="P612">
        <v>79859</v>
      </c>
      <c r="Q612">
        <v>149297</v>
      </c>
      <c r="R612">
        <v>22</v>
      </c>
      <c r="S612">
        <v>316694792</v>
      </c>
      <c r="U612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612" t="str">
        <f>IFERROR(MID(spotify_top_songs_audio_features[[#This Row],[artist_names]],SEARCH(",",spotify_top_songs_audio_features[[#This Row],[artist_names]])+2,99),"")</f>
        <v>benny blanco</v>
      </c>
      <c r="W612" t="str">
        <f>spotify_top_songs_audio_features[[#This Row],[source]]</f>
        <v>Friends Keep Secrets/Def Jam Recordings/Interscope Records</v>
      </c>
      <c r="X612" s="1">
        <f>spotify_top_songs_audio_features[[#This Row],[streams]]</f>
        <v>316694792</v>
      </c>
      <c r="Y612" t="str">
        <f>IF(Tabela2[[#This Row],[feat]]="","","Feat")</f>
        <v>Feat</v>
      </c>
      <c r="Z612" s="17" t="str">
        <f>CONCATENATE(INT(spotify_top_songs_audio_features[[#This Row],[duration_ms]]/(60*1000)),":",MOD(INT(spotify_top_songs_audio_features[[#This Row],[duration_ms]]/1000),60))</f>
        <v>2:29</v>
      </c>
      <c r="AA6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12" t="str">
        <f>spotify_top_songs_audio_features[[#This Row],[track_name]]</f>
        <v>Lonely (with benny blanco)</v>
      </c>
    </row>
    <row r="613" spans="1:28" x14ac:dyDescent="0.25">
      <c r="A613" t="s">
        <v>7437</v>
      </c>
      <c r="B613" t="s">
        <v>1006</v>
      </c>
      <c r="C613" t="s">
        <v>7438</v>
      </c>
      <c r="D613" t="s">
        <v>1008</v>
      </c>
      <c r="E613" t="s">
        <v>70</v>
      </c>
      <c r="F613" t="s">
        <v>32</v>
      </c>
      <c r="G613" t="s">
        <v>25</v>
      </c>
      <c r="H613">
        <v>884</v>
      </c>
      <c r="I613">
        <v>347</v>
      </c>
      <c r="J613">
        <v>35</v>
      </c>
      <c r="K613" t="s">
        <v>7439</v>
      </c>
      <c r="L613">
        <v>6.9999999999999999E-6</v>
      </c>
      <c r="M613">
        <v>871</v>
      </c>
      <c r="N613">
        <v>376</v>
      </c>
      <c r="O613">
        <v>-8227</v>
      </c>
      <c r="P613">
        <v>75016</v>
      </c>
      <c r="Q613">
        <v>220307</v>
      </c>
      <c r="R613">
        <v>52</v>
      </c>
      <c r="S613">
        <v>316685162</v>
      </c>
      <c r="U613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613" t="str">
        <f>IFERROR(MID(spotify_top_songs_audio_features[[#This Row],[artist_names]],SEARCH(",",spotify_top_songs_audio_features[[#This Row],[artist_names]])+2,99),"")</f>
        <v/>
      </c>
      <c r="W613" t="str">
        <f>spotify_top_songs_audio_features[[#This Row],[source]]</f>
        <v>Slaughter Gang, LLC/Epic Records</v>
      </c>
      <c r="X613" s="1">
        <f>spotify_top_songs_audio_features[[#This Row],[streams]]</f>
        <v>316685162</v>
      </c>
      <c r="Y613" t="str">
        <f>IF(Tabela2[[#This Row],[feat]]="","","Feat")</f>
        <v/>
      </c>
      <c r="Z613" s="17" t="str">
        <f>CONCATENATE(INT(spotify_top_songs_audio_features[[#This Row],[duration_ms]]/(60*1000)),":",MOD(INT(spotify_top_songs_audio_features[[#This Row],[duration_ms]]/1000),60))</f>
        <v>3:40</v>
      </c>
      <c r="AA6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3" t="str">
        <f>spotify_top_songs_audio_features[[#This Row],[track_name]]</f>
        <v>Bank Account</v>
      </c>
    </row>
    <row r="614" spans="1:28" x14ac:dyDescent="0.25">
      <c r="A614" t="s">
        <v>2901</v>
      </c>
      <c r="B614" t="s">
        <v>125</v>
      </c>
      <c r="C614" t="s">
        <v>2902</v>
      </c>
      <c r="D614" t="s">
        <v>127</v>
      </c>
      <c r="E614" t="s">
        <v>177</v>
      </c>
      <c r="F614" t="s">
        <v>32</v>
      </c>
      <c r="G614" t="s">
        <v>25</v>
      </c>
      <c r="H614">
        <v>746</v>
      </c>
      <c r="I614">
        <v>765</v>
      </c>
      <c r="J614">
        <v>993</v>
      </c>
      <c r="K614" t="s">
        <v>675</v>
      </c>
      <c r="L614">
        <v>0</v>
      </c>
      <c r="M614">
        <v>936</v>
      </c>
      <c r="N614">
        <v>737</v>
      </c>
      <c r="O614">
        <v>-441</v>
      </c>
      <c r="P614">
        <v>114044</v>
      </c>
      <c r="Q614">
        <v>199054</v>
      </c>
      <c r="R614">
        <v>13</v>
      </c>
      <c r="S614">
        <v>316545016</v>
      </c>
      <c r="U614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14" t="str">
        <f>IFERROR(MID(spotify_top_songs_audio_features[[#This Row],[artist_names]],SEARCH(",",spotify_top_songs_audio_features[[#This Row],[artist_names]])+2,99),"")</f>
        <v/>
      </c>
      <c r="W614" t="str">
        <f>spotify_top_songs_audio_features[[#This Row],[source]]</f>
        <v>BIGHIT MUSIC</v>
      </c>
      <c r="X614" s="1">
        <f>spotify_top_songs_audio_features[[#This Row],[streams]]</f>
        <v>316545016</v>
      </c>
      <c r="Y614" t="str">
        <f>IF(Tabela2[[#This Row],[feat]]="","","Feat")</f>
        <v/>
      </c>
      <c r="Z614" s="17" t="str">
        <f>CONCATENATE(INT(spotify_top_songs_audio_features[[#This Row],[duration_ms]]/(60*1000)),":",MOD(INT(spotify_top_songs_audio_features[[#This Row],[duration_ms]]/1000),60))</f>
        <v>3:19</v>
      </c>
      <c r="AA6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14" t="str">
        <f>spotify_top_songs_audio_features[[#This Row],[track_name]]</f>
        <v>Dynamite</v>
      </c>
    </row>
    <row r="615" spans="1:28" x14ac:dyDescent="0.25">
      <c r="A615" t="s">
        <v>13997</v>
      </c>
      <c r="B615" t="s">
        <v>13998</v>
      </c>
      <c r="C615" t="s">
        <v>13999</v>
      </c>
      <c r="D615" t="s">
        <v>141</v>
      </c>
      <c r="E615" t="s">
        <v>58</v>
      </c>
      <c r="F615" t="s">
        <v>32</v>
      </c>
      <c r="G615" t="s">
        <v>25</v>
      </c>
      <c r="H615">
        <v>757</v>
      </c>
      <c r="I615">
        <v>789</v>
      </c>
      <c r="J615">
        <v>583</v>
      </c>
      <c r="K615" t="s">
        <v>1843</v>
      </c>
      <c r="L615">
        <v>0</v>
      </c>
      <c r="M615">
        <v>717</v>
      </c>
      <c r="N615">
        <v>464</v>
      </c>
      <c r="O615">
        <v>-346</v>
      </c>
      <c r="P615">
        <v>91911</v>
      </c>
      <c r="Q615">
        <v>202174</v>
      </c>
      <c r="R615">
        <v>40</v>
      </c>
      <c r="S615">
        <v>316445866</v>
      </c>
      <c r="U615" t="str">
        <f>IFERROR(LEFT(spotify_top_songs_audio_features[[#This Row],[artist_names]],SEARCH(",",spotify_top_songs_audio_features[[#This Row],[artist_names]])-1),spotify_top_songs_audio_features[[#This Row],[artist_names]])</f>
        <v>Mora</v>
      </c>
      <c r="V615" t="str">
        <f>IFERROR(MID(spotify_top_songs_audio_features[[#This Row],[artist_names]],SEARCH(",",spotify_top_songs_audio_features[[#This Row],[artist_names]])+2,99),"")</f>
        <v>Feid</v>
      </c>
      <c r="W615" t="str">
        <f>spotify_top_songs_audio_features[[#This Row],[source]]</f>
        <v>Rimas Entertainment LLC</v>
      </c>
      <c r="X615" s="1">
        <f>spotify_top_songs_audio_features[[#This Row],[streams]]</f>
        <v>316445866</v>
      </c>
      <c r="Y615" t="str">
        <f>IF(Tabela2[[#This Row],[feat]]="","","Feat")</f>
        <v>Feat</v>
      </c>
      <c r="Z615" s="17" t="str">
        <f>CONCATENATE(INT(spotify_top_songs_audio_features[[#This Row],[duration_ms]]/(60*1000)),":",MOD(INT(spotify_top_songs_audio_features[[#This Row],[duration_ms]]/1000),60))</f>
        <v>3:22</v>
      </c>
      <c r="AA6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5" t="str">
        <f>spotify_top_songs_audio_features[[#This Row],[track_name]]</f>
        <v>LA INOCENTE</v>
      </c>
    </row>
    <row r="616" spans="1:28" x14ac:dyDescent="0.25">
      <c r="A616" t="s">
        <v>13624</v>
      </c>
      <c r="B616" t="s">
        <v>1553</v>
      </c>
      <c r="C616" t="s">
        <v>13625</v>
      </c>
      <c r="D616" t="s">
        <v>929</v>
      </c>
      <c r="E616" t="s">
        <v>86</v>
      </c>
      <c r="F616" t="s">
        <v>32</v>
      </c>
      <c r="G616" t="s">
        <v>25</v>
      </c>
      <c r="H616">
        <v>778</v>
      </c>
      <c r="I616">
        <v>835</v>
      </c>
      <c r="J616">
        <v>767</v>
      </c>
      <c r="K616" t="s">
        <v>1075</v>
      </c>
      <c r="L616">
        <v>0</v>
      </c>
      <c r="M616">
        <v>109</v>
      </c>
      <c r="N616">
        <v>666</v>
      </c>
      <c r="O616">
        <v>-3598</v>
      </c>
      <c r="P616">
        <v>140082</v>
      </c>
      <c r="Q616">
        <v>156346</v>
      </c>
      <c r="R616">
        <v>16</v>
      </c>
      <c r="S616">
        <v>315808037</v>
      </c>
      <c r="U616" t="str">
        <f>IFERROR(LEFT(spotify_top_songs_audio_features[[#This Row],[artist_names]],SEARCH(",",spotify_top_songs_audio_features[[#This Row],[artist_names]])-1),spotify_top_songs_audio_features[[#This Row],[artist_names]])</f>
        <v>Xavi</v>
      </c>
      <c r="V616" t="str">
        <f>IFERROR(MID(spotify_top_songs_audio_features[[#This Row],[artist_names]],SEARCH(",",spotify_top_songs_audio_features[[#This Row],[artist_names]])+2,99),"")</f>
        <v/>
      </c>
      <c r="W616" t="str">
        <f>spotify_top_songs_audio_features[[#This Row],[source]]</f>
        <v>Interscope Records</v>
      </c>
      <c r="X616" s="1">
        <f>spotify_top_songs_audio_features[[#This Row],[streams]]</f>
        <v>315808037</v>
      </c>
      <c r="Y616" t="str">
        <f>IF(Tabela2[[#This Row],[feat]]="","","Feat")</f>
        <v/>
      </c>
      <c r="Z616" s="17" t="str">
        <f>CONCATENATE(INT(spotify_top_songs_audio_features[[#This Row],[duration_ms]]/(60*1000)),":",MOD(INT(spotify_top_songs_audio_features[[#This Row],[duration_ms]]/1000),60))</f>
        <v>2:36</v>
      </c>
      <c r="AA6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16" t="str">
        <f>spotify_top_songs_audio_features[[#This Row],[track_name]]</f>
        <v>La Víctima</v>
      </c>
    </row>
    <row r="617" spans="1:28" x14ac:dyDescent="0.25">
      <c r="A617" t="s">
        <v>9867</v>
      </c>
      <c r="B617" t="s">
        <v>1312</v>
      </c>
      <c r="C617" t="s">
        <v>5119</v>
      </c>
      <c r="D617" t="s">
        <v>1314</v>
      </c>
      <c r="E617" t="s">
        <v>58</v>
      </c>
      <c r="F617" t="s">
        <v>24</v>
      </c>
      <c r="G617" t="s">
        <v>25</v>
      </c>
      <c r="H617">
        <v>511</v>
      </c>
      <c r="I617">
        <v>532</v>
      </c>
      <c r="J617">
        <v>56</v>
      </c>
      <c r="K617" t="s">
        <v>1964</v>
      </c>
      <c r="L617">
        <v>0</v>
      </c>
      <c r="M617">
        <v>311</v>
      </c>
      <c r="N617">
        <v>322</v>
      </c>
      <c r="O617">
        <v>-5745</v>
      </c>
      <c r="P617">
        <v>137827</v>
      </c>
      <c r="Q617">
        <v>219724</v>
      </c>
      <c r="R617">
        <v>10</v>
      </c>
      <c r="S617">
        <v>315056400</v>
      </c>
      <c r="U617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617" t="str">
        <f>IFERROR(MID(spotify_top_songs_audio_features[[#This Row],[artist_names]],SEARCH(",",spotify_top_songs_audio_features[[#This Row],[artist_names]])+2,99),"")</f>
        <v/>
      </c>
      <c r="W617" t="str">
        <f>spotify_top_songs_audio_features[[#This Row],[source]]</f>
        <v>Olivia Rodrigo PS</v>
      </c>
      <c r="X617" s="1">
        <f>spotify_top_songs_audio_features[[#This Row],[streams]]</f>
        <v>315056400</v>
      </c>
      <c r="Y617" t="str">
        <f>IF(Tabela2[[#This Row],[feat]]="","","Feat")</f>
        <v/>
      </c>
      <c r="Z617" s="17" t="str">
        <f>CONCATENATE(INT(spotify_top_songs_audio_features[[#This Row],[duration_ms]]/(60*1000)),":",MOD(INT(spotify_top_songs_audio_features[[#This Row],[duration_ms]]/1000),60))</f>
        <v>3:39</v>
      </c>
      <c r="AA6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7" t="str">
        <f>spotify_top_songs_audio_features[[#This Row],[track_name]]</f>
        <v>vampire</v>
      </c>
    </row>
    <row r="618" spans="1:28" x14ac:dyDescent="0.25">
      <c r="A618" t="s">
        <v>5371</v>
      </c>
      <c r="B618" t="s">
        <v>4049</v>
      </c>
      <c r="C618" t="s">
        <v>4050</v>
      </c>
      <c r="D618" t="s">
        <v>1105</v>
      </c>
      <c r="E618" t="s">
        <v>86</v>
      </c>
      <c r="F618" t="s">
        <v>32</v>
      </c>
      <c r="G618" t="s">
        <v>25</v>
      </c>
      <c r="H618">
        <v>728</v>
      </c>
      <c r="I618">
        <v>783</v>
      </c>
      <c r="J618">
        <v>266</v>
      </c>
      <c r="K618" t="s">
        <v>2429</v>
      </c>
      <c r="L618">
        <v>0</v>
      </c>
      <c r="M618">
        <v>434</v>
      </c>
      <c r="N618">
        <v>555</v>
      </c>
      <c r="O618">
        <v>-4424</v>
      </c>
      <c r="P618">
        <v>77011</v>
      </c>
      <c r="Q618">
        <v>173381</v>
      </c>
      <c r="R618">
        <v>14</v>
      </c>
      <c r="S618">
        <v>313016395</v>
      </c>
      <c r="U618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618" t="str">
        <f>IFERROR(MID(spotify_top_songs_audio_features[[#This Row],[artist_names]],SEARCH(",",spotify_top_songs_audio_features[[#This Row],[artist_names]])+2,99),"")</f>
        <v>JID, Arcane, League of Legends</v>
      </c>
      <c r="W618" t="str">
        <f>spotify_top_songs_audio_features[[#This Row],[source]]</f>
        <v>KIDinaKORNER/Interscope Records</v>
      </c>
      <c r="X618" s="1">
        <f>spotify_top_songs_audio_features[[#This Row],[streams]]</f>
        <v>313016395</v>
      </c>
      <c r="Y618" t="str">
        <f>IF(Tabela2[[#This Row],[feat]]="","","Feat")</f>
        <v>Feat</v>
      </c>
      <c r="Z618" s="17" t="str">
        <f>CONCATENATE(INT(spotify_top_songs_audio_features[[#This Row],[duration_ms]]/(60*1000)),":",MOD(INT(spotify_top_songs_audio_features[[#This Row],[duration_ms]]/1000),60))</f>
        <v>2:53</v>
      </c>
      <c r="AA6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18" t="str">
        <f>spotify_top_songs_audio_features[[#This Row],[track_name]]</f>
        <v>Enemy (with JID) - from the series Arcane League of Legends</v>
      </c>
    </row>
    <row r="619" spans="1:28" x14ac:dyDescent="0.25">
      <c r="A619" t="s">
        <v>15322</v>
      </c>
      <c r="B619" t="s">
        <v>15323</v>
      </c>
      <c r="C619" t="s">
        <v>15324</v>
      </c>
      <c r="D619" t="s">
        <v>3961</v>
      </c>
      <c r="E619" t="s">
        <v>113</v>
      </c>
      <c r="F619" t="s">
        <v>24</v>
      </c>
      <c r="G619" t="s">
        <v>25</v>
      </c>
      <c r="H619">
        <v>699</v>
      </c>
      <c r="I619">
        <v>541</v>
      </c>
      <c r="J619">
        <v>826</v>
      </c>
      <c r="K619" t="s">
        <v>1666</v>
      </c>
      <c r="L619">
        <v>0</v>
      </c>
      <c r="M619">
        <v>916</v>
      </c>
      <c r="N619">
        <v>365</v>
      </c>
      <c r="O619">
        <v>-4943</v>
      </c>
      <c r="P619">
        <v>98395</v>
      </c>
      <c r="Q619">
        <v>224921</v>
      </c>
      <c r="R619">
        <v>28</v>
      </c>
      <c r="S619">
        <v>312937894</v>
      </c>
      <c r="U619" t="str">
        <f>IFERROR(LEFT(spotify_top_songs_audio_features[[#This Row],[artist_names]],SEARCH(",",spotify_top_songs_audio_features[[#This Row],[artist_names]])-1),spotify_top_songs_audio_features[[#This Row],[artist_names]])</f>
        <v>Oscar Maydon</v>
      </c>
      <c r="V619" t="str">
        <f>IFERROR(MID(spotify_top_songs_audio_features[[#This Row],[artist_names]],SEARCH(",",spotify_top_songs_audio_features[[#This Row],[artist_names]])+2,99),"")</f>
        <v>Junior H</v>
      </c>
      <c r="W619" t="str">
        <f>spotify_top_songs_audio_features[[#This Row],[source]]</f>
        <v>Rancho Humilde</v>
      </c>
      <c r="X619" s="1">
        <f>spotify_top_songs_audio_features[[#This Row],[streams]]</f>
        <v>312937894</v>
      </c>
      <c r="Y619" t="str">
        <f>IF(Tabela2[[#This Row],[feat]]="","","Feat")</f>
        <v>Feat</v>
      </c>
      <c r="Z619" s="17" t="str">
        <f>CONCATENATE(INT(spotify_top_songs_audio_features[[#This Row],[duration_ms]]/(60*1000)),":",MOD(INT(spotify_top_songs_audio_features[[#This Row],[duration_ms]]/1000),60))</f>
        <v>3:44</v>
      </c>
      <c r="AA6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19" t="str">
        <f>spotify_top_songs_audio_features[[#This Row],[track_name]]</f>
        <v>Fin de Semana</v>
      </c>
    </row>
    <row r="620" spans="1:28" x14ac:dyDescent="0.25">
      <c r="A620" t="s">
        <v>11777</v>
      </c>
      <c r="B620" t="s">
        <v>504</v>
      </c>
      <c r="C620" t="s">
        <v>11778</v>
      </c>
      <c r="D620" t="s">
        <v>506</v>
      </c>
      <c r="E620" t="s">
        <v>113</v>
      </c>
      <c r="F620" t="s">
        <v>24</v>
      </c>
      <c r="G620" t="s">
        <v>25</v>
      </c>
      <c r="H620">
        <v>637</v>
      </c>
      <c r="I620">
        <v>713</v>
      </c>
      <c r="J620">
        <v>747</v>
      </c>
      <c r="K620" t="s">
        <v>535</v>
      </c>
      <c r="L620">
        <v>637</v>
      </c>
      <c r="M620">
        <v>137</v>
      </c>
      <c r="N620">
        <v>243</v>
      </c>
      <c r="O620">
        <v>-4333</v>
      </c>
      <c r="P620">
        <v>129923</v>
      </c>
      <c r="Q620">
        <v>226973</v>
      </c>
      <c r="R620">
        <v>38</v>
      </c>
      <c r="S620">
        <v>311391244</v>
      </c>
      <c r="U620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620" t="str">
        <f>IFERROR(MID(spotify_top_songs_audio_features[[#This Row],[artist_names]],SEARCH(",",spotify_top_songs_audio_features[[#This Row],[artist_names]])+2,99),"")</f>
        <v/>
      </c>
      <c r="W620" t="str">
        <f>spotify_top_songs_audio_features[[#This Row],[source]]</f>
        <v>Syco Music/Epic</v>
      </c>
      <c r="X620" s="1">
        <f>spotify_top_songs_audio_features[[#This Row],[streams]]</f>
        <v>311391244</v>
      </c>
      <c r="Y620" t="str">
        <f>IF(Tabela2[[#This Row],[feat]]="","","Feat")</f>
        <v/>
      </c>
      <c r="Z620" s="17" t="str">
        <f>CONCATENATE(INT(spotify_top_songs_audio_features[[#This Row],[duration_ms]]/(60*1000)),":",MOD(INT(spotify_top_songs_audio_features[[#This Row],[duration_ms]]/1000),60))</f>
        <v>3:46</v>
      </c>
      <c r="AA6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0" t="str">
        <f>spotify_top_songs_audio_features[[#This Row],[track_name]]</f>
        <v>Never Be the Same</v>
      </c>
    </row>
    <row r="621" spans="1:28" x14ac:dyDescent="0.25">
      <c r="A621" t="s">
        <v>4862</v>
      </c>
      <c r="B621" t="s">
        <v>624</v>
      </c>
      <c r="C621" t="s">
        <v>4863</v>
      </c>
      <c r="D621" t="s">
        <v>141</v>
      </c>
      <c r="E621" t="s">
        <v>58</v>
      </c>
      <c r="F621" t="s">
        <v>24</v>
      </c>
      <c r="G621" t="s">
        <v>25</v>
      </c>
      <c r="H621">
        <v>564</v>
      </c>
      <c r="I621">
        <v>903</v>
      </c>
      <c r="J621">
        <v>307</v>
      </c>
      <c r="K621" t="s">
        <v>4864</v>
      </c>
      <c r="L621">
        <v>0</v>
      </c>
      <c r="M621">
        <v>175</v>
      </c>
      <c r="N621">
        <v>607</v>
      </c>
      <c r="O621">
        <v>-3221</v>
      </c>
      <c r="P621">
        <v>78293</v>
      </c>
      <c r="Q621">
        <v>230400</v>
      </c>
      <c r="R621">
        <v>24</v>
      </c>
      <c r="S621">
        <v>310932760</v>
      </c>
      <c r="U621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621" t="str">
        <f>IFERROR(MID(spotify_top_songs_audio_features[[#This Row],[artist_names]],SEARCH(",",spotify_top_songs_audio_features[[#This Row],[artist_names]])+2,99),"")</f>
        <v/>
      </c>
      <c r="W621" t="str">
        <f>spotify_top_songs_audio_features[[#This Row],[source]]</f>
        <v>Rimas Entertainment LLC</v>
      </c>
      <c r="X621" s="1">
        <f>spotify_top_songs_audio_features[[#This Row],[streams]]</f>
        <v>310932760</v>
      </c>
      <c r="Y621" t="str">
        <f>IF(Tabela2[[#This Row],[feat]]="","","Feat")</f>
        <v/>
      </c>
      <c r="Z621" s="17" t="str">
        <f>CONCATENATE(INT(spotify_top_songs_audio_features[[#This Row],[duration_ms]]/(60*1000)),":",MOD(INT(spotify_top_songs_audio_features[[#This Row],[duration_ms]]/1000),60))</f>
        <v>3:50</v>
      </c>
      <c r="AA6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21" t="str">
        <f>spotify_top_songs_audio_features[[#This Row],[track_name]]</f>
        <v>Después de la Playa</v>
      </c>
    </row>
    <row r="622" spans="1:28" x14ac:dyDescent="0.25">
      <c r="A622" t="s">
        <v>12094</v>
      </c>
      <c r="B622" t="s">
        <v>12095</v>
      </c>
      <c r="C622" t="s">
        <v>12096</v>
      </c>
      <c r="D622" t="s">
        <v>1491</v>
      </c>
      <c r="E622" t="s">
        <v>70</v>
      </c>
      <c r="F622" t="s">
        <v>24</v>
      </c>
      <c r="G622" t="s">
        <v>25</v>
      </c>
      <c r="H622">
        <v>823</v>
      </c>
      <c r="I622">
        <v>537</v>
      </c>
      <c r="J622">
        <v>211</v>
      </c>
      <c r="K622" t="s">
        <v>899</v>
      </c>
      <c r="L622">
        <v>3.7500000000000001E-4</v>
      </c>
      <c r="M622">
        <v>124</v>
      </c>
      <c r="N622">
        <v>608</v>
      </c>
      <c r="O622">
        <v>-2627</v>
      </c>
      <c r="P622">
        <v>175965</v>
      </c>
      <c r="Q622">
        <v>231595</v>
      </c>
      <c r="R622">
        <v>36</v>
      </c>
      <c r="S622">
        <v>310738879</v>
      </c>
      <c r="U622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622" t="str">
        <f>IFERROR(MID(spotify_top_songs_audio_features[[#This Row],[artist_names]],SEARCH(",",spotify_top_songs_audio_features[[#This Row],[artist_names]])+2,99),"")</f>
        <v>Anuel AA</v>
      </c>
      <c r="W622" t="str">
        <f>spotify_top_songs_audio_features[[#This Row],[source]]</f>
        <v>Sony Music Latin/Duars Entertainment</v>
      </c>
      <c r="X622" s="1">
        <f>spotify_top_songs_audio_features[[#This Row],[streams]]</f>
        <v>310738879</v>
      </c>
      <c r="Y622" t="str">
        <f>IF(Tabela2[[#This Row],[feat]]="","","Feat")</f>
        <v>Feat</v>
      </c>
      <c r="Z622" s="17" t="str">
        <f>CONCATENATE(INT(spotify_top_songs_audio_features[[#This Row],[duration_ms]]/(60*1000)),":",MOD(INT(spotify_top_songs_audio_features[[#This Row],[duration_ms]]/1000),60))</f>
        <v>3:51</v>
      </c>
      <c r="AA6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22" t="str">
        <f>spotify_top_songs_audio_features[[#This Row],[track_name]]</f>
        <v>Reloj</v>
      </c>
    </row>
    <row r="623" spans="1:28" x14ac:dyDescent="0.25">
      <c r="A623" t="s">
        <v>2106</v>
      </c>
      <c r="B623" t="s">
        <v>2107</v>
      </c>
      <c r="C623" t="s">
        <v>2108</v>
      </c>
      <c r="D623" t="s">
        <v>520</v>
      </c>
      <c r="E623" t="s">
        <v>86</v>
      </c>
      <c r="F623" t="s">
        <v>32</v>
      </c>
      <c r="G623" t="s">
        <v>25</v>
      </c>
      <c r="H623">
        <v>77</v>
      </c>
      <c r="I623">
        <v>787</v>
      </c>
      <c r="J623">
        <v>583</v>
      </c>
      <c r="K623" t="s">
        <v>1315</v>
      </c>
      <c r="L623">
        <v>0</v>
      </c>
      <c r="M623">
        <v>262</v>
      </c>
      <c r="N623">
        <v>513</v>
      </c>
      <c r="O623">
        <v>-3748</v>
      </c>
      <c r="P623">
        <v>119986</v>
      </c>
      <c r="Q623">
        <v>140500</v>
      </c>
      <c r="R623">
        <v>39</v>
      </c>
      <c r="S623">
        <v>310495240</v>
      </c>
      <c r="U623" t="str">
        <f>IFERROR(LEFT(spotify_top_songs_audio_features[[#This Row],[artist_names]],SEARCH(",",spotify_top_songs_audio_features[[#This Row],[artist_names]])-1),spotify_top_songs_audio_features[[#This Row],[artist_names]])</f>
        <v>Tiësto</v>
      </c>
      <c r="V623" t="str">
        <f>IFERROR(MID(spotify_top_songs_audio_features[[#This Row],[artist_names]],SEARCH(",",spotify_top_songs_audio_features[[#This Row],[artist_names]])+2,99),"")</f>
        <v>KAROL G</v>
      </c>
      <c r="W623" t="str">
        <f>spotify_top_songs_audio_features[[#This Row],[source]]</f>
        <v>Atlantic Records</v>
      </c>
      <c r="X623" s="1">
        <f>spotify_top_songs_audio_features[[#This Row],[streams]]</f>
        <v>310495240</v>
      </c>
      <c r="Y623" t="str">
        <f>IF(Tabela2[[#This Row],[feat]]="","","Feat")</f>
        <v>Feat</v>
      </c>
      <c r="Z623" s="17" t="str">
        <f>CONCATENATE(INT(spotify_top_songs_audio_features[[#This Row],[duration_ms]]/(60*1000)),":",MOD(INT(spotify_top_songs_audio_features[[#This Row],[duration_ms]]/1000),60))</f>
        <v>2:20</v>
      </c>
      <c r="AA6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23" t="str">
        <f>spotify_top_songs_audio_features[[#This Row],[track_name]]</f>
        <v>Don't Be Shy</v>
      </c>
    </row>
    <row r="624" spans="1:28" x14ac:dyDescent="0.25">
      <c r="A624" t="s">
        <v>6093</v>
      </c>
      <c r="B624" t="s">
        <v>2034</v>
      </c>
      <c r="C624" t="s">
        <v>6094</v>
      </c>
      <c r="D624" t="s">
        <v>2036</v>
      </c>
      <c r="E624" t="s">
        <v>43</v>
      </c>
      <c r="F624" t="s">
        <v>24</v>
      </c>
      <c r="G624" t="s">
        <v>25</v>
      </c>
      <c r="H624">
        <v>513</v>
      </c>
      <c r="I624">
        <v>583</v>
      </c>
      <c r="J624">
        <v>38</v>
      </c>
      <c r="K624" t="s">
        <v>6095</v>
      </c>
      <c r="L624">
        <v>1.9599999999999999E-3</v>
      </c>
      <c r="M624">
        <v>18</v>
      </c>
      <c r="N624">
        <v>866</v>
      </c>
      <c r="O624">
        <v>-10863</v>
      </c>
      <c r="P624">
        <v>180183</v>
      </c>
      <c r="Q624">
        <v>241627</v>
      </c>
      <c r="R624">
        <v>32</v>
      </c>
      <c r="S624">
        <v>310371402</v>
      </c>
      <c r="U624" t="str">
        <f>IFERROR(LEFT(spotify_top_songs_audio_features[[#This Row],[artist_names]],SEARCH(",",spotify_top_songs_audio_features[[#This Row],[artist_names]])-1),spotify_top_songs_audio_features[[#This Row],[artist_names]])</f>
        <v>Chris Rea</v>
      </c>
      <c r="V624" t="str">
        <f>IFERROR(MID(spotify_top_songs_audio_features[[#This Row],[artist_names]],SEARCH(",",spotify_top_songs_audio_features[[#This Row],[artist_names]])+2,99),"")</f>
        <v/>
      </c>
      <c r="W624" t="str">
        <f>spotify_top_songs_audio_features[[#This Row],[source]]</f>
        <v>Rhino</v>
      </c>
      <c r="X624" s="1">
        <f>spotify_top_songs_audio_features[[#This Row],[streams]]</f>
        <v>310371402</v>
      </c>
      <c r="Y624" t="str">
        <f>IF(Tabela2[[#This Row],[feat]]="","","Feat")</f>
        <v/>
      </c>
      <c r="Z624" s="17" t="str">
        <f>CONCATENATE(INT(spotify_top_songs_audio_features[[#This Row],[duration_ms]]/(60*1000)),":",MOD(INT(spotify_top_songs_audio_features[[#This Row],[duration_ms]]/1000),60))</f>
        <v>4:1</v>
      </c>
      <c r="AA6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24" t="str">
        <f>spotify_top_songs_audio_features[[#This Row],[track_name]]</f>
        <v>Driving Home for Christmas - 2019 Remaster</v>
      </c>
    </row>
    <row r="625" spans="1:28" x14ac:dyDescent="0.25">
      <c r="A625" t="s">
        <v>10104</v>
      </c>
      <c r="B625" t="s">
        <v>112</v>
      </c>
      <c r="C625" t="s">
        <v>10105</v>
      </c>
      <c r="D625" t="s">
        <v>112</v>
      </c>
      <c r="E625" t="s">
        <v>113</v>
      </c>
      <c r="F625" t="s">
        <v>24</v>
      </c>
      <c r="G625" t="s">
        <v>25</v>
      </c>
      <c r="H625">
        <v>643</v>
      </c>
      <c r="I625">
        <v>363</v>
      </c>
      <c r="J625">
        <v>767</v>
      </c>
      <c r="K625" t="s">
        <v>5590</v>
      </c>
      <c r="L625">
        <v>5.1700000000000001E-3</v>
      </c>
      <c r="M625">
        <v>115</v>
      </c>
      <c r="N625">
        <v>23</v>
      </c>
      <c r="O625">
        <v>-11738</v>
      </c>
      <c r="P625">
        <v>139865</v>
      </c>
      <c r="Q625">
        <v>174783</v>
      </c>
      <c r="R625">
        <v>22</v>
      </c>
      <c r="S625">
        <v>307940894</v>
      </c>
      <c r="U62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625" t="str">
        <f>IFERROR(MID(spotify_top_songs_audio_features[[#This Row],[artist_names]],SEARCH(",",spotify_top_songs_audio_features[[#This Row],[artist_names]])+2,99),"")</f>
        <v/>
      </c>
      <c r="W625" t="str">
        <f>spotify_top_songs_audio_features[[#This Row],[source]]</f>
        <v>Taylor Swift</v>
      </c>
      <c r="X625" s="1">
        <f>spotify_top_songs_audio_features[[#This Row],[streams]]</f>
        <v>307940894</v>
      </c>
      <c r="Y625" t="str">
        <f>IF(Tabela2[[#This Row],[feat]]="","","Feat")</f>
        <v/>
      </c>
      <c r="Z625" s="17" t="str">
        <f>CONCATENATE(INT(spotify_top_songs_audio_features[[#This Row],[duration_ms]]/(60*1000)),":",MOD(INT(spotify_top_songs_audio_features[[#This Row],[duration_ms]]/1000),60))</f>
        <v>2:54</v>
      </c>
      <c r="AA6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5" t="str">
        <f>spotify_top_songs_audio_features[[#This Row],[track_name]]</f>
        <v>Midnight Rain</v>
      </c>
    </row>
    <row r="626" spans="1:28" x14ac:dyDescent="0.25">
      <c r="A626" t="s">
        <v>2347</v>
      </c>
      <c r="B626" t="s">
        <v>2348</v>
      </c>
      <c r="C626" t="s">
        <v>2349</v>
      </c>
      <c r="D626" t="s">
        <v>1907</v>
      </c>
      <c r="E626" t="s">
        <v>31</v>
      </c>
      <c r="F626" t="s">
        <v>24</v>
      </c>
      <c r="G626" t="s">
        <v>25</v>
      </c>
      <c r="H626">
        <v>489</v>
      </c>
      <c r="I626">
        <v>918</v>
      </c>
      <c r="J626">
        <v>554</v>
      </c>
      <c r="K626" t="s">
        <v>2350</v>
      </c>
      <c r="L626">
        <v>7.6400000000000001E-3</v>
      </c>
      <c r="M626">
        <v>908</v>
      </c>
      <c r="N626">
        <v>691</v>
      </c>
      <c r="O626">
        <v>-4502</v>
      </c>
      <c r="P626">
        <v>116731</v>
      </c>
      <c r="Q626">
        <v>300893</v>
      </c>
      <c r="R626">
        <v>94</v>
      </c>
      <c r="S626">
        <v>307263422</v>
      </c>
      <c r="U626" t="str">
        <f>IFERROR(LEFT(spotify_top_songs_audio_features[[#This Row],[artist_names]],SEARCH(",",spotify_top_songs_audio_features[[#This Row],[artist_names]])-1),spotify_top_songs_audio_features[[#This Row],[artist_names]])</f>
        <v>Nirvana</v>
      </c>
      <c r="V626" t="str">
        <f>IFERROR(MID(spotify_top_songs_audio_features[[#This Row],[artist_names]],SEARCH(",",spotify_top_songs_audio_features[[#This Row],[artist_names]])+2,99),"")</f>
        <v/>
      </c>
      <c r="W626" t="str">
        <f>spotify_top_songs_audio_features[[#This Row],[source]]</f>
        <v>Geffen</v>
      </c>
      <c r="X626" s="1">
        <f>spotify_top_songs_audio_features[[#This Row],[streams]]</f>
        <v>307263422</v>
      </c>
      <c r="Y626" t="str">
        <f>IF(Tabela2[[#This Row],[feat]]="","","Feat")</f>
        <v/>
      </c>
      <c r="Z626" s="17" t="str">
        <f>CONCATENATE(INT(spotify_top_songs_audio_features[[#This Row],[duration_ms]]/(60*1000)),":",MOD(INT(spotify_top_songs_audio_features[[#This Row],[duration_ms]]/1000),60))</f>
        <v>5:0</v>
      </c>
      <c r="AA6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6" t="str">
        <f>spotify_top_songs_audio_features[[#This Row],[track_name]]</f>
        <v>Smells Like Teen Spirit</v>
      </c>
    </row>
    <row r="627" spans="1:28" x14ac:dyDescent="0.25">
      <c r="A627" t="s">
        <v>6854</v>
      </c>
      <c r="B627" t="s">
        <v>6855</v>
      </c>
      <c r="C627" t="s">
        <v>6856</v>
      </c>
      <c r="D627" t="s">
        <v>22</v>
      </c>
      <c r="E627" t="s">
        <v>469</v>
      </c>
      <c r="F627" t="s">
        <v>32</v>
      </c>
      <c r="G627" t="s">
        <v>25</v>
      </c>
      <c r="H627">
        <v>781</v>
      </c>
      <c r="I627">
        <v>67</v>
      </c>
      <c r="J627">
        <v>452</v>
      </c>
      <c r="K627" t="s">
        <v>944</v>
      </c>
      <c r="L627">
        <v>0</v>
      </c>
      <c r="M627">
        <v>761</v>
      </c>
      <c r="N627">
        <v>595</v>
      </c>
      <c r="O627">
        <v>-3912</v>
      </c>
      <c r="P627">
        <v>12799</v>
      </c>
      <c r="Q627">
        <v>169333</v>
      </c>
      <c r="R627">
        <v>33</v>
      </c>
      <c r="S627">
        <v>307008309</v>
      </c>
      <c r="U627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627" t="str">
        <f>IFERROR(MID(spotify_top_songs_audio_features[[#This Row],[artist_names]],SEARCH(",",spotify_top_songs_audio_features[[#This Row],[artist_names]])+2,99),"")</f>
        <v>Dua Lipa</v>
      </c>
      <c r="W627" t="str">
        <f>spotify_top_songs_audio_features[[#This Row],[source]]</f>
        <v>RCA Records Label</v>
      </c>
      <c r="X627" s="1">
        <f>spotify_top_songs_audio_features[[#This Row],[streams]]</f>
        <v>307008309</v>
      </c>
      <c r="Y627" t="str">
        <f>IF(Tabela2[[#This Row],[feat]]="","","Feat")</f>
        <v>Feat</v>
      </c>
      <c r="Z627" s="17" t="str">
        <f>CONCATENATE(INT(spotify_top_songs_audio_features[[#This Row],[duration_ms]]/(60*1000)),":",MOD(INT(spotify_top_songs_audio_features[[#This Row],[duration_ms]]/1000),60))</f>
        <v>2:49</v>
      </c>
      <c r="AA6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27" t="str">
        <f>spotify_top_songs_audio_features[[#This Row],[track_name]]</f>
        <v>Prisoner (feat. Dua Lipa)</v>
      </c>
    </row>
    <row r="628" spans="1:28" x14ac:dyDescent="0.25">
      <c r="A628" t="s">
        <v>12861</v>
      </c>
      <c r="B628" t="s">
        <v>12862</v>
      </c>
      <c r="C628" t="s">
        <v>11293</v>
      </c>
      <c r="D628" t="s">
        <v>390</v>
      </c>
      <c r="E628" t="s">
        <v>23</v>
      </c>
      <c r="F628" t="s">
        <v>32</v>
      </c>
      <c r="G628" t="s">
        <v>152</v>
      </c>
      <c r="H628">
        <v>345</v>
      </c>
      <c r="I628">
        <v>612</v>
      </c>
      <c r="J628">
        <v>608</v>
      </c>
      <c r="K628" t="s">
        <v>2189</v>
      </c>
      <c r="L628">
        <v>0</v>
      </c>
      <c r="M628">
        <v>194</v>
      </c>
      <c r="N628">
        <v>232</v>
      </c>
      <c r="O628">
        <v>-6543</v>
      </c>
      <c r="P628">
        <v>179773</v>
      </c>
      <c r="Q628">
        <v>153000</v>
      </c>
      <c r="R628">
        <v>31</v>
      </c>
      <c r="S628">
        <v>306961058</v>
      </c>
      <c r="U628" t="str">
        <f>IFERROR(LEFT(spotify_top_songs_audio_features[[#This Row],[artist_names]],SEARCH(",",spotify_top_songs_audio_features[[#This Row],[artist_names]])-1),spotify_top_songs_audio_features[[#This Row],[artist_names]])</f>
        <v>Dove Cameron</v>
      </c>
      <c r="V628" t="str">
        <f>IFERROR(MID(spotify_top_songs_audio_features[[#This Row],[artist_names]],SEARCH(",",spotify_top_songs_audio_features[[#This Row],[artist_names]])+2,99),"")</f>
        <v/>
      </c>
      <c r="W628" t="str">
        <f>spotify_top_songs_audio_features[[#This Row],[source]]</f>
        <v>Disruptor Records/Columbia</v>
      </c>
      <c r="X628" s="1">
        <f>spotify_top_songs_audio_features[[#This Row],[streams]]</f>
        <v>306961058</v>
      </c>
      <c r="Y628" t="str">
        <f>IF(Tabela2[[#This Row],[feat]]="","","Feat")</f>
        <v/>
      </c>
      <c r="Z628" s="17" t="str">
        <f>CONCATENATE(INT(spotify_top_songs_audio_features[[#This Row],[duration_ms]]/(60*1000)),":",MOD(INT(spotify_top_songs_audio_features[[#This Row],[duration_ms]]/1000),60))</f>
        <v>2:33</v>
      </c>
      <c r="AA6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28" t="str">
        <f>spotify_top_songs_audio_features[[#This Row],[track_name]]</f>
        <v>Boyfriend</v>
      </c>
    </row>
    <row r="629" spans="1:28" x14ac:dyDescent="0.25">
      <c r="A629" t="s">
        <v>7497</v>
      </c>
      <c r="B629" t="s">
        <v>405</v>
      </c>
      <c r="C629" t="s">
        <v>7498</v>
      </c>
      <c r="D629" t="s">
        <v>407</v>
      </c>
      <c r="E629" t="s">
        <v>142</v>
      </c>
      <c r="F629" t="s">
        <v>32</v>
      </c>
      <c r="G629" t="s">
        <v>25</v>
      </c>
      <c r="H629">
        <v>876</v>
      </c>
      <c r="I629">
        <v>662</v>
      </c>
      <c r="J629">
        <v>426</v>
      </c>
      <c r="K629" t="s">
        <v>7499</v>
      </c>
      <c r="L629">
        <v>0</v>
      </c>
      <c r="M629">
        <v>127</v>
      </c>
      <c r="N629">
        <v>844</v>
      </c>
      <c r="O629">
        <v>-6482</v>
      </c>
      <c r="P629">
        <v>75445</v>
      </c>
      <c r="Q629">
        <v>163320</v>
      </c>
      <c r="R629">
        <v>42</v>
      </c>
      <c r="S629">
        <v>306908859</v>
      </c>
      <c r="U629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629" t="str">
        <f>IFERROR(MID(spotify_top_songs_audio_features[[#This Row],[artist_names]],SEARCH(",",spotify_top_songs_audio_features[[#This Row],[artist_names]])+2,99),"")</f>
        <v/>
      </c>
      <c r="W629" t="str">
        <f>spotify_top_songs_audio_features[[#This Row],[source]]</f>
        <v>South Coast Music Group/Interscope Records</v>
      </c>
      <c r="X629" s="1">
        <f>spotify_top_songs_audio_features[[#This Row],[streams]]</f>
        <v>306908859</v>
      </c>
      <c r="Y629" t="str">
        <f>IF(Tabela2[[#This Row],[feat]]="","","Feat")</f>
        <v/>
      </c>
      <c r="Z629" s="17" t="str">
        <f>CONCATENATE(INT(spotify_top_songs_audio_features[[#This Row],[duration_ms]]/(60*1000)),":",MOD(INT(spotify_top_songs_audio_features[[#This Row],[duration_ms]]/1000),60))</f>
        <v>2:43</v>
      </c>
      <c r="AA6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29" t="str">
        <f>spotify_top_songs_audio_features[[#This Row],[track_name]]</f>
        <v>Suge</v>
      </c>
    </row>
    <row r="630" spans="1:28" x14ac:dyDescent="0.25">
      <c r="A630" t="s">
        <v>13328</v>
      </c>
      <c r="B630" t="s">
        <v>280</v>
      </c>
      <c r="C630" t="s">
        <v>13329</v>
      </c>
      <c r="D630" t="s">
        <v>282</v>
      </c>
      <c r="E630" t="s">
        <v>58</v>
      </c>
      <c r="F630" t="s">
        <v>24</v>
      </c>
      <c r="G630" t="s">
        <v>25</v>
      </c>
      <c r="H630">
        <v>516</v>
      </c>
      <c r="I630">
        <v>595</v>
      </c>
      <c r="J630">
        <v>313</v>
      </c>
      <c r="K630" t="s">
        <v>5958</v>
      </c>
      <c r="L630">
        <v>0</v>
      </c>
      <c r="M630">
        <v>109</v>
      </c>
      <c r="N630">
        <v>222</v>
      </c>
      <c r="O630">
        <v>-463</v>
      </c>
      <c r="P630">
        <v>119972</v>
      </c>
      <c r="Q630">
        <v>340707</v>
      </c>
      <c r="R630">
        <v>41</v>
      </c>
      <c r="S630">
        <v>305243911</v>
      </c>
      <c r="U630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630" t="str">
        <f>IFERROR(MID(spotify_top_songs_audio_features[[#This Row],[artist_names]],SEARCH(",",spotify_top_songs_audio_features[[#This Row],[artist_names]])+2,99),"")</f>
        <v/>
      </c>
      <c r="W630" t="str">
        <f>spotify_top_songs_audio_features[[#This Row],[source]]</f>
        <v>Columbia</v>
      </c>
      <c r="X630" s="1">
        <f>spotify_top_songs_audio_features[[#This Row],[streams]]</f>
        <v>305243911</v>
      </c>
      <c r="Y630" t="str">
        <f>IF(Tabela2[[#This Row],[feat]]="","","Feat")</f>
        <v/>
      </c>
      <c r="Z630" s="17" t="str">
        <f>CONCATENATE(INT(spotify_top_songs_audio_features[[#This Row],[duration_ms]]/(60*1000)),":",MOD(INT(spotify_top_songs_audio_features[[#This Row],[duration_ms]]/1000),60))</f>
        <v>5:40</v>
      </c>
      <c r="AA6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30" t="str">
        <f>spotify_top_songs_audio_features[[#This Row],[track_name]]</f>
        <v>Sign of the Times</v>
      </c>
    </row>
    <row r="631" spans="1:28" x14ac:dyDescent="0.25">
      <c r="A631" t="s">
        <v>10347</v>
      </c>
      <c r="B631" t="s">
        <v>10348</v>
      </c>
      <c r="C631" t="s">
        <v>10349</v>
      </c>
      <c r="D631" t="s">
        <v>506</v>
      </c>
      <c r="E631" t="s">
        <v>70</v>
      </c>
      <c r="F631" t="s">
        <v>24</v>
      </c>
      <c r="G631" t="s">
        <v>25</v>
      </c>
      <c r="H631">
        <v>724</v>
      </c>
      <c r="I631">
        <v>491</v>
      </c>
      <c r="J631">
        <v>296</v>
      </c>
      <c r="K631" t="s">
        <v>3179</v>
      </c>
      <c r="L631">
        <v>1.2899999999999999E-3</v>
      </c>
      <c r="M631">
        <v>887</v>
      </c>
      <c r="N631">
        <v>383</v>
      </c>
      <c r="O631">
        <v>-6024</v>
      </c>
      <c r="P631">
        <v>105046</v>
      </c>
      <c r="Q631">
        <v>170746</v>
      </c>
      <c r="R631">
        <v>27</v>
      </c>
      <c r="S631">
        <v>304603848</v>
      </c>
      <c r="U631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631" t="str">
        <f>IFERROR(MID(spotify_top_songs_audio_features[[#This Row],[artist_names]],SEARCH(",",spotify_top_songs_audio_features[[#This Row],[artist_names]])+2,99),"")</f>
        <v>DaBaby</v>
      </c>
      <c r="W631" t="str">
        <f>spotify_top_songs_audio_features[[#This Row],[source]]</f>
        <v>Syco Music/Epic</v>
      </c>
      <c r="X631" s="1">
        <f>spotify_top_songs_audio_features[[#This Row],[streams]]</f>
        <v>304603848</v>
      </c>
      <c r="Y631" t="str">
        <f>IF(Tabela2[[#This Row],[feat]]="","","Feat")</f>
        <v>Feat</v>
      </c>
      <c r="Z631" s="17" t="str">
        <f>CONCATENATE(INT(spotify_top_songs_audio_features[[#This Row],[duration_ms]]/(60*1000)),":",MOD(INT(spotify_top_songs_audio_features[[#This Row],[duration_ms]]/1000),60))</f>
        <v>2:50</v>
      </c>
      <c r="AA6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1" t="str">
        <f>spotify_top_songs_audio_features[[#This Row],[track_name]]</f>
        <v>My Oh My (feat. DaBaby)</v>
      </c>
    </row>
    <row r="632" spans="1:28" x14ac:dyDescent="0.25">
      <c r="A632" t="s">
        <v>15402</v>
      </c>
      <c r="B632" t="s">
        <v>15214</v>
      </c>
      <c r="C632" t="s">
        <v>15215</v>
      </c>
      <c r="D632" t="s">
        <v>1101</v>
      </c>
      <c r="E632" t="s">
        <v>142</v>
      </c>
      <c r="F632" t="s">
        <v>24</v>
      </c>
      <c r="G632" t="s">
        <v>25</v>
      </c>
      <c r="H632">
        <v>652</v>
      </c>
      <c r="I632">
        <v>855</v>
      </c>
      <c r="J632">
        <v>441</v>
      </c>
      <c r="K632" t="s">
        <v>15403</v>
      </c>
      <c r="L632">
        <v>0</v>
      </c>
      <c r="M632">
        <v>404</v>
      </c>
      <c r="N632">
        <v>279</v>
      </c>
      <c r="O632">
        <v>-4832</v>
      </c>
      <c r="P632">
        <v>134009</v>
      </c>
      <c r="Q632">
        <v>181673</v>
      </c>
      <c r="R632">
        <v>38</v>
      </c>
      <c r="S632">
        <v>303656390</v>
      </c>
      <c r="U632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632" t="str">
        <f>IFERROR(MID(spotify_top_songs_audio_features[[#This Row],[artist_names]],SEARCH(",",spotify_top_songs_audio_features[[#This Row],[artist_names]])+2,99),"")</f>
        <v>Sandro Cavazza</v>
      </c>
      <c r="W632" t="str">
        <f>spotify_top_songs_audio_features[[#This Row],[source]]</f>
        <v>Universal Music AB</v>
      </c>
      <c r="X632" s="1">
        <f>spotify_top_songs_audio_features[[#This Row],[streams]]</f>
        <v>303656390</v>
      </c>
      <c r="Y632" t="str">
        <f>IF(Tabela2[[#This Row],[feat]]="","","Feat")</f>
        <v>Feat</v>
      </c>
      <c r="Z632" s="17" t="str">
        <f>CONCATENATE(INT(spotify_top_songs_audio_features[[#This Row],[duration_ms]]/(60*1000)),":",MOD(INT(spotify_top_songs_audio_features[[#This Row],[duration_ms]]/1000),60))</f>
        <v>3:1</v>
      </c>
      <c r="AA6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32" t="str">
        <f>spotify_top_songs_audio_features[[#This Row],[track_name]]</f>
        <v>Without You (feat. Sandro Cavazza)</v>
      </c>
    </row>
    <row r="633" spans="1:28" x14ac:dyDescent="0.25">
      <c r="A633" t="s">
        <v>17654</v>
      </c>
      <c r="B633" t="s">
        <v>1668</v>
      </c>
      <c r="C633" t="s">
        <v>17655</v>
      </c>
      <c r="D633" t="s">
        <v>1156</v>
      </c>
      <c r="E633" t="s">
        <v>86</v>
      </c>
      <c r="F633" t="s">
        <v>32</v>
      </c>
      <c r="G633" t="s">
        <v>25</v>
      </c>
      <c r="H633">
        <v>816</v>
      </c>
      <c r="I633">
        <v>754</v>
      </c>
      <c r="J633">
        <v>111</v>
      </c>
      <c r="K633" t="s">
        <v>49</v>
      </c>
      <c r="L633">
        <v>0</v>
      </c>
      <c r="M633">
        <v>217</v>
      </c>
      <c r="N633">
        <v>533</v>
      </c>
      <c r="O633">
        <v>-275</v>
      </c>
      <c r="P633">
        <v>99966</v>
      </c>
      <c r="Q633">
        <v>158400</v>
      </c>
      <c r="R633">
        <v>30</v>
      </c>
      <c r="S633">
        <v>303506679</v>
      </c>
      <c r="U633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633" t="str">
        <f>IFERROR(MID(spotify_top_songs_audio_features[[#This Row],[artist_names]],SEARCH(",",spotify_top_songs_audio_features[[#This Row],[artist_names]])+2,99),"")</f>
        <v/>
      </c>
      <c r="W633" t="str">
        <f>spotify_top_songs_audio_features[[#This Row],[source]]</f>
        <v>Aura Music Corp.</v>
      </c>
      <c r="X633" s="1">
        <f>spotify_top_songs_audio_features[[#This Row],[streams]]</f>
        <v>303506679</v>
      </c>
      <c r="Y633" t="str">
        <f>IF(Tabela2[[#This Row],[feat]]="","","Feat")</f>
        <v/>
      </c>
      <c r="Z633" s="17" t="str">
        <f>CONCATENATE(INT(spotify_top_songs_audio_features[[#This Row],[duration_ms]]/(60*1000)),":",MOD(INT(spotify_top_songs_audio_features[[#This Row],[duration_ms]]/1000),60))</f>
        <v>2:38</v>
      </c>
      <c r="AA6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33" t="str">
        <f>spotify_top_songs_audio_features[[#This Row],[track_name]]</f>
        <v>Baila Baila Baila</v>
      </c>
    </row>
    <row r="634" spans="1:28" x14ac:dyDescent="0.25">
      <c r="A634" t="s">
        <v>16071</v>
      </c>
      <c r="B634" t="s">
        <v>3373</v>
      </c>
      <c r="C634" t="s">
        <v>16072</v>
      </c>
      <c r="D634" t="s">
        <v>3375</v>
      </c>
      <c r="E634" t="s">
        <v>97</v>
      </c>
      <c r="F634" t="s">
        <v>24</v>
      </c>
      <c r="G634" t="s">
        <v>152</v>
      </c>
      <c r="H634">
        <v>472</v>
      </c>
      <c r="I634">
        <v>471</v>
      </c>
      <c r="J634">
        <v>603</v>
      </c>
      <c r="K634" t="s">
        <v>221</v>
      </c>
      <c r="L634">
        <v>0</v>
      </c>
      <c r="M634">
        <v>14</v>
      </c>
      <c r="N634">
        <v>219</v>
      </c>
      <c r="O634">
        <v>-5692</v>
      </c>
      <c r="P634">
        <v>105029</v>
      </c>
      <c r="Q634">
        <v>180304</v>
      </c>
      <c r="R634">
        <v>8</v>
      </c>
      <c r="S634">
        <v>302451498</v>
      </c>
      <c r="U634" t="str">
        <f>IFERROR(LEFT(spotify_top_songs_audio_features[[#This Row],[artist_names]],SEARCH(",",spotify_top_songs_audio_features[[#This Row],[artist_names]])-1),spotify_top_songs_audio_features[[#This Row],[artist_names]])</f>
        <v>Benson Boone</v>
      </c>
      <c r="V634" t="str">
        <f>IFERROR(MID(spotify_top_songs_audio_features[[#This Row],[artist_names]],SEARCH(",",spotify_top_songs_audio_features[[#This Row],[artist_names]])+2,99),"")</f>
        <v/>
      </c>
      <c r="W634" t="str">
        <f>spotify_top_songs_audio_features[[#This Row],[source]]</f>
        <v>Night Street Records, Inc./Warner Records Inc.</v>
      </c>
      <c r="X634" s="1">
        <f>spotify_top_songs_audio_features[[#This Row],[streams]]</f>
        <v>302451498</v>
      </c>
      <c r="Y634" t="str">
        <f>IF(Tabela2[[#This Row],[feat]]="","","Feat")</f>
        <v/>
      </c>
      <c r="Z634" s="17" t="str">
        <f>CONCATENATE(INT(spotify_top_songs_audio_features[[#This Row],[duration_ms]]/(60*1000)),":",MOD(INT(spotify_top_songs_audio_features[[#This Row],[duration_ms]]/1000),60))</f>
        <v>3:0</v>
      </c>
      <c r="AA6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34" t="str">
        <f>spotify_top_songs_audio_features[[#This Row],[track_name]]</f>
        <v>Beautiful Things</v>
      </c>
    </row>
    <row r="635" spans="1:28" x14ac:dyDescent="0.25">
      <c r="A635" t="s">
        <v>45</v>
      </c>
      <c r="B635" t="s">
        <v>46</v>
      </c>
      <c r="C635" t="s">
        <v>47</v>
      </c>
      <c r="D635" t="s">
        <v>48</v>
      </c>
      <c r="E635" t="s">
        <v>31</v>
      </c>
      <c r="F635" t="s">
        <v>24</v>
      </c>
      <c r="G635" t="s">
        <v>25</v>
      </c>
      <c r="H635">
        <v>687</v>
      </c>
      <c r="I635">
        <v>781</v>
      </c>
      <c r="J635">
        <v>53</v>
      </c>
      <c r="K635" t="s">
        <v>49</v>
      </c>
      <c r="L635">
        <v>0</v>
      </c>
      <c r="M635">
        <v>755</v>
      </c>
      <c r="N635">
        <v>688</v>
      </c>
      <c r="O635">
        <v>-4806</v>
      </c>
      <c r="P635">
        <v>97014</v>
      </c>
      <c r="Q635">
        <v>193507</v>
      </c>
      <c r="R635">
        <v>30</v>
      </c>
      <c r="S635">
        <v>301860377</v>
      </c>
      <c r="U63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635" t="str">
        <f>IFERROR(MID(spotify_top_songs_audio_features[[#This Row],[artist_names]],SEARCH(",",spotify_top_songs_audio_features[[#This Row],[artist_names]])+2,99),"")</f>
        <v>The Weeknd</v>
      </c>
      <c r="W635" t="str">
        <f>spotify_top_songs_audio_features[[#This Row],[source]]</f>
        <v>Republic Records</v>
      </c>
      <c r="X635" s="1">
        <f>spotify_top_songs_audio_features[[#This Row],[streams]]</f>
        <v>301860377</v>
      </c>
      <c r="Y635" t="str">
        <f>IF(Tabela2[[#This Row],[feat]]="","","Feat")</f>
        <v>Feat</v>
      </c>
      <c r="Z635" s="17" t="str">
        <f>CONCATENATE(INT(spotify_top_songs_audio_features[[#This Row],[duration_ms]]/(60*1000)),":",MOD(INT(spotify_top_songs_audio_features[[#This Row],[duration_ms]]/1000),60))</f>
        <v>3:13</v>
      </c>
      <c r="AA6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5" t="str">
        <f>spotify_top_songs_audio_features[[#This Row],[track_name]]</f>
        <v>One Right Now (with The Weeknd)</v>
      </c>
    </row>
    <row r="636" spans="1:28" x14ac:dyDescent="0.25">
      <c r="A636" t="s">
        <v>12924</v>
      </c>
      <c r="B636" t="s">
        <v>12925</v>
      </c>
      <c r="C636" t="s">
        <v>12926</v>
      </c>
      <c r="D636" t="s">
        <v>249</v>
      </c>
      <c r="E636" t="s">
        <v>58</v>
      </c>
      <c r="F636" t="s">
        <v>32</v>
      </c>
      <c r="G636" t="s">
        <v>152</v>
      </c>
      <c r="H636">
        <v>854</v>
      </c>
      <c r="I636">
        <v>668</v>
      </c>
      <c r="J636">
        <v>466</v>
      </c>
      <c r="K636" t="s">
        <v>3212</v>
      </c>
      <c r="L636">
        <v>5.6100000000000004E-3</v>
      </c>
      <c r="M636">
        <v>117</v>
      </c>
      <c r="N636">
        <v>805</v>
      </c>
      <c r="O636">
        <v>-7848</v>
      </c>
      <c r="P636">
        <v>132966</v>
      </c>
      <c r="Q636">
        <v>187660</v>
      </c>
      <c r="R636">
        <v>18</v>
      </c>
      <c r="S636">
        <v>300763502</v>
      </c>
      <c r="U636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636" t="str">
        <f>IFERROR(MID(spotify_top_songs_audio_features[[#This Row],[artist_names]],SEARCH(",",spotify_top_songs_audio_features[[#This Row],[artist_names]])+2,99),"")</f>
        <v>Peso Pluma</v>
      </c>
      <c r="W636" t="str">
        <f>spotify_top_songs_audio_features[[#This Row],[source]]</f>
        <v>DALE PLAY Records</v>
      </c>
      <c r="X636" s="1">
        <f>spotify_top_songs_audio_features[[#This Row],[streams]]</f>
        <v>300763502</v>
      </c>
      <c r="Y636" t="str">
        <f>IF(Tabela2[[#This Row],[feat]]="","","Feat")</f>
        <v>Feat</v>
      </c>
      <c r="Z636" s="17" t="str">
        <f>CONCATENATE(INT(spotify_top_songs_audio_features[[#This Row],[duration_ms]]/(60*1000)),":",MOD(INT(spotify_top_songs_audio_features[[#This Row],[duration_ms]]/1000),60))</f>
        <v>3:7</v>
      </c>
      <c r="AA6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36" t="str">
        <f>spotify_top_songs_audio_features[[#This Row],[track_name]]</f>
        <v>Peso Pluma: Bzrp Music Sessions, Vol. 55</v>
      </c>
    </row>
    <row r="637" spans="1:28" x14ac:dyDescent="0.25">
      <c r="A637" t="s">
        <v>8457</v>
      </c>
      <c r="B637" t="s">
        <v>4506</v>
      </c>
      <c r="C637" t="s">
        <v>6823</v>
      </c>
      <c r="D637" t="s">
        <v>1119</v>
      </c>
      <c r="E637" t="s">
        <v>58</v>
      </c>
      <c r="F637" t="s">
        <v>32</v>
      </c>
      <c r="G637" t="s">
        <v>152</v>
      </c>
      <c r="H637">
        <v>786</v>
      </c>
      <c r="I637">
        <v>853</v>
      </c>
      <c r="J637">
        <v>589</v>
      </c>
      <c r="K637" t="s">
        <v>571</v>
      </c>
      <c r="L637">
        <v>0</v>
      </c>
      <c r="M637">
        <v>106</v>
      </c>
      <c r="N637">
        <v>963</v>
      </c>
      <c r="O637">
        <v>-4955</v>
      </c>
      <c r="P637">
        <v>125107</v>
      </c>
      <c r="Q637">
        <v>157252</v>
      </c>
      <c r="R637">
        <v>21</v>
      </c>
      <c r="S637">
        <v>300595420</v>
      </c>
      <c r="U637" t="str">
        <f>IFERROR(LEFT(spotify_top_songs_audio_features[[#This Row],[artist_names]],SEARCH(",",spotify_top_songs_audio_features[[#This Row],[artist_names]])-1),spotify_top_songs_audio_features[[#This Row],[artist_names]])</f>
        <v>Fuerza Regida</v>
      </c>
      <c r="V637" t="str">
        <f>IFERROR(MID(spotify_top_songs_audio_features[[#This Row],[artist_names]],SEARCH(",",spotify_top_songs_audio_features[[#This Row],[artist_names]])+2,99),"")</f>
        <v/>
      </c>
      <c r="W637" t="str">
        <f>spotify_top_songs_audio_features[[#This Row],[source]]</f>
        <v>Rancho Humilde/Street Mob Records</v>
      </c>
      <c r="X637" s="1">
        <f>spotify_top_songs_audio_features[[#This Row],[streams]]</f>
        <v>300595420</v>
      </c>
      <c r="Y637" t="str">
        <f>IF(Tabela2[[#This Row],[feat]]="","","Feat")</f>
        <v/>
      </c>
      <c r="Z637" s="17" t="str">
        <f>CONCATENATE(INT(spotify_top_songs_audio_features[[#This Row],[duration_ms]]/(60*1000)),":",MOD(INT(spotify_top_songs_audio_features[[#This Row],[duration_ms]]/1000),60))</f>
        <v>2:37</v>
      </c>
      <c r="AA6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37" t="str">
        <f>spotify_top_songs_audio_features[[#This Row],[track_name]]</f>
        <v>TQM</v>
      </c>
    </row>
    <row r="638" spans="1:28" x14ac:dyDescent="0.25">
      <c r="A638" t="s">
        <v>10202</v>
      </c>
      <c r="B638" t="s">
        <v>9003</v>
      </c>
      <c r="C638" t="s">
        <v>9004</v>
      </c>
      <c r="D638" t="s">
        <v>3787</v>
      </c>
      <c r="E638" t="s">
        <v>31</v>
      </c>
      <c r="F638" t="s">
        <v>24</v>
      </c>
      <c r="G638" t="s">
        <v>25</v>
      </c>
      <c r="H638">
        <v>69</v>
      </c>
      <c r="I638">
        <v>784</v>
      </c>
      <c r="J638">
        <v>32</v>
      </c>
      <c r="K638" t="s">
        <v>1745</v>
      </c>
      <c r="L638">
        <v>0</v>
      </c>
      <c r="M638">
        <v>203</v>
      </c>
      <c r="N638">
        <v>669</v>
      </c>
      <c r="O638">
        <v>-4653</v>
      </c>
      <c r="P638">
        <v>106066</v>
      </c>
      <c r="Q638">
        <v>194408</v>
      </c>
      <c r="R638">
        <v>23</v>
      </c>
      <c r="S638">
        <v>300252108</v>
      </c>
      <c r="U638" t="str">
        <f>IFERROR(LEFT(spotify_top_songs_audio_features[[#This Row],[artist_names]],SEARCH(",",spotify_top_songs_audio_features[[#This Row],[artist_names]])-1),spotify_top_songs_audio_features[[#This Row],[artist_names]])</f>
        <v>Jonas Blue</v>
      </c>
      <c r="V638" t="str">
        <f>IFERROR(MID(spotify_top_songs_audio_features[[#This Row],[artist_names]],SEARCH(",",spotify_top_songs_audio_features[[#This Row],[artist_names]])+2,99),"")</f>
        <v>Jack &amp; Jack</v>
      </c>
      <c r="W638" t="str">
        <f>spotify_top_songs_audio_features[[#This Row],[source]]</f>
        <v>Positiva</v>
      </c>
      <c r="X638" s="1">
        <f>spotify_top_songs_audio_features[[#This Row],[streams]]</f>
        <v>300252108</v>
      </c>
      <c r="Y638" t="str">
        <f>IF(Tabela2[[#This Row],[feat]]="","","Feat")</f>
        <v>Feat</v>
      </c>
      <c r="Z638" s="17" t="str">
        <f>CONCATENATE(INT(spotify_top_songs_audio_features[[#This Row],[duration_ms]]/(60*1000)),":",MOD(INT(spotify_top_songs_audio_features[[#This Row],[duration_ms]]/1000),60))</f>
        <v>3:14</v>
      </c>
      <c r="AA6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8" t="str">
        <f>spotify_top_songs_audio_features[[#This Row],[track_name]]</f>
        <v>Rise</v>
      </c>
    </row>
    <row r="639" spans="1:28" x14ac:dyDescent="0.25">
      <c r="A639" t="s">
        <v>6647</v>
      </c>
      <c r="B639" t="s">
        <v>6648</v>
      </c>
      <c r="C639" t="s">
        <v>6649</v>
      </c>
      <c r="D639" t="s">
        <v>282</v>
      </c>
      <c r="E639" t="s">
        <v>43</v>
      </c>
      <c r="F639" t="s">
        <v>32</v>
      </c>
      <c r="G639" t="s">
        <v>25</v>
      </c>
      <c r="H639">
        <v>575</v>
      </c>
      <c r="I639">
        <v>568</v>
      </c>
      <c r="J639">
        <v>3</v>
      </c>
      <c r="K639" t="s">
        <v>3216</v>
      </c>
      <c r="L639">
        <v>417</v>
      </c>
      <c r="M639">
        <v>286</v>
      </c>
      <c r="N639">
        <v>37</v>
      </c>
      <c r="O639">
        <v>-5509</v>
      </c>
      <c r="P639">
        <v>93986</v>
      </c>
      <c r="Q639">
        <v>206280</v>
      </c>
      <c r="R639">
        <v>38</v>
      </c>
      <c r="S639">
        <v>299994541</v>
      </c>
      <c r="U639" t="str">
        <f>IFERROR(LEFT(spotify_top_songs_audio_features[[#This Row],[artist_names]],SEARCH(",",spotify_top_songs_audio_features[[#This Row],[artist_names]])-1),spotify_top_songs_audio_features[[#This Row],[artist_names]])</f>
        <v>The Neighbourhood</v>
      </c>
      <c r="V639" t="str">
        <f>IFERROR(MID(spotify_top_songs_audio_features[[#This Row],[artist_names]],SEARCH(",",spotify_top_songs_audio_features[[#This Row],[artist_names]])+2,99),"")</f>
        <v/>
      </c>
      <c r="W639" t="str">
        <f>spotify_top_songs_audio_features[[#This Row],[source]]</f>
        <v>Columbia</v>
      </c>
      <c r="X639" s="1">
        <f>spotify_top_songs_audio_features[[#This Row],[streams]]</f>
        <v>299994541</v>
      </c>
      <c r="Y639" t="str">
        <f>IF(Tabela2[[#This Row],[feat]]="","","Feat")</f>
        <v/>
      </c>
      <c r="Z639" s="17" t="str">
        <f>CONCATENATE(INT(spotify_top_songs_audio_features[[#This Row],[duration_ms]]/(60*1000)),":",MOD(INT(spotify_top_songs_audio_features[[#This Row],[duration_ms]]/1000),60))</f>
        <v>3:26</v>
      </c>
      <c r="AA6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39" t="str">
        <f>spotify_top_songs_audio_features[[#This Row],[track_name]]</f>
        <v>Softcore</v>
      </c>
    </row>
    <row r="640" spans="1:28" x14ac:dyDescent="0.25">
      <c r="A640" t="s">
        <v>3433</v>
      </c>
      <c r="B640" t="s">
        <v>307</v>
      </c>
      <c r="C640" t="s">
        <v>3434</v>
      </c>
      <c r="D640" t="s">
        <v>309</v>
      </c>
      <c r="E640" t="s">
        <v>31</v>
      </c>
      <c r="F640" t="s">
        <v>32</v>
      </c>
      <c r="G640" t="s">
        <v>152</v>
      </c>
      <c r="H640">
        <v>498</v>
      </c>
      <c r="I640">
        <v>104</v>
      </c>
      <c r="J640">
        <v>621</v>
      </c>
      <c r="K640" t="s">
        <v>3435</v>
      </c>
      <c r="L640">
        <v>7.8600000000000007E-3</v>
      </c>
      <c r="M640">
        <v>895</v>
      </c>
      <c r="N640">
        <v>205</v>
      </c>
      <c r="O640">
        <v>-1408</v>
      </c>
      <c r="P640">
        <v>124001</v>
      </c>
      <c r="Q640">
        <v>199931</v>
      </c>
      <c r="R640">
        <v>23</v>
      </c>
      <c r="S640">
        <v>299886818</v>
      </c>
      <c r="U640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640" t="str">
        <f>IFERROR(MID(spotify_top_songs_audio_features[[#This Row],[artist_names]],SEARCH(",",spotify_top_songs_audio_features[[#This Row],[artist_names]])+2,99),"")</f>
        <v/>
      </c>
      <c r="W640" t="str">
        <f>spotify_top_songs_audio_features[[#This Row],[source]]</f>
        <v>Darkroom/Interscope Records</v>
      </c>
      <c r="X640" s="1">
        <f>spotify_top_songs_audio_features[[#This Row],[streams]]</f>
        <v>299886818</v>
      </c>
      <c r="Y640" t="str">
        <f>IF(Tabela2[[#This Row],[feat]]="","","Feat")</f>
        <v/>
      </c>
      <c r="Z640" s="17" t="str">
        <f>CONCATENATE(INT(spotify_top_songs_audio_features[[#This Row],[duration_ms]]/(60*1000)),":",MOD(INT(spotify_top_songs_audio_features[[#This Row],[duration_ms]]/1000),60))</f>
        <v>3:19</v>
      </c>
      <c r="AA6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0" t="str">
        <f>spotify_top_songs_audio_features[[#This Row],[track_name]]</f>
        <v>when the party's over</v>
      </c>
    </row>
    <row r="641" spans="1:28" x14ac:dyDescent="0.25">
      <c r="A641" t="s">
        <v>4791</v>
      </c>
      <c r="B641" t="s">
        <v>4792</v>
      </c>
      <c r="C641" t="s">
        <v>4793</v>
      </c>
      <c r="D641" t="s">
        <v>4794</v>
      </c>
      <c r="E641" t="s">
        <v>58</v>
      </c>
      <c r="F641" t="s">
        <v>24</v>
      </c>
      <c r="G641" t="s">
        <v>25</v>
      </c>
      <c r="H641">
        <v>795</v>
      </c>
      <c r="I641">
        <v>783</v>
      </c>
      <c r="J641">
        <v>432</v>
      </c>
      <c r="K641" t="s">
        <v>4795</v>
      </c>
      <c r="L641">
        <v>0</v>
      </c>
      <c r="M641">
        <v>437</v>
      </c>
      <c r="N641">
        <v>799</v>
      </c>
      <c r="O641">
        <v>-4271</v>
      </c>
      <c r="P641">
        <v>9201</v>
      </c>
      <c r="Q641">
        <v>266087</v>
      </c>
      <c r="R641">
        <v>24</v>
      </c>
      <c r="S641">
        <v>299148450</v>
      </c>
      <c r="U641" t="str">
        <f>IFERROR(LEFT(spotify_top_songs_audio_features[[#This Row],[artist_names]],SEARCH(",",spotify_top_songs_audio_features[[#This Row],[artist_names]])-1),spotify_top_songs_audio_features[[#This Row],[artist_names]])</f>
        <v>Lunay</v>
      </c>
      <c r="V641" t="str">
        <f>IFERROR(MID(spotify_top_songs_audio_features[[#This Row],[artist_names]],SEARCH(",",spotify_top_songs_audio_features[[#This Row],[artist_names]])+2,99),"")</f>
        <v>Daddy Yankee, Bad Bunny</v>
      </c>
      <c r="W641" t="str">
        <f>spotify_top_songs_audio_features[[#This Row],[source]]</f>
        <v>round2media - LaFamilia</v>
      </c>
      <c r="X641" s="1">
        <f>spotify_top_songs_audio_features[[#This Row],[streams]]</f>
        <v>299148450</v>
      </c>
      <c r="Y641" t="str">
        <f>IF(Tabela2[[#This Row],[feat]]="","","Feat")</f>
        <v>Feat</v>
      </c>
      <c r="Z641" s="17" t="str">
        <f>CONCATENATE(INT(spotify_top_songs_audio_features[[#This Row],[duration_ms]]/(60*1000)),":",MOD(INT(spotify_top_songs_audio_features[[#This Row],[duration_ms]]/1000),60))</f>
        <v>4:26</v>
      </c>
      <c r="AA6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41" t="str">
        <f>spotify_top_songs_audio_features[[#This Row],[track_name]]</f>
        <v>Soltera (Remix)</v>
      </c>
    </row>
    <row r="642" spans="1:28" x14ac:dyDescent="0.25">
      <c r="A642" t="s">
        <v>16977</v>
      </c>
      <c r="B642" t="s">
        <v>1527</v>
      </c>
      <c r="C642" t="s">
        <v>16978</v>
      </c>
      <c r="D642" t="s">
        <v>53</v>
      </c>
      <c r="E642" t="s">
        <v>97</v>
      </c>
      <c r="F642" t="s">
        <v>24</v>
      </c>
      <c r="G642" t="s">
        <v>25</v>
      </c>
      <c r="H642">
        <v>777</v>
      </c>
      <c r="I642">
        <v>712</v>
      </c>
      <c r="J642">
        <v>277</v>
      </c>
      <c r="K642" t="s">
        <v>4432</v>
      </c>
      <c r="L642">
        <v>0</v>
      </c>
      <c r="M642">
        <v>91</v>
      </c>
      <c r="N642">
        <v>68</v>
      </c>
      <c r="O642">
        <v>-484</v>
      </c>
      <c r="P642">
        <v>95692</v>
      </c>
      <c r="Q642">
        <v>175733</v>
      </c>
      <c r="R642">
        <v>35</v>
      </c>
      <c r="S642">
        <v>299132707</v>
      </c>
      <c r="U642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642" t="str">
        <f>IFERROR(MID(spotify_top_songs_audio_features[[#This Row],[artist_names]],SEARCH(",",spotify_top_songs_audio_features[[#This Row],[artist_names]])+2,99),"")</f>
        <v/>
      </c>
      <c r="W642" t="str">
        <f>spotify_top_songs_audio_features[[#This Row],[source]]</f>
        <v>Sony Music Latin</v>
      </c>
      <c r="X642" s="1">
        <f>spotify_top_songs_audio_features[[#This Row],[streams]]</f>
        <v>299132707</v>
      </c>
      <c r="Y642" t="str">
        <f>IF(Tabela2[[#This Row],[feat]]="","","Feat")</f>
        <v/>
      </c>
      <c r="Z642" s="17" t="str">
        <f>CONCATENATE(INT(spotify_top_songs_audio_features[[#This Row],[duration_ms]]/(60*1000)),":",MOD(INT(spotify_top_songs_audio_features[[#This Row],[duration_ms]]/1000),60))</f>
        <v>2:55</v>
      </c>
      <c r="AA6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42" t="str">
        <f>spotify_top_songs_audio_features[[#This Row],[track_name]]</f>
        <v>11 PM</v>
      </c>
    </row>
    <row r="643" spans="1:28" x14ac:dyDescent="0.25">
      <c r="A643" t="s">
        <v>17633</v>
      </c>
      <c r="B643" t="s">
        <v>410</v>
      </c>
      <c r="C643" t="s">
        <v>3697</v>
      </c>
      <c r="D643" t="s">
        <v>182</v>
      </c>
      <c r="E643" t="s">
        <v>113</v>
      </c>
      <c r="F643" t="s">
        <v>32</v>
      </c>
      <c r="G643" t="s">
        <v>25</v>
      </c>
      <c r="H643">
        <v>392</v>
      </c>
      <c r="I643">
        <v>402</v>
      </c>
      <c r="J643">
        <v>536</v>
      </c>
      <c r="K643" t="s">
        <v>7263</v>
      </c>
      <c r="L643">
        <v>0</v>
      </c>
      <c r="M643">
        <v>243</v>
      </c>
      <c r="N643">
        <v>228</v>
      </c>
      <c r="O643">
        <v>-9961</v>
      </c>
      <c r="P643">
        <v>143883</v>
      </c>
      <c r="Q643">
        <v>354320</v>
      </c>
      <c r="R643">
        <v>29</v>
      </c>
      <c r="S643">
        <v>298751254</v>
      </c>
      <c r="U643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643" t="str">
        <f>IFERROR(MID(spotify_top_songs_audio_features[[#This Row],[artist_names]],SEARCH(",",spotify_top_songs_audio_features[[#This Row],[artist_names]])+2,99),"")</f>
        <v/>
      </c>
      <c r="W643" t="str">
        <f>spotify_top_songs_audio_features[[#This Row],[source]]</f>
        <v>EMI</v>
      </c>
      <c r="X643" s="1">
        <f>spotify_top_songs_audio_features[[#This Row],[streams]]</f>
        <v>298751254</v>
      </c>
      <c r="Y643" t="str">
        <f>IF(Tabela2[[#This Row],[feat]]="","","Feat")</f>
        <v/>
      </c>
      <c r="Z643" s="17" t="str">
        <f>CONCATENATE(INT(spotify_top_songs_audio_features[[#This Row],[duration_ms]]/(60*1000)),":",MOD(INT(spotify_top_songs_audio_features[[#This Row],[duration_ms]]/1000),60))</f>
        <v>5:54</v>
      </c>
      <c r="AA6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3" t="str">
        <f>spotify_top_songs_audio_features[[#This Row],[track_name]]</f>
        <v>Bohemian Rhapsody - Remastered 2011</v>
      </c>
    </row>
    <row r="644" spans="1:28" x14ac:dyDescent="0.25">
      <c r="A644" t="s">
        <v>2155</v>
      </c>
      <c r="B644" t="s">
        <v>2156</v>
      </c>
      <c r="C644" t="s">
        <v>2157</v>
      </c>
      <c r="D644" t="s">
        <v>53</v>
      </c>
      <c r="E644" t="s">
        <v>142</v>
      </c>
      <c r="F644" t="s">
        <v>24</v>
      </c>
      <c r="G644" t="s">
        <v>25</v>
      </c>
      <c r="H644">
        <v>85</v>
      </c>
      <c r="I644">
        <v>541</v>
      </c>
      <c r="J644">
        <v>674</v>
      </c>
      <c r="K644" t="s">
        <v>516</v>
      </c>
      <c r="L644">
        <v>5.0100000000000003E-4</v>
      </c>
      <c r="M644">
        <v>286</v>
      </c>
      <c r="N644">
        <v>916</v>
      </c>
      <c r="O644">
        <v>-4522</v>
      </c>
      <c r="P644">
        <v>92003</v>
      </c>
      <c r="Q644">
        <v>165275</v>
      </c>
      <c r="R644">
        <v>35</v>
      </c>
      <c r="S644">
        <v>297504390</v>
      </c>
      <c r="U644" t="str">
        <f>IFERROR(LEFT(spotify_top_songs_audio_features[[#This Row],[artist_names]],SEARCH(",",spotify_top_songs_audio_features[[#This Row],[artist_names]])-1),spotify_top_songs_audio_features[[#This Row],[artist_names]])</f>
        <v>TINI</v>
      </c>
      <c r="V644" t="str">
        <f>IFERROR(MID(spotify_top_songs_audio_features[[#This Row],[artist_names]],SEARCH(",",spotify_top_songs_audio_features[[#This Row],[artist_names]])+2,99),"")</f>
        <v>Maria Becerra</v>
      </c>
      <c r="W644" t="str">
        <f>spotify_top_songs_audio_features[[#This Row],[source]]</f>
        <v>Sony Music Latin</v>
      </c>
      <c r="X644" s="1">
        <f>spotify_top_songs_audio_features[[#This Row],[streams]]</f>
        <v>297504390</v>
      </c>
      <c r="Y644" t="str">
        <f>IF(Tabela2[[#This Row],[feat]]="","","Feat")</f>
        <v>Feat</v>
      </c>
      <c r="Z644" s="17" t="str">
        <f>CONCATENATE(INT(spotify_top_songs_audio_features[[#This Row],[duration_ms]]/(60*1000)),":",MOD(INT(spotify_top_songs_audio_features[[#This Row],[duration_ms]]/1000),60))</f>
        <v>2:45</v>
      </c>
      <c r="AA6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44" t="str">
        <f>spotify_top_songs_audio_features[[#This Row],[track_name]]</f>
        <v>Miénteme</v>
      </c>
    </row>
    <row r="645" spans="1:28" x14ac:dyDescent="0.25">
      <c r="A645" t="s">
        <v>15736</v>
      </c>
      <c r="B645" t="s">
        <v>14790</v>
      </c>
      <c r="C645" t="s">
        <v>14791</v>
      </c>
      <c r="D645" t="s">
        <v>5335</v>
      </c>
      <c r="E645" t="s">
        <v>70</v>
      </c>
      <c r="F645" t="s">
        <v>24</v>
      </c>
      <c r="G645" t="s">
        <v>25</v>
      </c>
      <c r="H645">
        <v>891</v>
      </c>
      <c r="I645">
        <v>819</v>
      </c>
      <c r="J645">
        <v>106</v>
      </c>
      <c r="K645" t="s">
        <v>15737</v>
      </c>
      <c r="L645">
        <v>354</v>
      </c>
      <c r="M645">
        <v>173</v>
      </c>
      <c r="N645">
        <v>768</v>
      </c>
      <c r="O645">
        <v>-3964</v>
      </c>
      <c r="P645">
        <v>101968</v>
      </c>
      <c r="Q645">
        <v>217773</v>
      </c>
      <c r="R645">
        <v>15</v>
      </c>
      <c r="S645">
        <v>297338495</v>
      </c>
      <c r="U645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645" t="str">
        <f>IFERROR(MID(spotify_top_songs_audio_features[[#This Row],[artist_names]],SEARCH(",",spotify_top_songs_audio_features[[#This Row],[artist_names]])+2,99),"")</f>
        <v>Maria Becerra</v>
      </c>
      <c r="W645" t="str">
        <f>spotify_top_songs_audio_features[[#This Row],[source]]</f>
        <v>Sueños Globales, LLC</v>
      </c>
      <c r="X645" s="1">
        <f>spotify_top_songs_audio_features[[#This Row],[streams]]</f>
        <v>297338495</v>
      </c>
      <c r="Y645" t="str">
        <f>IF(Tabela2[[#This Row],[feat]]="","","Feat")</f>
        <v>Feat</v>
      </c>
      <c r="Z645" s="17" t="str">
        <f>CONCATENATE(INT(spotify_top_songs_audio_features[[#This Row],[duration_ms]]/(60*1000)),":",MOD(INT(spotify_top_songs_audio_features[[#This Row],[duration_ms]]/1000),60))</f>
        <v>3:37</v>
      </c>
      <c r="AA6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45" t="str">
        <f>spotify_top_songs_audio_features[[#This Row],[track_name]]</f>
        <v>Qué Más Pues?</v>
      </c>
    </row>
    <row r="646" spans="1:28" x14ac:dyDescent="0.25">
      <c r="A646" t="s">
        <v>17439</v>
      </c>
      <c r="B646" t="s">
        <v>17440</v>
      </c>
      <c r="C646" t="s">
        <v>17441</v>
      </c>
      <c r="D646" t="s">
        <v>8123</v>
      </c>
      <c r="E646" t="s">
        <v>113</v>
      </c>
      <c r="F646" t="s">
        <v>24</v>
      </c>
      <c r="G646" t="s">
        <v>25</v>
      </c>
      <c r="H646">
        <v>688</v>
      </c>
      <c r="I646">
        <v>822</v>
      </c>
      <c r="J646">
        <v>537</v>
      </c>
      <c r="K646" t="s">
        <v>1466</v>
      </c>
      <c r="L646">
        <v>0</v>
      </c>
      <c r="M646">
        <v>241</v>
      </c>
      <c r="N646">
        <v>66</v>
      </c>
      <c r="O646">
        <v>-3304</v>
      </c>
      <c r="P646">
        <v>91011</v>
      </c>
      <c r="Q646">
        <v>207680</v>
      </c>
      <c r="R646">
        <v>31</v>
      </c>
      <c r="S646">
        <v>297281298</v>
      </c>
      <c r="U646" t="str">
        <f>IFERROR(LEFT(spotify_top_songs_audio_features[[#This Row],[artist_names]],SEARCH(",",spotify_top_songs_audio_features[[#This Row],[artist_names]])-1),spotify_top_songs_audio_features[[#This Row],[artist_names]])</f>
        <v>Enrique Iglesias</v>
      </c>
      <c r="V646" t="str">
        <f>IFERROR(MID(spotify_top_songs_audio_features[[#This Row],[artist_names]],SEARCH(",",spotify_top_songs_audio_features[[#This Row],[artist_names]])+2,99),"")</f>
        <v>Descemer Bueno, Zion &amp; Lennox</v>
      </c>
      <c r="W646" t="str">
        <f>spotify_top_songs_audio_features[[#This Row],[source]]</f>
        <v>RCA Records/Sony Music International/Sony Music Latin</v>
      </c>
      <c r="X646" s="1">
        <f>spotify_top_songs_audio_features[[#This Row],[streams]]</f>
        <v>297281298</v>
      </c>
      <c r="Y646" t="str">
        <f>IF(Tabela2[[#This Row],[feat]]="","","Feat")</f>
        <v>Feat</v>
      </c>
      <c r="Z646" s="17" t="str">
        <f>CONCATENATE(INT(spotify_top_songs_audio_features[[#This Row],[duration_ms]]/(60*1000)),":",MOD(INT(spotify_top_songs_audio_features[[#This Row],[duration_ms]]/1000),60))</f>
        <v>3:27</v>
      </c>
      <c r="AA6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6" t="str">
        <f>spotify_top_songs_audio_features[[#This Row],[track_name]]</f>
        <v>SUBEME LA RADIO</v>
      </c>
    </row>
    <row r="647" spans="1:28" x14ac:dyDescent="0.25">
      <c r="A647" t="s">
        <v>9936</v>
      </c>
      <c r="B647" t="s">
        <v>1632</v>
      </c>
      <c r="C647" t="s">
        <v>5939</v>
      </c>
      <c r="D647" t="s">
        <v>37</v>
      </c>
      <c r="E647" t="s">
        <v>86</v>
      </c>
      <c r="F647" t="s">
        <v>32</v>
      </c>
      <c r="G647" t="s">
        <v>25</v>
      </c>
      <c r="H647">
        <v>704</v>
      </c>
      <c r="I647">
        <v>633</v>
      </c>
      <c r="J647">
        <v>241</v>
      </c>
      <c r="K647" t="s">
        <v>6346</v>
      </c>
      <c r="L647">
        <v>0</v>
      </c>
      <c r="M647">
        <v>29</v>
      </c>
      <c r="N647">
        <v>863</v>
      </c>
      <c r="O647">
        <v>-6923</v>
      </c>
      <c r="P647">
        <v>144021</v>
      </c>
      <c r="Q647">
        <v>203760</v>
      </c>
      <c r="R647">
        <v>50</v>
      </c>
      <c r="S647">
        <v>296900050</v>
      </c>
      <c r="U647" t="str">
        <f>IFERROR(LEFT(spotify_top_songs_audio_features[[#This Row],[artist_names]],SEARCH(",",spotify_top_songs_audio_features[[#This Row],[artist_names]])-1),spotify_top_songs_audio_features[[#This Row],[artist_names]])</f>
        <v>Demi Lovato</v>
      </c>
      <c r="V647" t="str">
        <f>IFERROR(MID(spotify_top_songs_audio_features[[#This Row],[artist_names]],SEARCH(",",spotify_top_songs_audio_features[[#This Row],[artist_names]])+2,99),"")</f>
        <v/>
      </c>
      <c r="W647" t="str">
        <f>spotify_top_songs_audio_features[[#This Row],[source]]</f>
        <v>Island Records</v>
      </c>
      <c r="X647" s="1">
        <f>spotify_top_songs_audio_features[[#This Row],[streams]]</f>
        <v>296900050</v>
      </c>
      <c r="Y647" t="str">
        <f>IF(Tabela2[[#This Row],[feat]]="","","Feat")</f>
        <v/>
      </c>
      <c r="Z647" s="17" t="str">
        <f>CONCATENATE(INT(spotify_top_songs_audio_features[[#This Row],[duration_ms]]/(60*1000)),":",MOD(INT(spotify_top_songs_audio_features[[#This Row],[duration_ms]]/1000),60))</f>
        <v>3:23</v>
      </c>
      <c r="AA6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47" t="str">
        <f>spotify_top_songs_audio_features[[#This Row],[track_name]]</f>
        <v>Sorry Not Sorry</v>
      </c>
    </row>
    <row r="648" spans="1:28" x14ac:dyDescent="0.25">
      <c r="A648" t="s">
        <v>6043</v>
      </c>
      <c r="B648" t="s">
        <v>3576</v>
      </c>
      <c r="C648" t="s">
        <v>6044</v>
      </c>
      <c r="D648" t="s">
        <v>6045</v>
      </c>
      <c r="E648" t="s">
        <v>86</v>
      </c>
      <c r="F648" t="s">
        <v>32</v>
      </c>
      <c r="G648" t="s">
        <v>25</v>
      </c>
      <c r="H648">
        <v>929</v>
      </c>
      <c r="I648">
        <v>723</v>
      </c>
      <c r="J648">
        <v>109</v>
      </c>
      <c r="K648" t="s">
        <v>6046</v>
      </c>
      <c r="L648">
        <v>0</v>
      </c>
      <c r="M648">
        <v>346</v>
      </c>
      <c r="N648">
        <v>458</v>
      </c>
      <c r="O648">
        <v>-5792</v>
      </c>
      <c r="P648">
        <v>125022</v>
      </c>
      <c r="Q648">
        <v>223962</v>
      </c>
      <c r="R648">
        <v>36</v>
      </c>
      <c r="S648">
        <v>296740960</v>
      </c>
      <c r="U648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648" t="str">
        <f>IFERROR(MID(spotify_top_songs_audio_features[[#This Row],[artist_names]],SEARCH(",",spotify_top_songs_audio_features[[#This Row],[artist_names]])+2,99),"")</f>
        <v/>
      </c>
      <c r="W648" t="str">
        <f>spotify_top_songs_audio_features[[#This Row],[source]]</f>
        <v>KSR/Atlantic</v>
      </c>
      <c r="X648" s="1">
        <f>spotify_top_songs_audio_features[[#This Row],[streams]]</f>
        <v>296740960</v>
      </c>
      <c r="Y648" t="str">
        <f>IF(Tabela2[[#This Row],[feat]]="","","Feat")</f>
        <v/>
      </c>
      <c r="Z648" s="17" t="str">
        <f>CONCATENATE(INT(spotify_top_songs_audio_features[[#This Row],[duration_ms]]/(60*1000)),":",MOD(INT(spotify_top_songs_audio_features[[#This Row],[duration_ms]]/1000),60))</f>
        <v>3:43</v>
      </c>
      <c r="AA6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48" t="str">
        <f>spotify_top_songs_audio_features[[#This Row],[track_name]]</f>
        <v>Bodak Yellow</v>
      </c>
    </row>
    <row r="649" spans="1:28" x14ac:dyDescent="0.25">
      <c r="A649" t="s">
        <v>16004</v>
      </c>
      <c r="B649" t="s">
        <v>16005</v>
      </c>
      <c r="C649" t="s">
        <v>16006</v>
      </c>
      <c r="D649" t="s">
        <v>16005</v>
      </c>
      <c r="E649" t="s">
        <v>97</v>
      </c>
      <c r="F649" t="s">
        <v>24</v>
      </c>
      <c r="G649" t="s">
        <v>25</v>
      </c>
      <c r="H649">
        <v>712</v>
      </c>
      <c r="I649">
        <v>972</v>
      </c>
      <c r="J649">
        <v>112</v>
      </c>
      <c r="K649" t="s">
        <v>16007</v>
      </c>
      <c r="L649">
        <v>7.0600000000000003E-3</v>
      </c>
      <c r="M649">
        <v>128</v>
      </c>
      <c r="N649">
        <v>568</v>
      </c>
      <c r="O649">
        <v>-514</v>
      </c>
      <c r="P649">
        <v>119966</v>
      </c>
      <c r="Q649">
        <v>145000</v>
      </c>
      <c r="R649">
        <v>35</v>
      </c>
      <c r="S649">
        <v>296423695</v>
      </c>
      <c r="U649" t="str">
        <f>IFERROR(LEFT(spotify_top_songs_audio_features[[#This Row],[artist_names]],SEARCH(",",spotify_top_songs_audio_features[[#This Row],[artist_names]])-1),spotify_top_songs_audio_features[[#This Row],[artist_names]])</f>
        <v>Kordhell</v>
      </c>
      <c r="V649" t="str">
        <f>IFERROR(MID(spotify_top_songs_audio_features[[#This Row],[artist_names]],SEARCH(",",spotify_top_songs_audio_features[[#This Row],[artist_names]])+2,99),"")</f>
        <v/>
      </c>
      <c r="W649" t="str">
        <f>spotify_top_songs_audio_features[[#This Row],[source]]</f>
        <v>Kordhell</v>
      </c>
      <c r="X649" s="1">
        <f>spotify_top_songs_audio_features[[#This Row],[streams]]</f>
        <v>296423695</v>
      </c>
      <c r="Y649" t="str">
        <f>IF(Tabela2[[#This Row],[feat]]="","","Feat")</f>
        <v/>
      </c>
      <c r="Z649" s="17" t="str">
        <f>CONCATENATE(INT(spotify_top_songs_audio_features[[#This Row],[duration_ms]]/(60*1000)),":",MOD(INT(spotify_top_songs_audio_features[[#This Row],[duration_ms]]/1000),60))</f>
        <v>2:25</v>
      </c>
      <c r="AA6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49" t="str">
        <f>spotify_top_songs_audio_features[[#This Row],[track_name]]</f>
        <v>Murder In My Mind</v>
      </c>
    </row>
    <row r="650" spans="1:28" x14ac:dyDescent="0.25">
      <c r="A650" t="s">
        <v>14734</v>
      </c>
      <c r="B650" t="s">
        <v>14735</v>
      </c>
      <c r="C650" t="s">
        <v>14736</v>
      </c>
      <c r="D650" t="s">
        <v>282</v>
      </c>
      <c r="E650" t="s">
        <v>177</v>
      </c>
      <c r="F650" t="s">
        <v>32</v>
      </c>
      <c r="G650" t="s">
        <v>25</v>
      </c>
      <c r="H650">
        <v>399</v>
      </c>
      <c r="I650">
        <v>491</v>
      </c>
      <c r="J650">
        <v>538</v>
      </c>
      <c r="K650" t="s">
        <v>7739</v>
      </c>
      <c r="L650">
        <v>89</v>
      </c>
      <c r="M650">
        <v>11</v>
      </c>
      <c r="N650">
        <v>151</v>
      </c>
      <c r="O650">
        <v>-10778</v>
      </c>
      <c r="P650">
        <v>91066</v>
      </c>
      <c r="Q650">
        <v>210463</v>
      </c>
      <c r="R650">
        <v>33</v>
      </c>
      <c r="S650">
        <v>296263724</v>
      </c>
      <c r="U650" t="str">
        <f>IFERROR(LEFT(spotify_top_songs_audio_features[[#This Row],[artist_names]],SEARCH(",",spotify_top_songs_audio_features[[#This Row],[artist_names]])-1),spotify_top_songs_audio_features[[#This Row],[artist_names]])</f>
        <v>Ritt Momney</v>
      </c>
      <c r="V650" t="str">
        <f>IFERROR(MID(spotify_top_songs_audio_features[[#This Row],[artist_names]],SEARCH(",",spotify_top_songs_audio_features[[#This Row],[artist_names]])+2,99),"")</f>
        <v/>
      </c>
      <c r="W650" t="str">
        <f>spotify_top_songs_audio_features[[#This Row],[source]]</f>
        <v>Columbia</v>
      </c>
      <c r="X650" s="1">
        <f>spotify_top_songs_audio_features[[#This Row],[streams]]</f>
        <v>296263724</v>
      </c>
      <c r="Y650" t="str">
        <f>IF(Tabela2[[#This Row],[feat]]="","","Feat")</f>
        <v/>
      </c>
      <c r="Z650" s="17" t="str">
        <f>CONCATENATE(INT(spotify_top_songs_audio_features[[#This Row],[duration_ms]]/(60*1000)),":",MOD(INT(spotify_top_songs_audio_features[[#This Row],[duration_ms]]/1000),60))</f>
        <v>3:30</v>
      </c>
      <c r="AA6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50" t="str">
        <f>spotify_top_songs_audio_features[[#This Row],[track_name]]</f>
        <v>Put Your Records On</v>
      </c>
    </row>
    <row r="651" spans="1:28" x14ac:dyDescent="0.25">
      <c r="A651" t="s">
        <v>6781</v>
      </c>
      <c r="B651" t="s">
        <v>5337</v>
      </c>
      <c r="C651" t="s">
        <v>5389</v>
      </c>
      <c r="D651" t="s">
        <v>756</v>
      </c>
      <c r="E651" t="s">
        <v>177</v>
      </c>
      <c r="F651" t="s">
        <v>32</v>
      </c>
      <c r="G651" t="s">
        <v>25</v>
      </c>
      <c r="H651">
        <v>824</v>
      </c>
      <c r="I651">
        <v>587</v>
      </c>
      <c r="J651">
        <v>937</v>
      </c>
      <c r="K651" t="s">
        <v>5590</v>
      </c>
      <c r="L651">
        <v>105</v>
      </c>
      <c r="M651">
        <v>149</v>
      </c>
      <c r="N651">
        <v>514</v>
      </c>
      <c r="O651">
        <v>-6401</v>
      </c>
      <c r="P651">
        <v>98029</v>
      </c>
      <c r="Q651">
        <v>209438</v>
      </c>
      <c r="R651">
        <v>151</v>
      </c>
      <c r="S651">
        <v>294813758</v>
      </c>
      <c r="U651" t="str">
        <f>IFERROR(LEFT(spotify_top_songs_audio_features[[#This Row],[artist_names]],SEARCH(",",spotify_top_songs_audio_features[[#This Row],[artist_names]])-1),spotify_top_songs_audio_features[[#This Row],[artist_names]])</f>
        <v>Tones And I</v>
      </c>
      <c r="V651" t="str">
        <f>IFERROR(MID(spotify_top_songs_audio_features[[#This Row],[artist_names]],SEARCH(",",spotify_top_songs_audio_features[[#This Row],[artist_names]])+2,99),"")</f>
        <v/>
      </c>
      <c r="W651" t="str">
        <f>spotify_top_songs_audio_features[[#This Row],[source]]</f>
        <v>Elektra (NEK)</v>
      </c>
      <c r="X651" s="1">
        <f>spotify_top_songs_audio_features[[#This Row],[streams]]</f>
        <v>294813758</v>
      </c>
      <c r="Y651" t="str">
        <f>IF(Tabela2[[#This Row],[feat]]="","","Feat")</f>
        <v/>
      </c>
      <c r="Z651" s="17" t="str">
        <f>CONCATENATE(INT(spotify_top_songs_audio_features[[#This Row],[duration_ms]]/(60*1000)),":",MOD(INT(spotify_top_songs_audio_features[[#This Row],[duration_ms]]/1000),60))</f>
        <v>3:29</v>
      </c>
      <c r="AA6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51" t="str">
        <f>spotify_top_songs_audio_features[[#This Row],[track_name]]</f>
        <v>Dance Monkey</v>
      </c>
    </row>
    <row r="652" spans="1:28" x14ac:dyDescent="0.25">
      <c r="A652" t="s">
        <v>6732</v>
      </c>
      <c r="B652" t="s">
        <v>6733</v>
      </c>
      <c r="C652" t="s">
        <v>6734</v>
      </c>
      <c r="D652" t="s">
        <v>96</v>
      </c>
      <c r="E652" t="s">
        <v>43</v>
      </c>
      <c r="F652" t="s">
        <v>32</v>
      </c>
      <c r="G652" t="s">
        <v>25</v>
      </c>
      <c r="H652">
        <v>703</v>
      </c>
      <c r="I652">
        <v>723</v>
      </c>
      <c r="J652">
        <v>412</v>
      </c>
      <c r="K652" t="s">
        <v>446</v>
      </c>
      <c r="L652">
        <v>2.0599999999999999E-4</v>
      </c>
      <c r="M652">
        <v>126</v>
      </c>
      <c r="N652">
        <v>288</v>
      </c>
      <c r="O652">
        <v>-545</v>
      </c>
      <c r="P652">
        <v>104969</v>
      </c>
      <c r="Q652">
        <v>198903</v>
      </c>
      <c r="R652">
        <v>25</v>
      </c>
      <c r="S652">
        <v>294767929</v>
      </c>
      <c r="U652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652" t="str">
        <f>IFERROR(MID(spotify_top_songs_audio_features[[#This Row],[artist_names]],SEARCH(",",spotify_top_songs_audio_features[[#This Row],[artist_names]])+2,99),"")</f>
        <v>Lil Pump, Swae Lee, Maluma</v>
      </c>
      <c r="W652" t="str">
        <f>spotify_top_songs_audio_features[[#This Row],[source]]</f>
        <v>Warner Records</v>
      </c>
      <c r="X652" s="1">
        <f>spotify_top_songs_audio_features[[#This Row],[streams]]</f>
        <v>294767929</v>
      </c>
      <c r="Y652" t="str">
        <f>IF(Tabela2[[#This Row],[feat]]="","","Feat")</f>
        <v>Feat</v>
      </c>
      <c r="Z652" s="17" t="str">
        <f>CONCATENATE(INT(spotify_top_songs_audio_features[[#This Row],[duration_ms]]/(60*1000)),":",MOD(INT(spotify_top_songs_audio_features[[#This Row],[duration_ms]]/1000),60))</f>
        <v>3:18</v>
      </c>
      <c r="AA6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52" t="str">
        <f>spotify_top_songs_audio_features[[#This Row],[track_name]]</f>
        <v>Arms Around You (feat. Maluma &amp; Swae Lee)</v>
      </c>
    </row>
    <row r="653" spans="1:28" x14ac:dyDescent="0.25">
      <c r="A653" t="s">
        <v>14330</v>
      </c>
      <c r="B653" t="s">
        <v>439</v>
      </c>
      <c r="C653" t="s">
        <v>13511</v>
      </c>
      <c r="D653" t="s">
        <v>976</v>
      </c>
      <c r="E653" t="s">
        <v>142</v>
      </c>
      <c r="F653" t="s">
        <v>24</v>
      </c>
      <c r="G653" t="s">
        <v>25</v>
      </c>
      <c r="H653">
        <v>498</v>
      </c>
      <c r="I653">
        <v>897</v>
      </c>
      <c r="J653">
        <v>45</v>
      </c>
      <c r="K653" t="s">
        <v>14331</v>
      </c>
      <c r="L653">
        <v>0</v>
      </c>
      <c r="M653">
        <v>118</v>
      </c>
      <c r="N653">
        <v>373</v>
      </c>
      <c r="O653">
        <v>-4907</v>
      </c>
      <c r="P653">
        <v>169902</v>
      </c>
      <c r="Q653">
        <v>184013</v>
      </c>
      <c r="R653">
        <v>28</v>
      </c>
      <c r="S653">
        <v>294652788</v>
      </c>
      <c r="U653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653" t="str">
        <f>IFERROR(MID(spotify_top_songs_audio_features[[#This Row],[artist_names]],SEARCH(",",spotify_top_songs_audio_features[[#This Row],[artist_names]])+2,99),"")</f>
        <v/>
      </c>
      <c r="W653" t="str">
        <f>spotify_top_songs_audio_features[[#This Row],[source]]</f>
        <v>Mercury Records/Republic Records</v>
      </c>
      <c r="X653" s="1">
        <f>spotify_top_songs_audio_features[[#This Row],[streams]]</f>
        <v>294652788</v>
      </c>
      <c r="Y653" t="str">
        <f>IF(Tabela2[[#This Row],[feat]]="","","Feat")</f>
        <v/>
      </c>
      <c r="Z653" s="17" t="str">
        <f>CONCATENATE(INT(spotify_top_songs_audio_features[[#This Row],[duration_ms]]/(60*1000)),":",MOD(INT(spotify_top_songs_audio_features[[#This Row],[duration_ms]]/1000),60))</f>
        <v>3:4</v>
      </c>
      <c r="AA6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53" t="str">
        <f>spotify_top_songs_audio_features[[#This Row],[track_name]]</f>
        <v>Chemical</v>
      </c>
    </row>
    <row r="654" spans="1:28" x14ac:dyDescent="0.25">
      <c r="A654" t="s">
        <v>17021</v>
      </c>
      <c r="B654" t="s">
        <v>17022</v>
      </c>
      <c r="C654" t="s">
        <v>17023</v>
      </c>
      <c r="D654" t="s">
        <v>17024</v>
      </c>
      <c r="E654" t="s">
        <v>58</v>
      </c>
      <c r="F654" t="s">
        <v>32</v>
      </c>
      <c r="G654" t="s">
        <v>25</v>
      </c>
      <c r="H654">
        <v>838</v>
      </c>
      <c r="I654">
        <v>708</v>
      </c>
      <c r="J654">
        <v>166</v>
      </c>
      <c r="K654" t="s">
        <v>899</v>
      </c>
      <c r="L654">
        <v>0</v>
      </c>
      <c r="M654">
        <v>343</v>
      </c>
      <c r="N654">
        <v>96</v>
      </c>
      <c r="O654">
        <v>-4668</v>
      </c>
      <c r="P654">
        <v>119984</v>
      </c>
      <c r="Q654">
        <v>128677</v>
      </c>
      <c r="R654">
        <v>28</v>
      </c>
      <c r="S654">
        <v>293767640</v>
      </c>
      <c r="U654" t="str">
        <f>IFERROR(LEFT(spotify_top_songs_audio_features[[#This Row],[artist_names]],SEARCH(",",spotify_top_songs_audio_features[[#This Row],[artist_names]])-1),spotify_top_songs_audio_features[[#This Row],[artist_names]])</f>
        <v>Taiu</v>
      </c>
      <c r="V654" t="str">
        <f>IFERROR(MID(spotify_top_songs_audio_features[[#This Row],[artist_names]],SEARCH(",",spotify_top_songs_audio_features[[#This Row],[artist_names]])+2,99),"")</f>
        <v>Milo j</v>
      </c>
      <c r="W654" t="str">
        <f>spotify_top_songs_audio_features[[#This Row],[source]]</f>
        <v>Universal Music Argentina S.A.</v>
      </c>
      <c r="X654" s="1">
        <f>spotify_top_songs_audio_features[[#This Row],[streams]]</f>
        <v>293767640</v>
      </c>
      <c r="Y654" t="str">
        <f>IF(Tabela2[[#This Row],[feat]]="","","Feat")</f>
        <v>Feat</v>
      </c>
      <c r="Z654" s="17" t="str">
        <f>CONCATENATE(INT(spotify_top_songs_audio_features[[#This Row],[duration_ms]]/(60*1000)),":",MOD(INT(spotify_top_songs_audio_features[[#This Row],[duration_ms]]/1000),60))</f>
        <v>2:8</v>
      </c>
      <c r="AA6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54" t="str">
        <f>spotify_top_songs_audio_features[[#This Row],[track_name]]</f>
        <v>Rara Vez</v>
      </c>
    </row>
    <row r="655" spans="1:28" x14ac:dyDescent="0.25">
      <c r="A655" t="s">
        <v>7461</v>
      </c>
      <c r="B655" t="s">
        <v>7462</v>
      </c>
      <c r="C655" t="s">
        <v>7463</v>
      </c>
      <c r="D655" t="s">
        <v>48</v>
      </c>
      <c r="E655" t="s">
        <v>70</v>
      </c>
      <c r="F655" t="s">
        <v>32</v>
      </c>
      <c r="G655" t="s">
        <v>25</v>
      </c>
      <c r="H655">
        <v>594</v>
      </c>
      <c r="I655">
        <v>612</v>
      </c>
      <c r="J655">
        <v>363</v>
      </c>
      <c r="K655" t="s">
        <v>7464</v>
      </c>
      <c r="L655">
        <v>0</v>
      </c>
      <c r="M655">
        <v>461</v>
      </c>
      <c r="N655">
        <v>687</v>
      </c>
      <c r="O655">
        <v>-6627</v>
      </c>
      <c r="P655">
        <v>179629</v>
      </c>
      <c r="Q655">
        <v>168020</v>
      </c>
      <c r="R655">
        <v>29</v>
      </c>
      <c r="S655">
        <v>293373630</v>
      </c>
      <c r="U655" t="str">
        <f>IFERROR(LEFT(spotify_top_songs_audio_features[[#This Row],[artist_names]],SEARCH(",",spotify_top_songs_audio_features[[#This Row],[artist_names]])-1),spotify_top_songs_audio_features[[#This Row],[artist_names]])</f>
        <v>BoyWithUke</v>
      </c>
      <c r="V655" t="str">
        <f>IFERROR(MID(spotify_top_songs_audio_features[[#This Row],[artist_names]],SEARCH(",",spotify_top_songs_audio_features[[#This Row],[artist_names]])+2,99),"")</f>
        <v/>
      </c>
      <c r="W655" t="str">
        <f>spotify_top_songs_audio_features[[#This Row],[source]]</f>
        <v>Republic Records</v>
      </c>
      <c r="X655" s="1">
        <f>spotify_top_songs_audio_features[[#This Row],[streams]]</f>
        <v>293373630</v>
      </c>
      <c r="Y655" t="str">
        <f>IF(Tabela2[[#This Row],[feat]]="","","Feat")</f>
        <v/>
      </c>
      <c r="Z655" s="17" t="str">
        <f>CONCATENATE(INT(spotify_top_songs_audio_features[[#This Row],[duration_ms]]/(60*1000)),":",MOD(INT(spotify_top_songs_audio_features[[#This Row],[duration_ms]]/1000),60))</f>
        <v>2:48</v>
      </c>
      <c r="AA6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55" t="str">
        <f>spotify_top_songs_audio_features[[#This Row],[track_name]]</f>
        <v>Toxic</v>
      </c>
    </row>
    <row r="656" spans="1:28" x14ac:dyDescent="0.25">
      <c r="A656" t="s">
        <v>3226</v>
      </c>
      <c r="B656" t="s">
        <v>3227</v>
      </c>
      <c r="C656" t="s">
        <v>3228</v>
      </c>
      <c r="D656" t="s">
        <v>3229</v>
      </c>
      <c r="E656" t="s">
        <v>70</v>
      </c>
      <c r="F656" t="s">
        <v>24</v>
      </c>
      <c r="G656" t="s">
        <v>25</v>
      </c>
      <c r="H656">
        <v>755</v>
      </c>
      <c r="I656">
        <v>599</v>
      </c>
      <c r="J656">
        <v>224</v>
      </c>
      <c r="K656" t="s">
        <v>2771</v>
      </c>
      <c r="L656">
        <v>0</v>
      </c>
      <c r="M656">
        <v>109</v>
      </c>
      <c r="N656">
        <v>755</v>
      </c>
      <c r="O656">
        <v>-5042</v>
      </c>
      <c r="P656">
        <v>133123</v>
      </c>
      <c r="Q656">
        <v>216632</v>
      </c>
      <c r="R656">
        <v>26</v>
      </c>
      <c r="S656">
        <v>293217637</v>
      </c>
      <c r="U656" t="str">
        <f>IFERROR(LEFT(spotify_top_songs_audio_features[[#This Row],[artist_names]],SEARCH(",",spotify_top_songs_audio_features[[#This Row],[artist_names]])-1),spotify_top_songs_audio_features[[#This Row],[artist_names]])</f>
        <v>Lil Dicky</v>
      </c>
      <c r="V656" t="str">
        <f>IFERROR(MID(spotify_top_songs_audio_features[[#This Row],[artist_names]],SEARCH(",",spotify_top_songs_audio_features[[#This Row],[artist_names]])+2,99),"")</f>
        <v>Chris Brown</v>
      </c>
      <c r="W656" t="str">
        <f>spotify_top_songs_audio_features[[#This Row],[source]]</f>
        <v>Commission/BMG</v>
      </c>
      <c r="X656" s="1">
        <f>spotify_top_songs_audio_features[[#This Row],[streams]]</f>
        <v>293217637</v>
      </c>
      <c r="Y656" t="str">
        <f>IF(Tabela2[[#This Row],[feat]]="","","Feat")</f>
        <v>Feat</v>
      </c>
      <c r="Z656" s="17" t="str">
        <f>CONCATENATE(INT(spotify_top_songs_audio_features[[#This Row],[duration_ms]]/(60*1000)),":",MOD(INT(spotify_top_songs_audio_features[[#This Row],[duration_ms]]/1000),60))</f>
        <v>3:36</v>
      </c>
      <c r="AA6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56" t="str">
        <f>spotify_top_songs_audio_features[[#This Row],[track_name]]</f>
        <v>Freaky Friday (feat. Chris Brown)</v>
      </c>
    </row>
    <row r="657" spans="1:28" x14ac:dyDescent="0.25">
      <c r="A657" t="s">
        <v>10962</v>
      </c>
      <c r="B657" t="s">
        <v>1527</v>
      </c>
      <c r="C657" t="s">
        <v>10963</v>
      </c>
      <c r="D657" t="s">
        <v>53</v>
      </c>
      <c r="E657" t="s">
        <v>58</v>
      </c>
      <c r="F657" t="s">
        <v>24</v>
      </c>
      <c r="G657" t="s">
        <v>25</v>
      </c>
      <c r="H657">
        <v>762</v>
      </c>
      <c r="I657">
        <v>77</v>
      </c>
      <c r="J657">
        <v>223</v>
      </c>
      <c r="K657" t="s">
        <v>2805</v>
      </c>
      <c r="L657">
        <v>0</v>
      </c>
      <c r="M657">
        <v>15</v>
      </c>
      <c r="N657">
        <v>631</v>
      </c>
      <c r="O657">
        <v>-2758</v>
      </c>
      <c r="P657">
        <v>177998</v>
      </c>
      <c r="Q657">
        <v>201181</v>
      </c>
      <c r="R657">
        <v>36</v>
      </c>
      <c r="S657">
        <v>293073525</v>
      </c>
      <c r="U657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657" t="str">
        <f>IFERROR(MID(spotify_top_songs_audio_features[[#This Row],[artist_names]],SEARCH(",",spotify_top_songs_audio_features[[#This Row],[artist_names]])+2,99),"")</f>
        <v/>
      </c>
      <c r="W657" t="str">
        <f>spotify_top_songs_audio_features[[#This Row],[source]]</f>
        <v>Sony Music Latin</v>
      </c>
      <c r="X657" s="1">
        <f>spotify_top_songs_audio_features[[#This Row],[streams]]</f>
        <v>293073525</v>
      </c>
      <c r="Y657" t="str">
        <f>IF(Tabela2[[#This Row],[feat]]="","","Feat")</f>
        <v/>
      </c>
      <c r="Z657" s="17" t="str">
        <f>CONCATENATE(INT(spotify_top_songs_audio_features[[#This Row],[duration_ms]]/(60*1000)),":",MOD(INT(spotify_top_songs_audio_features[[#This Row],[duration_ms]]/1000),60))</f>
        <v>3:21</v>
      </c>
      <c r="AA6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57" t="str">
        <f>spotify_top_songs_audio_features[[#This Row],[track_name]]</f>
        <v>Sobrio</v>
      </c>
    </row>
    <row r="658" spans="1:28" x14ac:dyDescent="0.25">
      <c r="A658" t="s">
        <v>8523</v>
      </c>
      <c r="B658" t="s">
        <v>5454</v>
      </c>
      <c r="C658" t="s">
        <v>8524</v>
      </c>
      <c r="D658" t="s">
        <v>220</v>
      </c>
      <c r="E658" t="s">
        <v>86</v>
      </c>
      <c r="F658" t="s">
        <v>24</v>
      </c>
      <c r="G658" t="s">
        <v>25</v>
      </c>
      <c r="H658">
        <v>663</v>
      </c>
      <c r="I658">
        <v>598</v>
      </c>
      <c r="J658">
        <v>17</v>
      </c>
      <c r="K658" t="s">
        <v>470</v>
      </c>
      <c r="L658">
        <v>8.0199999999999994E-3</v>
      </c>
      <c r="M658">
        <v>856</v>
      </c>
      <c r="N658">
        <v>4</v>
      </c>
      <c r="O658">
        <v>-4042</v>
      </c>
      <c r="P658">
        <v>172245</v>
      </c>
      <c r="Q658">
        <v>150720</v>
      </c>
      <c r="R658">
        <v>37</v>
      </c>
      <c r="S658">
        <v>292544040</v>
      </c>
      <c r="U658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658" t="str">
        <f>IFERROR(MID(spotify_top_songs_audio_features[[#This Row],[artist_names]],SEARCH(",",spotify_top_songs_audio_features[[#This Row],[artist_names]])+2,99),"")</f>
        <v/>
      </c>
      <c r="W658" t="str">
        <f>spotify_top_songs_audio_features[[#This Row],[source]]</f>
        <v>UMLE - Latino</v>
      </c>
      <c r="X658" s="1">
        <f>spotify_top_songs_audio_features[[#This Row],[streams]]</f>
        <v>292544040</v>
      </c>
      <c r="Y658" t="str">
        <f>IF(Tabela2[[#This Row],[feat]]="","","Feat")</f>
        <v/>
      </c>
      <c r="Z658" s="17" t="str">
        <f>CONCATENATE(INT(spotify_top_songs_audio_features[[#This Row],[duration_ms]]/(60*1000)),":",MOD(INT(spotify_top_songs_audio_features[[#This Row],[duration_ms]]/1000),60))</f>
        <v>2:30</v>
      </c>
      <c r="AA6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58" t="str">
        <f>spotify_top_songs_audio_features[[#This Row],[track_name]]</f>
        <v>Rojo</v>
      </c>
    </row>
    <row r="659" spans="1:28" x14ac:dyDescent="0.25">
      <c r="A659" t="s">
        <v>9880</v>
      </c>
      <c r="B659" t="s">
        <v>9881</v>
      </c>
      <c r="C659" t="s">
        <v>9882</v>
      </c>
      <c r="D659" t="s">
        <v>9883</v>
      </c>
      <c r="E659" t="s">
        <v>23</v>
      </c>
      <c r="F659" t="s">
        <v>32</v>
      </c>
      <c r="G659" t="s">
        <v>152</v>
      </c>
      <c r="H659">
        <v>736</v>
      </c>
      <c r="I659">
        <v>8</v>
      </c>
      <c r="J659">
        <v>525</v>
      </c>
      <c r="K659" t="s">
        <v>2277</v>
      </c>
      <c r="L659">
        <v>0</v>
      </c>
      <c r="M659">
        <v>498</v>
      </c>
      <c r="N659">
        <v>961</v>
      </c>
      <c r="O659">
        <v>-538</v>
      </c>
      <c r="P659">
        <v>140253</v>
      </c>
      <c r="Q659">
        <v>112087</v>
      </c>
      <c r="R659">
        <v>25</v>
      </c>
      <c r="S659">
        <v>292441745</v>
      </c>
      <c r="U659" t="str">
        <f>IFERROR(LEFT(spotify_top_songs_audio_features[[#This Row],[artist_names]],SEARCH(",",spotify_top_songs_audio_features[[#This Row],[artist_names]])-1),spotify_top_songs_audio_features[[#This Row],[artist_names]])</f>
        <v>Chino Pacas</v>
      </c>
      <c r="V659" t="str">
        <f>IFERROR(MID(spotify_top_songs_audio_features[[#This Row],[artist_names]],SEARCH(",",spotify_top_songs_audio_features[[#This Row],[artist_names]])+2,99),"")</f>
        <v/>
      </c>
      <c r="W659" t="str">
        <f>spotify_top_songs_audio_features[[#This Row],[source]]</f>
        <v>STREET MOB</v>
      </c>
      <c r="X659" s="1">
        <f>spotify_top_songs_audio_features[[#This Row],[streams]]</f>
        <v>292441745</v>
      </c>
      <c r="Y659" t="str">
        <f>IF(Tabela2[[#This Row],[feat]]="","","Feat")</f>
        <v/>
      </c>
      <c r="Z659" s="17" t="str">
        <f>CONCATENATE(INT(spotify_top_songs_audio_features[[#This Row],[duration_ms]]/(60*1000)),":",MOD(INT(spotify_top_songs_audio_features[[#This Row],[duration_ms]]/1000),60))</f>
        <v>1:52</v>
      </c>
      <c r="AA6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59" t="str">
        <f>spotify_top_songs_audio_features[[#This Row],[track_name]]</f>
        <v>El Gordo Trae El Mando</v>
      </c>
    </row>
    <row r="660" spans="1:28" x14ac:dyDescent="0.25">
      <c r="A660" t="s">
        <v>2264</v>
      </c>
      <c r="B660" t="s">
        <v>2265</v>
      </c>
      <c r="C660" t="s">
        <v>2266</v>
      </c>
      <c r="D660" t="s">
        <v>520</v>
      </c>
      <c r="E660" t="s">
        <v>113</v>
      </c>
      <c r="F660" t="s">
        <v>24</v>
      </c>
      <c r="G660" t="s">
        <v>25</v>
      </c>
      <c r="H660">
        <v>7</v>
      </c>
      <c r="I660">
        <v>49</v>
      </c>
      <c r="J660">
        <v>76</v>
      </c>
      <c r="K660" t="s">
        <v>1157</v>
      </c>
      <c r="L660">
        <v>0</v>
      </c>
      <c r="M660">
        <v>117</v>
      </c>
      <c r="N660">
        <v>569</v>
      </c>
      <c r="O660">
        <v>-5187</v>
      </c>
      <c r="P660">
        <v>79982</v>
      </c>
      <c r="Q660">
        <v>161803</v>
      </c>
      <c r="R660">
        <v>25</v>
      </c>
      <c r="S660">
        <v>292260155</v>
      </c>
      <c r="U660" t="str">
        <f>IFERROR(LEFT(spotify_top_songs_audio_features[[#This Row],[artist_names]],SEARCH(",",spotify_top_songs_audio_features[[#This Row],[artist_names]])-1),spotify_top_songs_audio_features[[#This Row],[artist_names]])</f>
        <v>Oliver Tree</v>
      </c>
      <c r="V660" t="str">
        <f>IFERROR(MID(spotify_top_songs_audio_features[[#This Row],[artist_names]],SEARCH(",",spotify_top_songs_audio_features[[#This Row],[artist_names]])+2,99),"")</f>
        <v/>
      </c>
      <c r="W660" t="str">
        <f>spotify_top_songs_audio_features[[#This Row],[source]]</f>
        <v>Atlantic Records</v>
      </c>
      <c r="X660" s="1">
        <f>spotify_top_songs_audio_features[[#This Row],[streams]]</f>
        <v>292260155</v>
      </c>
      <c r="Y660" t="str">
        <f>IF(Tabela2[[#This Row],[feat]]="","","Feat")</f>
        <v/>
      </c>
      <c r="Z660" s="17" t="str">
        <f>CONCATENATE(INT(spotify_top_songs_audio_features[[#This Row],[duration_ms]]/(60*1000)),":",MOD(INT(spotify_top_songs_audio_features[[#This Row],[duration_ms]]/1000),60))</f>
        <v>2:41</v>
      </c>
      <c r="AA6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60" t="str">
        <f>spotify_top_songs_audio_features[[#This Row],[track_name]]</f>
        <v>Life Goes On</v>
      </c>
    </row>
    <row r="661" spans="1:28" x14ac:dyDescent="0.25">
      <c r="A661" t="s">
        <v>17787</v>
      </c>
      <c r="B661" t="s">
        <v>17788</v>
      </c>
      <c r="C661" t="s">
        <v>17789</v>
      </c>
      <c r="D661" t="s">
        <v>3716</v>
      </c>
      <c r="E661" t="s">
        <v>58</v>
      </c>
      <c r="F661" t="s">
        <v>32</v>
      </c>
      <c r="G661" t="s">
        <v>25</v>
      </c>
      <c r="H661">
        <v>854</v>
      </c>
      <c r="I661">
        <v>569</v>
      </c>
      <c r="J661">
        <v>106</v>
      </c>
      <c r="K661" t="s">
        <v>9792</v>
      </c>
      <c r="L661">
        <v>816</v>
      </c>
      <c r="M661">
        <v>1</v>
      </c>
      <c r="N661">
        <v>294</v>
      </c>
      <c r="O661">
        <v>-8151</v>
      </c>
      <c r="P661">
        <v>80015</v>
      </c>
      <c r="Q661">
        <v>205040</v>
      </c>
      <c r="R661">
        <v>38</v>
      </c>
      <c r="S661">
        <v>291859638</v>
      </c>
      <c r="U661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661" t="str">
        <f>IFERROR(MID(spotify_top_songs_audio_features[[#This Row],[artist_names]],SEARCH(",",spotify_top_songs_audio_features[[#This Row],[artist_names]])+2,99),"")</f>
        <v>Skepta</v>
      </c>
      <c r="W661" t="str">
        <f>spotify_top_songs_audio_features[[#This Row],[source]]</f>
        <v>A$AP Worldwide/Polo Grounds Music/RCA Records</v>
      </c>
      <c r="X661" s="1">
        <f>spotify_top_songs_audio_features[[#This Row],[streams]]</f>
        <v>291859638</v>
      </c>
      <c r="Y661" t="str">
        <f>IF(Tabela2[[#This Row],[feat]]="","","Feat")</f>
        <v>Feat</v>
      </c>
      <c r="Z661" s="17" t="str">
        <f>CONCATENATE(INT(spotify_top_songs_audio_features[[#This Row],[duration_ms]]/(60*1000)),":",MOD(INT(spotify_top_songs_audio_features[[#This Row],[duration_ms]]/1000),60))</f>
        <v>3:25</v>
      </c>
      <c r="AA6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61" t="str">
        <f>spotify_top_songs_audio_features[[#This Row],[track_name]]</f>
        <v>Praise The Lord (Da Shine) (feat. Skepta)</v>
      </c>
    </row>
    <row r="662" spans="1:28" x14ac:dyDescent="0.25">
      <c r="A662" t="s">
        <v>8638</v>
      </c>
      <c r="B662" t="s">
        <v>8639</v>
      </c>
      <c r="C662" t="s">
        <v>8640</v>
      </c>
      <c r="D662" t="s">
        <v>259</v>
      </c>
      <c r="E662" t="s">
        <v>23</v>
      </c>
      <c r="F662" t="s">
        <v>24</v>
      </c>
      <c r="G662" t="s">
        <v>25</v>
      </c>
      <c r="H662">
        <v>602</v>
      </c>
      <c r="I662">
        <v>91</v>
      </c>
      <c r="J662">
        <v>308</v>
      </c>
      <c r="K662" t="s">
        <v>8641</v>
      </c>
      <c r="L662">
        <v>174</v>
      </c>
      <c r="M662">
        <v>12</v>
      </c>
      <c r="N662">
        <v>228</v>
      </c>
      <c r="O662">
        <v>-3404</v>
      </c>
      <c r="P662">
        <v>127944</v>
      </c>
      <c r="Q662">
        <v>140018</v>
      </c>
      <c r="R662">
        <v>26</v>
      </c>
      <c r="S662">
        <v>291541518</v>
      </c>
      <c r="U662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662" t="str">
        <f>IFERROR(MID(spotify_top_songs_audio_features[[#This Row],[artist_names]],SEARCH(",",spotify_top_songs_audio_features[[#This Row],[artist_names]])+2,99),"")</f>
        <v>Anne-Marie, Coi Leray</v>
      </c>
      <c r="W662" t="str">
        <f>spotify_top_songs_audio_features[[#This Row],[source]]</f>
        <v>Parlophone UK</v>
      </c>
      <c r="X662" s="1">
        <f>spotify_top_songs_audio_features[[#This Row],[streams]]</f>
        <v>291541518</v>
      </c>
      <c r="Y662" t="str">
        <f>IF(Tabela2[[#This Row],[feat]]="","","Feat")</f>
        <v>Feat</v>
      </c>
      <c r="Z662" s="17" t="str">
        <f>CONCATENATE(INT(spotify_top_songs_audio_features[[#This Row],[duration_ms]]/(60*1000)),":",MOD(INT(spotify_top_songs_audio_features[[#This Row],[duration_ms]]/1000),60))</f>
        <v>2:20</v>
      </c>
      <c r="AA6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62" t="str">
        <f>spotify_top_songs_audio_features[[#This Row],[track_name]]</f>
        <v>Baby Don't Hurt Me</v>
      </c>
    </row>
    <row r="663" spans="1:28" x14ac:dyDescent="0.25">
      <c r="A663" t="s">
        <v>9842</v>
      </c>
      <c r="B663" t="s">
        <v>9843</v>
      </c>
      <c r="C663" t="s">
        <v>9844</v>
      </c>
      <c r="D663" t="s">
        <v>5331</v>
      </c>
      <c r="E663" t="s">
        <v>97</v>
      </c>
      <c r="F663" t="s">
        <v>32</v>
      </c>
      <c r="G663" t="s">
        <v>25</v>
      </c>
      <c r="H663">
        <v>734</v>
      </c>
      <c r="I663">
        <v>836</v>
      </c>
      <c r="J663">
        <v>735</v>
      </c>
      <c r="K663" t="s">
        <v>747</v>
      </c>
      <c r="L663">
        <v>1.64E-3</v>
      </c>
      <c r="M663">
        <v>179</v>
      </c>
      <c r="N663">
        <v>623</v>
      </c>
      <c r="O663">
        <v>-4803</v>
      </c>
      <c r="P663">
        <v>80002</v>
      </c>
      <c r="Q663">
        <v>270741</v>
      </c>
      <c r="R663">
        <v>30</v>
      </c>
      <c r="S663">
        <v>291103173</v>
      </c>
      <c r="U663" t="str">
        <f>IFERROR(LEFT(spotify_top_songs_audio_features[[#This Row],[artist_names]],SEARCH(",",spotify_top_songs_audio_features[[#This Row],[artist_names]])-1),spotify_top_songs_audio_features[[#This Row],[artist_names]])</f>
        <v>Tainy</v>
      </c>
      <c r="V663" t="str">
        <f>IFERROR(MID(spotify_top_songs_audio_features[[#This Row],[artist_names]],SEARCH(",",spotify_top_songs_audio_features[[#This Row],[artist_names]])+2,99),"")</f>
        <v>Anuel AA, Ozuna</v>
      </c>
      <c r="W663" t="str">
        <f>spotify_top_songs_audio_features[[#This Row],[source]]</f>
        <v>NEON16/Interscope Records</v>
      </c>
      <c r="X663" s="1">
        <f>spotify_top_songs_audio_features[[#This Row],[streams]]</f>
        <v>291103173</v>
      </c>
      <c r="Y663" t="str">
        <f>IF(Tabela2[[#This Row],[feat]]="","","Feat")</f>
        <v>Feat</v>
      </c>
      <c r="Z663" s="17" t="str">
        <f>CONCATENATE(INT(spotify_top_songs_audio_features[[#This Row],[duration_ms]]/(60*1000)),":",MOD(INT(spotify_top_songs_audio_features[[#This Row],[duration_ms]]/1000),60))</f>
        <v>4:30</v>
      </c>
      <c r="AA6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63" t="str">
        <f>spotify_top_songs_audio_features[[#This Row],[track_name]]</f>
        <v>Adicto (with Anuel AA &amp; Ozuna)</v>
      </c>
    </row>
    <row r="664" spans="1:28" x14ac:dyDescent="0.25">
      <c r="A664" t="s">
        <v>15780</v>
      </c>
      <c r="B664" t="s">
        <v>15781</v>
      </c>
      <c r="C664" t="s">
        <v>15782</v>
      </c>
      <c r="D664" t="s">
        <v>341</v>
      </c>
      <c r="E664" t="s">
        <v>177</v>
      </c>
      <c r="F664" t="s">
        <v>32</v>
      </c>
      <c r="G664" t="s">
        <v>25</v>
      </c>
      <c r="H664">
        <v>611</v>
      </c>
      <c r="I664">
        <v>644</v>
      </c>
      <c r="J664">
        <v>553</v>
      </c>
      <c r="K664" t="s">
        <v>2242</v>
      </c>
      <c r="L664">
        <v>0</v>
      </c>
      <c r="M664">
        <v>124</v>
      </c>
      <c r="N664">
        <v>13</v>
      </c>
      <c r="O664">
        <v>-7607</v>
      </c>
      <c r="P664">
        <v>105969</v>
      </c>
      <c r="Q664">
        <v>221904</v>
      </c>
      <c r="R664">
        <v>31</v>
      </c>
      <c r="S664">
        <v>290601751</v>
      </c>
      <c r="U664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664" t="str">
        <f>IFERROR(MID(spotify_top_songs_audio_features[[#This Row],[artist_names]],SEARCH(",",spotify_top_songs_audio_features[[#This Row],[artist_names]])+2,99),"")</f>
        <v>Troye Sivan</v>
      </c>
      <c r="W664" t="str">
        <f>spotify_top_songs_audio_features[[#This Row],[source]]</f>
        <v>Epic Amsterdam</v>
      </c>
      <c r="X664" s="1">
        <f>spotify_top_songs_audio_features[[#This Row],[streams]]</f>
        <v>290601751</v>
      </c>
      <c r="Y664" t="str">
        <f>IF(Tabela2[[#This Row],[feat]]="","","Feat")</f>
        <v>Feat</v>
      </c>
      <c r="Z664" s="17" t="str">
        <f>CONCATENATE(INT(spotify_top_songs_audio_features[[#This Row],[duration_ms]]/(60*1000)),":",MOD(INT(spotify_top_songs_audio_features[[#This Row],[duration_ms]]/1000),60))</f>
        <v>3:41</v>
      </c>
      <c r="AA6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64" t="str">
        <f>spotify_top_songs_audio_features[[#This Row],[track_name]]</f>
        <v>There for You</v>
      </c>
    </row>
    <row r="665" spans="1:28" x14ac:dyDescent="0.25">
      <c r="A665" t="s">
        <v>14893</v>
      </c>
      <c r="B665" t="s">
        <v>1366</v>
      </c>
      <c r="C665" t="s">
        <v>14131</v>
      </c>
      <c r="D665" t="s">
        <v>187</v>
      </c>
      <c r="E665" t="s">
        <v>177</v>
      </c>
      <c r="F665" t="s">
        <v>24</v>
      </c>
      <c r="G665" t="s">
        <v>25</v>
      </c>
      <c r="H665">
        <v>752</v>
      </c>
      <c r="I665">
        <v>488</v>
      </c>
      <c r="J665">
        <v>705</v>
      </c>
      <c r="K665" t="s">
        <v>4338</v>
      </c>
      <c r="L665">
        <v>9.1100000000000003E-4</v>
      </c>
      <c r="M665">
        <v>936</v>
      </c>
      <c r="N665">
        <v>533</v>
      </c>
      <c r="O665">
        <v>-705</v>
      </c>
      <c r="P665">
        <v>136041</v>
      </c>
      <c r="Q665">
        <v>201661</v>
      </c>
      <c r="R665">
        <v>121</v>
      </c>
      <c r="S665">
        <v>290515461</v>
      </c>
      <c r="U665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665" t="str">
        <f>IFERROR(MID(spotify_top_songs_audio_features[[#This Row],[artist_names]],SEARCH(",",spotify_top_songs_audio_features[[#This Row],[artist_names]])+2,99),"")</f>
        <v/>
      </c>
      <c r="W665" t="str">
        <f>spotify_top_songs_audio_features[[#This Row],[source]]</f>
        <v>Capitol Records</v>
      </c>
      <c r="X665" s="1">
        <f>spotify_top_songs_audio_features[[#This Row],[streams]]</f>
        <v>290515461</v>
      </c>
      <c r="Y665" t="str">
        <f>IF(Tabela2[[#This Row],[feat]]="","","Feat")</f>
        <v/>
      </c>
      <c r="Z665" s="17" t="str">
        <f>CONCATENATE(INT(spotify_top_songs_audio_features[[#This Row],[duration_ms]]/(60*1000)),":",MOD(INT(spotify_top_songs_audio_features[[#This Row],[duration_ms]]/1000),60))</f>
        <v>3:21</v>
      </c>
      <c r="AA6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65" t="str">
        <f>spotify_top_songs_audio_features[[#This Row],[track_name]]</f>
        <v>Without Me</v>
      </c>
    </row>
    <row r="666" spans="1:28" x14ac:dyDescent="0.25">
      <c r="A666" t="s">
        <v>1860</v>
      </c>
      <c r="B666" t="s">
        <v>817</v>
      </c>
      <c r="C666" t="s">
        <v>1861</v>
      </c>
      <c r="D666" t="s">
        <v>819</v>
      </c>
      <c r="E666" t="s">
        <v>70</v>
      </c>
      <c r="F666" t="s">
        <v>32</v>
      </c>
      <c r="G666" t="s">
        <v>25</v>
      </c>
      <c r="H666">
        <v>912</v>
      </c>
      <c r="I666">
        <v>655</v>
      </c>
      <c r="J666">
        <v>162</v>
      </c>
      <c r="K666" t="s">
        <v>1862</v>
      </c>
      <c r="L666">
        <v>3.3899999999999998E-3</v>
      </c>
      <c r="M666">
        <v>894</v>
      </c>
      <c r="N666">
        <v>793</v>
      </c>
      <c r="O666">
        <v>-6029</v>
      </c>
      <c r="P666">
        <v>91942</v>
      </c>
      <c r="Q666">
        <v>138293</v>
      </c>
      <c r="R666">
        <v>38</v>
      </c>
      <c r="S666">
        <v>290292407</v>
      </c>
      <c r="U666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666" t="str">
        <f>IFERROR(MID(spotify_top_songs_audio_features[[#This Row],[artist_names]],SEARCH(",",spotify_top_songs_audio_features[[#This Row],[artist_names]])+2,99),"")</f>
        <v/>
      </c>
      <c r="W666" t="str">
        <f>spotify_top_songs_audio_features[[#This Row],[source]]</f>
        <v>Kemosabe Records/RCA Records</v>
      </c>
      <c r="X666" s="1">
        <f>spotify_top_songs_audio_features[[#This Row],[streams]]</f>
        <v>290292407</v>
      </c>
      <c r="Y666" t="str">
        <f>IF(Tabela2[[#This Row],[feat]]="","","Feat")</f>
        <v/>
      </c>
      <c r="Z666" s="17" t="str">
        <f>CONCATENATE(INT(spotify_top_songs_audio_features[[#This Row],[duration_ms]]/(60*1000)),":",MOD(INT(spotify_top_songs_audio_features[[#This Row],[duration_ms]]/1000),60))</f>
        <v>2:18</v>
      </c>
      <c r="AA6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66" t="str">
        <f>spotify_top_songs_audio_features[[#This Row],[track_name]]</f>
        <v>Get Into It (Yuh)</v>
      </c>
    </row>
    <row r="667" spans="1:28" x14ac:dyDescent="0.25">
      <c r="A667" t="s">
        <v>1455</v>
      </c>
      <c r="B667" t="s">
        <v>1456</v>
      </c>
      <c r="C667" t="s">
        <v>1457</v>
      </c>
      <c r="D667" t="s">
        <v>141</v>
      </c>
      <c r="E667" t="s">
        <v>142</v>
      </c>
      <c r="F667" t="s">
        <v>24</v>
      </c>
      <c r="G667" t="s">
        <v>25</v>
      </c>
      <c r="H667">
        <v>683</v>
      </c>
      <c r="I667">
        <v>764</v>
      </c>
      <c r="J667">
        <v>441</v>
      </c>
      <c r="K667" t="s">
        <v>1458</v>
      </c>
      <c r="L667">
        <v>0</v>
      </c>
      <c r="M667">
        <v>963</v>
      </c>
      <c r="N667">
        <v>137</v>
      </c>
      <c r="O667">
        <v>-5995</v>
      </c>
      <c r="P667">
        <v>149949</v>
      </c>
      <c r="Q667">
        <v>160325</v>
      </c>
      <c r="R667">
        <v>23</v>
      </c>
      <c r="S667">
        <v>289980728</v>
      </c>
      <c r="U667" t="str">
        <f>IFERROR(LEFT(spotify_top_songs_audio_features[[#This Row],[artist_names]],SEARCH(",",spotify_top_songs_audio_features[[#This Row],[artist_names]])-1),spotify_top_songs_audio_features[[#This Row],[artist_names]])</f>
        <v>Eladio Carrion</v>
      </c>
      <c r="V667" t="str">
        <f>IFERROR(MID(spotify_top_songs_audio_features[[#This Row],[artist_names]],SEARCH(",",spotify_top_songs_audio_features[[#This Row],[artist_names]])+2,99),"")</f>
        <v>Bad Bunny</v>
      </c>
      <c r="W667" t="str">
        <f>spotify_top_songs_audio_features[[#This Row],[source]]</f>
        <v>Rimas Entertainment LLC</v>
      </c>
      <c r="X667" s="1">
        <f>spotify_top_songs_audio_features[[#This Row],[streams]]</f>
        <v>289980728</v>
      </c>
      <c r="Y667" t="str">
        <f>IF(Tabela2[[#This Row],[feat]]="","","Feat")</f>
        <v>Feat</v>
      </c>
      <c r="Z667" s="17" t="str">
        <f>CONCATENATE(INT(spotify_top_songs_audio_features[[#This Row],[duration_ms]]/(60*1000)),":",MOD(INT(spotify_top_songs_audio_features[[#This Row],[duration_ms]]/1000),60))</f>
        <v>2:40</v>
      </c>
      <c r="AA6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67" t="str">
        <f>spotify_top_songs_audio_features[[#This Row],[track_name]]</f>
        <v>Coco Chanel</v>
      </c>
    </row>
    <row r="668" spans="1:28" x14ac:dyDescent="0.25">
      <c r="A668" t="s">
        <v>14254</v>
      </c>
      <c r="B668" t="s">
        <v>14255</v>
      </c>
      <c r="C668" t="s">
        <v>14256</v>
      </c>
      <c r="D668" t="s">
        <v>1562</v>
      </c>
      <c r="E668" t="s">
        <v>113</v>
      </c>
      <c r="F668" t="s">
        <v>32</v>
      </c>
      <c r="G668" t="s">
        <v>25</v>
      </c>
      <c r="H668">
        <v>655</v>
      </c>
      <c r="I668">
        <v>672</v>
      </c>
      <c r="J668">
        <v>311</v>
      </c>
      <c r="K668" t="s">
        <v>13206</v>
      </c>
      <c r="L668">
        <v>0</v>
      </c>
      <c r="M668">
        <v>767</v>
      </c>
      <c r="N668">
        <v>343</v>
      </c>
      <c r="O668">
        <v>-598</v>
      </c>
      <c r="P668">
        <v>181877</v>
      </c>
      <c r="Q668">
        <v>249520</v>
      </c>
      <c r="R668">
        <v>36</v>
      </c>
      <c r="S668">
        <v>289461144</v>
      </c>
      <c r="U668" t="str">
        <f>IFERROR(LEFT(spotify_top_songs_audio_features[[#This Row],[artist_names]],SEARCH(",",spotify_top_songs_audio_features[[#This Row],[artist_names]])-1),spotify_top_songs_audio_features[[#This Row],[artist_names]])</f>
        <v>Dalex</v>
      </c>
      <c r="V668" t="str">
        <f>IFERROR(MID(spotify_top_songs_audio_features[[#This Row],[artist_names]],SEARCH(",",spotify_top_songs_audio_features[[#This Row],[artist_names]])+2,99),"")</f>
        <v>Lenny Tavárez, Chencho Corleone, Juhn, Dímelo Flow</v>
      </c>
      <c r="W668" t="str">
        <f>spotify_top_songs_audio_features[[#This Row],[source]]</f>
        <v>Rich Music</v>
      </c>
      <c r="X668" s="1">
        <f>spotify_top_songs_audio_features[[#This Row],[streams]]</f>
        <v>289461144</v>
      </c>
      <c r="Y668" t="str">
        <f>IF(Tabela2[[#This Row],[feat]]="","","Feat")</f>
        <v>Feat</v>
      </c>
      <c r="Z668" s="17" t="str">
        <f>CONCATENATE(INT(spotify_top_songs_audio_features[[#This Row],[duration_ms]]/(60*1000)),":",MOD(INT(spotify_top_songs_audio_features[[#This Row],[duration_ms]]/1000),60))</f>
        <v>4:9</v>
      </c>
      <c r="AA6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68" t="str">
        <f>spotify_top_songs_audio_features[[#This Row],[track_name]]</f>
        <v>Hola - Remix</v>
      </c>
    </row>
    <row r="669" spans="1:28" x14ac:dyDescent="0.25">
      <c r="A669" t="s">
        <v>10606</v>
      </c>
      <c r="B669" t="s">
        <v>280</v>
      </c>
      <c r="C669" t="s">
        <v>10607</v>
      </c>
      <c r="D669" t="s">
        <v>282</v>
      </c>
      <c r="E669" t="s">
        <v>102</v>
      </c>
      <c r="F669" t="s">
        <v>32</v>
      </c>
      <c r="G669" t="s">
        <v>25</v>
      </c>
      <c r="H669">
        <v>448</v>
      </c>
      <c r="I669">
        <v>838</v>
      </c>
      <c r="J669">
        <v>557</v>
      </c>
      <c r="K669" t="s">
        <v>3976</v>
      </c>
      <c r="L669">
        <v>131</v>
      </c>
      <c r="M669">
        <v>131</v>
      </c>
      <c r="N669">
        <v>254</v>
      </c>
      <c r="O669">
        <v>-5257</v>
      </c>
      <c r="P669">
        <v>139863</v>
      </c>
      <c r="Q669">
        <v>208907</v>
      </c>
      <c r="R669">
        <v>39</v>
      </c>
      <c r="S669">
        <v>288826120</v>
      </c>
      <c r="U669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669" t="str">
        <f>IFERROR(MID(spotify_top_songs_audio_features[[#This Row],[artist_names]],SEARCH(",",spotify_top_songs_audio_features[[#This Row],[artist_names]])+2,99),"")</f>
        <v/>
      </c>
      <c r="W669" t="str">
        <f>spotify_top_songs_audio_features[[#This Row],[source]]</f>
        <v>Columbia</v>
      </c>
      <c r="X669" s="1">
        <f>spotify_top_songs_audio_features[[#This Row],[streams]]</f>
        <v>288826120</v>
      </c>
      <c r="Y669" t="str">
        <f>IF(Tabela2[[#This Row],[feat]]="","","Feat")</f>
        <v/>
      </c>
      <c r="Z669" s="17" t="str">
        <f>CONCATENATE(INT(spotify_top_songs_audio_features[[#This Row],[duration_ms]]/(60*1000)),":",MOD(INT(spotify_top_songs_audio_features[[#This Row],[duration_ms]]/1000),60))</f>
        <v>3:28</v>
      </c>
      <c r="AA6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69" t="str">
        <f>spotify_top_songs_audio_features[[#This Row],[track_name]]</f>
        <v>Golden</v>
      </c>
    </row>
    <row r="670" spans="1:28" x14ac:dyDescent="0.25">
      <c r="A670" t="s">
        <v>488</v>
      </c>
      <c r="B670" t="s">
        <v>489</v>
      </c>
      <c r="C670" t="s">
        <v>490</v>
      </c>
      <c r="D670" t="s">
        <v>491</v>
      </c>
      <c r="E670" t="s">
        <v>142</v>
      </c>
      <c r="F670" t="s">
        <v>24</v>
      </c>
      <c r="G670" t="s">
        <v>25</v>
      </c>
      <c r="H670">
        <v>733</v>
      </c>
      <c r="I670">
        <v>598</v>
      </c>
      <c r="J670">
        <v>278</v>
      </c>
      <c r="K670" t="s">
        <v>492</v>
      </c>
      <c r="L670">
        <v>3.7100000000000002E-4</v>
      </c>
      <c r="M670">
        <v>156</v>
      </c>
      <c r="N670">
        <v>935</v>
      </c>
      <c r="O670">
        <v>-8228</v>
      </c>
      <c r="P670">
        <v>107732</v>
      </c>
      <c r="Q670">
        <v>265960</v>
      </c>
      <c r="R670">
        <v>51</v>
      </c>
      <c r="S670">
        <v>288301814</v>
      </c>
      <c r="U670" t="str">
        <f>IFERROR(LEFT(spotify_top_songs_audio_features[[#This Row],[artist_names]],SEARCH(",",spotify_top_songs_audio_features[[#This Row],[artist_names]])-1),spotify_top_songs_audio_features[[#This Row],[artist_names]])</f>
        <v>Wham!</v>
      </c>
      <c r="V670" t="str">
        <f>IFERROR(MID(spotify_top_songs_audio_features[[#This Row],[artist_names]],SEARCH(",",spotify_top_songs_audio_features[[#This Row],[artist_names]])+2,99),"")</f>
        <v/>
      </c>
      <c r="W670" t="str">
        <f>spotify_top_songs_audio_features[[#This Row],[source]]</f>
        <v>Sony Music CG</v>
      </c>
      <c r="X670" s="1">
        <f>spotify_top_songs_audio_features[[#This Row],[streams]]</f>
        <v>288301814</v>
      </c>
      <c r="Y670" t="str">
        <f>IF(Tabela2[[#This Row],[feat]]="","","Feat")</f>
        <v/>
      </c>
      <c r="Z670" s="17" t="str">
        <f>CONCATENATE(INT(spotify_top_songs_audio_features[[#This Row],[duration_ms]]/(60*1000)),":",MOD(INT(spotify_top_songs_audio_features[[#This Row],[duration_ms]]/1000),60))</f>
        <v>4:25</v>
      </c>
      <c r="AA6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70" t="str">
        <f>spotify_top_songs_audio_features[[#This Row],[track_name]]</f>
        <v>Last Christmas - Single Version</v>
      </c>
    </row>
    <row r="671" spans="1:28" x14ac:dyDescent="0.25">
      <c r="A671" t="s">
        <v>16154</v>
      </c>
      <c r="B671" t="s">
        <v>16155</v>
      </c>
      <c r="C671" t="s">
        <v>16156</v>
      </c>
      <c r="D671" t="s">
        <v>53</v>
      </c>
      <c r="E671" t="s">
        <v>142</v>
      </c>
      <c r="F671" t="s">
        <v>32</v>
      </c>
      <c r="G671" t="s">
        <v>25</v>
      </c>
      <c r="H671">
        <v>673</v>
      </c>
      <c r="I671">
        <v>752</v>
      </c>
      <c r="J671">
        <v>561</v>
      </c>
      <c r="K671" t="s">
        <v>3492</v>
      </c>
      <c r="L671">
        <v>4.5100000000000001E-3</v>
      </c>
      <c r="M671">
        <v>813</v>
      </c>
      <c r="N671">
        <v>797</v>
      </c>
      <c r="O671">
        <v>-3572</v>
      </c>
      <c r="P671">
        <v>175997</v>
      </c>
      <c r="Q671">
        <v>201818</v>
      </c>
      <c r="R671">
        <v>31</v>
      </c>
      <c r="S671">
        <v>288089804</v>
      </c>
      <c r="U671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671" t="str">
        <f>IFERROR(MID(spotify_top_songs_audio_features[[#This Row],[artist_names]],SEARCH(",",spotify_top_songs_audio_features[[#This Row],[artist_names]])+2,99),"")</f>
        <v>Ozuna</v>
      </c>
      <c r="W671" t="str">
        <f>spotify_top_songs_audio_features[[#This Row],[source]]</f>
        <v>Sony Music Latin</v>
      </c>
      <c r="X671" s="1">
        <f>spotify_top_songs_audio_features[[#This Row],[streams]]</f>
        <v>288089804</v>
      </c>
      <c r="Y671" t="str">
        <f>IF(Tabela2[[#This Row],[feat]]="","","Feat")</f>
        <v>Feat</v>
      </c>
      <c r="Z671" s="17" t="str">
        <f>CONCATENATE(INT(spotify_top_songs_audio_features[[#This Row],[duration_ms]]/(60*1000)),":",MOD(INT(spotify_top_songs_audio_features[[#This Row],[duration_ms]]/1000),60))</f>
        <v>3:21</v>
      </c>
      <c r="AA6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71" t="str">
        <f>spotify_top_songs_audio_features[[#This Row],[track_name]]</f>
        <v>Te Robaré</v>
      </c>
    </row>
    <row r="672" spans="1:28" x14ac:dyDescent="0.25">
      <c r="A672" t="s">
        <v>9375</v>
      </c>
      <c r="B672" t="s">
        <v>9376</v>
      </c>
      <c r="C672" t="s">
        <v>9377</v>
      </c>
      <c r="D672" t="s">
        <v>520</v>
      </c>
      <c r="E672" t="s">
        <v>58</v>
      </c>
      <c r="F672" t="s">
        <v>32</v>
      </c>
      <c r="G672" t="s">
        <v>25</v>
      </c>
      <c r="H672">
        <v>704</v>
      </c>
      <c r="I672">
        <v>859</v>
      </c>
      <c r="J672">
        <v>996</v>
      </c>
      <c r="K672" t="s">
        <v>3111</v>
      </c>
      <c r="L672">
        <v>0</v>
      </c>
      <c r="M672">
        <v>215</v>
      </c>
      <c r="N672">
        <v>926</v>
      </c>
      <c r="O672">
        <v>-4877</v>
      </c>
      <c r="P672">
        <v>105115</v>
      </c>
      <c r="Q672">
        <v>217289</v>
      </c>
      <c r="R672">
        <v>27</v>
      </c>
      <c r="S672">
        <v>288004994</v>
      </c>
      <c r="U672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672" t="str">
        <f>IFERROR(MID(spotify_top_songs_audio_features[[#This Row],[artist_names]],SEARCH(",",spotify_top_songs_audio_features[[#This Row],[artist_names]])+2,99),"")</f>
        <v>Cardi B</v>
      </c>
      <c r="W672" t="str">
        <f>spotify_top_songs_audio_features[[#This Row],[source]]</f>
        <v>Atlantic Records</v>
      </c>
      <c r="X672" s="1">
        <f>spotify_top_songs_audio_features[[#This Row],[streams]]</f>
        <v>288004994</v>
      </c>
      <c r="Y672" t="str">
        <f>IF(Tabela2[[#This Row],[feat]]="","","Feat")</f>
        <v>Feat</v>
      </c>
      <c r="Z672" s="17" t="str">
        <f>CONCATENATE(INT(spotify_top_songs_audio_features[[#This Row],[duration_ms]]/(60*1000)),":",MOD(INT(spotify_top_songs_audio_features[[#This Row],[duration_ms]]/1000),60))</f>
        <v>3:37</v>
      </c>
      <c r="AA6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72" t="str">
        <f>spotify_top_songs_audio_features[[#This Row],[track_name]]</f>
        <v>Finesse - Remix; feat. Cardi B</v>
      </c>
    </row>
    <row r="673" spans="1:28" x14ac:dyDescent="0.25">
      <c r="A673" t="s">
        <v>522</v>
      </c>
      <c r="B673" t="s">
        <v>523</v>
      </c>
      <c r="C673" t="s">
        <v>524</v>
      </c>
      <c r="D673" t="s">
        <v>525</v>
      </c>
      <c r="E673" t="s">
        <v>142</v>
      </c>
      <c r="F673" t="s">
        <v>24</v>
      </c>
      <c r="G673" t="s">
        <v>25</v>
      </c>
      <c r="H673">
        <v>773</v>
      </c>
      <c r="I673">
        <v>47</v>
      </c>
      <c r="J673">
        <v>299</v>
      </c>
      <c r="K673" t="s">
        <v>526</v>
      </c>
      <c r="L673">
        <v>193</v>
      </c>
      <c r="M673">
        <v>851</v>
      </c>
      <c r="N673">
        <v>399</v>
      </c>
      <c r="O673">
        <v>-793</v>
      </c>
      <c r="P673">
        <v>94995</v>
      </c>
      <c r="Q673">
        <v>162680</v>
      </c>
      <c r="R673">
        <v>30</v>
      </c>
      <c r="S673">
        <v>287702449</v>
      </c>
      <c r="U673" t="str">
        <f>IFERROR(LEFT(spotify_top_songs_audio_features[[#This Row],[artist_names]],SEARCH(",",spotify_top_songs_audio_features[[#This Row],[artist_names]])-1),spotify_top_songs_audio_features[[#This Row],[artist_names]])</f>
        <v>THE ANXIETY</v>
      </c>
      <c r="V673" t="str">
        <f>IFERROR(MID(spotify_top_songs_audio_features[[#This Row],[artist_names]],SEARCH(",",spotify_top_songs_audio_features[[#This Row],[artist_names]])+2,99),"")</f>
        <v>WILLOW, Tyler Cole</v>
      </c>
      <c r="W673" t="str">
        <f>spotify_top_songs_audio_features[[#This Row],[source]]</f>
        <v>MSFTSMusic / Roc Nation Records, LLC</v>
      </c>
      <c r="X673" s="1">
        <f>spotify_top_songs_audio_features[[#This Row],[streams]]</f>
        <v>287702449</v>
      </c>
      <c r="Y673" t="str">
        <f>IF(Tabela2[[#This Row],[feat]]="","","Feat")</f>
        <v>Feat</v>
      </c>
      <c r="Z673" s="17" t="str">
        <f>CONCATENATE(INT(spotify_top_songs_audio_features[[#This Row],[duration_ms]]/(60*1000)),":",MOD(INT(spotify_top_songs_audio_features[[#This Row],[duration_ms]]/1000),60))</f>
        <v>2:42</v>
      </c>
      <c r="AA6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73" t="str">
        <f>spotify_top_songs_audio_features[[#This Row],[track_name]]</f>
        <v>Meet Me At Our Spot</v>
      </c>
    </row>
    <row r="674" spans="1:28" x14ac:dyDescent="0.25">
      <c r="A674" t="s">
        <v>17752</v>
      </c>
      <c r="B674" t="s">
        <v>439</v>
      </c>
      <c r="C674" t="s">
        <v>8101</v>
      </c>
      <c r="D674" t="s">
        <v>48</v>
      </c>
      <c r="E674" t="s">
        <v>86</v>
      </c>
      <c r="F674" t="s">
        <v>32</v>
      </c>
      <c r="G674" t="s">
        <v>25</v>
      </c>
      <c r="H674">
        <v>829</v>
      </c>
      <c r="I674">
        <v>539</v>
      </c>
      <c r="J674">
        <v>208</v>
      </c>
      <c r="K674" t="s">
        <v>708</v>
      </c>
      <c r="L674">
        <v>1.7799999999999999E-4</v>
      </c>
      <c r="M674">
        <v>103</v>
      </c>
      <c r="N674">
        <v>388</v>
      </c>
      <c r="O674">
        <v>-7359</v>
      </c>
      <c r="P674">
        <v>9996</v>
      </c>
      <c r="Q674">
        <v>149547</v>
      </c>
      <c r="R674">
        <v>84</v>
      </c>
      <c r="S674">
        <v>287524200</v>
      </c>
      <c r="U674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674" t="str">
        <f>IFERROR(MID(spotify_top_songs_audio_features[[#This Row],[artist_names]],SEARCH(",",spotify_top_songs_audio_features[[#This Row],[artist_names]])+2,99),"")</f>
        <v/>
      </c>
      <c r="W674" t="str">
        <f>spotify_top_songs_audio_features[[#This Row],[source]]</f>
        <v>Republic Records</v>
      </c>
      <c r="X674" s="1">
        <f>spotify_top_songs_audio_features[[#This Row],[streams]]</f>
        <v>287524200</v>
      </c>
      <c r="Y674" t="str">
        <f>IF(Tabela2[[#This Row],[feat]]="","","Feat")</f>
        <v/>
      </c>
      <c r="Z674" s="17" t="str">
        <f>CONCATENATE(INT(spotify_top_songs_audio_features[[#This Row],[duration_ms]]/(60*1000)),":",MOD(INT(spotify_top_songs_audio_features[[#This Row],[duration_ms]]/1000),60))</f>
        <v>2:29</v>
      </c>
      <c r="AA6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74" t="str">
        <f>spotify_top_songs_audio_features[[#This Row],[track_name]]</f>
        <v>Wow.</v>
      </c>
    </row>
    <row r="675" spans="1:28" x14ac:dyDescent="0.25">
      <c r="A675" t="s">
        <v>17613</v>
      </c>
      <c r="B675" t="s">
        <v>17614</v>
      </c>
      <c r="C675" t="s">
        <v>17615</v>
      </c>
      <c r="D675" t="s">
        <v>2161</v>
      </c>
      <c r="E675" t="s">
        <v>43</v>
      </c>
      <c r="F675" t="s">
        <v>24</v>
      </c>
      <c r="G675" t="s">
        <v>25</v>
      </c>
      <c r="H675">
        <v>883</v>
      </c>
      <c r="I675">
        <v>668</v>
      </c>
      <c r="J675">
        <v>113</v>
      </c>
      <c r="K675" t="s">
        <v>419</v>
      </c>
      <c r="L675">
        <v>529</v>
      </c>
      <c r="M675">
        <v>734</v>
      </c>
      <c r="N675">
        <v>676</v>
      </c>
      <c r="O675">
        <v>-2957</v>
      </c>
      <c r="P675">
        <v>87972</v>
      </c>
      <c r="Q675">
        <v>226533</v>
      </c>
      <c r="R675">
        <v>31</v>
      </c>
      <c r="S675">
        <v>287514447</v>
      </c>
      <c r="U675" t="str">
        <f>IFERROR(LEFT(spotify_top_songs_audio_features[[#This Row],[artist_names]],SEARCH(",",spotify_top_songs_audio_features[[#This Row],[artist_names]])-1),spotify_top_songs_audio_features[[#This Row],[artist_names]])</f>
        <v>Arcángel</v>
      </c>
      <c r="V675" t="str">
        <f>IFERROR(MID(spotify_top_songs_audio_features[[#This Row],[artist_names]],SEARCH(",",spotify_top_songs_audio_features[[#This Row],[artist_names]])+2,99),"")</f>
        <v>Sech, Dímelo Flow</v>
      </c>
      <c r="W675" t="str">
        <f>spotify_top_songs_audio_features[[#This Row],[source]]</f>
        <v>Rimas Entertainment LLC.</v>
      </c>
      <c r="X675" s="1">
        <f>spotify_top_songs_audio_features[[#This Row],[streams]]</f>
        <v>287514447</v>
      </c>
      <c r="Y675" t="str">
        <f>IF(Tabela2[[#This Row],[feat]]="","","Feat")</f>
        <v>Feat</v>
      </c>
      <c r="Z675" s="17" t="str">
        <f>CONCATENATE(INT(spotify_top_songs_audio_features[[#This Row],[duration_ms]]/(60*1000)),":",MOD(INT(spotify_top_songs_audio_features[[#This Row],[duration_ms]]/1000),60))</f>
        <v>3:46</v>
      </c>
      <c r="AA6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75" t="str">
        <f>spotify_top_songs_audio_features[[#This Row],[track_name]]</f>
        <v>Sigues Con El</v>
      </c>
    </row>
    <row r="676" spans="1:28" x14ac:dyDescent="0.25">
      <c r="A676" t="s">
        <v>7107</v>
      </c>
      <c r="B676" t="s">
        <v>3083</v>
      </c>
      <c r="C676" t="s">
        <v>7108</v>
      </c>
      <c r="D676" t="s">
        <v>7109</v>
      </c>
      <c r="E676" t="s">
        <v>113</v>
      </c>
      <c r="F676" t="s">
        <v>24</v>
      </c>
      <c r="G676" t="s">
        <v>25</v>
      </c>
      <c r="H676">
        <v>807</v>
      </c>
      <c r="I676">
        <v>595</v>
      </c>
      <c r="J676">
        <v>325</v>
      </c>
      <c r="K676" t="s">
        <v>1939</v>
      </c>
      <c r="L676">
        <v>2.4399999999999999E-3</v>
      </c>
      <c r="M676">
        <v>735</v>
      </c>
      <c r="N676">
        <v>392</v>
      </c>
      <c r="O676">
        <v>-719</v>
      </c>
      <c r="P676">
        <v>92491</v>
      </c>
      <c r="Q676">
        <v>239845</v>
      </c>
      <c r="R676">
        <v>25</v>
      </c>
      <c r="S676">
        <v>287509626</v>
      </c>
      <c r="U676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676" t="str">
        <f>IFERROR(MID(spotify_top_songs_audio_features[[#This Row],[artist_names]],SEARCH(",",spotify_top_songs_audio_features[[#This Row],[artist_names]])+2,99),"")</f>
        <v/>
      </c>
      <c r="W676" t="str">
        <f>spotify_top_songs_audio_features[[#This Row],[source]]</f>
        <v>El Cártel de Los Ángeles</v>
      </c>
      <c r="X676" s="1">
        <f>spotify_top_songs_audio_features[[#This Row],[streams]]</f>
        <v>287509626</v>
      </c>
      <c r="Y676" t="str">
        <f>IF(Tabela2[[#This Row],[feat]]="","","Feat")</f>
        <v/>
      </c>
      <c r="Z676" s="17" t="str">
        <f>CONCATENATE(INT(spotify_top_songs_audio_features[[#This Row],[duration_ms]]/(60*1000)),":",MOD(INT(spotify_top_songs_audio_features[[#This Row],[duration_ms]]/1000),60))</f>
        <v>3:59</v>
      </c>
      <c r="AA6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76" t="str">
        <f>spotify_top_songs_audio_features[[#This Row],[track_name]]</f>
        <v>Por las Noches</v>
      </c>
    </row>
    <row r="677" spans="1:28" x14ac:dyDescent="0.25">
      <c r="A677" t="s">
        <v>10312</v>
      </c>
      <c r="B677" t="s">
        <v>888</v>
      </c>
      <c r="C677" t="s">
        <v>10313</v>
      </c>
      <c r="D677" t="s">
        <v>436</v>
      </c>
      <c r="E677" t="s">
        <v>142</v>
      </c>
      <c r="F677" t="s">
        <v>24</v>
      </c>
      <c r="G677" t="s">
        <v>25</v>
      </c>
      <c r="H677">
        <v>788</v>
      </c>
      <c r="I677">
        <v>859</v>
      </c>
      <c r="J677">
        <v>856</v>
      </c>
      <c r="K677" t="s">
        <v>236</v>
      </c>
      <c r="L677">
        <v>0</v>
      </c>
      <c r="M677">
        <v>424</v>
      </c>
      <c r="N677">
        <v>822</v>
      </c>
      <c r="O677">
        <v>-2724</v>
      </c>
      <c r="P677">
        <v>14102</v>
      </c>
      <c r="Q677">
        <v>207853</v>
      </c>
      <c r="R677">
        <v>90</v>
      </c>
      <c r="S677">
        <v>286542973</v>
      </c>
      <c r="U677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677" t="str">
        <f>IFERROR(MID(spotify_top_songs_audio_features[[#This Row],[artist_names]],SEARCH(",",spotify_top_songs_audio_features[[#This Row],[artist_names]])+2,99),"")</f>
        <v/>
      </c>
      <c r="W677" t="str">
        <f>spotify_top_songs_audio_features[[#This Row],[source]]</f>
        <v>Atlantic Records UK</v>
      </c>
      <c r="X677" s="1">
        <f>spotify_top_songs_audio_features[[#This Row],[streams]]</f>
        <v>286542973</v>
      </c>
      <c r="Y677" t="str">
        <f>IF(Tabela2[[#This Row],[feat]]="","","Feat")</f>
        <v/>
      </c>
      <c r="Z677" s="17" t="str">
        <f>CONCATENATE(INT(spotify_top_songs_audio_features[[#This Row],[duration_ms]]/(60*1000)),":",MOD(INT(spotify_top_songs_audio_features[[#This Row],[duration_ms]]/1000),60))</f>
        <v>3:27</v>
      </c>
      <c r="AA6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77" t="str">
        <f>spotify_top_songs_audio_features[[#This Row],[track_name]]</f>
        <v>Shivers</v>
      </c>
    </row>
    <row r="678" spans="1:28" x14ac:dyDescent="0.25">
      <c r="A678" t="s">
        <v>9263</v>
      </c>
      <c r="B678" t="s">
        <v>9264</v>
      </c>
      <c r="C678" t="s">
        <v>9265</v>
      </c>
      <c r="D678" t="s">
        <v>9266</v>
      </c>
      <c r="E678" t="s">
        <v>86</v>
      </c>
      <c r="F678" t="s">
        <v>24</v>
      </c>
      <c r="G678" t="s">
        <v>25</v>
      </c>
      <c r="H678">
        <v>703</v>
      </c>
      <c r="I678">
        <v>444</v>
      </c>
      <c r="J678">
        <v>417</v>
      </c>
      <c r="K678" t="s">
        <v>4029</v>
      </c>
      <c r="L678">
        <v>0</v>
      </c>
      <c r="M678">
        <v>973</v>
      </c>
      <c r="N678">
        <v>712</v>
      </c>
      <c r="O678">
        <v>-9331</v>
      </c>
      <c r="P678">
        <v>15096</v>
      </c>
      <c r="Q678">
        <v>242947</v>
      </c>
      <c r="R678">
        <v>64</v>
      </c>
      <c r="S678">
        <v>286435338</v>
      </c>
      <c r="U678" t="str">
        <f>IFERROR(LEFT(spotify_top_songs_audio_features[[#This Row],[artist_names]],SEARCH(",",spotify_top_songs_audio_features[[#This Row],[artist_names]])-1),spotify_top_songs_audio_features[[#This Row],[artist_names]])</f>
        <v>Jason Mraz</v>
      </c>
      <c r="V678" t="str">
        <f>IFERROR(MID(spotify_top_songs_audio_features[[#This Row],[artist_names]],SEARCH(",",spotify_top_songs_audio_features[[#This Row],[artist_names]])+2,99),"")</f>
        <v/>
      </c>
      <c r="W678" t="str">
        <f>spotify_top_songs_audio_features[[#This Row],[source]]</f>
        <v>Atlantic Records/ATG</v>
      </c>
      <c r="X678" s="1">
        <f>spotify_top_songs_audio_features[[#This Row],[streams]]</f>
        <v>286435338</v>
      </c>
      <c r="Y678" t="str">
        <f>IF(Tabela2[[#This Row],[feat]]="","","Feat")</f>
        <v/>
      </c>
      <c r="Z678" s="17" t="str">
        <f>CONCATENATE(INT(spotify_top_songs_audio_features[[#This Row],[duration_ms]]/(60*1000)),":",MOD(INT(spotify_top_songs_audio_features[[#This Row],[duration_ms]]/1000),60))</f>
        <v>4:2</v>
      </c>
      <c r="AA6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78" t="str">
        <f>spotify_top_songs_audio_features[[#This Row],[track_name]]</f>
        <v>I'm Yours</v>
      </c>
    </row>
    <row r="679" spans="1:28" x14ac:dyDescent="0.25">
      <c r="A679" t="s">
        <v>16170</v>
      </c>
      <c r="B679" t="s">
        <v>5585</v>
      </c>
      <c r="C679" t="s">
        <v>5586</v>
      </c>
      <c r="D679" t="s">
        <v>1017</v>
      </c>
      <c r="E679" t="s">
        <v>58</v>
      </c>
      <c r="F679" t="s">
        <v>32</v>
      </c>
      <c r="G679" t="s">
        <v>25</v>
      </c>
      <c r="H679">
        <v>963</v>
      </c>
      <c r="I679">
        <v>346</v>
      </c>
      <c r="J679">
        <v>53</v>
      </c>
      <c r="K679" t="s">
        <v>8798</v>
      </c>
      <c r="L679">
        <v>0</v>
      </c>
      <c r="M679">
        <v>108</v>
      </c>
      <c r="N679">
        <v>562</v>
      </c>
      <c r="O679">
        <v>-9309</v>
      </c>
      <c r="P679">
        <v>119957</v>
      </c>
      <c r="Q679">
        <v>142273</v>
      </c>
      <c r="R679">
        <v>35</v>
      </c>
      <c r="S679">
        <v>285945126</v>
      </c>
      <c r="U679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679" t="str">
        <f>IFERROR(MID(spotify_top_songs_audio_features[[#This Row],[artist_names]],SEARCH(",",spotify_top_songs_audio_features[[#This Row],[artist_names]])+2,99),"")</f>
        <v>Drake</v>
      </c>
      <c r="W679" t="str">
        <f>spotify_top_songs_audio_features[[#This Row],[source]]</f>
        <v>Quality Control Music, LLC</v>
      </c>
      <c r="X679" s="1">
        <f>spotify_top_songs_audio_features[[#This Row],[streams]]</f>
        <v>285945126</v>
      </c>
      <c r="Y679" t="str">
        <f>IF(Tabela2[[#This Row],[feat]]="","","Feat")</f>
        <v>Feat</v>
      </c>
      <c r="Z679" s="17" t="str">
        <f>CONCATENATE(INT(spotify_top_songs_audio_features[[#This Row],[duration_ms]]/(60*1000)),":",MOD(INT(spotify_top_songs_audio_features[[#This Row],[duration_ms]]/1000),60))</f>
        <v>2:22</v>
      </c>
      <c r="AA6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79" t="str">
        <f>spotify_top_songs_audio_features[[#This Row],[track_name]]</f>
        <v>Yes Indeed</v>
      </c>
    </row>
    <row r="680" spans="1:28" x14ac:dyDescent="0.25">
      <c r="A680" t="s">
        <v>15341</v>
      </c>
      <c r="B680" t="s">
        <v>15342</v>
      </c>
      <c r="C680" t="s">
        <v>15343</v>
      </c>
      <c r="D680" t="s">
        <v>15344</v>
      </c>
      <c r="E680" t="s">
        <v>177</v>
      </c>
      <c r="F680" t="s">
        <v>24</v>
      </c>
      <c r="G680" t="s">
        <v>25</v>
      </c>
      <c r="H680">
        <v>954</v>
      </c>
      <c r="I680">
        <v>516</v>
      </c>
      <c r="J680">
        <v>16</v>
      </c>
      <c r="K680" t="s">
        <v>15345</v>
      </c>
      <c r="L680">
        <v>7.54E-4</v>
      </c>
      <c r="M680">
        <v>504</v>
      </c>
      <c r="N680">
        <v>624</v>
      </c>
      <c r="O680">
        <v>-5817</v>
      </c>
      <c r="P680">
        <v>105001</v>
      </c>
      <c r="Q680">
        <v>139560</v>
      </c>
      <c r="R680">
        <v>22</v>
      </c>
      <c r="S680">
        <v>285516533</v>
      </c>
      <c r="U680" t="str">
        <f>IFERROR(LEFT(spotify_top_songs_audio_features[[#This Row],[artist_names]],SEARCH(",",spotify_top_songs_audio_features[[#This Row],[artist_names]])-1),spotify_top_songs_audio_features[[#This Row],[artist_names]])</f>
        <v>Coi Leray</v>
      </c>
      <c r="V680" t="str">
        <f>IFERROR(MID(spotify_top_songs_audio_features[[#This Row],[artist_names]],SEARCH(",",spotify_top_songs_audio_features[[#This Row],[artist_names]])+2,99),"")</f>
        <v/>
      </c>
      <c r="W680" t="str">
        <f>spotify_top_songs_audio_features[[#This Row],[source]]</f>
        <v>Uptown / Republic Records</v>
      </c>
      <c r="X680" s="1">
        <f>spotify_top_songs_audio_features[[#This Row],[streams]]</f>
        <v>285516533</v>
      </c>
      <c r="Y680" t="str">
        <f>IF(Tabela2[[#This Row],[feat]]="","","Feat")</f>
        <v/>
      </c>
      <c r="Z680" s="17" t="str">
        <f>CONCATENATE(INT(spotify_top_songs_audio_features[[#This Row],[duration_ms]]/(60*1000)),":",MOD(INT(spotify_top_songs_audio_features[[#This Row],[duration_ms]]/1000),60))</f>
        <v>2:19</v>
      </c>
      <c r="AA6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80" t="str">
        <f>spotify_top_songs_audio_features[[#This Row],[track_name]]</f>
        <v>Players</v>
      </c>
    </row>
    <row r="681" spans="1:28" x14ac:dyDescent="0.25">
      <c r="A681" t="s">
        <v>6066</v>
      </c>
      <c r="B681" t="s">
        <v>6067</v>
      </c>
      <c r="C681" t="s">
        <v>6068</v>
      </c>
      <c r="D681" t="s">
        <v>6069</v>
      </c>
      <c r="E681" t="s">
        <v>142</v>
      </c>
      <c r="F681" t="s">
        <v>24</v>
      </c>
      <c r="G681" t="s">
        <v>152</v>
      </c>
      <c r="H681">
        <v>321</v>
      </c>
      <c r="I681">
        <v>64</v>
      </c>
      <c r="J681">
        <v>324</v>
      </c>
      <c r="K681" t="s">
        <v>6070</v>
      </c>
      <c r="L681">
        <v>0</v>
      </c>
      <c r="M681">
        <v>718</v>
      </c>
      <c r="N681">
        <v>414</v>
      </c>
      <c r="O681">
        <v>-10023</v>
      </c>
      <c r="P681">
        <v>146172</v>
      </c>
      <c r="Q681">
        <v>214333</v>
      </c>
      <c r="R681">
        <v>34</v>
      </c>
      <c r="S681">
        <v>284858216</v>
      </c>
      <c r="U681" t="str">
        <f>IFERROR(LEFT(spotify_top_songs_audio_features[[#This Row],[artist_names]],SEARCH(",",spotify_top_songs_audio_features[[#This Row],[artist_names]])-1),spotify_top_songs_audio_features[[#This Row],[artist_names]])</f>
        <v>John Lennon</v>
      </c>
      <c r="V681" t="str">
        <f>IFERROR(MID(spotify_top_songs_audio_features[[#This Row],[artist_names]],SEARCH(",",spotify_top_songs_audio_features[[#This Row],[artist_names]])+2,99),"")</f>
        <v>Yoko Ono</v>
      </c>
      <c r="W681" t="str">
        <f>spotify_top_songs_audio_features[[#This Row],[source]]</f>
        <v>EMI Catalogue</v>
      </c>
      <c r="X681" s="1">
        <f>spotify_top_songs_audio_features[[#This Row],[streams]]</f>
        <v>284858216</v>
      </c>
      <c r="Y681" t="str">
        <f>IF(Tabela2[[#This Row],[feat]]="","","Feat")</f>
        <v>Feat</v>
      </c>
      <c r="Z681" s="17" t="str">
        <f>CONCATENATE(INT(spotify_top_songs_audio_features[[#This Row],[duration_ms]]/(60*1000)),":",MOD(INT(spotify_top_songs_audio_features[[#This Row],[duration_ms]]/1000),60))</f>
        <v>3:34</v>
      </c>
      <c r="AA6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81" t="str">
        <f>spotify_top_songs_audio_features[[#This Row],[track_name]]</f>
        <v>Happy Xmas (War Is Over) - Remastered 2010</v>
      </c>
    </row>
    <row r="682" spans="1:28" x14ac:dyDescent="0.25">
      <c r="A682" t="s">
        <v>10689</v>
      </c>
      <c r="B682" t="s">
        <v>545</v>
      </c>
      <c r="C682" t="s">
        <v>546</v>
      </c>
      <c r="D682" t="s">
        <v>547</v>
      </c>
      <c r="E682" t="s">
        <v>142</v>
      </c>
      <c r="F682" t="s">
        <v>24</v>
      </c>
      <c r="G682" t="s">
        <v>25</v>
      </c>
      <c r="H682">
        <v>691</v>
      </c>
      <c r="I682">
        <v>631</v>
      </c>
      <c r="J682">
        <v>368</v>
      </c>
      <c r="K682" t="s">
        <v>548</v>
      </c>
      <c r="L682">
        <v>1.1299999999999999E-3</v>
      </c>
      <c r="M682">
        <v>104</v>
      </c>
      <c r="N682">
        <v>8</v>
      </c>
      <c r="O682">
        <v>-6478</v>
      </c>
      <c r="P682">
        <v>92004</v>
      </c>
      <c r="Q682">
        <v>161124</v>
      </c>
      <c r="R682">
        <v>48</v>
      </c>
      <c r="S682">
        <v>284344587</v>
      </c>
      <c r="U682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682" t="str">
        <f>IFERROR(MID(spotify_top_songs_audio_features[[#This Row],[artist_names]],SEARCH(",",spotify_top_songs_audio_features[[#This Row],[artist_names]])+2,99),"")</f>
        <v/>
      </c>
      <c r="W682" t="str">
        <f>spotify_top_songs_audio_features[[#This Row],[source]]</f>
        <v>Domino Recording Co</v>
      </c>
      <c r="X682" s="1">
        <f>spotify_top_songs_audio_features[[#This Row],[streams]]</f>
        <v>284344587</v>
      </c>
      <c r="Y682" t="str">
        <f>IF(Tabela2[[#This Row],[feat]]="","","Feat")</f>
        <v/>
      </c>
      <c r="Z682" s="17" t="str">
        <f>CONCATENATE(INT(spotify_top_songs_audio_features[[#This Row],[duration_ms]]/(60*1000)),":",MOD(INT(spotify_top_songs_audio_features[[#This Row],[duration_ms]]/1000),60))</f>
        <v>2:41</v>
      </c>
      <c r="AA6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82" t="str">
        <f>spotify_top_songs_audio_features[[#This Row],[track_name]]</f>
        <v>Why'd You Only Call Me When You're High?</v>
      </c>
    </row>
    <row r="683" spans="1:28" x14ac:dyDescent="0.25">
      <c r="A683" t="s">
        <v>5073</v>
      </c>
      <c r="B683" t="s">
        <v>1291</v>
      </c>
      <c r="C683" t="s">
        <v>5074</v>
      </c>
      <c r="D683" t="s">
        <v>712</v>
      </c>
      <c r="E683" t="s">
        <v>86</v>
      </c>
      <c r="F683" t="s">
        <v>32</v>
      </c>
      <c r="G683" t="s">
        <v>25</v>
      </c>
      <c r="H683">
        <v>923</v>
      </c>
      <c r="I683">
        <v>604</v>
      </c>
      <c r="J683">
        <v>245</v>
      </c>
      <c r="K683" t="s">
        <v>747</v>
      </c>
      <c r="L683">
        <v>0</v>
      </c>
      <c r="M683">
        <v>272</v>
      </c>
      <c r="N683">
        <v>826</v>
      </c>
      <c r="O683">
        <v>-6671</v>
      </c>
      <c r="P683">
        <v>145062</v>
      </c>
      <c r="Q683">
        <v>139741</v>
      </c>
      <c r="R683">
        <v>35</v>
      </c>
      <c r="S683">
        <v>284306107</v>
      </c>
      <c r="U683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683" t="str">
        <f>IFERROR(MID(spotify_top_songs_audio_features[[#This Row],[artist_names]],SEARCH(",",spotify_top_songs_audio_features[[#This Row],[artist_names]])+2,99),"")</f>
        <v/>
      </c>
      <c r="W683" t="str">
        <f>spotify_top_songs_audio_features[[#This Row],[source]]</f>
        <v>Generation Now/Atlantic</v>
      </c>
      <c r="X683" s="1">
        <f>spotify_top_songs_audio_features[[#This Row],[streams]]</f>
        <v>284306107</v>
      </c>
      <c r="Y683" t="str">
        <f>IF(Tabela2[[#This Row],[feat]]="","","Feat")</f>
        <v/>
      </c>
      <c r="Z683" s="17" t="str">
        <f>CONCATENATE(INT(spotify_top_songs_audio_features[[#This Row],[duration_ms]]/(60*1000)),":",MOD(INT(spotify_top_songs_audio_features[[#This Row],[duration_ms]]/1000),60))</f>
        <v>2:19</v>
      </c>
      <c r="AA6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83" t="str">
        <f>spotify_top_songs_audio_features[[#This Row],[track_name]]</f>
        <v>WHATS POPPIN</v>
      </c>
    </row>
    <row r="684" spans="1:28" x14ac:dyDescent="0.25">
      <c r="A684" t="s">
        <v>15576</v>
      </c>
      <c r="B684" t="s">
        <v>5217</v>
      </c>
      <c r="C684" t="s">
        <v>5218</v>
      </c>
      <c r="D684" t="s">
        <v>7371</v>
      </c>
      <c r="E684" t="s">
        <v>102</v>
      </c>
      <c r="F684" t="s">
        <v>32</v>
      </c>
      <c r="G684" t="s">
        <v>25</v>
      </c>
      <c r="H684">
        <v>814</v>
      </c>
      <c r="I684">
        <v>714</v>
      </c>
      <c r="J684">
        <v>207</v>
      </c>
      <c r="K684" t="s">
        <v>4338</v>
      </c>
      <c r="L684">
        <v>4.8899999999999996E-4</v>
      </c>
      <c r="M684">
        <v>91</v>
      </c>
      <c r="N684">
        <v>789</v>
      </c>
      <c r="O684">
        <v>-465</v>
      </c>
      <c r="P684">
        <v>176013</v>
      </c>
      <c r="Q684">
        <v>345241</v>
      </c>
      <c r="R684">
        <v>38</v>
      </c>
      <c r="S684">
        <v>284301504</v>
      </c>
      <c r="U684" t="str">
        <f>IFERROR(LEFT(spotify_top_songs_audio_features[[#This Row],[artist_names]],SEARCH(",",spotify_top_songs_audio_features[[#This Row],[artist_names]])-1),spotify_top_songs_audio_features[[#This Row],[artist_names]])</f>
        <v>Nio Garcia</v>
      </c>
      <c r="V684" t="str">
        <f>IFERROR(MID(spotify_top_songs_audio_features[[#This Row],[artist_names]],SEARCH(",",spotify_top_songs_audio_features[[#This Row],[artist_names]])+2,99),"")</f>
        <v>Anuel AA, Myke Towers, Brray, Juanka</v>
      </c>
      <c r="W684" t="str">
        <f>spotify_top_songs_audio_features[[#This Row],[source]]</f>
        <v>Flow La Movie, Inc.</v>
      </c>
      <c r="X684" s="1">
        <f>spotify_top_songs_audio_features[[#This Row],[streams]]</f>
        <v>284301504</v>
      </c>
      <c r="Y684" t="str">
        <f>IF(Tabela2[[#This Row],[feat]]="","","Feat")</f>
        <v>Feat</v>
      </c>
      <c r="Z684" s="17" t="str">
        <f>CONCATENATE(INT(spotify_top_songs_audio_features[[#This Row],[duration_ms]]/(60*1000)),":",MOD(INT(spotify_top_songs_audio_features[[#This Row],[duration_ms]]/1000),60))</f>
        <v>5:45</v>
      </c>
      <c r="AA6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84" t="str">
        <f>spotify_top_songs_audio_features[[#This Row],[track_name]]</f>
        <v>La Jeepeta - Remix</v>
      </c>
    </row>
    <row r="685" spans="1:28" x14ac:dyDescent="0.25">
      <c r="A685" t="s">
        <v>4085</v>
      </c>
      <c r="B685" t="s">
        <v>4086</v>
      </c>
      <c r="C685" t="s">
        <v>4087</v>
      </c>
      <c r="D685" t="s">
        <v>4088</v>
      </c>
      <c r="E685" t="s">
        <v>113</v>
      </c>
      <c r="F685" t="s">
        <v>32</v>
      </c>
      <c r="G685" t="s">
        <v>25</v>
      </c>
      <c r="H685">
        <v>755</v>
      </c>
      <c r="I685">
        <v>578</v>
      </c>
      <c r="J685">
        <v>145</v>
      </c>
      <c r="K685" t="s">
        <v>598</v>
      </c>
      <c r="L685">
        <v>0</v>
      </c>
      <c r="M685">
        <v>25</v>
      </c>
      <c r="N685">
        <v>581</v>
      </c>
      <c r="O685">
        <v>-8932</v>
      </c>
      <c r="P685">
        <v>94148</v>
      </c>
      <c r="Q685">
        <v>176960</v>
      </c>
      <c r="R685">
        <v>35</v>
      </c>
      <c r="S685">
        <v>284236722</v>
      </c>
      <c r="U685" t="str">
        <f>IFERROR(LEFT(spotify_top_songs_audio_features[[#This Row],[artist_names]],SEARCH(",",spotify_top_songs_audio_features[[#This Row],[artist_names]])-1),spotify_top_songs_audio_features[[#This Row],[artist_names]])</f>
        <v>Chris Brown</v>
      </c>
      <c r="V685" t="str">
        <f>IFERROR(MID(spotify_top_songs_audio_features[[#This Row],[artist_names]],SEARCH(",",spotify_top_songs_audio_features[[#This Row],[artist_names]])+2,99),"")</f>
        <v>Young Thug</v>
      </c>
      <c r="W685" t="str">
        <f>spotify_top_songs_audio_features[[#This Row],[source]]</f>
        <v>Chris Brown Entertainment/300 Entertainment/RCA Records</v>
      </c>
      <c r="X685" s="1">
        <f>spotify_top_songs_audio_features[[#This Row],[streams]]</f>
        <v>284236722</v>
      </c>
      <c r="Y685" t="str">
        <f>IF(Tabela2[[#This Row],[feat]]="","","Feat")</f>
        <v>Feat</v>
      </c>
      <c r="Z685" s="17" t="str">
        <f>CONCATENATE(INT(spotify_top_songs_audio_features[[#This Row],[duration_ms]]/(60*1000)),":",MOD(INT(spotify_top_songs_audio_features[[#This Row],[duration_ms]]/1000),60))</f>
        <v>2:56</v>
      </c>
      <c r="AA6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85" t="str">
        <f>spotify_top_songs_audio_features[[#This Row],[track_name]]</f>
        <v>Go Crazy</v>
      </c>
    </row>
    <row r="686" spans="1:28" x14ac:dyDescent="0.25">
      <c r="A686" t="s">
        <v>5956</v>
      </c>
      <c r="B686" t="s">
        <v>1565</v>
      </c>
      <c r="C686" t="s">
        <v>5957</v>
      </c>
      <c r="D686" t="s">
        <v>2297</v>
      </c>
      <c r="E686" t="s">
        <v>97</v>
      </c>
      <c r="F686" t="s">
        <v>32</v>
      </c>
      <c r="G686" t="s">
        <v>25</v>
      </c>
      <c r="H686">
        <v>639</v>
      </c>
      <c r="I686">
        <v>791</v>
      </c>
      <c r="J686">
        <v>253</v>
      </c>
      <c r="K686" t="s">
        <v>5958</v>
      </c>
      <c r="L686">
        <v>0</v>
      </c>
      <c r="M686">
        <v>362</v>
      </c>
      <c r="N686">
        <v>939</v>
      </c>
      <c r="O686">
        <v>-4443</v>
      </c>
      <c r="P686">
        <v>92603</v>
      </c>
      <c r="Q686">
        <v>222347</v>
      </c>
      <c r="R686">
        <v>34</v>
      </c>
      <c r="S686">
        <v>283948167</v>
      </c>
      <c r="U686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686" t="str">
        <f>IFERROR(MID(spotify_top_songs_audio_features[[#This Row],[artist_names]],SEARCH(",",spotify_top_songs_audio_features[[#This Row],[artist_names]])+2,99),"")</f>
        <v>Bad Bunny</v>
      </c>
      <c r="W686" t="str">
        <f>spotify_top_songs_audio_features[[#This Row],[source]]</f>
        <v>Universal Music Latino / Rimas</v>
      </c>
      <c r="X686" s="1">
        <f>spotify_top_songs_audio_features[[#This Row],[streams]]</f>
        <v>283948167</v>
      </c>
      <c r="Y686" t="str">
        <f>IF(Tabela2[[#This Row],[feat]]="","","Feat")</f>
        <v>Feat</v>
      </c>
      <c r="Z686" s="17" t="str">
        <f>CONCATENATE(INT(spotify_top_songs_audio_features[[#This Row],[duration_ms]]/(60*1000)),":",MOD(INT(spotify_top_songs_audio_features[[#This Row],[duration_ms]]/1000),60))</f>
        <v>3:42</v>
      </c>
      <c r="AA6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86" t="str">
        <f>spotify_top_songs_audio_features[[#This Row],[track_name]]</f>
        <v>QUE PRETENDES</v>
      </c>
    </row>
    <row r="687" spans="1:28" x14ac:dyDescent="0.25">
      <c r="A687" t="s">
        <v>3633</v>
      </c>
      <c r="B687" t="s">
        <v>3546</v>
      </c>
      <c r="C687" t="s">
        <v>3634</v>
      </c>
      <c r="D687" t="s">
        <v>282</v>
      </c>
      <c r="E687" t="s">
        <v>177</v>
      </c>
      <c r="F687" t="s">
        <v>24</v>
      </c>
      <c r="G687" t="s">
        <v>25</v>
      </c>
      <c r="H687">
        <v>789</v>
      </c>
      <c r="I687">
        <v>536</v>
      </c>
      <c r="J687">
        <v>242</v>
      </c>
      <c r="K687" t="s">
        <v>3635</v>
      </c>
      <c r="L687">
        <v>0</v>
      </c>
      <c r="M687">
        <v>129</v>
      </c>
      <c r="N687">
        <v>437</v>
      </c>
      <c r="O687">
        <v>-6862</v>
      </c>
      <c r="P687">
        <v>81039</v>
      </c>
      <c r="Q687">
        <v>165926</v>
      </c>
      <c r="R687">
        <v>43</v>
      </c>
      <c r="S687">
        <v>283533832</v>
      </c>
      <c r="U687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687" t="str">
        <f>IFERROR(MID(spotify_top_songs_audio_features[[#This Row],[artist_names]],SEARCH(",",spotify_top_songs_audio_features[[#This Row],[artist_names]])+2,99),"")</f>
        <v/>
      </c>
      <c r="W687" t="str">
        <f>spotify_top_songs_audio_features[[#This Row],[source]]</f>
        <v>Columbia</v>
      </c>
      <c r="X687" s="1">
        <f>spotify_top_songs_audio_features[[#This Row],[streams]]</f>
        <v>283533832</v>
      </c>
      <c r="Y687" t="str">
        <f>IF(Tabela2[[#This Row],[feat]]="","","Feat")</f>
        <v/>
      </c>
      <c r="Z687" s="17" t="str">
        <f>CONCATENATE(INT(spotify_top_songs_audio_features[[#This Row],[duration_ms]]/(60*1000)),":",MOD(INT(spotify_top_songs_audio_features[[#This Row],[duration_ms]]/1000),60))</f>
        <v>2:45</v>
      </c>
      <c r="AA6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87" t="str">
        <f>spotify_top_songs_audio_features[[#This Row],[track_name]]</f>
        <v>RAPSTAR</v>
      </c>
    </row>
    <row r="688" spans="1:28" x14ac:dyDescent="0.25">
      <c r="A688" t="s">
        <v>14898</v>
      </c>
      <c r="B688" t="s">
        <v>14899</v>
      </c>
      <c r="C688" t="s">
        <v>14900</v>
      </c>
      <c r="D688" t="s">
        <v>53</v>
      </c>
      <c r="E688" t="s">
        <v>113</v>
      </c>
      <c r="F688" t="s">
        <v>32</v>
      </c>
      <c r="G688" t="s">
        <v>25</v>
      </c>
      <c r="H688">
        <v>873</v>
      </c>
      <c r="I688">
        <v>695</v>
      </c>
      <c r="J688">
        <v>459</v>
      </c>
      <c r="K688" t="s">
        <v>2965</v>
      </c>
      <c r="L688">
        <v>1.2300000000000001E-4</v>
      </c>
      <c r="M688">
        <v>211</v>
      </c>
      <c r="N688">
        <v>823</v>
      </c>
      <c r="O688">
        <v>-4207</v>
      </c>
      <c r="P688">
        <v>131963</v>
      </c>
      <c r="Q688">
        <v>158805</v>
      </c>
      <c r="R688">
        <v>22</v>
      </c>
      <c r="S688">
        <v>283481699</v>
      </c>
      <c r="U688" t="str">
        <f>IFERROR(LEFT(spotify_top_songs_audio_features[[#This Row],[artist_names]],SEARCH(",",spotify_top_songs_audio_features[[#This Row],[artist_names]])-1),spotify_top_songs_audio_features[[#This Row],[artist_names]])</f>
        <v>Shakira</v>
      </c>
      <c r="V688" t="str">
        <f>IFERROR(MID(spotify_top_songs_audio_features[[#This Row],[artist_names]],SEARCH(",",spotify_top_songs_audio_features[[#This Row],[artist_names]])+2,99),"")</f>
        <v>Ozuna</v>
      </c>
      <c r="W688" t="str">
        <f>spotify_top_songs_audio_features[[#This Row],[source]]</f>
        <v>Sony Music Latin</v>
      </c>
      <c r="X688" s="1">
        <f>spotify_top_songs_audio_features[[#This Row],[streams]]</f>
        <v>283481699</v>
      </c>
      <c r="Y688" t="str">
        <f>IF(Tabela2[[#This Row],[feat]]="","","Feat")</f>
        <v>Feat</v>
      </c>
      <c r="Z688" s="17" t="str">
        <f>CONCATENATE(INT(spotify_top_songs_audio_features[[#This Row],[duration_ms]]/(60*1000)),":",MOD(INT(spotify_top_songs_audio_features[[#This Row],[duration_ms]]/1000),60))</f>
        <v>2:38</v>
      </c>
      <c r="AA6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88" t="str">
        <f>spotify_top_songs_audio_features[[#This Row],[track_name]]</f>
        <v>Monotonía</v>
      </c>
    </row>
    <row r="689" spans="1:28" x14ac:dyDescent="0.25">
      <c r="A689" t="s">
        <v>7350</v>
      </c>
      <c r="B689" t="s">
        <v>4159</v>
      </c>
      <c r="C689" t="s">
        <v>4160</v>
      </c>
      <c r="D689" t="s">
        <v>53</v>
      </c>
      <c r="E689" t="s">
        <v>70</v>
      </c>
      <c r="F689" t="s">
        <v>32</v>
      </c>
      <c r="G689" t="s">
        <v>25</v>
      </c>
      <c r="H689">
        <v>747</v>
      </c>
      <c r="I689">
        <v>864</v>
      </c>
      <c r="J689">
        <v>599</v>
      </c>
      <c r="K689" t="s">
        <v>7351</v>
      </c>
      <c r="L689">
        <v>4.4600000000000004E-3</v>
      </c>
      <c r="M689">
        <v>853</v>
      </c>
      <c r="N689">
        <v>754</v>
      </c>
      <c r="O689">
        <v>-3181</v>
      </c>
      <c r="P689">
        <v>92028</v>
      </c>
      <c r="Q689">
        <v>232787</v>
      </c>
      <c r="R689">
        <v>34</v>
      </c>
      <c r="S689">
        <v>282900214</v>
      </c>
      <c r="U689" t="str">
        <f>IFERROR(LEFT(spotify_top_songs_audio_features[[#This Row],[artist_names]],SEARCH(",",spotify_top_songs_audio_features[[#This Row],[artist_names]])-1),spotify_top_songs_audio_features[[#This Row],[artist_names]])</f>
        <v>Wisin</v>
      </c>
      <c r="V689" t="str">
        <f>IFERROR(MID(spotify_top_songs_audio_features[[#This Row],[artist_names]],SEARCH(",",spotify_top_songs_audio_features[[#This Row],[artist_names]])+2,99),"")</f>
        <v>Ozuna</v>
      </c>
      <c r="W689" t="str">
        <f>spotify_top_songs_audio_features[[#This Row],[source]]</f>
        <v>Sony Music Latin</v>
      </c>
      <c r="X689" s="1">
        <f>spotify_top_songs_audio_features[[#This Row],[streams]]</f>
        <v>282900214</v>
      </c>
      <c r="Y689" t="str">
        <f>IF(Tabela2[[#This Row],[feat]]="","","Feat")</f>
        <v>Feat</v>
      </c>
      <c r="Z689" s="17" t="str">
        <f>CONCATENATE(INT(spotify_top_songs_audio_features[[#This Row],[duration_ms]]/(60*1000)),":",MOD(INT(spotify_top_songs_audio_features[[#This Row],[duration_ms]]/1000),60))</f>
        <v>3:52</v>
      </c>
      <c r="AA6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89" t="str">
        <f>spotify_top_songs_audio_features[[#This Row],[track_name]]</f>
        <v>Escápate Conmigo (feat. Ozuna)</v>
      </c>
    </row>
    <row r="690" spans="1:28" x14ac:dyDescent="0.25">
      <c r="A690" t="s">
        <v>11238</v>
      </c>
      <c r="B690" t="s">
        <v>2813</v>
      </c>
      <c r="C690" t="s">
        <v>11239</v>
      </c>
      <c r="D690" t="s">
        <v>2815</v>
      </c>
      <c r="E690" t="s">
        <v>31</v>
      </c>
      <c r="F690" t="s">
        <v>24</v>
      </c>
      <c r="G690" t="s">
        <v>25</v>
      </c>
      <c r="H690">
        <v>319</v>
      </c>
      <c r="I690">
        <v>21</v>
      </c>
      <c r="J690">
        <v>341</v>
      </c>
      <c r="K690" t="s">
        <v>2882</v>
      </c>
      <c r="L690">
        <v>8.0599999999999995E-3</v>
      </c>
      <c r="M690">
        <v>138</v>
      </c>
      <c r="N690">
        <v>209</v>
      </c>
      <c r="O690">
        <v>-15231</v>
      </c>
      <c r="P690">
        <v>78696</v>
      </c>
      <c r="Q690">
        <v>192160</v>
      </c>
      <c r="R690">
        <v>31</v>
      </c>
      <c r="S690">
        <v>282867074</v>
      </c>
      <c r="U690" t="str">
        <f>IFERROR(LEFT(spotify_top_songs_audio_features[[#This Row],[artist_names]],SEARCH(",",spotify_top_songs_audio_features[[#This Row],[artist_names]])-1),spotify_top_songs_audio_features[[#This Row],[artist_names]])</f>
        <v>Nat King Cole</v>
      </c>
      <c r="V690" t="str">
        <f>IFERROR(MID(spotify_top_songs_audio_features[[#This Row],[artist_names]],SEARCH(",",spotify_top_songs_audio_features[[#This Row],[artist_names]])+2,99),"")</f>
        <v/>
      </c>
      <c r="W690" t="str">
        <f>spotify_top_songs_audio_features[[#This Row],[source]]</f>
        <v>CAPITOL CATALOG MKT (C92)</v>
      </c>
      <c r="X690" s="1">
        <f>spotify_top_songs_audio_features[[#This Row],[streams]]</f>
        <v>282867074</v>
      </c>
      <c r="Y690" t="str">
        <f>IF(Tabela2[[#This Row],[feat]]="","","Feat")</f>
        <v/>
      </c>
      <c r="Z690" s="17" t="str">
        <f>CONCATENATE(INT(spotify_top_songs_audio_features[[#This Row],[duration_ms]]/(60*1000)),":",MOD(INT(spotify_top_songs_audio_features[[#This Row],[duration_ms]]/1000),60))</f>
        <v>3:12</v>
      </c>
      <c r="AA6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90" t="str">
        <f>spotify_top_songs_audio_features[[#This Row],[track_name]]</f>
        <v>The Christmas Song (Merry Christmas To You)</v>
      </c>
    </row>
    <row r="691" spans="1:28" x14ac:dyDescent="0.25">
      <c r="A691" t="s">
        <v>2584</v>
      </c>
      <c r="B691" t="s">
        <v>2585</v>
      </c>
      <c r="C691" t="s">
        <v>2586</v>
      </c>
      <c r="D691" t="s">
        <v>520</v>
      </c>
      <c r="E691" t="s">
        <v>142</v>
      </c>
      <c r="F691" t="s">
        <v>24</v>
      </c>
      <c r="G691" t="s">
        <v>25</v>
      </c>
      <c r="H691">
        <v>881</v>
      </c>
      <c r="I691">
        <v>592</v>
      </c>
      <c r="J691">
        <v>324</v>
      </c>
      <c r="K691" t="s">
        <v>2587</v>
      </c>
      <c r="L691">
        <v>1.32E-3</v>
      </c>
      <c r="M691">
        <v>901</v>
      </c>
      <c r="N691">
        <v>719</v>
      </c>
      <c r="O691">
        <v>-4898</v>
      </c>
      <c r="P691">
        <v>101058</v>
      </c>
      <c r="Q691">
        <v>154487</v>
      </c>
      <c r="R691">
        <v>15</v>
      </c>
      <c r="S691">
        <v>282583791</v>
      </c>
      <c r="U691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691" t="str">
        <f>IFERROR(MID(spotify_top_songs_audio_features[[#This Row],[artist_names]],SEARCH(",",spotify_top_songs_audio_features[[#This Row],[artist_names]])+2,99),"")</f>
        <v>Jung Kook, BTS</v>
      </c>
      <c r="W691" t="str">
        <f>spotify_top_songs_audio_features[[#This Row],[source]]</f>
        <v>Atlantic Records</v>
      </c>
      <c r="X691" s="1">
        <f>spotify_top_songs_audio_features[[#This Row],[streams]]</f>
        <v>282583791</v>
      </c>
      <c r="Y691" t="str">
        <f>IF(Tabela2[[#This Row],[feat]]="","","Feat")</f>
        <v>Feat</v>
      </c>
      <c r="Z691" s="17" t="str">
        <f>CONCATENATE(INT(spotify_top_songs_audio_features[[#This Row],[duration_ms]]/(60*1000)),":",MOD(INT(spotify_top_songs_audio_features[[#This Row],[duration_ms]]/1000),60))</f>
        <v>2:34</v>
      </c>
      <c r="AA6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91" t="str">
        <f>spotify_top_songs_audio_features[[#This Row],[track_name]]</f>
        <v>Left and Right (Feat. Jung Kook of BTS)</v>
      </c>
    </row>
    <row r="692" spans="1:28" x14ac:dyDescent="0.25">
      <c r="A692" t="s">
        <v>13965</v>
      </c>
      <c r="B692" t="s">
        <v>13966</v>
      </c>
      <c r="C692" t="s">
        <v>13967</v>
      </c>
      <c r="D692" t="s">
        <v>282</v>
      </c>
      <c r="E692" t="s">
        <v>31</v>
      </c>
      <c r="F692" t="s">
        <v>32</v>
      </c>
      <c r="G692" t="s">
        <v>25</v>
      </c>
      <c r="H692">
        <v>807</v>
      </c>
      <c r="I692">
        <v>887</v>
      </c>
      <c r="J692">
        <v>361</v>
      </c>
      <c r="K692" t="s">
        <v>2216</v>
      </c>
      <c r="L692">
        <v>503</v>
      </c>
      <c r="M692">
        <v>811</v>
      </c>
      <c r="N692">
        <v>606</v>
      </c>
      <c r="O692">
        <v>-4311</v>
      </c>
      <c r="P692">
        <v>122015</v>
      </c>
      <c r="Q692">
        <v>229184</v>
      </c>
      <c r="R692">
        <v>30</v>
      </c>
      <c r="S692">
        <v>282213371</v>
      </c>
      <c r="U692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692" t="str">
        <f>IFERROR(MID(spotify_top_songs_audio_features[[#This Row],[artist_names]],SEARCH(",",spotify_top_songs_audio_features[[#This Row],[artist_names]])+2,99),"")</f>
        <v>Rag'n'Bone Man</v>
      </c>
      <c r="W692" t="str">
        <f>spotify_top_songs_audio_features[[#This Row],[source]]</f>
        <v>Columbia</v>
      </c>
      <c r="X692" s="1">
        <f>spotify_top_songs_audio_features[[#This Row],[streams]]</f>
        <v>282213371</v>
      </c>
      <c r="Y692" t="str">
        <f>IF(Tabela2[[#This Row],[feat]]="","","Feat")</f>
        <v>Feat</v>
      </c>
      <c r="Z692" s="17" t="str">
        <f>CONCATENATE(INT(spotify_top_songs_audio_features[[#This Row],[duration_ms]]/(60*1000)),":",MOD(INT(spotify_top_songs_audio_features[[#This Row],[duration_ms]]/1000),60))</f>
        <v>3:49</v>
      </c>
      <c r="AA6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92" t="str">
        <f>spotify_top_songs_audio_features[[#This Row],[track_name]]</f>
        <v>Giant (with Rag'n'Bone Man)</v>
      </c>
    </row>
    <row r="693" spans="1:28" x14ac:dyDescent="0.25">
      <c r="A693" t="s">
        <v>952</v>
      </c>
      <c r="B693" t="s">
        <v>953</v>
      </c>
      <c r="C693" t="s">
        <v>954</v>
      </c>
      <c r="D693" t="s">
        <v>520</v>
      </c>
      <c r="E693" t="s">
        <v>70</v>
      </c>
      <c r="F693" t="s">
        <v>32</v>
      </c>
      <c r="G693" t="s">
        <v>25</v>
      </c>
      <c r="H693">
        <v>861</v>
      </c>
      <c r="I693">
        <v>603</v>
      </c>
      <c r="J693">
        <v>176</v>
      </c>
      <c r="K693" t="s">
        <v>955</v>
      </c>
      <c r="L693">
        <v>0</v>
      </c>
      <c r="M693">
        <v>924</v>
      </c>
      <c r="N693">
        <v>504</v>
      </c>
      <c r="O693">
        <v>-5788</v>
      </c>
      <c r="P693">
        <v>98043</v>
      </c>
      <c r="Q693">
        <v>228760</v>
      </c>
      <c r="R693">
        <v>39</v>
      </c>
      <c r="S693">
        <v>281786572</v>
      </c>
      <c r="U693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693" t="str">
        <f>IFERROR(MID(spotify_top_songs_audio_features[[#This Row],[artist_names]],SEARCH(",",spotify_top_songs_audio_features[[#This Row],[artist_names]])+2,99),"")</f>
        <v>Offset, Travis Scott</v>
      </c>
      <c r="W693" t="str">
        <f>spotify_top_songs_audio_features[[#This Row],[source]]</f>
        <v>Atlantic Records</v>
      </c>
      <c r="X693" s="1">
        <f>spotify_top_songs_audio_features[[#This Row],[streams]]</f>
        <v>281786572</v>
      </c>
      <c r="Y693" t="str">
        <f>IF(Tabela2[[#This Row],[feat]]="","","Feat")</f>
        <v>Feat</v>
      </c>
      <c r="Z693" s="17" t="str">
        <f>CONCATENATE(INT(spotify_top_songs_audio_features[[#This Row],[duration_ms]]/(60*1000)),":",MOD(INT(spotify_top_songs_audio_features[[#This Row],[duration_ms]]/1000),60))</f>
        <v>3:48</v>
      </c>
      <c r="AA6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93" t="str">
        <f>spotify_top_songs_audio_features[[#This Row],[track_name]]</f>
        <v>ZEZE (feat. Travis Scott &amp; Offset)</v>
      </c>
    </row>
    <row r="694" spans="1:28" x14ac:dyDescent="0.25">
      <c r="A694" t="s">
        <v>2453</v>
      </c>
      <c r="B694" t="s">
        <v>2454</v>
      </c>
      <c r="C694" t="s">
        <v>2455</v>
      </c>
      <c r="D694" t="s">
        <v>423</v>
      </c>
      <c r="E694" t="s">
        <v>86</v>
      </c>
      <c r="F694" t="s">
        <v>32</v>
      </c>
      <c r="G694" t="s">
        <v>25</v>
      </c>
      <c r="H694">
        <v>803</v>
      </c>
      <c r="I694">
        <v>597</v>
      </c>
      <c r="J694">
        <v>141</v>
      </c>
      <c r="K694" t="s">
        <v>2456</v>
      </c>
      <c r="L694">
        <v>4.5000000000000003E-5</v>
      </c>
      <c r="M694">
        <v>323</v>
      </c>
      <c r="N694">
        <v>331</v>
      </c>
      <c r="O694">
        <v>-6035</v>
      </c>
      <c r="P694">
        <v>136008</v>
      </c>
      <c r="Q694">
        <v>257605</v>
      </c>
      <c r="R694">
        <v>23</v>
      </c>
      <c r="S694">
        <v>281454254</v>
      </c>
      <c r="U69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694" t="str">
        <f>IFERROR(MID(spotify_top_songs_audio_features[[#This Row],[artist_names]],SEARCH(",",spotify_top_songs_audio_features[[#This Row],[artist_names]])+2,99),"")</f>
        <v>Future, Young Thug</v>
      </c>
      <c r="W694" t="str">
        <f>spotify_top_songs_audio_features[[#This Row],[source]]</f>
        <v>OVO</v>
      </c>
      <c r="X694" s="1">
        <f>spotify_top_songs_audio_features[[#This Row],[streams]]</f>
        <v>281454254</v>
      </c>
      <c r="Y694" t="str">
        <f>IF(Tabela2[[#This Row],[feat]]="","","Feat")</f>
        <v>Feat</v>
      </c>
      <c r="Z694" s="17" t="str">
        <f>CONCATENATE(INT(spotify_top_songs_audio_features[[#This Row],[duration_ms]]/(60*1000)),":",MOD(INT(spotify_top_songs_audio_features[[#This Row],[duration_ms]]/1000),60))</f>
        <v>4:17</v>
      </c>
      <c r="AA6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94" t="str">
        <f>spotify_top_songs_audio_features[[#This Row],[track_name]]</f>
        <v>Way 2 Sexy (with Future &amp; Young Thug)</v>
      </c>
    </row>
    <row r="695" spans="1:28" x14ac:dyDescent="0.25">
      <c r="A695" t="s">
        <v>8308</v>
      </c>
      <c r="B695" t="s">
        <v>3739</v>
      </c>
      <c r="C695" t="s">
        <v>8309</v>
      </c>
      <c r="D695" t="s">
        <v>3914</v>
      </c>
      <c r="E695" t="s">
        <v>31</v>
      </c>
      <c r="F695" t="s">
        <v>32</v>
      </c>
      <c r="G695" t="s">
        <v>25</v>
      </c>
      <c r="H695">
        <v>849</v>
      </c>
      <c r="I695">
        <v>581</v>
      </c>
      <c r="J695">
        <v>767</v>
      </c>
      <c r="K695" t="s">
        <v>2719</v>
      </c>
      <c r="L695">
        <v>3.6099999999999999E-4</v>
      </c>
      <c r="M695">
        <v>805</v>
      </c>
      <c r="N695">
        <v>779</v>
      </c>
      <c r="O695">
        <v>-5243</v>
      </c>
      <c r="P695">
        <v>110008</v>
      </c>
      <c r="Q695">
        <v>198237</v>
      </c>
      <c r="R695">
        <v>31</v>
      </c>
      <c r="S695">
        <v>281198228</v>
      </c>
      <c r="U695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695" t="str">
        <f>IFERROR(MID(spotify_top_songs_audio_features[[#This Row],[artist_names]],SEARCH(",",spotify_top_songs_audio_features[[#This Row],[artist_names]])+2,99),"")</f>
        <v/>
      </c>
      <c r="W695" t="str">
        <f>spotify_top_songs_audio_features[[#This Row],[source]]</f>
        <v>Artist Partner</v>
      </c>
      <c r="X695" s="1">
        <f>spotify_top_songs_audio_features[[#This Row],[streams]]</f>
        <v>281198228</v>
      </c>
      <c r="Y695" t="str">
        <f>IF(Tabela2[[#This Row],[feat]]="","","Feat")</f>
        <v/>
      </c>
      <c r="Z695" s="17" t="str">
        <f>CONCATENATE(INT(spotify_top_songs_audio_features[[#This Row],[duration_ms]]/(60*1000)),":",MOD(INT(spotify_top_songs_audio_features[[#This Row],[duration_ms]]/1000),60))</f>
        <v>3:18</v>
      </c>
      <c r="AA6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95" t="str">
        <f>spotify_top_songs_audio_features[[#This Row],[track_name]]</f>
        <v>How Long</v>
      </c>
    </row>
    <row r="696" spans="1:28" x14ac:dyDescent="0.25">
      <c r="A696" t="s">
        <v>3496</v>
      </c>
      <c r="B696" t="s">
        <v>3497</v>
      </c>
      <c r="C696" t="s">
        <v>3498</v>
      </c>
      <c r="D696" t="s">
        <v>53</v>
      </c>
      <c r="E696" t="s">
        <v>43</v>
      </c>
      <c r="F696" t="s">
        <v>24</v>
      </c>
      <c r="G696" t="s">
        <v>25</v>
      </c>
      <c r="H696">
        <v>659</v>
      </c>
      <c r="I696">
        <v>701</v>
      </c>
      <c r="J696">
        <v>164</v>
      </c>
      <c r="K696" t="s">
        <v>3499</v>
      </c>
      <c r="L696">
        <v>0</v>
      </c>
      <c r="M696">
        <v>866</v>
      </c>
      <c r="N696">
        <v>623</v>
      </c>
      <c r="O696">
        <v>-4107</v>
      </c>
      <c r="P696">
        <v>9197</v>
      </c>
      <c r="Q696">
        <v>180520</v>
      </c>
      <c r="R696">
        <v>29</v>
      </c>
      <c r="S696">
        <v>281044084</v>
      </c>
      <c r="U696" t="str">
        <f>IFERROR(LEFT(spotify_top_songs_audio_features[[#This Row],[artist_names]],SEARCH(",",spotify_top_songs_audio_features[[#This Row],[artist_names]])-1),spotify_top_songs_audio_features[[#This Row],[artist_names]])</f>
        <v>Farruko</v>
      </c>
      <c r="V696" t="str">
        <f>IFERROR(MID(spotify_top_songs_audio_features[[#This Row],[artist_names]],SEARCH(",",spotify_top_songs_audio_features[[#This Row],[artist_names]])+2,99),"")</f>
        <v/>
      </c>
      <c r="W696" t="str">
        <f>spotify_top_songs_audio_features[[#This Row],[source]]</f>
        <v>Sony Music Latin</v>
      </c>
      <c r="X696" s="1">
        <f>spotify_top_songs_audio_features[[#This Row],[streams]]</f>
        <v>281044084</v>
      </c>
      <c r="Y696" t="str">
        <f>IF(Tabela2[[#This Row],[feat]]="","","Feat")</f>
        <v/>
      </c>
      <c r="Z696" s="17" t="str">
        <f>CONCATENATE(INT(spotify_top_songs_audio_features[[#This Row],[duration_ms]]/(60*1000)),":",MOD(INT(spotify_top_songs_audio_features[[#This Row],[duration_ms]]/1000),60))</f>
        <v>3:0</v>
      </c>
      <c r="AA6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96" t="str">
        <f>spotify_top_songs_audio_features[[#This Row],[track_name]]</f>
        <v>La Tóxica</v>
      </c>
    </row>
    <row r="697" spans="1:28" x14ac:dyDescent="0.25">
      <c r="A697" t="s">
        <v>16945</v>
      </c>
      <c r="B697" t="s">
        <v>16946</v>
      </c>
      <c r="C697" t="s">
        <v>16947</v>
      </c>
      <c r="D697" t="s">
        <v>16825</v>
      </c>
      <c r="E697" t="s">
        <v>58</v>
      </c>
      <c r="F697" t="s">
        <v>32</v>
      </c>
      <c r="G697" t="s">
        <v>25</v>
      </c>
      <c r="H697">
        <v>743</v>
      </c>
      <c r="I697">
        <v>855</v>
      </c>
      <c r="J697">
        <v>436</v>
      </c>
      <c r="K697" t="s">
        <v>4649</v>
      </c>
      <c r="L697">
        <v>45</v>
      </c>
      <c r="M697">
        <v>99</v>
      </c>
      <c r="N697">
        <v>871</v>
      </c>
      <c r="O697">
        <v>-3976</v>
      </c>
      <c r="P697">
        <v>96989</v>
      </c>
      <c r="Q697">
        <v>202453</v>
      </c>
      <c r="R697">
        <v>37</v>
      </c>
      <c r="S697">
        <v>280960035</v>
      </c>
      <c r="U697" t="str">
        <f>IFERROR(LEFT(spotify_top_songs_audio_features[[#This Row],[artist_names]],SEARCH(",",spotify_top_songs_audio_features[[#This Row],[artist_names]])-1),spotify_top_songs_audio_features[[#This Row],[artist_names]])</f>
        <v>Becky G</v>
      </c>
      <c r="V697" t="str">
        <f>IFERROR(MID(spotify_top_songs_audio_features[[#This Row],[artist_names]],SEARCH(",",spotify_top_songs_audio_features[[#This Row],[artist_names]])+2,99),"")</f>
        <v>Bad Bunny</v>
      </c>
      <c r="W697" t="str">
        <f>spotify_top_songs_audio_features[[#This Row],[source]]</f>
        <v>Kemosabe Records/RCA Records/Sony Music Latin</v>
      </c>
      <c r="X697" s="1">
        <f>spotify_top_songs_audio_features[[#This Row],[streams]]</f>
        <v>280960035</v>
      </c>
      <c r="Y697" t="str">
        <f>IF(Tabela2[[#This Row],[feat]]="","","Feat")</f>
        <v>Feat</v>
      </c>
      <c r="Z697" s="17" t="str">
        <f>CONCATENATE(INT(spotify_top_songs_audio_features[[#This Row],[duration_ms]]/(60*1000)),":",MOD(INT(spotify_top_songs_audio_features[[#This Row],[duration_ms]]/1000),60))</f>
        <v>3:22</v>
      </c>
      <c r="AA6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97" t="str">
        <f>spotify_top_songs_audio_features[[#This Row],[track_name]]</f>
        <v>Mayores</v>
      </c>
    </row>
    <row r="698" spans="1:28" x14ac:dyDescent="0.25">
      <c r="A698" t="s">
        <v>8192</v>
      </c>
      <c r="B698" t="s">
        <v>8193</v>
      </c>
      <c r="C698" t="s">
        <v>8194</v>
      </c>
      <c r="D698" t="s">
        <v>436</v>
      </c>
      <c r="E698" t="s">
        <v>469</v>
      </c>
      <c r="F698" t="s">
        <v>24</v>
      </c>
      <c r="G698" t="s">
        <v>25</v>
      </c>
      <c r="H698">
        <v>638</v>
      </c>
      <c r="I698">
        <v>658</v>
      </c>
      <c r="J698">
        <v>456</v>
      </c>
      <c r="K698" t="s">
        <v>5906</v>
      </c>
      <c r="L698">
        <v>3.77E-4</v>
      </c>
      <c r="M698">
        <v>919</v>
      </c>
      <c r="N698">
        <v>33</v>
      </c>
      <c r="O698">
        <v>-6318</v>
      </c>
      <c r="P698">
        <v>105076</v>
      </c>
      <c r="Q698">
        <v>205748</v>
      </c>
      <c r="R698">
        <v>32</v>
      </c>
      <c r="S698">
        <v>280466909</v>
      </c>
      <c r="U698" t="str">
        <f>IFERROR(LEFT(spotify_top_songs_audio_features[[#This Row],[artist_names]],SEARCH(",",spotify_top_songs_audio_features[[#This Row],[artist_names]])-1),spotify_top_songs_audio_features[[#This Row],[artist_names]])</f>
        <v>Clean Bandit</v>
      </c>
      <c r="V698" t="str">
        <f>IFERROR(MID(spotify_top_songs_audio_features[[#This Row],[artist_names]],SEARCH(",",spotify_top_songs_audio_features[[#This Row],[artist_names]])+2,99),"")</f>
        <v>Julia Michaels</v>
      </c>
      <c r="W698" t="str">
        <f>spotify_top_songs_audio_features[[#This Row],[source]]</f>
        <v>Atlantic Records UK</v>
      </c>
      <c r="X698" s="1">
        <f>spotify_top_songs_audio_features[[#This Row],[streams]]</f>
        <v>280466909</v>
      </c>
      <c r="Y698" t="str">
        <f>IF(Tabela2[[#This Row],[feat]]="","","Feat")</f>
        <v>Feat</v>
      </c>
      <c r="Z698" s="17" t="str">
        <f>CONCATENATE(INT(spotify_top_songs_audio_features[[#This Row],[duration_ms]]/(60*1000)),":",MOD(INT(spotify_top_songs_audio_features[[#This Row],[duration_ms]]/1000),60))</f>
        <v>3:25</v>
      </c>
      <c r="AA6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98" t="str">
        <f>spotify_top_songs_audio_features[[#This Row],[track_name]]</f>
        <v>I Miss You (feat. Julia Michaels)</v>
      </c>
    </row>
    <row r="699" spans="1:28" x14ac:dyDescent="0.25">
      <c r="A699" t="s">
        <v>8613</v>
      </c>
      <c r="B699" t="s">
        <v>3739</v>
      </c>
      <c r="C699" t="s">
        <v>3740</v>
      </c>
      <c r="D699" t="s">
        <v>520</v>
      </c>
      <c r="E699" t="s">
        <v>177</v>
      </c>
      <c r="F699" t="s">
        <v>24</v>
      </c>
      <c r="G699" t="s">
        <v>25</v>
      </c>
      <c r="H699">
        <v>69</v>
      </c>
      <c r="I699">
        <v>626</v>
      </c>
      <c r="J699">
        <v>306</v>
      </c>
      <c r="K699" t="s">
        <v>930</v>
      </c>
      <c r="L699">
        <v>335</v>
      </c>
      <c r="M699">
        <v>881</v>
      </c>
      <c r="N699">
        <v>912</v>
      </c>
      <c r="O699">
        <v>-5693</v>
      </c>
      <c r="P699">
        <v>184009</v>
      </c>
      <c r="Q699">
        <v>185681</v>
      </c>
      <c r="R699">
        <v>31</v>
      </c>
      <c r="S699">
        <v>280187138</v>
      </c>
      <c r="U699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699" t="str">
        <f>IFERROR(MID(spotify_top_songs_audio_features[[#This Row],[artist_names]],SEARCH(",",spotify_top_songs_audio_features[[#This Row],[artist_names]])+2,99),"")</f>
        <v/>
      </c>
      <c r="W699" t="str">
        <f>spotify_top_songs_audio_features[[#This Row],[source]]</f>
        <v>Atlantic Records</v>
      </c>
      <c r="X699" s="1">
        <f>spotify_top_songs_audio_features[[#This Row],[streams]]</f>
        <v>280187138</v>
      </c>
      <c r="Y699" t="str">
        <f>IF(Tabela2[[#This Row],[feat]]="","","Feat")</f>
        <v/>
      </c>
      <c r="Z699" s="17" t="str">
        <f>CONCATENATE(INT(spotify_top_songs_audio_features[[#This Row],[duration_ms]]/(60*1000)),":",MOD(INT(spotify_top_songs_audio_features[[#This Row],[duration_ms]]/1000),60))</f>
        <v>3:5</v>
      </c>
      <c r="AA6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99" t="str">
        <f>spotify_top_songs_audio_features[[#This Row],[track_name]]</f>
        <v>Light Switch</v>
      </c>
    </row>
    <row r="700" spans="1:28" x14ac:dyDescent="0.25">
      <c r="A700" t="s">
        <v>8833</v>
      </c>
      <c r="B700" t="s">
        <v>8834</v>
      </c>
      <c r="C700" t="s">
        <v>8835</v>
      </c>
      <c r="D700" t="s">
        <v>450</v>
      </c>
      <c r="E700" t="s">
        <v>102</v>
      </c>
      <c r="F700" t="s">
        <v>32</v>
      </c>
      <c r="G700" t="s">
        <v>25</v>
      </c>
      <c r="H700">
        <v>775</v>
      </c>
      <c r="I700">
        <v>679</v>
      </c>
      <c r="J700">
        <v>135</v>
      </c>
      <c r="K700" t="s">
        <v>4568</v>
      </c>
      <c r="L700">
        <v>7.26E-3</v>
      </c>
      <c r="M700">
        <v>68</v>
      </c>
      <c r="N700">
        <v>619</v>
      </c>
      <c r="O700">
        <v>-4985</v>
      </c>
      <c r="P700">
        <v>166008</v>
      </c>
      <c r="Q700">
        <v>193456</v>
      </c>
      <c r="R700">
        <v>32</v>
      </c>
      <c r="S700">
        <v>280150549</v>
      </c>
      <c r="U700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700" t="str">
        <f>IFERROR(MID(spotify_top_songs_audio_features[[#This Row],[artist_names]],SEARCH(",",spotify_top_songs_audio_features[[#This Row],[artist_names]])+2,99),"")</f>
        <v>J Balvin</v>
      </c>
      <c r="W700" t="str">
        <f>spotify_top_songs_audio_features[[#This Row],[source]]</f>
        <v>WM Brazil</v>
      </c>
      <c r="X700" s="1">
        <f>spotify_top_songs_audio_features[[#This Row],[streams]]</f>
        <v>280150549</v>
      </c>
      <c r="Y700" t="str">
        <f>IF(Tabela2[[#This Row],[feat]]="","","Feat")</f>
        <v>Feat</v>
      </c>
      <c r="Z700" s="17" t="str">
        <f>CONCATENATE(INT(spotify_top_songs_audio_features[[#This Row],[duration_ms]]/(60*1000)),":",MOD(INT(spotify_top_songs_audio_features[[#This Row],[duration_ms]]/1000),60))</f>
        <v>3:13</v>
      </c>
      <c r="AA7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00" t="str">
        <f>spotify_top_songs_audio_features[[#This Row],[track_name]]</f>
        <v>Downtown</v>
      </c>
    </row>
    <row r="701" spans="1:28" x14ac:dyDescent="0.25">
      <c r="A701" t="s">
        <v>11524</v>
      </c>
      <c r="B701" t="s">
        <v>11525</v>
      </c>
      <c r="C701" t="s">
        <v>11526</v>
      </c>
      <c r="D701" t="s">
        <v>11527</v>
      </c>
      <c r="E701" t="s">
        <v>177</v>
      </c>
      <c r="F701" t="s">
        <v>32</v>
      </c>
      <c r="G701" t="s">
        <v>25</v>
      </c>
      <c r="H701">
        <v>829</v>
      </c>
      <c r="I701">
        <v>512</v>
      </c>
      <c r="J701">
        <v>187</v>
      </c>
      <c r="K701" t="s">
        <v>1454</v>
      </c>
      <c r="L701">
        <v>0</v>
      </c>
      <c r="M701">
        <v>12</v>
      </c>
      <c r="N701">
        <v>638</v>
      </c>
      <c r="O701">
        <v>-5865</v>
      </c>
      <c r="P701">
        <v>80511</v>
      </c>
      <c r="Q701">
        <v>123987</v>
      </c>
      <c r="R701">
        <v>33</v>
      </c>
      <c r="S701">
        <v>279796044</v>
      </c>
      <c r="U701" t="str">
        <f>IFERROR(LEFT(spotify_top_songs_audio_features[[#This Row],[artist_names]],SEARCH(",",spotify_top_songs_audio_features[[#This Row],[artist_names]])-1),spotify_top_songs_audio_features[[#This Row],[artist_names]])</f>
        <v>Sleepy Hallow</v>
      </c>
      <c r="V701" t="str">
        <f>IFERROR(MID(spotify_top_songs_audio_features[[#This Row],[artist_names]],SEARCH(",",spotify_top_songs_audio_features[[#This Row],[artist_names]])+2,99),"")</f>
        <v/>
      </c>
      <c r="W701" t="str">
        <f>spotify_top_songs_audio_features[[#This Row],[source]]</f>
        <v>Winners Circle/RCA Records</v>
      </c>
      <c r="X701" s="1">
        <f>spotify_top_songs_audio_features[[#This Row],[streams]]</f>
        <v>279796044</v>
      </c>
      <c r="Y701" t="str">
        <f>IF(Tabela2[[#This Row],[feat]]="","","Feat")</f>
        <v/>
      </c>
      <c r="Z701" s="17" t="str">
        <f>CONCATENATE(INT(spotify_top_songs_audio_features[[#This Row],[duration_ms]]/(60*1000)),":",MOD(INT(spotify_top_songs_audio_features[[#This Row],[duration_ms]]/1000),60))</f>
        <v>2:3</v>
      </c>
      <c r="AA7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701" t="str">
        <f>spotify_top_songs_audio_features[[#This Row],[track_name]]</f>
        <v>2055</v>
      </c>
    </row>
    <row r="702" spans="1:28" x14ac:dyDescent="0.25">
      <c r="A702" t="s">
        <v>4045</v>
      </c>
      <c r="B702" t="s">
        <v>1070</v>
      </c>
      <c r="C702" t="s">
        <v>4046</v>
      </c>
      <c r="D702" t="s">
        <v>929</v>
      </c>
      <c r="E702" t="s">
        <v>102</v>
      </c>
      <c r="F702" t="s">
        <v>24</v>
      </c>
      <c r="G702" t="s">
        <v>25</v>
      </c>
      <c r="H702">
        <v>505</v>
      </c>
      <c r="I702">
        <v>34</v>
      </c>
      <c r="J702">
        <v>438</v>
      </c>
      <c r="K702" t="s">
        <v>4047</v>
      </c>
      <c r="L702">
        <v>0</v>
      </c>
      <c r="M702">
        <v>21</v>
      </c>
      <c r="N702">
        <v>916</v>
      </c>
      <c r="O702">
        <v>-9005</v>
      </c>
      <c r="P702">
        <v>101993</v>
      </c>
      <c r="Q702">
        <v>206459</v>
      </c>
      <c r="R702">
        <v>12</v>
      </c>
      <c r="S702">
        <v>279364987</v>
      </c>
      <c r="U702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702" t="str">
        <f>IFERROR(MID(spotify_top_songs_audio_features[[#This Row],[artist_names]],SEARCH(",",spotify_top_songs_audio_features[[#This Row],[artist_names]])+2,99),"")</f>
        <v/>
      </c>
      <c r="W702" t="str">
        <f>spotify_top_songs_audio_features[[#This Row],[source]]</f>
        <v>Interscope Records</v>
      </c>
      <c r="X702" s="1">
        <f>spotify_top_songs_audio_features[[#This Row],[streams]]</f>
        <v>279364987</v>
      </c>
      <c r="Y702" t="str">
        <f>IF(Tabela2[[#This Row],[feat]]="","","Feat")</f>
        <v/>
      </c>
      <c r="Z702" s="17" t="str">
        <f>CONCATENATE(INT(spotify_top_songs_audio_features[[#This Row],[duration_ms]]/(60*1000)),":",MOD(INT(spotify_top_songs_audio_features[[#This Row],[duration_ms]]/1000),60))</f>
        <v>3:26</v>
      </c>
      <c r="AA7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02" t="str">
        <f>spotify_top_songs_audio_features[[#This Row],[track_name]]</f>
        <v>Lose You To Love Me</v>
      </c>
    </row>
    <row r="703" spans="1:28" x14ac:dyDescent="0.25">
      <c r="A703" t="s">
        <v>6933</v>
      </c>
      <c r="B703" t="s">
        <v>793</v>
      </c>
      <c r="C703" t="s">
        <v>5413</v>
      </c>
      <c r="D703" t="s">
        <v>795</v>
      </c>
      <c r="E703" t="s">
        <v>469</v>
      </c>
      <c r="F703" t="s">
        <v>24</v>
      </c>
      <c r="G703" t="s">
        <v>25</v>
      </c>
      <c r="H703">
        <v>383</v>
      </c>
      <c r="I703">
        <v>637</v>
      </c>
      <c r="J703">
        <v>703</v>
      </c>
      <c r="K703" t="s">
        <v>6934</v>
      </c>
      <c r="L703">
        <v>0</v>
      </c>
      <c r="M703">
        <v>368</v>
      </c>
      <c r="N703">
        <v>827</v>
      </c>
      <c r="O703">
        <v>-6993</v>
      </c>
      <c r="P703">
        <v>177913</v>
      </c>
      <c r="Q703">
        <v>260773</v>
      </c>
      <c r="R703">
        <v>36</v>
      </c>
      <c r="S703">
        <v>279083790</v>
      </c>
      <c r="U703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703" t="str">
        <f>IFERROR(MID(spotify_top_songs_audio_features[[#This Row],[artist_names]],SEARCH(",",spotify_top_songs_audio_features[[#This Row],[artist_names]])+2,99),"")</f>
        <v/>
      </c>
      <c r="W703" t="str">
        <f>spotify_top_songs_audio_features[[#This Row],[source]]</f>
        <v>Kid Ina Korner / Interscope</v>
      </c>
      <c r="X703" s="1">
        <f>spotify_top_songs_audio_features[[#This Row],[streams]]</f>
        <v>279083790</v>
      </c>
      <c r="Y703" t="str">
        <f>IF(Tabela2[[#This Row],[feat]]="","","Feat")</f>
        <v/>
      </c>
      <c r="Z703" s="17" t="str">
        <f>CONCATENATE(INT(spotify_top_songs_audio_features[[#This Row],[duration_ms]]/(60*1000)),":",MOD(INT(spotify_top_songs_audio_features[[#This Row],[duration_ms]]/1000),60))</f>
        <v>4:20</v>
      </c>
      <c r="AA7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703" t="str">
        <f>spotify_top_songs_audio_features[[#This Row],[track_name]]</f>
        <v>Bad Liar</v>
      </c>
    </row>
    <row r="704" spans="1:28" x14ac:dyDescent="0.25">
      <c r="A704" t="s">
        <v>5166</v>
      </c>
      <c r="B704" t="s">
        <v>1668</v>
      </c>
      <c r="C704" t="s">
        <v>5167</v>
      </c>
      <c r="D704" t="s">
        <v>1306</v>
      </c>
      <c r="E704" t="s">
        <v>31</v>
      </c>
      <c r="F704" t="s">
        <v>24</v>
      </c>
      <c r="G704" t="s">
        <v>25</v>
      </c>
      <c r="H704">
        <v>739</v>
      </c>
      <c r="I704">
        <v>821</v>
      </c>
      <c r="J704">
        <v>852</v>
      </c>
      <c r="K704" t="s">
        <v>951</v>
      </c>
      <c r="L704">
        <v>9.6000000000000002E-5</v>
      </c>
      <c r="M704">
        <v>311</v>
      </c>
      <c r="N704">
        <v>693</v>
      </c>
      <c r="O704">
        <v>-4233</v>
      </c>
      <c r="P704">
        <v>171077</v>
      </c>
      <c r="Q704">
        <v>188080</v>
      </c>
      <c r="R704">
        <v>37</v>
      </c>
      <c r="S704">
        <v>279060284</v>
      </c>
      <c r="U704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704" t="str">
        <f>IFERROR(MID(spotify_top_songs_audio_features[[#This Row],[artist_names]],SEARCH(",",spotify_top_songs_audio_features[[#This Row],[artist_names]])+2,99),"")</f>
        <v/>
      </c>
      <c r="W704" t="str">
        <f>spotify_top_songs_audio_features[[#This Row],[source]]</f>
        <v>VP Records Corp/Dimelo Vi</v>
      </c>
      <c r="X704" s="1">
        <f>spotify_top_songs_audio_features[[#This Row],[streams]]</f>
        <v>279060284</v>
      </c>
      <c r="Y704" t="str">
        <f>IF(Tabela2[[#This Row],[feat]]="","","Feat")</f>
        <v/>
      </c>
      <c r="Z704" s="17" t="str">
        <f>CONCATENATE(INT(spotify_top_songs_audio_features[[#This Row],[duration_ms]]/(60*1000)),":",MOD(INT(spotify_top_songs_audio_features[[#This Row],[duration_ms]]/1000),60))</f>
        <v>3:8</v>
      </c>
      <c r="AA7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04" t="str">
        <f>spotify_top_songs_audio_features[[#This Row],[track_name]]</f>
        <v>Se Preparó</v>
      </c>
    </row>
    <row r="705" spans="1:28" x14ac:dyDescent="0.25">
      <c r="A705" t="s">
        <v>7572</v>
      </c>
      <c r="B705" t="s">
        <v>5819</v>
      </c>
      <c r="C705" t="s">
        <v>7573</v>
      </c>
      <c r="D705" t="s">
        <v>2521</v>
      </c>
      <c r="E705" t="s">
        <v>31</v>
      </c>
      <c r="F705" t="s">
        <v>24</v>
      </c>
      <c r="G705" t="s">
        <v>25</v>
      </c>
      <c r="H705">
        <v>786</v>
      </c>
      <c r="I705">
        <v>846</v>
      </c>
      <c r="J705">
        <v>505</v>
      </c>
      <c r="K705" t="s">
        <v>3155</v>
      </c>
      <c r="L705">
        <v>0</v>
      </c>
      <c r="M705">
        <v>413</v>
      </c>
      <c r="N705">
        <v>819</v>
      </c>
      <c r="O705">
        <v>-3468</v>
      </c>
      <c r="P705">
        <v>95005</v>
      </c>
      <c r="Q705">
        <v>200480</v>
      </c>
      <c r="R705">
        <v>23</v>
      </c>
      <c r="S705">
        <v>278981519</v>
      </c>
      <c r="U705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705" t="str">
        <f>IFERROR(MID(spotify_top_songs_audio_features[[#This Row],[artist_names]],SEARCH(",",spotify_top_songs_audio_features[[#This Row],[artist_names]])+2,99),"")</f>
        <v/>
      </c>
      <c r="W705" t="str">
        <f>spotify_top_songs_audio_features[[#This Row],[source]]</f>
        <v>El Cartel Records (EC3)</v>
      </c>
      <c r="X705" s="1">
        <f>spotify_top_songs_audio_features[[#This Row],[streams]]</f>
        <v>278981519</v>
      </c>
      <c r="Y705" t="str">
        <f>IF(Tabela2[[#This Row],[feat]]="","","Feat")</f>
        <v/>
      </c>
      <c r="Z705" s="17" t="str">
        <f>CONCATENATE(INT(spotify_top_songs_audio_features[[#This Row],[duration_ms]]/(60*1000)),":",MOD(INT(spotify_top_songs_audio_features[[#This Row],[duration_ms]]/1000),60))</f>
        <v>3:20</v>
      </c>
      <c r="AA7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05" t="str">
        <f>spotify_top_songs_audio_features[[#This Row],[track_name]]</f>
        <v>Dura</v>
      </c>
    </row>
    <row r="706" spans="1:28" x14ac:dyDescent="0.25">
      <c r="A706" t="s">
        <v>13879</v>
      </c>
      <c r="B706" t="s">
        <v>3497</v>
      </c>
      <c r="C706" t="s">
        <v>6221</v>
      </c>
      <c r="D706" t="s">
        <v>53</v>
      </c>
      <c r="E706" t="s">
        <v>23</v>
      </c>
      <c r="F706" t="s">
        <v>24</v>
      </c>
      <c r="G706" t="s">
        <v>25</v>
      </c>
      <c r="H706">
        <v>762</v>
      </c>
      <c r="I706">
        <v>766</v>
      </c>
      <c r="J706">
        <v>343</v>
      </c>
      <c r="K706" t="s">
        <v>5703</v>
      </c>
      <c r="L706">
        <v>6.9800000000000001E-3</v>
      </c>
      <c r="M706">
        <v>128</v>
      </c>
      <c r="N706">
        <v>442</v>
      </c>
      <c r="O706">
        <v>-3955</v>
      </c>
      <c r="P706">
        <v>130001</v>
      </c>
      <c r="Q706">
        <v>287120</v>
      </c>
      <c r="R706">
        <v>12</v>
      </c>
      <c r="S706">
        <v>277982929</v>
      </c>
      <c r="U706" t="str">
        <f>IFERROR(LEFT(spotify_top_songs_audio_features[[#This Row],[artist_names]],SEARCH(",",spotify_top_songs_audio_features[[#This Row],[artist_names]])-1),spotify_top_songs_audio_features[[#This Row],[artist_names]])</f>
        <v>Farruko</v>
      </c>
      <c r="V706" t="str">
        <f>IFERROR(MID(spotify_top_songs_audio_features[[#This Row],[artist_names]],SEARCH(",",spotify_top_songs_audio_features[[#This Row],[artist_names]])+2,99),"")</f>
        <v/>
      </c>
      <c r="W706" t="str">
        <f>spotify_top_songs_audio_features[[#This Row],[source]]</f>
        <v>Sony Music Latin</v>
      </c>
      <c r="X706" s="1">
        <f>spotify_top_songs_audio_features[[#This Row],[streams]]</f>
        <v>277982929</v>
      </c>
      <c r="Y706" t="str">
        <f>IF(Tabela2[[#This Row],[feat]]="","","Feat")</f>
        <v/>
      </c>
      <c r="Z706" s="17" t="str">
        <f>CONCATENATE(INT(spotify_top_songs_audio_features[[#This Row],[duration_ms]]/(60*1000)),":",MOD(INT(spotify_top_songs_audio_features[[#This Row],[duration_ms]]/1000),60))</f>
        <v>4:47</v>
      </c>
      <c r="AA7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706" t="str">
        <f>spotify_top_songs_audio_features[[#This Row],[track_name]]</f>
        <v>Pepas</v>
      </c>
    </row>
    <row r="707" spans="1:28" x14ac:dyDescent="0.25">
      <c r="A707" t="s">
        <v>5885</v>
      </c>
      <c r="B707" t="s">
        <v>5886</v>
      </c>
      <c r="C707" t="s">
        <v>5887</v>
      </c>
      <c r="D707" t="s">
        <v>881</v>
      </c>
      <c r="E707" t="s">
        <v>23</v>
      </c>
      <c r="F707" t="s">
        <v>32</v>
      </c>
      <c r="G707" t="s">
        <v>25</v>
      </c>
      <c r="H707">
        <v>671</v>
      </c>
      <c r="I707">
        <v>876</v>
      </c>
      <c r="J707">
        <v>352</v>
      </c>
      <c r="K707" t="s">
        <v>4426</v>
      </c>
      <c r="L707">
        <v>188</v>
      </c>
      <c r="M707">
        <v>823</v>
      </c>
      <c r="N707">
        <v>964</v>
      </c>
      <c r="O707">
        <v>-5681</v>
      </c>
      <c r="P707">
        <v>129998</v>
      </c>
      <c r="Q707">
        <v>231545</v>
      </c>
      <c r="R707">
        <v>22</v>
      </c>
      <c r="S707">
        <v>277163329</v>
      </c>
      <c r="U707" t="str">
        <f>IFERROR(LEFT(spotify_top_songs_audio_features[[#This Row],[artist_names]],SEARCH(",",spotify_top_songs_audio_features[[#This Row],[artist_names]])-1),spotify_top_songs_audio_features[[#This Row],[artist_names]])</f>
        <v>Peggy Gou</v>
      </c>
      <c r="V707" t="str">
        <f>IFERROR(MID(spotify_top_songs_audio_features[[#This Row],[artist_names]],SEARCH(",",spotify_top_songs_audio_features[[#This Row],[artist_names]])+2,99),"")</f>
        <v/>
      </c>
      <c r="W707" t="str">
        <f>spotify_top_songs_audio_features[[#This Row],[source]]</f>
        <v>XL Recordings</v>
      </c>
      <c r="X707" s="1">
        <f>spotify_top_songs_audio_features[[#This Row],[streams]]</f>
        <v>277163329</v>
      </c>
      <c r="Y707" t="str">
        <f>IF(Tabela2[[#This Row],[feat]]="","","Feat")</f>
        <v/>
      </c>
      <c r="Z707" s="17" t="str">
        <f>CONCATENATE(INT(spotify_top_songs_audio_features[[#This Row],[duration_ms]]/(60*1000)),":",MOD(INT(spotify_top_songs_audio_features[[#This Row],[duration_ms]]/1000),60))</f>
        <v>3:51</v>
      </c>
      <c r="AA7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707" t="str">
        <f>spotify_top_songs_audio_features[[#This Row],[track_name]]</f>
        <v>(It Goes Like) Nanana - Edit</v>
      </c>
    </row>
    <row r="708" spans="1:28" x14ac:dyDescent="0.25">
      <c r="A708" t="s">
        <v>2400</v>
      </c>
      <c r="B708" t="s">
        <v>817</v>
      </c>
      <c r="C708" t="s">
        <v>2401</v>
      </c>
      <c r="D708" t="s">
        <v>819</v>
      </c>
      <c r="E708" t="s">
        <v>70</v>
      </c>
      <c r="F708" t="s">
        <v>32</v>
      </c>
      <c r="G708" t="s">
        <v>25</v>
      </c>
      <c r="H708">
        <v>801</v>
      </c>
      <c r="I708">
        <v>601</v>
      </c>
      <c r="J708">
        <v>255</v>
      </c>
      <c r="K708" t="s">
        <v>2402</v>
      </c>
      <c r="L708">
        <v>3.2299999999999998E-3</v>
      </c>
      <c r="M708">
        <v>145</v>
      </c>
      <c r="N708">
        <v>74</v>
      </c>
      <c r="O708">
        <v>-7574</v>
      </c>
      <c r="P708">
        <v>159969</v>
      </c>
      <c r="Q708">
        <v>182907</v>
      </c>
      <c r="R708">
        <v>27</v>
      </c>
      <c r="S708">
        <v>276938241</v>
      </c>
      <c r="U708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708" t="str">
        <f>IFERROR(MID(spotify_top_songs_audio_features[[#This Row],[artist_names]],SEARCH(",",spotify_top_songs_audio_features[[#This Row],[artist_names]])+2,99),"")</f>
        <v/>
      </c>
      <c r="W708" t="str">
        <f>spotify_top_songs_audio_features[[#This Row],[source]]</f>
        <v>Kemosabe Records/RCA Records</v>
      </c>
      <c r="X708" s="1">
        <f>spotify_top_songs_audio_features[[#This Row],[streams]]</f>
        <v>276938241</v>
      </c>
      <c r="Y708" t="str">
        <f>IF(Tabela2[[#This Row],[feat]]="","","Feat")</f>
        <v/>
      </c>
      <c r="Z708" s="17" t="str">
        <f>CONCATENATE(INT(spotify_top_songs_audio_features[[#This Row],[duration_ms]]/(60*1000)),":",MOD(INT(spotify_top_songs_audio_features[[#This Row],[duration_ms]]/1000),60))</f>
        <v>3:2</v>
      </c>
      <c r="AA7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708" t="str">
        <f>spotify_top_songs_audio_features[[#This Row],[track_name]]</f>
        <v>Vegas (From the Original Motion Picture Soundtrack ELVIS)</v>
      </c>
    </row>
    <row r="709" spans="1:28" x14ac:dyDescent="0.25">
      <c r="A709" t="s">
        <v>5871</v>
      </c>
      <c r="B709" t="s">
        <v>5872</v>
      </c>
      <c r="C709" t="s">
        <v>5873</v>
      </c>
      <c r="D709" t="s">
        <v>282</v>
      </c>
      <c r="E709" t="s">
        <v>43</v>
      </c>
      <c r="F709" t="s">
        <v>24</v>
      </c>
      <c r="G709" t="s">
        <v>25</v>
      </c>
      <c r="H709">
        <v>671</v>
      </c>
      <c r="I709">
        <v>373</v>
      </c>
      <c r="J709">
        <v>323</v>
      </c>
      <c r="K709" t="s">
        <v>5874</v>
      </c>
      <c r="L709">
        <v>8.0099999999999998E-3</v>
      </c>
      <c r="M709">
        <v>481</v>
      </c>
      <c r="N709">
        <v>732</v>
      </c>
      <c r="O709">
        <v>-18064</v>
      </c>
      <c r="P709">
        <v>92718</v>
      </c>
      <c r="Q709">
        <v>295893</v>
      </c>
      <c r="R709">
        <v>62</v>
      </c>
      <c r="S709">
        <v>276728836</v>
      </c>
      <c r="U709" t="str">
        <f>IFERROR(LEFT(spotify_top_songs_audio_features[[#This Row],[artist_names]],SEARCH(",",spotify_top_songs_audio_features[[#This Row],[artist_names]])-1),spotify_top_songs_audio_features[[#This Row],[artist_names]])</f>
        <v>TOTO</v>
      </c>
      <c r="V709" t="str">
        <f>IFERROR(MID(spotify_top_songs_audio_features[[#This Row],[artist_names]],SEARCH(",",spotify_top_songs_audio_features[[#This Row],[artist_names]])+2,99),"")</f>
        <v/>
      </c>
      <c r="W709" t="str">
        <f>spotify_top_songs_audio_features[[#This Row],[source]]</f>
        <v>Columbia</v>
      </c>
      <c r="X709" s="1">
        <f>spotify_top_songs_audio_features[[#This Row],[streams]]</f>
        <v>276728836</v>
      </c>
      <c r="Y709" t="str">
        <f>IF(Tabela2[[#This Row],[feat]]="","","Feat")</f>
        <v/>
      </c>
      <c r="Z709" s="17" t="str">
        <f>CONCATENATE(INT(spotify_top_songs_audio_features[[#This Row],[duration_ms]]/(60*1000)),":",MOD(INT(spotify_top_songs_audio_features[[#This Row],[duration_ms]]/1000),60))</f>
        <v>4:55</v>
      </c>
      <c r="AA7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709" t="str">
        <f>spotify_top_songs_audio_features[[#This Row],[track_name]]</f>
        <v>Africa</v>
      </c>
    </row>
    <row r="710" spans="1:28" x14ac:dyDescent="0.25">
      <c r="A710" t="s">
        <v>16310</v>
      </c>
      <c r="B710" t="s">
        <v>16311</v>
      </c>
      <c r="C710" t="s">
        <v>16312</v>
      </c>
      <c r="D710" t="s">
        <v>881</v>
      </c>
      <c r="E710" t="s">
        <v>23</v>
      </c>
      <c r="F710" t="s">
        <v>24</v>
      </c>
      <c r="G710" t="s">
        <v>25</v>
      </c>
      <c r="H710">
        <v>515</v>
      </c>
      <c r="I710">
        <v>43</v>
      </c>
      <c r="J710">
        <v>372</v>
      </c>
      <c r="K710" t="s">
        <v>16313</v>
      </c>
      <c r="L710">
        <v>133</v>
      </c>
      <c r="M710">
        <v>129</v>
      </c>
      <c r="N710">
        <v>104</v>
      </c>
      <c r="O710">
        <v>-9935</v>
      </c>
      <c r="P710">
        <v>91844</v>
      </c>
      <c r="Q710">
        <v>238640</v>
      </c>
      <c r="R710">
        <v>33</v>
      </c>
      <c r="S710">
        <v>276629593</v>
      </c>
      <c r="U710" t="str">
        <f>IFERROR(LEFT(spotify_top_songs_audio_features[[#This Row],[artist_names]],SEARCH(",",spotify_top_songs_audio_features[[#This Row],[artist_names]])-1),spotify_top_songs_audio_features[[#This Row],[artist_names]])</f>
        <v>Radiohead</v>
      </c>
      <c r="V710" t="str">
        <f>IFERROR(MID(spotify_top_songs_audio_features[[#This Row],[artist_names]],SEARCH(",",spotify_top_songs_audio_features[[#This Row],[artist_names]])+2,99),"")</f>
        <v/>
      </c>
      <c r="W710" t="str">
        <f>spotify_top_songs_audio_features[[#This Row],[source]]</f>
        <v>XL Recordings</v>
      </c>
      <c r="X710" s="1">
        <f>spotify_top_songs_audio_features[[#This Row],[streams]]</f>
        <v>276629593</v>
      </c>
      <c r="Y710" t="str">
        <f>IF(Tabela2[[#This Row],[feat]]="","","Feat")</f>
        <v/>
      </c>
      <c r="Z710" s="17" t="str">
        <f>CONCATENATE(INT(spotify_top_songs_audio_features[[#This Row],[duration_ms]]/(60*1000)),":",MOD(INT(spotify_top_songs_audio_features[[#This Row],[duration_ms]]/1000),60))</f>
        <v>3:58</v>
      </c>
      <c r="AA7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710" t="str">
        <f>spotify_top_songs_audio_features[[#This Row],[track_name]]</f>
        <v>Creep</v>
      </c>
    </row>
    <row r="711" spans="1:28" x14ac:dyDescent="0.25">
      <c r="A711" t="s">
        <v>7489</v>
      </c>
      <c r="B711" t="s">
        <v>1809</v>
      </c>
      <c r="C711" t="s">
        <v>1810</v>
      </c>
      <c r="D711" t="s">
        <v>48</v>
      </c>
      <c r="E711" t="s">
        <v>70</v>
      </c>
      <c r="F711" t="s">
        <v>24</v>
      </c>
      <c r="G711" t="s">
        <v>25</v>
      </c>
      <c r="H711">
        <v>542</v>
      </c>
      <c r="I711">
        <v>659</v>
      </c>
      <c r="J711">
        <v>389</v>
      </c>
      <c r="K711" t="s">
        <v>7490</v>
      </c>
      <c r="L711">
        <v>0</v>
      </c>
      <c r="M711">
        <v>105</v>
      </c>
      <c r="N711">
        <v>109</v>
      </c>
      <c r="O711">
        <v>-7289</v>
      </c>
      <c r="P711">
        <v>120122</v>
      </c>
      <c r="Q711">
        <v>234000</v>
      </c>
      <c r="R711">
        <v>25</v>
      </c>
      <c r="S711">
        <v>275782412</v>
      </c>
      <c r="U711" t="str">
        <f>IFERROR(LEFT(spotify_top_songs_audio_features[[#This Row],[artist_names]],SEARCH(",",spotify_top_songs_audio_features[[#This Row],[artist_names]])-1),spotify_top_songs_audio_features[[#This Row],[artist_names]])</f>
        <v>Swedish House Mafia</v>
      </c>
      <c r="V711" t="str">
        <f>IFERROR(MID(spotify_top_songs_audio_features[[#This Row],[artist_names]],SEARCH(",",spotify_top_songs_audio_features[[#This Row],[artist_names]])+2,99),"")</f>
        <v>The Weeknd</v>
      </c>
      <c r="W711" t="str">
        <f>spotify_top_songs_audio_features[[#This Row],[source]]</f>
        <v>Republic Records</v>
      </c>
      <c r="X711" s="1">
        <f>spotify_top_songs_audio_features[[#This Row],[streams]]</f>
        <v>275782412</v>
      </c>
      <c r="Y711" t="str">
        <f>IF(Tabela2[[#This Row],[feat]]="","","Feat")</f>
        <v>Feat</v>
      </c>
      <c r="Z711" s="17" t="str">
        <f>CONCATENATE(INT(spotify_top_songs_audio_features[[#This Row],[duration_ms]]/(60*1000)),":",MOD(INT(spotify_top_songs_audio_features[[#This Row],[duration_ms]]/1000),60))</f>
        <v>3:54</v>
      </c>
      <c r="AA7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711" t="str">
        <f>spotify_top_songs_audio_features[[#This Row],[track_name]]</f>
        <v>Moth To A Flame (with The Weeknd)</v>
      </c>
    </row>
    <row r="712" spans="1:28" x14ac:dyDescent="0.25">
      <c r="A712" t="s">
        <v>5843</v>
      </c>
      <c r="B712" t="s">
        <v>5844</v>
      </c>
      <c r="C712" t="s">
        <v>5845</v>
      </c>
      <c r="D712" t="s">
        <v>220</v>
      </c>
      <c r="E712" t="s">
        <v>177</v>
      </c>
      <c r="F712" t="s">
        <v>24</v>
      </c>
      <c r="G712" t="s">
        <v>25</v>
      </c>
      <c r="H712">
        <v>708</v>
      </c>
      <c r="I712">
        <v>693</v>
      </c>
      <c r="J712">
        <v>138</v>
      </c>
      <c r="K712" t="s">
        <v>5846</v>
      </c>
      <c r="L712">
        <v>0</v>
      </c>
      <c r="M712">
        <v>129</v>
      </c>
      <c r="N712">
        <v>427</v>
      </c>
      <c r="O712">
        <v>-5516</v>
      </c>
      <c r="P712">
        <v>143965</v>
      </c>
      <c r="Q712">
        <v>271080</v>
      </c>
      <c r="R712">
        <v>42</v>
      </c>
      <c r="S712">
        <v>275609604</v>
      </c>
      <c r="U712" t="str">
        <f>IFERROR(LEFT(spotify_top_songs_audio_features[[#This Row],[artist_names]],SEARCH(",",spotify_top_songs_audio_features[[#This Row],[artist_names]])-1),spotify_top_songs_audio_features[[#This Row],[artist_names]])</f>
        <v>Chris Jedi</v>
      </c>
      <c r="V712" t="str">
        <f>IFERROR(MID(spotify_top_songs_audio_features[[#This Row],[artist_names]],SEARCH(",",spotify_top_songs_audio_features[[#This Row],[artist_names]])+2,99),"")</f>
        <v>J Balvin, Ozuna, Arcángel</v>
      </c>
      <c r="W712" t="str">
        <f>spotify_top_songs_audio_features[[#This Row],[source]]</f>
        <v>UMLE - Latino</v>
      </c>
      <c r="X712" s="1">
        <f>spotify_top_songs_audio_features[[#This Row],[streams]]</f>
        <v>275609604</v>
      </c>
      <c r="Y712" t="str">
        <f>IF(Tabela2[[#This Row],[feat]]="","","Feat")</f>
        <v>Feat</v>
      </c>
      <c r="Z712" s="17" t="str">
        <f>CONCATENATE(INT(spotify_top_songs_audio_features[[#This Row],[duration_ms]]/(60*1000)),":",MOD(INT(spotify_top_songs_audio_features[[#This Row],[duration_ms]]/1000),60))</f>
        <v>4:31</v>
      </c>
      <c r="AA7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712" t="str">
        <f>spotify_top_songs_audio_features[[#This Row],[track_name]]</f>
        <v>Ahora Dice</v>
      </c>
    </row>
    <row r="713" spans="1:28" x14ac:dyDescent="0.25">
      <c r="A713" t="s">
        <v>9499</v>
      </c>
      <c r="B713" t="s">
        <v>9500</v>
      </c>
      <c r="C713" t="s">
        <v>9501</v>
      </c>
      <c r="D713" t="s">
        <v>9502</v>
      </c>
      <c r="E713" t="s">
        <v>102</v>
      </c>
      <c r="F713" t="s">
        <v>24</v>
      </c>
      <c r="G713" t="s">
        <v>25</v>
      </c>
      <c r="H713">
        <v>63</v>
      </c>
      <c r="I713">
        <v>633</v>
      </c>
      <c r="J713">
        <v>457</v>
      </c>
      <c r="K713" t="s">
        <v>5703</v>
      </c>
      <c r="L713">
        <v>0</v>
      </c>
      <c r="M713">
        <v>541</v>
      </c>
      <c r="N713">
        <v>452</v>
      </c>
      <c r="O713">
        <v>-7088</v>
      </c>
      <c r="P713">
        <v>93995</v>
      </c>
      <c r="Q713">
        <v>172762</v>
      </c>
      <c r="R713">
        <v>32</v>
      </c>
      <c r="S713">
        <v>275592897</v>
      </c>
      <c r="U713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713" t="str">
        <f>IFERROR(MID(spotify_top_songs_audio_features[[#This Row],[artist_names]],SEARCH(",",spotify_top_songs_audio_features[[#This Row],[artist_names]])+2,99),"")</f>
        <v>Halsey</v>
      </c>
      <c r="W713" t="str">
        <f>spotify_top_songs_audio_features[[#This Row],[source]]</f>
        <v>Astralwerks</v>
      </c>
      <c r="X713" s="1">
        <f>spotify_top_songs_audio_features[[#This Row],[streams]]</f>
        <v>275592897</v>
      </c>
      <c r="Y713" t="str">
        <f>IF(Tabela2[[#This Row],[feat]]="","","Feat")</f>
        <v>Feat</v>
      </c>
      <c r="Z713" s="17" t="str">
        <f>CONCATENATE(INT(spotify_top_songs_audio_features[[#This Row],[duration_ms]]/(60*1000)),":",MOD(INT(spotify_top_songs_audio_features[[#This Row],[duration_ms]]/1000),60))</f>
        <v>2:52</v>
      </c>
      <c r="AA7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13" t="str">
        <f>spotify_top_songs_audio_features[[#This Row],[track_name]]</f>
        <v>Be Kind (with Halsey)</v>
      </c>
    </row>
    <row r="714" spans="1:28" x14ac:dyDescent="0.25">
      <c r="A714" t="s">
        <v>4217</v>
      </c>
      <c r="B714" t="s">
        <v>4218</v>
      </c>
      <c r="C714" t="s">
        <v>4219</v>
      </c>
      <c r="D714" t="s">
        <v>4220</v>
      </c>
      <c r="E714" t="s">
        <v>70</v>
      </c>
      <c r="F714" t="s">
        <v>24</v>
      </c>
      <c r="G714" t="s">
        <v>25</v>
      </c>
      <c r="H714">
        <v>712</v>
      </c>
      <c r="I714">
        <v>603</v>
      </c>
      <c r="J714">
        <v>262</v>
      </c>
      <c r="K714" t="s">
        <v>1157</v>
      </c>
      <c r="L714">
        <v>0</v>
      </c>
      <c r="M714">
        <v>115</v>
      </c>
      <c r="N714">
        <v>67</v>
      </c>
      <c r="O714">
        <v>-552</v>
      </c>
      <c r="P714">
        <v>97994</v>
      </c>
      <c r="Q714">
        <v>265493</v>
      </c>
      <c r="R714">
        <v>29</v>
      </c>
      <c r="S714">
        <v>275374562</v>
      </c>
      <c r="U714" t="str">
        <f>IFERROR(LEFT(spotify_top_songs_audio_features[[#This Row],[artist_names]],SEARCH(",",spotify_top_songs_audio_features[[#This Row],[artist_names]])-1),spotify_top_songs_audio_features[[#This Row],[artist_names]])</f>
        <v>Luke Combs</v>
      </c>
      <c r="V714" t="str">
        <f>IFERROR(MID(spotify_top_songs_audio_features[[#This Row],[artist_names]],SEARCH(",",spotify_top_songs_audio_features[[#This Row],[artist_names]])+2,99),"")</f>
        <v/>
      </c>
      <c r="W714" t="str">
        <f>spotify_top_songs_audio_features[[#This Row],[source]]</f>
        <v>River House Artists/Columbia Nashville</v>
      </c>
      <c r="X714" s="1">
        <f>spotify_top_songs_audio_features[[#This Row],[streams]]</f>
        <v>275374562</v>
      </c>
      <c r="Y714" t="str">
        <f>IF(Tabela2[[#This Row],[feat]]="","","Feat")</f>
        <v/>
      </c>
      <c r="Z714" s="17" t="str">
        <f>CONCATENATE(INT(spotify_top_songs_audio_features[[#This Row],[duration_ms]]/(60*1000)),":",MOD(INT(spotify_top_songs_audio_features[[#This Row],[duration_ms]]/1000),60))</f>
        <v>4:25</v>
      </c>
      <c r="AA7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714" t="str">
        <f>spotify_top_songs_audio_features[[#This Row],[track_name]]</f>
        <v>Fast Car</v>
      </c>
    </row>
    <row r="715" spans="1:28" x14ac:dyDescent="0.25">
      <c r="A715" t="s">
        <v>9150</v>
      </c>
      <c r="B715" t="s">
        <v>1581</v>
      </c>
      <c r="C715" t="s">
        <v>9151</v>
      </c>
      <c r="D715" t="s">
        <v>182</v>
      </c>
      <c r="E715" t="s">
        <v>58</v>
      </c>
      <c r="F715" t="s">
        <v>32</v>
      </c>
      <c r="G715" t="s">
        <v>25</v>
      </c>
      <c r="H715">
        <v>644</v>
      </c>
      <c r="I715">
        <v>743</v>
      </c>
      <c r="J715">
        <v>355</v>
      </c>
      <c r="K715" t="s">
        <v>1672</v>
      </c>
      <c r="L715">
        <v>0</v>
      </c>
      <c r="M715">
        <v>257</v>
      </c>
      <c r="N715">
        <v>544</v>
      </c>
      <c r="O715">
        <v>-5002</v>
      </c>
      <c r="P715">
        <v>123074</v>
      </c>
      <c r="Q715">
        <v>203000</v>
      </c>
      <c r="R715">
        <v>29</v>
      </c>
      <c r="S715">
        <v>275006495</v>
      </c>
      <c r="U715" t="str">
        <f>IFERROR(LEFT(spotify_top_songs_audio_features[[#This Row],[artist_names]],SEARCH(",",spotify_top_songs_audio_features[[#This Row],[artist_names]])-1),spotify_top_songs_audio_features[[#This Row],[artist_names]])</f>
        <v>Axwell /\ Ingrosso</v>
      </c>
      <c r="V715" t="str">
        <f>IFERROR(MID(spotify_top_songs_audio_features[[#This Row],[artist_names]],SEARCH(",",spotify_top_songs_audio_features[[#This Row],[artist_names]])+2,99),"")</f>
        <v/>
      </c>
      <c r="W715" t="str">
        <f>spotify_top_songs_audio_features[[#This Row],[source]]</f>
        <v>EMI</v>
      </c>
      <c r="X715" s="1">
        <f>spotify_top_songs_audio_features[[#This Row],[streams]]</f>
        <v>275006495</v>
      </c>
      <c r="Y715" t="str">
        <f>IF(Tabela2[[#This Row],[feat]]="","","Feat")</f>
        <v/>
      </c>
      <c r="Z715" s="17" t="str">
        <f>CONCATENATE(INT(spotify_top_songs_audio_features[[#This Row],[duration_ms]]/(60*1000)),":",MOD(INT(spotify_top_songs_audio_features[[#This Row],[duration_ms]]/1000),60))</f>
        <v>3:23</v>
      </c>
      <c r="AA7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15" t="str">
        <f>spotify_top_songs_audio_features[[#This Row],[track_name]]</f>
        <v>More Than You Know</v>
      </c>
    </row>
    <row r="716" spans="1:28" x14ac:dyDescent="0.25">
      <c r="A716" t="s">
        <v>8226</v>
      </c>
      <c r="B716" t="s">
        <v>4693</v>
      </c>
      <c r="C716" t="s">
        <v>8227</v>
      </c>
      <c r="D716" t="s">
        <v>48</v>
      </c>
      <c r="E716" t="s">
        <v>142</v>
      </c>
      <c r="F716" t="s">
        <v>24</v>
      </c>
      <c r="G716" t="s">
        <v>25</v>
      </c>
      <c r="H716">
        <v>951</v>
      </c>
      <c r="I716">
        <v>878</v>
      </c>
      <c r="J716">
        <v>211</v>
      </c>
      <c r="K716" t="s">
        <v>1359</v>
      </c>
      <c r="L716">
        <v>1.6100000000000001E-3</v>
      </c>
      <c r="M716">
        <v>321</v>
      </c>
      <c r="N716">
        <v>923</v>
      </c>
      <c r="O716">
        <v>-2565</v>
      </c>
      <c r="P716">
        <v>133014</v>
      </c>
      <c r="Q716">
        <v>170977</v>
      </c>
      <c r="R716">
        <v>23</v>
      </c>
      <c r="S716">
        <v>274555823</v>
      </c>
      <c r="U716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716" t="str">
        <f>IFERROR(MID(spotify_top_songs_audio_features[[#This Row],[artist_names]],SEARCH(",",spotify_top_songs_audio_features[[#This Row],[artist_names]])+2,99),"")</f>
        <v/>
      </c>
      <c r="W716" t="str">
        <f>spotify_top_songs_audio_features[[#This Row],[source]]</f>
        <v>Republic Records</v>
      </c>
      <c r="X716" s="1">
        <f>spotify_top_songs_audio_features[[#This Row],[streams]]</f>
        <v>274555823</v>
      </c>
      <c r="Y716" t="str">
        <f>IF(Tabela2[[#This Row],[feat]]="","","Feat")</f>
        <v/>
      </c>
      <c r="Z716" s="17" t="str">
        <f>CONCATENATE(INT(spotify_top_songs_audio_features[[#This Row],[duration_ms]]/(60*1000)),":",MOD(INT(spotify_top_songs_audio_features[[#This Row],[duration_ms]]/1000),60))</f>
        <v>2:50</v>
      </c>
      <c r="AA7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716" t="str">
        <f>spotify_top_songs_audio_features[[#This Row],[track_name]]</f>
        <v>Super Freaky Girl</v>
      </c>
    </row>
    <row r="717" spans="1:28" x14ac:dyDescent="0.25">
      <c r="A717" t="s">
        <v>16560</v>
      </c>
      <c r="B717" t="s">
        <v>817</v>
      </c>
      <c r="C717" t="s">
        <v>16561</v>
      </c>
      <c r="D717" t="s">
        <v>520</v>
      </c>
      <c r="E717" t="s">
        <v>97</v>
      </c>
      <c r="F717" t="s">
        <v>32</v>
      </c>
      <c r="G717" t="s">
        <v>25</v>
      </c>
      <c r="H717">
        <v>707</v>
      </c>
      <c r="I717">
        <v>955</v>
      </c>
      <c r="J717">
        <v>222</v>
      </c>
      <c r="K717" t="s">
        <v>1140</v>
      </c>
      <c r="L717">
        <v>0</v>
      </c>
      <c r="M717">
        <v>202</v>
      </c>
      <c r="N717">
        <v>575</v>
      </c>
      <c r="O717">
        <v>-4593</v>
      </c>
      <c r="P717">
        <v>125989</v>
      </c>
      <c r="Q717">
        <v>134240</v>
      </c>
      <c r="R717">
        <v>29</v>
      </c>
      <c r="S717">
        <v>274409282</v>
      </c>
      <c r="U717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717" t="str">
        <f>IFERROR(MID(spotify_top_songs_audio_features[[#This Row],[artist_names]],SEARCH(",",spotify_top_songs_audio_features[[#This Row],[artist_names]])+2,99),"")</f>
        <v/>
      </c>
      <c r="W717" t="str">
        <f>spotify_top_songs_audio_features[[#This Row],[source]]</f>
        <v>Atlantic Records</v>
      </c>
      <c r="X717" s="1">
        <f>spotify_top_songs_audio_features[[#This Row],[streams]]</f>
        <v>274409282</v>
      </c>
      <c r="Y717" t="str">
        <f>IF(Tabela2[[#This Row],[feat]]="","","Feat")</f>
        <v/>
      </c>
      <c r="Z717" s="17" t="str">
        <f>CONCATENATE(INT(spotify_top_songs_audio_features[[#This Row],[duration_ms]]/(60*1000)),":",MOD(INT(spotify_top_songs_audio_features[[#This Row],[duration_ms]]/1000),60))</f>
        <v>2:14</v>
      </c>
      <c r="AA7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717" t="str">
        <f>spotify_top_songs_audio_features[[#This Row],[track_name]]</f>
        <v>Boss Bitch</v>
      </c>
    </row>
    <row r="718" spans="1:28" x14ac:dyDescent="0.25">
      <c r="A718" t="s">
        <v>13959</v>
      </c>
      <c r="B718" t="s">
        <v>13960</v>
      </c>
      <c r="C718" t="s">
        <v>2207</v>
      </c>
      <c r="D718" t="s">
        <v>13961</v>
      </c>
      <c r="E718" t="s">
        <v>58</v>
      </c>
      <c r="F718" t="s">
        <v>32</v>
      </c>
      <c r="G718" t="s">
        <v>25</v>
      </c>
      <c r="H718">
        <v>791</v>
      </c>
      <c r="I718">
        <v>565</v>
      </c>
      <c r="J718">
        <v>439</v>
      </c>
      <c r="K718" t="s">
        <v>5355</v>
      </c>
      <c r="L718">
        <v>0</v>
      </c>
      <c r="M718">
        <v>156</v>
      </c>
      <c r="N718">
        <v>181</v>
      </c>
      <c r="O718">
        <v>-3933</v>
      </c>
      <c r="P718">
        <v>99961</v>
      </c>
      <c r="Q718">
        <v>156347</v>
      </c>
      <c r="R718">
        <v>29</v>
      </c>
      <c r="S718">
        <v>274105542</v>
      </c>
      <c r="U718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718" t="str">
        <f>IFERROR(MID(spotify_top_songs_audio_features[[#This Row],[artist_names]],SEARCH(",",spotify_top_songs_audio_features[[#This Row],[artist_names]])+2,99),"")</f>
        <v>CHVRCHES</v>
      </c>
      <c r="W718" t="str">
        <f>spotify_top_songs_audio_features[[#This Row],[source]]</f>
        <v>Marshmello/Republic</v>
      </c>
      <c r="X718" s="1">
        <f>spotify_top_songs_audio_features[[#This Row],[streams]]</f>
        <v>274105542</v>
      </c>
      <c r="Y718" t="str">
        <f>IF(Tabela2[[#This Row],[feat]]="","","Feat")</f>
        <v>Feat</v>
      </c>
      <c r="Z718" s="17" t="str">
        <f>CONCATENATE(INT(spotify_top_songs_audio_features[[#This Row],[duration_ms]]/(60*1000)),":",MOD(INT(spotify_top_songs_audio_features[[#This Row],[duration_ms]]/1000),60))</f>
        <v>2:36</v>
      </c>
      <c r="AA7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18" t="str">
        <f>spotify_top_songs_audio_features[[#This Row],[track_name]]</f>
        <v>Here With Me</v>
      </c>
    </row>
    <row r="719" spans="1:28" x14ac:dyDescent="0.25">
      <c r="A719" t="s">
        <v>13933</v>
      </c>
      <c r="B719" t="s">
        <v>13934</v>
      </c>
      <c r="C719" t="s">
        <v>13935</v>
      </c>
      <c r="D719" t="s">
        <v>12104</v>
      </c>
      <c r="E719" t="s">
        <v>86</v>
      </c>
      <c r="F719" t="s">
        <v>24</v>
      </c>
      <c r="G719" t="s">
        <v>25</v>
      </c>
      <c r="H719">
        <v>807</v>
      </c>
      <c r="I719">
        <v>681</v>
      </c>
      <c r="J719">
        <v>983</v>
      </c>
      <c r="K719" t="s">
        <v>424</v>
      </c>
      <c r="L719">
        <v>0</v>
      </c>
      <c r="M719">
        <v>962</v>
      </c>
      <c r="N719">
        <v>676</v>
      </c>
      <c r="O719">
        <v>-6268</v>
      </c>
      <c r="P719">
        <v>140006</v>
      </c>
      <c r="Q719">
        <v>297485</v>
      </c>
      <c r="R719">
        <v>32</v>
      </c>
      <c r="S719">
        <v>273936566</v>
      </c>
      <c r="U719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719" t="str">
        <f>IFERROR(MID(spotify_top_songs_audio_features[[#This Row],[artist_names]],SEARCH(",",spotify_top_songs_audio_features[[#This Row],[artist_names]])+2,99),"")</f>
        <v>Prince Royce, J Balvin, Mambo Kingz, DJ Luian</v>
      </c>
      <c r="W719" t="str">
        <f>spotify_top_songs_audio_features[[#This Row],[source]]</f>
        <v>Hear This Music</v>
      </c>
      <c r="X719" s="1">
        <f>spotify_top_songs_audio_features[[#This Row],[streams]]</f>
        <v>273936566</v>
      </c>
      <c r="Y719" t="str">
        <f>IF(Tabela2[[#This Row],[feat]]="","","Feat")</f>
        <v>Feat</v>
      </c>
      <c r="Z719" s="17" t="str">
        <f>CONCATENATE(INT(spotify_top_songs_audio_features[[#This Row],[duration_ms]]/(60*1000)),":",MOD(INT(spotify_top_songs_audio_features[[#This Row],[duration_ms]]/1000),60))</f>
        <v>4:57</v>
      </c>
      <c r="AA7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719" t="str">
        <f>spotify_top_songs_audio_features[[#This Row],[track_name]]</f>
        <v>Sensualidad</v>
      </c>
    </row>
    <row r="720" spans="1:28" x14ac:dyDescent="0.25">
      <c r="A720" t="s">
        <v>17457</v>
      </c>
      <c r="B720" t="s">
        <v>13575</v>
      </c>
      <c r="C720" t="s">
        <v>13576</v>
      </c>
      <c r="D720" t="s">
        <v>5266</v>
      </c>
      <c r="E720" t="s">
        <v>86</v>
      </c>
      <c r="F720" t="s">
        <v>32</v>
      </c>
      <c r="G720" t="s">
        <v>25</v>
      </c>
      <c r="H720">
        <v>736</v>
      </c>
      <c r="I720">
        <v>632</v>
      </c>
      <c r="J720">
        <v>648</v>
      </c>
      <c r="K720" t="s">
        <v>4568</v>
      </c>
      <c r="L720">
        <v>0</v>
      </c>
      <c r="M720">
        <v>349</v>
      </c>
      <c r="N720">
        <v>503</v>
      </c>
      <c r="O720">
        <v>-4939</v>
      </c>
      <c r="P720">
        <v>9203</v>
      </c>
      <c r="Q720">
        <v>216107</v>
      </c>
      <c r="R720">
        <v>26</v>
      </c>
      <c r="S720">
        <v>273748687</v>
      </c>
      <c r="U720" t="str">
        <f>IFERROR(LEFT(spotify_top_songs_audio_features[[#This Row],[artist_names]],SEARCH(",",spotify_top_songs_audio_features[[#This Row],[artist_names]])-1),spotify_top_songs_audio_features[[#This Row],[artist_names]])</f>
        <v>Manuel Turizo</v>
      </c>
      <c r="V720" t="str">
        <f>IFERROR(MID(spotify_top_songs_audio_features[[#This Row],[artist_names]],SEARCH(",",spotify_top_songs_audio_features[[#This Row],[artist_names]])+2,99),"")</f>
        <v>Rauw Alejandro, Myke Towers</v>
      </c>
      <c r="W720" t="str">
        <f>spotify_top_songs_audio_features[[#This Row],[source]]</f>
        <v>Sony Music Latin/La Industria</v>
      </c>
      <c r="X720" s="1">
        <f>spotify_top_songs_audio_features[[#This Row],[streams]]</f>
        <v>273748687</v>
      </c>
      <c r="Y720" t="str">
        <f>IF(Tabela2[[#This Row],[feat]]="","","Feat")</f>
        <v>Feat</v>
      </c>
      <c r="Z720" s="17" t="str">
        <f>CONCATENATE(INT(spotify_top_songs_audio_features[[#This Row],[duration_ms]]/(60*1000)),":",MOD(INT(spotify_top_songs_audio_features[[#This Row],[duration_ms]]/1000),60))</f>
        <v>3:36</v>
      </c>
      <c r="AA7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720" t="str">
        <f>spotify_top_songs_audio_features[[#This Row],[track_name]]</f>
        <v>La Nota</v>
      </c>
    </row>
    <row r="721" spans="1:28" x14ac:dyDescent="0.25">
      <c r="A721" t="s">
        <v>10237</v>
      </c>
      <c r="B721" t="s">
        <v>10238</v>
      </c>
      <c r="C721" t="s">
        <v>10239</v>
      </c>
      <c r="D721" t="s">
        <v>53</v>
      </c>
      <c r="E721" t="s">
        <v>70</v>
      </c>
      <c r="F721" t="s">
        <v>24</v>
      </c>
      <c r="G721" t="s">
        <v>25</v>
      </c>
      <c r="H721">
        <v>683</v>
      </c>
      <c r="I721">
        <v>691</v>
      </c>
      <c r="J721">
        <v>432</v>
      </c>
      <c r="K721" t="s">
        <v>1609</v>
      </c>
      <c r="L721">
        <v>0</v>
      </c>
      <c r="M721">
        <v>14</v>
      </c>
      <c r="N721">
        <v>732</v>
      </c>
      <c r="O721">
        <v>-5535</v>
      </c>
      <c r="P721">
        <v>17991</v>
      </c>
      <c r="Q721">
        <v>219507</v>
      </c>
      <c r="R721">
        <v>37</v>
      </c>
      <c r="S721">
        <v>273701642</v>
      </c>
      <c r="U721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721" t="str">
        <f>IFERROR(MID(spotify_top_songs_audio_features[[#This Row],[artist_names]],SEARCH(",",spotify_top_songs_audio_features[[#This Row],[artist_names]])+2,99),"")</f>
        <v/>
      </c>
      <c r="W721" t="str">
        <f>spotify_top_songs_audio_features[[#This Row],[source]]</f>
        <v>Sony Music Latin</v>
      </c>
      <c r="X721" s="1">
        <f>spotify_top_songs_audio_features[[#This Row],[streams]]</f>
        <v>273701642</v>
      </c>
      <c r="Y721" t="str">
        <f>IF(Tabela2[[#This Row],[feat]]="","","Feat")</f>
        <v/>
      </c>
      <c r="Z721" s="17" t="str">
        <f>CONCATENATE(INT(spotify_top_songs_audio_features[[#This Row],[duration_ms]]/(60*1000)),":",MOD(INT(spotify_top_songs_audio_features[[#This Row],[duration_ms]]/1000),60))</f>
        <v>3:39</v>
      </c>
      <c r="AA7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721" t="str">
        <f>spotify_top_songs_audio_features[[#This Row],[track_name]]</f>
        <v>El Amante</v>
      </c>
    </row>
    <row r="722" spans="1:28" x14ac:dyDescent="0.25">
      <c r="A722" t="s">
        <v>14023</v>
      </c>
      <c r="B722" t="s">
        <v>472</v>
      </c>
      <c r="C722" t="s">
        <v>14024</v>
      </c>
      <c r="D722" t="s">
        <v>474</v>
      </c>
      <c r="E722" t="s">
        <v>97</v>
      </c>
      <c r="F722" t="s">
        <v>24</v>
      </c>
      <c r="G722" t="s">
        <v>25</v>
      </c>
      <c r="H722">
        <v>551</v>
      </c>
      <c r="I722">
        <v>44</v>
      </c>
      <c r="J722">
        <v>985</v>
      </c>
      <c r="K722" t="s">
        <v>14025</v>
      </c>
      <c r="L722">
        <v>3.0200000000000001E-3</v>
      </c>
      <c r="M722">
        <v>11</v>
      </c>
      <c r="N722">
        <v>341</v>
      </c>
      <c r="O722">
        <v>-8559</v>
      </c>
      <c r="P722">
        <v>167923</v>
      </c>
      <c r="Q722">
        <v>210667</v>
      </c>
      <c r="R722">
        <v>34</v>
      </c>
      <c r="S722">
        <v>272573920</v>
      </c>
      <c r="U722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722" t="str">
        <f>IFERROR(MID(spotify_top_songs_audio_features[[#This Row],[artist_names]],SEARCH(",",spotify_top_songs_audio_features[[#This Row],[artist_names]])+2,99),"")</f>
        <v/>
      </c>
      <c r="W722" t="str">
        <f>spotify_top_songs_audio_features[[#This Row],[source]]</f>
        <v>Right Hand Music Group, LLC/RCA Records</v>
      </c>
      <c r="X722" s="1">
        <f>spotify_top_songs_audio_features[[#This Row],[streams]]</f>
        <v>272573920</v>
      </c>
      <c r="Y722" t="str">
        <f>IF(Tabela2[[#This Row],[feat]]="","","Feat")</f>
        <v/>
      </c>
      <c r="Z722" s="17" t="str">
        <f>CONCATENATE(INT(spotify_top_songs_audio_features[[#This Row],[duration_ms]]/(60*1000)),":",MOD(INT(spotify_top_songs_audio_features[[#This Row],[duration_ms]]/1000),60))</f>
        <v>3:30</v>
      </c>
      <c r="AA7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722" t="str">
        <f>spotify_top_songs_audio_features[[#This Row],[track_name]]</f>
        <v>Saturday Nights</v>
      </c>
    </row>
    <row r="723" spans="1:28" x14ac:dyDescent="0.25">
      <c r="A723" t="s">
        <v>14455</v>
      </c>
      <c r="B723" t="s">
        <v>4561</v>
      </c>
      <c r="C723" t="s">
        <v>14456</v>
      </c>
      <c r="D723" t="s">
        <v>96</v>
      </c>
      <c r="E723" t="s">
        <v>469</v>
      </c>
      <c r="F723" t="s">
        <v>32</v>
      </c>
      <c r="G723" t="s">
        <v>25</v>
      </c>
      <c r="H723">
        <v>556</v>
      </c>
      <c r="I723">
        <v>864</v>
      </c>
      <c r="J723">
        <v>584</v>
      </c>
      <c r="K723" t="s">
        <v>14457</v>
      </c>
      <c r="L723">
        <v>0</v>
      </c>
      <c r="M723">
        <v>209</v>
      </c>
      <c r="N723">
        <v>4</v>
      </c>
      <c r="O723">
        <v>-587</v>
      </c>
      <c r="P723">
        <v>105143</v>
      </c>
      <c r="Q723">
        <v>216880</v>
      </c>
      <c r="R723">
        <v>36</v>
      </c>
      <c r="S723">
        <v>272474115</v>
      </c>
      <c r="U723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723" t="str">
        <f>IFERROR(MID(spotify_top_songs_audio_features[[#This Row],[artist_names]],SEARCH(",",spotify_top_songs_audio_features[[#This Row],[artist_names]])+2,99),"")</f>
        <v/>
      </c>
      <c r="W723" t="str">
        <f>spotify_top_songs_audio_features[[#This Row],[source]]</f>
        <v>Warner Records</v>
      </c>
      <c r="X723" s="1">
        <f>spotify_top_songs_audio_features[[#This Row],[streams]]</f>
        <v>272474115</v>
      </c>
      <c r="Y723" t="str">
        <f>IF(Tabela2[[#This Row],[feat]]="","","Feat")</f>
        <v/>
      </c>
      <c r="Z723" s="17" t="str">
        <f>CONCATENATE(INT(spotify_top_songs_audio_features[[#This Row],[duration_ms]]/(60*1000)),":",MOD(INT(spotify_top_songs_audio_features[[#This Row],[duration_ms]]/1000),60))</f>
        <v>3:36</v>
      </c>
      <c r="AA7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723" t="str">
        <f>spotify_top_songs_audio_features[[#This Row],[track_name]]</f>
        <v>In the End</v>
      </c>
    </row>
    <row r="724" spans="1:28" x14ac:dyDescent="0.25">
      <c r="A724" t="s">
        <v>8654</v>
      </c>
      <c r="B724" t="s">
        <v>8655</v>
      </c>
      <c r="C724" t="s">
        <v>8656</v>
      </c>
      <c r="D724" t="s">
        <v>1902</v>
      </c>
      <c r="E724" t="s">
        <v>86</v>
      </c>
      <c r="F724" t="s">
        <v>24</v>
      </c>
      <c r="G724" t="s">
        <v>25</v>
      </c>
      <c r="H724">
        <v>814</v>
      </c>
      <c r="I724">
        <v>789</v>
      </c>
      <c r="J724">
        <v>405</v>
      </c>
      <c r="K724" t="s">
        <v>7182</v>
      </c>
      <c r="L724">
        <v>502</v>
      </c>
      <c r="M724">
        <v>137</v>
      </c>
      <c r="N724">
        <v>842</v>
      </c>
      <c r="O724">
        <v>-629</v>
      </c>
      <c r="P724">
        <v>107003</v>
      </c>
      <c r="Q724">
        <v>219669</v>
      </c>
      <c r="R724">
        <v>36</v>
      </c>
      <c r="S724">
        <v>271243697</v>
      </c>
      <c r="U724" t="str">
        <f>IFERROR(LEFT(spotify_top_songs_audio_features[[#This Row],[artist_names]],SEARCH(",",spotify_top_songs_audio_features[[#This Row],[artist_names]])-1),spotify_top_songs_audio_features[[#This Row],[artist_names]])</f>
        <v>Rema</v>
      </c>
      <c r="V724" t="str">
        <f>IFERROR(MID(spotify_top_songs_audio_features[[#This Row],[artist_names]],SEARCH(",",spotify_top_songs_audio_features[[#This Row],[artist_names]])+2,99),"")</f>
        <v/>
      </c>
      <c r="W724" t="str">
        <f>spotify_top_songs_audio_features[[#This Row],[source]]</f>
        <v>Mavin Records / Jonzing World</v>
      </c>
      <c r="X724" s="1">
        <f>spotify_top_songs_audio_features[[#This Row],[streams]]</f>
        <v>271243697</v>
      </c>
      <c r="Y724" t="str">
        <f>IF(Tabela2[[#This Row],[feat]]="","","Feat")</f>
        <v/>
      </c>
      <c r="Z724" s="17" t="str">
        <f>CONCATENATE(INT(spotify_top_songs_audio_features[[#This Row],[duration_ms]]/(60*1000)),":",MOD(INT(spotify_top_songs_audio_features[[#This Row],[duration_ms]]/1000),60))</f>
        <v>3:39</v>
      </c>
      <c r="AA7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724" t="str">
        <f>spotify_top_songs_audio_features[[#This Row],[track_name]]</f>
        <v>Calm Down</v>
      </c>
    </row>
    <row r="725" spans="1:28" x14ac:dyDescent="0.25">
      <c r="A725" t="s">
        <v>16798</v>
      </c>
      <c r="B725" t="s">
        <v>16799</v>
      </c>
      <c r="C725" t="s">
        <v>16800</v>
      </c>
      <c r="D725" t="s">
        <v>1959</v>
      </c>
      <c r="E725" t="s">
        <v>58</v>
      </c>
      <c r="F725" t="s">
        <v>32</v>
      </c>
      <c r="G725" t="s">
        <v>25</v>
      </c>
      <c r="H725">
        <v>683</v>
      </c>
      <c r="I725">
        <v>53</v>
      </c>
      <c r="J725">
        <v>142</v>
      </c>
      <c r="K725" t="s">
        <v>1013</v>
      </c>
      <c r="L725">
        <v>0</v>
      </c>
      <c r="M725">
        <v>394</v>
      </c>
      <c r="N725">
        <v>645</v>
      </c>
      <c r="O725">
        <v>-4918</v>
      </c>
      <c r="P725">
        <v>75016</v>
      </c>
      <c r="Q725">
        <v>190428</v>
      </c>
      <c r="R725">
        <v>31</v>
      </c>
      <c r="S725">
        <v>271143305</v>
      </c>
      <c r="U725" t="str">
        <f>IFERROR(LEFT(spotify_top_songs_audio_features[[#This Row],[artist_names]],SEARCH(",",spotify_top_songs_audio_features[[#This Row],[artist_names]])-1),spotify_top_songs_audio_features[[#This Row],[artist_names]])</f>
        <v>Louis Tomlinson</v>
      </c>
      <c r="V725" t="str">
        <f>IFERROR(MID(spotify_top_songs_audio_features[[#This Row],[artist_names]],SEARCH(",",spotify_top_songs_audio_features[[#This Row],[artist_names]])+2,99),"")</f>
        <v>Bebe Rexha, Digital Farm Animals</v>
      </c>
      <c r="W725" t="str">
        <f>spotify_top_songs_audio_features[[#This Row],[source]]</f>
        <v>Syco Music</v>
      </c>
      <c r="X725" s="1">
        <f>spotify_top_songs_audio_features[[#This Row],[streams]]</f>
        <v>271143305</v>
      </c>
      <c r="Y725" t="str">
        <f>IF(Tabela2[[#This Row],[feat]]="","","Feat")</f>
        <v>Feat</v>
      </c>
      <c r="Z725" s="17" t="str">
        <f>CONCATENATE(INT(spotify_top_songs_audio_features[[#This Row],[duration_ms]]/(60*1000)),":",MOD(INT(spotify_top_songs_audio_features[[#This Row],[duration_ms]]/1000),60))</f>
        <v>3:10</v>
      </c>
      <c r="AA7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25" t="str">
        <f>spotify_top_songs_audio_features[[#This Row],[track_name]]</f>
        <v>Back to You (feat. Bebe Rexha &amp; Digital Farm Animals)</v>
      </c>
    </row>
    <row r="726" spans="1:28" x14ac:dyDescent="0.25">
      <c r="A726" t="s">
        <v>8569</v>
      </c>
      <c r="B726" t="s">
        <v>100</v>
      </c>
      <c r="C726" t="s">
        <v>8570</v>
      </c>
      <c r="D726" t="s">
        <v>96</v>
      </c>
      <c r="E726" t="s">
        <v>177</v>
      </c>
      <c r="F726" t="s">
        <v>32</v>
      </c>
      <c r="G726" t="s">
        <v>25</v>
      </c>
      <c r="H726">
        <v>695</v>
      </c>
      <c r="I726">
        <v>884</v>
      </c>
      <c r="J726">
        <v>753</v>
      </c>
      <c r="K726" t="s">
        <v>8571</v>
      </c>
      <c r="L726">
        <v>0</v>
      </c>
      <c r="M726">
        <v>213</v>
      </c>
      <c r="N726">
        <v>914</v>
      </c>
      <c r="O726">
        <v>-2278</v>
      </c>
      <c r="P726">
        <v>103014</v>
      </c>
      <c r="Q726">
        <v>203808</v>
      </c>
      <c r="R726">
        <v>41</v>
      </c>
      <c r="S726">
        <v>270872603</v>
      </c>
      <c r="U726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726" t="str">
        <f>IFERROR(MID(spotify_top_songs_audio_features[[#This Row],[artist_names]],SEARCH(",",spotify_top_songs_audio_features[[#This Row],[artist_names]])+2,99),"")</f>
        <v/>
      </c>
      <c r="W726" t="str">
        <f>spotify_top_songs_audio_features[[#This Row],[source]]</f>
        <v>Warner Records</v>
      </c>
      <c r="X726" s="1">
        <f>spotify_top_songs_audio_features[[#This Row],[streams]]</f>
        <v>270872603</v>
      </c>
      <c r="Y726" t="str">
        <f>IF(Tabela2[[#This Row],[feat]]="","","Feat")</f>
        <v/>
      </c>
      <c r="Z726" s="17" t="str">
        <f>CONCATENATE(INT(spotify_top_songs_audio_features[[#This Row],[duration_ms]]/(60*1000)),":",MOD(INT(spotify_top_songs_audio_features[[#This Row],[duration_ms]]/1000),60))</f>
        <v>3:23</v>
      </c>
      <c r="AA7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726" t="str">
        <f>spotify_top_songs_audio_features[[#This Row],[track_name]]</f>
        <v>Levitating</v>
      </c>
    </row>
    <row r="727" spans="1:28" x14ac:dyDescent="0.25">
      <c r="A727" t="s">
        <v>11690</v>
      </c>
      <c r="B727" t="s">
        <v>6297</v>
      </c>
      <c r="C727" t="s">
        <v>11691</v>
      </c>
      <c r="D727" t="s">
        <v>436</v>
      </c>
      <c r="E727" t="s">
        <v>31</v>
      </c>
      <c r="F727" t="s">
        <v>24</v>
      </c>
      <c r="G727" t="s">
        <v>25</v>
      </c>
      <c r="H727">
        <v>855</v>
      </c>
      <c r="I727">
        <v>624</v>
      </c>
      <c r="J727">
        <v>488</v>
      </c>
      <c r="K727" t="s">
        <v>3207</v>
      </c>
      <c r="L727">
        <v>0</v>
      </c>
      <c r="M727">
        <v>513</v>
      </c>
      <c r="N727">
        <v>962</v>
      </c>
      <c r="O727">
        <v>-4093</v>
      </c>
      <c r="P727">
        <v>117959</v>
      </c>
      <c r="Q727">
        <v>180757</v>
      </c>
      <c r="R727">
        <v>33</v>
      </c>
      <c r="S727">
        <v>270635844</v>
      </c>
      <c r="U727" t="str">
        <f>IFERROR(LEFT(spotify_top_songs_audio_features[[#This Row],[artist_names]],SEARCH(",",spotify_top_songs_audio_features[[#This Row],[artist_names]])-1),spotify_top_songs_audio_features[[#This Row],[artist_names]])</f>
        <v>Rita Ora</v>
      </c>
      <c r="V727" t="str">
        <f>IFERROR(MID(spotify_top_songs_audio_features[[#This Row],[artist_names]],SEARCH(",",spotify_top_songs_audio_features[[#This Row],[artist_names]])+2,99),"")</f>
        <v/>
      </c>
      <c r="W727" t="str">
        <f>spotify_top_songs_audio_features[[#This Row],[source]]</f>
        <v>Atlantic Records UK</v>
      </c>
      <c r="X727" s="1">
        <f>spotify_top_songs_audio_features[[#This Row],[streams]]</f>
        <v>270635844</v>
      </c>
      <c r="Y727" t="str">
        <f>IF(Tabela2[[#This Row],[feat]]="","","Feat")</f>
        <v/>
      </c>
      <c r="Z727" s="17" t="str">
        <f>CONCATENATE(INT(spotify_top_songs_audio_features[[#This Row],[duration_ms]]/(60*1000)),":",MOD(INT(spotify_top_songs_audio_features[[#This Row],[duration_ms]]/1000),60))</f>
        <v>3:0</v>
      </c>
      <c r="AA7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27" t="str">
        <f>spotify_top_songs_audio_features[[#This Row],[track_name]]</f>
        <v>Your Song</v>
      </c>
    </row>
    <row r="728" spans="1:28" x14ac:dyDescent="0.25">
      <c r="A728" t="s">
        <v>11294</v>
      </c>
      <c r="B728" t="s">
        <v>11295</v>
      </c>
      <c r="C728" t="s">
        <v>11296</v>
      </c>
      <c r="D728" t="s">
        <v>1807</v>
      </c>
      <c r="E728" t="s">
        <v>31</v>
      </c>
      <c r="F728" t="s">
        <v>32</v>
      </c>
      <c r="G728" t="s">
        <v>25</v>
      </c>
      <c r="H728">
        <v>792</v>
      </c>
      <c r="I728">
        <v>895</v>
      </c>
      <c r="J728">
        <v>589</v>
      </c>
      <c r="K728" t="s">
        <v>4895</v>
      </c>
      <c r="L728">
        <v>0</v>
      </c>
      <c r="M728">
        <v>501</v>
      </c>
      <c r="N728">
        <v>794</v>
      </c>
      <c r="O728">
        <v>-3112</v>
      </c>
      <c r="P728">
        <v>94968</v>
      </c>
      <c r="Q728">
        <v>201526</v>
      </c>
      <c r="R728">
        <v>35</v>
      </c>
      <c r="S728">
        <v>270370249</v>
      </c>
      <c r="U728" t="str">
        <f>IFERROR(LEFT(spotify_top_songs_audio_features[[#This Row],[artist_names]],SEARCH(",",spotify_top_songs_audio_features[[#This Row],[artist_names]])-1),spotify_top_songs_audio_features[[#This Row],[artist_names]])</f>
        <v>Sofía Reyes</v>
      </c>
      <c r="V728" t="str">
        <f>IFERROR(MID(spotify_top_songs_audio_features[[#This Row],[artist_names]],SEARCH(",",spotify_top_songs_audio_features[[#This Row],[artist_names]])+2,99),"")</f>
        <v>Jason Derulo, De La Ghetto</v>
      </c>
      <c r="W728" t="str">
        <f>spotify_top_songs_audio_features[[#This Row],[source]]</f>
        <v>WEA Latina</v>
      </c>
      <c r="X728" s="1">
        <f>spotify_top_songs_audio_features[[#This Row],[streams]]</f>
        <v>270370249</v>
      </c>
      <c r="Y728" t="str">
        <f>IF(Tabela2[[#This Row],[feat]]="","","Feat")</f>
        <v>Feat</v>
      </c>
      <c r="Z728" s="17" t="str">
        <f>CONCATENATE(INT(spotify_top_songs_audio_features[[#This Row],[duration_ms]]/(60*1000)),":",MOD(INT(spotify_top_songs_audio_features[[#This Row],[duration_ms]]/1000),60))</f>
        <v>3:21</v>
      </c>
      <c r="AA7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28" t="str">
        <f>spotify_top_songs_audio_features[[#This Row],[track_name]]</f>
        <v>1, 2, 3 (feat. Jason Derulo &amp; De La Ghetto)</v>
      </c>
    </row>
    <row r="729" spans="1:28" x14ac:dyDescent="0.25">
      <c r="A729" t="s">
        <v>13009</v>
      </c>
      <c r="B729" t="s">
        <v>9630</v>
      </c>
      <c r="C729" t="s">
        <v>13010</v>
      </c>
      <c r="D729" t="s">
        <v>96</v>
      </c>
      <c r="E729" t="s">
        <v>86</v>
      </c>
      <c r="F729" t="s">
        <v>32</v>
      </c>
      <c r="G729" t="s">
        <v>25</v>
      </c>
      <c r="H729">
        <v>732</v>
      </c>
      <c r="I729">
        <v>463</v>
      </c>
      <c r="J729">
        <v>287</v>
      </c>
      <c r="K729" t="s">
        <v>820</v>
      </c>
      <c r="L729">
        <v>0</v>
      </c>
      <c r="M729">
        <v>194</v>
      </c>
      <c r="N729">
        <v>397</v>
      </c>
      <c r="O729">
        <v>-6972</v>
      </c>
      <c r="P729">
        <v>95971</v>
      </c>
      <c r="Q729">
        <v>212607</v>
      </c>
      <c r="R729">
        <v>62</v>
      </c>
      <c r="S729">
        <v>269979724</v>
      </c>
      <c r="U729" t="str">
        <f>IFERROR(LEFT(spotify_top_songs_audio_features[[#This Row],[artist_names]],SEARCH(",",spotify_top_songs_audio_features[[#This Row],[artist_names]])-1),spotify_top_songs_audio_features[[#This Row],[artist_names]])</f>
        <v>Ali Gatie</v>
      </c>
      <c r="V729" t="str">
        <f>IFERROR(MID(spotify_top_songs_audio_features[[#This Row],[artist_names]],SEARCH(",",spotify_top_songs_audio_features[[#This Row],[artist_names]])+2,99),"")</f>
        <v/>
      </c>
      <c r="W729" t="str">
        <f>spotify_top_songs_audio_features[[#This Row],[source]]</f>
        <v>Warner Records</v>
      </c>
      <c r="X729" s="1">
        <f>spotify_top_songs_audio_features[[#This Row],[streams]]</f>
        <v>269979724</v>
      </c>
      <c r="Y729" t="str">
        <f>IF(Tabela2[[#This Row],[feat]]="","","Feat")</f>
        <v/>
      </c>
      <c r="Z729" s="17" t="str">
        <f>CONCATENATE(INT(spotify_top_songs_audio_features[[#This Row],[duration_ms]]/(60*1000)),":",MOD(INT(spotify_top_songs_audio_features[[#This Row],[duration_ms]]/1000),60))</f>
        <v>3:32</v>
      </c>
      <c r="AA7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729" t="str">
        <f>spotify_top_songs_audio_features[[#This Row],[track_name]]</f>
        <v>It's You</v>
      </c>
    </row>
    <row r="730" spans="1:28" x14ac:dyDescent="0.25">
      <c r="A730" t="s">
        <v>8808</v>
      </c>
      <c r="B730" t="s">
        <v>307</v>
      </c>
      <c r="C730" t="s">
        <v>8809</v>
      </c>
      <c r="D730" t="s">
        <v>309</v>
      </c>
      <c r="E730" t="s">
        <v>23</v>
      </c>
      <c r="F730" t="s">
        <v>24</v>
      </c>
      <c r="G730" t="s">
        <v>25</v>
      </c>
      <c r="H730">
        <v>853</v>
      </c>
      <c r="I730">
        <v>351</v>
      </c>
      <c r="J730">
        <v>241</v>
      </c>
      <c r="K730" t="s">
        <v>3081</v>
      </c>
      <c r="L730">
        <v>9.3800000000000003E-4</v>
      </c>
      <c r="M730">
        <v>752</v>
      </c>
      <c r="N730">
        <v>282</v>
      </c>
      <c r="O730">
        <v>-10198</v>
      </c>
      <c r="P730">
        <v>118028</v>
      </c>
      <c r="Q730">
        <v>221543</v>
      </c>
      <c r="R730">
        <v>36</v>
      </c>
      <c r="S730">
        <v>269837815</v>
      </c>
      <c r="U730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730" t="str">
        <f>IFERROR(MID(spotify_top_songs_audio_features[[#This Row],[artist_names]],SEARCH(",",spotify_top_songs_audio_features[[#This Row],[artist_names]])+2,99),"")</f>
        <v/>
      </c>
      <c r="W730" t="str">
        <f>spotify_top_songs_audio_features[[#This Row],[source]]</f>
        <v>Darkroom/Interscope Records</v>
      </c>
      <c r="X730" s="1">
        <f>spotify_top_songs_audio_features[[#This Row],[streams]]</f>
        <v>269837815</v>
      </c>
      <c r="Y730" t="str">
        <f>IF(Tabela2[[#This Row],[feat]]="","","Feat")</f>
        <v/>
      </c>
      <c r="Z730" s="17" t="str">
        <f>CONCATENATE(INT(spotify_top_songs_audio_features[[#This Row],[duration_ms]]/(60*1000)),":",MOD(INT(spotify_top_songs_audio_features[[#This Row],[duration_ms]]/1000),60))</f>
        <v>3:41</v>
      </c>
      <c r="AA7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730" t="str">
        <f>spotify_top_songs_audio_features[[#This Row],[track_name]]</f>
        <v>wish you were gay</v>
      </c>
    </row>
    <row r="731" spans="1:28" x14ac:dyDescent="0.25">
      <c r="A731" t="s">
        <v>6557</v>
      </c>
      <c r="B731" t="s">
        <v>817</v>
      </c>
      <c r="C731" t="s">
        <v>6558</v>
      </c>
      <c r="D731" t="s">
        <v>819</v>
      </c>
      <c r="E731" t="s">
        <v>58</v>
      </c>
      <c r="F731" t="s">
        <v>24</v>
      </c>
      <c r="G731" t="s">
        <v>25</v>
      </c>
      <c r="H731">
        <v>868</v>
      </c>
      <c r="I731">
        <v>538</v>
      </c>
      <c r="J731">
        <v>174</v>
      </c>
      <c r="K731" t="s">
        <v>521</v>
      </c>
      <c r="L731">
        <v>3.3399999999999999E-4</v>
      </c>
      <c r="M731">
        <v>901</v>
      </c>
      <c r="N731">
        <v>732</v>
      </c>
      <c r="O731">
        <v>-8603</v>
      </c>
      <c r="P731">
        <v>99968</v>
      </c>
      <c r="Q731">
        <v>231750</v>
      </c>
      <c r="R731">
        <v>7</v>
      </c>
      <c r="S731">
        <v>269079205</v>
      </c>
      <c r="U731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731" t="str">
        <f>IFERROR(MID(spotify_top_songs_audio_features[[#This Row],[artist_names]],SEARCH(",",spotify_top_songs_audio_features[[#This Row],[artist_names]])+2,99),"")</f>
        <v/>
      </c>
      <c r="W731" t="str">
        <f>spotify_top_songs_audio_features[[#This Row],[source]]</f>
        <v>Kemosabe Records/RCA Records</v>
      </c>
      <c r="X731" s="1">
        <f>spotify_top_songs_audio_features[[#This Row],[streams]]</f>
        <v>269079205</v>
      </c>
      <c r="Y731" t="str">
        <f>IF(Tabela2[[#This Row],[feat]]="","","Feat")</f>
        <v/>
      </c>
      <c r="Z731" s="17" t="str">
        <f>CONCATENATE(INT(spotify_top_songs_audio_features[[#This Row],[duration_ms]]/(60*1000)),":",MOD(INT(spotify_top_songs_audio_features[[#This Row],[duration_ms]]/1000),60))</f>
        <v>3:51</v>
      </c>
      <c r="AA7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31" t="str">
        <f>spotify_top_songs_audio_features[[#This Row],[track_name]]</f>
        <v>Paint The Town Red</v>
      </c>
    </row>
    <row r="732" spans="1:28" x14ac:dyDescent="0.25">
      <c r="A732" t="s">
        <v>12446</v>
      </c>
      <c r="B732" t="s">
        <v>12447</v>
      </c>
      <c r="C732" t="s">
        <v>12448</v>
      </c>
      <c r="D732" t="s">
        <v>385</v>
      </c>
      <c r="E732" t="s">
        <v>102</v>
      </c>
      <c r="F732" t="s">
        <v>32</v>
      </c>
      <c r="G732" t="s">
        <v>25</v>
      </c>
      <c r="H732">
        <v>802</v>
      </c>
      <c r="I732">
        <v>755</v>
      </c>
      <c r="J732">
        <v>564</v>
      </c>
      <c r="K732" t="s">
        <v>346</v>
      </c>
      <c r="L732">
        <v>0</v>
      </c>
      <c r="M732">
        <v>295</v>
      </c>
      <c r="N732">
        <v>58</v>
      </c>
      <c r="O732">
        <v>-3138</v>
      </c>
      <c r="P732">
        <v>130027</v>
      </c>
      <c r="Q732">
        <v>350320</v>
      </c>
      <c r="R732">
        <v>34</v>
      </c>
      <c r="S732">
        <v>268941873</v>
      </c>
      <c r="U732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732" t="str">
        <f>IFERROR(MID(spotify_top_songs_audio_features[[#This Row],[artist_names]],SEARCH(",",spotify_top_songs_audio_features[[#This Row],[artist_names]])+2,99),"")</f>
        <v>Dina Rae</v>
      </c>
      <c r="W732" t="str">
        <f>spotify_top_songs_audio_features[[#This Row],[source]]</f>
        <v>Aftermath</v>
      </c>
      <c r="X732" s="1">
        <f>spotify_top_songs_audio_features[[#This Row],[streams]]</f>
        <v>268941873</v>
      </c>
      <c r="Y732" t="str">
        <f>IF(Tabela2[[#This Row],[feat]]="","","Feat")</f>
        <v>Feat</v>
      </c>
      <c r="Z732" s="17" t="str">
        <f>CONCATENATE(INT(spotify_top_songs_audio_features[[#This Row],[duration_ms]]/(60*1000)),":",MOD(INT(spotify_top_songs_audio_features[[#This Row],[duration_ms]]/1000),60))</f>
        <v>5:50</v>
      </c>
      <c r="AA7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32" t="str">
        <f>spotify_top_songs_audio_features[[#This Row],[track_name]]</f>
        <v>Superman</v>
      </c>
    </row>
    <row r="733" spans="1:28" x14ac:dyDescent="0.25">
      <c r="A733" t="s">
        <v>11191</v>
      </c>
      <c r="B733" t="s">
        <v>1287</v>
      </c>
      <c r="C733" t="s">
        <v>11192</v>
      </c>
      <c r="D733" t="s">
        <v>48</v>
      </c>
      <c r="E733" t="s">
        <v>70</v>
      </c>
      <c r="F733" t="s">
        <v>24</v>
      </c>
      <c r="G733" t="s">
        <v>25</v>
      </c>
      <c r="H733">
        <v>568</v>
      </c>
      <c r="I733">
        <v>656</v>
      </c>
      <c r="J733">
        <v>433</v>
      </c>
      <c r="K733" t="s">
        <v>11193</v>
      </c>
      <c r="L733">
        <v>1.3699999999999999E-3</v>
      </c>
      <c r="M733">
        <v>213</v>
      </c>
      <c r="N733">
        <v>364</v>
      </c>
      <c r="O733">
        <v>-5413</v>
      </c>
      <c r="P733">
        <v>100049</v>
      </c>
      <c r="Q733">
        <v>198160</v>
      </c>
      <c r="R733">
        <v>27</v>
      </c>
      <c r="S733">
        <v>268508104</v>
      </c>
      <c r="U733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733" t="str">
        <f>IFERROR(MID(spotify_top_songs_audio_features[[#This Row],[artist_names]],SEARCH(",",spotify_top_songs_audio_features[[#This Row],[artist_names]])+2,99),"")</f>
        <v/>
      </c>
      <c r="W733" t="str">
        <f>spotify_top_songs_audio_features[[#This Row],[source]]</f>
        <v>Republic Records</v>
      </c>
      <c r="X733" s="1">
        <f>spotify_top_songs_audio_features[[#This Row],[streams]]</f>
        <v>268508104</v>
      </c>
      <c r="Y733" t="str">
        <f>IF(Tabela2[[#This Row],[feat]]="","","Feat")</f>
        <v/>
      </c>
      <c r="Z733" s="17" t="str">
        <f>CONCATENATE(INT(spotify_top_songs_audio_features[[#This Row],[duration_ms]]/(60*1000)),":",MOD(INT(spotify_top_songs_audio_features[[#This Row],[duration_ms]]/1000),60))</f>
        <v>3:18</v>
      </c>
      <c r="AA7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733" t="str">
        <f>spotify_top_songs_audio_features[[#This Row],[track_name]]</f>
        <v>breathin</v>
      </c>
    </row>
    <row r="734" spans="1:28" x14ac:dyDescent="0.25">
      <c r="A734" t="s">
        <v>14585</v>
      </c>
      <c r="B734" t="s">
        <v>8507</v>
      </c>
      <c r="C734" t="s">
        <v>14586</v>
      </c>
      <c r="D734" t="s">
        <v>423</v>
      </c>
      <c r="E734" t="s">
        <v>31</v>
      </c>
      <c r="F734" t="s">
        <v>24</v>
      </c>
      <c r="G734" t="s">
        <v>25</v>
      </c>
      <c r="H734">
        <v>578</v>
      </c>
      <c r="I734">
        <v>449</v>
      </c>
      <c r="J734">
        <v>286</v>
      </c>
      <c r="K734" t="s">
        <v>10080</v>
      </c>
      <c r="L734">
        <v>2.1699999999999999E-4</v>
      </c>
      <c r="M734">
        <v>119</v>
      </c>
      <c r="N734">
        <v>1</v>
      </c>
      <c r="O734">
        <v>-6349</v>
      </c>
      <c r="P734">
        <v>136006</v>
      </c>
      <c r="Q734">
        <v>192956</v>
      </c>
      <c r="R734">
        <v>31</v>
      </c>
      <c r="S734">
        <v>268336836</v>
      </c>
      <c r="U73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734" t="str">
        <f>IFERROR(MID(spotify_top_songs_audio_features[[#This Row],[artist_names]],SEARCH(",",spotify_top_songs_audio_features[[#This Row],[artist_names]])+2,99),"")</f>
        <v>Lil Baby</v>
      </c>
      <c r="W734" t="str">
        <f>spotify_top_songs_audio_features[[#This Row],[source]]</f>
        <v>OVO</v>
      </c>
      <c r="X734" s="1">
        <f>spotify_top_songs_audio_features[[#This Row],[streams]]</f>
        <v>268336836</v>
      </c>
      <c r="Y734" t="str">
        <f>IF(Tabela2[[#This Row],[feat]]="","","Feat")</f>
        <v>Feat</v>
      </c>
      <c r="Z734" s="17" t="str">
        <f>CONCATENATE(INT(spotify_top_songs_audio_features[[#This Row],[duration_ms]]/(60*1000)),":",MOD(INT(spotify_top_songs_audio_features[[#This Row],[duration_ms]]/1000),60))</f>
        <v>3:12</v>
      </c>
      <c r="AA7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34" t="str">
        <f>spotify_top_songs_audio_features[[#This Row],[track_name]]</f>
        <v>Wants and Needs (feat. Lil Baby)</v>
      </c>
    </row>
    <row r="735" spans="1:28" x14ac:dyDescent="0.25">
      <c r="A735" t="s">
        <v>12653</v>
      </c>
      <c r="B735" t="s">
        <v>12654</v>
      </c>
      <c r="C735" t="s">
        <v>12655</v>
      </c>
      <c r="D735" t="s">
        <v>1927</v>
      </c>
      <c r="E735" t="s">
        <v>113</v>
      </c>
      <c r="F735" t="s">
        <v>32</v>
      </c>
      <c r="G735" t="s">
        <v>25</v>
      </c>
      <c r="H735">
        <v>577</v>
      </c>
      <c r="I735">
        <v>45</v>
      </c>
      <c r="J735">
        <v>834</v>
      </c>
      <c r="K735" t="s">
        <v>4525</v>
      </c>
      <c r="L735">
        <v>0</v>
      </c>
      <c r="M735">
        <v>111</v>
      </c>
      <c r="N735">
        <v>83</v>
      </c>
      <c r="O735">
        <v>-8516</v>
      </c>
      <c r="P735">
        <v>205863</v>
      </c>
      <c r="Q735">
        <v>216120</v>
      </c>
      <c r="R735">
        <v>20</v>
      </c>
      <c r="S735">
        <v>267949875</v>
      </c>
      <c r="U735" t="str">
        <f>IFERROR(LEFT(spotify_top_songs_audio_features[[#This Row],[artist_names]],SEARCH(",",spotify_top_songs_audio_features[[#This Row],[artist_names]])-1),spotify_top_songs_audio_features[[#This Row],[artist_names]])</f>
        <v>Carolina Gaitán - La Gaita</v>
      </c>
      <c r="V735" t="str">
        <f>IFERROR(MID(spotify_top_songs_audio_features[[#This Row],[artist_names]],SEARCH(",",spotify_top_songs_audio_features[[#This Row],[artist_names]])+2,99),"")</f>
        <v>Mauro Castillo, Adassa, Rhenzy Feliz, Diane Guerrero, Stephanie Beatriz, Encanto - Cast</v>
      </c>
      <c r="W735" t="str">
        <f>spotify_top_songs_audio_features[[#This Row],[source]]</f>
        <v>Walt Disney Records</v>
      </c>
      <c r="X735" s="1">
        <f>spotify_top_songs_audio_features[[#This Row],[streams]]</f>
        <v>267949875</v>
      </c>
      <c r="Y735" t="str">
        <f>IF(Tabela2[[#This Row],[feat]]="","","Feat")</f>
        <v>Feat</v>
      </c>
      <c r="Z735" s="17" t="str">
        <f>CONCATENATE(INT(spotify_top_songs_audio_features[[#This Row],[duration_ms]]/(60*1000)),":",MOD(INT(spotify_top_songs_audio_features[[#This Row],[duration_ms]]/1000),60))</f>
        <v>3:36</v>
      </c>
      <c r="AA7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735" t="str">
        <f>spotify_top_songs_audio_features[[#This Row],[track_name]]</f>
        <v>We Don't Talk About Bruno</v>
      </c>
    </row>
    <row r="736" spans="1:28" x14ac:dyDescent="0.25">
      <c r="A736" t="s">
        <v>2344</v>
      </c>
      <c r="B736" t="s">
        <v>649</v>
      </c>
      <c r="C736" t="s">
        <v>2345</v>
      </c>
      <c r="D736" t="s">
        <v>282</v>
      </c>
      <c r="E736" t="s">
        <v>58</v>
      </c>
      <c r="F736" t="s">
        <v>24</v>
      </c>
      <c r="G736" t="s">
        <v>25</v>
      </c>
      <c r="H736">
        <v>604</v>
      </c>
      <c r="I736">
        <v>366</v>
      </c>
      <c r="J736">
        <v>282</v>
      </c>
      <c r="K736" t="s">
        <v>2346</v>
      </c>
      <c r="L736">
        <v>0</v>
      </c>
      <c r="M736">
        <v>133</v>
      </c>
      <c r="N736">
        <v>13</v>
      </c>
      <c r="O736">
        <v>-7519</v>
      </c>
      <c r="P736">
        <v>141981</v>
      </c>
      <c r="Q736">
        <v>224695</v>
      </c>
      <c r="R736">
        <v>5</v>
      </c>
      <c r="S736">
        <v>267901089</v>
      </c>
      <c r="U736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736" t="str">
        <f>IFERROR(MID(spotify_top_songs_audio_features[[#This Row],[artist_names]],SEARCH(",",spotify_top_songs_audio_features[[#This Row],[artist_names]])+2,99),"")</f>
        <v/>
      </c>
      <c r="W736" t="str">
        <f>spotify_top_songs_audio_features[[#This Row],[source]]</f>
        <v>Columbia</v>
      </c>
      <c r="X736" s="1">
        <f>spotify_top_songs_audio_features[[#This Row],[streams]]</f>
        <v>267901089</v>
      </c>
      <c r="Y736" t="str">
        <f>IF(Tabela2[[#This Row],[feat]]="","","Feat")</f>
        <v/>
      </c>
      <c r="Z736" s="17" t="str">
        <f>CONCATENATE(INT(spotify_top_songs_audio_features[[#This Row],[duration_ms]]/(60*1000)),":",MOD(INT(spotify_top_songs_audio_features[[#This Row],[duration_ms]]/1000),60))</f>
        <v>3:44</v>
      </c>
      <c r="AA7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36" t="str">
        <f>spotify_top_songs_audio_features[[#This Row],[track_name]]</f>
        <v>Easy On Me</v>
      </c>
    </row>
    <row r="737" spans="1:28" x14ac:dyDescent="0.25">
      <c r="A737" t="s">
        <v>3865</v>
      </c>
      <c r="B737" t="s">
        <v>3866</v>
      </c>
      <c r="C737" t="s">
        <v>3867</v>
      </c>
      <c r="D737" t="s">
        <v>1101</v>
      </c>
      <c r="E737" t="s">
        <v>469</v>
      </c>
      <c r="F737" t="s">
        <v>32</v>
      </c>
      <c r="G737" t="s">
        <v>25</v>
      </c>
      <c r="H737">
        <v>545</v>
      </c>
      <c r="I737">
        <v>779</v>
      </c>
      <c r="J737">
        <v>751</v>
      </c>
      <c r="K737" t="s">
        <v>1609</v>
      </c>
      <c r="L737">
        <v>1.66E-4</v>
      </c>
      <c r="M737">
        <v>123</v>
      </c>
      <c r="N737">
        <v>303</v>
      </c>
      <c r="O737">
        <v>-6235</v>
      </c>
      <c r="P737">
        <v>150002</v>
      </c>
      <c r="Q737">
        <v>183375</v>
      </c>
      <c r="R737">
        <v>25</v>
      </c>
      <c r="S737">
        <v>267349885</v>
      </c>
      <c r="U737" t="str">
        <f>IFERROR(LEFT(spotify_top_songs_audio_features[[#This Row],[artist_names]],SEARCH(",",spotify_top_songs_audio_features[[#This Row],[artist_names]])-1),spotify_top_songs_audio_features[[#This Row],[artist_names]])</f>
        <v>Loreen</v>
      </c>
      <c r="V737" t="str">
        <f>IFERROR(MID(spotify_top_songs_audio_features[[#This Row],[artist_names]],SEARCH(",",spotify_top_songs_audio_features[[#This Row],[artist_names]])+2,99),"")</f>
        <v/>
      </c>
      <c r="W737" t="str">
        <f>spotify_top_songs_audio_features[[#This Row],[source]]</f>
        <v>Universal Music AB</v>
      </c>
      <c r="X737" s="1">
        <f>spotify_top_songs_audio_features[[#This Row],[streams]]</f>
        <v>267349885</v>
      </c>
      <c r="Y737" t="str">
        <f>IF(Tabela2[[#This Row],[feat]]="","","Feat")</f>
        <v/>
      </c>
      <c r="Z737" s="17" t="str">
        <f>CONCATENATE(INT(spotify_top_songs_audio_features[[#This Row],[duration_ms]]/(60*1000)),":",MOD(INT(spotify_top_songs_audio_features[[#This Row],[duration_ms]]/1000),60))</f>
        <v>3:3</v>
      </c>
      <c r="AA7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737" t="str">
        <f>spotify_top_songs_audio_features[[#This Row],[track_name]]</f>
        <v>Tattoo</v>
      </c>
    </row>
    <row r="738" spans="1:28" x14ac:dyDescent="0.25">
      <c r="A738" t="s">
        <v>6719</v>
      </c>
      <c r="B738" t="s">
        <v>6720</v>
      </c>
      <c r="C738" t="s">
        <v>6721</v>
      </c>
      <c r="D738" t="s">
        <v>6722</v>
      </c>
      <c r="E738" t="s">
        <v>113</v>
      </c>
      <c r="F738" t="s">
        <v>24</v>
      </c>
      <c r="G738" t="s">
        <v>25</v>
      </c>
      <c r="H738">
        <v>741</v>
      </c>
      <c r="I738">
        <v>697</v>
      </c>
      <c r="J738">
        <v>277</v>
      </c>
      <c r="K738" t="s">
        <v>6723</v>
      </c>
      <c r="L738">
        <v>2.2799999999999999E-3</v>
      </c>
      <c r="M738">
        <v>133</v>
      </c>
      <c r="N738">
        <v>774</v>
      </c>
      <c r="O738">
        <v>-7028</v>
      </c>
      <c r="P738">
        <v>116109</v>
      </c>
      <c r="Q738">
        <v>160133</v>
      </c>
      <c r="R738">
        <v>30</v>
      </c>
      <c r="S738">
        <v>267165039</v>
      </c>
      <c r="U738" t="str">
        <f>IFERROR(LEFT(spotify_top_songs_audio_features[[#This Row],[artist_names]],SEARCH(",",spotify_top_songs_audio_features[[#This Row],[artist_names]])-1),spotify_top_songs_audio_features[[#This Row],[artist_names]])</f>
        <v>Creedence Clearwater Revival</v>
      </c>
      <c r="V738" t="str">
        <f>IFERROR(MID(spotify_top_songs_audio_features[[#This Row],[artist_names]],SEARCH(",",spotify_top_songs_audio_features[[#This Row],[artist_names]])+2,99),"")</f>
        <v/>
      </c>
      <c r="W738" t="str">
        <f>spotify_top_songs_audio_features[[#This Row],[source]]</f>
        <v>Craft Recordings</v>
      </c>
      <c r="X738" s="1">
        <f>spotify_top_songs_audio_features[[#This Row],[streams]]</f>
        <v>267165039</v>
      </c>
      <c r="Y738" t="str">
        <f>IF(Tabela2[[#This Row],[feat]]="","","Feat")</f>
        <v/>
      </c>
      <c r="Z738" s="17" t="str">
        <f>CONCATENATE(INT(spotify_top_songs_audio_features[[#This Row],[duration_ms]]/(60*1000)),":",MOD(INT(spotify_top_songs_audio_features[[#This Row],[duration_ms]]/1000),60))</f>
        <v>2:40</v>
      </c>
      <c r="AA7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738" t="str">
        <f>spotify_top_songs_audio_features[[#This Row],[track_name]]</f>
        <v>Have You Ever Seen The Rain</v>
      </c>
    </row>
    <row r="739" spans="1:28" x14ac:dyDescent="0.25">
      <c r="A739" t="s">
        <v>13842</v>
      </c>
      <c r="B739" t="s">
        <v>112</v>
      </c>
      <c r="C739" t="s">
        <v>13843</v>
      </c>
      <c r="D739" t="s">
        <v>112</v>
      </c>
      <c r="E739" t="s">
        <v>113</v>
      </c>
      <c r="F739" t="s">
        <v>24</v>
      </c>
      <c r="G739" t="s">
        <v>25</v>
      </c>
      <c r="H739">
        <v>631</v>
      </c>
      <c r="I739">
        <v>518</v>
      </c>
      <c r="J739">
        <v>303</v>
      </c>
      <c r="K739" t="s">
        <v>8591</v>
      </c>
      <c r="L739">
        <v>0</v>
      </c>
      <c r="M739">
        <v>88</v>
      </c>
      <c r="N739">
        <v>205</v>
      </c>
      <c r="O739">
        <v>-8771</v>
      </c>
      <c r="P739">
        <v>93023</v>
      </c>
      <c r="Q739">
        <v>613027</v>
      </c>
      <c r="R739">
        <v>22</v>
      </c>
      <c r="S739">
        <v>267142468</v>
      </c>
      <c r="U73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739" t="str">
        <f>IFERROR(MID(spotify_top_songs_audio_features[[#This Row],[artist_names]],SEARCH(",",spotify_top_songs_audio_features[[#This Row],[artist_names]])+2,99),"")</f>
        <v/>
      </c>
      <c r="W739" t="str">
        <f>spotify_top_songs_audio_features[[#This Row],[source]]</f>
        <v>Taylor Swift</v>
      </c>
      <c r="X739" s="1">
        <f>spotify_top_songs_audio_features[[#This Row],[streams]]</f>
        <v>267142468</v>
      </c>
      <c r="Y739" t="str">
        <f>IF(Tabela2[[#This Row],[feat]]="","","Feat")</f>
        <v/>
      </c>
      <c r="Z739" s="17" t="str">
        <f>CONCATENATE(INT(spotify_top_songs_audio_features[[#This Row],[duration_ms]]/(60*1000)),":",MOD(INT(spotify_top_songs_audio_features[[#This Row],[duration_ms]]/1000),60))</f>
        <v>10:13</v>
      </c>
      <c r="AA7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739" t="str">
        <f>spotify_top_songs_audio_features[[#This Row],[track_name]]</f>
        <v>All Too Well (10 Minute Version) (Taylor's Version) (From The Vault)</v>
      </c>
    </row>
    <row r="740" spans="1:28" x14ac:dyDescent="0.25">
      <c r="A740" t="s">
        <v>12101</v>
      </c>
      <c r="B740" t="s">
        <v>12102</v>
      </c>
      <c r="C740" t="s">
        <v>12103</v>
      </c>
      <c r="D740" t="s">
        <v>12104</v>
      </c>
      <c r="E740" t="s">
        <v>86</v>
      </c>
      <c r="F740" t="s">
        <v>32</v>
      </c>
      <c r="G740" t="s">
        <v>25</v>
      </c>
      <c r="H740">
        <v>857</v>
      </c>
      <c r="I740">
        <v>647</v>
      </c>
      <c r="J740">
        <v>984</v>
      </c>
      <c r="K740" t="s">
        <v>4970</v>
      </c>
      <c r="L740">
        <v>1.2E-5</v>
      </c>
      <c r="M740">
        <v>842</v>
      </c>
      <c r="N740">
        <v>553</v>
      </c>
      <c r="O740">
        <v>-4152</v>
      </c>
      <c r="P740">
        <v>95982</v>
      </c>
      <c r="Q740">
        <v>267500</v>
      </c>
      <c r="R740">
        <v>29</v>
      </c>
      <c r="S740">
        <v>267074325</v>
      </c>
      <c r="U740" t="str">
        <f>IFERROR(LEFT(spotify_top_songs_audio_features[[#This Row],[artist_names]],SEARCH(",",spotify_top_songs_audio_features[[#This Row],[artist_names]])-1),spotify_top_songs_audio_features[[#This Row],[artist_names]])</f>
        <v>DJ Luian</v>
      </c>
      <c r="V740" t="str">
        <f>IFERROR(MID(spotify_top_songs_audio_features[[#This Row],[artist_names]],SEARCH(",",spotify_top_songs_audio_features[[#This Row],[artist_names]])+2,99),"")</f>
        <v>Mambo Kingz, Anuel AA, Nicky Jam, Darell, Brytiago</v>
      </c>
      <c r="W740" t="str">
        <f>spotify_top_songs_audio_features[[#This Row],[source]]</f>
        <v>Hear This Music</v>
      </c>
      <c r="X740" s="1">
        <f>spotify_top_songs_audio_features[[#This Row],[streams]]</f>
        <v>267074325</v>
      </c>
      <c r="Y740" t="str">
        <f>IF(Tabela2[[#This Row],[feat]]="","","Feat")</f>
        <v>Feat</v>
      </c>
      <c r="Z740" s="17" t="str">
        <f>CONCATENATE(INT(spotify_top_songs_audio_features[[#This Row],[duration_ms]]/(60*1000)),":",MOD(INT(spotify_top_songs_audio_features[[#This Row],[duration_ms]]/1000),60))</f>
        <v>4:27</v>
      </c>
      <c r="AA7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740" t="str">
        <f>spotify_top_songs_audio_features[[#This Row],[track_name]]</f>
        <v>Verte Ir</v>
      </c>
    </row>
    <row r="741" spans="1:28" x14ac:dyDescent="0.25">
      <c r="A741" t="s">
        <v>12525</v>
      </c>
      <c r="B741" t="s">
        <v>12526</v>
      </c>
      <c r="C741" t="s">
        <v>10728</v>
      </c>
      <c r="D741" t="s">
        <v>999</v>
      </c>
      <c r="E741" t="s">
        <v>31</v>
      </c>
      <c r="F741" t="s">
        <v>32</v>
      </c>
      <c r="G741" t="s">
        <v>25</v>
      </c>
      <c r="H741">
        <v>847</v>
      </c>
      <c r="I741">
        <v>69</v>
      </c>
      <c r="J741">
        <v>493</v>
      </c>
      <c r="K741" t="s">
        <v>10593</v>
      </c>
      <c r="L741">
        <v>6.0000000000000002E-5</v>
      </c>
      <c r="M741">
        <v>526</v>
      </c>
      <c r="N741">
        <v>692</v>
      </c>
      <c r="O741">
        <v>-7877</v>
      </c>
      <c r="P741">
        <v>125004</v>
      </c>
      <c r="Q741">
        <v>186662</v>
      </c>
      <c r="R741">
        <v>28</v>
      </c>
      <c r="S741">
        <v>266589180</v>
      </c>
      <c r="U741" t="str">
        <f>IFERROR(LEFT(spotify_top_songs_audio_features[[#This Row],[artist_names]],SEARCH(",",spotify_top_songs_audio_features[[#This Row],[artist_names]])-1),spotify_top_songs_audio_features[[#This Row],[artist_names]])</f>
        <v>James Hype</v>
      </c>
      <c r="V741" t="str">
        <f>IFERROR(MID(spotify_top_songs_audio_features[[#This Row],[artist_names]],SEARCH(",",spotify_top_songs_audio_features[[#This Row],[artist_names]])+2,99),"")</f>
        <v>Miggy Dela Rosa</v>
      </c>
      <c r="W741" t="str">
        <f>spotify_top_songs_audio_features[[#This Row],[source]]</f>
        <v>Universal-Island Records Ltd.</v>
      </c>
      <c r="X741" s="1">
        <f>spotify_top_songs_audio_features[[#This Row],[streams]]</f>
        <v>266589180</v>
      </c>
      <c r="Y741" t="str">
        <f>IF(Tabela2[[#This Row],[feat]]="","","Feat")</f>
        <v>Feat</v>
      </c>
      <c r="Z741" s="17" t="str">
        <f>CONCATENATE(INT(spotify_top_songs_audio_features[[#This Row],[duration_ms]]/(60*1000)),":",MOD(INT(spotify_top_songs_audio_features[[#This Row],[duration_ms]]/1000),60))</f>
        <v>3:6</v>
      </c>
      <c r="AA7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41" t="str">
        <f>spotify_top_songs_audio_features[[#This Row],[track_name]]</f>
        <v>Ferrari</v>
      </c>
    </row>
    <row r="742" spans="1:28" x14ac:dyDescent="0.25">
      <c r="A742" t="s">
        <v>12981</v>
      </c>
      <c r="B742" t="s">
        <v>624</v>
      </c>
      <c r="C742" t="s">
        <v>12982</v>
      </c>
      <c r="D742" t="s">
        <v>141</v>
      </c>
      <c r="E742" t="s">
        <v>113</v>
      </c>
      <c r="F742" t="s">
        <v>32</v>
      </c>
      <c r="G742" t="s">
        <v>25</v>
      </c>
      <c r="H742">
        <v>787</v>
      </c>
      <c r="I742">
        <v>546</v>
      </c>
      <c r="J742">
        <v>532</v>
      </c>
      <c r="K742" t="s">
        <v>2591</v>
      </c>
      <c r="L742">
        <v>4.5500000000000002E-3</v>
      </c>
      <c r="M742">
        <v>122</v>
      </c>
      <c r="N742">
        <v>222</v>
      </c>
      <c r="O742">
        <v>-7094</v>
      </c>
      <c r="P742">
        <v>9305</v>
      </c>
      <c r="Q742">
        <v>176936</v>
      </c>
      <c r="R742">
        <v>23</v>
      </c>
      <c r="S742">
        <v>265838421</v>
      </c>
      <c r="U74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742" t="str">
        <f>IFERROR(MID(spotify_top_songs_audio_features[[#This Row],[artist_names]],SEARCH(",",spotify_top_songs_audio_features[[#This Row],[artist_names]])+2,99),"")</f>
        <v/>
      </c>
      <c r="W742" t="str">
        <f>spotify_top_songs_audio_features[[#This Row],[source]]</f>
        <v>Rimas Entertainment LLC</v>
      </c>
      <c r="X742" s="1">
        <f>spotify_top_songs_audio_features[[#This Row],[streams]]</f>
        <v>265838421</v>
      </c>
      <c r="Y742" t="str">
        <f>IF(Tabela2[[#This Row],[feat]]="","","Feat")</f>
        <v/>
      </c>
      <c r="Z742" s="17" t="str">
        <f>CONCATENATE(INT(spotify_top_songs_audio_features[[#This Row],[duration_ms]]/(60*1000)),":",MOD(INT(spotify_top_songs_audio_features[[#This Row],[duration_ms]]/1000),60))</f>
        <v>2:56</v>
      </c>
      <c r="AA7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742" t="str">
        <f>spotify_top_songs_audio_features[[#This Row],[track_name]]</f>
        <v>Un Ratito</v>
      </c>
    </row>
    <row r="743" spans="1:28" x14ac:dyDescent="0.25">
      <c r="A743" t="s">
        <v>16824</v>
      </c>
      <c r="B743" t="s">
        <v>5392</v>
      </c>
      <c r="C743" t="s">
        <v>5393</v>
      </c>
      <c r="D743" t="s">
        <v>16825</v>
      </c>
      <c r="E743" t="s">
        <v>102</v>
      </c>
      <c r="F743" t="s">
        <v>32</v>
      </c>
      <c r="G743" t="s">
        <v>25</v>
      </c>
      <c r="H743">
        <v>836</v>
      </c>
      <c r="I743">
        <v>703</v>
      </c>
      <c r="J743">
        <v>657</v>
      </c>
      <c r="K743" t="s">
        <v>3165</v>
      </c>
      <c r="L743">
        <v>0</v>
      </c>
      <c r="M743">
        <v>138</v>
      </c>
      <c r="N743">
        <v>902</v>
      </c>
      <c r="O743">
        <v>-3554</v>
      </c>
      <c r="P743">
        <v>94048</v>
      </c>
      <c r="Q743">
        <v>226093</v>
      </c>
      <c r="R743">
        <v>38</v>
      </c>
      <c r="S743">
        <v>265344730</v>
      </c>
      <c r="U743" t="str">
        <f>IFERROR(LEFT(spotify_top_songs_audio_features[[#This Row],[artist_names]],SEARCH(",",spotify_top_songs_audio_features[[#This Row],[artist_names]])-1),spotify_top_songs_audio_features[[#This Row],[artist_names]])</f>
        <v>Becky G</v>
      </c>
      <c r="V743" t="str">
        <f>IFERROR(MID(spotify_top_songs_audio_features[[#This Row],[artist_names]],SEARCH(",",spotify_top_songs_audio_features[[#This Row],[artist_names]])+2,99),"")</f>
        <v>KAROL G</v>
      </c>
      <c r="W743" t="str">
        <f>spotify_top_songs_audio_features[[#This Row],[source]]</f>
        <v>Kemosabe Records/RCA Records/Sony Music Latin</v>
      </c>
      <c r="X743" s="1">
        <f>spotify_top_songs_audio_features[[#This Row],[streams]]</f>
        <v>265344730</v>
      </c>
      <c r="Y743" t="str">
        <f>IF(Tabela2[[#This Row],[feat]]="","","Feat")</f>
        <v>Feat</v>
      </c>
      <c r="Z743" s="17" t="str">
        <f>CONCATENATE(INT(spotify_top_songs_audio_features[[#This Row],[duration_ms]]/(60*1000)),":",MOD(INT(spotify_top_songs_audio_features[[#This Row],[duration_ms]]/1000),60))</f>
        <v>3:46</v>
      </c>
      <c r="AA7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43" t="str">
        <f>spotify_top_songs_audio_features[[#This Row],[track_name]]</f>
        <v>MAMIII</v>
      </c>
    </row>
    <row r="744" spans="1:28" x14ac:dyDescent="0.25">
      <c r="A744" t="s">
        <v>9020</v>
      </c>
      <c r="B744" t="s">
        <v>649</v>
      </c>
      <c r="C744" t="s">
        <v>9021</v>
      </c>
      <c r="D744" t="s">
        <v>282</v>
      </c>
      <c r="E744" t="s">
        <v>31</v>
      </c>
      <c r="F744" t="s">
        <v>24</v>
      </c>
      <c r="G744" t="s">
        <v>25</v>
      </c>
      <c r="H744">
        <v>534</v>
      </c>
      <c r="I744">
        <v>725</v>
      </c>
      <c r="J744">
        <v>46</v>
      </c>
      <c r="K744" t="s">
        <v>1373</v>
      </c>
      <c r="L744">
        <v>0</v>
      </c>
      <c r="M744">
        <v>264</v>
      </c>
      <c r="N744">
        <v>55</v>
      </c>
      <c r="O744">
        <v>-3906</v>
      </c>
      <c r="P744">
        <v>88098</v>
      </c>
      <c r="Q744">
        <v>225149</v>
      </c>
      <c r="R744">
        <v>25</v>
      </c>
      <c r="S744">
        <v>264898638</v>
      </c>
      <c r="U744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744" t="str">
        <f>IFERROR(MID(spotify_top_songs_audio_features[[#This Row],[artist_names]],SEARCH(",",spotify_top_songs_audio_features[[#This Row],[artist_names]])+2,99),"")</f>
        <v/>
      </c>
      <c r="W744" t="str">
        <f>spotify_top_songs_audio_features[[#This Row],[source]]</f>
        <v>Columbia</v>
      </c>
      <c r="X744" s="1">
        <f>spotify_top_songs_audio_features[[#This Row],[streams]]</f>
        <v>264898638</v>
      </c>
      <c r="Y744" t="str">
        <f>IF(Tabela2[[#This Row],[feat]]="","","Feat")</f>
        <v/>
      </c>
      <c r="Z744" s="17" t="str">
        <f>CONCATENATE(INT(spotify_top_songs_audio_features[[#This Row],[duration_ms]]/(60*1000)),":",MOD(INT(spotify_top_songs_audio_features[[#This Row],[duration_ms]]/1000),60))</f>
        <v>3:45</v>
      </c>
      <c r="AA7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44" t="str">
        <f>spotify_top_songs_audio_features[[#This Row],[track_name]]</f>
        <v>Oh My God</v>
      </c>
    </row>
    <row r="745" spans="1:28" x14ac:dyDescent="0.25">
      <c r="A745" t="s">
        <v>15250</v>
      </c>
      <c r="B745" t="s">
        <v>15251</v>
      </c>
      <c r="C745" t="s">
        <v>15252</v>
      </c>
      <c r="D745" t="s">
        <v>96</v>
      </c>
      <c r="E745" t="s">
        <v>86</v>
      </c>
      <c r="F745" t="s">
        <v>32</v>
      </c>
      <c r="G745" t="s">
        <v>152</v>
      </c>
      <c r="H745">
        <v>315</v>
      </c>
      <c r="I745">
        <v>715</v>
      </c>
      <c r="J745">
        <v>362</v>
      </c>
      <c r="K745" t="s">
        <v>5689</v>
      </c>
      <c r="L745">
        <v>7.9699999999999997E-4</v>
      </c>
      <c r="M745">
        <v>942</v>
      </c>
      <c r="N745">
        <v>497</v>
      </c>
      <c r="O745">
        <v>-8072</v>
      </c>
      <c r="P745">
        <v>155925</v>
      </c>
      <c r="Q745">
        <v>289533</v>
      </c>
      <c r="R745">
        <v>33</v>
      </c>
      <c r="S745">
        <v>264169742</v>
      </c>
      <c r="U745" t="str">
        <f>IFERROR(LEFT(spotify_top_songs_audio_features[[#This Row],[artist_names]],SEARCH(",",spotify_top_songs_audio_features[[#This Row],[artist_names]])-1),spotify_top_songs_audio_features[[#This Row],[artist_names]])</f>
        <v>The Goo Goo Dolls</v>
      </c>
      <c r="V745" t="str">
        <f>IFERROR(MID(spotify_top_songs_audio_features[[#This Row],[artist_names]],SEARCH(",",spotify_top_songs_audio_features[[#This Row],[artist_names]])+2,99),"")</f>
        <v/>
      </c>
      <c r="W745" t="str">
        <f>spotify_top_songs_audio_features[[#This Row],[source]]</f>
        <v>Warner Records</v>
      </c>
      <c r="X745" s="1">
        <f>spotify_top_songs_audio_features[[#This Row],[streams]]</f>
        <v>264169742</v>
      </c>
      <c r="Y745" t="str">
        <f>IF(Tabela2[[#This Row],[feat]]="","","Feat")</f>
        <v/>
      </c>
      <c r="Z745" s="17" t="str">
        <f>CONCATENATE(INT(spotify_top_songs_audio_features[[#This Row],[duration_ms]]/(60*1000)),":",MOD(INT(spotify_top_songs_audio_features[[#This Row],[duration_ms]]/1000),60))</f>
        <v>4:49</v>
      </c>
      <c r="AA7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745" t="str">
        <f>spotify_top_songs_audio_features[[#This Row],[track_name]]</f>
        <v>Iris</v>
      </c>
    </row>
    <row r="746" spans="1:28" x14ac:dyDescent="0.25">
      <c r="A746" t="s">
        <v>9131</v>
      </c>
      <c r="B746" t="s">
        <v>8172</v>
      </c>
      <c r="C746" t="s">
        <v>9132</v>
      </c>
      <c r="D746" t="s">
        <v>2418</v>
      </c>
      <c r="E746" t="s">
        <v>469</v>
      </c>
      <c r="F746" t="s">
        <v>32</v>
      </c>
      <c r="G746" t="s">
        <v>25</v>
      </c>
      <c r="H746">
        <v>791</v>
      </c>
      <c r="I746">
        <v>587</v>
      </c>
      <c r="J746">
        <v>413</v>
      </c>
      <c r="K746" t="s">
        <v>143</v>
      </c>
      <c r="L746">
        <v>0</v>
      </c>
      <c r="M746">
        <v>148</v>
      </c>
      <c r="N746">
        <v>536</v>
      </c>
      <c r="O746">
        <v>-5075</v>
      </c>
      <c r="P746">
        <v>96057</v>
      </c>
      <c r="Q746">
        <v>179449</v>
      </c>
      <c r="R746">
        <v>30</v>
      </c>
      <c r="S746">
        <v>264095621</v>
      </c>
      <c r="U746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746" t="str">
        <f>IFERROR(MID(spotify_top_songs_audio_features[[#This Row],[artist_names]],SEARCH(",",spotify_top_songs_audio_features[[#This Row],[artist_names]])+2,99),"")</f>
        <v/>
      </c>
      <c r="W746" t="str">
        <f>spotify_top_songs_audio_features[[#This Row],[source]]</f>
        <v>Highbridge the Label / Atlantic Records</v>
      </c>
      <c r="X746" s="1">
        <f>spotify_top_songs_audio_features[[#This Row],[streams]]</f>
        <v>264095621</v>
      </c>
      <c r="Y746" t="str">
        <f>IF(Tabela2[[#This Row],[feat]]="","","Feat")</f>
        <v/>
      </c>
      <c r="Z746" s="17" t="str">
        <f>CONCATENATE(INT(spotify_top_songs_audio_features[[#This Row],[duration_ms]]/(60*1000)),":",MOD(INT(spotify_top_songs_audio_features[[#This Row],[duration_ms]]/1000),60))</f>
        <v>2:59</v>
      </c>
      <c r="AA7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746" t="str">
        <f>spotify_top_songs_audio_features[[#This Row],[track_name]]</f>
        <v>Look Back at It</v>
      </c>
    </row>
    <row r="747" spans="1:28" x14ac:dyDescent="0.25">
      <c r="A747" t="s">
        <v>13314</v>
      </c>
      <c r="B747" t="s">
        <v>1287</v>
      </c>
      <c r="C747" t="s">
        <v>13315</v>
      </c>
      <c r="D747" t="s">
        <v>48</v>
      </c>
      <c r="E747" t="s">
        <v>31</v>
      </c>
      <c r="F747" t="s">
        <v>24</v>
      </c>
      <c r="G747" t="s">
        <v>25</v>
      </c>
      <c r="H747">
        <v>602</v>
      </c>
      <c r="I747">
        <v>658</v>
      </c>
      <c r="J747">
        <v>558</v>
      </c>
      <c r="K747" t="s">
        <v>8241</v>
      </c>
      <c r="L747">
        <v>6.0000000000000002E-5</v>
      </c>
      <c r="M747">
        <v>237</v>
      </c>
      <c r="N747">
        <v>268</v>
      </c>
      <c r="O747">
        <v>-5934</v>
      </c>
      <c r="P747">
        <v>145031</v>
      </c>
      <c r="Q747">
        <v>197547</v>
      </c>
      <c r="R747">
        <v>33</v>
      </c>
      <c r="S747">
        <v>263725157</v>
      </c>
      <c r="U747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747" t="str">
        <f>IFERROR(MID(spotify_top_songs_audio_features[[#This Row],[artist_names]],SEARCH(",",spotify_top_songs_audio_features[[#This Row],[artist_names]])+2,99),"")</f>
        <v/>
      </c>
      <c r="W747" t="str">
        <f>spotify_top_songs_audio_features[[#This Row],[source]]</f>
        <v>Republic Records</v>
      </c>
      <c r="X747" s="1">
        <f>spotify_top_songs_audio_features[[#This Row],[streams]]</f>
        <v>263725157</v>
      </c>
      <c r="Y747" t="str">
        <f>IF(Tabela2[[#This Row],[feat]]="","","Feat")</f>
        <v/>
      </c>
      <c r="Z747" s="17" t="str">
        <f>CONCATENATE(INT(spotify_top_songs_audio_features[[#This Row],[duration_ms]]/(60*1000)),":",MOD(INT(spotify_top_songs_audio_features[[#This Row],[duration_ms]]/1000),60))</f>
        <v>3:17</v>
      </c>
      <c r="AA7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47" t="str">
        <f>spotify_top_songs_audio_features[[#This Row],[track_name]]</f>
        <v>God is a woman</v>
      </c>
    </row>
    <row r="748" spans="1:28" x14ac:dyDescent="0.25">
      <c r="A748" t="s">
        <v>12064</v>
      </c>
      <c r="B748" t="s">
        <v>12065</v>
      </c>
      <c r="C748" t="s">
        <v>12066</v>
      </c>
      <c r="D748" t="s">
        <v>53</v>
      </c>
      <c r="E748" t="s">
        <v>102</v>
      </c>
      <c r="F748" t="s">
        <v>32</v>
      </c>
      <c r="G748" t="s">
        <v>25</v>
      </c>
      <c r="H748">
        <v>871</v>
      </c>
      <c r="I748">
        <v>768</v>
      </c>
      <c r="J748">
        <v>122</v>
      </c>
      <c r="K748" t="s">
        <v>12067</v>
      </c>
      <c r="L748">
        <v>2.2499999999999998E-3</v>
      </c>
      <c r="M748">
        <v>162</v>
      </c>
      <c r="N748">
        <v>765</v>
      </c>
      <c r="O748">
        <v>-5401</v>
      </c>
      <c r="P748">
        <v>98989</v>
      </c>
      <c r="Q748">
        <v>184067</v>
      </c>
      <c r="R748">
        <v>28</v>
      </c>
      <c r="S748">
        <v>263304636</v>
      </c>
      <c r="U748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748" t="str">
        <f>IFERROR(MID(spotify_top_songs_audio_features[[#This Row],[artist_names]],SEARCH(",",spotify_top_songs_audio_features[[#This Row],[artist_names]])+2,99),"")</f>
        <v>Nego do Borel</v>
      </c>
      <c r="W748" t="str">
        <f>spotify_top_songs_audio_features[[#This Row],[source]]</f>
        <v>Sony Music Latin</v>
      </c>
      <c r="X748" s="1">
        <f>spotify_top_songs_audio_features[[#This Row],[streams]]</f>
        <v>263304636</v>
      </c>
      <c r="Y748" t="str">
        <f>IF(Tabela2[[#This Row],[feat]]="","","Feat")</f>
        <v>Feat</v>
      </c>
      <c r="Z748" s="17" t="str">
        <f>CONCATENATE(INT(spotify_top_songs_audio_features[[#This Row],[duration_ms]]/(60*1000)),":",MOD(INT(spotify_top_songs_audio_features[[#This Row],[duration_ms]]/1000),60))</f>
        <v>3:4</v>
      </c>
      <c r="AA7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48" t="str">
        <f>spotify_top_songs_audio_features[[#This Row],[track_name]]</f>
        <v>Corazón (feat. Nego do Borel)</v>
      </c>
    </row>
    <row r="749" spans="1:28" x14ac:dyDescent="0.25">
      <c r="A749" t="s">
        <v>13263</v>
      </c>
      <c r="B749" t="s">
        <v>13264</v>
      </c>
      <c r="C749" t="s">
        <v>13265</v>
      </c>
      <c r="D749" t="s">
        <v>1058</v>
      </c>
      <c r="E749" t="s">
        <v>23</v>
      </c>
      <c r="F749" t="s">
        <v>24</v>
      </c>
      <c r="G749" t="s">
        <v>25</v>
      </c>
      <c r="H749">
        <v>783</v>
      </c>
      <c r="I749">
        <v>623</v>
      </c>
      <c r="J749">
        <v>8</v>
      </c>
      <c r="K749" t="s">
        <v>4903</v>
      </c>
      <c r="L749">
        <v>0</v>
      </c>
      <c r="M749">
        <v>975</v>
      </c>
      <c r="N749">
        <v>447</v>
      </c>
      <c r="O749">
        <v>-6126</v>
      </c>
      <c r="P749">
        <v>100048</v>
      </c>
      <c r="Q749">
        <v>214480</v>
      </c>
      <c r="R749">
        <v>30</v>
      </c>
      <c r="S749">
        <v>262903680</v>
      </c>
      <c r="U749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749" t="str">
        <f>IFERROR(MID(spotify_top_songs_audio_features[[#This Row],[artist_names]],SEARCH(",",spotify_top_songs_audio_features[[#This Row],[artist_names]])+2,99),"")</f>
        <v>Kendrick Lamar</v>
      </c>
      <c r="W749" t="str">
        <f>spotify_top_songs_audio_features[[#This Row],[source]]</f>
        <v>Interscope Records*</v>
      </c>
      <c r="X749" s="1">
        <f>spotify_top_songs_audio_features[[#This Row],[streams]]</f>
        <v>262903680</v>
      </c>
      <c r="Y749" t="str">
        <f>IF(Tabela2[[#This Row],[feat]]="","","Feat")</f>
        <v>Feat</v>
      </c>
      <c r="Z749" s="17" t="str">
        <f>CONCATENATE(INT(spotify_top_songs_audio_features[[#This Row],[duration_ms]]/(60*1000)),":",MOD(INT(spotify_top_songs_audio_features[[#This Row],[duration_ms]]/1000),60))</f>
        <v>3:34</v>
      </c>
      <c r="AA7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749" t="str">
        <f>spotify_top_songs_audio_features[[#This Row],[track_name]]</f>
        <v>Don't Wanna Know (feat. Kendrick Lamar)</v>
      </c>
    </row>
    <row r="750" spans="1:28" x14ac:dyDescent="0.25">
      <c r="A750" t="s">
        <v>3156</v>
      </c>
      <c r="B750" t="s">
        <v>3157</v>
      </c>
      <c r="C750" t="s">
        <v>3158</v>
      </c>
      <c r="D750" t="s">
        <v>3159</v>
      </c>
      <c r="E750" t="s">
        <v>58</v>
      </c>
      <c r="F750" t="s">
        <v>24</v>
      </c>
      <c r="G750" t="s">
        <v>25</v>
      </c>
      <c r="H750">
        <v>37</v>
      </c>
      <c r="I750">
        <v>467</v>
      </c>
      <c r="J750">
        <v>273</v>
      </c>
      <c r="K750" t="s">
        <v>962</v>
      </c>
      <c r="L750">
        <v>572</v>
      </c>
      <c r="M750">
        <v>109</v>
      </c>
      <c r="N750">
        <v>182</v>
      </c>
      <c r="O750">
        <v>-9013</v>
      </c>
      <c r="P750">
        <v>94485</v>
      </c>
      <c r="Q750">
        <v>290617</v>
      </c>
      <c r="R750">
        <v>87</v>
      </c>
      <c r="S750">
        <v>262206780</v>
      </c>
      <c r="U750" t="str">
        <f>IFERROR(LEFT(spotify_top_songs_audio_features[[#This Row],[artist_names]],SEARCH(",",spotify_top_songs_audio_features[[#This Row],[artist_names]])-1),spotify_top_songs_audio_features[[#This Row],[artist_names]])</f>
        <v>Cigarettes After Sex</v>
      </c>
      <c r="V750" t="str">
        <f>IFERROR(MID(spotify_top_songs_audio_features[[#This Row],[artist_names]],SEARCH(",",spotify_top_songs_audio_features[[#This Row],[artist_names]])+2,99),"")</f>
        <v/>
      </c>
      <c r="W750" t="str">
        <f>spotify_top_songs_audio_features[[#This Row],[source]]</f>
        <v>Partisan Records</v>
      </c>
      <c r="X750" s="1">
        <f>spotify_top_songs_audio_features[[#This Row],[streams]]</f>
        <v>262206780</v>
      </c>
      <c r="Y750" t="str">
        <f>IF(Tabela2[[#This Row],[feat]]="","","Feat")</f>
        <v/>
      </c>
      <c r="Z750" s="17" t="str">
        <f>CONCATENATE(INT(spotify_top_songs_audio_features[[#This Row],[duration_ms]]/(60*1000)),":",MOD(INT(spotify_top_songs_audio_features[[#This Row],[duration_ms]]/1000),60))</f>
        <v>4:50</v>
      </c>
      <c r="AA7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50" t="str">
        <f>spotify_top_songs_audio_features[[#This Row],[track_name]]</f>
        <v>Apocalypse</v>
      </c>
    </row>
    <row r="751" spans="1:28" x14ac:dyDescent="0.25">
      <c r="A751" t="s">
        <v>6758</v>
      </c>
      <c r="B751" t="s">
        <v>2016</v>
      </c>
      <c r="C751" t="s">
        <v>6759</v>
      </c>
      <c r="D751" t="s">
        <v>712</v>
      </c>
      <c r="E751" t="s">
        <v>86</v>
      </c>
      <c r="F751" t="s">
        <v>32</v>
      </c>
      <c r="G751" t="s">
        <v>25</v>
      </c>
      <c r="H751">
        <v>904</v>
      </c>
      <c r="I751">
        <v>723</v>
      </c>
      <c r="J751">
        <v>26</v>
      </c>
      <c r="K751" t="s">
        <v>2018</v>
      </c>
      <c r="L751">
        <v>0</v>
      </c>
      <c r="M751">
        <v>185</v>
      </c>
      <c r="N751">
        <v>835</v>
      </c>
      <c r="O751">
        <v>-5224</v>
      </c>
      <c r="P751">
        <v>145013</v>
      </c>
      <c r="Q751">
        <v>227478</v>
      </c>
      <c r="R751">
        <v>24</v>
      </c>
      <c r="S751">
        <v>261983752</v>
      </c>
      <c r="U751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751" t="str">
        <f>IFERROR(MID(spotify_top_songs_audio_features[[#This Row],[artist_names]],SEARCH(",",spotify_top_songs_audio_features[[#This Row],[artist_names]])+2,99),"")</f>
        <v>Tory Lanez, DaBaby, Lil Wayne</v>
      </c>
      <c r="W751" t="str">
        <f>spotify_top_songs_audio_features[[#This Row],[source]]</f>
        <v>Generation Now/Atlantic</v>
      </c>
      <c r="X751" s="1">
        <f>spotify_top_songs_audio_features[[#This Row],[streams]]</f>
        <v>261983752</v>
      </c>
      <c r="Y751" t="str">
        <f>IF(Tabela2[[#This Row],[feat]]="","","Feat")</f>
        <v>Feat</v>
      </c>
      <c r="Z751" s="17" t="str">
        <f>CONCATENATE(INT(spotify_top_songs_audio_features[[#This Row],[duration_ms]]/(60*1000)),":",MOD(INT(spotify_top_songs_audio_features[[#This Row],[duration_ms]]/1000),60))</f>
        <v>3:47</v>
      </c>
      <c r="AA7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751" t="str">
        <f>spotify_top_songs_audio_features[[#This Row],[track_name]]</f>
        <v>WHATS POPPIN (feat. DaBaby, Tory Lanez &amp; Lil Wayne) - Remix</v>
      </c>
    </row>
    <row r="752" spans="1:28" x14ac:dyDescent="0.25">
      <c r="A752" t="s">
        <v>7123</v>
      </c>
      <c r="B752" t="s">
        <v>7124</v>
      </c>
      <c r="C752" t="s">
        <v>7125</v>
      </c>
      <c r="D752" t="s">
        <v>2036</v>
      </c>
      <c r="E752" t="s">
        <v>177</v>
      </c>
      <c r="F752" t="s">
        <v>32</v>
      </c>
      <c r="G752" t="s">
        <v>25</v>
      </c>
      <c r="H752">
        <v>573</v>
      </c>
      <c r="I752">
        <v>902</v>
      </c>
      <c r="J752">
        <v>54</v>
      </c>
      <c r="K752" t="s">
        <v>3179</v>
      </c>
      <c r="L752">
        <v>125</v>
      </c>
      <c r="M752">
        <v>928</v>
      </c>
      <c r="N752">
        <v>876</v>
      </c>
      <c r="O752">
        <v>-7638</v>
      </c>
      <c r="P752">
        <v>84412</v>
      </c>
      <c r="Q752">
        <v>225280</v>
      </c>
      <c r="R752">
        <v>30</v>
      </c>
      <c r="S752">
        <v>261777805</v>
      </c>
      <c r="U752" t="str">
        <f>IFERROR(LEFT(spotify_top_songs_audio_features[[#This Row],[artist_names]],SEARCH(",",spotify_top_songs_audio_features[[#This Row],[artist_names]])-1),spotify_top_songs_audio_features[[#This Row],[artist_names]])</f>
        <v>a-ha</v>
      </c>
      <c r="V752" t="str">
        <f>IFERROR(MID(spotify_top_songs_audio_features[[#This Row],[artist_names]],SEARCH(",",spotify_top_songs_audio_features[[#This Row],[artist_names]])+2,99),"")</f>
        <v/>
      </c>
      <c r="W752" t="str">
        <f>spotify_top_songs_audio_features[[#This Row],[source]]</f>
        <v>Rhino</v>
      </c>
      <c r="X752" s="1">
        <f>spotify_top_songs_audio_features[[#This Row],[streams]]</f>
        <v>261777805</v>
      </c>
      <c r="Y752" t="str">
        <f>IF(Tabela2[[#This Row],[feat]]="","","Feat")</f>
        <v/>
      </c>
      <c r="Z752" s="17" t="str">
        <f>CONCATENATE(INT(spotify_top_songs_audio_features[[#This Row],[duration_ms]]/(60*1000)),":",MOD(INT(spotify_top_songs_audio_features[[#This Row],[duration_ms]]/1000),60))</f>
        <v>3:45</v>
      </c>
      <c r="AA7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752" t="str">
        <f>spotify_top_songs_audio_features[[#This Row],[track_name]]</f>
        <v>Take on Me</v>
      </c>
    </row>
    <row r="753" spans="1:28" x14ac:dyDescent="0.25">
      <c r="A753" t="s">
        <v>1628</v>
      </c>
      <c r="B753" t="s">
        <v>1001</v>
      </c>
      <c r="C753" t="s">
        <v>1629</v>
      </c>
      <c r="D753" t="s">
        <v>1003</v>
      </c>
      <c r="E753" t="s">
        <v>31</v>
      </c>
      <c r="F753" t="s">
        <v>32</v>
      </c>
      <c r="G753" t="s">
        <v>25</v>
      </c>
      <c r="H753">
        <v>78</v>
      </c>
      <c r="I753">
        <v>575</v>
      </c>
      <c r="J753">
        <v>139</v>
      </c>
      <c r="K753" t="s">
        <v>1630</v>
      </c>
      <c r="L753">
        <v>0</v>
      </c>
      <c r="M753">
        <v>129</v>
      </c>
      <c r="N753">
        <v>273</v>
      </c>
      <c r="O753">
        <v>-5628</v>
      </c>
      <c r="P753">
        <v>81502</v>
      </c>
      <c r="Q753">
        <v>222360</v>
      </c>
      <c r="R753">
        <v>41</v>
      </c>
      <c r="S753">
        <v>261324295</v>
      </c>
      <c r="U753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753" t="str">
        <f>IFERROR(MID(spotify_top_songs_audio_features[[#This Row],[artist_names]],SEARCH(",",spotify_top_songs_audio_features[[#This Row],[artist_names]])+2,99),"")</f>
        <v/>
      </c>
      <c r="W753" t="str">
        <f>spotify_top_songs_audio_features[[#This Row],[source]]</f>
        <v>Getting Out Our Dreams Inc. (G.O.O.D.) Music / IDJ</v>
      </c>
      <c r="X753" s="1">
        <f>spotify_top_songs_audio_features[[#This Row],[streams]]</f>
        <v>261324295</v>
      </c>
      <c r="Y753" t="str">
        <f>IF(Tabela2[[#This Row],[feat]]="","","Feat")</f>
        <v/>
      </c>
      <c r="Z753" s="17" t="str">
        <f>CONCATENATE(INT(spotify_top_songs_audio_features[[#This Row],[duration_ms]]/(60*1000)),":",MOD(INT(spotify_top_songs_audio_features[[#This Row],[duration_ms]]/1000),60))</f>
        <v>3:42</v>
      </c>
      <c r="AA7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53" t="str">
        <f>spotify_top_songs_audio_features[[#This Row],[track_name]]</f>
        <v>Bounce Back</v>
      </c>
    </row>
    <row r="754" spans="1:28" x14ac:dyDescent="0.25">
      <c r="A754" t="s">
        <v>7133</v>
      </c>
      <c r="B754" t="s">
        <v>3185</v>
      </c>
      <c r="C754" t="s">
        <v>3186</v>
      </c>
      <c r="D754" t="s">
        <v>666</v>
      </c>
      <c r="E754" t="s">
        <v>70</v>
      </c>
      <c r="F754" t="s">
        <v>24</v>
      </c>
      <c r="G754" t="s">
        <v>25</v>
      </c>
      <c r="H754">
        <v>785</v>
      </c>
      <c r="I754">
        <v>721</v>
      </c>
      <c r="J754">
        <v>506</v>
      </c>
      <c r="K754" t="s">
        <v>2211</v>
      </c>
      <c r="L754">
        <v>432</v>
      </c>
      <c r="M754">
        <v>285</v>
      </c>
      <c r="N754">
        <v>894</v>
      </c>
      <c r="O754">
        <v>-5457</v>
      </c>
      <c r="P754">
        <v>121962</v>
      </c>
      <c r="Q754">
        <v>176219</v>
      </c>
      <c r="R754">
        <v>49</v>
      </c>
      <c r="S754">
        <v>261228064</v>
      </c>
      <c r="U754" t="str">
        <f>IFERROR(LEFT(spotify_top_songs_audio_features[[#This Row],[artist_names]],SEARCH(",",spotify_top_songs_audio_features[[#This Row],[artist_names]])-1),spotify_top_songs_audio_features[[#This Row],[artist_names]])</f>
        <v>SAINt JHN</v>
      </c>
      <c r="V754" t="str">
        <f>IFERROR(MID(spotify_top_songs_audio_features[[#This Row],[artist_names]],SEARCH(",",spotify_top_songs_audio_features[[#This Row],[artist_names]])+2,99),"")</f>
        <v>Imanbek</v>
      </c>
      <c r="W754" t="str">
        <f>spotify_top_songs_audio_features[[#This Row],[source]]</f>
        <v>Columbia/B1 Recordings</v>
      </c>
      <c r="X754" s="1">
        <f>spotify_top_songs_audio_features[[#This Row],[streams]]</f>
        <v>261228064</v>
      </c>
      <c r="Y754" t="str">
        <f>IF(Tabela2[[#This Row],[feat]]="","","Feat")</f>
        <v>Feat</v>
      </c>
      <c r="Z754" s="17" t="str">
        <f>CONCATENATE(INT(spotify_top_songs_audio_features[[#This Row],[duration_ms]]/(60*1000)),":",MOD(INT(spotify_top_songs_audio_features[[#This Row],[duration_ms]]/1000),60))</f>
        <v>2:56</v>
      </c>
      <c r="AA7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754" t="str">
        <f>spotify_top_songs_audio_features[[#This Row],[track_name]]</f>
        <v>Roses - Imanbek Remix</v>
      </c>
    </row>
    <row r="755" spans="1:28" x14ac:dyDescent="0.25">
      <c r="A755" t="s">
        <v>14582</v>
      </c>
      <c r="B755" t="s">
        <v>10151</v>
      </c>
      <c r="C755" t="s">
        <v>10152</v>
      </c>
      <c r="D755" t="s">
        <v>48</v>
      </c>
      <c r="E755" t="s">
        <v>70</v>
      </c>
      <c r="F755" t="s">
        <v>24</v>
      </c>
      <c r="G755" t="s">
        <v>25</v>
      </c>
      <c r="H755">
        <v>74</v>
      </c>
      <c r="I755">
        <v>558</v>
      </c>
      <c r="J755">
        <v>102</v>
      </c>
      <c r="K755" t="s">
        <v>1915</v>
      </c>
      <c r="L755">
        <v>0</v>
      </c>
      <c r="M755">
        <v>112</v>
      </c>
      <c r="N755">
        <v>421</v>
      </c>
      <c r="O755">
        <v>-8115</v>
      </c>
      <c r="P755">
        <v>140057</v>
      </c>
      <c r="Q755">
        <v>220880</v>
      </c>
      <c r="R755">
        <v>8</v>
      </c>
      <c r="S755">
        <v>261224374</v>
      </c>
      <c r="U75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755" t="str">
        <f>IFERROR(MID(spotify_top_songs_audio_features[[#This Row],[artist_names]],SEARCH(",",spotify_top_songs_audio_features[[#This Row],[artist_names]])+2,99),"")</f>
        <v>Ty Dolla $ign</v>
      </c>
      <c r="W755" t="str">
        <f>spotify_top_songs_audio_features[[#This Row],[source]]</f>
        <v>Republic Records</v>
      </c>
      <c r="X755" s="1">
        <f>spotify_top_songs_audio_features[[#This Row],[streams]]</f>
        <v>261224374</v>
      </c>
      <c r="Y755" t="str">
        <f>IF(Tabela2[[#This Row],[feat]]="","","Feat")</f>
        <v>Feat</v>
      </c>
      <c r="Z755" s="17" t="str">
        <f>CONCATENATE(INT(spotify_top_songs_audio_features[[#This Row],[duration_ms]]/(60*1000)),":",MOD(INT(spotify_top_songs_audio_features[[#This Row],[duration_ms]]/1000),60))</f>
        <v>3:40</v>
      </c>
      <c r="AA7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755" t="str">
        <f>spotify_top_songs_audio_features[[#This Row],[track_name]]</f>
        <v>Psycho (feat. Ty Dolla $ign)</v>
      </c>
    </row>
    <row r="756" spans="1:28" x14ac:dyDescent="0.25">
      <c r="A756" t="s">
        <v>11663</v>
      </c>
      <c r="B756" t="s">
        <v>11664</v>
      </c>
      <c r="C756" t="s">
        <v>11665</v>
      </c>
      <c r="D756" t="s">
        <v>1562</v>
      </c>
      <c r="E756" t="s">
        <v>113</v>
      </c>
      <c r="F756" t="s">
        <v>24</v>
      </c>
      <c r="G756" t="s">
        <v>25</v>
      </c>
      <c r="H756">
        <v>725</v>
      </c>
      <c r="I756">
        <v>79</v>
      </c>
      <c r="J756">
        <v>197</v>
      </c>
      <c r="K756" t="s">
        <v>3668</v>
      </c>
      <c r="L756">
        <v>1.1400000000000001E-4</v>
      </c>
      <c r="M756">
        <v>602</v>
      </c>
      <c r="N756">
        <v>763</v>
      </c>
      <c r="O756">
        <v>-2331</v>
      </c>
      <c r="P756">
        <v>175988</v>
      </c>
      <c r="Q756">
        <v>287773</v>
      </c>
      <c r="R756">
        <v>29</v>
      </c>
      <c r="S756">
        <v>260935748</v>
      </c>
      <c r="U756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756" t="str">
        <f>IFERROR(MID(spotify_top_songs_audio_features[[#This Row],[artist_names]],SEARCH(",",spotify_top_songs_audio_features[[#This Row],[artist_names]])+2,99),"")</f>
        <v>Ozuna, Anuel AA, Darell, Nicky Jam</v>
      </c>
      <c r="W756" t="str">
        <f>spotify_top_songs_audio_features[[#This Row],[source]]</f>
        <v>Rich Music</v>
      </c>
      <c r="X756" s="1">
        <f>spotify_top_songs_audio_features[[#This Row],[streams]]</f>
        <v>260935748</v>
      </c>
      <c r="Y756" t="str">
        <f>IF(Tabela2[[#This Row],[feat]]="","","Feat")</f>
        <v>Feat</v>
      </c>
      <c r="Z756" s="17" t="str">
        <f>CONCATENATE(INT(spotify_top_songs_audio_features[[#This Row],[duration_ms]]/(60*1000)),":",MOD(INT(spotify_top_songs_audio_features[[#This Row],[duration_ms]]/1000),60))</f>
        <v>4:47</v>
      </c>
      <c r="AA7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756" t="str">
        <f>spotify_top_songs_audio_features[[#This Row],[track_name]]</f>
        <v>Otro Trago - Remix</v>
      </c>
    </row>
    <row r="757" spans="1:28" x14ac:dyDescent="0.25">
      <c r="A757" t="s">
        <v>11031</v>
      </c>
      <c r="B757" t="s">
        <v>11032</v>
      </c>
      <c r="C757" t="s">
        <v>11033</v>
      </c>
      <c r="D757" t="s">
        <v>11034</v>
      </c>
      <c r="E757" t="s">
        <v>177</v>
      </c>
      <c r="F757" t="s">
        <v>24</v>
      </c>
      <c r="G757" t="s">
        <v>25</v>
      </c>
      <c r="H757">
        <v>605</v>
      </c>
      <c r="I757">
        <v>726</v>
      </c>
      <c r="J757">
        <v>309</v>
      </c>
      <c r="K757" t="s">
        <v>7182</v>
      </c>
      <c r="L757">
        <v>0</v>
      </c>
      <c r="M757">
        <v>112</v>
      </c>
      <c r="N757">
        <v>393</v>
      </c>
      <c r="O757">
        <v>-4515</v>
      </c>
      <c r="P757">
        <v>149918</v>
      </c>
      <c r="Q757">
        <v>160518</v>
      </c>
      <c r="R757">
        <v>21</v>
      </c>
      <c r="S757">
        <v>260749860</v>
      </c>
      <c r="U757" t="str">
        <f>IFERROR(LEFT(spotify_top_songs_audio_features[[#This Row],[artist_names]],SEARCH(",",spotify_top_songs_audio_features[[#This Row],[artist_names]])-1),spotify_top_songs_audio_features[[#This Row],[artist_names]])</f>
        <v>Yahritza Y Su Esencia</v>
      </c>
      <c r="V757" t="str">
        <f>IFERROR(MID(spotify_top_songs_audio_features[[#This Row],[artist_names]],SEARCH(",",spotify_top_songs_audio_features[[#This Row],[artist_names]])+2,99),"")</f>
        <v>Grupo Frontera</v>
      </c>
      <c r="W757" t="str">
        <f>spotify_top_songs_audio_features[[#This Row],[source]]</f>
        <v>Lumbre Music/Columbia</v>
      </c>
      <c r="X757" s="1">
        <f>spotify_top_songs_audio_features[[#This Row],[streams]]</f>
        <v>260749860</v>
      </c>
      <c r="Y757" t="str">
        <f>IF(Tabela2[[#This Row],[feat]]="","","Feat")</f>
        <v>Feat</v>
      </c>
      <c r="Z757" s="17" t="str">
        <f>CONCATENATE(INT(spotify_top_songs_audio_features[[#This Row],[duration_ms]]/(60*1000)),":",MOD(INT(spotify_top_songs_audio_features[[#This Row],[duration_ms]]/1000),60))</f>
        <v>2:40</v>
      </c>
      <c r="AA7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757" t="str">
        <f>spotify_top_songs_audio_features[[#This Row],[track_name]]</f>
        <v>Frágil</v>
      </c>
    </row>
    <row r="758" spans="1:28" x14ac:dyDescent="0.25">
      <c r="A758" t="s">
        <v>13360</v>
      </c>
      <c r="B758" t="s">
        <v>185</v>
      </c>
      <c r="C758" t="s">
        <v>13361</v>
      </c>
      <c r="D758" t="s">
        <v>187</v>
      </c>
      <c r="E758" t="s">
        <v>70</v>
      </c>
      <c r="F758" t="s">
        <v>24</v>
      </c>
      <c r="G758" t="s">
        <v>25</v>
      </c>
      <c r="H758">
        <v>77</v>
      </c>
      <c r="I758">
        <v>882</v>
      </c>
      <c r="J758">
        <v>602</v>
      </c>
      <c r="K758" t="s">
        <v>92</v>
      </c>
      <c r="L758">
        <v>0</v>
      </c>
      <c r="M758">
        <v>316</v>
      </c>
      <c r="N758">
        <v>385</v>
      </c>
      <c r="O758">
        <v>-4792</v>
      </c>
      <c r="P758">
        <v>99991</v>
      </c>
      <c r="Q758">
        <v>223523</v>
      </c>
      <c r="R758">
        <v>27</v>
      </c>
      <c r="S758">
        <v>260673983</v>
      </c>
      <c r="U758" t="str">
        <f>IFERROR(LEFT(spotify_top_songs_audio_features[[#This Row],[artist_names]],SEARCH(",",spotify_top_songs_audio_features[[#This Row],[artist_names]])-1),spotify_top_songs_audio_features[[#This Row],[artist_names]])</f>
        <v>Katy Perry</v>
      </c>
      <c r="V758" t="str">
        <f>IFERROR(MID(spotify_top_songs_audio_features[[#This Row],[artist_names]],SEARCH(",",spotify_top_songs_audio_features[[#This Row],[artist_names]])+2,99),"")</f>
        <v/>
      </c>
      <c r="W758" t="str">
        <f>spotify_top_songs_audio_features[[#This Row],[source]]</f>
        <v>Capitol Records</v>
      </c>
      <c r="X758" s="1">
        <f>spotify_top_songs_audio_features[[#This Row],[streams]]</f>
        <v>260673983</v>
      </c>
      <c r="Y758" t="str">
        <f>IF(Tabela2[[#This Row],[feat]]="","","Feat")</f>
        <v/>
      </c>
      <c r="Z758" s="17" t="str">
        <f>CONCATENATE(INT(spotify_top_songs_audio_features[[#This Row],[duration_ms]]/(60*1000)),":",MOD(INT(spotify_top_songs_audio_features[[#This Row],[duration_ms]]/1000),60))</f>
        <v>3:43</v>
      </c>
      <c r="AA7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758" t="str">
        <f>spotify_top_songs_audio_features[[#This Row],[track_name]]</f>
        <v>Never Really Over</v>
      </c>
    </row>
    <row r="759" spans="1:28" x14ac:dyDescent="0.25">
      <c r="A759" t="s">
        <v>7796</v>
      </c>
      <c r="B759" t="s">
        <v>7797</v>
      </c>
      <c r="C759" t="s">
        <v>7798</v>
      </c>
      <c r="D759" t="s">
        <v>22</v>
      </c>
      <c r="E759" t="s">
        <v>23</v>
      </c>
      <c r="F759" t="s">
        <v>24</v>
      </c>
      <c r="G759" t="s">
        <v>25</v>
      </c>
      <c r="H759">
        <v>724</v>
      </c>
      <c r="I759">
        <v>276</v>
      </c>
      <c r="J759">
        <v>599</v>
      </c>
      <c r="K759" t="s">
        <v>7799</v>
      </c>
      <c r="L759">
        <v>0</v>
      </c>
      <c r="M759">
        <v>116</v>
      </c>
      <c r="N759">
        <v>718</v>
      </c>
      <c r="O759">
        <v>-1225</v>
      </c>
      <c r="P759">
        <v>112874</v>
      </c>
      <c r="Q759">
        <v>155933</v>
      </c>
      <c r="R759">
        <v>30</v>
      </c>
      <c r="S759">
        <v>260466659</v>
      </c>
      <c r="U759" t="str">
        <f>IFERROR(LEFT(spotify_top_songs_audio_features[[#This Row],[artist_names]],SEARCH(",",spotify_top_songs_audio_features[[#This Row],[artist_names]])-1),spotify_top_songs_audio_features[[#This Row],[artist_names]])</f>
        <v>Perry Como</v>
      </c>
      <c r="V759" t="str">
        <f>IFERROR(MID(spotify_top_songs_audio_features[[#This Row],[artist_names]],SEARCH(",",spotify_top_songs_audio_features[[#This Row],[artist_names]])+2,99),"")</f>
        <v>The Fontane Sisters, Mitchell Ayres &amp; His Orchestra</v>
      </c>
      <c r="W759" t="str">
        <f>spotify_top_songs_audio_features[[#This Row],[source]]</f>
        <v>RCA Records Label</v>
      </c>
      <c r="X759" s="1">
        <f>spotify_top_songs_audio_features[[#This Row],[streams]]</f>
        <v>260466659</v>
      </c>
      <c r="Y759" t="str">
        <f>IF(Tabela2[[#This Row],[feat]]="","","Feat")</f>
        <v>Feat</v>
      </c>
      <c r="Z759" s="17" t="str">
        <f>CONCATENATE(INT(spotify_top_songs_audio_features[[#This Row],[duration_ms]]/(60*1000)),":",MOD(INT(spotify_top_songs_audio_features[[#This Row],[duration_ms]]/1000),60))</f>
        <v>2:35</v>
      </c>
      <c r="AA7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759" t="str">
        <f>spotify_top_songs_audio_features[[#This Row],[track_name]]</f>
        <v>It's Beginning to Look a Lot Like Christmas (with Mitchell Ayres &amp; His Orchestra)</v>
      </c>
    </row>
    <row r="760" spans="1:28" x14ac:dyDescent="0.25">
      <c r="A760" t="s">
        <v>5674</v>
      </c>
      <c r="B760" t="s">
        <v>5675</v>
      </c>
      <c r="C760" t="s">
        <v>5676</v>
      </c>
      <c r="D760" t="s">
        <v>286</v>
      </c>
      <c r="E760" t="s">
        <v>142</v>
      </c>
      <c r="F760" t="s">
        <v>24</v>
      </c>
      <c r="G760" t="s">
        <v>25</v>
      </c>
      <c r="H760">
        <v>645</v>
      </c>
      <c r="I760">
        <v>729</v>
      </c>
      <c r="J760">
        <v>528</v>
      </c>
      <c r="K760" t="s">
        <v>5677</v>
      </c>
      <c r="L760">
        <v>0</v>
      </c>
      <c r="M760">
        <v>384</v>
      </c>
      <c r="N760">
        <v>142</v>
      </c>
      <c r="O760">
        <v>-456</v>
      </c>
      <c r="P760">
        <v>14601</v>
      </c>
      <c r="Q760">
        <v>319192</v>
      </c>
      <c r="R760">
        <v>22</v>
      </c>
      <c r="S760">
        <v>260026645</v>
      </c>
      <c r="U76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760" t="str">
        <f>IFERROR(MID(spotify_top_songs_audio_features[[#This Row],[artist_names]],SEARCH(",",spotify_top_songs_audio_features[[#This Row],[artist_names]])+2,99),"")</f>
        <v>Sexyy Red, SZA</v>
      </c>
      <c r="W760" t="str">
        <f>spotify_top_songs_audio_features[[#This Row],[source]]</f>
        <v>OVO/Republic</v>
      </c>
      <c r="X760" s="1">
        <f>spotify_top_songs_audio_features[[#This Row],[streams]]</f>
        <v>260026645</v>
      </c>
      <c r="Y760" t="str">
        <f>IF(Tabela2[[#This Row],[feat]]="","","Feat")</f>
        <v>Feat</v>
      </c>
      <c r="Z760" s="17" t="str">
        <f>CONCATENATE(INT(spotify_top_songs_audio_features[[#This Row],[duration_ms]]/(60*1000)),":",MOD(INT(spotify_top_songs_audio_features[[#This Row],[duration_ms]]/1000),60))</f>
        <v>5:19</v>
      </c>
      <c r="AA7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760" t="str">
        <f>spotify_top_songs_audio_features[[#This Row],[track_name]]</f>
        <v>Rich Baby Daddy (feat. Sexyy Red &amp; SZA)</v>
      </c>
    </row>
    <row r="761" spans="1:28" x14ac:dyDescent="0.25">
      <c r="A761" t="s">
        <v>14006</v>
      </c>
      <c r="B761" t="s">
        <v>9473</v>
      </c>
      <c r="C761" t="s">
        <v>9474</v>
      </c>
      <c r="D761" t="s">
        <v>1195</v>
      </c>
      <c r="E761" t="s">
        <v>142</v>
      </c>
      <c r="F761" t="s">
        <v>24</v>
      </c>
      <c r="G761" t="s">
        <v>25</v>
      </c>
      <c r="H761">
        <v>589</v>
      </c>
      <c r="I761">
        <v>731</v>
      </c>
      <c r="J761">
        <v>868</v>
      </c>
      <c r="K761" t="s">
        <v>9285</v>
      </c>
      <c r="L761">
        <v>0</v>
      </c>
      <c r="M761">
        <v>308</v>
      </c>
      <c r="N761">
        <v>191</v>
      </c>
      <c r="O761">
        <v>-6343</v>
      </c>
      <c r="P761">
        <v>87908</v>
      </c>
      <c r="Q761">
        <v>268867</v>
      </c>
      <c r="R761">
        <v>25</v>
      </c>
      <c r="S761">
        <v>259992115</v>
      </c>
      <c r="U761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761" t="str">
        <f>IFERROR(MID(spotify_top_songs_audio_features[[#This Row],[artist_names]],SEARCH(",",spotify_top_songs_audio_features[[#This Row],[artist_names]])+2,99),"")</f>
        <v>Halsey</v>
      </c>
      <c r="W761" t="str">
        <f>spotify_top_songs_audio_features[[#This Row],[source]]</f>
        <v>BPG/RVG/RCA Records</v>
      </c>
      <c r="X761" s="1">
        <f>spotify_top_songs_audio_features[[#This Row],[streams]]</f>
        <v>259992115</v>
      </c>
      <c r="Y761" t="str">
        <f>IF(Tabela2[[#This Row],[feat]]="","","Feat")</f>
        <v>Feat</v>
      </c>
      <c r="Z761" s="17" t="str">
        <f>CONCATENATE(INT(spotify_top_songs_audio_features[[#This Row],[duration_ms]]/(60*1000)),":",MOD(INT(spotify_top_songs_audio_features[[#This Row],[duration_ms]]/1000),60))</f>
        <v>4:28</v>
      </c>
      <c r="AA7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761" t="str">
        <f>spotify_top_songs_audio_features[[#This Row],[track_name]]</f>
        <v>Him &amp; I (with Halsey)</v>
      </c>
    </row>
    <row r="762" spans="1:28" x14ac:dyDescent="0.25">
      <c r="A762" t="s">
        <v>4449</v>
      </c>
      <c r="B762" t="s">
        <v>4450</v>
      </c>
      <c r="C762" t="s">
        <v>4451</v>
      </c>
      <c r="D762" t="s">
        <v>4452</v>
      </c>
      <c r="E762" t="s">
        <v>86</v>
      </c>
      <c r="F762" t="s">
        <v>24</v>
      </c>
      <c r="G762" t="s">
        <v>25</v>
      </c>
      <c r="H762">
        <v>774</v>
      </c>
      <c r="I762">
        <v>511</v>
      </c>
      <c r="J762">
        <v>319</v>
      </c>
      <c r="K762" t="s">
        <v>3574</v>
      </c>
      <c r="L762">
        <v>0</v>
      </c>
      <c r="M762">
        <v>672</v>
      </c>
      <c r="N762">
        <v>771</v>
      </c>
      <c r="O762">
        <v>-8914</v>
      </c>
      <c r="P762">
        <v>94736</v>
      </c>
      <c r="Q762">
        <v>227653</v>
      </c>
      <c r="R762">
        <v>35</v>
      </c>
      <c r="S762">
        <v>259979538</v>
      </c>
      <c r="U762" t="str">
        <f>IFERROR(LEFT(spotify_top_songs_audio_features[[#This Row],[artist_names]],SEARCH(",",spotify_top_songs_audio_features[[#This Row],[artist_names]])-1),spotify_top_songs_audio_features[[#This Row],[artist_names]])</f>
        <v>Paul McCartney</v>
      </c>
      <c r="V762" t="str">
        <f>IFERROR(MID(spotify_top_songs_audio_features[[#This Row],[artist_names]],SEARCH(",",spotify_top_songs_audio_features[[#This Row],[artist_names]])+2,99),"")</f>
        <v/>
      </c>
      <c r="W762" t="str">
        <f>spotify_top_songs_audio_features[[#This Row],[source]]</f>
        <v>Paul McCartney Catalog</v>
      </c>
      <c r="X762" s="1">
        <f>spotify_top_songs_audio_features[[#This Row],[streams]]</f>
        <v>259979538</v>
      </c>
      <c r="Y762" t="str">
        <f>IF(Tabela2[[#This Row],[feat]]="","","Feat")</f>
        <v/>
      </c>
      <c r="Z762" s="17" t="str">
        <f>CONCATENATE(INT(spotify_top_songs_audio_features[[#This Row],[duration_ms]]/(60*1000)),":",MOD(INT(spotify_top_songs_audio_features[[#This Row],[duration_ms]]/1000),60))</f>
        <v>3:47</v>
      </c>
      <c r="AA7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762" t="str">
        <f>spotify_top_songs_audio_features[[#This Row],[track_name]]</f>
        <v>Wonderful Christmastime - Edited Version / Remastered 2011</v>
      </c>
    </row>
    <row r="763" spans="1:28" x14ac:dyDescent="0.25">
      <c r="A763" t="s">
        <v>15901</v>
      </c>
      <c r="B763" t="s">
        <v>6792</v>
      </c>
      <c r="C763" t="s">
        <v>15902</v>
      </c>
      <c r="D763" t="s">
        <v>1017</v>
      </c>
      <c r="E763" t="s">
        <v>142</v>
      </c>
      <c r="F763" t="s">
        <v>24</v>
      </c>
      <c r="G763" t="s">
        <v>25</v>
      </c>
      <c r="H763">
        <v>907</v>
      </c>
      <c r="I763">
        <v>633</v>
      </c>
      <c r="J763">
        <v>184</v>
      </c>
      <c r="K763" t="s">
        <v>3841</v>
      </c>
      <c r="L763">
        <v>2.5999999999999998E-5</v>
      </c>
      <c r="M763">
        <v>106</v>
      </c>
      <c r="N763">
        <v>395</v>
      </c>
      <c r="O763">
        <v>-5145</v>
      </c>
      <c r="P763">
        <v>145914</v>
      </c>
      <c r="Q763">
        <v>276147</v>
      </c>
      <c r="R763">
        <v>35</v>
      </c>
      <c r="S763">
        <v>259932739</v>
      </c>
      <c r="U763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763" t="str">
        <f>IFERROR(MID(spotify_top_songs_audio_features[[#This Row],[artist_names]],SEARCH(",",spotify_top_songs_audio_features[[#This Row],[artist_names]])+2,99),"")</f>
        <v>Drake</v>
      </c>
      <c r="W763" t="str">
        <f>spotify_top_songs_audio_features[[#This Row],[source]]</f>
        <v>Quality Control Music, LLC</v>
      </c>
      <c r="X763" s="1">
        <f>spotify_top_songs_audio_features[[#This Row],[streams]]</f>
        <v>259932739</v>
      </c>
      <c r="Y763" t="str">
        <f>IF(Tabela2[[#This Row],[feat]]="","","Feat")</f>
        <v>Feat</v>
      </c>
      <c r="Z763" s="17" t="str">
        <f>CONCATENATE(INT(spotify_top_songs_audio_features[[#This Row],[duration_ms]]/(60*1000)),":",MOD(INT(spotify_top_songs_audio_features[[#This Row],[duration_ms]]/1000),60))</f>
        <v>4:36</v>
      </c>
      <c r="AA7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763" t="str">
        <f>spotify_top_songs_audio_features[[#This Row],[track_name]]</f>
        <v>Walk It Talk It</v>
      </c>
    </row>
    <row r="764" spans="1:28" x14ac:dyDescent="0.25">
      <c r="A764" t="s">
        <v>5402</v>
      </c>
      <c r="B764" t="s">
        <v>2527</v>
      </c>
      <c r="C764" t="s">
        <v>2528</v>
      </c>
      <c r="D764" t="s">
        <v>2529</v>
      </c>
      <c r="E764" t="s">
        <v>102</v>
      </c>
      <c r="F764" t="s">
        <v>24</v>
      </c>
      <c r="G764" t="s">
        <v>152</v>
      </c>
      <c r="H764">
        <v>331</v>
      </c>
      <c r="I764">
        <v>223</v>
      </c>
      <c r="J764">
        <v>338</v>
      </c>
      <c r="K764" t="s">
        <v>5403</v>
      </c>
      <c r="L764">
        <v>5.9199999999999997E-4</v>
      </c>
      <c r="M764">
        <v>343</v>
      </c>
      <c r="N764">
        <v>355</v>
      </c>
      <c r="O764">
        <v>-11274</v>
      </c>
      <c r="P764">
        <v>92896</v>
      </c>
      <c r="Q764">
        <v>207200</v>
      </c>
      <c r="R764">
        <v>42</v>
      </c>
      <c r="S764">
        <v>259864680</v>
      </c>
      <c r="U764" t="str">
        <f>IFERROR(LEFT(spotify_top_songs_audio_features[[#This Row],[artist_names]],SEARCH(",",spotify_top_songs_audio_features[[#This Row],[artist_names]])-1),spotify_top_songs_audio_features[[#This Row],[artist_names]])</f>
        <v>Michael Bublé</v>
      </c>
      <c r="V764" t="str">
        <f>IFERROR(MID(spotify_top_songs_audio_features[[#This Row],[artist_names]],SEARCH(",",spotify_top_songs_audio_features[[#This Row],[artist_names]])+2,99),"")</f>
        <v/>
      </c>
      <c r="W764" t="str">
        <f>spotify_top_songs_audio_features[[#This Row],[source]]</f>
        <v>Reprise</v>
      </c>
      <c r="X764" s="1">
        <f>spotify_top_songs_audio_features[[#This Row],[streams]]</f>
        <v>259864680</v>
      </c>
      <c r="Y764" t="str">
        <f>IF(Tabela2[[#This Row],[feat]]="","","Feat")</f>
        <v/>
      </c>
      <c r="Z764" s="17" t="str">
        <f>CONCATENATE(INT(spotify_top_songs_audio_features[[#This Row],[duration_ms]]/(60*1000)),":",MOD(INT(spotify_top_songs_audio_features[[#This Row],[duration_ms]]/1000),60))</f>
        <v>3:27</v>
      </c>
      <c r="AA7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64" t="str">
        <f>spotify_top_songs_audio_features[[#This Row],[track_name]]</f>
        <v>It's Beginning to Look a Lot like Christmas</v>
      </c>
    </row>
    <row r="765" spans="1:28" x14ac:dyDescent="0.25">
      <c r="A765" t="s">
        <v>17171</v>
      </c>
      <c r="B765" t="s">
        <v>5042</v>
      </c>
      <c r="C765" t="s">
        <v>17172</v>
      </c>
      <c r="D765" t="s">
        <v>17173</v>
      </c>
      <c r="E765" t="s">
        <v>113</v>
      </c>
      <c r="F765" t="s">
        <v>32</v>
      </c>
      <c r="G765" t="s">
        <v>25</v>
      </c>
      <c r="H765">
        <v>759</v>
      </c>
      <c r="I765">
        <v>73</v>
      </c>
      <c r="J765">
        <v>516</v>
      </c>
      <c r="K765" t="s">
        <v>1302</v>
      </c>
      <c r="L765">
        <v>3.0600000000000001E-4</v>
      </c>
      <c r="M765">
        <v>11</v>
      </c>
      <c r="N765">
        <v>74</v>
      </c>
      <c r="O765">
        <v>-7985</v>
      </c>
      <c r="P765">
        <v>115007</v>
      </c>
      <c r="Q765">
        <v>268434</v>
      </c>
      <c r="R765">
        <v>32</v>
      </c>
      <c r="S765">
        <v>259370718</v>
      </c>
      <c r="U765" t="str">
        <f>IFERROR(LEFT(spotify_top_songs_audio_features[[#This Row],[artist_names]],SEARCH(",",spotify_top_songs_audio_features[[#This Row],[artist_names]])-1),spotify_top_songs_audio_features[[#This Row],[artist_names]])</f>
        <v>YNW Melly</v>
      </c>
      <c r="V765" t="str">
        <f>IFERROR(MID(spotify_top_songs_audio_features[[#This Row],[artist_names]],SEARCH(",",spotify_top_songs_audio_features[[#This Row],[artist_names]])+2,99),"")</f>
        <v/>
      </c>
      <c r="W765" t="str">
        <f>spotify_top_songs_audio_features[[#This Row],[source]]</f>
        <v>P2018</v>
      </c>
      <c r="X765" s="1">
        <f>spotify_top_songs_audio_features[[#This Row],[streams]]</f>
        <v>259370718</v>
      </c>
      <c r="Y765" t="str">
        <f>IF(Tabela2[[#This Row],[feat]]="","","Feat")</f>
        <v/>
      </c>
      <c r="Z765" s="17" t="str">
        <f>CONCATENATE(INT(spotify_top_songs_audio_features[[#This Row],[duration_ms]]/(60*1000)),":",MOD(INT(spotify_top_songs_audio_features[[#This Row],[duration_ms]]/1000),60))</f>
        <v>4:28</v>
      </c>
      <c r="AA7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765" t="str">
        <f>spotify_top_songs_audio_features[[#This Row],[track_name]]</f>
        <v>Murder on My Mind</v>
      </c>
    </row>
    <row r="766" spans="1:28" x14ac:dyDescent="0.25">
      <c r="A766" t="s">
        <v>16116</v>
      </c>
      <c r="B766" t="s">
        <v>112</v>
      </c>
      <c r="C766" t="s">
        <v>4346</v>
      </c>
      <c r="D766" t="s">
        <v>349</v>
      </c>
      <c r="E766" t="s">
        <v>43</v>
      </c>
      <c r="F766" t="s">
        <v>32</v>
      </c>
      <c r="G766" t="s">
        <v>25</v>
      </c>
      <c r="H766">
        <v>773</v>
      </c>
      <c r="I766">
        <v>68</v>
      </c>
      <c r="J766">
        <v>141</v>
      </c>
      <c r="K766" t="s">
        <v>4755</v>
      </c>
      <c r="L766">
        <v>1.57E-3</v>
      </c>
      <c r="M766">
        <v>122</v>
      </c>
      <c r="N766">
        <v>497</v>
      </c>
      <c r="O766">
        <v>-6378</v>
      </c>
      <c r="P766">
        <v>128062</v>
      </c>
      <c r="Q766">
        <v>211859</v>
      </c>
      <c r="R766">
        <v>14</v>
      </c>
      <c r="S766">
        <v>259018256</v>
      </c>
      <c r="U76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766" t="str">
        <f>IFERROR(MID(spotify_top_songs_audio_features[[#This Row],[artist_names]],SEARCH(",",spotify_top_songs_audio_features[[#This Row],[artist_names]])+2,99),"")</f>
        <v/>
      </c>
      <c r="W766" t="str">
        <f>spotify_top_songs_audio_features[[#This Row],[source]]</f>
        <v>Big Machine Records, LLC</v>
      </c>
      <c r="X766" s="1">
        <f>spotify_top_songs_audio_features[[#This Row],[streams]]</f>
        <v>259018256</v>
      </c>
      <c r="Y766" t="str">
        <f>IF(Tabela2[[#This Row],[feat]]="","","Feat")</f>
        <v/>
      </c>
      <c r="Z766" s="17" t="str">
        <f>CONCATENATE(INT(spotify_top_songs_audio_features[[#This Row],[duration_ms]]/(60*1000)),":",MOD(INT(spotify_top_songs_audio_features[[#This Row],[duration_ms]]/1000),60))</f>
        <v>3:31</v>
      </c>
      <c r="AA7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766" t="str">
        <f>spotify_top_songs_audio_features[[#This Row],[track_name]]</f>
        <v>Look What You Made Me Do</v>
      </c>
    </row>
    <row r="767" spans="1:28" x14ac:dyDescent="0.25">
      <c r="A767" t="s">
        <v>13617</v>
      </c>
      <c r="B767" t="s">
        <v>13618</v>
      </c>
      <c r="C767" t="s">
        <v>13619</v>
      </c>
      <c r="D767" t="s">
        <v>768</v>
      </c>
      <c r="E767" t="s">
        <v>113</v>
      </c>
      <c r="F767" t="s">
        <v>24</v>
      </c>
      <c r="G767" t="s">
        <v>64</v>
      </c>
      <c r="H767">
        <v>552</v>
      </c>
      <c r="I767">
        <v>76</v>
      </c>
      <c r="J767">
        <v>342</v>
      </c>
      <c r="K767" t="s">
        <v>13620</v>
      </c>
      <c r="L767">
        <v>0</v>
      </c>
      <c r="M767">
        <v>865</v>
      </c>
      <c r="N767">
        <v>639</v>
      </c>
      <c r="O767">
        <v>-4706</v>
      </c>
      <c r="P767">
        <v>135702</v>
      </c>
      <c r="Q767">
        <v>260000</v>
      </c>
      <c r="R767">
        <v>19</v>
      </c>
      <c r="S767">
        <v>258782051</v>
      </c>
      <c r="U767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767" t="str">
        <f>IFERROR(MID(spotify_top_songs_audio_features[[#This Row],[artist_names]],SEARCH(",",spotify_top_songs_audio_features[[#This Row],[artist_names]])+2,99),"")</f>
        <v>Justin Bieber, Quavo, Chance the Rapper</v>
      </c>
      <c r="W767" t="str">
        <f>spotify_top_songs_audio_features[[#This Row],[source]]</f>
        <v>Epic/We The Best</v>
      </c>
      <c r="X767" s="1">
        <f>spotify_top_songs_audio_features[[#This Row],[streams]]</f>
        <v>258782051</v>
      </c>
      <c r="Y767" t="str">
        <f>IF(Tabela2[[#This Row],[feat]]="","","Feat")</f>
        <v>Feat</v>
      </c>
      <c r="Z767" s="17" t="str">
        <f>CONCATENATE(INT(spotify_top_songs_audio_features[[#This Row],[duration_ms]]/(60*1000)),":",MOD(INT(spotify_top_songs_audio_features[[#This Row],[duration_ms]]/1000),60))</f>
        <v>4:20</v>
      </c>
      <c r="AA7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767" t="str">
        <f>spotify_top_songs_audio_features[[#This Row],[track_name]]</f>
        <v>No Brainer</v>
      </c>
    </row>
    <row r="768" spans="1:28" x14ac:dyDescent="0.25">
      <c r="A768" t="s">
        <v>2025</v>
      </c>
      <c r="B768" t="s">
        <v>2026</v>
      </c>
      <c r="C768" t="s">
        <v>2027</v>
      </c>
      <c r="D768" t="s">
        <v>2028</v>
      </c>
      <c r="E768" t="s">
        <v>58</v>
      </c>
      <c r="F768" t="s">
        <v>24</v>
      </c>
      <c r="G768" t="s">
        <v>25</v>
      </c>
      <c r="H768">
        <v>677</v>
      </c>
      <c r="I768">
        <v>497</v>
      </c>
      <c r="J768">
        <v>809</v>
      </c>
      <c r="K768" t="s">
        <v>1075</v>
      </c>
      <c r="L768">
        <v>0</v>
      </c>
      <c r="M768">
        <v>911</v>
      </c>
      <c r="N768">
        <v>419</v>
      </c>
      <c r="O768">
        <v>-5763</v>
      </c>
      <c r="P768">
        <v>99137</v>
      </c>
      <c r="Q768">
        <v>236853</v>
      </c>
      <c r="R768">
        <v>30</v>
      </c>
      <c r="S768">
        <v>258532843</v>
      </c>
      <c r="U768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768" t="str">
        <f>IFERROR(MID(spotify_top_songs_audio_features[[#This Row],[artist_names]],SEARCH(",",spotify_top_songs_audio_features[[#This Row],[artist_names]])+2,99),"")</f>
        <v>Justin Jesso</v>
      </c>
      <c r="W768" t="str">
        <f>spotify_top_songs_audio_features[[#This Row],[source]]</f>
        <v>Kygo</v>
      </c>
      <c r="X768" s="1">
        <f>spotify_top_songs_audio_features[[#This Row],[streams]]</f>
        <v>258532843</v>
      </c>
      <c r="Y768" t="str">
        <f>IF(Tabela2[[#This Row],[feat]]="","","Feat")</f>
        <v>Feat</v>
      </c>
      <c r="Z768" s="17" t="str">
        <f>CONCATENATE(INT(spotify_top_songs_audio_features[[#This Row],[duration_ms]]/(60*1000)),":",MOD(INT(spotify_top_songs_audio_features[[#This Row],[duration_ms]]/1000),60))</f>
        <v>3:56</v>
      </c>
      <c r="AA7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68" t="str">
        <f>spotify_top_songs_audio_features[[#This Row],[track_name]]</f>
        <v>Stargazing</v>
      </c>
    </row>
    <row r="769" spans="1:28" x14ac:dyDescent="0.25">
      <c r="A769" t="s">
        <v>14686</v>
      </c>
      <c r="B769" t="s">
        <v>14687</v>
      </c>
      <c r="C769" t="s">
        <v>14688</v>
      </c>
      <c r="D769" t="s">
        <v>14689</v>
      </c>
      <c r="E769" t="s">
        <v>58</v>
      </c>
      <c r="F769" t="s">
        <v>32</v>
      </c>
      <c r="G769" t="s">
        <v>25</v>
      </c>
      <c r="H769">
        <v>782</v>
      </c>
      <c r="I769">
        <v>868</v>
      </c>
      <c r="J769">
        <v>4</v>
      </c>
      <c r="K769" t="s">
        <v>12346</v>
      </c>
      <c r="L769">
        <v>252</v>
      </c>
      <c r="M769">
        <v>29</v>
      </c>
      <c r="N769">
        <v>884</v>
      </c>
      <c r="O769">
        <v>-1715</v>
      </c>
      <c r="P769">
        <v>96042</v>
      </c>
      <c r="Q769">
        <v>265747</v>
      </c>
      <c r="R769">
        <v>36</v>
      </c>
      <c r="S769">
        <v>257068354</v>
      </c>
      <c r="U769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769" t="str">
        <f>IFERROR(MID(spotify_top_songs_audio_features[[#This Row],[artist_names]],SEARCH(",",spotify_top_songs_audio_features[[#This Row],[artist_names]])+2,99),"")</f>
        <v>Jowell &amp; Randy</v>
      </c>
      <c r="W769" t="str">
        <f>spotify_top_songs_audio_features[[#This Row],[source]]</f>
        <v>Rimas (J Balvin - Jowell &amp; Randy)</v>
      </c>
      <c r="X769" s="1">
        <f>spotify_top_songs_audio_features[[#This Row],[streams]]</f>
        <v>257068354</v>
      </c>
      <c r="Y769" t="str">
        <f>IF(Tabela2[[#This Row],[feat]]="","","Feat")</f>
        <v>Feat</v>
      </c>
      <c r="Z769" s="17" t="str">
        <f>CONCATENATE(INT(spotify_top_songs_audio_features[[#This Row],[duration_ms]]/(60*1000)),":",MOD(INT(spotify_top_songs_audio_features[[#This Row],[duration_ms]]/1000),60))</f>
        <v>4:25</v>
      </c>
      <c r="AA7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69" t="str">
        <f>spotify_top_songs_audio_features[[#This Row],[track_name]]</f>
        <v>Bonita</v>
      </c>
    </row>
    <row r="770" spans="1:28" x14ac:dyDescent="0.25">
      <c r="A770" t="s">
        <v>82</v>
      </c>
      <c r="B770" t="s">
        <v>83</v>
      </c>
      <c r="C770" t="s">
        <v>84</v>
      </c>
      <c r="D770" t="s">
        <v>85</v>
      </c>
      <c r="E770" t="s">
        <v>86</v>
      </c>
      <c r="F770" t="s">
        <v>32</v>
      </c>
      <c r="G770" t="s">
        <v>25</v>
      </c>
      <c r="H770">
        <v>876</v>
      </c>
      <c r="I770">
        <v>669</v>
      </c>
      <c r="J770">
        <v>138</v>
      </c>
      <c r="K770" t="s">
        <v>87</v>
      </c>
      <c r="L770">
        <v>0</v>
      </c>
      <c r="M770">
        <v>185</v>
      </c>
      <c r="N770">
        <v>682</v>
      </c>
      <c r="O770">
        <v>-6054</v>
      </c>
      <c r="P770">
        <v>124007</v>
      </c>
      <c r="Q770">
        <v>213947</v>
      </c>
      <c r="R770">
        <v>36</v>
      </c>
      <c r="S770">
        <v>256587576</v>
      </c>
      <c r="U770" t="str">
        <f>IFERROR(LEFT(spotify_top_songs_audio_features[[#This Row],[artist_names]],SEARCH(",",spotify_top_songs_audio_features[[#This Row],[artist_names]])-1),spotify_top_songs_audio_features[[#This Row],[artist_names]])</f>
        <v>Jax Jones</v>
      </c>
      <c r="V770" t="str">
        <f>IFERROR(MID(spotify_top_songs_audio_features[[#This Row],[artist_names]],SEARCH(",",spotify_top_songs_audio_features[[#This Row],[artist_names]])+2,99),"")</f>
        <v>RAYE</v>
      </c>
      <c r="W770" t="str">
        <f>spotify_top_songs_audio_features[[#This Row],[source]]</f>
        <v>Polydor Records</v>
      </c>
      <c r="X770" s="1">
        <f>spotify_top_songs_audio_features[[#This Row],[streams]]</f>
        <v>256587576</v>
      </c>
      <c r="Y770" t="str">
        <f>IF(Tabela2[[#This Row],[feat]]="","","Feat")</f>
        <v>Feat</v>
      </c>
      <c r="Z770" s="17" t="str">
        <f>CONCATENATE(INT(spotify_top_songs_audio_features[[#This Row],[duration_ms]]/(60*1000)),":",MOD(INT(spotify_top_songs_audio_features[[#This Row],[duration_ms]]/1000),60))</f>
        <v>3:33</v>
      </c>
      <c r="AA7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770" t="str">
        <f>spotify_top_songs_audio_features[[#This Row],[track_name]]</f>
        <v>You Don't Know Me (feat. RAYE)</v>
      </c>
    </row>
    <row r="771" spans="1:28" x14ac:dyDescent="0.25">
      <c r="A771" t="s">
        <v>14401</v>
      </c>
      <c r="B771" t="s">
        <v>14402</v>
      </c>
      <c r="C771" t="s">
        <v>14403</v>
      </c>
      <c r="D771" t="s">
        <v>1156</v>
      </c>
      <c r="E771" t="s">
        <v>58</v>
      </c>
      <c r="F771" t="s">
        <v>32</v>
      </c>
      <c r="G771" t="s">
        <v>25</v>
      </c>
      <c r="H771">
        <v>714</v>
      </c>
      <c r="I771">
        <v>761</v>
      </c>
      <c r="J771">
        <v>427</v>
      </c>
      <c r="K771" t="s">
        <v>608</v>
      </c>
      <c r="L771">
        <v>35</v>
      </c>
      <c r="M771">
        <v>241</v>
      </c>
      <c r="N771">
        <v>906</v>
      </c>
      <c r="O771">
        <v>-4596</v>
      </c>
      <c r="P771">
        <v>168022</v>
      </c>
      <c r="Q771">
        <v>230693</v>
      </c>
      <c r="R771">
        <v>29</v>
      </c>
      <c r="S771">
        <v>256091818</v>
      </c>
      <c r="U771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771" t="str">
        <f>IFERROR(MID(spotify_top_songs_audio_features[[#This Row],[artist_names]],SEARCH(",",spotify_top_songs_audio_features[[#This Row],[artist_names]])+2,99),"")</f>
        <v>J Balvin, Chencho Corleone</v>
      </c>
      <c r="W771" t="str">
        <f>spotify_top_songs_audio_features[[#This Row],[source]]</f>
        <v>Aura Music Corp.</v>
      </c>
      <c r="X771" s="1">
        <f>spotify_top_songs_audio_features[[#This Row],[streams]]</f>
        <v>256091818</v>
      </c>
      <c r="Y771" t="str">
        <f>IF(Tabela2[[#This Row],[feat]]="","","Feat")</f>
        <v>Feat</v>
      </c>
      <c r="Z771" s="17" t="str">
        <f>CONCATENATE(INT(spotify_top_songs_audio_features[[#This Row],[duration_ms]]/(60*1000)),":",MOD(INT(spotify_top_songs_audio_features[[#This Row],[duration_ms]]/1000),60))</f>
        <v>3:50</v>
      </c>
      <c r="AA7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71" t="str">
        <f>spotify_top_songs_audio_features[[#This Row],[track_name]]</f>
        <v>Una Locura</v>
      </c>
    </row>
    <row r="772" spans="1:28" x14ac:dyDescent="0.25">
      <c r="A772" t="s">
        <v>11909</v>
      </c>
      <c r="B772" t="s">
        <v>1070</v>
      </c>
      <c r="C772" t="s">
        <v>11910</v>
      </c>
      <c r="D772" t="s">
        <v>612</v>
      </c>
      <c r="E772" t="s">
        <v>177</v>
      </c>
      <c r="F772" t="s">
        <v>24</v>
      </c>
      <c r="G772" t="s">
        <v>25</v>
      </c>
      <c r="H772">
        <v>601</v>
      </c>
      <c r="I772">
        <v>724</v>
      </c>
      <c r="J772">
        <v>486</v>
      </c>
      <c r="K772" t="s">
        <v>3770</v>
      </c>
      <c r="L772">
        <v>1.6799999999999999E-4</v>
      </c>
      <c r="M772">
        <v>12</v>
      </c>
      <c r="N772">
        <v>508</v>
      </c>
      <c r="O772">
        <v>-4856</v>
      </c>
      <c r="P772">
        <v>102061</v>
      </c>
      <c r="Q772">
        <v>207905</v>
      </c>
      <c r="R772">
        <v>42</v>
      </c>
      <c r="S772">
        <v>255763292</v>
      </c>
      <c r="U772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772" t="str">
        <f>IFERROR(MID(spotify_top_songs_audio_features[[#This Row],[artist_names]],SEARCH(",",spotify_top_songs_audio_features[[#This Row],[artist_names]])+2,99),"")</f>
        <v/>
      </c>
      <c r="W772" t="str">
        <f>spotify_top_songs_audio_features[[#This Row],[source]]</f>
        <v>UMGRI Interscope</v>
      </c>
      <c r="X772" s="1">
        <f>spotify_top_songs_audio_features[[#This Row],[streams]]</f>
        <v>255763292</v>
      </c>
      <c r="Y772" t="str">
        <f>IF(Tabela2[[#This Row],[feat]]="","","Feat")</f>
        <v/>
      </c>
      <c r="Z772" s="17" t="str">
        <f>CONCATENATE(INT(spotify_top_songs_audio_features[[#This Row],[duration_ms]]/(60*1000)),":",MOD(INT(spotify_top_songs_audio_features[[#This Row],[duration_ms]]/1000),60))</f>
        <v>3:27</v>
      </c>
      <c r="AA7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772" t="str">
        <f>spotify_top_songs_audio_features[[#This Row],[track_name]]</f>
        <v>Back To You - From 13 Reasons Why – Season 2 Soundtrack</v>
      </c>
    </row>
    <row r="773" spans="1:28" x14ac:dyDescent="0.25">
      <c r="A773" t="s">
        <v>14572</v>
      </c>
      <c r="B773" t="s">
        <v>14573</v>
      </c>
      <c r="C773" t="s">
        <v>14574</v>
      </c>
      <c r="D773" t="s">
        <v>3792</v>
      </c>
      <c r="E773" t="s">
        <v>113</v>
      </c>
      <c r="F773" t="s">
        <v>24</v>
      </c>
      <c r="G773" t="s">
        <v>25</v>
      </c>
      <c r="H773">
        <v>448</v>
      </c>
      <c r="I773">
        <v>801</v>
      </c>
      <c r="J773">
        <v>165</v>
      </c>
      <c r="K773" t="s">
        <v>13620</v>
      </c>
      <c r="L773">
        <v>0</v>
      </c>
      <c r="M773">
        <v>146</v>
      </c>
      <c r="N773">
        <v>462</v>
      </c>
      <c r="O773">
        <v>-5363</v>
      </c>
      <c r="P773">
        <v>189798</v>
      </c>
      <c r="Q773">
        <v>237734</v>
      </c>
      <c r="R773">
        <v>26</v>
      </c>
      <c r="S773">
        <v>255089003</v>
      </c>
      <c r="U773" t="str">
        <f>IFERROR(LEFT(spotify_top_songs_audio_features[[#This Row],[artist_names]],SEARCH(",",spotify_top_songs_audio_features[[#This Row],[artist_names]])-1),spotify_top_songs_audio_features[[#This Row],[artist_names]])</f>
        <v>Katy Perry</v>
      </c>
      <c r="V773" t="str">
        <f>IFERROR(MID(spotify_top_songs_audio_features[[#This Row],[artist_names]],SEARCH(",",spotify_top_songs_audio_features[[#This Row],[artist_names]])+2,99),"")</f>
        <v>Skip Marley</v>
      </c>
      <c r="W773" t="str">
        <f>spotify_top_songs_audio_features[[#This Row],[source]]</f>
        <v>Capitol Records (CAP)</v>
      </c>
      <c r="X773" s="1">
        <f>spotify_top_songs_audio_features[[#This Row],[streams]]</f>
        <v>255089003</v>
      </c>
      <c r="Y773" t="str">
        <f>IF(Tabela2[[#This Row],[feat]]="","","Feat")</f>
        <v>Feat</v>
      </c>
      <c r="Z773" s="17" t="str">
        <f>CONCATENATE(INT(spotify_top_songs_audio_features[[#This Row],[duration_ms]]/(60*1000)),":",MOD(INT(spotify_top_songs_audio_features[[#This Row],[duration_ms]]/1000),60))</f>
        <v>3:57</v>
      </c>
      <c r="AA7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773" t="str">
        <f>spotify_top_songs_audio_features[[#This Row],[track_name]]</f>
        <v>Chained To The Rhythm</v>
      </c>
    </row>
    <row r="774" spans="1:28" x14ac:dyDescent="0.25">
      <c r="A774" t="s">
        <v>6228</v>
      </c>
      <c r="B774" t="s">
        <v>6229</v>
      </c>
      <c r="C774" t="s">
        <v>6230</v>
      </c>
      <c r="D774" t="s">
        <v>53</v>
      </c>
      <c r="E774" t="s">
        <v>43</v>
      </c>
      <c r="F774" t="s">
        <v>32</v>
      </c>
      <c r="G774" t="s">
        <v>25</v>
      </c>
      <c r="H774">
        <v>734</v>
      </c>
      <c r="I774">
        <v>846</v>
      </c>
      <c r="J774">
        <v>489</v>
      </c>
      <c r="K774" t="s">
        <v>2640</v>
      </c>
      <c r="L774">
        <v>1.74E-4</v>
      </c>
      <c r="M774">
        <v>235</v>
      </c>
      <c r="N774">
        <v>604</v>
      </c>
      <c r="O774">
        <v>-3425</v>
      </c>
      <c r="P774">
        <v>98026</v>
      </c>
      <c r="Q774">
        <v>209884</v>
      </c>
      <c r="R774">
        <v>31</v>
      </c>
      <c r="S774">
        <v>254498715</v>
      </c>
      <c r="U774" t="str">
        <f>IFERROR(LEFT(spotify_top_songs_audio_features[[#This Row],[artist_names]],SEARCH(",",spotify_top_songs_audio_features[[#This Row],[artist_names]])-1),spotify_top_songs_audio_features[[#This Row],[artist_names]])</f>
        <v>Rvssian</v>
      </c>
      <c r="V774" t="str">
        <f>IFERROR(MID(spotify_top_songs_audio_features[[#This Row],[artist_names]],SEARCH(",",spotify_top_songs_audio_features[[#This Row],[artist_names]])+2,99),"")</f>
        <v>Rauw Alejandro, Chris Brown</v>
      </c>
      <c r="W774" t="str">
        <f>spotify_top_songs_audio_features[[#This Row],[source]]</f>
        <v>Sony Music Latin</v>
      </c>
      <c r="X774" s="1">
        <f>spotify_top_songs_audio_features[[#This Row],[streams]]</f>
        <v>254498715</v>
      </c>
      <c r="Y774" t="str">
        <f>IF(Tabela2[[#This Row],[feat]]="","","Feat")</f>
        <v>Feat</v>
      </c>
      <c r="Z774" s="17" t="str">
        <f>CONCATENATE(INT(spotify_top_songs_audio_features[[#This Row],[duration_ms]]/(60*1000)),":",MOD(INT(spotify_top_songs_audio_features[[#This Row],[duration_ms]]/1000),60))</f>
        <v>3:29</v>
      </c>
      <c r="AA7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774" t="str">
        <f>spotify_top_songs_audio_features[[#This Row],[track_name]]</f>
        <v>Nostálgico</v>
      </c>
    </row>
    <row r="775" spans="1:28" x14ac:dyDescent="0.25">
      <c r="A775" t="s">
        <v>13931</v>
      </c>
      <c r="B775" t="s">
        <v>28</v>
      </c>
      <c r="C775" t="s">
        <v>13932</v>
      </c>
      <c r="D775" t="s">
        <v>1927</v>
      </c>
      <c r="E775" t="s">
        <v>43</v>
      </c>
      <c r="F775" t="s">
        <v>24</v>
      </c>
      <c r="G775" t="s">
        <v>25</v>
      </c>
      <c r="H775">
        <v>314</v>
      </c>
      <c r="I775">
        <v>555</v>
      </c>
      <c r="J775">
        <v>37</v>
      </c>
      <c r="K775" t="s">
        <v>1245</v>
      </c>
      <c r="L775">
        <v>108</v>
      </c>
      <c r="M775">
        <v>67</v>
      </c>
      <c r="N775">
        <v>159</v>
      </c>
      <c r="O775">
        <v>-9601</v>
      </c>
      <c r="P775">
        <v>179666</v>
      </c>
      <c r="Q775">
        <v>175517</v>
      </c>
      <c r="R775">
        <v>33</v>
      </c>
      <c r="S775">
        <v>254412505</v>
      </c>
      <c r="U775" t="str">
        <f>IFERROR(LEFT(spotify_top_songs_audio_features[[#This Row],[artist_names]],SEARCH(",",spotify_top_songs_audio_features[[#This Row],[artist_names]])-1),spotify_top_songs_audio_features[[#This Row],[artist_names]])</f>
        <v>Alessia Cara</v>
      </c>
      <c r="V775" t="str">
        <f>IFERROR(MID(spotify_top_songs_audio_features[[#This Row],[artist_names]],SEARCH(",",spotify_top_songs_audio_features[[#This Row],[artist_names]])+2,99),"")</f>
        <v/>
      </c>
      <c r="W775" t="str">
        <f>spotify_top_songs_audio_features[[#This Row],[source]]</f>
        <v>Walt Disney Records</v>
      </c>
      <c r="X775" s="1">
        <f>spotify_top_songs_audio_features[[#This Row],[streams]]</f>
        <v>254412505</v>
      </c>
      <c r="Y775" t="str">
        <f>IF(Tabela2[[#This Row],[feat]]="","","Feat")</f>
        <v/>
      </c>
      <c r="Z775" s="17" t="str">
        <f>CONCATENATE(INT(spotify_top_songs_audio_features[[#This Row],[duration_ms]]/(60*1000)),":",MOD(INT(spotify_top_songs_audio_features[[#This Row],[duration_ms]]/1000),60))</f>
        <v>2:55</v>
      </c>
      <c r="AA7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775" t="str">
        <f>spotify_top_songs_audio_features[[#This Row],[track_name]]</f>
        <v>How Far I'll Go - From "Moana"</v>
      </c>
    </row>
    <row r="776" spans="1:28" x14ac:dyDescent="0.25">
      <c r="A776" t="s">
        <v>12371</v>
      </c>
      <c r="B776" t="s">
        <v>12372</v>
      </c>
      <c r="C776" t="s">
        <v>12373</v>
      </c>
      <c r="D776" t="s">
        <v>12374</v>
      </c>
      <c r="E776" t="s">
        <v>43</v>
      </c>
      <c r="F776" t="s">
        <v>24</v>
      </c>
      <c r="G776" t="s">
        <v>25</v>
      </c>
      <c r="H776">
        <v>691</v>
      </c>
      <c r="I776">
        <v>708</v>
      </c>
      <c r="J776">
        <v>195</v>
      </c>
      <c r="K776" t="s">
        <v>4903</v>
      </c>
      <c r="L776">
        <v>0</v>
      </c>
      <c r="M776">
        <v>311</v>
      </c>
      <c r="N776">
        <v>602</v>
      </c>
      <c r="O776">
        <v>-4821</v>
      </c>
      <c r="P776">
        <v>160018</v>
      </c>
      <c r="Q776">
        <v>173698</v>
      </c>
      <c r="R776">
        <v>26</v>
      </c>
      <c r="S776">
        <v>252796579</v>
      </c>
      <c r="U776" t="str">
        <f>IFERROR(LEFT(spotify_top_songs_audio_features[[#This Row],[artist_names]],SEARCH(",",spotify_top_songs_audio_features[[#This Row],[artist_names]])-1),spotify_top_songs_audio_features[[#This Row],[artist_names]])</f>
        <v>AgroPlay</v>
      </c>
      <c r="V776" t="str">
        <f>IFERROR(MID(spotify_top_songs_audio_features[[#This Row],[artist_names]],SEARCH(",",spotify_top_songs_audio_features[[#This Row],[artist_names]])+2,99),"")</f>
        <v>Ana Castela</v>
      </c>
      <c r="W776" t="str">
        <f>spotify_top_songs_audio_features[[#This Row],[source]]</f>
        <v>AgroPlay</v>
      </c>
      <c r="X776" s="1">
        <f>spotify_top_songs_audio_features[[#This Row],[streams]]</f>
        <v>252796579</v>
      </c>
      <c r="Y776" t="str">
        <f>IF(Tabela2[[#This Row],[feat]]="","","Feat")</f>
        <v>Feat</v>
      </c>
      <c r="Z776" s="17" t="str">
        <f>CONCATENATE(INT(spotify_top_songs_audio_features[[#This Row],[duration_ms]]/(60*1000)),":",MOD(INT(spotify_top_songs_audio_features[[#This Row],[duration_ms]]/1000),60))</f>
        <v>2:53</v>
      </c>
      <c r="AA7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776" t="str">
        <f>spotify_top_songs_audio_features[[#This Row],[track_name]]</f>
        <v>Nosso Quadro</v>
      </c>
    </row>
    <row r="777" spans="1:28" x14ac:dyDescent="0.25">
      <c r="A777" t="s">
        <v>5462</v>
      </c>
      <c r="B777" t="s">
        <v>2973</v>
      </c>
      <c r="C777" t="s">
        <v>2974</v>
      </c>
      <c r="D777" t="s">
        <v>282</v>
      </c>
      <c r="E777" t="s">
        <v>23</v>
      </c>
      <c r="F777" t="s">
        <v>32</v>
      </c>
      <c r="G777" t="s">
        <v>25</v>
      </c>
      <c r="H777">
        <v>815</v>
      </c>
      <c r="I777">
        <v>518</v>
      </c>
      <c r="J777">
        <v>897</v>
      </c>
      <c r="K777" t="s">
        <v>1476</v>
      </c>
      <c r="L777">
        <v>0</v>
      </c>
      <c r="M777">
        <v>104</v>
      </c>
      <c r="N777">
        <v>877</v>
      </c>
      <c r="O777">
        <v>-6594</v>
      </c>
      <c r="P777">
        <v>151891</v>
      </c>
      <c r="Q777">
        <v>177667</v>
      </c>
      <c r="R777">
        <v>38</v>
      </c>
      <c r="S777">
        <v>252702976</v>
      </c>
      <c r="U777" t="str">
        <f>IFERROR(LEFT(spotify_top_songs_audio_features[[#This Row],[artist_names]],SEARCH(",",spotify_top_songs_audio_features[[#This Row],[artist_names]])-1),spotify_top_songs_audio_features[[#This Row],[artist_names]])</f>
        <v>Dominic Fike</v>
      </c>
      <c r="V777" t="str">
        <f>IFERROR(MID(spotify_top_songs_audio_features[[#This Row],[artist_names]],SEARCH(",",spotify_top_songs_audio_features[[#This Row],[artist_names]])+2,99),"")</f>
        <v/>
      </c>
      <c r="W777" t="str">
        <f>spotify_top_songs_audio_features[[#This Row],[source]]</f>
        <v>Columbia</v>
      </c>
      <c r="X777" s="1">
        <f>spotify_top_songs_audio_features[[#This Row],[streams]]</f>
        <v>252702976</v>
      </c>
      <c r="Y777" t="str">
        <f>IF(Tabela2[[#This Row],[feat]]="","","Feat")</f>
        <v/>
      </c>
      <c r="Z777" s="17" t="str">
        <f>CONCATENATE(INT(spotify_top_songs_audio_features[[#This Row],[duration_ms]]/(60*1000)),":",MOD(INT(spotify_top_songs_audio_features[[#This Row],[duration_ms]]/1000),60))</f>
        <v>2:57</v>
      </c>
      <c r="AA7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777" t="str">
        <f>spotify_top_songs_audio_features[[#This Row],[track_name]]</f>
        <v>3 Nights</v>
      </c>
    </row>
    <row r="778" spans="1:28" x14ac:dyDescent="0.25">
      <c r="A778" t="s">
        <v>14434</v>
      </c>
      <c r="B778" t="s">
        <v>1257</v>
      </c>
      <c r="C778" t="s">
        <v>2899</v>
      </c>
      <c r="D778" t="s">
        <v>1259</v>
      </c>
      <c r="E778" t="s">
        <v>102</v>
      </c>
      <c r="F778" t="s">
        <v>24</v>
      </c>
      <c r="G778" t="s">
        <v>25</v>
      </c>
      <c r="H778">
        <v>693</v>
      </c>
      <c r="I778">
        <v>734</v>
      </c>
      <c r="J778">
        <v>202</v>
      </c>
      <c r="K778" t="s">
        <v>7660</v>
      </c>
      <c r="L778">
        <v>0</v>
      </c>
      <c r="M778">
        <v>217</v>
      </c>
      <c r="N778">
        <v>708</v>
      </c>
      <c r="O778">
        <v>-6189</v>
      </c>
      <c r="P778">
        <v>18006</v>
      </c>
      <c r="Q778">
        <v>186964</v>
      </c>
      <c r="R778">
        <v>26</v>
      </c>
      <c r="S778">
        <v>252604535</v>
      </c>
      <c r="U778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778" t="str">
        <f>IFERROR(MID(spotify_top_songs_audio_features[[#This Row],[artist_names]],SEARCH(",",spotify_top_songs_audio_features[[#This Row],[artist_names]])+2,99),"")</f>
        <v/>
      </c>
      <c r="W778" t="str">
        <f>spotify_top_songs_audio_features[[#This Row],[source]]</f>
        <v>YG Entertainment/Interscope Records</v>
      </c>
      <c r="X778" s="1">
        <f>spotify_top_songs_audio_features[[#This Row],[streams]]</f>
        <v>252604535</v>
      </c>
      <c r="Y778" t="str">
        <f>IF(Tabela2[[#This Row],[feat]]="","","Feat")</f>
        <v/>
      </c>
      <c r="Z778" s="17" t="str">
        <f>CONCATENATE(INT(spotify_top_songs_audio_features[[#This Row],[duration_ms]]/(60*1000)),":",MOD(INT(spotify_top_songs_audio_features[[#This Row],[duration_ms]]/1000),60))</f>
        <v>3:6</v>
      </c>
      <c r="AA7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78" t="str">
        <f>spotify_top_songs_audio_features[[#This Row],[track_name]]</f>
        <v>Pink Venom</v>
      </c>
    </row>
    <row r="779" spans="1:28" x14ac:dyDescent="0.25">
      <c r="A779" t="s">
        <v>9226</v>
      </c>
      <c r="B779" t="s">
        <v>9227</v>
      </c>
      <c r="C779" t="s">
        <v>9228</v>
      </c>
      <c r="D779" t="s">
        <v>1807</v>
      </c>
      <c r="E779" t="s">
        <v>97</v>
      </c>
      <c r="F779" t="s">
        <v>24</v>
      </c>
      <c r="G779" t="s">
        <v>25</v>
      </c>
      <c r="H779">
        <v>832</v>
      </c>
      <c r="I779">
        <v>772</v>
      </c>
      <c r="J779">
        <v>1</v>
      </c>
      <c r="K779" t="s">
        <v>6053</v>
      </c>
      <c r="L779">
        <v>486</v>
      </c>
      <c r="M779">
        <v>44</v>
      </c>
      <c r="N779">
        <v>704</v>
      </c>
      <c r="O779">
        <v>-5429</v>
      </c>
      <c r="P779">
        <v>96016</v>
      </c>
      <c r="Q779">
        <v>209453</v>
      </c>
      <c r="R779">
        <v>46</v>
      </c>
      <c r="S779">
        <v>252553733</v>
      </c>
      <c r="U779" t="str">
        <f>IFERROR(LEFT(spotify_top_songs_audio_features[[#This Row],[artist_names]],SEARCH(",",spotify_top_songs_audio_features[[#This Row],[artist_names]])-1),spotify_top_songs_audio_features[[#This Row],[artist_names]])</f>
        <v>Zion &amp; Lennox</v>
      </c>
      <c r="V779" t="str">
        <f>IFERROR(MID(spotify_top_songs_audio_features[[#This Row],[artist_names]],SEARCH(",",spotify_top_songs_audio_features[[#This Row],[artist_names]])+2,99),"")</f>
        <v>J Balvin</v>
      </c>
      <c r="W779" t="str">
        <f>spotify_top_songs_audio_features[[#This Row],[source]]</f>
        <v>WEA Latina</v>
      </c>
      <c r="X779" s="1">
        <f>spotify_top_songs_audio_features[[#This Row],[streams]]</f>
        <v>252553733</v>
      </c>
      <c r="Y779" t="str">
        <f>IF(Tabela2[[#This Row],[feat]]="","","Feat")</f>
        <v>Feat</v>
      </c>
      <c r="Z779" s="17" t="str">
        <f>CONCATENATE(INT(spotify_top_songs_audio_features[[#This Row],[duration_ms]]/(60*1000)),":",MOD(INT(spotify_top_songs_audio_features[[#This Row],[duration_ms]]/1000),60))</f>
        <v>3:29</v>
      </c>
      <c r="AA7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779" t="str">
        <f>spotify_top_songs_audio_features[[#This Row],[track_name]]</f>
        <v>Otra vez (feat. J Balvin)</v>
      </c>
    </row>
    <row r="780" spans="1:28" x14ac:dyDescent="0.25">
      <c r="A780" t="s">
        <v>5270</v>
      </c>
      <c r="B780" t="s">
        <v>4336</v>
      </c>
      <c r="C780" t="s">
        <v>4337</v>
      </c>
      <c r="D780" t="s">
        <v>53</v>
      </c>
      <c r="E780" t="s">
        <v>43</v>
      </c>
      <c r="F780" t="s">
        <v>24</v>
      </c>
      <c r="G780" t="s">
        <v>25</v>
      </c>
      <c r="H780">
        <v>731</v>
      </c>
      <c r="I780">
        <v>832</v>
      </c>
      <c r="J780">
        <v>503</v>
      </c>
      <c r="K780" t="s">
        <v>571</v>
      </c>
      <c r="L780">
        <v>0</v>
      </c>
      <c r="M780">
        <v>665</v>
      </c>
      <c r="N780">
        <v>94</v>
      </c>
      <c r="O780">
        <v>-2592</v>
      </c>
      <c r="P780">
        <v>146013</v>
      </c>
      <c r="Q780">
        <v>178613</v>
      </c>
      <c r="R780">
        <v>29</v>
      </c>
      <c r="S780">
        <v>252123145</v>
      </c>
      <c r="U780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780" t="str">
        <f>IFERROR(MID(spotify_top_songs_audio_features[[#This Row],[artist_names]],SEARCH(",",spotify_top_songs_audio_features[[#This Row],[artist_names]])+2,99),"")</f>
        <v>Pedro Capó</v>
      </c>
      <c r="W780" t="str">
        <f>spotify_top_songs_audio_features[[#This Row],[source]]</f>
        <v>Sony Music Latin</v>
      </c>
      <c r="X780" s="1">
        <f>spotify_top_songs_audio_features[[#This Row],[streams]]</f>
        <v>252123145</v>
      </c>
      <c r="Y780" t="str">
        <f>IF(Tabela2[[#This Row],[feat]]="","","Feat")</f>
        <v>Feat</v>
      </c>
      <c r="Z780" s="17" t="str">
        <f>CONCATENATE(INT(spotify_top_songs_audio_features[[#This Row],[duration_ms]]/(60*1000)),":",MOD(INT(spotify_top_songs_audio_features[[#This Row],[duration_ms]]/1000),60))</f>
        <v>2:58</v>
      </c>
      <c r="AA7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780" t="str">
        <f>spotify_top_songs_audio_features[[#This Row],[track_name]]</f>
        <v>Tutu</v>
      </c>
    </row>
    <row r="781" spans="1:28" x14ac:dyDescent="0.25">
      <c r="A781" t="s">
        <v>8810</v>
      </c>
      <c r="B781" t="s">
        <v>448</v>
      </c>
      <c r="C781" t="s">
        <v>8811</v>
      </c>
      <c r="D781" t="s">
        <v>96</v>
      </c>
      <c r="E781" t="s">
        <v>102</v>
      </c>
      <c r="F781" t="s">
        <v>32</v>
      </c>
      <c r="G781" t="s">
        <v>25</v>
      </c>
      <c r="H781">
        <v>812</v>
      </c>
      <c r="I781">
        <v>736</v>
      </c>
      <c r="J781">
        <v>833</v>
      </c>
      <c r="K781" t="s">
        <v>1075</v>
      </c>
      <c r="L781">
        <v>254</v>
      </c>
      <c r="M781">
        <v>914</v>
      </c>
      <c r="N781">
        <v>396</v>
      </c>
      <c r="O781">
        <v>-5421</v>
      </c>
      <c r="P781">
        <v>91993</v>
      </c>
      <c r="Q781">
        <v>193806</v>
      </c>
      <c r="R781">
        <v>28</v>
      </c>
      <c r="S781">
        <v>252039857</v>
      </c>
      <c r="U781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781" t="str">
        <f>IFERROR(MID(spotify_top_songs_audio_features[[#This Row],[artist_names]],SEARCH(",",spotify_top_songs_audio_features[[#This Row],[artist_names]])+2,99),"")</f>
        <v/>
      </c>
      <c r="W781" t="str">
        <f>spotify_top_songs_audio_features[[#This Row],[source]]</f>
        <v>Warner Records</v>
      </c>
      <c r="X781" s="1">
        <f>spotify_top_songs_audio_features[[#This Row],[streams]]</f>
        <v>252039857</v>
      </c>
      <c r="Y781" t="str">
        <f>IF(Tabela2[[#This Row],[feat]]="","","Feat")</f>
        <v/>
      </c>
      <c r="Z781" s="17" t="str">
        <f>CONCATENATE(INT(spotify_top_songs_audio_features[[#This Row],[duration_ms]]/(60*1000)),":",MOD(INT(spotify_top_songs_audio_features[[#This Row],[duration_ms]]/1000),60))</f>
        <v>3:13</v>
      </c>
      <c r="AA7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81" t="str">
        <f>spotify_top_songs_audio_features[[#This Row],[track_name]]</f>
        <v>Envolver</v>
      </c>
    </row>
    <row r="782" spans="1:28" x14ac:dyDescent="0.25">
      <c r="A782" t="s">
        <v>4914</v>
      </c>
      <c r="B782" t="s">
        <v>2348</v>
      </c>
      <c r="C782" t="s">
        <v>2349</v>
      </c>
      <c r="D782" t="s">
        <v>1907</v>
      </c>
      <c r="E782" t="s">
        <v>31</v>
      </c>
      <c r="F782" t="s">
        <v>24</v>
      </c>
      <c r="G782" t="s">
        <v>25</v>
      </c>
      <c r="H782">
        <v>502</v>
      </c>
      <c r="I782">
        <v>912</v>
      </c>
      <c r="J782">
        <v>564</v>
      </c>
      <c r="K782" t="s">
        <v>4915</v>
      </c>
      <c r="L782">
        <v>173</v>
      </c>
      <c r="M782">
        <v>106</v>
      </c>
      <c r="N782">
        <v>72</v>
      </c>
      <c r="O782">
        <v>-4556</v>
      </c>
      <c r="P782">
        <v>116761</v>
      </c>
      <c r="Q782">
        <v>301920</v>
      </c>
      <c r="R782">
        <v>45</v>
      </c>
      <c r="S782">
        <v>251996776</v>
      </c>
      <c r="U782" t="str">
        <f>IFERROR(LEFT(spotify_top_songs_audio_features[[#This Row],[artist_names]],SEARCH(",",spotify_top_songs_audio_features[[#This Row],[artist_names]])-1),spotify_top_songs_audio_features[[#This Row],[artist_names]])</f>
        <v>Nirvana</v>
      </c>
      <c r="V782" t="str">
        <f>IFERROR(MID(spotify_top_songs_audio_features[[#This Row],[artist_names]],SEARCH(",",spotify_top_songs_audio_features[[#This Row],[artist_names]])+2,99),"")</f>
        <v/>
      </c>
      <c r="W782" t="str">
        <f>spotify_top_songs_audio_features[[#This Row],[source]]</f>
        <v>Geffen</v>
      </c>
      <c r="X782" s="1">
        <f>spotify_top_songs_audio_features[[#This Row],[streams]]</f>
        <v>251996776</v>
      </c>
      <c r="Y782" t="str">
        <f>IF(Tabela2[[#This Row],[feat]]="","","Feat")</f>
        <v/>
      </c>
      <c r="Z782" s="17" t="str">
        <f>CONCATENATE(INT(spotify_top_songs_audio_features[[#This Row],[duration_ms]]/(60*1000)),":",MOD(INT(spotify_top_songs_audio_features[[#This Row],[duration_ms]]/1000),60))</f>
        <v>5:1</v>
      </c>
      <c r="AA7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82" t="str">
        <f>spotify_top_songs_audio_features[[#This Row],[track_name]]</f>
        <v>Smells Like Teen Spirit</v>
      </c>
    </row>
    <row r="783" spans="1:28" x14ac:dyDescent="0.25">
      <c r="A783" t="s">
        <v>16278</v>
      </c>
      <c r="B783" t="s">
        <v>937</v>
      </c>
      <c r="C783" t="s">
        <v>16279</v>
      </c>
      <c r="D783" t="s">
        <v>282</v>
      </c>
      <c r="E783" t="s">
        <v>58</v>
      </c>
      <c r="F783" t="s">
        <v>32</v>
      </c>
      <c r="G783" t="s">
        <v>25</v>
      </c>
      <c r="H783">
        <v>81</v>
      </c>
      <c r="I783">
        <v>511</v>
      </c>
      <c r="J783">
        <v>164</v>
      </c>
      <c r="K783" t="s">
        <v>4426</v>
      </c>
      <c r="L783">
        <v>0</v>
      </c>
      <c r="M783">
        <v>832</v>
      </c>
      <c r="N783">
        <v>837</v>
      </c>
      <c r="O783">
        <v>-6924</v>
      </c>
      <c r="P783">
        <v>151947</v>
      </c>
      <c r="Q783">
        <v>154998</v>
      </c>
      <c r="R783">
        <v>26</v>
      </c>
      <c r="S783">
        <v>251782938</v>
      </c>
      <c r="U783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783" t="str">
        <f>IFERROR(MID(spotify_top_songs_audio_features[[#This Row],[artist_names]],SEARCH(",",spotify_top_songs_audio_features[[#This Row],[artist_names]])+2,99),"")</f>
        <v/>
      </c>
      <c r="W783" t="str">
        <f>spotify_top_songs_audio_features[[#This Row],[source]]</f>
        <v>Columbia</v>
      </c>
      <c r="X783" s="1">
        <f>spotify_top_songs_audio_features[[#This Row],[streams]]</f>
        <v>251782938</v>
      </c>
      <c r="Y783" t="str">
        <f>IF(Tabela2[[#This Row],[feat]]="","","Feat")</f>
        <v/>
      </c>
      <c r="Z783" s="17" t="str">
        <f>CONCATENATE(INT(spotify_top_songs_audio_features[[#This Row],[duration_ms]]/(60*1000)),":",MOD(INT(spotify_top_songs_audio_features[[#This Row],[duration_ms]]/1000),60))</f>
        <v>2:34</v>
      </c>
      <c r="AA7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83" t="str">
        <f>spotify_top_songs_audio_features[[#This Row],[track_name]]</f>
        <v>HOLIDAY</v>
      </c>
    </row>
    <row r="784" spans="1:28" x14ac:dyDescent="0.25">
      <c r="A784" t="s">
        <v>5899</v>
      </c>
      <c r="B784" t="s">
        <v>125</v>
      </c>
      <c r="C784" t="s">
        <v>2266</v>
      </c>
      <c r="D784" t="s">
        <v>127</v>
      </c>
      <c r="E784" t="s">
        <v>31</v>
      </c>
      <c r="F784" t="s">
        <v>24</v>
      </c>
      <c r="G784" t="s">
        <v>25</v>
      </c>
      <c r="H784">
        <v>566</v>
      </c>
      <c r="I784">
        <v>716</v>
      </c>
      <c r="J784">
        <v>424</v>
      </c>
      <c r="K784" t="s">
        <v>5900</v>
      </c>
      <c r="L784">
        <v>0</v>
      </c>
      <c r="M784">
        <v>37</v>
      </c>
      <c r="N784">
        <v>45</v>
      </c>
      <c r="O784">
        <v>-5733</v>
      </c>
      <c r="P784">
        <v>81068</v>
      </c>
      <c r="Q784">
        <v>207481</v>
      </c>
      <c r="R784">
        <v>29</v>
      </c>
      <c r="S784">
        <v>251755921</v>
      </c>
      <c r="U784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784" t="str">
        <f>IFERROR(MID(spotify_top_songs_audio_features[[#This Row],[artist_names]],SEARCH(",",spotify_top_songs_audio_features[[#This Row],[artist_names]])+2,99),"")</f>
        <v/>
      </c>
      <c r="W784" t="str">
        <f>spotify_top_songs_audio_features[[#This Row],[source]]</f>
        <v>BIGHIT MUSIC</v>
      </c>
      <c r="X784" s="1">
        <f>spotify_top_songs_audio_features[[#This Row],[streams]]</f>
        <v>251755921</v>
      </c>
      <c r="Y784" t="str">
        <f>IF(Tabela2[[#This Row],[feat]]="","","Feat")</f>
        <v/>
      </c>
      <c r="Z784" s="17" t="str">
        <f>CONCATENATE(INT(spotify_top_songs_audio_features[[#This Row],[duration_ms]]/(60*1000)),":",MOD(INT(spotify_top_songs_audio_features[[#This Row],[duration_ms]]/1000),60))</f>
        <v>3:27</v>
      </c>
      <c r="AA7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784" t="str">
        <f>spotify_top_songs_audio_features[[#This Row],[track_name]]</f>
        <v>Life Goes On</v>
      </c>
    </row>
    <row r="785" spans="1:28" x14ac:dyDescent="0.25">
      <c r="A785" t="s">
        <v>17679</v>
      </c>
      <c r="B785" t="s">
        <v>1611</v>
      </c>
      <c r="C785" t="s">
        <v>7648</v>
      </c>
      <c r="D785" t="s">
        <v>1612</v>
      </c>
      <c r="E785" t="s">
        <v>102</v>
      </c>
      <c r="F785" t="s">
        <v>24</v>
      </c>
      <c r="G785" t="s">
        <v>25</v>
      </c>
      <c r="H785">
        <v>71</v>
      </c>
      <c r="I785">
        <v>789</v>
      </c>
      <c r="J785">
        <v>722</v>
      </c>
      <c r="K785" t="s">
        <v>1948</v>
      </c>
      <c r="L785">
        <v>2.7700000000000001E-4</v>
      </c>
      <c r="M785">
        <v>451</v>
      </c>
      <c r="N785">
        <v>717</v>
      </c>
      <c r="O785">
        <v>-3874</v>
      </c>
      <c r="P785">
        <v>142929</v>
      </c>
      <c r="Q785">
        <v>131064</v>
      </c>
      <c r="R785">
        <v>48</v>
      </c>
      <c r="S785">
        <v>251639907</v>
      </c>
      <c r="U785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785" t="str">
        <f>IFERROR(MID(spotify_top_songs_audio_features[[#This Row],[artist_names]],SEARCH(",",spotify_top_songs_audio_features[[#This Row],[artist_names]])+2,99),"")</f>
        <v/>
      </c>
      <c r="W785" t="str">
        <f>spotify_top_songs_audio_features[[#This Row],[source]]</f>
        <v>iamcosmic</v>
      </c>
      <c r="X785" s="1">
        <f>spotify_top_songs_audio_features[[#This Row],[streams]]</f>
        <v>251639907</v>
      </c>
      <c r="Y785" t="str">
        <f>IF(Tabela2[[#This Row],[feat]]="","","Feat")</f>
        <v/>
      </c>
      <c r="Z785" s="17" t="str">
        <f>CONCATENATE(INT(spotify_top_songs_audio_features[[#This Row],[duration_ms]]/(60*1000)),":",MOD(INT(spotify_top_songs_audio_features[[#This Row],[duration_ms]]/1000),60))</f>
        <v>2:11</v>
      </c>
      <c r="AA7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85" t="str">
        <f>spotify_top_songs_audio_features[[#This Row],[track_name]]</f>
        <v>Mine</v>
      </c>
    </row>
    <row r="786" spans="1:28" x14ac:dyDescent="0.25">
      <c r="A786" t="s">
        <v>7312</v>
      </c>
      <c r="B786" t="s">
        <v>289</v>
      </c>
      <c r="C786" t="s">
        <v>7313</v>
      </c>
      <c r="D786" t="s">
        <v>37</v>
      </c>
      <c r="E786" t="s">
        <v>142</v>
      </c>
      <c r="F786" t="s">
        <v>24</v>
      </c>
      <c r="G786" t="s">
        <v>25</v>
      </c>
      <c r="H786">
        <v>691</v>
      </c>
      <c r="I786">
        <v>823</v>
      </c>
      <c r="J786">
        <v>623</v>
      </c>
      <c r="K786" t="s">
        <v>7314</v>
      </c>
      <c r="L786">
        <v>0</v>
      </c>
      <c r="M786">
        <v>134</v>
      </c>
      <c r="N786">
        <v>87</v>
      </c>
      <c r="O786">
        <v>-4197</v>
      </c>
      <c r="P786">
        <v>123935</v>
      </c>
      <c r="Q786">
        <v>191467</v>
      </c>
      <c r="R786">
        <v>50</v>
      </c>
      <c r="S786">
        <v>251241908</v>
      </c>
      <c r="U786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786" t="str">
        <f>IFERROR(MID(spotify_top_songs_audio_features[[#This Row],[artist_names]],SEARCH(",",spotify_top_songs_audio_features[[#This Row],[artist_names]])+2,99),"")</f>
        <v/>
      </c>
      <c r="W786" t="str">
        <f>spotify_top_songs_audio_features[[#This Row],[source]]</f>
        <v>Island Records</v>
      </c>
      <c r="X786" s="1">
        <f>spotify_top_songs_audio_features[[#This Row],[streams]]</f>
        <v>251241908</v>
      </c>
      <c r="Y786" t="str">
        <f>IF(Tabela2[[#This Row],[feat]]="","","Feat")</f>
        <v/>
      </c>
      <c r="Z786" s="17" t="str">
        <f>CONCATENATE(INT(spotify_top_songs_audio_features[[#This Row],[duration_ms]]/(60*1000)),":",MOD(INT(spotify_top_songs_audio_features[[#This Row],[duration_ms]]/1000),60))</f>
        <v>3:11</v>
      </c>
      <c r="AA7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786" t="str">
        <f>spotify_top_songs_audio_features[[#This Row],[track_name]]</f>
        <v>If I Can't Have You</v>
      </c>
    </row>
    <row r="787" spans="1:28" x14ac:dyDescent="0.25">
      <c r="A787" t="s">
        <v>14157</v>
      </c>
      <c r="B787" t="s">
        <v>14158</v>
      </c>
      <c r="C787" t="s">
        <v>14159</v>
      </c>
      <c r="D787" t="s">
        <v>220</v>
      </c>
      <c r="E787" t="s">
        <v>23</v>
      </c>
      <c r="F787" t="s">
        <v>24</v>
      </c>
      <c r="G787" t="s">
        <v>25</v>
      </c>
      <c r="H787">
        <v>684</v>
      </c>
      <c r="I787">
        <v>811</v>
      </c>
      <c r="J787">
        <v>714</v>
      </c>
      <c r="K787" t="s">
        <v>516</v>
      </c>
      <c r="L787">
        <v>363</v>
      </c>
      <c r="M787">
        <v>871</v>
      </c>
      <c r="N787">
        <v>721</v>
      </c>
      <c r="O787">
        <v>-4494</v>
      </c>
      <c r="P787">
        <v>87866</v>
      </c>
      <c r="Q787">
        <v>250840</v>
      </c>
      <c r="R787">
        <v>29</v>
      </c>
      <c r="S787">
        <v>251196085</v>
      </c>
      <c r="U787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787" t="str">
        <f>IFERROR(MID(spotify_top_songs_audio_features[[#This Row],[artist_names]],SEARCH(",",spotify_top_songs_audio_features[[#This Row],[artist_names]])+2,99),"")</f>
        <v>Zion &amp; Lennox</v>
      </c>
      <c r="W787" t="str">
        <f>spotify_top_songs_audio_features[[#This Row],[source]]</f>
        <v>UMLE - Latino</v>
      </c>
      <c r="X787" s="1">
        <f>spotify_top_songs_audio_features[[#This Row],[streams]]</f>
        <v>251196085</v>
      </c>
      <c r="Y787" t="str">
        <f>IF(Tabela2[[#This Row],[feat]]="","","Feat")</f>
        <v>Feat</v>
      </c>
      <c r="Z787" s="17" t="str">
        <f>CONCATENATE(INT(spotify_top_songs_audio_features[[#This Row],[duration_ms]]/(60*1000)),":",MOD(INT(spotify_top_songs_audio_features[[#This Row],[duration_ms]]/1000),60))</f>
        <v>4:10</v>
      </c>
      <c r="AA7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787" t="str">
        <f>spotify_top_songs_audio_features[[#This Row],[track_name]]</f>
        <v>No Es Justo</v>
      </c>
    </row>
    <row r="788" spans="1:28" x14ac:dyDescent="0.25">
      <c r="A788" t="s">
        <v>8332</v>
      </c>
      <c r="B788" t="s">
        <v>8333</v>
      </c>
      <c r="C788" t="s">
        <v>8334</v>
      </c>
      <c r="D788" t="s">
        <v>1128</v>
      </c>
      <c r="E788" t="s">
        <v>58</v>
      </c>
      <c r="F788" t="s">
        <v>32</v>
      </c>
      <c r="G788" t="s">
        <v>25</v>
      </c>
      <c r="H788">
        <v>609</v>
      </c>
      <c r="I788">
        <v>726</v>
      </c>
      <c r="J788">
        <v>414</v>
      </c>
      <c r="K788" t="s">
        <v>1543</v>
      </c>
      <c r="L788">
        <v>8.4500000000000005E-4</v>
      </c>
      <c r="M788">
        <v>895</v>
      </c>
      <c r="N788">
        <v>362</v>
      </c>
      <c r="O788">
        <v>-4346</v>
      </c>
      <c r="P788">
        <v>93958</v>
      </c>
      <c r="Q788">
        <v>195000</v>
      </c>
      <c r="R788">
        <v>25</v>
      </c>
      <c r="S788">
        <v>250704323</v>
      </c>
      <c r="U788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788" t="str">
        <f>IFERROR(MID(spotify_top_songs_audio_features[[#This Row],[artist_names]],SEARCH(",",spotify_top_songs_audio_features[[#This Row],[artist_names]])+2,99),"")</f>
        <v>Sia</v>
      </c>
      <c r="W788" t="str">
        <f>spotify_top_songs_audio_features[[#This Row],[source]]</f>
        <v>Parlophone (France)</v>
      </c>
      <c r="X788" s="1">
        <f>spotify_top_songs_audio_features[[#This Row],[streams]]</f>
        <v>250704323</v>
      </c>
      <c r="Y788" t="str">
        <f>IF(Tabela2[[#This Row],[feat]]="","","Feat")</f>
        <v>Feat</v>
      </c>
      <c r="Z788" s="17" t="str">
        <f>CONCATENATE(INT(spotify_top_songs_audio_features[[#This Row],[duration_ms]]/(60*1000)),":",MOD(INT(spotify_top_songs_audio_features[[#This Row],[duration_ms]]/1000),60))</f>
        <v>3:15</v>
      </c>
      <c r="AA7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88" t="str">
        <f>spotify_top_songs_audio_features[[#This Row],[track_name]]</f>
        <v>Flames</v>
      </c>
    </row>
    <row r="789" spans="1:28" x14ac:dyDescent="0.25">
      <c r="A789" t="s">
        <v>16729</v>
      </c>
      <c r="B789" t="s">
        <v>16730</v>
      </c>
      <c r="C789" t="s">
        <v>16731</v>
      </c>
      <c r="D789" t="s">
        <v>16732</v>
      </c>
      <c r="E789" t="s">
        <v>102</v>
      </c>
      <c r="F789" t="s">
        <v>32</v>
      </c>
      <c r="G789" t="s">
        <v>25</v>
      </c>
      <c r="H789">
        <v>572</v>
      </c>
      <c r="I789">
        <v>839</v>
      </c>
      <c r="J789">
        <v>377</v>
      </c>
      <c r="K789" t="s">
        <v>1232</v>
      </c>
      <c r="L789">
        <v>976</v>
      </c>
      <c r="M789">
        <v>522</v>
      </c>
      <c r="N789">
        <v>465</v>
      </c>
      <c r="O789">
        <v>-5083</v>
      </c>
      <c r="P789">
        <v>143969</v>
      </c>
      <c r="Q789">
        <v>196784</v>
      </c>
      <c r="R789">
        <v>29</v>
      </c>
      <c r="S789">
        <v>250319156</v>
      </c>
      <c r="U789" t="str">
        <f>IFERROR(LEFT(spotify_top_songs_audio_features[[#This Row],[artist_names]],SEARCH(",",spotify_top_songs_audio_features[[#This Row],[artist_names]])-1),spotify_top_songs_audio_features[[#This Row],[artist_names]])</f>
        <v>Beach Weather</v>
      </c>
      <c r="V789" t="str">
        <f>IFERROR(MID(spotify_top_songs_audio_features[[#This Row],[artist_names]],SEARCH(",",spotify_top_songs_audio_features[[#This Row],[artist_names]])+2,99),"")</f>
        <v/>
      </c>
      <c r="W789" t="str">
        <f>spotify_top_songs_audio_features[[#This Row],[source]]</f>
        <v>8123 / Arista Records</v>
      </c>
      <c r="X789" s="1">
        <f>spotify_top_songs_audio_features[[#This Row],[streams]]</f>
        <v>250319156</v>
      </c>
      <c r="Y789" t="str">
        <f>IF(Tabela2[[#This Row],[feat]]="","","Feat")</f>
        <v/>
      </c>
      <c r="Z789" s="17" t="str">
        <f>CONCATENATE(INT(spotify_top_songs_audio_features[[#This Row],[duration_ms]]/(60*1000)),":",MOD(INT(spotify_top_songs_audio_features[[#This Row],[duration_ms]]/1000),60))</f>
        <v>3:16</v>
      </c>
      <c r="AA7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89" t="str">
        <f>spotify_top_songs_audio_features[[#This Row],[track_name]]</f>
        <v>Sex, Drugs, Etc.</v>
      </c>
    </row>
    <row r="790" spans="1:28" x14ac:dyDescent="0.25">
      <c r="A790" t="s">
        <v>13832</v>
      </c>
      <c r="B790" t="s">
        <v>13833</v>
      </c>
      <c r="C790" t="s">
        <v>13834</v>
      </c>
      <c r="D790" t="s">
        <v>282</v>
      </c>
      <c r="E790" t="s">
        <v>43</v>
      </c>
      <c r="F790" t="s">
        <v>24</v>
      </c>
      <c r="G790" t="s">
        <v>25</v>
      </c>
      <c r="H790">
        <v>636</v>
      </c>
      <c r="I790">
        <v>869</v>
      </c>
      <c r="J790">
        <v>412</v>
      </c>
      <c r="K790" t="s">
        <v>5215</v>
      </c>
      <c r="L790">
        <v>446</v>
      </c>
      <c r="M790">
        <v>808</v>
      </c>
      <c r="N790">
        <v>306</v>
      </c>
      <c r="O790">
        <v>-5289</v>
      </c>
      <c r="P790">
        <v>143011</v>
      </c>
      <c r="Q790">
        <v>186496</v>
      </c>
      <c r="R790">
        <v>24</v>
      </c>
      <c r="S790">
        <v>249610705</v>
      </c>
      <c r="U790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790" t="str">
        <f>IFERROR(MID(spotify_top_songs_audio_features[[#This Row],[artist_names]],SEARCH(",",spotify_top_songs_audio_features[[#This Row],[artist_names]])+2,99),"")</f>
        <v>Ellie Goulding</v>
      </c>
      <c r="W790" t="str">
        <f>spotify_top_songs_audio_features[[#This Row],[source]]</f>
        <v>Columbia</v>
      </c>
      <c r="X790" s="1">
        <f>spotify_top_songs_audio_features[[#This Row],[streams]]</f>
        <v>249610705</v>
      </c>
      <c r="Y790" t="str">
        <f>IF(Tabela2[[#This Row],[feat]]="","","Feat")</f>
        <v>Feat</v>
      </c>
      <c r="Z790" s="17" t="str">
        <f>CONCATENATE(INT(spotify_top_songs_audio_features[[#This Row],[duration_ms]]/(60*1000)),":",MOD(INT(spotify_top_songs_audio_features[[#This Row],[duration_ms]]/1000),60))</f>
        <v>3:6</v>
      </c>
      <c r="AA7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790" t="str">
        <f>spotify_top_songs_audio_features[[#This Row],[track_name]]</f>
        <v>Miracle (with Ellie Goulding)</v>
      </c>
    </row>
    <row r="791" spans="1:28" x14ac:dyDescent="0.25">
      <c r="A791" t="s">
        <v>7009</v>
      </c>
      <c r="B791" t="s">
        <v>6575</v>
      </c>
      <c r="C791" t="s">
        <v>6576</v>
      </c>
      <c r="D791" t="s">
        <v>491</v>
      </c>
      <c r="E791" t="s">
        <v>43</v>
      </c>
      <c r="F791" t="s">
        <v>24</v>
      </c>
      <c r="G791" t="s">
        <v>25</v>
      </c>
      <c r="H791">
        <v>534</v>
      </c>
      <c r="I791">
        <v>904</v>
      </c>
      <c r="J791">
        <v>369</v>
      </c>
      <c r="K791" t="s">
        <v>1729</v>
      </c>
      <c r="L791">
        <v>0</v>
      </c>
      <c r="M791">
        <v>128</v>
      </c>
      <c r="N791">
        <v>96</v>
      </c>
      <c r="O791">
        <v>-3315</v>
      </c>
      <c r="P791">
        <v>202899</v>
      </c>
      <c r="Q791">
        <v>220160</v>
      </c>
      <c r="R791">
        <v>33</v>
      </c>
      <c r="S791">
        <v>249303681</v>
      </c>
      <c r="U791" t="str">
        <f>IFERROR(LEFT(spotify_top_songs_audio_features[[#This Row],[artist_names]],SEARCH(",",spotify_top_songs_audio_features[[#This Row],[artist_names]])-1),spotify_top_songs_audio_features[[#This Row],[artist_names]])</f>
        <v>Shakin' Stevens</v>
      </c>
      <c r="V791" t="str">
        <f>IFERROR(MID(spotify_top_songs_audio_features[[#This Row],[artist_names]],SEARCH(",",spotify_top_songs_audio_features[[#This Row],[artist_names]])+2,99),"")</f>
        <v/>
      </c>
      <c r="W791" t="str">
        <f>spotify_top_songs_audio_features[[#This Row],[source]]</f>
        <v>Sony Music CG</v>
      </c>
      <c r="X791" s="1">
        <f>spotify_top_songs_audio_features[[#This Row],[streams]]</f>
        <v>249303681</v>
      </c>
      <c r="Y791" t="str">
        <f>IF(Tabela2[[#This Row],[feat]]="","","Feat")</f>
        <v/>
      </c>
      <c r="Z791" s="17" t="str">
        <f>CONCATENATE(INT(spotify_top_songs_audio_features[[#This Row],[duration_ms]]/(60*1000)),":",MOD(INT(spotify_top_songs_audio_features[[#This Row],[duration_ms]]/1000),60))</f>
        <v>3:40</v>
      </c>
      <c r="AA7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791" t="str">
        <f>spotify_top_songs_audio_features[[#This Row],[track_name]]</f>
        <v>Merry Christmas Everyone</v>
      </c>
    </row>
    <row r="792" spans="1:28" x14ac:dyDescent="0.25">
      <c r="A792" t="s">
        <v>17340</v>
      </c>
      <c r="B792" t="s">
        <v>12576</v>
      </c>
      <c r="C792" t="s">
        <v>16323</v>
      </c>
      <c r="D792" t="s">
        <v>3931</v>
      </c>
      <c r="E792" t="s">
        <v>58</v>
      </c>
      <c r="F792" t="s">
        <v>32</v>
      </c>
      <c r="G792" t="s">
        <v>25</v>
      </c>
      <c r="H792">
        <v>731</v>
      </c>
      <c r="I792">
        <v>675</v>
      </c>
      <c r="J792">
        <v>434</v>
      </c>
      <c r="K792" t="s">
        <v>17341</v>
      </c>
      <c r="L792">
        <v>0</v>
      </c>
      <c r="M792">
        <v>141</v>
      </c>
      <c r="N792">
        <v>298</v>
      </c>
      <c r="O792">
        <v>-5134</v>
      </c>
      <c r="P792">
        <v>124939</v>
      </c>
      <c r="Q792">
        <v>139461</v>
      </c>
      <c r="R792">
        <v>45</v>
      </c>
      <c r="S792">
        <v>249027688</v>
      </c>
      <c r="U792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792" t="str">
        <f>IFERROR(MID(spotify_top_songs_audio_features[[#This Row],[artist_names]],SEARCH(",",spotify_top_songs_audio_features[[#This Row],[artist_names]])+2,99),"")</f>
        <v>blackbear</v>
      </c>
      <c r="W792" t="str">
        <f>spotify_top_songs_audio_features[[#This Row],[source]]</f>
        <v>Bad Boy/Interscope Records</v>
      </c>
      <c r="X792" s="1">
        <f>spotify_top_songs_audio_features[[#This Row],[streams]]</f>
        <v>249027688</v>
      </c>
      <c r="Y792" t="str">
        <f>IF(Tabela2[[#This Row],[feat]]="","","Feat")</f>
        <v>Feat</v>
      </c>
      <c r="Z792" s="17" t="str">
        <f>CONCATENATE(INT(spotify_top_songs_audio_features[[#This Row],[duration_ms]]/(60*1000)),":",MOD(INT(spotify_top_songs_audio_features[[#This Row],[duration_ms]]/1000),60))</f>
        <v>2:19</v>
      </c>
      <c r="AA7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792" t="str">
        <f>spotify_top_songs_audio_features[[#This Row],[track_name]]</f>
        <v>my ex's best friend (with blackbear)</v>
      </c>
    </row>
    <row r="793" spans="1:28" x14ac:dyDescent="0.25">
      <c r="A793" t="s">
        <v>17010</v>
      </c>
      <c r="B793" t="s">
        <v>5264</v>
      </c>
      <c r="C793" t="s">
        <v>17011</v>
      </c>
      <c r="D793" t="s">
        <v>5266</v>
      </c>
      <c r="E793" t="s">
        <v>102</v>
      </c>
      <c r="F793" t="s">
        <v>24</v>
      </c>
      <c r="G793" t="s">
        <v>25</v>
      </c>
      <c r="H793">
        <v>788</v>
      </c>
      <c r="I793">
        <v>477</v>
      </c>
      <c r="J793">
        <v>434</v>
      </c>
      <c r="K793" t="s">
        <v>9215</v>
      </c>
      <c r="L793">
        <v>0</v>
      </c>
      <c r="M793">
        <v>349</v>
      </c>
      <c r="N793">
        <v>86</v>
      </c>
      <c r="O793">
        <v>-7348</v>
      </c>
      <c r="P793">
        <v>94983</v>
      </c>
      <c r="Q793">
        <v>213027</v>
      </c>
      <c r="R793">
        <v>39</v>
      </c>
      <c r="S793">
        <v>248937807</v>
      </c>
      <c r="U793" t="str">
        <f>IFERROR(LEFT(spotify_top_songs_audio_features[[#This Row],[artist_names]],SEARCH(",",spotify_top_songs_audio_features[[#This Row],[artist_names]])-1),spotify_top_songs_audio_features[[#This Row],[artist_names]])</f>
        <v>Manuel Turizo</v>
      </c>
      <c r="V793" t="str">
        <f>IFERROR(MID(spotify_top_songs_audio_features[[#This Row],[artist_names]],SEARCH(",",spotify_top_songs_audio_features[[#This Row],[artist_names]])+2,99),"")</f>
        <v/>
      </c>
      <c r="W793" t="str">
        <f>spotify_top_songs_audio_features[[#This Row],[source]]</f>
        <v>Sony Music Latin/La Industria</v>
      </c>
      <c r="X793" s="1">
        <f>spotify_top_songs_audio_features[[#This Row],[streams]]</f>
        <v>248937807</v>
      </c>
      <c r="Y793" t="str">
        <f>IF(Tabela2[[#This Row],[feat]]="","","Feat")</f>
        <v/>
      </c>
      <c r="Z793" s="17" t="str">
        <f>CONCATENATE(INT(spotify_top_songs_audio_features[[#This Row],[duration_ms]]/(60*1000)),":",MOD(INT(spotify_top_songs_audio_features[[#This Row],[duration_ms]]/1000),60))</f>
        <v>3:33</v>
      </c>
      <c r="AA7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93" t="str">
        <f>spotify_top_songs_audio_features[[#This Row],[track_name]]</f>
        <v>Una Lady Como Tú</v>
      </c>
    </row>
    <row r="794" spans="1:28" x14ac:dyDescent="0.25">
      <c r="A794" t="s">
        <v>9512</v>
      </c>
      <c r="B794" t="s">
        <v>7028</v>
      </c>
      <c r="C794" t="s">
        <v>9513</v>
      </c>
      <c r="D794" t="s">
        <v>1562</v>
      </c>
      <c r="E794" t="s">
        <v>23</v>
      </c>
      <c r="F794" t="s">
        <v>32</v>
      </c>
      <c r="G794" t="s">
        <v>25</v>
      </c>
      <c r="H794">
        <v>805</v>
      </c>
      <c r="I794">
        <v>562</v>
      </c>
      <c r="J794">
        <v>105</v>
      </c>
      <c r="K794" t="s">
        <v>1401</v>
      </c>
      <c r="L794">
        <v>4.9600000000000002E-4</v>
      </c>
      <c r="M794">
        <v>148</v>
      </c>
      <c r="N794">
        <v>767</v>
      </c>
      <c r="O794">
        <v>-3117</v>
      </c>
      <c r="P794">
        <v>172094</v>
      </c>
      <c r="Q794">
        <v>184255</v>
      </c>
      <c r="R794">
        <v>27</v>
      </c>
      <c r="S794">
        <v>248888954</v>
      </c>
      <c r="U794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794" t="str">
        <f>IFERROR(MID(spotify_top_songs_audio_features[[#This Row],[artist_names]],SEARCH(",",spotify_top_songs_audio_features[[#This Row],[artist_names]])+2,99),"")</f>
        <v/>
      </c>
      <c r="W794" t="str">
        <f>spotify_top_songs_audio_features[[#This Row],[source]]</f>
        <v>Rich Music</v>
      </c>
      <c r="X794" s="1">
        <f>spotify_top_songs_audio_features[[#This Row],[streams]]</f>
        <v>248888954</v>
      </c>
      <c r="Y794" t="str">
        <f>IF(Tabela2[[#This Row],[feat]]="","","Feat")</f>
        <v/>
      </c>
      <c r="Z794" s="17" t="str">
        <f>CONCATENATE(INT(spotify_top_songs_audio_features[[#This Row],[duration_ms]]/(60*1000)),":",MOD(INT(spotify_top_songs_audio_features[[#This Row],[duration_ms]]/1000),60))</f>
        <v>3:4</v>
      </c>
      <c r="AA7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794" t="str">
        <f>spotify_top_songs_audio_features[[#This Row],[track_name]]</f>
        <v>Relación</v>
      </c>
    </row>
    <row r="795" spans="1:28" x14ac:dyDescent="0.25">
      <c r="A795" t="s">
        <v>11756</v>
      </c>
      <c r="B795" t="s">
        <v>11757</v>
      </c>
      <c r="C795" t="s">
        <v>11758</v>
      </c>
      <c r="D795" t="s">
        <v>96</v>
      </c>
      <c r="E795" t="s">
        <v>97</v>
      </c>
      <c r="F795" t="s">
        <v>24</v>
      </c>
      <c r="G795" t="s">
        <v>25</v>
      </c>
      <c r="H795">
        <v>642</v>
      </c>
      <c r="I795">
        <v>772</v>
      </c>
      <c r="J795">
        <v>848</v>
      </c>
      <c r="K795" t="s">
        <v>8600</v>
      </c>
      <c r="L795">
        <v>0</v>
      </c>
      <c r="M795">
        <v>646</v>
      </c>
      <c r="N795">
        <v>589</v>
      </c>
      <c r="O795">
        <v>-661</v>
      </c>
      <c r="P795">
        <v>153995</v>
      </c>
      <c r="Q795">
        <v>164205</v>
      </c>
      <c r="R795">
        <v>87</v>
      </c>
      <c r="S795">
        <v>248594031</v>
      </c>
      <c r="U795" t="str">
        <f>IFERROR(LEFT(spotify_top_songs_audio_features[[#This Row],[artist_names]],SEARCH(",",spotify_top_songs_audio_features[[#This Row],[artist_names]])-1),spotify_top_songs_audio_features[[#This Row],[artist_names]])</f>
        <v>Bebe Rexha</v>
      </c>
      <c r="V795" t="str">
        <f>IFERROR(MID(spotify_top_songs_audio_features[[#This Row],[artist_names]],SEARCH(",",spotify_top_songs_audio_features[[#This Row],[artist_names]])+2,99),"")</f>
        <v>Florida Georgia Line</v>
      </c>
      <c r="W795" t="str">
        <f>spotify_top_songs_audio_features[[#This Row],[source]]</f>
        <v>Warner Records</v>
      </c>
      <c r="X795" s="1">
        <f>spotify_top_songs_audio_features[[#This Row],[streams]]</f>
        <v>248594031</v>
      </c>
      <c r="Y795" t="str">
        <f>IF(Tabela2[[#This Row],[feat]]="","","Feat")</f>
        <v>Feat</v>
      </c>
      <c r="Z795" s="17" t="str">
        <f>CONCATENATE(INT(spotify_top_songs_audio_features[[#This Row],[duration_ms]]/(60*1000)),":",MOD(INT(spotify_top_songs_audio_features[[#This Row],[duration_ms]]/1000),60))</f>
        <v>2:44</v>
      </c>
      <c r="AA7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795" t="str">
        <f>spotify_top_songs_audio_features[[#This Row],[track_name]]</f>
        <v>Meant to Be (feat. Florida Georgia Line)</v>
      </c>
    </row>
    <row r="796" spans="1:28" x14ac:dyDescent="0.25">
      <c r="A796" t="s">
        <v>15087</v>
      </c>
      <c r="B796" t="s">
        <v>289</v>
      </c>
      <c r="C796" t="s">
        <v>7313</v>
      </c>
      <c r="D796" t="s">
        <v>37</v>
      </c>
      <c r="E796" t="s">
        <v>142</v>
      </c>
      <c r="F796" t="s">
        <v>24</v>
      </c>
      <c r="G796" t="s">
        <v>25</v>
      </c>
      <c r="H796">
        <v>692</v>
      </c>
      <c r="I796">
        <v>809</v>
      </c>
      <c r="J796">
        <v>602</v>
      </c>
      <c r="K796" t="s">
        <v>7418</v>
      </c>
      <c r="L796">
        <v>0</v>
      </c>
      <c r="M796">
        <v>147</v>
      </c>
      <c r="N796">
        <v>864</v>
      </c>
      <c r="O796">
        <v>-4198</v>
      </c>
      <c r="P796">
        <v>123911</v>
      </c>
      <c r="Q796">
        <v>190800</v>
      </c>
      <c r="R796">
        <v>12</v>
      </c>
      <c r="S796">
        <v>248333427</v>
      </c>
      <c r="U796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796" t="str">
        <f>IFERROR(MID(spotify_top_songs_audio_features[[#This Row],[artist_names]],SEARCH(",",spotify_top_songs_audio_features[[#This Row],[artist_names]])+2,99),"")</f>
        <v/>
      </c>
      <c r="W796" t="str">
        <f>spotify_top_songs_audio_features[[#This Row],[source]]</f>
        <v>Island Records</v>
      </c>
      <c r="X796" s="1">
        <f>spotify_top_songs_audio_features[[#This Row],[streams]]</f>
        <v>248333427</v>
      </c>
      <c r="Y796" t="str">
        <f>IF(Tabela2[[#This Row],[feat]]="","","Feat")</f>
        <v/>
      </c>
      <c r="Z796" s="17" t="str">
        <f>CONCATENATE(INT(spotify_top_songs_audio_features[[#This Row],[duration_ms]]/(60*1000)),":",MOD(INT(spotify_top_songs_audio_features[[#This Row],[duration_ms]]/1000),60))</f>
        <v>3:10</v>
      </c>
      <c r="AA7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796" t="str">
        <f>spotify_top_songs_audio_features[[#This Row],[track_name]]</f>
        <v>If I Can't Have You</v>
      </c>
    </row>
    <row r="797" spans="1:28" x14ac:dyDescent="0.25">
      <c r="A797" t="s">
        <v>399</v>
      </c>
      <c r="B797" t="s">
        <v>400</v>
      </c>
      <c r="C797" t="s">
        <v>401</v>
      </c>
      <c r="D797" t="s">
        <v>402</v>
      </c>
      <c r="E797" t="s">
        <v>43</v>
      </c>
      <c r="F797" t="s">
        <v>24</v>
      </c>
      <c r="G797" t="s">
        <v>25</v>
      </c>
      <c r="H797">
        <v>72</v>
      </c>
      <c r="I797">
        <v>88</v>
      </c>
      <c r="J797">
        <v>101</v>
      </c>
      <c r="K797" t="s">
        <v>403</v>
      </c>
      <c r="L797">
        <v>6</v>
      </c>
      <c r="M797">
        <v>153</v>
      </c>
      <c r="N797">
        <v>463</v>
      </c>
      <c r="O797">
        <v>-2834</v>
      </c>
      <c r="P797">
        <v>180011</v>
      </c>
      <c r="Q797">
        <v>197333</v>
      </c>
      <c r="R797">
        <v>14</v>
      </c>
      <c r="S797">
        <v>248139959</v>
      </c>
      <c r="U797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797" t="str">
        <f>IFERROR(MID(spotify_top_songs_audio_features[[#This Row],[artist_names]],SEARCH(",",spotify_top_songs_audio_features[[#This Row],[artist_names]])+2,99),"")</f>
        <v>Anitta</v>
      </c>
      <c r="W797" t="str">
        <f>spotify_top_songs_audio_features[[#This Row],[source]]</f>
        <v>Double P Records</v>
      </c>
      <c r="X797" s="1">
        <f>spotify_top_songs_audio_features[[#This Row],[streams]]</f>
        <v>248139959</v>
      </c>
      <c r="Y797" t="str">
        <f>IF(Tabela2[[#This Row],[feat]]="","","Feat")</f>
        <v>Feat</v>
      </c>
      <c r="Z797" s="17" t="str">
        <f>CONCATENATE(INT(spotify_top_songs_audio_features[[#This Row],[duration_ms]]/(60*1000)),":",MOD(INT(spotify_top_songs_audio_features[[#This Row],[duration_ms]]/1000),60))</f>
        <v>3:17</v>
      </c>
      <c r="AA7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797" t="str">
        <f>spotify_top_songs_audio_features[[#This Row],[track_name]]</f>
        <v>BELLAKEO</v>
      </c>
    </row>
    <row r="798" spans="1:28" x14ac:dyDescent="0.25">
      <c r="A798" t="s">
        <v>7920</v>
      </c>
      <c r="B798" t="s">
        <v>2666</v>
      </c>
      <c r="C798" t="s">
        <v>7921</v>
      </c>
      <c r="D798" t="s">
        <v>5126</v>
      </c>
      <c r="E798" t="s">
        <v>113</v>
      </c>
      <c r="F798" t="s">
        <v>24</v>
      </c>
      <c r="G798" t="s">
        <v>25</v>
      </c>
      <c r="H798">
        <v>553</v>
      </c>
      <c r="I798">
        <v>502</v>
      </c>
      <c r="J798">
        <v>409</v>
      </c>
      <c r="K798" t="s">
        <v>1120</v>
      </c>
      <c r="L798">
        <v>0</v>
      </c>
      <c r="M798">
        <v>764</v>
      </c>
      <c r="N798">
        <v>296</v>
      </c>
      <c r="O798">
        <v>-5972</v>
      </c>
      <c r="P798">
        <v>129976</v>
      </c>
      <c r="Q798">
        <v>210200</v>
      </c>
      <c r="R798">
        <v>38</v>
      </c>
      <c r="S798">
        <v>248049413</v>
      </c>
      <c r="U798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798" t="str">
        <f>IFERROR(MID(spotify_top_songs_audio_features[[#This Row],[artist_names]],SEARCH(",",spotify_top_songs_audio_features[[#This Row],[artist_names]])+2,99),"")</f>
        <v/>
      </c>
      <c r="W798" t="str">
        <f>spotify_top_songs_audio_features[[#This Row],[source]]</f>
        <v>A Star is Born OST</v>
      </c>
      <c r="X798" s="1">
        <f>spotify_top_songs_audio_features[[#This Row],[streams]]</f>
        <v>248049413</v>
      </c>
      <c r="Y798" t="str">
        <f>IF(Tabela2[[#This Row],[feat]]="","","Feat")</f>
        <v/>
      </c>
      <c r="Z798" s="17" t="str">
        <f>CONCATENATE(INT(spotify_top_songs_audio_features[[#This Row],[duration_ms]]/(60*1000)),":",MOD(INT(spotify_top_songs_audio_features[[#This Row],[duration_ms]]/1000),60))</f>
        <v>3:30</v>
      </c>
      <c r="AA7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798" t="str">
        <f>spotify_top_songs_audio_features[[#This Row],[track_name]]</f>
        <v>Always Remember Us This Way</v>
      </c>
    </row>
    <row r="799" spans="1:28" x14ac:dyDescent="0.25">
      <c r="A799" t="s">
        <v>15044</v>
      </c>
      <c r="B799" t="s">
        <v>7393</v>
      </c>
      <c r="C799" t="s">
        <v>15045</v>
      </c>
      <c r="D799" t="s">
        <v>4747</v>
      </c>
      <c r="E799" t="s">
        <v>102</v>
      </c>
      <c r="F799" t="s">
        <v>24</v>
      </c>
      <c r="G799" t="s">
        <v>25</v>
      </c>
      <c r="H799">
        <v>64</v>
      </c>
      <c r="I799">
        <v>74</v>
      </c>
      <c r="J799">
        <v>284</v>
      </c>
      <c r="K799" t="s">
        <v>7004</v>
      </c>
      <c r="L799">
        <v>678</v>
      </c>
      <c r="M799">
        <v>167</v>
      </c>
      <c r="N799">
        <v>785</v>
      </c>
      <c r="O799">
        <v>-4083</v>
      </c>
      <c r="P799">
        <v>116879</v>
      </c>
      <c r="Q799">
        <v>216320</v>
      </c>
      <c r="R799">
        <v>52</v>
      </c>
      <c r="S799">
        <v>247985624</v>
      </c>
      <c r="U799" t="str">
        <f>IFERROR(LEFT(spotify_top_songs_audio_features[[#This Row],[artist_names]],SEARCH(",",spotify_top_songs_audio_features[[#This Row],[artist_names]])-1),spotify_top_songs_audio_features[[#This Row],[artist_names]])</f>
        <v>Tame Impala</v>
      </c>
      <c r="V799" t="str">
        <f>IFERROR(MID(spotify_top_songs_audio_features[[#This Row],[artist_names]],SEARCH(",",spotify_top_songs_audio_features[[#This Row],[artist_names]])+2,99),"")</f>
        <v/>
      </c>
      <c r="W799" t="str">
        <f>spotify_top_songs_audio_features[[#This Row],[source]]</f>
        <v>Universal Music Australia Pty. Ltd.</v>
      </c>
      <c r="X799" s="1">
        <f>spotify_top_songs_audio_features[[#This Row],[streams]]</f>
        <v>247985624</v>
      </c>
      <c r="Y799" t="str">
        <f>IF(Tabela2[[#This Row],[feat]]="","","Feat")</f>
        <v/>
      </c>
      <c r="Z799" s="17" t="str">
        <f>CONCATENATE(INT(spotify_top_songs_audio_features[[#This Row],[duration_ms]]/(60*1000)),":",MOD(INT(spotify_top_songs_audio_features[[#This Row],[duration_ms]]/1000),60))</f>
        <v>3:36</v>
      </c>
      <c r="AA7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799" t="str">
        <f>spotify_top_songs_audio_features[[#This Row],[track_name]]</f>
        <v>The Less I Know The Better</v>
      </c>
    </row>
    <row r="800" spans="1:28" x14ac:dyDescent="0.25">
      <c r="A800" t="s">
        <v>7641</v>
      </c>
      <c r="B800" t="s">
        <v>5454</v>
      </c>
      <c r="C800" t="s">
        <v>7642</v>
      </c>
      <c r="D800" t="s">
        <v>220</v>
      </c>
      <c r="E800" t="s">
        <v>86</v>
      </c>
      <c r="F800" t="s">
        <v>32</v>
      </c>
      <c r="G800" t="s">
        <v>25</v>
      </c>
      <c r="H800">
        <v>843</v>
      </c>
      <c r="I800">
        <v>836</v>
      </c>
      <c r="J800">
        <v>695</v>
      </c>
      <c r="K800" t="s">
        <v>7643</v>
      </c>
      <c r="L800">
        <v>138</v>
      </c>
      <c r="M800">
        <v>532</v>
      </c>
      <c r="N800">
        <v>65</v>
      </c>
      <c r="O800">
        <v>-2474</v>
      </c>
      <c r="P800">
        <v>94018</v>
      </c>
      <c r="Q800">
        <v>205933</v>
      </c>
      <c r="R800">
        <v>39</v>
      </c>
      <c r="S800">
        <v>247921257</v>
      </c>
      <c r="U800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800" t="str">
        <f>IFERROR(MID(spotify_top_songs_audio_features[[#This Row],[artist_names]],SEARCH(",",spotify_top_songs_audio_features[[#This Row],[artist_names]])+2,99),"")</f>
        <v/>
      </c>
      <c r="W800" t="str">
        <f>spotify_top_songs_audio_features[[#This Row],[source]]</f>
        <v>UMLE - Latino</v>
      </c>
      <c r="X800" s="1">
        <f>spotify_top_songs_audio_features[[#This Row],[streams]]</f>
        <v>247921257</v>
      </c>
      <c r="Y800" t="str">
        <f>IF(Tabela2[[#This Row],[feat]]="","","Feat")</f>
        <v/>
      </c>
      <c r="Z800" s="17" t="str">
        <f>CONCATENATE(INT(spotify_top_songs_audio_features[[#This Row],[duration_ms]]/(60*1000)),":",MOD(INT(spotify_top_songs_audio_features[[#This Row],[duration_ms]]/1000),60))</f>
        <v>3:25</v>
      </c>
      <c r="AA8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800" t="str">
        <f>spotify_top_songs_audio_features[[#This Row],[track_name]]</f>
        <v>Azul</v>
      </c>
    </row>
    <row r="801" spans="1:28" x14ac:dyDescent="0.25">
      <c r="A801" t="s">
        <v>3527</v>
      </c>
      <c r="B801" t="s">
        <v>3528</v>
      </c>
      <c r="C801" t="s">
        <v>3529</v>
      </c>
      <c r="D801" t="s">
        <v>210</v>
      </c>
      <c r="E801" t="s">
        <v>113</v>
      </c>
      <c r="F801" t="s">
        <v>24</v>
      </c>
      <c r="G801" t="s">
        <v>25</v>
      </c>
      <c r="H801">
        <v>728</v>
      </c>
      <c r="I801">
        <v>426</v>
      </c>
      <c r="J801">
        <v>509</v>
      </c>
      <c r="K801" t="s">
        <v>2897</v>
      </c>
      <c r="L801">
        <v>0</v>
      </c>
      <c r="M801">
        <v>546</v>
      </c>
      <c r="N801">
        <v>844</v>
      </c>
      <c r="O801">
        <v>-669</v>
      </c>
      <c r="P801">
        <v>85908</v>
      </c>
      <c r="Q801">
        <v>188174</v>
      </c>
      <c r="R801">
        <v>24</v>
      </c>
      <c r="S801">
        <v>247835728</v>
      </c>
      <c r="U801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801" t="str">
        <f>IFERROR(MID(spotify_top_songs_audio_features[[#This Row],[artist_names]],SEARCH(",",spotify_top_songs_audio_features[[#This Row],[artist_names]])+2,99),"")</f>
        <v/>
      </c>
      <c r="W801" t="str">
        <f>spotify_top_songs_audio_features[[#This Row],[source]]</f>
        <v>Capitol Records (US1A)</v>
      </c>
      <c r="X801" s="1">
        <f>spotify_top_songs_audio_features[[#This Row],[streams]]</f>
        <v>247835728</v>
      </c>
      <c r="Y801" t="str">
        <f>IF(Tabela2[[#This Row],[feat]]="","","Feat")</f>
        <v/>
      </c>
      <c r="Z801" s="17" t="str">
        <f>CONCATENATE(INT(spotify_top_songs_audio_features[[#This Row],[duration_ms]]/(60*1000)),":",MOD(INT(spotify_top_songs_audio_features[[#This Row],[duration_ms]]/1000),60))</f>
        <v>3:8</v>
      </c>
      <c r="AA8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01" t="str">
        <f>spotify_top_songs_audio_features[[#This Row],[track_name]]</f>
        <v>Slow Hands</v>
      </c>
    </row>
    <row r="802" spans="1:28" x14ac:dyDescent="0.25">
      <c r="A802" t="s">
        <v>7451</v>
      </c>
      <c r="B802" t="s">
        <v>7452</v>
      </c>
      <c r="C802" t="s">
        <v>7453</v>
      </c>
      <c r="D802" t="s">
        <v>182</v>
      </c>
      <c r="E802" t="s">
        <v>142</v>
      </c>
      <c r="F802" t="s">
        <v>24</v>
      </c>
      <c r="G802" t="s">
        <v>25</v>
      </c>
      <c r="H802">
        <v>671</v>
      </c>
      <c r="I802">
        <v>712</v>
      </c>
      <c r="J802">
        <v>476</v>
      </c>
      <c r="K802" t="s">
        <v>3222</v>
      </c>
      <c r="L802">
        <v>0</v>
      </c>
      <c r="M802">
        <v>103</v>
      </c>
      <c r="N802">
        <v>462</v>
      </c>
      <c r="O802">
        <v>-7815</v>
      </c>
      <c r="P802">
        <v>113805</v>
      </c>
      <c r="Q802">
        <v>248440</v>
      </c>
      <c r="R802">
        <v>45</v>
      </c>
      <c r="S802">
        <v>245932655</v>
      </c>
      <c r="U802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802" t="str">
        <f>IFERROR(MID(spotify_top_songs_audio_features[[#This Row],[artist_names]],SEARCH(",",spotify_top_songs_audio_features[[#This Row],[artist_names]])+2,99),"")</f>
        <v>David Bowie</v>
      </c>
      <c r="W802" t="str">
        <f>spotify_top_songs_audio_features[[#This Row],[source]]</f>
        <v>EMI</v>
      </c>
      <c r="X802" s="1">
        <f>spotify_top_songs_audio_features[[#This Row],[streams]]</f>
        <v>245932655</v>
      </c>
      <c r="Y802" t="str">
        <f>IF(Tabela2[[#This Row],[feat]]="","","Feat")</f>
        <v>Feat</v>
      </c>
      <c r="Z802" s="17" t="str">
        <f>CONCATENATE(INT(spotify_top_songs_audio_features[[#This Row],[duration_ms]]/(60*1000)),":",MOD(INT(spotify_top_songs_audio_features[[#This Row],[duration_ms]]/1000),60))</f>
        <v>4:8</v>
      </c>
      <c r="AA8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802" t="str">
        <f>spotify_top_songs_audio_features[[#This Row],[track_name]]</f>
        <v>Under Pressure - Remastered 2011</v>
      </c>
    </row>
    <row r="803" spans="1:28" x14ac:dyDescent="0.25">
      <c r="A803" t="s">
        <v>10424</v>
      </c>
      <c r="B803" t="s">
        <v>10425</v>
      </c>
      <c r="C803" t="s">
        <v>10426</v>
      </c>
      <c r="D803" t="s">
        <v>423</v>
      </c>
      <c r="E803" t="s">
        <v>31</v>
      </c>
      <c r="F803" t="s">
        <v>24</v>
      </c>
      <c r="G803" t="s">
        <v>25</v>
      </c>
      <c r="H803">
        <v>666</v>
      </c>
      <c r="I803">
        <v>465</v>
      </c>
      <c r="J803">
        <v>26</v>
      </c>
      <c r="K803" t="s">
        <v>4770</v>
      </c>
      <c r="L803">
        <v>0</v>
      </c>
      <c r="M803">
        <v>215</v>
      </c>
      <c r="N803">
        <v>292</v>
      </c>
      <c r="O803">
        <v>-8545</v>
      </c>
      <c r="P803">
        <v>167937</v>
      </c>
      <c r="Q803">
        <v>291175</v>
      </c>
      <c r="R803">
        <v>22</v>
      </c>
      <c r="S803">
        <v>245792572</v>
      </c>
      <c r="U80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803" t="str">
        <f>IFERROR(MID(spotify_top_songs_audio_features[[#This Row],[artist_names]],SEARCH(",",spotify_top_songs_audio_features[[#This Row],[artist_names]])+2,99),"")</f>
        <v>Travis Scott</v>
      </c>
      <c r="W803" t="str">
        <f>spotify_top_songs_audio_features[[#This Row],[source]]</f>
        <v>OVO</v>
      </c>
      <c r="X803" s="1">
        <f>spotify_top_songs_audio_features[[#This Row],[streams]]</f>
        <v>245792572</v>
      </c>
      <c r="Y803" t="str">
        <f>IF(Tabela2[[#This Row],[feat]]="","","Feat")</f>
        <v>Feat</v>
      </c>
      <c r="Z803" s="17" t="str">
        <f>CONCATENATE(INT(spotify_top_songs_audio_features[[#This Row],[duration_ms]]/(60*1000)),":",MOD(INT(spotify_top_songs_audio_features[[#This Row],[duration_ms]]/1000),60))</f>
        <v>4:51</v>
      </c>
      <c r="AA8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03" t="str">
        <f>spotify_top_songs_audio_features[[#This Row],[track_name]]</f>
        <v>Fair Trade (with Travis Scott)</v>
      </c>
    </row>
    <row r="804" spans="1:28" x14ac:dyDescent="0.25">
      <c r="A804" t="s">
        <v>6768</v>
      </c>
      <c r="B804" t="s">
        <v>6769</v>
      </c>
      <c r="C804" t="s">
        <v>6770</v>
      </c>
      <c r="D804" t="s">
        <v>6771</v>
      </c>
      <c r="E804" t="s">
        <v>113</v>
      </c>
      <c r="F804" t="s">
        <v>24</v>
      </c>
      <c r="G804" t="s">
        <v>25</v>
      </c>
      <c r="H804">
        <v>727</v>
      </c>
      <c r="I804">
        <v>546</v>
      </c>
      <c r="J804">
        <v>437</v>
      </c>
      <c r="K804" t="s">
        <v>1102</v>
      </c>
      <c r="L804">
        <v>0</v>
      </c>
      <c r="M804">
        <v>122</v>
      </c>
      <c r="N804">
        <v>69</v>
      </c>
      <c r="O804">
        <v>-4572</v>
      </c>
      <c r="P804">
        <v>106891</v>
      </c>
      <c r="Q804">
        <v>197333</v>
      </c>
      <c r="R804">
        <v>25</v>
      </c>
      <c r="S804">
        <v>245610870</v>
      </c>
      <c r="U804" t="str">
        <f>IFERROR(LEFT(spotify_top_songs_audio_features[[#This Row],[artist_names]],SEARCH(",",spotify_top_songs_audio_features[[#This Row],[artist_names]])-1),spotify_top_songs_audio_features[[#This Row],[artist_names]])</f>
        <v>Gera MX</v>
      </c>
      <c r="V804" t="str">
        <f>IFERROR(MID(spotify_top_songs_audio_features[[#This Row],[artist_names]],SEARCH(",",spotify_top_songs_audio_features[[#This Row],[artist_names]])+2,99),"")</f>
        <v>Christian Nodal</v>
      </c>
      <c r="W804" t="str">
        <f>spotify_top_songs_audio_features[[#This Row],[source]]</f>
        <v>Virgin Music México</v>
      </c>
      <c r="X804" s="1">
        <f>spotify_top_songs_audio_features[[#This Row],[streams]]</f>
        <v>245610870</v>
      </c>
      <c r="Y804" t="str">
        <f>IF(Tabela2[[#This Row],[feat]]="","","Feat")</f>
        <v>Feat</v>
      </c>
      <c r="Z804" s="17" t="str">
        <f>CONCATENATE(INT(spotify_top_songs_audio_features[[#This Row],[duration_ms]]/(60*1000)),":",MOD(INT(spotify_top_songs_audio_features[[#This Row],[duration_ms]]/1000),60))</f>
        <v>3:17</v>
      </c>
      <c r="AA8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04" t="str">
        <f>spotify_top_songs_audio_features[[#This Row],[track_name]]</f>
        <v>Botella Tras Botella</v>
      </c>
    </row>
    <row r="805" spans="1:28" x14ac:dyDescent="0.25">
      <c r="A805" t="s">
        <v>179</v>
      </c>
      <c r="B805" t="s">
        <v>180</v>
      </c>
      <c r="C805" t="s">
        <v>181</v>
      </c>
      <c r="D805" t="s">
        <v>182</v>
      </c>
      <c r="E805" t="s">
        <v>113</v>
      </c>
      <c r="F805" t="s">
        <v>24</v>
      </c>
      <c r="G805" t="s">
        <v>25</v>
      </c>
      <c r="H805">
        <v>599</v>
      </c>
      <c r="I805">
        <v>642</v>
      </c>
      <c r="J805">
        <v>363</v>
      </c>
      <c r="K805" t="s">
        <v>183</v>
      </c>
      <c r="L805">
        <v>3.3300000000000001E-3</v>
      </c>
      <c r="M805">
        <v>992</v>
      </c>
      <c r="N805">
        <v>349</v>
      </c>
      <c r="O805">
        <v>-6936</v>
      </c>
      <c r="P805">
        <v>115412</v>
      </c>
      <c r="Q805">
        <v>222533</v>
      </c>
      <c r="R805">
        <v>26</v>
      </c>
      <c r="S805">
        <v>245198355</v>
      </c>
      <c r="U805" t="str">
        <f>IFERROR(LEFT(spotify_top_songs_audio_features[[#This Row],[artist_names]],SEARCH(",",spotify_top_songs_audio_features[[#This Row],[artist_names]])-1),spotify_top_songs_audio_features[[#This Row],[artist_names]])</f>
        <v>Band Aid</v>
      </c>
      <c r="V805" t="str">
        <f>IFERROR(MID(spotify_top_songs_audio_features[[#This Row],[artist_names]],SEARCH(",",spotify_top_songs_audio_features[[#This Row],[artist_names]])+2,99),"")</f>
        <v/>
      </c>
      <c r="W805" t="str">
        <f>spotify_top_songs_audio_features[[#This Row],[source]]</f>
        <v>EMI</v>
      </c>
      <c r="X805" s="1">
        <f>spotify_top_songs_audio_features[[#This Row],[streams]]</f>
        <v>245198355</v>
      </c>
      <c r="Y805" t="str">
        <f>IF(Tabela2[[#This Row],[feat]]="","","Feat")</f>
        <v/>
      </c>
      <c r="Z805" s="17" t="str">
        <f>CONCATENATE(INT(spotify_top_songs_audio_features[[#This Row],[duration_ms]]/(60*1000)),":",MOD(INT(spotify_top_songs_audio_features[[#This Row],[duration_ms]]/1000),60))</f>
        <v>3:42</v>
      </c>
      <c r="AA8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05" t="str">
        <f>spotify_top_songs_audio_features[[#This Row],[track_name]]</f>
        <v>Do They Know It's Christmas? - 1984 Version</v>
      </c>
    </row>
    <row r="806" spans="1:28" x14ac:dyDescent="0.25">
      <c r="A806" t="s">
        <v>4545</v>
      </c>
      <c r="B806" t="s">
        <v>3546</v>
      </c>
      <c r="C806" t="s">
        <v>4546</v>
      </c>
      <c r="D806" t="s">
        <v>282</v>
      </c>
      <c r="E806" t="s">
        <v>31</v>
      </c>
      <c r="F806" t="s">
        <v>32</v>
      </c>
      <c r="G806" t="s">
        <v>25</v>
      </c>
      <c r="H806">
        <v>832</v>
      </c>
      <c r="I806">
        <v>534</v>
      </c>
      <c r="J806">
        <v>253</v>
      </c>
      <c r="K806" t="s">
        <v>1513</v>
      </c>
      <c r="L806">
        <v>0</v>
      </c>
      <c r="M806">
        <v>165</v>
      </c>
      <c r="N806">
        <v>116</v>
      </c>
      <c r="O806">
        <v>-7813</v>
      </c>
      <c r="P806">
        <v>93924</v>
      </c>
      <c r="Q806">
        <v>132833</v>
      </c>
      <c r="R806">
        <v>42</v>
      </c>
      <c r="S806">
        <v>244873016</v>
      </c>
      <c r="U806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806" t="str">
        <f>IFERROR(MID(spotify_top_songs_audio_features[[#This Row],[artist_names]],SEARCH(",",spotify_top_songs_audio_features[[#This Row],[artist_names]])+2,99),"")</f>
        <v/>
      </c>
      <c r="W806" t="str">
        <f>spotify_top_songs_audio_features[[#This Row],[source]]</f>
        <v>Columbia</v>
      </c>
      <c r="X806" s="1">
        <f>spotify_top_songs_audio_features[[#This Row],[streams]]</f>
        <v>244873016</v>
      </c>
      <c r="Y806" t="str">
        <f>IF(Tabela2[[#This Row],[feat]]="","","Feat")</f>
        <v/>
      </c>
      <c r="Z806" s="17" t="str">
        <f>CONCATENATE(INT(spotify_top_songs_audio_features[[#This Row],[duration_ms]]/(60*1000)),":",MOD(INT(spotify_top_songs_audio_features[[#This Row],[duration_ms]]/1000),60))</f>
        <v>2:12</v>
      </c>
      <c r="AA8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06" t="str">
        <f>spotify_top_songs_audio_features[[#This Row],[track_name]]</f>
        <v>Martin &amp; Gina</v>
      </c>
    </row>
    <row r="807" spans="1:28" x14ac:dyDescent="0.25">
      <c r="A807" t="s">
        <v>16666</v>
      </c>
      <c r="B807" t="s">
        <v>16667</v>
      </c>
      <c r="C807" t="s">
        <v>16668</v>
      </c>
      <c r="D807" t="s">
        <v>282</v>
      </c>
      <c r="E807" t="s">
        <v>31</v>
      </c>
      <c r="F807" t="s">
        <v>24</v>
      </c>
      <c r="G807" t="s">
        <v>25</v>
      </c>
      <c r="H807">
        <v>78</v>
      </c>
      <c r="I807">
        <v>759</v>
      </c>
      <c r="J807">
        <v>225</v>
      </c>
      <c r="K807" t="s">
        <v>5018</v>
      </c>
      <c r="L807">
        <v>868</v>
      </c>
      <c r="M807">
        <v>143</v>
      </c>
      <c r="N807">
        <v>579</v>
      </c>
      <c r="O807">
        <v>-3292</v>
      </c>
      <c r="P807">
        <v>91952</v>
      </c>
      <c r="Q807">
        <v>201040</v>
      </c>
      <c r="R807">
        <v>26</v>
      </c>
      <c r="S807">
        <v>244730365</v>
      </c>
      <c r="U807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807" t="str">
        <f>IFERROR(MID(spotify_top_songs_audio_features[[#This Row],[artist_names]],SEARCH(",",spotify_top_songs_audio_features[[#This Row],[artist_names]])+2,99),"")</f>
        <v>Ozuna</v>
      </c>
      <c r="W807" t="str">
        <f>spotify_top_songs_audio_features[[#This Row],[source]]</f>
        <v>Columbia</v>
      </c>
      <c r="X807" s="1">
        <f>spotify_top_songs_audio_features[[#This Row],[streams]]</f>
        <v>244730365</v>
      </c>
      <c r="Y807" t="str">
        <f>IF(Tabela2[[#This Row],[feat]]="","","Feat")</f>
        <v>Feat</v>
      </c>
      <c r="Z807" s="17" t="str">
        <f>CONCATENATE(INT(spotify_top_songs_audio_features[[#This Row],[duration_ms]]/(60*1000)),":",MOD(INT(spotify_top_songs_audio_features[[#This Row],[duration_ms]]/1000),60))</f>
        <v>3:21</v>
      </c>
      <c r="AA8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07" t="str">
        <f>spotify_top_songs_audio_features[[#This Row],[track_name]]</f>
        <v>Yo x Ti, Tu x Mi</v>
      </c>
    </row>
    <row r="808" spans="1:28" x14ac:dyDescent="0.25">
      <c r="A808" t="s">
        <v>8342</v>
      </c>
      <c r="B808" t="s">
        <v>5058</v>
      </c>
      <c r="C808" t="s">
        <v>5059</v>
      </c>
      <c r="D808" t="s">
        <v>363</v>
      </c>
      <c r="E808" t="s">
        <v>31</v>
      </c>
      <c r="F808" t="s">
        <v>24</v>
      </c>
      <c r="G808" t="s">
        <v>25</v>
      </c>
      <c r="H808">
        <v>681</v>
      </c>
      <c r="I808">
        <v>788</v>
      </c>
      <c r="J808">
        <v>785</v>
      </c>
      <c r="K808" t="s">
        <v>5060</v>
      </c>
      <c r="L808">
        <v>0</v>
      </c>
      <c r="M808">
        <v>753</v>
      </c>
      <c r="N808">
        <v>839</v>
      </c>
      <c r="O808">
        <v>-4323</v>
      </c>
      <c r="P808">
        <v>170019</v>
      </c>
      <c r="Q808">
        <v>220117</v>
      </c>
      <c r="R808">
        <v>27</v>
      </c>
      <c r="S808">
        <v>244535854</v>
      </c>
      <c r="U808" t="str">
        <f>IFERROR(LEFT(spotify_top_songs_audio_features[[#This Row],[artist_names]],SEARCH(",",spotify_top_songs_audio_features[[#This Row],[artist_names]])-1),spotify_top_songs_audio_features[[#This Row],[artist_names]])</f>
        <v>Piso 21</v>
      </c>
      <c r="V808" t="str">
        <f>IFERROR(MID(spotify_top_songs_audio_features[[#This Row],[artist_names]],SEARCH(",",spotify_top_songs_audio_features[[#This Row],[artist_names]])+2,99),"")</f>
        <v>Manuel Turizo</v>
      </c>
      <c r="W808" t="str">
        <f>spotify_top_songs_audio_features[[#This Row],[source]]</f>
        <v>WM Mexico</v>
      </c>
      <c r="X808" s="1">
        <f>spotify_top_songs_audio_features[[#This Row],[streams]]</f>
        <v>244535854</v>
      </c>
      <c r="Y808" t="str">
        <f>IF(Tabela2[[#This Row],[feat]]="","","Feat")</f>
        <v>Feat</v>
      </c>
      <c r="Z808" s="17" t="str">
        <f>CONCATENATE(INT(spotify_top_songs_audio_features[[#This Row],[duration_ms]]/(60*1000)),":",MOD(INT(spotify_top_songs_audio_features[[#This Row],[duration_ms]]/1000),60))</f>
        <v>3:40</v>
      </c>
      <c r="AA8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08" t="str">
        <f>spotify_top_songs_audio_features[[#This Row],[track_name]]</f>
        <v>Déjala Que Vuelva (feat. Manuel Turizo)</v>
      </c>
    </row>
    <row r="809" spans="1:28" x14ac:dyDescent="0.25">
      <c r="A809" t="s">
        <v>1544</v>
      </c>
      <c r="B809" t="s">
        <v>1545</v>
      </c>
      <c r="C809" t="s">
        <v>1546</v>
      </c>
      <c r="D809" t="s">
        <v>390</v>
      </c>
      <c r="E809" t="s">
        <v>86</v>
      </c>
      <c r="F809" t="s">
        <v>24</v>
      </c>
      <c r="G809" t="s">
        <v>25</v>
      </c>
      <c r="H809">
        <v>542</v>
      </c>
      <c r="I809">
        <v>859</v>
      </c>
      <c r="J809">
        <v>197</v>
      </c>
      <c r="K809" t="s">
        <v>1547</v>
      </c>
      <c r="L809">
        <v>466</v>
      </c>
      <c r="M809">
        <v>137</v>
      </c>
      <c r="N809">
        <v>403</v>
      </c>
      <c r="O809">
        <v>-5651</v>
      </c>
      <c r="P809">
        <v>159797</v>
      </c>
      <c r="Q809">
        <v>208053</v>
      </c>
      <c r="R809">
        <v>47</v>
      </c>
      <c r="S809">
        <v>243636748</v>
      </c>
      <c r="U809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809" t="str">
        <f>IFERROR(MID(spotify_top_songs_audio_features[[#This Row],[artist_names]],SEARCH(",",spotify_top_songs_audio_features[[#This Row],[artist_names]])+2,99),"")</f>
        <v>Daya</v>
      </c>
      <c r="W809" t="str">
        <f>spotify_top_songs_audio_features[[#This Row],[source]]</f>
        <v>Disruptor Records/Columbia</v>
      </c>
      <c r="X809" s="1">
        <f>spotify_top_songs_audio_features[[#This Row],[streams]]</f>
        <v>243636748</v>
      </c>
      <c r="Y809" t="str">
        <f>IF(Tabela2[[#This Row],[feat]]="","","Feat")</f>
        <v>Feat</v>
      </c>
      <c r="Z809" s="17" t="str">
        <f>CONCATENATE(INT(spotify_top_songs_audio_features[[#This Row],[duration_ms]]/(60*1000)),":",MOD(INT(spotify_top_songs_audio_features[[#This Row],[duration_ms]]/1000),60))</f>
        <v>3:28</v>
      </c>
      <c r="AA8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809" t="str">
        <f>spotify_top_songs_audio_features[[#This Row],[track_name]]</f>
        <v>Don't Let Me Down</v>
      </c>
    </row>
    <row r="810" spans="1:28" x14ac:dyDescent="0.25">
      <c r="A810" t="s">
        <v>5391</v>
      </c>
      <c r="B810" t="s">
        <v>5392</v>
      </c>
      <c r="C810" t="s">
        <v>5393</v>
      </c>
      <c r="D810" t="s">
        <v>819</v>
      </c>
      <c r="E810" t="s">
        <v>102</v>
      </c>
      <c r="F810" t="s">
        <v>32</v>
      </c>
      <c r="G810" t="s">
        <v>25</v>
      </c>
      <c r="H810">
        <v>843</v>
      </c>
      <c r="I810">
        <v>7</v>
      </c>
      <c r="J810">
        <v>803</v>
      </c>
      <c r="K810" t="s">
        <v>3123</v>
      </c>
      <c r="L810">
        <v>0</v>
      </c>
      <c r="M810">
        <v>14</v>
      </c>
      <c r="N810">
        <v>899</v>
      </c>
      <c r="O810">
        <v>-3563</v>
      </c>
      <c r="P810">
        <v>93991</v>
      </c>
      <c r="Q810">
        <v>226088</v>
      </c>
      <c r="R810">
        <v>13</v>
      </c>
      <c r="S810">
        <v>243217751</v>
      </c>
      <c r="U810" t="str">
        <f>IFERROR(LEFT(spotify_top_songs_audio_features[[#This Row],[artist_names]],SEARCH(",",spotify_top_songs_audio_features[[#This Row],[artist_names]])-1),spotify_top_songs_audio_features[[#This Row],[artist_names]])</f>
        <v>Becky G</v>
      </c>
      <c r="V810" t="str">
        <f>IFERROR(MID(spotify_top_songs_audio_features[[#This Row],[artist_names]],SEARCH(",",spotify_top_songs_audio_features[[#This Row],[artist_names]])+2,99),"")</f>
        <v>KAROL G</v>
      </c>
      <c r="W810" t="str">
        <f>spotify_top_songs_audio_features[[#This Row],[source]]</f>
        <v>Kemosabe Records/RCA Records</v>
      </c>
      <c r="X810" s="1">
        <f>spotify_top_songs_audio_features[[#This Row],[streams]]</f>
        <v>243217751</v>
      </c>
      <c r="Y810" t="str">
        <f>IF(Tabela2[[#This Row],[feat]]="","","Feat")</f>
        <v>Feat</v>
      </c>
      <c r="Z810" s="17" t="str">
        <f>CONCATENATE(INT(spotify_top_songs_audio_features[[#This Row],[duration_ms]]/(60*1000)),":",MOD(INT(spotify_top_songs_audio_features[[#This Row],[duration_ms]]/1000),60))</f>
        <v>3:46</v>
      </c>
      <c r="AA8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810" t="str">
        <f>spotify_top_songs_audio_features[[#This Row],[track_name]]</f>
        <v>MAMIII</v>
      </c>
    </row>
    <row r="811" spans="1:28" x14ac:dyDescent="0.25">
      <c r="A811" t="s">
        <v>10109</v>
      </c>
      <c r="B811" t="s">
        <v>1619</v>
      </c>
      <c r="C811" t="s">
        <v>10110</v>
      </c>
      <c r="D811" t="s">
        <v>1491</v>
      </c>
      <c r="E811" t="s">
        <v>469</v>
      </c>
      <c r="F811" t="s">
        <v>32</v>
      </c>
      <c r="G811" t="s">
        <v>25</v>
      </c>
      <c r="H811">
        <v>78</v>
      </c>
      <c r="I811">
        <v>719</v>
      </c>
      <c r="J811">
        <v>506</v>
      </c>
      <c r="K811" t="s">
        <v>6980</v>
      </c>
      <c r="L811">
        <v>196</v>
      </c>
      <c r="M811">
        <v>931</v>
      </c>
      <c r="N811">
        <v>336</v>
      </c>
      <c r="O811">
        <v>-3613</v>
      </c>
      <c r="P811">
        <v>127962</v>
      </c>
      <c r="Q811">
        <v>199604</v>
      </c>
      <c r="R811">
        <v>62</v>
      </c>
      <c r="S811">
        <v>242863907</v>
      </c>
      <c r="U811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811" t="str">
        <f>IFERROR(MID(spotify_top_songs_audio_features[[#This Row],[artist_names]],SEARCH(",",spotify_top_songs_audio_features[[#This Row],[artist_names]])+2,99),"")</f>
        <v/>
      </c>
      <c r="W811" t="str">
        <f>spotify_top_songs_audio_features[[#This Row],[source]]</f>
        <v>Sony Music Latin/Duars Entertainment</v>
      </c>
      <c r="X811" s="1">
        <f>spotify_top_songs_audio_features[[#This Row],[streams]]</f>
        <v>242863907</v>
      </c>
      <c r="Y811" t="str">
        <f>IF(Tabela2[[#This Row],[feat]]="","","Feat")</f>
        <v/>
      </c>
      <c r="Z811" s="17" t="str">
        <f>CONCATENATE(INT(spotify_top_songs_audio_features[[#This Row],[duration_ms]]/(60*1000)),":",MOD(INT(spotify_top_songs_audio_features[[#This Row],[duration_ms]]/1000),60))</f>
        <v>3:19</v>
      </c>
      <c r="AA8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811" t="str">
        <f>spotify_top_songs_audio_features[[#This Row],[track_name]]</f>
        <v>Todo De Ti</v>
      </c>
    </row>
    <row r="812" spans="1:28" x14ac:dyDescent="0.25">
      <c r="A812" t="s">
        <v>16526</v>
      </c>
      <c r="B812" t="s">
        <v>10669</v>
      </c>
      <c r="C812" t="s">
        <v>14588</v>
      </c>
      <c r="D812" t="s">
        <v>1907</v>
      </c>
      <c r="E812" t="s">
        <v>113</v>
      </c>
      <c r="F812" t="s">
        <v>24</v>
      </c>
      <c r="G812" t="s">
        <v>25</v>
      </c>
      <c r="H812">
        <v>683</v>
      </c>
      <c r="I812">
        <v>375</v>
      </c>
      <c r="J812">
        <v>303</v>
      </c>
      <c r="K812" t="s">
        <v>3115</v>
      </c>
      <c r="L812">
        <v>0</v>
      </c>
      <c r="M812">
        <v>76</v>
      </c>
      <c r="N812">
        <v>888</v>
      </c>
      <c r="O812">
        <v>-13056</v>
      </c>
      <c r="P812">
        <v>140467</v>
      </c>
      <c r="Q812">
        <v>135533</v>
      </c>
      <c r="R812">
        <v>32</v>
      </c>
      <c r="S812">
        <v>241840065</v>
      </c>
      <c r="U812" t="str">
        <f>IFERROR(LEFT(spotify_top_songs_audio_features[[#This Row],[artist_names]],SEARCH(",",spotify_top_songs_audio_features[[#This Row],[artist_names]])-1),spotify_top_songs_audio_features[[#This Row],[artist_names]])</f>
        <v>Burl Ives</v>
      </c>
      <c r="V812" t="str">
        <f>IFERROR(MID(spotify_top_songs_audio_features[[#This Row],[artist_names]],SEARCH(",",spotify_top_songs_audio_features[[#This Row],[artist_names]])+2,99),"")</f>
        <v/>
      </c>
      <c r="W812" t="str">
        <f>spotify_top_songs_audio_features[[#This Row],[source]]</f>
        <v>Geffen</v>
      </c>
      <c r="X812" s="1">
        <f>spotify_top_songs_audio_features[[#This Row],[streams]]</f>
        <v>241840065</v>
      </c>
      <c r="Y812" t="str">
        <f>IF(Tabela2[[#This Row],[feat]]="","","Feat")</f>
        <v/>
      </c>
      <c r="Z812" s="17" t="str">
        <f>CONCATENATE(INT(spotify_top_songs_audio_features[[#This Row],[duration_ms]]/(60*1000)),":",MOD(INT(spotify_top_songs_audio_features[[#This Row],[duration_ms]]/1000),60))</f>
        <v>2:15</v>
      </c>
      <c r="AA8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12" t="str">
        <f>spotify_top_songs_audio_features[[#This Row],[track_name]]</f>
        <v>A Holly Jolly Christmas</v>
      </c>
    </row>
    <row r="813" spans="1:28" x14ac:dyDescent="0.25">
      <c r="A813" t="s">
        <v>12687</v>
      </c>
      <c r="B813" t="s">
        <v>12688</v>
      </c>
      <c r="C813" t="s">
        <v>12689</v>
      </c>
      <c r="D813" t="s">
        <v>141</v>
      </c>
      <c r="E813" t="s">
        <v>70</v>
      </c>
      <c r="F813" t="s">
        <v>24</v>
      </c>
      <c r="G813" t="s">
        <v>25</v>
      </c>
      <c r="H813">
        <v>892</v>
      </c>
      <c r="I813">
        <v>662</v>
      </c>
      <c r="J813">
        <v>162</v>
      </c>
      <c r="K813" t="s">
        <v>1964</v>
      </c>
      <c r="L813">
        <v>1.2400000000000001E-4</v>
      </c>
      <c r="M813">
        <v>363</v>
      </c>
      <c r="N813">
        <v>607</v>
      </c>
      <c r="O813">
        <v>-3894</v>
      </c>
      <c r="P813">
        <v>93976</v>
      </c>
      <c r="Q813">
        <v>227013</v>
      </c>
      <c r="R813">
        <v>20</v>
      </c>
      <c r="S813">
        <v>241608671</v>
      </c>
      <c r="U813" t="str">
        <f>IFERROR(LEFT(spotify_top_songs_audio_features[[#This Row],[artist_names]],SEARCH(",",spotify_top_songs_audio_features[[#This Row],[artist_names]])-1),spotify_top_songs_audio_features[[#This Row],[artist_names]])</f>
        <v>Ñengo Flow</v>
      </c>
      <c r="V813" t="str">
        <f>IFERROR(MID(spotify_top_songs_audio_features[[#This Row],[artist_names]],SEARCH(",",spotify_top_songs_audio_features[[#This Row],[artist_names]])+2,99),"")</f>
        <v>Bad Bunny</v>
      </c>
      <c r="W813" t="str">
        <f>spotify_top_songs_audio_features[[#This Row],[source]]</f>
        <v>Rimas Entertainment LLC</v>
      </c>
      <c r="X813" s="1">
        <f>spotify_top_songs_audio_features[[#This Row],[streams]]</f>
        <v>241608671</v>
      </c>
      <c r="Y813" t="str">
        <f>IF(Tabela2[[#This Row],[feat]]="","","Feat")</f>
        <v>Feat</v>
      </c>
      <c r="Z813" s="17" t="str">
        <f>CONCATENATE(INT(spotify_top_songs_audio_features[[#This Row],[duration_ms]]/(60*1000)),":",MOD(INT(spotify_top_songs_audio_features[[#This Row],[duration_ms]]/1000),60))</f>
        <v>3:47</v>
      </c>
      <c r="AA8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813" t="str">
        <f>spotify_top_songs_audio_features[[#This Row],[track_name]]</f>
        <v>Gato de Noche</v>
      </c>
    </row>
    <row r="814" spans="1:28" x14ac:dyDescent="0.25">
      <c r="A814" t="s">
        <v>17111</v>
      </c>
      <c r="B814" t="s">
        <v>17112</v>
      </c>
      <c r="C814" t="s">
        <v>17113</v>
      </c>
      <c r="D814" t="s">
        <v>402</v>
      </c>
      <c r="E814" t="s">
        <v>177</v>
      </c>
      <c r="F814" t="s">
        <v>24</v>
      </c>
      <c r="G814" t="s">
        <v>25</v>
      </c>
      <c r="H814">
        <v>557</v>
      </c>
      <c r="I814">
        <v>866</v>
      </c>
      <c r="J814">
        <v>503</v>
      </c>
      <c r="K814" t="s">
        <v>4872</v>
      </c>
      <c r="L814">
        <v>0</v>
      </c>
      <c r="M814">
        <v>11</v>
      </c>
      <c r="N814">
        <v>631</v>
      </c>
      <c r="O814">
        <v>-4454</v>
      </c>
      <c r="P814">
        <v>167767</v>
      </c>
      <c r="Q814">
        <v>209415</v>
      </c>
      <c r="R814">
        <v>19</v>
      </c>
      <c r="S814">
        <v>240893699</v>
      </c>
      <c r="U814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814" t="str">
        <f>IFERROR(MID(spotify_top_songs_audio_features[[#This Row],[artist_names]],SEARCH(",",spotify_top_songs_audio_features[[#This Row],[artist_names]])+2,99),"")</f>
        <v>Grupo Frontera</v>
      </c>
      <c r="W814" t="str">
        <f>spotify_top_songs_audio_features[[#This Row],[source]]</f>
        <v>Double P Records</v>
      </c>
      <c r="X814" s="1">
        <f>spotify_top_songs_audio_features[[#This Row],[streams]]</f>
        <v>240893699</v>
      </c>
      <c r="Y814" t="str">
        <f>IF(Tabela2[[#This Row],[feat]]="","","Feat")</f>
        <v>Feat</v>
      </c>
      <c r="Z814" s="17" t="str">
        <f>CONCATENATE(INT(spotify_top_songs_audio_features[[#This Row],[duration_ms]]/(60*1000)),":",MOD(INT(spotify_top_songs_audio_features[[#This Row],[duration_ms]]/1000),60))</f>
        <v>3:29</v>
      </c>
      <c r="AA8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814" t="str">
        <f>spotify_top_songs_audio_features[[#This Row],[track_name]]</f>
        <v>TULUM</v>
      </c>
    </row>
    <row r="815" spans="1:28" x14ac:dyDescent="0.25">
      <c r="A815" t="s">
        <v>7321</v>
      </c>
      <c r="B815" t="s">
        <v>7322</v>
      </c>
      <c r="C815" t="s">
        <v>7323</v>
      </c>
      <c r="D815" t="s">
        <v>7324</v>
      </c>
      <c r="E815" t="s">
        <v>70</v>
      </c>
      <c r="F815" t="s">
        <v>32</v>
      </c>
      <c r="G815" t="s">
        <v>25</v>
      </c>
      <c r="H815">
        <v>823</v>
      </c>
      <c r="I815">
        <v>821</v>
      </c>
      <c r="J815">
        <v>166</v>
      </c>
      <c r="K815" t="s">
        <v>1939</v>
      </c>
      <c r="L815">
        <v>4.28E-4</v>
      </c>
      <c r="M815">
        <v>143</v>
      </c>
      <c r="N815">
        <v>791</v>
      </c>
      <c r="O815">
        <v>-3402</v>
      </c>
      <c r="P815">
        <v>99999</v>
      </c>
      <c r="Q815">
        <v>213314</v>
      </c>
      <c r="R815">
        <v>31</v>
      </c>
      <c r="S815">
        <v>240791155</v>
      </c>
      <c r="U815" t="str">
        <f>IFERROR(LEFT(spotify_top_songs_audio_features[[#This Row],[artist_names]],SEARCH(",",spotify_top_songs_audio_features[[#This Row],[artist_names]])-1),spotify_top_songs_audio_features[[#This Row],[artist_names]])</f>
        <v>Wisin</v>
      </c>
      <c r="V815" t="str">
        <f>IFERROR(MID(spotify_top_songs_audio_features[[#This Row],[artist_names]],SEARCH(",",spotify_top_songs_audio_features[[#This Row],[artist_names]])+2,99),"")</f>
        <v>Myke Towers, Los Legendarios</v>
      </c>
      <c r="W815" t="str">
        <f>spotify_top_songs_audio_features[[#This Row],[source]]</f>
        <v>La Base Music Group/ WK Records</v>
      </c>
      <c r="X815" s="1">
        <f>spotify_top_songs_audio_features[[#This Row],[streams]]</f>
        <v>240791155</v>
      </c>
      <c r="Y815" t="str">
        <f>IF(Tabela2[[#This Row],[feat]]="","","Feat")</f>
        <v>Feat</v>
      </c>
      <c r="Z815" s="17" t="str">
        <f>CONCATENATE(INT(spotify_top_songs_audio_features[[#This Row],[duration_ms]]/(60*1000)),":",MOD(INT(spotify_top_songs_audio_features[[#This Row],[duration_ms]]/1000),60))</f>
        <v>3:33</v>
      </c>
      <c r="AA8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815" t="str">
        <f>spotify_top_songs_audio_features[[#This Row],[track_name]]</f>
        <v>Mi Niña</v>
      </c>
    </row>
    <row r="816" spans="1:28" x14ac:dyDescent="0.25">
      <c r="A816" t="s">
        <v>13450</v>
      </c>
      <c r="B816" t="s">
        <v>624</v>
      </c>
      <c r="C816" t="s">
        <v>13451</v>
      </c>
      <c r="D816" t="s">
        <v>141</v>
      </c>
      <c r="E816" t="s">
        <v>97</v>
      </c>
      <c r="F816" t="s">
        <v>32</v>
      </c>
      <c r="G816" t="s">
        <v>25</v>
      </c>
      <c r="H816">
        <v>811</v>
      </c>
      <c r="I816">
        <v>637</v>
      </c>
      <c r="J816">
        <v>591</v>
      </c>
      <c r="K816" t="s">
        <v>2869</v>
      </c>
      <c r="L816">
        <v>572</v>
      </c>
      <c r="M816">
        <v>118</v>
      </c>
      <c r="N816">
        <v>471</v>
      </c>
      <c r="O816">
        <v>-4835</v>
      </c>
      <c r="P816">
        <v>92025</v>
      </c>
      <c r="Q816">
        <v>130014</v>
      </c>
      <c r="R816">
        <v>29</v>
      </c>
      <c r="S816">
        <v>240588336</v>
      </c>
      <c r="U816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816" t="str">
        <f>IFERROR(MID(spotify_top_songs_audio_features[[#This Row],[artist_names]],SEARCH(",",spotify_top_songs_audio_features[[#This Row],[artist_names]])+2,99),"")</f>
        <v/>
      </c>
      <c r="W816" t="str">
        <f>spotify_top_songs_audio_features[[#This Row],[source]]</f>
        <v>Rimas Entertainment LLC</v>
      </c>
      <c r="X816" s="1">
        <f>spotify_top_songs_audio_features[[#This Row],[streams]]</f>
        <v>240588336</v>
      </c>
      <c r="Y816" t="str">
        <f>IF(Tabela2[[#This Row],[feat]]="","","Feat")</f>
        <v/>
      </c>
      <c r="Z816" s="17" t="str">
        <f>CONCATENATE(INT(spotify_top_songs_audio_features[[#This Row],[duration_ms]]/(60*1000)),":",MOD(INT(spotify_top_songs_audio_features[[#This Row],[duration_ms]]/1000),60))</f>
        <v>2:10</v>
      </c>
      <c r="AA8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816" t="str">
        <f>spotify_top_songs_audio_features[[#This Row],[track_name]]</f>
        <v>TE MUDASTE</v>
      </c>
    </row>
    <row r="817" spans="1:28" x14ac:dyDescent="0.25">
      <c r="A817" t="s">
        <v>15885</v>
      </c>
      <c r="B817" t="s">
        <v>9630</v>
      </c>
      <c r="C817" t="s">
        <v>13010</v>
      </c>
      <c r="D817" t="s">
        <v>96</v>
      </c>
      <c r="E817" t="s">
        <v>86</v>
      </c>
      <c r="F817" t="s">
        <v>32</v>
      </c>
      <c r="G817" t="s">
        <v>25</v>
      </c>
      <c r="H817">
        <v>732</v>
      </c>
      <c r="I817">
        <v>463</v>
      </c>
      <c r="J817">
        <v>287</v>
      </c>
      <c r="K817" t="s">
        <v>820</v>
      </c>
      <c r="L817">
        <v>0</v>
      </c>
      <c r="M817">
        <v>194</v>
      </c>
      <c r="N817">
        <v>397</v>
      </c>
      <c r="O817">
        <v>-6972</v>
      </c>
      <c r="P817">
        <v>95971</v>
      </c>
      <c r="Q817">
        <v>212607</v>
      </c>
      <c r="R817">
        <v>21</v>
      </c>
      <c r="S817">
        <v>240018593</v>
      </c>
      <c r="U817" t="str">
        <f>IFERROR(LEFT(spotify_top_songs_audio_features[[#This Row],[artist_names]],SEARCH(",",spotify_top_songs_audio_features[[#This Row],[artist_names]])-1),spotify_top_songs_audio_features[[#This Row],[artist_names]])</f>
        <v>Ali Gatie</v>
      </c>
      <c r="V817" t="str">
        <f>IFERROR(MID(spotify_top_songs_audio_features[[#This Row],[artist_names]],SEARCH(",",spotify_top_songs_audio_features[[#This Row],[artist_names]])+2,99),"")</f>
        <v/>
      </c>
      <c r="W817" t="str">
        <f>spotify_top_songs_audio_features[[#This Row],[source]]</f>
        <v>Warner Records</v>
      </c>
      <c r="X817" s="1">
        <f>spotify_top_songs_audio_features[[#This Row],[streams]]</f>
        <v>240018593</v>
      </c>
      <c r="Y817" t="str">
        <f>IF(Tabela2[[#This Row],[feat]]="","","Feat")</f>
        <v/>
      </c>
      <c r="Z817" s="17" t="str">
        <f>CONCATENATE(INT(spotify_top_songs_audio_features[[#This Row],[duration_ms]]/(60*1000)),":",MOD(INT(spotify_top_songs_audio_features[[#This Row],[duration_ms]]/1000),60))</f>
        <v>3:32</v>
      </c>
      <c r="AA8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817" t="str">
        <f>spotify_top_songs_audio_features[[#This Row],[track_name]]</f>
        <v>It's You</v>
      </c>
    </row>
    <row r="818" spans="1:28" x14ac:dyDescent="0.25">
      <c r="A818" t="s">
        <v>4371</v>
      </c>
      <c r="B818" t="s">
        <v>2462</v>
      </c>
      <c r="C818" t="s">
        <v>4372</v>
      </c>
      <c r="D818" t="s">
        <v>530</v>
      </c>
      <c r="E818" t="s">
        <v>97</v>
      </c>
      <c r="F818" t="s">
        <v>32</v>
      </c>
      <c r="G818" t="s">
        <v>25</v>
      </c>
      <c r="H818">
        <v>836</v>
      </c>
      <c r="I818">
        <v>743</v>
      </c>
      <c r="J818">
        <v>656</v>
      </c>
      <c r="K818" t="s">
        <v>4373</v>
      </c>
      <c r="L818">
        <v>0</v>
      </c>
      <c r="M818">
        <v>335</v>
      </c>
      <c r="N818">
        <v>722</v>
      </c>
      <c r="O818">
        <v>-6305</v>
      </c>
      <c r="P818">
        <v>108966</v>
      </c>
      <c r="Q818">
        <v>191822</v>
      </c>
      <c r="R818">
        <v>11</v>
      </c>
      <c r="S818">
        <v>239312246</v>
      </c>
      <c r="U818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818" t="str">
        <f>IFERROR(MID(spotify_top_songs_audio_features[[#This Row],[artist_names]],SEARCH(",",spotify_top_songs_audio_features[[#This Row],[artist_names]])+2,99),"")</f>
        <v/>
      </c>
      <c r="W818" t="str">
        <f>spotify_top_songs_audio_features[[#This Row],[source]]</f>
        <v>Nice Life/Atlantic</v>
      </c>
      <c r="X818" s="1">
        <f>spotify_top_songs_audio_features[[#This Row],[streams]]</f>
        <v>239312246</v>
      </c>
      <c r="Y818" t="str">
        <f>IF(Tabela2[[#This Row],[feat]]="","","Feat")</f>
        <v/>
      </c>
      <c r="Z818" s="17" t="str">
        <f>CONCATENATE(INT(spotify_top_songs_audio_features[[#This Row],[duration_ms]]/(60*1000)),":",MOD(INT(spotify_top_songs_audio_features[[#This Row],[duration_ms]]/1000),60))</f>
        <v>3:11</v>
      </c>
      <c r="AA8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818" t="str">
        <f>spotify_top_songs_audio_features[[#This Row],[track_name]]</f>
        <v>About Damn Time</v>
      </c>
    </row>
    <row r="819" spans="1:28" x14ac:dyDescent="0.25">
      <c r="A819" t="s">
        <v>12191</v>
      </c>
      <c r="B819" t="s">
        <v>2887</v>
      </c>
      <c r="C819" t="s">
        <v>12192</v>
      </c>
      <c r="D819" t="s">
        <v>2553</v>
      </c>
      <c r="E819" t="s">
        <v>177</v>
      </c>
      <c r="F819" t="s">
        <v>32</v>
      </c>
      <c r="G819" t="s">
        <v>25</v>
      </c>
      <c r="H819">
        <v>648</v>
      </c>
      <c r="I819">
        <v>738</v>
      </c>
      <c r="J819">
        <v>247</v>
      </c>
      <c r="K819" t="s">
        <v>1501</v>
      </c>
      <c r="L819">
        <v>0</v>
      </c>
      <c r="M819">
        <v>292</v>
      </c>
      <c r="N819">
        <v>603</v>
      </c>
      <c r="O819">
        <v>-5883</v>
      </c>
      <c r="P819">
        <v>159145</v>
      </c>
      <c r="Q819">
        <v>226160</v>
      </c>
      <c r="R819">
        <v>39</v>
      </c>
      <c r="S819">
        <v>239180111</v>
      </c>
      <c r="U819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819" t="str">
        <f>IFERROR(MID(spotify_top_songs_audio_features[[#This Row],[artist_names]],SEARCH(",",spotify_top_songs_audio_features[[#This Row],[artist_names]])+2,99),"")</f>
        <v>Nicki Minaj</v>
      </c>
      <c r="W819" t="str">
        <f>spotify_top_songs_audio_features[[#This Row],[source]]</f>
        <v>Universal Records</v>
      </c>
      <c r="X819" s="1">
        <f>spotify_top_songs_audio_features[[#This Row],[streams]]</f>
        <v>239180111</v>
      </c>
      <c r="Y819" t="str">
        <f>IF(Tabela2[[#This Row],[feat]]="","","Feat")</f>
        <v>Feat</v>
      </c>
      <c r="Z819" s="17" t="str">
        <f>CONCATENATE(INT(spotify_top_songs_audio_features[[#This Row],[duration_ms]]/(60*1000)),":",MOD(INT(spotify_top_songs_audio_features[[#This Row],[duration_ms]]/1000),60))</f>
        <v>3:46</v>
      </c>
      <c r="AA8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819" t="str">
        <f>spotify_top_songs_audio_features[[#This Row],[track_name]]</f>
        <v>Side To Side</v>
      </c>
    </row>
    <row r="820" spans="1:28" x14ac:dyDescent="0.25">
      <c r="A820" t="s">
        <v>3462</v>
      </c>
      <c r="B820" t="s">
        <v>3463</v>
      </c>
      <c r="C820" t="s">
        <v>3464</v>
      </c>
      <c r="D820" t="s">
        <v>3465</v>
      </c>
      <c r="E820" t="s">
        <v>23</v>
      </c>
      <c r="F820" t="s">
        <v>24</v>
      </c>
      <c r="G820" t="s">
        <v>25</v>
      </c>
      <c r="H820">
        <v>792</v>
      </c>
      <c r="I820">
        <v>743</v>
      </c>
      <c r="J820">
        <v>851</v>
      </c>
      <c r="K820" t="s">
        <v>1522</v>
      </c>
      <c r="L820">
        <v>0</v>
      </c>
      <c r="M820">
        <v>183</v>
      </c>
      <c r="N820">
        <v>742</v>
      </c>
      <c r="O820">
        <v>-2806</v>
      </c>
      <c r="P820">
        <v>150024</v>
      </c>
      <c r="Q820">
        <v>195637</v>
      </c>
      <c r="R820">
        <v>33</v>
      </c>
      <c r="S820">
        <v>237539689</v>
      </c>
      <c r="U820" t="str">
        <f>IFERROR(LEFT(spotify_top_songs_audio_features[[#This Row],[artist_names]],SEARCH(",",spotify_top_songs_audio_features[[#This Row],[artist_names]])-1),spotify_top_songs_audio_features[[#This Row],[artist_names]])</f>
        <v>Flipp Dinero</v>
      </c>
      <c r="V820" t="str">
        <f>IFERROR(MID(spotify_top_songs_audio_features[[#This Row],[artist_names]],SEARCH(",",spotify_top_songs_audio_features[[#This Row],[artist_names]])+2,99),"")</f>
        <v/>
      </c>
      <c r="W820" t="str">
        <f>spotify_top_songs_audio_features[[#This Row],[source]]</f>
        <v>Cinematic/Epic/We The Best</v>
      </c>
      <c r="X820" s="1">
        <f>spotify_top_songs_audio_features[[#This Row],[streams]]</f>
        <v>237539689</v>
      </c>
      <c r="Y820" t="str">
        <f>IF(Tabela2[[#This Row],[feat]]="","","Feat")</f>
        <v/>
      </c>
      <c r="Z820" s="17" t="str">
        <f>CONCATENATE(INT(spotify_top_songs_audio_features[[#This Row],[duration_ms]]/(60*1000)),":",MOD(INT(spotify_top_songs_audio_features[[#This Row],[duration_ms]]/1000),60))</f>
        <v>3:15</v>
      </c>
      <c r="AA8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820" t="str">
        <f>spotify_top_songs_audio_features[[#This Row],[track_name]]</f>
        <v>Leave Me Alone</v>
      </c>
    </row>
    <row r="821" spans="1:28" x14ac:dyDescent="0.25">
      <c r="A821" t="s">
        <v>8601</v>
      </c>
      <c r="B821" t="s">
        <v>8602</v>
      </c>
      <c r="C821" t="s">
        <v>8603</v>
      </c>
      <c r="D821" t="s">
        <v>53</v>
      </c>
      <c r="E821" t="s">
        <v>102</v>
      </c>
      <c r="F821" t="s">
        <v>32</v>
      </c>
      <c r="G821" t="s">
        <v>25</v>
      </c>
      <c r="H821">
        <v>761</v>
      </c>
      <c r="I821">
        <v>838</v>
      </c>
      <c r="J821">
        <v>502</v>
      </c>
      <c r="K821" t="s">
        <v>7267</v>
      </c>
      <c r="L821">
        <v>0</v>
      </c>
      <c r="M821">
        <v>176</v>
      </c>
      <c r="N821">
        <v>71</v>
      </c>
      <c r="O821">
        <v>-3073</v>
      </c>
      <c r="P821">
        <v>93974</v>
      </c>
      <c r="Q821">
        <v>222560</v>
      </c>
      <c r="R821">
        <v>37</v>
      </c>
      <c r="S821">
        <v>237516267</v>
      </c>
      <c r="U821" t="str">
        <f>IFERROR(LEFT(spotify_top_songs_audio_features[[#This Row],[artist_names]],SEARCH(",",spotify_top_songs_audio_features[[#This Row],[artist_names]])-1),spotify_top_songs_audio_features[[#This Row],[artist_names]])</f>
        <v>CNCO</v>
      </c>
      <c r="V821" t="str">
        <f>IFERROR(MID(spotify_top_songs_audio_features[[#This Row],[artist_names]],SEARCH(",",spotify_top_songs_audio_features[[#This Row],[artist_names]])+2,99),"")</f>
        <v/>
      </c>
      <c r="W821" t="str">
        <f>spotify_top_songs_audio_features[[#This Row],[source]]</f>
        <v>Sony Music Latin</v>
      </c>
      <c r="X821" s="1">
        <f>spotify_top_songs_audio_features[[#This Row],[streams]]</f>
        <v>237516267</v>
      </c>
      <c r="Y821" t="str">
        <f>IF(Tabela2[[#This Row],[feat]]="","","Feat")</f>
        <v/>
      </c>
      <c r="Z821" s="17" t="str">
        <f>CONCATENATE(INT(spotify_top_songs_audio_features[[#This Row],[duration_ms]]/(60*1000)),":",MOD(INT(spotify_top_songs_audio_features[[#This Row],[duration_ms]]/1000),60))</f>
        <v>3:42</v>
      </c>
      <c r="AA8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821" t="str">
        <f>spotify_top_songs_audio_features[[#This Row],[track_name]]</f>
        <v>Reggaetón Lento (Bailemos)</v>
      </c>
    </row>
    <row r="822" spans="1:28" x14ac:dyDescent="0.25">
      <c r="A822" t="s">
        <v>16408</v>
      </c>
      <c r="B822" t="s">
        <v>1650</v>
      </c>
      <c r="C822" t="s">
        <v>12153</v>
      </c>
      <c r="D822" t="s">
        <v>53</v>
      </c>
      <c r="E822" t="s">
        <v>177</v>
      </c>
      <c r="F822" t="s">
        <v>24</v>
      </c>
      <c r="G822" t="s">
        <v>25</v>
      </c>
      <c r="H822">
        <v>824</v>
      </c>
      <c r="I822">
        <v>457</v>
      </c>
      <c r="J822">
        <v>543</v>
      </c>
      <c r="K822" t="s">
        <v>103</v>
      </c>
      <c r="L822">
        <v>0</v>
      </c>
      <c r="M822">
        <v>41</v>
      </c>
      <c r="N822">
        <v>95</v>
      </c>
      <c r="O822">
        <v>-5428</v>
      </c>
      <c r="P822">
        <v>87977</v>
      </c>
      <c r="Q822">
        <v>187427</v>
      </c>
      <c r="R822">
        <v>23</v>
      </c>
      <c r="S822">
        <v>237420307</v>
      </c>
      <c r="U822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822" t="str">
        <f>IFERROR(MID(spotify_top_songs_audio_features[[#This Row],[artist_names]],SEARCH(",",spotify_top_songs_audio_features[[#This Row],[artist_names]])+2,99),"")</f>
        <v/>
      </c>
      <c r="W822" t="str">
        <f>spotify_top_songs_audio_features[[#This Row],[source]]</f>
        <v>Sony Music Latin</v>
      </c>
      <c r="X822" s="1">
        <f>spotify_top_songs_audio_features[[#This Row],[streams]]</f>
        <v>237420307</v>
      </c>
      <c r="Y822" t="str">
        <f>IF(Tabela2[[#This Row],[feat]]="","","Feat")</f>
        <v/>
      </c>
      <c r="Z822" s="17" t="str">
        <f>CONCATENATE(INT(spotify_top_songs_audio_features[[#This Row],[duration_ms]]/(60*1000)),":",MOD(INT(spotify_top_songs_audio_features[[#This Row],[duration_ms]]/1000),60))</f>
        <v>3:7</v>
      </c>
      <c r="AA8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822" t="str">
        <f>spotify_top_songs_audio_features[[#This Row],[track_name]]</f>
        <v>Vida de Rico</v>
      </c>
    </row>
    <row r="823" spans="1:28" x14ac:dyDescent="0.25">
      <c r="A823" t="s">
        <v>12646</v>
      </c>
      <c r="B823" t="s">
        <v>1006</v>
      </c>
      <c r="C823" t="s">
        <v>12647</v>
      </c>
      <c r="D823" t="s">
        <v>1008</v>
      </c>
      <c r="E823" t="s">
        <v>142</v>
      </c>
      <c r="F823" t="s">
        <v>24</v>
      </c>
      <c r="G823" t="s">
        <v>25</v>
      </c>
      <c r="H823">
        <v>624</v>
      </c>
      <c r="I823">
        <v>74</v>
      </c>
      <c r="J823">
        <v>481</v>
      </c>
      <c r="K823" t="s">
        <v>12648</v>
      </c>
      <c r="L823">
        <v>224</v>
      </c>
      <c r="M823">
        <v>5</v>
      </c>
      <c r="N823">
        <v>246</v>
      </c>
      <c r="O823">
        <v>-8445</v>
      </c>
      <c r="P823">
        <v>172089</v>
      </c>
      <c r="Q823">
        <v>270698</v>
      </c>
      <c r="R823">
        <v>9</v>
      </c>
      <c r="S823">
        <v>237021596</v>
      </c>
      <c r="U823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823" t="str">
        <f>IFERROR(MID(spotify_top_songs_audio_features[[#This Row],[artist_names]],SEARCH(",",spotify_top_songs_audio_features[[#This Row],[artist_names]])+2,99),"")</f>
        <v/>
      </c>
      <c r="W823" t="str">
        <f>spotify_top_songs_audio_features[[#This Row],[source]]</f>
        <v>Slaughter Gang, LLC/Epic Records</v>
      </c>
      <c r="X823" s="1">
        <f>spotify_top_songs_audio_features[[#This Row],[streams]]</f>
        <v>237021596</v>
      </c>
      <c r="Y823" t="str">
        <f>IF(Tabela2[[#This Row],[feat]]="","","Feat")</f>
        <v/>
      </c>
      <c r="Z823" s="17" t="str">
        <f>CONCATENATE(INT(spotify_top_songs_audio_features[[#This Row],[duration_ms]]/(60*1000)),":",MOD(INT(spotify_top_songs_audio_features[[#This Row],[duration_ms]]/1000),60))</f>
        <v>4:30</v>
      </c>
      <c r="AA8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823" t="str">
        <f>spotify_top_songs_audio_features[[#This Row],[track_name]]</f>
        <v>redrum</v>
      </c>
    </row>
    <row r="824" spans="1:28" x14ac:dyDescent="0.25">
      <c r="A824" t="s">
        <v>14038</v>
      </c>
      <c r="B824" t="s">
        <v>817</v>
      </c>
      <c r="C824" t="s">
        <v>14039</v>
      </c>
      <c r="D824" t="s">
        <v>819</v>
      </c>
      <c r="E824" t="s">
        <v>469</v>
      </c>
      <c r="F824" t="s">
        <v>24</v>
      </c>
      <c r="G824" t="s">
        <v>25</v>
      </c>
      <c r="H824">
        <v>855</v>
      </c>
      <c r="I824">
        <v>488</v>
      </c>
      <c r="J824">
        <v>208</v>
      </c>
      <c r="K824" t="s">
        <v>1022</v>
      </c>
      <c r="L824">
        <v>0</v>
      </c>
      <c r="M824">
        <v>347</v>
      </c>
      <c r="N824">
        <v>619</v>
      </c>
      <c r="O824">
        <v>-4601</v>
      </c>
      <c r="P824">
        <v>124097</v>
      </c>
      <c r="Q824">
        <v>174253</v>
      </c>
      <c r="R824">
        <v>26</v>
      </c>
      <c r="S824">
        <v>236989664</v>
      </c>
      <c r="U824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824" t="str">
        <f>IFERROR(MID(spotify_top_songs_audio_features[[#This Row],[artist_names]],SEARCH(",",spotify_top_songs_audio_features[[#This Row],[artist_names]])+2,99),"")</f>
        <v/>
      </c>
      <c r="W824" t="str">
        <f>spotify_top_songs_audio_features[[#This Row],[source]]</f>
        <v>Kemosabe Records/RCA Records</v>
      </c>
      <c r="X824" s="1">
        <f>spotify_top_songs_audio_features[[#This Row],[streams]]</f>
        <v>236989664</v>
      </c>
      <c r="Y824" t="str">
        <f>IF(Tabela2[[#This Row],[feat]]="","","Feat")</f>
        <v/>
      </c>
      <c r="Z824" s="17" t="str">
        <f>CONCATENATE(INT(spotify_top_songs_audio_features[[#This Row],[duration_ms]]/(60*1000)),":",MOD(INT(spotify_top_songs_audio_features[[#This Row],[duration_ms]]/1000),60))</f>
        <v>2:54</v>
      </c>
      <c r="AA8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824" t="str">
        <f>spotify_top_songs_audio_features[[#This Row],[track_name]]</f>
        <v>Ain't Shit</v>
      </c>
    </row>
    <row r="825" spans="1:28" x14ac:dyDescent="0.25">
      <c r="A825" t="s">
        <v>3537</v>
      </c>
      <c r="B825" t="s">
        <v>2680</v>
      </c>
      <c r="C825" t="s">
        <v>3538</v>
      </c>
      <c r="D825" t="s">
        <v>2682</v>
      </c>
      <c r="E825" t="s">
        <v>43</v>
      </c>
      <c r="F825" t="s">
        <v>32</v>
      </c>
      <c r="G825" t="s">
        <v>25</v>
      </c>
      <c r="H825">
        <v>676</v>
      </c>
      <c r="I825">
        <v>506</v>
      </c>
      <c r="J825">
        <v>958</v>
      </c>
      <c r="K825" t="s">
        <v>1513</v>
      </c>
      <c r="L825">
        <v>0</v>
      </c>
      <c r="M825">
        <v>118</v>
      </c>
      <c r="N825">
        <v>497</v>
      </c>
      <c r="O825">
        <v>-6652</v>
      </c>
      <c r="P825">
        <v>145842</v>
      </c>
      <c r="Q825">
        <v>208520</v>
      </c>
      <c r="R825">
        <v>29</v>
      </c>
      <c r="S825">
        <v>236909873</v>
      </c>
      <c r="U825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825" t="str">
        <f>IFERROR(MID(spotify_top_songs_audio_features[[#This Row],[artist_names]],SEARCH(",",spotify_top_songs_audio_features[[#This Row],[artist_names]])+2,99),"")</f>
        <v/>
      </c>
      <c r="W825" t="str">
        <f>spotify_top_songs_audio_features[[#This Row],[source]]</f>
        <v>RBMG/Def Jam</v>
      </c>
      <c r="X825" s="1">
        <f>spotify_top_songs_audio_features[[#This Row],[streams]]</f>
        <v>236909873</v>
      </c>
      <c r="Y825" t="str">
        <f>IF(Tabela2[[#This Row],[feat]]="","","Feat")</f>
        <v/>
      </c>
      <c r="Z825" s="17" t="str">
        <f>CONCATENATE(INT(spotify_top_songs_audio_features[[#This Row],[duration_ms]]/(60*1000)),":",MOD(INT(spotify_top_songs_audio_features[[#This Row],[duration_ms]]/1000),60))</f>
        <v>3:28</v>
      </c>
      <c r="AA8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825" t="str">
        <f>spotify_top_songs_audio_features[[#This Row],[track_name]]</f>
        <v>Yummy</v>
      </c>
    </row>
    <row r="826" spans="1:28" x14ac:dyDescent="0.25">
      <c r="A826" t="s">
        <v>14450</v>
      </c>
      <c r="B826" t="s">
        <v>14451</v>
      </c>
      <c r="C826" t="s">
        <v>14452</v>
      </c>
      <c r="D826" t="s">
        <v>385</v>
      </c>
      <c r="E826" t="s">
        <v>97</v>
      </c>
      <c r="F826" t="s">
        <v>32</v>
      </c>
      <c r="G826" t="s">
        <v>25</v>
      </c>
      <c r="H826">
        <v>876</v>
      </c>
      <c r="I826">
        <v>786</v>
      </c>
      <c r="J826">
        <v>306</v>
      </c>
      <c r="K826" t="s">
        <v>9557</v>
      </c>
      <c r="L826">
        <v>0</v>
      </c>
      <c r="M826">
        <v>127</v>
      </c>
      <c r="N826">
        <v>575</v>
      </c>
      <c r="O826">
        <v>-4884</v>
      </c>
      <c r="P826">
        <v>153068</v>
      </c>
      <c r="Q826">
        <v>244679</v>
      </c>
      <c r="R826">
        <v>21</v>
      </c>
      <c r="S826">
        <v>236723773</v>
      </c>
      <c r="U826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826" t="str">
        <f>IFERROR(MID(spotify_top_songs_audio_features[[#This Row],[artist_names]],SEARCH(",",spotify_top_songs_audio_features[[#This Row],[artist_names]])+2,99),"")</f>
        <v>Joyner Lucas</v>
      </c>
      <c r="W826" t="str">
        <f>spotify_top_songs_audio_features[[#This Row],[source]]</f>
        <v>Aftermath</v>
      </c>
      <c r="X826" s="1">
        <f>spotify_top_songs_audio_features[[#This Row],[streams]]</f>
        <v>236723773</v>
      </c>
      <c r="Y826" t="str">
        <f>IF(Tabela2[[#This Row],[feat]]="","","Feat")</f>
        <v>Feat</v>
      </c>
      <c r="Z826" s="17" t="str">
        <f>CONCATENATE(INT(spotify_top_songs_audio_features[[#This Row],[duration_ms]]/(60*1000)),":",MOD(INT(spotify_top_songs_audio_features[[#This Row],[duration_ms]]/1000),60))</f>
        <v>4:4</v>
      </c>
      <c r="AA8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826" t="str">
        <f>spotify_top_songs_audio_features[[#This Row],[track_name]]</f>
        <v>Lucky You (feat. Joyner Lucas)</v>
      </c>
    </row>
    <row r="827" spans="1:28" x14ac:dyDescent="0.25">
      <c r="A827" t="s">
        <v>14797</v>
      </c>
      <c r="B827" t="s">
        <v>14798</v>
      </c>
      <c r="C827" t="s">
        <v>14799</v>
      </c>
      <c r="D827" t="s">
        <v>1249</v>
      </c>
      <c r="E827" t="s">
        <v>177</v>
      </c>
      <c r="F827" t="s">
        <v>32</v>
      </c>
      <c r="G827" t="s">
        <v>25</v>
      </c>
      <c r="H827">
        <v>608</v>
      </c>
      <c r="I827">
        <v>798</v>
      </c>
      <c r="J827">
        <v>432</v>
      </c>
      <c r="K827" t="s">
        <v>4767</v>
      </c>
      <c r="L827">
        <v>0</v>
      </c>
      <c r="M827">
        <v>156</v>
      </c>
      <c r="N827">
        <v>501</v>
      </c>
      <c r="O827">
        <v>-5092</v>
      </c>
      <c r="P827">
        <v>92943</v>
      </c>
      <c r="Q827">
        <v>185352</v>
      </c>
      <c r="R827">
        <v>38</v>
      </c>
      <c r="S827">
        <v>236399000</v>
      </c>
      <c r="U827" t="str">
        <f>IFERROR(LEFT(spotify_top_songs_audio_features[[#This Row],[artist_names]],SEARCH(",",spotify_top_songs_audio_features[[#This Row],[artist_names]])-1),spotify_top_songs_audio_features[[#This Row],[artist_names]])</f>
        <v>Major Lazer</v>
      </c>
      <c r="V827" t="str">
        <f>IFERROR(MID(spotify_top_songs_audio_features[[#This Row],[artist_names]],SEARCH(",",spotify_top_songs_audio_features[[#This Row],[artist_names]])+2,99),"")</f>
        <v>Justin Bieber, MØ</v>
      </c>
      <c r="W827" t="str">
        <f>spotify_top_songs_audio_features[[#This Row],[source]]</f>
        <v>Third Pardee Records</v>
      </c>
      <c r="X827" s="1">
        <f>spotify_top_songs_audio_features[[#This Row],[streams]]</f>
        <v>236399000</v>
      </c>
      <c r="Y827" t="str">
        <f>IF(Tabela2[[#This Row],[feat]]="","","Feat")</f>
        <v>Feat</v>
      </c>
      <c r="Z827" s="17" t="str">
        <f>CONCATENATE(INT(spotify_top_songs_audio_features[[#This Row],[duration_ms]]/(60*1000)),":",MOD(INT(spotify_top_songs_audio_features[[#This Row],[duration_ms]]/1000),60))</f>
        <v>3:5</v>
      </c>
      <c r="AA8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827" t="str">
        <f>spotify_top_songs_audio_features[[#This Row],[track_name]]</f>
        <v>Cold Water (feat. Justin Bieber &amp; MØ)</v>
      </c>
    </row>
    <row r="828" spans="1:28" x14ac:dyDescent="0.25">
      <c r="A828" t="s">
        <v>9963</v>
      </c>
      <c r="B828" t="s">
        <v>9964</v>
      </c>
      <c r="C828" t="s">
        <v>9965</v>
      </c>
      <c r="D828" t="s">
        <v>341</v>
      </c>
      <c r="E828" t="s">
        <v>113</v>
      </c>
      <c r="F828" t="s">
        <v>32</v>
      </c>
      <c r="G828" t="s">
        <v>25</v>
      </c>
      <c r="H828">
        <v>506</v>
      </c>
      <c r="I828">
        <v>693</v>
      </c>
      <c r="J828">
        <v>412</v>
      </c>
      <c r="K828" t="s">
        <v>3950</v>
      </c>
      <c r="L828">
        <v>9.58E-3</v>
      </c>
      <c r="M828">
        <v>891</v>
      </c>
      <c r="N828">
        <v>221</v>
      </c>
      <c r="O828">
        <v>-7265</v>
      </c>
      <c r="P828">
        <v>139912</v>
      </c>
      <c r="Q828">
        <v>216420</v>
      </c>
      <c r="R828">
        <v>25</v>
      </c>
      <c r="S828">
        <v>236309833</v>
      </c>
      <c r="U828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828" t="str">
        <f>IFERROR(MID(spotify_top_songs_audio_features[[#This Row],[artist_names]],SEARCH(",",spotify_top_songs_audio_features[[#This Row],[artist_names]])+2,99),"")</f>
        <v>Khalid</v>
      </c>
      <c r="W828" t="str">
        <f>spotify_top_songs_audio_features[[#This Row],[source]]</f>
        <v>Epic Amsterdam</v>
      </c>
      <c r="X828" s="1">
        <f>spotify_top_songs_audio_features[[#This Row],[streams]]</f>
        <v>236309833</v>
      </c>
      <c r="Y828" t="str">
        <f>IF(Tabela2[[#This Row],[feat]]="","","Feat")</f>
        <v>Feat</v>
      </c>
      <c r="Z828" s="17" t="str">
        <f>CONCATENATE(INT(spotify_top_songs_audio_features[[#This Row],[duration_ms]]/(60*1000)),":",MOD(INT(spotify_top_songs_audio_features[[#This Row],[duration_ms]]/1000),60))</f>
        <v>3:36</v>
      </c>
      <c r="AA8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28" t="str">
        <f>spotify_top_songs_audio_features[[#This Row],[track_name]]</f>
        <v>Ocean (feat. Khalid)</v>
      </c>
    </row>
    <row r="829" spans="1:28" x14ac:dyDescent="0.25">
      <c r="A829" t="s">
        <v>8537</v>
      </c>
      <c r="B829" t="s">
        <v>937</v>
      </c>
      <c r="C829" t="s">
        <v>8538</v>
      </c>
      <c r="D829" t="s">
        <v>282</v>
      </c>
      <c r="E829" t="s">
        <v>142</v>
      </c>
      <c r="F829" t="s">
        <v>32</v>
      </c>
      <c r="G829" t="s">
        <v>25</v>
      </c>
      <c r="H829">
        <v>637</v>
      </c>
      <c r="I829">
        <v>715</v>
      </c>
      <c r="J829">
        <v>455</v>
      </c>
      <c r="K829" t="s">
        <v>2294</v>
      </c>
      <c r="L829">
        <v>0</v>
      </c>
      <c r="M829">
        <v>892</v>
      </c>
      <c r="N829">
        <v>308</v>
      </c>
      <c r="O829">
        <v>-4971</v>
      </c>
      <c r="P829">
        <v>141872</v>
      </c>
      <c r="Q829">
        <v>210576</v>
      </c>
      <c r="R829">
        <v>23</v>
      </c>
      <c r="S829">
        <v>236288712</v>
      </c>
      <c r="U829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829" t="str">
        <f>IFERROR(MID(spotify_top_songs_audio_features[[#This Row],[artist_names]],SEARCH(",",spotify_top_songs_audio_features[[#This Row],[artist_names]])+2,99),"")</f>
        <v/>
      </c>
      <c r="W829" t="str">
        <f>spotify_top_songs_audio_features[[#This Row],[source]]</f>
        <v>Columbia</v>
      </c>
      <c r="X829" s="1">
        <f>spotify_top_songs_audio_features[[#This Row],[streams]]</f>
        <v>236288712</v>
      </c>
      <c r="Y829" t="str">
        <f>IF(Tabela2[[#This Row],[feat]]="","","Feat")</f>
        <v/>
      </c>
      <c r="Z829" s="17" t="str">
        <f>CONCATENATE(INT(spotify_top_songs_audio_features[[#This Row],[duration_ms]]/(60*1000)),":",MOD(INT(spotify_top_songs_audio_features[[#This Row],[duration_ms]]/1000),60))</f>
        <v>3:30</v>
      </c>
      <c r="AA8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829" t="str">
        <f>spotify_top_songs_audio_features[[#This Row],[track_name]]</f>
        <v>STAR WALKIN' (League of Legends Worlds Anthem)</v>
      </c>
    </row>
    <row r="830" spans="1:28" x14ac:dyDescent="0.25">
      <c r="A830" t="s">
        <v>10947</v>
      </c>
      <c r="B830" t="s">
        <v>289</v>
      </c>
      <c r="C830" t="s">
        <v>9183</v>
      </c>
      <c r="D830" t="s">
        <v>37</v>
      </c>
      <c r="E830" t="s">
        <v>97</v>
      </c>
      <c r="F830" t="s">
        <v>32</v>
      </c>
      <c r="G830" t="s">
        <v>25</v>
      </c>
      <c r="H830">
        <v>624</v>
      </c>
      <c r="I830">
        <v>803</v>
      </c>
      <c r="J830">
        <v>246</v>
      </c>
      <c r="K830" t="s">
        <v>6590</v>
      </c>
      <c r="L830">
        <v>0</v>
      </c>
      <c r="M830">
        <v>114</v>
      </c>
      <c r="N830">
        <v>821</v>
      </c>
      <c r="O830">
        <v>-4105</v>
      </c>
      <c r="P830">
        <v>166018</v>
      </c>
      <c r="Q830">
        <v>187973</v>
      </c>
      <c r="R830">
        <v>47</v>
      </c>
      <c r="S830">
        <v>236278565</v>
      </c>
      <c r="U830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830" t="str">
        <f>IFERROR(MID(spotify_top_songs_audio_features[[#This Row],[artist_names]],SEARCH(",",spotify_top_songs_audio_features[[#This Row],[artist_names]])+2,99),"")</f>
        <v/>
      </c>
      <c r="W830" t="str">
        <f>spotify_top_songs_audio_features[[#This Row],[source]]</f>
        <v>Island Records</v>
      </c>
      <c r="X830" s="1">
        <f>spotify_top_songs_audio_features[[#This Row],[streams]]</f>
        <v>236278565</v>
      </c>
      <c r="Y830" t="str">
        <f>IF(Tabela2[[#This Row],[feat]]="","","Feat")</f>
        <v/>
      </c>
      <c r="Z830" s="17" t="str">
        <f>CONCATENATE(INT(spotify_top_songs_audio_features[[#This Row],[duration_ms]]/(60*1000)),":",MOD(INT(spotify_top_songs_audio_features[[#This Row],[duration_ms]]/1000),60))</f>
        <v>3:7</v>
      </c>
      <c r="AA8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830" t="str">
        <f>spotify_top_songs_audio_features[[#This Row],[track_name]]</f>
        <v>Treat You Better</v>
      </c>
    </row>
    <row r="831" spans="1:28" x14ac:dyDescent="0.25">
      <c r="A831" t="s">
        <v>2428</v>
      </c>
      <c r="B831" t="s">
        <v>1650</v>
      </c>
      <c r="C831" t="s">
        <v>1651</v>
      </c>
      <c r="D831" t="s">
        <v>53</v>
      </c>
      <c r="E831" t="s">
        <v>43</v>
      </c>
      <c r="F831" t="s">
        <v>24</v>
      </c>
      <c r="G831" t="s">
        <v>25</v>
      </c>
      <c r="H831">
        <v>606</v>
      </c>
      <c r="I831">
        <v>853</v>
      </c>
      <c r="J831">
        <v>545</v>
      </c>
      <c r="K831" t="s">
        <v>2429</v>
      </c>
      <c r="L831">
        <v>0</v>
      </c>
      <c r="M831">
        <v>251</v>
      </c>
      <c r="N831">
        <v>822</v>
      </c>
      <c r="O831">
        <v>-2975</v>
      </c>
      <c r="P831">
        <v>178043</v>
      </c>
      <c r="Q831">
        <v>209766</v>
      </c>
      <c r="R831">
        <v>32</v>
      </c>
      <c r="S831">
        <v>236188391</v>
      </c>
      <c r="U831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831" t="str">
        <f>IFERROR(MID(spotify_top_songs_audio_features[[#This Row],[artist_names]],SEARCH(",",spotify_top_songs_audio_features[[#This Row],[artist_names]])+2,99),"")</f>
        <v/>
      </c>
      <c r="W831" t="str">
        <f>spotify_top_songs_audio_features[[#This Row],[source]]</f>
        <v>Sony Music Latin</v>
      </c>
      <c r="X831" s="1">
        <f>spotify_top_songs_audio_features[[#This Row],[streams]]</f>
        <v>236188391</v>
      </c>
      <c r="Y831" t="str">
        <f>IF(Tabela2[[#This Row],[feat]]="","","Feat")</f>
        <v/>
      </c>
      <c r="Z831" s="17" t="str">
        <f>CONCATENATE(INT(spotify_top_songs_audio_features[[#This Row],[duration_ms]]/(60*1000)),":",MOD(INT(spotify_top_songs_audio_features[[#This Row],[duration_ms]]/1000),60))</f>
        <v>3:29</v>
      </c>
      <c r="AA8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831" t="str">
        <f>spotify_top_songs_audio_features[[#This Row],[track_name]]</f>
        <v>Favorito</v>
      </c>
    </row>
    <row r="832" spans="1:28" x14ac:dyDescent="0.25">
      <c r="A832" t="s">
        <v>15275</v>
      </c>
      <c r="B832" t="s">
        <v>14669</v>
      </c>
      <c r="C832" t="s">
        <v>15276</v>
      </c>
      <c r="D832" t="s">
        <v>1807</v>
      </c>
      <c r="E832" t="s">
        <v>23</v>
      </c>
      <c r="F832" t="s">
        <v>24</v>
      </c>
      <c r="G832" t="s">
        <v>25</v>
      </c>
      <c r="H832">
        <v>728</v>
      </c>
      <c r="I832">
        <v>589</v>
      </c>
      <c r="J832">
        <v>376</v>
      </c>
      <c r="K832" t="s">
        <v>4392</v>
      </c>
      <c r="L832">
        <v>7.7800000000000005E-4</v>
      </c>
      <c r="M832">
        <v>166</v>
      </c>
      <c r="N832">
        <v>767</v>
      </c>
      <c r="O832">
        <v>-7115</v>
      </c>
      <c r="P832">
        <v>77475</v>
      </c>
      <c r="Q832">
        <v>179013</v>
      </c>
      <c r="R832">
        <v>23</v>
      </c>
      <c r="S832">
        <v>236075663</v>
      </c>
      <c r="U832" t="str">
        <f>IFERROR(LEFT(spotify_top_songs_audio_features[[#This Row],[artist_names]],SEARCH(",",spotify_top_songs_audio_features[[#This Row],[artist_names]])-1),spotify_top_songs_audio_features[[#This Row],[artist_names]])</f>
        <v>Junior H</v>
      </c>
      <c r="V832" t="str">
        <f>IFERROR(MID(spotify_top_songs_audio_features[[#This Row],[artist_names]],SEARCH(",",spotify_top_songs_audio_features[[#This Row],[artist_names]])+2,99),"")</f>
        <v/>
      </c>
      <c r="W832" t="str">
        <f>spotify_top_songs_audio_features[[#This Row],[source]]</f>
        <v>WEA Latina</v>
      </c>
      <c r="X832" s="1">
        <f>spotify_top_songs_audio_features[[#This Row],[streams]]</f>
        <v>236075663</v>
      </c>
      <c r="Y832" t="str">
        <f>IF(Tabela2[[#This Row],[feat]]="","","Feat")</f>
        <v/>
      </c>
      <c r="Z832" s="17" t="str">
        <f>CONCATENATE(INT(spotify_top_songs_audio_features[[#This Row],[duration_ms]]/(60*1000)),":",MOD(INT(spotify_top_songs_audio_features[[#This Row],[duration_ms]]/1000),60))</f>
        <v>2:59</v>
      </c>
      <c r="AA8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832" t="str">
        <f>spotify_top_songs_audio_features[[#This Row],[track_name]]</f>
        <v>Y LLORO</v>
      </c>
    </row>
    <row r="833" spans="1:28" x14ac:dyDescent="0.25">
      <c r="A833" t="s">
        <v>15821</v>
      </c>
      <c r="B833" t="s">
        <v>15822</v>
      </c>
      <c r="C833" t="s">
        <v>15823</v>
      </c>
      <c r="D833" t="s">
        <v>85</v>
      </c>
      <c r="E833" t="s">
        <v>70</v>
      </c>
      <c r="F833" t="s">
        <v>24</v>
      </c>
      <c r="G833" t="s">
        <v>25</v>
      </c>
      <c r="H833">
        <v>657</v>
      </c>
      <c r="I833">
        <v>768</v>
      </c>
      <c r="J833">
        <v>507</v>
      </c>
      <c r="K833" t="s">
        <v>867</v>
      </c>
      <c r="L833">
        <v>0</v>
      </c>
      <c r="M833">
        <v>144</v>
      </c>
      <c r="N833">
        <v>759</v>
      </c>
      <c r="O833">
        <v>-4628</v>
      </c>
      <c r="P833">
        <v>75025</v>
      </c>
      <c r="Q833">
        <v>186223</v>
      </c>
      <c r="R833">
        <v>37</v>
      </c>
      <c r="S833">
        <v>235216523</v>
      </c>
      <c r="U833" t="str">
        <f>IFERROR(LEFT(spotify_top_songs_audio_features[[#This Row],[artist_names]],SEARCH(",",spotify_top_songs_audio_features[[#This Row],[artist_names]])-1),spotify_top_songs_audio_features[[#This Row],[artist_names]])</f>
        <v>Ellie Goulding</v>
      </c>
      <c r="V833" t="str">
        <f>IFERROR(MID(spotify_top_songs_audio_features[[#This Row],[artist_names]],SEARCH(",",spotify_top_songs_audio_features[[#This Row],[artist_names]])+2,99),"")</f>
        <v>Juice WRLD</v>
      </c>
      <c r="W833" t="str">
        <f>spotify_top_songs_audio_features[[#This Row],[source]]</f>
        <v>Polydor Records</v>
      </c>
      <c r="X833" s="1">
        <f>spotify_top_songs_audio_features[[#This Row],[streams]]</f>
        <v>235216523</v>
      </c>
      <c r="Y833" t="str">
        <f>IF(Tabela2[[#This Row],[feat]]="","","Feat")</f>
        <v>Feat</v>
      </c>
      <c r="Z833" s="17" t="str">
        <f>CONCATENATE(INT(spotify_top_songs_audio_features[[#This Row],[duration_ms]]/(60*1000)),":",MOD(INT(spotify_top_songs_audio_features[[#This Row],[duration_ms]]/1000),60))</f>
        <v>3:6</v>
      </c>
      <c r="AA8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833" t="str">
        <f>spotify_top_songs_audio_features[[#This Row],[track_name]]</f>
        <v>Hate Me (with Juice WRLD)</v>
      </c>
    </row>
    <row r="834" spans="1:28" x14ac:dyDescent="0.25">
      <c r="A834" t="s">
        <v>338</v>
      </c>
      <c r="B834" t="s">
        <v>339</v>
      </c>
      <c r="C834" t="s">
        <v>340</v>
      </c>
      <c r="D834" t="s">
        <v>341</v>
      </c>
      <c r="E834" t="s">
        <v>102</v>
      </c>
      <c r="F834" t="s">
        <v>32</v>
      </c>
      <c r="G834" t="s">
        <v>25</v>
      </c>
      <c r="H834">
        <v>49</v>
      </c>
      <c r="I834">
        <v>485</v>
      </c>
      <c r="J834">
        <v>406</v>
      </c>
      <c r="K834" t="s">
        <v>342</v>
      </c>
      <c r="L834">
        <v>0</v>
      </c>
      <c r="M834">
        <v>337</v>
      </c>
      <c r="N834">
        <v>196</v>
      </c>
      <c r="O834">
        <v>-6237</v>
      </c>
      <c r="P834">
        <v>133889</v>
      </c>
      <c r="Q834">
        <v>195840</v>
      </c>
      <c r="R834">
        <v>38</v>
      </c>
      <c r="S834">
        <v>235182404</v>
      </c>
      <c r="U834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834" t="str">
        <f>IFERROR(MID(spotify_top_songs_audio_features[[#This Row],[artist_names]],SEARCH(",",spotify_top_songs_audio_features[[#This Row],[artist_names]])+2,99),"")</f>
        <v>Bebe Rexha</v>
      </c>
      <c r="W834" t="str">
        <f>spotify_top_songs_audio_features[[#This Row],[source]]</f>
        <v>Epic Amsterdam</v>
      </c>
      <c r="X834" s="1">
        <f>spotify_top_songs_audio_features[[#This Row],[streams]]</f>
        <v>235182404</v>
      </c>
      <c r="Y834" t="str">
        <f>IF(Tabela2[[#This Row],[feat]]="","","Feat")</f>
        <v>Feat</v>
      </c>
      <c r="Z834" s="17" t="str">
        <f>CONCATENATE(INT(spotify_top_songs_audio_features[[#This Row],[duration_ms]]/(60*1000)),":",MOD(INT(spotify_top_songs_audio_features[[#This Row],[duration_ms]]/1000),60))</f>
        <v>3:15</v>
      </c>
      <c r="AA8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834" t="str">
        <f>spotify_top_songs_audio_features[[#This Row],[track_name]]</f>
        <v>In the Name of Love</v>
      </c>
    </row>
    <row r="835" spans="1:28" x14ac:dyDescent="0.25">
      <c r="A835" t="s">
        <v>15841</v>
      </c>
      <c r="B835" t="s">
        <v>15842</v>
      </c>
      <c r="C835" t="s">
        <v>15843</v>
      </c>
      <c r="D835" t="s">
        <v>1807</v>
      </c>
      <c r="E835" t="s">
        <v>102</v>
      </c>
      <c r="F835" t="s">
        <v>32</v>
      </c>
      <c r="G835" t="s">
        <v>25</v>
      </c>
      <c r="H835">
        <v>787</v>
      </c>
      <c r="I835">
        <v>7</v>
      </c>
      <c r="J835">
        <v>768</v>
      </c>
      <c r="K835" t="s">
        <v>12997</v>
      </c>
      <c r="L835">
        <v>51</v>
      </c>
      <c r="M835">
        <v>663</v>
      </c>
      <c r="N835">
        <v>791</v>
      </c>
      <c r="O835">
        <v>-4598</v>
      </c>
      <c r="P835">
        <v>9002</v>
      </c>
      <c r="Q835">
        <v>233453</v>
      </c>
      <c r="R835">
        <v>28</v>
      </c>
      <c r="S835">
        <v>234994177</v>
      </c>
      <c r="U835" t="str">
        <f>IFERROR(LEFT(spotify_top_songs_audio_features[[#This Row],[artist_names]],SEARCH(",",spotify_top_songs_audio_features[[#This Row],[artist_names]])-1),spotify_top_songs_audio_features[[#This Row],[artist_names]])</f>
        <v>Blessd</v>
      </c>
      <c r="V835" t="str">
        <f>IFERROR(MID(spotify_top_songs_audio_features[[#This Row],[artist_names]],SEARCH(",",spotify_top_songs_audio_features[[#This Row],[artist_names]])+2,99),"")</f>
        <v>Justin Quiles, Lenny Tavárez</v>
      </c>
      <c r="W835" t="str">
        <f>spotify_top_songs_audio_features[[#This Row],[source]]</f>
        <v>WEA Latina</v>
      </c>
      <c r="X835" s="1">
        <f>spotify_top_songs_audio_features[[#This Row],[streams]]</f>
        <v>234994177</v>
      </c>
      <c r="Y835" t="str">
        <f>IF(Tabela2[[#This Row],[feat]]="","","Feat")</f>
        <v>Feat</v>
      </c>
      <c r="Z835" s="17" t="str">
        <f>CONCATENATE(INT(spotify_top_songs_audio_features[[#This Row],[duration_ms]]/(60*1000)),":",MOD(INT(spotify_top_songs_audio_features[[#This Row],[duration_ms]]/1000),60))</f>
        <v>3:53</v>
      </c>
      <c r="AA8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835" t="str">
        <f>spotify_top_songs_audio_features[[#This Row],[track_name]]</f>
        <v>Medallo</v>
      </c>
    </row>
    <row r="836" spans="1:28" x14ac:dyDescent="0.25">
      <c r="A836" t="s">
        <v>11309</v>
      </c>
      <c r="B836" t="s">
        <v>11310</v>
      </c>
      <c r="C836" t="s">
        <v>11311</v>
      </c>
      <c r="D836" t="s">
        <v>53</v>
      </c>
      <c r="E836" t="s">
        <v>58</v>
      </c>
      <c r="F836" t="s">
        <v>32</v>
      </c>
      <c r="G836" t="s">
        <v>25</v>
      </c>
      <c r="H836">
        <v>691</v>
      </c>
      <c r="I836">
        <v>739</v>
      </c>
      <c r="J836">
        <v>229</v>
      </c>
      <c r="K836" t="s">
        <v>8110</v>
      </c>
      <c r="L836">
        <v>3.9500000000000001E-4</v>
      </c>
      <c r="M836">
        <v>11</v>
      </c>
      <c r="N836">
        <v>884</v>
      </c>
      <c r="O836">
        <v>-309</v>
      </c>
      <c r="P836">
        <v>83897</v>
      </c>
      <c r="Q836">
        <v>248345</v>
      </c>
      <c r="R836">
        <v>31</v>
      </c>
      <c r="S836">
        <v>234700960</v>
      </c>
      <c r="U836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836" t="str">
        <f>IFERROR(MID(spotify_top_songs_audio_features[[#This Row],[artist_names]],SEARCH(",",spotify_top_songs_audio_features[[#This Row],[artist_names]])+2,99),"")</f>
        <v>Lenny Tavárez, Justin Quiles</v>
      </c>
      <c r="W836" t="str">
        <f>spotify_top_songs_audio_features[[#This Row],[source]]</f>
        <v>Sony Music Latin</v>
      </c>
      <c r="X836" s="1">
        <f>spotify_top_songs_audio_features[[#This Row],[streams]]</f>
        <v>234700960</v>
      </c>
      <c r="Y836" t="str">
        <f>IF(Tabela2[[#This Row],[feat]]="","","Feat")</f>
        <v>Feat</v>
      </c>
      <c r="Z836" s="17" t="str">
        <f>CONCATENATE(INT(spotify_top_songs_audio_features[[#This Row],[duration_ms]]/(60*1000)),":",MOD(INT(spotify_top_songs_audio_features[[#This Row],[duration_ms]]/1000),60))</f>
        <v>4:8</v>
      </c>
      <c r="AA8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836" t="str">
        <f>spotify_top_songs_audio_features[[#This Row],[track_name]]</f>
        <v>Parce (feat. Justin Quiles)</v>
      </c>
    </row>
    <row r="837" spans="1:28" x14ac:dyDescent="0.25">
      <c r="A837" t="s">
        <v>8623</v>
      </c>
      <c r="B837" t="s">
        <v>100</v>
      </c>
      <c r="C837" t="s">
        <v>8624</v>
      </c>
      <c r="D837" t="s">
        <v>96</v>
      </c>
      <c r="E837" t="s">
        <v>113</v>
      </c>
      <c r="F837" t="s">
        <v>24</v>
      </c>
      <c r="G837" t="s">
        <v>25</v>
      </c>
      <c r="H837">
        <v>647</v>
      </c>
      <c r="I837">
        <v>844</v>
      </c>
      <c r="J837">
        <v>457</v>
      </c>
      <c r="K837" t="s">
        <v>5852</v>
      </c>
      <c r="L837">
        <v>658</v>
      </c>
      <c r="M837">
        <v>102</v>
      </c>
      <c r="N837">
        <v>746</v>
      </c>
      <c r="O837">
        <v>-3756</v>
      </c>
      <c r="P837">
        <v>146967</v>
      </c>
      <c r="Q837">
        <v>193829</v>
      </c>
      <c r="R837">
        <v>34</v>
      </c>
      <c r="S837">
        <v>234554378</v>
      </c>
      <c r="U837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837" t="str">
        <f>IFERROR(MID(spotify_top_songs_audio_features[[#This Row],[artist_names]],SEARCH(",",spotify_top_songs_audio_features[[#This Row],[artist_names]])+2,99),"")</f>
        <v/>
      </c>
      <c r="W837" t="str">
        <f>spotify_top_songs_audio_features[[#This Row],[source]]</f>
        <v>Warner Records</v>
      </c>
      <c r="X837" s="1">
        <f>spotify_top_songs_audio_features[[#This Row],[streams]]</f>
        <v>234554378</v>
      </c>
      <c r="Y837" t="str">
        <f>IF(Tabela2[[#This Row],[feat]]="","","Feat")</f>
        <v/>
      </c>
      <c r="Z837" s="17" t="str">
        <f>CONCATENATE(INT(spotify_top_songs_audio_features[[#This Row],[duration_ms]]/(60*1000)),":",MOD(INT(spotify_top_songs_audio_features[[#This Row],[duration_ms]]/1000),60))</f>
        <v>3:13</v>
      </c>
      <c r="AA8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37" t="str">
        <f>spotify_top_songs_audio_features[[#This Row],[track_name]]</f>
        <v>Physical</v>
      </c>
    </row>
    <row r="838" spans="1:28" x14ac:dyDescent="0.25">
      <c r="A838" t="s">
        <v>4505</v>
      </c>
      <c r="B838" t="s">
        <v>4506</v>
      </c>
      <c r="C838" t="s">
        <v>4507</v>
      </c>
      <c r="D838" t="s">
        <v>1119</v>
      </c>
      <c r="E838" t="s">
        <v>23</v>
      </c>
      <c r="F838" t="s">
        <v>32</v>
      </c>
      <c r="G838" t="s">
        <v>152</v>
      </c>
      <c r="H838">
        <v>785</v>
      </c>
      <c r="I838">
        <v>863</v>
      </c>
      <c r="J838">
        <v>893</v>
      </c>
      <c r="K838" t="s">
        <v>4508</v>
      </c>
      <c r="L838">
        <v>0</v>
      </c>
      <c r="M838">
        <v>929</v>
      </c>
      <c r="N838">
        <v>962</v>
      </c>
      <c r="O838">
        <v>-4599</v>
      </c>
      <c r="P838">
        <v>130132</v>
      </c>
      <c r="Q838">
        <v>156501</v>
      </c>
      <c r="R838">
        <v>17</v>
      </c>
      <c r="S838">
        <v>233795511</v>
      </c>
      <c r="U838" t="str">
        <f>IFERROR(LEFT(spotify_top_songs_audio_features[[#This Row],[artist_names]],SEARCH(",",spotify_top_songs_audio_features[[#This Row],[artist_names]])-1),spotify_top_songs_audio_features[[#This Row],[artist_names]])</f>
        <v>Fuerza Regida</v>
      </c>
      <c r="V838" t="str">
        <f>IFERROR(MID(spotify_top_songs_audio_features[[#This Row],[artist_names]],SEARCH(",",spotify_top_songs_audio_features[[#This Row],[artist_names]])+2,99),"")</f>
        <v/>
      </c>
      <c r="W838" t="str">
        <f>spotify_top_songs_audio_features[[#This Row],[source]]</f>
        <v>Rancho Humilde/Street Mob Records</v>
      </c>
      <c r="X838" s="1">
        <f>spotify_top_songs_audio_features[[#This Row],[streams]]</f>
        <v>233795511</v>
      </c>
      <c r="Y838" t="str">
        <f>IF(Tabela2[[#This Row],[feat]]="","","Feat")</f>
        <v/>
      </c>
      <c r="Z838" s="17" t="str">
        <f>CONCATENATE(INT(spotify_top_songs_audio_features[[#This Row],[duration_ms]]/(60*1000)),":",MOD(INT(spotify_top_songs_audio_features[[#This Row],[duration_ms]]/1000),60))</f>
        <v>2:36</v>
      </c>
      <c r="AA8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838" t="str">
        <f>spotify_top_songs_audio_features[[#This Row],[track_name]]</f>
        <v>SABOR FRESA</v>
      </c>
    </row>
    <row r="839" spans="1:28" x14ac:dyDescent="0.25">
      <c r="A839" t="s">
        <v>9218</v>
      </c>
      <c r="B839" t="s">
        <v>9219</v>
      </c>
      <c r="C839" t="s">
        <v>9220</v>
      </c>
      <c r="D839" t="s">
        <v>9221</v>
      </c>
      <c r="E839" t="s">
        <v>102</v>
      </c>
      <c r="F839" t="s">
        <v>24</v>
      </c>
      <c r="G839" t="s">
        <v>25</v>
      </c>
      <c r="H839">
        <v>465</v>
      </c>
      <c r="I839">
        <v>27</v>
      </c>
      <c r="J839">
        <v>425</v>
      </c>
      <c r="K839" t="s">
        <v>9222</v>
      </c>
      <c r="L839">
        <v>104</v>
      </c>
      <c r="M839">
        <v>145</v>
      </c>
      <c r="N839">
        <v>58</v>
      </c>
      <c r="O839">
        <v>-16661</v>
      </c>
      <c r="P839">
        <v>94518</v>
      </c>
      <c r="Q839">
        <v>129173</v>
      </c>
      <c r="R839">
        <v>29</v>
      </c>
      <c r="S839">
        <v>233599089</v>
      </c>
      <c r="U839" t="str">
        <f>IFERROR(LEFT(spotify_top_songs_audio_features[[#This Row],[artist_names]],SEARCH(",",spotify_top_songs_audio_features[[#This Row],[artist_names]])-1),spotify_top_songs_audio_features[[#This Row],[artist_names]])</f>
        <v>Elvis Presley</v>
      </c>
      <c r="V839" t="str">
        <f>IFERROR(MID(spotify_top_songs_audio_features[[#This Row],[artist_names]],SEARCH(",",spotify_top_songs_audio_features[[#This Row],[artist_names]])+2,99),"")</f>
        <v/>
      </c>
      <c r="W839" t="str">
        <f>spotify_top_songs_audio_features[[#This Row],[source]]</f>
        <v>RCA Victor</v>
      </c>
      <c r="X839" s="1">
        <f>spotify_top_songs_audio_features[[#This Row],[streams]]</f>
        <v>233599089</v>
      </c>
      <c r="Y839" t="str">
        <f>IF(Tabela2[[#This Row],[feat]]="","","Feat")</f>
        <v/>
      </c>
      <c r="Z839" s="17" t="str">
        <f>CONCATENATE(INT(spotify_top_songs_audio_features[[#This Row],[duration_ms]]/(60*1000)),":",MOD(INT(spotify_top_songs_audio_features[[#This Row],[duration_ms]]/1000),60))</f>
        <v>2:9</v>
      </c>
      <c r="AA8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839" t="str">
        <f>spotify_top_songs_audio_features[[#This Row],[track_name]]</f>
        <v>Blue Christmas</v>
      </c>
    </row>
    <row r="840" spans="1:28" x14ac:dyDescent="0.25">
      <c r="A840" t="s">
        <v>13657</v>
      </c>
      <c r="B840" t="s">
        <v>1668</v>
      </c>
      <c r="C840" t="s">
        <v>13658</v>
      </c>
      <c r="D840" t="s">
        <v>1306</v>
      </c>
      <c r="E840" t="s">
        <v>43</v>
      </c>
      <c r="F840" t="s">
        <v>32</v>
      </c>
      <c r="G840" t="s">
        <v>25</v>
      </c>
      <c r="H840">
        <v>855</v>
      </c>
      <c r="I840">
        <v>664</v>
      </c>
      <c r="J840">
        <v>607</v>
      </c>
      <c r="K840" t="s">
        <v>4895</v>
      </c>
      <c r="L840">
        <v>3.9699999999999996E-3</v>
      </c>
      <c r="M840">
        <v>937</v>
      </c>
      <c r="N840">
        <v>626</v>
      </c>
      <c r="O840">
        <v>-711</v>
      </c>
      <c r="P840">
        <v>98015</v>
      </c>
      <c r="Q840">
        <v>226800</v>
      </c>
      <c r="R840">
        <v>36</v>
      </c>
      <c r="S840">
        <v>233416006</v>
      </c>
      <c r="U840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840" t="str">
        <f>IFERROR(MID(spotify_top_songs_audio_features[[#This Row],[artist_names]],SEARCH(",",spotify_top_songs_audio_features[[#This Row],[artist_names]])+2,99),"")</f>
        <v/>
      </c>
      <c r="W840" t="str">
        <f>spotify_top_songs_audio_features[[#This Row],[source]]</f>
        <v>VP Records Corp/Dimelo Vi</v>
      </c>
      <c r="X840" s="1">
        <f>spotify_top_songs_audio_features[[#This Row],[streams]]</f>
        <v>233416006</v>
      </c>
      <c r="Y840" t="str">
        <f>IF(Tabela2[[#This Row],[feat]]="","","Feat")</f>
        <v/>
      </c>
      <c r="Z840" s="17" t="str">
        <f>CONCATENATE(INT(spotify_top_songs_audio_features[[#This Row],[duration_ms]]/(60*1000)),":",MOD(INT(spotify_top_songs_audio_features[[#This Row],[duration_ms]]/1000),60))</f>
        <v>3:46</v>
      </c>
      <c r="AA8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840" t="str">
        <f>spotify_top_songs_audio_features[[#This Row],[track_name]]</f>
        <v>Síguelo Bailando</v>
      </c>
    </row>
    <row r="841" spans="1:28" x14ac:dyDescent="0.25">
      <c r="A841" t="s">
        <v>6417</v>
      </c>
      <c r="B841" t="s">
        <v>6418</v>
      </c>
      <c r="C841" t="s">
        <v>6419</v>
      </c>
      <c r="D841" t="s">
        <v>220</v>
      </c>
      <c r="E841" t="s">
        <v>58</v>
      </c>
      <c r="F841" t="s">
        <v>32</v>
      </c>
      <c r="G841" t="s">
        <v>25</v>
      </c>
      <c r="H841">
        <v>635</v>
      </c>
      <c r="I841">
        <v>706</v>
      </c>
      <c r="J841">
        <v>125</v>
      </c>
      <c r="K841" t="s">
        <v>226</v>
      </c>
      <c r="L841">
        <v>0</v>
      </c>
      <c r="M841">
        <v>108</v>
      </c>
      <c r="N841">
        <v>443</v>
      </c>
      <c r="O841">
        <v>-3224</v>
      </c>
      <c r="P841">
        <v>88863</v>
      </c>
      <c r="Q841">
        <v>209160</v>
      </c>
      <c r="R841">
        <v>25</v>
      </c>
      <c r="S841">
        <v>233123126</v>
      </c>
      <c r="U841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841" t="str">
        <f>IFERROR(MID(spotify_top_songs_audio_features[[#This Row],[artist_names]],SEARCH(",",spotify_top_songs_audio_features[[#This Row],[artist_names]])+2,99),"")</f>
        <v>Mariah Angeliq</v>
      </c>
      <c r="W841" t="str">
        <f>spotify_top_songs_audio_features[[#This Row],[source]]</f>
        <v>UMLE - Latino</v>
      </c>
      <c r="X841" s="1">
        <f>spotify_top_songs_audio_features[[#This Row],[streams]]</f>
        <v>233123126</v>
      </c>
      <c r="Y841" t="str">
        <f>IF(Tabela2[[#This Row],[feat]]="","","Feat")</f>
        <v>Feat</v>
      </c>
      <c r="Z841" s="17" t="str">
        <f>CONCATENATE(INT(spotify_top_songs_audio_features[[#This Row],[duration_ms]]/(60*1000)),":",MOD(INT(spotify_top_songs_audio_features[[#This Row],[duration_ms]]/1000),60))</f>
        <v>3:29</v>
      </c>
      <c r="AA8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841" t="str">
        <f>spotify_top_songs_audio_features[[#This Row],[track_name]]</f>
        <v>EL MAKINON</v>
      </c>
    </row>
    <row r="842" spans="1:28" x14ac:dyDescent="0.25">
      <c r="A842" t="s">
        <v>12245</v>
      </c>
      <c r="B842" t="s">
        <v>12246</v>
      </c>
      <c r="C842" t="s">
        <v>12247</v>
      </c>
      <c r="D842" t="s">
        <v>48</v>
      </c>
      <c r="E842" t="s">
        <v>23</v>
      </c>
      <c r="F842" t="s">
        <v>24</v>
      </c>
      <c r="G842" t="s">
        <v>25</v>
      </c>
      <c r="H842">
        <v>721</v>
      </c>
      <c r="I842">
        <v>738</v>
      </c>
      <c r="J842">
        <v>403</v>
      </c>
      <c r="K842" t="s">
        <v>12248</v>
      </c>
      <c r="L842">
        <v>4.4099999999999999E-4</v>
      </c>
      <c r="M842">
        <v>118</v>
      </c>
      <c r="N842">
        <v>637</v>
      </c>
      <c r="O842">
        <v>-477</v>
      </c>
      <c r="P842">
        <v>119976</v>
      </c>
      <c r="Q842">
        <v>154983</v>
      </c>
      <c r="R842">
        <v>30</v>
      </c>
      <c r="S842">
        <v>232932271</v>
      </c>
      <c r="U842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842" t="str">
        <f>IFERROR(MID(spotify_top_songs_audio_features[[#This Row],[artist_names]],SEARCH(",",spotify_top_songs_audio_features[[#This Row],[artist_names]])+2,99),"")</f>
        <v>Jonas Brothers</v>
      </c>
      <c r="W842" t="str">
        <f>spotify_top_songs_audio_features[[#This Row],[source]]</f>
        <v>Republic Records</v>
      </c>
      <c r="X842" s="1">
        <f>spotify_top_songs_audio_features[[#This Row],[streams]]</f>
        <v>232932271</v>
      </c>
      <c r="Y842" t="str">
        <f>IF(Tabela2[[#This Row],[feat]]="","","Feat")</f>
        <v>Feat</v>
      </c>
      <c r="Z842" s="17" t="str">
        <f>CONCATENATE(INT(spotify_top_songs_audio_features[[#This Row],[duration_ms]]/(60*1000)),":",MOD(INT(spotify_top_songs_audio_features[[#This Row],[duration_ms]]/1000),60))</f>
        <v>2:34</v>
      </c>
      <c r="AA8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842" t="str">
        <f>spotify_top_songs_audio_features[[#This Row],[track_name]]</f>
        <v>Leave Before You Love Me (with Jonas Brothers)</v>
      </c>
    </row>
    <row r="843" spans="1:28" x14ac:dyDescent="0.25">
      <c r="A843" t="s">
        <v>4008</v>
      </c>
      <c r="B843" t="s">
        <v>4009</v>
      </c>
      <c r="C843" t="s">
        <v>4010</v>
      </c>
      <c r="D843" t="s">
        <v>1487</v>
      </c>
      <c r="E843" t="s">
        <v>31</v>
      </c>
      <c r="F843" t="s">
        <v>24</v>
      </c>
      <c r="G843" t="s">
        <v>25</v>
      </c>
      <c r="H843">
        <v>49</v>
      </c>
      <c r="I843">
        <v>618</v>
      </c>
      <c r="J843">
        <v>104</v>
      </c>
      <c r="K843" t="s">
        <v>833</v>
      </c>
      <c r="L843">
        <v>3.77E-4</v>
      </c>
      <c r="M843">
        <v>259</v>
      </c>
      <c r="N843">
        <v>286</v>
      </c>
      <c r="O843">
        <v>-5655</v>
      </c>
      <c r="P843">
        <v>997</v>
      </c>
      <c r="Q843">
        <v>201600</v>
      </c>
      <c r="R843">
        <v>25</v>
      </c>
      <c r="S843">
        <v>232825651</v>
      </c>
      <c r="U843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843" t="str">
        <f>IFERROR(MID(spotify_top_songs_audio_features[[#This Row],[artist_names]],SEARCH(",",spotify_top_songs_audio_features[[#This Row],[artist_names]])+2,99),"")</f>
        <v>50 Cent, Roddy Ricch</v>
      </c>
      <c r="W843" t="str">
        <f>spotify_top_songs_audio_features[[#This Row],[source]]</f>
        <v>Victor Victor Worldwide</v>
      </c>
      <c r="X843" s="1">
        <f>spotify_top_songs_audio_features[[#This Row],[streams]]</f>
        <v>232825651</v>
      </c>
      <c r="Y843" t="str">
        <f>IF(Tabela2[[#This Row],[feat]]="","","Feat")</f>
        <v>Feat</v>
      </c>
      <c r="Z843" s="17" t="str">
        <f>CONCATENATE(INT(spotify_top_songs_audio_features[[#This Row],[duration_ms]]/(60*1000)),":",MOD(INT(spotify_top_songs_audio_features[[#This Row],[duration_ms]]/1000),60))</f>
        <v>3:21</v>
      </c>
      <c r="AA8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43" t="str">
        <f>spotify_top_songs_audio_features[[#This Row],[track_name]]</f>
        <v>The Woo (feat. 50 Cent &amp; Roddy Ricch)</v>
      </c>
    </row>
    <row r="844" spans="1:28" x14ac:dyDescent="0.25">
      <c r="A844" t="s">
        <v>7166</v>
      </c>
      <c r="B844" t="s">
        <v>7167</v>
      </c>
      <c r="C844" t="s">
        <v>7168</v>
      </c>
      <c r="D844" t="s">
        <v>53</v>
      </c>
      <c r="E844" t="s">
        <v>43</v>
      </c>
      <c r="F844" t="s">
        <v>32</v>
      </c>
      <c r="G844" t="s">
        <v>25</v>
      </c>
      <c r="H844">
        <v>772</v>
      </c>
      <c r="I844">
        <v>732</v>
      </c>
      <c r="J844">
        <v>213</v>
      </c>
      <c r="K844" t="s">
        <v>1843</v>
      </c>
      <c r="L844">
        <v>5.1400000000000003E-4</v>
      </c>
      <c r="M844">
        <v>106</v>
      </c>
      <c r="N844">
        <v>295</v>
      </c>
      <c r="O844">
        <v>-3713</v>
      </c>
      <c r="P844">
        <v>100048</v>
      </c>
      <c r="Q844">
        <v>254383</v>
      </c>
      <c r="R844">
        <v>29</v>
      </c>
      <c r="S844">
        <v>231853720</v>
      </c>
      <c r="U844" t="str">
        <f>IFERROR(LEFT(spotify_top_songs_audio_features[[#This Row],[artist_names]],SEARCH(",",spotify_top_songs_audio_features[[#This Row],[artist_names]])-1),spotify_top_songs_audio_features[[#This Row],[artist_names]])</f>
        <v>Becky G</v>
      </c>
      <c r="V844" t="str">
        <f>IFERROR(MID(spotify_top_songs_audio_features[[#This Row],[artist_names]],SEARCH(",",spotify_top_songs_audio_features[[#This Row],[artist_names]])+2,99),"")</f>
        <v>Paulo Londra</v>
      </c>
      <c r="W844" t="str">
        <f>spotify_top_songs_audio_features[[#This Row],[source]]</f>
        <v>Sony Music Latin</v>
      </c>
      <c r="X844" s="1">
        <f>spotify_top_songs_audio_features[[#This Row],[streams]]</f>
        <v>231853720</v>
      </c>
      <c r="Y844" t="str">
        <f>IF(Tabela2[[#This Row],[feat]]="","","Feat")</f>
        <v>Feat</v>
      </c>
      <c r="Z844" s="17" t="str">
        <f>CONCATENATE(INT(spotify_top_songs_audio_features[[#This Row],[duration_ms]]/(60*1000)),":",MOD(INT(spotify_top_songs_audio_features[[#This Row],[duration_ms]]/1000),60))</f>
        <v>4:14</v>
      </c>
      <c r="AA8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844" t="str">
        <f>spotify_top_songs_audio_features[[#This Row],[track_name]]</f>
        <v>Cuando Te Besé</v>
      </c>
    </row>
    <row r="845" spans="1:28" x14ac:dyDescent="0.25">
      <c r="A845" t="s">
        <v>15137</v>
      </c>
      <c r="B845" t="s">
        <v>624</v>
      </c>
      <c r="C845" t="s">
        <v>15138</v>
      </c>
      <c r="D845" t="s">
        <v>141</v>
      </c>
      <c r="E845" t="s">
        <v>70</v>
      </c>
      <c r="F845" t="s">
        <v>32</v>
      </c>
      <c r="G845" t="s">
        <v>25</v>
      </c>
      <c r="H845">
        <v>685</v>
      </c>
      <c r="I845">
        <v>848</v>
      </c>
      <c r="J845">
        <v>858</v>
      </c>
      <c r="K845" t="s">
        <v>5961</v>
      </c>
      <c r="L845">
        <v>7.1400000000000001E-4</v>
      </c>
      <c r="M845">
        <v>783</v>
      </c>
      <c r="N845">
        <v>761</v>
      </c>
      <c r="O845">
        <v>-4561</v>
      </c>
      <c r="P845">
        <v>17987</v>
      </c>
      <c r="Q845">
        <v>163084</v>
      </c>
      <c r="R845">
        <v>21</v>
      </c>
      <c r="S845">
        <v>231781751</v>
      </c>
      <c r="U845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845" t="str">
        <f>IFERROR(MID(spotify_top_songs_audio_features[[#This Row],[artist_names]],SEARCH(",",spotify_top_songs_audio_features[[#This Row],[artist_names]])+2,99),"")</f>
        <v/>
      </c>
      <c r="W845" t="str">
        <f>spotify_top_songs_audio_features[[#This Row],[source]]</f>
        <v>Rimas Entertainment LLC</v>
      </c>
      <c r="X845" s="1">
        <f>spotify_top_songs_audio_features[[#This Row],[streams]]</f>
        <v>231781751</v>
      </c>
      <c r="Y845" t="str">
        <f>IF(Tabela2[[#This Row],[feat]]="","","Feat")</f>
        <v/>
      </c>
      <c r="Z845" s="17" t="str">
        <f>CONCATENATE(INT(spotify_top_songs_audio_features[[#This Row],[duration_ms]]/(60*1000)),":",MOD(INT(spotify_top_songs_audio_features[[#This Row],[duration_ms]]/1000),60))</f>
        <v>2:43</v>
      </c>
      <c r="AA8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845" t="str">
        <f>spotify_top_songs_audio_features[[#This Row],[track_name]]</f>
        <v>La Difícil</v>
      </c>
    </row>
    <row r="846" spans="1:28" x14ac:dyDescent="0.25">
      <c r="A846" t="s">
        <v>14318</v>
      </c>
      <c r="B846" t="s">
        <v>4420</v>
      </c>
      <c r="C846" t="s">
        <v>4421</v>
      </c>
      <c r="D846" t="s">
        <v>14319</v>
      </c>
      <c r="E846" t="s">
        <v>469</v>
      </c>
      <c r="F846" t="s">
        <v>32</v>
      </c>
      <c r="G846" t="s">
        <v>25</v>
      </c>
      <c r="H846">
        <v>719</v>
      </c>
      <c r="I846">
        <v>648</v>
      </c>
      <c r="J846">
        <v>125</v>
      </c>
      <c r="K846" t="s">
        <v>626</v>
      </c>
      <c r="L846">
        <v>0</v>
      </c>
      <c r="M846">
        <v>127</v>
      </c>
      <c r="N846">
        <v>66</v>
      </c>
      <c r="O846">
        <v>-76</v>
      </c>
      <c r="P846">
        <v>140201</v>
      </c>
      <c r="Q846">
        <v>123263</v>
      </c>
      <c r="R846">
        <v>17</v>
      </c>
      <c r="S846">
        <v>231603951</v>
      </c>
      <c r="U846" t="str">
        <f>IFERROR(LEFT(spotify_top_songs_audio_features[[#This Row],[artist_names]],SEARCH(",",spotify_top_songs_audio_features[[#This Row],[artist_names]])-1),spotify_top_songs_audio_features[[#This Row],[artist_names]])</f>
        <v>CJ</v>
      </c>
      <c r="V846" t="str">
        <f>IFERROR(MID(spotify_top_songs_audio_features[[#This Row],[artist_names]],SEARCH(",",spotify_top_songs_audio_features[[#This Row],[artist_names]])+2,99),"")</f>
        <v/>
      </c>
      <c r="W846" t="str">
        <f>spotify_top_songs_audio_features[[#This Row],[source]]</f>
        <v>CJ Music Group/T-Series</v>
      </c>
      <c r="X846" s="1">
        <f>spotify_top_songs_audio_features[[#This Row],[streams]]</f>
        <v>231603951</v>
      </c>
      <c r="Y846" t="str">
        <f>IF(Tabela2[[#This Row],[feat]]="","","Feat")</f>
        <v/>
      </c>
      <c r="Z846" s="17" t="str">
        <f>CONCATENATE(INT(spotify_top_songs_audio_features[[#This Row],[duration_ms]]/(60*1000)),":",MOD(INT(spotify_top_songs_audio_features[[#This Row],[duration_ms]]/1000),60))</f>
        <v>2:3</v>
      </c>
      <c r="AA8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846" t="str">
        <f>spotify_top_songs_audio_features[[#This Row],[track_name]]</f>
        <v>Whoopty</v>
      </c>
    </row>
    <row r="847" spans="1:28" x14ac:dyDescent="0.25">
      <c r="A847" t="s">
        <v>4058</v>
      </c>
      <c r="B847" t="s">
        <v>4059</v>
      </c>
      <c r="C847" t="s">
        <v>4060</v>
      </c>
      <c r="D847" t="s">
        <v>1807</v>
      </c>
      <c r="E847" t="s">
        <v>113</v>
      </c>
      <c r="F847" t="s">
        <v>24</v>
      </c>
      <c r="G847" t="s">
        <v>25</v>
      </c>
      <c r="H847">
        <v>813</v>
      </c>
      <c r="I847">
        <v>682</v>
      </c>
      <c r="J847">
        <v>402</v>
      </c>
      <c r="K847" t="s">
        <v>1522</v>
      </c>
      <c r="L847">
        <v>0</v>
      </c>
      <c r="M847">
        <v>108</v>
      </c>
      <c r="N847">
        <v>634</v>
      </c>
      <c r="O847">
        <v>-3598</v>
      </c>
      <c r="P847">
        <v>120011</v>
      </c>
      <c r="Q847">
        <v>338000</v>
      </c>
      <c r="R847">
        <v>18</v>
      </c>
      <c r="S847">
        <v>231436279</v>
      </c>
      <c r="U847" t="str">
        <f>IFERROR(LEFT(spotify_top_songs_audio_features[[#This Row],[artist_names]],SEARCH(",",spotify_top_songs_audio_features[[#This Row],[artist_names]])-1),spotify_top_songs_audio_features[[#This Row],[artist_names]])</f>
        <v>LIT killah</v>
      </c>
      <c r="V847" t="str">
        <f>IFERROR(MID(spotify_top_songs_audio_features[[#This Row],[artist_names]],SEARCH(",",spotify_top_songs_audio_features[[#This Row],[artist_names]])+2,99),"")</f>
        <v>Tiago PZK, Maria Becerra, Duki, Emilia, Rusherking, Big One, FMK</v>
      </c>
      <c r="W847" t="str">
        <f>spotify_top_songs_audio_features[[#This Row],[source]]</f>
        <v>WEA Latina</v>
      </c>
      <c r="X847" s="1">
        <f>spotify_top_songs_audio_features[[#This Row],[streams]]</f>
        <v>231436279</v>
      </c>
      <c r="Y847" t="str">
        <f>IF(Tabela2[[#This Row],[feat]]="","","Feat")</f>
        <v>Feat</v>
      </c>
      <c r="Z847" s="17" t="str">
        <f>CONCATENATE(INT(spotify_top_songs_audio_features[[#This Row],[duration_ms]]/(60*1000)),":",MOD(INT(spotify_top_songs_audio_features[[#This Row],[duration_ms]]/1000),60))</f>
        <v>5:38</v>
      </c>
      <c r="AA8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47" t="str">
        <f>spotify_top_songs_audio_features[[#This Row],[track_name]]</f>
        <v>Los del Espacio</v>
      </c>
    </row>
    <row r="848" spans="1:28" x14ac:dyDescent="0.25">
      <c r="A848" t="s">
        <v>17411</v>
      </c>
      <c r="B848" t="s">
        <v>17412</v>
      </c>
      <c r="C848" t="s">
        <v>17413</v>
      </c>
      <c r="D848" t="s">
        <v>4629</v>
      </c>
      <c r="E848" t="s">
        <v>58</v>
      </c>
      <c r="F848" t="s">
        <v>24</v>
      </c>
      <c r="G848" t="s">
        <v>25</v>
      </c>
      <c r="H848">
        <v>732</v>
      </c>
      <c r="I848">
        <v>458</v>
      </c>
      <c r="J848">
        <v>311</v>
      </c>
      <c r="K848" t="s">
        <v>639</v>
      </c>
      <c r="L848">
        <v>0</v>
      </c>
      <c r="M848">
        <v>136</v>
      </c>
      <c r="N848">
        <v>661</v>
      </c>
      <c r="O848">
        <v>-7225</v>
      </c>
      <c r="P848">
        <v>98938</v>
      </c>
      <c r="Q848">
        <v>165387</v>
      </c>
      <c r="R848">
        <v>42</v>
      </c>
      <c r="S848">
        <v>231250740</v>
      </c>
      <c r="U848" t="str">
        <f>IFERROR(LEFT(spotify_top_songs_audio_features[[#This Row],[artist_names]],SEARCH(",",spotify_top_songs_audio_features[[#This Row],[artist_names]])-1),spotify_top_songs_audio_features[[#This Row],[artist_names]])</f>
        <v>Sam Hunt</v>
      </c>
      <c r="V848" t="str">
        <f>IFERROR(MID(spotify_top_songs_audio_features[[#This Row],[artist_names]],SEARCH(",",spotify_top_songs_audio_features[[#This Row],[artist_names]])+2,99),"")</f>
        <v/>
      </c>
      <c r="W848" t="str">
        <f>spotify_top_songs_audio_features[[#This Row],[source]]</f>
        <v>MCA Nashville</v>
      </c>
      <c r="X848" s="1">
        <f>spotify_top_songs_audio_features[[#This Row],[streams]]</f>
        <v>231250740</v>
      </c>
      <c r="Y848" t="str">
        <f>IF(Tabela2[[#This Row],[feat]]="","","Feat")</f>
        <v/>
      </c>
      <c r="Z848" s="17" t="str">
        <f>CONCATENATE(INT(spotify_top_songs_audio_features[[#This Row],[duration_ms]]/(60*1000)),":",MOD(INT(spotify_top_songs_audio_features[[#This Row],[duration_ms]]/1000),60))</f>
        <v>2:45</v>
      </c>
      <c r="AA8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848" t="str">
        <f>spotify_top_songs_audio_features[[#This Row],[track_name]]</f>
        <v>Body Like A Back Road</v>
      </c>
    </row>
    <row r="849" spans="1:28" x14ac:dyDescent="0.25">
      <c r="A849" t="s">
        <v>13289</v>
      </c>
      <c r="B849" t="s">
        <v>13290</v>
      </c>
      <c r="C849" t="s">
        <v>13291</v>
      </c>
      <c r="D849" t="s">
        <v>1058</v>
      </c>
      <c r="E849" t="s">
        <v>43</v>
      </c>
      <c r="F849" t="s">
        <v>32</v>
      </c>
      <c r="G849" t="s">
        <v>25</v>
      </c>
      <c r="H849">
        <v>703</v>
      </c>
      <c r="I849">
        <v>715</v>
      </c>
      <c r="J849">
        <v>114</v>
      </c>
      <c r="K849" t="s">
        <v>608</v>
      </c>
      <c r="L849">
        <v>0</v>
      </c>
      <c r="M849">
        <v>456</v>
      </c>
      <c r="N849">
        <v>497</v>
      </c>
      <c r="O849">
        <v>-6285</v>
      </c>
      <c r="P849">
        <v>99924</v>
      </c>
      <c r="Q849">
        <v>234308</v>
      </c>
      <c r="R849">
        <v>26</v>
      </c>
      <c r="S849">
        <v>231136248</v>
      </c>
      <c r="U849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849" t="str">
        <f>IFERROR(MID(spotify_top_songs_audio_features[[#This Row],[artist_names]],SEARCH(",",spotify_top_songs_audio_features[[#This Row],[artist_names]])+2,99),"")</f>
        <v>Future</v>
      </c>
      <c r="W849" t="str">
        <f>spotify_top_songs_audio_features[[#This Row],[source]]</f>
        <v>Interscope Records*</v>
      </c>
      <c r="X849" s="1">
        <f>spotify_top_songs_audio_features[[#This Row],[streams]]</f>
        <v>231136248</v>
      </c>
      <c r="Y849" t="str">
        <f>IF(Tabela2[[#This Row],[feat]]="","","Feat")</f>
        <v>Feat</v>
      </c>
      <c r="Z849" s="17" t="str">
        <f>CONCATENATE(INT(spotify_top_songs_audio_features[[#This Row],[duration_ms]]/(60*1000)),":",MOD(INT(spotify_top_songs_audio_features[[#This Row],[duration_ms]]/1000),60))</f>
        <v>3:54</v>
      </c>
      <c r="AA8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849" t="str">
        <f>spotify_top_songs_audio_features[[#This Row],[track_name]]</f>
        <v>Cold (feat. Future)</v>
      </c>
    </row>
    <row r="850" spans="1:28" x14ac:dyDescent="0.25">
      <c r="A850" t="s">
        <v>14659</v>
      </c>
      <c r="B850" t="s">
        <v>14660</v>
      </c>
      <c r="C850" t="s">
        <v>14661</v>
      </c>
      <c r="D850" t="s">
        <v>3914</v>
      </c>
      <c r="E850" t="s">
        <v>31</v>
      </c>
      <c r="F850" t="s">
        <v>32</v>
      </c>
      <c r="G850" t="s">
        <v>25</v>
      </c>
      <c r="H850">
        <v>728</v>
      </c>
      <c r="I850">
        <v>563</v>
      </c>
      <c r="J850">
        <v>134</v>
      </c>
      <c r="K850" t="s">
        <v>14662</v>
      </c>
      <c r="L850">
        <v>0</v>
      </c>
      <c r="M850">
        <v>179</v>
      </c>
      <c r="N850">
        <v>352</v>
      </c>
      <c r="O850">
        <v>-8053</v>
      </c>
      <c r="P850">
        <v>100017</v>
      </c>
      <c r="Q850">
        <v>217707</v>
      </c>
      <c r="R850">
        <v>50</v>
      </c>
      <c r="S850">
        <v>231108317</v>
      </c>
      <c r="U850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850" t="str">
        <f>IFERROR(MID(spotify_top_songs_audio_features[[#This Row],[artist_names]],SEARCH(",",spotify_top_songs_audio_features[[#This Row],[artist_names]])+2,99),"")</f>
        <v>Selena Gomez</v>
      </c>
      <c r="W850" t="str">
        <f>spotify_top_songs_audio_features[[#This Row],[source]]</f>
        <v>Artist Partner</v>
      </c>
      <c r="X850" s="1">
        <f>spotify_top_songs_audio_features[[#This Row],[streams]]</f>
        <v>231108317</v>
      </c>
      <c r="Y850" t="str">
        <f>IF(Tabela2[[#This Row],[feat]]="","","Feat")</f>
        <v>Feat</v>
      </c>
      <c r="Z850" s="17" t="str">
        <f>CONCATENATE(INT(spotify_top_songs_audio_features[[#This Row],[duration_ms]]/(60*1000)),":",MOD(INT(spotify_top_songs_audio_features[[#This Row],[duration_ms]]/1000),60))</f>
        <v>3:37</v>
      </c>
      <c r="AA8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50" t="str">
        <f>spotify_top_songs_audio_features[[#This Row],[track_name]]</f>
        <v>We Don't Talk Anymore (feat. Selena Gomez)</v>
      </c>
    </row>
    <row r="851" spans="1:28" x14ac:dyDescent="0.25">
      <c r="A851" t="s">
        <v>6099</v>
      </c>
      <c r="B851" t="s">
        <v>6100</v>
      </c>
      <c r="C851" t="s">
        <v>6101</v>
      </c>
      <c r="D851" t="s">
        <v>282</v>
      </c>
      <c r="E851" t="s">
        <v>23</v>
      </c>
      <c r="F851" t="s">
        <v>32</v>
      </c>
      <c r="G851" t="s">
        <v>25</v>
      </c>
      <c r="H851">
        <v>601</v>
      </c>
      <c r="I851">
        <v>794</v>
      </c>
      <c r="J851">
        <v>671</v>
      </c>
      <c r="K851" t="s">
        <v>6102</v>
      </c>
      <c r="L851">
        <v>1.36E-4</v>
      </c>
      <c r="M851">
        <v>388</v>
      </c>
      <c r="N851">
        <v>244</v>
      </c>
      <c r="O851">
        <v>-5844</v>
      </c>
      <c r="P851">
        <v>114066</v>
      </c>
      <c r="Q851">
        <v>217467</v>
      </c>
      <c r="R851">
        <v>25</v>
      </c>
      <c r="S851">
        <v>230660801</v>
      </c>
      <c r="U851" t="str">
        <f>IFERROR(LEFT(spotify_top_songs_audio_features[[#This Row],[artist_names]],SEARCH(",",spotify_top_songs_audio_features[[#This Row],[artist_names]])-1),spotify_top_songs_audio_features[[#This Row],[artist_names]])</f>
        <v>Mark Ronson</v>
      </c>
      <c r="V851" t="str">
        <f>IFERROR(MID(spotify_top_songs_audio_features[[#This Row],[artist_names]],SEARCH(",",spotify_top_songs_audio_features[[#This Row],[artist_names]])+2,99),"")</f>
        <v>Miley Cyrus</v>
      </c>
      <c r="W851" t="str">
        <f>spotify_top_songs_audio_features[[#This Row],[source]]</f>
        <v>Columbia</v>
      </c>
      <c r="X851" s="1">
        <f>spotify_top_songs_audio_features[[#This Row],[streams]]</f>
        <v>230660801</v>
      </c>
      <c r="Y851" t="str">
        <f>IF(Tabela2[[#This Row],[feat]]="","","Feat")</f>
        <v>Feat</v>
      </c>
      <c r="Z851" s="17" t="str">
        <f>CONCATENATE(INT(spotify_top_songs_audio_features[[#This Row],[duration_ms]]/(60*1000)),":",MOD(INT(spotify_top_songs_audio_features[[#This Row],[duration_ms]]/1000),60))</f>
        <v>3:37</v>
      </c>
      <c r="AA8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851" t="str">
        <f>spotify_top_songs_audio_features[[#This Row],[track_name]]</f>
        <v>Nothing Breaks Like a Heart (feat. Miley Cyrus)</v>
      </c>
    </row>
    <row r="852" spans="1:28" x14ac:dyDescent="0.25">
      <c r="A852" t="s">
        <v>15944</v>
      </c>
      <c r="B852" t="s">
        <v>8430</v>
      </c>
      <c r="C852" t="s">
        <v>15945</v>
      </c>
      <c r="D852" t="s">
        <v>2426</v>
      </c>
      <c r="E852" t="s">
        <v>31</v>
      </c>
      <c r="F852" t="s">
        <v>32</v>
      </c>
      <c r="G852" t="s">
        <v>25</v>
      </c>
      <c r="H852">
        <v>92</v>
      </c>
      <c r="I852">
        <v>675</v>
      </c>
      <c r="J852">
        <v>263</v>
      </c>
      <c r="K852" t="s">
        <v>1843</v>
      </c>
      <c r="L852">
        <v>0</v>
      </c>
      <c r="M852">
        <v>104</v>
      </c>
      <c r="N852">
        <v>749</v>
      </c>
      <c r="O852">
        <v>-5661</v>
      </c>
      <c r="P852">
        <v>141967</v>
      </c>
      <c r="Q852">
        <v>304041</v>
      </c>
      <c r="R852">
        <v>45</v>
      </c>
      <c r="S852">
        <v>230639270</v>
      </c>
      <c r="U852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852" t="str">
        <f>IFERROR(MID(spotify_top_songs_audio_features[[#This Row],[artist_names]],SEARCH(",",spotify_top_songs_audio_features[[#This Row],[artist_names]])+2,99),"")</f>
        <v>Gucci Mane</v>
      </c>
      <c r="W852" t="str">
        <f>spotify_top_songs_audio_features[[#This Row],[source]]</f>
        <v>Quality Control Music</v>
      </c>
      <c r="X852" s="1">
        <f>spotify_top_songs_audio_features[[#This Row],[streams]]</f>
        <v>230639270</v>
      </c>
      <c r="Y852" t="str">
        <f>IF(Tabela2[[#This Row],[feat]]="","","Feat")</f>
        <v>Feat</v>
      </c>
      <c r="Z852" s="17" t="str">
        <f>CONCATENATE(INT(spotify_top_songs_audio_features[[#This Row],[duration_ms]]/(60*1000)),":",MOD(INT(spotify_top_songs_audio_features[[#This Row],[duration_ms]]/1000),60))</f>
        <v>5:4</v>
      </c>
      <c r="AA8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52" t="str">
        <f>spotify_top_songs_audio_features[[#This Row],[track_name]]</f>
        <v>Slippery (feat. Gucci Mane)</v>
      </c>
    </row>
    <row r="853" spans="1:28" x14ac:dyDescent="0.25">
      <c r="A853" t="s">
        <v>15092</v>
      </c>
      <c r="B853" t="s">
        <v>633</v>
      </c>
      <c r="C853" t="s">
        <v>15093</v>
      </c>
      <c r="D853" t="s">
        <v>2600</v>
      </c>
      <c r="E853" t="s">
        <v>70</v>
      </c>
      <c r="F853" t="s">
        <v>24</v>
      </c>
      <c r="G853" t="s">
        <v>25</v>
      </c>
      <c r="H853">
        <v>747</v>
      </c>
      <c r="I853">
        <v>739</v>
      </c>
      <c r="J853">
        <v>487</v>
      </c>
      <c r="K853" t="s">
        <v>12346</v>
      </c>
      <c r="L853">
        <v>2.2200000000000002E-3</v>
      </c>
      <c r="M853">
        <v>101</v>
      </c>
      <c r="N853">
        <v>523</v>
      </c>
      <c r="O853">
        <v>-6008</v>
      </c>
      <c r="P853">
        <v>120996</v>
      </c>
      <c r="Q853">
        <v>220196</v>
      </c>
      <c r="R853">
        <v>21</v>
      </c>
      <c r="S853">
        <v>230305512</v>
      </c>
      <c r="U853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853" t="str">
        <f>IFERROR(MID(spotify_top_songs_audio_features[[#This Row],[artist_names]],SEARCH(",",spotify_top_songs_audio_features[[#This Row],[artist_names]])+2,99),"")</f>
        <v/>
      </c>
      <c r="W853" t="str">
        <f>spotify_top_songs_audio_features[[#This Row],[source]]</f>
        <v>XO / Republic Records</v>
      </c>
      <c r="X853" s="1">
        <f>spotify_top_songs_audio_features[[#This Row],[streams]]</f>
        <v>230305512</v>
      </c>
      <c r="Y853" t="str">
        <f>IF(Tabela2[[#This Row],[feat]]="","","Feat")</f>
        <v/>
      </c>
      <c r="Z853" s="17" t="str">
        <f>CONCATENATE(INT(spotify_top_songs_audio_features[[#This Row],[duration_ms]]/(60*1000)),":",MOD(INT(spotify_top_songs_audio_features[[#This Row],[duration_ms]]/1000),60))</f>
        <v>3:40</v>
      </c>
      <c r="AA8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853" t="str">
        <f>spotify_top_songs_audio_features[[#This Row],[track_name]]</f>
        <v>Take My Breath - Single Version</v>
      </c>
    </row>
    <row r="854" spans="1:28" x14ac:dyDescent="0.25">
      <c r="A854" t="s">
        <v>3261</v>
      </c>
      <c r="B854" t="s">
        <v>3262</v>
      </c>
      <c r="C854" t="s">
        <v>3263</v>
      </c>
      <c r="D854" t="s">
        <v>3264</v>
      </c>
      <c r="E854" t="s">
        <v>113</v>
      </c>
      <c r="F854" t="s">
        <v>24</v>
      </c>
      <c r="G854" t="s">
        <v>25</v>
      </c>
      <c r="H854">
        <v>905</v>
      </c>
      <c r="I854">
        <v>686</v>
      </c>
      <c r="J854">
        <v>664</v>
      </c>
      <c r="K854" t="s">
        <v>2994</v>
      </c>
      <c r="L854">
        <v>0</v>
      </c>
      <c r="M854">
        <v>266</v>
      </c>
      <c r="N854">
        <v>963</v>
      </c>
      <c r="O854">
        <v>-3152</v>
      </c>
      <c r="P854">
        <v>103013</v>
      </c>
      <c r="Q854">
        <v>155825</v>
      </c>
      <c r="R854">
        <v>25</v>
      </c>
      <c r="S854">
        <v>230158907</v>
      </c>
      <c r="U854" t="str">
        <f>IFERROR(LEFT(spotify_top_songs_audio_features[[#This Row],[artist_names]],SEARCH(",",spotify_top_songs_audio_features[[#This Row],[artist_names]])-1),spotify_top_songs_audio_features[[#This Row],[artist_names]])</f>
        <v>Lele Pons</v>
      </c>
      <c r="V854" t="str">
        <f>IFERROR(MID(spotify_top_songs_audio_features[[#This Row],[artist_names]],SEARCH(",",spotify_top_songs_audio_features[[#This Row],[artist_names]])+2,99),"")</f>
        <v>Guaynaa</v>
      </c>
      <c r="W854" t="str">
        <f>spotify_top_songs_audio_features[[#This Row],[source]]</f>
        <v>Shots Studios &amp; Music/10:22pm/Interscope Records</v>
      </c>
      <c r="X854" s="1">
        <f>spotify_top_songs_audio_features[[#This Row],[streams]]</f>
        <v>230158907</v>
      </c>
      <c r="Y854" t="str">
        <f>IF(Tabela2[[#This Row],[feat]]="","","Feat")</f>
        <v>Feat</v>
      </c>
      <c r="Z854" s="17" t="str">
        <f>CONCATENATE(INT(spotify_top_songs_audio_features[[#This Row],[duration_ms]]/(60*1000)),":",MOD(INT(spotify_top_songs_audio_features[[#This Row],[duration_ms]]/1000),60))</f>
        <v>2:35</v>
      </c>
      <c r="AA8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54" t="str">
        <f>spotify_top_songs_audio_features[[#This Row],[track_name]]</f>
        <v>Se Te Nota (with Guaynaa)</v>
      </c>
    </row>
    <row r="855" spans="1:28" x14ac:dyDescent="0.25">
      <c r="A855" t="s">
        <v>12177</v>
      </c>
      <c r="B855" t="s">
        <v>11886</v>
      </c>
      <c r="C855" t="s">
        <v>12178</v>
      </c>
      <c r="D855" t="s">
        <v>635</v>
      </c>
      <c r="E855" t="s">
        <v>142</v>
      </c>
      <c r="F855" t="s">
        <v>24</v>
      </c>
      <c r="G855" t="s">
        <v>25</v>
      </c>
      <c r="H855">
        <v>728</v>
      </c>
      <c r="I855">
        <v>668</v>
      </c>
      <c r="J855">
        <v>126</v>
      </c>
      <c r="K855" t="s">
        <v>12179</v>
      </c>
      <c r="L855">
        <v>1.49E-3</v>
      </c>
      <c r="M855">
        <v>102</v>
      </c>
      <c r="N855">
        <v>162</v>
      </c>
      <c r="O855">
        <v>-502</v>
      </c>
      <c r="P855">
        <v>100537</v>
      </c>
      <c r="Q855">
        <v>211440</v>
      </c>
      <c r="R855">
        <v>19</v>
      </c>
      <c r="S855">
        <v>229380013</v>
      </c>
      <c r="U855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855" t="str">
        <f>IFERROR(MID(spotify_top_songs_audio_features[[#This Row],[artist_names]],SEARCH(",",spotify_top_songs_audio_features[[#This Row],[artist_names]])+2,99),"")</f>
        <v>Kendrick Lamar</v>
      </c>
      <c r="W855" t="str">
        <f>spotify_top_songs_audio_features[[#This Row],[source]]</f>
        <v>Universal Republic Records</v>
      </c>
      <c r="X855" s="1">
        <f>spotify_top_songs_audio_features[[#This Row],[streams]]</f>
        <v>229380013</v>
      </c>
      <c r="Y855" t="str">
        <f>IF(Tabela2[[#This Row],[feat]]="","","Feat")</f>
        <v>Feat</v>
      </c>
      <c r="Z855" s="17" t="str">
        <f>CONCATENATE(INT(spotify_top_songs_audio_features[[#This Row],[duration_ms]]/(60*1000)),":",MOD(INT(spotify_top_songs_audio_features[[#This Row],[duration_ms]]/1000),60))</f>
        <v>3:31</v>
      </c>
      <c r="AA8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855" t="str">
        <f>spotify_top_songs_audio_features[[#This Row],[track_name]]</f>
        <v>Pray For Me (with Kendrick Lamar)</v>
      </c>
    </row>
    <row r="856" spans="1:28" x14ac:dyDescent="0.25">
      <c r="A856" t="s">
        <v>5508</v>
      </c>
      <c r="B856" t="s">
        <v>5509</v>
      </c>
      <c r="C856" t="s">
        <v>5510</v>
      </c>
      <c r="D856" t="s">
        <v>5511</v>
      </c>
      <c r="E856" t="s">
        <v>58</v>
      </c>
      <c r="F856" t="s">
        <v>24</v>
      </c>
      <c r="G856" t="s">
        <v>25</v>
      </c>
      <c r="H856">
        <v>575</v>
      </c>
      <c r="I856">
        <v>56</v>
      </c>
      <c r="J856">
        <v>478</v>
      </c>
      <c r="K856" t="s">
        <v>1351</v>
      </c>
      <c r="L856">
        <v>0</v>
      </c>
      <c r="M856">
        <v>257</v>
      </c>
      <c r="N856">
        <v>471</v>
      </c>
      <c r="O856">
        <v>-7302</v>
      </c>
      <c r="P856">
        <v>75956</v>
      </c>
      <c r="Q856">
        <v>229938</v>
      </c>
      <c r="R856">
        <v>17</v>
      </c>
      <c r="S856">
        <v>229346469</v>
      </c>
      <c r="U856" t="str">
        <f>IFERROR(LEFT(spotify_top_songs_audio_features[[#This Row],[artist_names]],SEARCH(",",spotify_top_songs_audio_features[[#This Row],[artist_names]])-1),spotify_top_songs_audio_features[[#This Row],[artist_names]])</f>
        <v>JID</v>
      </c>
      <c r="V856" t="str">
        <f>IFERROR(MID(spotify_top_songs_audio_features[[#This Row],[artist_names]],SEARCH(",",spotify_top_songs_audio_features[[#This Row],[artist_names]])+2,99),"")</f>
        <v>21 Savage, Baby Tate</v>
      </c>
      <c r="W856" t="str">
        <f>spotify_top_songs_audio_features[[#This Row],[source]]</f>
        <v>Dreamville/Interscope</v>
      </c>
      <c r="X856" s="1">
        <f>spotify_top_songs_audio_features[[#This Row],[streams]]</f>
        <v>229346469</v>
      </c>
      <c r="Y856" t="str">
        <f>IF(Tabela2[[#This Row],[feat]]="","","Feat")</f>
        <v>Feat</v>
      </c>
      <c r="Z856" s="17" t="str">
        <f>CONCATENATE(INT(spotify_top_songs_audio_features[[#This Row],[duration_ms]]/(60*1000)),":",MOD(INT(spotify_top_songs_audio_features[[#This Row],[duration_ms]]/1000),60))</f>
        <v>3:49</v>
      </c>
      <c r="AA8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856" t="str">
        <f>spotify_top_songs_audio_features[[#This Row],[track_name]]</f>
        <v>Surround Sound (feat. 21 Savage &amp; Baby Tate)</v>
      </c>
    </row>
    <row r="857" spans="1:28" x14ac:dyDescent="0.25">
      <c r="A857" t="s">
        <v>10412</v>
      </c>
      <c r="B857" t="s">
        <v>307</v>
      </c>
      <c r="C857" t="s">
        <v>10413</v>
      </c>
      <c r="D857" t="s">
        <v>372</v>
      </c>
      <c r="E857" t="s">
        <v>23</v>
      </c>
      <c r="F857" t="s">
        <v>24</v>
      </c>
      <c r="G857" t="s">
        <v>152</v>
      </c>
      <c r="H857">
        <v>483</v>
      </c>
      <c r="I857">
        <v>412</v>
      </c>
      <c r="J857">
        <v>402</v>
      </c>
      <c r="K857" t="s">
        <v>3380</v>
      </c>
      <c r="L857">
        <v>0</v>
      </c>
      <c r="M857">
        <v>116</v>
      </c>
      <c r="N857">
        <v>247</v>
      </c>
      <c r="O857">
        <v>-8461</v>
      </c>
      <c r="P857">
        <v>170163</v>
      </c>
      <c r="Q857">
        <v>203569</v>
      </c>
      <c r="R857">
        <v>46</v>
      </c>
      <c r="S857">
        <v>228896475</v>
      </c>
      <c r="U85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857" t="str">
        <f>IFERROR(MID(spotify_top_songs_audio_features[[#This Row],[artist_names]],SEARCH(",",spotify_top_songs_audio_features[[#This Row],[artist_names]])+2,99),"")</f>
        <v/>
      </c>
      <c r="W857" t="str">
        <f>spotify_top_songs_audio_features[[#This Row],[source]]</f>
        <v>Darkroom</v>
      </c>
      <c r="X857" s="1">
        <f>spotify_top_songs_audio_features[[#This Row],[streams]]</f>
        <v>228896475</v>
      </c>
      <c r="Y857" t="str">
        <f>IF(Tabela2[[#This Row],[feat]]="","","Feat")</f>
        <v/>
      </c>
      <c r="Z857" s="17" t="str">
        <f>CONCATENATE(INT(spotify_top_songs_audio_features[[#This Row],[duration_ms]]/(60*1000)),":",MOD(INT(spotify_top_songs_audio_features[[#This Row],[duration_ms]]/1000),60))</f>
        <v>3:23</v>
      </c>
      <c r="AA8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857" t="str">
        <f>spotify_top_songs_audio_features[[#This Row],[track_name]]</f>
        <v>idontwannabeyouanymore</v>
      </c>
    </row>
    <row r="858" spans="1:28" x14ac:dyDescent="0.25">
      <c r="A858" t="s">
        <v>9367</v>
      </c>
      <c r="B858" t="s">
        <v>9368</v>
      </c>
      <c r="C858" t="s">
        <v>9369</v>
      </c>
      <c r="D858" t="s">
        <v>9370</v>
      </c>
      <c r="E858" t="s">
        <v>142</v>
      </c>
      <c r="F858" t="s">
        <v>24</v>
      </c>
      <c r="G858" t="s">
        <v>25</v>
      </c>
      <c r="H858">
        <v>271</v>
      </c>
      <c r="I858">
        <v>551</v>
      </c>
      <c r="J858">
        <v>457</v>
      </c>
      <c r="K858" t="s">
        <v>1707</v>
      </c>
      <c r="L858">
        <v>4.1599999999999996E-3</v>
      </c>
      <c r="M858">
        <v>256</v>
      </c>
      <c r="N858">
        <v>428</v>
      </c>
      <c r="O858">
        <v>-748</v>
      </c>
      <c r="P858">
        <v>78111</v>
      </c>
      <c r="Q858">
        <v>272467</v>
      </c>
      <c r="R858">
        <v>28</v>
      </c>
      <c r="S858">
        <v>228818486</v>
      </c>
      <c r="U858" t="str">
        <f>IFERROR(LEFT(spotify_top_songs_audio_features[[#This Row],[artist_names]],SEARCH(",",spotify_top_songs_audio_features[[#This Row],[artist_names]])-1),spotify_top_songs_audio_features[[#This Row],[artist_names]])</f>
        <v>The Pogues</v>
      </c>
      <c r="V858" t="str">
        <f>IFERROR(MID(spotify_top_songs_audio_features[[#This Row],[artist_names]],SEARCH(",",spotify_top_songs_audio_features[[#This Row],[artist_names]])+2,99),"")</f>
        <v>Kirsty MacColl</v>
      </c>
      <c r="W858" t="str">
        <f>spotify_top_songs_audio_features[[#This Row],[source]]</f>
        <v>WM UK</v>
      </c>
      <c r="X858" s="1">
        <f>spotify_top_songs_audio_features[[#This Row],[streams]]</f>
        <v>228818486</v>
      </c>
      <c r="Y858" t="str">
        <f>IF(Tabela2[[#This Row],[feat]]="","","Feat")</f>
        <v>Feat</v>
      </c>
      <c r="Z858" s="17" t="str">
        <f>CONCATENATE(INT(spotify_top_songs_audio_features[[#This Row],[duration_ms]]/(60*1000)),":",MOD(INT(spotify_top_songs_audio_features[[#This Row],[duration_ms]]/1000),60))</f>
        <v>4:32</v>
      </c>
      <c r="AA8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858" t="str">
        <f>spotify_top_songs_audio_features[[#This Row],[track_name]]</f>
        <v>Fairytale of New York (feat. Kirsty MacColl)</v>
      </c>
    </row>
    <row r="859" spans="1:28" x14ac:dyDescent="0.25">
      <c r="A859" t="s">
        <v>2851</v>
      </c>
      <c r="B859" t="s">
        <v>2852</v>
      </c>
      <c r="C859" t="s">
        <v>2853</v>
      </c>
      <c r="D859" t="s">
        <v>53</v>
      </c>
      <c r="E859" t="s">
        <v>23</v>
      </c>
      <c r="F859" t="s">
        <v>24</v>
      </c>
      <c r="G859" t="s">
        <v>25</v>
      </c>
      <c r="H859">
        <v>709</v>
      </c>
      <c r="I859">
        <v>771</v>
      </c>
      <c r="J859">
        <v>166</v>
      </c>
      <c r="K859" t="s">
        <v>2272</v>
      </c>
      <c r="L859">
        <v>3.2899999999999997E-4</v>
      </c>
      <c r="M859">
        <v>249</v>
      </c>
      <c r="N859">
        <v>709</v>
      </c>
      <c r="O859">
        <v>-4598</v>
      </c>
      <c r="P859">
        <v>174006</v>
      </c>
      <c r="Q859">
        <v>204453</v>
      </c>
      <c r="R859">
        <v>25</v>
      </c>
      <c r="S859">
        <v>228344602</v>
      </c>
      <c r="U859" t="str">
        <f>IFERROR(LEFT(spotify_top_songs_audio_features[[#This Row],[artist_names]],SEARCH(",",spotify_top_songs_audio_features[[#This Row],[artist_names]])-1),spotify_top_songs_audio_features[[#This Row],[artist_names]])</f>
        <v>Mau y Ricky</v>
      </c>
      <c r="V859" t="str">
        <f>IFERROR(MID(spotify_top_songs_audio_features[[#This Row],[artist_names]],SEARCH(",",spotify_top_songs_audio_features[[#This Row],[artist_names]])+2,99),"")</f>
        <v>Manuel Turizo, Camilo</v>
      </c>
      <c r="W859" t="str">
        <f>spotify_top_songs_audio_features[[#This Row],[source]]</f>
        <v>Sony Music Latin</v>
      </c>
      <c r="X859" s="1">
        <f>spotify_top_songs_audio_features[[#This Row],[streams]]</f>
        <v>228344602</v>
      </c>
      <c r="Y859" t="str">
        <f>IF(Tabela2[[#This Row],[feat]]="","","Feat")</f>
        <v>Feat</v>
      </c>
      <c r="Z859" s="17" t="str">
        <f>CONCATENATE(INT(spotify_top_songs_audio_features[[#This Row],[duration_ms]]/(60*1000)),":",MOD(INT(spotify_top_songs_audio_features[[#This Row],[duration_ms]]/1000),60))</f>
        <v>3:24</v>
      </c>
      <c r="AA8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859" t="str">
        <f>spotify_top_songs_audio_features[[#This Row],[track_name]]</f>
        <v>Desconocidos</v>
      </c>
    </row>
    <row r="860" spans="1:28" x14ac:dyDescent="0.25">
      <c r="A860" t="s">
        <v>10487</v>
      </c>
      <c r="B860" t="s">
        <v>439</v>
      </c>
      <c r="C860" t="s">
        <v>8324</v>
      </c>
      <c r="D860" t="s">
        <v>48</v>
      </c>
      <c r="E860" t="s">
        <v>102</v>
      </c>
      <c r="F860" t="s">
        <v>24</v>
      </c>
      <c r="G860" t="s">
        <v>25</v>
      </c>
      <c r="H860">
        <v>765</v>
      </c>
      <c r="I860">
        <v>688</v>
      </c>
      <c r="J860">
        <v>841</v>
      </c>
      <c r="K860" t="s">
        <v>10488</v>
      </c>
      <c r="L860">
        <v>0</v>
      </c>
      <c r="M860">
        <v>734</v>
      </c>
      <c r="N860">
        <v>434</v>
      </c>
      <c r="O860">
        <v>-5566</v>
      </c>
      <c r="P860">
        <v>90013</v>
      </c>
      <c r="Q860">
        <v>229573</v>
      </c>
      <c r="R860">
        <v>32</v>
      </c>
      <c r="S860">
        <v>228327005</v>
      </c>
      <c r="U860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860" t="str">
        <f>IFERROR(MID(spotify_top_songs_audio_features[[#This Row],[artist_names]],SEARCH(",",spotify_top_songs_audio_features[[#This Row],[artist_names]])+2,99),"")</f>
        <v/>
      </c>
      <c r="W860" t="str">
        <f>spotify_top_songs_audio_features[[#This Row],[source]]</f>
        <v>Republic Records</v>
      </c>
      <c r="X860" s="1">
        <f>spotify_top_songs_audio_features[[#This Row],[streams]]</f>
        <v>228327005</v>
      </c>
      <c r="Y860" t="str">
        <f>IF(Tabela2[[#This Row],[feat]]="","","Feat")</f>
        <v/>
      </c>
      <c r="Z860" s="17" t="str">
        <f>CONCATENATE(INT(spotify_top_songs_audio_features[[#This Row],[duration_ms]]/(60*1000)),":",MOD(INT(spotify_top_songs_audio_features[[#This Row],[duration_ms]]/1000),60))</f>
        <v>3:49</v>
      </c>
      <c r="AA8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860" t="str">
        <f>spotify_top_songs_audio_features[[#This Row],[track_name]]</f>
        <v>Candy Paint</v>
      </c>
    </row>
    <row r="861" spans="1:28" x14ac:dyDescent="0.25">
      <c r="A861" t="s">
        <v>1614</v>
      </c>
      <c r="B861" t="s">
        <v>1615</v>
      </c>
      <c r="C861" t="s">
        <v>1616</v>
      </c>
      <c r="D861" t="s">
        <v>48</v>
      </c>
      <c r="E861" t="s">
        <v>97</v>
      </c>
      <c r="F861" t="s">
        <v>32</v>
      </c>
      <c r="G861" t="s">
        <v>25</v>
      </c>
      <c r="H861">
        <v>4</v>
      </c>
      <c r="I861">
        <v>795</v>
      </c>
      <c r="J861">
        <v>461</v>
      </c>
      <c r="K861" t="s">
        <v>1617</v>
      </c>
      <c r="L861">
        <v>0</v>
      </c>
      <c r="M861">
        <v>159</v>
      </c>
      <c r="N861">
        <v>702</v>
      </c>
      <c r="O861">
        <v>-3731</v>
      </c>
      <c r="P861">
        <v>190097</v>
      </c>
      <c r="Q861">
        <v>186107</v>
      </c>
      <c r="R861">
        <v>18</v>
      </c>
      <c r="S861">
        <v>227960793</v>
      </c>
      <c r="U86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861" t="str">
        <f>IFERROR(MID(spotify_top_songs_audio_features[[#This Row],[artist_names]],SEARCH(",",spotify_top_songs_audio_features[[#This Row],[artist_names]])+2,99),"")</f>
        <v>Social House</v>
      </c>
      <c r="W861" t="str">
        <f>spotify_top_songs_audio_features[[#This Row],[source]]</f>
        <v>Republic Records</v>
      </c>
      <c r="X861" s="1">
        <f>spotify_top_songs_audio_features[[#This Row],[streams]]</f>
        <v>227960793</v>
      </c>
      <c r="Y861" t="str">
        <f>IF(Tabela2[[#This Row],[feat]]="","","Feat")</f>
        <v>Feat</v>
      </c>
      <c r="Z861" s="17" t="str">
        <f>CONCATENATE(INT(spotify_top_songs_audio_features[[#This Row],[duration_ms]]/(60*1000)),":",MOD(INT(spotify_top_songs_audio_features[[#This Row],[duration_ms]]/1000),60))</f>
        <v>3:6</v>
      </c>
      <c r="AA8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861" t="str">
        <f>spotify_top_songs_audio_features[[#This Row],[track_name]]</f>
        <v>boyfriend (with Social House)</v>
      </c>
    </row>
    <row r="862" spans="1:28" x14ac:dyDescent="0.25">
      <c r="A862" t="s">
        <v>10833</v>
      </c>
      <c r="B862" t="s">
        <v>9166</v>
      </c>
      <c r="C862" t="s">
        <v>10834</v>
      </c>
      <c r="D862" t="s">
        <v>520</v>
      </c>
      <c r="E862" t="s">
        <v>58</v>
      </c>
      <c r="F862" t="s">
        <v>24</v>
      </c>
      <c r="G862" t="s">
        <v>25</v>
      </c>
      <c r="H862">
        <v>68</v>
      </c>
      <c r="I862">
        <v>729</v>
      </c>
      <c r="J862">
        <v>475</v>
      </c>
      <c r="K862" t="s">
        <v>10018</v>
      </c>
      <c r="L862">
        <v>0</v>
      </c>
      <c r="M862">
        <v>224</v>
      </c>
      <c r="N862">
        <v>446</v>
      </c>
      <c r="O862">
        <v>-5077</v>
      </c>
      <c r="P862">
        <v>12397</v>
      </c>
      <c r="Q862">
        <v>179867</v>
      </c>
      <c r="R862">
        <v>27</v>
      </c>
      <c r="S862">
        <v>227858499</v>
      </c>
      <c r="U862" t="str">
        <f>IFERROR(LEFT(spotify_top_songs_audio_features[[#This Row],[artist_names]],SEARCH(",",spotify_top_songs_audio_features[[#This Row],[artist_names]])-1),spotify_top_songs_audio_features[[#This Row],[artist_names]])</f>
        <v>Melanie Martinez</v>
      </c>
      <c r="V862" t="str">
        <f>IFERROR(MID(spotify_top_songs_audio_features[[#This Row],[artist_names]],SEARCH(",",spotify_top_songs_audio_features[[#This Row],[artist_names]])+2,99),"")</f>
        <v/>
      </c>
      <c r="W862" t="str">
        <f>spotify_top_songs_audio_features[[#This Row],[source]]</f>
        <v>Atlantic Records</v>
      </c>
      <c r="X862" s="1">
        <f>spotify_top_songs_audio_features[[#This Row],[streams]]</f>
        <v>227858499</v>
      </c>
      <c r="Y862" t="str">
        <f>IF(Tabela2[[#This Row],[feat]]="","","Feat")</f>
        <v/>
      </c>
      <c r="Z862" s="17" t="str">
        <f>CONCATENATE(INT(spotify_top_songs_audio_features[[#This Row],[duration_ms]]/(60*1000)),":",MOD(INT(spotify_top_songs_audio_features[[#This Row],[duration_ms]]/1000),60))</f>
        <v>2:59</v>
      </c>
      <c r="AA8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862" t="str">
        <f>spotify_top_songs_audio_features[[#This Row],[track_name]]</f>
        <v>Play Date</v>
      </c>
    </row>
    <row r="863" spans="1:28" x14ac:dyDescent="0.25">
      <c r="A863" t="s">
        <v>753</v>
      </c>
      <c r="B863" t="s">
        <v>754</v>
      </c>
      <c r="C863" t="s">
        <v>755</v>
      </c>
      <c r="D863" t="s">
        <v>756</v>
      </c>
      <c r="E863" t="s">
        <v>102</v>
      </c>
      <c r="F863" t="s">
        <v>32</v>
      </c>
      <c r="G863" t="s">
        <v>25</v>
      </c>
      <c r="H863">
        <v>778</v>
      </c>
      <c r="I863">
        <v>695</v>
      </c>
      <c r="J863">
        <v>913</v>
      </c>
      <c r="K863" t="s">
        <v>364</v>
      </c>
      <c r="L863">
        <v>0</v>
      </c>
      <c r="M863">
        <v>15</v>
      </c>
      <c r="N863">
        <v>472</v>
      </c>
      <c r="O863">
        <v>-6865</v>
      </c>
      <c r="P863">
        <v>149996</v>
      </c>
      <c r="Q863">
        <v>132780</v>
      </c>
      <c r="R863">
        <v>34</v>
      </c>
      <c r="S863">
        <v>227833857</v>
      </c>
      <c r="U863" t="str">
        <f>IFERROR(LEFT(spotify_top_songs_audio_features[[#This Row],[artist_names]],SEARCH(",",spotify_top_songs_audio_features[[#This Row],[artist_names]])-1),spotify_top_songs_audio_features[[#This Row],[artist_names]])</f>
        <v>Masked Wolf</v>
      </c>
      <c r="V863" t="str">
        <f>IFERROR(MID(spotify_top_songs_audio_features[[#This Row],[artist_names]],SEARCH(",",spotify_top_songs_audio_features[[#This Row],[artist_names]])+2,99),"")</f>
        <v/>
      </c>
      <c r="W863" t="str">
        <f>spotify_top_songs_audio_features[[#This Row],[source]]</f>
        <v>Elektra (NEK)</v>
      </c>
      <c r="X863" s="1">
        <f>spotify_top_songs_audio_features[[#This Row],[streams]]</f>
        <v>227833857</v>
      </c>
      <c r="Y863" t="str">
        <f>IF(Tabela2[[#This Row],[feat]]="","","Feat")</f>
        <v/>
      </c>
      <c r="Z863" s="17" t="str">
        <f>CONCATENATE(INT(spotify_top_songs_audio_features[[#This Row],[duration_ms]]/(60*1000)),":",MOD(INT(spotify_top_songs_audio_features[[#This Row],[duration_ms]]/1000),60))</f>
        <v>2:12</v>
      </c>
      <c r="AA8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863" t="str">
        <f>spotify_top_songs_audio_features[[#This Row],[track_name]]</f>
        <v>Astronaut In The Ocean</v>
      </c>
    </row>
    <row r="864" spans="1:28" x14ac:dyDescent="0.25">
      <c r="A864" t="s">
        <v>9654</v>
      </c>
      <c r="B864" t="s">
        <v>9655</v>
      </c>
      <c r="C864" t="s">
        <v>9656</v>
      </c>
      <c r="D864" t="s">
        <v>9109</v>
      </c>
      <c r="E864" t="s">
        <v>58</v>
      </c>
      <c r="F864" t="s">
        <v>32</v>
      </c>
      <c r="G864" t="s">
        <v>152</v>
      </c>
      <c r="H864">
        <v>668</v>
      </c>
      <c r="I864">
        <v>758</v>
      </c>
      <c r="J864">
        <v>332</v>
      </c>
      <c r="K864" t="s">
        <v>3533</v>
      </c>
      <c r="L864">
        <v>1.89E-3</v>
      </c>
      <c r="M864">
        <v>837</v>
      </c>
      <c r="N864">
        <v>834</v>
      </c>
      <c r="O864">
        <v>-5176</v>
      </c>
      <c r="P864">
        <v>147989</v>
      </c>
      <c r="Q864">
        <v>165671</v>
      </c>
      <c r="R864">
        <v>6</v>
      </c>
      <c r="S864">
        <v>227582925</v>
      </c>
      <c r="U864" t="str">
        <f>IFERROR(LEFT(spotify_top_songs_audio_features[[#This Row],[artist_names]],SEARCH(",",spotify_top_songs_audio_features[[#This Row],[artist_names]])-1),spotify_top_songs_audio_features[[#This Row],[artist_names]])</f>
        <v>Eslabon Armado</v>
      </c>
      <c r="V864" t="str">
        <f>IFERROR(MID(spotify_top_songs_audio_features[[#This Row],[artist_names]],SEARCH(",",spotify_top_songs_audio_features[[#This Row],[artist_names]])+2,99),"")</f>
        <v>Peso Pluma</v>
      </c>
      <c r="W864" t="str">
        <f>spotify_top_songs_audio_features[[#This Row],[source]]</f>
        <v>DEL Records</v>
      </c>
      <c r="X864" s="1">
        <f>spotify_top_songs_audio_features[[#This Row],[streams]]</f>
        <v>227582925</v>
      </c>
      <c r="Y864" t="str">
        <f>IF(Tabela2[[#This Row],[feat]]="","","Feat")</f>
        <v>Feat</v>
      </c>
      <c r="Z864" s="17" t="str">
        <f>CONCATENATE(INT(spotify_top_songs_audio_features[[#This Row],[duration_ms]]/(60*1000)),":",MOD(INT(spotify_top_songs_audio_features[[#This Row],[duration_ms]]/1000),60))</f>
        <v>2:45</v>
      </c>
      <c r="AA8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864" t="str">
        <f>spotify_top_songs_audio_features[[#This Row],[track_name]]</f>
        <v>Ella Baila Sola</v>
      </c>
    </row>
    <row r="865" spans="1:28" x14ac:dyDescent="0.25">
      <c r="A865" t="s">
        <v>4515</v>
      </c>
      <c r="B865" t="s">
        <v>4516</v>
      </c>
      <c r="C865" t="s">
        <v>4517</v>
      </c>
      <c r="D865" t="s">
        <v>520</v>
      </c>
      <c r="E865" t="s">
        <v>70</v>
      </c>
      <c r="F865" t="s">
        <v>24</v>
      </c>
      <c r="G865" t="s">
        <v>25</v>
      </c>
      <c r="H865">
        <v>453</v>
      </c>
      <c r="I865">
        <v>673</v>
      </c>
      <c r="J865">
        <v>144</v>
      </c>
      <c r="K865" t="s">
        <v>2390</v>
      </c>
      <c r="L865">
        <v>0</v>
      </c>
      <c r="M865">
        <v>131</v>
      </c>
      <c r="N865">
        <v>266</v>
      </c>
      <c r="O865">
        <v>-5649</v>
      </c>
      <c r="P865">
        <v>9206</v>
      </c>
      <c r="Q865">
        <v>159849</v>
      </c>
      <c r="R865">
        <v>25</v>
      </c>
      <c r="S865">
        <v>227539203</v>
      </c>
      <c r="U865" t="str">
        <f>IFERROR(LEFT(spotify_top_songs_audio_features[[#This Row],[artist_names]],SEARCH(",",spotify_top_songs_audio_features[[#This Row],[artist_names]])-1),spotify_top_songs_audio_features[[#This Row],[artist_names]])</f>
        <v>Danny Ocean</v>
      </c>
      <c r="V865" t="str">
        <f>IFERROR(MID(spotify_top_songs_audio_features[[#This Row],[artist_names]],SEARCH(",",spotify_top_songs_audio_features[[#This Row],[artist_names]])+2,99),"")</f>
        <v/>
      </c>
      <c r="W865" t="str">
        <f>spotify_top_songs_audio_features[[#This Row],[source]]</f>
        <v>Atlantic Records</v>
      </c>
      <c r="X865" s="1">
        <f>spotify_top_songs_audio_features[[#This Row],[streams]]</f>
        <v>227539203</v>
      </c>
      <c r="Y865" t="str">
        <f>IF(Tabela2[[#This Row],[feat]]="","","Feat")</f>
        <v/>
      </c>
      <c r="Z865" s="17" t="str">
        <f>CONCATENATE(INT(spotify_top_songs_audio_features[[#This Row],[duration_ms]]/(60*1000)),":",MOD(INT(spotify_top_songs_audio_features[[#This Row],[duration_ms]]/1000),60))</f>
        <v>2:39</v>
      </c>
      <c r="AA8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865" t="str">
        <f>spotify_top_songs_audio_features[[#This Row],[track_name]]</f>
        <v>Fuera del mercado</v>
      </c>
    </row>
    <row r="866" spans="1:28" x14ac:dyDescent="0.25">
      <c r="A866" t="s">
        <v>11140</v>
      </c>
      <c r="B866" t="s">
        <v>1849</v>
      </c>
      <c r="C866" t="s">
        <v>11141</v>
      </c>
      <c r="D866" t="s">
        <v>9643</v>
      </c>
      <c r="E866" t="s">
        <v>31</v>
      </c>
      <c r="F866" t="s">
        <v>24</v>
      </c>
      <c r="G866" t="s">
        <v>25</v>
      </c>
      <c r="H866">
        <v>611</v>
      </c>
      <c r="I866">
        <v>688</v>
      </c>
      <c r="J866">
        <v>341</v>
      </c>
      <c r="K866" t="s">
        <v>5551</v>
      </c>
      <c r="L866">
        <v>0</v>
      </c>
      <c r="M866">
        <v>251</v>
      </c>
      <c r="N866">
        <v>393</v>
      </c>
      <c r="O866">
        <v>-5688</v>
      </c>
      <c r="P866">
        <v>178462</v>
      </c>
      <c r="Q866">
        <v>132303</v>
      </c>
      <c r="R866">
        <v>17</v>
      </c>
      <c r="S866">
        <v>227052138</v>
      </c>
      <c r="U866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866" t="str">
        <f>IFERROR(MID(spotify_top_songs_audio_features[[#This Row],[artist_names]],SEARCH(",",spotify_top_songs_audio_features[[#This Row],[artist_names]])+2,99),"")</f>
        <v/>
      </c>
      <c r="W866" t="str">
        <f>spotify_top_songs_audio_features[[#This Row],[source]]</f>
        <v>Scumgang Records</v>
      </c>
      <c r="X866" s="1">
        <f>spotify_top_songs_audio_features[[#This Row],[streams]]</f>
        <v>227052138</v>
      </c>
      <c r="Y866" t="str">
        <f>IF(Tabela2[[#This Row],[feat]]="","","Feat")</f>
        <v/>
      </c>
      <c r="Z866" s="17" t="str">
        <f>CONCATENATE(INT(spotify_top_songs_audio_features[[#This Row],[duration_ms]]/(60*1000)),":",MOD(INT(spotify_top_songs_audio_features[[#This Row],[duration_ms]]/1000),60))</f>
        <v>2:12</v>
      </c>
      <c r="AA8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66" t="str">
        <f>spotify_top_songs_audio_features[[#This Row],[track_name]]</f>
        <v>GOOBA</v>
      </c>
    </row>
    <row r="867" spans="1:28" x14ac:dyDescent="0.25">
      <c r="A867" t="s">
        <v>7981</v>
      </c>
      <c r="B867" t="s">
        <v>1006</v>
      </c>
      <c r="C867" t="s">
        <v>7982</v>
      </c>
      <c r="D867" t="s">
        <v>1008</v>
      </c>
      <c r="E867" t="s">
        <v>31</v>
      </c>
      <c r="F867" t="s">
        <v>24</v>
      </c>
      <c r="G867" t="s">
        <v>25</v>
      </c>
      <c r="H867">
        <v>837</v>
      </c>
      <c r="I867">
        <v>636</v>
      </c>
      <c r="J867">
        <v>86</v>
      </c>
      <c r="K867" t="s">
        <v>1129</v>
      </c>
      <c r="L867">
        <v>125</v>
      </c>
      <c r="M867">
        <v>342</v>
      </c>
      <c r="N867">
        <v>274</v>
      </c>
      <c r="O867">
        <v>-7643</v>
      </c>
      <c r="P867">
        <v>145972</v>
      </c>
      <c r="Q867">
        <v>288624</v>
      </c>
      <c r="R867">
        <v>26</v>
      </c>
      <c r="S867">
        <v>226852124</v>
      </c>
      <c r="U867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867" t="str">
        <f>IFERROR(MID(spotify_top_songs_audio_features[[#This Row],[artist_names]],SEARCH(",",spotify_top_songs_audio_features[[#This Row],[artist_names]])+2,99),"")</f>
        <v/>
      </c>
      <c r="W867" t="str">
        <f>spotify_top_songs_audio_features[[#This Row],[source]]</f>
        <v>Slaughter Gang, LLC/Epic Records</v>
      </c>
      <c r="X867" s="1">
        <f>spotify_top_songs_audio_features[[#This Row],[streams]]</f>
        <v>226852124</v>
      </c>
      <c r="Y867" t="str">
        <f>IF(Tabela2[[#This Row],[feat]]="","","Feat")</f>
        <v/>
      </c>
      <c r="Z867" s="17" t="str">
        <f>CONCATENATE(INT(spotify_top_songs_audio_features[[#This Row],[duration_ms]]/(60*1000)),":",MOD(INT(spotify_top_songs_audio_features[[#This Row],[duration_ms]]/1000),60))</f>
        <v>4:48</v>
      </c>
      <c r="AA8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67" t="str">
        <f>spotify_top_songs_audio_features[[#This Row],[track_name]]</f>
        <v>a lot</v>
      </c>
    </row>
    <row r="868" spans="1:28" x14ac:dyDescent="0.25">
      <c r="A868" t="s">
        <v>4860</v>
      </c>
      <c r="B868" t="s">
        <v>100</v>
      </c>
      <c r="C868" t="s">
        <v>4861</v>
      </c>
      <c r="D868" t="s">
        <v>96</v>
      </c>
      <c r="E868" t="s">
        <v>177</v>
      </c>
      <c r="F868" t="s">
        <v>24</v>
      </c>
      <c r="G868" t="s">
        <v>25</v>
      </c>
      <c r="H868">
        <v>722</v>
      </c>
      <c r="I868">
        <v>588</v>
      </c>
      <c r="J868">
        <v>544</v>
      </c>
      <c r="K868" t="s">
        <v>2776</v>
      </c>
      <c r="L868">
        <v>0</v>
      </c>
      <c r="M868">
        <v>183</v>
      </c>
      <c r="N868">
        <v>59</v>
      </c>
      <c r="O868">
        <v>-5932</v>
      </c>
      <c r="P868">
        <v>13401</v>
      </c>
      <c r="Q868">
        <v>165507</v>
      </c>
      <c r="R868">
        <v>22</v>
      </c>
      <c r="S868">
        <v>226446002</v>
      </c>
      <c r="U868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868" t="str">
        <f>IFERROR(MID(spotify_top_songs_audio_features[[#This Row],[artist_names]],SEARCH(",",spotify_top_songs_audio_features[[#This Row],[artist_names]])+2,99),"")</f>
        <v/>
      </c>
      <c r="W868" t="str">
        <f>spotify_top_songs_audio_features[[#This Row],[source]]</f>
        <v>Warner Records</v>
      </c>
      <c r="X868" s="1">
        <f>spotify_top_songs_audio_features[[#This Row],[streams]]</f>
        <v>226446002</v>
      </c>
      <c r="Y868" t="str">
        <f>IF(Tabela2[[#This Row],[feat]]="","","Feat")</f>
        <v/>
      </c>
      <c r="Z868" s="17" t="str">
        <f>CONCATENATE(INT(spotify_top_songs_audio_features[[#This Row],[duration_ms]]/(60*1000)),":",MOD(INT(spotify_top_songs_audio_features[[#This Row],[duration_ms]]/1000),60))</f>
        <v>2:45</v>
      </c>
      <c r="AA8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868" t="str">
        <f>spotify_top_songs_audio_features[[#This Row],[track_name]]</f>
        <v>We're Good</v>
      </c>
    </row>
    <row r="869" spans="1:28" x14ac:dyDescent="0.25">
      <c r="A869" t="s">
        <v>517</v>
      </c>
      <c r="B869" t="s">
        <v>518</v>
      </c>
      <c r="C869" t="s">
        <v>519</v>
      </c>
      <c r="D869" t="s">
        <v>520</v>
      </c>
      <c r="E869" t="s">
        <v>86</v>
      </c>
      <c r="F869" t="s">
        <v>32</v>
      </c>
      <c r="G869" t="s">
        <v>25</v>
      </c>
      <c r="H869">
        <v>831</v>
      </c>
      <c r="I869">
        <v>499</v>
      </c>
      <c r="J869">
        <v>114</v>
      </c>
      <c r="K869" t="s">
        <v>521</v>
      </c>
      <c r="L869">
        <v>0</v>
      </c>
      <c r="M869">
        <v>3</v>
      </c>
      <c r="N869">
        <v>511</v>
      </c>
      <c r="O869">
        <v>-8442</v>
      </c>
      <c r="P869">
        <v>97956</v>
      </c>
      <c r="Q869">
        <v>220487</v>
      </c>
      <c r="R869">
        <v>28</v>
      </c>
      <c r="S869">
        <v>226108906</v>
      </c>
      <c r="U869" t="str">
        <f>IFERROR(LEFT(spotify_top_songs_audio_features[[#This Row],[artist_names]],SEARCH(",",spotify_top_songs_audio_features[[#This Row],[artist_names]])-1),spotify_top_songs_audio_features[[#This Row],[artist_names]])</f>
        <v>Roddy Ricch</v>
      </c>
      <c r="V869" t="str">
        <f>IFERROR(MID(spotify_top_songs_audio_features[[#This Row],[artist_names]],SEARCH(",",spotify_top_songs_audio_features[[#This Row],[artist_names]])+2,99),"")</f>
        <v>Mustard</v>
      </c>
      <c r="W869" t="str">
        <f>spotify_top_songs_audio_features[[#This Row],[source]]</f>
        <v>Atlantic Records</v>
      </c>
      <c r="X869" s="1">
        <f>spotify_top_songs_audio_features[[#This Row],[streams]]</f>
        <v>226108906</v>
      </c>
      <c r="Y869" t="str">
        <f>IF(Tabela2[[#This Row],[feat]]="","","Feat")</f>
        <v>Feat</v>
      </c>
      <c r="Z869" s="17" t="str">
        <f>CONCATENATE(INT(spotify_top_songs_audio_features[[#This Row],[duration_ms]]/(60*1000)),":",MOD(INT(spotify_top_songs_audio_features[[#This Row],[duration_ms]]/1000),60))</f>
        <v>3:40</v>
      </c>
      <c r="AA8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869" t="str">
        <f>spotify_top_songs_audio_features[[#This Row],[track_name]]</f>
        <v>High Fashion (feat. Mustard)</v>
      </c>
    </row>
    <row r="870" spans="1:28" x14ac:dyDescent="0.25">
      <c r="A870" t="s">
        <v>2094</v>
      </c>
      <c r="B870" t="s">
        <v>2095</v>
      </c>
      <c r="C870" t="s">
        <v>2096</v>
      </c>
      <c r="D870" t="s">
        <v>2097</v>
      </c>
      <c r="E870" t="s">
        <v>58</v>
      </c>
      <c r="F870" t="s">
        <v>24</v>
      </c>
      <c r="G870" t="s">
        <v>25</v>
      </c>
      <c r="H870">
        <v>854</v>
      </c>
      <c r="I870">
        <v>463</v>
      </c>
      <c r="J870">
        <v>137</v>
      </c>
      <c r="K870" t="s">
        <v>1462</v>
      </c>
      <c r="L870">
        <v>0</v>
      </c>
      <c r="M870">
        <v>354</v>
      </c>
      <c r="N870">
        <v>549</v>
      </c>
      <c r="O870">
        <v>-6159</v>
      </c>
      <c r="P870">
        <v>120024</v>
      </c>
      <c r="Q870">
        <v>225773</v>
      </c>
      <c r="R870">
        <v>19</v>
      </c>
      <c r="S870">
        <v>225733641</v>
      </c>
      <c r="U870" t="str">
        <f>IFERROR(LEFT(spotify_top_songs_audio_features[[#This Row],[artist_names]],SEARCH(",",spotify_top_songs_audio_features[[#This Row],[artist_names]])-1),spotify_top_songs_audio_features[[#This Row],[artist_names]])</f>
        <v>Childish Gambino</v>
      </c>
      <c r="V870" t="str">
        <f>IFERROR(MID(spotify_top_songs_audio_features[[#This Row],[artist_names]],SEARCH(",",spotify_top_songs_audio_features[[#This Row],[artist_names]])+2,99),"")</f>
        <v/>
      </c>
      <c r="W870" t="str">
        <f>spotify_top_songs_audio_features[[#This Row],[source]]</f>
        <v>Wolf+Rothstein/RCA Records</v>
      </c>
      <c r="X870" s="1">
        <f>spotify_top_songs_audio_features[[#This Row],[streams]]</f>
        <v>225733641</v>
      </c>
      <c r="Y870" t="str">
        <f>IF(Tabela2[[#This Row],[feat]]="","","Feat")</f>
        <v/>
      </c>
      <c r="Z870" s="17" t="str">
        <f>CONCATENATE(INT(spotify_top_songs_audio_features[[#This Row],[duration_ms]]/(60*1000)),":",MOD(INT(spotify_top_songs_audio_features[[#This Row],[duration_ms]]/1000),60))</f>
        <v>3:45</v>
      </c>
      <c r="AA8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870" t="str">
        <f>spotify_top_songs_audio_features[[#This Row],[track_name]]</f>
        <v>This Is America</v>
      </c>
    </row>
    <row r="871" spans="1:28" x14ac:dyDescent="0.25">
      <c r="A871" t="s">
        <v>14714</v>
      </c>
      <c r="B871" t="s">
        <v>14715</v>
      </c>
      <c r="C871" t="s">
        <v>14716</v>
      </c>
      <c r="D871" t="s">
        <v>141</v>
      </c>
      <c r="E871" t="s">
        <v>31</v>
      </c>
      <c r="F871" t="s">
        <v>24</v>
      </c>
      <c r="G871" t="s">
        <v>25</v>
      </c>
      <c r="H871">
        <v>744</v>
      </c>
      <c r="I871">
        <v>868</v>
      </c>
      <c r="J871">
        <v>47</v>
      </c>
      <c r="K871" t="s">
        <v>5971</v>
      </c>
      <c r="L871">
        <v>0</v>
      </c>
      <c r="M871">
        <v>822</v>
      </c>
      <c r="N871">
        <v>586</v>
      </c>
      <c r="O871">
        <v>-4524</v>
      </c>
      <c r="P871">
        <v>93037</v>
      </c>
      <c r="Q871">
        <v>206420</v>
      </c>
      <c r="R871">
        <v>30</v>
      </c>
      <c r="S871">
        <v>225389365</v>
      </c>
      <c r="U871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871" t="str">
        <f>IFERROR(MID(spotify_top_songs_audio_features[[#This Row],[artist_names]],SEARCH(",",spotify_top_songs_audio_features[[#This Row],[artist_names]])+2,99),"")</f>
        <v>Daddy Yankee</v>
      </c>
      <c r="W871" t="str">
        <f>spotify_top_songs_audio_features[[#This Row],[source]]</f>
        <v>Rimas Entertainment LLC</v>
      </c>
      <c r="X871" s="1">
        <f>spotify_top_songs_audio_features[[#This Row],[streams]]</f>
        <v>225389365</v>
      </c>
      <c r="Y871" t="str">
        <f>IF(Tabela2[[#This Row],[feat]]="","","Feat")</f>
        <v>Feat</v>
      </c>
      <c r="Z871" s="17" t="str">
        <f>CONCATENATE(INT(spotify_top_songs_audio_features[[#This Row],[duration_ms]]/(60*1000)),":",MOD(INT(spotify_top_songs_audio_features[[#This Row],[duration_ms]]/1000),60))</f>
        <v>3:26</v>
      </c>
      <c r="AA8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71" t="str">
        <f>spotify_top_songs_audio_features[[#This Row],[track_name]]</f>
        <v>La Santa</v>
      </c>
    </row>
    <row r="872" spans="1:28" x14ac:dyDescent="0.25">
      <c r="A872" t="s">
        <v>5349</v>
      </c>
      <c r="B872" t="s">
        <v>5350</v>
      </c>
      <c r="C872" t="s">
        <v>5351</v>
      </c>
      <c r="D872" t="s">
        <v>5352</v>
      </c>
      <c r="E872" t="s">
        <v>102</v>
      </c>
      <c r="F872" t="s">
        <v>24</v>
      </c>
      <c r="G872" t="s">
        <v>25</v>
      </c>
      <c r="H872">
        <v>636</v>
      </c>
      <c r="I872">
        <v>633</v>
      </c>
      <c r="J872">
        <v>126</v>
      </c>
      <c r="K872" t="s">
        <v>2220</v>
      </c>
      <c r="L872">
        <v>0</v>
      </c>
      <c r="M872">
        <v>102</v>
      </c>
      <c r="N872">
        <v>512</v>
      </c>
      <c r="O872">
        <v>-423</v>
      </c>
      <c r="P872">
        <v>99721</v>
      </c>
      <c r="Q872">
        <v>181880</v>
      </c>
      <c r="R872">
        <v>35</v>
      </c>
      <c r="S872">
        <v>225053949</v>
      </c>
      <c r="U872" t="str">
        <f>IFERROR(LEFT(spotify_top_songs_audio_features[[#This Row],[artist_names]],SEARCH(",",spotify_top_songs_audio_features[[#This Row],[artist_names]])-1),spotify_top_songs_audio_features[[#This Row],[artist_names]])</f>
        <v>Hailee Steinfeld</v>
      </c>
      <c r="V872" t="str">
        <f>IFERROR(MID(spotify_top_songs_audio_features[[#This Row],[artist_names]],SEARCH(",",spotify_top_songs_audio_features[[#This Row],[artist_names]])+2,99),"")</f>
        <v>Grey, Zedd</v>
      </c>
      <c r="W872" t="str">
        <f>spotify_top_songs_audio_features[[#This Row],[source]]</f>
        <v>UME - Global Clearing House</v>
      </c>
      <c r="X872" s="1">
        <f>spotify_top_songs_audio_features[[#This Row],[streams]]</f>
        <v>225053949</v>
      </c>
      <c r="Y872" t="str">
        <f>IF(Tabela2[[#This Row],[feat]]="","","Feat")</f>
        <v>Feat</v>
      </c>
      <c r="Z872" s="17" t="str">
        <f>CONCATENATE(INT(spotify_top_songs_audio_features[[#This Row],[duration_ms]]/(60*1000)),":",MOD(INT(spotify_top_songs_audio_features[[#This Row],[duration_ms]]/1000),60))</f>
        <v>3:1</v>
      </c>
      <c r="AA8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872" t="str">
        <f>spotify_top_songs_audio_features[[#This Row],[track_name]]</f>
        <v>Starving</v>
      </c>
    </row>
    <row r="873" spans="1:28" x14ac:dyDescent="0.25">
      <c r="A873" t="s">
        <v>13280</v>
      </c>
      <c r="B873" t="s">
        <v>13281</v>
      </c>
      <c r="C873" t="s">
        <v>13282</v>
      </c>
      <c r="D873" t="s">
        <v>282</v>
      </c>
      <c r="E873" t="s">
        <v>113</v>
      </c>
      <c r="F873" t="s">
        <v>24</v>
      </c>
      <c r="G873" t="s">
        <v>25</v>
      </c>
      <c r="H873">
        <v>588</v>
      </c>
      <c r="I873">
        <v>67</v>
      </c>
      <c r="J873">
        <v>473</v>
      </c>
      <c r="K873" t="s">
        <v>2977</v>
      </c>
      <c r="L873">
        <v>3.3300000000000002E-4</v>
      </c>
      <c r="M873">
        <v>338</v>
      </c>
      <c r="N873">
        <v>505</v>
      </c>
      <c r="O873">
        <v>-6439</v>
      </c>
      <c r="P873">
        <v>118159</v>
      </c>
      <c r="Q873">
        <v>238173</v>
      </c>
      <c r="R873">
        <v>27</v>
      </c>
      <c r="S873">
        <v>223732001</v>
      </c>
      <c r="U873" t="str">
        <f>IFERROR(LEFT(spotify_top_songs_audio_features[[#This Row],[artist_names]],SEARCH(",",spotify_top_songs_audio_features[[#This Row],[artist_names]])-1),spotify_top_songs_audio_features[[#This Row],[artist_names]])</f>
        <v>Silk City</v>
      </c>
      <c r="V873" t="str">
        <f>IFERROR(MID(spotify_top_songs_audio_features[[#This Row],[artist_names]],SEARCH(",",spotify_top_songs_audio_features[[#This Row],[artist_names]])+2,99),"")</f>
        <v>Dua Lipa, Diplo, Mark Ronson</v>
      </c>
      <c r="W873" t="str">
        <f>spotify_top_songs_audio_features[[#This Row],[source]]</f>
        <v>Columbia</v>
      </c>
      <c r="X873" s="1">
        <f>spotify_top_songs_audio_features[[#This Row],[streams]]</f>
        <v>223732001</v>
      </c>
      <c r="Y873" t="str">
        <f>IF(Tabela2[[#This Row],[feat]]="","","Feat")</f>
        <v>Feat</v>
      </c>
      <c r="Z873" s="17" t="str">
        <f>CONCATENATE(INT(spotify_top_songs_audio_features[[#This Row],[duration_ms]]/(60*1000)),":",MOD(INT(spotify_top_songs_audio_features[[#This Row],[duration_ms]]/1000),60))</f>
        <v>3:58</v>
      </c>
      <c r="AA8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73" t="str">
        <f>spotify_top_songs_audio_features[[#This Row],[track_name]]</f>
        <v>Electricity (with Dua Lipa)</v>
      </c>
    </row>
    <row r="874" spans="1:28" x14ac:dyDescent="0.25">
      <c r="A874" t="s">
        <v>15655</v>
      </c>
      <c r="B874" t="s">
        <v>15656</v>
      </c>
      <c r="C874" t="s">
        <v>15657</v>
      </c>
      <c r="D874" t="s">
        <v>1363</v>
      </c>
      <c r="E874" t="s">
        <v>113</v>
      </c>
      <c r="F874" t="s">
        <v>32</v>
      </c>
      <c r="G874" t="s">
        <v>25</v>
      </c>
      <c r="H874">
        <v>717</v>
      </c>
      <c r="I874">
        <v>671</v>
      </c>
      <c r="J874">
        <v>337</v>
      </c>
      <c r="K874" t="s">
        <v>15658</v>
      </c>
      <c r="L874">
        <v>2.5399999999999999E-4</v>
      </c>
      <c r="M874">
        <v>921</v>
      </c>
      <c r="N874">
        <v>699</v>
      </c>
      <c r="O874">
        <v>-5077</v>
      </c>
      <c r="P874">
        <v>110054</v>
      </c>
      <c r="Q874">
        <v>160657</v>
      </c>
      <c r="R874">
        <v>29</v>
      </c>
      <c r="S874">
        <v>223656711</v>
      </c>
      <c r="U874" t="str">
        <f>IFERROR(LEFT(spotify_top_songs_audio_features[[#This Row],[artist_names]],SEARCH(",",spotify_top_songs_audio_features[[#This Row],[artist_names]])-1),spotify_top_songs_audio_features[[#This Row],[artist_names]])</f>
        <v>NEIKED</v>
      </c>
      <c r="V874" t="str">
        <f>IFERROR(MID(spotify_top_songs_audio_features[[#This Row],[artist_names]],SEARCH(",",spotify_top_songs_audio_features[[#This Row],[artist_names]])+2,99),"")</f>
        <v>Mae Muller, Polo G</v>
      </c>
      <c r="W874" t="str">
        <f>spotify_top_songs_audio_features[[#This Row],[source]]</f>
        <v>Capitol Records UK / EMI</v>
      </c>
      <c r="X874" s="1">
        <f>spotify_top_songs_audio_features[[#This Row],[streams]]</f>
        <v>223656711</v>
      </c>
      <c r="Y874" t="str">
        <f>IF(Tabela2[[#This Row],[feat]]="","","Feat")</f>
        <v>Feat</v>
      </c>
      <c r="Z874" s="17" t="str">
        <f>CONCATENATE(INT(spotify_top_songs_audio_features[[#This Row],[duration_ms]]/(60*1000)),":",MOD(INT(spotify_top_songs_audio_features[[#This Row],[duration_ms]]/1000),60))</f>
        <v>2:40</v>
      </c>
      <c r="AA8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74" t="str">
        <f>spotify_top_songs_audio_features[[#This Row],[track_name]]</f>
        <v>Better Days (NEIKED x Mae Muller x Polo G)</v>
      </c>
    </row>
    <row r="875" spans="1:28" x14ac:dyDescent="0.25">
      <c r="A875" t="s">
        <v>8081</v>
      </c>
      <c r="B875" t="s">
        <v>8082</v>
      </c>
      <c r="C875" t="s">
        <v>8083</v>
      </c>
      <c r="D875" t="s">
        <v>254</v>
      </c>
      <c r="E875" t="s">
        <v>142</v>
      </c>
      <c r="F875" t="s">
        <v>24</v>
      </c>
      <c r="G875" t="s">
        <v>25</v>
      </c>
      <c r="H875">
        <v>964</v>
      </c>
      <c r="I875">
        <v>486</v>
      </c>
      <c r="J875">
        <v>188</v>
      </c>
      <c r="K875" t="s">
        <v>8084</v>
      </c>
      <c r="L875">
        <v>4</v>
      </c>
      <c r="M875">
        <v>694</v>
      </c>
      <c r="N875">
        <v>318</v>
      </c>
      <c r="O875">
        <v>-8891</v>
      </c>
      <c r="P875">
        <v>124058</v>
      </c>
      <c r="Q875">
        <v>220659</v>
      </c>
      <c r="R875">
        <v>26</v>
      </c>
      <c r="S875">
        <v>223643750</v>
      </c>
      <c r="U875" t="str">
        <f>IFERROR(LEFT(spotify_top_songs_audio_features[[#This Row],[artist_names]],SEARCH(",",spotify_top_songs_audio_features[[#This Row],[artist_names]])-1),spotify_top_songs_audio_features[[#This Row],[artist_names]])</f>
        <v>Black Eyed Peas</v>
      </c>
      <c r="V875" t="str">
        <f>IFERROR(MID(spotify_top_songs_audio_features[[#This Row],[artist_names]],SEARCH(",",spotify_top_songs_audio_features[[#This Row],[artist_names]])+2,99),"")</f>
        <v>Shakira</v>
      </c>
      <c r="W875" t="str">
        <f>spotify_top_songs_audio_features[[#This Row],[source]]</f>
        <v>Epic</v>
      </c>
      <c r="X875" s="1">
        <f>spotify_top_songs_audio_features[[#This Row],[streams]]</f>
        <v>223643750</v>
      </c>
      <c r="Y875" t="str">
        <f>IF(Tabela2[[#This Row],[feat]]="","","Feat")</f>
        <v>Feat</v>
      </c>
      <c r="Z875" s="17" t="str">
        <f>CONCATENATE(INT(spotify_top_songs_audio_features[[#This Row],[duration_ms]]/(60*1000)),":",MOD(INT(spotify_top_songs_audio_features[[#This Row],[duration_ms]]/1000),60))</f>
        <v>3:40</v>
      </c>
      <c r="AA8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875" t="str">
        <f>spotify_top_songs_audio_features[[#This Row],[track_name]]</f>
        <v>GIRL LIKE ME</v>
      </c>
    </row>
    <row r="876" spans="1:28" x14ac:dyDescent="0.25">
      <c r="A876" t="s">
        <v>1765</v>
      </c>
      <c r="B876" t="s">
        <v>1766</v>
      </c>
      <c r="C876" t="s">
        <v>1767</v>
      </c>
      <c r="D876" t="s">
        <v>1119</v>
      </c>
      <c r="E876" t="s">
        <v>70</v>
      </c>
      <c r="F876" t="s">
        <v>24</v>
      </c>
      <c r="G876" t="s">
        <v>152</v>
      </c>
      <c r="H876">
        <v>628</v>
      </c>
      <c r="I876">
        <v>668</v>
      </c>
      <c r="J876">
        <v>117</v>
      </c>
      <c r="K876" t="s">
        <v>1768</v>
      </c>
      <c r="L876">
        <v>0</v>
      </c>
      <c r="M876">
        <v>139</v>
      </c>
      <c r="N876">
        <v>845</v>
      </c>
      <c r="O876">
        <v>-2722</v>
      </c>
      <c r="P876">
        <v>148746</v>
      </c>
      <c r="Q876">
        <v>136913</v>
      </c>
      <c r="R876">
        <v>22</v>
      </c>
      <c r="S876">
        <v>223635908</v>
      </c>
      <c r="U876" t="str">
        <f>IFERROR(LEFT(spotify_top_songs_audio_features[[#This Row],[artist_names]],SEARCH(",",spotify_top_songs_audio_features[[#This Row],[artist_names]])-1),spotify_top_songs_audio_features[[#This Row],[artist_names]])</f>
        <v>Fuerza Regida</v>
      </c>
      <c r="V876" t="str">
        <f>IFERROR(MID(spotify_top_songs_audio_features[[#This Row],[artist_names]],SEARCH(",",spotify_top_songs_audio_features[[#This Row],[artist_names]])+2,99),"")</f>
        <v>Natanael Cano</v>
      </c>
      <c r="W876" t="str">
        <f>spotify_top_songs_audio_features[[#This Row],[source]]</f>
        <v>Rancho Humilde/Street Mob Records</v>
      </c>
      <c r="X876" s="1">
        <f>spotify_top_songs_audio_features[[#This Row],[streams]]</f>
        <v>223635908</v>
      </c>
      <c r="Y876" t="str">
        <f>IF(Tabela2[[#This Row],[feat]]="","","Feat")</f>
        <v>Feat</v>
      </c>
      <c r="Z876" s="17" t="str">
        <f>CONCATENATE(INT(spotify_top_songs_audio_features[[#This Row],[duration_ms]]/(60*1000)),":",MOD(INT(spotify_top_songs_audio_features[[#This Row],[duration_ms]]/1000),60))</f>
        <v>2:16</v>
      </c>
      <c r="AA8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876" t="str">
        <f>spotify_top_songs_audio_features[[#This Row],[track_name]]</f>
        <v>Ch y la Pizza</v>
      </c>
    </row>
    <row r="877" spans="1:28" x14ac:dyDescent="0.25">
      <c r="A877" t="s">
        <v>14982</v>
      </c>
      <c r="B877" t="s">
        <v>649</v>
      </c>
      <c r="C877" t="s">
        <v>14983</v>
      </c>
      <c r="D877" t="s">
        <v>881</v>
      </c>
      <c r="E877" t="s">
        <v>70</v>
      </c>
      <c r="F877" t="s">
        <v>24</v>
      </c>
      <c r="G877" t="s">
        <v>25</v>
      </c>
      <c r="H877">
        <v>73</v>
      </c>
      <c r="I877">
        <v>769</v>
      </c>
      <c r="J877">
        <v>298</v>
      </c>
      <c r="K877" t="s">
        <v>2805</v>
      </c>
      <c r="L877">
        <v>0</v>
      </c>
      <c r="M877">
        <v>473</v>
      </c>
      <c r="N877">
        <v>507</v>
      </c>
      <c r="O877">
        <v>-5114</v>
      </c>
      <c r="P877">
        <v>104948</v>
      </c>
      <c r="Q877">
        <v>228093</v>
      </c>
      <c r="R877">
        <v>31</v>
      </c>
      <c r="S877">
        <v>223591510</v>
      </c>
      <c r="U877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877" t="str">
        <f>IFERROR(MID(spotify_top_songs_audio_features[[#This Row],[artist_names]],SEARCH(",",spotify_top_songs_audio_features[[#This Row],[artist_names]])+2,99),"")</f>
        <v/>
      </c>
      <c r="W877" t="str">
        <f>spotify_top_songs_audio_features[[#This Row],[source]]</f>
        <v>XL Recordings</v>
      </c>
      <c r="X877" s="1">
        <f>spotify_top_songs_audio_features[[#This Row],[streams]]</f>
        <v>223591510</v>
      </c>
      <c r="Y877" t="str">
        <f>IF(Tabela2[[#This Row],[feat]]="","","Feat")</f>
        <v/>
      </c>
      <c r="Z877" s="17" t="str">
        <f>CONCATENATE(INT(spotify_top_songs_audio_features[[#This Row],[duration_ms]]/(60*1000)),":",MOD(INT(spotify_top_songs_audio_features[[#This Row],[duration_ms]]/1000),60))</f>
        <v>3:48</v>
      </c>
      <c r="AA8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877" t="str">
        <f>spotify_top_songs_audio_features[[#This Row],[track_name]]</f>
        <v>Rolling in the Deep</v>
      </c>
    </row>
    <row r="878" spans="1:28" x14ac:dyDescent="0.25">
      <c r="A878" t="s">
        <v>4037</v>
      </c>
      <c r="B878" t="s">
        <v>4038</v>
      </c>
      <c r="C878" t="s">
        <v>4039</v>
      </c>
      <c r="D878" t="s">
        <v>1725</v>
      </c>
      <c r="E878" t="s">
        <v>142</v>
      </c>
      <c r="F878" t="s">
        <v>32</v>
      </c>
      <c r="G878" t="s">
        <v>25</v>
      </c>
      <c r="H878">
        <v>64</v>
      </c>
      <c r="I878">
        <v>392</v>
      </c>
      <c r="J878">
        <v>574</v>
      </c>
      <c r="K878" t="s">
        <v>4040</v>
      </c>
      <c r="L878">
        <v>0</v>
      </c>
      <c r="M878">
        <v>839</v>
      </c>
      <c r="N878">
        <v>502</v>
      </c>
      <c r="O878">
        <v>-7246</v>
      </c>
      <c r="P878">
        <v>145838</v>
      </c>
      <c r="Q878">
        <v>178994</v>
      </c>
      <c r="R878">
        <v>23</v>
      </c>
      <c r="S878">
        <v>223299726</v>
      </c>
      <c r="U878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878" t="str">
        <f>IFERROR(MID(spotify_top_songs_audio_features[[#This Row],[artist_names]],SEARCH(",",spotify_top_songs_audio_features[[#This Row],[artist_names]])+2,99),"")</f>
        <v>Justin Bieber</v>
      </c>
      <c r="W878" t="str">
        <f>spotify_top_songs_audio_features[[#This Row],[source]]</f>
        <v>Shawn Mendes LP4-5 PS/ Island</v>
      </c>
      <c r="X878" s="1">
        <f>spotify_top_songs_audio_features[[#This Row],[streams]]</f>
        <v>223299726</v>
      </c>
      <c r="Y878" t="str">
        <f>IF(Tabela2[[#This Row],[feat]]="","","Feat")</f>
        <v>Feat</v>
      </c>
      <c r="Z878" s="17" t="str">
        <f>CONCATENATE(INT(spotify_top_songs_audio_features[[#This Row],[duration_ms]]/(60*1000)),":",MOD(INT(spotify_top_songs_audio_features[[#This Row],[duration_ms]]/1000),60))</f>
        <v>2:58</v>
      </c>
      <c r="AA8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878" t="str">
        <f>spotify_top_songs_audio_features[[#This Row],[track_name]]</f>
        <v>Monster (Shawn Mendes &amp; Justin Bieber)</v>
      </c>
    </row>
    <row r="879" spans="1:28" x14ac:dyDescent="0.25">
      <c r="A879" t="s">
        <v>8856</v>
      </c>
      <c r="B879" t="s">
        <v>8857</v>
      </c>
      <c r="C879" t="s">
        <v>8858</v>
      </c>
      <c r="D879" t="s">
        <v>1807</v>
      </c>
      <c r="E879" t="s">
        <v>469</v>
      </c>
      <c r="F879" t="s">
        <v>32</v>
      </c>
      <c r="G879" t="s">
        <v>25</v>
      </c>
      <c r="H879">
        <v>807</v>
      </c>
      <c r="I879">
        <v>656</v>
      </c>
      <c r="J879">
        <v>105</v>
      </c>
      <c r="K879" t="s">
        <v>1713</v>
      </c>
      <c r="L879">
        <v>0</v>
      </c>
      <c r="M879">
        <v>693</v>
      </c>
      <c r="N879">
        <v>89</v>
      </c>
      <c r="O879">
        <v>-4395</v>
      </c>
      <c r="P879">
        <v>83943</v>
      </c>
      <c r="Q879">
        <v>185840</v>
      </c>
      <c r="R879">
        <v>27</v>
      </c>
      <c r="S879">
        <v>222315309</v>
      </c>
      <c r="U879" t="str">
        <f>IFERROR(LEFT(spotify_top_songs_audio_features[[#This Row],[artist_names]],SEARCH(",",spotify_top_songs_audio_features[[#This Row],[artist_names]])-1),spotify_top_songs_audio_features[[#This Row],[artist_names]])</f>
        <v>Justin Quiles</v>
      </c>
      <c r="V879" t="str">
        <f>IFERROR(MID(spotify_top_songs_audio_features[[#This Row],[artist_names]],SEARCH(",",spotify_top_songs_audio_features[[#This Row],[artist_names]])+2,99),"")</f>
        <v>Misión: AVNGRS</v>
      </c>
      <c r="W879" t="str">
        <f>spotify_top_songs_audio_features[[#This Row],[source]]</f>
        <v>WEA Latina</v>
      </c>
      <c r="X879" s="1">
        <f>spotify_top_songs_audio_features[[#This Row],[streams]]</f>
        <v>222315309</v>
      </c>
      <c r="Y879" t="str">
        <f>IF(Tabela2[[#This Row],[feat]]="","","Feat")</f>
        <v>Feat</v>
      </c>
      <c r="Z879" s="17" t="str">
        <f>CONCATENATE(INT(spotify_top_songs_audio_features[[#This Row],[duration_ms]]/(60*1000)),":",MOD(INT(spotify_top_songs_audio_features[[#This Row],[duration_ms]]/1000),60))</f>
        <v>3:5</v>
      </c>
      <c r="AA8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879" t="str">
        <f>spotify_top_songs_audio_features[[#This Row],[track_name]]</f>
        <v>Jeans</v>
      </c>
    </row>
    <row r="880" spans="1:28" x14ac:dyDescent="0.25">
      <c r="A880" t="s">
        <v>15017</v>
      </c>
      <c r="B880" t="s">
        <v>1541</v>
      </c>
      <c r="C880" t="s">
        <v>15018</v>
      </c>
      <c r="D880" t="s">
        <v>15019</v>
      </c>
      <c r="E880" t="s">
        <v>113</v>
      </c>
      <c r="F880" t="s">
        <v>24</v>
      </c>
      <c r="G880" t="s">
        <v>25</v>
      </c>
      <c r="H880">
        <v>666</v>
      </c>
      <c r="I880">
        <v>83</v>
      </c>
      <c r="J880">
        <v>751</v>
      </c>
      <c r="K880" t="s">
        <v>6171</v>
      </c>
      <c r="L880">
        <v>0</v>
      </c>
      <c r="M880">
        <v>191</v>
      </c>
      <c r="N880">
        <v>702</v>
      </c>
      <c r="O880">
        <v>-5715</v>
      </c>
      <c r="P880">
        <v>11303</v>
      </c>
      <c r="Q880">
        <v>236002</v>
      </c>
      <c r="R880">
        <v>45</v>
      </c>
      <c r="S880">
        <v>222298679</v>
      </c>
      <c r="U880" t="str">
        <f>IFERROR(LEFT(spotify_top_songs_audio_features[[#This Row],[artist_names]],SEARCH(",",spotify_top_songs_audio_features[[#This Row],[artist_names]])-1),spotify_top_songs_audio_features[[#This Row],[artist_names]])</f>
        <v>Justin Timberlake</v>
      </c>
      <c r="V880" t="str">
        <f>IFERROR(MID(spotify_top_songs_audio_features[[#This Row],[artist_names]],SEARCH(",",spotify_top_songs_audio_features[[#This Row],[artist_names]])+2,99),"")</f>
        <v/>
      </c>
      <c r="W880" t="str">
        <f>spotify_top_songs_audio_features[[#This Row],[source]]</f>
        <v>Villa 40/RCA Records</v>
      </c>
      <c r="X880" s="1">
        <f>spotify_top_songs_audio_features[[#This Row],[streams]]</f>
        <v>222298679</v>
      </c>
      <c r="Y880" t="str">
        <f>IF(Tabela2[[#This Row],[feat]]="","","Feat")</f>
        <v/>
      </c>
      <c r="Z880" s="17" t="str">
        <f>CONCATENATE(INT(spotify_top_songs_audio_features[[#This Row],[duration_ms]]/(60*1000)),":",MOD(INT(spotify_top_songs_audio_features[[#This Row],[duration_ms]]/1000),60))</f>
        <v>3:56</v>
      </c>
      <c r="AA8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80" t="str">
        <f>spotify_top_songs_audio_features[[#This Row],[track_name]]</f>
        <v>CAN'T STOP THE FEELING! (from DreamWorks Animation's "TROLLS")</v>
      </c>
    </row>
    <row r="881" spans="1:28" x14ac:dyDescent="0.25">
      <c r="A881" t="s">
        <v>11577</v>
      </c>
      <c r="B881" t="s">
        <v>10887</v>
      </c>
      <c r="C881" t="s">
        <v>10888</v>
      </c>
      <c r="D881" t="s">
        <v>1491</v>
      </c>
      <c r="E881" t="s">
        <v>43</v>
      </c>
      <c r="F881" t="s">
        <v>24</v>
      </c>
      <c r="G881" t="s">
        <v>25</v>
      </c>
      <c r="H881">
        <v>848</v>
      </c>
      <c r="I881">
        <v>637</v>
      </c>
      <c r="J881">
        <v>156</v>
      </c>
      <c r="K881" t="s">
        <v>10763</v>
      </c>
      <c r="L881">
        <v>0</v>
      </c>
      <c r="M881">
        <v>521</v>
      </c>
      <c r="N881">
        <v>698</v>
      </c>
      <c r="O881">
        <v>-5132</v>
      </c>
      <c r="P881">
        <v>96988</v>
      </c>
      <c r="Q881">
        <v>222680</v>
      </c>
      <c r="R881">
        <v>18</v>
      </c>
      <c r="S881">
        <v>222221705</v>
      </c>
      <c r="U881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881" t="str">
        <f>IFERROR(MID(spotify_top_songs_audio_features[[#This Row],[artist_names]],SEARCH(",",spotify_top_songs_audio_features[[#This Row],[artist_names]])+2,99),"")</f>
        <v>Camilo</v>
      </c>
      <c r="W881" t="str">
        <f>spotify_top_songs_audio_features[[#This Row],[source]]</f>
        <v>Sony Music Latin/Duars Entertainment</v>
      </c>
      <c r="X881" s="1">
        <f>spotify_top_songs_audio_features[[#This Row],[streams]]</f>
        <v>222221705</v>
      </c>
      <c r="Y881" t="str">
        <f>IF(Tabela2[[#This Row],[feat]]="","","Feat")</f>
        <v>Feat</v>
      </c>
      <c r="Z881" s="17" t="str">
        <f>CONCATENATE(INT(spotify_top_songs_audio_features[[#This Row],[duration_ms]]/(60*1000)),":",MOD(INT(spotify_top_songs_audio_features[[#This Row],[duration_ms]]/1000),60))</f>
        <v>3:42</v>
      </c>
      <c r="AA8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881" t="str">
        <f>spotify_top_songs_audio_features[[#This Row],[track_name]]</f>
        <v>Tattoo - Remix with Camilo</v>
      </c>
    </row>
    <row r="882" spans="1:28" x14ac:dyDescent="0.25">
      <c r="A882" t="s">
        <v>8743</v>
      </c>
      <c r="B882" t="s">
        <v>8744</v>
      </c>
      <c r="C882" t="s">
        <v>8745</v>
      </c>
      <c r="D882" t="s">
        <v>8746</v>
      </c>
      <c r="E882" t="s">
        <v>58</v>
      </c>
      <c r="F882" t="s">
        <v>24</v>
      </c>
      <c r="G882" t="s">
        <v>25</v>
      </c>
      <c r="H882">
        <v>673</v>
      </c>
      <c r="I882">
        <v>637</v>
      </c>
      <c r="J882">
        <v>429</v>
      </c>
      <c r="K882" t="s">
        <v>1882</v>
      </c>
      <c r="L882">
        <v>0</v>
      </c>
      <c r="M882">
        <v>184</v>
      </c>
      <c r="N882">
        <v>678</v>
      </c>
      <c r="O882">
        <v>-4518</v>
      </c>
      <c r="P882">
        <v>12398</v>
      </c>
      <c r="Q882">
        <v>201160</v>
      </c>
      <c r="R882">
        <v>33</v>
      </c>
      <c r="S882">
        <v>222210107</v>
      </c>
      <c r="U882" t="str">
        <f>IFERROR(LEFT(spotify_top_songs_audio_features[[#This Row],[artist_names]],SEARCH(",",spotify_top_songs_audio_features[[#This Row],[artist_names]])-1),spotify_top_songs_audio_features[[#This Row],[artist_names]])</f>
        <v>AJR</v>
      </c>
      <c r="V882" t="str">
        <f>IFERROR(MID(spotify_top_songs_audio_features[[#This Row],[artist_names]],SEARCH(",",spotify_top_songs_audio_features[[#This Row],[artist_names]])+2,99),"")</f>
        <v/>
      </c>
      <c r="W882" t="str">
        <f>spotify_top_songs_audio_features[[#This Row],[source]]</f>
        <v>Black Butter</v>
      </c>
      <c r="X882" s="1">
        <f>spotify_top_songs_audio_features[[#This Row],[streams]]</f>
        <v>222210107</v>
      </c>
      <c r="Y882" t="str">
        <f>IF(Tabela2[[#This Row],[feat]]="","","Feat")</f>
        <v/>
      </c>
      <c r="Z882" s="17" t="str">
        <f>CONCATENATE(INT(spotify_top_songs_audio_features[[#This Row],[duration_ms]]/(60*1000)),":",MOD(INT(spotify_top_songs_audio_features[[#This Row],[duration_ms]]/1000),60))</f>
        <v>3:21</v>
      </c>
      <c r="AA8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882" t="str">
        <f>spotify_top_songs_audio_features[[#This Row],[track_name]]</f>
        <v>Weak</v>
      </c>
    </row>
    <row r="883" spans="1:28" x14ac:dyDescent="0.25">
      <c r="A883" t="s">
        <v>15715</v>
      </c>
      <c r="B883" t="s">
        <v>15716</v>
      </c>
      <c r="C883" t="s">
        <v>15717</v>
      </c>
      <c r="D883" t="s">
        <v>354</v>
      </c>
      <c r="E883" t="s">
        <v>70</v>
      </c>
      <c r="F883" t="s">
        <v>24</v>
      </c>
      <c r="G883" t="s">
        <v>25</v>
      </c>
      <c r="H883">
        <v>802</v>
      </c>
      <c r="I883">
        <v>591</v>
      </c>
      <c r="J883">
        <v>225</v>
      </c>
      <c r="K883" t="s">
        <v>2977</v>
      </c>
      <c r="L883">
        <v>0</v>
      </c>
      <c r="M883">
        <v>196</v>
      </c>
      <c r="N883">
        <v>309</v>
      </c>
      <c r="O883">
        <v>-4895</v>
      </c>
      <c r="P883">
        <v>139864</v>
      </c>
      <c r="Q883">
        <v>157712</v>
      </c>
      <c r="R883">
        <v>36</v>
      </c>
      <c r="S883">
        <v>222157222</v>
      </c>
      <c r="U883" t="str">
        <f>IFERROR(LEFT(spotify_top_songs_audio_features[[#This Row],[artist_names]],SEARCH(",",spotify_top_songs_audio_features[[#This Row],[artist_names]])-1),spotify_top_songs_audio_features[[#This Row],[artist_names]])</f>
        <v>JACKBOYS</v>
      </c>
      <c r="V883" t="str">
        <f>IFERROR(MID(spotify_top_songs_audio_features[[#This Row],[artist_names]],SEARCH(",",spotify_top_songs_audio_features[[#This Row],[artist_names]])+2,99),"")</f>
        <v>Travis Scott, Young Thug</v>
      </c>
      <c r="W883" t="str">
        <f>spotify_top_songs_audio_features[[#This Row],[source]]</f>
        <v>Cactus Jack/Epic</v>
      </c>
      <c r="X883" s="1">
        <f>spotify_top_songs_audio_features[[#This Row],[streams]]</f>
        <v>222157222</v>
      </c>
      <c r="Y883" t="str">
        <f>IF(Tabela2[[#This Row],[feat]]="","","Feat")</f>
        <v>Feat</v>
      </c>
      <c r="Z883" s="17" t="str">
        <f>CONCATENATE(INT(spotify_top_songs_audio_features[[#This Row],[duration_ms]]/(60*1000)),":",MOD(INT(spotify_top_songs_audio_features[[#This Row],[duration_ms]]/1000),60))</f>
        <v>2:37</v>
      </c>
      <c r="AA8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883" t="str">
        <f>spotify_top_songs_audio_features[[#This Row],[track_name]]</f>
        <v>OUT WEST (feat. Young Thug)</v>
      </c>
    </row>
    <row r="884" spans="1:28" x14ac:dyDescent="0.25">
      <c r="A884" t="s">
        <v>15391</v>
      </c>
      <c r="B884" t="s">
        <v>624</v>
      </c>
      <c r="C884" t="s">
        <v>15392</v>
      </c>
      <c r="D884" t="s">
        <v>141</v>
      </c>
      <c r="E884" t="s">
        <v>86</v>
      </c>
      <c r="F884" t="s">
        <v>24</v>
      </c>
      <c r="G884" t="s">
        <v>25</v>
      </c>
      <c r="H884">
        <v>839</v>
      </c>
      <c r="I884">
        <v>69</v>
      </c>
      <c r="J884">
        <v>615</v>
      </c>
      <c r="K884" t="s">
        <v>1013</v>
      </c>
      <c r="L884">
        <v>8.3299999999999997E-4</v>
      </c>
      <c r="M884">
        <v>176</v>
      </c>
      <c r="N884">
        <v>744</v>
      </c>
      <c r="O884">
        <v>-4464</v>
      </c>
      <c r="P884">
        <v>151991</v>
      </c>
      <c r="Q884">
        <v>196413</v>
      </c>
      <c r="R884">
        <v>25</v>
      </c>
      <c r="S884">
        <v>221515806</v>
      </c>
      <c r="U884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884" t="str">
        <f>IFERROR(MID(spotify_top_songs_audio_features[[#This Row],[artist_names]],SEARCH(",",spotify_top_songs_audio_features[[#This Row],[artist_names]])+2,99),"")</f>
        <v/>
      </c>
      <c r="W884" t="str">
        <f>spotify_top_songs_audio_features[[#This Row],[source]]</f>
        <v>Rimas Entertainment LLC</v>
      </c>
      <c r="X884" s="1">
        <f>spotify_top_songs_audio_features[[#This Row],[streams]]</f>
        <v>221515806</v>
      </c>
      <c r="Y884" t="str">
        <f>IF(Tabela2[[#This Row],[feat]]="","","Feat")</f>
        <v/>
      </c>
      <c r="Z884" s="17" t="str">
        <f>CONCATENATE(INT(spotify_top_songs_audio_features[[#This Row],[duration_ms]]/(60*1000)),":",MOD(INT(spotify_top_songs_audio_features[[#This Row],[duration_ms]]/1000),60))</f>
        <v>3:16</v>
      </c>
      <c r="AA8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884" t="str">
        <f>spotify_top_songs_audio_features[[#This Row],[track_name]]</f>
        <v>Un Coco</v>
      </c>
    </row>
    <row r="885" spans="1:28" x14ac:dyDescent="0.25">
      <c r="A885" t="s">
        <v>5783</v>
      </c>
      <c r="B885" t="s">
        <v>5784</v>
      </c>
      <c r="C885" t="s">
        <v>5785</v>
      </c>
      <c r="D885" t="s">
        <v>220</v>
      </c>
      <c r="E885" t="s">
        <v>113</v>
      </c>
      <c r="F885" t="s">
        <v>32</v>
      </c>
      <c r="G885" t="s">
        <v>25</v>
      </c>
      <c r="H885">
        <v>574</v>
      </c>
      <c r="I885">
        <v>891</v>
      </c>
      <c r="J885">
        <v>157</v>
      </c>
      <c r="K885" t="s">
        <v>5786</v>
      </c>
      <c r="L885">
        <v>0</v>
      </c>
      <c r="M885">
        <v>16</v>
      </c>
      <c r="N885">
        <v>707</v>
      </c>
      <c r="O885">
        <v>-3665</v>
      </c>
      <c r="P885">
        <v>100978</v>
      </c>
      <c r="Q885">
        <v>183240</v>
      </c>
      <c r="R885">
        <v>25</v>
      </c>
      <c r="S885">
        <v>221368845</v>
      </c>
      <c r="U885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885" t="str">
        <f>IFERROR(MID(spotify_top_songs_audio_features[[#This Row],[artist_names]],SEARCH(",",spotify_top_songs_audio_features[[#This Row],[artist_names]])+2,99),"")</f>
        <v>Guaynaa</v>
      </c>
      <c r="W885" t="str">
        <f>spotify_top_songs_audio_features[[#This Row],[source]]</f>
        <v>UMLE - Latino</v>
      </c>
      <c r="X885" s="1">
        <f>spotify_top_songs_audio_features[[#This Row],[streams]]</f>
        <v>221368845</v>
      </c>
      <c r="Y885" t="str">
        <f>IF(Tabela2[[#This Row],[feat]]="","","Feat")</f>
        <v>Feat</v>
      </c>
      <c r="Z885" s="17" t="str">
        <f>CONCATENATE(INT(spotify_top_songs_audio_features[[#This Row],[duration_ms]]/(60*1000)),":",MOD(INT(spotify_top_songs_audio_features[[#This Row],[duration_ms]]/1000),60))</f>
        <v>3:3</v>
      </c>
      <c r="AA8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85" t="str">
        <f>spotify_top_songs_audio_features[[#This Row],[track_name]]</f>
        <v>Chica Ideal</v>
      </c>
    </row>
    <row r="886" spans="1:28" x14ac:dyDescent="0.25">
      <c r="A886" t="s">
        <v>15642</v>
      </c>
      <c r="B886" t="s">
        <v>439</v>
      </c>
      <c r="C886" t="s">
        <v>15643</v>
      </c>
      <c r="D886" t="s">
        <v>2553</v>
      </c>
      <c r="E886" t="s">
        <v>23</v>
      </c>
      <c r="F886" t="s">
        <v>24</v>
      </c>
      <c r="G886" t="s">
        <v>25</v>
      </c>
      <c r="H886">
        <v>675</v>
      </c>
      <c r="I886">
        <v>562</v>
      </c>
      <c r="J886">
        <v>352</v>
      </c>
      <c r="K886" t="s">
        <v>1410</v>
      </c>
      <c r="L886">
        <v>0</v>
      </c>
      <c r="M886">
        <v>816</v>
      </c>
      <c r="N886">
        <v>309</v>
      </c>
      <c r="O886">
        <v>-7678</v>
      </c>
      <c r="P886">
        <v>130098</v>
      </c>
      <c r="Q886">
        <v>256533</v>
      </c>
      <c r="R886">
        <v>58</v>
      </c>
      <c r="S886">
        <v>221311688</v>
      </c>
      <c r="U886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886" t="str">
        <f>IFERROR(MID(spotify_top_songs_audio_features[[#This Row],[artist_names]],SEARCH(",",spotify_top_songs_audio_features[[#This Row],[artist_names]])+2,99),"")</f>
        <v/>
      </c>
      <c r="W886" t="str">
        <f>spotify_top_songs_audio_features[[#This Row],[source]]</f>
        <v>Universal Records</v>
      </c>
      <c r="X886" s="1">
        <f>spotify_top_songs_audio_features[[#This Row],[streams]]</f>
        <v>221311688</v>
      </c>
      <c r="Y886" t="str">
        <f>IF(Tabela2[[#This Row],[feat]]="","","Feat")</f>
        <v/>
      </c>
      <c r="Z886" s="17" t="str">
        <f>CONCATENATE(INT(spotify_top_songs_audio_features[[#This Row],[duration_ms]]/(60*1000)),":",MOD(INT(spotify_top_songs_audio_features[[#This Row],[duration_ms]]/1000),60))</f>
        <v>4:16</v>
      </c>
      <c r="AA8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886" t="str">
        <f>spotify_top_songs_audio_features[[#This Row],[track_name]]</f>
        <v>White Iverson</v>
      </c>
    </row>
    <row r="887" spans="1:28" x14ac:dyDescent="0.25">
      <c r="A887" t="s">
        <v>17240</v>
      </c>
      <c r="B887" t="s">
        <v>1287</v>
      </c>
      <c r="C887" t="s">
        <v>12984</v>
      </c>
      <c r="D887" t="s">
        <v>48</v>
      </c>
      <c r="E887" t="s">
        <v>31</v>
      </c>
      <c r="F887" t="s">
        <v>24</v>
      </c>
      <c r="G887" t="s">
        <v>25</v>
      </c>
      <c r="H887">
        <v>788</v>
      </c>
      <c r="I887">
        <v>758</v>
      </c>
      <c r="J887">
        <v>505</v>
      </c>
      <c r="K887" t="s">
        <v>1315</v>
      </c>
      <c r="L887">
        <v>8.4999999999999995E-4</v>
      </c>
      <c r="M887">
        <v>104</v>
      </c>
      <c r="N887">
        <v>823</v>
      </c>
      <c r="O887">
        <v>-6513</v>
      </c>
      <c r="P887">
        <v>119008</v>
      </c>
      <c r="Q887">
        <v>214994</v>
      </c>
      <c r="R887">
        <v>8</v>
      </c>
      <c r="S887">
        <v>221251037</v>
      </c>
      <c r="U887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887" t="str">
        <f>IFERROR(MID(spotify_top_songs_audio_features[[#This Row],[artist_names]],SEARCH(",",spotify_top_songs_audio_features[[#This Row],[artist_names]])+2,99),"")</f>
        <v/>
      </c>
      <c r="W887" t="str">
        <f>spotify_top_songs_audio_features[[#This Row],[source]]</f>
        <v>Republic Records</v>
      </c>
      <c r="X887" s="1">
        <f>spotify_top_songs_audio_features[[#This Row],[streams]]</f>
        <v>221251037</v>
      </c>
      <c r="Y887" t="str">
        <f>IF(Tabela2[[#This Row],[feat]]="","","Feat")</f>
        <v/>
      </c>
      <c r="Z887" s="17" t="str">
        <f>CONCATENATE(INT(spotify_top_songs_audio_features[[#This Row],[duration_ms]]/(60*1000)),":",MOD(INT(spotify_top_songs_audio_features[[#This Row],[duration_ms]]/1000),60))</f>
        <v>3:34</v>
      </c>
      <c r="AA8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887" t="str">
        <f>spotify_top_songs_audio_features[[#This Row],[track_name]]</f>
        <v>yes, and?</v>
      </c>
    </row>
    <row r="888" spans="1:28" x14ac:dyDescent="0.25">
      <c r="A888" t="s">
        <v>4209</v>
      </c>
      <c r="B888" t="s">
        <v>4210</v>
      </c>
      <c r="C888" t="s">
        <v>4211</v>
      </c>
      <c r="D888" t="s">
        <v>4212</v>
      </c>
      <c r="E888" t="s">
        <v>70</v>
      </c>
      <c r="F888" t="s">
        <v>32</v>
      </c>
      <c r="G888" t="s">
        <v>25</v>
      </c>
      <c r="H888">
        <v>79</v>
      </c>
      <c r="I888">
        <v>631</v>
      </c>
      <c r="J888">
        <v>425</v>
      </c>
      <c r="K888" t="s">
        <v>1764</v>
      </c>
      <c r="L888">
        <v>0</v>
      </c>
      <c r="M888">
        <v>158</v>
      </c>
      <c r="N888">
        <v>889</v>
      </c>
      <c r="O888">
        <v>-5549</v>
      </c>
      <c r="P888">
        <v>94039</v>
      </c>
      <c r="Q888">
        <v>190005</v>
      </c>
      <c r="R888">
        <v>29</v>
      </c>
      <c r="S888">
        <v>221217583</v>
      </c>
      <c r="U888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888" t="str">
        <f>IFERROR(MID(spotify_top_songs_audio_features[[#This Row],[artist_names]],SEARCH(",",spotify_top_songs_audio_features[[#This Row],[artist_names]])+2,99),"")</f>
        <v>Haze</v>
      </c>
      <c r="W888" t="str">
        <f>spotify_top_songs_audio_features[[#This Row],[source]]</f>
        <v>House of Haze</v>
      </c>
      <c r="X888" s="1">
        <f>spotify_top_songs_audio_features[[#This Row],[streams]]</f>
        <v>221217583</v>
      </c>
      <c r="Y888" t="str">
        <f>IF(Tabela2[[#This Row],[feat]]="","","Feat")</f>
        <v>Feat</v>
      </c>
      <c r="Z888" s="17" t="str">
        <f>CONCATENATE(INT(spotify_top_songs_audio_features[[#This Row],[duration_ms]]/(60*1000)),":",MOD(INT(spotify_top_songs_audio_features[[#This Row],[duration_ms]]/1000),60))</f>
        <v>3:10</v>
      </c>
      <c r="AA8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888" t="str">
        <f>spotify_top_songs_audio_features[[#This Row],[track_name]]</f>
        <v>Amanece</v>
      </c>
    </row>
    <row r="889" spans="1:28" x14ac:dyDescent="0.25">
      <c r="A889" t="s">
        <v>15300</v>
      </c>
      <c r="B889" t="s">
        <v>1312</v>
      </c>
      <c r="C889" t="s">
        <v>15301</v>
      </c>
      <c r="D889" t="s">
        <v>1314</v>
      </c>
      <c r="E889" t="s">
        <v>102</v>
      </c>
      <c r="F889" t="s">
        <v>24</v>
      </c>
      <c r="G889" t="s">
        <v>25</v>
      </c>
      <c r="H889">
        <v>672</v>
      </c>
      <c r="I889">
        <v>526</v>
      </c>
      <c r="J889">
        <v>599</v>
      </c>
      <c r="K889" t="s">
        <v>1645</v>
      </c>
      <c r="L889">
        <v>1.37E-4</v>
      </c>
      <c r="M889">
        <v>28</v>
      </c>
      <c r="N889">
        <v>28</v>
      </c>
      <c r="O889">
        <v>-6446</v>
      </c>
      <c r="P889">
        <v>123999</v>
      </c>
      <c r="Q889">
        <v>143747</v>
      </c>
      <c r="R889">
        <v>20</v>
      </c>
      <c r="S889">
        <v>220725821</v>
      </c>
      <c r="U889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889" t="str">
        <f>IFERROR(MID(spotify_top_songs_audio_features[[#This Row],[artist_names]],SEARCH(",",spotify_top_songs_audio_features[[#This Row],[artist_names]])+2,99),"")</f>
        <v/>
      </c>
      <c r="W889" t="str">
        <f>spotify_top_songs_audio_features[[#This Row],[source]]</f>
        <v>Olivia Rodrigo PS</v>
      </c>
      <c r="X889" s="1">
        <f>spotify_top_songs_audio_features[[#This Row],[streams]]</f>
        <v>220725821</v>
      </c>
      <c r="Y889" t="str">
        <f>IF(Tabela2[[#This Row],[feat]]="","","Feat")</f>
        <v/>
      </c>
      <c r="Z889" s="17" t="str">
        <f>CONCATENATE(INT(spotify_top_songs_audio_features[[#This Row],[duration_ms]]/(60*1000)),":",MOD(INT(spotify_top_songs_audio_features[[#This Row],[duration_ms]]/1000),60))</f>
        <v>2:23</v>
      </c>
      <c r="AA8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889" t="str">
        <f>spotify_top_songs_audio_features[[#This Row],[track_name]]</f>
        <v>brutal</v>
      </c>
    </row>
    <row r="890" spans="1:28" x14ac:dyDescent="0.25">
      <c r="A890" t="s">
        <v>13512</v>
      </c>
      <c r="B890" t="s">
        <v>13513</v>
      </c>
      <c r="C890" t="s">
        <v>13514</v>
      </c>
      <c r="D890" t="s">
        <v>8704</v>
      </c>
      <c r="E890" t="s">
        <v>177</v>
      </c>
      <c r="F890" t="s">
        <v>32</v>
      </c>
      <c r="G890" t="s">
        <v>25</v>
      </c>
      <c r="H890">
        <v>639</v>
      </c>
      <c r="I890">
        <v>628</v>
      </c>
      <c r="J890">
        <v>399</v>
      </c>
      <c r="K890" t="s">
        <v>6436</v>
      </c>
      <c r="L890">
        <v>0</v>
      </c>
      <c r="M890">
        <v>386</v>
      </c>
      <c r="N890">
        <v>43</v>
      </c>
      <c r="O890">
        <v>-7578</v>
      </c>
      <c r="P890">
        <v>90482</v>
      </c>
      <c r="Q890">
        <v>237507</v>
      </c>
      <c r="R890">
        <v>25</v>
      </c>
      <c r="S890">
        <v>220150923</v>
      </c>
      <c r="U890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890" t="str">
        <f>IFERROR(MID(spotify_top_songs_audio_features[[#This Row],[artist_names]],SEARCH(",",spotify_top_songs_audio_features[[#This Row],[artist_names]])+2,99),"")</f>
        <v>Dwele</v>
      </c>
      <c r="W890" t="str">
        <f>spotify_top_songs_audio_features[[#This Row],[source]]</f>
        <v>Roc-A-Fella</v>
      </c>
      <c r="X890" s="1">
        <f>spotify_top_songs_audio_features[[#This Row],[streams]]</f>
        <v>220150923</v>
      </c>
      <c r="Y890" t="str">
        <f>IF(Tabela2[[#This Row],[feat]]="","","Feat")</f>
        <v>Feat</v>
      </c>
      <c r="Z890" s="17" t="str">
        <f>CONCATENATE(INT(spotify_top_songs_audio_features[[#This Row],[duration_ms]]/(60*1000)),":",MOD(INT(spotify_top_songs_audio_features[[#This Row],[duration_ms]]/1000),60))</f>
        <v>3:57</v>
      </c>
      <c r="AA8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890" t="str">
        <f>spotify_top_songs_audio_features[[#This Row],[track_name]]</f>
        <v>Flashing Lights</v>
      </c>
    </row>
    <row r="891" spans="1:28" x14ac:dyDescent="0.25">
      <c r="A891" t="s">
        <v>8671</v>
      </c>
      <c r="B891" t="s">
        <v>160</v>
      </c>
      <c r="C891" t="s">
        <v>8672</v>
      </c>
      <c r="D891" t="s">
        <v>162</v>
      </c>
      <c r="E891" t="s">
        <v>102</v>
      </c>
      <c r="F891" t="s">
        <v>32</v>
      </c>
      <c r="G891" t="s">
        <v>25</v>
      </c>
      <c r="H891">
        <v>734</v>
      </c>
      <c r="I891">
        <v>637</v>
      </c>
      <c r="J891">
        <v>141</v>
      </c>
      <c r="K891" t="s">
        <v>8673</v>
      </c>
      <c r="L891">
        <v>2.2899999999999999E-3</v>
      </c>
      <c r="M891">
        <v>602</v>
      </c>
      <c r="N891">
        <v>648</v>
      </c>
      <c r="O891">
        <v>-5677</v>
      </c>
      <c r="P891">
        <v>169977</v>
      </c>
      <c r="Q891">
        <v>202333</v>
      </c>
      <c r="R891">
        <v>46</v>
      </c>
      <c r="S891">
        <v>219664185</v>
      </c>
      <c r="U891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891" t="str">
        <f>IFERROR(MID(spotify_top_songs_audio_features[[#This Row],[artist_names]],SEARCH(",",spotify_top_songs_audio_features[[#This Row],[artist_names]])+2,99),"")</f>
        <v/>
      </c>
      <c r="W891" t="str">
        <f>spotify_top_songs_audio_features[[#This Row],[source]]</f>
        <v>Fueled By Ramen</v>
      </c>
      <c r="X891" s="1">
        <f>spotify_top_songs_audio_features[[#This Row],[streams]]</f>
        <v>219664185</v>
      </c>
      <c r="Y891" t="str">
        <f>IF(Tabela2[[#This Row],[feat]]="","","Feat")</f>
        <v/>
      </c>
      <c r="Z891" s="17" t="str">
        <f>CONCATENATE(INT(spotify_top_songs_audio_features[[#This Row],[duration_ms]]/(60*1000)),":",MOD(INT(spotify_top_songs_audio_features[[#This Row],[duration_ms]]/1000),60))</f>
        <v>3:22</v>
      </c>
      <c r="AA8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891" t="str">
        <f>spotify_top_songs_audio_features[[#This Row],[track_name]]</f>
        <v>Stressed Out</v>
      </c>
    </row>
    <row r="892" spans="1:28" x14ac:dyDescent="0.25">
      <c r="A892" t="s">
        <v>863</v>
      </c>
      <c r="B892" t="s">
        <v>864</v>
      </c>
      <c r="C892" t="s">
        <v>865</v>
      </c>
      <c r="D892" t="s">
        <v>866</v>
      </c>
      <c r="E892" t="s">
        <v>113</v>
      </c>
      <c r="F892" t="s">
        <v>24</v>
      </c>
      <c r="G892" t="s">
        <v>25</v>
      </c>
      <c r="H892">
        <v>795</v>
      </c>
      <c r="I892">
        <v>496</v>
      </c>
      <c r="J892">
        <v>722</v>
      </c>
      <c r="K892" t="s">
        <v>867</v>
      </c>
      <c r="L892">
        <v>0</v>
      </c>
      <c r="M892">
        <v>645</v>
      </c>
      <c r="N892">
        <v>874</v>
      </c>
      <c r="O892">
        <v>-5883</v>
      </c>
      <c r="P892">
        <v>9401</v>
      </c>
      <c r="Q892">
        <v>183000</v>
      </c>
      <c r="R892">
        <v>34</v>
      </c>
      <c r="S892">
        <v>218942317</v>
      </c>
      <c r="U892" t="str">
        <f>IFERROR(LEFT(spotify_top_songs_audio_features[[#This Row],[artist_names]],SEARCH(",",spotify_top_songs_audio_features[[#This Row],[artist_names]])-1),spotify_top_songs_audio_features[[#This Row],[artist_names]])</f>
        <v>Jonas Brothers</v>
      </c>
      <c r="V892" t="str">
        <f>IFERROR(MID(spotify_top_songs_audio_features[[#This Row],[artist_names]],SEARCH(",",spotify_top_songs_audio_features[[#This Row],[artist_names]])+2,99),"")</f>
        <v/>
      </c>
      <c r="W892" t="str">
        <f>spotify_top_songs_audio_features[[#This Row],[source]]</f>
        <v>Jonas Brothers Recording</v>
      </c>
      <c r="X892" s="1">
        <f>spotify_top_songs_audio_features[[#This Row],[streams]]</f>
        <v>218942317</v>
      </c>
      <c r="Y892" t="str">
        <f>IF(Tabela2[[#This Row],[feat]]="","","Feat")</f>
        <v/>
      </c>
      <c r="Z892" s="17" t="str">
        <f>CONCATENATE(INT(spotify_top_songs_audio_features[[#This Row],[duration_ms]]/(60*1000)),":",MOD(INT(spotify_top_songs_audio_features[[#This Row],[duration_ms]]/1000),60))</f>
        <v>3:3</v>
      </c>
      <c r="AA8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92" t="str">
        <f>spotify_top_songs_audio_features[[#This Row],[track_name]]</f>
        <v>Only Human</v>
      </c>
    </row>
    <row r="893" spans="1:28" x14ac:dyDescent="0.25">
      <c r="A893" t="s">
        <v>7021</v>
      </c>
      <c r="B893" t="s">
        <v>7022</v>
      </c>
      <c r="C893" t="s">
        <v>7023</v>
      </c>
      <c r="D893" t="s">
        <v>7024</v>
      </c>
      <c r="E893" t="s">
        <v>58</v>
      </c>
      <c r="F893" t="s">
        <v>32</v>
      </c>
      <c r="G893" t="s">
        <v>25</v>
      </c>
      <c r="H893">
        <v>793</v>
      </c>
      <c r="I893">
        <v>476</v>
      </c>
      <c r="J893">
        <v>406</v>
      </c>
      <c r="K893" t="s">
        <v>3279</v>
      </c>
      <c r="L893">
        <v>0</v>
      </c>
      <c r="M893">
        <v>115</v>
      </c>
      <c r="N893">
        <v>578</v>
      </c>
      <c r="O893">
        <v>-10515</v>
      </c>
      <c r="P893">
        <v>129992</v>
      </c>
      <c r="Q893">
        <v>194769</v>
      </c>
      <c r="R893">
        <v>21</v>
      </c>
      <c r="S893">
        <v>218508098</v>
      </c>
      <c r="U893" t="str">
        <f>IFERROR(LEFT(spotify_top_songs_audio_features[[#This Row],[artist_names]],SEARCH(",",spotify_top_songs_audio_features[[#This Row],[artist_names]])-1),spotify_top_songs_audio_features[[#This Row],[artist_names]])</f>
        <v>Alex Favela</v>
      </c>
      <c r="V893" t="str">
        <f>IFERROR(MID(spotify_top_songs_audio_features[[#This Row],[artist_names]],SEARCH(",",spotify_top_songs_audio_features[[#This Row],[artist_names]])+2,99),"")</f>
        <v>Grupo Marca Registrada, Joaquin Medina</v>
      </c>
      <c r="W893" t="str">
        <f>spotify_top_songs_audio_features[[#This Row],[source]]</f>
        <v>Rios Music/ Outerspace Music/ Boba Records Corporation</v>
      </c>
      <c r="X893" s="1">
        <f>spotify_top_songs_audio_features[[#This Row],[streams]]</f>
        <v>218508098</v>
      </c>
      <c r="Y893" t="str">
        <f>IF(Tabela2[[#This Row],[feat]]="","","Feat")</f>
        <v>Feat</v>
      </c>
      <c r="Z893" s="17" t="str">
        <f>CONCATENATE(INT(spotify_top_songs_audio_features[[#This Row],[duration_ms]]/(60*1000)),":",MOD(INT(spotify_top_songs_audio_features[[#This Row],[duration_ms]]/1000),60))</f>
        <v>3:14</v>
      </c>
      <c r="AA8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893" t="str">
        <f>spotify_top_songs_audio_features[[#This Row],[track_name]]</f>
        <v>ELOVRGA</v>
      </c>
    </row>
    <row r="894" spans="1:28" x14ac:dyDescent="0.25">
      <c r="A894" t="s">
        <v>17095</v>
      </c>
      <c r="B894" t="s">
        <v>8072</v>
      </c>
      <c r="C894" t="s">
        <v>17096</v>
      </c>
      <c r="D894" t="s">
        <v>286</v>
      </c>
      <c r="E894" t="s">
        <v>142</v>
      </c>
      <c r="F894" t="s">
        <v>24</v>
      </c>
      <c r="G894" t="s">
        <v>25</v>
      </c>
      <c r="H894">
        <v>47</v>
      </c>
      <c r="I894">
        <v>64</v>
      </c>
      <c r="J894">
        <v>32</v>
      </c>
      <c r="K894" t="s">
        <v>7090</v>
      </c>
      <c r="L894">
        <v>0</v>
      </c>
      <c r="M894">
        <v>382</v>
      </c>
      <c r="N894">
        <v>248</v>
      </c>
      <c r="O894">
        <v>-7779</v>
      </c>
      <c r="P894">
        <v>16392</v>
      </c>
      <c r="Q894">
        <v>247444</v>
      </c>
      <c r="R894">
        <v>18</v>
      </c>
      <c r="S894">
        <v>218161284</v>
      </c>
      <c r="U89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894" t="str">
        <f>IFERROR(MID(spotify_top_songs_audio_features[[#This Row],[artist_names]],SEARCH(",",spotify_top_songs_audio_features[[#This Row],[artist_names]])+2,99),"")</f>
        <v>J. Cole</v>
      </c>
      <c r="W894" t="str">
        <f>spotify_top_songs_audio_features[[#This Row],[source]]</f>
        <v>OVO/Republic</v>
      </c>
      <c r="X894" s="1">
        <f>spotify_top_songs_audio_features[[#This Row],[streams]]</f>
        <v>218161284</v>
      </c>
      <c r="Y894" t="str">
        <f>IF(Tabela2[[#This Row],[feat]]="","","Feat")</f>
        <v>Feat</v>
      </c>
      <c r="Z894" s="17" t="str">
        <f>CONCATENATE(INT(spotify_top_songs_audio_features[[#This Row],[duration_ms]]/(60*1000)),":",MOD(INT(spotify_top_songs_audio_features[[#This Row],[duration_ms]]/1000),60))</f>
        <v>4:7</v>
      </c>
      <c r="AA8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894" t="str">
        <f>spotify_top_songs_audio_features[[#This Row],[track_name]]</f>
        <v>First Person Shooter (feat. J. Cole)</v>
      </c>
    </row>
    <row r="895" spans="1:28" x14ac:dyDescent="0.25">
      <c r="A895" t="s">
        <v>7257</v>
      </c>
      <c r="B895" t="s">
        <v>7258</v>
      </c>
      <c r="C895" t="s">
        <v>7259</v>
      </c>
      <c r="D895" t="s">
        <v>7260</v>
      </c>
      <c r="E895" t="s">
        <v>113</v>
      </c>
      <c r="F895" t="s">
        <v>24</v>
      </c>
      <c r="G895" t="s">
        <v>152</v>
      </c>
      <c r="H895">
        <v>4</v>
      </c>
      <c r="I895">
        <v>915</v>
      </c>
      <c r="J895">
        <v>28</v>
      </c>
      <c r="K895" t="s">
        <v>1240</v>
      </c>
      <c r="L895">
        <v>0</v>
      </c>
      <c r="M895">
        <v>503</v>
      </c>
      <c r="N895">
        <v>878</v>
      </c>
      <c r="O895">
        <v>-489</v>
      </c>
      <c r="P895">
        <v>88917</v>
      </c>
      <c r="Q895">
        <v>198773</v>
      </c>
      <c r="R895">
        <v>25</v>
      </c>
      <c r="S895">
        <v>218038844</v>
      </c>
      <c r="U895" t="str">
        <f>IFERROR(LEFT(spotify_top_songs_audio_features[[#This Row],[artist_names]],SEARCH(",",spotify_top_songs_audio_features[[#This Row],[artist_names]])-1),spotify_top_songs_audio_features[[#This Row],[artist_names]])</f>
        <v>Don Omar</v>
      </c>
      <c r="V895" t="str">
        <f>IFERROR(MID(spotify_top_songs_audio_features[[#This Row],[artist_names]],SEARCH(",",spotify_top_songs_audio_features[[#This Row],[artist_names]])+2,99),"")</f>
        <v>Lucenzo</v>
      </c>
      <c r="W895" t="str">
        <f>spotify_top_songs_audio_features[[#This Row],[source]]</f>
        <v>UMLE - Machete</v>
      </c>
      <c r="X895" s="1">
        <f>spotify_top_songs_audio_features[[#This Row],[streams]]</f>
        <v>218038844</v>
      </c>
      <c r="Y895" t="str">
        <f>IF(Tabela2[[#This Row],[feat]]="","","Feat")</f>
        <v>Feat</v>
      </c>
      <c r="Z895" s="17" t="str">
        <f>CONCATENATE(INT(spotify_top_songs_audio_features[[#This Row],[duration_ms]]/(60*1000)),":",MOD(INT(spotify_top_songs_audio_features[[#This Row],[duration_ms]]/1000),60))</f>
        <v>3:18</v>
      </c>
      <c r="AA8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95" t="str">
        <f>spotify_top_songs_audio_features[[#This Row],[track_name]]</f>
        <v>Danza Kuduro</v>
      </c>
    </row>
    <row r="896" spans="1:28" x14ac:dyDescent="0.25">
      <c r="A896" t="s">
        <v>16238</v>
      </c>
      <c r="B896" t="s">
        <v>16239</v>
      </c>
      <c r="C896" t="s">
        <v>16240</v>
      </c>
      <c r="D896" t="s">
        <v>2028</v>
      </c>
      <c r="E896" t="s">
        <v>113</v>
      </c>
      <c r="F896" t="s">
        <v>24</v>
      </c>
      <c r="G896" t="s">
        <v>25</v>
      </c>
      <c r="H896">
        <v>689</v>
      </c>
      <c r="I896">
        <v>505</v>
      </c>
      <c r="J896">
        <v>933</v>
      </c>
      <c r="K896" t="s">
        <v>3207</v>
      </c>
      <c r="L896">
        <v>0</v>
      </c>
      <c r="M896">
        <v>138</v>
      </c>
      <c r="N896">
        <v>312</v>
      </c>
      <c r="O896">
        <v>-6389</v>
      </c>
      <c r="P896">
        <v>99017</v>
      </c>
      <c r="Q896">
        <v>217293</v>
      </c>
      <c r="R896">
        <v>28</v>
      </c>
      <c r="S896">
        <v>216618108</v>
      </c>
      <c r="U896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896" t="str">
        <f>IFERROR(MID(spotify_top_songs_audio_features[[#This Row],[artist_names]],SEARCH(",",spotify_top_songs_audio_features[[#This Row],[artist_names]])+2,99),"")</f>
        <v>Miguel</v>
      </c>
      <c r="W896" t="str">
        <f>spotify_top_songs_audio_features[[#This Row],[source]]</f>
        <v>Kygo</v>
      </c>
      <c r="X896" s="1">
        <f>spotify_top_songs_audio_features[[#This Row],[streams]]</f>
        <v>216618108</v>
      </c>
      <c r="Y896" t="str">
        <f>IF(Tabela2[[#This Row],[feat]]="","","Feat")</f>
        <v>Feat</v>
      </c>
      <c r="Z896" s="17" t="str">
        <f>CONCATENATE(INT(spotify_top_songs_audio_features[[#This Row],[duration_ms]]/(60*1000)),":",MOD(INT(spotify_top_songs_audio_features[[#This Row],[duration_ms]]/1000),60))</f>
        <v>3:37</v>
      </c>
      <c r="AA8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896" t="str">
        <f>spotify_top_songs_audio_features[[#This Row],[track_name]]</f>
        <v>Remind Me to Forget</v>
      </c>
    </row>
    <row r="897" spans="1:28" x14ac:dyDescent="0.25">
      <c r="A897" t="s">
        <v>4284</v>
      </c>
      <c r="B897" t="s">
        <v>2955</v>
      </c>
      <c r="C897" t="s">
        <v>2956</v>
      </c>
      <c r="D897" t="s">
        <v>372</v>
      </c>
      <c r="E897" t="s">
        <v>102</v>
      </c>
      <c r="F897" t="s">
        <v>32</v>
      </c>
      <c r="G897" t="s">
        <v>25</v>
      </c>
      <c r="H897">
        <v>351</v>
      </c>
      <c r="I897">
        <v>296</v>
      </c>
      <c r="J897">
        <v>333</v>
      </c>
      <c r="K897" t="s">
        <v>2932</v>
      </c>
      <c r="L897">
        <v>0</v>
      </c>
      <c r="M897">
        <v>95</v>
      </c>
      <c r="N897">
        <v>12</v>
      </c>
      <c r="O897">
        <v>-10109</v>
      </c>
      <c r="P897">
        <v>115284</v>
      </c>
      <c r="Q897">
        <v>200186</v>
      </c>
      <c r="R897">
        <v>55</v>
      </c>
      <c r="S897">
        <v>216450986</v>
      </c>
      <c r="U89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897" t="str">
        <f>IFERROR(MID(spotify_top_songs_audio_features[[#This Row],[artist_names]],SEARCH(",",spotify_top_songs_audio_features[[#This Row],[artist_names]])+2,99),"")</f>
        <v>Khalid</v>
      </c>
      <c r="W897" t="str">
        <f>spotify_top_songs_audio_features[[#This Row],[source]]</f>
        <v>Darkroom</v>
      </c>
      <c r="X897" s="1">
        <f>spotify_top_songs_audio_features[[#This Row],[streams]]</f>
        <v>216450986</v>
      </c>
      <c r="Y897" t="str">
        <f>IF(Tabela2[[#This Row],[feat]]="","","Feat")</f>
        <v>Feat</v>
      </c>
      <c r="Z897" s="17" t="str">
        <f>CONCATENATE(INT(spotify_top_songs_audio_features[[#This Row],[duration_ms]]/(60*1000)),":",MOD(INT(spotify_top_songs_audio_features[[#This Row],[duration_ms]]/1000),60))</f>
        <v>3:20</v>
      </c>
      <c r="AA8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897" t="str">
        <f>spotify_top_songs_audio_features[[#This Row],[track_name]]</f>
        <v>lovely (with Khalid)</v>
      </c>
    </row>
    <row r="898" spans="1:28" x14ac:dyDescent="0.25">
      <c r="A898" t="s">
        <v>11397</v>
      </c>
      <c r="B898" t="s">
        <v>289</v>
      </c>
      <c r="C898" t="s">
        <v>11398</v>
      </c>
      <c r="D898" t="s">
        <v>37</v>
      </c>
      <c r="E898" t="s">
        <v>86</v>
      </c>
      <c r="F898" t="s">
        <v>32</v>
      </c>
      <c r="G898" t="s">
        <v>25</v>
      </c>
      <c r="H898">
        <v>469</v>
      </c>
      <c r="I898">
        <v>68</v>
      </c>
      <c r="J898">
        <v>117</v>
      </c>
      <c r="K898" t="s">
        <v>1882</v>
      </c>
      <c r="L898">
        <v>0</v>
      </c>
      <c r="M898">
        <v>11</v>
      </c>
      <c r="N898">
        <v>374</v>
      </c>
      <c r="O898">
        <v>-4921</v>
      </c>
      <c r="P898">
        <v>147734</v>
      </c>
      <c r="Q898">
        <v>208733</v>
      </c>
      <c r="R898">
        <v>41</v>
      </c>
      <c r="S898">
        <v>216072599</v>
      </c>
      <c r="U898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898" t="str">
        <f>IFERROR(MID(spotify_top_songs_audio_features[[#This Row],[artist_names]],SEARCH(",",spotify_top_songs_audio_features[[#This Row],[artist_names]])+2,99),"")</f>
        <v/>
      </c>
      <c r="W898" t="str">
        <f>spotify_top_songs_audio_features[[#This Row],[source]]</f>
        <v>Island Records</v>
      </c>
      <c r="X898" s="1">
        <f>spotify_top_songs_audio_features[[#This Row],[streams]]</f>
        <v>216072599</v>
      </c>
      <c r="Y898" t="str">
        <f>IF(Tabela2[[#This Row],[feat]]="","","Feat")</f>
        <v/>
      </c>
      <c r="Z898" s="17" t="str">
        <f>CONCATENATE(INT(spotify_top_songs_audio_features[[#This Row],[duration_ms]]/(60*1000)),":",MOD(INT(spotify_top_songs_audio_features[[#This Row],[duration_ms]]/1000),60))</f>
        <v>3:28</v>
      </c>
      <c r="AA8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898" t="str">
        <f>spotify_top_songs_audio_features[[#This Row],[track_name]]</f>
        <v>Mercy</v>
      </c>
    </row>
    <row r="899" spans="1:28" x14ac:dyDescent="0.25">
      <c r="A899" t="s">
        <v>17387</v>
      </c>
      <c r="B899" t="s">
        <v>1366</v>
      </c>
      <c r="C899" t="s">
        <v>8070</v>
      </c>
      <c r="D899" t="s">
        <v>187</v>
      </c>
      <c r="E899" t="s">
        <v>142</v>
      </c>
      <c r="F899" t="s">
        <v>24</v>
      </c>
      <c r="G899" t="s">
        <v>25</v>
      </c>
      <c r="H899">
        <v>591</v>
      </c>
      <c r="I899">
        <v>585</v>
      </c>
      <c r="J899">
        <v>277</v>
      </c>
      <c r="K899" t="s">
        <v>2503</v>
      </c>
      <c r="L899">
        <v>0</v>
      </c>
      <c r="M899">
        <v>109</v>
      </c>
      <c r="N899">
        <v>324</v>
      </c>
      <c r="O899">
        <v>-635</v>
      </c>
      <c r="P899">
        <v>11094</v>
      </c>
      <c r="Q899">
        <v>205473</v>
      </c>
      <c r="R899">
        <v>20</v>
      </c>
      <c r="S899">
        <v>215981753</v>
      </c>
      <c r="U899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899" t="str">
        <f>IFERROR(MID(spotify_top_songs_audio_features[[#This Row],[artist_names]],SEARCH(",",spotify_top_songs_audio_features[[#This Row],[artist_names]])+2,99),"")</f>
        <v/>
      </c>
      <c r="W899" t="str">
        <f>spotify_top_songs_audio_features[[#This Row],[source]]</f>
        <v>Capitol Records</v>
      </c>
      <c r="X899" s="1">
        <f>spotify_top_songs_audio_features[[#This Row],[streams]]</f>
        <v>215981753</v>
      </c>
      <c r="Y899" t="str">
        <f>IF(Tabela2[[#This Row],[feat]]="","","Feat")</f>
        <v/>
      </c>
      <c r="Z899" s="17" t="str">
        <f>CONCATENATE(INT(spotify_top_songs_audio_features[[#This Row],[duration_ms]]/(60*1000)),":",MOD(INT(spotify_top_songs_audio_features[[#This Row],[duration_ms]]/1000),60))</f>
        <v>3:25</v>
      </c>
      <c r="AA8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899" t="str">
        <f>spotify_top_songs_audio_features[[#This Row],[track_name]]</f>
        <v>You should be sad</v>
      </c>
    </row>
    <row r="900" spans="1:28" x14ac:dyDescent="0.25">
      <c r="A900" t="s">
        <v>1804</v>
      </c>
      <c r="B900" t="s">
        <v>1805</v>
      </c>
      <c r="C900" t="s">
        <v>1806</v>
      </c>
      <c r="D900" t="s">
        <v>1807</v>
      </c>
      <c r="E900" t="s">
        <v>142</v>
      </c>
      <c r="F900" t="s">
        <v>24</v>
      </c>
      <c r="G900" t="s">
        <v>25</v>
      </c>
      <c r="H900">
        <v>769</v>
      </c>
      <c r="I900">
        <v>838</v>
      </c>
      <c r="J900">
        <v>633</v>
      </c>
      <c r="K900" t="s">
        <v>1547</v>
      </c>
      <c r="L900">
        <v>0</v>
      </c>
      <c r="M900">
        <v>935</v>
      </c>
      <c r="N900">
        <v>602</v>
      </c>
      <c r="O900">
        <v>-5238</v>
      </c>
      <c r="P900">
        <v>93996</v>
      </c>
      <c r="Q900">
        <v>249609</v>
      </c>
      <c r="R900">
        <v>33</v>
      </c>
      <c r="S900">
        <v>215840858</v>
      </c>
      <c r="U900" t="str">
        <f>IFERROR(LEFT(spotify_top_songs_audio_features[[#This Row],[artist_names]],SEARCH(",",spotify_top_songs_audio_features[[#This Row],[artist_names]])-1),spotify_top_songs_audio_features[[#This Row],[artist_names]])</f>
        <v>Zion &amp; Lennox</v>
      </c>
      <c r="V900" t="str">
        <f>IFERROR(MID(spotify_top_songs_audio_features[[#This Row],[artist_names]],SEARCH(",",spotify_top_songs_audio_features[[#This Row],[artist_names]])+2,99),"")</f>
        <v/>
      </c>
      <c r="W900" t="str">
        <f>spotify_top_songs_audio_features[[#This Row],[source]]</f>
        <v>WEA Latina</v>
      </c>
      <c r="X900" s="1">
        <f>spotify_top_songs_audio_features[[#This Row],[streams]]</f>
        <v>215840858</v>
      </c>
      <c r="Y900" t="str">
        <f>IF(Tabela2[[#This Row],[feat]]="","","Feat")</f>
        <v/>
      </c>
      <c r="Z900" s="17" t="str">
        <f>CONCATENATE(INT(spotify_top_songs_audio_features[[#This Row],[duration_ms]]/(60*1000)),":",MOD(INT(spotify_top_songs_audio_features[[#This Row],[duration_ms]]/1000),60))</f>
        <v>4:9</v>
      </c>
      <c r="AA9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900" t="str">
        <f>spotify_top_songs_audio_features[[#This Row],[track_name]]</f>
        <v>La player (Bandolera)</v>
      </c>
    </row>
    <row r="901" spans="1:28" x14ac:dyDescent="0.25">
      <c r="A901" t="s">
        <v>9361</v>
      </c>
      <c r="B901" t="s">
        <v>9362</v>
      </c>
      <c r="C901" t="s">
        <v>9363</v>
      </c>
      <c r="D901" t="s">
        <v>220</v>
      </c>
      <c r="E901" t="s">
        <v>177</v>
      </c>
      <c r="F901" t="s">
        <v>24</v>
      </c>
      <c r="G901" t="s">
        <v>25</v>
      </c>
      <c r="H901">
        <v>791</v>
      </c>
      <c r="I901">
        <v>866</v>
      </c>
      <c r="J901">
        <v>497</v>
      </c>
      <c r="K901" t="s">
        <v>1285</v>
      </c>
      <c r="L901">
        <v>5.2899999999999996E-4</v>
      </c>
      <c r="M901">
        <v>696</v>
      </c>
      <c r="N901">
        <v>71</v>
      </c>
      <c r="O901">
        <v>-4236</v>
      </c>
      <c r="P901">
        <v>96011</v>
      </c>
      <c r="Q901">
        <v>217080</v>
      </c>
      <c r="R901">
        <v>35</v>
      </c>
      <c r="S901">
        <v>215481114</v>
      </c>
      <c r="U901" t="str">
        <f>IFERROR(LEFT(spotify_top_songs_audio_features[[#This Row],[artist_names]],SEARCH(",",spotify_top_songs_audio_features[[#This Row],[artist_names]])-1),spotify_top_songs_audio_features[[#This Row],[artist_names]])</f>
        <v>Nacho</v>
      </c>
      <c r="V901" t="str">
        <f>IFERROR(MID(spotify_top_songs_audio_features[[#This Row],[artist_names]],SEARCH(",",spotify_top_songs_audio_features[[#This Row],[artist_names]])+2,99),"")</f>
        <v>Yandel, Bad Bunny, Mambo Kingz, DJ Luian</v>
      </c>
      <c r="W901" t="str">
        <f>spotify_top_songs_audio_features[[#This Row],[source]]</f>
        <v>UMLE - Latino</v>
      </c>
      <c r="X901" s="1">
        <f>spotify_top_songs_audio_features[[#This Row],[streams]]</f>
        <v>215481114</v>
      </c>
      <c r="Y901" t="str">
        <f>IF(Tabela2[[#This Row],[feat]]="","","Feat")</f>
        <v>Feat</v>
      </c>
      <c r="Z901" s="17" t="str">
        <f>CONCATENATE(INT(spotify_top_songs_audio_features[[#This Row],[duration_ms]]/(60*1000)),":",MOD(INT(spotify_top_songs_audio_features[[#This Row],[duration_ms]]/1000),60))</f>
        <v>3:37</v>
      </c>
      <c r="AA9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01" t="str">
        <f>spotify_top_songs_audio_features[[#This Row],[track_name]]</f>
        <v>Báilame - Remix</v>
      </c>
    </row>
    <row r="902" spans="1:28" x14ac:dyDescent="0.25">
      <c r="A902" t="s">
        <v>16512</v>
      </c>
      <c r="B902" t="s">
        <v>2981</v>
      </c>
      <c r="C902" t="s">
        <v>4105</v>
      </c>
      <c r="D902" t="s">
        <v>520</v>
      </c>
      <c r="E902" t="s">
        <v>31</v>
      </c>
      <c r="F902" t="s">
        <v>32</v>
      </c>
      <c r="G902" t="s">
        <v>25</v>
      </c>
      <c r="H902">
        <v>638</v>
      </c>
      <c r="I902">
        <v>688</v>
      </c>
      <c r="J902">
        <v>407</v>
      </c>
      <c r="K902" t="s">
        <v>16513</v>
      </c>
      <c r="L902">
        <v>0</v>
      </c>
      <c r="M902">
        <v>126</v>
      </c>
      <c r="N902">
        <v>434</v>
      </c>
      <c r="O902">
        <v>-4056</v>
      </c>
      <c r="P902">
        <v>129856</v>
      </c>
      <c r="Q902">
        <v>162399</v>
      </c>
      <c r="R902">
        <v>25</v>
      </c>
      <c r="S902">
        <v>215254846</v>
      </c>
      <c r="U902" t="str">
        <f>IFERROR(LEFT(spotify_top_songs_audio_features[[#This Row],[artist_names]],SEARCH(",",spotify_top_songs_audio_features[[#This Row],[artist_names]])-1),spotify_top_songs_audio_features[[#This Row],[artist_names]])</f>
        <v>Ava Max</v>
      </c>
      <c r="V902" t="str">
        <f>IFERROR(MID(spotify_top_songs_audio_features[[#This Row],[artist_names]],SEARCH(",",spotify_top_songs_audio_features[[#This Row],[artist_names]])+2,99),"")</f>
        <v/>
      </c>
      <c r="W902" t="str">
        <f>spotify_top_songs_audio_features[[#This Row],[source]]</f>
        <v>Atlantic Records</v>
      </c>
      <c r="X902" s="1">
        <f>spotify_top_songs_audio_features[[#This Row],[streams]]</f>
        <v>215254846</v>
      </c>
      <c r="Y902" t="str">
        <f>IF(Tabela2[[#This Row],[feat]]="","","Feat")</f>
        <v/>
      </c>
      <c r="Z902" s="17" t="str">
        <f>CONCATENATE(INT(spotify_top_songs_audio_features[[#This Row],[duration_ms]]/(60*1000)),":",MOD(INT(spotify_top_songs_audio_features[[#This Row],[duration_ms]]/1000),60))</f>
        <v>2:42</v>
      </c>
      <c r="AA9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902" t="str">
        <f>spotify_top_songs_audio_features[[#This Row],[track_name]]</f>
        <v>Kings &amp; Queens</v>
      </c>
    </row>
    <row r="903" spans="1:28" x14ac:dyDescent="0.25">
      <c r="A903" t="s">
        <v>13013</v>
      </c>
      <c r="B903" t="s">
        <v>624</v>
      </c>
      <c r="C903" t="s">
        <v>7698</v>
      </c>
      <c r="D903" t="s">
        <v>141</v>
      </c>
      <c r="E903" t="s">
        <v>31</v>
      </c>
      <c r="F903" t="s">
        <v>24</v>
      </c>
      <c r="G903" t="s">
        <v>25</v>
      </c>
      <c r="H903">
        <v>886</v>
      </c>
      <c r="I903">
        <v>672</v>
      </c>
      <c r="J903">
        <v>188</v>
      </c>
      <c r="K903" t="s">
        <v>5269</v>
      </c>
      <c r="L903">
        <v>8.7799999999999998E-4</v>
      </c>
      <c r="M903">
        <v>101</v>
      </c>
      <c r="N903">
        <v>526</v>
      </c>
      <c r="O903">
        <v>-4394</v>
      </c>
      <c r="P903">
        <v>91976</v>
      </c>
      <c r="Q903">
        <v>192024</v>
      </c>
      <c r="R903">
        <v>14</v>
      </c>
      <c r="S903">
        <v>215149144</v>
      </c>
      <c r="U90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903" t="str">
        <f>IFERROR(MID(spotify_top_songs_audio_features[[#This Row],[artist_names]],SEARCH(",",spotify_top_songs_audio_features[[#This Row],[artist_names]])+2,99),"")</f>
        <v/>
      </c>
      <c r="W903" t="str">
        <f>spotify_top_songs_audio_features[[#This Row],[source]]</f>
        <v>Rimas Entertainment LLC</v>
      </c>
      <c r="X903" s="1">
        <f>spotify_top_songs_audio_features[[#This Row],[streams]]</f>
        <v>215149144</v>
      </c>
      <c r="Y903" t="str">
        <f>IF(Tabela2[[#This Row],[feat]]="","","Feat")</f>
        <v/>
      </c>
      <c r="Z903" s="17" t="str">
        <f>CONCATENATE(INT(spotify_top_songs_audio_features[[#This Row],[duration_ms]]/(60*1000)),":",MOD(INT(spotify_top_songs_audio_features[[#This Row],[duration_ms]]/1000),60))</f>
        <v>3:12</v>
      </c>
      <c r="AA9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903" t="str">
        <f>spotify_top_songs_audio_features[[#This Row],[track_name]]</f>
        <v>Vete</v>
      </c>
    </row>
    <row r="904" spans="1:28" x14ac:dyDescent="0.25">
      <c r="A904" t="s">
        <v>16758</v>
      </c>
      <c r="B904" t="s">
        <v>6297</v>
      </c>
      <c r="C904" t="s">
        <v>16759</v>
      </c>
      <c r="D904" t="s">
        <v>436</v>
      </c>
      <c r="E904" t="s">
        <v>86</v>
      </c>
      <c r="F904" t="s">
        <v>32</v>
      </c>
      <c r="G904" t="s">
        <v>25</v>
      </c>
      <c r="H904">
        <v>628</v>
      </c>
      <c r="I904">
        <v>797</v>
      </c>
      <c r="J904">
        <v>596</v>
      </c>
      <c r="K904" t="s">
        <v>4139</v>
      </c>
      <c r="L904">
        <v>0</v>
      </c>
      <c r="M904">
        <v>104</v>
      </c>
      <c r="N904">
        <v>321</v>
      </c>
      <c r="O904">
        <v>-3953</v>
      </c>
      <c r="P904">
        <v>10693</v>
      </c>
      <c r="Q904">
        <v>215064</v>
      </c>
      <c r="R904">
        <v>31</v>
      </c>
      <c r="S904">
        <v>214945458</v>
      </c>
      <c r="U904" t="str">
        <f>IFERROR(LEFT(spotify_top_songs_audio_features[[#This Row],[artist_names]],SEARCH(",",spotify_top_songs_audio_features[[#This Row],[artist_names]])-1),spotify_top_songs_audio_features[[#This Row],[artist_names]])</f>
        <v>Rita Ora</v>
      </c>
      <c r="V904" t="str">
        <f>IFERROR(MID(spotify_top_songs_audio_features[[#This Row],[artist_names]],SEARCH(",",spotify_top_songs_audio_features[[#This Row],[artist_names]])+2,99),"")</f>
        <v/>
      </c>
      <c r="W904" t="str">
        <f>spotify_top_songs_audio_features[[#This Row],[source]]</f>
        <v>Atlantic Records UK</v>
      </c>
      <c r="X904" s="1">
        <f>spotify_top_songs_audio_features[[#This Row],[streams]]</f>
        <v>214945458</v>
      </c>
      <c r="Y904" t="str">
        <f>IF(Tabela2[[#This Row],[feat]]="","","Feat")</f>
        <v/>
      </c>
      <c r="Z904" s="17" t="str">
        <f>CONCATENATE(INT(spotify_top_songs_audio_features[[#This Row],[duration_ms]]/(60*1000)),":",MOD(INT(spotify_top_songs_audio_features[[#This Row],[duration_ms]]/1000),60))</f>
        <v>3:35</v>
      </c>
      <c r="AA9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04" t="str">
        <f>spotify_top_songs_audio_features[[#This Row],[track_name]]</f>
        <v>Anywhere</v>
      </c>
    </row>
    <row r="905" spans="1:28" x14ac:dyDescent="0.25">
      <c r="A905" t="s">
        <v>3409</v>
      </c>
      <c r="B905" t="s">
        <v>3410</v>
      </c>
      <c r="C905" t="s">
        <v>3411</v>
      </c>
      <c r="D905" t="s">
        <v>96</v>
      </c>
      <c r="E905" t="s">
        <v>70</v>
      </c>
      <c r="F905" t="s">
        <v>24</v>
      </c>
      <c r="G905" t="s">
        <v>25</v>
      </c>
      <c r="H905">
        <v>675</v>
      </c>
      <c r="I905">
        <v>729</v>
      </c>
      <c r="J905">
        <v>146</v>
      </c>
      <c r="K905" t="s">
        <v>3412</v>
      </c>
      <c r="L905">
        <v>0</v>
      </c>
      <c r="M905">
        <v>189</v>
      </c>
      <c r="N905">
        <v>63</v>
      </c>
      <c r="O905">
        <v>-4383</v>
      </c>
      <c r="P905">
        <v>99986</v>
      </c>
      <c r="Q905">
        <v>190560</v>
      </c>
      <c r="R905">
        <v>27</v>
      </c>
      <c r="S905">
        <v>214921277</v>
      </c>
      <c r="U905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905" t="str">
        <f>IFERROR(MID(spotify_top_songs_audio_features[[#This Row],[artist_names]],SEARCH(",",spotify_top_songs_audio_features[[#This Row],[artist_names]])+2,99),"")</f>
        <v>BLACKPINK</v>
      </c>
      <c r="W905" t="str">
        <f>spotify_top_songs_audio_features[[#This Row],[source]]</f>
        <v>Warner Records</v>
      </c>
      <c r="X905" s="1">
        <f>spotify_top_songs_audio_features[[#This Row],[streams]]</f>
        <v>214921277</v>
      </c>
      <c r="Y905" t="str">
        <f>IF(Tabela2[[#This Row],[feat]]="","","Feat")</f>
        <v>Feat</v>
      </c>
      <c r="Z905" s="17" t="str">
        <f>CONCATENATE(INT(spotify_top_songs_audio_features[[#This Row],[duration_ms]]/(60*1000)),":",MOD(INT(spotify_top_songs_audio_features[[#This Row],[duration_ms]]/1000),60))</f>
        <v>3:10</v>
      </c>
      <c r="AA9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905" t="str">
        <f>spotify_top_songs_audio_features[[#This Row],[track_name]]</f>
        <v>Kiss and Make Up</v>
      </c>
    </row>
    <row r="906" spans="1:28" x14ac:dyDescent="0.25">
      <c r="A906" t="s">
        <v>3116</v>
      </c>
      <c r="B906" t="s">
        <v>3117</v>
      </c>
      <c r="C906" t="s">
        <v>3118</v>
      </c>
      <c r="D906" t="s">
        <v>3119</v>
      </c>
      <c r="E906" t="s">
        <v>469</v>
      </c>
      <c r="F906" t="s">
        <v>32</v>
      </c>
      <c r="G906" t="s">
        <v>25</v>
      </c>
      <c r="H906">
        <v>764</v>
      </c>
      <c r="I906">
        <v>705</v>
      </c>
      <c r="J906">
        <v>278</v>
      </c>
      <c r="K906" t="s">
        <v>3120</v>
      </c>
      <c r="L906">
        <v>1.9400000000000001E-3</v>
      </c>
      <c r="M906">
        <v>943</v>
      </c>
      <c r="N906">
        <v>672</v>
      </c>
      <c r="O906">
        <v>-5279</v>
      </c>
      <c r="P906">
        <v>101003</v>
      </c>
      <c r="Q906">
        <v>196520</v>
      </c>
      <c r="R906">
        <v>24</v>
      </c>
      <c r="S906">
        <v>214021308</v>
      </c>
      <c r="U906" t="str">
        <f>IFERROR(LEFT(spotify_top_songs_audio_features[[#This Row],[artist_names]],SEARCH(",",spotify_top_songs_audio_features[[#This Row],[artist_names]])-1),spotify_top_songs_audio_features[[#This Row],[artist_names]])</f>
        <v>WILLOW</v>
      </c>
      <c r="V906" t="str">
        <f>IFERROR(MID(spotify_top_songs_audio_features[[#This Row],[artist_names]],SEARCH(",",spotify_top_songs_audio_features[[#This Row],[artist_names]])+2,99),"")</f>
        <v/>
      </c>
      <c r="W906" t="str">
        <f>spotify_top_songs_audio_features[[#This Row],[source]]</f>
        <v>Roc Nation W Smith P&amp;D</v>
      </c>
      <c r="X906" s="1">
        <f>spotify_top_songs_audio_features[[#This Row],[streams]]</f>
        <v>214021308</v>
      </c>
      <c r="Y906" t="str">
        <f>IF(Tabela2[[#This Row],[feat]]="","","Feat")</f>
        <v/>
      </c>
      <c r="Z906" s="17" t="str">
        <f>CONCATENATE(INT(spotify_top_songs_audio_features[[#This Row],[duration_ms]]/(60*1000)),":",MOD(INT(spotify_top_songs_audio_features[[#This Row],[duration_ms]]/1000),60))</f>
        <v>3:16</v>
      </c>
      <c r="AA9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906" t="str">
        <f>spotify_top_songs_audio_features[[#This Row],[track_name]]</f>
        <v>Wait a Minute!</v>
      </c>
    </row>
    <row r="907" spans="1:28" x14ac:dyDescent="0.25">
      <c r="A907" t="s">
        <v>10529</v>
      </c>
      <c r="B907" t="s">
        <v>3546</v>
      </c>
      <c r="C907" t="s">
        <v>3634</v>
      </c>
      <c r="D907" t="s">
        <v>282</v>
      </c>
      <c r="E907" t="s">
        <v>177</v>
      </c>
      <c r="F907" t="s">
        <v>24</v>
      </c>
      <c r="G907" t="s">
        <v>25</v>
      </c>
      <c r="H907">
        <v>789</v>
      </c>
      <c r="I907">
        <v>536</v>
      </c>
      <c r="J907">
        <v>242</v>
      </c>
      <c r="K907" t="s">
        <v>3635</v>
      </c>
      <c r="L907">
        <v>0</v>
      </c>
      <c r="M907">
        <v>129</v>
      </c>
      <c r="N907">
        <v>437</v>
      </c>
      <c r="O907">
        <v>-6862</v>
      </c>
      <c r="P907">
        <v>81039</v>
      </c>
      <c r="Q907">
        <v>165926</v>
      </c>
      <c r="R907">
        <v>9</v>
      </c>
      <c r="S907">
        <v>213762716</v>
      </c>
      <c r="U907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907" t="str">
        <f>IFERROR(MID(spotify_top_songs_audio_features[[#This Row],[artist_names]],SEARCH(",",spotify_top_songs_audio_features[[#This Row],[artist_names]])+2,99),"")</f>
        <v/>
      </c>
      <c r="W907" t="str">
        <f>spotify_top_songs_audio_features[[#This Row],[source]]</f>
        <v>Columbia</v>
      </c>
      <c r="X907" s="1">
        <f>spotify_top_songs_audio_features[[#This Row],[streams]]</f>
        <v>213762716</v>
      </c>
      <c r="Y907" t="str">
        <f>IF(Tabela2[[#This Row],[feat]]="","","Feat")</f>
        <v/>
      </c>
      <c r="Z907" s="17" t="str">
        <f>CONCATENATE(INT(spotify_top_songs_audio_features[[#This Row],[duration_ms]]/(60*1000)),":",MOD(INT(spotify_top_songs_audio_features[[#This Row],[duration_ms]]/1000),60))</f>
        <v>2:45</v>
      </c>
      <c r="AA9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07" t="str">
        <f>spotify_top_songs_audio_features[[#This Row],[track_name]]</f>
        <v>RAPSTAR</v>
      </c>
    </row>
    <row r="908" spans="1:28" x14ac:dyDescent="0.25">
      <c r="A908" t="s">
        <v>12638</v>
      </c>
      <c r="B908" t="s">
        <v>1282</v>
      </c>
      <c r="C908" t="s">
        <v>12639</v>
      </c>
      <c r="D908" t="s">
        <v>1284</v>
      </c>
      <c r="E908" t="s">
        <v>58</v>
      </c>
      <c r="F908" t="s">
        <v>24</v>
      </c>
      <c r="G908" t="s">
        <v>25</v>
      </c>
      <c r="H908">
        <v>629</v>
      </c>
      <c r="I908">
        <v>692</v>
      </c>
      <c r="J908">
        <v>376</v>
      </c>
      <c r="K908" t="s">
        <v>11926</v>
      </c>
      <c r="L908">
        <v>331</v>
      </c>
      <c r="M908">
        <v>603</v>
      </c>
      <c r="N908">
        <v>453</v>
      </c>
      <c r="O908">
        <v>-8045</v>
      </c>
      <c r="P908">
        <v>162948</v>
      </c>
      <c r="Q908">
        <v>167916</v>
      </c>
      <c r="R908">
        <v>30</v>
      </c>
      <c r="S908">
        <v>213478112</v>
      </c>
      <c r="U908" t="str">
        <f>IFERROR(LEFT(spotify_top_songs_audio_features[[#This Row],[artist_names]],SEARCH(",",spotify_top_songs_audio_features[[#This Row],[artist_names]])-1),spotify_top_songs_audio_features[[#This Row],[artist_names]])</f>
        <v>Don Toliver</v>
      </c>
      <c r="V908" t="str">
        <f>IFERROR(MID(spotify_top_songs_audio_features[[#This Row],[artist_names]],SEARCH(",",spotify_top_songs_audio_features[[#This Row],[artist_names]])+2,99),"")</f>
        <v/>
      </c>
      <c r="W908" t="str">
        <f>spotify_top_songs_audio_features[[#This Row],[source]]</f>
        <v>We Run It Ent./Cactus Jack/Atlantic</v>
      </c>
      <c r="X908" s="1">
        <f>spotify_top_songs_audio_features[[#This Row],[streams]]</f>
        <v>213478112</v>
      </c>
      <c r="Y908" t="str">
        <f>IF(Tabela2[[#This Row],[feat]]="","","Feat")</f>
        <v/>
      </c>
      <c r="Z908" s="17" t="str">
        <f>CONCATENATE(INT(spotify_top_songs_audio_features[[#This Row],[duration_ms]]/(60*1000)),":",MOD(INT(spotify_top_songs_audio_features[[#This Row],[duration_ms]]/1000),60))</f>
        <v>2:47</v>
      </c>
      <c r="AA9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908" t="str">
        <f>spotify_top_songs_audio_features[[#This Row],[track_name]]</f>
        <v>After Party</v>
      </c>
    </row>
    <row r="909" spans="1:28" x14ac:dyDescent="0.25">
      <c r="A909" t="s">
        <v>12418</v>
      </c>
      <c r="B909" t="s">
        <v>12419</v>
      </c>
      <c r="C909" t="s">
        <v>12420</v>
      </c>
      <c r="D909" t="s">
        <v>282</v>
      </c>
      <c r="E909" t="s">
        <v>113</v>
      </c>
      <c r="F909" t="s">
        <v>32</v>
      </c>
      <c r="G909" t="s">
        <v>25</v>
      </c>
      <c r="H909">
        <v>776</v>
      </c>
      <c r="I909">
        <v>509</v>
      </c>
      <c r="J909">
        <v>467</v>
      </c>
      <c r="K909" t="s">
        <v>5757</v>
      </c>
      <c r="L909">
        <v>1.4899999999999999E-4</v>
      </c>
      <c r="M909">
        <v>115</v>
      </c>
      <c r="N909">
        <v>485</v>
      </c>
      <c r="O909">
        <v>-6266</v>
      </c>
      <c r="P909">
        <v>94634</v>
      </c>
      <c r="Q909">
        <v>129371</v>
      </c>
      <c r="R909">
        <v>21</v>
      </c>
      <c r="S909">
        <v>213376784</v>
      </c>
      <c r="U909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909" t="str">
        <f>IFERROR(MID(spotify_top_songs_audio_features[[#This Row],[artist_names]],SEARCH(",",spotify_top_songs_audio_features[[#This Row],[artist_names]])+2,99),"")</f>
        <v>Travis Scott</v>
      </c>
      <c r="W909" t="str">
        <f>spotify_top_songs_audio_features[[#This Row],[source]]</f>
        <v>Columbia</v>
      </c>
      <c r="X909" s="1">
        <f>spotify_top_songs_audio_features[[#This Row],[streams]]</f>
        <v>213376784</v>
      </c>
      <c r="Y909" t="str">
        <f>IF(Tabela2[[#This Row],[feat]]="","","Feat")</f>
        <v>Feat</v>
      </c>
      <c r="Z909" s="17" t="str">
        <f>CONCATENATE(INT(spotify_top_songs_audio_features[[#This Row],[duration_ms]]/(60*1000)),":",MOD(INT(spotify_top_songs_audio_features[[#This Row],[duration_ms]]/1000),60))</f>
        <v>2:9</v>
      </c>
      <c r="AA9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09" t="str">
        <f>spotify_top_songs_audio_features[[#This Row],[track_name]]</f>
        <v>TKN (feat. Travis Scott)</v>
      </c>
    </row>
    <row r="910" spans="1:28" x14ac:dyDescent="0.25">
      <c r="A910" t="s">
        <v>8534</v>
      </c>
      <c r="B910" t="s">
        <v>8535</v>
      </c>
      <c r="C910" t="s">
        <v>8536</v>
      </c>
      <c r="D910" t="s">
        <v>141</v>
      </c>
      <c r="E910" t="s">
        <v>31</v>
      </c>
      <c r="F910" t="s">
        <v>24</v>
      </c>
      <c r="G910" t="s">
        <v>25</v>
      </c>
      <c r="H910">
        <v>85</v>
      </c>
      <c r="I910">
        <v>536</v>
      </c>
      <c r="J910">
        <v>599</v>
      </c>
      <c r="K910" t="s">
        <v>3322</v>
      </c>
      <c r="L910">
        <v>3.8899999999999998E-3</v>
      </c>
      <c r="M910">
        <v>996</v>
      </c>
      <c r="N910">
        <v>505</v>
      </c>
      <c r="O910">
        <v>-5161</v>
      </c>
      <c r="P910">
        <v>96029</v>
      </c>
      <c r="Q910">
        <v>210607</v>
      </c>
      <c r="R910">
        <v>23</v>
      </c>
      <c r="S910">
        <v>213367416</v>
      </c>
      <c r="U91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910" t="str">
        <f>IFERROR(MID(spotify_top_songs_audio_features[[#This Row],[artist_names]],SEARCH(",",spotify_top_songs_audio_features[[#This Row],[artist_names]])+2,99),"")</f>
        <v>Sech</v>
      </c>
      <c r="W910" t="str">
        <f>spotify_top_songs_audio_features[[#This Row],[source]]</f>
        <v>Rimas Entertainment LLC</v>
      </c>
      <c r="X910" s="1">
        <f>spotify_top_songs_audio_features[[#This Row],[streams]]</f>
        <v>213367416</v>
      </c>
      <c r="Y910" t="str">
        <f>IF(Tabela2[[#This Row],[feat]]="","","Feat")</f>
        <v>Feat</v>
      </c>
      <c r="Z910" s="17" t="str">
        <f>CONCATENATE(INT(spotify_top_songs_audio_features[[#This Row],[duration_ms]]/(60*1000)),":",MOD(INT(spotify_top_songs_audio_features[[#This Row],[duration_ms]]/1000),60))</f>
        <v>3:30</v>
      </c>
      <c r="AA9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910" t="str">
        <f>spotify_top_songs_audio_features[[#This Row],[track_name]]</f>
        <v>Ignorantes</v>
      </c>
    </row>
    <row r="911" spans="1:28" x14ac:dyDescent="0.25">
      <c r="A911" t="s">
        <v>4729</v>
      </c>
      <c r="B911" t="s">
        <v>4730</v>
      </c>
      <c r="C911" t="s">
        <v>4731</v>
      </c>
      <c r="D911" t="s">
        <v>2562</v>
      </c>
      <c r="E911" t="s">
        <v>86</v>
      </c>
      <c r="F911" t="s">
        <v>24</v>
      </c>
      <c r="G911" t="s">
        <v>25</v>
      </c>
      <c r="H911">
        <v>788</v>
      </c>
      <c r="I911">
        <v>43</v>
      </c>
      <c r="J911">
        <v>419</v>
      </c>
      <c r="K911" t="s">
        <v>4732</v>
      </c>
      <c r="L911">
        <v>261</v>
      </c>
      <c r="M911">
        <v>936</v>
      </c>
      <c r="N911">
        <v>461</v>
      </c>
      <c r="O911">
        <v>-7757</v>
      </c>
      <c r="P911">
        <v>121996</v>
      </c>
      <c r="Q911">
        <v>192846</v>
      </c>
      <c r="R911">
        <v>34</v>
      </c>
      <c r="S911">
        <v>213352546</v>
      </c>
      <c r="U911" t="str">
        <f>IFERROR(LEFT(spotify_top_songs_audio_features[[#This Row],[artist_names]],SEARCH(",",spotify_top_songs_audio_features[[#This Row],[artist_names]])-1),spotify_top_songs_audio_features[[#This Row],[artist_names]])</f>
        <v>Alok</v>
      </c>
      <c r="V911" t="str">
        <f>IFERROR(MID(spotify_top_songs_audio_features[[#This Row],[artist_names]],SEARCH(",",spotify_top_songs_audio_features[[#This Row],[artist_names]])+2,99),"")</f>
        <v>Zeeba, Bruno Martini</v>
      </c>
      <c r="W911" t="str">
        <f>spotify_top_songs_audio_features[[#This Row],[source]]</f>
        <v>Spinnin' Records</v>
      </c>
      <c r="X911" s="1">
        <f>spotify_top_songs_audio_features[[#This Row],[streams]]</f>
        <v>213352546</v>
      </c>
      <c r="Y911" t="str">
        <f>IF(Tabela2[[#This Row],[feat]]="","","Feat")</f>
        <v>Feat</v>
      </c>
      <c r="Z911" s="17" t="str">
        <f>CONCATENATE(INT(spotify_top_songs_audio_features[[#This Row],[duration_ms]]/(60*1000)),":",MOD(INT(spotify_top_songs_audio_features[[#This Row],[duration_ms]]/1000),60))</f>
        <v>3:12</v>
      </c>
      <c r="AA9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11" t="str">
        <f>spotify_top_songs_audio_features[[#This Row],[track_name]]</f>
        <v>Hear Me Now</v>
      </c>
    </row>
    <row r="912" spans="1:28" x14ac:dyDescent="0.25">
      <c r="A912" t="s">
        <v>8773</v>
      </c>
      <c r="B912" t="s">
        <v>8774</v>
      </c>
      <c r="C912" t="s">
        <v>8775</v>
      </c>
      <c r="D912" t="s">
        <v>314</v>
      </c>
      <c r="E912" t="s">
        <v>86</v>
      </c>
      <c r="F912" t="s">
        <v>24</v>
      </c>
      <c r="G912" t="s">
        <v>25</v>
      </c>
      <c r="H912">
        <v>647</v>
      </c>
      <c r="I912">
        <v>932</v>
      </c>
      <c r="J912">
        <v>824</v>
      </c>
      <c r="K912" t="s">
        <v>8776</v>
      </c>
      <c r="L912">
        <v>1.5E-5</v>
      </c>
      <c r="M912">
        <v>574</v>
      </c>
      <c r="N912">
        <v>374</v>
      </c>
      <c r="O912">
        <v>-3515</v>
      </c>
      <c r="P912">
        <v>114991</v>
      </c>
      <c r="Q912">
        <v>198774</v>
      </c>
      <c r="R912">
        <v>24</v>
      </c>
      <c r="S912">
        <v>213332425</v>
      </c>
      <c r="U912" t="str">
        <f>IFERROR(LEFT(spotify_top_songs_audio_features[[#This Row],[artist_names]],SEARCH(",",spotify_top_songs_audio_features[[#This Row],[artist_names]])-1),spotify_top_songs_audio_features[[#This Row],[artist_names]])</f>
        <v>Steve Aoki</v>
      </c>
      <c r="V912" t="str">
        <f>IFERROR(MID(spotify_top_songs_audio_features[[#This Row],[artist_names]],SEARCH(",",spotify_top_songs_audio_features[[#This Row],[artist_names]])+2,99),"")</f>
        <v>Louis Tomlinson</v>
      </c>
      <c r="W912" t="str">
        <f>spotify_top_songs_audio_features[[#This Row],[source]]</f>
        <v>Ultra Records, LLC</v>
      </c>
      <c r="X912" s="1">
        <f>spotify_top_songs_audio_features[[#This Row],[streams]]</f>
        <v>213332425</v>
      </c>
      <c r="Y912" t="str">
        <f>IF(Tabela2[[#This Row],[feat]]="","","Feat")</f>
        <v>Feat</v>
      </c>
      <c r="Z912" s="17" t="str">
        <f>CONCATENATE(INT(spotify_top_songs_audio_features[[#This Row],[duration_ms]]/(60*1000)),":",MOD(INT(spotify_top_songs_audio_features[[#This Row],[duration_ms]]/1000),60))</f>
        <v>3:18</v>
      </c>
      <c r="AA9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12" t="str">
        <f>spotify_top_songs_audio_features[[#This Row],[track_name]]</f>
        <v>Just Hold On</v>
      </c>
    </row>
    <row r="913" spans="1:28" x14ac:dyDescent="0.25">
      <c r="A913" t="s">
        <v>14311</v>
      </c>
      <c r="B913" t="s">
        <v>14312</v>
      </c>
      <c r="C913" t="s">
        <v>14313</v>
      </c>
      <c r="D913" t="s">
        <v>501</v>
      </c>
      <c r="E913" t="s">
        <v>97</v>
      </c>
      <c r="F913" t="s">
        <v>32</v>
      </c>
      <c r="G913" t="s">
        <v>25</v>
      </c>
      <c r="H913">
        <v>822</v>
      </c>
      <c r="I913">
        <v>743</v>
      </c>
      <c r="J913">
        <v>28</v>
      </c>
      <c r="K913" t="s">
        <v>2216</v>
      </c>
      <c r="L913">
        <v>0</v>
      </c>
      <c r="M913">
        <v>127</v>
      </c>
      <c r="N913">
        <v>636</v>
      </c>
      <c r="O913">
        <v>-4772</v>
      </c>
      <c r="P913">
        <v>84459</v>
      </c>
      <c r="Q913">
        <v>242001</v>
      </c>
      <c r="R913">
        <v>21</v>
      </c>
      <c r="S913">
        <v>213251990</v>
      </c>
      <c r="U913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913" t="str">
        <f>IFERROR(MID(spotify_top_songs_audio_features[[#This Row],[artist_names]],SEARCH(",",spotify_top_songs_audio_features[[#This Row],[artist_names]])+2,99),"")</f>
        <v>Beyoncé</v>
      </c>
      <c r="W913" t="str">
        <f>spotify_top_songs_audio_features[[#This Row],[source]]</f>
        <v>300 Entertainment</v>
      </c>
      <c r="X913" s="1">
        <f>spotify_top_songs_audio_features[[#This Row],[streams]]</f>
        <v>213251990</v>
      </c>
      <c r="Y913" t="str">
        <f>IF(Tabela2[[#This Row],[feat]]="","","Feat")</f>
        <v>Feat</v>
      </c>
      <c r="Z913" s="17" t="str">
        <f>CONCATENATE(INT(spotify_top_songs_audio_features[[#This Row],[duration_ms]]/(60*1000)),":",MOD(INT(spotify_top_songs_audio_features[[#This Row],[duration_ms]]/1000),60))</f>
        <v>4:2</v>
      </c>
      <c r="AA9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913" t="str">
        <f>spotify_top_songs_audio_features[[#This Row],[track_name]]</f>
        <v>Savage Remix (feat. Beyoncé)</v>
      </c>
    </row>
    <row r="914" spans="1:28" x14ac:dyDescent="0.25">
      <c r="A914" t="s">
        <v>10378</v>
      </c>
      <c r="B914" t="s">
        <v>9048</v>
      </c>
      <c r="C914" t="s">
        <v>10379</v>
      </c>
      <c r="D914" t="s">
        <v>9048</v>
      </c>
      <c r="E914" t="s">
        <v>142</v>
      </c>
      <c r="F914" t="s">
        <v>32</v>
      </c>
      <c r="G914" t="s">
        <v>25</v>
      </c>
      <c r="H914">
        <v>735</v>
      </c>
      <c r="I914">
        <v>449</v>
      </c>
      <c r="J914">
        <v>383</v>
      </c>
      <c r="K914" t="s">
        <v>432</v>
      </c>
      <c r="L914">
        <v>0</v>
      </c>
      <c r="M914">
        <v>213</v>
      </c>
      <c r="N914">
        <v>514</v>
      </c>
      <c r="O914">
        <v>-9933</v>
      </c>
      <c r="P914">
        <v>146016</v>
      </c>
      <c r="Q914">
        <v>175890</v>
      </c>
      <c r="R914">
        <v>15</v>
      </c>
      <c r="S914">
        <v>212727018</v>
      </c>
      <c r="U914" t="str">
        <f>IFERROR(LEFT(spotify_top_songs_audio_features[[#This Row],[artist_names]],SEARCH(",",spotify_top_songs_audio_features[[#This Row],[artist_names]])-1),spotify_top_songs_audio_features[[#This Row],[artist_names]])</f>
        <v>Central Cee</v>
      </c>
      <c r="V914" t="str">
        <f>IFERROR(MID(spotify_top_songs_audio_features[[#This Row],[artist_names]],SEARCH(",",spotify_top_songs_audio_features[[#This Row],[artist_names]])+2,99),"")</f>
        <v/>
      </c>
      <c r="W914" t="str">
        <f>spotify_top_songs_audio_features[[#This Row],[source]]</f>
        <v>Central Cee</v>
      </c>
      <c r="X914" s="1">
        <f>spotify_top_songs_audio_features[[#This Row],[streams]]</f>
        <v>212727018</v>
      </c>
      <c r="Y914" t="str">
        <f>IF(Tabela2[[#This Row],[feat]]="","","Feat")</f>
        <v/>
      </c>
      <c r="Z914" s="17" t="str">
        <f>CONCATENATE(INT(spotify_top_songs_audio_features[[#This Row],[duration_ms]]/(60*1000)),":",MOD(INT(spotify_top_songs_audio_features[[#This Row],[duration_ms]]/1000),60))</f>
        <v>2:55</v>
      </c>
      <c r="AA9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914" t="str">
        <f>spotify_top_songs_audio_features[[#This Row],[track_name]]</f>
        <v>LET GO</v>
      </c>
    </row>
    <row r="915" spans="1:28" x14ac:dyDescent="0.25">
      <c r="A915" t="s">
        <v>6481</v>
      </c>
      <c r="B915" t="s">
        <v>6482</v>
      </c>
      <c r="C915" t="s">
        <v>6483</v>
      </c>
      <c r="D915" t="s">
        <v>2028</v>
      </c>
      <c r="E915" t="s">
        <v>113</v>
      </c>
      <c r="F915" t="s">
        <v>32</v>
      </c>
      <c r="G915" t="s">
        <v>25</v>
      </c>
      <c r="H915">
        <v>633</v>
      </c>
      <c r="I915">
        <v>592</v>
      </c>
      <c r="J915">
        <v>112</v>
      </c>
      <c r="K915" t="s">
        <v>2139</v>
      </c>
      <c r="L915">
        <v>0</v>
      </c>
      <c r="M915">
        <v>99</v>
      </c>
      <c r="N915">
        <v>679</v>
      </c>
      <c r="O915">
        <v>-7245</v>
      </c>
      <c r="P915">
        <v>90066</v>
      </c>
      <c r="Q915">
        <v>193511</v>
      </c>
      <c r="R915">
        <v>25</v>
      </c>
      <c r="S915">
        <v>212723886</v>
      </c>
      <c r="U915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915" t="str">
        <f>IFERROR(MID(spotify_top_songs_audio_features[[#This Row],[artist_names]],SEARCH(",",spotify_top_songs_audio_features[[#This Row],[artist_names]])+2,99),"")</f>
        <v>Ellie Goulding</v>
      </c>
      <c r="W915" t="str">
        <f>spotify_top_songs_audio_features[[#This Row],[source]]</f>
        <v>Kygo</v>
      </c>
      <c r="X915" s="1">
        <f>spotify_top_songs_audio_features[[#This Row],[streams]]</f>
        <v>212723886</v>
      </c>
      <c r="Y915" t="str">
        <f>IF(Tabela2[[#This Row],[feat]]="","","Feat")</f>
        <v>Feat</v>
      </c>
      <c r="Z915" s="17" t="str">
        <f>CONCATENATE(INT(spotify_top_songs_audio_features[[#This Row],[duration_ms]]/(60*1000)),":",MOD(INT(spotify_top_songs_audio_features[[#This Row],[duration_ms]]/1000),60))</f>
        <v>3:13</v>
      </c>
      <c r="AA9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15" t="str">
        <f>spotify_top_songs_audio_features[[#This Row],[track_name]]</f>
        <v>First Time</v>
      </c>
    </row>
    <row r="916" spans="1:28" x14ac:dyDescent="0.25">
      <c r="A916" t="s">
        <v>6427</v>
      </c>
      <c r="B916" t="s">
        <v>793</v>
      </c>
      <c r="C916" t="s">
        <v>6428</v>
      </c>
      <c r="D916" t="s">
        <v>795</v>
      </c>
      <c r="E916" t="s">
        <v>142</v>
      </c>
      <c r="F916" t="s">
        <v>24</v>
      </c>
      <c r="G916" t="s">
        <v>25</v>
      </c>
      <c r="H916">
        <v>704</v>
      </c>
      <c r="I916">
        <v>611</v>
      </c>
      <c r="J916">
        <v>409</v>
      </c>
      <c r="K916" t="s">
        <v>4432</v>
      </c>
      <c r="L916">
        <v>0</v>
      </c>
      <c r="M916">
        <v>812</v>
      </c>
      <c r="N916">
        <v>22</v>
      </c>
      <c r="O916">
        <v>-6112</v>
      </c>
      <c r="P916">
        <v>1000</v>
      </c>
      <c r="Q916">
        <v>189467</v>
      </c>
      <c r="R916">
        <v>47</v>
      </c>
      <c r="S916">
        <v>212100771</v>
      </c>
      <c r="U916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916" t="str">
        <f>IFERROR(MID(spotify_top_songs_audio_features[[#This Row],[artist_names]],SEARCH(",",spotify_top_songs_audio_features[[#This Row],[artist_names]])+2,99),"")</f>
        <v/>
      </c>
      <c r="W916" t="str">
        <f>spotify_top_songs_audio_features[[#This Row],[source]]</f>
        <v>Kid Ina Korner / Interscope</v>
      </c>
      <c r="X916" s="1">
        <f>spotify_top_songs_audio_features[[#This Row],[streams]]</f>
        <v>212100771</v>
      </c>
      <c r="Y916" t="str">
        <f>IF(Tabela2[[#This Row],[feat]]="","","Feat")</f>
        <v/>
      </c>
      <c r="Z916" s="17" t="str">
        <f>CONCATENATE(INT(spotify_top_songs_audio_features[[#This Row],[duration_ms]]/(60*1000)),":",MOD(INT(spotify_top_songs_audio_features[[#This Row],[duration_ms]]/1000),60))</f>
        <v>3:9</v>
      </c>
      <c r="AA9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916" t="str">
        <f>spotify_top_songs_audio_features[[#This Row],[track_name]]</f>
        <v>Natural</v>
      </c>
    </row>
    <row r="917" spans="1:28" x14ac:dyDescent="0.25">
      <c r="A917" t="s">
        <v>3944</v>
      </c>
      <c r="B917" t="s">
        <v>3945</v>
      </c>
      <c r="C917" t="s">
        <v>3946</v>
      </c>
      <c r="D917" t="s">
        <v>3947</v>
      </c>
      <c r="E917" t="s">
        <v>70</v>
      </c>
      <c r="F917" t="s">
        <v>32</v>
      </c>
      <c r="G917" t="s">
        <v>25</v>
      </c>
      <c r="H917">
        <v>4</v>
      </c>
      <c r="I917">
        <v>479</v>
      </c>
      <c r="J917">
        <v>308</v>
      </c>
      <c r="K917" t="s">
        <v>667</v>
      </c>
      <c r="L917">
        <v>2.14E-4</v>
      </c>
      <c r="M917">
        <v>115</v>
      </c>
      <c r="N917">
        <v>213</v>
      </c>
      <c r="O917">
        <v>-7989</v>
      </c>
      <c r="P917">
        <v>166159</v>
      </c>
      <c r="Q917">
        <v>229173</v>
      </c>
      <c r="R917">
        <v>26</v>
      </c>
      <c r="S917">
        <v>211709519</v>
      </c>
      <c r="U917" t="str">
        <f>IFERROR(LEFT(spotify_top_songs_audio_features[[#This Row],[artist_names]],SEARCH(",",spotify_top_songs_audio_features[[#This Row],[artist_names]])-1),spotify_top_songs_audio_features[[#This Row],[artist_names]])</f>
        <v>Seafret</v>
      </c>
      <c r="V917" t="str">
        <f>IFERROR(MID(spotify_top_songs_audio_features[[#This Row],[artist_names]],SEARCH(",",spotify_top_songs_audio_features[[#This Row],[artist_names]])+2,99),"")</f>
        <v/>
      </c>
      <c r="W917" t="str">
        <f>spotify_top_songs_audio_features[[#This Row],[source]]</f>
        <v>Sweet Jane Recordings</v>
      </c>
      <c r="X917" s="1">
        <f>spotify_top_songs_audio_features[[#This Row],[streams]]</f>
        <v>211709519</v>
      </c>
      <c r="Y917" t="str">
        <f>IF(Tabela2[[#This Row],[feat]]="","","Feat")</f>
        <v/>
      </c>
      <c r="Z917" s="17" t="str">
        <f>CONCATENATE(INT(spotify_top_songs_audio_features[[#This Row],[duration_ms]]/(60*1000)),":",MOD(INT(spotify_top_songs_audio_features[[#This Row],[duration_ms]]/1000),60))</f>
        <v>3:49</v>
      </c>
      <c r="AA9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917" t="str">
        <f>spotify_top_songs_audio_features[[#This Row],[track_name]]</f>
        <v>Atlantis</v>
      </c>
    </row>
    <row r="918" spans="1:28" x14ac:dyDescent="0.25">
      <c r="A918" t="s">
        <v>5907</v>
      </c>
      <c r="B918" t="s">
        <v>3475</v>
      </c>
      <c r="C918" t="s">
        <v>3476</v>
      </c>
      <c r="D918" t="s">
        <v>254</v>
      </c>
      <c r="E918" t="s">
        <v>142</v>
      </c>
      <c r="F918" t="s">
        <v>24</v>
      </c>
      <c r="G918" t="s">
        <v>25</v>
      </c>
      <c r="H918">
        <v>88</v>
      </c>
      <c r="I918">
        <v>626</v>
      </c>
      <c r="J918">
        <v>473</v>
      </c>
      <c r="K918" t="s">
        <v>579</v>
      </c>
      <c r="L918">
        <v>755</v>
      </c>
      <c r="M918">
        <v>94</v>
      </c>
      <c r="N918">
        <v>441</v>
      </c>
      <c r="O918">
        <v>-7062</v>
      </c>
      <c r="P918">
        <v>10501</v>
      </c>
      <c r="Q918">
        <v>251429</v>
      </c>
      <c r="R918">
        <v>28</v>
      </c>
      <c r="S918">
        <v>211552634</v>
      </c>
      <c r="U918" t="str">
        <f>IFERROR(LEFT(spotify_top_songs_audio_features[[#This Row],[artist_names]],SEARCH(",",spotify_top_songs_audio_features[[#This Row],[artist_names]])-1),spotify_top_songs_audio_features[[#This Row],[artist_names]])</f>
        <v>Black Eyed Peas</v>
      </c>
      <c r="V918" t="str">
        <f>IFERROR(MID(spotify_top_songs_audio_features[[#This Row],[artist_names]],SEARCH(",",spotify_top_songs_audio_features[[#This Row],[artist_names]])+2,99),"")</f>
        <v>Ozuna, J. Rey Soul</v>
      </c>
      <c r="W918" t="str">
        <f>spotify_top_songs_audio_features[[#This Row],[source]]</f>
        <v>Epic</v>
      </c>
      <c r="X918" s="1">
        <f>spotify_top_songs_audio_features[[#This Row],[streams]]</f>
        <v>211552634</v>
      </c>
      <c r="Y918" t="str">
        <f>IF(Tabela2[[#This Row],[feat]]="","","Feat")</f>
        <v>Feat</v>
      </c>
      <c r="Z918" s="17" t="str">
        <f>CONCATENATE(INT(spotify_top_songs_audio_features[[#This Row],[duration_ms]]/(60*1000)),":",MOD(INT(spotify_top_songs_audio_features[[#This Row],[duration_ms]]/1000),60))</f>
        <v>4:11</v>
      </c>
      <c r="AA9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918" t="str">
        <f>spotify_top_songs_audio_features[[#This Row],[track_name]]</f>
        <v>MAMACITA</v>
      </c>
    </row>
    <row r="919" spans="1:28" x14ac:dyDescent="0.25">
      <c r="A919" t="s">
        <v>1965</v>
      </c>
      <c r="B919" t="s">
        <v>1966</v>
      </c>
      <c r="C919" t="s">
        <v>1967</v>
      </c>
      <c r="D919" t="s">
        <v>1128</v>
      </c>
      <c r="E919" t="s">
        <v>97</v>
      </c>
      <c r="F919" t="s">
        <v>32</v>
      </c>
      <c r="G919" t="s">
        <v>25</v>
      </c>
      <c r="H919">
        <v>703</v>
      </c>
      <c r="I919">
        <v>66</v>
      </c>
      <c r="J919">
        <v>123</v>
      </c>
      <c r="K919" t="s">
        <v>1882</v>
      </c>
      <c r="L919">
        <v>0</v>
      </c>
      <c r="M919">
        <v>192</v>
      </c>
      <c r="N919">
        <v>79</v>
      </c>
      <c r="O919">
        <v>-5119</v>
      </c>
      <c r="P919">
        <v>95031</v>
      </c>
      <c r="Q919">
        <v>198947</v>
      </c>
      <c r="R919">
        <v>34</v>
      </c>
      <c r="S919">
        <v>211424453</v>
      </c>
      <c r="U919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919" t="str">
        <f>IFERROR(MID(spotify_top_songs_audio_features[[#This Row],[artist_names]],SEARCH(",",spotify_top_songs_audio_features[[#This Row],[artist_names]])+2,99),"")</f>
        <v>Bebe Rexha, J Balvin</v>
      </c>
      <c r="W919" t="str">
        <f>spotify_top_songs_audio_features[[#This Row],[source]]</f>
        <v>Parlophone (France)</v>
      </c>
      <c r="X919" s="1">
        <f>spotify_top_songs_audio_features[[#This Row],[streams]]</f>
        <v>211424453</v>
      </c>
      <c r="Y919" t="str">
        <f>IF(Tabela2[[#This Row],[feat]]="","","Feat")</f>
        <v>Feat</v>
      </c>
      <c r="Z919" s="17" t="str">
        <f>CONCATENATE(INT(spotify_top_songs_audio_features[[#This Row],[duration_ms]]/(60*1000)),":",MOD(INT(spotify_top_songs_audio_features[[#This Row],[duration_ms]]/1000),60))</f>
        <v>3:18</v>
      </c>
      <c r="AA9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919" t="str">
        <f>spotify_top_songs_audio_features[[#This Row],[track_name]]</f>
        <v>Say My Name</v>
      </c>
    </row>
    <row r="920" spans="1:28" x14ac:dyDescent="0.25">
      <c r="A920" t="s">
        <v>11715</v>
      </c>
      <c r="B920" t="s">
        <v>3612</v>
      </c>
      <c r="C920" t="s">
        <v>7296</v>
      </c>
      <c r="D920" t="s">
        <v>1058</v>
      </c>
      <c r="E920" t="s">
        <v>86</v>
      </c>
      <c r="F920" t="s">
        <v>24</v>
      </c>
      <c r="G920" t="s">
        <v>25</v>
      </c>
      <c r="H920">
        <v>775</v>
      </c>
      <c r="I920">
        <v>327</v>
      </c>
      <c r="J920">
        <v>557</v>
      </c>
      <c r="K920" t="s">
        <v>1219</v>
      </c>
      <c r="L920">
        <v>0</v>
      </c>
      <c r="M920">
        <v>821</v>
      </c>
      <c r="N920">
        <v>595</v>
      </c>
      <c r="O920">
        <v>-7241</v>
      </c>
      <c r="P920">
        <v>9105</v>
      </c>
      <c r="Q920">
        <v>189486</v>
      </c>
      <c r="R920">
        <v>127</v>
      </c>
      <c r="S920">
        <v>210887962</v>
      </c>
      <c r="U920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920" t="str">
        <f>IFERROR(MID(spotify_top_songs_audio_features[[#This Row],[artist_names]],SEARCH(",",spotify_top_songs_audio_features[[#This Row],[artist_names]])+2,99),"")</f>
        <v/>
      </c>
      <c r="W920" t="str">
        <f>spotify_top_songs_audio_features[[#This Row],[source]]</f>
        <v>Interscope Records*</v>
      </c>
      <c r="X920" s="1">
        <f>spotify_top_songs_audio_features[[#This Row],[streams]]</f>
        <v>210887962</v>
      </c>
      <c r="Y920" t="str">
        <f>IF(Tabela2[[#This Row],[feat]]="","","Feat")</f>
        <v/>
      </c>
      <c r="Z920" s="17" t="str">
        <f>CONCATENATE(INT(spotify_top_songs_audio_features[[#This Row],[duration_ms]]/(60*1000)),":",MOD(INT(spotify_top_songs_audio_features[[#This Row],[duration_ms]]/1000),60))</f>
        <v>3:9</v>
      </c>
      <c r="AA9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20" t="str">
        <f>spotify_top_songs_audio_features[[#This Row],[track_name]]</f>
        <v>Memories</v>
      </c>
    </row>
    <row r="921" spans="1:28" x14ac:dyDescent="0.25">
      <c r="A921" t="s">
        <v>356</v>
      </c>
      <c r="B921" t="s">
        <v>357</v>
      </c>
      <c r="C921" t="s">
        <v>358</v>
      </c>
      <c r="D921" t="s">
        <v>96</v>
      </c>
      <c r="E921" t="s">
        <v>86</v>
      </c>
      <c r="F921" t="s">
        <v>32</v>
      </c>
      <c r="G921" t="s">
        <v>25</v>
      </c>
      <c r="H921">
        <v>63</v>
      </c>
      <c r="I921">
        <v>694</v>
      </c>
      <c r="J921">
        <v>253</v>
      </c>
      <c r="K921" t="s">
        <v>359</v>
      </c>
      <c r="L921">
        <v>0</v>
      </c>
      <c r="M921">
        <v>719</v>
      </c>
      <c r="N921">
        <v>216</v>
      </c>
      <c r="O921">
        <v>-6257</v>
      </c>
      <c r="P921">
        <v>97005</v>
      </c>
      <c r="Q921">
        <v>195519</v>
      </c>
      <c r="R921">
        <v>35</v>
      </c>
      <c r="S921">
        <v>210746577</v>
      </c>
      <c r="U921" t="str">
        <f>IFERROR(LEFT(spotify_top_songs_audio_features[[#This Row],[artist_names]],SEARCH(",",spotify_top_songs_audio_features[[#This Row],[artist_names]])-1),spotify_top_songs_audio_features[[#This Row],[artist_names]])</f>
        <v>Bebe Rexha</v>
      </c>
      <c r="V921" t="str">
        <f>IFERROR(MID(spotify_top_songs_audio_features[[#This Row],[artist_names]],SEARCH(",",spotify_top_songs_audio_features[[#This Row],[artist_names]])+2,99),"")</f>
        <v/>
      </c>
      <c r="W921" t="str">
        <f>spotify_top_songs_audio_features[[#This Row],[source]]</f>
        <v>Warner Records</v>
      </c>
      <c r="X921" s="1">
        <f>spotify_top_songs_audio_features[[#This Row],[streams]]</f>
        <v>210746577</v>
      </c>
      <c r="Y921" t="str">
        <f>IF(Tabela2[[#This Row],[feat]]="","","Feat")</f>
        <v/>
      </c>
      <c r="Z921" s="17" t="str">
        <f>CONCATENATE(INT(spotify_top_songs_audio_features[[#This Row],[duration_ms]]/(60*1000)),":",MOD(INT(spotify_top_songs_audio_features[[#This Row],[duration_ms]]/1000),60))</f>
        <v>3:15</v>
      </c>
      <c r="AA9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21" t="str">
        <f>spotify_top_songs_audio_features[[#This Row],[track_name]]</f>
        <v>I'm a Mess</v>
      </c>
    </row>
    <row r="922" spans="1:28" x14ac:dyDescent="0.25">
      <c r="A922" t="s">
        <v>7524</v>
      </c>
      <c r="B922" t="s">
        <v>325</v>
      </c>
      <c r="C922" t="s">
        <v>4513</v>
      </c>
      <c r="D922" t="s">
        <v>22</v>
      </c>
      <c r="E922" t="s">
        <v>70</v>
      </c>
      <c r="F922" t="s">
        <v>24</v>
      </c>
      <c r="G922" t="s">
        <v>25</v>
      </c>
      <c r="H922">
        <v>565</v>
      </c>
      <c r="I922">
        <v>782</v>
      </c>
      <c r="J922">
        <v>506</v>
      </c>
      <c r="K922" t="s">
        <v>7525</v>
      </c>
      <c r="L922">
        <v>4.1599999999999996E-3</v>
      </c>
      <c r="M922">
        <v>757</v>
      </c>
      <c r="N922">
        <v>4</v>
      </c>
      <c r="O922">
        <v>-6413</v>
      </c>
      <c r="P922">
        <v>140004</v>
      </c>
      <c r="Q922">
        <v>231906</v>
      </c>
      <c r="R922">
        <v>20</v>
      </c>
      <c r="S922">
        <v>210696268</v>
      </c>
      <c r="U922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922" t="str">
        <f>IFERROR(MID(spotify_top_songs_audio_features[[#This Row],[artist_names]],SEARCH(",",spotify_top_songs_audio_features[[#This Row],[artist_names]])+2,99),"")</f>
        <v/>
      </c>
      <c r="W922" t="str">
        <f>spotify_top_songs_audio_features[[#This Row],[source]]</f>
        <v>RCA Records Label</v>
      </c>
      <c r="X922" s="1">
        <f>spotify_top_songs_audio_features[[#This Row],[streams]]</f>
        <v>210696268</v>
      </c>
      <c r="Y922" t="str">
        <f>IF(Tabela2[[#This Row],[feat]]="","","Feat")</f>
        <v/>
      </c>
      <c r="Z922" s="17" t="str">
        <f>CONCATENATE(INT(spotify_top_songs_audio_features[[#This Row],[duration_ms]]/(60*1000)),":",MOD(INT(spotify_top_songs_audio_features[[#This Row],[duration_ms]]/1000),60))</f>
        <v>3:51</v>
      </c>
      <c r="AA9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922" t="str">
        <f>spotify_top_songs_audio_features[[#This Row],[track_name]]</f>
        <v>Malibu</v>
      </c>
    </row>
    <row r="923" spans="1:28" x14ac:dyDescent="0.25">
      <c r="A923" t="s">
        <v>11742</v>
      </c>
      <c r="B923" t="s">
        <v>11743</v>
      </c>
      <c r="C923" t="s">
        <v>11744</v>
      </c>
      <c r="D923" t="s">
        <v>22</v>
      </c>
      <c r="E923" t="s">
        <v>86</v>
      </c>
      <c r="F923" t="s">
        <v>24</v>
      </c>
      <c r="G923" t="s">
        <v>25</v>
      </c>
      <c r="H923">
        <v>797</v>
      </c>
      <c r="I923">
        <v>844</v>
      </c>
      <c r="J923">
        <v>275</v>
      </c>
      <c r="K923" t="s">
        <v>3516</v>
      </c>
      <c r="L923">
        <v>0</v>
      </c>
      <c r="M923">
        <v>87</v>
      </c>
      <c r="N923">
        <v>52</v>
      </c>
      <c r="O923">
        <v>-5482</v>
      </c>
      <c r="P923">
        <v>170142</v>
      </c>
      <c r="Q923">
        <v>173600</v>
      </c>
      <c r="R923">
        <v>34</v>
      </c>
      <c r="S923">
        <v>210566105</v>
      </c>
      <c r="U923" t="str">
        <f>IFERROR(LEFT(spotify_top_songs_audio_features[[#This Row],[artist_names]],SEARCH(",",spotify_top_songs_audio_features[[#This Row],[artist_names]])-1),spotify_top_songs_audio_features[[#This Row],[artist_names]])</f>
        <v>A$AP Ferg</v>
      </c>
      <c r="V923" t="str">
        <f>IFERROR(MID(spotify_top_songs_audio_features[[#This Row],[artist_names]],SEARCH(",",spotify_top_songs_audio_features[[#This Row],[artist_names]])+2,99),"")</f>
        <v/>
      </c>
      <c r="W923" t="str">
        <f>spotify_top_songs_audio_features[[#This Row],[source]]</f>
        <v>RCA Records Label</v>
      </c>
      <c r="X923" s="1">
        <f>spotify_top_songs_audio_features[[#This Row],[streams]]</f>
        <v>210566105</v>
      </c>
      <c r="Y923" t="str">
        <f>IF(Tabela2[[#This Row],[feat]]="","","Feat")</f>
        <v/>
      </c>
      <c r="Z923" s="17" t="str">
        <f>CONCATENATE(INT(spotify_top_songs_audio_features[[#This Row],[duration_ms]]/(60*1000)),":",MOD(INT(spotify_top_songs_audio_features[[#This Row],[duration_ms]]/1000),60))</f>
        <v>2:53</v>
      </c>
      <c r="AA9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23" t="str">
        <f>spotify_top_songs_audio_features[[#This Row],[track_name]]</f>
        <v>Plain Jane</v>
      </c>
    </row>
    <row r="924" spans="1:28" x14ac:dyDescent="0.25">
      <c r="A924" t="s">
        <v>2615</v>
      </c>
      <c r="B924" t="s">
        <v>2616</v>
      </c>
      <c r="C924" t="s">
        <v>2617</v>
      </c>
      <c r="D924" t="s">
        <v>2618</v>
      </c>
      <c r="E924" t="s">
        <v>23</v>
      </c>
      <c r="F924" t="s">
        <v>24</v>
      </c>
      <c r="G924" t="s">
        <v>25</v>
      </c>
      <c r="H924">
        <v>759</v>
      </c>
      <c r="I924">
        <v>605</v>
      </c>
      <c r="J924">
        <v>433</v>
      </c>
      <c r="K924" t="s">
        <v>2326</v>
      </c>
      <c r="L924">
        <v>0</v>
      </c>
      <c r="M924">
        <v>694</v>
      </c>
      <c r="N924">
        <v>64</v>
      </c>
      <c r="O924">
        <v>-7737</v>
      </c>
      <c r="P924">
        <v>121049</v>
      </c>
      <c r="Q924">
        <v>158900</v>
      </c>
      <c r="R924">
        <v>27</v>
      </c>
      <c r="S924">
        <v>210119346</v>
      </c>
      <c r="U924" t="str">
        <f>IFERROR(LEFT(spotify_top_songs_audio_features[[#This Row],[artist_names]],SEARCH(",",spotify_top_songs_audio_features[[#This Row],[artist_names]])-1),spotify_top_songs_audio_features[[#This Row],[artist_names]])</f>
        <v>OneRepublic</v>
      </c>
      <c r="V924" t="str">
        <f>IFERROR(MID(spotify_top_songs_audio_features[[#This Row],[artist_names]],SEARCH(",",spotify_top_songs_audio_features[[#This Row],[artist_names]])+2,99),"")</f>
        <v/>
      </c>
      <c r="W924" t="str">
        <f>spotify_top_songs_audio_features[[#This Row],[source]]</f>
        <v>Mosley Music/Interscope Records</v>
      </c>
      <c r="X924" s="1">
        <f>spotify_top_songs_audio_features[[#This Row],[streams]]</f>
        <v>210119346</v>
      </c>
      <c r="Y924" t="str">
        <f>IF(Tabela2[[#This Row],[feat]]="","","Feat")</f>
        <v/>
      </c>
      <c r="Z924" s="17" t="str">
        <f>CONCATENATE(INT(spotify_top_songs_audio_features[[#This Row],[duration_ms]]/(60*1000)),":",MOD(INT(spotify_top_songs_audio_features[[#This Row],[duration_ms]]/1000),60))</f>
        <v>2:38</v>
      </c>
      <c r="AA9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24" t="str">
        <f>spotify_top_songs_audio_features[[#This Row],[track_name]]</f>
        <v>Rescue Me</v>
      </c>
    </row>
    <row r="925" spans="1:28" x14ac:dyDescent="0.25">
      <c r="A925" t="s">
        <v>378</v>
      </c>
      <c r="B925" t="s">
        <v>379</v>
      </c>
      <c r="C925" t="s">
        <v>380</v>
      </c>
      <c r="D925" t="s">
        <v>363</v>
      </c>
      <c r="E925" t="s">
        <v>31</v>
      </c>
      <c r="F925" t="s">
        <v>24</v>
      </c>
      <c r="G925" t="s">
        <v>25</v>
      </c>
      <c r="H925">
        <v>877</v>
      </c>
      <c r="I925">
        <v>777</v>
      </c>
      <c r="J925">
        <v>117</v>
      </c>
      <c r="K925" t="s">
        <v>381</v>
      </c>
      <c r="L925">
        <v>3.46E-3</v>
      </c>
      <c r="M925">
        <v>863</v>
      </c>
      <c r="N925">
        <v>706</v>
      </c>
      <c r="O925">
        <v>-4246</v>
      </c>
      <c r="P925">
        <v>10202</v>
      </c>
      <c r="Q925">
        <v>231848</v>
      </c>
      <c r="R925">
        <v>27</v>
      </c>
      <c r="S925">
        <v>209890194</v>
      </c>
      <c r="U925" t="str">
        <f>IFERROR(LEFT(spotify_top_songs_audio_features[[#This Row],[artist_names]],SEARCH(",",spotify_top_songs_audio_features[[#This Row],[artist_names]])-1),spotify_top_songs_audio_features[[#This Row],[artist_names]])</f>
        <v>Piso 21</v>
      </c>
      <c r="V925" t="str">
        <f>IFERROR(MID(spotify_top_songs_audio_features[[#This Row],[artist_names]],SEARCH(",",spotify_top_songs_audio_features[[#This Row],[artist_names]])+2,99),"")</f>
        <v>Micro TDH</v>
      </c>
      <c r="W925" t="str">
        <f>spotify_top_songs_audio_features[[#This Row],[source]]</f>
        <v>WM Mexico</v>
      </c>
      <c r="X925" s="1">
        <f>spotify_top_songs_audio_features[[#This Row],[streams]]</f>
        <v>209890194</v>
      </c>
      <c r="Y925" t="str">
        <f>IF(Tabela2[[#This Row],[feat]]="","","Feat")</f>
        <v>Feat</v>
      </c>
      <c r="Z925" s="17" t="str">
        <f>CONCATENATE(INT(spotify_top_songs_audio_features[[#This Row],[duration_ms]]/(60*1000)),":",MOD(INT(spotify_top_songs_audio_features[[#This Row],[duration_ms]]/1000),60))</f>
        <v>3:51</v>
      </c>
      <c r="AA9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925" t="str">
        <f>spotify_top_songs_audio_features[[#This Row],[track_name]]</f>
        <v>Te Vi</v>
      </c>
    </row>
    <row r="926" spans="1:28" x14ac:dyDescent="0.25">
      <c r="A926" t="s">
        <v>2980</v>
      </c>
      <c r="B926" t="s">
        <v>2981</v>
      </c>
      <c r="C926" t="s">
        <v>2982</v>
      </c>
      <c r="D926" t="s">
        <v>520</v>
      </c>
      <c r="E926" t="s">
        <v>177</v>
      </c>
      <c r="F926" t="s">
        <v>24</v>
      </c>
      <c r="G926" t="s">
        <v>25</v>
      </c>
      <c r="H926">
        <v>682</v>
      </c>
      <c r="I926">
        <v>656</v>
      </c>
      <c r="J926">
        <v>435</v>
      </c>
      <c r="K926" t="s">
        <v>2983</v>
      </c>
      <c r="L926">
        <v>0</v>
      </c>
      <c r="M926">
        <v>353</v>
      </c>
      <c r="N926">
        <v>607</v>
      </c>
      <c r="O926">
        <v>-467</v>
      </c>
      <c r="P926">
        <v>130089</v>
      </c>
      <c r="Q926">
        <v>183027</v>
      </c>
      <c r="R926">
        <v>29</v>
      </c>
      <c r="S926">
        <v>209760977</v>
      </c>
      <c r="U926" t="str">
        <f>IFERROR(LEFT(spotify_top_songs_audio_features[[#This Row],[artist_names]],SEARCH(",",spotify_top_songs_audio_features[[#This Row],[artist_names]])-1),spotify_top_songs_audio_features[[#This Row],[artist_names]])</f>
        <v>Ava Max</v>
      </c>
      <c r="V926" t="str">
        <f>IFERROR(MID(spotify_top_songs_audio_features[[#This Row],[artist_names]],SEARCH(",",spotify_top_songs_audio_features[[#This Row],[artist_names]])+2,99),"")</f>
        <v/>
      </c>
      <c r="W926" t="str">
        <f>spotify_top_songs_audio_features[[#This Row],[source]]</f>
        <v>Atlantic Records</v>
      </c>
      <c r="X926" s="1">
        <f>spotify_top_songs_audio_features[[#This Row],[streams]]</f>
        <v>209760977</v>
      </c>
      <c r="Y926" t="str">
        <f>IF(Tabela2[[#This Row],[feat]]="","","Feat")</f>
        <v/>
      </c>
      <c r="Z926" s="17" t="str">
        <f>CONCATENATE(INT(spotify_top_songs_audio_features[[#This Row],[duration_ms]]/(60*1000)),":",MOD(INT(spotify_top_songs_audio_features[[#This Row],[duration_ms]]/1000),60))</f>
        <v>3:3</v>
      </c>
      <c r="AA9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26" t="str">
        <f>spotify_top_songs_audio_features[[#This Row],[track_name]]</f>
        <v>So Am I</v>
      </c>
    </row>
    <row r="927" spans="1:28" x14ac:dyDescent="0.25">
      <c r="A927" t="s">
        <v>3871</v>
      </c>
      <c r="B927" t="s">
        <v>3872</v>
      </c>
      <c r="C927" t="s">
        <v>3873</v>
      </c>
      <c r="D927" t="s">
        <v>3874</v>
      </c>
      <c r="E927" t="s">
        <v>177</v>
      </c>
      <c r="F927" t="s">
        <v>32</v>
      </c>
      <c r="G927" t="s">
        <v>25</v>
      </c>
      <c r="H927">
        <v>838</v>
      </c>
      <c r="I927">
        <v>79</v>
      </c>
      <c r="J927">
        <v>108</v>
      </c>
      <c r="K927" t="s">
        <v>1998</v>
      </c>
      <c r="L927">
        <v>3.3300000000000002E-4</v>
      </c>
      <c r="M927">
        <v>184</v>
      </c>
      <c r="N927">
        <v>962</v>
      </c>
      <c r="O927">
        <v>-1602</v>
      </c>
      <c r="P927">
        <v>92927</v>
      </c>
      <c r="Q927">
        <v>161452</v>
      </c>
      <c r="R927">
        <v>19</v>
      </c>
      <c r="S927">
        <v>209048841</v>
      </c>
      <c r="U927" t="str">
        <f>IFERROR(LEFT(spotify_top_songs_audio_features[[#This Row],[artist_names]],SEARCH(",",spotify_top_songs_audio_features[[#This Row],[artist_names]])-1),spotify_top_songs_audio_features[[#This Row],[artist_names]])</f>
        <v>LiL CaKe</v>
      </c>
      <c r="V927" t="str">
        <f>IFERROR(MID(spotify_top_songs_audio_features[[#This Row],[artist_names]],SEARCH(",",spotify_top_songs_audio_features[[#This Row],[artist_names]])+2,99),"")</f>
        <v>Migrantes, Nico Valdi</v>
      </c>
      <c r="W927" t="str">
        <f>spotify_top_songs_audio_features[[#This Row],[source]]</f>
        <v>Sony Music Argentina</v>
      </c>
      <c r="X927" s="1">
        <f>spotify_top_songs_audio_features[[#This Row],[streams]]</f>
        <v>209048841</v>
      </c>
      <c r="Y927" t="str">
        <f>IF(Tabela2[[#This Row],[feat]]="","","Feat")</f>
        <v>Feat</v>
      </c>
      <c r="Z927" s="17" t="str">
        <f>CONCATENATE(INT(spotify_top_songs_audio_features[[#This Row],[duration_ms]]/(60*1000)),":",MOD(INT(spotify_top_songs_audio_features[[#This Row],[duration_ms]]/1000),60))</f>
        <v>2:41</v>
      </c>
      <c r="AA9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27" t="str">
        <f>spotify_top_songs_audio_features[[#This Row],[track_name]]</f>
        <v>MERCHO</v>
      </c>
    </row>
    <row r="928" spans="1:28" x14ac:dyDescent="0.25">
      <c r="A928" t="s">
        <v>12055</v>
      </c>
      <c r="B928" t="s">
        <v>1070</v>
      </c>
      <c r="C928" t="s">
        <v>4046</v>
      </c>
      <c r="D928" t="s">
        <v>929</v>
      </c>
      <c r="E928" t="s">
        <v>102</v>
      </c>
      <c r="F928" t="s">
        <v>24</v>
      </c>
      <c r="G928" t="s">
        <v>25</v>
      </c>
      <c r="H928">
        <v>488</v>
      </c>
      <c r="I928">
        <v>343</v>
      </c>
      <c r="J928">
        <v>436</v>
      </c>
      <c r="K928" t="s">
        <v>1159</v>
      </c>
      <c r="L928">
        <v>0</v>
      </c>
      <c r="M928">
        <v>21</v>
      </c>
      <c r="N928">
        <v>978</v>
      </c>
      <c r="O928">
        <v>-8985</v>
      </c>
      <c r="P928">
        <v>102819</v>
      </c>
      <c r="Q928">
        <v>206459</v>
      </c>
      <c r="R928">
        <v>37</v>
      </c>
      <c r="S928">
        <v>207685691</v>
      </c>
      <c r="U928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928" t="str">
        <f>IFERROR(MID(spotify_top_songs_audio_features[[#This Row],[artist_names]],SEARCH(",",spotify_top_songs_audio_features[[#This Row],[artist_names]])+2,99),"")</f>
        <v/>
      </c>
      <c r="W928" t="str">
        <f>spotify_top_songs_audio_features[[#This Row],[source]]</f>
        <v>Interscope Records</v>
      </c>
      <c r="X928" s="1">
        <f>spotify_top_songs_audio_features[[#This Row],[streams]]</f>
        <v>207685691</v>
      </c>
      <c r="Y928" t="str">
        <f>IF(Tabela2[[#This Row],[feat]]="","","Feat")</f>
        <v/>
      </c>
      <c r="Z928" s="17" t="str">
        <f>CONCATENATE(INT(spotify_top_songs_audio_features[[#This Row],[duration_ms]]/(60*1000)),":",MOD(INT(spotify_top_songs_audio_features[[#This Row],[duration_ms]]/1000),60))</f>
        <v>3:26</v>
      </c>
      <c r="AA9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928" t="str">
        <f>spotify_top_songs_audio_features[[#This Row],[track_name]]</f>
        <v>Lose You To Love Me</v>
      </c>
    </row>
    <row r="929" spans="1:28" x14ac:dyDescent="0.25">
      <c r="A929" t="s">
        <v>7622</v>
      </c>
      <c r="B929" t="s">
        <v>7623</v>
      </c>
      <c r="C929" t="s">
        <v>7624</v>
      </c>
      <c r="D929" t="s">
        <v>7623</v>
      </c>
      <c r="E929" t="s">
        <v>23</v>
      </c>
      <c r="F929" t="s">
        <v>32</v>
      </c>
      <c r="G929" t="s">
        <v>25</v>
      </c>
      <c r="H929">
        <v>593</v>
      </c>
      <c r="I929">
        <v>641</v>
      </c>
      <c r="J929">
        <v>992</v>
      </c>
      <c r="K929" t="s">
        <v>7625</v>
      </c>
      <c r="L929">
        <v>901</v>
      </c>
      <c r="M929">
        <v>122</v>
      </c>
      <c r="N929">
        <v>147</v>
      </c>
      <c r="O929">
        <v>-12727</v>
      </c>
      <c r="P929">
        <v>175014</v>
      </c>
      <c r="Q929">
        <v>142839</v>
      </c>
      <c r="R929">
        <v>24</v>
      </c>
      <c r="S929">
        <v>207535395</v>
      </c>
      <c r="U929" t="str">
        <f>IFERROR(LEFT(spotify_top_songs_audio_features[[#This Row],[artist_names]],SEARCH(",",spotify_top_songs_audio_features[[#This Row],[artist_names]])-1),spotify_top_songs_audio_features[[#This Row],[artist_names]])</f>
        <v>INTERWORLD</v>
      </c>
      <c r="V929" t="str">
        <f>IFERROR(MID(spotify_top_songs_audio_features[[#This Row],[artist_names]],SEARCH(",",spotify_top_songs_audio_features[[#This Row],[artist_names]])+2,99),"")</f>
        <v/>
      </c>
      <c r="W929" t="str">
        <f>spotify_top_songs_audio_features[[#This Row],[source]]</f>
        <v>INTERWORLD</v>
      </c>
      <c r="X929" s="1">
        <f>spotify_top_songs_audio_features[[#This Row],[streams]]</f>
        <v>207535395</v>
      </c>
      <c r="Y929" t="str">
        <f>IF(Tabela2[[#This Row],[feat]]="","","Feat")</f>
        <v/>
      </c>
      <c r="Z929" s="17" t="str">
        <f>CONCATENATE(INT(spotify_top_songs_audio_features[[#This Row],[duration_ms]]/(60*1000)),":",MOD(INT(spotify_top_songs_audio_features[[#This Row],[duration_ms]]/1000),60))</f>
        <v>2:22</v>
      </c>
      <c r="AA9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29" t="str">
        <f>spotify_top_songs_audio_features[[#This Row],[track_name]]</f>
        <v>METAMORPHOSIS</v>
      </c>
    </row>
    <row r="930" spans="1:28" x14ac:dyDescent="0.25">
      <c r="A930" t="s">
        <v>2084</v>
      </c>
      <c r="B930" t="s">
        <v>2085</v>
      </c>
      <c r="C930" t="s">
        <v>2086</v>
      </c>
      <c r="D930" t="s">
        <v>2087</v>
      </c>
      <c r="E930" t="s">
        <v>177</v>
      </c>
      <c r="F930" t="s">
        <v>32</v>
      </c>
      <c r="G930" t="s">
        <v>25</v>
      </c>
      <c r="H930">
        <v>758</v>
      </c>
      <c r="I930">
        <v>913</v>
      </c>
      <c r="J930">
        <v>113</v>
      </c>
      <c r="K930" t="s">
        <v>2088</v>
      </c>
      <c r="L930">
        <v>6.9199999999999999E-3</v>
      </c>
      <c r="M930">
        <v>193</v>
      </c>
      <c r="N930">
        <v>658</v>
      </c>
      <c r="O930">
        <v>-2926</v>
      </c>
      <c r="P930">
        <v>12804</v>
      </c>
      <c r="Q930">
        <v>186210</v>
      </c>
      <c r="R930">
        <v>24</v>
      </c>
      <c r="S930">
        <v>207238320</v>
      </c>
      <c r="U930" t="str">
        <f>IFERROR(LEFT(spotify_top_songs_audio_features[[#This Row],[artist_names]],SEARCH(",",spotify_top_songs_audio_features[[#This Row],[artist_names]])-1),spotify_top_songs_audio_features[[#This Row],[artist_names]])</f>
        <v>Majestic</v>
      </c>
      <c r="V930" t="str">
        <f>IFERROR(MID(spotify_top_songs_audio_features[[#This Row],[artist_names]],SEARCH(",",spotify_top_songs_audio_features[[#This Row],[artist_names]])+2,99),"")</f>
        <v>Boney M.</v>
      </c>
      <c r="W930" t="str">
        <f>spotify_top_songs_audio_features[[#This Row],[source]]</f>
        <v>NITRON music</v>
      </c>
      <c r="X930" s="1">
        <f>spotify_top_songs_audio_features[[#This Row],[streams]]</f>
        <v>207238320</v>
      </c>
      <c r="Y930" t="str">
        <f>IF(Tabela2[[#This Row],[feat]]="","","Feat")</f>
        <v>Feat</v>
      </c>
      <c r="Z930" s="17" t="str">
        <f>CONCATENATE(INT(spotify_top_songs_audio_features[[#This Row],[duration_ms]]/(60*1000)),":",MOD(INT(spotify_top_songs_audio_features[[#This Row],[duration_ms]]/1000),60))</f>
        <v>3:6</v>
      </c>
      <c r="AA9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30" t="str">
        <f>spotify_top_songs_audio_features[[#This Row],[track_name]]</f>
        <v>Rasputin</v>
      </c>
    </row>
    <row r="931" spans="1:28" x14ac:dyDescent="0.25">
      <c r="A931" t="s">
        <v>9815</v>
      </c>
      <c r="B931" t="s">
        <v>6634</v>
      </c>
      <c r="C931" t="s">
        <v>6635</v>
      </c>
      <c r="D931" t="s">
        <v>96</v>
      </c>
      <c r="E931" t="s">
        <v>43</v>
      </c>
      <c r="F931" t="s">
        <v>32</v>
      </c>
      <c r="G931" t="s">
        <v>25</v>
      </c>
      <c r="H931">
        <v>538</v>
      </c>
      <c r="I931">
        <v>409</v>
      </c>
      <c r="J931">
        <v>505</v>
      </c>
      <c r="K931" t="s">
        <v>1224</v>
      </c>
      <c r="L931">
        <v>0</v>
      </c>
      <c r="M931">
        <v>11</v>
      </c>
      <c r="N931">
        <v>265</v>
      </c>
      <c r="O931">
        <v>-6581</v>
      </c>
      <c r="P931">
        <v>171838</v>
      </c>
      <c r="Q931">
        <v>205440</v>
      </c>
      <c r="R931">
        <v>36</v>
      </c>
      <c r="S931">
        <v>207042961</v>
      </c>
      <c r="U931" t="str">
        <f>IFERROR(LEFT(spotify_top_songs_audio_features[[#This Row],[artist_names]],SEARCH(",",spotify_top_songs_audio_features[[#This Row],[artist_names]])-1),spotify_top_songs_audio_features[[#This Row],[artist_names]])</f>
        <v>Lukas Graham</v>
      </c>
      <c r="V931" t="str">
        <f>IFERROR(MID(spotify_top_songs_audio_features[[#This Row],[artist_names]],SEARCH(",",spotify_top_songs_audio_features[[#This Row],[artist_names]])+2,99),"")</f>
        <v/>
      </c>
      <c r="W931" t="str">
        <f>spotify_top_songs_audio_features[[#This Row],[source]]</f>
        <v>Warner Records</v>
      </c>
      <c r="X931" s="1">
        <f>spotify_top_songs_audio_features[[#This Row],[streams]]</f>
        <v>207042961</v>
      </c>
      <c r="Y931" t="str">
        <f>IF(Tabela2[[#This Row],[feat]]="","","Feat")</f>
        <v/>
      </c>
      <c r="Z931" s="17" t="str">
        <f>CONCATENATE(INT(spotify_top_songs_audio_features[[#This Row],[duration_ms]]/(60*1000)),":",MOD(INT(spotify_top_songs_audio_features[[#This Row],[duration_ms]]/1000),60))</f>
        <v>3:25</v>
      </c>
      <c r="AA9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931" t="str">
        <f>spotify_top_songs_audio_features[[#This Row],[track_name]]</f>
        <v>Love Someone</v>
      </c>
    </row>
    <row r="932" spans="1:28" x14ac:dyDescent="0.25">
      <c r="A932" t="s">
        <v>806</v>
      </c>
      <c r="B932" t="s">
        <v>807</v>
      </c>
      <c r="C932" t="s">
        <v>808</v>
      </c>
      <c r="D932" t="s">
        <v>809</v>
      </c>
      <c r="E932" t="s">
        <v>113</v>
      </c>
      <c r="F932" t="s">
        <v>32</v>
      </c>
      <c r="G932" t="s">
        <v>25</v>
      </c>
      <c r="H932">
        <v>731</v>
      </c>
      <c r="I932">
        <v>794</v>
      </c>
      <c r="J932">
        <v>522</v>
      </c>
      <c r="K932" t="s">
        <v>810</v>
      </c>
      <c r="L932">
        <v>2.5899999999999999E-3</v>
      </c>
      <c r="M932">
        <v>112</v>
      </c>
      <c r="N932">
        <v>356</v>
      </c>
      <c r="O932">
        <v>-5126</v>
      </c>
      <c r="P932">
        <v>139994</v>
      </c>
      <c r="Q932">
        <v>220454</v>
      </c>
      <c r="R932">
        <v>36</v>
      </c>
      <c r="S932">
        <v>205750257</v>
      </c>
      <c r="U932" t="str">
        <f>IFERROR(LEFT(spotify_top_songs_audio_features[[#This Row],[artist_names]],SEARCH(",",spotify_top_songs_audio_features[[#This Row],[artist_names]])-1),spotify_top_songs_audio_features[[#This Row],[artist_names]])</f>
        <v>Macklemore</v>
      </c>
      <c r="V932" t="str">
        <f>IFERROR(MID(spotify_top_songs_audio_features[[#This Row],[artist_names]],SEARCH(",",spotify_top_songs_audio_features[[#This Row],[artist_names]])+2,99),"")</f>
        <v>Skylar Grey</v>
      </c>
      <c r="W932" t="str">
        <f>spotify_top_songs_audio_features[[#This Row],[source]]</f>
        <v>Bendo LLC</v>
      </c>
      <c r="X932" s="1">
        <f>spotify_top_songs_audio_features[[#This Row],[streams]]</f>
        <v>205750257</v>
      </c>
      <c r="Y932" t="str">
        <f>IF(Tabela2[[#This Row],[feat]]="","","Feat")</f>
        <v>Feat</v>
      </c>
      <c r="Z932" s="17" t="str">
        <f>CONCATENATE(INT(spotify_top_songs_audio_features[[#This Row],[duration_ms]]/(60*1000)),":",MOD(INT(spotify_top_songs_audio_features[[#This Row],[duration_ms]]/1000),60))</f>
        <v>3:40</v>
      </c>
      <c r="AA9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32" t="str">
        <f>spotify_top_songs_audio_features[[#This Row],[track_name]]</f>
        <v>Glorious (feat. Skylar Grey)</v>
      </c>
    </row>
    <row r="933" spans="1:28" x14ac:dyDescent="0.25">
      <c r="A933" t="s">
        <v>11771</v>
      </c>
      <c r="B933" t="s">
        <v>11772</v>
      </c>
      <c r="C933" t="s">
        <v>11773</v>
      </c>
      <c r="D933" t="s">
        <v>2363</v>
      </c>
      <c r="E933" t="s">
        <v>177</v>
      </c>
      <c r="F933" t="s">
        <v>32</v>
      </c>
      <c r="G933" t="s">
        <v>25</v>
      </c>
      <c r="H933">
        <v>805</v>
      </c>
      <c r="I933">
        <v>707</v>
      </c>
      <c r="J933">
        <v>353</v>
      </c>
      <c r="K933" t="s">
        <v>2788</v>
      </c>
      <c r="L933">
        <v>3.7100000000000002E-3</v>
      </c>
      <c r="M933">
        <v>563</v>
      </c>
      <c r="N933">
        <v>744</v>
      </c>
      <c r="O933">
        <v>-3758</v>
      </c>
      <c r="P933">
        <v>122014</v>
      </c>
      <c r="Q933">
        <v>228197</v>
      </c>
      <c r="R933">
        <v>17</v>
      </c>
      <c r="S933">
        <v>205582251</v>
      </c>
      <c r="U933" t="str">
        <f>IFERROR(LEFT(spotify_top_songs_audio_features[[#This Row],[artist_names]],SEARCH(",",spotify_top_songs_audio_features[[#This Row],[artist_names]])-1),spotify_top_songs_audio_features[[#This Row],[artist_names]])</f>
        <v>Tainy</v>
      </c>
      <c r="V933" t="str">
        <f>IFERROR(MID(spotify_top_songs_audio_features[[#This Row],[artist_names]],SEARCH(",",spotify_top_songs_audio_features[[#This Row],[artist_names]])+2,99),"")</f>
        <v>Bad Bunny</v>
      </c>
      <c r="W933" t="str">
        <f>spotify_top_songs_audio_features[[#This Row],[source]]</f>
        <v>NEON16, LLC</v>
      </c>
      <c r="X933" s="1">
        <f>spotify_top_songs_audio_features[[#This Row],[streams]]</f>
        <v>205582251</v>
      </c>
      <c r="Y933" t="str">
        <f>IF(Tabela2[[#This Row],[feat]]="","","Feat")</f>
        <v>Feat</v>
      </c>
      <c r="Z933" s="17" t="str">
        <f>CONCATENATE(INT(spotify_top_songs_audio_features[[#This Row],[duration_ms]]/(60*1000)),":",MOD(INT(spotify_top_songs_audio_features[[#This Row],[duration_ms]]/1000),60))</f>
        <v>3:48</v>
      </c>
      <c r="AA9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33" t="str">
        <f>spotify_top_songs_audio_features[[#This Row],[track_name]]</f>
        <v>MOJABI GHOST</v>
      </c>
    </row>
    <row r="934" spans="1:28" x14ac:dyDescent="0.25">
      <c r="A934" t="s">
        <v>13835</v>
      </c>
      <c r="B934" t="s">
        <v>125</v>
      </c>
      <c r="C934" t="s">
        <v>1279</v>
      </c>
      <c r="D934" t="s">
        <v>127</v>
      </c>
      <c r="E934" t="s">
        <v>43</v>
      </c>
      <c r="F934" t="s">
        <v>24</v>
      </c>
      <c r="G934" t="s">
        <v>25</v>
      </c>
      <c r="H934">
        <v>702</v>
      </c>
      <c r="I934">
        <v>741</v>
      </c>
      <c r="J934">
        <v>427</v>
      </c>
      <c r="K934" t="s">
        <v>1280</v>
      </c>
      <c r="L934">
        <v>0</v>
      </c>
      <c r="M934">
        <v>337</v>
      </c>
      <c r="N934">
        <v>646</v>
      </c>
      <c r="O934">
        <v>-533</v>
      </c>
      <c r="P934">
        <v>124925</v>
      </c>
      <c r="Q934">
        <v>187585</v>
      </c>
      <c r="R934">
        <v>22</v>
      </c>
      <c r="S934">
        <v>205518514</v>
      </c>
      <c r="U934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934" t="str">
        <f>IFERROR(MID(spotify_top_songs_audio_features[[#This Row],[artist_names]],SEARCH(",",spotify_top_songs_audio_features[[#This Row],[artist_names]])+2,99),"")</f>
        <v/>
      </c>
      <c r="W934" t="str">
        <f>spotify_top_songs_audio_features[[#This Row],[source]]</f>
        <v>BIGHIT MUSIC</v>
      </c>
      <c r="X934" s="1">
        <f>spotify_top_songs_audio_features[[#This Row],[streams]]</f>
        <v>205518514</v>
      </c>
      <c r="Y934" t="str">
        <f>IF(Tabela2[[#This Row],[feat]]="","","Feat")</f>
        <v/>
      </c>
      <c r="Z934" s="17" t="str">
        <f>CONCATENATE(INT(spotify_top_songs_audio_features[[#This Row],[duration_ms]]/(60*1000)),":",MOD(INT(spotify_top_songs_audio_features[[#This Row],[duration_ms]]/1000),60))</f>
        <v>3:7</v>
      </c>
      <c r="AA9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934" t="str">
        <f>spotify_top_songs_audio_features[[#This Row],[track_name]]</f>
        <v>Permission to Dance</v>
      </c>
    </row>
    <row r="935" spans="1:28" x14ac:dyDescent="0.25">
      <c r="A935" t="s">
        <v>14967</v>
      </c>
      <c r="B935" t="s">
        <v>14968</v>
      </c>
      <c r="C935" t="s">
        <v>14969</v>
      </c>
      <c r="D935" t="s">
        <v>474</v>
      </c>
      <c r="E935" t="s">
        <v>142</v>
      </c>
      <c r="F935" t="s">
        <v>24</v>
      </c>
      <c r="G935" t="s">
        <v>25</v>
      </c>
      <c r="H935">
        <v>652</v>
      </c>
      <c r="I935">
        <v>678</v>
      </c>
      <c r="J935">
        <v>541</v>
      </c>
      <c r="K935" t="s">
        <v>3806</v>
      </c>
      <c r="L935">
        <v>3.2599999999999999E-3</v>
      </c>
      <c r="M935">
        <v>106</v>
      </c>
      <c r="N935">
        <v>28</v>
      </c>
      <c r="O935">
        <v>-6183</v>
      </c>
      <c r="P935">
        <v>72989</v>
      </c>
      <c r="Q935">
        <v>263014</v>
      </c>
      <c r="R935">
        <v>28</v>
      </c>
      <c r="S935">
        <v>205369287</v>
      </c>
      <c r="U935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935" t="str">
        <f>IFERROR(MID(spotify_top_songs_audio_features[[#This Row],[artist_names]],SEARCH(",",spotify_top_songs_audio_features[[#This Row],[artist_names]])+2,99),"")</f>
        <v>6LACK, Ty Dolla $ign</v>
      </c>
      <c r="W935" t="str">
        <f>spotify_top_songs_audio_features[[#This Row],[source]]</f>
        <v>Right Hand Music Group, LLC/RCA Records</v>
      </c>
      <c r="X935" s="1">
        <f>spotify_top_songs_audio_features[[#This Row],[streams]]</f>
        <v>205369287</v>
      </c>
      <c r="Y935" t="str">
        <f>IF(Tabela2[[#This Row],[feat]]="","","Feat")</f>
        <v>Feat</v>
      </c>
      <c r="Z935" s="17" t="str">
        <f>CONCATENATE(INT(spotify_top_songs_audio_features[[#This Row],[duration_ms]]/(60*1000)),":",MOD(INT(spotify_top_songs_audio_features[[#This Row],[duration_ms]]/1000),60))</f>
        <v>4:23</v>
      </c>
      <c r="AA9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935" t="str">
        <f>spotify_top_songs_audio_features[[#This Row],[track_name]]</f>
        <v>OTW</v>
      </c>
    </row>
    <row r="936" spans="1:28" x14ac:dyDescent="0.25">
      <c r="A936" t="s">
        <v>2893</v>
      </c>
      <c r="B936" t="s">
        <v>2894</v>
      </c>
      <c r="C936" t="s">
        <v>2895</v>
      </c>
      <c r="D936" t="s">
        <v>2896</v>
      </c>
      <c r="E936" t="s">
        <v>177</v>
      </c>
      <c r="F936" t="s">
        <v>24</v>
      </c>
      <c r="G936" t="s">
        <v>25</v>
      </c>
      <c r="H936">
        <v>671</v>
      </c>
      <c r="I936">
        <v>782</v>
      </c>
      <c r="J936">
        <v>341</v>
      </c>
      <c r="K936" t="s">
        <v>2897</v>
      </c>
      <c r="L936">
        <v>221</v>
      </c>
      <c r="M936">
        <v>333</v>
      </c>
      <c r="N936">
        <v>618</v>
      </c>
      <c r="O936">
        <v>-4593</v>
      </c>
      <c r="P936">
        <v>123989</v>
      </c>
      <c r="Q936">
        <v>178088</v>
      </c>
      <c r="R936">
        <v>24</v>
      </c>
      <c r="S936">
        <v>205268468</v>
      </c>
      <c r="U936" t="str">
        <f>IFERROR(LEFT(spotify_top_songs_audio_features[[#This Row],[artist_names]],SEARCH(",",spotify_top_songs_audio_features[[#This Row],[artist_names]])-1),spotify_top_songs_audio_features[[#This Row],[artist_names]])</f>
        <v>Joel Corry</v>
      </c>
      <c r="V936" t="str">
        <f>IFERROR(MID(spotify_top_songs_audio_features[[#This Row],[artist_names]],SEARCH(",",spotify_top_songs_audio_features[[#This Row],[artist_names]])+2,99),"")</f>
        <v>RAYE, David Guetta</v>
      </c>
      <c r="W936" t="str">
        <f>spotify_top_songs_audio_features[[#This Row],[source]]</f>
        <v>Perfect Havoc / Asylum Records</v>
      </c>
      <c r="X936" s="1">
        <f>spotify_top_songs_audio_features[[#This Row],[streams]]</f>
        <v>205268468</v>
      </c>
      <c r="Y936" t="str">
        <f>IF(Tabela2[[#This Row],[feat]]="","","Feat")</f>
        <v>Feat</v>
      </c>
      <c r="Z936" s="17" t="str">
        <f>CONCATENATE(INT(spotify_top_songs_audio_features[[#This Row],[duration_ms]]/(60*1000)),":",MOD(INT(spotify_top_songs_audio_features[[#This Row],[duration_ms]]/1000),60))</f>
        <v>2:58</v>
      </c>
      <c r="AA9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36" t="str">
        <f>spotify_top_songs_audio_features[[#This Row],[track_name]]</f>
        <v>BED</v>
      </c>
    </row>
    <row r="937" spans="1:28" x14ac:dyDescent="0.25">
      <c r="A937" t="s">
        <v>12567</v>
      </c>
      <c r="B937" t="s">
        <v>12568</v>
      </c>
      <c r="C937" t="s">
        <v>12569</v>
      </c>
      <c r="D937" t="s">
        <v>53</v>
      </c>
      <c r="E937" t="s">
        <v>113</v>
      </c>
      <c r="F937" t="s">
        <v>24</v>
      </c>
      <c r="G937" t="s">
        <v>25</v>
      </c>
      <c r="H937">
        <v>824</v>
      </c>
      <c r="I937">
        <v>631</v>
      </c>
      <c r="J937">
        <v>809</v>
      </c>
      <c r="K937" t="s">
        <v>2429</v>
      </c>
      <c r="L937">
        <v>116</v>
      </c>
      <c r="M937">
        <v>531</v>
      </c>
      <c r="N937">
        <v>678</v>
      </c>
      <c r="O937">
        <v>-2791</v>
      </c>
      <c r="P937">
        <v>171965</v>
      </c>
      <c r="Q937">
        <v>197721</v>
      </c>
      <c r="R937">
        <v>29</v>
      </c>
      <c r="S937">
        <v>204524028</v>
      </c>
      <c r="U937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937" t="str">
        <f>IFERROR(MID(spotify_top_songs_audio_features[[#This Row],[artist_names]],SEARCH(",",spotify_top_songs_audio_features[[#This Row],[artist_names]])+2,99),"")</f>
        <v>Dalex, Lenny Tavárez, Dímelo Flow</v>
      </c>
      <c r="W937" t="str">
        <f>spotify_top_songs_audio_features[[#This Row],[source]]</f>
        <v>Sony Music Latin</v>
      </c>
      <c r="X937" s="1">
        <f>spotify_top_songs_audio_features[[#This Row],[streams]]</f>
        <v>204524028</v>
      </c>
      <c r="Y937" t="str">
        <f>IF(Tabela2[[#This Row],[feat]]="","","Feat")</f>
        <v>Feat</v>
      </c>
      <c r="Z937" s="17" t="str">
        <f>CONCATENATE(INT(spotify_top_songs_audio_features[[#This Row],[duration_ms]]/(60*1000)),":",MOD(INT(spotify_top_songs_audio_features[[#This Row],[duration_ms]]/1000),60))</f>
        <v>3:17</v>
      </c>
      <c r="AA9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37" t="str">
        <f>spotify_top_songs_audio_features[[#This Row],[track_name]]</f>
        <v>Elegí (feat. Dímelo Flow)</v>
      </c>
    </row>
    <row r="938" spans="1:28" x14ac:dyDescent="0.25">
      <c r="A938" t="s">
        <v>14148</v>
      </c>
      <c r="B938" t="s">
        <v>14149</v>
      </c>
      <c r="C938" t="s">
        <v>14150</v>
      </c>
      <c r="D938" t="s">
        <v>14151</v>
      </c>
      <c r="E938" t="s">
        <v>86</v>
      </c>
      <c r="F938" t="s">
        <v>24</v>
      </c>
      <c r="G938" t="s">
        <v>25</v>
      </c>
      <c r="H938">
        <v>639</v>
      </c>
      <c r="I938">
        <v>869</v>
      </c>
      <c r="J938">
        <v>147</v>
      </c>
      <c r="K938" t="s">
        <v>4737</v>
      </c>
      <c r="L938">
        <v>0</v>
      </c>
      <c r="M938">
        <v>802</v>
      </c>
      <c r="N938">
        <v>767</v>
      </c>
      <c r="O938">
        <v>-4024</v>
      </c>
      <c r="P938">
        <v>169801</v>
      </c>
      <c r="Q938">
        <v>307910</v>
      </c>
      <c r="R938">
        <v>44</v>
      </c>
      <c r="S938">
        <v>203183259</v>
      </c>
      <c r="U938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938" t="str">
        <f>IFERROR(MID(spotify_top_songs_audio_features[[#This Row],[artist_names]],SEARCH(",",spotify_top_songs_audio_features[[#This Row],[artist_names]])+2,99),"")</f>
        <v>Daddy Yankee, Zion &amp; Lennox, Farruko, Wisin</v>
      </c>
      <c r="W938" t="str">
        <f>spotify_top_songs_audio_features[[#This Row],[source]]</f>
        <v>Spiff TV, LLC / Real Hasta La Muerte, Inc.</v>
      </c>
      <c r="X938" s="1">
        <f>spotify_top_songs_audio_features[[#This Row],[streams]]</f>
        <v>203183259</v>
      </c>
      <c r="Y938" t="str">
        <f>IF(Tabela2[[#This Row],[feat]]="","","Feat")</f>
        <v>Feat</v>
      </c>
      <c r="Z938" s="17" t="str">
        <f>CONCATENATE(INT(spotify_top_songs_audio_features[[#This Row],[duration_ms]]/(60*1000)),":",MOD(INT(spotify_top_songs_audio_features[[#This Row],[duration_ms]]/1000),60))</f>
        <v>5:7</v>
      </c>
      <c r="AA9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38" t="str">
        <f>spotify_top_songs_audio_features[[#This Row],[track_name]]</f>
        <v>Sola (Remix)</v>
      </c>
    </row>
    <row r="939" spans="1:28" x14ac:dyDescent="0.25">
      <c r="A939" t="s">
        <v>2053</v>
      </c>
      <c r="B939" t="s">
        <v>228</v>
      </c>
      <c r="C939" t="s">
        <v>2054</v>
      </c>
      <c r="D939" t="s">
        <v>230</v>
      </c>
      <c r="E939" t="s">
        <v>102</v>
      </c>
      <c r="F939" t="s">
        <v>32</v>
      </c>
      <c r="G939" t="s">
        <v>25</v>
      </c>
      <c r="H939">
        <v>593</v>
      </c>
      <c r="I939">
        <v>935</v>
      </c>
      <c r="J939">
        <v>225</v>
      </c>
      <c r="K939" t="s">
        <v>1563</v>
      </c>
      <c r="L939">
        <v>0</v>
      </c>
      <c r="M939">
        <v>286</v>
      </c>
      <c r="N939">
        <v>783</v>
      </c>
      <c r="O939">
        <v>-343</v>
      </c>
      <c r="P939">
        <v>99976</v>
      </c>
      <c r="Q939">
        <v>179027</v>
      </c>
      <c r="R939">
        <v>25</v>
      </c>
      <c r="S939">
        <v>203135593</v>
      </c>
      <c r="U939" t="str">
        <f>IFERROR(LEFT(spotify_top_songs_audio_features[[#This Row],[artist_names]],SEARCH(",",spotify_top_songs_audio_features[[#This Row],[artist_names]])-1),spotify_top_songs_audio_features[[#This Row],[artist_names]])</f>
        <v>NewJeans</v>
      </c>
      <c r="V939" t="str">
        <f>IFERROR(MID(spotify_top_songs_audio_features[[#This Row],[artist_names]],SEARCH(",",spotify_top_songs_audio_features[[#This Row],[artist_names]])+2,99),"")</f>
        <v/>
      </c>
      <c r="W939" t="str">
        <f>spotify_top_songs_audio_features[[#This Row],[source]]</f>
        <v>ADOR</v>
      </c>
      <c r="X939" s="1">
        <f>spotify_top_songs_audio_features[[#This Row],[streams]]</f>
        <v>203135593</v>
      </c>
      <c r="Y939" t="str">
        <f>IF(Tabela2[[#This Row],[feat]]="","","Feat")</f>
        <v/>
      </c>
      <c r="Z939" s="17" t="str">
        <f>CONCATENATE(INT(spotify_top_songs_audio_features[[#This Row],[duration_ms]]/(60*1000)),":",MOD(INT(spotify_top_songs_audio_features[[#This Row],[duration_ms]]/1000),60))</f>
        <v>2:59</v>
      </c>
      <c r="AA9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939" t="str">
        <f>spotify_top_songs_audio_features[[#This Row],[track_name]]</f>
        <v>Hype Boy</v>
      </c>
    </row>
    <row r="940" spans="1:28" x14ac:dyDescent="0.25">
      <c r="A940" t="s">
        <v>15098</v>
      </c>
      <c r="B940" t="s">
        <v>15099</v>
      </c>
      <c r="C940" t="s">
        <v>15100</v>
      </c>
      <c r="D940" t="s">
        <v>2521</v>
      </c>
      <c r="E940" t="s">
        <v>102</v>
      </c>
      <c r="F940" t="s">
        <v>32</v>
      </c>
      <c r="G940" t="s">
        <v>25</v>
      </c>
      <c r="H940">
        <v>788</v>
      </c>
      <c r="I940">
        <v>771</v>
      </c>
      <c r="J940">
        <v>563</v>
      </c>
      <c r="K940" t="s">
        <v>2004</v>
      </c>
      <c r="L940">
        <v>5.62E-3</v>
      </c>
      <c r="M940">
        <v>172</v>
      </c>
      <c r="N940">
        <v>701</v>
      </c>
      <c r="O940">
        <v>-3206</v>
      </c>
      <c r="P940">
        <v>99038</v>
      </c>
      <c r="Q940">
        <v>207853</v>
      </c>
      <c r="R940">
        <v>27</v>
      </c>
      <c r="S940">
        <v>202658149</v>
      </c>
      <c r="U940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940" t="str">
        <f>IFERROR(MID(spotify_top_songs_audio_features[[#This Row],[artist_names]],SEARCH(",",spotify_top_songs_audio_features[[#This Row],[artist_names]])+2,99),"")</f>
        <v>Anuel AA</v>
      </c>
      <c r="W940" t="str">
        <f>spotify_top_songs_audio_features[[#This Row],[source]]</f>
        <v>El Cartel Records (EC3)</v>
      </c>
      <c r="X940" s="1">
        <f>spotify_top_songs_audio_features[[#This Row],[streams]]</f>
        <v>202658149</v>
      </c>
      <c r="Y940" t="str">
        <f>IF(Tabela2[[#This Row],[feat]]="","","Feat")</f>
        <v>Feat</v>
      </c>
      <c r="Z940" s="17" t="str">
        <f>CONCATENATE(INT(spotify_top_songs_audio_features[[#This Row],[duration_ms]]/(60*1000)),":",MOD(INT(spotify_top_songs_audio_features[[#This Row],[duration_ms]]/1000),60))</f>
        <v>3:27</v>
      </c>
      <c r="AA9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940" t="str">
        <f>spotify_top_songs_audio_features[[#This Row],[track_name]]</f>
        <v>Adictiva</v>
      </c>
    </row>
    <row r="941" spans="1:28" x14ac:dyDescent="0.25">
      <c r="A941" t="s">
        <v>3255</v>
      </c>
      <c r="B941" t="s">
        <v>2666</v>
      </c>
      <c r="C941" t="s">
        <v>3256</v>
      </c>
      <c r="D941" t="s">
        <v>2668</v>
      </c>
      <c r="E941" t="s">
        <v>43</v>
      </c>
      <c r="F941" t="s">
        <v>32</v>
      </c>
      <c r="G941" t="s">
        <v>25</v>
      </c>
      <c r="H941">
        <v>591</v>
      </c>
      <c r="I941">
        <v>637</v>
      </c>
      <c r="J941">
        <v>3</v>
      </c>
      <c r="K941" t="s">
        <v>862</v>
      </c>
      <c r="L941">
        <v>1.95E-4</v>
      </c>
      <c r="M941">
        <v>113</v>
      </c>
      <c r="N941">
        <v>432</v>
      </c>
      <c r="O941">
        <v>-6365</v>
      </c>
      <c r="P941">
        <v>99998</v>
      </c>
      <c r="Q941">
        <v>244760</v>
      </c>
      <c r="R941">
        <v>16</v>
      </c>
      <c r="S941">
        <v>202148772</v>
      </c>
      <c r="U941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941" t="str">
        <f>IFERROR(MID(spotify_top_songs_audio_features[[#This Row],[artist_names]],SEARCH(",",spotify_top_songs_audio_features[[#This Row],[artist_names]])+2,99),"")</f>
        <v/>
      </c>
      <c r="W941" t="str">
        <f>spotify_top_songs_audio_features[[#This Row],[source]]</f>
        <v>Interscope</v>
      </c>
      <c r="X941" s="1">
        <f>spotify_top_songs_audio_features[[#This Row],[streams]]</f>
        <v>202148772</v>
      </c>
      <c r="Y941" t="str">
        <f>IF(Tabela2[[#This Row],[feat]]="","","Feat")</f>
        <v/>
      </c>
      <c r="Z941" s="17" t="str">
        <f>CONCATENATE(INT(spotify_top_songs_audio_features[[#This Row],[duration_ms]]/(60*1000)),":",MOD(INT(spotify_top_songs_audio_features[[#This Row],[duration_ms]]/1000),60))</f>
        <v>4:4</v>
      </c>
      <c r="AA9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941" t="str">
        <f>spotify_top_songs_audio_features[[#This Row],[track_name]]</f>
        <v>Bloody Mary</v>
      </c>
    </row>
    <row r="942" spans="1:28" x14ac:dyDescent="0.25">
      <c r="A942" t="s">
        <v>5328</v>
      </c>
      <c r="B942" t="s">
        <v>5329</v>
      </c>
      <c r="C942" t="s">
        <v>5330</v>
      </c>
      <c r="D942" t="s">
        <v>5331</v>
      </c>
      <c r="E942" t="s">
        <v>23</v>
      </c>
      <c r="F942" t="s">
        <v>24</v>
      </c>
      <c r="G942" t="s">
        <v>25</v>
      </c>
      <c r="H942">
        <v>76</v>
      </c>
      <c r="I942">
        <v>658</v>
      </c>
      <c r="J942">
        <v>275</v>
      </c>
      <c r="K942" t="s">
        <v>2483</v>
      </c>
      <c r="L942">
        <v>0</v>
      </c>
      <c r="M942">
        <v>195</v>
      </c>
      <c r="N942">
        <v>565</v>
      </c>
      <c r="O942">
        <v>-5275</v>
      </c>
      <c r="P942">
        <v>100202</v>
      </c>
      <c r="Q942">
        <v>157944</v>
      </c>
      <c r="R942">
        <v>20</v>
      </c>
      <c r="S942">
        <v>201966468</v>
      </c>
      <c r="U942" t="str">
        <f>IFERROR(LEFT(spotify_top_songs_audio_features[[#This Row],[artist_names]],SEARCH(",",spotify_top_songs_audio_features[[#This Row],[artist_names]])-1),spotify_top_songs_audio_features[[#This Row],[artist_names]])</f>
        <v>Tainy</v>
      </c>
      <c r="V942" t="str">
        <f>IFERROR(MID(spotify_top_songs_audio_features[[#This Row],[artist_names]],SEARCH(",",spotify_top_songs_audio_features[[#This Row],[artist_names]])+2,99),"")</f>
        <v>J Balvin</v>
      </c>
      <c r="W942" t="str">
        <f>spotify_top_songs_audio_features[[#This Row],[source]]</f>
        <v>NEON16/Interscope Records</v>
      </c>
      <c r="X942" s="1">
        <f>spotify_top_songs_audio_features[[#This Row],[streams]]</f>
        <v>201966468</v>
      </c>
      <c r="Y942" t="str">
        <f>IF(Tabela2[[#This Row],[feat]]="","","Feat")</f>
        <v>Feat</v>
      </c>
      <c r="Z942" s="17" t="str">
        <f>CONCATENATE(INT(spotify_top_songs_audio_features[[#This Row],[duration_ms]]/(60*1000)),":",MOD(INT(spotify_top_songs_audio_features[[#This Row],[duration_ms]]/1000),60))</f>
        <v>2:37</v>
      </c>
      <c r="AA9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42" t="str">
        <f>spotify_top_songs_audio_features[[#This Row],[track_name]]</f>
        <v>Agua (with J Balvin)</v>
      </c>
    </row>
    <row r="943" spans="1:28" x14ac:dyDescent="0.25">
      <c r="A943" t="s">
        <v>5197</v>
      </c>
      <c r="B943" t="s">
        <v>125</v>
      </c>
      <c r="C943" t="s">
        <v>5198</v>
      </c>
      <c r="D943" t="s">
        <v>127</v>
      </c>
      <c r="E943" t="s">
        <v>70</v>
      </c>
      <c r="F943" t="s">
        <v>24</v>
      </c>
      <c r="G943" t="s">
        <v>25</v>
      </c>
      <c r="H943">
        <v>759</v>
      </c>
      <c r="I943">
        <v>459</v>
      </c>
      <c r="J943">
        <v>948</v>
      </c>
      <c r="K943" t="s">
        <v>5199</v>
      </c>
      <c r="L943">
        <v>0</v>
      </c>
      <c r="M943">
        <v>906</v>
      </c>
      <c r="N943">
        <v>695</v>
      </c>
      <c r="O943">
        <v>-5187</v>
      </c>
      <c r="P943">
        <v>109997</v>
      </c>
      <c r="Q943">
        <v>164442</v>
      </c>
      <c r="R943">
        <v>55</v>
      </c>
      <c r="S943">
        <v>201809786</v>
      </c>
      <c r="U943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943" t="str">
        <f>IFERROR(MID(spotify_top_songs_audio_features[[#This Row],[artist_names]],SEARCH(",",spotify_top_songs_audio_features[[#This Row],[artist_names]])+2,99),"")</f>
        <v/>
      </c>
      <c r="W943" t="str">
        <f>spotify_top_songs_audio_features[[#This Row],[source]]</f>
        <v>BIGHIT MUSIC</v>
      </c>
      <c r="X943" s="1">
        <f>spotify_top_songs_audio_features[[#This Row],[streams]]</f>
        <v>201809786</v>
      </c>
      <c r="Y943" t="str">
        <f>IF(Tabela2[[#This Row],[feat]]="","","Feat")</f>
        <v/>
      </c>
      <c r="Z943" s="17" t="str">
        <f>CONCATENATE(INT(spotify_top_songs_audio_features[[#This Row],[duration_ms]]/(60*1000)),":",MOD(INT(spotify_top_songs_audio_features[[#This Row],[duration_ms]]/1000),60))</f>
        <v>2:44</v>
      </c>
      <c r="AA9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943" t="str">
        <f>spotify_top_songs_audio_features[[#This Row],[track_name]]</f>
        <v>Butter</v>
      </c>
    </row>
    <row r="944" spans="1:28" x14ac:dyDescent="0.25">
      <c r="A944" t="s">
        <v>1153</v>
      </c>
      <c r="B944" t="s">
        <v>1154</v>
      </c>
      <c r="C944" t="s">
        <v>1155</v>
      </c>
      <c r="D944" t="s">
        <v>1156</v>
      </c>
      <c r="E944" t="s">
        <v>70</v>
      </c>
      <c r="F944" t="s">
        <v>24</v>
      </c>
      <c r="G944" t="s">
        <v>25</v>
      </c>
      <c r="H944">
        <v>734</v>
      </c>
      <c r="I944">
        <v>775</v>
      </c>
      <c r="J944">
        <v>614</v>
      </c>
      <c r="K944" t="s">
        <v>1157</v>
      </c>
      <c r="L944">
        <v>542</v>
      </c>
      <c r="M944">
        <v>123</v>
      </c>
      <c r="N944">
        <v>72</v>
      </c>
      <c r="O944">
        <v>-3855</v>
      </c>
      <c r="P944">
        <v>166039</v>
      </c>
      <c r="Q944">
        <v>224187</v>
      </c>
      <c r="R944">
        <v>25</v>
      </c>
      <c r="S944">
        <v>201691098</v>
      </c>
      <c r="U944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944" t="str">
        <f>IFERROR(MID(spotify_top_songs_audio_features[[#This Row],[artist_names]],SEARCH(",",spotify_top_songs_audio_features[[#This Row],[artist_names]])+2,99),"")</f>
        <v>Camilo</v>
      </c>
      <c r="W944" t="str">
        <f>spotify_top_songs_audio_features[[#This Row],[source]]</f>
        <v>Aura Music Corp.</v>
      </c>
      <c r="X944" s="1">
        <f>spotify_top_songs_audio_features[[#This Row],[streams]]</f>
        <v>201691098</v>
      </c>
      <c r="Y944" t="str">
        <f>IF(Tabela2[[#This Row],[feat]]="","","Feat")</f>
        <v>Feat</v>
      </c>
      <c r="Z944" s="17" t="str">
        <f>CONCATENATE(INT(spotify_top_songs_audio_features[[#This Row],[duration_ms]]/(60*1000)),":",MOD(INT(spotify_top_songs_audio_features[[#This Row],[duration_ms]]/1000),60))</f>
        <v>3:44</v>
      </c>
      <c r="AA9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944" t="str">
        <f>spotify_top_songs_audio_features[[#This Row],[track_name]]</f>
        <v>Despeinada</v>
      </c>
    </row>
    <row r="945" spans="1:28" x14ac:dyDescent="0.25">
      <c r="A945" t="s">
        <v>5734</v>
      </c>
      <c r="B945" t="s">
        <v>5735</v>
      </c>
      <c r="C945" t="s">
        <v>5736</v>
      </c>
      <c r="D945" t="s">
        <v>53</v>
      </c>
      <c r="E945" t="s">
        <v>58</v>
      </c>
      <c r="F945" t="s">
        <v>24</v>
      </c>
      <c r="G945" t="s">
        <v>25</v>
      </c>
      <c r="H945">
        <v>792</v>
      </c>
      <c r="I945">
        <v>819</v>
      </c>
      <c r="J945">
        <v>867</v>
      </c>
      <c r="K945" t="s">
        <v>5737</v>
      </c>
      <c r="L945">
        <v>0</v>
      </c>
      <c r="M945">
        <v>389</v>
      </c>
      <c r="N945">
        <v>433</v>
      </c>
      <c r="O945">
        <v>-5418</v>
      </c>
      <c r="P945">
        <v>8998</v>
      </c>
      <c r="Q945">
        <v>205520</v>
      </c>
      <c r="R945">
        <v>34</v>
      </c>
      <c r="S945">
        <v>201461259</v>
      </c>
      <c r="U945" t="str">
        <f>IFERROR(LEFT(spotify_top_songs_audio_features[[#This Row],[artist_names]],SEARCH(",",spotify_top_songs_audio_features[[#This Row],[artist_names]])-1),spotify_top_songs_audio_features[[#This Row],[artist_names]])</f>
        <v>CNCO</v>
      </c>
      <c r="V945" t="str">
        <f>IFERROR(MID(spotify_top_songs_audio_features[[#This Row],[artist_names]],SEARCH(",",spotify_top_songs_audio_features[[#This Row],[artist_names]])+2,99),"")</f>
        <v>Yandel</v>
      </c>
      <c r="W945" t="str">
        <f>spotify_top_songs_audio_features[[#This Row],[source]]</f>
        <v>Sony Music Latin</v>
      </c>
      <c r="X945" s="1">
        <f>spotify_top_songs_audio_features[[#This Row],[streams]]</f>
        <v>201461259</v>
      </c>
      <c r="Y945" t="str">
        <f>IF(Tabela2[[#This Row],[feat]]="","","Feat")</f>
        <v>Feat</v>
      </c>
      <c r="Z945" s="17" t="str">
        <f>CONCATENATE(INT(spotify_top_songs_audio_features[[#This Row],[duration_ms]]/(60*1000)),":",MOD(INT(spotify_top_songs_audio_features[[#This Row],[duration_ms]]/1000),60))</f>
        <v>3:25</v>
      </c>
      <c r="AA9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945" t="str">
        <f>spotify_top_songs_audio_features[[#This Row],[track_name]]</f>
        <v>Hey DJ</v>
      </c>
    </row>
    <row r="946" spans="1:28" x14ac:dyDescent="0.25">
      <c r="A946" t="s">
        <v>7234</v>
      </c>
      <c r="B946" t="s">
        <v>120</v>
      </c>
      <c r="C946" t="s">
        <v>7235</v>
      </c>
      <c r="D946" t="s">
        <v>122</v>
      </c>
      <c r="E946" t="s">
        <v>43</v>
      </c>
      <c r="F946" t="s">
        <v>32</v>
      </c>
      <c r="G946" t="s">
        <v>25</v>
      </c>
      <c r="H946">
        <v>592</v>
      </c>
      <c r="I946">
        <v>457</v>
      </c>
      <c r="J946">
        <v>603</v>
      </c>
      <c r="K946" t="s">
        <v>7236</v>
      </c>
      <c r="L946">
        <v>331</v>
      </c>
      <c r="M946">
        <v>146</v>
      </c>
      <c r="N946">
        <v>225</v>
      </c>
      <c r="O946">
        <v>-6081</v>
      </c>
      <c r="P946">
        <v>14604</v>
      </c>
      <c r="Q946">
        <v>110886</v>
      </c>
      <c r="R946">
        <v>38</v>
      </c>
      <c r="S946">
        <v>201317070</v>
      </c>
      <c r="U946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946" t="str">
        <f>IFERROR(MID(spotify_top_songs_audio_features[[#This Row],[artist_names]],SEARCH(",",spotify_top_songs_audio_features[[#This Row],[artist_names]])+2,99),"")</f>
        <v/>
      </c>
      <c r="W946" t="str">
        <f>spotify_top_songs_audio_features[[#This Row],[source]]</f>
        <v>Bad Vibes Forever, LLC</v>
      </c>
      <c r="X946" s="1">
        <f>spotify_top_songs_audio_features[[#This Row],[streams]]</f>
        <v>201317070</v>
      </c>
      <c r="Y946" t="str">
        <f>IF(Tabela2[[#This Row],[feat]]="","","Feat")</f>
        <v/>
      </c>
      <c r="Z946" s="17" t="str">
        <f>CONCATENATE(INT(spotify_top_songs_audio_features[[#This Row],[duration_ms]]/(60*1000)),":",MOD(INT(spotify_top_songs_audio_features[[#This Row],[duration_ms]]/1000),60))</f>
        <v>1:50</v>
      </c>
      <c r="AA9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946" t="str">
        <f>spotify_top_songs_audio_features[[#This Row],[track_name]]</f>
        <v>Hope</v>
      </c>
    </row>
    <row r="947" spans="1:28" x14ac:dyDescent="0.25">
      <c r="A947" t="s">
        <v>12039</v>
      </c>
      <c r="B947" t="s">
        <v>352</v>
      </c>
      <c r="C947" t="s">
        <v>12040</v>
      </c>
      <c r="D947" t="s">
        <v>354</v>
      </c>
      <c r="E947" t="s">
        <v>113</v>
      </c>
      <c r="F947" t="s">
        <v>32</v>
      </c>
      <c r="G947" t="s">
        <v>25</v>
      </c>
      <c r="H947">
        <v>455</v>
      </c>
      <c r="I947">
        <v>621</v>
      </c>
      <c r="J947">
        <v>517</v>
      </c>
      <c r="K947" t="s">
        <v>2238</v>
      </c>
      <c r="L947">
        <v>2.5900000000000001E-4</v>
      </c>
      <c r="M947">
        <v>123</v>
      </c>
      <c r="N947">
        <v>28</v>
      </c>
      <c r="O947">
        <v>-7694</v>
      </c>
      <c r="P947">
        <v>119043</v>
      </c>
      <c r="Q947">
        <v>251250</v>
      </c>
      <c r="R947">
        <v>18</v>
      </c>
      <c r="S947">
        <v>201017949</v>
      </c>
      <c r="U947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947" t="str">
        <f>IFERROR(MID(spotify_top_songs_audio_features[[#This Row],[artist_names]],SEARCH(",",spotify_top_songs_audio_features[[#This Row],[artist_names]])+2,99),"")</f>
        <v/>
      </c>
      <c r="W947" t="str">
        <f>spotify_top_songs_audio_features[[#This Row],[source]]</f>
        <v>Cactus Jack/Epic</v>
      </c>
      <c r="X947" s="1">
        <f>spotify_top_songs_audio_features[[#This Row],[streams]]</f>
        <v>201017949</v>
      </c>
      <c r="Y947" t="str">
        <f>IF(Tabela2[[#This Row],[feat]]="","","Feat")</f>
        <v/>
      </c>
      <c r="Z947" s="17" t="str">
        <f>CONCATENATE(INT(spotify_top_songs_audio_features[[#This Row],[duration_ms]]/(60*1000)),":",MOD(INT(spotify_top_songs_audio_features[[#This Row],[duration_ms]]/1000),60))</f>
        <v>4:11</v>
      </c>
      <c r="AA9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47" t="str">
        <f>spotify_top_songs_audio_features[[#This Row],[track_name]]</f>
        <v>MY EYES</v>
      </c>
    </row>
    <row r="948" spans="1:28" x14ac:dyDescent="0.25">
      <c r="A948" t="s">
        <v>9352</v>
      </c>
      <c r="B948" t="s">
        <v>112</v>
      </c>
      <c r="C948" t="s">
        <v>9353</v>
      </c>
      <c r="D948" t="s">
        <v>112</v>
      </c>
      <c r="E948" t="s">
        <v>23</v>
      </c>
      <c r="F948" t="s">
        <v>24</v>
      </c>
      <c r="G948" t="s">
        <v>25</v>
      </c>
      <c r="H948">
        <v>392</v>
      </c>
      <c r="I948">
        <v>579</v>
      </c>
      <c r="J948">
        <v>164</v>
      </c>
      <c r="K948" t="s">
        <v>7464</v>
      </c>
      <c r="L948">
        <v>179</v>
      </c>
      <c r="M948">
        <v>145</v>
      </c>
      <c r="N948">
        <v>549</v>
      </c>
      <c r="O948">
        <v>-9195</v>
      </c>
      <c r="P948">
        <v>80961</v>
      </c>
      <c r="Q948">
        <v>214707</v>
      </c>
      <c r="R948">
        <v>19</v>
      </c>
      <c r="S948">
        <v>200959299</v>
      </c>
      <c r="U94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948" t="str">
        <f>IFERROR(MID(spotify_top_songs_audio_features[[#This Row],[artist_names]],SEARCH(",",spotify_top_songs_audio_features[[#This Row],[artist_names]])+2,99),"")</f>
        <v/>
      </c>
      <c r="W948" t="str">
        <f>spotify_top_songs_audio_features[[#This Row],[source]]</f>
        <v>Taylor Swift</v>
      </c>
      <c r="X948" s="1">
        <f>spotify_top_songs_audio_features[[#This Row],[streams]]</f>
        <v>200959299</v>
      </c>
      <c r="Y948" t="str">
        <f>IF(Tabela2[[#This Row],[feat]]="","","Feat")</f>
        <v/>
      </c>
      <c r="Z948" s="17" t="str">
        <f>CONCATENATE(INT(spotify_top_songs_audio_features[[#This Row],[duration_ms]]/(60*1000)),":",MOD(INT(spotify_top_songs_audio_features[[#This Row],[duration_ms]]/1000),60))</f>
        <v>3:34</v>
      </c>
      <c r="AA9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48" t="str">
        <f>spotify_top_songs_audio_features[[#This Row],[track_name]]</f>
        <v>willow</v>
      </c>
    </row>
    <row r="949" spans="1:28" x14ac:dyDescent="0.25">
      <c r="A949" t="s">
        <v>5412</v>
      </c>
      <c r="B949" t="s">
        <v>1070</v>
      </c>
      <c r="C949" t="s">
        <v>5413</v>
      </c>
      <c r="D949" t="s">
        <v>1919</v>
      </c>
      <c r="E949" t="s">
        <v>31</v>
      </c>
      <c r="F949" t="s">
        <v>24</v>
      </c>
      <c r="G949" t="s">
        <v>25</v>
      </c>
      <c r="H949">
        <v>953</v>
      </c>
      <c r="I949">
        <v>41</v>
      </c>
      <c r="J949">
        <v>705</v>
      </c>
      <c r="K949" t="s">
        <v>364</v>
      </c>
      <c r="L949">
        <v>0</v>
      </c>
      <c r="M949">
        <v>768</v>
      </c>
      <c r="N949">
        <v>718</v>
      </c>
      <c r="O949">
        <v>-6543</v>
      </c>
      <c r="P949">
        <v>121074</v>
      </c>
      <c r="Q949">
        <v>214648</v>
      </c>
      <c r="R949">
        <v>22</v>
      </c>
      <c r="S949">
        <v>200599935</v>
      </c>
      <c r="U949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949" t="str">
        <f>IFERROR(MID(spotify_top_songs_audio_features[[#This Row],[artist_names]],SEARCH(",",spotify_top_songs_audio_features[[#This Row],[artist_names]])+2,99),"")</f>
        <v/>
      </c>
      <c r="W949" t="str">
        <f>spotify_top_songs_audio_features[[#This Row],[source]]</f>
        <v>Selena Gomez PS</v>
      </c>
      <c r="X949" s="1">
        <f>spotify_top_songs_audio_features[[#This Row],[streams]]</f>
        <v>200599935</v>
      </c>
      <c r="Y949" t="str">
        <f>IF(Tabela2[[#This Row],[feat]]="","","Feat")</f>
        <v/>
      </c>
      <c r="Z949" s="17" t="str">
        <f>CONCATENATE(INT(spotify_top_songs_audio_features[[#This Row],[duration_ms]]/(60*1000)),":",MOD(INT(spotify_top_songs_audio_features[[#This Row],[duration_ms]]/1000),60))</f>
        <v>3:34</v>
      </c>
      <c r="AA9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949" t="str">
        <f>spotify_top_songs_audio_features[[#This Row],[track_name]]</f>
        <v>Bad Liar</v>
      </c>
    </row>
    <row r="950" spans="1:28" x14ac:dyDescent="0.25">
      <c r="A950" t="s">
        <v>15669</v>
      </c>
      <c r="B950" t="s">
        <v>937</v>
      </c>
      <c r="C950" t="s">
        <v>3209</v>
      </c>
      <c r="D950" t="s">
        <v>282</v>
      </c>
      <c r="E950" t="s">
        <v>58</v>
      </c>
      <c r="F950" t="s">
        <v>32</v>
      </c>
      <c r="G950" t="s">
        <v>25</v>
      </c>
      <c r="H950">
        <v>703</v>
      </c>
      <c r="I950">
        <v>594</v>
      </c>
      <c r="J950">
        <v>752</v>
      </c>
      <c r="K950" t="s">
        <v>3210</v>
      </c>
      <c r="L950">
        <v>0</v>
      </c>
      <c r="M950">
        <v>123</v>
      </c>
      <c r="N950">
        <v>475</v>
      </c>
      <c r="O950">
        <v>-6146</v>
      </c>
      <c r="P950">
        <v>153848</v>
      </c>
      <c r="Q950">
        <v>114893</v>
      </c>
      <c r="R950">
        <v>12</v>
      </c>
      <c r="S950">
        <v>200250161</v>
      </c>
      <c r="U950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950" t="str">
        <f>IFERROR(MID(spotify_top_songs_audio_features[[#This Row],[artist_names]],SEARCH(",",spotify_top_songs_audio_features[[#This Row],[artist_names]])+2,99),"")</f>
        <v/>
      </c>
      <c r="W950" t="str">
        <f>spotify_top_songs_audio_features[[#This Row],[source]]</f>
        <v>Columbia</v>
      </c>
      <c r="X950" s="1">
        <f>spotify_top_songs_audio_features[[#This Row],[streams]]</f>
        <v>200250161</v>
      </c>
      <c r="Y950" t="str">
        <f>IF(Tabela2[[#This Row],[feat]]="","","Feat")</f>
        <v/>
      </c>
      <c r="Z950" s="17" t="str">
        <f>CONCATENATE(INT(spotify_top_songs_audio_features[[#This Row],[duration_ms]]/(60*1000)),":",MOD(INT(spotify_top_songs_audio_features[[#This Row],[duration_ms]]/1000),60))</f>
        <v>1:54</v>
      </c>
      <c r="AA9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950" t="str">
        <f>spotify_top_songs_audio_features[[#This Row],[track_name]]</f>
        <v>Panini</v>
      </c>
    </row>
    <row r="951" spans="1:28" x14ac:dyDescent="0.25">
      <c r="A951" t="s">
        <v>11496</v>
      </c>
      <c r="B951" t="s">
        <v>1131</v>
      </c>
      <c r="C951" t="s">
        <v>2646</v>
      </c>
      <c r="D951" t="s">
        <v>1131</v>
      </c>
      <c r="E951" t="s">
        <v>86</v>
      </c>
      <c r="F951" t="s">
        <v>32</v>
      </c>
      <c r="G951" t="s">
        <v>25</v>
      </c>
      <c r="H951">
        <v>751</v>
      </c>
      <c r="I951">
        <v>761</v>
      </c>
      <c r="J951">
        <v>15</v>
      </c>
      <c r="K951" t="s">
        <v>2647</v>
      </c>
      <c r="L951">
        <v>238</v>
      </c>
      <c r="M951">
        <v>991</v>
      </c>
      <c r="N951">
        <v>553</v>
      </c>
      <c r="O951">
        <v>-4113</v>
      </c>
      <c r="P951">
        <v>92032</v>
      </c>
      <c r="Q951">
        <v>151325</v>
      </c>
      <c r="R951">
        <v>28</v>
      </c>
      <c r="S951">
        <v>200026270</v>
      </c>
      <c r="U951" t="str">
        <f>IFERROR(LEFT(spotify_top_songs_audio_features[[#This Row],[artist_names]],SEARCH(",",spotify_top_songs_audio_features[[#This Row],[artist_names]])-1),spotify_top_songs_audio_features[[#This Row],[artist_names]])</f>
        <v>Quevedo</v>
      </c>
      <c r="V951" t="str">
        <f>IFERROR(MID(spotify_top_songs_audio_features[[#This Row],[artist_names]],SEARCH(",",spotify_top_songs_audio_features[[#This Row],[artist_names]])+2,99),"")</f>
        <v/>
      </c>
      <c r="W951" t="str">
        <f>spotify_top_songs_audio_features[[#This Row],[source]]</f>
        <v>Quevedo</v>
      </c>
      <c r="X951" s="1">
        <f>spotify_top_songs_audio_features[[#This Row],[streams]]</f>
        <v>200026270</v>
      </c>
      <c r="Y951" t="str">
        <f>IF(Tabela2[[#This Row],[feat]]="","","Feat")</f>
        <v/>
      </c>
      <c r="Z951" s="17" t="str">
        <f>CONCATENATE(INT(spotify_top_songs_audio_features[[#This Row],[duration_ms]]/(60*1000)),":",MOD(INT(spotify_top_songs_audio_features[[#This Row],[duration_ms]]/1000),60))</f>
        <v>2:31</v>
      </c>
      <c r="AA9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51" t="str">
        <f>spotify_top_songs_audio_features[[#This Row],[track_name]]</f>
        <v>PUNTO G</v>
      </c>
    </row>
    <row r="952" spans="1:28" x14ac:dyDescent="0.25">
      <c r="A952" t="s">
        <v>16070</v>
      </c>
      <c r="B952" t="s">
        <v>1611</v>
      </c>
      <c r="C952" t="s">
        <v>7648</v>
      </c>
      <c r="D952" t="s">
        <v>1612</v>
      </c>
      <c r="E952" t="s">
        <v>102</v>
      </c>
      <c r="F952" t="s">
        <v>24</v>
      </c>
      <c r="G952" t="s">
        <v>25</v>
      </c>
      <c r="H952">
        <v>716</v>
      </c>
      <c r="I952">
        <v>805</v>
      </c>
      <c r="J952">
        <v>856</v>
      </c>
      <c r="K952" t="s">
        <v>8637</v>
      </c>
      <c r="L952">
        <v>3.1000000000000001E-5</v>
      </c>
      <c r="M952">
        <v>291</v>
      </c>
      <c r="N952">
        <v>719</v>
      </c>
      <c r="O952">
        <v>-3839</v>
      </c>
      <c r="P952">
        <v>142886</v>
      </c>
      <c r="Q952">
        <v>133995</v>
      </c>
      <c r="R952">
        <v>11</v>
      </c>
      <c r="S952">
        <v>200008794</v>
      </c>
      <c r="U952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952" t="str">
        <f>IFERROR(MID(spotify_top_songs_audio_features[[#This Row],[artist_names]],SEARCH(",",spotify_top_songs_audio_features[[#This Row],[artist_names]])+2,99),"")</f>
        <v/>
      </c>
      <c r="W952" t="str">
        <f>spotify_top_songs_audio_features[[#This Row],[source]]</f>
        <v>iamcosmic</v>
      </c>
      <c r="X952" s="1">
        <f>spotify_top_songs_audio_features[[#This Row],[streams]]</f>
        <v>200008794</v>
      </c>
      <c r="Y952" t="str">
        <f>IF(Tabela2[[#This Row],[feat]]="","","Feat")</f>
        <v/>
      </c>
      <c r="Z952" s="17" t="str">
        <f>CONCATENATE(INT(spotify_top_songs_audio_features[[#This Row],[duration_ms]]/(60*1000)),":",MOD(INT(spotify_top_songs_audio_features[[#This Row],[duration_ms]]/1000),60))</f>
        <v>2:13</v>
      </c>
      <c r="AA9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952" t="str">
        <f>spotify_top_songs_audio_features[[#This Row],[track_name]]</f>
        <v>Mine</v>
      </c>
    </row>
    <row r="953" spans="1:28" x14ac:dyDescent="0.25">
      <c r="A953" t="s">
        <v>16669</v>
      </c>
      <c r="B953" t="s">
        <v>16670</v>
      </c>
      <c r="C953" t="s">
        <v>16671</v>
      </c>
      <c r="D953" t="s">
        <v>96</v>
      </c>
      <c r="E953" t="s">
        <v>469</v>
      </c>
      <c r="F953" t="s">
        <v>24</v>
      </c>
      <c r="G953" t="s">
        <v>25</v>
      </c>
      <c r="H953">
        <v>855</v>
      </c>
      <c r="I953">
        <v>463</v>
      </c>
      <c r="J953">
        <v>367</v>
      </c>
      <c r="K953" t="s">
        <v>4432</v>
      </c>
      <c r="L953">
        <v>1.7700000000000001E-3</v>
      </c>
      <c r="M953">
        <v>347</v>
      </c>
      <c r="N953">
        <v>866</v>
      </c>
      <c r="O953">
        <v>-7454</v>
      </c>
      <c r="P953">
        <v>102931</v>
      </c>
      <c r="Q953">
        <v>122773</v>
      </c>
      <c r="R953">
        <v>16</v>
      </c>
      <c r="S953">
        <v>199535779</v>
      </c>
      <c r="U953" t="str">
        <f>IFERROR(LEFT(spotify_top_songs_audio_features[[#This Row],[artist_names]],SEARCH(",",spotify_top_songs_audio_features[[#This Row],[artist_names]])-1),spotify_top_songs_audio_features[[#This Row],[artist_names]])</f>
        <v>Bella Poarch</v>
      </c>
      <c r="V953" t="str">
        <f>IFERROR(MID(spotify_top_songs_audio_features[[#This Row],[artist_names]],SEARCH(",",spotify_top_songs_audio_features[[#This Row],[artist_names]])+2,99),"")</f>
        <v/>
      </c>
      <c r="W953" t="str">
        <f>spotify_top_songs_audio_features[[#This Row],[source]]</f>
        <v>Warner Records</v>
      </c>
      <c r="X953" s="1">
        <f>spotify_top_songs_audio_features[[#This Row],[streams]]</f>
        <v>199535779</v>
      </c>
      <c r="Y953" t="str">
        <f>IF(Tabela2[[#This Row],[feat]]="","","Feat")</f>
        <v/>
      </c>
      <c r="Z953" s="17" t="str">
        <f>CONCATENATE(INT(spotify_top_songs_audio_features[[#This Row],[duration_ms]]/(60*1000)),":",MOD(INT(spotify_top_songs_audio_features[[#This Row],[duration_ms]]/1000),60))</f>
        <v>2:2</v>
      </c>
      <c r="AA9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953" t="str">
        <f>spotify_top_songs_audio_features[[#This Row],[track_name]]</f>
        <v>Build a Bitch</v>
      </c>
    </row>
    <row r="954" spans="1:28" x14ac:dyDescent="0.25">
      <c r="A954" t="s">
        <v>14419</v>
      </c>
      <c r="B954" t="s">
        <v>439</v>
      </c>
      <c r="C954" t="s">
        <v>14420</v>
      </c>
      <c r="D954" t="s">
        <v>2553</v>
      </c>
      <c r="E954" t="s">
        <v>58</v>
      </c>
      <c r="F954" t="s">
        <v>24</v>
      </c>
      <c r="G954" t="s">
        <v>25</v>
      </c>
      <c r="H954">
        <v>665</v>
      </c>
      <c r="I954">
        <v>498</v>
      </c>
      <c r="J954">
        <v>832</v>
      </c>
      <c r="K954" t="s">
        <v>915</v>
      </c>
      <c r="L954">
        <v>0</v>
      </c>
      <c r="M954">
        <v>757</v>
      </c>
      <c r="N954">
        <v>127</v>
      </c>
      <c r="O954">
        <v>-8185</v>
      </c>
      <c r="P954">
        <v>81967</v>
      </c>
      <c r="Q954">
        <v>179613</v>
      </c>
      <c r="R954">
        <v>42</v>
      </c>
      <c r="S954">
        <v>199348913</v>
      </c>
      <c r="U954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954" t="str">
        <f>IFERROR(MID(spotify_top_songs_audio_features[[#This Row],[artist_names]],SEARCH(",",spotify_top_songs_audio_features[[#This Row],[artist_names]])+2,99),"")</f>
        <v/>
      </c>
      <c r="W954" t="str">
        <f>spotify_top_songs_audio_features[[#This Row],[source]]</f>
        <v>Universal Records</v>
      </c>
      <c r="X954" s="1">
        <f>spotify_top_songs_audio_features[[#This Row],[streams]]</f>
        <v>199348913</v>
      </c>
      <c r="Y954" t="str">
        <f>IF(Tabela2[[#This Row],[feat]]="","","Feat")</f>
        <v/>
      </c>
      <c r="Z954" s="17" t="str">
        <f>CONCATENATE(INT(spotify_top_songs_audio_features[[#This Row],[duration_ms]]/(60*1000)),":",MOD(INT(spotify_top_songs_audio_features[[#This Row],[duration_ms]]/1000),60))</f>
        <v>2:59</v>
      </c>
      <c r="AA9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954" t="str">
        <f>spotify_top_songs_audio_features[[#This Row],[track_name]]</f>
        <v>Go Flex</v>
      </c>
    </row>
    <row r="955" spans="1:28" x14ac:dyDescent="0.25">
      <c r="A955" t="s">
        <v>10479</v>
      </c>
      <c r="B955" t="s">
        <v>624</v>
      </c>
      <c r="C955" t="s">
        <v>10480</v>
      </c>
      <c r="D955" t="s">
        <v>141</v>
      </c>
      <c r="E955" t="s">
        <v>142</v>
      </c>
      <c r="F955" t="s">
        <v>24</v>
      </c>
      <c r="G955" t="s">
        <v>25</v>
      </c>
      <c r="H955">
        <v>9</v>
      </c>
      <c r="I955">
        <v>603</v>
      </c>
      <c r="J955">
        <v>646</v>
      </c>
      <c r="K955" t="s">
        <v>990</v>
      </c>
      <c r="L955">
        <v>4.8099999999999998E-4</v>
      </c>
      <c r="M955">
        <v>134</v>
      </c>
      <c r="N955">
        <v>824</v>
      </c>
      <c r="O955">
        <v>-5313</v>
      </c>
      <c r="P955">
        <v>129928</v>
      </c>
      <c r="Q955">
        <v>170972</v>
      </c>
      <c r="R955">
        <v>19</v>
      </c>
      <c r="S955">
        <v>199237634</v>
      </c>
      <c r="U955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955" t="str">
        <f>IFERROR(MID(spotify_top_songs_audio_features[[#This Row],[artist_names]],SEARCH(",",spotify_top_songs_audio_features[[#This Row],[artist_names]])+2,99),"")</f>
        <v/>
      </c>
      <c r="W955" t="str">
        <f>spotify_top_songs_audio_features[[#This Row],[source]]</f>
        <v>Rimas Entertainment LLC</v>
      </c>
      <c r="X955" s="1">
        <f>spotify_top_songs_audio_features[[#This Row],[streams]]</f>
        <v>199237634</v>
      </c>
      <c r="Y955" t="str">
        <f>IF(Tabela2[[#This Row],[feat]]="","","Feat")</f>
        <v/>
      </c>
      <c r="Z955" s="17" t="str">
        <f>CONCATENATE(INT(spotify_top_songs_audio_features[[#This Row],[duration_ms]]/(60*1000)),":",MOD(INT(spotify_top_songs_audio_features[[#This Row],[duration_ms]]/1000),60))</f>
        <v>2:50</v>
      </c>
      <c r="AA9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955" t="str">
        <f>spotify_top_songs_audio_features[[#This Row],[track_name]]</f>
        <v>Si Veo a Tu Mamá</v>
      </c>
    </row>
    <row r="956" spans="1:28" x14ac:dyDescent="0.25">
      <c r="A956" t="s">
        <v>493</v>
      </c>
      <c r="B956" t="s">
        <v>494</v>
      </c>
      <c r="C956" t="s">
        <v>495</v>
      </c>
      <c r="D956" t="s">
        <v>496</v>
      </c>
      <c r="E956" t="s">
        <v>70</v>
      </c>
      <c r="F956" t="s">
        <v>24</v>
      </c>
      <c r="G956" t="s">
        <v>25</v>
      </c>
      <c r="H956">
        <v>691</v>
      </c>
      <c r="I956">
        <v>765</v>
      </c>
      <c r="J956">
        <v>111</v>
      </c>
      <c r="K956" t="s">
        <v>497</v>
      </c>
      <c r="L956">
        <v>3.2899999999999997E-4</v>
      </c>
      <c r="M956">
        <v>203</v>
      </c>
      <c r="N956">
        <v>855</v>
      </c>
      <c r="O956">
        <v>-4727</v>
      </c>
      <c r="P956">
        <v>174021</v>
      </c>
      <c r="Q956">
        <v>246000</v>
      </c>
      <c r="R956">
        <v>25</v>
      </c>
      <c r="S956">
        <v>199228985</v>
      </c>
      <c r="U956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956" t="str">
        <f>IFERROR(MID(spotify_top_songs_audio_features[[#This Row],[artist_names]],SEARCH(",",spotify_top_songs_audio_features[[#This Row],[artist_names]])+2,99),"")</f>
        <v>Bad Bunny</v>
      </c>
      <c r="W956" t="str">
        <f>spotify_top_songs_audio_features[[#This Row],[source]]</f>
        <v>2020 Real Hasta La Muerte, LLC</v>
      </c>
      <c r="X956" s="1">
        <f>spotify_top_songs_audio_features[[#This Row],[streams]]</f>
        <v>199228985</v>
      </c>
      <c r="Y956" t="str">
        <f>IF(Tabela2[[#This Row],[feat]]="","","Feat")</f>
        <v>Feat</v>
      </c>
      <c r="Z956" s="17" t="str">
        <f>CONCATENATE(INT(spotify_top_songs_audio_features[[#This Row],[duration_ms]]/(60*1000)),":",MOD(INT(spotify_top_songs_audio_features[[#This Row],[duration_ms]]/1000),60))</f>
        <v>4:6</v>
      </c>
      <c r="AA9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956" t="str">
        <f>spotify_top_songs_audio_features[[#This Row],[track_name]]</f>
        <v>Hasta Que Dios Diga</v>
      </c>
    </row>
    <row r="957" spans="1:28" x14ac:dyDescent="0.25">
      <c r="A957" t="s">
        <v>12182</v>
      </c>
      <c r="B957" t="s">
        <v>12183</v>
      </c>
      <c r="C957" t="s">
        <v>12184</v>
      </c>
      <c r="D957" t="s">
        <v>2521</v>
      </c>
      <c r="E957" t="s">
        <v>58</v>
      </c>
      <c r="F957" t="s">
        <v>32</v>
      </c>
      <c r="G957" t="s">
        <v>25</v>
      </c>
      <c r="H957">
        <v>685</v>
      </c>
      <c r="I957">
        <v>859</v>
      </c>
      <c r="J957">
        <v>553</v>
      </c>
      <c r="K957" t="s">
        <v>6581</v>
      </c>
      <c r="L957">
        <v>0</v>
      </c>
      <c r="M957">
        <v>317</v>
      </c>
      <c r="N957">
        <v>891</v>
      </c>
      <c r="O957">
        <v>-2595</v>
      </c>
      <c r="P957">
        <v>176018</v>
      </c>
      <c r="Q957">
        <v>204520</v>
      </c>
      <c r="R957">
        <v>38</v>
      </c>
      <c r="S957">
        <v>199222986</v>
      </c>
      <c r="U957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957" t="str">
        <f>IFERROR(MID(spotify_top_songs_audio_features[[#This Row],[artist_names]],SEARCH(",",spotify_top_songs_audio_features[[#This Row],[artist_names]])+2,99),"")</f>
        <v>Ozuna</v>
      </c>
      <c r="W957" t="str">
        <f>spotify_top_songs_audio_features[[#This Row],[source]]</f>
        <v>El Cartel Records (EC3)</v>
      </c>
      <c r="X957" s="1">
        <f>spotify_top_songs_audio_features[[#This Row],[streams]]</f>
        <v>199222986</v>
      </c>
      <c r="Y957" t="str">
        <f>IF(Tabela2[[#This Row],[feat]]="","","Feat")</f>
        <v>Feat</v>
      </c>
      <c r="Z957" s="17" t="str">
        <f>CONCATENATE(INT(spotify_top_songs_audio_features[[#This Row],[duration_ms]]/(60*1000)),":",MOD(INT(spotify_top_songs_audio_features[[#This Row],[duration_ms]]/1000),60))</f>
        <v>3:24</v>
      </c>
      <c r="AA9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957" t="str">
        <f>spotify_top_songs_audio_features[[#This Row],[track_name]]</f>
        <v>La Rompe Corazones</v>
      </c>
    </row>
    <row r="958" spans="1:28" x14ac:dyDescent="0.25">
      <c r="A958" t="s">
        <v>10464</v>
      </c>
      <c r="B958" t="s">
        <v>2680</v>
      </c>
      <c r="C958" t="s">
        <v>3538</v>
      </c>
      <c r="D958" t="s">
        <v>2682</v>
      </c>
      <c r="E958" t="s">
        <v>43</v>
      </c>
      <c r="F958" t="s">
        <v>32</v>
      </c>
      <c r="G958" t="s">
        <v>25</v>
      </c>
      <c r="H958">
        <v>687</v>
      </c>
      <c r="I958">
        <v>514</v>
      </c>
      <c r="J958">
        <v>897</v>
      </c>
      <c r="K958" t="s">
        <v>3962</v>
      </c>
      <c r="L958">
        <v>0</v>
      </c>
      <c r="M958">
        <v>116</v>
      </c>
      <c r="N958">
        <v>494</v>
      </c>
      <c r="O958">
        <v>-6612</v>
      </c>
      <c r="P958">
        <v>145921</v>
      </c>
      <c r="Q958">
        <v>210427</v>
      </c>
      <c r="R958">
        <v>6</v>
      </c>
      <c r="S958">
        <v>199190595</v>
      </c>
      <c r="U958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958" t="str">
        <f>IFERROR(MID(spotify_top_songs_audio_features[[#This Row],[artist_names]],SEARCH(",",spotify_top_songs_audio_features[[#This Row],[artist_names]])+2,99),"")</f>
        <v/>
      </c>
      <c r="W958" t="str">
        <f>spotify_top_songs_audio_features[[#This Row],[source]]</f>
        <v>RBMG/Def Jam</v>
      </c>
      <c r="X958" s="1">
        <f>spotify_top_songs_audio_features[[#This Row],[streams]]</f>
        <v>199190595</v>
      </c>
      <c r="Y958" t="str">
        <f>IF(Tabela2[[#This Row],[feat]]="","","Feat")</f>
        <v/>
      </c>
      <c r="Z958" s="17" t="str">
        <f>CONCATENATE(INT(spotify_top_songs_audio_features[[#This Row],[duration_ms]]/(60*1000)),":",MOD(INT(spotify_top_songs_audio_features[[#This Row],[duration_ms]]/1000),60))</f>
        <v>3:30</v>
      </c>
      <c r="AA9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958" t="str">
        <f>spotify_top_songs_audio_features[[#This Row],[track_name]]</f>
        <v>Yummy</v>
      </c>
    </row>
    <row r="959" spans="1:28" x14ac:dyDescent="0.25">
      <c r="A959" t="s">
        <v>17230</v>
      </c>
      <c r="B959" t="s">
        <v>5816</v>
      </c>
      <c r="C959" t="s">
        <v>5817</v>
      </c>
      <c r="D959" t="s">
        <v>3919</v>
      </c>
      <c r="E959" t="s">
        <v>86</v>
      </c>
      <c r="F959" t="s">
        <v>32</v>
      </c>
      <c r="G959" t="s">
        <v>25</v>
      </c>
      <c r="H959">
        <v>688</v>
      </c>
      <c r="I959">
        <v>62</v>
      </c>
      <c r="J959">
        <v>22</v>
      </c>
      <c r="K959" t="s">
        <v>76</v>
      </c>
      <c r="L959">
        <v>5.3200000000000003E-4</v>
      </c>
      <c r="M959">
        <v>157</v>
      </c>
      <c r="N959">
        <v>727</v>
      </c>
      <c r="O959">
        <v>-8029</v>
      </c>
      <c r="P959">
        <v>170011</v>
      </c>
      <c r="Q959">
        <v>360960</v>
      </c>
      <c r="R959">
        <v>34</v>
      </c>
      <c r="S959">
        <v>198926981</v>
      </c>
      <c r="U959" t="str">
        <f>IFERROR(LEFT(spotify_top_songs_audio_features[[#This Row],[artist_names]],SEARCH(",",spotify_top_songs_audio_features[[#This Row],[artist_names]])-1),spotify_top_songs_audio_features[[#This Row],[artist_names]])</f>
        <v>Dalex</v>
      </c>
      <c r="V959" t="str">
        <f>IFERROR(MID(spotify_top_songs_audio_features[[#This Row],[artist_names]],SEARCH(",",spotify_top_songs_audio_features[[#This Row],[artist_names]])+2,99),"")</f>
        <v>Rafa Pabön, KHEA, Sech, Feid, Cazzu, Lenny Tavárez</v>
      </c>
      <c r="W959" t="str">
        <f>spotify_top_songs_audio_features[[#This Row],[source]]</f>
        <v>Rich Music/Ingrooves Records</v>
      </c>
      <c r="X959" s="1">
        <f>spotify_top_songs_audio_features[[#This Row],[streams]]</f>
        <v>198926981</v>
      </c>
      <c r="Y959" t="str">
        <f>IF(Tabela2[[#This Row],[feat]]="","","Feat")</f>
        <v>Feat</v>
      </c>
      <c r="Z959" s="17" t="str">
        <f>CONCATENATE(INT(spotify_top_songs_audio_features[[#This Row],[duration_ms]]/(60*1000)),":",MOD(INT(spotify_top_songs_audio_features[[#This Row],[duration_ms]]/1000),60))</f>
        <v>6:0</v>
      </c>
      <c r="AA9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59" t="str">
        <f>spotify_top_songs_audio_features[[#This Row],[track_name]]</f>
        <v>Pa Mí - Remix</v>
      </c>
    </row>
    <row r="960" spans="1:28" x14ac:dyDescent="0.25">
      <c r="A960" t="s">
        <v>7368</v>
      </c>
      <c r="B960" t="s">
        <v>7369</v>
      </c>
      <c r="C960" t="s">
        <v>7370</v>
      </c>
      <c r="D960" t="s">
        <v>7371</v>
      </c>
      <c r="E960" t="s">
        <v>177</v>
      </c>
      <c r="F960" t="s">
        <v>32</v>
      </c>
      <c r="G960" t="s">
        <v>25</v>
      </c>
      <c r="H960">
        <v>83</v>
      </c>
      <c r="I960">
        <v>517</v>
      </c>
      <c r="J960">
        <v>333</v>
      </c>
      <c r="K960" t="s">
        <v>3774</v>
      </c>
      <c r="L960">
        <v>8.9499999999999996E-3</v>
      </c>
      <c r="M960">
        <v>916</v>
      </c>
      <c r="N960">
        <v>616</v>
      </c>
      <c r="O960">
        <v>-6416</v>
      </c>
      <c r="P960">
        <v>171959</v>
      </c>
      <c r="Q960">
        <v>182496</v>
      </c>
      <c r="R960">
        <v>15</v>
      </c>
      <c r="S960">
        <v>198837542</v>
      </c>
      <c r="U960" t="str">
        <f>IFERROR(LEFT(spotify_top_songs_audio_features[[#This Row],[artist_names]],SEARCH(",",spotify_top_songs_audio_features[[#This Row],[artist_names]])-1),spotify_top_songs_audio_features[[#This Row],[artist_names]])</f>
        <v>Nio Garcia</v>
      </c>
      <c r="V960" t="str">
        <f>IFERROR(MID(spotify_top_songs_audio_features[[#This Row],[artist_names]],SEARCH(",",spotify_top_songs_audio_features[[#This Row],[artist_names]])+2,99),"")</f>
        <v>Flow La Movie</v>
      </c>
      <c r="W960" t="str">
        <f>spotify_top_songs_audio_features[[#This Row],[source]]</f>
        <v>Flow La Movie, Inc.</v>
      </c>
      <c r="X960" s="1">
        <f>spotify_top_songs_audio_features[[#This Row],[streams]]</f>
        <v>198837542</v>
      </c>
      <c r="Y960" t="str">
        <f>IF(Tabela2[[#This Row],[feat]]="","","Feat")</f>
        <v>Feat</v>
      </c>
      <c r="Z960" s="17" t="str">
        <f>CONCATENATE(INT(spotify_top_songs_audio_features[[#This Row],[duration_ms]]/(60*1000)),":",MOD(INT(spotify_top_songs_audio_features[[#This Row],[duration_ms]]/1000),60))</f>
        <v>3:2</v>
      </c>
      <c r="AA9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60" t="str">
        <f>spotify_top_songs_audio_features[[#This Row],[track_name]]</f>
        <v>AM</v>
      </c>
    </row>
    <row r="961" spans="1:28" x14ac:dyDescent="0.25">
      <c r="A961" t="s">
        <v>5525</v>
      </c>
      <c r="B961" t="s">
        <v>5526</v>
      </c>
      <c r="C961" t="s">
        <v>3934</v>
      </c>
      <c r="D961" t="s">
        <v>5527</v>
      </c>
      <c r="E961" t="s">
        <v>86</v>
      </c>
      <c r="F961" t="s">
        <v>24</v>
      </c>
      <c r="G961" t="s">
        <v>25</v>
      </c>
      <c r="H961">
        <v>422</v>
      </c>
      <c r="I961">
        <v>302</v>
      </c>
      <c r="J961">
        <v>372</v>
      </c>
      <c r="K961" t="s">
        <v>4260</v>
      </c>
      <c r="L961">
        <v>7.8300000000000002E-3</v>
      </c>
      <c r="M961">
        <v>104</v>
      </c>
      <c r="N961">
        <v>123</v>
      </c>
      <c r="O961">
        <v>-9214</v>
      </c>
      <c r="P961">
        <v>114089</v>
      </c>
      <c r="Q961">
        <v>248827</v>
      </c>
      <c r="R961">
        <v>21</v>
      </c>
      <c r="S961">
        <v>198554137</v>
      </c>
      <c r="U961" t="str">
        <f>IFERROR(LEFT(spotify_top_songs_audio_features[[#This Row],[artist_names]],SEARCH(",",spotify_top_songs_audio_features[[#This Row],[artist_names]])-1),spotify_top_songs_audio_features[[#This Row],[artist_names]])</f>
        <v>AURORA</v>
      </c>
      <c r="V961" t="str">
        <f>IFERROR(MID(spotify_top_songs_audio_features[[#This Row],[artist_names]],SEARCH(",",spotify_top_songs_audio_features[[#This Row],[artist_names]])+2,99),"")</f>
        <v/>
      </c>
      <c r="W961" t="str">
        <f>spotify_top_songs_audio_features[[#This Row],[source]]</f>
        <v>Decca (UMO)</v>
      </c>
      <c r="X961" s="1">
        <f>spotify_top_songs_audio_features[[#This Row],[streams]]</f>
        <v>198554137</v>
      </c>
      <c r="Y961" t="str">
        <f>IF(Tabela2[[#This Row],[feat]]="","","Feat")</f>
        <v/>
      </c>
      <c r="Z961" s="17" t="str">
        <f>CONCATENATE(INT(spotify_top_songs_audio_features[[#This Row],[duration_ms]]/(60*1000)),":",MOD(INT(spotify_top_songs_audio_features[[#This Row],[duration_ms]]/1000),60))</f>
        <v>4:8</v>
      </c>
      <c r="AA9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61" t="str">
        <f>spotify_top_songs_audio_features[[#This Row],[track_name]]</f>
        <v>Runaway</v>
      </c>
    </row>
    <row r="962" spans="1:28" x14ac:dyDescent="0.25">
      <c r="A962" t="s">
        <v>10585</v>
      </c>
      <c r="B962" t="s">
        <v>10586</v>
      </c>
      <c r="C962" t="s">
        <v>10587</v>
      </c>
      <c r="D962" t="s">
        <v>141</v>
      </c>
      <c r="E962" t="s">
        <v>31</v>
      </c>
      <c r="F962" t="s">
        <v>32</v>
      </c>
      <c r="G962" t="s">
        <v>25</v>
      </c>
      <c r="H962">
        <v>797</v>
      </c>
      <c r="I962">
        <v>616</v>
      </c>
      <c r="J962">
        <v>375</v>
      </c>
      <c r="K962" t="s">
        <v>3408</v>
      </c>
      <c r="L962">
        <v>293</v>
      </c>
      <c r="M962">
        <v>979</v>
      </c>
      <c r="N962">
        <v>451</v>
      </c>
      <c r="O962">
        <v>-10229</v>
      </c>
      <c r="P962">
        <v>103071</v>
      </c>
      <c r="Q962">
        <v>339612</v>
      </c>
      <c r="R962">
        <v>20</v>
      </c>
      <c r="S962">
        <v>198359825</v>
      </c>
      <c r="U96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962" t="str">
        <f>IFERROR(MID(spotify_top_songs_audio_features[[#This Row],[artist_names]],SEARCH(",",spotify_top_songs_audio_features[[#This Row],[artist_names]])+2,99),"")</f>
        <v>Buscabulla</v>
      </c>
      <c r="W962" t="str">
        <f>spotify_top_songs_audio_features[[#This Row],[source]]</f>
        <v>Rimas Entertainment LLC</v>
      </c>
      <c r="X962" s="1">
        <f>spotify_top_songs_audio_features[[#This Row],[streams]]</f>
        <v>198359825</v>
      </c>
      <c r="Y962" t="str">
        <f>IF(Tabela2[[#This Row],[feat]]="","","Feat")</f>
        <v>Feat</v>
      </c>
      <c r="Z962" s="17" t="str">
        <f>CONCATENATE(INT(spotify_top_songs_audio_features[[#This Row],[duration_ms]]/(60*1000)),":",MOD(INT(spotify_top_songs_audio_features[[#This Row],[duration_ms]]/1000),60))</f>
        <v>5:39</v>
      </c>
      <c r="AA9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962" t="str">
        <f>spotify_top_songs_audio_features[[#This Row],[track_name]]</f>
        <v>Andrea</v>
      </c>
    </row>
    <row r="963" spans="1:28" x14ac:dyDescent="0.25">
      <c r="A963" t="s">
        <v>11727</v>
      </c>
      <c r="B963" t="s">
        <v>624</v>
      </c>
      <c r="C963" t="s">
        <v>11728</v>
      </c>
      <c r="D963" t="s">
        <v>141</v>
      </c>
      <c r="E963" t="s">
        <v>31</v>
      </c>
      <c r="F963" t="s">
        <v>24</v>
      </c>
      <c r="G963" t="s">
        <v>152</v>
      </c>
      <c r="H963">
        <v>817</v>
      </c>
      <c r="I963">
        <v>67</v>
      </c>
      <c r="J963">
        <v>506</v>
      </c>
      <c r="K963" t="s">
        <v>6590</v>
      </c>
      <c r="L963">
        <v>1.92E-4</v>
      </c>
      <c r="M963">
        <v>128</v>
      </c>
      <c r="N963">
        <v>495</v>
      </c>
      <c r="O963">
        <v>-6534</v>
      </c>
      <c r="P963">
        <v>130058</v>
      </c>
      <c r="Q963">
        <v>208615</v>
      </c>
      <c r="R963">
        <v>22</v>
      </c>
      <c r="S963">
        <v>198214582</v>
      </c>
      <c r="U96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963" t="str">
        <f>IFERROR(MID(spotify_top_songs_audio_features[[#This Row],[artist_names]],SEARCH(",",spotify_top_songs_audio_features[[#This Row],[artist_names]])+2,99),"")</f>
        <v/>
      </c>
      <c r="W963" t="str">
        <f>spotify_top_songs_audio_features[[#This Row],[source]]</f>
        <v>Rimas Entertainment LLC</v>
      </c>
      <c r="X963" s="1">
        <f>spotify_top_songs_audio_features[[#This Row],[streams]]</f>
        <v>198214582</v>
      </c>
      <c r="Y963" t="str">
        <f>IF(Tabela2[[#This Row],[feat]]="","","Feat")</f>
        <v/>
      </c>
      <c r="Z963" s="17" t="str">
        <f>CONCATENATE(INT(spotify_top_songs_audio_features[[#This Row],[duration_ms]]/(60*1000)),":",MOD(INT(spotify_top_songs_audio_features[[#This Row],[duration_ms]]/1000),60))</f>
        <v>3:28</v>
      </c>
      <c r="AA9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963" t="str">
        <f>spotify_top_songs_audio_features[[#This Row],[track_name]]</f>
        <v>Dos Mil 16</v>
      </c>
    </row>
    <row r="964" spans="1:28" x14ac:dyDescent="0.25">
      <c r="A964" t="s">
        <v>11645</v>
      </c>
      <c r="B964" t="s">
        <v>11646</v>
      </c>
      <c r="C964" t="s">
        <v>11647</v>
      </c>
      <c r="D964" t="s">
        <v>182</v>
      </c>
      <c r="E964" t="s">
        <v>70</v>
      </c>
      <c r="F964" t="s">
        <v>24</v>
      </c>
      <c r="G964" t="s">
        <v>25</v>
      </c>
      <c r="H964">
        <v>544</v>
      </c>
      <c r="I964">
        <v>809</v>
      </c>
      <c r="J964">
        <v>363</v>
      </c>
      <c r="K964" t="s">
        <v>2636</v>
      </c>
      <c r="L964">
        <v>0</v>
      </c>
      <c r="M964">
        <v>323</v>
      </c>
      <c r="N964">
        <v>448</v>
      </c>
      <c r="O964">
        <v>-5098</v>
      </c>
      <c r="P964">
        <v>145017</v>
      </c>
      <c r="Q964">
        <v>197640</v>
      </c>
      <c r="R964">
        <v>26</v>
      </c>
      <c r="S964">
        <v>198069229</v>
      </c>
      <c r="U964" t="str">
        <f>IFERROR(LEFT(spotify_top_songs_audio_features[[#This Row],[artist_names]],SEARCH(",",spotify_top_songs_audio_features[[#This Row],[artist_names]])-1),spotify_top_songs_audio_features[[#This Row],[artist_names]])</f>
        <v>The Vamps</v>
      </c>
      <c r="V964" t="str">
        <f>IFERROR(MID(spotify_top_songs_audio_features[[#This Row],[artist_names]],SEARCH(",",spotify_top_songs_audio_features[[#This Row],[artist_names]])+2,99),"")</f>
        <v>Matoma</v>
      </c>
      <c r="W964" t="str">
        <f>spotify_top_songs_audio_features[[#This Row],[source]]</f>
        <v>EMI</v>
      </c>
      <c r="X964" s="1">
        <f>spotify_top_songs_audio_features[[#This Row],[streams]]</f>
        <v>198069229</v>
      </c>
      <c r="Y964" t="str">
        <f>IF(Tabela2[[#This Row],[feat]]="","","Feat")</f>
        <v>Feat</v>
      </c>
      <c r="Z964" s="17" t="str">
        <f>CONCATENATE(INT(spotify_top_songs_audio_features[[#This Row],[duration_ms]]/(60*1000)),":",MOD(INT(spotify_top_songs_audio_features[[#This Row],[duration_ms]]/1000),60))</f>
        <v>3:17</v>
      </c>
      <c r="AA9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964" t="str">
        <f>spotify_top_songs_audio_features[[#This Row],[track_name]]</f>
        <v>All Night</v>
      </c>
    </row>
    <row r="965" spans="1:28" x14ac:dyDescent="0.25">
      <c r="A965" t="s">
        <v>14765</v>
      </c>
      <c r="B965" t="s">
        <v>8477</v>
      </c>
      <c r="C965" t="s">
        <v>8478</v>
      </c>
      <c r="D965" t="s">
        <v>520</v>
      </c>
      <c r="E965" t="s">
        <v>70</v>
      </c>
      <c r="F965" t="s">
        <v>24</v>
      </c>
      <c r="G965" t="s">
        <v>25</v>
      </c>
      <c r="H965">
        <v>696</v>
      </c>
      <c r="I965">
        <v>793</v>
      </c>
      <c r="J965">
        <v>97</v>
      </c>
      <c r="K965" t="s">
        <v>8479</v>
      </c>
      <c r="L965">
        <v>3.7800000000000003E-4</v>
      </c>
      <c r="M965">
        <v>18</v>
      </c>
      <c r="N965">
        <v>698</v>
      </c>
      <c r="O965">
        <v>-5733</v>
      </c>
      <c r="P965">
        <v>120003</v>
      </c>
      <c r="Q965">
        <v>172253</v>
      </c>
      <c r="R965">
        <v>18</v>
      </c>
      <c r="S965">
        <v>197739625</v>
      </c>
      <c r="U965" t="str">
        <f>IFERROR(LEFT(spotify_top_songs_audio_features[[#This Row],[artist_names]],SEARCH(",",spotify_top_songs_audio_features[[#This Row],[artist_names]])-1),spotify_top_songs_audio_features[[#This Row],[artist_names]])</f>
        <v>Tiësto</v>
      </c>
      <c r="V965" t="str">
        <f>IFERROR(MID(spotify_top_songs_audio_features[[#This Row],[artist_names]],SEARCH(",",spotify_top_songs_audio_features[[#This Row],[artist_names]])+2,99),"")</f>
        <v>Tate McRae</v>
      </c>
      <c r="W965" t="str">
        <f>spotify_top_songs_audio_features[[#This Row],[source]]</f>
        <v>Atlantic Records</v>
      </c>
      <c r="X965" s="1">
        <f>spotify_top_songs_audio_features[[#This Row],[streams]]</f>
        <v>197739625</v>
      </c>
      <c r="Y965" t="str">
        <f>IF(Tabela2[[#This Row],[feat]]="","","Feat")</f>
        <v>Feat</v>
      </c>
      <c r="Z965" s="17" t="str">
        <f>CONCATENATE(INT(spotify_top_songs_audio_features[[#This Row],[duration_ms]]/(60*1000)),":",MOD(INT(spotify_top_songs_audio_features[[#This Row],[duration_ms]]/1000),60))</f>
        <v>2:52</v>
      </c>
      <c r="AA9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965" t="str">
        <f>spotify_top_songs_audio_features[[#This Row],[track_name]]</f>
        <v>10:35</v>
      </c>
    </row>
    <row r="966" spans="1:28" x14ac:dyDescent="0.25">
      <c r="A966" t="s">
        <v>2606</v>
      </c>
      <c r="B966" t="s">
        <v>149</v>
      </c>
      <c r="C966" t="s">
        <v>2607</v>
      </c>
      <c r="D966" t="s">
        <v>151</v>
      </c>
      <c r="E966" t="s">
        <v>58</v>
      </c>
      <c r="F966" t="s">
        <v>24</v>
      </c>
      <c r="G966" t="s">
        <v>25</v>
      </c>
      <c r="H966">
        <v>653</v>
      </c>
      <c r="I966">
        <v>378</v>
      </c>
      <c r="J966">
        <v>533</v>
      </c>
      <c r="K966" t="s">
        <v>2608</v>
      </c>
      <c r="L966">
        <v>0</v>
      </c>
      <c r="M966">
        <v>177</v>
      </c>
      <c r="N966">
        <v>54</v>
      </c>
      <c r="O966">
        <v>-8273</v>
      </c>
      <c r="P966">
        <v>91835</v>
      </c>
      <c r="Q966">
        <v>201000</v>
      </c>
      <c r="R966">
        <v>8</v>
      </c>
      <c r="S966">
        <v>197619743</v>
      </c>
      <c r="U966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966" t="str">
        <f>IFERROR(MID(spotify_top_songs_audio_features[[#This Row],[artist_names]],SEARCH(",",spotify_top_songs_audio_features[[#This Row],[artist_names]])+2,99),"")</f>
        <v/>
      </c>
      <c r="W966" t="str">
        <f>spotify_top_songs_audio_features[[#This Row],[source]]</f>
        <v>Capitol</v>
      </c>
      <c r="X966" s="1">
        <f>spotify_top_songs_audio_features[[#This Row],[streams]]</f>
        <v>197619743</v>
      </c>
      <c r="Y966" t="str">
        <f>IF(Tabela2[[#This Row],[feat]]="","","Feat")</f>
        <v/>
      </c>
      <c r="Z966" s="17" t="str">
        <f>CONCATENATE(INT(spotify_top_songs_audio_features[[#This Row],[duration_ms]]/(60*1000)),":",MOD(INT(spotify_top_songs_audio_features[[#This Row],[duration_ms]]/1000),60))</f>
        <v>3:21</v>
      </c>
      <c r="AA9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966" t="str">
        <f>spotify_top_songs_audio_features[[#This Row],[track_name]]</f>
        <v>Too Good At Goodbyes</v>
      </c>
    </row>
    <row r="967" spans="1:28" x14ac:dyDescent="0.25">
      <c r="A967" t="s">
        <v>12724</v>
      </c>
      <c r="B967" t="s">
        <v>1834</v>
      </c>
      <c r="C967" t="s">
        <v>12725</v>
      </c>
      <c r="D967" t="s">
        <v>282</v>
      </c>
      <c r="E967" t="s">
        <v>177</v>
      </c>
      <c r="F967" t="s">
        <v>32</v>
      </c>
      <c r="G967" t="s">
        <v>25</v>
      </c>
      <c r="H967">
        <v>311</v>
      </c>
      <c r="I967">
        <v>485</v>
      </c>
      <c r="J967">
        <v>365</v>
      </c>
      <c r="K967" t="s">
        <v>12726</v>
      </c>
      <c r="L967">
        <v>0</v>
      </c>
      <c r="M967">
        <v>726</v>
      </c>
      <c r="N967">
        <v>225</v>
      </c>
      <c r="O967">
        <v>-5726</v>
      </c>
      <c r="P967">
        <v>77355</v>
      </c>
      <c r="Q967">
        <v>208827</v>
      </c>
      <c r="R967">
        <v>28</v>
      </c>
      <c r="S967">
        <v>197546394</v>
      </c>
      <c r="U967" t="str">
        <f>IFERROR(LEFT(spotify_top_songs_audio_features[[#This Row],[artist_names]],SEARCH(",",spotify_top_songs_audio_features[[#This Row],[artist_names]])-1),spotify_top_songs_audio_features[[#This Row],[artist_names]])</f>
        <v>James Arthur</v>
      </c>
      <c r="V967" t="str">
        <f>IFERROR(MID(spotify_top_songs_audio_features[[#This Row],[artist_names]],SEARCH(",",spotify_top_songs_audio_features[[#This Row],[artist_names]])+2,99),"")</f>
        <v/>
      </c>
      <c r="W967" t="str">
        <f>spotify_top_songs_audio_features[[#This Row],[source]]</f>
        <v>Columbia</v>
      </c>
      <c r="X967" s="1">
        <f>spotify_top_songs_audio_features[[#This Row],[streams]]</f>
        <v>197546394</v>
      </c>
      <c r="Y967" t="str">
        <f>IF(Tabela2[[#This Row],[feat]]="","","Feat")</f>
        <v/>
      </c>
      <c r="Z967" s="17" t="str">
        <f>CONCATENATE(INT(spotify_top_songs_audio_features[[#This Row],[duration_ms]]/(60*1000)),":",MOD(INT(spotify_top_songs_audio_features[[#This Row],[duration_ms]]/1000),60))</f>
        <v>3:28</v>
      </c>
      <c r="AA9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67" t="str">
        <f>spotify_top_songs_audio_features[[#This Row],[track_name]]</f>
        <v>Train Wreck</v>
      </c>
    </row>
    <row r="968" spans="1:28" x14ac:dyDescent="0.25">
      <c r="A968" t="s">
        <v>14996</v>
      </c>
      <c r="B968" t="s">
        <v>307</v>
      </c>
      <c r="C968" t="s">
        <v>14997</v>
      </c>
      <c r="D968" t="s">
        <v>309</v>
      </c>
      <c r="E968" t="s">
        <v>70</v>
      </c>
      <c r="F968" t="s">
        <v>32</v>
      </c>
      <c r="G968" t="s">
        <v>25</v>
      </c>
      <c r="H968">
        <v>726</v>
      </c>
      <c r="I968">
        <v>444</v>
      </c>
      <c r="J968">
        <v>372</v>
      </c>
      <c r="K968" t="s">
        <v>12067</v>
      </c>
      <c r="L968">
        <v>143</v>
      </c>
      <c r="M968">
        <v>177</v>
      </c>
      <c r="N968">
        <v>569</v>
      </c>
      <c r="O968">
        <v>-8922</v>
      </c>
      <c r="P968">
        <v>185044</v>
      </c>
      <c r="Q968">
        <v>168840</v>
      </c>
      <c r="R968">
        <v>30</v>
      </c>
      <c r="S968">
        <v>197126834</v>
      </c>
      <c r="U968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968" t="str">
        <f>IFERROR(MID(spotify_top_songs_audio_features[[#This Row],[artist_names]],SEARCH(",",spotify_top_songs_audio_features[[#This Row],[artist_names]])+2,99),"")</f>
        <v/>
      </c>
      <c r="W968" t="str">
        <f>spotify_top_songs_audio_features[[#This Row],[source]]</f>
        <v>Darkroom/Interscope Records</v>
      </c>
      <c r="X968" s="1">
        <f>spotify_top_songs_audio_features[[#This Row],[streams]]</f>
        <v>197126834</v>
      </c>
      <c r="Y968" t="str">
        <f>IF(Tabela2[[#This Row],[feat]]="","","Feat")</f>
        <v/>
      </c>
      <c r="Z968" s="17" t="str">
        <f>CONCATENATE(INT(spotify_top_songs_audio_features[[#This Row],[duration_ms]]/(60*1000)),":",MOD(INT(spotify_top_songs_audio_features[[#This Row],[duration_ms]]/1000),60))</f>
        <v>2:48</v>
      </c>
      <c r="AA9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968" t="str">
        <f>spotify_top_songs_audio_features[[#This Row],[track_name]]</f>
        <v>all the good girls go to hell</v>
      </c>
    </row>
    <row r="969" spans="1:28" x14ac:dyDescent="0.25">
      <c r="A969" t="s">
        <v>10246</v>
      </c>
      <c r="B969" t="s">
        <v>1257</v>
      </c>
      <c r="C969" t="s">
        <v>10247</v>
      </c>
      <c r="D969" t="s">
        <v>1259</v>
      </c>
      <c r="E969" t="s">
        <v>86</v>
      </c>
      <c r="F969" t="s">
        <v>24</v>
      </c>
      <c r="G969" t="s">
        <v>25</v>
      </c>
      <c r="H969">
        <v>828</v>
      </c>
      <c r="I969">
        <v>782</v>
      </c>
      <c r="J969">
        <v>918</v>
      </c>
      <c r="K969" t="s">
        <v>10248</v>
      </c>
      <c r="L969">
        <v>3.4099999999999998E-3</v>
      </c>
      <c r="M969">
        <v>544</v>
      </c>
      <c r="N969">
        <v>351</v>
      </c>
      <c r="O969">
        <v>-4014</v>
      </c>
      <c r="P969">
        <v>130013</v>
      </c>
      <c r="Q969">
        <v>181264</v>
      </c>
      <c r="R969">
        <v>14</v>
      </c>
      <c r="S969">
        <v>197095832</v>
      </c>
      <c r="U969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969" t="str">
        <f>IFERROR(MID(spotify_top_songs_audio_features[[#This Row],[artist_names]],SEARCH(",",spotify_top_songs_audio_features[[#This Row],[artist_names]])+2,99),"")</f>
        <v/>
      </c>
      <c r="W969" t="str">
        <f>spotify_top_songs_audio_features[[#This Row],[source]]</f>
        <v>YG Entertainment/Interscope Records</v>
      </c>
      <c r="X969" s="1">
        <f>spotify_top_songs_audio_features[[#This Row],[streams]]</f>
        <v>197095832</v>
      </c>
      <c r="Y969" t="str">
        <f>IF(Tabela2[[#This Row],[feat]]="","","Feat")</f>
        <v/>
      </c>
      <c r="Z969" s="17" t="str">
        <f>CONCATENATE(INT(spotify_top_songs_audio_features[[#This Row],[duration_ms]]/(60*1000)),":",MOD(INT(spotify_top_songs_audio_features[[#This Row],[duration_ms]]/1000),60))</f>
        <v>3:1</v>
      </c>
      <c r="AA9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69" t="str">
        <f>spotify_top_songs_audio_features[[#This Row],[track_name]]</f>
        <v>How You Like That</v>
      </c>
    </row>
    <row r="970" spans="1:28" x14ac:dyDescent="0.25">
      <c r="A970" t="s">
        <v>8952</v>
      </c>
      <c r="B970" t="s">
        <v>8953</v>
      </c>
      <c r="C970" t="s">
        <v>8954</v>
      </c>
      <c r="D970" t="s">
        <v>7989</v>
      </c>
      <c r="E970" t="s">
        <v>70</v>
      </c>
      <c r="F970" t="s">
        <v>24</v>
      </c>
      <c r="G970" t="s">
        <v>25</v>
      </c>
      <c r="H970">
        <v>759</v>
      </c>
      <c r="I970">
        <v>842</v>
      </c>
      <c r="J970">
        <v>96</v>
      </c>
      <c r="K970" t="s">
        <v>2563</v>
      </c>
      <c r="L970">
        <v>0</v>
      </c>
      <c r="M970">
        <v>134</v>
      </c>
      <c r="N970">
        <v>584</v>
      </c>
      <c r="O970">
        <v>-3758</v>
      </c>
      <c r="P970">
        <v>105059</v>
      </c>
      <c r="Q970">
        <v>263253</v>
      </c>
      <c r="R970">
        <v>26</v>
      </c>
      <c r="S970">
        <v>196956035</v>
      </c>
      <c r="U970" t="str">
        <f>IFERROR(LEFT(spotify_top_songs_audio_features[[#This Row],[artist_names]],SEARCH(",",spotify_top_songs_audio_features[[#This Row],[artist_names]])-1),spotify_top_songs_audio_features[[#This Row],[artist_names]])</f>
        <v>Jhayco</v>
      </c>
      <c r="V970" t="str">
        <f>IFERROR(MID(spotify_top_songs_audio_features[[#This Row],[artist_names]],SEARCH(",",spotify_top_songs_audio_features[[#This Row],[artist_names]])+2,99),"")</f>
        <v>Anuel AA</v>
      </c>
      <c r="W970" t="str">
        <f>spotify_top_songs_audio_features[[#This Row],[source]]</f>
        <v>N&amp;E Entertainment LLC</v>
      </c>
      <c r="X970" s="1">
        <f>spotify_top_songs_audio_features[[#This Row],[streams]]</f>
        <v>196956035</v>
      </c>
      <c r="Y970" t="str">
        <f>IF(Tabela2[[#This Row],[feat]]="","","Feat")</f>
        <v>Feat</v>
      </c>
      <c r="Z970" s="17" t="str">
        <f>CONCATENATE(INT(spotify_top_songs_audio_features[[#This Row],[duration_ms]]/(60*1000)),":",MOD(INT(spotify_top_songs_audio_features[[#This Row],[duration_ms]]/1000),60))</f>
        <v>4:23</v>
      </c>
      <c r="AA9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970" t="str">
        <f>spotify_top_songs_audio_features[[#This Row],[track_name]]</f>
        <v>Ley Seca</v>
      </c>
    </row>
    <row r="971" spans="1:28" x14ac:dyDescent="0.25">
      <c r="A971" t="s">
        <v>9164</v>
      </c>
      <c r="B971" t="s">
        <v>1619</v>
      </c>
      <c r="C971" t="s">
        <v>3949</v>
      </c>
      <c r="D971" t="s">
        <v>1491</v>
      </c>
      <c r="E971" t="s">
        <v>43</v>
      </c>
      <c r="F971" t="s">
        <v>32</v>
      </c>
      <c r="G971" t="s">
        <v>25</v>
      </c>
      <c r="H971">
        <v>765</v>
      </c>
      <c r="I971">
        <v>625</v>
      </c>
      <c r="J971">
        <v>548</v>
      </c>
      <c r="K971" t="s">
        <v>3950</v>
      </c>
      <c r="L971">
        <v>111</v>
      </c>
      <c r="M971">
        <v>112</v>
      </c>
      <c r="N971">
        <v>262</v>
      </c>
      <c r="O971">
        <v>-3599</v>
      </c>
      <c r="P971">
        <v>102101</v>
      </c>
      <c r="Q971">
        <v>164706</v>
      </c>
      <c r="R971">
        <v>21</v>
      </c>
      <c r="S971">
        <v>196862657</v>
      </c>
      <c r="U971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971" t="str">
        <f>IFERROR(MID(spotify_top_songs_audio_features[[#This Row],[artist_names]],SEARCH(",",spotify_top_songs_audio_features[[#This Row],[artist_names]])+2,99),"")</f>
        <v/>
      </c>
      <c r="W971" t="str">
        <f>spotify_top_songs_audio_features[[#This Row],[source]]</f>
        <v>Sony Music Latin/Duars Entertainment</v>
      </c>
      <c r="X971" s="1">
        <f>spotify_top_songs_audio_features[[#This Row],[streams]]</f>
        <v>196862657</v>
      </c>
      <c r="Y971" t="str">
        <f>IF(Tabela2[[#This Row],[feat]]="","","Feat")</f>
        <v/>
      </c>
      <c r="Z971" s="17" t="str">
        <f>CONCATENATE(INT(spotify_top_songs_audio_features[[#This Row],[duration_ms]]/(60*1000)),":",MOD(INT(spotify_top_songs_audio_features[[#This Row],[duration_ms]]/1000),60))</f>
        <v>2:44</v>
      </c>
      <c r="AA9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971" t="str">
        <f>spotify_top_songs_audio_features[[#This Row],[track_name]]</f>
        <v>Cúrame</v>
      </c>
    </row>
    <row r="972" spans="1:28" x14ac:dyDescent="0.25">
      <c r="A972" t="s">
        <v>5091</v>
      </c>
      <c r="B972" t="s">
        <v>116</v>
      </c>
      <c r="C972" t="s">
        <v>5092</v>
      </c>
      <c r="D972" t="s">
        <v>48</v>
      </c>
      <c r="E972" t="s">
        <v>23</v>
      </c>
      <c r="F972" t="s">
        <v>32</v>
      </c>
      <c r="G972" t="s">
        <v>25</v>
      </c>
      <c r="H972">
        <v>745</v>
      </c>
      <c r="I972">
        <v>642</v>
      </c>
      <c r="J972">
        <v>287</v>
      </c>
      <c r="K972" t="s">
        <v>1920</v>
      </c>
      <c r="L972">
        <v>0</v>
      </c>
      <c r="M972">
        <v>658</v>
      </c>
      <c r="N972">
        <v>226</v>
      </c>
      <c r="O972">
        <v>-6257</v>
      </c>
      <c r="P972">
        <v>179974</v>
      </c>
      <c r="Q972">
        <v>131280</v>
      </c>
      <c r="R972">
        <v>13</v>
      </c>
      <c r="S972">
        <v>196855318</v>
      </c>
      <c r="U972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972" t="str">
        <f>IFERROR(MID(spotify_top_songs_audio_features[[#This Row],[artist_names]],SEARCH(",",spotify_top_songs_audio_features[[#This Row],[artist_names]])+2,99),"")</f>
        <v/>
      </c>
      <c r="W972" t="str">
        <f>spotify_top_songs_audio_features[[#This Row],[source]]</f>
        <v>Republic Records</v>
      </c>
      <c r="X972" s="1">
        <f>spotify_top_songs_audio_features[[#This Row],[streams]]</f>
        <v>196855318</v>
      </c>
      <c r="Y972" t="str">
        <f>IF(Tabela2[[#This Row],[feat]]="","","Feat")</f>
        <v/>
      </c>
      <c r="Z972" s="17" t="str">
        <f>CONCATENATE(INT(spotify_top_songs_audio_features[[#This Row],[duration_ms]]/(60*1000)),":",MOD(INT(spotify_top_songs_audio_features[[#This Row],[duration_ms]]/1000),60))</f>
        <v>2:11</v>
      </c>
      <c r="AA9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72" t="str">
        <f>spotify_top_songs_audio_features[[#This Row],[track_name]]</f>
        <v>Ransom</v>
      </c>
    </row>
    <row r="973" spans="1:28" x14ac:dyDescent="0.25">
      <c r="A973" t="s">
        <v>5938</v>
      </c>
      <c r="B973" t="s">
        <v>1632</v>
      </c>
      <c r="C973" t="s">
        <v>5939</v>
      </c>
      <c r="D973" t="s">
        <v>37</v>
      </c>
      <c r="E973" t="s">
        <v>86</v>
      </c>
      <c r="F973" t="s">
        <v>32</v>
      </c>
      <c r="G973" t="s">
        <v>25</v>
      </c>
      <c r="H973">
        <v>701</v>
      </c>
      <c r="I973">
        <v>638</v>
      </c>
      <c r="J973">
        <v>238</v>
      </c>
      <c r="K973" t="s">
        <v>5940</v>
      </c>
      <c r="L973">
        <v>0</v>
      </c>
      <c r="M973">
        <v>256</v>
      </c>
      <c r="N973">
        <v>868</v>
      </c>
      <c r="O973">
        <v>-6889</v>
      </c>
      <c r="P973">
        <v>144084</v>
      </c>
      <c r="Q973">
        <v>203760</v>
      </c>
      <c r="R973">
        <v>12</v>
      </c>
      <c r="S973">
        <v>196164935</v>
      </c>
      <c r="U973" t="str">
        <f>IFERROR(LEFT(spotify_top_songs_audio_features[[#This Row],[artist_names]],SEARCH(",",spotify_top_songs_audio_features[[#This Row],[artist_names]])-1),spotify_top_songs_audio_features[[#This Row],[artist_names]])</f>
        <v>Demi Lovato</v>
      </c>
      <c r="V973" t="str">
        <f>IFERROR(MID(spotify_top_songs_audio_features[[#This Row],[artist_names]],SEARCH(",",spotify_top_songs_audio_features[[#This Row],[artist_names]])+2,99),"")</f>
        <v/>
      </c>
      <c r="W973" t="str">
        <f>spotify_top_songs_audio_features[[#This Row],[source]]</f>
        <v>Island Records</v>
      </c>
      <c r="X973" s="1">
        <f>spotify_top_songs_audio_features[[#This Row],[streams]]</f>
        <v>196164935</v>
      </c>
      <c r="Y973" t="str">
        <f>IF(Tabela2[[#This Row],[feat]]="","","Feat")</f>
        <v/>
      </c>
      <c r="Z973" s="17" t="str">
        <f>CONCATENATE(INT(spotify_top_songs_audio_features[[#This Row],[duration_ms]]/(60*1000)),":",MOD(INT(spotify_top_songs_audio_features[[#This Row],[duration_ms]]/1000),60))</f>
        <v>3:23</v>
      </c>
      <c r="AA9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973" t="str">
        <f>spotify_top_songs_audio_features[[#This Row],[track_name]]</f>
        <v>Sorry Not Sorry</v>
      </c>
    </row>
    <row r="974" spans="1:28" x14ac:dyDescent="0.25">
      <c r="A974" t="s">
        <v>8179</v>
      </c>
      <c r="B974" t="s">
        <v>100</v>
      </c>
      <c r="C974" t="s">
        <v>7420</v>
      </c>
      <c r="D974" t="s">
        <v>96</v>
      </c>
      <c r="E974" t="s">
        <v>43</v>
      </c>
      <c r="F974" t="s">
        <v>32</v>
      </c>
      <c r="G974" t="s">
        <v>25</v>
      </c>
      <c r="H974">
        <v>762</v>
      </c>
      <c r="I974">
        <v>7</v>
      </c>
      <c r="J974">
        <v>694</v>
      </c>
      <c r="K974" t="s">
        <v>6008</v>
      </c>
      <c r="L974">
        <v>1.56E-3</v>
      </c>
      <c r="M974">
        <v>153</v>
      </c>
      <c r="N974">
        <v>608</v>
      </c>
      <c r="O974">
        <v>-6021</v>
      </c>
      <c r="P974">
        <v>116073</v>
      </c>
      <c r="Q974">
        <v>209320</v>
      </c>
      <c r="R974">
        <v>104</v>
      </c>
      <c r="S974">
        <v>196082654</v>
      </c>
      <c r="U974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974" t="str">
        <f>IFERROR(MID(spotify_top_songs_audio_features[[#This Row],[artist_names]],SEARCH(",",spotify_top_songs_audio_features[[#This Row],[artist_names]])+2,99),"")</f>
        <v/>
      </c>
      <c r="W974" t="str">
        <f>spotify_top_songs_audio_features[[#This Row],[source]]</f>
        <v>Warner Records</v>
      </c>
      <c r="X974" s="1">
        <f>spotify_top_songs_audio_features[[#This Row],[streams]]</f>
        <v>196082654</v>
      </c>
      <c r="Y974" t="str">
        <f>IF(Tabela2[[#This Row],[feat]]="","","Feat")</f>
        <v/>
      </c>
      <c r="Z974" s="17" t="str">
        <f>CONCATENATE(INT(spotify_top_songs_audio_features[[#This Row],[duration_ms]]/(60*1000)),":",MOD(INT(spotify_top_songs_audio_features[[#This Row],[duration_ms]]/1000),60))</f>
        <v>3:29</v>
      </c>
      <c r="AA9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974" t="str">
        <f>spotify_top_songs_audio_features[[#This Row],[track_name]]</f>
        <v>New Rules</v>
      </c>
    </row>
    <row r="975" spans="1:28" x14ac:dyDescent="0.25">
      <c r="A975" t="s">
        <v>16032</v>
      </c>
      <c r="B975" t="s">
        <v>116</v>
      </c>
      <c r="C975" t="s">
        <v>16033</v>
      </c>
      <c r="D975" t="s">
        <v>16034</v>
      </c>
      <c r="E975" t="s">
        <v>23</v>
      </c>
      <c r="F975" t="s">
        <v>32</v>
      </c>
      <c r="G975" t="s">
        <v>25</v>
      </c>
      <c r="H975">
        <v>722</v>
      </c>
      <c r="I975">
        <v>785</v>
      </c>
      <c r="J975">
        <v>763</v>
      </c>
      <c r="K975" t="s">
        <v>605</v>
      </c>
      <c r="L975">
        <v>0</v>
      </c>
      <c r="M975">
        <v>119</v>
      </c>
      <c r="N975">
        <v>529</v>
      </c>
      <c r="O975">
        <v>-5451</v>
      </c>
      <c r="P975">
        <v>122986</v>
      </c>
      <c r="Q975">
        <v>144390</v>
      </c>
      <c r="R975">
        <v>21</v>
      </c>
      <c r="S975">
        <v>196015495</v>
      </c>
      <c r="U975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975" t="str">
        <f>IFERROR(MID(spotify_top_songs_audio_features[[#This Row],[artist_names]],SEARCH(",",spotify_top_songs_audio_features[[#This Row],[artist_names]])+2,99),"")</f>
        <v/>
      </c>
      <c r="W975" t="str">
        <f>spotify_top_songs_audio_features[[#This Row],[source]]</f>
        <v>Galactic Records/Lil Tecca</v>
      </c>
      <c r="X975" s="1">
        <f>spotify_top_songs_audio_features[[#This Row],[streams]]</f>
        <v>196015495</v>
      </c>
      <c r="Y975" t="str">
        <f>IF(Tabela2[[#This Row],[feat]]="","","Feat")</f>
        <v/>
      </c>
      <c r="Z975" s="17" t="str">
        <f>CONCATENATE(INT(spotify_top_songs_audio_features[[#This Row],[duration_ms]]/(60*1000)),":",MOD(INT(spotify_top_songs_audio_features[[#This Row],[duration_ms]]/1000),60))</f>
        <v>2:24</v>
      </c>
      <c r="AA9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75" t="str">
        <f>spotify_top_songs_audio_features[[#This Row],[track_name]]</f>
        <v>500lbs</v>
      </c>
    </row>
    <row r="976" spans="1:28" x14ac:dyDescent="0.25">
      <c r="A976" t="s">
        <v>14535</v>
      </c>
      <c r="B976" t="s">
        <v>9833</v>
      </c>
      <c r="C976" t="s">
        <v>9834</v>
      </c>
      <c r="D976" t="s">
        <v>8256</v>
      </c>
      <c r="E976" t="s">
        <v>113</v>
      </c>
      <c r="F976" t="s">
        <v>24</v>
      </c>
      <c r="G976" t="s">
        <v>25</v>
      </c>
      <c r="H976">
        <v>68</v>
      </c>
      <c r="I976">
        <v>559</v>
      </c>
      <c r="J976">
        <v>129</v>
      </c>
      <c r="K976" t="s">
        <v>1224</v>
      </c>
      <c r="L976">
        <v>0</v>
      </c>
      <c r="M976">
        <v>318</v>
      </c>
      <c r="N976">
        <v>137</v>
      </c>
      <c r="O976">
        <v>-5545</v>
      </c>
      <c r="P976">
        <v>202006</v>
      </c>
      <c r="Q976">
        <v>194520</v>
      </c>
      <c r="R976">
        <v>23</v>
      </c>
      <c r="S976">
        <v>195859338</v>
      </c>
      <c r="U976" t="str">
        <f>IFERROR(LEFT(spotify_top_songs_audio_features[[#This Row],[artist_names]],SEARCH(",",spotify_top_songs_audio_features[[#This Row],[artist_names]])-1),spotify_top_songs_audio_features[[#This Row],[artist_names]])</f>
        <v>Mustard</v>
      </c>
      <c r="V976" t="str">
        <f>IFERROR(MID(spotify_top_songs_audio_features[[#This Row],[artist_names]],SEARCH(",",spotify_top_songs_audio_features[[#This Row],[artist_names]])+2,99),"")</f>
        <v>Migos</v>
      </c>
      <c r="W976" t="str">
        <f>spotify_top_songs_audio_features[[#This Row],[source]]</f>
        <v>10 Summers Records/Interscope Records</v>
      </c>
      <c r="X976" s="1">
        <f>spotify_top_songs_audio_features[[#This Row],[streams]]</f>
        <v>195859338</v>
      </c>
      <c r="Y976" t="str">
        <f>IF(Tabela2[[#This Row],[feat]]="","","Feat")</f>
        <v>Feat</v>
      </c>
      <c r="Z976" s="17" t="str">
        <f>CONCATENATE(INT(spotify_top_songs_audio_features[[#This Row],[duration_ms]]/(60*1000)),":",MOD(INT(spotify_top_songs_audio_features[[#This Row],[duration_ms]]/1000),60))</f>
        <v>3:14</v>
      </c>
      <c r="AA9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76" t="str">
        <f>spotify_top_songs_audio_features[[#This Row],[track_name]]</f>
        <v>Pure Water (with Migos)</v>
      </c>
    </row>
    <row r="977" spans="1:28" x14ac:dyDescent="0.25">
      <c r="A977" t="s">
        <v>8175</v>
      </c>
      <c r="B977" t="s">
        <v>8176</v>
      </c>
      <c r="C977" t="s">
        <v>8177</v>
      </c>
      <c r="D977" t="s">
        <v>520</v>
      </c>
      <c r="E977" t="s">
        <v>142</v>
      </c>
      <c r="F977" t="s">
        <v>24</v>
      </c>
      <c r="G977" t="s">
        <v>25</v>
      </c>
      <c r="H977">
        <v>284</v>
      </c>
      <c r="I977">
        <v>704</v>
      </c>
      <c r="J977">
        <v>186</v>
      </c>
      <c r="K977" t="s">
        <v>8178</v>
      </c>
      <c r="L977">
        <v>115</v>
      </c>
      <c r="M977">
        <v>424</v>
      </c>
      <c r="N977">
        <v>1</v>
      </c>
      <c r="O977">
        <v>-7276</v>
      </c>
      <c r="P977">
        <v>191702</v>
      </c>
      <c r="Q977">
        <v>234707</v>
      </c>
      <c r="R977">
        <v>29</v>
      </c>
      <c r="S977">
        <v>195715437</v>
      </c>
      <c r="U977" t="str">
        <f>IFERROR(LEFT(spotify_top_songs_audio_features[[#This Row],[artist_names]],SEARCH(",",spotify_top_songs_audio_features[[#This Row],[artist_names]])-1),spotify_top_songs_audio_features[[#This Row],[artist_names]])</f>
        <v>Keala Settle</v>
      </c>
      <c r="V977" t="str">
        <f>IFERROR(MID(spotify_top_songs_audio_features[[#This Row],[artist_names]],SEARCH(",",spotify_top_songs_audio_features[[#This Row],[artist_names]])+2,99),"")</f>
        <v>The Greatest Showman Ensemble</v>
      </c>
      <c r="W977" t="str">
        <f>spotify_top_songs_audio_features[[#This Row],[source]]</f>
        <v>Atlantic Records</v>
      </c>
      <c r="X977" s="1">
        <f>spotify_top_songs_audio_features[[#This Row],[streams]]</f>
        <v>195715437</v>
      </c>
      <c r="Y977" t="str">
        <f>IF(Tabela2[[#This Row],[feat]]="","","Feat")</f>
        <v>Feat</v>
      </c>
      <c r="Z977" s="17" t="str">
        <f>CONCATENATE(INT(spotify_top_songs_audio_features[[#This Row],[duration_ms]]/(60*1000)),":",MOD(INT(spotify_top_songs_audio_features[[#This Row],[duration_ms]]/1000),60))</f>
        <v>3:54</v>
      </c>
      <c r="AA9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977" t="str">
        <f>spotify_top_songs_audio_features[[#This Row],[track_name]]</f>
        <v>This Is Me</v>
      </c>
    </row>
    <row r="978" spans="1:28" x14ac:dyDescent="0.25">
      <c r="A978" t="s">
        <v>13916</v>
      </c>
      <c r="B978" t="s">
        <v>13917</v>
      </c>
      <c r="C978" t="s">
        <v>13918</v>
      </c>
      <c r="D978" t="s">
        <v>363</v>
      </c>
      <c r="E978" t="s">
        <v>23</v>
      </c>
      <c r="F978" t="s">
        <v>32</v>
      </c>
      <c r="G978" t="s">
        <v>25</v>
      </c>
      <c r="H978">
        <v>76</v>
      </c>
      <c r="I978">
        <v>838</v>
      </c>
      <c r="J978">
        <v>529</v>
      </c>
      <c r="K978" t="s">
        <v>7145</v>
      </c>
      <c r="L978">
        <v>1.2999999999999999E-5</v>
      </c>
      <c r="M978">
        <v>664</v>
      </c>
      <c r="N978">
        <v>745</v>
      </c>
      <c r="O978">
        <v>-3828</v>
      </c>
      <c r="P978">
        <v>9305</v>
      </c>
      <c r="Q978">
        <v>210323</v>
      </c>
      <c r="R978">
        <v>45</v>
      </c>
      <c r="S978">
        <v>195487973</v>
      </c>
      <c r="U978" t="str">
        <f>IFERROR(LEFT(spotify_top_songs_audio_features[[#This Row],[artist_names]],SEARCH(",",spotify_top_songs_audio_features[[#This Row],[artist_names]])-1),spotify_top_songs_audio_features[[#This Row],[artist_names]])</f>
        <v>Piso 21</v>
      </c>
      <c r="V978" t="str">
        <f>IFERROR(MID(spotify_top_songs_audio_features[[#This Row],[artist_names]],SEARCH(",",spotify_top_songs_audio_features[[#This Row],[artist_names]])+2,99),"")</f>
        <v>Maluma</v>
      </c>
      <c r="W978" t="str">
        <f>spotify_top_songs_audio_features[[#This Row],[source]]</f>
        <v>WM Mexico</v>
      </c>
      <c r="X978" s="1">
        <f>spotify_top_songs_audio_features[[#This Row],[streams]]</f>
        <v>195487973</v>
      </c>
      <c r="Y978" t="str">
        <f>IF(Tabela2[[#This Row],[feat]]="","","Feat")</f>
        <v>Feat</v>
      </c>
      <c r="Z978" s="17" t="str">
        <f>CONCATENATE(INT(spotify_top_songs_audio_features[[#This Row],[duration_ms]]/(60*1000)),":",MOD(INT(spotify_top_songs_audio_features[[#This Row],[duration_ms]]/1000),60))</f>
        <v>3:30</v>
      </c>
      <c r="AA9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78" t="str">
        <f>spotify_top_songs_audio_features[[#This Row],[track_name]]</f>
        <v>Me Llamas (feat. Maluma) - Remix</v>
      </c>
    </row>
    <row r="979" spans="1:28" x14ac:dyDescent="0.25">
      <c r="A979" t="s">
        <v>9480</v>
      </c>
      <c r="B979" t="s">
        <v>9481</v>
      </c>
      <c r="C979" t="s">
        <v>9482</v>
      </c>
      <c r="D979" t="s">
        <v>1249</v>
      </c>
      <c r="E979" t="s">
        <v>23</v>
      </c>
      <c r="F979" t="s">
        <v>32</v>
      </c>
      <c r="G979" t="s">
        <v>25</v>
      </c>
      <c r="H979">
        <v>738</v>
      </c>
      <c r="I979">
        <v>814</v>
      </c>
      <c r="J979">
        <v>999</v>
      </c>
      <c r="K979" t="s">
        <v>3279</v>
      </c>
      <c r="L979">
        <v>9.6400000000000001E-4</v>
      </c>
      <c r="M979">
        <v>126</v>
      </c>
      <c r="N979">
        <v>483</v>
      </c>
      <c r="O979">
        <v>-4414</v>
      </c>
      <c r="P979">
        <v>119041</v>
      </c>
      <c r="Q979">
        <v>225850</v>
      </c>
      <c r="R979">
        <v>22</v>
      </c>
      <c r="S979">
        <v>195204618</v>
      </c>
      <c r="U979" t="str">
        <f>IFERROR(LEFT(spotify_top_songs_audio_features[[#This Row],[artist_names]],SEARCH(",",spotify_top_songs_audio_features[[#This Row],[artist_names]])-1),spotify_top_songs_audio_features[[#This Row],[artist_names]])</f>
        <v>Major Lazer</v>
      </c>
      <c r="V979" t="str">
        <f>IFERROR(MID(spotify_top_songs_audio_features[[#This Row],[artist_names]],SEARCH(",",spotify_top_songs_audio_features[[#This Row],[artist_names]])+2,99),"")</f>
        <v>Travis Scott, Camila Cabello, Quavo</v>
      </c>
      <c r="W979" t="str">
        <f>spotify_top_songs_audio_features[[#This Row],[source]]</f>
        <v>Third Pardee Records</v>
      </c>
      <c r="X979" s="1">
        <f>spotify_top_songs_audio_features[[#This Row],[streams]]</f>
        <v>195204618</v>
      </c>
      <c r="Y979" t="str">
        <f>IF(Tabela2[[#This Row],[feat]]="","","Feat")</f>
        <v>Feat</v>
      </c>
      <c r="Z979" s="17" t="str">
        <f>CONCATENATE(INT(spotify_top_songs_audio_features[[#This Row],[duration_ms]]/(60*1000)),":",MOD(INT(spotify_top_songs_audio_features[[#This Row],[duration_ms]]/1000),60))</f>
        <v>3:45</v>
      </c>
      <c r="AA9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79" t="str">
        <f>spotify_top_songs_audio_features[[#This Row],[track_name]]</f>
        <v>Know No Better (feat. Travis Scott, Camila Cabello &amp; Quavo)</v>
      </c>
    </row>
    <row r="980" spans="1:28" x14ac:dyDescent="0.25">
      <c r="A980" t="s">
        <v>7253</v>
      </c>
      <c r="B980" t="s">
        <v>243</v>
      </c>
      <c r="C980" t="s">
        <v>7254</v>
      </c>
      <c r="D980" t="s">
        <v>37</v>
      </c>
      <c r="E980" t="s">
        <v>177</v>
      </c>
      <c r="F980" t="s">
        <v>32</v>
      </c>
      <c r="G980" t="s">
        <v>25</v>
      </c>
      <c r="H980">
        <v>787</v>
      </c>
      <c r="I980">
        <v>686</v>
      </c>
      <c r="J980">
        <v>339</v>
      </c>
      <c r="K980" t="s">
        <v>1773</v>
      </c>
      <c r="L980">
        <v>0</v>
      </c>
      <c r="M980">
        <v>927</v>
      </c>
      <c r="N980">
        <v>836</v>
      </c>
      <c r="O980">
        <v>-437</v>
      </c>
      <c r="P980">
        <v>12351</v>
      </c>
      <c r="Q980">
        <v>185553</v>
      </c>
      <c r="R980">
        <v>15</v>
      </c>
      <c r="S980">
        <v>194892764</v>
      </c>
      <c r="U980" t="str">
        <f>IFERROR(LEFT(spotify_top_songs_audio_features[[#This Row],[artist_names]],SEARCH(",",spotify_top_songs_audio_features[[#This Row],[artist_names]])-1),spotify_top_songs_audio_features[[#This Row],[artist_names]])</f>
        <v>Sabrina Carpenter</v>
      </c>
      <c r="V980" t="str">
        <f>IFERROR(MID(spotify_top_songs_audio_features[[#This Row],[artist_names]],SEARCH(",",spotify_top_songs_audio_features[[#This Row],[artist_names]])+2,99),"")</f>
        <v/>
      </c>
      <c r="W980" t="str">
        <f>spotify_top_songs_audio_features[[#This Row],[source]]</f>
        <v>Island Records</v>
      </c>
      <c r="X980" s="1">
        <f>spotify_top_songs_audio_features[[#This Row],[streams]]</f>
        <v>194892764</v>
      </c>
      <c r="Y980" t="str">
        <f>IF(Tabela2[[#This Row],[feat]]="","","Feat")</f>
        <v/>
      </c>
      <c r="Z980" s="17" t="str">
        <f>CONCATENATE(INT(spotify_top_songs_audio_features[[#This Row],[duration_ms]]/(60*1000)),":",MOD(INT(spotify_top_songs_audio_features[[#This Row],[duration_ms]]/1000),60))</f>
        <v>3:5</v>
      </c>
      <c r="AA9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80" t="str">
        <f>spotify_top_songs_audio_features[[#This Row],[track_name]]</f>
        <v>Feather</v>
      </c>
    </row>
    <row r="981" spans="1:28" x14ac:dyDescent="0.25">
      <c r="A981" t="s">
        <v>2171</v>
      </c>
      <c r="B981" t="s">
        <v>112</v>
      </c>
      <c r="C981" t="s">
        <v>2172</v>
      </c>
      <c r="D981" t="s">
        <v>349</v>
      </c>
      <c r="E981" t="s">
        <v>23</v>
      </c>
      <c r="F981" t="s">
        <v>24</v>
      </c>
      <c r="G981" t="s">
        <v>25</v>
      </c>
      <c r="H981">
        <v>647</v>
      </c>
      <c r="I981">
        <v>8</v>
      </c>
      <c r="J981">
        <v>165</v>
      </c>
      <c r="K981" t="s">
        <v>2173</v>
      </c>
      <c r="L981">
        <v>0</v>
      </c>
      <c r="M981">
        <v>334</v>
      </c>
      <c r="N981">
        <v>942</v>
      </c>
      <c r="O981">
        <v>-5384</v>
      </c>
      <c r="P981">
        <v>160078</v>
      </c>
      <c r="Q981">
        <v>219200</v>
      </c>
      <c r="R981">
        <v>24</v>
      </c>
      <c r="S981">
        <v>194892565</v>
      </c>
      <c r="U98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981" t="str">
        <f>IFERROR(MID(spotify_top_songs_audio_features[[#This Row],[artist_names]],SEARCH(",",spotify_top_songs_audio_features[[#This Row],[artist_names]])+2,99),"")</f>
        <v/>
      </c>
      <c r="W981" t="str">
        <f>spotify_top_songs_audio_features[[#This Row],[source]]</f>
        <v>Big Machine Records, LLC</v>
      </c>
      <c r="X981" s="1">
        <f>spotify_top_songs_audio_features[[#This Row],[streams]]</f>
        <v>194892565</v>
      </c>
      <c r="Y981" t="str">
        <f>IF(Tabela2[[#This Row],[feat]]="","","Feat")</f>
        <v/>
      </c>
      <c r="Z981" s="17" t="str">
        <f>CONCATENATE(INT(spotify_top_songs_audio_features[[#This Row],[duration_ms]]/(60*1000)),":",MOD(INT(spotify_top_songs_audio_features[[#This Row],[duration_ms]]/1000),60))</f>
        <v>3:39</v>
      </c>
      <c r="AA9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81" t="str">
        <f>spotify_top_songs_audio_features[[#This Row],[track_name]]</f>
        <v>Shake It Off</v>
      </c>
    </row>
    <row r="982" spans="1:28" x14ac:dyDescent="0.25">
      <c r="A982" t="s">
        <v>17276</v>
      </c>
      <c r="B982" t="s">
        <v>1366</v>
      </c>
      <c r="C982" t="s">
        <v>1367</v>
      </c>
      <c r="D982" t="s">
        <v>1368</v>
      </c>
      <c r="E982" t="s">
        <v>177</v>
      </c>
      <c r="F982" t="s">
        <v>32</v>
      </c>
      <c r="G982" t="s">
        <v>25</v>
      </c>
      <c r="H982">
        <v>67</v>
      </c>
      <c r="I982">
        <v>585</v>
      </c>
      <c r="J982">
        <v>354</v>
      </c>
      <c r="K982" t="s">
        <v>1522</v>
      </c>
      <c r="L982">
        <v>1.11E-4</v>
      </c>
      <c r="M982">
        <v>131</v>
      </c>
      <c r="N982">
        <v>447</v>
      </c>
      <c r="O982">
        <v>-4861</v>
      </c>
      <c r="P982">
        <v>11003</v>
      </c>
      <c r="Q982">
        <v>214802</v>
      </c>
      <c r="R982">
        <v>28</v>
      </c>
      <c r="S982">
        <v>194630696</v>
      </c>
      <c r="U982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982" t="str">
        <f>IFERROR(MID(spotify_top_songs_audio_features[[#This Row],[artist_names]],SEARCH(",",spotify_top_songs_audio_features[[#This Row],[artist_names]])+2,99),"")</f>
        <v/>
      </c>
      <c r="W982" t="str">
        <f>spotify_top_songs_audio_features[[#This Row],[source]]</f>
        <v>Astralwerks (ASW)</v>
      </c>
      <c r="X982" s="1">
        <f>spotify_top_songs_audio_features[[#This Row],[streams]]</f>
        <v>194630696</v>
      </c>
      <c r="Y982" t="str">
        <f>IF(Tabela2[[#This Row],[feat]]="","","Feat")</f>
        <v/>
      </c>
      <c r="Z982" s="17" t="str">
        <f>CONCATENATE(INT(spotify_top_songs_audio_features[[#This Row],[duration_ms]]/(60*1000)),":",MOD(INT(spotify_top_songs_audio_features[[#This Row],[duration_ms]]/1000),60))</f>
        <v>3:34</v>
      </c>
      <c r="AA9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82" t="str">
        <f>spotify_top_songs_audio_features[[#This Row],[track_name]]</f>
        <v>Now Or Never</v>
      </c>
    </row>
    <row r="983" spans="1:28" x14ac:dyDescent="0.25">
      <c r="A983" t="s">
        <v>12195</v>
      </c>
      <c r="B983" t="s">
        <v>1257</v>
      </c>
      <c r="C983" t="s">
        <v>12196</v>
      </c>
      <c r="D983" t="s">
        <v>4493</v>
      </c>
      <c r="E983" t="s">
        <v>142</v>
      </c>
      <c r="F983" t="s">
        <v>24</v>
      </c>
      <c r="G983" t="s">
        <v>25</v>
      </c>
      <c r="H983">
        <v>738</v>
      </c>
      <c r="I983">
        <v>861</v>
      </c>
      <c r="J983">
        <v>237</v>
      </c>
      <c r="K983" t="s">
        <v>2390</v>
      </c>
      <c r="L983">
        <v>175</v>
      </c>
      <c r="M983">
        <v>325</v>
      </c>
      <c r="N983">
        <v>58</v>
      </c>
      <c r="O983">
        <v>-4141</v>
      </c>
      <c r="P983">
        <v>131974</v>
      </c>
      <c r="Q983">
        <v>189052</v>
      </c>
      <c r="R983">
        <v>21</v>
      </c>
      <c r="S983">
        <v>194512702</v>
      </c>
      <c r="U983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983" t="str">
        <f>IFERROR(MID(spotify_top_songs_audio_features[[#This Row],[artist_names]],SEARCH(",",spotify_top_songs_audio_features[[#This Row],[artist_names]])+2,99),"")</f>
        <v/>
      </c>
      <c r="W983" t="str">
        <f>spotify_top_songs_audio_features[[#This Row],[source]]</f>
        <v>YG Entertainment, distributed through Interscope Records</v>
      </c>
      <c r="X983" s="1">
        <f>spotify_top_songs_audio_features[[#This Row],[streams]]</f>
        <v>194512702</v>
      </c>
      <c r="Y983" t="str">
        <f>IF(Tabela2[[#This Row],[feat]]="","","Feat")</f>
        <v/>
      </c>
      <c r="Z983" s="17" t="str">
        <f>CONCATENATE(INT(spotify_top_songs_audio_features[[#This Row],[duration_ms]]/(60*1000)),":",MOD(INT(spotify_top_songs_audio_features[[#This Row],[duration_ms]]/1000),60))</f>
        <v>3:9</v>
      </c>
      <c r="AA9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983" t="str">
        <f>spotify_top_songs_audio_features[[#This Row],[track_name]]</f>
        <v>Kill This Love</v>
      </c>
    </row>
    <row r="984" spans="1:28" x14ac:dyDescent="0.25">
      <c r="A984" t="s">
        <v>4365</v>
      </c>
      <c r="B984" t="s">
        <v>4366</v>
      </c>
      <c r="C984" t="s">
        <v>4367</v>
      </c>
      <c r="D984" t="s">
        <v>3705</v>
      </c>
      <c r="E984" t="s">
        <v>142</v>
      </c>
      <c r="F984" t="s">
        <v>24</v>
      </c>
      <c r="G984" t="s">
        <v>25</v>
      </c>
      <c r="H984">
        <v>697</v>
      </c>
      <c r="I984">
        <v>691</v>
      </c>
      <c r="J984">
        <v>146</v>
      </c>
      <c r="K984" t="s">
        <v>128</v>
      </c>
      <c r="L984">
        <v>0</v>
      </c>
      <c r="M984">
        <v>185</v>
      </c>
      <c r="N984">
        <v>305</v>
      </c>
      <c r="O984">
        <v>-4757</v>
      </c>
      <c r="P984">
        <v>137853</v>
      </c>
      <c r="Q984">
        <v>239293</v>
      </c>
      <c r="R984">
        <v>23</v>
      </c>
      <c r="S984">
        <v>194243479</v>
      </c>
      <c r="U984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984" t="str">
        <f>IFERROR(MID(spotify_top_songs_audio_features[[#This Row],[artist_names]],SEARCH(",",spotify_top_songs_audio_features[[#This Row],[artist_names]])+2,99),"")</f>
        <v>Camila Cabello</v>
      </c>
      <c r="W984" t="str">
        <f>spotify_top_songs_audio_features[[#This Row],[source]]</f>
        <v>Bad Boy / Interscope</v>
      </c>
      <c r="X984" s="1">
        <f>spotify_top_songs_audio_features[[#This Row],[streams]]</f>
        <v>194243479</v>
      </c>
      <c r="Y984" t="str">
        <f>IF(Tabela2[[#This Row],[feat]]="","","Feat")</f>
        <v>Feat</v>
      </c>
      <c r="Z984" s="17" t="str">
        <f>CONCATENATE(INT(spotify_top_songs_audio_features[[#This Row],[duration_ms]]/(60*1000)),":",MOD(INT(spotify_top_songs_audio_features[[#This Row],[duration_ms]]/1000),60))</f>
        <v>3:59</v>
      </c>
      <c r="AA9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984" t="str">
        <f>spotify_top_songs_audio_features[[#This Row],[track_name]]</f>
        <v>Bad Things (with Camila Cabello)</v>
      </c>
    </row>
    <row r="985" spans="1:28" x14ac:dyDescent="0.25">
      <c r="A985" t="s">
        <v>6451</v>
      </c>
      <c r="B985" t="s">
        <v>1515</v>
      </c>
      <c r="C985" t="s">
        <v>1516</v>
      </c>
      <c r="D985" t="s">
        <v>1517</v>
      </c>
      <c r="E985" t="s">
        <v>102</v>
      </c>
      <c r="F985" t="s">
        <v>32</v>
      </c>
      <c r="G985" t="s">
        <v>25</v>
      </c>
      <c r="H985">
        <v>8</v>
      </c>
      <c r="I985">
        <v>578</v>
      </c>
      <c r="J985">
        <v>485</v>
      </c>
      <c r="K985" t="s">
        <v>1518</v>
      </c>
      <c r="L985">
        <v>0</v>
      </c>
      <c r="M985">
        <v>367</v>
      </c>
      <c r="N985">
        <v>367</v>
      </c>
      <c r="O985">
        <v>-5144</v>
      </c>
      <c r="P985">
        <v>14301</v>
      </c>
      <c r="Q985">
        <v>203161</v>
      </c>
      <c r="R985">
        <v>37</v>
      </c>
      <c r="S985">
        <v>193989109</v>
      </c>
      <c r="U985" t="str">
        <f>IFERROR(LEFT(spotify_top_songs_audio_features[[#This Row],[artist_names]],SEARCH(",",spotify_top_songs_audio_features[[#This Row],[artist_names]])-1),spotify_top_songs_audio_features[[#This Row],[artist_names]])</f>
        <v>Gucci Mane</v>
      </c>
      <c r="V985" t="str">
        <f>IFERROR(MID(spotify_top_songs_audio_features[[#This Row],[artist_names]],SEARCH(",",spotify_top_songs_audio_features[[#This Row],[artist_names]])+2,99),"")</f>
        <v>Bruno Mars, Kodak Black</v>
      </c>
      <c r="W985" t="str">
        <f>spotify_top_songs_audio_features[[#This Row],[source]]</f>
        <v>Guwop Enterprises/Atlantic</v>
      </c>
      <c r="X985" s="1">
        <f>spotify_top_songs_audio_features[[#This Row],[streams]]</f>
        <v>193989109</v>
      </c>
      <c r="Y985" t="str">
        <f>IF(Tabela2[[#This Row],[feat]]="","","Feat")</f>
        <v>Feat</v>
      </c>
      <c r="Z985" s="17" t="str">
        <f>CONCATENATE(INT(spotify_top_songs_audio_features[[#This Row],[duration_ms]]/(60*1000)),":",MOD(INT(spotify_top_songs_audio_features[[#This Row],[duration_ms]]/1000),60))</f>
        <v>3:23</v>
      </c>
      <c r="AA9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985" t="str">
        <f>spotify_top_songs_audio_features[[#This Row],[track_name]]</f>
        <v>Wake Up in the Sky</v>
      </c>
    </row>
    <row r="986" spans="1:28" x14ac:dyDescent="0.25">
      <c r="A986" t="s">
        <v>14643</v>
      </c>
      <c r="B986" t="s">
        <v>14644</v>
      </c>
      <c r="C986" t="s">
        <v>14645</v>
      </c>
      <c r="D986" t="s">
        <v>354</v>
      </c>
      <c r="E986" t="s">
        <v>23</v>
      </c>
      <c r="F986" t="s">
        <v>32</v>
      </c>
      <c r="G986" t="s">
        <v>25</v>
      </c>
      <c r="H986">
        <v>557</v>
      </c>
      <c r="I986">
        <v>774</v>
      </c>
      <c r="J986">
        <v>351</v>
      </c>
      <c r="K986" t="s">
        <v>10138</v>
      </c>
      <c r="L986">
        <v>0</v>
      </c>
      <c r="M986">
        <v>396</v>
      </c>
      <c r="N986">
        <v>397</v>
      </c>
      <c r="O986">
        <v>-5275</v>
      </c>
      <c r="P986">
        <v>111975</v>
      </c>
      <c r="Q986">
        <v>246134</v>
      </c>
      <c r="R986">
        <v>13</v>
      </c>
      <c r="S986">
        <v>193987336</v>
      </c>
      <c r="U986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986" t="str">
        <f>IFERROR(MID(spotify_top_songs_audio_features[[#This Row],[artist_names]],SEARCH(",",spotify_top_songs_audio_features[[#This Row],[artist_names]])+2,99),"")</f>
        <v>Drake</v>
      </c>
      <c r="W986" t="str">
        <f>spotify_top_songs_audio_features[[#This Row],[source]]</f>
        <v>Cactus Jack/Epic</v>
      </c>
      <c r="X986" s="1">
        <f>spotify_top_songs_audio_features[[#This Row],[streams]]</f>
        <v>193987336</v>
      </c>
      <c r="Y986" t="str">
        <f>IF(Tabela2[[#This Row],[feat]]="","","Feat")</f>
        <v>Feat</v>
      </c>
      <c r="Z986" s="17" t="str">
        <f>CONCATENATE(INT(spotify_top_songs_audio_features[[#This Row],[duration_ms]]/(60*1000)),":",MOD(INT(spotify_top_songs_audio_features[[#This Row],[duration_ms]]/1000),60))</f>
        <v>4:6</v>
      </c>
      <c r="AA9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86" t="str">
        <f>spotify_top_songs_audio_features[[#This Row],[track_name]]</f>
        <v>MELTDOWN (feat. Drake)</v>
      </c>
    </row>
    <row r="987" spans="1:28" x14ac:dyDescent="0.25">
      <c r="A987" t="s">
        <v>17498</v>
      </c>
      <c r="B987" t="s">
        <v>17499</v>
      </c>
      <c r="C987" t="s">
        <v>17500</v>
      </c>
      <c r="D987" t="s">
        <v>9810</v>
      </c>
      <c r="E987" t="s">
        <v>113</v>
      </c>
      <c r="F987" t="s">
        <v>24</v>
      </c>
      <c r="G987" t="s">
        <v>25</v>
      </c>
      <c r="H987">
        <v>771</v>
      </c>
      <c r="I987">
        <v>835</v>
      </c>
      <c r="J987">
        <v>507</v>
      </c>
      <c r="K987" t="s">
        <v>1797</v>
      </c>
      <c r="L987">
        <v>0</v>
      </c>
      <c r="M987">
        <v>601</v>
      </c>
      <c r="N987">
        <v>817</v>
      </c>
      <c r="O987">
        <v>-3388</v>
      </c>
      <c r="P987">
        <v>91012</v>
      </c>
      <c r="Q987">
        <v>238160</v>
      </c>
      <c r="R987">
        <v>32</v>
      </c>
      <c r="S987">
        <v>193835148</v>
      </c>
      <c r="U987" t="str">
        <f>IFERROR(LEFT(spotify_top_songs_audio_features[[#This Row],[artist_names]],SEARCH(",",spotify_top_songs_audio_features[[#This Row],[artist_names]])-1),spotify_top_songs_audio_features[[#This Row],[artist_names]])</f>
        <v>Alex Sensation</v>
      </c>
      <c r="V987" t="str">
        <f>IFERROR(MID(spotify_top_songs_audio_features[[#This Row],[artist_names]],SEARCH(",",spotify_top_songs_audio_features[[#This Row],[artist_names]])+2,99),"")</f>
        <v>Ozuna</v>
      </c>
      <c r="W987" t="str">
        <f>spotify_top_songs_audio_features[[#This Row],[source]]</f>
        <v>JP Entertainment (Jorge Pino)</v>
      </c>
      <c r="X987" s="1">
        <f>spotify_top_songs_audio_features[[#This Row],[streams]]</f>
        <v>193835148</v>
      </c>
      <c r="Y987" t="str">
        <f>IF(Tabela2[[#This Row],[feat]]="","","Feat")</f>
        <v>Feat</v>
      </c>
      <c r="Z987" s="17" t="str">
        <f>CONCATENATE(INT(spotify_top_songs_audio_features[[#This Row],[duration_ms]]/(60*1000)),":",MOD(INT(spotify_top_songs_audio_features[[#This Row],[duration_ms]]/1000),60))</f>
        <v>3:58</v>
      </c>
      <c r="AA9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87" t="str">
        <f>spotify_top_songs_audio_features[[#This Row],[track_name]]</f>
        <v>Que Va</v>
      </c>
    </row>
    <row r="988" spans="1:28" x14ac:dyDescent="0.25">
      <c r="A988" t="s">
        <v>10274</v>
      </c>
      <c r="B988" t="s">
        <v>10275</v>
      </c>
      <c r="C988" t="s">
        <v>10276</v>
      </c>
      <c r="D988" t="s">
        <v>336</v>
      </c>
      <c r="E988" t="s">
        <v>31</v>
      </c>
      <c r="F988" t="s">
        <v>24</v>
      </c>
      <c r="G988" t="s">
        <v>25</v>
      </c>
      <c r="H988">
        <v>594</v>
      </c>
      <c r="I988">
        <v>811</v>
      </c>
      <c r="J988">
        <v>159</v>
      </c>
      <c r="K988" t="s">
        <v>2719</v>
      </c>
      <c r="L988">
        <v>0</v>
      </c>
      <c r="M988">
        <v>339</v>
      </c>
      <c r="N988">
        <v>311</v>
      </c>
      <c r="O988">
        <v>-5746</v>
      </c>
      <c r="P988">
        <v>148144</v>
      </c>
      <c r="Q988">
        <v>264324</v>
      </c>
      <c r="R988">
        <v>5</v>
      </c>
      <c r="S988">
        <v>193829906</v>
      </c>
      <c r="U988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988" t="str">
        <f>IFERROR(MID(spotify_top_songs_audio_features[[#This Row],[artist_names]],SEARCH(",",spotify_top_songs_audio_features[[#This Row],[artist_names]])+2,99),"")</f>
        <v>Kanye West, Ty Dolla $ign, Rich The Kid, Playboi Carti</v>
      </c>
      <c r="W988" t="str">
        <f>spotify_top_songs_audio_features[[#This Row],[source]]</f>
        <v>Ye</v>
      </c>
      <c r="X988" s="1">
        <f>spotify_top_songs_audio_features[[#This Row],[streams]]</f>
        <v>193829906</v>
      </c>
      <c r="Y988" t="str">
        <f>IF(Tabela2[[#This Row],[feat]]="","","Feat")</f>
        <v>Feat</v>
      </c>
      <c r="Z988" s="17" t="str">
        <f>CONCATENATE(INT(spotify_top_songs_audio_features[[#This Row],[duration_ms]]/(60*1000)),":",MOD(INT(spotify_top_songs_audio_features[[#This Row],[duration_ms]]/1000),60))</f>
        <v>4:24</v>
      </c>
      <c r="AA9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988" t="str">
        <f>spotify_top_songs_audio_features[[#This Row],[track_name]]</f>
        <v>CARNIVAL</v>
      </c>
    </row>
    <row r="989" spans="1:28" x14ac:dyDescent="0.25">
      <c r="A989" t="s">
        <v>3423</v>
      </c>
      <c r="B989" t="s">
        <v>3424</v>
      </c>
      <c r="C989" t="s">
        <v>3425</v>
      </c>
      <c r="D989" t="s">
        <v>1190</v>
      </c>
      <c r="E989" t="s">
        <v>177</v>
      </c>
      <c r="F989" t="s">
        <v>32</v>
      </c>
      <c r="G989" t="s">
        <v>25</v>
      </c>
      <c r="H989">
        <v>698</v>
      </c>
      <c r="I989">
        <v>505</v>
      </c>
      <c r="J989">
        <v>356</v>
      </c>
      <c r="K989" t="s">
        <v>1572</v>
      </c>
      <c r="L989">
        <v>0</v>
      </c>
      <c r="M989">
        <v>995</v>
      </c>
      <c r="N989">
        <v>396</v>
      </c>
      <c r="O989">
        <v>-8242</v>
      </c>
      <c r="P989">
        <v>95868</v>
      </c>
      <c r="Q989">
        <v>194654</v>
      </c>
      <c r="R989">
        <v>17</v>
      </c>
      <c r="S989">
        <v>193790951</v>
      </c>
      <c r="U989" t="str">
        <f>IFERROR(LEFT(spotify_top_songs_audio_features[[#This Row],[artist_names]],SEARCH(",",spotify_top_songs_audio_features[[#This Row],[artist_names]])-1),spotify_top_songs_audio_features[[#This Row],[artist_names]])</f>
        <v>King</v>
      </c>
      <c r="V989" t="str">
        <f>IFERROR(MID(spotify_top_songs_audio_features[[#This Row],[artist_names]],SEARCH(",",spotify_top_songs_audio_features[[#This Row],[artist_names]])+2,99),"")</f>
        <v/>
      </c>
      <c r="W989" t="str">
        <f>spotify_top_songs_audio_features[[#This Row],[source]]</f>
        <v>Warner Music India</v>
      </c>
      <c r="X989" s="1">
        <f>spotify_top_songs_audio_features[[#This Row],[streams]]</f>
        <v>193790951</v>
      </c>
      <c r="Y989" t="str">
        <f>IF(Tabela2[[#This Row],[feat]]="","","Feat")</f>
        <v/>
      </c>
      <c r="Z989" s="17" t="str">
        <f>CONCATENATE(INT(spotify_top_songs_audio_features[[#This Row],[duration_ms]]/(60*1000)),":",MOD(INT(spotify_top_songs_audio_features[[#This Row],[duration_ms]]/1000),60))</f>
        <v>3:14</v>
      </c>
      <c r="AA9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89" t="str">
        <f>spotify_top_songs_audio_features[[#This Row],[track_name]]</f>
        <v>Maan Meri Jaan</v>
      </c>
    </row>
    <row r="990" spans="1:28" x14ac:dyDescent="0.25">
      <c r="A990" t="s">
        <v>17362</v>
      </c>
      <c r="B990" t="s">
        <v>953</v>
      </c>
      <c r="C990" t="s">
        <v>954</v>
      </c>
      <c r="D990" t="s">
        <v>520</v>
      </c>
      <c r="E990" t="s">
        <v>70</v>
      </c>
      <c r="F990" t="s">
        <v>32</v>
      </c>
      <c r="G990" t="s">
        <v>25</v>
      </c>
      <c r="H990">
        <v>861</v>
      </c>
      <c r="I990">
        <v>637</v>
      </c>
      <c r="J990">
        <v>24</v>
      </c>
      <c r="K990" t="s">
        <v>2105</v>
      </c>
      <c r="L990">
        <v>3.3500000000000001E-4</v>
      </c>
      <c r="M990">
        <v>967</v>
      </c>
      <c r="N990">
        <v>474</v>
      </c>
      <c r="O990">
        <v>-5692</v>
      </c>
      <c r="P990">
        <v>98044</v>
      </c>
      <c r="Q990">
        <v>228654</v>
      </c>
      <c r="R990">
        <v>9</v>
      </c>
      <c r="S990">
        <v>193509928</v>
      </c>
      <c r="U990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990" t="str">
        <f>IFERROR(MID(spotify_top_songs_audio_features[[#This Row],[artist_names]],SEARCH(",",spotify_top_songs_audio_features[[#This Row],[artist_names]])+2,99),"")</f>
        <v>Offset, Travis Scott</v>
      </c>
      <c r="W990" t="str">
        <f>spotify_top_songs_audio_features[[#This Row],[source]]</f>
        <v>Atlantic Records</v>
      </c>
      <c r="X990" s="1">
        <f>spotify_top_songs_audio_features[[#This Row],[streams]]</f>
        <v>193509928</v>
      </c>
      <c r="Y990" t="str">
        <f>IF(Tabela2[[#This Row],[feat]]="","","Feat")</f>
        <v>Feat</v>
      </c>
      <c r="Z990" s="17" t="str">
        <f>CONCATENATE(INT(spotify_top_songs_audio_features[[#This Row],[duration_ms]]/(60*1000)),":",MOD(INT(spotify_top_songs_audio_features[[#This Row],[duration_ms]]/1000),60))</f>
        <v>3:48</v>
      </c>
      <c r="AA9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990" t="str">
        <f>spotify_top_songs_audio_features[[#This Row],[track_name]]</f>
        <v>ZEZE (feat. Travis Scott &amp; Offset)</v>
      </c>
    </row>
    <row r="991" spans="1:28" x14ac:dyDescent="0.25">
      <c r="A991" t="s">
        <v>7055</v>
      </c>
      <c r="B991" t="s">
        <v>1015</v>
      </c>
      <c r="C991" t="s">
        <v>7056</v>
      </c>
      <c r="D991" t="s">
        <v>1017</v>
      </c>
      <c r="E991" t="s">
        <v>142</v>
      </c>
      <c r="F991" t="s">
        <v>24</v>
      </c>
      <c r="G991" t="s">
        <v>25</v>
      </c>
      <c r="H991">
        <v>817</v>
      </c>
      <c r="I991">
        <v>816</v>
      </c>
      <c r="J991">
        <v>269</v>
      </c>
      <c r="K991" t="s">
        <v>7057</v>
      </c>
      <c r="L991">
        <v>0</v>
      </c>
      <c r="M991">
        <v>159</v>
      </c>
      <c r="N991">
        <v>508</v>
      </c>
      <c r="O991">
        <v>-5402</v>
      </c>
      <c r="P991">
        <v>181982</v>
      </c>
      <c r="Q991">
        <v>190288</v>
      </c>
      <c r="R991">
        <v>24</v>
      </c>
      <c r="S991">
        <v>193075063</v>
      </c>
      <c r="U991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991" t="str">
        <f>IFERROR(MID(spotify_top_songs_audio_features[[#This Row],[artist_names]],SEARCH(",",spotify_top_songs_audio_features[[#This Row],[artist_names]])+2,99),"")</f>
        <v/>
      </c>
      <c r="W991" t="str">
        <f>spotify_top_songs_audio_features[[#This Row],[source]]</f>
        <v>Quality Control Music, LLC</v>
      </c>
      <c r="X991" s="1">
        <f>spotify_top_songs_audio_features[[#This Row],[streams]]</f>
        <v>193075063</v>
      </c>
      <c r="Y991" t="str">
        <f>IF(Tabela2[[#This Row],[feat]]="","","Feat")</f>
        <v/>
      </c>
      <c r="Z991" s="17" t="str">
        <f>CONCATENATE(INT(spotify_top_songs_audio_features[[#This Row],[duration_ms]]/(60*1000)),":",MOD(INT(spotify_top_songs_audio_features[[#This Row],[duration_ms]]/1000),60))</f>
        <v>3:10</v>
      </c>
      <c r="AA9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991" t="str">
        <f>spotify_top_songs_audio_features[[#This Row],[track_name]]</f>
        <v>Stir Fry</v>
      </c>
    </row>
    <row r="992" spans="1:28" x14ac:dyDescent="0.25">
      <c r="A992" t="s">
        <v>14517</v>
      </c>
      <c r="B992" t="s">
        <v>14518</v>
      </c>
      <c r="C992" t="s">
        <v>14519</v>
      </c>
      <c r="D992" t="s">
        <v>520</v>
      </c>
      <c r="E992" t="s">
        <v>97</v>
      </c>
      <c r="F992" t="s">
        <v>24</v>
      </c>
      <c r="G992" t="s">
        <v>25</v>
      </c>
      <c r="H992">
        <v>684</v>
      </c>
      <c r="I992">
        <v>619</v>
      </c>
      <c r="J992">
        <v>386</v>
      </c>
      <c r="K992" t="s">
        <v>350</v>
      </c>
      <c r="L992">
        <v>0</v>
      </c>
      <c r="M992">
        <v>122</v>
      </c>
      <c r="N992">
        <v>284</v>
      </c>
      <c r="O992">
        <v>-7005</v>
      </c>
      <c r="P992">
        <v>125046</v>
      </c>
      <c r="Q992">
        <v>217440</v>
      </c>
      <c r="R992">
        <v>27</v>
      </c>
      <c r="S992">
        <v>192824494</v>
      </c>
      <c r="U992" t="str">
        <f>IFERROR(LEFT(spotify_top_songs_audio_features[[#This Row],[artist_names]],SEARCH(",",spotify_top_songs_audio_features[[#This Row],[artist_names]])-1),spotify_top_songs_audio_features[[#This Row],[artist_names]])</f>
        <v>Zac Efron</v>
      </c>
      <c r="V992" t="str">
        <f>IFERROR(MID(spotify_top_songs_audio_features[[#This Row],[artist_names]],SEARCH(",",spotify_top_songs_audio_features[[#This Row],[artist_names]])+2,99),"")</f>
        <v>Zendaya</v>
      </c>
      <c r="W992" t="str">
        <f>spotify_top_songs_audio_features[[#This Row],[source]]</f>
        <v>Atlantic Records</v>
      </c>
      <c r="X992" s="1">
        <f>spotify_top_songs_audio_features[[#This Row],[streams]]</f>
        <v>192824494</v>
      </c>
      <c r="Y992" t="str">
        <f>IF(Tabela2[[#This Row],[feat]]="","","Feat")</f>
        <v>Feat</v>
      </c>
      <c r="Z992" s="17" t="str">
        <f>CONCATENATE(INT(spotify_top_songs_audio_features[[#This Row],[duration_ms]]/(60*1000)),":",MOD(INT(spotify_top_songs_audio_features[[#This Row],[duration_ms]]/1000),60))</f>
        <v>3:37</v>
      </c>
      <c r="AA9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992" t="str">
        <f>spotify_top_songs_audio_features[[#This Row],[track_name]]</f>
        <v>Rewrite The Stars</v>
      </c>
    </row>
    <row r="993" spans="1:28" x14ac:dyDescent="0.25">
      <c r="A993" t="s">
        <v>14776</v>
      </c>
      <c r="B993" t="s">
        <v>307</v>
      </c>
      <c r="C993" t="s">
        <v>14777</v>
      </c>
      <c r="D993" t="s">
        <v>309</v>
      </c>
      <c r="E993" t="s">
        <v>113</v>
      </c>
      <c r="F993" t="s">
        <v>24</v>
      </c>
      <c r="G993" t="s">
        <v>25</v>
      </c>
      <c r="H993">
        <v>421</v>
      </c>
      <c r="I993">
        <v>131</v>
      </c>
      <c r="J993">
        <v>382</v>
      </c>
      <c r="K993" t="s">
        <v>9116</v>
      </c>
      <c r="L993">
        <v>453</v>
      </c>
      <c r="M993">
        <v>109</v>
      </c>
      <c r="N993">
        <v>12</v>
      </c>
      <c r="O993">
        <v>-18435</v>
      </c>
      <c r="P993">
        <v>137446</v>
      </c>
      <c r="Q993">
        <v>291796</v>
      </c>
      <c r="R993">
        <v>33</v>
      </c>
      <c r="S993">
        <v>192755769</v>
      </c>
      <c r="U993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993" t="str">
        <f>IFERROR(MID(spotify_top_songs_audio_features[[#This Row],[artist_names]],SEARCH(",",spotify_top_songs_audio_features[[#This Row],[artist_names]])+2,99),"")</f>
        <v/>
      </c>
      <c r="W993" t="str">
        <f>spotify_top_songs_audio_features[[#This Row],[source]]</f>
        <v>Darkroom/Interscope Records</v>
      </c>
      <c r="X993" s="1">
        <f>spotify_top_songs_audio_features[[#This Row],[streams]]</f>
        <v>192755769</v>
      </c>
      <c r="Y993" t="str">
        <f>IF(Tabela2[[#This Row],[feat]]="","","Feat")</f>
        <v/>
      </c>
      <c r="Z993" s="17" t="str">
        <f>CONCATENATE(INT(spotify_top_songs_audio_features[[#This Row],[duration_ms]]/(60*1000)),":",MOD(INT(spotify_top_songs_audio_features[[#This Row],[duration_ms]]/1000),60))</f>
        <v>4:51</v>
      </c>
      <c r="AA9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93" t="str">
        <f>spotify_top_songs_audio_features[[#This Row],[track_name]]</f>
        <v>i love you</v>
      </c>
    </row>
    <row r="994" spans="1:28" x14ac:dyDescent="0.25">
      <c r="A994" t="s">
        <v>12249</v>
      </c>
      <c r="B994" t="s">
        <v>624</v>
      </c>
      <c r="C994" t="s">
        <v>12250</v>
      </c>
      <c r="D994" t="s">
        <v>141</v>
      </c>
      <c r="E994" t="s">
        <v>113</v>
      </c>
      <c r="F994" t="s">
        <v>24</v>
      </c>
      <c r="G994" t="s">
        <v>25</v>
      </c>
      <c r="H994">
        <v>86</v>
      </c>
      <c r="I994">
        <v>791</v>
      </c>
      <c r="J994">
        <v>568</v>
      </c>
      <c r="K994" t="s">
        <v>1964</v>
      </c>
      <c r="L994">
        <v>106</v>
      </c>
      <c r="M994">
        <v>106</v>
      </c>
      <c r="N994">
        <v>887</v>
      </c>
      <c r="O994">
        <v>-4784</v>
      </c>
      <c r="P994">
        <v>92023</v>
      </c>
      <c r="Q994">
        <v>175918</v>
      </c>
      <c r="R994">
        <v>28</v>
      </c>
      <c r="S994">
        <v>192725631</v>
      </c>
      <c r="U994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994" t="str">
        <f>IFERROR(MID(spotify_top_songs_audio_features[[#This Row],[artist_names]],SEARCH(",",spotify_top_songs_audio_features[[#This Row],[artist_names]])+2,99),"")</f>
        <v/>
      </c>
      <c r="W994" t="str">
        <f>spotify_top_songs_audio_features[[#This Row],[source]]</f>
        <v>Rimas Entertainment LLC</v>
      </c>
      <c r="X994" s="1">
        <f>spotify_top_songs_audio_features[[#This Row],[streams]]</f>
        <v>192725631</v>
      </c>
      <c r="Y994" t="str">
        <f>IF(Tabela2[[#This Row],[feat]]="","","Feat")</f>
        <v/>
      </c>
      <c r="Z994" s="17" t="str">
        <f>CONCATENATE(INT(spotify_top_songs_audio_features[[#This Row],[duration_ms]]/(60*1000)),":",MOD(INT(spotify_top_songs_audio_features[[#This Row],[duration_ms]]/1000),60))</f>
        <v>2:55</v>
      </c>
      <c r="AA9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94" t="str">
        <f>spotify_top_songs_audio_features[[#This Row],[track_name]]</f>
        <v>A Tu Merced</v>
      </c>
    </row>
    <row r="995" spans="1:28" x14ac:dyDescent="0.25">
      <c r="A995" t="s">
        <v>10673</v>
      </c>
      <c r="B995" t="s">
        <v>2519</v>
      </c>
      <c r="C995" t="s">
        <v>10674</v>
      </c>
      <c r="D995" t="s">
        <v>48</v>
      </c>
      <c r="E995" t="s">
        <v>23</v>
      </c>
      <c r="F995" t="s">
        <v>24</v>
      </c>
      <c r="G995" t="s">
        <v>25</v>
      </c>
      <c r="H995">
        <v>812</v>
      </c>
      <c r="I995">
        <v>855</v>
      </c>
      <c r="J995">
        <v>554</v>
      </c>
      <c r="K995" t="s">
        <v>2929</v>
      </c>
      <c r="L995">
        <v>167</v>
      </c>
      <c r="M995">
        <v>108</v>
      </c>
      <c r="N995">
        <v>573</v>
      </c>
      <c r="O995">
        <v>-3725</v>
      </c>
      <c r="P995">
        <v>9004</v>
      </c>
      <c r="Q995">
        <v>192477</v>
      </c>
      <c r="R995">
        <v>20</v>
      </c>
      <c r="S995">
        <v>192384737</v>
      </c>
      <c r="U995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995" t="str">
        <f>IFERROR(MID(spotify_top_songs_audio_features[[#This Row],[artist_names]],SEARCH(",",spotify_top_songs_audio_features[[#This Row],[artist_names]])+2,99),"")</f>
        <v>Bad Bunny</v>
      </c>
      <c r="W995" t="str">
        <f>spotify_top_songs_audio_features[[#This Row],[source]]</f>
        <v>Republic Records</v>
      </c>
      <c r="X995" s="1">
        <f>spotify_top_songs_audio_features[[#This Row],[streams]]</f>
        <v>192384737</v>
      </c>
      <c r="Y995" t="str">
        <f>IF(Tabela2[[#This Row],[feat]]="","","Feat")</f>
        <v>Feat</v>
      </c>
      <c r="Z995" s="17" t="str">
        <f>CONCATENATE(INT(spotify_top_songs_audio_features[[#This Row],[duration_ms]]/(60*1000)),":",MOD(INT(spotify_top_songs_audio_features[[#This Row],[duration_ms]]/1000),60))</f>
        <v>3:12</v>
      </c>
      <c r="AA9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995" t="str">
        <f>spotify_top_songs_audio_features[[#This Row],[track_name]]</f>
        <v>X ÚLTIMA VEZ</v>
      </c>
    </row>
    <row r="996" spans="1:28" x14ac:dyDescent="0.25">
      <c r="A996" t="s">
        <v>4439</v>
      </c>
      <c r="B996" t="s">
        <v>504</v>
      </c>
      <c r="C996" t="s">
        <v>4440</v>
      </c>
      <c r="D996" t="s">
        <v>506</v>
      </c>
      <c r="E996" t="s">
        <v>177</v>
      </c>
      <c r="F996" t="s">
        <v>32</v>
      </c>
      <c r="G996" t="s">
        <v>25</v>
      </c>
      <c r="H996">
        <v>334</v>
      </c>
      <c r="I996">
        <v>617</v>
      </c>
      <c r="J996">
        <v>383</v>
      </c>
      <c r="K996" t="s">
        <v>265</v>
      </c>
      <c r="L996">
        <v>0</v>
      </c>
      <c r="M996">
        <v>163</v>
      </c>
      <c r="N996">
        <v>603</v>
      </c>
      <c r="O996">
        <v>-5834</v>
      </c>
      <c r="P996">
        <v>85227</v>
      </c>
      <c r="Q996">
        <v>216391</v>
      </c>
      <c r="R996">
        <v>24</v>
      </c>
      <c r="S996">
        <v>191821332</v>
      </c>
      <c r="U996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996" t="str">
        <f>IFERROR(MID(spotify_top_songs_audio_features[[#This Row],[artist_names]],SEARCH(",",spotify_top_songs_audio_features[[#This Row],[artist_names]])+2,99),"")</f>
        <v/>
      </c>
      <c r="W996" t="str">
        <f>spotify_top_songs_audio_features[[#This Row],[source]]</f>
        <v>Syco Music/Epic</v>
      </c>
      <c r="X996" s="1">
        <f>spotify_top_songs_audio_features[[#This Row],[streams]]</f>
        <v>191821332</v>
      </c>
      <c r="Y996" t="str">
        <f>IF(Tabela2[[#This Row],[feat]]="","","Feat")</f>
        <v/>
      </c>
      <c r="Z996" s="17" t="str">
        <f>CONCATENATE(INT(spotify_top_songs_audio_features[[#This Row],[duration_ms]]/(60*1000)),":",MOD(INT(spotify_top_songs_audio_features[[#This Row],[duration_ms]]/1000),60))</f>
        <v>3:36</v>
      </c>
      <c r="AA9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996" t="str">
        <f>spotify_top_songs_audio_features[[#This Row],[track_name]]</f>
        <v>Crying in the Club</v>
      </c>
    </row>
    <row r="997" spans="1:28" x14ac:dyDescent="0.25">
      <c r="A997" t="s">
        <v>15693</v>
      </c>
      <c r="B997" t="s">
        <v>15694</v>
      </c>
      <c r="C997" t="s">
        <v>15695</v>
      </c>
      <c r="D997" t="s">
        <v>1684</v>
      </c>
      <c r="E997" t="s">
        <v>113</v>
      </c>
      <c r="F997" t="s">
        <v>24</v>
      </c>
      <c r="G997" t="s">
        <v>25</v>
      </c>
      <c r="H997">
        <v>794</v>
      </c>
      <c r="I997">
        <v>632</v>
      </c>
      <c r="J997">
        <v>649</v>
      </c>
      <c r="K997" t="s">
        <v>2788</v>
      </c>
      <c r="L997">
        <v>0</v>
      </c>
      <c r="M997">
        <v>128</v>
      </c>
      <c r="N997">
        <v>355</v>
      </c>
      <c r="O997">
        <v>-6163</v>
      </c>
      <c r="P997">
        <v>145926</v>
      </c>
      <c r="Q997">
        <v>291893</v>
      </c>
      <c r="R997">
        <v>28</v>
      </c>
      <c r="S997">
        <v>191159626</v>
      </c>
      <c r="U997" t="str">
        <f>IFERROR(LEFT(spotify_top_songs_audio_features[[#This Row],[artist_names]],SEARCH(",",spotify_top_songs_audio_features[[#This Row],[artist_names]])-1),spotify_top_songs_audio_features[[#This Row],[artist_names]])</f>
        <v>Rae Sremmurd</v>
      </c>
      <c r="V997" t="str">
        <f>IFERROR(MID(spotify_top_songs_audio_features[[#This Row],[artist_names]],SEARCH(",",spotify_top_songs_audio_features[[#This Row],[artist_names]])+2,99),"")</f>
        <v>Gucci Mane</v>
      </c>
      <c r="W997" t="str">
        <f>spotify_top_songs_audio_features[[#This Row],[source]]</f>
        <v>Mike WiLL Made-It</v>
      </c>
      <c r="X997" s="1">
        <f>spotify_top_songs_audio_features[[#This Row],[streams]]</f>
        <v>191159626</v>
      </c>
      <c r="Y997" t="str">
        <f>IF(Tabela2[[#This Row],[feat]]="","","Feat")</f>
        <v>Feat</v>
      </c>
      <c r="Z997" s="17" t="str">
        <f>CONCATENATE(INT(spotify_top_songs_audio_features[[#This Row],[duration_ms]]/(60*1000)),":",MOD(INT(spotify_top_songs_audio_features[[#This Row],[duration_ms]]/1000),60))</f>
        <v>4:51</v>
      </c>
      <c r="AA9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97" t="str">
        <f>spotify_top_songs_audio_features[[#This Row],[track_name]]</f>
        <v>Black Beatles</v>
      </c>
    </row>
    <row r="998" spans="1:28" x14ac:dyDescent="0.25">
      <c r="A998" t="s">
        <v>17312</v>
      </c>
      <c r="B998" t="s">
        <v>1131</v>
      </c>
      <c r="C998" t="s">
        <v>14155</v>
      </c>
      <c r="D998" t="s">
        <v>1131</v>
      </c>
      <c r="E998" t="s">
        <v>113</v>
      </c>
      <c r="F998" t="s">
        <v>32</v>
      </c>
      <c r="G998" t="s">
        <v>25</v>
      </c>
      <c r="H998">
        <v>759</v>
      </c>
      <c r="I998">
        <v>561</v>
      </c>
      <c r="J998">
        <v>131</v>
      </c>
      <c r="K998" t="s">
        <v>14156</v>
      </c>
      <c r="L998">
        <v>121</v>
      </c>
      <c r="M998">
        <v>101</v>
      </c>
      <c r="N998">
        <v>491</v>
      </c>
      <c r="O998">
        <v>-5643</v>
      </c>
      <c r="P998">
        <v>104915</v>
      </c>
      <c r="Q998">
        <v>180673</v>
      </c>
      <c r="R998">
        <v>19</v>
      </c>
      <c r="S998">
        <v>191156179</v>
      </c>
      <c r="U998" t="str">
        <f>IFERROR(LEFT(spotify_top_songs_audio_features[[#This Row],[artist_names]],SEARCH(",",spotify_top_songs_audio_features[[#This Row],[artist_names]])-1),spotify_top_songs_audio_features[[#This Row],[artist_names]])</f>
        <v>Quevedo</v>
      </c>
      <c r="V998" t="str">
        <f>IFERROR(MID(spotify_top_songs_audio_features[[#This Row],[artist_names]],SEARCH(",",spotify_top_songs_audio_features[[#This Row],[artist_names]])+2,99),"")</f>
        <v/>
      </c>
      <c r="W998" t="str">
        <f>spotify_top_songs_audio_features[[#This Row],[source]]</f>
        <v>Quevedo</v>
      </c>
      <c r="X998" s="1">
        <f>spotify_top_songs_audio_features[[#This Row],[streams]]</f>
        <v>191156179</v>
      </c>
      <c r="Y998" t="str">
        <f>IF(Tabela2[[#This Row],[feat]]="","","Feat")</f>
        <v/>
      </c>
      <c r="Z998" s="17" t="str">
        <f>CONCATENATE(INT(spotify_top_songs_audio_features[[#This Row],[duration_ms]]/(60*1000)),":",MOD(INT(spotify_top_songs_audio_features[[#This Row],[duration_ms]]/1000),60))</f>
        <v>3:0</v>
      </c>
      <c r="AA9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998" t="str">
        <f>spotify_top_songs_audio_features[[#This Row],[track_name]]</f>
        <v>VISTA AL MAR</v>
      </c>
    </row>
    <row r="999" spans="1:28" x14ac:dyDescent="0.25">
      <c r="A999" t="s">
        <v>13929</v>
      </c>
      <c r="B999" t="s">
        <v>762</v>
      </c>
      <c r="C999" t="s">
        <v>13930</v>
      </c>
      <c r="D999" t="s">
        <v>282</v>
      </c>
      <c r="E999" t="s">
        <v>43</v>
      </c>
      <c r="F999" t="s">
        <v>24</v>
      </c>
      <c r="G999" t="s">
        <v>25</v>
      </c>
      <c r="H999">
        <v>554</v>
      </c>
      <c r="I999">
        <v>498</v>
      </c>
      <c r="J999">
        <v>685</v>
      </c>
      <c r="K999" t="s">
        <v>6141</v>
      </c>
      <c r="L999">
        <v>5.9800000000000001E-4</v>
      </c>
      <c r="M999">
        <v>795</v>
      </c>
      <c r="N999">
        <v>413</v>
      </c>
      <c r="O999">
        <v>-8866</v>
      </c>
      <c r="P999">
        <v>79635</v>
      </c>
      <c r="Q999">
        <v>190067</v>
      </c>
      <c r="R999">
        <v>21</v>
      </c>
      <c r="S999">
        <v>190835911</v>
      </c>
      <c r="U999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999" t="str">
        <f>IFERROR(MID(spotify_top_songs_audio_features[[#This Row],[artist_names]],SEARCH(",",spotify_top_songs_audio_features[[#This Row],[artist_names]])+2,99),"")</f>
        <v>The Creator</v>
      </c>
      <c r="W999" t="str">
        <f>spotify_top_songs_audio_features[[#This Row],[source]]</f>
        <v>Columbia</v>
      </c>
      <c r="X999" s="1">
        <f>spotify_top_songs_audio_features[[#This Row],[streams]]</f>
        <v>190835911</v>
      </c>
      <c r="Y999" t="str">
        <f>IF(Tabela2[[#This Row],[feat]]="","","Feat")</f>
        <v>Feat</v>
      </c>
      <c r="Z999" s="17" t="str">
        <f>CONCATENATE(INT(spotify_top_songs_audio_features[[#This Row],[duration_ms]]/(60*1000)),":",MOD(INT(spotify_top_songs_audio_features[[#This Row],[duration_ms]]/1000),60))</f>
        <v>3:10</v>
      </c>
      <c r="AA9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999" t="str">
        <f>spotify_top_songs_audio_features[[#This Row],[track_name]]</f>
        <v>EARFQUAKE</v>
      </c>
    </row>
    <row r="1000" spans="1:28" x14ac:dyDescent="0.25">
      <c r="A1000" t="s">
        <v>9768</v>
      </c>
      <c r="B1000" t="s">
        <v>2680</v>
      </c>
      <c r="C1000" t="s">
        <v>9769</v>
      </c>
      <c r="D1000" t="s">
        <v>2682</v>
      </c>
      <c r="E1000" t="s">
        <v>102</v>
      </c>
      <c r="F1000" t="s">
        <v>24</v>
      </c>
      <c r="G1000" t="s">
        <v>25</v>
      </c>
      <c r="H1000">
        <v>609</v>
      </c>
      <c r="I1000">
        <v>378</v>
      </c>
      <c r="J1000">
        <v>438</v>
      </c>
      <c r="K1000" t="s">
        <v>7464</v>
      </c>
      <c r="L1000">
        <v>0</v>
      </c>
      <c r="M1000">
        <v>28</v>
      </c>
      <c r="N1000">
        <v>515</v>
      </c>
      <c r="O1000">
        <v>-9828</v>
      </c>
      <c r="P1000">
        <v>100418</v>
      </c>
      <c r="Q1000">
        <v>233720</v>
      </c>
      <c r="R1000">
        <v>49</v>
      </c>
      <c r="S1000">
        <v>190780738</v>
      </c>
      <c r="U1000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1000" t="str">
        <f>IFERROR(MID(spotify_top_songs_audio_features[[#This Row],[artist_names]],SEARCH(",",spotify_top_songs_audio_features[[#This Row],[artist_names]])+2,99),"")</f>
        <v/>
      </c>
      <c r="W1000" t="str">
        <f>spotify_top_songs_audio_features[[#This Row],[source]]</f>
        <v>RBMG/Def Jam</v>
      </c>
      <c r="X1000" s="1">
        <f>spotify_top_songs_audio_features[[#This Row],[streams]]</f>
        <v>190780738</v>
      </c>
      <c r="Y1000" t="str">
        <f>IF(Tabela2[[#This Row],[feat]]="","","Feat")</f>
        <v/>
      </c>
      <c r="Z1000" s="17" t="str">
        <f>CONCATENATE(INT(spotify_top_songs_audio_features[[#This Row],[duration_ms]]/(60*1000)),":",MOD(INT(spotify_top_songs_audio_features[[#This Row],[duration_ms]]/1000),60))</f>
        <v>3:53</v>
      </c>
      <c r="AA10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000" t="str">
        <f>spotify_top_songs_audio_features[[#This Row],[track_name]]</f>
        <v>Love Yourself</v>
      </c>
    </row>
    <row r="1001" spans="1:28" x14ac:dyDescent="0.25">
      <c r="A1001" t="s">
        <v>14809</v>
      </c>
      <c r="B1001" t="s">
        <v>14810</v>
      </c>
      <c r="C1001" t="s">
        <v>14811</v>
      </c>
      <c r="D1001" t="s">
        <v>220</v>
      </c>
      <c r="E1001" t="s">
        <v>43</v>
      </c>
      <c r="F1001" t="s">
        <v>32</v>
      </c>
      <c r="G1001" t="s">
        <v>25</v>
      </c>
      <c r="H1001">
        <v>795</v>
      </c>
      <c r="I1001">
        <v>845</v>
      </c>
      <c r="J1001">
        <v>135</v>
      </c>
      <c r="K1001" t="s">
        <v>930</v>
      </c>
      <c r="L1001">
        <v>1.14E-3</v>
      </c>
      <c r="M1001">
        <v>172</v>
      </c>
      <c r="N1001">
        <v>769</v>
      </c>
      <c r="O1001">
        <v>-3809</v>
      </c>
      <c r="P1001">
        <v>170023</v>
      </c>
      <c r="Q1001">
        <v>254920</v>
      </c>
      <c r="R1001">
        <v>21</v>
      </c>
      <c r="S1001">
        <v>190680964</v>
      </c>
      <c r="U1001" t="str">
        <f>IFERROR(LEFT(spotify_top_songs_audio_features[[#This Row],[artist_names]],SEARCH(",",spotify_top_songs_audio_features[[#This Row],[artist_names]])-1),spotify_top_songs_audio_features[[#This Row],[artist_names]])</f>
        <v>Chris Jedi</v>
      </c>
      <c r="V1001" t="str">
        <f>IFERROR(MID(spotify_top_songs_audio_features[[#This Row],[artist_names]],SEARCH(",",spotify_top_songs_audio_features[[#This Row],[artist_names]])+2,99),"")</f>
        <v>Anuel AA, Chencho Corleone, Ñengo Flow</v>
      </c>
      <c r="W1001" t="str">
        <f>spotify_top_songs_audio_features[[#This Row],[source]]</f>
        <v>UMLE - Latino</v>
      </c>
      <c r="X1001" s="1">
        <f>spotify_top_songs_audio_features[[#This Row],[streams]]</f>
        <v>190680964</v>
      </c>
      <c r="Y1001" t="str">
        <f>IF(Tabela2[[#This Row],[feat]]="","","Feat")</f>
        <v>Feat</v>
      </c>
      <c r="Z1001" s="17" t="str">
        <f>CONCATENATE(INT(spotify_top_songs_audio_features[[#This Row],[duration_ms]]/(60*1000)),":",MOD(INT(spotify_top_songs_audio_features[[#This Row],[duration_ms]]/1000),60))</f>
        <v>4:14</v>
      </c>
      <c r="AA10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01" t="str">
        <f>spotify_top_songs_audio_features[[#This Row],[track_name]]</f>
        <v>La Llevo Al Cielo (Ft. Ñengo Flow)</v>
      </c>
    </row>
    <row r="1002" spans="1:28" x14ac:dyDescent="0.25">
      <c r="A1002" t="s">
        <v>12807</v>
      </c>
      <c r="B1002" t="s">
        <v>633</v>
      </c>
      <c r="C1002" t="s">
        <v>10850</v>
      </c>
      <c r="D1002" t="s">
        <v>48</v>
      </c>
      <c r="E1002" t="s">
        <v>97</v>
      </c>
      <c r="F1002" t="s">
        <v>32</v>
      </c>
      <c r="G1002" t="s">
        <v>25</v>
      </c>
      <c r="H1002">
        <v>531</v>
      </c>
      <c r="I1002">
        <v>75</v>
      </c>
      <c r="J1002">
        <v>111</v>
      </c>
      <c r="K1002" t="s">
        <v>3567</v>
      </c>
      <c r="L1002">
        <v>7.6000000000000004E-4</v>
      </c>
      <c r="M1002">
        <v>117</v>
      </c>
      <c r="N1002">
        <v>198</v>
      </c>
      <c r="O1002">
        <v>-5831</v>
      </c>
      <c r="P1002">
        <v>169954</v>
      </c>
      <c r="Q1002">
        <v>200080</v>
      </c>
      <c r="R1002">
        <v>17</v>
      </c>
      <c r="S1002">
        <v>190579151</v>
      </c>
      <c r="U1002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1002" t="str">
        <f>IFERROR(MID(spotify_top_songs_audio_features[[#This Row],[artist_names]],SEARCH(",",spotify_top_songs_audio_features[[#This Row],[artist_names]])+2,99),"")</f>
        <v/>
      </c>
      <c r="W1002" t="str">
        <f>spotify_top_songs_audio_features[[#This Row],[source]]</f>
        <v>Republic Records</v>
      </c>
      <c r="X1002" s="1">
        <f>spotify_top_songs_audio_features[[#This Row],[streams]]</f>
        <v>190579151</v>
      </c>
      <c r="Y1002" t="str">
        <f>IF(Tabela2[[#This Row],[feat]]="","","Feat")</f>
        <v/>
      </c>
      <c r="Z1002" s="17" t="str">
        <f>CONCATENATE(INT(spotify_top_songs_audio_features[[#This Row],[duration_ms]]/(60*1000)),":",MOD(INT(spotify_top_songs_audio_features[[#This Row],[duration_ms]]/1000),60))</f>
        <v>3:20</v>
      </c>
      <c r="AA10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02" t="str">
        <f>spotify_top_songs_audio_features[[#This Row],[track_name]]</f>
        <v>Heartless</v>
      </c>
    </row>
    <row r="1003" spans="1:28" x14ac:dyDescent="0.25">
      <c r="A1003" t="s">
        <v>12727</v>
      </c>
      <c r="B1003" t="s">
        <v>499</v>
      </c>
      <c r="C1003" t="s">
        <v>9651</v>
      </c>
      <c r="D1003" t="s">
        <v>501</v>
      </c>
      <c r="E1003" t="s">
        <v>86</v>
      </c>
      <c r="F1003" t="s">
        <v>24</v>
      </c>
      <c r="G1003" t="s">
        <v>25</v>
      </c>
      <c r="H1003">
        <v>843</v>
      </c>
      <c r="I1003">
        <v>741</v>
      </c>
      <c r="J1003">
        <v>334</v>
      </c>
      <c r="K1003" t="s">
        <v>5940</v>
      </c>
      <c r="L1003">
        <v>0</v>
      </c>
      <c r="M1003">
        <v>96</v>
      </c>
      <c r="N1003">
        <v>68</v>
      </c>
      <c r="O1003">
        <v>-5609</v>
      </c>
      <c r="P1003">
        <v>168983</v>
      </c>
      <c r="Q1003">
        <v>155497</v>
      </c>
      <c r="R1003">
        <v>20</v>
      </c>
      <c r="S1003">
        <v>190528290</v>
      </c>
      <c r="U1003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1003" t="str">
        <f>IFERROR(MID(spotify_top_songs_audio_features[[#This Row],[artist_names]],SEARCH(",",spotify_top_songs_audio_features[[#This Row],[artist_names]])+2,99),"")</f>
        <v/>
      </c>
      <c r="W1003" t="str">
        <f>spotify_top_songs_audio_features[[#This Row],[source]]</f>
        <v>300 Entertainment</v>
      </c>
      <c r="X1003" s="1">
        <f>spotify_top_songs_audio_features[[#This Row],[streams]]</f>
        <v>190528290</v>
      </c>
      <c r="Y1003" t="str">
        <f>IF(Tabela2[[#This Row],[feat]]="","","Feat")</f>
        <v/>
      </c>
      <c r="Z1003" s="17" t="str">
        <f>CONCATENATE(INT(spotify_top_songs_audio_features[[#This Row],[duration_ms]]/(60*1000)),":",MOD(INT(spotify_top_songs_audio_features[[#This Row],[duration_ms]]/1000),60))</f>
        <v>2:35</v>
      </c>
      <c r="AA10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003" t="str">
        <f>spotify_top_songs_audio_features[[#This Row],[track_name]]</f>
        <v>Savage</v>
      </c>
    </row>
    <row r="1004" spans="1:28" x14ac:dyDescent="0.25">
      <c r="A1004" t="s">
        <v>15685</v>
      </c>
      <c r="B1004" t="s">
        <v>15686</v>
      </c>
      <c r="C1004" t="s">
        <v>15687</v>
      </c>
      <c r="D1004" t="s">
        <v>15688</v>
      </c>
      <c r="E1004" t="s">
        <v>31</v>
      </c>
      <c r="F1004" t="s">
        <v>24</v>
      </c>
      <c r="G1004" t="s">
        <v>25</v>
      </c>
      <c r="H1004">
        <v>854</v>
      </c>
      <c r="I1004">
        <v>525</v>
      </c>
      <c r="J1004">
        <v>214</v>
      </c>
      <c r="K1004" t="s">
        <v>8048</v>
      </c>
      <c r="L1004">
        <v>0</v>
      </c>
      <c r="M1004">
        <v>146</v>
      </c>
      <c r="N1004">
        <v>63</v>
      </c>
      <c r="O1004">
        <v>-4426</v>
      </c>
      <c r="P1004">
        <v>97054</v>
      </c>
      <c r="Q1004">
        <v>197587</v>
      </c>
      <c r="R1004">
        <v>25</v>
      </c>
      <c r="S1004">
        <v>190519051</v>
      </c>
      <c r="U1004" t="str">
        <f>IFERROR(LEFT(spotify_top_songs_audio_features[[#This Row],[artist_names]],SEARCH(",",spotify_top_songs_audio_features[[#This Row],[artist_names]])-1),spotify_top_songs_audio_features[[#This Row],[artist_names]])</f>
        <v>Jerry Di</v>
      </c>
      <c r="V1004" t="str">
        <f>IFERROR(MID(spotify_top_songs_audio_features[[#This Row],[artist_names]],SEARCH(",",spotify_top_songs_audio_features[[#This Row],[artist_names]])+2,99),"")</f>
        <v/>
      </c>
      <c r="W1004" t="str">
        <f>spotify_top_songs_audio_features[[#This Row],[source]]</f>
        <v>Nacho</v>
      </c>
      <c r="X1004" s="1">
        <f>spotify_top_songs_audio_features[[#This Row],[streams]]</f>
        <v>190519051</v>
      </c>
      <c r="Y1004" t="str">
        <f>IF(Tabela2[[#This Row],[feat]]="","","Feat")</f>
        <v/>
      </c>
      <c r="Z1004" s="17" t="str">
        <f>CONCATENATE(INT(spotify_top_songs_audio_features[[#This Row],[duration_ms]]/(60*1000)),":",MOD(INT(spotify_top_songs_audio_features[[#This Row],[duration_ms]]/1000),60))</f>
        <v>3:17</v>
      </c>
      <c r="AA10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04" t="str">
        <f>spotify_top_songs_audio_features[[#This Row],[track_name]]</f>
        <v>Mi Cuarto</v>
      </c>
    </row>
    <row r="1005" spans="1:28" x14ac:dyDescent="0.25">
      <c r="A1005" t="s">
        <v>15278</v>
      </c>
      <c r="B1005" t="s">
        <v>15279</v>
      </c>
      <c r="C1005" t="s">
        <v>15280</v>
      </c>
      <c r="D1005" t="s">
        <v>1128</v>
      </c>
      <c r="E1005" t="s">
        <v>113</v>
      </c>
      <c r="F1005" t="s">
        <v>32</v>
      </c>
      <c r="G1005" t="s">
        <v>25</v>
      </c>
      <c r="H1005">
        <v>635</v>
      </c>
      <c r="I1005">
        <v>9</v>
      </c>
      <c r="J1005">
        <v>377</v>
      </c>
      <c r="K1005" t="s">
        <v>15281</v>
      </c>
      <c r="L1005">
        <v>145</v>
      </c>
      <c r="M1005">
        <v>37</v>
      </c>
      <c r="N1005">
        <v>15</v>
      </c>
      <c r="O1005">
        <v>-3719</v>
      </c>
      <c r="P1005">
        <v>127978</v>
      </c>
      <c r="Q1005">
        <v>202500</v>
      </c>
      <c r="R1005">
        <v>23</v>
      </c>
      <c r="S1005">
        <v>190243313</v>
      </c>
      <c r="U1005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1005" t="str">
        <f>IFERROR(MID(spotify_top_songs_audio_features[[#This Row],[artist_names]],SEARCH(",",spotify_top_songs_audio_features[[#This Row],[artist_names]])+2,99),"")</f>
        <v>Martin Garrix, Brooks</v>
      </c>
      <c r="W1005" t="str">
        <f>spotify_top_songs_audio_features[[#This Row],[source]]</f>
        <v>Parlophone (France)</v>
      </c>
      <c r="X1005" s="1">
        <f>spotify_top_songs_audio_features[[#This Row],[streams]]</f>
        <v>190243313</v>
      </c>
      <c r="Y1005" t="str">
        <f>IF(Tabela2[[#This Row],[feat]]="","","Feat")</f>
        <v>Feat</v>
      </c>
      <c r="Z1005" s="17" t="str">
        <f>CONCATENATE(INT(spotify_top_songs_audio_features[[#This Row],[duration_ms]]/(60*1000)),":",MOD(INT(spotify_top_songs_audio_features[[#This Row],[duration_ms]]/1000),60))</f>
        <v>3:22</v>
      </c>
      <c r="AA10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005" t="str">
        <f>spotify_top_songs_audio_features[[#This Row],[track_name]]</f>
        <v>Like I Do</v>
      </c>
    </row>
    <row r="1006" spans="1:28" x14ac:dyDescent="0.25">
      <c r="A1006" t="s">
        <v>15311</v>
      </c>
      <c r="B1006" t="s">
        <v>15312</v>
      </c>
      <c r="C1006" t="s">
        <v>15313</v>
      </c>
      <c r="D1006" t="s">
        <v>385</v>
      </c>
      <c r="E1006" t="s">
        <v>43</v>
      </c>
      <c r="F1006" t="s">
        <v>32</v>
      </c>
      <c r="G1006" t="s">
        <v>25</v>
      </c>
      <c r="H1006">
        <v>658</v>
      </c>
      <c r="I1006">
        <v>535</v>
      </c>
      <c r="J1006">
        <v>573</v>
      </c>
      <c r="K1006" t="s">
        <v>10651</v>
      </c>
      <c r="L1006">
        <v>0</v>
      </c>
      <c r="M1006">
        <v>2</v>
      </c>
      <c r="N1006">
        <v>419</v>
      </c>
      <c r="O1006">
        <v>-8983</v>
      </c>
      <c r="P1006">
        <v>110684</v>
      </c>
      <c r="Q1006">
        <v>227360</v>
      </c>
      <c r="R1006">
        <v>29</v>
      </c>
      <c r="S1006">
        <v>190047623</v>
      </c>
      <c r="U1006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1006" t="str">
        <f>IFERROR(MID(spotify_top_songs_audio_features[[#This Row],[artist_names]],SEARCH(",",spotify_top_songs_audio_features[[#This Row],[artist_names]])+2,99),"")</f>
        <v>Rihanna</v>
      </c>
      <c r="W1006" t="str">
        <f>spotify_top_songs_audio_features[[#This Row],[source]]</f>
        <v>Aftermath</v>
      </c>
      <c r="X1006" s="1">
        <f>spotify_top_songs_audio_features[[#This Row],[streams]]</f>
        <v>190047623</v>
      </c>
      <c r="Y1006" t="str">
        <f>IF(Tabela2[[#This Row],[feat]]="","","Feat")</f>
        <v>Feat</v>
      </c>
      <c r="Z1006" s="17" t="str">
        <f>CONCATENATE(INT(spotify_top_songs_audio_features[[#This Row],[duration_ms]]/(60*1000)),":",MOD(INT(spotify_top_songs_audio_features[[#This Row],[duration_ms]]/1000),60))</f>
        <v>3:47</v>
      </c>
      <c r="AA10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06" t="str">
        <f>spotify_top_songs_audio_features[[#This Row],[track_name]]</f>
        <v>LOYALTY. FEAT. RIHANNA.</v>
      </c>
    </row>
    <row r="1007" spans="1:28" x14ac:dyDescent="0.25">
      <c r="A1007" t="s">
        <v>17453</v>
      </c>
      <c r="B1007" t="s">
        <v>1619</v>
      </c>
      <c r="C1007" t="s">
        <v>3867</v>
      </c>
      <c r="D1007" t="s">
        <v>661</v>
      </c>
      <c r="E1007" t="s">
        <v>43</v>
      </c>
      <c r="F1007" t="s">
        <v>24</v>
      </c>
      <c r="G1007" t="s">
        <v>25</v>
      </c>
      <c r="H1007">
        <v>755</v>
      </c>
      <c r="I1007">
        <v>617</v>
      </c>
      <c r="J1007">
        <v>182</v>
      </c>
      <c r="K1007" t="s">
        <v>3130</v>
      </c>
      <c r="L1007">
        <v>0</v>
      </c>
      <c r="M1007">
        <v>625</v>
      </c>
      <c r="N1007">
        <v>745</v>
      </c>
      <c r="O1007">
        <v>-5144</v>
      </c>
      <c r="P1007">
        <v>193896</v>
      </c>
      <c r="Q1007">
        <v>202887</v>
      </c>
      <c r="R1007">
        <v>24</v>
      </c>
      <c r="S1007">
        <v>189842710</v>
      </c>
      <c r="U1007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007" t="str">
        <f>IFERROR(MID(spotify_top_songs_audio_features[[#This Row],[artist_names]],SEARCH(",",spotify_top_songs_audio_features[[#This Row],[artist_names]])+2,99),"")</f>
        <v/>
      </c>
      <c r="W1007" t="str">
        <f>spotify_top_songs_audio_features[[#This Row],[source]]</f>
        <v>(SME US Latin) Duars Entertainment, Corp. (2)</v>
      </c>
      <c r="X1007" s="1">
        <f>spotify_top_songs_audio_features[[#This Row],[streams]]</f>
        <v>189842710</v>
      </c>
      <c r="Y1007" t="str">
        <f>IF(Tabela2[[#This Row],[feat]]="","","Feat")</f>
        <v/>
      </c>
      <c r="Z1007" s="17" t="str">
        <f>CONCATENATE(INT(spotify_top_songs_audio_features[[#This Row],[duration_ms]]/(60*1000)),":",MOD(INT(spotify_top_songs_audio_features[[#This Row],[duration_ms]]/1000),60))</f>
        <v>3:22</v>
      </c>
      <c r="AA10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07" t="str">
        <f>spotify_top_songs_audio_features[[#This Row],[track_name]]</f>
        <v>Tattoo</v>
      </c>
    </row>
    <row r="1008" spans="1:28" x14ac:dyDescent="0.25">
      <c r="A1008" t="s">
        <v>16963</v>
      </c>
      <c r="B1008" t="s">
        <v>1015</v>
      </c>
      <c r="C1008" t="s">
        <v>16964</v>
      </c>
      <c r="D1008" t="s">
        <v>2426</v>
      </c>
      <c r="E1008" t="s">
        <v>97</v>
      </c>
      <c r="F1008" t="s">
        <v>32</v>
      </c>
      <c r="G1008" t="s">
        <v>25</v>
      </c>
      <c r="H1008">
        <v>865</v>
      </c>
      <c r="I1008">
        <v>687</v>
      </c>
      <c r="J1008">
        <v>217</v>
      </c>
      <c r="K1008" t="s">
        <v>7965</v>
      </c>
      <c r="L1008">
        <v>0</v>
      </c>
      <c r="M1008">
        <v>158</v>
      </c>
      <c r="N1008">
        <v>486</v>
      </c>
      <c r="O1008">
        <v>-3744</v>
      </c>
      <c r="P1008">
        <v>139023</v>
      </c>
      <c r="Q1008">
        <v>242407</v>
      </c>
      <c r="R1008">
        <v>36</v>
      </c>
      <c r="S1008">
        <v>189635884</v>
      </c>
      <c r="U1008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1008" t="str">
        <f>IFERROR(MID(spotify_top_songs_audio_features[[#This Row],[artist_names]],SEARCH(",",spotify_top_songs_audio_features[[#This Row],[artist_names]])+2,99),"")</f>
        <v/>
      </c>
      <c r="W1008" t="str">
        <f>spotify_top_songs_audio_features[[#This Row],[source]]</f>
        <v>Quality Control Music</v>
      </c>
      <c r="X1008" s="1">
        <f>spotify_top_songs_audio_features[[#This Row],[streams]]</f>
        <v>189635884</v>
      </c>
      <c r="Y1008" t="str">
        <f>IF(Tabela2[[#This Row],[feat]]="","","Feat")</f>
        <v/>
      </c>
      <c r="Z1008" s="17" t="str">
        <f>CONCATENATE(INT(spotify_top_songs_audio_features[[#This Row],[duration_ms]]/(60*1000)),":",MOD(INT(spotify_top_songs_audio_features[[#This Row],[duration_ms]]/1000),60))</f>
        <v>4:2</v>
      </c>
      <c r="AA10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08" t="str">
        <f>spotify_top_songs_audio_features[[#This Row],[track_name]]</f>
        <v>T-Shirt</v>
      </c>
    </row>
    <row r="1009" spans="1:28" x14ac:dyDescent="0.25">
      <c r="A1009" t="s">
        <v>14259</v>
      </c>
      <c r="B1009" t="s">
        <v>677</v>
      </c>
      <c r="C1009" t="s">
        <v>14260</v>
      </c>
      <c r="D1009" t="s">
        <v>679</v>
      </c>
      <c r="E1009" t="s">
        <v>86</v>
      </c>
      <c r="F1009" t="s">
        <v>24</v>
      </c>
      <c r="G1009" t="s">
        <v>25</v>
      </c>
      <c r="H1009">
        <v>665</v>
      </c>
      <c r="I1009">
        <v>699</v>
      </c>
      <c r="J1009">
        <v>578</v>
      </c>
      <c r="K1009" t="s">
        <v>424</v>
      </c>
      <c r="L1009">
        <v>0</v>
      </c>
      <c r="M1009">
        <v>969</v>
      </c>
      <c r="N1009">
        <v>585</v>
      </c>
      <c r="O1009">
        <v>-5265</v>
      </c>
      <c r="P1009">
        <v>124896</v>
      </c>
      <c r="Q1009">
        <v>190932</v>
      </c>
      <c r="R1009">
        <v>23</v>
      </c>
      <c r="S1009">
        <v>189409768</v>
      </c>
      <c r="U1009" t="str">
        <f>IFERROR(LEFT(spotify_top_songs_audio_features[[#This Row],[artist_names]],SEARCH(",",spotify_top_songs_audio_features[[#This Row],[artist_names]])-1),spotify_top_songs_audio_features[[#This Row],[artist_names]])</f>
        <v>Zara Larsson</v>
      </c>
      <c r="V1009" t="str">
        <f>IFERROR(MID(spotify_top_songs_audio_features[[#This Row],[artist_names]],SEARCH(",",spotify_top_songs_audio_features[[#This Row],[artist_names]])+2,99),"")</f>
        <v/>
      </c>
      <c r="W1009" t="str">
        <f>spotify_top_songs_audio_features[[#This Row],[source]]</f>
        <v>Epic/Record Company TEN</v>
      </c>
      <c r="X1009" s="1">
        <f>spotify_top_songs_audio_features[[#This Row],[streams]]</f>
        <v>189409768</v>
      </c>
      <c r="Y1009" t="str">
        <f>IF(Tabela2[[#This Row],[feat]]="","","Feat")</f>
        <v/>
      </c>
      <c r="Z1009" s="17" t="str">
        <f>CONCATENATE(INT(spotify_top_songs_audio_features[[#This Row],[duration_ms]]/(60*1000)),":",MOD(INT(spotify_top_songs_audio_features[[#This Row],[duration_ms]]/1000),60))</f>
        <v>3:10</v>
      </c>
      <c r="AA10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009" t="str">
        <f>spotify_top_songs_audio_features[[#This Row],[track_name]]</f>
        <v>Ruin My Life</v>
      </c>
    </row>
    <row r="1010" spans="1:28" x14ac:dyDescent="0.25">
      <c r="A1010" t="s">
        <v>5041</v>
      </c>
      <c r="B1010" t="s">
        <v>5042</v>
      </c>
      <c r="C1010" t="s">
        <v>5043</v>
      </c>
      <c r="D1010" t="s">
        <v>5044</v>
      </c>
      <c r="E1010" t="s">
        <v>43</v>
      </c>
      <c r="F1010" t="s">
        <v>32</v>
      </c>
      <c r="G1010" t="s">
        <v>25</v>
      </c>
      <c r="H1010">
        <v>735</v>
      </c>
      <c r="I1010">
        <v>369</v>
      </c>
      <c r="J1010">
        <v>688</v>
      </c>
      <c r="K1010" t="s">
        <v>265</v>
      </c>
      <c r="L1010">
        <v>0</v>
      </c>
      <c r="M1010">
        <v>126</v>
      </c>
      <c r="N1010">
        <v>235</v>
      </c>
      <c r="O1010">
        <v>-9682</v>
      </c>
      <c r="P1010">
        <v>140004</v>
      </c>
      <c r="Q1010">
        <v>222997</v>
      </c>
      <c r="R1010">
        <v>21</v>
      </c>
      <c r="S1010">
        <v>189223292</v>
      </c>
      <c r="U1010" t="str">
        <f>IFERROR(LEFT(spotify_top_songs_audio_features[[#This Row],[artist_names]],SEARCH(",",spotify_top_songs_audio_features[[#This Row],[artist_names]])-1),spotify_top_songs_audio_features[[#This Row],[artist_names]])</f>
        <v>YNW Melly</v>
      </c>
      <c r="V1010" t="str">
        <f>IFERROR(MID(spotify_top_songs_audio_features[[#This Row],[artist_names]],SEARCH(",",spotify_top_songs_audio_features[[#This Row],[artist_names]])+2,99),"")</f>
        <v/>
      </c>
      <c r="W1010" t="str">
        <f>spotify_top_songs_audio_features[[#This Row],[source]]</f>
        <v>P2019</v>
      </c>
      <c r="X1010" s="1">
        <f>spotify_top_songs_audio_features[[#This Row],[streams]]</f>
        <v>189223292</v>
      </c>
      <c r="Y1010" t="str">
        <f>IF(Tabela2[[#This Row],[feat]]="","","Feat")</f>
        <v/>
      </c>
      <c r="Z1010" s="17" t="str">
        <f>CONCATENATE(INT(spotify_top_songs_audio_features[[#This Row],[duration_ms]]/(60*1000)),":",MOD(INT(spotify_top_songs_audio_features[[#This Row],[duration_ms]]/1000),60))</f>
        <v>3:42</v>
      </c>
      <c r="AA10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10" t="str">
        <f>spotify_top_songs_audio_features[[#This Row],[track_name]]</f>
        <v>Suicidal</v>
      </c>
    </row>
    <row r="1011" spans="1:28" x14ac:dyDescent="0.25">
      <c r="A1011" t="s">
        <v>14015</v>
      </c>
      <c r="B1011" t="s">
        <v>624</v>
      </c>
      <c r="C1011" t="s">
        <v>14016</v>
      </c>
      <c r="D1011" t="s">
        <v>141</v>
      </c>
      <c r="E1011" t="s">
        <v>113</v>
      </c>
      <c r="F1011" t="s">
        <v>24</v>
      </c>
      <c r="G1011" t="s">
        <v>25</v>
      </c>
      <c r="H1011">
        <v>872</v>
      </c>
      <c r="I1011">
        <v>588</v>
      </c>
      <c r="J1011">
        <v>492</v>
      </c>
      <c r="K1011" t="s">
        <v>904</v>
      </c>
      <c r="L1011">
        <v>0</v>
      </c>
      <c r="M1011">
        <v>17</v>
      </c>
      <c r="N1011">
        <v>93</v>
      </c>
      <c r="O1011">
        <v>-6276</v>
      </c>
      <c r="P1011">
        <v>142004</v>
      </c>
      <c r="Q1011">
        <v>230704</v>
      </c>
      <c r="R1011">
        <v>18</v>
      </c>
      <c r="S1011">
        <v>188902577</v>
      </c>
      <c r="U1011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011" t="str">
        <f>IFERROR(MID(spotify_top_songs_audio_features[[#This Row],[artist_names]],SEARCH(",",spotify_top_songs_audio_features[[#This Row],[artist_names]])+2,99),"")</f>
        <v/>
      </c>
      <c r="W1011" t="str">
        <f>spotify_top_songs_audio_features[[#This Row],[source]]</f>
        <v>Rimas Entertainment LLC</v>
      </c>
      <c r="X1011" s="1">
        <f>spotify_top_songs_audio_features[[#This Row],[streams]]</f>
        <v>188902577</v>
      </c>
      <c r="Y1011" t="str">
        <f>IF(Tabela2[[#This Row],[feat]]="","","Feat")</f>
        <v/>
      </c>
      <c r="Z1011" s="17" t="str">
        <f>CONCATENATE(INT(spotify_top_songs_audio_features[[#This Row],[duration_ms]]/(60*1000)),":",MOD(INT(spotify_top_songs_audio_features[[#This Row],[duration_ms]]/1000),60))</f>
        <v>3:50</v>
      </c>
      <c r="AA10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011" t="str">
        <f>spotify_top_songs_audio_features[[#This Row],[track_name]]</f>
        <v>Yo No Soy Celoso</v>
      </c>
    </row>
    <row r="1012" spans="1:28" x14ac:dyDescent="0.25">
      <c r="A1012" t="s">
        <v>8657</v>
      </c>
      <c r="B1012" t="s">
        <v>284</v>
      </c>
      <c r="C1012" t="s">
        <v>1091</v>
      </c>
      <c r="D1012" t="s">
        <v>1092</v>
      </c>
      <c r="E1012" t="s">
        <v>70</v>
      </c>
      <c r="F1012" t="s">
        <v>24</v>
      </c>
      <c r="G1012" t="s">
        <v>25</v>
      </c>
      <c r="H1012">
        <v>585</v>
      </c>
      <c r="I1012">
        <v>909</v>
      </c>
      <c r="J1012">
        <v>707</v>
      </c>
      <c r="K1012" t="s">
        <v>8658</v>
      </c>
      <c r="L1012">
        <v>9.7000000000000005E-4</v>
      </c>
      <c r="M1012">
        <v>119</v>
      </c>
      <c r="N1012">
        <v>758</v>
      </c>
      <c r="O1012">
        <v>-6474</v>
      </c>
      <c r="P1012">
        <v>93372</v>
      </c>
      <c r="Q1012">
        <v>210747</v>
      </c>
      <c r="R1012">
        <v>42</v>
      </c>
      <c r="S1012">
        <v>188716156</v>
      </c>
      <c r="U101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012" t="str">
        <f>IFERROR(MID(spotify_top_songs_audio_features[[#This Row],[artist_names]],SEARCH(",",spotify_top_songs_audio_features[[#This Row],[artist_names]])+2,99),"")</f>
        <v/>
      </c>
      <c r="W1012" t="str">
        <f>spotify_top_songs_audio_features[[#This Row],[source]]</f>
        <v>Cash Money/Drake LP6</v>
      </c>
      <c r="X1012" s="1">
        <f>spotify_top_songs_audio_features[[#This Row],[streams]]</f>
        <v>188716156</v>
      </c>
      <c r="Y1012" t="str">
        <f>IF(Tabela2[[#This Row],[feat]]="","","Feat")</f>
        <v/>
      </c>
      <c r="Z1012" s="17" t="str">
        <f>CONCATENATE(INT(spotify_top_songs_audio_features[[#This Row],[duration_ms]]/(60*1000)),":",MOD(INT(spotify_top_songs_audio_features[[#This Row],[duration_ms]]/1000),60))</f>
        <v>3:30</v>
      </c>
      <c r="AA10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012" t="str">
        <f>spotify_top_songs_audio_features[[#This Row],[track_name]]</f>
        <v>Nice For What</v>
      </c>
    </row>
    <row r="1013" spans="1:28" x14ac:dyDescent="0.25">
      <c r="A1013" t="s">
        <v>7874</v>
      </c>
      <c r="B1013" t="s">
        <v>7875</v>
      </c>
      <c r="C1013" t="s">
        <v>7876</v>
      </c>
      <c r="D1013" t="s">
        <v>1487</v>
      </c>
      <c r="E1013" t="s">
        <v>97</v>
      </c>
      <c r="F1013" t="s">
        <v>32</v>
      </c>
      <c r="G1013" t="s">
        <v>25</v>
      </c>
      <c r="H1013">
        <v>905</v>
      </c>
      <c r="I1013">
        <v>647</v>
      </c>
      <c r="J1013">
        <v>107</v>
      </c>
      <c r="K1013" t="s">
        <v>7877</v>
      </c>
      <c r="L1013">
        <v>0</v>
      </c>
      <c r="M1013">
        <v>282</v>
      </c>
      <c r="N1013">
        <v>367</v>
      </c>
      <c r="O1013">
        <v>-5065</v>
      </c>
      <c r="P1013">
        <v>13097</v>
      </c>
      <c r="Q1013">
        <v>190534</v>
      </c>
      <c r="R1013">
        <v>31</v>
      </c>
      <c r="S1013">
        <v>188630133</v>
      </c>
      <c r="U1013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1013" t="str">
        <f>IFERROR(MID(spotify_top_songs_audio_features[[#This Row],[artist_names]],SEARCH(",",spotify_top_songs_audio_features[[#This Row],[artist_names]])+2,99),"")</f>
        <v>A Boogie Wit da Hoodie</v>
      </c>
      <c r="W1013" t="str">
        <f>spotify_top_songs_audio_features[[#This Row],[source]]</f>
        <v>Victor Victor Worldwide</v>
      </c>
      <c r="X1013" s="1">
        <f>spotify_top_songs_audio_features[[#This Row],[streams]]</f>
        <v>188630133</v>
      </c>
      <c r="Y1013" t="str">
        <f>IF(Tabela2[[#This Row],[feat]]="","","Feat")</f>
        <v>Feat</v>
      </c>
      <c r="Z1013" s="17" t="str">
        <f>CONCATENATE(INT(spotify_top_songs_audio_features[[#This Row],[duration_ms]]/(60*1000)),":",MOD(INT(spotify_top_songs_audio_features[[#This Row],[duration_ms]]/1000),60))</f>
        <v>3:10</v>
      </c>
      <c r="AA10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13" t="str">
        <f>spotify_top_songs_audio_features[[#This Row],[track_name]]</f>
        <v>Hello (feat. A Boogie Wit da Hoodie)</v>
      </c>
    </row>
    <row r="1014" spans="1:28" x14ac:dyDescent="0.25">
      <c r="A1014" t="s">
        <v>2298</v>
      </c>
      <c r="B1014" t="s">
        <v>2299</v>
      </c>
      <c r="C1014" t="s">
        <v>2300</v>
      </c>
      <c r="D1014" t="s">
        <v>1249</v>
      </c>
      <c r="E1014" t="s">
        <v>31</v>
      </c>
      <c r="F1014" t="s">
        <v>32</v>
      </c>
      <c r="G1014" t="s">
        <v>25</v>
      </c>
      <c r="H1014">
        <v>803</v>
      </c>
      <c r="I1014">
        <v>743</v>
      </c>
      <c r="J1014">
        <v>681</v>
      </c>
      <c r="K1014" t="s">
        <v>930</v>
      </c>
      <c r="L1014">
        <v>2.12E-4</v>
      </c>
      <c r="M1014">
        <v>99</v>
      </c>
      <c r="N1014">
        <v>674</v>
      </c>
      <c r="O1014">
        <v>-3602</v>
      </c>
      <c r="P1014">
        <v>108005</v>
      </c>
      <c r="Q1014">
        <v>203180</v>
      </c>
      <c r="R1014">
        <v>21</v>
      </c>
      <c r="S1014">
        <v>188578642</v>
      </c>
      <c r="U1014" t="str">
        <f>IFERROR(LEFT(spotify_top_songs_audio_features[[#This Row],[artist_names]],SEARCH(",",spotify_top_songs_audio_features[[#This Row],[artist_names]])-1),spotify_top_songs_audio_features[[#This Row],[artist_names]])</f>
        <v>Major Lazer</v>
      </c>
      <c r="V1014" t="str">
        <f>IFERROR(MID(spotify_top_songs_audio_features[[#This Row],[artist_names]],SEARCH(",",spotify_top_songs_audio_features[[#This Row],[artist_names]])+2,99),"")</f>
        <v>PARTYNEXTDOOR, Nicki Minaj</v>
      </c>
      <c r="W1014" t="str">
        <f>spotify_top_songs_audio_features[[#This Row],[source]]</f>
        <v>Third Pardee Records</v>
      </c>
      <c r="X1014" s="1">
        <f>spotify_top_songs_audio_features[[#This Row],[streams]]</f>
        <v>188578642</v>
      </c>
      <c r="Y1014" t="str">
        <f>IF(Tabela2[[#This Row],[feat]]="","","Feat")</f>
        <v>Feat</v>
      </c>
      <c r="Z1014" s="17" t="str">
        <f>CONCATENATE(INT(spotify_top_songs_audio_features[[#This Row],[duration_ms]]/(60*1000)),":",MOD(INT(spotify_top_songs_audio_features[[#This Row],[duration_ms]]/1000),60))</f>
        <v>3:23</v>
      </c>
      <c r="AA10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14" t="str">
        <f>spotify_top_songs_audio_features[[#This Row],[track_name]]</f>
        <v>Run Up (feat. PARTYNEXTDOOR &amp; Nicki Minaj)</v>
      </c>
    </row>
    <row r="1015" spans="1:28" x14ac:dyDescent="0.25">
      <c r="A1015" t="s">
        <v>11821</v>
      </c>
      <c r="B1015" t="s">
        <v>1619</v>
      </c>
      <c r="C1015" t="s">
        <v>10110</v>
      </c>
      <c r="D1015" t="s">
        <v>1491</v>
      </c>
      <c r="E1015" t="s">
        <v>469</v>
      </c>
      <c r="F1015" t="s">
        <v>32</v>
      </c>
      <c r="G1015" t="s">
        <v>25</v>
      </c>
      <c r="H1015">
        <v>78</v>
      </c>
      <c r="I1015">
        <v>718</v>
      </c>
      <c r="J1015">
        <v>506</v>
      </c>
      <c r="K1015" t="s">
        <v>1939</v>
      </c>
      <c r="L1015">
        <v>163</v>
      </c>
      <c r="M1015">
        <v>932</v>
      </c>
      <c r="N1015">
        <v>342</v>
      </c>
      <c r="O1015">
        <v>-3605</v>
      </c>
      <c r="P1015">
        <v>127949</v>
      </c>
      <c r="Q1015">
        <v>199604</v>
      </c>
      <c r="R1015">
        <v>5</v>
      </c>
      <c r="S1015">
        <v>188282254</v>
      </c>
      <c r="U1015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015" t="str">
        <f>IFERROR(MID(spotify_top_songs_audio_features[[#This Row],[artist_names]],SEARCH(",",spotify_top_songs_audio_features[[#This Row],[artist_names]])+2,99),"")</f>
        <v/>
      </c>
      <c r="W1015" t="str">
        <f>spotify_top_songs_audio_features[[#This Row],[source]]</f>
        <v>Sony Music Latin/Duars Entertainment</v>
      </c>
      <c r="X1015" s="1">
        <f>spotify_top_songs_audio_features[[#This Row],[streams]]</f>
        <v>188282254</v>
      </c>
      <c r="Y1015" t="str">
        <f>IF(Tabela2[[#This Row],[feat]]="","","Feat")</f>
        <v/>
      </c>
      <c r="Z1015" s="17" t="str">
        <f>CONCATENATE(INT(spotify_top_songs_audio_features[[#This Row],[duration_ms]]/(60*1000)),":",MOD(INT(spotify_top_songs_audio_features[[#This Row],[duration_ms]]/1000),60))</f>
        <v>3:19</v>
      </c>
      <c r="AA10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015" t="str">
        <f>spotify_top_songs_audio_features[[#This Row],[track_name]]</f>
        <v>Todo De Ti</v>
      </c>
    </row>
    <row r="1016" spans="1:28" x14ac:dyDescent="0.25">
      <c r="A1016" t="s">
        <v>343</v>
      </c>
      <c r="B1016" t="s">
        <v>344</v>
      </c>
      <c r="C1016" t="s">
        <v>345</v>
      </c>
      <c r="D1016" t="s">
        <v>254</v>
      </c>
      <c r="E1016" t="s">
        <v>58</v>
      </c>
      <c r="F1016" t="s">
        <v>32</v>
      </c>
      <c r="G1016" t="s">
        <v>25</v>
      </c>
      <c r="H1016">
        <v>765</v>
      </c>
      <c r="I1016">
        <v>704</v>
      </c>
      <c r="J1016">
        <v>127</v>
      </c>
      <c r="K1016" t="s">
        <v>346</v>
      </c>
      <c r="L1016">
        <v>0</v>
      </c>
      <c r="M1016">
        <v>227</v>
      </c>
      <c r="N1016">
        <v>498</v>
      </c>
      <c r="O1016">
        <v>-4589</v>
      </c>
      <c r="P1016">
        <v>147055</v>
      </c>
      <c r="Q1016">
        <v>192172</v>
      </c>
      <c r="R1016">
        <v>25</v>
      </c>
      <c r="S1016">
        <v>188011040</v>
      </c>
      <c r="U1016" t="str">
        <f>IFERROR(LEFT(spotify_top_songs_audio_features[[#This Row],[artist_names]],SEARCH(",",spotify_top_songs_audio_features[[#This Row],[artist_names]])-1),spotify_top_songs_audio_features[[#This Row],[artist_names]])</f>
        <v>French Montana</v>
      </c>
      <c r="V1016" t="str">
        <f>IFERROR(MID(spotify_top_songs_audio_features[[#This Row],[artist_names]],SEARCH(",",spotify_top_songs_audio_features[[#This Row],[artist_names]])+2,99),"")</f>
        <v>Drake</v>
      </c>
      <c r="W1016" t="str">
        <f>spotify_top_songs_audio_features[[#This Row],[source]]</f>
        <v>Epic</v>
      </c>
      <c r="X1016" s="1">
        <f>spotify_top_songs_audio_features[[#This Row],[streams]]</f>
        <v>188011040</v>
      </c>
      <c r="Y1016" t="str">
        <f>IF(Tabela2[[#This Row],[feat]]="","","Feat")</f>
        <v>Feat</v>
      </c>
      <c r="Z1016" s="17" t="str">
        <f>CONCATENATE(INT(spotify_top_songs_audio_features[[#This Row],[duration_ms]]/(60*1000)),":",MOD(INT(spotify_top_songs_audio_features[[#This Row],[duration_ms]]/1000),60))</f>
        <v>3:12</v>
      </c>
      <c r="AA10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016" t="str">
        <f>spotify_top_songs_audio_features[[#This Row],[track_name]]</f>
        <v>No Stylist (feat. Drake)</v>
      </c>
    </row>
    <row r="1017" spans="1:28" x14ac:dyDescent="0.25">
      <c r="A1017" t="s">
        <v>10663</v>
      </c>
      <c r="B1017" t="s">
        <v>10474</v>
      </c>
      <c r="C1017" t="s">
        <v>10664</v>
      </c>
      <c r="D1017" t="s">
        <v>141</v>
      </c>
      <c r="E1017" t="s">
        <v>102</v>
      </c>
      <c r="F1017" t="s">
        <v>32</v>
      </c>
      <c r="G1017" t="s">
        <v>25</v>
      </c>
      <c r="H1017">
        <v>731</v>
      </c>
      <c r="I1017">
        <v>573</v>
      </c>
      <c r="J1017">
        <v>544</v>
      </c>
      <c r="K1017" t="s">
        <v>10665</v>
      </c>
      <c r="L1017">
        <v>5.2199999999999998E-3</v>
      </c>
      <c r="M1017">
        <v>113</v>
      </c>
      <c r="N1017">
        <v>145</v>
      </c>
      <c r="O1017">
        <v>-10059</v>
      </c>
      <c r="P1017">
        <v>109928</v>
      </c>
      <c r="Q1017">
        <v>205090</v>
      </c>
      <c r="R1017">
        <v>4</v>
      </c>
      <c r="S1017">
        <v>187932142</v>
      </c>
      <c r="U1017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017" t="str">
        <f>IFERROR(MID(spotify_top_songs_audio_features[[#This Row],[artist_names]],SEARCH(",",spotify_top_songs_audio_features[[#This Row],[artist_names]])+2,99),"")</f>
        <v>Jhayco</v>
      </c>
      <c r="W1017" t="str">
        <f>spotify_top_songs_audio_features[[#This Row],[source]]</f>
        <v>Rimas Entertainment LLC</v>
      </c>
      <c r="X1017" s="1">
        <f>spotify_top_songs_audio_features[[#This Row],[streams]]</f>
        <v>187932142</v>
      </c>
      <c r="Y1017" t="str">
        <f>IF(Tabela2[[#This Row],[feat]]="","","Feat")</f>
        <v>Feat</v>
      </c>
      <c r="Z1017" s="17" t="str">
        <f>CONCATENATE(INT(spotify_top_songs_audio_features[[#This Row],[duration_ms]]/(60*1000)),":",MOD(INT(spotify_top_songs_audio_features[[#This Row],[duration_ms]]/1000),60))</f>
        <v>3:25</v>
      </c>
      <c r="AA10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017" t="str">
        <f>spotify_top_songs_audio_features[[#This Row],[track_name]]</f>
        <v>DÁKITI</v>
      </c>
    </row>
    <row r="1018" spans="1:28" x14ac:dyDescent="0.25">
      <c r="A1018" t="s">
        <v>17718</v>
      </c>
      <c r="B1018" t="s">
        <v>352</v>
      </c>
      <c r="C1018" t="s">
        <v>17719</v>
      </c>
      <c r="D1018" t="s">
        <v>3309</v>
      </c>
      <c r="E1018" t="s">
        <v>70</v>
      </c>
      <c r="F1018" t="s">
        <v>24</v>
      </c>
      <c r="G1018" t="s">
        <v>25</v>
      </c>
      <c r="H1018">
        <v>487</v>
      </c>
      <c r="I1018">
        <v>789</v>
      </c>
      <c r="J1018">
        <v>44</v>
      </c>
      <c r="K1018" t="s">
        <v>17720</v>
      </c>
      <c r="L1018">
        <v>4.0499999999999998E-4</v>
      </c>
      <c r="M1018">
        <v>189</v>
      </c>
      <c r="N1018">
        <v>564</v>
      </c>
      <c r="O1018">
        <v>-369</v>
      </c>
      <c r="P1018">
        <v>150007</v>
      </c>
      <c r="Q1018">
        <v>270715</v>
      </c>
      <c r="R1018">
        <v>22</v>
      </c>
      <c r="S1018">
        <v>187923787</v>
      </c>
      <c r="U1018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1018" t="str">
        <f>IFERROR(MID(spotify_top_songs_audio_features[[#This Row],[artist_names]],SEARCH(",",spotify_top_songs_audio_features[[#This Row],[artist_names]])+2,99),"")</f>
        <v/>
      </c>
      <c r="W1018" t="str">
        <f>spotify_top_songs_audio_features[[#This Row],[source]]</f>
        <v>Cactus Jack / Epic</v>
      </c>
      <c r="X1018" s="1">
        <f>spotify_top_songs_audio_features[[#This Row],[streams]]</f>
        <v>187923787</v>
      </c>
      <c r="Y1018" t="str">
        <f>IF(Tabela2[[#This Row],[feat]]="","","Feat")</f>
        <v/>
      </c>
      <c r="Z1018" s="17" t="str">
        <f>CONCATENATE(INT(spotify_top_songs_audio_features[[#This Row],[duration_ms]]/(60*1000)),":",MOD(INT(spotify_top_songs_audio_features[[#This Row],[duration_ms]]/1000),60))</f>
        <v>4:30</v>
      </c>
      <c r="AA10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018" t="str">
        <f>spotify_top_songs_audio_features[[#This Row],[track_name]]</f>
        <v>STARGAZING</v>
      </c>
    </row>
    <row r="1019" spans="1:28" x14ac:dyDescent="0.25">
      <c r="A1019" t="s">
        <v>13899</v>
      </c>
      <c r="B1019" t="s">
        <v>1805</v>
      </c>
      <c r="C1019" t="s">
        <v>13900</v>
      </c>
      <c r="D1019" t="s">
        <v>13901</v>
      </c>
      <c r="E1019" t="s">
        <v>97</v>
      </c>
      <c r="F1019" t="s">
        <v>24</v>
      </c>
      <c r="G1019" t="s">
        <v>25</v>
      </c>
      <c r="H1019">
        <v>808</v>
      </c>
      <c r="I1019">
        <v>697</v>
      </c>
      <c r="J1019">
        <v>241</v>
      </c>
      <c r="K1019" t="s">
        <v>784</v>
      </c>
      <c r="L1019">
        <v>0</v>
      </c>
      <c r="M1019">
        <v>546</v>
      </c>
      <c r="N1019">
        <v>554</v>
      </c>
      <c r="O1019">
        <v>-5899</v>
      </c>
      <c r="P1019">
        <v>9506</v>
      </c>
      <c r="Q1019">
        <v>232020</v>
      </c>
      <c r="R1019">
        <v>26</v>
      </c>
      <c r="S1019">
        <v>187846448</v>
      </c>
      <c r="U1019" t="str">
        <f>IFERROR(LEFT(spotify_top_songs_audio_features[[#This Row],[artist_names]],SEARCH(",",spotify_top_songs_audio_features[[#This Row],[artist_names]])-1),spotify_top_songs_audio_features[[#This Row],[artist_names]])</f>
        <v>Zion &amp; Lennox</v>
      </c>
      <c r="V1019" t="str">
        <f>IFERROR(MID(spotify_top_songs_audio_features[[#This Row],[artist_names]],SEARCH(",",spotify_top_songs_audio_features[[#This Row],[artist_names]])+2,99),"")</f>
        <v/>
      </c>
      <c r="W1019" t="str">
        <f>spotify_top_songs_audio_features[[#This Row],[source]]</f>
        <v>Baby Records Inc</v>
      </c>
      <c r="X1019" s="1">
        <f>spotify_top_songs_audio_features[[#This Row],[streams]]</f>
        <v>187846448</v>
      </c>
      <c r="Y1019" t="str">
        <f>IF(Tabela2[[#This Row],[feat]]="","","Feat")</f>
        <v/>
      </c>
      <c r="Z1019" s="17" t="str">
        <f>CONCATENATE(INT(spotify_top_songs_audio_features[[#This Row],[duration_ms]]/(60*1000)),":",MOD(INT(spotify_top_songs_audio_features[[#This Row],[duration_ms]]/1000),60))</f>
        <v>3:52</v>
      </c>
      <c r="AA10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19" t="str">
        <f>spotify_top_songs_audio_features[[#This Row],[track_name]]</f>
        <v>Yo Voy (feat. Daddy Yankee)</v>
      </c>
    </row>
    <row r="1020" spans="1:28" x14ac:dyDescent="0.25">
      <c r="A1020" t="s">
        <v>11210</v>
      </c>
      <c r="B1020" t="s">
        <v>11211</v>
      </c>
      <c r="C1020" t="s">
        <v>11212</v>
      </c>
      <c r="D1020" t="s">
        <v>1807</v>
      </c>
      <c r="E1020" t="s">
        <v>43</v>
      </c>
      <c r="F1020" t="s">
        <v>24</v>
      </c>
      <c r="G1020" t="s">
        <v>25</v>
      </c>
      <c r="H1020">
        <v>75</v>
      </c>
      <c r="I1020">
        <v>522</v>
      </c>
      <c r="J1020">
        <v>293</v>
      </c>
      <c r="K1020" t="s">
        <v>456</v>
      </c>
      <c r="L1020">
        <v>0</v>
      </c>
      <c r="M1020">
        <v>743</v>
      </c>
      <c r="N1020">
        <v>601</v>
      </c>
      <c r="O1020">
        <v>-7018</v>
      </c>
      <c r="P1020">
        <v>110427</v>
      </c>
      <c r="Q1020">
        <v>321556</v>
      </c>
      <c r="R1020">
        <v>24</v>
      </c>
      <c r="S1020">
        <v>187222211</v>
      </c>
      <c r="U1020" t="str">
        <f>IFERROR(LEFT(spotify_top_songs_audio_features[[#This Row],[artist_names]],SEARCH(",",spotify_top_songs_audio_features[[#This Row],[artist_names]])-1),spotify_top_songs_audio_features[[#This Row],[artist_names]])</f>
        <v>Marc Seguí</v>
      </c>
      <c r="V1020" t="str">
        <f>IFERROR(MID(spotify_top_songs_audio_features[[#This Row],[artist_names]],SEARCH(",",spotify_top_songs_audio_features[[#This Row],[artist_names]])+2,99),"")</f>
        <v>Rauw Alejandro, Pol Granch</v>
      </c>
      <c r="W1020" t="str">
        <f>spotify_top_songs_audio_features[[#This Row],[source]]</f>
        <v>WEA Latina</v>
      </c>
      <c r="X1020" s="1">
        <f>spotify_top_songs_audio_features[[#This Row],[streams]]</f>
        <v>187222211</v>
      </c>
      <c r="Y1020" t="str">
        <f>IF(Tabela2[[#This Row],[feat]]="","","Feat")</f>
        <v>Feat</v>
      </c>
      <c r="Z1020" s="17" t="str">
        <f>CONCATENATE(INT(spotify_top_songs_audio_features[[#This Row],[duration_ms]]/(60*1000)),":",MOD(INT(spotify_top_songs_audio_features[[#This Row],[duration_ms]]/1000),60))</f>
        <v>5:21</v>
      </c>
      <c r="AA10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20" t="str">
        <f>spotify_top_songs_audio_features[[#This Row],[track_name]]</f>
        <v>Tiroteo - Remix</v>
      </c>
    </row>
    <row r="1021" spans="1:28" x14ac:dyDescent="0.25">
      <c r="A1021" t="s">
        <v>13674</v>
      </c>
      <c r="B1021" t="s">
        <v>13675</v>
      </c>
      <c r="C1021" t="s">
        <v>13676</v>
      </c>
      <c r="D1021" t="s">
        <v>53</v>
      </c>
      <c r="E1021" t="s">
        <v>177</v>
      </c>
      <c r="F1021" t="s">
        <v>24</v>
      </c>
      <c r="G1021" t="s">
        <v>25</v>
      </c>
      <c r="H1021">
        <v>585</v>
      </c>
      <c r="I1021">
        <v>611</v>
      </c>
      <c r="J1021">
        <v>288</v>
      </c>
      <c r="K1021" t="s">
        <v>3081</v>
      </c>
      <c r="L1021">
        <v>0</v>
      </c>
      <c r="M1021">
        <v>649</v>
      </c>
      <c r="N1021">
        <v>962</v>
      </c>
      <c r="O1021">
        <v>-4132</v>
      </c>
      <c r="P1021">
        <v>97041</v>
      </c>
      <c r="Q1021">
        <v>218107</v>
      </c>
      <c r="R1021">
        <v>19</v>
      </c>
      <c r="S1021">
        <v>186980119</v>
      </c>
      <c r="U1021" t="str">
        <f>IFERROR(LEFT(spotify_top_songs_audio_features[[#This Row],[artist_names]],SEARCH(",",spotify_top_songs_audio_features[[#This Row],[artist_names]])-1),spotify_top_songs_audio_features[[#This Row],[artist_names]])</f>
        <v>Rochy RD</v>
      </c>
      <c r="V1021" t="str">
        <f>IFERROR(MID(spotify_top_songs_audio_features[[#This Row],[artist_names]],SEARCH(",",spotify_top_songs_audio_features[[#This Row],[artist_names]])+2,99),"")</f>
        <v>Myke Towers, Nicki Nicole</v>
      </c>
      <c r="W1021" t="str">
        <f>spotify_top_songs_audio_features[[#This Row],[source]]</f>
        <v>Sony Music Latin</v>
      </c>
      <c r="X1021" s="1">
        <f>spotify_top_songs_audio_features[[#This Row],[streams]]</f>
        <v>186980119</v>
      </c>
      <c r="Y1021" t="str">
        <f>IF(Tabela2[[#This Row],[feat]]="","","Feat")</f>
        <v>Feat</v>
      </c>
      <c r="Z1021" s="17" t="str">
        <f>CONCATENATE(INT(spotify_top_songs_audio_features[[#This Row],[duration_ms]]/(60*1000)),":",MOD(INT(spotify_top_songs_audio_features[[#This Row],[duration_ms]]/1000),60))</f>
        <v>3:38</v>
      </c>
      <c r="AA10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021" t="str">
        <f>spotify_top_songs_audio_features[[#This Row],[track_name]]</f>
        <v>Ella No Es Tuya - Remix</v>
      </c>
    </row>
    <row r="1022" spans="1:28" x14ac:dyDescent="0.25">
      <c r="A1022" t="s">
        <v>14695</v>
      </c>
      <c r="B1022" t="s">
        <v>7203</v>
      </c>
      <c r="C1022" t="s">
        <v>14696</v>
      </c>
      <c r="D1022" t="s">
        <v>1259</v>
      </c>
      <c r="E1022" t="s">
        <v>43</v>
      </c>
      <c r="F1022" t="s">
        <v>32</v>
      </c>
      <c r="G1022" t="s">
        <v>25</v>
      </c>
      <c r="H1022">
        <v>841</v>
      </c>
      <c r="I1022">
        <v>384</v>
      </c>
      <c r="J1022">
        <v>351</v>
      </c>
      <c r="K1022" t="s">
        <v>5693</v>
      </c>
      <c r="L1022">
        <v>2.2800000000000001E-4</v>
      </c>
      <c r="M1022">
        <v>735</v>
      </c>
      <c r="N1022">
        <v>597</v>
      </c>
      <c r="O1022">
        <v>-7684</v>
      </c>
      <c r="P1022">
        <v>123961</v>
      </c>
      <c r="Q1022">
        <v>173134</v>
      </c>
      <c r="R1022">
        <v>13</v>
      </c>
      <c r="S1022">
        <v>186663568</v>
      </c>
      <c r="U1022" t="str">
        <f>IFERROR(LEFT(spotify_top_songs_audio_features[[#This Row],[artist_names]],SEARCH(",",spotify_top_songs_audio_features[[#This Row],[artist_names]])-1),spotify_top_songs_audio_features[[#This Row],[artist_names]])</f>
        <v>JISOO</v>
      </c>
      <c r="V1022" t="str">
        <f>IFERROR(MID(spotify_top_songs_audio_features[[#This Row],[artist_names]],SEARCH(",",spotify_top_songs_audio_features[[#This Row],[artist_names]])+2,99),"")</f>
        <v/>
      </c>
      <c r="W1022" t="str">
        <f>spotify_top_songs_audio_features[[#This Row],[source]]</f>
        <v>YG Entertainment/Interscope Records</v>
      </c>
      <c r="X1022" s="1">
        <f>spotify_top_songs_audio_features[[#This Row],[streams]]</f>
        <v>186663568</v>
      </c>
      <c r="Y1022" t="str">
        <f>IF(Tabela2[[#This Row],[feat]]="","","Feat")</f>
        <v/>
      </c>
      <c r="Z1022" s="17" t="str">
        <f>CONCATENATE(INT(spotify_top_songs_audio_features[[#This Row],[duration_ms]]/(60*1000)),":",MOD(INT(spotify_top_songs_audio_features[[#This Row],[duration_ms]]/1000),60))</f>
        <v>2:53</v>
      </c>
      <c r="AA10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22" t="str">
        <f>spotify_top_songs_audio_features[[#This Row],[track_name]]</f>
        <v>FLOWER</v>
      </c>
    </row>
    <row r="1023" spans="1:28" x14ac:dyDescent="0.25">
      <c r="A1023" t="s">
        <v>10149</v>
      </c>
      <c r="B1023" t="s">
        <v>112</v>
      </c>
      <c r="C1023" t="s">
        <v>348</v>
      </c>
      <c r="D1023" t="s">
        <v>349</v>
      </c>
      <c r="E1023" t="s">
        <v>70</v>
      </c>
      <c r="F1023" t="s">
        <v>24</v>
      </c>
      <c r="G1023" t="s">
        <v>25</v>
      </c>
      <c r="H1023">
        <v>535</v>
      </c>
      <c r="I1023">
        <v>618</v>
      </c>
      <c r="J1023">
        <v>273</v>
      </c>
      <c r="K1023" t="s">
        <v>350</v>
      </c>
      <c r="L1023">
        <v>388</v>
      </c>
      <c r="M1023">
        <v>169</v>
      </c>
      <c r="N1023">
        <v>228</v>
      </c>
      <c r="O1023">
        <v>-3913</v>
      </c>
      <c r="P1023">
        <v>81975</v>
      </c>
      <c r="Q1023">
        <v>352200</v>
      </c>
      <c r="R1023">
        <v>30</v>
      </c>
      <c r="S1023">
        <v>186434261</v>
      </c>
      <c r="U102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023" t="str">
        <f>IFERROR(MID(spotify_top_songs_audio_features[[#This Row],[artist_names]],SEARCH(",",spotify_top_songs_audio_features[[#This Row],[artist_names]])+2,99),"")</f>
        <v/>
      </c>
      <c r="W1023" t="str">
        <f>spotify_top_songs_audio_features[[#This Row],[source]]</f>
        <v>Big Machine Records, LLC</v>
      </c>
      <c r="X1023" s="1">
        <f>spotify_top_songs_audio_features[[#This Row],[streams]]</f>
        <v>186434261</v>
      </c>
      <c r="Y1023" t="str">
        <f>IF(Tabela2[[#This Row],[feat]]="","","Feat")</f>
        <v/>
      </c>
      <c r="Z1023" s="17" t="str">
        <f>CONCATENATE(INT(spotify_top_songs_audio_features[[#This Row],[duration_ms]]/(60*1000)),":",MOD(INT(spotify_top_songs_audio_features[[#This Row],[duration_ms]]/1000),60))</f>
        <v>5:52</v>
      </c>
      <c r="AA10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023" t="str">
        <f>spotify_top_songs_audio_features[[#This Row],[track_name]]</f>
        <v>Enchanted</v>
      </c>
    </row>
    <row r="1024" spans="1:28" x14ac:dyDescent="0.25">
      <c r="A1024" t="s">
        <v>5752</v>
      </c>
      <c r="B1024" t="s">
        <v>5753</v>
      </c>
      <c r="C1024" t="s">
        <v>5754</v>
      </c>
      <c r="D1024" t="s">
        <v>666</v>
      </c>
      <c r="E1024" t="s">
        <v>31</v>
      </c>
      <c r="F1024" t="s">
        <v>24</v>
      </c>
      <c r="G1024" t="s">
        <v>25</v>
      </c>
      <c r="H1024">
        <v>767</v>
      </c>
      <c r="I1024">
        <v>659</v>
      </c>
      <c r="J1024">
        <v>444</v>
      </c>
      <c r="K1024" t="s">
        <v>4504</v>
      </c>
      <c r="L1024">
        <v>0</v>
      </c>
      <c r="M1024">
        <v>13</v>
      </c>
      <c r="N1024">
        <v>439</v>
      </c>
      <c r="O1024">
        <v>-7429</v>
      </c>
      <c r="P1024">
        <v>124946</v>
      </c>
      <c r="Q1024">
        <v>163208</v>
      </c>
      <c r="R1024">
        <v>24</v>
      </c>
      <c r="S1024">
        <v>186021054</v>
      </c>
      <c r="U1024" t="str">
        <f>IFERROR(LEFT(spotify_top_songs_audio_features[[#This Row],[artist_names]],SEARCH(",",spotify_top_songs_audio_features[[#This Row],[artist_names]])-1),spotify_top_songs_audio_features[[#This Row],[artist_names]])</f>
        <v>HVME</v>
      </c>
      <c r="V1024" t="str">
        <f>IFERROR(MID(spotify_top_songs_audio_features[[#This Row],[artist_names]],SEARCH(",",spotify_top_songs_audio_features[[#This Row],[artist_names]])+2,99),"")</f>
        <v/>
      </c>
      <c r="W1024" t="str">
        <f>spotify_top_songs_audio_features[[#This Row],[source]]</f>
        <v>Columbia/B1 Recordings</v>
      </c>
      <c r="X1024" s="1">
        <f>spotify_top_songs_audio_features[[#This Row],[streams]]</f>
        <v>186021054</v>
      </c>
      <c r="Y1024" t="str">
        <f>IF(Tabela2[[#This Row],[feat]]="","","Feat")</f>
        <v/>
      </c>
      <c r="Z1024" s="17" t="str">
        <f>CONCATENATE(INT(spotify_top_songs_audio_features[[#This Row],[duration_ms]]/(60*1000)),":",MOD(INT(spotify_top_songs_audio_features[[#This Row],[duration_ms]]/1000),60))</f>
        <v>2:43</v>
      </c>
      <c r="AA10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24" t="str">
        <f>spotify_top_songs_audio_features[[#This Row],[track_name]]</f>
        <v>Goosebumps</v>
      </c>
    </row>
    <row r="1025" spans="1:28" x14ac:dyDescent="0.25">
      <c r="A1025" t="s">
        <v>11157</v>
      </c>
      <c r="B1025" t="s">
        <v>307</v>
      </c>
      <c r="C1025" t="s">
        <v>11158</v>
      </c>
      <c r="D1025" t="s">
        <v>309</v>
      </c>
      <c r="E1025" t="s">
        <v>70</v>
      </c>
      <c r="F1025" t="s">
        <v>24</v>
      </c>
      <c r="G1025" t="s">
        <v>25</v>
      </c>
      <c r="H1025">
        <v>905</v>
      </c>
      <c r="I1025">
        <v>389</v>
      </c>
      <c r="J1025">
        <v>332</v>
      </c>
      <c r="K1025" t="s">
        <v>7867</v>
      </c>
      <c r="L1025">
        <v>162</v>
      </c>
      <c r="M1025">
        <v>106</v>
      </c>
      <c r="N1025">
        <v>196</v>
      </c>
      <c r="O1025">
        <v>-14505</v>
      </c>
      <c r="P1025">
        <v>120046</v>
      </c>
      <c r="Q1025">
        <v>193143</v>
      </c>
      <c r="R1025">
        <v>9</v>
      </c>
      <c r="S1025">
        <v>185427613</v>
      </c>
      <c r="U1025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025" t="str">
        <f>IFERROR(MID(spotify_top_songs_audio_features[[#This Row],[artist_names]],SEARCH(",",spotify_top_songs_audio_features[[#This Row],[artist_names]])+2,99),"")</f>
        <v/>
      </c>
      <c r="W1025" t="str">
        <f>spotify_top_songs_audio_features[[#This Row],[source]]</f>
        <v>Darkroom/Interscope Records</v>
      </c>
      <c r="X1025" s="1">
        <f>spotify_top_songs_audio_features[[#This Row],[streams]]</f>
        <v>185427613</v>
      </c>
      <c r="Y1025" t="str">
        <f>IF(Tabela2[[#This Row],[feat]]="","","Feat")</f>
        <v/>
      </c>
      <c r="Z1025" s="17" t="str">
        <f>CONCATENATE(INT(spotify_top_songs_audio_features[[#This Row],[duration_ms]]/(60*1000)),":",MOD(INT(spotify_top_songs_audio_features[[#This Row],[duration_ms]]/1000),60))</f>
        <v>3:13</v>
      </c>
      <c r="AA10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025" t="str">
        <f>spotify_top_songs_audio_features[[#This Row],[track_name]]</f>
        <v>bury a friend</v>
      </c>
    </row>
    <row r="1026" spans="1:28" x14ac:dyDescent="0.25">
      <c r="A1026" t="s">
        <v>15771</v>
      </c>
      <c r="B1026" t="s">
        <v>15772</v>
      </c>
      <c r="C1026" t="s">
        <v>15773</v>
      </c>
      <c r="D1026" t="s">
        <v>7989</v>
      </c>
      <c r="E1026" t="s">
        <v>31</v>
      </c>
      <c r="F1026" t="s">
        <v>32</v>
      </c>
      <c r="G1026" t="s">
        <v>25</v>
      </c>
      <c r="H1026">
        <v>831</v>
      </c>
      <c r="I1026">
        <v>759</v>
      </c>
      <c r="J1026">
        <v>502</v>
      </c>
      <c r="K1026" t="s">
        <v>3352</v>
      </c>
      <c r="L1026">
        <v>0</v>
      </c>
      <c r="M1026">
        <v>125</v>
      </c>
      <c r="N1026">
        <v>244</v>
      </c>
      <c r="O1026">
        <v>-3627</v>
      </c>
      <c r="P1026">
        <v>107961</v>
      </c>
      <c r="Q1026">
        <v>231693</v>
      </c>
      <c r="R1026">
        <v>15</v>
      </c>
      <c r="S1026">
        <v>185419364</v>
      </c>
      <c r="U1026" t="str">
        <f>IFERROR(LEFT(spotify_top_songs_audio_features[[#This Row],[artist_names]],SEARCH(",",spotify_top_songs_audio_features[[#This Row],[artist_names]])-1),spotify_top_songs_audio_features[[#This Row],[artist_names]])</f>
        <v>Jhayco</v>
      </c>
      <c r="V1026" t="str">
        <f>IFERROR(MID(spotify_top_songs_audio_features[[#This Row],[artist_names]],SEARCH(",",spotify_top_songs_audio_features[[#This Row],[artist_names]])+2,99),"")</f>
        <v/>
      </c>
      <c r="W1026" t="str">
        <f>spotify_top_songs_audio_features[[#This Row],[source]]</f>
        <v>N&amp;E Entertainment LLC</v>
      </c>
      <c r="X1026" s="1">
        <f>spotify_top_songs_audio_features[[#This Row],[streams]]</f>
        <v>185419364</v>
      </c>
      <c r="Y1026" t="str">
        <f>IF(Tabela2[[#This Row],[feat]]="","","Feat")</f>
        <v/>
      </c>
      <c r="Z1026" s="17" t="str">
        <f>CONCATENATE(INT(spotify_top_songs_audio_features[[#This Row],[duration_ms]]/(60*1000)),":",MOD(INT(spotify_top_songs_audio_features[[#This Row],[duration_ms]]/1000),60))</f>
        <v>3:51</v>
      </c>
      <c r="AA10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26" t="str">
        <f>spotify_top_songs_audio_features[[#This Row],[track_name]]</f>
        <v>Holanda</v>
      </c>
    </row>
    <row r="1027" spans="1:28" x14ac:dyDescent="0.25">
      <c r="A1027" t="s">
        <v>3466</v>
      </c>
      <c r="B1027" t="s">
        <v>1287</v>
      </c>
      <c r="C1027" t="s">
        <v>3467</v>
      </c>
      <c r="D1027" t="s">
        <v>48</v>
      </c>
      <c r="E1027" t="s">
        <v>31</v>
      </c>
      <c r="F1027" t="s">
        <v>32</v>
      </c>
      <c r="G1027" t="s">
        <v>25</v>
      </c>
      <c r="H1027">
        <v>725</v>
      </c>
      <c r="I1027">
        <v>321</v>
      </c>
      <c r="J1027">
        <v>323</v>
      </c>
      <c r="K1027" t="s">
        <v>2346</v>
      </c>
      <c r="L1027">
        <v>0</v>
      </c>
      <c r="M1027">
        <v>884</v>
      </c>
      <c r="N1027">
        <v>319</v>
      </c>
      <c r="O1027">
        <v>-10744</v>
      </c>
      <c r="P1027">
        <v>70142</v>
      </c>
      <c r="Q1027">
        <v>178640</v>
      </c>
      <c r="R1027">
        <v>3</v>
      </c>
      <c r="S1027">
        <v>185173714</v>
      </c>
      <c r="U1027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1027" t="str">
        <f>IFERROR(MID(spotify_top_songs_audio_features[[#This Row],[artist_names]],SEARCH(",",spotify_top_songs_audio_features[[#This Row],[artist_names]])+2,99),"")</f>
        <v/>
      </c>
      <c r="W1027" t="str">
        <f>spotify_top_songs_audio_features[[#This Row],[source]]</f>
        <v>Republic Records</v>
      </c>
      <c r="X1027" s="1">
        <f>spotify_top_songs_audio_features[[#This Row],[streams]]</f>
        <v>185173714</v>
      </c>
      <c r="Y1027" t="str">
        <f>IF(Tabela2[[#This Row],[feat]]="","","Feat")</f>
        <v/>
      </c>
      <c r="Z1027" s="17" t="str">
        <f>CONCATENATE(INT(spotify_top_songs_audio_features[[#This Row],[duration_ms]]/(60*1000)),":",MOD(INT(spotify_top_songs_audio_features[[#This Row],[duration_ms]]/1000),60))</f>
        <v>2:58</v>
      </c>
      <c r="AA10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27" t="str">
        <f>spotify_top_songs_audio_features[[#This Row],[track_name]]</f>
        <v>7 rings</v>
      </c>
    </row>
    <row r="1028" spans="1:28" x14ac:dyDescent="0.25">
      <c r="A1028" t="s">
        <v>11260</v>
      </c>
      <c r="B1028" t="s">
        <v>4592</v>
      </c>
      <c r="C1028" t="s">
        <v>11261</v>
      </c>
      <c r="D1028" t="s">
        <v>520</v>
      </c>
      <c r="E1028" t="s">
        <v>86</v>
      </c>
      <c r="F1028" t="s">
        <v>32</v>
      </c>
      <c r="G1028" t="s">
        <v>25</v>
      </c>
      <c r="H1028">
        <v>497</v>
      </c>
      <c r="I1028">
        <v>489</v>
      </c>
      <c r="J1028">
        <v>294</v>
      </c>
      <c r="K1028" t="s">
        <v>11262</v>
      </c>
      <c r="L1028">
        <v>9.9100000000000004E-3</v>
      </c>
      <c r="M1028">
        <v>122</v>
      </c>
      <c r="N1028">
        <v>231</v>
      </c>
      <c r="O1028">
        <v>-7724</v>
      </c>
      <c r="P1028">
        <v>171853</v>
      </c>
      <c r="Q1028">
        <v>268187</v>
      </c>
      <c r="R1028">
        <v>31</v>
      </c>
      <c r="S1028">
        <v>185076199</v>
      </c>
      <c r="U1028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1028" t="str">
        <f>IFERROR(MID(spotify_top_songs_audio_features[[#This Row],[artist_names]],SEARCH(",",spotify_top_songs_audio_features[[#This Row],[artist_names]])+2,99),"")</f>
        <v/>
      </c>
      <c r="W1028" t="str">
        <f>spotify_top_songs_audio_features[[#This Row],[source]]</f>
        <v>Atlantic Records</v>
      </c>
      <c r="X1028" s="1">
        <f>spotify_top_songs_audio_features[[#This Row],[streams]]</f>
        <v>185076199</v>
      </c>
      <c r="Y1028" t="str">
        <f>IF(Tabela2[[#This Row],[feat]]="","","Feat")</f>
        <v/>
      </c>
      <c r="Z1028" s="17" t="str">
        <f>CONCATENATE(INT(spotify_top_songs_audio_features[[#This Row],[duration_ms]]/(60*1000)),":",MOD(INT(spotify_top_songs_audio_features[[#This Row],[duration_ms]]/1000),60))</f>
        <v>4:28</v>
      </c>
      <c r="AA10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028" t="str">
        <f>spotify_top_songs_audio_features[[#This Row],[track_name]]</f>
        <v>Tunnel Vision</v>
      </c>
    </row>
    <row r="1029" spans="1:28" x14ac:dyDescent="0.25">
      <c r="A1029" t="s">
        <v>16619</v>
      </c>
      <c r="B1029" t="s">
        <v>1275</v>
      </c>
      <c r="C1029" t="s">
        <v>11072</v>
      </c>
      <c r="D1029" t="s">
        <v>934</v>
      </c>
      <c r="E1029" t="s">
        <v>113</v>
      </c>
      <c r="F1029" t="s">
        <v>24</v>
      </c>
      <c r="G1029" t="s">
        <v>25</v>
      </c>
      <c r="H1029">
        <v>635</v>
      </c>
      <c r="I1029">
        <v>902</v>
      </c>
      <c r="J1029">
        <v>109</v>
      </c>
      <c r="K1029" t="s">
        <v>1224</v>
      </c>
      <c r="L1029">
        <v>0</v>
      </c>
      <c r="M1029">
        <v>125</v>
      </c>
      <c r="N1029">
        <v>286</v>
      </c>
      <c r="O1029">
        <v>-3559</v>
      </c>
      <c r="P1029">
        <v>102063</v>
      </c>
      <c r="Q1029">
        <v>217822</v>
      </c>
      <c r="R1029">
        <v>14</v>
      </c>
      <c r="S1029">
        <v>185034765</v>
      </c>
      <c r="U1029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1029" t="str">
        <f>IFERROR(MID(spotify_top_songs_audio_features[[#This Row],[artist_names]],SEARCH(",",spotify_top_songs_audio_features[[#This Row],[artist_names]])+2,99),"")</f>
        <v>Anuel AA</v>
      </c>
      <c r="W1029" t="str">
        <f>spotify_top_songs_audio_features[[#This Row],[source]]</f>
        <v>ScumGang Records / TenThousand Projects, LLC</v>
      </c>
      <c r="X1029" s="1">
        <f>spotify_top_songs_audio_features[[#This Row],[streams]]</f>
        <v>185034765</v>
      </c>
      <c r="Y1029" t="str">
        <f>IF(Tabela2[[#This Row],[feat]]="","","Feat")</f>
        <v>Feat</v>
      </c>
      <c r="Z1029" s="17" t="str">
        <f>CONCATENATE(INT(spotify_top_songs_audio_features[[#This Row],[duration_ms]]/(60*1000)),":",MOD(INT(spotify_top_songs_audio_features[[#This Row],[duration_ms]]/1000),60))</f>
        <v>3:37</v>
      </c>
      <c r="AA10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029" t="str">
        <f>spotify_top_songs_audio_features[[#This Row],[track_name]]</f>
        <v>BEBE (feat. Anuel AA)</v>
      </c>
    </row>
    <row r="1030" spans="1:28" x14ac:dyDescent="0.25">
      <c r="A1030" t="s">
        <v>11906</v>
      </c>
      <c r="B1030" t="s">
        <v>11907</v>
      </c>
      <c r="C1030" t="s">
        <v>11908</v>
      </c>
      <c r="D1030" t="s">
        <v>8376</v>
      </c>
      <c r="E1030" t="s">
        <v>102</v>
      </c>
      <c r="F1030" t="s">
        <v>24</v>
      </c>
      <c r="G1030" t="s">
        <v>25</v>
      </c>
      <c r="H1030">
        <v>659</v>
      </c>
      <c r="I1030">
        <v>625</v>
      </c>
      <c r="J1030">
        <v>45</v>
      </c>
      <c r="K1030" t="s">
        <v>720</v>
      </c>
      <c r="L1030">
        <v>0</v>
      </c>
      <c r="M1030">
        <v>582</v>
      </c>
      <c r="N1030">
        <v>442</v>
      </c>
      <c r="O1030">
        <v>-2253</v>
      </c>
      <c r="P1030">
        <v>88042</v>
      </c>
      <c r="Q1030">
        <v>181824</v>
      </c>
      <c r="R1030">
        <v>23</v>
      </c>
      <c r="S1030">
        <v>184788700</v>
      </c>
      <c r="U1030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1030" t="str">
        <f>IFERROR(MID(spotify_top_songs_audio_features[[#This Row],[artist_names]],SEARCH(",",spotify_top_songs_audio_features[[#This Row],[artist_names]])+2,99),"")</f>
        <v>Kane Brown</v>
      </c>
      <c r="W1030" t="str">
        <f>spotify_top_songs_audio_features[[#This Row],[source]]</f>
        <v>RCA Records Label Nashville</v>
      </c>
      <c r="X1030" s="1">
        <f>spotify_top_songs_audio_features[[#This Row],[streams]]</f>
        <v>184788700</v>
      </c>
      <c r="Y1030" t="str">
        <f>IF(Tabela2[[#This Row],[feat]]="","","Feat")</f>
        <v>Feat</v>
      </c>
      <c r="Z1030" s="17" t="str">
        <f>CONCATENATE(INT(spotify_top_songs_audio_features[[#This Row],[duration_ms]]/(60*1000)),":",MOD(INT(spotify_top_songs_audio_features[[#This Row],[duration_ms]]/1000),60))</f>
        <v>3:1</v>
      </c>
      <c r="AA10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030" t="str">
        <f>spotify_top_songs_audio_features[[#This Row],[track_name]]</f>
        <v>One Thing Right</v>
      </c>
    </row>
    <row r="1031" spans="1:28" x14ac:dyDescent="0.25">
      <c r="A1031" t="s">
        <v>3208</v>
      </c>
      <c r="B1031" t="s">
        <v>937</v>
      </c>
      <c r="C1031" t="s">
        <v>3209</v>
      </c>
      <c r="D1031" t="s">
        <v>282</v>
      </c>
      <c r="E1031" t="s">
        <v>58</v>
      </c>
      <c r="F1031" t="s">
        <v>32</v>
      </c>
      <c r="G1031" t="s">
        <v>25</v>
      </c>
      <c r="H1031">
        <v>703</v>
      </c>
      <c r="I1031">
        <v>594</v>
      </c>
      <c r="J1031">
        <v>752</v>
      </c>
      <c r="K1031" t="s">
        <v>3210</v>
      </c>
      <c r="L1031">
        <v>0</v>
      </c>
      <c r="M1031">
        <v>123</v>
      </c>
      <c r="N1031">
        <v>475</v>
      </c>
      <c r="O1031">
        <v>-6146</v>
      </c>
      <c r="P1031">
        <v>153848</v>
      </c>
      <c r="Q1031">
        <v>114893</v>
      </c>
      <c r="R1031">
        <v>32</v>
      </c>
      <c r="S1031">
        <v>184779473</v>
      </c>
      <c r="U1031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1031" t="str">
        <f>IFERROR(MID(spotify_top_songs_audio_features[[#This Row],[artist_names]],SEARCH(",",spotify_top_songs_audio_features[[#This Row],[artist_names]])+2,99),"")</f>
        <v/>
      </c>
      <c r="W1031" t="str">
        <f>spotify_top_songs_audio_features[[#This Row],[source]]</f>
        <v>Columbia</v>
      </c>
      <c r="X1031" s="1">
        <f>spotify_top_songs_audio_features[[#This Row],[streams]]</f>
        <v>184779473</v>
      </c>
      <c r="Y1031" t="str">
        <f>IF(Tabela2[[#This Row],[feat]]="","","Feat")</f>
        <v/>
      </c>
      <c r="Z1031" s="17" t="str">
        <f>CONCATENATE(INT(spotify_top_songs_audio_features[[#This Row],[duration_ms]]/(60*1000)),":",MOD(INT(spotify_top_songs_audio_features[[#This Row],[duration_ms]]/1000),60))</f>
        <v>1:54</v>
      </c>
      <c r="AA10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031" t="str">
        <f>spotify_top_songs_audio_features[[#This Row],[track_name]]</f>
        <v>Panini</v>
      </c>
    </row>
    <row r="1032" spans="1:28" x14ac:dyDescent="0.25">
      <c r="A1032" t="s">
        <v>6107</v>
      </c>
      <c r="B1032" t="s">
        <v>325</v>
      </c>
      <c r="C1032" t="s">
        <v>6108</v>
      </c>
      <c r="D1032" t="s">
        <v>22</v>
      </c>
      <c r="E1032" t="s">
        <v>102</v>
      </c>
      <c r="F1032" t="s">
        <v>32</v>
      </c>
      <c r="G1032" t="s">
        <v>25</v>
      </c>
      <c r="H1032">
        <v>705</v>
      </c>
      <c r="I1032">
        <v>814</v>
      </c>
      <c r="J1032">
        <v>346</v>
      </c>
      <c r="K1032" t="s">
        <v>6109</v>
      </c>
      <c r="L1032">
        <v>312</v>
      </c>
      <c r="M1032">
        <v>203</v>
      </c>
      <c r="N1032">
        <v>259</v>
      </c>
      <c r="O1032">
        <v>-5466</v>
      </c>
      <c r="P1032">
        <v>1100</v>
      </c>
      <c r="Q1032">
        <v>223279</v>
      </c>
      <c r="R1032">
        <v>15</v>
      </c>
      <c r="S1032">
        <v>184010851</v>
      </c>
      <c r="U1032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1032" t="str">
        <f>IFERROR(MID(spotify_top_songs_audio_features[[#This Row],[artist_names]],SEARCH(",",spotify_top_songs_audio_features[[#This Row],[artist_names]])+2,99),"")</f>
        <v/>
      </c>
      <c r="W1032" t="str">
        <f>spotify_top_songs_audio_features[[#This Row],[source]]</f>
        <v>RCA Records Label</v>
      </c>
      <c r="X1032" s="1">
        <f>spotify_top_songs_audio_features[[#This Row],[streams]]</f>
        <v>184010851</v>
      </c>
      <c r="Y1032" t="str">
        <f>IF(Tabela2[[#This Row],[feat]]="","","Feat")</f>
        <v/>
      </c>
      <c r="Z1032" s="17" t="str">
        <f>CONCATENATE(INT(spotify_top_songs_audio_features[[#This Row],[duration_ms]]/(60*1000)),":",MOD(INT(spotify_top_songs_audio_features[[#This Row],[duration_ms]]/1000),60))</f>
        <v>3:43</v>
      </c>
      <c r="AA10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032" t="str">
        <f>spotify_top_songs_audio_features[[#This Row],[track_name]]</f>
        <v>Midnight Sky</v>
      </c>
    </row>
    <row r="1033" spans="1:28" x14ac:dyDescent="0.25">
      <c r="A1033" t="s">
        <v>15649</v>
      </c>
      <c r="B1033" t="s">
        <v>120</v>
      </c>
      <c r="C1033" t="s">
        <v>10719</v>
      </c>
      <c r="D1033" t="s">
        <v>264</v>
      </c>
      <c r="E1033" t="s">
        <v>31</v>
      </c>
      <c r="F1033" t="s">
        <v>24</v>
      </c>
      <c r="G1033" t="s">
        <v>25</v>
      </c>
      <c r="H1033">
        <v>763</v>
      </c>
      <c r="I1033">
        <v>726</v>
      </c>
      <c r="J1033">
        <v>282</v>
      </c>
      <c r="K1033" t="s">
        <v>1535</v>
      </c>
      <c r="L1033">
        <v>0</v>
      </c>
      <c r="M1033">
        <v>976</v>
      </c>
      <c r="N1033">
        <v>349</v>
      </c>
      <c r="O1033">
        <v>-6405</v>
      </c>
      <c r="P1033">
        <v>139059</v>
      </c>
      <c r="Q1033">
        <v>126346</v>
      </c>
      <c r="R1033">
        <v>72</v>
      </c>
      <c r="S1033">
        <v>183774993</v>
      </c>
      <c r="U1033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1033" t="str">
        <f>IFERROR(MID(spotify_top_songs_audio_features[[#This Row],[artist_names]],SEARCH(",",spotify_top_songs_audio_features[[#This Row],[artist_names]])+2,99),"")</f>
        <v/>
      </c>
      <c r="W1033" t="str">
        <f>spotify_top_songs_audio_features[[#This Row],[source]]</f>
        <v>Bad Vibes Forever / EMPIRE</v>
      </c>
      <c r="X1033" s="1">
        <f>spotify_top_songs_audio_features[[#This Row],[streams]]</f>
        <v>183774993</v>
      </c>
      <c r="Y1033" t="str">
        <f>IF(Tabela2[[#This Row],[feat]]="","","Feat")</f>
        <v/>
      </c>
      <c r="Z1033" s="17" t="str">
        <f>CONCATENATE(INT(spotify_top_songs_audio_features[[#This Row],[duration_ms]]/(60*1000)),":",MOD(INT(spotify_top_songs_audio_features[[#This Row],[duration_ms]]/1000),60))</f>
        <v>2:6</v>
      </c>
      <c r="AA10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33" t="str">
        <f>spotify_top_songs_audio_features[[#This Row],[track_name]]</f>
        <v>Look At Me!</v>
      </c>
    </row>
    <row r="1034" spans="1:28" x14ac:dyDescent="0.25">
      <c r="A1034" t="s">
        <v>6653</v>
      </c>
      <c r="B1034" t="s">
        <v>6492</v>
      </c>
      <c r="C1034" t="s">
        <v>6654</v>
      </c>
      <c r="D1034" t="s">
        <v>377</v>
      </c>
      <c r="E1034" t="s">
        <v>177</v>
      </c>
      <c r="F1034" t="s">
        <v>24</v>
      </c>
      <c r="G1034" t="s">
        <v>25</v>
      </c>
      <c r="H1034">
        <v>743</v>
      </c>
      <c r="I1034">
        <v>865</v>
      </c>
      <c r="J1034">
        <v>315</v>
      </c>
      <c r="K1034" t="s">
        <v>6622</v>
      </c>
      <c r="L1034">
        <v>3.0499999999999999E-4</v>
      </c>
      <c r="M1034">
        <v>297</v>
      </c>
      <c r="N1034">
        <v>794</v>
      </c>
      <c r="O1034">
        <v>-3897</v>
      </c>
      <c r="P1034">
        <v>129999</v>
      </c>
      <c r="Q1034">
        <v>166775</v>
      </c>
      <c r="R1034">
        <v>17</v>
      </c>
      <c r="S1034">
        <v>182957139</v>
      </c>
      <c r="U1034" t="str">
        <f>IFERROR(LEFT(spotify_top_songs_audio_features[[#This Row],[artist_names]],SEARCH(",",spotify_top_songs_audio_features[[#This Row],[artist_names]])-1),spotify_top_songs_audio_features[[#This Row],[artist_names]])</f>
        <v>Marília Mendonça</v>
      </c>
      <c r="V1034" t="str">
        <f>IFERROR(MID(spotify_top_songs_audio_features[[#This Row],[artist_names]],SEARCH(",",spotify_top_songs_audio_features[[#This Row],[artist_names]])+2,99),"")</f>
        <v/>
      </c>
      <c r="W1034" t="str">
        <f>spotify_top_songs_audio_features[[#This Row],[source]]</f>
        <v>Som Livre</v>
      </c>
      <c r="X1034" s="1">
        <f>spotify_top_songs_audio_features[[#This Row],[streams]]</f>
        <v>182957139</v>
      </c>
      <c r="Y1034" t="str">
        <f>IF(Tabela2[[#This Row],[feat]]="","","Feat")</f>
        <v/>
      </c>
      <c r="Z1034" s="17" t="str">
        <f>CONCATENATE(INT(spotify_top_songs_audio_features[[#This Row],[duration_ms]]/(60*1000)),":",MOD(INT(spotify_top_songs_audio_features[[#This Row],[duration_ms]]/1000),60))</f>
        <v>2:46</v>
      </c>
      <c r="AA10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034" t="str">
        <f>spotify_top_songs_audio_features[[#This Row],[track_name]]</f>
        <v>Leão</v>
      </c>
    </row>
    <row r="1035" spans="1:28" x14ac:dyDescent="0.25">
      <c r="A1035" t="s">
        <v>13621</v>
      </c>
      <c r="B1035" t="s">
        <v>12262</v>
      </c>
      <c r="C1035" t="s">
        <v>13622</v>
      </c>
      <c r="D1035" t="s">
        <v>12264</v>
      </c>
      <c r="E1035" t="s">
        <v>142</v>
      </c>
      <c r="F1035" t="s">
        <v>24</v>
      </c>
      <c r="G1035" t="s">
        <v>25</v>
      </c>
      <c r="H1035">
        <v>538</v>
      </c>
      <c r="I1035">
        <v>742</v>
      </c>
      <c r="J1035">
        <v>114</v>
      </c>
      <c r="K1035" t="s">
        <v>2805</v>
      </c>
      <c r="L1035">
        <v>4.6699999999999997E-3</v>
      </c>
      <c r="M1035">
        <v>934</v>
      </c>
      <c r="N1035">
        <v>25</v>
      </c>
      <c r="O1035">
        <v>-5355</v>
      </c>
      <c r="P1035">
        <v>96107</v>
      </c>
      <c r="Q1035">
        <v>272373</v>
      </c>
      <c r="R1035">
        <v>10</v>
      </c>
      <c r="S1035">
        <v>181733888</v>
      </c>
      <c r="U1035" t="str">
        <f>IFERROR(LEFT(spotify_top_songs_audio_features[[#This Row],[artist_names]],SEARCH(",",spotify_top_songs_audio_features[[#This Row],[artist_names]])-1),spotify_top_songs_audio_features[[#This Row],[artist_names]])</f>
        <v>RAYE</v>
      </c>
      <c r="V1035" t="str">
        <f>IFERROR(MID(spotify_top_songs_audio_features[[#This Row],[artist_names]],SEARCH(",",spotify_top_songs_audio_features[[#This Row],[artist_names]])+2,99),"")</f>
        <v>070 Shake</v>
      </c>
      <c r="W1035" t="str">
        <f>spotify_top_songs_audio_features[[#This Row],[source]]</f>
        <v>Human Re Sources</v>
      </c>
      <c r="X1035" s="1">
        <f>spotify_top_songs_audio_features[[#This Row],[streams]]</f>
        <v>181733888</v>
      </c>
      <c r="Y1035" t="str">
        <f>IF(Tabela2[[#This Row],[feat]]="","","Feat")</f>
        <v>Feat</v>
      </c>
      <c r="Z1035" s="17" t="str">
        <f>CONCATENATE(INT(spotify_top_songs_audio_features[[#This Row],[duration_ms]]/(60*1000)),":",MOD(INT(spotify_top_songs_audio_features[[#This Row],[duration_ms]]/1000),60))</f>
        <v>4:32</v>
      </c>
      <c r="AA10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035" t="str">
        <f>spotify_top_songs_audio_features[[#This Row],[track_name]]</f>
        <v>Escapism.</v>
      </c>
    </row>
    <row r="1036" spans="1:28" x14ac:dyDescent="0.25">
      <c r="A1036" t="s">
        <v>11597</v>
      </c>
      <c r="B1036" t="s">
        <v>1611</v>
      </c>
      <c r="C1036" t="s">
        <v>11308</v>
      </c>
      <c r="D1036" t="s">
        <v>1612</v>
      </c>
      <c r="E1036" t="s">
        <v>142</v>
      </c>
      <c r="F1036" t="s">
        <v>24</v>
      </c>
      <c r="G1036" t="s">
        <v>25</v>
      </c>
      <c r="H1036">
        <v>812</v>
      </c>
      <c r="I1036">
        <v>519</v>
      </c>
      <c r="J1036">
        <v>385</v>
      </c>
      <c r="K1036" t="s">
        <v>2879</v>
      </c>
      <c r="L1036">
        <v>0</v>
      </c>
      <c r="M1036">
        <v>13</v>
      </c>
      <c r="N1036">
        <v>554</v>
      </c>
      <c r="O1036">
        <v>-4823</v>
      </c>
      <c r="P1036">
        <v>104954</v>
      </c>
      <c r="Q1036">
        <v>165714</v>
      </c>
      <c r="R1036">
        <v>31</v>
      </c>
      <c r="S1036">
        <v>181332514</v>
      </c>
      <c r="U1036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1036" t="str">
        <f>IFERROR(MID(spotify_top_songs_audio_features[[#This Row],[artist_names]],SEARCH(",",spotify_top_songs_audio_features[[#This Row],[artist_names]])+2,99),"")</f>
        <v/>
      </c>
      <c r="W1036" t="str">
        <f>spotify_top_songs_audio_features[[#This Row],[source]]</f>
        <v>iamcosmic</v>
      </c>
      <c r="X1036" s="1">
        <f>spotify_top_songs_audio_features[[#This Row],[streams]]</f>
        <v>181332514</v>
      </c>
      <c r="Y1036" t="str">
        <f>IF(Tabela2[[#This Row],[feat]]="","","Feat")</f>
        <v/>
      </c>
      <c r="Z1036" s="17" t="str">
        <f>CONCATENATE(INT(spotify_top_songs_audio_features[[#This Row],[duration_ms]]/(60*1000)),":",MOD(INT(spotify_top_songs_audio_features[[#This Row],[duration_ms]]/1000),60))</f>
        <v>2:45</v>
      </c>
      <c r="AA10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036" t="str">
        <f>spotify_top_songs_audio_features[[#This Row],[track_name]]</f>
        <v>I.F.L.Y.</v>
      </c>
    </row>
    <row r="1037" spans="1:28" x14ac:dyDescent="0.25">
      <c r="A1037" t="s">
        <v>10808</v>
      </c>
      <c r="B1037" t="s">
        <v>112</v>
      </c>
      <c r="C1037" t="s">
        <v>10809</v>
      </c>
      <c r="D1037" t="s">
        <v>112</v>
      </c>
      <c r="E1037" t="s">
        <v>142</v>
      </c>
      <c r="F1037" t="s">
        <v>24</v>
      </c>
      <c r="G1037" t="s">
        <v>25</v>
      </c>
      <c r="H1037">
        <v>696</v>
      </c>
      <c r="I1037">
        <v>396</v>
      </c>
      <c r="J1037">
        <v>656</v>
      </c>
      <c r="K1037" t="s">
        <v>10665</v>
      </c>
      <c r="L1037">
        <v>5.1999999999999997E-5</v>
      </c>
      <c r="M1037">
        <v>125</v>
      </c>
      <c r="N1037">
        <v>38</v>
      </c>
      <c r="O1037">
        <v>-10289</v>
      </c>
      <c r="P1037">
        <v>120041</v>
      </c>
      <c r="Q1037">
        <v>194207</v>
      </c>
      <c r="R1037">
        <v>11</v>
      </c>
      <c r="S1037">
        <v>181095035</v>
      </c>
      <c r="U103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037" t="str">
        <f>IFERROR(MID(spotify_top_songs_audio_features[[#This Row],[artist_names]],SEARCH(",",spotify_top_songs_audio_features[[#This Row],[artist_names]])+2,99),"")</f>
        <v/>
      </c>
      <c r="W1037" t="str">
        <f>spotify_top_songs_audio_features[[#This Row],[source]]</f>
        <v>Taylor Swift</v>
      </c>
      <c r="X1037" s="1">
        <f>spotify_top_songs_audio_features[[#This Row],[streams]]</f>
        <v>181095035</v>
      </c>
      <c r="Y1037" t="str">
        <f>IF(Tabela2[[#This Row],[feat]]="","","Feat")</f>
        <v/>
      </c>
      <c r="Z1037" s="17" t="str">
        <f>CONCATENATE(INT(spotify_top_songs_audio_features[[#This Row],[duration_ms]]/(60*1000)),":",MOD(INT(spotify_top_songs_audio_features[[#This Row],[duration_ms]]/1000),60))</f>
        <v>3:14</v>
      </c>
      <c r="AA10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037" t="str">
        <f>spotify_top_songs_audio_features[[#This Row],[track_name]]</f>
        <v>You're On Your Own, Kid</v>
      </c>
    </row>
    <row r="1038" spans="1:28" x14ac:dyDescent="0.25">
      <c r="A1038" t="s">
        <v>11224</v>
      </c>
      <c r="B1038" t="s">
        <v>11225</v>
      </c>
      <c r="C1038" t="s">
        <v>11226</v>
      </c>
      <c r="D1038" t="s">
        <v>53</v>
      </c>
      <c r="E1038" t="s">
        <v>97</v>
      </c>
      <c r="F1038" t="s">
        <v>32</v>
      </c>
      <c r="G1038" t="s">
        <v>25</v>
      </c>
      <c r="H1038">
        <v>715</v>
      </c>
      <c r="I1038">
        <v>642</v>
      </c>
      <c r="J1038">
        <v>515</v>
      </c>
      <c r="K1038" t="s">
        <v>1702</v>
      </c>
      <c r="L1038">
        <v>0</v>
      </c>
      <c r="M1038">
        <v>997</v>
      </c>
      <c r="N1038">
        <v>169</v>
      </c>
      <c r="O1038">
        <v>-7492</v>
      </c>
      <c r="P1038">
        <v>105964</v>
      </c>
      <c r="Q1038">
        <v>191321</v>
      </c>
      <c r="R1038">
        <v>15</v>
      </c>
      <c r="S1038">
        <v>180518419</v>
      </c>
      <c r="U1038" t="str">
        <f>IFERROR(LEFT(spotify_top_songs_audio_features[[#This Row],[artist_names]],SEARCH(",",spotify_top_songs_audio_features[[#This Row],[artist_names]])-1),spotify_top_songs_audio_features[[#This Row],[artist_names]])</f>
        <v>Sky Rompiendo</v>
      </c>
      <c r="V1038" t="str">
        <f>IFERROR(MID(spotify_top_songs_audio_features[[#This Row],[artist_names]],SEARCH(",",spotify_top_songs_audio_features[[#This Row],[artist_names]])+2,99),"")</f>
        <v>Feid, Myke Towers</v>
      </c>
      <c r="W1038" t="str">
        <f>spotify_top_songs_audio_features[[#This Row],[source]]</f>
        <v>Sony Music Latin</v>
      </c>
      <c r="X1038" s="1">
        <f>spotify_top_songs_audio_features[[#This Row],[streams]]</f>
        <v>180518419</v>
      </c>
      <c r="Y1038" t="str">
        <f>IF(Tabela2[[#This Row],[feat]]="","","Feat")</f>
        <v>Feat</v>
      </c>
      <c r="Z1038" s="17" t="str">
        <f>CONCATENATE(INT(spotify_top_songs_audio_features[[#This Row],[duration_ms]]/(60*1000)),":",MOD(INT(spotify_top_songs_audio_features[[#This Row],[duration_ms]]/1000),60))</f>
        <v>3:11</v>
      </c>
      <c r="AA10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38" t="str">
        <f>spotify_top_songs_audio_features[[#This Row],[track_name]]</f>
        <v>El Cielo</v>
      </c>
    </row>
    <row r="1039" spans="1:28" x14ac:dyDescent="0.25">
      <c r="A1039" t="s">
        <v>6453</v>
      </c>
      <c r="B1039" t="s">
        <v>4404</v>
      </c>
      <c r="C1039" t="s">
        <v>6454</v>
      </c>
      <c r="D1039" t="s">
        <v>814</v>
      </c>
      <c r="E1039" t="s">
        <v>113</v>
      </c>
      <c r="F1039" t="s">
        <v>32</v>
      </c>
      <c r="G1039" t="s">
        <v>25</v>
      </c>
      <c r="H1039">
        <v>698</v>
      </c>
      <c r="I1039">
        <v>546</v>
      </c>
      <c r="J1039">
        <v>559</v>
      </c>
      <c r="K1039" t="s">
        <v>5267</v>
      </c>
      <c r="L1039">
        <v>314</v>
      </c>
      <c r="M1039">
        <v>16</v>
      </c>
      <c r="N1039">
        <v>335</v>
      </c>
      <c r="O1039">
        <v>-7234</v>
      </c>
      <c r="P1039">
        <v>145044</v>
      </c>
      <c r="Q1039">
        <v>181080</v>
      </c>
      <c r="R1039">
        <v>17</v>
      </c>
      <c r="S1039">
        <v>180450037</v>
      </c>
      <c r="U1039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1039" t="str">
        <f>IFERROR(MID(spotify_top_songs_audio_features[[#This Row],[artist_names]],SEARCH(",",spotify_top_songs_audio_features[[#This Row],[artist_names]])+2,99),"")</f>
        <v/>
      </c>
      <c r="W1039" t="str">
        <f>spotify_top_songs_audio_features[[#This Row],[source]]</f>
        <v>Top Dawg Entertainment/RCA Records</v>
      </c>
      <c r="X1039" s="1">
        <f>spotify_top_songs_audio_features[[#This Row],[streams]]</f>
        <v>180450037</v>
      </c>
      <c r="Y1039" t="str">
        <f>IF(Tabela2[[#This Row],[feat]]="","","Feat")</f>
        <v/>
      </c>
      <c r="Z1039" s="17" t="str">
        <f>CONCATENATE(INT(spotify_top_songs_audio_features[[#This Row],[duration_ms]]/(60*1000)),":",MOD(INT(spotify_top_songs_audio_features[[#This Row],[duration_ms]]/1000),60))</f>
        <v>3:1</v>
      </c>
      <c r="AA10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039" t="str">
        <f>spotify_top_songs_audio_features[[#This Row],[track_name]]</f>
        <v>Low</v>
      </c>
    </row>
    <row r="1040" spans="1:28" x14ac:dyDescent="0.25">
      <c r="A1040" t="s">
        <v>12617</v>
      </c>
      <c r="B1040" t="s">
        <v>12618</v>
      </c>
      <c r="C1040" t="s">
        <v>12619</v>
      </c>
      <c r="D1040" t="s">
        <v>849</v>
      </c>
      <c r="E1040" t="s">
        <v>31</v>
      </c>
      <c r="F1040" t="s">
        <v>24</v>
      </c>
      <c r="G1040" t="s">
        <v>25</v>
      </c>
      <c r="H1040">
        <v>645</v>
      </c>
      <c r="I1040">
        <v>705</v>
      </c>
      <c r="J1040">
        <v>299</v>
      </c>
      <c r="K1040" t="s">
        <v>12620</v>
      </c>
      <c r="L1040">
        <v>0</v>
      </c>
      <c r="M1040">
        <v>128</v>
      </c>
      <c r="N1040">
        <v>376</v>
      </c>
      <c r="O1040">
        <v>-5008</v>
      </c>
      <c r="P1040">
        <v>137133</v>
      </c>
      <c r="Q1040">
        <v>229670</v>
      </c>
      <c r="R1040">
        <v>24</v>
      </c>
      <c r="S1040">
        <v>180344827</v>
      </c>
      <c r="U1040" t="str">
        <f>IFERROR(LEFT(spotify_top_songs_audio_features[[#This Row],[artist_names]],SEARCH(",",spotify_top_songs_audio_features[[#This Row],[artist_names]])-1),spotify_top_songs_audio_features[[#This Row],[artist_names]])</f>
        <v>Jay Rock</v>
      </c>
      <c r="V1040" t="str">
        <f>IFERROR(MID(spotify_top_songs_audio_features[[#This Row],[artist_names]],SEARCH(",",spotify_top_songs_audio_features[[#This Row],[artist_names]])+2,99),"")</f>
        <v>Kendrick Lamar, Future, James Blake</v>
      </c>
      <c r="W1040" t="str">
        <f>spotify_top_songs_audio_features[[#This Row],[source]]</f>
        <v>Black Panther (TDE/DMG) PS</v>
      </c>
      <c r="X1040" s="1">
        <f>spotify_top_songs_audio_features[[#This Row],[streams]]</f>
        <v>180344827</v>
      </c>
      <c r="Y1040" t="str">
        <f>IF(Tabela2[[#This Row],[feat]]="","","Feat")</f>
        <v>Feat</v>
      </c>
      <c r="Z1040" s="17" t="str">
        <f>CONCATENATE(INT(spotify_top_songs_audio_features[[#This Row],[duration_ms]]/(60*1000)),":",MOD(INT(spotify_top_songs_audio_features[[#This Row],[duration_ms]]/1000),60))</f>
        <v>3:49</v>
      </c>
      <c r="AA10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40" t="str">
        <f>spotify_top_songs_audio_features[[#This Row],[track_name]]</f>
        <v>King's Dead (with Kendrick Lamar, Future &amp; James Blake)</v>
      </c>
    </row>
    <row r="1041" spans="1:28" x14ac:dyDescent="0.25">
      <c r="A1041" t="s">
        <v>16470</v>
      </c>
      <c r="B1041" t="s">
        <v>888</v>
      </c>
      <c r="C1041" t="s">
        <v>10313</v>
      </c>
      <c r="D1041" t="s">
        <v>436</v>
      </c>
      <c r="E1041" t="s">
        <v>142</v>
      </c>
      <c r="F1041" t="s">
        <v>24</v>
      </c>
      <c r="G1041" t="s">
        <v>25</v>
      </c>
      <c r="H1041">
        <v>788</v>
      </c>
      <c r="I1041">
        <v>859</v>
      </c>
      <c r="J1041">
        <v>856</v>
      </c>
      <c r="K1041" t="s">
        <v>236</v>
      </c>
      <c r="L1041">
        <v>0</v>
      </c>
      <c r="M1041">
        <v>424</v>
      </c>
      <c r="N1041">
        <v>822</v>
      </c>
      <c r="O1041">
        <v>-2724</v>
      </c>
      <c r="P1041">
        <v>14102</v>
      </c>
      <c r="Q1041">
        <v>207853</v>
      </c>
      <c r="R1041">
        <v>7</v>
      </c>
      <c r="S1041">
        <v>180167961</v>
      </c>
      <c r="U1041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041" t="str">
        <f>IFERROR(MID(spotify_top_songs_audio_features[[#This Row],[artist_names]],SEARCH(",",spotify_top_songs_audio_features[[#This Row],[artist_names]])+2,99),"")</f>
        <v/>
      </c>
      <c r="W1041" t="str">
        <f>spotify_top_songs_audio_features[[#This Row],[source]]</f>
        <v>Atlantic Records UK</v>
      </c>
      <c r="X1041" s="1">
        <f>spotify_top_songs_audio_features[[#This Row],[streams]]</f>
        <v>180167961</v>
      </c>
      <c r="Y1041" t="str">
        <f>IF(Tabela2[[#This Row],[feat]]="","","Feat")</f>
        <v/>
      </c>
      <c r="Z1041" s="17" t="str">
        <f>CONCATENATE(INT(spotify_top_songs_audio_features[[#This Row],[duration_ms]]/(60*1000)),":",MOD(INT(spotify_top_songs_audio_features[[#This Row],[duration_ms]]/1000),60))</f>
        <v>3:27</v>
      </c>
      <c r="AA10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041" t="str">
        <f>spotify_top_songs_audio_features[[#This Row],[track_name]]</f>
        <v>Shivers</v>
      </c>
    </row>
    <row r="1042" spans="1:28" x14ac:dyDescent="0.25">
      <c r="A1042" t="s">
        <v>12326</v>
      </c>
      <c r="B1042" t="s">
        <v>12327</v>
      </c>
      <c r="C1042" t="s">
        <v>12328</v>
      </c>
      <c r="D1042" t="s">
        <v>85</v>
      </c>
      <c r="E1042" t="s">
        <v>31</v>
      </c>
      <c r="F1042" t="s">
        <v>32</v>
      </c>
      <c r="G1042" t="s">
        <v>25</v>
      </c>
      <c r="H1042">
        <v>73</v>
      </c>
      <c r="I1042">
        <v>849</v>
      </c>
      <c r="J1042">
        <v>299</v>
      </c>
      <c r="K1042" t="s">
        <v>12329</v>
      </c>
      <c r="L1042">
        <v>2.5999999999999998E-4</v>
      </c>
      <c r="M1042">
        <v>312</v>
      </c>
      <c r="N1042">
        <v>887</v>
      </c>
      <c r="O1042">
        <v>-5281</v>
      </c>
      <c r="P1042">
        <v>11731</v>
      </c>
      <c r="Q1042">
        <v>230013</v>
      </c>
      <c r="R1042">
        <v>11</v>
      </c>
      <c r="S1042">
        <v>179908540</v>
      </c>
      <c r="U1042" t="str">
        <f>IFERROR(LEFT(spotify_top_songs_audio_features[[#This Row],[artist_names]],SEARCH(",",spotify_top_songs_audio_features[[#This Row],[artist_names]])-1),spotify_top_songs_audio_features[[#This Row],[artist_names]])</f>
        <v>Sophie Ellis-Bextor</v>
      </c>
      <c r="V1042" t="str">
        <f>IFERROR(MID(spotify_top_songs_audio_features[[#This Row],[artist_names]],SEARCH(",",spotify_top_songs_audio_features[[#This Row],[artist_names]])+2,99),"")</f>
        <v/>
      </c>
      <c r="W1042" t="str">
        <f>spotify_top_songs_audio_features[[#This Row],[source]]</f>
        <v>Polydor Records</v>
      </c>
      <c r="X1042" s="1">
        <f>spotify_top_songs_audio_features[[#This Row],[streams]]</f>
        <v>179908540</v>
      </c>
      <c r="Y1042" t="str">
        <f>IF(Tabela2[[#This Row],[feat]]="","","Feat")</f>
        <v/>
      </c>
      <c r="Z1042" s="17" t="str">
        <f>CONCATENATE(INT(spotify_top_songs_audio_features[[#This Row],[duration_ms]]/(60*1000)),":",MOD(INT(spotify_top_songs_audio_features[[#This Row],[duration_ms]]/1000),60))</f>
        <v>3:50</v>
      </c>
      <c r="AA10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42" t="str">
        <f>spotify_top_songs_audio_features[[#This Row],[track_name]]</f>
        <v>Murder On The Dancefloor</v>
      </c>
    </row>
    <row r="1043" spans="1:28" x14ac:dyDescent="0.25">
      <c r="A1043" t="s">
        <v>1673</v>
      </c>
      <c r="B1043" t="s">
        <v>1674</v>
      </c>
      <c r="C1043" t="s">
        <v>1675</v>
      </c>
      <c r="D1043" t="s">
        <v>48</v>
      </c>
      <c r="E1043" t="s">
        <v>97</v>
      </c>
      <c r="F1043" t="s">
        <v>24</v>
      </c>
      <c r="G1043" t="s">
        <v>152</v>
      </c>
      <c r="H1043">
        <v>539</v>
      </c>
      <c r="I1043">
        <v>508</v>
      </c>
      <c r="J1043">
        <v>288</v>
      </c>
      <c r="K1043" t="s">
        <v>1676</v>
      </c>
      <c r="L1043">
        <v>0</v>
      </c>
      <c r="M1043">
        <v>174</v>
      </c>
      <c r="N1043">
        <v>227</v>
      </c>
      <c r="O1043">
        <v>-605</v>
      </c>
      <c r="P1043">
        <v>101358</v>
      </c>
      <c r="Q1043">
        <v>177720</v>
      </c>
      <c r="R1043">
        <v>15</v>
      </c>
      <c r="S1043">
        <v>179610410</v>
      </c>
      <c r="U1043" t="str">
        <f>IFERROR(LEFT(spotify_top_songs_audio_features[[#This Row],[artist_names]],SEARCH(",",spotify_top_songs_audio_features[[#This Row],[artist_names]])-1),spotify_top_songs_audio_features[[#This Row],[artist_names]])</f>
        <v>Stephen Sanchez</v>
      </c>
      <c r="V1043" t="str">
        <f>IFERROR(MID(spotify_top_songs_audio_features[[#This Row],[artist_names]],SEARCH(",",spotify_top_songs_audio_features[[#This Row],[artist_names]])+2,99),"")</f>
        <v/>
      </c>
      <c r="W1043" t="str">
        <f>spotify_top_songs_audio_features[[#This Row],[source]]</f>
        <v>Republic Records</v>
      </c>
      <c r="X1043" s="1">
        <f>spotify_top_songs_audio_features[[#This Row],[streams]]</f>
        <v>179610410</v>
      </c>
      <c r="Y1043" t="str">
        <f>IF(Tabela2[[#This Row],[feat]]="","","Feat")</f>
        <v/>
      </c>
      <c r="Z1043" s="17" t="str">
        <f>CONCATENATE(INT(spotify_top_songs_audio_features[[#This Row],[duration_ms]]/(60*1000)),":",MOD(INT(spotify_top_songs_audio_features[[#This Row],[duration_ms]]/1000),60))</f>
        <v>2:57</v>
      </c>
      <c r="AA10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43" t="str">
        <f>spotify_top_songs_audio_features[[#This Row],[track_name]]</f>
        <v>Until I Found You</v>
      </c>
    </row>
    <row r="1044" spans="1:28" x14ac:dyDescent="0.25">
      <c r="A1044" t="s">
        <v>6703</v>
      </c>
      <c r="B1044" t="s">
        <v>6704</v>
      </c>
      <c r="C1044" t="s">
        <v>6705</v>
      </c>
      <c r="D1044" t="s">
        <v>6706</v>
      </c>
      <c r="E1044" t="s">
        <v>43</v>
      </c>
      <c r="F1044" t="s">
        <v>24</v>
      </c>
      <c r="G1044" t="s">
        <v>152</v>
      </c>
      <c r="H1044">
        <v>516</v>
      </c>
      <c r="I1044">
        <v>322</v>
      </c>
      <c r="J1044">
        <v>292</v>
      </c>
      <c r="K1044" t="s">
        <v>2669</v>
      </c>
      <c r="L1044">
        <v>194</v>
      </c>
      <c r="M1044">
        <v>215</v>
      </c>
      <c r="N1044">
        <v>261</v>
      </c>
      <c r="O1044">
        <v>-11762</v>
      </c>
      <c r="P1044">
        <v>148005</v>
      </c>
      <c r="Q1044">
        <v>182888</v>
      </c>
      <c r="R1044">
        <v>15</v>
      </c>
      <c r="S1044">
        <v>179527000</v>
      </c>
      <c r="U1044" t="str">
        <f>IFERROR(LEFT(spotify_top_songs_audio_features[[#This Row],[artist_names]],SEARCH(",",spotify_top_songs_audio_features[[#This Row],[artist_names]])-1),spotify_top_songs_audio_features[[#This Row],[artist_names]])</f>
        <v>Lizzy McAlpine</v>
      </c>
      <c r="V1044" t="str">
        <f>IFERROR(MID(spotify_top_songs_audio_features[[#This Row],[artist_names]],SEARCH(",",spotify_top_songs_audio_features[[#This Row],[artist_names]])+2,99),"")</f>
        <v/>
      </c>
      <c r="W1044" t="str">
        <f>spotify_top_songs_audio_features[[#This Row],[source]]</f>
        <v>Harbour Artists &amp; Music</v>
      </c>
      <c r="X1044" s="1">
        <f>spotify_top_songs_audio_features[[#This Row],[streams]]</f>
        <v>179527000</v>
      </c>
      <c r="Y1044" t="str">
        <f>IF(Tabela2[[#This Row],[feat]]="","","Feat")</f>
        <v/>
      </c>
      <c r="Z1044" s="17" t="str">
        <f>CONCATENATE(INT(spotify_top_songs_audio_features[[#This Row],[duration_ms]]/(60*1000)),":",MOD(INT(spotify_top_songs_audio_features[[#This Row],[duration_ms]]/1000),60))</f>
        <v>3:2</v>
      </c>
      <c r="AA10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44" t="str">
        <f>spotify_top_songs_audio_features[[#This Row],[track_name]]</f>
        <v>ceilings</v>
      </c>
    </row>
    <row r="1045" spans="1:28" x14ac:dyDescent="0.25">
      <c r="A1045" t="s">
        <v>15749</v>
      </c>
      <c r="B1045" t="s">
        <v>160</v>
      </c>
      <c r="C1045" t="s">
        <v>15750</v>
      </c>
      <c r="D1045" t="s">
        <v>520</v>
      </c>
      <c r="E1045" t="s">
        <v>102</v>
      </c>
      <c r="F1045" t="s">
        <v>32</v>
      </c>
      <c r="G1045" t="s">
        <v>25</v>
      </c>
      <c r="H1045">
        <v>732</v>
      </c>
      <c r="I1045">
        <v>396</v>
      </c>
      <c r="J1045">
        <v>286</v>
      </c>
      <c r="K1045" t="s">
        <v>2498</v>
      </c>
      <c r="L1045">
        <v>3.5799999999999998E-3</v>
      </c>
      <c r="M1045">
        <v>105</v>
      </c>
      <c r="N1045">
        <v>548</v>
      </c>
      <c r="O1045">
        <v>-9348</v>
      </c>
      <c r="P1045">
        <v>90024</v>
      </c>
      <c r="Q1045">
        <v>195920</v>
      </c>
      <c r="R1045">
        <v>34</v>
      </c>
      <c r="S1045">
        <v>179525833</v>
      </c>
      <c r="U1045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1045" t="str">
        <f>IFERROR(MID(spotify_top_songs_audio_features[[#This Row],[artist_names]],SEARCH(",",spotify_top_songs_audio_features[[#This Row],[artist_names]])+2,99),"")</f>
        <v/>
      </c>
      <c r="W1045" t="str">
        <f>spotify_top_songs_audio_features[[#This Row],[source]]</f>
        <v>Atlantic Records</v>
      </c>
      <c r="X1045" s="1">
        <f>spotify_top_songs_audio_features[[#This Row],[streams]]</f>
        <v>179525833</v>
      </c>
      <c r="Y1045" t="str">
        <f>IF(Tabela2[[#This Row],[feat]]="","","Feat")</f>
        <v/>
      </c>
      <c r="Z1045" s="17" t="str">
        <f>CONCATENATE(INT(spotify_top_songs_audio_features[[#This Row],[duration_ms]]/(60*1000)),":",MOD(INT(spotify_top_songs_audio_features[[#This Row],[duration_ms]]/1000),60))</f>
        <v>3:15</v>
      </c>
      <c r="AA10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045" t="str">
        <f>spotify_top_songs_audio_features[[#This Row],[track_name]]</f>
        <v>Heathens</v>
      </c>
    </row>
    <row r="1046" spans="1:28" x14ac:dyDescent="0.25">
      <c r="A1046" t="s">
        <v>13652</v>
      </c>
      <c r="B1046" t="s">
        <v>4404</v>
      </c>
      <c r="C1046" t="s">
        <v>13653</v>
      </c>
      <c r="D1046" t="s">
        <v>814</v>
      </c>
      <c r="E1046" t="s">
        <v>23</v>
      </c>
      <c r="F1046" t="s">
        <v>24</v>
      </c>
      <c r="G1046" t="s">
        <v>152</v>
      </c>
      <c r="H1046">
        <v>358</v>
      </c>
      <c r="I1046">
        <v>284</v>
      </c>
      <c r="J1046">
        <v>285</v>
      </c>
      <c r="K1046" t="s">
        <v>13654</v>
      </c>
      <c r="L1046">
        <v>0</v>
      </c>
      <c r="M1046">
        <v>183</v>
      </c>
      <c r="N1046">
        <v>276</v>
      </c>
      <c r="O1046">
        <v>-8285</v>
      </c>
      <c r="P1046">
        <v>99796</v>
      </c>
      <c r="Q1046">
        <v>180853</v>
      </c>
      <c r="R1046">
        <v>14</v>
      </c>
      <c r="S1046">
        <v>179460463</v>
      </c>
      <c r="U1046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1046" t="str">
        <f>IFERROR(MID(spotify_top_songs_audio_features[[#This Row],[artist_names]],SEARCH(",",spotify_top_songs_audio_features[[#This Row],[artist_names]])+2,99),"")</f>
        <v/>
      </c>
      <c r="W1046" t="str">
        <f>spotify_top_songs_audio_features[[#This Row],[source]]</f>
        <v>Top Dawg Entertainment/RCA Records</v>
      </c>
      <c r="X1046" s="1">
        <f>spotify_top_songs_audio_features[[#This Row],[streams]]</f>
        <v>179460463</v>
      </c>
      <c r="Y1046" t="str">
        <f>IF(Tabela2[[#This Row],[feat]]="","","Feat")</f>
        <v/>
      </c>
      <c r="Z1046" s="17" t="str">
        <f>CONCATENATE(INT(spotify_top_songs_audio_features[[#This Row],[duration_ms]]/(60*1000)),":",MOD(INT(spotify_top_songs_audio_features[[#This Row],[duration_ms]]/1000),60))</f>
        <v>3:0</v>
      </c>
      <c r="AA10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046" t="str">
        <f>spotify_top_songs_audio_features[[#This Row],[track_name]]</f>
        <v>Nobody Gets Me</v>
      </c>
    </row>
    <row r="1047" spans="1:28" x14ac:dyDescent="0.25">
      <c r="A1047" t="s">
        <v>7809</v>
      </c>
      <c r="B1047" t="s">
        <v>7810</v>
      </c>
      <c r="C1047" t="s">
        <v>7811</v>
      </c>
      <c r="D1047" t="s">
        <v>7812</v>
      </c>
      <c r="E1047" t="s">
        <v>23</v>
      </c>
      <c r="F1047" t="s">
        <v>32</v>
      </c>
      <c r="G1047" t="s">
        <v>25</v>
      </c>
      <c r="H1047">
        <v>681</v>
      </c>
      <c r="I1047">
        <v>715</v>
      </c>
      <c r="J1047">
        <v>912</v>
      </c>
      <c r="K1047" t="s">
        <v>4814</v>
      </c>
      <c r="L1047">
        <v>9.4300000000000004E-4</v>
      </c>
      <c r="M1047">
        <v>777</v>
      </c>
      <c r="N1047">
        <v>957</v>
      </c>
      <c r="O1047">
        <v>-10609</v>
      </c>
      <c r="P1047">
        <v>152132</v>
      </c>
      <c r="Q1047">
        <v>165733</v>
      </c>
      <c r="R1047">
        <v>21</v>
      </c>
      <c r="S1047">
        <v>179217126</v>
      </c>
      <c r="U1047" t="str">
        <f>IFERROR(LEFT(spotify_top_songs_audio_features[[#This Row],[artist_names]],SEARCH(",",spotify_top_songs_audio_features[[#This Row],[artist_names]])-1),spotify_top_songs_audio_features[[#This Row],[artist_names]])</f>
        <v>Chuck Berry</v>
      </c>
      <c r="V1047" t="str">
        <f>IFERROR(MID(spotify_top_songs_audio_features[[#This Row],[artist_names]],SEARCH(",",spotify_top_songs_audio_features[[#This Row],[artist_names]])+2,99),"")</f>
        <v/>
      </c>
      <c r="W1047" t="str">
        <f>spotify_top_songs_audio_features[[#This Row],[source]]</f>
        <v>Geffen*</v>
      </c>
      <c r="X1047" s="1">
        <f>spotify_top_songs_audio_features[[#This Row],[streams]]</f>
        <v>179217126</v>
      </c>
      <c r="Y1047" t="str">
        <f>IF(Tabela2[[#This Row],[feat]]="","","Feat")</f>
        <v/>
      </c>
      <c r="Z1047" s="17" t="str">
        <f>CONCATENATE(INT(spotify_top_songs_audio_features[[#This Row],[duration_ms]]/(60*1000)),":",MOD(INT(spotify_top_songs_audio_features[[#This Row],[duration_ms]]/1000),60))</f>
        <v>2:45</v>
      </c>
      <c r="AA10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047" t="str">
        <f>spotify_top_songs_audio_features[[#This Row],[track_name]]</f>
        <v>Run Rudolph Run</v>
      </c>
    </row>
    <row r="1048" spans="1:28" x14ac:dyDescent="0.25">
      <c r="A1048" t="s">
        <v>9006</v>
      </c>
      <c r="B1048" t="s">
        <v>9007</v>
      </c>
      <c r="C1048" t="s">
        <v>9008</v>
      </c>
      <c r="D1048" t="s">
        <v>5146</v>
      </c>
      <c r="E1048" t="s">
        <v>177</v>
      </c>
      <c r="F1048" t="s">
        <v>32</v>
      </c>
      <c r="G1048" t="s">
        <v>25</v>
      </c>
      <c r="H1048">
        <v>841</v>
      </c>
      <c r="I1048">
        <v>774</v>
      </c>
      <c r="J1048">
        <v>421</v>
      </c>
      <c r="K1048" t="s">
        <v>1462</v>
      </c>
      <c r="L1048">
        <v>2.6600000000000001E-4</v>
      </c>
      <c r="M1048">
        <v>674</v>
      </c>
      <c r="N1048">
        <v>494</v>
      </c>
      <c r="O1048">
        <v>-4963</v>
      </c>
      <c r="P1048">
        <v>95006</v>
      </c>
      <c r="Q1048">
        <v>192120</v>
      </c>
      <c r="R1048">
        <v>22</v>
      </c>
      <c r="S1048">
        <v>179216735</v>
      </c>
      <c r="U1048" t="str">
        <f>IFERROR(LEFT(spotify_top_songs_audio_features[[#This Row],[artist_names]],SEARCH(",",spotify_top_songs_audio_features[[#This Row],[artist_names]])-1),spotify_top_songs_audio_features[[#This Row],[artist_names]])</f>
        <v>Plan B</v>
      </c>
      <c r="V1048" t="str">
        <f>IFERROR(MID(spotify_top_songs_audio_features[[#This Row],[artist_names]],SEARCH(",",spotify_top_songs_audio_features[[#This Row],[artist_names]])+2,99),"")</f>
        <v/>
      </c>
      <c r="W1048" t="str">
        <f>spotify_top_songs_audio_features[[#This Row],[source]]</f>
        <v>Pina Records</v>
      </c>
      <c r="X1048" s="1">
        <f>spotify_top_songs_audio_features[[#This Row],[streams]]</f>
        <v>179216735</v>
      </c>
      <c r="Y1048" t="str">
        <f>IF(Tabela2[[#This Row],[feat]]="","","Feat")</f>
        <v/>
      </c>
      <c r="Z1048" s="17" t="str">
        <f>CONCATENATE(INT(spotify_top_songs_audio_features[[#This Row],[duration_ms]]/(60*1000)),":",MOD(INT(spotify_top_songs_audio_features[[#This Row],[duration_ms]]/1000),60))</f>
        <v>3:12</v>
      </c>
      <c r="AA10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048" t="str">
        <f>spotify_top_songs_audio_features[[#This Row],[track_name]]</f>
        <v>Es un Secreto</v>
      </c>
    </row>
    <row r="1049" spans="1:28" x14ac:dyDescent="0.25">
      <c r="A1049" t="s">
        <v>5459</v>
      </c>
      <c r="B1049" t="s">
        <v>4420</v>
      </c>
      <c r="C1049" t="s">
        <v>4421</v>
      </c>
      <c r="D1049" t="s">
        <v>96</v>
      </c>
      <c r="E1049" t="s">
        <v>469</v>
      </c>
      <c r="F1049" t="s">
        <v>32</v>
      </c>
      <c r="G1049" t="s">
        <v>25</v>
      </c>
      <c r="H1049">
        <v>719</v>
      </c>
      <c r="I1049">
        <v>648</v>
      </c>
      <c r="J1049">
        <v>125</v>
      </c>
      <c r="K1049" t="s">
        <v>626</v>
      </c>
      <c r="L1049">
        <v>0</v>
      </c>
      <c r="M1049">
        <v>127</v>
      </c>
      <c r="N1049">
        <v>66</v>
      </c>
      <c r="O1049">
        <v>-76</v>
      </c>
      <c r="P1049">
        <v>140201</v>
      </c>
      <c r="Q1049">
        <v>123263</v>
      </c>
      <c r="R1049">
        <v>37</v>
      </c>
      <c r="S1049">
        <v>179009167</v>
      </c>
      <c r="U1049" t="str">
        <f>IFERROR(LEFT(spotify_top_songs_audio_features[[#This Row],[artist_names]],SEARCH(",",spotify_top_songs_audio_features[[#This Row],[artist_names]])-1),spotify_top_songs_audio_features[[#This Row],[artist_names]])</f>
        <v>CJ</v>
      </c>
      <c r="V1049" t="str">
        <f>IFERROR(MID(spotify_top_songs_audio_features[[#This Row],[artist_names]],SEARCH(",",spotify_top_songs_audio_features[[#This Row],[artist_names]])+2,99),"")</f>
        <v/>
      </c>
      <c r="W1049" t="str">
        <f>spotify_top_songs_audio_features[[#This Row],[source]]</f>
        <v>Warner Records</v>
      </c>
      <c r="X1049" s="1">
        <f>spotify_top_songs_audio_features[[#This Row],[streams]]</f>
        <v>179009167</v>
      </c>
      <c r="Y1049" t="str">
        <f>IF(Tabela2[[#This Row],[feat]]="","","Feat")</f>
        <v/>
      </c>
      <c r="Z1049" s="17" t="str">
        <f>CONCATENATE(INT(spotify_top_songs_audio_features[[#This Row],[duration_ms]]/(60*1000)),":",MOD(INT(spotify_top_songs_audio_features[[#This Row],[duration_ms]]/1000),60))</f>
        <v>2:3</v>
      </c>
      <c r="AA10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049" t="str">
        <f>spotify_top_songs_audio_features[[#This Row],[track_name]]</f>
        <v>Whoopty</v>
      </c>
    </row>
    <row r="1050" spans="1:28" x14ac:dyDescent="0.25">
      <c r="A1050" t="s">
        <v>14789</v>
      </c>
      <c r="B1050" t="s">
        <v>14790</v>
      </c>
      <c r="C1050" t="s">
        <v>14791</v>
      </c>
      <c r="D1050" t="s">
        <v>5335</v>
      </c>
      <c r="E1050" t="s">
        <v>70</v>
      </c>
      <c r="F1050" t="s">
        <v>24</v>
      </c>
      <c r="G1050" t="s">
        <v>25</v>
      </c>
      <c r="H1050">
        <v>903</v>
      </c>
      <c r="I1050">
        <v>817</v>
      </c>
      <c r="J1050">
        <v>95</v>
      </c>
      <c r="K1050" t="s">
        <v>8829</v>
      </c>
      <c r="L1050">
        <v>311</v>
      </c>
      <c r="M1050">
        <v>242</v>
      </c>
      <c r="N1050">
        <v>732</v>
      </c>
      <c r="O1050">
        <v>-3972</v>
      </c>
      <c r="P1050">
        <v>102014</v>
      </c>
      <c r="Q1050">
        <v>217360</v>
      </c>
      <c r="R1050">
        <v>36</v>
      </c>
      <c r="S1050">
        <v>178300035</v>
      </c>
      <c r="U1050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050" t="str">
        <f>IFERROR(MID(spotify_top_songs_audio_features[[#This Row],[artist_names]],SEARCH(",",spotify_top_songs_audio_features[[#This Row],[artist_names]])+2,99),"")</f>
        <v>Maria Becerra</v>
      </c>
      <c r="W1050" t="str">
        <f>spotify_top_songs_audio_features[[#This Row],[source]]</f>
        <v>Sueños Globales, LLC</v>
      </c>
      <c r="X1050" s="1">
        <f>spotify_top_songs_audio_features[[#This Row],[streams]]</f>
        <v>178300035</v>
      </c>
      <c r="Y1050" t="str">
        <f>IF(Tabela2[[#This Row],[feat]]="","","Feat")</f>
        <v>Feat</v>
      </c>
      <c r="Z1050" s="17" t="str">
        <f>CONCATENATE(INT(spotify_top_songs_audio_features[[#This Row],[duration_ms]]/(60*1000)),":",MOD(INT(spotify_top_songs_audio_features[[#This Row],[duration_ms]]/1000),60))</f>
        <v>3:37</v>
      </c>
      <c r="AA10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050" t="str">
        <f>spotify_top_songs_audio_features[[#This Row],[track_name]]</f>
        <v>Qué Más Pues?</v>
      </c>
    </row>
    <row r="1051" spans="1:28" x14ac:dyDescent="0.25">
      <c r="A1051" t="s">
        <v>2825</v>
      </c>
      <c r="B1051" t="s">
        <v>982</v>
      </c>
      <c r="C1051" t="s">
        <v>1792</v>
      </c>
      <c r="D1051" t="s">
        <v>1793</v>
      </c>
      <c r="E1051" t="s">
        <v>469</v>
      </c>
      <c r="F1051" t="s">
        <v>24</v>
      </c>
      <c r="G1051" t="s">
        <v>25</v>
      </c>
      <c r="H1051">
        <v>515</v>
      </c>
      <c r="I1051">
        <v>479</v>
      </c>
      <c r="J1051">
        <v>261</v>
      </c>
      <c r="K1051" t="s">
        <v>1794</v>
      </c>
      <c r="L1051">
        <v>598</v>
      </c>
      <c r="M1051">
        <v>191</v>
      </c>
      <c r="N1051">
        <v>284</v>
      </c>
      <c r="O1051">
        <v>-7458</v>
      </c>
      <c r="P1051">
        <v>88964</v>
      </c>
      <c r="Q1051">
        <v>209274</v>
      </c>
      <c r="R1051">
        <v>41</v>
      </c>
      <c r="S1051">
        <v>178227499</v>
      </c>
      <c r="U1051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1051" t="str">
        <f>IFERROR(MID(spotify_top_songs_audio_features[[#This Row],[artist_names]],SEARCH(",",spotify_top_songs_audio_features[[#This Row],[artist_names]])+2,99),"")</f>
        <v/>
      </c>
      <c r="W1051" t="str">
        <f>spotify_top_songs_audio_features[[#This Row],[source]]</f>
        <v>88rising Music</v>
      </c>
      <c r="X1051" s="1">
        <f>spotify_top_songs_audio_features[[#This Row],[streams]]</f>
        <v>178227499</v>
      </c>
      <c r="Y1051" t="str">
        <f>IF(Tabela2[[#This Row],[feat]]="","","Feat")</f>
        <v/>
      </c>
      <c r="Z1051" s="17" t="str">
        <f>CONCATENATE(INT(spotify_top_songs_audio_features[[#This Row],[duration_ms]]/(60*1000)),":",MOD(INT(spotify_top_songs_audio_features[[#This Row],[duration_ms]]/1000),60))</f>
        <v>3:29</v>
      </c>
      <c r="AA10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051" t="str">
        <f>spotify_top_songs_audio_features[[#This Row],[track_name]]</f>
        <v>SLOW DANCING IN THE DARK</v>
      </c>
    </row>
    <row r="1052" spans="1:28" x14ac:dyDescent="0.25">
      <c r="A1052" t="s">
        <v>2281</v>
      </c>
      <c r="B1052" t="s">
        <v>2282</v>
      </c>
      <c r="C1052" t="s">
        <v>2283</v>
      </c>
      <c r="D1052" t="s">
        <v>1938</v>
      </c>
      <c r="E1052" t="s">
        <v>86</v>
      </c>
      <c r="F1052" t="s">
        <v>24</v>
      </c>
      <c r="G1052" t="s">
        <v>25</v>
      </c>
      <c r="H1052">
        <v>863</v>
      </c>
      <c r="I1052">
        <v>96</v>
      </c>
      <c r="J1052">
        <v>492</v>
      </c>
      <c r="K1052" t="s">
        <v>2284</v>
      </c>
      <c r="L1052">
        <v>526</v>
      </c>
      <c r="M1052">
        <v>853</v>
      </c>
      <c r="N1052">
        <v>586</v>
      </c>
      <c r="O1052">
        <v>-1458</v>
      </c>
      <c r="P1052">
        <v>130118</v>
      </c>
      <c r="Q1052">
        <v>92093</v>
      </c>
      <c r="R1052">
        <v>15</v>
      </c>
      <c r="S1052">
        <v>177960206</v>
      </c>
      <c r="U1052" t="str">
        <f>IFERROR(LEFT(spotify_top_songs_audio_features[[#This Row],[artist_names]],SEARCH(",",spotify_top_songs_audio_features[[#This Row],[artist_names]])-1),spotify_top_songs_audio_features[[#This Row],[artist_names]])</f>
        <v>DENNIS</v>
      </c>
      <c r="V1052" t="str">
        <f>IFERROR(MID(spotify_top_songs_audio_features[[#This Row],[artist_names]],SEARCH(",",spotify_top_songs_audio_features[[#This Row],[artist_names]])+2,99),"")</f>
        <v>MC Kevin o Chris</v>
      </c>
      <c r="W1052" t="str">
        <f>spotify_top_songs_audio_features[[#This Row],[source]]</f>
        <v>Sony Music Entertainment</v>
      </c>
      <c r="X1052" s="1">
        <f>spotify_top_songs_audio_features[[#This Row],[streams]]</f>
        <v>177960206</v>
      </c>
      <c r="Y1052" t="str">
        <f>IF(Tabela2[[#This Row],[feat]]="","","Feat")</f>
        <v>Feat</v>
      </c>
      <c r="Z1052" s="17" t="str">
        <f>CONCATENATE(INT(spotify_top_songs_audio_features[[#This Row],[duration_ms]]/(60*1000)),":",MOD(INT(spotify_top_songs_audio_features[[#This Row],[duration_ms]]/1000),60))</f>
        <v>1:32</v>
      </c>
      <c r="AA10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052" t="str">
        <f>spotify_top_songs_audio_features[[#This Row],[track_name]]</f>
        <v>Tá OK</v>
      </c>
    </row>
    <row r="1053" spans="1:28" x14ac:dyDescent="0.25">
      <c r="A1053" t="s">
        <v>16707</v>
      </c>
      <c r="B1053" t="s">
        <v>11557</v>
      </c>
      <c r="C1053" t="s">
        <v>11558</v>
      </c>
      <c r="D1053" t="s">
        <v>48</v>
      </c>
      <c r="E1053" t="s">
        <v>31</v>
      </c>
      <c r="F1053" t="s">
        <v>32</v>
      </c>
      <c r="G1053" t="s">
        <v>25</v>
      </c>
      <c r="H1053">
        <v>499</v>
      </c>
      <c r="I1053">
        <v>8</v>
      </c>
      <c r="J1053">
        <v>502</v>
      </c>
      <c r="K1053" t="s">
        <v>11559</v>
      </c>
      <c r="L1053">
        <v>0</v>
      </c>
      <c r="M1053">
        <v>147</v>
      </c>
      <c r="N1053">
        <v>272</v>
      </c>
      <c r="O1053">
        <v>-2665</v>
      </c>
      <c r="P1053">
        <v>139919</v>
      </c>
      <c r="Q1053">
        <v>229573</v>
      </c>
      <c r="R1053">
        <v>19</v>
      </c>
      <c r="S1053">
        <v>177453370</v>
      </c>
      <c r="U1053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053" t="str">
        <f>IFERROR(MID(spotify_top_songs_audio_features[[#This Row],[artist_names]],SEARCH(",",spotify_top_songs_audio_features[[#This Row],[artist_names]])+2,99),"")</f>
        <v>Ozzy Osbourne, Travis Scott</v>
      </c>
      <c r="W1053" t="str">
        <f>spotify_top_songs_audio_features[[#This Row],[source]]</f>
        <v>Republic Records</v>
      </c>
      <c r="X1053" s="1">
        <f>spotify_top_songs_audio_features[[#This Row],[streams]]</f>
        <v>177453370</v>
      </c>
      <c r="Y1053" t="str">
        <f>IF(Tabela2[[#This Row],[feat]]="","","Feat")</f>
        <v>Feat</v>
      </c>
      <c r="Z1053" s="17" t="str">
        <f>CONCATENATE(INT(spotify_top_songs_audio_features[[#This Row],[duration_ms]]/(60*1000)),":",MOD(INT(spotify_top_songs_audio_features[[#This Row],[duration_ms]]/1000),60))</f>
        <v>3:49</v>
      </c>
      <c r="AA10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53" t="str">
        <f>spotify_top_songs_audio_features[[#This Row],[track_name]]</f>
        <v>Take What You Want (feat. Ozzy Osbourne &amp; Travis Scott)</v>
      </c>
    </row>
    <row r="1054" spans="1:28" x14ac:dyDescent="0.25">
      <c r="A1054" t="s">
        <v>15985</v>
      </c>
      <c r="B1054" t="s">
        <v>5454</v>
      </c>
      <c r="C1054" t="s">
        <v>15986</v>
      </c>
      <c r="D1054" t="s">
        <v>11994</v>
      </c>
      <c r="E1054" t="s">
        <v>43</v>
      </c>
      <c r="F1054" t="s">
        <v>24</v>
      </c>
      <c r="G1054" t="s">
        <v>25</v>
      </c>
      <c r="H1054">
        <v>889</v>
      </c>
      <c r="I1054">
        <v>853</v>
      </c>
      <c r="J1054">
        <v>241</v>
      </c>
      <c r="K1054" t="s">
        <v>3578</v>
      </c>
      <c r="L1054">
        <v>107</v>
      </c>
      <c r="M1054">
        <v>205</v>
      </c>
      <c r="N1054">
        <v>922</v>
      </c>
      <c r="O1054">
        <v>-426</v>
      </c>
      <c r="P1054">
        <v>93022</v>
      </c>
      <c r="Q1054">
        <v>201280</v>
      </c>
      <c r="R1054">
        <v>34</v>
      </c>
      <c r="S1054">
        <v>177182466</v>
      </c>
      <c r="U1054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054" t="str">
        <f>IFERROR(MID(spotify_top_songs_audio_features[[#This Row],[artist_names]],SEARCH(",",spotify_top_songs_audio_features[[#This Row],[artist_names]])+2,99),"")</f>
        <v/>
      </c>
      <c r="W1054" t="str">
        <f>spotify_top_songs_audio_features[[#This Row],[source]]</f>
        <v>Universal Music Mexico</v>
      </c>
      <c r="X1054" s="1">
        <f>spotify_top_songs_audio_features[[#This Row],[streams]]</f>
        <v>177182466</v>
      </c>
      <c r="Y1054" t="str">
        <f>IF(Tabela2[[#This Row],[feat]]="","","Feat")</f>
        <v/>
      </c>
      <c r="Z1054" s="17" t="str">
        <f>CONCATENATE(INT(spotify_top_songs_audio_features[[#This Row],[duration_ms]]/(60*1000)),":",MOD(INT(spotify_top_songs_audio_features[[#This Row],[duration_ms]]/1000),60))</f>
        <v>3:21</v>
      </c>
      <c r="AA10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54" t="str">
        <f>spotify_top_songs_audio_features[[#This Row],[track_name]]</f>
        <v>Sigo Extrañándote</v>
      </c>
    </row>
    <row r="1055" spans="1:28" x14ac:dyDescent="0.25">
      <c r="A1055" t="s">
        <v>10433</v>
      </c>
      <c r="B1055" t="s">
        <v>10434</v>
      </c>
      <c r="C1055" t="s">
        <v>10435</v>
      </c>
      <c r="D1055" t="s">
        <v>520</v>
      </c>
      <c r="E1055" t="s">
        <v>97</v>
      </c>
      <c r="F1055" t="s">
        <v>32</v>
      </c>
      <c r="G1055" t="s">
        <v>25</v>
      </c>
      <c r="H1055">
        <v>747</v>
      </c>
      <c r="I1055">
        <v>524</v>
      </c>
      <c r="J1055">
        <v>245</v>
      </c>
      <c r="K1055" t="s">
        <v>5090</v>
      </c>
      <c r="L1055">
        <v>0</v>
      </c>
      <c r="M1055">
        <v>2</v>
      </c>
      <c r="N1055">
        <v>363</v>
      </c>
      <c r="O1055">
        <v>-6807</v>
      </c>
      <c r="P1055">
        <v>140053</v>
      </c>
      <c r="Q1055">
        <v>213132</v>
      </c>
      <c r="R1055">
        <v>36</v>
      </c>
      <c r="S1055">
        <v>177159883</v>
      </c>
      <c r="U1055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1055" t="str">
        <f>IFERROR(MID(spotify_top_songs_audio_features[[#This Row],[artist_names]],SEARCH(",",spotify_top_songs_audio_features[[#This Row],[artist_names]])+2,99),"")</f>
        <v>XXXTENTACION</v>
      </c>
      <c r="W1055" t="str">
        <f>spotify_top_songs_audio_features[[#This Row],[source]]</f>
        <v>Atlantic Records</v>
      </c>
      <c r="X1055" s="1">
        <f>spotify_top_songs_audio_features[[#This Row],[streams]]</f>
        <v>177159883</v>
      </c>
      <c r="Y1055" t="str">
        <f>IF(Tabela2[[#This Row],[feat]]="","","Feat")</f>
        <v>Feat</v>
      </c>
      <c r="Z1055" s="17" t="str">
        <f>CONCATENATE(INT(spotify_top_songs_audio_features[[#This Row],[duration_ms]]/(60*1000)),":",MOD(INT(spotify_top_songs_audio_features[[#This Row],[duration_ms]]/1000),60))</f>
        <v>3:33</v>
      </c>
      <c r="AA10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55" t="str">
        <f>spotify_top_songs_audio_features[[#This Row],[track_name]]</f>
        <v>Roll in Peace (feat. XXXTENTACION)</v>
      </c>
    </row>
    <row r="1056" spans="1:28" x14ac:dyDescent="0.25">
      <c r="A1056" t="s">
        <v>15443</v>
      </c>
      <c r="B1056" t="s">
        <v>15444</v>
      </c>
      <c r="C1056" t="s">
        <v>15445</v>
      </c>
      <c r="D1056" t="s">
        <v>1202</v>
      </c>
      <c r="E1056" t="s">
        <v>58</v>
      </c>
      <c r="F1056" t="s">
        <v>32</v>
      </c>
      <c r="G1056" t="s">
        <v>25</v>
      </c>
      <c r="H1056">
        <v>685</v>
      </c>
      <c r="I1056">
        <v>61</v>
      </c>
      <c r="J1056">
        <v>343</v>
      </c>
      <c r="K1056" t="s">
        <v>192</v>
      </c>
      <c r="L1056">
        <v>54</v>
      </c>
      <c r="M1056">
        <v>183</v>
      </c>
      <c r="N1056">
        <v>464</v>
      </c>
      <c r="O1056">
        <v>-536</v>
      </c>
      <c r="P1056">
        <v>107999</v>
      </c>
      <c r="Q1056">
        <v>260371</v>
      </c>
      <c r="R1056">
        <v>9</v>
      </c>
      <c r="S1056">
        <v>177080627</v>
      </c>
      <c r="U1056" t="str">
        <f>IFERROR(LEFT(spotify_top_songs_audio_features[[#This Row],[artist_names]],SEARCH(",",spotify_top_songs_audio_features[[#This Row],[artist_names]])-1),spotify_top_songs_audio_features[[#This Row],[artist_names]])</f>
        <v>Kali Uchis</v>
      </c>
      <c r="V1056" t="str">
        <f>IFERROR(MID(spotify_top_songs_audio_features[[#This Row],[artist_names]],SEARCH(",",spotify_top_songs_audio_features[[#This Row],[artist_names]])+2,99),"")</f>
        <v>Peso Pluma</v>
      </c>
      <c r="W1056" t="str">
        <f>spotify_top_songs_audio_features[[#This Row],[source]]</f>
        <v>Geffen Records</v>
      </c>
      <c r="X1056" s="1">
        <f>spotify_top_songs_audio_features[[#This Row],[streams]]</f>
        <v>177080627</v>
      </c>
      <c r="Y1056" t="str">
        <f>IF(Tabela2[[#This Row],[feat]]="","","Feat")</f>
        <v>Feat</v>
      </c>
      <c r="Z1056" s="17" t="str">
        <f>CONCATENATE(INT(spotify_top_songs_audio_features[[#This Row],[duration_ms]]/(60*1000)),":",MOD(INT(spotify_top_songs_audio_features[[#This Row],[duration_ms]]/1000),60))</f>
        <v>4:20</v>
      </c>
      <c r="AA10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056" t="str">
        <f>spotify_top_songs_audio_features[[#This Row],[track_name]]</f>
        <v>Igual Que Un Ángel (with Peso Pluma)</v>
      </c>
    </row>
    <row r="1057" spans="1:28" x14ac:dyDescent="0.25">
      <c r="A1057" t="s">
        <v>7680</v>
      </c>
      <c r="B1057" t="s">
        <v>7681</v>
      </c>
      <c r="C1057" t="s">
        <v>7682</v>
      </c>
      <c r="D1057" t="s">
        <v>2553</v>
      </c>
      <c r="E1057" t="s">
        <v>43</v>
      </c>
      <c r="F1057" t="s">
        <v>24</v>
      </c>
      <c r="G1057" t="s">
        <v>25</v>
      </c>
      <c r="H1057">
        <v>755</v>
      </c>
      <c r="I1057">
        <v>57</v>
      </c>
      <c r="J1057">
        <v>888</v>
      </c>
      <c r="K1057" t="s">
        <v>5147</v>
      </c>
      <c r="L1057">
        <v>0</v>
      </c>
      <c r="M1057">
        <v>891</v>
      </c>
      <c r="N1057">
        <v>406</v>
      </c>
      <c r="O1057">
        <v>-7132</v>
      </c>
      <c r="P1057">
        <v>102991</v>
      </c>
      <c r="Q1057">
        <v>204400</v>
      </c>
      <c r="R1057">
        <v>30</v>
      </c>
      <c r="S1057">
        <v>177022418</v>
      </c>
      <c r="U1057" t="str">
        <f>IFERROR(LEFT(spotify_top_songs_audio_features[[#This Row],[artist_names]],SEARCH(",",spotify_top_songs_audio_features[[#This Row],[artist_names]])-1),spotify_top_songs_audio_features[[#This Row],[artist_names]])</f>
        <v>Hailee Steinfeld</v>
      </c>
      <c r="V1057" t="str">
        <f>IFERROR(MID(spotify_top_songs_audio_features[[#This Row],[artist_names]],SEARCH(",",spotify_top_songs_audio_features[[#This Row],[artist_names]])+2,99),"")</f>
        <v/>
      </c>
      <c r="W1057" t="str">
        <f>spotify_top_songs_audio_features[[#This Row],[source]]</f>
        <v>Universal Records</v>
      </c>
      <c r="X1057" s="1">
        <f>spotify_top_songs_audio_features[[#This Row],[streams]]</f>
        <v>177022418</v>
      </c>
      <c r="Y1057" t="str">
        <f>IF(Tabela2[[#This Row],[feat]]="","","Feat")</f>
        <v/>
      </c>
      <c r="Z1057" s="17" t="str">
        <f>CONCATENATE(INT(spotify_top_songs_audio_features[[#This Row],[duration_ms]]/(60*1000)),":",MOD(INT(spotify_top_songs_audio_features[[#This Row],[duration_ms]]/1000),60))</f>
        <v>3:24</v>
      </c>
      <c r="AA10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57" t="str">
        <f>spotify_top_songs_audio_features[[#This Row],[track_name]]</f>
        <v>Most Girls</v>
      </c>
    </row>
    <row r="1058" spans="1:28" x14ac:dyDescent="0.25">
      <c r="A1058" t="s">
        <v>10304</v>
      </c>
      <c r="B1058" t="s">
        <v>10305</v>
      </c>
      <c r="C1058" t="s">
        <v>10306</v>
      </c>
      <c r="D1058" t="s">
        <v>1993</v>
      </c>
      <c r="E1058" t="s">
        <v>113</v>
      </c>
      <c r="F1058" t="s">
        <v>24</v>
      </c>
      <c r="G1058" t="s">
        <v>25</v>
      </c>
      <c r="H1058">
        <v>575</v>
      </c>
      <c r="I1058">
        <v>845</v>
      </c>
      <c r="J1058">
        <v>852</v>
      </c>
      <c r="K1058" t="s">
        <v>8550</v>
      </c>
      <c r="L1058">
        <v>107</v>
      </c>
      <c r="M1058">
        <v>131</v>
      </c>
      <c r="N1058">
        <v>439</v>
      </c>
      <c r="O1058">
        <v>-528</v>
      </c>
      <c r="P1058">
        <v>95047</v>
      </c>
      <c r="Q1058">
        <v>200374</v>
      </c>
      <c r="R1058">
        <v>14</v>
      </c>
      <c r="S1058">
        <v>176777944</v>
      </c>
      <c r="U1058" t="str">
        <f>IFERROR(LEFT(spotify_top_songs_audio_features[[#This Row],[artist_names]],SEARCH(",",spotify_top_songs_audio_features[[#This Row],[artist_names]])-1),spotify_top_songs_audio_features[[#This Row],[artist_names]])</f>
        <v>Anirudh Ravichander</v>
      </c>
      <c r="V1058" t="str">
        <f>IFERROR(MID(spotify_top_songs_audio_features[[#This Row],[artist_names]],SEARCH(",",spotify_top_songs_audio_features[[#This Row],[artist_names]])+2,99),"")</f>
        <v>Arijit Singh, Shilpa Rao, Kumaar</v>
      </c>
      <c r="W1058" t="str">
        <f>spotify_top_songs_audio_features[[#This Row],[source]]</f>
        <v>T-Series</v>
      </c>
      <c r="X1058" s="1">
        <f>spotify_top_songs_audio_features[[#This Row],[streams]]</f>
        <v>176777944</v>
      </c>
      <c r="Y1058" t="str">
        <f>IF(Tabela2[[#This Row],[feat]]="","","Feat")</f>
        <v>Feat</v>
      </c>
      <c r="Z1058" s="17" t="str">
        <f>CONCATENATE(INT(spotify_top_songs_audio_features[[#This Row],[duration_ms]]/(60*1000)),":",MOD(INT(spotify_top_songs_audio_features[[#This Row],[duration_ms]]/1000),60))</f>
        <v>3:20</v>
      </c>
      <c r="AA10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058" t="str">
        <f>spotify_top_songs_audio_features[[#This Row],[track_name]]</f>
        <v>Chaleya</v>
      </c>
    </row>
    <row r="1059" spans="1:28" x14ac:dyDescent="0.25">
      <c r="A1059" t="s">
        <v>11838</v>
      </c>
      <c r="B1059" t="s">
        <v>6143</v>
      </c>
      <c r="C1059" t="s">
        <v>11839</v>
      </c>
      <c r="D1059" t="s">
        <v>6145</v>
      </c>
      <c r="E1059" t="s">
        <v>97</v>
      </c>
      <c r="F1059" t="s">
        <v>32</v>
      </c>
      <c r="G1059" t="s">
        <v>25</v>
      </c>
      <c r="H1059">
        <v>882</v>
      </c>
      <c r="I1059">
        <v>797</v>
      </c>
      <c r="J1059">
        <v>819</v>
      </c>
      <c r="K1059" t="s">
        <v>7791</v>
      </c>
      <c r="L1059">
        <v>0</v>
      </c>
      <c r="M1059">
        <v>113</v>
      </c>
      <c r="N1059">
        <v>824</v>
      </c>
      <c r="O1059">
        <v>-3299</v>
      </c>
      <c r="P1059">
        <v>105025</v>
      </c>
      <c r="Q1059">
        <v>184444</v>
      </c>
      <c r="R1059">
        <v>19</v>
      </c>
      <c r="S1059">
        <v>176681948</v>
      </c>
      <c r="U1059" t="str">
        <f>IFERROR(LEFT(spotify_top_songs_audio_features[[#This Row],[artist_names]],SEARCH(",",spotify_top_songs_audio_features[[#This Row],[artist_names]])-1),spotify_top_songs_audio_features[[#This Row],[artist_names]])</f>
        <v>LE SSERAFIM</v>
      </c>
      <c r="V1059" t="str">
        <f>IFERROR(MID(spotify_top_songs_audio_features[[#This Row],[artist_names]],SEARCH(",",spotify_top_songs_audio_features[[#This Row],[artist_names]])+2,99),"")</f>
        <v/>
      </c>
      <c r="W1059" t="str">
        <f>spotify_top_songs_audio_features[[#This Row],[source]]</f>
        <v>SOURCE MUSIC</v>
      </c>
      <c r="X1059" s="1">
        <f>spotify_top_songs_audio_features[[#This Row],[streams]]</f>
        <v>176681948</v>
      </c>
      <c r="Y1059" t="str">
        <f>IF(Tabela2[[#This Row],[feat]]="","","Feat")</f>
        <v/>
      </c>
      <c r="Z1059" s="17" t="str">
        <f>CONCATENATE(INT(spotify_top_songs_audio_features[[#This Row],[duration_ms]]/(60*1000)),":",MOD(INT(spotify_top_songs_audio_features[[#This Row],[duration_ms]]/1000),60))</f>
        <v>3:4</v>
      </c>
      <c r="AA10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59" t="str">
        <f>spotify_top_songs_audio_features[[#This Row],[track_name]]</f>
        <v>ANTIFRAGILE</v>
      </c>
    </row>
    <row r="1060" spans="1:28" x14ac:dyDescent="0.25">
      <c r="A1060" t="s">
        <v>7325</v>
      </c>
      <c r="B1060" t="s">
        <v>7326</v>
      </c>
      <c r="C1060" t="s">
        <v>7327</v>
      </c>
      <c r="D1060" t="s">
        <v>397</v>
      </c>
      <c r="E1060" t="s">
        <v>31</v>
      </c>
      <c r="F1060" t="s">
        <v>24</v>
      </c>
      <c r="G1060" t="s">
        <v>25</v>
      </c>
      <c r="H1060">
        <v>925</v>
      </c>
      <c r="I1060">
        <v>443</v>
      </c>
      <c r="J1060">
        <v>264</v>
      </c>
      <c r="K1060" t="s">
        <v>3203</v>
      </c>
      <c r="L1060">
        <v>0</v>
      </c>
      <c r="M1060">
        <v>276</v>
      </c>
      <c r="N1060">
        <v>35</v>
      </c>
      <c r="O1060">
        <v>-8216</v>
      </c>
      <c r="P1060">
        <v>136078</v>
      </c>
      <c r="Q1060">
        <v>236615</v>
      </c>
      <c r="R1060">
        <v>23</v>
      </c>
      <c r="S1060">
        <v>175934137</v>
      </c>
      <c r="U106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060" t="str">
        <f>IFERROR(MID(spotify_top_songs_audio_features[[#This Row],[artist_names]],SEARCH(",",spotify_top_songs_audio_features[[#This Row],[artist_names]])+2,99),"")</f>
        <v>Quavo, Travis Scott</v>
      </c>
      <c r="W1060" t="str">
        <f>spotify_top_songs_audio_features[[#This Row],[source]]</f>
        <v>Cash Money Records/Young Money Ent./Universal Rec.</v>
      </c>
      <c r="X1060" s="1">
        <f>spotify_top_songs_audio_features[[#This Row],[streams]]</f>
        <v>175934137</v>
      </c>
      <c r="Y1060" t="str">
        <f>IF(Tabela2[[#This Row],[feat]]="","","Feat")</f>
        <v>Feat</v>
      </c>
      <c r="Z1060" s="17" t="str">
        <f>CONCATENATE(INT(spotify_top_songs_audio_features[[#This Row],[duration_ms]]/(60*1000)),":",MOD(INT(spotify_top_songs_audio_features[[#This Row],[duration_ms]]/1000),60))</f>
        <v>3:56</v>
      </c>
      <c r="AA10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60" t="str">
        <f>spotify_top_songs_audio_features[[#This Row],[track_name]]</f>
        <v>Portland</v>
      </c>
    </row>
    <row r="1061" spans="1:28" x14ac:dyDescent="0.25">
      <c r="A1061" t="s">
        <v>9155</v>
      </c>
      <c r="B1061" t="s">
        <v>2116</v>
      </c>
      <c r="C1061" t="s">
        <v>2438</v>
      </c>
      <c r="D1061" t="s">
        <v>282</v>
      </c>
      <c r="E1061" t="s">
        <v>469</v>
      </c>
      <c r="F1061" t="s">
        <v>24</v>
      </c>
      <c r="G1061" t="s">
        <v>25</v>
      </c>
      <c r="H1061">
        <v>561</v>
      </c>
      <c r="I1061">
        <v>782</v>
      </c>
      <c r="J1061">
        <v>317</v>
      </c>
      <c r="K1061" t="s">
        <v>9156</v>
      </c>
      <c r="L1061">
        <v>0</v>
      </c>
      <c r="M1061">
        <v>109</v>
      </c>
      <c r="N1061">
        <v>704</v>
      </c>
      <c r="O1061">
        <v>-7444</v>
      </c>
      <c r="P1061">
        <v>127148</v>
      </c>
      <c r="Q1061">
        <v>153240</v>
      </c>
      <c r="R1061">
        <v>21</v>
      </c>
      <c r="S1061">
        <v>175784366</v>
      </c>
      <c r="U1061" t="str">
        <f>IFERROR(LEFT(spotify_top_songs_audio_features[[#This Row],[artist_names]],SEARCH(",",spotify_top_songs_audio_features[[#This Row],[artist_names]])-1),spotify_top_songs_audio_features[[#This Row],[artist_names]])</f>
        <v>Mariah Carey</v>
      </c>
      <c r="V1061" t="str">
        <f>IFERROR(MID(spotify_top_songs_audio_features[[#This Row],[artist_names]],SEARCH(",",spotify_top_songs_audio_features[[#This Row],[artist_names]])+2,99),"")</f>
        <v/>
      </c>
      <c r="W1061" t="str">
        <f>spotify_top_songs_audio_features[[#This Row],[source]]</f>
        <v>Columbia</v>
      </c>
      <c r="X1061" s="1">
        <f>spotify_top_songs_audio_features[[#This Row],[streams]]</f>
        <v>175784366</v>
      </c>
      <c r="Y1061" t="str">
        <f>IF(Tabela2[[#This Row],[feat]]="","","Feat")</f>
        <v/>
      </c>
      <c r="Z1061" s="17" t="str">
        <f>CONCATENATE(INT(spotify_top_songs_audio_features[[#This Row],[duration_ms]]/(60*1000)),":",MOD(INT(spotify_top_songs_audio_features[[#This Row],[duration_ms]]/1000),60))</f>
        <v>2:33</v>
      </c>
      <c r="AA10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061" t="str">
        <f>spotify_top_songs_audio_features[[#This Row],[track_name]]</f>
        <v>Christmas (Baby Please Come Home)</v>
      </c>
    </row>
    <row r="1062" spans="1:28" x14ac:dyDescent="0.25">
      <c r="A1062" t="s">
        <v>13988</v>
      </c>
      <c r="B1062" t="s">
        <v>3370</v>
      </c>
      <c r="C1062" t="s">
        <v>10644</v>
      </c>
      <c r="D1062" t="s">
        <v>1807</v>
      </c>
      <c r="E1062" t="s">
        <v>70</v>
      </c>
      <c r="F1062" t="s">
        <v>24</v>
      </c>
      <c r="G1062" t="s">
        <v>25</v>
      </c>
      <c r="H1062">
        <v>855</v>
      </c>
      <c r="I1062">
        <v>649</v>
      </c>
      <c r="J1062">
        <v>151</v>
      </c>
      <c r="K1062" t="s">
        <v>4993</v>
      </c>
      <c r="L1062">
        <v>0</v>
      </c>
      <c r="M1062">
        <v>801</v>
      </c>
      <c r="N1062">
        <v>741</v>
      </c>
      <c r="O1062">
        <v>-2443</v>
      </c>
      <c r="P1062">
        <v>161986</v>
      </c>
      <c r="Q1062">
        <v>263899</v>
      </c>
      <c r="R1062">
        <v>29</v>
      </c>
      <c r="S1062">
        <v>175440115</v>
      </c>
      <c r="U1062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1062" t="str">
        <f>IFERROR(MID(spotify_top_songs_audio_features[[#This Row],[artist_names]],SEARCH(",",spotify_top_songs_audio_features[[#This Row],[artist_names]])+2,99),"")</f>
        <v/>
      </c>
      <c r="W1062" t="str">
        <f>spotify_top_songs_audio_features[[#This Row],[source]]</f>
        <v>WEA Latina</v>
      </c>
      <c r="X1062" s="1">
        <f>spotify_top_songs_audio_features[[#This Row],[streams]]</f>
        <v>175440115</v>
      </c>
      <c r="Y1062" t="str">
        <f>IF(Tabela2[[#This Row],[feat]]="","","Feat")</f>
        <v/>
      </c>
      <c r="Z1062" s="17" t="str">
        <f>CONCATENATE(INT(spotify_top_songs_audio_features[[#This Row],[duration_ms]]/(60*1000)),":",MOD(INT(spotify_top_songs_audio_features[[#This Row],[duration_ms]]/1000),60))</f>
        <v>4:23</v>
      </c>
      <c r="AA10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062" t="str">
        <f>spotify_top_songs_audio_features[[#This Row],[track_name]]</f>
        <v>Tal Vez</v>
      </c>
    </row>
    <row r="1063" spans="1:28" x14ac:dyDescent="0.25">
      <c r="A1063" t="s">
        <v>14817</v>
      </c>
      <c r="B1063" t="s">
        <v>14818</v>
      </c>
      <c r="C1063" t="s">
        <v>14819</v>
      </c>
      <c r="D1063" t="s">
        <v>436</v>
      </c>
      <c r="E1063" t="s">
        <v>70</v>
      </c>
      <c r="F1063" t="s">
        <v>24</v>
      </c>
      <c r="G1063" t="s">
        <v>25</v>
      </c>
      <c r="H1063">
        <v>787</v>
      </c>
      <c r="I1063">
        <v>833</v>
      </c>
      <c r="J1063">
        <v>478</v>
      </c>
      <c r="K1063" t="s">
        <v>3179</v>
      </c>
      <c r="L1063">
        <v>747</v>
      </c>
      <c r="M1063">
        <v>374</v>
      </c>
      <c r="N1063">
        <v>796</v>
      </c>
      <c r="O1063">
        <v>-4403</v>
      </c>
      <c r="P1063">
        <v>12397</v>
      </c>
      <c r="Q1063">
        <v>162604</v>
      </c>
      <c r="R1063">
        <v>22</v>
      </c>
      <c r="S1063">
        <v>175190741</v>
      </c>
      <c r="U1063" t="str">
        <f>IFERROR(LEFT(spotify_top_songs_audio_features[[#This Row],[artist_names]],SEARCH(",",spotify_top_songs_audio_features[[#This Row],[artist_names]])-1),spotify_top_songs_audio_features[[#This Row],[artist_names]])</f>
        <v>Joel Corry</v>
      </c>
      <c r="V1063" t="str">
        <f>IFERROR(MID(spotify_top_songs_audio_features[[#This Row],[artist_names]],SEARCH(",",spotify_top_songs_audio_features[[#This Row],[artist_names]])+2,99),"")</f>
        <v>Jax Jones, Charli XCX, Saweetie</v>
      </c>
      <c r="W1063" t="str">
        <f>spotify_top_songs_audio_features[[#This Row],[source]]</f>
        <v>Atlantic Records UK</v>
      </c>
      <c r="X1063" s="1">
        <f>spotify_top_songs_audio_features[[#This Row],[streams]]</f>
        <v>175190741</v>
      </c>
      <c r="Y1063" t="str">
        <f>IF(Tabela2[[#This Row],[feat]]="","","Feat")</f>
        <v>Feat</v>
      </c>
      <c r="Z1063" s="17" t="str">
        <f>CONCATENATE(INT(spotify_top_songs_audio_features[[#This Row],[duration_ms]]/(60*1000)),":",MOD(INT(spotify_top_songs_audio_features[[#This Row],[duration_ms]]/1000),60))</f>
        <v>2:42</v>
      </c>
      <c r="AA10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063" t="str">
        <f>spotify_top_songs_audio_features[[#This Row],[track_name]]</f>
        <v>OUT OUT (feat. Charli XCX &amp; Saweetie)</v>
      </c>
    </row>
    <row r="1064" spans="1:28" x14ac:dyDescent="0.25">
      <c r="A1064" t="s">
        <v>4208</v>
      </c>
      <c r="B1064" t="s">
        <v>645</v>
      </c>
      <c r="C1064" t="s">
        <v>646</v>
      </c>
      <c r="D1064" t="s">
        <v>22</v>
      </c>
      <c r="E1064" t="s">
        <v>97</v>
      </c>
      <c r="F1064" t="s">
        <v>24</v>
      </c>
      <c r="G1064" t="s">
        <v>25</v>
      </c>
      <c r="H1064">
        <v>707</v>
      </c>
      <c r="I1064">
        <v>632</v>
      </c>
      <c r="J1064">
        <v>789</v>
      </c>
      <c r="K1064" t="s">
        <v>647</v>
      </c>
      <c r="L1064">
        <v>1.09E-3</v>
      </c>
      <c r="M1064">
        <v>841</v>
      </c>
      <c r="N1064">
        <v>372</v>
      </c>
      <c r="O1064">
        <v>-7031</v>
      </c>
      <c r="P1064">
        <v>9704</v>
      </c>
      <c r="Q1064">
        <v>278893</v>
      </c>
      <c r="R1064">
        <v>20</v>
      </c>
      <c r="S1064">
        <v>175104640</v>
      </c>
      <c r="U1064" t="str">
        <f>IFERROR(LEFT(spotify_top_songs_audio_features[[#This Row],[artist_names]],SEARCH(",",spotify_top_songs_audio_features[[#This Row],[artist_names]])-1),spotify_top_songs_audio_features[[#This Row],[artist_names]])</f>
        <v>Justin Timberlake</v>
      </c>
      <c r="V1064" t="str">
        <f>IFERROR(MID(spotify_top_songs_audio_features[[#This Row],[artist_names]],SEARCH(",",spotify_top_songs_audio_features[[#This Row],[artist_names]])+2,99),"")</f>
        <v>Chris Stapleton</v>
      </c>
      <c r="W1064" t="str">
        <f>spotify_top_songs_audio_features[[#This Row],[source]]</f>
        <v>RCA Records Label</v>
      </c>
      <c r="X1064" s="1">
        <f>spotify_top_songs_audio_features[[#This Row],[streams]]</f>
        <v>175104640</v>
      </c>
      <c r="Y1064" t="str">
        <f>IF(Tabela2[[#This Row],[feat]]="","","Feat")</f>
        <v>Feat</v>
      </c>
      <c r="Z1064" s="17" t="str">
        <f>CONCATENATE(INT(spotify_top_songs_audio_features[[#This Row],[duration_ms]]/(60*1000)),":",MOD(INT(spotify_top_songs_audio_features[[#This Row],[duration_ms]]/1000),60))</f>
        <v>4:38</v>
      </c>
      <c r="AA10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64" t="str">
        <f>spotify_top_songs_audio_features[[#This Row],[track_name]]</f>
        <v>Say Something (feat. Chris Stapleton)</v>
      </c>
    </row>
    <row r="1065" spans="1:28" x14ac:dyDescent="0.25">
      <c r="A1065" t="s">
        <v>3673</v>
      </c>
      <c r="B1065" t="s">
        <v>1603</v>
      </c>
      <c r="C1065" t="s">
        <v>1604</v>
      </c>
      <c r="D1065" t="s">
        <v>48</v>
      </c>
      <c r="E1065" t="s">
        <v>142</v>
      </c>
      <c r="F1065" t="s">
        <v>24</v>
      </c>
      <c r="G1065" t="s">
        <v>25</v>
      </c>
      <c r="H1065">
        <v>753</v>
      </c>
      <c r="I1065">
        <v>498</v>
      </c>
      <c r="J1065">
        <v>504</v>
      </c>
      <c r="K1065" t="s">
        <v>3674</v>
      </c>
      <c r="L1065">
        <v>0</v>
      </c>
      <c r="M1065">
        <v>706</v>
      </c>
      <c r="N1065">
        <v>927</v>
      </c>
      <c r="O1065">
        <v>-561</v>
      </c>
      <c r="P1065">
        <v>8995</v>
      </c>
      <c r="Q1065">
        <v>158053</v>
      </c>
      <c r="R1065">
        <v>8</v>
      </c>
      <c r="S1065">
        <v>174858408</v>
      </c>
      <c r="U106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065" t="str">
        <f>IFERROR(MID(spotify_top_songs_audio_features[[#This Row],[artist_names]],SEARCH(",",spotify_top_songs_audio_features[[#This Row],[artist_names]])+2,99),"")</f>
        <v>Swae Lee</v>
      </c>
      <c r="W1065" t="str">
        <f>spotify_top_songs_audio_features[[#This Row],[source]]</f>
        <v>Republic Records</v>
      </c>
      <c r="X1065" s="1">
        <f>spotify_top_songs_audio_features[[#This Row],[streams]]</f>
        <v>174858408</v>
      </c>
      <c r="Y1065" t="str">
        <f>IF(Tabela2[[#This Row],[feat]]="","","Feat")</f>
        <v>Feat</v>
      </c>
      <c r="Z1065" s="17" t="str">
        <f>CONCATENATE(INT(spotify_top_songs_audio_features[[#This Row],[duration_ms]]/(60*1000)),":",MOD(INT(spotify_top_songs_audio_features[[#This Row],[duration_ms]]/1000),60))</f>
        <v>2:38</v>
      </c>
      <c r="AA10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065" t="str">
        <f>spotify_top_songs_audio_features[[#This Row],[track_name]]</f>
        <v>Sunflower - Spider-Man: Into the Spider-Verse</v>
      </c>
    </row>
    <row r="1066" spans="1:28" x14ac:dyDescent="0.25">
      <c r="A1066" t="s">
        <v>4339</v>
      </c>
      <c r="B1066" t="s">
        <v>2240</v>
      </c>
      <c r="C1066" t="s">
        <v>2241</v>
      </c>
      <c r="D1066" t="s">
        <v>48</v>
      </c>
      <c r="E1066" t="s">
        <v>58</v>
      </c>
      <c r="F1066" t="s">
        <v>32</v>
      </c>
      <c r="G1066" t="s">
        <v>25</v>
      </c>
      <c r="H1066">
        <v>58</v>
      </c>
      <c r="I1066">
        <v>531</v>
      </c>
      <c r="J1066">
        <v>776</v>
      </c>
      <c r="K1066" t="s">
        <v>188</v>
      </c>
      <c r="L1066">
        <v>127</v>
      </c>
      <c r="M1066">
        <v>143</v>
      </c>
      <c r="N1066">
        <v>141</v>
      </c>
      <c r="O1066">
        <v>-6631</v>
      </c>
      <c r="P1066">
        <v>159786</v>
      </c>
      <c r="Q1066">
        <v>218320</v>
      </c>
      <c r="R1066">
        <v>22</v>
      </c>
      <c r="S1066">
        <v>174756362</v>
      </c>
      <c r="U1066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066" t="str">
        <f>IFERROR(MID(spotify_top_songs_audio_features[[#This Row],[artist_names]],SEARCH(",",spotify_top_songs_audio_features[[#This Row],[artist_names]])+2,99),"")</f>
        <v>21 Savage</v>
      </c>
      <c r="W1066" t="str">
        <f>spotify_top_songs_audio_features[[#This Row],[source]]</f>
        <v>Republic Records</v>
      </c>
      <c r="X1066" s="1">
        <f>spotify_top_songs_audio_features[[#This Row],[streams]]</f>
        <v>174756362</v>
      </c>
      <c r="Y1066" t="str">
        <f>IF(Tabela2[[#This Row],[feat]]="","","Feat")</f>
        <v>Feat</v>
      </c>
      <c r="Z1066" s="17" t="str">
        <f>CONCATENATE(INT(spotify_top_songs_audio_features[[#This Row],[duration_ms]]/(60*1000)),":",MOD(INT(spotify_top_songs_audio_features[[#This Row],[duration_ms]]/1000),60))</f>
        <v>3:38</v>
      </c>
      <c r="AA10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066" t="str">
        <f>spotify_top_songs_audio_features[[#This Row],[track_name]]</f>
        <v>rockstar (feat. 21 Savage)</v>
      </c>
    </row>
    <row r="1067" spans="1:28" x14ac:dyDescent="0.25">
      <c r="A1067" t="s">
        <v>11355</v>
      </c>
      <c r="B1067" t="s">
        <v>1257</v>
      </c>
      <c r="C1067" t="s">
        <v>10247</v>
      </c>
      <c r="D1067" t="s">
        <v>1259</v>
      </c>
      <c r="E1067" t="s">
        <v>86</v>
      </c>
      <c r="F1067" t="s">
        <v>24</v>
      </c>
      <c r="G1067" t="s">
        <v>25</v>
      </c>
      <c r="H1067">
        <v>812</v>
      </c>
      <c r="I1067">
        <v>761</v>
      </c>
      <c r="J1067">
        <v>812</v>
      </c>
      <c r="K1067" t="s">
        <v>1852</v>
      </c>
      <c r="L1067">
        <v>135</v>
      </c>
      <c r="M1067">
        <v>601</v>
      </c>
      <c r="N1067">
        <v>344</v>
      </c>
      <c r="O1067">
        <v>-5222</v>
      </c>
      <c r="P1067">
        <v>130032</v>
      </c>
      <c r="Q1067">
        <v>182956</v>
      </c>
      <c r="R1067">
        <v>38</v>
      </c>
      <c r="S1067">
        <v>174640547</v>
      </c>
      <c r="U1067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1067" t="str">
        <f>IFERROR(MID(spotify_top_songs_audio_features[[#This Row],[artist_names]],SEARCH(",",spotify_top_songs_audio_features[[#This Row],[artist_names]])+2,99),"")</f>
        <v/>
      </c>
      <c r="W1067" t="str">
        <f>spotify_top_songs_audio_features[[#This Row],[source]]</f>
        <v>YG Entertainment/Interscope Records</v>
      </c>
      <c r="X1067" s="1">
        <f>spotify_top_songs_audio_features[[#This Row],[streams]]</f>
        <v>174640547</v>
      </c>
      <c r="Y1067" t="str">
        <f>IF(Tabela2[[#This Row],[feat]]="","","Feat")</f>
        <v/>
      </c>
      <c r="Z1067" s="17" t="str">
        <f>CONCATENATE(INT(spotify_top_songs_audio_features[[#This Row],[duration_ms]]/(60*1000)),":",MOD(INT(spotify_top_songs_audio_features[[#This Row],[duration_ms]]/1000),60))</f>
        <v>3:2</v>
      </c>
      <c r="AA10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067" t="str">
        <f>spotify_top_songs_audio_features[[#This Row],[track_name]]</f>
        <v>How You Like That</v>
      </c>
    </row>
    <row r="1068" spans="1:28" x14ac:dyDescent="0.25">
      <c r="A1068" t="s">
        <v>6120</v>
      </c>
      <c r="B1068" t="s">
        <v>624</v>
      </c>
      <c r="C1068" t="s">
        <v>6121</v>
      </c>
      <c r="D1068" t="s">
        <v>141</v>
      </c>
      <c r="E1068" t="s">
        <v>97</v>
      </c>
      <c r="F1068" t="s">
        <v>24</v>
      </c>
      <c r="G1068" t="s">
        <v>25</v>
      </c>
      <c r="H1068">
        <v>714</v>
      </c>
      <c r="I1068">
        <v>645</v>
      </c>
      <c r="J1068">
        <v>514</v>
      </c>
      <c r="K1068" t="s">
        <v>1652</v>
      </c>
      <c r="L1068">
        <v>83</v>
      </c>
      <c r="M1068">
        <v>942</v>
      </c>
      <c r="N1068">
        <v>434</v>
      </c>
      <c r="O1068">
        <v>-5493</v>
      </c>
      <c r="P1068">
        <v>85046</v>
      </c>
      <c r="Q1068">
        <v>180930</v>
      </c>
      <c r="R1068">
        <v>17</v>
      </c>
      <c r="S1068">
        <v>174257702</v>
      </c>
      <c r="U106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068" t="str">
        <f>IFERROR(MID(spotify_top_songs_audio_features[[#This Row],[artist_names]],SEARCH(",",spotify_top_songs_audio_features[[#This Row],[artist_names]])+2,99),"")</f>
        <v/>
      </c>
      <c r="W1068" t="str">
        <f>spotify_top_songs_audio_features[[#This Row],[source]]</f>
        <v>Rimas Entertainment LLC</v>
      </c>
      <c r="X1068" s="1">
        <f>spotify_top_songs_audio_features[[#This Row],[streams]]</f>
        <v>174257702</v>
      </c>
      <c r="Y1068" t="str">
        <f>IF(Tabela2[[#This Row],[feat]]="","","Feat")</f>
        <v/>
      </c>
      <c r="Z1068" s="17" t="str">
        <f>CONCATENATE(INT(spotify_top_songs_audio_features[[#This Row],[duration_ms]]/(60*1000)),":",MOD(INT(spotify_top_songs_audio_features[[#This Row],[duration_ms]]/1000),60))</f>
        <v>3:0</v>
      </c>
      <c r="AA10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68" t="str">
        <f>spotify_top_songs_audio_features[[#This Row],[track_name]]</f>
        <v>Me Fui de Vacaciones</v>
      </c>
    </row>
    <row r="1069" spans="1:28" x14ac:dyDescent="0.25">
      <c r="A1069" t="s">
        <v>8160</v>
      </c>
      <c r="B1069" t="s">
        <v>2622</v>
      </c>
      <c r="C1069" t="s">
        <v>8161</v>
      </c>
      <c r="D1069" t="s">
        <v>1101</v>
      </c>
      <c r="E1069" t="s">
        <v>58</v>
      </c>
      <c r="F1069" t="s">
        <v>32</v>
      </c>
      <c r="G1069" t="s">
        <v>25</v>
      </c>
      <c r="H1069">
        <v>802</v>
      </c>
      <c r="I1069">
        <v>645</v>
      </c>
      <c r="J1069">
        <v>715</v>
      </c>
      <c r="K1069" t="s">
        <v>2624</v>
      </c>
      <c r="L1069">
        <v>0</v>
      </c>
      <c r="M1069">
        <v>119</v>
      </c>
      <c r="N1069">
        <v>376</v>
      </c>
      <c r="O1069">
        <v>-6181</v>
      </c>
      <c r="P1069">
        <v>100001</v>
      </c>
      <c r="Q1069">
        <v>157202</v>
      </c>
      <c r="R1069">
        <v>28</v>
      </c>
      <c r="S1069">
        <v>174044189</v>
      </c>
      <c r="U1069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1069" t="str">
        <f>IFERROR(MID(spotify_top_songs_audio_features[[#This Row],[artist_names]],SEARCH(",",spotify_top_songs_audio_features[[#This Row],[artist_names]])+2,99),"")</f>
        <v>Aloe Blacc</v>
      </c>
      <c r="W1069" t="str">
        <f>spotify_top_songs_audio_features[[#This Row],[source]]</f>
        <v>Universal Music AB</v>
      </c>
      <c r="X1069" s="1">
        <f>spotify_top_songs_audio_features[[#This Row],[streams]]</f>
        <v>174044189</v>
      </c>
      <c r="Y1069" t="str">
        <f>IF(Tabela2[[#This Row],[feat]]="","","Feat")</f>
        <v>Feat</v>
      </c>
      <c r="Z1069" s="17" t="str">
        <f>CONCATENATE(INT(spotify_top_songs_audio_features[[#This Row],[duration_ms]]/(60*1000)),":",MOD(INT(spotify_top_songs_audio_features[[#This Row],[duration_ms]]/1000),60))</f>
        <v>2:37</v>
      </c>
      <c r="AA10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069" t="str">
        <f>spotify_top_songs_audio_features[[#This Row],[track_name]]</f>
        <v>SOS (feat. Aloe Blacc)</v>
      </c>
    </row>
    <row r="1070" spans="1:28" x14ac:dyDescent="0.25">
      <c r="A1070" t="s">
        <v>365</v>
      </c>
      <c r="B1070" t="s">
        <v>366</v>
      </c>
      <c r="C1070" t="s">
        <v>367</v>
      </c>
      <c r="D1070" t="s">
        <v>368</v>
      </c>
      <c r="E1070" t="s">
        <v>43</v>
      </c>
      <c r="F1070" t="s">
        <v>24</v>
      </c>
      <c r="G1070" t="s">
        <v>25</v>
      </c>
      <c r="H1070">
        <v>913</v>
      </c>
      <c r="I1070">
        <v>584</v>
      </c>
      <c r="J1070">
        <v>223</v>
      </c>
      <c r="K1070" t="s">
        <v>369</v>
      </c>
      <c r="L1070">
        <v>5.3600000000000002E-3</v>
      </c>
      <c r="M1070">
        <v>307</v>
      </c>
      <c r="N1070">
        <v>627</v>
      </c>
      <c r="O1070">
        <v>-5263</v>
      </c>
      <c r="P1070">
        <v>119873</v>
      </c>
      <c r="Q1070">
        <v>174370</v>
      </c>
      <c r="R1070">
        <v>16</v>
      </c>
      <c r="S1070">
        <v>173894630</v>
      </c>
      <c r="U1070" t="str">
        <f>IFERROR(LEFT(spotify_top_songs_audio_features[[#This Row],[artist_names]],SEARCH(",",spotify_top_songs_audio_features[[#This Row],[artist_names]])-1),spotify_top_songs_audio_features[[#This Row],[artist_names]])</f>
        <v>TINI</v>
      </c>
      <c r="V1070" t="str">
        <f>IFERROR(MID(spotify_top_songs_audio_features[[#This Row],[artist_names]],SEARCH(",",spotify_top_songs_audio_features[[#This Row],[artist_names]])+2,99),"")</f>
        <v/>
      </c>
      <c r="W1070" t="str">
        <f>spotify_top_songs_audio_features[[#This Row],[source]]</f>
        <v>5020 Records</v>
      </c>
      <c r="X1070" s="1">
        <f>spotify_top_songs_audio_features[[#This Row],[streams]]</f>
        <v>173894630</v>
      </c>
      <c r="Y1070" t="str">
        <f>IF(Tabela2[[#This Row],[feat]]="","","Feat")</f>
        <v/>
      </c>
      <c r="Z1070" s="17" t="str">
        <f>CONCATENATE(INT(spotify_top_songs_audio_features[[#This Row],[duration_ms]]/(60*1000)),":",MOD(INT(spotify_top_songs_audio_features[[#This Row],[duration_ms]]/1000),60))</f>
        <v>2:54</v>
      </c>
      <c r="AA10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70" t="str">
        <f>spotify_top_songs_audio_features[[#This Row],[track_name]]</f>
        <v>Cupido</v>
      </c>
    </row>
    <row r="1071" spans="1:28" x14ac:dyDescent="0.25">
      <c r="A1071" t="s">
        <v>7044</v>
      </c>
      <c r="B1071" t="s">
        <v>2240</v>
      </c>
      <c r="C1071" t="s">
        <v>2241</v>
      </c>
      <c r="D1071" t="s">
        <v>48</v>
      </c>
      <c r="E1071" t="s">
        <v>58</v>
      </c>
      <c r="F1071" t="s">
        <v>32</v>
      </c>
      <c r="G1071" t="s">
        <v>25</v>
      </c>
      <c r="H1071">
        <v>578</v>
      </c>
      <c r="I1071">
        <v>532</v>
      </c>
      <c r="J1071">
        <v>66</v>
      </c>
      <c r="K1071" t="s">
        <v>1462</v>
      </c>
      <c r="L1071">
        <v>8.9700000000000005E-3</v>
      </c>
      <c r="M1071">
        <v>143</v>
      </c>
      <c r="N1071">
        <v>12</v>
      </c>
      <c r="O1071">
        <v>-6636</v>
      </c>
      <c r="P1071">
        <v>159784</v>
      </c>
      <c r="Q1071">
        <v>218320</v>
      </c>
      <c r="R1071">
        <v>32</v>
      </c>
      <c r="S1071">
        <v>173894545</v>
      </c>
      <c r="U1071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071" t="str">
        <f>IFERROR(MID(spotify_top_songs_audio_features[[#This Row],[artist_names]],SEARCH(",",spotify_top_songs_audio_features[[#This Row],[artist_names]])+2,99),"")</f>
        <v>21 Savage</v>
      </c>
      <c r="W1071" t="str">
        <f>spotify_top_songs_audio_features[[#This Row],[source]]</f>
        <v>Republic Records</v>
      </c>
      <c r="X1071" s="1">
        <f>spotify_top_songs_audio_features[[#This Row],[streams]]</f>
        <v>173894545</v>
      </c>
      <c r="Y1071" t="str">
        <f>IF(Tabela2[[#This Row],[feat]]="","","Feat")</f>
        <v>Feat</v>
      </c>
      <c r="Z1071" s="17" t="str">
        <f>CONCATENATE(INT(spotify_top_songs_audio_features[[#This Row],[duration_ms]]/(60*1000)),":",MOD(INT(spotify_top_songs_audio_features[[#This Row],[duration_ms]]/1000),60))</f>
        <v>3:38</v>
      </c>
      <c r="AA10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071" t="str">
        <f>spotify_top_songs_audio_features[[#This Row],[track_name]]</f>
        <v>rockstar (feat. 21 Savage)</v>
      </c>
    </row>
    <row r="1072" spans="1:28" x14ac:dyDescent="0.25">
      <c r="A1072" t="s">
        <v>16739</v>
      </c>
      <c r="B1072" t="s">
        <v>15868</v>
      </c>
      <c r="C1072" t="s">
        <v>16740</v>
      </c>
      <c r="D1072" t="s">
        <v>53</v>
      </c>
      <c r="E1072" t="s">
        <v>31</v>
      </c>
      <c r="F1072" t="s">
        <v>32</v>
      </c>
      <c r="G1072" t="s">
        <v>25</v>
      </c>
      <c r="H1072">
        <v>766</v>
      </c>
      <c r="I1072">
        <v>822</v>
      </c>
      <c r="J1072">
        <v>16</v>
      </c>
      <c r="K1072" t="s">
        <v>3081</v>
      </c>
      <c r="L1072">
        <v>3.3700000000000002E-3</v>
      </c>
      <c r="M1072">
        <v>349</v>
      </c>
      <c r="N1072">
        <v>881</v>
      </c>
      <c r="O1072">
        <v>-4126</v>
      </c>
      <c r="P1072">
        <v>165842</v>
      </c>
      <c r="Q1072">
        <v>231921</v>
      </c>
      <c r="R1072">
        <v>24</v>
      </c>
      <c r="S1072">
        <v>173816541</v>
      </c>
      <c r="U1072" t="str">
        <f>IFERROR(LEFT(spotify_top_songs_audio_features[[#This Row],[artist_names]],SEARCH(",",spotify_top_songs_audio_features[[#This Row],[artist_names]])-1),spotify_top_songs_audio_features[[#This Row],[artist_names]])</f>
        <v>Shakira</v>
      </c>
      <c r="V1072" t="str">
        <f>IFERROR(MID(spotify_top_songs_audio_features[[#This Row],[artist_names]],SEARCH(",",spotify_top_songs_audio_features[[#This Row],[artist_names]])+2,99),"")</f>
        <v>Maluma</v>
      </c>
      <c r="W1072" t="str">
        <f>spotify_top_songs_audio_features[[#This Row],[source]]</f>
        <v>Sony Music Latin</v>
      </c>
      <c r="X1072" s="1">
        <f>spotify_top_songs_audio_features[[#This Row],[streams]]</f>
        <v>173816541</v>
      </c>
      <c r="Y1072" t="str">
        <f>IF(Tabela2[[#This Row],[feat]]="","","Feat")</f>
        <v>Feat</v>
      </c>
      <c r="Z1072" s="17" t="str">
        <f>CONCATENATE(INT(spotify_top_songs_audio_features[[#This Row],[duration_ms]]/(60*1000)),":",MOD(INT(spotify_top_songs_audio_features[[#This Row],[duration_ms]]/1000),60))</f>
        <v>3:51</v>
      </c>
      <c r="AA10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72" t="str">
        <f>spotify_top_songs_audio_features[[#This Row],[track_name]]</f>
        <v>Clandestino</v>
      </c>
    </row>
    <row r="1073" spans="1:28" x14ac:dyDescent="0.25">
      <c r="A1073" t="s">
        <v>13964</v>
      </c>
      <c r="B1073" t="s">
        <v>4017</v>
      </c>
      <c r="C1073" t="s">
        <v>12678</v>
      </c>
      <c r="D1073" t="s">
        <v>282</v>
      </c>
      <c r="E1073" t="s">
        <v>23</v>
      </c>
      <c r="F1073" t="s">
        <v>24</v>
      </c>
      <c r="G1073" t="s">
        <v>25</v>
      </c>
      <c r="H1073">
        <v>919</v>
      </c>
      <c r="I1073">
        <v>623</v>
      </c>
      <c r="J1073">
        <v>992</v>
      </c>
      <c r="K1073" t="s">
        <v>5387</v>
      </c>
      <c r="L1073">
        <v>1.6299999999999999E-3</v>
      </c>
      <c r="M1073">
        <v>609</v>
      </c>
      <c r="N1073">
        <v>775</v>
      </c>
      <c r="O1073">
        <v>-6521</v>
      </c>
      <c r="P1073">
        <v>130037</v>
      </c>
      <c r="Q1073">
        <v>157018</v>
      </c>
      <c r="R1073">
        <v>6</v>
      </c>
      <c r="S1073">
        <v>173104350</v>
      </c>
      <c r="U1073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1073" t="str">
        <f>IFERROR(MID(spotify_top_songs_audio_features[[#This Row],[artist_names]],SEARCH(",",spotify_top_songs_audio_features[[#This Row],[artist_names]])+2,99),"")</f>
        <v/>
      </c>
      <c r="W1073" t="str">
        <f>spotify_top_songs_audio_features[[#This Row],[source]]</f>
        <v>Columbia</v>
      </c>
      <c r="X1073" s="1">
        <f>spotify_top_songs_audio_features[[#This Row],[streams]]</f>
        <v>173104350</v>
      </c>
      <c r="Y1073" t="str">
        <f>IF(Tabela2[[#This Row],[feat]]="","","Feat")</f>
        <v/>
      </c>
      <c r="Z1073" s="17" t="str">
        <f>CONCATENATE(INT(spotify_top_songs_audio_features[[#This Row],[duration_ms]]/(60*1000)),":",MOD(INT(spotify_top_songs_audio_features[[#This Row],[duration_ms]]/1000),60))</f>
        <v>2:37</v>
      </c>
      <c r="AA10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073" t="str">
        <f>spotify_top_songs_audio_features[[#This Row],[track_name]]</f>
        <v>DESPECHÁ</v>
      </c>
    </row>
    <row r="1074" spans="1:28" x14ac:dyDescent="0.25">
      <c r="A1074" t="s">
        <v>8416</v>
      </c>
      <c r="B1074" t="s">
        <v>5432</v>
      </c>
      <c r="C1074" t="s">
        <v>8417</v>
      </c>
      <c r="D1074" t="s">
        <v>8418</v>
      </c>
      <c r="E1074" t="s">
        <v>58</v>
      </c>
      <c r="F1074" t="s">
        <v>24</v>
      </c>
      <c r="G1074" t="s">
        <v>25</v>
      </c>
      <c r="H1074">
        <v>695</v>
      </c>
      <c r="I1074">
        <v>343</v>
      </c>
      <c r="J1074">
        <v>432</v>
      </c>
      <c r="K1074" t="s">
        <v>8419</v>
      </c>
      <c r="L1074">
        <v>1.0399999999999999E-4</v>
      </c>
      <c r="M1074">
        <v>107</v>
      </c>
      <c r="N1074">
        <v>229</v>
      </c>
      <c r="O1074">
        <v>-10798</v>
      </c>
      <c r="P1074">
        <v>8584</v>
      </c>
      <c r="Q1074">
        <v>218902</v>
      </c>
      <c r="R1074">
        <v>18</v>
      </c>
      <c r="S1074">
        <v>173079935</v>
      </c>
      <c r="U1074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1074" t="str">
        <f>IFERROR(MID(spotify_top_songs_audio_features[[#This Row],[artist_names]],SEARCH(",",spotify_top_songs_audio_features[[#This Row],[artist_names]])+2,99),"")</f>
        <v>Drake</v>
      </c>
      <c r="W1074" t="str">
        <f>spotify_top_songs_audio_features[[#This Row],[source]]</f>
        <v>OVO/We The Best/Epic</v>
      </c>
      <c r="X1074" s="1">
        <f>spotify_top_songs_audio_features[[#This Row],[streams]]</f>
        <v>173079935</v>
      </c>
      <c r="Y1074" t="str">
        <f>IF(Tabela2[[#This Row],[feat]]="","","Feat")</f>
        <v>Feat</v>
      </c>
      <c r="Z1074" s="17" t="str">
        <f>CONCATENATE(INT(spotify_top_songs_audio_features[[#This Row],[duration_ms]]/(60*1000)),":",MOD(INT(spotify_top_songs_audio_features[[#This Row],[duration_ms]]/1000),60))</f>
        <v>3:38</v>
      </c>
      <c r="AA10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074" t="str">
        <f>spotify_top_songs_audio_features[[#This Row],[track_name]]</f>
        <v>GREECE (feat. Drake)</v>
      </c>
    </row>
    <row r="1075" spans="1:28" x14ac:dyDescent="0.25">
      <c r="A1075" t="s">
        <v>15293</v>
      </c>
      <c r="B1075" t="s">
        <v>1441</v>
      </c>
      <c r="C1075" t="s">
        <v>6262</v>
      </c>
      <c r="D1075" t="s">
        <v>436</v>
      </c>
      <c r="E1075" t="s">
        <v>31</v>
      </c>
      <c r="F1075" t="s">
        <v>32</v>
      </c>
      <c r="G1075" t="s">
        <v>25</v>
      </c>
      <c r="H1075">
        <v>697</v>
      </c>
      <c r="I1075">
        <v>683</v>
      </c>
      <c r="J1075">
        <v>117</v>
      </c>
      <c r="K1075" t="s">
        <v>3969</v>
      </c>
      <c r="L1075">
        <v>0</v>
      </c>
      <c r="M1075">
        <v>137</v>
      </c>
      <c r="N1075">
        <v>603</v>
      </c>
      <c r="O1075">
        <v>-2881</v>
      </c>
      <c r="P1075">
        <v>96133</v>
      </c>
      <c r="Q1075">
        <v>186987</v>
      </c>
      <c r="R1075">
        <v>16</v>
      </c>
      <c r="S1075">
        <v>172869520</v>
      </c>
      <c r="U1075" t="str">
        <f>IFERROR(LEFT(spotify_top_songs_audio_features[[#This Row],[artist_names]],SEARCH(",",spotify_top_songs_audio_features[[#This Row],[artist_names]])-1),spotify_top_songs_audio_features[[#This Row],[artist_names]])</f>
        <v>Anne-Marie</v>
      </c>
      <c r="V1075" t="str">
        <f>IFERROR(MID(spotify_top_songs_audio_features[[#This Row],[artist_names]],SEARCH(",",spotify_top_songs_audio_features[[#This Row],[artist_names]])+2,99),"")</f>
        <v/>
      </c>
      <c r="W1075" t="str">
        <f>spotify_top_songs_audio_features[[#This Row],[source]]</f>
        <v>Atlantic Records UK</v>
      </c>
      <c r="X1075" s="1">
        <f>spotify_top_songs_audio_features[[#This Row],[streams]]</f>
        <v>172869520</v>
      </c>
      <c r="Y1075" t="str">
        <f>IF(Tabela2[[#This Row],[feat]]="","","Feat")</f>
        <v/>
      </c>
      <c r="Z1075" s="17" t="str">
        <f>CONCATENATE(INT(spotify_top_songs_audio_features[[#This Row],[duration_ms]]/(60*1000)),":",MOD(INT(spotify_top_songs_audio_features[[#This Row],[duration_ms]]/1000),60))</f>
        <v>3:6</v>
      </c>
      <c r="AA10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75" t="str">
        <f>spotify_top_songs_audio_features[[#This Row],[track_name]]</f>
        <v>2002</v>
      </c>
    </row>
    <row r="1076" spans="1:28" x14ac:dyDescent="0.25">
      <c r="A1076" t="s">
        <v>1909</v>
      </c>
      <c r="B1076" t="s">
        <v>1209</v>
      </c>
      <c r="C1076" t="s">
        <v>1910</v>
      </c>
      <c r="D1076" t="s">
        <v>1911</v>
      </c>
      <c r="E1076" t="s">
        <v>177</v>
      </c>
      <c r="F1076" t="s">
        <v>32</v>
      </c>
      <c r="G1076" t="s">
        <v>25</v>
      </c>
      <c r="H1076">
        <v>511</v>
      </c>
      <c r="I1076">
        <v>566</v>
      </c>
      <c r="J1076">
        <v>2</v>
      </c>
      <c r="K1076" t="s">
        <v>1912</v>
      </c>
      <c r="L1076">
        <v>0</v>
      </c>
      <c r="M1076">
        <v>34</v>
      </c>
      <c r="N1076">
        <v>218</v>
      </c>
      <c r="O1076">
        <v>-723</v>
      </c>
      <c r="P1076">
        <v>83903</v>
      </c>
      <c r="Q1076">
        <v>239836</v>
      </c>
      <c r="R1076">
        <v>9</v>
      </c>
      <c r="S1076">
        <v>172653529</v>
      </c>
      <c r="U107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1076" t="str">
        <f>IFERROR(MID(spotify_top_songs_audio_features[[#This Row],[artist_names]],SEARCH(",",spotify_top_songs_audio_features[[#This Row],[artist_names]])+2,99),"")</f>
        <v/>
      </c>
      <c r="W1076" t="str">
        <f>spotify_top_songs_audio_features[[#This Row],[source]]</f>
        <v>Juice WRLD Mixtape / ISR P&amp;D</v>
      </c>
      <c r="X1076" s="1">
        <f>spotify_top_songs_audio_features[[#This Row],[streams]]</f>
        <v>172653529</v>
      </c>
      <c r="Y1076" t="str">
        <f>IF(Tabela2[[#This Row],[feat]]="","","Feat")</f>
        <v/>
      </c>
      <c r="Z1076" s="17" t="str">
        <f>CONCATENATE(INT(spotify_top_songs_audio_features[[#This Row],[duration_ms]]/(60*1000)),":",MOD(INT(spotify_top_songs_audio_features[[#This Row],[duration_ms]]/1000),60))</f>
        <v>3:59</v>
      </c>
      <c r="AA10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076" t="str">
        <f>spotify_top_songs_audio_features[[#This Row],[track_name]]</f>
        <v>Lucid Dreams</v>
      </c>
    </row>
    <row r="1077" spans="1:28" x14ac:dyDescent="0.25">
      <c r="A1077" t="s">
        <v>11427</v>
      </c>
      <c r="B1077" t="s">
        <v>120</v>
      </c>
      <c r="C1077" t="s">
        <v>11428</v>
      </c>
      <c r="D1077" t="s">
        <v>122</v>
      </c>
      <c r="E1077" t="s">
        <v>31</v>
      </c>
      <c r="F1077" t="s">
        <v>24</v>
      </c>
      <c r="G1077" t="s">
        <v>25</v>
      </c>
      <c r="H1077">
        <v>699</v>
      </c>
      <c r="I1077">
        <v>304</v>
      </c>
      <c r="J1077">
        <v>993</v>
      </c>
      <c r="K1077" t="s">
        <v>4784</v>
      </c>
      <c r="L1077">
        <v>993</v>
      </c>
      <c r="M1077">
        <v>137</v>
      </c>
      <c r="N1077">
        <v>271</v>
      </c>
      <c r="O1077">
        <v>-11192</v>
      </c>
      <c r="P1077">
        <v>119705</v>
      </c>
      <c r="Q1077">
        <v>160184</v>
      </c>
      <c r="R1077">
        <v>29</v>
      </c>
      <c r="S1077">
        <v>172520068</v>
      </c>
      <c r="U1077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1077" t="str">
        <f>IFERROR(MID(spotify_top_songs_audio_features[[#This Row],[artist_names]],SEARCH(",",spotify_top_songs_audio_features[[#This Row],[artist_names]])+2,99),"")</f>
        <v/>
      </c>
      <c r="W1077" t="str">
        <f>spotify_top_songs_audio_features[[#This Row],[source]]</f>
        <v>Bad Vibes Forever, LLC</v>
      </c>
      <c r="X1077" s="1">
        <f>spotify_top_songs_audio_features[[#This Row],[streams]]</f>
        <v>172520068</v>
      </c>
      <c r="Y1077" t="str">
        <f>IF(Tabela2[[#This Row],[feat]]="","","Feat")</f>
        <v/>
      </c>
      <c r="Z1077" s="17" t="str">
        <f>CONCATENATE(INT(spotify_top_songs_audio_features[[#This Row],[duration_ms]]/(60*1000)),":",MOD(INT(spotify_top_songs_audio_features[[#This Row],[duration_ms]]/1000),60))</f>
        <v>2:40</v>
      </c>
      <c r="AA10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77" t="str">
        <f>spotify_top_songs_audio_features[[#This Row],[track_name]]</f>
        <v>the remedy for a broken heart (why am I so in love)</v>
      </c>
    </row>
    <row r="1078" spans="1:28" x14ac:dyDescent="0.25">
      <c r="A1078" t="s">
        <v>3217</v>
      </c>
      <c r="B1078" t="s">
        <v>504</v>
      </c>
      <c r="C1078" t="s">
        <v>3218</v>
      </c>
      <c r="D1078" t="s">
        <v>254</v>
      </c>
      <c r="E1078" t="s">
        <v>97</v>
      </c>
      <c r="F1078" t="s">
        <v>32</v>
      </c>
      <c r="G1078" t="s">
        <v>25</v>
      </c>
      <c r="H1078">
        <v>666</v>
      </c>
      <c r="I1078">
        <v>796</v>
      </c>
      <c r="J1078">
        <v>103</v>
      </c>
      <c r="K1078" t="s">
        <v>2493</v>
      </c>
      <c r="L1078">
        <v>0</v>
      </c>
      <c r="M1078">
        <v>442</v>
      </c>
      <c r="N1078">
        <v>61</v>
      </c>
      <c r="O1078">
        <v>-6967</v>
      </c>
      <c r="P1078">
        <v>110108</v>
      </c>
      <c r="Q1078">
        <v>164842</v>
      </c>
      <c r="R1078">
        <v>18</v>
      </c>
      <c r="S1078">
        <v>172420222</v>
      </c>
      <c r="U1078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1078" t="str">
        <f>IFERROR(MID(spotify_top_songs_audio_features[[#This Row],[artist_names]],SEARCH(",",spotify_top_songs_audio_features[[#This Row],[artist_names]])+2,99),"")</f>
        <v/>
      </c>
      <c r="W1078" t="str">
        <f>spotify_top_songs_audio_features[[#This Row],[source]]</f>
        <v>Epic</v>
      </c>
      <c r="X1078" s="1">
        <f>spotify_top_songs_audio_features[[#This Row],[streams]]</f>
        <v>172420222</v>
      </c>
      <c r="Y1078" t="str">
        <f>IF(Tabela2[[#This Row],[feat]]="","","Feat")</f>
        <v/>
      </c>
      <c r="Z1078" s="17" t="str">
        <f>CONCATENATE(INT(spotify_top_songs_audio_features[[#This Row],[duration_ms]]/(60*1000)),":",MOD(INT(spotify_top_songs_audio_features[[#This Row],[duration_ms]]/1000),60))</f>
        <v>2:44</v>
      </c>
      <c r="AA10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078" t="str">
        <f>spotify_top_songs_audio_features[[#This Row],[track_name]]</f>
        <v>Don't Go Yet</v>
      </c>
    </row>
    <row r="1079" spans="1:28" x14ac:dyDescent="0.25">
      <c r="A1079" t="s">
        <v>9422</v>
      </c>
      <c r="B1079" t="s">
        <v>307</v>
      </c>
      <c r="C1079" t="s">
        <v>9423</v>
      </c>
      <c r="D1079" t="s">
        <v>309</v>
      </c>
      <c r="E1079" t="s">
        <v>102</v>
      </c>
      <c r="F1079" t="s">
        <v>24</v>
      </c>
      <c r="G1079" t="s">
        <v>25</v>
      </c>
      <c r="H1079">
        <v>678</v>
      </c>
      <c r="I1079">
        <v>533</v>
      </c>
      <c r="J1079">
        <v>186</v>
      </c>
      <c r="K1079" t="s">
        <v>5018</v>
      </c>
      <c r="L1079">
        <v>219</v>
      </c>
      <c r="M1079">
        <v>139</v>
      </c>
      <c r="N1079">
        <v>323</v>
      </c>
      <c r="O1079">
        <v>-10485</v>
      </c>
      <c r="P1079">
        <v>150455</v>
      </c>
      <c r="Q1079">
        <v>180953</v>
      </c>
      <c r="R1079">
        <v>34</v>
      </c>
      <c r="S1079">
        <v>172294915</v>
      </c>
      <c r="U1079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079" t="str">
        <f>IFERROR(MID(spotify_top_songs_audio_features[[#This Row],[artist_names]],SEARCH(",",spotify_top_songs_audio_features[[#This Row],[artist_names]])+2,99),"")</f>
        <v/>
      </c>
      <c r="W1079" t="str">
        <f>spotify_top_songs_audio_features[[#This Row],[source]]</f>
        <v>Darkroom/Interscope Records</v>
      </c>
      <c r="X1079" s="1">
        <f>spotify_top_songs_audio_features[[#This Row],[streams]]</f>
        <v>172294915</v>
      </c>
      <c r="Y1079" t="str">
        <f>IF(Tabela2[[#This Row],[feat]]="","","Feat")</f>
        <v/>
      </c>
      <c r="Z1079" s="17" t="str">
        <f>CONCATENATE(INT(spotify_top_songs_audio_features[[#This Row],[duration_ms]]/(60*1000)),":",MOD(INT(spotify_top_songs_audio_features[[#This Row],[duration_ms]]/1000),60))</f>
        <v>3:0</v>
      </c>
      <c r="AA10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079" t="str">
        <f>spotify_top_songs_audio_features[[#This Row],[track_name]]</f>
        <v>you should see me in a crown</v>
      </c>
    </row>
    <row r="1080" spans="1:28" x14ac:dyDescent="0.25">
      <c r="A1080" t="s">
        <v>10667</v>
      </c>
      <c r="B1080" t="s">
        <v>2437</v>
      </c>
      <c r="C1080" t="s">
        <v>2438</v>
      </c>
      <c r="D1080" t="s">
        <v>2439</v>
      </c>
      <c r="E1080" t="s">
        <v>70</v>
      </c>
      <c r="F1080" t="s">
        <v>24</v>
      </c>
      <c r="G1080" t="s">
        <v>25</v>
      </c>
      <c r="H1080">
        <v>325</v>
      </c>
      <c r="I1080">
        <v>759</v>
      </c>
      <c r="J1080">
        <v>53</v>
      </c>
      <c r="K1080" t="s">
        <v>8377</v>
      </c>
      <c r="L1080">
        <v>362</v>
      </c>
      <c r="M1080">
        <v>773</v>
      </c>
      <c r="N1080">
        <v>36</v>
      </c>
      <c r="O1080">
        <v>-7146</v>
      </c>
      <c r="P1080">
        <v>126627</v>
      </c>
      <c r="Q1080">
        <v>166453</v>
      </c>
      <c r="R1080">
        <v>20</v>
      </c>
      <c r="S1080">
        <v>172290670</v>
      </c>
      <c r="U1080" t="str">
        <f>IFERROR(LEFT(spotify_top_songs_audio_features[[#This Row],[artist_names]],SEARCH(",",spotify_top_songs_audio_features[[#This Row],[artist_names]])-1),spotify_top_songs_audio_features[[#This Row],[artist_names]])</f>
        <v>Darlene Love</v>
      </c>
      <c r="V1080" t="str">
        <f>IFERROR(MID(spotify_top_songs_audio_features[[#This Row],[artist_names]],SEARCH(",",spotify_top_songs_audio_features[[#This Row],[artist_names]])+2,99),"")</f>
        <v/>
      </c>
      <c r="W1080" t="str">
        <f>spotify_top_songs_audio_features[[#This Row],[source]]</f>
        <v>Legacy Recordings</v>
      </c>
      <c r="X1080" s="1">
        <f>spotify_top_songs_audio_features[[#This Row],[streams]]</f>
        <v>172290670</v>
      </c>
      <c r="Y1080" t="str">
        <f>IF(Tabela2[[#This Row],[feat]]="","","Feat")</f>
        <v/>
      </c>
      <c r="Z1080" s="17" t="str">
        <f>CONCATENATE(INT(spotify_top_songs_audio_features[[#This Row],[duration_ms]]/(60*1000)),":",MOD(INT(spotify_top_songs_audio_features[[#This Row],[duration_ms]]/1000),60))</f>
        <v>2:46</v>
      </c>
      <c r="AA10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080" t="str">
        <f>spotify_top_songs_audio_features[[#This Row],[track_name]]</f>
        <v>Christmas (Baby Please Come Home)</v>
      </c>
    </row>
    <row r="1081" spans="1:28" x14ac:dyDescent="0.25">
      <c r="A1081" t="s">
        <v>10127</v>
      </c>
      <c r="B1081" t="s">
        <v>10128</v>
      </c>
      <c r="C1081" t="s">
        <v>10129</v>
      </c>
      <c r="D1081" t="s">
        <v>2471</v>
      </c>
      <c r="E1081" t="s">
        <v>102</v>
      </c>
      <c r="F1081" t="s">
        <v>32</v>
      </c>
      <c r="G1081" t="s">
        <v>25</v>
      </c>
      <c r="H1081">
        <v>784</v>
      </c>
      <c r="I1081">
        <v>517</v>
      </c>
      <c r="J1081">
        <v>209</v>
      </c>
      <c r="K1081" t="s">
        <v>10130</v>
      </c>
      <c r="L1081">
        <v>1.44E-4</v>
      </c>
      <c r="M1081">
        <v>155</v>
      </c>
      <c r="N1081">
        <v>206</v>
      </c>
      <c r="O1081">
        <v>-8981</v>
      </c>
      <c r="P1081">
        <v>97991</v>
      </c>
      <c r="Q1081">
        <v>200187</v>
      </c>
      <c r="R1081">
        <v>35</v>
      </c>
      <c r="S1081">
        <v>171923709</v>
      </c>
      <c r="U1081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1081" t="str">
        <f>IFERROR(MID(spotify_top_songs_audio_features[[#This Row],[artist_names]],SEARCH(",",spotify_top_songs_audio_features[[#This Row],[artist_names]])+2,99),"")</f>
        <v>J. Cole, Travis Scott</v>
      </c>
      <c r="W1081" t="str">
        <f>spotify_top_songs_audio_features[[#This Row],[source]]</f>
        <v>300 Entertainment/Atl</v>
      </c>
      <c r="X1081" s="1">
        <f>spotify_top_songs_audio_features[[#This Row],[streams]]</f>
        <v>171923709</v>
      </c>
      <c r="Y1081" t="str">
        <f>IF(Tabela2[[#This Row],[feat]]="","","Feat")</f>
        <v>Feat</v>
      </c>
      <c r="Z1081" s="17" t="str">
        <f>CONCATENATE(INT(spotify_top_songs_audio_features[[#This Row],[duration_ms]]/(60*1000)),":",MOD(INT(spotify_top_songs_audio_features[[#This Row],[duration_ms]]/1000),60))</f>
        <v>3:20</v>
      </c>
      <c r="AA10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081" t="str">
        <f>spotify_top_songs_audio_features[[#This Row],[track_name]]</f>
        <v>The London (feat. J. Cole &amp; Travis Scott)</v>
      </c>
    </row>
    <row r="1082" spans="1:28" x14ac:dyDescent="0.25">
      <c r="A1082" t="s">
        <v>12430</v>
      </c>
      <c r="B1082" t="s">
        <v>864</v>
      </c>
      <c r="C1082" t="s">
        <v>12431</v>
      </c>
      <c r="D1082" t="s">
        <v>48</v>
      </c>
      <c r="E1082" t="s">
        <v>43</v>
      </c>
      <c r="F1082" t="s">
        <v>24</v>
      </c>
      <c r="G1082" t="s">
        <v>25</v>
      </c>
      <c r="H1082">
        <v>852</v>
      </c>
      <c r="I1082">
        <v>698</v>
      </c>
      <c r="J1082">
        <v>629</v>
      </c>
      <c r="K1082" t="s">
        <v>12432</v>
      </c>
      <c r="L1082">
        <v>1.03E-4</v>
      </c>
      <c r="M1082">
        <v>773</v>
      </c>
      <c r="N1082">
        <v>324</v>
      </c>
      <c r="O1082">
        <v>-7206</v>
      </c>
      <c r="P1082">
        <v>113039</v>
      </c>
      <c r="Q1082">
        <v>180645</v>
      </c>
      <c r="R1082">
        <v>21</v>
      </c>
      <c r="S1082">
        <v>171914353</v>
      </c>
      <c r="U1082" t="str">
        <f>IFERROR(LEFT(spotify_top_songs_audio_features[[#This Row],[artist_names]],SEARCH(",",spotify_top_songs_audio_features[[#This Row],[artist_names]])-1),spotify_top_songs_audio_features[[#This Row],[artist_names]])</f>
        <v>Jonas Brothers</v>
      </c>
      <c r="V1082" t="str">
        <f>IFERROR(MID(spotify_top_songs_audio_features[[#This Row],[artist_names]],SEARCH(",",spotify_top_songs_audio_features[[#This Row],[artist_names]])+2,99),"")</f>
        <v/>
      </c>
      <c r="W1082" t="str">
        <f>spotify_top_songs_audio_features[[#This Row],[source]]</f>
        <v>Republic Records</v>
      </c>
      <c r="X1082" s="1">
        <f>spotify_top_songs_audio_features[[#This Row],[streams]]</f>
        <v>171914353</v>
      </c>
      <c r="Y1082" t="str">
        <f>IF(Tabela2[[#This Row],[feat]]="","","Feat")</f>
        <v/>
      </c>
      <c r="Z1082" s="17" t="str">
        <f>CONCATENATE(INT(spotify_top_songs_audio_features[[#This Row],[duration_ms]]/(60*1000)),":",MOD(INT(spotify_top_songs_audio_features[[#This Row],[duration_ms]]/1000),60))</f>
        <v>3:0</v>
      </c>
      <c r="AA10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82" t="str">
        <f>spotify_top_songs_audio_features[[#This Row],[track_name]]</f>
        <v>What A Man Gotta Do</v>
      </c>
    </row>
    <row r="1083" spans="1:28" x14ac:dyDescent="0.25">
      <c r="A1083" t="s">
        <v>6458</v>
      </c>
      <c r="B1083" t="s">
        <v>3576</v>
      </c>
      <c r="C1083" t="s">
        <v>6459</v>
      </c>
      <c r="D1083" t="s">
        <v>42</v>
      </c>
      <c r="E1083" t="s">
        <v>70</v>
      </c>
      <c r="F1083" t="s">
        <v>32</v>
      </c>
      <c r="G1083" t="s">
        <v>25</v>
      </c>
      <c r="H1083">
        <v>95</v>
      </c>
      <c r="I1083">
        <v>59</v>
      </c>
      <c r="J1083">
        <v>29</v>
      </c>
      <c r="K1083" t="s">
        <v>6460</v>
      </c>
      <c r="L1083">
        <v>0</v>
      </c>
      <c r="M1083">
        <v>11</v>
      </c>
      <c r="N1083">
        <v>219</v>
      </c>
      <c r="O1083">
        <v>-6508</v>
      </c>
      <c r="P1083">
        <v>130003</v>
      </c>
      <c r="Q1083">
        <v>183527</v>
      </c>
      <c r="R1083">
        <v>24</v>
      </c>
      <c r="S1083">
        <v>171754414</v>
      </c>
      <c r="U1083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1083" t="str">
        <f>IFERROR(MID(spotify_top_songs_audio_features[[#This Row],[artist_names]],SEARCH(",",spotify_top_songs_audio_features[[#This Row],[artist_names]])+2,99),"")</f>
        <v/>
      </c>
      <c r="W1083" t="str">
        <f>spotify_top_songs_audio_features[[#This Row],[source]]</f>
        <v>Atlantic/KSR</v>
      </c>
      <c r="X1083" s="1">
        <f>spotify_top_songs_audio_features[[#This Row],[streams]]</f>
        <v>171754414</v>
      </c>
      <c r="Y1083" t="str">
        <f>IF(Tabela2[[#This Row],[feat]]="","","Feat")</f>
        <v/>
      </c>
      <c r="Z1083" s="17" t="str">
        <f>CONCATENATE(INT(spotify_top_songs_audio_features[[#This Row],[duration_ms]]/(60*1000)),":",MOD(INT(spotify_top_songs_audio_features[[#This Row],[duration_ms]]/1000),60))</f>
        <v>3:3</v>
      </c>
      <c r="AA10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083" t="str">
        <f>spotify_top_songs_audio_features[[#This Row],[track_name]]</f>
        <v>Money</v>
      </c>
    </row>
    <row r="1084" spans="1:28" x14ac:dyDescent="0.25">
      <c r="A1084" t="s">
        <v>12524</v>
      </c>
      <c r="B1084" t="s">
        <v>793</v>
      </c>
      <c r="C1084" t="s">
        <v>6428</v>
      </c>
      <c r="D1084" t="s">
        <v>795</v>
      </c>
      <c r="E1084" t="s">
        <v>142</v>
      </c>
      <c r="F1084" t="s">
        <v>24</v>
      </c>
      <c r="G1084" t="s">
        <v>25</v>
      </c>
      <c r="H1084">
        <v>448</v>
      </c>
      <c r="I1084">
        <v>612</v>
      </c>
      <c r="J1084">
        <v>708</v>
      </c>
      <c r="K1084" t="s">
        <v>1870</v>
      </c>
      <c r="L1084">
        <v>0</v>
      </c>
      <c r="M1084">
        <v>8</v>
      </c>
      <c r="N1084">
        <v>213</v>
      </c>
      <c r="O1084">
        <v>-6106</v>
      </c>
      <c r="P1084">
        <v>97773</v>
      </c>
      <c r="Q1084">
        <v>189467</v>
      </c>
      <c r="R1084">
        <v>16</v>
      </c>
      <c r="S1084">
        <v>171716993</v>
      </c>
      <c r="U1084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1084" t="str">
        <f>IFERROR(MID(spotify_top_songs_audio_features[[#This Row],[artist_names]],SEARCH(",",spotify_top_songs_audio_features[[#This Row],[artist_names]])+2,99),"")</f>
        <v/>
      </c>
      <c r="W1084" t="str">
        <f>spotify_top_songs_audio_features[[#This Row],[source]]</f>
        <v>Kid Ina Korner / Interscope</v>
      </c>
      <c r="X1084" s="1">
        <f>spotify_top_songs_audio_features[[#This Row],[streams]]</f>
        <v>171716993</v>
      </c>
      <c r="Y1084" t="str">
        <f>IF(Tabela2[[#This Row],[feat]]="","","Feat")</f>
        <v/>
      </c>
      <c r="Z1084" s="17" t="str">
        <f>CONCATENATE(INT(spotify_top_songs_audio_features[[#This Row],[duration_ms]]/(60*1000)),":",MOD(INT(spotify_top_songs_audio_features[[#This Row],[duration_ms]]/1000),60))</f>
        <v>3:9</v>
      </c>
      <c r="AA10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084" t="str">
        <f>spotify_top_songs_audio_features[[#This Row],[track_name]]</f>
        <v>Natural</v>
      </c>
    </row>
    <row r="1085" spans="1:28" x14ac:dyDescent="0.25">
      <c r="A1085" t="s">
        <v>3789</v>
      </c>
      <c r="B1085" t="s">
        <v>3790</v>
      </c>
      <c r="C1085" t="s">
        <v>3791</v>
      </c>
      <c r="D1085" t="s">
        <v>3792</v>
      </c>
      <c r="E1085" t="s">
        <v>113</v>
      </c>
      <c r="F1085" t="s">
        <v>24</v>
      </c>
      <c r="G1085" t="s">
        <v>25</v>
      </c>
      <c r="H1085">
        <v>617</v>
      </c>
      <c r="I1085">
        <v>567</v>
      </c>
      <c r="J1085">
        <v>828</v>
      </c>
      <c r="K1085" t="s">
        <v>3793</v>
      </c>
      <c r="L1085">
        <v>0</v>
      </c>
      <c r="M1085">
        <v>933</v>
      </c>
      <c r="N1085">
        <v>505</v>
      </c>
      <c r="O1085">
        <v>-4188</v>
      </c>
      <c r="P1085">
        <v>90246</v>
      </c>
      <c r="Q1085">
        <v>217603</v>
      </c>
      <c r="R1085">
        <v>24</v>
      </c>
      <c r="S1085">
        <v>171568548</v>
      </c>
      <c r="U1085" t="str">
        <f>IFERROR(LEFT(spotify_top_songs_audio_features[[#This Row],[artist_names]],SEARCH(",",spotify_top_songs_audio_features[[#This Row],[artist_names]])-1),spotify_top_songs_audio_features[[#This Row],[artist_names]])</f>
        <v>Jon Bellion</v>
      </c>
      <c r="V1085" t="str">
        <f>IFERROR(MID(spotify_top_songs_audio_features[[#This Row],[artist_names]],SEARCH(",",spotify_top_songs_audio_features[[#This Row],[artist_names]])+2,99),"")</f>
        <v/>
      </c>
      <c r="W1085" t="str">
        <f>spotify_top_songs_audio_features[[#This Row],[source]]</f>
        <v>Capitol Records (CAP)</v>
      </c>
      <c r="X1085" s="1">
        <f>spotify_top_songs_audio_features[[#This Row],[streams]]</f>
        <v>171568548</v>
      </c>
      <c r="Y1085" t="str">
        <f>IF(Tabela2[[#This Row],[feat]]="","","Feat")</f>
        <v/>
      </c>
      <c r="Z1085" s="17" t="str">
        <f>CONCATENATE(INT(spotify_top_songs_audio_features[[#This Row],[duration_ms]]/(60*1000)),":",MOD(INT(spotify_top_songs_audio_features[[#This Row],[duration_ms]]/1000),60))</f>
        <v>3:37</v>
      </c>
      <c r="AA10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085" t="str">
        <f>spotify_top_songs_audio_features[[#This Row],[track_name]]</f>
        <v>All Time Low</v>
      </c>
    </row>
    <row r="1086" spans="1:28" x14ac:dyDescent="0.25">
      <c r="A1086" t="s">
        <v>9825</v>
      </c>
      <c r="B1086" t="s">
        <v>9826</v>
      </c>
      <c r="C1086" t="s">
        <v>9827</v>
      </c>
      <c r="D1086" t="s">
        <v>85</v>
      </c>
      <c r="E1086" t="s">
        <v>113</v>
      </c>
      <c r="F1086" t="s">
        <v>32</v>
      </c>
      <c r="G1086" t="s">
        <v>25</v>
      </c>
      <c r="H1086">
        <v>722</v>
      </c>
      <c r="I1086">
        <v>893</v>
      </c>
      <c r="J1086">
        <v>475</v>
      </c>
      <c r="K1086" t="s">
        <v>7159</v>
      </c>
      <c r="L1086">
        <v>937</v>
      </c>
      <c r="M1086">
        <v>673</v>
      </c>
      <c r="N1086">
        <v>439</v>
      </c>
      <c r="O1086">
        <v>-3255</v>
      </c>
      <c r="P1086">
        <v>119932</v>
      </c>
      <c r="Q1086">
        <v>116750</v>
      </c>
      <c r="R1086">
        <v>19</v>
      </c>
      <c r="S1086">
        <v>171450449</v>
      </c>
      <c r="U1086" t="str">
        <f>IFERROR(LEFT(spotify_top_songs_audio_features[[#This Row],[artist_names]],SEARCH(",",spotify_top_songs_audio_features[[#This Row],[artist_names]])-1),spotify_top_songs_audio_features[[#This Row],[artist_names]])</f>
        <v>Nathan Evans</v>
      </c>
      <c r="V1086" t="str">
        <f>IFERROR(MID(spotify_top_songs_audio_features[[#This Row],[artist_names]],SEARCH(",",spotify_top_songs_audio_features[[#This Row],[artist_names]])+2,99),"")</f>
        <v>220 KID</v>
      </c>
      <c r="W1086" t="str">
        <f>spotify_top_songs_audio_features[[#This Row],[source]]</f>
        <v>Polydor Records</v>
      </c>
      <c r="X1086" s="1">
        <f>spotify_top_songs_audio_features[[#This Row],[streams]]</f>
        <v>171450449</v>
      </c>
      <c r="Y1086" t="str">
        <f>IF(Tabela2[[#This Row],[feat]]="","","Feat")</f>
        <v>Feat</v>
      </c>
      <c r="Z1086" s="17" t="str">
        <f>CONCATENATE(INT(spotify_top_songs_audio_features[[#This Row],[duration_ms]]/(60*1000)),":",MOD(INT(spotify_top_songs_audio_features[[#This Row],[duration_ms]]/1000),60))</f>
        <v>1:56</v>
      </c>
      <c r="AA10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086" t="str">
        <f>spotify_top_songs_audio_features[[#This Row],[track_name]]</f>
        <v>Wellerman - Sea Shanty / 220 KID x Billen Ted Remix</v>
      </c>
    </row>
    <row r="1087" spans="1:28" x14ac:dyDescent="0.25">
      <c r="A1087" t="s">
        <v>3180</v>
      </c>
      <c r="B1087" t="s">
        <v>3181</v>
      </c>
      <c r="C1087" t="s">
        <v>3182</v>
      </c>
      <c r="D1087" t="s">
        <v>3183</v>
      </c>
      <c r="E1087" t="s">
        <v>70</v>
      </c>
      <c r="F1087" t="s">
        <v>24</v>
      </c>
      <c r="G1087" t="s">
        <v>25</v>
      </c>
      <c r="H1087">
        <v>579</v>
      </c>
      <c r="I1087">
        <v>601</v>
      </c>
      <c r="J1087">
        <v>322</v>
      </c>
      <c r="K1087" t="s">
        <v>2873</v>
      </c>
      <c r="L1087">
        <v>414</v>
      </c>
      <c r="M1087">
        <v>778</v>
      </c>
      <c r="N1087">
        <v>392</v>
      </c>
      <c r="O1087">
        <v>-10492</v>
      </c>
      <c r="P1087">
        <v>140019</v>
      </c>
      <c r="Q1087">
        <v>257147</v>
      </c>
      <c r="R1087">
        <v>25</v>
      </c>
      <c r="S1087">
        <v>171357582</v>
      </c>
      <c r="U1087" t="str">
        <f>IFERROR(LEFT(spotify_top_songs_audio_features[[#This Row],[artist_names]],SEARCH(",",spotify_top_songs_audio_features[[#This Row],[artist_names]])-1),spotify_top_songs_audio_features[[#This Row],[artist_names]])</f>
        <v>Mr.Kitty</v>
      </c>
      <c r="V1087" t="str">
        <f>IFERROR(MID(spotify_top_songs_audio_features[[#This Row],[artist_names]],SEARCH(",",spotify_top_songs_audio_features[[#This Row],[artist_names]])+2,99),"")</f>
        <v/>
      </c>
      <c r="W1087" t="str">
        <f>spotify_top_songs_audio_features[[#This Row],[source]]</f>
        <v>Negative Gain Productions</v>
      </c>
      <c r="X1087" s="1">
        <f>spotify_top_songs_audio_features[[#This Row],[streams]]</f>
        <v>171357582</v>
      </c>
      <c r="Y1087" t="str">
        <f>IF(Tabela2[[#This Row],[feat]]="","","Feat")</f>
        <v/>
      </c>
      <c r="Z1087" s="17" t="str">
        <f>CONCATENATE(INT(spotify_top_songs_audio_features[[#This Row],[duration_ms]]/(60*1000)),":",MOD(INT(spotify_top_songs_audio_features[[#This Row],[duration_ms]]/1000),60))</f>
        <v>4:17</v>
      </c>
      <c r="AA10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087" t="str">
        <f>spotify_top_songs_audio_features[[#This Row],[track_name]]</f>
        <v>After Dark</v>
      </c>
    </row>
    <row r="1088" spans="1:28" x14ac:dyDescent="0.25">
      <c r="A1088" t="s">
        <v>16269</v>
      </c>
      <c r="B1088" t="s">
        <v>758</v>
      </c>
      <c r="C1088" t="s">
        <v>759</v>
      </c>
      <c r="D1088" t="s">
        <v>220</v>
      </c>
      <c r="E1088" t="s">
        <v>86</v>
      </c>
      <c r="F1088" t="s">
        <v>32</v>
      </c>
      <c r="G1088" t="s">
        <v>25</v>
      </c>
      <c r="H1088">
        <v>746</v>
      </c>
      <c r="I1088">
        <v>844</v>
      </c>
      <c r="J1088">
        <v>359</v>
      </c>
      <c r="K1088" t="s">
        <v>8077</v>
      </c>
      <c r="L1088">
        <v>0</v>
      </c>
      <c r="M1088">
        <v>149</v>
      </c>
      <c r="N1088">
        <v>934</v>
      </c>
      <c r="O1088">
        <v>-3499</v>
      </c>
      <c r="P1088">
        <v>123014</v>
      </c>
      <c r="Q1088">
        <v>189333</v>
      </c>
      <c r="R1088">
        <v>32</v>
      </c>
      <c r="S1088">
        <v>171115738</v>
      </c>
      <c r="U1088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1088" t="str">
        <f>IFERROR(MID(spotify_top_songs_audio_features[[#This Row],[artist_names]],SEARCH(",",spotify_top_songs_audio_features[[#This Row],[artist_names]])+2,99),"")</f>
        <v/>
      </c>
      <c r="W1088" t="str">
        <f>spotify_top_songs_audio_features[[#This Row],[source]]</f>
        <v>UMLE - Latino</v>
      </c>
      <c r="X1088" s="1">
        <f>spotify_top_songs_audio_features[[#This Row],[streams]]</f>
        <v>171115738</v>
      </c>
      <c r="Y1088" t="str">
        <f>IF(Tabela2[[#This Row],[feat]]="","","Feat")</f>
        <v/>
      </c>
      <c r="Z1088" s="17" t="str">
        <f>CONCATENATE(INT(spotify_top_songs_audio_features[[#This Row],[duration_ms]]/(60*1000)),":",MOD(INT(spotify_top_songs_audio_features[[#This Row],[duration_ms]]/1000),60))</f>
        <v>3:9</v>
      </c>
      <c r="AA10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088" t="str">
        <f>spotify_top_songs_audio_features[[#This Row],[track_name]]</f>
        <v>Tacones Rojos</v>
      </c>
    </row>
    <row r="1089" spans="1:28" x14ac:dyDescent="0.25">
      <c r="A1089" t="s">
        <v>5587</v>
      </c>
      <c r="B1089" t="s">
        <v>5588</v>
      </c>
      <c r="C1089" t="s">
        <v>5589</v>
      </c>
      <c r="D1089" t="s">
        <v>112</v>
      </c>
      <c r="E1089" t="s">
        <v>43</v>
      </c>
      <c r="F1089" t="s">
        <v>24</v>
      </c>
      <c r="G1089" t="s">
        <v>25</v>
      </c>
      <c r="H1089">
        <v>663</v>
      </c>
      <c r="I1089">
        <v>319</v>
      </c>
      <c r="J1089">
        <v>375</v>
      </c>
      <c r="K1089" t="s">
        <v>5590</v>
      </c>
      <c r="L1089">
        <v>993</v>
      </c>
      <c r="M1089">
        <v>117</v>
      </c>
      <c r="N1089">
        <v>193</v>
      </c>
      <c r="O1089">
        <v>-13481</v>
      </c>
      <c r="P1089">
        <v>109957</v>
      </c>
      <c r="Q1089">
        <v>256124</v>
      </c>
      <c r="R1089">
        <v>8</v>
      </c>
      <c r="S1089">
        <v>170627648</v>
      </c>
      <c r="U108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089" t="str">
        <f>IFERROR(MID(spotify_top_songs_audio_features[[#This Row],[artist_names]],SEARCH(",",spotify_top_songs_audio_features[[#This Row],[artist_names]])+2,99),"")</f>
        <v>Lana Del Rey</v>
      </c>
      <c r="W1089" t="str">
        <f>spotify_top_songs_audio_features[[#This Row],[source]]</f>
        <v>Taylor Swift</v>
      </c>
      <c r="X1089" s="1">
        <f>spotify_top_songs_audio_features[[#This Row],[streams]]</f>
        <v>170627648</v>
      </c>
      <c r="Y1089" t="str">
        <f>IF(Tabela2[[#This Row],[feat]]="","","Feat")</f>
        <v>Feat</v>
      </c>
      <c r="Z1089" s="17" t="str">
        <f>CONCATENATE(INT(spotify_top_songs_audio_features[[#This Row],[duration_ms]]/(60*1000)),":",MOD(INT(spotify_top_songs_audio_features[[#This Row],[duration_ms]]/1000),60))</f>
        <v>4:16</v>
      </c>
      <c r="AA10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89" t="str">
        <f>spotify_top_songs_audio_features[[#This Row],[track_name]]</f>
        <v>Snow On The Beach (feat. Lana Del Rey)</v>
      </c>
    </row>
    <row r="1090" spans="1:28" x14ac:dyDescent="0.25">
      <c r="A1090" t="s">
        <v>508</v>
      </c>
      <c r="B1090" t="s">
        <v>509</v>
      </c>
      <c r="C1090" t="s">
        <v>510</v>
      </c>
      <c r="D1090" t="s">
        <v>511</v>
      </c>
      <c r="E1090" t="s">
        <v>58</v>
      </c>
      <c r="F1090" t="s">
        <v>24</v>
      </c>
      <c r="G1090" t="s">
        <v>25</v>
      </c>
      <c r="H1090">
        <v>823</v>
      </c>
      <c r="I1090">
        <v>544</v>
      </c>
      <c r="J1090">
        <v>715</v>
      </c>
      <c r="K1090" t="s">
        <v>346</v>
      </c>
      <c r="L1090">
        <v>315</v>
      </c>
      <c r="M1090">
        <v>966</v>
      </c>
      <c r="N1090">
        <v>664</v>
      </c>
      <c r="O1090">
        <v>-7132</v>
      </c>
      <c r="P1090">
        <v>149903</v>
      </c>
      <c r="Q1090">
        <v>186088</v>
      </c>
      <c r="R1090">
        <v>24</v>
      </c>
      <c r="S1090">
        <v>170621325</v>
      </c>
      <c r="U1090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1090" t="str">
        <f>IFERROR(MID(spotify_top_songs_audio_features[[#This Row],[artist_names]],SEARCH(",",spotify_top_songs_audio_features[[#This Row],[artist_names]])+2,99),"")</f>
        <v>Rauw Alejandro</v>
      </c>
      <c r="W1090" t="str">
        <f>spotify_top_songs_audio_features[[#This Row],[source]]</f>
        <v>Selena Gomez Latin Project</v>
      </c>
      <c r="X1090" s="1">
        <f>spotify_top_songs_audio_features[[#This Row],[streams]]</f>
        <v>170621325</v>
      </c>
      <c r="Y1090" t="str">
        <f>IF(Tabela2[[#This Row],[feat]]="","","Feat")</f>
        <v>Feat</v>
      </c>
      <c r="Z1090" s="17" t="str">
        <f>CONCATENATE(INT(spotify_top_songs_audio_features[[#This Row],[duration_ms]]/(60*1000)),":",MOD(INT(spotify_top_songs_audio_features[[#This Row],[duration_ms]]/1000),60))</f>
        <v>3:6</v>
      </c>
      <c r="AA10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090" t="str">
        <f>spotify_top_songs_audio_features[[#This Row],[track_name]]</f>
        <v>Baila Conmigo (with Rauw Alejandro)</v>
      </c>
    </row>
    <row r="1091" spans="1:28" x14ac:dyDescent="0.25">
      <c r="A1091" t="s">
        <v>11151</v>
      </c>
      <c r="B1091" t="s">
        <v>9538</v>
      </c>
      <c r="C1091" t="s">
        <v>9539</v>
      </c>
      <c r="D1091" t="s">
        <v>857</v>
      </c>
      <c r="E1091" t="s">
        <v>31</v>
      </c>
      <c r="F1091" t="s">
        <v>32</v>
      </c>
      <c r="G1091" t="s">
        <v>25</v>
      </c>
      <c r="H1091">
        <v>794</v>
      </c>
      <c r="I1091">
        <v>807</v>
      </c>
      <c r="J1091">
        <v>326</v>
      </c>
      <c r="K1091" t="s">
        <v>265</v>
      </c>
      <c r="L1091">
        <v>0</v>
      </c>
      <c r="M1091">
        <v>104</v>
      </c>
      <c r="N1091">
        <v>575</v>
      </c>
      <c r="O1091">
        <v>-3447</v>
      </c>
      <c r="P1091">
        <v>178003</v>
      </c>
      <c r="Q1091">
        <v>200120</v>
      </c>
      <c r="R1091">
        <v>17</v>
      </c>
      <c r="S1091">
        <v>170543028</v>
      </c>
      <c r="U1091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091" t="str">
        <f>IFERROR(MID(spotify_top_songs_audio_features[[#This Row],[artist_names]],SEARCH(",",spotify_top_songs_audio_features[[#This Row],[artist_names]])+2,99),"")</f>
        <v>Romeo Santos</v>
      </c>
      <c r="W1091" t="str">
        <f>spotify_top_songs_audio_features[[#This Row],[source]]</f>
        <v>Universal Music Latino</v>
      </c>
      <c r="X1091" s="1">
        <f>spotify_top_songs_audio_features[[#This Row],[streams]]</f>
        <v>170543028</v>
      </c>
      <c r="Y1091" t="str">
        <f>IF(Tabela2[[#This Row],[feat]]="","","Feat")</f>
        <v>Feat</v>
      </c>
      <c r="Z1091" s="17" t="str">
        <f>CONCATENATE(INT(spotify_top_songs_audio_features[[#This Row],[duration_ms]]/(60*1000)),":",MOD(INT(spotify_top_songs_audio_features[[#This Row],[duration_ms]]/1000),60))</f>
        <v>3:20</v>
      </c>
      <c r="AA10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91" t="str">
        <f>spotify_top_songs_audio_features[[#This Row],[track_name]]</f>
        <v>X SI VOLVEMOS</v>
      </c>
    </row>
    <row r="1092" spans="1:28" x14ac:dyDescent="0.25">
      <c r="A1092" t="s">
        <v>6484</v>
      </c>
      <c r="B1092" t="s">
        <v>6485</v>
      </c>
      <c r="C1092" t="s">
        <v>6486</v>
      </c>
      <c r="D1092" t="s">
        <v>249</v>
      </c>
      <c r="E1092" t="s">
        <v>31</v>
      </c>
      <c r="F1092" t="s">
        <v>32</v>
      </c>
      <c r="G1092" t="s">
        <v>25</v>
      </c>
      <c r="H1092">
        <v>656</v>
      </c>
      <c r="I1092">
        <v>823</v>
      </c>
      <c r="J1092">
        <v>315</v>
      </c>
      <c r="K1092" t="s">
        <v>841</v>
      </c>
      <c r="L1092">
        <v>0</v>
      </c>
      <c r="M1092">
        <v>103</v>
      </c>
      <c r="N1092">
        <v>755</v>
      </c>
      <c r="O1092">
        <v>-3059</v>
      </c>
      <c r="P1092">
        <v>96474</v>
      </c>
      <c r="Q1092">
        <v>160000</v>
      </c>
      <c r="R1092">
        <v>24</v>
      </c>
      <c r="S1092">
        <v>170468423</v>
      </c>
      <c r="U1092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1092" t="str">
        <f>IFERROR(MID(spotify_top_songs_audio_features[[#This Row],[artist_names]],SEARCH(",",spotify_top_songs_audio_features[[#This Row],[artist_names]])+2,99),"")</f>
        <v>Tiago PZK</v>
      </c>
      <c r="W1092" t="str">
        <f>spotify_top_songs_audio_features[[#This Row],[source]]</f>
        <v>DALE PLAY Records</v>
      </c>
      <c r="X1092" s="1">
        <f>spotify_top_songs_audio_features[[#This Row],[streams]]</f>
        <v>170468423</v>
      </c>
      <c r="Y1092" t="str">
        <f>IF(Tabela2[[#This Row],[feat]]="","","Feat")</f>
        <v>Feat</v>
      </c>
      <c r="Z1092" s="17" t="str">
        <f>CONCATENATE(INT(spotify_top_songs_audio_features[[#This Row],[duration_ms]]/(60*1000)),":",MOD(INT(spotify_top_songs_audio_features[[#This Row],[duration_ms]]/1000),60))</f>
        <v>2:40</v>
      </c>
      <c r="AA10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92" t="str">
        <f>spotify_top_songs_audio_features[[#This Row],[track_name]]</f>
        <v>Tiago PZK: Bzrp Music Sessions, Vol. 48</v>
      </c>
    </row>
    <row r="1093" spans="1:28" x14ac:dyDescent="0.25">
      <c r="A1093" t="s">
        <v>15266</v>
      </c>
      <c r="B1093" t="s">
        <v>112</v>
      </c>
      <c r="C1093" t="s">
        <v>6159</v>
      </c>
      <c r="D1093" t="s">
        <v>112</v>
      </c>
      <c r="E1093" t="s">
        <v>142</v>
      </c>
      <c r="F1093" t="s">
        <v>24</v>
      </c>
      <c r="G1093" t="s">
        <v>25</v>
      </c>
      <c r="H1093">
        <v>771</v>
      </c>
      <c r="I1093">
        <v>671</v>
      </c>
      <c r="J1093">
        <v>553</v>
      </c>
      <c r="K1093" t="s">
        <v>15267</v>
      </c>
      <c r="L1093">
        <v>0</v>
      </c>
      <c r="M1093">
        <v>637</v>
      </c>
      <c r="N1093">
        <v>714</v>
      </c>
      <c r="O1093">
        <v>-5617</v>
      </c>
      <c r="P1093">
        <v>85026</v>
      </c>
      <c r="Q1093">
        <v>171360</v>
      </c>
      <c r="R1093">
        <v>35</v>
      </c>
      <c r="S1093">
        <v>170257621</v>
      </c>
      <c r="U109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093" t="str">
        <f>IFERROR(MID(spotify_top_songs_audio_features[[#This Row],[artist_names]],SEARCH(",",spotify_top_songs_audio_features[[#This Row],[artist_names]])+2,99),"")</f>
        <v/>
      </c>
      <c r="W1093" t="str">
        <f>spotify_top_songs_audio_features[[#This Row],[source]]</f>
        <v>Taylor Swift</v>
      </c>
      <c r="X1093" s="1">
        <f>spotify_top_songs_audio_features[[#This Row],[streams]]</f>
        <v>170257621</v>
      </c>
      <c r="Y1093" t="str">
        <f>IF(Tabela2[[#This Row],[feat]]="","","Feat")</f>
        <v/>
      </c>
      <c r="Z1093" s="17" t="str">
        <f>CONCATENATE(INT(spotify_top_songs_audio_features[[#This Row],[duration_ms]]/(60*1000)),":",MOD(INT(spotify_top_songs_audio_features[[#This Row],[duration_ms]]/1000),60))</f>
        <v>2:51</v>
      </c>
      <c r="AA10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093" t="str">
        <f>spotify_top_songs_audio_features[[#This Row],[track_name]]</f>
        <v>You Need To Calm Down</v>
      </c>
    </row>
    <row r="1094" spans="1:28" x14ac:dyDescent="0.25">
      <c r="A1094" t="s">
        <v>10839</v>
      </c>
      <c r="B1094" t="s">
        <v>1073</v>
      </c>
      <c r="C1094" t="s">
        <v>1074</v>
      </c>
      <c r="D1094" t="s">
        <v>22</v>
      </c>
      <c r="E1094" t="s">
        <v>58</v>
      </c>
      <c r="F1094" t="s">
        <v>32</v>
      </c>
      <c r="G1094" t="s">
        <v>25</v>
      </c>
      <c r="H1094">
        <v>821</v>
      </c>
      <c r="I1094">
        <v>575</v>
      </c>
      <c r="J1094">
        <v>589</v>
      </c>
      <c r="K1094" t="s">
        <v>1351</v>
      </c>
      <c r="L1094">
        <v>242</v>
      </c>
      <c r="M1094">
        <v>114</v>
      </c>
      <c r="N1094">
        <v>611</v>
      </c>
      <c r="O1094">
        <v>-657</v>
      </c>
      <c r="P1094">
        <v>136962</v>
      </c>
      <c r="Q1094">
        <v>159401</v>
      </c>
      <c r="R1094">
        <v>17</v>
      </c>
      <c r="S1094">
        <v>170243539</v>
      </c>
      <c r="U1094" t="str">
        <f>IFERROR(LEFT(spotify_top_songs_audio_features[[#This Row],[artist_names]],SEARCH(",",spotify_top_songs_audio_features[[#This Row],[artist_names]])-1),spotify_top_songs_audio_features[[#This Row],[artist_names]])</f>
        <v>Tate McRae</v>
      </c>
      <c r="V1094" t="str">
        <f>IFERROR(MID(spotify_top_songs_audio_features[[#This Row],[artist_names]],SEARCH(",",spotify_top_songs_audio_features[[#This Row],[artist_names]])+2,99),"")</f>
        <v/>
      </c>
      <c r="W1094" t="str">
        <f>spotify_top_songs_audio_features[[#This Row],[source]]</f>
        <v>RCA Records Label</v>
      </c>
      <c r="X1094" s="1">
        <f>spotify_top_songs_audio_features[[#This Row],[streams]]</f>
        <v>170243539</v>
      </c>
      <c r="Y1094" t="str">
        <f>IF(Tabela2[[#This Row],[feat]]="","","Feat")</f>
        <v/>
      </c>
      <c r="Z1094" s="17" t="str">
        <f>CONCATENATE(INT(spotify_top_songs_audio_features[[#This Row],[duration_ms]]/(60*1000)),":",MOD(INT(spotify_top_songs_audio_features[[#This Row],[duration_ms]]/1000),60))</f>
        <v>2:39</v>
      </c>
      <c r="AA10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094" t="str">
        <f>spotify_top_songs_audio_features[[#This Row],[track_name]]</f>
        <v>exes</v>
      </c>
    </row>
    <row r="1095" spans="1:28" x14ac:dyDescent="0.25">
      <c r="A1095" t="s">
        <v>8949</v>
      </c>
      <c r="B1095" t="s">
        <v>8950</v>
      </c>
      <c r="C1095" t="s">
        <v>8951</v>
      </c>
      <c r="D1095" t="s">
        <v>282</v>
      </c>
      <c r="E1095" t="s">
        <v>102</v>
      </c>
      <c r="F1095" t="s">
        <v>32</v>
      </c>
      <c r="G1095" t="s">
        <v>25</v>
      </c>
      <c r="H1095">
        <v>907</v>
      </c>
      <c r="I1095">
        <v>393</v>
      </c>
      <c r="J1095">
        <v>539</v>
      </c>
      <c r="K1095" t="s">
        <v>7502</v>
      </c>
      <c r="L1095">
        <v>1.35E-4</v>
      </c>
      <c r="M1095">
        <v>135</v>
      </c>
      <c r="N1095">
        <v>202</v>
      </c>
      <c r="O1095">
        <v>-7636</v>
      </c>
      <c r="P1095">
        <v>104949</v>
      </c>
      <c r="Q1095">
        <v>205458</v>
      </c>
      <c r="R1095">
        <v>27</v>
      </c>
      <c r="S1095">
        <v>170225302</v>
      </c>
      <c r="U1095" t="str">
        <f>IFERROR(LEFT(spotify_top_songs_audio_features[[#This Row],[artist_names]],SEARCH(",",spotify_top_songs_audio_features[[#This Row],[artist_names]])-1),spotify_top_songs_audio_features[[#This Row],[artist_names]])</f>
        <v>Lil Tjay</v>
      </c>
      <c r="V1095" t="str">
        <f>IFERROR(MID(spotify_top_songs_audio_features[[#This Row],[artist_names]],SEARCH(",",spotify_top_songs_audio_features[[#This Row],[artist_names]])+2,99),"")</f>
        <v>6LACK</v>
      </c>
      <c r="W1095" t="str">
        <f>spotify_top_songs_audio_features[[#This Row],[source]]</f>
        <v>Columbia</v>
      </c>
      <c r="X1095" s="1">
        <f>spotify_top_songs_audio_features[[#This Row],[streams]]</f>
        <v>170225302</v>
      </c>
      <c r="Y1095" t="str">
        <f>IF(Tabela2[[#This Row],[feat]]="","","Feat")</f>
        <v>Feat</v>
      </c>
      <c r="Z1095" s="17" t="str">
        <f>CONCATENATE(INT(spotify_top_songs_audio_features[[#This Row],[duration_ms]]/(60*1000)),":",MOD(INT(spotify_top_songs_audio_features[[#This Row],[duration_ms]]/1000),60))</f>
        <v>3:25</v>
      </c>
      <c r="AA10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095" t="str">
        <f>spotify_top_songs_audio_features[[#This Row],[track_name]]</f>
        <v>Calling My Phone</v>
      </c>
    </row>
    <row r="1096" spans="1:28" x14ac:dyDescent="0.25">
      <c r="A1096" t="s">
        <v>13383</v>
      </c>
      <c r="B1096" t="s">
        <v>149</v>
      </c>
      <c r="C1096" t="s">
        <v>2305</v>
      </c>
      <c r="D1096" t="s">
        <v>151</v>
      </c>
      <c r="E1096" t="s">
        <v>58</v>
      </c>
      <c r="F1096" t="s">
        <v>24</v>
      </c>
      <c r="G1096" t="s">
        <v>25</v>
      </c>
      <c r="H1096">
        <v>677</v>
      </c>
      <c r="I1096">
        <v>485</v>
      </c>
      <c r="J1096">
        <v>361</v>
      </c>
      <c r="K1096" t="s">
        <v>8678</v>
      </c>
      <c r="L1096">
        <v>2.0400000000000001E-3</v>
      </c>
      <c r="M1096">
        <v>766</v>
      </c>
      <c r="N1096">
        <v>493</v>
      </c>
      <c r="O1096">
        <v>-5795</v>
      </c>
      <c r="P1096">
        <v>82001</v>
      </c>
      <c r="Q1096">
        <v>239317</v>
      </c>
      <c r="R1096">
        <v>26</v>
      </c>
      <c r="S1096">
        <v>170223914</v>
      </c>
      <c r="U1096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1096" t="str">
        <f>IFERROR(MID(spotify_top_songs_audio_features[[#This Row],[artist_names]],SEARCH(",",spotify_top_songs_audio_features[[#This Row],[artist_names]])+2,99),"")</f>
        <v/>
      </c>
      <c r="W1096" t="str">
        <f>spotify_top_songs_audio_features[[#This Row],[source]]</f>
        <v>Capitol</v>
      </c>
      <c r="X1096" s="1">
        <f>spotify_top_songs_audio_features[[#This Row],[streams]]</f>
        <v>170223914</v>
      </c>
      <c r="Y1096" t="str">
        <f>IF(Tabela2[[#This Row],[feat]]="","","Feat")</f>
        <v/>
      </c>
      <c r="Z1096" s="17" t="str">
        <f>CONCATENATE(INT(spotify_top_songs_audio_features[[#This Row],[duration_ms]]/(60*1000)),":",MOD(INT(spotify_top_songs_audio_features[[#This Row],[duration_ms]]/1000),60))</f>
        <v>3:59</v>
      </c>
      <c r="AA10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096" t="str">
        <f>spotify_top_songs_audio_features[[#This Row],[track_name]]</f>
        <v>I'm Not The Only One</v>
      </c>
    </row>
    <row r="1097" spans="1:28" x14ac:dyDescent="0.25">
      <c r="A1097" t="s">
        <v>8297</v>
      </c>
      <c r="B1097" t="s">
        <v>2680</v>
      </c>
      <c r="C1097" t="s">
        <v>3623</v>
      </c>
      <c r="D1097" t="s">
        <v>2682</v>
      </c>
      <c r="E1097" t="s">
        <v>142</v>
      </c>
      <c r="F1097" t="s">
        <v>24</v>
      </c>
      <c r="G1097" t="s">
        <v>25</v>
      </c>
      <c r="H1097">
        <v>686</v>
      </c>
      <c r="I1097">
        <v>538</v>
      </c>
      <c r="J1097">
        <v>345</v>
      </c>
      <c r="K1097" t="s">
        <v>535</v>
      </c>
      <c r="L1097">
        <v>3.1300000000000002E-4</v>
      </c>
      <c r="M1097">
        <v>113</v>
      </c>
      <c r="N1097">
        <v>584</v>
      </c>
      <c r="O1097">
        <v>-8026</v>
      </c>
      <c r="P1097">
        <v>115884</v>
      </c>
      <c r="Q1097">
        <v>190779</v>
      </c>
      <c r="R1097">
        <v>11</v>
      </c>
      <c r="S1097">
        <v>169949977</v>
      </c>
      <c r="U1097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1097" t="str">
        <f>IFERROR(MID(spotify_top_songs_audio_features[[#This Row],[artist_names]],SEARCH(",",spotify_top_songs_audio_features[[#This Row],[artist_names]])+2,99),"")</f>
        <v/>
      </c>
      <c r="W1097" t="str">
        <f>spotify_top_songs_audio_features[[#This Row],[source]]</f>
        <v>RBMG/Def Jam</v>
      </c>
      <c r="X1097" s="1">
        <f>spotify_top_songs_audio_features[[#This Row],[streams]]</f>
        <v>169949977</v>
      </c>
      <c r="Y1097" t="str">
        <f>IF(Tabela2[[#This Row],[feat]]="","","Feat")</f>
        <v/>
      </c>
      <c r="Z1097" s="17" t="str">
        <f>CONCATENATE(INT(spotify_top_songs_audio_features[[#This Row],[duration_ms]]/(60*1000)),":",MOD(INT(spotify_top_songs_audio_features[[#This Row],[duration_ms]]/1000),60))</f>
        <v>3:10</v>
      </c>
      <c r="AA10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097" t="str">
        <f>spotify_top_songs_audio_features[[#This Row],[track_name]]</f>
        <v>Anyone</v>
      </c>
    </row>
    <row r="1098" spans="1:28" x14ac:dyDescent="0.25">
      <c r="A1098" t="s">
        <v>9176</v>
      </c>
      <c r="B1098" t="s">
        <v>1758</v>
      </c>
      <c r="C1098" t="s">
        <v>9177</v>
      </c>
      <c r="D1098" t="s">
        <v>282</v>
      </c>
      <c r="E1098" t="s">
        <v>31</v>
      </c>
      <c r="F1098" t="s">
        <v>24</v>
      </c>
      <c r="G1098" t="s">
        <v>25</v>
      </c>
      <c r="H1098">
        <v>711</v>
      </c>
      <c r="I1098">
        <v>611</v>
      </c>
      <c r="J1098">
        <v>33</v>
      </c>
      <c r="K1098" t="s">
        <v>9178</v>
      </c>
      <c r="L1098">
        <v>0</v>
      </c>
      <c r="M1098">
        <v>23</v>
      </c>
      <c r="N1098">
        <v>144</v>
      </c>
      <c r="O1098">
        <v>-5453</v>
      </c>
      <c r="P1098">
        <v>134093</v>
      </c>
      <c r="Q1098">
        <v>252262</v>
      </c>
      <c r="R1098">
        <v>26</v>
      </c>
      <c r="S1098">
        <v>169915445</v>
      </c>
      <c r="U1098" t="str">
        <f>IFERROR(LEFT(spotify_top_songs_audio_features[[#This Row],[artist_names]],SEARCH(",",spotify_top_songs_audio_features[[#This Row],[artist_names]])-1),spotify_top_songs_audio_features[[#This Row],[artist_names]])</f>
        <v>Baby Keem</v>
      </c>
      <c r="V1098" t="str">
        <f>IFERROR(MID(spotify_top_songs_audio_features[[#This Row],[artist_names]],SEARCH(",",spotify_top_songs_audio_features[[#This Row],[artist_names]])+2,99),"")</f>
        <v>Kendrick Lamar</v>
      </c>
      <c r="W1098" t="str">
        <f>spotify_top_songs_audio_features[[#This Row],[source]]</f>
        <v>Columbia</v>
      </c>
      <c r="X1098" s="1">
        <f>spotify_top_songs_audio_features[[#This Row],[streams]]</f>
        <v>169915445</v>
      </c>
      <c r="Y1098" t="str">
        <f>IF(Tabela2[[#This Row],[feat]]="","","Feat")</f>
        <v>Feat</v>
      </c>
      <c r="Z1098" s="17" t="str">
        <f>CONCATENATE(INT(spotify_top_songs_audio_features[[#This Row],[duration_ms]]/(60*1000)),":",MOD(INT(spotify_top_songs_audio_features[[#This Row],[duration_ms]]/1000),60))</f>
        <v>4:12</v>
      </c>
      <c r="AA10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098" t="str">
        <f>spotify_top_songs_audio_features[[#This Row],[track_name]]</f>
        <v>family ties (with Kendrick Lamar)</v>
      </c>
    </row>
    <row r="1099" spans="1:28" x14ac:dyDescent="0.25">
      <c r="A1099" t="s">
        <v>8921</v>
      </c>
      <c r="B1099" t="s">
        <v>1312</v>
      </c>
      <c r="C1099" t="s">
        <v>7546</v>
      </c>
      <c r="D1099" t="s">
        <v>1314</v>
      </c>
      <c r="E1099" t="s">
        <v>43</v>
      </c>
      <c r="F1099" t="s">
        <v>24</v>
      </c>
      <c r="G1099" t="s">
        <v>25</v>
      </c>
      <c r="H1099">
        <v>627</v>
      </c>
      <c r="I1099">
        <v>879</v>
      </c>
      <c r="J1099">
        <v>955</v>
      </c>
      <c r="K1099" t="s">
        <v>8922</v>
      </c>
      <c r="L1099">
        <v>6.87E-4</v>
      </c>
      <c r="M1099">
        <v>647</v>
      </c>
      <c r="N1099">
        <v>748</v>
      </c>
      <c r="O1099">
        <v>-3446</v>
      </c>
      <c r="P1099">
        <v>129979</v>
      </c>
      <c r="Q1099">
        <v>184784</v>
      </c>
      <c r="R1099">
        <v>15</v>
      </c>
      <c r="S1099">
        <v>169449683</v>
      </c>
      <c r="U1099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1099" t="str">
        <f>IFERROR(MID(spotify_top_songs_audio_features[[#This Row],[artist_names]],SEARCH(",",spotify_top_songs_audio_features[[#This Row],[artist_names]])+2,99),"")</f>
        <v/>
      </c>
      <c r="W1099" t="str">
        <f>spotify_top_songs_audio_features[[#This Row],[source]]</f>
        <v>Olivia Rodrigo PS</v>
      </c>
      <c r="X1099" s="1">
        <f>spotify_top_songs_audio_features[[#This Row],[streams]]</f>
        <v>169449683</v>
      </c>
      <c r="Y1099" t="str">
        <f>IF(Tabela2[[#This Row],[feat]]="","","Feat")</f>
        <v/>
      </c>
      <c r="Z1099" s="17" t="str">
        <f>CONCATENATE(INT(spotify_top_songs_audio_features[[#This Row],[duration_ms]]/(60*1000)),":",MOD(INT(spotify_top_songs_audio_features[[#This Row],[duration_ms]]/1000),60))</f>
        <v>3:4</v>
      </c>
      <c r="AA10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099" t="str">
        <f>spotify_top_songs_audio_features[[#This Row],[track_name]]</f>
        <v>bad idea right?</v>
      </c>
    </row>
    <row r="1100" spans="1:28" x14ac:dyDescent="0.25">
      <c r="A1100" t="s">
        <v>7690</v>
      </c>
      <c r="B1100" t="s">
        <v>6749</v>
      </c>
      <c r="C1100" t="s">
        <v>7691</v>
      </c>
      <c r="D1100" t="s">
        <v>2413</v>
      </c>
      <c r="E1100" t="s">
        <v>177</v>
      </c>
      <c r="F1100" t="s">
        <v>32</v>
      </c>
      <c r="G1100" t="s">
        <v>1571</v>
      </c>
      <c r="H1100">
        <v>782</v>
      </c>
      <c r="I1100">
        <v>559</v>
      </c>
      <c r="J1100">
        <v>767</v>
      </c>
      <c r="K1100" t="s">
        <v>1401</v>
      </c>
      <c r="L1100">
        <v>0</v>
      </c>
      <c r="M1100">
        <v>385</v>
      </c>
      <c r="N1100">
        <v>685</v>
      </c>
      <c r="O1100">
        <v>-7106</v>
      </c>
      <c r="P1100">
        <v>129992</v>
      </c>
      <c r="Q1100">
        <v>188344</v>
      </c>
      <c r="R1100">
        <v>84</v>
      </c>
      <c r="S1100">
        <v>169395831</v>
      </c>
      <c r="U1100" t="str">
        <f>IFERROR(LEFT(spotify_top_songs_audio_features[[#This Row],[artist_names]],SEARCH(",",spotify_top_songs_audio_features[[#This Row],[artist_names]])-1),spotify_top_songs_audio_features[[#This Row],[artist_names]])</f>
        <v>blackbear</v>
      </c>
      <c r="V1100" t="str">
        <f>IFERROR(MID(spotify_top_songs_audio_features[[#This Row],[artist_names]],SEARCH(",",spotify_top_songs_audio_features[[#This Row],[artist_names]])+2,99),"")</f>
        <v/>
      </c>
      <c r="W1100" t="str">
        <f>spotify_top_songs_audio_features[[#This Row],[source]]</f>
        <v>Alamo</v>
      </c>
      <c r="X1100" s="1">
        <f>spotify_top_songs_audio_features[[#This Row],[streams]]</f>
        <v>169395831</v>
      </c>
      <c r="Y1100" t="str">
        <f>IF(Tabela2[[#This Row],[feat]]="","","Feat")</f>
        <v/>
      </c>
      <c r="Z1100" s="17" t="str">
        <f>CONCATENATE(INT(spotify_top_songs_audio_features[[#This Row],[duration_ms]]/(60*1000)),":",MOD(INT(spotify_top_songs_audio_features[[#This Row],[duration_ms]]/1000),60))</f>
        <v>3:8</v>
      </c>
      <c r="AA11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00" t="str">
        <f>spotify_top_songs_audio_features[[#This Row],[track_name]]</f>
        <v>hot girl bummer</v>
      </c>
    </row>
    <row r="1101" spans="1:28" x14ac:dyDescent="0.25">
      <c r="A1101" t="s">
        <v>16515</v>
      </c>
      <c r="B1101" t="s">
        <v>3708</v>
      </c>
      <c r="C1101" t="s">
        <v>5141</v>
      </c>
      <c r="D1101" t="s">
        <v>22</v>
      </c>
      <c r="E1101" t="s">
        <v>102</v>
      </c>
      <c r="F1101" t="s">
        <v>32</v>
      </c>
      <c r="G1101" t="s">
        <v>25</v>
      </c>
      <c r="H1101">
        <v>625</v>
      </c>
      <c r="I1101">
        <v>939</v>
      </c>
      <c r="J1101">
        <v>669</v>
      </c>
      <c r="K1101" t="s">
        <v>10126</v>
      </c>
      <c r="L1101">
        <v>0</v>
      </c>
      <c r="M1101">
        <v>424</v>
      </c>
      <c r="N1101">
        <v>644</v>
      </c>
      <c r="O1101">
        <v>-3115</v>
      </c>
      <c r="P1101">
        <v>102999</v>
      </c>
      <c r="Q1101">
        <v>194787</v>
      </c>
      <c r="R1101">
        <v>15</v>
      </c>
      <c r="S1101">
        <v>169361645</v>
      </c>
      <c r="U1101" t="str">
        <f>IFERROR(LEFT(spotify_top_songs_audio_features[[#This Row],[artist_names]],SEARCH(",",spotify_top_songs_audio_features[[#This Row],[artist_names]])-1),spotify_top_songs_audio_features[[#This Row],[artist_names]])</f>
        <v>Måneskin</v>
      </c>
      <c r="V1101" t="str">
        <f>IFERROR(MID(spotify_top_songs_audio_features[[#This Row],[artist_names]],SEARCH(",",spotify_top_songs_audio_features[[#This Row],[artist_names]])+2,99),"")</f>
        <v/>
      </c>
      <c r="W1101" t="str">
        <f>spotify_top_songs_audio_features[[#This Row],[source]]</f>
        <v>RCA Records Label</v>
      </c>
      <c r="X1101" s="1">
        <f>spotify_top_songs_audio_features[[#This Row],[streams]]</f>
        <v>169361645</v>
      </c>
      <c r="Y1101" t="str">
        <f>IF(Tabela2[[#This Row],[feat]]="","","Feat")</f>
        <v/>
      </c>
      <c r="Z1101" s="17" t="str">
        <f>CONCATENATE(INT(spotify_top_songs_audio_features[[#This Row],[duration_ms]]/(60*1000)),":",MOD(INT(spotify_top_songs_audio_features[[#This Row],[duration_ms]]/1000),60))</f>
        <v>3:14</v>
      </c>
      <c r="AA11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101" t="str">
        <f>spotify_top_songs_audio_features[[#This Row],[track_name]]</f>
        <v>ZITTI E BUONI</v>
      </c>
    </row>
    <row r="1102" spans="1:28" x14ac:dyDescent="0.25">
      <c r="A1102" t="s">
        <v>6403</v>
      </c>
      <c r="B1102" t="s">
        <v>4516</v>
      </c>
      <c r="C1102" t="s">
        <v>6404</v>
      </c>
      <c r="D1102" t="s">
        <v>520</v>
      </c>
      <c r="E1102" t="s">
        <v>177</v>
      </c>
      <c r="F1102" t="s">
        <v>24</v>
      </c>
      <c r="G1102" t="s">
        <v>25</v>
      </c>
      <c r="H1102">
        <v>802</v>
      </c>
      <c r="I1102">
        <v>744</v>
      </c>
      <c r="J1102">
        <v>78</v>
      </c>
      <c r="K1102" t="s">
        <v>3302</v>
      </c>
      <c r="L1102">
        <v>0</v>
      </c>
      <c r="M1102">
        <v>917</v>
      </c>
      <c r="N1102">
        <v>45</v>
      </c>
      <c r="O1102">
        <v>-5968</v>
      </c>
      <c r="P1102">
        <v>99983</v>
      </c>
      <c r="Q1102">
        <v>215083</v>
      </c>
      <c r="R1102">
        <v>29</v>
      </c>
      <c r="S1102">
        <v>169357751</v>
      </c>
      <c r="U1102" t="str">
        <f>IFERROR(LEFT(spotify_top_songs_audio_features[[#This Row],[artist_names]],SEARCH(",",spotify_top_songs_audio_features[[#This Row],[artist_names]])-1),spotify_top_songs_audio_features[[#This Row],[artist_names]])</f>
        <v>Danny Ocean</v>
      </c>
      <c r="V1102" t="str">
        <f>IFERROR(MID(spotify_top_songs_audio_features[[#This Row],[artist_names]],SEARCH(",",spotify_top_songs_audio_features[[#This Row],[artist_names]])+2,99),"")</f>
        <v/>
      </c>
      <c r="W1102" t="str">
        <f>spotify_top_songs_audio_features[[#This Row],[source]]</f>
        <v>Atlantic Records</v>
      </c>
      <c r="X1102" s="1">
        <f>spotify_top_songs_audio_features[[#This Row],[streams]]</f>
        <v>169357751</v>
      </c>
      <c r="Y1102" t="str">
        <f>IF(Tabela2[[#This Row],[feat]]="","","Feat")</f>
        <v/>
      </c>
      <c r="Z1102" s="17" t="str">
        <f>CONCATENATE(INT(spotify_top_songs_audio_features[[#This Row],[duration_ms]]/(60*1000)),":",MOD(INT(spotify_top_songs_audio_features[[#This Row],[duration_ms]]/1000),60))</f>
        <v>3:35</v>
      </c>
      <c r="AA11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02" t="str">
        <f>spotify_top_songs_audio_features[[#This Row],[track_name]]</f>
        <v>Dembow</v>
      </c>
    </row>
    <row r="1103" spans="1:28" x14ac:dyDescent="0.25">
      <c r="A1103" t="s">
        <v>7014</v>
      </c>
      <c r="B1103" t="s">
        <v>7015</v>
      </c>
      <c r="C1103" t="s">
        <v>7016</v>
      </c>
      <c r="D1103" t="s">
        <v>1254</v>
      </c>
      <c r="E1103" t="s">
        <v>31</v>
      </c>
      <c r="F1103" t="s">
        <v>24</v>
      </c>
      <c r="G1103" t="s">
        <v>25</v>
      </c>
      <c r="H1103">
        <v>501</v>
      </c>
      <c r="I1103">
        <v>405</v>
      </c>
      <c r="J1103">
        <v>319</v>
      </c>
      <c r="K1103" t="s">
        <v>7017</v>
      </c>
      <c r="L1103">
        <v>0</v>
      </c>
      <c r="M1103">
        <v>105</v>
      </c>
      <c r="N1103">
        <v>446</v>
      </c>
      <c r="O1103">
        <v>-5679</v>
      </c>
      <c r="P1103">
        <v>109891</v>
      </c>
      <c r="Q1103">
        <v>182161</v>
      </c>
      <c r="R1103">
        <v>19</v>
      </c>
      <c r="S1103">
        <v>169329273</v>
      </c>
      <c r="U1103" t="str">
        <f>IFERROR(LEFT(spotify_top_songs_audio_features[[#This Row],[artist_names]],SEARCH(",",spotify_top_songs_audio_features[[#This Row],[artist_names]])-1),spotify_top_songs_audio_features[[#This Row],[artist_names]])</f>
        <v>Lewis Capaldi</v>
      </c>
      <c r="V1103" t="str">
        <f>IFERROR(MID(spotify_top_songs_audio_features[[#This Row],[artist_names]],SEARCH(",",spotify_top_songs_audio_features[[#This Row],[artist_names]])+2,99),"")</f>
        <v/>
      </c>
      <c r="W1103" t="str">
        <f>spotify_top_songs_audio_features[[#This Row],[source]]</f>
        <v>Vertigo Berlin</v>
      </c>
      <c r="X1103" s="1">
        <f>spotify_top_songs_audio_features[[#This Row],[streams]]</f>
        <v>169329273</v>
      </c>
      <c r="Y1103" t="str">
        <f>IF(Tabela2[[#This Row],[feat]]="","","Feat")</f>
        <v/>
      </c>
      <c r="Z1103" s="17" t="str">
        <f>CONCATENATE(INT(spotify_top_songs_audio_features[[#This Row],[duration_ms]]/(60*1000)),":",MOD(INT(spotify_top_songs_audio_features[[#This Row],[duration_ms]]/1000),60))</f>
        <v>3:2</v>
      </c>
      <c r="AA11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03" t="str">
        <f>spotify_top_songs_audio_features[[#This Row],[track_name]]</f>
        <v>Someone You Loved</v>
      </c>
    </row>
    <row r="1104" spans="1:28" x14ac:dyDescent="0.25">
      <c r="A1104" t="s">
        <v>12895</v>
      </c>
      <c r="B1104" t="s">
        <v>12896</v>
      </c>
      <c r="C1104" t="s">
        <v>12897</v>
      </c>
      <c r="D1104" t="s">
        <v>12897</v>
      </c>
      <c r="E1104" t="s">
        <v>113</v>
      </c>
      <c r="F1104" t="s">
        <v>24</v>
      </c>
      <c r="G1104" t="s">
        <v>25</v>
      </c>
      <c r="H1104">
        <v>738</v>
      </c>
      <c r="I1104">
        <v>748</v>
      </c>
      <c r="J1104">
        <v>453</v>
      </c>
      <c r="K1104" t="s">
        <v>206</v>
      </c>
      <c r="L1104">
        <v>0</v>
      </c>
      <c r="M1104">
        <v>11</v>
      </c>
      <c r="N1104">
        <v>896</v>
      </c>
      <c r="O1104">
        <v>-4902</v>
      </c>
      <c r="P1104">
        <v>94949</v>
      </c>
      <c r="Q1104">
        <v>217253</v>
      </c>
      <c r="R1104">
        <v>25</v>
      </c>
      <c r="S1104">
        <v>169278501</v>
      </c>
      <c r="U1104" t="str">
        <f>IFERROR(LEFT(spotify_top_songs_audio_features[[#This Row],[artist_names]],SEARCH(",",spotify_top_songs_audio_features[[#This Row],[artist_names]])-1),spotify_top_songs_audio_features[[#This Row],[artist_names]])</f>
        <v>Reik</v>
      </c>
      <c r="V1104" t="str">
        <f>IFERROR(MID(spotify_top_songs_audio_features[[#This Row],[artist_names]],SEARCH(",",spotify_top_songs_audio_features[[#This Row],[artist_names]])+2,99),"")</f>
        <v>J Balvin, Lalo Ebratt</v>
      </c>
      <c r="W1104" t="str">
        <f>spotify_top_songs_audio_features[[#This Row],[source]]</f>
        <v>Indeciso</v>
      </c>
      <c r="X1104" s="1">
        <f>spotify_top_songs_audio_features[[#This Row],[streams]]</f>
        <v>169278501</v>
      </c>
      <c r="Y1104" t="str">
        <f>IF(Tabela2[[#This Row],[feat]]="","","Feat")</f>
        <v>Feat</v>
      </c>
      <c r="Z1104" s="17" t="str">
        <f>CONCATENATE(INT(spotify_top_songs_audio_features[[#This Row],[duration_ms]]/(60*1000)),":",MOD(INT(spotify_top_songs_audio_features[[#This Row],[duration_ms]]/1000),60))</f>
        <v>3:37</v>
      </c>
      <c r="AA11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104" t="str">
        <f>spotify_top_songs_audio_features[[#This Row],[track_name]]</f>
        <v>Indeciso</v>
      </c>
    </row>
    <row r="1105" spans="1:28" x14ac:dyDescent="0.25">
      <c r="A1105" t="s">
        <v>2477</v>
      </c>
      <c r="B1105" t="s">
        <v>2478</v>
      </c>
      <c r="C1105" t="s">
        <v>2479</v>
      </c>
      <c r="D1105" t="s">
        <v>2028</v>
      </c>
      <c r="E1105" t="s">
        <v>469</v>
      </c>
      <c r="F1105" t="s">
        <v>24</v>
      </c>
      <c r="G1105" t="s">
        <v>25</v>
      </c>
      <c r="H1105">
        <v>688</v>
      </c>
      <c r="I1105">
        <v>688</v>
      </c>
      <c r="J1105">
        <v>357</v>
      </c>
      <c r="K1105" t="s">
        <v>1037</v>
      </c>
      <c r="L1105">
        <v>0</v>
      </c>
      <c r="M1105">
        <v>982</v>
      </c>
      <c r="N1105">
        <v>451</v>
      </c>
      <c r="O1105">
        <v>-584</v>
      </c>
      <c r="P1105">
        <v>114011</v>
      </c>
      <c r="Q1105">
        <v>193321</v>
      </c>
      <c r="R1105">
        <v>16</v>
      </c>
      <c r="S1105">
        <v>169093316</v>
      </c>
      <c r="U1105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1105" t="str">
        <f>IFERROR(MID(spotify_top_songs_audio_features[[#This Row],[artist_names]],SEARCH(",",spotify_top_songs_audio_features[[#This Row],[artist_names]])+2,99),"")</f>
        <v>Imagine Dragons</v>
      </c>
      <c r="W1105" t="str">
        <f>spotify_top_songs_audio_features[[#This Row],[source]]</f>
        <v>Kygo</v>
      </c>
      <c r="X1105" s="1">
        <f>spotify_top_songs_audio_features[[#This Row],[streams]]</f>
        <v>169093316</v>
      </c>
      <c r="Y1105" t="str">
        <f>IF(Tabela2[[#This Row],[feat]]="","","Feat")</f>
        <v>Feat</v>
      </c>
      <c r="Z1105" s="17" t="str">
        <f>CONCATENATE(INT(spotify_top_songs_audio_features[[#This Row],[duration_ms]]/(60*1000)),":",MOD(INT(spotify_top_songs_audio_features[[#This Row],[duration_ms]]/1000),60))</f>
        <v>3:13</v>
      </c>
      <c r="AA11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105" t="str">
        <f>spotify_top_songs_audio_features[[#This Row],[track_name]]</f>
        <v>Born To Be Yours</v>
      </c>
    </row>
    <row r="1106" spans="1:28" x14ac:dyDescent="0.25">
      <c r="A1106" t="s">
        <v>12470</v>
      </c>
      <c r="B1106" t="s">
        <v>12471</v>
      </c>
      <c r="C1106" t="s">
        <v>12472</v>
      </c>
      <c r="D1106" t="s">
        <v>385</v>
      </c>
      <c r="E1106" t="s">
        <v>31</v>
      </c>
      <c r="F1106" t="s">
        <v>24</v>
      </c>
      <c r="G1106" t="s">
        <v>25</v>
      </c>
      <c r="H1106">
        <v>548</v>
      </c>
      <c r="I1106">
        <v>847</v>
      </c>
      <c r="J1106">
        <v>186</v>
      </c>
      <c r="K1106" t="s">
        <v>2204</v>
      </c>
      <c r="L1106">
        <v>0</v>
      </c>
      <c r="M1106">
        <v>816</v>
      </c>
      <c r="N1106">
        <v>1</v>
      </c>
      <c r="O1106">
        <v>-3237</v>
      </c>
      <c r="P1106">
        <v>171447</v>
      </c>
      <c r="Q1106">
        <v>297787</v>
      </c>
      <c r="R1106">
        <v>54</v>
      </c>
      <c r="S1106">
        <v>168723145</v>
      </c>
      <c r="U1106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1106" t="str">
        <f>IFERROR(MID(spotify_top_songs_audio_features[[#This Row],[artist_names]],SEARCH(",",spotify_top_songs_audio_features[[#This Row],[artist_names]])+2,99),"")</f>
        <v>Nate Dogg</v>
      </c>
      <c r="W1106" t="str">
        <f>spotify_top_songs_audio_features[[#This Row],[source]]</f>
        <v>Aftermath</v>
      </c>
      <c r="X1106" s="1">
        <f>spotify_top_songs_audio_features[[#This Row],[streams]]</f>
        <v>168723145</v>
      </c>
      <c r="Y1106" t="str">
        <f>IF(Tabela2[[#This Row],[feat]]="","","Feat")</f>
        <v>Feat</v>
      </c>
      <c r="Z1106" s="17" t="str">
        <f>CONCATENATE(INT(spotify_top_songs_audio_features[[#This Row],[duration_ms]]/(60*1000)),":",MOD(INT(spotify_top_songs_audio_features[[#This Row],[duration_ms]]/1000),60))</f>
        <v>4:57</v>
      </c>
      <c r="AA11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06" t="str">
        <f>spotify_top_songs_audio_features[[#This Row],[track_name]]</f>
        <v>Till I Collapse</v>
      </c>
    </row>
    <row r="1107" spans="1:28" x14ac:dyDescent="0.25">
      <c r="A1107" t="s">
        <v>17607</v>
      </c>
      <c r="B1107" t="s">
        <v>203</v>
      </c>
      <c r="C1107" t="s">
        <v>11948</v>
      </c>
      <c r="D1107" t="s">
        <v>205</v>
      </c>
      <c r="E1107" t="s">
        <v>142</v>
      </c>
      <c r="F1107" t="s">
        <v>24</v>
      </c>
      <c r="G1107" t="s">
        <v>25</v>
      </c>
      <c r="H1107">
        <v>627</v>
      </c>
      <c r="I1107">
        <v>618</v>
      </c>
      <c r="J1107">
        <v>437</v>
      </c>
      <c r="K1107" t="s">
        <v>5434</v>
      </c>
      <c r="L1107">
        <v>0</v>
      </c>
      <c r="M1107">
        <v>351</v>
      </c>
      <c r="N1107">
        <v>848</v>
      </c>
      <c r="O1107">
        <v>-8529</v>
      </c>
      <c r="P1107">
        <v>8203</v>
      </c>
      <c r="Q1107">
        <v>197443</v>
      </c>
      <c r="R1107">
        <v>16</v>
      </c>
      <c r="S1107">
        <v>168657341</v>
      </c>
      <c r="U1107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1107" t="str">
        <f>IFERROR(MID(spotify_top_songs_audio_features[[#This Row],[artist_names]],SEARCH(",",spotify_top_songs_audio_features[[#This Row],[artist_names]])+2,99),"")</f>
        <v>Anderson .Paak, Silk Sonic</v>
      </c>
      <c r="W1107" t="str">
        <f>spotify_top_songs_audio_features[[#This Row],[source]]</f>
        <v>Aftermath Entertainment/Atlantic</v>
      </c>
      <c r="X1107" s="1">
        <f>spotify_top_songs_audio_features[[#This Row],[streams]]</f>
        <v>168657341</v>
      </c>
      <c r="Y1107" t="str">
        <f>IF(Tabela2[[#This Row],[feat]]="","","Feat")</f>
        <v>Feat</v>
      </c>
      <c r="Z1107" s="17" t="str">
        <f>CONCATENATE(INT(spotify_top_songs_audio_features[[#This Row],[duration_ms]]/(60*1000)),":",MOD(INT(spotify_top_songs_audio_features[[#This Row],[duration_ms]]/1000),60))</f>
        <v>3:17</v>
      </c>
      <c r="AA11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107" t="str">
        <f>spotify_top_songs_audio_features[[#This Row],[track_name]]</f>
        <v>Smokin Out The Window</v>
      </c>
    </row>
    <row r="1108" spans="1:28" x14ac:dyDescent="0.25">
      <c r="A1108" t="s">
        <v>16186</v>
      </c>
      <c r="B1108" t="s">
        <v>16187</v>
      </c>
      <c r="C1108" t="s">
        <v>16188</v>
      </c>
      <c r="D1108" t="s">
        <v>15191</v>
      </c>
      <c r="E1108" t="s">
        <v>58</v>
      </c>
      <c r="F1108" t="s">
        <v>32</v>
      </c>
      <c r="G1108" t="s">
        <v>152</v>
      </c>
      <c r="H1108">
        <v>729</v>
      </c>
      <c r="I1108">
        <v>513</v>
      </c>
      <c r="J1108">
        <v>455</v>
      </c>
      <c r="K1108" t="s">
        <v>5299</v>
      </c>
      <c r="L1108">
        <v>1.1E-5</v>
      </c>
      <c r="M1108">
        <v>137</v>
      </c>
      <c r="N1108">
        <v>789</v>
      </c>
      <c r="O1108">
        <v>-6345</v>
      </c>
      <c r="P1108">
        <v>170064</v>
      </c>
      <c r="Q1108">
        <v>192353</v>
      </c>
      <c r="R1108">
        <v>19</v>
      </c>
      <c r="S1108">
        <v>168458417</v>
      </c>
      <c r="U1108" t="str">
        <f>IFERROR(LEFT(spotify_top_songs_audio_features[[#This Row],[artist_names]],SEARCH(",",spotify_top_songs_audio_features[[#This Row],[artist_names]])-1),spotify_top_songs_audio_features[[#This Row],[artist_names]])</f>
        <v>Tiago PZK</v>
      </c>
      <c r="V1108" t="str">
        <f>IFERROR(MID(spotify_top_songs_audio_features[[#This Row],[artist_names]],SEARCH(",",spotify_top_songs_audio_features[[#This Row],[artist_names]])+2,99),"")</f>
        <v>LIT killah</v>
      </c>
      <c r="W1108" t="str">
        <f>spotify_top_songs_audio_features[[#This Row],[source]]</f>
        <v>WM Chile</v>
      </c>
      <c r="X1108" s="1">
        <f>spotify_top_songs_audio_features[[#This Row],[streams]]</f>
        <v>168458417</v>
      </c>
      <c r="Y1108" t="str">
        <f>IF(Tabela2[[#This Row],[feat]]="","","Feat")</f>
        <v>Feat</v>
      </c>
      <c r="Z1108" s="17" t="str">
        <f>CONCATENATE(INT(spotify_top_songs_audio_features[[#This Row],[duration_ms]]/(60*1000)),":",MOD(INT(spotify_top_songs_audio_features[[#This Row],[duration_ms]]/1000),60))</f>
        <v>3:12</v>
      </c>
      <c r="AA11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108" t="str">
        <f>spotify_top_songs_audio_features[[#This Row],[track_name]]</f>
        <v>Entre Nosotros</v>
      </c>
    </row>
    <row r="1109" spans="1:28" x14ac:dyDescent="0.25">
      <c r="A1109" t="s">
        <v>7792</v>
      </c>
      <c r="B1109" t="s">
        <v>7793</v>
      </c>
      <c r="C1109" t="s">
        <v>7794</v>
      </c>
      <c r="D1109" t="s">
        <v>53</v>
      </c>
      <c r="E1109" t="s">
        <v>43</v>
      </c>
      <c r="F1109" t="s">
        <v>32</v>
      </c>
      <c r="G1109" t="s">
        <v>25</v>
      </c>
      <c r="H1109">
        <v>817</v>
      </c>
      <c r="I1109">
        <v>665</v>
      </c>
      <c r="J1109">
        <v>758</v>
      </c>
      <c r="K1109" t="s">
        <v>7795</v>
      </c>
      <c r="L1109">
        <v>0</v>
      </c>
      <c r="M1109">
        <v>103</v>
      </c>
      <c r="N1109">
        <v>662</v>
      </c>
      <c r="O1109">
        <v>-6224</v>
      </c>
      <c r="P1109">
        <v>104957</v>
      </c>
      <c r="Q1109">
        <v>215460</v>
      </c>
      <c r="R1109">
        <v>20</v>
      </c>
      <c r="S1109">
        <v>168292955</v>
      </c>
      <c r="U1109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1109" t="str">
        <f>IFERROR(MID(spotify_top_songs_audio_features[[#This Row],[artist_names]],SEARCH(",",spotify_top_songs_audio_features[[#This Row],[artist_names]])+2,99),"")</f>
        <v>Anuel AA</v>
      </c>
      <c r="W1109" t="str">
        <f>spotify_top_songs_audio_features[[#This Row],[source]]</f>
        <v>Sony Music Latin</v>
      </c>
      <c r="X1109" s="1">
        <f>spotify_top_songs_audio_features[[#This Row],[streams]]</f>
        <v>168292955</v>
      </c>
      <c r="Y1109" t="str">
        <f>IF(Tabela2[[#This Row],[feat]]="","","Feat")</f>
        <v>Feat</v>
      </c>
      <c r="Z1109" s="17" t="str">
        <f>CONCATENATE(INT(spotify_top_songs_audio_features[[#This Row],[duration_ms]]/(60*1000)),":",MOD(INT(spotify_top_songs_audio_features[[#This Row],[duration_ms]]/1000),60))</f>
        <v>3:35</v>
      </c>
      <c r="AA11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109" t="str">
        <f>spotify_top_songs_audio_features[[#This Row],[track_name]]</f>
        <v>Whine Up</v>
      </c>
    </row>
    <row r="1110" spans="1:28" x14ac:dyDescent="0.25">
      <c r="A1110" t="s">
        <v>3553</v>
      </c>
      <c r="B1110" t="s">
        <v>3554</v>
      </c>
      <c r="C1110" t="s">
        <v>3555</v>
      </c>
      <c r="D1110" t="s">
        <v>3556</v>
      </c>
      <c r="E1110" t="s">
        <v>23</v>
      </c>
      <c r="F1110" t="s">
        <v>32</v>
      </c>
      <c r="G1110" t="s">
        <v>25</v>
      </c>
      <c r="H1110">
        <v>663</v>
      </c>
      <c r="I1110">
        <v>713</v>
      </c>
      <c r="J1110">
        <v>112</v>
      </c>
      <c r="K1110" t="s">
        <v>3557</v>
      </c>
      <c r="L1110">
        <v>7.6800000000000002E-4</v>
      </c>
      <c r="M1110">
        <v>843</v>
      </c>
      <c r="N1110">
        <v>69</v>
      </c>
      <c r="O1110">
        <v>-6647</v>
      </c>
      <c r="P1110">
        <v>101965</v>
      </c>
      <c r="Q1110">
        <v>197933</v>
      </c>
      <c r="R1110">
        <v>36</v>
      </c>
      <c r="S1110">
        <v>168172791</v>
      </c>
      <c r="U1110" t="str">
        <f>IFERROR(LEFT(spotify_top_songs_audio_features[[#This Row],[artist_names]],SEARCH(",",spotify_top_songs_audio_features[[#This Row],[artist_names]])-1),spotify_top_songs_audio_features[[#This Row],[artist_names]])</f>
        <v>Mike Posner</v>
      </c>
      <c r="V1110" t="str">
        <f>IFERROR(MID(spotify_top_songs_audio_features[[#This Row],[artist_names]],SEARCH(",",spotify_top_songs_audio_features[[#This Row],[artist_names]])+2,99),"")</f>
        <v>Seeb</v>
      </c>
      <c r="W1110" t="str">
        <f>spotify_top_songs_audio_features[[#This Row],[source]]</f>
        <v>Monster Mountain, LLC / Island</v>
      </c>
      <c r="X1110" s="1">
        <f>spotify_top_songs_audio_features[[#This Row],[streams]]</f>
        <v>168172791</v>
      </c>
      <c r="Y1110" t="str">
        <f>IF(Tabela2[[#This Row],[feat]]="","","Feat")</f>
        <v>Feat</v>
      </c>
      <c r="Z1110" s="17" t="str">
        <f>CONCATENATE(INT(spotify_top_songs_audio_features[[#This Row],[duration_ms]]/(60*1000)),":",MOD(INT(spotify_top_songs_audio_features[[#This Row],[duration_ms]]/1000),60))</f>
        <v>3:17</v>
      </c>
      <c r="AA11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110" t="str">
        <f>spotify_top_songs_audio_features[[#This Row],[track_name]]</f>
        <v>I Took A Pill In Ibiza - Seeb Remix</v>
      </c>
    </row>
    <row r="1111" spans="1:28" x14ac:dyDescent="0.25">
      <c r="A1111" t="s">
        <v>12132</v>
      </c>
      <c r="B1111" t="s">
        <v>1056</v>
      </c>
      <c r="C1111" t="s">
        <v>1057</v>
      </c>
      <c r="D1111" t="s">
        <v>1058</v>
      </c>
      <c r="E1111" t="s">
        <v>58</v>
      </c>
      <c r="F1111" t="s">
        <v>32</v>
      </c>
      <c r="G1111" t="s">
        <v>25</v>
      </c>
      <c r="H1111">
        <v>795</v>
      </c>
      <c r="I1111">
        <v>608</v>
      </c>
      <c r="J1111">
        <v>694</v>
      </c>
      <c r="K1111" t="s">
        <v>4514</v>
      </c>
      <c r="L1111">
        <v>2.92E-4</v>
      </c>
      <c r="M1111">
        <v>853</v>
      </c>
      <c r="N1111">
        <v>386</v>
      </c>
      <c r="O1111">
        <v>-5222</v>
      </c>
      <c r="P1111">
        <v>110001</v>
      </c>
      <c r="Q1111">
        <v>199849</v>
      </c>
      <c r="R1111">
        <v>9</v>
      </c>
      <c r="S1111">
        <v>168071389</v>
      </c>
      <c r="U1111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1111" t="str">
        <f>IFERROR(MID(spotify_top_songs_audio_features[[#This Row],[artist_names]],SEARCH(",",spotify_top_songs_audio_features[[#This Row],[artist_names]])+2,99),"")</f>
        <v>SZA</v>
      </c>
      <c r="W1111" t="str">
        <f>spotify_top_songs_audio_features[[#This Row],[source]]</f>
        <v>Interscope Records*</v>
      </c>
      <c r="X1111" s="1">
        <f>spotify_top_songs_audio_features[[#This Row],[streams]]</f>
        <v>168071389</v>
      </c>
      <c r="Y1111" t="str">
        <f>IF(Tabela2[[#This Row],[feat]]="","","Feat")</f>
        <v>Feat</v>
      </c>
      <c r="Z1111" s="17" t="str">
        <f>CONCATENATE(INT(spotify_top_songs_audio_features[[#This Row],[duration_ms]]/(60*1000)),":",MOD(INT(spotify_top_songs_audio_features[[#This Row],[duration_ms]]/1000),60))</f>
        <v>3:19</v>
      </c>
      <c r="AA11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111" t="str">
        <f>spotify_top_songs_audio_features[[#This Row],[track_name]]</f>
        <v>What Lovers Do (feat. SZA)</v>
      </c>
    </row>
    <row r="1112" spans="1:28" x14ac:dyDescent="0.25">
      <c r="A1112" t="s">
        <v>17003</v>
      </c>
      <c r="B1112" t="s">
        <v>504</v>
      </c>
      <c r="C1112" t="s">
        <v>505</v>
      </c>
      <c r="D1112" t="s">
        <v>506</v>
      </c>
      <c r="E1112" t="s">
        <v>86</v>
      </c>
      <c r="F1112" t="s">
        <v>32</v>
      </c>
      <c r="G1112" t="s">
        <v>25</v>
      </c>
      <c r="H1112">
        <v>74</v>
      </c>
      <c r="I1112">
        <v>498</v>
      </c>
      <c r="J1112">
        <v>456</v>
      </c>
      <c r="K1112" t="s">
        <v>507</v>
      </c>
      <c r="L1112">
        <v>282</v>
      </c>
      <c r="M1112">
        <v>319</v>
      </c>
      <c r="N1112">
        <v>652</v>
      </c>
      <c r="O1112">
        <v>-6684</v>
      </c>
      <c r="P1112">
        <v>98016</v>
      </c>
      <c r="Q1112">
        <v>207039</v>
      </c>
      <c r="R1112">
        <v>13</v>
      </c>
      <c r="S1112">
        <v>167908409</v>
      </c>
      <c r="U1112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1112" t="str">
        <f>IFERROR(MID(spotify_top_songs_audio_features[[#This Row],[artist_names]],SEARCH(",",spotify_top_songs_audio_features[[#This Row],[artist_names]])+2,99),"")</f>
        <v/>
      </c>
      <c r="W1112" t="str">
        <f>spotify_top_songs_audio_features[[#This Row],[source]]</f>
        <v>Syco Music/Epic</v>
      </c>
      <c r="X1112" s="1">
        <f>spotify_top_songs_audio_features[[#This Row],[streams]]</f>
        <v>167908409</v>
      </c>
      <c r="Y1112" t="str">
        <f>IF(Tabela2[[#This Row],[feat]]="","","Feat")</f>
        <v/>
      </c>
      <c r="Z1112" s="17" t="str">
        <f>CONCATENATE(INT(spotify_top_songs_audio_features[[#This Row],[duration_ms]]/(60*1000)),":",MOD(INT(spotify_top_songs_audio_features[[#This Row],[duration_ms]]/1000),60))</f>
        <v>3:27</v>
      </c>
      <c r="AA11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112" t="str">
        <f>spotify_top_songs_audio_features[[#This Row],[track_name]]</f>
        <v>Liar</v>
      </c>
    </row>
    <row r="1113" spans="1:28" x14ac:dyDescent="0.25">
      <c r="A1113" t="s">
        <v>13528</v>
      </c>
      <c r="B1113" t="s">
        <v>13529</v>
      </c>
      <c r="C1113" t="s">
        <v>13530</v>
      </c>
      <c r="D1113" t="s">
        <v>220</v>
      </c>
      <c r="E1113" t="s">
        <v>113</v>
      </c>
      <c r="F1113" t="s">
        <v>24</v>
      </c>
      <c r="G1113" t="s">
        <v>25</v>
      </c>
      <c r="H1113">
        <v>688</v>
      </c>
      <c r="I1113">
        <v>859</v>
      </c>
      <c r="J1113">
        <v>609</v>
      </c>
      <c r="K1113" t="s">
        <v>1157</v>
      </c>
      <c r="L1113">
        <v>0</v>
      </c>
      <c r="M1113">
        <v>121</v>
      </c>
      <c r="N1113">
        <v>695</v>
      </c>
      <c r="O1113">
        <v>-4447</v>
      </c>
      <c r="P1113">
        <v>92042</v>
      </c>
      <c r="Q1113">
        <v>195813</v>
      </c>
      <c r="R1113">
        <v>30</v>
      </c>
      <c r="S1113">
        <v>167765768</v>
      </c>
      <c r="U1113" t="str">
        <f>IFERROR(LEFT(spotify_top_songs_audio_features[[#This Row],[artist_names]],SEARCH(",",spotify_top_songs_audio_features[[#This Row],[artist_names]])-1),spotify_top_songs_audio_features[[#This Row],[artist_names]])</f>
        <v>Joey Montana</v>
      </c>
      <c r="V1113" t="str">
        <f>IFERROR(MID(spotify_top_songs_audio_features[[#This Row],[artist_names]],SEARCH(",",spotify_top_songs_audio_features[[#This Row],[artist_names]])+2,99),"")</f>
        <v>Sebastian Yatra</v>
      </c>
      <c r="W1113" t="str">
        <f>spotify_top_songs_audio_features[[#This Row],[source]]</f>
        <v>UMLE - Latino</v>
      </c>
      <c r="X1113" s="1">
        <f>spotify_top_songs_audio_features[[#This Row],[streams]]</f>
        <v>167765768</v>
      </c>
      <c r="Y1113" t="str">
        <f>IF(Tabela2[[#This Row],[feat]]="","","Feat")</f>
        <v>Feat</v>
      </c>
      <c r="Z1113" s="17" t="str">
        <f>CONCATENATE(INT(spotify_top_songs_audio_features[[#This Row],[duration_ms]]/(60*1000)),":",MOD(INT(spotify_top_songs_audio_features[[#This Row],[duration_ms]]/1000),60))</f>
        <v>3:15</v>
      </c>
      <c r="AA11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113" t="str">
        <f>spotify_top_songs_audio_features[[#This Row],[track_name]]</f>
        <v>Suena El Dembow</v>
      </c>
    </row>
    <row r="1114" spans="1:28" x14ac:dyDescent="0.25">
      <c r="A1114" t="s">
        <v>16733</v>
      </c>
      <c r="B1114" t="s">
        <v>10128</v>
      </c>
      <c r="C1114" t="s">
        <v>10129</v>
      </c>
      <c r="D1114" t="s">
        <v>2471</v>
      </c>
      <c r="E1114" t="s">
        <v>102</v>
      </c>
      <c r="F1114" t="s">
        <v>32</v>
      </c>
      <c r="G1114" t="s">
        <v>25</v>
      </c>
      <c r="H1114">
        <v>796</v>
      </c>
      <c r="I1114">
        <v>586</v>
      </c>
      <c r="J1114">
        <v>147</v>
      </c>
      <c r="K1114" t="s">
        <v>13110</v>
      </c>
      <c r="L1114">
        <v>0</v>
      </c>
      <c r="M1114">
        <v>132</v>
      </c>
      <c r="N1114">
        <v>179</v>
      </c>
      <c r="O1114">
        <v>-6946</v>
      </c>
      <c r="P1114">
        <v>97981</v>
      </c>
      <c r="Q1114">
        <v>200107</v>
      </c>
      <c r="R1114">
        <v>12</v>
      </c>
      <c r="S1114">
        <v>167628261</v>
      </c>
      <c r="U1114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1114" t="str">
        <f>IFERROR(MID(spotify_top_songs_audio_features[[#This Row],[artist_names]],SEARCH(",",spotify_top_songs_audio_features[[#This Row],[artist_names]])+2,99),"")</f>
        <v>J. Cole, Travis Scott</v>
      </c>
      <c r="W1114" t="str">
        <f>spotify_top_songs_audio_features[[#This Row],[source]]</f>
        <v>300 Entertainment/Atl</v>
      </c>
      <c r="X1114" s="1">
        <f>spotify_top_songs_audio_features[[#This Row],[streams]]</f>
        <v>167628261</v>
      </c>
      <c r="Y1114" t="str">
        <f>IF(Tabela2[[#This Row],[feat]]="","","Feat")</f>
        <v>Feat</v>
      </c>
      <c r="Z1114" s="17" t="str">
        <f>CONCATENATE(INT(spotify_top_songs_audio_features[[#This Row],[duration_ms]]/(60*1000)),":",MOD(INT(spotify_top_songs_audio_features[[#This Row],[duration_ms]]/1000),60))</f>
        <v>3:20</v>
      </c>
      <c r="AA11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114" t="str">
        <f>spotify_top_songs_audio_features[[#This Row],[track_name]]</f>
        <v>The London (feat. J. Cole &amp; Travis Scott)</v>
      </c>
    </row>
    <row r="1115" spans="1:28" x14ac:dyDescent="0.25">
      <c r="A1115" t="s">
        <v>14404</v>
      </c>
      <c r="B1115" t="s">
        <v>14405</v>
      </c>
      <c r="C1115" t="s">
        <v>14406</v>
      </c>
      <c r="D1115" t="s">
        <v>1186</v>
      </c>
      <c r="E1115" t="s">
        <v>31</v>
      </c>
      <c r="F1115" t="s">
        <v>24</v>
      </c>
      <c r="G1115" t="s">
        <v>25</v>
      </c>
      <c r="H1115">
        <v>658</v>
      </c>
      <c r="I1115">
        <v>678</v>
      </c>
      <c r="J1115">
        <v>58</v>
      </c>
      <c r="K1115" t="s">
        <v>5021</v>
      </c>
      <c r="L1115">
        <v>0</v>
      </c>
      <c r="M1115">
        <v>361</v>
      </c>
      <c r="N1115">
        <v>662</v>
      </c>
      <c r="O1115">
        <v>-4407</v>
      </c>
      <c r="P1115">
        <v>97976</v>
      </c>
      <c r="Q1115">
        <v>199111</v>
      </c>
      <c r="R1115">
        <v>27</v>
      </c>
      <c r="S1115">
        <v>167614925</v>
      </c>
      <c r="U1115" t="str">
        <f>IFERROR(LEFT(spotify_top_songs_audio_features[[#This Row],[artist_names]],SEARCH(",",spotify_top_songs_audio_features[[#This Row],[artist_names]])-1),spotify_top_songs_audio_features[[#This Row],[artist_names]])</f>
        <v>Alan Walker</v>
      </c>
      <c r="V1115" t="str">
        <f>IFERROR(MID(spotify_top_songs_audio_features[[#This Row],[artist_names]],SEARCH(",",spotify_top_songs_audio_features[[#This Row],[artist_names]])+2,99),"")</f>
        <v>Noah Cyrus, Digital Farm Animals, Juliander</v>
      </c>
      <c r="W1115" t="str">
        <f>spotify_top_songs_audio_features[[#This Row],[source]]</f>
        <v>Kreatell Music</v>
      </c>
      <c r="X1115" s="1">
        <f>spotify_top_songs_audio_features[[#This Row],[streams]]</f>
        <v>167614925</v>
      </c>
      <c r="Y1115" t="str">
        <f>IF(Tabela2[[#This Row],[feat]]="","","Feat")</f>
        <v>Feat</v>
      </c>
      <c r="Z1115" s="17" t="str">
        <f>CONCATENATE(INT(spotify_top_songs_audio_features[[#This Row],[duration_ms]]/(60*1000)),":",MOD(INT(spotify_top_songs_audio_features[[#This Row],[duration_ms]]/1000),60))</f>
        <v>3:19</v>
      </c>
      <c r="AA11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15" t="str">
        <f>spotify_top_songs_audio_features[[#This Row],[track_name]]</f>
        <v>All Falls Down (feat. Juliander)</v>
      </c>
    </row>
    <row r="1116" spans="1:28" x14ac:dyDescent="0.25">
      <c r="A1116" t="s">
        <v>16150</v>
      </c>
      <c r="B1116" t="s">
        <v>280</v>
      </c>
      <c r="C1116" t="s">
        <v>16151</v>
      </c>
      <c r="D1116" t="s">
        <v>282</v>
      </c>
      <c r="E1116" t="s">
        <v>142</v>
      </c>
      <c r="F1116" t="s">
        <v>24</v>
      </c>
      <c r="G1116" t="s">
        <v>25</v>
      </c>
      <c r="H1116">
        <v>507</v>
      </c>
      <c r="I1116">
        <v>294</v>
      </c>
      <c r="J1116">
        <v>4</v>
      </c>
      <c r="K1116" t="s">
        <v>373</v>
      </c>
      <c r="L1116">
        <v>1.97E-3</v>
      </c>
      <c r="M1116">
        <v>966</v>
      </c>
      <c r="N1116">
        <v>386</v>
      </c>
      <c r="O1116">
        <v>-100</v>
      </c>
      <c r="P1116">
        <v>114199</v>
      </c>
      <c r="Q1116">
        <v>245964</v>
      </c>
      <c r="R1116">
        <v>16</v>
      </c>
      <c r="S1116">
        <v>167608632</v>
      </c>
      <c r="U1116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1116" t="str">
        <f>IFERROR(MID(spotify_top_songs_audio_features[[#This Row],[artist_names]],SEARCH(",",spotify_top_songs_audio_features[[#This Row],[artist_names]])+2,99),"")</f>
        <v/>
      </c>
      <c r="W1116" t="str">
        <f>spotify_top_songs_audio_features[[#This Row],[source]]</f>
        <v>Columbia</v>
      </c>
      <c r="X1116" s="1">
        <f>spotify_top_songs_audio_features[[#This Row],[streams]]</f>
        <v>167608632</v>
      </c>
      <c r="Y1116" t="str">
        <f>IF(Tabela2[[#This Row],[feat]]="","","Feat")</f>
        <v/>
      </c>
      <c r="Z1116" s="17" t="str">
        <f>CONCATENATE(INT(spotify_top_songs_audio_features[[#This Row],[duration_ms]]/(60*1000)),":",MOD(INT(spotify_top_songs_audio_features[[#This Row],[duration_ms]]/1000),60))</f>
        <v>4:5</v>
      </c>
      <c r="AA11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116" t="str">
        <f>spotify_top_songs_audio_features[[#This Row],[track_name]]</f>
        <v>Matilda</v>
      </c>
    </row>
    <row r="1117" spans="1:28" x14ac:dyDescent="0.25">
      <c r="A1117" t="s">
        <v>8958</v>
      </c>
      <c r="B1117" t="s">
        <v>6670</v>
      </c>
      <c r="C1117" t="s">
        <v>8959</v>
      </c>
      <c r="D1117" t="s">
        <v>8960</v>
      </c>
      <c r="E1117" t="s">
        <v>177</v>
      </c>
      <c r="F1117" t="s">
        <v>32</v>
      </c>
      <c r="G1117" t="s">
        <v>25</v>
      </c>
      <c r="H1117">
        <v>801</v>
      </c>
      <c r="I1117">
        <v>745</v>
      </c>
      <c r="J1117">
        <v>63</v>
      </c>
      <c r="K1117" t="s">
        <v>553</v>
      </c>
      <c r="L1117">
        <v>603</v>
      </c>
      <c r="M1117">
        <v>153</v>
      </c>
      <c r="N1117">
        <v>245</v>
      </c>
      <c r="O1117">
        <v>-3733</v>
      </c>
      <c r="P1117">
        <v>104965</v>
      </c>
      <c r="Q1117">
        <v>214013</v>
      </c>
      <c r="R1117">
        <v>23</v>
      </c>
      <c r="S1117">
        <v>167232619</v>
      </c>
      <c r="U1117" t="str">
        <f>IFERROR(LEFT(spotify_top_songs_audio_features[[#This Row],[artist_names]],SEARCH(",",spotify_top_songs_audio_features[[#This Row],[artist_names]])-1),spotify_top_songs_audio_features[[#This Row],[artist_names]])</f>
        <v>Myke Towers</v>
      </c>
      <c r="V1117" t="str">
        <f>IFERROR(MID(spotify_top_songs_audio_features[[#This Row],[artist_names]],SEARCH(",",spotify_top_songs_audio_features[[#This Row],[artist_names]])+2,99),"")</f>
        <v/>
      </c>
      <c r="W1117" t="str">
        <f>spotify_top_songs_audio_features[[#This Row],[source]]</f>
        <v>2020 One World Music &amp; Casablanca Records | Powered by GLAD Empire, LL</v>
      </c>
      <c r="X1117" s="1">
        <f>spotify_top_songs_audio_features[[#This Row],[streams]]</f>
        <v>167232619</v>
      </c>
      <c r="Y1117" t="str">
        <f>IF(Tabela2[[#This Row],[feat]]="","","Feat")</f>
        <v/>
      </c>
      <c r="Z1117" s="17" t="str">
        <f>CONCATENATE(INT(spotify_top_songs_audio_features[[#This Row],[duration_ms]]/(60*1000)),":",MOD(INT(spotify_top_songs_audio_features[[#This Row],[duration_ms]]/1000),60))</f>
        <v>3:34</v>
      </c>
      <c r="AA11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17" t="str">
        <f>spotify_top_songs_audio_features[[#This Row],[track_name]]</f>
        <v>Diosa</v>
      </c>
    </row>
    <row r="1118" spans="1:28" x14ac:dyDescent="0.25">
      <c r="A1118" t="s">
        <v>15285</v>
      </c>
      <c r="B1118" t="s">
        <v>5819</v>
      </c>
      <c r="C1118" t="s">
        <v>15286</v>
      </c>
      <c r="D1118" t="s">
        <v>2521</v>
      </c>
      <c r="E1118" t="s">
        <v>23</v>
      </c>
      <c r="F1118" t="s">
        <v>24</v>
      </c>
      <c r="G1118" t="s">
        <v>25</v>
      </c>
      <c r="H1118">
        <v>658</v>
      </c>
      <c r="I1118">
        <v>901</v>
      </c>
      <c r="J1118">
        <v>357</v>
      </c>
      <c r="K1118" t="s">
        <v>15287</v>
      </c>
      <c r="L1118">
        <v>0</v>
      </c>
      <c r="M1118">
        <v>12</v>
      </c>
      <c r="N1118">
        <v>708</v>
      </c>
      <c r="O1118">
        <v>-2814</v>
      </c>
      <c r="P1118">
        <v>93979</v>
      </c>
      <c r="Q1118">
        <v>210520</v>
      </c>
      <c r="R1118">
        <v>20</v>
      </c>
      <c r="S1118">
        <v>167198419</v>
      </c>
      <c r="U1118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1118" t="str">
        <f>IFERROR(MID(spotify_top_songs_audio_features[[#This Row],[artist_names]],SEARCH(",",spotify_top_songs_audio_features[[#This Row],[artist_names]])+2,99),"")</f>
        <v/>
      </c>
      <c r="W1118" t="str">
        <f>spotify_top_songs_audio_features[[#This Row],[source]]</f>
        <v>El Cartel Records (EC3)</v>
      </c>
      <c r="X1118" s="1">
        <f>spotify_top_songs_audio_features[[#This Row],[streams]]</f>
        <v>167198419</v>
      </c>
      <c r="Y1118" t="str">
        <f>IF(Tabela2[[#This Row],[feat]]="","","Feat")</f>
        <v/>
      </c>
      <c r="Z1118" s="17" t="str">
        <f>CONCATENATE(INT(spotify_top_songs_audio_features[[#This Row],[duration_ms]]/(60*1000)),":",MOD(INT(spotify_top_songs_audio_features[[#This Row],[duration_ms]]/1000),60))</f>
        <v>3:30</v>
      </c>
      <c r="AA11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118" t="str">
        <f>spotify_top_songs_audio_features[[#This Row],[track_name]]</f>
        <v>Que Tire Pa Lante</v>
      </c>
    </row>
    <row r="1119" spans="1:28" x14ac:dyDescent="0.25">
      <c r="A1119" t="s">
        <v>6017</v>
      </c>
      <c r="B1119" t="s">
        <v>6018</v>
      </c>
      <c r="C1119" t="s">
        <v>6019</v>
      </c>
      <c r="D1119" t="s">
        <v>6020</v>
      </c>
      <c r="E1119" t="s">
        <v>58</v>
      </c>
      <c r="F1119" t="s">
        <v>24</v>
      </c>
      <c r="G1119" t="s">
        <v>25</v>
      </c>
      <c r="H1119">
        <v>506</v>
      </c>
      <c r="I1119">
        <v>438</v>
      </c>
      <c r="J1119">
        <v>268</v>
      </c>
      <c r="K1119" t="s">
        <v>6021</v>
      </c>
      <c r="L1119">
        <v>8.6399999999999997E-4</v>
      </c>
      <c r="M1119">
        <v>109</v>
      </c>
      <c r="N1119">
        <v>178</v>
      </c>
      <c r="O1119">
        <v>-7069</v>
      </c>
      <c r="P1119">
        <v>129538</v>
      </c>
      <c r="Q1119">
        <v>231100</v>
      </c>
      <c r="R1119">
        <v>17</v>
      </c>
      <c r="S1119">
        <v>166852722</v>
      </c>
      <c r="U1119" t="str">
        <f>IFERROR(LEFT(spotify_top_songs_audio_features[[#This Row],[artist_names]],SEARCH(",",spotify_top_songs_audio_features[[#This Row],[artist_names]])-1),spotify_top_songs_audio_features[[#This Row],[artist_names]])</f>
        <v>Anggi Marito</v>
      </c>
      <c r="V1119" t="str">
        <f>IFERROR(MID(spotify_top_songs_audio_features[[#This Row],[artist_names]],SEARCH(",",spotify_top_songs_audio_features[[#This Row],[artist_names]])+2,99),"")</f>
        <v/>
      </c>
      <c r="W1119" t="str">
        <f>spotify_top_songs_audio_features[[#This Row],[source]]</f>
        <v>PT. Universal Music Indonesia</v>
      </c>
      <c r="X1119" s="1">
        <f>spotify_top_songs_audio_features[[#This Row],[streams]]</f>
        <v>166852722</v>
      </c>
      <c r="Y1119" t="str">
        <f>IF(Tabela2[[#This Row],[feat]]="","","Feat")</f>
        <v/>
      </c>
      <c r="Z1119" s="17" t="str">
        <f>CONCATENATE(INT(spotify_top_songs_audio_features[[#This Row],[duration_ms]]/(60*1000)),":",MOD(INT(spotify_top_songs_audio_features[[#This Row],[duration_ms]]/1000),60))</f>
        <v>3:51</v>
      </c>
      <c r="AA11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119" t="str">
        <f>spotify_top_songs_audio_features[[#This Row],[track_name]]</f>
        <v>Tak Segampang Itu</v>
      </c>
    </row>
    <row r="1120" spans="1:28" x14ac:dyDescent="0.25">
      <c r="A1120" t="s">
        <v>8292</v>
      </c>
      <c r="B1120" t="s">
        <v>8293</v>
      </c>
      <c r="C1120" t="s">
        <v>8294</v>
      </c>
      <c r="D1120" t="s">
        <v>8295</v>
      </c>
      <c r="E1120" t="s">
        <v>142</v>
      </c>
      <c r="F1120" t="s">
        <v>32</v>
      </c>
      <c r="G1120" t="s">
        <v>25</v>
      </c>
      <c r="H1120">
        <v>634</v>
      </c>
      <c r="I1120">
        <v>824</v>
      </c>
      <c r="J1120">
        <v>47</v>
      </c>
      <c r="K1120" t="s">
        <v>8296</v>
      </c>
      <c r="L1120">
        <v>711</v>
      </c>
      <c r="M1120">
        <v>119</v>
      </c>
      <c r="N1120">
        <v>371</v>
      </c>
      <c r="O1120">
        <v>-3394</v>
      </c>
      <c r="P1120">
        <v>137959</v>
      </c>
      <c r="Q1120">
        <v>178156</v>
      </c>
      <c r="R1120">
        <v>18</v>
      </c>
      <c r="S1120">
        <v>166446408</v>
      </c>
      <c r="U1120" t="str">
        <f>IFERROR(LEFT(spotify_top_songs_audio_features[[#This Row],[artist_names]],SEARCH(",",spotify_top_songs_audio_features[[#This Row],[artist_names]])-1),spotify_top_songs_audio_features[[#This Row],[artist_names]])</f>
        <v>BENNETT</v>
      </c>
      <c r="V1120" t="str">
        <f>IFERROR(MID(spotify_top_songs_audio_features[[#This Row],[artist_names]],SEARCH(",",spotify_top_songs_audio_features[[#This Row],[artist_names]])+2,99),"")</f>
        <v/>
      </c>
      <c r="W1120" t="str">
        <f>spotify_top_songs_audio_features[[#This Row],[source]]</f>
        <v>Warner Music Central Europe</v>
      </c>
      <c r="X1120" s="1">
        <f>spotify_top_songs_audio_features[[#This Row],[streams]]</f>
        <v>166446408</v>
      </c>
      <c r="Y1120" t="str">
        <f>IF(Tabela2[[#This Row],[feat]]="","","Feat")</f>
        <v/>
      </c>
      <c r="Z1120" s="17" t="str">
        <f>CONCATENATE(INT(spotify_top_songs_audio_features[[#This Row],[duration_ms]]/(60*1000)),":",MOD(INT(spotify_top_songs_audio_features[[#This Row],[duration_ms]]/1000),60))</f>
        <v>2:58</v>
      </c>
      <c r="AA11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120" t="str">
        <f>spotify_top_songs_audio_features[[#This Row],[track_name]]</f>
        <v>Vois sur ton chemin - Techno Mix</v>
      </c>
    </row>
    <row r="1121" spans="1:28" x14ac:dyDescent="0.25">
      <c r="A1121" t="s">
        <v>17071</v>
      </c>
      <c r="B1121" t="s">
        <v>17072</v>
      </c>
      <c r="C1121" t="s">
        <v>17073</v>
      </c>
      <c r="D1121" t="s">
        <v>17074</v>
      </c>
      <c r="E1121" t="s">
        <v>43</v>
      </c>
      <c r="F1121" t="s">
        <v>32</v>
      </c>
      <c r="G1121" t="s">
        <v>25</v>
      </c>
      <c r="H1121">
        <v>841</v>
      </c>
      <c r="I1121">
        <v>639</v>
      </c>
      <c r="J1121">
        <v>688</v>
      </c>
      <c r="K1121" t="s">
        <v>8515</v>
      </c>
      <c r="L1121">
        <v>654</v>
      </c>
      <c r="M1121">
        <v>545</v>
      </c>
      <c r="N1121">
        <v>675</v>
      </c>
      <c r="O1121">
        <v>-6052</v>
      </c>
      <c r="P1121">
        <v>99002</v>
      </c>
      <c r="Q1121">
        <v>241875</v>
      </c>
      <c r="R1121">
        <v>30</v>
      </c>
      <c r="S1121">
        <v>166292891</v>
      </c>
      <c r="U1121" t="str">
        <f>IFERROR(LEFT(spotify_top_songs_audio_features[[#This Row],[artist_names]],SEARCH(",",spotify_top_songs_audio_features[[#This Row],[artist_names]])-1),spotify_top_songs_audio_features[[#This Row],[artist_names]])</f>
        <v>Burak Yeter</v>
      </c>
      <c r="V1121" t="str">
        <f>IFERROR(MID(spotify_top_songs_audio_features[[#This Row],[artist_names]],SEARCH(",",spotify_top_songs_audio_features[[#This Row],[artist_names]])+2,99),"")</f>
        <v>Danelle Sandoval</v>
      </c>
      <c r="W1121" t="str">
        <f>spotify_top_songs_audio_features[[#This Row],[source]]</f>
        <v>SBA Production</v>
      </c>
      <c r="X1121" s="1">
        <f>spotify_top_songs_audio_features[[#This Row],[streams]]</f>
        <v>166292891</v>
      </c>
      <c r="Y1121" t="str">
        <f>IF(Tabela2[[#This Row],[feat]]="","","Feat")</f>
        <v>Feat</v>
      </c>
      <c r="Z1121" s="17" t="str">
        <f>CONCATENATE(INT(spotify_top_songs_audio_features[[#This Row],[duration_ms]]/(60*1000)),":",MOD(INT(spotify_top_songs_audio_features[[#This Row],[duration_ms]]/1000),60))</f>
        <v>4:1</v>
      </c>
      <c r="AA11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121" t="str">
        <f>spotify_top_songs_audio_features[[#This Row],[track_name]]</f>
        <v>Tuesday (feat. Danelle Sandoval)</v>
      </c>
    </row>
    <row r="1122" spans="1:28" x14ac:dyDescent="0.25">
      <c r="A1122" t="s">
        <v>17405</v>
      </c>
      <c r="B1122" t="s">
        <v>8986</v>
      </c>
      <c r="C1122" t="s">
        <v>8987</v>
      </c>
      <c r="D1122" t="s">
        <v>501</v>
      </c>
      <c r="E1122" t="s">
        <v>23</v>
      </c>
      <c r="F1122" t="s">
        <v>24</v>
      </c>
      <c r="G1122" t="s">
        <v>25</v>
      </c>
      <c r="H1122">
        <v>814</v>
      </c>
      <c r="I1122">
        <v>628</v>
      </c>
      <c r="J1122">
        <v>221</v>
      </c>
      <c r="K1122" t="s">
        <v>103</v>
      </c>
      <c r="L1122">
        <v>0</v>
      </c>
      <c r="M1122">
        <v>101</v>
      </c>
      <c r="N1122">
        <v>677</v>
      </c>
      <c r="O1122">
        <v>-7178</v>
      </c>
      <c r="P1122">
        <v>123977</v>
      </c>
      <c r="Q1122">
        <v>201334</v>
      </c>
      <c r="R1122">
        <v>22</v>
      </c>
      <c r="S1122">
        <v>166265229</v>
      </c>
      <c r="U1122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1122" t="str">
        <f>IFERROR(MID(spotify_top_songs_audio_features[[#This Row],[artist_names]],SEARCH(",",spotify_top_songs_audio_features[[#This Row],[artist_names]])+2,99),"")</f>
        <v>Dua Lipa</v>
      </c>
      <c r="W1122" t="str">
        <f>spotify_top_songs_audio_features[[#This Row],[source]]</f>
        <v>300 Entertainment</v>
      </c>
      <c r="X1122" s="1">
        <f>spotify_top_songs_audio_features[[#This Row],[streams]]</f>
        <v>166265229</v>
      </c>
      <c r="Y1122" t="str">
        <f>IF(Tabela2[[#This Row],[feat]]="","","Feat")</f>
        <v>Feat</v>
      </c>
      <c r="Z1122" s="17" t="str">
        <f>CONCATENATE(INT(spotify_top_songs_audio_features[[#This Row],[duration_ms]]/(60*1000)),":",MOD(INT(spotify_top_songs_audio_features[[#This Row],[duration_ms]]/1000),60))</f>
        <v>3:21</v>
      </c>
      <c r="AA11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122" t="str">
        <f>spotify_top_songs_audio_features[[#This Row],[track_name]]</f>
        <v>Sweetest Pie</v>
      </c>
    </row>
    <row r="1123" spans="1:28" x14ac:dyDescent="0.25">
      <c r="A1123" t="s">
        <v>4819</v>
      </c>
      <c r="B1123" t="s">
        <v>4820</v>
      </c>
      <c r="C1123" t="s">
        <v>4821</v>
      </c>
      <c r="D1123" t="s">
        <v>4822</v>
      </c>
      <c r="E1123" t="s">
        <v>70</v>
      </c>
      <c r="F1123" t="s">
        <v>24</v>
      </c>
      <c r="G1123" t="s">
        <v>25</v>
      </c>
      <c r="H1123">
        <v>483</v>
      </c>
      <c r="I1123">
        <v>787</v>
      </c>
      <c r="J1123">
        <v>102</v>
      </c>
      <c r="K1123" t="s">
        <v>2757</v>
      </c>
      <c r="L1123">
        <v>0</v>
      </c>
      <c r="M1123">
        <v>257</v>
      </c>
      <c r="N1123">
        <v>58</v>
      </c>
      <c r="O1123">
        <v>-5244</v>
      </c>
      <c r="P1123">
        <v>122058</v>
      </c>
      <c r="Q1123">
        <v>191379</v>
      </c>
      <c r="R1123">
        <v>26</v>
      </c>
      <c r="S1123">
        <v>166233112</v>
      </c>
      <c r="U1123" t="str">
        <f>IFERROR(LEFT(spotify_top_songs_audio_features[[#This Row],[artist_names]],SEARCH(",",spotify_top_songs_audio_features[[#This Row],[artist_names]])-1),spotify_top_songs_audio_features[[#This Row],[artist_names]])</f>
        <v>Robin Schulz</v>
      </c>
      <c r="V1123" t="str">
        <f>IFERROR(MID(spotify_top_songs_audio_features[[#This Row],[artist_names]],SEARCH(",",spotify_top_songs_audio_features[[#This Row],[artist_names]])+2,99),"")</f>
        <v>David Guetta, Cheat Codes</v>
      </c>
      <c r="W1123" t="str">
        <f>spotify_top_songs_audio_features[[#This Row],[source]]</f>
        <v>Tonspiel</v>
      </c>
      <c r="X1123" s="1">
        <f>spotify_top_songs_audio_features[[#This Row],[streams]]</f>
        <v>166233112</v>
      </c>
      <c r="Y1123" t="str">
        <f>IF(Tabela2[[#This Row],[feat]]="","","Feat")</f>
        <v>Feat</v>
      </c>
      <c r="Z1123" s="17" t="str">
        <f>CONCATENATE(INT(spotify_top_songs_audio_features[[#This Row],[duration_ms]]/(60*1000)),":",MOD(INT(spotify_top_songs_audio_features[[#This Row],[duration_ms]]/1000),60))</f>
        <v>3:11</v>
      </c>
      <c r="AA11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123" t="str">
        <f>spotify_top_songs_audio_features[[#This Row],[track_name]]</f>
        <v>Shed a Light</v>
      </c>
    </row>
    <row r="1124" spans="1:28" x14ac:dyDescent="0.25">
      <c r="A1124" t="s">
        <v>8237</v>
      </c>
      <c r="B1124" t="s">
        <v>8238</v>
      </c>
      <c r="C1124" t="s">
        <v>8239</v>
      </c>
      <c r="D1124" t="s">
        <v>8240</v>
      </c>
      <c r="E1124" t="s">
        <v>97</v>
      </c>
      <c r="F1124" t="s">
        <v>32</v>
      </c>
      <c r="G1124" t="s">
        <v>25</v>
      </c>
      <c r="H1124">
        <v>845</v>
      </c>
      <c r="I1124">
        <v>709</v>
      </c>
      <c r="J1124">
        <v>714</v>
      </c>
      <c r="K1124" t="s">
        <v>8241</v>
      </c>
      <c r="L1124">
        <v>0</v>
      </c>
      <c r="M1124">
        <v>94</v>
      </c>
      <c r="N1124">
        <v>62</v>
      </c>
      <c r="O1124">
        <v>-4547</v>
      </c>
      <c r="P1124">
        <v>98062</v>
      </c>
      <c r="Q1124">
        <v>187521</v>
      </c>
      <c r="R1124">
        <v>24</v>
      </c>
      <c r="S1124">
        <v>166099722</v>
      </c>
      <c r="U1124" t="str">
        <f>IFERROR(LEFT(spotify_top_songs_audio_features[[#This Row],[artist_names]],SEARCH(",",spotify_top_songs_audio_features[[#This Row],[artist_names]])-1),spotify_top_songs_audio_features[[#This Row],[artist_names]])</f>
        <v>Jason Derulo</v>
      </c>
      <c r="V1124" t="str">
        <f>IFERROR(MID(spotify_top_songs_audio_features[[#This Row],[artist_names]],SEARCH(",",spotify_top_songs_audio_features[[#This Row],[artist_names]])+2,99),"")</f>
        <v>French Montana</v>
      </c>
      <c r="W1124" t="str">
        <f>spotify_top_songs_audio_features[[#This Row],[source]]</f>
        <v>Beluga Heights/Warner Records</v>
      </c>
      <c r="X1124" s="1">
        <f>spotify_top_songs_audio_features[[#This Row],[streams]]</f>
        <v>166099722</v>
      </c>
      <c r="Y1124" t="str">
        <f>IF(Tabela2[[#This Row],[feat]]="","","Feat")</f>
        <v>Feat</v>
      </c>
      <c r="Z1124" s="17" t="str">
        <f>CONCATENATE(INT(spotify_top_songs_audio_features[[#This Row],[duration_ms]]/(60*1000)),":",MOD(INT(spotify_top_songs_audio_features[[#This Row],[duration_ms]]/1000),60))</f>
        <v>3:7</v>
      </c>
      <c r="AA11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124" t="str">
        <f>spotify_top_songs_audio_features[[#This Row],[track_name]]</f>
        <v>Tip Toe (feat. French Montana)</v>
      </c>
    </row>
    <row r="1125" spans="1:28" x14ac:dyDescent="0.25">
      <c r="A1125" t="s">
        <v>9326</v>
      </c>
      <c r="B1125" t="s">
        <v>9327</v>
      </c>
      <c r="C1125" t="s">
        <v>9328</v>
      </c>
      <c r="D1125" t="s">
        <v>491</v>
      </c>
      <c r="E1125" t="s">
        <v>58</v>
      </c>
      <c r="F1125" t="s">
        <v>24</v>
      </c>
      <c r="G1125" t="s">
        <v>25</v>
      </c>
      <c r="H1125">
        <v>706</v>
      </c>
      <c r="I1125">
        <v>8</v>
      </c>
      <c r="J1125">
        <v>399</v>
      </c>
      <c r="K1125" t="s">
        <v>5490</v>
      </c>
      <c r="L1125">
        <v>0</v>
      </c>
      <c r="M1125">
        <v>822</v>
      </c>
      <c r="N1125">
        <v>629</v>
      </c>
      <c r="O1125">
        <v>-6333</v>
      </c>
      <c r="P1125">
        <v>100011</v>
      </c>
      <c r="Q1125">
        <v>259333</v>
      </c>
      <c r="R1125">
        <v>9</v>
      </c>
      <c r="S1125">
        <v>166059546</v>
      </c>
      <c r="U1125" t="str">
        <f>IFERROR(LEFT(spotify_top_songs_audio_features[[#This Row],[artist_names]],SEARCH(",",spotify_top_songs_audio_features[[#This Row],[artist_names]])-1),spotify_top_songs_audio_features[[#This Row],[artist_names]])</f>
        <v>Natasha Bedingfield</v>
      </c>
      <c r="V1125" t="str">
        <f>IFERROR(MID(spotify_top_songs_audio_features[[#This Row],[artist_names]],SEARCH(",",spotify_top_songs_audio_features[[#This Row],[artist_names]])+2,99),"")</f>
        <v/>
      </c>
      <c r="W1125" t="str">
        <f>spotify_top_songs_audio_features[[#This Row],[source]]</f>
        <v>Sony Music CG</v>
      </c>
      <c r="X1125" s="1">
        <f>spotify_top_songs_audio_features[[#This Row],[streams]]</f>
        <v>166059546</v>
      </c>
      <c r="Y1125" t="str">
        <f>IF(Tabela2[[#This Row],[feat]]="","","Feat")</f>
        <v/>
      </c>
      <c r="Z1125" s="17" t="str">
        <f>CONCATENATE(INT(spotify_top_songs_audio_features[[#This Row],[duration_ms]]/(60*1000)),":",MOD(INT(spotify_top_songs_audio_features[[#This Row],[duration_ms]]/1000),60))</f>
        <v>4:19</v>
      </c>
      <c r="AA11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125" t="str">
        <f>spotify_top_songs_audio_features[[#This Row],[track_name]]</f>
        <v>Unwritten</v>
      </c>
    </row>
    <row r="1126" spans="1:28" x14ac:dyDescent="0.25">
      <c r="A1126" t="s">
        <v>13186</v>
      </c>
      <c r="B1126" t="s">
        <v>13187</v>
      </c>
      <c r="C1126" t="s">
        <v>13188</v>
      </c>
      <c r="D1126" t="s">
        <v>2336</v>
      </c>
      <c r="E1126" t="s">
        <v>31</v>
      </c>
      <c r="F1126" t="s">
        <v>24</v>
      </c>
      <c r="G1126" t="s">
        <v>25</v>
      </c>
      <c r="H1126">
        <v>595</v>
      </c>
      <c r="I1126">
        <v>784</v>
      </c>
      <c r="J1126">
        <v>102</v>
      </c>
      <c r="K1126" t="s">
        <v>1870</v>
      </c>
      <c r="L1126">
        <v>0</v>
      </c>
      <c r="M1126">
        <v>608</v>
      </c>
      <c r="N1126">
        <v>479</v>
      </c>
      <c r="O1126">
        <v>-4878</v>
      </c>
      <c r="P1126">
        <v>124111</v>
      </c>
      <c r="Q1126">
        <v>183726</v>
      </c>
      <c r="R1126">
        <v>20</v>
      </c>
      <c r="S1126">
        <v>165964295</v>
      </c>
      <c r="U1126" t="str">
        <f>IFERROR(LEFT(spotify_top_songs_audio_features[[#This Row],[artist_names]],SEARCH(",",spotify_top_songs_audio_features[[#This Row],[artist_names]])-1),spotify_top_songs_audio_features[[#This Row],[artist_names]])</f>
        <v>Galantis</v>
      </c>
      <c r="V1126" t="str">
        <f>IFERROR(MID(spotify_top_songs_audio_features[[#This Row],[artist_names]],SEARCH(",",spotify_top_songs_audio_features[[#This Row],[artist_names]])+2,99),"")</f>
        <v>David Guetta, Little Mix</v>
      </c>
      <c r="W1126" t="str">
        <f>spotify_top_songs_audio_features[[#This Row],[source]]</f>
        <v>Big Beat Records</v>
      </c>
      <c r="X1126" s="1">
        <f>spotify_top_songs_audio_features[[#This Row],[streams]]</f>
        <v>165964295</v>
      </c>
      <c r="Y1126" t="str">
        <f>IF(Tabela2[[#This Row],[feat]]="","","Feat")</f>
        <v>Feat</v>
      </c>
      <c r="Z1126" s="17" t="str">
        <f>CONCATENATE(INT(spotify_top_songs_audio_features[[#This Row],[duration_ms]]/(60*1000)),":",MOD(INT(spotify_top_songs_audio_features[[#This Row],[duration_ms]]/1000),60))</f>
        <v>3:3</v>
      </c>
      <c r="AA11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26" t="str">
        <f>spotify_top_songs_audio_features[[#This Row],[track_name]]</f>
        <v>Heartbreak Anthem (with David Guetta &amp; Little Mix)</v>
      </c>
    </row>
    <row r="1127" spans="1:28" x14ac:dyDescent="0.25">
      <c r="A1127" t="s">
        <v>7339</v>
      </c>
      <c r="B1127" t="s">
        <v>7340</v>
      </c>
      <c r="C1127" t="s">
        <v>7341</v>
      </c>
      <c r="D1127" t="s">
        <v>7342</v>
      </c>
      <c r="E1127" t="s">
        <v>70</v>
      </c>
      <c r="F1127" t="s">
        <v>24</v>
      </c>
      <c r="G1127" t="s">
        <v>25</v>
      </c>
      <c r="H1127">
        <v>751</v>
      </c>
      <c r="I1127">
        <v>665</v>
      </c>
      <c r="J1127">
        <v>124</v>
      </c>
      <c r="K1127" t="s">
        <v>3809</v>
      </c>
      <c r="L1127">
        <v>0</v>
      </c>
      <c r="M1127">
        <v>515</v>
      </c>
      <c r="N1127">
        <v>698</v>
      </c>
      <c r="O1127">
        <v>-3083</v>
      </c>
      <c r="P1127">
        <v>95239</v>
      </c>
      <c r="Q1127">
        <v>219357</v>
      </c>
      <c r="R1127">
        <v>17</v>
      </c>
      <c r="S1127">
        <v>165950434</v>
      </c>
      <c r="U1127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1127" t="str">
        <f>IFERROR(MID(spotify_top_songs_audio_features[[#This Row],[artist_names]],SEARCH(",",spotify_top_songs_audio_features[[#This Row],[artist_names]])+2,99),"")</f>
        <v>Romeo Santos</v>
      </c>
      <c r="W1127" t="str">
        <f>spotify_top_songs_audio_features[[#This Row],[source]]</f>
        <v>Real Hasta La Muerte, LLC</v>
      </c>
      <c r="X1127" s="1">
        <f>spotify_top_songs_audio_features[[#This Row],[streams]]</f>
        <v>165950434</v>
      </c>
      <c r="Y1127" t="str">
        <f>IF(Tabela2[[#This Row],[feat]]="","","Feat")</f>
        <v>Feat</v>
      </c>
      <c r="Z1127" s="17" t="str">
        <f>CONCATENATE(INT(spotify_top_songs_audio_features[[#This Row],[duration_ms]]/(60*1000)),":",MOD(INT(spotify_top_songs_audio_features[[#This Row],[duration_ms]]/1000),60))</f>
        <v>3:39</v>
      </c>
      <c r="AA11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127" t="str">
        <f>spotify_top_songs_audio_features[[#This Row],[track_name]]</f>
        <v>Ella Quiere Beber - Remix</v>
      </c>
    </row>
    <row r="1128" spans="1:28" x14ac:dyDescent="0.25">
      <c r="A1128" t="s">
        <v>17658</v>
      </c>
      <c r="B1128" t="s">
        <v>17659</v>
      </c>
      <c r="C1128" t="s">
        <v>17660</v>
      </c>
      <c r="D1128" t="s">
        <v>220</v>
      </c>
      <c r="E1128" t="s">
        <v>23</v>
      </c>
      <c r="F1128" t="s">
        <v>32</v>
      </c>
      <c r="G1128" t="s">
        <v>25</v>
      </c>
      <c r="H1128">
        <v>632</v>
      </c>
      <c r="I1128">
        <v>832</v>
      </c>
      <c r="J1128">
        <v>154</v>
      </c>
      <c r="K1128" t="s">
        <v>1310</v>
      </c>
      <c r="L1128">
        <v>0</v>
      </c>
      <c r="M1128">
        <v>705</v>
      </c>
      <c r="N1128">
        <v>784</v>
      </c>
      <c r="O1128">
        <v>-1948</v>
      </c>
      <c r="P1128">
        <v>182184</v>
      </c>
      <c r="Q1128">
        <v>198933</v>
      </c>
      <c r="R1128">
        <v>27</v>
      </c>
      <c r="S1128">
        <v>165724104</v>
      </c>
      <c r="U1128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1128" t="str">
        <f>IFERROR(MID(spotify_top_songs_audio_features[[#This Row],[artist_names]],SEARCH(",",spotify_top_songs_audio_features[[#This Row],[artist_names]])+2,99),"")</f>
        <v>Mau y Ricky</v>
      </c>
      <c r="W1128" t="str">
        <f>spotify_top_songs_audio_features[[#This Row],[source]]</f>
        <v>UMLE - Latino</v>
      </c>
      <c r="X1128" s="1">
        <f>spotify_top_songs_audio_features[[#This Row],[streams]]</f>
        <v>165724104</v>
      </c>
      <c r="Y1128" t="str">
        <f>IF(Tabela2[[#This Row],[feat]]="","","Feat")</f>
        <v>Feat</v>
      </c>
      <c r="Z1128" s="17" t="str">
        <f>CONCATENATE(INT(spotify_top_songs_audio_features[[#This Row],[duration_ms]]/(60*1000)),":",MOD(INT(spotify_top_songs_audio_features[[#This Row],[duration_ms]]/1000),60))</f>
        <v>3:18</v>
      </c>
      <c r="AA11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128" t="str">
        <f>spotify_top_songs_audio_features[[#This Row],[track_name]]</f>
        <v>Ya No Tiene Novio</v>
      </c>
    </row>
    <row r="1129" spans="1:28" x14ac:dyDescent="0.25">
      <c r="A1129" t="s">
        <v>16434</v>
      </c>
      <c r="B1129" t="s">
        <v>6143</v>
      </c>
      <c r="C1129" t="s">
        <v>16435</v>
      </c>
      <c r="D1129" t="s">
        <v>6145</v>
      </c>
      <c r="E1129" t="s">
        <v>58</v>
      </c>
      <c r="F1129" t="s">
        <v>24</v>
      </c>
      <c r="G1129" t="s">
        <v>25</v>
      </c>
      <c r="H1129">
        <v>697</v>
      </c>
      <c r="I1129">
        <v>82</v>
      </c>
      <c r="J1129">
        <v>308</v>
      </c>
      <c r="K1129" t="s">
        <v>123</v>
      </c>
      <c r="L1129">
        <v>0</v>
      </c>
      <c r="M1129">
        <v>631</v>
      </c>
      <c r="N1129">
        <v>502</v>
      </c>
      <c r="O1129">
        <v>-4502</v>
      </c>
      <c r="P1129">
        <v>136054</v>
      </c>
      <c r="Q1129">
        <v>159080</v>
      </c>
      <c r="R1129">
        <v>17</v>
      </c>
      <c r="S1129">
        <v>165537940</v>
      </c>
      <c r="U1129" t="str">
        <f>IFERROR(LEFT(spotify_top_songs_audio_features[[#This Row],[artist_names]],SEARCH(",",spotify_top_songs_audio_features[[#This Row],[artist_names]])-1),spotify_top_songs_audio_features[[#This Row],[artist_names]])</f>
        <v>LE SSERAFIM</v>
      </c>
      <c r="V1129" t="str">
        <f>IFERROR(MID(spotify_top_songs_audio_features[[#This Row],[artist_names]],SEARCH(",",spotify_top_songs_audio_features[[#This Row],[artist_names]])+2,99),"")</f>
        <v/>
      </c>
      <c r="W1129" t="str">
        <f>spotify_top_songs_audio_features[[#This Row],[source]]</f>
        <v>SOURCE MUSIC</v>
      </c>
      <c r="X1129" s="1">
        <f>spotify_top_songs_audio_features[[#This Row],[streams]]</f>
        <v>165537940</v>
      </c>
      <c r="Y1129" t="str">
        <f>IF(Tabela2[[#This Row],[feat]]="","","Feat")</f>
        <v/>
      </c>
      <c r="Z1129" s="17" t="str">
        <f>CONCATENATE(INT(spotify_top_songs_audio_features[[#This Row],[duration_ms]]/(60*1000)),":",MOD(INT(spotify_top_songs_audio_features[[#This Row],[duration_ms]]/1000),60))</f>
        <v>2:39</v>
      </c>
      <c r="AA11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129" t="str">
        <f>spotify_top_songs_audio_features[[#This Row],[track_name]]</f>
        <v>Perfect Night</v>
      </c>
    </row>
    <row r="1130" spans="1:28" x14ac:dyDescent="0.25">
      <c r="A1130" t="s">
        <v>15905</v>
      </c>
      <c r="B1130" t="s">
        <v>2622</v>
      </c>
      <c r="C1130" t="s">
        <v>8161</v>
      </c>
      <c r="D1130" t="s">
        <v>1101</v>
      </c>
      <c r="E1130" t="s">
        <v>58</v>
      </c>
      <c r="F1130" t="s">
        <v>32</v>
      </c>
      <c r="G1130" t="s">
        <v>25</v>
      </c>
      <c r="H1130">
        <v>802</v>
      </c>
      <c r="I1130">
        <v>645</v>
      </c>
      <c r="J1130">
        <v>715</v>
      </c>
      <c r="K1130" t="s">
        <v>2624</v>
      </c>
      <c r="L1130">
        <v>0</v>
      </c>
      <c r="M1130">
        <v>119</v>
      </c>
      <c r="N1130">
        <v>376</v>
      </c>
      <c r="O1130">
        <v>-6181</v>
      </c>
      <c r="P1130">
        <v>100001</v>
      </c>
      <c r="Q1130">
        <v>157202</v>
      </c>
      <c r="R1130">
        <v>8</v>
      </c>
      <c r="S1130">
        <v>165160207</v>
      </c>
      <c r="U1130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1130" t="str">
        <f>IFERROR(MID(spotify_top_songs_audio_features[[#This Row],[artist_names]],SEARCH(",",spotify_top_songs_audio_features[[#This Row],[artist_names]])+2,99),"")</f>
        <v>Aloe Blacc</v>
      </c>
      <c r="W1130" t="str">
        <f>spotify_top_songs_audio_features[[#This Row],[source]]</f>
        <v>Universal Music AB</v>
      </c>
      <c r="X1130" s="1">
        <f>spotify_top_songs_audio_features[[#This Row],[streams]]</f>
        <v>165160207</v>
      </c>
      <c r="Y1130" t="str">
        <f>IF(Tabela2[[#This Row],[feat]]="","","Feat")</f>
        <v>Feat</v>
      </c>
      <c r="Z1130" s="17" t="str">
        <f>CONCATENATE(INT(spotify_top_songs_audio_features[[#This Row],[duration_ms]]/(60*1000)),":",MOD(INT(spotify_top_songs_audio_features[[#This Row],[duration_ms]]/1000),60))</f>
        <v>2:37</v>
      </c>
      <c r="AA11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130" t="str">
        <f>spotify_top_songs_audio_features[[#This Row],[track_name]]</f>
        <v>SOS (feat. Aloe Blacc)</v>
      </c>
    </row>
    <row r="1131" spans="1:28" x14ac:dyDescent="0.25">
      <c r="A1131" t="s">
        <v>12594</v>
      </c>
      <c r="B1131" t="s">
        <v>307</v>
      </c>
      <c r="C1131" t="s">
        <v>12595</v>
      </c>
      <c r="D1131" t="s">
        <v>372</v>
      </c>
      <c r="E1131" t="s">
        <v>102</v>
      </c>
      <c r="F1131" t="s">
        <v>32</v>
      </c>
      <c r="G1131" t="s">
        <v>25</v>
      </c>
      <c r="H1131">
        <v>695</v>
      </c>
      <c r="I1131">
        <v>573</v>
      </c>
      <c r="J1131">
        <v>106</v>
      </c>
      <c r="K1131" t="s">
        <v>622</v>
      </c>
      <c r="L1131">
        <v>734</v>
      </c>
      <c r="M1131">
        <v>482</v>
      </c>
      <c r="N1131">
        <v>408</v>
      </c>
      <c r="O1131">
        <v>-8597</v>
      </c>
      <c r="P1131">
        <v>99939</v>
      </c>
      <c r="Q1131">
        <v>179172</v>
      </c>
      <c r="R1131">
        <v>30</v>
      </c>
      <c r="S1131">
        <v>164762914</v>
      </c>
      <c r="U1131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131" t="str">
        <f>IFERROR(MID(spotify_top_songs_audio_features[[#This Row],[artist_names]],SEARCH(",",spotify_top_songs_audio_features[[#This Row],[artist_names]])+2,99),"")</f>
        <v/>
      </c>
      <c r="W1131" t="str">
        <f>spotify_top_songs_audio_features[[#This Row],[source]]</f>
        <v>Darkroom</v>
      </c>
      <c r="X1131" s="1">
        <f>spotify_top_songs_audio_features[[#This Row],[streams]]</f>
        <v>164762914</v>
      </c>
      <c r="Y1131" t="str">
        <f>IF(Tabela2[[#This Row],[feat]]="","","Feat")</f>
        <v/>
      </c>
      <c r="Z1131" s="17" t="str">
        <f>CONCATENATE(INT(spotify_top_songs_audio_features[[#This Row],[duration_ms]]/(60*1000)),":",MOD(INT(spotify_top_songs_audio_features[[#This Row],[duration_ms]]/1000),60))</f>
        <v>2:59</v>
      </c>
      <c r="AA11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131" t="str">
        <f>spotify_top_songs_audio_features[[#This Row],[track_name]]</f>
        <v>bellyache</v>
      </c>
    </row>
    <row r="1132" spans="1:28" x14ac:dyDescent="0.25">
      <c r="A1132" t="s">
        <v>14504</v>
      </c>
      <c r="B1132" t="s">
        <v>14505</v>
      </c>
      <c r="C1132" t="s">
        <v>14506</v>
      </c>
      <c r="D1132" t="s">
        <v>22</v>
      </c>
      <c r="E1132" t="s">
        <v>70</v>
      </c>
      <c r="F1132" t="s">
        <v>24</v>
      </c>
      <c r="G1132" t="s">
        <v>25</v>
      </c>
      <c r="H1132">
        <v>566</v>
      </c>
      <c r="I1132">
        <v>885</v>
      </c>
      <c r="J1132">
        <v>818</v>
      </c>
      <c r="K1132" t="s">
        <v>5811</v>
      </c>
      <c r="L1132">
        <v>9.9699999999999997E-3</v>
      </c>
      <c r="M1132">
        <v>334</v>
      </c>
      <c r="N1132">
        <v>304</v>
      </c>
      <c r="O1132">
        <v>-4528</v>
      </c>
      <c r="P1132">
        <v>9099</v>
      </c>
      <c r="Q1132">
        <v>232893</v>
      </c>
      <c r="R1132">
        <v>23</v>
      </c>
      <c r="S1132">
        <v>164582177</v>
      </c>
      <c r="U1132" t="str">
        <f>IFERROR(LEFT(spotify_top_songs_audio_features[[#This Row],[artist_names]],SEARCH(",",spotify_top_songs_audio_features[[#This Row],[artist_names]])-1),spotify_top_songs_audio_features[[#This Row],[artist_names]])</f>
        <v>Paloma Faith</v>
      </c>
      <c r="V1132" t="str">
        <f>IFERROR(MID(spotify_top_songs_audio_features[[#This Row],[artist_names]],SEARCH(",",spotify_top_songs_audio_features[[#This Row],[artist_names]])+2,99),"")</f>
        <v/>
      </c>
      <c r="W1132" t="str">
        <f>spotify_top_songs_audio_features[[#This Row],[source]]</f>
        <v>RCA Records Label</v>
      </c>
      <c r="X1132" s="1">
        <f>spotify_top_songs_audio_features[[#This Row],[streams]]</f>
        <v>164582177</v>
      </c>
      <c r="Y1132" t="str">
        <f>IF(Tabela2[[#This Row],[feat]]="","","Feat")</f>
        <v/>
      </c>
      <c r="Z1132" s="17" t="str">
        <f>CONCATENATE(INT(spotify_top_songs_audio_features[[#This Row],[duration_ms]]/(60*1000)),":",MOD(INT(spotify_top_songs_audio_features[[#This Row],[duration_ms]]/1000),60))</f>
        <v>3:52</v>
      </c>
      <c r="AA11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132" t="str">
        <f>spotify_top_songs_audio_features[[#This Row],[track_name]]</f>
        <v>Only Love Can Hurt Like This</v>
      </c>
    </row>
    <row r="1133" spans="1:28" x14ac:dyDescent="0.25">
      <c r="A1133" t="s">
        <v>9676</v>
      </c>
      <c r="B1133" t="s">
        <v>112</v>
      </c>
      <c r="C1133" t="s">
        <v>9677</v>
      </c>
      <c r="D1133" t="s">
        <v>112</v>
      </c>
      <c r="E1133" t="s">
        <v>23</v>
      </c>
      <c r="F1133" t="s">
        <v>24</v>
      </c>
      <c r="G1133" t="s">
        <v>25</v>
      </c>
      <c r="H1133">
        <v>637</v>
      </c>
      <c r="I1133">
        <v>398</v>
      </c>
      <c r="J1133">
        <v>564</v>
      </c>
      <c r="K1133" t="s">
        <v>3276</v>
      </c>
      <c r="L1133">
        <v>1.03E-4</v>
      </c>
      <c r="M1133">
        <v>101</v>
      </c>
      <c r="N1133">
        <v>374</v>
      </c>
      <c r="O1133">
        <v>-8294</v>
      </c>
      <c r="P1133">
        <v>108075</v>
      </c>
      <c r="Q1133">
        <v>218271</v>
      </c>
      <c r="R1133">
        <v>8</v>
      </c>
      <c r="S1133">
        <v>164574320</v>
      </c>
      <c r="U113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133" t="str">
        <f>IFERROR(MID(spotify_top_songs_audio_features[[#This Row],[artist_names]],SEARCH(",",spotify_top_songs_audio_features[[#This Row],[artist_names]])+2,99),"")</f>
        <v/>
      </c>
      <c r="W1133" t="str">
        <f>spotify_top_songs_audio_features[[#This Row],[source]]</f>
        <v>Taylor Swift</v>
      </c>
      <c r="X1133" s="1">
        <f>spotify_top_songs_audio_features[[#This Row],[streams]]</f>
        <v>164574320</v>
      </c>
      <c r="Y1133" t="str">
        <f>IF(Tabela2[[#This Row],[feat]]="","","Feat")</f>
        <v/>
      </c>
      <c r="Z1133" s="17" t="str">
        <f>CONCATENATE(INT(spotify_top_songs_audio_features[[#This Row],[duration_ms]]/(60*1000)),":",MOD(INT(spotify_top_songs_audio_features[[#This Row],[duration_ms]]/1000),60))</f>
        <v>3:38</v>
      </c>
      <c r="AA11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133" t="str">
        <f>spotify_top_songs_audio_features[[#This Row],[track_name]]</f>
        <v>Maroon</v>
      </c>
    </row>
    <row r="1134" spans="1:28" x14ac:dyDescent="0.25">
      <c r="A1134" t="s">
        <v>15751</v>
      </c>
      <c r="B1134" t="s">
        <v>15752</v>
      </c>
      <c r="C1134" t="s">
        <v>15753</v>
      </c>
      <c r="D1134" t="s">
        <v>15754</v>
      </c>
      <c r="E1134" t="s">
        <v>113</v>
      </c>
      <c r="F1134" t="s">
        <v>24</v>
      </c>
      <c r="G1134" t="s">
        <v>152</v>
      </c>
      <c r="H1134">
        <v>704</v>
      </c>
      <c r="I1134">
        <v>756</v>
      </c>
      <c r="J1134">
        <v>448</v>
      </c>
      <c r="K1134" t="s">
        <v>531</v>
      </c>
      <c r="L1134">
        <v>3.7500000000000001E-4</v>
      </c>
      <c r="M1134">
        <v>852</v>
      </c>
      <c r="N1134">
        <v>461</v>
      </c>
      <c r="O1134">
        <v>-4948</v>
      </c>
      <c r="P1134">
        <v>121737</v>
      </c>
      <c r="Q1134">
        <v>141340</v>
      </c>
      <c r="R1134">
        <v>16</v>
      </c>
      <c r="S1134">
        <v>164498841</v>
      </c>
      <c r="U1134" t="str">
        <f>IFERROR(LEFT(spotify_top_songs_audio_features[[#This Row],[artist_names]],SEARCH(",",spotify_top_songs_audio_features[[#This Row],[artist_names]])-1),spotify_top_songs_audio_features[[#This Row],[artist_names]])</f>
        <v>Luar La L</v>
      </c>
      <c r="V1134" t="str">
        <f>IFERROR(MID(spotify_top_songs_audio_features[[#This Row],[artist_names]],SEARCH(",",spotify_top_songs_audio_features[[#This Row],[artist_names]])+2,99),"")</f>
        <v/>
      </c>
      <c r="W1134" t="str">
        <f>spotify_top_songs_audio_features[[#This Row],[source]]</f>
        <v>La Mafia Urbana Corp.</v>
      </c>
      <c r="X1134" s="1">
        <f>spotify_top_songs_audio_features[[#This Row],[streams]]</f>
        <v>164498841</v>
      </c>
      <c r="Y1134" t="str">
        <f>IF(Tabela2[[#This Row],[feat]]="","","Feat")</f>
        <v/>
      </c>
      <c r="Z1134" s="17" t="str">
        <f>CONCATENATE(INT(spotify_top_songs_audio_features[[#This Row],[duration_ms]]/(60*1000)),":",MOD(INT(spotify_top_songs_audio_features[[#This Row],[duration_ms]]/1000),60))</f>
        <v>2:21</v>
      </c>
      <c r="AA11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134" t="str">
        <f>spotify_top_songs_audio_features[[#This Row],[track_name]]</f>
        <v>Caile</v>
      </c>
    </row>
    <row r="1135" spans="1:28" x14ac:dyDescent="0.25">
      <c r="A1135" t="s">
        <v>6469</v>
      </c>
      <c r="B1135" t="s">
        <v>6470</v>
      </c>
      <c r="C1135" t="s">
        <v>6471</v>
      </c>
      <c r="D1135" t="s">
        <v>612</v>
      </c>
      <c r="E1135" t="s">
        <v>177</v>
      </c>
      <c r="F1135" t="s">
        <v>32</v>
      </c>
      <c r="G1135" t="s">
        <v>25</v>
      </c>
      <c r="H1135">
        <v>611</v>
      </c>
      <c r="I1135">
        <v>797</v>
      </c>
      <c r="J1135">
        <v>533</v>
      </c>
      <c r="K1135" t="s">
        <v>6472</v>
      </c>
      <c r="L1135">
        <v>137</v>
      </c>
      <c r="M1135">
        <v>26</v>
      </c>
      <c r="N1135">
        <v>518</v>
      </c>
      <c r="O1135">
        <v>-7627</v>
      </c>
      <c r="P1135">
        <v>120041</v>
      </c>
      <c r="Q1135">
        <v>218107</v>
      </c>
      <c r="R1135">
        <v>26</v>
      </c>
      <c r="S1135">
        <v>164467829</v>
      </c>
      <c r="U1135" t="str">
        <f>IFERROR(LEFT(spotify_top_songs_audio_features[[#This Row],[artist_names]],SEARCH(",",spotify_top_songs_audio_features[[#This Row],[artist_names]])-1),spotify_top_songs_audio_features[[#This Row],[artist_names]])</f>
        <v>BØRNS</v>
      </c>
      <c r="V1135" t="str">
        <f>IFERROR(MID(spotify_top_songs_audio_features[[#This Row],[artist_names]],SEARCH(",",spotify_top_songs_audio_features[[#This Row],[artist_names]])+2,99),"")</f>
        <v/>
      </c>
      <c r="W1135" t="str">
        <f>spotify_top_songs_audio_features[[#This Row],[source]]</f>
        <v>UMGRI Interscope</v>
      </c>
      <c r="X1135" s="1">
        <f>spotify_top_songs_audio_features[[#This Row],[streams]]</f>
        <v>164467829</v>
      </c>
      <c r="Y1135" t="str">
        <f>IF(Tabela2[[#This Row],[feat]]="","","Feat")</f>
        <v/>
      </c>
      <c r="Z1135" s="17" t="str">
        <f>CONCATENATE(INT(spotify_top_songs_audio_features[[#This Row],[duration_ms]]/(60*1000)),":",MOD(INT(spotify_top_songs_audio_features[[#This Row],[duration_ms]]/1000),60))</f>
        <v>3:38</v>
      </c>
      <c r="AA11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35" t="str">
        <f>spotify_top_songs_audio_features[[#This Row],[track_name]]</f>
        <v>Electric Love</v>
      </c>
    </row>
    <row r="1136" spans="1:28" x14ac:dyDescent="0.25">
      <c r="A1136" t="s">
        <v>6587</v>
      </c>
      <c r="B1136" t="s">
        <v>6588</v>
      </c>
      <c r="C1136" t="s">
        <v>6589</v>
      </c>
      <c r="D1136" t="s">
        <v>908</v>
      </c>
      <c r="E1136" t="s">
        <v>97</v>
      </c>
      <c r="F1136" t="s">
        <v>32</v>
      </c>
      <c r="G1136" t="s">
        <v>64</v>
      </c>
      <c r="H1136">
        <v>782</v>
      </c>
      <c r="I1136">
        <v>631</v>
      </c>
      <c r="J1136">
        <v>592</v>
      </c>
      <c r="K1136" t="s">
        <v>6590</v>
      </c>
      <c r="L1136">
        <v>0</v>
      </c>
      <c r="M1136">
        <v>808</v>
      </c>
      <c r="N1136">
        <v>866</v>
      </c>
      <c r="O1136">
        <v>-8473</v>
      </c>
      <c r="P1136">
        <v>113427</v>
      </c>
      <c r="Q1136">
        <v>641941</v>
      </c>
      <c r="R1136">
        <v>17</v>
      </c>
      <c r="S1136">
        <v>164239151</v>
      </c>
      <c r="U1136" t="str">
        <f>IFERROR(LEFT(spotify_top_songs_audio_features[[#This Row],[artist_names]],SEARCH(",",spotify_top_songs_audio_features[[#This Row],[artist_names]])-1),spotify_top_songs_audio_features[[#This Row],[artist_names]])</f>
        <v>Dj GBR</v>
      </c>
      <c r="V1136" t="str">
        <f>IFERROR(MID(spotify_top_songs_audio_features[[#This Row],[artist_names]],SEARCH(",",spotify_top_songs_audio_features[[#This Row],[artist_names]])+2,99),"")</f>
        <v>Mc IG, MC Ryan SP, MC PH, Mc Davi, Mc Luki, Mc Don Juan, Mc Kadu, TrapLaudo, MC GP, MC GH do 7</v>
      </c>
      <c r="W1136" t="str">
        <f>spotify_top_songs_audio_features[[#This Row],[source]]</f>
        <v>GR6 Music</v>
      </c>
      <c r="X1136" s="1">
        <f>spotify_top_songs_audio_features[[#This Row],[streams]]</f>
        <v>164239151</v>
      </c>
      <c r="Y1136" t="str">
        <f>IF(Tabela2[[#This Row],[feat]]="","","Feat")</f>
        <v>Feat</v>
      </c>
      <c r="Z1136" s="17" t="str">
        <f>CONCATENATE(INT(spotify_top_songs_audio_features[[#This Row],[duration_ms]]/(60*1000)),":",MOD(INT(spotify_top_songs_audio_features[[#This Row],[duration_ms]]/1000),60))</f>
        <v>10:41</v>
      </c>
      <c r="AA11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136" t="str">
        <f>spotify_top_songs_audio_features[[#This Row],[track_name]]</f>
        <v>Let's Go 4</v>
      </c>
    </row>
    <row r="1137" spans="1:28" x14ac:dyDescent="0.25">
      <c r="A1137" t="s">
        <v>7632</v>
      </c>
      <c r="B1137" t="s">
        <v>1619</v>
      </c>
      <c r="C1137" t="s">
        <v>7633</v>
      </c>
      <c r="D1137" t="s">
        <v>1491</v>
      </c>
      <c r="E1137" t="s">
        <v>43</v>
      </c>
      <c r="F1137" t="s">
        <v>32</v>
      </c>
      <c r="G1137" t="s">
        <v>25</v>
      </c>
      <c r="H1137">
        <v>845</v>
      </c>
      <c r="I1137">
        <v>795</v>
      </c>
      <c r="J1137">
        <v>681</v>
      </c>
      <c r="K1137" t="s">
        <v>2594</v>
      </c>
      <c r="L1137">
        <v>1.7799999999999999E-3</v>
      </c>
      <c r="M1137">
        <v>224</v>
      </c>
      <c r="N1137">
        <v>681</v>
      </c>
      <c r="O1137">
        <v>-3502</v>
      </c>
      <c r="P1137">
        <v>94969</v>
      </c>
      <c r="Q1137">
        <v>197053</v>
      </c>
      <c r="R1137">
        <v>16</v>
      </c>
      <c r="S1137">
        <v>163573451</v>
      </c>
      <c r="U1137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137" t="str">
        <f>IFERROR(MID(spotify_top_songs_audio_features[[#This Row],[artist_names]],SEARCH(",",spotify_top_songs_audio_features[[#This Row],[artist_names]])+2,99),"")</f>
        <v/>
      </c>
      <c r="W1137" t="str">
        <f>spotify_top_songs_audio_features[[#This Row],[source]]</f>
        <v>Sony Music Latin/Duars Entertainment</v>
      </c>
      <c r="X1137" s="1">
        <f>spotify_top_songs_audio_features[[#This Row],[streams]]</f>
        <v>163573451</v>
      </c>
      <c r="Y1137" t="str">
        <f>IF(Tabela2[[#This Row],[feat]]="","","Feat")</f>
        <v/>
      </c>
      <c r="Z1137" s="17" t="str">
        <f>CONCATENATE(INT(spotify_top_songs_audio_features[[#This Row],[duration_ms]]/(60*1000)),":",MOD(INT(spotify_top_songs_audio_features[[#This Row],[duration_ms]]/1000),60))</f>
        <v>3:17</v>
      </c>
      <c r="AA11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137" t="str">
        <f>spotify_top_songs_audio_features[[#This Row],[track_name]]</f>
        <v>DILUVIO</v>
      </c>
    </row>
    <row r="1138" spans="1:28" x14ac:dyDescent="0.25">
      <c r="A1138" t="s">
        <v>5878</v>
      </c>
      <c r="B1138" t="s">
        <v>1385</v>
      </c>
      <c r="C1138" t="s">
        <v>5879</v>
      </c>
      <c r="D1138" t="s">
        <v>1385</v>
      </c>
      <c r="E1138" t="s">
        <v>113</v>
      </c>
      <c r="F1138" t="s">
        <v>24</v>
      </c>
      <c r="G1138" t="s">
        <v>25</v>
      </c>
      <c r="H1138">
        <v>594</v>
      </c>
      <c r="I1138">
        <v>527</v>
      </c>
      <c r="J1138">
        <v>335</v>
      </c>
      <c r="K1138" t="s">
        <v>1390</v>
      </c>
      <c r="L1138">
        <v>0</v>
      </c>
      <c r="M1138">
        <v>234</v>
      </c>
      <c r="N1138">
        <v>692</v>
      </c>
      <c r="O1138">
        <v>-9335</v>
      </c>
      <c r="P1138">
        <v>172712</v>
      </c>
      <c r="Q1138">
        <v>194019</v>
      </c>
      <c r="R1138">
        <v>30</v>
      </c>
      <c r="S1138">
        <v>162838942</v>
      </c>
      <c r="U1138" t="str">
        <f>IFERROR(LEFT(spotify_top_songs_audio_features[[#This Row],[artist_names]],SEARCH(",",spotify_top_songs_audio_features[[#This Row],[artist_names]])-1),spotify_top_songs_audio_features[[#This Row],[artist_names]])</f>
        <v>Grupo Frontera</v>
      </c>
      <c r="V1138" t="str">
        <f>IFERROR(MID(spotify_top_songs_audio_features[[#This Row],[artist_names]],SEARCH(",",spotify_top_songs_audio_features[[#This Row],[artist_names]])+2,99),"")</f>
        <v/>
      </c>
      <c r="W1138" t="str">
        <f>spotify_top_songs_audio_features[[#This Row],[source]]</f>
        <v>Grupo Frontera</v>
      </c>
      <c r="X1138" s="1">
        <f>spotify_top_songs_audio_features[[#This Row],[streams]]</f>
        <v>162838942</v>
      </c>
      <c r="Y1138" t="str">
        <f>IF(Tabela2[[#This Row],[feat]]="","","Feat")</f>
        <v/>
      </c>
      <c r="Z1138" s="17" t="str">
        <f>CONCATENATE(INT(spotify_top_songs_audio_features[[#This Row],[duration_ms]]/(60*1000)),":",MOD(INT(spotify_top_songs_audio_features[[#This Row],[duration_ms]]/1000),60))</f>
        <v>3:14</v>
      </c>
      <c r="AA11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138" t="str">
        <f>spotify_top_songs_audio_features[[#This Row],[track_name]]</f>
        <v>No Se Va - EN VIVO</v>
      </c>
    </row>
    <row r="1139" spans="1:28" x14ac:dyDescent="0.25">
      <c r="A1139" t="s">
        <v>16209</v>
      </c>
      <c r="B1139" t="s">
        <v>9727</v>
      </c>
      <c r="C1139" t="s">
        <v>9728</v>
      </c>
      <c r="D1139" t="s">
        <v>390</v>
      </c>
      <c r="E1139" t="s">
        <v>469</v>
      </c>
      <c r="F1139" t="s">
        <v>24</v>
      </c>
      <c r="G1139" t="s">
        <v>1571</v>
      </c>
      <c r="H1139">
        <v>294</v>
      </c>
      <c r="I1139">
        <v>505</v>
      </c>
      <c r="J1139">
        <v>42</v>
      </c>
      <c r="K1139" t="s">
        <v>4426</v>
      </c>
      <c r="L1139">
        <v>0</v>
      </c>
      <c r="M1139">
        <v>977</v>
      </c>
      <c r="N1139">
        <v>357</v>
      </c>
      <c r="O1139">
        <v>-8106</v>
      </c>
      <c r="P1139">
        <v>85332</v>
      </c>
      <c r="Q1139">
        <v>209893</v>
      </c>
      <c r="R1139">
        <v>15</v>
      </c>
      <c r="S1139">
        <v>162796349</v>
      </c>
      <c r="U1139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1139" t="str">
        <f>IFERROR(MID(spotify_top_songs_audio_features[[#This Row],[artist_names]],SEARCH(",",spotify_top_songs_audio_features[[#This Row],[artist_names]])+2,99),"")</f>
        <v>ILLENIUM, Lennon Stella</v>
      </c>
      <c r="W1139" t="str">
        <f>spotify_top_songs_audio_features[[#This Row],[source]]</f>
        <v>Disruptor Records/Columbia</v>
      </c>
      <c r="X1139" s="1">
        <f>spotify_top_songs_audio_features[[#This Row],[streams]]</f>
        <v>162796349</v>
      </c>
      <c r="Y1139" t="str">
        <f>IF(Tabela2[[#This Row],[feat]]="","","Feat")</f>
        <v>Feat</v>
      </c>
      <c r="Z1139" s="17" t="str">
        <f>CONCATENATE(INT(spotify_top_songs_audio_features[[#This Row],[duration_ms]]/(60*1000)),":",MOD(INT(spotify_top_songs_audio_features[[#This Row],[duration_ms]]/1000),60))</f>
        <v>3:29</v>
      </c>
      <c r="AA11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139" t="str">
        <f>spotify_top_songs_audio_features[[#This Row],[track_name]]</f>
        <v>Takeaway</v>
      </c>
    </row>
    <row r="1140" spans="1:28" x14ac:dyDescent="0.25">
      <c r="A1140" t="s">
        <v>12141</v>
      </c>
      <c r="B1140" t="s">
        <v>12142</v>
      </c>
      <c r="C1140" t="s">
        <v>11925</v>
      </c>
      <c r="D1140" t="s">
        <v>1186</v>
      </c>
      <c r="E1140" t="s">
        <v>31</v>
      </c>
      <c r="F1140" t="s">
        <v>32</v>
      </c>
      <c r="G1140" t="s">
        <v>25</v>
      </c>
      <c r="H1140">
        <v>509</v>
      </c>
      <c r="I1140">
        <v>689</v>
      </c>
      <c r="J1140">
        <v>102</v>
      </c>
      <c r="K1140" t="s">
        <v>2705</v>
      </c>
      <c r="L1140">
        <v>0</v>
      </c>
      <c r="M1140">
        <v>301</v>
      </c>
      <c r="N1140">
        <v>297</v>
      </c>
      <c r="O1140">
        <v>-4929</v>
      </c>
      <c r="P1140">
        <v>170087</v>
      </c>
      <c r="Q1140">
        <v>193798</v>
      </c>
      <c r="R1140">
        <v>20</v>
      </c>
      <c r="S1140">
        <v>162736371</v>
      </c>
      <c r="U1140" t="str">
        <f>IFERROR(LEFT(spotify_top_songs_audio_features[[#This Row],[artist_names]],SEARCH(",",spotify_top_songs_audio_features[[#This Row],[artist_names]])-1),spotify_top_songs_audio_features[[#This Row],[artist_names]])</f>
        <v>Alan Walker</v>
      </c>
      <c r="V1140" t="str">
        <f>IFERROR(MID(spotify_top_songs_audio_features[[#This Row],[artist_names]],SEARCH(",",spotify_top_songs_audio_features[[#This Row],[artist_names]])+2,99),"")</f>
        <v>Sabrina Carpenter, Farruko</v>
      </c>
      <c r="W1140" t="str">
        <f>spotify_top_songs_audio_features[[#This Row],[source]]</f>
        <v>Kreatell Music</v>
      </c>
      <c r="X1140" s="1">
        <f>spotify_top_songs_audio_features[[#This Row],[streams]]</f>
        <v>162736371</v>
      </c>
      <c r="Y1140" t="str">
        <f>IF(Tabela2[[#This Row],[feat]]="","","Feat")</f>
        <v>Feat</v>
      </c>
      <c r="Z1140" s="17" t="str">
        <f>CONCATENATE(INT(spotify_top_songs_audio_features[[#This Row],[duration_ms]]/(60*1000)),":",MOD(INT(spotify_top_songs_audio_features[[#This Row],[duration_ms]]/1000),60))</f>
        <v>3:13</v>
      </c>
      <c r="AA11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40" t="str">
        <f>spotify_top_songs_audio_features[[#This Row],[track_name]]</f>
        <v>On My Way</v>
      </c>
    </row>
    <row r="1141" spans="1:28" x14ac:dyDescent="0.25">
      <c r="A1141" t="s">
        <v>15179</v>
      </c>
      <c r="B1141" t="s">
        <v>15180</v>
      </c>
      <c r="C1141" t="s">
        <v>15181</v>
      </c>
      <c r="D1141" t="s">
        <v>7818</v>
      </c>
      <c r="E1141" t="s">
        <v>58</v>
      </c>
      <c r="F1141" t="s">
        <v>32</v>
      </c>
      <c r="G1141" t="s">
        <v>25</v>
      </c>
      <c r="H1141">
        <v>727</v>
      </c>
      <c r="I1141">
        <v>681</v>
      </c>
      <c r="J1141">
        <v>265</v>
      </c>
      <c r="K1141" t="s">
        <v>15182</v>
      </c>
      <c r="L1141">
        <v>307</v>
      </c>
      <c r="M1141">
        <v>861</v>
      </c>
      <c r="N1141">
        <v>448</v>
      </c>
      <c r="O1141">
        <v>-7114</v>
      </c>
      <c r="P1141">
        <v>123028</v>
      </c>
      <c r="Q1141">
        <v>241970</v>
      </c>
      <c r="R1141">
        <v>20</v>
      </c>
      <c r="S1141">
        <v>162606400</v>
      </c>
      <c r="U1141" t="str">
        <f>IFERROR(LEFT(spotify_top_songs_audio_features[[#This Row],[artist_names]],SEARCH(",",spotify_top_songs_audio_features[[#This Row],[artist_names]])-1),spotify_top_songs_audio_features[[#This Row],[artist_names]])</f>
        <v>Shouse</v>
      </c>
      <c r="V1141" t="str">
        <f>IFERROR(MID(spotify_top_songs_audio_features[[#This Row],[artist_names]],SEARCH(",",spotify_top_songs_audio_features[[#This Row],[artist_names]])+2,99),"")</f>
        <v/>
      </c>
      <c r="W1141" t="str">
        <f>spotify_top_songs_audio_features[[#This Row],[source]]</f>
        <v>Hell Beach</v>
      </c>
      <c r="X1141" s="1">
        <f>spotify_top_songs_audio_features[[#This Row],[streams]]</f>
        <v>162606400</v>
      </c>
      <c r="Y1141" t="str">
        <f>IF(Tabela2[[#This Row],[feat]]="","","Feat")</f>
        <v/>
      </c>
      <c r="Z1141" s="17" t="str">
        <f>CONCATENATE(INT(spotify_top_songs_audio_features[[#This Row],[duration_ms]]/(60*1000)),":",MOD(INT(spotify_top_songs_audio_features[[#This Row],[duration_ms]]/1000),60))</f>
        <v>4:1</v>
      </c>
      <c r="AA11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141" t="str">
        <f>spotify_top_songs_audio_features[[#This Row],[track_name]]</f>
        <v>Love Tonight (Edit)</v>
      </c>
    </row>
    <row r="1142" spans="1:28" x14ac:dyDescent="0.25">
      <c r="A1142" t="s">
        <v>15357</v>
      </c>
      <c r="B1142" t="s">
        <v>1366</v>
      </c>
      <c r="C1142" t="s">
        <v>8058</v>
      </c>
      <c r="D1142" t="s">
        <v>187</v>
      </c>
      <c r="E1142" t="s">
        <v>86</v>
      </c>
      <c r="F1142" t="s">
        <v>32</v>
      </c>
      <c r="G1142" t="s">
        <v>25</v>
      </c>
      <c r="H1142">
        <v>667</v>
      </c>
      <c r="I1142">
        <v>583</v>
      </c>
      <c r="J1142">
        <v>747</v>
      </c>
      <c r="K1142" t="s">
        <v>2079</v>
      </c>
      <c r="L1142">
        <v>4.4799999999999996E-3</v>
      </c>
      <c r="M1142">
        <v>181</v>
      </c>
      <c r="N1142">
        <v>187</v>
      </c>
      <c r="O1142">
        <v>-5127</v>
      </c>
      <c r="P1142">
        <v>92043</v>
      </c>
      <c r="Q1142">
        <v>181806</v>
      </c>
      <c r="R1142">
        <v>18</v>
      </c>
      <c r="S1142">
        <v>162587374</v>
      </c>
      <c r="U1142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1142" t="str">
        <f>IFERROR(MID(spotify_top_songs_audio_features[[#This Row],[artist_names]],SEARCH(",",spotify_top_songs_audio_features[[#This Row],[artist_names]])+2,99),"")</f>
        <v/>
      </c>
      <c r="W1142" t="str">
        <f>spotify_top_songs_audio_features[[#This Row],[source]]</f>
        <v>Capitol Records</v>
      </c>
      <c r="X1142" s="1">
        <f>spotify_top_songs_audio_features[[#This Row],[streams]]</f>
        <v>162587374</v>
      </c>
      <c r="Y1142" t="str">
        <f>IF(Tabela2[[#This Row],[feat]]="","","Feat")</f>
        <v/>
      </c>
      <c r="Z1142" s="17" t="str">
        <f>CONCATENATE(INT(spotify_top_songs_audio_features[[#This Row],[duration_ms]]/(60*1000)),":",MOD(INT(spotify_top_songs_audio_features[[#This Row],[duration_ms]]/1000),60))</f>
        <v>3:1</v>
      </c>
      <c r="AA11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142" t="str">
        <f>spotify_top_songs_audio_features[[#This Row],[track_name]]</f>
        <v>Graveyard</v>
      </c>
    </row>
    <row r="1143" spans="1:28" x14ac:dyDescent="0.25">
      <c r="A1143" t="s">
        <v>4977</v>
      </c>
      <c r="B1143" t="s">
        <v>4978</v>
      </c>
      <c r="C1143" t="s">
        <v>4979</v>
      </c>
      <c r="D1143" t="s">
        <v>857</v>
      </c>
      <c r="E1143" t="s">
        <v>86</v>
      </c>
      <c r="F1143" t="s">
        <v>32</v>
      </c>
      <c r="G1143" t="s">
        <v>25</v>
      </c>
      <c r="H1143">
        <v>627</v>
      </c>
      <c r="I1143">
        <v>858</v>
      </c>
      <c r="J1143">
        <v>386</v>
      </c>
      <c r="K1143" t="s">
        <v>4980</v>
      </c>
      <c r="L1143">
        <v>0</v>
      </c>
      <c r="M1143">
        <v>21</v>
      </c>
      <c r="N1143">
        <v>342</v>
      </c>
      <c r="O1143">
        <v>-2824</v>
      </c>
      <c r="P1143">
        <v>92523</v>
      </c>
      <c r="Q1143">
        <v>209160</v>
      </c>
      <c r="R1143">
        <v>16</v>
      </c>
      <c r="S1143">
        <v>162007366</v>
      </c>
      <c r="U1143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143" t="str">
        <f>IFERROR(MID(spotify_top_songs_audio_features[[#This Row],[artist_names]],SEARCH(",",spotify_top_songs_audio_features[[#This Row],[artist_names]])+2,99),"")</f>
        <v>Maldy</v>
      </c>
      <c r="W1143" t="str">
        <f>spotify_top_songs_audio_features[[#This Row],[source]]</f>
        <v>Universal Music Latino</v>
      </c>
      <c r="X1143" s="1">
        <f>spotify_top_songs_audio_features[[#This Row],[streams]]</f>
        <v>162007366</v>
      </c>
      <c r="Y1143" t="str">
        <f>IF(Tabela2[[#This Row],[feat]]="","","Feat")</f>
        <v>Feat</v>
      </c>
      <c r="Z1143" s="17" t="str">
        <f>CONCATENATE(INT(spotify_top_songs_audio_features[[#This Row],[duration_ms]]/(60*1000)),":",MOD(INT(spotify_top_songs_audio_features[[#This Row],[duration_ms]]/1000),60))</f>
        <v>3:29</v>
      </c>
      <c r="AA11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143" t="str">
        <f>spotify_top_songs_audio_features[[#This Row],[track_name]]</f>
        <v>GATÚBELA</v>
      </c>
    </row>
    <row r="1144" spans="1:28" x14ac:dyDescent="0.25">
      <c r="A1144" t="s">
        <v>15863</v>
      </c>
      <c r="B1144" t="s">
        <v>2320</v>
      </c>
      <c r="C1144" t="s">
        <v>2321</v>
      </c>
      <c r="D1144" t="s">
        <v>2253</v>
      </c>
      <c r="E1144" t="s">
        <v>86</v>
      </c>
      <c r="F1144" t="s">
        <v>24</v>
      </c>
      <c r="G1144" t="s">
        <v>25</v>
      </c>
      <c r="H1144">
        <v>876</v>
      </c>
      <c r="I1144">
        <v>519</v>
      </c>
      <c r="J1144">
        <v>143</v>
      </c>
      <c r="K1144" t="s">
        <v>4691</v>
      </c>
      <c r="L1144">
        <v>0</v>
      </c>
      <c r="M1144">
        <v>108</v>
      </c>
      <c r="N1144">
        <v>158</v>
      </c>
      <c r="O1144">
        <v>-6531</v>
      </c>
      <c r="P1144">
        <v>94981</v>
      </c>
      <c r="Q1144">
        <v>175230</v>
      </c>
      <c r="R1144">
        <v>21</v>
      </c>
      <c r="S1144">
        <v>161949111</v>
      </c>
      <c r="U1144" t="str">
        <f>IFERROR(LEFT(spotify_top_songs_audio_features[[#This Row],[artist_names]],SEARCH(",",spotify_top_songs_audio_features[[#This Row],[artist_names]])-1),spotify_top_songs_audio_features[[#This Row],[artist_names]])</f>
        <v>Rich The Kid</v>
      </c>
      <c r="V1144" t="str">
        <f>IFERROR(MID(spotify_top_songs_audio_features[[#This Row],[artist_names]],SEARCH(",",spotify_top_songs_audio_features[[#This Row],[artist_names]])+2,99),"")</f>
        <v/>
      </c>
      <c r="W1144" t="str">
        <f>spotify_top_songs_audio_features[[#This Row],[source]]</f>
        <v>Rich The Kid / (TDE/ISR PS)</v>
      </c>
      <c r="X1144" s="1">
        <f>spotify_top_songs_audio_features[[#This Row],[streams]]</f>
        <v>161949111</v>
      </c>
      <c r="Y1144" t="str">
        <f>IF(Tabela2[[#This Row],[feat]]="","","Feat")</f>
        <v/>
      </c>
      <c r="Z1144" s="17" t="str">
        <f>CONCATENATE(INT(spotify_top_songs_audio_features[[#This Row],[duration_ms]]/(60*1000)),":",MOD(INT(spotify_top_songs_audio_features[[#This Row],[duration_ms]]/1000),60))</f>
        <v>2:55</v>
      </c>
      <c r="AA11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144" t="str">
        <f>spotify_top_songs_audio_features[[#This Row],[track_name]]</f>
        <v>Plug Walk</v>
      </c>
    </row>
    <row r="1145" spans="1:28" x14ac:dyDescent="0.25">
      <c r="A1145" t="s">
        <v>2639</v>
      </c>
      <c r="B1145" t="s">
        <v>1095</v>
      </c>
      <c r="C1145" t="s">
        <v>1096</v>
      </c>
      <c r="D1145" t="s">
        <v>1097</v>
      </c>
      <c r="E1145" t="s">
        <v>177</v>
      </c>
      <c r="F1145" t="s">
        <v>32</v>
      </c>
      <c r="G1145" t="s">
        <v>25</v>
      </c>
      <c r="H1145">
        <v>6</v>
      </c>
      <c r="I1145">
        <v>76</v>
      </c>
      <c r="J1145">
        <v>452</v>
      </c>
      <c r="K1145" t="s">
        <v>2640</v>
      </c>
      <c r="L1145">
        <v>4.0899999999999999E-3</v>
      </c>
      <c r="M1145">
        <v>189</v>
      </c>
      <c r="N1145">
        <v>519</v>
      </c>
      <c r="O1145">
        <v>-6124</v>
      </c>
      <c r="P1145">
        <v>158078</v>
      </c>
      <c r="Q1145">
        <v>185573</v>
      </c>
      <c r="R1145">
        <v>28</v>
      </c>
      <c r="S1145">
        <v>161746311</v>
      </c>
      <c r="U1145" t="str">
        <f>IFERROR(LEFT(spotify_top_songs_audio_features[[#This Row],[artist_names]],SEARCH(",",spotify_top_songs_audio_features[[#This Row],[artist_names]])-1),spotify_top_songs_audio_features[[#This Row],[artist_names]])</f>
        <v>Fujii Kaze</v>
      </c>
      <c r="V1145" t="str">
        <f>IFERROR(MID(spotify_top_songs_audio_features[[#This Row],[artist_names]],SEARCH(",",spotify_top_songs_audio_features[[#This Row],[artist_names]])+2,99),"")</f>
        <v/>
      </c>
      <c r="W1145" t="str">
        <f>spotify_top_songs_audio_features[[#This Row],[source]]</f>
        <v>Universal Music LLC</v>
      </c>
      <c r="X1145" s="1">
        <f>spotify_top_songs_audio_features[[#This Row],[streams]]</f>
        <v>161746311</v>
      </c>
      <c r="Y1145" t="str">
        <f>IF(Tabela2[[#This Row],[feat]]="","","Feat")</f>
        <v/>
      </c>
      <c r="Z1145" s="17" t="str">
        <f>CONCATENATE(INT(spotify_top_songs_audio_features[[#This Row],[duration_ms]]/(60*1000)),":",MOD(INT(spotify_top_songs_audio_features[[#This Row],[duration_ms]]/1000),60))</f>
        <v>3:5</v>
      </c>
      <c r="AA11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45" t="str">
        <f>spotify_top_songs_audio_features[[#This Row],[track_name]]</f>
        <v>Shinunoga E-Wa</v>
      </c>
    </row>
    <row r="1146" spans="1:28" x14ac:dyDescent="0.25">
      <c r="A1146" t="s">
        <v>9596</v>
      </c>
      <c r="B1146" t="s">
        <v>9597</v>
      </c>
      <c r="C1146" t="s">
        <v>9598</v>
      </c>
      <c r="D1146" t="s">
        <v>840</v>
      </c>
      <c r="E1146" t="s">
        <v>23</v>
      </c>
      <c r="F1146" t="s">
        <v>32</v>
      </c>
      <c r="G1146" t="s">
        <v>25</v>
      </c>
      <c r="H1146">
        <v>653</v>
      </c>
      <c r="I1146">
        <v>81</v>
      </c>
      <c r="J1146">
        <v>558</v>
      </c>
      <c r="K1146" t="s">
        <v>3317</v>
      </c>
      <c r="L1146">
        <v>0</v>
      </c>
      <c r="M1146">
        <v>126</v>
      </c>
      <c r="N1146">
        <v>583</v>
      </c>
      <c r="O1146">
        <v>-6032</v>
      </c>
      <c r="P1146">
        <v>121951</v>
      </c>
      <c r="Q1146">
        <v>189307</v>
      </c>
      <c r="R1146">
        <v>28</v>
      </c>
      <c r="S1146">
        <v>161722723</v>
      </c>
      <c r="U1146" t="str">
        <f>IFERROR(LEFT(spotify_top_songs_audio_features[[#This Row],[artist_names]],SEARCH(",",spotify_top_songs_audio_features[[#This Row],[artist_names]])-1),spotify_top_songs_audio_features[[#This Row],[artist_names]])</f>
        <v>Robin Schulz</v>
      </c>
      <c r="V1146" t="str">
        <f>IFERROR(MID(spotify_top_songs_audio_features[[#This Row],[artist_names]],SEARCH(",",spotify_top_songs_audio_features[[#This Row],[artist_names]])+2,99),"")</f>
        <v>James Blunt</v>
      </c>
      <c r="W1146" t="str">
        <f>spotify_top_songs_audio_features[[#This Row],[source]]</f>
        <v>WM Germany</v>
      </c>
      <c r="X1146" s="1">
        <f>spotify_top_songs_audio_features[[#This Row],[streams]]</f>
        <v>161722723</v>
      </c>
      <c r="Y1146" t="str">
        <f>IF(Tabela2[[#This Row],[feat]]="","","Feat")</f>
        <v>Feat</v>
      </c>
      <c r="Z1146" s="17" t="str">
        <f>CONCATENATE(INT(spotify_top_songs_audio_features[[#This Row],[duration_ms]]/(60*1000)),":",MOD(INT(spotify_top_songs_audio_features[[#This Row],[duration_ms]]/1000),60))</f>
        <v>3:9</v>
      </c>
      <c r="AA11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146" t="str">
        <f>spotify_top_songs_audio_features[[#This Row],[track_name]]</f>
        <v>OK</v>
      </c>
    </row>
    <row r="1147" spans="1:28" x14ac:dyDescent="0.25">
      <c r="A1147" t="s">
        <v>12031</v>
      </c>
      <c r="B1147" t="s">
        <v>12032</v>
      </c>
      <c r="C1147" t="s">
        <v>3473</v>
      </c>
      <c r="D1147" t="s">
        <v>612</v>
      </c>
      <c r="E1147" t="s">
        <v>102</v>
      </c>
      <c r="F1147" t="s">
        <v>24</v>
      </c>
      <c r="G1147" t="s">
        <v>152</v>
      </c>
      <c r="H1147">
        <v>503</v>
      </c>
      <c r="I1147">
        <v>741</v>
      </c>
      <c r="J1147">
        <v>47</v>
      </c>
      <c r="K1147" t="s">
        <v>3115</v>
      </c>
      <c r="L1147">
        <v>1.4899999999999999E-4</v>
      </c>
      <c r="M1147">
        <v>712</v>
      </c>
      <c r="N1147">
        <v>458</v>
      </c>
      <c r="O1147">
        <v>-5128</v>
      </c>
      <c r="P1147">
        <v>88335</v>
      </c>
      <c r="Q1147">
        <v>207030</v>
      </c>
      <c r="R1147">
        <v>20</v>
      </c>
      <c r="S1147">
        <v>161673954</v>
      </c>
      <c r="U1147" t="str">
        <f>IFERROR(LEFT(spotify_top_songs_audio_features[[#This Row],[artist_names]],SEARCH(",",spotify_top_songs_audio_features[[#This Row],[artist_names]])-1),spotify_top_songs_audio_features[[#This Row],[artist_names]])</f>
        <v>Zedd</v>
      </c>
      <c r="V1147" t="str">
        <f>IFERROR(MID(spotify_top_songs_audio_features[[#This Row],[artist_names]],SEARCH(",",spotify_top_songs_audio_features[[#This Row],[artist_names]])+2,99),"")</f>
        <v>Elley Duhé</v>
      </c>
      <c r="W1147" t="str">
        <f>spotify_top_songs_audio_features[[#This Row],[source]]</f>
        <v>UMGRI Interscope</v>
      </c>
      <c r="X1147" s="1">
        <f>spotify_top_songs_audio_features[[#This Row],[streams]]</f>
        <v>161673954</v>
      </c>
      <c r="Y1147" t="str">
        <f>IF(Tabela2[[#This Row],[feat]]="","","Feat")</f>
        <v>Feat</v>
      </c>
      <c r="Z1147" s="17" t="str">
        <f>CONCATENATE(INT(spotify_top_songs_audio_features[[#This Row],[duration_ms]]/(60*1000)),":",MOD(INT(spotify_top_songs_audio_features[[#This Row],[duration_ms]]/1000),60))</f>
        <v>3:27</v>
      </c>
      <c r="AA11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147" t="str">
        <f>spotify_top_songs_audio_features[[#This Row],[track_name]]</f>
        <v>Happy Now</v>
      </c>
    </row>
    <row r="1148" spans="1:28" x14ac:dyDescent="0.25">
      <c r="A1148" t="s">
        <v>8055</v>
      </c>
      <c r="B1148" t="s">
        <v>624</v>
      </c>
      <c r="C1148" t="s">
        <v>8056</v>
      </c>
      <c r="D1148" t="s">
        <v>141</v>
      </c>
      <c r="E1148" t="s">
        <v>177</v>
      </c>
      <c r="F1148" t="s">
        <v>32</v>
      </c>
      <c r="G1148" t="s">
        <v>64</v>
      </c>
      <c r="H1148">
        <v>861</v>
      </c>
      <c r="I1148">
        <v>645</v>
      </c>
      <c r="J1148">
        <v>743</v>
      </c>
      <c r="K1148" t="s">
        <v>424</v>
      </c>
      <c r="L1148">
        <v>592</v>
      </c>
      <c r="M1148">
        <v>349</v>
      </c>
      <c r="N1148">
        <v>668</v>
      </c>
      <c r="O1148">
        <v>-696</v>
      </c>
      <c r="P1148">
        <v>121391</v>
      </c>
      <c r="Q1148">
        <v>210989</v>
      </c>
      <c r="R1148">
        <v>17</v>
      </c>
      <c r="S1148">
        <v>161494265</v>
      </c>
      <c r="U114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148" t="str">
        <f>IFERROR(MID(spotify_top_songs_audio_features[[#This Row],[artist_names]],SEARCH(",",spotify_top_songs_audio_features[[#This Row],[artist_names]])+2,99),"")</f>
        <v/>
      </c>
      <c r="W1148" t="str">
        <f>spotify_top_songs_audio_features[[#This Row],[source]]</f>
        <v>Rimas Entertainment LLC</v>
      </c>
      <c r="X1148" s="1">
        <f>spotify_top_songs_audio_features[[#This Row],[streams]]</f>
        <v>161494265</v>
      </c>
      <c r="Y1148" t="str">
        <f>IF(Tabela2[[#This Row],[feat]]="","","Feat")</f>
        <v/>
      </c>
      <c r="Z1148" s="17" t="str">
        <f>CONCATENATE(INT(spotify_top_songs_audio_features[[#This Row],[duration_ms]]/(60*1000)),":",MOD(INT(spotify_top_songs_audio_features[[#This Row],[duration_ms]]/1000),60))</f>
        <v>3:30</v>
      </c>
      <c r="AA11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48" t="str">
        <f>spotify_top_songs_audio_features[[#This Row],[track_name]]</f>
        <v>Aguacero</v>
      </c>
    </row>
    <row r="1149" spans="1:28" x14ac:dyDescent="0.25">
      <c r="A1149" t="s">
        <v>10186</v>
      </c>
      <c r="B1149" t="s">
        <v>10187</v>
      </c>
      <c r="C1149" t="s">
        <v>10188</v>
      </c>
      <c r="D1149" t="s">
        <v>10189</v>
      </c>
      <c r="E1149" t="s">
        <v>86</v>
      </c>
      <c r="F1149" t="s">
        <v>24</v>
      </c>
      <c r="G1149" t="s">
        <v>25</v>
      </c>
      <c r="H1149">
        <v>499</v>
      </c>
      <c r="I1149">
        <v>519</v>
      </c>
      <c r="J1149">
        <v>595</v>
      </c>
      <c r="K1149" t="s">
        <v>3403</v>
      </c>
      <c r="L1149">
        <v>0</v>
      </c>
      <c r="M1149">
        <v>276</v>
      </c>
      <c r="N1149">
        <v>848</v>
      </c>
      <c r="O1149">
        <v>-8199</v>
      </c>
      <c r="P1149">
        <v>192147</v>
      </c>
      <c r="Q1149">
        <v>163788</v>
      </c>
      <c r="R1149">
        <v>18</v>
      </c>
      <c r="S1149">
        <v>160854107</v>
      </c>
      <c r="U1149" t="str">
        <f>IFERROR(LEFT(spotify_top_songs_audio_features[[#This Row],[artist_names]],SEARCH(",",spotify_top_songs_audio_features[[#This Row],[artist_names]])-1),spotify_top_songs_audio_features[[#This Row],[artist_names]])</f>
        <v>Big One</v>
      </c>
      <c r="V1149" t="str">
        <f>IFERROR(MID(spotify_top_songs_audio_features[[#This Row],[artist_names]],SEARCH(",",spotify_top_songs_audio_features[[#This Row],[artist_names]])+2,99),"")</f>
        <v>FMK, Ke Personajes</v>
      </c>
      <c r="W1149" t="str">
        <f>spotify_top_songs_audio_features[[#This Row],[source]]</f>
        <v>Fifty One</v>
      </c>
      <c r="X1149" s="1">
        <f>spotify_top_songs_audio_features[[#This Row],[streams]]</f>
        <v>160854107</v>
      </c>
      <c r="Y1149" t="str">
        <f>IF(Tabela2[[#This Row],[feat]]="","","Feat")</f>
        <v>Feat</v>
      </c>
      <c r="Z1149" s="17" t="str">
        <f>CONCATENATE(INT(spotify_top_songs_audio_features[[#This Row],[duration_ms]]/(60*1000)),":",MOD(INT(spotify_top_songs_audio_features[[#This Row],[duration_ms]]/1000),60))</f>
        <v>2:43</v>
      </c>
      <c r="AA11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149" t="str">
        <f>spotify_top_songs_audio_features[[#This Row],[track_name]]</f>
        <v>Un Finde | CROSSOVER #2</v>
      </c>
    </row>
    <row r="1150" spans="1:28" x14ac:dyDescent="0.25">
      <c r="A1150" t="s">
        <v>8914</v>
      </c>
      <c r="B1150" t="s">
        <v>624</v>
      </c>
      <c r="C1150" t="s">
        <v>8915</v>
      </c>
      <c r="D1150" t="s">
        <v>141</v>
      </c>
      <c r="E1150" t="s">
        <v>43</v>
      </c>
      <c r="F1150" t="s">
        <v>32</v>
      </c>
      <c r="G1150" t="s">
        <v>152</v>
      </c>
      <c r="H1150">
        <v>742</v>
      </c>
      <c r="I1150">
        <v>432</v>
      </c>
      <c r="J1150">
        <v>615</v>
      </c>
      <c r="K1150" t="s">
        <v>8916</v>
      </c>
      <c r="L1150">
        <v>5.7800000000000004E-3</v>
      </c>
      <c r="M1150">
        <v>796</v>
      </c>
      <c r="N1150">
        <v>252</v>
      </c>
      <c r="O1150">
        <v>-7539</v>
      </c>
      <c r="P1150">
        <v>148005</v>
      </c>
      <c r="Q1150">
        <v>155676</v>
      </c>
      <c r="R1150">
        <v>17</v>
      </c>
      <c r="S1150">
        <v>160614968</v>
      </c>
      <c r="U115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150" t="str">
        <f>IFERROR(MID(spotify_top_songs_audio_features[[#This Row],[artist_names]],SEARCH(",",spotify_top_songs_audio_features[[#This Row],[artist_names]])+2,99),"")</f>
        <v/>
      </c>
      <c r="W1150" t="str">
        <f>spotify_top_songs_audio_features[[#This Row],[source]]</f>
        <v>Rimas Entertainment LLC</v>
      </c>
      <c r="X1150" s="1">
        <f>spotify_top_songs_audio_features[[#This Row],[streams]]</f>
        <v>160614968</v>
      </c>
      <c r="Y1150" t="str">
        <f>IF(Tabela2[[#This Row],[feat]]="","","Feat")</f>
        <v/>
      </c>
      <c r="Z1150" s="17" t="str">
        <f>CONCATENATE(INT(spotify_top_songs_audio_features[[#This Row],[duration_ms]]/(60*1000)),":",MOD(INT(spotify_top_songs_audio_features[[#This Row],[duration_ms]]/1000),60))</f>
        <v>2:35</v>
      </c>
      <c r="AA11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150" t="str">
        <f>spotify_top_songs_audio_features[[#This Row],[track_name]]</f>
        <v>Amorfoda</v>
      </c>
    </row>
    <row r="1151" spans="1:28" x14ac:dyDescent="0.25">
      <c r="A1151" t="s">
        <v>16022</v>
      </c>
      <c r="B1151" t="s">
        <v>16023</v>
      </c>
      <c r="C1151" t="s">
        <v>16024</v>
      </c>
      <c r="D1151" t="s">
        <v>11994</v>
      </c>
      <c r="E1151" t="s">
        <v>113</v>
      </c>
      <c r="F1151" t="s">
        <v>24</v>
      </c>
      <c r="G1151" t="s">
        <v>25</v>
      </c>
      <c r="H1151">
        <v>508</v>
      </c>
      <c r="I1151">
        <v>687</v>
      </c>
      <c r="J1151">
        <v>326</v>
      </c>
      <c r="K1151" t="s">
        <v>3674</v>
      </c>
      <c r="L1151">
        <v>3.4099999999999999E-4</v>
      </c>
      <c r="M1151">
        <v>126</v>
      </c>
      <c r="N1151">
        <v>555</v>
      </c>
      <c r="O1151">
        <v>-4361</v>
      </c>
      <c r="P1151">
        <v>180044</v>
      </c>
      <c r="Q1151">
        <v>205600</v>
      </c>
      <c r="R1151">
        <v>32</v>
      </c>
      <c r="S1151">
        <v>160601195</v>
      </c>
      <c r="U1151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151" t="str">
        <f>IFERROR(MID(spotify_top_songs_audio_features[[#This Row],[artist_names]],SEARCH(",",spotify_top_songs_audio_features[[#This Row],[artist_names]])+2,99),"")</f>
        <v>Pharrell Williams, BIA, Sky Rompiendo</v>
      </c>
      <c r="W1151" t="str">
        <f>spotify_top_songs_audio_features[[#This Row],[source]]</f>
        <v>Universal Music Mexico</v>
      </c>
      <c r="X1151" s="1">
        <f>spotify_top_songs_audio_features[[#This Row],[streams]]</f>
        <v>160601195</v>
      </c>
      <c r="Y1151" t="str">
        <f>IF(Tabela2[[#This Row],[feat]]="","","Feat")</f>
        <v>Feat</v>
      </c>
      <c r="Z1151" s="17" t="str">
        <f>CONCATENATE(INT(spotify_top_songs_audio_features[[#This Row],[duration_ms]]/(60*1000)),":",MOD(INT(spotify_top_songs_audio_features[[#This Row],[duration_ms]]/1000),60))</f>
        <v>3:25</v>
      </c>
      <c r="AA11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151" t="str">
        <f>spotify_top_songs_audio_features[[#This Row],[track_name]]</f>
        <v>Safari</v>
      </c>
    </row>
    <row r="1152" spans="1:28" x14ac:dyDescent="0.25">
      <c r="A1152" t="s">
        <v>16638</v>
      </c>
      <c r="B1152" t="s">
        <v>16639</v>
      </c>
      <c r="C1152" t="s">
        <v>16640</v>
      </c>
      <c r="D1152" t="s">
        <v>16641</v>
      </c>
      <c r="E1152" t="s">
        <v>113</v>
      </c>
      <c r="F1152" t="s">
        <v>24</v>
      </c>
      <c r="G1152" t="s">
        <v>25</v>
      </c>
      <c r="H1152">
        <v>744</v>
      </c>
      <c r="I1152">
        <v>619</v>
      </c>
      <c r="J1152">
        <v>39</v>
      </c>
      <c r="K1152" t="s">
        <v>7033</v>
      </c>
      <c r="L1152">
        <v>372</v>
      </c>
      <c r="M1152">
        <v>231</v>
      </c>
      <c r="N1152">
        <v>641</v>
      </c>
      <c r="O1152">
        <v>-9805</v>
      </c>
      <c r="P1152">
        <v>112997</v>
      </c>
      <c r="Q1152">
        <v>188387</v>
      </c>
      <c r="R1152">
        <v>22</v>
      </c>
      <c r="S1152">
        <v>160596557</v>
      </c>
      <c r="U1152" t="str">
        <f>IFERROR(LEFT(spotify_top_songs_audio_features[[#This Row],[artist_names]],SEARCH(",",spotify_top_songs_audio_features[[#This Row],[artist_names]])-1),spotify_top_songs_audio_features[[#This Row],[artist_names]])</f>
        <v>Clairo</v>
      </c>
      <c r="V1152" t="str">
        <f>IFERROR(MID(spotify_top_songs_audio_features[[#This Row],[artist_names]],SEARCH(",",spotify_top_songs_audio_features[[#This Row],[artist_names]])+2,99),"")</f>
        <v/>
      </c>
      <c r="W1152" t="str">
        <f>spotify_top_songs_audio_features[[#This Row],[source]]</f>
        <v>FADER Label</v>
      </c>
      <c r="X1152" s="1">
        <f>spotify_top_songs_audio_features[[#This Row],[streams]]</f>
        <v>160596557</v>
      </c>
      <c r="Y1152" t="str">
        <f>IF(Tabela2[[#This Row],[feat]]="","","Feat")</f>
        <v/>
      </c>
      <c r="Z1152" s="17" t="str">
        <f>CONCATENATE(INT(spotify_top_songs_audio_features[[#This Row],[duration_ms]]/(60*1000)),":",MOD(INT(spotify_top_songs_audio_features[[#This Row],[duration_ms]]/1000),60))</f>
        <v>3:8</v>
      </c>
      <c r="AA11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152" t="str">
        <f>spotify_top_songs_audio_features[[#This Row],[track_name]]</f>
        <v>Sofia</v>
      </c>
    </row>
    <row r="1153" spans="1:28" x14ac:dyDescent="0.25">
      <c r="A1153" t="s">
        <v>6347</v>
      </c>
      <c r="B1153" t="s">
        <v>6348</v>
      </c>
      <c r="C1153" t="s">
        <v>6349</v>
      </c>
      <c r="D1153" t="s">
        <v>1195</v>
      </c>
      <c r="E1153" t="s">
        <v>31</v>
      </c>
      <c r="F1153" t="s">
        <v>24</v>
      </c>
      <c r="G1153" t="s">
        <v>25</v>
      </c>
      <c r="H1153">
        <v>838</v>
      </c>
      <c r="I1153">
        <v>771</v>
      </c>
      <c r="J1153">
        <v>244</v>
      </c>
      <c r="K1153" t="s">
        <v>451</v>
      </c>
      <c r="L1153">
        <v>0</v>
      </c>
      <c r="M1153">
        <v>853</v>
      </c>
      <c r="N1153">
        <v>405</v>
      </c>
      <c r="O1153">
        <v>-3791</v>
      </c>
      <c r="P1153">
        <v>175957</v>
      </c>
      <c r="Q1153">
        <v>245387</v>
      </c>
      <c r="R1153">
        <v>30</v>
      </c>
      <c r="S1153">
        <v>160485880</v>
      </c>
      <c r="U1153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1153" t="str">
        <f>IFERROR(MID(spotify_top_songs_audio_features[[#This Row],[artist_names]],SEARCH(",",spotify_top_songs_audio_features[[#This Row],[artist_names]])+2,99),"")</f>
        <v>A$AP Rocky, Cardi B</v>
      </c>
      <c r="W1153" t="str">
        <f>spotify_top_songs_audio_features[[#This Row],[source]]</f>
        <v>BPG/RVG/RCA Records</v>
      </c>
      <c r="X1153" s="1">
        <f>spotify_top_songs_audio_features[[#This Row],[streams]]</f>
        <v>160485880</v>
      </c>
      <c r="Y1153" t="str">
        <f>IF(Tabela2[[#This Row],[feat]]="","","Feat")</f>
        <v>Feat</v>
      </c>
      <c r="Z1153" s="17" t="str">
        <f>CONCATENATE(INT(spotify_top_songs_audio_features[[#This Row],[duration_ms]]/(60*1000)),":",MOD(INT(spotify_top_songs_audio_features[[#This Row],[duration_ms]]/1000),60))</f>
        <v>4:5</v>
      </c>
      <c r="AA11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53" t="str">
        <f>spotify_top_songs_audio_features[[#This Row],[track_name]]</f>
        <v>No Limit</v>
      </c>
    </row>
    <row r="1154" spans="1:28" x14ac:dyDescent="0.25">
      <c r="A1154" t="s">
        <v>4876</v>
      </c>
      <c r="B1154" t="s">
        <v>4877</v>
      </c>
      <c r="C1154" t="s">
        <v>4878</v>
      </c>
      <c r="D1154" t="s">
        <v>4879</v>
      </c>
      <c r="E1154" t="s">
        <v>86</v>
      </c>
      <c r="F1154" t="s">
        <v>32</v>
      </c>
      <c r="G1154" t="s">
        <v>25</v>
      </c>
      <c r="H1154">
        <v>791</v>
      </c>
      <c r="I1154">
        <v>582</v>
      </c>
      <c r="J1154">
        <v>286</v>
      </c>
      <c r="K1154" t="s">
        <v>4880</v>
      </c>
      <c r="L1154">
        <v>0</v>
      </c>
      <c r="M1154">
        <v>35</v>
      </c>
      <c r="N1154">
        <v>443</v>
      </c>
      <c r="O1154">
        <v>-7323</v>
      </c>
      <c r="P1154">
        <v>162991</v>
      </c>
      <c r="Q1154">
        <v>181812</v>
      </c>
      <c r="R1154">
        <v>30</v>
      </c>
      <c r="S1154">
        <v>160353560</v>
      </c>
      <c r="U1154" t="str">
        <f>IFERROR(LEFT(spotify_top_songs_audio_features[[#This Row],[artist_names]],SEARCH(",",spotify_top_songs_audio_features[[#This Row],[artist_names]])-1),spotify_top_songs_audio_features[[#This Row],[artist_names]])</f>
        <v>Playboi Carti</v>
      </c>
      <c r="V1154" t="str">
        <f>IFERROR(MID(spotify_top_songs_audio_features[[#This Row],[artist_names]],SEARCH(",",spotify_top_songs_audio_features[[#This Row],[artist_names]])+2,99),"")</f>
        <v/>
      </c>
      <c r="W1154" t="str">
        <f>spotify_top_songs_audio_features[[#This Row],[source]]</f>
        <v>AWGE Label</v>
      </c>
      <c r="X1154" s="1">
        <f>spotify_top_songs_audio_features[[#This Row],[streams]]</f>
        <v>160353560</v>
      </c>
      <c r="Y1154" t="str">
        <f>IF(Tabela2[[#This Row],[feat]]="","","Feat")</f>
        <v/>
      </c>
      <c r="Z1154" s="17" t="str">
        <f>CONCATENATE(INT(spotify_top_songs_audio_features[[#This Row],[duration_ms]]/(60*1000)),":",MOD(INT(spotify_top_songs_audio_features[[#This Row],[duration_ms]]/1000),60))</f>
        <v>3:1</v>
      </c>
      <c r="AA11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154" t="str">
        <f>spotify_top_songs_audio_features[[#This Row],[track_name]]</f>
        <v>Magnolia</v>
      </c>
    </row>
    <row r="1155" spans="1:28" x14ac:dyDescent="0.25">
      <c r="A1155" t="s">
        <v>16623</v>
      </c>
      <c r="B1155" t="s">
        <v>967</v>
      </c>
      <c r="C1155" t="s">
        <v>16624</v>
      </c>
      <c r="D1155" t="s">
        <v>235</v>
      </c>
      <c r="E1155" t="s">
        <v>142</v>
      </c>
      <c r="F1155" t="s">
        <v>24</v>
      </c>
      <c r="G1155" t="s">
        <v>25</v>
      </c>
      <c r="H1155">
        <v>725</v>
      </c>
      <c r="I1155">
        <v>709</v>
      </c>
      <c r="J1155">
        <v>72</v>
      </c>
      <c r="K1155" t="s">
        <v>717</v>
      </c>
      <c r="L1155">
        <v>0</v>
      </c>
      <c r="M1155">
        <v>135</v>
      </c>
      <c r="N1155">
        <v>353</v>
      </c>
      <c r="O1155">
        <v>-6514</v>
      </c>
      <c r="P1155">
        <v>110024</v>
      </c>
      <c r="Q1155">
        <v>235636</v>
      </c>
      <c r="R1155">
        <v>5</v>
      </c>
      <c r="S1155">
        <v>160014698</v>
      </c>
      <c r="U1155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1155" t="str">
        <f>IFERROR(MID(spotify_top_songs_audio_features[[#This Row],[artist_names]],SEARCH(",",spotify_top_songs_audio_features[[#This Row],[artist_names]])+2,99),"")</f>
        <v/>
      </c>
      <c r="W1155" t="str">
        <f>spotify_top_songs_audio_features[[#This Row],[source]]</f>
        <v>Parkwood Entertainment/Columbia</v>
      </c>
      <c r="X1155" s="1">
        <f>spotify_top_songs_audio_features[[#This Row],[streams]]</f>
        <v>160014698</v>
      </c>
      <c r="Y1155" t="str">
        <f>IF(Tabela2[[#This Row],[feat]]="","","Feat")</f>
        <v/>
      </c>
      <c r="Z1155" s="17" t="str">
        <f>CONCATENATE(INT(spotify_top_songs_audio_features[[#This Row],[duration_ms]]/(60*1000)),":",MOD(INT(spotify_top_songs_audio_features[[#This Row],[duration_ms]]/1000),60))</f>
        <v>3:55</v>
      </c>
      <c r="AA11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155" t="str">
        <f>spotify_top_songs_audio_features[[#This Row],[track_name]]</f>
        <v>TEXAS HOLD 'EM</v>
      </c>
    </row>
    <row r="1156" spans="1:28" x14ac:dyDescent="0.25">
      <c r="A1156" t="s">
        <v>3323</v>
      </c>
      <c r="B1156" t="s">
        <v>284</v>
      </c>
      <c r="C1156" t="s">
        <v>3324</v>
      </c>
      <c r="D1156" t="s">
        <v>423</v>
      </c>
      <c r="E1156" t="s">
        <v>31</v>
      </c>
      <c r="F1156" t="s">
        <v>32</v>
      </c>
      <c r="G1156" t="s">
        <v>25</v>
      </c>
      <c r="H1156">
        <v>834</v>
      </c>
      <c r="I1156">
        <v>454</v>
      </c>
      <c r="J1156">
        <v>201</v>
      </c>
      <c r="K1156" t="s">
        <v>3325</v>
      </c>
      <c r="L1156">
        <v>6.1499999999999999E-4</v>
      </c>
      <c r="M1156">
        <v>114</v>
      </c>
      <c r="N1156">
        <v>837</v>
      </c>
      <c r="O1156">
        <v>-975</v>
      </c>
      <c r="P1156">
        <v>81618</v>
      </c>
      <c r="Q1156">
        <v>247059</v>
      </c>
      <c r="R1156">
        <v>4</v>
      </c>
      <c r="S1156">
        <v>160007880</v>
      </c>
      <c r="U115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156" t="str">
        <f>IFERROR(MID(spotify_top_songs_audio_features[[#This Row],[artist_names]],SEARCH(",",spotify_top_songs_audio_features[[#This Row],[artist_names]])+2,99),"")</f>
        <v/>
      </c>
      <c r="W1156" t="str">
        <f>spotify_top_songs_audio_features[[#This Row],[source]]</f>
        <v>OVO</v>
      </c>
      <c r="X1156" s="1">
        <f>spotify_top_songs_audio_features[[#This Row],[streams]]</f>
        <v>160007880</v>
      </c>
      <c r="Y1156" t="str">
        <f>IF(Tabela2[[#This Row],[feat]]="","","Feat")</f>
        <v/>
      </c>
      <c r="Z1156" s="17" t="str">
        <f>CONCATENATE(INT(spotify_top_songs_audio_features[[#This Row],[duration_ms]]/(60*1000)),":",MOD(INT(spotify_top_songs_audio_features[[#This Row],[duration_ms]]/1000),60))</f>
        <v>4:7</v>
      </c>
      <c r="AA11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56" t="str">
        <f>spotify_top_songs_audio_features[[#This Row],[track_name]]</f>
        <v>Toosie Slide</v>
      </c>
    </row>
    <row r="1157" spans="1:28" x14ac:dyDescent="0.25">
      <c r="A1157" t="s">
        <v>15877</v>
      </c>
      <c r="B1157" t="s">
        <v>15878</v>
      </c>
      <c r="C1157" t="s">
        <v>15879</v>
      </c>
      <c r="D1157" t="s">
        <v>1684</v>
      </c>
      <c r="E1157" t="s">
        <v>70</v>
      </c>
      <c r="F1157" t="s">
        <v>24</v>
      </c>
      <c r="G1157" t="s">
        <v>25</v>
      </c>
      <c r="H1157">
        <v>681</v>
      </c>
      <c r="I1157">
        <v>314</v>
      </c>
      <c r="J1157">
        <v>581</v>
      </c>
      <c r="K1157" t="s">
        <v>626</v>
      </c>
      <c r="L1157">
        <v>9.8200000000000002E-4</v>
      </c>
      <c r="M1157">
        <v>1</v>
      </c>
      <c r="N1157">
        <v>166</v>
      </c>
      <c r="O1157">
        <v>-9319</v>
      </c>
      <c r="P1157">
        <v>139992</v>
      </c>
      <c r="Q1157">
        <v>208120</v>
      </c>
      <c r="R1157">
        <v>35</v>
      </c>
      <c r="S1157">
        <v>159941853</v>
      </c>
      <c r="U1157" t="str">
        <f>IFERROR(LEFT(spotify_top_songs_audio_features[[#This Row],[artist_names]],SEARCH(",",spotify_top_songs_audio_features[[#This Row],[artist_names]])-1),spotify_top_songs_audio_features[[#This Row],[artist_names]])</f>
        <v>Rae Sremmurd</v>
      </c>
      <c r="V1157" t="str">
        <f>IFERROR(MID(spotify_top_songs_audio_features[[#This Row],[artist_names]],SEARCH(",",spotify_top_songs_audio_features[[#This Row],[artist_names]])+2,99),"")</f>
        <v/>
      </c>
      <c r="W1157" t="str">
        <f>spotify_top_songs_audio_features[[#This Row],[source]]</f>
        <v>Mike WiLL Made-It</v>
      </c>
      <c r="X1157" s="1">
        <f>spotify_top_songs_audio_features[[#This Row],[streams]]</f>
        <v>159941853</v>
      </c>
      <c r="Y1157" t="str">
        <f>IF(Tabela2[[#This Row],[feat]]="","","Feat")</f>
        <v/>
      </c>
      <c r="Z1157" s="17" t="str">
        <f>CONCATENATE(INT(spotify_top_songs_audio_features[[#This Row],[duration_ms]]/(60*1000)),":",MOD(INT(spotify_top_songs_audio_features[[#This Row],[duration_ms]]/1000),60))</f>
        <v>3:28</v>
      </c>
      <c r="AA11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157" t="str">
        <f>spotify_top_songs_audio_features[[#This Row],[track_name]]</f>
        <v>Swang</v>
      </c>
    </row>
    <row r="1158" spans="1:28" x14ac:dyDescent="0.25">
      <c r="A1158" t="s">
        <v>2313</v>
      </c>
      <c r="B1158" t="s">
        <v>405</v>
      </c>
      <c r="C1158" t="s">
        <v>2314</v>
      </c>
      <c r="D1158" t="s">
        <v>407</v>
      </c>
      <c r="E1158" t="s">
        <v>31</v>
      </c>
      <c r="F1158" t="s">
        <v>32</v>
      </c>
      <c r="G1158" t="s">
        <v>25</v>
      </c>
      <c r="H1158">
        <v>768</v>
      </c>
      <c r="I1158">
        <v>652</v>
      </c>
      <c r="J1158">
        <v>307</v>
      </c>
      <c r="K1158" t="s">
        <v>274</v>
      </c>
      <c r="L1158">
        <v>0</v>
      </c>
      <c r="M1158">
        <v>107</v>
      </c>
      <c r="N1158">
        <v>777</v>
      </c>
      <c r="O1158">
        <v>-2708</v>
      </c>
      <c r="P1158">
        <v>154187</v>
      </c>
      <c r="Q1158">
        <v>144935</v>
      </c>
      <c r="R1158">
        <v>24</v>
      </c>
      <c r="S1158">
        <v>159927866</v>
      </c>
      <c r="U1158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1158" t="str">
        <f>IFERROR(MID(spotify_top_songs_audio_features[[#This Row],[artist_names]],SEARCH(",",spotify_top_songs_audio_features[[#This Row],[artist_names]])+2,99),"")</f>
        <v/>
      </c>
      <c r="W1158" t="str">
        <f>spotify_top_songs_audio_features[[#This Row],[source]]</f>
        <v>South Coast Music Group/Interscope Records</v>
      </c>
      <c r="X1158" s="1">
        <f>spotify_top_songs_audio_features[[#This Row],[streams]]</f>
        <v>159927866</v>
      </c>
      <c r="Y1158" t="str">
        <f>IF(Tabela2[[#This Row],[feat]]="","","Feat")</f>
        <v/>
      </c>
      <c r="Z1158" s="17" t="str">
        <f>CONCATENATE(INT(spotify_top_songs_audio_features[[#This Row],[duration_ms]]/(60*1000)),":",MOD(INT(spotify_top_songs_audio_features[[#This Row],[duration_ms]]/1000),60))</f>
        <v>2:24</v>
      </c>
      <c r="AA11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58" t="str">
        <f>spotify_top_songs_audio_features[[#This Row],[track_name]]</f>
        <v>VIBEZ</v>
      </c>
    </row>
    <row r="1159" spans="1:28" x14ac:dyDescent="0.25">
      <c r="A1159" t="s">
        <v>16276</v>
      </c>
      <c r="B1159" t="s">
        <v>5454</v>
      </c>
      <c r="C1159" t="s">
        <v>16277</v>
      </c>
      <c r="D1159" t="s">
        <v>220</v>
      </c>
      <c r="E1159" t="s">
        <v>31</v>
      </c>
      <c r="F1159" t="s">
        <v>32</v>
      </c>
      <c r="G1159" t="s">
        <v>64</v>
      </c>
      <c r="H1159">
        <v>641</v>
      </c>
      <c r="I1159">
        <v>857</v>
      </c>
      <c r="J1159">
        <v>301</v>
      </c>
      <c r="K1159" t="s">
        <v>1232</v>
      </c>
      <c r="L1159">
        <v>534</v>
      </c>
      <c r="M1159">
        <v>695</v>
      </c>
      <c r="N1159">
        <v>961</v>
      </c>
      <c r="O1159">
        <v>-5725</v>
      </c>
      <c r="P1159">
        <v>122728</v>
      </c>
      <c r="Q1159">
        <v>157733</v>
      </c>
      <c r="R1159">
        <v>20</v>
      </c>
      <c r="S1159">
        <v>159685682</v>
      </c>
      <c r="U1159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159" t="str">
        <f>IFERROR(MID(spotify_top_songs_audio_features[[#This Row],[artist_names]],SEARCH(",",spotify_top_songs_audio_features[[#This Row],[artist_names]])+2,99),"")</f>
        <v/>
      </c>
      <c r="W1159" t="str">
        <f>spotify_top_songs_audio_features[[#This Row],[source]]</f>
        <v>UMLE - Latino</v>
      </c>
      <c r="X1159" s="1">
        <f>spotify_top_songs_audio_features[[#This Row],[streams]]</f>
        <v>159685682</v>
      </c>
      <c r="Y1159" t="str">
        <f>IF(Tabela2[[#This Row],[feat]]="","","Feat")</f>
        <v/>
      </c>
      <c r="Z1159" s="17" t="str">
        <f>CONCATENATE(INT(spotify_top_songs_audio_features[[#This Row],[duration_ms]]/(60*1000)),":",MOD(INT(spotify_top_songs_audio_features[[#This Row],[duration_ms]]/1000),60))</f>
        <v>2:37</v>
      </c>
      <c r="AA11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59" t="str">
        <f>spotify_top_songs_audio_features[[#This Row],[track_name]]</f>
        <v>Amarillo</v>
      </c>
    </row>
    <row r="1160" spans="1:28" x14ac:dyDescent="0.25">
      <c r="A1160" t="s">
        <v>6158</v>
      </c>
      <c r="B1160" t="s">
        <v>112</v>
      </c>
      <c r="C1160" t="s">
        <v>6159</v>
      </c>
      <c r="D1160" t="s">
        <v>112</v>
      </c>
      <c r="E1160" t="s">
        <v>142</v>
      </c>
      <c r="F1160" t="s">
        <v>24</v>
      </c>
      <c r="G1160" t="s">
        <v>25</v>
      </c>
      <c r="H1160">
        <v>768</v>
      </c>
      <c r="I1160">
        <v>678</v>
      </c>
      <c r="J1160">
        <v>505</v>
      </c>
      <c r="K1160" t="s">
        <v>539</v>
      </c>
      <c r="L1160">
        <v>0</v>
      </c>
      <c r="M1160">
        <v>596</v>
      </c>
      <c r="N1160">
        <v>706</v>
      </c>
      <c r="O1160">
        <v>-5604</v>
      </c>
      <c r="P1160">
        <v>85025</v>
      </c>
      <c r="Q1160">
        <v>171387</v>
      </c>
      <c r="R1160">
        <v>10</v>
      </c>
      <c r="S1160">
        <v>159621801</v>
      </c>
      <c r="U116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160" t="str">
        <f>IFERROR(MID(spotify_top_songs_audio_features[[#This Row],[artist_names]],SEARCH(",",spotify_top_songs_audio_features[[#This Row],[artist_names]])+2,99),"")</f>
        <v/>
      </c>
      <c r="W1160" t="str">
        <f>spotify_top_songs_audio_features[[#This Row],[source]]</f>
        <v>Taylor Swift</v>
      </c>
      <c r="X1160" s="1">
        <f>spotify_top_songs_audio_features[[#This Row],[streams]]</f>
        <v>159621801</v>
      </c>
      <c r="Y1160" t="str">
        <f>IF(Tabela2[[#This Row],[feat]]="","","Feat")</f>
        <v/>
      </c>
      <c r="Z1160" s="17" t="str">
        <f>CONCATENATE(INT(spotify_top_songs_audio_features[[#This Row],[duration_ms]]/(60*1000)),":",MOD(INT(spotify_top_songs_audio_features[[#This Row],[duration_ms]]/1000),60))</f>
        <v>2:51</v>
      </c>
      <c r="AA11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160" t="str">
        <f>spotify_top_songs_audio_features[[#This Row],[track_name]]</f>
        <v>You Need To Calm Down</v>
      </c>
    </row>
    <row r="1161" spans="1:28" x14ac:dyDescent="0.25">
      <c r="A1161" t="s">
        <v>15472</v>
      </c>
      <c r="B1161" t="s">
        <v>15473</v>
      </c>
      <c r="C1161" t="s">
        <v>15474</v>
      </c>
      <c r="D1161" t="s">
        <v>1562</v>
      </c>
      <c r="E1161" t="s">
        <v>113</v>
      </c>
      <c r="F1161" t="s">
        <v>24</v>
      </c>
      <c r="G1161" t="s">
        <v>25</v>
      </c>
      <c r="H1161">
        <v>73</v>
      </c>
      <c r="I1161">
        <v>644</v>
      </c>
      <c r="J1161">
        <v>132</v>
      </c>
      <c r="K1161" t="s">
        <v>315</v>
      </c>
      <c r="L1161">
        <v>4.5600000000000003E-4</v>
      </c>
      <c r="M1161">
        <v>143</v>
      </c>
      <c r="N1161">
        <v>554</v>
      </c>
      <c r="O1161">
        <v>-4124</v>
      </c>
      <c r="P1161">
        <v>174101</v>
      </c>
      <c r="Q1161">
        <v>204907</v>
      </c>
      <c r="R1161">
        <v>22</v>
      </c>
      <c r="S1161">
        <v>159466362</v>
      </c>
      <c r="U1161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1161" t="str">
        <f>IFERROR(MID(spotify_top_songs_audio_features[[#This Row],[artist_names]],SEARCH(",",spotify_top_songs_audio_features[[#This Row],[artist_names]])+2,99),"")</f>
        <v>Ozuna</v>
      </c>
      <c r="W1161" t="str">
        <f>spotify_top_songs_audio_features[[#This Row],[source]]</f>
        <v>Rich Music</v>
      </c>
      <c r="X1161" s="1">
        <f>spotify_top_songs_audio_features[[#This Row],[streams]]</f>
        <v>159466362</v>
      </c>
      <c r="Y1161" t="str">
        <f>IF(Tabela2[[#This Row],[feat]]="","","Feat")</f>
        <v>Feat</v>
      </c>
      <c r="Z1161" s="17" t="str">
        <f>CONCATENATE(INT(spotify_top_songs_audio_features[[#This Row],[duration_ms]]/(60*1000)),":",MOD(INT(spotify_top_songs_audio_features[[#This Row],[duration_ms]]/1000),60))</f>
        <v>3:24</v>
      </c>
      <c r="AA11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161" t="str">
        <f>spotify_top_songs_audio_features[[#This Row],[track_name]]</f>
        <v>Si Te Vas</v>
      </c>
    </row>
    <row r="1162" spans="1:28" x14ac:dyDescent="0.25">
      <c r="A1162" t="s">
        <v>887</v>
      </c>
      <c r="B1162" t="s">
        <v>888</v>
      </c>
      <c r="C1162" t="s">
        <v>889</v>
      </c>
      <c r="D1162" t="s">
        <v>436</v>
      </c>
      <c r="E1162" t="s">
        <v>86</v>
      </c>
      <c r="F1162" t="s">
        <v>24</v>
      </c>
      <c r="G1162" t="s">
        <v>25</v>
      </c>
      <c r="H1162">
        <v>641</v>
      </c>
      <c r="I1162">
        <v>324</v>
      </c>
      <c r="J1162">
        <v>299</v>
      </c>
      <c r="K1162" t="s">
        <v>890</v>
      </c>
      <c r="L1162">
        <v>0</v>
      </c>
      <c r="M1162">
        <v>328</v>
      </c>
      <c r="N1162">
        <v>273</v>
      </c>
      <c r="O1162">
        <v>-5851</v>
      </c>
      <c r="P1162">
        <v>110184</v>
      </c>
      <c r="Q1162">
        <v>185487</v>
      </c>
      <c r="R1162">
        <v>18</v>
      </c>
      <c r="S1162">
        <v>159153896</v>
      </c>
      <c r="U1162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162" t="str">
        <f>IFERROR(MID(spotify_top_songs_audio_features[[#This Row],[artist_names]],SEARCH(",",spotify_top_songs_audio_features[[#This Row],[artist_names]])+2,99),"")</f>
        <v/>
      </c>
      <c r="W1162" t="str">
        <f>spotify_top_songs_audio_features[[#This Row],[source]]</f>
        <v>Atlantic Records UK</v>
      </c>
      <c r="X1162" s="1">
        <f>spotify_top_songs_audio_features[[#This Row],[streams]]</f>
        <v>159153896</v>
      </c>
      <c r="Y1162" t="str">
        <f>IF(Tabela2[[#This Row],[feat]]="","","Feat")</f>
        <v/>
      </c>
      <c r="Z1162" s="17" t="str">
        <f>CONCATENATE(INT(spotify_top_songs_audio_features[[#This Row],[duration_ms]]/(60*1000)),":",MOD(INT(spotify_top_songs_audio_features[[#This Row],[duration_ms]]/1000),60))</f>
        <v>3:5</v>
      </c>
      <c r="AA11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162" t="str">
        <f>spotify_top_songs_audio_features[[#This Row],[track_name]]</f>
        <v>Afterglow</v>
      </c>
    </row>
    <row r="1163" spans="1:28" x14ac:dyDescent="0.25">
      <c r="A1163" t="s">
        <v>16288</v>
      </c>
      <c r="B1163" t="s">
        <v>15013</v>
      </c>
      <c r="C1163" t="s">
        <v>15014</v>
      </c>
      <c r="D1163" t="s">
        <v>182</v>
      </c>
      <c r="E1163" t="s">
        <v>31</v>
      </c>
      <c r="F1163" t="s">
        <v>24</v>
      </c>
      <c r="G1163" t="s">
        <v>25</v>
      </c>
      <c r="H1163">
        <v>796</v>
      </c>
      <c r="I1163">
        <v>798</v>
      </c>
      <c r="J1163">
        <v>317</v>
      </c>
      <c r="K1163" t="s">
        <v>1672</v>
      </c>
      <c r="L1163">
        <v>4.1900000000000001E-3</v>
      </c>
      <c r="M1163">
        <v>952</v>
      </c>
      <c r="N1163">
        <v>942</v>
      </c>
      <c r="O1163">
        <v>-6312</v>
      </c>
      <c r="P1163">
        <v>116032</v>
      </c>
      <c r="Q1163">
        <v>202735</v>
      </c>
      <c r="R1163">
        <v>10</v>
      </c>
      <c r="S1163">
        <v>159129877</v>
      </c>
      <c r="U1163" t="str">
        <f>IFERROR(LEFT(spotify_top_songs_audio_features[[#This Row],[artist_names]],SEARCH(",",spotify_top_songs_audio_features[[#This Row],[artist_names]])-1),spotify_top_songs_audio_features[[#This Row],[artist_names]])</f>
        <v>Elton John</v>
      </c>
      <c r="V1163" t="str">
        <f>IFERROR(MID(spotify_top_songs_audio_features[[#This Row],[artist_names]],SEARCH(",",spotify_top_songs_audio_features[[#This Row],[artist_names]])+2,99),"")</f>
        <v>Dua Lipa, PNAU</v>
      </c>
      <c r="W1163" t="str">
        <f>spotify_top_songs_audio_features[[#This Row],[source]]</f>
        <v>EMI</v>
      </c>
      <c r="X1163" s="1">
        <f>spotify_top_songs_audio_features[[#This Row],[streams]]</f>
        <v>159129877</v>
      </c>
      <c r="Y1163" t="str">
        <f>IF(Tabela2[[#This Row],[feat]]="","","Feat")</f>
        <v>Feat</v>
      </c>
      <c r="Z1163" s="17" t="str">
        <f>CONCATENATE(INT(spotify_top_songs_audio_features[[#This Row],[duration_ms]]/(60*1000)),":",MOD(INT(spotify_top_songs_audio_features[[#This Row],[duration_ms]]/1000),60))</f>
        <v>3:22</v>
      </c>
      <c r="AA11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63" t="str">
        <f>spotify_top_songs_audio_features[[#This Row],[track_name]]</f>
        <v>Cold Heart - PNAU Remix</v>
      </c>
    </row>
    <row r="1164" spans="1:28" x14ac:dyDescent="0.25">
      <c r="A1164" t="s">
        <v>16190</v>
      </c>
      <c r="B1164" t="s">
        <v>16191</v>
      </c>
      <c r="C1164" t="s">
        <v>16192</v>
      </c>
      <c r="D1164" t="s">
        <v>1211</v>
      </c>
      <c r="E1164" t="s">
        <v>177</v>
      </c>
      <c r="F1164" t="s">
        <v>32</v>
      </c>
      <c r="G1164" t="s">
        <v>25</v>
      </c>
      <c r="H1164">
        <v>694</v>
      </c>
      <c r="I1164">
        <v>685</v>
      </c>
      <c r="J1164">
        <v>133</v>
      </c>
      <c r="K1164" t="s">
        <v>2322</v>
      </c>
      <c r="L1164">
        <v>0</v>
      </c>
      <c r="M1164">
        <v>124</v>
      </c>
      <c r="N1164">
        <v>306</v>
      </c>
      <c r="O1164">
        <v>-6535</v>
      </c>
      <c r="P1164">
        <v>158831</v>
      </c>
      <c r="Q1164">
        <v>196180</v>
      </c>
      <c r="R1164">
        <v>16</v>
      </c>
      <c r="S1164">
        <v>159074214</v>
      </c>
      <c r="U1164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1164" t="str">
        <f>IFERROR(MID(spotify_top_songs_audio_features[[#This Row],[artist_names]],SEARCH(",",spotify_top_songs_audio_features[[#This Row],[artist_names]])+2,99),"")</f>
        <v>The Weeknd</v>
      </c>
      <c r="W1164" t="str">
        <f>spotify_top_songs_audio_features[[#This Row],[source]]</f>
        <v>Grade A Productions/Interscope Records</v>
      </c>
      <c r="X1164" s="1">
        <f>spotify_top_songs_audio_features[[#This Row],[streams]]</f>
        <v>159074214</v>
      </c>
      <c r="Y1164" t="str">
        <f>IF(Tabela2[[#This Row],[feat]]="","","Feat")</f>
        <v>Feat</v>
      </c>
      <c r="Z1164" s="17" t="str">
        <f>CONCATENATE(INT(spotify_top_songs_audio_features[[#This Row],[duration_ms]]/(60*1000)),":",MOD(INT(spotify_top_songs_audio_features[[#This Row],[duration_ms]]/1000),60))</f>
        <v>3:16</v>
      </c>
      <c r="AA11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64" t="str">
        <f>spotify_top_songs_audio_features[[#This Row],[track_name]]</f>
        <v>Smile (with The Weeknd)</v>
      </c>
    </row>
    <row r="1165" spans="1:28" x14ac:dyDescent="0.25">
      <c r="A1165" t="s">
        <v>16400</v>
      </c>
      <c r="B1165" t="s">
        <v>307</v>
      </c>
      <c r="C1165" t="s">
        <v>16401</v>
      </c>
      <c r="D1165" t="s">
        <v>309</v>
      </c>
      <c r="E1165" t="s">
        <v>102</v>
      </c>
      <c r="F1165" t="s">
        <v>32</v>
      </c>
      <c r="G1165" t="s">
        <v>25</v>
      </c>
      <c r="H1165">
        <v>38</v>
      </c>
      <c r="I1165">
        <v>219</v>
      </c>
      <c r="J1165">
        <v>358</v>
      </c>
      <c r="K1165" t="s">
        <v>16402</v>
      </c>
      <c r="L1165">
        <v>104</v>
      </c>
      <c r="M1165">
        <v>827</v>
      </c>
      <c r="N1165">
        <v>517</v>
      </c>
      <c r="O1165">
        <v>-13273</v>
      </c>
      <c r="P1165">
        <v>73537</v>
      </c>
      <c r="Q1165">
        <v>242265</v>
      </c>
      <c r="R1165">
        <v>13</v>
      </c>
      <c r="S1165">
        <v>159068575</v>
      </c>
      <c r="U1165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165" t="str">
        <f>IFERROR(MID(spotify_top_songs_audio_features[[#This Row],[artist_names]],SEARCH(",",spotify_top_songs_audio_features[[#This Row],[artist_names]])+2,99),"")</f>
        <v/>
      </c>
      <c r="W1165" t="str">
        <f>spotify_top_songs_audio_features[[#This Row],[source]]</f>
        <v>Darkroom/Interscope Records</v>
      </c>
      <c r="X1165" s="1">
        <f>spotify_top_songs_audio_features[[#This Row],[streams]]</f>
        <v>159068575</v>
      </c>
      <c r="Y1165" t="str">
        <f>IF(Tabela2[[#This Row],[feat]]="","","Feat")</f>
        <v/>
      </c>
      <c r="Z1165" s="17" t="str">
        <f>CONCATENATE(INT(spotify_top_songs_audio_features[[#This Row],[duration_ms]]/(60*1000)),":",MOD(INT(spotify_top_songs_audio_features[[#This Row],[duration_ms]]/1000),60))</f>
        <v>4:2</v>
      </c>
      <c r="AA11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165" t="str">
        <f>spotify_top_songs_audio_features[[#This Row],[track_name]]</f>
        <v>No Time To Die</v>
      </c>
    </row>
    <row r="1166" spans="1:28" x14ac:dyDescent="0.25">
      <c r="A1166" t="s">
        <v>16115</v>
      </c>
      <c r="B1166" t="s">
        <v>12922</v>
      </c>
      <c r="C1166" t="s">
        <v>12923</v>
      </c>
      <c r="D1166" t="s">
        <v>282</v>
      </c>
      <c r="E1166" t="s">
        <v>31</v>
      </c>
      <c r="F1166" t="s">
        <v>24</v>
      </c>
      <c r="G1166" t="s">
        <v>25</v>
      </c>
      <c r="H1166">
        <v>772</v>
      </c>
      <c r="I1166">
        <v>639</v>
      </c>
      <c r="J1166">
        <v>467</v>
      </c>
      <c r="K1166" t="s">
        <v>4276</v>
      </c>
      <c r="L1166">
        <v>0</v>
      </c>
      <c r="M1166">
        <v>698</v>
      </c>
      <c r="N1166">
        <v>261</v>
      </c>
      <c r="O1166">
        <v>-7119</v>
      </c>
      <c r="P1166">
        <v>168112</v>
      </c>
      <c r="Q1166">
        <v>166560</v>
      </c>
      <c r="R1166">
        <v>30</v>
      </c>
      <c r="S1166">
        <v>158864435</v>
      </c>
      <c r="U1166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1166" t="str">
        <f>IFERROR(MID(spotify_top_songs_audio_features[[#This Row],[artist_names]],SEARCH(",",spotify_top_songs_audio_features[[#This Row],[artist_names]])+2,99),"")</f>
        <v>Lil Tjay</v>
      </c>
      <c r="W1166" t="str">
        <f>spotify_top_songs_audio_features[[#This Row],[source]]</f>
        <v>Columbia</v>
      </c>
      <c r="X1166" s="1">
        <f>spotify_top_songs_audio_features[[#This Row],[streams]]</f>
        <v>158864435</v>
      </c>
      <c r="Y1166" t="str">
        <f>IF(Tabela2[[#This Row],[feat]]="","","Feat")</f>
        <v>Feat</v>
      </c>
      <c r="Z1166" s="17" t="str">
        <f>CONCATENATE(INT(spotify_top_songs_audio_features[[#This Row],[duration_ms]]/(60*1000)),":",MOD(INT(spotify_top_songs_audio_features[[#This Row],[duration_ms]]/1000),60))</f>
        <v>2:46</v>
      </c>
      <c r="AA11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66" t="str">
        <f>spotify_top_songs_audio_features[[#This Row],[track_name]]</f>
        <v>Pop Out (feat. Lil Tjay)</v>
      </c>
    </row>
    <row r="1167" spans="1:28" x14ac:dyDescent="0.25">
      <c r="A1167" t="s">
        <v>7291</v>
      </c>
      <c r="B1167" t="s">
        <v>7292</v>
      </c>
      <c r="C1167" t="s">
        <v>7293</v>
      </c>
      <c r="D1167" t="s">
        <v>2165</v>
      </c>
      <c r="E1167" t="s">
        <v>31</v>
      </c>
      <c r="F1167" t="s">
        <v>24</v>
      </c>
      <c r="G1167" t="s">
        <v>25</v>
      </c>
      <c r="H1167">
        <v>903</v>
      </c>
      <c r="I1167">
        <v>327</v>
      </c>
      <c r="J1167">
        <v>877</v>
      </c>
      <c r="K1167" t="s">
        <v>7294</v>
      </c>
      <c r="L1167">
        <v>11</v>
      </c>
      <c r="M1167">
        <v>108</v>
      </c>
      <c r="N1167">
        <v>274</v>
      </c>
      <c r="O1167">
        <v>-9727</v>
      </c>
      <c r="P1167">
        <v>100008</v>
      </c>
      <c r="Q1167">
        <v>106000</v>
      </c>
      <c r="R1167">
        <v>20</v>
      </c>
      <c r="S1167">
        <v>158571766</v>
      </c>
      <c r="U1167" t="str">
        <f>IFERROR(LEFT(spotify_top_songs_audio_features[[#This Row],[artist_names]],SEARCH(",",spotify_top_songs_audio_features[[#This Row],[artist_names]])-1),spotify_top_songs_audio_features[[#This Row],[artist_names]])</f>
        <v>DripReport</v>
      </c>
      <c r="V1167" t="str">
        <f>IFERROR(MID(spotify_top_songs_audio_features[[#This Row],[artist_names]],SEARCH(",",spotify_top_songs_audio_features[[#This Row],[artist_names]])+2,99),"")</f>
        <v/>
      </c>
      <c r="W1167" t="str">
        <f>spotify_top_songs_audio_features[[#This Row],[source]]</f>
        <v>Arista Records</v>
      </c>
      <c r="X1167" s="1">
        <f>spotify_top_songs_audio_features[[#This Row],[streams]]</f>
        <v>158571766</v>
      </c>
      <c r="Y1167" t="str">
        <f>IF(Tabela2[[#This Row],[feat]]="","","Feat")</f>
        <v/>
      </c>
      <c r="Z1167" s="17" t="str">
        <f>CONCATENATE(INT(spotify_top_songs_audio_features[[#This Row],[duration_ms]]/(60*1000)),":",MOD(INT(spotify_top_songs_audio_features[[#This Row],[duration_ms]]/1000),60))</f>
        <v>1:46</v>
      </c>
      <c r="AA11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67" t="str">
        <f>spotify_top_songs_audio_features[[#This Row],[track_name]]</f>
        <v>Skechers</v>
      </c>
    </row>
    <row r="1168" spans="1:28" x14ac:dyDescent="0.25">
      <c r="A1168" t="s">
        <v>996</v>
      </c>
      <c r="B1168" t="s">
        <v>997</v>
      </c>
      <c r="C1168" t="s">
        <v>998</v>
      </c>
      <c r="D1168" t="s">
        <v>999</v>
      </c>
      <c r="E1168" t="s">
        <v>113</v>
      </c>
      <c r="F1168" t="s">
        <v>32</v>
      </c>
      <c r="G1168" t="s">
        <v>25</v>
      </c>
      <c r="H1168">
        <v>623</v>
      </c>
      <c r="I1168">
        <v>654</v>
      </c>
      <c r="J1168">
        <v>372</v>
      </c>
      <c r="K1168" t="s">
        <v>441</v>
      </c>
      <c r="L1168">
        <v>0</v>
      </c>
      <c r="M1168">
        <v>838</v>
      </c>
      <c r="N1168">
        <v>401</v>
      </c>
      <c r="O1168">
        <v>-5675</v>
      </c>
      <c r="P1168">
        <v>95921</v>
      </c>
      <c r="Q1168">
        <v>220291</v>
      </c>
      <c r="R1168">
        <v>29</v>
      </c>
      <c r="S1168">
        <v>158561490</v>
      </c>
      <c r="U1168" t="str">
        <f>IFERROR(LEFT(spotify_top_songs_audio_features[[#This Row],[artist_names]],SEARCH(",",spotify_top_songs_audio_features[[#This Row],[artist_names]])-1),spotify_top_songs_audio_features[[#This Row],[artist_names]])</f>
        <v>JP Cooper</v>
      </c>
      <c r="V1168" t="str">
        <f>IFERROR(MID(spotify_top_songs_audio_features[[#This Row],[artist_names]],SEARCH(",",spotify_top_songs_audio_features[[#This Row],[artist_names]])+2,99),"")</f>
        <v/>
      </c>
      <c r="W1168" t="str">
        <f>spotify_top_songs_audio_features[[#This Row],[source]]</f>
        <v>Universal-Island Records Ltd.</v>
      </c>
      <c r="X1168" s="1">
        <f>spotify_top_songs_audio_features[[#This Row],[streams]]</f>
        <v>158561490</v>
      </c>
      <c r="Y1168" t="str">
        <f>IF(Tabela2[[#This Row],[feat]]="","","Feat")</f>
        <v/>
      </c>
      <c r="Z1168" s="17" t="str">
        <f>CONCATENATE(INT(spotify_top_songs_audio_features[[#This Row],[duration_ms]]/(60*1000)),":",MOD(INT(spotify_top_songs_audio_features[[#This Row],[duration_ms]]/1000),60))</f>
        <v>3:40</v>
      </c>
      <c r="AA11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168" t="str">
        <f>spotify_top_songs_audio_features[[#This Row],[track_name]]</f>
        <v>September Song</v>
      </c>
    </row>
    <row r="1169" spans="1:28" x14ac:dyDescent="0.25">
      <c r="A1169" t="s">
        <v>6071</v>
      </c>
      <c r="B1169" t="s">
        <v>4264</v>
      </c>
      <c r="C1169" t="s">
        <v>6072</v>
      </c>
      <c r="D1169" t="s">
        <v>6073</v>
      </c>
      <c r="E1169" t="s">
        <v>177</v>
      </c>
      <c r="F1169" t="s">
        <v>32</v>
      </c>
      <c r="G1169" t="s">
        <v>25</v>
      </c>
      <c r="H1169">
        <v>628</v>
      </c>
      <c r="I1169">
        <v>698</v>
      </c>
      <c r="J1169">
        <v>105</v>
      </c>
      <c r="K1169" t="s">
        <v>1065</v>
      </c>
      <c r="L1169">
        <v>143</v>
      </c>
      <c r="M1169">
        <v>907</v>
      </c>
      <c r="N1169">
        <v>732</v>
      </c>
      <c r="O1169">
        <v>-5608</v>
      </c>
      <c r="P1169">
        <v>89976</v>
      </c>
      <c r="Q1169">
        <v>211667</v>
      </c>
      <c r="R1169">
        <v>36</v>
      </c>
      <c r="S1169">
        <v>158504064</v>
      </c>
      <c r="U1169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1169" t="str">
        <f>IFERROR(MID(spotify_top_songs_audio_features[[#This Row],[artist_names]],SEARCH(",",spotify_top_songs_audio_features[[#This Row],[artist_names]])+2,99),"")</f>
        <v/>
      </c>
      <c r="W1169" t="str">
        <f>spotify_top_songs_audio_features[[#This Row],[source]]</f>
        <v>Monkey Puzzle Records/RCA Records</v>
      </c>
      <c r="X1169" s="1">
        <f>spotify_top_songs_audio_features[[#This Row],[streams]]</f>
        <v>158504064</v>
      </c>
      <c r="Y1169" t="str">
        <f>IF(Tabela2[[#This Row],[feat]]="","","Feat")</f>
        <v/>
      </c>
      <c r="Z1169" s="17" t="str">
        <f>CONCATENATE(INT(spotify_top_songs_audio_features[[#This Row],[duration_ms]]/(60*1000)),":",MOD(INT(spotify_top_songs_audio_features[[#This Row],[duration_ms]]/1000),60))</f>
        <v>3:31</v>
      </c>
      <c r="AA11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69" t="str">
        <f>spotify_top_songs_audio_features[[#This Row],[track_name]]</f>
        <v>Cheap Thrills</v>
      </c>
    </row>
    <row r="1170" spans="1:28" x14ac:dyDescent="0.25">
      <c r="A1170" t="s">
        <v>1406</v>
      </c>
      <c r="B1170" t="s">
        <v>1407</v>
      </c>
      <c r="C1170" t="s">
        <v>1408</v>
      </c>
      <c r="D1170" t="s">
        <v>1409</v>
      </c>
      <c r="E1170" t="s">
        <v>31</v>
      </c>
      <c r="F1170" t="s">
        <v>24</v>
      </c>
      <c r="G1170" t="s">
        <v>25</v>
      </c>
      <c r="H1170">
        <v>802</v>
      </c>
      <c r="I1170">
        <v>846</v>
      </c>
      <c r="J1170">
        <v>207</v>
      </c>
      <c r="K1170" t="s">
        <v>1410</v>
      </c>
      <c r="L1170">
        <v>1.92E-3</v>
      </c>
      <c r="M1170">
        <v>114</v>
      </c>
      <c r="N1170">
        <v>26</v>
      </c>
      <c r="O1170">
        <v>-4495</v>
      </c>
      <c r="P1170">
        <v>109982</v>
      </c>
      <c r="Q1170">
        <v>227221</v>
      </c>
      <c r="R1170">
        <v>18</v>
      </c>
      <c r="S1170">
        <v>158458554</v>
      </c>
      <c r="U1170" t="str">
        <f>IFERROR(LEFT(spotify_top_songs_audio_features[[#This Row],[artist_names]],SEARCH(",",spotify_top_songs_audio_features[[#This Row],[artist_names]])-1),spotify_top_songs_audio_features[[#This Row],[artist_names]])</f>
        <v>Polimá Westcoast</v>
      </c>
      <c r="V1170" t="str">
        <f>IFERROR(MID(spotify_top_songs_audio_features[[#This Row],[artist_names]],SEARCH(",",spotify_top_songs_audio_features[[#This Row],[artist_names]])+2,99),"")</f>
        <v>Pailita</v>
      </c>
      <c r="W1170" t="str">
        <f>spotify_top_songs_audio_features[[#This Row],[source]]</f>
        <v>Sony Music Entertainment Chile S.A</v>
      </c>
      <c r="X1170" s="1">
        <f>spotify_top_songs_audio_features[[#This Row],[streams]]</f>
        <v>158458554</v>
      </c>
      <c r="Y1170" t="str">
        <f>IF(Tabela2[[#This Row],[feat]]="","","Feat")</f>
        <v>Feat</v>
      </c>
      <c r="Z1170" s="17" t="str">
        <f>CONCATENATE(INT(spotify_top_songs_audio_features[[#This Row],[duration_ms]]/(60*1000)),":",MOD(INT(spotify_top_songs_audio_features[[#This Row],[duration_ms]]/1000),60))</f>
        <v>3:47</v>
      </c>
      <c r="AA11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70" t="str">
        <f>spotify_top_songs_audio_features[[#This Row],[track_name]]</f>
        <v>ULTRA SOLO</v>
      </c>
    </row>
    <row r="1171" spans="1:28" x14ac:dyDescent="0.25">
      <c r="A1171" t="s">
        <v>15085</v>
      </c>
      <c r="B1171" t="s">
        <v>12729</v>
      </c>
      <c r="C1171" t="s">
        <v>15086</v>
      </c>
      <c r="D1171" t="s">
        <v>12626</v>
      </c>
      <c r="E1171" t="s">
        <v>142</v>
      </c>
      <c r="F1171" t="s">
        <v>24</v>
      </c>
      <c r="G1171" t="s">
        <v>25</v>
      </c>
      <c r="H1171">
        <v>816</v>
      </c>
      <c r="I1171">
        <v>629</v>
      </c>
      <c r="J1171">
        <v>226</v>
      </c>
      <c r="K1171" t="s">
        <v>2525</v>
      </c>
      <c r="L1171">
        <v>0</v>
      </c>
      <c r="M1171">
        <v>692</v>
      </c>
      <c r="N1171">
        <v>714</v>
      </c>
      <c r="O1171">
        <v>-5568</v>
      </c>
      <c r="P1171">
        <v>96493</v>
      </c>
      <c r="Q1171">
        <v>131607</v>
      </c>
      <c r="R1171">
        <v>18</v>
      </c>
      <c r="S1171">
        <v>158415798</v>
      </c>
      <c r="U1171" t="str">
        <f>IFERROR(LEFT(spotify_top_songs_audio_features[[#This Row],[artist_names]],SEARCH(",",spotify_top_songs_audio_features[[#This Row],[artist_names]])-1),spotify_top_songs_audio_features[[#This Row],[artist_names]])</f>
        <v>Tyga</v>
      </c>
      <c r="V1171" t="str">
        <f>IFERROR(MID(spotify_top_songs_audio_features[[#This Row],[artist_names]],SEARCH(",",spotify_top_songs_audio_features[[#This Row],[artist_names]])+2,99),"")</f>
        <v/>
      </c>
      <c r="W1171" t="str">
        <f>spotify_top_songs_audio_features[[#This Row],[source]]</f>
        <v>Columbia/Last Kings Records</v>
      </c>
      <c r="X1171" s="1">
        <f>spotify_top_songs_audio_features[[#This Row],[streams]]</f>
        <v>158415798</v>
      </c>
      <c r="Y1171" t="str">
        <f>IF(Tabela2[[#This Row],[feat]]="","","Feat")</f>
        <v/>
      </c>
      <c r="Z1171" s="17" t="str">
        <f>CONCATENATE(INT(spotify_top_songs_audio_features[[#This Row],[duration_ms]]/(60*1000)),":",MOD(INT(spotify_top_songs_audio_features[[#This Row],[duration_ms]]/1000),60))</f>
        <v>2:11</v>
      </c>
      <c r="AA11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171" t="str">
        <f>spotify_top_songs_audio_features[[#This Row],[track_name]]</f>
        <v>Ayy Macarena</v>
      </c>
    </row>
    <row r="1172" spans="1:28" x14ac:dyDescent="0.25">
      <c r="A1172" t="s">
        <v>13181</v>
      </c>
      <c r="B1172" t="s">
        <v>1668</v>
      </c>
      <c r="C1172" t="s">
        <v>9733</v>
      </c>
      <c r="D1172" t="s">
        <v>1156</v>
      </c>
      <c r="E1172" t="s">
        <v>177</v>
      </c>
      <c r="F1172" t="s">
        <v>24</v>
      </c>
      <c r="G1172" t="s">
        <v>25</v>
      </c>
      <c r="H1172">
        <v>735</v>
      </c>
      <c r="I1172">
        <v>791</v>
      </c>
      <c r="J1172">
        <v>679</v>
      </c>
      <c r="K1172" t="s">
        <v>667</v>
      </c>
      <c r="L1172">
        <v>146</v>
      </c>
      <c r="M1172">
        <v>145</v>
      </c>
      <c r="N1172">
        <v>697</v>
      </c>
      <c r="O1172">
        <v>-4462</v>
      </c>
      <c r="P1172">
        <v>168087</v>
      </c>
      <c r="Q1172">
        <v>217240</v>
      </c>
      <c r="R1172">
        <v>31</v>
      </c>
      <c r="S1172">
        <v>158349189</v>
      </c>
      <c r="U1172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172" t="str">
        <f>IFERROR(MID(spotify_top_songs_audio_features[[#This Row],[artist_names]],SEARCH(",",spotify_top_songs_audio_features[[#This Row],[artist_names]])+2,99),"")</f>
        <v/>
      </c>
      <c r="W1172" t="str">
        <f>spotify_top_songs_audio_features[[#This Row],[source]]</f>
        <v>Aura Music Corp.</v>
      </c>
      <c r="X1172" s="1">
        <f>spotify_top_songs_audio_features[[#This Row],[streams]]</f>
        <v>158349189</v>
      </c>
      <c r="Y1172" t="str">
        <f>IF(Tabela2[[#This Row],[feat]]="","","Feat")</f>
        <v/>
      </c>
      <c r="Z1172" s="17" t="str">
        <f>CONCATENATE(INT(spotify_top_songs_audio_features[[#This Row],[duration_ms]]/(60*1000)),":",MOD(INT(spotify_top_songs_audio_features[[#This Row],[duration_ms]]/1000),60))</f>
        <v>3:37</v>
      </c>
      <c r="AA11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72" t="str">
        <f>spotify_top_songs_audio_features[[#This Row],[track_name]]</f>
        <v>Caramelo</v>
      </c>
    </row>
    <row r="1173" spans="1:28" x14ac:dyDescent="0.25">
      <c r="A1173" t="s">
        <v>12583</v>
      </c>
      <c r="B1173" t="s">
        <v>1070</v>
      </c>
      <c r="C1173" t="s">
        <v>12584</v>
      </c>
      <c r="D1173" t="s">
        <v>612</v>
      </c>
      <c r="E1173" t="s">
        <v>177</v>
      </c>
      <c r="F1173" t="s">
        <v>24</v>
      </c>
      <c r="G1173" t="s">
        <v>25</v>
      </c>
      <c r="H1173">
        <v>6</v>
      </c>
      <c r="I1173">
        <v>683</v>
      </c>
      <c r="J1173">
        <v>493</v>
      </c>
      <c r="K1173" t="s">
        <v>11381</v>
      </c>
      <c r="L1173">
        <v>1.26E-4</v>
      </c>
      <c r="M1173">
        <v>11</v>
      </c>
      <c r="N1173">
        <v>494</v>
      </c>
      <c r="O1173">
        <v>-6271</v>
      </c>
      <c r="P1173">
        <v>102036</v>
      </c>
      <c r="Q1173">
        <v>210240</v>
      </c>
      <c r="R1173">
        <v>9</v>
      </c>
      <c r="S1173">
        <v>158238844</v>
      </c>
      <c r="U1173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1173" t="str">
        <f>IFERROR(MID(spotify_top_songs_audio_features[[#This Row],[artist_names]],SEARCH(",",spotify_top_songs_audio_features[[#This Row],[artist_names]])+2,99),"")</f>
        <v/>
      </c>
      <c r="W1173" t="str">
        <f>spotify_top_songs_audio_features[[#This Row],[source]]</f>
        <v>UMGRI Interscope</v>
      </c>
      <c r="X1173" s="1">
        <f>spotify_top_songs_audio_features[[#This Row],[streams]]</f>
        <v>158238844</v>
      </c>
      <c r="Y1173" t="str">
        <f>IF(Tabela2[[#This Row],[feat]]="","","Feat")</f>
        <v/>
      </c>
      <c r="Z1173" s="17" t="str">
        <f>CONCATENATE(INT(spotify_top_songs_audio_features[[#This Row],[duration_ms]]/(60*1000)),":",MOD(INT(spotify_top_songs_audio_features[[#This Row],[duration_ms]]/1000),60))</f>
        <v>3:30</v>
      </c>
      <c r="AA11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73" t="str">
        <f>spotify_top_songs_audio_features[[#This Row],[track_name]]</f>
        <v>Back To You</v>
      </c>
    </row>
    <row r="1174" spans="1:28" x14ac:dyDescent="0.25">
      <c r="A1174" t="s">
        <v>17367</v>
      </c>
      <c r="B1174" t="s">
        <v>352</v>
      </c>
      <c r="C1174" t="s">
        <v>17368</v>
      </c>
      <c r="D1174" t="s">
        <v>3309</v>
      </c>
      <c r="E1174" t="s">
        <v>113</v>
      </c>
      <c r="F1174" t="s">
        <v>24</v>
      </c>
      <c r="G1174" t="s">
        <v>25</v>
      </c>
      <c r="H1174">
        <v>785</v>
      </c>
      <c r="I1174">
        <v>554</v>
      </c>
      <c r="J1174">
        <v>409</v>
      </c>
      <c r="K1174" t="s">
        <v>12067</v>
      </c>
      <c r="L1174">
        <v>3.4E-5</v>
      </c>
      <c r="M1174">
        <v>116</v>
      </c>
      <c r="N1174">
        <v>144</v>
      </c>
      <c r="O1174">
        <v>-6571</v>
      </c>
      <c r="P1174">
        <v>128047</v>
      </c>
      <c r="Q1174">
        <v>150043</v>
      </c>
      <c r="R1174">
        <v>27</v>
      </c>
      <c r="S1174">
        <v>158183361</v>
      </c>
      <c r="U1174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1174" t="str">
        <f>IFERROR(MID(spotify_top_songs_audio_features[[#This Row],[artist_names]],SEARCH(",",spotify_top_songs_audio_features[[#This Row],[artist_names]])+2,99),"")</f>
        <v/>
      </c>
      <c r="W1174" t="str">
        <f>spotify_top_songs_audio_features[[#This Row],[source]]</f>
        <v>Cactus Jack / Epic</v>
      </c>
      <c r="X1174" s="1">
        <f>spotify_top_songs_audio_features[[#This Row],[streams]]</f>
        <v>158183361</v>
      </c>
      <c r="Y1174" t="str">
        <f>IF(Tabela2[[#This Row],[feat]]="","","Feat")</f>
        <v/>
      </c>
      <c r="Z1174" s="17" t="str">
        <f>CONCATENATE(INT(spotify_top_songs_audio_features[[#This Row],[duration_ms]]/(60*1000)),":",MOD(INT(spotify_top_songs_audio_features[[#This Row],[duration_ms]]/1000),60))</f>
        <v>2:30</v>
      </c>
      <c r="AA11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174" t="str">
        <f>spotify_top_songs_audio_features[[#This Row],[track_name]]</f>
        <v>YOSEMITE</v>
      </c>
    </row>
    <row r="1175" spans="1:28" x14ac:dyDescent="0.25">
      <c r="A1175" t="s">
        <v>4901</v>
      </c>
      <c r="B1175" t="s">
        <v>3373</v>
      </c>
      <c r="C1175" t="s">
        <v>4902</v>
      </c>
      <c r="D1175" t="s">
        <v>96</v>
      </c>
      <c r="E1175" t="s">
        <v>97</v>
      </c>
      <c r="F1175" t="s">
        <v>24</v>
      </c>
      <c r="G1175" t="s">
        <v>152</v>
      </c>
      <c r="H1175">
        <v>362</v>
      </c>
      <c r="I1175">
        <v>54</v>
      </c>
      <c r="J1175">
        <v>528</v>
      </c>
      <c r="K1175" t="s">
        <v>4903</v>
      </c>
      <c r="L1175">
        <v>0</v>
      </c>
      <c r="M1175">
        <v>139</v>
      </c>
      <c r="N1175">
        <v>3</v>
      </c>
      <c r="O1175">
        <v>-6031</v>
      </c>
      <c r="P1175">
        <v>78007</v>
      </c>
      <c r="Q1175">
        <v>216410</v>
      </c>
      <c r="R1175">
        <v>20</v>
      </c>
      <c r="S1175">
        <v>158087684</v>
      </c>
      <c r="U1175" t="str">
        <f>IFERROR(LEFT(spotify_top_songs_audio_features[[#This Row],[artist_names]],SEARCH(",",spotify_top_songs_audio_features[[#This Row],[artist_names]])-1),spotify_top_songs_audio_features[[#This Row],[artist_names]])</f>
        <v>Benson Boone</v>
      </c>
      <c r="V1175" t="str">
        <f>IFERROR(MID(spotify_top_songs_audio_features[[#This Row],[artist_names]],SEARCH(",",spotify_top_songs_audio_features[[#This Row],[artist_names]])+2,99),"")</f>
        <v/>
      </c>
      <c r="W1175" t="str">
        <f>spotify_top_songs_audio_features[[#This Row],[source]]</f>
        <v>Warner Records</v>
      </c>
      <c r="X1175" s="1">
        <f>spotify_top_songs_audio_features[[#This Row],[streams]]</f>
        <v>158087684</v>
      </c>
      <c r="Y1175" t="str">
        <f>IF(Tabela2[[#This Row],[feat]]="","","Feat")</f>
        <v/>
      </c>
      <c r="Z1175" s="17" t="str">
        <f>CONCATENATE(INT(spotify_top_songs_audio_features[[#This Row],[duration_ms]]/(60*1000)),":",MOD(INT(spotify_top_songs_audio_features[[#This Row],[duration_ms]]/1000),60))</f>
        <v>3:36</v>
      </c>
      <c r="AA11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175" t="str">
        <f>spotify_top_songs_audio_features[[#This Row],[track_name]]</f>
        <v>In The Stars</v>
      </c>
    </row>
    <row r="1176" spans="1:28" x14ac:dyDescent="0.25">
      <c r="A1176" t="s">
        <v>5435</v>
      </c>
      <c r="B1176" t="s">
        <v>5436</v>
      </c>
      <c r="C1176" t="s">
        <v>5437</v>
      </c>
      <c r="D1176" t="s">
        <v>2028</v>
      </c>
      <c r="E1176" t="s">
        <v>31</v>
      </c>
      <c r="F1176" t="s">
        <v>24</v>
      </c>
      <c r="G1176" t="s">
        <v>25</v>
      </c>
      <c r="H1176">
        <v>58</v>
      </c>
      <c r="I1176">
        <v>586</v>
      </c>
      <c r="J1176">
        <v>357</v>
      </c>
      <c r="K1176" t="s">
        <v>5438</v>
      </c>
      <c r="L1176">
        <v>0</v>
      </c>
      <c r="M1176">
        <v>755</v>
      </c>
      <c r="N1176">
        <v>507</v>
      </c>
      <c r="O1176">
        <v>-6883</v>
      </c>
      <c r="P1176">
        <v>147988</v>
      </c>
      <c r="Q1176">
        <v>199549</v>
      </c>
      <c r="R1176">
        <v>23</v>
      </c>
      <c r="S1176">
        <v>157966171</v>
      </c>
      <c r="U1176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1176" t="str">
        <f>IFERROR(MID(spotify_top_songs_audio_features[[#This Row],[artist_names]],SEARCH(",",spotify_top_songs_audio_features[[#This Row],[artist_names]])+2,99),"")</f>
        <v>OneRepublic</v>
      </c>
      <c r="W1176" t="str">
        <f>spotify_top_songs_audio_features[[#This Row],[source]]</f>
        <v>Kygo</v>
      </c>
      <c r="X1176" s="1">
        <f>spotify_top_songs_audio_features[[#This Row],[streams]]</f>
        <v>157966171</v>
      </c>
      <c r="Y1176" t="str">
        <f>IF(Tabela2[[#This Row],[feat]]="","","Feat")</f>
        <v>Feat</v>
      </c>
      <c r="Z1176" s="17" t="str">
        <f>CONCATENATE(INT(spotify_top_songs_audio_features[[#This Row],[duration_ms]]/(60*1000)),":",MOD(INT(spotify_top_songs_audio_features[[#This Row],[duration_ms]]/1000),60))</f>
        <v>3:19</v>
      </c>
      <c r="AA11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76" t="str">
        <f>spotify_top_songs_audio_features[[#This Row],[track_name]]</f>
        <v>Lose Somebody</v>
      </c>
    </row>
    <row r="1177" spans="1:28" x14ac:dyDescent="0.25">
      <c r="A1177" t="s">
        <v>11974</v>
      </c>
      <c r="B1177" t="s">
        <v>280</v>
      </c>
      <c r="C1177" t="s">
        <v>7803</v>
      </c>
      <c r="D1177" t="s">
        <v>282</v>
      </c>
      <c r="E1177" t="s">
        <v>97</v>
      </c>
      <c r="F1177" t="s">
        <v>32</v>
      </c>
      <c r="G1177" t="s">
        <v>25</v>
      </c>
      <c r="H1177">
        <v>575</v>
      </c>
      <c r="I1177">
        <v>621</v>
      </c>
      <c r="J1177">
        <v>32</v>
      </c>
      <c r="K1177" t="s">
        <v>8466</v>
      </c>
      <c r="L1177">
        <v>45</v>
      </c>
      <c r="M1177">
        <v>141</v>
      </c>
      <c r="N1177">
        <v>27</v>
      </c>
      <c r="O1177">
        <v>-8165</v>
      </c>
      <c r="P1177">
        <v>101987</v>
      </c>
      <c r="Q1177">
        <v>172213</v>
      </c>
      <c r="R1177">
        <v>35</v>
      </c>
      <c r="S1177">
        <v>157957606</v>
      </c>
      <c r="U1177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1177" t="str">
        <f>IFERROR(MID(spotify_top_songs_audio_features[[#This Row],[artist_names]],SEARCH(",",spotify_top_songs_audio_features[[#This Row],[artist_names]])+2,99),"")</f>
        <v/>
      </c>
      <c r="W1177" t="str">
        <f>spotify_top_songs_audio_features[[#This Row],[source]]</f>
        <v>Columbia</v>
      </c>
      <c r="X1177" s="1">
        <f>spotify_top_songs_audio_features[[#This Row],[streams]]</f>
        <v>157957606</v>
      </c>
      <c r="Y1177" t="str">
        <f>IF(Tabela2[[#This Row],[feat]]="","","Feat")</f>
        <v/>
      </c>
      <c r="Z1177" s="17" t="str">
        <f>CONCATENATE(INT(spotify_top_songs_audio_features[[#This Row],[duration_ms]]/(60*1000)),":",MOD(INT(spotify_top_songs_audio_features[[#This Row],[duration_ms]]/1000),60))</f>
        <v>2:52</v>
      </c>
      <c r="AA11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177" t="str">
        <f>spotify_top_songs_audio_features[[#This Row],[track_name]]</f>
        <v>Lights Up</v>
      </c>
    </row>
    <row r="1178" spans="1:28" x14ac:dyDescent="0.25">
      <c r="A1178" t="s">
        <v>14481</v>
      </c>
      <c r="B1178" t="s">
        <v>1312</v>
      </c>
      <c r="C1178" t="s">
        <v>14482</v>
      </c>
      <c r="D1178" t="s">
        <v>1314</v>
      </c>
      <c r="E1178" t="s">
        <v>43</v>
      </c>
      <c r="F1178" t="s">
        <v>24</v>
      </c>
      <c r="G1178" t="s">
        <v>25</v>
      </c>
      <c r="H1178">
        <v>439</v>
      </c>
      <c r="I1178">
        <v>61</v>
      </c>
      <c r="J1178">
        <v>116</v>
      </c>
      <c r="K1178" t="s">
        <v>2683</v>
      </c>
      <c r="L1178">
        <v>1.07E-3</v>
      </c>
      <c r="M1178">
        <v>341</v>
      </c>
      <c r="N1178">
        <v>172</v>
      </c>
      <c r="O1178">
        <v>-7236</v>
      </c>
      <c r="P1178">
        <v>181088</v>
      </c>
      <c r="Q1178">
        <v>215508</v>
      </c>
      <c r="R1178">
        <v>7</v>
      </c>
      <c r="S1178">
        <v>157758218</v>
      </c>
      <c r="U1178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1178" t="str">
        <f>IFERROR(MID(spotify_top_songs_audio_features[[#This Row],[artist_names]],SEARCH(",",spotify_top_songs_audio_features[[#This Row],[artist_names]])+2,99),"")</f>
        <v/>
      </c>
      <c r="W1178" t="str">
        <f>spotify_top_songs_audio_features[[#This Row],[source]]</f>
        <v>Olivia Rodrigo PS</v>
      </c>
      <c r="X1178" s="1">
        <f>spotify_top_songs_audio_features[[#This Row],[streams]]</f>
        <v>157758218</v>
      </c>
      <c r="Y1178" t="str">
        <f>IF(Tabela2[[#This Row],[feat]]="","","Feat")</f>
        <v/>
      </c>
      <c r="Z1178" s="17" t="str">
        <f>CONCATENATE(INT(spotify_top_songs_audio_features[[#This Row],[duration_ms]]/(60*1000)),":",MOD(INT(spotify_top_songs_audio_features[[#This Row],[duration_ms]]/1000),60))</f>
        <v>3:35</v>
      </c>
      <c r="AA11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178" t="str">
        <f>spotify_top_songs_audio_features[[#This Row],[track_name]]</f>
        <v>deja vu</v>
      </c>
    </row>
    <row r="1179" spans="1:28" x14ac:dyDescent="0.25">
      <c r="A1179" t="s">
        <v>2338</v>
      </c>
      <c r="B1179" t="s">
        <v>2232</v>
      </c>
      <c r="C1179" t="s">
        <v>2339</v>
      </c>
      <c r="D1179" t="s">
        <v>2234</v>
      </c>
      <c r="E1179" t="s">
        <v>43</v>
      </c>
      <c r="F1179" t="s">
        <v>24</v>
      </c>
      <c r="G1179" t="s">
        <v>25</v>
      </c>
      <c r="H1179">
        <v>616</v>
      </c>
      <c r="I1179">
        <v>714</v>
      </c>
      <c r="J1179">
        <v>982</v>
      </c>
      <c r="K1179" t="s">
        <v>2340</v>
      </c>
      <c r="L1179">
        <v>1.23E-3</v>
      </c>
      <c r="M1179">
        <v>817</v>
      </c>
      <c r="N1179">
        <v>24</v>
      </c>
      <c r="O1179">
        <v>-7792</v>
      </c>
      <c r="P1179">
        <v>128924</v>
      </c>
      <c r="Q1179">
        <v>234653</v>
      </c>
      <c r="R1179">
        <v>20</v>
      </c>
      <c r="S1179">
        <v>157518303</v>
      </c>
      <c r="U1179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1179" t="str">
        <f>IFERROR(MID(spotify_top_songs_audio_features[[#This Row],[artist_names]],SEARCH(",",spotify_top_songs_audio_features[[#This Row],[artist_names]])+2,99),"")</f>
        <v/>
      </c>
      <c r="W1179" t="str">
        <f>spotify_top_songs_audio_features[[#This Row],[source]]</f>
        <v>Universal Music New Zealand Limited</v>
      </c>
      <c r="X1179" s="1">
        <f>spotify_top_songs_audio_features[[#This Row],[streams]]</f>
        <v>157518303</v>
      </c>
      <c r="Y1179" t="str">
        <f>IF(Tabela2[[#This Row],[feat]]="","","Feat")</f>
        <v/>
      </c>
      <c r="Z1179" s="17" t="str">
        <f>CONCATENATE(INT(spotify_top_songs_audio_features[[#This Row],[duration_ms]]/(60*1000)),":",MOD(INT(spotify_top_songs_audio_features[[#This Row],[duration_ms]]/1000),60))</f>
        <v>3:54</v>
      </c>
      <c r="AA11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179" t="str">
        <f>spotify_top_songs_audio_features[[#This Row],[track_name]]</f>
        <v>Green Light</v>
      </c>
    </row>
    <row r="1180" spans="1:28" x14ac:dyDescent="0.25">
      <c r="A1180" t="s">
        <v>17210</v>
      </c>
      <c r="B1180" t="s">
        <v>17211</v>
      </c>
      <c r="C1180" t="s">
        <v>17212</v>
      </c>
      <c r="D1180" t="s">
        <v>17213</v>
      </c>
      <c r="E1180" t="s">
        <v>31</v>
      </c>
      <c r="F1180" t="s">
        <v>24</v>
      </c>
      <c r="G1180" t="s">
        <v>25</v>
      </c>
      <c r="H1180">
        <v>845</v>
      </c>
      <c r="I1180">
        <v>797</v>
      </c>
      <c r="J1180">
        <v>139</v>
      </c>
      <c r="K1180" t="s">
        <v>5796</v>
      </c>
      <c r="L1180">
        <v>5.5699999999999999E-4</v>
      </c>
      <c r="M1180">
        <v>167</v>
      </c>
      <c r="N1180">
        <v>422</v>
      </c>
      <c r="O1180">
        <v>-4984</v>
      </c>
      <c r="P1180">
        <v>121985</v>
      </c>
      <c r="Q1180">
        <v>151475</v>
      </c>
      <c r="R1180">
        <v>21</v>
      </c>
      <c r="S1180">
        <v>157504067</v>
      </c>
      <c r="U1180" t="str">
        <f>IFERROR(LEFT(spotify_top_songs_audio_features[[#This Row],[artist_names]],SEARCH(",",spotify_top_songs_audio_features[[#This Row],[artist_names]])-1),spotify_top_songs_audio_features[[#This Row],[artist_names]])</f>
        <v>Imanbek</v>
      </c>
      <c r="V1180" t="str">
        <f>IFERROR(MID(spotify_top_songs_audio_features[[#This Row],[artist_names]],SEARCH(",",spotify_top_songs_audio_features[[#This Row],[artist_names]])+2,99),"")</f>
        <v>BYOR</v>
      </c>
      <c r="W1180" t="str">
        <f>spotify_top_songs_audio_features[[#This Row],[source]]</f>
        <v>Musical Freedom</v>
      </c>
      <c r="X1180" s="1">
        <f>spotify_top_songs_audio_features[[#This Row],[streams]]</f>
        <v>157504067</v>
      </c>
      <c r="Y1180" t="str">
        <f>IF(Tabela2[[#This Row],[feat]]="","","Feat")</f>
        <v>Feat</v>
      </c>
      <c r="Z1180" s="17" t="str">
        <f>CONCATENATE(INT(spotify_top_songs_audio_features[[#This Row],[duration_ms]]/(60*1000)),":",MOD(INT(spotify_top_songs_audio_features[[#This Row],[duration_ms]]/1000),60))</f>
        <v>2:31</v>
      </c>
      <c r="AA11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80" t="str">
        <f>spotify_top_songs_audio_features[[#This Row],[track_name]]</f>
        <v>Belly Dancer</v>
      </c>
    </row>
    <row r="1181" spans="1:28" x14ac:dyDescent="0.25">
      <c r="A1181" t="s">
        <v>5552</v>
      </c>
      <c r="B1181" t="s">
        <v>5553</v>
      </c>
      <c r="C1181" t="s">
        <v>5554</v>
      </c>
      <c r="D1181" t="s">
        <v>282</v>
      </c>
      <c r="E1181" t="s">
        <v>102</v>
      </c>
      <c r="F1181" t="s">
        <v>32</v>
      </c>
      <c r="G1181" t="s">
        <v>25</v>
      </c>
      <c r="H1181">
        <v>818</v>
      </c>
      <c r="I1181">
        <v>913</v>
      </c>
      <c r="J1181">
        <v>426</v>
      </c>
      <c r="K1181" t="s">
        <v>5555</v>
      </c>
      <c r="L1181">
        <v>3.6900000000000001E-3</v>
      </c>
      <c r="M1181">
        <v>161</v>
      </c>
      <c r="N1181">
        <v>536</v>
      </c>
      <c r="O1181">
        <v>-306</v>
      </c>
      <c r="P1181">
        <v>119986</v>
      </c>
      <c r="Q1181">
        <v>219160</v>
      </c>
      <c r="R1181">
        <v>25</v>
      </c>
      <c r="S1181">
        <v>157402949</v>
      </c>
      <c r="U1181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1181" t="str">
        <f>IFERROR(MID(spotify_top_songs_audio_features[[#This Row],[artist_names]],SEARCH(",",spotify_top_songs_audio_features[[#This Row],[artist_names]])+2,99),"")</f>
        <v/>
      </c>
      <c r="W1181" t="str">
        <f>spotify_top_songs_audio_features[[#This Row],[source]]</f>
        <v>Columbia</v>
      </c>
      <c r="X1181" s="1">
        <f>spotify_top_songs_audio_features[[#This Row],[streams]]</f>
        <v>157402949</v>
      </c>
      <c r="Y1181" t="str">
        <f>IF(Tabela2[[#This Row],[feat]]="","","Feat")</f>
        <v/>
      </c>
      <c r="Z1181" s="17" t="str">
        <f>CONCATENATE(INT(spotify_top_songs_audio_features[[#This Row],[duration_ms]]/(60*1000)),":",MOD(INT(spotify_top_songs_audio_features[[#This Row],[duration_ms]]/1000),60))</f>
        <v>3:39</v>
      </c>
      <c r="AA11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181" t="str">
        <f>spotify_top_songs_audio_features[[#This Row],[track_name]]</f>
        <v>My Way</v>
      </c>
    </row>
    <row r="1182" spans="1:28" x14ac:dyDescent="0.25">
      <c r="A1182" t="s">
        <v>1536</v>
      </c>
      <c r="B1182" t="s">
        <v>1537</v>
      </c>
      <c r="C1182" t="s">
        <v>1538</v>
      </c>
      <c r="D1182" t="s">
        <v>22</v>
      </c>
      <c r="E1182" t="s">
        <v>31</v>
      </c>
      <c r="F1182" t="s">
        <v>24</v>
      </c>
      <c r="G1182" t="s">
        <v>25</v>
      </c>
      <c r="H1182">
        <v>491</v>
      </c>
      <c r="I1182">
        <v>588</v>
      </c>
      <c r="J1182">
        <v>506</v>
      </c>
      <c r="K1182" t="s">
        <v>1539</v>
      </c>
      <c r="L1182">
        <v>2.0100000000000001E-4</v>
      </c>
      <c r="M1182">
        <v>906</v>
      </c>
      <c r="N1182">
        <v>193</v>
      </c>
      <c r="O1182">
        <v>-6177</v>
      </c>
      <c r="P1182">
        <v>113608</v>
      </c>
      <c r="Q1182">
        <v>269600</v>
      </c>
      <c r="R1182">
        <v>34</v>
      </c>
      <c r="S1182">
        <v>157374197</v>
      </c>
      <c r="U1182" t="str">
        <f>IFERROR(LEFT(spotify_top_songs_audio_features[[#This Row],[artist_names]],SEARCH(",",spotify_top_songs_audio_features[[#This Row],[artist_names]])-1),spotify_top_songs_audio_features[[#This Row],[artist_names]])</f>
        <v>P!nk</v>
      </c>
      <c r="V1182" t="str">
        <f>IFERROR(MID(spotify_top_songs_audio_features[[#This Row],[artist_names]],SEARCH(",",spotify_top_songs_audio_features[[#This Row],[artist_names]])+2,99),"")</f>
        <v/>
      </c>
      <c r="W1182" t="str">
        <f>spotify_top_songs_audio_features[[#This Row],[source]]</f>
        <v>RCA Records Label</v>
      </c>
      <c r="X1182" s="1">
        <f>spotify_top_songs_audio_features[[#This Row],[streams]]</f>
        <v>157374197</v>
      </c>
      <c r="Y1182" t="str">
        <f>IF(Tabela2[[#This Row],[feat]]="","","Feat")</f>
        <v/>
      </c>
      <c r="Z1182" s="17" t="str">
        <f>CONCATENATE(INT(spotify_top_songs_audio_features[[#This Row],[duration_ms]]/(60*1000)),":",MOD(INT(spotify_top_songs_audio_features[[#This Row],[duration_ms]]/1000),60))</f>
        <v>4:29</v>
      </c>
      <c r="AA11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82" t="str">
        <f>spotify_top_songs_audio_features[[#This Row],[track_name]]</f>
        <v>What About Us</v>
      </c>
    </row>
    <row r="1183" spans="1:28" x14ac:dyDescent="0.25">
      <c r="A1183" t="s">
        <v>12439</v>
      </c>
      <c r="B1183" t="s">
        <v>12440</v>
      </c>
      <c r="C1183" t="s">
        <v>12441</v>
      </c>
      <c r="D1183" t="s">
        <v>423</v>
      </c>
      <c r="E1183" t="s">
        <v>97</v>
      </c>
      <c r="F1183" t="s">
        <v>24</v>
      </c>
      <c r="G1183" t="s">
        <v>25</v>
      </c>
      <c r="H1183">
        <v>735</v>
      </c>
      <c r="I1183">
        <v>449</v>
      </c>
      <c r="J1183">
        <v>347</v>
      </c>
      <c r="K1183" t="s">
        <v>4260</v>
      </c>
      <c r="L1183">
        <v>0</v>
      </c>
      <c r="M1183">
        <v>113</v>
      </c>
      <c r="N1183">
        <v>397</v>
      </c>
      <c r="O1183">
        <v>-7507</v>
      </c>
      <c r="P1183">
        <v>122947</v>
      </c>
      <c r="Q1183">
        <v>220488</v>
      </c>
      <c r="R1183">
        <v>21</v>
      </c>
      <c r="S1183">
        <v>157067849</v>
      </c>
      <c r="U118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183" t="str">
        <f>IFERROR(MID(spotify_top_songs_audio_features[[#This Row],[artist_names]],SEARCH(",",spotify_top_songs_audio_features[[#This Row],[artist_names]])+2,99),"")</f>
        <v>Giveon</v>
      </c>
      <c r="W1183" t="str">
        <f>spotify_top_songs_audio_features[[#This Row],[source]]</f>
        <v>OVO</v>
      </c>
      <c r="X1183" s="1">
        <f>spotify_top_songs_audio_features[[#This Row],[streams]]</f>
        <v>157067849</v>
      </c>
      <c r="Y1183" t="str">
        <f>IF(Tabela2[[#This Row],[feat]]="","","Feat")</f>
        <v>Feat</v>
      </c>
      <c r="Z1183" s="17" t="str">
        <f>CONCATENATE(INT(spotify_top_songs_audio_features[[#This Row],[duration_ms]]/(60*1000)),":",MOD(INT(spotify_top_songs_audio_features[[#This Row],[duration_ms]]/1000),60))</f>
        <v>3:40</v>
      </c>
      <c r="AA11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183" t="str">
        <f>spotify_top_songs_audio_features[[#This Row],[track_name]]</f>
        <v>Chicago Freestyle (feat. Giveon)</v>
      </c>
    </row>
    <row r="1184" spans="1:28" x14ac:dyDescent="0.25">
      <c r="A1184" t="s">
        <v>912</v>
      </c>
      <c r="B1184" t="s">
        <v>913</v>
      </c>
      <c r="C1184" t="s">
        <v>914</v>
      </c>
      <c r="D1184" t="s">
        <v>53</v>
      </c>
      <c r="E1184" t="s">
        <v>86</v>
      </c>
      <c r="F1184" t="s">
        <v>24</v>
      </c>
      <c r="G1184" t="s">
        <v>25</v>
      </c>
      <c r="H1184">
        <v>635</v>
      </c>
      <c r="I1184">
        <v>713</v>
      </c>
      <c r="J1184">
        <v>937</v>
      </c>
      <c r="K1184" t="s">
        <v>915</v>
      </c>
      <c r="L1184">
        <v>0</v>
      </c>
      <c r="M1184">
        <v>506</v>
      </c>
      <c r="N1184">
        <v>749</v>
      </c>
      <c r="O1184">
        <v>-6909</v>
      </c>
      <c r="P1184">
        <v>179864</v>
      </c>
      <c r="Q1184">
        <v>204701</v>
      </c>
      <c r="R1184">
        <v>33</v>
      </c>
      <c r="S1184">
        <v>156956150</v>
      </c>
      <c r="U1184" t="str">
        <f>IFERROR(LEFT(spotify_top_songs_audio_features[[#This Row],[artist_names]],SEARCH(",",spotify_top_songs_audio_features[[#This Row],[artist_names]])-1),spotify_top_songs_audio_features[[#This Row],[artist_names]])</f>
        <v>Romeo Santos</v>
      </c>
      <c r="V1184" t="str">
        <f>IFERROR(MID(spotify_top_songs_audio_features[[#This Row],[artist_names]],SEARCH(",",spotify_top_songs_audio_features[[#This Row],[artist_names]])+2,99),"")</f>
        <v>Daddy Yankee, Nicky Jam</v>
      </c>
      <c r="W1184" t="str">
        <f>spotify_top_songs_audio_features[[#This Row],[source]]</f>
        <v>Sony Music Latin</v>
      </c>
      <c r="X1184" s="1">
        <f>spotify_top_songs_audio_features[[#This Row],[streams]]</f>
        <v>156956150</v>
      </c>
      <c r="Y1184" t="str">
        <f>IF(Tabela2[[#This Row],[feat]]="","","Feat")</f>
        <v>Feat</v>
      </c>
      <c r="Z1184" s="17" t="str">
        <f>CONCATENATE(INT(spotify_top_songs_audio_features[[#This Row],[duration_ms]]/(60*1000)),":",MOD(INT(spotify_top_songs_audio_features[[#This Row],[duration_ms]]/1000),60))</f>
        <v>3:24</v>
      </c>
      <c r="AA11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184" t="str">
        <f>spotify_top_songs_audio_features[[#This Row],[track_name]]</f>
        <v>Bella y Sensual</v>
      </c>
    </row>
    <row r="1185" spans="1:28" x14ac:dyDescent="0.25">
      <c r="A1185" t="s">
        <v>1148</v>
      </c>
      <c r="B1185" t="s">
        <v>1149</v>
      </c>
      <c r="C1185" t="s">
        <v>1150</v>
      </c>
      <c r="D1185" t="s">
        <v>1151</v>
      </c>
      <c r="E1185" t="s">
        <v>58</v>
      </c>
      <c r="F1185" t="s">
        <v>32</v>
      </c>
      <c r="G1185" t="s">
        <v>25</v>
      </c>
      <c r="H1185">
        <v>852</v>
      </c>
      <c r="I1185">
        <v>881</v>
      </c>
      <c r="J1185">
        <v>126</v>
      </c>
      <c r="K1185" t="s">
        <v>1152</v>
      </c>
      <c r="L1185">
        <v>6.4400000000000004E-4</v>
      </c>
      <c r="M1185">
        <v>682</v>
      </c>
      <c r="N1185">
        <v>556</v>
      </c>
      <c r="O1185">
        <v>-2546</v>
      </c>
      <c r="P1185">
        <v>96984</v>
      </c>
      <c r="Q1185">
        <v>219333</v>
      </c>
      <c r="R1185">
        <v>15</v>
      </c>
      <c r="S1185">
        <v>156834450</v>
      </c>
      <c r="U1185" t="str">
        <f>IFERROR(LEFT(spotify_top_songs_audio_features[[#This Row],[artist_names]],SEARCH(",",spotify_top_songs_audio_features[[#This Row],[artist_names]])-1),spotify_top_songs_audio_features[[#This Row],[artist_names]])</f>
        <v>Bad Gyal</v>
      </c>
      <c r="V1185" t="str">
        <f>IFERROR(MID(spotify_top_songs_audio_features[[#This Row],[artist_names]],SEARCH(",",spotify_top_songs_audio_features[[#This Row],[artist_names]])+2,99),"")</f>
        <v>Tokischa, Young Miko</v>
      </c>
      <c r="W1185" t="str">
        <f>spotify_top_songs_audio_features[[#This Row],[source]]</f>
        <v>Universal Music Latino/Interscope</v>
      </c>
      <c r="X1185" s="1">
        <f>spotify_top_songs_audio_features[[#This Row],[streams]]</f>
        <v>156834450</v>
      </c>
      <c r="Y1185" t="str">
        <f>IF(Tabela2[[#This Row],[feat]]="","","Feat")</f>
        <v>Feat</v>
      </c>
      <c r="Z1185" s="17" t="str">
        <f>CONCATENATE(INT(spotify_top_songs_audio_features[[#This Row],[duration_ms]]/(60*1000)),":",MOD(INT(spotify_top_songs_audio_features[[#This Row],[duration_ms]]/1000),60))</f>
        <v>3:39</v>
      </c>
      <c r="AA11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185" t="str">
        <f>spotify_top_songs_audio_features[[#This Row],[track_name]]</f>
        <v>Chulo pt.2</v>
      </c>
    </row>
    <row r="1186" spans="1:28" x14ac:dyDescent="0.25">
      <c r="A1186" t="s">
        <v>5375</v>
      </c>
      <c r="B1186" t="s">
        <v>1291</v>
      </c>
      <c r="C1186" t="s">
        <v>3050</v>
      </c>
      <c r="D1186" t="s">
        <v>712</v>
      </c>
      <c r="E1186" t="s">
        <v>70</v>
      </c>
      <c r="F1186" t="s">
        <v>24</v>
      </c>
      <c r="G1186" t="s">
        <v>25</v>
      </c>
      <c r="H1186">
        <v>905</v>
      </c>
      <c r="I1186">
        <v>563</v>
      </c>
      <c r="J1186">
        <v>102</v>
      </c>
      <c r="K1186" t="s">
        <v>5376</v>
      </c>
      <c r="L1186">
        <v>9.7099999999999997E-4</v>
      </c>
      <c r="M1186">
        <v>113</v>
      </c>
      <c r="N1186">
        <v>324</v>
      </c>
      <c r="O1186">
        <v>-6135</v>
      </c>
      <c r="P1186">
        <v>106998</v>
      </c>
      <c r="Q1186">
        <v>173948</v>
      </c>
      <c r="R1186">
        <v>4</v>
      </c>
      <c r="S1186">
        <v>156823695</v>
      </c>
      <c r="U1186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1186" t="str">
        <f>IFERROR(MID(spotify_top_songs_audio_features[[#This Row],[artist_names]],SEARCH(",",spotify_top_songs_audio_features[[#This Row],[artist_names]])+2,99),"")</f>
        <v/>
      </c>
      <c r="W1186" t="str">
        <f>spotify_top_songs_audio_features[[#This Row],[source]]</f>
        <v>Generation Now/Atlantic</v>
      </c>
      <c r="X1186" s="1">
        <f>spotify_top_songs_audio_features[[#This Row],[streams]]</f>
        <v>156823695</v>
      </c>
      <c r="Y1186" t="str">
        <f>IF(Tabela2[[#This Row],[feat]]="","","Feat")</f>
        <v/>
      </c>
      <c r="Z1186" s="17" t="str">
        <f>CONCATENATE(INT(spotify_top_songs_audio_features[[#This Row],[duration_ms]]/(60*1000)),":",MOD(INT(spotify_top_songs_audio_features[[#This Row],[duration_ms]]/1000),60))</f>
        <v>2:53</v>
      </c>
      <c r="AA11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186" t="str">
        <f>spotify_top_songs_audio_features[[#This Row],[track_name]]</f>
        <v>First Class</v>
      </c>
    </row>
    <row r="1187" spans="1:28" x14ac:dyDescent="0.25">
      <c r="A1187" t="s">
        <v>13908</v>
      </c>
      <c r="B1187" t="s">
        <v>3596</v>
      </c>
      <c r="C1187" t="s">
        <v>13909</v>
      </c>
      <c r="D1187" t="s">
        <v>127</v>
      </c>
      <c r="E1187" t="s">
        <v>70</v>
      </c>
      <c r="F1187" t="s">
        <v>24</v>
      </c>
      <c r="G1187" t="s">
        <v>25</v>
      </c>
      <c r="H1187">
        <v>579</v>
      </c>
      <c r="I1187">
        <v>63</v>
      </c>
      <c r="J1187">
        <v>58</v>
      </c>
      <c r="K1187" t="s">
        <v>5874</v>
      </c>
      <c r="L1187">
        <v>462</v>
      </c>
      <c r="M1187">
        <v>986</v>
      </c>
      <c r="N1187">
        <v>552</v>
      </c>
      <c r="O1187">
        <v>-7758</v>
      </c>
      <c r="P1187">
        <v>15596</v>
      </c>
      <c r="Q1187">
        <v>187027</v>
      </c>
      <c r="R1187">
        <v>12</v>
      </c>
      <c r="S1187">
        <v>156818128</v>
      </c>
      <c r="U1187" t="str">
        <f>IFERROR(LEFT(spotify_top_songs_audio_features[[#This Row],[artist_names]],SEARCH(",",spotify_top_songs_audio_features[[#This Row],[artist_names]])-1),spotify_top_songs_audio_features[[#This Row],[artist_names]])</f>
        <v>V</v>
      </c>
      <c r="V1187" t="str">
        <f>IFERROR(MID(spotify_top_songs_audio_features[[#This Row],[artist_names]],SEARCH(",",spotify_top_songs_audio_features[[#This Row],[artist_names]])+2,99),"")</f>
        <v/>
      </c>
      <c r="W1187" t="str">
        <f>spotify_top_songs_audio_features[[#This Row],[source]]</f>
        <v>BIGHIT MUSIC</v>
      </c>
      <c r="X1187" s="1">
        <f>spotify_top_songs_audio_features[[#This Row],[streams]]</f>
        <v>156818128</v>
      </c>
      <c r="Y1187" t="str">
        <f>IF(Tabela2[[#This Row],[feat]]="","","Feat")</f>
        <v/>
      </c>
      <c r="Z1187" s="17" t="str">
        <f>CONCATENATE(INT(spotify_top_songs_audio_features[[#This Row],[duration_ms]]/(60*1000)),":",MOD(INT(spotify_top_songs_audio_features[[#This Row],[duration_ms]]/1000),60))</f>
        <v>3:7</v>
      </c>
      <c r="AA11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187" t="str">
        <f>spotify_top_songs_audio_features[[#This Row],[track_name]]</f>
        <v>Slow Dancing</v>
      </c>
    </row>
    <row r="1188" spans="1:28" x14ac:dyDescent="0.25">
      <c r="A1188" t="s">
        <v>7087</v>
      </c>
      <c r="B1188" t="s">
        <v>7088</v>
      </c>
      <c r="C1188" t="s">
        <v>7089</v>
      </c>
      <c r="D1188" t="s">
        <v>3914</v>
      </c>
      <c r="E1188" t="s">
        <v>113</v>
      </c>
      <c r="F1188" t="s">
        <v>24</v>
      </c>
      <c r="G1188" t="s">
        <v>25</v>
      </c>
      <c r="H1188">
        <v>489</v>
      </c>
      <c r="I1188">
        <v>962</v>
      </c>
      <c r="J1188">
        <v>215</v>
      </c>
      <c r="K1188" t="s">
        <v>7090</v>
      </c>
      <c r="L1188">
        <v>6.1799999999999995E-4</v>
      </c>
      <c r="M1188">
        <v>128</v>
      </c>
      <c r="N1188">
        <v>518</v>
      </c>
      <c r="O1188">
        <v>-2597</v>
      </c>
      <c r="P1188">
        <v>104563</v>
      </c>
      <c r="Q1188">
        <v>194942</v>
      </c>
      <c r="R1188">
        <v>27</v>
      </c>
      <c r="S1188">
        <v>156787721</v>
      </c>
      <c r="U1188" t="str">
        <f>IFERROR(LEFT(spotify_top_songs_audio_features[[#This Row],[artist_names]],SEARCH(",",spotify_top_songs_audio_features[[#This Row],[artist_names]])-1),spotify_top_songs_audio_features[[#This Row],[artist_names]])</f>
        <v>Pitbull</v>
      </c>
      <c r="V1188" t="str">
        <f>IFERROR(MID(spotify_top_songs_audio_features[[#This Row],[artist_names]],SEARCH(",",spotify_top_songs_audio_features[[#This Row],[artist_names]])+2,99),"")</f>
        <v>J Balvin, Camila Cabello</v>
      </c>
      <c r="W1188" t="str">
        <f>spotify_top_songs_audio_features[[#This Row],[source]]</f>
        <v>Artist Partner</v>
      </c>
      <c r="X1188" s="1">
        <f>spotify_top_songs_audio_features[[#This Row],[streams]]</f>
        <v>156787721</v>
      </c>
      <c r="Y1188" t="str">
        <f>IF(Tabela2[[#This Row],[feat]]="","","Feat")</f>
        <v>Feat</v>
      </c>
      <c r="Z1188" s="17" t="str">
        <f>CONCATENATE(INT(spotify_top_songs_audio_features[[#This Row],[duration_ms]]/(60*1000)),":",MOD(INT(spotify_top_songs_audio_features[[#This Row],[duration_ms]]/1000),60))</f>
        <v>3:14</v>
      </c>
      <c r="AA11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188" t="str">
        <f>spotify_top_songs_audio_features[[#This Row],[track_name]]</f>
        <v>Hey Ma (with Pitbull &amp; J Balvin feat. Camila Cabello)</v>
      </c>
    </row>
    <row r="1189" spans="1:28" x14ac:dyDescent="0.25">
      <c r="A1189" t="s">
        <v>15959</v>
      </c>
      <c r="B1189" t="s">
        <v>15960</v>
      </c>
      <c r="C1189" t="s">
        <v>15961</v>
      </c>
      <c r="D1189" t="s">
        <v>2439</v>
      </c>
      <c r="E1189" t="s">
        <v>142</v>
      </c>
      <c r="F1189" t="s">
        <v>24</v>
      </c>
      <c r="G1189" t="s">
        <v>25</v>
      </c>
      <c r="H1189">
        <v>666</v>
      </c>
      <c r="I1189">
        <v>841</v>
      </c>
      <c r="J1189">
        <v>312</v>
      </c>
      <c r="K1189" t="s">
        <v>11998</v>
      </c>
      <c r="L1189">
        <v>0</v>
      </c>
      <c r="M1189">
        <v>113</v>
      </c>
      <c r="N1189">
        <v>84</v>
      </c>
      <c r="O1189">
        <v>-3592</v>
      </c>
      <c r="P1189">
        <v>128706</v>
      </c>
      <c r="Q1189">
        <v>126360</v>
      </c>
      <c r="R1189">
        <v>19</v>
      </c>
      <c r="S1189">
        <v>156741431</v>
      </c>
      <c r="U1189" t="str">
        <f>IFERROR(LEFT(spotify_top_songs_audio_features[[#This Row],[artist_names]],SEARCH(",",spotify_top_songs_audio_features[[#This Row],[artist_names]])-1),spotify_top_songs_audio_features[[#This Row],[artist_names]])</f>
        <v>Daryl Hall &amp; John Oates</v>
      </c>
      <c r="V1189" t="str">
        <f>IFERROR(MID(spotify_top_songs_audio_features[[#This Row],[artist_names]],SEARCH(",",spotify_top_songs_audio_features[[#This Row],[artist_names]])+2,99),"")</f>
        <v/>
      </c>
      <c r="W1189" t="str">
        <f>spotify_top_songs_audio_features[[#This Row],[source]]</f>
        <v>Legacy Recordings</v>
      </c>
      <c r="X1189" s="1">
        <f>spotify_top_songs_audio_features[[#This Row],[streams]]</f>
        <v>156741431</v>
      </c>
      <c r="Y1189" t="str">
        <f>IF(Tabela2[[#This Row],[feat]]="","","Feat")</f>
        <v/>
      </c>
      <c r="Z1189" s="17" t="str">
        <f>CONCATENATE(INT(spotify_top_songs_audio_features[[#This Row],[duration_ms]]/(60*1000)),":",MOD(INT(spotify_top_songs_audio_features[[#This Row],[duration_ms]]/1000),60))</f>
        <v>2:6</v>
      </c>
      <c r="AA11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189" t="str">
        <f>spotify_top_songs_audio_features[[#This Row],[track_name]]</f>
        <v>Jingle Bell Rock - Daryl's Version</v>
      </c>
    </row>
    <row r="1190" spans="1:28" x14ac:dyDescent="0.25">
      <c r="A1190" t="s">
        <v>16041</v>
      </c>
      <c r="B1190" t="s">
        <v>1356</v>
      </c>
      <c r="C1190" t="s">
        <v>8438</v>
      </c>
      <c r="D1190" t="s">
        <v>3638</v>
      </c>
      <c r="E1190" t="s">
        <v>43</v>
      </c>
      <c r="F1190" t="s">
        <v>24</v>
      </c>
      <c r="G1190" t="s">
        <v>25</v>
      </c>
      <c r="H1190">
        <v>247</v>
      </c>
      <c r="I1190">
        <v>299</v>
      </c>
      <c r="J1190">
        <v>315</v>
      </c>
      <c r="K1190" t="s">
        <v>8440</v>
      </c>
      <c r="L1190">
        <v>0</v>
      </c>
      <c r="M1190">
        <v>131</v>
      </c>
      <c r="N1190">
        <v>172</v>
      </c>
      <c r="O1190">
        <v>-6083</v>
      </c>
      <c r="P1190">
        <v>177115</v>
      </c>
      <c r="Q1190">
        <v>196520</v>
      </c>
      <c r="R1190">
        <v>17</v>
      </c>
      <c r="S1190">
        <v>156435336</v>
      </c>
      <c r="U1190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1190" t="str">
        <f>IFERROR(MID(spotify_top_songs_audio_features[[#This Row],[artist_names]],SEARCH(",",spotify_top_songs_audio_features[[#This Row],[artist_names]])+2,99),"")</f>
        <v/>
      </c>
      <c r="W1190" t="str">
        <f>spotify_top_songs_audio_features[[#This Row],[source]]</f>
        <v>Roc Nation/Def Jam/Hollywood</v>
      </c>
      <c r="X1190" s="1">
        <f>spotify_top_songs_audio_features[[#This Row],[streams]]</f>
        <v>156435336</v>
      </c>
      <c r="Y1190" t="str">
        <f>IF(Tabela2[[#This Row],[feat]]="","","Feat")</f>
        <v/>
      </c>
      <c r="Z1190" s="17" t="str">
        <f>CONCATENATE(INT(spotify_top_songs_audio_features[[#This Row],[duration_ms]]/(60*1000)),":",MOD(INT(spotify_top_songs_audio_features[[#This Row],[duration_ms]]/1000),60))</f>
        <v>3:16</v>
      </c>
      <c r="AA11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190" t="str">
        <f>spotify_top_songs_audio_features[[#This Row],[track_name]]</f>
        <v>Lift Me Up - From Black Panther: Wakanda Forever - Music From and Inspired By</v>
      </c>
    </row>
    <row r="1191" spans="1:28" x14ac:dyDescent="0.25">
      <c r="A1191" t="s">
        <v>14510</v>
      </c>
      <c r="B1191" t="s">
        <v>1527</v>
      </c>
      <c r="C1191" t="s">
        <v>14511</v>
      </c>
      <c r="D1191" t="s">
        <v>53</v>
      </c>
      <c r="E1191" t="s">
        <v>177</v>
      </c>
      <c r="F1191" t="s">
        <v>24</v>
      </c>
      <c r="G1191" t="s">
        <v>25</v>
      </c>
      <c r="H1191">
        <v>749</v>
      </c>
      <c r="I1191">
        <v>752</v>
      </c>
      <c r="J1191">
        <v>345</v>
      </c>
      <c r="K1191" t="s">
        <v>1939</v>
      </c>
      <c r="L1191">
        <v>0</v>
      </c>
      <c r="M1191">
        <v>232</v>
      </c>
      <c r="N1191">
        <v>901</v>
      </c>
      <c r="O1191">
        <v>-4883</v>
      </c>
      <c r="P1191">
        <v>180049</v>
      </c>
      <c r="Q1191">
        <v>183753</v>
      </c>
      <c r="R1191">
        <v>23</v>
      </c>
      <c r="S1191">
        <v>156347542</v>
      </c>
      <c r="U1191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1191" t="str">
        <f>IFERROR(MID(spotify_top_songs_audio_features[[#This Row],[artist_names]],SEARCH(",",spotify_top_songs_audio_features[[#This Row],[artist_names]])+2,99),"")</f>
        <v/>
      </c>
      <c r="W1191" t="str">
        <f>spotify_top_songs_audio_features[[#This Row],[source]]</f>
        <v>Sony Music Latin</v>
      </c>
      <c r="X1191" s="1">
        <f>spotify_top_songs_audio_features[[#This Row],[streams]]</f>
        <v>156347542</v>
      </c>
      <c r="Y1191" t="str">
        <f>IF(Tabela2[[#This Row],[feat]]="","","Feat")</f>
        <v/>
      </c>
      <c r="Z1191" s="17" t="str">
        <f>CONCATENATE(INT(spotify_top_songs_audio_features[[#This Row],[duration_ms]]/(60*1000)),":",MOD(INT(spotify_top_songs_audio_features[[#This Row],[duration_ms]]/1000),60))</f>
        <v>3:3</v>
      </c>
      <c r="AA11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91" t="str">
        <f>spotify_top_songs_audio_features[[#This Row],[track_name]]</f>
        <v>Mala Mía</v>
      </c>
    </row>
    <row r="1192" spans="1:28" x14ac:dyDescent="0.25">
      <c r="A1192" t="s">
        <v>16724</v>
      </c>
      <c r="B1192" t="s">
        <v>16725</v>
      </c>
      <c r="C1192" t="s">
        <v>16726</v>
      </c>
      <c r="D1192" t="s">
        <v>53</v>
      </c>
      <c r="E1192" t="s">
        <v>86</v>
      </c>
      <c r="F1192" t="s">
        <v>32</v>
      </c>
      <c r="G1192" t="s">
        <v>25</v>
      </c>
      <c r="H1192">
        <v>663</v>
      </c>
      <c r="I1192">
        <v>92</v>
      </c>
      <c r="J1192">
        <v>226</v>
      </c>
      <c r="K1192" t="s">
        <v>16727</v>
      </c>
      <c r="L1192">
        <v>1.6900000000000001E-3</v>
      </c>
      <c r="M1192">
        <v>101</v>
      </c>
      <c r="N1192">
        <v>533</v>
      </c>
      <c r="O1192">
        <v>-407</v>
      </c>
      <c r="P1192">
        <v>99935</v>
      </c>
      <c r="Q1192">
        <v>259196</v>
      </c>
      <c r="R1192">
        <v>33</v>
      </c>
      <c r="S1192">
        <v>156103508</v>
      </c>
      <c r="U1192" t="str">
        <f>IFERROR(LEFT(spotify_top_songs_audio_features[[#This Row],[artist_names]],SEARCH(",",spotify_top_songs_audio_features[[#This Row],[artist_names]])-1),spotify_top_songs_audio_features[[#This Row],[artist_names]])</f>
        <v>Ricky Martin</v>
      </c>
      <c r="V1192" t="str">
        <f>IFERROR(MID(spotify_top_songs_audio_features[[#This Row],[artist_names]],SEARCH(",",spotify_top_songs_audio_features[[#This Row],[artist_names]])+2,99),"")</f>
        <v>Maluma</v>
      </c>
      <c r="W1192" t="str">
        <f>spotify_top_songs_audio_features[[#This Row],[source]]</f>
        <v>Sony Music Latin</v>
      </c>
      <c r="X1192" s="1">
        <f>spotify_top_songs_audio_features[[#This Row],[streams]]</f>
        <v>156103508</v>
      </c>
      <c r="Y1192" t="str">
        <f>IF(Tabela2[[#This Row],[feat]]="","","Feat")</f>
        <v>Feat</v>
      </c>
      <c r="Z1192" s="17" t="str">
        <f>CONCATENATE(INT(spotify_top_songs_audio_features[[#This Row],[duration_ms]]/(60*1000)),":",MOD(INT(spotify_top_songs_audio_features[[#This Row],[duration_ms]]/1000),60))</f>
        <v>4:19</v>
      </c>
      <c r="AA11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192" t="str">
        <f>spotify_top_songs_audio_features[[#This Row],[track_name]]</f>
        <v>Vente Pa' Ca (feat. Maluma)</v>
      </c>
    </row>
    <row r="1193" spans="1:28" x14ac:dyDescent="0.25">
      <c r="A1193" t="s">
        <v>2801</v>
      </c>
      <c r="B1193" t="s">
        <v>2802</v>
      </c>
      <c r="C1193" t="s">
        <v>2803</v>
      </c>
      <c r="D1193" t="s">
        <v>2804</v>
      </c>
      <c r="E1193" t="s">
        <v>31</v>
      </c>
      <c r="F1193" t="s">
        <v>32</v>
      </c>
      <c r="G1193" t="s">
        <v>25</v>
      </c>
      <c r="H1193">
        <v>878</v>
      </c>
      <c r="I1193">
        <v>555</v>
      </c>
      <c r="J1193">
        <v>202</v>
      </c>
      <c r="K1193" t="s">
        <v>2805</v>
      </c>
      <c r="L1193">
        <v>1.34E-4</v>
      </c>
      <c r="M1193">
        <v>151</v>
      </c>
      <c r="N1193">
        <v>751</v>
      </c>
      <c r="O1193">
        <v>-7639</v>
      </c>
      <c r="P1193">
        <v>88029</v>
      </c>
      <c r="Q1193">
        <v>190909</v>
      </c>
      <c r="R1193">
        <v>27</v>
      </c>
      <c r="S1193">
        <v>156041501</v>
      </c>
      <c r="U1193" t="str">
        <f>IFERROR(LEFT(spotify_top_songs_audio_features[[#This Row],[artist_names]],SEARCH(",",spotify_top_songs_audio_features[[#This Row],[artist_names]])-1),spotify_top_songs_audio_features[[#This Row],[artist_names]])</f>
        <v>Cosculluela</v>
      </c>
      <c r="V1193" t="str">
        <f>IFERROR(MID(spotify_top_songs_audio_features[[#This Row],[artist_names]],SEARCH(",",spotify_top_songs_audio_features[[#This Row],[artist_names]])+2,99),"")</f>
        <v>Bad Bunny</v>
      </c>
      <c r="W1193" t="str">
        <f>spotify_top_songs_audio_features[[#This Row],[source]]</f>
        <v>Rottweilas, Inc.</v>
      </c>
      <c r="X1193" s="1">
        <f>spotify_top_songs_audio_features[[#This Row],[streams]]</f>
        <v>156041501</v>
      </c>
      <c r="Y1193" t="str">
        <f>IF(Tabela2[[#This Row],[feat]]="","","Feat")</f>
        <v>Feat</v>
      </c>
      <c r="Z1193" s="17" t="str">
        <f>CONCATENATE(INT(spotify_top_songs_audio_features[[#This Row],[duration_ms]]/(60*1000)),":",MOD(INT(spotify_top_songs_audio_features[[#This Row],[duration_ms]]/1000),60))</f>
        <v>3:10</v>
      </c>
      <c r="AA11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93" t="str">
        <f>spotify_top_songs_audio_features[[#This Row],[track_name]]</f>
        <v>Madura</v>
      </c>
    </row>
    <row r="1194" spans="1:28" x14ac:dyDescent="0.25">
      <c r="A1194" t="s">
        <v>17302</v>
      </c>
      <c r="B1194" t="s">
        <v>6670</v>
      </c>
      <c r="C1194" t="s">
        <v>17303</v>
      </c>
      <c r="D1194" t="s">
        <v>1807</v>
      </c>
      <c r="E1194" t="s">
        <v>23</v>
      </c>
      <c r="F1194" t="s">
        <v>24</v>
      </c>
      <c r="G1194" t="s">
        <v>25</v>
      </c>
      <c r="H1194">
        <v>8</v>
      </c>
      <c r="I1194">
        <v>738</v>
      </c>
      <c r="J1194">
        <v>691</v>
      </c>
      <c r="K1194" t="s">
        <v>3788</v>
      </c>
      <c r="L1194">
        <v>877</v>
      </c>
      <c r="M1194">
        <v>19</v>
      </c>
      <c r="N1194">
        <v>267</v>
      </c>
      <c r="O1194">
        <v>-426</v>
      </c>
      <c r="P1194">
        <v>103008</v>
      </c>
      <c r="Q1194">
        <v>174230</v>
      </c>
      <c r="R1194">
        <v>11</v>
      </c>
      <c r="S1194">
        <v>155805231</v>
      </c>
      <c r="U1194" t="str">
        <f>IFERROR(LEFT(spotify_top_songs_audio_features[[#This Row],[artist_names]],SEARCH(",",spotify_top_songs_audio_features[[#This Row],[artist_names]])-1),spotify_top_songs_audio_features[[#This Row],[artist_names]])</f>
        <v>Myke Towers</v>
      </c>
      <c r="V1194" t="str">
        <f>IFERROR(MID(spotify_top_songs_audio_features[[#This Row],[artist_names]],SEARCH(",",spotify_top_songs_audio_features[[#This Row],[artist_names]])+2,99),"")</f>
        <v/>
      </c>
      <c r="W1194" t="str">
        <f>spotify_top_songs_audio_features[[#This Row],[source]]</f>
        <v>WEA Latina</v>
      </c>
      <c r="X1194" s="1">
        <f>spotify_top_songs_audio_features[[#This Row],[streams]]</f>
        <v>155805231</v>
      </c>
      <c r="Y1194" t="str">
        <f>IF(Tabela2[[#This Row],[feat]]="","","Feat")</f>
        <v/>
      </c>
      <c r="Z1194" s="17" t="str">
        <f>CONCATENATE(INT(spotify_top_songs_audio_features[[#This Row],[duration_ms]]/(60*1000)),":",MOD(INT(spotify_top_songs_audio_features[[#This Row],[duration_ms]]/1000),60))</f>
        <v>2:54</v>
      </c>
      <c r="AA11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194" t="str">
        <f>spotify_top_songs_audio_features[[#This Row],[track_name]]</f>
        <v>LA FALDA</v>
      </c>
    </row>
    <row r="1195" spans="1:28" x14ac:dyDescent="0.25">
      <c r="A1195" t="s">
        <v>13730</v>
      </c>
      <c r="B1195" t="s">
        <v>13731</v>
      </c>
      <c r="C1195" t="s">
        <v>13732</v>
      </c>
      <c r="D1195" t="s">
        <v>2138</v>
      </c>
      <c r="E1195" t="s">
        <v>43</v>
      </c>
      <c r="F1195" t="s">
        <v>32</v>
      </c>
      <c r="G1195" t="s">
        <v>25</v>
      </c>
      <c r="H1195">
        <v>708</v>
      </c>
      <c r="I1195">
        <v>186</v>
      </c>
      <c r="J1195">
        <v>422</v>
      </c>
      <c r="K1195" t="s">
        <v>10269</v>
      </c>
      <c r="L1195">
        <v>0</v>
      </c>
      <c r="M1195">
        <v>779</v>
      </c>
      <c r="N1195">
        <v>321</v>
      </c>
      <c r="O1195">
        <v>-8953</v>
      </c>
      <c r="P1195">
        <v>72541</v>
      </c>
      <c r="Q1195">
        <v>156107</v>
      </c>
      <c r="R1195">
        <v>27</v>
      </c>
      <c r="S1195">
        <v>155645092</v>
      </c>
      <c r="U1195" t="str">
        <f>IFERROR(LEFT(spotify_top_songs_audio_features[[#This Row],[artist_names]],SEARCH(",",spotify_top_songs_audio_features[[#This Row],[artist_names]])-1),spotify_top_songs_audio_features[[#This Row],[artist_names]])</f>
        <v>Noah Cyrus</v>
      </c>
      <c r="V1195" t="str">
        <f>IFERROR(MID(spotify_top_songs_audio_features[[#This Row],[artist_names]],SEARCH(",",spotify_top_songs_audio_features[[#This Row],[artist_names]])+2,99),"")</f>
        <v/>
      </c>
      <c r="W1195" t="str">
        <f>spotify_top_songs_audio_features[[#This Row],[source]]</f>
        <v>Records/Columbia</v>
      </c>
      <c r="X1195" s="1">
        <f>spotify_top_songs_audio_features[[#This Row],[streams]]</f>
        <v>155645092</v>
      </c>
      <c r="Y1195" t="str">
        <f>IF(Tabela2[[#This Row],[feat]]="","","Feat")</f>
        <v/>
      </c>
      <c r="Z1195" s="17" t="str">
        <f>CONCATENATE(INT(spotify_top_songs_audio_features[[#This Row],[duration_ms]]/(60*1000)),":",MOD(INT(spotify_top_songs_audio_features[[#This Row],[duration_ms]]/1000),60))</f>
        <v>2:36</v>
      </c>
      <c r="AA11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195" t="str">
        <f>spotify_top_songs_audio_features[[#This Row],[track_name]]</f>
        <v>July</v>
      </c>
    </row>
    <row r="1196" spans="1:28" x14ac:dyDescent="0.25">
      <c r="A1196" t="s">
        <v>13444</v>
      </c>
      <c r="B1196" t="s">
        <v>8900</v>
      </c>
      <c r="C1196" t="s">
        <v>8901</v>
      </c>
      <c r="D1196" t="s">
        <v>282</v>
      </c>
      <c r="E1196" t="s">
        <v>177</v>
      </c>
      <c r="F1196" t="s">
        <v>32</v>
      </c>
      <c r="G1196" t="s">
        <v>25</v>
      </c>
      <c r="H1196">
        <v>728</v>
      </c>
      <c r="I1196">
        <v>431</v>
      </c>
      <c r="J1196">
        <v>622</v>
      </c>
      <c r="K1196" t="s">
        <v>295</v>
      </c>
      <c r="L1196">
        <v>0</v>
      </c>
      <c r="M1196">
        <v>996</v>
      </c>
      <c r="N1196">
        <v>629</v>
      </c>
      <c r="O1196">
        <v>-9966</v>
      </c>
      <c r="P1196">
        <v>130022</v>
      </c>
      <c r="Q1196">
        <v>147800</v>
      </c>
      <c r="R1196">
        <v>10</v>
      </c>
      <c r="S1196">
        <v>155382778</v>
      </c>
      <c r="U1196" t="str">
        <f>IFERROR(LEFT(spotify_top_songs_audio_features[[#This Row],[artist_names]],SEARCH(",",spotify_top_songs_audio_features[[#This Row],[artist_names]])-1),spotify_top_songs_audio_features[[#This Row],[artist_names]])</f>
        <v>StaySolidRocky</v>
      </c>
      <c r="V1196" t="str">
        <f>IFERROR(MID(spotify_top_songs_audio_features[[#This Row],[artist_names]],SEARCH(",",spotify_top_songs_audio_features[[#This Row],[artist_names]])+2,99),"")</f>
        <v/>
      </c>
      <c r="W1196" t="str">
        <f>spotify_top_songs_audio_features[[#This Row],[source]]</f>
        <v>Columbia</v>
      </c>
      <c r="X1196" s="1">
        <f>spotify_top_songs_audio_features[[#This Row],[streams]]</f>
        <v>155382778</v>
      </c>
      <c r="Y1196" t="str">
        <f>IF(Tabela2[[#This Row],[feat]]="","","Feat")</f>
        <v/>
      </c>
      <c r="Z1196" s="17" t="str">
        <f>CONCATENATE(INT(spotify_top_songs_audio_features[[#This Row],[duration_ms]]/(60*1000)),":",MOD(INT(spotify_top_songs_audio_features[[#This Row],[duration_ms]]/1000),60))</f>
        <v>2:27</v>
      </c>
      <c r="AA11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196" t="str">
        <f>spotify_top_songs_audio_features[[#This Row],[track_name]]</f>
        <v>Party Girl</v>
      </c>
    </row>
    <row r="1197" spans="1:28" x14ac:dyDescent="0.25">
      <c r="A1197" t="s">
        <v>9717</v>
      </c>
      <c r="B1197" t="s">
        <v>9718</v>
      </c>
      <c r="C1197" t="s">
        <v>9719</v>
      </c>
      <c r="D1197" t="s">
        <v>9720</v>
      </c>
      <c r="E1197" t="s">
        <v>31</v>
      </c>
      <c r="F1197" t="s">
        <v>24</v>
      </c>
      <c r="G1197" t="s">
        <v>64</v>
      </c>
      <c r="H1197">
        <v>627</v>
      </c>
      <c r="I1197">
        <v>429</v>
      </c>
      <c r="J1197">
        <v>234</v>
      </c>
      <c r="K1197" t="s">
        <v>3068</v>
      </c>
      <c r="L1197">
        <v>0</v>
      </c>
      <c r="M1197">
        <v>122</v>
      </c>
      <c r="N1197">
        <v>565</v>
      </c>
      <c r="O1197">
        <v>-8255</v>
      </c>
      <c r="P1197">
        <v>126426</v>
      </c>
      <c r="Q1197">
        <v>112572</v>
      </c>
      <c r="R1197">
        <v>16</v>
      </c>
      <c r="S1197">
        <v>155331041</v>
      </c>
      <c r="U1197" t="str">
        <f>IFERROR(LEFT(spotify_top_songs_audio_features[[#This Row],[artist_names]],SEARCH(",",spotify_top_songs_audio_features[[#This Row],[artist_names]])-1),spotify_top_songs_audio_features[[#This Row],[artist_names]])</f>
        <v>Rels B</v>
      </c>
      <c r="V1197" t="str">
        <f>IFERROR(MID(spotify_top_songs_audio_features[[#This Row],[artist_names]],SEARCH(",",spotify_top_songs_audio_features[[#This Row],[artist_names]])+2,99),"")</f>
        <v/>
      </c>
      <c r="W1197" t="str">
        <f>spotify_top_songs_audio_features[[#This Row],[source]]</f>
        <v>DALE PLAY Records / Flakk Team</v>
      </c>
      <c r="X1197" s="1">
        <f>spotify_top_songs_audio_features[[#This Row],[streams]]</f>
        <v>155331041</v>
      </c>
      <c r="Y1197" t="str">
        <f>IF(Tabela2[[#This Row],[feat]]="","","Feat")</f>
        <v/>
      </c>
      <c r="Z1197" s="17" t="str">
        <f>CONCATENATE(INT(spotify_top_songs_audio_features[[#This Row],[duration_ms]]/(60*1000)),":",MOD(INT(spotify_top_songs_audio_features[[#This Row],[duration_ms]]/1000),60))</f>
        <v>1:52</v>
      </c>
      <c r="AA11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197" t="str">
        <f>spotify_top_songs_audio_features[[#This Row],[track_name]]</f>
        <v>cómo dormiste?</v>
      </c>
    </row>
    <row r="1198" spans="1:28" x14ac:dyDescent="0.25">
      <c r="A1198" t="s">
        <v>11703</v>
      </c>
      <c r="B1198" t="s">
        <v>1822</v>
      </c>
      <c r="C1198" t="s">
        <v>1823</v>
      </c>
      <c r="D1198" t="s">
        <v>96</v>
      </c>
      <c r="E1198" t="s">
        <v>142</v>
      </c>
      <c r="F1198" t="s">
        <v>24</v>
      </c>
      <c r="G1198" t="s">
        <v>25</v>
      </c>
      <c r="H1198">
        <v>867</v>
      </c>
      <c r="I1198">
        <v>744</v>
      </c>
      <c r="J1198">
        <v>227</v>
      </c>
      <c r="K1198" t="s">
        <v>1563</v>
      </c>
      <c r="L1198">
        <v>0</v>
      </c>
      <c r="M1198">
        <v>713</v>
      </c>
      <c r="N1198">
        <v>645</v>
      </c>
      <c r="O1198">
        <v>-5171</v>
      </c>
      <c r="P1198">
        <v>84005</v>
      </c>
      <c r="Q1198">
        <v>173288</v>
      </c>
      <c r="R1198">
        <v>20</v>
      </c>
      <c r="S1198">
        <v>155161603</v>
      </c>
      <c r="U1198" t="str">
        <f>IFERROR(LEFT(spotify_top_songs_audio_features[[#This Row],[artist_names]],SEARCH(",",spotify_top_songs_audio_features[[#This Row],[artist_names]])-1),spotify_top_songs_audio_features[[#This Row],[artist_names]])</f>
        <v>NLE Choppa</v>
      </c>
      <c r="V1198" t="str">
        <f>IFERROR(MID(spotify_top_songs_audio_features[[#This Row],[artist_names]],SEARCH(",",spotify_top_songs_audio_features[[#This Row],[artist_names]])+2,99),"")</f>
        <v>Roddy Ricch</v>
      </c>
      <c r="W1198" t="str">
        <f>spotify_top_songs_audio_features[[#This Row],[source]]</f>
        <v>Warner Records</v>
      </c>
      <c r="X1198" s="1">
        <f>spotify_top_songs_audio_features[[#This Row],[streams]]</f>
        <v>155161603</v>
      </c>
      <c r="Y1198" t="str">
        <f>IF(Tabela2[[#This Row],[feat]]="","","Feat")</f>
        <v>Feat</v>
      </c>
      <c r="Z1198" s="17" t="str">
        <f>CONCATENATE(INT(spotify_top_songs_audio_features[[#This Row],[duration_ms]]/(60*1000)),":",MOD(INT(spotify_top_songs_audio_features[[#This Row],[duration_ms]]/1000),60))</f>
        <v>2:53</v>
      </c>
      <c r="AA11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198" t="str">
        <f>spotify_top_songs_audio_features[[#This Row],[track_name]]</f>
        <v>Walk Em Down (feat. Roddy Ricch)</v>
      </c>
    </row>
    <row r="1199" spans="1:28" x14ac:dyDescent="0.25">
      <c r="A1199" t="s">
        <v>16341</v>
      </c>
      <c r="B1199" t="s">
        <v>1581</v>
      </c>
      <c r="C1199" t="s">
        <v>9151</v>
      </c>
      <c r="D1199" t="s">
        <v>182</v>
      </c>
      <c r="E1199" t="s">
        <v>58</v>
      </c>
      <c r="F1199" t="s">
        <v>32</v>
      </c>
      <c r="G1199" t="s">
        <v>25</v>
      </c>
      <c r="H1199">
        <v>642</v>
      </c>
      <c r="I1199">
        <v>733</v>
      </c>
      <c r="J1199">
        <v>343</v>
      </c>
      <c r="K1199" t="s">
        <v>12645</v>
      </c>
      <c r="L1199">
        <v>0</v>
      </c>
      <c r="M1199">
        <v>266</v>
      </c>
      <c r="N1199">
        <v>519</v>
      </c>
      <c r="O1199">
        <v>-5001</v>
      </c>
      <c r="P1199">
        <v>123075</v>
      </c>
      <c r="Q1199">
        <v>203000</v>
      </c>
      <c r="R1199">
        <v>59</v>
      </c>
      <c r="S1199">
        <v>154789607</v>
      </c>
      <c r="U1199" t="str">
        <f>IFERROR(LEFT(spotify_top_songs_audio_features[[#This Row],[artist_names]],SEARCH(",",spotify_top_songs_audio_features[[#This Row],[artist_names]])-1),spotify_top_songs_audio_features[[#This Row],[artist_names]])</f>
        <v>Axwell /\ Ingrosso</v>
      </c>
      <c r="V1199" t="str">
        <f>IFERROR(MID(spotify_top_songs_audio_features[[#This Row],[artist_names]],SEARCH(",",spotify_top_songs_audio_features[[#This Row],[artist_names]])+2,99),"")</f>
        <v/>
      </c>
      <c r="W1199" t="str">
        <f>spotify_top_songs_audio_features[[#This Row],[source]]</f>
        <v>EMI</v>
      </c>
      <c r="X1199" s="1">
        <f>spotify_top_songs_audio_features[[#This Row],[streams]]</f>
        <v>154789607</v>
      </c>
      <c r="Y1199" t="str">
        <f>IF(Tabela2[[#This Row],[feat]]="","","Feat")</f>
        <v/>
      </c>
      <c r="Z1199" s="17" t="str">
        <f>CONCATENATE(INT(spotify_top_songs_audio_features[[#This Row],[duration_ms]]/(60*1000)),":",MOD(INT(spotify_top_songs_audio_features[[#This Row],[duration_ms]]/1000),60))</f>
        <v>3:23</v>
      </c>
      <c r="AA11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199" t="str">
        <f>spotify_top_songs_audio_features[[#This Row],[track_name]]</f>
        <v>More Than You Know</v>
      </c>
    </row>
    <row r="1200" spans="1:28" x14ac:dyDescent="0.25">
      <c r="A1200" t="s">
        <v>16594</v>
      </c>
      <c r="B1200" t="s">
        <v>289</v>
      </c>
      <c r="C1200" t="s">
        <v>15401</v>
      </c>
      <c r="D1200" t="s">
        <v>37</v>
      </c>
      <c r="E1200" t="s">
        <v>97</v>
      </c>
      <c r="F1200" t="s">
        <v>24</v>
      </c>
      <c r="G1200" t="s">
        <v>25</v>
      </c>
      <c r="H1200">
        <v>713</v>
      </c>
      <c r="I1200">
        <v>738</v>
      </c>
      <c r="J1200">
        <v>374</v>
      </c>
      <c r="K1200" t="s">
        <v>1555</v>
      </c>
      <c r="L1200">
        <v>0</v>
      </c>
      <c r="M1200">
        <v>106</v>
      </c>
      <c r="N1200">
        <v>425</v>
      </c>
      <c r="O1200">
        <v>-6784</v>
      </c>
      <c r="P1200">
        <v>105027</v>
      </c>
      <c r="Q1200">
        <v>201200</v>
      </c>
      <c r="R1200">
        <v>43</v>
      </c>
      <c r="S1200">
        <v>154666537</v>
      </c>
      <c r="U1200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1200" t="str">
        <f>IFERROR(MID(spotify_top_songs_audio_features[[#This Row],[artist_names]],SEARCH(",",spotify_top_songs_audio_features[[#This Row],[artist_names]])+2,99),"")</f>
        <v/>
      </c>
      <c r="W1200" t="str">
        <f>spotify_top_songs_audio_features[[#This Row],[source]]</f>
        <v>Island Records</v>
      </c>
      <c r="X1200" s="1">
        <f>spotify_top_songs_audio_features[[#This Row],[streams]]</f>
        <v>154666537</v>
      </c>
      <c r="Y1200" t="str">
        <f>IF(Tabela2[[#This Row],[feat]]="","","Feat")</f>
        <v/>
      </c>
      <c r="Z1200" s="17" t="str">
        <f>CONCATENATE(INT(spotify_top_songs_audio_features[[#This Row],[duration_ms]]/(60*1000)),":",MOD(INT(spotify_top_songs_audio_features[[#This Row],[duration_ms]]/1000),60))</f>
        <v>3:21</v>
      </c>
      <c r="AA12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200" t="str">
        <f>spotify_top_songs_audio_features[[#This Row],[track_name]]</f>
        <v>Lost In Japan</v>
      </c>
    </row>
    <row r="1201" spans="1:28" x14ac:dyDescent="0.25">
      <c r="A1201" t="s">
        <v>15757</v>
      </c>
      <c r="B1201" t="s">
        <v>15758</v>
      </c>
      <c r="C1201" t="s">
        <v>15759</v>
      </c>
      <c r="D1201" t="s">
        <v>6679</v>
      </c>
      <c r="E1201" t="s">
        <v>142</v>
      </c>
      <c r="F1201" t="s">
        <v>24</v>
      </c>
      <c r="G1201" t="s">
        <v>25</v>
      </c>
      <c r="H1201">
        <v>798</v>
      </c>
      <c r="I1201">
        <v>828</v>
      </c>
      <c r="J1201">
        <v>193</v>
      </c>
      <c r="K1201" t="s">
        <v>13110</v>
      </c>
      <c r="L1201">
        <v>2.5500000000000002E-4</v>
      </c>
      <c r="M1201">
        <v>121</v>
      </c>
      <c r="N1201">
        <v>6</v>
      </c>
      <c r="O1201">
        <v>-536</v>
      </c>
      <c r="P1201">
        <v>124962</v>
      </c>
      <c r="Q1201">
        <v>156960</v>
      </c>
      <c r="R1201">
        <v>26</v>
      </c>
      <c r="S1201">
        <v>154558615</v>
      </c>
      <c r="U1201" t="str">
        <f>IFERROR(LEFT(spotify_top_songs_audio_features[[#This Row],[artist_names]],SEARCH(",",spotify_top_songs_audio_features[[#This Row],[artist_names]])-1),spotify_top_songs_audio_features[[#This Row],[artist_names]])</f>
        <v>Ofenbach</v>
      </c>
      <c r="V1201" t="str">
        <f>IFERROR(MID(spotify_top_songs_audio_features[[#This Row],[artist_names]],SEARCH(",",spotify_top_songs_audio_features[[#This Row],[artist_names]])+2,99),"")</f>
        <v>Quarterhead, Norma Jean Martine</v>
      </c>
      <c r="W1201" t="str">
        <f>spotify_top_songs_audio_features[[#This Row],[source]]</f>
        <v>Elektra France</v>
      </c>
      <c r="X1201" s="1">
        <f>spotify_top_songs_audio_features[[#This Row],[streams]]</f>
        <v>154558615</v>
      </c>
      <c r="Y1201" t="str">
        <f>IF(Tabela2[[#This Row],[feat]]="","","Feat")</f>
        <v>Feat</v>
      </c>
      <c r="Z1201" s="17" t="str">
        <f>CONCATENATE(INT(spotify_top_songs_audio_features[[#This Row],[duration_ms]]/(60*1000)),":",MOD(INT(spotify_top_songs_audio_features[[#This Row],[duration_ms]]/1000),60))</f>
        <v>2:36</v>
      </c>
      <c r="AA12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201" t="str">
        <f>spotify_top_songs_audio_features[[#This Row],[track_name]]</f>
        <v>Head Shoulders Knees &amp; Toes (feat. Norma Jean Martine)</v>
      </c>
    </row>
    <row r="1202" spans="1:28" x14ac:dyDescent="0.25">
      <c r="A1202" t="s">
        <v>370</v>
      </c>
      <c r="B1202" t="s">
        <v>307</v>
      </c>
      <c r="C1202" t="s">
        <v>371</v>
      </c>
      <c r="D1202" t="s">
        <v>372</v>
      </c>
      <c r="E1202" t="s">
        <v>23</v>
      </c>
      <c r="F1202" t="s">
        <v>24</v>
      </c>
      <c r="G1202" t="s">
        <v>25</v>
      </c>
      <c r="H1202">
        <v>614</v>
      </c>
      <c r="I1202">
        <v>318</v>
      </c>
      <c r="J1202">
        <v>478</v>
      </c>
      <c r="K1202" t="s">
        <v>373</v>
      </c>
      <c r="L1202">
        <v>239</v>
      </c>
      <c r="M1202">
        <v>795</v>
      </c>
      <c r="N1202">
        <v>112</v>
      </c>
      <c r="O1202">
        <v>-12695</v>
      </c>
      <c r="P1202">
        <v>119959</v>
      </c>
      <c r="Q1202">
        <v>180933</v>
      </c>
      <c r="R1202">
        <v>23</v>
      </c>
      <c r="S1202">
        <v>154478480</v>
      </c>
      <c r="U1202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202" t="str">
        <f>IFERROR(MID(spotify_top_songs_audio_features[[#This Row],[artist_names]],SEARCH(",",spotify_top_songs_audio_features[[#This Row],[artist_names]])+2,99),"")</f>
        <v/>
      </c>
      <c r="W1202" t="str">
        <f>spotify_top_songs_audio_features[[#This Row],[source]]</f>
        <v>Darkroom</v>
      </c>
      <c r="X1202" s="1">
        <f>spotify_top_songs_audio_features[[#This Row],[streams]]</f>
        <v>154478480</v>
      </c>
      <c r="Y1202" t="str">
        <f>IF(Tabela2[[#This Row],[feat]]="","","Feat")</f>
        <v/>
      </c>
      <c r="Z1202" s="17" t="str">
        <f>CONCATENATE(INT(spotify_top_songs_audio_features[[#This Row],[duration_ms]]/(60*1000)),":",MOD(INT(spotify_top_songs_audio_features[[#This Row],[duration_ms]]/1000),60))</f>
        <v>3:0</v>
      </c>
      <c r="AA12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202" t="str">
        <f>spotify_top_songs_audio_features[[#This Row],[track_name]]</f>
        <v>Bored</v>
      </c>
    </row>
    <row r="1203" spans="1:28" x14ac:dyDescent="0.25">
      <c r="A1203" t="s">
        <v>15000</v>
      </c>
      <c r="B1203" t="s">
        <v>15001</v>
      </c>
      <c r="C1203" t="s">
        <v>15002</v>
      </c>
      <c r="D1203" t="s">
        <v>48</v>
      </c>
      <c r="E1203" t="s">
        <v>43</v>
      </c>
      <c r="F1203" t="s">
        <v>24</v>
      </c>
      <c r="G1203" t="s">
        <v>25</v>
      </c>
      <c r="H1203">
        <v>797</v>
      </c>
      <c r="I1203">
        <v>55</v>
      </c>
      <c r="J1203">
        <v>24</v>
      </c>
      <c r="K1203" t="s">
        <v>4544</v>
      </c>
      <c r="L1203">
        <v>0</v>
      </c>
      <c r="M1203">
        <v>786</v>
      </c>
      <c r="N1203">
        <v>543</v>
      </c>
      <c r="O1203">
        <v>-4166</v>
      </c>
      <c r="P1203">
        <v>134206</v>
      </c>
      <c r="Q1203">
        <v>206267</v>
      </c>
      <c r="R1203">
        <v>20</v>
      </c>
      <c r="S1203">
        <v>154428197</v>
      </c>
      <c r="U1203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203" t="str">
        <f>IFERROR(MID(spotify_top_songs_audio_features[[#This Row],[artist_names]],SEARCH(",",spotify_top_songs_audio_features[[#This Row],[artist_names]])+2,99),"")</f>
        <v>Nicki Minaj</v>
      </c>
      <c r="W1203" t="str">
        <f>spotify_top_songs_audio_features[[#This Row],[source]]</f>
        <v>Republic Records</v>
      </c>
      <c r="X1203" s="1">
        <f>spotify_top_songs_audio_features[[#This Row],[streams]]</f>
        <v>154428197</v>
      </c>
      <c r="Y1203" t="str">
        <f>IF(Tabela2[[#This Row],[feat]]="","","Feat")</f>
        <v>Feat</v>
      </c>
      <c r="Z1203" s="17" t="str">
        <f>CONCATENATE(INT(spotify_top_songs_audio_features[[#This Row],[duration_ms]]/(60*1000)),":",MOD(INT(spotify_top_songs_audio_features[[#This Row],[duration_ms]]/1000),60))</f>
        <v>3:26</v>
      </c>
      <c r="AA12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203" t="str">
        <f>spotify_top_songs_audio_features[[#This Row],[track_name]]</f>
        <v>Ball For Me (feat. Nicki Minaj)</v>
      </c>
    </row>
    <row r="1204" spans="1:28" x14ac:dyDescent="0.25">
      <c r="A1204" t="s">
        <v>13921</v>
      </c>
      <c r="B1204" t="s">
        <v>13922</v>
      </c>
      <c r="C1204" t="s">
        <v>13923</v>
      </c>
      <c r="D1204" t="s">
        <v>1363</v>
      </c>
      <c r="E1204" t="s">
        <v>142</v>
      </c>
      <c r="F1204" t="s">
        <v>32</v>
      </c>
      <c r="G1204" t="s">
        <v>25</v>
      </c>
      <c r="H1204">
        <v>483</v>
      </c>
      <c r="I1204">
        <v>799</v>
      </c>
      <c r="J1204">
        <v>366</v>
      </c>
      <c r="K1204" t="s">
        <v>4634</v>
      </c>
      <c r="L1204">
        <v>0</v>
      </c>
      <c r="M1204">
        <v>226</v>
      </c>
      <c r="N1204">
        <v>171</v>
      </c>
      <c r="O1204">
        <v>-4567</v>
      </c>
      <c r="P1204">
        <v>112946</v>
      </c>
      <c r="Q1204">
        <v>244293</v>
      </c>
      <c r="R1204">
        <v>19</v>
      </c>
      <c r="S1204">
        <v>154395594</v>
      </c>
      <c r="U1204" t="str">
        <f>IFERROR(LEFT(spotify_top_songs_audio_features[[#This Row],[artist_names]],SEARCH(",",spotify_top_songs_audio_features[[#This Row],[artist_names]])-1),spotify_top_songs_audio_features[[#This Row],[artist_names]])</f>
        <v>Liam Payne</v>
      </c>
      <c r="V1204" t="str">
        <f>IFERROR(MID(spotify_top_songs_audio_features[[#This Row],[artist_names]],SEARCH(",",spotify_top_songs_audio_features[[#This Row],[artist_names]])+2,99),"")</f>
        <v>Rita Ora</v>
      </c>
      <c r="W1204" t="str">
        <f>spotify_top_songs_audio_features[[#This Row],[source]]</f>
        <v>Capitol Records UK / EMI</v>
      </c>
      <c r="X1204" s="1">
        <f>spotify_top_songs_audio_features[[#This Row],[streams]]</f>
        <v>154395594</v>
      </c>
      <c r="Y1204" t="str">
        <f>IF(Tabela2[[#This Row],[feat]]="","","Feat")</f>
        <v>Feat</v>
      </c>
      <c r="Z1204" s="17" t="str">
        <f>CONCATENATE(INT(spotify_top_songs_audio_features[[#This Row],[duration_ms]]/(60*1000)),":",MOD(INT(spotify_top_songs_audio_features[[#This Row],[duration_ms]]/1000),60))</f>
        <v>4:4</v>
      </c>
      <c r="AA12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204" t="str">
        <f>spotify_top_songs_audio_features[[#This Row],[track_name]]</f>
        <v>For You (With Rita Ora)</v>
      </c>
    </row>
    <row r="1205" spans="1:28" x14ac:dyDescent="0.25">
      <c r="A1205" t="s">
        <v>15940</v>
      </c>
      <c r="B1205" t="s">
        <v>749</v>
      </c>
      <c r="C1205" t="s">
        <v>15941</v>
      </c>
      <c r="D1205" t="s">
        <v>857</v>
      </c>
      <c r="E1205" t="s">
        <v>113</v>
      </c>
      <c r="F1205" t="s">
        <v>24</v>
      </c>
      <c r="G1205" t="s">
        <v>25</v>
      </c>
      <c r="H1205">
        <v>523</v>
      </c>
      <c r="I1205">
        <v>477</v>
      </c>
      <c r="J1205">
        <v>392</v>
      </c>
      <c r="K1205" t="s">
        <v>3582</v>
      </c>
      <c r="L1205">
        <v>0</v>
      </c>
      <c r="M1205">
        <v>146</v>
      </c>
      <c r="N1205">
        <v>57</v>
      </c>
      <c r="O1205">
        <v>-6786</v>
      </c>
      <c r="P1205">
        <v>79921</v>
      </c>
      <c r="Q1205">
        <v>164387</v>
      </c>
      <c r="R1205">
        <v>14</v>
      </c>
      <c r="S1205">
        <v>154159687</v>
      </c>
      <c r="U1205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205" t="str">
        <f>IFERROR(MID(spotify_top_songs_audio_features[[#This Row],[artist_names]],SEARCH(",",spotify_top_songs_audio_features[[#This Row],[artist_names]])+2,99),"")</f>
        <v/>
      </c>
      <c r="W1205" t="str">
        <f>spotify_top_songs_audio_features[[#This Row],[source]]</f>
        <v>Universal Music Latino</v>
      </c>
      <c r="X1205" s="1">
        <f>spotify_top_songs_audio_features[[#This Row],[streams]]</f>
        <v>154159687</v>
      </c>
      <c r="Y1205" t="str">
        <f>IF(Tabela2[[#This Row],[feat]]="","","Feat")</f>
        <v/>
      </c>
      <c r="Z1205" s="17" t="str">
        <f>CONCATENATE(INT(spotify_top_songs_audio_features[[#This Row],[duration_ms]]/(60*1000)),":",MOD(INT(spotify_top_songs_audio_features[[#This Row],[duration_ms]]/1000),60))</f>
        <v>2:44</v>
      </c>
      <c r="AA12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205" t="str">
        <f>spotify_top_songs_audio_features[[#This Row],[track_name]]</f>
        <v>MIENTRAS ME CURO DEL CORA</v>
      </c>
    </row>
    <row r="1206" spans="1:28" x14ac:dyDescent="0.25">
      <c r="A1206" t="s">
        <v>9609</v>
      </c>
      <c r="B1206" t="s">
        <v>9610</v>
      </c>
      <c r="C1206" t="s">
        <v>9611</v>
      </c>
      <c r="D1206" t="s">
        <v>53</v>
      </c>
      <c r="E1206" t="s">
        <v>177</v>
      </c>
      <c r="F1206" t="s">
        <v>24</v>
      </c>
      <c r="G1206" t="s">
        <v>25</v>
      </c>
      <c r="H1206">
        <v>822</v>
      </c>
      <c r="I1206">
        <v>711</v>
      </c>
      <c r="J1206">
        <v>668</v>
      </c>
      <c r="K1206" t="s">
        <v>2277</v>
      </c>
      <c r="L1206">
        <v>1.4599999999999999E-3</v>
      </c>
      <c r="M1206">
        <v>83</v>
      </c>
      <c r="N1206">
        <v>934</v>
      </c>
      <c r="O1206">
        <v>-4943</v>
      </c>
      <c r="P1206">
        <v>102984</v>
      </c>
      <c r="Q1206">
        <v>199947</v>
      </c>
      <c r="R1206">
        <v>12</v>
      </c>
      <c r="S1206">
        <v>153787899</v>
      </c>
      <c r="U1206" t="str">
        <f>IFERROR(LEFT(spotify_top_songs_audio_features[[#This Row],[artist_names]],SEARCH(",",spotify_top_songs_audio_features[[#This Row],[artist_names]])-1),spotify_top_songs_audio_features[[#This Row],[artist_names]])</f>
        <v>Darell</v>
      </c>
      <c r="V1206" t="str">
        <f>IFERROR(MID(spotify_top_songs_audio_features[[#This Row],[artist_names]],SEARCH(",",spotify_top_songs_audio_features[[#This Row],[artist_names]])+2,99),"")</f>
        <v/>
      </c>
      <c r="W1206" t="str">
        <f>spotify_top_songs_audio_features[[#This Row],[source]]</f>
        <v>Sony Music Latin</v>
      </c>
      <c r="X1206" s="1">
        <f>spotify_top_songs_audio_features[[#This Row],[streams]]</f>
        <v>153787899</v>
      </c>
      <c r="Y1206" t="str">
        <f>IF(Tabela2[[#This Row],[feat]]="","","Feat")</f>
        <v/>
      </c>
      <c r="Z1206" s="17" t="str">
        <f>CONCATENATE(INT(spotify_top_songs_audio_features[[#This Row],[duration_ms]]/(60*1000)),":",MOD(INT(spotify_top_songs_audio_features[[#This Row],[duration_ms]]/1000),60))</f>
        <v>3:19</v>
      </c>
      <c r="AA12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206" t="str">
        <f>spotify_top_songs_audio_features[[#This Row],[track_name]]</f>
        <v>Lollipop</v>
      </c>
    </row>
    <row r="1207" spans="1:28" x14ac:dyDescent="0.25">
      <c r="A1207" t="s">
        <v>17204</v>
      </c>
      <c r="B1207" t="s">
        <v>5086</v>
      </c>
      <c r="C1207" t="s">
        <v>5087</v>
      </c>
      <c r="D1207" t="s">
        <v>3919</v>
      </c>
      <c r="E1207" t="s">
        <v>86</v>
      </c>
      <c r="F1207" t="s">
        <v>24</v>
      </c>
      <c r="G1207" t="s">
        <v>64</v>
      </c>
      <c r="H1207">
        <v>647</v>
      </c>
      <c r="I1207">
        <v>661</v>
      </c>
      <c r="J1207">
        <v>2</v>
      </c>
      <c r="K1207" t="s">
        <v>1390</v>
      </c>
      <c r="L1207">
        <v>2.2699999999999999E-4</v>
      </c>
      <c r="M1207">
        <v>12</v>
      </c>
      <c r="N1207">
        <v>811</v>
      </c>
      <c r="O1207">
        <v>-5027</v>
      </c>
      <c r="P1207">
        <v>113358</v>
      </c>
      <c r="Q1207">
        <v>305962</v>
      </c>
      <c r="R1207">
        <v>25</v>
      </c>
      <c r="S1207">
        <v>153321052</v>
      </c>
      <c r="U1207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1207" t="str">
        <f>IFERROR(MID(spotify_top_songs_audio_features[[#This Row],[artist_names]],SEARCH(",",spotify_top_songs_audio_features[[#This Row],[artist_names]])+2,99),"")</f>
        <v>Justin Quiles, Maluma, Nicky Jam, Farruko, Dalex, Lenny Tavárez</v>
      </c>
      <c r="W1207" t="str">
        <f>spotify_top_songs_audio_features[[#This Row],[source]]</f>
        <v>Rich Music/Ingrooves Records</v>
      </c>
      <c r="X1207" s="1">
        <f>spotify_top_songs_audio_features[[#This Row],[streams]]</f>
        <v>153321052</v>
      </c>
      <c r="Y1207" t="str">
        <f>IF(Tabela2[[#This Row],[feat]]="","","Feat")</f>
        <v>Feat</v>
      </c>
      <c r="Z1207" s="17" t="str">
        <f>CONCATENATE(INT(spotify_top_songs_audio_features[[#This Row],[duration_ms]]/(60*1000)),":",MOD(INT(spotify_top_songs_audio_features[[#This Row],[duration_ms]]/1000),60))</f>
        <v>5:5</v>
      </c>
      <c r="AA12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07" t="str">
        <f>spotify_top_songs_audio_features[[#This Row],[track_name]]</f>
        <v>Que Mas Pues - Remix</v>
      </c>
    </row>
    <row r="1208" spans="1:28" x14ac:dyDescent="0.25">
      <c r="A1208" t="s">
        <v>4201</v>
      </c>
      <c r="B1208" t="s">
        <v>1527</v>
      </c>
      <c r="C1208" t="s">
        <v>4202</v>
      </c>
      <c r="D1208" t="s">
        <v>53</v>
      </c>
      <c r="E1208" t="s">
        <v>102</v>
      </c>
      <c r="F1208" t="s">
        <v>32</v>
      </c>
      <c r="G1208" t="s">
        <v>25</v>
      </c>
      <c r="H1208">
        <v>837</v>
      </c>
      <c r="I1208">
        <v>791</v>
      </c>
      <c r="J1208">
        <v>773</v>
      </c>
      <c r="K1208" t="s">
        <v>2824</v>
      </c>
      <c r="L1208">
        <v>1.1400000000000001E-4</v>
      </c>
      <c r="M1208">
        <v>188</v>
      </c>
      <c r="N1208">
        <v>618</v>
      </c>
      <c r="O1208">
        <v>-3157</v>
      </c>
      <c r="P1208">
        <v>9198</v>
      </c>
      <c r="Q1208">
        <v>184436</v>
      </c>
      <c r="R1208">
        <v>31</v>
      </c>
      <c r="S1208">
        <v>152690838</v>
      </c>
      <c r="U1208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1208" t="str">
        <f>IFERROR(MID(spotify_top_songs_audio_features[[#This Row],[artist_names]],SEARCH(",",spotify_top_songs_audio_features[[#This Row],[artist_names]])+2,99),"")</f>
        <v/>
      </c>
      <c r="W1208" t="str">
        <f>spotify_top_songs_audio_features[[#This Row],[source]]</f>
        <v>Sony Music Latin</v>
      </c>
      <c r="X1208" s="1">
        <f>spotify_top_songs_audio_features[[#This Row],[streams]]</f>
        <v>152690838</v>
      </c>
      <c r="Y1208" t="str">
        <f>IF(Tabela2[[#This Row],[feat]]="","","Feat")</f>
        <v/>
      </c>
      <c r="Z1208" s="17" t="str">
        <f>CONCATENATE(INT(spotify_top_songs_audio_features[[#This Row],[duration_ms]]/(60*1000)),":",MOD(INT(spotify_top_songs_audio_features[[#This Row],[duration_ms]]/1000),60))</f>
        <v>3:4</v>
      </c>
      <c r="AA12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208" t="str">
        <f>spotify_top_songs_audio_features[[#This Row],[track_name]]</f>
        <v>HP</v>
      </c>
    </row>
    <row r="1209" spans="1:28" x14ac:dyDescent="0.25">
      <c r="A1209" t="s">
        <v>4234</v>
      </c>
      <c r="B1209" t="s">
        <v>4235</v>
      </c>
      <c r="C1209" t="s">
        <v>4236</v>
      </c>
      <c r="D1209" t="s">
        <v>220</v>
      </c>
      <c r="E1209" t="s">
        <v>86</v>
      </c>
      <c r="F1209" t="s">
        <v>32</v>
      </c>
      <c r="G1209" t="s">
        <v>25</v>
      </c>
      <c r="H1209">
        <v>817</v>
      </c>
      <c r="I1209">
        <v>851</v>
      </c>
      <c r="J1209">
        <v>627</v>
      </c>
      <c r="K1209" t="s">
        <v>3360</v>
      </c>
      <c r="L1209">
        <v>0</v>
      </c>
      <c r="M1209">
        <v>232</v>
      </c>
      <c r="N1209">
        <v>886</v>
      </c>
      <c r="O1209">
        <v>-3309</v>
      </c>
      <c r="P1209">
        <v>127019</v>
      </c>
      <c r="Q1209">
        <v>215600</v>
      </c>
      <c r="R1209">
        <v>17</v>
      </c>
      <c r="S1209">
        <v>152530786</v>
      </c>
      <c r="U1209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1209" t="str">
        <f>IFERROR(MID(spotify_top_songs_audio_features[[#This Row],[artist_names]],SEARCH(",",spotify_top_songs_audio_features[[#This Row],[artist_names]])+2,99),"")</f>
        <v>Manuel Turizo, Beéle</v>
      </c>
      <c r="W1209" t="str">
        <f>spotify_top_songs_audio_features[[#This Row],[source]]</f>
        <v>UMLE - Latino</v>
      </c>
      <c r="X1209" s="1">
        <f>spotify_top_songs_audio_features[[#This Row],[streams]]</f>
        <v>152530786</v>
      </c>
      <c r="Y1209" t="str">
        <f>IF(Tabela2[[#This Row],[feat]]="","","Feat")</f>
        <v>Feat</v>
      </c>
      <c r="Z1209" s="17" t="str">
        <f>CONCATENATE(INT(spotify_top_songs_audio_features[[#This Row],[duration_ms]]/(60*1000)),":",MOD(INT(spotify_top_songs_audio_features[[#This Row],[duration_ms]]/1000),60))</f>
        <v>3:35</v>
      </c>
      <c r="AA12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09" t="str">
        <f>spotify_top_songs_audio_features[[#This Row],[track_name]]</f>
        <v>VAGABUNDO</v>
      </c>
    </row>
    <row r="1210" spans="1:28" x14ac:dyDescent="0.25">
      <c r="A1210" t="s">
        <v>15668</v>
      </c>
      <c r="B1210" t="s">
        <v>14422</v>
      </c>
      <c r="C1210" t="s">
        <v>14423</v>
      </c>
      <c r="D1210" t="s">
        <v>1058</v>
      </c>
      <c r="E1210" t="s">
        <v>97</v>
      </c>
      <c r="F1210" t="s">
        <v>24</v>
      </c>
      <c r="G1210" t="s">
        <v>25</v>
      </c>
      <c r="H1210">
        <v>713</v>
      </c>
      <c r="I1210">
        <v>676</v>
      </c>
      <c r="J1210">
        <v>27</v>
      </c>
      <c r="K1210" t="s">
        <v>5677</v>
      </c>
      <c r="L1210">
        <v>0</v>
      </c>
      <c r="M1210">
        <v>154</v>
      </c>
      <c r="N1210">
        <v>721</v>
      </c>
      <c r="O1210">
        <v>-5483</v>
      </c>
      <c r="P1210">
        <v>99048</v>
      </c>
      <c r="Q1210">
        <v>227395</v>
      </c>
      <c r="R1210">
        <v>14</v>
      </c>
      <c r="S1210">
        <v>152136860</v>
      </c>
      <c r="U1210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1210" t="str">
        <f>IFERROR(MID(spotify_top_songs_audio_features[[#This Row],[artist_names]],SEARCH(",",spotify_top_songs_audio_features[[#This Row],[artist_names]])+2,99),"")</f>
        <v>Megan Thee Stallion</v>
      </c>
      <c r="W1210" t="str">
        <f>spotify_top_songs_audio_features[[#This Row],[source]]</f>
        <v>Interscope Records*</v>
      </c>
      <c r="X1210" s="1">
        <f>spotify_top_songs_audio_features[[#This Row],[streams]]</f>
        <v>152136860</v>
      </c>
      <c r="Y1210" t="str">
        <f>IF(Tabela2[[#This Row],[feat]]="","","Feat")</f>
        <v>Feat</v>
      </c>
      <c r="Z1210" s="17" t="str">
        <f>CONCATENATE(INT(spotify_top_songs_audio_features[[#This Row],[duration_ms]]/(60*1000)),":",MOD(INT(spotify_top_songs_audio_features[[#This Row],[duration_ms]]/1000),60))</f>
        <v>3:47</v>
      </c>
      <c r="AA12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210" t="str">
        <f>spotify_top_songs_audio_features[[#This Row],[track_name]]</f>
        <v>Beautiful Mistakes (feat. Megan Thee Stallion)</v>
      </c>
    </row>
    <row r="1211" spans="1:28" x14ac:dyDescent="0.25">
      <c r="A1211" t="s">
        <v>8506</v>
      </c>
      <c r="B1211" t="s">
        <v>8507</v>
      </c>
      <c r="C1211" t="s">
        <v>8508</v>
      </c>
      <c r="D1211" t="s">
        <v>423</v>
      </c>
      <c r="E1211" t="s">
        <v>23</v>
      </c>
      <c r="F1211" t="s">
        <v>32</v>
      </c>
      <c r="G1211" t="s">
        <v>25</v>
      </c>
      <c r="H1211">
        <v>767</v>
      </c>
      <c r="I1211">
        <v>438</v>
      </c>
      <c r="J1211">
        <v>29</v>
      </c>
      <c r="K1211" t="s">
        <v>535</v>
      </c>
      <c r="L1211">
        <v>0</v>
      </c>
      <c r="M1211">
        <v>142</v>
      </c>
      <c r="N1211">
        <v>381</v>
      </c>
      <c r="O1211">
        <v>-8726</v>
      </c>
      <c r="P1211">
        <v>86975</v>
      </c>
      <c r="Q1211">
        <v>221980</v>
      </c>
      <c r="R1211">
        <v>11</v>
      </c>
      <c r="S1211">
        <v>151949836</v>
      </c>
      <c r="U1211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211" t="str">
        <f>IFERROR(MID(spotify_top_songs_audio_features[[#This Row],[artist_names]],SEARCH(",",spotify_top_songs_audio_features[[#This Row],[artist_names]])+2,99),"")</f>
        <v>Lil Baby</v>
      </c>
      <c r="W1211" t="str">
        <f>spotify_top_songs_audio_features[[#This Row],[source]]</f>
        <v>OVO</v>
      </c>
      <c r="X1211" s="1">
        <f>spotify_top_songs_audio_features[[#This Row],[streams]]</f>
        <v>151949836</v>
      </c>
      <c r="Y1211" t="str">
        <f>IF(Tabela2[[#This Row],[feat]]="","","Feat")</f>
        <v>Feat</v>
      </c>
      <c r="Z1211" s="17" t="str">
        <f>CONCATENATE(INT(spotify_top_songs_audio_features[[#This Row],[duration_ms]]/(60*1000)),":",MOD(INT(spotify_top_songs_audio_features[[#This Row],[duration_ms]]/1000),60))</f>
        <v>3:41</v>
      </c>
      <c r="AA12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211" t="str">
        <f>spotify_top_songs_audio_features[[#This Row],[track_name]]</f>
        <v>Girls Want Girls (with Lil Baby)</v>
      </c>
    </row>
    <row r="1212" spans="1:28" x14ac:dyDescent="0.25">
      <c r="A1212" t="s">
        <v>868</v>
      </c>
      <c r="B1212" t="s">
        <v>869</v>
      </c>
      <c r="C1212" t="s">
        <v>870</v>
      </c>
      <c r="D1212" t="s">
        <v>282</v>
      </c>
      <c r="E1212" t="s">
        <v>102</v>
      </c>
      <c r="F1212" t="s">
        <v>32</v>
      </c>
      <c r="G1212" t="s">
        <v>25</v>
      </c>
      <c r="H1212">
        <v>669</v>
      </c>
      <c r="I1212">
        <v>574</v>
      </c>
      <c r="J1212">
        <v>286</v>
      </c>
      <c r="K1212" t="s">
        <v>871</v>
      </c>
      <c r="L1212">
        <v>294</v>
      </c>
      <c r="M1212">
        <v>146</v>
      </c>
      <c r="N1212">
        <v>273</v>
      </c>
      <c r="O1212">
        <v>-6442</v>
      </c>
      <c r="P1212">
        <v>120013</v>
      </c>
      <c r="Q1212">
        <v>196400</v>
      </c>
      <c r="R1212">
        <v>8</v>
      </c>
      <c r="S1212">
        <v>151795324</v>
      </c>
      <c r="U1212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1212" t="str">
        <f>IFERROR(MID(spotify_top_songs_audio_features[[#This Row],[artist_names]],SEARCH(",",spotify_top_songs_audio_features[[#This Row],[artist_names]])+2,99),"")</f>
        <v>XXXTENTACION</v>
      </c>
      <c r="W1212" t="str">
        <f>spotify_top_songs_audio_features[[#This Row],[source]]</f>
        <v>Columbia</v>
      </c>
      <c r="X1212" s="1">
        <f>spotify_top_songs_audio_features[[#This Row],[streams]]</f>
        <v>151795324</v>
      </c>
      <c r="Y1212" t="str">
        <f>IF(Tabela2[[#This Row],[feat]]="","","Feat")</f>
        <v>Feat</v>
      </c>
      <c r="Z1212" s="17" t="str">
        <f>CONCATENATE(INT(spotify_top_songs_audio_features[[#This Row],[duration_ms]]/(60*1000)),":",MOD(INT(spotify_top_songs_audio_features[[#This Row],[duration_ms]]/1000),60))</f>
        <v>3:16</v>
      </c>
      <c r="AA12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212" t="str">
        <f>spotify_top_songs_audio_features[[#This Row],[track_name]]</f>
        <v>Falling Down - Bonus Track</v>
      </c>
    </row>
    <row r="1213" spans="1:28" x14ac:dyDescent="0.25">
      <c r="A1213" t="s">
        <v>15376</v>
      </c>
      <c r="B1213" t="s">
        <v>15377</v>
      </c>
      <c r="C1213" t="s">
        <v>15378</v>
      </c>
      <c r="D1213" t="s">
        <v>249</v>
      </c>
      <c r="E1213" t="s">
        <v>23</v>
      </c>
      <c r="F1213" t="s">
        <v>32</v>
      </c>
      <c r="G1213" t="s">
        <v>25</v>
      </c>
      <c r="H1213">
        <v>704</v>
      </c>
      <c r="I1213">
        <v>571</v>
      </c>
      <c r="J1213">
        <v>156</v>
      </c>
      <c r="K1213" t="s">
        <v>717</v>
      </c>
      <c r="L1213">
        <v>0</v>
      </c>
      <c r="M1213">
        <v>117</v>
      </c>
      <c r="N1213">
        <v>443</v>
      </c>
      <c r="O1213">
        <v>-8212</v>
      </c>
      <c r="P1213">
        <v>96016</v>
      </c>
      <c r="Q1213">
        <v>190000</v>
      </c>
      <c r="R1213">
        <v>9</v>
      </c>
      <c r="S1213">
        <v>151384953</v>
      </c>
      <c r="U1213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1213" t="str">
        <f>IFERROR(MID(spotify_top_songs_audio_features[[#This Row],[artist_names]],SEARCH(",",spotify_top_songs_audio_features[[#This Row],[artist_names]])+2,99),"")</f>
        <v>Young Miko</v>
      </c>
      <c r="W1213" t="str">
        <f>spotify_top_songs_audio_features[[#This Row],[source]]</f>
        <v>DALE PLAY Records</v>
      </c>
      <c r="X1213" s="1">
        <f>spotify_top_songs_audio_features[[#This Row],[streams]]</f>
        <v>151384953</v>
      </c>
      <c r="Y1213" t="str">
        <f>IF(Tabela2[[#This Row],[feat]]="","","Feat")</f>
        <v>Feat</v>
      </c>
      <c r="Z1213" s="17" t="str">
        <f>CONCATENATE(INT(spotify_top_songs_audio_features[[#This Row],[duration_ms]]/(60*1000)),":",MOD(INT(spotify_top_songs_audio_features[[#This Row],[duration_ms]]/1000),60))</f>
        <v>3:10</v>
      </c>
      <c r="AA12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213" t="str">
        <f>spotify_top_songs_audio_features[[#This Row],[track_name]]</f>
        <v>Young Miko: Bzrp Music Sessions, Vol. 58</v>
      </c>
    </row>
    <row r="1214" spans="1:28" x14ac:dyDescent="0.25">
      <c r="A1214" t="s">
        <v>13132</v>
      </c>
      <c r="B1214" t="s">
        <v>10734</v>
      </c>
      <c r="C1214" t="s">
        <v>10735</v>
      </c>
      <c r="D1214" t="s">
        <v>1562</v>
      </c>
      <c r="E1214" t="s">
        <v>469</v>
      </c>
      <c r="F1214" t="s">
        <v>24</v>
      </c>
      <c r="G1214" t="s">
        <v>25</v>
      </c>
      <c r="H1214">
        <v>727</v>
      </c>
      <c r="I1214">
        <v>815</v>
      </c>
      <c r="J1214">
        <v>153</v>
      </c>
      <c r="K1214" t="s">
        <v>260</v>
      </c>
      <c r="L1214">
        <v>0</v>
      </c>
      <c r="M1214">
        <v>231</v>
      </c>
      <c r="N1214">
        <v>677</v>
      </c>
      <c r="O1214">
        <v>-2454</v>
      </c>
      <c r="P1214">
        <v>176075</v>
      </c>
      <c r="Q1214">
        <v>216067</v>
      </c>
      <c r="R1214">
        <v>24</v>
      </c>
      <c r="S1214">
        <v>151331215</v>
      </c>
      <c r="U1214" t="str">
        <f>IFERROR(LEFT(spotify_top_songs_audio_features[[#This Row],[artist_names]],SEARCH(",",spotify_top_songs_audio_features[[#This Row],[artist_names]])-1),spotify_top_songs_audio_features[[#This Row],[artist_names]])</f>
        <v>Rich Music LTD</v>
      </c>
      <c r="V1214" t="str">
        <f>IFERROR(MID(spotify_top_songs_audio_features[[#This Row],[artist_names]],SEARCH(",",spotify_top_songs_audio_features[[#This Row],[artist_names]])+2,99),"")</f>
        <v>Sech, Dalex, Justin Quiles, Lenny Tavárez, Feid, Wisin, Zion</v>
      </c>
      <c r="W1214" t="str">
        <f>spotify_top_songs_audio_features[[#This Row],[source]]</f>
        <v>Rich Music</v>
      </c>
      <c r="X1214" s="1">
        <f>spotify_top_songs_audio_features[[#This Row],[streams]]</f>
        <v>151331215</v>
      </c>
      <c r="Y1214" t="str">
        <f>IF(Tabela2[[#This Row],[feat]]="","","Feat")</f>
        <v>Feat</v>
      </c>
      <c r="Z1214" s="17" t="str">
        <f>CONCATENATE(INT(spotify_top_songs_audio_features[[#This Row],[duration_ms]]/(60*1000)),":",MOD(INT(spotify_top_songs_audio_features[[#This Row],[duration_ms]]/1000),60))</f>
        <v>3:36</v>
      </c>
      <c r="AA12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214" t="str">
        <f>spotify_top_songs_audio_features[[#This Row],[track_name]]</f>
        <v>Quizas</v>
      </c>
    </row>
    <row r="1215" spans="1:28" x14ac:dyDescent="0.25">
      <c r="A1215" t="s">
        <v>9382</v>
      </c>
      <c r="B1215" t="s">
        <v>1282</v>
      </c>
      <c r="C1215" t="s">
        <v>9383</v>
      </c>
      <c r="D1215" t="s">
        <v>1284</v>
      </c>
      <c r="E1215" t="s">
        <v>177</v>
      </c>
      <c r="F1215" t="s">
        <v>32</v>
      </c>
      <c r="G1215" t="s">
        <v>25</v>
      </c>
      <c r="H1215">
        <v>651</v>
      </c>
      <c r="I1215">
        <v>631</v>
      </c>
      <c r="J1215">
        <v>896</v>
      </c>
      <c r="K1215" t="s">
        <v>8140</v>
      </c>
      <c r="L1215">
        <v>579</v>
      </c>
      <c r="M1215">
        <v>165</v>
      </c>
      <c r="N1215">
        <v>35</v>
      </c>
      <c r="O1215">
        <v>-5717</v>
      </c>
      <c r="P1215">
        <v>127994</v>
      </c>
      <c r="Q1215">
        <v>154424</v>
      </c>
      <c r="R1215">
        <v>15</v>
      </c>
      <c r="S1215">
        <v>151323609</v>
      </c>
      <c r="U1215" t="str">
        <f>IFERROR(LEFT(spotify_top_songs_audio_features[[#This Row],[artist_names]],SEARCH(",",spotify_top_songs_audio_features[[#This Row],[artist_names]])-1),spotify_top_songs_audio_features[[#This Row],[artist_names]])</f>
        <v>Don Toliver</v>
      </c>
      <c r="V1215" t="str">
        <f>IFERROR(MID(spotify_top_songs_audio_features[[#This Row],[artist_names]],SEARCH(",",spotify_top_songs_audio_features[[#This Row],[artist_names]])+2,99),"")</f>
        <v/>
      </c>
      <c r="W1215" t="str">
        <f>spotify_top_songs_audio_features[[#This Row],[source]]</f>
        <v>We Run It Ent./Cactus Jack/Atlantic</v>
      </c>
      <c r="X1215" s="1">
        <f>spotify_top_songs_audio_features[[#This Row],[streams]]</f>
        <v>151323609</v>
      </c>
      <c r="Y1215" t="str">
        <f>IF(Tabela2[[#This Row],[feat]]="","","Feat")</f>
        <v/>
      </c>
      <c r="Z1215" s="17" t="str">
        <f>CONCATENATE(INT(spotify_top_songs_audio_features[[#This Row],[duration_ms]]/(60*1000)),":",MOD(INT(spotify_top_songs_audio_features[[#This Row],[duration_ms]]/1000),60))</f>
        <v>2:34</v>
      </c>
      <c r="AA12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215" t="str">
        <f>spotify_top_songs_audio_features[[#This Row],[track_name]]</f>
        <v>No Idea</v>
      </c>
    </row>
    <row r="1216" spans="1:28" x14ac:dyDescent="0.25">
      <c r="A1216" t="s">
        <v>15320</v>
      </c>
      <c r="B1216" t="s">
        <v>14965</v>
      </c>
      <c r="C1216" t="s">
        <v>14966</v>
      </c>
      <c r="D1216" t="s">
        <v>2413</v>
      </c>
      <c r="E1216" t="s">
        <v>469</v>
      </c>
      <c r="F1216" t="s">
        <v>24</v>
      </c>
      <c r="G1216" t="s">
        <v>25</v>
      </c>
      <c r="H1216">
        <v>787</v>
      </c>
      <c r="I1216">
        <v>57</v>
      </c>
      <c r="J1216">
        <v>225</v>
      </c>
      <c r="K1216" t="s">
        <v>5640</v>
      </c>
      <c r="L1216">
        <v>0</v>
      </c>
      <c r="M1216">
        <v>135</v>
      </c>
      <c r="N1216">
        <v>733</v>
      </c>
      <c r="O1216">
        <v>-5881</v>
      </c>
      <c r="P1216">
        <v>142974</v>
      </c>
      <c r="Q1216">
        <v>223879</v>
      </c>
      <c r="R1216">
        <v>15</v>
      </c>
      <c r="S1216">
        <v>151208518</v>
      </c>
      <c r="U1216" t="str">
        <f>IFERROR(LEFT(spotify_top_songs_audio_features[[#This Row],[artist_names]],SEARCH(",",spotify_top_songs_audio_features[[#This Row],[artist_names]])-1),spotify_top_songs_audio_features[[#This Row],[artist_names]])</f>
        <v>Lil Durk</v>
      </c>
      <c r="V1216" t="str">
        <f>IFERROR(MID(spotify_top_songs_audio_features[[#This Row],[artist_names]],SEARCH(",",spotify_top_songs_audio_features[[#This Row],[artist_names]])+2,99),"")</f>
        <v>J. Cole</v>
      </c>
      <c r="W1216" t="str">
        <f>spotify_top_songs_audio_features[[#This Row],[source]]</f>
        <v>Alamo</v>
      </c>
      <c r="X1216" s="1">
        <f>spotify_top_songs_audio_features[[#This Row],[streams]]</f>
        <v>151208518</v>
      </c>
      <c r="Y1216" t="str">
        <f>IF(Tabela2[[#This Row],[feat]]="","","Feat")</f>
        <v>Feat</v>
      </c>
      <c r="Z1216" s="17" t="str">
        <f>CONCATENATE(INT(spotify_top_songs_audio_features[[#This Row],[duration_ms]]/(60*1000)),":",MOD(INT(spotify_top_songs_audio_features[[#This Row],[duration_ms]]/1000),60))</f>
        <v>3:43</v>
      </c>
      <c r="AA12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216" t="str">
        <f>spotify_top_songs_audio_features[[#This Row],[track_name]]</f>
        <v>All My Life (feat. J. Cole)</v>
      </c>
    </row>
    <row r="1217" spans="1:28" x14ac:dyDescent="0.25">
      <c r="A1217" t="s">
        <v>13243</v>
      </c>
      <c r="B1217" t="s">
        <v>280</v>
      </c>
      <c r="C1217" t="s">
        <v>13244</v>
      </c>
      <c r="D1217" t="s">
        <v>282</v>
      </c>
      <c r="E1217" t="s">
        <v>86</v>
      </c>
      <c r="F1217" t="s">
        <v>24</v>
      </c>
      <c r="G1217" t="s">
        <v>25</v>
      </c>
      <c r="H1217">
        <v>72</v>
      </c>
      <c r="I1217">
        <v>715</v>
      </c>
      <c r="J1217">
        <v>4</v>
      </c>
      <c r="K1217" t="s">
        <v>3883</v>
      </c>
      <c r="L1217">
        <v>568</v>
      </c>
      <c r="M1217">
        <v>107</v>
      </c>
      <c r="N1217">
        <v>357</v>
      </c>
      <c r="O1217">
        <v>-4652</v>
      </c>
      <c r="P1217">
        <v>107041</v>
      </c>
      <c r="Q1217">
        <v>193813</v>
      </c>
      <c r="R1217">
        <v>13</v>
      </c>
      <c r="S1217">
        <v>151201496</v>
      </c>
      <c r="U1217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1217" t="str">
        <f>IFERROR(MID(spotify_top_songs_audio_features[[#This Row],[artist_names]],SEARCH(",",spotify_top_songs_audio_features[[#This Row],[artist_names]])+2,99),"")</f>
        <v/>
      </c>
      <c r="W1217" t="str">
        <f>spotify_top_songs_audio_features[[#This Row],[source]]</f>
        <v>Columbia</v>
      </c>
      <c r="X1217" s="1">
        <f>spotify_top_songs_audio_features[[#This Row],[streams]]</f>
        <v>151201496</v>
      </c>
      <c r="Y1217" t="str">
        <f>IF(Tabela2[[#This Row],[feat]]="","","Feat")</f>
        <v/>
      </c>
      <c r="Z1217" s="17" t="str">
        <f>CONCATENATE(INT(spotify_top_songs_audio_features[[#This Row],[duration_ms]]/(60*1000)),":",MOD(INT(spotify_top_songs_audio_features[[#This Row],[duration_ms]]/1000),60))</f>
        <v>3:13</v>
      </c>
      <c r="AA12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17" t="str">
        <f>spotify_top_songs_audio_features[[#This Row],[track_name]]</f>
        <v>Music For a Sushi Restaurant</v>
      </c>
    </row>
    <row r="1218" spans="1:28" x14ac:dyDescent="0.25">
      <c r="A1218" t="s">
        <v>16317</v>
      </c>
      <c r="B1218" t="s">
        <v>16318</v>
      </c>
      <c r="C1218" t="s">
        <v>16319</v>
      </c>
      <c r="D1218" t="s">
        <v>53</v>
      </c>
      <c r="E1218" t="s">
        <v>31</v>
      </c>
      <c r="F1218" t="s">
        <v>24</v>
      </c>
      <c r="G1218" t="s">
        <v>25</v>
      </c>
      <c r="H1218">
        <v>75</v>
      </c>
      <c r="I1218">
        <v>76</v>
      </c>
      <c r="J1218">
        <v>198</v>
      </c>
      <c r="K1218" t="s">
        <v>54</v>
      </c>
      <c r="L1218">
        <v>0</v>
      </c>
      <c r="M1218">
        <v>548</v>
      </c>
      <c r="N1218">
        <v>893</v>
      </c>
      <c r="O1218">
        <v>-4836</v>
      </c>
      <c r="P1218">
        <v>183817</v>
      </c>
      <c r="Q1218">
        <v>195213</v>
      </c>
      <c r="R1218">
        <v>22</v>
      </c>
      <c r="S1218">
        <v>150957974</v>
      </c>
      <c r="U1218" t="str">
        <f>IFERROR(LEFT(spotify_top_songs_audio_features[[#This Row],[artist_names]],SEARCH(",",spotify_top_songs_audio_features[[#This Row],[artist_names]])-1),spotify_top_songs_audio_features[[#This Row],[artist_names]])</f>
        <v>Shakira</v>
      </c>
      <c r="V1218" t="str">
        <f>IFERROR(MID(spotify_top_songs_audio_features[[#This Row],[artist_names]],SEARCH(",",spotify_top_songs_audio_features[[#This Row],[artist_names]])+2,99),"")</f>
        <v>Nicky Jam</v>
      </c>
      <c r="W1218" t="str">
        <f>spotify_top_songs_audio_features[[#This Row],[source]]</f>
        <v>Sony Music Latin</v>
      </c>
      <c r="X1218" s="1">
        <f>spotify_top_songs_audio_features[[#This Row],[streams]]</f>
        <v>150957974</v>
      </c>
      <c r="Y1218" t="str">
        <f>IF(Tabela2[[#This Row],[feat]]="","","Feat")</f>
        <v>Feat</v>
      </c>
      <c r="Z1218" s="17" t="str">
        <f>CONCATENATE(INT(spotify_top_songs_audio_features[[#This Row],[duration_ms]]/(60*1000)),":",MOD(INT(spotify_top_songs_audio_features[[#This Row],[duration_ms]]/1000),60))</f>
        <v>3:15</v>
      </c>
      <c r="AA12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18" t="str">
        <f>spotify_top_songs_audio_features[[#This Row],[track_name]]</f>
        <v>Perro Fiel (feat. Nicky Jam)</v>
      </c>
    </row>
    <row r="1219" spans="1:28" x14ac:dyDescent="0.25">
      <c r="A1219" t="s">
        <v>9732</v>
      </c>
      <c r="B1219" t="s">
        <v>1668</v>
      </c>
      <c r="C1219" t="s">
        <v>9733</v>
      </c>
      <c r="D1219" t="s">
        <v>1156</v>
      </c>
      <c r="E1219" t="s">
        <v>177</v>
      </c>
      <c r="F1219" t="s">
        <v>24</v>
      </c>
      <c r="G1219" t="s">
        <v>25</v>
      </c>
      <c r="H1219">
        <v>728</v>
      </c>
      <c r="I1219">
        <v>806</v>
      </c>
      <c r="J1219">
        <v>623</v>
      </c>
      <c r="K1219" t="s">
        <v>9734</v>
      </c>
      <c r="L1219">
        <v>301</v>
      </c>
      <c r="M1219">
        <v>153</v>
      </c>
      <c r="N1219">
        <v>698</v>
      </c>
      <c r="O1219">
        <v>-3766</v>
      </c>
      <c r="P1219">
        <v>168084</v>
      </c>
      <c r="Q1219">
        <v>217547</v>
      </c>
      <c r="R1219">
        <v>12</v>
      </c>
      <c r="S1219">
        <v>150950419</v>
      </c>
      <c r="U1219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219" t="str">
        <f>IFERROR(MID(spotify_top_songs_audio_features[[#This Row],[artist_names]],SEARCH(",",spotify_top_songs_audio_features[[#This Row],[artist_names]])+2,99),"")</f>
        <v/>
      </c>
      <c r="W1219" t="str">
        <f>spotify_top_songs_audio_features[[#This Row],[source]]</f>
        <v>Aura Music Corp.</v>
      </c>
      <c r="X1219" s="1">
        <f>spotify_top_songs_audio_features[[#This Row],[streams]]</f>
        <v>150950419</v>
      </c>
      <c r="Y1219" t="str">
        <f>IF(Tabela2[[#This Row],[feat]]="","","Feat")</f>
        <v/>
      </c>
      <c r="Z1219" s="17" t="str">
        <f>CONCATENATE(INT(spotify_top_songs_audio_features[[#This Row],[duration_ms]]/(60*1000)),":",MOD(INT(spotify_top_songs_audio_features[[#This Row],[duration_ms]]/1000),60))</f>
        <v>3:37</v>
      </c>
      <c r="AA12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219" t="str">
        <f>spotify_top_songs_audio_features[[#This Row],[track_name]]</f>
        <v>Caramelo</v>
      </c>
    </row>
    <row r="1220" spans="1:28" x14ac:dyDescent="0.25">
      <c r="A1220" t="s">
        <v>1714</v>
      </c>
      <c r="B1220" t="s">
        <v>1715</v>
      </c>
      <c r="C1220" t="s">
        <v>1716</v>
      </c>
      <c r="D1220" t="s">
        <v>474</v>
      </c>
      <c r="E1220" t="s">
        <v>43</v>
      </c>
      <c r="F1220" t="s">
        <v>32</v>
      </c>
      <c r="G1220" t="s">
        <v>25</v>
      </c>
      <c r="H1220">
        <v>79</v>
      </c>
      <c r="I1220">
        <v>694</v>
      </c>
      <c r="J1220">
        <v>708</v>
      </c>
      <c r="K1220" t="s">
        <v>1302</v>
      </c>
      <c r="L1220">
        <v>252</v>
      </c>
      <c r="M1220">
        <v>281</v>
      </c>
      <c r="N1220">
        <v>508</v>
      </c>
      <c r="O1220">
        <v>-7726</v>
      </c>
      <c r="P1220">
        <v>103007</v>
      </c>
      <c r="Q1220">
        <v>181436</v>
      </c>
      <c r="R1220">
        <v>21</v>
      </c>
      <c r="S1220">
        <v>150811295</v>
      </c>
      <c r="U1220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1220" t="str">
        <f>IFERROR(MID(spotify_top_songs_audio_features[[#This Row],[artist_names]],SEARCH(",",spotify_top_songs_audio_features[[#This Row],[artist_names]])+2,99),"")</f>
        <v>Disclosure</v>
      </c>
      <c r="W1220" t="str">
        <f>spotify_top_songs_audio_features[[#This Row],[source]]</f>
        <v>Right Hand Music Group, LLC/RCA Records</v>
      </c>
      <c r="X1220" s="1">
        <f>spotify_top_songs_audio_features[[#This Row],[streams]]</f>
        <v>150811295</v>
      </c>
      <c r="Y1220" t="str">
        <f>IF(Tabela2[[#This Row],[feat]]="","","Feat")</f>
        <v>Feat</v>
      </c>
      <c r="Z1220" s="17" t="str">
        <f>CONCATENATE(INT(spotify_top_songs_audio_features[[#This Row],[duration_ms]]/(60*1000)),":",MOD(INT(spotify_top_songs_audio_features[[#This Row],[duration_ms]]/1000),60))</f>
        <v>3:1</v>
      </c>
      <c r="AA12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220" t="str">
        <f>spotify_top_songs_audio_features[[#This Row],[track_name]]</f>
        <v>Know Your Worth</v>
      </c>
    </row>
    <row r="1221" spans="1:28" x14ac:dyDescent="0.25">
      <c r="A1221" t="s">
        <v>7888</v>
      </c>
      <c r="B1221" t="s">
        <v>7889</v>
      </c>
      <c r="C1221" t="s">
        <v>7890</v>
      </c>
      <c r="D1221" t="s">
        <v>7891</v>
      </c>
      <c r="E1221" t="s">
        <v>97</v>
      </c>
      <c r="F1221" t="s">
        <v>32</v>
      </c>
      <c r="G1221" t="s">
        <v>25</v>
      </c>
      <c r="H1221">
        <v>796</v>
      </c>
      <c r="I1221">
        <v>68</v>
      </c>
      <c r="J1221">
        <v>37</v>
      </c>
      <c r="K1221" t="s">
        <v>5048</v>
      </c>
      <c r="L1221">
        <v>683</v>
      </c>
      <c r="M1221">
        <v>103</v>
      </c>
      <c r="N1221">
        <v>71</v>
      </c>
      <c r="O1221">
        <v>-5555</v>
      </c>
      <c r="P1221">
        <v>179923</v>
      </c>
      <c r="Q1221">
        <v>176143</v>
      </c>
      <c r="R1221">
        <v>15</v>
      </c>
      <c r="S1221">
        <v>150704522</v>
      </c>
      <c r="U1221" t="str">
        <f>IFERROR(LEFT(spotify_top_songs_audio_features[[#This Row],[artist_names]],SEARCH(",",spotify_top_songs_audio_features[[#This Row],[artist_names]])-1),spotify_top_songs_audio_features[[#This Row],[artist_names]])</f>
        <v>Ryan Castro</v>
      </c>
      <c r="V1221" t="str">
        <f>IFERROR(MID(spotify_top_songs_audio_features[[#This Row],[artist_names]],SEARCH(",",spotify_top_songs_audio_features[[#This Row],[artist_names]])+2,99),"")</f>
        <v/>
      </c>
      <c r="W1221" t="str">
        <f>spotify_top_songs_audio_features[[#This Row],[source]]</f>
        <v>King Records</v>
      </c>
      <c r="X1221" s="1">
        <f>spotify_top_songs_audio_features[[#This Row],[streams]]</f>
        <v>150704522</v>
      </c>
      <c r="Y1221" t="str">
        <f>IF(Tabela2[[#This Row],[feat]]="","","Feat")</f>
        <v/>
      </c>
      <c r="Z1221" s="17" t="str">
        <f>CONCATENATE(INT(spotify_top_songs_audio_features[[#This Row],[duration_ms]]/(60*1000)),":",MOD(INT(spotify_top_songs_audio_features[[#This Row],[duration_ms]]/1000),60))</f>
        <v>2:56</v>
      </c>
      <c r="AA12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221" t="str">
        <f>spotify_top_songs_audio_features[[#This Row],[track_name]]</f>
        <v>Jordan</v>
      </c>
    </row>
    <row r="1222" spans="1:28" x14ac:dyDescent="0.25">
      <c r="A1222" t="s">
        <v>4398</v>
      </c>
      <c r="B1222" t="s">
        <v>149</v>
      </c>
      <c r="C1222" t="s">
        <v>4399</v>
      </c>
      <c r="D1222" t="s">
        <v>151</v>
      </c>
      <c r="E1222" t="s">
        <v>58</v>
      </c>
      <c r="F1222" t="s">
        <v>24</v>
      </c>
      <c r="G1222" t="s">
        <v>1571</v>
      </c>
      <c r="H1222">
        <v>438</v>
      </c>
      <c r="I1222">
        <v>178</v>
      </c>
      <c r="J1222">
        <v>414</v>
      </c>
      <c r="K1222" t="s">
        <v>4400</v>
      </c>
      <c r="L1222">
        <v>0</v>
      </c>
      <c r="M1222">
        <v>316</v>
      </c>
      <c r="N1222">
        <v>344</v>
      </c>
      <c r="O1222">
        <v>-9402</v>
      </c>
      <c r="P1222">
        <v>75248</v>
      </c>
      <c r="Q1222">
        <v>170964</v>
      </c>
      <c r="R1222">
        <v>23</v>
      </c>
      <c r="S1222">
        <v>150630149</v>
      </c>
      <c r="U1222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1222" t="str">
        <f>IFERROR(MID(spotify_top_songs_audio_features[[#This Row],[artist_names]],SEARCH(",",spotify_top_songs_audio_features[[#This Row],[artist_names]])+2,99),"")</f>
        <v/>
      </c>
      <c r="W1222" t="str">
        <f>spotify_top_songs_audio_features[[#This Row],[source]]</f>
        <v>Capitol</v>
      </c>
      <c r="X1222" s="1">
        <f>spotify_top_songs_audio_features[[#This Row],[streams]]</f>
        <v>150630149</v>
      </c>
      <c r="Y1222" t="str">
        <f>IF(Tabela2[[#This Row],[feat]]="","","Feat")</f>
        <v/>
      </c>
      <c r="Z1222" s="17" t="str">
        <f>CONCATENATE(INT(spotify_top_songs_audio_features[[#This Row],[duration_ms]]/(60*1000)),":",MOD(INT(spotify_top_songs_audio_features[[#This Row],[duration_ms]]/1000),60))</f>
        <v>2:50</v>
      </c>
      <c r="AA12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222" t="str">
        <f>spotify_top_songs_audio_features[[#This Row],[track_name]]</f>
        <v>Have Yourself A Merry Little Christmas</v>
      </c>
    </row>
    <row r="1223" spans="1:28" x14ac:dyDescent="0.25">
      <c r="A1223" t="s">
        <v>5003</v>
      </c>
      <c r="B1223" t="s">
        <v>5004</v>
      </c>
      <c r="C1223" t="s">
        <v>5005</v>
      </c>
      <c r="D1223" t="s">
        <v>220</v>
      </c>
      <c r="E1223" t="s">
        <v>86</v>
      </c>
      <c r="F1223" t="s">
        <v>24</v>
      </c>
      <c r="G1223" t="s">
        <v>25</v>
      </c>
      <c r="H1223">
        <v>858</v>
      </c>
      <c r="I1223">
        <v>665</v>
      </c>
      <c r="J1223">
        <v>152</v>
      </c>
      <c r="K1223" t="s">
        <v>4165</v>
      </c>
      <c r="L1223">
        <v>0</v>
      </c>
      <c r="M1223">
        <v>119</v>
      </c>
      <c r="N1223">
        <v>659</v>
      </c>
      <c r="O1223">
        <v>-4772</v>
      </c>
      <c r="P1223">
        <v>10009</v>
      </c>
      <c r="Q1223">
        <v>195587</v>
      </c>
      <c r="R1223">
        <v>50</v>
      </c>
      <c r="S1223">
        <v>150158965</v>
      </c>
      <c r="U1223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1223" t="str">
        <f>IFERROR(MID(spotify_top_songs_audio_features[[#This Row],[artist_names]],SEARCH(",",spotify_top_songs_audio_features[[#This Row],[artist_names]])+2,99),"")</f>
        <v>Young Miko</v>
      </c>
      <c r="W1223" t="str">
        <f>spotify_top_songs_audio_features[[#This Row],[source]]</f>
        <v>UMLE - Latino</v>
      </c>
      <c r="X1223" s="1">
        <f>spotify_top_songs_audio_features[[#This Row],[streams]]</f>
        <v>150158965</v>
      </c>
      <c r="Y1223" t="str">
        <f>IF(Tabela2[[#This Row],[feat]]="","","Feat")</f>
        <v>Feat</v>
      </c>
      <c r="Z1223" s="17" t="str">
        <f>CONCATENATE(INT(spotify_top_songs_audio_features[[#This Row],[duration_ms]]/(60*1000)),":",MOD(INT(spotify_top_songs_audio_features[[#This Row],[duration_ms]]/1000),60))</f>
        <v>3:15</v>
      </c>
      <c r="AA12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23" t="str">
        <f>spotify_top_songs_audio_features[[#This Row],[track_name]]</f>
        <v>CLASSY 101</v>
      </c>
    </row>
    <row r="1224" spans="1:28" x14ac:dyDescent="0.25">
      <c r="A1224" t="s">
        <v>11478</v>
      </c>
      <c r="B1224" t="s">
        <v>11479</v>
      </c>
      <c r="C1224" t="s">
        <v>11480</v>
      </c>
      <c r="D1224" t="s">
        <v>53</v>
      </c>
      <c r="E1224" t="s">
        <v>23</v>
      </c>
      <c r="F1224" t="s">
        <v>24</v>
      </c>
      <c r="G1224" t="s">
        <v>25</v>
      </c>
      <c r="H1224">
        <v>594</v>
      </c>
      <c r="I1224">
        <v>808</v>
      </c>
      <c r="J1224">
        <v>489</v>
      </c>
      <c r="K1224" t="s">
        <v>3006</v>
      </c>
      <c r="L1224">
        <v>1.39E-3</v>
      </c>
      <c r="M1224">
        <v>565</v>
      </c>
      <c r="N1224">
        <v>919</v>
      </c>
      <c r="O1224">
        <v>-2409</v>
      </c>
      <c r="P1224">
        <v>18809</v>
      </c>
      <c r="Q1224">
        <v>194892</v>
      </c>
      <c r="R1224">
        <v>20</v>
      </c>
      <c r="S1224">
        <v>149955246</v>
      </c>
      <c r="U1224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1224" t="str">
        <f>IFERROR(MID(spotify_top_songs_audio_features[[#This Row],[artist_names]],SEARCH(",",spotify_top_songs_audio_features[[#This Row],[artist_names]])+2,99),"")</f>
        <v>Daddy Yankee</v>
      </c>
      <c r="W1224" t="str">
        <f>spotify_top_songs_audio_features[[#This Row],[source]]</f>
        <v>Sony Music Latin</v>
      </c>
      <c r="X1224" s="1">
        <f>spotify_top_songs_audio_features[[#This Row],[streams]]</f>
        <v>149955246</v>
      </c>
      <c r="Y1224" t="str">
        <f>IF(Tabela2[[#This Row],[feat]]="","","Feat")</f>
        <v>Feat</v>
      </c>
      <c r="Z1224" s="17" t="str">
        <f>CONCATENATE(INT(spotify_top_songs_audio_features[[#This Row],[duration_ms]]/(60*1000)),":",MOD(INT(spotify_top_songs_audio_features[[#This Row],[duration_ms]]/1000),60))</f>
        <v>3:14</v>
      </c>
      <c r="AA12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224" t="str">
        <f>spotify_top_songs_audio_features[[#This Row],[track_name]]</f>
        <v>Muévelo</v>
      </c>
    </row>
    <row r="1225" spans="1:28" x14ac:dyDescent="0.25">
      <c r="A1225" t="s">
        <v>15337</v>
      </c>
      <c r="B1225" t="s">
        <v>15338</v>
      </c>
      <c r="C1225" t="s">
        <v>15339</v>
      </c>
      <c r="D1225" t="s">
        <v>2521</v>
      </c>
      <c r="E1225" t="s">
        <v>31</v>
      </c>
      <c r="F1225" t="s">
        <v>24</v>
      </c>
      <c r="G1225" t="s">
        <v>25</v>
      </c>
      <c r="H1225">
        <v>772</v>
      </c>
      <c r="I1225">
        <v>803</v>
      </c>
      <c r="J1225">
        <v>468</v>
      </c>
      <c r="K1225" t="s">
        <v>1473</v>
      </c>
      <c r="L1225">
        <v>0</v>
      </c>
      <c r="M1225">
        <v>434</v>
      </c>
      <c r="N1225">
        <v>853</v>
      </c>
      <c r="O1225">
        <v>-3035</v>
      </c>
      <c r="P1225">
        <v>94981</v>
      </c>
      <c r="Q1225">
        <v>242160</v>
      </c>
      <c r="R1225">
        <v>22</v>
      </c>
      <c r="S1225">
        <v>149564907</v>
      </c>
      <c r="U1225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1225" t="str">
        <f>IFERROR(MID(spotify_top_songs_audio_features[[#This Row],[artist_names]],SEARCH(",",spotify_top_songs_audio_features[[#This Row],[artist_names]])+2,99),"")</f>
        <v>NATTI NATASHA, Becky G, Bad Bunny</v>
      </c>
      <c r="W1225" t="str">
        <f>spotify_top_songs_audio_features[[#This Row],[source]]</f>
        <v>El Cartel Records (EC3)</v>
      </c>
      <c r="X1225" s="1">
        <f>spotify_top_songs_audio_features[[#This Row],[streams]]</f>
        <v>149564907</v>
      </c>
      <c r="Y1225" t="str">
        <f>IF(Tabela2[[#This Row],[feat]]="","","Feat")</f>
        <v>Feat</v>
      </c>
      <c r="Z1225" s="17" t="str">
        <f>CONCATENATE(INT(spotify_top_songs_audio_features[[#This Row],[duration_ms]]/(60*1000)),":",MOD(INT(spotify_top_songs_audio_features[[#This Row],[duration_ms]]/1000),60))</f>
        <v>4:2</v>
      </c>
      <c r="AA12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25" t="str">
        <f>spotify_top_songs_audio_features[[#This Row],[track_name]]</f>
        <v>Dura - Remix</v>
      </c>
    </row>
    <row r="1226" spans="1:28" x14ac:dyDescent="0.25">
      <c r="A1226" t="s">
        <v>14421</v>
      </c>
      <c r="B1226" t="s">
        <v>14422</v>
      </c>
      <c r="C1226" t="s">
        <v>14423</v>
      </c>
      <c r="D1226" t="s">
        <v>1058</v>
      </c>
      <c r="E1226" t="s">
        <v>97</v>
      </c>
      <c r="F1226" t="s">
        <v>24</v>
      </c>
      <c r="G1226" t="s">
        <v>25</v>
      </c>
      <c r="H1226">
        <v>713</v>
      </c>
      <c r="I1226">
        <v>676</v>
      </c>
      <c r="J1226">
        <v>27</v>
      </c>
      <c r="K1226" t="s">
        <v>5677</v>
      </c>
      <c r="L1226">
        <v>0</v>
      </c>
      <c r="M1226">
        <v>154</v>
      </c>
      <c r="N1226">
        <v>721</v>
      </c>
      <c r="O1226">
        <v>-5483</v>
      </c>
      <c r="P1226">
        <v>99048</v>
      </c>
      <c r="Q1226">
        <v>227395</v>
      </c>
      <c r="R1226">
        <v>32</v>
      </c>
      <c r="S1226">
        <v>149370092</v>
      </c>
      <c r="U1226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1226" t="str">
        <f>IFERROR(MID(spotify_top_songs_audio_features[[#This Row],[artist_names]],SEARCH(",",spotify_top_songs_audio_features[[#This Row],[artist_names]])+2,99),"")</f>
        <v>Megan Thee Stallion</v>
      </c>
      <c r="W1226" t="str">
        <f>spotify_top_songs_audio_features[[#This Row],[source]]</f>
        <v>Interscope Records*</v>
      </c>
      <c r="X1226" s="1">
        <f>spotify_top_songs_audio_features[[#This Row],[streams]]</f>
        <v>149370092</v>
      </c>
      <c r="Y1226" t="str">
        <f>IF(Tabela2[[#This Row],[feat]]="","","Feat")</f>
        <v>Feat</v>
      </c>
      <c r="Z1226" s="17" t="str">
        <f>CONCATENATE(INT(spotify_top_songs_audio_features[[#This Row],[duration_ms]]/(60*1000)),":",MOD(INT(spotify_top_songs_audio_features[[#This Row],[duration_ms]]/1000),60))</f>
        <v>3:47</v>
      </c>
      <c r="AA12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226" t="str">
        <f>spotify_top_songs_audio_features[[#This Row],[track_name]]</f>
        <v>Beautiful Mistakes (feat. Megan Thee Stallion)</v>
      </c>
    </row>
    <row r="1227" spans="1:28" x14ac:dyDescent="0.25">
      <c r="A1227" t="s">
        <v>6335</v>
      </c>
      <c r="B1227" t="s">
        <v>5454</v>
      </c>
      <c r="C1227" t="s">
        <v>6336</v>
      </c>
      <c r="D1227" t="s">
        <v>220</v>
      </c>
      <c r="E1227" t="s">
        <v>102</v>
      </c>
      <c r="F1227" t="s">
        <v>32</v>
      </c>
      <c r="G1227" t="s">
        <v>25</v>
      </c>
      <c r="H1227">
        <v>747</v>
      </c>
      <c r="I1227">
        <v>74</v>
      </c>
      <c r="J1227">
        <v>191</v>
      </c>
      <c r="K1227" t="s">
        <v>1713</v>
      </c>
      <c r="L1227">
        <v>9.9399999999999992E-3</v>
      </c>
      <c r="M1227">
        <v>101</v>
      </c>
      <c r="N1227">
        <v>552</v>
      </c>
      <c r="O1227">
        <v>-4325</v>
      </c>
      <c r="P1227">
        <v>176059</v>
      </c>
      <c r="Q1227">
        <v>158800</v>
      </c>
      <c r="R1227">
        <v>23</v>
      </c>
      <c r="S1227">
        <v>149283116</v>
      </c>
      <c r="U1227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227" t="str">
        <f>IFERROR(MID(spotify_top_songs_audio_features[[#This Row],[artist_names]],SEARCH(",",spotify_top_songs_audio_features[[#This Row],[artist_names]])+2,99),"")</f>
        <v/>
      </c>
      <c r="W1227" t="str">
        <f>spotify_top_songs_audio_features[[#This Row],[source]]</f>
        <v>UMLE - Latino</v>
      </c>
      <c r="X1227" s="1">
        <f>spotify_top_songs_audio_features[[#This Row],[streams]]</f>
        <v>149283116</v>
      </c>
      <c r="Y1227" t="str">
        <f>IF(Tabela2[[#This Row],[feat]]="","","Feat")</f>
        <v/>
      </c>
      <c r="Z1227" s="17" t="str">
        <f>CONCATENATE(INT(spotify_top_songs_audio_features[[#This Row],[duration_ms]]/(60*1000)),":",MOD(INT(spotify_top_songs_audio_features[[#This Row],[duration_ms]]/1000),60))</f>
        <v>2:38</v>
      </c>
      <c r="AA12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227" t="str">
        <f>spotify_top_songs_audio_features[[#This Row],[track_name]]</f>
        <v>Reggaeton</v>
      </c>
    </row>
    <row r="1228" spans="1:28" x14ac:dyDescent="0.25">
      <c r="A1228" t="s">
        <v>15335</v>
      </c>
      <c r="B1228" t="s">
        <v>14691</v>
      </c>
      <c r="C1228" t="s">
        <v>15336</v>
      </c>
      <c r="D1228" t="s">
        <v>14693</v>
      </c>
      <c r="E1228" t="s">
        <v>31</v>
      </c>
      <c r="F1228" t="s">
        <v>24</v>
      </c>
      <c r="G1228" t="s">
        <v>25</v>
      </c>
      <c r="H1228">
        <v>453</v>
      </c>
      <c r="I1228">
        <v>538</v>
      </c>
      <c r="J1228">
        <v>638</v>
      </c>
      <c r="K1228" t="s">
        <v>6622</v>
      </c>
      <c r="L1228">
        <v>0</v>
      </c>
      <c r="M1228">
        <v>19</v>
      </c>
      <c r="N1228">
        <v>516</v>
      </c>
      <c r="O1228">
        <v>-8212</v>
      </c>
      <c r="P1228">
        <v>122973</v>
      </c>
      <c r="Q1228">
        <v>204533</v>
      </c>
      <c r="R1228">
        <v>19</v>
      </c>
      <c r="S1228">
        <v>149269919</v>
      </c>
      <c r="U1228" t="str">
        <f>IFERROR(LEFT(spotify_top_songs_audio_features[[#This Row],[artist_names]],SEARCH(",",spotify_top_songs_audio_features[[#This Row],[artist_names]])-1),spotify_top_songs_audio_features[[#This Row],[artist_names]])</f>
        <v>BROCKHAMPTON</v>
      </c>
      <c r="V1228" t="str">
        <f>IFERROR(MID(spotify_top_songs_audio_features[[#This Row],[artist_names]],SEARCH(",",spotify_top_songs_audio_features[[#This Row],[artist_names]])+2,99),"")</f>
        <v/>
      </c>
      <c r="W1228" t="str">
        <f>spotify_top_songs_audio_features[[#This Row],[source]]</f>
        <v>Question Everything/RCA Records</v>
      </c>
      <c r="X1228" s="1">
        <f>spotify_top_songs_audio_features[[#This Row],[streams]]</f>
        <v>149269919</v>
      </c>
      <c r="Y1228" t="str">
        <f>IF(Tabela2[[#This Row],[feat]]="","","Feat")</f>
        <v/>
      </c>
      <c r="Z1228" s="17" t="str">
        <f>CONCATENATE(INT(spotify_top_songs_audio_features[[#This Row],[duration_ms]]/(60*1000)),":",MOD(INT(spotify_top_songs_audio_features[[#This Row],[duration_ms]]/1000),60))</f>
        <v>3:24</v>
      </c>
      <c r="AA12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28" t="str">
        <f>spotify_top_songs_audio_features[[#This Row],[track_name]]</f>
        <v>SUGAR</v>
      </c>
    </row>
    <row r="1229" spans="1:28" x14ac:dyDescent="0.25">
      <c r="A1229" t="s">
        <v>4270</v>
      </c>
      <c r="B1229" t="s">
        <v>4271</v>
      </c>
      <c r="C1229" t="s">
        <v>4272</v>
      </c>
      <c r="D1229" t="s">
        <v>756</v>
      </c>
      <c r="E1229" t="s">
        <v>70</v>
      </c>
      <c r="F1229" t="s">
        <v>24</v>
      </c>
      <c r="G1229" t="s">
        <v>25</v>
      </c>
      <c r="H1229">
        <v>73</v>
      </c>
      <c r="I1229">
        <v>785</v>
      </c>
      <c r="J1229">
        <v>554</v>
      </c>
      <c r="K1229" t="s">
        <v>2946</v>
      </c>
      <c r="L1229">
        <v>216</v>
      </c>
      <c r="M1229">
        <v>111</v>
      </c>
      <c r="N1229">
        <v>649</v>
      </c>
      <c r="O1229">
        <v>-6512</v>
      </c>
      <c r="P1229">
        <v>94094</v>
      </c>
      <c r="Q1229">
        <v>147875</v>
      </c>
      <c r="R1229">
        <v>21</v>
      </c>
      <c r="S1229">
        <v>149170881</v>
      </c>
      <c r="U1229" t="str">
        <f>IFERROR(LEFT(spotify_top_songs_audio_features[[#This Row],[artist_names]],SEARCH(",",spotify_top_songs_audio_features[[#This Row],[artist_names]])-1),spotify_top_songs_audio_features[[#This Row],[artist_names]])</f>
        <v>ThxSoMch</v>
      </c>
      <c r="V1229" t="str">
        <f>IFERROR(MID(spotify_top_songs_audio_features[[#This Row],[artist_names]],SEARCH(",",spotify_top_songs_audio_features[[#This Row],[artist_names]])+2,99),"")</f>
        <v/>
      </c>
      <c r="W1229" t="str">
        <f>spotify_top_songs_audio_features[[#This Row],[source]]</f>
        <v>Elektra (NEK)</v>
      </c>
      <c r="X1229" s="1">
        <f>spotify_top_songs_audio_features[[#This Row],[streams]]</f>
        <v>149170881</v>
      </c>
      <c r="Y1229" t="str">
        <f>IF(Tabela2[[#This Row],[feat]]="","","Feat")</f>
        <v/>
      </c>
      <c r="Z1229" s="17" t="str">
        <f>CONCATENATE(INT(spotify_top_songs_audio_features[[#This Row],[duration_ms]]/(60*1000)),":",MOD(INT(spotify_top_songs_audio_features[[#This Row],[duration_ms]]/1000),60))</f>
        <v>2:27</v>
      </c>
      <c r="AA12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229" t="str">
        <f>spotify_top_songs_audio_features[[#This Row],[track_name]]</f>
        <v>SPIT IN MY FACE!</v>
      </c>
    </row>
    <row r="1230" spans="1:28" x14ac:dyDescent="0.25">
      <c r="A1230" t="s">
        <v>17149</v>
      </c>
      <c r="B1230" t="s">
        <v>17150</v>
      </c>
      <c r="C1230" t="s">
        <v>17151</v>
      </c>
      <c r="D1230" t="s">
        <v>12104</v>
      </c>
      <c r="E1230" t="s">
        <v>177</v>
      </c>
      <c r="F1230" t="s">
        <v>32</v>
      </c>
      <c r="G1230" t="s">
        <v>25</v>
      </c>
      <c r="H1230">
        <v>8</v>
      </c>
      <c r="I1230">
        <v>355</v>
      </c>
      <c r="J1230">
        <v>895</v>
      </c>
      <c r="K1230" t="s">
        <v>6682</v>
      </c>
      <c r="L1230">
        <v>0</v>
      </c>
      <c r="M1230">
        <v>118</v>
      </c>
      <c r="N1230">
        <v>253</v>
      </c>
      <c r="O1230">
        <v>-1047</v>
      </c>
      <c r="P1230">
        <v>145929</v>
      </c>
      <c r="Q1230">
        <v>228493</v>
      </c>
      <c r="R1230">
        <v>22</v>
      </c>
      <c r="S1230">
        <v>148995129</v>
      </c>
      <c r="U1230" t="str">
        <f>IFERROR(LEFT(spotify_top_songs_audio_features[[#This Row],[artist_names]],SEARCH(",",spotify_top_songs_audio_features[[#This Row],[artist_names]])-1),spotify_top_songs_audio_features[[#This Row],[artist_names]])</f>
        <v>Becky G</v>
      </c>
      <c r="V1230" t="str">
        <f>IFERROR(MID(spotify_top_songs_audio_features[[#This Row],[artist_names]],SEARCH(",",spotify_top_songs_audio_features[[#This Row],[artist_names]])+2,99),"")</f>
        <v>Prince Royce, DJ Luian, Mambo Kingz, Anuel AA</v>
      </c>
      <c r="W1230" t="str">
        <f>spotify_top_songs_audio_features[[#This Row],[source]]</f>
        <v>Hear This Music</v>
      </c>
      <c r="X1230" s="1">
        <f>spotify_top_songs_audio_features[[#This Row],[streams]]</f>
        <v>148995129</v>
      </c>
      <c r="Y1230" t="str">
        <f>IF(Tabela2[[#This Row],[feat]]="","","Feat")</f>
        <v>Feat</v>
      </c>
      <c r="Z1230" s="17" t="str">
        <f>CONCATENATE(INT(spotify_top_songs_audio_features[[#This Row],[duration_ms]]/(60*1000)),":",MOD(INT(spotify_top_songs_audio_features[[#This Row],[duration_ms]]/1000),60))</f>
        <v>3:48</v>
      </c>
      <c r="AA12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230" t="str">
        <f>spotify_top_songs_audio_features[[#This Row],[track_name]]</f>
        <v>Bubalu</v>
      </c>
    </row>
    <row r="1231" spans="1:28" x14ac:dyDescent="0.25">
      <c r="A1231" t="s">
        <v>883</v>
      </c>
      <c r="B1231" t="s">
        <v>884</v>
      </c>
      <c r="C1231" t="s">
        <v>885</v>
      </c>
      <c r="D1231" t="s">
        <v>141</v>
      </c>
      <c r="E1231" t="s">
        <v>142</v>
      </c>
      <c r="F1231" t="s">
        <v>24</v>
      </c>
      <c r="G1231" t="s">
        <v>25</v>
      </c>
      <c r="H1231">
        <v>777</v>
      </c>
      <c r="I1231">
        <v>595</v>
      </c>
      <c r="J1231">
        <v>375</v>
      </c>
      <c r="K1231" t="s">
        <v>886</v>
      </c>
      <c r="L1231">
        <v>139</v>
      </c>
      <c r="M1231">
        <v>669</v>
      </c>
      <c r="N1231">
        <v>546</v>
      </c>
      <c r="O1231">
        <v>-679</v>
      </c>
      <c r="P1231">
        <v>10802</v>
      </c>
      <c r="Q1231">
        <v>244444</v>
      </c>
      <c r="R1231">
        <v>17</v>
      </c>
      <c r="S1231">
        <v>148941334</v>
      </c>
      <c r="U1231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231" t="str">
        <f>IFERROR(MID(spotify_top_songs_audio_features[[#This Row],[artist_names]],SEARCH(",",spotify_top_songs_audio_features[[#This Row],[artist_names]])+2,99),"")</f>
        <v>The Marías</v>
      </c>
      <c r="W1231" t="str">
        <f>spotify_top_songs_audio_features[[#This Row],[source]]</f>
        <v>Rimas Entertainment LLC</v>
      </c>
      <c r="X1231" s="1">
        <f>spotify_top_songs_audio_features[[#This Row],[streams]]</f>
        <v>148941334</v>
      </c>
      <c r="Y1231" t="str">
        <f>IF(Tabela2[[#This Row],[feat]]="","","Feat")</f>
        <v>Feat</v>
      </c>
      <c r="Z1231" s="17" t="str">
        <f>CONCATENATE(INT(spotify_top_songs_audio_features[[#This Row],[duration_ms]]/(60*1000)),":",MOD(INT(spotify_top_songs_audio_features[[#This Row],[duration_ms]]/1000),60))</f>
        <v>4:4</v>
      </c>
      <c r="AA12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231" t="str">
        <f>spotify_top_songs_audio_features[[#This Row],[track_name]]</f>
        <v>Otro Atardecer</v>
      </c>
    </row>
    <row r="1232" spans="1:28" x14ac:dyDescent="0.25">
      <c r="A1232" t="s">
        <v>11653</v>
      </c>
      <c r="B1232" t="s">
        <v>11654</v>
      </c>
      <c r="C1232" t="s">
        <v>11655</v>
      </c>
      <c r="D1232" t="s">
        <v>11656</v>
      </c>
      <c r="E1232" t="s">
        <v>31</v>
      </c>
      <c r="F1232" t="s">
        <v>32</v>
      </c>
      <c r="G1232" t="s">
        <v>25</v>
      </c>
      <c r="H1232">
        <v>57</v>
      </c>
      <c r="I1232">
        <v>455</v>
      </c>
      <c r="J1232">
        <v>996</v>
      </c>
      <c r="K1232" t="s">
        <v>8186</v>
      </c>
      <c r="L1232">
        <v>746</v>
      </c>
      <c r="M1232">
        <v>654</v>
      </c>
      <c r="N1232">
        <v>399</v>
      </c>
      <c r="O1232">
        <v>-5748</v>
      </c>
      <c r="P1232">
        <v>167933</v>
      </c>
      <c r="Q1232">
        <v>151429</v>
      </c>
      <c r="R1232">
        <v>17</v>
      </c>
      <c r="S1232">
        <v>148886221</v>
      </c>
      <c r="U1232" t="str">
        <f>IFERROR(LEFT(spotify_top_songs_audio_features[[#This Row],[artist_names]],SEARCH(",",spotify_top_songs_audio_features[[#This Row],[artist_names]])-1),spotify_top_songs_audio_features[[#This Row],[artist_names]])</f>
        <v>Ingratax</v>
      </c>
      <c r="V1232" t="str">
        <f>IFERROR(MID(spotify_top_songs_audio_features[[#This Row],[artist_names]],SEARCH(",",spotify_top_songs_audio_features[[#This Row],[artist_names]])+2,99),"")</f>
        <v/>
      </c>
      <c r="W1232" t="str">
        <f>spotify_top_songs_audio_features[[#This Row],[source]]</f>
        <v>Room28</v>
      </c>
      <c r="X1232" s="1">
        <f>spotify_top_songs_audio_features[[#This Row],[streams]]</f>
        <v>148886221</v>
      </c>
      <c r="Y1232" t="str">
        <f>IF(Tabela2[[#This Row],[feat]]="","","Feat")</f>
        <v/>
      </c>
      <c r="Z1232" s="17" t="str">
        <f>CONCATENATE(INT(spotify_top_songs_audio_features[[#This Row],[duration_ms]]/(60*1000)),":",MOD(INT(spotify_top_songs_audio_features[[#This Row],[duration_ms]]/1000),60))</f>
        <v>2:31</v>
      </c>
      <c r="AA12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32" t="str">
        <f>spotify_top_songs_audio_features[[#This Row],[track_name]]</f>
        <v>París</v>
      </c>
    </row>
    <row r="1233" spans="1:28" x14ac:dyDescent="0.25">
      <c r="A1233" t="s">
        <v>17233</v>
      </c>
      <c r="B1233" t="s">
        <v>1184</v>
      </c>
      <c r="C1233" t="s">
        <v>17234</v>
      </c>
      <c r="D1233" t="s">
        <v>1186</v>
      </c>
      <c r="E1233" t="s">
        <v>177</v>
      </c>
      <c r="F1233" t="s">
        <v>24</v>
      </c>
      <c r="G1233" t="s">
        <v>25</v>
      </c>
      <c r="H1233">
        <v>589</v>
      </c>
      <c r="I1233">
        <v>651</v>
      </c>
      <c r="J1233">
        <v>306</v>
      </c>
      <c r="K1233" t="s">
        <v>9600</v>
      </c>
      <c r="L1233">
        <v>3.1999999999999999E-5</v>
      </c>
      <c r="M1233">
        <v>111</v>
      </c>
      <c r="N1233">
        <v>166</v>
      </c>
      <c r="O1233">
        <v>-5097</v>
      </c>
      <c r="P1233">
        <v>90011</v>
      </c>
      <c r="Q1233">
        <v>212627</v>
      </c>
      <c r="R1233">
        <v>37</v>
      </c>
      <c r="S1233">
        <v>148551850</v>
      </c>
      <c r="U1233" t="str">
        <f>IFERROR(LEFT(spotify_top_songs_audio_features[[#This Row],[artist_names]],SEARCH(",",spotify_top_songs_audio_features[[#This Row],[artist_names]])-1),spotify_top_songs_audio_features[[#This Row],[artist_names]])</f>
        <v>Alan Walker</v>
      </c>
      <c r="V1233" t="str">
        <f>IFERROR(MID(spotify_top_songs_audio_features[[#This Row],[artist_names]],SEARCH(",",spotify_top_songs_audio_features[[#This Row],[artist_names]])+2,99),"")</f>
        <v/>
      </c>
      <c r="W1233" t="str">
        <f>spotify_top_songs_audio_features[[#This Row],[source]]</f>
        <v>Kreatell Music</v>
      </c>
      <c r="X1233" s="1">
        <f>spotify_top_songs_audio_features[[#This Row],[streams]]</f>
        <v>148551850</v>
      </c>
      <c r="Y1233" t="str">
        <f>IF(Tabela2[[#This Row],[feat]]="","","Feat")</f>
        <v/>
      </c>
      <c r="Z1233" s="17" t="str">
        <f>CONCATENATE(INT(spotify_top_songs_audio_features[[#This Row],[duration_ms]]/(60*1000)),":",MOD(INT(spotify_top_songs_audio_features[[#This Row],[duration_ms]]/1000),60))</f>
        <v>3:32</v>
      </c>
      <c r="AA12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233" t="str">
        <f>spotify_top_songs_audio_features[[#This Row],[track_name]]</f>
        <v>Faded</v>
      </c>
    </row>
    <row r="1234" spans="1:28" x14ac:dyDescent="0.25">
      <c r="A1234" t="s">
        <v>16587</v>
      </c>
      <c r="B1234" t="s">
        <v>4753</v>
      </c>
      <c r="C1234" t="s">
        <v>4754</v>
      </c>
      <c r="D1234" t="s">
        <v>1491</v>
      </c>
      <c r="E1234" t="s">
        <v>86</v>
      </c>
      <c r="F1234" t="s">
        <v>32</v>
      </c>
      <c r="G1234" t="s">
        <v>25</v>
      </c>
      <c r="H1234">
        <v>834</v>
      </c>
      <c r="I1234">
        <v>828</v>
      </c>
      <c r="J1234">
        <v>452</v>
      </c>
      <c r="K1234" t="s">
        <v>3976</v>
      </c>
      <c r="L1234">
        <v>5.9100000000000005E-4</v>
      </c>
      <c r="M1234">
        <v>103</v>
      </c>
      <c r="N1234">
        <v>58</v>
      </c>
      <c r="O1234">
        <v>-2657</v>
      </c>
      <c r="P1234">
        <v>102019</v>
      </c>
      <c r="Q1234">
        <v>195294</v>
      </c>
      <c r="R1234">
        <v>13</v>
      </c>
      <c r="S1234">
        <v>148528259</v>
      </c>
      <c r="U1234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234" t="str">
        <f>IFERROR(MID(spotify_top_songs_audio_features[[#This Row],[artist_names]],SEARCH(",",spotify_top_songs_audio_features[[#This Row],[artist_names]])+2,99),"")</f>
        <v>Lyanno, Brray</v>
      </c>
      <c r="W1234" t="str">
        <f>spotify_top_songs_audio_features[[#This Row],[source]]</f>
        <v>Sony Music Latin/Duars Entertainment</v>
      </c>
      <c r="X1234" s="1">
        <f>spotify_top_songs_audio_features[[#This Row],[streams]]</f>
        <v>148528259</v>
      </c>
      <c r="Y1234" t="str">
        <f>IF(Tabela2[[#This Row],[feat]]="","","Feat")</f>
        <v>Feat</v>
      </c>
      <c r="Z1234" s="17" t="str">
        <f>CONCATENATE(INT(spotify_top_songs_audio_features[[#This Row],[duration_ms]]/(60*1000)),":",MOD(INT(spotify_top_songs_audio_features[[#This Row],[duration_ms]]/1000),60))</f>
        <v>3:15</v>
      </c>
      <c r="AA12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34" t="str">
        <f>spotify_top_songs_audio_features[[#This Row],[track_name]]</f>
        <v>LOKERA</v>
      </c>
    </row>
    <row r="1235" spans="1:28" x14ac:dyDescent="0.25">
      <c r="A1235" t="s">
        <v>8899</v>
      </c>
      <c r="B1235" t="s">
        <v>8900</v>
      </c>
      <c r="C1235" t="s">
        <v>8901</v>
      </c>
      <c r="D1235" t="s">
        <v>282</v>
      </c>
      <c r="E1235" t="s">
        <v>177</v>
      </c>
      <c r="F1235" t="s">
        <v>32</v>
      </c>
      <c r="G1235" t="s">
        <v>25</v>
      </c>
      <c r="H1235">
        <v>73</v>
      </c>
      <c r="I1235">
        <v>439</v>
      </c>
      <c r="J1235">
        <v>609</v>
      </c>
      <c r="K1235" t="s">
        <v>8902</v>
      </c>
      <c r="L1235">
        <v>0</v>
      </c>
      <c r="M1235">
        <v>988</v>
      </c>
      <c r="N1235">
        <v>615</v>
      </c>
      <c r="O1235">
        <v>-9864</v>
      </c>
      <c r="P1235">
        <v>13009</v>
      </c>
      <c r="Q1235">
        <v>147800</v>
      </c>
      <c r="R1235">
        <v>28</v>
      </c>
      <c r="S1235">
        <v>148514499</v>
      </c>
      <c r="U1235" t="str">
        <f>IFERROR(LEFT(spotify_top_songs_audio_features[[#This Row],[artist_names]],SEARCH(",",spotify_top_songs_audio_features[[#This Row],[artist_names]])-1),spotify_top_songs_audio_features[[#This Row],[artist_names]])</f>
        <v>StaySolidRocky</v>
      </c>
      <c r="V1235" t="str">
        <f>IFERROR(MID(spotify_top_songs_audio_features[[#This Row],[artist_names]],SEARCH(",",spotify_top_songs_audio_features[[#This Row],[artist_names]])+2,99),"")</f>
        <v/>
      </c>
      <c r="W1235" t="str">
        <f>spotify_top_songs_audio_features[[#This Row],[source]]</f>
        <v>Columbia</v>
      </c>
      <c r="X1235" s="1">
        <f>spotify_top_songs_audio_features[[#This Row],[streams]]</f>
        <v>148514499</v>
      </c>
      <c r="Y1235" t="str">
        <f>IF(Tabela2[[#This Row],[feat]]="","","Feat")</f>
        <v/>
      </c>
      <c r="Z1235" s="17" t="str">
        <f>CONCATENATE(INT(spotify_top_songs_audio_features[[#This Row],[duration_ms]]/(60*1000)),":",MOD(INT(spotify_top_songs_audio_features[[#This Row],[duration_ms]]/1000),60))</f>
        <v>2:27</v>
      </c>
      <c r="AA12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235" t="str">
        <f>spotify_top_songs_audio_features[[#This Row],[track_name]]</f>
        <v>Party Girl</v>
      </c>
    </row>
    <row r="1236" spans="1:28" x14ac:dyDescent="0.25">
      <c r="A1236" t="s">
        <v>13229</v>
      </c>
      <c r="B1236" t="s">
        <v>13230</v>
      </c>
      <c r="C1236" t="s">
        <v>13231</v>
      </c>
      <c r="D1236" t="s">
        <v>354</v>
      </c>
      <c r="E1236" t="s">
        <v>58</v>
      </c>
      <c r="F1236" t="s">
        <v>32</v>
      </c>
      <c r="G1236" t="s">
        <v>25</v>
      </c>
      <c r="H1236">
        <v>814</v>
      </c>
      <c r="I1236">
        <v>618</v>
      </c>
      <c r="J1236">
        <v>619</v>
      </c>
      <c r="K1236" t="s">
        <v>7040</v>
      </c>
      <c r="L1236">
        <v>3.3399999999999999E-4</v>
      </c>
      <c r="M1236">
        <v>671</v>
      </c>
      <c r="N1236">
        <v>535</v>
      </c>
      <c r="O1236">
        <v>-5614</v>
      </c>
      <c r="P1236">
        <v>121075</v>
      </c>
      <c r="Q1236">
        <v>185221</v>
      </c>
      <c r="R1236">
        <v>8</v>
      </c>
      <c r="S1236">
        <v>148410249</v>
      </c>
      <c r="U1236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1236" t="str">
        <f>IFERROR(MID(spotify_top_songs_audio_features[[#This Row],[artist_names]],SEARCH(",",spotify_top_songs_audio_features[[#This Row],[artist_names]])+2,99),"")</f>
        <v>Bad Bunny, The Weeknd</v>
      </c>
      <c r="W1236" t="str">
        <f>spotify_top_songs_audio_features[[#This Row],[source]]</f>
        <v>Cactus Jack/Epic</v>
      </c>
      <c r="X1236" s="1">
        <f>spotify_top_songs_audio_features[[#This Row],[streams]]</f>
        <v>148410249</v>
      </c>
      <c r="Y1236" t="str">
        <f>IF(Tabela2[[#This Row],[feat]]="","","Feat")</f>
        <v>Feat</v>
      </c>
      <c r="Z1236" s="17" t="str">
        <f>CONCATENATE(INT(spotify_top_songs_audio_features[[#This Row],[duration_ms]]/(60*1000)),":",MOD(INT(spotify_top_songs_audio_features[[#This Row],[duration_ms]]/1000),60))</f>
        <v>3:5</v>
      </c>
      <c r="AA12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236" t="str">
        <f>spotify_top_songs_audio_features[[#This Row],[track_name]]</f>
        <v>K-POP</v>
      </c>
    </row>
    <row r="1237" spans="1:28" x14ac:dyDescent="0.25">
      <c r="A1237" t="s">
        <v>10078</v>
      </c>
      <c r="B1237" t="s">
        <v>112</v>
      </c>
      <c r="C1237" t="s">
        <v>10079</v>
      </c>
      <c r="D1237" t="s">
        <v>112</v>
      </c>
      <c r="E1237" t="s">
        <v>23</v>
      </c>
      <c r="F1237" t="s">
        <v>24</v>
      </c>
      <c r="G1237" t="s">
        <v>25</v>
      </c>
      <c r="H1237">
        <v>696</v>
      </c>
      <c r="I1237">
        <v>559</v>
      </c>
      <c r="J1237">
        <v>693</v>
      </c>
      <c r="K1237" t="s">
        <v>10080</v>
      </c>
      <c r="L1237">
        <v>5.5799999999999999E-3</v>
      </c>
      <c r="M1237">
        <v>887</v>
      </c>
      <c r="N1237">
        <v>433</v>
      </c>
      <c r="O1237">
        <v>-919</v>
      </c>
      <c r="P1237">
        <v>163999</v>
      </c>
      <c r="Q1237">
        <v>194166</v>
      </c>
      <c r="R1237">
        <v>8</v>
      </c>
      <c r="S1237">
        <v>148180114</v>
      </c>
      <c r="U123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237" t="str">
        <f>IFERROR(MID(spotify_top_songs_audio_features[[#This Row],[artist_names]],SEARCH(",",spotify_top_songs_audio_features[[#This Row],[artist_names]])+2,99),"")</f>
        <v/>
      </c>
      <c r="W1237" t="str">
        <f>spotify_top_songs_audio_features[[#This Row],[source]]</f>
        <v>Taylor Swift</v>
      </c>
      <c r="X1237" s="1">
        <f>spotify_top_songs_audio_features[[#This Row],[streams]]</f>
        <v>148180114</v>
      </c>
      <c r="Y1237" t="str">
        <f>IF(Tabela2[[#This Row],[feat]]="","","Feat")</f>
        <v/>
      </c>
      <c r="Z1237" s="17" t="str">
        <f>CONCATENATE(INT(spotify_top_songs_audio_features[[#This Row],[duration_ms]]/(60*1000)),":",MOD(INT(spotify_top_songs_audio_features[[#This Row],[duration_ms]]/1000),60))</f>
        <v>3:14</v>
      </c>
      <c r="AA12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237" t="str">
        <f>spotify_top_songs_audio_features[[#This Row],[track_name]]</f>
        <v>Bejeweled</v>
      </c>
    </row>
    <row r="1238" spans="1:28" x14ac:dyDescent="0.25">
      <c r="A1238" t="s">
        <v>8243</v>
      </c>
      <c r="B1238" t="s">
        <v>8244</v>
      </c>
      <c r="C1238" t="s">
        <v>8245</v>
      </c>
      <c r="D1238" t="s">
        <v>282</v>
      </c>
      <c r="E1238" t="s">
        <v>31</v>
      </c>
      <c r="F1238" t="s">
        <v>24</v>
      </c>
      <c r="G1238" t="s">
        <v>25</v>
      </c>
      <c r="H1238">
        <v>686</v>
      </c>
      <c r="I1238">
        <v>807</v>
      </c>
      <c r="J1238">
        <v>613</v>
      </c>
      <c r="K1238" t="s">
        <v>8246</v>
      </c>
      <c r="L1238">
        <v>0</v>
      </c>
      <c r="M1238">
        <v>652</v>
      </c>
      <c r="N1238">
        <v>63</v>
      </c>
      <c r="O1238">
        <v>-3324</v>
      </c>
      <c r="P1238">
        <v>183971</v>
      </c>
      <c r="Q1238">
        <v>227476</v>
      </c>
      <c r="R1238">
        <v>23</v>
      </c>
      <c r="S1238">
        <v>148128615</v>
      </c>
      <c r="U1238" t="str">
        <f>IFERROR(LEFT(spotify_top_songs_audio_features[[#This Row],[artist_names]],SEARCH(",",spotify_top_songs_audio_features[[#This Row],[artist_names]])-1),spotify_top_songs_audio_features[[#This Row],[artist_names]])</f>
        <v>Reik</v>
      </c>
      <c r="V1238" t="str">
        <f>IFERROR(MID(spotify_top_songs_audio_features[[#This Row],[artist_names]],SEARCH(",",spotify_top_songs_audio_features[[#This Row],[artist_names]])+2,99),"")</f>
        <v>Maluma</v>
      </c>
      <c r="W1238" t="str">
        <f>spotify_top_songs_audio_features[[#This Row],[source]]</f>
        <v>Columbia</v>
      </c>
      <c r="X1238" s="1">
        <f>spotify_top_songs_audio_features[[#This Row],[streams]]</f>
        <v>148128615</v>
      </c>
      <c r="Y1238" t="str">
        <f>IF(Tabela2[[#This Row],[feat]]="","","Feat")</f>
        <v>Feat</v>
      </c>
      <c r="Z1238" s="17" t="str">
        <f>CONCATENATE(INT(spotify_top_songs_audio_features[[#This Row],[duration_ms]]/(60*1000)),":",MOD(INT(spotify_top_songs_audio_features[[#This Row],[duration_ms]]/1000),60))</f>
        <v>3:47</v>
      </c>
      <c r="AA12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38" t="str">
        <f>spotify_top_songs_audio_features[[#This Row],[track_name]]</f>
        <v>Amigos Con Derechos</v>
      </c>
    </row>
    <row r="1239" spans="1:28" x14ac:dyDescent="0.25">
      <c r="A1239" t="s">
        <v>1347</v>
      </c>
      <c r="B1239" t="s">
        <v>1348</v>
      </c>
      <c r="C1239" t="s">
        <v>1349</v>
      </c>
      <c r="D1239" t="s">
        <v>1350</v>
      </c>
      <c r="E1239" t="s">
        <v>31</v>
      </c>
      <c r="F1239" t="s">
        <v>24</v>
      </c>
      <c r="G1239" t="s">
        <v>25</v>
      </c>
      <c r="H1239">
        <v>765</v>
      </c>
      <c r="I1239">
        <v>872</v>
      </c>
      <c r="J1239">
        <v>498</v>
      </c>
      <c r="K1239" t="s">
        <v>1351</v>
      </c>
      <c r="L1239">
        <v>5.6499999999999996E-4</v>
      </c>
      <c r="M1239">
        <v>749</v>
      </c>
      <c r="N1239">
        <v>722</v>
      </c>
      <c r="O1239">
        <v>-5863</v>
      </c>
      <c r="P1239">
        <v>94999</v>
      </c>
      <c r="Q1239">
        <v>237474</v>
      </c>
      <c r="R1239">
        <v>16</v>
      </c>
      <c r="S1239">
        <v>147382738</v>
      </c>
      <c r="U1239" t="str">
        <f>IFERROR(LEFT(spotify_top_songs_audio_features[[#This Row],[artist_names]],SEARCH(",",spotify_top_songs_audio_features[[#This Row],[artist_names]])-1),spotify_top_songs_audio_features[[#This Row],[artist_names]])</f>
        <v>Cris Mj</v>
      </c>
      <c r="V1239" t="str">
        <f>IFERROR(MID(spotify_top_songs_audio_features[[#This Row],[artist_names]],SEARCH(",",spotify_top_songs_audio_features[[#This Row],[artist_names]])+2,99),"")</f>
        <v>Duki, Nicki Nicole, Standly, Stars Music Chile</v>
      </c>
      <c r="W1239" t="str">
        <f>spotify_top_songs_audio_features[[#This Row],[source]]</f>
        <v>Virgin Music Chile</v>
      </c>
      <c r="X1239" s="1">
        <f>spotify_top_songs_audio_features[[#This Row],[streams]]</f>
        <v>147382738</v>
      </c>
      <c r="Y1239" t="str">
        <f>IF(Tabela2[[#This Row],[feat]]="","","Feat")</f>
        <v>Feat</v>
      </c>
      <c r="Z1239" s="17" t="str">
        <f>CONCATENATE(INT(spotify_top_songs_audio_features[[#This Row],[duration_ms]]/(60*1000)),":",MOD(INT(spotify_top_songs_audio_features[[#This Row],[duration_ms]]/1000),60))</f>
        <v>3:57</v>
      </c>
      <c r="AA12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39" t="str">
        <f>spotify_top_songs_audio_features[[#This Row],[track_name]]</f>
        <v>Marisola - Remix</v>
      </c>
    </row>
    <row r="1240" spans="1:28" x14ac:dyDescent="0.25">
      <c r="A1240" t="s">
        <v>1883</v>
      </c>
      <c r="B1240" t="s">
        <v>1598</v>
      </c>
      <c r="C1240" t="s">
        <v>1884</v>
      </c>
      <c r="D1240" t="s">
        <v>1600</v>
      </c>
      <c r="E1240" t="s">
        <v>31</v>
      </c>
      <c r="F1240" t="s">
        <v>24</v>
      </c>
      <c r="G1240" t="s">
        <v>25</v>
      </c>
      <c r="H1240">
        <v>798</v>
      </c>
      <c r="I1240">
        <v>545</v>
      </c>
      <c r="J1240">
        <v>168</v>
      </c>
      <c r="K1240" t="s">
        <v>1885</v>
      </c>
      <c r="L1240">
        <v>9.4800000000000006E-3</v>
      </c>
      <c r="M1240">
        <v>258</v>
      </c>
      <c r="N1240">
        <v>212</v>
      </c>
      <c r="O1240">
        <v>-6466</v>
      </c>
      <c r="P1240">
        <v>118029</v>
      </c>
      <c r="Q1240">
        <v>226653</v>
      </c>
      <c r="R1240">
        <v>24</v>
      </c>
      <c r="S1240">
        <v>147347524</v>
      </c>
      <c r="U1240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1240" t="str">
        <f>IFERROR(MID(spotify_top_songs_audio_features[[#This Row],[artist_names]],SEARCH(",",spotify_top_songs_audio_features[[#This Row],[artist_names]])+2,99),"")</f>
        <v/>
      </c>
      <c r="W1240" t="str">
        <f>spotify_top_songs_audio_features[[#This Row],[source]]</f>
        <v>Rock The World/IDJ/Kanye LP7</v>
      </c>
      <c r="X1240" s="1">
        <f>spotify_top_songs_audio_features[[#This Row],[streams]]</f>
        <v>147347524</v>
      </c>
      <c r="Y1240" t="str">
        <f>IF(Tabela2[[#This Row],[feat]]="","","Feat")</f>
        <v/>
      </c>
      <c r="Z1240" s="17" t="str">
        <f>CONCATENATE(INT(spotify_top_songs_audio_features[[#This Row],[duration_ms]]/(60*1000)),":",MOD(INT(spotify_top_songs_audio_features[[#This Row],[duration_ms]]/1000),60))</f>
        <v>3:46</v>
      </c>
      <c r="AA12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40" t="str">
        <f>spotify_top_songs_audio_features[[#This Row],[track_name]]</f>
        <v>Praise God</v>
      </c>
    </row>
    <row r="1241" spans="1:28" x14ac:dyDescent="0.25">
      <c r="A1241" t="s">
        <v>11121</v>
      </c>
      <c r="B1241" t="s">
        <v>6940</v>
      </c>
      <c r="C1241" t="s">
        <v>6941</v>
      </c>
      <c r="D1241" t="s">
        <v>112</v>
      </c>
      <c r="E1241" t="s">
        <v>113</v>
      </c>
      <c r="F1241" t="s">
        <v>24</v>
      </c>
      <c r="G1241" t="s">
        <v>25</v>
      </c>
      <c r="H1241">
        <v>614</v>
      </c>
      <c r="I1241">
        <v>839</v>
      </c>
      <c r="J1241">
        <v>702</v>
      </c>
      <c r="K1241" t="s">
        <v>9600</v>
      </c>
      <c r="L1241">
        <v>0</v>
      </c>
      <c r="M1241">
        <v>112</v>
      </c>
      <c r="N1241">
        <v>657</v>
      </c>
      <c r="O1241">
        <v>-4143</v>
      </c>
      <c r="P1241">
        <v>182123</v>
      </c>
      <c r="Q1241">
        <v>193040</v>
      </c>
      <c r="R1241">
        <v>17</v>
      </c>
      <c r="S1241">
        <v>147087148</v>
      </c>
      <c r="U124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241" t="str">
        <f>IFERROR(MID(spotify_top_songs_audio_features[[#This Row],[artist_names]],SEARCH(",",spotify_top_songs_audio_features[[#This Row],[artist_names]])+2,99),"")</f>
        <v>Brendon Urie, Panic! At The Disco</v>
      </c>
      <c r="W1241" t="str">
        <f>spotify_top_songs_audio_features[[#This Row],[source]]</f>
        <v>Taylor Swift</v>
      </c>
      <c r="X1241" s="1">
        <f>spotify_top_songs_audio_features[[#This Row],[streams]]</f>
        <v>147087148</v>
      </c>
      <c r="Y1241" t="str">
        <f>IF(Tabela2[[#This Row],[feat]]="","","Feat")</f>
        <v>Feat</v>
      </c>
      <c r="Z1241" s="17" t="str">
        <f>CONCATENATE(INT(spotify_top_songs_audio_features[[#This Row],[duration_ms]]/(60*1000)),":",MOD(INT(spotify_top_songs_audio_features[[#This Row],[duration_ms]]/1000),60))</f>
        <v>3:13</v>
      </c>
      <c r="AA12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241" t="str">
        <f>spotify_top_songs_audio_features[[#This Row],[track_name]]</f>
        <v>ME! (feat. Brendon Urie of Panic! At The Disco)</v>
      </c>
    </row>
    <row r="1242" spans="1:28" x14ac:dyDescent="0.25">
      <c r="A1242" t="s">
        <v>4415</v>
      </c>
      <c r="B1242" t="s">
        <v>4416</v>
      </c>
      <c r="C1242" t="s">
        <v>4417</v>
      </c>
      <c r="D1242" t="s">
        <v>4418</v>
      </c>
      <c r="E1242" t="s">
        <v>113</v>
      </c>
      <c r="F1242" t="s">
        <v>24</v>
      </c>
      <c r="G1242" t="s">
        <v>25</v>
      </c>
      <c r="H1242">
        <v>71</v>
      </c>
      <c r="I1242">
        <v>879</v>
      </c>
      <c r="J1242">
        <v>422</v>
      </c>
      <c r="K1242" t="s">
        <v>3207</v>
      </c>
      <c r="L1242">
        <v>142</v>
      </c>
      <c r="M1242">
        <v>439</v>
      </c>
      <c r="N1242">
        <v>341</v>
      </c>
      <c r="O1242">
        <v>-4218</v>
      </c>
      <c r="P1242">
        <v>114993</v>
      </c>
      <c r="Q1242">
        <v>201391</v>
      </c>
      <c r="R1242">
        <v>12</v>
      </c>
      <c r="S1242">
        <v>147033524</v>
      </c>
      <c r="U1242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1242" t="str">
        <f>IFERROR(MID(spotify_top_songs_audio_features[[#This Row],[artist_names]],SEARCH(",",spotify_top_songs_audio_features[[#This Row],[artist_names]])+2,99),"")</f>
        <v>BTS, FIFA Sound</v>
      </c>
      <c r="W1242" t="str">
        <f>spotify_top_songs_audio_features[[#This Row],[source]]</f>
        <v>Katara Studios | 2101 Records under exclusive license to UnitedMasters LLC</v>
      </c>
      <c r="X1242" s="1">
        <f>spotify_top_songs_audio_features[[#This Row],[streams]]</f>
        <v>147033524</v>
      </c>
      <c r="Y1242" t="str">
        <f>IF(Tabela2[[#This Row],[feat]]="","","Feat")</f>
        <v>Feat</v>
      </c>
      <c r="Z1242" s="17" t="str">
        <f>CONCATENATE(INT(spotify_top_songs_audio_features[[#This Row],[duration_ms]]/(60*1000)),":",MOD(INT(spotify_top_songs_audio_features[[#This Row],[duration_ms]]/1000),60))</f>
        <v>3:21</v>
      </c>
      <c r="AA12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242" t="str">
        <f>spotify_top_songs_audio_features[[#This Row],[track_name]]</f>
        <v>Dreamers [Music from the FIFA World Cup Qatar 2022 Official Soundtrack]</v>
      </c>
    </row>
    <row r="1243" spans="1:28" x14ac:dyDescent="0.25">
      <c r="A1243" t="s">
        <v>10006</v>
      </c>
      <c r="B1243" t="s">
        <v>10007</v>
      </c>
      <c r="C1243" t="s">
        <v>10008</v>
      </c>
      <c r="D1243" t="s">
        <v>4138</v>
      </c>
      <c r="E1243" t="s">
        <v>97</v>
      </c>
      <c r="F1243" t="s">
        <v>32</v>
      </c>
      <c r="G1243" t="s">
        <v>25</v>
      </c>
      <c r="H1243">
        <v>906</v>
      </c>
      <c r="I1243">
        <v>382</v>
      </c>
      <c r="J1243">
        <v>269</v>
      </c>
      <c r="K1243" t="s">
        <v>4568</v>
      </c>
      <c r="L1243">
        <v>0</v>
      </c>
      <c r="M1243">
        <v>113</v>
      </c>
      <c r="N1243">
        <v>391</v>
      </c>
      <c r="O1243">
        <v>-1289</v>
      </c>
      <c r="P1243">
        <v>104025</v>
      </c>
      <c r="Q1243">
        <v>129264</v>
      </c>
      <c r="R1243">
        <v>16</v>
      </c>
      <c r="S1243">
        <v>146731807</v>
      </c>
      <c r="U1243" t="str">
        <f>IFERROR(LEFT(spotify_top_songs_audio_features[[#This Row],[artist_names]],SEARCH(",",spotify_top_songs_audio_features[[#This Row],[artist_names]])-1),spotify_top_songs_audio_features[[#This Row],[artist_names]])</f>
        <v>Blueface</v>
      </c>
      <c r="V1243" t="str">
        <f>IFERROR(MID(spotify_top_songs_audio_features[[#This Row],[artist_names]],SEARCH(",",spotify_top_songs_audio_features[[#This Row],[artist_names]])+2,99),"")</f>
        <v/>
      </c>
      <c r="W1243" t="str">
        <f>spotify_top_songs_audio_features[[#This Row],[source]]</f>
        <v>Fifth Amendment Entertainment/eOne Music</v>
      </c>
      <c r="X1243" s="1">
        <f>spotify_top_songs_audio_features[[#This Row],[streams]]</f>
        <v>146731807</v>
      </c>
      <c r="Y1243" t="str">
        <f>IF(Tabela2[[#This Row],[feat]]="","","Feat")</f>
        <v/>
      </c>
      <c r="Z1243" s="17" t="str">
        <f>CONCATENATE(INT(spotify_top_songs_audio_features[[#This Row],[duration_ms]]/(60*1000)),":",MOD(INT(spotify_top_songs_audio_features[[#This Row],[duration_ms]]/1000),60))</f>
        <v>2:9</v>
      </c>
      <c r="AA12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243" t="str">
        <f>spotify_top_songs_audio_features[[#This Row],[track_name]]</f>
        <v>Thotiana</v>
      </c>
    </row>
    <row r="1244" spans="1:28" x14ac:dyDescent="0.25">
      <c r="A1244" t="s">
        <v>11055</v>
      </c>
      <c r="B1244" t="s">
        <v>1598</v>
      </c>
      <c r="C1244" t="s">
        <v>11056</v>
      </c>
      <c r="D1244" t="s">
        <v>1600</v>
      </c>
      <c r="E1244" t="s">
        <v>23</v>
      </c>
      <c r="F1244" t="s">
        <v>24</v>
      </c>
      <c r="G1244" t="s">
        <v>25</v>
      </c>
      <c r="H1244">
        <v>724</v>
      </c>
      <c r="I1244">
        <v>573</v>
      </c>
      <c r="J1244">
        <v>549</v>
      </c>
      <c r="K1244" t="s">
        <v>3317</v>
      </c>
      <c r="L1244">
        <v>0</v>
      </c>
      <c r="M1244">
        <v>538</v>
      </c>
      <c r="N1244">
        <v>438</v>
      </c>
      <c r="O1244">
        <v>-4113</v>
      </c>
      <c r="P1244">
        <v>113088</v>
      </c>
      <c r="Q1244">
        <v>135920</v>
      </c>
      <c r="R1244">
        <v>15</v>
      </c>
      <c r="S1244">
        <v>146426168</v>
      </c>
      <c r="U1244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1244" t="str">
        <f>IFERROR(MID(spotify_top_songs_audio_features[[#This Row],[artist_names]],SEARCH(",",spotify_top_songs_audio_features[[#This Row],[artist_names]])+2,99),"")</f>
        <v/>
      </c>
      <c r="W1244" t="str">
        <f>spotify_top_songs_audio_features[[#This Row],[source]]</f>
        <v>Rock The World/IDJ/Kanye LP7</v>
      </c>
      <c r="X1244" s="1">
        <f>spotify_top_songs_audio_features[[#This Row],[streams]]</f>
        <v>146426168</v>
      </c>
      <c r="Y1244" t="str">
        <f>IF(Tabela2[[#This Row],[feat]]="","","Feat")</f>
        <v/>
      </c>
      <c r="Z1244" s="17" t="str">
        <f>CONCATENATE(INT(spotify_top_songs_audio_features[[#This Row],[duration_ms]]/(60*1000)),":",MOD(INT(spotify_top_songs_audio_features[[#This Row],[duration_ms]]/1000),60))</f>
        <v>2:15</v>
      </c>
      <c r="AA12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244" t="str">
        <f>spotify_top_songs_audio_features[[#This Row],[track_name]]</f>
        <v>Father Stretch My Hands Pt. 1</v>
      </c>
    </row>
    <row r="1245" spans="1:28" x14ac:dyDescent="0.25">
      <c r="A1245" t="s">
        <v>6063</v>
      </c>
      <c r="B1245" t="s">
        <v>6064</v>
      </c>
      <c r="C1245" t="s">
        <v>6065</v>
      </c>
      <c r="D1245" t="s">
        <v>1562</v>
      </c>
      <c r="E1245" t="s">
        <v>23</v>
      </c>
      <c r="F1245" t="s">
        <v>24</v>
      </c>
      <c r="G1245" t="s">
        <v>25</v>
      </c>
      <c r="H1245">
        <v>816</v>
      </c>
      <c r="I1245">
        <v>71</v>
      </c>
      <c r="J1245">
        <v>398</v>
      </c>
      <c r="K1245" t="s">
        <v>4895</v>
      </c>
      <c r="L1245">
        <v>0</v>
      </c>
      <c r="M1245">
        <v>292</v>
      </c>
      <c r="N1245">
        <v>784</v>
      </c>
      <c r="O1245">
        <v>-3728</v>
      </c>
      <c r="P1245">
        <v>9302</v>
      </c>
      <c r="Q1245">
        <v>208631</v>
      </c>
      <c r="R1245">
        <v>17</v>
      </c>
      <c r="S1245">
        <v>146378193</v>
      </c>
      <c r="U1245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1245" t="str">
        <f>IFERROR(MID(spotify_top_songs_audio_features[[#This Row],[artist_names]],SEARCH(",",spotify_top_songs_audio_features[[#This Row],[artist_names]])+2,99),"")</f>
        <v>Jhayco</v>
      </c>
      <c r="W1245" t="str">
        <f>spotify_top_songs_audio_features[[#This Row],[source]]</f>
        <v>Rich Music</v>
      </c>
      <c r="X1245" s="1">
        <f>spotify_top_songs_audio_features[[#This Row],[streams]]</f>
        <v>146378193</v>
      </c>
      <c r="Y1245" t="str">
        <f>IF(Tabela2[[#This Row],[feat]]="","","Feat")</f>
        <v>Feat</v>
      </c>
      <c r="Z1245" s="17" t="str">
        <f>CONCATENATE(INT(spotify_top_songs_audio_features[[#This Row],[duration_ms]]/(60*1000)),":",MOD(INT(spotify_top_songs_audio_features[[#This Row],[duration_ms]]/1000),60))</f>
        <v>3:28</v>
      </c>
      <c r="AA12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245" t="str">
        <f>spotify_top_songs_audio_features[[#This Row],[track_name]]</f>
        <v>911 (Remix)</v>
      </c>
    </row>
    <row r="1246" spans="1:28" x14ac:dyDescent="0.25">
      <c r="A1246" t="s">
        <v>8120</v>
      </c>
      <c r="B1246" t="s">
        <v>8121</v>
      </c>
      <c r="C1246" t="s">
        <v>8122</v>
      </c>
      <c r="D1246" t="s">
        <v>8123</v>
      </c>
      <c r="E1246" t="s">
        <v>177</v>
      </c>
      <c r="F1246" t="s">
        <v>32</v>
      </c>
      <c r="G1246" t="s">
        <v>25</v>
      </c>
      <c r="H1246">
        <v>71</v>
      </c>
      <c r="I1246">
        <v>888</v>
      </c>
      <c r="J1246">
        <v>382</v>
      </c>
      <c r="K1246" t="s">
        <v>1535</v>
      </c>
      <c r="L1246">
        <v>0</v>
      </c>
      <c r="M1246">
        <v>969</v>
      </c>
      <c r="N1246">
        <v>626</v>
      </c>
      <c r="O1246">
        <v>-3036</v>
      </c>
      <c r="P1246">
        <v>90009</v>
      </c>
      <c r="Q1246">
        <v>214520</v>
      </c>
      <c r="R1246">
        <v>21</v>
      </c>
      <c r="S1246">
        <v>146227713</v>
      </c>
      <c r="U1246" t="str">
        <f>IFERROR(LEFT(spotify_top_songs_audio_features[[#This Row],[artist_names]],SEARCH(",",spotify_top_songs_audio_features[[#This Row],[artist_names]])-1),spotify_top_songs_audio_features[[#This Row],[artist_names]])</f>
        <v>Enrique Iglesias</v>
      </c>
      <c r="V1246" t="str">
        <f>IFERROR(MID(spotify_top_songs_audio_features[[#This Row],[artist_names]],SEARCH(",",spotify_top_songs_audio_features[[#This Row],[artist_names]])+2,99),"")</f>
        <v>Bad Bunny</v>
      </c>
      <c r="W1246" t="str">
        <f>spotify_top_songs_audio_features[[#This Row],[source]]</f>
        <v>RCA Records/Sony Music International/Sony Music Latin</v>
      </c>
      <c r="X1246" s="1">
        <f>spotify_top_songs_audio_features[[#This Row],[streams]]</f>
        <v>146227713</v>
      </c>
      <c r="Y1246" t="str">
        <f>IF(Tabela2[[#This Row],[feat]]="","","Feat")</f>
        <v>Feat</v>
      </c>
      <c r="Z1246" s="17" t="str">
        <f>CONCATENATE(INT(spotify_top_songs_audio_features[[#This Row],[duration_ms]]/(60*1000)),":",MOD(INT(spotify_top_songs_audio_features[[#This Row],[duration_ms]]/1000),60))</f>
        <v>3:34</v>
      </c>
      <c r="AA12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246" t="str">
        <f>spotify_top_songs_audio_features[[#This Row],[track_name]]</f>
        <v>EL BAÑO</v>
      </c>
    </row>
    <row r="1247" spans="1:28" x14ac:dyDescent="0.25">
      <c r="A1247" t="s">
        <v>7986</v>
      </c>
      <c r="B1247" t="s">
        <v>7987</v>
      </c>
      <c r="C1247" t="s">
        <v>7988</v>
      </c>
      <c r="D1247" t="s">
        <v>7989</v>
      </c>
      <c r="E1247" t="s">
        <v>469</v>
      </c>
      <c r="F1247" t="s">
        <v>32</v>
      </c>
      <c r="G1247" t="s">
        <v>25</v>
      </c>
      <c r="H1247">
        <v>807</v>
      </c>
      <c r="I1247">
        <v>606</v>
      </c>
      <c r="J1247">
        <v>88</v>
      </c>
      <c r="K1247" t="s">
        <v>7990</v>
      </c>
      <c r="L1247">
        <v>0</v>
      </c>
      <c r="M1247">
        <v>119</v>
      </c>
      <c r="N1247">
        <v>304</v>
      </c>
      <c r="O1247">
        <v>-8871</v>
      </c>
      <c r="P1247">
        <v>92988</v>
      </c>
      <c r="Q1247">
        <v>227520</v>
      </c>
      <c r="R1247">
        <v>24</v>
      </c>
      <c r="S1247">
        <v>146060794</v>
      </c>
      <c r="U1247" t="str">
        <f>IFERROR(LEFT(spotify_top_songs_audio_features[[#This Row],[artist_names]],SEARCH(",",spotify_top_songs_audio_features[[#This Row],[artist_names]])-1),spotify_top_songs_audio_features[[#This Row],[artist_names]])</f>
        <v>Jhayco</v>
      </c>
      <c r="V1247" t="str">
        <f>IFERROR(MID(spotify_top_songs_audio_features[[#This Row],[artist_names]],SEARCH(",",spotify_top_songs_audio_features[[#This Row],[artist_names]])+2,99),"")</f>
        <v>Bad Bunny</v>
      </c>
      <c r="W1247" t="str">
        <f>spotify_top_songs_audio_features[[#This Row],[source]]</f>
        <v>N&amp;E Entertainment LLC</v>
      </c>
      <c r="X1247" s="1">
        <f>spotify_top_songs_audio_features[[#This Row],[streams]]</f>
        <v>146060794</v>
      </c>
      <c r="Y1247" t="str">
        <f>IF(Tabela2[[#This Row],[feat]]="","","Feat")</f>
        <v>Feat</v>
      </c>
      <c r="Z1247" s="17" t="str">
        <f>CONCATENATE(INT(spotify_top_songs_audio_features[[#This Row],[duration_ms]]/(60*1000)),":",MOD(INT(spotify_top_songs_audio_features[[#This Row],[duration_ms]]/1000),60))</f>
        <v>3:47</v>
      </c>
      <c r="AA12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247" t="str">
        <f>spotify_top_songs_audio_features[[#This Row],[track_name]]</f>
        <v>CÓMO SE SIENTE - Remix</v>
      </c>
    </row>
    <row r="1248" spans="1:28" x14ac:dyDescent="0.25">
      <c r="A1248" t="s">
        <v>13544</v>
      </c>
      <c r="B1248" t="s">
        <v>1957</v>
      </c>
      <c r="C1248" t="s">
        <v>13545</v>
      </c>
      <c r="D1248" t="s">
        <v>1959</v>
      </c>
      <c r="E1248" t="s">
        <v>102</v>
      </c>
      <c r="F1248" t="s">
        <v>24</v>
      </c>
      <c r="G1248" t="s">
        <v>25</v>
      </c>
      <c r="H1248">
        <v>607</v>
      </c>
      <c r="I1248">
        <v>718</v>
      </c>
      <c r="J1248">
        <v>978</v>
      </c>
      <c r="K1248" t="s">
        <v>13546</v>
      </c>
      <c r="L1248">
        <v>0</v>
      </c>
      <c r="M1248">
        <v>403</v>
      </c>
      <c r="N1248">
        <v>551</v>
      </c>
      <c r="O1248">
        <v>-4095</v>
      </c>
      <c r="P1248">
        <v>101821</v>
      </c>
      <c r="Q1248">
        <v>213307</v>
      </c>
      <c r="R1248">
        <v>27</v>
      </c>
      <c r="S1248">
        <v>145943519</v>
      </c>
      <c r="U1248" t="str">
        <f>IFERROR(LEFT(spotify_top_songs_audio_features[[#This Row],[artist_names]],SEARCH(",",spotify_top_songs_audio_features[[#This Row],[artist_names]])-1),spotify_top_songs_audio_features[[#This Row],[artist_names]])</f>
        <v>Little Mix</v>
      </c>
      <c r="V1248" t="str">
        <f>IFERROR(MID(spotify_top_songs_audio_features[[#This Row],[artist_names]],SEARCH(",",spotify_top_songs_audio_features[[#This Row],[artist_names]])+2,99),"")</f>
        <v/>
      </c>
      <c r="W1248" t="str">
        <f>spotify_top_songs_audio_features[[#This Row],[source]]</f>
        <v>Syco Music</v>
      </c>
      <c r="X1248" s="1">
        <f>spotify_top_songs_audio_features[[#This Row],[streams]]</f>
        <v>145943519</v>
      </c>
      <c r="Y1248" t="str">
        <f>IF(Tabela2[[#This Row],[feat]]="","","Feat")</f>
        <v/>
      </c>
      <c r="Z1248" s="17" t="str">
        <f>CONCATENATE(INT(spotify_top_songs_audio_features[[#This Row],[duration_ms]]/(60*1000)),":",MOD(INT(spotify_top_songs_audio_features[[#This Row],[duration_ms]]/1000),60))</f>
        <v>3:33</v>
      </c>
      <c r="AA12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248" t="str">
        <f>spotify_top_songs_audio_features[[#This Row],[track_name]]</f>
        <v>Touch</v>
      </c>
    </row>
    <row r="1249" spans="1:28" x14ac:dyDescent="0.25">
      <c r="A1249" t="s">
        <v>3471</v>
      </c>
      <c r="B1249" t="s">
        <v>3472</v>
      </c>
      <c r="C1249" t="s">
        <v>3473</v>
      </c>
      <c r="D1249" t="s">
        <v>2028</v>
      </c>
      <c r="E1249" t="s">
        <v>43</v>
      </c>
      <c r="F1249" t="s">
        <v>24</v>
      </c>
      <c r="G1249" t="s">
        <v>25</v>
      </c>
      <c r="H1249">
        <v>693</v>
      </c>
      <c r="I1249">
        <v>575</v>
      </c>
      <c r="J1249">
        <v>801</v>
      </c>
      <c r="K1249" t="s">
        <v>820</v>
      </c>
      <c r="L1249">
        <v>0</v>
      </c>
      <c r="M1249">
        <v>252</v>
      </c>
      <c r="N1249">
        <v>492</v>
      </c>
      <c r="O1249">
        <v>-6998</v>
      </c>
      <c r="P1249">
        <v>117999</v>
      </c>
      <c r="Q1249">
        <v>211362</v>
      </c>
      <c r="R1249">
        <v>21</v>
      </c>
      <c r="S1249">
        <v>145797551</v>
      </c>
      <c r="U1249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1249" t="str">
        <f>IFERROR(MID(spotify_top_songs_audio_features[[#This Row],[artist_names]],SEARCH(",",spotify_top_songs_audio_features[[#This Row],[artist_names]])+2,99),"")</f>
        <v>Sandro Cavazza</v>
      </c>
      <c r="W1249" t="str">
        <f>spotify_top_songs_audio_features[[#This Row],[source]]</f>
        <v>Kygo</v>
      </c>
      <c r="X1249" s="1">
        <f>spotify_top_songs_audio_features[[#This Row],[streams]]</f>
        <v>145797551</v>
      </c>
      <c r="Y1249" t="str">
        <f>IF(Tabela2[[#This Row],[feat]]="","","Feat")</f>
        <v>Feat</v>
      </c>
      <c r="Z1249" s="17" t="str">
        <f>CONCATENATE(INT(spotify_top_songs_audio_features[[#This Row],[duration_ms]]/(60*1000)),":",MOD(INT(spotify_top_songs_audio_features[[#This Row],[duration_ms]]/1000),60))</f>
        <v>3:31</v>
      </c>
      <c r="AA12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249" t="str">
        <f>spotify_top_songs_audio_features[[#This Row],[track_name]]</f>
        <v>Happy Now</v>
      </c>
    </row>
    <row r="1250" spans="1:28" x14ac:dyDescent="0.25">
      <c r="A1250" t="s">
        <v>9761</v>
      </c>
      <c r="B1250" t="s">
        <v>9762</v>
      </c>
      <c r="C1250" t="s">
        <v>9763</v>
      </c>
      <c r="D1250" t="s">
        <v>9764</v>
      </c>
      <c r="E1250" t="s">
        <v>177</v>
      </c>
      <c r="F1250" t="s">
        <v>32</v>
      </c>
      <c r="G1250" t="s">
        <v>25</v>
      </c>
      <c r="H1250">
        <v>66</v>
      </c>
      <c r="I1250">
        <v>727</v>
      </c>
      <c r="J1250">
        <v>441</v>
      </c>
      <c r="K1250" t="s">
        <v>188</v>
      </c>
      <c r="L1250">
        <v>1.31E-3</v>
      </c>
      <c r="M1250">
        <v>524</v>
      </c>
      <c r="N1250">
        <v>418</v>
      </c>
      <c r="O1250">
        <v>-4028</v>
      </c>
      <c r="P1250">
        <v>125023</v>
      </c>
      <c r="Q1250">
        <v>263040</v>
      </c>
      <c r="R1250">
        <v>7</v>
      </c>
      <c r="S1250">
        <v>145271110</v>
      </c>
      <c r="U1250" t="str">
        <f>IFERROR(LEFT(spotify_top_songs_audio_features[[#This Row],[artist_names]],SEARCH(",",spotify_top_songs_audio_features[[#This Row],[artist_names]])-1),spotify_top_songs_audio_features[[#This Row],[artist_names]])</f>
        <v>YG Marley</v>
      </c>
      <c r="V1250" t="str">
        <f>IFERROR(MID(spotify_top_songs_audio_features[[#This Row],[artist_names]],SEARCH(",",spotify_top_songs_audio_features[[#This Row],[artist_names]])+2,99),"")</f>
        <v/>
      </c>
      <c r="W1250" t="str">
        <f>spotify_top_songs_audio_features[[#This Row],[source]]</f>
        <v>YG Marley Music</v>
      </c>
      <c r="X1250" s="1">
        <f>spotify_top_songs_audio_features[[#This Row],[streams]]</f>
        <v>145271110</v>
      </c>
      <c r="Y1250" t="str">
        <f>IF(Tabela2[[#This Row],[feat]]="","","Feat")</f>
        <v/>
      </c>
      <c r="Z1250" s="17" t="str">
        <f>CONCATENATE(INT(spotify_top_songs_audio_features[[#This Row],[duration_ms]]/(60*1000)),":",MOD(INT(spotify_top_songs_audio_features[[#This Row],[duration_ms]]/1000),60))</f>
        <v>4:23</v>
      </c>
      <c r="AA12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250" t="str">
        <f>spotify_top_songs_audio_features[[#This Row],[track_name]]</f>
        <v>Praise Jah In The Moonlight</v>
      </c>
    </row>
    <row r="1251" spans="1:28" x14ac:dyDescent="0.25">
      <c r="A1251" t="s">
        <v>12265</v>
      </c>
      <c r="B1251" t="s">
        <v>100</v>
      </c>
      <c r="C1251" t="s">
        <v>12266</v>
      </c>
      <c r="D1251" t="s">
        <v>96</v>
      </c>
      <c r="E1251" t="s">
        <v>86</v>
      </c>
      <c r="F1251" t="s">
        <v>32</v>
      </c>
      <c r="G1251" t="s">
        <v>25</v>
      </c>
      <c r="H1251">
        <v>659</v>
      </c>
      <c r="I1251">
        <v>667</v>
      </c>
      <c r="J1251">
        <v>339</v>
      </c>
      <c r="K1251" t="s">
        <v>12267</v>
      </c>
      <c r="L1251">
        <v>2.8500000000000001E-3</v>
      </c>
      <c r="M1251">
        <v>1</v>
      </c>
      <c r="N1251">
        <v>468</v>
      </c>
      <c r="O1251">
        <v>-4668</v>
      </c>
      <c r="P1251">
        <v>115982</v>
      </c>
      <c r="Q1251">
        <v>258004</v>
      </c>
      <c r="R1251">
        <v>20</v>
      </c>
      <c r="S1251">
        <v>145166714</v>
      </c>
      <c r="U1251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1251" t="str">
        <f>IFERROR(MID(spotify_top_songs_audio_features[[#This Row],[artist_names]],SEARCH(",",spotify_top_songs_audio_features[[#This Row],[artist_names]])+2,99),"")</f>
        <v/>
      </c>
      <c r="W1251" t="str">
        <f>spotify_top_songs_audio_features[[#This Row],[source]]</f>
        <v>Warner Records</v>
      </c>
      <c r="X1251" s="1">
        <f>spotify_top_songs_audio_features[[#This Row],[streams]]</f>
        <v>145166714</v>
      </c>
      <c r="Y1251" t="str">
        <f>IF(Tabela2[[#This Row],[feat]]="","","Feat")</f>
        <v/>
      </c>
      <c r="Z1251" s="17" t="str">
        <f>CONCATENATE(INT(spotify_top_songs_audio_features[[#This Row],[duration_ms]]/(60*1000)),":",MOD(INT(spotify_top_songs_audio_features[[#This Row],[duration_ms]]/1000),60))</f>
        <v>4:18</v>
      </c>
      <c r="AA12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51" t="str">
        <f>spotify_top_songs_audio_features[[#This Row],[track_name]]</f>
        <v>Love Again</v>
      </c>
    </row>
    <row r="1252" spans="1:28" x14ac:dyDescent="0.25">
      <c r="A1252" t="s">
        <v>1429</v>
      </c>
      <c r="B1252" t="s">
        <v>1430</v>
      </c>
      <c r="C1252" t="s">
        <v>1431</v>
      </c>
      <c r="D1252" t="s">
        <v>341</v>
      </c>
      <c r="E1252" t="s">
        <v>177</v>
      </c>
      <c r="F1252" t="s">
        <v>32</v>
      </c>
      <c r="G1252" t="s">
        <v>25</v>
      </c>
      <c r="H1252">
        <v>526</v>
      </c>
      <c r="I1252">
        <v>52</v>
      </c>
      <c r="J1252">
        <v>569</v>
      </c>
      <c r="K1252" t="s">
        <v>1432</v>
      </c>
      <c r="L1252">
        <v>0</v>
      </c>
      <c r="M1252">
        <v>197</v>
      </c>
      <c r="N1252">
        <v>13</v>
      </c>
      <c r="O1252">
        <v>-7985</v>
      </c>
      <c r="P1252">
        <v>149119</v>
      </c>
      <c r="Q1252">
        <v>183637</v>
      </c>
      <c r="R1252">
        <v>20</v>
      </c>
      <c r="S1252">
        <v>144794103</v>
      </c>
      <c r="U1252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1252" t="str">
        <f>IFERROR(MID(spotify_top_songs_audio_features[[#This Row],[artist_names]],SEARCH(",",spotify_top_songs_audio_features[[#This Row],[artist_names]])+2,99),"")</f>
        <v>David Guetta, Jamie Scott, Romy Dya</v>
      </c>
      <c r="W1252" t="str">
        <f>spotify_top_songs_audio_features[[#This Row],[source]]</f>
        <v>Epic Amsterdam</v>
      </c>
      <c r="X1252" s="1">
        <f>spotify_top_songs_audio_features[[#This Row],[streams]]</f>
        <v>144794103</v>
      </c>
      <c r="Y1252" t="str">
        <f>IF(Tabela2[[#This Row],[feat]]="","","Feat")</f>
        <v>Feat</v>
      </c>
      <c r="Z1252" s="17" t="str">
        <f>CONCATENATE(INT(spotify_top_songs_audio_features[[#This Row],[duration_ms]]/(60*1000)),":",MOD(INT(spotify_top_songs_audio_features[[#This Row],[duration_ms]]/1000),60))</f>
        <v>3:3</v>
      </c>
      <c r="AA12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252" t="str">
        <f>spotify_top_songs_audio_features[[#This Row],[track_name]]</f>
        <v>So Far Away (feat. Jamie Scott &amp; Romy Dya)</v>
      </c>
    </row>
    <row r="1253" spans="1:28" x14ac:dyDescent="0.25">
      <c r="A1253" t="s">
        <v>8520</v>
      </c>
      <c r="B1253" t="s">
        <v>8521</v>
      </c>
      <c r="C1253" t="s">
        <v>8522</v>
      </c>
      <c r="D1253" t="s">
        <v>4794</v>
      </c>
      <c r="E1253" t="s">
        <v>58</v>
      </c>
      <c r="F1253" t="s">
        <v>24</v>
      </c>
      <c r="G1253" t="s">
        <v>25</v>
      </c>
      <c r="H1253">
        <v>729</v>
      </c>
      <c r="I1253">
        <v>726</v>
      </c>
      <c r="J1253">
        <v>422</v>
      </c>
      <c r="K1253" t="s">
        <v>1476</v>
      </c>
      <c r="L1253">
        <v>0</v>
      </c>
      <c r="M1253">
        <v>101</v>
      </c>
      <c r="N1253">
        <v>876</v>
      </c>
      <c r="O1253">
        <v>-3208</v>
      </c>
      <c r="P1253">
        <v>92025</v>
      </c>
      <c r="Q1253">
        <v>217130</v>
      </c>
      <c r="R1253">
        <v>20</v>
      </c>
      <c r="S1253">
        <v>144249595</v>
      </c>
      <c r="U1253" t="str">
        <f>IFERROR(LEFT(spotify_top_songs_audio_features[[#This Row],[artist_names]],SEARCH(",",spotify_top_songs_audio_features[[#This Row],[artist_names]])-1),spotify_top_songs_audio_features[[#This Row],[artist_names]])</f>
        <v>Lunay</v>
      </c>
      <c r="V1253" t="str">
        <f>IFERROR(MID(spotify_top_songs_audio_features[[#This Row],[artist_names]],SEARCH(",",spotify_top_songs_audio_features[[#This Row],[artist_names]])+2,99),"")</f>
        <v>Anuel AA, Ozuna</v>
      </c>
      <c r="W1253" t="str">
        <f>spotify_top_songs_audio_features[[#This Row],[source]]</f>
        <v>round2media - LaFamilia</v>
      </c>
      <c r="X1253" s="1">
        <f>spotify_top_songs_audio_features[[#This Row],[streams]]</f>
        <v>144249595</v>
      </c>
      <c r="Y1253" t="str">
        <f>IF(Tabela2[[#This Row],[feat]]="","","Feat")</f>
        <v>Feat</v>
      </c>
      <c r="Z1253" s="17" t="str">
        <f>CONCATENATE(INT(spotify_top_songs_audio_features[[#This Row],[duration_ms]]/(60*1000)),":",MOD(INT(spotify_top_songs_audio_features[[#This Row],[duration_ms]]/1000),60))</f>
        <v>3:37</v>
      </c>
      <c r="AA12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253" t="str">
        <f>spotify_top_songs_audio_features[[#This Row],[track_name]]</f>
        <v>Aventura</v>
      </c>
    </row>
    <row r="1254" spans="1:28" x14ac:dyDescent="0.25">
      <c r="A1254" t="s">
        <v>8282</v>
      </c>
      <c r="B1254" t="s">
        <v>1527</v>
      </c>
      <c r="C1254" t="s">
        <v>4202</v>
      </c>
      <c r="D1254" t="s">
        <v>53</v>
      </c>
      <c r="E1254" t="s">
        <v>102</v>
      </c>
      <c r="F1254" t="s">
        <v>32</v>
      </c>
      <c r="G1254" t="s">
        <v>25</v>
      </c>
      <c r="H1254">
        <v>837</v>
      </c>
      <c r="I1254">
        <v>791</v>
      </c>
      <c r="J1254">
        <v>773</v>
      </c>
      <c r="K1254" t="s">
        <v>2824</v>
      </c>
      <c r="L1254">
        <v>1.1400000000000001E-4</v>
      </c>
      <c r="M1254">
        <v>188</v>
      </c>
      <c r="N1254">
        <v>618</v>
      </c>
      <c r="O1254">
        <v>-3157</v>
      </c>
      <c r="P1254">
        <v>9198</v>
      </c>
      <c r="Q1254">
        <v>184436</v>
      </c>
      <c r="R1254">
        <v>11</v>
      </c>
      <c r="S1254">
        <v>143866777</v>
      </c>
      <c r="U1254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1254" t="str">
        <f>IFERROR(MID(spotify_top_songs_audio_features[[#This Row],[artist_names]],SEARCH(",",spotify_top_songs_audio_features[[#This Row],[artist_names]])+2,99),"")</f>
        <v/>
      </c>
      <c r="W1254" t="str">
        <f>spotify_top_songs_audio_features[[#This Row],[source]]</f>
        <v>Sony Music Latin</v>
      </c>
      <c r="X1254" s="1">
        <f>spotify_top_songs_audio_features[[#This Row],[streams]]</f>
        <v>143866777</v>
      </c>
      <c r="Y1254" t="str">
        <f>IF(Tabela2[[#This Row],[feat]]="","","Feat")</f>
        <v/>
      </c>
      <c r="Z1254" s="17" t="str">
        <f>CONCATENATE(INT(spotify_top_songs_audio_features[[#This Row],[duration_ms]]/(60*1000)),":",MOD(INT(spotify_top_songs_audio_features[[#This Row],[duration_ms]]/1000),60))</f>
        <v>3:4</v>
      </c>
      <c r="AA12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254" t="str">
        <f>spotify_top_songs_audio_features[[#This Row],[track_name]]</f>
        <v>HP</v>
      </c>
    </row>
    <row r="1255" spans="1:28" x14ac:dyDescent="0.25">
      <c r="A1255" t="s">
        <v>7658</v>
      </c>
      <c r="B1255" t="s">
        <v>5000</v>
      </c>
      <c r="C1255" t="s">
        <v>7659</v>
      </c>
      <c r="D1255" t="s">
        <v>3566</v>
      </c>
      <c r="E1255" t="s">
        <v>86</v>
      </c>
      <c r="F1255" t="s">
        <v>24</v>
      </c>
      <c r="G1255" t="s">
        <v>25</v>
      </c>
      <c r="H1255">
        <v>559</v>
      </c>
      <c r="I1255">
        <v>559</v>
      </c>
      <c r="J1255">
        <v>358</v>
      </c>
      <c r="K1255" t="s">
        <v>7660</v>
      </c>
      <c r="L1255">
        <v>0</v>
      </c>
      <c r="M1255">
        <v>138</v>
      </c>
      <c r="N1255">
        <v>338</v>
      </c>
      <c r="O1255">
        <v>-6425</v>
      </c>
      <c r="P1255">
        <v>72498</v>
      </c>
      <c r="Q1255">
        <v>220780</v>
      </c>
      <c r="R1255">
        <v>20</v>
      </c>
      <c r="S1255">
        <v>143815887</v>
      </c>
      <c r="U1255" t="str">
        <f>IFERROR(LEFT(spotify_top_songs_audio_features[[#This Row],[artist_names]],SEARCH(",",spotify_top_songs_audio_features[[#This Row],[artist_names]])-1),spotify_top_songs_audio_features[[#This Row],[artist_names]])</f>
        <v>Troye Sivan</v>
      </c>
      <c r="V1255" t="str">
        <f>IFERROR(MID(spotify_top_songs_audio_features[[#This Row],[artist_names]],SEARCH(",",spotify_top_songs_audio_features[[#This Row],[artist_names]])+2,99),"")</f>
        <v/>
      </c>
      <c r="W1255" t="str">
        <f>spotify_top_songs_audio_features[[#This Row],[source]]</f>
        <v>EMI Recorded Music Australia Pty Ltd</v>
      </c>
      <c r="X1255" s="1">
        <f>spotify_top_songs_audio_features[[#This Row],[streams]]</f>
        <v>143815887</v>
      </c>
      <c r="Y1255" t="str">
        <f>IF(Tabela2[[#This Row],[feat]]="","","Feat")</f>
        <v/>
      </c>
      <c r="Z1255" s="17" t="str">
        <f>CONCATENATE(INT(spotify_top_songs_audio_features[[#This Row],[duration_ms]]/(60*1000)),":",MOD(INT(spotify_top_songs_audio_features[[#This Row],[duration_ms]]/1000),60))</f>
        <v>3:40</v>
      </c>
      <c r="AA12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55" t="str">
        <f>spotify_top_songs_audio_features[[#This Row],[track_name]]</f>
        <v>Angel Baby</v>
      </c>
    </row>
    <row r="1256" spans="1:28" x14ac:dyDescent="0.25">
      <c r="A1256" t="s">
        <v>16350</v>
      </c>
      <c r="B1256" t="s">
        <v>7011</v>
      </c>
      <c r="C1256" t="s">
        <v>7012</v>
      </c>
      <c r="D1256" t="s">
        <v>141</v>
      </c>
      <c r="E1256" t="s">
        <v>142</v>
      </c>
      <c r="F1256" t="s">
        <v>24</v>
      </c>
      <c r="G1256" t="s">
        <v>25</v>
      </c>
      <c r="H1256">
        <v>608</v>
      </c>
      <c r="I1256">
        <v>626</v>
      </c>
      <c r="J1256">
        <v>301</v>
      </c>
      <c r="K1256" t="s">
        <v>5955</v>
      </c>
      <c r="L1256">
        <v>2.1599999999999999E-4</v>
      </c>
      <c r="M1256">
        <v>25</v>
      </c>
      <c r="N1256">
        <v>246</v>
      </c>
      <c r="O1256">
        <v>-4773</v>
      </c>
      <c r="P1256">
        <v>176086</v>
      </c>
      <c r="Q1256">
        <v>250534</v>
      </c>
      <c r="R1256">
        <v>71</v>
      </c>
      <c r="S1256">
        <v>143583353</v>
      </c>
      <c r="U1256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256" t="str">
        <f>IFERROR(MID(spotify_top_songs_audio_features[[#This Row],[artist_names]],SEARCH(",",spotify_top_songs_audio_features[[#This Row],[artist_names]])+2,99),"")</f>
        <v>Tainy</v>
      </c>
      <c r="W1256" t="str">
        <f>spotify_top_songs_audio_features[[#This Row],[source]]</f>
        <v>Rimas Entertainment LLC</v>
      </c>
      <c r="X1256" s="1">
        <f>spotify_top_songs_audio_features[[#This Row],[streams]]</f>
        <v>143583353</v>
      </c>
      <c r="Y1256" t="str">
        <f>IF(Tabela2[[#This Row],[feat]]="","","Feat")</f>
        <v>Feat</v>
      </c>
      <c r="Z1256" s="17" t="str">
        <f>CONCATENATE(INT(spotify_top_songs_audio_features[[#This Row],[duration_ms]]/(60*1000)),":",MOD(INT(spotify_top_songs_audio_features[[#This Row],[duration_ms]]/1000),60))</f>
        <v>4:10</v>
      </c>
      <c r="AA12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256" t="str">
        <f>spotify_top_songs_audio_features[[#This Row],[track_name]]</f>
        <v>Callaita</v>
      </c>
    </row>
    <row r="1257" spans="1:28" x14ac:dyDescent="0.25">
      <c r="A1257" t="s">
        <v>10718</v>
      </c>
      <c r="B1257" t="s">
        <v>120</v>
      </c>
      <c r="C1257" t="s">
        <v>10719</v>
      </c>
      <c r="D1257" t="s">
        <v>264</v>
      </c>
      <c r="E1257" t="s">
        <v>31</v>
      </c>
      <c r="F1257" t="s">
        <v>24</v>
      </c>
      <c r="G1257" t="s">
        <v>25</v>
      </c>
      <c r="H1257">
        <v>763</v>
      </c>
      <c r="I1257">
        <v>726</v>
      </c>
      <c r="J1257">
        <v>282</v>
      </c>
      <c r="K1257" t="s">
        <v>1535</v>
      </c>
      <c r="L1257">
        <v>0</v>
      </c>
      <c r="M1257">
        <v>976</v>
      </c>
      <c r="N1257">
        <v>349</v>
      </c>
      <c r="O1257">
        <v>-6405</v>
      </c>
      <c r="P1257">
        <v>139059</v>
      </c>
      <c r="Q1257">
        <v>126346</v>
      </c>
      <c r="R1257">
        <v>30</v>
      </c>
      <c r="S1257">
        <v>143340893</v>
      </c>
      <c r="U1257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1257" t="str">
        <f>IFERROR(MID(spotify_top_songs_audio_features[[#This Row],[artist_names]],SEARCH(",",spotify_top_songs_audio_features[[#This Row],[artist_names]])+2,99),"")</f>
        <v/>
      </c>
      <c r="W1257" t="str">
        <f>spotify_top_songs_audio_features[[#This Row],[source]]</f>
        <v>Bad Vibes Forever / EMPIRE</v>
      </c>
      <c r="X1257" s="1">
        <f>spotify_top_songs_audio_features[[#This Row],[streams]]</f>
        <v>143340893</v>
      </c>
      <c r="Y1257" t="str">
        <f>IF(Tabela2[[#This Row],[feat]]="","","Feat")</f>
        <v/>
      </c>
      <c r="Z1257" s="17" t="str">
        <f>CONCATENATE(INT(spotify_top_songs_audio_features[[#This Row],[duration_ms]]/(60*1000)),":",MOD(INT(spotify_top_songs_audio_features[[#This Row],[duration_ms]]/1000),60))</f>
        <v>2:6</v>
      </c>
      <c r="AA12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57" t="str">
        <f>spotify_top_songs_audio_features[[#This Row],[track_name]]</f>
        <v>Look At Me!</v>
      </c>
    </row>
    <row r="1258" spans="1:28" x14ac:dyDescent="0.25">
      <c r="A1258" t="s">
        <v>15128</v>
      </c>
      <c r="B1258" t="s">
        <v>12392</v>
      </c>
      <c r="C1258" t="s">
        <v>12393</v>
      </c>
      <c r="D1258" t="s">
        <v>282</v>
      </c>
      <c r="E1258" t="s">
        <v>97</v>
      </c>
      <c r="F1258" t="s">
        <v>32</v>
      </c>
      <c r="G1258" t="s">
        <v>25</v>
      </c>
      <c r="H1258">
        <v>823</v>
      </c>
      <c r="I1258">
        <v>419</v>
      </c>
      <c r="J1258">
        <v>165</v>
      </c>
      <c r="K1258" t="s">
        <v>15129</v>
      </c>
      <c r="L1258">
        <v>0</v>
      </c>
      <c r="M1258">
        <v>105</v>
      </c>
      <c r="N1258">
        <v>277</v>
      </c>
      <c r="O1258">
        <v>-10358</v>
      </c>
      <c r="P1258">
        <v>119958</v>
      </c>
      <c r="Q1258">
        <v>187453</v>
      </c>
      <c r="R1258">
        <v>22</v>
      </c>
      <c r="S1258">
        <v>143329586</v>
      </c>
      <c r="U1258" t="str">
        <f>IFERROR(LEFT(spotify_top_songs_audio_features[[#This Row],[artist_names]],SEARCH(",",spotify_top_songs_audio_features[[#This Row],[artist_names]])-1),spotify_top_songs_audio_features[[#This Row],[artist_names]])</f>
        <v>Lil Xan</v>
      </c>
      <c r="V1258" t="str">
        <f>IFERROR(MID(spotify_top_songs_audio_features[[#This Row],[artist_names]],SEARCH(",",spotify_top_songs_audio_features[[#This Row],[artist_names]])+2,99),"")</f>
        <v/>
      </c>
      <c r="W1258" t="str">
        <f>spotify_top_songs_audio_features[[#This Row],[source]]</f>
        <v>Columbia</v>
      </c>
      <c r="X1258" s="1">
        <f>spotify_top_songs_audio_features[[#This Row],[streams]]</f>
        <v>143329586</v>
      </c>
      <c r="Y1258" t="str">
        <f>IF(Tabela2[[#This Row],[feat]]="","","Feat")</f>
        <v/>
      </c>
      <c r="Z1258" s="17" t="str">
        <f>CONCATENATE(INT(spotify_top_songs_audio_features[[#This Row],[duration_ms]]/(60*1000)),":",MOD(INT(spotify_top_songs_audio_features[[#This Row],[duration_ms]]/1000),60))</f>
        <v>3:7</v>
      </c>
      <c r="AA12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258" t="str">
        <f>spotify_top_songs_audio_features[[#This Row],[track_name]]</f>
        <v>Betrayed</v>
      </c>
    </row>
    <row r="1259" spans="1:28" x14ac:dyDescent="0.25">
      <c r="A1259" t="s">
        <v>13228</v>
      </c>
      <c r="B1259" t="s">
        <v>8950</v>
      </c>
      <c r="C1259" t="s">
        <v>8951</v>
      </c>
      <c r="D1259" t="s">
        <v>282</v>
      </c>
      <c r="E1259" t="s">
        <v>102</v>
      </c>
      <c r="F1259" t="s">
        <v>32</v>
      </c>
      <c r="G1259" t="s">
        <v>25</v>
      </c>
      <c r="H1259">
        <v>907</v>
      </c>
      <c r="I1259">
        <v>393</v>
      </c>
      <c r="J1259">
        <v>539</v>
      </c>
      <c r="K1259" t="s">
        <v>7502</v>
      </c>
      <c r="L1259">
        <v>1.35E-4</v>
      </c>
      <c r="M1259">
        <v>135</v>
      </c>
      <c r="N1259">
        <v>202</v>
      </c>
      <c r="O1259">
        <v>-7636</v>
      </c>
      <c r="P1259">
        <v>104949</v>
      </c>
      <c r="Q1259">
        <v>205458</v>
      </c>
      <c r="R1259">
        <v>7</v>
      </c>
      <c r="S1259">
        <v>143268039</v>
      </c>
      <c r="U1259" t="str">
        <f>IFERROR(LEFT(spotify_top_songs_audio_features[[#This Row],[artist_names]],SEARCH(",",spotify_top_songs_audio_features[[#This Row],[artist_names]])-1),spotify_top_songs_audio_features[[#This Row],[artist_names]])</f>
        <v>Lil Tjay</v>
      </c>
      <c r="V1259" t="str">
        <f>IFERROR(MID(spotify_top_songs_audio_features[[#This Row],[artist_names]],SEARCH(",",spotify_top_songs_audio_features[[#This Row],[artist_names]])+2,99),"")</f>
        <v>6LACK</v>
      </c>
      <c r="W1259" t="str">
        <f>spotify_top_songs_audio_features[[#This Row],[source]]</f>
        <v>Columbia</v>
      </c>
      <c r="X1259" s="1">
        <f>spotify_top_songs_audio_features[[#This Row],[streams]]</f>
        <v>143268039</v>
      </c>
      <c r="Y1259" t="str">
        <f>IF(Tabela2[[#This Row],[feat]]="","","Feat")</f>
        <v>Feat</v>
      </c>
      <c r="Z1259" s="17" t="str">
        <f>CONCATENATE(INT(spotify_top_songs_audio_features[[#This Row],[duration_ms]]/(60*1000)),":",MOD(INT(spotify_top_songs_audio_features[[#This Row],[duration_ms]]/1000),60))</f>
        <v>3:25</v>
      </c>
      <c r="AA12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259" t="str">
        <f>spotify_top_songs_audio_features[[#This Row],[track_name]]</f>
        <v>Calling My Phone</v>
      </c>
    </row>
    <row r="1260" spans="1:28" x14ac:dyDescent="0.25">
      <c r="A1260" t="s">
        <v>17060</v>
      </c>
      <c r="B1260" t="s">
        <v>284</v>
      </c>
      <c r="C1260" t="s">
        <v>17061</v>
      </c>
      <c r="D1260" t="s">
        <v>17062</v>
      </c>
      <c r="E1260" t="s">
        <v>97</v>
      </c>
      <c r="F1260" t="s">
        <v>32</v>
      </c>
      <c r="G1260" t="s">
        <v>25</v>
      </c>
      <c r="H1260">
        <v>817</v>
      </c>
      <c r="I1260">
        <v>44</v>
      </c>
      <c r="J1260">
        <v>734</v>
      </c>
      <c r="K1260" t="s">
        <v>5348</v>
      </c>
      <c r="L1260">
        <v>1.4200000000000001E-4</v>
      </c>
      <c r="M1260">
        <v>33</v>
      </c>
      <c r="N1260">
        <v>544</v>
      </c>
      <c r="O1260">
        <v>-8482</v>
      </c>
      <c r="P1260">
        <v>142024</v>
      </c>
      <c r="Q1260">
        <v>272113</v>
      </c>
      <c r="R1260">
        <v>11</v>
      </c>
      <c r="S1260">
        <v>142945619</v>
      </c>
      <c r="U126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260" t="str">
        <f>IFERROR(MID(spotify_top_songs_audio_features[[#This Row],[artist_names]],SEARCH(",",spotify_top_songs_audio_features[[#This Row],[artist_names]])+2,99),"")</f>
        <v/>
      </c>
      <c r="W1260" t="str">
        <f>spotify_top_songs_audio_features[[#This Row],[source]]</f>
        <v>OVO/Republic Records</v>
      </c>
      <c r="X1260" s="1">
        <f>spotify_top_songs_audio_features[[#This Row],[streams]]</f>
        <v>142945619</v>
      </c>
      <c r="Y1260" t="str">
        <f>IF(Tabela2[[#This Row],[feat]]="","","Feat")</f>
        <v/>
      </c>
      <c r="Z1260" s="17" t="str">
        <f>CONCATENATE(INT(spotify_top_songs_audio_features[[#This Row],[duration_ms]]/(60*1000)),":",MOD(INT(spotify_top_songs_audio_features[[#This Row],[duration_ms]]/1000),60))</f>
        <v>4:32</v>
      </c>
      <c r="AA12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260" t="str">
        <f>spotify_top_songs_audio_features[[#This Row],[track_name]]</f>
        <v>Search &amp; Rescue</v>
      </c>
    </row>
    <row r="1261" spans="1:28" x14ac:dyDescent="0.25">
      <c r="A1261" t="s">
        <v>3579</v>
      </c>
      <c r="B1261" t="s">
        <v>1312</v>
      </c>
      <c r="C1261" t="s">
        <v>3580</v>
      </c>
      <c r="D1261" t="s">
        <v>3581</v>
      </c>
      <c r="E1261" t="s">
        <v>86</v>
      </c>
      <c r="F1261" t="s">
        <v>32</v>
      </c>
      <c r="G1261" t="s">
        <v>25</v>
      </c>
      <c r="H1261">
        <v>518</v>
      </c>
      <c r="I1261">
        <v>368</v>
      </c>
      <c r="J1261">
        <v>353</v>
      </c>
      <c r="K1261" t="s">
        <v>3582</v>
      </c>
      <c r="L1261">
        <v>4.8999999999999998E-5</v>
      </c>
      <c r="M1261">
        <v>119</v>
      </c>
      <c r="N1261">
        <v>234</v>
      </c>
      <c r="O1261">
        <v>-776</v>
      </c>
      <c r="P1261">
        <v>141934</v>
      </c>
      <c r="Q1261">
        <v>205484</v>
      </c>
      <c r="R1261">
        <v>14</v>
      </c>
      <c r="S1261">
        <v>142939951</v>
      </c>
      <c r="U1261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1261" t="str">
        <f>IFERROR(MID(spotify_top_songs_audio_features[[#This Row],[artist_names]],SEARCH(",",spotify_top_songs_audio_features[[#This Row],[artist_names]])+2,99),"")</f>
        <v/>
      </c>
      <c r="W1261" t="str">
        <f>spotify_top_songs_audio_features[[#This Row],[source]]</f>
        <v>Lions Gate Entertainment Inc. under exclusive license to Geffen Records</v>
      </c>
      <c r="X1261" s="1">
        <f>spotify_top_songs_audio_features[[#This Row],[streams]]</f>
        <v>142939951</v>
      </c>
      <c r="Y1261" t="str">
        <f>IF(Tabela2[[#This Row],[feat]]="","","Feat")</f>
        <v/>
      </c>
      <c r="Z1261" s="17" t="str">
        <f>CONCATENATE(INT(spotify_top_songs_audio_features[[#This Row],[duration_ms]]/(60*1000)),":",MOD(INT(spotify_top_songs_audio_features[[#This Row],[duration_ms]]/1000),60))</f>
        <v>3:25</v>
      </c>
      <c r="AA12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61" t="str">
        <f>spotify_top_songs_audio_features[[#This Row],[track_name]]</f>
        <v>Can’t Catch Me Now - from The Hunger Games: The Ballad of Songbirds &amp; Snakes</v>
      </c>
    </row>
    <row r="1262" spans="1:28" x14ac:dyDescent="0.25">
      <c r="A1262" t="s">
        <v>7609</v>
      </c>
      <c r="B1262" t="s">
        <v>7610</v>
      </c>
      <c r="C1262" t="s">
        <v>7611</v>
      </c>
      <c r="D1262" t="s">
        <v>3792</v>
      </c>
      <c r="E1262" t="s">
        <v>58</v>
      </c>
      <c r="F1262" t="s">
        <v>32</v>
      </c>
      <c r="G1262" t="s">
        <v>25</v>
      </c>
      <c r="H1262">
        <v>836</v>
      </c>
      <c r="I1262">
        <v>716</v>
      </c>
      <c r="J1262">
        <v>549</v>
      </c>
      <c r="K1262" t="s">
        <v>7612</v>
      </c>
      <c r="L1262">
        <v>1.83E-3</v>
      </c>
      <c r="M1262">
        <v>101</v>
      </c>
      <c r="N1262">
        <v>534</v>
      </c>
      <c r="O1262">
        <v>-5211</v>
      </c>
      <c r="P1262">
        <v>119938</v>
      </c>
      <c r="Q1262">
        <v>242510</v>
      </c>
      <c r="R1262">
        <v>24</v>
      </c>
      <c r="S1262">
        <v>142724957</v>
      </c>
      <c r="U1262" t="str">
        <f>IFERROR(LEFT(spotify_top_songs_audio_features[[#This Row],[artist_names]],SEARCH(",",spotify_top_songs_audio_features[[#This Row],[artist_names]])-1),spotify_top_songs_audio_features[[#This Row],[artist_names]])</f>
        <v>Katy Perry</v>
      </c>
      <c r="V1262" t="str">
        <f>IFERROR(MID(spotify_top_songs_audio_features[[#This Row],[artist_names]],SEARCH(",",spotify_top_songs_audio_features[[#This Row],[artist_names]])+2,99),"")</f>
        <v>Nicki Minaj</v>
      </c>
      <c r="W1262" t="str">
        <f>spotify_top_songs_audio_features[[#This Row],[source]]</f>
        <v>Capitol Records (CAP)</v>
      </c>
      <c r="X1262" s="1">
        <f>spotify_top_songs_audio_features[[#This Row],[streams]]</f>
        <v>142724957</v>
      </c>
      <c r="Y1262" t="str">
        <f>IF(Tabela2[[#This Row],[feat]]="","","Feat")</f>
        <v>Feat</v>
      </c>
      <c r="Z1262" s="17" t="str">
        <f>CONCATENATE(INT(spotify_top_songs_audio_features[[#This Row],[duration_ms]]/(60*1000)),":",MOD(INT(spotify_top_songs_audio_features[[#This Row],[duration_ms]]/1000),60))</f>
        <v>4:2</v>
      </c>
      <c r="AA12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262" t="str">
        <f>spotify_top_songs_audio_features[[#This Row],[track_name]]</f>
        <v>Swish Swish</v>
      </c>
    </row>
    <row r="1263" spans="1:28" x14ac:dyDescent="0.25">
      <c r="A1263" t="s">
        <v>5035</v>
      </c>
      <c r="B1263" t="s">
        <v>5036</v>
      </c>
      <c r="C1263" t="s">
        <v>5037</v>
      </c>
      <c r="D1263" t="s">
        <v>2574</v>
      </c>
      <c r="E1263" t="s">
        <v>23</v>
      </c>
      <c r="F1263" t="s">
        <v>32</v>
      </c>
      <c r="G1263" t="s">
        <v>25</v>
      </c>
      <c r="H1263">
        <v>619</v>
      </c>
      <c r="I1263">
        <v>459</v>
      </c>
      <c r="J1263">
        <v>334</v>
      </c>
      <c r="K1263" t="s">
        <v>5038</v>
      </c>
      <c r="L1263">
        <v>0</v>
      </c>
      <c r="M1263">
        <v>137</v>
      </c>
      <c r="N1263">
        <v>498</v>
      </c>
      <c r="O1263">
        <v>-5782</v>
      </c>
      <c r="P1263">
        <v>126803</v>
      </c>
      <c r="Q1263">
        <v>184280</v>
      </c>
      <c r="R1263">
        <v>15</v>
      </c>
      <c r="S1263">
        <v>142618112</v>
      </c>
      <c r="U1263" t="str">
        <f>IFERROR(LEFT(spotify_top_songs_audio_features[[#This Row],[artist_names]],SEARCH(",",spotify_top_songs_audio_features[[#This Row],[artist_names]])-1),spotify_top_songs_audio_features[[#This Row],[artist_names]])</f>
        <v>SHAED</v>
      </c>
      <c r="V1263" t="str">
        <f>IFERROR(MID(spotify_top_songs_audio_features[[#This Row],[artist_names]],SEARCH(",",spotify_top_songs_audio_features[[#This Row],[artist_names]])+2,99),"")</f>
        <v>ZAYN</v>
      </c>
      <c r="W1263" t="str">
        <f>spotify_top_songs_audio_features[[#This Row],[source]]</f>
        <v>Photo Finish Records</v>
      </c>
      <c r="X1263" s="1">
        <f>spotify_top_songs_audio_features[[#This Row],[streams]]</f>
        <v>142618112</v>
      </c>
      <c r="Y1263" t="str">
        <f>IF(Tabela2[[#This Row],[feat]]="","","Feat")</f>
        <v>Feat</v>
      </c>
      <c r="Z1263" s="17" t="str">
        <f>CONCATENATE(INT(spotify_top_songs_audio_features[[#This Row],[duration_ms]]/(60*1000)),":",MOD(INT(spotify_top_songs_audio_features[[#This Row],[duration_ms]]/1000),60))</f>
        <v>3:4</v>
      </c>
      <c r="AA12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263" t="str">
        <f>spotify_top_songs_audio_features[[#This Row],[track_name]]</f>
        <v>Trampoline (with ZAYN)</v>
      </c>
    </row>
    <row r="1264" spans="1:28" x14ac:dyDescent="0.25">
      <c r="A1264" t="s">
        <v>6892</v>
      </c>
      <c r="B1264" t="s">
        <v>289</v>
      </c>
      <c r="C1264" t="s">
        <v>5795</v>
      </c>
      <c r="D1264" t="s">
        <v>37</v>
      </c>
      <c r="E1264" t="s">
        <v>58</v>
      </c>
      <c r="F1264" t="s">
        <v>24</v>
      </c>
      <c r="G1264" t="s">
        <v>25</v>
      </c>
      <c r="H1264">
        <v>622</v>
      </c>
      <c r="I1264">
        <v>712</v>
      </c>
      <c r="J1264">
        <v>66</v>
      </c>
      <c r="K1264" t="s">
        <v>3276</v>
      </c>
      <c r="L1264">
        <v>0</v>
      </c>
      <c r="M1264">
        <v>13</v>
      </c>
      <c r="N1264">
        <v>487</v>
      </c>
      <c r="O1264">
        <v>-7321</v>
      </c>
      <c r="P1264">
        <v>140025</v>
      </c>
      <c r="Q1264">
        <v>211360</v>
      </c>
      <c r="R1264">
        <v>51</v>
      </c>
      <c r="S1264">
        <v>142608843</v>
      </c>
      <c r="U1264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1264" t="str">
        <f>IFERROR(MID(spotify_top_songs_audio_features[[#This Row],[artist_names]],SEARCH(",",spotify_top_songs_audio_features[[#This Row],[artist_names]])+2,99),"")</f>
        <v/>
      </c>
      <c r="W1264" t="str">
        <f>spotify_top_songs_audio_features[[#This Row],[source]]</f>
        <v>Island Records</v>
      </c>
      <c r="X1264" s="1">
        <f>spotify_top_songs_audio_features[[#This Row],[streams]]</f>
        <v>142608843</v>
      </c>
      <c r="Y1264" t="str">
        <f>IF(Tabela2[[#This Row],[feat]]="","","Feat")</f>
        <v/>
      </c>
      <c r="Z1264" s="17" t="str">
        <f>CONCATENATE(INT(spotify_top_songs_audio_features[[#This Row],[duration_ms]]/(60*1000)),":",MOD(INT(spotify_top_songs_audio_features[[#This Row],[duration_ms]]/1000),60))</f>
        <v>3:31</v>
      </c>
      <c r="AA12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264" t="str">
        <f>spotify_top_songs_audio_features[[#This Row],[track_name]]</f>
        <v>In My Blood</v>
      </c>
    </row>
    <row r="1265" spans="1:28" x14ac:dyDescent="0.25">
      <c r="A1265" t="s">
        <v>4547</v>
      </c>
      <c r="B1265" t="s">
        <v>4548</v>
      </c>
      <c r="C1265" t="s">
        <v>4549</v>
      </c>
      <c r="D1265" t="s">
        <v>635</v>
      </c>
      <c r="E1265" t="s">
        <v>70</v>
      </c>
      <c r="F1265" t="s">
        <v>24</v>
      </c>
      <c r="G1265" t="s">
        <v>25</v>
      </c>
      <c r="H1265">
        <v>531</v>
      </c>
      <c r="I1265">
        <v>652</v>
      </c>
      <c r="J1265">
        <v>325</v>
      </c>
      <c r="K1265" t="s">
        <v>796</v>
      </c>
      <c r="L1265">
        <v>1.3899999999999999E-4</v>
      </c>
      <c r="M1265">
        <v>162</v>
      </c>
      <c r="N1265">
        <v>179</v>
      </c>
      <c r="O1265">
        <v>-6249</v>
      </c>
      <c r="P1265">
        <v>87521</v>
      </c>
      <c r="Q1265">
        <v>244685</v>
      </c>
      <c r="R1265">
        <v>23</v>
      </c>
      <c r="S1265">
        <v>142530855</v>
      </c>
      <c r="U1265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1265" t="str">
        <f>IFERROR(MID(spotify_top_songs_audio_features[[#This Row],[artist_names]],SEARCH(",",spotify_top_songs_audio_features[[#This Row],[artist_names]])+2,99),"")</f>
        <v>JENNIE, Lily-Rose Depp</v>
      </c>
      <c r="W1265" t="str">
        <f>spotify_top_songs_audio_features[[#This Row],[source]]</f>
        <v>Universal Republic Records</v>
      </c>
      <c r="X1265" s="1">
        <f>spotify_top_songs_audio_features[[#This Row],[streams]]</f>
        <v>142530855</v>
      </c>
      <c r="Y1265" t="str">
        <f>IF(Tabela2[[#This Row],[feat]]="","","Feat")</f>
        <v>Feat</v>
      </c>
      <c r="Z1265" s="17" t="str">
        <f>CONCATENATE(INT(spotify_top_songs_audio_features[[#This Row],[duration_ms]]/(60*1000)),":",MOD(INT(spotify_top_songs_audio_features[[#This Row],[duration_ms]]/1000),60))</f>
        <v>4:4</v>
      </c>
      <c r="AA12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265" t="str">
        <f>spotify_top_songs_audio_features[[#This Row],[track_name]]</f>
        <v>One Of The Girls (with JENNIE, Lily Rose Depp)</v>
      </c>
    </row>
    <row r="1266" spans="1:28" x14ac:dyDescent="0.25">
      <c r="A1266" t="s">
        <v>8409</v>
      </c>
      <c r="B1266" t="s">
        <v>5454</v>
      </c>
      <c r="C1266" t="s">
        <v>8410</v>
      </c>
      <c r="D1266" t="s">
        <v>220</v>
      </c>
      <c r="E1266" t="s">
        <v>86</v>
      </c>
      <c r="F1266" t="s">
        <v>32</v>
      </c>
      <c r="G1266" t="s">
        <v>25</v>
      </c>
      <c r="H1266">
        <v>885</v>
      </c>
      <c r="I1266">
        <v>68</v>
      </c>
      <c r="J1266">
        <v>848</v>
      </c>
      <c r="K1266" t="s">
        <v>26</v>
      </c>
      <c r="L1266">
        <v>1.7700000000000001E-3</v>
      </c>
      <c r="M1266">
        <v>875</v>
      </c>
      <c r="N1266">
        <v>78</v>
      </c>
      <c r="O1266">
        <v>-3837</v>
      </c>
      <c r="P1266">
        <v>97003</v>
      </c>
      <c r="Q1266">
        <v>200267</v>
      </c>
      <c r="R1266">
        <v>30</v>
      </c>
      <c r="S1266">
        <v>142458409</v>
      </c>
      <c r="U1266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266" t="str">
        <f>IFERROR(MID(spotify_top_songs_audio_features[[#This Row],[artist_names]],SEARCH(",",spotify_top_songs_audio_features[[#This Row],[artist_names]])+2,99),"")</f>
        <v/>
      </c>
      <c r="W1266" t="str">
        <f>spotify_top_songs_audio_features[[#This Row],[source]]</f>
        <v>UMLE - Latino</v>
      </c>
      <c r="X1266" s="1">
        <f>spotify_top_songs_audio_features[[#This Row],[streams]]</f>
        <v>142458409</v>
      </c>
      <c r="Y1266" t="str">
        <f>IF(Tabela2[[#This Row],[feat]]="","","Feat")</f>
        <v/>
      </c>
      <c r="Z1266" s="17" t="str">
        <f>CONCATENATE(INT(spotify_top_songs_audio_features[[#This Row],[duration_ms]]/(60*1000)),":",MOD(INT(spotify_top_songs_audio_features[[#This Row],[duration_ms]]/1000),60))</f>
        <v>3:20</v>
      </c>
      <c r="AA12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66" t="str">
        <f>spotify_top_songs_audio_features[[#This Row],[track_name]]</f>
        <v>Morado</v>
      </c>
    </row>
    <row r="1267" spans="1:28" x14ac:dyDescent="0.25">
      <c r="A1267" t="s">
        <v>9354</v>
      </c>
      <c r="B1267" t="s">
        <v>1287</v>
      </c>
      <c r="C1267" t="s">
        <v>9355</v>
      </c>
      <c r="D1267" t="s">
        <v>48</v>
      </c>
      <c r="E1267" t="s">
        <v>113</v>
      </c>
      <c r="F1267" t="s">
        <v>32</v>
      </c>
      <c r="G1267" t="s">
        <v>25</v>
      </c>
      <c r="H1267">
        <v>487</v>
      </c>
      <c r="I1267">
        <v>534</v>
      </c>
      <c r="J1267">
        <v>555</v>
      </c>
      <c r="K1267" t="s">
        <v>805</v>
      </c>
      <c r="L1267">
        <v>0</v>
      </c>
      <c r="M1267">
        <v>1</v>
      </c>
      <c r="N1267">
        <v>173</v>
      </c>
      <c r="O1267">
        <v>-5664</v>
      </c>
      <c r="P1267">
        <v>131798</v>
      </c>
      <c r="Q1267">
        <v>201882</v>
      </c>
      <c r="R1267">
        <v>15</v>
      </c>
      <c r="S1267">
        <v>142167228</v>
      </c>
      <c r="U1267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1267" t="str">
        <f>IFERROR(MID(spotify_top_songs_audio_features[[#This Row],[artist_names]],SEARCH(",",spotify_top_songs_audio_features[[#This Row],[artist_names]])+2,99),"")</f>
        <v/>
      </c>
      <c r="W1267" t="str">
        <f>spotify_top_songs_audio_features[[#This Row],[source]]</f>
        <v>Republic Records</v>
      </c>
      <c r="X1267" s="1">
        <f>spotify_top_songs_audio_features[[#This Row],[streams]]</f>
        <v>142167228</v>
      </c>
      <c r="Y1267" t="str">
        <f>IF(Tabela2[[#This Row],[feat]]="","","Feat")</f>
        <v/>
      </c>
      <c r="Z1267" s="17" t="str">
        <f>CONCATENATE(INT(spotify_top_songs_audio_features[[#This Row],[duration_ms]]/(60*1000)),":",MOD(INT(spotify_top_songs_audio_features[[#This Row],[duration_ms]]/1000),60))</f>
        <v>3:21</v>
      </c>
      <c r="AA12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267" t="str">
        <f>spotify_top_songs_audio_features[[#This Row],[track_name]]</f>
        <v>pov</v>
      </c>
    </row>
    <row r="1268" spans="1:28" x14ac:dyDescent="0.25">
      <c r="A1268" t="s">
        <v>8888</v>
      </c>
      <c r="B1268" t="s">
        <v>749</v>
      </c>
      <c r="C1268" t="s">
        <v>8889</v>
      </c>
      <c r="D1268" t="s">
        <v>857</v>
      </c>
      <c r="E1268" t="s">
        <v>31</v>
      </c>
      <c r="F1268" t="s">
        <v>24</v>
      </c>
      <c r="G1268" t="s">
        <v>25</v>
      </c>
      <c r="H1268">
        <v>87</v>
      </c>
      <c r="I1268">
        <v>517</v>
      </c>
      <c r="J1268">
        <v>475</v>
      </c>
      <c r="K1268" t="s">
        <v>4047</v>
      </c>
      <c r="L1268">
        <v>553</v>
      </c>
      <c r="M1268">
        <v>11</v>
      </c>
      <c r="N1268">
        <v>54</v>
      </c>
      <c r="O1268">
        <v>-7918</v>
      </c>
      <c r="P1268">
        <v>111002</v>
      </c>
      <c r="Q1268">
        <v>207627</v>
      </c>
      <c r="R1268">
        <v>59</v>
      </c>
      <c r="S1268">
        <v>142089402</v>
      </c>
      <c r="U1268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268" t="str">
        <f>IFERROR(MID(spotify_top_songs_audio_features[[#This Row],[artist_names]],SEARCH(",",spotify_top_songs_audio_features[[#This Row],[artist_names]])+2,99),"")</f>
        <v/>
      </c>
      <c r="W1268" t="str">
        <f>spotify_top_songs_audio_features[[#This Row],[source]]</f>
        <v>Universal Music Latino</v>
      </c>
      <c r="X1268" s="1">
        <f>spotify_top_songs_audio_features[[#This Row],[streams]]</f>
        <v>142089402</v>
      </c>
      <c r="Y1268" t="str">
        <f>IF(Tabela2[[#This Row],[feat]]="","","Feat")</f>
        <v/>
      </c>
      <c r="Z1268" s="17" t="str">
        <f>CONCATENATE(INT(spotify_top_songs_audio_features[[#This Row],[duration_ms]]/(60*1000)),":",MOD(INT(spotify_top_songs_audio_features[[#This Row],[duration_ms]]/1000),60))</f>
        <v>3:27</v>
      </c>
      <c r="AA12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68" t="str">
        <f>spotify_top_songs_audio_features[[#This Row],[track_name]]</f>
        <v>PROVENZA</v>
      </c>
    </row>
    <row r="1269" spans="1:28" x14ac:dyDescent="0.25">
      <c r="A1269" t="s">
        <v>16856</v>
      </c>
      <c r="B1269" t="s">
        <v>1332</v>
      </c>
      <c r="C1269" t="s">
        <v>16857</v>
      </c>
      <c r="D1269" t="s">
        <v>16858</v>
      </c>
      <c r="E1269" t="s">
        <v>113</v>
      </c>
      <c r="F1269" t="s">
        <v>32</v>
      </c>
      <c r="G1269" t="s">
        <v>25</v>
      </c>
      <c r="H1269">
        <v>508</v>
      </c>
      <c r="I1269">
        <v>792</v>
      </c>
      <c r="J1269">
        <v>297</v>
      </c>
      <c r="K1269" t="s">
        <v>1652</v>
      </c>
      <c r="L1269">
        <v>124</v>
      </c>
      <c r="M1269">
        <v>145</v>
      </c>
      <c r="N1269">
        <v>601</v>
      </c>
      <c r="O1269">
        <v>-7311</v>
      </c>
      <c r="P1269">
        <v>147067</v>
      </c>
      <c r="Q1269">
        <v>320467</v>
      </c>
      <c r="R1269">
        <v>21</v>
      </c>
      <c r="S1269">
        <v>142070539</v>
      </c>
      <c r="U1269" t="str">
        <f>IFERROR(LEFT(spotify_top_songs_audio_features[[#This Row],[artist_names]],SEARCH(",",spotify_top_songs_audio_features[[#This Row],[artist_names]])-1),spotify_top_songs_audio_features[[#This Row],[artist_names]])</f>
        <v>Beach House</v>
      </c>
      <c r="V1269" t="str">
        <f>IFERROR(MID(spotify_top_songs_audio_features[[#This Row],[artist_names]],SEARCH(",",spotify_top_songs_audio_features[[#This Row],[artist_names]])+2,99),"")</f>
        <v/>
      </c>
      <c r="W1269" t="str">
        <f>spotify_top_songs_audio_features[[#This Row],[source]]</f>
        <v>Apple Orchard Music</v>
      </c>
      <c r="X1269" s="1">
        <f>spotify_top_songs_audio_features[[#This Row],[streams]]</f>
        <v>142070539</v>
      </c>
      <c r="Y1269" t="str">
        <f>IF(Tabela2[[#This Row],[feat]]="","","Feat")</f>
        <v/>
      </c>
      <c r="Z1269" s="17" t="str">
        <f>CONCATENATE(INT(spotify_top_songs_audio_features[[#This Row],[duration_ms]]/(60*1000)),":",MOD(INT(spotify_top_songs_audio_features[[#This Row],[duration_ms]]/1000),60))</f>
        <v>5:20</v>
      </c>
      <c r="AA12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269" t="str">
        <f>spotify_top_songs_audio_features[[#This Row],[track_name]]</f>
        <v>Space Song</v>
      </c>
    </row>
    <row r="1270" spans="1:28" x14ac:dyDescent="0.25">
      <c r="A1270" t="s">
        <v>8305</v>
      </c>
      <c r="B1270" t="s">
        <v>619</v>
      </c>
      <c r="C1270" t="s">
        <v>620</v>
      </c>
      <c r="D1270" t="s">
        <v>621</v>
      </c>
      <c r="E1270" t="s">
        <v>43</v>
      </c>
      <c r="F1270" t="s">
        <v>24</v>
      </c>
      <c r="G1270" t="s">
        <v>25</v>
      </c>
      <c r="H1270">
        <v>806</v>
      </c>
      <c r="I1270">
        <v>558</v>
      </c>
      <c r="J1270">
        <v>683</v>
      </c>
      <c r="K1270" t="s">
        <v>3821</v>
      </c>
      <c r="L1270">
        <v>0</v>
      </c>
      <c r="M1270">
        <v>618</v>
      </c>
      <c r="N1270">
        <v>678</v>
      </c>
      <c r="O1270">
        <v>-646</v>
      </c>
      <c r="P1270">
        <v>95016</v>
      </c>
      <c r="Q1270">
        <v>198973</v>
      </c>
      <c r="R1270">
        <v>14</v>
      </c>
      <c r="S1270">
        <v>142036336</v>
      </c>
      <c r="U1270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1270" t="str">
        <f>IFERROR(MID(spotify_top_songs_audio_features[[#This Row],[artist_names]],SEARCH(",",spotify_top_songs_audio_features[[#This Row],[artist_names]])+2,99),"")</f>
        <v>Anne-Marie</v>
      </c>
      <c r="W1270" t="str">
        <f>spotify_top_songs_audio_features[[#This Row],[source]]</f>
        <v>Lauv</v>
      </c>
      <c r="X1270" s="1">
        <f>spotify_top_songs_audio_features[[#This Row],[streams]]</f>
        <v>142036336</v>
      </c>
      <c r="Y1270" t="str">
        <f>IF(Tabela2[[#This Row],[feat]]="","","Feat")</f>
        <v>Feat</v>
      </c>
      <c r="Z1270" s="17" t="str">
        <f>CONCATENATE(INT(spotify_top_songs_audio_features[[#This Row],[duration_ms]]/(60*1000)),":",MOD(INT(spotify_top_songs_audio_features[[#This Row],[duration_ms]]/1000),60))</f>
        <v>3:18</v>
      </c>
      <c r="AA12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270" t="str">
        <f>spotify_top_songs_audio_features[[#This Row],[track_name]]</f>
        <v>fuck, i'm lonely</v>
      </c>
    </row>
    <row r="1271" spans="1:28" x14ac:dyDescent="0.25">
      <c r="A1271" t="s">
        <v>1916</v>
      </c>
      <c r="B1271" t="s">
        <v>1917</v>
      </c>
      <c r="C1271" t="s">
        <v>1918</v>
      </c>
      <c r="D1271" t="s">
        <v>1919</v>
      </c>
      <c r="E1271" t="s">
        <v>142</v>
      </c>
      <c r="F1271" t="s">
        <v>24</v>
      </c>
      <c r="G1271" t="s">
        <v>25</v>
      </c>
      <c r="H1271">
        <v>708</v>
      </c>
      <c r="I1271">
        <v>61</v>
      </c>
      <c r="J1271">
        <v>574</v>
      </c>
      <c r="K1271" t="s">
        <v>1920</v>
      </c>
      <c r="L1271">
        <v>4.4499999999999997E-4</v>
      </c>
      <c r="M1271">
        <v>641</v>
      </c>
      <c r="N1271">
        <v>305</v>
      </c>
      <c r="O1271">
        <v>-4522</v>
      </c>
      <c r="P1271">
        <v>123038</v>
      </c>
      <c r="Q1271">
        <v>186113</v>
      </c>
      <c r="R1271">
        <v>20</v>
      </c>
      <c r="S1271">
        <v>142031573</v>
      </c>
      <c r="U1271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1271" t="str">
        <f>IFERROR(MID(spotify_top_songs_audio_features[[#This Row],[artist_names]],SEARCH(",",spotify_top_songs_audio_features[[#This Row],[artist_names]])+2,99),"")</f>
        <v>Gucci Mane</v>
      </c>
      <c r="W1271" t="str">
        <f>spotify_top_songs_audio_features[[#This Row],[source]]</f>
        <v>Selena Gomez PS</v>
      </c>
      <c r="X1271" s="1">
        <f>spotify_top_songs_audio_features[[#This Row],[streams]]</f>
        <v>142031573</v>
      </c>
      <c r="Y1271" t="str">
        <f>IF(Tabela2[[#This Row],[feat]]="","","Feat")</f>
        <v>Feat</v>
      </c>
      <c r="Z1271" s="17" t="str">
        <f>CONCATENATE(INT(spotify_top_songs_audio_features[[#This Row],[duration_ms]]/(60*1000)),":",MOD(INT(spotify_top_songs_audio_features[[#This Row],[duration_ms]]/1000),60))</f>
        <v>3:6</v>
      </c>
      <c r="AA12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271" t="str">
        <f>spotify_top_songs_audio_features[[#This Row],[track_name]]</f>
        <v>Fetish (feat. Gucci Mane)</v>
      </c>
    </row>
    <row r="1272" spans="1:28" x14ac:dyDescent="0.25">
      <c r="A1272" t="s">
        <v>12733</v>
      </c>
      <c r="B1272" t="s">
        <v>12734</v>
      </c>
      <c r="C1272" t="s">
        <v>12735</v>
      </c>
      <c r="D1272" t="s">
        <v>12736</v>
      </c>
      <c r="E1272" t="s">
        <v>142</v>
      </c>
      <c r="F1272" t="s">
        <v>24</v>
      </c>
      <c r="G1272" t="s">
        <v>25</v>
      </c>
      <c r="H1272">
        <v>928</v>
      </c>
      <c r="I1272">
        <v>468</v>
      </c>
      <c r="J1272">
        <v>364</v>
      </c>
      <c r="K1272" t="s">
        <v>2343</v>
      </c>
      <c r="L1272">
        <v>4.2700000000000002E-4</v>
      </c>
      <c r="M1272">
        <v>986</v>
      </c>
      <c r="N1272">
        <v>47</v>
      </c>
      <c r="O1272">
        <v>-8196</v>
      </c>
      <c r="P1272">
        <v>96006</v>
      </c>
      <c r="Q1272">
        <v>265000</v>
      </c>
      <c r="R1272">
        <v>11</v>
      </c>
      <c r="S1272">
        <v>142016895</v>
      </c>
      <c r="U1272" t="str">
        <f>IFERROR(LEFT(spotify_top_songs_audio_features[[#This Row],[artist_names]],SEARCH(",",spotify_top_songs_audio_features[[#This Row],[artist_names]])-1),spotify_top_songs_audio_features[[#This Row],[artist_names]])</f>
        <v>Cartel De Santa</v>
      </c>
      <c r="V1272" t="str">
        <f>IFERROR(MID(spotify_top_songs_audio_features[[#This Row],[artist_names]],SEARCH(",",spotify_top_songs_audio_features[[#This Row],[artist_names]])+2,99),"")</f>
        <v>La Kelly</v>
      </c>
      <c r="W1272" t="str">
        <f>spotify_top_songs_audio_features[[#This Row],[source]]</f>
        <v>Babilonia Music, S.A. De C.V.</v>
      </c>
      <c r="X1272" s="1">
        <f>spotify_top_songs_audio_features[[#This Row],[streams]]</f>
        <v>142016895</v>
      </c>
      <c r="Y1272" t="str">
        <f>IF(Tabela2[[#This Row],[feat]]="","","Feat")</f>
        <v>Feat</v>
      </c>
      <c r="Z1272" s="17" t="str">
        <f>CONCATENATE(INT(spotify_top_songs_audio_features[[#This Row],[duration_ms]]/(60*1000)),":",MOD(INT(spotify_top_songs_audio_features[[#This Row],[duration_ms]]/1000),60))</f>
        <v>4:25</v>
      </c>
      <c r="AA12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272" t="str">
        <f>spotify_top_songs_audio_features[[#This Row],[track_name]]</f>
        <v>Shorty Party</v>
      </c>
    </row>
    <row r="1273" spans="1:28" x14ac:dyDescent="0.25">
      <c r="A1273" t="s">
        <v>15976</v>
      </c>
      <c r="B1273" t="s">
        <v>8126</v>
      </c>
      <c r="C1273" t="s">
        <v>9243</v>
      </c>
      <c r="D1273" t="s">
        <v>220</v>
      </c>
      <c r="E1273" t="s">
        <v>70</v>
      </c>
      <c r="F1273" t="s">
        <v>32</v>
      </c>
      <c r="G1273" t="s">
        <v>25</v>
      </c>
      <c r="H1273">
        <v>728</v>
      </c>
      <c r="I1273">
        <v>801</v>
      </c>
      <c r="J1273">
        <v>683</v>
      </c>
      <c r="K1273" t="s">
        <v>1378</v>
      </c>
      <c r="L1273">
        <v>4.7100000000000001E-4</v>
      </c>
      <c r="M1273">
        <v>143</v>
      </c>
      <c r="N1273">
        <v>416</v>
      </c>
      <c r="O1273">
        <v>-2942</v>
      </c>
      <c r="P1273">
        <v>130059</v>
      </c>
      <c r="Q1273">
        <v>226627</v>
      </c>
      <c r="R1273">
        <v>24</v>
      </c>
      <c r="S1273">
        <v>141937323</v>
      </c>
      <c r="U1273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273" t="str">
        <f>IFERROR(MID(spotify_top_songs_audio_features[[#This Row],[artist_names]],SEARCH(",",spotify_top_songs_audio_features[[#This Row],[artist_names]])+2,99),"")</f>
        <v>Anuel AA</v>
      </c>
      <c r="W1273" t="str">
        <f>spotify_top_songs_audio_features[[#This Row],[source]]</f>
        <v>UMLE - Latino</v>
      </c>
      <c r="X1273" s="1">
        <f>spotify_top_songs_audio_features[[#This Row],[streams]]</f>
        <v>141937323</v>
      </c>
      <c r="Y1273" t="str">
        <f>IF(Tabela2[[#This Row],[feat]]="","","Feat")</f>
        <v>Feat</v>
      </c>
      <c r="Z1273" s="17" t="str">
        <f>CONCATENATE(INT(spotify_top_songs_audio_features[[#This Row],[duration_ms]]/(60*1000)),":",MOD(INT(spotify_top_songs_audio_features[[#This Row],[duration_ms]]/1000),60))</f>
        <v>3:46</v>
      </c>
      <c r="AA12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273" t="str">
        <f>spotify_top_songs_audio_features[[#This Row],[track_name]]</f>
        <v>Culpables</v>
      </c>
    </row>
    <row r="1274" spans="1:28" x14ac:dyDescent="0.25">
      <c r="A1274" t="s">
        <v>16129</v>
      </c>
      <c r="B1274" t="s">
        <v>16130</v>
      </c>
      <c r="C1274" t="s">
        <v>16131</v>
      </c>
      <c r="D1274" t="s">
        <v>16132</v>
      </c>
      <c r="E1274" t="s">
        <v>31</v>
      </c>
      <c r="F1274" t="s">
        <v>24</v>
      </c>
      <c r="G1274" t="s">
        <v>25</v>
      </c>
      <c r="H1274">
        <v>781</v>
      </c>
      <c r="I1274">
        <v>567</v>
      </c>
      <c r="J1274">
        <v>969</v>
      </c>
      <c r="K1274" t="s">
        <v>3943</v>
      </c>
      <c r="L1274">
        <v>0</v>
      </c>
      <c r="M1274">
        <v>981</v>
      </c>
      <c r="N1274">
        <v>743</v>
      </c>
      <c r="O1274">
        <v>-7857</v>
      </c>
      <c r="P1274">
        <v>121964</v>
      </c>
      <c r="Q1274">
        <v>125902</v>
      </c>
      <c r="R1274">
        <v>9</v>
      </c>
      <c r="S1274">
        <v>141827657</v>
      </c>
      <c r="U1274" t="str">
        <f>IFERROR(LEFT(spotify_top_songs_audio_features[[#This Row],[artist_names]],SEARCH(",",spotify_top_songs_audio_features[[#This Row],[artist_names]])-1),spotify_top_songs_audio_features[[#This Row],[artist_names]])</f>
        <v>Flo Milli</v>
      </c>
      <c r="V1274" t="str">
        <f>IFERROR(MID(spotify_top_songs_audio_features[[#This Row],[artist_names]],SEARCH(",",spotify_top_songs_audio_features[[#This Row],[artist_names]])+2,99),"")</f>
        <v/>
      </c>
      <c r="W1274" t="str">
        <f>spotify_top_songs_audio_features[[#This Row],[source]]</f>
        <v>'94 Sounds/RCA Records</v>
      </c>
      <c r="X1274" s="1">
        <f>spotify_top_songs_audio_features[[#This Row],[streams]]</f>
        <v>141827657</v>
      </c>
      <c r="Y1274" t="str">
        <f>IF(Tabela2[[#This Row],[feat]]="","","Feat")</f>
        <v/>
      </c>
      <c r="Z1274" s="17" t="str">
        <f>CONCATENATE(INT(spotify_top_songs_audio_features[[#This Row],[duration_ms]]/(60*1000)),":",MOD(INT(spotify_top_songs_audio_features[[#This Row],[duration_ms]]/1000),60))</f>
        <v>2:5</v>
      </c>
      <c r="AA12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74" t="str">
        <f>spotify_top_songs_audio_features[[#This Row],[track_name]]</f>
        <v>Never Lose Me</v>
      </c>
    </row>
    <row r="1275" spans="1:28" x14ac:dyDescent="0.25">
      <c r="A1275" t="s">
        <v>4642</v>
      </c>
      <c r="B1275" t="s">
        <v>4031</v>
      </c>
      <c r="C1275" t="s">
        <v>4032</v>
      </c>
      <c r="D1275" t="s">
        <v>1517</v>
      </c>
      <c r="E1275" t="s">
        <v>86</v>
      </c>
      <c r="F1275" t="s">
        <v>24</v>
      </c>
      <c r="G1275" t="s">
        <v>25</v>
      </c>
      <c r="H1275">
        <v>89</v>
      </c>
      <c r="I1275">
        <v>633</v>
      </c>
      <c r="J1275">
        <v>168</v>
      </c>
      <c r="K1275" t="s">
        <v>4033</v>
      </c>
      <c r="L1275">
        <v>343</v>
      </c>
      <c r="M1275">
        <v>993</v>
      </c>
      <c r="N1275">
        <v>425</v>
      </c>
      <c r="O1275">
        <v>-5475</v>
      </c>
      <c r="P1275">
        <v>139948</v>
      </c>
      <c r="Q1275">
        <v>233087</v>
      </c>
      <c r="R1275">
        <v>32</v>
      </c>
      <c r="S1275">
        <v>141765145</v>
      </c>
      <c r="U1275" t="str">
        <f>IFERROR(LEFT(spotify_top_songs_audio_features[[#This Row],[artist_names]],SEARCH(",",spotify_top_songs_audio_features[[#This Row],[artist_names]])-1),spotify_top_songs_audio_features[[#This Row],[artist_names]])</f>
        <v>Gucci Mane</v>
      </c>
      <c r="V1275" t="str">
        <f>IFERROR(MID(spotify_top_songs_audio_features[[#This Row],[artist_names]],SEARCH(",",spotify_top_songs_audio_features[[#This Row],[artist_names]])+2,99),"")</f>
        <v>Migos</v>
      </c>
      <c r="W1275" t="str">
        <f>spotify_top_songs_audio_features[[#This Row],[source]]</f>
        <v>Guwop Enterprises/Atlantic</v>
      </c>
      <c r="X1275" s="1">
        <f>spotify_top_songs_audio_features[[#This Row],[streams]]</f>
        <v>141765145</v>
      </c>
      <c r="Y1275" t="str">
        <f>IF(Tabela2[[#This Row],[feat]]="","","Feat")</f>
        <v>Feat</v>
      </c>
      <c r="Z1275" s="17" t="str">
        <f>CONCATENATE(INT(spotify_top_songs_audio_features[[#This Row],[duration_ms]]/(60*1000)),":",MOD(INT(spotify_top_songs_audio_features[[#This Row],[duration_ms]]/1000),60))</f>
        <v>3:53</v>
      </c>
      <c r="AA12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75" t="str">
        <f>spotify_top_songs_audio_features[[#This Row],[track_name]]</f>
        <v>I Get the Bag (feat. Migos)</v>
      </c>
    </row>
    <row r="1276" spans="1:28" x14ac:dyDescent="0.25">
      <c r="A1276" t="s">
        <v>2098</v>
      </c>
      <c r="B1276" t="s">
        <v>284</v>
      </c>
      <c r="C1276" t="s">
        <v>2099</v>
      </c>
      <c r="D1276" t="s">
        <v>1092</v>
      </c>
      <c r="E1276" t="s">
        <v>70</v>
      </c>
      <c r="F1276" t="s">
        <v>24</v>
      </c>
      <c r="G1276" t="s">
        <v>25</v>
      </c>
      <c r="H1276">
        <v>735</v>
      </c>
      <c r="I1276">
        <v>482</v>
      </c>
      <c r="J1276">
        <v>139</v>
      </c>
      <c r="K1276" t="s">
        <v>2100</v>
      </c>
      <c r="L1276">
        <v>144</v>
      </c>
      <c r="M1276">
        <v>448</v>
      </c>
      <c r="N1276">
        <v>315</v>
      </c>
      <c r="O1276">
        <v>-9445</v>
      </c>
      <c r="P1276">
        <v>181995</v>
      </c>
      <c r="Q1276">
        <v>217933</v>
      </c>
      <c r="R1276">
        <v>3</v>
      </c>
      <c r="S1276">
        <v>141573769</v>
      </c>
      <c r="U127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276" t="str">
        <f>IFERROR(MID(spotify_top_songs_audio_features[[#This Row],[artist_names]],SEARCH(",",spotify_top_songs_audio_features[[#This Row],[artist_names]])+2,99),"")</f>
        <v/>
      </c>
      <c r="W1276" t="str">
        <f>spotify_top_songs_audio_features[[#This Row],[source]]</f>
        <v>Cash Money/Drake LP6</v>
      </c>
      <c r="X1276" s="1">
        <f>spotify_top_songs_audio_features[[#This Row],[streams]]</f>
        <v>141573769</v>
      </c>
      <c r="Y1276" t="str">
        <f>IF(Tabela2[[#This Row],[feat]]="","","Feat")</f>
        <v/>
      </c>
      <c r="Z1276" s="17" t="str">
        <f>CONCATENATE(INT(spotify_top_songs_audio_features[[#This Row],[duration_ms]]/(60*1000)),":",MOD(INT(spotify_top_songs_audio_features[[#This Row],[duration_ms]]/1000),60))</f>
        <v>3:37</v>
      </c>
      <c r="AA12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276" t="str">
        <f>spotify_top_songs_audio_features[[#This Row],[track_name]]</f>
        <v>In My Feelings</v>
      </c>
    </row>
    <row r="1277" spans="1:28" x14ac:dyDescent="0.25">
      <c r="A1277" t="s">
        <v>11502</v>
      </c>
      <c r="B1277" t="s">
        <v>1257</v>
      </c>
      <c r="C1277" t="s">
        <v>11503</v>
      </c>
      <c r="D1277" t="s">
        <v>1259</v>
      </c>
      <c r="E1277" t="s">
        <v>177</v>
      </c>
      <c r="F1277" t="s">
        <v>24</v>
      </c>
      <c r="G1277" t="s">
        <v>25</v>
      </c>
      <c r="H1277">
        <v>654</v>
      </c>
      <c r="I1277">
        <v>707</v>
      </c>
      <c r="J1277">
        <v>664</v>
      </c>
      <c r="K1277" t="s">
        <v>11504</v>
      </c>
      <c r="L1277">
        <v>0</v>
      </c>
      <c r="M1277">
        <v>873</v>
      </c>
      <c r="N1277">
        <v>448</v>
      </c>
      <c r="O1277">
        <v>-5661</v>
      </c>
      <c r="P1277">
        <v>12797</v>
      </c>
      <c r="Q1277">
        <v>194765</v>
      </c>
      <c r="R1277">
        <v>15</v>
      </c>
      <c r="S1277">
        <v>141442667</v>
      </c>
      <c r="U1277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1277" t="str">
        <f>IFERROR(MID(spotify_top_songs_audio_features[[#This Row],[artist_names]],SEARCH(",",spotify_top_songs_audio_features[[#This Row],[artist_names]])+2,99),"")</f>
        <v/>
      </c>
      <c r="W1277" t="str">
        <f>spotify_top_songs_audio_features[[#This Row],[source]]</f>
        <v>YG Entertainment/Interscope Records</v>
      </c>
      <c r="X1277" s="1">
        <f>spotify_top_songs_audio_features[[#This Row],[streams]]</f>
        <v>141442667</v>
      </c>
      <c r="Y1277" t="str">
        <f>IF(Tabela2[[#This Row],[feat]]="","","Feat")</f>
        <v/>
      </c>
      <c r="Z1277" s="17" t="str">
        <f>CONCATENATE(INT(spotify_top_songs_audio_features[[#This Row],[duration_ms]]/(60*1000)),":",MOD(INT(spotify_top_songs_audio_features[[#This Row],[duration_ms]]/1000),60))</f>
        <v>3:14</v>
      </c>
      <c r="AA12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277" t="str">
        <f>spotify_top_songs_audio_features[[#This Row],[track_name]]</f>
        <v>Lovesick Girls</v>
      </c>
    </row>
    <row r="1278" spans="1:28" x14ac:dyDescent="0.25">
      <c r="A1278" t="s">
        <v>15404</v>
      </c>
      <c r="B1278" t="s">
        <v>3531</v>
      </c>
      <c r="C1278" t="s">
        <v>3532</v>
      </c>
      <c r="D1278" t="s">
        <v>857</v>
      </c>
      <c r="E1278" t="s">
        <v>58</v>
      </c>
      <c r="F1278" t="s">
        <v>32</v>
      </c>
      <c r="G1278" t="s">
        <v>25</v>
      </c>
      <c r="H1278">
        <v>951</v>
      </c>
      <c r="I1278">
        <v>692</v>
      </c>
      <c r="J1278">
        <v>312</v>
      </c>
      <c r="K1278" t="s">
        <v>4364</v>
      </c>
      <c r="L1278">
        <v>182</v>
      </c>
      <c r="M1278">
        <v>894</v>
      </c>
      <c r="N1278">
        <v>431</v>
      </c>
      <c r="O1278">
        <v>-4038</v>
      </c>
      <c r="P1278">
        <v>115047</v>
      </c>
      <c r="Q1278">
        <v>201280</v>
      </c>
      <c r="R1278">
        <v>14</v>
      </c>
      <c r="S1278">
        <v>141400741</v>
      </c>
      <c r="U1278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278" t="str">
        <f>IFERROR(MID(spotify_top_songs_audio_features[[#This Row],[artist_names]],SEARCH(",",spotify_top_songs_audio_features[[#This Row],[artist_names]])+2,99),"")</f>
        <v>Ovy On The Drums</v>
      </c>
      <c r="W1278" t="str">
        <f>spotify_top_songs_audio_features[[#This Row],[source]]</f>
        <v>Universal Music Latino</v>
      </c>
      <c r="X1278" s="1">
        <f>spotify_top_songs_audio_features[[#This Row],[streams]]</f>
        <v>141400741</v>
      </c>
      <c r="Y1278" t="str">
        <f>IF(Tabela2[[#This Row],[feat]]="","","Feat")</f>
        <v>Feat</v>
      </c>
      <c r="Z1278" s="17" t="str">
        <f>CONCATENATE(INT(spotify_top_songs_audio_features[[#This Row],[duration_ms]]/(60*1000)),":",MOD(INT(spotify_top_songs_audio_features[[#This Row],[duration_ms]]/1000),60))</f>
        <v>3:21</v>
      </c>
      <c r="AA12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278" t="str">
        <f>spotify_top_songs_audio_features[[#This Row],[track_name]]</f>
        <v>CAIRO</v>
      </c>
    </row>
    <row r="1279" spans="1:28" x14ac:dyDescent="0.25">
      <c r="A1279" t="s">
        <v>17486</v>
      </c>
      <c r="B1279" t="s">
        <v>35</v>
      </c>
      <c r="C1279" t="s">
        <v>36</v>
      </c>
      <c r="D1279" t="s">
        <v>37</v>
      </c>
      <c r="E1279" t="s">
        <v>31</v>
      </c>
      <c r="F1279" t="s">
        <v>24</v>
      </c>
      <c r="G1279" t="s">
        <v>25</v>
      </c>
      <c r="H1279">
        <v>356</v>
      </c>
      <c r="I1279">
        <v>924</v>
      </c>
      <c r="J1279">
        <v>808</v>
      </c>
      <c r="K1279" t="s">
        <v>17487</v>
      </c>
      <c r="L1279">
        <v>0</v>
      </c>
      <c r="M1279">
        <v>953</v>
      </c>
      <c r="N1279">
        <v>232</v>
      </c>
      <c r="O1279">
        <v>-374</v>
      </c>
      <c r="P1279">
        <v>148017</v>
      </c>
      <c r="Q1279">
        <v>222587</v>
      </c>
      <c r="R1279">
        <v>37</v>
      </c>
      <c r="S1279">
        <v>140615504</v>
      </c>
      <c r="U1279" t="str">
        <f>IFERROR(LEFT(spotify_top_songs_audio_features[[#This Row],[artist_names]],SEARCH(",",spotify_top_songs_audio_features[[#This Row],[artist_names]])-1),spotify_top_songs_audio_features[[#This Row],[artist_names]])</f>
        <v>The Killers</v>
      </c>
      <c r="V1279" t="str">
        <f>IFERROR(MID(spotify_top_songs_audio_features[[#This Row],[artist_names]],SEARCH(",",spotify_top_songs_audio_features[[#This Row],[artist_names]])+2,99),"")</f>
        <v/>
      </c>
      <c r="W1279" t="str">
        <f>spotify_top_songs_audio_features[[#This Row],[source]]</f>
        <v>Island Records</v>
      </c>
      <c r="X1279" s="1">
        <f>spotify_top_songs_audio_features[[#This Row],[streams]]</f>
        <v>140615504</v>
      </c>
      <c r="Y1279" t="str">
        <f>IF(Tabela2[[#This Row],[feat]]="","","Feat")</f>
        <v/>
      </c>
      <c r="Z1279" s="17" t="str">
        <f>CONCATENATE(INT(spotify_top_songs_audio_features[[#This Row],[duration_ms]]/(60*1000)),":",MOD(INT(spotify_top_songs_audio_features[[#This Row],[duration_ms]]/1000),60))</f>
        <v>3:42</v>
      </c>
      <c r="AA12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79" t="str">
        <f>spotify_top_songs_audio_features[[#This Row],[track_name]]</f>
        <v>Mr. Brightside</v>
      </c>
    </row>
    <row r="1280" spans="1:28" x14ac:dyDescent="0.25">
      <c r="A1280" t="s">
        <v>6356</v>
      </c>
      <c r="B1280" t="s">
        <v>3062</v>
      </c>
      <c r="C1280" t="s">
        <v>6357</v>
      </c>
      <c r="D1280" t="s">
        <v>2775</v>
      </c>
      <c r="E1280" t="s">
        <v>86</v>
      </c>
      <c r="F1280" t="s">
        <v>32</v>
      </c>
      <c r="G1280" t="s">
        <v>25</v>
      </c>
      <c r="H1280">
        <v>506</v>
      </c>
      <c r="I1280">
        <v>817</v>
      </c>
      <c r="J1280">
        <v>335</v>
      </c>
      <c r="K1280" t="s">
        <v>6358</v>
      </c>
      <c r="L1280">
        <v>0</v>
      </c>
      <c r="M1280">
        <v>486</v>
      </c>
      <c r="N1280">
        <v>506</v>
      </c>
      <c r="O1280">
        <v>-5051</v>
      </c>
      <c r="P1280">
        <v>109952</v>
      </c>
      <c r="Q1280">
        <v>208707</v>
      </c>
      <c r="R1280">
        <v>18</v>
      </c>
      <c r="S1280">
        <v>140474129</v>
      </c>
      <c r="U1280" t="str">
        <f>IFERROR(LEFT(spotify_top_songs_audio_features[[#This Row],[artist_names]],SEARCH(",",spotify_top_songs_audio_features[[#This Row],[artist_names]])-1),spotify_top_songs_audio_features[[#This Row],[artist_names]])</f>
        <v>Panic! At The Disco</v>
      </c>
      <c r="V1280" t="str">
        <f>IFERROR(MID(spotify_top_songs_audio_features[[#This Row],[artist_names]],SEARCH(",",spotify_top_songs_audio_features[[#This Row],[artist_names]])+2,99),"")</f>
        <v/>
      </c>
      <c r="W1280" t="str">
        <f>spotify_top_songs_audio_features[[#This Row],[source]]</f>
        <v>Decaydance/Fueled By Ramen</v>
      </c>
      <c r="X1280" s="1">
        <f>spotify_top_songs_audio_features[[#This Row],[streams]]</f>
        <v>140474129</v>
      </c>
      <c r="Y1280" t="str">
        <f>IF(Tabela2[[#This Row],[feat]]="","","Feat")</f>
        <v/>
      </c>
      <c r="Z1280" s="17" t="str">
        <f>CONCATENATE(INT(spotify_top_songs_audio_features[[#This Row],[duration_ms]]/(60*1000)),":",MOD(INT(spotify_top_songs_audio_features[[#This Row],[duration_ms]]/1000),60))</f>
        <v>3:28</v>
      </c>
      <c r="AA12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80" t="str">
        <f>spotify_top_songs_audio_features[[#This Row],[track_name]]</f>
        <v>House of Memories</v>
      </c>
    </row>
    <row r="1281" spans="1:28" x14ac:dyDescent="0.25">
      <c r="A1281" t="s">
        <v>17770</v>
      </c>
      <c r="B1281" t="s">
        <v>1366</v>
      </c>
      <c r="C1281" t="s">
        <v>17771</v>
      </c>
      <c r="D1281" t="s">
        <v>1368</v>
      </c>
      <c r="E1281" t="s">
        <v>113</v>
      </c>
      <c r="F1281" t="s">
        <v>24</v>
      </c>
      <c r="G1281" t="s">
        <v>25</v>
      </c>
      <c r="H1281">
        <v>675</v>
      </c>
      <c r="I1281">
        <v>751</v>
      </c>
      <c r="J1281">
        <v>296</v>
      </c>
      <c r="K1281" t="s">
        <v>4095</v>
      </c>
      <c r="L1281">
        <v>0</v>
      </c>
      <c r="M1281">
        <v>893</v>
      </c>
      <c r="N1281">
        <v>612</v>
      </c>
      <c r="O1281">
        <v>-3539</v>
      </c>
      <c r="P1281">
        <v>118384</v>
      </c>
      <c r="Q1281">
        <v>181279</v>
      </c>
      <c r="R1281">
        <v>26</v>
      </c>
      <c r="S1281">
        <v>140471788</v>
      </c>
      <c r="U1281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1281" t="str">
        <f>IFERROR(MID(spotify_top_songs_audio_features[[#This Row],[artist_names]],SEARCH(",",spotify_top_songs_audio_features[[#This Row],[artist_names]])+2,99),"")</f>
        <v/>
      </c>
      <c r="W1281" t="str">
        <f>spotify_top_songs_audio_features[[#This Row],[source]]</f>
        <v>Astralwerks (ASW)</v>
      </c>
      <c r="X1281" s="1">
        <f>spotify_top_songs_audio_features[[#This Row],[streams]]</f>
        <v>140471788</v>
      </c>
      <c r="Y1281" t="str">
        <f>IF(Tabela2[[#This Row],[feat]]="","","Feat")</f>
        <v/>
      </c>
      <c r="Z1281" s="17" t="str">
        <f>CONCATENATE(INT(spotify_top_songs_audio_features[[#This Row],[duration_ms]]/(60*1000)),":",MOD(INT(spotify_top_songs_audio_features[[#This Row],[duration_ms]]/1000),60))</f>
        <v>3:1</v>
      </c>
      <c r="AA12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281" t="str">
        <f>spotify_top_songs_audio_features[[#This Row],[track_name]]</f>
        <v>Bad At Love</v>
      </c>
    </row>
    <row r="1282" spans="1:28" x14ac:dyDescent="0.25">
      <c r="A1282" t="s">
        <v>1463</v>
      </c>
      <c r="B1282" t="s">
        <v>1464</v>
      </c>
      <c r="C1282" t="s">
        <v>1465</v>
      </c>
      <c r="D1282" t="s">
        <v>42</v>
      </c>
      <c r="E1282" t="s">
        <v>31</v>
      </c>
      <c r="F1282" t="s">
        <v>24</v>
      </c>
      <c r="G1282" t="s">
        <v>25</v>
      </c>
      <c r="H1282">
        <v>747</v>
      </c>
      <c r="I1282">
        <v>57</v>
      </c>
      <c r="J1282">
        <v>81</v>
      </c>
      <c r="K1282" t="s">
        <v>1466</v>
      </c>
      <c r="L1282">
        <v>0</v>
      </c>
      <c r="M1282">
        <v>832</v>
      </c>
      <c r="N1282">
        <v>65</v>
      </c>
      <c r="O1282">
        <v>-6711</v>
      </c>
      <c r="P1282">
        <v>133992</v>
      </c>
      <c r="Q1282">
        <v>200890</v>
      </c>
      <c r="R1282">
        <v>15</v>
      </c>
      <c r="S1282">
        <v>140425335</v>
      </c>
      <c r="U1282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1282" t="str">
        <f>IFERROR(MID(spotify_top_songs_audio_features[[#This Row],[artist_names]],SEARCH(",",spotify_top_songs_audio_features[[#This Row],[artist_names]])+2,99),"")</f>
        <v>Bruno Mars</v>
      </c>
      <c r="W1282" t="str">
        <f>spotify_top_songs_audio_features[[#This Row],[source]]</f>
        <v>Atlantic/KSR</v>
      </c>
      <c r="X1282" s="1">
        <f>spotify_top_songs_audio_features[[#This Row],[streams]]</f>
        <v>140425335</v>
      </c>
      <c r="Y1282" t="str">
        <f>IF(Tabela2[[#This Row],[feat]]="","","Feat")</f>
        <v>Feat</v>
      </c>
      <c r="Z1282" s="17" t="str">
        <f>CONCATENATE(INT(spotify_top_songs_audio_features[[#This Row],[duration_ms]]/(60*1000)),":",MOD(INT(spotify_top_songs_audio_features[[#This Row],[duration_ms]]/1000),60))</f>
        <v>3:20</v>
      </c>
      <c r="AA12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82" t="str">
        <f>spotify_top_songs_audio_features[[#This Row],[track_name]]</f>
        <v>Please Me</v>
      </c>
    </row>
    <row r="1283" spans="1:28" x14ac:dyDescent="0.25">
      <c r="A1283" t="s">
        <v>6024</v>
      </c>
      <c r="B1283" t="s">
        <v>982</v>
      </c>
      <c r="C1283" t="s">
        <v>6025</v>
      </c>
      <c r="D1283" t="s">
        <v>984</v>
      </c>
      <c r="E1283" t="s">
        <v>70</v>
      </c>
      <c r="F1283" t="s">
        <v>24</v>
      </c>
      <c r="G1283" t="s">
        <v>25</v>
      </c>
      <c r="H1283">
        <v>472</v>
      </c>
      <c r="I1283">
        <v>518</v>
      </c>
      <c r="J1283">
        <v>51</v>
      </c>
      <c r="K1283" t="s">
        <v>6026</v>
      </c>
      <c r="L1283">
        <v>127</v>
      </c>
      <c r="M1283">
        <v>289</v>
      </c>
      <c r="N1283">
        <v>154</v>
      </c>
      <c r="O1283">
        <v>-7379</v>
      </c>
      <c r="P1283">
        <v>147805</v>
      </c>
      <c r="Q1283">
        <v>211667</v>
      </c>
      <c r="R1283">
        <v>13</v>
      </c>
      <c r="S1283">
        <v>140317047</v>
      </c>
      <c r="U1283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1283" t="str">
        <f>IFERROR(MID(spotify_top_songs_audio_features[[#This Row],[artist_names]],SEARCH(",",spotify_top_songs_audio_features[[#This Row],[artist_names]])+2,99),"")</f>
        <v/>
      </c>
      <c r="W1283" t="str">
        <f>spotify_top_songs_audio_features[[#This Row],[source]]</f>
        <v>88rising Music/Warner Records</v>
      </c>
      <c r="X1283" s="1">
        <f>spotify_top_songs_audio_features[[#This Row],[streams]]</f>
        <v>140317047</v>
      </c>
      <c r="Y1283" t="str">
        <f>IF(Tabela2[[#This Row],[feat]]="","","Feat")</f>
        <v/>
      </c>
      <c r="Z1283" s="17" t="str">
        <f>CONCATENATE(INT(spotify_top_songs_audio_features[[#This Row],[duration_ms]]/(60*1000)),":",MOD(INT(spotify_top_songs_audio_features[[#This Row],[duration_ms]]/1000),60))</f>
        <v>3:31</v>
      </c>
      <c r="AA12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283" t="str">
        <f>spotify_top_songs_audio_features[[#This Row],[track_name]]</f>
        <v>Die For You</v>
      </c>
    </row>
    <row r="1284" spans="1:28" x14ac:dyDescent="0.25">
      <c r="A1284" t="s">
        <v>10367</v>
      </c>
      <c r="B1284" t="s">
        <v>6067</v>
      </c>
      <c r="C1284" t="s">
        <v>6068</v>
      </c>
      <c r="D1284" t="s">
        <v>6069</v>
      </c>
      <c r="E1284" t="s">
        <v>142</v>
      </c>
      <c r="F1284" t="s">
        <v>24</v>
      </c>
      <c r="G1284" t="s">
        <v>152</v>
      </c>
      <c r="H1284">
        <v>328</v>
      </c>
      <c r="I1284">
        <v>607</v>
      </c>
      <c r="J1284">
        <v>315</v>
      </c>
      <c r="K1284" t="s">
        <v>2545</v>
      </c>
      <c r="L1284">
        <v>0</v>
      </c>
      <c r="M1284">
        <v>765</v>
      </c>
      <c r="N1284">
        <v>395</v>
      </c>
      <c r="O1284">
        <v>-11076</v>
      </c>
      <c r="P1284">
        <v>146537</v>
      </c>
      <c r="Q1284">
        <v>213880</v>
      </c>
      <c r="R1284">
        <v>14</v>
      </c>
      <c r="S1284">
        <v>139884605</v>
      </c>
      <c r="U1284" t="str">
        <f>IFERROR(LEFT(spotify_top_songs_audio_features[[#This Row],[artist_names]],SEARCH(",",spotify_top_songs_audio_features[[#This Row],[artist_names]])-1),spotify_top_songs_audio_features[[#This Row],[artist_names]])</f>
        <v>John Lennon</v>
      </c>
      <c r="V1284" t="str">
        <f>IFERROR(MID(spotify_top_songs_audio_features[[#This Row],[artist_names]],SEARCH(",",spotify_top_songs_audio_features[[#This Row],[artist_names]])+2,99),"")</f>
        <v>Yoko Ono</v>
      </c>
      <c r="W1284" t="str">
        <f>spotify_top_songs_audio_features[[#This Row],[source]]</f>
        <v>EMI Catalogue</v>
      </c>
      <c r="X1284" s="1">
        <f>spotify_top_songs_audio_features[[#This Row],[streams]]</f>
        <v>139884605</v>
      </c>
      <c r="Y1284" t="str">
        <f>IF(Tabela2[[#This Row],[feat]]="","","Feat")</f>
        <v>Feat</v>
      </c>
      <c r="Z1284" s="17" t="str">
        <f>CONCATENATE(INT(spotify_top_songs_audio_features[[#This Row],[duration_ms]]/(60*1000)),":",MOD(INT(spotify_top_songs_audio_features[[#This Row],[duration_ms]]/1000),60))</f>
        <v>3:33</v>
      </c>
      <c r="AA12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284" t="str">
        <f>spotify_top_songs_audio_features[[#This Row],[track_name]]</f>
        <v>Happy Xmas (War Is Over) - Remastered 2010</v>
      </c>
    </row>
    <row r="1285" spans="1:28" x14ac:dyDescent="0.25">
      <c r="A1285" t="s">
        <v>5093</v>
      </c>
      <c r="B1285" t="s">
        <v>5094</v>
      </c>
      <c r="C1285" t="s">
        <v>5095</v>
      </c>
      <c r="D1285" t="s">
        <v>30</v>
      </c>
      <c r="E1285" t="s">
        <v>142</v>
      </c>
      <c r="F1285" t="s">
        <v>24</v>
      </c>
      <c r="G1285" t="s">
        <v>25</v>
      </c>
      <c r="H1285">
        <v>88</v>
      </c>
      <c r="I1285">
        <v>67</v>
      </c>
      <c r="J1285">
        <v>468</v>
      </c>
      <c r="K1285" t="s">
        <v>4504</v>
      </c>
      <c r="L1285">
        <v>4.17E-4</v>
      </c>
      <c r="M1285">
        <v>662</v>
      </c>
      <c r="N1285">
        <v>131</v>
      </c>
      <c r="O1285">
        <v>-5177</v>
      </c>
      <c r="P1285">
        <v>101008</v>
      </c>
      <c r="Q1285">
        <v>299227</v>
      </c>
      <c r="R1285">
        <v>20</v>
      </c>
      <c r="S1285">
        <v>139610813</v>
      </c>
      <c r="U1285" t="str">
        <f>IFERROR(LEFT(spotify_top_songs_audio_features[[#This Row],[artist_names]],SEARCH(",",spotify_top_songs_audio_features[[#This Row],[artist_names]])-1),spotify_top_songs_audio_features[[#This Row],[artist_names]])</f>
        <v>YG</v>
      </c>
      <c r="V1285" t="str">
        <f>IFERROR(MID(spotify_top_songs_audio_features[[#This Row],[artist_names]],SEARCH(",",spotify_top_songs_audio_features[[#This Row],[artist_names]])+2,99),"")</f>
        <v>Tyga, Jon Z</v>
      </c>
      <c r="W1285" t="str">
        <f>spotify_top_songs_audio_features[[#This Row],[source]]</f>
        <v>Def Jam Recordings</v>
      </c>
      <c r="X1285" s="1">
        <f>spotify_top_songs_audio_features[[#This Row],[streams]]</f>
        <v>139610813</v>
      </c>
      <c r="Y1285" t="str">
        <f>IF(Tabela2[[#This Row],[feat]]="","","Feat")</f>
        <v>Feat</v>
      </c>
      <c r="Z1285" s="17" t="str">
        <f>CONCATENATE(INT(spotify_top_songs_audio_features[[#This Row],[duration_ms]]/(60*1000)),":",MOD(INT(spotify_top_songs_audio_features[[#This Row],[duration_ms]]/1000),60))</f>
        <v>4:59</v>
      </c>
      <c r="AA12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285" t="str">
        <f>spotify_top_songs_audio_features[[#This Row],[track_name]]</f>
        <v>Go Loko (feat. Tyga, Jon Z)</v>
      </c>
    </row>
    <row r="1286" spans="1:28" x14ac:dyDescent="0.25">
      <c r="A1286" t="s">
        <v>1145</v>
      </c>
      <c r="B1286" t="s">
        <v>1073</v>
      </c>
      <c r="C1286" t="s">
        <v>1146</v>
      </c>
      <c r="D1286" t="s">
        <v>22</v>
      </c>
      <c r="E1286" t="s">
        <v>142</v>
      </c>
      <c r="F1286" t="s">
        <v>32</v>
      </c>
      <c r="G1286" t="s">
        <v>25</v>
      </c>
      <c r="H1286">
        <v>614</v>
      </c>
      <c r="I1286">
        <v>644</v>
      </c>
      <c r="J1286">
        <v>426</v>
      </c>
      <c r="K1286" t="s">
        <v>1147</v>
      </c>
      <c r="L1286">
        <v>7.0699999999999995E-4</v>
      </c>
      <c r="M1286">
        <v>117</v>
      </c>
      <c r="N1286">
        <v>651</v>
      </c>
      <c r="O1286">
        <v>-5372</v>
      </c>
      <c r="P1286">
        <v>160036</v>
      </c>
      <c r="Q1286">
        <v>206772</v>
      </c>
      <c r="R1286">
        <v>16</v>
      </c>
      <c r="S1286">
        <v>139279688</v>
      </c>
      <c r="U1286" t="str">
        <f>IFERROR(LEFT(spotify_top_songs_audio_features[[#This Row],[artist_names]],SEARCH(",",spotify_top_songs_audio_features[[#This Row],[artist_names]])-1),spotify_top_songs_audio_features[[#This Row],[artist_names]])</f>
        <v>Tate McRae</v>
      </c>
      <c r="V1286" t="str">
        <f>IFERROR(MID(spotify_top_songs_audio_features[[#This Row],[artist_names]],SEARCH(",",spotify_top_songs_audio_features[[#This Row],[artist_names]])+2,99),"")</f>
        <v/>
      </c>
      <c r="W1286" t="str">
        <f>spotify_top_songs_audio_features[[#This Row],[source]]</f>
        <v>RCA Records Label</v>
      </c>
      <c r="X1286" s="1">
        <f>spotify_top_songs_audio_features[[#This Row],[streams]]</f>
        <v>139279688</v>
      </c>
      <c r="Y1286" t="str">
        <f>IF(Tabela2[[#This Row],[feat]]="","","Feat")</f>
        <v/>
      </c>
      <c r="Z1286" s="17" t="str">
        <f>CONCATENATE(INT(spotify_top_songs_audio_features[[#This Row],[duration_ms]]/(60*1000)),":",MOD(INT(spotify_top_songs_audio_features[[#This Row],[duration_ms]]/1000),60))</f>
        <v>3:26</v>
      </c>
      <c r="AA12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286" t="str">
        <f>spotify_top_songs_audio_features[[#This Row],[track_name]]</f>
        <v>she's all i wanna be</v>
      </c>
    </row>
    <row r="1287" spans="1:28" x14ac:dyDescent="0.25">
      <c r="A1287" t="s">
        <v>17458</v>
      </c>
      <c r="B1287" t="s">
        <v>1611</v>
      </c>
      <c r="C1287" t="s">
        <v>126</v>
      </c>
      <c r="D1287" t="s">
        <v>1612</v>
      </c>
      <c r="E1287" t="s">
        <v>86</v>
      </c>
      <c r="F1287" t="s">
        <v>32</v>
      </c>
      <c r="G1287" t="s">
        <v>25</v>
      </c>
      <c r="H1287">
        <v>844</v>
      </c>
      <c r="I1287">
        <v>644</v>
      </c>
      <c r="J1287">
        <v>479</v>
      </c>
      <c r="K1287" t="s">
        <v>1613</v>
      </c>
      <c r="L1287">
        <v>0</v>
      </c>
      <c r="M1287">
        <v>113</v>
      </c>
      <c r="N1287">
        <v>591</v>
      </c>
      <c r="O1287">
        <v>-6273</v>
      </c>
      <c r="P1287">
        <v>122061</v>
      </c>
      <c r="Q1287">
        <v>169038</v>
      </c>
      <c r="R1287">
        <v>18</v>
      </c>
      <c r="S1287">
        <v>139258370</v>
      </c>
      <c r="U1287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1287" t="str">
        <f>IFERROR(MID(spotify_top_songs_audio_features[[#This Row],[artist_names]],SEARCH(",",spotify_top_songs_audio_features[[#This Row],[artist_names]])+2,99),"")</f>
        <v/>
      </c>
      <c r="W1287" t="str">
        <f>spotify_top_songs_audio_features[[#This Row],[source]]</f>
        <v>iamcosmic</v>
      </c>
      <c r="X1287" s="1">
        <f>spotify_top_songs_audio_features[[#This Row],[streams]]</f>
        <v>139258370</v>
      </c>
      <c r="Y1287" t="str">
        <f>IF(Tabela2[[#This Row],[feat]]="","","Feat")</f>
        <v/>
      </c>
      <c r="Z1287" s="17" t="str">
        <f>CONCATENATE(INT(spotify_top_songs_audio_features[[#This Row],[duration_ms]]/(60*1000)),":",MOD(INT(spotify_top_songs_audio_features[[#This Row],[duration_ms]]/1000),60))</f>
        <v>2:49</v>
      </c>
      <c r="AA12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87" t="str">
        <f>spotify_top_songs_audio_features[[#This Row],[track_name]]</f>
        <v>Paradise</v>
      </c>
    </row>
    <row r="1288" spans="1:28" x14ac:dyDescent="0.25">
      <c r="A1288" t="s">
        <v>7402</v>
      </c>
      <c r="B1288" t="s">
        <v>7403</v>
      </c>
      <c r="C1288" t="s">
        <v>7404</v>
      </c>
      <c r="D1288" t="s">
        <v>712</v>
      </c>
      <c r="E1288" t="s">
        <v>31</v>
      </c>
      <c r="F1288" t="s">
        <v>24</v>
      </c>
      <c r="G1288" t="s">
        <v>25</v>
      </c>
      <c r="H1288">
        <v>703</v>
      </c>
      <c r="I1288">
        <v>757</v>
      </c>
      <c r="J1288">
        <v>5</v>
      </c>
      <c r="K1288" t="s">
        <v>4803</v>
      </c>
      <c r="L1288">
        <v>0</v>
      </c>
      <c r="M1288">
        <v>106</v>
      </c>
      <c r="N1288">
        <v>696</v>
      </c>
      <c r="O1288">
        <v>-3612</v>
      </c>
      <c r="P1288">
        <v>82008</v>
      </c>
      <c r="Q1288">
        <v>221747</v>
      </c>
      <c r="R1288">
        <v>23</v>
      </c>
      <c r="S1288">
        <v>139089148</v>
      </c>
      <c r="U1288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1288" t="str">
        <f>IFERROR(MID(spotify_top_songs_audio_features[[#This Row],[artist_names]],SEARCH(",",spotify_top_songs_audio_features[[#This Row],[artist_names]])+2,99),"")</f>
        <v>Oh Wonder</v>
      </c>
      <c r="W1288" t="str">
        <f>spotify_top_songs_audio_features[[#This Row],[source]]</f>
        <v>Generation Now/Atlantic</v>
      </c>
      <c r="X1288" s="1">
        <f>spotify_top_songs_audio_features[[#This Row],[streams]]</f>
        <v>139089148</v>
      </c>
      <c r="Y1288" t="str">
        <f>IF(Tabela2[[#This Row],[feat]]="","","Feat")</f>
        <v>Feat</v>
      </c>
      <c r="Z1288" s="17" t="str">
        <f>CONCATENATE(INT(spotify_top_songs_audio_features[[#This Row],[duration_ms]]/(60*1000)),":",MOD(INT(spotify_top_songs_audio_features[[#This Row],[duration_ms]]/1000),60))</f>
        <v>3:41</v>
      </c>
      <c r="AA12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88" t="str">
        <f>spotify_top_songs_audio_features[[#This Row],[track_name]]</f>
        <v>The Way Life Goes (feat. Oh Wonder)</v>
      </c>
    </row>
    <row r="1289" spans="1:28" x14ac:dyDescent="0.25">
      <c r="A1289" t="s">
        <v>8343</v>
      </c>
      <c r="B1289" t="s">
        <v>4753</v>
      </c>
      <c r="C1289" t="s">
        <v>4754</v>
      </c>
      <c r="D1289" t="s">
        <v>1491</v>
      </c>
      <c r="E1289" t="s">
        <v>86</v>
      </c>
      <c r="F1289" t="s">
        <v>32</v>
      </c>
      <c r="G1289" t="s">
        <v>25</v>
      </c>
      <c r="H1289">
        <v>836</v>
      </c>
      <c r="I1289">
        <v>826</v>
      </c>
      <c r="J1289">
        <v>461</v>
      </c>
      <c r="K1289" t="s">
        <v>4755</v>
      </c>
      <c r="L1289">
        <v>6.0300000000000002E-4</v>
      </c>
      <c r="M1289">
        <v>814</v>
      </c>
      <c r="N1289">
        <v>579</v>
      </c>
      <c r="O1289">
        <v>-266</v>
      </c>
      <c r="P1289">
        <v>102025</v>
      </c>
      <c r="Q1289">
        <v>197101</v>
      </c>
      <c r="R1289">
        <v>25</v>
      </c>
      <c r="S1289">
        <v>138999029</v>
      </c>
      <c r="U1289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289" t="str">
        <f>IFERROR(MID(spotify_top_songs_audio_features[[#This Row],[artist_names]],SEARCH(",",spotify_top_songs_audio_features[[#This Row],[artist_names]])+2,99),"")</f>
        <v>Lyanno, Brray</v>
      </c>
      <c r="W1289" t="str">
        <f>spotify_top_songs_audio_features[[#This Row],[source]]</f>
        <v>Sony Music Latin/Duars Entertainment</v>
      </c>
      <c r="X1289" s="1">
        <f>spotify_top_songs_audio_features[[#This Row],[streams]]</f>
        <v>138999029</v>
      </c>
      <c r="Y1289" t="str">
        <f>IF(Tabela2[[#This Row],[feat]]="","","Feat")</f>
        <v>Feat</v>
      </c>
      <c r="Z1289" s="17" t="str">
        <f>CONCATENATE(INT(spotify_top_songs_audio_features[[#This Row],[duration_ms]]/(60*1000)),":",MOD(INT(spotify_top_songs_audio_features[[#This Row],[duration_ms]]/1000),60))</f>
        <v>3:17</v>
      </c>
      <c r="AA12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89" t="str">
        <f>spotify_top_songs_audio_features[[#This Row],[track_name]]</f>
        <v>LOKERA</v>
      </c>
    </row>
    <row r="1290" spans="1:28" x14ac:dyDescent="0.25">
      <c r="A1290" t="s">
        <v>9433</v>
      </c>
      <c r="B1290" t="s">
        <v>9044</v>
      </c>
      <c r="C1290" t="s">
        <v>9045</v>
      </c>
      <c r="D1290" t="s">
        <v>501</v>
      </c>
      <c r="E1290" t="s">
        <v>31</v>
      </c>
      <c r="F1290" t="s">
        <v>32</v>
      </c>
      <c r="G1290" t="s">
        <v>1571</v>
      </c>
      <c r="H1290">
        <v>773</v>
      </c>
      <c r="I1290">
        <v>422</v>
      </c>
      <c r="J1290">
        <v>187</v>
      </c>
      <c r="K1290" t="s">
        <v>9046</v>
      </c>
      <c r="L1290">
        <v>693</v>
      </c>
      <c r="M1290">
        <v>129</v>
      </c>
      <c r="N1290">
        <v>488</v>
      </c>
      <c r="O1290">
        <v>-4572</v>
      </c>
      <c r="P1290">
        <v>77502</v>
      </c>
      <c r="Q1290">
        <v>136267</v>
      </c>
      <c r="R1290">
        <v>15</v>
      </c>
      <c r="S1290">
        <v>138788478</v>
      </c>
      <c r="U1290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1290" t="str">
        <f>IFERROR(MID(spotify_top_songs_audio_features[[#This Row],[artist_names]],SEARCH(",",spotify_top_songs_audio_features[[#This Row],[artist_names]])+2,99),"")</f>
        <v>Future, Young Thug</v>
      </c>
      <c r="W1290" t="str">
        <f>spotify_top_songs_audio_features[[#This Row],[source]]</f>
        <v>300 Entertainment</v>
      </c>
      <c r="X1290" s="1">
        <f>spotify_top_songs_audio_features[[#This Row],[streams]]</f>
        <v>138788478</v>
      </c>
      <c r="Y1290" t="str">
        <f>IF(Tabela2[[#This Row],[feat]]="","","Feat")</f>
        <v>Feat</v>
      </c>
      <c r="Z1290" s="17" t="str">
        <f>CONCATENATE(INT(spotify_top_songs_audio_features[[#This Row],[duration_ms]]/(60*1000)),":",MOD(INT(spotify_top_songs_audio_features[[#This Row],[duration_ms]]/1000),60))</f>
        <v>2:16</v>
      </c>
      <c r="AA12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90" t="str">
        <f>spotify_top_songs_audio_features[[#This Row],[track_name]]</f>
        <v>pushin P (feat. Young Thug)</v>
      </c>
    </row>
    <row r="1291" spans="1:28" x14ac:dyDescent="0.25">
      <c r="A1291" t="s">
        <v>17779</v>
      </c>
      <c r="B1291" t="s">
        <v>17780</v>
      </c>
      <c r="C1291" t="s">
        <v>17781</v>
      </c>
      <c r="D1291" t="s">
        <v>5950</v>
      </c>
      <c r="E1291" t="s">
        <v>86</v>
      </c>
      <c r="F1291" t="s">
        <v>32</v>
      </c>
      <c r="G1291" t="s">
        <v>25</v>
      </c>
      <c r="H1291">
        <v>795</v>
      </c>
      <c r="I1291">
        <v>678</v>
      </c>
      <c r="J1291">
        <v>586</v>
      </c>
      <c r="K1291" t="s">
        <v>972</v>
      </c>
      <c r="L1291">
        <v>35</v>
      </c>
      <c r="M1291">
        <v>72</v>
      </c>
      <c r="N1291">
        <v>788</v>
      </c>
      <c r="O1291">
        <v>-7905</v>
      </c>
      <c r="P1291">
        <v>101032</v>
      </c>
      <c r="Q1291">
        <v>155965</v>
      </c>
      <c r="R1291">
        <v>14</v>
      </c>
      <c r="S1291">
        <v>138777705</v>
      </c>
      <c r="U1291" t="str">
        <f>IFERROR(LEFT(spotify_top_songs_audio_features[[#This Row],[artist_names]],SEARCH(",",spotify_top_songs_audio_features[[#This Row],[artist_names]])-1),spotify_top_songs_audio_features[[#This Row],[artist_names]])</f>
        <v>Bellakath</v>
      </c>
      <c r="V1291" t="str">
        <f>IFERROR(MID(spotify_top_songs_audio_features[[#This Row],[artist_names]],SEARCH(",",spotify_top_songs_audio_features[[#This Row],[artist_names]])+2,99),"")</f>
        <v>Dani Flow</v>
      </c>
      <c r="W1291" t="str">
        <f>spotify_top_songs_audio_features[[#This Row],[source]]</f>
        <v>La Mafia del Perreo</v>
      </c>
      <c r="X1291" s="1">
        <f>spotify_top_songs_audio_features[[#This Row],[streams]]</f>
        <v>138777705</v>
      </c>
      <c r="Y1291" t="str">
        <f>IF(Tabela2[[#This Row],[feat]]="","","Feat")</f>
        <v>Feat</v>
      </c>
      <c r="Z1291" s="17" t="str">
        <f>CONCATENATE(INT(spotify_top_songs_audio_features[[#This Row],[duration_ms]]/(60*1000)),":",MOD(INT(spotify_top_songs_audio_features[[#This Row],[duration_ms]]/1000),60))</f>
        <v>2:35</v>
      </c>
      <c r="AA12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91" t="str">
        <f>spotify_top_songs_audio_features[[#This Row],[track_name]]</f>
        <v>Reggaeton Champagne</v>
      </c>
    </row>
    <row r="1292" spans="1:28" x14ac:dyDescent="0.25">
      <c r="A1292" t="s">
        <v>13194</v>
      </c>
      <c r="B1292" t="s">
        <v>112</v>
      </c>
      <c r="C1292" t="s">
        <v>13195</v>
      </c>
      <c r="D1292" t="s">
        <v>112</v>
      </c>
      <c r="E1292" t="s">
        <v>113</v>
      </c>
      <c r="F1292" t="s">
        <v>24</v>
      </c>
      <c r="G1292" t="s">
        <v>25</v>
      </c>
      <c r="H1292">
        <v>793</v>
      </c>
      <c r="I1292">
        <v>512</v>
      </c>
      <c r="J1292">
        <v>338</v>
      </c>
      <c r="K1292" t="s">
        <v>1157</v>
      </c>
      <c r="L1292">
        <v>3.81E-3</v>
      </c>
      <c r="M1292">
        <v>889</v>
      </c>
      <c r="N1292">
        <v>662</v>
      </c>
      <c r="O1292">
        <v>-9319</v>
      </c>
      <c r="P1292">
        <v>109994</v>
      </c>
      <c r="Q1292">
        <v>146437</v>
      </c>
      <c r="R1292">
        <v>8</v>
      </c>
      <c r="S1292">
        <v>138651995</v>
      </c>
      <c r="U129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292" t="str">
        <f>IFERROR(MID(spotify_top_songs_audio_features[[#This Row],[artist_names]],SEARCH(",",spotify_top_songs_audio_features[[#This Row],[artist_names]])+2,99),"")</f>
        <v/>
      </c>
      <c r="W1292" t="str">
        <f>spotify_top_songs_audio_features[[#This Row],[source]]</f>
        <v>Taylor Swift</v>
      </c>
      <c r="X1292" s="1">
        <f>spotify_top_songs_audio_features[[#This Row],[streams]]</f>
        <v>138651995</v>
      </c>
      <c r="Y1292" t="str">
        <f>IF(Tabela2[[#This Row],[feat]]="","","Feat")</f>
        <v/>
      </c>
      <c r="Z1292" s="17" t="str">
        <f>CONCATENATE(INT(spotify_top_songs_audio_features[[#This Row],[duration_ms]]/(60*1000)),":",MOD(INT(spotify_top_songs_audio_features[[#This Row],[duration_ms]]/1000),60))</f>
        <v>2:26</v>
      </c>
      <c r="AA12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292" t="str">
        <f>spotify_top_songs_audio_features[[#This Row],[track_name]]</f>
        <v>Now That We Don't Talk (Taylor's Version) (From The Vault)</v>
      </c>
    </row>
    <row r="1293" spans="1:28" x14ac:dyDescent="0.25">
      <c r="A1293" t="s">
        <v>3241</v>
      </c>
      <c r="B1293" t="s">
        <v>3242</v>
      </c>
      <c r="C1293" t="s">
        <v>1007</v>
      </c>
      <c r="D1293" t="s">
        <v>3243</v>
      </c>
      <c r="E1293" t="s">
        <v>113</v>
      </c>
      <c r="F1293" t="s">
        <v>32</v>
      </c>
      <c r="G1293" t="s">
        <v>25</v>
      </c>
      <c r="H1293">
        <v>912</v>
      </c>
      <c r="I1293">
        <v>774</v>
      </c>
      <c r="J1293">
        <v>455</v>
      </c>
      <c r="K1293" t="s">
        <v>1390</v>
      </c>
      <c r="L1293">
        <v>127</v>
      </c>
      <c r="M1293">
        <v>101</v>
      </c>
      <c r="N1293">
        <v>632</v>
      </c>
      <c r="O1293">
        <v>-4673</v>
      </c>
      <c r="P1293">
        <v>119966</v>
      </c>
      <c r="Q1293">
        <v>155589</v>
      </c>
      <c r="R1293">
        <v>20</v>
      </c>
      <c r="S1293">
        <v>138606962</v>
      </c>
      <c r="U1293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1293" t="str">
        <f>IFERROR(MID(spotify_top_songs_audio_features[[#This Row],[artist_names]],SEARCH(",",spotify_top_songs_audio_features[[#This Row],[artist_names]])+2,99),"")</f>
        <v>Khalid</v>
      </c>
      <c r="W1293" t="str">
        <f>spotify_top_songs_audio_features[[#This Row],[source]]</f>
        <v>Joytime Collective/RCA Records</v>
      </c>
      <c r="X1293" s="1">
        <f>spotify_top_songs_audio_features[[#This Row],[streams]]</f>
        <v>138606962</v>
      </c>
      <c r="Y1293" t="str">
        <f>IF(Tabela2[[#This Row],[feat]]="","","Feat")</f>
        <v>Feat</v>
      </c>
      <c r="Z1293" s="17" t="str">
        <f>CONCATENATE(INT(spotify_top_songs_audio_features[[#This Row],[duration_ms]]/(60*1000)),":",MOD(INT(spotify_top_songs_audio_features[[#This Row],[duration_ms]]/1000),60))</f>
        <v>2:35</v>
      </c>
      <c r="AA12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293" t="str">
        <f>spotify_top_songs_audio_features[[#This Row],[track_name]]</f>
        <v>Numb</v>
      </c>
    </row>
    <row r="1294" spans="1:28" x14ac:dyDescent="0.25">
      <c r="A1294" t="s">
        <v>13357</v>
      </c>
      <c r="B1294" t="s">
        <v>13358</v>
      </c>
      <c r="C1294" t="s">
        <v>13359</v>
      </c>
      <c r="D1294" t="s">
        <v>1190</v>
      </c>
      <c r="E1294" t="s">
        <v>177</v>
      </c>
      <c r="F1294" t="s">
        <v>32</v>
      </c>
      <c r="G1294" t="s">
        <v>25</v>
      </c>
      <c r="H1294">
        <v>728</v>
      </c>
      <c r="I1294">
        <v>494</v>
      </c>
      <c r="J1294">
        <v>256</v>
      </c>
      <c r="K1294" t="s">
        <v>6380</v>
      </c>
      <c r="L1294">
        <v>384</v>
      </c>
      <c r="M1294">
        <v>759</v>
      </c>
      <c r="N1294">
        <v>558</v>
      </c>
      <c r="O1294">
        <v>-9628</v>
      </c>
      <c r="P1294">
        <v>105007</v>
      </c>
      <c r="Q1294">
        <v>194857</v>
      </c>
      <c r="R1294">
        <v>11</v>
      </c>
      <c r="S1294">
        <v>138568228</v>
      </c>
      <c r="U1294" t="str">
        <f>IFERROR(LEFT(spotify_top_songs_audio_features[[#This Row],[artist_names]],SEARCH(",",spotify_top_songs_audio_features[[#This Row],[artist_names]])-1),spotify_top_songs_audio_features[[#This Row],[artist_names]])</f>
        <v>Jasleen Royal</v>
      </c>
      <c r="V1294" t="str">
        <f>IFERROR(MID(spotify_top_songs_audio_features[[#This Row],[artist_names]],SEARCH(",",spotify_top_songs_audio_features[[#This Row],[artist_names]])+2,99),"")</f>
        <v>Arijit Singh, Harrykahanhai</v>
      </c>
      <c r="W1294" t="str">
        <f>spotify_top_songs_audio_features[[#This Row],[source]]</f>
        <v>Warner Music India</v>
      </c>
      <c r="X1294" s="1">
        <f>spotify_top_songs_audio_features[[#This Row],[streams]]</f>
        <v>138568228</v>
      </c>
      <c r="Y1294" t="str">
        <f>IF(Tabela2[[#This Row],[feat]]="","","Feat")</f>
        <v>Feat</v>
      </c>
      <c r="Z1294" s="17" t="str">
        <f>CONCATENATE(INT(spotify_top_songs_audio_features[[#This Row],[duration_ms]]/(60*1000)),":",MOD(INT(spotify_top_songs_audio_features[[#This Row],[duration_ms]]/1000),60))</f>
        <v>3:14</v>
      </c>
      <c r="AA12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294" t="str">
        <f>spotify_top_songs_audio_features[[#This Row],[track_name]]</f>
        <v>Heeriye (feat. Arijit Singh)</v>
      </c>
    </row>
    <row r="1295" spans="1:28" x14ac:dyDescent="0.25">
      <c r="A1295" t="s">
        <v>4176</v>
      </c>
      <c r="B1295" t="s">
        <v>2981</v>
      </c>
      <c r="C1295" t="s">
        <v>4177</v>
      </c>
      <c r="D1295" t="s">
        <v>520</v>
      </c>
      <c r="E1295" t="s">
        <v>43</v>
      </c>
      <c r="F1295" t="s">
        <v>32</v>
      </c>
      <c r="G1295" t="s">
        <v>25</v>
      </c>
      <c r="H1295">
        <v>614</v>
      </c>
      <c r="I1295">
        <v>934</v>
      </c>
      <c r="J1295">
        <v>7</v>
      </c>
      <c r="K1295" t="s">
        <v>4178</v>
      </c>
      <c r="L1295">
        <v>0</v>
      </c>
      <c r="M1295">
        <v>121</v>
      </c>
      <c r="N1295">
        <v>436</v>
      </c>
      <c r="O1295">
        <v>-3709</v>
      </c>
      <c r="P1295">
        <v>116001</v>
      </c>
      <c r="Q1295">
        <v>174760</v>
      </c>
      <c r="R1295">
        <v>18</v>
      </c>
      <c r="S1295">
        <v>138369251</v>
      </c>
      <c r="U1295" t="str">
        <f>IFERROR(LEFT(spotify_top_songs_audio_features[[#This Row],[artist_names]],SEARCH(",",spotify_top_songs_audio_features[[#This Row],[artist_names]])-1),spotify_top_songs_audio_features[[#This Row],[artist_names]])</f>
        <v>Ava Max</v>
      </c>
      <c r="V1295" t="str">
        <f>IFERROR(MID(spotify_top_songs_audio_features[[#This Row],[artist_names]],SEARCH(",",spotify_top_songs_audio_features[[#This Row],[artist_names]])+2,99),"")</f>
        <v/>
      </c>
      <c r="W1295" t="str">
        <f>spotify_top_songs_audio_features[[#This Row],[source]]</f>
        <v>Atlantic Records</v>
      </c>
      <c r="X1295" s="1">
        <f>spotify_top_songs_audio_features[[#This Row],[streams]]</f>
        <v>138369251</v>
      </c>
      <c r="Y1295" t="str">
        <f>IF(Tabela2[[#This Row],[feat]]="","","Feat")</f>
        <v/>
      </c>
      <c r="Z1295" s="17" t="str">
        <f>CONCATENATE(INT(spotify_top_songs_audio_features[[#This Row],[duration_ms]]/(60*1000)),":",MOD(INT(spotify_top_songs_audio_features[[#This Row],[duration_ms]]/1000),60))</f>
        <v>2:54</v>
      </c>
      <c r="AA12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295" t="str">
        <f>spotify_top_songs_audio_features[[#This Row],[track_name]]</f>
        <v>My Head &amp; My Heart</v>
      </c>
    </row>
    <row r="1296" spans="1:28" x14ac:dyDescent="0.25">
      <c r="A1296" t="s">
        <v>5236</v>
      </c>
      <c r="B1296" t="s">
        <v>633</v>
      </c>
      <c r="C1296" t="s">
        <v>5237</v>
      </c>
      <c r="D1296" t="s">
        <v>2600</v>
      </c>
      <c r="E1296" t="s">
        <v>86</v>
      </c>
      <c r="F1296" t="s">
        <v>32</v>
      </c>
      <c r="G1296" t="s">
        <v>25</v>
      </c>
      <c r="H1296">
        <v>735</v>
      </c>
      <c r="I1296">
        <v>795</v>
      </c>
      <c r="J1296">
        <v>113</v>
      </c>
      <c r="K1296" t="s">
        <v>3470</v>
      </c>
      <c r="L1296">
        <v>3.1800000000000001E-3</v>
      </c>
      <c r="M1296">
        <v>678</v>
      </c>
      <c r="N1296">
        <v>905</v>
      </c>
      <c r="O1296">
        <v>-6523</v>
      </c>
      <c r="P1296">
        <v>1220</v>
      </c>
      <c r="Q1296">
        <v>188918</v>
      </c>
      <c r="R1296">
        <v>11</v>
      </c>
      <c r="S1296">
        <v>138231128</v>
      </c>
      <c r="U1296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1296" t="str">
        <f>IFERROR(MID(spotify_top_songs_audio_features[[#This Row],[artist_names]],SEARCH(",",spotify_top_songs_audio_features[[#This Row],[artist_names]])+2,99),"")</f>
        <v/>
      </c>
      <c r="W1296" t="str">
        <f>spotify_top_songs_audio_features[[#This Row],[source]]</f>
        <v>XO / Republic Records</v>
      </c>
      <c r="X1296" s="1">
        <f>spotify_top_songs_audio_features[[#This Row],[streams]]</f>
        <v>138231128</v>
      </c>
      <c r="Y1296" t="str">
        <f>IF(Tabela2[[#This Row],[feat]]="","","Feat")</f>
        <v/>
      </c>
      <c r="Z1296" s="17" t="str">
        <f>CONCATENATE(INT(spotify_top_songs_audio_features[[#This Row],[duration_ms]]/(60*1000)),":",MOD(INT(spotify_top_songs_audio_features[[#This Row],[duration_ms]]/1000),60))</f>
        <v>3:8</v>
      </c>
      <c r="AA12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296" t="str">
        <f>spotify_top_songs_audio_features[[#This Row],[track_name]]</f>
        <v>Sacrifice</v>
      </c>
    </row>
    <row r="1297" spans="1:28" x14ac:dyDescent="0.25">
      <c r="A1297" t="s">
        <v>13821</v>
      </c>
      <c r="B1297" t="s">
        <v>4404</v>
      </c>
      <c r="C1297" t="s">
        <v>7276</v>
      </c>
      <c r="D1297" t="s">
        <v>814</v>
      </c>
      <c r="E1297" t="s">
        <v>23</v>
      </c>
      <c r="F1297" t="s">
        <v>32</v>
      </c>
      <c r="G1297" t="s">
        <v>64</v>
      </c>
      <c r="H1297">
        <v>535</v>
      </c>
      <c r="I1297">
        <v>388</v>
      </c>
      <c r="J1297">
        <v>155</v>
      </c>
      <c r="K1297" t="s">
        <v>8321</v>
      </c>
      <c r="L1297">
        <v>0</v>
      </c>
      <c r="M1297">
        <v>11</v>
      </c>
      <c r="N1297">
        <v>412</v>
      </c>
      <c r="O1297">
        <v>-9805</v>
      </c>
      <c r="P1297">
        <v>106703</v>
      </c>
      <c r="Q1297">
        <v>174000</v>
      </c>
      <c r="R1297">
        <v>15</v>
      </c>
      <c r="S1297">
        <v>138137612</v>
      </c>
      <c r="U1297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1297" t="str">
        <f>IFERROR(MID(spotify_top_songs_audio_features[[#This Row],[artist_names]],SEARCH(",",spotify_top_songs_audio_features[[#This Row],[artist_names]])+2,99),"")</f>
        <v/>
      </c>
      <c r="W1297" t="str">
        <f>spotify_top_songs_audio_features[[#This Row],[source]]</f>
        <v>Top Dawg Entertainment/RCA Records</v>
      </c>
      <c r="X1297" s="1">
        <f>spotify_top_songs_audio_features[[#This Row],[streams]]</f>
        <v>138137612</v>
      </c>
      <c r="Y1297" t="str">
        <f>IF(Tabela2[[#This Row],[feat]]="","","Feat")</f>
        <v/>
      </c>
      <c r="Z1297" s="17" t="str">
        <f>CONCATENATE(INT(spotify_top_songs_audio_features[[#This Row],[duration_ms]]/(60*1000)),":",MOD(INT(spotify_top_songs_audio_features[[#This Row],[duration_ms]]/1000),60))</f>
        <v>2:54</v>
      </c>
      <c r="AA12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297" t="str">
        <f>spotify_top_songs_audio_features[[#This Row],[track_name]]</f>
        <v>I Hate U</v>
      </c>
    </row>
    <row r="1298" spans="1:28" x14ac:dyDescent="0.25">
      <c r="A1298" t="s">
        <v>7697</v>
      </c>
      <c r="B1298" t="s">
        <v>624</v>
      </c>
      <c r="C1298" t="s">
        <v>7698</v>
      </c>
      <c r="D1298" t="s">
        <v>141</v>
      </c>
      <c r="E1298" t="s">
        <v>31</v>
      </c>
      <c r="F1298" t="s">
        <v>24</v>
      </c>
      <c r="G1298" t="s">
        <v>25</v>
      </c>
      <c r="H1298">
        <v>886</v>
      </c>
      <c r="I1298">
        <v>672</v>
      </c>
      <c r="J1298">
        <v>188</v>
      </c>
      <c r="K1298" t="s">
        <v>5269</v>
      </c>
      <c r="L1298">
        <v>8.7799999999999998E-4</v>
      </c>
      <c r="M1298">
        <v>101</v>
      </c>
      <c r="N1298">
        <v>526</v>
      </c>
      <c r="O1298">
        <v>-4394</v>
      </c>
      <c r="P1298">
        <v>91976</v>
      </c>
      <c r="Q1298">
        <v>192024</v>
      </c>
      <c r="R1298">
        <v>30</v>
      </c>
      <c r="S1298">
        <v>138067700</v>
      </c>
      <c r="U129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298" t="str">
        <f>IFERROR(MID(spotify_top_songs_audio_features[[#This Row],[artist_names]],SEARCH(",",spotify_top_songs_audio_features[[#This Row],[artist_names]])+2,99),"")</f>
        <v/>
      </c>
      <c r="W1298" t="str">
        <f>spotify_top_songs_audio_features[[#This Row],[source]]</f>
        <v>Rimas Entertainment LLC</v>
      </c>
      <c r="X1298" s="1">
        <f>spotify_top_songs_audio_features[[#This Row],[streams]]</f>
        <v>138067700</v>
      </c>
      <c r="Y1298" t="str">
        <f>IF(Tabela2[[#This Row],[feat]]="","","Feat")</f>
        <v/>
      </c>
      <c r="Z1298" s="17" t="str">
        <f>CONCATENATE(INT(spotify_top_songs_audio_features[[#This Row],[duration_ms]]/(60*1000)),":",MOD(INT(spotify_top_songs_audio_features[[#This Row],[duration_ms]]/1000),60))</f>
        <v>3:12</v>
      </c>
      <c r="AA12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298" t="str">
        <f>spotify_top_songs_audio_features[[#This Row],[track_name]]</f>
        <v>Vete</v>
      </c>
    </row>
    <row r="1299" spans="1:28" x14ac:dyDescent="0.25">
      <c r="A1299" t="s">
        <v>14822</v>
      </c>
      <c r="B1299" t="s">
        <v>754</v>
      </c>
      <c r="C1299" t="s">
        <v>755</v>
      </c>
      <c r="D1299" t="s">
        <v>756</v>
      </c>
      <c r="E1299" t="s">
        <v>102</v>
      </c>
      <c r="F1299" t="s">
        <v>32</v>
      </c>
      <c r="G1299" t="s">
        <v>25</v>
      </c>
      <c r="H1299">
        <v>778</v>
      </c>
      <c r="I1299">
        <v>695</v>
      </c>
      <c r="J1299">
        <v>913</v>
      </c>
      <c r="K1299" t="s">
        <v>364</v>
      </c>
      <c r="L1299">
        <v>0</v>
      </c>
      <c r="M1299">
        <v>15</v>
      </c>
      <c r="N1299">
        <v>472</v>
      </c>
      <c r="O1299">
        <v>-6865</v>
      </c>
      <c r="P1299">
        <v>149996</v>
      </c>
      <c r="Q1299">
        <v>132780</v>
      </c>
      <c r="R1299">
        <v>55</v>
      </c>
      <c r="S1299">
        <v>137761206</v>
      </c>
      <c r="U1299" t="str">
        <f>IFERROR(LEFT(spotify_top_songs_audio_features[[#This Row],[artist_names]],SEARCH(",",spotify_top_songs_audio_features[[#This Row],[artist_names]])-1),spotify_top_songs_audio_features[[#This Row],[artist_names]])</f>
        <v>Masked Wolf</v>
      </c>
      <c r="V1299" t="str">
        <f>IFERROR(MID(spotify_top_songs_audio_features[[#This Row],[artist_names]],SEARCH(",",spotify_top_songs_audio_features[[#This Row],[artist_names]])+2,99),"")</f>
        <v/>
      </c>
      <c r="W1299" t="str">
        <f>spotify_top_songs_audio_features[[#This Row],[source]]</f>
        <v>Elektra (NEK)</v>
      </c>
      <c r="X1299" s="1">
        <f>spotify_top_songs_audio_features[[#This Row],[streams]]</f>
        <v>137761206</v>
      </c>
      <c r="Y1299" t="str">
        <f>IF(Tabela2[[#This Row],[feat]]="","","Feat")</f>
        <v/>
      </c>
      <c r="Z1299" s="17" t="str">
        <f>CONCATENATE(INT(spotify_top_songs_audio_features[[#This Row],[duration_ms]]/(60*1000)),":",MOD(INT(spotify_top_songs_audio_features[[#This Row],[duration_ms]]/1000),60))</f>
        <v>2:12</v>
      </c>
      <c r="AA12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299" t="str">
        <f>spotify_top_songs_audio_features[[#This Row],[track_name]]</f>
        <v>Astronaut In The Ocean</v>
      </c>
    </row>
    <row r="1300" spans="1:28" x14ac:dyDescent="0.25">
      <c r="A1300" t="s">
        <v>10720</v>
      </c>
      <c r="B1300" t="s">
        <v>10721</v>
      </c>
      <c r="C1300" t="s">
        <v>10722</v>
      </c>
      <c r="D1300" t="s">
        <v>1986</v>
      </c>
      <c r="E1300" t="s">
        <v>113</v>
      </c>
      <c r="F1300" t="s">
        <v>24</v>
      </c>
      <c r="G1300" t="s">
        <v>25</v>
      </c>
      <c r="H1300">
        <v>636</v>
      </c>
      <c r="I1300">
        <v>909</v>
      </c>
      <c r="J1300">
        <v>439</v>
      </c>
      <c r="K1300" t="s">
        <v>1289</v>
      </c>
      <c r="L1300">
        <v>0</v>
      </c>
      <c r="M1300">
        <v>719</v>
      </c>
      <c r="N1300">
        <v>61</v>
      </c>
      <c r="O1300">
        <v>-3685</v>
      </c>
      <c r="P1300">
        <v>154189</v>
      </c>
      <c r="Q1300">
        <v>148800</v>
      </c>
      <c r="R1300">
        <v>18</v>
      </c>
      <c r="S1300">
        <v>137744131</v>
      </c>
      <c r="U1300" t="str">
        <f>IFERROR(LEFT(spotify_top_songs_audio_features[[#This Row],[artist_names]],SEARCH(",",spotify_top_songs_audio_features[[#This Row],[artist_names]])-1),spotify_top_songs_audio_features[[#This Row],[artist_names]])</f>
        <v>Gustavo Mioto</v>
      </c>
      <c r="V1300" t="str">
        <f>IFERROR(MID(spotify_top_songs_audio_features[[#This Row],[artist_names]],SEARCH(",",spotify_top_songs_audio_features[[#This Row],[artist_names]])+2,99),"")</f>
        <v>Mari Fernandez</v>
      </c>
      <c r="W1300" t="str">
        <f>spotify_top_songs_audio_features[[#This Row],[source]]</f>
        <v>Universal Music Ltda.</v>
      </c>
      <c r="X1300" s="1">
        <f>spotify_top_songs_audio_features[[#This Row],[streams]]</f>
        <v>137744131</v>
      </c>
      <c r="Y1300" t="str">
        <f>IF(Tabela2[[#This Row],[feat]]="","","Feat")</f>
        <v>Feat</v>
      </c>
      <c r="Z1300" s="17" t="str">
        <f>CONCATENATE(INT(spotify_top_songs_audio_features[[#This Row],[duration_ms]]/(60*1000)),":",MOD(INT(spotify_top_songs_audio_features[[#This Row],[duration_ms]]/1000),60))</f>
        <v>2:28</v>
      </c>
      <c r="AA13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00" t="str">
        <f>spotify_top_songs_audio_features[[#This Row],[track_name]]</f>
        <v>Eu Gosto Assim - Ao Vivo</v>
      </c>
    </row>
    <row r="1301" spans="1:28" x14ac:dyDescent="0.25">
      <c r="A1301" t="s">
        <v>7493</v>
      </c>
      <c r="B1301" t="s">
        <v>5337</v>
      </c>
      <c r="C1301" t="s">
        <v>7494</v>
      </c>
      <c r="D1301" t="s">
        <v>756</v>
      </c>
      <c r="E1301" t="s">
        <v>177</v>
      </c>
      <c r="F1301" t="s">
        <v>32</v>
      </c>
      <c r="G1301" t="s">
        <v>25</v>
      </c>
      <c r="H1301">
        <v>491</v>
      </c>
      <c r="I1301">
        <v>461</v>
      </c>
      <c r="J1301">
        <v>424</v>
      </c>
      <c r="K1301" t="s">
        <v>196</v>
      </c>
      <c r="L1301">
        <v>0</v>
      </c>
      <c r="M1301">
        <v>232</v>
      </c>
      <c r="N1301">
        <v>32</v>
      </c>
      <c r="O1301">
        <v>-5646</v>
      </c>
      <c r="P1301">
        <v>87808</v>
      </c>
      <c r="Q1301">
        <v>200756</v>
      </c>
      <c r="R1301">
        <v>22</v>
      </c>
      <c r="S1301">
        <v>137556302</v>
      </c>
      <c r="U1301" t="str">
        <f>IFERROR(LEFT(spotify_top_songs_audio_features[[#This Row],[artist_names]],SEARCH(",",spotify_top_songs_audio_features[[#This Row],[artist_names]])-1),spotify_top_songs_audio_features[[#This Row],[artist_names]])</f>
        <v>Tones And I</v>
      </c>
      <c r="V1301" t="str">
        <f>IFERROR(MID(spotify_top_songs_audio_features[[#This Row],[artist_names]],SEARCH(",",spotify_top_songs_audio_features[[#This Row],[artist_names]])+2,99),"")</f>
        <v/>
      </c>
      <c r="W1301" t="str">
        <f>spotify_top_songs_audio_features[[#This Row],[source]]</f>
        <v>Elektra (NEK)</v>
      </c>
      <c r="X1301" s="1">
        <f>spotify_top_songs_audio_features[[#This Row],[streams]]</f>
        <v>137556302</v>
      </c>
      <c r="Y1301" t="str">
        <f>IF(Tabela2[[#This Row],[feat]]="","","Feat")</f>
        <v/>
      </c>
      <c r="Z1301" s="17" t="str">
        <f>CONCATENATE(INT(spotify_top_songs_audio_features[[#This Row],[duration_ms]]/(60*1000)),":",MOD(INT(spotify_top_songs_audio_features[[#This Row],[duration_ms]]/1000),60))</f>
        <v>3:20</v>
      </c>
      <c r="AA13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301" t="str">
        <f>spotify_top_songs_audio_features[[#This Row],[track_name]]</f>
        <v>Never Seen the Rain</v>
      </c>
    </row>
    <row r="1302" spans="1:28" x14ac:dyDescent="0.25">
      <c r="A1302" t="s">
        <v>16396</v>
      </c>
      <c r="B1302" t="s">
        <v>16397</v>
      </c>
      <c r="C1302" t="s">
        <v>16398</v>
      </c>
      <c r="D1302" t="s">
        <v>16399</v>
      </c>
      <c r="E1302" t="s">
        <v>31</v>
      </c>
      <c r="F1302" t="s">
        <v>32</v>
      </c>
      <c r="G1302" t="s">
        <v>25</v>
      </c>
      <c r="H1302">
        <v>74</v>
      </c>
      <c r="I1302">
        <v>758</v>
      </c>
      <c r="J1302">
        <v>921</v>
      </c>
      <c r="K1302" t="s">
        <v>8252</v>
      </c>
      <c r="L1302">
        <v>1.44E-4</v>
      </c>
      <c r="M1302">
        <v>967</v>
      </c>
      <c r="N1302">
        <v>757</v>
      </c>
      <c r="O1302">
        <v>-5851</v>
      </c>
      <c r="P1302">
        <v>171925</v>
      </c>
      <c r="Q1302">
        <v>189825</v>
      </c>
      <c r="R1302">
        <v>15</v>
      </c>
      <c r="S1302">
        <v>137166101</v>
      </c>
      <c r="U1302" t="str">
        <f>IFERROR(LEFT(spotify_top_songs_audio_features[[#This Row],[artist_names]],SEARCH(",",spotify_top_songs_audio_features[[#This Row],[artist_names]])-1),spotify_top_songs_audio_features[[#This Row],[artist_names]])</f>
        <v>Doechii</v>
      </c>
      <c r="V1302" t="str">
        <f>IFERROR(MID(spotify_top_songs_audio_features[[#This Row],[artist_names]],SEARCH(",",spotify_top_songs_audio_features[[#This Row],[artist_names]])+2,99),"")</f>
        <v/>
      </c>
      <c r="W1302" t="str">
        <f>spotify_top_songs_audio_features[[#This Row],[source]]</f>
        <v>Top Dawg Entertainment/Capitol Records</v>
      </c>
      <c r="X1302" s="1">
        <f>spotify_top_songs_audio_features[[#This Row],[streams]]</f>
        <v>137166101</v>
      </c>
      <c r="Y1302" t="str">
        <f>IF(Tabela2[[#This Row],[feat]]="","","Feat")</f>
        <v/>
      </c>
      <c r="Z1302" s="17" t="str">
        <f>CONCATENATE(INT(spotify_top_songs_audio_features[[#This Row],[duration_ms]]/(60*1000)),":",MOD(INT(spotify_top_songs_audio_features[[#This Row],[duration_ms]]/1000),60))</f>
        <v>3:9</v>
      </c>
      <c r="AA13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02" t="str">
        <f>spotify_top_songs_audio_features[[#This Row],[track_name]]</f>
        <v>What It Is (Solo Version)</v>
      </c>
    </row>
    <row r="1303" spans="1:28" x14ac:dyDescent="0.25">
      <c r="A1303" t="s">
        <v>13054</v>
      </c>
      <c r="B1303" t="s">
        <v>6297</v>
      </c>
      <c r="C1303" t="s">
        <v>13055</v>
      </c>
      <c r="D1303" t="s">
        <v>436</v>
      </c>
      <c r="E1303" t="s">
        <v>97</v>
      </c>
      <c r="F1303" t="s">
        <v>24</v>
      </c>
      <c r="G1303" t="s">
        <v>25</v>
      </c>
      <c r="H1303">
        <v>475</v>
      </c>
      <c r="I1303">
        <v>846</v>
      </c>
      <c r="J1303">
        <v>283</v>
      </c>
      <c r="K1303" t="s">
        <v>904</v>
      </c>
      <c r="L1303">
        <v>0</v>
      </c>
      <c r="M1303">
        <v>824</v>
      </c>
      <c r="N1303">
        <v>451</v>
      </c>
      <c r="O1303">
        <v>-3344</v>
      </c>
      <c r="P1303">
        <v>96036</v>
      </c>
      <c r="Q1303">
        <v>191120</v>
      </c>
      <c r="R1303">
        <v>28</v>
      </c>
      <c r="S1303">
        <v>137088600</v>
      </c>
      <c r="U1303" t="str">
        <f>IFERROR(LEFT(spotify_top_songs_audio_features[[#This Row],[artist_names]],SEARCH(",",spotify_top_songs_audio_features[[#This Row],[artist_names]])-1),spotify_top_songs_audio_features[[#This Row],[artist_names]])</f>
        <v>Rita Ora</v>
      </c>
      <c r="V1303" t="str">
        <f>IFERROR(MID(spotify_top_songs_audio_features[[#This Row],[artist_names]],SEARCH(",",spotify_top_songs_audio_features[[#This Row],[artist_names]])+2,99),"")</f>
        <v/>
      </c>
      <c r="W1303" t="str">
        <f>spotify_top_songs_audio_features[[#This Row],[source]]</f>
        <v>Atlantic Records UK</v>
      </c>
      <c r="X1303" s="1">
        <f>spotify_top_songs_audio_features[[#This Row],[streams]]</f>
        <v>137088600</v>
      </c>
      <c r="Y1303" t="str">
        <f>IF(Tabela2[[#This Row],[feat]]="","","Feat")</f>
        <v/>
      </c>
      <c r="Z1303" s="17" t="str">
        <f>CONCATENATE(INT(spotify_top_songs_audio_features[[#This Row],[duration_ms]]/(60*1000)),":",MOD(INT(spotify_top_songs_audio_features[[#This Row],[duration_ms]]/1000),60))</f>
        <v>3:11</v>
      </c>
      <c r="AA13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303" t="str">
        <f>spotify_top_songs_audio_features[[#This Row],[track_name]]</f>
        <v>Let You Love Me</v>
      </c>
    </row>
    <row r="1304" spans="1:28" x14ac:dyDescent="0.25">
      <c r="A1304" t="s">
        <v>7779</v>
      </c>
      <c r="B1304" t="s">
        <v>7028</v>
      </c>
      <c r="C1304" t="s">
        <v>7029</v>
      </c>
      <c r="D1304" t="s">
        <v>1562</v>
      </c>
      <c r="E1304" t="s">
        <v>23</v>
      </c>
      <c r="F1304" t="s">
        <v>24</v>
      </c>
      <c r="G1304" t="s">
        <v>25</v>
      </c>
      <c r="H1304">
        <v>795</v>
      </c>
      <c r="I1304">
        <v>655</v>
      </c>
      <c r="J1304">
        <v>422</v>
      </c>
      <c r="K1304" t="s">
        <v>3329</v>
      </c>
      <c r="L1304">
        <v>1.76E-4</v>
      </c>
      <c r="M1304">
        <v>296</v>
      </c>
      <c r="N1304">
        <v>744</v>
      </c>
      <c r="O1304">
        <v>-3815</v>
      </c>
      <c r="P1304">
        <v>93029</v>
      </c>
      <c r="Q1304">
        <v>215891</v>
      </c>
      <c r="R1304">
        <v>22</v>
      </c>
      <c r="S1304">
        <v>137088140</v>
      </c>
      <c r="U1304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1304" t="str">
        <f>IFERROR(MID(spotify_top_songs_audio_features[[#This Row],[artist_names]],SEARCH(",",spotify_top_songs_audio_features[[#This Row],[artist_names]])+2,99),"")</f>
        <v/>
      </c>
      <c r="W1304" t="str">
        <f>spotify_top_songs_audio_features[[#This Row],[source]]</f>
        <v>Rich Music</v>
      </c>
      <c r="X1304" s="1">
        <f>spotify_top_songs_audio_features[[#This Row],[streams]]</f>
        <v>137088140</v>
      </c>
      <c r="Y1304" t="str">
        <f>IF(Tabela2[[#This Row],[feat]]="","","Feat")</f>
        <v/>
      </c>
      <c r="Z1304" s="17" t="str">
        <f>CONCATENATE(INT(spotify_top_songs_audio_features[[#This Row],[duration_ms]]/(60*1000)),":",MOD(INT(spotify_top_songs_audio_features[[#This Row],[duration_ms]]/1000),60))</f>
        <v>3:35</v>
      </c>
      <c r="AA13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304" t="str">
        <f>spotify_top_songs_audio_features[[#This Row],[track_name]]</f>
        <v>911</v>
      </c>
    </row>
    <row r="1305" spans="1:28" x14ac:dyDescent="0.25">
      <c r="A1305" t="s">
        <v>7426</v>
      </c>
      <c r="B1305" t="s">
        <v>7427</v>
      </c>
      <c r="C1305" t="s">
        <v>7428</v>
      </c>
      <c r="D1305" t="s">
        <v>37</v>
      </c>
      <c r="E1305" t="s">
        <v>142</v>
      </c>
      <c r="F1305" t="s">
        <v>24</v>
      </c>
      <c r="G1305" t="s">
        <v>25</v>
      </c>
      <c r="H1305">
        <v>52</v>
      </c>
      <c r="I1305">
        <v>903</v>
      </c>
      <c r="J1305">
        <v>42</v>
      </c>
      <c r="K1305" t="s">
        <v>7429</v>
      </c>
      <c r="L1305">
        <v>0</v>
      </c>
      <c r="M1305">
        <v>254</v>
      </c>
      <c r="N1305">
        <v>652</v>
      </c>
      <c r="O1305">
        <v>-5497</v>
      </c>
      <c r="P1305">
        <v>74988</v>
      </c>
      <c r="Q1305">
        <v>219801</v>
      </c>
      <c r="R1305">
        <v>26</v>
      </c>
      <c r="S1305">
        <v>136913269</v>
      </c>
      <c r="U1305" t="str">
        <f>IFERROR(LEFT(spotify_top_songs_audio_features[[#This Row],[artist_names]],SEARCH(",",spotify_top_songs_audio_features[[#This Row],[artist_names]])-1),spotify_top_songs_audio_features[[#This Row],[artist_names]])</f>
        <v>BANNERS</v>
      </c>
      <c r="V1305" t="str">
        <f>IFERROR(MID(spotify_top_songs_audio_features[[#This Row],[artist_names]],SEARCH(",",spotify_top_songs_audio_features[[#This Row],[artist_names]])+2,99),"")</f>
        <v/>
      </c>
      <c r="W1305" t="str">
        <f>spotify_top_songs_audio_features[[#This Row],[source]]</f>
        <v>Island Records</v>
      </c>
      <c r="X1305" s="1">
        <f>spotify_top_songs_audio_features[[#This Row],[streams]]</f>
        <v>136913269</v>
      </c>
      <c r="Y1305" t="str">
        <f>IF(Tabela2[[#This Row],[feat]]="","","Feat")</f>
        <v/>
      </c>
      <c r="Z1305" s="17" t="str">
        <f>CONCATENATE(INT(spotify_top_songs_audio_features[[#This Row],[duration_ms]]/(60*1000)),":",MOD(INT(spotify_top_songs_audio_features[[#This Row],[duration_ms]]/1000),60))</f>
        <v>3:39</v>
      </c>
      <c r="AA13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305" t="str">
        <f>spotify_top_songs_audio_features[[#This Row],[track_name]]</f>
        <v>Someone To You</v>
      </c>
    </row>
    <row r="1306" spans="1:28" x14ac:dyDescent="0.25">
      <c r="A1306" t="s">
        <v>13943</v>
      </c>
      <c r="B1306" t="s">
        <v>4097</v>
      </c>
      <c r="C1306" t="s">
        <v>4098</v>
      </c>
      <c r="D1306" t="s">
        <v>4099</v>
      </c>
      <c r="E1306" t="s">
        <v>23</v>
      </c>
      <c r="F1306" t="s">
        <v>24</v>
      </c>
      <c r="G1306" t="s">
        <v>152</v>
      </c>
      <c r="H1306">
        <v>24</v>
      </c>
      <c r="I1306">
        <v>598</v>
      </c>
      <c r="J1306">
        <v>369</v>
      </c>
      <c r="K1306" t="s">
        <v>11040</v>
      </c>
      <c r="L1306">
        <v>0</v>
      </c>
      <c r="M1306">
        <v>117</v>
      </c>
      <c r="N1306">
        <v>776</v>
      </c>
      <c r="O1306">
        <v>-8435</v>
      </c>
      <c r="P1306">
        <v>201629</v>
      </c>
      <c r="Q1306">
        <v>151933</v>
      </c>
      <c r="R1306">
        <v>14</v>
      </c>
      <c r="S1306">
        <v>136780899</v>
      </c>
      <c r="U1306" t="str">
        <f>IFERROR(LEFT(spotify_top_songs_audio_features[[#This Row],[artist_names]],SEARCH(",",spotify_top_songs_audio_features[[#This Row],[artist_names]])-1),spotify_top_songs_audio_features[[#This Row],[artist_names]])</f>
        <v>Andy Williams</v>
      </c>
      <c r="V1306" t="str">
        <f>IFERROR(MID(spotify_top_songs_audio_features[[#This Row],[artist_names]],SEARCH(",",spotify_top_songs_audio_features[[#This Row],[artist_names]])+2,99),"")</f>
        <v/>
      </c>
      <c r="W1306" t="str">
        <f>spotify_top_songs_audio_features[[#This Row],[source]]</f>
        <v>Columbia/Legacy</v>
      </c>
      <c r="X1306" s="1">
        <f>spotify_top_songs_audio_features[[#This Row],[streams]]</f>
        <v>136780899</v>
      </c>
      <c r="Y1306" t="str">
        <f>IF(Tabela2[[#This Row],[feat]]="","","Feat")</f>
        <v/>
      </c>
      <c r="Z1306" s="17" t="str">
        <f>CONCATENATE(INT(spotify_top_songs_audio_features[[#This Row],[duration_ms]]/(60*1000)),":",MOD(INT(spotify_top_songs_audio_features[[#This Row],[duration_ms]]/1000),60))</f>
        <v>2:31</v>
      </c>
      <c r="AA13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306" t="str">
        <f>spotify_top_songs_audio_features[[#This Row],[track_name]]</f>
        <v>It's the Most Wonderful Time of the Year</v>
      </c>
    </row>
    <row r="1307" spans="1:28" x14ac:dyDescent="0.25">
      <c r="A1307" t="s">
        <v>10344</v>
      </c>
      <c r="B1307" t="s">
        <v>10345</v>
      </c>
      <c r="C1307" t="s">
        <v>10346</v>
      </c>
      <c r="D1307" t="s">
        <v>309</v>
      </c>
      <c r="E1307" t="s">
        <v>113</v>
      </c>
      <c r="F1307" t="s">
        <v>24</v>
      </c>
      <c r="G1307" t="s">
        <v>25</v>
      </c>
      <c r="H1307">
        <v>67</v>
      </c>
      <c r="I1307">
        <v>453</v>
      </c>
      <c r="J1307">
        <v>295</v>
      </c>
      <c r="K1307" t="s">
        <v>2824</v>
      </c>
      <c r="L1307">
        <v>33</v>
      </c>
      <c r="M1307">
        <v>117</v>
      </c>
      <c r="N1307">
        <v>68</v>
      </c>
      <c r="O1307">
        <v>-11265</v>
      </c>
      <c r="P1307">
        <v>135055</v>
      </c>
      <c r="Q1307">
        <v>194840</v>
      </c>
      <c r="R1307">
        <v>13</v>
      </c>
      <c r="S1307">
        <v>136746503</v>
      </c>
      <c r="U130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307" t="str">
        <f>IFERROR(MID(spotify_top_songs_audio_features[[#This Row],[artist_names]],SEARCH(",",spotify_top_songs_audio_features[[#This Row],[artist_names]])+2,99),"")</f>
        <v>Justin Bieber</v>
      </c>
      <c r="W1307" t="str">
        <f>spotify_top_songs_audio_features[[#This Row],[source]]</f>
        <v>Darkroom/Interscope Records</v>
      </c>
      <c r="X1307" s="1">
        <f>spotify_top_songs_audio_features[[#This Row],[streams]]</f>
        <v>136746503</v>
      </c>
      <c r="Y1307" t="str">
        <f>IF(Tabela2[[#This Row],[feat]]="","","Feat")</f>
        <v>Feat</v>
      </c>
      <c r="Z1307" s="17" t="str">
        <f>CONCATENATE(INT(spotify_top_songs_audio_features[[#This Row],[duration_ms]]/(60*1000)),":",MOD(INT(spotify_top_songs_audio_features[[#This Row],[duration_ms]]/1000),60))</f>
        <v>3:14</v>
      </c>
      <c r="AA13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07" t="str">
        <f>spotify_top_songs_audio_features[[#This Row],[track_name]]</f>
        <v>bad guy (with Justin Bieber)</v>
      </c>
    </row>
    <row r="1308" spans="1:28" x14ac:dyDescent="0.25">
      <c r="A1308" t="s">
        <v>17808</v>
      </c>
      <c r="B1308" t="s">
        <v>17809</v>
      </c>
      <c r="C1308" t="s">
        <v>17810</v>
      </c>
      <c r="D1308" t="s">
        <v>17811</v>
      </c>
      <c r="E1308" t="s">
        <v>70</v>
      </c>
      <c r="F1308" t="s">
        <v>24</v>
      </c>
      <c r="G1308" t="s">
        <v>25</v>
      </c>
      <c r="H1308">
        <v>886</v>
      </c>
      <c r="I1308">
        <v>525</v>
      </c>
      <c r="J1308">
        <v>131</v>
      </c>
      <c r="K1308" t="s">
        <v>98</v>
      </c>
      <c r="L1308">
        <v>0</v>
      </c>
      <c r="M1308">
        <v>57</v>
      </c>
      <c r="N1308">
        <v>708</v>
      </c>
      <c r="O1308">
        <v>-739</v>
      </c>
      <c r="P1308">
        <v>14599</v>
      </c>
      <c r="Q1308">
        <v>225205</v>
      </c>
      <c r="R1308">
        <v>29</v>
      </c>
      <c r="S1308">
        <v>136678352</v>
      </c>
      <c r="U1308" t="str">
        <f>IFERROR(LEFT(spotify_top_songs_audio_features[[#This Row],[artist_names]],SEARCH(",",spotify_top_songs_audio_features[[#This Row],[artist_names]])-1),spotify_top_songs_audio_features[[#This Row],[artist_names]])</f>
        <v>DRAM</v>
      </c>
      <c r="V1308" t="str">
        <f>IFERROR(MID(spotify_top_songs_audio_features[[#This Row],[artist_names]],SEARCH(",",spotify_top_songs_audio_features[[#This Row],[artist_names]])+2,99),"")</f>
        <v>Lil Yachty</v>
      </c>
      <c r="W1308" t="str">
        <f>spotify_top_songs_audio_features[[#This Row],[source]]</f>
        <v>W.A.V.E. Recordings/EMPIRE/Atlantic</v>
      </c>
      <c r="X1308" s="1">
        <f>spotify_top_songs_audio_features[[#This Row],[streams]]</f>
        <v>136678352</v>
      </c>
      <c r="Y1308" t="str">
        <f>IF(Tabela2[[#This Row],[feat]]="","","Feat")</f>
        <v>Feat</v>
      </c>
      <c r="Z1308" s="17" t="str">
        <f>CONCATENATE(INT(spotify_top_songs_audio_features[[#This Row],[duration_ms]]/(60*1000)),":",MOD(INT(spotify_top_songs_audio_features[[#This Row],[duration_ms]]/1000),60))</f>
        <v>3:45</v>
      </c>
      <c r="AA13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08" t="str">
        <f>spotify_top_songs_audio_features[[#This Row],[track_name]]</f>
        <v>Broccoli (feat. Lil Yachty)</v>
      </c>
    </row>
    <row r="1309" spans="1:28" x14ac:dyDescent="0.25">
      <c r="A1309" t="s">
        <v>7421</v>
      </c>
      <c r="B1309" t="s">
        <v>5739</v>
      </c>
      <c r="C1309" t="s">
        <v>5740</v>
      </c>
      <c r="D1309" t="s">
        <v>5741</v>
      </c>
      <c r="E1309" t="s">
        <v>102</v>
      </c>
      <c r="F1309" t="s">
        <v>24</v>
      </c>
      <c r="G1309" t="s">
        <v>25</v>
      </c>
      <c r="H1309">
        <v>84</v>
      </c>
      <c r="I1309">
        <v>766</v>
      </c>
      <c r="J1309">
        <v>136</v>
      </c>
      <c r="K1309" t="s">
        <v>5712</v>
      </c>
      <c r="L1309">
        <v>3.6099999999999999E-4</v>
      </c>
      <c r="M1309">
        <v>684</v>
      </c>
      <c r="N1309">
        <v>402</v>
      </c>
      <c r="O1309">
        <v>-412</v>
      </c>
      <c r="P1309">
        <v>94018</v>
      </c>
      <c r="Q1309">
        <v>155884</v>
      </c>
      <c r="R1309">
        <v>15</v>
      </c>
      <c r="S1309">
        <v>136649414</v>
      </c>
      <c r="U1309" t="str">
        <f>IFERROR(LEFT(spotify_top_songs_audio_features[[#This Row],[artist_names]],SEARCH(",",spotify_top_songs_audio_features[[#This Row],[artist_names]])-1),spotify_top_songs_audio_features[[#This Row],[artist_names]])</f>
        <v>Saweetie</v>
      </c>
      <c r="V1309" t="str">
        <f>IFERROR(MID(spotify_top_songs_audio_features[[#This Row],[artist_names]],SEARCH(",",spotify_top_songs_audio_features[[#This Row],[artist_names]])+2,99),"")</f>
        <v>Doja Cat</v>
      </c>
      <c r="W1309" t="str">
        <f>spotify_top_songs_audio_features[[#This Row],[source]]</f>
        <v>ICY/Warner Records</v>
      </c>
      <c r="X1309" s="1">
        <f>spotify_top_songs_audio_features[[#This Row],[streams]]</f>
        <v>136649414</v>
      </c>
      <c r="Y1309" t="str">
        <f>IF(Tabela2[[#This Row],[feat]]="","","Feat")</f>
        <v>Feat</v>
      </c>
      <c r="Z1309" s="17" t="str">
        <f>CONCATENATE(INT(spotify_top_songs_audio_features[[#This Row],[duration_ms]]/(60*1000)),":",MOD(INT(spotify_top_songs_audio_features[[#This Row],[duration_ms]]/1000),60))</f>
        <v>2:35</v>
      </c>
      <c r="AA13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309" t="str">
        <f>spotify_top_songs_audio_features[[#This Row],[track_name]]</f>
        <v>Best Friend (feat. Doja Cat)</v>
      </c>
    </row>
    <row r="1310" spans="1:28" x14ac:dyDescent="0.25">
      <c r="A1310" t="s">
        <v>12600</v>
      </c>
      <c r="B1310" t="s">
        <v>2666</v>
      </c>
      <c r="C1310" t="s">
        <v>12601</v>
      </c>
      <c r="D1310" t="s">
        <v>2668</v>
      </c>
      <c r="E1310" t="s">
        <v>70</v>
      </c>
      <c r="F1310" t="s">
        <v>24</v>
      </c>
      <c r="G1310" t="s">
        <v>25</v>
      </c>
      <c r="H1310">
        <v>696</v>
      </c>
      <c r="I1310">
        <v>503</v>
      </c>
      <c r="J1310">
        <v>356</v>
      </c>
      <c r="K1310" t="s">
        <v>1260</v>
      </c>
      <c r="L1310">
        <v>0</v>
      </c>
      <c r="M1310">
        <v>869</v>
      </c>
      <c r="N1310">
        <v>559</v>
      </c>
      <c r="O1310">
        <v>-4842</v>
      </c>
      <c r="P1310">
        <v>99977</v>
      </c>
      <c r="Q1310">
        <v>211364</v>
      </c>
      <c r="R1310">
        <v>19</v>
      </c>
      <c r="S1310">
        <v>136541688</v>
      </c>
      <c r="U1310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1310" t="str">
        <f>IFERROR(MID(spotify_top_songs_audio_features[[#This Row],[artist_names]],SEARCH(",",spotify_top_songs_audio_features[[#This Row],[artist_names]])+2,99),"")</f>
        <v/>
      </c>
      <c r="W1310" t="str">
        <f>spotify_top_songs_audio_features[[#This Row],[source]]</f>
        <v>Interscope</v>
      </c>
      <c r="X1310" s="1">
        <f>spotify_top_songs_audio_features[[#This Row],[streams]]</f>
        <v>136541688</v>
      </c>
      <c r="Y1310" t="str">
        <f>IF(Tabela2[[#This Row],[feat]]="","","Feat")</f>
        <v/>
      </c>
      <c r="Z1310" s="17" t="str">
        <f>CONCATENATE(INT(spotify_top_songs_audio_features[[#This Row],[duration_ms]]/(60*1000)),":",MOD(INT(spotify_top_songs_audio_features[[#This Row],[duration_ms]]/1000),60))</f>
        <v>3:31</v>
      </c>
      <c r="AA13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10" t="str">
        <f>spotify_top_songs_audio_features[[#This Row],[track_name]]</f>
        <v>The Cure</v>
      </c>
    </row>
    <row r="1311" spans="1:28" x14ac:dyDescent="0.25">
      <c r="A1311" t="s">
        <v>12236</v>
      </c>
      <c r="B1311" t="s">
        <v>12237</v>
      </c>
      <c r="C1311" t="s">
        <v>12238</v>
      </c>
      <c r="D1311" t="s">
        <v>53</v>
      </c>
      <c r="E1311" t="s">
        <v>43</v>
      </c>
      <c r="F1311" t="s">
        <v>32</v>
      </c>
      <c r="G1311" t="s">
        <v>25</v>
      </c>
      <c r="H1311">
        <v>74</v>
      </c>
      <c r="I1311">
        <v>879</v>
      </c>
      <c r="J1311">
        <v>105</v>
      </c>
      <c r="K1311" t="s">
        <v>470</v>
      </c>
      <c r="L1311">
        <v>8.2500000000000004E-3</v>
      </c>
      <c r="M1311">
        <v>928</v>
      </c>
      <c r="N1311">
        <v>948</v>
      </c>
      <c r="O1311">
        <v>-2251</v>
      </c>
      <c r="P1311">
        <v>10371</v>
      </c>
      <c r="Q1311">
        <v>226893</v>
      </c>
      <c r="R1311">
        <v>26</v>
      </c>
      <c r="S1311">
        <v>135932475</v>
      </c>
      <c r="U1311" t="str">
        <f>IFERROR(LEFT(spotify_top_songs_audio_features[[#This Row],[artist_names]],SEARCH(",",spotify_top_songs_audio_features[[#This Row],[artist_names]])-1),spotify_top_songs_audio_features[[#This Row],[artist_names]])</f>
        <v>Shakira</v>
      </c>
      <c r="V1311" t="str">
        <f>IFERROR(MID(spotify_top_songs_audio_features[[#This Row],[artist_names]],SEARCH(",",spotify_top_songs_audio_features[[#This Row],[artist_names]])+2,99),"")</f>
        <v/>
      </c>
      <c r="W1311" t="str">
        <f>spotify_top_songs_audio_features[[#This Row],[source]]</f>
        <v>Sony Music Latin</v>
      </c>
      <c r="X1311" s="1">
        <f>spotify_top_songs_audio_features[[#This Row],[streams]]</f>
        <v>135932475</v>
      </c>
      <c r="Y1311" t="str">
        <f>IF(Tabela2[[#This Row],[feat]]="","","Feat")</f>
        <v/>
      </c>
      <c r="Z1311" s="17" t="str">
        <f>CONCATENATE(INT(spotify_top_songs_audio_features[[#This Row],[duration_ms]]/(60*1000)),":",MOD(INT(spotify_top_songs_audio_features[[#This Row],[duration_ms]]/1000),60))</f>
        <v>3:46</v>
      </c>
      <c r="AA13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311" t="str">
        <f>spotify_top_songs_audio_features[[#This Row],[track_name]]</f>
        <v>Me Enamoré</v>
      </c>
    </row>
    <row r="1312" spans="1:28" x14ac:dyDescent="0.25">
      <c r="A1312" t="s">
        <v>2743</v>
      </c>
      <c r="B1312" t="s">
        <v>28</v>
      </c>
      <c r="C1312" t="s">
        <v>2744</v>
      </c>
      <c r="D1312" t="s">
        <v>2745</v>
      </c>
      <c r="E1312" t="s">
        <v>113</v>
      </c>
      <c r="F1312" t="s">
        <v>24</v>
      </c>
      <c r="G1312" t="s">
        <v>25</v>
      </c>
      <c r="H1312">
        <v>573</v>
      </c>
      <c r="I1312">
        <v>739</v>
      </c>
      <c r="J1312">
        <v>129</v>
      </c>
      <c r="K1312" t="s">
        <v>2746</v>
      </c>
      <c r="L1312">
        <v>0</v>
      </c>
      <c r="M1312">
        <v>111</v>
      </c>
      <c r="N1312">
        <v>451</v>
      </c>
      <c r="O1312">
        <v>-574</v>
      </c>
      <c r="P1312">
        <v>97085</v>
      </c>
      <c r="Q1312">
        <v>230227</v>
      </c>
      <c r="R1312">
        <v>24</v>
      </c>
      <c r="S1312">
        <v>135855139</v>
      </c>
      <c r="U1312" t="str">
        <f>IFERROR(LEFT(spotify_top_songs_audio_features[[#This Row],[artist_names]],SEARCH(",",spotify_top_songs_audio_features[[#This Row],[artist_names]])-1),spotify_top_songs_audio_features[[#This Row],[artist_names]])</f>
        <v>Alessia Cara</v>
      </c>
      <c r="V1312" t="str">
        <f>IFERROR(MID(spotify_top_songs_audio_features[[#This Row],[artist_names]],SEARCH(",",spotify_top_songs_audio_features[[#This Row],[artist_names]])+2,99),"")</f>
        <v/>
      </c>
      <c r="W1312" t="str">
        <f>spotify_top_songs_audio_features[[#This Row],[source]]</f>
        <v>EP Entertainment, LLC / Def Jam</v>
      </c>
      <c r="X1312" s="1">
        <f>spotify_top_songs_audio_features[[#This Row],[streams]]</f>
        <v>135855139</v>
      </c>
      <c r="Y1312" t="str">
        <f>IF(Tabela2[[#This Row],[feat]]="","","Feat")</f>
        <v/>
      </c>
      <c r="Z1312" s="17" t="str">
        <f>CONCATENATE(INT(spotify_top_songs_audio_features[[#This Row],[duration_ms]]/(60*1000)),":",MOD(INT(spotify_top_songs_audio_features[[#This Row],[duration_ms]]/1000),60))</f>
        <v>3:50</v>
      </c>
      <c r="AA13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12" t="str">
        <f>spotify_top_songs_audio_features[[#This Row],[track_name]]</f>
        <v>Scars To Your Beautiful</v>
      </c>
    </row>
    <row r="1313" spans="1:28" x14ac:dyDescent="0.25">
      <c r="A1313" t="s">
        <v>4205</v>
      </c>
      <c r="B1313" t="s">
        <v>203</v>
      </c>
      <c r="C1313" t="s">
        <v>204</v>
      </c>
      <c r="D1313" t="s">
        <v>205</v>
      </c>
      <c r="E1313" t="s">
        <v>58</v>
      </c>
      <c r="F1313" t="s">
        <v>24</v>
      </c>
      <c r="G1313" t="s">
        <v>25</v>
      </c>
      <c r="H1313">
        <v>586</v>
      </c>
      <c r="I1313">
        <v>616</v>
      </c>
      <c r="J1313">
        <v>324</v>
      </c>
      <c r="K1313" t="s">
        <v>206</v>
      </c>
      <c r="L1313">
        <v>0</v>
      </c>
      <c r="M1313">
        <v>927</v>
      </c>
      <c r="N1313">
        <v>719</v>
      </c>
      <c r="O1313">
        <v>-7964</v>
      </c>
      <c r="P1313">
        <v>148088</v>
      </c>
      <c r="Q1313">
        <v>242096</v>
      </c>
      <c r="R1313">
        <v>53</v>
      </c>
      <c r="S1313">
        <v>135721167</v>
      </c>
      <c r="U1313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1313" t="str">
        <f>IFERROR(MID(spotify_top_songs_audio_features[[#This Row],[artist_names]],SEARCH(",",spotify_top_songs_audio_features[[#This Row],[artist_names]])+2,99),"")</f>
        <v>Anderson .Paak, Silk Sonic</v>
      </c>
      <c r="W1313" t="str">
        <f>spotify_top_songs_audio_features[[#This Row],[source]]</f>
        <v>Aftermath Entertainment/Atlantic</v>
      </c>
      <c r="X1313" s="1">
        <f>spotify_top_songs_audio_features[[#This Row],[streams]]</f>
        <v>135721167</v>
      </c>
      <c r="Y1313" t="str">
        <f>IF(Tabela2[[#This Row],[feat]]="","","Feat")</f>
        <v>Feat</v>
      </c>
      <c r="Z1313" s="17" t="str">
        <f>CONCATENATE(INT(spotify_top_songs_audio_features[[#This Row],[duration_ms]]/(60*1000)),":",MOD(INT(spotify_top_songs_audio_features[[#This Row],[duration_ms]]/1000),60))</f>
        <v>4:2</v>
      </c>
      <c r="AA13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313" t="str">
        <f>spotify_top_songs_audio_features[[#This Row],[track_name]]</f>
        <v>Leave The Door Open</v>
      </c>
    </row>
    <row r="1314" spans="1:28" x14ac:dyDescent="0.25">
      <c r="A1314" t="s">
        <v>12168</v>
      </c>
      <c r="B1314" t="s">
        <v>1622</v>
      </c>
      <c r="C1314" t="s">
        <v>1623</v>
      </c>
      <c r="D1314" t="s">
        <v>377</v>
      </c>
      <c r="E1314" t="s">
        <v>31</v>
      </c>
      <c r="F1314" t="s">
        <v>24</v>
      </c>
      <c r="G1314" t="s">
        <v>25</v>
      </c>
      <c r="H1314">
        <v>651</v>
      </c>
      <c r="I1314">
        <v>947</v>
      </c>
      <c r="J1314">
        <v>539</v>
      </c>
      <c r="K1314" t="s">
        <v>2591</v>
      </c>
      <c r="L1314">
        <v>0</v>
      </c>
      <c r="M1314">
        <v>92</v>
      </c>
      <c r="N1314">
        <v>722</v>
      </c>
      <c r="O1314">
        <v>-3669</v>
      </c>
      <c r="P1314">
        <v>158046</v>
      </c>
      <c r="Q1314">
        <v>154702</v>
      </c>
      <c r="R1314">
        <v>16</v>
      </c>
      <c r="S1314">
        <v>135623737</v>
      </c>
      <c r="U1314" t="str">
        <f>IFERROR(LEFT(spotify_top_songs_audio_features[[#This Row],[artist_names]],SEARCH(",",spotify_top_songs_audio_features[[#This Row],[artist_names]])-1),spotify_top_songs_audio_features[[#This Row],[artist_names]])</f>
        <v>Israel &amp; Rodolffo</v>
      </c>
      <c r="V1314" t="str">
        <f>IFERROR(MID(spotify_top_songs_audio_features[[#This Row],[artist_names]],SEARCH(",",spotify_top_songs_audio_features[[#This Row],[artist_names]])+2,99),"")</f>
        <v>Ana Castela</v>
      </c>
      <c r="W1314" t="str">
        <f>spotify_top_songs_audio_features[[#This Row],[source]]</f>
        <v>Som Livre</v>
      </c>
      <c r="X1314" s="1">
        <f>spotify_top_songs_audio_features[[#This Row],[streams]]</f>
        <v>135623737</v>
      </c>
      <c r="Y1314" t="str">
        <f>IF(Tabela2[[#This Row],[feat]]="","","Feat")</f>
        <v>Feat</v>
      </c>
      <c r="Z1314" s="17" t="str">
        <f>CONCATENATE(INT(spotify_top_songs_audio_features[[#This Row],[duration_ms]]/(60*1000)),":",MOD(INT(spotify_top_songs_audio_features[[#This Row],[duration_ms]]/1000),60))</f>
        <v>2:34</v>
      </c>
      <c r="AA13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14" t="str">
        <f>spotify_top_songs_audio_features[[#This Row],[track_name]]</f>
        <v>Bombonzinho - Ao Vivo</v>
      </c>
    </row>
    <row r="1315" spans="1:28" x14ac:dyDescent="0.25">
      <c r="A1315" t="s">
        <v>17467</v>
      </c>
      <c r="B1315" t="s">
        <v>17468</v>
      </c>
      <c r="C1315" t="s">
        <v>17469</v>
      </c>
      <c r="D1315" t="s">
        <v>17470</v>
      </c>
      <c r="E1315" t="s">
        <v>177</v>
      </c>
      <c r="F1315" t="s">
        <v>24</v>
      </c>
      <c r="G1315" t="s">
        <v>25</v>
      </c>
      <c r="H1315">
        <v>454</v>
      </c>
      <c r="I1315">
        <v>91</v>
      </c>
      <c r="J1315">
        <v>448</v>
      </c>
      <c r="K1315" t="s">
        <v>17471</v>
      </c>
      <c r="L1315">
        <v>996</v>
      </c>
      <c r="M1315">
        <v>116</v>
      </c>
      <c r="N1315">
        <v>629</v>
      </c>
      <c r="O1315">
        <v>-7766</v>
      </c>
      <c r="P1315">
        <v>125116</v>
      </c>
      <c r="Q1315">
        <v>354520</v>
      </c>
      <c r="R1315">
        <v>21</v>
      </c>
      <c r="S1315">
        <v>135545545</v>
      </c>
      <c r="U1315" t="str">
        <f>IFERROR(LEFT(spotify_top_songs_audio_features[[#This Row],[artist_names]],SEARCH(",",spotify_top_songs_audio_features[[#This Row],[artist_names]])-1),spotify_top_songs_audio_features[[#This Row],[artist_names]])</f>
        <v>Guns N' Roses</v>
      </c>
      <c r="V1315" t="str">
        <f>IFERROR(MID(spotify_top_songs_audio_features[[#This Row],[artist_names]],SEARCH(",",spotify_top_songs_audio_features[[#This Row],[artist_names]])+2,99),"")</f>
        <v/>
      </c>
      <c r="W1315" t="str">
        <f>spotify_top_songs_audio_features[[#This Row],[source]]</f>
        <v>Guns N Roses P&amp;D</v>
      </c>
      <c r="X1315" s="1">
        <f>spotify_top_songs_audio_features[[#This Row],[streams]]</f>
        <v>135545545</v>
      </c>
      <c r="Y1315" t="str">
        <f>IF(Tabela2[[#This Row],[feat]]="","","Feat")</f>
        <v/>
      </c>
      <c r="Z1315" s="17" t="str">
        <f>CONCATENATE(INT(spotify_top_songs_audio_features[[#This Row],[duration_ms]]/(60*1000)),":",MOD(INT(spotify_top_songs_audio_features[[#This Row],[duration_ms]]/1000),60))</f>
        <v>5:54</v>
      </c>
      <c r="AA13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315" t="str">
        <f>spotify_top_songs_audio_features[[#This Row],[track_name]]</f>
        <v>Sweet Child O' Mine</v>
      </c>
    </row>
    <row r="1316" spans="1:28" x14ac:dyDescent="0.25">
      <c r="A1316" t="s">
        <v>3965</v>
      </c>
      <c r="B1316" t="s">
        <v>3966</v>
      </c>
      <c r="C1316" t="s">
        <v>3967</v>
      </c>
      <c r="D1316" t="s">
        <v>3968</v>
      </c>
      <c r="E1316" t="s">
        <v>70</v>
      </c>
      <c r="F1316" t="s">
        <v>24</v>
      </c>
      <c r="G1316" t="s">
        <v>25</v>
      </c>
      <c r="H1316">
        <v>795</v>
      </c>
      <c r="I1316">
        <v>885</v>
      </c>
      <c r="J1316">
        <v>716</v>
      </c>
      <c r="K1316" t="s">
        <v>3969</v>
      </c>
      <c r="L1316">
        <v>754</v>
      </c>
      <c r="M1316">
        <v>285</v>
      </c>
      <c r="N1316">
        <v>46</v>
      </c>
      <c r="O1316">
        <v>-4129</v>
      </c>
      <c r="P1316">
        <v>126038</v>
      </c>
      <c r="Q1316">
        <v>169998</v>
      </c>
      <c r="R1316">
        <v>23</v>
      </c>
      <c r="S1316">
        <v>135525018</v>
      </c>
      <c r="U1316" t="str">
        <f>IFERROR(LEFT(spotify_top_songs_audio_features[[#This Row],[artist_names]],SEARCH(",",spotify_top_songs_audio_features[[#This Row],[artist_names]])-1),spotify_top_songs_audio_features[[#This Row],[artist_names]])</f>
        <v>Major Lazer</v>
      </c>
      <c r="V1316" t="str">
        <f>IFERROR(MID(spotify_top_songs_audio_features[[#This Row],[artist_names]],SEARCH(",",spotify_top_songs_audio_features[[#This Row],[artist_names]])+2,99),"")</f>
        <v>J Balvin, El Alfa, Diplo</v>
      </c>
      <c r="W1316" t="str">
        <f>spotify_top_songs_audio_features[[#This Row],[source]]</f>
        <v>Mad Decent</v>
      </c>
      <c r="X1316" s="1">
        <f>spotify_top_songs_audio_features[[#This Row],[streams]]</f>
        <v>135525018</v>
      </c>
      <c r="Y1316" t="str">
        <f>IF(Tabela2[[#This Row],[feat]]="","","Feat")</f>
        <v>Feat</v>
      </c>
      <c r="Z1316" s="17" t="str">
        <f>CONCATENATE(INT(spotify_top_songs_audio_features[[#This Row],[duration_ms]]/(60*1000)),":",MOD(INT(spotify_top_songs_audio_features[[#This Row],[duration_ms]]/1000),60))</f>
        <v>2:49</v>
      </c>
      <c r="AA13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16" t="str">
        <f>spotify_top_songs_audio_features[[#This Row],[track_name]]</f>
        <v>Que Calor</v>
      </c>
    </row>
    <row r="1317" spans="1:28" x14ac:dyDescent="0.25">
      <c r="A1317" t="s">
        <v>689</v>
      </c>
      <c r="B1317" t="s">
        <v>690</v>
      </c>
      <c r="C1317" t="s">
        <v>691</v>
      </c>
      <c r="D1317" t="s">
        <v>259</v>
      </c>
      <c r="E1317" t="s">
        <v>70</v>
      </c>
      <c r="F1317" t="s">
        <v>24</v>
      </c>
      <c r="G1317" t="s">
        <v>25</v>
      </c>
      <c r="H1317">
        <v>834</v>
      </c>
      <c r="I1317">
        <v>663</v>
      </c>
      <c r="J1317">
        <v>133</v>
      </c>
      <c r="K1317" t="s">
        <v>158</v>
      </c>
      <c r="L1317">
        <v>0</v>
      </c>
      <c r="M1317">
        <v>372</v>
      </c>
      <c r="N1317">
        <v>774</v>
      </c>
      <c r="O1317">
        <v>-6143</v>
      </c>
      <c r="P1317">
        <v>121876</v>
      </c>
      <c r="Q1317">
        <v>146523</v>
      </c>
      <c r="R1317">
        <v>17</v>
      </c>
      <c r="S1317">
        <v>135289459</v>
      </c>
      <c r="U1317" t="str">
        <f>IFERROR(LEFT(spotify_top_songs_audio_features[[#This Row],[artist_names]],SEARCH(",",spotify_top_songs_audio_features[[#This Row],[artist_names]])-1),spotify_top_songs_audio_features[[#This Row],[artist_names]])</f>
        <v>Ashnikko</v>
      </c>
      <c r="V1317" t="str">
        <f>IFERROR(MID(spotify_top_songs_audio_features[[#This Row],[artist_names]],SEARCH(",",spotify_top_songs_audio_features[[#This Row],[artist_names]])+2,99),"")</f>
        <v/>
      </c>
      <c r="W1317" t="str">
        <f>spotify_top_songs_audio_features[[#This Row],[source]]</f>
        <v>Parlophone UK</v>
      </c>
      <c r="X1317" s="1">
        <f>spotify_top_songs_audio_features[[#This Row],[streams]]</f>
        <v>135289459</v>
      </c>
      <c r="Y1317" t="str">
        <f>IF(Tabela2[[#This Row],[feat]]="","","Feat")</f>
        <v/>
      </c>
      <c r="Z1317" s="17" t="str">
        <f>CONCATENATE(INT(spotify_top_songs_audio_features[[#This Row],[duration_ms]]/(60*1000)),":",MOD(INT(spotify_top_songs_audio_features[[#This Row],[duration_ms]]/1000),60))</f>
        <v>2:26</v>
      </c>
      <c r="AA13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17" t="str">
        <f>spotify_top_songs_audio_features[[#This Row],[track_name]]</f>
        <v>Daisy</v>
      </c>
    </row>
    <row r="1318" spans="1:28" x14ac:dyDescent="0.25">
      <c r="A1318" t="s">
        <v>627</v>
      </c>
      <c r="B1318" t="s">
        <v>628</v>
      </c>
      <c r="C1318" t="s">
        <v>629</v>
      </c>
      <c r="D1318" t="s">
        <v>630</v>
      </c>
      <c r="E1318" t="s">
        <v>31</v>
      </c>
      <c r="F1318" t="s">
        <v>32</v>
      </c>
      <c r="G1318" t="s">
        <v>25</v>
      </c>
      <c r="H1318">
        <v>87</v>
      </c>
      <c r="I1318">
        <v>523</v>
      </c>
      <c r="J1318">
        <v>602</v>
      </c>
      <c r="K1318" t="s">
        <v>631</v>
      </c>
      <c r="L1318">
        <v>2.0699999999999998E-3</v>
      </c>
      <c r="M1318">
        <v>113</v>
      </c>
      <c r="N1318">
        <v>319</v>
      </c>
      <c r="O1318">
        <v>-8052</v>
      </c>
      <c r="P1318">
        <v>11002</v>
      </c>
      <c r="Q1318">
        <v>204764</v>
      </c>
      <c r="R1318">
        <v>17</v>
      </c>
      <c r="S1318">
        <v>135230212</v>
      </c>
      <c r="U1318" t="str">
        <f>IFERROR(LEFT(spotify_top_songs_audio_features[[#This Row],[artist_names]],SEARCH(",",spotify_top_songs_audio_features[[#This Row],[artist_names]])-1),spotify_top_songs_audio_features[[#This Row],[artist_names]])</f>
        <v>Amaarae</v>
      </c>
      <c r="V1318" t="str">
        <f>IFERROR(MID(spotify_top_songs_audio_features[[#This Row],[artist_names]],SEARCH(",",spotify_top_songs_audio_features[[#This Row],[artist_names]])+2,99),"")</f>
        <v>Kali Uchis, Moliy</v>
      </c>
      <c r="W1318" t="str">
        <f>spotify_top_songs_audio_features[[#This Row],[source]]</f>
        <v>0207 Def Jam</v>
      </c>
      <c r="X1318" s="1">
        <f>spotify_top_songs_audio_features[[#This Row],[streams]]</f>
        <v>135230212</v>
      </c>
      <c r="Y1318" t="str">
        <f>IF(Tabela2[[#This Row],[feat]]="","","Feat")</f>
        <v>Feat</v>
      </c>
      <c r="Z1318" s="17" t="str">
        <f>CONCATENATE(INT(spotify_top_songs_audio_features[[#This Row],[duration_ms]]/(60*1000)),":",MOD(INT(spotify_top_songs_audio_features[[#This Row],[duration_ms]]/1000),60))</f>
        <v>3:24</v>
      </c>
      <c r="AA13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18" t="str">
        <f>spotify_top_songs_audio_features[[#This Row],[track_name]]</f>
        <v>SAD GIRLZ LUV MONEY Remix (feat. Kali Uchis and Moliy)</v>
      </c>
    </row>
    <row r="1319" spans="1:28" x14ac:dyDescent="0.25">
      <c r="A1319" t="s">
        <v>14003</v>
      </c>
      <c r="B1319" t="s">
        <v>14004</v>
      </c>
      <c r="C1319" t="s">
        <v>14005</v>
      </c>
      <c r="D1319" t="s">
        <v>141</v>
      </c>
      <c r="E1319" t="s">
        <v>102</v>
      </c>
      <c r="F1319" t="s">
        <v>32</v>
      </c>
      <c r="G1319" t="s">
        <v>25</v>
      </c>
      <c r="H1319">
        <v>818</v>
      </c>
      <c r="I1319">
        <v>673</v>
      </c>
      <c r="J1319">
        <v>148</v>
      </c>
      <c r="K1319" t="s">
        <v>13169</v>
      </c>
      <c r="L1319">
        <v>0</v>
      </c>
      <c r="M1319">
        <v>172</v>
      </c>
      <c r="N1319">
        <v>695</v>
      </c>
      <c r="O1319">
        <v>-7542</v>
      </c>
      <c r="P1319">
        <v>87961</v>
      </c>
      <c r="Q1319">
        <v>193636</v>
      </c>
      <c r="R1319">
        <v>18</v>
      </c>
      <c r="S1319">
        <v>135206532</v>
      </c>
      <c r="U1319" t="str">
        <f>IFERROR(LEFT(spotify_top_songs_audio_features[[#This Row],[artist_names]],SEARCH(",",spotify_top_songs_audio_features[[#This Row],[artist_names]])-1),spotify_top_songs_audio_features[[#This Row],[artist_names]])</f>
        <v>Mora</v>
      </c>
      <c r="V1319" t="str">
        <f>IFERROR(MID(spotify_top_songs_audio_features[[#This Row],[artist_names]],SEARCH(",",spotify_top_songs_audio_features[[#This Row],[artist_names]])+2,99),"")</f>
        <v>Jhayco</v>
      </c>
      <c r="W1319" t="str">
        <f>spotify_top_songs_audio_features[[#This Row],[source]]</f>
        <v>Rimas Entertainment LLC</v>
      </c>
      <c r="X1319" s="1">
        <f>spotify_top_songs_audio_features[[#This Row],[streams]]</f>
        <v>135206532</v>
      </c>
      <c r="Y1319" t="str">
        <f>IF(Tabela2[[#This Row],[feat]]="","","Feat")</f>
        <v>Feat</v>
      </c>
      <c r="Z1319" s="17" t="str">
        <f>CONCATENATE(INT(spotify_top_songs_audio_features[[#This Row],[duration_ms]]/(60*1000)),":",MOD(INT(spotify_top_songs_audio_features[[#This Row],[duration_ms]]/1000),60))</f>
        <v>3:13</v>
      </c>
      <c r="AA13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319" t="str">
        <f>spotify_top_songs_audio_features[[#This Row],[track_name]]</f>
        <v>512</v>
      </c>
    </row>
    <row r="1320" spans="1:28" x14ac:dyDescent="0.25">
      <c r="A1320" t="s">
        <v>17592</v>
      </c>
      <c r="B1320" t="s">
        <v>17593</v>
      </c>
      <c r="C1320" t="s">
        <v>17594</v>
      </c>
      <c r="D1320" t="s">
        <v>12104</v>
      </c>
      <c r="E1320" t="s">
        <v>97</v>
      </c>
      <c r="F1320" t="s">
        <v>32</v>
      </c>
      <c r="G1320" t="s">
        <v>25</v>
      </c>
      <c r="H1320">
        <v>807</v>
      </c>
      <c r="I1320">
        <v>633</v>
      </c>
      <c r="J1320">
        <v>929</v>
      </c>
      <c r="K1320" t="s">
        <v>3737</v>
      </c>
      <c r="L1320">
        <v>0</v>
      </c>
      <c r="M1320">
        <v>107</v>
      </c>
      <c r="N1320">
        <v>325</v>
      </c>
      <c r="O1320">
        <v>-6016</v>
      </c>
      <c r="P1320">
        <v>138038</v>
      </c>
      <c r="Q1320">
        <v>311726</v>
      </c>
      <c r="R1320">
        <v>26</v>
      </c>
      <c r="S1320">
        <v>135069082</v>
      </c>
      <c r="U1320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320" t="str">
        <f>IFERROR(MID(spotify_top_songs_audio_features[[#This Row],[artist_names]],SEARCH(",",spotify_top_songs_audio_features[[#This Row],[artist_names]])+2,99),"")</f>
        <v>Mambo Kingz, DJ Luian, Bad Bunny, Wisin, Almighty</v>
      </c>
      <c r="W1320" t="str">
        <f>spotify_top_songs_audio_features[[#This Row],[source]]</f>
        <v>Hear This Music</v>
      </c>
      <c r="X1320" s="1">
        <f>spotify_top_songs_audio_features[[#This Row],[streams]]</f>
        <v>135069082</v>
      </c>
      <c r="Y1320" t="str">
        <f>IF(Tabela2[[#This Row],[feat]]="","","Feat")</f>
        <v>Feat</v>
      </c>
      <c r="Z1320" s="17" t="str">
        <f>CONCATENATE(INT(spotify_top_songs_audio_features[[#This Row],[duration_ms]]/(60*1000)),":",MOD(INT(spotify_top_songs_audio_features[[#This Row],[duration_ms]]/1000),60))</f>
        <v>5:11</v>
      </c>
      <c r="AA13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320" t="str">
        <f>spotify_top_songs_audio_features[[#This Row],[track_name]]</f>
        <v>Solita</v>
      </c>
    </row>
    <row r="1321" spans="1:28" x14ac:dyDescent="0.25">
      <c r="A1321" t="s">
        <v>12530</v>
      </c>
      <c r="B1321" t="s">
        <v>12531</v>
      </c>
      <c r="C1321" t="s">
        <v>12532</v>
      </c>
      <c r="D1321" t="s">
        <v>999</v>
      </c>
      <c r="E1321" t="s">
        <v>31</v>
      </c>
      <c r="F1321" t="s">
        <v>24</v>
      </c>
      <c r="G1321" t="s">
        <v>25</v>
      </c>
      <c r="H1321">
        <v>896</v>
      </c>
      <c r="I1321">
        <v>673</v>
      </c>
      <c r="J1321">
        <v>139</v>
      </c>
      <c r="K1321" t="s">
        <v>8556</v>
      </c>
      <c r="L1321">
        <v>1.2800000000000001E-3</v>
      </c>
      <c r="M1321">
        <v>206</v>
      </c>
      <c r="N1321">
        <v>714</v>
      </c>
      <c r="O1321">
        <v>-3872</v>
      </c>
      <c r="P1321">
        <v>13199</v>
      </c>
      <c r="Q1321">
        <v>213989</v>
      </c>
      <c r="R1321">
        <v>21</v>
      </c>
      <c r="S1321">
        <v>134979902</v>
      </c>
      <c r="U1321" t="str">
        <f>IFERROR(LEFT(spotify_top_songs_audio_features[[#This Row],[artist_names]],SEARCH(",",spotify_top_songs_audio_features[[#This Row],[artist_names]])-1),spotify_top_songs_audio_features[[#This Row],[artist_names]])</f>
        <v>MC Fioti</v>
      </c>
      <c r="V1321" t="str">
        <f>IFERROR(MID(spotify_top_songs_audio_features[[#This Row],[artist_names]],SEARCH(",",spotify_top_songs_audio_features[[#This Row],[artist_names]])+2,99),"")</f>
        <v>Future, J Balvin, Stefflon Don, Juan Magán</v>
      </c>
      <c r="W1321" t="str">
        <f>spotify_top_songs_audio_features[[#This Row],[source]]</f>
        <v>Universal-Island Records Ltd.</v>
      </c>
      <c r="X1321" s="1">
        <f>spotify_top_songs_audio_features[[#This Row],[streams]]</f>
        <v>134979902</v>
      </c>
      <c r="Y1321" t="str">
        <f>IF(Tabela2[[#This Row],[feat]]="","","Feat")</f>
        <v>Feat</v>
      </c>
      <c r="Z1321" s="17" t="str">
        <f>CONCATENATE(INT(spotify_top_songs_audio_features[[#This Row],[duration_ms]]/(60*1000)),":",MOD(INT(spotify_top_songs_audio_features[[#This Row],[duration_ms]]/1000),60))</f>
        <v>3:33</v>
      </c>
      <c r="AA13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21" t="str">
        <f>spotify_top_songs_audio_features[[#This Row],[track_name]]</f>
        <v>Bum Bum Tam Tam</v>
      </c>
    </row>
    <row r="1322" spans="1:28" x14ac:dyDescent="0.25">
      <c r="A1322" t="s">
        <v>12587</v>
      </c>
      <c r="B1322" t="s">
        <v>888</v>
      </c>
      <c r="C1322" t="s">
        <v>12588</v>
      </c>
      <c r="D1322" t="s">
        <v>436</v>
      </c>
      <c r="E1322" t="s">
        <v>102</v>
      </c>
      <c r="F1322" t="s">
        <v>24</v>
      </c>
      <c r="G1322" t="s">
        <v>152</v>
      </c>
      <c r="H1322">
        <v>761</v>
      </c>
      <c r="I1322">
        <v>386</v>
      </c>
      <c r="J1322">
        <v>399</v>
      </c>
      <c r="K1322" t="s">
        <v>6095</v>
      </c>
      <c r="L1322">
        <v>0</v>
      </c>
      <c r="M1322">
        <v>953</v>
      </c>
      <c r="N1322">
        <v>526</v>
      </c>
      <c r="O1322">
        <v>-6158</v>
      </c>
      <c r="P1322">
        <v>134943</v>
      </c>
      <c r="Q1322">
        <v>238440</v>
      </c>
      <c r="R1322">
        <v>21</v>
      </c>
      <c r="S1322">
        <v>134809111</v>
      </c>
      <c r="U1322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322" t="str">
        <f>IFERROR(MID(spotify_top_songs_audio_features[[#This Row],[artist_names]],SEARCH(",",spotify_top_songs_audio_features[[#This Row],[artist_names]])+2,99),"")</f>
        <v/>
      </c>
      <c r="W1322" t="str">
        <f>spotify_top_songs_audio_features[[#This Row],[source]]</f>
        <v>Atlantic Records UK</v>
      </c>
      <c r="X1322" s="1">
        <f>spotify_top_songs_audio_features[[#This Row],[streams]]</f>
        <v>134809111</v>
      </c>
      <c r="Y1322" t="str">
        <f>IF(Tabela2[[#This Row],[feat]]="","","Feat")</f>
        <v/>
      </c>
      <c r="Z1322" s="17" t="str">
        <f>CONCATENATE(INT(spotify_top_songs_audio_features[[#This Row],[duration_ms]]/(60*1000)),":",MOD(INT(spotify_top_songs_audio_features[[#This Row],[duration_ms]]/1000),60))</f>
        <v>3:58</v>
      </c>
      <c r="AA13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322" t="str">
        <f>spotify_top_songs_audio_features[[#This Row],[track_name]]</f>
        <v>Dive</v>
      </c>
    </row>
    <row r="1323" spans="1:28" x14ac:dyDescent="0.25">
      <c r="A1323" t="s">
        <v>940</v>
      </c>
      <c r="B1323" t="s">
        <v>941</v>
      </c>
      <c r="C1323" t="s">
        <v>942</v>
      </c>
      <c r="D1323" t="s">
        <v>943</v>
      </c>
      <c r="E1323" t="s">
        <v>86</v>
      </c>
      <c r="F1323" t="s">
        <v>32</v>
      </c>
      <c r="G1323" t="s">
        <v>25</v>
      </c>
      <c r="H1323">
        <v>686</v>
      </c>
      <c r="I1323">
        <v>897</v>
      </c>
      <c r="J1323">
        <v>386</v>
      </c>
      <c r="K1323" t="s">
        <v>944</v>
      </c>
      <c r="L1323">
        <v>103</v>
      </c>
      <c r="M1323">
        <v>153</v>
      </c>
      <c r="N1323">
        <v>355</v>
      </c>
      <c r="O1323">
        <v>-718</v>
      </c>
      <c r="P1323">
        <v>129975</v>
      </c>
      <c r="Q1323">
        <v>163139</v>
      </c>
      <c r="R1323">
        <v>13</v>
      </c>
      <c r="S1323">
        <v>134770524</v>
      </c>
      <c r="U1323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1323" t="str">
        <f>IFERROR(MID(spotify_top_songs_audio_features[[#This Row],[artist_names]],SEARCH(",",spotify_top_songs_audio_features[[#This Row],[artist_names]])+2,99),"")</f>
        <v>sped up nightcore, ARIZONATEARS</v>
      </c>
      <c r="W1323" t="str">
        <f>spotify_top_songs_audio_features[[#This Row],[source]]</f>
        <v>sped up nightcore</v>
      </c>
      <c r="X1323" s="1">
        <f>spotify_top_songs_audio_features[[#This Row],[streams]]</f>
        <v>134770524</v>
      </c>
      <c r="Y1323" t="str">
        <f>IF(Tabela2[[#This Row],[feat]]="","","Feat")</f>
        <v>Feat</v>
      </c>
      <c r="Z1323" s="17" t="str">
        <f>CONCATENATE(INT(spotify_top_songs_audio_features[[#This Row],[duration_ms]]/(60*1000)),":",MOD(INT(spotify_top_songs_audio_features[[#This Row],[duration_ms]]/1000),60))</f>
        <v>2:43</v>
      </c>
      <c r="AA13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323" t="str">
        <f>spotify_top_songs_audio_features[[#This Row],[track_name]]</f>
        <v>Watch This - ARIZONATEARS Pluggnb Remix</v>
      </c>
    </row>
    <row r="1324" spans="1:28" x14ac:dyDescent="0.25">
      <c r="A1324" t="s">
        <v>9966</v>
      </c>
      <c r="B1324" t="s">
        <v>2209</v>
      </c>
      <c r="C1324" t="s">
        <v>2210</v>
      </c>
      <c r="D1324" t="s">
        <v>501</v>
      </c>
      <c r="E1324" t="s">
        <v>31</v>
      </c>
      <c r="F1324" t="s">
        <v>24</v>
      </c>
      <c r="G1324" t="s">
        <v>25</v>
      </c>
      <c r="H1324">
        <v>921</v>
      </c>
      <c r="I1324">
        <v>467</v>
      </c>
      <c r="J1324">
        <v>119</v>
      </c>
      <c r="K1324" t="s">
        <v>2211</v>
      </c>
      <c r="L1324">
        <v>238</v>
      </c>
      <c r="M1324">
        <v>334</v>
      </c>
      <c r="N1324">
        <v>287</v>
      </c>
      <c r="O1324">
        <v>-8443</v>
      </c>
      <c r="P1324">
        <v>135995</v>
      </c>
      <c r="Q1324">
        <v>191252</v>
      </c>
      <c r="R1324">
        <v>21</v>
      </c>
      <c r="S1324">
        <v>134640526</v>
      </c>
      <c r="U1324" t="str">
        <f>IFERROR(LEFT(spotify_top_songs_audio_features[[#This Row],[artist_names]],SEARCH(",",spotify_top_songs_audio_features[[#This Row],[artist_names]])-1),spotify_top_songs_audio_features[[#This Row],[artist_names]])</f>
        <v>Famous Dex</v>
      </c>
      <c r="V1324" t="str">
        <f>IFERROR(MID(spotify_top_songs_audio_features[[#This Row],[artist_names]],SEARCH(",",spotify_top_songs_audio_features[[#This Row],[artist_names]])+2,99),"")</f>
        <v>A$AP Rocky</v>
      </c>
      <c r="W1324" t="str">
        <f>spotify_top_songs_audio_features[[#This Row],[source]]</f>
        <v>300 Entertainment</v>
      </c>
      <c r="X1324" s="1">
        <f>spotify_top_songs_audio_features[[#This Row],[streams]]</f>
        <v>134640526</v>
      </c>
      <c r="Y1324" t="str">
        <f>IF(Tabela2[[#This Row],[feat]]="","","Feat")</f>
        <v>Feat</v>
      </c>
      <c r="Z1324" s="17" t="str">
        <f>CONCATENATE(INT(spotify_top_songs_audio_features[[#This Row],[duration_ms]]/(60*1000)),":",MOD(INT(spotify_top_songs_audio_features[[#This Row],[duration_ms]]/1000),60))</f>
        <v>3:11</v>
      </c>
      <c r="AA13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24" t="str">
        <f>spotify_top_songs_audio_features[[#This Row],[track_name]]</f>
        <v>PICK IT UP (feat. A$AP Rocky)</v>
      </c>
    </row>
    <row r="1325" spans="1:28" x14ac:dyDescent="0.25">
      <c r="A1325" t="s">
        <v>17088</v>
      </c>
      <c r="B1325" t="s">
        <v>17089</v>
      </c>
      <c r="C1325" t="s">
        <v>17090</v>
      </c>
      <c r="D1325" t="s">
        <v>3919</v>
      </c>
      <c r="E1325" t="s">
        <v>31</v>
      </c>
      <c r="F1325" t="s">
        <v>32</v>
      </c>
      <c r="G1325" t="s">
        <v>25</v>
      </c>
      <c r="H1325">
        <v>681</v>
      </c>
      <c r="I1325">
        <v>648</v>
      </c>
      <c r="J1325">
        <v>38</v>
      </c>
      <c r="K1325" t="s">
        <v>651</v>
      </c>
      <c r="L1325">
        <v>0</v>
      </c>
      <c r="M1325">
        <v>104</v>
      </c>
      <c r="N1325">
        <v>688</v>
      </c>
      <c r="O1325">
        <v>-5021</v>
      </c>
      <c r="P1325">
        <v>17202</v>
      </c>
      <c r="Q1325">
        <v>286507</v>
      </c>
      <c r="R1325">
        <v>21</v>
      </c>
      <c r="S1325">
        <v>134198033</v>
      </c>
      <c r="U1325" t="str">
        <f>IFERROR(LEFT(spotify_top_songs_audio_features[[#This Row],[artist_names]],SEARCH(",",spotify_top_songs_audio_features[[#This Row],[artist_names]])-1),spotify_top_songs_audio_features[[#This Row],[artist_names]])</f>
        <v>Dalex</v>
      </c>
      <c r="V1325" t="str">
        <f>IFERROR(MID(spotify_top_songs_audio_features[[#This Row],[artist_names]],SEARCH(",",spotify_top_songs_audio_features[[#This Row],[artist_names]])+2,99),"")</f>
        <v>Nicky Jam, Justin Quiles, Sech, Lenny Tavárez, Feid, Rafa Pabön</v>
      </c>
      <c r="W1325" t="str">
        <f>spotify_top_songs_audio_features[[#This Row],[source]]</f>
        <v>Rich Music/Ingrooves Records</v>
      </c>
      <c r="X1325" s="1">
        <f>spotify_top_songs_audio_features[[#This Row],[streams]]</f>
        <v>134198033</v>
      </c>
      <c r="Y1325" t="str">
        <f>IF(Tabela2[[#This Row],[feat]]="","","Feat")</f>
        <v>Feat</v>
      </c>
      <c r="Z1325" s="17" t="str">
        <f>CONCATENATE(INT(spotify_top_songs_audio_features[[#This Row],[duration_ms]]/(60*1000)),":",MOD(INT(spotify_top_songs_audio_features[[#This Row],[duration_ms]]/1000),60))</f>
        <v>4:46</v>
      </c>
      <c r="AA13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25" t="str">
        <f>spotify_top_songs_audio_features[[#This Row],[track_name]]</f>
        <v>Cuaderno</v>
      </c>
    </row>
    <row r="1326" spans="1:28" x14ac:dyDescent="0.25">
      <c r="A1326" t="s">
        <v>5027</v>
      </c>
      <c r="B1326" t="s">
        <v>5028</v>
      </c>
      <c r="C1326" t="s">
        <v>5029</v>
      </c>
      <c r="D1326" t="s">
        <v>354</v>
      </c>
      <c r="E1326" t="s">
        <v>58</v>
      </c>
      <c r="F1326" t="s">
        <v>32</v>
      </c>
      <c r="G1326" t="s">
        <v>25</v>
      </c>
      <c r="H1326">
        <v>458</v>
      </c>
      <c r="I1326">
        <v>535</v>
      </c>
      <c r="J1326">
        <v>281</v>
      </c>
      <c r="K1326" t="s">
        <v>5030</v>
      </c>
      <c r="L1326">
        <v>0</v>
      </c>
      <c r="M1326">
        <v>168</v>
      </c>
      <c r="N1326">
        <v>216</v>
      </c>
      <c r="O1326">
        <v>-4854</v>
      </c>
      <c r="P1326">
        <v>82826</v>
      </c>
      <c r="Q1326">
        <v>353755</v>
      </c>
      <c r="R1326">
        <v>11</v>
      </c>
      <c r="S1326">
        <v>134164423</v>
      </c>
      <c r="U1326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1326" t="str">
        <f>IFERROR(MID(spotify_top_songs_audio_features[[#This Row],[artist_names]],SEARCH(",",spotify_top_songs_audio_features[[#This Row],[artist_names]])+2,99),"")</f>
        <v>SZA, Future</v>
      </c>
      <c r="W1326" t="str">
        <f>spotify_top_songs_audio_features[[#This Row],[source]]</f>
        <v>Cactus Jack/Epic</v>
      </c>
      <c r="X1326" s="1">
        <f>spotify_top_songs_audio_features[[#This Row],[streams]]</f>
        <v>134164423</v>
      </c>
      <c r="Y1326" t="str">
        <f>IF(Tabela2[[#This Row],[feat]]="","","Feat")</f>
        <v>Feat</v>
      </c>
      <c r="Z1326" s="17" t="str">
        <f>CONCATENATE(INT(spotify_top_songs_audio_features[[#This Row],[duration_ms]]/(60*1000)),":",MOD(INT(spotify_top_songs_audio_features[[#This Row],[duration_ms]]/1000),60))</f>
        <v>5:53</v>
      </c>
      <c r="AA13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326" t="str">
        <f>spotify_top_songs_audio_features[[#This Row],[track_name]]</f>
        <v>TELEKINESIS (feat. SZA &amp; Future)</v>
      </c>
    </row>
    <row r="1327" spans="1:28" x14ac:dyDescent="0.25">
      <c r="A1327" t="s">
        <v>15022</v>
      </c>
      <c r="B1327" t="s">
        <v>15023</v>
      </c>
      <c r="C1327" t="s">
        <v>15024</v>
      </c>
      <c r="D1327" t="s">
        <v>53</v>
      </c>
      <c r="E1327" t="s">
        <v>43</v>
      </c>
      <c r="F1327" t="s">
        <v>32</v>
      </c>
      <c r="G1327" t="s">
        <v>25</v>
      </c>
      <c r="H1327">
        <v>663</v>
      </c>
      <c r="I1327">
        <v>696</v>
      </c>
      <c r="J1327">
        <v>103</v>
      </c>
      <c r="K1327" t="s">
        <v>8571</v>
      </c>
      <c r="L1327">
        <v>3.7699999999999999E-3</v>
      </c>
      <c r="M1327">
        <v>778</v>
      </c>
      <c r="N1327">
        <v>738</v>
      </c>
      <c r="O1327">
        <v>-4957</v>
      </c>
      <c r="P1327">
        <v>180113</v>
      </c>
      <c r="Q1327">
        <v>235747</v>
      </c>
      <c r="R1327">
        <v>19</v>
      </c>
      <c r="S1327">
        <v>134146384</v>
      </c>
      <c r="U1327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1327" t="str">
        <f>IFERROR(MID(spotify_top_songs_audio_features[[#This Row],[artist_names]],SEARCH(",",spotify_top_songs_audio_features[[#This Row],[artist_names]])+2,99),"")</f>
        <v>J Balvin, Maluma, Ozuna</v>
      </c>
      <c r="W1327" t="str">
        <f>spotify_top_songs_audio_features[[#This Row],[source]]</f>
        <v>Sony Music Latin</v>
      </c>
      <c r="X1327" s="1">
        <f>spotify_top_songs_audio_features[[#This Row],[streams]]</f>
        <v>134146384</v>
      </c>
      <c r="Y1327" t="str">
        <f>IF(Tabela2[[#This Row],[feat]]="","","Feat")</f>
        <v>Feat</v>
      </c>
      <c r="Z1327" s="17" t="str">
        <f>CONCATENATE(INT(spotify_top_songs_audio_features[[#This Row],[duration_ms]]/(60*1000)),":",MOD(INT(spotify_top_songs_audio_features[[#This Row],[duration_ms]]/1000),60))</f>
        <v>3:55</v>
      </c>
      <c r="AA13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327" t="str">
        <f>spotify_top_songs_audio_features[[#This Row],[track_name]]</f>
        <v>X (feat. Maluma &amp; Ozuna) - Remix</v>
      </c>
    </row>
    <row r="1328" spans="1:28" x14ac:dyDescent="0.25">
      <c r="A1328" t="s">
        <v>6935</v>
      </c>
      <c r="B1328" t="s">
        <v>6936</v>
      </c>
      <c r="C1328" t="s">
        <v>6937</v>
      </c>
      <c r="D1328" t="s">
        <v>363</v>
      </c>
      <c r="E1328" t="s">
        <v>58</v>
      </c>
      <c r="F1328" t="s">
        <v>24</v>
      </c>
      <c r="G1328" t="s">
        <v>25</v>
      </c>
      <c r="H1328">
        <v>849</v>
      </c>
      <c r="I1328">
        <v>724</v>
      </c>
      <c r="J1328">
        <v>665</v>
      </c>
      <c r="K1328" t="s">
        <v>1920</v>
      </c>
      <c r="L1328">
        <v>5.9800000000000001E-4</v>
      </c>
      <c r="M1328">
        <v>235</v>
      </c>
      <c r="N1328">
        <v>63</v>
      </c>
      <c r="O1328">
        <v>-4139</v>
      </c>
      <c r="P1328">
        <v>98005</v>
      </c>
      <c r="Q1328">
        <v>201122</v>
      </c>
      <c r="R1328">
        <v>25</v>
      </c>
      <c r="S1328">
        <v>134144734</v>
      </c>
      <c r="U1328" t="str">
        <f>IFERROR(LEFT(spotify_top_songs_audio_features[[#This Row],[artist_names]],SEARCH(",",spotify_top_songs_audio_features[[#This Row],[artist_names]])-1),spotify_top_songs_audio_features[[#This Row],[artist_names]])</f>
        <v>Piso 21</v>
      </c>
      <c r="V1328" t="str">
        <f>IFERROR(MID(spotify_top_songs_audio_features[[#This Row],[artist_names]],SEARCH(",",spotify_top_songs_audio_features[[#This Row],[artist_names]])+2,99),"")</f>
        <v>Paulo Londra</v>
      </c>
      <c r="W1328" t="str">
        <f>spotify_top_songs_audio_features[[#This Row],[source]]</f>
        <v>WM Mexico</v>
      </c>
      <c r="X1328" s="1">
        <f>spotify_top_songs_audio_features[[#This Row],[streams]]</f>
        <v>134144734</v>
      </c>
      <c r="Y1328" t="str">
        <f>IF(Tabela2[[#This Row],[feat]]="","","Feat")</f>
        <v>Feat</v>
      </c>
      <c r="Z1328" s="17" t="str">
        <f>CONCATENATE(INT(spotify_top_songs_audio_features[[#This Row],[duration_ms]]/(60*1000)),":",MOD(INT(spotify_top_songs_audio_features[[#This Row],[duration_ms]]/1000),60))</f>
        <v>3:21</v>
      </c>
      <c r="AA13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328" t="str">
        <f>spotify_top_songs_audio_features[[#This Row],[track_name]]</f>
        <v>Te Amo</v>
      </c>
    </row>
    <row r="1329" spans="1:28" x14ac:dyDescent="0.25">
      <c r="A1329" t="s">
        <v>527</v>
      </c>
      <c r="B1329" t="s">
        <v>528</v>
      </c>
      <c r="C1329" t="s">
        <v>529</v>
      </c>
      <c r="D1329" t="s">
        <v>530</v>
      </c>
      <c r="E1329" t="s">
        <v>58</v>
      </c>
      <c r="F1329" t="s">
        <v>32</v>
      </c>
      <c r="G1329" t="s">
        <v>25</v>
      </c>
      <c r="H1329">
        <v>668</v>
      </c>
      <c r="I1329">
        <v>892</v>
      </c>
      <c r="J1329">
        <v>645</v>
      </c>
      <c r="K1329" t="s">
        <v>531</v>
      </c>
      <c r="L1329">
        <v>0</v>
      </c>
      <c r="M1329">
        <v>735</v>
      </c>
      <c r="N1329">
        <v>478</v>
      </c>
      <c r="O1329">
        <v>-3001</v>
      </c>
      <c r="P1329">
        <v>95927</v>
      </c>
      <c r="Q1329">
        <v>159011</v>
      </c>
      <c r="R1329">
        <v>16</v>
      </c>
      <c r="S1329">
        <v>133930267</v>
      </c>
      <c r="U1329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1329" t="str">
        <f>IFERROR(MID(spotify_top_songs_audio_features[[#This Row],[artist_names]],SEARCH(",",spotify_top_songs_audio_features[[#This Row],[artist_names]])+2,99),"")</f>
        <v>Ariana Grande</v>
      </c>
      <c r="W1329" t="str">
        <f>spotify_top_songs_audio_features[[#This Row],[source]]</f>
        <v>Nice Life/Atlantic</v>
      </c>
      <c r="X1329" s="1">
        <f>spotify_top_songs_audio_features[[#This Row],[streams]]</f>
        <v>133930267</v>
      </c>
      <c r="Y1329" t="str">
        <f>IF(Tabela2[[#This Row],[feat]]="","","Feat")</f>
        <v>Feat</v>
      </c>
      <c r="Z1329" s="17" t="str">
        <f>CONCATENATE(INT(spotify_top_songs_audio_features[[#This Row],[duration_ms]]/(60*1000)),":",MOD(INT(spotify_top_songs_audio_features[[#This Row],[duration_ms]]/1000),60))</f>
        <v>2:39</v>
      </c>
      <c r="AA13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329" t="str">
        <f>spotify_top_songs_audio_features[[#This Row],[track_name]]</f>
        <v>Good as Hell (feat. Ariana Grande) - Remix</v>
      </c>
    </row>
    <row r="1330" spans="1:28" x14ac:dyDescent="0.25">
      <c r="A1330" t="s">
        <v>16221</v>
      </c>
      <c r="B1330" t="s">
        <v>16222</v>
      </c>
      <c r="C1330" t="s">
        <v>16223</v>
      </c>
      <c r="D1330" t="s">
        <v>1409</v>
      </c>
      <c r="E1330" t="s">
        <v>31</v>
      </c>
      <c r="F1330" t="s">
        <v>24</v>
      </c>
      <c r="G1330" t="s">
        <v>25</v>
      </c>
      <c r="H1330">
        <v>909</v>
      </c>
      <c r="I1330">
        <v>824</v>
      </c>
      <c r="J1330">
        <v>797</v>
      </c>
      <c r="K1330" t="s">
        <v>2402</v>
      </c>
      <c r="L1330">
        <v>387</v>
      </c>
      <c r="M1330">
        <v>638</v>
      </c>
      <c r="N1330">
        <v>585</v>
      </c>
      <c r="O1330">
        <v>-4627</v>
      </c>
      <c r="P1330">
        <v>10997</v>
      </c>
      <c r="Q1330">
        <v>322347</v>
      </c>
      <c r="R1330">
        <v>15</v>
      </c>
      <c r="S1330">
        <v>133879193</v>
      </c>
      <c r="U1330" t="str">
        <f>IFERROR(LEFT(spotify_top_songs_audio_features[[#This Row],[artist_names]],SEARCH(",",spotify_top_songs_audio_features[[#This Row],[artist_names]])-1),spotify_top_songs_audio_features[[#This Row],[artist_names]])</f>
        <v>Polimá Westcoast</v>
      </c>
      <c r="V1330" t="str">
        <f>IFERROR(MID(spotify_top_songs_audio_features[[#This Row],[artist_names]],SEARCH(",",spotify_top_songs_audio_features[[#This Row],[artist_names]])+2,99),"")</f>
        <v>Feid, Pailita, Paloma Mami, De La Ghetto</v>
      </c>
      <c r="W1330" t="str">
        <f>spotify_top_songs_audio_features[[#This Row],[source]]</f>
        <v>Sony Music Entertainment Chile S.A</v>
      </c>
      <c r="X1330" s="1">
        <f>spotify_top_songs_audio_features[[#This Row],[streams]]</f>
        <v>133879193</v>
      </c>
      <c r="Y1330" t="str">
        <f>IF(Tabela2[[#This Row],[feat]]="","","Feat")</f>
        <v>Feat</v>
      </c>
      <c r="Z1330" s="17" t="str">
        <f>CONCATENATE(INT(spotify_top_songs_audio_features[[#This Row],[duration_ms]]/(60*1000)),":",MOD(INT(spotify_top_songs_audio_features[[#This Row],[duration_ms]]/1000),60))</f>
        <v>5:22</v>
      </c>
      <c r="AA13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30" t="str">
        <f>spotify_top_songs_audio_features[[#This Row],[track_name]]</f>
        <v>ULTRA SOLO REMIX</v>
      </c>
    </row>
    <row r="1331" spans="1:28" x14ac:dyDescent="0.25">
      <c r="A1331" t="s">
        <v>10990</v>
      </c>
      <c r="B1331" t="s">
        <v>793</v>
      </c>
      <c r="C1331" t="s">
        <v>3167</v>
      </c>
      <c r="D1331" t="s">
        <v>795</v>
      </c>
      <c r="E1331" t="s">
        <v>31</v>
      </c>
      <c r="F1331" t="s">
        <v>24</v>
      </c>
      <c r="G1331" t="s">
        <v>25</v>
      </c>
      <c r="H1331">
        <v>675</v>
      </c>
      <c r="I1331">
        <v>649</v>
      </c>
      <c r="J1331">
        <v>315</v>
      </c>
      <c r="K1331" t="s">
        <v>10991</v>
      </c>
      <c r="L1331">
        <v>0</v>
      </c>
      <c r="M1331">
        <v>128</v>
      </c>
      <c r="N1331">
        <v>537</v>
      </c>
      <c r="O1331">
        <v>-4953</v>
      </c>
      <c r="P1331">
        <v>134955</v>
      </c>
      <c r="Q1331">
        <v>201240</v>
      </c>
      <c r="R1331">
        <v>27</v>
      </c>
      <c r="S1331">
        <v>133556837</v>
      </c>
      <c r="U1331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1331" t="str">
        <f>IFERROR(MID(spotify_top_songs_audio_features[[#This Row],[artist_names]],SEARCH(",",spotify_top_songs_audio_features[[#This Row],[artist_names]])+2,99),"")</f>
        <v/>
      </c>
      <c r="W1331" t="str">
        <f>spotify_top_songs_audio_features[[#This Row],[source]]</f>
        <v>Kid Ina Korner / Interscope</v>
      </c>
      <c r="X1331" s="1">
        <f>spotify_top_songs_audio_features[[#This Row],[streams]]</f>
        <v>133556837</v>
      </c>
      <c r="Y1331" t="str">
        <f>IF(Tabela2[[#This Row],[feat]]="","","Feat")</f>
        <v/>
      </c>
      <c r="Z1331" s="17" t="str">
        <f>CONCATENATE(INT(spotify_top_songs_audio_features[[#This Row],[duration_ms]]/(60*1000)),":",MOD(INT(spotify_top_songs_audio_features[[#This Row],[duration_ms]]/1000),60))</f>
        <v>3:21</v>
      </c>
      <c r="AA13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31" t="str">
        <f>spotify_top_songs_audio_features[[#This Row],[track_name]]</f>
        <v>Whatever It Takes</v>
      </c>
    </row>
    <row r="1332" spans="1:28" x14ac:dyDescent="0.25">
      <c r="A1332" t="s">
        <v>11222</v>
      </c>
      <c r="B1332" t="s">
        <v>112</v>
      </c>
      <c r="C1332" t="s">
        <v>11223</v>
      </c>
      <c r="D1332" t="s">
        <v>112</v>
      </c>
      <c r="E1332" t="s">
        <v>142</v>
      </c>
      <c r="F1332" t="s">
        <v>24</v>
      </c>
      <c r="G1332" t="s">
        <v>152</v>
      </c>
      <c r="H1332">
        <v>718</v>
      </c>
      <c r="I1332">
        <v>467</v>
      </c>
      <c r="J1332">
        <v>398</v>
      </c>
      <c r="K1332" t="s">
        <v>8913</v>
      </c>
      <c r="L1332">
        <v>6.9199999999999999E-3</v>
      </c>
      <c r="M1332">
        <v>126</v>
      </c>
      <c r="N1332">
        <v>396</v>
      </c>
      <c r="O1332">
        <v>-966</v>
      </c>
      <c r="P1332">
        <v>9596</v>
      </c>
      <c r="Q1332">
        <v>221407</v>
      </c>
      <c r="R1332">
        <v>11</v>
      </c>
      <c r="S1332">
        <v>133453137</v>
      </c>
      <c r="U133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332" t="str">
        <f>IFERROR(MID(spotify_top_songs_audio_features[[#This Row],[artist_names]],SEARCH(",",spotify_top_songs_audio_features[[#This Row],[artist_names]])+2,99),"")</f>
        <v/>
      </c>
      <c r="W1332" t="str">
        <f>spotify_top_songs_audio_features[[#This Row],[source]]</f>
        <v>Taylor Swift</v>
      </c>
      <c r="X1332" s="1">
        <f>spotify_top_songs_audio_features[[#This Row],[streams]]</f>
        <v>133453137</v>
      </c>
      <c r="Y1332" t="str">
        <f>IF(Tabela2[[#This Row],[feat]]="","","Feat")</f>
        <v/>
      </c>
      <c r="Z1332" s="17" t="str">
        <f>CONCATENATE(INT(spotify_top_songs_audio_features[[#This Row],[duration_ms]]/(60*1000)),":",MOD(INT(spotify_top_songs_audio_features[[#This Row],[duration_ms]]/1000),60))</f>
        <v>3:41</v>
      </c>
      <c r="AA13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332" t="str">
        <f>spotify_top_songs_audio_features[[#This Row],[track_name]]</f>
        <v>All Of The Girls You Loved Before</v>
      </c>
    </row>
    <row r="1333" spans="1:28" x14ac:dyDescent="0.25">
      <c r="A1333" t="s">
        <v>387</v>
      </c>
      <c r="B1333" t="s">
        <v>388</v>
      </c>
      <c r="C1333" t="s">
        <v>389</v>
      </c>
      <c r="D1333" t="s">
        <v>390</v>
      </c>
      <c r="E1333" t="s">
        <v>23</v>
      </c>
      <c r="F1333" t="s">
        <v>24</v>
      </c>
      <c r="G1333" t="s">
        <v>25</v>
      </c>
      <c r="H1333">
        <v>591</v>
      </c>
      <c r="I1333">
        <v>702</v>
      </c>
      <c r="J1333">
        <v>289</v>
      </c>
      <c r="K1333" t="s">
        <v>391</v>
      </c>
      <c r="L1333">
        <v>0</v>
      </c>
      <c r="M1333">
        <v>414</v>
      </c>
      <c r="N1333">
        <v>501</v>
      </c>
      <c r="O1333">
        <v>-559</v>
      </c>
      <c r="P1333">
        <v>104003</v>
      </c>
      <c r="Q1333">
        <v>217653</v>
      </c>
      <c r="R1333">
        <v>11</v>
      </c>
      <c r="S1333">
        <v>133013992</v>
      </c>
      <c r="U1333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1333" t="str">
        <f>IFERROR(MID(spotify_top_songs_audio_features[[#This Row],[artist_names]],SEARCH(",",spotify_top_songs_audio_features[[#This Row],[artist_names]])+2,99),"")</f>
        <v>Bebe Rexha</v>
      </c>
      <c r="W1333" t="str">
        <f>spotify_top_songs_audio_features[[#This Row],[source]]</f>
        <v>Disruptor Records/Columbia</v>
      </c>
      <c r="X1333" s="1">
        <f>spotify_top_songs_audio_features[[#This Row],[streams]]</f>
        <v>133013992</v>
      </c>
      <c r="Y1333" t="str">
        <f>IF(Tabela2[[#This Row],[feat]]="","","Feat")</f>
        <v>Feat</v>
      </c>
      <c r="Z1333" s="17" t="str">
        <f>CONCATENATE(INT(spotify_top_songs_audio_features[[#This Row],[duration_ms]]/(60*1000)),":",MOD(INT(spotify_top_songs_audio_features[[#This Row],[duration_ms]]/1000),60))</f>
        <v>3:37</v>
      </c>
      <c r="AA13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333" t="str">
        <f>spotify_top_songs_audio_features[[#This Row],[track_name]]</f>
        <v>Call You Mine</v>
      </c>
    </row>
    <row r="1334" spans="1:28" x14ac:dyDescent="0.25">
      <c r="A1334" t="s">
        <v>7025</v>
      </c>
      <c r="B1334" t="s">
        <v>1312</v>
      </c>
      <c r="C1334" t="s">
        <v>7026</v>
      </c>
      <c r="D1334" t="s">
        <v>1314</v>
      </c>
      <c r="E1334" t="s">
        <v>23</v>
      </c>
      <c r="F1334" t="s">
        <v>24</v>
      </c>
      <c r="G1334" t="s">
        <v>25</v>
      </c>
      <c r="H1334">
        <v>638</v>
      </c>
      <c r="I1334">
        <v>259</v>
      </c>
      <c r="J1334">
        <v>898</v>
      </c>
      <c r="K1334" t="s">
        <v>76</v>
      </c>
      <c r="L1334">
        <v>0</v>
      </c>
      <c r="M1334">
        <v>219</v>
      </c>
      <c r="N1334">
        <v>269</v>
      </c>
      <c r="O1334">
        <v>-10706</v>
      </c>
      <c r="P1334">
        <v>88485</v>
      </c>
      <c r="Q1334">
        <v>202827</v>
      </c>
      <c r="R1334">
        <v>12</v>
      </c>
      <c r="S1334">
        <v>132980288</v>
      </c>
      <c r="U1334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1334" t="str">
        <f>IFERROR(MID(spotify_top_songs_audio_features[[#This Row],[artist_names]],SEARCH(",",spotify_top_songs_audio_features[[#This Row],[artist_names]])+2,99),"")</f>
        <v/>
      </c>
      <c r="W1334" t="str">
        <f>spotify_top_songs_audio_features[[#This Row],[source]]</f>
        <v>Olivia Rodrigo PS</v>
      </c>
      <c r="X1334" s="1">
        <f>spotify_top_songs_audio_features[[#This Row],[streams]]</f>
        <v>132980288</v>
      </c>
      <c r="Y1334" t="str">
        <f>IF(Tabela2[[#This Row],[feat]]="","","Feat")</f>
        <v/>
      </c>
      <c r="Z1334" s="17" t="str">
        <f>CONCATENATE(INT(spotify_top_songs_audio_features[[#This Row],[duration_ms]]/(60*1000)),":",MOD(INT(spotify_top_songs_audio_features[[#This Row],[duration_ms]]/1000),60))</f>
        <v>3:22</v>
      </c>
      <c r="AA13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334" t="str">
        <f>spotify_top_songs_audio_features[[#This Row],[track_name]]</f>
        <v>enough for you</v>
      </c>
    </row>
    <row r="1335" spans="1:28" x14ac:dyDescent="0.25">
      <c r="A1335" t="s">
        <v>11843</v>
      </c>
      <c r="B1335" t="s">
        <v>257</v>
      </c>
      <c r="C1335" t="s">
        <v>11844</v>
      </c>
      <c r="D1335" t="s">
        <v>259</v>
      </c>
      <c r="E1335" t="s">
        <v>23</v>
      </c>
      <c r="F1335" t="s">
        <v>24</v>
      </c>
      <c r="G1335" t="s">
        <v>25</v>
      </c>
      <c r="H1335">
        <v>315</v>
      </c>
      <c r="I1335">
        <v>418</v>
      </c>
      <c r="J1335">
        <v>299</v>
      </c>
      <c r="K1335" t="s">
        <v>26</v>
      </c>
      <c r="L1335">
        <v>679</v>
      </c>
      <c r="M1335">
        <v>836</v>
      </c>
      <c r="N1335">
        <v>237</v>
      </c>
      <c r="O1335">
        <v>-9146</v>
      </c>
      <c r="P1335">
        <v>129116</v>
      </c>
      <c r="Q1335">
        <v>242496</v>
      </c>
      <c r="R1335">
        <v>18</v>
      </c>
      <c r="S1335">
        <v>132967601</v>
      </c>
      <c r="U1335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1335" t="str">
        <f>IFERROR(MID(spotify_top_songs_audio_features[[#This Row],[artist_names]],SEARCH(",",spotify_top_songs_audio_features[[#This Row],[artist_names]])+2,99),"")</f>
        <v/>
      </c>
      <c r="W1335" t="str">
        <f>spotify_top_songs_audio_features[[#This Row],[source]]</f>
        <v>Parlophone UK</v>
      </c>
      <c r="X1335" s="1">
        <f>spotify_top_songs_audio_features[[#This Row],[streams]]</f>
        <v>132967601</v>
      </c>
      <c r="Y1335" t="str">
        <f>IF(Tabela2[[#This Row],[feat]]="","","Feat")</f>
        <v/>
      </c>
      <c r="Z1335" s="17" t="str">
        <f>CONCATENATE(INT(spotify_top_songs_audio_features[[#This Row],[duration_ms]]/(60*1000)),":",MOD(INT(spotify_top_songs_audio_features[[#This Row],[duration_ms]]/1000),60))</f>
        <v>4:2</v>
      </c>
      <c r="AA13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335" t="str">
        <f>spotify_top_songs_audio_features[[#This Row],[track_name]]</f>
        <v>Christmas Lights</v>
      </c>
    </row>
    <row r="1336" spans="1:28" x14ac:dyDescent="0.25">
      <c r="A1336" t="s">
        <v>7061</v>
      </c>
      <c r="B1336" t="s">
        <v>2616</v>
      </c>
      <c r="C1336" t="s">
        <v>5705</v>
      </c>
      <c r="D1336" t="s">
        <v>2618</v>
      </c>
      <c r="E1336" t="s">
        <v>86</v>
      </c>
      <c r="F1336" t="s">
        <v>32</v>
      </c>
      <c r="G1336" t="s">
        <v>25</v>
      </c>
      <c r="H1336">
        <v>682</v>
      </c>
      <c r="I1336">
        <v>72</v>
      </c>
      <c r="J1336">
        <v>381</v>
      </c>
      <c r="K1336" t="s">
        <v>7062</v>
      </c>
      <c r="L1336">
        <v>0</v>
      </c>
      <c r="M1336">
        <v>148</v>
      </c>
      <c r="N1336">
        <v>673</v>
      </c>
      <c r="O1336">
        <v>-8173</v>
      </c>
      <c r="P1336">
        <v>117003</v>
      </c>
      <c r="Q1336">
        <v>169011</v>
      </c>
      <c r="R1336">
        <v>16</v>
      </c>
      <c r="S1336">
        <v>132701241</v>
      </c>
      <c r="U1336" t="str">
        <f>IFERROR(LEFT(spotify_top_songs_audio_features[[#This Row],[artist_names]],SEARCH(",",spotify_top_songs_audio_features[[#This Row],[artist_names]])-1),spotify_top_songs_audio_features[[#This Row],[artist_names]])</f>
        <v>OneRepublic</v>
      </c>
      <c r="V1336" t="str">
        <f>IFERROR(MID(spotify_top_songs_audio_features[[#This Row],[artist_names]],SEARCH(",",spotify_top_songs_audio_features[[#This Row],[artist_names]])+2,99),"")</f>
        <v/>
      </c>
      <c r="W1336" t="str">
        <f>spotify_top_songs_audio_features[[#This Row],[source]]</f>
        <v>Mosley Music/Interscope Records</v>
      </c>
      <c r="X1336" s="1">
        <f>spotify_top_songs_audio_features[[#This Row],[streams]]</f>
        <v>132701241</v>
      </c>
      <c r="Y1336" t="str">
        <f>IF(Tabela2[[#This Row],[feat]]="","","Feat")</f>
        <v/>
      </c>
      <c r="Z1336" s="17" t="str">
        <f>CONCATENATE(INT(spotify_top_songs_audio_features[[#This Row],[duration_ms]]/(60*1000)),":",MOD(INT(spotify_top_songs_audio_features[[#This Row],[duration_ms]]/1000),60))</f>
        <v>2:49</v>
      </c>
      <c r="AA13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336" t="str">
        <f>spotify_top_songs_audio_features[[#This Row],[track_name]]</f>
        <v>Run</v>
      </c>
    </row>
    <row r="1337" spans="1:28" x14ac:dyDescent="0.25">
      <c r="A1337" t="s">
        <v>14168</v>
      </c>
      <c r="B1337" t="s">
        <v>307</v>
      </c>
      <c r="C1337" t="s">
        <v>308</v>
      </c>
      <c r="D1337" t="s">
        <v>309</v>
      </c>
      <c r="E1337" t="s">
        <v>43</v>
      </c>
      <c r="F1337" t="s">
        <v>32</v>
      </c>
      <c r="G1337" t="s">
        <v>25</v>
      </c>
      <c r="H1337">
        <v>634</v>
      </c>
      <c r="I1337">
        <v>285</v>
      </c>
      <c r="J1337">
        <v>807</v>
      </c>
      <c r="K1337" t="s">
        <v>699</v>
      </c>
      <c r="L1337">
        <v>359</v>
      </c>
      <c r="M1337">
        <v>232</v>
      </c>
      <c r="N1337">
        <v>203</v>
      </c>
      <c r="O1337">
        <v>-14007</v>
      </c>
      <c r="P1337">
        <v>12965</v>
      </c>
      <c r="Q1337">
        <v>245897</v>
      </c>
      <c r="R1337">
        <v>10</v>
      </c>
      <c r="S1337">
        <v>132525080</v>
      </c>
      <c r="U133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337" t="str">
        <f>IFERROR(MID(spotify_top_songs_audio_features[[#This Row],[artist_names]],SEARCH(",",spotify_top_songs_audio_features[[#This Row],[artist_names]])+2,99),"")</f>
        <v/>
      </c>
      <c r="W1337" t="str">
        <f>spotify_top_songs_audio_features[[#This Row],[source]]</f>
        <v>Darkroom/Interscope Records</v>
      </c>
      <c r="X1337" s="1">
        <f>spotify_top_songs_audio_features[[#This Row],[streams]]</f>
        <v>132525080</v>
      </c>
      <c r="Y1337" t="str">
        <f>IF(Tabela2[[#This Row],[feat]]="","","Feat")</f>
        <v/>
      </c>
      <c r="Z1337" s="17" t="str">
        <f>CONCATENATE(INT(spotify_top_songs_audio_features[[#This Row],[duration_ms]]/(60*1000)),":",MOD(INT(spotify_top_songs_audio_features[[#This Row],[duration_ms]]/1000),60))</f>
        <v>4:5</v>
      </c>
      <c r="AA13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337" t="str">
        <f>spotify_top_songs_audio_features[[#This Row],[track_name]]</f>
        <v>Your Power</v>
      </c>
    </row>
    <row r="1338" spans="1:28" x14ac:dyDescent="0.25">
      <c r="A1338" t="s">
        <v>5332</v>
      </c>
      <c r="B1338" t="s">
        <v>5333</v>
      </c>
      <c r="C1338" t="s">
        <v>5334</v>
      </c>
      <c r="D1338" t="s">
        <v>5335</v>
      </c>
      <c r="E1338" t="s">
        <v>70</v>
      </c>
      <c r="F1338" t="s">
        <v>24</v>
      </c>
      <c r="G1338" t="s">
        <v>25</v>
      </c>
      <c r="H1338">
        <v>924</v>
      </c>
      <c r="I1338">
        <v>723</v>
      </c>
      <c r="J1338">
        <v>466</v>
      </c>
      <c r="K1338" t="s">
        <v>201</v>
      </c>
      <c r="L1338">
        <v>2.6099999999999999E-3</v>
      </c>
      <c r="M1338">
        <v>113</v>
      </c>
      <c r="N1338">
        <v>643</v>
      </c>
      <c r="O1338">
        <v>-3142</v>
      </c>
      <c r="P1338">
        <v>126998</v>
      </c>
      <c r="Q1338">
        <v>130667</v>
      </c>
      <c r="R1338">
        <v>23</v>
      </c>
      <c r="S1338">
        <v>132426086</v>
      </c>
      <c r="U1338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338" t="str">
        <f>IFERROR(MID(spotify_top_songs_audio_features[[#This Row],[artist_names]],SEARCH(",",spotify_top_songs_audio_features[[#This Row],[artist_names]])+2,99),"")</f>
        <v>Skrillex</v>
      </c>
      <c r="W1338" t="str">
        <f>spotify_top_songs_audio_features[[#This Row],[source]]</f>
        <v>Sueños Globales, LLC</v>
      </c>
      <c r="X1338" s="1">
        <f>spotify_top_songs_audio_features[[#This Row],[streams]]</f>
        <v>132426086</v>
      </c>
      <c r="Y1338" t="str">
        <f>IF(Tabela2[[#This Row],[feat]]="","","Feat")</f>
        <v>Feat</v>
      </c>
      <c r="Z1338" s="17" t="str">
        <f>CONCATENATE(INT(spotify_top_songs_audio_features[[#This Row],[duration_ms]]/(60*1000)),":",MOD(INT(spotify_top_songs_audio_features[[#This Row],[duration_ms]]/1000),60))</f>
        <v>2:10</v>
      </c>
      <c r="AA13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38" t="str">
        <f>spotify_top_songs_audio_features[[#This Row],[track_name]]</f>
        <v>In Da Getto</v>
      </c>
    </row>
    <row r="1339" spans="1:28" x14ac:dyDescent="0.25">
      <c r="A1339" t="s">
        <v>15118</v>
      </c>
      <c r="B1339" t="s">
        <v>4716</v>
      </c>
      <c r="C1339" t="s">
        <v>15119</v>
      </c>
      <c r="D1339" t="s">
        <v>7977</v>
      </c>
      <c r="E1339" t="s">
        <v>58</v>
      </c>
      <c r="F1339" t="s">
        <v>24</v>
      </c>
      <c r="G1339" t="s">
        <v>1571</v>
      </c>
      <c r="H1339">
        <v>316</v>
      </c>
      <c r="I1339">
        <v>63</v>
      </c>
      <c r="J1339">
        <v>117</v>
      </c>
      <c r="K1339" t="s">
        <v>13206</v>
      </c>
      <c r="L1339">
        <v>262</v>
      </c>
      <c r="M1339">
        <v>205</v>
      </c>
      <c r="N1339">
        <v>313</v>
      </c>
      <c r="O1339">
        <v>-5963</v>
      </c>
      <c r="P1339">
        <v>89643</v>
      </c>
      <c r="Q1339">
        <v>153294</v>
      </c>
      <c r="R1339">
        <v>20</v>
      </c>
      <c r="S1339">
        <v>132424975</v>
      </c>
      <c r="U1339" t="str">
        <f>IFERROR(LEFT(spotify_top_songs_audio_features[[#This Row],[artist_names]],SEARCH(",",spotify_top_songs_audio_features[[#This Row],[artist_names]])-1),spotify_top_songs_audio_features[[#This Row],[artist_names]])</f>
        <v>Labrinth</v>
      </c>
      <c r="V1339" t="str">
        <f>IFERROR(MID(spotify_top_songs_audio_features[[#This Row],[artist_names]],SEARCH(",",spotify_top_songs_audio_features[[#This Row],[artist_names]])+2,99),"")</f>
        <v/>
      </c>
      <c r="W1339" t="str">
        <f>spotify_top_songs_audio_features[[#This Row],[source]]</f>
        <v>Masterworks</v>
      </c>
      <c r="X1339" s="1">
        <f>spotify_top_songs_audio_features[[#This Row],[streams]]</f>
        <v>132424975</v>
      </c>
      <c r="Y1339" t="str">
        <f>IF(Tabela2[[#This Row],[feat]]="","","Feat")</f>
        <v/>
      </c>
      <c r="Z1339" s="17" t="str">
        <f>CONCATENATE(INT(spotify_top_songs_audio_features[[#This Row],[duration_ms]]/(60*1000)),":",MOD(INT(spotify_top_songs_audio_features[[#This Row],[duration_ms]]/1000),60))</f>
        <v>2:33</v>
      </c>
      <c r="AA13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339" t="str">
        <f>spotify_top_songs_audio_features[[#This Row],[track_name]]</f>
        <v>Still Don't Know My Name</v>
      </c>
    </row>
    <row r="1340" spans="1:28" x14ac:dyDescent="0.25">
      <c r="A1340" t="s">
        <v>7221</v>
      </c>
      <c r="B1340" t="s">
        <v>160</v>
      </c>
      <c r="C1340" t="s">
        <v>7222</v>
      </c>
      <c r="D1340" t="s">
        <v>162</v>
      </c>
      <c r="E1340" t="s">
        <v>177</v>
      </c>
      <c r="F1340" t="s">
        <v>24</v>
      </c>
      <c r="G1340" t="s">
        <v>25</v>
      </c>
      <c r="H1340">
        <v>645</v>
      </c>
      <c r="I1340">
        <v>713</v>
      </c>
      <c r="J1340">
        <v>393</v>
      </c>
      <c r="K1340" t="s">
        <v>7223</v>
      </c>
      <c r="L1340">
        <v>0</v>
      </c>
      <c r="M1340">
        <v>113</v>
      </c>
      <c r="N1340">
        <v>566</v>
      </c>
      <c r="O1340">
        <v>-5355</v>
      </c>
      <c r="P1340">
        <v>74989</v>
      </c>
      <c r="Q1340">
        <v>214507</v>
      </c>
      <c r="R1340">
        <v>32</v>
      </c>
      <c r="S1340">
        <v>132371259</v>
      </c>
      <c r="U1340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1340" t="str">
        <f>IFERROR(MID(spotify_top_songs_audio_features[[#This Row],[artist_names]],SEARCH(",",spotify_top_songs_audio_features[[#This Row],[artist_names]])+2,99),"")</f>
        <v/>
      </c>
      <c r="W1340" t="str">
        <f>spotify_top_songs_audio_features[[#This Row],[source]]</f>
        <v>Fueled By Ramen</v>
      </c>
      <c r="X1340" s="1">
        <f>spotify_top_songs_audio_features[[#This Row],[streams]]</f>
        <v>132371259</v>
      </c>
      <c r="Y1340" t="str">
        <f>IF(Tabela2[[#This Row],[feat]]="","","Feat")</f>
        <v/>
      </c>
      <c r="Z1340" s="17" t="str">
        <f>CONCATENATE(INT(spotify_top_songs_audio_features[[#This Row],[duration_ms]]/(60*1000)),":",MOD(INT(spotify_top_songs_audio_features[[#This Row],[duration_ms]]/1000),60))</f>
        <v>3:34</v>
      </c>
      <c r="AA13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340" t="str">
        <f>spotify_top_songs_audio_features[[#This Row],[track_name]]</f>
        <v>Ride</v>
      </c>
    </row>
    <row r="1341" spans="1:28" x14ac:dyDescent="0.25">
      <c r="A1341" t="s">
        <v>7720</v>
      </c>
      <c r="B1341" t="s">
        <v>7721</v>
      </c>
      <c r="C1341" t="s">
        <v>7722</v>
      </c>
      <c r="D1341" t="s">
        <v>999</v>
      </c>
      <c r="E1341" t="s">
        <v>113</v>
      </c>
      <c r="F1341" t="s">
        <v>24</v>
      </c>
      <c r="G1341" t="s">
        <v>25</v>
      </c>
      <c r="H1341">
        <v>895</v>
      </c>
      <c r="I1341">
        <v>885</v>
      </c>
      <c r="J1341">
        <v>268</v>
      </c>
      <c r="K1341" t="s">
        <v>419</v>
      </c>
      <c r="L1341">
        <v>4.0400000000000002E-3</v>
      </c>
      <c r="M1341">
        <v>106</v>
      </c>
      <c r="N1341">
        <v>633</v>
      </c>
      <c r="O1341">
        <v>-4182</v>
      </c>
      <c r="P1341">
        <v>134973</v>
      </c>
      <c r="Q1341">
        <v>186027</v>
      </c>
      <c r="R1341">
        <v>19</v>
      </c>
      <c r="S1341">
        <v>132292671</v>
      </c>
      <c r="U1341" t="str">
        <f>IFERROR(LEFT(spotify_top_songs_audio_features[[#This Row],[artist_names]],SEARCH(",",spotify_top_songs_audio_features[[#This Row],[artist_names]])-1),spotify_top_songs_audio_features[[#This Row],[artist_names]])</f>
        <v>Big Shaq</v>
      </c>
      <c r="V1341" t="str">
        <f>IFERROR(MID(spotify_top_songs_audio_features[[#This Row],[artist_names]],SEARCH(",",spotify_top_songs_audio_features[[#This Row],[artist_names]])+2,99),"")</f>
        <v/>
      </c>
      <c r="W1341" t="str">
        <f>spotify_top_songs_audio_features[[#This Row],[source]]</f>
        <v>Universal-Island Records Ltd.</v>
      </c>
      <c r="X1341" s="1">
        <f>spotify_top_songs_audio_features[[#This Row],[streams]]</f>
        <v>132292671</v>
      </c>
      <c r="Y1341" t="str">
        <f>IF(Tabela2[[#This Row],[feat]]="","","Feat")</f>
        <v/>
      </c>
      <c r="Z1341" s="17" t="str">
        <f>CONCATENATE(INT(spotify_top_songs_audio_features[[#This Row],[duration_ms]]/(60*1000)),":",MOD(INT(spotify_top_songs_audio_features[[#This Row],[duration_ms]]/1000),60))</f>
        <v>3:6</v>
      </c>
      <c r="AA13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41" t="str">
        <f>spotify_top_songs_audio_features[[#This Row],[track_name]]</f>
        <v>Man's Not Hot</v>
      </c>
    </row>
    <row r="1342" spans="1:28" x14ac:dyDescent="0.25">
      <c r="A1342" t="s">
        <v>14147</v>
      </c>
      <c r="B1342" t="s">
        <v>967</v>
      </c>
      <c r="C1342" t="s">
        <v>6697</v>
      </c>
      <c r="D1342" t="s">
        <v>235</v>
      </c>
      <c r="E1342" t="s">
        <v>31</v>
      </c>
      <c r="F1342" t="s">
        <v>32</v>
      </c>
      <c r="G1342" t="s">
        <v>25</v>
      </c>
      <c r="H1342">
        <v>693</v>
      </c>
      <c r="I1342">
        <v>887</v>
      </c>
      <c r="J1342">
        <v>795</v>
      </c>
      <c r="K1342" t="s">
        <v>10779</v>
      </c>
      <c r="L1342">
        <v>2.7099999999999997E-4</v>
      </c>
      <c r="M1342">
        <v>27</v>
      </c>
      <c r="N1342">
        <v>864</v>
      </c>
      <c r="O1342">
        <v>-5039</v>
      </c>
      <c r="P1342">
        <v>114942</v>
      </c>
      <c r="Q1342">
        <v>278282</v>
      </c>
      <c r="R1342">
        <v>18</v>
      </c>
      <c r="S1342">
        <v>132012024</v>
      </c>
      <c r="U1342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1342" t="str">
        <f>IFERROR(MID(spotify_top_songs_audio_features[[#This Row],[artist_names]],SEARCH(",",spotify_top_songs_audio_features[[#This Row],[artist_names]])+2,99),"")</f>
        <v/>
      </c>
      <c r="W1342" t="str">
        <f>spotify_top_songs_audio_features[[#This Row],[source]]</f>
        <v>Parkwood Entertainment/Columbia</v>
      </c>
      <c r="X1342" s="1">
        <f>spotify_top_songs_audio_features[[#This Row],[streams]]</f>
        <v>132012024</v>
      </c>
      <c r="Y1342" t="str">
        <f>IF(Tabela2[[#This Row],[feat]]="","","Feat")</f>
        <v/>
      </c>
      <c r="Z1342" s="17" t="str">
        <f>CONCATENATE(INT(spotify_top_songs_audio_features[[#This Row],[duration_ms]]/(60*1000)),":",MOD(INT(spotify_top_songs_audio_features[[#This Row],[duration_ms]]/1000),60))</f>
        <v>4:38</v>
      </c>
      <c r="AA13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42" t="str">
        <f>spotify_top_songs_audio_features[[#This Row],[track_name]]</f>
        <v>BREAK MY SOUL</v>
      </c>
    </row>
    <row r="1343" spans="1:28" x14ac:dyDescent="0.25">
      <c r="A1343" t="s">
        <v>11995</v>
      </c>
      <c r="B1343" t="s">
        <v>869</v>
      </c>
      <c r="C1343" t="s">
        <v>870</v>
      </c>
      <c r="D1343" t="s">
        <v>282</v>
      </c>
      <c r="E1343" t="s">
        <v>102</v>
      </c>
      <c r="F1343" t="s">
        <v>32</v>
      </c>
      <c r="G1343" t="s">
        <v>25</v>
      </c>
      <c r="H1343">
        <v>669</v>
      </c>
      <c r="I1343">
        <v>574</v>
      </c>
      <c r="J1343">
        <v>286</v>
      </c>
      <c r="K1343" t="s">
        <v>871</v>
      </c>
      <c r="L1343">
        <v>294</v>
      </c>
      <c r="M1343">
        <v>146</v>
      </c>
      <c r="N1343">
        <v>273</v>
      </c>
      <c r="O1343">
        <v>-6442</v>
      </c>
      <c r="P1343">
        <v>120013</v>
      </c>
      <c r="Q1343">
        <v>196400</v>
      </c>
      <c r="R1343">
        <v>26</v>
      </c>
      <c r="S1343">
        <v>131844158</v>
      </c>
      <c r="U1343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1343" t="str">
        <f>IFERROR(MID(spotify_top_songs_audio_features[[#This Row],[artist_names]],SEARCH(",",spotify_top_songs_audio_features[[#This Row],[artist_names]])+2,99),"")</f>
        <v>XXXTENTACION</v>
      </c>
      <c r="W1343" t="str">
        <f>spotify_top_songs_audio_features[[#This Row],[source]]</f>
        <v>Columbia</v>
      </c>
      <c r="X1343" s="1">
        <f>spotify_top_songs_audio_features[[#This Row],[streams]]</f>
        <v>131844158</v>
      </c>
      <c r="Y1343" t="str">
        <f>IF(Tabela2[[#This Row],[feat]]="","","Feat")</f>
        <v>Feat</v>
      </c>
      <c r="Z1343" s="17" t="str">
        <f>CONCATENATE(INT(spotify_top_songs_audio_features[[#This Row],[duration_ms]]/(60*1000)),":",MOD(INT(spotify_top_songs_audio_features[[#This Row],[duration_ms]]/1000),60))</f>
        <v>3:16</v>
      </c>
      <c r="AA13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343" t="str">
        <f>spotify_top_songs_audio_features[[#This Row],[track_name]]</f>
        <v>Falling Down - Bonus Track</v>
      </c>
    </row>
    <row r="1344" spans="1:28" x14ac:dyDescent="0.25">
      <c r="A1344" t="s">
        <v>8141</v>
      </c>
      <c r="B1344" t="s">
        <v>4404</v>
      </c>
      <c r="C1344" t="s">
        <v>8142</v>
      </c>
      <c r="D1344" t="s">
        <v>814</v>
      </c>
      <c r="E1344" t="s">
        <v>469</v>
      </c>
      <c r="F1344" t="s">
        <v>32</v>
      </c>
      <c r="G1344" t="s">
        <v>25</v>
      </c>
      <c r="H1344">
        <v>848</v>
      </c>
      <c r="I1344">
        <v>512</v>
      </c>
      <c r="J1344">
        <v>102</v>
      </c>
      <c r="K1344" t="s">
        <v>915</v>
      </c>
      <c r="L1344">
        <v>232</v>
      </c>
      <c r="M1344">
        <v>879</v>
      </c>
      <c r="N1344">
        <v>572</v>
      </c>
      <c r="O1344">
        <v>-772</v>
      </c>
      <c r="P1344">
        <v>120009</v>
      </c>
      <c r="Q1344">
        <v>181840</v>
      </c>
      <c r="R1344">
        <v>18</v>
      </c>
      <c r="S1344">
        <v>131534025</v>
      </c>
      <c r="U1344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1344" t="str">
        <f>IFERROR(MID(spotify_top_songs_audio_features[[#This Row],[artist_names]],SEARCH(",",spotify_top_songs_audio_features[[#This Row],[artist_names]])+2,99),"")</f>
        <v/>
      </c>
      <c r="W1344" t="str">
        <f>spotify_top_songs_audio_features[[#This Row],[source]]</f>
        <v>Top Dawg Entertainment/RCA Records</v>
      </c>
      <c r="X1344" s="1">
        <f>spotify_top_songs_audio_features[[#This Row],[streams]]</f>
        <v>131534025</v>
      </c>
      <c r="Y1344" t="str">
        <f>IF(Tabela2[[#This Row],[feat]]="","","Feat")</f>
        <v/>
      </c>
      <c r="Z1344" s="17" t="str">
        <f>CONCATENATE(INT(spotify_top_songs_audio_features[[#This Row],[duration_ms]]/(60*1000)),":",MOD(INT(spotify_top_songs_audio_features[[#This Row],[duration_ms]]/1000),60))</f>
        <v>3:1</v>
      </c>
      <c r="AA13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344" t="str">
        <f>spotify_top_songs_audio_features[[#This Row],[track_name]]</f>
        <v>Shirt</v>
      </c>
    </row>
    <row r="1345" spans="1:28" x14ac:dyDescent="0.25">
      <c r="A1345" t="s">
        <v>9721</v>
      </c>
      <c r="B1345" t="s">
        <v>439</v>
      </c>
      <c r="C1345" t="s">
        <v>9722</v>
      </c>
      <c r="D1345" t="s">
        <v>48</v>
      </c>
      <c r="E1345" t="s">
        <v>113</v>
      </c>
      <c r="F1345" t="s">
        <v>24</v>
      </c>
      <c r="G1345" t="s">
        <v>25</v>
      </c>
      <c r="H1345">
        <v>625</v>
      </c>
      <c r="I1345">
        <v>536</v>
      </c>
      <c r="J1345">
        <v>776</v>
      </c>
      <c r="K1345" t="s">
        <v>8328</v>
      </c>
      <c r="L1345">
        <v>2.31E-3</v>
      </c>
      <c r="M1345">
        <v>167</v>
      </c>
      <c r="N1345">
        <v>253</v>
      </c>
      <c r="O1345">
        <v>-5428</v>
      </c>
      <c r="P1345">
        <v>159914</v>
      </c>
      <c r="Q1345">
        <v>221787</v>
      </c>
      <c r="R1345">
        <v>13</v>
      </c>
      <c r="S1345">
        <v>131467348</v>
      </c>
      <c r="U134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345" t="str">
        <f>IFERROR(MID(spotify_top_songs_audio_features[[#This Row],[artist_names]],SEARCH(",",spotify_top_songs_audio_features[[#This Row],[artist_names]])+2,99),"")</f>
        <v/>
      </c>
      <c r="W1345" t="str">
        <f>spotify_top_songs_audio_features[[#This Row],[source]]</f>
        <v>Republic Records</v>
      </c>
      <c r="X1345" s="1">
        <f>spotify_top_songs_audio_features[[#This Row],[streams]]</f>
        <v>131467348</v>
      </c>
      <c r="Y1345" t="str">
        <f>IF(Tabela2[[#This Row],[feat]]="","","Feat")</f>
        <v/>
      </c>
      <c r="Z1345" s="17" t="str">
        <f>CONCATENATE(INT(spotify_top_songs_audio_features[[#This Row],[duration_ms]]/(60*1000)),":",MOD(INT(spotify_top_songs_audio_features[[#This Row],[duration_ms]]/1000),60))</f>
        <v>3:41</v>
      </c>
      <c r="AA13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45" t="str">
        <f>spotify_top_songs_audio_features[[#This Row],[track_name]]</f>
        <v>Paranoid</v>
      </c>
    </row>
    <row r="1346" spans="1:28" x14ac:dyDescent="0.25">
      <c r="A1346" t="s">
        <v>16147</v>
      </c>
      <c r="B1346" t="s">
        <v>16148</v>
      </c>
      <c r="C1346" t="s">
        <v>16149</v>
      </c>
      <c r="D1346" t="s">
        <v>436</v>
      </c>
      <c r="E1346" t="s">
        <v>86</v>
      </c>
      <c r="F1346" t="s">
        <v>32</v>
      </c>
      <c r="G1346" t="s">
        <v>25</v>
      </c>
      <c r="H1346">
        <v>883</v>
      </c>
      <c r="I1346">
        <v>674</v>
      </c>
      <c r="J1346">
        <v>357</v>
      </c>
      <c r="K1346" t="s">
        <v>3976</v>
      </c>
      <c r="L1346">
        <v>0</v>
      </c>
      <c r="M1346">
        <v>678</v>
      </c>
      <c r="N1346">
        <v>73</v>
      </c>
      <c r="O1346">
        <v>-8043</v>
      </c>
      <c r="P1346">
        <v>14102</v>
      </c>
      <c r="Q1346">
        <v>278085</v>
      </c>
      <c r="R1346">
        <v>12</v>
      </c>
      <c r="S1346">
        <v>131383409</v>
      </c>
      <c r="U1346" t="str">
        <f>IFERROR(LEFT(spotify_top_songs_audio_features[[#This Row],[artist_names]],SEARCH(",",spotify_top_songs_audio_features[[#This Row],[artist_names]])-1),spotify_top_songs_audio_features[[#This Row],[artist_names]])</f>
        <v>Tion Wayne</v>
      </c>
      <c r="V1346" t="str">
        <f>IFERROR(MID(spotify_top_songs_audio_features[[#This Row],[artist_names]],SEARCH(",",spotify_top_songs_audio_features[[#This Row],[artist_names]])+2,99),"")</f>
        <v>Russ Millions, ArrDee, E1 (3x3), ZT (3x3), Bugzy Malone, Buni, Fivio Foreign, Darkoo</v>
      </c>
      <c r="W1346" t="str">
        <f>spotify_top_songs_audio_features[[#This Row],[source]]</f>
        <v>Atlantic Records UK</v>
      </c>
      <c r="X1346" s="1">
        <f>spotify_top_songs_audio_features[[#This Row],[streams]]</f>
        <v>131383409</v>
      </c>
      <c r="Y1346" t="str">
        <f>IF(Tabela2[[#This Row],[feat]]="","","Feat")</f>
        <v>Feat</v>
      </c>
      <c r="Z1346" s="17" t="str">
        <f>CONCATENATE(INT(spotify_top_songs_audio_features[[#This Row],[duration_ms]]/(60*1000)),":",MOD(INT(spotify_top_songs_audio_features[[#This Row],[duration_ms]]/1000),60))</f>
        <v>4:38</v>
      </c>
      <c r="AA13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346" t="str">
        <f>spotify_top_songs_audio_features[[#This Row],[track_name]]</f>
        <v>Body (Remix) [feat. ArrDee, E1 (3x3), ZT (3x3), Bugzy Malone, Buni, Fivio Foreign &amp; Darkoo]</v>
      </c>
    </row>
    <row r="1347" spans="1:28" x14ac:dyDescent="0.25">
      <c r="A1347" t="s">
        <v>10842</v>
      </c>
      <c r="B1347" t="s">
        <v>10843</v>
      </c>
      <c r="C1347" t="s">
        <v>8807</v>
      </c>
      <c r="D1347" t="s">
        <v>30</v>
      </c>
      <c r="E1347" t="s">
        <v>31</v>
      </c>
      <c r="F1347" t="s">
        <v>24</v>
      </c>
      <c r="G1347" t="s">
        <v>25</v>
      </c>
      <c r="H1347">
        <v>667</v>
      </c>
      <c r="I1347">
        <v>741</v>
      </c>
      <c r="J1347">
        <v>378</v>
      </c>
      <c r="K1347" t="s">
        <v>10844</v>
      </c>
      <c r="L1347">
        <v>0</v>
      </c>
      <c r="M1347">
        <v>761</v>
      </c>
      <c r="N1347">
        <v>422</v>
      </c>
      <c r="O1347">
        <v>-4099</v>
      </c>
      <c r="P1347">
        <v>149908</v>
      </c>
      <c r="Q1347">
        <v>204747</v>
      </c>
      <c r="R1347">
        <v>19</v>
      </c>
      <c r="S1347">
        <v>131341564</v>
      </c>
      <c r="U1347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1347" t="str">
        <f>IFERROR(MID(spotify_top_songs_audio_features[[#This Row],[artist_names]],SEARCH(",",spotify_top_songs_audio_features[[#This Row],[artist_names]])+2,99),"")</f>
        <v>Marshmello</v>
      </c>
      <c r="W1347" t="str">
        <f>spotify_top_songs_audio_features[[#This Row],[source]]</f>
        <v>Def Jam Recordings</v>
      </c>
      <c r="X1347" s="1">
        <f>spotify_top_songs_audio_features[[#This Row],[streams]]</f>
        <v>131341564</v>
      </c>
      <c r="Y1347" t="str">
        <f>IF(Tabela2[[#This Row],[feat]]="","","Feat")</f>
        <v>Feat</v>
      </c>
      <c r="Z1347" s="17" t="str">
        <f>CONCATENATE(INT(spotify_top_songs_audio_features[[#This Row],[duration_ms]]/(60*1000)),":",MOD(INT(spotify_top_songs_audio_features[[#This Row],[duration_ms]]/1000),60))</f>
        <v>3:24</v>
      </c>
      <c r="AA13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47" t="str">
        <f>spotify_top_songs_audio_features[[#This Row],[track_name]]</f>
        <v>Everyday</v>
      </c>
    </row>
    <row r="1348" spans="1:28" x14ac:dyDescent="0.25">
      <c r="A1348" t="s">
        <v>10930</v>
      </c>
      <c r="B1348" t="s">
        <v>6413</v>
      </c>
      <c r="C1348" t="s">
        <v>10931</v>
      </c>
      <c r="D1348" t="s">
        <v>187</v>
      </c>
      <c r="E1348" t="s">
        <v>70</v>
      </c>
      <c r="F1348" t="s">
        <v>24</v>
      </c>
      <c r="G1348" t="s">
        <v>25</v>
      </c>
      <c r="H1348">
        <v>512</v>
      </c>
      <c r="I1348">
        <v>339</v>
      </c>
      <c r="J1348">
        <v>498</v>
      </c>
      <c r="K1348" t="s">
        <v>1676</v>
      </c>
      <c r="L1348">
        <v>0</v>
      </c>
      <c r="M1348">
        <v>977</v>
      </c>
      <c r="N1348">
        <v>951</v>
      </c>
      <c r="O1348">
        <v>-13119</v>
      </c>
      <c r="P1348">
        <v>174609</v>
      </c>
      <c r="Q1348">
        <v>120693</v>
      </c>
      <c r="R1348">
        <v>13</v>
      </c>
      <c r="S1348">
        <v>131336544</v>
      </c>
      <c r="U1348" t="str">
        <f>IFERROR(LEFT(spotify_top_songs_audio_features[[#This Row],[artist_names]],SEARCH(",",spotify_top_songs_audio_features[[#This Row],[artist_names]])-1),spotify_top_songs_audio_features[[#This Row],[artist_names]])</f>
        <v>Frank Sinatra</v>
      </c>
      <c r="V1348" t="str">
        <f>IFERROR(MID(spotify_top_songs_audio_features[[#This Row],[artist_names]],SEARCH(",",spotify_top_songs_audio_features[[#This Row],[artist_names]])+2,99),"")</f>
        <v/>
      </c>
      <c r="W1348" t="str">
        <f>spotify_top_songs_audio_features[[#This Row],[source]]</f>
        <v>Capitol Records</v>
      </c>
      <c r="X1348" s="1">
        <f>spotify_top_songs_audio_features[[#This Row],[streams]]</f>
        <v>131336544</v>
      </c>
      <c r="Y1348" t="str">
        <f>IF(Tabela2[[#This Row],[feat]]="","","Feat")</f>
        <v/>
      </c>
      <c r="Z1348" s="17" t="str">
        <f>CONCATENATE(INT(spotify_top_songs_audio_features[[#This Row],[duration_ms]]/(60*1000)),":",MOD(INT(spotify_top_songs_audio_features[[#This Row],[duration_ms]]/1000),60))</f>
        <v>2:0</v>
      </c>
      <c r="AA13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48" t="str">
        <f>spotify_top_songs_audio_features[[#This Row],[track_name]]</f>
        <v>Jingle Bells - Remastered 1999</v>
      </c>
    </row>
    <row r="1349" spans="1:28" x14ac:dyDescent="0.25">
      <c r="A1349" t="s">
        <v>1337</v>
      </c>
      <c r="B1349" t="s">
        <v>1338</v>
      </c>
      <c r="C1349" t="s">
        <v>1339</v>
      </c>
      <c r="D1349" t="s">
        <v>1340</v>
      </c>
      <c r="E1349" t="s">
        <v>177</v>
      </c>
      <c r="F1349" t="s">
        <v>32</v>
      </c>
      <c r="G1349" t="s">
        <v>25</v>
      </c>
      <c r="H1349">
        <v>821</v>
      </c>
      <c r="I1349">
        <v>609</v>
      </c>
      <c r="J1349">
        <v>268</v>
      </c>
      <c r="K1349" t="s">
        <v>1341</v>
      </c>
      <c r="L1349">
        <v>0</v>
      </c>
      <c r="M1349">
        <v>136</v>
      </c>
      <c r="N1349">
        <v>516</v>
      </c>
      <c r="O1349">
        <v>-6541</v>
      </c>
      <c r="P1349">
        <v>133133</v>
      </c>
      <c r="Q1349">
        <v>141770</v>
      </c>
      <c r="R1349">
        <v>15</v>
      </c>
      <c r="S1349">
        <v>131288711</v>
      </c>
      <c r="U1349" t="str">
        <f>IFERROR(LEFT(spotify_top_songs_audio_features[[#This Row],[artist_names]],SEARCH(",",spotify_top_songs_audio_features[[#This Row],[artist_names]])-1),spotify_top_songs_audio_features[[#This Row],[artist_names]])</f>
        <v>Xamã</v>
      </c>
      <c r="V1349" t="str">
        <f>IFERROR(MID(spotify_top_songs_audio_features[[#This Row],[artist_names]],SEARCH(",",spotify_top_songs_audio_features[[#This Row],[artist_names]])+2,99),"")</f>
        <v>Gustah, Neo Beats, Bagua Records</v>
      </c>
      <c r="W1349" t="str">
        <f>spotify_top_songs_audio_features[[#This Row],[source]]</f>
        <v>Bagua Records</v>
      </c>
      <c r="X1349" s="1">
        <f>spotify_top_songs_audio_features[[#This Row],[streams]]</f>
        <v>131288711</v>
      </c>
      <c r="Y1349" t="str">
        <f>IF(Tabela2[[#This Row],[feat]]="","","Feat")</f>
        <v>Feat</v>
      </c>
      <c r="Z1349" s="17" t="str">
        <f>CONCATENATE(INT(spotify_top_songs_audio_features[[#This Row],[duration_ms]]/(60*1000)),":",MOD(INT(spotify_top_songs_audio_features[[#This Row],[duration_ms]]/1000),60))</f>
        <v>2:21</v>
      </c>
      <c r="AA13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349" t="str">
        <f>spotify_top_songs_audio_features[[#This Row],[track_name]]</f>
        <v>Malvadão 3</v>
      </c>
    </row>
    <row r="1350" spans="1:28" x14ac:dyDescent="0.25">
      <c r="A1350" t="s">
        <v>6022</v>
      </c>
      <c r="B1350" t="s">
        <v>793</v>
      </c>
      <c r="C1350" t="s">
        <v>2921</v>
      </c>
      <c r="D1350" t="s">
        <v>795</v>
      </c>
      <c r="E1350" t="s">
        <v>113</v>
      </c>
      <c r="F1350" t="s">
        <v>24</v>
      </c>
      <c r="G1350" t="s">
        <v>25</v>
      </c>
      <c r="H1350">
        <v>605</v>
      </c>
      <c r="I1350">
        <v>813</v>
      </c>
      <c r="J1350">
        <v>448</v>
      </c>
      <c r="K1350" t="s">
        <v>6023</v>
      </c>
      <c r="L1350">
        <v>114</v>
      </c>
      <c r="M1350">
        <v>145</v>
      </c>
      <c r="N1350">
        <v>238</v>
      </c>
      <c r="O1350">
        <v>-4785</v>
      </c>
      <c r="P1350">
        <v>167997</v>
      </c>
      <c r="Q1350">
        <v>187147</v>
      </c>
      <c r="R1350">
        <v>61</v>
      </c>
      <c r="S1350">
        <v>131261853</v>
      </c>
      <c r="U1350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1350" t="str">
        <f>IFERROR(MID(spotify_top_songs_audio_features[[#This Row],[artist_names]],SEARCH(",",spotify_top_songs_audio_features[[#This Row],[artist_names]])+2,99),"")</f>
        <v/>
      </c>
      <c r="W1350" t="str">
        <f>spotify_top_songs_audio_features[[#This Row],[source]]</f>
        <v>Kid Ina Korner / Interscope</v>
      </c>
      <c r="X1350" s="1">
        <f>spotify_top_songs_audio_features[[#This Row],[streams]]</f>
        <v>131261853</v>
      </c>
      <c r="Y1350" t="str">
        <f>IF(Tabela2[[#This Row],[feat]]="","","Feat")</f>
        <v/>
      </c>
      <c r="Z1350" s="17" t="str">
        <f>CONCATENATE(INT(spotify_top_songs_audio_features[[#This Row],[duration_ms]]/(60*1000)),":",MOD(INT(spotify_top_songs_audio_features[[#This Row],[duration_ms]]/1000),60))</f>
        <v>3:7</v>
      </c>
      <c r="AA13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50" t="str">
        <f>spotify_top_songs_audio_features[[#This Row],[track_name]]</f>
        <v>Thunder</v>
      </c>
    </row>
    <row r="1351" spans="1:28" x14ac:dyDescent="0.25">
      <c r="A1351" t="s">
        <v>8815</v>
      </c>
      <c r="B1351" t="s">
        <v>8816</v>
      </c>
      <c r="C1351" t="s">
        <v>8817</v>
      </c>
      <c r="D1351" t="s">
        <v>8818</v>
      </c>
      <c r="E1351" t="s">
        <v>23</v>
      </c>
      <c r="F1351" t="s">
        <v>32</v>
      </c>
      <c r="G1351" t="s">
        <v>152</v>
      </c>
      <c r="H1351">
        <v>739</v>
      </c>
      <c r="I1351">
        <v>579</v>
      </c>
      <c r="J1351">
        <v>509</v>
      </c>
      <c r="K1351" t="s">
        <v>2204</v>
      </c>
      <c r="L1351">
        <v>0</v>
      </c>
      <c r="M1351">
        <v>454</v>
      </c>
      <c r="N1351">
        <v>694</v>
      </c>
      <c r="O1351">
        <v>-8361</v>
      </c>
      <c r="P1351">
        <v>130002</v>
      </c>
      <c r="Q1351">
        <v>188000</v>
      </c>
      <c r="R1351">
        <v>12</v>
      </c>
      <c r="S1351">
        <v>131070357</v>
      </c>
      <c r="U1351" t="str">
        <f>IFERROR(LEFT(spotify_top_songs_audio_features[[#This Row],[artist_names]],SEARCH(",",spotify_top_songs_audio_features[[#This Row],[artist_names]])-1),spotify_top_songs_audio_features[[#This Row],[artist_names]])</f>
        <v>Gabito Ballesteros</v>
      </c>
      <c r="V1351" t="str">
        <f>IFERROR(MID(spotify_top_songs_audio_features[[#This Row],[artist_names]],SEARCH(",",spotify_top_songs_audio_features[[#This Row],[artist_names]])+2,99),"")</f>
        <v>Natanael Cano</v>
      </c>
      <c r="W1351" t="str">
        <f>spotify_top_songs_audio_features[[#This Row],[source]]</f>
        <v>Los CT Records</v>
      </c>
      <c r="X1351" s="1">
        <f>spotify_top_songs_audio_features[[#This Row],[streams]]</f>
        <v>131070357</v>
      </c>
      <c r="Y1351" t="str">
        <f>IF(Tabela2[[#This Row],[feat]]="","","Feat")</f>
        <v>Feat</v>
      </c>
      <c r="Z1351" s="17" t="str">
        <f>CONCATENATE(INT(spotify_top_songs_audio_features[[#This Row],[duration_ms]]/(60*1000)),":",MOD(INT(spotify_top_songs_audio_features[[#This Row],[duration_ms]]/1000),60))</f>
        <v>3:8</v>
      </c>
      <c r="AA13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351" t="str">
        <f>spotify_top_songs_audio_features[[#This Row],[track_name]]</f>
        <v>LOU LOU</v>
      </c>
    </row>
    <row r="1352" spans="1:28" x14ac:dyDescent="0.25">
      <c r="A1352" t="s">
        <v>16335</v>
      </c>
      <c r="B1352" t="s">
        <v>112</v>
      </c>
      <c r="C1352" t="s">
        <v>16336</v>
      </c>
      <c r="D1352" t="s">
        <v>112</v>
      </c>
      <c r="E1352" t="s">
        <v>23</v>
      </c>
      <c r="F1352" t="s">
        <v>24</v>
      </c>
      <c r="G1352" t="s">
        <v>25</v>
      </c>
      <c r="H1352">
        <v>629</v>
      </c>
      <c r="I1352">
        <v>413</v>
      </c>
      <c r="J1352">
        <v>55</v>
      </c>
      <c r="K1352" t="s">
        <v>1513</v>
      </c>
      <c r="L1352">
        <v>7.62E-3</v>
      </c>
      <c r="M1352">
        <v>603</v>
      </c>
      <c r="N1352">
        <v>306</v>
      </c>
      <c r="O1352">
        <v>-13178</v>
      </c>
      <c r="P1352">
        <v>77983</v>
      </c>
      <c r="Q1352">
        <v>180381</v>
      </c>
      <c r="R1352">
        <v>9</v>
      </c>
      <c r="S1352">
        <v>130793473</v>
      </c>
      <c r="U135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352" t="str">
        <f>IFERROR(MID(spotify_top_songs_audio_features[[#This Row],[artist_names]],SEARCH(",",spotify_top_songs_audio_features[[#This Row],[artist_names]])+2,99),"")</f>
        <v/>
      </c>
      <c r="W1352" t="str">
        <f>spotify_top_songs_audio_features[[#This Row],[source]]</f>
        <v>Taylor Swift</v>
      </c>
      <c r="X1352" s="1">
        <f>spotify_top_songs_audio_features[[#This Row],[streams]]</f>
        <v>130793473</v>
      </c>
      <c r="Y1352" t="str">
        <f>IF(Tabela2[[#This Row],[feat]]="","","Feat")</f>
        <v/>
      </c>
      <c r="Z1352" s="17" t="str">
        <f>CONCATENATE(INT(spotify_top_songs_audio_features[[#This Row],[duration_ms]]/(60*1000)),":",MOD(INT(spotify_top_songs_audio_features[[#This Row],[duration_ms]]/1000),60))</f>
        <v>3:0</v>
      </c>
      <c r="AA13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352" t="str">
        <f>spotify_top_songs_audio_features[[#This Row],[track_name]]</f>
        <v>"Slut!" (Taylor's Version) (From The Vault)</v>
      </c>
    </row>
    <row r="1353" spans="1:28" x14ac:dyDescent="0.25">
      <c r="A1353" t="s">
        <v>9548</v>
      </c>
      <c r="B1353" t="s">
        <v>284</v>
      </c>
      <c r="C1353" t="s">
        <v>9549</v>
      </c>
      <c r="D1353" t="s">
        <v>423</v>
      </c>
      <c r="E1353" t="s">
        <v>113</v>
      </c>
      <c r="F1353" t="s">
        <v>32</v>
      </c>
      <c r="G1353" t="s">
        <v>25</v>
      </c>
      <c r="H1353">
        <v>781</v>
      </c>
      <c r="I1353">
        <v>594</v>
      </c>
      <c r="J1353">
        <v>485</v>
      </c>
      <c r="K1353" t="s">
        <v>9550</v>
      </c>
      <c r="L1353">
        <v>0</v>
      </c>
      <c r="M1353">
        <v>162</v>
      </c>
      <c r="N1353">
        <v>628</v>
      </c>
      <c r="O1353">
        <v>-6959</v>
      </c>
      <c r="P1353">
        <v>129895</v>
      </c>
      <c r="Q1353">
        <v>178154</v>
      </c>
      <c r="R1353">
        <v>12</v>
      </c>
      <c r="S1353">
        <v>130679820</v>
      </c>
      <c r="U135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353" t="str">
        <f>IFERROR(MID(spotify_top_songs_audio_features[[#This Row],[artist_names]],SEARCH(",",spotify_top_songs_audio_features[[#This Row],[artist_names]])+2,99),"")</f>
        <v/>
      </c>
      <c r="W1353" t="str">
        <f>spotify_top_songs_audio_features[[#This Row],[source]]</f>
        <v>OVO</v>
      </c>
      <c r="X1353" s="1">
        <f>spotify_top_songs_audio_features[[#This Row],[streams]]</f>
        <v>130679820</v>
      </c>
      <c r="Y1353" t="str">
        <f>IF(Tabela2[[#This Row],[feat]]="","","Feat")</f>
        <v/>
      </c>
      <c r="Z1353" s="17" t="str">
        <f>CONCATENATE(INT(spotify_top_songs_audio_features[[#This Row],[duration_ms]]/(60*1000)),":",MOD(INT(spotify_top_songs_audio_features[[#This Row],[duration_ms]]/1000),60))</f>
        <v>2:58</v>
      </c>
      <c r="AA13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53" t="str">
        <f>spotify_top_songs_audio_features[[#This Row],[track_name]]</f>
        <v>What’s Next</v>
      </c>
    </row>
    <row r="1354" spans="1:28" x14ac:dyDescent="0.25">
      <c r="A1354" t="s">
        <v>11028</v>
      </c>
      <c r="B1354" t="s">
        <v>6610</v>
      </c>
      <c r="C1354" t="s">
        <v>6611</v>
      </c>
      <c r="D1354" t="s">
        <v>1259</v>
      </c>
      <c r="E1354" t="s">
        <v>43</v>
      </c>
      <c r="F1354" t="s">
        <v>24</v>
      </c>
      <c r="G1354" t="s">
        <v>25</v>
      </c>
      <c r="H1354">
        <v>79</v>
      </c>
      <c r="I1354">
        <v>701</v>
      </c>
      <c r="J1354">
        <v>365</v>
      </c>
      <c r="K1354" t="s">
        <v>5993</v>
      </c>
      <c r="L1354">
        <v>8.0599999999999995E-3</v>
      </c>
      <c r="M1354">
        <v>311</v>
      </c>
      <c r="N1354">
        <v>91</v>
      </c>
      <c r="O1354">
        <v>-481</v>
      </c>
      <c r="P1354">
        <v>159972</v>
      </c>
      <c r="Q1354">
        <v>177813</v>
      </c>
      <c r="R1354">
        <v>19</v>
      </c>
      <c r="S1354">
        <v>130565729</v>
      </c>
      <c r="U1354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1354" t="str">
        <f>IFERROR(MID(spotify_top_songs_audio_features[[#This Row],[artist_names]],SEARCH(",",spotify_top_songs_audio_features[[#This Row],[artist_names]])+2,99),"")</f>
        <v>Selena Gomez</v>
      </c>
      <c r="W1354" t="str">
        <f>spotify_top_songs_audio_features[[#This Row],[source]]</f>
        <v>YG Entertainment/Interscope Records</v>
      </c>
      <c r="X1354" s="1">
        <f>spotify_top_songs_audio_features[[#This Row],[streams]]</f>
        <v>130565729</v>
      </c>
      <c r="Y1354" t="str">
        <f>IF(Tabela2[[#This Row],[feat]]="","","Feat")</f>
        <v>Feat</v>
      </c>
      <c r="Z1354" s="17" t="str">
        <f>CONCATENATE(INT(spotify_top_songs_audio_features[[#This Row],[duration_ms]]/(60*1000)),":",MOD(INT(spotify_top_songs_audio_features[[#This Row],[duration_ms]]/1000),60))</f>
        <v>2:57</v>
      </c>
      <c r="AA13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354" t="str">
        <f>spotify_top_songs_audio_features[[#This Row],[track_name]]</f>
        <v>Ice Cream (with Selena Gomez)</v>
      </c>
    </row>
    <row r="1355" spans="1:28" x14ac:dyDescent="0.25">
      <c r="A1355" t="s">
        <v>10146</v>
      </c>
      <c r="B1355" t="s">
        <v>10147</v>
      </c>
      <c r="C1355" t="s">
        <v>2039</v>
      </c>
      <c r="D1355" t="s">
        <v>999</v>
      </c>
      <c r="E1355" t="s">
        <v>142</v>
      </c>
      <c r="F1355" t="s">
        <v>24</v>
      </c>
      <c r="G1355" t="s">
        <v>25</v>
      </c>
      <c r="H1355">
        <v>793</v>
      </c>
      <c r="I1355">
        <v>824</v>
      </c>
      <c r="J1355">
        <v>177</v>
      </c>
      <c r="K1355" t="s">
        <v>10148</v>
      </c>
      <c r="L1355">
        <v>3.2899999999999997E-4</v>
      </c>
      <c r="M1355">
        <v>169</v>
      </c>
      <c r="N1355">
        <v>611</v>
      </c>
      <c r="O1355">
        <v>-3476</v>
      </c>
      <c r="P1355">
        <v>98019</v>
      </c>
      <c r="Q1355">
        <v>199945</v>
      </c>
      <c r="R1355">
        <v>17</v>
      </c>
      <c r="S1355">
        <v>130505523</v>
      </c>
      <c r="U1355" t="str">
        <f>IFERROR(LEFT(spotify_top_songs_audio_features[[#This Row],[artist_names]],SEARCH(",",spotify_top_songs_audio_features[[#This Row],[artist_names]])-1),spotify_top_songs_audio_features[[#This Row],[artist_names]])</f>
        <v>Sean Paul</v>
      </c>
      <c r="V1355" t="str">
        <f>IFERROR(MID(spotify_top_songs_audio_features[[#This Row],[artist_names]],SEARCH(",",spotify_top_songs_audio_features[[#This Row],[artist_names]])+2,99),"")</f>
        <v>David Guetta, Becky G</v>
      </c>
      <c r="W1355" t="str">
        <f>spotify_top_songs_audio_features[[#This Row],[source]]</f>
        <v>Universal-Island Records Ltd.</v>
      </c>
      <c r="X1355" s="1">
        <f>spotify_top_songs_audio_features[[#This Row],[streams]]</f>
        <v>130505523</v>
      </c>
      <c r="Y1355" t="str">
        <f>IF(Tabela2[[#This Row],[feat]]="","","Feat")</f>
        <v>Feat</v>
      </c>
      <c r="Z1355" s="17" t="str">
        <f>CONCATENATE(INT(spotify_top_songs_audio_features[[#This Row],[duration_ms]]/(60*1000)),":",MOD(INT(spotify_top_songs_audio_features[[#This Row],[duration_ms]]/1000),60))</f>
        <v>3:19</v>
      </c>
      <c r="AA13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355" t="str">
        <f>spotify_top_songs_audio_features[[#This Row],[track_name]]</f>
        <v>Mad Love</v>
      </c>
    </row>
    <row r="1356" spans="1:28" x14ac:dyDescent="0.25">
      <c r="A1356" t="s">
        <v>1474</v>
      </c>
      <c r="B1356" t="s">
        <v>293</v>
      </c>
      <c r="C1356" t="s">
        <v>1475</v>
      </c>
      <c r="D1356" t="s">
        <v>85</v>
      </c>
      <c r="E1356" t="s">
        <v>142</v>
      </c>
      <c r="F1356" t="s">
        <v>24</v>
      </c>
      <c r="G1356" t="s">
        <v>25</v>
      </c>
      <c r="H1356">
        <v>449</v>
      </c>
      <c r="I1356">
        <v>837</v>
      </c>
      <c r="J1356">
        <v>57</v>
      </c>
      <c r="K1356" t="s">
        <v>1476</v>
      </c>
      <c r="L1356">
        <v>2.99E-3</v>
      </c>
      <c r="M1356">
        <v>878</v>
      </c>
      <c r="N1356">
        <v>207</v>
      </c>
      <c r="O1356">
        <v>-5248</v>
      </c>
      <c r="P1356">
        <v>75033</v>
      </c>
      <c r="Q1356">
        <v>214587</v>
      </c>
      <c r="R1356">
        <v>15</v>
      </c>
      <c r="S1356">
        <v>130299132</v>
      </c>
      <c r="U1356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1356" t="str">
        <f>IFERROR(MID(spotify_top_songs_audio_features[[#This Row],[artist_names]],SEARCH(",",spotify_top_songs_audio_features[[#This Row],[artist_names]])+2,99),"")</f>
        <v/>
      </c>
      <c r="W1356" t="str">
        <f>spotify_top_songs_audio_features[[#This Row],[source]]</f>
        <v>Polydor Records</v>
      </c>
      <c r="X1356" s="1">
        <f>spotify_top_songs_audio_features[[#This Row],[streams]]</f>
        <v>130299132</v>
      </c>
      <c r="Y1356" t="str">
        <f>IF(Tabela2[[#This Row],[feat]]="","","Feat")</f>
        <v/>
      </c>
      <c r="Z1356" s="17" t="str">
        <f>CONCATENATE(INT(spotify_top_songs_audio_features[[#This Row],[duration_ms]]/(60*1000)),":",MOD(INT(spotify_top_songs_audio_features[[#This Row],[duration_ms]]/1000),60))</f>
        <v>3:34</v>
      </c>
      <c r="AA13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356" t="str">
        <f>spotify_top_songs_audio_features[[#This Row],[track_name]]</f>
        <v>Radio</v>
      </c>
    </row>
    <row r="1357" spans="1:28" x14ac:dyDescent="0.25">
      <c r="A1357" t="s">
        <v>438</v>
      </c>
      <c r="B1357" t="s">
        <v>439</v>
      </c>
      <c r="C1357" t="s">
        <v>440</v>
      </c>
      <c r="D1357" t="s">
        <v>48</v>
      </c>
      <c r="E1357" t="s">
        <v>113</v>
      </c>
      <c r="F1357" t="s">
        <v>24</v>
      </c>
      <c r="G1357" t="s">
        <v>25</v>
      </c>
      <c r="H1357">
        <v>617</v>
      </c>
      <c r="I1357">
        <v>684</v>
      </c>
      <c r="J1357">
        <v>439</v>
      </c>
      <c r="K1357" t="s">
        <v>441</v>
      </c>
      <c r="L1357">
        <v>0</v>
      </c>
      <c r="M1357">
        <v>104</v>
      </c>
      <c r="N1357">
        <v>295</v>
      </c>
      <c r="O1357">
        <v>-3618</v>
      </c>
      <c r="P1357">
        <v>132113</v>
      </c>
      <c r="Q1357">
        <v>150867</v>
      </c>
      <c r="R1357">
        <v>13</v>
      </c>
      <c r="S1357">
        <v>130271583</v>
      </c>
      <c r="U1357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357" t="str">
        <f>IFERROR(MID(spotify_top_songs_audio_features[[#This Row],[artist_names]],SEARCH(",",spotify_top_songs_audio_features[[#This Row],[artist_names]])+2,99),"")</f>
        <v/>
      </c>
      <c r="W1357" t="str">
        <f>spotify_top_songs_audio_features[[#This Row],[source]]</f>
        <v>Republic Records</v>
      </c>
      <c r="X1357" s="1">
        <f>spotify_top_songs_audio_features[[#This Row],[streams]]</f>
        <v>130271583</v>
      </c>
      <c r="Y1357" t="str">
        <f>IF(Tabela2[[#This Row],[feat]]="","","Feat")</f>
        <v/>
      </c>
      <c r="Z1357" s="17" t="str">
        <f>CONCATENATE(INT(spotify_top_songs_audio_features[[#This Row],[duration_ms]]/(60*1000)),":",MOD(INT(spotify_top_songs_audio_features[[#This Row],[duration_ms]]/1000),60))</f>
        <v>2:30</v>
      </c>
      <c r="AA13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57" t="str">
        <f>spotify_top_songs_audio_features[[#This Row],[track_name]]</f>
        <v>Saint-Tropez</v>
      </c>
    </row>
    <row r="1358" spans="1:28" x14ac:dyDescent="0.25">
      <c r="A1358" t="s">
        <v>13219</v>
      </c>
      <c r="B1358" t="s">
        <v>13220</v>
      </c>
      <c r="C1358" t="s">
        <v>13221</v>
      </c>
      <c r="D1358" t="s">
        <v>13222</v>
      </c>
      <c r="E1358" t="s">
        <v>86</v>
      </c>
      <c r="F1358" t="s">
        <v>32</v>
      </c>
      <c r="G1358" t="s">
        <v>25</v>
      </c>
      <c r="H1358">
        <v>83</v>
      </c>
      <c r="I1358">
        <v>71</v>
      </c>
      <c r="J1358">
        <v>326</v>
      </c>
      <c r="K1358" t="s">
        <v>820</v>
      </c>
      <c r="L1358">
        <v>0</v>
      </c>
      <c r="M1358">
        <v>877</v>
      </c>
      <c r="N1358">
        <v>703</v>
      </c>
      <c r="O1358">
        <v>-5523</v>
      </c>
      <c r="P1358">
        <v>93977</v>
      </c>
      <c r="Q1358">
        <v>237013</v>
      </c>
      <c r="R1358">
        <v>22</v>
      </c>
      <c r="S1358">
        <v>130043307</v>
      </c>
      <c r="U1358" t="str">
        <f>IFERROR(LEFT(spotify_top_songs_audio_features[[#This Row],[artist_names]],SEARCH(",",spotify_top_songs_audio_features[[#This Row],[artist_names]])-1),spotify_top_songs_audio_features[[#This Row],[artist_names]])</f>
        <v>Myke Towers</v>
      </c>
      <c r="V1358" t="str">
        <f>IFERROR(MID(spotify_top_songs_audio_features[[#This Row],[artist_names]],SEARCH(",",spotify_top_songs_audio_features[[#This Row],[artist_names]])+2,99),"")</f>
        <v>Farruko</v>
      </c>
      <c r="W1358" t="str">
        <f>spotify_top_songs_audio_features[[#This Row],[source]]</f>
        <v>2019 Casablanca Records &amp; One World Music | Distributed by GLAD Empire</v>
      </c>
      <c r="X1358" s="1">
        <f>spotify_top_songs_audio_features[[#This Row],[streams]]</f>
        <v>130043307</v>
      </c>
      <c r="Y1358" t="str">
        <f>IF(Tabela2[[#This Row],[feat]]="","","Feat")</f>
        <v>Feat</v>
      </c>
      <c r="Z1358" s="17" t="str">
        <f>CONCATENATE(INT(spotify_top_songs_audio_features[[#This Row],[duration_ms]]/(60*1000)),":",MOD(INT(spotify_top_songs_audio_features[[#This Row],[duration_ms]]/1000),60))</f>
        <v>3:57</v>
      </c>
      <c r="AA13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358" t="str">
        <f>spotify_top_songs_audio_features[[#This Row],[track_name]]</f>
        <v>Si Se Da</v>
      </c>
    </row>
    <row r="1359" spans="1:28" x14ac:dyDescent="0.25">
      <c r="A1359" t="s">
        <v>16597</v>
      </c>
      <c r="B1359" t="s">
        <v>289</v>
      </c>
      <c r="C1359" t="s">
        <v>5795</v>
      </c>
      <c r="D1359" t="s">
        <v>37</v>
      </c>
      <c r="E1359" t="s">
        <v>58</v>
      </c>
      <c r="F1359" t="s">
        <v>24</v>
      </c>
      <c r="G1359" t="s">
        <v>25</v>
      </c>
      <c r="H1359">
        <v>628</v>
      </c>
      <c r="I1359">
        <v>715</v>
      </c>
      <c r="J1359">
        <v>541</v>
      </c>
      <c r="K1359" t="s">
        <v>796</v>
      </c>
      <c r="L1359">
        <v>0</v>
      </c>
      <c r="M1359">
        <v>119</v>
      </c>
      <c r="N1359">
        <v>429</v>
      </c>
      <c r="O1359">
        <v>-7097</v>
      </c>
      <c r="P1359">
        <v>139991</v>
      </c>
      <c r="Q1359">
        <v>211600</v>
      </c>
      <c r="R1359">
        <v>9</v>
      </c>
      <c r="S1359">
        <v>129885525</v>
      </c>
      <c r="U1359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1359" t="str">
        <f>IFERROR(MID(spotify_top_songs_audio_features[[#This Row],[artist_names]],SEARCH(",",spotify_top_songs_audio_features[[#This Row],[artist_names]])+2,99),"")</f>
        <v/>
      </c>
      <c r="W1359" t="str">
        <f>spotify_top_songs_audio_features[[#This Row],[source]]</f>
        <v>Island Records</v>
      </c>
      <c r="X1359" s="1">
        <f>spotify_top_songs_audio_features[[#This Row],[streams]]</f>
        <v>129885525</v>
      </c>
      <c r="Y1359" t="str">
        <f>IF(Tabela2[[#This Row],[feat]]="","","Feat")</f>
        <v/>
      </c>
      <c r="Z1359" s="17" t="str">
        <f>CONCATENATE(INT(spotify_top_songs_audio_features[[#This Row],[duration_ms]]/(60*1000)),":",MOD(INT(spotify_top_songs_audio_features[[#This Row],[duration_ms]]/1000),60))</f>
        <v>3:31</v>
      </c>
      <c r="AA13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359" t="str">
        <f>spotify_top_songs_audio_features[[#This Row],[track_name]]</f>
        <v>In My Blood</v>
      </c>
    </row>
    <row r="1360" spans="1:28" x14ac:dyDescent="0.25">
      <c r="A1360" t="s">
        <v>17222</v>
      </c>
      <c r="B1360" t="s">
        <v>17223</v>
      </c>
      <c r="C1360" t="s">
        <v>17224</v>
      </c>
      <c r="D1360" t="s">
        <v>17225</v>
      </c>
      <c r="E1360" t="s">
        <v>86</v>
      </c>
      <c r="F1360" t="s">
        <v>32</v>
      </c>
      <c r="G1360" t="s">
        <v>25</v>
      </c>
      <c r="H1360">
        <v>705</v>
      </c>
      <c r="I1360">
        <v>714</v>
      </c>
      <c r="J1360">
        <v>792</v>
      </c>
      <c r="K1360" t="s">
        <v>10130</v>
      </c>
      <c r="L1360">
        <v>0</v>
      </c>
      <c r="M1360">
        <v>253</v>
      </c>
      <c r="N1360">
        <v>434</v>
      </c>
      <c r="O1360">
        <v>-639</v>
      </c>
      <c r="P1360">
        <v>104996</v>
      </c>
      <c r="Q1360">
        <v>209733</v>
      </c>
      <c r="R1360">
        <v>14</v>
      </c>
      <c r="S1360">
        <v>129880923</v>
      </c>
      <c r="U1360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360" t="str">
        <f>IFERROR(MID(spotify_top_songs_audio_features[[#This Row],[artist_names]],SEARCH(",",spotify_top_songs_audio_features[[#This Row],[artist_names]])+2,99),"")</f>
        <v>Willy William, Beyoncé</v>
      </c>
      <c r="W1360" t="str">
        <f>spotify_top_songs_audio_features[[#This Row],[source]]</f>
        <v>Mi Gente Remix</v>
      </c>
      <c r="X1360" s="1">
        <f>spotify_top_songs_audio_features[[#This Row],[streams]]</f>
        <v>129880923</v>
      </c>
      <c r="Y1360" t="str">
        <f>IF(Tabela2[[#This Row],[feat]]="","","Feat")</f>
        <v>Feat</v>
      </c>
      <c r="Z1360" s="17" t="str">
        <f>CONCATENATE(INT(spotify_top_songs_audio_features[[#This Row],[duration_ms]]/(60*1000)),":",MOD(INT(spotify_top_songs_audio_features[[#This Row],[duration_ms]]/1000),60))</f>
        <v>3:29</v>
      </c>
      <c r="AA13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360" t="str">
        <f>spotify_top_songs_audio_features[[#This Row],[track_name]]</f>
        <v>Mi Gente (feat. Beyoncé)</v>
      </c>
    </row>
    <row r="1361" spans="1:28" x14ac:dyDescent="0.25">
      <c r="A1361" t="s">
        <v>9002</v>
      </c>
      <c r="B1361" t="s">
        <v>9003</v>
      </c>
      <c r="C1361" t="s">
        <v>9004</v>
      </c>
      <c r="D1361" t="s">
        <v>3787</v>
      </c>
      <c r="E1361" t="s">
        <v>31</v>
      </c>
      <c r="F1361" t="s">
        <v>24</v>
      </c>
      <c r="G1361" t="s">
        <v>25</v>
      </c>
      <c r="H1361">
        <v>687</v>
      </c>
      <c r="I1361">
        <v>785</v>
      </c>
      <c r="J1361">
        <v>333</v>
      </c>
      <c r="K1361" t="s">
        <v>6546</v>
      </c>
      <c r="L1361">
        <v>0</v>
      </c>
      <c r="M1361">
        <v>203</v>
      </c>
      <c r="N1361">
        <v>655</v>
      </c>
      <c r="O1361">
        <v>-465</v>
      </c>
      <c r="P1361">
        <v>106046</v>
      </c>
      <c r="Q1361">
        <v>194408</v>
      </c>
      <c r="R1361">
        <v>46</v>
      </c>
      <c r="S1361">
        <v>129859624</v>
      </c>
      <c r="U1361" t="str">
        <f>IFERROR(LEFT(spotify_top_songs_audio_features[[#This Row],[artist_names]],SEARCH(",",spotify_top_songs_audio_features[[#This Row],[artist_names]])-1),spotify_top_songs_audio_features[[#This Row],[artist_names]])</f>
        <v>Jonas Blue</v>
      </c>
      <c r="V1361" t="str">
        <f>IFERROR(MID(spotify_top_songs_audio_features[[#This Row],[artist_names]],SEARCH(",",spotify_top_songs_audio_features[[#This Row],[artist_names]])+2,99),"")</f>
        <v>Jack &amp; Jack</v>
      </c>
      <c r="W1361" t="str">
        <f>spotify_top_songs_audio_features[[#This Row],[source]]</f>
        <v>Positiva</v>
      </c>
      <c r="X1361" s="1">
        <f>spotify_top_songs_audio_features[[#This Row],[streams]]</f>
        <v>129859624</v>
      </c>
      <c r="Y1361" t="str">
        <f>IF(Tabela2[[#This Row],[feat]]="","","Feat")</f>
        <v>Feat</v>
      </c>
      <c r="Z1361" s="17" t="str">
        <f>CONCATENATE(INT(spotify_top_songs_audio_features[[#This Row],[duration_ms]]/(60*1000)),":",MOD(INT(spotify_top_songs_audio_features[[#This Row],[duration_ms]]/1000),60))</f>
        <v>3:14</v>
      </c>
      <c r="AA13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61" t="str">
        <f>spotify_top_songs_audio_features[[#This Row],[track_name]]</f>
        <v>Rise</v>
      </c>
    </row>
    <row r="1362" spans="1:28" x14ac:dyDescent="0.25">
      <c r="A1362" t="s">
        <v>1961</v>
      </c>
      <c r="B1362" t="s">
        <v>1962</v>
      </c>
      <c r="C1362" t="s">
        <v>1963</v>
      </c>
      <c r="D1362" t="s">
        <v>1163</v>
      </c>
      <c r="E1362" t="s">
        <v>113</v>
      </c>
      <c r="F1362" t="s">
        <v>24</v>
      </c>
      <c r="G1362" t="s">
        <v>25</v>
      </c>
      <c r="H1362">
        <v>669</v>
      </c>
      <c r="I1362">
        <v>843</v>
      </c>
      <c r="J1362">
        <v>268</v>
      </c>
      <c r="K1362" t="s">
        <v>1964</v>
      </c>
      <c r="L1362">
        <v>0</v>
      </c>
      <c r="M1362">
        <v>195</v>
      </c>
      <c r="N1362">
        <v>702</v>
      </c>
      <c r="O1362">
        <v>-3766</v>
      </c>
      <c r="P1362">
        <v>14708</v>
      </c>
      <c r="Q1362">
        <v>255400</v>
      </c>
      <c r="R1362">
        <v>23</v>
      </c>
      <c r="S1362">
        <v>129730306</v>
      </c>
      <c r="U1362" t="str">
        <f>IFERROR(LEFT(spotify_top_songs_audio_features[[#This Row],[artist_names]],SEARCH(",",spotify_top_songs_audio_features[[#This Row],[artist_names]])-1),spotify_top_songs_audio_features[[#This Row],[artist_names]])</f>
        <v>Britney Spears</v>
      </c>
      <c r="V1362" t="str">
        <f>IFERROR(MID(spotify_top_songs_audio_features[[#This Row],[artist_names]],SEARCH(",",spotify_top_songs_audio_features[[#This Row],[artist_names]])+2,99),"")</f>
        <v/>
      </c>
      <c r="W1362" t="str">
        <f>spotify_top_songs_audio_features[[#This Row],[source]]</f>
        <v>Jive</v>
      </c>
      <c r="X1362" s="1">
        <f>spotify_top_songs_audio_features[[#This Row],[streams]]</f>
        <v>129730306</v>
      </c>
      <c r="Y1362" t="str">
        <f>IF(Tabela2[[#This Row],[feat]]="","","Feat")</f>
        <v/>
      </c>
      <c r="Z1362" s="17" t="str">
        <f>CONCATENATE(INT(spotify_top_songs_audio_features[[#This Row],[duration_ms]]/(60*1000)),":",MOD(INT(spotify_top_songs_audio_features[[#This Row],[duration_ms]]/1000),60))</f>
        <v>4:15</v>
      </c>
      <c r="AA13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62" t="str">
        <f>spotify_top_songs_audio_features[[#This Row],[track_name]]</f>
        <v>My Only Wish (This Year)</v>
      </c>
    </row>
    <row r="1363" spans="1:28" x14ac:dyDescent="0.25">
      <c r="A1363" t="s">
        <v>10550</v>
      </c>
      <c r="B1363" t="s">
        <v>10551</v>
      </c>
      <c r="C1363" t="s">
        <v>10552</v>
      </c>
      <c r="D1363" t="s">
        <v>7324</v>
      </c>
      <c r="E1363" t="s">
        <v>177</v>
      </c>
      <c r="F1363" t="s">
        <v>32</v>
      </c>
      <c r="G1363" t="s">
        <v>25</v>
      </c>
      <c r="H1363">
        <v>839</v>
      </c>
      <c r="I1363">
        <v>711</v>
      </c>
      <c r="J1363">
        <v>473</v>
      </c>
      <c r="K1363" t="s">
        <v>553</v>
      </c>
      <c r="L1363">
        <v>2.02E-4</v>
      </c>
      <c r="M1363">
        <v>118</v>
      </c>
      <c r="N1363">
        <v>573</v>
      </c>
      <c r="O1363">
        <v>-4733</v>
      </c>
      <c r="P1363">
        <v>9799</v>
      </c>
      <c r="Q1363">
        <v>349547</v>
      </c>
      <c r="R1363">
        <v>14</v>
      </c>
      <c r="S1363">
        <v>129729188</v>
      </c>
      <c r="U1363" t="str">
        <f>IFERROR(LEFT(spotify_top_songs_audio_features[[#This Row],[artist_names]],SEARCH(",",spotify_top_songs_audio_features[[#This Row],[artist_names]])-1),spotify_top_songs_audio_features[[#This Row],[artist_names]])</f>
        <v>Wisin</v>
      </c>
      <c r="V1363" t="str">
        <f>IFERROR(MID(spotify_top_songs_audio_features[[#This Row],[artist_names]],SEARCH(",",spotify_top_songs_audio_features[[#This Row],[artist_names]])+2,99),"")</f>
        <v>Jhayco, Anuel AA, Los Legendarios, Myke Towers</v>
      </c>
      <c r="W1363" t="str">
        <f>spotify_top_songs_audio_features[[#This Row],[source]]</f>
        <v>La Base Music Group/ WK Records</v>
      </c>
      <c r="X1363" s="1">
        <f>spotify_top_songs_audio_features[[#This Row],[streams]]</f>
        <v>129729188</v>
      </c>
      <c r="Y1363" t="str">
        <f>IF(Tabela2[[#This Row],[feat]]="","","Feat")</f>
        <v>Feat</v>
      </c>
      <c r="Z1363" s="17" t="str">
        <f>CONCATENATE(INT(spotify_top_songs_audio_features[[#This Row],[duration_ms]]/(60*1000)),":",MOD(INT(spotify_top_songs_audio_features[[#This Row],[duration_ms]]/1000),60))</f>
        <v>5:49</v>
      </c>
      <c r="AA13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363" t="str">
        <f>spotify_top_songs_audio_features[[#This Row],[track_name]]</f>
        <v>Fiel - Remix</v>
      </c>
    </row>
    <row r="1364" spans="1:28" x14ac:dyDescent="0.25">
      <c r="A1364" t="s">
        <v>1103</v>
      </c>
      <c r="B1364" t="s">
        <v>793</v>
      </c>
      <c r="C1364" t="s">
        <v>1104</v>
      </c>
      <c r="D1364" t="s">
        <v>1105</v>
      </c>
      <c r="E1364" t="s">
        <v>58</v>
      </c>
      <c r="F1364" t="s">
        <v>32</v>
      </c>
      <c r="G1364" t="s">
        <v>25</v>
      </c>
      <c r="H1364">
        <v>773</v>
      </c>
      <c r="I1364">
        <v>742</v>
      </c>
      <c r="J1364">
        <v>46</v>
      </c>
      <c r="K1364" t="s">
        <v>1106</v>
      </c>
      <c r="L1364">
        <v>0</v>
      </c>
      <c r="M1364">
        <v>754</v>
      </c>
      <c r="N1364">
        <v>571</v>
      </c>
      <c r="O1364">
        <v>-3678</v>
      </c>
      <c r="P1364">
        <v>114071</v>
      </c>
      <c r="Q1364">
        <v>165265</v>
      </c>
      <c r="R1364">
        <v>16</v>
      </c>
      <c r="S1364">
        <v>129379350</v>
      </c>
      <c r="U1364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1364" t="str">
        <f>IFERROR(MID(spotify_top_songs_audio_features[[#This Row],[artist_names]],SEARCH(",",spotify_top_songs_audio_features[[#This Row],[artist_names]])+2,99),"")</f>
        <v/>
      </c>
      <c r="W1364" t="str">
        <f>spotify_top_songs_audio_features[[#This Row],[source]]</f>
        <v>KIDinaKORNER/Interscope Records</v>
      </c>
      <c r="X1364" s="1">
        <f>spotify_top_songs_audio_features[[#This Row],[streams]]</f>
        <v>129379350</v>
      </c>
      <c r="Y1364" t="str">
        <f>IF(Tabela2[[#This Row],[feat]]="","","Feat")</f>
        <v/>
      </c>
      <c r="Z1364" s="17" t="str">
        <f>CONCATENATE(INT(spotify_top_songs_audio_features[[#This Row],[duration_ms]]/(60*1000)),":",MOD(INT(spotify_top_songs_audio_features[[#This Row],[duration_ms]]/1000),60))</f>
        <v>2:45</v>
      </c>
      <c r="AA13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364" t="str">
        <f>spotify_top_songs_audio_features[[#This Row],[track_name]]</f>
        <v>Bones</v>
      </c>
    </row>
    <row r="1365" spans="1:28" x14ac:dyDescent="0.25">
      <c r="A1365" t="s">
        <v>10069</v>
      </c>
      <c r="B1365" t="s">
        <v>10070</v>
      </c>
      <c r="C1365" t="s">
        <v>10071</v>
      </c>
      <c r="D1365" t="s">
        <v>10070</v>
      </c>
      <c r="E1365" t="s">
        <v>142</v>
      </c>
      <c r="F1365" t="s">
        <v>24</v>
      </c>
      <c r="G1365" t="s">
        <v>25</v>
      </c>
      <c r="H1365">
        <v>689</v>
      </c>
      <c r="I1365">
        <v>454</v>
      </c>
      <c r="J1365">
        <v>584</v>
      </c>
      <c r="K1365" t="s">
        <v>3360</v>
      </c>
      <c r="L1365">
        <v>259</v>
      </c>
      <c r="M1365">
        <v>707</v>
      </c>
      <c r="N1365">
        <v>912</v>
      </c>
      <c r="O1365">
        <v>-7643</v>
      </c>
      <c r="P1365">
        <v>159982</v>
      </c>
      <c r="Q1365">
        <v>159246</v>
      </c>
      <c r="R1365">
        <v>4</v>
      </c>
      <c r="S1365">
        <v>129377796</v>
      </c>
      <c r="U1365" t="str">
        <f>IFERROR(LEFT(spotify_top_songs_audio_features[[#This Row],[artist_names]],SEARCH(",",spotify_top_songs_audio_features[[#This Row],[artist_names]])-1),spotify_top_songs_audio_features[[#This Row],[artist_names]])</f>
        <v>Djo</v>
      </c>
      <c r="V1365" t="str">
        <f>IFERROR(MID(spotify_top_songs_audio_features[[#This Row],[artist_names]],SEARCH(",",spotify_top_songs_audio_features[[#This Row],[artist_names]])+2,99),"")</f>
        <v/>
      </c>
      <c r="W1365" t="str">
        <f>spotify_top_songs_audio_features[[#This Row],[source]]</f>
        <v>Djo</v>
      </c>
      <c r="X1365" s="1">
        <f>spotify_top_songs_audio_features[[#This Row],[streams]]</f>
        <v>129377796</v>
      </c>
      <c r="Y1365" t="str">
        <f>IF(Tabela2[[#This Row],[feat]]="","","Feat")</f>
        <v/>
      </c>
      <c r="Z1365" s="17" t="str">
        <f>CONCATENATE(INT(spotify_top_songs_audio_features[[#This Row],[duration_ms]]/(60*1000)),":",MOD(INT(spotify_top_songs_audio_features[[#This Row],[duration_ms]]/1000),60))</f>
        <v>2:39</v>
      </c>
      <c r="AA13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365" t="str">
        <f>spotify_top_songs_audio_features[[#This Row],[track_name]]</f>
        <v>End of Beginning</v>
      </c>
    </row>
    <row r="1366" spans="1:28" x14ac:dyDescent="0.25">
      <c r="A1366" t="s">
        <v>15523</v>
      </c>
      <c r="B1366" t="s">
        <v>3030</v>
      </c>
      <c r="C1366" t="s">
        <v>12260</v>
      </c>
      <c r="D1366" t="s">
        <v>3032</v>
      </c>
      <c r="E1366" t="s">
        <v>113</v>
      </c>
      <c r="F1366" t="s">
        <v>24</v>
      </c>
      <c r="G1366" t="s">
        <v>25</v>
      </c>
      <c r="H1366">
        <v>682</v>
      </c>
      <c r="I1366">
        <v>577</v>
      </c>
      <c r="J1366">
        <v>352</v>
      </c>
      <c r="K1366" t="s">
        <v>1177</v>
      </c>
      <c r="L1366">
        <v>786</v>
      </c>
      <c r="M1366">
        <v>796</v>
      </c>
      <c r="N1366">
        <v>943</v>
      </c>
      <c r="O1366">
        <v>-11309</v>
      </c>
      <c r="P1366">
        <v>147331</v>
      </c>
      <c r="Q1366">
        <v>143773</v>
      </c>
      <c r="R1366">
        <v>18</v>
      </c>
      <c r="S1366">
        <v>129135427</v>
      </c>
      <c r="U1366" t="str">
        <f>IFERROR(LEFT(spotify_top_songs_audio_features[[#This Row],[artist_names]],SEARCH(",",spotify_top_songs_audio_features[[#This Row],[artist_names]])-1),spotify_top_songs_audio_features[[#This Row],[artist_names]])</f>
        <v>The Jackson 5</v>
      </c>
      <c r="V1366" t="str">
        <f>IFERROR(MID(spotify_top_songs_audio_features[[#This Row],[artist_names]],SEARCH(",",spotify_top_songs_audio_features[[#This Row],[artist_names]])+2,99),"")</f>
        <v/>
      </c>
      <c r="W1366" t="str">
        <f>spotify_top_songs_audio_features[[#This Row],[source]]</f>
        <v>UNI/MOTOWN</v>
      </c>
      <c r="X1366" s="1">
        <f>spotify_top_songs_audio_features[[#This Row],[streams]]</f>
        <v>129135427</v>
      </c>
      <c r="Y1366" t="str">
        <f>IF(Tabela2[[#This Row],[feat]]="","","Feat")</f>
        <v/>
      </c>
      <c r="Z1366" s="17" t="str">
        <f>CONCATENATE(INT(spotify_top_songs_audio_features[[#This Row],[duration_ms]]/(60*1000)),":",MOD(INT(spotify_top_songs_audio_features[[#This Row],[duration_ms]]/1000),60))</f>
        <v>2:23</v>
      </c>
      <c r="AA13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66" t="str">
        <f>spotify_top_songs_audio_features[[#This Row],[track_name]]</f>
        <v>Santa Claus Is Coming To Town</v>
      </c>
    </row>
    <row r="1367" spans="1:28" x14ac:dyDescent="0.25">
      <c r="A1367" t="s">
        <v>4597</v>
      </c>
      <c r="B1367" t="s">
        <v>4598</v>
      </c>
      <c r="C1367" t="s">
        <v>4599</v>
      </c>
      <c r="D1367" t="s">
        <v>4600</v>
      </c>
      <c r="E1367" t="s">
        <v>97</v>
      </c>
      <c r="F1367" t="s">
        <v>32</v>
      </c>
      <c r="G1367" t="s">
        <v>25</v>
      </c>
      <c r="H1367">
        <v>541</v>
      </c>
      <c r="I1367">
        <v>468</v>
      </c>
      <c r="J1367">
        <v>362</v>
      </c>
      <c r="K1367" t="s">
        <v>1439</v>
      </c>
      <c r="L1367">
        <v>3.6499999999999998E-4</v>
      </c>
      <c r="M1367">
        <v>358</v>
      </c>
      <c r="N1367">
        <v>69</v>
      </c>
      <c r="O1367">
        <v>-4039</v>
      </c>
      <c r="P1367">
        <v>95266</v>
      </c>
      <c r="Q1367">
        <v>158027</v>
      </c>
      <c r="R1367">
        <v>13</v>
      </c>
      <c r="S1367">
        <v>128974936</v>
      </c>
      <c r="U1367" t="str">
        <f>IFERROR(LEFT(spotify_top_songs_audio_features[[#This Row],[artist_names]],SEARCH(",",spotify_top_songs_audio_features[[#This Row],[artist_names]])-1),spotify_top_songs_audio_features[[#This Row],[artist_names]])</f>
        <v>benny blanco</v>
      </c>
      <c r="V1367" t="str">
        <f>IFERROR(MID(spotify_top_songs_audio_features[[#This Row],[artist_names]],SEARCH(",",spotify_top_songs_audio_features[[#This Row],[artist_names]])+2,99),"")</f>
        <v>Selena Gomez, J Balvin, Tainy</v>
      </c>
      <c r="W1367" t="str">
        <f>spotify_top_songs_audio_features[[#This Row],[source]]</f>
        <v>NEON16/Friends Keep Secrets/Interscope Records</v>
      </c>
      <c r="X1367" s="1">
        <f>spotify_top_songs_audio_features[[#This Row],[streams]]</f>
        <v>128974936</v>
      </c>
      <c r="Y1367" t="str">
        <f>IF(Tabela2[[#This Row],[feat]]="","","Feat")</f>
        <v>Feat</v>
      </c>
      <c r="Z1367" s="17" t="str">
        <f>CONCATENATE(INT(spotify_top_songs_audio_features[[#This Row],[duration_ms]]/(60*1000)),":",MOD(INT(spotify_top_songs_audio_features[[#This Row],[duration_ms]]/1000),60))</f>
        <v>2:38</v>
      </c>
      <c r="AA13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367" t="str">
        <f>spotify_top_songs_audio_features[[#This Row],[track_name]]</f>
        <v>I Can’t Get Enough (benny blanco, Selena Gomez, J Balvin, Tainy)</v>
      </c>
    </row>
    <row r="1368" spans="1:28" x14ac:dyDescent="0.25">
      <c r="A1368" t="s">
        <v>11394</v>
      </c>
      <c r="B1368" t="s">
        <v>9808</v>
      </c>
      <c r="C1368" t="s">
        <v>9809</v>
      </c>
      <c r="D1368" t="s">
        <v>9810</v>
      </c>
      <c r="E1368" t="s">
        <v>177</v>
      </c>
      <c r="F1368" t="s">
        <v>32</v>
      </c>
      <c r="G1368" t="s">
        <v>25</v>
      </c>
      <c r="H1368">
        <v>795</v>
      </c>
      <c r="I1368">
        <v>542</v>
      </c>
      <c r="J1368">
        <v>193</v>
      </c>
      <c r="K1368" t="s">
        <v>11395</v>
      </c>
      <c r="L1368">
        <v>0</v>
      </c>
      <c r="M1368">
        <v>117</v>
      </c>
      <c r="N1368">
        <v>55</v>
      </c>
      <c r="O1368">
        <v>-8106</v>
      </c>
      <c r="P1368">
        <v>167823</v>
      </c>
      <c r="Q1368">
        <v>232653</v>
      </c>
      <c r="R1368">
        <v>21</v>
      </c>
      <c r="S1368">
        <v>128930580</v>
      </c>
      <c r="U1368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1368" t="str">
        <f>IFERROR(MID(spotify_top_songs_audio_features[[#This Row],[artist_names]],SEARCH(",",spotify_top_songs_audio_features[[#This Row],[artist_names]])+2,99),"")</f>
        <v>Justin Quiles</v>
      </c>
      <c r="W1368" t="str">
        <f>spotify_top_songs_audio_features[[#This Row],[source]]</f>
        <v>JP Entertainment (Jorge Pino)</v>
      </c>
      <c r="X1368" s="1">
        <f>spotify_top_songs_audio_features[[#This Row],[streams]]</f>
        <v>128930580</v>
      </c>
      <c r="Y1368" t="str">
        <f>IF(Tabela2[[#This Row],[feat]]="","","Feat")</f>
        <v>Feat</v>
      </c>
      <c r="Z1368" s="17" t="str">
        <f>CONCATENATE(INT(spotify_top_songs_audio_features[[#This Row],[duration_ms]]/(60*1000)),":",MOD(INT(spotify_top_songs_audio_features[[#This Row],[duration_ms]]/1000),60))</f>
        <v>3:52</v>
      </c>
      <c r="AA13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368" t="str">
        <f>spotify_top_songs_audio_features[[#This Row],[track_name]]</f>
        <v>PORFA</v>
      </c>
    </row>
    <row r="1369" spans="1:28" x14ac:dyDescent="0.25">
      <c r="A1369" t="s">
        <v>13192</v>
      </c>
      <c r="B1369" t="s">
        <v>289</v>
      </c>
      <c r="C1369" t="s">
        <v>13193</v>
      </c>
      <c r="D1369" t="s">
        <v>1725</v>
      </c>
      <c r="E1369" t="s">
        <v>31</v>
      </c>
      <c r="F1369" t="s">
        <v>32</v>
      </c>
      <c r="G1369" t="s">
        <v>25</v>
      </c>
      <c r="H1369">
        <v>333</v>
      </c>
      <c r="I1369">
        <v>637</v>
      </c>
      <c r="J1369">
        <v>581</v>
      </c>
      <c r="K1369" t="s">
        <v>26</v>
      </c>
      <c r="L1369">
        <v>1.8000000000000001E-4</v>
      </c>
      <c r="M1369">
        <v>149</v>
      </c>
      <c r="N1369">
        <v>132</v>
      </c>
      <c r="O1369">
        <v>-4904</v>
      </c>
      <c r="P1369">
        <v>139898</v>
      </c>
      <c r="Q1369">
        <v>172693</v>
      </c>
      <c r="R1369">
        <v>9</v>
      </c>
      <c r="S1369">
        <v>128909115</v>
      </c>
      <c r="U1369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1369" t="str">
        <f>IFERROR(MID(spotify_top_songs_audio_features[[#This Row],[artist_names]],SEARCH(",",spotify_top_songs_audio_features[[#This Row],[artist_names]])+2,99),"")</f>
        <v/>
      </c>
      <c r="W1369" t="str">
        <f>spotify_top_songs_audio_features[[#This Row],[source]]</f>
        <v>Shawn Mendes LP4-5 PS/ Island</v>
      </c>
      <c r="X1369" s="1">
        <f>spotify_top_songs_audio_features[[#This Row],[streams]]</f>
        <v>128909115</v>
      </c>
      <c r="Y1369" t="str">
        <f>IF(Tabela2[[#This Row],[feat]]="","","Feat")</f>
        <v/>
      </c>
      <c r="Z1369" s="17" t="str">
        <f>CONCATENATE(INT(spotify_top_songs_audio_features[[#This Row],[duration_ms]]/(60*1000)),":",MOD(INT(spotify_top_songs_audio_features[[#This Row],[duration_ms]]/1000),60))</f>
        <v>2:52</v>
      </c>
      <c r="AA13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69" t="str">
        <f>spotify_top_songs_audio_features[[#This Row],[track_name]]</f>
        <v>Wonder</v>
      </c>
    </row>
    <row r="1370" spans="1:28" x14ac:dyDescent="0.25">
      <c r="A1370" t="s">
        <v>3911</v>
      </c>
      <c r="B1370" t="s">
        <v>3912</v>
      </c>
      <c r="C1370" t="s">
        <v>3913</v>
      </c>
      <c r="D1370" t="s">
        <v>3914</v>
      </c>
      <c r="E1370" t="s">
        <v>31</v>
      </c>
      <c r="F1370" t="s">
        <v>24</v>
      </c>
      <c r="G1370" t="s">
        <v>25</v>
      </c>
      <c r="H1370">
        <v>565</v>
      </c>
      <c r="I1370">
        <v>771</v>
      </c>
      <c r="J1370">
        <v>213</v>
      </c>
      <c r="K1370" t="s">
        <v>3915</v>
      </c>
      <c r="L1370">
        <v>0</v>
      </c>
      <c r="M1370">
        <v>568</v>
      </c>
      <c r="N1370">
        <v>573</v>
      </c>
      <c r="O1370">
        <v>-522</v>
      </c>
      <c r="P1370">
        <v>168385</v>
      </c>
      <c r="Q1370">
        <v>225526</v>
      </c>
      <c r="R1370">
        <v>17</v>
      </c>
      <c r="S1370">
        <v>128745676</v>
      </c>
      <c r="U1370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1370" t="str">
        <f>IFERROR(MID(spotify_top_songs_audio_features[[#This Row],[artist_names]],SEARCH(",",spotify_top_songs_audio_features[[#This Row],[artist_names]])+2,99),"")</f>
        <v>Kehlani</v>
      </c>
      <c r="W1370" t="str">
        <f>spotify_top_songs_audio_features[[#This Row],[source]]</f>
        <v>Artist Partner</v>
      </c>
      <c r="X1370" s="1">
        <f>spotify_top_songs_audio_features[[#This Row],[streams]]</f>
        <v>128745676</v>
      </c>
      <c r="Y1370" t="str">
        <f>IF(Tabela2[[#This Row],[feat]]="","","Feat")</f>
        <v>Feat</v>
      </c>
      <c r="Z1370" s="17" t="str">
        <f>CONCATENATE(INT(spotify_top_songs_audio_features[[#This Row],[duration_ms]]/(60*1000)),":",MOD(INT(spotify_top_songs_audio_features[[#This Row],[duration_ms]]/1000),60))</f>
        <v>3:45</v>
      </c>
      <c r="AA13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70" t="str">
        <f>spotify_top_songs_audio_features[[#This Row],[track_name]]</f>
        <v>Good Life (with G-Eazy &amp; Kehlani)</v>
      </c>
    </row>
    <row r="1371" spans="1:28" x14ac:dyDescent="0.25">
      <c r="A1371" t="s">
        <v>7664</v>
      </c>
      <c r="B1371" t="s">
        <v>7665</v>
      </c>
      <c r="C1371" t="s">
        <v>7666</v>
      </c>
      <c r="D1371" t="s">
        <v>7667</v>
      </c>
      <c r="E1371" t="s">
        <v>58</v>
      </c>
      <c r="F1371" t="s">
        <v>24</v>
      </c>
      <c r="G1371" t="s">
        <v>25</v>
      </c>
      <c r="H1371">
        <v>824</v>
      </c>
      <c r="I1371">
        <v>837</v>
      </c>
      <c r="J1371">
        <v>107</v>
      </c>
      <c r="K1371" t="s">
        <v>4638</v>
      </c>
      <c r="L1371">
        <v>1.66E-3</v>
      </c>
      <c r="M1371">
        <v>271</v>
      </c>
      <c r="N1371">
        <v>58</v>
      </c>
      <c r="O1371">
        <v>-4603</v>
      </c>
      <c r="P1371">
        <v>100021</v>
      </c>
      <c r="Q1371">
        <v>289933</v>
      </c>
      <c r="R1371">
        <v>19</v>
      </c>
      <c r="S1371">
        <v>128657047</v>
      </c>
      <c r="U1371" t="str">
        <f>IFERROR(LEFT(spotify_top_songs_audio_features[[#This Row],[artist_names]],SEARCH(",",spotify_top_songs_audio_features[[#This Row],[artist_names]])-1),spotify_top_songs_audio_features[[#This Row],[artist_names]])</f>
        <v>Milly</v>
      </c>
      <c r="V1371" t="str">
        <f>IFERROR(MID(spotify_top_songs_audio_features[[#This Row],[artist_names]],SEARCH(",",spotify_top_songs_audio_features[[#This Row],[artist_names]])+2,99),"")</f>
        <v>Farruko, Nio Garcia, Jay Wheeler, Amenazzy</v>
      </c>
      <c r="W1371" t="str">
        <f>spotify_top_songs_audio_features[[#This Row],[source]]</f>
        <v>Carbon Fiber Music</v>
      </c>
      <c r="X1371" s="1">
        <f>spotify_top_songs_audio_features[[#This Row],[streams]]</f>
        <v>128657047</v>
      </c>
      <c r="Y1371" t="str">
        <f>IF(Tabela2[[#This Row],[feat]]="","","Feat")</f>
        <v>Feat</v>
      </c>
      <c r="Z1371" s="17" t="str">
        <f>CONCATENATE(INT(spotify_top_songs_audio_features[[#This Row],[duration_ms]]/(60*1000)),":",MOD(INT(spotify_top_songs_audio_features[[#This Row],[duration_ms]]/1000),60))</f>
        <v>4:49</v>
      </c>
      <c r="AA13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371" t="str">
        <f>spotify_top_songs_audio_features[[#This Row],[track_name]]</f>
        <v>No Te Enamores - Remix</v>
      </c>
    </row>
    <row r="1372" spans="1:28" x14ac:dyDescent="0.25">
      <c r="A1372" t="s">
        <v>9629</v>
      </c>
      <c r="B1372" t="s">
        <v>9630</v>
      </c>
      <c r="C1372" t="s">
        <v>9631</v>
      </c>
      <c r="D1372" t="s">
        <v>96</v>
      </c>
      <c r="E1372" t="s">
        <v>23</v>
      </c>
      <c r="F1372" t="s">
        <v>24</v>
      </c>
      <c r="G1372" t="s">
        <v>25</v>
      </c>
      <c r="H1372">
        <v>596</v>
      </c>
      <c r="I1372">
        <v>366</v>
      </c>
      <c r="J1372">
        <v>115</v>
      </c>
      <c r="K1372" t="s">
        <v>878</v>
      </c>
      <c r="L1372">
        <v>7.0399999999999998E-4</v>
      </c>
      <c r="M1372">
        <v>554</v>
      </c>
      <c r="N1372">
        <v>229</v>
      </c>
      <c r="O1372">
        <v>-11144</v>
      </c>
      <c r="P1372">
        <v>84394</v>
      </c>
      <c r="Q1372">
        <v>193668</v>
      </c>
      <c r="R1372">
        <v>15</v>
      </c>
      <c r="S1372">
        <v>128458623</v>
      </c>
      <c r="U1372" t="str">
        <f>IFERROR(LEFT(spotify_top_songs_audio_features[[#This Row],[artist_names]],SEARCH(",",spotify_top_songs_audio_features[[#This Row],[artist_names]])-1),spotify_top_songs_audio_features[[#This Row],[artist_names]])</f>
        <v>Ali Gatie</v>
      </c>
      <c r="V1372" t="str">
        <f>IFERROR(MID(spotify_top_songs_audio_features[[#This Row],[artist_names]],SEARCH(",",spotify_top_songs_audio_features[[#This Row],[artist_names]])+2,99),"")</f>
        <v/>
      </c>
      <c r="W1372" t="str">
        <f>spotify_top_songs_audio_features[[#This Row],[source]]</f>
        <v>Warner Records</v>
      </c>
      <c r="X1372" s="1">
        <f>spotify_top_songs_audio_features[[#This Row],[streams]]</f>
        <v>128458623</v>
      </c>
      <c r="Y1372" t="str">
        <f>IF(Tabela2[[#This Row],[feat]]="","","Feat")</f>
        <v/>
      </c>
      <c r="Z1372" s="17" t="str">
        <f>CONCATENATE(INT(spotify_top_songs_audio_features[[#This Row],[duration_ms]]/(60*1000)),":",MOD(INT(spotify_top_songs_audio_features[[#This Row],[duration_ms]]/1000),60))</f>
        <v>3:13</v>
      </c>
      <c r="AA13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372" t="str">
        <f>spotify_top_songs_audio_features[[#This Row],[track_name]]</f>
        <v>What If I Told You That I Love You</v>
      </c>
    </row>
    <row r="1373" spans="1:28" x14ac:dyDescent="0.25">
      <c r="A1373" t="s">
        <v>11543</v>
      </c>
      <c r="B1373" t="s">
        <v>180</v>
      </c>
      <c r="C1373" t="s">
        <v>181</v>
      </c>
      <c r="D1373" t="s">
        <v>182</v>
      </c>
      <c r="E1373" t="s">
        <v>113</v>
      </c>
      <c r="F1373" t="s">
        <v>24</v>
      </c>
      <c r="G1373" t="s">
        <v>25</v>
      </c>
      <c r="H1373">
        <v>598</v>
      </c>
      <c r="I1373">
        <v>643</v>
      </c>
      <c r="J1373">
        <v>364</v>
      </c>
      <c r="K1373" t="s">
        <v>183</v>
      </c>
      <c r="L1373">
        <v>3.3500000000000001E-3</v>
      </c>
      <c r="M1373">
        <v>992</v>
      </c>
      <c r="N1373">
        <v>349</v>
      </c>
      <c r="O1373">
        <v>-6933</v>
      </c>
      <c r="P1373">
        <v>11541</v>
      </c>
      <c r="Q1373">
        <v>222533</v>
      </c>
      <c r="R1373">
        <v>35</v>
      </c>
      <c r="S1373">
        <v>128436915</v>
      </c>
      <c r="U1373" t="str">
        <f>IFERROR(LEFT(spotify_top_songs_audio_features[[#This Row],[artist_names]],SEARCH(",",spotify_top_songs_audio_features[[#This Row],[artist_names]])-1),spotify_top_songs_audio_features[[#This Row],[artist_names]])</f>
        <v>Band Aid</v>
      </c>
      <c r="V1373" t="str">
        <f>IFERROR(MID(spotify_top_songs_audio_features[[#This Row],[artist_names]],SEARCH(",",spotify_top_songs_audio_features[[#This Row],[artist_names]])+2,99),"")</f>
        <v/>
      </c>
      <c r="W1373" t="str">
        <f>spotify_top_songs_audio_features[[#This Row],[source]]</f>
        <v>EMI</v>
      </c>
      <c r="X1373" s="1">
        <f>spotify_top_songs_audio_features[[#This Row],[streams]]</f>
        <v>128436915</v>
      </c>
      <c r="Y1373" t="str">
        <f>IF(Tabela2[[#This Row],[feat]]="","","Feat")</f>
        <v/>
      </c>
      <c r="Z1373" s="17" t="str">
        <f>CONCATENATE(INT(spotify_top_songs_audio_features[[#This Row],[duration_ms]]/(60*1000)),":",MOD(INT(spotify_top_songs_audio_features[[#This Row],[duration_ms]]/1000),60))</f>
        <v>3:42</v>
      </c>
      <c r="AA13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73" t="str">
        <f>spotify_top_songs_audio_features[[#This Row],[track_name]]</f>
        <v>Do They Know It's Christmas? - 1984 Version</v>
      </c>
    </row>
    <row r="1374" spans="1:28" x14ac:dyDescent="0.25">
      <c r="A1374" t="s">
        <v>12091</v>
      </c>
      <c r="B1374" t="s">
        <v>12092</v>
      </c>
      <c r="C1374" t="s">
        <v>12093</v>
      </c>
      <c r="D1374" t="s">
        <v>929</v>
      </c>
      <c r="E1374" t="s">
        <v>102</v>
      </c>
      <c r="F1374" t="s">
        <v>32</v>
      </c>
      <c r="G1374" t="s">
        <v>152</v>
      </c>
      <c r="H1374">
        <v>779</v>
      </c>
      <c r="I1374">
        <v>88</v>
      </c>
      <c r="J1374">
        <v>65</v>
      </c>
      <c r="K1374" t="s">
        <v>7625</v>
      </c>
      <c r="L1374">
        <v>0</v>
      </c>
      <c r="M1374">
        <v>691</v>
      </c>
      <c r="N1374">
        <v>732</v>
      </c>
      <c r="O1374">
        <v>-2212</v>
      </c>
      <c r="P1374">
        <v>140282</v>
      </c>
      <c r="Q1374">
        <v>156040</v>
      </c>
      <c r="R1374">
        <v>12</v>
      </c>
      <c r="S1374">
        <v>127961349</v>
      </c>
      <c r="U1374" t="str">
        <f>IFERROR(LEFT(spotify_top_songs_audio_features[[#This Row],[artist_names]],SEARCH(",",spotify_top_songs_audio_features[[#This Row],[artist_names]])-1),spotify_top_songs_audio_features[[#This Row],[artist_names]])</f>
        <v>Xavi</v>
      </c>
      <c r="V1374" t="str">
        <f>IFERROR(MID(spotify_top_songs_audio_features[[#This Row],[artist_names]],SEARCH(",",spotify_top_songs_audio_features[[#This Row],[artist_names]])+2,99),"")</f>
        <v>Los Dareyes De La Sierra</v>
      </c>
      <c r="W1374" t="str">
        <f>spotify_top_songs_audio_features[[#This Row],[source]]</f>
        <v>Interscope Records</v>
      </c>
      <c r="X1374" s="1">
        <f>spotify_top_songs_audio_features[[#This Row],[streams]]</f>
        <v>127961349</v>
      </c>
      <c r="Y1374" t="str">
        <f>IF(Tabela2[[#This Row],[feat]]="","","Feat")</f>
        <v>Feat</v>
      </c>
      <c r="Z1374" s="17" t="str">
        <f>CONCATENATE(INT(spotify_top_songs_audio_features[[#This Row],[duration_ms]]/(60*1000)),":",MOD(INT(spotify_top_songs_audio_features[[#This Row],[duration_ms]]/1000),60))</f>
        <v>2:36</v>
      </c>
      <c r="AA13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374" t="str">
        <f>spotify_top_songs_audio_features[[#This Row],[track_name]]</f>
        <v>Poco A Poco</v>
      </c>
    </row>
    <row r="1375" spans="1:28" x14ac:dyDescent="0.25">
      <c r="A1375" t="s">
        <v>2531</v>
      </c>
      <c r="B1375" t="s">
        <v>2532</v>
      </c>
      <c r="C1375" t="s">
        <v>2533</v>
      </c>
      <c r="D1375" t="s">
        <v>282</v>
      </c>
      <c r="E1375" t="s">
        <v>177</v>
      </c>
      <c r="F1375" t="s">
        <v>32</v>
      </c>
      <c r="G1375" t="s">
        <v>25</v>
      </c>
      <c r="H1375">
        <v>753</v>
      </c>
      <c r="I1375">
        <v>76</v>
      </c>
      <c r="J1375">
        <v>859</v>
      </c>
      <c r="K1375" t="s">
        <v>2534</v>
      </c>
      <c r="L1375">
        <v>3.13E-3</v>
      </c>
      <c r="M1375">
        <v>182</v>
      </c>
      <c r="N1375">
        <v>657</v>
      </c>
      <c r="O1375">
        <v>-4518</v>
      </c>
      <c r="P1375">
        <v>91953</v>
      </c>
      <c r="Q1375">
        <v>272653</v>
      </c>
      <c r="R1375">
        <v>17</v>
      </c>
      <c r="S1375">
        <v>127822788</v>
      </c>
      <c r="U1375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1375" t="str">
        <f>IFERROR(MID(spotify_top_songs_audio_features[[#This Row],[artist_names]],SEARCH(",",spotify_top_songs_audio_features[[#This Row],[artist_names]])+2,99),"")</f>
        <v>Future, Khalid, Funk Wav</v>
      </c>
      <c r="W1375" t="str">
        <f>spotify_top_songs_audio_features[[#This Row],[source]]</f>
        <v>Columbia</v>
      </c>
      <c r="X1375" s="1">
        <f>spotify_top_songs_audio_features[[#This Row],[streams]]</f>
        <v>127822788</v>
      </c>
      <c r="Y1375" t="str">
        <f>IF(Tabela2[[#This Row],[feat]]="","","Feat")</f>
        <v>Feat</v>
      </c>
      <c r="Z1375" s="17" t="str">
        <f>CONCATENATE(INT(spotify_top_songs_audio_features[[#This Row],[duration_ms]]/(60*1000)),":",MOD(INT(spotify_top_songs_audio_features[[#This Row],[duration_ms]]/1000),60))</f>
        <v>4:32</v>
      </c>
      <c r="AA13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375" t="str">
        <f>spotify_top_songs_audio_features[[#This Row],[track_name]]</f>
        <v>Rollin (feat. Future &amp; Khalid)</v>
      </c>
    </row>
    <row r="1376" spans="1:28" x14ac:dyDescent="0.25">
      <c r="A1376" t="s">
        <v>8877</v>
      </c>
      <c r="B1376" t="s">
        <v>807</v>
      </c>
      <c r="C1376" t="s">
        <v>808</v>
      </c>
      <c r="D1376" t="s">
        <v>809</v>
      </c>
      <c r="E1376" t="s">
        <v>113</v>
      </c>
      <c r="F1376" t="s">
        <v>32</v>
      </c>
      <c r="G1376" t="s">
        <v>25</v>
      </c>
      <c r="H1376">
        <v>731</v>
      </c>
      <c r="I1376">
        <v>794</v>
      </c>
      <c r="J1376">
        <v>522</v>
      </c>
      <c r="K1376" t="s">
        <v>810</v>
      </c>
      <c r="L1376">
        <v>2.5899999999999999E-3</v>
      </c>
      <c r="M1376">
        <v>112</v>
      </c>
      <c r="N1376">
        <v>356</v>
      </c>
      <c r="O1376">
        <v>-5126</v>
      </c>
      <c r="P1376">
        <v>139994</v>
      </c>
      <c r="Q1376">
        <v>220454</v>
      </c>
      <c r="R1376">
        <v>11</v>
      </c>
      <c r="S1376">
        <v>127431567</v>
      </c>
      <c r="U1376" t="str">
        <f>IFERROR(LEFT(spotify_top_songs_audio_features[[#This Row],[artist_names]],SEARCH(",",spotify_top_songs_audio_features[[#This Row],[artist_names]])-1),spotify_top_songs_audio_features[[#This Row],[artist_names]])</f>
        <v>Macklemore</v>
      </c>
      <c r="V1376" t="str">
        <f>IFERROR(MID(spotify_top_songs_audio_features[[#This Row],[artist_names]],SEARCH(",",spotify_top_songs_audio_features[[#This Row],[artist_names]])+2,99),"")</f>
        <v>Skylar Grey</v>
      </c>
      <c r="W1376" t="str">
        <f>spotify_top_songs_audio_features[[#This Row],[source]]</f>
        <v>Bendo LLC</v>
      </c>
      <c r="X1376" s="1">
        <f>spotify_top_songs_audio_features[[#This Row],[streams]]</f>
        <v>127431567</v>
      </c>
      <c r="Y1376" t="str">
        <f>IF(Tabela2[[#This Row],[feat]]="","","Feat")</f>
        <v>Feat</v>
      </c>
      <c r="Z1376" s="17" t="str">
        <f>CONCATENATE(INT(spotify_top_songs_audio_features[[#This Row],[duration_ms]]/(60*1000)),":",MOD(INT(spotify_top_songs_audio_features[[#This Row],[duration_ms]]/1000),60))</f>
        <v>3:40</v>
      </c>
      <c r="AA13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76" t="str">
        <f>spotify_top_songs_audio_features[[#This Row],[track_name]]</f>
        <v>Glorious (feat. Skylar Grey)</v>
      </c>
    </row>
    <row r="1377" spans="1:28" x14ac:dyDescent="0.25">
      <c r="A1377" t="s">
        <v>2898</v>
      </c>
      <c r="B1377" t="s">
        <v>1257</v>
      </c>
      <c r="C1377" t="s">
        <v>2899</v>
      </c>
      <c r="D1377" t="s">
        <v>1259</v>
      </c>
      <c r="E1377" t="s">
        <v>113</v>
      </c>
      <c r="F1377" t="s">
        <v>24</v>
      </c>
      <c r="G1377" t="s">
        <v>25</v>
      </c>
      <c r="H1377">
        <v>798</v>
      </c>
      <c r="I1377">
        <v>697</v>
      </c>
      <c r="J1377">
        <v>891</v>
      </c>
      <c r="K1377" t="s">
        <v>2900</v>
      </c>
      <c r="L1377">
        <v>0</v>
      </c>
      <c r="M1377">
        <v>259</v>
      </c>
      <c r="N1377">
        <v>745</v>
      </c>
      <c r="O1377">
        <v>-7139</v>
      </c>
      <c r="P1377">
        <v>90031</v>
      </c>
      <c r="Q1377">
        <v>186964</v>
      </c>
      <c r="R1377">
        <v>4</v>
      </c>
      <c r="S1377">
        <v>127156631</v>
      </c>
      <c r="U1377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1377" t="str">
        <f>IFERROR(MID(spotify_top_songs_audio_features[[#This Row],[artist_names]],SEARCH(",",spotify_top_songs_audio_features[[#This Row],[artist_names]])+2,99),"")</f>
        <v/>
      </c>
      <c r="W1377" t="str">
        <f>spotify_top_songs_audio_features[[#This Row],[source]]</f>
        <v>YG Entertainment/Interscope Records</v>
      </c>
      <c r="X1377" s="1">
        <f>spotify_top_songs_audio_features[[#This Row],[streams]]</f>
        <v>127156631</v>
      </c>
      <c r="Y1377" t="str">
        <f>IF(Tabela2[[#This Row],[feat]]="","","Feat")</f>
        <v/>
      </c>
      <c r="Z1377" s="17" t="str">
        <f>CONCATENATE(INT(spotify_top_songs_audio_features[[#This Row],[duration_ms]]/(60*1000)),":",MOD(INT(spotify_top_songs_audio_features[[#This Row],[duration_ms]]/1000),60))</f>
        <v>3:6</v>
      </c>
      <c r="AA13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77" t="str">
        <f>spotify_top_songs_audio_features[[#This Row],[track_name]]</f>
        <v>Pink Venom</v>
      </c>
    </row>
    <row r="1378" spans="1:28" x14ac:dyDescent="0.25">
      <c r="A1378" t="s">
        <v>12316</v>
      </c>
      <c r="B1378" t="s">
        <v>12317</v>
      </c>
      <c r="C1378" t="s">
        <v>12318</v>
      </c>
      <c r="D1378" t="s">
        <v>506</v>
      </c>
      <c r="E1378" t="s">
        <v>70</v>
      </c>
      <c r="F1378" t="s">
        <v>24</v>
      </c>
      <c r="G1378" t="s">
        <v>25</v>
      </c>
      <c r="H1378">
        <v>803</v>
      </c>
      <c r="I1378">
        <v>585</v>
      </c>
      <c r="J1378">
        <v>432</v>
      </c>
      <c r="K1378" t="s">
        <v>647</v>
      </c>
      <c r="L1378">
        <v>3.9399999999999998E-4</v>
      </c>
      <c r="M1378">
        <v>644</v>
      </c>
      <c r="N1378">
        <v>593</v>
      </c>
      <c r="O1378">
        <v>-5861</v>
      </c>
      <c r="P1378">
        <v>105017</v>
      </c>
      <c r="Q1378">
        <v>214480</v>
      </c>
      <c r="R1378">
        <v>31</v>
      </c>
      <c r="S1378">
        <v>127033115</v>
      </c>
      <c r="U1378" t="str">
        <f>IFERROR(LEFT(spotify_top_songs_audio_features[[#This Row],[artist_names]],SEARCH(",",spotify_top_songs_audio_features[[#This Row],[artist_names]])-1),spotify_top_songs_audio_features[[#This Row],[artist_names]])</f>
        <v>Fifth Harmony</v>
      </c>
      <c r="V1378" t="str">
        <f>IFERROR(MID(spotify_top_songs_audio_features[[#This Row],[artist_names]],SEARCH(",",spotify_top_songs_audio_features[[#This Row],[artist_names]])+2,99),"")</f>
        <v>Ty Dolla $ign</v>
      </c>
      <c r="W1378" t="str">
        <f>spotify_top_songs_audio_features[[#This Row],[source]]</f>
        <v>Syco Music/Epic</v>
      </c>
      <c r="X1378" s="1">
        <f>spotify_top_songs_audio_features[[#This Row],[streams]]</f>
        <v>127033115</v>
      </c>
      <c r="Y1378" t="str">
        <f>IF(Tabela2[[#This Row],[feat]]="","","Feat")</f>
        <v>Feat</v>
      </c>
      <c r="Z1378" s="17" t="str">
        <f>CONCATENATE(INT(spotify_top_songs_audio_features[[#This Row],[duration_ms]]/(60*1000)),":",MOD(INT(spotify_top_songs_audio_features[[#This Row],[duration_ms]]/1000),60))</f>
        <v>3:34</v>
      </c>
      <c r="AA13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78" t="str">
        <f>spotify_top_songs_audio_features[[#This Row],[track_name]]</f>
        <v>Work from Home (feat. Ty Dolla $ign)</v>
      </c>
    </row>
    <row r="1379" spans="1:28" x14ac:dyDescent="0.25">
      <c r="A1379" t="s">
        <v>12785</v>
      </c>
      <c r="B1379" t="s">
        <v>12786</v>
      </c>
      <c r="C1379" t="s">
        <v>12787</v>
      </c>
      <c r="D1379" t="s">
        <v>520</v>
      </c>
      <c r="E1379" t="s">
        <v>70</v>
      </c>
      <c r="F1379" t="s">
        <v>32</v>
      </c>
      <c r="G1379" t="s">
        <v>25</v>
      </c>
      <c r="H1379">
        <v>682</v>
      </c>
      <c r="I1379">
        <v>683</v>
      </c>
      <c r="J1379">
        <v>287</v>
      </c>
      <c r="K1379" t="s">
        <v>2326</v>
      </c>
      <c r="L1379">
        <v>2.32E-3</v>
      </c>
      <c r="M1379">
        <v>273</v>
      </c>
      <c r="N1379">
        <v>64</v>
      </c>
      <c r="O1379">
        <v>-6444</v>
      </c>
      <c r="P1379">
        <v>120023</v>
      </c>
      <c r="Q1379">
        <v>178000</v>
      </c>
      <c r="R1379">
        <v>23</v>
      </c>
      <c r="S1379">
        <v>126804188</v>
      </c>
      <c r="U1379" t="str">
        <f>IFERROR(LEFT(spotify_top_songs_audio_features[[#This Row],[artist_names]],SEARCH(",",spotify_top_songs_audio_features[[#This Row],[artist_names]])-1),spotify_top_songs_audio_features[[#This Row],[artist_names]])</f>
        <v>Wallows</v>
      </c>
      <c r="V1379" t="str">
        <f>IFERROR(MID(spotify_top_songs_audio_features[[#This Row],[artist_names]],SEARCH(",",spotify_top_songs_audio_features[[#This Row],[artist_names]])+2,99),"")</f>
        <v>Clairo</v>
      </c>
      <c r="W1379" t="str">
        <f>spotify_top_songs_audio_features[[#This Row],[source]]</f>
        <v>Atlantic Records</v>
      </c>
      <c r="X1379" s="1">
        <f>spotify_top_songs_audio_features[[#This Row],[streams]]</f>
        <v>126804188</v>
      </c>
      <c r="Y1379" t="str">
        <f>IF(Tabela2[[#This Row],[feat]]="","","Feat")</f>
        <v>Feat</v>
      </c>
      <c r="Z1379" s="17" t="str">
        <f>CONCATENATE(INT(spotify_top_songs_audio_features[[#This Row],[duration_ms]]/(60*1000)),":",MOD(INT(spotify_top_songs_audio_features[[#This Row],[duration_ms]]/1000),60))</f>
        <v>2:58</v>
      </c>
      <c r="AA13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79" t="str">
        <f>spotify_top_songs_audio_features[[#This Row],[track_name]]</f>
        <v>Are You Bored Yet? (feat. Clairo)</v>
      </c>
    </row>
    <row r="1380" spans="1:28" x14ac:dyDescent="0.25">
      <c r="A1380" t="s">
        <v>5984</v>
      </c>
      <c r="B1380" t="s">
        <v>2125</v>
      </c>
      <c r="C1380" t="s">
        <v>5985</v>
      </c>
      <c r="D1380" t="s">
        <v>1487</v>
      </c>
      <c r="E1380" t="s">
        <v>142</v>
      </c>
      <c r="F1380" t="s">
        <v>24</v>
      </c>
      <c r="G1380" t="s">
        <v>25</v>
      </c>
      <c r="H1380">
        <v>688</v>
      </c>
      <c r="I1380">
        <v>647</v>
      </c>
      <c r="J1380">
        <v>19</v>
      </c>
      <c r="K1380" t="s">
        <v>5986</v>
      </c>
      <c r="L1380">
        <v>1.65E-3</v>
      </c>
      <c r="M1380">
        <v>95</v>
      </c>
      <c r="N1380">
        <v>195</v>
      </c>
      <c r="O1380">
        <v>-7258</v>
      </c>
      <c r="P1380">
        <v>88834</v>
      </c>
      <c r="Q1380">
        <v>164580</v>
      </c>
      <c r="R1380">
        <v>19</v>
      </c>
      <c r="S1380">
        <v>126699730</v>
      </c>
      <c r="U1380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1380" t="str">
        <f>IFERROR(MID(spotify_top_songs_audio_features[[#This Row],[artist_names]],SEARCH(",",spotify_top_songs_audio_features[[#This Row],[artist_names]])+2,99),"")</f>
        <v/>
      </c>
      <c r="W1380" t="str">
        <f>spotify_top_songs_audio_features[[#This Row],[source]]</f>
        <v>Victor Victor Worldwide</v>
      </c>
      <c r="X1380" s="1">
        <f>spotify_top_songs_audio_features[[#This Row],[streams]]</f>
        <v>126699730</v>
      </c>
      <c r="Y1380" t="str">
        <f>IF(Tabela2[[#This Row],[feat]]="","","Feat")</f>
        <v/>
      </c>
      <c r="Z1380" s="17" t="str">
        <f>CONCATENATE(INT(spotify_top_songs_audio_features[[#This Row],[duration_ms]]/(60*1000)),":",MOD(INT(spotify_top_songs_audio_features[[#This Row],[duration_ms]]/1000),60))</f>
        <v>2:44</v>
      </c>
      <c r="AA13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380" t="str">
        <f>spotify_top_songs_audio_features[[#This Row],[track_name]]</f>
        <v>Got It On Me</v>
      </c>
    </row>
    <row r="1381" spans="1:28" x14ac:dyDescent="0.25">
      <c r="A1381" t="s">
        <v>17509</v>
      </c>
      <c r="B1381" t="s">
        <v>17510</v>
      </c>
      <c r="C1381" t="s">
        <v>17511</v>
      </c>
      <c r="D1381" t="s">
        <v>17510</v>
      </c>
      <c r="E1381" t="s">
        <v>31</v>
      </c>
      <c r="F1381" t="s">
        <v>24</v>
      </c>
      <c r="G1381" t="s">
        <v>25</v>
      </c>
      <c r="H1381">
        <v>574</v>
      </c>
      <c r="I1381">
        <v>935</v>
      </c>
      <c r="J1381">
        <v>926</v>
      </c>
      <c r="K1381" t="s">
        <v>2757</v>
      </c>
      <c r="L1381">
        <v>1.07E-4</v>
      </c>
      <c r="M1381">
        <v>367</v>
      </c>
      <c r="N1381">
        <v>836</v>
      </c>
      <c r="O1381">
        <v>-2783</v>
      </c>
      <c r="P1381">
        <v>166008</v>
      </c>
      <c r="Q1381">
        <v>213234</v>
      </c>
      <c r="R1381">
        <v>14</v>
      </c>
      <c r="S1381">
        <v>126551606</v>
      </c>
      <c r="U1381" t="str">
        <f>IFERROR(LEFT(spotify_top_songs_audio_features[[#This Row],[artist_names]],SEARCH(",",spotify_top_songs_audio_features[[#This Row],[artist_names]])-1),spotify_top_songs_audio_features[[#This Row],[artist_names]])</f>
        <v>YOASOBI</v>
      </c>
      <c r="V1381" t="str">
        <f>IFERROR(MID(spotify_top_songs_audio_features[[#This Row],[artist_names]],SEARCH(",",spotify_top_songs_audio_features[[#This Row],[artist_names]])+2,99),"")</f>
        <v/>
      </c>
      <c r="W1381" t="str">
        <f>spotify_top_songs_audio_features[[#This Row],[source]]</f>
        <v>YOASOBI</v>
      </c>
      <c r="X1381" s="1">
        <f>spotify_top_songs_audio_features[[#This Row],[streams]]</f>
        <v>126551606</v>
      </c>
      <c r="Y1381" t="str">
        <f>IF(Tabela2[[#This Row],[feat]]="","","Feat")</f>
        <v/>
      </c>
      <c r="Z1381" s="17" t="str">
        <f>CONCATENATE(INT(spotify_top_songs_audio_features[[#This Row],[duration_ms]]/(60*1000)),":",MOD(INT(spotify_top_songs_audio_features[[#This Row],[duration_ms]]/1000),60))</f>
        <v>3:33</v>
      </c>
      <c r="AA13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81" t="str">
        <f>spotify_top_songs_audio_features[[#This Row],[track_name]]</f>
        <v>アイドル</v>
      </c>
    </row>
    <row r="1382" spans="1:28" x14ac:dyDescent="0.25">
      <c r="A1382" t="s">
        <v>9446</v>
      </c>
      <c r="B1382" t="s">
        <v>710</v>
      </c>
      <c r="C1382" t="s">
        <v>9447</v>
      </c>
      <c r="D1382" t="s">
        <v>712</v>
      </c>
      <c r="E1382" t="s">
        <v>177</v>
      </c>
      <c r="F1382" t="s">
        <v>32</v>
      </c>
      <c r="G1382" t="s">
        <v>25</v>
      </c>
      <c r="H1382">
        <v>729</v>
      </c>
      <c r="I1382">
        <v>603</v>
      </c>
      <c r="J1382">
        <v>666</v>
      </c>
      <c r="K1382" t="s">
        <v>9448</v>
      </c>
      <c r="L1382">
        <v>0</v>
      </c>
      <c r="M1382">
        <v>113</v>
      </c>
      <c r="N1382">
        <v>207</v>
      </c>
      <c r="O1382">
        <v>-6736</v>
      </c>
      <c r="P1382">
        <v>134972</v>
      </c>
      <c r="Q1382">
        <v>243976</v>
      </c>
      <c r="R1382">
        <v>18</v>
      </c>
      <c r="S1382">
        <v>126518401</v>
      </c>
      <c r="U1382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1382" t="str">
        <f>IFERROR(MID(spotify_top_songs_audio_features[[#This Row],[artist_names]],SEARCH(",",spotify_top_songs_audio_features[[#This Row],[artist_names]])+2,99),"")</f>
        <v/>
      </c>
      <c r="W1382" t="str">
        <f>spotify_top_songs_audio_features[[#This Row],[source]]</f>
        <v>Generation Now/Atlantic</v>
      </c>
      <c r="X1382" s="1">
        <f>spotify_top_songs_audio_features[[#This Row],[streams]]</f>
        <v>126518401</v>
      </c>
      <c r="Y1382" t="str">
        <f>IF(Tabela2[[#This Row],[feat]]="","","Feat")</f>
        <v/>
      </c>
      <c r="Z1382" s="17" t="str">
        <f>CONCATENATE(INT(spotify_top_songs_audio_features[[#This Row],[duration_ms]]/(60*1000)),":",MOD(INT(spotify_top_songs_audio_features[[#This Row],[duration_ms]]/1000),60))</f>
        <v>4:3</v>
      </c>
      <c r="AA13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382" t="str">
        <f>spotify_top_songs_audio_features[[#This Row],[track_name]]</f>
        <v>Sanguine Paradise</v>
      </c>
    </row>
    <row r="1383" spans="1:28" x14ac:dyDescent="0.25">
      <c r="A1383" t="s">
        <v>1943</v>
      </c>
      <c r="B1383" t="s">
        <v>1209</v>
      </c>
      <c r="C1383" t="s">
        <v>1944</v>
      </c>
      <c r="D1383" t="s">
        <v>1911</v>
      </c>
      <c r="E1383" t="s">
        <v>113</v>
      </c>
      <c r="F1383" t="s">
        <v>24</v>
      </c>
      <c r="G1383" t="s">
        <v>25</v>
      </c>
      <c r="H1383">
        <v>671</v>
      </c>
      <c r="I1383">
        <v>529</v>
      </c>
      <c r="J1383">
        <v>307</v>
      </c>
      <c r="K1383" t="s">
        <v>815</v>
      </c>
      <c r="L1383">
        <v>335</v>
      </c>
      <c r="M1383">
        <v>856</v>
      </c>
      <c r="N1383">
        <v>203</v>
      </c>
      <c r="O1383">
        <v>-7226</v>
      </c>
      <c r="P1383">
        <v>161989</v>
      </c>
      <c r="Q1383">
        <v>165820</v>
      </c>
      <c r="R1383">
        <v>30</v>
      </c>
      <c r="S1383">
        <v>126429391</v>
      </c>
      <c r="U1383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1383" t="str">
        <f>IFERROR(MID(spotify_top_songs_audio_features[[#This Row],[artist_names]],SEARCH(",",spotify_top_songs_audio_features[[#This Row],[artist_names]])+2,99),"")</f>
        <v/>
      </c>
      <c r="W1383" t="str">
        <f>spotify_top_songs_audio_features[[#This Row],[source]]</f>
        <v>Juice WRLD Mixtape / ISR P&amp;D</v>
      </c>
      <c r="X1383" s="1">
        <f>spotify_top_songs_audio_features[[#This Row],[streams]]</f>
        <v>126429391</v>
      </c>
      <c r="Y1383" t="str">
        <f>IF(Tabela2[[#This Row],[feat]]="","","Feat")</f>
        <v/>
      </c>
      <c r="Z1383" s="17" t="str">
        <f>CONCATENATE(INT(spotify_top_songs_audio_features[[#This Row],[duration_ms]]/(60*1000)),":",MOD(INT(spotify_top_songs_audio_features[[#This Row],[duration_ms]]/1000),60))</f>
        <v>2:45</v>
      </c>
      <c r="AA13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83" t="str">
        <f>spotify_top_songs_audio_features[[#This Row],[track_name]]</f>
        <v>All Girls Are The Same</v>
      </c>
    </row>
    <row r="1384" spans="1:28" x14ac:dyDescent="0.25">
      <c r="A1384" t="s">
        <v>1059</v>
      </c>
      <c r="B1384" t="s">
        <v>1060</v>
      </c>
      <c r="C1384" t="s">
        <v>1061</v>
      </c>
      <c r="D1384" t="s">
        <v>53</v>
      </c>
      <c r="E1384" t="s">
        <v>177</v>
      </c>
      <c r="F1384" t="s">
        <v>32</v>
      </c>
      <c r="G1384" t="s">
        <v>25</v>
      </c>
      <c r="H1384">
        <v>766</v>
      </c>
      <c r="I1384">
        <v>788</v>
      </c>
      <c r="J1384">
        <v>312</v>
      </c>
      <c r="K1384" t="s">
        <v>930</v>
      </c>
      <c r="L1384">
        <v>5.8100000000000003E-4</v>
      </c>
      <c r="M1384">
        <v>142</v>
      </c>
      <c r="N1384">
        <v>609</v>
      </c>
      <c r="O1384">
        <v>-3128</v>
      </c>
      <c r="P1384">
        <v>179984</v>
      </c>
      <c r="Q1384">
        <v>200482</v>
      </c>
      <c r="R1384">
        <v>15</v>
      </c>
      <c r="S1384">
        <v>125857481</v>
      </c>
      <c r="U1384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1384" t="str">
        <f>IFERROR(MID(spotify_top_songs_audio_features[[#This Row],[artist_names]],SEARCH(",",spotify_top_songs_audio_features[[#This Row],[artist_names]])+2,99),"")</f>
        <v>The Weeknd</v>
      </c>
      <c r="W1384" t="str">
        <f>spotify_top_songs_audio_features[[#This Row],[source]]</f>
        <v>Sony Music Latin</v>
      </c>
      <c r="X1384" s="1">
        <f>spotify_top_songs_audio_features[[#This Row],[streams]]</f>
        <v>125857481</v>
      </c>
      <c r="Y1384" t="str">
        <f>IF(Tabela2[[#This Row],[feat]]="","","Feat")</f>
        <v>Feat</v>
      </c>
      <c r="Z1384" s="17" t="str">
        <f>CONCATENATE(INT(spotify_top_songs_audio_features[[#This Row],[duration_ms]]/(60*1000)),":",MOD(INT(spotify_top_songs_audio_features[[#This Row],[duration_ms]]/1000),60))</f>
        <v>3:20</v>
      </c>
      <c r="AA13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384" t="str">
        <f>spotify_top_songs_audio_features[[#This Row],[track_name]]</f>
        <v>Hawái - Remix</v>
      </c>
    </row>
    <row r="1385" spans="1:28" x14ac:dyDescent="0.25">
      <c r="A1385" t="s">
        <v>13431</v>
      </c>
      <c r="B1385" t="s">
        <v>13432</v>
      </c>
      <c r="C1385" t="s">
        <v>13433</v>
      </c>
      <c r="D1385" t="s">
        <v>819</v>
      </c>
      <c r="E1385" t="s">
        <v>142</v>
      </c>
      <c r="F1385" t="s">
        <v>24</v>
      </c>
      <c r="G1385" t="s">
        <v>152</v>
      </c>
      <c r="H1385">
        <v>852</v>
      </c>
      <c r="I1385">
        <v>675</v>
      </c>
      <c r="J1385">
        <v>363</v>
      </c>
      <c r="K1385" t="s">
        <v>7515</v>
      </c>
      <c r="L1385">
        <v>317</v>
      </c>
      <c r="M1385">
        <v>905</v>
      </c>
      <c r="N1385">
        <v>528</v>
      </c>
      <c r="O1385">
        <v>-5738</v>
      </c>
      <c r="P1385">
        <v>132005</v>
      </c>
      <c r="Q1385">
        <v>201993</v>
      </c>
      <c r="R1385">
        <v>11</v>
      </c>
      <c r="S1385">
        <v>125852457</v>
      </c>
      <c r="U1385" t="str">
        <f>IFERROR(LEFT(spotify_top_songs_audio_features[[#This Row],[artist_names]],SEARCH(",",spotify_top_songs_audio_features[[#This Row],[artist_names]])-1),spotify_top_songs_audio_features[[#This Row],[artist_names]])</f>
        <v>Becky G</v>
      </c>
      <c r="V1385" t="str">
        <f>IFERROR(MID(spotify_top_songs_audio_features[[#This Row],[artist_names]],SEARCH(",",spotify_top_songs_audio_features[[#This Row],[artist_names]])+2,99),"")</f>
        <v>Peso Pluma</v>
      </c>
      <c r="W1385" t="str">
        <f>spotify_top_songs_audio_features[[#This Row],[source]]</f>
        <v>Kemosabe Records/RCA Records</v>
      </c>
      <c r="X1385" s="1">
        <f>spotify_top_songs_audio_features[[#This Row],[streams]]</f>
        <v>125852457</v>
      </c>
      <c r="Y1385" t="str">
        <f>IF(Tabela2[[#This Row],[feat]]="","","Feat")</f>
        <v>Feat</v>
      </c>
      <c r="Z1385" s="17" t="str">
        <f>CONCATENATE(INT(spotify_top_songs_audio_features[[#This Row],[duration_ms]]/(60*1000)),":",MOD(INT(spotify_top_songs_audio_features[[#This Row],[duration_ms]]/1000),60))</f>
        <v>3:21</v>
      </c>
      <c r="AA13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385" t="str">
        <f>spotify_top_songs_audio_features[[#This Row],[track_name]]</f>
        <v>CHANEL</v>
      </c>
    </row>
    <row r="1386" spans="1:28" x14ac:dyDescent="0.25">
      <c r="A1386" t="s">
        <v>13844</v>
      </c>
      <c r="B1386" t="s">
        <v>1006</v>
      </c>
      <c r="C1386" t="s">
        <v>7438</v>
      </c>
      <c r="D1386" t="s">
        <v>1008</v>
      </c>
      <c r="E1386" t="s">
        <v>70</v>
      </c>
      <c r="F1386" t="s">
        <v>32</v>
      </c>
      <c r="G1386" t="s">
        <v>25</v>
      </c>
      <c r="H1386">
        <v>884</v>
      </c>
      <c r="I1386">
        <v>347</v>
      </c>
      <c r="J1386">
        <v>35</v>
      </c>
      <c r="K1386" t="s">
        <v>7439</v>
      </c>
      <c r="L1386">
        <v>6.9999999999999999E-6</v>
      </c>
      <c r="M1386">
        <v>871</v>
      </c>
      <c r="N1386">
        <v>376</v>
      </c>
      <c r="O1386">
        <v>-8227</v>
      </c>
      <c r="P1386">
        <v>75016</v>
      </c>
      <c r="Q1386">
        <v>220307</v>
      </c>
      <c r="R1386">
        <v>11</v>
      </c>
      <c r="S1386">
        <v>125735554</v>
      </c>
      <c r="U1386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1386" t="str">
        <f>IFERROR(MID(spotify_top_songs_audio_features[[#This Row],[artist_names]],SEARCH(",",spotify_top_songs_audio_features[[#This Row],[artist_names]])+2,99),"")</f>
        <v/>
      </c>
      <c r="W1386" t="str">
        <f>spotify_top_songs_audio_features[[#This Row],[source]]</f>
        <v>Slaughter Gang, LLC/Epic Records</v>
      </c>
      <c r="X1386" s="1">
        <f>spotify_top_songs_audio_features[[#This Row],[streams]]</f>
        <v>125735554</v>
      </c>
      <c r="Y1386" t="str">
        <f>IF(Tabela2[[#This Row],[feat]]="","","Feat")</f>
        <v/>
      </c>
      <c r="Z1386" s="17" t="str">
        <f>CONCATENATE(INT(spotify_top_songs_audio_features[[#This Row],[duration_ms]]/(60*1000)),":",MOD(INT(spotify_top_songs_audio_features[[#This Row],[duration_ms]]/1000),60))</f>
        <v>3:40</v>
      </c>
      <c r="AA13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86" t="str">
        <f>spotify_top_songs_audio_features[[#This Row],[track_name]]</f>
        <v>Bank Account</v>
      </c>
    </row>
    <row r="1387" spans="1:28" x14ac:dyDescent="0.25">
      <c r="A1387" t="s">
        <v>5815</v>
      </c>
      <c r="B1387" t="s">
        <v>5816</v>
      </c>
      <c r="C1387" t="s">
        <v>5817</v>
      </c>
      <c r="D1387" t="s">
        <v>3919</v>
      </c>
      <c r="E1387" t="s">
        <v>86</v>
      </c>
      <c r="F1387" t="s">
        <v>32</v>
      </c>
      <c r="G1387" t="s">
        <v>25</v>
      </c>
      <c r="H1387">
        <v>688</v>
      </c>
      <c r="I1387">
        <v>62</v>
      </c>
      <c r="J1387">
        <v>22</v>
      </c>
      <c r="K1387" t="s">
        <v>76</v>
      </c>
      <c r="L1387">
        <v>5.2700000000000002E-4</v>
      </c>
      <c r="M1387">
        <v>158</v>
      </c>
      <c r="N1387">
        <v>727</v>
      </c>
      <c r="O1387">
        <v>-8029</v>
      </c>
      <c r="P1387">
        <v>170018</v>
      </c>
      <c r="Q1387">
        <v>360960</v>
      </c>
      <c r="R1387">
        <v>10</v>
      </c>
      <c r="S1387">
        <v>125617007</v>
      </c>
      <c r="U1387" t="str">
        <f>IFERROR(LEFT(spotify_top_songs_audio_features[[#This Row],[artist_names]],SEARCH(",",spotify_top_songs_audio_features[[#This Row],[artist_names]])-1),spotify_top_songs_audio_features[[#This Row],[artist_names]])</f>
        <v>Dalex</v>
      </c>
      <c r="V1387" t="str">
        <f>IFERROR(MID(spotify_top_songs_audio_features[[#This Row],[artist_names]],SEARCH(",",spotify_top_songs_audio_features[[#This Row],[artist_names]])+2,99),"")</f>
        <v>Rafa Pabön, KHEA, Sech, Feid, Cazzu, Lenny Tavárez</v>
      </c>
      <c r="W1387" t="str">
        <f>spotify_top_songs_audio_features[[#This Row],[source]]</f>
        <v>Rich Music/Ingrooves Records</v>
      </c>
      <c r="X1387" s="1">
        <f>spotify_top_songs_audio_features[[#This Row],[streams]]</f>
        <v>125617007</v>
      </c>
      <c r="Y1387" t="str">
        <f>IF(Tabela2[[#This Row],[feat]]="","","Feat")</f>
        <v>Feat</v>
      </c>
      <c r="Z1387" s="17" t="str">
        <f>CONCATENATE(INT(spotify_top_songs_audio_features[[#This Row],[duration_ms]]/(60*1000)),":",MOD(INT(spotify_top_songs_audio_features[[#This Row],[duration_ms]]/1000),60))</f>
        <v>6:0</v>
      </c>
      <c r="AA13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387" t="str">
        <f>spotify_top_songs_audio_features[[#This Row],[track_name]]</f>
        <v>Pa Mí - Remix</v>
      </c>
    </row>
    <row r="1388" spans="1:28" x14ac:dyDescent="0.25">
      <c r="A1388" t="s">
        <v>2080</v>
      </c>
      <c r="B1388" t="s">
        <v>2081</v>
      </c>
      <c r="C1388" t="s">
        <v>2082</v>
      </c>
      <c r="D1388" t="s">
        <v>282</v>
      </c>
      <c r="E1388" t="s">
        <v>43</v>
      </c>
      <c r="F1388" t="s">
        <v>32</v>
      </c>
      <c r="G1388" t="s">
        <v>25</v>
      </c>
      <c r="H1388">
        <v>631</v>
      </c>
      <c r="I1388">
        <v>927</v>
      </c>
      <c r="J1388">
        <v>332</v>
      </c>
      <c r="K1388" t="s">
        <v>2083</v>
      </c>
      <c r="L1388">
        <v>119</v>
      </c>
      <c r="M1388">
        <v>148</v>
      </c>
      <c r="N1388">
        <v>465</v>
      </c>
      <c r="O1388">
        <v>-2787</v>
      </c>
      <c r="P1388">
        <v>123962</v>
      </c>
      <c r="Q1388">
        <v>222160</v>
      </c>
      <c r="R1388">
        <v>30</v>
      </c>
      <c r="S1388">
        <v>125518222</v>
      </c>
      <c r="U1388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1388" t="str">
        <f>IFERROR(MID(spotify_top_songs_audio_features[[#This Row],[artist_names]],SEARCH(",",spotify_top_songs_audio_features[[#This Row],[artist_names]])+2,99),"")</f>
        <v>Rihanna</v>
      </c>
      <c r="W1388" t="str">
        <f>spotify_top_songs_audio_features[[#This Row],[source]]</f>
        <v>Columbia</v>
      </c>
      <c r="X1388" s="1">
        <f>spotify_top_songs_audio_features[[#This Row],[streams]]</f>
        <v>125518222</v>
      </c>
      <c r="Y1388" t="str">
        <f>IF(Tabela2[[#This Row],[feat]]="","","Feat")</f>
        <v>Feat</v>
      </c>
      <c r="Z1388" s="17" t="str">
        <f>CONCATENATE(INT(spotify_top_songs_audio_features[[#This Row],[duration_ms]]/(60*1000)),":",MOD(INT(spotify_top_songs_audio_features[[#This Row],[duration_ms]]/1000),60))</f>
        <v>3:42</v>
      </c>
      <c r="AA13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388" t="str">
        <f>spotify_top_songs_audio_features[[#This Row],[track_name]]</f>
        <v>This Is What You Came For</v>
      </c>
    </row>
    <row r="1389" spans="1:28" x14ac:dyDescent="0.25">
      <c r="A1389" t="s">
        <v>7788</v>
      </c>
      <c r="B1389" t="s">
        <v>7789</v>
      </c>
      <c r="C1389" t="s">
        <v>7790</v>
      </c>
      <c r="D1389" t="s">
        <v>6679</v>
      </c>
      <c r="E1389" t="s">
        <v>177</v>
      </c>
      <c r="F1389" t="s">
        <v>32</v>
      </c>
      <c r="G1389" t="s">
        <v>25</v>
      </c>
      <c r="H1389">
        <v>734</v>
      </c>
      <c r="I1389">
        <v>855</v>
      </c>
      <c r="J1389">
        <v>135</v>
      </c>
      <c r="K1389" t="s">
        <v>7791</v>
      </c>
      <c r="L1389">
        <v>4.73E-4</v>
      </c>
      <c r="M1389">
        <v>901</v>
      </c>
      <c r="N1389">
        <v>54</v>
      </c>
      <c r="O1389">
        <v>-4578</v>
      </c>
      <c r="P1389">
        <v>121955</v>
      </c>
      <c r="Q1389">
        <v>139563</v>
      </c>
      <c r="R1389">
        <v>20</v>
      </c>
      <c r="S1389">
        <v>125451999</v>
      </c>
      <c r="U1389" t="str">
        <f>IFERROR(LEFT(spotify_top_songs_audio_features[[#This Row],[artist_names]],SEARCH(",",spotify_top_songs_audio_features[[#This Row],[artist_names]])-1),spotify_top_songs_audio_features[[#This Row],[artist_names]])</f>
        <v>Ofenbach</v>
      </c>
      <c r="V1389" t="str">
        <f>IFERROR(MID(spotify_top_songs_audio_features[[#This Row],[artist_names]],SEARCH(",",spotify_top_songs_audio_features[[#This Row],[artist_names]])+2,99),"")</f>
        <v>Lagique</v>
      </c>
      <c r="W1389" t="str">
        <f>spotify_top_songs_audio_features[[#This Row],[source]]</f>
        <v>Elektra France</v>
      </c>
      <c r="X1389" s="1">
        <f>spotify_top_songs_audio_features[[#This Row],[streams]]</f>
        <v>125451999</v>
      </c>
      <c r="Y1389" t="str">
        <f>IF(Tabela2[[#This Row],[feat]]="","","Feat")</f>
        <v>Feat</v>
      </c>
      <c r="Z1389" s="17" t="str">
        <f>CONCATENATE(INT(spotify_top_songs_audio_features[[#This Row],[duration_ms]]/(60*1000)),":",MOD(INT(spotify_top_songs_audio_features[[#This Row],[duration_ms]]/1000),60))</f>
        <v>2:19</v>
      </c>
      <c r="AA13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389" t="str">
        <f>spotify_top_songs_audio_features[[#This Row],[track_name]]</f>
        <v>Wasted Love (feat. Lagique)</v>
      </c>
    </row>
    <row r="1390" spans="1:28" x14ac:dyDescent="0.25">
      <c r="A1390" t="s">
        <v>7287</v>
      </c>
      <c r="B1390" t="s">
        <v>1356</v>
      </c>
      <c r="C1390" t="s">
        <v>7288</v>
      </c>
      <c r="D1390" t="s">
        <v>1358</v>
      </c>
      <c r="E1390" t="s">
        <v>102</v>
      </c>
      <c r="F1390" t="s">
        <v>32</v>
      </c>
      <c r="G1390" t="s">
        <v>152</v>
      </c>
      <c r="H1390">
        <v>509</v>
      </c>
      <c r="I1390">
        <v>637</v>
      </c>
      <c r="J1390">
        <v>471</v>
      </c>
      <c r="K1390" t="s">
        <v>7289</v>
      </c>
      <c r="L1390">
        <v>1.08E-3</v>
      </c>
      <c r="M1390">
        <v>789</v>
      </c>
      <c r="N1390">
        <v>378</v>
      </c>
      <c r="O1390">
        <v>-483</v>
      </c>
      <c r="P1390">
        <v>172006</v>
      </c>
      <c r="Q1390">
        <v>224000</v>
      </c>
      <c r="R1390">
        <v>29</v>
      </c>
      <c r="S1390">
        <v>125328389</v>
      </c>
      <c r="U1390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1390" t="str">
        <f>IFERROR(MID(spotify_top_songs_audio_features[[#This Row],[artist_names]],SEARCH(",",spotify_top_songs_audio_features[[#This Row],[artist_names]])+2,99),"")</f>
        <v/>
      </c>
      <c r="W1390" t="str">
        <f>spotify_top_songs_audio_features[[#This Row],[source]]</f>
        <v>Roc Nation / Rihanna</v>
      </c>
      <c r="X1390" s="1">
        <f>spotify_top_songs_audio_features[[#This Row],[streams]]</f>
        <v>125328389</v>
      </c>
      <c r="Y1390" t="str">
        <f>IF(Tabela2[[#This Row],[feat]]="","","Feat")</f>
        <v/>
      </c>
      <c r="Z1390" s="17" t="str">
        <f>CONCATENATE(INT(spotify_top_songs_audio_features[[#This Row],[duration_ms]]/(60*1000)),":",MOD(INT(spotify_top_songs_audio_features[[#This Row],[duration_ms]]/1000),60))</f>
        <v>3:44</v>
      </c>
      <c r="AA13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390" t="str">
        <f>spotify_top_songs_audio_features[[#This Row],[track_name]]</f>
        <v>Love On The Brain</v>
      </c>
    </row>
    <row r="1391" spans="1:28" x14ac:dyDescent="0.25">
      <c r="A1391" t="s">
        <v>10908</v>
      </c>
      <c r="B1391" t="s">
        <v>10909</v>
      </c>
      <c r="C1391" t="s">
        <v>10910</v>
      </c>
      <c r="D1391" t="s">
        <v>10911</v>
      </c>
      <c r="E1391" t="s">
        <v>70</v>
      </c>
      <c r="F1391" t="s">
        <v>32</v>
      </c>
      <c r="G1391" t="s">
        <v>25</v>
      </c>
      <c r="H1391">
        <v>869</v>
      </c>
      <c r="I1391">
        <v>568</v>
      </c>
      <c r="J1391">
        <v>729</v>
      </c>
      <c r="K1391" t="s">
        <v>10912</v>
      </c>
      <c r="L1391">
        <v>177</v>
      </c>
      <c r="M1391">
        <v>778</v>
      </c>
      <c r="N1391">
        <v>35</v>
      </c>
      <c r="O1391">
        <v>-8648</v>
      </c>
      <c r="P1391">
        <v>98015</v>
      </c>
      <c r="Q1391">
        <v>172768</v>
      </c>
      <c r="R1391">
        <v>15</v>
      </c>
      <c r="S1391">
        <v>125289344</v>
      </c>
      <c r="U1391" t="str">
        <f>IFERROR(LEFT(spotify_top_songs_audio_features[[#This Row],[artist_names]],SEARCH(",",spotify_top_songs_audio_features[[#This Row],[artist_names]])-1),spotify_top_songs_audio_features[[#This Row],[artist_names]])</f>
        <v>Jere Klein</v>
      </c>
      <c r="V1391" t="str">
        <f>IFERROR(MID(spotify_top_songs_audio_features[[#This Row],[artist_names]],SEARCH(",",spotify_top_songs_audio_features[[#This Row],[artist_names]])+2,99),"")</f>
        <v>Gittobeatz</v>
      </c>
      <c r="W1391" t="str">
        <f>spotify_top_songs_audio_features[[#This Row],[source]]</f>
        <v>2023 JERE KLEIN</v>
      </c>
      <c r="X1391" s="1">
        <f>spotify_top_songs_audio_features[[#This Row],[streams]]</f>
        <v>125289344</v>
      </c>
      <c r="Y1391" t="str">
        <f>IF(Tabela2[[#This Row],[feat]]="","","Feat")</f>
        <v>Feat</v>
      </c>
      <c r="Z1391" s="17" t="str">
        <f>CONCATENATE(INT(spotify_top_songs_audio_features[[#This Row],[duration_ms]]/(60*1000)),":",MOD(INT(spotify_top_songs_audio_features[[#This Row],[duration_ms]]/1000),60))</f>
        <v>2:52</v>
      </c>
      <c r="AA13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391" t="str">
        <f>spotify_top_songs_audio_features[[#This Row],[track_name]]</f>
        <v>ANDO</v>
      </c>
    </row>
    <row r="1392" spans="1:28" x14ac:dyDescent="0.25">
      <c r="A1392" t="s">
        <v>2826</v>
      </c>
      <c r="B1392" t="s">
        <v>1715</v>
      </c>
      <c r="C1392" t="s">
        <v>2650</v>
      </c>
      <c r="D1392" t="s">
        <v>474</v>
      </c>
      <c r="E1392" t="s">
        <v>113</v>
      </c>
      <c r="F1392" t="s">
        <v>24</v>
      </c>
      <c r="G1392" t="s">
        <v>25</v>
      </c>
      <c r="H1392">
        <v>9</v>
      </c>
      <c r="I1392">
        <v>4</v>
      </c>
      <c r="J1392">
        <v>124</v>
      </c>
      <c r="K1392" t="s">
        <v>2827</v>
      </c>
      <c r="L1392">
        <v>0</v>
      </c>
      <c r="M1392">
        <v>876</v>
      </c>
      <c r="N1392">
        <v>338</v>
      </c>
      <c r="O1392">
        <v>-8443</v>
      </c>
      <c r="P1392">
        <v>136001</v>
      </c>
      <c r="Q1392">
        <v>197487</v>
      </c>
      <c r="R1392">
        <v>8</v>
      </c>
      <c r="S1392">
        <v>125251511</v>
      </c>
      <c r="U1392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1392" t="str">
        <f>IFERROR(MID(spotify_top_songs_audio_features[[#This Row],[artist_names]],SEARCH(",",spotify_top_songs_audio_features[[#This Row],[artist_names]])+2,99),"")</f>
        <v>Disclosure</v>
      </c>
      <c r="W1392" t="str">
        <f>spotify_top_songs_audio_features[[#This Row],[source]]</f>
        <v>Right Hand Music Group, LLC/RCA Records</v>
      </c>
      <c r="X1392" s="1">
        <f>spotify_top_songs_audio_features[[#This Row],[streams]]</f>
        <v>125251511</v>
      </c>
      <c r="Y1392" t="str">
        <f>IF(Tabela2[[#This Row],[feat]]="","","Feat")</f>
        <v>Feat</v>
      </c>
      <c r="Z1392" s="17" t="str">
        <f>CONCATENATE(INT(spotify_top_songs_audio_features[[#This Row],[duration_ms]]/(60*1000)),":",MOD(INT(spotify_top_songs_audio_features[[#This Row],[duration_ms]]/1000),60))</f>
        <v>3:17</v>
      </c>
      <c r="AA13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92" t="str">
        <f>spotify_top_songs_audio_features[[#This Row],[track_name]]</f>
        <v>Talk</v>
      </c>
    </row>
    <row r="1393" spans="1:28" x14ac:dyDescent="0.25">
      <c r="A1393" t="s">
        <v>7132</v>
      </c>
      <c r="B1393" t="s">
        <v>2680</v>
      </c>
      <c r="C1393" t="s">
        <v>3623</v>
      </c>
      <c r="D1393" t="s">
        <v>2682</v>
      </c>
      <c r="E1393" t="s">
        <v>142</v>
      </c>
      <c r="F1393" t="s">
        <v>24</v>
      </c>
      <c r="G1393" t="s">
        <v>25</v>
      </c>
      <c r="H1393">
        <v>685</v>
      </c>
      <c r="I1393">
        <v>521</v>
      </c>
      <c r="J1393">
        <v>345</v>
      </c>
      <c r="K1393" t="s">
        <v>1685</v>
      </c>
      <c r="L1393">
        <v>3.59E-4</v>
      </c>
      <c r="M1393">
        <v>111</v>
      </c>
      <c r="N1393">
        <v>578</v>
      </c>
      <c r="O1393">
        <v>-8285</v>
      </c>
      <c r="P1393">
        <v>115885</v>
      </c>
      <c r="Q1393">
        <v>190779</v>
      </c>
      <c r="R1393">
        <v>25</v>
      </c>
      <c r="S1393">
        <v>125077590</v>
      </c>
      <c r="U1393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1393" t="str">
        <f>IFERROR(MID(spotify_top_songs_audio_features[[#This Row],[artist_names]],SEARCH(",",spotify_top_songs_audio_features[[#This Row],[artist_names]])+2,99),"")</f>
        <v/>
      </c>
      <c r="W1393" t="str">
        <f>spotify_top_songs_audio_features[[#This Row],[source]]</f>
        <v>RBMG/Def Jam</v>
      </c>
      <c r="X1393" s="1">
        <f>spotify_top_songs_audio_features[[#This Row],[streams]]</f>
        <v>125077590</v>
      </c>
      <c r="Y1393" t="str">
        <f>IF(Tabela2[[#This Row],[feat]]="","","Feat")</f>
        <v/>
      </c>
      <c r="Z1393" s="17" t="str">
        <f>CONCATENATE(INT(spotify_top_songs_audio_features[[#This Row],[duration_ms]]/(60*1000)),":",MOD(INT(spotify_top_songs_audio_features[[#This Row],[duration_ms]]/1000),60))</f>
        <v>3:10</v>
      </c>
      <c r="AA13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393" t="str">
        <f>spotify_top_songs_audio_features[[#This Row],[track_name]]</f>
        <v>Anyone</v>
      </c>
    </row>
    <row r="1394" spans="1:28" x14ac:dyDescent="0.25">
      <c r="A1394" t="s">
        <v>8306</v>
      </c>
      <c r="B1394" t="s">
        <v>307</v>
      </c>
      <c r="C1394" t="s">
        <v>8307</v>
      </c>
      <c r="D1394" t="s">
        <v>309</v>
      </c>
      <c r="E1394" t="s">
        <v>113</v>
      </c>
      <c r="F1394" t="s">
        <v>24</v>
      </c>
      <c r="G1394" t="s">
        <v>152</v>
      </c>
      <c r="H1394">
        <v>334</v>
      </c>
      <c r="I1394">
        <v>599</v>
      </c>
      <c r="J1394">
        <v>365</v>
      </c>
      <c r="K1394" t="s">
        <v>2736</v>
      </c>
      <c r="L1394">
        <v>392</v>
      </c>
      <c r="M1394">
        <v>205</v>
      </c>
      <c r="N1394">
        <v>127</v>
      </c>
      <c r="O1394">
        <v>-5742</v>
      </c>
      <c r="P1394">
        <v>16174</v>
      </c>
      <c r="Q1394">
        <v>151444</v>
      </c>
      <c r="R1394">
        <v>19</v>
      </c>
      <c r="S1394">
        <v>125073413</v>
      </c>
      <c r="U1394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394" t="str">
        <f>IFERROR(MID(spotify_top_songs_audio_features[[#This Row],[artist_names]],SEARCH(",",spotify_top_songs_audio_features[[#This Row],[artist_names]])+2,99),"")</f>
        <v/>
      </c>
      <c r="W1394" t="str">
        <f>spotify_top_songs_audio_features[[#This Row],[source]]</f>
        <v>Darkroom/Interscope Records</v>
      </c>
      <c r="X1394" s="1">
        <f>spotify_top_songs_audio_features[[#This Row],[streams]]</f>
        <v>125073413</v>
      </c>
      <c r="Y1394" t="str">
        <f>IF(Tabela2[[#This Row],[feat]]="","","Feat")</f>
        <v/>
      </c>
      <c r="Z1394" s="17" t="str">
        <f>CONCATENATE(INT(spotify_top_songs_audio_features[[#This Row],[duration_ms]]/(60*1000)),":",MOD(INT(spotify_top_songs_audio_features[[#This Row],[duration_ms]]/1000),60))</f>
        <v>2:31</v>
      </c>
      <c r="AA13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94" t="str">
        <f>spotify_top_songs_audio_features[[#This Row],[track_name]]</f>
        <v>Happier Than Ever - Edit</v>
      </c>
    </row>
    <row r="1395" spans="1:28" x14ac:dyDescent="0.25">
      <c r="A1395" t="s">
        <v>13177</v>
      </c>
      <c r="B1395" t="s">
        <v>1385</v>
      </c>
      <c r="C1395" t="s">
        <v>13178</v>
      </c>
      <c r="D1395" t="s">
        <v>1385</v>
      </c>
      <c r="E1395" t="s">
        <v>113</v>
      </c>
      <c r="F1395" t="s">
        <v>24</v>
      </c>
      <c r="G1395" t="s">
        <v>25</v>
      </c>
      <c r="H1395">
        <v>594</v>
      </c>
      <c r="I1395">
        <v>527</v>
      </c>
      <c r="J1395">
        <v>335</v>
      </c>
      <c r="K1395" t="s">
        <v>1390</v>
      </c>
      <c r="L1395">
        <v>0</v>
      </c>
      <c r="M1395">
        <v>234</v>
      </c>
      <c r="N1395">
        <v>692</v>
      </c>
      <c r="O1395">
        <v>-9335</v>
      </c>
      <c r="P1395">
        <v>172712</v>
      </c>
      <c r="Q1395">
        <v>194019</v>
      </c>
      <c r="R1395">
        <v>12</v>
      </c>
      <c r="S1395">
        <v>124773741</v>
      </c>
      <c r="U1395" t="str">
        <f>IFERROR(LEFT(spotify_top_songs_audio_features[[#This Row],[artist_names]],SEARCH(",",spotify_top_songs_audio_features[[#This Row],[artist_names]])-1),spotify_top_songs_audio_features[[#This Row],[artist_names]])</f>
        <v>Grupo Frontera</v>
      </c>
      <c r="V1395" t="str">
        <f>IFERROR(MID(spotify_top_songs_audio_features[[#This Row],[artist_names]],SEARCH(",",spotify_top_songs_audio_features[[#This Row],[artist_names]])+2,99),"")</f>
        <v/>
      </c>
      <c r="W1395" t="str">
        <f>spotify_top_songs_audio_features[[#This Row],[source]]</f>
        <v>Grupo Frontera</v>
      </c>
      <c r="X1395" s="1">
        <f>spotify_top_songs_audio_features[[#This Row],[streams]]</f>
        <v>124773741</v>
      </c>
      <c r="Y1395" t="str">
        <f>IF(Tabela2[[#This Row],[feat]]="","","Feat")</f>
        <v/>
      </c>
      <c r="Z1395" s="17" t="str">
        <f>CONCATENATE(INT(spotify_top_songs_audio_features[[#This Row],[duration_ms]]/(60*1000)),":",MOD(INT(spotify_top_songs_audio_features[[#This Row],[duration_ms]]/1000),60))</f>
        <v>3:14</v>
      </c>
      <c r="AA13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395" t="str">
        <f>spotify_top_songs_audio_features[[#This Row],[track_name]]</f>
        <v>NO SE VA - EN VIVO</v>
      </c>
    </row>
    <row r="1396" spans="1:28" x14ac:dyDescent="0.25">
      <c r="A1396" t="s">
        <v>16817</v>
      </c>
      <c r="B1396" t="s">
        <v>10407</v>
      </c>
      <c r="C1396" t="s">
        <v>10408</v>
      </c>
      <c r="D1396" t="s">
        <v>341</v>
      </c>
      <c r="E1396" t="s">
        <v>58</v>
      </c>
      <c r="F1396" t="s">
        <v>32</v>
      </c>
      <c r="G1396" t="s">
        <v>25</v>
      </c>
      <c r="H1396">
        <v>661</v>
      </c>
      <c r="I1396">
        <v>723</v>
      </c>
      <c r="J1396">
        <v>566</v>
      </c>
      <c r="K1396" t="s">
        <v>2277</v>
      </c>
      <c r="L1396">
        <v>1.23E-3</v>
      </c>
      <c r="M1396">
        <v>14</v>
      </c>
      <c r="N1396">
        <v>316</v>
      </c>
      <c r="O1396">
        <v>-6976</v>
      </c>
      <c r="P1396">
        <v>113778</v>
      </c>
      <c r="Q1396">
        <v>163805</v>
      </c>
      <c r="R1396">
        <v>10</v>
      </c>
      <c r="S1396">
        <v>124634314</v>
      </c>
      <c r="U1396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1396" t="str">
        <f>IFERROR(MID(spotify_top_songs_audio_features[[#This Row],[artist_names]],SEARCH(",",spotify_top_songs_audio_features[[#This Row],[artist_names]])+2,99),"")</f>
        <v>Macklemore, Fall Out Boy</v>
      </c>
      <c r="W1396" t="str">
        <f>spotify_top_songs_audio_features[[#This Row],[source]]</f>
        <v>Epic Amsterdam</v>
      </c>
      <c r="X1396" s="1">
        <f>spotify_top_songs_audio_features[[#This Row],[streams]]</f>
        <v>124634314</v>
      </c>
      <c r="Y1396" t="str">
        <f>IF(Tabela2[[#This Row],[feat]]="","","Feat")</f>
        <v>Feat</v>
      </c>
      <c r="Z1396" s="17" t="str">
        <f>CONCATENATE(INT(spotify_top_songs_audio_features[[#This Row],[duration_ms]]/(60*1000)),":",MOD(INT(spotify_top_songs_audio_features[[#This Row],[duration_ms]]/1000),60))</f>
        <v>2:43</v>
      </c>
      <c r="AA13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396" t="str">
        <f>spotify_top_songs_audio_features[[#This Row],[track_name]]</f>
        <v>Summer Days (feat. Macklemore &amp; Patrick Stump of Fall Out Boy)</v>
      </c>
    </row>
    <row r="1397" spans="1:28" x14ac:dyDescent="0.25">
      <c r="A1397" t="s">
        <v>12303</v>
      </c>
      <c r="B1397" t="s">
        <v>12304</v>
      </c>
      <c r="C1397" t="s">
        <v>12305</v>
      </c>
      <c r="D1397" t="s">
        <v>220</v>
      </c>
      <c r="E1397" t="s">
        <v>23</v>
      </c>
      <c r="F1397" t="s">
        <v>32</v>
      </c>
      <c r="G1397" t="s">
        <v>25</v>
      </c>
      <c r="H1397">
        <v>83</v>
      </c>
      <c r="I1397">
        <v>739</v>
      </c>
      <c r="J1397">
        <v>627</v>
      </c>
      <c r="K1397" t="s">
        <v>708</v>
      </c>
      <c r="L1397">
        <v>2.1100000000000001E-4</v>
      </c>
      <c r="M1397">
        <v>162</v>
      </c>
      <c r="N1397">
        <v>631</v>
      </c>
      <c r="O1397">
        <v>-5395</v>
      </c>
      <c r="P1397">
        <v>97993</v>
      </c>
      <c r="Q1397">
        <v>240413</v>
      </c>
      <c r="R1397">
        <v>17</v>
      </c>
      <c r="S1397">
        <v>124015852</v>
      </c>
      <c r="U1397" t="str">
        <f>IFERROR(LEFT(spotify_top_songs_audio_features[[#This Row],[artist_names]],SEARCH(",",spotify_top_songs_audio_features[[#This Row],[artist_names]])-1),spotify_top_songs_audio_features[[#This Row],[artist_names]])</f>
        <v>Alejo</v>
      </c>
      <c r="V1397" t="str">
        <f>IFERROR(MID(spotify_top_songs_audio_features[[#This Row],[artist_names]],SEARCH(",",spotify_top_songs_audio_features[[#This Row],[artist_names]])+2,99),"")</f>
        <v>Feid, ROBI</v>
      </c>
      <c r="W1397" t="str">
        <f>spotify_top_songs_audio_features[[#This Row],[source]]</f>
        <v>UMLE - Latino</v>
      </c>
      <c r="X1397" s="1">
        <f>spotify_top_songs_audio_features[[#This Row],[streams]]</f>
        <v>124015852</v>
      </c>
      <c r="Y1397" t="str">
        <f>IF(Tabela2[[#This Row],[feat]]="","","Feat")</f>
        <v>Feat</v>
      </c>
      <c r="Z1397" s="17" t="str">
        <f>CONCATENATE(INT(spotify_top_songs_audio_features[[#This Row],[duration_ms]]/(60*1000)),":",MOD(INT(spotify_top_songs_audio_features[[#This Row],[duration_ms]]/1000),60))</f>
        <v>4:0</v>
      </c>
      <c r="AA13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397" t="str">
        <f>spotify_top_songs_audio_features[[#This Row],[track_name]]</f>
        <v>Pantysito</v>
      </c>
    </row>
    <row r="1398" spans="1:28" x14ac:dyDescent="0.25">
      <c r="A1398" t="s">
        <v>15188</v>
      </c>
      <c r="B1398" t="s">
        <v>15189</v>
      </c>
      <c r="C1398" t="s">
        <v>15190</v>
      </c>
      <c r="D1398" t="s">
        <v>15191</v>
      </c>
      <c r="E1398" t="s">
        <v>142</v>
      </c>
      <c r="F1398" t="s">
        <v>24</v>
      </c>
      <c r="G1398" t="s">
        <v>25</v>
      </c>
      <c r="H1398">
        <v>669</v>
      </c>
      <c r="I1398">
        <v>628</v>
      </c>
      <c r="J1398">
        <v>526</v>
      </c>
      <c r="K1398" t="s">
        <v>3897</v>
      </c>
      <c r="L1398">
        <v>1.83E-3</v>
      </c>
      <c r="M1398">
        <v>124</v>
      </c>
      <c r="N1398">
        <v>784</v>
      </c>
      <c r="O1398">
        <v>-4177</v>
      </c>
      <c r="P1398">
        <v>83803</v>
      </c>
      <c r="Q1398">
        <v>177857</v>
      </c>
      <c r="R1398">
        <v>17</v>
      </c>
      <c r="S1398">
        <v>123950882</v>
      </c>
      <c r="U1398" t="str">
        <f>IFERROR(LEFT(spotify_top_songs_audio_features[[#This Row],[artist_names]],SEARCH(",",spotify_top_songs_audio_features[[#This Row],[artist_names]])-1),spotify_top_songs_audio_features[[#This Row],[artist_names]])</f>
        <v>Tiago PZK</v>
      </c>
      <c r="V1398" t="str">
        <f>IFERROR(MID(spotify_top_songs_audio_features[[#This Row],[artist_names]],SEARCH(",",spotify_top_songs_audio_features[[#This Row],[artist_names]])+2,99),"")</f>
        <v>Trueno</v>
      </c>
      <c r="W1398" t="str">
        <f>spotify_top_songs_audio_features[[#This Row],[source]]</f>
        <v>WM Chile</v>
      </c>
      <c r="X1398" s="1">
        <f>spotify_top_songs_audio_features[[#This Row],[streams]]</f>
        <v>123950882</v>
      </c>
      <c r="Y1398" t="str">
        <f>IF(Tabela2[[#This Row],[feat]]="","","Feat")</f>
        <v>Feat</v>
      </c>
      <c r="Z1398" s="17" t="str">
        <f>CONCATENATE(INT(spotify_top_songs_audio_features[[#This Row],[duration_ms]]/(60*1000)),":",MOD(INT(spotify_top_songs_audio_features[[#This Row],[duration_ms]]/1000),60))</f>
        <v>2:57</v>
      </c>
      <c r="AA13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398" t="str">
        <f>spotify_top_songs_audio_features[[#This Row],[track_name]]</f>
        <v>Salimo de Noche</v>
      </c>
    </row>
    <row r="1399" spans="1:28" x14ac:dyDescent="0.25">
      <c r="A1399" t="s">
        <v>2518</v>
      </c>
      <c r="B1399" t="s">
        <v>2519</v>
      </c>
      <c r="C1399" t="s">
        <v>2520</v>
      </c>
      <c r="D1399" t="s">
        <v>2521</v>
      </c>
      <c r="E1399" t="s">
        <v>31</v>
      </c>
      <c r="F1399" t="s">
        <v>24</v>
      </c>
      <c r="G1399" t="s">
        <v>25</v>
      </c>
      <c r="H1399">
        <v>73</v>
      </c>
      <c r="I1399">
        <v>538</v>
      </c>
      <c r="J1399">
        <v>319</v>
      </c>
      <c r="K1399" t="s">
        <v>1473</v>
      </c>
      <c r="L1399">
        <v>0</v>
      </c>
      <c r="M1399">
        <v>123</v>
      </c>
      <c r="N1399">
        <v>215</v>
      </c>
      <c r="O1399">
        <v>-5612</v>
      </c>
      <c r="P1399">
        <v>130023</v>
      </c>
      <c r="Q1399">
        <v>279613</v>
      </c>
      <c r="R1399">
        <v>23</v>
      </c>
      <c r="S1399">
        <v>123879341</v>
      </c>
      <c r="U1399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1399" t="str">
        <f>IFERROR(MID(spotify_top_songs_audio_features[[#This Row],[artist_names]],SEARCH(",",spotify_top_songs_audio_features[[#This Row],[artist_names]])+2,99),"")</f>
        <v>Bad Bunny</v>
      </c>
      <c r="W1399" t="str">
        <f>spotify_top_songs_audio_features[[#This Row],[source]]</f>
        <v>El Cartel Records (EC3)</v>
      </c>
      <c r="X1399" s="1">
        <f>spotify_top_songs_audio_features[[#This Row],[streams]]</f>
        <v>123879341</v>
      </c>
      <c r="Y1399" t="str">
        <f>IF(Tabela2[[#This Row],[feat]]="","","Feat")</f>
        <v>Feat</v>
      </c>
      <c r="Z1399" s="17" t="str">
        <f>CONCATENATE(INT(spotify_top_songs_audio_features[[#This Row],[duration_ms]]/(60*1000)),":",MOD(INT(spotify_top_songs_audio_features[[#This Row],[duration_ms]]/1000),60))</f>
        <v>4:39</v>
      </c>
      <c r="AA13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399" t="str">
        <f>spotify_top_songs_audio_features[[#This Row],[track_name]]</f>
        <v>Vuelve</v>
      </c>
    </row>
    <row r="1400" spans="1:28" x14ac:dyDescent="0.25">
      <c r="A1400" t="s">
        <v>16461</v>
      </c>
      <c r="B1400" t="s">
        <v>2194</v>
      </c>
      <c r="C1400" t="s">
        <v>2195</v>
      </c>
      <c r="D1400" t="s">
        <v>6045</v>
      </c>
      <c r="E1400" t="s">
        <v>70</v>
      </c>
      <c r="F1400" t="s">
        <v>24</v>
      </c>
      <c r="G1400" t="s">
        <v>25</v>
      </c>
      <c r="H1400">
        <v>909</v>
      </c>
      <c r="I1400">
        <v>546</v>
      </c>
      <c r="J1400">
        <v>175</v>
      </c>
      <c r="K1400" t="s">
        <v>16462</v>
      </c>
      <c r="L1400">
        <v>823</v>
      </c>
      <c r="M1400">
        <v>36</v>
      </c>
      <c r="N1400">
        <v>986</v>
      </c>
      <c r="O1400">
        <v>-7513</v>
      </c>
      <c r="P1400">
        <v>138043</v>
      </c>
      <c r="Q1400">
        <v>224613</v>
      </c>
      <c r="R1400">
        <v>15</v>
      </c>
      <c r="S1400">
        <v>123598605</v>
      </c>
      <c r="U1400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1400" t="str">
        <f>IFERROR(MID(spotify_top_songs_audio_features[[#This Row],[artist_names]],SEARCH(",",spotify_top_songs_audio_features[[#This Row],[artist_names]])+2,99),"")</f>
        <v>21 Savage</v>
      </c>
      <c r="W1400" t="str">
        <f>spotify_top_songs_audio_features[[#This Row],[source]]</f>
        <v>KSR/Atlantic</v>
      </c>
      <c r="X1400" s="1">
        <f>spotify_top_songs_audio_features[[#This Row],[streams]]</f>
        <v>123598605</v>
      </c>
      <c r="Y1400" t="str">
        <f>IF(Tabela2[[#This Row],[feat]]="","","Feat")</f>
        <v>Feat</v>
      </c>
      <c r="Z1400" s="17" t="str">
        <f>CONCATENATE(INT(spotify_top_songs_audio_features[[#This Row],[duration_ms]]/(60*1000)),":",MOD(INT(spotify_top_songs_audio_features[[#This Row],[duration_ms]]/1000),60))</f>
        <v>3:44</v>
      </c>
      <c r="AA14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400" t="str">
        <f>spotify_top_songs_audio_features[[#This Row],[track_name]]</f>
        <v>Bartier Cardi (feat. 21 Savage)</v>
      </c>
    </row>
    <row r="1401" spans="1:28" x14ac:dyDescent="0.25">
      <c r="A1401" t="s">
        <v>1514</v>
      </c>
      <c r="B1401" t="s">
        <v>1515</v>
      </c>
      <c r="C1401" t="s">
        <v>1516</v>
      </c>
      <c r="D1401" t="s">
        <v>1517</v>
      </c>
      <c r="E1401" t="s">
        <v>102</v>
      </c>
      <c r="F1401" t="s">
        <v>32</v>
      </c>
      <c r="G1401" t="s">
        <v>25</v>
      </c>
      <c r="H1401">
        <v>8</v>
      </c>
      <c r="I1401">
        <v>578</v>
      </c>
      <c r="J1401">
        <v>485</v>
      </c>
      <c r="K1401" t="s">
        <v>1518</v>
      </c>
      <c r="L1401">
        <v>0</v>
      </c>
      <c r="M1401">
        <v>359</v>
      </c>
      <c r="N1401">
        <v>367</v>
      </c>
      <c r="O1401">
        <v>-5144</v>
      </c>
      <c r="P1401">
        <v>14301</v>
      </c>
      <c r="Q1401">
        <v>204665</v>
      </c>
      <c r="R1401">
        <v>12</v>
      </c>
      <c r="S1401">
        <v>123541054</v>
      </c>
      <c r="U1401" t="str">
        <f>IFERROR(LEFT(spotify_top_songs_audio_features[[#This Row],[artist_names]],SEARCH(",",spotify_top_songs_audio_features[[#This Row],[artist_names]])-1),spotify_top_songs_audio_features[[#This Row],[artist_names]])</f>
        <v>Gucci Mane</v>
      </c>
      <c r="V1401" t="str">
        <f>IFERROR(MID(spotify_top_songs_audio_features[[#This Row],[artist_names]],SEARCH(",",spotify_top_songs_audio_features[[#This Row],[artist_names]])+2,99),"")</f>
        <v>Bruno Mars, Kodak Black</v>
      </c>
      <c r="W1401" t="str">
        <f>spotify_top_songs_audio_features[[#This Row],[source]]</f>
        <v>Guwop Enterprises/Atlantic</v>
      </c>
      <c r="X1401" s="1">
        <f>spotify_top_songs_audio_features[[#This Row],[streams]]</f>
        <v>123541054</v>
      </c>
      <c r="Y1401" t="str">
        <f>IF(Tabela2[[#This Row],[feat]]="","","Feat")</f>
        <v>Feat</v>
      </c>
      <c r="Z1401" s="17" t="str">
        <f>CONCATENATE(INT(spotify_top_songs_audio_features[[#This Row],[duration_ms]]/(60*1000)),":",MOD(INT(spotify_top_songs_audio_features[[#This Row],[duration_ms]]/1000),60))</f>
        <v>3:24</v>
      </c>
      <c r="AA14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401" t="str">
        <f>spotify_top_songs_audio_features[[#This Row],[track_name]]</f>
        <v>Wake Up in the Sky</v>
      </c>
    </row>
    <row r="1402" spans="1:28" x14ac:dyDescent="0.25">
      <c r="A1402" t="s">
        <v>11920</v>
      </c>
      <c r="B1402" t="s">
        <v>11921</v>
      </c>
      <c r="C1402" t="s">
        <v>11922</v>
      </c>
      <c r="D1402" t="s">
        <v>249</v>
      </c>
      <c r="E1402" t="s">
        <v>31</v>
      </c>
      <c r="F1402" t="s">
        <v>32</v>
      </c>
      <c r="G1402" t="s">
        <v>25</v>
      </c>
      <c r="H1402">
        <v>82</v>
      </c>
      <c r="I1402">
        <v>752</v>
      </c>
      <c r="J1402">
        <v>648</v>
      </c>
      <c r="K1402" t="s">
        <v>3793</v>
      </c>
      <c r="L1402">
        <v>417</v>
      </c>
      <c r="M1402">
        <v>628</v>
      </c>
      <c r="N1402">
        <v>423</v>
      </c>
      <c r="O1402">
        <v>-7635</v>
      </c>
      <c r="P1402">
        <v>127999</v>
      </c>
      <c r="Q1402">
        <v>187500</v>
      </c>
      <c r="R1402">
        <v>14</v>
      </c>
      <c r="S1402">
        <v>123525427</v>
      </c>
      <c r="U1402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1402" t="str">
        <f>IFERROR(MID(spotify_top_songs_audio_features[[#This Row],[artist_names]],SEARCH(",",spotify_top_songs_audio_features[[#This Row],[artist_names]])+2,99),"")</f>
        <v>Villano Antillano</v>
      </c>
      <c r="W1402" t="str">
        <f>spotify_top_songs_audio_features[[#This Row],[source]]</f>
        <v>DALE PLAY Records</v>
      </c>
      <c r="X1402" s="1">
        <f>spotify_top_songs_audio_features[[#This Row],[streams]]</f>
        <v>123525427</v>
      </c>
      <c r="Y1402" t="str">
        <f>IF(Tabela2[[#This Row],[feat]]="","","Feat")</f>
        <v>Feat</v>
      </c>
      <c r="Z1402" s="17" t="str">
        <f>CONCATENATE(INT(spotify_top_songs_audio_features[[#This Row],[duration_ms]]/(60*1000)),":",MOD(INT(spotify_top_songs_audio_features[[#This Row],[duration_ms]]/1000),60))</f>
        <v>3:7</v>
      </c>
      <c r="AA14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402" t="str">
        <f>spotify_top_songs_audio_features[[#This Row],[track_name]]</f>
        <v>Villano Antillano: Bzrp Music Sessions, Vol. 51</v>
      </c>
    </row>
    <row r="1403" spans="1:28" x14ac:dyDescent="0.25">
      <c r="A1403" t="s">
        <v>8323</v>
      </c>
      <c r="B1403" t="s">
        <v>439</v>
      </c>
      <c r="C1403" t="s">
        <v>8324</v>
      </c>
      <c r="D1403" t="s">
        <v>48</v>
      </c>
      <c r="E1403" t="s">
        <v>102</v>
      </c>
      <c r="F1403" t="s">
        <v>24</v>
      </c>
      <c r="G1403" t="s">
        <v>25</v>
      </c>
      <c r="H1403">
        <v>664</v>
      </c>
      <c r="I1403">
        <v>667</v>
      </c>
      <c r="J1403">
        <v>154</v>
      </c>
      <c r="K1403" t="s">
        <v>5201</v>
      </c>
      <c r="L1403">
        <v>1.22E-4</v>
      </c>
      <c r="M1403">
        <v>753</v>
      </c>
      <c r="N1403">
        <v>381</v>
      </c>
      <c r="O1403">
        <v>-5941</v>
      </c>
      <c r="P1403">
        <v>180064</v>
      </c>
      <c r="Q1403">
        <v>227533</v>
      </c>
      <c r="R1403">
        <v>51</v>
      </c>
      <c r="S1403">
        <v>123390933</v>
      </c>
      <c r="U1403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403" t="str">
        <f>IFERROR(MID(spotify_top_songs_audio_features[[#This Row],[artist_names]],SEARCH(",",spotify_top_songs_audio_features[[#This Row],[artist_names]])+2,99),"")</f>
        <v/>
      </c>
      <c r="W1403" t="str">
        <f>spotify_top_songs_audio_features[[#This Row],[source]]</f>
        <v>Republic Records</v>
      </c>
      <c r="X1403" s="1">
        <f>spotify_top_songs_audio_features[[#This Row],[streams]]</f>
        <v>123390933</v>
      </c>
      <c r="Y1403" t="str">
        <f>IF(Tabela2[[#This Row],[feat]]="","","Feat")</f>
        <v/>
      </c>
      <c r="Z1403" s="17" t="str">
        <f>CONCATENATE(INT(spotify_top_songs_audio_features[[#This Row],[duration_ms]]/(60*1000)),":",MOD(INT(spotify_top_songs_audio_features[[#This Row],[duration_ms]]/1000),60))</f>
        <v>3:47</v>
      </c>
      <c r="AA14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403" t="str">
        <f>spotify_top_songs_audio_features[[#This Row],[track_name]]</f>
        <v>Candy Paint</v>
      </c>
    </row>
    <row r="1404" spans="1:28" x14ac:dyDescent="0.25">
      <c r="A1404" t="s">
        <v>6752</v>
      </c>
      <c r="B1404" t="s">
        <v>6753</v>
      </c>
      <c r="C1404" t="s">
        <v>6754</v>
      </c>
      <c r="D1404" t="s">
        <v>377</v>
      </c>
      <c r="E1404" t="s">
        <v>177</v>
      </c>
      <c r="F1404" t="s">
        <v>32</v>
      </c>
      <c r="G1404" t="s">
        <v>25</v>
      </c>
      <c r="H1404">
        <v>606</v>
      </c>
      <c r="I1404">
        <v>908</v>
      </c>
      <c r="J1404">
        <v>565</v>
      </c>
      <c r="K1404" t="s">
        <v>1159</v>
      </c>
      <c r="L1404">
        <v>0</v>
      </c>
      <c r="M1404">
        <v>19</v>
      </c>
      <c r="N1404">
        <v>798</v>
      </c>
      <c r="O1404">
        <v>-6201</v>
      </c>
      <c r="P1404">
        <v>171966</v>
      </c>
      <c r="Q1404">
        <v>140942</v>
      </c>
      <c r="R1404">
        <v>17</v>
      </c>
      <c r="S1404">
        <v>123254916</v>
      </c>
      <c r="U1404" t="str">
        <f>IFERROR(LEFT(spotify_top_songs_audio_features[[#This Row],[artist_names]],SEARCH(",",spotify_top_songs_audio_features[[#This Row],[artist_names]])-1),spotify_top_songs_audio_features[[#This Row],[artist_names]])</f>
        <v>Israel &amp; Rodolffo</v>
      </c>
      <c r="V1404" t="str">
        <f>IFERROR(MID(spotify_top_songs_audio_features[[#This Row],[artist_names]],SEARCH(",",spotify_top_songs_audio_features[[#This Row],[artist_names]])+2,99),"")</f>
        <v/>
      </c>
      <c r="W1404" t="str">
        <f>spotify_top_songs_audio_features[[#This Row],[source]]</f>
        <v>Som Livre</v>
      </c>
      <c r="X1404" s="1">
        <f>spotify_top_songs_audio_features[[#This Row],[streams]]</f>
        <v>123254916</v>
      </c>
      <c r="Y1404" t="str">
        <f>IF(Tabela2[[#This Row],[feat]]="","","Feat")</f>
        <v/>
      </c>
      <c r="Z1404" s="17" t="str">
        <f>CONCATENATE(INT(spotify_top_songs_audio_features[[#This Row],[duration_ms]]/(60*1000)),":",MOD(INT(spotify_top_songs_audio_features[[#This Row],[duration_ms]]/1000),60))</f>
        <v>2:20</v>
      </c>
      <c r="AA14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404" t="str">
        <f>spotify_top_songs_audio_features[[#This Row],[track_name]]</f>
        <v>Batom de Cereja - Ao Vivo</v>
      </c>
    </row>
    <row r="1405" spans="1:28" x14ac:dyDescent="0.25">
      <c r="A1405" t="s">
        <v>10301</v>
      </c>
      <c r="B1405" t="s">
        <v>5000</v>
      </c>
      <c r="C1405" t="s">
        <v>5633</v>
      </c>
      <c r="D1405" t="s">
        <v>3566</v>
      </c>
      <c r="E1405" t="s">
        <v>58</v>
      </c>
      <c r="F1405" t="s">
        <v>32</v>
      </c>
      <c r="G1405" t="s">
        <v>25</v>
      </c>
      <c r="H1405">
        <v>742</v>
      </c>
      <c r="I1405">
        <v>839</v>
      </c>
      <c r="J1405">
        <v>618</v>
      </c>
      <c r="K1405" t="s">
        <v>2960</v>
      </c>
      <c r="L1405">
        <v>4.2000000000000002E-4</v>
      </c>
      <c r="M1405">
        <v>106</v>
      </c>
      <c r="N1405">
        <v>346</v>
      </c>
      <c r="O1405">
        <v>-7614</v>
      </c>
      <c r="P1405">
        <v>12603</v>
      </c>
      <c r="Q1405">
        <v>156391</v>
      </c>
      <c r="R1405">
        <v>12</v>
      </c>
      <c r="S1405">
        <v>123204598</v>
      </c>
      <c r="U1405" t="str">
        <f>IFERROR(LEFT(spotify_top_songs_audio_features[[#This Row],[artist_names]],SEARCH(",",spotify_top_songs_audio_features[[#This Row],[artist_names]])-1),spotify_top_songs_audio_features[[#This Row],[artist_names]])</f>
        <v>Troye Sivan</v>
      </c>
      <c r="V1405" t="str">
        <f>IFERROR(MID(spotify_top_songs_audio_features[[#This Row],[artist_names]],SEARCH(",",spotify_top_songs_audio_features[[#This Row],[artist_names]])+2,99),"")</f>
        <v/>
      </c>
      <c r="W1405" t="str">
        <f>spotify_top_songs_audio_features[[#This Row],[source]]</f>
        <v>EMI Recorded Music Australia Pty Ltd</v>
      </c>
      <c r="X1405" s="1">
        <f>spotify_top_songs_audio_features[[#This Row],[streams]]</f>
        <v>123204598</v>
      </c>
      <c r="Y1405" t="str">
        <f>IF(Tabela2[[#This Row],[feat]]="","","Feat")</f>
        <v/>
      </c>
      <c r="Z1405" s="17" t="str">
        <f>CONCATENATE(INT(spotify_top_songs_audio_features[[#This Row],[duration_ms]]/(60*1000)),":",MOD(INT(spotify_top_songs_audio_features[[#This Row],[duration_ms]]/1000),60))</f>
        <v>2:36</v>
      </c>
      <c r="AA14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405" t="str">
        <f>spotify_top_songs_audio_features[[#This Row],[track_name]]</f>
        <v>Rush</v>
      </c>
    </row>
    <row r="1406" spans="1:28" x14ac:dyDescent="0.25">
      <c r="A1406" t="s">
        <v>12850</v>
      </c>
      <c r="B1406" t="s">
        <v>12851</v>
      </c>
      <c r="C1406" t="s">
        <v>12852</v>
      </c>
      <c r="D1406" t="s">
        <v>12853</v>
      </c>
      <c r="E1406" t="s">
        <v>43</v>
      </c>
      <c r="F1406" t="s">
        <v>24</v>
      </c>
      <c r="G1406" t="s">
        <v>25</v>
      </c>
      <c r="H1406">
        <v>602</v>
      </c>
      <c r="I1406">
        <v>707</v>
      </c>
      <c r="J1406">
        <v>302</v>
      </c>
      <c r="K1406" t="s">
        <v>8550</v>
      </c>
      <c r="L1406">
        <v>0</v>
      </c>
      <c r="M1406">
        <v>165</v>
      </c>
      <c r="N1406">
        <v>554</v>
      </c>
      <c r="O1406">
        <v>-4097</v>
      </c>
      <c r="P1406">
        <v>75087</v>
      </c>
      <c r="Q1406">
        <v>200187</v>
      </c>
      <c r="R1406">
        <v>24</v>
      </c>
      <c r="S1406">
        <v>123195302</v>
      </c>
      <c r="U1406" t="str">
        <f>IFERROR(LEFT(spotify_top_songs_audio_features[[#This Row],[artist_names]],SEARCH(",",spotify_top_songs_audio_features[[#This Row],[artist_names]])-1),spotify_top_songs_audio_features[[#This Row],[artist_names]])</f>
        <v>Rag'n'Bone Man</v>
      </c>
      <c r="V1406" t="str">
        <f>IFERROR(MID(spotify_top_songs_audio_features[[#This Row],[artist_names]],SEARCH(",",spotify_top_songs_audio_features[[#This Row],[artist_names]])+2,99),"")</f>
        <v/>
      </c>
      <c r="W1406" t="str">
        <f>spotify_top_songs_audio_features[[#This Row],[source]]</f>
        <v>Best Laid Plans/Columbia</v>
      </c>
      <c r="X1406" s="1">
        <f>spotify_top_songs_audio_features[[#This Row],[streams]]</f>
        <v>123195302</v>
      </c>
      <c r="Y1406" t="str">
        <f>IF(Tabela2[[#This Row],[feat]]="","","Feat")</f>
        <v/>
      </c>
      <c r="Z1406" s="17" t="str">
        <f>CONCATENATE(INT(spotify_top_songs_audio_features[[#This Row],[duration_ms]]/(60*1000)),":",MOD(INT(spotify_top_songs_audio_features[[#This Row],[duration_ms]]/1000),60))</f>
        <v>3:20</v>
      </c>
      <c r="AA14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406" t="str">
        <f>spotify_top_songs_audio_features[[#This Row],[track_name]]</f>
        <v>Human</v>
      </c>
    </row>
    <row r="1407" spans="1:28" x14ac:dyDescent="0.25">
      <c r="A1407" t="s">
        <v>13356</v>
      </c>
      <c r="B1407" t="s">
        <v>12077</v>
      </c>
      <c r="C1407" t="s">
        <v>12078</v>
      </c>
      <c r="D1407" t="s">
        <v>501</v>
      </c>
      <c r="E1407" t="s">
        <v>177</v>
      </c>
      <c r="F1407" t="s">
        <v>24</v>
      </c>
      <c r="G1407" t="s">
        <v>25</v>
      </c>
      <c r="H1407">
        <v>733</v>
      </c>
      <c r="I1407">
        <v>678</v>
      </c>
      <c r="J1407">
        <v>438</v>
      </c>
      <c r="K1407" t="s">
        <v>1390</v>
      </c>
      <c r="L1407">
        <v>0</v>
      </c>
      <c r="M1407">
        <v>344</v>
      </c>
      <c r="N1407">
        <v>841</v>
      </c>
      <c r="O1407">
        <v>-7771</v>
      </c>
      <c r="P1407">
        <v>175985</v>
      </c>
      <c r="Q1407">
        <v>142000</v>
      </c>
      <c r="R1407">
        <v>20</v>
      </c>
      <c r="S1407">
        <v>123148995</v>
      </c>
      <c r="U1407" t="str">
        <f>IFERROR(LEFT(spotify_top_songs_audio_features[[#This Row],[artist_names]],SEARCH(",",spotify_top_songs_audio_features[[#This Row],[artist_names]])-1),spotify_top_songs_audio_features[[#This Row],[artist_names]])</f>
        <v>Famous Dex</v>
      </c>
      <c r="V1407" t="str">
        <f>IFERROR(MID(spotify_top_songs_audio_features[[#This Row],[artist_names]],SEARCH(",",spotify_top_songs_audio_features[[#This Row],[artist_names]])+2,99),"")</f>
        <v/>
      </c>
      <c r="W1407" t="str">
        <f>spotify_top_songs_audio_features[[#This Row],[source]]</f>
        <v>300 Entertainment</v>
      </c>
      <c r="X1407" s="1">
        <f>spotify_top_songs_audio_features[[#This Row],[streams]]</f>
        <v>123148995</v>
      </c>
      <c r="Y1407" t="str">
        <f>IF(Tabela2[[#This Row],[feat]]="","","Feat")</f>
        <v/>
      </c>
      <c r="Z1407" s="17" t="str">
        <f>CONCATENATE(INT(spotify_top_songs_audio_features[[#This Row],[duration_ms]]/(60*1000)),":",MOD(INT(spotify_top_songs_audio_features[[#This Row],[duration_ms]]/1000),60))</f>
        <v>2:22</v>
      </c>
      <c r="AA14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407" t="str">
        <f>spotify_top_songs_audio_features[[#This Row],[track_name]]</f>
        <v>JAPAN</v>
      </c>
    </row>
    <row r="1408" spans="1:28" x14ac:dyDescent="0.25">
      <c r="A1408" t="s">
        <v>6314</v>
      </c>
      <c r="B1408" t="s">
        <v>6315</v>
      </c>
      <c r="C1408" t="s">
        <v>6316</v>
      </c>
      <c r="D1408" t="s">
        <v>1831</v>
      </c>
      <c r="E1408" t="s">
        <v>70</v>
      </c>
      <c r="F1408" t="s">
        <v>24</v>
      </c>
      <c r="G1408" t="s">
        <v>25</v>
      </c>
      <c r="H1408">
        <v>415</v>
      </c>
      <c r="I1408">
        <v>369</v>
      </c>
      <c r="J1408">
        <v>741</v>
      </c>
      <c r="K1408" t="s">
        <v>6317</v>
      </c>
      <c r="L1408">
        <v>7.6400000000000003E-4</v>
      </c>
      <c r="M1408">
        <v>383</v>
      </c>
      <c r="N1408">
        <v>913</v>
      </c>
      <c r="O1408">
        <v>-10044</v>
      </c>
      <c r="P1408">
        <v>95746</v>
      </c>
      <c r="Q1408">
        <v>251423</v>
      </c>
      <c r="R1408">
        <v>18</v>
      </c>
      <c r="S1408">
        <v>123121561</v>
      </c>
      <c r="U1408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1408" t="str">
        <f>IFERROR(MID(spotify_top_songs_audio_features[[#This Row],[artist_names]],SEARCH(",",spotify_top_songs_audio_features[[#This Row],[artist_names]])+2,99),"")</f>
        <v>Rihanna</v>
      </c>
      <c r="W1408" t="str">
        <f>spotify_top_songs_audio_features[[#This Row],[source]]</f>
        <v>Epic/Freebandz/A1</v>
      </c>
      <c r="X1408" s="1">
        <f>spotify_top_songs_audio_features[[#This Row],[streams]]</f>
        <v>123121561</v>
      </c>
      <c r="Y1408" t="str">
        <f>IF(Tabela2[[#This Row],[feat]]="","","Feat")</f>
        <v>Feat</v>
      </c>
      <c r="Z1408" s="17" t="str">
        <f>CONCATENATE(INT(spotify_top_songs_audio_features[[#This Row],[duration_ms]]/(60*1000)),":",MOD(INT(spotify_top_songs_audio_features[[#This Row],[duration_ms]]/1000),60))</f>
        <v>4:11</v>
      </c>
      <c r="AA14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408" t="str">
        <f>spotify_top_songs_audio_features[[#This Row],[track_name]]</f>
        <v>Selfish (feat. Rihanna)</v>
      </c>
    </row>
    <row r="1409" spans="1:28" x14ac:dyDescent="0.25">
      <c r="A1409" t="s">
        <v>8512</v>
      </c>
      <c r="B1409" t="s">
        <v>8513</v>
      </c>
      <c r="C1409" t="s">
        <v>8514</v>
      </c>
      <c r="D1409" t="s">
        <v>999</v>
      </c>
      <c r="E1409" t="s">
        <v>142</v>
      </c>
      <c r="F1409" t="s">
        <v>24</v>
      </c>
      <c r="G1409" t="s">
        <v>25</v>
      </c>
      <c r="H1409">
        <v>828</v>
      </c>
      <c r="I1409">
        <v>588</v>
      </c>
      <c r="J1409">
        <v>118</v>
      </c>
      <c r="K1409" t="s">
        <v>8515</v>
      </c>
      <c r="L1409">
        <v>0</v>
      </c>
      <c r="M1409">
        <v>124</v>
      </c>
      <c r="N1409">
        <v>598</v>
      </c>
      <c r="O1409">
        <v>-714</v>
      </c>
      <c r="P1409">
        <v>94052</v>
      </c>
      <c r="Q1409">
        <v>224681</v>
      </c>
      <c r="R1409">
        <v>23</v>
      </c>
      <c r="S1409">
        <v>123078503</v>
      </c>
      <c r="U1409" t="str">
        <f>IFERROR(LEFT(spotify_top_songs_audio_features[[#This Row],[artist_names]],SEARCH(",",spotify_top_songs_audio_features[[#This Row],[artist_names]])-1),spotify_top_songs_audio_features[[#This Row],[artist_names]])</f>
        <v>Sean Paul</v>
      </c>
      <c r="V1409" t="str">
        <f>IFERROR(MID(spotify_top_songs_audio_features[[#This Row],[artist_names]],SEARCH(",",spotify_top_songs_audio_features[[#This Row],[artist_names]])+2,99),"")</f>
        <v>J Balvin</v>
      </c>
      <c r="W1409" t="str">
        <f>spotify_top_songs_audio_features[[#This Row],[source]]</f>
        <v>Universal-Island Records Ltd.</v>
      </c>
      <c r="X1409" s="1">
        <f>spotify_top_songs_audio_features[[#This Row],[streams]]</f>
        <v>123078503</v>
      </c>
      <c r="Y1409" t="str">
        <f>IF(Tabela2[[#This Row],[feat]]="","","Feat")</f>
        <v>Feat</v>
      </c>
      <c r="Z1409" s="17" t="str">
        <f>CONCATENATE(INT(spotify_top_songs_audio_features[[#This Row],[duration_ms]]/(60*1000)),":",MOD(INT(spotify_top_songs_audio_features[[#This Row],[duration_ms]]/1000),60))</f>
        <v>3:44</v>
      </c>
      <c r="AA14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409" t="str">
        <f>spotify_top_songs_audio_features[[#This Row],[track_name]]</f>
        <v>Contra La Pared</v>
      </c>
    </row>
    <row r="1410" spans="1:28" x14ac:dyDescent="0.25">
      <c r="A1410" t="s">
        <v>3658</v>
      </c>
      <c r="B1410" t="s">
        <v>3659</v>
      </c>
      <c r="C1410" t="s">
        <v>3660</v>
      </c>
      <c r="D1410" t="s">
        <v>3661</v>
      </c>
      <c r="E1410" t="s">
        <v>177</v>
      </c>
      <c r="F1410" t="s">
        <v>32</v>
      </c>
      <c r="G1410" t="s">
        <v>25</v>
      </c>
      <c r="H1410">
        <v>702</v>
      </c>
      <c r="I1410">
        <v>844</v>
      </c>
      <c r="J1410">
        <v>769</v>
      </c>
      <c r="K1410" t="s">
        <v>2031</v>
      </c>
      <c r="L1410">
        <v>0</v>
      </c>
      <c r="M1410">
        <v>38</v>
      </c>
      <c r="N1410">
        <v>786</v>
      </c>
      <c r="O1410">
        <v>-4054</v>
      </c>
      <c r="P1410">
        <v>100043</v>
      </c>
      <c r="Q1410">
        <v>205209</v>
      </c>
      <c r="R1410">
        <v>17</v>
      </c>
      <c r="S1410">
        <v>123053748</v>
      </c>
      <c r="U1410" t="str">
        <f>IFERROR(LEFT(spotify_top_songs_audio_features[[#This Row],[artist_names]],SEARCH(",",spotify_top_songs_audio_features[[#This Row],[artist_names]])-1),spotify_top_songs_audio_features[[#This Row],[artist_names]])</f>
        <v>Alvaro Soler</v>
      </c>
      <c r="V1410" t="str">
        <f>IFERROR(MID(spotify_top_songs_audio_features[[#This Row],[artist_names]],SEARCH(",",spotify_top_songs_audio_features[[#This Row],[artist_names]])+2,99),"")</f>
        <v/>
      </c>
      <c r="W1410" t="str">
        <f>spotify_top_songs_audio_features[[#This Row],[source]]</f>
        <v>Airforce1</v>
      </c>
      <c r="X1410" s="1">
        <f>spotify_top_songs_audio_features[[#This Row],[streams]]</f>
        <v>123053748</v>
      </c>
      <c r="Y1410" t="str">
        <f>IF(Tabela2[[#This Row],[feat]]="","","Feat")</f>
        <v/>
      </c>
      <c r="Z1410" s="17" t="str">
        <f>CONCATENATE(INT(spotify_top_songs_audio_features[[#This Row],[duration_ms]]/(60*1000)),":",MOD(INT(spotify_top_songs_audio_features[[#This Row],[duration_ms]]/1000),60))</f>
        <v>3:25</v>
      </c>
      <c r="AA14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410" t="str">
        <f>spotify_top_songs_audio_features[[#This Row],[track_name]]</f>
        <v>La Cintura</v>
      </c>
    </row>
    <row r="1411" spans="1:28" x14ac:dyDescent="0.25">
      <c r="A1411" t="s">
        <v>9110</v>
      </c>
      <c r="B1411" t="s">
        <v>9111</v>
      </c>
      <c r="C1411" t="s">
        <v>9112</v>
      </c>
      <c r="D1411" t="s">
        <v>436</v>
      </c>
      <c r="E1411" t="s">
        <v>86</v>
      </c>
      <c r="F1411" t="s">
        <v>32</v>
      </c>
      <c r="G1411" t="s">
        <v>25</v>
      </c>
      <c r="H1411">
        <v>74</v>
      </c>
      <c r="I1411">
        <v>622</v>
      </c>
      <c r="J1411">
        <v>446</v>
      </c>
      <c r="K1411" t="s">
        <v>9113</v>
      </c>
      <c r="L1411">
        <v>4.8500000000000001E-3</v>
      </c>
      <c r="M1411">
        <v>356</v>
      </c>
      <c r="N1411">
        <v>556</v>
      </c>
      <c r="O1411">
        <v>-4608</v>
      </c>
      <c r="P1411">
        <v>104966</v>
      </c>
      <c r="Q1411">
        <v>222707</v>
      </c>
      <c r="R1411">
        <v>49</v>
      </c>
      <c r="S1411">
        <v>122727535</v>
      </c>
      <c r="U1411" t="str">
        <f>IFERROR(LEFT(spotify_top_songs_audio_features[[#This Row],[artist_names]],SEARCH(",",spotify_top_songs_audio_features[[#This Row],[artist_names]])-1),spotify_top_songs_audio_features[[#This Row],[artist_names]])</f>
        <v>Clean Bandit</v>
      </c>
      <c r="V1411" t="str">
        <f>IFERROR(MID(spotify_top_songs_audio_features[[#This Row],[artist_names]],SEARCH(",",spotify_top_songs_audio_features[[#This Row],[artist_names]])+2,99),"")</f>
        <v>Demi Lovato</v>
      </c>
      <c r="W1411" t="str">
        <f>spotify_top_songs_audio_features[[#This Row],[source]]</f>
        <v>Atlantic Records UK</v>
      </c>
      <c r="X1411" s="1">
        <f>spotify_top_songs_audio_features[[#This Row],[streams]]</f>
        <v>122727535</v>
      </c>
      <c r="Y1411" t="str">
        <f>IF(Tabela2[[#This Row],[feat]]="","","Feat")</f>
        <v>Feat</v>
      </c>
      <c r="Z1411" s="17" t="str">
        <f>CONCATENATE(INT(spotify_top_songs_audio_features[[#This Row],[duration_ms]]/(60*1000)),":",MOD(INT(spotify_top_songs_audio_features[[#This Row],[duration_ms]]/1000),60))</f>
        <v>3:42</v>
      </c>
      <c r="AA14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11" t="str">
        <f>spotify_top_songs_audio_features[[#This Row],[track_name]]</f>
        <v>Solo (feat. Demi Lovato)</v>
      </c>
    </row>
    <row r="1412" spans="1:28" x14ac:dyDescent="0.25">
      <c r="A1412" t="s">
        <v>16815</v>
      </c>
      <c r="B1412" t="s">
        <v>793</v>
      </c>
      <c r="C1412" t="s">
        <v>16816</v>
      </c>
      <c r="D1412" t="s">
        <v>1105</v>
      </c>
      <c r="E1412" t="s">
        <v>43</v>
      </c>
      <c r="F1412" t="s">
        <v>24</v>
      </c>
      <c r="G1412" t="s">
        <v>25</v>
      </c>
      <c r="H1412">
        <v>542</v>
      </c>
      <c r="I1412">
        <v>732</v>
      </c>
      <c r="J1412">
        <v>521</v>
      </c>
      <c r="K1412" t="s">
        <v>16477</v>
      </c>
      <c r="L1412">
        <v>7.92E-3</v>
      </c>
      <c r="M1412">
        <v>496</v>
      </c>
      <c r="N1412">
        <v>489</v>
      </c>
      <c r="O1412">
        <v>-5956</v>
      </c>
      <c r="P1412">
        <v>124912</v>
      </c>
      <c r="Q1412">
        <v>175644</v>
      </c>
      <c r="R1412">
        <v>19</v>
      </c>
      <c r="S1412">
        <v>122688367</v>
      </c>
      <c r="U1412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1412" t="str">
        <f>IFERROR(MID(spotify_top_songs_audio_features[[#This Row],[artist_names]],SEARCH(",",spotify_top_songs_audio_features[[#This Row],[artist_names]])+2,99),"")</f>
        <v/>
      </c>
      <c r="W1412" t="str">
        <f>spotify_top_songs_audio_features[[#This Row],[source]]</f>
        <v>KIDinaKORNER/Interscope Records</v>
      </c>
      <c r="X1412" s="1">
        <f>spotify_top_songs_audio_features[[#This Row],[streams]]</f>
        <v>122688367</v>
      </c>
      <c r="Y1412" t="str">
        <f>IF(Tabela2[[#This Row],[feat]]="","","Feat")</f>
        <v/>
      </c>
      <c r="Z1412" s="17" t="str">
        <f>CONCATENATE(INT(spotify_top_songs_audio_features[[#This Row],[duration_ms]]/(60*1000)),":",MOD(INT(spotify_top_songs_audio_features[[#This Row],[duration_ms]]/1000),60))</f>
        <v>2:55</v>
      </c>
      <c r="AA14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412" t="str">
        <f>spotify_top_songs_audio_features[[#This Row],[track_name]]</f>
        <v>Follow You</v>
      </c>
    </row>
    <row r="1413" spans="1:28" x14ac:dyDescent="0.25">
      <c r="A1413" t="s">
        <v>14613</v>
      </c>
      <c r="B1413" t="s">
        <v>14614</v>
      </c>
      <c r="C1413" t="s">
        <v>8711</v>
      </c>
      <c r="D1413" t="s">
        <v>2792</v>
      </c>
      <c r="E1413" t="s">
        <v>177</v>
      </c>
      <c r="F1413" t="s">
        <v>32</v>
      </c>
      <c r="G1413" t="s">
        <v>25</v>
      </c>
      <c r="H1413">
        <v>848</v>
      </c>
      <c r="I1413">
        <v>768</v>
      </c>
      <c r="J1413">
        <v>373</v>
      </c>
      <c r="K1413" t="s">
        <v>14615</v>
      </c>
      <c r="L1413">
        <v>785</v>
      </c>
      <c r="M1413">
        <v>195</v>
      </c>
      <c r="N1413">
        <v>777</v>
      </c>
      <c r="O1413">
        <v>-5386</v>
      </c>
      <c r="P1413">
        <v>118961</v>
      </c>
      <c r="Q1413">
        <v>176767</v>
      </c>
      <c r="R1413">
        <v>17</v>
      </c>
      <c r="S1413">
        <v>122645844</v>
      </c>
      <c r="U1413" t="str">
        <f>IFERROR(LEFT(spotify_top_songs_audio_features[[#This Row],[artist_names]],SEARCH(",",spotify_top_songs_audio_features[[#This Row],[artist_names]])-1),spotify_top_songs_audio_features[[#This Row],[artist_names]])</f>
        <v>Regard</v>
      </c>
      <c r="V1413" t="str">
        <f>IFERROR(MID(spotify_top_songs_audio_features[[#This Row],[artist_names]],SEARCH(",",spotify_top_songs_audio_features[[#This Row],[artist_names]])+2,99),"")</f>
        <v>RAYE</v>
      </c>
      <c r="W1413" t="str">
        <f>spotify_top_songs_audio_features[[#This Row],[source]]</f>
        <v>Ministry of Sound Recordings</v>
      </c>
      <c r="X1413" s="1">
        <f>spotify_top_songs_audio_features[[#This Row],[streams]]</f>
        <v>122645844</v>
      </c>
      <c r="Y1413" t="str">
        <f>IF(Tabela2[[#This Row],[feat]]="","","Feat")</f>
        <v>Feat</v>
      </c>
      <c r="Z1413" s="17" t="str">
        <f>CONCATENATE(INT(spotify_top_songs_audio_features[[#This Row],[duration_ms]]/(60*1000)),":",MOD(INT(spotify_top_songs_audio_features[[#This Row],[duration_ms]]/1000),60))</f>
        <v>2:56</v>
      </c>
      <c r="AA14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413" t="str">
        <f>spotify_top_songs_audio_features[[#This Row],[track_name]]</f>
        <v>Secrets</v>
      </c>
    </row>
    <row r="1414" spans="1:28" x14ac:dyDescent="0.25">
      <c r="A1414" t="s">
        <v>8826</v>
      </c>
      <c r="B1414" t="s">
        <v>307</v>
      </c>
      <c r="C1414" t="s">
        <v>8827</v>
      </c>
      <c r="D1414" t="s">
        <v>309</v>
      </c>
      <c r="E1414" t="s">
        <v>102</v>
      </c>
      <c r="F1414" t="s">
        <v>32</v>
      </c>
      <c r="G1414" t="s">
        <v>25</v>
      </c>
      <c r="H1414">
        <v>412</v>
      </c>
      <c r="I1414">
        <v>236</v>
      </c>
      <c r="J1414">
        <v>379</v>
      </c>
      <c r="K1414" t="s">
        <v>5291</v>
      </c>
      <c r="L1414">
        <v>653</v>
      </c>
      <c r="M1414">
        <v>147</v>
      </c>
      <c r="N1414">
        <v>119</v>
      </c>
      <c r="O1414">
        <v>-15159</v>
      </c>
      <c r="P1414">
        <v>140214</v>
      </c>
      <c r="Q1414">
        <v>281381</v>
      </c>
      <c r="R1414">
        <v>16</v>
      </c>
      <c r="S1414">
        <v>122634392</v>
      </c>
      <c r="U1414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414" t="str">
        <f>IFERROR(MID(spotify_top_songs_audio_features[[#This Row],[artist_names]],SEARCH(",",spotify_top_songs_audio_features[[#This Row],[artist_names]])+2,99),"")</f>
        <v/>
      </c>
      <c r="W1414" t="str">
        <f>spotify_top_songs_audio_features[[#This Row],[source]]</f>
        <v>Darkroom/Interscope Records</v>
      </c>
      <c r="X1414" s="1">
        <f>spotify_top_songs_audio_features[[#This Row],[streams]]</f>
        <v>122634392</v>
      </c>
      <c r="Y1414" t="str">
        <f>IF(Tabela2[[#This Row],[feat]]="","","Feat")</f>
        <v/>
      </c>
      <c r="Z1414" s="17" t="str">
        <f>CONCATENATE(INT(spotify_top_songs_audio_features[[#This Row],[duration_ms]]/(60*1000)),":",MOD(INT(spotify_top_songs_audio_features[[#This Row],[duration_ms]]/1000),60))</f>
        <v>4:41</v>
      </c>
      <c r="AA14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414" t="str">
        <f>spotify_top_songs_audio_features[[#This Row],[track_name]]</f>
        <v>TV</v>
      </c>
    </row>
    <row r="1415" spans="1:28" x14ac:dyDescent="0.25">
      <c r="A1415" t="s">
        <v>8480</v>
      </c>
      <c r="B1415" t="s">
        <v>2794</v>
      </c>
      <c r="C1415" t="s">
        <v>2795</v>
      </c>
      <c r="D1415" t="s">
        <v>8481</v>
      </c>
      <c r="E1415" t="s">
        <v>23</v>
      </c>
      <c r="F1415" t="s">
        <v>24</v>
      </c>
      <c r="G1415" t="s">
        <v>25</v>
      </c>
      <c r="H1415">
        <v>59</v>
      </c>
      <c r="I1415">
        <v>642</v>
      </c>
      <c r="J1415">
        <v>122</v>
      </c>
      <c r="K1415" t="s">
        <v>2796</v>
      </c>
      <c r="L1415">
        <v>0</v>
      </c>
      <c r="M1415">
        <v>105</v>
      </c>
      <c r="N1415">
        <v>651</v>
      </c>
      <c r="O1415">
        <v>-387</v>
      </c>
      <c r="P1415">
        <v>107356</v>
      </c>
      <c r="Q1415">
        <v>174444</v>
      </c>
      <c r="R1415">
        <v>27</v>
      </c>
      <c r="S1415">
        <v>122598656</v>
      </c>
      <c r="U1415" t="str">
        <f>IFERROR(LEFT(spotify_top_songs_audio_features[[#This Row],[artist_names]],SEARCH(",",spotify_top_songs_audio_features[[#This Row],[artist_names]])-1),spotify_top_songs_audio_features[[#This Row],[artist_names]])</f>
        <v>Sam Feldt</v>
      </c>
      <c r="V1415" t="str">
        <f>IFERROR(MID(spotify_top_songs_audio_features[[#This Row],[artist_names]],SEARCH(",",spotify_top_songs_audio_features[[#This Row],[artist_names]])+2,99),"")</f>
        <v>RANI</v>
      </c>
      <c r="W1415" t="str">
        <f>spotify_top_songs_audio_features[[#This Row],[source]]</f>
        <v>Spinnin' Remixes</v>
      </c>
      <c r="X1415" s="1">
        <f>spotify_top_songs_audio_features[[#This Row],[streams]]</f>
        <v>122598656</v>
      </c>
      <c r="Y1415" t="str">
        <f>IF(Tabela2[[#This Row],[feat]]="","","Feat")</f>
        <v>Feat</v>
      </c>
      <c r="Z1415" s="17" t="str">
        <f>CONCATENATE(INT(spotify_top_songs_audio_features[[#This Row],[duration_ms]]/(60*1000)),":",MOD(INT(spotify_top_songs_audio_features[[#This Row],[duration_ms]]/1000),60))</f>
        <v>2:54</v>
      </c>
      <c r="AA14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415" t="str">
        <f>spotify_top_songs_audio_features[[#This Row],[track_name]]</f>
        <v>Post Malone (feat. RANI)</v>
      </c>
    </row>
    <row r="1416" spans="1:28" x14ac:dyDescent="0.25">
      <c r="A1416" t="s">
        <v>15870</v>
      </c>
      <c r="B1416" t="s">
        <v>5909</v>
      </c>
      <c r="C1416" t="s">
        <v>5910</v>
      </c>
      <c r="D1416" t="s">
        <v>5911</v>
      </c>
      <c r="E1416" t="s">
        <v>43</v>
      </c>
      <c r="F1416" t="s">
        <v>24</v>
      </c>
      <c r="G1416" t="s">
        <v>152</v>
      </c>
      <c r="H1416">
        <v>443</v>
      </c>
      <c r="I1416">
        <v>369</v>
      </c>
      <c r="J1416">
        <v>441</v>
      </c>
      <c r="K1416" t="s">
        <v>5912</v>
      </c>
      <c r="L1416">
        <v>277</v>
      </c>
      <c r="M1416">
        <v>638</v>
      </c>
      <c r="N1416">
        <v>989</v>
      </c>
      <c r="O1416">
        <v>-9514</v>
      </c>
      <c r="P1416">
        <v>174107</v>
      </c>
      <c r="Q1416">
        <v>208212</v>
      </c>
      <c r="R1416">
        <v>27</v>
      </c>
      <c r="S1416">
        <v>122451846</v>
      </c>
      <c r="U1416" t="str">
        <f>IFERROR(LEFT(spotify_top_songs_audio_features[[#This Row],[artist_names]],SEARCH(",",spotify_top_songs_audio_features[[#This Row],[artist_names]])-1),spotify_top_songs_audio_features[[#This Row],[artist_names]])</f>
        <v>Lord Huron</v>
      </c>
      <c r="V1416" t="str">
        <f>IFERROR(MID(spotify_top_songs_audio_features[[#This Row],[artist_names]],SEARCH(",",spotify_top_songs_audio_features[[#This Row],[artist_names]])+2,99),"")</f>
        <v/>
      </c>
      <c r="W1416" t="str">
        <f>spotify_top_songs_audio_features[[#This Row],[source]]</f>
        <v>Play It Again Sam</v>
      </c>
      <c r="X1416" s="1">
        <f>spotify_top_songs_audio_features[[#This Row],[streams]]</f>
        <v>122451846</v>
      </c>
      <c r="Y1416" t="str">
        <f>IF(Tabela2[[#This Row],[feat]]="","","Feat")</f>
        <v/>
      </c>
      <c r="Z1416" s="17" t="str">
        <f>CONCATENATE(INT(spotify_top_songs_audio_features[[#This Row],[duration_ms]]/(60*1000)),":",MOD(INT(spotify_top_songs_audio_features[[#This Row],[duration_ms]]/1000),60))</f>
        <v>3:28</v>
      </c>
      <c r="AA14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416" t="str">
        <f>spotify_top_songs_audio_features[[#This Row],[track_name]]</f>
        <v>The Night We Met</v>
      </c>
    </row>
    <row r="1417" spans="1:28" x14ac:dyDescent="0.25">
      <c r="A1417" t="s">
        <v>10680</v>
      </c>
      <c r="B1417" t="s">
        <v>9613</v>
      </c>
      <c r="C1417" t="s">
        <v>9614</v>
      </c>
      <c r="D1417" t="s">
        <v>999</v>
      </c>
      <c r="E1417" t="s">
        <v>23</v>
      </c>
      <c r="F1417" t="s">
        <v>24</v>
      </c>
      <c r="G1417" t="s">
        <v>25</v>
      </c>
      <c r="H1417">
        <v>742</v>
      </c>
      <c r="I1417">
        <v>882</v>
      </c>
      <c r="J1417">
        <v>117</v>
      </c>
      <c r="K1417" t="s">
        <v>1601</v>
      </c>
      <c r="L1417">
        <v>0</v>
      </c>
      <c r="M1417">
        <v>206</v>
      </c>
      <c r="N1417">
        <v>463</v>
      </c>
      <c r="O1417">
        <v>-2862</v>
      </c>
      <c r="P1417">
        <v>10204</v>
      </c>
      <c r="Q1417">
        <v>221176</v>
      </c>
      <c r="R1417">
        <v>40</v>
      </c>
      <c r="S1417">
        <v>122373033</v>
      </c>
      <c r="U1417" t="str">
        <f>IFERROR(LEFT(spotify_top_songs_audio_features[[#This Row],[artist_names]],SEARCH(",",spotify_top_songs_audio_features[[#This Row],[artist_names]])-1),spotify_top_songs_audio_features[[#This Row],[artist_names]])</f>
        <v>Sean Paul</v>
      </c>
      <c r="V1417" t="str">
        <f>IFERROR(MID(spotify_top_songs_audio_features[[#This Row],[artist_names]],SEARCH(",",spotify_top_songs_audio_features[[#This Row],[artist_names]])+2,99),"")</f>
        <v>Dua Lipa</v>
      </c>
      <c r="W1417" t="str">
        <f>spotify_top_songs_audio_features[[#This Row],[source]]</f>
        <v>Universal-Island Records Ltd.</v>
      </c>
      <c r="X1417" s="1">
        <f>spotify_top_songs_audio_features[[#This Row],[streams]]</f>
        <v>122373033</v>
      </c>
      <c r="Y1417" t="str">
        <f>IF(Tabela2[[#This Row],[feat]]="","","Feat")</f>
        <v>Feat</v>
      </c>
      <c r="Z1417" s="17" t="str">
        <f>CONCATENATE(INT(spotify_top_songs_audio_features[[#This Row],[duration_ms]]/(60*1000)),":",MOD(INT(spotify_top_songs_audio_features[[#This Row],[duration_ms]]/1000),60))</f>
        <v>3:41</v>
      </c>
      <c r="AA14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417" t="str">
        <f>spotify_top_songs_audio_features[[#This Row],[track_name]]</f>
        <v>No Lie</v>
      </c>
    </row>
    <row r="1418" spans="1:28" x14ac:dyDescent="0.25">
      <c r="A1418" t="s">
        <v>5636</v>
      </c>
      <c r="B1418" t="s">
        <v>112</v>
      </c>
      <c r="C1418" t="s">
        <v>5637</v>
      </c>
      <c r="D1418" t="s">
        <v>112</v>
      </c>
      <c r="E1418" t="s">
        <v>102</v>
      </c>
      <c r="F1418" t="s">
        <v>32</v>
      </c>
      <c r="G1418" t="s">
        <v>25</v>
      </c>
      <c r="H1418">
        <v>798</v>
      </c>
      <c r="I1418">
        <v>277</v>
      </c>
      <c r="J1418">
        <v>39</v>
      </c>
      <c r="K1418" t="s">
        <v>1351</v>
      </c>
      <c r="L1418">
        <v>5.2500000000000003E-3</v>
      </c>
      <c r="M1418">
        <v>121</v>
      </c>
      <c r="N1418">
        <v>163</v>
      </c>
      <c r="O1418">
        <v>-11096</v>
      </c>
      <c r="P1418">
        <v>79846</v>
      </c>
      <c r="Q1418">
        <v>164801</v>
      </c>
      <c r="R1418">
        <v>6</v>
      </c>
      <c r="S1418">
        <v>122300185</v>
      </c>
      <c r="U141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418" t="str">
        <f>IFERROR(MID(spotify_top_songs_audio_features[[#This Row],[artist_names]],SEARCH(",",spotify_top_songs_audio_features[[#This Row],[artist_names]])+2,99),"")</f>
        <v/>
      </c>
      <c r="W1418" t="str">
        <f>spotify_top_songs_audio_features[[#This Row],[source]]</f>
        <v>Taylor Swift</v>
      </c>
      <c r="X1418" s="1">
        <f>spotify_top_songs_audio_features[[#This Row],[streams]]</f>
        <v>122300185</v>
      </c>
      <c r="Y1418" t="str">
        <f>IF(Tabela2[[#This Row],[feat]]="","","Feat")</f>
        <v/>
      </c>
      <c r="Z1418" s="17" t="str">
        <f>CONCATENATE(INT(spotify_top_songs_audio_features[[#This Row],[duration_ms]]/(60*1000)),":",MOD(INT(spotify_top_songs_audio_features[[#This Row],[duration_ms]]/1000),60))</f>
        <v>2:44</v>
      </c>
      <c r="AA14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418" t="str">
        <f>spotify_top_songs_audio_features[[#This Row],[track_name]]</f>
        <v>Vigilante Shit</v>
      </c>
    </row>
    <row r="1419" spans="1:28" x14ac:dyDescent="0.25">
      <c r="A1419" t="s">
        <v>16926</v>
      </c>
      <c r="B1419" t="s">
        <v>793</v>
      </c>
      <c r="C1419" t="s">
        <v>794</v>
      </c>
      <c r="D1419" t="s">
        <v>795</v>
      </c>
      <c r="E1419" t="s">
        <v>97</v>
      </c>
      <c r="F1419" t="s">
        <v>32</v>
      </c>
      <c r="G1419" t="s">
        <v>25</v>
      </c>
      <c r="H1419">
        <v>762</v>
      </c>
      <c r="I1419">
        <v>787</v>
      </c>
      <c r="J1419">
        <v>127</v>
      </c>
      <c r="K1419" t="s">
        <v>9710</v>
      </c>
      <c r="L1419">
        <v>0</v>
      </c>
      <c r="M1419">
        <v>126</v>
      </c>
      <c r="N1419">
        <v>691</v>
      </c>
      <c r="O1419">
        <v>-4311</v>
      </c>
      <c r="P1419">
        <v>125067</v>
      </c>
      <c r="Q1419">
        <v>204347</v>
      </c>
      <c r="R1419">
        <v>73</v>
      </c>
      <c r="S1419">
        <v>122121340</v>
      </c>
      <c r="U1419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1419" t="str">
        <f>IFERROR(MID(spotify_top_songs_audio_features[[#This Row],[artist_names]],SEARCH(",",spotify_top_songs_audio_features[[#This Row],[artist_names]])+2,99),"")</f>
        <v/>
      </c>
      <c r="W1419" t="str">
        <f>spotify_top_songs_audio_features[[#This Row],[source]]</f>
        <v>Kid Ina Korner / Interscope</v>
      </c>
      <c r="X1419" s="1">
        <f>spotify_top_songs_audio_features[[#This Row],[streams]]</f>
        <v>122121340</v>
      </c>
      <c r="Y1419" t="str">
        <f>IF(Tabela2[[#This Row],[feat]]="","","Feat")</f>
        <v/>
      </c>
      <c r="Z1419" s="17" t="str">
        <f>CONCATENATE(INT(spotify_top_songs_audio_features[[#This Row],[duration_ms]]/(60*1000)),":",MOD(INT(spotify_top_songs_audio_features[[#This Row],[duration_ms]]/1000),60))</f>
        <v>3:24</v>
      </c>
      <c r="AA14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419" t="str">
        <f>spotify_top_songs_audio_features[[#This Row],[track_name]]</f>
        <v>Believer</v>
      </c>
    </row>
    <row r="1420" spans="1:28" x14ac:dyDescent="0.25">
      <c r="A1420" t="s">
        <v>8869</v>
      </c>
      <c r="B1420" t="s">
        <v>8870</v>
      </c>
      <c r="C1420" t="s">
        <v>8871</v>
      </c>
      <c r="D1420" t="s">
        <v>402</v>
      </c>
      <c r="E1420" t="s">
        <v>86</v>
      </c>
      <c r="F1420" t="s">
        <v>24</v>
      </c>
      <c r="G1420" t="s">
        <v>152</v>
      </c>
      <c r="H1420">
        <v>77</v>
      </c>
      <c r="I1420">
        <v>622</v>
      </c>
      <c r="J1420">
        <v>26</v>
      </c>
      <c r="K1420" t="s">
        <v>2343</v>
      </c>
      <c r="L1420">
        <v>603</v>
      </c>
      <c r="M1420">
        <v>149</v>
      </c>
      <c r="N1420">
        <v>792</v>
      </c>
      <c r="O1420">
        <v>-10621</v>
      </c>
      <c r="P1420">
        <v>115952</v>
      </c>
      <c r="Q1420">
        <v>231247</v>
      </c>
      <c r="R1420">
        <v>15</v>
      </c>
      <c r="S1420">
        <v>121950543</v>
      </c>
      <c r="U1420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1420" t="str">
        <f>IFERROR(MID(spotify_top_songs_audio_features[[#This Row],[artist_names]],SEARCH(",",spotify_top_songs_audio_features[[#This Row],[artist_names]])+2,99),"")</f>
        <v>Jasiel Nuñez</v>
      </c>
      <c r="W1420" t="str">
        <f>spotify_top_songs_audio_features[[#This Row],[source]]</f>
        <v>Double P Records</v>
      </c>
      <c r="X1420" s="1">
        <f>spotify_top_songs_audio_features[[#This Row],[streams]]</f>
        <v>121950543</v>
      </c>
      <c r="Y1420" t="str">
        <f>IF(Tabela2[[#This Row],[feat]]="","","Feat")</f>
        <v>Feat</v>
      </c>
      <c r="Z1420" s="17" t="str">
        <f>CONCATENATE(INT(spotify_top_songs_audio_features[[#This Row],[duration_ms]]/(60*1000)),":",MOD(INT(spotify_top_songs_audio_features[[#This Row],[duration_ms]]/1000),60))</f>
        <v>3:51</v>
      </c>
      <c r="AA14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20" t="str">
        <f>spotify_top_songs_audio_features[[#This Row],[track_name]]</f>
        <v>LAGUNAS</v>
      </c>
    </row>
    <row r="1421" spans="1:28" x14ac:dyDescent="0.25">
      <c r="A1421" t="s">
        <v>14704</v>
      </c>
      <c r="B1421" t="s">
        <v>2680</v>
      </c>
      <c r="C1421" t="s">
        <v>14705</v>
      </c>
      <c r="D1421" t="s">
        <v>2682</v>
      </c>
      <c r="E1421" t="s">
        <v>113</v>
      </c>
      <c r="F1421" t="s">
        <v>32</v>
      </c>
      <c r="G1421" t="s">
        <v>25</v>
      </c>
      <c r="H1421">
        <v>654</v>
      </c>
      <c r="I1421">
        <v>76</v>
      </c>
      <c r="J1421">
        <v>45</v>
      </c>
      <c r="K1421" t="s">
        <v>12554</v>
      </c>
      <c r="L1421">
        <v>0</v>
      </c>
      <c r="M1421">
        <v>299</v>
      </c>
      <c r="N1421">
        <v>41</v>
      </c>
      <c r="O1421">
        <v>-3669</v>
      </c>
      <c r="P1421">
        <v>99945</v>
      </c>
      <c r="Q1421">
        <v>200787</v>
      </c>
      <c r="R1421">
        <v>31</v>
      </c>
      <c r="S1421">
        <v>121470754</v>
      </c>
      <c r="U1421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1421" t="str">
        <f>IFERROR(MID(spotify_top_songs_audio_features[[#This Row],[artist_names]],SEARCH(",",spotify_top_songs_audio_features[[#This Row],[artist_names]])+2,99),"")</f>
        <v/>
      </c>
      <c r="W1421" t="str">
        <f>spotify_top_songs_audio_features[[#This Row],[source]]</f>
        <v>RBMG/Def Jam</v>
      </c>
      <c r="X1421" s="1">
        <f>spotify_top_songs_audio_features[[#This Row],[streams]]</f>
        <v>121470754</v>
      </c>
      <c r="Y1421" t="str">
        <f>IF(Tabela2[[#This Row],[feat]]="","","Feat")</f>
        <v/>
      </c>
      <c r="Z1421" s="17" t="str">
        <f>CONCATENATE(INT(spotify_top_songs_audio_features[[#This Row],[duration_ms]]/(60*1000)),":",MOD(INT(spotify_top_songs_audio_features[[#This Row],[duration_ms]]/1000),60))</f>
        <v>3:20</v>
      </c>
      <c r="AA14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21" t="str">
        <f>spotify_top_songs_audio_features[[#This Row],[track_name]]</f>
        <v>Sorry</v>
      </c>
    </row>
    <row r="1422" spans="1:28" x14ac:dyDescent="0.25">
      <c r="A1422" t="s">
        <v>4601</v>
      </c>
      <c r="B1422" t="s">
        <v>4602</v>
      </c>
      <c r="C1422" t="s">
        <v>4603</v>
      </c>
      <c r="D1422" t="s">
        <v>857</v>
      </c>
      <c r="E1422" t="s">
        <v>469</v>
      </c>
      <c r="F1422" t="s">
        <v>32</v>
      </c>
      <c r="G1422" t="s">
        <v>25</v>
      </c>
      <c r="H1422">
        <v>813</v>
      </c>
      <c r="I1422">
        <v>809</v>
      </c>
      <c r="J1422">
        <v>846</v>
      </c>
      <c r="K1422" t="s">
        <v>4604</v>
      </c>
      <c r="L1422">
        <v>1.37E-4</v>
      </c>
      <c r="M1422">
        <v>377</v>
      </c>
      <c r="N1422">
        <v>646</v>
      </c>
      <c r="O1422">
        <v>-5382</v>
      </c>
      <c r="P1422">
        <v>93005</v>
      </c>
      <c r="Q1422">
        <v>393280</v>
      </c>
      <c r="R1422">
        <v>12</v>
      </c>
      <c r="S1422">
        <v>121463124</v>
      </c>
      <c r="U1422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422" t="str">
        <f>IFERROR(MID(spotify_top_songs_audio_features[[#This Row],[artist_names]],SEARCH(",",spotify_top_songs_audio_features[[#This Row],[artist_names]])+2,99),"")</f>
        <v>KAROL G, Nicky Jam, Crissin, Totoy El Frio, Natan &amp; Shander</v>
      </c>
      <c r="W1422" t="str">
        <f>spotify_top_songs_audio_features[[#This Row],[source]]</f>
        <v>Universal Music Latino</v>
      </c>
      <c r="X1422" s="1">
        <f>spotify_top_songs_audio_features[[#This Row],[streams]]</f>
        <v>121463124</v>
      </c>
      <c r="Y1422" t="str">
        <f>IF(Tabela2[[#This Row],[feat]]="","","Feat")</f>
        <v>Feat</v>
      </c>
      <c r="Z1422" s="17" t="str">
        <f>CONCATENATE(INT(spotify_top_songs_audio_features[[#This Row],[duration_ms]]/(60*1000)),":",MOD(INT(spotify_top_songs_audio_features[[#This Row],[duration_ms]]/1000),60))</f>
        <v>6:33</v>
      </c>
      <c r="AA14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422" t="str">
        <f>spotify_top_songs_audio_features[[#This Row],[track_name]]</f>
        <v>Poblado - Remix</v>
      </c>
    </row>
    <row r="1423" spans="1:28" x14ac:dyDescent="0.25">
      <c r="A1423" t="s">
        <v>12197</v>
      </c>
      <c r="B1423" t="s">
        <v>1704</v>
      </c>
      <c r="C1423" t="s">
        <v>1705</v>
      </c>
      <c r="D1423" t="s">
        <v>1706</v>
      </c>
      <c r="E1423" t="s">
        <v>102</v>
      </c>
      <c r="F1423" t="s">
        <v>32</v>
      </c>
      <c r="G1423" t="s">
        <v>25</v>
      </c>
      <c r="H1423">
        <v>696</v>
      </c>
      <c r="I1423">
        <v>678</v>
      </c>
      <c r="J1423">
        <v>735</v>
      </c>
      <c r="K1423" t="s">
        <v>1707</v>
      </c>
      <c r="L1423">
        <v>2.22E-4</v>
      </c>
      <c r="M1423">
        <v>134</v>
      </c>
      <c r="N1423">
        <v>346</v>
      </c>
      <c r="O1423">
        <v>-5893</v>
      </c>
      <c r="P1423">
        <v>91985</v>
      </c>
      <c r="Q1423">
        <v>219202</v>
      </c>
      <c r="R1423">
        <v>14</v>
      </c>
      <c r="S1423">
        <v>121426438</v>
      </c>
      <c r="U1423" t="str">
        <f>IFERROR(LEFT(spotify_top_songs_audio_features[[#This Row],[artist_names]],SEARCH(",",spotify_top_songs_audio_features[[#This Row],[artist_names]])-1),spotify_top_songs_audio_features[[#This Row],[artist_names]])</f>
        <v>Trueno</v>
      </c>
      <c r="V1423" t="str">
        <f>IFERROR(MID(spotify_top_songs_audio_features[[#This Row],[artist_names]],SEARCH(",",spotify_top_songs_audio_features[[#This Row],[artist_names]])+2,99),"")</f>
        <v>Nicki Nicole, Bizarrap, Taiu, TATOOL</v>
      </c>
      <c r="W1423" t="str">
        <f>spotify_top_songs_audio_features[[#This Row],[source]]</f>
        <v>NEUEN</v>
      </c>
      <c r="X1423" s="1">
        <f>spotify_top_songs_audio_features[[#This Row],[streams]]</f>
        <v>121426438</v>
      </c>
      <c r="Y1423" t="str">
        <f>IF(Tabela2[[#This Row],[feat]]="","","Feat")</f>
        <v>Feat</v>
      </c>
      <c r="Z1423" s="17" t="str">
        <f>CONCATENATE(INT(spotify_top_songs_audio_features[[#This Row],[duration_ms]]/(60*1000)),":",MOD(INT(spotify_top_songs_audio_features[[#This Row],[duration_ms]]/1000),60))</f>
        <v>3:39</v>
      </c>
      <c r="AA14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423" t="str">
        <f>spotify_top_songs_audio_features[[#This Row],[track_name]]</f>
        <v>Mamichula - con Nicki Nicole</v>
      </c>
    </row>
    <row r="1424" spans="1:28" x14ac:dyDescent="0.25">
      <c r="A1424" t="s">
        <v>10093</v>
      </c>
      <c r="B1424" t="s">
        <v>10094</v>
      </c>
      <c r="C1424" t="s">
        <v>10095</v>
      </c>
      <c r="D1424" t="s">
        <v>10096</v>
      </c>
      <c r="E1424" t="s">
        <v>70</v>
      </c>
      <c r="F1424" t="s">
        <v>24</v>
      </c>
      <c r="G1424" t="s">
        <v>25</v>
      </c>
      <c r="H1424">
        <v>773</v>
      </c>
      <c r="I1424">
        <v>57</v>
      </c>
      <c r="J1424">
        <v>113</v>
      </c>
      <c r="K1424" t="s">
        <v>3788</v>
      </c>
      <c r="L1424">
        <v>524</v>
      </c>
      <c r="M1424">
        <v>108</v>
      </c>
      <c r="N1424">
        <v>772</v>
      </c>
      <c r="O1424">
        <v>-3482</v>
      </c>
      <c r="P1424">
        <v>95038</v>
      </c>
      <c r="Q1424">
        <v>187125</v>
      </c>
      <c r="R1424">
        <v>17</v>
      </c>
      <c r="S1424">
        <v>121332715</v>
      </c>
      <c r="U1424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1424" t="str">
        <f>IFERROR(MID(spotify_top_songs_audio_features[[#This Row],[artist_names]],SEARCH(",",spotify_top_songs_audio_features[[#This Row],[artist_names]])+2,99),"")</f>
        <v/>
      </c>
      <c r="W1424" t="str">
        <f>spotify_top_songs_audio_features[[#This Row],[source]]</f>
        <v>2018 Real Hasta La Muerte, Inc.</v>
      </c>
      <c r="X1424" s="1">
        <f>spotify_top_songs_audio_features[[#This Row],[streams]]</f>
        <v>121332715</v>
      </c>
      <c r="Y1424" t="str">
        <f>IF(Tabela2[[#This Row],[feat]]="","","Feat")</f>
        <v/>
      </c>
      <c r="Z1424" s="17" t="str">
        <f>CONCATENATE(INT(spotify_top_songs_audio_features[[#This Row],[duration_ms]]/(60*1000)),":",MOD(INT(spotify_top_songs_audio_features[[#This Row],[duration_ms]]/1000),60))</f>
        <v>3:7</v>
      </c>
      <c r="AA14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424" t="str">
        <f>spotify_top_songs_audio_features[[#This Row],[track_name]]</f>
        <v>Quiere Beber</v>
      </c>
    </row>
    <row r="1425" spans="1:28" x14ac:dyDescent="0.25">
      <c r="A1425" t="s">
        <v>16467</v>
      </c>
      <c r="B1425" t="s">
        <v>257</v>
      </c>
      <c r="C1425" t="s">
        <v>16468</v>
      </c>
      <c r="D1425" t="s">
        <v>16469</v>
      </c>
      <c r="E1425" t="s">
        <v>58</v>
      </c>
      <c r="F1425" t="s">
        <v>24</v>
      </c>
      <c r="G1425" t="s">
        <v>25</v>
      </c>
      <c r="H1425">
        <v>557</v>
      </c>
      <c r="I1425">
        <v>442</v>
      </c>
      <c r="J1425">
        <v>243</v>
      </c>
      <c r="K1425" t="s">
        <v>586</v>
      </c>
      <c r="L1425">
        <v>1.4599999999999999E-3</v>
      </c>
      <c r="M1425">
        <v>11</v>
      </c>
      <c r="N1425">
        <v>213</v>
      </c>
      <c r="O1425">
        <v>-7224</v>
      </c>
      <c r="P1425">
        <v>146277</v>
      </c>
      <c r="Q1425">
        <v>309600</v>
      </c>
      <c r="R1425">
        <v>29</v>
      </c>
      <c r="S1425">
        <v>121312640</v>
      </c>
      <c r="U1425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1425" t="str">
        <f>IFERROR(MID(spotify_top_songs_audio_features[[#This Row],[artist_names]],SEARCH(",",spotify_top_songs_audio_features[[#This Row],[artist_names]])+2,99),"")</f>
        <v/>
      </c>
      <c r="W1425" t="str">
        <f>spotify_top_songs_audio_features[[#This Row],[source]]</f>
        <v>Parlophone Records Limited</v>
      </c>
      <c r="X1425" s="1">
        <f>spotify_top_songs_audio_features[[#This Row],[streams]]</f>
        <v>121312640</v>
      </c>
      <c r="Y1425" t="str">
        <f>IF(Tabela2[[#This Row],[feat]]="","","Feat")</f>
        <v/>
      </c>
      <c r="Z1425" s="17" t="str">
        <f>CONCATENATE(INT(spotify_top_songs_audio_features[[#This Row],[duration_ms]]/(60*1000)),":",MOD(INT(spotify_top_songs_audio_features[[#This Row],[duration_ms]]/1000),60))</f>
        <v>5:9</v>
      </c>
      <c r="AA14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425" t="str">
        <f>spotify_top_songs_audio_features[[#This Row],[track_name]]</f>
        <v>The Scientist</v>
      </c>
    </row>
    <row r="1426" spans="1:28" x14ac:dyDescent="0.25">
      <c r="A1426" t="s">
        <v>10076</v>
      </c>
      <c r="B1426" t="s">
        <v>1598</v>
      </c>
      <c r="C1426" t="s">
        <v>10077</v>
      </c>
      <c r="D1426" t="s">
        <v>3859</v>
      </c>
      <c r="E1426" t="s">
        <v>86</v>
      </c>
      <c r="F1426" t="s">
        <v>32</v>
      </c>
      <c r="G1426" t="s">
        <v>25</v>
      </c>
      <c r="H1426">
        <v>925</v>
      </c>
      <c r="I1426">
        <v>308</v>
      </c>
      <c r="J1426">
        <v>338</v>
      </c>
      <c r="K1426" t="s">
        <v>1401</v>
      </c>
      <c r="L1426">
        <v>0</v>
      </c>
      <c r="M1426">
        <v>933</v>
      </c>
      <c r="N1426">
        <v>265</v>
      </c>
      <c r="O1426">
        <v>-6562</v>
      </c>
      <c r="P1426">
        <v>122099</v>
      </c>
      <c r="Q1426">
        <v>145507</v>
      </c>
      <c r="R1426">
        <v>11</v>
      </c>
      <c r="S1426">
        <v>121282862</v>
      </c>
      <c r="U1426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1426" t="str">
        <f>IFERROR(MID(spotify_top_songs_audio_features[[#This Row],[artist_names]],SEARCH(",",spotify_top_songs_audio_features[[#This Row],[artist_names]])+2,99),"")</f>
        <v/>
      </c>
      <c r="W1426" t="str">
        <f>spotify_top_songs_audio_features[[#This Row],[source]]</f>
        <v>Getting Out Our Dreams, Inc./Def Jam Recordings</v>
      </c>
      <c r="X1426" s="1">
        <f>spotify_top_songs_audio_features[[#This Row],[streams]]</f>
        <v>121282862</v>
      </c>
      <c r="Y1426" t="str">
        <f>IF(Tabela2[[#This Row],[feat]]="","","Feat")</f>
        <v/>
      </c>
      <c r="Z1426" s="17" t="str">
        <f>CONCATENATE(INT(spotify_top_songs_audio_features[[#This Row],[duration_ms]]/(60*1000)),":",MOD(INT(spotify_top_songs_audio_features[[#This Row],[duration_ms]]/1000),60))</f>
        <v>2:25</v>
      </c>
      <c r="AA14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26" t="str">
        <f>spotify_top_songs_audio_features[[#This Row],[track_name]]</f>
        <v>All Mine</v>
      </c>
    </row>
    <row r="1427" spans="1:28" x14ac:dyDescent="0.25">
      <c r="A1427" t="s">
        <v>12848</v>
      </c>
      <c r="B1427" t="s">
        <v>3721</v>
      </c>
      <c r="C1427" t="s">
        <v>3722</v>
      </c>
      <c r="D1427" t="s">
        <v>282</v>
      </c>
      <c r="E1427" t="s">
        <v>102</v>
      </c>
      <c r="F1427" t="s">
        <v>24</v>
      </c>
      <c r="G1427" t="s">
        <v>25</v>
      </c>
      <c r="H1427">
        <v>522</v>
      </c>
      <c r="I1427">
        <v>128</v>
      </c>
      <c r="J1427">
        <v>357</v>
      </c>
      <c r="K1427" t="s">
        <v>12849</v>
      </c>
      <c r="L1427">
        <v>26</v>
      </c>
      <c r="M1427">
        <v>941</v>
      </c>
      <c r="N1427">
        <v>124</v>
      </c>
      <c r="O1427">
        <v>-18717</v>
      </c>
      <c r="P1427">
        <v>109986</v>
      </c>
      <c r="Q1427">
        <v>187932</v>
      </c>
      <c r="R1427">
        <v>26</v>
      </c>
      <c r="S1427">
        <v>120714118</v>
      </c>
      <c r="U1427" t="str">
        <f>IFERROR(LEFT(spotify_top_songs_audio_features[[#This Row],[artist_names]],SEARCH(",",spotify_top_songs_audio_features[[#This Row],[artist_names]])-1),spotify_top_songs_audio_features[[#This Row],[artist_names]])</f>
        <v>Kina</v>
      </c>
      <c r="V1427" t="str">
        <f>IFERROR(MID(spotify_top_songs_audio_features[[#This Row],[artist_names]],SEARCH(",",spotify_top_songs_audio_features[[#This Row],[artist_names]])+2,99),"")</f>
        <v>Adriana Proenza</v>
      </c>
      <c r="W1427" t="str">
        <f>spotify_top_songs_audio_features[[#This Row],[source]]</f>
        <v>Columbia</v>
      </c>
      <c r="X1427" s="1">
        <f>spotify_top_songs_audio_features[[#This Row],[streams]]</f>
        <v>120714118</v>
      </c>
      <c r="Y1427" t="str">
        <f>IF(Tabela2[[#This Row],[feat]]="","","Feat")</f>
        <v>Feat</v>
      </c>
      <c r="Z1427" s="17" t="str">
        <f>CONCATENATE(INT(spotify_top_songs_audio_features[[#This Row],[duration_ms]]/(60*1000)),":",MOD(INT(spotify_top_songs_audio_features[[#This Row],[duration_ms]]/1000),60))</f>
        <v>3:7</v>
      </c>
      <c r="AA14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427" t="str">
        <f>spotify_top_songs_audio_features[[#This Row],[track_name]]</f>
        <v>Can We Kiss Forever?</v>
      </c>
    </row>
    <row r="1428" spans="1:28" x14ac:dyDescent="0.25">
      <c r="A1428" t="s">
        <v>13503</v>
      </c>
      <c r="B1428" t="s">
        <v>13504</v>
      </c>
      <c r="C1428" t="s">
        <v>13505</v>
      </c>
      <c r="D1428" t="s">
        <v>182</v>
      </c>
      <c r="E1428" t="s">
        <v>113</v>
      </c>
      <c r="F1428" t="s">
        <v>24</v>
      </c>
      <c r="G1428" t="s">
        <v>25</v>
      </c>
      <c r="H1428">
        <v>659</v>
      </c>
      <c r="I1428">
        <v>772</v>
      </c>
      <c r="J1428">
        <v>11</v>
      </c>
      <c r="K1428" t="s">
        <v>13506</v>
      </c>
      <c r="L1428">
        <v>346</v>
      </c>
      <c r="M1428">
        <v>187</v>
      </c>
      <c r="N1428">
        <v>484</v>
      </c>
      <c r="O1428">
        <v>-4595</v>
      </c>
      <c r="P1428">
        <v>126018</v>
      </c>
      <c r="Q1428">
        <v>202246</v>
      </c>
      <c r="R1428">
        <v>13</v>
      </c>
      <c r="S1428">
        <v>120606805</v>
      </c>
      <c r="U1428" t="str">
        <f>IFERROR(LEFT(spotify_top_songs_audio_features[[#This Row],[artist_names]],SEARCH(",",spotify_top_songs_audio_features[[#This Row],[artist_names]])-1),spotify_top_songs_audio_features[[#This Row],[artist_names]])</f>
        <v>Elton John</v>
      </c>
      <c r="V1428" t="str">
        <f>IFERROR(MID(spotify_top_songs_audio_features[[#This Row],[artist_names]],SEARCH(",",spotify_top_songs_audio_features[[#This Row],[artist_names]])+2,99),"")</f>
        <v>Britney Spears</v>
      </c>
      <c r="W1428" t="str">
        <f>spotify_top_songs_audio_features[[#This Row],[source]]</f>
        <v>EMI</v>
      </c>
      <c r="X1428" s="1">
        <f>spotify_top_songs_audio_features[[#This Row],[streams]]</f>
        <v>120606805</v>
      </c>
      <c r="Y1428" t="str">
        <f>IF(Tabela2[[#This Row],[feat]]="","","Feat")</f>
        <v>Feat</v>
      </c>
      <c r="Z1428" s="17" t="str">
        <f>CONCATENATE(INT(spotify_top_songs_audio_features[[#This Row],[duration_ms]]/(60*1000)),":",MOD(INT(spotify_top_songs_audio_features[[#This Row],[duration_ms]]/1000),60))</f>
        <v>3:22</v>
      </c>
      <c r="AA14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28" t="str">
        <f>spotify_top_songs_audio_features[[#This Row],[track_name]]</f>
        <v>Hold Me Closer</v>
      </c>
    </row>
    <row r="1429" spans="1:28" x14ac:dyDescent="0.25">
      <c r="A1429" t="s">
        <v>9695</v>
      </c>
      <c r="B1429" t="s">
        <v>7340</v>
      </c>
      <c r="C1429" t="s">
        <v>7341</v>
      </c>
      <c r="D1429" t="s">
        <v>7342</v>
      </c>
      <c r="E1429" t="s">
        <v>70</v>
      </c>
      <c r="F1429" t="s">
        <v>24</v>
      </c>
      <c r="G1429" t="s">
        <v>25</v>
      </c>
      <c r="H1429">
        <v>75</v>
      </c>
      <c r="I1429">
        <v>665</v>
      </c>
      <c r="J1429">
        <v>124</v>
      </c>
      <c r="K1429" t="s">
        <v>3809</v>
      </c>
      <c r="L1429">
        <v>0</v>
      </c>
      <c r="M1429">
        <v>515</v>
      </c>
      <c r="N1429">
        <v>697</v>
      </c>
      <c r="O1429">
        <v>-3083</v>
      </c>
      <c r="P1429">
        <v>95239</v>
      </c>
      <c r="Q1429">
        <v>219357</v>
      </c>
      <c r="R1429">
        <v>35</v>
      </c>
      <c r="S1429">
        <v>120576417</v>
      </c>
      <c r="U1429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1429" t="str">
        <f>IFERROR(MID(spotify_top_songs_audio_features[[#This Row],[artist_names]],SEARCH(",",spotify_top_songs_audio_features[[#This Row],[artist_names]])+2,99),"")</f>
        <v>Romeo Santos</v>
      </c>
      <c r="W1429" t="str">
        <f>spotify_top_songs_audio_features[[#This Row],[source]]</f>
        <v>Real Hasta La Muerte, LLC</v>
      </c>
      <c r="X1429" s="1">
        <f>spotify_top_songs_audio_features[[#This Row],[streams]]</f>
        <v>120576417</v>
      </c>
      <c r="Y1429" t="str">
        <f>IF(Tabela2[[#This Row],[feat]]="","","Feat")</f>
        <v>Feat</v>
      </c>
      <c r="Z1429" s="17" t="str">
        <f>CONCATENATE(INT(spotify_top_songs_audio_features[[#This Row],[duration_ms]]/(60*1000)),":",MOD(INT(spotify_top_songs_audio_features[[#This Row],[duration_ms]]/1000),60))</f>
        <v>3:39</v>
      </c>
      <c r="AA14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429" t="str">
        <f>spotify_top_songs_audio_features[[#This Row],[track_name]]</f>
        <v>Ella Quiere Beber - Remix</v>
      </c>
    </row>
    <row r="1430" spans="1:28" x14ac:dyDescent="0.25">
      <c r="A1430" t="s">
        <v>7928</v>
      </c>
      <c r="B1430" t="s">
        <v>7929</v>
      </c>
      <c r="C1430" t="s">
        <v>7930</v>
      </c>
      <c r="D1430" t="s">
        <v>390</v>
      </c>
      <c r="E1430" t="s">
        <v>113</v>
      </c>
      <c r="F1430" t="s">
        <v>24</v>
      </c>
      <c r="G1430" t="s">
        <v>25</v>
      </c>
      <c r="H1430">
        <v>662</v>
      </c>
      <c r="I1430">
        <v>586</v>
      </c>
      <c r="J1430">
        <v>307</v>
      </c>
      <c r="K1430" t="s">
        <v>7931</v>
      </c>
      <c r="L1430">
        <v>272</v>
      </c>
      <c r="M1430">
        <v>115</v>
      </c>
      <c r="N1430">
        <v>296</v>
      </c>
      <c r="O1430">
        <v>-8821</v>
      </c>
      <c r="P1430">
        <v>900</v>
      </c>
      <c r="Q1430">
        <v>194080</v>
      </c>
      <c r="R1430">
        <v>18</v>
      </c>
      <c r="S1430">
        <v>120558753</v>
      </c>
      <c r="U1430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1430" t="str">
        <f>IFERROR(MID(spotify_top_songs_audio_features[[#This Row],[artist_names]],SEARCH(",",spotify_top_songs_audio_features[[#This Row],[artist_names]])+2,99),"")</f>
        <v>Phoebe Ryan</v>
      </c>
      <c r="W1430" t="str">
        <f>spotify_top_songs_audio_features[[#This Row],[source]]</f>
        <v>Disruptor Records/Columbia</v>
      </c>
      <c r="X1430" s="1">
        <f>spotify_top_songs_audio_features[[#This Row],[streams]]</f>
        <v>120558753</v>
      </c>
      <c r="Y1430" t="str">
        <f>IF(Tabela2[[#This Row],[feat]]="","","Feat")</f>
        <v>Feat</v>
      </c>
      <c r="Z1430" s="17" t="str">
        <f>CONCATENATE(INT(spotify_top_songs_audio_features[[#This Row],[duration_ms]]/(60*1000)),":",MOD(INT(spotify_top_songs_audio_features[[#This Row],[duration_ms]]/1000),60))</f>
        <v>3:14</v>
      </c>
      <c r="AA14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30" t="str">
        <f>spotify_top_songs_audio_features[[#This Row],[track_name]]</f>
        <v>All We Know</v>
      </c>
    </row>
    <row r="1431" spans="1:28" x14ac:dyDescent="0.25">
      <c r="A1431" t="s">
        <v>7487</v>
      </c>
      <c r="B1431" t="s">
        <v>3370</v>
      </c>
      <c r="C1431" t="s">
        <v>7488</v>
      </c>
      <c r="D1431" t="s">
        <v>1807</v>
      </c>
      <c r="E1431" t="s">
        <v>113</v>
      </c>
      <c r="F1431" t="s">
        <v>24</v>
      </c>
      <c r="G1431" t="s">
        <v>25</v>
      </c>
      <c r="H1431">
        <v>583</v>
      </c>
      <c r="I1431">
        <v>834</v>
      </c>
      <c r="J1431">
        <v>444</v>
      </c>
      <c r="K1431" t="s">
        <v>6902</v>
      </c>
      <c r="L1431">
        <v>0</v>
      </c>
      <c r="M1431">
        <v>658</v>
      </c>
      <c r="N1431">
        <v>557</v>
      </c>
      <c r="O1431">
        <v>-4875</v>
      </c>
      <c r="P1431">
        <v>173935</v>
      </c>
      <c r="Q1431">
        <v>178203</v>
      </c>
      <c r="R1431">
        <v>10</v>
      </c>
      <c r="S1431">
        <v>120543943</v>
      </c>
      <c r="U1431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1431" t="str">
        <f>IFERROR(MID(spotify_top_songs_audio_features[[#This Row],[artist_names]],SEARCH(",",spotify_top_songs_audio_features[[#This Row],[artist_names]])+2,99),"")</f>
        <v/>
      </c>
      <c r="W1431" t="str">
        <f>spotify_top_songs_audio_features[[#This Row],[source]]</f>
        <v>WEA Latina</v>
      </c>
      <c r="X1431" s="1">
        <f>spotify_top_songs_audio_features[[#This Row],[streams]]</f>
        <v>120543943</v>
      </c>
      <c r="Y1431" t="str">
        <f>IF(Tabela2[[#This Row],[feat]]="","","Feat")</f>
        <v/>
      </c>
      <c r="Z1431" s="17" t="str">
        <f>CONCATENATE(INT(spotify_top_songs_audio_features[[#This Row],[duration_ms]]/(60*1000)),":",MOD(INT(spotify_top_songs_audio_features[[#This Row],[duration_ms]]/1000),60))</f>
        <v>2:58</v>
      </c>
      <c r="AA14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31" t="str">
        <f>spotify_top_songs_audio_features[[#This Row],[track_name]]</f>
        <v>Plan A</v>
      </c>
    </row>
    <row r="1432" spans="1:28" x14ac:dyDescent="0.25">
      <c r="A1432" t="s">
        <v>9202</v>
      </c>
      <c r="B1432" t="s">
        <v>9203</v>
      </c>
      <c r="C1432" t="s">
        <v>9204</v>
      </c>
      <c r="D1432" t="s">
        <v>9205</v>
      </c>
      <c r="E1432" t="s">
        <v>142</v>
      </c>
      <c r="F1432" t="s">
        <v>24</v>
      </c>
      <c r="G1432" t="s">
        <v>25</v>
      </c>
      <c r="H1432">
        <v>694</v>
      </c>
      <c r="I1432">
        <v>588</v>
      </c>
      <c r="J1432">
        <v>565</v>
      </c>
      <c r="K1432" t="s">
        <v>1042</v>
      </c>
      <c r="L1432">
        <v>0</v>
      </c>
      <c r="M1432">
        <v>299</v>
      </c>
      <c r="N1432">
        <v>794</v>
      </c>
      <c r="O1432">
        <v>-624</v>
      </c>
      <c r="P1432">
        <v>73929</v>
      </c>
      <c r="Q1432">
        <v>169440</v>
      </c>
      <c r="R1432">
        <v>9</v>
      </c>
      <c r="S1432">
        <v>120540598</v>
      </c>
      <c r="U1432" t="str">
        <f>IFERROR(LEFT(spotify_top_songs_audio_features[[#This Row],[artist_names]],SEARCH(",",spotify_top_songs_audio_features[[#This Row],[artist_names]])-1),spotify_top_songs_audio_features[[#This Row],[artist_names]])</f>
        <v>Oscar Ortiz</v>
      </c>
      <c r="V1432" t="str">
        <f>IFERROR(MID(spotify_top_songs_audio_features[[#This Row],[artist_names]],SEARCH(",",spotify_top_songs_audio_features[[#This Row],[artist_names]])+2,99),"")</f>
        <v>Edgardo Nuñez</v>
      </c>
      <c r="W1432" t="str">
        <f>spotify_top_songs_audio_features[[#This Row],[source]]</f>
        <v>Badsin Records, LLC</v>
      </c>
      <c r="X1432" s="1">
        <f>spotify_top_songs_audio_features[[#This Row],[streams]]</f>
        <v>120540598</v>
      </c>
      <c r="Y1432" t="str">
        <f>IF(Tabela2[[#This Row],[feat]]="","","Feat")</f>
        <v>Feat</v>
      </c>
      <c r="Z1432" s="17" t="str">
        <f>CONCATENATE(INT(spotify_top_songs_audio_features[[#This Row],[duration_ms]]/(60*1000)),":",MOD(INT(spotify_top_songs_audio_features[[#This Row],[duration_ms]]/1000),60))</f>
        <v>2:49</v>
      </c>
      <c r="AA14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432" t="str">
        <f>spotify_top_songs_audio_features[[#This Row],[track_name]]</f>
        <v>FIRST LOVE</v>
      </c>
    </row>
    <row r="1433" spans="1:28" x14ac:dyDescent="0.25">
      <c r="A1433" t="s">
        <v>17636</v>
      </c>
      <c r="B1433" t="s">
        <v>10054</v>
      </c>
      <c r="C1433" t="s">
        <v>10055</v>
      </c>
      <c r="D1433" t="s">
        <v>22</v>
      </c>
      <c r="E1433" t="s">
        <v>142</v>
      </c>
      <c r="F1433" t="s">
        <v>24</v>
      </c>
      <c r="G1433" t="s">
        <v>25</v>
      </c>
      <c r="H1433">
        <v>485</v>
      </c>
      <c r="I1433">
        <v>857</v>
      </c>
      <c r="J1433">
        <v>442</v>
      </c>
      <c r="K1433" t="s">
        <v>1908</v>
      </c>
      <c r="L1433">
        <v>0</v>
      </c>
      <c r="M1433">
        <v>347</v>
      </c>
      <c r="N1433">
        <v>963</v>
      </c>
      <c r="O1433">
        <v>-7059</v>
      </c>
      <c r="P1433">
        <v>148749</v>
      </c>
      <c r="Q1433">
        <v>182360</v>
      </c>
      <c r="R1433">
        <v>14</v>
      </c>
      <c r="S1433">
        <v>120363816</v>
      </c>
      <c r="U1433" t="str">
        <f>IFERROR(LEFT(spotify_top_songs_audio_features[[#This Row],[artist_names]],SEARCH(",",spotify_top_songs_audio_features[[#This Row],[artist_names]])-1),spotify_top_songs_audio_features[[#This Row],[artist_names]])</f>
        <v>José Feliciano</v>
      </c>
      <c r="V1433" t="str">
        <f>IFERROR(MID(spotify_top_songs_audio_features[[#This Row],[artist_names]],SEARCH(",",spotify_top_songs_audio_features[[#This Row],[artist_names]])+2,99),"")</f>
        <v/>
      </c>
      <c r="W1433" t="str">
        <f>spotify_top_songs_audio_features[[#This Row],[source]]</f>
        <v>RCA Records Label</v>
      </c>
      <c r="X1433" s="1">
        <f>spotify_top_songs_audio_features[[#This Row],[streams]]</f>
        <v>120363816</v>
      </c>
      <c r="Y1433" t="str">
        <f>IF(Tabela2[[#This Row],[feat]]="","","Feat")</f>
        <v/>
      </c>
      <c r="Z1433" s="17" t="str">
        <f>CONCATENATE(INT(spotify_top_songs_audio_features[[#This Row],[duration_ms]]/(60*1000)),":",MOD(INT(spotify_top_songs_audio_features[[#This Row],[duration_ms]]/1000),60))</f>
        <v>3:2</v>
      </c>
      <c r="AA14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433" t="str">
        <f>spotify_top_songs_audio_features[[#This Row],[track_name]]</f>
        <v>Feliz Navidad</v>
      </c>
    </row>
    <row r="1434" spans="1:28" x14ac:dyDescent="0.25">
      <c r="A1434" t="s">
        <v>12315</v>
      </c>
      <c r="B1434" t="s">
        <v>4792</v>
      </c>
      <c r="C1434" t="s">
        <v>4793</v>
      </c>
      <c r="D1434" t="s">
        <v>4794</v>
      </c>
      <c r="E1434" t="s">
        <v>58</v>
      </c>
      <c r="F1434" t="s">
        <v>24</v>
      </c>
      <c r="G1434" t="s">
        <v>25</v>
      </c>
      <c r="H1434">
        <v>795</v>
      </c>
      <c r="I1434">
        <v>783</v>
      </c>
      <c r="J1434">
        <v>432</v>
      </c>
      <c r="K1434" t="s">
        <v>4795</v>
      </c>
      <c r="L1434">
        <v>0</v>
      </c>
      <c r="M1434">
        <v>437</v>
      </c>
      <c r="N1434">
        <v>799</v>
      </c>
      <c r="O1434">
        <v>-4271</v>
      </c>
      <c r="P1434">
        <v>9201</v>
      </c>
      <c r="Q1434">
        <v>266087</v>
      </c>
      <c r="R1434">
        <v>43</v>
      </c>
      <c r="S1434">
        <v>120138724</v>
      </c>
      <c r="U1434" t="str">
        <f>IFERROR(LEFT(spotify_top_songs_audio_features[[#This Row],[artist_names]],SEARCH(",",spotify_top_songs_audio_features[[#This Row],[artist_names]])-1),spotify_top_songs_audio_features[[#This Row],[artist_names]])</f>
        <v>Lunay</v>
      </c>
      <c r="V1434" t="str">
        <f>IFERROR(MID(spotify_top_songs_audio_features[[#This Row],[artist_names]],SEARCH(",",spotify_top_songs_audio_features[[#This Row],[artist_names]])+2,99),"")</f>
        <v>Daddy Yankee, Bad Bunny</v>
      </c>
      <c r="W1434" t="str">
        <f>spotify_top_songs_audio_features[[#This Row],[source]]</f>
        <v>round2media - LaFamilia</v>
      </c>
      <c r="X1434" s="1">
        <f>spotify_top_songs_audio_features[[#This Row],[streams]]</f>
        <v>120138724</v>
      </c>
      <c r="Y1434" t="str">
        <f>IF(Tabela2[[#This Row],[feat]]="","","Feat")</f>
        <v>Feat</v>
      </c>
      <c r="Z1434" s="17" t="str">
        <f>CONCATENATE(INT(spotify_top_songs_audio_features[[#This Row],[duration_ms]]/(60*1000)),":",MOD(INT(spotify_top_songs_audio_features[[#This Row],[duration_ms]]/1000),60))</f>
        <v>4:26</v>
      </c>
      <c r="AA14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434" t="str">
        <f>spotify_top_songs_audio_features[[#This Row],[track_name]]</f>
        <v>Soltera (Remix)</v>
      </c>
    </row>
    <row r="1435" spans="1:28" x14ac:dyDescent="0.25">
      <c r="A1435" t="s">
        <v>936</v>
      </c>
      <c r="B1435" t="s">
        <v>937</v>
      </c>
      <c r="C1435" t="s">
        <v>938</v>
      </c>
      <c r="D1435" t="s">
        <v>282</v>
      </c>
      <c r="E1435" t="s">
        <v>31</v>
      </c>
      <c r="F1435" t="s">
        <v>24</v>
      </c>
      <c r="G1435" t="s">
        <v>25</v>
      </c>
      <c r="H1435">
        <v>907</v>
      </c>
      <c r="I1435">
        <v>53</v>
      </c>
      <c r="J1435">
        <v>127</v>
      </c>
      <c r="K1435" t="s">
        <v>939</v>
      </c>
      <c r="L1435">
        <v>2.23E-4</v>
      </c>
      <c r="M1435">
        <v>101</v>
      </c>
      <c r="N1435">
        <v>507</v>
      </c>
      <c r="O1435">
        <v>-6112</v>
      </c>
      <c r="P1435">
        <v>135998</v>
      </c>
      <c r="Q1435">
        <v>113000</v>
      </c>
      <c r="R1435">
        <v>40</v>
      </c>
      <c r="S1435">
        <v>119961848</v>
      </c>
      <c r="U1435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1435" t="str">
        <f>IFERROR(MID(spotify_top_songs_audio_features[[#This Row],[artist_names]],SEARCH(",",spotify_top_songs_audio_features[[#This Row],[artist_names]])+2,99),"")</f>
        <v/>
      </c>
      <c r="W1435" t="str">
        <f>spotify_top_songs_audio_features[[#This Row],[source]]</f>
        <v>Columbia</v>
      </c>
      <c r="X1435" s="1">
        <f>spotify_top_songs_audio_features[[#This Row],[streams]]</f>
        <v>119961848</v>
      </c>
      <c r="Y1435" t="str">
        <f>IF(Tabela2[[#This Row],[feat]]="","","Feat")</f>
        <v/>
      </c>
      <c r="Z1435" s="17" t="str">
        <f>CONCATENATE(INT(spotify_top_songs_audio_features[[#This Row],[duration_ms]]/(60*1000)),":",MOD(INT(spotify_top_songs_audio_features[[#This Row],[duration_ms]]/1000),60))</f>
        <v>1:53</v>
      </c>
      <c r="AA14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435" t="str">
        <f>spotify_top_songs_audio_features[[#This Row],[track_name]]</f>
        <v>Old Town Road</v>
      </c>
    </row>
    <row r="1436" spans="1:28" x14ac:dyDescent="0.25">
      <c r="A1436" t="s">
        <v>6394</v>
      </c>
      <c r="B1436" t="s">
        <v>710</v>
      </c>
      <c r="C1436" t="s">
        <v>6395</v>
      </c>
      <c r="D1436" t="s">
        <v>712</v>
      </c>
      <c r="E1436" t="s">
        <v>23</v>
      </c>
      <c r="F1436" t="s">
        <v>32</v>
      </c>
      <c r="G1436" t="s">
        <v>25</v>
      </c>
      <c r="H1436">
        <v>881</v>
      </c>
      <c r="I1436">
        <v>457</v>
      </c>
      <c r="J1436">
        <v>156</v>
      </c>
      <c r="K1436" t="s">
        <v>6396</v>
      </c>
      <c r="L1436">
        <v>0</v>
      </c>
      <c r="M1436">
        <v>231</v>
      </c>
      <c r="N1436">
        <v>296</v>
      </c>
      <c r="O1436">
        <v>-8191</v>
      </c>
      <c r="P1436">
        <v>13697</v>
      </c>
      <c r="Q1436">
        <v>198913</v>
      </c>
      <c r="R1436">
        <v>12</v>
      </c>
      <c r="S1436">
        <v>119905873</v>
      </c>
      <c r="U1436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1436" t="str">
        <f>IFERROR(MID(spotify_top_songs_audio_features[[#This Row],[artist_names]],SEARCH(",",spotify_top_songs_audio_features[[#This Row],[artist_names]])+2,99),"")</f>
        <v/>
      </c>
      <c r="W1436" t="str">
        <f>spotify_top_songs_audio_features[[#This Row],[source]]</f>
        <v>Generation Now/Atlantic</v>
      </c>
      <c r="X1436" s="1">
        <f>spotify_top_songs_audio_features[[#This Row],[streams]]</f>
        <v>119905873</v>
      </c>
      <c r="Y1436" t="str">
        <f>IF(Tabela2[[#This Row],[feat]]="","","Feat")</f>
        <v/>
      </c>
      <c r="Z1436" s="17" t="str">
        <f>CONCATENATE(INT(spotify_top_songs_audio_features[[#This Row],[duration_ms]]/(60*1000)),":",MOD(INT(spotify_top_songs_audio_features[[#This Row],[duration_ms]]/1000),60))</f>
        <v>3:18</v>
      </c>
      <c r="AA14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436" t="str">
        <f>spotify_top_songs_audio_features[[#This Row],[track_name]]</f>
        <v>Futsal Shuffle 2020</v>
      </c>
    </row>
    <row r="1437" spans="1:28" x14ac:dyDescent="0.25">
      <c r="A1437" t="s">
        <v>5259</v>
      </c>
      <c r="B1437" t="s">
        <v>5260</v>
      </c>
      <c r="C1437" t="s">
        <v>5261</v>
      </c>
      <c r="D1437" t="s">
        <v>1807</v>
      </c>
      <c r="E1437" t="s">
        <v>469</v>
      </c>
      <c r="F1437" t="s">
        <v>32</v>
      </c>
      <c r="G1437" t="s">
        <v>25</v>
      </c>
      <c r="H1437">
        <v>743</v>
      </c>
      <c r="I1437">
        <v>709</v>
      </c>
      <c r="J1437">
        <v>879</v>
      </c>
      <c r="K1437" t="s">
        <v>5262</v>
      </c>
      <c r="L1437">
        <v>5.1800000000000001E-4</v>
      </c>
      <c r="M1437">
        <v>809</v>
      </c>
      <c r="N1437">
        <v>831</v>
      </c>
      <c r="O1437">
        <v>-3922</v>
      </c>
      <c r="P1437">
        <v>170001</v>
      </c>
      <c r="Q1437">
        <v>258600</v>
      </c>
      <c r="R1437">
        <v>21</v>
      </c>
      <c r="S1437">
        <v>119781316</v>
      </c>
      <c r="U1437" t="str">
        <f>IFERROR(LEFT(spotify_top_songs_audio_features[[#This Row],[artist_names]],SEARCH(",",spotify_top_songs_audio_features[[#This Row],[artist_names]])-1),spotify_top_songs_audio_features[[#This Row],[artist_names]])</f>
        <v>Justin Quiles</v>
      </c>
      <c r="V1437" t="str">
        <f>IFERROR(MID(spotify_top_songs_audio_features[[#This Row],[artist_names]],SEARCH(",",spotify_top_songs_audio_features[[#This Row],[artist_names]])+2,99),"")</f>
        <v>NATTI NATASHA, Farruko, Lenny Tavárez, Dalex, Zion</v>
      </c>
      <c r="W1437" t="str">
        <f>spotify_top_songs_audio_features[[#This Row],[source]]</f>
        <v>WEA Latina</v>
      </c>
      <c r="X1437" s="1">
        <f>spotify_top_songs_audio_features[[#This Row],[streams]]</f>
        <v>119781316</v>
      </c>
      <c r="Y1437" t="str">
        <f>IF(Tabela2[[#This Row],[feat]]="","","Feat")</f>
        <v>Feat</v>
      </c>
      <c r="Z1437" s="17" t="str">
        <f>CONCATENATE(INT(spotify_top_songs_audio_features[[#This Row],[duration_ms]]/(60*1000)),":",MOD(INT(spotify_top_songs_audio_features[[#This Row],[duration_ms]]/1000),60))</f>
        <v>4:18</v>
      </c>
      <c r="AA14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437" t="str">
        <f>spotify_top_songs_audio_features[[#This Row],[track_name]]</f>
        <v>DJ No Pare (feat. Zion, Dalex, Lenny Tavárez) - Remix</v>
      </c>
    </row>
    <row r="1438" spans="1:28" x14ac:dyDescent="0.25">
      <c r="A1438" t="s">
        <v>14931</v>
      </c>
      <c r="B1438" t="s">
        <v>14932</v>
      </c>
      <c r="C1438" t="s">
        <v>14933</v>
      </c>
      <c r="D1438" t="s">
        <v>934</v>
      </c>
      <c r="E1438" t="s">
        <v>31</v>
      </c>
      <c r="F1438" t="s">
        <v>32</v>
      </c>
      <c r="G1438" t="s">
        <v>25</v>
      </c>
      <c r="H1438">
        <v>745</v>
      </c>
      <c r="I1438">
        <v>715</v>
      </c>
      <c r="J1438">
        <v>245</v>
      </c>
      <c r="K1438" t="s">
        <v>188</v>
      </c>
      <c r="L1438">
        <v>0</v>
      </c>
      <c r="M1438">
        <v>182</v>
      </c>
      <c r="N1438">
        <v>342</v>
      </c>
      <c r="O1438">
        <v>-3368</v>
      </c>
      <c r="P1438">
        <v>94513</v>
      </c>
      <c r="Q1438">
        <v>136032</v>
      </c>
      <c r="R1438">
        <v>15</v>
      </c>
      <c r="S1438">
        <v>119680983</v>
      </c>
      <c r="U1438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1438" t="str">
        <f>IFERROR(MID(spotify_top_songs_audio_features[[#This Row],[artist_names]],SEARCH(",",spotify_top_songs_audio_features[[#This Row],[artist_names]])+2,99),"")</f>
        <v>Tory Lanez</v>
      </c>
      <c r="W1438" t="str">
        <f>spotify_top_songs_audio_features[[#This Row],[source]]</f>
        <v>ScumGang Records / TenThousand Projects, LLC</v>
      </c>
      <c r="X1438" s="1">
        <f>spotify_top_songs_audio_features[[#This Row],[streams]]</f>
        <v>119680983</v>
      </c>
      <c r="Y1438" t="str">
        <f>IF(Tabela2[[#This Row],[feat]]="","","Feat")</f>
        <v>Feat</v>
      </c>
      <c r="Z1438" s="17" t="str">
        <f>CONCATENATE(INT(spotify_top_songs_audio_features[[#This Row],[duration_ms]]/(60*1000)),":",MOD(INT(spotify_top_songs_audio_features[[#This Row],[duration_ms]]/1000),60))</f>
        <v>2:16</v>
      </c>
      <c r="AA14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438" t="str">
        <f>spotify_top_songs_audio_features[[#This Row],[track_name]]</f>
        <v>KIKA (feat. Tory Lanez)</v>
      </c>
    </row>
    <row r="1439" spans="1:28" x14ac:dyDescent="0.25">
      <c r="A1439" t="s">
        <v>13519</v>
      </c>
      <c r="B1439" t="s">
        <v>13520</v>
      </c>
      <c r="C1439" t="s">
        <v>13521</v>
      </c>
      <c r="D1439" t="s">
        <v>220</v>
      </c>
      <c r="E1439" t="s">
        <v>43</v>
      </c>
      <c r="F1439" t="s">
        <v>24</v>
      </c>
      <c r="G1439" t="s">
        <v>25</v>
      </c>
      <c r="H1439">
        <v>746</v>
      </c>
      <c r="I1439">
        <v>745</v>
      </c>
      <c r="J1439">
        <v>146</v>
      </c>
      <c r="K1439" t="s">
        <v>9806</v>
      </c>
      <c r="L1439">
        <v>1.7100000000000001E-4</v>
      </c>
      <c r="M1439">
        <v>15</v>
      </c>
      <c r="N1439">
        <v>828</v>
      </c>
      <c r="O1439">
        <v>-3311</v>
      </c>
      <c r="P1439">
        <v>180081</v>
      </c>
      <c r="Q1439">
        <v>203853</v>
      </c>
      <c r="R1439">
        <v>24</v>
      </c>
      <c r="S1439">
        <v>119635665</v>
      </c>
      <c r="U1439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1439" t="str">
        <f>IFERROR(MID(spotify_top_songs_audio_features[[#This Row],[artist_names]],SEARCH(",",spotify_top_songs_audio_features[[#This Row],[artist_names]])+2,99),"")</f>
        <v>Dalmata</v>
      </c>
      <c r="W1439" t="str">
        <f>spotify_top_songs_audio_features[[#This Row],[source]]</f>
        <v>UMLE - Latino</v>
      </c>
      <c r="X1439" s="1">
        <f>spotify_top_songs_audio_features[[#This Row],[streams]]</f>
        <v>119635665</v>
      </c>
      <c r="Y1439" t="str">
        <f>IF(Tabela2[[#This Row],[feat]]="","","Feat")</f>
        <v>Feat</v>
      </c>
      <c r="Z1439" s="17" t="str">
        <f>CONCATENATE(INT(spotify_top_songs_audio_features[[#This Row],[duration_ms]]/(60*1000)),":",MOD(INT(spotify_top_songs_audio_features[[#This Row],[duration_ms]]/1000),60))</f>
        <v>3:23</v>
      </c>
      <c r="AA14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439" t="str">
        <f>spotify_top_songs_audio_features[[#This Row],[track_name]]</f>
        <v>SUTRA</v>
      </c>
    </row>
    <row r="1440" spans="1:28" x14ac:dyDescent="0.25">
      <c r="A1440" t="s">
        <v>4942</v>
      </c>
      <c r="B1440" t="s">
        <v>4943</v>
      </c>
      <c r="C1440" t="s">
        <v>4944</v>
      </c>
      <c r="D1440" t="s">
        <v>4945</v>
      </c>
      <c r="E1440" t="s">
        <v>70</v>
      </c>
      <c r="F1440" t="s">
        <v>24</v>
      </c>
      <c r="G1440" t="s">
        <v>25</v>
      </c>
      <c r="H1440">
        <v>7</v>
      </c>
      <c r="I1440">
        <v>139</v>
      </c>
      <c r="J1440">
        <v>607</v>
      </c>
      <c r="K1440" t="s">
        <v>4946</v>
      </c>
      <c r="L1440">
        <v>0</v>
      </c>
      <c r="M1440">
        <v>185</v>
      </c>
      <c r="N1440">
        <v>49</v>
      </c>
      <c r="O1440">
        <v>-12346</v>
      </c>
      <c r="P1440">
        <v>84485</v>
      </c>
      <c r="Q1440">
        <v>206067</v>
      </c>
      <c r="R1440">
        <v>15</v>
      </c>
      <c r="S1440">
        <v>119587674</v>
      </c>
      <c r="U1440" t="str">
        <f>IFERROR(LEFT(spotify_top_songs_audio_features[[#This Row],[artist_names]],SEARCH(",",spotify_top_songs_audio_features[[#This Row],[artist_names]])-1),spotify_top_songs_audio_features[[#This Row],[artist_names]])</f>
        <v>Eartha Kitt</v>
      </c>
      <c r="V1440" t="str">
        <f>IFERROR(MID(spotify_top_songs_audio_features[[#This Row],[artist_names]],SEARCH(",",spotify_top_songs_audio_features[[#This Row],[artist_names]])+2,99),"")</f>
        <v>Henri René and His Orchestra</v>
      </c>
      <c r="W1440" t="str">
        <f>spotify_top_songs_audio_features[[#This Row],[source]]</f>
        <v>RCA Bluebird</v>
      </c>
      <c r="X1440" s="1">
        <f>spotify_top_songs_audio_features[[#This Row],[streams]]</f>
        <v>119587674</v>
      </c>
      <c r="Y1440" t="str">
        <f>IF(Tabela2[[#This Row],[feat]]="","","Feat")</f>
        <v>Feat</v>
      </c>
      <c r="Z1440" s="17" t="str">
        <f>CONCATENATE(INT(spotify_top_songs_audio_features[[#This Row],[duration_ms]]/(60*1000)),":",MOD(INT(spotify_top_songs_audio_features[[#This Row],[duration_ms]]/1000),60))</f>
        <v>3:26</v>
      </c>
      <c r="AA14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440" t="str">
        <f>spotify_top_songs_audio_features[[#This Row],[track_name]]</f>
        <v>Santa Baby (with Henri René &amp; His Orchestra)</v>
      </c>
    </row>
    <row r="1441" spans="1:28" x14ac:dyDescent="0.25">
      <c r="A1441" t="s">
        <v>14146</v>
      </c>
      <c r="B1441" t="s">
        <v>100</v>
      </c>
      <c r="C1441" t="s">
        <v>8624</v>
      </c>
      <c r="D1441" t="s">
        <v>96</v>
      </c>
      <c r="E1441" t="s">
        <v>113</v>
      </c>
      <c r="F1441" t="s">
        <v>24</v>
      </c>
      <c r="G1441" t="s">
        <v>25</v>
      </c>
      <c r="H1441">
        <v>647</v>
      </c>
      <c r="I1441">
        <v>844</v>
      </c>
      <c r="J1441">
        <v>457</v>
      </c>
      <c r="K1441" t="s">
        <v>5852</v>
      </c>
      <c r="L1441">
        <v>658</v>
      </c>
      <c r="M1441">
        <v>102</v>
      </c>
      <c r="N1441">
        <v>746</v>
      </c>
      <c r="O1441">
        <v>-3756</v>
      </c>
      <c r="P1441">
        <v>146962</v>
      </c>
      <c r="Q1441">
        <v>193829</v>
      </c>
      <c r="R1441">
        <v>8</v>
      </c>
      <c r="S1441">
        <v>119333768</v>
      </c>
      <c r="U1441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1441" t="str">
        <f>IFERROR(MID(spotify_top_songs_audio_features[[#This Row],[artist_names]],SEARCH(",",spotify_top_songs_audio_features[[#This Row],[artist_names]])+2,99),"")</f>
        <v/>
      </c>
      <c r="W1441" t="str">
        <f>spotify_top_songs_audio_features[[#This Row],[source]]</f>
        <v>Warner Records</v>
      </c>
      <c r="X1441" s="1">
        <f>spotify_top_songs_audio_features[[#This Row],[streams]]</f>
        <v>119333768</v>
      </c>
      <c r="Y1441" t="str">
        <f>IF(Tabela2[[#This Row],[feat]]="","","Feat")</f>
        <v/>
      </c>
      <c r="Z1441" s="17" t="str">
        <f>CONCATENATE(INT(spotify_top_songs_audio_features[[#This Row],[duration_ms]]/(60*1000)),":",MOD(INT(spotify_top_songs_audio_features[[#This Row],[duration_ms]]/1000),60))</f>
        <v>3:13</v>
      </c>
      <c r="AA14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41" t="str">
        <f>spotify_top_songs_audio_features[[#This Row],[track_name]]</f>
        <v>Physical</v>
      </c>
    </row>
    <row r="1442" spans="1:28" x14ac:dyDescent="0.25">
      <c r="A1442" t="s">
        <v>9957</v>
      </c>
      <c r="B1442" t="s">
        <v>7229</v>
      </c>
      <c r="C1442" t="s">
        <v>9958</v>
      </c>
      <c r="D1442" t="s">
        <v>501</v>
      </c>
      <c r="E1442" t="s">
        <v>113</v>
      </c>
      <c r="F1442" t="s">
        <v>24</v>
      </c>
      <c r="G1442" t="s">
        <v>25</v>
      </c>
      <c r="H1442">
        <v>825</v>
      </c>
      <c r="I1442">
        <v>458</v>
      </c>
      <c r="J1442">
        <v>577</v>
      </c>
      <c r="K1442" t="s">
        <v>429</v>
      </c>
      <c r="L1442">
        <v>0</v>
      </c>
      <c r="M1442">
        <v>102</v>
      </c>
      <c r="N1442">
        <v>161</v>
      </c>
      <c r="O1442">
        <v>-747</v>
      </c>
      <c r="P1442">
        <v>145115</v>
      </c>
      <c r="Q1442">
        <v>197760</v>
      </c>
      <c r="R1442">
        <v>22</v>
      </c>
      <c r="S1442">
        <v>119297521</v>
      </c>
      <c r="U1442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1442" t="str">
        <f>IFERROR(MID(spotify_top_songs_audio_features[[#This Row],[artist_names]],SEARCH(",",spotify_top_songs_audio_features[[#This Row],[artist_names]])+2,99),"")</f>
        <v>Young Thug</v>
      </c>
      <c r="W1442" t="str">
        <f>spotify_top_songs_audio_features[[#This Row],[source]]</f>
        <v>300 Entertainment</v>
      </c>
      <c r="X1442" s="1">
        <f>spotify_top_songs_audio_features[[#This Row],[streams]]</f>
        <v>119297521</v>
      </c>
      <c r="Y1442" t="str">
        <f>IF(Tabela2[[#This Row],[feat]]="","","Feat")</f>
        <v>Feat</v>
      </c>
      <c r="Z1442" s="17" t="str">
        <f>CONCATENATE(INT(spotify_top_songs_audio_features[[#This Row],[duration_ms]]/(60*1000)),":",MOD(INT(spotify_top_songs_audio_features[[#This Row],[duration_ms]]/1000),60))</f>
        <v>3:17</v>
      </c>
      <c r="AA14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42" t="str">
        <f>spotify_top_songs_audio_features[[#This Row],[track_name]]</f>
        <v>DOLLAZ ON MY HEAD (feat. Young Thug)</v>
      </c>
    </row>
    <row r="1443" spans="1:28" x14ac:dyDescent="0.25">
      <c r="A1443" t="s">
        <v>9937</v>
      </c>
      <c r="B1443" t="s">
        <v>5454</v>
      </c>
      <c r="C1443" t="s">
        <v>8410</v>
      </c>
      <c r="D1443" t="s">
        <v>220</v>
      </c>
      <c r="E1443" t="s">
        <v>86</v>
      </c>
      <c r="F1443" t="s">
        <v>32</v>
      </c>
      <c r="G1443" t="s">
        <v>25</v>
      </c>
      <c r="H1443">
        <v>881</v>
      </c>
      <c r="I1443">
        <v>696</v>
      </c>
      <c r="J1443">
        <v>797</v>
      </c>
      <c r="K1443" t="s">
        <v>1882</v>
      </c>
      <c r="L1443">
        <v>4.13E-3</v>
      </c>
      <c r="M1443">
        <v>927</v>
      </c>
      <c r="N1443">
        <v>781</v>
      </c>
      <c r="O1443">
        <v>-3838</v>
      </c>
      <c r="P1443">
        <v>97002</v>
      </c>
      <c r="Q1443">
        <v>200667</v>
      </c>
      <c r="R1443">
        <v>10</v>
      </c>
      <c r="S1443">
        <v>119160602</v>
      </c>
      <c r="U1443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443" t="str">
        <f>IFERROR(MID(spotify_top_songs_audio_features[[#This Row],[artist_names]],SEARCH(",",spotify_top_songs_audio_features[[#This Row],[artist_names]])+2,99),"")</f>
        <v/>
      </c>
      <c r="W1443" t="str">
        <f>spotify_top_songs_audio_features[[#This Row],[source]]</f>
        <v>UMLE - Latino</v>
      </c>
      <c r="X1443" s="1">
        <f>spotify_top_songs_audio_features[[#This Row],[streams]]</f>
        <v>119160602</v>
      </c>
      <c r="Y1443" t="str">
        <f>IF(Tabela2[[#This Row],[feat]]="","","Feat")</f>
        <v/>
      </c>
      <c r="Z1443" s="17" t="str">
        <f>CONCATENATE(INT(spotify_top_songs_audio_features[[#This Row],[duration_ms]]/(60*1000)),":",MOD(INT(spotify_top_songs_audio_features[[#This Row],[duration_ms]]/1000),60))</f>
        <v>3:20</v>
      </c>
      <c r="AA14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43" t="str">
        <f>spotify_top_songs_audio_features[[#This Row],[track_name]]</f>
        <v>Morado</v>
      </c>
    </row>
    <row r="1444" spans="1:28" x14ac:dyDescent="0.25">
      <c r="A1444" t="s">
        <v>10441</v>
      </c>
      <c r="B1444" t="s">
        <v>439</v>
      </c>
      <c r="C1444" t="s">
        <v>10442</v>
      </c>
      <c r="D1444" t="s">
        <v>48</v>
      </c>
      <c r="E1444" t="s">
        <v>469</v>
      </c>
      <c r="F1444" t="s">
        <v>32</v>
      </c>
      <c r="G1444" t="s">
        <v>25</v>
      </c>
      <c r="H1444">
        <v>797</v>
      </c>
      <c r="I1444">
        <v>631</v>
      </c>
      <c r="J1444">
        <v>786</v>
      </c>
      <c r="K1444" t="s">
        <v>10443</v>
      </c>
      <c r="L1444">
        <v>3.7100000000000002E-4</v>
      </c>
      <c r="M1444">
        <v>998</v>
      </c>
      <c r="N1444">
        <v>288</v>
      </c>
      <c r="O1444">
        <v>-3818</v>
      </c>
      <c r="P1444">
        <v>129915</v>
      </c>
      <c r="Q1444">
        <v>184213</v>
      </c>
      <c r="R1444">
        <v>12</v>
      </c>
      <c r="S1444">
        <v>119099898</v>
      </c>
      <c r="U1444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444" t="str">
        <f>IFERROR(MID(spotify_top_songs_audio_features[[#This Row],[artist_names]],SEARCH(",",spotify_top_songs_audio_features[[#This Row],[artist_names]])+2,99),"")</f>
        <v/>
      </c>
      <c r="W1444" t="str">
        <f>spotify_top_songs_audio_features[[#This Row],[source]]</f>
        <v>Republic Records</v>
      </c>
      <c r="X1444" s="1">
        <f>spotify_top_songs_audio_features[[#This Row],[streams]]</f>
        <v>119099898</v>
      </c>
      <c r="Y1444" t="str">
        <f>IF(Tabela2[[#This Row],[feat]]="","","Feat")</f>
        <v/>
      </c>
      <c r="Z1444" s="17" t="str">
        <f>CONCATENATE(INT(spotify_top_songs_audio_features[[#This Row],[duration_ms]]/(60*1000)),":",MOD(INT(spotify_top_songs_audio_features[[#This Row],[duration_ms]]/1000),60))</f>
        <v>3:4</v>
      </c>
      <c r="AA14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444" t="str">
        <f>spotify_top_songs_audio_features[[#This Row],[track_name]]</f>
        <v>Motley Crew</v>
      </c>
    </row>
    <row r="1445" spans="1:28" x14ac:dyDescent="0.25">
      <c r="A1445" t="s">
        <v>14355</v>
      </c>
      <c r="B1445" t="s">
        <v>1209</v>
      </c>
      <c r="C1445" t="s">
        <v>14356</v>
      </c>
      <c r="D1445" t="s">
        <v>1911</v>
      </c>
      <c r="E1445" t="s">
        <v>97</v>
      </c>
      <c r="F1445" t="s">
        <v>24</v>
      </c>
      <c r="G1445" t="s">
        <v>25</v>
      </c>
      <c r="H1445">
        <v>736</v>
      </c>
      <c r="I1445">
        <v>67</v>
      </c>
      <c r="J1445">
        <v>311</v>
      </c>
      <c r="K1445" t="s">
        <v>1157</v>
      </c>
      <c r="L1445">
        <v>0</v>
      </c>
      <c r="M1445">
        <v>114</v>
      </c>
      <c r="N1445">
        <v>845</v>
      </c>
      <c r="O1445">
        <v>-6702</v>
      </c>
      <c r="P1445">
        <v>130032</v>
      </c>
      <c r="Q1445">
        <v>169999</v>
      </c>
      <c r="R1445">
        <v>23</v>
      </c>
      <c r="S1445">
        <v>119038461</v>
      </c>
      <c r="U1445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1445" t="str">
        <f>IFERROR(MID(spotify_top_songs_audio_features[[#This Row],[artist_names]],SEARCH(",",spotify_top_songs_audio_features[[#This Row],[artist_names]])+2,99),"")</f>
        <v/>
      </c>
      <c r="W1445" t="str">
        <f>spotify_top_songs_audio_features[[#This Row],[source]]</f>
        <v>Juice WRLD Mixtape / ISR P&amp;D</v>
      </c>
      <c r="X1445" s="1">
        <f>spotify_top_songs_audio_features[[#This Row],[streams]]</f>
        <v>119038461</v>
      </c>
      <c r="Y1445" t="str">
        <f>IF(Tabela2[[#This Row],[feat]]="","","Feat")</f>
        <v/>
      </c>
      <c r="Z1445" s="17" t="str">
        <f>CONCATENATE(INT(spotify_top_songs_audio_features[[#This Row],[duration_ms]]/(60*1000)),":",MOD(INT(spotify_top_songs_audio_features[[#This Row],[duration_ms]]/1000),60))</f>
        <v>2:49</v>
      </c>
      <c r="AA14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445" t="str">
        <f>spotify_top_songs_audio_features[[#This Row],[track_name]]</f>
        <v>Armed And Dangerous</v>
      </c>
    </row>
    <row r="1446" spans="1:28" x14ac:dyDescent="0.25">
      <c r="A1446" t="s">
        <v>14676</v>
      </c>
      <c r="B1446" t="s">
        <v>14677</v>
      </c>
      <c r="C1446" t="s">
        <v>14678</v>
      </c>
      <c r="D1446" t="s">
        <v>53</v>
      </c>
      <c r="E1446" t="s">
        <v>86</v>
      </c>
      <c r="F1446" t="s">
        <v>32</v>
      </c>
      <c r="G1446" t="s">
        <v>25</v>
      </c>
      <c r="H1446">
        <v>763</v>
      </c>
      <c r="I1446">
        <v>621</v>
      </c>
      <c r="J1446">
        <v>66</v>
      </c>
      <c r="K1446" t="s">
        <v>4175</v>
      </c>
      <c r="L1446">
        <v>2.9399999999999999E-4</v>
      </c>
      <c r="M1446">
        <v>106</v>
      </c>
      <c r="N1446">
        <v>582</v>
      </c>
      <c r="O1446">
        <v>-6169</v>
      </c>
      <c r="P1446">
        <v>82042</v>
      </c>
      <c r="Q1446">
        <v>211130</v>
      </c>
      <c r="R1446">
        <v>18</v>
      </c>
      <c r="S1446">
        <v>118844500</v>
      </c>
      <c r="U1446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1446" t="str">
        <f>IFERROR(MID(spotify_top_songs_audio_features[[#This Row],[artist_names]],SEARCH(",",spotify_top_songs_audio_features[[#This Row],[artist_names]])+2,99),"")</f>
        <v>Myke Towers</v>
      </c>
      <c r="W1446" t="str">
        <f>spotify_top_songs_audio_features[[#This Row],[source]]</f>
        <v>Sony Music Latin</v>
      </c>
      <c r="X1446" s="1">
        <f>spotify_top_songs_audio_features[[#This Row],[streams]]</f>
        <v>118844500</v>
      </c>
      <c r="Y1446" t="str">
        <f>IF(Tabela2[[#This Row],[feat]]="","","Feat")</f>
        <v>Feat</v>
      </c>
      <c r="Z1446" s="17" t="str">
        <f>CONCATENATE(INT(spotify_top_songs_audio_features[[#This Row],[duration_ms]]/(60*1000)),":",MOD(INT(spotify_top_songs_audio_features[[#This Row],[duration_ms]]/1000),60))</f>
        <v>3:31</v>
      </c>
      <c r="AA14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46" t="str">
        <f>spotify_top_songs_audio_features[[#This Row],[track_name]]</f>
        <v>Polvo</v>
      </c>
    </row>
    <row r="1447" spans="1:28" x14ac:dyDescent="0.25">
      <c r="A1447" t="s">
        <v>13145</v>
      </c>
      <c r="B1447" t="s">
        <v>758</v>
      </c>
      <c r="C1447" t="s">
        <v>13146</v>
      </c>
      <c r="D1447" t="s">
        <v>220</v>
      </c>
      <c r="E1447" t="s">
        <v>86</v>
      </c>
      <c r="F1447" t="s">
        <v>24</v>
      </c>
      <c r="G1447" t="s">
        <v>25</v>
      </c>
      <c r="H1447">
        <v>776</v>
      </c>
      <c r="I1447">
        <v>669</v>
      </c>
      <c r="J1447">
        <v>638</v>
      </c>
      <c r="K1447" t="s">
        <v>2788</v>
      </c>
      <c r="L1447">
        <v>0</v>
      </c>
      <c r="M1447">
        <v>219</v>
      </c>
      <c r="N1447">
        <v>661</v>
      </c>
      <c r="O1447">
        <v>-4933</v>
      </c>
      <c r="P1447">
        <v>91012</v>
      </c>
      <c r="Q1447">
        <v>228467</v>
      </c>
      <c r="R1447">
        <v>31</v>
      </c>
      <c r="S1447">
        <v>118781690</v>
      </c>
      <c r="U1447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1447" t="str">
        <f>IFERROR(MID(spotify_top_songs_audio_features[[#This Row],[artist_names]],SEARCH(",",spotify_top_songs_audio_features[[#This Row],[artist_names]])+2,99),"")</f>
        <v/>
      </c>
      <c r="W1447" t="str">
        <f>spotify_top_songs_audio_features[[#This Row],[source]]</f>
        <v>UMLE - Latino</v>
      </c>
      <c r="X1447" s="1">
        <f>spotify_top_songs_audio_features[[#This Row],[streams]]</f>
        <v>118781690</v>
      </c>
      <c r="Y1447" t="str">
        <f>IF(Tabela2[[#This Row],[feat]]="","","Feat")</f>
        <v/>
      </c>
      <c r="Z1447" s="17" t="str">
        <f>CONCATENATE(INT(spotify_top_songs_audio_features[[#This Row],[duration_ms]]/(60*1000)),":",MOD(INT(spotify_top_songs_audio_features[[#This Row],[duration_ms]]/1000),60))</f>
        <v>3:48</v>
      </c>
      <c r="AA14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47" t="str">
        <f>spotify_top_songs_audio_features[[#This Row],[track_name]]</f>
        <v>Traicionera</v>
      </c>
    </row>
    <row r="1448" spans="1:28" x14ac:dyDescent="0.25">
      <c r="A1448" t="s">
        <v>13634</v>
      </c>
      <c r="B1448" t="s">
        <v>13635</v>
      </c>
      <c r="C1448" t="s">
        <v>13636</v>
      </c>
      <c r="D1448" t="s">
        <v>53</v>
      </c>
      <c r="E1448" t="s">
        <v>31</v>
      </c>
      <c r="F1448" t="s">
        <v>32</v>
      </c>
      <c r="G1448" t="s">
        <v>25</v>
      </c>
      <c r="H1448">
        <v>775</v>
      </c>
      <c r="I1448">
        <v>696</v>
      </c>
      <c r="J1448">
        <v>681</v>
      </c>
      <c r="K1448" t="s">
        <v>6053</v>
      </c>
      <c r="L1448">
        <v>184</v>
      </c>
      <c r="M1448">
        <v>157</v>
      </c>
      <c r="N1448">
        <v>775</v>
      </c>
      <c r="O1448">
        <v>-5184</v>
      </c>
      <c r="P1448">
        <v>92007</v>
      </c>
      <c r="Q1448">
        <v>190570</v>
      </c>
      <c r="R1448">
        <v>15</v>
      </c>
      <c r="S1448">
        <v>118679933</v>
      </c>
      <c r="U1448" t="str">
        <f>IFERROR(LEFT(spotify_top_songs_audio_features[[#This Row],[artist_names]],SEARCH(",",spotify_top_songs_audio_features[[#This Row],[artist_names]])-1),spotify_top_songs_audio_features[[#This Row],[artist_names]])</f>
        <v>Shakira</v>
      </c>
      <c r="V1448" t="str">
        <f>IFERROR(MID(spotify_top_songs_audio_features[[#This Row],[artist_names]],SEARCH(",",spotify_top_songs_audio_features[[#This Row],[artist_names]])+2,99),"")</f>
        <v>Anuel AA</v>
      </c>
      <c r="W1448" t="str">
        <f>spotify_top_songs_audio_features[[#This Row],[source]]</f>
        <v>Sony Music Latin</v>
      </c>
      <c r="X1448" s="1">
        <f>spotify_top_songs_audio_features[[#This Row],[streams]]</f>
        <v>118679933</v>
      </c>
      <c r="Y1448" t="str">
        <f>IF(Tabela2[[#This Row],[feat]]="","","Feat")</f>
        <v>Feat</v>
      </c>
      <c r="Z1448" s="17" t="str">
        <f>CONCATENATE(INT(spotify_top_songs_audio_features[[#This Row],[duration_ms]]/(60*1000)),":",MOD(INT(spotify_top_songs_audio_features[[#This Row],[duration_ms]]/1000),60))</f>
        <v>3:10</v>
      </c>
      <c r="AA14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448" t="str">
        <f>spotify_top_songs_audio_features[[#This Row],[track_name]]</f>
        <v>Me Gusta</v>
      </c>
    </row>
    <row r="1449" spans="1:28" x14ac:dyDescent="0.25">
      <c r="A1449" t="s">
        <v>12829</v>
      </c>
      <c r="B1449" t="s">
        <v>7006</v>
      </c>
      <c r="C1449" t="s">
        <v>7007</v>
      </c>
      <c r="D1449" t="s">
        <v>1491</v>
      </c>
      <c r="E1449" t="s">
        <v>113</v>
      </c>
      <c r="F1449" t="s">
        <v>24</v>
      </c>
      <c r="G1449" t="s">
        <v>25</v>
      </c>
      <c r="H1449">
        <v>857</v>
      </c>
      <c r="I1449">
        <v>829</v>
      </c>
      <c r="J1449">
        <v>842</v>
      </c>
      <c r="K1449" t="s">
        <v>8753</v>
      </c>
      <c r="L1449">
        <v>15</v>
      </c>
      <c r="M1449">
        <v>255</v>
      </c>
      <c r="N1449">
        <v>208</v>
      </c>
      <c r="O1449">
        <v>-484</v>
      </c>
      <c r="P1449">
        <v>106993</v>
      </c>
      <c r="Q1449">
        <v>190654</v>
      </c>
      <c r="R1449">
        <v>17</v>
      </c>
      <c r="S1449">
        <v>118196619</v>
      </c>
      <c r="U1449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449" t="str">
        <f>IFERROR(MID(spotify_top_songs_audio_features[[#This Row],[artist_names]],SEARCH(",",spotify_top_songs_audio_features[[#This Row],[artist_names]])+2,99),"")</f>
        <v>Baby Rasta</v>
      </c>
      <c r="W1449" t="str">
        <f>spotify_top_songs_audio_features[[#This Row],[source]]</f>
        <v>Sony Music Latin/Duars Entertainment</v>
      </c>
      <c r="X1449" s="1">
        <f>spotify_top_songs_audio_features[[#This Row],[streams]]</f>
        <v>118196619</v>
      </c>
      <c r="Y1449" t="str">
        <f>IF(Tabela2[[#This Row],[feat]]="","","Feat")</f>
        <v>Feat</v>
      </c>
      <c r="Z1449" s="17" t="str">
        <f>CONCATENATE(INT(spotify_top_songs_audio_features[[#This Row],[duration_ms]]/(60*1000)),":",MOD(INT(spotify_top_songs_audio_features[[#This Row],[duration_ms]]/1000),60))</f>
        <v>3:10</v>
      </c>
      <c r="AA14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49" t="str">
        <f>spotify_top_songs_audio_features[[#This Row],[track_name]]</f>
        <v>PUNTO 40</v>
      </c>
    </row>
    <row r="1450" spans="1:28" x14ac:dyDescent="0.25">
      <c r="A1450" t="s">
        <v>14832</v>
      </c>
      <c r="B1450" t="s">
        <v>116</v>
      </c>
      <c r="C1450" t="s">
        <v>5092</v>
      </c>
      <c r="D1450" t="s">
        <v>48</v>
      </c>
      <c r="E1450" t="s">
        <v>23</v>
      </c>
      <c r="F1450" t="s">
        <v>32</v>
      </c>
      <c r="G1450" t="s">
        <v>25</v>
      </c>
      <c r="H1450">
        <v>745</v>
      </c>
      <c r="I1450">
        <v>642</v>
      </c>
      <c r="J1450">
        <v>287</v>
      </c>
      <c r="K1450" t="s">
        <v>1920</v>
      </c>
      <c r="L1450">
        <v>0</v>
      </c>
      <c r="M1450">
        <v>658</v>
      </c>
      <c r="N1450">
        <v>226</v>
      </c>
      <c r="O1450">
        <v>-6257</v>
      </c>
      <c r="P1450">
        <v>179974</v>
      </c>
      <c r="Q1450">
        <v>131240</v>
      </c>
      <c r="R1450">
        <v>18</v>
      </c>
      <c r="S1450">
        <v>118128102</v>
      </c>
      <c r="U1450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1450" t="str">
        <f>IFERROR(MID(spotify_top_songs_audio_features[[#This Row],[artist_names]],SEARCH(",",spotify_top_songs_audio_features[[#This Row],[artist_names]])+2,99),"")</f>
        <v/>
      </c>
      <c r="W1450" t="str">
        <f>spotify_top_songs_audio_features[[#This Row],[source]]</f>
        <v>Republic Records</v>
      </c>
      <c r="X1450" s="1">
        <f>spotify_top_songs_audio_features[[#This Row],[streams]]</f>
        <v>118128102</v>
      </c>
      <c r="Y1450" t="str">
        <f>IF(Tabela2[[#This Row],[feat]]="","","Feat")</f>
        <v/>
      </c>
      <c r="Z1450" s="17" t="str">
        <f>CONCATENATE(INT(spotify_top_songs_audio_features[[#This Row],[duration_ms]]/(60*1000)),":",MOD(INT(spotify_top_songs_audio_features[[#This Row],[duration_ms]]/1000),60))</f>
        <v>2:11</v>
      </c>
      <c r="AA14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450" t="str">
        <f>spotify_top_songs_audio_features[[#This Row],[track_name]]</f>
        <v>Ransom</v>
      </c>
    </row>
    <row r="1451" spans="1:28" x14ac:dyDescent="0.25">
      <c r="A1451" t="s">
        <v>16099</v>
      </c>
      <c r="B1451" t="s">
        <v>16100</v>
      </c>
      <c r="C1451" t="s">
        <v>16101</v>
      </c>
      <c r="D1451" t="s">
        <v>85</v>
      </c>
      <c r="E1451" t="s">
        <v>86</v>
      </c>
      <c r="F1451" t="s">
        <v>32</v>
      </c>
      <c r="G1451" t="s">
        <v>25</v>
      </c>
      <c r="H1451">
        <v>722</v>
      </c>
      <c r="I1451">
        <v>744</v>
      </c>
      <c r="J1451">
        <v>363</v>
      </c>
      <c r="K1451" t="s">
        <v>12225</v>
      </c>
      <c r="L1451">
        <v>157</v>
      </c>
      <c r="M1451">
        <v>143</v>
      </c>
      <c r="N1451">
        <v>686</v>
      </c>
      <c r="O1451">
        <v>-552</v>
      </c>
      <c r="P1451">
        <v>125985</v>
      </c>
      <c r="Q1451">
        <v>207630</v>
      </c>
      <c r="R1451">
        <v>20</v>
      </c>
      <c r="S1451">
        <v>117899105</v>
      </c>
      <c r="U1451" t="str">
        <f>IFERROR(LEFT(spotify_top_songs_audio_features[[#This Row],[artist_names]],SEARCH(",",spotify_top_songs_audio_features[[#This Row],[artist_names]])-1),spotify_top_songs_audio_features[[#This Row],[artist_names]])</f>
        <v>Jax Jones</v>
      </c>
      <c r="V1451" t="str">
        <f>IFERROR(MID(spotify_top_songs_audio_features[[#This Row],[artist_names]],SEARCH(",",spotify_top_songs_audio_features[[#This Row],[artist_names]])+2,99),"")</f>
        <v>Ina Wroldsen</v>
      </c>
      <c r="W1451" t="str">
        <f>spotify_top_songs_audio_features[[#This Row],[source]]</f>
        <v>Polydor Records</v>
      </c>
      <c r="X1451" s="1">
        <f>spotify_top_songs_audio_features[[#This Row],[streams]]</f>
        <v>117899105</v>
      </c>
      <c r="Y1451" t="str">
        <f>IF(Tabela2[[#This Row],[feat]]="","","Feat")</f>
        <v>Feat</v>
      </c>
      <c r="Z1451" s="17" t="str">
        <f>CONCATENATE(INT(spotify_top_songs_audio_features[[#This Row],[duration_ms]]/(60*1000)),":",MOD(INT(spotify_top_songs_audio_features[[#This Row],[duration_ms]]/1000),60))</f>
        <v>3:27</v>
      </c>
      <c r="AA14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51" t="str">
        <f>spotify_top_songs_audio_features[[#This Row],[track_name]]</f>
        <v>Breathe (feat. Ina Wroldsen)</v>
      </c>
    </row>
    <row r="1452" spans="1:28" x14ac:dyDescent="0.25">
      <c r="A1452" t="s">
        <v>15328</v>
      </c>
      <c r="B1452" t="s">
        <v>4824</v>
      </c>
      <c r="C1452" t="s">
        <v>4825</v>
      </c>
      <c r="D1452" t="s">
        <v>4826</v>
      </c>
      <c r="E1452" t="s">
        <v>142</v>
      </c>
      <c r="F1452" t="s">
        <v>24</v>
      </c>
      <c r="G1452" t="s">
        <v>25</v>
      </c>
      <c r="H1452">
        <v>729</v>
      </c>
      <c r="I1452">
        <v>368</v>
      </c>
      <c r="J1452">
        <v>435</v>
      </c>
      <c r="K1452" t="s">
        <v>9247</v>
      </c>
      <c r="L1452">
        <v>0</v>
      </c>
      <c r="M1452">
        <v>811</v>
      </c>
      <c r="N1452">
        <v>738</v>
      </c>
      <c r="O1452">
        <v>-10765</v>
      </c>
      <c r="P1452">
        <v>119391</v>
      </c>
      <c r="Q1452">
        <v>133427</v>
      </c>
      <c r="R1452">
        <v>43</v>
      </c>
      <c r="S1452">
        <v>117756145</v>
      </c>
      <c r="U1452" t="str">
        <f>IFERROR(LEFT(spotify_top_songs_audio_features[[#This Row],[artist_names]],SEARCH(",",spotify_top_songs_audio_features[[#This Row],[artist_names]])-1),spotify_top_songs_audio_features[[#This Row],[artist_names]])</f>
        <v>Bobby Helms</v>
      </c>
      <c r="V1452" t="str">
        <f>IFERROR(MID(spotify_top_songs_audio_features[[#This Row],[artist_names]],SEARCH(",",spotify_top_songs_audio_features[[#This Row],[artist_names]])+2,99),"")</f>
        <v/>
      </c>
      <c r="W1452" t="str">
        <f>spotify_top_songs_audio_features[[#This Row],[source]]</f>
        <v>Universal Digital Enterprises</v>
      </c>
      <c r="X1452" s="1">
        <f>spotify_top_songs_audio_features[[#This Row],[streams]]</f>
        <v>117756145</v>
      </c>
      <c r="Y1452" t="str">
        <f>IF(Tabela2[[#This Row],[feat]]="","","Feat")</f>
        <v/>
      </c>
      <c r="Z1452" s="17" t="str">
        <f>CONCATENATE(INT(spotify_top_songs_audio_features[[#This Row],[duration_ms]]/(60*1000)),":",MOD(INT(spotify_top_songs_audio_features[[#This Row],[duration_ms]]/1000),60))</f>
        <v>2:13</v>
      </c>
      <c r="AA14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452" t="str">
        <f>spotify_top_songs_audio_features[[#This Row],[track_name]]</f>
        <v>Jingle Bell Rock</v>
      </c>
    </row>
    <row r="1453" spans="1:28" x14ac:dyDescent="0.25">
      <c r="A1453" t="s">
        <v>6187</v>
      </c>
      <c r="B1453" t="s">
        <v>3653</v>
      </c>
      <c r="C1453" t="s">
        <v>3654</v>
      </c>
      <c r="D1453" t="s">
        <v>3653</v>
      </c>
      <c r="E1453" t="s">
        <v>23</v>
      </c>
      <c r="F1453" t="s">
        <v>24</v>
      </c>
      <c r="G1453" t="s">
        <v>25</v>
      </c>
      <c r="H1453">
        <v>696</v>
      </c>
      <c r="I1453">
        <v>412</v>
      </c>
      <c r="J1453">
        <v>27</v>
      </c>
      <c r="K1453" t="s">
        <v>3006</v>
      </c>
      <c r="L1453">
        <v>6.1599999999999997E-3</v>
      </c>
      <c r="M1453">
        <v>1</v>
      </c>
      <c r="N1453">
        <v>349</v>
      </c>
      <c r="O1453">
        <v>-8547</v>
      </c>
      <c r="P1453">
        <v>133913</v>
      </c>
      <c r="Q1453">
        <v>222707</v>
      </c>
      <c r="R1453">
        <v>14</v>
      </c>
      <c r="S1453">
        <v>117700385</v>
      </c>
      <c r="U1453" t="str">
        <f>IFERROR(LEFT(spotify_top_songs_audio_features[[#This Row],[artist_names]],SEARCH(",",spotify_top_songs_audio_features[[#This Row],[artist_names]])-1),spotify_top_songs_audio_features[[#This Row],[artist_names]])</f>
        <v>Raim Laode</v>
      </c>
      <c r="V1453" t="str">
        <f>IFERROR(MID(spotify_top_songs_audio_features[[#This Row],[artist_names]],SEARCH(",",spotify_top_songs_audio_features[[#This Row],[artist_names]])+2,99),"")</f>
        <v/>
      </c>
      <c r="W1453" t="str">
        <f>spotify_top_songs_audio_features[[#This Row],[source]]</f>
        <v>Raim Laode</v>
      </c>
      <c r="X1453" s="1">
        <f>spotify_top_songs_audio_features[[#This Row],[streams]]</f>
        <v>117700385</v>
      </c>
      <c r="Y1453" t="str">
        <f>IF(Tabela2[[#This Row],[feat]]="","","Feat")</f>
        <v/>
      </c>
      <c r="Z1453" s="17" t="str">
        <f>CONCATENATE(INT(spotify_top_songs_audio_features[[#This Row],[duration_ms]]/(60*1000)),":",MOD(INT(spotify_top_songs_audio_features[[#This Row],[duration_ms]]/1000),60))</f>
        <v>3:42</v>
      </c>
      <c r="AA14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453" t="str">
        <f>spotify_top_songs_audio_features[[#This Row],[track_name]]</f>
        <v>Komang</v>
      </c>
    </row>
    <row r="1454" spans="1:28" x14ac:dyDescent="0.25">
      <c r="A1454" t="s">
        <v>1488</v>
      </c>
      <c r="B1454" t="s">
        <v>1489</v>
      </c>
      <c r="C1454" t="s">
        <v>1490</v>
      </c>
      <c r="D1454" t="s">
        <v>1491</v>
      </c>
      <c r="E1454" t="s">
        <v>469</v>
      </c>
      <c r="F1454" t="s">
        <v>24</v>
      </c>
      <c r="G1454" t="s">
        <v>152</v>
      </c>
      <c r="H1454">
        <v>768</v>
      </c>
      <c r="I1454">
        <v>56</v>
      </c>
      <c r="J1454">
        <v>859</v>
      </c>
      <c r="K1454" t="s">
        <v>1492</v>
      </c>
      <c r="L1454">
        <v>791</v>
      </c>
      <c r="M1454">
        <v>115</v>
      </c>
      <c r="N1454">
        <v>372</v>
      </c>
      <c r="O1454">
        <v>-3497</v>
      </c>
      <c r="P1454">
        <v>112084</v>
      </c>
      <c r="Q1454">
        <v>205714</v>
      </c>
      <c r="R1454">
        <v>22</v>
      </c>
      <c r="S1454">
        <v>117679346</v>
      </c>
      <c r="U1454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454" t="str">
        <f>IFERROR(MID(spotify_top_songs_audio_features[[#This Row],[artist_names]],SEARCH(",",spotify_top_songs_audio_features[[#This Row],[artist_names]])+2,99),"")</f>
        <v>Mr. Naisgai</v>
      </c>
      <c r="W1454" t="str">
        <f>spotify_top_songs_audio_features[[#This Row],[source]]</f>
        <v>Sony Music Latin/Duars Entertainment</v>
      </c>
      <c r="X1454" s="1">
        <f>spotify_top_songs_audio_features[[#This Row],[streams]]</f>
        <v>117679346</v>
      </c>
      <c r="Y1454" t="str">
        <f>IF(Tabela2[[#This Row],[feat]]="","","Feat")</f>
        <v>Feat</v>
      </c>
      <c r="Z1454" s="17" t="str">
        <f>CONCATENATE(INT(spotify_top_songs_audio_features[[#This Row],[duration_ms]]/(60*1000)),":",MOD(INT(spotify_top_songs_audio_features[[#This Row],[duration_ms]]/1000),60))</f>
        <v>3:25</v>
      </c>
      <c r="AA14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454" t="str">
        <f>spotify_top_songs_audio_features[[#This Row],[track_name]]</f>
        <v>2/Catorce</v>
      </c>
    </row>
    <row r="1455" spans="1:28" x14ac:dyDescent="0.25">
      <c r="A1455" t="s">
        <v>7290</v>
      </c>
      <c r="B1455" t="s">
        <v>4640</v>
      </c>
      <c r="C1455" t="s">
        <v>4641</v>
      </c>
      <c r="D1455" t="s">
        <v>220</v>
      </c>
      <c r="E1455" t="s">
        <v>113</v>
      </c>
      <c r="F1455" t="s">
        <v>24</v>
      </c>
      <c r="G1455" t="s">
        <v>25</v>
      </c>
      <c r="H1455">
        <v>684</v>
      </c>
      <c r="I1455">
        <v>762</v>
      </c>
      <c r="J1455">
        <v>501</v>
      </c>
      <c r="K1455" t="s">
        <v>3222</v>
      </c>
      <c r="L1455">
        <v>0</v>
      </c>
      <c r="M1455">
        <v>852</v>
      </c>
      <c r="N1455">
        <v>892</v>
      </c>
      <c r="O1455">
        <v>-518</v>
      </c>
      <c r="P1455">
        <v>172009</v>
      </c>
      <c r="Q1455">
        <v>245440</v>
      </c>
      <c r="R1455">
        <v>22</v>
      </c>
      <c r="S1455">
        <v>117583762</v>
      </c>
      <c r="U1455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1455" t="str">
        <f>IFERROR(MID(spotify_top_songs_audio_features[[#This Row],[artist_names]],SEARCH(",",spotify_top_songs_audio_features[[#This Row],[artist_names]])+2,99),"")</f>
        <v>Luis Figueroa, Lary Over</v>
      </c>
      <c r="W1455" t="str">
        <f>spotify_top_songs_audio_features[[#This Row],[source]]</f>
        <v>UMLE - Latino</v>
      </c>
      <c r="X1455" s="1">
        <f>spotify_top_songs_audio_features[[#This Row],[streams]]</f>
        <v>117583762</v>
      </c>
      <c r="Y1455" t="str">
        <f>IF(Tabela2[[#This Row],[feat]]="","","Feat")</f>
        <v>Feat</v>
      </c>
      <c r="Z1455" s="17" t="str">
        <f>CONCATENATE(INT(spotify_top_songs_audio_features[[#This Row],[duration_ms]]/(60*1000)),":",MOD(INT(spotify_top_songs_audio_features[[#This Row],[duration_ms]]/1000),60))</f>
        <v>4:5</v>
      </c>
      <c r="AA14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55" t="str">
        <f>spotify_top_songs_audio_features[[#This Row],[track_name]]</f>
        <v>Por Perro</v>
      </c>
    </row>
    <row r="1456" spans="1:28" x14ac:dyDescent="0.25">
      <c r="A1456" t="s">
        <v>14826</v>
      </c>
      <c r="B1456" t="s">
        <v>14827</v>
      </c>
      <c r="C1456" t="s">
        <v>14828</v>
      </c>
      <c r="D1456" t="s">
        <v>14829</v>
      </c>
      <c r="E1456" t="s">
        <v>23</v>
      </c>
      <c r="F1456" t="s">
        <v>32</v>
      </c>
      <c r="G1456" t="s">
        <v>25</v>
      </c>
      <c r="H1456">
        <v>787</v>
      </c>
      <c r="I1456">
        <v>769</v>
      </c>
      <c r="J1456">
        <v>335</v>
      </c>
      <c r="K1456" t="s">
        <v>14830</v>
      </c>
      <c r="L1456">
        <v>332</v>
      </c>
      <c r="M1456">
        <v>115</v>
      </c>
      <c r="N1456">
        <v>509</v>
      </c>
      <c r="O1456">
        <v>-4681</v>
      </c>
      <c r="P1456">
        <v>1280</v>
      </c>
      <c r="Q1456">
        <v>197114</v>
      </c>
      <c r="R1456">
        <v>11</v>
      </c>
      <c r="S1456">
        <v>117509505</v>
      </c>
      <c r="U1456" t="str">
        <f>IFERROR(LEFT(spotify_top_songs_audio_features[[#This Row],[artist_names]],SEARCH(",",spotify_top_songs_audio_features[[#This Row],[artist_names]])-1),spotify_top_songs_audio_features[[#This Row],[artist_names]])</f>
        <v>Eugenio Esquivel</v>
      </c>
      <c r="V1456" t="str">
        <f>IFERROR(MID(spotify_top_songs_audio_features[[#This Row],[artist_names]],SEARCH(",",spotify_top_songs_audio_features[[#This Row],[artist_names]])+2,99),"")</f>
        <v>Grupo Marca Registrada, Sebastian Esquivel</v>
      </c>
      <c r="W1456" t="str">
        <f>spotify_top_songs_audio_features[[#This Row],[source]]</f>
        <v>WKMX, División of WK Records / RB Records</v>
      </c>
      <c r="X1456" s="1">
        <f>spotify_top_songs_audio_features[[#This Row],[streams]]</f>
        <v>117509505</v>
      </c>
      <c r="Y1456" t="str">
        <f>IF(Tabela2[[#This Row],[feat]]="","","Feat")</f>
        <v>Feat</v>
      </c>
      <c r="Z1456" s="17" t="str">
        <f>CONCATENATE(INT(spotify_top_songs_audio_features[[#This Row],[duration_ms]]/(60*1000)),":",MOD(INT(spotify_top_songs_audio_features[[#This Row],[duration_ms]]/1000),60))</f>
        <v>3:17</v>
      </c>
      <c r="AA14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456" t="str">
        <f>spotify_top_songs_audio_features[[#This Row],[track_name]]</f>
        <v>Alucin</v>
      </c>
    </row>
    <row r="1457" spans="1:28" x14ac:dyDescent="0.25">
      <c r="A1457" t="s">
        <v>10406</v>
      </c>
      <c r="B1457" t="s">
        <v>10407</v>
      </c>
      <c r="C1457" t="s">
        <v>10408</v>
      </c>
      <c r="D1457" t="s">
        <v>341</v>
      </c>
      <c r="E1457" t="s">
        <v>58</v>
      </c>
      <c r="F1457" t="s">
        <v>32</v>
      </c>
      <c r="G1457" t="s">
        <v>25</v>
      </c>
      <c r="H1457">
        <v>661</v>
      </c>
      <c r="I1457">
        <v>723</v>
      </c>
      <c r="J1457">
        <v>566</v>
      </c>
      <c r="K1457" t="s">
        <v>2277</v>
      </c>
      <c r="L1457">
        <v>1.23E-3</v>
      </c>
      <c r="M1457">
        <v>14</v>
      </c>
      <c r="N1457">
        <v>316</v>
      </c>
      <c r="O1457">
        <v>-6976</v>
      </c>
      <c r="P1457">
        <v>113778</v>
      </c>
      <c r="Q1457">
        <v>163805</v>
      </c>
      <c r="R1457">
        <v>23</v>
      </c>
      <c r="S1457">
        <v>117507430</v>
      </c>
      <c r="U1457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1457" t="str">
        <f>IFERROR(MID(spotify_top_songs_audio_features[[#This Row],[artist_names]],SEARCH(",",spotify_top_songs_audio_features[[#This Row],[artist_names]])+2,99),"")</f>
        <v>Macklemore, Fall Out Boy</v>
      </c>
      <c r="W1457" t="str">
        <f>spotify_top_songs_audio_features[[#This Row],[source]]</f>
        <v>Epic Amsterdam</v>
      </c>
      <c r="X1457" s="1">
        <f>spotify_top_songs_audio_features[[#This Row],[streams]]</f>
        <v>117507430</v>
      </c>
      <c r="Y1457" t="str">
        <f>IF(Tabela2[[#This Row],[feat]]="","","Feat")</f>
        <v>Feat</v>
      </c>
      <c r="Z1457" s="17" t="str">
        <f>CONCATENATE(INT(spotify_top_songs_audio_features[[#This Row],[duration_ms]]/(60*1000)),":",MOD(INT(spotify_top_songs_audio_features[[#This Row],[duration_ms]]/1000),60))</f>
        <v>2:43</v>
      </c>
      <c r="AA14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457" t="str">
        <f>spotify_top_songs_audio_features[[#This Row],[track_name]]</f>
        <v>Summer Days (feat. Macklemore &amp; Patrick Stump of Fall Out Boy)</v>
      </c>
    </row>
    <row r="1458" spans="1:28" x14ac:dyDescent="0.25">
      <c r="A1458" t="s">
        <v>13926</v>
      </c>
      <c r="B1458" t="s">
        <v>13927</v>
      </c>
      <c r="C1458" t="s">
        <v>13928</v>
      </c>
      <c r="D1458" t="s">
        <v>2553</v>
      </c>
      <c r="E1458" t="s">
        <v>58</v>
      </c>
      <c r="F1458" t="s">
        <v>32</v>
      </c>
      <c r="G1458" t="s">
        <v>25</v>
      </c>
      <c r="H1458">
        <v>94</v>
      </c>
      <c r="I1458">
        <v>335</v>
      </c>
      <c r="J1458">
        <v>505</v>
      </c>
      <c r="K1458" t="s">
        <v>566</v>
      </c>
      <c r="L1458">
        <v>0</v>
      </c>
      <c r="M1458">
        <v>262</v>
      </c>
      <c r="N1458">
        <v>707</v>
      </c>
      <c r="O1458">
        <v>-10179</v>
      </c>
      <c r="P1458">
        <v>12004</v>
      </c>
      <c r="Q1458">
        <v>209640</v>
      </c>
      <c r="R1458">
        <v>21</v>
      </c>
      <c r="S1458">
        <v>117380722</v>
      </c>
      <c r="U1458" t="str">
        <f>IFERROR(LEFT(spotify_top_songs_audio_features[[#This Row],[artist_names]],SEARCH(",",spotify_top_songs_audio_features[[#This Row],[artist_names]])-1),spotify_top_songs_audio_features[[#This Row],[artist_names]])</f>
        <v>Aminé</v>
      </c>
      <c r="V1458" t="str">
        <f>IFERROR(MID(spotify_top_songs_audio_features[[#This Row],[artist_names]],SEARCH(",",spotify_top_songs_audio_features[[#This Row],[artist_names]])+2,99),"")</f>
        <v/>
      </c>
      <c r="W1458" t="str">
        <f>spotify_top_songs_audio_features[[#This Row],[source]]</f>
        <v>Universal Records</v>
      </c>
      <c r="X1458" s="1">
        <f>spotify_top_songs_audio_features[[#This Row],[streams]]</f>
        <v>117380722</v>
      </c>
      <c r="Y1458" t="str">
        <f>IF(Tabela2[[#This Row],[feat]]="","","Feat")</f>
        <v/>
      </c>
      <c r="Z1458" s="17" t="str">
        <f>CONCATENATE(INT(spotify_top_songs_audio_features[[#This Row],[duration_ms]]/(60*1000)),":",MOD(INT(spotify_top_songs_audio_features[[#This Row],[duration_ms]]/1000),60))</f>
        <v>3:29</v>
      </c>
      <c r="AA14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458" t="str">
        <f>spotify_top_songs_audio_features[[#This Row],[track_name]]</f>
        <v>Caroline</v>
      </c>
    </row>
    <row r="1459" spans="1:28" x14ac:dyDescent="0.25">
      <c r="A1459" t="s">
        <v>2817</v>
      </c>
      <c r="B1459" t="s">
        <v>2818</v>
      </c>
      <c r="C1459" t="s">
        <v>2819</v>
      </c>
      <c r="D1459" t="s">
        <v>2820</v>
      </c>
      <c r="E1459" t="s">
        <v>102</v>
      </c>
      <c r="F1459" t="s">
        <v>24</v>
      </c>
      <c r="G1459" t="s">
        <v>25</v>
      </c>
      <c r="H1459">
        <v>599</v>
      </c>
      <c r="I1459">
        <v>887</v>
      </c>
      <c r="J1459">
        <v>984</v>
      </c>
      <c r="K1459" t="s">
        <v>935</v>
      </c>
      <c r="L1459">
        <v>1.21E-4</v>
      </c>
      <c r="M1459">
        <v>3</v>
      </c>
      <c r="N1459">
        <v>881</v>
      </c>
      <c r="O1459">
        <v>-3967</v>
      </c>
      <c r="P1459">
        <v>170918</v>
      </c>
      <c r="Q1459">
        <v>193837</v>
      </c>
      <c r="R1459">
        <v>14</v>
      </c>
      <c r="S1459">
        <v>117321765</v>
      </c>
      <c r="U1459" t="str">
        <f>IFERROR(LEFT(spotify_top_songs_audio_features[[#This Row],[artist_names]],SEARCH(",",spotify_top_songs_audio_features[[#This Row],[artist_names]])-1),spotify_top_songs_audio_features[[#This Row],[artist_names]])</f>
        <v>Normani</v>
      </c>
      <c r="V1459" t="str">
        <f>IFERROR(MID(spotify_top_songs_audio_features[[#This Row],[artist_names]],SEARCH(",",spotify_top_songs_audio_features[[#This Row],[artist_names]])+2,99),"")</f>
        <v/>
      </c>
      <c r="W1459" t="str">
        <f>spotify_top_songs_audio_features[[#This Row],[source]]</f>
        <v>Keep Cool/RCA Records</v>
      </c>
      <c r="X1459" s="1">
        <f>spotify_top_songs_audio_features[[#This Row],[streams]]</f>
        <v>117321765</v>
      </c>
      <c r="Y1459" t="str">
        <f>IF(Tabela2[[#This Row],[feat]]="","","Feat")</f>
        <v/>
      </c>
      <c r="Z1459" s="17" t="str">
        <f>CONCATENATE(INT(spotify_top_songs_audio_features[[#This Row],[duration_ms]]/(60*1000)),":",MOD(INT(spotify_top_songs_audio_features[[#This Row],[duration_ms]]/1000),60))</f>
        <v>3:13</v>
      </c>
      <c r="AA14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459" t="str">
        <f>spotify_top_songs_audio_features[[#This Row],[track_name]]</f>
        <v>Motivation</v>
      </c>
    </row>
    <row r="1460" spans="1:28" x14ac:dyDescent="0.25">
      <c r="A1460" t="s">
        <v>14007</v>
      </c>
      <c r="B1460" t="s">
        <v>112</v>
      </c>
      <c r="C1460" t="s">
        <v>14008</v>
      </c>
      <c r="D1460" t="s">
        <v>112</v>
      </c>
      <c r="E1460" t="s">
        <v>177</v>
      </c>
      <c r="F1460" t="s">
        <v>24</v>
      </c>
      <c r="G1460" t="s">
        <v>25</v>
      </c>
      <c r="H1460">
        <v>694</v>
      </c>
      <c r="I1460">
        <v>764</v>
      </c>
      <c r="J1460">
        <v>337</v>
      </c>
      <c r="K1460" t="s">
        <v>14009</v>
      </c>
      <c r="L1460">
        <v>0</v>
      </c>
      <c r="M1460">
        <v>608</v>
      </c>
      <c r="N1460">
        <v>819</v>
      </c>
      <c r="O1460">
        <v>-4893</v>
      </c>
      <c r="P1460">
        <v>123044</v>
      </c>
      <c r="Q1460">
        <v>273186</v>
      </c>
      <c r="R1460">
        <v>9</v>
      </c>
      <c r="S1460">
        <v>117281446</v>
      </c>
      <c r="U146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460" t="str">
        <f>IFERROR(MID(spotify_top_songs_audio_features[[#This Row],[artist_names]],SEARCH(",",spotify_top_songs_audio_features[[#This Row],[artist_names]])+2,99),"")</f>
        <v/>
      </c>
      <c r="W1460" t="str">
        <f>spotify_top_songs_audio_features[[#This Row],[source]]</f>
        <v>Taylor Swift</v>
      </c>
      <c r="X1460" s="1">
        <f>spotify_top_songs_audio_features[[#This Row],[streams]]</f>
        <v>117281446</v>
      </c>
      <c r="Y1460" t="str">
        <f>IF(Tabela2[[#This Row],[feat]]="","","Feat")</f>
        <v/>
      </c>
      <c r="Z1460" s="17" t="str">
        <f>CONCATENATE(INT(spotify_top_songs_audio_features[[#This Row],[duration_ms]]/(60*1000)),":",MOD(INT(spotify_top_songs_audio_features[[#This Row],[duration_ms]]/1000),60))</f>
        <v>4:33</v>
      </c>
      <c r="AA14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460" t="str">
        <f>spotify_top_songs_audio_features[[#This Row],[track_name]]</f>
        <v>I Can See You (Taylor’s Version) (From The Vault)</v>
      </c>
    </row>
    <row r="1461" spans="1:28" x14ac:dyDescent="0.25">
      <c r="A1461" t="s">
        <v>16053</v>
      </c>
      <c r="B1461" t="s">
        <v>16054</v>
      </c>
      <c r="C1461" t="s">
        <v>16055</v>
      </c>
      <c r="D1461" t="s">
        <v>16056</v>
      </c>
      <c r="E1461" t="s">
        <v>113</v>
      </c>
      <c r="F1461" t="s">
        <v>32</v>
      </c>
      <c r="G1461" t="s">
        <v>25</v>
      </c>
      <c r="H1461">
        <v>761</v>
      </c>
      <c r="I1461">
        <v>829</v>
      </c>
      <c r="J1461">
        <v>681</v>
      </c>
      <c r="K1461" t="s">
        <v>103</v>
      </c>
      <c r="L1461">
        <v>0</v>
      </c>
      <c r="M1461">
        <v>189</v>
      </c>
      <c r="N1461">
        <v>813</v>
      </c>
      <c r="O1461">
        <v>-3203</v>
      </c>
      <c r="P1461">
        <v>92033</v>
      </c>
      <c r="Q1461">
        <v>252003</v>
      </c>
      <c r="R1461">
        <v>27</v>
      </c>
      <c r="S1461">
        <v>117267607</v>
      </c>
      <c r="U1461" t="str">
        <f>IFERROR(LEFT(spotify_top_songs_audio_features[[#This Row],[artist_names]],SEARCH(",",spotify_top_songs_audio_features[[#This Row],[artist_names]])-1),spotify_top_songs_audio_features[[#This Row],[artist_names]])</f>
        <v>IAmChino</v>
      </c>
      <c r="V1461" t="str">
        <f>IFERROR(MID(spotify_top_songs_audio_features[[#This Row],[artist_names]],SEARCH(",",spotify_top_songs_audio_features[[#This Row],[artist_names]])+2,99),"")</f>
        <v>Pitbull, Yandel, El Chacal</v>
      </c>
      <c r="W1461" t="str">
        <f>spotify_top_songs_audio_features[[#This Row],[source]]</f>
        <v>Mr. 305 Records</v>
      </c>
      <c r="X1461" s="1">
        <f>spotify_top_songs_audio_features[[#This Row],[streams]]</f>
        <v>117267607</v>
      </c>
      <c r="Y1461" t="str">
        <f>IF(Tabela2[[#This Row],[feat]]="","","Feat")</f>
        <v>Feat</v>
      </c>
      <c r="Z1461" s="17" t="str">
        <f>CONCATENATE(INT(spotify_top_songs_audio_features[[#This Row],[duration_ms]]/(60*1000)),":",MOD(INT(spotify_top_songs_audio_features[[#This Row],[duration_ms]]/1000),60))</f>
        <v>4:12</v>
      </c>
      <c r="AA14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61" t="str">
        <f>spotify_top_songs_audio_features[[#This Row],[track_name]]</f>
        <v>Ay Mi Dios</v>
      </c>
    </row>
    <row r="1462" spans="1:28" x14ac:dyDescent="0.25">
      <c r="A1462" t="s">
        <v>13772</v>
      </c>
      <c r="B1462" t="s">
        <v>3785</v>
      </c>
      <c r="C1462" t="s">
        <v>3786</v>
      </c>
      <c r="D1462" t="s">
        <v>1372</v>
      </c>
      <c r="E1462" t="s">
        <v>31</v>
      </c>
      <c r="F1462" t="s">
        <v>24</v>
      </c>
      <c r="G1462" t="s">
        <v>25</v>
      </c>
      <c r="H1462">
        <v>739</v>
      </c>
      <c r="I1462">
        <v>833</v>
      </c>
      <c r="J1462">
        <v>463</v>
      </c>
      <c r="K1462" t="s">
        <v>9320</v>
      </c>
      <c r="L1462">
        <v>0</v>
      </c>
      <c r="M1462">
        <v>266</v>
      </c>
      <c r="N1462">
        <v>699</v>
      </c>
      <c r="O1462">
        <v>-5012</v>
      </c>
      <c r="P1462">
        <v>11799</v>
      </c>
      <c r="Q1462">
        <v>195313</v>
      </c>
      <c r="R1462">
        <v>30</v>
      </c>
      <c r="S1462">
        <v>117108605</v>
      </c>
      <c r="U1462" t="str">
        <f>IFERROR(LEFT(spotify_top_songs_audio_features[[#This Row],[artist_names]],SEARCH(",",spotify_top_songs_audio_features[[#This Row],[artist_names]])-1),spotify_top_songs_audio_features[[#This Row],[artist_names]])</f>
        <v>Jonas Blue</v>
      </c>
      <c r="V1462" t="str">
        <f>IFERROR(MID(spotify_top_songs_audio_features[[#This Row],[artist_names]],SEARCH(",",spotify_top_songs_audio_features[[#This Row],[artist_names]])+2,99),"")</f>
        <v>JP Cooper</v>
      </c>
      <c r="W1462" t="str">
        <f>spotify_top_songs_audio_features[[#This Row],[source]]</f>
        <v>UMOD (Universal Music On Demand)</v>
      </c>
      <c r="X1462" s="1">
        <f>spotify_top_songs_audio_features[[#This Row],[streams]]</f>
        <v>117108605</v>
      </c>
      <c r="Y1462" t="str">
        <f>IF(Tabela2[[#This Row],[feat]]="","","Feat")</f>
        <v>Feat</v>
      </c>
      <c r="Z1462" s="17" t="str">
        <f>CONCATENATE(INT(spotify_top_songs_audio_features[[#This Row],[duration_ms]]/(60*1000)),":",MOD(INT(spotify_top_songs_audio_features[[#This Row],[duration_ms]]/1000),60))</f>
        <v>3:15</v>
      </c>
      <c r="AA14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462" t="str">
        <f>spotify_top_songs_audio_features[[#This Row],[track_name]]</f>
        <v>Perfect Strangers</v>
      </c>
    </row>
    <row r="1463" spans="1:28" x14ac:dyDescent="0.25">
      <c r="A1463" t="s">
        <v>12201</v>
      </c>
      <c r="B1463" t="s">
        <v>410</v>
      </c>
      <c r="C1463" t="s">
        <v>12202</v>
      </c>
      <c r="D1463" t="s">
        <v>182</v>
      </c>
      <c r="E1463" t="s">
        <v>142</v>
      </c>
      <c r="F1463" t="s">
        <v>24</v>
      </c>
      <c r="G1463" t="s">
        <v>25</v>
      </c>
      <c r="H1463">
        <v>692</v>
      </c>
      <c r="I1463">
        <v>497</v>
      </c>
      <c r="J1463">
        <v>119</v>
      </c>
      <c r="K1463" t="s">
        <v>12203</v>
      </c>
      <c r="L1463">
        <v>0</v>
      </c>
      <c r="M1463">
        <v>259</v>
      </c>
      <c r="N1463">
        <v>475</v>
      </c>
      <c r="O1463">
        <v>-7316</v>
      </c>
      <c r="P1463">
        <v>81308</v>
      </c>
      <c r="Q1463">
        <v>122067</v>
      </c>
      <c r="R1463">
        <v>22</v>
      </c>
      <c r="S1463">
        <v>116777009</v>
      </c>
      <c r="U1463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1463" t="str">
        <f>IFERROR(MID(spotify_top_songs_audio_features[[#This Row],[artist_names]],SEARCH(",",spotify_top_songs_audio_features[[#This Row],[artist_names]])+2,99),"")</f>
        <v/>
      </c>
      <c r="W1463" t="str">
        <f>spotify_top_songs_audio_features[[#This Row],[source]]</f>
        <v>EMI</v>
      </c>
      <c r="X1463" s="1">
        <f>spotify_top_songs_audio_features[[#This Row],[streams]]</f>
        <v>116777009</v>
      </c>
      <c r="Y1463" t="str">
        <f>IF(Tabela2[[#This Row],[feat]]="","","Feat")</f>
        <v/>
      </c>
      <c r="Z1463" s="17" t="str">
        <f>CONCATENATE(INT(spotify_top_songs_audio_features[[#This Row],[duration_ms]]/(60*1000)),":",MOD(INT(spotify_top_songs_audio_features[[#This Row],[duration_ms]]/1000),60))</f>
        <v>2:2</v>
      </c>
      <c r="AA14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463" t="str">
        <f>spotify_top_songs_audio_features[[#This Row],[track_name]]</f>
        <v>We Will Rock You - Remastered 2011</v>
      </c>
    </row>
    <row r="1464" spans="1:28" x14ac:dyDescent="0.25">
      <c r="A1464" t="s">
        <v>11127</v>
      </c>
      <c r="B1464" t="s">
        <v>3514</v>
      </c>
      <c r="C1464" t="s">
        <v>3515</v>
      </c>
      <c r="D1464" t="s">
        <v>390</v>
      </c>
      <c r="E1464" t="s">
        <v>31</v>
      </c>
      <c r="F1464" t="s">
        <v>24</v>
      </c>
      <c r="G1464" t="s">
        <v>25</v>
      </c>
      <c r="H1464">
        <v>575</v>
      </c>
      <c r="I1464">
        <v>571</v>
      </c>
      <c r="J1464">
        <v>439</v>
      </c>
      <c r="K1464" t="s">
        <v>5434</v>
      </c>
      <c r="L1464">
        <v>0</v>
      </c>
      <c r="M1464">
        <v>912</v>
      </c>
      <c r="N1464">
        <v>449</v>
      </c>
      <c r="O1464">
        <v>-7906</v>
      </c>
      <c r="P1464">
        <v>105049</v>
      </c>
      <c r="Q1464">
        <v>197947</v>
      </c>
      <c r="R1464">
        <v>34</v>
      </c>
      <c r="S1464">
        <v>116744434</v>
      </c>
      <c r="U1464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1464" t="str">
        <f>IFERROR(MID(spotify_top_songs_audio_features[[#This Row],[artist_names]],SEARCH(",",spotify_top_songs_audio_features[[#This Row],[artist_names]])+2,99),"")</f>
        <v>Kelsea Ballerini</v>
      </c>
      <c r="W1464" t="str">
        <f>spotify_top_songs_audio_features[[#This Row],[source]]</f>
        <v>Disruptor Records/Columbia</v>
      </c>
      <c r="X1464" s="1">
        <f>spotify_top_songs_audio_features[[#This Row],[streams]]</f>
        <v>116744434</v>
      </c>
      <c r="Y1464" t="str">
        <f>IF(Tabela2[[#This Row],[feat]]="","","Feat")</f>
        <v>Feat</v>
      </c>
      <c r="Z1464" s="17" t="str">
        <f>CONCATENATE(INT(spotify_top_songs_audio_features[[#This Row],[duration_ms]]/(60*1000)),":",MOD(INT(spotify_top_songs_audio_features[[#This Row],[duration_ms]]/1000),60))</f>
        <v>3:17</v>
      </c>
      <c r="AA14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464" t="str">
        <f>spotify_top_songs_audio_features[[#This Row],[track_name]]</f>
        <v>This Feeling</v>
      </c>
    </row>
    <row r="1465" spans="1:28" x14ac:dyDescent="0.25">
      <c r="A1465" t="s">
        <v>16944</v>
      </c>
      <c r="B1465" t="s">
        <v>289</v>
      </c>
      <c r="C1465" t="s">
        <v>16593</v>
      </c>
      <c r="D1465" t="s">
        <v>37</v>
      </c>
      <c r="E1465" t="s">
        <v>86</v>
      </c>
      <c r="F1465" t="s">
        <v>32</v>
      </c>
      <c r="G1465" t="s">
        <v>25</v>
      </c>
      <c r="H1465">
        <v>866</v>
      </c>
      <c r="I1465">
        <v>813</v>
      </c>
      <c r="J1465">
        <v>554</v>
      </c>
      <c r="K1465" t="s">
        <v>9050</v>
      </c>
      <c r="L1465">
        <v>0</v>
      </c>
      <c r="M1465">
        <v>779</v>
      </c>
      <c r="N1465">
        <v>969</v>
      </c>
      <c r="O1465">
        <v>-4063</v>
      </c>
      <c r="P1465">
        <v>121998</v>
      </c>
      <c r="Q1465">
        <v>199440</v>
      </c>
      <c r="R1465">
        <v>78</v>
      </c>
      <c r="S1465">
        <v>116714440</v>
      </c>
      <c r="U1465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1465" t="str">
        <f>IFERROR(MID(spotify_top_songs_audio_features[[#This Row],[artist_names]],SEARCH(",",spotify_top_songs_audio_features[[#This Row],[artist_names]])+2,99),"")</f>
        <v/>
      </c>
      <c r="W1465" t="str">
        <f>spotify_top_songs_audio_features[[#This Row],[source]]</f>
        <v>Island Records</v>
      </c>
      <c r="X1465" s="1">
        <f>spotify_top_songs_audio_features[[#This Row],[streams]]</f>
        <v>116714440</v>
      </c>
      <c r="Y1465" t="str">
        <f>IF(Tabela2[[#This Row],[feat]]="","","Feat")</f>
        <v/>
      </c>
      <c r="Z1465" s="17" t="str">
        <f>CONCATENATE(INT(spotify_top_songs_audio_features[[#This Row],[duration_ms]]/(60*1000)),":",MOD(INT(spotify_top_songs_audio_features[[#This Row],[duration_ms]]/1000),60))</f>
        <v>3:19</v>
      </c>
      <c r="AA14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65" t="str">
        <f>spotify_top_songs_audio_features[[#This Row],[track_name]]</f>
        <v>There's Nothing Holdin' Me Back</v>
      </c>
    </row>
    <row r="1466" spans="1:28" x14ac:dyDescent="0.25">
      <c r="A1466" t="s">
        <v>14065</v>
      </c>
      <c r="B1466" t="s">
        <v>4775</v>
      </c>
      <c r="C1466" t="s">
        <v>4776</v>
      </c>
      <c r="D1466" t="s">
        <v>4777</v>
      </c>
      <c r="E1466" t="s">
        <v>86</v>
      </c>
      <c r="F1466" t="s">
        <v>24</v>
      </c>
      <c r="G1466" t="s">
        <v>25</v>
      </c>
      <c r="H1466">
        <v>851</v>
      </c>
      <c r="I1466">
        <v>688</v>
      </c>
      <c r="J1466">
        <v>565</v>
      </c>
      <c r="K1466" t="s">
        <v>3068</v>
      </c>
      <c r="L1466">
        <v>1.9300000000000001E-3</v>
      </c>
      <c r="M1466">
        <v>105</v>
      </c>
      <c r="N1466">
        <v>732</v>
      </c>
      <c r="O1466">
        <v>-4038</v>
      </c>
      <c r="P1466">
        <v>103982</v>
      </c>
      <c r="Q1466">
        <v>259600</v>
      </c>
      <c r="R1466">
        <v>23</v>
      </c>
      <c r="S1466">
        <v>116651017</v>
      </c>
      <c r="U1466" t="str">
        <f>IFERROR(LEFT(spotify_top_songs_audio_features[[#This Row],[artist_names]],SEARCH(",",spotify_top_songs_audio_features[[#This Row],[artist_names]])-1),spotify_top_songs_audio_features[[#This Row],[artist_names]])</f>
        <v>Alex Rose</v>
      </c>
      <c r="V1466" t="str">
        <f>IFERROR(MID(spotify_top_songs_audio_features[[#This Row],[artist_names]],SEARCH(",",spotify_top_songs_audio_features[[#This Row],[artist_names]])+2,99),"")</f>
        <v>Rafa Pabön</v>
      </c>
      <c r="W1466" t="str">
        <f>spotify_top_songs_audio_features[[#This Row],[source]]</f>
        <v>Los Oidos Fresh/ Los Proximos</v>
      </c>
      <c r="X1466" s="1">
        <f>spotify_top_songs_audio_features[[#This Row],[streams]]</f>
        <v>116651017</v>
      </c>
      <c r="Y1466" t="str">
        <f>IF(Tabela2[[#This Row],[feat]]="","","Feat")</f>
        <v>Feat</v>
      </c>
      <c r="Z1466" s="17" t="str">
        <f>CONCATENATE(INT(spotify_top_songs_audio_features[[#This Row],[duration_ms]]/(60*1000)),":",MOD(INT(spotify_top_songs_audio_features[[#This Row],[duration_ms]]/1000),60))</f>
        <v>4:19</v>
      </c>
      <c r="AA14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66" t="str">
        <f>spotify_top_songs_audio_features[[#This Row],[track_name]]</f>
        <v>Jangueo</v>
      </c>
    </row>
    <row r="1467" spans="1:28" x14ac:dyDescent="0.25">
      <c r="A1467" t="s">
        <v>10321</v>
      </c>
      <c r="B1467" t="s">
        <v>3956</v>
      </c>
      <c r="C1467" t="s">
        <v>3957</v>
      </c>
      <c r="D1467" t="s">
        <v>1640</v>
      </c>
      <c r="E1467" t="s">
        <v>469</v>
      </c>
      <c r="F1467" t="s">
        <v>24</v>
      </c>
      <c r="G1467" t="s">
        <v>25</v>
      </c>
      <c r="H1467">
        <v>909</v>
      </c>
      <c r="I1467">
        <v>493</v>
      </c>
      <c r="J1467">
        <v>735</v>
      </c>
      <c r="K1467" t="s">
        <v>188</v>
      </c>
      <c r="L1467">
        <v>147</v>
      </c>
      <c r="M1467">
        <v>127</v>
      </c>
      <c r="N1467">
        <v>844</v>
      </c>
      <c r="O1467">
        <v>-6688</v>
      </c>
      <c r="P1467">
        <v>94016</v>
      </c>
      <c r="Q1467">
        <v>197120</v>
      </c>
      <c r="R1467">
        <v>25</v>
      </c>
      <c r="S1467">
        <v>116489703</v>
      </c>
      <c r="U1467" t="str">
        <f>IFERROR(LEFT(spotify_top_songs_audio_features[[#This Row],[artist_names]],SEARCH(",",spotify_top_songs_audio_features[[#This Row],[artist_names]])-1),spotify_top_songs_audio_features[[#This Row],[artist_names]])</f>
        <v>Wolfine</v>
      </c>
      <c r="V1467" t="str">
        <f>IFERROR(MID(spotify_top_songs_audio_features[[#This Row],[artist_names]],SEARCH(",",spotify_top_songs_audio_features[[#This Row],[artist_names]])+2,99),"")</f>
        <v/>
      </c>
      <c r="W1467" t="str">
        <f>spotify_top_songs_audio_features[[#This Row],[source]]</f>
        <v>LOMIORECORDS</v>
      </c>
      <c r="X1467" s="1">
        <f>spotify_top_songs_audio_features[[#This Row],[streams]]</f>
        <v>116489703</v>
      </c>
      <c r="Y1467" t="str">
        <f>IF(Tabela2[[#This Row],[feat]]="","","Feat")</f>
        <v/>
      </c>
      <c r="Z1467" s="17" t="str">
        <f>CONCATENATE(INT(spotify_top_songs_audio_features[[#This Row],[duration_ms]]/(60*1000)),":",MOD(INT(spotify_top_songs_audio_features[[#This Row],[duration_ms]]/1000),60))</f>
        <v>3:17</v>
      </c>
      <c r="AA14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467" t="str">
        <f>spotify_top_songs_audio_features[[#This Row],[track_name]]</f>
        <v>Bella</v>
      </c>
    </row>
    <row r="1468" spans="1:28" x14ac:dyDescent="0.25">
      <c r="A1468" t="s">
        <v>2396</v>
      </c>
      <c r="B1468" t="s">
        <v>112</v>
      </c>
      <c r="C1468" t="s">
        <v>2397</v>
      </c>
      <c r="D1468" t="s">
        <v>112</v>
      </c>
      <c r="E1468" t="s">
        <v>23</v>
      </c>
      <c r="F1468" t="s">
        <v>24</v>
      </c>
      <c r="G1468" t="s">
        <v>25</v>
      </c>
      <c r="H1468">
        <v>751</v>
      </c>
      <c r="I1468">
        <v>502</v>
      </c>
      <c r="J1468">
        <v>167</v>
      </c>
      <c r="K1468" t="s">
        <v>626</v>
      </c>
      <c r="L1468">
        <v>0</v>
      </c>
      <c r="M1468">
        <v>296</v>
      </c>
      <c r="N1468">
        <v>106</v>
      </c>
      <c r="O1468">
        <v>-8763</v>
      </c>
      <c r="P1468">
        <v>108943</v>
      </c>
      <c r="Q1468">
        <v>210557</v>
      </c>
      <c r="R1468">
        <v>6</v>
      </c>
      <c r="S1468">
        <v>116467195</v>
      </c>
      <c r="U146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468" t="str">
        <f>IFERROR(MID(spotify_top_songs_audio_features[[#This Row],[artist_names]],SEARCH(",",spotify_top_songs_audio_features[[#This Row],[artist_names]])+2,99),"")</f>
        <v/>
      </c>
      <c r="W1468" t="str">
        <f>spotify_top_songs_audio_features[[#This Row],[source]]</f>
        <v>Taylor Swift</v>
      </c>
      <c r="X1468" s="1">
        <f>spotify_top_songs_audio_features[[#This Row],[streams]]</f>
        <v>116467195</v>
      </c>
      <c r="Y1468" t="str">
        <f>IF(Tabela2[[#This Row],[feat]]="","","Feat")</f>
        <v/>
      </c>
      <c r="Z1468" s="17" t="str">
        <f>CONCATENATE(INT(spotify_top_songs_audio_features[[#This Row],[duration_ms]]/(60*1000)),":",MOD(INT(spotify_top_songs_audio_features[[#This Row],[duration_ms]]/1000),60))</f>
        <v>3:30</v>
      </c>
      <c r="AA14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468" t="str">
        <f>spotify_top_songs_audio_features[[#This Row],[track_name]]</f>
        <v>Question...?</v>
      </c>
    </row>
    <row r="1469" spans="1:28" x14ac:dyDescent="0.25">
      <c r="A1469" t="s">
        <v>8272</v>
      </c>
      <c r="B1469" t="s">
        <v>1063</v>
      </c>
      <c r="C1469" t="s">
        <v>8273</v>
      </c>
      <c r="D1469" t="s">
        <v>8274</v>
      </c>
      <c r="E1469" t="s">
        <v>102</v>
      </c>
      <c r="F1469" t="s">
        <v>32</v>
      </c>
      <c r="G1469" t="s">
        <v>25</v>
      </c>
      <c r="H1469">
        <v>585</v>
      </c>
      <c r="I1469">
        <v>471</v>
      </c>
      <c r="J1469">
        <v>616</v>
      </c>
      <c r="K1469" t="s">
        <v>2309</v>
      </c>
      <c r="L1469">
        <v>184</v>
      </c>
      <c r="M1469">
        <v>115</v>
      </c>
      <c r="N1469">
        <v>323</v>
      </c>
      <c r="O1469">
        <v>-9934</v>
      </c>
      <c r="P1469">
        <v>93099</v>
      </c>
      <c r="Q1469">
        <v>142000</v>
      </c>
      <c r="R1469">
        <v>23</v>
      </c>
      <c r="S1469">
        <v>116371467</v>
      </c>
      <c r="U1469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1469" t="str">
        <f>IFERROR(MID(spotify_top_songs_audio_features[[#This Row],[artist_names]],SEARCH(",",spotify_top_songs_audio_features[[#This Row],[artist_names]])+2,99),"")</f>
        <v/>
      </c>
      <c r="W1469" t="str">
        <f>spotify_top_songs_audio_features[[#This Row],[source]]</f>
        <v>Death Note Music, LLC</v>
      </c>
      <c r="X1469" s="1">
        <f>spotify_top_songs_audio_features[[#This Row],[streams]]</f>
        <v>116371467</v>
      </c>
      <c r="Y1469" t="str">
        <f>IF(Tabela2[[#This Row],[feat]]="","","Feat")</f>
        <v/>
      </c>
      <c r="Z1469" s="17" t="str">
        <f>CONCATENATE(INT(spotify_top_songs_audio_features[[#This Row],[duration_ms]]/(60*1000)),":",MOD(INT(spotify_top_songs_audio_features[[#This Row],[duration_ms]]/1000),60))</f>
        <v>2:22</v>
      </c>
      <c r="AA14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469" t="str">
        <f>spotify_top_songs_audio_features[[#This Row],[track_name]]</f>
        <v>Star Shopping</v>
      </c>
    </row>
    <row r="1470" spans="1:28" x14ac:dyDescent="0.25">
      <c r="A1470" t="s">
        <v>9571</v>
      </c>
      <c r="B1470" t="s">
        <v>9572</v>
      </c>
      <c r="C1470" t="s">
        <v>9573</v>
      </c>
      <c r="D1470" t="s">
        <v>220</v>
      </c>
      <c r="E1470" t="s">
        <v>86</v>
      </c>
      <c r="F1470" t="s">
        <v>24</v>
      </c>
      <c r="G1470" t="s">
        <v>25</v>
      </c>
      <c r="H1470">
        <v>786</v>
      </c>
      <c r="I1470">
        <v>764</v>
      </c>
      <c r="J1470">
        <v>798</v>
      </c>
      <c r="K1470" t="s">
        <v>764</v>
      </c>
      <c r="L1470">
        <v>0</v>
      </c>
      <c r="M1470">
        <v>102</v>
      </c>
      <c r="N1470">
        <v>913</v>
      </c>
      <c r="O1470">
        <v>-2935</v>
      </c>
      <c r="P1470">
        <v>90979</v>
      </c>
      <c r="Q1470">
        <v>163880</v>
      </c>
      <c r="R1470">
        <v>15</v>
      </c>
      <c r="S1470">
        <v>116297589</v>
      </c>
      <c r="U1470" t="str">
        <f>IFERROR(LEFT(spotify_top_songs_audio_features[[#This Row],[artist_names]],SEARCH(",",spotify_top_songs_audio_features[[#This Row],[artist_names]])-1),spotify_top_songs_audio_features[[#This Row],[artist_names]])</f>
        <v>Luis Fonsi</v>
      </c>
      <c r="V1470" t="str">
        <f>IFERROR(MID(spotify_top_songs_audio_features[[#This Row],[artist_names]],SEARCH(",",spotify_top_songs_audio_features[[#This Row],[artist_names]])+2,99),"")</f>
        <v>Ozuna</v>
      </c>
      <c r="W1470" t="str">
        <f>spotify_top_songs_audio_features[[#This Row],[source]]</f>
        <v>UMLE - Latino</v>
      </c>
      <c r="X1470" s="1">
        <f>spotify_top_songs_audio_features[[#This Row],[streams]]</f>
        <v>116297589</v>
      </c>
      <c r="Y1470" t="str">
        <f>IF(Tabela2[[#This Row],[feat]]="","","Feat")</f>
        <v>Feat</v>
      </c>
      <c r="Z1470" s="17" t="str">
        <f>CONCATENATE(INT(spotify_top_songs_audio_features[[#This Row],[duration_ms]]/(60*1000)),":",MOD(INT(spotify_top_songs_audio_features[[#This Row],[duration_ms]]/1000),60))</f>
        <v>2:43</v>
      </c>
      <c r="AA14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70" t="str">
        <f>spotify_top_songs_audio_features[[#This Row],[track_name]]</f>
        <v>Imposible</v>
      </c>
    </row>
    <row r="1471" spans="1:28" x14ac:dyDescent="0.25">
      <c r="A1471" t="s">
        <v>567</v>
      </c>
      <c r="B1471" t="s">
        <v>568</v>
      </c>
      <c r="C1471" t="s">
        <v>569</v>
      </c>
      <c r="D1471" t="s">
        <v>570</v>
      </c>
      <c r="E1471" t="s">
        <v>86</v>
      </c>
      <c r="F1471" t="s">
        <v>32</v>
      </c>
      <c r="G1471" t="s">
        <v>25</v>
      </c>
      <c r="H1471">
        <v>781</v>
      </c>
      <c r="I1471">
        <v>57</v>
      </c>
      <c r="J1471">
        <v>188</v>
      </c>
      <c r="K1471" t="s">
        <v>571</v>
      </c>
      <c r="L1471">
        <v>0</v>
      </c>
      <c r="M1471">
        <v>196</v>
      </c>
      <c r="N1471">
        <v>858</v>
      </c>
      <c r="O1471">
        <v>-5874</v>
      </c>
      <c r="P1471">
        <v>107059</v>
      </c>
      <c r="Q1471">
        <v>193181</v>
      </c>
      <c r="R1471">
        <v>15</v>
      </c>
      <c r="S1471">
        <v>116189090</v>
      </c>
      <c r="U1471" t="str">
        <f>IFERROR(LEFT(spotify_top_songs_audio_features[[#This Row],[artist_names]],SEARCH(",",spotify_top_songs_audio_features[[#This Row],[artist_names]])-1),spotify_top_songs_audio_features[[#This Row],[artist_names]])</f>
        <v>Sage The Gemini</v>
      </c>
      <c r="V1471" t="str">
        <f>IFERROR(MID(spotify_top_songs_audio_features[[#This Row],[artist_names]],SEARCH(",",spotify_top_songs_audio_features[[#This Row],[artist_names]])+2,99),"")</f>
        <v/>
      </c>
      <c r="W1471" t="str">
        <f>spotify_top_songs_audio_features[[#This Row],[source]]</f>
        <v>Global Gemini</v>
      </c>
      <c r="X1471" s="1">
        <f>spotify_top_songs_audio_features[[#This Row],[streams]]</f>
        <v>116189090</v>
      </c>
      <c r="Y1471" t="str">
        <f>IF(Tabela2[[#This Row],[feat]]="","","Feat")</f>
        <v/>
      </c>
      <c r="Z1471" s="17" t="str">
        <f>CONCATENATE(INT(spotify_top_songs_audio_features[[#This Row],[duration_ms]]/(60*1000)),":",MOD(INT(spotify_top_songs_audio_features[[#This Row],[duration_ms]]/1000),60))</f>
        <v>3:13</v>
      </c>
      <c r="AA14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71" t="str">
        <f>spotify_top_songs_audio_features[[#This Row],[track_name]]</f>
        <v>Now and Later</v>
      </c>
    </row>
    <row r="1472" spans="1:28" x14ac:dyDescent="0.25">
      <c r="A1472" t="s">
        <v>6231</v>
      </c>
      <c r="B1472" t="s">
        <v>6232</v>
      </c>
      <c r="C1472" t="s">
        <v>6233</v>
      </c>
      <c r="D1472" t="s">
        <v>6002</v>
      </c>
      <c r="E1472" t="s">
        <v>70</v>
      </c>
      <c r="F1472" t="s">
        <v>24</v>
      </c>
      <c r="G1472" t="s">
        <v>25</v>
      </c>
      <c r="H1472">
        <v>584</v>
      </c>
      <c r="I1472">
        <v>859</v>
      </c>
      <c r="J1472">
        <v>121</v>
      </c>
      <c r="K1472" t="s">
        <v>178</v>
      </c>
      <c r="L1472">
        <v>0</v>
      </c>
      <c r="M1472">
        <v>847</v>
      </c>
      <c r="N1472">
        <v>369</v>
      </c>
      <c r="O1472">
        <v>-5616</v>
      </c>
      <c r="P1472">
        <v>77005</v>
      </c>
      <c r="Q1472">
        <v>236883</v>
      </c>
      <c r="R1472">
        <v>15</v>
      </c>
      <c r="S1472">
        <v>115841228</v>
      </c>
      <c r="U1472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1472" t="str">
        <f>IFERROR(MID(spotify_top_songs_audio_features[[#This Row],[artist_names]],SEARCH(",",spotify_top_songs_audio_features[[#This Row],[artist_names]])+2,99),"")</f>
        <v>Playboi Carti</v>
      </c>
      <c r="W1472" t="str">
        <f>spotify_top_songs_audio_features[[#This Row],[source]]</f>
        <v>1400 Entertainment, Inc. / 10K Projects</v>
      </c>
      <c r="X1472" s="1">
        <f>spotify_top_songs_audio_features[[#This Row],[streams]]</f>
        <v>115841228</v>
      </c>
      <c r="Y1472" t="str">
        <f>IF(Tabela2[[#This Row],[feat]]="","","Feat")</f>
        <v>Feat</v>
      </c>
      <c r="Z1472" s="17" t="str">
        <f>CONCATENATE(INT(spotify_top_songs_audio_features[[#This Row],[duration_ms]]/(60*1000)),":",MOD(INT(spotify_top_songs_audio_features[[#This Row],[duration_ms]]/1000),60))</f>
        <v>3:56</v>
      </c>
      <c r="AA14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472" t="str">
        <f>spotify_top_songs_audio_features[[#This Row],[track_name]]</f>
        <v>Miss The Rage</v>
      </c>
    </row>
    <row r="1473" spans="1:28" x14ac:dyDescent="0.25">
      <c r="A1473" t="s">
        <v>13321</v>
      </c>
      <c r="B1473" t="s">
        <v>13322</v>
      </c>
      <c r="C1473" t="s">
        <v>13323</v>
      </c>
      <c r="D1473" t="s">
        <v>1003</v>
      </c>
      <c r="E1473" t="s">
        <v>97</v>
      </c>
      <c r="F1473" t="s">
        <v>32</v>
      </c>
      <c r="G1473" t="s">
        <v>25</v>
      </c>
      <c r="H1473">
        <v>576</v>
      </c>
      <c r="I1473">
        <v>766</v>
      </c>
      <c r="J1473">
        <v>449</v>
      </c>
      <c r="K1473" t="s">
        <v>133</v>
      </c>
      <c r="L1473">
        <v>1.6799999999999999E-4</v>
      </c>
      <c r="M1473">
        <v>366</v>
      </c>
      <c r="N1473">
        <v>236</v>
      </c>
      <c r="O1473">
        <v>-4943</v>
      </c>
      <c r="P1473">
        <v>144833</v>
      </c>
      <c r="Q1473">
        <v>246761</v>
      </c>
      <c r="R1473">
        <v>30</v>
      </c>
      <c r="S1473">
        <v>115835340</v>
      </c>
      <c r="U1473" t="str">
        <f>IFERROR(LEFT(spotify_top_songs_audio_features[[#This Row],[artist_names]],SEARCH(",",spotify_top_songs_audio_features[[#This Row],[artist_names]])-1),spotify_top_songs_audio_features[[#This Row],[artist_names]])</f>
        <v>Desiigner</v>
      </c>
      <c r="V1473" t="str">
        <f>IFERROR(MID(spotify_top_songs_audio_features[[#This Row],[artist_names]],SEARCH(",",spotify_top_songs_audio_features[[#This Row],[artist_names]])+2,99),"")</f>
        <v/>
      </c>
      <c r="W1473" t="str">
        <f>spotify_top_songs_audio_features[[#This Row],[source]]</f>
        <v>Getting Out Our Dreams Inc. (G.O.O.D.) Music / IDJ</v>
      </c>
      <c r="X1473" s="1">
        <f>spotify_top_songs_audio_features[[#This Row],[streams]]</f>
        <v>115835340</v>
      </c>
      <c r="Y1473" t="str">
        <f>IF(Tabela2[[#This Row],[feat]]="","","Feat")</f>
        <v/>
      </c>
      <c r="Z1473" s="17" t="str">
        <f>CONCATENATE(INT(spotify_top_songs_audio_features[[#This Row],[duration_ms]]/(60*1000)),":",MOD(INT(spotify_top_songs_audio_features[[#This Row],[duration_ms]]/1000),60))</f>
        <v>4:6</v>
      </c>
      <c r="AA14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473" t="str">
        <f>spotify_top_songs_audio_features[[#This Row],[track_name]]</f>
        <v>Panda</v>
      </c>
    </row>
    <row r="1474" spans="1:28" x14ac:dyDescent="0.25">
      <c r="A1474" t="s">
        <v>13849</v>
      </c>
      <c r="B1474" t="s">
        <v>13850</v>
      </c>
      <c r="C1474" t="s">
        <v>13851</v>
      </c>
      <c r="D1474" t="s">
        <v>8376</v>
      </c>
      <c r="E1474" t="s">
        <v>23</v>
      </c>
      <c r="F1474" t="s">
        <v>24</v>
      </c>
      <c r="G1474" t="s">
        <v>25</v>
      </c>
      <c r="H1474">
        <v>727</v>
      </c>
      <c r="I1474">
        <v>626</v>
      </c>
      <c r="J1474">
        <v>726</v>
      </c>
      <c r="K1474" t="s">
        <v>13852</v>
      </c>
      <c r="L1474">
        <v>2.5799999999999998E-3</v>
      </c>
      <c r="M1474">
        <v>126</v>
      </c>
      <c r="N1474">
        <v>322</v>
      </c>
      <c r="O1474">
        <v>-8415</v>
      </c>
      <c r="P1474">
        <v>8697</v>
      </c>
      <c r="Q1474">
        <v>191406</v>
      </c>
      <c r="R1474">
        <v>19</v>
      </c>
      <c r="S1474">
        <v>115760504</v>
      </c>
      <c r="U1474" t="str">
        <f>IFERROR(LEFT(spotify_top_songs_audio_features[[#This Row],[artist_names]],SEARCH(",",spotify_top_songs_audio_features[[#This Row],[artist_names]])-1),spotify_top_songs_audio_features[[#This Row],[artist_names]])</f>
        <v>Kane Brown</v>
      </c>
      <c r="V1474" t="str">
        <f>IFERROR(MID(spotify_top_songs_audio_features[[#This Row],[artist_names]],SEARCH(",",spotify_top_songs_audio_features[[#This Row],[artist_names]])+2,99),"")</f>
        <v>Swae Lee, Khalid</v>
      </c>
      <c r="W1474" t="str">
        <f>spotify_top_songs_audio_features[[#This Row],[source]]</f>
        <v>RCA Records Label Nashville</v>
      </c>
      <c r="X1474" s="1">
        <f>spotify_top_songs_audio_features[[#This Row],[streams]]</f>
        <v>115760504</v>
      </c>
      <c r="Y1474" t="str">
        <f>IF(Tabela2[[#This Row],[feat]]="","","Feat")</f>
        <v>Feat</v>
      </c>
      <c r="Z1474" s="17" t="str">
        <f>CONCATENATE(INT(spotify_top_songs_audio_features[[#This Row],[duration_ms]]/(60*1000)),":",MOD(INT(spotify_top_songs_audio_features[[#This Row],[duration_ms]]/1000),60))</f>
        <v>3:11</v>
      </c>
      <c r="AA14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474" t="str">
        <f>spotify_top_songs_audio_features[[#This Row],[track_name]]</f>
        <v>Be Like That - feat. Swae Lee &amp; Khalid</v>
      </c>
    </row>
    <row r="1475" spans="1:28" x14ac:dyDescent="0.25">
      <c r="A1475" t="s">
        <v>1945</v>
      </c>
      <c r="B1475" t="s">
        <v>1946</v>
      </c>
      <c r="C1475" t="s">
        <v>1947</v>
      </c>
      <c r="D1475" t="s">
        <v>1363</v>
      </c>
      <c r="E1475" t="s">
        <v>43</v>
      </c>
      <c r="F1475" t="s">
        <v>24</v>
      </c>
      <c r="G1475" t="s">
        <v>25</v>
      </c>
      <c r="H1475">
        <v>636</v>
      </c>
      <c r="I1475">
        <v>805</v>
      </c>
      <c r="J1475">
        <v>327</v>
      </c>
      <c r="K1475" t="s">
        <v>1948</v>
      </c>
      <c r="L1475">
        <v>0</v>
      </c>
      <c r="M1475">
        <v>793</v>
      </c>
      <c r="N1475">
        <v>908</v>
      </c>
      <c r="O1475">
        <v>-4594</v>
      </c>
      <c r="P1475">
        <v>92958</v>
      </c>
      <c r="Q1475">
        <v>196552</v>
      </c>
      <c r="R1475">
        <v>18</v>
      </c>
      <c r="S1475">
        <v>115586518</v>
      </c>
      <c r="U1475" t="str">
        <f>IFERROR(LEFT(spotify_top_songs_audio_features[[#This Row],[artist_names]],SEARCH(",",spotify_top_songs_audio_features[[#This Row],[artist_names]])-1),spotify_top_songs_audio_features[[#This Row],[artist_names]])</f>
        <v>Liam Payne</v>
      </c>
      <c r="V1475" t="str">
        <f>IFERROR(MID(spotify_top_songs_audio_features[[#This Row],[artist_names]],SEARCH(",",spotify_top_songs_audio_features[[#This Row],[artist_names]])+2,99),"")</f>
        <v>J Balvin</v>
      </c>
      <c r="W1475" t="str">
        <f>spotify_top_songs_audio_features[[#This Row],[source]]</f>
        <v>Capitol Records UK / EMI</v>
      </c>
      <c r="X1475" s="1">
        <f>spotify_top_songs_audio_features[[#This Row],[streams]]</f>
        <v>115586518</v>
      </c>
      <c r="Y1475" t="str">
        <f>IF(Tabela2[[#This Row],[feat]]="","","Feat")</f>
        <v>Feat</v>
      </c>
      <c r="Z1475" s="17" t="str">
        <f>CONCATENATE(INT(spotify_top_songs_audio_features[[#This Row],[duration_ms]]/(60*1000)),":",MOD(INT(spotify_top_songs_audio_features[[#This Row],[duration_ms]]/1000),60))</f>
        <v>3:16</v>
      </c>
      <c r="AA14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475" t="str">
        <f>spotify_top_songs_audio_features[[#This Row],[track_name]]</f>
        <v>Familiar</v>
      </c>
    </row>
    <row r="1476" spans="1:28" x14ac:dyDescent="0.25">
      <c r="A1476" t="s">
        <v>17774</v>
      </c>
      <c r="B1476" t="s">
        <v>17775</v>
      </c>
      <c r="C1476" t="s">
        <v>17776</v>
      </c>
      <c r="D1476" t="s">
        <v>1993</v>
      </c>
      <c r="E1476" t="s">
        <v>97</v>
      </c>
      <c r="F1476" t="s">
        <v>32</v>
      </c>
      <c r="G1476" t="s">
        <v>25</v>
      </c>
      <c r="H1476">
        <v>413</v>
      </c>
      <c r="I1476">
        <v>406</v>
      </c>
      <c r="J1476">
        <v>353</v>
      </c>
      <c r="K1476" t="s">
        <v>1978</v>
      </c>
      <c r="L1476">
        <v>2.22E-4</v>
      </c>
      <c r="M1476">
        <v>107</v>
      </c>
      <c r="N1476">
        <v>281</v>
      </c>
      <c r="O1476">
        <v>-1023</v>
      </c>
      <c r="P1476">
        <v>76944</v>
      </c>
      <c r="Q1476">
        <v>250158</v>
      </c>
      <c r="R1476">
        <v>10</v>
      </c>
      <c r="S1476">
        <v>115580112</v>
      </c>
      <c r="U1476" t="str">
        <f>IFERROR(LEFT(spotify_top_songs_audio_features[[#This Row],[artist_names]],SEARCH(",",spotify_top_songs_audio_features[[#This Row],[artist_names]])-1),spotify_top_songs_audio_features[[#This Row],[artist_names]])</f>
        <v>Vishal Mishra</v>
      </c>
      <c r="V1476" t="str">
        <f>IFERROR(MID(spotify_top_songs_audio_features[[#This Row],[artist_names]],SEARCH(",",spotify_top_songs_audio_features[[#This Row],[artist_names]])+2,99),"")</f>
        <v>Raj Shekhar</v>
      </c>
      <c r="W1476" t="str">
        <f>spotify_top_songs_audio_features[[#This Row],[source]]</f>
        <v>T-Series</v>
      </c>
      <c r="X1476" s="1">
        <f>spotify_top_songs_audio_features[[#This Row],[streams]]</f>
        <v>115580112</v>
      </c>
      <c r="Y1476" t="str">
        <f>IF(Tabela2[[#This Row],[feat]]="","","Feat")</f>
        <v>Feat</v>
      </c>
      <c r="Z1476" s="17" t="str">
        <f>CONCATENATE(INT(spotify_top_songs_audio_features[[#This Row],[duration_ms]]/(60*1000)),":",MOD(INT(spotify_top_songs_audio_features[[#This Row],[duration_ms]]/1000),60))</f>
        <v>4:10</v>
      </c>
      <c r="AA14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476" t="str">
        <f>spotify_top_songs_audio_features[[#This Row],[track_name]]</f>
        <v>Pehle Bhi Main</v>
      </c>
    </row>
    <row r="1477" spans="1:28" x14ac:dyDescent="0.25">
      <c r="A1477" t="s">
        <v>15015</v>
      </c>
      <c r="B1477" t="s">
        <v>5826</v>
      </c>
      <c r="C1477" t="s">
        <v>15016</v>
      </c>
      <c r="D1477" t="s">
        <v>5828</v>
      </c>
      <c r="E1477" t="s">
        <v>86</v>
      </c>
      <c r="F1477" t="s">
        <v>24</v>
      </c>
      <c r="G1477" t="s">
        <v>25</v>
      </c>
      <c r="H1477">
        <v>699</v>
      </c>
      <c r="I1477">
        <v>558</v>
      </c>
      <c r="J1477">
        <v>603</v>
      </c>
      <c r="K1477" t="s">
        <v>5018</v>
      </c>
      <c r="L1477">
        <v>0</v>
      </c>
      <c r="M1477">
        <v>116</v>
      </c>
      <c r="N1477">
        <v>493</v>
      </c>
      <c r="O1477">
        <v>-7622</v>
      </c>
      <c r="P1477">
        <v>79992</v>
      </c>
      <c r="Q1477">
        <v>165000</v>
      </c>
      <c r="R1477">
        <v>28</v>
      </c>
      <c r="S1477">
        <v>115420503</v>
      </c>
      <c r="U1477" t="str">
        <f>IFERROR(LEFT(spotify_top_songs_audio_features[[#This Row],[artist_names]],SEARCH(",",spotify_top_songs_audio_features[[#This Row],[artist_names]])-1),spotify_top_songs_audio_features[[#This Row],[artist_names]])</f>
        <v>Lil Mosey</v>
      </c>
      <c r="V1477" t="str">
        <f>IFERROR(MID(spotify_top_songs_audio_features[[#This Row],[artist_names]],SEARCH(",",spotify_top_songs_audio_features[[#This Row],[artist_names]])+2,99),"")</f>
        <v/>
      </c>
      <c r="W1477" t="str">
        <f>spotify_top_songs_audio_features[[#This Row],[source]]</f>
        <v>Mogul Vision/Interscope Records</v>
      </c>
      <c r="X1477" s="1">
        <f>spotify_top_songs_audio_features[[#This Row],[streams]]</f>
        <v>115420503</v>
      </c>
      <c r="Y1477" t="str">
        <f>IF(Tabela2[[#This Row],[feat]]="","","Feat")</f>
        <v/>
      </c>
      <c r="Z1477" s="17" t="str">
        <f>CONCATENATE(INT(spotify_top_songs_audio_features[[#This Row],[duration_ms]]/(60*1000)),":",MOD(INT(spotify_top_songs_audio_features[[#This Row],[duration_ms]]/1000),60))</f>
        <v>2:45</v>
      </c>
      <c r="AA14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77" t="str">
        <f>spotify_top_songs_audio_features[[#This Row],[track_name]]</f>
        <v>Noticed</v>
      </c>
    </row>
    <row r="1478" spans="1:28" x14ac:dyDescent="0.25">
      <c r="A1478" t="s">
        <v>5688</v>
      </c>
      <c r="B1478" t="s">
        <v>1356</v>
      </c>
      <c r="C1478" t="s">
        <v>4995</v>
      </c>
      <c r="D1478" t="s">
        <v>30</v>
      </c>
      <c r="E1478" t="s">
        <v>86</v>
      </c>
      <c r="F1478" t="s">
        <v>32</v>
      </c>
      <c r="G1478" t="s">
        <v>25</v>
      </c>
      <c r="H1478">
        <v>564</v>
      </c>
      <c r="I1478">
        <v>71</v>
      </c>
      <c r="J1478">
        <v>461</v>
      </c>
      <c r="K1478" t="s">
        <v>5689</v>
      </c>
      <c r="L1478">
        <v>0</v>
      </c>
      <c r="M1478">
        <v>109</v>
      </c>
      <c r="N1478">
        <v>393</v>
      </c>
      <c r="O1478">
        <v>-492</v>
      </c>
      <c r="P1478">
        <v>91972</v>
      </c>
      <c r="Q1478">
        <v>225147</v>
      </c>
      <c r="R1478">
        <v>14</v>
      </c>
      <c r="S1478">
        <v>115328313</v>
      </c>
      <c r="U1478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1478" t="str">
        <f>IFERROR(MID(spotify_top_songs_audio_features[[#This Row],[artist_names]],SEARCH(",",spotify_top_songs_audio_features[[#This Row],[artist_names]])+2,99),"")</f>
        <v/>
      </c>
      <c r="W1478" t="str">
        <f>spotify_top_songs_audio_features[[#This Row],[source]]</f>
        <v>Def Jam Recordings</v>
      </c>
      <c r="X1478" s="1">
        <f>spotify_top_songs_audio_features[[#This Row],[streams]]</f>
        <v>115328313</v>
      </c>
      <c r="Y1478" t="str">
        <f>IF(Tabela2[[#This Row],[feat]]="","","Feat")</f>
        <v/>
      </c>
      <c r="Z1478" s="17" t="str">
        <f>CONCATENATE(INT(spotify_top_songs_audio_features[[#This Row],[duration_ms]]/(60*1000)),":",MOD(INT(spotify_top_songs_audio_features[[#This Row],[duration_ms]]/1000),60))</f>
        <v>3:45</v>
      </c>
      <c r="AA14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78" t="str">
        <f>spotify_top_songs_audio_features[[#This Row],[track_name]]</f>
        <v>Diamonds</v>
      </c>
    </row>
    <row r="1479" spans="1:28" x14ac:dyDescent="0.25">
      <c r="A1479" t="s">
        <v>6325</v>
      </c>
      <c r="B1479" t="s">
        <v>6326</v>
      </c>
      <c r="C1479" t="s">
        <v>6327</v>
      </c>
      <c r="D1479" t="s">
        <v>703</v>
      </c>
      <c r="E1479" t="s">
        <v>86</v>
      </c>
      <c r="F1479" t="s">
        <v>32</v>
      </c>
      <c r="G1479" t="s">
        <v>25</v>
      </c>
      <c r="H1479">
        <v>885</v>
      </c>
      <c r="I1479">
        <v>685</v>
      </c>
      <c r="J1479">
        <v>627</v>
      </c>
      <c r="K1479" t="s">
        <v>3479</v>
      </c>
      <c r="L1479">
        <v>0</v>
      </c>
      <c r="M1479">
        <v>148</v>
      </c>
      <c r="N1479">
        <v>937</v>
      </c>
      <c r="O1479">
        <v>-6429</v>
      </c>
      <c r="P1479">
        <v>99954</v>
      </c>
      <c r="Q1479">
        <v>144000</v>
      </c>
      <c r="R1479">
        <v>16</v>
      </c>
      <c r="S1479">
        <v>115243842</v>
      </c>
      <c r="U1479" t="str">
        <f>IFERROR(LEFT(spotify_top_songs_audio_features[[#This Row],[artist_names]],SEARCH(",",spotify_top_songs_audio_features[[#This Row],[artist_names]])-1),spotify_top_songs_audio_features[[#This Row],[artist_names]])</f>
        <v>Curtis Waters</v>
      </c>
      <c r="V1479" t="str">
        <f>IFERROR(MID(spotify_top_songs_audio_features[[#This Row],[artist_names]],SEARCH(",",spotify_top_songs_audio_features[[#This Row],[artist_names]])+2,99),"")</f>
        <v>Harm Franklin</v>
      </c>
      <c r="W1479" t="str">
        <f>spotify_top_songs_audio_features[[#This Row],[source]]</f>
        <v>BMG Rights Management (US) LLC</v>
      </c>
      <c r="X1479" s="1">
        <f>spotify_top_songs_audio_features[[#This Row],[streams]]</f>
        <v>115243842</v>
      </c>
      <c r="Y1479" t="str">
        <f>IF(Tabela2[[#This Row],[feat]]="","","Feat")</f>
        <v>Feat</v>
      </c>
      <c r="Z1479" s="17" t="str">
        <f>CONCATENATE(INT(spotify_top_songs_audio_features[[#This Row],[duration_ms]]/(60*1000)),":",MOD(INT(spotify_top_songs_audio_features[[#This Row],[duration_ms]]/1000),60))</f>
        <v>2:24</v>
      </c>
      <c r="AA14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79" t="str">
        <f>spotify_top_songs_audio_features[[#This Row],[track_name]]</f>
        <v>Stunnin' (feat. Harm Franklin) (Explicit)</v>
      </c>
    </row>
    <row r="1480" spans="1:28" x14ac:dyDescent="0.25">
      <c r="A1480" t="s">
        <v>2645</v>
      </c>
      <c r="B1480" t="s">
        <v>1131</v>
      </c>
      <c r="C1480" t="s">
        <v>2646</v>
      </c>
      <c r="D1480" t="s">
        <v>1131</v>
      </c>
      <c r="E1480" t="s">
        <v>86</v>
      </c>
      <c r="F1480" t="s">
        <v>32</v>
      </c>
      <c r="G1480" t="s">
        <v>25</v>
      </c>
      <c r="H1480">
        <v>751</v>
      </c>
      <c r="I1480">
        <v>761</v>
      </c>
      <c r="J1480">
        <v>15</v>
      </c>
      <c r="K1480" t="s">
        <v>2647</v>
      </c>
      <c r="L1480">
        <v>238</v>
      </c>
      <c r="M1480">
        <v>991</v>
      </c>
      <c r="N1480">
        <v>553</v>
      </c>
      <c r="O1480">
        <v>-4113</v>
      </c>
      <c r="P1480">
        <v>92032</v>
      </c>
      <c r="Q1480">
        <v>151325</v>
      </c>
      <c r="R1480">
        <v>11</v>
      </c>
      <c r="S1480">
        <v>115179468</v>
      </c>
      <c r="U1480" t="str">
        <f>IFERROR(LEFT(spotify_top_songs_audio_features[[#This Row],[artist_names]],SEARCH(",",spotify_top_songs_audio_features[[#This Row],[artist_names]])-1),spotify_top_songs_audio_features[[#This Row],[artist_names]])</f>
        <v>Quevedo</v>
      </c>
      <c r="V1480" t="str">
        <f>IFERROR(MID(spotify_top_songs_audio_features[[#This Row],[artist_names]],SEARCH(",",spotify_top_songs_audio_features[[#This Row],[artist_names]])+2,99),"")</f>
        <v/>
      </c>
      <c r="W1480" t="str">
        <f>spotify_top_songs_audio_features[[#This Row],[source]]</f>
        <v>Quevedo</v>
      </c>
      <c r="X1480" s="1">
        <f>spotify_top_songs_audio_features[[#This Row],[streams]]</f>
        <v>115179468</v>
      </c>
      <c r="Y1480" t="str">
        <f>IF(Tabela2[[#This Row],[feat]]="","","Feat")</f>
        <v/>
      </c>
      <c r="Z1480" s="17" t="str">
        <f>CONCATENATE(INT(spotify_top_songs_audio_features[[#This Row],[duration_ms]]/(60*1000)),":",MOD(INT(spotify_top_songs_audio_features[[#This Row],[duration_ms]]/1000),60))</f>
        <v>2:31</v>
      </c>
      <c r="AA14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80" t="str">
        <f>spotify_top_songs_audio_features[[#This Row],[track_name]]</f>
        <v>PUNTO G</v>
      </c>
    </row>
    <row r="1481" spans="1:28" x14ac:dyDescent="0.25">
      <c r="A1481" t="s">
        <v>9099</v>
      </c>
      <c r="B1481" t="s">
        <v>9100</v>
      </c>
      <c r="C1481" t="s">
        <v>9101</v>
      </c>
      <c r="D1481" t="s">
        <v>9102</v>
      </c>
      <c r="E1481" t="s">
        <v>31</v>
      </c>
      <c r="F1481" t="s">
        <v>24</v>
      </c>
      <c r="G1481" t="s">
        <v>25</v>
      </c>
      <c r="H1481">
        <v>643</v>
      </c>
      <c r="I1481">
        <v>721</v>
      </c>
      <c r="J1481">
        <v>449</v>
      </c>
      <c r="K1481" t="s">
        <v>9103</v>
      </c>
      <c r="L1481">
        <v>6.5099999999999999E-4</v>
      </c>
      <c r="M1481">
        <v>898</v>
      </c>
      <c r="N1481">
        <v>317</v>
      </c>
      <c r="O1481">
        <v>-5248</v>
      </c>
      <c r="P1481">
        <v>102914</v>
      </c>
      <c r="Q1481">
        <v>190107</v>
      </c>
      <c r="R1481">
        <v>7</v>
      </c>
      <c r="S1481">
        <v>115091727</v>
      </c>
      <c r="U148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1481" t="str">
        <f>IFERROR(MID(spotify_top_songs_audio_features[[#This Row],[artist_names]],SEARCH(",",spotify_top_songs_audio_features[[#This Row],[artist_names]])+2,99),"")</f>
        <v>Miley Cyrus, Lana Del Rey</v>
      </c>
      <c r="W1481" t="str">
        <f>spotify_top_songs_audio_features[[#This Row],[source]]</f>
        <v>Silver Cloud/Charlie's Angels</v>
      </c>
      <c r="X1481" s="1">
        <f>spotify_top_songs_audio_features[[#This Row],[streams]]</f>
        <v>115091727</v>
      </c>
      <c r="Y1481" t="str">
        <f>IF(Tabela2[[#This Row],[feat]]="","","Feat")</f>
        <v>Feat</v>
      </c>
      <c r="Z1481" s="17" t="str">
        <f>CONCATENATE(INT(spotify_top_songs_audio_features[[#This Row],[duration_ms]]/(60*1000)),":",MOD(INT(spotify_top_songs_audio_features[[#This Row],[duration_ms]]/1000),60))</f>
        <v>3:10</v>
      </c>
      <c r="AA14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481" t="str">
        <f>spotify_top_songs_audio_features[[#This Row],[track_name]]</f>
        <v>Don’t Call Me Angel (Charlie’s Angels) (with Miley Cyrus &amp; Lana Del Rey)</v>
      </c>
    </row>
    <row r="1482" spans="1:28" x14ac:dyDescent="0.25">
      <c r="A1482" t="s">
        <v>12495</v>
      </c>
      <c r="B1482" t="s">
        <v>12496</v>
      </c>
      <c r="C1482" t="s">
        <v>12497</v>
      </c>
      <c r="D1482" t="s">
        <v>53</v>
      </c>
      <c r="E1482" t="s">
        <v>58</v>
      </c>
      <c r="F1482" t="s">
        <v>32</v>
      </c>
      <c r="G1482" t="s">
        <v>25</v>
      </c>
      <c r="H1482">
        <v>685</v>
      </c>
      <c r="I1482">
        <v>731</v>
      </c>
      <c r="J1482">
        <v>93</v>
      </c>
      <c r="K1482" t="s">
        <v>3910</v>
      </c>
      <c r="L1482">
        <v>0</v>
      </c>
      <c r="M1482">
        <v>722</v>
      </c>
      <c r="N1482">
        <v>786</v>
      </c>
      <c r="O1482">
        <v>-5119</v>
      </c>
      <c r="P1482">
        <v>177912</v>
      </c>
      <c r="Q1482">
        <v>221027</v>
      </c>
      <c r="R1482">
        <v>30</v>
      </c>
      <c r="S1482">
        <v>114922075</v>
      </c>
      <c r="U1482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1482" t="str">
        <f>IFERROR(MID(spotify_top_songs_audio_features[[#This Row],[artist_names]],SEARCH(",",spotify_top_songs_audio_features[[#This Row],[artist_names]])+2,99),"")</f>
        <v>Wisin</v>
      </c>
      <c r="W1482" t="str">
        <f>spotify_top_songs_audio_features[[#This Row],[source]]</f>
        <v>Sony Music Latin</v>
      </c>
      <c r="X1482" s="1">
        <f>spotify_top_songs_audio_features[[#This Row],[streams]]</f>
        <v>114922075</v>
      </c>
      <c r="Y1482" t="str">
        <f>IF(Tabela2[[#This Row],[feat]]="","","Feat")</f>
        <v>Feat</v>
      </c>
      <c r="Z1482" s="17" t="str">
        <f>CONCATENATE(INT(spotify_top_songs_audio_features[[#This Row],[duration_ms]]/(60*1000)),":",MOD(INT(spotify_top_songs_audio_features[[#This Row],[duration_ms]]/1000),60))</f>
        <v>3:41</v>
      </c>
      <c r="AA14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482" t="str">
        <f>spotify_top_songs_audio_features[[#This Row],[track_name]]</f>
        <v>Si Tú La Ves (feat. Wisin)</v>
      </c>
    </row>
    <row r="1483" spans="1:28" x14ac:dyDescent="0.25">
      <c r="A1483" t="s">
        <v>15234</v>
      </c>
      <c r="B1483" t="s">
        <v>4920</v>
      </c>
      <c r="C1483" t="s">
        <v>4921</v>
      </c>
      <c r="D1483" t="s">
        <v>4922</v>
      </c>
      <c r="E1483" t="s">
        <v>58</v>
      </c>
      <c r="F1483" t="s">
        <v>32</v>
      </c>
      <c r="G1483" t="s">
        <v>25</v>
      </c>
      <c r="H1483">
        <v>839</v>
      </c>
      <c r="I1483">
        <v>81</v>
      </c>
      <c r="J1483">
        <v>568</v>
      </c>
      <c r="K1483" t="s">
        <v>4923</v>
      </c>
      <c r="L1483">
        <v>0</v>
      </c>
      <c r="M1483">
        <v>117</v>
      </c>
      <c r="N1483">
        <v>814</v>
      </c>
      <c r="O1483">
        <v>-5274</v>
      </c>
      <c r="P1483">
        <v>129014</v>
      </c>
      <c r="Q1483">
        <v>209269</v>
      </c>
      <c r="R1483">
        <v>24</v>
      </c>
      <c r="S1483">
        <v>114855747</v>
      </c>
      <c r="U1483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1483" t="str">
        <f>IFERROR(MID(spotify_top_songs_audio_features[[#This Row],[artist_names]],SEARCH(",",spotify_top_songs_audio_features[[#This Row],[artist_names]])+2,99),"")</f>
        <v>Kodak Black</v>
      </c>
      <c r="W1483" t="str">
        <f>spotify_top_songs_audio_features[[#This Row],[source]]</f>
        <v>Highbridge The Label</v>
      </c>
      <c r="X1483" s="1">
        <f>spotify_top_songs_audio_features[[#This Row],[streams]]</f>
        <v>114855747</v>
      </c>
      <c r="Y1483" t="str">
        <f>IF(Tabela2[[#This Row],[feat]]="","","Feat")</f>
        <v>Feat</v>
      </c>
      <c r="Z1483" s="17" t="str">
        <f>CONCATENATE(INT(spotify_top_songs_audio_features[[#This Row],[duration_ms]]/(60*1000)),":",MOD(INT(spotify_top_songs_audio_features[[#This Row],[duration_ms]]/1000),60))</f>
        <v>3:29</v>
      </c>
      <c r="AA14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483" t="str">
        <f>spotify_top_songs_audio_features[[#This Row],[track_name]]</f>
        <v>Drowning (feat. Kodak Black)</v>
      </c>
    </row>
    <row r="1484" spans="1:28" x14ac:dyDescent="0.25">
      <c r="A1484" t="s">
        <v>16028</v>
      </c>
      <c r="B1484" t="s">
        <v>12753</v>
      </c>
      <c r="C1484" t="s">
        <v>12754</v>
      </c>
      <c r="D1484" t="s">
        <v>12755</v>
      </c>
      <c r="E1484" t="s">
        <v>97</v>
      </c>
      <c r="F1484" t="s">
        <v>32</v>
      </c>
      <c r="G1484" t="s">
        <v>25</v>
      </c>
      <c r="H1484">
        <v>845</v>
      </c>
      <c r="I1484">
        <v>663</v>
      </c>
      <c r="J1484">
        <v>27</v>
      </c>
      <c r="K1484" t="s">
        <v>2660</v>
      </c>
      <c r="L1484">
        <v>0</v>
      </c>
      <c r="M1484">
        <v>114</v>
      </c>
      <c r="N1484">
        <v>508</v>
      </c>
      <c r="O1484">
        <v>-5233</v>
      </c>
      <c r="P1484">
        <v>94215</v>
      </c>
      <c r="Q1484">
        <v>187213</v>
      </c>
      <c r="R1484">
        <v>19</v>
      </c>
      <c r="S1484">
        <v>114816809</v>
      </c>
      <c r="U1484" t="str">
        <f>IFERROR(LEFT(spotify_top_songs_audio_features[[#This Row],[artist_names]],SEARCH(",",spotify_top_songs_audio_features[[#This Row],[artist_names]])-1),spotify_top_songs_audio_features[[#This Row],[artist_names]])</f>
        <v>Brytiago</v>
      </c>
      <c r="V1484" t="str">
        <f>IFERROR(MID(spotify_top_songs_audio_features[[#This Row],[artist_names]],SEARCH(",",spotify_top_songs_audio_features[[#This Row],[artist_names]])+2,99),"")</f>
        <v>Darell</v>
      </c>
      <c r="W1484" t="str">
        <f>spotify_top_songs_audio_features[[#This Row],[source]]</f>
        <v>Business Music</v>
      </c>
      <c r="X1484" s="1">
        <f>spotify_top_songs_audio_features[[#This Row],[streams]]</f>
        <v>114816809</v>
      </c>
      <c r="Y1484" t="str">
        <f>IF(Tabela2[[#This Row],[feat]]="","","Feat")</f>
        <v>Feat</v>
      </c>
      <c r="Z1484" s="17" t="str">
        <f>CONCATENATE(INT(spotify_top_songs_audio_features[[#This Row],[duration_ms]]/(60*1000)),":",MOD(INT(spotify_top_songs_audio_features[[#This Row],[duration_ms]]/1000),60))</f>
        <v>3:7</v>
      </c>
      <c r="AA14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484" t="str">
        <f>spotify_top_songs_audio_features[[#This Row],[track_name]]</f>
        <v>Asesina</v>
      </c>
    </row>
    <row r="1485" spans="1:28" x14ac:dyDescent="0.25">
      <c r="A1485" t="s">
        <v>17245</v>
      </c>
      <c r="B1485" t="s">
        <v>1287</v>
      </c>
      <c r="C1485" t="s">
        <v>13315</v>
      </c>
      <c r="D1485" t="s">
        <v>48</v>
      </c>
      <c r="E1485" t="s">
        <v>31</v>
      </c>
      <c r="F1485" t="s">
        <v>24</v>
      </c>
      <c r="G1485" t="s">
        <v>25</v>
      </c>
      <c r="H1485">
        <v>604</v>
      </c>
      <c r="I1485">
        <v>673</v>
      </c>
      <c r="J1485">
        <v>545</v>
      </c>
      <c r="K1485" t="s">
        <v>5476</v>
      </c>
      <c r="L1485">
        <v>3.32E-3</v>
      </c>
      <c r="M1485">
        <v>187</v>
      </c>
      <c r="N1485">
        <v>287</v>
      </c>
      <c r="O1485">
        <v>-5979</v>
      </c>
      <c r="P1485">
        <v>144971</v>
      </c>
      <c r="Q1485">
        <v>197573</v>
      </c>
      <c r="R1485">
        <v>5</v>
      </c>
      <c r="S1485">
        <v>114813581</v>
      </c>
      <c r="U1485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1485" t="str">
        <f>IFERROR(MID(spotify_top_songs_audio_features[[#This Row],[artist_names]],SEARCH(",",spotify_top_songs_audio_features[[#This Row],[artist_names]])+2,99),"")</f>
        <v/>
      </c>
      <c r="W1485" t="str">
        <f>spotify_top_songs_audio_features[[#This Row],[source]]</f>
        <v>Republic Records</v>
      </c>
      <c r="X1485" s="1">
        <f>spotify_top_songs_audio_features[[#This Row],[streams]]</f>
        <v>114813581</v>
      </c>
      <c r="Y1485" t="str">
        <f>IF(Tabela2[[#This Row],[feat]]="","","Feat")</f>
        <v/>
      </c>
      <c r="Z1485" s="17" t="str">
        <f>CONCATENATE(INT(spotify_top_songs_audio_features[[#This Row],[duration_ms]]/(60*1000)),":",MOD(INT(spotify_top_songs_audio_features[[#This Row],[duration_ms]]/1000),60))</f>
        <v>3:17</v>
      </c>
      <c r="AA14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485" t="str">
        <f>spotify_top_songs_audio_features[[#This Row],[track_name]]</f>
        <v>God is a woman</v>
      </c>
    </row>
    <row r="1486" spans="1:28" x14ac:dyDescent="0.25">
      <c r="A1486" t="s">
        <v>1445</v>
      </c>
      <c r="B1486" t="s">
        <v>1209</v>
      </c>
      <c r="C1486" t="s">
        <v>1446</v>
      </c>
      <c r="D1486" t="s">
        <v>1211</v>
      </c>
      <c r="E1486" t="s">
        <v>113</v>
      </c>
      <c r="F1486" t="s">
        <v>24</v>
      </c>
      <c r="G1486" t="s">
        <v>25</v>
      </c>
      <c r="H1486">
        <v>707</v>
      </c>
      <c r="I1486">
        <v>622</v>
      </c>
      <c r="J1486">
        <v>31</v>
      </c>
      <c r="K1486" t="s">
        <v>1447</v>
      </c>
      <c r="L1486">
        <v>0</v>
      </c>
      <c r="M1486">
        <v>149</v>
      </c>
      <c r="N1486">
        <v>223</v>
      </c>
      <c r="O1486">
        <v>-6951</v>
      </c>
      <c r="P1486">
        <v>142942</v>
      </c>
      <c r="Q1486">
        <v>243357</v>
      </c>
      <c r="R1486">
        <v>11</v>
      </c>
      <c r="S1486">
        <v>114755584</v>
      </c>
      <c r="U148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1486" t="str">
        <f>IFERROR(MID(spotify_top_songs_audio_features[[#This Row],[artist_names]],SEARCH(",",spotify_top_songs_audio_features[[#This Row],[artist_names]])+2,99),"")</f>
        <v/>
      </c>
      <c r="W1486" t="str">
        <f>spotify_top_songs_audio_features[[#This Row],[source]]</f>
        <v>Grade A Productions/Interscope Records</v>
      </c>
      <c r="X1486" s="1">
        <f>spotify_top_songs_audio_features[[#This Row],[streams]]</f>
        <v>114755584</v>
      </c>
      <c r="Y1486" t="str">
        <f>IF(Tabela2[[#This Row],[feat]]="","","Feat")</f>
        <v/>
      </c>
      <c r="Z1486" s="17" t="str">
        <f>CONCATENATE(INT(spotify_top_songs_audio_features[[#This Row],[duration_ms]]/(60*1000)),":",MOD(INT(spotify_top_songs_audio_features[[#This Row],[duration_ms]]/1000),60))</f>
        <v>4:3</v>
      </c>
      <c r="AA14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86" t="str">
        <f>spotify_top_songs_audio_features[[#This Row],[track_name]]</f>
        <v>Righteous</v>
      </c>
    </row>
    <row r="1487" spans="1:28" x14ac:dyDescent="0.25">
      <c r="A1487" t="s">
        <v>2870</v>
      </c>
      <c r="B1487" t="s">
        <v>2871</v>
      </c>
      <c r="C1487" t="s">
        <v>2872</v>
      </c>
      <c r="D1487" t="s">
        <v>756</v>
      </c>
      <c r="E1487" t="s">
        <v>43</v>
      </c>
      <c r="F1487" t="s">
        <v>24</v>
      </c>
      <c r="G1487" t="s">
        <v>25</v>
      </c>
      <c r="H1487">
        <v>309</v>
      </c>
      <c r="I1487">
        <v>883</v>
      </c>
      <c r="J1487">
        <v>808</v>
      </c>
      <c r="K1487" t="s">
        <v>2873</v>
      </c>
      <c r="L1487">
        <v>111</v>
      </c>
      <c r="M1487">
        <v>849</v>
      </c>
      <c r="N1487">
        <v>312</v>
      </c>
      <c r="O1487">
        <v>-3825</v>
      </c>
      <c r="P1487">
        <v>159488</v>
      </c>
      <c r="Q1487">
        <v>195121</v>
      </c>
      <c r="R1487">
        <v>17</v>
      </c>
      <c r="S1487">
        <v>114680673</v>
      </c>
      <c r="U1487" t="str">
        <f>IFERROR(LEFT(spotify_top_songs_audio_features[[#This Row],[artist_names]],SEARCH(",",spotify_top_songs_audio_features[[#This Row],[artist_names]])-1),spotify_top_songs_audio_features[[#This Row],[artist_names]])</f>
        <v>The Rare Occasions</v>
      </c>
      <c r="V1487" t="str">
        <f>IFERROR(MID(spotify_top_songs_audio_features[[#This Row],[artist_names]],SEARCH(",",spotify_top_songs_audio_features[[#This Row],[artist_names]])+2,99),"")</f>
        <v/>
      </c>
      <c r="W1487" t="str">
        <f>spotify_top_songs_audio_features[[#This Row],[source]]</f>
        <v>Elektra (NEK)</v>
      </c>
      <c r="X1487" s="1">
        <f>spotify_top_songs_audio_features[[#This Row],[streams]]</f>
        <v>114680673</v>
      </c>
      <c r="Y1487" t="str">
        <f>IF(Tabela2[[#This Row],[feat]]="","","Feat")</f>
        <v/>
      </c>
      <c r="Z1487" s="17" t="str">
        <f>CONCATENATE(INT(spotify_top_songs_audio_features[[#This Row],[duration_ms]]/(60*1000)),":",MOD(INT(spotify_top_songs_audio_features[[#This Row],[duration_ms]]/1000),60))</f>
        <v>3:15</v>
      </c>
      <c r="AA14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487" t="str">
        <f>spotify_top_songs_audio_features[[#This Row],[track_name]]</f>
        <v>Notion</v>
      </c>
    </row>
    <row r="1488" spans="1:28" x14ac:dyDescent="0.25">
      <c r="A1488" t="s">
        <v>1183</v>
      </c>
      <c r="B1488" t="s">
        <v>1184</v>
      </c>
      <c r="C1488" t="s">
        <v>1185</v>
      </c>
      <c r="D1488" t="s">
        <v>1186</v>
      </c>
      <c r="E1488" t="s">
        <v>97</v>
      </c>
      <c r="F1488" t="s">
        <v>24</v>
      </c>
      <c r="G1488" t="s">
        <v>25</v>
      </c>
      <c r="H1488">
        <v>676</v>
      </c>
      <c r="I1488">
        <v>929</v>
      </c>
      <c r="J1488">
        <v>458</v>
      </c>
      <c r="K1488" t="s">
        <v>1157</v>
      </c>
      <c r="L1488">
        <v>405</v>
      </c>
      <c r="M1488">
        <v>121</v>
      </c>
      <c r="N1488">
        <v>157</v>
      </c>
      <c r="O1488">
        <v>-3194</v>
      </c>
      <c r="P1488">
        <v>97019</v>
      </c>
      <c r="Q1488">
        <v>161200</v>
      </c>
      <c r="R1488">
        <v>18</v>
      </c>
      <c r="S1488">
        <v>114646009</v>
      </c>
      <c r="U1488" t="str">
        <f>IFERROR(LEFT(spotify_top_songs_audio_features[[#This Row],[artist_names]],SEARCH(",",spotify_top_songs_audio_features[[#This Row],[artist_names]])-1),spotify_top_songs_audio_features[[#This Row],[artist_names]])</f>
        <v>Alan Walker</v>
      </c>
      <c r="V1488" t="str">
        <f>IFERROR(MID(spotify_top_songs_audio_features[[#This Row],[artist_names]],SEARCH(",",spotify_top_songs_audio_features[[#This Row],[artist_names]])+2,99),"")</f>
        <v/>
      </c>
      <c r="W1488" t="str">
        <f>spotify_top_songs_audio_features[[#This Row],[source]]</f>
        <v>Kreatell Music</v>
      </c>
      <c r="X1488" s="1">
        <f>spotify_top_songs_audio_features[[#This Row],[streams]]</f>
        <v>114646009</v>
      </c>
      <c r="Y1488" t="str">
        <f>IF(Tabela2[[#This Row],[feat]]="","","Feat")</f>
        <v/>
      </c>
      <c r="Z1488" s="17" t="str">
        <f>CONCATENATE(INT(spotify_top_songs_audio_features[[#This Row],[duration_ms]]/(60*1000)),":",MOD(INT(spotify_top_songs_audio_features[[#This Row],[duration_ms]]/1000),60))</f>
        <v>2:41</v>
      </c>
      <c r="AA14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488" t="str">
        <f>spotify_top_songs_audio_features[[#This Row],[track_name]]</f>
        <v>Alone</v>
      </c>
    </row>
    <row r="1489" spans="1:28" x14ac:dyDescent="0.25">
      <c r="A1489" t="s">
        <v>16716</v>
      </c>
      <c r="B1489" t="s">
        <v>9531</v>
      </c>
      <c r="C1489" t="s">
        <v>9532</v>
      </c>
      <c r="D1489" t="s">
        <v>53</v>
      </c>
      <c r="E1489" t="s">
        <v>102</v>
      </c>
      <c r="F1489" t="s">
        <v>24</v>
      </c>
      <c r="G1489" t="s">
        <v>25</v>
      </c>
      <c r="H1489">
        <v>862</v>
      </c>
      <c r="I1489">
        <v>72</v>
      </c>
      <c r="J1489">
        <v>379</v>
      </c>
      <c r="K1489" t="s">
        <v>7314</v>
      </c>
      <c r="L1489">
        <v>1.1900000000000001E-4</v>
      </c>
      <c r="M1489">
        <v>604</v>
      </c>
      <c r="N1489">
        <v>965</v>
      </c>
      <c r="O1489">
        <v>-4048</v>
      </c>
      <c r="P1489">
        <v>129972</v>
      </c>
      <c r="Q1489">
        <v>198707</v>
      </c>
      <c r="R1489">
        <v>13</v>
      </c>
      <c r="S1489">
        <v>114632845</v>
      </c>
      <c r="U1489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1489" t="str">
        <f>IFERROR(MID(spotify_top_songs_audio_features[[#This Row],[artist_names]],SEARCH(",",spotify_top_songs_audio_features[[#This Row],[artist_names]])+2,99),"")</f>
        <v>El Alfa</v>
      </c>
      <c r="W1489" t="str">
        <f>spotify_top_songs_audio_features[[#This Row],[source]]</f>
        <v>Sony Music Latin</v>
      </c>
      <c r="X1489" s="1">
        <f>spotify_top_songs_audio_features[[#This Row],[streams]]</f>
        <v>114632845</v>
      </c>
      <c r="Y1489" t="str">
        <f>IF(Tabela2[[#This Row],[feat]]="","","Feat")</f>
        <v>Feat</v>
      </c>
      <c r="Z1489" s="17" t="str">
        <f>CONCATENATE(INT(spotify_top_songs_audio_features[[#This Row],[duration_ms]]/(60*1000)),":",MOD(INT(spotify_top_songs_audio_features[[#This Row],[duration_ms]]/1000),60))</f>
        <v>3:18</v>
      </c>
      <c r="AA14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489" t="str">
        <f>spotify_top_songs_audio_features[[#This Row],[track_name]]</f>
        <v>BEBÉ</v>
      </c>
    </row>
    <row r="1490" spans="1:28" x14ac:dyDescent="0.25">
      <c r="A1490" t="s">
        <v>7596</v>
      </c>
      <c r="B1490" t="s">
        <v>987</v>
      </c>
      <c r="C1490" t="s">
        <v>7597</v>
      </c>
      <c r="D1490" t="s">
        <v>989</v>
      </c>
      <c r="E1490" t="s">
        <v>86</v>
      </c>
      <c r="F1490" t="s">
        <v>32</v>
      </c>
      <c r="G1490" t="s">
        <v>25</v>
      </c>
      <c r="H1490">
        <v>668</v>
      </c>
      <c r="I1490">
        <v>887</v>
      </c>
      <c r="J1490">
        <v>564</v>
      </c>
      <c r="K1490" t="s">
        <v>6106</v>
      </c>
      <c r="L1490">
        <v>1.3899999999999999E-4</v>
      </c>
      <c r="M1490">
        <v>257</v>
      </c>
      <c r="N1490">
        <v>907</v>
      </c>
      <c r="O1490">
        <v>-4404</v>
      </c>
      <c r="P1490">
        <v>15192</v>
      </c>
      <c r="Q1490">
        <v>157176</v>
      </c>
      <c r="R1490">
        <v>16</v>
      </c>
      <c r="S1490">
        <v>114356170</v>
      </c>
      <c r="U1490" t="str">
        <f>IFERROR(LEFT(spotify_top_songs_audio_features[[#This Row],[artist_names]],SEARCH(",",spotify_top_songs_audio_features[[#This Row],[artist_names]])-1),spotify_top_songs_audio_features[[#This Row],[artist_names]])</f>
        <v>João Gomes</v>
      </c>
      <c r="V1490" t="str">
        <f>IFERROR(MID(spotify_top_songs_audio_features[[#This Row],[artist_names]],SEARCH(",",spotify_top_songs_audio_features[[#This Row],[artist_names]])+2,99),"")</f>
        <v/>
      </c>
      <c r="W1490" t="str">
        <f>spotify_top_songs_audio_features[[#This Row],[source]]</f>
        <v>JG Shows</v>
      </c>
      <c r="X1490" s="1">
        <f>spotify_top_songs_audio_features[[#This Row],[streams]]</f>
        <v>114356170</v>
      </c>
      <c r="Y1490" t="str">
        <f>IF(Tabela2[[#This Row],[feat]]="","","Feat")</f>
        <v/>
      </c>
      <c r="Z1490" s="17" t="str">
        <f>CONCATENATE(INT(spotify_top_songs_audio_features[[#This Row],[duration_ms]]/(60*1000)),":",MOD(INT(spotify_top_songs_audio_features[[#This Row],[duration_ms]]/1000),60))</f>
        <v>2:37</v>
      </c>
      <c r="AA14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90" t="str">
        <f>spotify_top_songs_audio_features[[#This Row],[track_name]]</f>
        <v>Meu Pedaço de Pecado</v>
      </c>
    </row>
    <row r="1491" spans="1:28" x14ac:dyDescent="0.25">
      <c r="A1491" t="s">
        <v>2706</v>
      </c>
      <c r="B1491" t="s">
        <v>1834</v>
      </c>
      <c r="C1491" t="s">
        <v>2707</v>
      </c>
      <c r="D1491" t="s">
        <v>2708</v>
      </c>
      <c r="E1491" t="s">
        <v>43</v>
      </c>
      <c r="F1491" t="s">
        <v>24</v>
      </c>
      <c r="G1491" t="s">
        <v>25</v>
      </c>
      <c r="H1491">
        <v>338</v>
      </c>
      <c r="I1491">
        <v>562</v>
      </c>
      <c r="J1491">
        <v>29</v>
      </c>
      <c r="K1491" t="s">
        <v>2709</v>
      </c>
      <c r="L1491">
        <v>0</v>
      </c>
      <c r="M1491">
        <v>107</v>
      </c>
      <c r="N1491">
        <v>259</v>
      </c>
      <c r="O1491">
        <v>-7181</v>
      </c>
      <c r="P1491">
        <v>149907</v>
      </c>
      <c r="Q1491">
        <v>248373</v>
      </c>
      <c r="R1491">
        <v>14</v>
      </c>
      <c r="S1491">
        <v>114244153</v>
      </c>
      <c r="U1491" t="str">
        <f>IFERROR(LEFT(spotify_top_songs_audio_features[[#This Row],[artist_names]],SEARCH(",",spotify_top_songs_audio_features[[#This Row],[artist_names]])-1),spotify_top_songs_audio_features[[#This Row],[artist_names]])</f>
        <v>James Arthur</v>
      </c>
      <c r="V1491" t="str">
        <f>IFERROR(MID(spotify_top_songs_audio_features[[#This Row],[artist_names]],SEARCH(",",spotify_top_songs_audio_features[[#This Row],[artist_names]])+2,99),"")</f>
        <v/>
      </c>
      <c r="W1491" t="str">
        <f>spotify_top_songs_audio_features[[#This Row],[source]]</f>
        <v>Columbia Local</v>
      </c>
      <c r="X1491" s="1">
        <f>spotify_top_songs_audio_features[[#This Row],[streams]]</f>
        <v>114244153</v>
      </c>
      <c r="Y1491" t="str">
        <f>IF(Tabela2[[#This Row],[feat]]="","","Feat")</f>
        <v/>
      </c>
      <c r="Z1491" s="17" t="str">
        <f>CONCATENATE(INT(spotify_top_songs_audio_features[[#This Row],[duration_ms]]/(60*1000)),":",MOD(INT(spotify_top_songs_audio_features[[#This Row],[duration_ms]]/1000),60))</f>
        <v>4:8</v>
      </c>
      <c r="AA14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491" t="str">
        <f>spotify_top_songs_audio_features[[#This Row],[track_name]]</f>
        <v>Car's Outside</v>
      </c>
    </row>
    <row r="1492" spans="1:28" x14ac:dyDescent="0.25">
      <c r="A1492" t="s">
        <v>10864</v>
      </c>
      <c r="B1492" t="s">
        <v>10541</v>
      </c>
      <c r="C1492" t="s">
        <v>10542</v>
      </c>
      <c r="D1492" t="s">
        <v>6384</v>
      </c>
      <c r="E1492" t="s">
        <v>31</v>
      </c>
      <c r="F1492" t="s">
        <v>32</v>
      </c>
      <c r="G1492" t="s">
        <v>25</v>
      </c>
      <c r="H1492">
        <v>689</v>
      </c>
      <c r="I1492">
        <v>584</v>
      </c>
      <c r="J1492">
        <v>119</v>
      </c>
      <c r="K1492" t="s">
        <v>7165</v>
      </c>
      <c r="L1492">
        <v>0</v>
      </c>
      <c r="M1492">
        <v>297</v>
      </c>
      <c r="N1492">
        <v>676</v>
      </c>
      <c r="O1492">
        <v>-5768</v>
      </c>
      <c r="P1492">
        <v>156572</v>
      </c>
      <c r="Q1492">
        <v>191680</v>
      </c>
      <c r="R1492">
        <v>21</v>
      </c>
      <c r="S1492">
        <v>113976100</v>
      </c>
      <c r="U1492" t="str">
        <f>IFERROR(LEFT(spotify_top_songs_audio_features[[#This Row],[artist_names]],SEARCH(",",spotify_top_songs_audio_features[[#This Row],[artist_names]])-1),spotify_top_songs_audio_features[[#This Row],[artist_names]])</f>
        <v>KYLE</v>
      </c>
      <c r="V1492" t="str">
        <f>IFERROR(MID(spotify_top_songs_audio_features[[#This Row],[artist_names]],SEARCH(",",spotify_top_songs_audio_features[[#This Row],[artist_names]])+2,99),"")</f>
        <v>Kehlani</v>
      </c>
      <c r="W1492" t="str">
        <f>spotify_top_songs_audio_features[[#This Row],[source]]</f>
        <v>independently popular.</v>
      </c>
      <c r="X1492" s="1">
        <f>spotify_top_songs_audio_features[[#This Row],[streams]]</f>
        <v>113976100</v>
      </c>
      <c r="Y1492" t="str">
        <f>IF(Tabela2[[#This Row],[feat]]="","","Feat")</f>
        <v>Feat</v>
      </c>
      <c r="Z1492" s="17" t="str">
        <f>CONCATENATE(INT(spotify_top_songs_audio_features[[#This Row],[duration_ms]]/(60*1000)),":",MOD(INT(spotify_top_songs_audio_features[[#This Row],[duration_ms]]/1000),60))</f>
        <v>3:11</v>
      </c>
      <c r="AA14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492" t="str">
        <f>spotify_top_songs_audio_features[[#This Row],[track_name]]</f>
        <v>Playinwitme (feat. Kehlani)</v>
      </c>
    </row>
    <row r="1493" spans="1:28" x14ac:dyDescent="0.25">
      <c r="A1493" t="s">
        <v>17052</v>
      </c>
      <c r="B1493" t="s">
        <v>545</v>
      </c>
      <c r="C1493" t="s">
        <v>13633</v>
      </c>
      <c r="D1493" t="s">
        <v>547</v>
      </c>
      <c r="E1493" t="s">
        <v>113</v>
      </c>
      <c r="F1493" t="s">
        <v>32</v>
      </c>
      <c r="G1493" t="s">
        <v>25</v>
      </c>
      <c r="H1493">
        <v>464</v>
      </c>
      <c r="I1493">
        <v>417</v>
      </c>
      <c r="J1493">
        <v>256</v>
      </c>
      <c r="K1493" t="s">
        <v>708</v>
      </c>
      <c r="L1493">
        <v>22</v>
      </c>
      <c r="M1493">
        <v>974</v>
      </c>
      <c r="N1493">
        <v>479</v>
      </c>
      <c r="O1493">
        <v>-9345</v>
      </c>
      <c r="P1493">
        <v>67528</v>
      </c>
      <c r="Q1493">
        <v>183956</v>
      </c>
      <c r="R1493">
        <v>13</v>
      </c>
      <c r="S1493">
        <v>113862685</v>
      </c>
      <c r="U1493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1493" t="str">
        <f>IFERROR(MID(spotify_top_songs_audio_features[[#This Row],[artist_names]],SEARCH(",",spotify_top_songs_audio_features[[#This Row],[artist_names]])+2,99),"")</f>
        <v/>
      </c>
      <c r="W1493" t="str">
        <f>spotify_top_songs_audio_features[[#This Row],[source]]</f>
        <v>Domino Recording Co</v>
      </c>
      <c r="X1493" s="1">
        <f>spotify_top_songs_audio_features[[#This Row],[streams]]</f>
        <v>113862685</v>
      </c>
      <c r="Y1493" t="str">
        <f>IF(Tabela2[[#This Row],[feat]]="","","Feat")</f>
        <v/>
      </c>
      <c r="Z1493" s="17" t="str">
        <f>CONCATENATE(INT(spotify_top_songs_audio_features[[#This Row],[duration_ms]]/(60*1000)),":",MOD(INT(spotify_top_songs_audio_features[[#This Row],[duration_ms]]/1000),60))</f>
        <v>3:3</v>
      </c>
      <c r="AA14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93" t="str">
        <f>spotify_top_songs_audio_features[[#This Row],[track_name]]</f>
        <v>I Wanna Be Yours</v>
      </c>
    </row>
    <row r="1494" spans="1:28" x14ac:dyDescent="0.25">
      <c r="A1494" t="s">
        <v>2494</v>
      </c>
      <c r="B1494" t="s">
        <v>2495</v>
      </c>
      <c r="C1494" t="s">
        <v>2496</v>
      </c>
      <c r="D1494" t="s">
        <v>2497</v>
      </c>
      <c r="E1494" t="s">
        <v>177</v>
      </c>
      <c r="F1494" t="s">
        <v>32</v>
      </c>
      <c r="G1494" t="s">
        <v>25</v>
      </c>
      <c r="H1494">
        <v>853</v>
      </c>
      <c r="I1494">
        <v>822</v>
      </c>
      <c r="J1494">
        <v>246</v>
      </c>
      <c r="K1494" t="s">
        <v>2498</v>
      </c>
      <c r="L1494">
        <v>985</v>
      </c>
      <c r="M1494">
        <v>166</v>
      </c>
      <c r="N1494">
        <v>746</v>
      </c>
      <c r="O1494">
        <v>-6836</v>
      </c>
      <c r="P1494">
        <v>157013</v>
      </c>
      <c r="Q1494">
        <v>168136</v>
      </c>
      <c r="R1494">
        <v>9</v>
      </c>
      <c r="S1494">
        <v>113551420</v>
      </c>
      <c r="U1494" t="str">
        <f>IFERROR(LEFT(spotify_top_songs_audio_features[[#This Row],[artist_names]],SEARCH(",",spotify_top_songs_audio_features[[#This Row],[artist_names]])-1),spotify_top_songs_audio_features[[#This Row],[artist_names]])</f>
        <v>Creepy Nuts</v>
      </c>
      <c r="V1494" t="str">
        <f>IFERROR(MID(spotify_top_songs_audio_features[[#This Row],[artist_names]],SEARCH(",",spotify_top_songs_audio_features[[#This Row],[artist_names]])+2,99),"")</f>
        <v/>
      </c>
      <c r="W1494" t="str">
        <f>spotify_top_songs_audio_features[[#This Row],[source]]</f>
        <v>Sony Music Labels Inc.</v>
      </c>
      <c r="X1494" s="1">
        <f>spotify_top_songs_audio_features[[#This Row],[streams]]</f>
        <v>113551420</v>
      </c>
      <c r="Y1494" t="str">
        <f>IF(Tabela2[[#This Row],[feat]]="","","Feat")</f>
        <v/>
      </c>
      <c r="Z1494" s="17" t="str">
        <f>CONCATENATE(INT(spotify_top_songs_audio_features[[#This Row],[duration_ms]]/(60*1000)),":",MOD(INT(spotify_top_songs_audio_features[[#This Row],[duration_ms]]/1000),60))</f>
        <v>2:48</v>
      </c>
      <c r="AA14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494" t="str">
        <f>spotify_top_songs_audio_features[[#This Row],[track_name]]</f>
        <v>Bling-Bang-Bang-Born</v>
      </c>
    </row>
    <row r="1495" spans="1:28" x14ac:dyDescent="0.25">
      <c r="A1495" t="s">
        <v>17053</v>
      </c>
      <c r="B1495" t="s">
        <v>17054</v>
      </c>
      <c r="C1495" t="s">
        <v>17055</v>
      </c>
      <c r="D1495" t="s">
        <v>8025</v>
      </c>
      <c r="E1495" t="s">
        <v>31</v>
      </c>
      <c r="F1495" t="s">
        <v>32</v>
      </c>
      <c r="G1495" t="s">
        <v>25</v>
      </c>
      <c r="H1495">
        <v>593</v>
      </c>
      <c r="I1495">
        <v>868</v>
      </c>
      <c r="J1495">
        <v>295</v>
      </c>
      <c r="K1495" t="s">
        <v>3806</v>
      </c>
      <c r="L1495">
        <v>0</v>
      </c>
      <c r="M1495">
        <v>365</v>
      </c>
      <c r="N1495">
        <v>496</v>
      </c>
      <c r="O1495">
        <v>-3573</v>
      </c>
      <c r="P1495">
        <v>104988</v>
      </c>
      <c r="Q1495">
        <v>201257</v>
      </c>
      <c r="R1495">
        <v>18</v>
      </c>
      <c r="S1495">
        <v>113542732</v>
      </c>
      <c r="U1495" t="str">
        <f>IFERROR(LEFT(spotify_top_songs_audio_features[[#This Row],[artist_names]],SEARCH(",",spotify_top_songs_audio_features[[#This Row],[artist_names]])-1),spotify_top_songs_audio_features[[#This Row],[artist_names]])</f>
        <v>OneRepublic</v>
      </c>
      <c r="V1495" t="str">
        <f>IFERROR(MID(spotify_top_songs_audio_features[[#This Row],[artist_names]],SEARCH(",",spotify_top_songs_audio_features[[#This Row],[artist_names]])+2,99),"")</f>
        <v>Seeb</v>
      </c>
      <c r="W1495" t="str">
        <f>spotify_top_songs_audio_features[[#This Row],[source]]</f>
        <v>Mosley / Interscope</v>
      </c>
      <c r="X1495" s="1">
        <f>spotify_top_songs_audio_features[[#This Row],[streams]]</f>
        <v>113542732</v>
      </c>
      <c r="Y1495" t="str">
        <f>IF(Tabela2[[#This Row],[feat]]="","","Feat")</f>
        <v>Feat</v>
      </c>
      <c r="Z1495" s="17" t="str">
        <f>CONCATENATE(INT(spotify_top_songs_audio_features[[#This Row],[duration_ms]]/(60*1000)),":",MOD(INT(spotify_top_songs_audio_features[[#This Row],[duration_ms]]/1000),60))</f>
        <v>3:21</v>
      </c>
      <c r="AA14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495" t="str">
        <f>spotify_top_songs_audio_features[[#This Row],[track_name]]</f>
        <v>Rich Love (with Seeb)</v>
      </c>
    </row>
    <row r="1496" spans="1:28" x14ac:dyDescent="0.25">
      <c r="A1496" t="s">
        <v>16173</v>
      </c>
      <c r="B1496" t="s">
        <v>16174</v>
      </c>
      <c r="C1496" t="s">
        <v>16175</v>
      </c>
      <c r="D1496" t="s">
        <v>5044</v>
      </c>
      <c r="E1496" t="s">
        <v>142</v>
      </c>
      <c r="F1496" t="s">
        <v>24</v>
      </c>
      <c r="G1496" t="s">
        <v>25</v>
      </c>
      <c r="H1496">
        <v>661</v>
      </c>
      <c r="I1496">
        <v>44</v>
      </c>
      <c r="J1496">
        <v>803</v>
      </c>
      <c r="K1496" t="s">
        <v>2409</v>
      </c>
      <c r="L1496">
        <v>0</v>
      </c>
      <c r="M1496">
        <v>128</v>
      </c>
      <c r="N1496">
        <v>352</v>
      </c>
      <c r="O1496">
        <v>-9104</v>
      </c>
      <c r="P1496">
        <v>149937</v>
      </c>
      <c r="Q1496">
        <v>230400</v>
      </c>
      <c r="R1496">
        <v>17</v>
      </c>
      <c r="S1496">
        <v>113541444</v>
      </c>
      <c r="U1496" t="str">
        <f>IFERROR(LEFT(spotify_top_songs_audio_features[[#This Row],[artist_names]],SEARCH(",",spotify_top_songs_audio_features[[#This Row],[artist_names]])-1),spotify_top_songs_audio_features[[#This Row],[artist_names]])</f>
        <v>YNW Melly</v>
      </c>
      <c r="V1496" t="str">
        <f>IFERROR(MID(spotify_top_songs_audio_features[[#This Row],[artist_names]],SEARCH(",",spotify_top_songs_audio_features[[#This Row],[artist_names]])+2,99),"")</f>
        <v>Kanye West</v>
      </c>
      <c r="W1496" t="str">
        <f>spotify_top_songs_audio_features[[#This Row],[source]]</f>
        <v>P2019</v>
      </c>
      <c r="X1496" s="1">
        <f>spotify_top_songs_audio_features[[#This Row],[streams]]</f>
        <v>113541444</v>
      </c>
      <c r="Y1496" t="str">
        <f>IF(Tabela2[[#This Row],[feat]]="","","Feat")</f>
        <v>Feat</v>
      </c>
      <c r="Z1496" s="17" t="str">
        <f>CONCATENATE(INT(spotify_top_songs_audio_features[[#This Row],[duration_ms]]/(60*1000)),":",MOD(INT(spotify_top_songs_audio_features[[#This Row],[duration_ms]]/1000),60))</f>
        <v>3:50</v>
      </c>
      <c r="AA14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496" t="str">
        <f>spotify_top_songs_audio_features[[#This Row],[track_name]]</f>
        <v>Mixed Personalities (feat. Kanye West)</v>
      </c>
    </row>
    <row r="1497" spans="1:28" x14ac:dyDescent="0.25">
      <c r="A1497" t="s">
        <v>8676</v>
      </c>
      <c r="B1497" t="s">
        <v>112</v>
      </c>
      <c r="C1497" t="s">
        <v>8677</v>
      </c>
      <c r="D1497" t="s">
        <v>112</v>
      </c>
      <c r="E1497" t="s">
        <v>113</v>
      </c>
      <c r="F1497" t="s">
        <v>24</v>
      </c>
      <c r="G1497" t="s">
        <v>25</v>
      </c>
      <c r="H1497">
        <v>747</v>
      </c>
      <c r="I1497">
        <v>391</v>
      </c>
      <c r="J1497">
        <v>52</v>
      </c>
      <c r="K1497" t="s">
        <v>8678</v>
      </c>
      <c r="L1497">
        <v>3</v>
      </c>
      <c r="M1497">
        <v>111</v>
      </c>
      <c r="N1497">
        <v>195</v>
      </c>
      <c r="O1497">
        <v>-13767</v>
      </c>
      <c r="P1497">
        <v>102984</v>
      </c>
      <c r="Q1497">
        <v>277832</v>
      </c>
      <c r="R1497">
        <v>9</v>
      </c>
      <c r="S1497">
        <v>113482436</v>
      </c>
      <c r="U149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497" t="str">
        <f>IFERROR(MID(spotify_top_songs_audio_features[[#This Row],[artist_names]],SEARCH(",",spotify_top_songs_audio_features[[#This Row],[artist_names]])+2,99),"")</f>
        <v/>
      </c>
      <c r="W1497" t="str">
        <f>spotify_top_songs_audio_features[[#This Row],[source]]</f>
        <v>Taylor Swift</v>
      </c>
      <c r="X1497" s="1">
        <f>spotify_top_songs_audio_features[[#This Row],[streams]]</f>
        <v>113482436</v>
      </c>
      <c r="Y1497" t="str">
        <f>IF(Tabela2[[#This Row],[feat]]="","","Feat")</f>
        <v/>
      </c>
      <c r="Z1497" s="17" t="str">
        <f>CONCATENATE(INT(spotify_top_songs_audio_features[[#This Row],[duration_ms]]/(60*1000)),":",MOD(INT(spotify_top_songs_audio_features[[#This Row],[duration_ms]]/1000),60))</f>
        <v>4:37</v>
      </c>
      <c r="AA14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497" t="str">
        <f>spotify_top_songs_audio_features[[#This Row],[track_name]]</f>
        <v>You’re Losing Me (From The Vault)</v>
      </c>
    </row>
    <row r="1498" spans="1:28" x14ac:dyDescent="0.25">
      <c r="A1498" t="s">
        <v>9875</v>
      </c>
      <c r="B1498" t="s">
        <v>710</v>
      </c>
      <c r="C1498" t="s">
        <v>9876</v>
      </c>
      <c r="D1498" t="s">
        <v>712</v>
      </c>
      <c r="E1498" t="s">
        <v>86</v>
      </c>
      <c r="F1498" t="s">
        <v>32</v>
      </c>
      <c r="G1498" t="s">
        <v>25</v>
      </c>
      <c r="H1498">
        <v>775</v>
      </c>
      <c r="I1498">
        <v>72</v>
      </c>
      <c r="J1498">
        <v>193</v>
      </c>
      <c r="K1498" t="s">
        <v>5693</v>
      </c>
      <c r="L1498">
        <v>0</v>
      </c>
      <c r="M1498">
        <v>114</v>
      </c>
      <c r="N1498">
        <v>49</v>
      </c>
      <c r="O1498">
        <v>-5353</v>
      </c>
      <c r="P1498">
        <v>155086</v>
      </c>
      <c r="Q1498">
        <v>234627</v>
      </c>
      <c r="R1498">
        <v>15</v>
      </c>
      <c r="S1498">
        <v>113211830</v>
      </c>
      <c r="U1498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1498" t="str">
        <f>IFERROR(MID(spotify_top_songs_audio_features[[#This Row],[artist_names]],SEARCH(",",spotify_top_songs_audio_features[[#This Row],[artist_names]])+2,99),"")</f>
        <v/>
      </c>
      <c r="W1498" t="str">
        <f>spotify_top_songs_audio_features[[#This Row],[source]]</f>
        <v>Generation Now/Atlantic</v>
      </c>
      <c r="X1498" s="1">
        <f>spotify_top_songs_audio_features[[#This Row],[streams]]</f>
        <v>113211830</v>
      </c>
      <c r="Y1498" t="str">
        <f>IF(Tabela2[[#This Row],[feat]]="","","Feat")</f>
        <v/>
      </c>
      <c r="Z1498" s="17" t="str">
        <f>CONCATENATE(INT(spotify_top_songs_audio_features[[#This Row],[duration_ms]]/(60*1000)),":",MOD(INT(spotify_top_songs_audio_features[[#This Row],[duration_ms]]/1000),60))</f>
        <v>3:54</v>
      </c>
      <c r="AA14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498" t="str">
        <f>spotify_top_songs_audio_features[[#This Row],[track_name]]</f>
        <v>P2</v>
      </c>
    </row>
    <row r="1499" spans="1:28" x14ac:dyDescent="0.25">
      <c r="A1499" t="s">
        <v>12487</v>
      </c>
      <c r="B1499" t="s">
        <v>1070</v>
      </c>
      <c r="C1499" t="s">
        <v>12488</v>
      </c>
      <c r="D1499" t="s">
        <v>929</v>
      </c>
      <c r="E1499" t="s">
        <v>97</v>
      </c>
      <c r="F1499" t="s">
        <v>32</v>
      </c>
      <c r="G1499" t="s">
        <v>64</v>
      </c>
      <c r="H1499">
        <v>563</v>
      </c>
      <c r="I1499">
        <v>564</v>
      </c>
      <c r="J1499">
        <v>271</v>
      </c>
      <c r="K1499" t="s">
        <v>429</v>
      </c>
      <c r="L1499">
        <v>254</v>
      </c>
      <c r="M1499">
        <v>304</v>
      </c>
      <c r="N1499">
        <v>55</v>
      </c>
      <c r="O1499">
        <v>-7906</v>
      </c>
      <c r="P1499">
        <v>154355</v>
      </c>
      <c r="Q1499">
        <v>162596</v>
      </c>
      <c r="R1499">
        <v>11</v>
      </c>
      <c r="S1499">
        <v>112989128</v>
      </c>
      <c r="U1499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1499" t="str">
        <f>IFERROR(MID(spotify_top_songs_audio_features[[#This Row],[artist_names]],SEARCH(",",spotify_top_songs_audio_features[[#This Row],[artist_names]])+2,99),"")</f>
        <v/>
      </c>
      <c r="W1499" t="str">
        <f>spotify_top_songs_audio_features[[#This Row],[source]]</f>
        <v>Interscope Records</v>
      </c>
      <c r="X1499" s="1">
        <f>spotify_top_songs_audio_features[[#This Row],[streams]]</f>
        <v>112989128</v>
      </c>
      <c r="Y1499" t="str">
        <f>IF(Tabela2[[#This Row],[feat]]="","","Feat")</f>
        <v/>
      </c>
      <c r="Z1499" s="17" t="str">
        <f>CONCATENATE(INT(spotify_top_songs_audio_features[[#This Row],[duration_ms]]/(60*1000)),":",MOD(INT(spotify_top_songs_audio_features[[#This Row],[duration_ms]]/1000),60))</f>
        <v>2:42</v>
      </c>
      <c r="AA14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499" t="str">
        <f>spotify_top_songs_audio_features[[#This Row],[track_name]]</f>
        <v>Look At Her Now</v>
      </c>
    </row>
    <row r="1500" spans="1:28" x14ac:dyDescent="0.25">
      <c r="A1500" t="s">
        <v>16040</v>
      </c>
      <c r="B1500" t="s">
        <v>3281</v>
      </c>
      <c r="C1500" t="s">
        <v>3282</v>
      </c>
      <c r="D1500" t="s">
        <v>11336</v>
      </c>
      <c r="E1500" t="s">
        <v>142</v>
      </c>
      <c r="F1500" t="s">
        <v>24</v>
      </c>
      <c r="G1500" t="s">
        <v>25</v>
      </c>
      <c r="H1500">
        <v>526</v>
      </c>
      <c r="I1500">
        <v>925</v>
      </c>
      <c r="J1500">
        <v>363</v>
      </c>
      <c r="K1500" t="s">
        <v>4604</v>
      </c>
      <c r="L1500">
        <v>8.8999999999999995E-5</v>
      </c>
      <c r="M1500">
        <v>305</v>
      </c>
      <c r="N1500">
        <v>819</v>
      </c>
      <c r="O1500">
        <v>-5584</v>
      </c>
      <c r="P1500">
        <v>140308</v>
      </c>
      <c r="Q1500">
        <v>272394</v>
      </c>
      <c r="R1500">
        <v>18</v>
      </c>
      <c r="S1500">
        <v>112858797</v>
      </c>
      <c r="U1500" t="str">
        <f>IFERROR(LEFT(spotify_top_songs_audio_features[[#This Row],[artist_names]],SEARCH(",",spotify_top_songs_audio_features[[#This Row],[artist_names]])-1),spotify_top_songs_audio_features[[#This Row],[artist_names]])</f>
        <v>Elton John</v>
      </c>
      <c r="V1500" t="str">
        <f>IFERROR(MID(spotify_top_songs_audio_features[[#This Row],[artist_names]],SEARCH(",",spotify_top_songs_audio_features[[#This Row],[artist_names]])+2,99),"")</f>
        <v/>
      </c>
      <c r="W1500" t="str">
        <f>spotify_top_songs_audio_features[[#This Row],[source]]</f>
        <v>UMC (Universal Music Catalogue)</v>
      </c>
      <c r="X1500" s="1">
        <f>spotify_top_songs_audio_features[[#This Row],[streams]]</f>
        <v>112858797</v>
      </c>
      <c r="Y1500" t="str">
        <f>IF(Tabela2[[#This Row],[feat]]="","","Feat")</f>
        <v/>
      </c>
      <c r="Z1500" s="17" t="str">
        <f>CONCATENATE(INT(spotify_top_songs_audio_features[[#This Row],[duration_ms]]/(60*1000)),":",MOD(INT(spotify_top_songs_audio_features[[#This Row],[duration_ms]]/1000),60))</f>
        <v>4:32</v>
      </c>
      <c r="AA15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500" t="str">
        <f>spotify_top_songs_audio_features[[#This Row],[track_name]]</f>
        <v>Step Into Christmas - Remastered 1995</v>
      </c>
    </row>
    <row r="1501" spans="1:28" x14ac:dyDescent="0.25">
      <c r="A1501" t="s">
        <v>1170</v>
      </c>
      <c r="B1501" t="s">
        <v>1171</v>
      </c>
      <c r="C1501" t="s">
        <v>1172</v>
      </c>
      <c r="D1501" t="s">
        <v>53</v>
      </c>
      <c r="E1501" t="s">
        <v>97</v>
      </c>
      <c r="F1501" t="s">
        <v>24</v>
      </c>
      <c r="G1501" t="s">
        <v>25</v>
      </c>
      <c r="H1501">
        <v>742</v>
      </c>
      <c r="I1501">
        <v>859</v>
      </c>
      <c r="J1501">
        <v>482</v>
      </c>
      <c r="K1501" t="s">
        <v>760</v>
      </c>
      <c r="L1501">
        <v>0</v>
      </c>
      <c r="M1501">
        <v>359</v>
      </c>
      <c r="N1501">
        <v>652</v>
      </c>
      <c r="O1501">
        <v>-4942</v>
      </c>
      <c r="P1501">
        <v>95046</v>
      </c>
      <c r="Q1501">
        <v>194742</v>
      </c>
      <c r="R1501">
        <v>35</v>
      </c>
      <c r="S1501">
        <v>112779418</v>
      </c>
      <c r="U1501" t="str">
        <f>IFERROR(LEFT(spotify_top_songs_audio_features[[#This Row],[artist_names]],SEARCH(",",spotify_top_songs_audio_features[[#This Row],[artist_names]])-1),spotify_top_songs_audio_features[[#This Row],[artist_names]])</f>
        <v>Carlos Vives</v>
      </c>
      <c r="V1501" t="str">
        <f>IFERROR(MID(spotify_top_songs_audio_features[[#This Row],[artist_names]],SEARCH(",",spotify_top_songs_audio_features[[#This Row],[artist_names]])+2,99),"")</f>
        <v>Sebastian Yatra</v>
      </c>
      <c r="W1501" t="str">
        <f>spotify_top_songs_audio_features[[#This Row],[source]]</f>
        <v>Sony Music Latin</v>
      </c>
      <c r="X1501" s="1">
        <f>spotify_top_songs_audio_features[[#This Row],[streams]]</f>
        <v>112779418</v>
      </c>
      <c r="Y1501" t="str">
        <f>IF(Tabela2[[#This Row],[feat]]="","","Feat")</f>
        <v>Feat</v>
      </c>
      <c r="Z1501" s="17" t="str">
        <f>CONCATENATE(INT(spotify_top_songs_audio_features[[#This Row],[duration_ms]]/(60*1000)),":",MOD(INT(spotify_top_songs_audio_features[[#This Row],[duration_ms]]/1000),60))</f>
        <v>3:14</v>
      </c>
      <c r="AA15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01" t="str">
        <f>spotify_top_songs_audio_features[[#This Row],[track_name]]</f>
        <v>Robarte un Beso</v>
      </c>
    </row>
    <row r="1502" spans="1:28" x14ac:dyDescent="0.25">
      <c r="A1502" t="s">
        <v>7922</v>
      </c>
      <c r="B1502" t="s">
        <v>5454</v>
      </c>
      <c r="C1502" t="s">
        <v>7923</v>
      </c>
      <c r="D1502" t="s">
        <v>220</v>
      </c>
      <c r="E1502" t="s">
        <v>43</v>
      </c>
      <c r="F1502" t="s">
        <v>32</v>
      </c>
      <c r="G1502" t="s">
        <v>25</v>
      </c>
      <c r="H1502">
        <v>87</v>
      </c>
      <c r="I1502">
        <v>706</v>
      </c>
      <c r="J1502">
        <v>126</v>
      </c>
      <c r="K1502" t="s">
        <v>3610</v>
      </c>
      <c r="L1502">
        <v>63</v>
      </c>
      <c r="M1502">
        <v>872</v>
      </c>
      <c r="N1502">
        <v>593</v>
      </c>
      <c r="O1502">
        <v>-5395</v>
      </c>
      <c r="P1502">
        <v>100013</v>
      </c>
      <c r="Q1502">
        <v>145800</v>
      </c>
      <c r="R1502">
        <v>17</v>
      </c>
      <c r="S1502">
        <v>112680643</v>
      </c>
      <c r="U1502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502" t="str">
        <f>IFERROR(MID(spotify_top_songs_audio_features[[#This Row],[artist_names]],SEARCH(",",spotify_top_songs_audio_features[[#This Row],[artist_names]])+2,99),"")</f>
        <v/>
      </c>
      <c r="W1502" t="str">
        <f>spotify_top_songs_audio_features[[#This Row],[source]]</f>
        <v>UMLE - Latino</v>
      </c>
      <c r="X1502" s="1">
        <f>spotify_top_songs_audio_features[[#This Row],[streams]]</f>
        <v>112680643</v>
      </c>
      <c r="Y1502" t="str">
        <f>IF(Tabela2[[#This Row],[feat]]="","","Feat")</f>
        <v/>
      </c>
      <c r="Z1502" s="17" t="str">
        <f>CONCATENATE(INT(spotify_top_songs_audio_features[[#This Row],[duration_ms]]/(60*1000)),":",MOD(INT(spotify_top_songs_audio_features[[#This Row],[duration_ms]]/1000),60))</f>
        <v>2:25</v>
      </c>
      <c r="AA15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502" t="str">
        <f>spotify_top_songs_audio_features[[#This Row],[track_name]]</f>
        <v>Blanco</v>
      </c>
    </row>
    <row r="1503" spans="1:28" x14ac:dyDescent="0.25">
      <c r="A1503" t="s">
        <v>10856</v>
      </c>
      <c r="B1503" t="s">
        <v>10857</v>
      </c>
      <c r="C1503" t="s">
        <v>10858</v>
      </c>
      <c r="D1503" t="s">
        <v>819</v>
      </c>
      <c r="E1503" t="s">
        <v>102</v>
      </c>
      <c r="F1503" t="s">
        <v>32</v>
      </c>
      <c r="G1503" t="s">
        <v>25</v>
      </c>
      <c r="H1503">
        <v>879</v>
      </c>
      <c r="I1503">
        <v>498</v>
      </c>
      <c r="J1503">
        <v>18</v>
      </c>
      <c r="K1503" t="s">
        <v>2664</v>
      </c>
      <c r="L1503">
        <v>0</v>
      </c>
      <c r="M1503">
        <v>967</v>
      </c>
      <c r="N1503">
        <v>405</v>
      </c>
      <c r="O1503">
        <v>-6027</v>
      </c>
      <c r="P1503">
        <v>106044</v>
      </c>
      <c r="Q1503">
        <v>163173</v>
      </c>
      <c r="R1503">
        <v>19</v>
      </c>
      <c r="S1503">
        <v>112619024</v>
      </c>
      <c r="U1503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1503" t="str">
        <f>IFERROR(MID(spotify_top_songs_audio_features[[#This Row],[artist_names]],SEARCH(",",spotify_top_songs_audio_features[[#This Row],[artist_names]])+2,99),"")</f>
        <v>Gucci Mane</v>
      </c>
      <c r="W1503" t="str">
        <f>spotify_top_songs_audio_features[[#This Row],[source]]</f>
        <v>Kemosabe Records/RCA Records</v>
      </c>
      <c r="X1503" s="1">
        <f>spotify_top_songs_audio_features[[#This Row],[streams]]</f>
        <v>112619024</v>
      </c>
      <c r="Y1503" t="str">
        <f>IF(Tabela2[[#This Row],[feat]]="","","Feat")</f>
        <v>Feat</v>
      </c>
      <c r="Z1503" s="17" t="str">
        <f>CONCATENATE(INT(spotify_top_songs_audio_features[[#This Row],[duration_ms]]/(60*1000)),":",MOD(INT(spotify_top_songs_audio_features[[#This Row],[duration_ms]]/1000),60))</f>
        <v>2:43</v>
      </c>
      <c r="AA15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503" t="str">
        <f>spotify_top_songs_audio_features[[#This Row],[track_name]]</f>
        <v>Like That (feat. Gucci Mane)</v>
      </c>
    </row>
    <row r="1504" spans="1:28" x14ac:dyDescent="0.25">
      <c r="A1504" t="s">
        <v>15623</v>
      </c>
      <c r="B1504" t="s">
        <v>15470</v>
      </c>
      <c r="C1504" t="s">
        <v>15471</v>
      </c>
      <c r="D1504" t="s">
        <v>282</v>
      </c>
      <c r="E1504" t="s">
        <v>113</v>
      </c>
      <c r="F1504" t="s">
        <v>32</v>
      </c>
      <c r="G1504" t="s">
        <v>25</v>
      </c>
      <c r="H1504">
        <v>77</v>
      </c>
      <c r="I1504">
        <v>302</v>
      </c>
      <c r="J1504">
        <v>466</v>
      </c>
      <c r="K1504" t="s">
        <v>11196</v>
      </c>
      <c r="L1504">
        <v>3.3800000000000002E-3</v>
      </c>
      <c r="M1504">
        <v>125</v>
      </c>
      <c r="N1504">
        <v>821</v>
      </c>
      <c r="O1504">
        <v>-7911</v>
      </c>
      <c r="P1504">
        <v>13601</v>
      </c>
      <c r="Q1504">
        <v>188103</v>
      </c>
      <c r="R1504">
        <v>14</v>
      </c>
      <c r="S1504">
        <v>112510501</v>
      </c>
      <c r="U1504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1504" t="str">
        <f>IFERROR(MID(spotify_top_songs_audio_features[[#This Row],[artist_names]],SEARCH(",",spotify_top_songs_audio_features[[#This Row],[artist_names]])+2,99),"")</f>
        <v>The Weeknd</v>
      </c>
      <c r="W1504" t="str">
        <f>spotify_top_songs_audio_features[[#This Row],[source]]</f>
        <v>Columbia</v>
      </c>
      <c r="X1504" s="1">
        <f>spotify_top_songs_audio_features[[#This Row],[streams]]</f>
        <v>112510501</v>
      </c>
      <c r="Y1504" t="str">
        <f>IF(Tabela2[[#This Row],[feat]]="","","Feat")</f>
        <v>Feat</v>
      </c>
      <c r="Z1504" s="17" t="str">
        <f>CONCATENATE(INT(spotify_top_songs_audio_features[[#This Row],[duration_ms]]/(60*1000)),":",MOD(INT(spotify_top_songs_audio_features[[#This Row],[duration_ms]]/1000),60))</f>
        <v>3:8</v>
      </c>
      <c r="AA15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04" t="str">
        <f>spotify_top_songs_audio_features[[#This Row],[track_name]]</f>
        <v>LA FAMA</v>
      </c>
    </row>
    <row r="1505" spans="1:28" x14ac:dyDescent="0.25">
      <c r="A1505" t="s">
        <v>11707</v>
      </c>
      <c r="B1505" t="s">
        <v>11708</v>
      </c>
      <c r="C1505" t="s">
        <v>11709</v>
      </c>
      <c r="D1505" t="s">
        <v>48</v>
      </c>
      <c r="E1505" t="s">
        <v>31</v>
      </c>
      <c r="F1505" t="s">
        <v>24</v>
      </c>
      <c r="G1505" t="s">
        <v>25</v>
      </c>
      <c r="H1505">
        <v>723</v>
      </c>
      <c r="I1505">
        <v>772</v>
      </c>
      <c r="J1505">
        <v>792</v>
      </c>
      <c r="K1505" t="s">
        <v>11710</v>
      </c>
      <c r="L1505">
        <v>1.15E-3</v>
      </c>
      <c r="M1505">
        <v>367</v>
      </c>
      <c r="N1505">
        <v>58</v>
      </c>
      <c r="O1505">
        <v>-6784</v>
      </c>
      <c r="P1505">
        <v>102004</v>
      </c>
      <c r="Q1505">
        <v>146471</v>
      </c>
      <c r="R1505">
        <v>14</v>
      </c>
      <c r="S1505">
        <v>112392820</v>
      </c>
      <c r="U1505" t="str">
        <f>IFERROR(LEFT(spotify_top_songs_audio_features[[#This Row],[artist_names]],SEARCH(",",spotify_top_songs_audio_features[[#This Row],[artist_names]])-1),spotify_top_songs_audio_features[[#This Row],[artist_names]])</f>
        <v>Yung Gravy</v>
      </c>
      <c r="V1505" t="str">
        <f>IFERROR(MID(spotify_top_songs_audio_features[[#This Row],[artist_names]],SEARCH(",",spotify_top_songs_audio_features[[#This Row],[artist_names]])+2,99),"")</f>
        <v/>
      </c>
      <c r="W1505" t="str">
        <f>spotify_top_songs_audio_features[[#This Row],[source]]</f>
        <v>Republic Records</v>
      </c>
      <c r="X1505" s="1">
        <f>spotify_top_songs_audio_features[[#This Row],[streams]]</f>
        <v>112392820</v>
      </c>
      <c r="Y1505" t="str">
        <f>IF(Tabela2[[#This Row],[feat]]="","","Feat")</f>
        <v/>
      </c>
      <c r="Z1505" s="17" t="str">
        <f>CONCATENATE(INT(spotify_top_songs_audio_features[[#This Row],[duration_ms]]/(60*1000)),":",MOD(INT(spotify_top_songs_audio_features[[#This Row],[duration_ms]]/1000),60))</f>
        <v>2:26</v>
      </c>
      <c r="AA15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505" t="str">
        <f>spotify_top_songs_audio_features[[#This Row],[track_name]]</f>
        <v>Betty (Get Money)</v>
      </c>
    </row>
    <row r="1506" spans="1:28" x14ac:dyDescent="0.25">
      <c r="A1506" t="s">
        <v>10326</v>
      </c>
      <c r="B1506" t="s">
        <v>10327</v>
      </c>
      <c r="C1506" t="s">
        <v>10328</v>
      </c>
      <c r="D1506" t="s">
        <v>10329</v>
      </c>
      <c r="E1506" t="s">
        <v>43</v>
      </c>
      <c r="F1506" t="s">
        <v>32</v>
      </c>
      <c r="G1506" t="s">
        <v>25</v>
      </c>
      <c r="H1506">
        <v>591</v>
      </c>
      <c r="I1506">
        <v>705</v>
      </c>
      <c r="J1506">
        <v>79</v>
      </c>
      <c r="K1506" t="s">
        <v>8884</v>
      </c>
      <c r="L1506">
        <v>116</v>
      </c>
      <c r="M1506">
        <v>131</v>
      </c>
      <c r="N1506">
        <v>27</v>
      </c>
      <c r="O1506">
        <v>-6519</v>
      </c>
      <c r="P1506">
        <v>121799</v>
      </c>
      <c r="Q1506">
        <v>215316</v>
      </c>
      <c r="R1506">
        <v>14</v>
      </c>
      <c r="S1506">
        <v>112350215</v>
      </c>
      <c r="U1506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1506" t="str">
        <f>IFERROR(MID(spotify_top_songs_audio_features[[#This Row],[artist_names]],SEARCH(",",spotify_top_songs_audio_features[[#This Row],[artist_names]])+2,99),"")</f>
        <v>Rita Ora</v>
      </c>
      <c r="W1506" t="str">
        <f>spotify_top_songs_audio_features[[#This Row],[source]]</f>
        <v>Palm Tree Records/RCA Records</v>
      </c>
      <c r="X1506" s="1">
        <f>spotify_top_songs_audio_features[[#This Row],[streams]]</f>
        <v>112350215</v>
      </c>
      <c r="Y1506" t="str">
        <f>IF(Tabela2[[#This Row],[feat]]="","","Feat")</f>
        <v>Feat</v>
      </c>
      <c r="Z1506" s="17" t="str">
        <f>CONCATENATE(INT(spotify_top_songs_audio_features[[#This Row],[duration_ms]]/(60*1000)),":",MOD(INT(spotify_top_songs_audio_features[[#This Row],[duration_ms]]/1000),60))</f>
        <v>3:35</v>
      </c>
      <c r="AA15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506" t="str">
        <f>spotify_top_songs_audio_features[[#This Row],[track_name]]</f>
        <v>Carry On (from the Original Motion Picture "POKÉMON Detective Pikachu")</v>
      </c>
    </row>
    <row r="1507" spans="1:28" x14ac:dyDescent="0.25">
      <c r="A1507" t="s">
        <v>14217</v>
      </c>
      <c r="B1507" t="s">
        <v>14218</v>
      </c>
      <c r="C1507" t="s">
        <v>14219</v>
      </c>
      <c r="D1507" t="s">
        <v>48</v>
      </c>
      <c r="E1507" t="s">
        <v>113</v>
      </c>
      <c r="F1507" t="s">
        <v>24</v>
      </c>
      <c r="G1507" t="s">
        <v>25</v>
      </c>
      <c r="H1507">
        <v>631</v>
      </c>
      <c r="I1507">
        <v>535</v>
      </c>
      <c r="J1507">
        <v>842</v>
      </c>
      <c r="K1507" t="s">
        <v>497</v>
      </c>
      <c r="L1507">
        <v>0</v>
      </c>
      <c r="M1507">
        <v>115</v>
      </c>
      <c r="N1507">
        <v>22</v>
      </c>
      <c r="O1507">
        <v>-7836</v>
      </c>
      <c r="P1507">
        <v>140127</v>
      </c>
      <c r="Q1507">
        <v>219453</v>
      </c>
      <c r="R1507">
        <v>8</v>
      </c>
      <c r="S1507">
        <v>112285319</v>
      </c>
      <c r="U1507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1507" t="str">
        <f>IFERROR(MID(spotify_top_songs_audio_features[[#This Row],[artist_names]],SEARCH(",",spotify_top_songs_audio_features[[#This Row],[artist_names]])+2,99),"")</f>
        <v>Swae Lee, NAV, A Boogie Wit da Hoodie</v>
      </c>
      <c r="W1507" t="str">
        <f>spotify_top_songs_audio_features[[#This Row],[source]]</f>
        <v>Republic Records</v>
      </c>
      <c r="X1507" s="1">
        <f>spotify_top_songs_audio_features[[#This Row],[streams]]</f>
        <v>112285319</v>
      </c>
      <c r="Y1507" t="str">
        <f>IF(Tabela2[[#This Row],[feat]]="","","Feat")</f>
        <v>Feat</v>
      </c>
      <c r="Z1507" s="17" t="str">
        <f>CONCATENATE(INT(spotify_top_songs_audio_features[[#This Row],[duration_ms]]/(60*1000)),":",MOD(INT(spotify_top_songs_audio_features[[#This Row],[duration_ms]]/1000),60))</f>
        <v>3:39</v>
      </c>
      <c r="AA15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07" t="str">
        <f>spotify_top_songs_audio_features[[#This Row],[track_name]]</f>
        <v>Calling (Spider-Man: Across the Spider-Verse) (Metro Boomin &amp; Swae Lee, NAV, feat. A Boogie Wit da Hoodie)</v>
      </c>
    </row>
    <row r="1508" spans="1:28" x14ac:dyDescent="0.25">
      <c r="A1508" t="s">
        <v>9637</v>
      </c>
      <c r="B1508" t="s">
        <v>9638</v>
      </c>
      <c r="C1508" t="s">
        <v>9639</v>
      </c>
      <c r="D1508" t="s">
        <v>53</v>
      </c>
      <c r="E1508" t="s">
        <v>177</v>
      </c>
      <c r="F1508" t="s">
        <v>32</v>
      </c>
      <c r="G1508" t="s">
        <v>25</v>
      </c>
      <c r="H1508">
        <v>772</v>
      </c>
      <c r="I1508">
        <v>909</v>
      </c>
      <c r="J1508">
        <v>166</v>
      </c>
      <c r="K1508" t="s">
        <v>226</v>
      </c>
      <c r="L1508">
        <v>0</v>
      </c>
      <c r="M1508">
        <v>255</v>
      </c>
      <c r="N1508">
        <v>694</v>
      </c>
      <c r="O1508">
        <v>-3225</v>
      </c>
      <c r="P1508">
        <v>96031</v>
      </c>
      <c r="Q1508">
        <v>238800</v>
      </c>
      <c r="R1508">
        <v>28</v>
      </c>
      <c r="S1508">
        <v>112251106</v>
      </c>
      <c r="U1508" t="str">
        <f>IFERROR(LEFT(spotify_top_songs_audio_features[[#This Row],[artist_names]],SEARCH(",",spotify_top_songs_audio_features[[#This Row],[artist_names]])-1),spotify_top_songs_audio_features[[#This Row],[artist_names]])</f>
        <v>Wisin</v>
      </c>
      <c r="V1508" t="str">
        <f>IFERROR(MID(spotify_top_songs_audio_features[[#This Row],[artist_names]],SEARCH(",",spotify_top_songs_audio_features[[#This Row],[artist_names]])+2,99),"")</f>
        <v/>
      </c>
      <c r="W1508" t="str">
        <f>spotify_top_songs_audio_features[[#This Row],[source]]</f>
        <v>Sony Music Latin</v>
      </c>
      <c r="X1508" s="1">
        <f>spotify_top_songs_audio_features[[#This Row],[streams]]</f>
        <v>112251106</v>
      </c>
      <c r="Y1508" t="str">
        <f>IF(Tabela2[[#This Row],[feat]]="","","Feat")</f>
        <v/>
      </c>
      <c r="Z1508" s="17" t="str">
        <f>CONCATENATE(INT(spotify_top_songs_audio_features[[#This Row],[duration_ms]]/(60*1000)),":",MOD(INT(spotify_top_songs_audio_features[[#This Row],[duration_ms]]/1000),60))</f>
        <v>3:58</v>
      </c>
      <c r="AA15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508" t="str">
        <f>spotify_top_songs_audio_features[[#This Row],[track_name]]</f>
        <v>Vacaciones</v>
      </c>
    </row>
    <row r="1509" spans="1:28" x14ac:dyDescent="0.25">
      <c r="A1509" t="s">
        <v>2754</v>
      </c>
      <c r="B1509" t="s">
        <v>2755</v>
      </c>
      <c r="C1509" t="s">
        <v>2756</v>
      </c>
      <c r="D1509" t="s">
        <v>814</v>
      </c>
      <c r="E1509" t="s">
        <v>113</v>
      </c>
      <c r="F1509" t="s">
        <v>24</v>
      </c>
      <c r="G1509" t="s">
        <v>25</v>
      </c>
      <c r="H1509">
        <v>795</v>
      </c>
      <c r="I1509">
        <v>594</v>
      </c>
      <c r="J1509">
        <v>748</v>
      </c>
      <c r="K1509" t="s">
        <v>2757</v>
      </c>
      <c r="L1509">
        <v>0</v>
      </c>
      <c r="M1509">
        <v>162</v>
      </c>
      <c r="N1509">
        <v>409</v>
      </c>
      <c r="O1509">
        <v>-62</v>
      </c>
      <c r="P1509">
        <v>135002</v>
      </c>
      <c r="Q1509">
        <v>275080</v>
      </c>
      <c r="R1509">
        <v>23</v>
      </c>
      <c r="S1509">
        <v>111817460</v>
      </c>
      <c r="U1509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1509" t="str">
        <f>IFERROR(MID(spotify_top_songs_audio_features[[#This Row],[artist_names]],SEARCH(",",spotify_top_songs_audio_features[[#This Row],[artist_names]])+2,99),"")</f>
        <v>Travis Scott</v>
      </c>
      <c r="W1509" t="str">
        <f>spotify_top_songs_audio_features[[#This Row],[source]]</f>
        <v>Top Dawg Entertainment/RCA Records</v>
      </c>
      <c r="X1509" s="1">
        <f>spotify_top_songs_audio_features[[#This Row],[streams]]</f>
        <v>111817460</v>
      </c>
      <c r="Y1509" t="str">
        <f>IF(Tabela2[[#This Row],[feat]]="","","Feat")</f>
        <v>Feat</v>
      </c>
      <c r="Z1509" s="17" t="str">
        <f>CONCATENATE(INT(spotify_top_songs_audio_features[[#This Row],[duration_ms]]/(60*1000)),":",MOD(INT(spotify_top_songs_audio_features[[#This Row],[duration_ms]]/1000),60))</f>
        <v>4:35</v>
      </c>
      <c r="AA15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09" t="str">
        <f>spotify_top_songs_audio_features[[#This Row],[track_name]]</f>
        <v>Love Galore (feat. Travis Scott)</v>
      </c>
    </row>
    <row r="1510" spans="1:28" x14ac:dyDescent="0.25">
      <c r="A1510" t="s">
        <v>2044</v>
      </c>
      <c r="B1510" t="s">
        <v>2045</v>
      </c>
      <c r="C1510" t="s">
        <v>2046</v>
      </c>
      <c r="D1510" t="s">
        <v>2047</v>
      </c>
      <c r="E1510" t="s">
        <v>31</v>
      </c>
      <c r="F1510" t="s">
        <v>24</v>
      </c>
      <c r="G1510" t="s">
        <v>25</v>
      </c>
      <c r="H1510">
        <v>657</v>
      </c>
      <c r="I1510">
        <v>703</v>
      </c>
      <c r="J1510">
        <v>753</v>
      </c>
      <c r="K1510" t="s">
        <v>951</v>
      </c>
      <c r="L1510">
        <v>0</v>
      </c>
      <c r="M1510">
        <v>256</v>
      </c>
      <c r="N1510">
        <v>338</v>
      </c>
      <c r="O1510">
        <v>-3402</v>
      </c>
      <c r="P1510">
        <v>122381</v>
      </c>
      <c r="Q1510">
        <v>214693</v>
      </c>
      <c r="R1510">
        <v>17</v>
      </c>
      <c r="S1510">
        <v>111735595</v>
      </c>
      <c r="U1510" t="str">
        <f>IFERROR(LEFT(spotify_top_songs_audio_features[[#This Row],[artist_names]],SEARCH(",",spotify_top_songs_audio_features[[#This Row],[artist_names]])-1),spotify_top_songs_audio_features[[#This Row],[artist_names]])</f>
        <v>Snakehips</v>
      </c>
      <c r="V1510" t="str">
        <f>IFERROR(MID(spotify_top_songs_audio_features[[#This Row],[artist_names]],SEARCH(",",spotify_top_songs_audio_features[[#This Row],[artist_names]])+2,99),"")</f>
        <v>MØ</v>
      </c>
      <c r="W1510" t="str">
        <f>spotify_top_songs_audio_features[[#This Row],[source]]</f>
        <v>Hoffman West/Columbia</v>
      </c>
      <c r="X1510" s="1">
        <f>spotify_top_songs_audio_features[[#This Row],[streams]]</f>
        <v>111735595</v>
      </c>
      <c r="Y1510" t="str">
        <f>IF(Tabela2[[#This Row],[feat]]="","","Feat")</f>
        <v>Feat</v>
      </c>
      <c r="Z1510" s="17" t="str">
        <f>CONCATENATE(INT(spotify_top_songs_audio_features[[#This Row],[duration_ms]]/(60*1000)),":",MOD(INT(spotify_top_songs_audio_features[[#This Row],[duration_ms]]/1000),60))</f>
        <v>3:34</v>
      </c>
      <c r="AA15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510" t="str">
        <f>spotify_top_songs_audio_features[[#This Row],[track_name]]</f>
        <v>Don't Leave</v>
      </c>
    </row>
    <row r="1511" spans="1:28" x14ac:dyDescent="0.25">
      <c r="A1511" t="s">
        <v>14512</v>
      </c>
      <c r="B1511" t="s">
        <v>558</v>
      </c>
      <c r="C1511" t="s">
        <v>14513</v>
      </c>
      <c r="D1511" t="s">
        <v>14514</v>
      </c>
      <c r="E1511" t="s">
        <v>97</v>
      </c>
      <c r="F1511" t="s">
        <v>32</v>
      </c>
      <c r="G1511" t="s">
        <v>25</v>
      </c>
      <c r="H1511">
        <v>692</v>
      </c>
      <c r="I1511">
        <v>521</v>
      </c>
      <c r="J1511">
        <v>33</v>
      </c>
      <c r="K1511" t="s">
        <v>3033</v>
      </c>
      <c r="L1511">
        <v>0</v>
      </c>
      <c r="M1511">
        <v>565</v>
      </c>
      <c r="N1511">
        <v>463</v>
      </c>
      <c r="O1511">
        <v>-8465</v>
      </c>
      <c r="P1511">
        <v>10045</v>
      </c>
      <c r="Q1511">
        <v>292987</v>
      </c>
      <c r="R1511">
        <v>24</v>
      </c>
      <c r="S1511">
        <v>111702964</v>
      </c>
      <c r="U1511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1511" t="str">
        <f>IFERROR(MID(spotify_top_songs_audio_features[[#This Row],[artist_names]],SEARCH(",",spotify_top_songs_audio_features[[#This Row],[artist_names]])+2,99),"")</f>
        <v/>
      </c>
      <c r="W1511" t="str">
        <f>spotify_top_songs_audio_features[[#This Row],[source]]</f>
        <v>Roc Nation Records LLC</v>
      </c>
      <c r="X1511" s="1">
        <f>spotify_top_songs_audio_features[[#This Row],[streams]]</f>
        <v>111702964</v>
      </c>
      <c r="Y1511" t="str">
        <f>IF(Tabela2[[#This Row],[feat]]="","","Feat")</f>
        <v/>
      </c>
      <c r="Z1511" s="17" t="str">
        <f>CONCATENATE(INT(spotify_top_songs_audio_features[[#This Row],[duration_ms]]/(60*1000)),":",MOD(INT(spotify_top_songs_audio_features[[#This Row],[duration_ms]]/1000),60))</f>
        <v>4:52</v>
      </c>
      <c r="AA15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11" t="str">
        <f>spotify_top_songs_audio_features[[#This Row],[track_name]]</f>
        <v>No Role Modelz</v>
      </c>
    </row>
    <row r="1512" spans="1:28" x14ac:dyDescent="0.25">
      <c r="A1512" t="s">
        <v>7780</v>
      </c>
      <c r="B1512" t="s">
        <v>633</v>
      </c>
      <c r="C1512" t="s">
        <v>7781</v>
      </c>
      <c r="D1512" t="s">
        <v>48</v>
      </c>
      <c r="E1512" t="s">
        <v>58</v>
      </c>
      <c r="F1512" t="s">
        <v>32</v>
      </c>
      <c r="G1512" t="s">
        <v>25</v>
      </c>
      <c r="H1512">
        <v>664</v>
      </c>
      <c r="I1512">
        <v>572</v>
      </c>
      <c r="J1512">
        <v>305</v>
      </c>
      <c r="K1512" t="s">
        <v>7782</v>
      </c>
      <c r="L1512">
        <v>604</v>
      </c>
      <c r="M1512">
        <v>121</v>
      </c>
      <c r="N1512">
        <v>143</v>
      </c>
      <c r="O1512">
        <v>-6099</v>
      </c>
      <c r="P1512">
        <v>108959</v>
      </c>
      <c r="Q1512">
        <v>361027</v>
      </c>
      <c r="R1512">
        <v>18</v>
      </c>
      <c r="S1512">
        <v>111698395</v>
      </c>
      <c r="U1512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1512" t="str">
        <f>IFERROR(MID(spotify_top_songs_audio_features[[#This Row],[artist_names]],SEARCH(",",spotify_top_songs_audio_features[[#This Row],[artist_names]])+2,99),"")</f>
        <v/>
      </c>
      <c r="W1512" t="str">
        <f>spotify_top_songs_audio_features[[#This Row],[source]]</f>
        <v>Republic Records</v>
      </c>
      <c r="X1512" s="1">
        <f>spotify_top_songs_audio_features[[#This Row],[streams]]</f>
        <v>111698395</v>
      </c>
      <c r="Y1512" t="str">
        <f>IF(Tabela2[[#This Row],[feat]]="","","Feat")</f>
        <v/>
      </c>
      <c r="Z1512" s="17" t="str">
        <f>CONCATENATE(INT(spotify_top_songs_audio_features[[#This Row],[duration_ms]]/(60*1000)),":",MOD(INT(spotify_top_songs_audio_features[[#This Row],[duration_ms]]/1000),60))</f>
        <v>6:1</v>
      </c>
      <c r="AA15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512" t="str">
        <f>spotify_top_songs_audio_features[[#This Row],[track_name]]</f>
        <v>After Hours</v>
      </c>
    </row>
    <row r="1513" spans="1:28" x14ac:dyDescent="0.25">
      <c r="A1513" t="s">
        <v>5216</v>
      </c>
      <c r="B1513" t="s">
        <v>5217</v>
      </c>
      <c r="C1513" t="s">
        <v>5218</v>
      </c>
      <c r="D1513" t="s">
        <v>5219</v>
      </c>
      <c r="E1513" t="s">
        <v>102</v>
      </c>
      <c r="F1513" t="s">
        <v>32</v>
      </c>
      <c r="G1513" t="s">
        <v>25</v>
      </c>
      <c r="H1513">
        <v>815</v>
      </c>
      <c r="I1513">
        <v>715</v>
      </c>
      <c r="J1513">
        <v>207</v>
      </c>
      <c r="K1513" t="s">
        <v>1037</v>
      </c>
      <c r="L1513">
        <v>4.8299999999999998E-4</v>
      </c>
      <c r="M1513">
        <v>91</v>
      </c>
      <c r="N1513">
        <v>786</v>
      </c>
      <c r="O1513">
        <v>-465</v>
      </c>
      <c r="P1513">
        <v>176007</v>
      </c>
      <c r="Q1513">
        <v>345241</v>
      </c>
      <c r="R1513">
        <v>10</v>
      </c>
      <c r="S1513">
        <v>111620242</v>
      </c>
      <c r="U1513" t="str">
        <f>IFERROR(LEFT(spotify_top_songs_audio_features[[#This Row],[artist_names]],SEARCH(",",spotify_top_songs_audio_features[[#This Row],[artist_names]])-1),spotify_top_songs_audio_features[[#This Row],[artist_names]])</f>
        <v>Nio Garcia</v>
      </c>
      <c r="V1513" t="str">
        <f>IFERROR(MID(spotify_top_songs_audio_features[[#This Row],[artist_names]],SEARCH(",",spotify_top_songs_audio_features[[#This Row],[artist_names]])+2,99),"")</f>
        <v>Anuel AA, Myke Towers, Brray, Juanka</v>
      </c>
      <c r="W1513" t="str">
        <f>spotify_top_songs_audio_features[[#This Row],[source]]</f>
        <v>2020 Flow La Movie, Inc. | Powered by GLAD Empire, LLC</v>
      </c>
      <c r="X1513" s="1">
        <f>spotify_top_songs_audio_features[[#This Row],[streams]]</f>
        <v>111620242</v>
      </c>
      <c r="Y1513" t="str">
        <f>IF(Tabela2[[#This Row],[feat]]="","","Feat")</f>
        <v>Feat</v>
      </c>
      <c r="Z1513" s="17" t="str">
        <f>CONCATENATE(INT(spotify_top_songs_audio_features[[#This Row],[duration_ms]]/(60*1000)),":",MOD(INT(spotify_top_songs_audio_features[[#This Row],[duration_ms]]/1000),60))</f>
        <v>5:45</v>
      </c>
      <c r="AA15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513" t="str">
        <f>spotify_top_songs_audio_features[[#This Row],[track_name]]</f>
        <v>La Jeepeta - Remix</v>
      </c>
    </row>
    <row r="1514" spans="1:28" x14ac:dyDescent="0.25">
      <c r="A1514" t="s">
        <v>7504</v>
      </c>
      <c r="B1514" t="s">
        <v>1312</v>
      </c>
      <c r="C1514" t="s">
        <v>7505</v>
      </c>
      <c r="D1514" t="s">
        <v>1314</v>
      </c>
      <c r="E1514" t="s">
        <v>58</v>
      </c>
      <c r="F1514" t="s">
        <v>24</v>
      </c>
      <c r="G1514" t="s">
        <v>25</v>
      </c>
      <c r="H1514">
        <v>546</v>
      </c>
      <c r="I1514">
        <v>846</v>
      </c>
      <c r="J1514">
        <v>181</v>
      </c>
      <c r="K1514" t="s">
        <v>5720</v>
      </c>
      <c r="L1514">
        <v>0</v>
      </c>
      <c r="M1514">
        <v>607</v>
      </c>
      <c r="N1514">
        <v>74</v>
      </c>
      <c r="O1514">
        <v>-5719</v>
      </c>
      <c r="P1514">
        <v>162043</v>
      </c>
      <c r="Q1514">
        <v>211141</v>
      </c>
      <c r="R1514">
        <v>7</v>
      </c>
      <c r="S1514">
        <v>111549892</v>
      </c>
      <c r="U1514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1514" t="str">
        <f>IFERROR(MID(spotify_top_songs_audio_features[[#This Row],[artist_names]],SEARCH(",",spotify_top_songs_audio_features[[#This Row],[artist_names]])+2,99),"")</f>
        <v/>
      </c>
      <c r="W1514" t="str">
        <f>spotify_top_songs_audio_features[[#This Row],[source]]</f>
        <v>Olivia Rodrigo PS</v>
      </c>
      <c r="X1514" s="1">
        <f>spotify_top_songs_audio_features[[#This Row],[streams]]</f>
        <v>111549892</v>
      </c>
      <c r="Y1514" t="str">
        <f>IF(Tabela2[[#This Row],[feat]]="","","Feat")</f>
        <v/>
      </c>
      <c r="Z1514" s="17" t="str">
        <f>CONCATENATE(INT(spotify_top_songs_audio_features[[#This Row],[duration_ms]]/(60*1000)),":",MOD(INT(spotify_top_songs_audio_features[[#This Row],[duration_ms]]/1000),60))</f>
        <v>3:31</v>
      </c>
      <c r="AA15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514" t="str">
        <f>spotify_top_songs_audio_features[[#This Row],[track_name]]</f>
        <v>get him back!</v>
      </c>
    </row>
    <row r="1515" spans="1:28" x14ac:dyDescent="0.25">
      <c r="A1515" t="s">
        <v>6032</v>
      </c>
      <c r="B1515" t="s">
        <v>3670</v>
      </c>
      <c r="C1515" t="s">
        <v>6033</v>
      </c>
      <c r="D1515" t="s">
        <v>612</v>
      </c>
      <c r="E1515" t="s">
        <v>469</v>
      </c>
      <c r="F1515" t="s">
        <v>32</v>
      </c>
      <c r="G1515" t="s">
        <v>25</v>
      </c>
      <c r="H1515">
        <v>756</v>
      </c>
      <c r="I1515">
        <v>448</v>
      </c>
      <c r="J1515">
        <v>404</v>
      </c>
      <c r="K1515" t="s">
        <v>5926</v>
      </c>
      <c r="L1515">
        <v>3.8699999999999997E-4</v>
      </c>
      <c r="M1515">
        <v>11</v>
      </c>
      <c r="N1515">
        <v>431</v>
      </c>
      <c r="O1515">
        <v>-2993</v>
      </c>
      <c r="P1515">
        <v>139031</v>
      </c>
      <c r="Q1515">
        <v>204887</v>
      </c>
      <c r="R1515">
        <v>15</v>
      </c>
      <c r="S1515">
        <v>111446926</v>
      </c>
      <c r="U1515" t="str">
        <f>IFERROR(LEFT(spotify_top_songs_audio_features[[#This Row],[artist_names]],SEARCH(",",spotify_top_songs_audio_features[[#This Row],[artist_names]])-1),spotify_top_songs_audio_features[[#This Row],[artist_names]])</f>
        <v>5 Seconds of Summer</v>
      </c>
      <c r="V1515" t="str">
        <f>IFERROR(MID(spotify_top_songs_audio_features[[#This Row],[artist_names]],SEARCH(",",spotify_top_songs_audio_features[[#This Row],[artist_names]])+2,99),"")</f>
        <v/>
      </c>
      <c r="W1515" t="str">
        <f>spotify_top_songs_audio_features[[#This Row],[source]]</f>
        <v>UMGRI Interscope</v>
      </c>
      <c r="X1515" s="1">
        <f>spotify_top_songs_audio_features[[#This Row],[streams]]</f>
        <v>111446926</v>
      </c>
      <c r="Y1515" t="str">
        <f>IF(Tabela2[[#This Row],[feat]]="","","Feat")</f>
        <v/>
      </c>
      <c r="Z1515" s="17" t="str">
        <f>CONCATENATE(INT(spotify_top_songs_audio_features[[#This Row],[duration_ms]]/(60*1000)),":",MOD(INT(spotify_top_songs_audio_features[[#This Row],[duration_ms]]/1000),60))</f>
        <v>3:24</v>
      </c>
      <c r="AA15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515" t="str">
        <f>spotify_top_songs_audio_features[[#This Row],[track_name]]</f>
        <v>Teeth</v>
      </c>
    </row>
    <row r="1516" spans="1:28" x14ac:dyDescent="0.25">
      <c r="A1516" t="s">
        <v>3629</v>
      </c>
      <c r="B1516" t="s">
        <v>3630</v>
      </c>
      <c r="C1516" t="s">
        <v>3631</v>
      </c>
      <c r="D1516" t="s">
        <v>48</v>
      </c>
      <c r="E1516" t="s">
        <v>113</v>
      </c>
      <c r="F1516" t="s">
        <v>24</v>
      </c>
      <c r="G1516" t="s">
        <v>25</v>
      </c>
      <c r="H1516">
        <v>795</v>
      </c>
      <c r="I1516">
        <v>178</v>
      </c>
      <c r="J1516">
        <v>574</v>
      </c>
      <c r="K1516" t="s">
        <v>3632</v>
      </c>
      <c r="L1516">
        <v>0</v>
      </c>
      <c r="M1516">
        <v>623</v>
      </c>
      <c r="N1516">
        <v>608</v>
      </c>
      <c r="O1516">
        <v>-11991</v>
      </c>
      <c r="P1516">
        <v>93982</v>
      </c>
      <c r="Q1516">
        <v>181613</v>
      </c>
      <c r="R1516">
        <v>21</v>
      </c>
      <c r="S1516">
        <v>111135224</v>
      </c>
      <c r="U1516" t="str">
        <f>IFERROR(LEFT(spotify_top_songs_audio_features[[#This Row],[artist_names]],SEARCH(",",spotify_top_songs_audio_features[[#This Row],[artist_names]])-1),spotify_top_songs_audio_features[[#This Row],[artist_names]])</f>
        <v>Jeremy Zucker</v>
      </c>
      <c r="V1516" t="str">
        <f>IFERROR(MID(spotify_top_songs_audio_features[[#This Row],[artist_names]],SEARCH(",",spotify_top_songs_audio_features[[#This Row],[artist_names]])+2,99),"")</f>
        <v/>
      </c>
      <c r="W1516" t="str">
        <f>spotify_top_songs_audio_features[[#This Row],[source]]</f>
        <v>Republic Records</v>
      </c>
      <c r="X1516" s="1">
        <f>spotify_top_songs_audio_features[[#This Row],[streams]]</f>
        <v>111135224</v>
      </c>
      <c r="Y1516" t="str">
        <f>IF(Tabela2[[#This Row],[feat]]="","","Feat")</f>
        <v/>
      </c>
      <c r="Z1516" s="17" t="str">
        <f>CONCATENATE(INT(spotify_top_songs_audio_features[[#This Row],[duration_ms]]/(60*1000)),":",MOD(INT(spotify_top_songs_audio_features[[#This Row],[duration_ms]]/1000),60))</f>
        <v>3:1</v>
      </c>
      <c r="AA15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16" t="str">
        <f>spotify_top_songs_audio_features[[#This Row],[track_name]]</f>
        <v>comethru</v>
      </c>
    </row>
    <row r="1517" spans="1:28" x14ac:dyDescent="0.25">
      <c r="A1517" t="s">
        <v>13033</v>
      </c>
      <c r="B1517" t="s">
        <v>284</v>
      </c>
      <c r="C1517" t="s">
        <v>13034</v>
      </c>
      <c r="D1517" t="s">
        <v>397</v>
      </c>
      <c r="E1517" t="s">
        <v>113</v>
      </c>
      <c r="F1517" t="s">
        <v>24</v>
      </c>
      <c r="G1517" t="s">
        <v>25</v>
      </c>
      <c r="H1517">
        <v>801</v>
      </c>
      <c r="I1517">
        <v>727</v>
      </c>
      <c r="J1517">
        <v>606</v>
      </c>
      <c r="K1517" t="s">
        <v>13035</v>
      </c>
      <c r="L1517">
        <v>406</v>
      </c>
      <c r="M1517">
        <v>112</v>
      </c>
      <c r="N1517">
        <v>218</v>
      </c>
      <c r="O1517">
        <v>-4687</v>
      </c>
      <c r="P1517">
        <v>107371</v>
      </c>
      <c r="Q1517">
        <v>234373</v>
      </c>
      <c r="R1517">
        <v>17</v>
      </c>
      <c r="S1517">
        <v>111108702</v>
      </c>
      <c r="U151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517" t="str">
        <f>IFERROR(MID(spotify_top_songs_audio_features[[#This Row],[artist_names]],SEARCH(",",spotify_top_songs_audio_features[[#This Row],[artist_names]])+2,99),"")</f>
        <v/>
      </c>
      <c r="W1517" t="str">
        <f>spotify_top_songs_audio_features[[#This Row],[source]]</f>
        <v>Cash Money Records/Young Money Ent./Universal Rec.</v>
      </c>
      <c r="X1517" s="1">
        <f>spotify_top_songs_audio_features[[#This Row],[streams]]</f>
        <v>111108702</v>
      </c>
      <c r="Y1517" t="str">
        <f>IF(Tabela2[[#This Row],[feat]]="","","Feat")</f>
        <v/>
      </c>
      <c r="Z1517" s="17" t="str">
        <f>CONCATENATE(INT(spotify_top_songs_audio_features[[#This Row],[duration_ms]]/(60*1000)),":",MOD(INT(spotify_top_songs_audio_features[[#This Row],[duration_ms]]/1000),60))</f>
        <v>3:54</v>
      </c>
      <c r="AA15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17" t="str">
        <f>spotify_top_songs_audio_features[[#This Row],[track_name]]</f>
        <v>Signs</v>
      </c>
    </row>
    <row r="1518" spans="1:28" x14ac:dyDescent="0.25">
      <c r="A1518" t="s">
        <v>12860</v>
      </c>
      <c r="B1518" t="s">
        <v>198</v>
      </c>
      <c r="C1518" t="s">
        <v>199</v>
      </c>
      <c r="D1518" t="s">
        <v>200</v>
      </c>
      <c r="E1518" t="s">
        <v>86</v>
      </c>
      <c r="F1518" t="s">
        <v>24</v>
      </c>
      <c r="G1518" t="s">
        <v>25</v>
      </c>
      <c r="H1518">
        <v>882</v>
      </c>
      <c r="I1518">
        <v>602</v>
      </c>
      <c r="J1518">
        <v>245</v>
      </c>
      <c r="K1518" t="s">
        <v>201</v>
      </c>
      <c r="L1518">
        <v>0</v>
      </c>
      <c r="M1518">
        <v>178</v>
      </c>
      <c r="N1518">
        <v>43</v>
      </c>
      <c r="O1518">
        <v>-5554</v>
      </c>
      <c r="P1518">
        <v>142959</v>
      </c>
      <c r="Q1518">
        <v>183011</v>
      </c>
      <c r="R1518">
        <v>16</v>
      </c>
      <c r="S1518">
        <v>110947264</v>
      </c>
      <c r="U1518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1518" t="str">
        <f>IFERROR(MID(spotify_top_songs_audio_features[[#This Row],[artist_names]],SEARCH(",",spotify_top_songs_audio_features[[#This Row],[artist_names]])+2,99),"")</f>
        <v/>
      </c>
      <c r="W1518" t="str">
        <f>spotify_top_songs_audio_features[[#This Row],[source]]</f>
        <v>Quality Control/Motown Records</v>
      </c>
      <c r="X1518" s="1">
        <f>spotify_top_songs_audio_features[[#This Row],[streams]]</f>
        <v>110947264</v>
      </c>
      <c r="Y1518" t="str">
        <f>IF(Tabela2[[#This Row],[feat]]="","","Feat")</f>
        <v/>
      </c>
      <c r="Z1518" s="17" t="str">
        <f>CONCATENATE(INT(spotify_top_songs_audio_features[[#This Row],[duration_ms]]/(60*1000)),":",MOD(INT(spotify_top_songs_audio_features[[#This Row],[duration_ms]]/1000),60))</f>
        <v>3:3</v>
      </c>
      <c r="AA15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518" t="str">
        <f>spotify_top_songs_audio_features[[#This Row],[track_name]]</f>
        <v>Woah</v>
      </c>
    </row>
    <row r="1519" spans="1:28" x14ac:dyDescent="0.25">
      <c r="A1519" t="s">
        <v>16383</v>
      </c>
      <c r="B1519" t="s">
        <v>9026</v>
      </c>
      <c r="C1519" t="s">
        <v>9027</v>
      </c>
      <c r="D1519" t="s">
        <v>8630</v>
      </c>
      <c r="E1519" t="s">
        <v>86</v>
      </c>
      <c r="F1519" t="s">
        <v>32</v>
      </c>
      <c r="G1519" t="s">
        <v>25</v>
      </c>
      <c r="H1519">
        <v>783</v>
      </c>
      <c r="I1519">
        <v>592</v>
      </c>
      <c r="J1519">
        <v>331</v>
      </c>
      <c r="K1519" t="s">
        <v>1432</v>
      </c>
      <c r="L1519">
        <v>4.15E-4</v>
      </c>
      <c r="M1519">
        <v>347</v>
      </c>
      <c r="N1519">
        <v>726</v>
      </c>
      <c r="O1519">
        <v>-8332</v>
      </c>
      <c r="P1519">
        <v>120018</v>
      </c>
      <c r="Q1519">
        <v>174253</v>
      </c>
      <c r="R1519">
        <v>40</v>
      </c>
      <c r="S1519">
        <v>110912030</v>
      </c>
      <c r="U1519" t="str">
        <f>IFERROR(LEFT(spotify_top_songs_audio_features[[#This Row],[artist_names]],SEARCH(",",spotify_top_songs_audio_features[[#This Row],[artist_names]])-1),spotify_top_songs_audio_features[[#This Row],[artist_names]])</f>
        <v>FIFTY FIFTY</v>
      </c>
      <c r="V1519" t="str">
        <f>IFERROR(MID(spotify_top_songs_audio_features[[#This Row],[artist_names]],SEARCH(",",spotify_top_songs_audio_features[[#This Row],[artist_names]])+2,99),"")</f>
        <v/>
      </c>
      <c r="W1519" t="str">
        <f>spotify_top_songs_audio_features[[#This Row],[source]]</f>
        <v>WM Korea</v>
      </c>
      <c r="X1519" s="1">
        <f>spotify_top_songs_audio_features[[#This Row],[streams]]</f>
        <v>110912030</v>
      </c>
      <c r="Y1519" t="str">
        <f>IF(Tabela2[[#This Row],[feat]]="","","Feat")</f>
        <v/>
      </c>
      <c r="Z1519" s="17" t="str">
        <f>CONCATENATE(INT(spotify_top_songs_audio_features[[#This Row],[duration_ms]]/(60*1000)),":",MOD(INT(spotify_top_songs_audio_features[[#This Row],[duration_ms]]/1000),60))</f>
        <v>2:54</v>
      </c>
      <c r="AA15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519" t="str">
        <f>spotify_top_songs_audio_features[[#This Row],[track_name]]</f>
        <v>Cupid - Twin Ver.</v>
      </c>
    </row>
    <row r="1520" spans="1:28" x14ac:dyDescent="0.25">
      <c r="A1520" t="s">
        <v>12298</v>
      </c>
      <c r="B1520" t="s">
        <v>6156</v>
      </c>
      <c r="C1520" t="s">
        <v>6157</v>
      </c>
      <c r="D1520" t="s">
        <v>501</v>
      </c>
      <c r="E1520" t="s">
        <v>113</v>
      </c>
      <c r="F1520" t="s">
        <v>32</v>
      </c>
      <c r="G1520" t="s">
        <v>25</v>
      </c>
      <c r="H1520">
        <v>932</v>
      </c>
      <c r="I1520">
        <v>547</v>
      </c>
      <c r="J1520">
        <v>333</v>
      </c>
      <c r="K1520" t="s">
        <v>2601</v>
      </c>
      <c r="L1520">
        <v>0</v>
      </c>
      <c r="M1520">
        <v>924</v>
      </c>
      <c r="N1520">
        <v>695</v>
      </c>
      <c r="O1520">
        <v>-7787</v>
      </c>
      <c r="P1520">
        <v>94998</v>
      </c>
      <c r="Q1520">
        <v>176640</v>
      </c>
      <c r="R1520">
        <v>12</v>
      </c>
      <c r="S1520">
        <v>110893844</v>
      </c>
      <c r="U1520" t="str">
        <f>IFERROR(LEFT(spotify_top_songs_audio_features[[#This Row],[artist_names]],SEARCH(",",spotify_top_songs_audio_features[[#This Row],[artist_names]])-1),spotify_top_songs_audio_features[[#This Row],[artist_names]])</f>
        <v>YNW Melly</v>
      </c>
      <c r="V1520" t="str">
        <f>IFERROR(MID(spotify_top_songs_audio_features[[#This Row],[artist_names]],SEARCH(",",spotify_top_songs_audio_features[[#This Row],[artist_names]])+2,99),"")</f>
        <v>9lokknine</v>
      </c>
      <c r="W1520" t="str">
        <f>spotify_top_songs_audio_features[[#This Row],[source]]</f>
        <v>300 Entertainment</v>
      </c>
      <c r="X1520" s="1">
        <f>spotify_top_songs_audio_features[[#This Row],[streams]]</f>
        <v>110893844</v>
      </c>
      <c r="Y1520" t="str">
        <f>IF(Tabela2[[#This Row],[feat]]="","","Feat")</f>
        <v>Feat</v>
      </c>
      <c r="Z1520" s="17" t="str">
        <f>CONCATENATE(INT(spotify_top_songs_audio_features[[#This Row],[duration_ms]]/(60*1000)),":",MOD(INT(spotify_top_songs_audio_features[[#This Row],[duration_ms]]/1000),60))</f>
        <v>2:56</v>
      </c>
      <c r="AA15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20" t="str">
        <f>spotify_top_songs_audio_features[[#This Row],[track_name]]</f>
        <v>223's (feat. 9lokknine)</v>
      </c>
    </row>
    <row r="1521" spans="1:28" x14ac:dyDescent="0.25">
      <c r="A1521" t="s">
        <v>13608</v>
      </c>
      <c r="B1521" t="s">
        <v>3838</v>
      </c>
      <c r="C1521" t="s">
        <v>3839</v>
      </c>
      <c r="D1521" t="s">
        <v>3840</v>
      </c>
      <c r="E1521" t="s">
        <v>177</v>
      </c>
      <c r="F1521" t="s">
        <v>24</v>
      </c>
      <c r="G1521" t="s">
        <v>25</v>
      </c>
      <c r="H1521">
        <v>674</v>
      </c>
      <c r="I1521">
        <v>506</v>
      </c>
      <c r="J1521">
        <v>434</v>
      </c>
      <c r="K1521" t="s">
        <v>1351</v>
      </c>
      <c r="L1521">
        <v>0</v>
      </c>
      <c r="M1521">
        <v>866</v>
      </c>
      <c r="N1521">
        <v>183</v>
      </c>
      <c r="O1521">
        <v>-10532</v>
      </c>
      <c r="P1521">
        <v>145965</v>
      </c>
      <c r="Q1521">
        <v>259333</v>
      </c>
      <c r="R1521">
        <v>21</v>
      </c>
      <c r="S1521">
        <v>110602657</v>
      </c>
      <c r="U1521" t="str">
        <f>IFERROR(LEFT(spotify_top_songs_audio_features[[#This Row],[artist_names]],SEARCH(",",spotify_top_songs_audio_features[[#This Row],[artist_names]])-1),spotify_top_songs_audio_features[[#This Row],[artist_names]])</f>
        <v>Miguel</v>
      </c>
      <c r="V1521" t="str">
        <f>IFERROR(MID(spotify_top_songs_audio_features[[#This Row],[artist_names]],SEARCH(",",spotify_top_songs_audio_features[[#This Row],[artist_names]])+2,99),"")</f>
        <v>Travis Scott</v>
      </c>
      <c r="W1521" t="str">
        <f>spotify_top_songs_audio_features[[#This Row],[source]]</f>
        <v>ByStorm Entertainment/RCA Records</v>
      </c>
      <c r="X1521" s="1">
        <f>spotify_top_songs_audio_features[[#This Row],[streams]]</f>
        <v>110602657</v>
      </c>
      <c r="Y1521" t="str">
        <f>IF(Tabela2[[#This Row],[feat]]="","","Feat")</f>
        <v>Feat</v>
      </c>
      <c r="Z1521" s="17" t="str">
        <f>CONCATENATE(INT(spotify_top_songs_audio_features[[#This Row],[duration_ms]]/(60*1000)),":",MOD(INT(spotify_top_songs_audio_features[[#This Row],[duration_ms]]/1000),60))</f>
        <v>4:19</v>
      </c>
      <c r="AA15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521" t="str">
        <f>spotify_top_songs_audio_features[[#This Row],[track_name]]</f>
        <v>Sky Walker (feat. Travis Scott)</v>
      </c>
    </row>
    <row r="1522" spans="1:28" x14ac:dyDescent="0.25">
      <c r="A1522" t="s">
        <v>3941</v>
      </c>
      <c r="B1522" t="s">
        <v>357</v>
      </c>
      <c r="C1522" t="s">
        <v>3942</v>
      </c>
      <c r="D1522" t="s">
        <v>96</v>
      </c>
      <c r="E1522" t="s">
        <v>43</v>
      </c>
      <c r="F1522" t="s">
        <v>32</v>
      </c>
      <c r="G1522" t="s">
        <v>25</v>
      </c>
      <c r="H1522">
        <v>609</v>
      </c>
      <c r="I1522">
        <v>887</v>
      </c>
      <c r="J1522">
        <v>507</v>
      </c>
      <c r="K1522" t="s">
        <v>3943</v>
      </c>
      <c r="L1522">
        <v>4.7600000000000002E-4</v>
      </c>
      <c r="M1522">
        <v>9</v>
      </c>
      <c r="N1522">
        <v>316</v>
      </c>
      <c r="O1522">
        <v>-4749</v>
      </c>
      <c r="P1522">
        <v>9799</v>
      </c>
      <c r="Q1522">
        <v>191812</v>
      </c>
      <c r="R1522">
        <v>21</v>
      </c>
      <c r="S1522">
        <v>110290569</v>
      </c>
      <c r="U1522" t="str">
        <f>IFERROR(LEFT(spotify_top_songs_audio_features[[#This Row],[artist_names]],SEARCH(",",spotify_top_songs_audio_features[[#This Row],[artist_names]])-1),spotify_top_songs_audio_features[[#This Row],[artist_names]])</f>
        <v>Bebe Rexha</v>
      </c>
      <c r="V1522" t="str">
        <f>IFERROR(MID(spotify_top_songs_audio_features[[#This Row],[artist_names]],SEARCH(",",spotify_top_songs_audio_features[[#This Row],[artist_names]])+2,99),"")</f>
        <v/>
      </c>
      <c r="W1522" t="str">
        <f>spotify_top_songs_audio_features[[#This Row],[source]]</f>
        <v>Warner Records</v>
      </c>
      <c r="X1522" s="1">
        <f>spotify_top_songs_audio_features[[#This Row],[streams]]</f>
        <v>110290569</v>
      </c>
      <c r="Y1522" t="str">
        <f>IF(Tabela2[[#This Row],[feat]]="","","Feat")</f>
        <v/>
      </c>
      <c r="Z1522" s="17" t="str">
        <f>CONCATENATE(INT(spotify_top_songs_audio_features[[#This Row],[duration_ms]]/(60*1000)),":",MOD(INT(spotify_top_songs_audio_features[[#This Row],[duration_ms]]/1000),60))</f>
        <v>3:11</v>
      </c>
      <c r="AA15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522" t="str">
        <f>spotify_top_songs_audio_features[[#This Row],[track_name]]</f>
        <v>I Got You</v>
      </c>
    </row>
    <row r="1523" spans="1:28" x14ac:dyDescent="0.25">
      <c r="A1523" t="s">
        <v>9729</v>
      </c>
      <c r="B1523" t="s">
        <v>9730</v>
      </c>
      <c r="C1523" t="s">
        <v>9731</v>
      </c>
      <c r="D1523" t="s">
        <v>5266</v>
      </c>
      <c r="E1523" t="s">
        <v>58</v>
      </c>
      <c r="F1523" t="s">
        <v>24</v>
      </c>
      <c r="G1523" t="s">
        <v>25</v>
      </c>
      <c r="H1523">
        <v>805</v>
      </c>
      <c r="I1523">
        <v>671</v>
      </c>
      <c r="J1523">
        <v>111</v>
      </c>
      <c r="K1523" t="s">
        <v>274</v>
      </c>
      <c r="L1523">
        <v>0</v>
      </c>
      <c r="M1523">
        <v>278</v>
      </c>
      <c r="N1523">
        <v>522</v>
      </c>
      <c r="O1523">
        <v>-5316</v>
      </c>
      <c r="P1523">
        <v>90979</v>
      </c>
      <c r="Q1523">
        <v>219302</v>
      </c>
      <c r="R1523">
        <v>17</v>
      </c>
      <c r="S1523">
        <v>110198680</v>
      </c>
      <c r="U1523" t="str">
        <f>IFERROR(LEFT(spotify_top_songs_audio_features[[#This Row],[artist_names]],SEARCH(",",spotify_top_songs_audio_features[[#This Row],[artist_names]])-1),spotify_top_songs_audio_features[[#This Row],[artist_names]])</f>
        <v>Manuel Turizo</v>
      </c>
      <c r="V1523" t="str">
        <f>IFERROR(MID(spotify_top_songs_audio_features[[#This Row],[artist_names]],SEARCH(",",spotify_top_songs_audio_features[[#This Row],[artist_names]])+2,99),"")</f>
        <v>Ozuna</v>
      </c>
      <c r="W1523" t="str">
        <f>spotify_top_songs_audio_features[[#This Row],[source]]</f>
        <v>Sony Music Latin/La Industria</v>
      </c>
      <c r="X1523" s="1">
        <f>spotify_top_songs_audio_features[[#This Row],[streams]]</f>
        <v>110198680</v>
      </c>
      <c r="Y1523" t="str">
        <f>IF(Tabela2[[#This Row],[feat]]="","","Feat")</f>
        <v>Feat</v>
      </c>
      <c r="Z1523" s="17" t="str">
        <f>CONCATENATE(INT(spotify_top_songs_audio_features[[#This Row],[duration_ms]]/(60*1000)),":",MOD(INT(spotify_top_songs_audio_features[[#This Row],[duration_ms]]/1000),60))</f>
        <v>3:39</v>
      </c>
      <c r="AA15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523" t="str">
        <f>spotify_top_songs_audio_features[[#This Row],[track_name]]</f>
        <v>Esclavo de Tus Besos</v>
      </c>
    </row>
    <row r="1524" spans="1:28" x14ac:dyDescent="0.25">
      <c r="A1524" t="s">
        <v>14909</v>
      </c>
      <c r="B1524" t="s">
        <v>8468</v>
      </c>
      <c r="C1524" t="s">
        <v>8469</v>
      </c>
      <c r="D1524" t="s">
        <v>1092</v>
      </c>
      <c r="E1524" t="s">
        <v>97</v>
      </c>
      <c r="F1524" t="s">
        <v>24</v>
      </c>
      <c r="G1524" t="s">
        <v>25</v>
      </c>
      <c r="H1524">
        <v>822</v>
      </c>
      <c r="I1524">
        <v>318</v>
      </c>
      <c r="J1524">
        <v>575</v>
      </c>
      <c r="K1524" t="s">
        <v>14910</v>
      </c>
      <c r="L1524">
        <v>128</v>
      </c>
      <c r="M1524">
        <v>11</v>
      </c>
      <c r="N1524">
        <v>138</v>
      </c>
      <c r="O1524">
        <v>-12391</v>
      </c>
      <c r="P1524">
        <v>102998</v>
      </c>
      <c r="Q1524">
        <v>245787</v>
      </c>
      <c r="R1524">
        <v>16</v>
      </c>
      <c r="S1524">
        <v>110045568</v>
      </c>
      <c r="U152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524" t="str">
        <f>IFERROR(MID(spotify_top_songs_audio_features[[#This Row],[artist_names]],SEARCH(",",spotify_top_songs_audio_features[[#This Row],[artist_names]])+2,99),"")</f>
        <v>Michael Jackson</v>
      </c>
      <c r="W1524" t="str">
        <f>spotify_top_songs_audio_features[[#This Row],[source]]</f>
        <v>Cash Money/Drake LP6</v>
      </c>
      <c r="X1524" s="1">
        <f>spotify_top_songs_audio_features[[#This Row],[streams]]</f>
        <v>110045568</v>
      </c>
      <c r="Y1524" t="str">
        <f>IF(Tabela2[[#This Row],[feat]]="","","Feat")</f>
        <v>Feat</v>
      </c>
      <c r="Z1524" s="17" t="str">
        <f>CONCATENATE(INT(spotify_top_songs_audio_features[[#This Row],[duration_ms]]/(60*1000)),":",MOD(INT(spotify_top_songs_audio_features[[#This Row],[duration_ms]]/1000),60))</f>
        <v>4:5</v>
      </c>
      <c r="AA15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24" t="str">
        <f>spotify_top_songs_audio_features[[#This Row],[track_name]]</f>
        <v>Don’t Matter To Me (with Michael Jackson)</v>
      </c>
    </row>
    <row r="1525" spans="1:28" x14ac:dyDescent="0.25">
      <c r="A1525" t="s">
        <v>15411</v>
      </c>
      <c r="B1525" t="s">
        <v>15412</v>
      </c>
      <c r="C1525" t="s">
        <v>15413</v>
      </c>
      <c r="D1525" t="s">
        <v>1938</v>
      </c>
      <c r="E1525" t="s">
        <v>97</v>
      </c>
      <c r="F1525" t="s">
        <v>32</v>
      </c>
      <c r="G1525" t="s">
        <v>25</v>
      </c>
      <c r="H1525">
        <v>72</v>
      </c>
      <c r="I1525">
        <v>741</v>
      </c>
      <c r="J1525">
        <v>287</v>
      </c>
      <c r="K1525" t="s">
        <v>2563</v>
      </c>
      <c r="L1525">
        <v>1.41E-3</v>
      </c>
      <c r="M1525">
        <v>289</v>
      </c>
      <c r="N1525">
        <v>357</v>
      </c>
      <c r="O1525">
        <v>-6529</v>
      </c>
      <c r="P1525">
        <v>119896</v>
      </c>
      <c r="Q1525">
        <v>198053</v>
      </c>
      <c r="R1525">
        <v>21</v>
      </c>
      <c r="S1525">
        <v>109888832</v>
      </c>
      <c r="U1525" t="str">
        <f>IFERROR(LEFT(spotify_top_songs_audio_features[[#This Row],[artist_names]],SEARCH(",",spotify_top_songs_audio_features[[#This Row],[artist_names]])-1),spotify_top_songs_audio_features[[#This Row],[artist_names]])</f>
        <v>Aaron Smith</v>
      </c>
      <c r="V1525" t="str">
        <f>IFERROR(MID(spotify_top_songs_audio_features[[#This Row],[artist_names]],SEARCH(",",spotify_top_songs_audio_features[[#This Row],[artist_names]])+2,99),"")</f>
        <v>Krono, Luvli</v>
      </c>
      <c r="W1525" t="str">
        <f>spotify_top_songs_audio_features[[#This Row],[source]]</f>
        <v>Sony Music Entertainment</v>
      </c>
      <c r="X1525" s="1">
        <f>spotify_top_songs_audio_features[[#This Row],[streams]]</f>
        <v>109888832</v>
      </c>
      <c r="Y1525" t="str">
        <f>IF(Tabela2[[#This Row],[feat]]="","","Feat")</f>
        <v>Feat</v>
      </c>
      <c r="Z1525" s="17" t="str">
        <f>CONCATENATE(INT(spotify_top_songs_audio_features[[#This Row],[duration_ms]]/(60*1000)),":",MOD(INT(spotify_top_songs_audio_features[[#This Row],[duration_ms]]/1000),60))</f>
        <v>3:18</v>
      </c>
      <c r="AA15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25" t="str">
        <f>spotify_top_songs_audio_features[[#This Row],[track_name]]</f>
        <v>Dancin (feat. Luvli) - Krono Remix</v>
      </c>
    </row>
    <row r="1526" spans="1:28" x14ac:dyDescent="0.25">
      <c r="A1526" t="s">
        <v>10193</v>
      </c>
      <c r="B1526" t="s">
        <v>10194</v>
      </c>
      <c r="C1526" t="s">
        <v>10195</v>
      </c>
      <c r="D1526" t="s">
        <v>10196</v>
      </c>
      <c r="E1526" t="s">
        <v>113</v>
      </c>
      <c r="F1526" t="s">
        <v>24</v>
      </c>
      <c r="G1526" t="s">
        <v>25</v>
      </c>
      <c r="H1526">
        <v>672</v>
      </c>
      <c r="I1526">
        <v>82</v>
      </c>
      <c r="J1526">
        <v>767</v>
      </c>
      <c r="K1526" t="s">
        <v>408</v>
      </c>
      <c r="L1526">
        <v>6.6699999999999995E-4</v>
      </c>
      <c r="M1526">
        <v>921</v>
      </c>
      <c r="N1526">
        <v>463</v>
      </c>
      <c r="O1526">
        <v>-5473</v>
      </c>
      <c r="P1526">
        <v>100069</v>
      </c>
      <c r="Q1526">
        <v>219387</v>
      </c>
      <c r="R1526">
        <v>14</v>
      </c>
      <c r="S1526">
        <v>109875183</v>
      </c>
      <c r="U1526" t="str">
        <f>IFERROR(LEFT(spotify_top_songs_audio_features[[#This Row],[artist_names]],SEARCH(",",spotify_top_songs_audio_features[[#This Row],[artist_names]])-1),spotify_top_songs_audio_features[[#This Row],[artist_names]])</f>
        <v>Hailee Steinfeld</v>
      </c>
      <c r="V1526" t="str">
        <f>IFERROR(MID(spotify_top_songs_audio_features[[#This Row],[artist_names]],SEARCH(",",spotify_top_songs_audio_features[[#This Row],[artist_names]])+2,99),"")</f>
        <v>BloodPop®</v>
      </c>
      <c r="W1526" t="str">
        <f>spotify_top_songs_audio_features[[#This Row],[source]]</f>
        <v>Republic/Universal/FSF</v>
      </c>
      <c r="X1526" s="1">
        <f>spotify_top_songs_audio_features[[#This Row],[streams]]</f>
        <v>109875183</v>
      </c>
      <c r="Y1526" t="str">
        <f>IF(Tabela2[[#This Row],[feat]]="","","Feat")</f>
        <v>Feat</v>
      </c>
      <c r="Z1526" s="17" t="str">
        <f>CONCATENATE(INT(spotify_top_songs_audio_features[[#This Row],[duration_ms]]/(60*1000)),":",MOD(INT(spotify_top_songs_audio_features[[#This Row],[duration_ms]]/1000),60))</f>
        <v>3:39</v>
      </c>
      <c r="AA15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26" t="str">
        <f>spotify_top_songs_audio_features[[#This Row],[track_name]]</f>
        <v>Capital Letters</v>
      </c>
    </row>
    <row r="1527" spans="1:28" x14ac:dyDescent="0.25">
      <c r="A1527" t="s">
        <v>15351</v>
      </c>
      <c r="B1527" t="s">
        <v>284</v>
      </c>
      <c r="C1527" t="s">
        <v>15352</v>
      </c>
      <c r="D1527" t="s">
        <v>397</v>
      </c>
      <c r="E1527" t="s">
        <v>31</v>
      </c>
      <c r="F1527" t="s">
        <v>24</v>
      </c>
      <c r="G1527" t="s">
        <v>25</v>
      </c>
      <c r="H1527">
        <v>877</v>
      </c>
      <c r="I1527">
        <v>391</v>
      </c>
      <c r="J1527">
        <v>63</v>
      </c>
      <c r="K1527" t="s">
        <v>5993</v>
      </c>
      <c r="L1527">
        <v>502</v>
      </c>
      <c r="M1527">
        <v>945</v>
      </c>
      <c r="N1527">
        <v>122</v>
      </c>
      <c r="O1527">
        <v>-8196</v>
      </c>
      <c r="P1527">
        <v>131018</v>
      </c>
      <c r="Q1527">
        <v>189230</v>
      </c>
      <c r="R1527">
        <v>17</v>
      </c>
      <c r="S1527">
        <v>109787096</v>
      </c>
      <c r="U152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527" t="str">
        <f>IFERROR(MID(spotify_top_songs_audio_features[[#This Row],[artist_names]],SEARCH(",",spotify_top_songs_audio_features[[#This Row],[artist_names]])+2,99),"")</f>
        <v/>
      </c>
      <c r="W1527" t="str">
        <f>spotify_top_songs_audio_features[[#This Row],[source]]</f>
        <v>Cash Money Records/Young Money Ent./Universal Rec.</v>
      </c>
      <c r="X1527" s="1">
        <f>spotify_top_songs_audio_features[[#This Row],[streams]]</f>
        <v>109787096</v>
      </c>
      <c r="Y1527" t="str">
        <f>IF(Tabela2[[#This Row],[feat]]="","","Feat")</f>
        <v/>
      </c>
      <c r="Z1527" s="17" t="str">
        <f>CONCATENATE(INT(spotify_top_songs_audio_features[[#This Row],[duration_ms]]/(60*1000)),":",MOD(INT(spotify_top_songs_audio_features[[#This Row],[duration_ms]]/1000),60))</f>
        <v>3:9</v>
      </c>
      <c r="AA15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527" t="str">
        <f>spotify_top_songs_audio_features[[#This Row],[track_name]]</f>
        <v>Gyalchester</v>
      </c>
    </row>
    <row r="1528" spans="1:28" x14ac:dyDescent="0.25">
      <c r="A1528" t="s">
        <v>13733</v>
      </c>
      <c r="B1528" t="s">
        <v>7333</v>
      </c>
      <c r="C1528" t="s">
        <v>7334</v>
      </c>
      <c r="D1528" t="s">
        <v>2138</v>
      </c>
      <c r="E1528" t="s">
        <v>23</v>
      </c>
      <c r="F1528" t="s">
        <v>24</v>
      </c>
      <c r="G1528" t="s">
        <v>25</v>
      </c>
      <c r="H1528">
        <v>691</v>
      </c>
      <c r="I1528">
        <v>716</v>
      </c>
      <c r="J1528">
        <v>351</v>
      </c>
      <c r="K1528" t="s">
        <v>7335</v>
      </c>
      <c r="L1528">
        <v>9.0600000000000001E-4</v>
      </c>
      <c r="M1528">
        <v>263</v>
      </c>
      <c r="N1528">
        <v>507</v>
      </c>
      <c r="O1528">
        <v>-5985</v>
      </c>
      <c r="P1528">
        <v>112035</v>
      </c>
      <c r="Q1528">
        <v>187027</v>
      </c>
      <c r="R1528">
        <v>12</v>
      </c>
      <c r="S1528">
        <v>109779144</v>
      </c>
      <c r="U1528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1528" t="str">
        <f>IFERROR(MID(spotify_top_songs_audio_features[[#This Row],[artist_names]],SEARCH(",",spotify_top_songs_audio_features[[#This Row],[artist_names]])+2,99),"")</f>
        <v>Diplo, Labrinth, LSD</v>
      </c>
      <c r="W1528" t="str">
        <f>spotify_top_songs_audio_features[[#This Row],[source]]</f>
        <v>Records/Columbia</v>
      </c>
      <c r="X1528" s="1">
        <f>spotify_top_songs_audio_features[[#This Row],[streams]]</f>
        <v>109779144</v>
      </c>
      <c r="Y1528" t="str">
        <f>IF(Tabela2[[#This Row],[feat]]="","","Feat")</f>
        <v>Feat</v>
      </c>
      <c r="Z1528" s="17" t="str">
        <f>CONCATENATE(INT(spotify_top_songs_audio_features[[#This Row],[duration_ms]]/(60*1000)),":",MOD(INT(spotify_top_songs_audio_features[[#This Row],[duration_ms]]/1000),60))</f>
        <v>3:7</v>
      </c>
      <c r="AA15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528" t="str">
        <f>spotify_top_songs_audio_features[[#This Row],[track_name]]</f>
        <v>Thunderclouds (feat. Sia, Diplo, and Labrinth)</v>
      </c>
    </row>
    <row r="1529" spans="1:28" x14ac:dyDescent="0.25">
      <c r="A1529" t="s">
        <v>12355</v>
      </c>
      <c r="B1529" t="s">
        <v>1112</v>
      </c>
      <c r="C1529" t="s">
        <v>12356</v>
      </c>
      <c r="D1529" t="s">
        <v>1114</v>
      </c>
      <c r="E1529" t="s">
        <v>102</v>
      </c>
      <c r="F1529" t="s">
        <v>32</v>
      </c>
      <c r="G1529" t="s">
        <v>25</v>
      </c>
      <c r="H1529">
        <v>815</v>
      </c>
      <c r="I1529">
        <v>834</v>
      </c>
      <c r="J1529">
        <v>475</v>
      </c>
      <c r="K1529" t="s">
        <v>6396</v>
      </c>
      <c r="L1529">
        <v>268</v>
      </c>
      <c r="M1529">
        <v>27</v>
      </c>
      <c r="N1529">
        <v>692</v>
      </c>
      <c r="O1529">
        <v>-2828</v>
      </c>
      <c r="P1529">
        <v>129989</v>
      </c>
      <c r="Q1529">
        <v>161240</v>
      </c>
      <c r="R1529">
        <v>12</v>
      </c>
      <c r="S1529">
        <v>109659143</v>
      </c>
      <c r="U1529" t="str">
        <f>IFERROR(LEFT(spotify_top_songs_audio_features[[#This Row],[artist_names]],SEARCH(",",spotify_top_songs_audio_features[[#This Row],[artist_names]])-1),spotify_top_songs_audio_features[[#This Row],[artist_names]])</f>
        <v>(G)I-DLE</v>
      </c>
      <c r="V1529" t="str">
        <f>IFERROR(MID(spotify_top_songs_audio_features[[#This Row],[artist_names]],SEARCH(",",spotify_top_songs_audio_features[[#This Row],[artist_names]])+2,99),"")</f>
        <v/>
      </c>
      <c r="W1529" t="str">
        <f>spotify_top_songs_audio_features[[#This Row],[source]]</f>
        <v>Cube Entertainment</v>
      </c>
      <c r="X1529" s="1">
        <f>spotify_top_songs_audio_features[[#This Row],[streams]]</f>
        <v>109659143</v>
      </c>
      <c r="Y1529" t="str">
        <f>IF(Tabela2[[#This Row],[feat]]="","","Feat")</f>
        <v/>
      </c>
      <c r="Z1529" s="17" t="str">
        <f>CONCATENATE(INT(spotify_top_songs_audio_features[[#This Row],[duration_ms]]/(60*1000)),":",MOD(INT(spotify_top_songs_audio_features[[#This Row],[duration_ms]]/1000),60))</f>
        <v>2:41</v>
      </c>
      <c r="AA15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529" t="str">
        <f>spotify_top_songs_audio_features[[#This Row],[track_name]]</f>
        <v>Queencard</v>
      </c>
    </row>
    <row r="1530" spans="1:28" x14ac:dyDescent="0.25">
      <c r="A1530" t="s">
        <v>13052</v>
      </c>
      <c r="B1530" t="s">
        <v>3181</v>
      </c>
      <c r="C1530" t="s">
        <v>3182</v>
      </c>
      <c r="D1530" t="s">
        <v>3183</v>
      </c>
      <c r="E1530" t="s">
        <v>70</v>
      </c>
      <c r="F1530" t="s">
        <v>24</v>
      </c>
      <c r="G1530" t="s">
        <v>25</v>
      </c>
      <c r="H1530">
        <v>578</v>
      </c>
      <c r="I1530">
        <v>6</v>
      </c>
      <c r="J1530">
        <v>322</v>
      </c>
      <c r="K1530" t="s">
        <v>13053</v>
      </c>
      <c r="L1530">
        <v>417</v>
      </c>
      <c r="M1530">
        <v>778</v>
      </c>
      <c r="N1530">
        <v>392</v>
      </c>
      <c r="O1530">
        <v>-10491</v>
      </c>
      <c r="P1530">
        <v>140021</v>
      </c>
      <c r="Q1530">
        <v>257147</v>
      </c>
      <c r="R1530">
        <v>40</v>
      </c>
      <c r="S1530">
        <v>109650167</v>
      </c>
      <c r="U1530" t="str">
        <f>IFERROR(LEFT(spotify_top_songs_audio_features[[#This Row],[artist_names]],SEARCH(",",spotify_top_songs_audio_features[[#This Row],[artist_names]])-1),spotify_top_songs_audio_features[[#This Row],[artist_names]])</f>
        <v>Mr.Kitty</v>
      </c>
      <c r="V1530" t="str">
        <f>IFERROR(MID(spotify_top_songs_audio_features[[#This Row],[artist_names]],SEARCH(",",spotify_top_songs_audio_features[[#This Row],[artist_names]])+2,99),"")</f>
        <v/>
      </c>
      <c r="W1530" t="str">
        <f>spotify_top_songs_audio_features[[#This Row],[source]]</f>
        <v>Negative Gain Productions</v>
      </c>
      <c r="X1530" s="1">
        <f>spotify_top_songs_audio_features[[#This Row],[streams]]</f>
        <v>109650167</v>
      </c>
      <c r="Y1530" t="str">
        <f>IF(Tabela2[[#This Row],[feat]]="","","Feat")</f>
        <v/>
      </c>
      <c r="Z1530" s="17" t="str">
        <f>CONCATENATE(INT(spotify_top_songs_audio_features[[#This Row],[duration_ms]]/(60*1000)),":",MOD(INT(spotify_top_songs_audio_features[[#This Row],[duration_ms]]/1000),60))</f>
        <v>4:17</v>
      </c>
      <c r="AA15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530" t="str">
        <f>spotify_top_songs_audio_features[[#This Row],[track_name]]</f>
        <v>After Dark</v>
      </c>
    </row>
    <row r="1531" spans="1:28" x14ac:dyDescent="0.25">
      <c r="A1531" t="s">
        <v>16875</v>
      </c>
      <c r="B1531" t="s">
        <v>1070</v>
      </c>
      <c r="C1531" t="s">
        <v>16876</v>
      </c>
      <c r="D1531" t="s">
        <v>929</v>
      </c>
      <c r="E1531" t="s">
        <v>58</v>
      </c>
      <c r="F1531" t="s">
        <v>24</v>
      </c>
      <c r="G1531" t="s">
        <v>25</v>
      </c>
      <c r="H1531">
        <v>838</v>
      </c>
      <c r="I1531">
        <v>545</v>
      </c>
      <c r="J1531">
        <v>706</v>
      </c>
      <c r="K1531" t="s">
        <v>2359</v>
      </c>
      <c r="L1531">
        <v>8.0099999999999998E-3</v>
      </c>
      <c r="M1531">
        <v>103</v>
      </c>
      <c r="N1531">
        <v>631</v>
      </c>
      <c r="O1531">
        <v>-6713</v>
      </c>
      <c r="P1531">
        <v>114998</v>
      </c>
      <c r="Q1531">
        <v>220590</v>
      </c>
      <c r="R1531">
        <v>9</v>
      </c>
      <c r="S1531">
        <v>109645288</v>
      </c>
      <c r="U1531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1531" t="str">
        <f>IFERROR(MID(spotify_top_songs_audio_features[[#This Row],[artist_names]],SEARCH(",",spotify_top_songs_audio_features[[#This Row],[artist_names]])+2,99),"")</f>
        <v/>
      </c>
      <c r="W1531" t="str">
        <f>spotify_top_songs_audio_features[[#This Row],[source]]</f>
        <v>Interscope Records</v>
      </c>
      <c r="X1531" s="1">
        <f>spotify_top_songs_audio_features[[#This Row],[streams]]</f>
        <v>109645288</v>
      </c>
      <c r="Y1531" t="str">
        <f>IF(Tabela2[[#This Row],[feat]]="","","Feat")</f>
        <v/>
      </c>
      <c r="Z1531" s="17" t="str">
        <f>CONCATENATE(INT(spotify_top_songs_audio_features[[#This Row],[duration_ms]]/(60*1000)),":",MOD(INT(spotify_top_songs_audio_features[[#This Row],[duration_ms]]/1000),60))</f>
        <v>3:40</v>
      </c>
      <c r="AA15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531" t="str">
        <f>spotify_top_songs_audio_features[[#This Row],[track_name]]</f>
        <v>Rare</v>
      </c>
    </row>
    <row r="1532" spans="1:28" x14ac:dyDescent="0.25">
      <c r="A1532" t="s">
        <v>17248</v>
      </c>
      <c r="B1532" t="s">
        <v>17249</v>
      </c>
      <c r="C1532" t="s">
        <v>17250</v>
      </c>
      <c r="D1532" t="s">
        <v>11994</v>
      </c>
      <c r="E1532" t="s">
        <v>70</v>
      </c>
      <c r="F1532" t="s">
        <v>32</v>
      </c>
      <c r="G1532" t="s">
        <v>25</v>
      </c>
      <c r="H1532">
        <v>809</v>
      </c>
      <c r="I1532">
        <v>649</v>
      </c>
      <c r="J1532">
        <v>416</v>
      </c>
      <c r="K1532" t="s">
        <v>3074</v>
      </c>
      <c r="L1532">
        <v>0</v>
      </c>
      <c r="M1532">
        <v>145</v>
      </c>
      <c r="N1532">
        <v>72</v>
      </c>
      <c r="O1532">
        <v>-4433</v>
      </c>
      <c r="P1532">
        <v>120014</v>
      </c>
      <c r="Q1532">
        <v>198520</v>
      </c>
      <c r="R1532">
        <v>14</v>
      </c>
      <c r="S1532">
        <v>109338564</v>
      </c>
      <c r="U1532" t="str">
        <f>IFERROR(LEFT(spotify_top_songs_audio_features[[#This Row],[artist_names]],SEARCH(",",spotify_top_songs_audio_features[[#This Row],[artist_names]])-1),spotify_top_songs_audio_features[[#This Row],[artist_names]])</f>
        <v>Lasso</v>
      </c>
      <c r="V1532" t="str">
        <f>IFERROR(MID(spotify_top_songs_audio_features[[#This Row],[artist_names]],SEARCH(",",spotify_top_songs_audio_features[[#This Row],[artist_names]])+2,99),"")</f>
        <v/>
      </c>
      <c r="W1532" t="str">
        <f>spotify_top_songs_audio_features[[#This Row],[source]]</f>
        <v>Universal Music Mexico</v>
      </c>
      <c r="X1532" s="1">
        <f>spotify_top_songs_audio_features[[#This Row],[streams]]</f>
        <v>109338564</v>
      </c>
      <c r="Y1532" t="str">
        <f>IF(Tabela2[[#This Row],[feat]]="","","Feat")</f>
        <v/>
      </c>
      <c r="Z1532" s="17" t="str">
        <f>CONCATENATE(INT(spotify_top_songs_audio_features[[#This Row],[duration_ms]]/(60*1000)),":",MOD(INT(spotify_top_songs_audio_features[[#This Row],[duration_ms]]/1000),60))</f>
        <v>3:18</v>
      </c>
      <c r="AA15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532" t="str">
        <f>spotify_top_songs_audio_features[[#This Row],[track_name]]</f>
        <v>Ojos Marrones</v>
      </c>
    </row>
    <row r="1533" spans="1:28" x14ac:dyDescent="0.25">
      <c r="A1533" t="s">
        <v>7802</v>
      </c>
      <c r="B1533" t="s">
        <v>280</v>
      </c>
      <c r="C1533" t="s">
        <v>7803</v>
      </c>
      <c r="D1533" t="s">
        <v>282</v>
      </c>
      <c r="E1533" t="s">
        <v>469</v>
      </c>
      <c r="F1533" t="s">
        <v>32</v>
      </c>
      <c r="G1533" t="s">
        <v>25</v>
      </c>
      <c r="H1533">
        <v>585</v>
      </c>
      <c r="I1533">
        <v>62</v>
      </c>
      <c r="J1533">
        <v>327</v>
      </c>
      <c r="K1533" t="s">
        <v>71</v>
      </c>
      <c r="L1533">
        <v>224</v>
      </c>
      <c r="M1533">
        <v>15</v>
      </c>
      <c r="N1533">
        <v>281</v>
      </c>
      <c r="O1533">
        <v>-809</v>
      </c>
      <c r="P1533">
        <v>101939</v>
      </c>
      <c r="Q1533">
        <v>172227</v>
      </c>
      <c r="R1533">
        <v>6</v>
      </c>
      <c r="S1533">
        <v>109307903</v>
      </c>
      <c r="U1533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1533" t="str">
        <f>IFERROR(MID(spotify_top_songs_audio_features[[#This Row],[artist_names]],SEARCH(",",spotify_top_songs_audio_features[[#This Row],[artist_names]])+2,99),"")</f>
        <v/>
      </c>
      <c r="W1533" t="str">
        <f>spotify_top_songs_audio_features[[#This Row],[source]]</f>
        <v>Columbia</v>
      </c>
      <c r="X1533" s="1">
        <f>spotify_top_songs_audio_features[[#This Row],[streams]]</f>
        <v>109307903</v>
      </c>
      <c r="Y1533" t="str">
        <f>IF(Tabela2[[#This Row],[feat]]="","","Feat")</f>
        <v/>
      </c>
      <c r="Z1533" s="17" t="str">
        <f>CONCATENATE(INT(spotify_top_songs_audio_features[[#This Row],[duration_ms]]/(60*1000)),":",MOD(INT(spotify_top_songs_audio_features[[#This Row],[duration_ms]]/1000),60))</f>
        <v>2:52</v>
      </c>
      <c r="AA15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533" t="str">
        <f>spotify_top_songs_audio_features[[#This Row],[track_name]]</f>
        <v>Lights Up</v>
      </c>
    </row>
    <row r="1534" spans="1:28" x14ac:dyDescent="0.25">
      <c r="A1534" t="s">
        <v>12607</v>
      </c>
      <c r="B1534" t="s">
        <v>280</v>
      </c>
      <c r="C1534" t="s">
        <v>4959</v>
      </c>
      <c r="D1534" t="s">
        <v>282</v>
      </c>
      <c r="E1534" t="s">
        <v>113</v>
      </c>
      <c r="F1534" t="s">
        <v>24</v>
      </c>
      <c r="G1534" t="s">
        <v>152</v>
      </c>
      <c r="H1534">
        <v>686</v>
      </c>
      <c r="I1534">
        <v>445</v>
      </c>
      <c r="J1534">
        <v>398</v>
      </c>
      <c r="K1534" t="s">
        <v>4868</v>
      </c>
      <c r="L1534">
        <v>144</v>
      </c>
      <c r="M1534">
        <v>175</v>
      </c>
      <c r="N1534">
        <v>626</v>
      </c>
      <c r="O1534">
        <v>-7189</v>
      </c>
      <c r="P1534">
        <v>1455</v>
      </c>
      <c r="Q1534">
        <v>164533</v>
      </c>
      <c r="R1534">
        <v>9</v>
      </c>
      <c r="S1534">
        <v>109292793</v>
      </c>
      <c r="U1534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1534" t="str">
        <f>IFERROR(MID(spotify_top_songs_audio_features[[#This Row],[artist_names]],SEARCH(",",spotify_top_songs_audio_features[[#This Row],[artist_names]])+2,99),"")</f>
        <v/>
      </c>
      <c r="W1534" t="str">
        <f>spotify_top_songs_audio_features[[#This Row],[source]]</f>
        <v>Columbia</v>
      </c>
      <c r="X1534" s="1">
        <f>spotify_top_songs_audio_features[[#This Row],[streams]]</f>
        <v>109292793</v>
      </c>
      <c r="Y1534" t="str">
        <f>IF(Tabela2[[#This Row],[feat]]="","","Feat")</f>
        <v/>
      </c>
      <c r="Z1534" s="17" t="str">
        <f>CONCATENATE(INT(spotify_top_songs_audio_features[[#This Row],[duration_ms]]/(60*1000)),":",MOD(INT(spotify_top_songs_audio_features[[#This Row],[duration_ms]]/1000),60))</f>
        <v>2:44</v>
      </c>
      <c r="AA15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34" t="str">
        <f>spotify_top_songs_audio_features[[#This Row],[track_name]]</f>
        <v>Daylight</v>
      </c>
    </row>
    <row r="1535" spans="1:28" x14ac:dyDescent="0.25">
      <c r="A1535" t="s">
        <v>16243</v>
      </c>
      <c r="B1535" t="s">
        <v>352</v>
      </c>
      <c r="C1535" t="s">
        <v>5686</v>
      </c>
      <c r="D1535" t="s">
        <v>3309</v>
      </c>
      <c r="E1535" t="s">
        <v>86</v>
      </c>
      <c r="F1535" t="s">
        <v>24</v>
      </c>
      <c r="G1535" t="s">
        <v>25</v>
      </c>
      <c r="H1535">
        <v>764</v>
      </c>
      <c r="I1535">
        <v>628</v>
      </c>
      <c r="J1535">
        <v>503</v>
      </c>
      <c r="K1535" t="s">
        <v>11596</v>
      </c>
      <c r="L1535">
        <v>0</v>
      </c>
      <c r="M1535">
        <v>114</v>
      </c>
      <c r="N1535">
        <v>196</v>
      </c>
      <c r="O1535">
        <v>-5851</v>
      </c>
      <c r="P1535">
        <v>140963</v>
      </c>
      <c r="Q1535">
        <v>190557</v>
      </c>
      <c r="R1535">
        <v>72</v>
      </c>
      <c r="S1535">
        <v>109160313</v>
      </c>
      <c r="U1535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1535" t="str">
        <f>IFERROR(MID(spotify_top_songs_audio_features[[#This Row],[artist_names]],SEARCH(",",spotify_top_songs_audio_features[[#This Row],[artist_names]])+2,99),"")</f>
        <v/>
      </c>
      <c r="W1535" t="str">
        <f>spotify_top_songs_audio_features[[#This Row],[source]]</f>
        <v>Cactus Jack / Epic</v>
      </c>
      <c r="X1535" s="1">
        <f>spotify_top_songs_audio_features[[#This Row],[streams]]</f>
        <v>109160313</v>
      </c>
      <c r="Y1535" t="str">
        <f>IF(Tabela2[[#This Row],[feat]]="","","Feat")</f>
        <v/>
      </c>
      <c r="Z1535" s="17" t="str">
        <f>CONCATENATE(INT(spotify_top_songs_audio_features[[#This Row],[duration_ms]]/(60*1000)),":",MOD(INT(spotify_top_songs_audio_features[[#This Row],[duration_ms]]/1000),60))</f>
        <v>3:10</v>
      </c>
      <c r="AA15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535" t="str">
        <f>spotify_top_songs_audio_features[[#This Row],[track_name]]</f>
        <v>BUTTERFLY EFFECT</v>
      </c>
    </row>
    <row r="1536" spans="1:28" x14ac:dyDescent="0.25">
      <c r="A1536" t="s">
        <v>12212</v>
      </c>
      <c r="B1536" t="s">
        <v>697</v>
      </c>
      <c r="C1536" t="s">
        <v>12213</v>
      </c>
      <c r="D1536" t="s">
        <v>112</v>
      </c>
      <c r="E1536" t="s">
        <v>177</v>
      </c>
      <c r="F1536" t="s">
        <v>24</v>
      </c>
      <c r="G1536" t="s">
        <v>25</v>
      </c>
      <c r="H1536">
        <v>298</v>
      </c>
      <c r="I1536">
        <v>38</v>
      </c>
      <c r="J1536">
        <v>287</v>
      </c>
      <c r="K1536" t="s">
        <v>7850</v>
      </c>
      <c r="L1536">
        <v>5.62E-3</v>
      </c>
      <c r="M1536">
        <v>11</v>
      </c>
      <c r="N1536">
        <v>152</v>
      </c>
      <c r="O1536">
        <v>-8426</v>
      </c>
      <c r="P1536">
        <v>75602</v>
      </c>
      <c r="Q1536">
        <v>285634</v>
      </c>
      <c r="R1536">
        <v>10</v>
      </c>
      <c r="S1536">
        <v>109139485</v>
      </c>
      <c r="U153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536" t="str">
        <f>IFERROR(MID(spotify_top_songs_audio_features[[#This Row],[artist_names]],SEARCH(",",spotify_top_songs_audio_features[[#This Row],[artist_names]])+2,99),"")</f>
        <v>Bon Iver</v>
      </c>
      <c r="W1536" t="str">
        <f>spotify_top_songs_audio_features[[#This Row],[source]]</f>
        <v>Taylor Swift</v>
      </c>
      <c r="X1536" s="1">
        <f>spotify_top_songs_audio_features[[#This Row],[streams]]</f>
        <v>109139485</v>
      </c>
      <c r="Y1536" t="str">
        <f>IF(Tabela2[[#This Row],[feat]]="","","Feat")</f>
        <v>Feat</v>
      </c>
      <c r="Z1536" s="17" t="str">
        <f>CONCATENATE(INT(spotify_top_songs_audio_features[[#This Row],[duration_ms]]/(60*1000)),":",MOD(INT(spotify_top_songs_audio_features[[#This Row],[duration_ms]]/1000),60))</f>
        <v>4:45</v>
      </c>
      <c r="AA15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536" t="str">
        <f>spotify_top_songs_audio_features[[#This Row],[track_name]]</f>
        <v>exile (feat. Bon Iver)</v>
      </c>
    </row>
    <row r="1537" spans="1:28" x14ac:dyDescent="0.25">
      <c r="A1537" t="s">
        <v>12332</v>
      </c>
      <c r="B1537" t="s">
        <v>3670</v>
      </c>
      <c r="C1537" t="s">
        <v>12333</v>
      </c>
      <c r="D1537" t="s">
        <v>8395</v>
      </c>
      <c r="E1537" t="s">
        <v>58</v>
      </c>
      <c r="F1537" t="s">
        <v>24</v>
      </c>
      <c r="G1537" t="s">
        <v>25</v>
      </c>
      <c r="H1537">
        <v>505</v>
      </c>
      <c r="I1537">
        <v>428</v>
      </c>
      <c r="J1537">
        <v>221</v>
      </c>
      <c r="K1537" t="s">
        <v>2435</v>
      </c>
      <c r="L1537">
        <v>0</v>
      </c>
      <c r="M1537">
        <v>977</v>
      </c>
      <c r="N1537">
        <v>618</v>
      </c>
      <c r="O1537">
        <v>-5604</v>
      </c>
      <c r="P1537">
        <v>175813</v>
      </c>
      <c r="Q1537">
        <v>157493</v>
      </c>
      <c r="R1537">
        <v>13</v>
      </c>
      <c r="S1537">
        <v>109119377</v>
      </c>
      <c r="U1537" t="str">
        <f>IFERROR(LEFT(spotify_top_songs_audio_features[[#This Row],[artist_names]],SEARCH(",",spotify_top_songs_audio_features[[#This Row],[artist_names]])-1),spotify_top_songs_audio_features[[#This Row],[artist_names]])</f>
        <v>5 Seconds of Summer</v>
      </c>
      <c r="V1537" t="str">
        <f>IFERROR(MID(spotify_top_songs_audio_features[[#This Row],[artist_names]],SEARCH(",",spotify_top_songs_audio_features[[#This Row],[artist_names]])+2,99),"")</f>
        <v/>
      </c>
      <c r="W1537" t="str">
        <f>spotify_top_songs_audio_features[[#This Row],[source]]</f>
        <v>5 Seconds Of Summer/Interscope</v>
      </c>
      <c r="X1537" s="1">
        <f>spotify_top_songs_audio_features[[#This Row],[streams]]</f>
        <v>109119377</v>
      </c>
      <c r="Y1537" t="str">
        <f>IF(Tabela2[[#This Row],[feat]]="","","Feat")</f>
        <v/>
      </c>
      <c r="Z1537" s="17" t="str">
        <f>CONCATENATE(INT(spotify_top_songs_audio_features[[#This Row],[duration_ms]]/(60*1000)),":",MOD(INT(spotify_top_songs_audio_features[[#This Row],[duration_ms]]/1000),60))</f>
        <v>2:37</v>
      </c>
      <c r="AA15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537" t="str">
        <f>spotify_top_songs_audio_features[[#This Row],[track_name]]</f>
        <v>Easier</v>
      </c>
    </row>
    <row r="1538" spans="1:28" x14ac:dyDescent="0.25">
      <c r="A1538" t="s">
        <v>11263</v>
      </c>
      <c r="B1538" t="s">
        <v>677</v>
      </c>
      <c r="C1538" t="s">
        <v>11264</v>
      </c>
      <c r="D1538" t="s">
        <v>679</v>
      </c>
      <c r="E1538" t="s">
        <v>142</v>
      </c>
      <c r="F1538" t="s">
        <v>32</v>
      </c>
      <c r="G1538" t="s">
        <v>25</v>
      </c>
      <c r="H1538">
        <v>486</v>
      </c>
      <c r="I1538">
        <v>713</v>
      </c>
      <c r="J1538">
        <v>524</v>
      </c>
      <c r="K1538" t="s">
        <v>4490</v>
      </c>
      <c r="L1538">
        <v>0</v>
      </c>
      <c r="M1538">
        <v>839</v>
      </c>
      <c r="N1538">
        <v>297</v>
      </c>
      <c r="O1538">
        <v>-3949</v>
      </c>
      <c r="P1538">
        <v>121028</v>
      </c>
      <c r="Q1538">
        <v>226720</v>
      </c>
      <c r="R1538">
        <v>15</v>
      </c>
      <c r="S1538">
        <v>109096130</v>
      </c>
      <c r="U1538" t="str">
        <f>IFERROR(LEFT(spotify_top_songs_audio_features[[#This Row],[artist_names]],SEARCH(",",spotify_top_songs_audio_features[[#This Row],[artist_names]])-1),spotify_top_songs_audio_features[[#This Row],[artist_names]])</f>
        <v>Zara Larsson</v>
      </c>
      <c r="V1538" t="str">
        <f>IFERROR(MID(spotify_top_songs_audio_features[[#This Row],[artist_names]],SEARCH(",",spotify_top_songs_audio_features[[#This Row],[artist_names]])+2,99),"")</f>
        <v/>
      </c>
      <c r="W1538" t="str">
        <f>spotify_top_songs_audio_features[[#This Row],[source]]</f>
        <v>Epic/Record Company TEN</v>
      </c>
      <c r="X1538" s="1">
        <f>spotify_top_songs_audio_features[[#This Row],[streams]]</f>
        <v>109096130</v>
      </c>
      <c r="Y1538" t="str">
        <f>IF(Tabela2[[#This Row],[feat]]="","","Feat")</f>
        <v/>
      </c>
      <c r="Z1538" s="17" t="str">
        <f>CONCATENATE(INT(spotify_top_songs_audio_features[[#This Row],[duration_ms]]/(60*1000)),":",MOD(INT(spotify_top_songs_audio_features[[#This Row],[duration_ms]]/1000),60))</f>
        <v>3:46</v>
      </c>
      <c r="AA15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538" t="str">
        <f>spotify_top_songs_audio_features[[#This Row],[track_name]]</f>
        <v>I Would Like</v>
      </c>
    </row>
    <row r="1539" spans="1:28" x14ac:dyDescent="0.25">
      <c r="A1539" t="s">
        <v>7710</v>
      </c>
      <c r="B1539" t="s">
        <v>4561</v>
      </c>
      <c r="C1539" t="s">
        <v>1007</v>
      </c>
      <c r="D1539" t="s">
        <v>96</v>
      </c>
      <c r="E1539" t="s">
        <v>43</v>
      </c>
      <c r="F1539" t="s">
        <v>24</v>
      </c>
      <c r="G1539" t="s">
        <v>25</v>
      </c>
      <c r="H1539">
        <v>496</v>
      </c>
      <c r="I1539">
        <v>863</v>
      </c>
      <c r="J1539">
        <v>381</v>
      </c>
      <c r="K1539" t="s">
        <v>7711</v>
      </c>
      <c r="L1539">
        <v>0</v>
      </c>
      <c r="M1539">
        <v>639</v>
      </c>
      <c r="N1539">
        <v>243</v>
      </c>
      <c r="O1539">
        <v>-4153</v>
      </c>
      <c r="P1539">
        <v>110018</v>
      </c>
      <c r="Q1539">
        <v>185587</v>
      </c>
      <c r="R1539">
        <v>15</v>
      </c>
      <c r="S1539">
        <v>108902785</v>
      </c>
      <c r="U1539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1539" t="str">
        <f>IFERROR(MID(spotify_top_songs_audio_features[[#This Row],[artist_names]],SEARCH(",",spotify_top_songs_audio_features[[#This Row],[artist_names]])+2,99),"")</f>
        <v/>
      </c>
      <c r="W1539" t="str">
        <f>spotify_top_songs_audio_features[[#This Row],[source]]</f>
        <v>Warner Records</v>
      </c>
      <c r="X1539" s="1">
        <f>spotify_top_songs_audio_features[[#This Row],[streams]]</f>
        <v>108902785</v>
      </c>
      <c r="Y1539" t="str">
        <f>IF(Tabela2[[#This Row],[feat]]="","","Feat")</f>
        <v/>
      </c>
      <c r="Z1539" s="17" t="str">
        <f>CONCATENATE(INT(spotify_top_songs_audio_features[[#This Row],[duration_ms]]/(60*1000)),":",MOD(INT(spotify_top_songs_audio_features[[#This Row],[duration_ms]]/1000),60))</f>
        <v>3:5</v>
      </c>
      <c r="AA15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539" t="str">
        <f>spotify_top_songs_audio_features[[#This Row],[track_name]]</f>
        <v>Numb</v>
      </c>
    </row>
    <row r="1540" spans="1:28" x14ac:dyDescent="0.25">
      <c r="A1540" t="s">
        <v>17656</v>
      </c>
      <c r="B1540" t="s">
        <v>17259</v>
      </c>
      <c r="C1540" t="s">
        <v>17657</v>
      </c>
      <c r="D1540" t="s">
        <v>1259</v>
      </c>
      <c r="E1540" t="s">
        <v>70</v>
      </c>
      <c r="F1540" t="s">
        <v>24</v>
      </c>
      <c r="G1540" t="s">
        <v>25</v>
      </c>
      <c r="H1540">
        <v>806</v>
      </c>
      <c r="I1540">
        <v>653</v>
      </c>
      <c r="J1540">
        <v>902</v>
      </c>
      <c r="K1540" t="s">
        <v>2337</v>
      </c>
      <c r="L1540">
        <v>784</v>
      </c>
      <c r="M1540">
        <v>107</v>
      </c>
      <c r="N1540">
        <v>85</v>
      </c>
      <c r="O1540">
        <v>-6283</v>
      </c>
      <c r="P1540">
        <v>150058</v>
      </c>
      <c r="Q1540">
        <v>200690</v>
      </c>
      <c r="R1540">
        <v>10</v>
      </c>
      <c r="S1540">
        <v>108900615</v>
      </c>
      <c r="U1540" t="str">
        <f>IFERROR(LEFT(spotify_top_songs_audio_features[[#This Row],[artist_names]],SEARCH(",",spotify_top_songs_audio_features[[#This Row],[artist_names]])-1),spotify_top_songs_audio_features[[#This Row],[artist_names]])</f>
        <v>LISA</v>
      </c>
      <c r="V1540" t="str">
        <f>IFERROR(MID(spotify_top_songs_audio_features[[#This Row],[artist_names]],SEARCH(",",spotify_top_songs_audio_features[[#This Row],[artist_names]])+2,99),"")</f>
        <v/>
      </c>
      <c r="W1540" t="str">
        <f>spotify_top_songs_audio_features[[#This Row],[source]]</f>
        <v>YG Entertainment/Interscope Records</v>
      </c>
      <c r="X1540" s="1">
        <f>spotify_top_songs_audio_features[[#This Row],[streams]]</f>
        <v>108900615</v>
      </c>
      <c r="Y1540" t="str">
        <f>IF(Tabela2[[#This Row],[feat]]="","","Feat")</f>
        <v/>
      </c>
      <c r="Z1540" s="17" t="str">
        <f>CONCATENATE(INT(spotify_top_songs_audio_features[[#This Row],[duration_ms]]/(60*1000)),":",MOD(INT(spotify_top_songs_audio_features[[#This Row],[duration_ms]]/1000),60))</f>
        <v>3:20</v>
      </c>
      <c r="AA15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540" t="str">
        <f>spotify_top_songs_audio_features[[#This Row],[track_name]]</f>
        <v>LALISA</v>
      </c>
    </row>
    <row r="1541" spans="1:28" x14ac:dyDescent="0.25">
      <c r="A1541" t="s">
        <v>2109</v>
      </c>
      <c r="B1541" t="s">
        <v>2110</v>
      </c>
      <c r="C1541" t="s">
        <v>2111</v>
      </c>
      <c r="D1541" t="s">
        <v>1186</v>
      </c>
      <c r="E1541" t="s">
        <v>469</v>
      </c>
      <c r="F1541" t="s">
        <v>32</v>
      </c>
      <c r="G1541" t="s">
        <v>25</v>
      </c>
      <c r="H1541">
        <v>67</v>
      </c>
      <c r="I1541">
        <v>668</v>
      </c>
      <c r="J1541">
        <v>422</v>
      </c>
      <c r="K1541" t="s">
        <v>461</v>
      </c>
      <c r="L1541">
        <v>0</v>
      </c>
      <c r="M1541">
        <v>133</v>
      </c>
      <c r="N1541">
        <v>608</v>
      </c>
      <c r="O1541">
        <v>-4306</v>
      </c>
      <c r="P1541">
        <v>88033</v>
      </c>
      <c r="Q1541">
        <v>179053</v>
      </c>
      <c r="R1541">
        <v>18</v>
      </c>
      <c r="S1541">
        <v>108858748</v>
      </c>
      <c r="U1541" t="str">
        <f>IFERROR(LEFT(spotify_top_songs_audio_features[[#This Row],[artist_names]],SEARCH(",",spotify_top_songs_audio_features[[#This Row],[artist_names]])-1),spotify_top_songs_audio_features[[#This Row],[artist_names]])</f>
        <v>Alan Walker</v>
      </c>
      <c r="V1541" t="str">
        <f>IFERROR(MID(spotify_top_songs_audio_features[[#This Row],[artist_names]],SEARCH(",",spotify_top_songs_audio_features[[#This Row],[artist_names]])+2,99),"")</f>
        <v>Ava Max</v>
      </c>
      <c r="W1541" t="str">
        <f>spotify_top_songs_audio_features[[#This Row],[source]]</f>
        <v>Kreatell Music</v>
      </c>
      <c r="X1541" s="1">
        <f>spotify_top_songs_audio_features[[#This Row],[streams]]</f>
        <v>108858748</v>
      </c>
      <c r="Y1541" t="str">
        <f>IF(Tabela2[[#This Row],[feat]]="","","Feat")</f>
        <v>Feat</v>
      </c>
      <c r="Z1541" s="17" t="str">
        <f>CONCATENATE(INT(spotify_top_songs_audio_features[[#This Row],[duration_ms]]/(60*1000)),":",MOD(INT(spotify_top_songs_audio_features[[#This Row],[duration_ms]]/1000),60))</f>
        <v>2:59</v>
      </c>
      <c r="AA15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541" t="str">
        <f>spotify_top_songs_audio_features[[#This Row],[track_name]]</f>
        <v>Alone, Pt. II</v>
      </c>
    </row>
    <row r="1542" spans="1:28" x14ac:dyDescent="0.25">
      <c r="A1542" t="s">
        <v>3810</v>
      </c>
      <c r="B1542" t="s">
        <v>3811</v>
      </c>
      <c r="C1542" t="s">
        <v>3812</v>
      </c>
      <c r="D1542" t="s">
        <v>3787</v>
      </c>
      <c r="E1542" t="s">
        <v>177</v>
      </c>
      <c r="F1542" t="s">
        <v>24</v>
      </c>
      <c r="G1542" t="s">
        <v>25</v>
      </c>
      <c r="H1542">
        <v>696</v>
      </c>
      <c r="I1542">
        <v>743</v>
      </c>
      <c r="J1542">
        <v>331</v>
      </c>
      <c r="K1542" t="s">
        <v>3813</v>
      </c>
      <c r="L1542">
        <v>0</v>
      </c>
      <c r="M1542">
        <v>581</v>
      </c>
      <c r="N1542">
        <v>644</v>
      </c>
      <c r="O1542">
        <v>-3838</v>
      </c>
      <c r="P1542">
        <v>122978</v>
      </c>
      <c r="Q1542">
        <v>201254</v>
      </c>
      <c r="R1542">
        <v>19</v>
      </c>
      <c r="S1542">
        <v>108528853</v>
      </c>
      <c r="U1542" t="str">
        <f>IFERROR(LEFT(spotify_top_songs_audio_features[[#This Row],[artist_names]],SEARCH(",",spotify_top_songs_audio_features[[#This Row],[artist_names]])-1),spotify_top_songs_audio_features[[#This Row],[artist_names]])</f>
        <v>Jonas Blue</v>
      </c>
      <c r="V1542" t="str">
        <f>IFERROR(MID(spotify_top_songs_audio_features[[#This Row],[artist_names]],SEARCH(",",spotify_top_songs_audio_features[[#This Row],[artist_names]])+2,99),"")</f>
        <v>RAYE</v>
      </c>
      <c r="W1542" t="str">
        <f>spotify_top_songs_audio_features[[#This Row],[source]]</f>
        <v>Positiva</v>
      </c>
      <c r="X1542" s="1">
        <f>spotify_top_songs_audio_features[[#This Row],[streams]]</f>
        <v>108528853</v>
      </c>
      <c r="Y1542" t="str">
        <f>IF(Tabela2[[#This Row],[feat]]="","","Feat")</f>
        <v>Feat</v>
      </c>
      <c r="Z1542" s="17" t="str">
        <f>CONCATENATE(INT(spotify_top_songs_audio_features[[#This Row],[duration_ms]]/(60*1000)),":",MOD(INT(spotify_top_songs_audio_features[[#This Row],[duration_ms]]/1000),60))</f>
        <v>3:21</v>
      </c>
      <c r="AA15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542" t="str">
        <f>spotify_top_songs_audio_features[[#This Row],[track_name]]</f>
        <v>By Your Side</v>
      </c>
    </row>
    <row r="1543" spans="1:28" x14ac:dyDescent="0.25">
      <c r="A1543" t="s">
        <v>12943</v>
      </c>
      <c r="B1543" t="s">
        <v>2527</v>
      </c>
      <c r="C1543" t="s">
        <v>12944</v>
      </c>
      <c r="D1543" t="s">
        <v>2529</v>
      </c>
      <c r="E1543" t="s">
        <v>97</v>
      </c>
      <c r="F1543" t="s">
        <v>24</v>
      </c>
      <c r="G1543" t="s">
        <v>25</v>
      </c>
      <c r="H1543">
        <v>594</v>
      </c>
      <c r="I1543">
        <v>389</v>
      </c>
      <c r="J1543">
        <v>517</v>
      </c>
      <c r="K1543" t="s">
        <v>654</v>
      </c>
      <c r="L1543">
        <v>0</v>
      </c>
      <c r="M1543">
        <v>313</v>
      </c>
      <c r="N1543">
        <v>396</v>
      </c>
      <c r="O1543">
        <v>-7109</v>
      </c>
      <c r="P1543">
        <v>122331</v>
      </c>
      <c r="Q1543">
        <v>171093</v>
      </c>
      <c r="R1543">
        <v>16</v>
      </c>
      <c r="S1543">
        <v>108505552</v>
      </c>
      <c r="U1543" t="str">
        <f>IFERROR(LEFT(spotify_top_songs_audio_features[[#This Row],[artist_names]],SEARCH(",",spotify_top_songs_audio_features[[#This Row],[artist_names]])-1),spotify_top_songs_audio_features[[#This Row],[artist_names]])</f>
        <v>Michael Bublé</v>
      </c>
      <c r="V1543" t="str">
        <f>IFERROR(MID(spotify_top_songs_audio_features[[#This Row],[artist_names]],SEARCH(",",spotify_top_songs_audio_features[[#This Row],[artist_names]])+2,99),"")</f>
        <v/>
      </c>
      <c r="W1543" t="str">
        <f>spotify_top_songs_audio_features[[#This Row],[source]]</f>
        <v>Reprise</v>
      </c>
      <c r="X1543" s="1">
        <f>spotify_top_songs_audio_features[[#This Row],[streams]]</f>
        <v>108505552</v>
      </c>
      <c r="Y1543" t="str">
        <f>IF(Tabela2[[#This Row],[feat]]="","","Feat")</f>
        <v/>
      </c>
      <c r="Z1543" s="17" t="str">
        <f>CONCATENATE(INT(spotify_top_songs_audio_features[[#This Row],[duration_ms]]/(60*1000)),":",MOD(INT(spotify_top_songs_audio_features[[#This Row],[duration_ms]]/1000),60))</f>
        <v>2:51</v>
      </c>
      <c r="AA15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43" t="str">
        <f>spotify_top_songs_audio_features[[#This Row],[track_name]]</f>
        <v>Santa Claus Is Coming to Town</v>
      </c>
    </row>
    <row r="1544" spans="1:28" x14ac:dyDescent="0.25">
      <c r="A1544" t="s">
        <v>9665</v>
      </c>
      <c r="B1544" t="s">
        <v>9666</v>
      </c>
      <c r="C1544" t="s">
        <v>9667</v>
      </c>
      <c r="D1544" t="s">
        <v>520</v>
      </c>
      <c r="E1544" t="s">
        <v>97</v>
      </c>
      <c r="F1544" t="s">
        <v>24</v>
      </c>
      <c r="G1544" t="s">
        <v>25</v>
      </c>
      <c r="H1544">
        <v>774</v>
      </c>
      <c r="I1544">
        <v>792</v>
      </c>
      <c r="J1544">
        <v>523</v>
      </c>
      <c r="K1544" t="s">
        <v>713</v>
      </c>
      <c r="L1544">
        <v>0</v>
      </c>
      <c r="M1544">
        <v>155</v>
      </c>
      <c r="N1544">
        <v>507</v>
      </c>
      <c r="O1544">
        <v>-4021</v>
      </c>
      <c r="P1544">
        <v>122062</v>
      </c>
      <c r="Q1544">
        <v>139672</v>
      </c>
      <c r="R1544">
        <v>17</v>
      </c>
      <c r="S1544">
        <v>108449508</v>
      </c>
      <c r="U1544" t="str">
        <f>IFERROR(LEFT(spotify_top_songs_audio_features[[#This Row],[artist_names]],SEARCH(",",spotify_top_songs_audio_features[[#This Row],[artist_names]])-1),spotify_top_songs_audio_features[[#This Row],[artist_names]])</f>
        <v>Jason Derulo</v>
      </c>
      <c r="V1544" t="str">
        <f>IFERROR(MID(spotify_top_songs_audio_features[[#This Row],[artist_names]],SEARCH(",",spotify_top_songs_audio_features[[#This Row],[artist_names]])+2,99),"")</f>
        <v/>
      </c>
      <c r="W1544" t="str">
        <f>spotify_top_songs_audio_features[[#This Row],[source]]</f>
        <v>Atlantic Records</v>
      </c>
      <c r="X1544" s="1">
        <f>spotify_top_songs_audio_features[[#This Row],[streams]]</f>
        <v>108449508</v>
      </c>
      <c r="Y1544" t="str">
        <f>IF(Tabela2[[#This Row],[feat]]="","","Feat")</f>
        <v/>
      </c>
      <c r="Z1544" s="17" t="str">
        <f>CONCATENATE(INT(spotify_top_songs_audio_features[[#This Row],[duration_ms]]/(60*1000)),":",MOD(INT(spotify_top_songs_audio_features[[#This Row],[duration_ms]]/1000),60))</f>
        <v>2:19</v>
      </c>
      <c r="AA15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44" t="str">
        <f>spotify_top_songs_audio_features[[#This Row],[track_name]]</f>
        <v>Acapulco</v>
      </c>
    </row>
    <row r="1545" spans="1:28" x14ac:dyDescent="0.25">
      <c r="A1545" t="s">
        <v>8220</v>
      </c>
      <c r="B1545" t="s">
        <v>307</v>
      </c>
      <c r="C1545" t="s">
        <v>8221</v>
      </c>
      <c r="D1545" t="s">
        <v>309</v>
      </c>
      <c r="E1545" t="s">
        <v>70</v>
      </c>
      <c r="F1545" t="s">
        <v>24</v>
      </c>
      <c r="G1545" t="s">
        <v>25</v>
      </c>
      <c r="H1545">
        <v>444</v>
      </c>
      <c r="I1545">
        <v>309</v>
      </c>
      <c r="J1545">
        <v>62</v>
      </c>
      <c r="K1545" t="s">
        <v>8222</v>
      </c>
      <c r="L1545">
        <v>132</v>
      </c>
      <c r="M1545">
        <v>352</v>
      </c>
      <c r="N1545">
        <v>875</v>
      </c>
      <c r="O1545">
        <v>-10956</v>
      </c>
      <c r="P1545">
        <v>104745</v>
      </c>
      <c r="Q1545">
        <v>208155</v>
      </c>
      <c r="R1545">
        <v>12</v>
      </c>
      <c r="S1545">
        <v>108391092</v>
      </c>
      <c r="U1545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545" t="str">
        <f>IFERROR(MID(spotify_top_songs_audio_features[[#This Row],[artist_names]],SEARCH(",",spotify_top_songs_audio_features[[#This Row],[artist_names]])+2,99),"")</f>
        <v/>
      </c>
      <c r="W1545" t="str">
        <f>spotify_top_songs_audio_features[[#This Row],[source]]</f>
        <v>Darkroom/Interscope Records</v>
      </c>
      <c r="X1545" s="1">
        <f>spotify_top_songs_audio_features[[#This Row],[streams]]</f>
        <v>108391092</v>
      </c>
      <c r="Y1545" t="str">
        <f>IF(Tabela2[[#This Row],[feat]]="","","Feat")</f>
        <v/>
      </c>
      <c r="Z1545" s="17" t="str">
        <f>CONCATENATE(INT(spotify_top_songs_audio_features[[#This Row],[duration_ms]]/(60*1000)),":",MOD(INT(spotify_top_songs_audio_features[[#This Row],[duration_ms]]/1000),60))</f>
        <v>3:28</v>
      </c>
      <c r="AA15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545" t="str">
        <f>spotify_top_songs_audio_features[[#This Row],[track_name]]</f>
        <v>my future</v>
      </c>
    </row>
    <row r="1546" spans="1:28" x14ac:dyDescent="0.25">
      <c r="A1546" t="s">
        <v>15532</v>
      </c>
      <c r="B1546" t="s">
        <v>2136</v>
      </c>
      <c r="C1546" t="s">
        <v>15533</v>
      </c>
      <c r="D1546" t="s">
        <v>2138</v>
      </c>
      <c r="E1546" t="s">
        <v>113</v>
      </c>
      <c r="F1546" t="s">
        <v>32</v>
      </c>
      <c r="G1546" t="s">
        <v>25</v>
      </c>
      <c r="H1546">
        <v>686</v>
      </c>
      <c r="I1546">
        <v>541</v>
      </c>
      <c r="J1546">
        <v>493</v>
      </c>
      <c r="K1546" t="s">
        <v>15534</v>
      </c>
      <c r="L1546">
        <v>0</v>
      </c>
      <c r="M1546">
        <v>675</v>
      </c>
      <c r="N1546">
        <v>724</v>
      </c>
      <c r="O1546">
        <v>-4993</v>
      </c>
      <c r="P1546">
        <v>120082</v>
      </c>
      <c r="Q1546">
        <v>112493</v>
      </c>
      <c r="R1546">
        <v>14</v>
      </c>
      <c r="S1546">
        <v>107979127</v>
      </c>
      <c r="U1546" t="str">
        <f>IFERROR(LEFT(spotify_top_songs_audio_features[[#This Row],[artist_names]],SEARCH(",",spotify_top_songs_audio_features[[#This Row],[artist_names]])-1),spotify_top_songs_audio_features[[#This Row],[artist_names]])</f>
        <v>24kGoldn</v>
      </c>
      <c r="V1546" t="str">
        <f>IFERROR(MID(spotify_top_songs_audio_features[[#This Row],[artist_names]],SEARCH(",",spotify_top_songs_audio_features[[#This Row],[artist_names]])+2,99),"")</f>
        <v/>
      </c>
      <c r="W1546" t="str">
        <f>spotify_top_songs_audio_features[[#This Row],[source]]</f>
        <v>Records/Columbia</v>
      </c>
      <c r="X1546" s="1">
        <f>spotify_top_songs_audio_features[[#This Row],[streams]]</f>
        <v>107979127</v>
      </c>
      <c r="Y1546" t="str">
        <f>IF(Tabela2[[#This Row],[feat]]="","","Feat")</f>
        <v/>
      </c>
      <c r="Z1546" s="17" t="str">
        <f>CONCATENATE(INT(spotify_top_songs_audio_features[[#This Row],[duration_ms]]/(60*1000)),":",MOD(INT(spotify_top_songs_audio_features[[#This Row],[duration_ms]]/1000),60))</f>
        <v>1:52</v>
      </c>
      <c r="AA15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46" t="str">
        <f>spotify_top_songs_audio_features[[#This Row],[track_name]]</f>
        <v>CITY OF ANGELS</v>
      </c>
    </row>
    <row r="1547" spans="1:28" x14ac:dyDescent="0.25">
      <c r="A1547" t="s">
        <v>17732</v>
      </c>
      <c r="B1547" t="s">
        <v>6512</v>
      </c>
      <c r="C1547" t="s">
        <v>6513</v>
      </c>
      <c r="D1547" t="s">
        <v>5352</v>
      </c>
      <c r="E1547" t="s">
        <v>86</v>
      </c>
      <c r="F1547" t="s">
        <v>24</v>
      </c>
      <c r="G1547" t="s">
        <v>25</v>
      </c>
      <c r="H1547">
        <v>467</v>
      </c>
      <c r="I1547">
        <v>9</v>
      </c>
      <c r="J1547">
        <v>451</v>
      </c>
      <c r="K1547" t="s">
        <v>17733</v>
      </c>
      <c r="L1547">
        <v>493</v>
      </c>
      <c r="M1547">
        <v>105</v>
      </c>
      <c r="N1547">
        <v>554</v>
      </c>
      <c r="O1547">
        <v>-4505</v>
      </c>
      <c r="P1547">
        <v>130027</v>
      </c>
      <c r="Q1547">
        <v>244804</v>
      </c>
      <c r="R1547">
        <v>15</v>
      </c>
      <c r="S1547">
        <v>107856653</v>
      </c>
      <c r="U1547" t="str">
        <f>IFERROR(LEFT(spotify_top_songs_audio_features[[#This Row],[artist_names]],SEARCH(",",spotify_top_songs_audio_features[[#This Row],[artist_names]])-1),spotify_top_songs_audio_features[[#This Row],[artist_names]])</f>
        <v>Ghost</v>
      </c>
      <c r="V1547" t="str">
        <f>IFERROR(MID(spotify_top_songs_audio_features[[#This Row],[artist_names]],SEARCH(",",spotify_top_songs_audio_features[[#This Row],[artist_names]])+2,99),"")</f>
        <v/>
      </c>
      <c r="W1547" t="str">
        <f>spotify_top_songs_audio_features[[#This Row],[source]]</f>
        <v>UME - Global Clearing House</v>
      </c>
      <c r="X1547" s="1">
        <f>spotify_top_songs_audio_features[[#This Row],[streams]]</f>
        <v>107856653</v>
      </c>
      <c r="Y1547" t="str">
        <f>IF(Tabela2[[#This Row],[feat]]="","","Feat")</f>
        <v/>
      </c>
      <c r="Z1547" s="17" t="str">
        <f>CONCATENATE(INT(spotify_top_songs_audio_features[[#This Row],[duration_ms]]/(60*1000)),":",MOD(INT(spotify_top_songs_audio_features[[#This Row],[duration_ms]]/1000),60))</f>
        <v>4:4</v>
      </c>
      <c r="AA15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547" t="str">
        <f>spotify_top_songs_audio_features[[#This Row],[track_name]]</f>
        <v>Mary On A Cross</v>
      </c>
    </row>
    <row r="1548" spans="1:28" x14ac:dyDescent="0.25">
      <c r="A1548" t="s">
        <v>16998</v>
      </c>
      <c r="B1548" t="s">
        <v>4450</v>
      </c>
      <c r="C1548" t="s">
        <v>4451</v>
      </c>
      <c r="D1548" t="s">
        <v>4452</v>
      </c>
      <c r="E1548" t="s">
        <v>86</v>
      </c>
      <c r="F1548" t="s">
        <v>24</v>
      </c>
      <c r="G1548" t="s">
        <v>25</v>
      </c>
      <c r="H1548">
        <v>774</v>
      </c>
      <c r="I1548">
        <v>511</v>
      </c>
      <c r="J1548">
        <v>319</v>
      </c>
      <c r="K1548" t="s">
        <v>3574</v>
      </c>
      <c r="L1548">
        <v>0</v>
      </c>
      <c r="M1548">
        <v>672</v>
      </c>
      <c r="N1548">
        <v>771</v>
      </c>
      <c r="O1548">
        <v>-8914</v>
      </c>
      <c r="P1548">
        <v>94736</v>
      </c>
      <c r="Q1548">
        <v>227653</v>
      </c>
      <c r="R1548">
        <v>16</v>
      </c>
      <c r="S1548">
        <v>107774744</v>
      </c>
      <c r="U1548" t="str">
        <f>IFERROR(LEFT(spotify_top_songs_audio_features[[#This Row],[artist_names]],SEARCH(",",spotify_top_songs_audio_features[[#This Row],[artist_names]])-1),spotify_top_songs_audio_features[[#This Row],[artist_names]])</f>
        <v>Paul McCartney</v>
      </c>
      <c r="V1548" t="str">
        <f>IFERROR(MID(spotify_top_songs_audio_features[[#This Row],[artist_names]],SEARCH(",",spotify_top_songs_audio_features[[#This Row],[artist_names]])+2,99),"")</f>
        <v/>
      </c>
      <c r="W1548" t="str">
        <f>spotify_top_songs_audio_features[[#This Row],[source]]</f>
        <v>Paul McCartney Catalog</v>
      </c>
      <c r="X1548" s="1">
        <f>spotify_top_songs_audio_features[[#This Row],[streams]]</f>
        <v>107774744</v>
      </c>
      <c r="Y1548" t="str">
        <f>IF(Tabela2[[#This Row],[feat]]="","","Feat")</f>
        <v/>
      </c>
      <c r="Z1548" s="17" t="str">
        <f>CONCATENATE(INT(spotify_top_songs_audio_features[[#This Row],[duration_ms]]/(60*1000)),":",MOD(INT(spotify_top_songs_audio_features[[#This Row],[duration_ms]]/1000),60))</f>
        <v>3:47</v>
      </c>
      <c r="AA15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548" t="str">
        <f>spotify_top_songs_audio_features[[#This Row],[track_name]]</f>
        <v>Wonderful Christmastime - Edited Version / Remastered 2011</v>
      </c>
    </row>
    <row r="1549" spans="1:28" x14ac:dyDescent="0.25">
      <c r="A1549" t="s">
        <v>5738</v>
      </c>
      <c r="B1549" t="s">
        <v>5739</v>
      </c>
      <c r="C1549" t="s">
        <v>5740</v>
      </c>
      <c r="D1549" t="s">
        <v>5741</v>
      </c>
      <c r="E1549" t="s">
        <v>102</v>
      </c>
      <c r="F1549" t="s">
        <v>24</v>
      </c>
      <c r="G1549" t="s">
        <v>25</v>
      </c>
      <c r="H1549">
        <v>84</v>
      </c>
      <c r="I1549">
        <v>766</v>
      </c>
      <c r="J1549">
        <v>136</v>
      </c>
      <c r="K1549" t="s">
        <v>5712</v>
      </c>
      <c r="L1549">
        <v>3.6099999999999999E-4</v>
      </c>
      <c r="M1549">
        <v>684</v>
      </c>
      <c r="N1549">
        <v>402</v>
      </c>
      <c r="O1549">
        <v>-412</v>
      </c>
      <c r="P1549">
        <v>94018</v>
      </c>
      <c r="Q1549">
        <v>155884</v>
      </c>
      <c r="R1549">
        <v>29</v>
      </c>
      <c r="S1549">
        <v>107620241</v>
      </c>
      <c r="U1549" t="str">
        <f>IFERROR(LEFT(spotify_top_songs_audio_features[[#This Row],[artist_names]],SEARCH(",",spotify_top_songs_audio_features[[#This Row],[artist_names]])-1),spotify_top_songs_audio_features[[#This Row],[artist_names]])</f>
        <v>Saweetie</v>
      </c>
      <c r="V1549" t="str">
        <f>IFERROR(MID(spotify_top_songs_audio_features[[#This Row],[artist_names]],SEARCH(",",spotify_top_songs_audio_features[[#This Row],[artist_names]])+2,99),"")</f>
        <v>Doja Cat</v>
      </c>
      <c r="W1549" t="str">
        <f>spotify_top_songs_audio_features[[#This Row],[source]]</f>
        <v>ICY/Warner Records</v>
      </c>
      <c r="X1549" s="1">
        <f>spotify_top_songs_audio_features[[#This Row],[streams]]</f>
        <v>107620241</v>
      </c>
      <c r="Y1549" t="str">
        <f>IF(Tabela2[[#This Row],[feat]]="","","Feat")</f>
        <v>Feat</v>
      </c>
      <c r="Z1549" s="17" t="str">
        <f>CONCATENATE(INT(spotify_top_songs_audio_features[[#This Row],[duration_ms]]/(60*1000)),":",MOD(INT(spotify_top_songs_audio_features[[#This Row],[duration_ms]]/1000),60))</f>
        <v>2:35</v>
      </c>
      <c r="AA15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549" t="str">
        <f>spotify_top_songs_audio_features[[#This Row],[track_name]]</f>
        <v>Best Friend (feat. Doja Cat)</v>
      </c>
    </row>
    <row r="1550" spans="1:28" x14ac:dyDescent="0.25">
      <c r="A1550" t="s">
        <v>19</v>
      </c>
      <c r="B1550" t="s">
        <v>20</v>
      </c>
      <c r="C1550" t="s">
        <v>21</v>
      </c>
      <c r="D1550" t="s">
        <v>22</v>
      </c>
      <c r="E1550" t="s">
        <v>23</v>
      </c>
      <c r="F1550" t="s">
        <v>24</v>
      </c>
      <c r="G1550" t="s">
        <v>25</v>
      </c>
      <c r="H1550">
        <v>748</v>
      </c>
      <c r="I1550">
        <v>627</v>
      </c>
      <c r="J1550">
        <v>639</v>
      </c>
      <c r="K1550" t="s">
        <v>26</v>
      </c>
      <c r="L1550">
        <v>0</v>
      </c>
      <c r="M1550">
        <v>852</v>
      </c>
      <c r="N1550">
        <v>524</v>
      </c>
      <c r="O1550">
        <v>-6029</v>
      </c>
      <c r="P1550">
        <v>120963</v>
      </c>
      <c r="Q1550">
        <v>188491</v>
      </c>
      <c r="R1550">
        <v>17</v>
      </c>
      <c r="S1550">
        <v>107527761</v>
      </c>
      <c r="U1550" t="str">
        <f>IFERROR(LEFT(spotify_top_songs_audio_features[[#This Row],[artist_names]],SEARCH(",",spotify_top_songs_audio_features[[#This Row],[artist_names]])-1),spotify_top_songs_audio_features[[#This Row],[artist_names]])</f>
        <v>ZAYN</v>
      </c>
      <c r="V1550" t="str">
        <f>IFERROR(MID(spotify_top_songs_audio_features[[#This Row],[artist_names]],SEARCH(",",spotify_top_songs_audio_features[[#This Row],[artist_names]])+2,99),"")</f>
        <v>PARTYNEXTDOOR</v>
      </c>
      <c r="W1550" t="str">
        <f>spotify_top_songs_audio_features[[#This Row],[source]]</f>
        <v>RCA Records Label</v>
      </c>
      <c r="X1550" s="1">
        <f>spotify_top_songs_audio_features[[#This Row],[streams]]</f>
        <v>107527761</v>
      </c>
      <c r="Y1550" t="str">
        <f>IF(Tabela2[[#This Row],[feat]]="","","Feat")</f>
        <v>Feat</v>
      </c>
      <c r="Z1550" s="17" t="str">
        <f>CONCATENATE(INT(spotify_top_songs_audio_features[[#This Row],[duration_ms]]/(60*1000)),":",MOD(INT(spotify_top_songs_audio_features[[#This Row],[duration_ms]]/1000),60))</f>
        <v>3:8</v>
      </c>
      <c r="AA15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550" t="str">
        <f>spotify_top_songs_audio_features[[#This Row],[track_name]]</f>
        <v>Still Got Time (feat. PARTYNEXTDOOR)</v>
      </c>
    </row>
    <row r="1551" spans="1:28" x14ac:dyDescent="0.25">
      <c r="A1551" t="s">
        <v>17056</v>
      </c>
      <c r="B1551" t="s">
        <v>17057</v>
      </c>
      <c r="C1551" t="s">
        <v>17058</v>
      </c>
      <c r="D1551" t="s">
        <v>17059</v>
      </c>
      <c r="E1551" t="s">
        <v>113</v>
      </c>
      <c r="F1551" t="s">
        <v>24</v>
      </c>
      <c r="G1551" t="s">
        <v>25</v>
      </c>
      <c r="H1551">
        <v>738</v>
      </c>
      <c r="I1551">
        <v>621</v>
      </c>
      <c r="J1551">
        <v>486</v>
      </c>
      <c r="K1551" t="s">
        <v>4392</v>
      </c>
      <c r="L1551">
        <v>7.3899999999999997E-4</v>
      </c>
      <c r="M1551">
        <v>692</v>
      </c>
      <c r="N1551">
        <v>715</v>
      </c>
      <c r="O1551">
        <v>-7313</v>
      </c>
      <c r="P1551">
        <v>113968</v>
      </c>
      <c r="Q1551">
        <v>136839</v>
      </c>
      <c r="R1551">
        <v>14</v>
      </c>
      <c r="S1551">
        <v>107359359</v>
      </c>
      <c r="U1551" t="str">
        <f>IFERROR(LEFT(spotify_top_songs_audio_features[[#This Row],[artist_names]],SEARCH(",",spotify_top_songs_audio_features[[#This Row],[artist_names]])-1),spotify_top_songs_audio_features[[#This Row],[artist_names]])</f>
        <v>salem ilese</v>
      </c>
      <c r="V1551" t="str">
        <f>IFERROR(MID(spotify_top_songs_audio_features[[#This Row],[artist_names]],SEARCH(",",spotify_top_songs_audio_features[[#This Row],[artist_names]])+2,99),"")</f>
        <v/>
      </c>
      <c r="W1551" t="str">
        <f>spotify_top_songs_audio_features[[#This Row],[source]]</f>
        <v>10K Projects</v>
      </c>
      <c r="X1551" s="1">
        <f>spotify_top_songs_audio_features[[#This Row],[streams]]</f>
        <v>107359359</v>
      </c>
      <c r="Y1551" t="str">
        <f>IF(Tabela2[[#This Row],[feat]]="","","Feat")</f>
        <v/>
      </c>
      <c r="Z1551" s="17" t="str">
        <f>CONCATENATE(INT(spotify_top_songs_audio_features[[#This Row],[duration_ms]]/(60*1000)),":",MOD(INT(spotify_top_songs_audio_features[[#This Row],[duration_ms]]/1000),60))</f>
        <v>2:16</v>
      </c>
      <c r="AA15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51" t="str">
        <f>spotify_top_songs_audio_features[[#This Row],[track_name]]</f>
        <v>Mad at Disney</v>
      </c>
    </row>
    <row r="1552" spans="1:28" x14ac:dyDescent="0.25">
      <c r="A1552" t="s">
        <v>14393</v>
      </c>
      <c r="B1552" t="s">
        <v>14394</v>
      </c>
      <c r="C1552" t="s">
        <v>14395</v>
      </c>
      <c r="D1552" t="s">
        <v>187</v>
      </c>
      <c r="E1552" t="s">
        <v>86</v>
      </c>
      <c r="F1552" t="s">
        <v>24</v>
      </c>
      <c r="G1552" t="s">
        <v>25</v>
      </c>
      <c r="H1552">
        <v>602</v>
      </c>
      <c r="I1552">
        <v>553</v>
      </c>
      <c r="J1552">
        <v>328</v>
      </c>
      <c r="K1552" t="s">
        <v>867</v>
      </c>
      <c r="L1552">
        <v>0</v>
      </c>
      <c r="M1552">
        <v>512</v>
      </c>
      <c r="N1552">
        <v>971</v>
      </c>
      <c r="O1552">
        <v>-9336</v>
      </c>
      <c r="P1552">
        <v>130594</v>
      </c>
      <c r="Q1552">
        <v>118840</v>
      </c>
      <c r="R1552">
        <v>12</v>
      </c>
      <c r="S1552">
        <v>107310202</v>
      </c>
      <c r="U1552" t="str">
        <f>IFERROR(LEFT(spotify_top_songs_audio_features[[#This Row],[artist_names]],SEARCH(",",spotify_top_songs_audio_features[[#This Row],[artist_names]])-1),spotify_top_songs_audio_features[[#This Row],[artist_names]])</f>
        <v>The Beach Boys</v>
      </c>
      <c r="V1552" t="str">
        <f>IFERROR(MID(spotify_top_songs_audio_features[[#This Row],[artist_names]],SEARCH(",",spotify_top_songs_audio_features[[#This Row],[artist_names]])+2,99),"")</f>
        <v/>
      </c>
      <c r="W1552" t="str">
        <f>spotify_top_songs_audio_features[[#This Row],[source]]</f>
        <v>Capitol Records</v>
      </c>
      <c r="X1552" s="1">
        <f>spotify_top_songs_audio_features[[#This Row],[streams]]</f>
        <v>107310202</v>
      </c>
      <c r="Y1552" t="str">
        <f>IF(Tabela2[[#This Row],[feat]]="","","Feat")</f>
        <v/>
      </c>
      <c r="Z1552" s="17" t="str">
        <f>CONCATENATE(INT(spotify_top_songs_audio_features[[#This Row],[duration_ms]]/(60*1000)),":",MOD(INT(spotify_top_songs_audio_features[[#This Row],[duration_ms]]/1000),60))</f>
        <v>1:58</v>
      </c>
      <c r="AA15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552" t="str">
        <f>spotify_top_songs_audio_features[[#This Row],[track_name]]</f>
        <v>Little Saint Nick - 1991 Remix</v>
      </c>
    </row>
    <row r="1553" spans="1:28" x14ac:dyDescent="0.25">
      <c r="A1553" t="s">
        <v>12548</v>
      </c>
      <c r="B1553" t="s">
        <v>11106</v>
      </c>
      <c r="C1553" t="s">
        <v>12549</v>
      </c>
      <c r="D1553" t="s">
        <v>385</v>
      </c>
      <c r="E1553" t="s">
        <v>86</v>
      </c>
      <c r="F1553" t="s">
        <v>24</v>
      </c>
      <c r="G1553" t="s">
        <v>25</v>
      </c>
      <c r="H1553">
        <v>816</v>
      </c>
      <c r="I1553">
        <v>775</v>
      </c>
      <c r="J1553">
        <v>234</v>
      </c>
      <c r="K1553" t="s">
        <v>1547</v>
      </c>
      <c r="L1553">
        <v>31</v>
      </c>
      <c r="M1553">
        <v>543</v>
      </c>
      <c r="N1553">
        <v>527</v>
      </c>
      <c r="O1553">
        <v>-3323</v>
      </c>
      <c r="P1553">
        <v>93431</v>
      </c>
      <c r="Q1553">
        <v>270587</v>
      </c>
      <c r="R1553">
        <v>14</v>
      </c>
      <c r="S1553">
        <v>107148517</v>
      </c>
      <c r="U1553" t="str">
        <f>IFERROR(LEFT(spotify_top_songs_audio_features[[#This Row],[artist_names]],SEARCH(",",spotify_top_songs_audio_features[[#This Row],[artist_names]])-1),spotify_top_songs_audio_features[[#This Row],[artist_names]])</f>
        <v>Dr. Dre</v>
      </c>
      <c r="V1553" t="str">
        <f>IFERROR(MID(spotify_top_songs_audio_features[[#This Row],[artist_names]],SEARCH(",",spotify_top_songs_audio_features[[#This Row],[artist_names]])+2,99),"")</f>
        <v>Snoop Dogg</v>
      </c>
      <c r="W1553" t="str">
        <f>spotify_top_songs_audio_features[[#This Row],[source]]</f>
        <v>Aftermath</v>
      </c>
      <c r="X1553" s="1">
        <f>spotify_top_songs_audio_features[[#This Row],[streams]]</f>
        <v>107148517</v>
      </c>
      <c r="Y1553" t="str">
        <f>IF(Tabela2[[#This Row],[feat]]="","","Feat")</f>
        <v>Feat</v>
      </c>
      <c r="Z1553" s="17" t="str">
        <f>CONCATENATE(INT(spotify_top_songs_audio_features[[#This Row],[duration_ms]]/(60*1000)),":",MOD(INT(spotify_top_songs_audio_features[[#This Row],[duration_ms]]/1000),60))</f>
        <v>4:30</v>
      </c>
      <c r="AA15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553" t="str">
        <f>spotify_top_songs_audio_features[[#This Row],[track_name]]</f>
        <v>Still D.R.E.</v>
      </c>
    </row>
    <row r="1554" spans="1:28" x14ac:dyDescent="0.25">
      <c r="A1554" t="s">
        <v>4671</v>
      </c>
      <c r="B1554" t="s">
        <v>4672</v>
      </c>
      <c r="C1554" t="s">
        <v>4673</v>
      </c>
      <c r="D1554" t="s">
        <v>1017</v>
      </c>
      <c r="E1554" t="s">
        <v>142</v>
      </c>
      <c r="F1554" t="s">
        <v>24</v>
      </c>
      <c r="G1554" t="s">
        <v>25</v>
      </c>
      <c r="H1554">
        <v>901</v>
      </c>
      <c r="I1554">
        <v>529</v>
      </c>
      <c r="J1554">
        <v>191</v>
      </c>
      <c r="K1554" t="s">
        <v>4674</v>
      </c>
      <c r="L1554">
        <v>0</v>
      </c>
      <c r="M1554">
        <v>179</v>
      </c>
      <c r="N1554">
        <v>146</v>
      </c>
      <c r="O1554">
        <v>-4443</v>
      </c>
      <c r="P1554">
        <v>138003</v>
      </c>
      <c r="Q1554">
        <v>307660</v>
      </c>
      <c r="R1554">
        <v>13</v>
      </c>
      <c r="S1554">
        <v>107043704</v>
      </c>
      <c r="U1554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1554" t="str">
        <f>IFERROR(MID(spotify_top_songs_audio_features[[#This Row],[artist_names]],SEARCH(",",spotify_top_songs_audio_features[[#This Row],[artist_names]])+2,99),"")</f>
        <v>Nicki Minaj, Cardi B</v>
      </c>
      <c r="W1554" t="str">
        <f>spotify_top_songs_audio_features[[#This Row],[source]]</f>
        <v>Quality Control Music, LLC</v>
      </c>
      <c r="X1554" s="1">
        <f>spotify_top_songs_audio_features[[#This Row],[streams]]</f>
        <v>107043704</v>
      </c>
      <c r="Y1554" t="str">
        <f>IF(Tabela2[[#This Row],[feat]]="","","Feat")</f>
        <v>Feat</v>
      </c>
      <c r="Z1554" s="17" t="str">
        <f>CONCATENATE(INT(spotify_top_songs_audio_features[[#This Row],[duration_ms]]/(60*1000)),":",MOD(INT(spotify_top_songs_audio_features[[#This Row],[duration_ms]]/1000),60))</f>
        <v>5:7</v>
      </c>
      <c r="AA15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554" t="str">
        <f>spotify_top_songs_audio_features[[#This Row],[track_name]]</f>
        <v>MotorSport</v>
      </c>
    </row>
    <row r="1555" spans="1:28" x14ac:dyDescent="0.25">
      <c r="A1555" t="s">
        <v>12442</v>
      </c>
      <c r="B1555" t="s">
        <v>1312</v>
      </c>
      <c r="C1555" t="s">
        <v>12443</v>
      </c>
      <c r="D1555" t="s">
        <v>1314</v>
      </c>
      <c r="E1555" t="s">
        <v>142</v>
      </c>
      <c r="F1555" t="s">
        <v>24</v>
      </c>
      <c r="G1555" t="s">
        <v>25</v>
      </c>
      <c r="H1555">
        <v>473</v>
      </c>
      <c r="I1555">
        <v>203</v>
      </c>
      <c r="J1555">
        <v>102</v>
      </c>
      <c r="K1555" t="s">
        <v>12444</v>
      </c>
      <c r="L1555">
        <v>0</v>
      </c>
      <c r="M1555">
        <v>126</v>
      </c>
      <c r="N1555">
        <v>419</v>
      </c>
      <c r="O1555">
        <v>-12627</v>
      </c>
      <c r="P1555">
        <v>168884</v>
      </c>
      <c r="Q1555">
        <v>163587</v>
      </c>
      <c r="R1555">
        <v>10</v>
      </c>
      <c r="S1555">
        <v>106906942</v>
      </c>
      <c r="U1555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1555" t="str">
        <f>IFERROR(MID(spotify_top_songs_audio_features[[#This Row],[artist_names]],SEARCH(",",spotify_top_songs_audio_features[[#This Row],[artist_names]])+2,99),"")</f>
        <v/>
      </c>
      <c r="W1555" t="str">
        <f>spotify_top_songs_audio_features[[#This Row],[source]]</f>
        <v>Olivia Rodrigo PS</v>
      </c>
      <c r="X1555" s="1">
        <f>spotify_top_songs_audio_features[[#This Row],[streams]]</f>
        <v>106906942</v>
      </c>
      <c r="Y1555" t="str">
        <f>IF(Tabela2[[#This Row],[feat]]="","","Feat")</f>
        <v/>
      </c>
      <c r="Z1555" s="17" t="str">
        <f>CONCATENATE(INT(spotify_top_songs_audio_features[[#This Row],[duration_ms]]/(60*1000)),":",MOD(INT(spotify_top_songs_audio_features[[#This Row],[duration_ms]]/1000),60))</f>
        <v>2:43</v>
      </c>
      <c r="AA15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555" t="str">
        <f>spotify_top_songs_audio_features[[#This Row],[track_name]]</f>
        <v>1 step forward, 3 steps back</v>
      </c>
    </row>
    <row r="1556" spans="1:28" x14ac:dyDescent="0.25">
      <c r="A1556" t="s">
        <v>5113</v>
      </c>
      <c r="B1556" t="s">
        <v>5114</v>
      </c>
      <c r="C1556" t="s">
        <v>5115</v>
      </c>
      <c r="D1556" t="s">
        <v>5116</v>
      </c>
      <c r="E1556" t="s">
        <v>177</v>
      </c>
      <c r="F1556" t="s">
        <v>24</v>
      </c>
      <c r="G1556" t="s">
        <v>25</v>
      </c>
      <c r="H1556">
        <v>76</v>
      </c>
      <c r="I1556">
        <v>703</v>
      </c>
      <c r="J1556">
        <v>631</v>
      </c>
      <c r="K1556" t="s">
        <v>5117</v>
      </c>
      <c r="L1556">
        <v>0</v>
      </c>
      <c r="M1556">
        <v>784</v>
      </c>
      <c r="N1556">
        <v>739</v>
      </c>
      <c r="O1556">
        <v>-3667</v>
      </c>
      <c r="P1556">
        <v>96033</v>
      </c>
      <c r="Q1556">
        <v>243899</v>
      </c>
      <c r="R1556">
        <v>9</v>
      </c>
      <c r="S1556">
        <v>106778323</v>
      </c>
      <c r="U1556" t="str">
        <f>IFERROR(LEFT(spotify_top_songs_audio_features[[#This Row],[artist_names]],SEARCH(",",spotify_top_songs_audio_features[[#This Row],[artist_names]])-1),spotify_top_songs_audio_features[[#This Row],[artist_names]])</f>
        <v>Mesita</v>
      </c>
      <c r="V1556" t="str">
        <f>IFERROR(MID(spotify_top_songs_audio_features[[#This Row],[artist_names]],SEARCH(",",spotify_top_songs_audio_features[[#This Row],[artist_names]])+2,99),"")</f>
        <v>Nicki Nicole, Tiago PZK, Emilia</v>
      </c>
      <c r="W1556" t="str">
        <f>spotify_top_songs_audio_features[[#This Row],[source]]</f>
        <v>Mesita</v>
      </c>
      <c r="X1556" s="1">
        <f>spotify_top_songs_audio_features[[#This Row],[streams]]</f>
        <v>106778323</v>
      </c>
      <c r="Y1556" t="str">
        <f>IF(Tabela2[[#This Row],[feat]]="","","Feat")</f>
        <v>Feat</v>
      </c>
      <c r="Z1556" s="17" t="str">
        <f>CONCATENATE(INT(spotify_top_songs_audio_features[[#This Row],[duration_ms]]/(60*1000)),":",MOD(INT(spotify_top_songs_audio_features[[#This Row],[duration_ms]]/1000),60))</f>
        <v>4:3</v>
      </c>
      <c r="AA15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556" t="str">
        <f>spotify_top_songs_audio_features[[#This Row],[track_name]]</f>
        <v>Una Foto Remix (feat. Emilia)</v>
      </c>
    </row>
    <row r="1557" spans="1:28" x14ac:dyDescent="0.25">
      <c r="A1557" t="s">
        <v>6969</v>
      </c>
      <c r="B1557" t="s">
        <v>383</v>
      </c>
      <c r="C1557" t="s">
        <v>6970</v>
      </c>
      <c r="D1557" t="s">
        <v>385</v>
      </c>
      <c r="E1557" t="s">
        <v>113</v>
      </c>
      <c r="F1557" t="s">
        <v>24</v>
      </c>
      <c r="G1557" t="s">
        <v>25</v>
      </c>
      <c r="H1557">
        <v>749</v>
      </c>
      <c r="I1557">
        <v>794</v>
      </c>
      <c r="J1557">
        <v>64</v>
      </c>
      <c r="K1557" t="s">
        <v>995</v>
      </c>
      <c r="L1557">
        <v>0</v>
      </c>
      <c r="M1557">
        <v>543</v>
      </c>
      <c r="N1557">
        <v>46</v>
      </c>
      <c r="O1557">
        <v>-5063</v>
      </c>
      <c r="P1557">
        <v>135959</v>
      </c>
      <c r="Q1557">
        <v>269554</v>
      </c>
      <c r="R1557">
        <v>15</v>
      </c>
      <c r="S1557">
        <v>106471014</v>
      </c>
      <c r="U1557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1557" t="str">
        <f>IFERROR(MID(spotify_top_songs_audio_features[[#This Row],[artist_names]],SEARCH(",",spotify_top_songs_audio_features[[#This Row],[artist_names]])+2,99),"")</f>
        <v/>
      </c>
      <c r="W1557" t="str">
        <f>spotify_top_songs_audio_features[[#This Row],[source]]</f>
        <v>Aftermath</v>
      </c>
      <c r="X1557" s="1">
        <f>spotify_top_songs_audio_features[[#This Row],[streams]]</f>
        <v>106471014</v>
      </c>
      <c r="Y1557" t="str">
        <f>IF(Tabela2[[#This Row],[feat]]="","","Feat")</f>
        <v/>
      </c>
      <c r="Z1557" s="17" t="str">
        <f>CONCATENATE(INT(spotify_top_songs_audio_features[[#This Row],[duration_ms]]/(60*1000)),":",MOD(INT(spotify_top_songs_audio_features[[#This Row],[duration_ms]]/1000),60))</f>
        <v>4:29</v>
      </c>
      <c r="AA15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57" t="str">
        <f>spotify_top_songs_audio_features[[#This Row],[track_name]]</f>
        <v>Venom - Music From The Motion Picture</v>
      </c>
    </row>
    <row r="1558" spans="1:28" x14ac:dyDescent="0.25">
      <c r="A1558" t="s">
        <v>8564</v>
      </c>
      <c r="B1558" t="s">
        <v>8565</v>
      </c>
      <c r="C1558" t="s">
        <v>8566</v>
      </c>
      <c r="D1558" t="s">
        <v>96</v>
      </c>
      <c r="E1558" t="s">
        <v>113</v>
      </c>
      <c r="F1558" t="s">
        <v>24</v>
      </c>
      <c r="G1558" t="s">
        <v>25</v>
      </c>
      <c r="H1558">
        <v>736</v>
      </c>
      <c r="I1558">
        <v>906</v>
      </c>
      <c r="J1558">
        <v>48</v>
      </c>
      <c r="K1558" t="s">
        <v>183</v>
      </c>
      <c r="L1558">
        <v>585</v>
      </c>
      <c r="M1558">
        <v>106</v>
      </c>
      <c r="N1558">
        <v>698</v>
      </c>
      <c r="O1558">
        <v>-7589</v>
      </c>
      <c r="P1558">
        <v>137001</v>
      </c>
      <c r="Q1558">
        <v>226627</v>
      </c>
      <c r="R1558">
        <v>12</v>
      </c>
      <c r="S1558">
        <v>106426241</v>
      </c>
      <c r="U1558" t="str">
        <f>IFERROR(LEFT(spotify_top_songs_audio_features[[#This Row],[artist_names]],SEARCH(",",spotify_top_songs_audio_features[[#This Row],[artist_names]])-1),spotify_top_songs_audio_features[[#This Row],[artist_names]])</f>
        <v>Eliza Rose</v>
      </c>
      <c r="V1558" t="str">
        <f>IFERROR(MID(spotify_top_songs_audio_features[[#This Row],[artist_names]],SEARCH(",",spotify_top_songs_audio_features[[#This Row],[artist_names]])+2,99),"")</f>
        <v>Interplanetary Criminal</v>
      </c>
      <c r="W1558" t="str">
        <f>spotify_top_songs_audio_features[[#This Row],[source]]</f>
        <v>Warner Records</v>
      </c>
      <c r="X1558" s="1">
        <f>spotify_top_songs_audio_features[[#This Row],[streams]]</f>
        <v>106426241</v>
      </c>
      <c r="Y1558" t="str">
        <f>IF(Tabela2[[#This Row],[feat]]="","","Feat")</f>
        <v>Feat</v>
      </c>
      <c r="Z1558" s="17" t="str">
        <f>CONCATENATE(INT(spotify_top_songs_audio_features[[#This Row],[duration_ms]]/(60*1000)),":",MOD(INT(spotify_top_songs_audio_features[[#This Row],[duration_ms]]/1000),60))</f>
        <v>3:46</v>
      </c>
      <c r="AA15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58" t="str">
        <f>spotify_top_songs_audio_features[[#This Row],[track_name]]</f>
        <v>B.O.T.A. (Baddest Of Them All) - Edit</v>
      </c>
    </row>
    <row r="1559" spans="1:28" x14ac:dyDescent="0.25">
      <c r="A1559" t="s">
        <v>15359</v>
      </c>
      <c r="B1559" t="s">
        <v>11430</v>
      </c>
      <c r="C1559" t="s">
        <v>15360</v>
      </c>
      <c r="D1559" t="s">
        <v>7902</v>
      </c>
      <c r="E1559" t="s">
        <v>113</v>
      </c>
      <c r="F1559" t="s">
        <v>24</v>
      </c>
      <c r="G1559" t="s">
        <v>25</v>
      </c>
      <c r="H1559">
        <v>577</v>
      </c>
      <c r="I1559">
        <v>574</v>
      </c>
      <c r="J1559">
        <v>278</v>
      </c>
      <c r="K1559" t="s">
        <v>5895</v>
      </c>
      <c r="L1559">
        <v>0</v>
      </c>
      <c r="M1559">
        <v>1</v>
      </c>
      <c r="N1559">
        <v>436</v>
      </c>
      <c r="O1559">
        <v>-6525</v>
      </c>
      <c r="P1559">
        <v>94009</v>
      </c>
      <c r="Q1559">
        <v>268165</v>
      </c>
      <c r="R1559">
        <v>11</v>
      </c>
      <c r="S1559">
        <v>106355474</v>
      </c>
      <c r="U1559" t="str">
        <f>IFERROR(LEFT(spotify_top_songs_audio_features[[#This Row],[artist_names]],SEARCH(",",spotify_top_songs_audio_features[[#This Row],[artist_names]])-1),spotify_top_songs_audio_features[[#This Row],[artist_names]])</f>
        <v>Pritam</v>
      </c>
      <c r="V1559" t="str">
        <f>IFERROR(MID(spotify_top_songs_audio_features[[#This Row],[artist_names]],SEARCH(",",spotify_top_songs_audio_features[[#This Row],[artist_names]])+2,99),"")</f>
        <v>Arijit Singh, Amitabh Bhattacharya</v>
      </c>
      <c r="W1559" t="str">
        <f>spotify_top_songs_audio_features[[#This Row],[source]]</f>
        <v>Sony Music Entertainment India Pvt. Ltd.</v>
      </c>
      <c r="X1559" s="1">
        <f>spotify_top_songs_audio_features[[#This Row],[streams]]</f>
        <v>106355474</v>
      </c>
      <c r="Y1559" t="str">
        <f>IF(Tabela2[[#This Row],[feat]]="","","Feat")</f>
        <v>Feat</v>
      </c>
      <c r="Z1559" s="17" t="str">
        <f>CONCATENATE(INT(spotify_top_songs_audio_features[[#This Row],[duration_ms]]/(60*1000)),":",MOD(INT(spotify_top_songs_audio_features[[#This Row],[duration_ms]]/1000),60))</f>
        <v>4:28</v>
      </c>
      <c r="AA15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59" t="str">
        <f>spotify_top_songs_audio_features[[#This Row],[track_name]]</f>
        <v>Kesariya (From "Brahmastra")</v>
      </c>
    </row>
    <row r="1560" spans="1:28" x14ac:dyDescent="0.25">
      <c r="A1560" t="s">
        <v>16036</v>
      </c>
      <c r="B1560" t="s">
        <v>16037</v>
      </c>
      <c r="C1560" t="s">
        <v>16038</v>
      </c>
      <c r="D1560" t="s">
        <v>16039</v>
      </c>
      <c r="E1560" t="s">
        <v>113</v>
      </c>
      <c r="F1560" t="s">
        <v>24</v>
      </c>
      <c r="G1560" t="s">
        <v>25</v>
      </c>
      <c r="H1560">
        <v>357</v>
      </c>
      <c r="I1560">
        <v>668</v>
      </c>
      <c r="J1560">
        <v>479</v>
      </c>
      <c r="K1560" t="s">
        <v>2583</v>
      </c>
      <c r="L1560">
        <v>1.37E-4</v>
      </c>
      <c r="M1560">
        <v>727</v>
      </c>
      <c r="N1560">
        <v>407</v>
      </c>
      <c r="O1560">
        <v>-8444</v>
      </c>
      <c r="P1560">
        <v>139986</v>
      </c>
      <c r="Q1560">
        <v>267600</v>
      </c>
      <c r="R1560">
        <v>13</v>
      </c>
      <c r="S1560">
        <v>106279764</v>
      </c>
      <c r="U1560" t="str">
        <f>IFERROR(LEFT(spotify_top_songs_audio_features[[#This Row],[artist_names]],SEARCH(",",spotify_top_songs_audio_features[[#This Row],[artist_names]])-1),spotify_top_songs_audio_features[[#This Row],[artist_names]])</f>
        <v>Bruce Springsteen</v>
      </c>
      <c r="V1560" t="str">
        <f>IFERROR(MID(spotify_top_songs_audio_features[[#This Row],[artist_names]],SEARCH(",",spotify_top_songs_audio_features[[#This Row],[artist_names]])+2,99),"")</f>
        <v/>
      </c>
      <c r="W1560" t="str">
        <f>spotify_top_songs_audio_features[[#This Row],[source]]</f>
        <v>NITRON concepts</v>
      </c>
      <c r="X1560" s="1">
        <f>spotify_top_songs_audio_features[[#This Row],[streams]]</f>
        <v>106279764</v>
      </c>
      <c r="Y1560" t="str">
        <f>IF(Tabela2[[#This Row],[feat]]="","","Feat")</f>
        <v/>
      </c>
      <c r="Z1560" s="17" t="str">
        <f>CONCATENATE(INT(spotify_top_songs_audio_features[[#This Row],[duration_ms]]/(60*1000)),":",MOD(INT(spotify_top_songs_audio_features[[#This Row],[duration_ms]]/1000),60))</f>
        <v>4:27</v>
      </c>
      <c r="AA15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60" t="str">
        <f>spotify_top_songs_audio_features[[#This Row],[track_name]]</f>
        <v>Santa Claus Is Comin' to Town - Live at C.W. Post College, Greenvale, NY - December 1975</v>
      </c>
    </row>
    <row r="1561" spans="1:28" x14ac:dyDescent="0.25">
      <c r="A1561" t="s">
        <v>3233</v>
      </c>
      <c r="B1561" t="s">
        <v>125</v>
      </c>
      <c r="C1561" t="s">
        <v>3234</v>
      </c>
      <c r="D1561" t="s">
        <v>127</v>
      </c>
      <c r="E1561" t="s">
        <v>31</v>
      </c>
      <c r="F1561" t="s">
        <v>24</v>
      </c>
      <c r="G1561" t="s">
        <v>25</v>
      </c>
      <c r="H1561">
        <v>559</v>
      </c>
      <c r="I1561">
        <v>885</v>
      </c>
      <c r="J1561">
        <v>189</v>
      </c>
      <c r="K1561" t="s">
        <v>3235</v>
      </c>
      <c r="L1561">
        <v>0</v>
      </c>
      <c r="M1561">
        <v>333</v>
      </c>
      <c r="N1561">
        <v>683</v>
      </c>
      <c r="O1561">
        <v>-4515</v>
      </c>
      <c r="P1561">
        <v>172029</v>
      </c>
      <c r="Q1561">
        <v>193594</v>
      </c>
      <c r="R1561">
        <v>8</v>
      </c>
      <c r="S1561">
        <v>106047503</v>
      </c>
      <c r="U156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1561" t="str">
        <f>IFERROR(MID(spotify_top_songs_audio_features[[#This Row],[artist_names]],SEARCH(",",spotify_top_songs_audio_features[[#This Row],[artist_names]])+2,99),"")</f>
        <v/>
      </c>
      <c r="W1561" t="str">
        <f>spotify_top_songs_audio_features[[#This Row],[source]]</f>
        <v>BIGHIT MUSIC</v>
      </c>
      <c r="X1561" s="1">
        <f>spotify_top_songs_audio_features[[#This Row],[streams]]</f>
        <v>106047503</v>
      </c>
      <c r="Y1561" t="str">
        <f>IF(Tabela2[[#This Row],[feat]]="","","Feat")</f>
        <v/>
      </c>
      <c r="Z1561" s="17" t="str">
        <f>CONCATENATE(INT(spotify_top_songs_audio_features[[#This Row],[duration_ms]]/(60*1000)),":",MOD(INT(spotify_top_songs_audio_features[[#This Row],[duration_ms]]/1000),60))</f>
        <v>3:13</v>
      </c>
      <c r="AA15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561" t="str">
        <f>spotify_top_songs_audio_features[[#This Row],[track_name]]</f>
        <v>Yet To Come</v>
      </c>
    </row>
    <row r="1562" spans="1:28" x14ac:dyDescent="0.25">
      <c r="A1562" t="s">
        <v>769</v>
      </c>
      <c r="B1562" t="s">
        <v>770</v>
      </c>
      <c r="C1562" t="s">
        <v>771</v>
      </c>
      <c r="D1562" t="s">
        <v>772</v>
      </c>
      <c r="E1562" t="s">
        <v>58</v>
      </c>
      <c r="F1562" t="s">
        <v>32</v>
      </c>
      <c r="G1562" t="s">
        <v>25</v>
      </c>
      <c r="H1562">
        <v>672</v>
      </c>
      <c r="I1562">
        <v>745</v>
      </c>
      <c r="J1562">
        <v>3</v>
      </c>
      <c r="K1562" t="s">
        <v>773</v>
      </c>
      <c r="L1562">
        <v>9.2900000000000003E-4</v>
      </c>
      <c r="M1562">
        <v>699</v>
      </c>
      <c r="N1562">
        <v>739</v>
      </c>
      <c r="O1562">
        <v>-5269</v>
      </c>
      <c r="P1562">
        <v>173974</v>
      </c>
      <c r="Q1562">
        <v>413111</v>
      </c>
      <c r="R1562">
        <v>14</v>
      </c>
      <c r="S1562">
        <v>106044885</v>
      </c>
      <c r="U1562" t="str">
        <f>IFERROR(LEFT(spotify_top_songs_audio_features[[#This Row],[artist_names]],SEARCH(",",spotify_top_songs_audio_features[[#This Row],[artist_names]])-1),spotify_top_songs_audio_features[[#This Row],[artist_names]])</f>
        <v>La Pantera</v>
      </c>
      <c r="V1562" t="str">
        <f>IFERROR(MID(spotify_top_songs_audio_features[[#This Row],[artist_names]],SEARCH(",",spotify_top_songs_audio_features[[#This Row],[artist_names]])+2,99),"")</f>
        <v>Quevedo, Juseph, Abhir Hathi, Bejo, Cruz Cafuné, EL IMA</v>
      </c>
      <c r="W1562" t="str">
        <f>spotify_top_songs_audio_features[[#This Row],[source]]</f>
        <v>La Pantera</v>
      </c>
      <c r="X1562" s="1">
        <f>spotify_top_songs_audio_features[[#This Row],[streams]]</f>
        <v>106044885</v>
      </c>
      <c r="Y1562" t="str">
        <f>IF(Tabela2[[#This Row],[feat]]="","","Feat")</f>
        <v>Feat</v>
      </c>
      <c r="Z1562" s="17" t="str">
        <f>CONCATENATE(INT(spotify_top_songs_audio_features[[#This Row],[duration_ms]]/(60*1000)),":",MOD(INT(spotify_top_songs_audio_features[[#This Row],[duration_ms]]/1000),60))</f>
        <v>6:53</v>
      </c>
      <c r="AA15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562" t="str">
        <f>spotify_top_songs_audio_features[[#This Row],[track_name]]</f>
        <v>Cayó La Noche (feat. Cruz Cafuné, Abhir Hathi, Bejo, EL IMA) [Remix]</v>
      </c>
    </row>
    <row r="1563" spans="1:28" x14ac:dyDescent="0.25">
      <c r="A1563" t="s">
        <v>5339</v>
      </c>
      <c r="B1563" t="s">
        <v>5340</v>
      </c>
      <c r="C1563" t="s">
        <v>5341</v>
      </c>
      <c r="D1563" t="s">
        <v>999</v>
      </c>
      <c r="E1563" t="s">
        <v>113</v>
      </c>
      <c r="F1563" t="s">
        <v>24</v>
      </c>
      <c r="G1563" t="s">
        <v>25</v>
      </c>
      <c r="H1563">
        <v>865</v>
      </c>
      <c r="I1563">
        <v>521</v>
      </c>
      <c r="J1563">
        <v>371</v>
      </c>
      <c r="K1563" t="s">
        <v>2580</v>
      </c>
      <c r="L1563">
        <v>115</v>
      </c>
      <c r="M1563">
        <v>989</v>
      </c>
      <c r="N1563">
        <v>748</v>
      </c>
      <c r="O1563">
        <v>-6932</v>
      </c>
      <c r="P1563">
        <v>129059</v>
      </c>
      <c r="Q1563">
        <v>244885</v>
      </c>
      <c r="R1563">
        <v>19</v>
      </c>
      <c r="S1563">
        <v>105980349</v>
      </c>
      <c r="U1563" t="str">
        <f>IFERROR(LEFT(spotify_top_songs_audio_features[[#This Row],[artist_names]],SEARCH(",",spotify_top_songs_audio_features[[#This Row],[artist_names]])-1),spotify_top_songs_audio_features[[#This Row],[artist_names]])</f>
        <v>Gotye</v>
      </c>
      <c r="V1563" t="str">
        <f>IFERROR(MID(spotify_top_songs_audio_features[[#This Row],[artist_names]],SEARCH(",",spotify_top_songs_audio_features[[#This Row],[artist_names]])+2,99),"")</f>
        <v>Kimbra</v>
      </c>
      <c r="W1563" t="str">
        <f>spotify_top_songs_audio_features[[#This Row],[source]]</f>
        <v>Universal-Island Records Ltd.</v>
      </c>
      <c r="X1563" s="1">
        <f>spotify_top_songs_audio_features[[#This Row],[streams]]</f>
        <v>105980349</v>
      </c>
      <c r="Y1563" t="str">
        <f>IF(Tabela2[[#This Row],[feat]]="","","Feat")</f>
        <v>Feat</v>
      </c>
      <c r="Z1563" s="17" t="str">
        <f>CONCATENATE(INT(spotify_top_songs_audio_features[[#This Row],[duration_ms]]/(60*1000)),":",MOD(INT(spotify_top_songs_audio_features[[#This Row],[duration_ms]]/1000),60))</f>
        <v>4:4</v>
      </c>
      <c r="AA15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63" t="str">
        <f>spotify_top_songs_audio_features[[#This Row],[track_name]]</f>
        <v>Somebody That I Used To Know</v>
      </c>
    </row>
    <row r="1564" spans="1:28" x14ac:dyDescent="0.25">
      <c r="A1564" t="s">
        <v>14287</v>
      </c>
      <c r="B1564" t="s">
        <v>7028</v>
      </c>
      <c r="C1564" t="s">
        <v>14288</v>
      </c>
      <c r="D1564" t="s">
        <v>1562</v>
      </c>
      <c r="E1564" t="s">
        <v>97</v>
      </c>
      <c r="F1564" t="s">
        <v>24</v>
      </c>
      <c r="G1564" t="s">
        <v>25</v>
      </c>
      <c r="H1564">
        <v>786</v>
      </c>
      <c r="I1564">
        <v>899</v>
      </c>
      <c r="J1564">
        <v>127</v>
      </c>
      <c r="K1564" t="s">
        <v>5757</v>
      </c>
      <c r="L1564">
        <v>189</v>
      </c>
      <c r="M1564">
        <v>299</v>
      </c>
      <c r="N1564">
        <v>813</v>
      </c>
      <c r="O1564">
        <v>-515</v>
      </c>
      <c r="P1564">
        <v>90025</v>
      </c>
      <c r="Q1564">
        <v>216510</v>
      </c>
      <c r="R1564">
        <v>14</v>
      </c>
      <c r="S1564">
        <v>105896548</v>
      </c>
      <c r="U1564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1564" t="str">
        <f>IFERROR(MID(spotify_top_songs_audio_features[[#This Row],[artist_names]],SEARCH(",",spotify_top_songs_audio_features[[#This Row],[artist_names]])+2,99),"")</f>
        <v/>
      </c>
      <c r="W1564" t="str">
        <f>spotify_top_songs_audio_features[[#This Row],[source]]</f>
        <v>Rich Music</v>
      </c>
      <c r="X1564" s="1">
        <f>spotify_top_songs_audio_features[[#This Row],[streams]]</f>
        <v>105896548</v>
      </c>
      <c r="Y1564" t="str">
        <f>IF(Tabela2[[#This Row],[feat]]="","","Feat")</f>
        <v/>
      </c>
      <c r="Z1564" s="17" t="str">
        <f>CONCATENATE(INT(spotify_top_songs_audio_features[[#This Row],[duration_ms]]/(60*1000)),":",MOD(INT(spotify_top_songs_audio_features[[#This Row],[duration_ms]]/1000),60))</f>
        <v>3:36</v>
      </c>
      <c r="AA15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64" t="str">
        <f>spotify_top_songs_audio_features[[#This Row],[track_name]]</f>
        <v>Sal y Perrea</v>
      </c>
    </row>
    <row r="1565" spans="1:28" x14ac:dyDescent="0.25">
      <c r="A1565" t="s">
        <v>8467</v>
      </c>
      <c r="B1565" t="s">
        <v>8468</v>
      </c>
      <c r="C1565" t="s">
        <v>8469</v>
      </c>
      <c r="D1565" t="s">
        <v>1092</v>
      </c>
      <c r="E1565" t="s">
        <v>97</v>
      </c>
      <c r="F1565" t="s">
        <v>24</v>
      </c>
      <c r="G1565" t="s">
        <v>25</v>
      </c>
      <c r="H1565">
        <v>825</v>
      </c>
      <c r="I1565">
        <v>317</v>
      </c>
      <c r="J1565">
        <v>583</v>
      </c>
      <c r="K1565" t="s">
        <v>2284</v>
      </c>
      <c r="L1565">
        <v>128</v>
      </c>
      <c r="M1565">
        <v>11</v>
      </c>
      <c r="N1565">
        <v>136</v>
      </c>
      <c r="O1565">
        <v>-1239</v>
      </c>
      <c r="P1565">
        <v>103001</v>
      </c>
      <c r="Q1565">
        <v>245787</v>
      </c>
      <c r="R1565">
        <v>3</v>
      </c>
      <c r="S1565">
        <v>105809543</v>
      </c>
      <c r="U156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565" t="str">
        <f>IFERROR(MID(spotify_top_songs_audio_features[[#This Row],[artist_names]],SEARCH(",",spotify_top_songs_audio_features[[#This Row],[artist_names]])+2,99),"")</f>
        <v>Michael Jackson</v>
      </c>
      <c r="W1565" t="str">
        <f>spotify_top_songs_audio_features[[#This Row],[source]]</f>
        <v>Cash Money/Drake LP6</v>
      </c>
      <c r="X1565" s="1">
        <f>spotify_top_songs_audio_features[[#This Row],[streams]]</f>
        <v>105809543</v>
      </c>
      <c r="Y1565" t="str">
        <f>IF(Tabela2[[#This Row],[feat]]="","","Feat")</f>
        <v>Feat</v>
      </c>
      <c r="Z1565" s="17" t="str">
        <f>CONCATENATE(INT(spotify_top_songs_audio_features[[#This Row],[duration_ms]]/(60*1000)),":",MOD(INT(spotify_top_songs_audio_features[[#This Row],[duration_ms]]/1000),60))</f>
        <v>4:5</v>
      </c>
      <c r="AA15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65" t="str">
        <f>spotify_top_songs_audio_features[[#This Row],[track_name]]</f>
        <v>Don’t Matter To Me (with Michael Jackson)</v>
      </c>
    </row>
    <row r="1566" spans="1:28" x14ac:dyDescent="0.25">
      <c r="A1566" t="s">
        <v>4843</v>
      </c>
      <c r="B1566" t="s">
        <v>4844</v>
      </c>
      <c r="C1566" t="s">
        <v>4845</v>
      </c>
      <c r="D1566" t="s">
        <v>4846</v>
      </c>
      <c r="E1566" t="s">
        <v>142</v>
      </c>
      <c r="F1566" t="s">
        <v>24</v>
      </c>
      <c r="G1566" t="s">
        <v>25</v>
      </c>
      <c r="H1566">
        <v>571</v>
      </c>
      <c r="I1566">
        <v>767</v>
      </c>
      <c r="J1566">
        <v>287</v>
      </c>
      <c r="K1566" t="s">
        <v>2150</v>
      </c>
      <c r="L1566">
        <v>0</v>
      </c>
      <c r="M1566">
        <v>809</v>
      </c>
      <c r="N1566">
        <v>605</v>
      </c>
      <c r="O1566">
        <v>-516</v>
      </c>
      <c r="P1566">
        <v>93421</v>
      </c>
      <c r="Q1566">
        <v>161684</v>
      </c>
      <c r="R1566">
        <v>16</v>
      </c>
      <c r="S1566">
        <v>105790086</v>
      </c>
      <c r="U1566" t="str">
        <f>IFERROR(LEFT(spotify_top_songs_audio_features[[#This Row],[artist_names]],SEARCH(",",spotify_top_songs_audio_features[[#This Row],[artist_names]])-1),spotify_top_songs_audio_features[[#This Row],[artist_names]])</f>
        <v>Blxst</v>
      </c>
      <c r="V1566" t="str">
        <f>IFERROR(MID(spotify_top_songs_audio_features[[#This Row],[artist_names]],SEARCH(",",spotify_top_songs_audio_features[[#This Row],[artist_names]])+2,99),"")</f>
        <v>Tyga, Ty Dolla $ign</v>
      </c>
      <c r="W1566" t="str">
        <f>spotify_top_songs_audio_features[[#This Row],[source]]</f>
        <v>Red Bull Records Inc. / Evgle LLC</v>
      </c>
      <c r="X1566" s="1">
        <f>spotify_top_songs_audio_features[[#This Row],[streams]]</f>
        <v>105790086</v>
      </c>
      <c r="Y1566" t="str">
        <f>IF(Tabela2[[#This Row],[feat]]="","","Feat")</f>
        <v>Feat</v>
      </c>
      <c r="Z1566" s="17" t="str">
        <f>CONCATENATE(INT(spotify_top_songs_audio_features[[#This Row],[duration_ms]]/(60*1000)),":",MOD(INT(spotify_top_songs_audio_features[[#This Row],[duration_ms]]/1000),60))</f>
        <v>2:41</v>
      </c>
      <c r="AA15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566" t="str">
        <f>spotify_top_songs_audio_features[[#This Row],[track_name]]</f>
        <v>Chosen (feat. Ty Dolla $ign)</v>
      </c>
    </row>
    <row r="1567" spans="1:28" x14ac:dyDescent="0.25">
      <c r="A1567" t="s">
        <v>3908</v>
      </c>
      <c r="B1567" t="s">
        <v>463</v>
      </c>
      <c r="C1567" t="s">
        <v>3909</v>
      </c>
      <c r="D1567" t="s">
        <v>385</v>
      </c>
      <c r="E1567" t="s">
        <v>102</v>
      </c>
      <c r="F1567" t="s">
        <v>32</v>
      </c>
      <c r="G1567" t="s">
        <v>25</v>
      </c>
      <c r="H1567">
        <v>748</v>
      </c>
      <c r="I1567">
        <v>705</v>
      </c>
      <c r="J1567">
        <v>485</v>
      </c>
      <c r="K1567" t="s">
        <v>3910</v>
      </c>
      <c r="L1567">
        <v>0</v>
      </c>
      <c r="M1567">
        <v>246</v>
      </c>
      <c r="N1567">
        <v>483</v>
      </c>
      <c r="O1567">
        <v>-4547</v>
      </c>
      <c r="P1567">
        <v>189891</v>
      </c>
      <c r="Q1567">
        <v>208733</v>
      </c>
      <c r="R1567">
        <v>16</v>
      </c>
      <c r="S1567">
        <v>105609559</v>
      </c>
      <c r="U1567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1567" t="str">
        <f>IFERROR(MID(spotify_top_songs_audio_features[[#This Row],[artist_names]],SEARCH(",",spotify_top_songs_audio_features[[#This Row],[artist_names]])+2,99),"")</f>
        <v/>
      </c>
      <c r="W1567" t="str">
        <f>spotify_top_songs_audio_features[[#This Row],[source]]</f>
        <v>Aftermath</v>
      </c>
      <c r="X1567" s="1">
        <f>spotify_top_songs_audio_features[[#This Row],[streams]]</f>
        <v>105609559</v>
      </c>
      <c r="Y1567" t="str">
        <f>IF(Tabela2[[#This Row],[feat]]="","","Feat")</f>
        <v/>
      </c>
      <c r="Z1567" s="17" t="str">
        <f>CONCATENATE(INT(spotify_top_songs_audio_features[[#This Row],[duration_ms]]/(60*1000)),":",MOD(INT(spotify_top_songs_audio_features[[#This Row],[duration_ms]]/1000),60))</f>
        <v>3:28</v>
      </c>
      <c r="AA15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567" t="str">
        <f>spotify_top_songs_audio_features[[#This Row],[track_name]]</f>
        <v>ELEMENT.</v>
      </c>
    </row>
    <row r="1568" spans="1:28" x14ac:dyDescent="0.25">
      <c r="A1568" t="s">
        <v>7699</v>
      </c>
      <c r="B1568" t="s">
        <v>7700</v>
      </c>
      <c r="C1568" t="s">
        <v>7701</v>
      </c>
      <c r="D1568" t="s">
        <v>7702</v>
      </c>
      <c r="E1568" t="s">
        <v>97</v>
      </c>
      <c r="F1568" t="s">
        <v>24</v>
      </c>
      <c r="G1568" t="s">
        <v>25</v>
      </c>
      <c r="H1568">
        <v>572</v>
      </c>
      <c r="I1568">
        <v>406</v>
      </c>
      <c r="J1568">
        <v>427</v>
      </c>
      <c r="K1568" t="s">
        <v>7703</v>
      </c>
      <c r="L1568">
        <v>4.4799999999999999E-4</v>
      </c>
      <c r="M1568">
        <v>102</v>
      </c>
      <c r="N1568">
        <v>265</v>
      </c>
      <c r="O1568">
        <v>-8624</v>
      </c>
      <c r="P1568">
        <v>119812</v>
      </c>
      <c r="Q1568">
        <v>201084</v>
      </c>
      <c r="R1568">
        <v>12</v>
      </c>
      <c r="S1568">
        <v>105594686</v>
      </c>
      <c r="U1568" t="str">
        <f>IFERROR(LEFT(spotify_top_songs_audio_features[[#This Row],[artist_names]],SEARCH(",",spotify_top_songs_audio_features[[#This Row],[artist_names]])-1),spotify_top_songs_audio_features[[#This Row],[artist_names]])</f>
        <v>Ashe</v>
      </c>
      <c r="V1568" t="str">
        <f>IFERROR(MID(spotify_top_songs_audio_features[[#This Row],[artist_names]],SEARCH(",",spotify_top_songs_audio_features[[#This Row],[artist_names]])+2,99),"")</f>
        <v/>
      </c>
      <c r="W1568" t="str">
        <f>spotify_top_songs_audio_features[[#This Row],[source]]</f>
        <v>Mom+Pop</v>
      </c>
      <c r="X1568" s="1">
        <f>spotify_top_songs_audio_features[[#This Row],[streams]]</f>
        <v>105594686</v>
      </c>
      <c r="Y1568" t="str">
        <f>IF(Tabela2[[#This Row],[feat]]="","","Feat")</f>
        <v/>
      </c>
      <c r="Z1568" s="17" t="str">
        <f>CONCATENATE(INT(spotify_top_songs_audio_features[[#This Row],[duration_ms]]/(60*1000)),":",MOD(INT(spotify_top_songs_audio_features[[#This Row],[duration_ms]]/1000),60))</f>
        <v>3:21</v>
      </c>
      <c r="AA15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68" t="str">
        <f>spotify_top_songs_audio_features[[#This Row],[track_name]]</f>
        <v>Moral of the Story</v>
      </c>
    </row>
    <row r="1569" spans="1:28" x14ac:dyDescent="0.25">
      <c r="A1569" t="s">
        <v>13570</v>
      </c>
      <c r="B1569" t="s">
        <v>13571</v>
      </c>
      <c r="C1569" t="s">
        <v>13572</v>
      </c>
      <c r="D1569" t="s">
        <v>520</v>
      </c>
      <c r="E1569" t="s">
        <v>113</v>
      </c>
      <c r="F1569" t="s">
        <v>24</v>
      </c>
      <c r="G1569" t="s">
        <v>25</v>
      </c>
      <c r="H1569">
        <v>652</v>
      </c>
      <c r="I1569">
        <v>879</v>
      </c>
      <c r="J1569">
        <v>784</v>
      </c>
      <c r="K1569" t="s">
        <v>13573</v>
      </c>
      <c r="L1569">
        <v>896</v>
      </c>
      <c r="M1569">
        <v>918</v>
      </c>
      <c r="N1569">
        <v>789</v>
      </c>
      <c r="O1569">
        <v>-6405</v>
      </c>
      <c r="P1569">
        <v>173925</v>
      </c>
      <c r="Q1569">
        <v>117810</v>
      </c>
      <c r="R1569">
        <v>10</v>
      </c>
      <c r="S1569">
        <v>105340285</v>
      </c>
      <c r="U1569" t="str">
        <f>IFERROR(LEFT(spotify_top_songs_audio_features[[#This Row],[artist_names]],SEARCH(",",spotify_top_songs_audio_features[[#This Row],[artist_names]])-1),spotify_top_songs_audio_features[[#This Row],[artist_names]])</f>
        <v>Charli XCX</v>
      </c>
      <c r="V1569" t="str">
        <f>IFERROR(MID(spotify_top_songs_audio_features[[#This Row],[artist_names]],SEARCH(",",spotify_top_songs_audio_features[[#This Row],[artist_names]])+2,99),"")</f>
        <v/>
      </c>
      <c r="W1569" t="str">
        <f>spotify_top_songs_audio_features[[#This Row],[source]]</f>
        <v>Atlantic Records</v>
      </c>
      <c r="X1569" s="1">
        <f>spotify_top_songs_audio_features[[#This Row],[streams]]</f>
        <v>105340285</v>
      </c>
      <c r="Y1569" t="str">
        <f>IF(Tabela2[[#This Row],[feat]]="","","Feat")</f>
        <v/>
      </c>
      <c r="Z1569" s="17" t="str">
        <f>CONCATENATE(INT(spotify_top_songs_audio_features[[#This Row],[duration_ms]]/(60*1000)),":",MOD(INT(spotify_top_songs_audio_features[[#This Row],[duration_ms]]/1000),60))</f>
        <v>1:57</v>
      </c>
      <c r="AA15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69" t="str">
        <f>spotify_top_songs_audio_features[[#This Row],[track_name]]</f>
        <v>Speed Drive (From Barbie The Album)</v>
      </c>
    </row>
    <row r="1570" spans="1:28" x14ac:dyDescent="0.25">
      <c r="A1570" t="s">
        <v>16682</v>
      </c>
      <c r="B1570" t="s">
        <v>16683</v>
      </c>
      <c r="C1570" t="s">
        <v>16684</v>
      </c>
      <c r="D1570" t="s">
        <v>53</v>
      </c>
      <c r="E1570" t="s">
        <v>97</v>
      </c>
      <c r="F1570" t="s">
        <v>32</v>
      </c>
      <c r="G1570" t="s">
        <v>25</v>
      </c>
      <c r="H1570">
        <v>8</v>
      </c>
      <c r="I1570">
        <v>74</v>
      </c>
      <c r="J1570">
        <v>479</v>
      </c>
      <c r="K1570" t="s">
        <v>5387</v>
      </c>
      <c r="L1570">
        <v>0</v>
      </c>
      <c r="M1570">
        <v>558</v>
      </c>
      <c r="N1570">
        <v>775</v>
      </c>
      <c r="O1570">
        <v>-452</v>
      </c>
      <c r="P1570">
        <v>90035</v>
      </c>
      <c r="Q1570">
        <v>226200</v>
      </c>
      <c r="R1570">
        <v>18</v>
      </c>
      <c r="S1570">
        <v>105327096</v>
      </c>
      <c r="U1570" t="str">
        <f>IFERROR(LEFT(spotify_top_songs_audio_features[[#This Row],[artist_names]],SEARCH(",",spotify_top_songs_audio_features[[#This Row],[artist_names]])-1),spotify_top_songs_audio_features[[#This Row],[artist_names]])</f>
        <v>Wisin &amp; Yandel</v>
      </c>
      <c r="V1570" t="str">
        <f>IFERROR(MID(spotify_top_songs_audio_features[[#This Row],[artist_names]],SEARCH(",",spotify_top_songs_audio_features[[#This Row],[artist_names]])+2,99),"")</f>
        <v>Romeo Santos</v>
      </c>
      <c r="W1570" t="str">
        <f>spotify_top_songs_audio_features[[#This Row],[source]]</f>
        <v>Sony Music Latin</v>
      </c>
      <c r="X1570" s="1">
        <f>spotify_top_songs_audio_features[[#This Row],[streams]]</f>
        <v>105327096</v>
      </c>
      <c r="Y1570" t="str">
        <f>IF(Tabela2[[#This Row],[feat]]="","","Feat")</f>
        <v>Feat</v>
      </c>
      <c r="Z1570" s="17" t="str">
        <f>CONCATENATE(INT(spotify_top_songs_audio_features[[#This Row],[duration_ms]]/(60*1000)),":",MOD(INT(spotify_top_songs_audio_features[[#This Row],[duration_ms]]/1000),60))</f>
        <v>3:46</v>
      </c>
      <c r="AA15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570" t="str">
        <f>spotify_top_songs_audio_features[[#This Row],[track_name]]</f>
        <v>Aullando</v>
      </c>
    </row>
    <row r="1571" spans="1:28" x14ac:dyDescent="0.25">
      <c r="A1571" t="s">
        <v>6300</v>
      </c>
      <c r="B1571" t="s">
        <v>6301</v>
      </c>
      <c r="C1571" t="s">
        <v>6302</v>
      </c>
      <c r="D1571" t="s">
        <v>6303</v>
      </c>
      <c r="E1571" t="s">
        <v>70</v>
      </c>
      <c r="F1571" t="s">
        <v>24</v>
      </c>
      <c r="G1571" t="s">
        <v>25</v>
      </c>
      <c r="H1571">
        <v>654</v>
      </c>
      <c r="I1571">
        <v>434</v>
      </c>
      <c r="J1571">
        <v>665</v>
      </c>
      <c r="K1571" t="s">
        <v>6304</v>
      </c>
      <c r="L1571">
        <v>0</v>
      </c>
      <c r="M1571">
        <v>216</v>
      </c>
      <c r="N1571">
        <v>223</v>
      </c>
      <c r="O1571">
        <v>-11163</v>
      </c>
      <c r="P1571">
        <v>109069</v>
      </c>
      <c r="Q1571">
        <v>171743</v>
      </c>
      <c r="R1571">
        <v>15</v>
      </c>
      <c r="S1571">
        <v>105223696</v>
      </c>
      <c r="U1571" t="str">
        <f>IFERROR(LEFT(spotify_top_songs_audio_features[[#This Row],[artist_names]],SEARCH(",",spotify_top_songs_audio_features[[#This Row],[artist_names]])-1),spotify_top_songs_audio_features[[#This Row],[artist_names]])</f>
        <v>Dhruv</v>
      </c>
      <c r="V1571" t="str">
        <f>IFERROR(MID(spotify_top_songs_audio_features[[#This Row],[artist_names]],SEARCH(",",spotify_top_songs_audio_features[[#This Row],[artist_names]])+2,99),"")</f>
        <v/>
      </c>
      <c r="W1571" t="str">
        <f>spotify_top_songs_audio_features[[#This Row],[source]]</f>
        <v>Little Worry/RCA Records</v>
      </c>
      <c r="X1571" s="1">
        <f>spotify_top_songs_audio_features[[#This Row],[streams]]</f>
        <v>105223696</v>
      </c>
      <c r="Y1571" t="str">
        <f>IF(Tabela2[[#This Row],[feat]]="","","Feat")</f>
        <v/>
      </c>
      <c r="Z1571" s="17" t="str">
        <f>CONCATENATE(INT(spotify_top_songs_audio_features[[#This Row],[duration_ms]]/(60*1000)),":",MOD(INT(spotify_top_songs_audio_features[[#This Row],[duration_ms]]/1000),60))</f>
        <v>2:51</v>
      </c>
      <c r="AA15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571" t="str">
        <f>spotify_top_songs_audio_features[[#This Row],[track_name]]</f>
        <v>double take</v>
      </c>
    </row>
    <row r="1572" spans="1:28" x14ac:dyDescent="0.25">
      <c r="A1572" t="s">
        <v>17429</v>
      </c>
      <c r="B1572" t="s">
        <v>17430</v>
      </c>
      <c r="C1572" t="s">
        <v>17431</v>
      </c>
      <c r="D1572" t="s">
        <v>17432</v>
      </c>
      <c r="E1572" t="s">
        <v>58</v>
      </c>
      <c r="F1572" t="s">
        <v>32</v>
      </c>
      <c r="G1572" t="s">
        <v>25</v>
      </c>
      <c r="H1572">
        <v>512</v>
      </c>
      <c r="I1572">
        <v>451</v>
      </c>
      <c r="J1572">
        <v>131</v>
      </c>
      <c r="K1572" t="s">
        <v>516</v>
      </c>
      <c r="L1572">
        <v>0</v>
      </c>
      <c r="M1572">
        <v>672</v>
      </c>
      <c r="N1572">
        <v>368</v>
      </c>
      <c r="O1572">
        <v>-7222</v>
      </c>
      <c r="P1572">
        <v>8004</v>
      </c>
      <c r="Q1572">
        <v>367680</v>
      </c>
      <c r="R1572">
        <v>20</v>
      </c>
      <c r="S1572">
        <v>105208507</v>
      </c>
      <c r="U1572" t="str">
        <f>IFERROR(LEFT(spotify_top_songs_audio_features[[#This Row],[artist_names]],SEARCH(",",spotify_top_songs_audio_features[[#This Row],[artist_names]])-1),spotify_top_songs_audio_features[[#This Row],[artist_names]])</f>
        <v>Alex Rose</v>
      </c>
      <c r="V1572" t="str">
        <f>IFERROR(MID(spotify_top_songs_audio_features[[#This Row],[artist_names]],SEARCH(",",spotify_top_songs_audio_features[[#This Row],[artist_names]])+2,99),"")</f>
        <v>Rauw Alejandro, Lenny Tavárez, Cazzu, Lyanno</v>
      </c>
      <c r="W1572" t="str">
        <f>spotify_top_songs_audio_features[[#This Row],[source]]</f>
        <v>WK Records LLC</v>
      </c>
      <c r="X1572" s="1">
        <f>spotify_top_songs_audio_features[[#This Row],[streams]]</f>
        <v>105208507</v>
      </c>
      <c r="Y1572" t="str">
        <f>IF(Tabela2[[#This Row],[feat]]="","","Feat")</f>
        <v>Feat</v>
      </c>
      <c r="Z1572" s="17" t="str">
        <f>CONCATENATE(INT(spotify_top_songs_audio_features[[#This Row],[duration_ms]]/(60*1000)),":",MOD(INT(spotify_top_songs_audio_features[[#This Row],[duration_ms]]/1000),60))</f>
        <v>6:7</v>
      </c>
      <c r="AA15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572" t="str">
        <f>spotify_top_songs_audio_features[[#This Row],[track_name]]</f>
        <v>Toda - Remix</v>
      </c>
    </row>
    <row r="1573" spans="1:28" x14ac:dyDescent="0.25">
      <c r="A1573" t="s">
        <v>4588</v>
      </c>
      <c r="B1573" t="s">
        <v>4589</v>
      </c>
      <c r="C1573" t="s">
        <v>4590</v>
      </c>
      <c r="D1573" t="s">
        <v>259</v>
      </c>
      <c r="E1573" t="s">
        <v>102</v>
      </c>
      <c r="F1573" t="s">
        <v>32</v>
      </c>
      <c r="G1573" t="s">
        <v>25</v>
      </c>
      <c r="H1573">
        <v>601</v>
      </c>
      <c r="I1573">
        <v>713</v>
      </c>
      <c r="J1573">
        <v>449</v>
      </c>
      <c r="K1573" t="s">
        <v>2337</v>
      </c>
      <c r="L1573">
        <v>0</v>
      </c>
      <c r="M1573">
        <v>158</v>
      </c>
      <c r="N1573">
        <v>464</v>
      </c>
      <c r="O1573">
        <v>-3758</v>
      </c>
      <c r="P1573">
        <v>122872</v>
      </c>
      <c r="Q1573">
        <v>169756</v>
      </c>
      <c r="R1573">
        <v>17</v>
      </c>
      <c r="S1573">
        <v>105187399</v>
      </c>
      <c r="U1573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1573" t="str">
        <f>IFERROR(MID(spotify_top_songs_audio_features[[#This Row],[artist_names]],SEARCH(",",spotify_top_songs_audio_features[[#This Row],[artist_names]])+2,99),"")</f>
        <v>Becky Hill, Ella Henderson</v>
      </c>
      <c r="W1573" t="str">
        <f>spotify_top_songs_audio_features[[#This Row],[source]]</f>
        <v>Parlophone UK</v>
      </c>
      <c r="X1573" s="1">
        <f>spotify_top_songs_audio_features[[#This Row],[streams]]</f>
        <v>105187399</v>
      </c>
      <c r="Y1573" t="str">
        <f>IF(Tabela2[[#This Row],[feat]]="","","Feat")</f>
        <v>Feat</v>
      </c>
      <c r="Z1573" s="17" t="str">
        <f>CONCATENATE(INT(spotify_top_songs_audio_features[[#This Row],[duration_ms]]/(60*1000)),":",MOD(INT(spotify_top_songs_audio_features[[#This Row],[duration_ms]]/1000),60))</f>
        <v>2:49</v>
      </c>
      <c r="AA15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573" t="str">
        <f>spotify_top_songs_audio_features[[#This Row],[track_name]]</f>
        <v>Crazy What Love Can Do</v>
      </c>
    </row>
    <row r="1574" spans="1:28" x14ac:dyDescent="0.25">
      <c r="A1574" t="s">
        <v>1597</v>
      </c>
      <c r="B1574" t="s">
        <v>1598</v>
      </c>
      <c r="C1574" t="s">
        <v>1599</v>
      </c>
      <c r="D1574" t="s">
        <v>1600</v>
      </c>
      <c r="E1574" t="s">
        <v>113</v>
      </c>
      <c r="F1574" t="s">
        <v>24</v>
      </c>
      <c r="G1574" t="s">
        <v>25</v>
      </c>
      <c r="H1574">
        <v>587</v>
      </c>
      <c r="I1574">
        <v>561</v>
      </c>
      <c r="J1574">
        <v>146</v>
      </c>
      <c r="K1574" t="s">
        <v>1601</v>
      </c>
      <c r="L1574">
        <v>0</v>
      </c>
      <c r="M1574">
        <v>109</v>
      </c>
      <c r="N1574">
        <v>351</v>
      </c>
      <c r="O1574">
        <v>-6569</v>
      </c>
      <c r="P1574">
        <v>80009</v>
      </c>
      <c r="Q1574">
        <v>243187</v>
      </c>
      <c r="R1574">
        <v>5</v>
      </c>
      <c r="S1574">
        <v>105077212</v>
      </c>
      <c r="U1574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1574" t="str">
        <f>IFERROR(MID(spotify_top_songs_audio_features[[#This Row],[artist_names]],SEARCH(",",spotify_top_songs_audio_features[[#This Row],[artist_names]])+2,99),"")</f>
        <v/>
      </c>
      <c r="W1574" t="str">
        <f>spotify_top_songs_audio_features[[#This Row],[source]]</f>
        <v>Rock The World/IDJ/Kanye LP7</v>
      </c>
      <c r="X1574" s="1">
        <f>spotify_top_songs_audio_features[[#This Row],[streams]]</f>
        <v>105077212</v>
      </c>
      <c r="Y1574" t="str">
        <f>IF(Tabela2[[#This Row],[feat]]="","","Feat")</f>
        <v/>
      </c>
      <c r="Z1574" s="17" t="str">
        <f>CONCATENATE(INT(spotify_top_songs_audio_features[[#This Row],[duration_ms]]/(60*1000)),":",MOD(INT(spotify_top_songs_audio_features[[#This Row],[duration_ms]]/1000),60))</f>
        <v>4:3</v>
      </c>
      <c r="AA15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74" t="str">
        <f>spotify_top_songs_audio_features[[#This Row],[track_name]]</f>
        <v>Hurricane</v>
      </c>
    </row>
    <row r="1575" spans="1:28" x14ac:dyDescent="0.25">
      <c r="A1575" t="s">
        <v>13820</v>
      </c>
      <c r="B1575" t="s">
        <v>6663</v>
      </c>
      <c r="C1575" t="s">
        <v>6664</v>
      </c>
      <c r="D1575" t="s">
        <v>6665</v>
      </c>
      <c r="E1575" t="s">
        <v>43</v>
      </c>
      <c r="F1575" t="s">
        <v>24</v>
      </c>
      <c r="G1575" t="s">
        <v>25</v>
      </c>
      <c r="H1575">
        <v>847</v>
      </c>
      <c r="I1575">
        <v>678</v>
      </c>
      <c r="J1575">
        <v>109</v>
      </c>
      <c r="K1575" t="s">
        <v>5806</v>
      </c>
      <c r="L1575">
        <v>0</v>
      </c>
      <c r="M1575">
        <v>274</v>
      </c>
      <c r="N1575">
        <v>811</v>
      </c>
      <c r="O1575">
        <v>-8635</v>
      </c>
      <c r="P1575">
        <v>97984</v>
      </c>
      <c r="Q1575">
        <v>200594</v>
      </c>
      <c r="R1575">
        <v>17</v>
      </c>
      <c r="S1575">
        <v>104937278</v>
      </c>
      <c r="U1575" t="str">
        <f>IFERROR(LEFT(spotify_top_songs_audio_features[[#This Row],[artist_names]],SEARCH(",",spotify_top_songs_audio_features[[#This Row],[artist_names]])-1),spotify_top_songs_audio_features[[#This Row],[artist_names]])</f>
        <v>Blanco Brown</v>
      </c>
      <c r="V1575" t="str">
        <f>IFERROR(MID(spotify_top_songs_audio_features[[#This Row],[artist_names]],SEARCH(",",spotify_top_songs_audio_features[[#This Row],[artist_names]])+2,99),"")</f>
        <v/>
      </c>
      <c r="W1575" t="str">
        <f>spotify_top_songs_audio_features[[#This Row],[source]]</f>
        <v>Broken Bow Records</v>
      </c>
      <c r="X1575" s="1">
        <f>spotify_top_songs_audio_features[[#This Row],[streams]]</f>
        <v>104937278</v>
      </c>
      <c r="Y1575" t="str">
        <f>IF(Tabela2[[#This Row],[feat]]="","","Feat")</f>
        <v/>
      </c>
      <c r="Z1575" s="17" t="str">
        <f>CONCATENATE(INT(spotify_top_songs_audio_features[[#This Row],[duration_ms]]/(60*1000)),":",MOD(INT(spotify_top_songs_audio_features[[#This Row],[duration_ms]]/1000),60))</f>
        <v>3:20</v>
      </c>
      <c r="AA15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575" t="str">
        <f>spotify_top_songs_audio_features[[#This Row],[track_name]]</f>
        <v>The Git Up</v>
      </c>
    </row>
    <row r="1576" spans="1:28" x14ac:dyDescent="0.25">
      <c r="A1576" t="s">
        <v>17716</v>
      </c>
      <c r="B1576" t="s">
        <v>383</v>
      </c>
      <c r="C1576" t="s">
        <v>5529</v>
      </c>
      <c r="D1576" t="s">
        <v>385</v>
      </c>
      <c r="E1576" t="s">
        <v>142</v>
      </c>
      <c r="F1576" t="s">
        <v>24</v>
      </c>
      <c r="G1576" t="s">
        <v>25</v>
      </c>
      <c r="H1576">
        <v>701</v>
      </c>
      <c r="I1576">
        <v>728</v>
      </c>
      <c r="J1576">
        <v>255</v>
      </c>
      <c r="K1576" t="s">
        <v>17717</v>
      </c>
      <c r="L1576">
        <v>115</v>
      </c>
      <c r="M1576">
        <v>361</v>
      </c>
      <c r="N1576">
        <v>591</v>
      </c>
      <c r="O1576">
        <v>-4554</v>
      </c>
      <c r="P1576">
        <v>171388</v>
      </c>
      <c r="Q1576">
        <v>326467</v>
      </c>
      <c r="R1576">
        <v>57</v>
      </c>
      <c r="S1576">
        <v>104504757</v>
      </c>
      <c r="U1576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1576" t="str">
        <f>IFERROR(MID(spotify_top_songs_audio_features[[#This Row],[artist_names]],SEARCH(",",spotify_top_songs_audio_features[[#This Row],[artist_names]])+2,99),"")</f>
        <v/>
      </c>
      <c r="W1576" t="str">
        <f>spotify_top_songs_audio_features[[#This Row],[source]]</f>
        <v>Aftermath</v>
      </c>
      <c r="X1576" s="1">
        <f>spotify_top_songs_audio_features[[#This Row],[streams]]</f>
        <v>104504757</v>
      </c>
      <c r="Y1576" t="str">
        <f>IF(Tabela2[[#This Row],[feat]]="","","Feat")</f>
        <v/>
      </c>
      <c r="Z1576" s="17" t="str">
        <f>CONCATENATE(INT(spotify_top_songs_audio_features[[#This Row],[duration_ms]]/(60*1000)),":",MOD(INT(spotify_top_songs_audio_features[[#This Row],[duration_ms]]/1000),60))</f>
        <v>5:26</v>
      </c>
      <c r="AA15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576" t="str">
        <f>spotify_top_songs_audio_features[[#This Row],[track_name]]</f>
        <v>Lose Yourself</v>
      </c>
    </row>
    <row r="1577" spans="1:28" x14ac:dyDescent="0.25">
      <c r="A1577" t="s">
        <v>12344</v>
      </c>
      <c r="B1577" t="s">
        <v>5534</v>
      </c>
      <c r="C1577" t="s">
        <v>8905</v>
      </c>
      <c r="D1577" t="s">
        <v>5536</v>
      </c>
      <c r="E1577" t="s">
        <v>469</v>
      </c>
      <c r="F1577" t="s">
        <v>32</v>
      </c>
      <c r="G1577" t="s">
        <v>25</v>
      </c>
      <c r="H1577">
        <v>486</v>
      </c>
      <c r="I1577">
        <v>871</v>
      </c>
      <c r="J1577">
        <v>258</v>
      </c>
      <c r="K1577" t="s">
        <v>4803</v>
      </c>
      <c r="L1577">
        <v>0</v>
      </c>
      <c r="M1577">
        <v>97</v>
      </c>
      <c r="N1577">
        <v>663</v>
      </c>
      <c r="O1577">
        <v>-3642</v>
      </c>
      <c r="P1577">
        <v>151175</v>
      </c>
      <c r="Q1577">
        <v>153410</v>
      </c>
      <c r="R1577">
        <v>16</v>
      </c>
      <c r="S1577">
        <v>104425758</v>
      </c>
      <c r="U1577" t="str">
        <f>IFERROR(LEFT(spotify_top_songs_audio_features[[#This Row],[artist_names]],SEARCH(",",spotify_top_songs_audio_features[[#This Row],[artist_names]])-1),spotify_top_songs_audio_features[[#This Row],[artist_names]])</f>
        <v>Henrique &amp; Juliano</v>
      </c>
      <c r="V1577" t="str">
        <f>IFERROR(MID(spotify_top_songs_audio_features[[#This Row],[artist_names]],SEARCH(",",spotify_top_songs_audio_features[[#This Row],[artist_names]])+2,99),"")</f>
        <v/>
      </c>
      <c r="W1577" t="str">
        <f>spotify_top_songs_audio_features[[#This Row],[source]]</f>
        <v>Virgin Music Label And Artist Services (S&amp;D)</v>
      </c>
      <c r="X1577" s="1">
        <f>spotify_top_songs_audio_features[[#This Row],[streams]]</f>
        <v>104425758</v>
      </c>
      <c r="Y1577" t="str">
        <f>IF(Tabela2[[#This Row],[feat]]="","","Feat")</f>
        <v/>
      </c>
      <c r="Z1577" s="17" t="str">
        <f>CONCATENATE(INT(spotify_top_songs_audio_features[[#This Row],[duration_ms]]/(60*1000)),":",MOD(INT(spotify_top_songs_audio_features[[#This Row],[duration_ms]]/1000),60))</f>
        <v>2:33</v>
      </c>
      <c r="AA15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577" t="str">
        <f>spotify_top_songs_audio_features[[#This Row],[track_name]]</f>
        <v>Arranhão - Ao Vivo</v>
      </c>
    </row>
    <row r="1578" spans="1:28" x14ac:dyDescent="0.25">
      <c r="A1578" t="s">
        <v>212</v>
      </c>
      <c r="B1578" t="s">
        <v>213</v>
      </c>
      <c r="C1578" t="s">
        <v>214</v>
      </c>
      <c r="D1578" t="s">
        <v>215</v>
      </c>
      <c r="E1578" t="s">
        <v>43</v>
      </c>
      <c r="F1578" t="s">
        <v>32</v>
      </c>
      <c r="G1578" t="s">
        <v>25</v>
      </c>
      <c r="H1578">
        <v>733</v>
      </c>
      <c r="I1578">
        <v>859</v>
      </c>
      <c r="J1578">
        <v>33</v>
      </c>
      <c r="K1578" t="s">
        <v>216</v>
      </c>
      <c r="L1578">
        <v>645</v>
      </c>
      <c r="M1578">
        <v>105</v>
      </c>
      <c r="N1578">
        <v>52</v>
      </c>
      <c r="O1578">
        <v>-503</v>
      </c>
      <c r="P1578">
        <v>124948</v>
      </c>
      <c r="Q1578">
        <v>147840</v>
      </c>
      <c r="R1578">
        <v>15</v>
      </c>
      <c r="S1578">
        <v>104395994</v>
      </c>
      <c r="U1578" t="str">
        <f>IFERROR(LEFT(spotify_top_songs_audio_features[[#This Row],[artist_names]],SEARCH(",",spotify_top_songs_audio_features[[#This Row],[artist_names]])-1),spotify_top_songs_audio_features[[#This Row],[artist_names]])</f>
        <v>R3HAB</v>
      </c>
      <c r="V1578" t="str">
        <f>IFERROR(MID(spotify_top_songs_audio_features[[#This Row],[artist_names]],SEARCH(",",spotify_top_songs_audio_features[[#This Row],[artist_names]])+2,99),"")</f>
        <v>A Touch Of Class</v>
      </c>
      <c r="W1578" t="str">
        <f>spotify_top_songs_audio_features[[#This Row],[source]]</f>
        <v>Virgin</v>
      </c>
      <c r="X1578" s="1">
        <f>spotify_top_songs_audio_features[[#This Row],[streams]]</f>
        <v>104395994</v>
      </c>
      <c r="Y1578" t="str">
        <f>IF(Tabela2[[#This Row],[feat]]="","","Feat")</f>
        <v>Feat</v>
      </c>
      <c r="Z1578" s="17" t="str">
        <f>CONCATENATE(INT(spotify_top_songs_audio_features[[#This Row],[duration_ms]]/(60*1000)),":",MOD(INT(spotify_top_songs_audio_features[[#This Row],[duration_ms]]/1000),60))</f>
        <v>2:27</v>
      </c>
      <c r="AA15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578" t="str">
        <f>spotify_top_songs_audio_features[[#This Row],[track_name]]</f>
        <v>All Around The World (La La La)</v>
      </c>
    </row>
    <row r="1579" spans="1:28" x14ac:dyDescent="0.25">
      <c r="A1579" t="s">
        <v>15332</v>
      </c>
      <c r="B1579" t="s">
        <v>15184</v>
      </c>
      <c r="C1579" t="s">
        <v>15185</v>
      </c>
      <c r="D1579" t="s">
        <v>53</v>
      </c>
      <c r="E1579" t="s">
        <v>58</v>
      </c>
      <c r="F1579" t="s">
        <v>32</v>
      </c>
      <c r="G1579" t="s">
        <v>25</v>
      </c>
      <c r="H1579">
        <v>736</v>
      </c>
      <c r="I1579">
        <v>727</v>
      </c>
      <c r="J1579">
        <v>571</v>
      </c>
      <c r="K1579" t="s">
        <v>3793</v>
      </c>
      <c r="L1579">
        <v>1.9100000000000001E-4</v>
      </c>
      <c r="M1579">
        <v>976</v>
      </c>
      <c r="N1579">
        <v>644</v>
      </c>
      <c r="O1579">
        <v>-4642</v>
      </c>
      <c r="P1579">
        <v>94048</v>
      </c>
      <c r="Q1579">
        <v>229065</v>
      </c>
      <c r="R1579">
        <v>11</v>
      </c>
      <c r="S1579">
        <v>104307802</v>
      </c>
      <c r="U1579" t="str">
        <f>IFERROR(LEFT(spotify_top_songs_audio_features[[#This Row],[artist_names]],SEARCH(",",spotify_top_songs_audio_features[[#This Row],[artist_names]])-1),spotify_top_songs_audio_features[[#This Row],[artist_names]])</f>
        <v>Wisin &amp; Yandel</v>
      </c>
      <c r="V1579" t="str">
        <f>IFERROR(MID(spotify_top_songs_audio_features[[#This Row],[artist_names]],SEARCH(",",spotify_top_songs_audio_features[[#This Row],[artist_names]])+2,99),"")</f>
        <v>ROSALÍA</v>
      </c>
      <c r="W1579" t="str">
        <f>spotify_top_songs_audio_features[[#This Row],[source]]</f>
        <v>Sony Music Latin</v>
      </c>
      <c r="X1579" s="1">
        <f>spotify_top_songs_audio_features[[#This Row],[streams]]</f>
        <v>104307802</v>
      </c>
      <c r="Y1579" t="str">
        <f>IF(Tabela2[[#This Row],[feat]]="","","Feat")</f>
        <v>Feat</v>
      </c>
      <c r="Z1579" s="17" t="str">
        <f>CONCATENATE(INT(spotify_top_songs_audio_features[[#This Row],[duration_ms]]/(60*1000)),":",MOD(INT(spotify_top_songs_audio_features[[#This Row],[duration_ms]]/1000),60))</f>
        <v>3:49</v>
      </c>
      <c r="AA15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579" t="str">
        <f>spotify_top_songs_audio_features[[#This Row],[track_name]]</f>
        <v>Besos Moja2</v>
      </c>
    </row>
    <row r="1580" spans="1:28" x14ac:dyDescent="0.25">
      <c r="A1580" t="s">
        <v>17378</v>
      </c>
      <c r="B1580" t="s">
        <v>17379</v>
      </c>
      <c r="C1580" t="s">
        <v>17380</v>
      </c>
      <c r="D1580" t="s">
        <v>9810</v>
      </c>
      <c r="E1580" t="s">
        <v>177</v>
      </c>
      <c r="F1580" t="s">
        <v>32</v>
      </c>
      <c r="G1580" t="s">
        <v>25</v>
      </c>
      <c r="H1580">
        <v>793</v>
      </c>
      <c r="I1580">
        <v>737</v>
      </c>
      <c r="J1580">
        <v>785</v>
      </c>
      <c r="K1580" t="s">
        <v>16290</v>
      </c>
      <c r="L1580">
        <v>0</v>
      </c>
      <c r="M1580">
        <v>747</v>
      </c>
      <c r="N1580">
        <v>697</v>
      </c>
      <c r="O1580">
        <v>-4731</v>
      </c>
      <c r="P1580">
        <v>167969</v>
      </c>
      <c r="Q1580">
        <v>333800</v>
      </c>
      <c r="R1580">
        <v>16</v>
      </c>
      <c r="S1580">
        <v>104092101</v>
      </c>
      <c r="U1580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1580" t="str">
        <f>IFERROR(MID(spotify_top_songs_audio_features[[#This Row],[artist_names]],SEARCH(",",spotify_top_songs_audio_features[[#This Row],[artist_names]])+2,99),"")</f>
        <v>J Balvin, Maluma, Nicky Jam, Sech, Justin Quiles</v>
      </c>
      <c r="W1580" t="str">
        <f>spotify_top_songs_audio_features[[#This Row],[source]]</f>
        <v>JP Entertainment (Jorge Pino)</v>
      </c>
      <c r="X1580" s="1">
        <f>spotify_top_songs_audio_features[[#This Row],[streams]]</f>
        <v>104092101</v>
      </c>
      <c r="Y1580" t="str">
        <f>IF(Tabela2[[#This Row],[feat]]="","","Feat")</f>
        <v>Feat</v>
      </c>
      <c r="Z1580" s="17" t="str">
        <f>CONCATENATE(INT(spotify_top_songs_audio_features[[#This Row],[duration_ms]]/(60*1000)),":",MOD(INT(spotify_top_songs_audio_features[[#This Row],[duration_ms]]/1000),60))</f>
        <v>5:33</v>
      </c>
      <c r="AA15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580" t="str">
        <f>spotify_top_songs_audio_features[[#This Row],[track_name]]</f>
        <v>PORFA Remix ( Feat. Maluma, Nicky Jam, Sech) - Remix</v>
      </c>
    </row>
    <row r="1581" spans="1:28" x14ac:dyDescent="0.25">
      <c r="A1581" t="s">
        <v>5194</v>
      </c>
      <c r="B1581" t="s">
        <v>5195</v>
      </c>
      <c r="C1581" t="s">
        <v>5196</v>
      </c>
      <c r="D1581" t="s">
        <v>220</v>
      </c>
      <c r="E1581" t="s">
        <v>177</v>
      </c>
      <c r="F1581" t="s">
        <v>24</v>
      </c>
      <c r="G1581" t="s">
        <v>25</v>
      </c>
      <c r="H1581">
        <v>715</v>
      </c>
      <c r="I1581">
        <v>872</v>
      </c>
      <c r="J1581">
        <v>547</v>
      </c>
      <c r="K1581" t="s">
        <v>3578</v>
      </c>
      <c r="L1581">
        <v>146</v>
      </c>
      <c r="M1581">
        <v>11</v>
      </c>
      <c r="N1581">
        <v>682</v>
      </c>
      <c r="O1581">
        <v>-3501</v>
      </c>
      <c r="P1581">
        <v>96939</v>
      </c>
      <c r="Q1581">
        <v>212493</v>
      </c>
      <c r="R1581">
        <v>19</v>
      </c>
      <c r="S1581">
        <v>104018594</v>
      </c>
      <c r="U1581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581" t="str">
        <f>IFERROR(MID(spotify_top_songs_audio_features[[#This Row],[artist_names]],SEARCH(",",spotify_top_songs_audio_features[[#This Row],[artist_names]])+2,99),"")</f>
        <v>Maluma</v>
      </c>
      <c r="W1581" t="str">
        <f>spotify_top_songs_audio_features[[#This Row],[source]]</f>
        <v>UMLE - Latino</v>
      </c>
      <c r="X1581" s="1">
        <f>spotify_top_songs_audio_features[[#This Row],[streams]]</f>
        <v>104018594</v>
      </c>
      <c r="Y1581" t="str">
        <f>IF(Tabela2[[#This Row],[feat]]="","","Feat")</f>
        <v>Feat</v>
      </c>
      <c r="Z1581" s="17" t="str">
        <f>CONCATENATE(INT(spotify_top_songs_audio_features[[#This Row],[duration_ms]]/(60*1000)),":",MOD(INT(spotify_top_songs_audio_features[[#This Row],[duration_ms]]/1000),60))</f>
        <v>3:32</v>
      </c>
      <c r="AA15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581" t="str">
        <f>spotify_top_songs_audio_features[[#This Row],[track_name]]</f>
        <v>Créeme</v>
      </c>
    </row>
    <row r="1582" spans="1:28" x14ac:dyDescent="0.25">
      <c r="A1582" t="s">
        <v>9476</v>
      </c>
      <c r="B1582" t="s">
        <v>2462</v>
      </c>
      <c r="C1582" t="s">
        <v>9477</v>
      </c>
      <c r="D1582" t="s">
        <v>530</v>
      </c>
      <c r="E1582" t="s">
        <v>113</v>
      </c>
      <c r="F1582" t="s">
        <v>32</v>
      </c>
      <c r="G1582" t="s">
        <v>25</v>
      </c>
      <c r="H1582">
        <v>682</v>
      </c>
      <c r="I1582">
        <v>919</v>
      </c>
      <c r="J1582">
        <v>875</v>
      </c>
      <c r="K1582" t="s">
        <v>226</v>
      </c>
      <c r="L1582">
        <v>0</v>
      </c>
      <c r="M1582">
        <v>442</v>
      </c>
      <c r="N1582">
        <v>535</v>
      </c>
      <c r="O1582">
        <v>-318</v>
      </c>
      <c r="P1582">
        <v>95982</v>
      </c>
      <c r="Q1582">
        <v>159736</v>
      </c>
      <c r="R1582">
        <v>18</v>
      </c>
      <c r="S1582">
        <v>103956327</v>
      </c>
      <c r="U1582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1582" t="str">
        <f>IFERROR(MID(spotify_top_songs_audio_features[[#This Row],[artist_names]],SEARCH(",",spotify_top_songs_audio_features[[#This Row],[artist_names]])+2,99),"")</f>
        <v/>
      </c>
      <c r="W1582" t="str">
        <f>spotify_top_songs_audio_features[[#This Row],[source]]</f>
        <v>Nice Life/Atlantic</v>
      </c>
      <c r="X1582" s="1">
        <f>spotify_top_songs_audio_features[[#This Row],[streams]]</f>
        <v>103956327</v>
      </c>
      <c r="Y1582" t="str">
        <f>IF(Tabela2[[#This Row],[feat]]="","","Feat")</f>
        <v/>
      </c>
      <c r="Z1582" s="17" t="str">
        <f>CONCATENATE(INT(spotify_top_songs_audio_features[[#This Row],[duration_ms]]/(60*1000)),":",MOD(INT(spotify_top_songs_audio_features[[#This Row],[duration_ms]]/1000),60))</f>
        <v>2:39</v>
      </c>
      <c r="AA15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82" t="str">
        <f>spotify_top_songs_audio_features[[#This Row],[track_name]]</f>
        <v>Good as Hell</v>
      </c>
    </row>
    <row r="1583" spans="1:28" x14ac:dyDescent="0.25">
      <c r="A1583" t="s">
        <v>14429</v>
      </c>
      <c r="B1583" t="s">
        <v>1668</v>
      </c>
      <c r="C1583" t="s">
        <v>1669</v>
      </c>
      <c r="D1583" t="s">
        <v>1306</v>
      </c>
      <c r="E1583" t="s">
        <v>23</v>
      </c>
      <c r="F1583" t="s">
        <v>24</v>
      </c>
      <c r="G1583" t="s">
        <v>25</v>
      </c>
      <c r="H1583">
        <v>748</v>
      </c>
      <c r="I1583">
        <v>565</v>
      </c>
      <c r="J1583">
        <v>476</v>
      </c>
      <c r="K1583" t="s">
        <v>183</v>
      </c>
      <c r="L1583">
        <v>169</v>
      </c>
      <c r="M1583">
        <v>103</v>
      </c>
      <c r="N1583">
        <v>812</v>
      </c>
      <c r="O1583">
        <v>-5895</v>
      </c>
      <c r="P1583">
        <v>17592</v>
      </c>
      <c r="Q1583">
        <v>193227</v>
      </c>
      <c r="R1583">
        <v>37</v>
      </c>
      <c r="S1583">
        <v>103781272</v>
      </c>
      <c r="U1583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583" t="str">
        <f>IFERROR(MID(spotify_top_songs_audio_features[[#This Row],[artist_names]],SEARCH(",",spotify_top_songs_audio_features[[#This Row],[artist_names]])+2,99),"")</f>
        <v/>
      </c>
      <c r="W1583" t="str">
        <f>spotify_top_songs_audio_features[[#This Row],[source]]</f>
        <v>VP Records Corp/Dimelo Vi</v>
      </c>
      <c r="X1583" s="1">
        <f>spotify_top_songs_audio_features[[#This Row],[streams]]</f>
        <v>103781272</v>
      </c>
      <c r="Y1583" t="str">
        <f>IF(Tabela2[[#This Row],[feat]]="","","Feat")</f>
        <v/>
      </c>
      <c r="Z1583" s="17" t="str">
        <f>CONCATENATE(INT(spotify_top_songs_audio_features[[#This Row],[duration_ms]]/(60*1000)),":",MOD(INT(spotify_top_songs_audio_features[[#This Row],[duration_ms]]/1000),60))</f>
        <v>3:13</v>
      </c>
      <c r="AA15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583" t="str">
        <f>spotify_top_songs_audio_features[[#This Row],[track_name]]</f>
        <v>Tú Foto</v>
      </c>
    </row>
    <row r="1584" spans="1:28" x14ac:dyDescent="0.25">
      <c r="A1584" t="s">
        <v>12732</v>
      </c>
      <c r="B1584" t="s">
        <v>3670</v>
      </c>
      <c r="C1584" t="s">
        <v>7555</v>
      </c>
      <c r="D1584" t="s">
        <v>151</v>
      </c>
      <c r="E1584" t="s">
        <v>23</v>
      </c>
      <c r="F1584" t="s">
        <v>32</v>
      </c>
      <c r="G1584" t="s">
        <v>25</v>
      </c>
      <c r="H1584">
        <v>596</v>
      </c>
      <c r="I1584">
        <v>854</v>
      </c>
      <c r="J1584">
        <v>463</v>
      </c>
      <c r="K1584" t="s">
        <v>507</v>
      </c>
      <c r="L1584">
        <v>0</v>
      </c>
      <c r="M1584">
        <v>124</v>
      </c>
      <c r="N1584">
        <v>152</v>
      </c>
      <c r="O1584">
        <v>-5114</v>
      </c>
      <c r="P1584">
        <v>120274</v>
      </c>
      <c r="Q1584">
        <v>203418</v>
      </c>
      <c r="R1584">
        <v>9</v>
      </c>
      <c r="S1584">
        <v>103705303</v>
      </c>
      <c r="U1584" t="str">
        <f>IFERROR(LEFT(spotify_top_songs_audio_features[[#This Row],[artist_names]],SEARCH(",",spotify_top_songs_audio_features[[#This Row],[artist_names]])-1),spotify_top_songs_audio_features[[#This Row],[artist_names]])</f>
        <v>5 Seconds of Summer</v>
      </c>
      <c r="V1584" t="str">
        <f>IFERROR(MID(spotify_top_songs_audio_features[[#This Row],[artist_names]],SEARCH(",",spotify_top_songs_audio_features[[#This Row],[artist_names]])+2,99),"")</f>
        <v/>
      </c>
      <c r="W1584" t="str">
        <f>spotify_top_songs_audio_features[[#This Row],[source]]</f>
        <v>Capitol</v>
      </c>
      <c r="X1584" s="1">
        <f>spotify_top_songs_audio_features[[#This Row],[streams]]</f>
        <v>103705303</v>
      </c>
      <c r="Y1584" t="str">
        <f>IF(Tabela2[[#This Row],[feat]]="","","Feat")</f>
        <v/>
      </c>
      <c r="Z1584" s="17" t="str">
        <f>CONCATENATE(INT(spotify_top_songs_audio_features[[#This Row],[duration_ms]]/(60*1000)),":",MOD(INT(spotify_top_songs_audio_features[[#This Row],[duration_ms]]/1000),60))</f>
        <v>3:23</v>
      </c>
      <c r="AA15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584" t="str">
        <f>spotify_top_songs_audio_features[[#This Row],[track_name]]</f>
        <v>Youngblood</v>
      </c>
    </row>
    <row r="1585" spans="1:28" x14ac:dyDescent="0.25">
      <c r="A1585" t="s">
        <v>2072</v>
      </c>
      <c r="B1585" t="s">
        <v>2073</v>
      </c>
      <c r="C1585" t="s">
        <v>2074</v>
      </c>
      <c r="D1585" t="s">
        <v>436</v>
      </c>
      <c r="E1585" t="s">
        <v>113</v>
      </c>
      <c r="F1585" t="s">
        <v>24</v>
      </c>
      <c r="G1585" t="s">
        <v>25</v>
      </c>
      <c r="H1585">
        <v>594</v>
      </c>
      <c r="I1585">
        <v>935</v>
      </c>
      <c r="J1585">
        <v>357</v>
      </c>
      <c r="K1585" t="s">
        <v>1609</v>
      </c>
      <c r="L1585">
        <v>2.3599999999999999E-4</v>
      </c>
      <c r="M1585">
        <v>102</v>
      </c>
      <c r="N1585">
        <v>602</v>
      </c>
      <c r="O1585">
        <v>-2018</v>
      </c>
      <c r="P1585">
        <v>11399</v>
      </c>
      <c r="Q1585">
        <v>208547</v>
      </c>
      <c r="R1585">
        <v>8</v>
      </c>
      <c r="S1585">
        <v>103643558</v>
      </c>
      <c r="U1585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585" t="str">
        <f>IFERROR(MID(spotify_top_songs_audio_features[[#This Row],[artist_names]],SEARCH(",",spotify_top_songs_audio_features[[#This Row],[artist_names]])+2,99),"")</f>
        <v>Elton John</v>
      </c>
      <c r="W1585" t="str">
        <f>spotify_top_songs_audio_features[[#This Row],[source]]</f>
        <v>Atlantic Records UK</v>
      </c>
      <c r="X1585" s="1">
        <f>spotify_top_songs_audio_features[[#This Row],[streams]]</f>
        <v>103643558</v>
      </c>
      <c r="Y1585" t="str">
        <f>IF(Tabela2[[#This Row],[feat]]="","","Feat")</f>
        <v>Feat</v>
      </c>
      <c r="Z1585" s="17" t="str">
        <f>CONCATENATE(INT(spotify_top_songs_audio_features[[#This Row],[duration_ms]]/(60*1000)),":",MOD(INT(spotify_top_songs_audio_features[[#This Row],[duration_ms]]/1000),60))</f>
        <v>3:28</v>
      </c>
      <c r="AA15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85" t="str">
        <f>spotify_top_songs_audio_features[[#This Row],[track_name]]</f>
        <v>Merry Christmas</v>
      </c>
    </row>
    <row r="1586" spans="1:28" x14ac:dyDescent="0.25">
      <c r="A1586" t="s">
        <v>6151</v>
      </c>
      <c r="B1586" t="s">
        <v>4877</v>
      </c>
      <c r="C1586" t="s">
        <v>6152</v>
      </c>
      <c r="D1586" t="s">
        <v>4894</v>
      </c>
      <c r="E1586" t="s">
        <v>142</v>
      </c>
      <c r="F1586" t="s">
        <v>24</v>
      </c>
      <c r="G1586" t="s">
        <v>25</v>
      </c>
      <c r="H1586">
        <v>785</v>
      </c>
      <c r="I1586">
        <v>903</v>
      </c>
      <c r="J1586">
        <v>21</v>
      </c>
      <c r="K1586" t="s">
        <v>3883</v>
      </c>
      <c r="L1586">
        <v>0</v>
      </c>
      <c r="M1586">
        <v>169</v>
      </c>
      <c r="N1586">
        <v>565</v>
      </c>
      <c r="O1586">
        <v>-4184</v>
      </c>
      <c r="P1586">
        <v>13998</v>
      </c>
      <c r="Q1586">
        <v>193234</v>
      </c>
      <c r="R1586">
        <v>17</v>
      </c>
      <c r="S1586">
        <v>103602736</v>
      </c>
      <c r="U1586" t="str">
        <f>IFERROR(LEFT(spotify_top_songs_audio_features[[#This Row],[artist_names]],SEARCH(",",spotify_top_songs_audio_features[[#This Row],[artist_names]])-1),spotify_top_songs_audio_features[[#This Row],[artist_names]])</f>
        <v>Playboi Carti</v>
      </c>
      <c r="V1586" t="str">
        <f>IFERROR(MID(spotify_top_songs_audio_features[[#This Row],[artist_names]],SEARCH(",",spotify_top_songs_audio_features[[#This Row],[artist_names]])+2,99),"")</f>
        <v/>
      </c>
      <c r="W1586" t="str">
        <f>spotify_top_songs_audio_features[[#This Row],[source]]</f>
        <v>AWGE/Interscope Records</v>
      </c>
      <c r="X1586" s="1">
        <f>spotify_top_songs_audio_features[[#This Row],[streams]]</f>
        <v>103602736</v>
      </c>
      <c r="Y1586" t="str">
        <f>IF(Tabela2[[#This Row],[feat]]="","","Feat")</f>
        <v/>
      </c>
      <c r="Z1586" s="17" t="str">
        <f>CONCATENATE(INT(spotify_top_songs_audio_features[[#This Row],[duration_ms]]/(60*1000)),":",MOD(INT(spotify_top_songs_audio_features[[#This Row],[duration_ms]]/1000),60))</f>
        <v>3:13</v>
      </c>
      <c r="AA15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586" t="str">
        <f>spotify_top_songs_audio_features[[#This Row],[track_name]]</f>
        <v>Sky</v>
      </c>
    </row>
    <row r="1587" spans="1:28" x14ac:dyDescent="0.25">
      <c r="A1587" t="s">
        <v>16685</v>
      </c>
      <c r="B1587" t="s">
        <v>16686</v>
      </c>
      <c r="C1587" t="s">
        <v>3934</v>
      </c>
      <c r="D1587" t="s">
        <v>220</v>
      </c>
      <c r="E1587" t="s">
        <v>142</v>
      </c>
      <c r="F1587" t="s">
        <v>24</v>
      </c>
      <c r="G1587" t="s">
        <v>25</v>
      </c>
      <c r="H1587">
        <v>756</v>
      </c>
      <c r="I1587">
        <v>851</v>
      </c>
      <c r="J1587">
        <v>674</v>
      </c>
      <c r="K1587" t="s">
        <v>4145</v>
      </c>
      <c r="L1587">
        <v>0</v>
      </c>
      <c r="M1587">
        <v>126</v>
      </c>
      <c r="N1587">
        <v>934</v>
      </c>
      <c r="O1587">
        <v>-333</v>
      </c>
      <c r="P1587">
        <v>75014</v>
      </c>
      <c r="Q1587">
        <v>200693</v>
      </c>
      <c r="R1587">
        <v>15</v>
      </c>
      <c r="S1587">
        <v>103506300</v>
      </c>
      <c r="U1587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1587" t="str">
        <f>IFERROR(MID(spotify_top_songs_audio_features[[#This Row],[artist_names]],SEARCH(",",spotify_top_songs_audio_features[[#This Row],[artist_names]])+2,99),"")</f>
        <v>Daddy Yankee, NATTI NATASHA, Jonas Brothers</v>
      </c>
      <c r="W1587" t="str">
        <f>spotify_top_songs_audio_features[[#This Row],[source]]</f>
        <v>UMLE - Latino</v>
      </c>
      <c r="X1587" s="1">
        <f>spotify_top_songs_audio_features[[#This Row],[streams]]</f>
        <v>103506300</v>
      </c>
      <c r="Y1587" t="str">
        <f>IF(Tabela2[[#This Row],[feat]]="","","Feat")</f>
        <v>Feat</v>
      </c>
      <c r="Z1587" s="17" t="str">
        <f>CONCATENATE(INT(spotify_top_songs_audio_features[[#This Row],[duration_ms]]/(60*1000)),":",MOD(INT(spotify_top_songs_audio_features[[#This Row],[duration_ms]]/1000),60))</f>
        <v>3:20</v>
      </c>
      <c r="AA15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587" t="str">
        <f>spotify_top_songs_audio_features[[#This Row],[track_name]]</f>
        <v>Runaway</v>
      </c>
    </row>
    <row r="1588" spans="1:28" x14ac:dyDescent="0.25">
      <c r="A1588" t="s">
        <v>13829</v>
      </c>
      <c r="B1588" t="s">
        <v>10094</v>
      </c>
      <c r="C1588" t="s">
        <v>13830</v>
      </c>
      <c r="D1588" t="s">
        <v>496</v>
      </c>
      <c r="E1588" t="s">
        <v>113</v>
      </c>
      <c r="F1588" t="s">
        <v>32</v>
      </c>
      <c r="G1588" t="s">
        <v>25</v>
      </c>
      <c r="H1588">
        <v>708</v>
      </c>
      <c r="I1588">
        <v>797</v>
      </c>
      <c r="J1588">
        <v>391</v>
      </c>
      <c r="K1588" t="s">
        <v>7267</v>
      </c>
      <c r="L1588">
        <v>0</v>
      </c>
      <c r="M1588">
        <v>96</v>
      </c>
      <c r="N1588">
        <v>51</v>
      </c>
      <c r="O1588">
        <v>-3095</v>
      </c>
      <c r="P1588">
        <v>88015</v>
      </c>
      <c r="Q1588">
        <v>210000</v>
      </c>
      <c r="R1588">
        <v>13</v>
      </c>
      <c r="S1588">
        <v>103435785</v>
      </c>
      <c r="U1588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1588" t="str">
        <f>IFERROR(MID(spotify_top_songs_audio_features[[#This Row],[artist_names]],SEARCH(",",spotify_top_songs_audio_features[[#This Row],[artist_names]])+2,99),"")</f>
        <v/>
      </c>
      <c r="W1588" t="str">
        <f>spotify_top_songs_audio_features[[#This Row],[source]]</f>
        <v>2020 Real Hasta La Muerte, LLC</v>
      </c>
      <c r="X1588" s="1">
        <f>spotify_top_songs_audio_features[[#This Row],[streams]]</f>
        <v>103435785</v>
      </c>
      <c r="Y1588" t="str">
        <f>IF(Tabela2[[#This Row],[feat]]="","","Feat")</f>
        <v/>
      </c>
      <c r="Z1588" s="17" t="str">
        <f>CONCATENATE(INT(spotify_top_songs_audio_features[[#This Row],[duration_ms]]/(60*1000)),":",MOD(INT(spotify_top_songs_audio_features[[#This Row],[duration_ms]]/1000),60))</f>
        <v>3:30</v>
      </c>
      <c r="AA15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588" t="str">
        <f>spotify_top_songs_audio_features[[#This Row],[track_name]]</f>
        <v>Keii</v>
      </c>
    </row>
    <row r="1589" spans="1:28" x14ac:dyDescent="0.25">
      <c r="A1589" t="s">
        <v>3604</v>
      </c>
      <c r="B1589" t="s">
        <v>624</v>
      </c>
      <c r="C1589" t="s">
        <v>3605</v>
      </c>
      <c r="D1589" t="s">
        <v>141</v>
      </c>
      <c r="E1589" t="s">
        <v>58</v>
      </c>
      <c r="F1589" t="s">
        <v>32</v>
      </c>
      <c r="G1589" t="s">
        <v>25</v>
      </c>
      <c r="H1589">
        <v>503</v>
      </c>
      <c r="I1589">
        <v>496</v>
      </c>
      <c r="J1589">
        <v>556</v>
      </c>
      <c r="K1589" t="s">
        <v>3606</v>
      </c>
      <c r="L1589">
        <v>0</v>
      </c>
      <c r="M1589">
        <v>123</v>
      </c>
      <c r="N1589">
        <v>412</v>
      </c>
      <c r="O1589">
        <v>-9123</v>
      </c>
      <c r="P1589">
        <v>187844</v>
      </c>
      <c r="Q1589">
        <v>148143</v>
      </c>
      <c r="R1589">
        <v>11</v>
      </c>
      <c r="S1589">
        <v>103418152</v>
      </c>
      <c r="U1589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589" t="str">
        <f>IFERROR(MID(spotify_top_songs_audio_features[[#This Row],[artist_names]],SEARCH(",",spotify_top_songs_audio_features[[#This Row],[artist_names]])+2,99),"")</f>
        <v/>
      </c>
      <c r="W1589" t="str">
        <f>spotify_top_songs_audio_features[[#This Row],[source]]</f>
        <v>Rimas Entertainment LLC</v>
      </c>
      <c r="X1589" s="1">
        <f>spotify_top_songs_audio_features[[#This Row],[streams]]</f>
        <v>103418152</v>
      </c>
      <c r="Y1589" t="str">
        <f>IF(Tabela2[[#This Row],[feat]]="","","Feat")</f>
        <v/>
      </c>
      <c r="Z1589" s="17" t="str">
        <f>CONCATENATE(INT(spotify_top_songs_audio_features[[#This Row],[duration_ms]]/(60*1000)),":",MOD(INT(spotify_top_songs_audio_features[[#This Row],[duration_ms]]/1000),60))</f>
        <v>2:28</v>
      </c>
      <c r="AA15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589" t="str">
        <f>spotify_top_songs_audio_features[[#This Row],[track_name]]</f>
        <v>Un Verano Sin Ti</v>
      </c>
    </row>
    <row r="1590" spans="1:28" x14ac:dyDescent="0.25">
      <c r="A1590" t="s">
        <v>9055</v>
      </c>
      <c r="B1590" t="s">
        <v>9056</v>
      </c>
      <c r="C1590" t="s">
        <v>9057</v>
      </c>
      <c r="D1590" t="s">
        <v>4115</v>
      </c>
      <c r="E1590" t="s">
        <v>469</v>
      </c>
      <c r="F1590" t="s">
        <v>32</v>
      </c>
      <c r="G1590" t="s">
        <v>25</v>
      </c>
      <c r="H1590">
        <v>647</v>
      </c>
      <c r="I1590">
        <v>726</v>
      </c>
      <c r="J1590">
        <v>552</v>
      </c>
      <c r="K1590" t="s">
        <v>1245</v>
      </c>
      <c r="L1590">
        <v>0</v>
      </c>
      <c r="M1590">
        <v>844</v>
      </c>
      <c r="N1590">
        <v>767</v>
      </c>
      <c r="O1590">
        <v>-4389</v>
      </c>
      <c r="P1590">
        <v>114996</v>
      </c>
      <c r="Q1590">
        <v>198996</v>
      </c>
      <c r="R1590">
        <v>16</v>
      </c>
      <c r="S1590">
        <v>103252399</v>
      </c>
      <c r="U1590" t="str">
        <f>IFERROR(LEFT(spotify_top_songs_audio_features[[#This Row],[artist_names]],SEARCH(",",spotify_top_songs_audio_features[[#This Row],[artist_names]])-1),spotify_top_songs_audio_features[[#This Row],[artist_names]])</f>
        <v>Tiësto</v>
      </c>
      <c r="V1590" t="str">
        <f>IFERROR(MID(spotify_top_songs_audio_features[[#This Row],[artist_names]],SEARCH(",",spotify_top_songs_audio_features[[#This Row],[artist_names]])+2,99),"")</f>
        <v>Jonas Blue, Rita Ora</v>
      </c>
      <c r="W1590" t="str">
        <f>spotify_top_songs_audio_features[[#This Row],[source]]</f>
        <v>Universal Music, a division of Universal International Music BV</v>
      </c>
      <c r="X1590" s="1">
        <f>spotify_top_songs_audio_features[[#This Row],[streams]]</f>
        <v>103252399</v>
      </c>
      <c r="Y1590" t="str">
        <f>IF(Tabela2[[#This Row],[feat]]="","","Feat")</f>
        <v>Feat</v>
      </c>
      <c r="Z1590" s="17" t="str">
        <f>CONCATENATE(INT(spotify_top_songs_audio_features[[#This Row],[duration_ms]]/(60*1000)),":",MOD(INT(spotify_top_songs_audio_features[[#This Row],[duration_ms]]/1000),60))</f>
        <v>3:18</v>
      </c>
      <c r="AA15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590" t="str">
        <f>spotify_top_songs_audio_features[[#This Row],[track_name]]</f>
        <v>Ritual</v>
      </c>
    </row>
    <row r="1591" spans="1:28" x14ac:dyDescent="0.25">
      <c r="A1591" t="s">
        <v>13680</v>
      </c>
      <c r="B1591" t="s">
        <v>13681</v>
      </c>
      <c r="C1591" t="s">
        <v>13682</v>
      </c>
      <c r="D1591" t="s">
        <v>13683</v>
      </c>
      <c r="E1591" t="s">
        <v>469</v>
      </c>
      <c r="F1591" t="s">
        <v>32</v>
      </c>
      <c r="G1591" t="s">
        <v>25</v>
      </c>
      <c r="H1591">
        <v>795</v>
      </c>
      <c r="I1591">
        <v>565</v>
      </c>
      <c r="J1591">
        <v>948</v>
      </c>
      <c r="K1591" t="s">
        <v>26</v>
      </c>
      <c r="L1591">
        <v>0</v>
      </c>
      <c r="M1591">
        <v>802</v>
      </c>
      <c r="N1591">
        <v>55</v>
      </c>
      <c r="O1591">
        <v>-4457</v>
      </c>
      <c r="P1591">
        <v>87925</v>
      </c>
      <c r="Q1591">
        <v>172342</v>
      </c>
      <c r="R1591">
        <v>14</v>
      </c>
      <c r="S1591">
        <v>103250128</v>
      </c>
      <c r="U1591" t="str">
        <f>IFERROR(LEFT(spotify_top_songs_audio_features[[#This Row],[artist_names]],SEARCH(",",spotify_top_songs_audio_features[[#This Row],[artist_names]])-1),spotify_top_songs_audio_features[[#This Row],[artist_names]])</f>
        <v>Burna Boy</v>
      </c>
      <c r="V1591" t="str">
        <f>IFERROR(MID(spotify_top_songs_audio_features[[#This Row],[artist_names]],SEARCH(",",spotify_top_songs_audio_features[[#This Row],[artist_names]])+2,99),"")</f>
        <v/>
      </c>
      <c r="W1591" t="str">
        <f>spotify_top_songs_audio_features[[#This Row],[source]]</f>
        <v>Spaceship/ Bad Habit/Atlantic Records</v>
      </c>
      <c r="X1591" s="1">
        <f>spotify_top_songs_audio_features[[#This Row],[streams]]</f>
        <v>103250128</v>
      </c>
      <c r="Y1591" t="str">
        <f>IF(Tabela2[[#This Row],[feat]]="","","Feat")</f>
        <v/>
      </c>
      <c r="Z1591" s="17" t="str">
        <f>CONCATENATE(INT(spotify_top_songs_audio_features[[#This Row],[duration_ms]]/(60*1000)),":",MOD(INT(spotify_top_songs_audio_features[[#This Row],[duration_ms]]/1000),60))</f>
        <v>2:52</v>
      </c>
      <c r="AA15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591" t="str">
        <f>spotify_top_songs_audio_features[[#This Row],[track_name]]</f>
        <v>Last Last</v>
      </c>
    </row>
    <row r="1592" spans="1:28" x14ac:dyDescent="0.25">
      <c r="A1592" t="s">
        <v>14424</v>
      </c>
      <c r="B1592" t="s">
        <v>499</v>
      </c>
      <c r="C1592" t="s">
        <v>14425</v>
      </c>
      <c r="D1592" t="s">
        <v>501</v>
      </c>
      <c r="E1592" t="s">
        <v>43</v>
      </c>
      <c r="F1592" t="s">
        <v>24</v>
      </c>
      <c r="G1592" t="s">
        <v>25</v>
      </c>
      <c r="H1592">
        <v>95</v>
      </c>
      <c r="I1592">
        <v>693</v>
      </c>
      <c r="J1592">
        <v>898</v>
      </c>
      <c r="K1592" t="s">
        <v>895</v>
      </c>
      <c r="L1592">
        <v>0</v>
      </c>
      <c r="M1592">
        <v>173</v>
      </c>
      <c r="N1592">
        <v>891</v>
      </c>
      <c r="O1592">
        <v>-3424</v>
      </c>
      <c r="P1592">
        <v>13002</v>
      </c>
      <c r="Q1592">
        <v>184635</v>
      </c>
      <c r="R1592">
        <v>12</v>
      </c>
      <c r="S1592">
        <v>103136459</v>
      </c>
      <c r="U1592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1592" t="str">
        <f>IFERROR(MID(spotify_top_songs_audio_features[[#This Row],[artist_names]],SEARCH(",",spotify_top_songs_audio_features[[#This Row],[artist_names]])+2,99),"")</f>
        <v/>
      </c>
      <c r="W1592" t="str">
        <f>spotify_top_songs_audio_features[[#This Row],[source]]</f>
        <v>300 Entertainment</v>
      </c>
      <c r="X1592" s="1">
        <f>spotify_top_songs_audio_features[[#This Row],[streams]]</f>
        <v>103136459</v>
      </c>
      <c r="Y1592" t="str">
        <f>IF(Tabela2[[#This Row],[feat]]="","","Feat")</f>
        <v/>
      </c>
      <c r="Z1592" s="17" t="str">
        <f>CONCATENATE(INT(spotify_top_songs_audio_features[[#This Row],[duration_ms]]/(60*1000)),":",MOD(INT(spotify_top_songs_audio_features[[#This Row],[duration_ms]]/1000),60))</f>
        <v>3:4</v>
      </c>
      <c r="AA15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592" t="str">
        <f>spotify_top_songs_audio_features[[#This Row],[track_name]]</f>
        <v>Thot Shit</v>
      </c>
    </row>
    <row r="1593" spans="1:28" x14ac:dyDescent="0.25">
      <c r="A1593" t="s">
        <v>9318</v>
      </c>
      <c r="B1593" t="s">
        <v>307</v>
      </c>
      <c r="C1593" t="s">
        <v>9319</v>
      </c>
      <c r="D1593" t="s">
        <v>309</v>
      </c>
      <c r="E1593" t="s">
        <v>70</v>
      </c>
      <c r="F1593" t="s">
        <v>32</v>
      </c>
      <c r="G1593" t="s">
        <v>25</v>
      </c>
      <c r="H1593">
        <v>939</v>
      </c>
      <c r="I1593">
        <v>305</v>
      </c>
      <c r="J1593">
        <v>354</v>
      </c>
      <c r="K1593" t="s">
        <v>9320</v>
      </c>
      <c r="L1593">
        <v>169</v>
      </c>
      <c r="M1593">
        <v>105</v>
      </c>
      <c r="N1593">
        <v>563</v>
      </c>
      <c r="O1593">
        <v>-10952</v>
      </c>
      <c r="P1593">
        <v>100029</v>
      </c>
      <c r="Q1593">
        <v>179889</v>
      </c>
      <c r="R1593">
        <v>13</v>
      </c>
      <c r="S1593">
        <v>103077145</v>
      </c>
      <c r="U1593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593" t="str">
        <f>IFERROR(MID(spotify_top_songs_audio_features[[#This Row],[artist_names]],SEARCH(",",spotify_top_songs_audio_features[[#This Row],[artist_names]])+2,99),"")</f>
        <v/>
      </c>
      <c r="W1593" t="str">
        <f>spotify_top_songs_audio_features[[#This Row],[source]]</f>
        <v>Darkroom/Interscope Records</v>
      </c>
      <c r="X1593" s="1">
        <f>spotify_top_songs_audio_features[[#This Row],[streams]]</f>
        <v>103077145</v>
      </c>
      <c r="Y1593" t="str">
        <f>IF(Tabela2[[#This Row],[feat]]="","","Feat")</f>
        <v/>
      </c>
      <c r="Z1593" s="17" t="str">
        <f>CONCATENATE(INT(spotify_top_songs_audio_features[[#This Row],[duration_ms]]/(60*1000)),":",MOD(INT(spotify_top_songs_audio_features[[#This Row],[duration_ms]]/1000),60))</f>
        <v>2:59</v>
      </c>
      <c r="AA15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593" t="str">
        <f>spotify_top_songs_audio_features[[#This Row],[track_name]]</f>
        <v>my strange addiction</v>
      </c>
    </row>
    <row r="1594" spans="1:28" x14ac:dyDescent="0.25">
      <c r="A1594" t="s">
        <v>10139</v>
      </c>
      <c r="B1594" t="s">
        <v>10140</v>
      </c>
      <c r="C1594" t="s">
        <v>10141</v>
      </c>
      <c r="D1594" t="s">
        <v>85</v>
      </c>
      <c r="E1594" t="s">
        <v>23</v>
      </c>
      <c r="F1594" t="s">
        <v>32</v>
      </c>
      <c r="G1594" t="s">
        <v>25</v>
      </c>
      <c r="H1594">
        <v>763</v>
      </c>
      <c r="I1594">
        <v>782</v>
      </c>
      <c r="J1594">
        <v>346</v>
      </c>
      <c r="K1594" t="s">
        <v>206</v>
      </c>
      <c r="L1594">
        <v>7.0799999999999997E-4</v>
      </c>
      <c r="M1594">
        <v>293</v>
      </c>
      <c r="N1594">
        <v>502</v>
      </c>
      <c r="O1594">
        <v>-4541</v>
      </c>
      <c r="P1594">
        <v>127034</v>
      </c>
      <c r="Q1594">
        <v>177689</v>
      </c>
      <c r="R1594">
        <v>15</v>
      </c>
      <c r="S1594">
        <v>103010020</v>
      </c>
      <c r="U1594" t="str">
        <f>IFERROR(LEFT(spotify_top_songs_audio_features[[#This Row],[artist_names]],SEARCH(",",spotify_top_songs_audio_features[[#This Row],[artist_names]])-1),spotify_top_songs_audio_features[[#This Row],[artist_names]])</f>
        <v>Jax Jones</v>
      </c>
      <c r="V1594" t="str">
        <f>IFERROR(MID(spotify_top_songs_audio_features[[#This Row],[artist_names]],SEARCH(",",spotify_top_songs_audio_features[[#This Row],[artist_names]])+2,99),"")</f>
        <v>MNEK</v>
      </c>
      <c r="W1594" t="str">
        <f>spotify_top_songs_audio_features[[#This Row],[source]]</f>
        <v>Polydor Records</v>
      </c>
      <c r="X1594" s="1">
        <f>spotify_top_songs_audio_features[[#This Row],[streams]]</f>
        <v>103010020</v>
      </c>
      <c r="Y1594" t="str">
        <f>IF(Tabela2[[#This Row],[feat]]="","","Feat")</f>
        <v>Feat</v>
      </c>
      <c r="Z1594" s="17" t="str">
        <f>CONCATENATE(INT(spotify_top_songs_audio_features[[#This Row],[duration_ms]]/(60*1000)),":",MOD(INT(spotify_top_songs_audio_features[[#This Row],[duration_ms]]/1000),60))</f>
        <v>2:57</v>
      </c>
      <c r="AA15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594" t="str">
        <f>spotify_top_songs_audio_features[[#This Row],[track_name]]</f>
        <v>Where Did You Go? (feat. MNEK)</v>
      </c>
    </row>
    <row r="1595" spans="1:28" x14ac:dyDescent="0.25">
      <c r="A1595" t="s">
        <v>5367</v>
      </c>
      <c r="B1595" t="s">
        <v>5368</v>
      </c>
      <c r="C1595" t="s">
        <v>5369</v>
      </c>
      <c r="D1595" t="s">
        <v>282</v>
      </c>
      <c r="E1595" t="s">
        <v>23</v>
      </c>
      <c r="F1595" t="s">
        <v>24</v>
      </c>
      <c r="G1595" t="s">
        <v>25</v>
      </c>
      <c r="H1595">
        <v>376</v>
      </c>
      <c r="I1595">
        <v>657</v>
      </c>
      <c r="J1595">
        <v>768</v>
      </c>
      <c r="K1595" t="s">
        <v>5370</v>
      </c>
      <c r="L1595">
        <v>0</v>
      </c>
      <c r="M1595">
        <v>884</v>
      </c>
      <c r="N1595">
        <v>203</v>
      </c>
      <c r="O1595">
        <v>-4658</v>
      </c>
      <c r="P1595">
        <v>80565</v>
      </c>
      <c r="Q1595">
        <v>164782</v>
      </c>
      <c r="R1595">
        <v>12</v>
      </c>
      <c r="S1595">
        <v>102937989</v>
      </c>
      <c r="U1595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1595" t="str">
        <f>IFERROR(MID(spotify_top_songs_audio_features[[#This Row],[artist_names]],SEARCH(",",spotify_top_songs_audio_features[[#This Row],[artist_names]])+2,99),"")</f>
        <v/>
      </c>
      <c r="W1595" t="str">
        <f>spotify_top_songs_audio_features[[#This Row],[source]]</f>
        <v>Columbia</v>
      </c>
      <c r="X1595" s="1">
        <f>spotify_top_songs_audio_features[[#This Row],[streams]]</f>
        <v>102937989</v>
      </c>
      <c r="Y1595" t="str">
        <f>IF(Tabela2[[#This Row],[feat]]="","","Feat")</f>
        <v/>
      </c>
      <c r="Z1595" s="17" t="str">
        <f>CONCATENATE(INT(spotify_top_songs_audio_features[[#This Row],[duration_ms]]/(60*1000)),":",MOD(INT(spotify_top_songs_audio_features[[#This Row],[duration_ms]]/1000),60))</f>
        <v>2:44</v>
      </c>
      <c r="AA15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595" t="str">
        <f>spotify_top_songs_audio_features[[#This Row],[track_name]]</f>
        <v>Thousand Miles</v>
      </c>
    </row>
    <row r="1596" spans="1:28" x14ac:dyDescent="0.25">
      <c r="A1596" t="s">
        <v>12683</v>
      </c>
      <c r="B1596" t="s">
        <v>12451</v>
      </c>
      <c r="C1596" t="s">
        <v>12452</v>
      </c>
      <c r="D1596" t="s">
        <v>436</v>
      </c>
      <c r="E1596" t="s">
        <v>102</v>
      </c>
      <c r="F1596" t="s">
        <v>24</v>
      </c>
      <c r="G1596" t="s">
        <v>25</v>
      </c>
      <c r="H1596">
        <v>746</v>
      </c>
      <c r="I1596">
        <v>787</v>
      </c>
      <c r="J1596">
        <v>12</v>
      </c>
      <c r="K1596" t="s">
        <v>128</v>
      </c>
      <c r="L1596">
        <v>0</v>
      </c>
      <c r="M1596">
        <v>669</v>
      </c>
      <c r="N1596">
        <v>607</v>
      </c>
      <c r="O1596">
        <v>-6373</v>
      </c>
      <c r="P1596">
        <v>95005</v>
      </c>
      <c r="Q1596">
        <v>206187</v>
      </c>
      <c r="R1596">
        <v>7</v>
      </c>
      <c r="S1596">
        <v>102825012</v>
      </c>
      <c r="U1596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596" t="str">
        <f>IFERROR(MID(spotify_top_songs_audio_features[[#This Row],[artist_names]],SEARCH(",",spotify_top_songs_audio_features[[#This Row],[artist_names]])+2,99),"")</f>
        <v>Chance the Rapper, PnB Rock</v>
      </c>
      <c r="W1596" t="str">
        <f>spotify_top_songs_audio_features[[#This Row],[source]]</f>
        <v>Atlantic Records UK</v>
      </c>
      <c r="X1596" s="1">
        <f>spotify_top_songs_audio_features[[#This Row],[streams]]</f>
        <v>102825012</v>
      </c>
      <c r="Y1596" t="str">
        <f>IF(Tabela2[[#This Row],[feat]]="","","Feat")</f>
        <v>Feat</v>
      </c>
      <c r="Z1596" s="17" t="str">
        <f>CONCATENATE(INT(spotify_top_songs_audio_features[[#This Row],[duration_ms]]/(60*1000)),":",MOD(INT(spotify_top_songs_audio_features[[#This Row],[duration_ms]]/1000),60))</f>
        <v>3:26</v>
      </c>
      <c r="AA15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596" t="str">
        <f>spotify_top_songs_audio_features[[#This Row],[track_name]]</f>
        <v>Cross Me (feat. Chance the Rapper &amp; PnB Rock)</v>
      </c>
    </row>
    <row r="1597" spans="1:28" x14ac:dyDescent="0.25">
      <c r="A1597" t="s">
        <v>7112</v>
      </c>
      <c r="B1597" t="s">
        <v>5750</v>
      </c>
      <c r="C1597" t="s">
        <v>5751</v>
      </c>
      <c r="D1597" t="s">
        <v>2165</v>
      </c>
      <c r="E1597" t="s">
        <v>23</v>
      </c>
      <c r="F1597" t="s">
        <v>24</v>
      </c>
      <c r="G1597" t="s">
        <v>25</v>
      </c>
      <c r="H1597">
        <v>866</v>
      </c>
      <c r="I1597">
        <v>438</v>
      </c>
      <c r="J1597">
        <v>719</v>
      </c>
      <c r="K1597" t="s">
        <v>5120</v>
      </c>
      <c r="L1597">
        <v>0</v>
      </c>
      <c r="M1597">
        <v>743</v>
      </c>
      <c r="N1597">
        <v>695</v>
      </c>
      <c r="O1597">
        <v>-8943</v>
      </c>
      <c r="P1597">
        <v>129039</v>
      </c>
      <c r="Q1597">
        <v>223258</v>
      </c>
      <c r="R1597">
        <v>14</v>
      </c>
      <c r="S1597">
        <v>102663285</v>
      </c>
      <c r="U1597" t="str">
        <f>IFERROR(LEFT(spotify_top_songs_audio_features[[#This Row],[artist_names]],SEARCH(",",spotify_top_songs_audio_features[[#This Row],[artist_names]])-1),spotify_top_songs_audio_features[[#This Row],[artist_names]])</f>
        <v>Ant Saunders</v>
      </c>
      <c r="V1597" t="str">
        <f>IFERROR(MID(spotify_top_songs_audio_features[[#This Row],[artist_names]],SEARCH(",",spotify_top_songs_audio_features[[#This Row],[artist_names]])+2,99),"")</f>
        <v/>
      </c>
      <c r="W1597" t="str">
        <f>spotify_top_songs_audio_features[[#This Row],[source]]</f>
        <v>Arista Records</v>
      </c>
      <c r="X1597" s="1">
        <f>spotify_top_songs_audio_features[[#This Row],[streams]]</f>
        <v>102663285</v>
      </c>
      <c r="Y1597" t="str">
        <f>IF(Tabela2[[#This Row],[feat]]="","","Feat")</f>
        <v/>
      </c>
      <c r="Z1597" s="17" t="str">
        <f>CONCATENATE(INT(spotify_top_songs_audio_features[[#This Row],[duration_ms]]/(60*1000)),":",MOD(INT(spotify_top_songs_audio_features[[#This Row],[duration_ms]]/1000),60))</f>
        <v>3:43</v>
      </c>
      <c r="AA15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597" t="str">
        <f>spotify_top_songs_audio_features[[#This Row],[track_name]]</f>
        <v>Yellow Hearts</v>
      </c>
    </row>
    <row r="1598" spans="1:28" x14ac:dyDescent="0.25">
      <c r="A1598" t="s">
        <v>11899</v>
      </c>
      <c r="B1598" t="s">
        <v>11900</v>
      </c>
      <c r="C1598" t="s">
        <v>11901</v>
      </c>
      <c r="D1598" t="s">
        <v>11902</v>
      </c>
      <c r="E1598" t="s">
        <v>469</v>
      </c>
      <c r="F1598" t="s">
        <v>32</v>
      </c>
      <c r="G1598" t="s">
        <v>25</v>
      </c>
      <c r="H1598">
        <v>836</v>
      </c>
      <c r="I1598">
        <v>499</v>
      </c>
      <c r="J1598">
        <v>563</v>
      </c>
      <c r="K1598" t="s">
        <v>4559</v>
      </c>
      <c r="L1598">
        <v>0</v>
      </c>
      <c r="M1598">
        <v>134</v>
      </c>
      <c r="N1598">
        <v>65</v>
      </c>
      <c r="O1598">
        <v>-582</v>
      </c>
      <c r="P1598">
        <v>12405</v>
      </c>
      <c r="Q1598">
        <v>140323</v>
      </c>
      <c r="R1598">
        <v>12</v>
      </c>
      <c r="S1598">
        <v>102605420</v>
      </c>
      <c r="U1598" t="str">
        <f>IFERROR(LEFT(spotify_top_songs_audio_features[[#This Row],[artist_names]],SEARCH(",",spotify_top_songs_audio_features[[#This Row],[artist_names]])-1),spotify_top_songs_audio_features[[#This Row],[artist_names]])</f>
        <v>Veigh</v>
      </c>
      <c r="V1598" t="str">
        <f>IFERROR(MID(spotify_top_songs_audio_features[[#This Row],[artist_names]],SEARCH(",",spotify_top_songs_audio_features[[#This Row],[artist_names]])+2,99),"")</f>
        <v>Bvga Beatz, Prod Malax, Supernova Ent</v>
      </c>
      <c r="W1598" t="str">
        <f>spotify_top_songs_audio_features[[#This Row],[source]]</f>
        <v>Supernova Entertainment Under Exclusive License to UnitedMasters</v>
      </c>
      <c r="X1598" s="1">
        <f>spotify_top_songs_audio_features[[#This Row],[streams]]</f>
        <v>102605420</v>
      </c>
      <c r="Y1598" t="str">
        <f>IF(Tabela2[[#This Row],[feat]]="","","Feat")</f>
        <v>Feat</v>
      </c>
      <c r="Z1598" s="17" t="str">
        <f>CONCATENATE(INT(spotify_top_songs_audio_features[[#This Row],[duration_ms]]/(60*1000)),":",MOD(INT(spotify_top_songs_audio_features[[#This Row],[duration_ms]]/1000),60))</f>
        <v>2:20</v>
      </c>
      <c r="AA15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598" t="str">
        <f>spotify_top_songs_audio_features[[#This Row],[track_name]]</f>
        <v>Novo Balanço</v>
      </c>
    </row>
    <row r="1599" spans="1:28" x14ac:dyDescent="0.25">
      <c r="A1599" t="s">
        <v>15183</v>
      </c>
      <c r="B1599" t="s">
        <v>15184</v>
      </c>
      <c r="C1599" t="s">
        <v>15185</v>
      </c>
      <c r="D1599" t="s">
        <v>53</v>
      </c>
      <c r="E1599" t="s">
        <v>58</v>
      </c>
      <c r="F1599" t="s">
        <v>32</v>
      </c>
      <c r="G1599" t="s">
        <v>25</v>
      </c>
      <c r="H1599">
        <v>736</v>
      </c>
      <c r="I1599">
        <v>727</v>
      </c>
      <c r="J1599">
        <v>571</v>
      </c>
      <c r="K1599" t="s">
        <v>3793</v>
      </c>
      <c r="L1599">
        <v>1.9100000000000001E-4</v>
      </c>
      <c r="M1599">
        <v>976</v>
      </c>
      <c r="N1599">
        <v>644</v>
      </c>
      <c r="O1599">
        <v>-4642</v>
      </c>
      <c r="P1599">
        <v>94048</v>
      </c>
      <c r="Q1599">
        <v>229065</v>
      </c>
      <c r="R1599">
        <v>23</v>
      </c>
      <c r="S1599">
        <v>102567524</v>
      </c>
      <c r="U1599" t="str">
        <f>IFERROR(LEFT(spotify_top_songs_audio_features[[#This Row],[artist_names]],SEARCH(",",spotify_top_songs_audio_features[[#This Row],[artist_names]])-1),spotify_top_songs_audio_features[[#This Row],[artist_names]])</f>
        <v>Wisin &amp; Yandel</v>
      </c>
      <c r="V1599" t="str">
        <f>IFERROR(MID(spotify_top_songs_audio_features[[#This Row],[artist_names]],SEARCH(",",spotify_top_songs_audio_features[[#This Row],[artist_names]])+2,99),"")</f>
        <v>ROSALÍA</v>
      </c>
      <c r="W1599" t="str">
        <f>spotify_top_songs_audio_features[[#This Row],[source]]</f>
        <v>Sony Music Latin</v>
      </c>
      <c r="X1599" s="1">
        <f>spotify_top_songs_audio_features[[#This Row],[streams]]</f>
        <v>102567524</v>
      </c>
      <c r="Y1599" t="str">
        <f>IF(Tabela2[[#This Row],[feat]]="","","Feat")</f>
        <v>Feat</v>
      </c>
      <c r="Z1599" s="17" t="str">
        <f>CONCATENATE(INT(spotify_top_songs_audio_features[[#This Row],[duration_ms]]/(60*1000)),":",MOD(INT(spotify_top_songs_audio_features[[#This Row],[duration_ms]]/1000),60))</f>
        <v>3:49</v>
      </c>
      <c r="AA15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599" t="str">
        <f>spotify_top_songs_audio_features[[#This Row],[track_name]]</f>
        <v>Besos Moja2</v>
      </c>
    </row>
    <row r="1600" spans="1:28" x14ac:dyDescent="0.25">
      <c r="A1600" t="s">
        <v>10021</v>
      </c>
      <c r="B1600" t="s">
        <v>888</v>
      </c>
      <c r="C1600" t="s">
        <v>7119</v>
      </c>
      <c r="D1600" t="s">
        <v>436</v>
      </c>
      <c r="E1600" t="s">
        <v>86</v>
      </c>
      <c r="F1600" t="s">
        <v>32</v>
      </c>
      <c r="G1600" t="s">
        <v>25</v>
      </c>
      <c r="H1600">
        <v>793</v>
      </c>
      <c r="I1600">
        <v>52</v>
      </c>
      <c r="J1600">
        <v>696</v>
      </c>
      <c r="K1600" t="s">
        <v>5846</v>
      </c>
      <c r="L1600">
        <v>0</v>
      </c>
      <c r="M1600">
        <v>878</v>
      </c>
      <c r="N1600">
        <v>309</v>
      </c>
      <c r="O1600">
        <v>-7457</v>
      </c>
      <c r="P1600">
        <v>107014</v>
      </c>
      <c r="Q1600">
        <v>194926</v>
      </c>
      <c r="R1600">
        <v>16</v>
      </c>
      <c r="S1600">
        <v>102541759</v>
      </c>
      <c r="U1600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600" t="str">
        <f>IFERROR(MID(spotify_top_songs_audio_features[[#This Row],[artist_names]],SEARCH(",",spotify_top_songs_audio_features[[#This Row],[artist_names]])+2,99),"")</f>
        <v/>
      </c>
      <c r="W1600" t="str">
        <f>spotify_top_songs_audio_features[[#This Row],[source]]</f>
        <v>Atlantic Records UK</v>
      </c>
      <c r="X1600" s="1">
        <f>spotify_top_songs_audio_features[[#This Row],[streams]]</f>
        <v>102541759</v>
      </c>
      <c r="Y1600" t="str">
        <f>IF(Tabela2[[#This Row],[feat]]="","","Feat")</f>
        <v/>
      </c>
      <c r="Z1600" s="17" t="str">
        <f>CONCATENATE(INT(spotify_top_songs_audio_features[[#This Row],[duration_ms]]/(60*1000)),":",MOD(INT(spotify_top_songs_audio_features[[#This Row],[duration_ms]]/1000),60))</f>
        <v>3:14</v>
      </c>
      <c r="AA16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600" t="str">
        <f>spotify_top_songs_audio_features[[#This Row],[track_name]]</f>
        <v>Eyes Closed</v>
      </c>
    </row>
    <row r="1601" spans="1:28" x14ac:dyDescent="0.25">
      <c r="A1601" t="s">
        <v>15910</v>
      </c>
      <c r="B1601" t="s">
        <v>3749</v>
      </c>
      <c r="C1601" t="s">
        <v>3750</v>
      </c>
      <c r="D1601" t="s">
        <v>3751</v>
      </c>
      <c r="E1601" t="s">
        <v>43</v>
      </c>
      <c r="F1601" t="s">
        <v>24</v>
      </c>
      <c r="G1601" t="s">
        <v>25</v>
      </c>
      <c r="H1601">
        <v>877</v>
      </c>
      <c r="I1601">
        <v>803</v>
      </c>
      <c r="J1601">
        <v>507</v>
      </c>
      <c r="K1601" t="s">
        <v>15911</v>
      </c>
      <c r="L1601">
        <v>56</v>
      </c>
      <c r="M1601">
        <v>87</v>
      </c>
      <c r="N1601">
        <v>795</v>
      </c>
      <c r="O1601">
        <v>-3195</v>
      </c>
      <c r="P1601">
        <v>130028</v>
      </c>
      <c r="Q1601">
        <v>61673</v>
      </c>
      <c r="R1601">
        <v>14</v>
      </c>
      <c r="S1601">
        <v>102465996</v>
      </c>
      <c r="U1601" t="str">
        <f>IFERROR(LEFT(spotify_top_songs_audio_features[[#This Row],[artist_names]],SEARCH(",",spotify_top_songs_audio_features[[#This Row],[artist_names]])-1),spotify_top_songs_audio_features[[#This Row],[artist_names]])</f>
        <v>S3BZS</v>
      </c>
      <c r="V1601" t="str">
        <f>IFERROR(MID(spotify_top_songs_audio_features[[#This Row],[artist_names]],SEARCH(",",spotify_top_songs_audio_features[[#This Row],[artist_names]])+2,99),"")</f>
        <v>Mc Gw, Mc Menor Do Alvorada</v>
      </c>
      <c r="W1601" t="str">
        <f>spotify_top_songs_audio_features[[#This Row],[source]]</f>
        <v>S3BZS</v>
      </c>
      <c r="X1601" s="1">
        <f>spotify_top_songs_audio_features[[#This Row],[streams]]</f>
        <v>102465996</v>
      </c>
      <c r="Y1601" t="str">
        <f>IF(Tabela2[[#This Row],[feat]]="","","Feat")</f>
        <v>Feat</v>
      </c>
      <c r="Z1601" s="17" t="str">
        <f>CONCATENATE(INT(spotify_top_songs_audio_features[[#This Row],[duration_ms]]/(60*1000)),":",MOD(INT(spotify_top_songs_audio_features[[#This Row],[duration_ms]]/1000),60))</f>
        <v>1:1</v>
      </c>
      <c r="AA16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601" t="str">
        <f>spotify_top_songs_audio_features[[#This Row],[track_name]]</f>
        <v>MONTAGEM - PR FUNK</v>
      </c>
    </row>
    <row r="1602" spans="1:28" x14ac:dyDescent="0.25">
      <c r="A1602" t="s">
        <v>14751</v>
      </c>
      <c r="B1602" t="s">
        <v>3417</v>
      </c>
      <c r="C1602" t="s">
        <v>3418</v>
      </c>
      <c r="D1602" t="s">
        <v>3419</v>
      </c>
      <c r="E1602" t="s">
        <v>58</v>
      </c>
      <c r="F1602" t="s">
        <v>24</v>
      </c>
      <c r="G1602" t="s">
        <v>25</v>
      </c>
      <c r="H1602">
        <v>791</v>
      </c>
      <c r="I1602">
        <v>682</v>
      </c>
      <c r="J1602">
        <v>158</v>
      </c>
      <c r="K1602" t="s">
        <v>364</v>
      </c>
      <c r="L1602">
        <v>0</v>
      </c>
      <c r="M1602">
        <v>926</v>
      </c>
      <c r="N1602">
        <v>672</v>
      </c>
      <c r="O1602">
        <v>-7328</v>
      </c>
      <c r="P1602">
        <v>98031</v>
      </c>
      <c r="Q1602">
        <v>166851</v>
      </c>
      <c r="R1602">
        <v>10</v>
      </c>
      <c r="S1602">
        <v>102429603</v>
      </c>
      <c r="U1602" t="str">
        <f>IFERROR(LEFT(spotify_top_songs_audio_features[[#This Row],[artist_names]],SEARCH(",",spotify_top_songs_audio_features[[#This Row],[artist_names]])-1),spotify_top_songs_audio_features[[#This Row],[artist_names]])</f>
        <v>Aya Nakamura</v>
      </c>
      <c r="V1602" t="str">
        <f>IFERROR(MID(spotify_top_songs_audio_features[[#This Row],[artist_names]],SEARCH(",",spotify_top_songs_audio_features[[#This Row],[artist_names]])+2,99),"")</f>
        <v>Maluma</v>
      </c>
      <c r="W1602" t="str">
        <f>spotify_top_songs_audio_features[[#This Row],[source]]</f>
        <v>Rec. 118</v>
      </c>
      <c r="X1602" s="1">
        <f>spotify_top_songs_audio_features[[#This Row],[streams]]</f>
        <v>102429603</v>
      </c>
      <c r="Y1602" t="str">
        <f>IF(Tabela2[[#This Row],[feat]]="","","Feat")</f>
        <v>Feat</v>
      </c>
      <c r="Z1602" s="17" t="str">
        <f>CONCATENATE(INT(spotify_top_songs_audio_features[[#This Row],[duration_ms]]/(60*1000)),":",MOD(INT(spotify_top_songs_audio_features[[#This Row],[duration_ms]]/1000),60))</f>
        <v>2:46</v>
      </c>
      <c r="AA16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602" t="str">
        <f>spotify_top_songs_audio_features[[#This Row],[track_name]]</f>
        <v>Djadja (feat. Maluma) - Remix</v>
      </c>
    </row>
    <row r="1603" spans="1:28" x14ac:dyDescent="0.25">
      <c r="A1603" t="s">
        <v>6680</v>
      </c>
      <c r="B1603" t="s">
        <v>289</v>
      </c>
      <c r="C1603" t="s">
        <v>6681</v>
      </c>
      <c r="D1603" t="s">
        <v>1725</v>
      </c>
      <c r="E1603" t="s">
        <v>23</v>
      </c>
      <c r="F1603" t="s">
        <v>24</v>
      </c>
      <c r="G1603" t="s">
        <v>25</v>
      </c>
      <c r="H1603">
        <v>398</v>
      </c>
      <c r="I1603">
        <v>286</v>
      </c>
      <c r="J1603">
        <v>33</v>
      </c>
      <c r="K1603" t="s">
        <v>6682</v>
      </c>
      <c r="L1603">
        <v>146</v>
      </c>
      <c r="M1603">
        <v>912</v>
      </c>
      <c r="N1603">
        <v>666</v>
      </c>
      <c r="O1603">
        <v>-11881</v>
      </c>
      <c r="P1603">
        <v>78262</v>
      </c>
      <c r="Q1603">
        <v>222800</v>
      </c>
      <c r="R1603">
        <v>13</v>
      </c>
      <c r="S1603">
        <v>102378099</v>
      </c>
      <c r="U1603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1603" t="str">
        <f>IFERROR(MID(spotify_top_songs_audio_features[[#This Row],[artist_names]],SEARCH(",",spotify_top_songs_audio_features[[#This Row],[artist_names]])+2,99),"")</f>
        <v/>
      </c>
      <c r="W1603" t="str">
        <f>spotify_top_songs_audio_features[[#This Row],[source]]</f>
        <v>Shawn Mendes LP4-5 PS/ Island</v>
      </c>
      <c r="X1603" s="1">
        <f>spotify_top_songs_audio_features[[#This Row],[streams]]</f>
        <v>102378099</v>
      </c>
      <c r="Y1603" t="str">
        <f>IF(Tabela2[[#This Row],[feat]]="","","Feat")</f>
        <v/>
      </c>
      <c r="Z1603" s="17" t="str">
        <f>CONCATENATE(INT(spotify_top_songs_audio_features[[#This Row],[duration_ms]]/(60*1000)),":",MOD(INT(spotify_top_songs_audio_features[[#This Row],[duration_ms]]/1000),60))</f>
        <v>3:42</v>
      </c>
      <c r="AA16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03" t="str">
        <f>spotify_top_songs_audio_features[[#This Row],[track_name]]</f>
        <v>It'll Be Okay</v>
      </c>
    </row>
    <row r="1604" spans="1:28" x14ac:dyDescent="0.25">
      <c r="A1604" t="s">
        <v>7030</v>
      </c>
      <c r="B1604" t="s">
        <v>7031</v>
      </c>
      <c r="C1604" t="s">
        <v>7032</v>
      </c>
      <c r="D1604" t="s">
        <v>96</v>
      </c>
      <c r="E1604" t="s">
        <v>43</v>
      </c>
      <c r="F1604" t="s">
        <v>24</v>
      </c>
      <c r="G1604" t="s">
        <v>152</v>
      </c>
      <c r="H1604">
        <v>697</v>
      </c>
      <c r="I1604">
        <v>336</v>
      </c>
      <c r="J1604">
        <v>424</v>
      </c>
      <c r="K1604" t="s">
        <v>7033</v>
      </c>
      <c r="L1604">
        <v>528</v>
      </c>
      <c r="M1604">
        <v>107</v>
      </c>
      <c r="N1604">
        <v>31</v>
      </c>
      <c r="O1604">
        <v>-10395</v>
      </c>
      <c r="P1604">
        <v>82029</v>
      </c>
      <c r="Q1604">
        <v>216680</v>
      </c>
      <c r="R1604">
        <v>12</v>
      </c>
      <c r="S1604">
        <v>102275573</v>
      </c>
      <c r="U1604" t="str">
        <f>IFERROR(LEFT(spotify_top_songs_audio_features[[#This Row],[artist_names]],SEARCH(",",spotify_top_songs_audio_features[[#This Row],[artist_names]])-1),spotify_top_songs_audio_features[[#This Row],[artist_names]])</f>
        <v>Omar Apollo</v>
      </c>
      <c r="V1604" t="str">
        <f>IFERROR(MID(spotify_top_songs_audio_features[[#This Row],[artist_names]],SEARCH(",",spotify_top_songs_audio_features[[#This Row],[artist_names]])+2,99),"")</f>
        <v/>
      </c>
      <c r="W1604" t="str">
        <f>spotify_top_songs_audio_features[[#This Row],[source]]</f>
        <v>Warner Records</v>
      </c>
      <c r="X1604" s="1">
        <f>spotify_top_songs_audio_features[[#This Row],[streams]]</f>
        <v>102275573</v>
      </c>
      <c r="Y1604" t="str">
        <f>IF(Tabela2[[#This Row],[feat]]="","","Feat")</f>
        <v/>
      </c>
      <c r="Z1604" s="17" t="str">
        <f>CONCATENATE(INT(spotify_top_songs_audio_features[[#This Row],[duration_ms]]/(60*1000)),":",MOD(INT(spotify_top_songs_audio_features[[#This Row],[duration_ms]]/1000),60))</f>
        <v>3:36</v>
      </c>
      <c r="AA16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604" t="str">
        <f>spotify_top_songs_audio_features[[#This Row],[track_name]]</f>
        <v>Evergreen (You Didn’t Deserve Me At All)</v>
      </c>
    </row>
    <row r="1605" spans="1:28" x14ac:dyDescent="0.25">
      <c r="A1605" t="s">
        <v>17392</v>
      </c>
      <c r="B1605" t="s">
        <v>17393</v>
      </c>
      <c r="C1605" t="s">
        <v>17394</v>
      </c>
      <c r="D1605" t="s">
        <v>17395</v>
      </c>
      <c r="E1605" t="s">
        <v>86</v>
      </c>
      <c r="F1605" t="s">
        <v>32</v>
      </c>
      <c r="G1605" t="s">
        <v>25</v>
      </c>
      <c r="H1605">
        <v>714</v>
      </c>
      <c r="I1605">
        <v>596</v>
      </c>
      <c r="J1605">
        <v>43</v>
      </c>
      <c r="K1605" t="s">
        <v>12606</v>
      </c>
      <c r="L1605">
        <v>0</v>
      </c>
      <c r="M1605">
        <v>625</v>
      </c>
      <c r="N1605">
        <v>669</v>
      </c>
      <c r="O1605">
        <v>-6206</v>
      </c>
      <c r="P1605">
        <v>91991</v>
      </c>
      <c r="Q1605">
        <v>224147</v>
      </c>
      <c r="R1605">
        <v>16</v>
      </c>
      <c r="S1605">
        <v>102225241</v>
      </c>
      <c r="U1605" t="str">
        <f>IFERROR(LEFT(spotify_top_songs_audio_features[[#This Row],[artist_names]],SEARCH(",",spotify_top_songs_audio_features[[#This Row],[artist_names]])-1),spotify_top_songs_audio_features[[#This Row],[artist_names]])</f>
        <v>Shae Gill</v>
      </c>
      <c r="V1605" t="str">
        <f>IFERROR(MID(spotify_top_songs_audio_features[[#This Row],[artist_names]],SEARCH(",",spotify_top_songs_audio_features[[#This Row],[artist_names]])+2,99),"")</f>
        <v>Ali Sethi</v>
      </c>
      <c r="W1605" t="str">
        <f>spotify_top_songs_audio_features[[#This Row],[source]]</f>
        <v>Giraffe Pakistan</v>
      </c>
      <c r="X1605" s="1">
        <f>spotify_top_songs_audio_features[[#This Row],[streams]]</f>
        <v>102225241</v>
      </c>
      <c r="Y1605" t="str">
        <f>IF(Tabela2[[#This Row],[feat]]="","","Feat")</f>
        <v>Feat</v>
      </c>
      <c r="Z1605" s="17" t="str">
        <f>CONCATENATE(INT(spotify_top_songs_audio_features[[#This Row],[duration_ms]]/(60*1000)),":",MOD(INT(spotify_top_songs_audio_features[[#This Row],[duration_ms]]/1000),60))</f>
        <v>3:44</v>
      </c>
      <c r="AA16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605" t="str">
        <f>spotify_top_songs_audio_features[[#This Row],[track_name]]</f>
        <v>Pasoori</v>
      </c>
    </row>
    <row r="1606" spans="1:28" x14ac:dyDescent="0.25">
      <c r="A1606" t="s">
        <v>4715</v>
      </c>
      <c r="B1606" t="s">
        <v>4716</v>
      </c>
      <c r="C1606" t="s">
        <v>4717</v>
      </c>
      <c r="D1606" t="s">
        <v>1959</v>
      </c>
      <c r="E1606" t="s">
        <v>113</v>
      </c>
      <c r="F1606" t="s">
        <v>32</v>
      </c>
      <c r="G1606" t="s">
        <v>25</v>
      </c>
      <c r="H1606">
        <v>494</v>
      </c>
      <c r="I1606">
        <v>428</v>
      </c>
      <c r="J1606">
        <v>205</v>
      </c>
      <c r="K1606" t="s">
        <v>98</v>
      </c>
      <c r="L1606">
        <v>698</v>
      </c>
      <c r="M1606">
        <v>816</v>
      </c>
      <c r="N1606">
        <v>44</v>
      </c>
      <c r="O1606">
        <v>-7239</v>
      </c>
      <c r="P1606">
        <v>87724</v>
      </c>
      <c r="Q1606">
        <v>157497</v>
      </c>
      <c r="R1606">
        <v>13</v>
      </c>
      <c r="S1606">
        <v>102110604</v>
      </c>
      <c r="U1606" t="str">
        <f>IFERROR(LEFT(spotify_top_songs_audio_features[[#This Row],[artist_names]],SEARCH(",",spotify_top_songs_audio_features[[#This Row],[artist_names]])-1),spotify_top_songs_audio_features[[#This Row],[artist_names]])</f>
        <v>Labrinth</v>
      </c>
      <c r="V1606" t="str">
        <f>IFERROR(MID(spotify_top_songs_audio_features[[#This Row],[artist_names]],SEARCH(",",spotify_top_songs_audio_features[[#This Row],[artist_names]])+2,99),"")</f>
        <v/>
      </c>
      <c r="W1606" t="str">
        <f>spotify_top_songs_audio_features[[#This Row],[source]]</f>
        <v>Syco Music</v>
      </c>
      <c r="X1606" s="1">
        <f>spotify_top_songs_audio_features[[#This Row],[streams]]</f>
        <v>102110604</v>
      </c>
      <c r="Y1606" t="str">
        <f>IF(Tabela2[[#This Row],[feat]]="","","Feat")</f>
        <v/>
      </c>
      <c r="Z1606" s="17" t="str">
        <f>CONCATENATE(INT(spotify_top_songs_audio_features[[#This Row],[duration_ms]]/(60*1000)),":",MOD(INT(spotify_top_songs_audio_features[[#This Row],[duration_ms]]/1000),60))</f>
        <v>2:37</v>
      </c>
      <c r="AA16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606" t="str">
        <f>spotify_top_songs_audio_features[[#This Row],[track_name]]</f>
        <v>Mount Everest</v>
      </c>
    </row>
    <row r="1607" spans="1:28" x14ac:dyDescent="0.25">
      <c r="A1607" t="s">
        <v>5794</v>
      </c>
      <c r="B1607" t="s">
        <v>289</v>
      </c>
      <c r="C1607" t="s">
        <v>5795</v>
      </c>
      <c r="D1607" t="s">
        <v>37</v>
      </c>
      <c r="E1607" t="s">
        <v>58</v>
      </c>
      <c r="F1607" t="s">
        <v>24</v>
      </c>
      <c r="G1607" t="s">
        <v>25</v>
      </c>
      <c r="H1607">
        <v>622</v>
      </c>
      <c r="I1607">
        <v>709</v>
      </c>
      <c r="J1607">
        <v>669</v>
      </c>
      <c r="K1607" t="s">
        <v>5796</v>
      </c>
      <c r="L1607">
        <v>0</v>
      </c>
      <c r="M1607">
        <v>126</v>
      </c>
      <c r="N1607">
        <v>488</v>
      </c>
      <c r="O1607">
        <v>-732</v>
      </c>
      <c r="P1607">
        <v>140018</v>
      </c>
      <c r="Q1607">
        <v>211360</v>
      </c>
      <c r="R1607">
        <v>21</v>
      </c>
      <c r="S1607">
        <v>102035620</v>
      </c>
      <c r="U1607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1607" t="str">
        <f>IFERROR(MID(spotify_top_songs_audio_features[[#This Row],[artist_names]],SEARCH(",",spotify_top_songs_audio_features[[#This Row],[artist_names]])+2,99),"")</f>
        <v/>
      </c>
      <c r="W1607" t="str">
        <f>spotify_top_songs_audio_features[[#This Row],[source]]</f>
        <v>Island Records</v>
      </c>
      <c r="X1607" s="1">
        <f>spotify_top_songs_audio_features[[#This Row],[streams]]</f>
        <v>102035620</v>
      </c>
      <c r="Y1607" t="str">
        <f>IF(Tabela2[[#This Row],[feat]]="","","Feat")</f>
        <v/>
      </c>
      <c r="Z1607" s="17" t="str">
        <f>CONCATENATE(INT(spotify_top_songs_audio_features[[#This Row],[duration_ms]]/(60*1000)),":",MOD(INT(spotify_top_songs_audio_features[[#This Row],[duration_ms]]/1000),60))</f>
        <v>3:31</v>
      </c>
      <c r="AA16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607" t="str">
        <f>spotify_top_songs_audio_features[[#This Row],[track_name]]</f>
        <v>In My Blood</v>
      </c>
    </row>
    <row r="1608" spans="1:28" x14ac:dyDescent="0.25">
      <c r="A1608" t="s">
        <v>7598</v>
      </c>
      <c r="B1608" t="s">
        <v>2666</v>
      </c>
      <c r="C1608" t="s">
        <v>7599</v>
      </c>
      <c r="D1608" t="s">
        <v>2668</v>
      </c>
      <c r="E1608" t="s">
        <v>70</v>
      </c>
      <c r="F1608" t="s">
        <v>24</v>
      </c>
      <c r="G1608" t="s">
        <v>25</v>
      </c>
      <c r="H1608">
        <v>676</v>
      </c>
      <c r="I1608">
        <v>815</v>
      </c>
      <c r="J1608">
        <v>625</v>
      </c>
      <c r="K1608" t="s">
        <v>1839</v>
      </c>
      <c r="L1608">
        <v>41</v>
      </c>
      <c r="M1608">
        <v>275</v>
      </c>
      <c r="N1608">
        <v>796</v>
      </c>
      <c r="O1608">
        <v>-4294</v>
      </c>
      <c r="P1608">
        <v>117973</v>
      </c>
      <c r="Q1608">
        <v>193531</v>
      </c>
      <c r="R1608">
        <v>10</v>
      </c>
      <c r="S1608">
        <v>101979403</v>
      </c>
      <c r="U1608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1608" t="str">
        <f>IFERROR(MID(spotify_top_songs_audio_features[[#This Row],[artist_names]],SEARCH(",",spotify_top_songs_audio_features[[#This Row],[artist_names]])+2,99),"")</f>
        <v/>
      </c>
      <c r="W1608" t="str">
        <f>spotify_top_songs_audio_features[[#This Row],[source]]</f>
        <v>Interscope</v>
      </c>
      <c r="X1608" s="1">
        <f>spotify_top_songs_audio_features[[#This Row],[streams]]</f>
        <v>101979403</v>
      </c>
      <c r="Y1608" t="str">
        <f>IF(Tabela2[[#This Row],[feat]]="","","Feat")</f>
        <v/>
      </c>
      <c r="Z1608" s="17" t="str">
        <f>CONCATENATE(INT(spotify_top_songs_audio_features[[#This Row],[duration_ms]]/(60*1000)),":",MOD(INT(spotify_top_songs_audio_features[[#This Row],[duration_ms]]/1000),60))</f>
        <v>3:13</v>
      </c>
      <c r="AA16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08" t="str">
        <f>spotify_top_songs_audio_features[[#This Row],[track_name]]</f>
        <v>Stupid Love</v>
      </c>
    </row>
    <row r="1609" spans="1:28" x14ac:dyDescent="0.25">
      <c r="A1609" t="s">
        <v>1730</v>
      </c>
      <c r="B1609" t="s">
        <v>1731</v>
      </c>
      <c r="C1609" t="s">
        <v>1732</v>
      </c>
      <c r="D1609" t="s">
        <v>341</v>
      </c>
      <c r="E1609" t="s">
        <v>70</v>
      </c>
      <c r="F1609" t="s">
        <v>32</v>
      </c>
      <c r="G1609" t="s">
        <v>25</v>
      </c>
      <c r="H1609">
        <v>765</v>
      </c>
      <c r="I1609">
        <v>906</v>
      </c>
      <c r="J1609">
        <v>965</v>
      </c>
      <c r="K1609" t="s">
        <v>1401</v>
      </c>
      <c r="L1609">
        <v>0</v>
      </c>
      <c r="M1609">
        <v>423</v>
      </c>
      <c r="N1609">
        <v>95</v>
      </c>
      <c r="O1609">
        <v>-2097</v>
      </c>
      <c r="P1609">
        <v>96071</v>
      </c>
      <c r="Q1609">
        <v>184558</v>
      </c>
      <c r="R1609">
        <v>17</v>
      </c>
      <c r="S1609">
        <v>101939379</v>
      </c>
      <c r="U1609" t="str">
        <f>IFERROR(LEFT(spotify_top_songs_audio_features[[#This Row],[artist_names]],SEARCH(",",spotify_top_songs_audio_features[[#This Row],[artist_names]])-1),spotify_top_songs_audio_features[[#This Row],[artist_names]])</f>
        <v>Dimitri Vegas &amp; Like Mike</v>
      </c>
      <c r="V1609" t="str">
        <f>IFERROR(MID(spotify_top_songs_audio_features[[#This Row],[artist_names]],SEARCH(",",spotify_top_songs_audio_features[[#This Row],[artist_names]])+2,99),"")</f>
        <v>David Guetta, Daddy Yankee, Afro Bros, NATTI NATASHA, Dimitri Vegas, Like Mike</v>
      </c>
      <c r="W1609" t="str">
        <f>spotify_top_songs_audio_features[[#This Row],[source]]</f>
        <v>Epic Amsterdam</v>
      </c>
      <c r="X1609" s="1">
        <f>spotify_top_songs_audio_features[[#This Row],[streams]]</f>
        <v>101939379</v>
      </c>
      <c r="Y1609" t="str">
        <f>IF(Tabela2[[#This Row],[feat]]="","","Feat")</f>
        <v>Feat</v>
      </c>
      <c r="Z1609" s="17" t="str">
        <f>CONCATENATE(INT(spotify_top_songs_audio_features[[#This Row],[duration_ms]]/(60*1000)),":",MOD(INT(spotify_top_songs_audio_features[[#This Row],[duration_ms]]/1000),60))</f>
        <v>3:4</v>
      </c>
      <c r="AA16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09" t="str">
        <f>spotify_top_songs_audio_features[[#This Row],[track_name]]</f>
        <v>Instagram</v>
      </c>
    </row>
    <row r="1610" spans="1:28" x14ac:dyDescent="0.25">
      <c r="A1610" t="s">
        <v>10820</v>
      </c>
      <c r="B1610" t="s">
        <v>10821</v>
      </c>
      <c r="C1610" t="s">
        <v>10822</v>
      </c>
      <c r="D1610" t="s">
        <v>520</v>
      </c>
      <c r="E1610" t="s">
        <v>31</v>
      </c>
      <c r="F1610" t="s">
        <v>32</v>
      </c>
      <c r="G1610" t="s">
        <v>25</v>
      </c>
      <c r="H1610">
        <v>736</v>
      </c>
      <c r="I1610">
        <v>604</v>
      </c>
      <c r="J1610">
        <v>222</v>
      </c>
      <c r="K1610" t="s">
        <v>6077</v>
      </c>
      <c r="L1610">
        <v>6.43E-3</v>
      </c>
      <c r="M1610">
        <v>124</v>
      </c>
      <c r="N1610">
        <v>574</v>
      </c>
      <c r="O1610">
        <v>-7357</v>
      </c>
      <c r="P1610">
        <v>155007</v>
      </c>
      <c r="Q1610">
        <v>264532</v>
      </c>
      <c r="R1610">
        <v>18</v>
      </c>
      <c r="S1610">
        <v>101903182</v>
      </c>
      <c r="U1610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1610" t="str">
        <f>IFERROR(MID(spotify_top_songs_audio_features[[#This Row],[artist_names]],SEARCH(",",spotify_top_songs_audio_features[[#This Row],[artist_names]])+2,99),"")</f>
        <v>Lil Wayne</v>
      </c>
      <c r="W1610" t="str">
        <f>spotify_top_songs_audio_features[[#This Row],[source]]</f>
        <v>Atlantic Records</v>
      </c>
      <c r="X1610" s="1">
        <f>spotify_top_songs_audio_features[[#This Row],[streams]]</f>
        <v>101903182</v>
      </c>
      <c r="Y1610" t="str">
        <f>IF(Tabela2[[#This Row],[feat]]="","","Feat")</f>
        <v>Feat</v>
      </c>
      <c r="Z1610" s="17" t="str">
        <f>CONCATENATE(INT(spotify_top_songs_audio_features[[#This Row],[duration_ms]]/(60*1000)),":",MOD(INT(spotify_top_songs_audio_features[[#This Row],[duration_ms]]/1000),60))</f>
        <v>4:24</v>
      </c>
      <c r="AA16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10" t="str">
        <f>spotify_top_songs_audio_features[[#This Row],[track_name]]</f>
        <v>Codeine Dreaming (feat. Lil Wayne)</v>
      </c>
    </row>
    <row r="1611" spans="1:28" x14ac:dyDescent="0.25">
      <c r="A1611" t="s">
        <v>5556</v>
      </c>
      <c r="B1611" t="s">
        <v>5557</v>
      </c>
      <c r="C1611" t="s">
        <v>5558</v>
      </c>
      <c r="D1611" t="s">
        <v>5559</v>
      </c>
      <c r="E1611" t="s">
        <v>97</v>
      </c>
      <c r="F1611" t="s">
        <v>32</v>
      </c>
      <c r="G1611" t="s">
        <v>25</v>
      </c>
      <c r="H1611">
        <v>715</v>
      </c>
      <c r="I1611">
        <v>681</v>
      </c>
      <c r="J1611">
        <v>113</v>
      </c>
      <c r="K1611" t="s">
        <v>1729</v>
      </c>
      <c r="L1611">
        <v>0</v>
      </c>
      <c r="M1611">
        <v>152</v>
      </c>
      <c r="N1611">
        <v>277</v>
      </c>
      <c r="O1611">
        <v>-425</v>
      </c>
      <c r="P1611">
        <v>84924</v>
      </c>
      <c r="Q1611">
        <v>175802</v>
      </c>
      <c r="R1611">
        <v>7</v>
      </c>
      <c r="S1611">
        <v>101831542</v>
      </c>
      <c r="U1611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1611" t="str">
        <f>IFERROR(MID(spotify_top_songs_audio_features[[#This Row],[artist_names]],SEARCH(",",spotify_top_songs_audio_features[[#This Row],[artist_names]])+2,99),"")</f>
        <v>NLE Choppa, Jimin, JVKE, Muni Long, Fast &amp; Furious: The Fast Saga</v>
      </c>
      <c r="W1611" t="str">
        <f>spotify_top_songs_audio_features[[#This Row],[source]]</f>
        <v>APG Inc – FF10</v>
      </c>
      <c r="X1611" s="1">
        <f>spotify_top_songs_audio_features[[#This Row],[streams]]</f>
        <v>101831542</v>
      </c>
      <c r="Y1611" t="str">
        <f>IF(Tabela2[[#This Row],[feat]]="","","Feat")</f>
        <v>Feat</v>
      </c>
      <c r="Z1611" s="17" t="str">
        <f>CONCATENATE(INT(spotify_top_songs_audio_features[[#This Row],[duration_ms]]/(60*1000)),":",MOD(INT(spotify_top_songs_audio_features[[#This Row],[duration_ms]]/1000),60))</f>
        <v>2:55</v>
      </c>
      <c r="AA16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611" t="str">
        <f>spotify_top_songs_audio_features[[#This Row],[track_name]]</f>
        <v>Angel Pt. 1 (feat. Jimin of BTS, JVKE &amp; Muni Long)</v>
      </c>
    </row>
    <row r="1612" spans="1:28" x14ac:dyDescent="0.25">
      <c r="A1612" t="s">
        <v>1929</v>
      </c>
      <c r="B1612" t="s">
        <v>1930</v>
      </c>
      <c r="C1612" t="s">
        <v>1931</v>
      </c>
      <c r="D1612" t="s">
        <v>48</v>
      </c>
      <c r="E1612" t="s">
        <v>177</v>
      </c>
      <c r="F1612" t="s">
        <v>24</v>
      </c>
      <c r="G1612" t="s">
        <v>25</v>
      </c>
      <c r="H1612">
        <v>542</v>
      </c>
      <c r="I1612">
        <v>674</v>
      </c>
      <c r="J1612">
        <v>21</v>
      </c>
      <c r="K1612" t="s">
        <v>1588</v>
      </c>
      <c r="L1612">
        <v>0</v>
      </c>
      <c r="M1612">
        <v>955</v>
      </c>
      <c r="N1612">
        <v>667</v>
      </c>
      <c r="O1612">
        <v>-4169</v>
      </c>
      <c r="P1612">
        <v>76388</v>
      </c>
      <c r="Q1612">
        <v>196760</v>
      </c>
      <c r="R1612">
        <v>13</v>
      </c>
      <c r="S1612">
        <v>101800734</v>
      </c>
      <c r="U161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612" t="str">
        <f>IFERROR(MID(spotify_top_songs_audio_features[[#This Row],[artist_names]],SEARCH(",",spotify_top_songs_audio_features[[#This Row],[artist_names]])+2,99),"")</f>
        <v>DaBaby</v>
      </c>
      <c r="W1612" t="str">
        <f>spotify_top_songs_audio_features[[#This Row],[source]]</f>
        <v>Republic Records</v>
      </c>
      <c r="X1612" s="1">
        <f>spotify_top_songs_audio_features[[#This Row],[streams]]</f>
        <v>101800734</v>
      </c>
      <c r="Y1612" t="str">
        <f>IF(Tabela2[[#This Row],[feat]]="","","Feat")</f>
        <v>Feat</v>
      </c>
      <c r="Z1612" s="17" t="str">
        <f>CONCATENATE(INT(spotify_top_songs_audio_features[[#This Row],[duration_ms]]/(60*1000)),":",MOD(INT(spotify_top_songs_audio_features[[#This Row],[duration_ms]]/1000),60))</f>
        <v>3:16</v>
      </c>
      <c r="AA16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612" t="str">
        <f>spotify_top_songs_audio_features[[#This Row],[track_name]]</f>
        <v>Enemies (feat. DaBaby)</v>
      </c>
    </row>
    <row r="1613" spans="1:28" x14ac:dyDescent="0.25">
      <c r="A1613" t="s">
        <v>9751</v>
      </c>
      <c r="B1613" t="s">
        <v>9752</v>
      </c>
      <c r="C1613" t="s">
        <v>9753</v>
      </c>
      <c r="D1613" t="s">
        <v>9754</v>
      </c>
      <c r="E1613" t="s">
        <v>142</v>
      </c>
      <c r="F1613" t="s">
        <v>24</v>
      </c>
      <c r="G1613" t="s">
        <v>25</v>
      </c>
      <c r="H1613">
        <v>708</v>
      </c>
      <c r="I1613">
        <v>782</v>
      </c>
      <c r="J1613">
        <v>674</v>
      </c>
      <c r="K1613" t="s">
        <v>9755</v>
      </c>
      <c r="L1613">
        <v>0</v>
      </c>
      <c r="M1613">
        <v>107</v>
      </c>
      <c r="N1613">
        <v>484</v>
      </c>
      <c r="O1613">
        <v>-4687</v>
      </c>
      <c r="P1613">
        <v>119997</v>
      </c>
      <c r="Q1613">
        <v>160880</v>
      </c>
      <c r="R1613">
        <v>11</v>
      </c>
      <c r="S1613">
        <v>101665145</v>
      </c>
      <c r="U1613" t="str">
        <f>IFERROR(LEFT(spotify_top_songs_audio_features[[#This Row],[artist_names]],SEARCH(",",spotify_top_songs_audio_features[[#This Row],[artist_names]])-1),spotify_top_songs_audio_features[[#This Row],[artist_names]])</f>
        <v>Trinidad Cardona</v>
      </c>
      <c r="V1613" t="str">
        <f>IFERROR(MID(spotify_top_songs_audio_features[[#This Row],[artist_names]],SEARCH(",",spotify_top_songs_audio_features[[#This Row],[artist_names]])+2,99),"")</f>
        <v/>
      </c>
      <c r="W1613" t="str">
        <f>spotify_top_songs_audio_features[[#This Row],[source]]</f>
        <v>Run It Up Records/Island</v>
      </c>
      <c r="X1613" s="1">
        <f>spotify_top_songs_audio_features[[#This Row],[streams]]</f>
        <v>101665145</v>
      </c>
      <c r="Y1613" t="str">
        <f>IF(Tabela2[[#This Row],[feat]]="","","Feat")</f>
        <v/>
      </c>
      <c r="Z1613" s="17" t="str">
        <f>CONCATENATE(INT(spotify_top_songs_audio_features[[#This Row],[duration_ms]]/(60*1000)),":",MOD(INT(spotify_top_songs_audio_features[[#This Row],[duration_ms]]/1000),60))</f>
        <v>2:40</v>
      </c>
      <c r="AA16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613" t="str">
        <f>spotify_top_songs_audio_features[[#This Row],[track_name]]</f>
        <v>Dinero</v>
      </c>
    </row>
    <row r="1614" spans="1:28" x14ac:dyDescent="0.25">
      <c r="A1614" t="s">
        <v>13118</v>
      </c>
      <c r="B1614" t="s">
        <v>125</v>
      </c>
      <c r="C1614" t="s">
        <v>13119</v>
      </c>
      <c r="D1614" t="s">
        <v>127</v>
      </c>
      <c r="E1614" t="s">
        <v>23</v>
      </c>
      <c r="F1614" t="s">
        <v>24</v>
      </c>
      <c r="G1614" t="s">
        <v>25</v>
      </c>
      <c r="H1614">
        <v>617</v>
      </c>
      <c r="I1614">
        <v>589</v>
      </c>
      <c r="J1614">
        <v>345</v>
      </c>
      <c r="K1614" t="s">
        <v>5476</v>
      </c>
      <c r="L1614">
        <v>0</v>
      </c>
      <c r="M1614">
        <v>378</v>
      </c>
      <c r="N1614">
        <v>566</v>
      </c>
      <c r="O1614">
        <v>-5978</v>
      </c>
      <c r="P1614">
        <v>92991</v>
      </c>
      <c r="Q1614">
        <v>229953</v>
      </c>
      <c r="R1614">
        <v>7</v>
      </c>
      <c r="S1614">
        <v>101631535</v>
      </c>
      <c r="U1614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1614" t="str">
        <f>IFERROR(MID(spotify_top_songs_audio_features[[#This Row],[artist_names]],SEARCH(",",spotify_top_songs_audio_features[[#This Row],[artist_names]])+2,99),"")</f>
        <v/>
      </c>
      <c r="W1614" t="str">
        <f>spotify_top_songs_audio_features[[#This Row],[source]]</f>
        <v>BIGHIT MUSIC</v>
      </c>
      <c r="X1614" s="1">
        <f>spotify_top_songs_audio_features[[#This Row],[streams]]</f>
        <v>101631535</v>
      </c>
      <c r="Y1614" t="str">
        <f>IF(Tabela2[[#This Row],[feat]]="","","Feat")</f>
        <v/>
      </c>
      <c r="Z1614" s="17" t="str">
        <f>CONCATENATE(INT(spotify_top_songs_audio_features[[#This Row],[duration_ms]]/(60*1000)),":",MOD(INT(spotify_top_songs_audio_features[[#This Row],[duration_ms]]/1000),60))</f>
        <v>3:49</v>
      </c>
      <c r="AA16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14" t="str">
        <f>spotify_top_songs_audio_features[[#This Row],[track_name]]</f>
        <v>Take Two</v>
      </c>
    </row>
    <row r="1615" spans="1:28" x14ac:dyDescent="0.25">
      <c r="A1615" t="s">
        <v>9378</v>
      </c>
      <c r="B1615" t="s">
        <v>125</v>
      </c>
      <c r="C1615" t="s">
        <v>5198</v>
      </c>
      <c r="D1615" t="s">
        <v>127</v>
      </c>
      <c r="E1615" t="s">
        <v>70</v>
      </c>
      <c r="F1615" t="s">
        <v>24</v>
      </c>
      <c r="G1615" t="s">
        <v>25</v>
      </c>
      <c r="H1615">
        <v>759</v>
      </c>
      <c r="I1615">
        <v>459</v>
      </c>
      <c r="J1615">
        <v>948</v>
      </c>
      <c r="K1615" t="s">
        <v>5199</v>
      </c>
      <c r="L1615">
        <v>0</v>
      </c>
      <c r="M1615">
        <v>906</v>
      </c>
      <c r="N1615">
        <v>695</v>
      </c>
      <c r="O1615">
        <v>-5187</v>
      </c>
      <c r="P1615">
        <v>109997</v>
      </c>
      <c r="Q1615">
        <v>164442</v>
      </c>
      <c r="R1615">
        <v>2</v>
      </c>
      <c r="S1615">
        <v>101457910</v>
      </c>
      <c r="U161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1615" t="str">
        <f>IFERROR(MID(spotify_top_songs_audio_features[[#This Row],[artist_names]],SEARCH(",",spotify_top_songs_audio_features[[#This Row],[artist_names]])+2,99),"")</f>
        <v/>
      </c>
      <c r="W1615" t="str">
        <f>spotify_top_songs_audio_features[[#This Row],[source]]</f>
        <v>BIGHIT MUSIC</v>
      </c>
      <c r="X1615" s="1">
        <f>spotify_top_songs_audio_features[[#This Row],[streams]]</f>
        <v>101457910</v>
      </c>
      <c r="Y1615" t="str">
        <f>IF(Tabela2[[#This Row],[feat]]="","","Feat")</f>
        <v/>
      </c>
      <c r="Z1615" s="17" t="str">
        <f>CONCATENATE(INT(spotify_top_songs_audio_features[[#This Row],[duration_ms]]/(60*1000)),":",MOD(INT(spotify_top_songs_audio_features[[#This Row],[duration_ms]]/1000),60))</f>
        <v>2:44</v>
      </c>
      <c r="AA16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15" t="str">
        <f>spotify_top_songs_audio_features[[#This Row],[track_name]]</f>
        <v>Butter</v>
      </c>
    </row>
    <row r="1616" spans="1:28" x14ac:dyDescent="0.25">
      <c r="A1616" t="s">
        <v>4744</v>
      </c>
      <c r="B1616" t="s">
        <v>4745</v>
      </c>
      <c r="C1616" t="s">
        <v>4746</v>
      </c>
      <c r="D1616" t="s">
        <v>4747</v>
      </c>
      <c r="E1616" t="s">
        <v>70</v>
      </c>
      <c r="F1616" t="s">
        <v>24</v>
      </c>
      <c r="G1616" t="s">
        <v>25</v>
      </c>
      <c r="H1616">
        <v>4</v>
      </c>
      <c r="I1616">
        <v>641</v>
      </c>
      <c r="J1616">
        <v>674</v>
      </c>
      <c r="K1616" t="s">
        <v>128</v>
      </c>
      <c r="L1616">
        <v>0</v>
      </c>
      <c r="M1616">
        <v>656</v>
      </c>
      <c r="N1616">
        <v>393</v>
      </c>
      <c r="O1616">
        <v>-6303</v>
      </c>
      <c r="P1616">
        <v>81552</v>
      </c>
      <c r="Q1616">
        <v>163603</v>
      </c>
      <c r="R1616">
        <v>17</v>
      </c>
      <c r="S1616">
        <v>101341282</v>
      </c>
      <c r="U1616" t="str">
        <f>IFERROR(LEFT(spotify_top_songs_audio_features[[#This Row],[artist_names]],SEARCH(",",spotify_top_songs_audio_features[[#This Row],[artist_names]])-1),spotify_top_songs_audio_features[[#This Row],[artist_names]])</f>
        <v>Dean Lewis</v>
      </c>
      <c r="V1616" t="str">
        <f>IFERROR(MID(spotify_top_songs_audio_features[[#This Row],[artist_names]],SEARCH(",",spotify_top_songs_audio_features[[#This Row],[artist_names]])+2,99),"")</f>
        <v/>
      </c>
      <c r="W1616" t="str">
        <f>spotify_top_songs_audio_features[[#This Row],[source]]</f>
        <v>Universal Music Australia Pty. Ltd.</v>
      </c>
      <c r="X1616" s="1">
        <f>spotify_top_songs_audio_features[[#This Row],[streams]]</f>
        <v>101341282</v>
      </c>
      <c r="Y1616" t="str">
        <f>IF(Tabela2[[#This Row],[feat]]="","","Feat")</f>
        <v/>
      </c>
      <c r="Z1616" s="17" t="str">
        <f>CONCATENATE(INT(spotify_top_songs_audio_features[[#This Row],[duration_ms]]/(60*1000)),":",MOD(INT(spotify_top_songs_audio_features[[#This Row],[duration_ms]]/1000),60))</f>
        <v>2:43</v>
      </c>
      <c r="AA16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16" t="str">
        <f>spotify_top_songs_audio_features[[#This Row],[track_name]]</f>
        <v>How Do I Say Goodbye</v>
      </c>
    </row>
    <row r="1617" spans="1:28" x14ac:dyDescent="0.25">
      <c r="A1617" t="s">
        <v>655</v>
      </c>
      <c r="B1617" t="s">
        <v>499</v>
      </c>
      <c r="C1617" t="s">
        <v>656</v>
      </c>
      <c r="D1617" t="s">
        <v>501</v>
      </c>
      <c r="E1617" t="s">
        <v>70</v>
      </c>
      <c r="F1617" t="s">
        <v>32</v>
      </c>
      <c r="G1617" t="s">
        <v>25</v>
      </c>
      <c r="H1617">
        <v>914</v>
      </c>
      <c r="I1617">
        <v>732</v>
      </c>
      <c r="J1617">
        <v>241</v>
      </c>
      <c r="K1617" t="s">
        <v>657</v>
      </c>
      <c r="L1617">
        <v>0</v>
      </c>
      <c r="M1617">
        <v>107</v>
      </c>
      <c r="N1617">
        <v>469</v>
      </c>
      <c r="O1617">
        <v>-61</v>
      </c>
      <c r="P1617">
        <v>94066</v>
      </c>
      <c r="Q1617">
        <v>171067</v>
      </c>
      <c r="R1617">
        <v>13</v>
      </c>
      <c r="S1617">
        <v>101256889</v>
      </c>
      <c r="U1617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1617" t="str">
        <f>IFERROR(MID(spotify_top_songs_audio_features[[#This Row],[artist_names]],SEARCH(",",spotify_top_songs_audio_features[[#This Row],[artist_names]])+2,99),"")</f>
        <v/>
      </c>
      <c r="W1617" t="str">
        <f>spotify_top_songs_audio_features[[#This Row],[source]]</f>
        <v>300 Entertainment</v>
      </c>
      <c r="X1617" s="1">
        <f>spotify_top_songs_audio_features[[#This Row],[streams]]</f>
        <v>101256889</v>
      </c>
      <c r="Y1617" t="str">
        <f>IF(Tabela2[[#This Row],[feat]]="","","Feat")</f>
        <v/>
      </c>
      <c r="Z1617" s="17" t="str">
        <f>CONCATENATE(INT(spotify_top_songs_audio_features[[#This Row],[duration_ms]]/(60*1000)),":",MOD(INT(spotify_top_songs_audio_features[[#This Row],[duration_ms]]/1000),60))</f>
        <v>2:51</v>
      </c>
      <c r="AA16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17" t="str">
        <f>spotify_top_songs_audio_features[[#This Row],[track_name]]</f>
        <v>Body</v>
      </c>
    </row>
    <row r="1618" spans="1:28" x14ac:dyDescent="0.25">
      <c r="A1618" t="s">
        <v>14995</v>
      </c>
      <c r="B1618" t="s">
        <v>3742</v>
      </c>
      <c r="C1618" t="s">
        <v>3743</v>
      </c>
      <c r="D1618" t="s">
        <v>3744</v>
      </c>
      <c r="E1618" t="s">
        <v>23</v>
      </c>
      <c r="F1618" t="s">
        <v>24</v>
      </c>
      <c r="G1618" t="s">
        <v>25</v>
      </c>
      <c r="H1618">
        <v>566</v>
      </c>
      <c r="I1618">
        <v>366</v>
      </c>
      <c r="J1618">
        <v>28</v>
      </c>
      <c r="K1618" t="s">
        <v>274</v>
      </c>
      <c r="L1618">
        <v>181</v>
      </c>
      <c r="M1618">
        <v>155</v>
      </c>
      <c r="N1618">
        <v>237</v>
      </c>
      <c r="O1618">
        <v>-12808</v>
      </c>
      <c r="P1618">
        <v>12996</v>
      </c>
      <c r="Q1618">
        <v>184154</v>
      </c>
      <c r="R1618">
        <v>17</v>
      </c>
      <c r="S1618">
        <v>101167251</v>
      </c>
      <c r="U1618" t="str">
        <f>IFERROR(LEFT(spotify_top_songs_audio_features[[#This Row],[artist_names]],SEARCH(",",spotify_top_songs_audio_features[[#This Row],[artist_names]])-1),spotify_top_songs_audio_features[[#This Row],[artist_names]])</f>
        <v>girl in red</v>
      </c>
      <c r="V1618" t="str">
        <f>IFERROR(MID(spotify_top_songs_audio_features[[#This Row],[artist_names]],SEARCH(",",spotify_top_songs_audio_features[[#This Row],[artist_names]])+2,99),"")</f>
        <v/>
      </c>
      <c r="W1618" t="str">
        <f>spotify_top_songs_audio_features[[#This Row],[source]]</f>
        <v>world in red</v>
      </c>
      <c r="X1618" s="1">
        <f>spotify_top_songs_audio_features[[#This Row],[streams]]</f>
        <v>101167251</v>
      </c>
      <c r="Y1618" t="str">
        <f>IF(Tabela2[[#This Row],[feat]]="","","Feat")</f>
        <v/>
      </c>
      <c r="Z1618" s="17" t="str">
        <f>CONCATENATE(INT(spotify_top_songs_audio_features[[#This Row],[duration_ms]]/(60*1000)),":",MOD(INT(spotify_top_songs_audio_features[[#This Row],[duration_ms]]/1000),60))</f>
        <v>3:4</v>
      </c>
      <c r="AA16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18" t="str">
        <f>spotify_top_songs_audio_features[[#This Row],[track_name]]</f>
        <v>we fell in love in october</v>
      </c>
    </row>
    <row r="1619" spans="1:28" x14ac:dyDescent="0.25">
      <c r="A1619" t="s">
        <v>6082</v>
      </c>
      <c r="B1619" t="s">
        <v>6083</v>
      </c>
      <c r="C1619" t="s">
        <v>6084</v>
      </c>
      <c r="D1619" t="s">
        <v>6085</v>
      </c>
      <c r="E1619" t="s">
        <v>31</v>
      </c>
      <c r="F1619" t="s">
        <v>24</v>
      </c>
      <c r="G1619" t="s">
        <v>25</v>
      </c>
      <c r="H1619">
        <v>9</v>
      </c>
      <c r="I1619">
        <v>509</v>
      </c>
      <c r="J1619">
        <v>257</v>
      </c>
      <c r="K1619" t="s">
        <v>2364</v>
      </c>
      <c r="L1619">
        <v>1.6699999999999999E-4</v>
      </c>
      <c r="M1619">
        <v>937</v>
      </c>
      <c r="N1619">
        <v>765</v>
      </c>
      <c r="O1619">
        <v>-6647</v>
      </c>
      <c r="P1619">
        <v>100007</v>
      </c>
      <c r="Q1619">
        <v>99283</v>
      </c>
      <c r="R1619">
        <v>12</v>
      </c>
      <c r="S1619">
        <v>101156244</v>
      </c>
      <c r="U1619" t="str">
        <f>IFERROR(LEFT(spotify_top_songs_audio_features[[#This Row],[artist_names]],SEARCH(",",spotify_top_songs_audio_features[[#This Row],[artist_names]])-1),spotify_top_songs_audio_features[[#This Row],[artist_names]])</f>
        <v>Armani White</v>
      </c>
      <c r="V1619" t="str">
        <f>IFERROR(MID(spotify_top_songs_audio_features[[#This Row],[artist_names]],SEARCH(",",spotify_top_songs_audio_features[[#This Row],[artist_names]])+2,99),"")</f>
        <v/>
      </c>
      <c r="W1619" t="str">
        <f>spotify_top_songs_audio_features[[#This Row],[source]]</f>
        <v>Legendbound, LLC / Def Jam Recordings</v>
      </c>
      <c r="X1619" s="1">
        <f>spotify_top_songs_audio_features[[#This Row],[streams]]</f>
        <v>101156244</v>
      </c>
      <c r="Y1619" t="str">
        <f>IF(Tabela2[[#This Row],[feat]]="","","Feat")</f>
        <v/>
      </c>
      <c r="Z1619" s="17" t="str">
        <f>CONCATENATE(INT(spotify_top_songs_audio_features[[#This Row],[duration_ms]]/(60*1000)),":",MOD(INT(spotify_top_songs_audio_features[[#This Row],[duration_ms]]/1000),60))</f>
        <v>1:39</v>
      </c>
      <c r="AA16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19" t="str">
        <f>spotify_top_songs_audio_features[[#This Row],[track_name]]</f>
        <v>BILLIE EILISH.</v>
      </c>
    </row>
    <row r="1620" spans="1:28" x14ac:dyDescent="0.25">
      <c r="A1620" t="s">
        <v>17477</v>
      </c>
      <c r="B1620" t="s">
        <v>5272</v>
      </c>
      <c r="C1620" t="s">
        <v>17478</v>
      </c>
      <c r="D1620" t="s">
        <v>2600</v>
      </c>
      <c r="E1620" t="s">
        <v>31</v>
      </c>
      <c r="F1620" t="s">
        <v>32</v>
      </c>
      <c r="G1620" t="s">
        <v>25</v>
      </c>
      <c r="H1620">
        <v>531</v>
      </c>
      <c r="I1620">
        <v>525</v>
      </c>
      <c r="J1620">
        <v>671</v>
      </c>
      <c r="K1620" t="s">
        <v>2189</v>
      </c>
      <c r="L1620">
        <v>0</v>
      </c>
      <c r="M1620">
        <v>441</v>
      </c>
      <c r="N1620">
        <v>502</v>
      </c>
      <c r="O1620">
        <v>-65</v>
      </c>
      <c r="P1620">
        <v>669</v>
      </c>
      <c r="Q1620">
        <v>232857</v>
      </c>
      <c r="R1620">
        <v>2</v>
      </c>
      <c r="S1620">
        <v>101104522</v>
      </c>
      <c r="U1620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1620" t="str">
        <f>IFERROR(MID(spotify_top_songs_audio_features[[#This Row],[artist_names]],SEARCH(",",spotify_top_songs_audio_features[[#This Row],[artist_names]])+2,99),"")</f>
        <v>Ariana Grande</v>
      </c>
      <c r="W1620" t="str">
        <f>spotify_top_songs_audio_features[[#This Row],[source]]</f>
        <v>XO / Republic Records</v>
      </c>
      <c r="X1620" s="1">
        <f>spotify_top_songs_audio_features[[#This Row],[streams]]</f>
        <v>101104522</v>
      </c>
      <c r="Y1620" t="str">
        <f>IF(Tabela2[[#This Row],[feat]]="","","Feat")</f>
        <v>Feat</v>
      </c>
      <c r="Z1620" s="17" t="str">
        <f>CONCATENATE(INT(spotify_top_songs_audio_features[[#This Row],[duration_ms]]/(60*1000)),":",MOD(INT(spotify_top_songs_audio_features[[#This Row],[duration_ms]]/1000),60))</f>
        <v>3:52</v>
      </c>
      <c r="AA16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20" t="str">
        <f>spotify_top_songs_audio_features[[#This Row],[track_name]]</f>
        <v>Die For You - Remix</v>
      </c>
    </row>
    <row r="1621" spans="1:28" x14ac:dyDescent="0.25">
      <c r="A1621" t="s">
        <v>17622</v>
      </c>
      <c r="B1621" t="s">
        <v>439</v>
      </c>
      <c r="C1621" t="s">
        <v>16521</v>
      </c>
      <c r="D1621" t="s">
        <v>48</v>
      </c>
      <c r="E1621" t="s">
        <v>102</v>
      </c>
      <c r="F1621" t="s">
        <v>32</v>
      </c>
      <c r="G1621" t="s">
        <v>25</v>
      </c>
      <c r="H1621">
        <v>405</v>
      </c>
      <c r="I1621">
        <v>646</v>
      </c>
      <c r="J1621">
        <v>476</v>
      </c>
      <c r="K1621" t="s">
        <v>5981</v>
      </c>
      <c r="L1621">
        <v>0</v>
      </c>
      <c r="M1621">
        <v>103</v>
      </c>
      <c r="N1621">
        <v>17</v>
      </c>
      <c r="O1621">
        <v>-3206</v>
      </c>
      <c r="P1621">
        <v>130218</v>
      </c>
      <c r="Q1621">
        <v>156267</v>
      </c>
      <c r="R1621">
        <v>13</v>
      </c>
      <c r="S1621">
        <v>100841537</v>
      </c>
      <c r="U1621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621" t="str">
        <f>IFERROR(MID(spotify_top_songs_audio_features[[#This Row],[artist_names]],SEARCH(",",spotify_top_songs_audio_features[[#This Row],[artist_names]])+2,99),"")</f>
        <v/>
      </c>
      <c r="W1621" t="str">
        <f>spotify_top_songs_audio_features[[#This Row],[source]]</f>
        <v>Republic Records</v>
      </c>
      <c r="X1621" s="1">
        <f>spotify_top_songs_audio_features[[#This Row],[streams]]</f>
        <v>100841537</v>
      </c>
      <c r="Y1621" t="str">
        <f>IF(Tabela2[[#This Row],[feat]]="","","Feat")</f>
        <v/>
      </c>
      <c r="Z1621" s="17" t="str">
        <f>CONCATENATE(INT(spotify_top_songs_audio_features[[#This Row],[duration_ms]]/(60*1000)),":",MOD(INT(spotify_top_songs_audio_features[[#This Row],[duration_ms]]/1000),60))</f>
        <v>2:36</v>
      </c>
      <c r="AA16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621" t="str">
        <f>spotify_top_songs_audio_features[[#This Row],[track_name]]</f>
        <v>Hollywood's Bleeding</v>
      </c>
    </row>
    <row r="1622" spans="1:28" x14ac:dyDescent="0.25">
      <c r="A1622" t="s">
        <v>6795</v>
      </c>
      <c r="B1622" t="s">
        <v>624</v>
      </c>
      <c r="C1622" t="s">
        <v>6796</v>
      </c>
      <c r="D1622" t="s">
        <v>141</v>
      </c>
      <c r="E1622" t="s">
        <v>70</v>
      </c>
      <c r="F1622" t="s">
        <v>24</v>
      </c>
      <c r="G1622" t="s">
        <v>25</v>
      </c>
      <c r="H1622">
        <v>81</v>
      </c>
      <c r="I1622">
        <v>789</v>
      </c>
      <c r="J1622">
        <v>846</v>
      </c>
      <c r="K1622" t="s">
        <v>4456</v>
      </c>
      <c r="L1622">
        <v>1.08E-3</v>
      </c>
      <c r="M1622">
        <v>467</v>
      </c>
      <c r="N1622">
        <v>77</v>
      </c>
      <c r="O1622">
        <v>-508</v>
      </c>
      <c r="P1622">
        <v>105009</v>
      </c>
      <c r="Q1622">
        <v>176000</v>
      </c>
      <c r="R1622">
        <v>11</v>
      </c>
      <c r="S1622">
        <v>100638693</v>
      </c>
      <c r="U162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622" t="str">
        <f>IFERROR(MID(spotify_top_songs_audio_features[[#This Row],[artist_names]],SEARCH(",",spotify_top_songs_audio_features[[#This Row],[artist_names]])+2,99),"")</f>
        <v/>
      </c>
      <c r="W1622" t="str">
        <f>spotify_top_songs_audio_features[[#This Row],[source]]</f>
        <v>Rimas Entertainment LLC</v>
      </c>
      <c r="X1622" s="1">
        <f>spotify_top_songs_audio_features[[#This Row],[streams]]</f>
        <v>100638693</v>
      </c>
      <c r="Y1622" t="str">
        <f>IF(Tabela2[[#This Row],[feat]]="","","Feat")</f>
        <v/>
      </c>
      <c r="Z1622" s="17" t="str">
        <f>CONCATENATE(INT(spotify_top_songs_audio_features[[#This Row],[duration_ms]]/(60*1000)),":",MOD(INT(spotify_top_songs_audio_features[[#This Row],[duration_ms]]/1000),60))</f>
        <v>2:56</v>
      </c>
      <c r="AA16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22" t="str">
        <f>spotify_top_songs_audio_features[[#This Row],[track_name]]</f>
        <v>Enséñame a Bailar</v>
      </c>
    </row>
    <row r="1623" spans="1:28" x14ac:dyDescent="0.25">
      <c r="A1623" t="s">
        <v>11299</v>
      </c>
      <c r="B1623" t="s">
        <v>3956</v>
      </c>
      <c r="C1623" t="s">
        <v>3957</v>
      </c>
      <c r="D1623" t="s">
        <v>1640</v>
      </c>
      <c r="E1623" t="s">
        <v>469</v>
      </c>
      <c r="F1623" t="s">
        <v>24</v>
      </c>
      <c r="G1623" t="s">
        <v>25</v>
      </c>
      <c r="H1623">
        <v>909</v>
      </c>
      <c r="I1623">
        <v>493</v>
      </c>
      <c r="J1623">
        <v>735</v>
      </c>
      <c r="K1623" t="s">
        <v>188</v>
      </c>
      <c r="L1623">
        <v>147</v>
      </c>
      <c r="M1623">
        <v>127</v>
      </c>
      <c r="N1623">
        <v>844</v>
      </c>
      <c r="O1623">
        <v>-6688</v>
      </c>
      <c r="P1623">
        <v>94016</v>
      </c>
      <c r="Q1623">
        <v>197120</v>
      </c>
      <c r="R1623">
        <v>11</v>
      </c>
      <c r="S1623">
        <v>100536928</v>
      </c>
      <c r="U1623" t="str">
        <f>IFERROR(LEFT(spotify_top_songs_audio_features[[#This Row],[artist_names]],SEARCH(",",spotify_top_songs_audio_features[[#This Row],[artist_names]])-1),spotify_top_songs_audio_features[[#This Row],[artist_names]])</f>
        <v>Wolfine</v>
      </c>
      <c r="V1623" t="str">
        <f>IFERROR(MID(spotify_top_songs_audio_features[[#This Row],[artist_names]],SEARCH(",",spotify_top_songs_audio_features[[#This Row],[artist_names]])+2,99),"")</f>
        <v/>
      </c>
      <c r="W1623" t="str">
        <f>spotify_top_songs_audio_features[[#This Row],[source]]</f>
        <v>LOMIORECORDS</v>
      </c>
      <c r="X1623" s="1">
        <f>spotify_top_songs_audio_features[[#This Row],[streams]]</f>
        <v>100536928</v>
      </c>
      <c r="Y1623" t="str">
        <f>IF(Tabela2[[#This Row],[feat]]="","","Feat")</f>
        <v/>
      </c>
      <c r="Z1623" s="17" t="str">
        <f>CONCATENATE(INT(spotify_top_songs_audio_features[[#This Row],[duration_ms]]/(60*1000)),":",MOD(INT(spotify_top_songs_audio_features[[#This Row],[duration_ms]]/1000),60))</f>
        <v>3:17</v>
      </c>
      <c r="AA16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623" t="str">
        <f>spotify_top_songs_audio_features[[#This Row],[track_name]]</f>
        <v>Bella</v>
      </c>
    </row>
    <row r="1624" spans="1:28" x14ac:dyDescent="0.25">
      <c r="A1624" t="s">
        <v>13642</v>
      </c>
      <c r="B1624" t="s">
        <v>13643</v>
      </c>
      <c r="C1624" t="s">
        <v>13644</v>
      </c>
      <c r="D1624" t="s">
        <v>8240</v>
      </c>
      <c r="E1624" t="s">
        <v>113</v>
      </c>
      <c r="F1624" t="s">
        <v>24</v>
      </c>
      <c r="G1624" t="s">
        <v>25</v>
      </c>
      <c r="H1624">
        <v>643</v>
      </c>
      <c r="I1624">
        <v>904</v>
      </c>
      <c r="J1624">
        <v>739</v>
      </c>
      <c r="K1624" t="s">
        <v>6127</v>
      </c>
      <c r="L1624">
        <v>0</v>
      </c>
      <c r="M1624">
        <v>189</v>
      </c>
      <c r="N1624">
        <v>481</v>
      </c>
      <c r="O1624">
        <v>-3694</v>
      </c>
      <c r="P1624">
        <v>103028</v>
      </c>
      <c r="Q1624">
        <v>195419</v>
      </c>
      <c r="R1624">
        <v>14</v>
      </c>
      <c r="S1624">
        <v>100485345</v>
      </c>
      <c r="U1624" t="str">
        <f>IFERROR(LEFT(spotify_top_songs_audio_features[[#This Row],[artist_names]],SEARCH(",",spotify_top_songs_audio_features[[#This Row],[artist_names]])-1),spotify_top_songs_audio_features[[#This Row],[artist_names]])</f>
        <v>Jason Derulo</v>
      </c>
      <c r="V1624" t="str">
        <f>IFERROR(MID(spotify_top_songs_audio_features[[#This Row],[artist_names]],SEARCH(",",spotify_top_songs_audio_features[[#This Row],[artist_names]])+2,99),"")</f>
        <v>David Guetta, Nicki Minaj, Willy William</v>
      </c>
      <c r="W1624" t="str">
        <f>spotify_top_songs_audio_features[[#This Row],[source]]</f>
        <v>Beluga Heights/Warner Records</v>
      </c>
      <c r="X1624" s="1">
        <f>spotify_top_songs_audio_features[[#This Row],[streams]]</f>
        <v>100485345</v>
      </c>
      <c r="Y1624" t="str">
        <f>IF(Tabela2[[#This Row],[feat]]="","","Feat")</f>
        <v>Feat</v>
      </c>
      <c r="Z1624" s="17" t="str">
        <f>CONCATENATE(INT(spotify_top_songs_audio_features[[#This Row],[duration_ms]]/(60*1000)),":",MOD(INT(spotify_top_songs_audio_features[[#This Row],[duration_ms]]/1000),60))</f>
        <v>3:15</v>
      </c>
      <c r="AA16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624" t="str">
        <f>spotify_top_songs_audio_features[[#This Row],[track_name]]</f>
        <v>Goodbye (feat. Nicki Minaj &amp; Willy William)</v>
      </c>
    </row>
    <row r="1625" spans="1:28" x14ac:dyDescent="0.25">
      <c r="A1625" t="s">
        <v>13565</v>
      </c>
      <c r="B1625" t="s">
        <v>1603</v>
      </c>
      <c r="C1625" t="s">
        <v>13566</v>
      </c>
      <c r="D1625" t="s">
        <v>48</v>
      </c>
      <c r="E1625" t="s">
        <v>31</v>
      </c>
      <c r="F1625" t="s">
        <v>24</v>
      </c>
      <c r="G1625" t="s">
        <v>25</v>
      </c>
      <c r="H1625">
        <v>672</v>
      </c>
      <c r="I1625">
        <v>717</v>
      </c>
      <c r="J1625">
        <v>34</v>
      </c>
      <c r="K1625" t="s">
        <v>8530</v>
      </c>
      <c r="L1625">
        <v>2.4000000000000001E-4</v>
      </c>
      <c r="M1625">
        <v>106</v>
      </c>
      <c r="N1625">
        <v>225</v>
      </c>
      <c r="O1625">
        <v>-2714</v>
      </c>
      <c r="P1625">
        <v>160981</v>
      </c>
      <c r="Q1625">
        <v>194560</v>
      </c>
      <c r="R1625">
        <v>11</v>
      </c>
      <c r="S1625">
        <v>100446929</v>
      </c>
      <c r="U162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625" t="str">
        <f>IFERROR(MID(spotify_top_songs_audio_features[[#This Row],[artist_names]],SEARCH(",",spotify_top_songs_audio_features[[#This Row],[artist_names]])+2,99),"")</f>
        <v>Swae Lee</v>
      </c>
      <c r="W1625" t="str">
        <f>spotify_top_songs_audio_features[[#This Row],[source]]</f>
        <v>Republic Records</v>
      </c>
      <c r="X1625" s="1">
        <f>spotify_top_songs_audio_features[[#This Row],[streams]]</f>
        <v>100446929</v>
      </c>
      <c r="Y1625" t="str">
        <f>IF(Tabela2[[#This Row],[feat]]="","","Feat")</f>
        <v>Feat</v>
      </c>
      <c r="Z1625" s="17" t="str">
        <f>CONCATENATE(INT(spotify_top_songs_audio_features[[#This Row],[duration_ms]]/(60*1000)),":",MOD(INT(spotify_top_songs_audio_features[[#This Row],[duration_ms]]/1000),60))</f>
        <v>3:14</v>
      </c>
      <c r="AA16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25" t="str">
        <f>spotify_top_songs_audio_features[[#This Row],[track_name]]</f>
        <v>Spoil My Night (feat. Swae Lee)</v>
      </c>
    </row>
    <row r="1626" spans="1:28" x14ac:dyDescent="0.25">
      <c r="A1626" t="s">
        <v>15916</v>
      </c>
      <c r="B1626" t="s">
        <v>7823</v>
      </c>
      <c r="C1626" t="s">
        <v>15917</v>
      </c>
      <c r="D1626" t="s">
        <v>282</v>
      </c>
      <c r="E1626" t="s">
        <v>70</v>
      </c>
      <c r="F1626" t="s">
        <v>24</v>
      </c>
      <c r="G1626" t="s">
        <v>25</v>
      </c>
      <c r="H1626">
        <v>495</v>
      </c>
      <c r="I1626">
        <v>762</v>
      </c>
      <c r="J1626">
        <v>862</v>
      </c>
      <c r="K1626" t="s">
        <v>2988</v>
      </c>
      <c r="L1626">
        <v>0</v>
      </c>
      <c r="M1626">
        <v>763</v>
      </c>
      <c r="N1626">
        <v>708</v>
      </c>
      <c r="O1626">
        <v>-3842</v>
      </c>
      <c r="P1626">
        <v>123893</v>
      </c>
      <c r="Q1626">
        <v>210293</v>
      </c>
      <c r="R1626">
        <v>14</v>
      </c>
      <c r="S1626">
        <v>99948922</v>
      </c>
      <c r="U1626" t="str">
        <f>IFERROR(LEFT(spotify_top_songs_audio_features[[#This Row],[artist_names]],SEARCH(",",spotify_top_songs_audio_features[[#This Row],[artist_names]])-1),spotify_top_songs_audio_features[[#This Row],[artist_names]])</f>
        <v>John Legend</v>
      </c>
      <c r="V1626" t="str">
        <f>IFERROR(MID(spotify_top_songs_audio_features[[#This Row],[artist_names]],SEARCH(",",spotify_top_songs_audio_features[[#This Row],[artist_names]])+2,99),"")</f>
        <v/>
      </c>
      <c r="W1626" t="str">
        <f>spotify_top_songs_audio_features[[#This Row],[source]]</f>
        <v>Columbia</v>
      </c>
      <c r="X1626" s="1">
        <f>spotify_top_songs_audio_features[[#This Row],[streams]]</f>
        <v>99948922</v>
      </c>
      <c r="Y1626" t="str">
        <f>IF(Tabela2[[#This Row],[feat]]="","","Feat")</f>
        <v/>
      </c>
      <c r="Z1626" s="17" t="str">
        <f>CONCATENATE(INT(spotify_top_songs_audio_features[[#This Row],[duration_ms]]/(60*1000)),":",MOD(INT(spotify_top_songs_audio_features[[#This Row],[duration_ms]]/1000),60))</f>
        <v>3:30</v>
      </c>
      <c r="AA16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26" t="str">
        <f>spotify_top_songs_audio_features[[#This Row],[track_name]]</f>
        <v>Love Me Now</v>
      </c>
    </row>
    <row r="1627" spans="1:28" x14ac:dyDescent="0.25">
      <c r="A1627" t="s">
        <v>10293</v>
      </c>
      <c r="B1627" t="s">
        <v>10294</v>
      </c>
      <c r="C1627" t="s">
        <v>10295</v>
      </c>
      <c r="D1627" t="s">
        <v>506</v>
      </c>
      <c r="E1627" t="s">
        <v>142</v>
      </c>
      <c r="F1627" t="s">
        <v>24</v>
      </c>
      <c r="G1627" t="s">
        <v>25</v>
      </c>
      <c r="H1627">
        <v>751</v>
      </c>
      <c r="I1627">
        <v>579</v>
      </c>
      <c r="J1627">
        <v>321</v>
      </c>
      <c r="K1627" t="s">
        <v>553</v>
      </c>
      <c r="L1627">
        <v>2.2799999999999999E-3</v>
      </c>
      <c r="M1627">
        <v>133</v>
      </c>
      <c r="N1627">
        <v>349</v>
      </c>
      <c r="O1627">
        <v>-4036</v>
      </c>
      <c r="P1627">
        <v>105031</v>
      </c>
      <c r="Q1627">
        <v>199095</v>
      </c>
      <c r="R1627">
        <v>16</v>
      </c>
      <c r="S1627">
        <v>99942863</v>
      </c>
      <c r="U1627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1627" t="str">
        <f>IFERROR(MID(spotify_top_songs_audio_features[[#This Row],[artist_names]],SEARCH(",",spotify_top_songs_audio_features[[#This Row],[artist_names]])+2,99),"")</f>
        <v>Daddy Yankee</v>
      </c>
      <c r="W1627" t="str">
        <f>spotify_top_songs_audio_features[[#This Row],[source]]</f>
        <v>Syco Music/Epic</v>
      </c>
      <c r="X1627" s="1">
        <f>spotify_top_songs_audio_features[[#This Row],[streams]]</f>
        <v>99942863</v>
      </c>
      <c r="Y1627" t="str">
        <f>IF(Tabela2[[#This Row],[feat]]="","","Feat")</f>
        <v>Feat</v>
      </c>
      <c r="Z1627" s="17" t="str">
        <f>CONCATENATE(INT(spotify_top_songs_audio_features[[#This Row],[duration_ms]]/(60*1000)),":",MOD(INT(spotify_top_songs_audio_features[[#This Row],[duration_ms]]/1000),60))</f>
        <v>3:19</v>
      </c>
      <c r="AA16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627" t="str">
        <f>spotify_top_songs_audio_features[[#This Row],[track_name]]</f>
        <v>Havana - Remix</v>
      </c>
    </row>
    <row r="1628" spans="1:28" x14ac:dyDescent="0.25">
      <c r="A1628" t="s">
        <v>17648</v>
      </c>
      <c r="B1628" t="s">
        <v>12237</v>
      </c>
      <c r="C1628" t="s">
        <v>17649</v>
      </c>
      <c r="D1628" t="s">
        <v>53</v>
      </c>
      <c r="E1628" t="s">
        <v>86</v>
      </c>
      <c r="F1628" t="s">
        <v>24</v>
      </c>
      <c r="G1628" t="s">
        <v>25</v>
      </c>
      <c r="H1628">
        <v>748</v>
      </c>
      <c r="I1628">
        <v>478</v>
      </c>
      <c r="J1628">
        <v>121</v>
      </c>
      <c r="K1628" t="s">
        <v>6304</v>
      </c>
      <c r="L1628">
        <v>0</v>
      </c>
      <c r="M1628">
        <v>99</v>
      </c>
      <c r="N1628">
        <v>353</v>
      </c>
      <c r="O1628">
        <v>-8886</v>
      </c>
      <c r="P1628">
        <v>143866</v>
      </c>
      <c r="Q1628">
        <v>170786</v>
      </c>
      <c r="R1628">
        <v>7</v>
      </c>
      <c r="S1628">
        <v>99880513</v>
      </c>
      <c r="U1628" t="str">
        <f>IFERROR(LEFT(spotify_top_songs_audio_features[[#This Row],[artist_names]],SEARCH(",",spotify_top_songs_audio_features[[#This Row],[artist_names]])-1),spotify_top_songs_audio_features[[#This Row],[artist_names]])</f>
        <v>Shakira</v>
      </c>
      <c r="V1628" t="str">
        <f>IFERROR(MID(spotify_top_songs_audio_features[[#This Row],[artist_names]],SEARCH(",",spotify_top_songs_audio_features[[#This Row],[artist_names]])+2,99),"")</f>
        <v/>
      </c>
      <c r="W1628" t="str">
        <f>spotify_top_songs_audio_features[[#This Row],[source]]</f>
        <v>Sony Music Latin</v>
      </c>
      <c r="X1628" s="1">
        <f>spotify_top_songs_audio_features[[#This Row],[streams]]</f>
        <v>99880513</v>
      </c>
      <c r="Y1628" t="str">
        <f>IF(Tabela2[[#This Row],[feat]]="","","Feat")</f>
        <v/>
      </c>
      <c r="Z1628" s="17" t="str">
        <f>CONCATENATE(INT(spotify_top_songs_audio_features[[#This Row],[duration_ms]]/(60*1000)),":",MOD(INT(spotify_top_songs_audio_features[[#This Row],[duration_ms]]/1000),60))</f>
        <v>2:50</v>
      </c>
      <c r="AA16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628" t="str">
        <f>spotify_top_songs_audio_features[[#This Row],[track_name]]</f>
        <v>Acróstico - Milan y Sasha</v>
      </c>
    </row>
    <row r="1629" spans="1:28" x14ac:dyDescent="0.25">
      <c r="A1629" t="s">
        <v>13398</v>
      </c>
      <c r="B1629" t="s">
        <v>3296</v>
      </c>
      <c r="C1629" t="s">
        <v>3297</v>
      </c>
      <c r="D1629" t="s">
        <v>390</v>
      </c>
      <c r="E1629" t="s">
        <v>469</v>
      </c>
      <c r="F1629" t="s">
        <v>24</v>
      </c>
      <c r="G1629" t="s">
        <v>25</v>
      </c>
      <c r="H1629">
        <v>51</v>
      </c>
      <c r="I1629">
        <v>835</v>
      </c>
      <c r="J1629">
        <v>447</v>
      </c>
      <c r="K1629" t="s">
        <v>1722</v>
      </c>
      <c r="L1629">
        <v>0</v>
      </c>
      <c r="M1629">
        <v>219</v>
      </c>
      <c r="N1629">
        <v>435</v>
      </c>
      <c r="O1629">
        <v>-4673</v>
      </c>
      <c r="P1629">
        <v>140024</v>
      </c>
      <c r="Q1629">
        <v>226747</v>
      </c>
      <c r="R1629">
        <v>27</v>
      </c>
      <c r="S1629">
        <v>99572650</v>
      </c>
      <c r="U1629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1629" t="str">
        <f>IFERROR(MID(spotify_top_songs_audio_features[[#This Row],[artist_names]],SEARCH(",",spotify_top_songs_audio_features[[#This Row],[artist_names]])+2,99),"")</f>
        <v>5 Seconds of Summer</v>
      </c>
      <c r="W1629" t="str">
        <f>spotify_top_songs_audio_features[[#This Row],[source]]</f>
        <v>Disruptor Records/Columbia</v>
      </c>
      <c r="X1629" s="1">
        <f>spotify_top_songs_audio_features[[#This Row],[streams]]</f>
        <v>99572650</v>
      </c>
      <c r="Y1629" t="str">
        <f>IF(Tabela2[[#This Row],[feat]]="","","Feat")</f>
        <v>Feat</v>
      </c>
      <c r="Z1629" s="17" t="str">
        <f>CONCATENATE(INT(spotify_top_songs_audio_features[[#This Row],[duration_ms]]/(60*1000)),":",MOD(INT(spotify_top_songs_audio_features[[#This Row],[duration_ms]]/1000),60))</f>
        <v>3:46</v>
      </c>
      <c r="AA16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629" t="str">
        <f>spotify_top_songs_audio_features[[#This Row],[track_name]]</f>
        <v>Who Do You Love</v>
      </c>
    </row>
    <row r="1630" spans="1:28" x14ac:dyDescent="0.25">
      <c r="A1630" t="s">
        <v>1094</v>
      </c>
      <c r="B1630" t="s">
        <v>1095</v>
      </c>
      <c r="C1630" t="s">
        <v>1096</v>
      </c>
      <c r="D1630" t="s">
        <v>1097</v>
      </c>
      <c r="E1630" t="s">
        <v>177</v>
      </c>
      <c r="F1630" t="s">
        <v>32</v>
      </c>
      <c r="G1630" t="s">
        <v>25</v>
      </c>
      <c r="H1630">
        <v>6</v>
      </c>
      <c r="I1630">
        <v>76</v>
      </c>
      <c r="J1630">
        <v>451</v>
      </c>
      <c r="K1630" t="s">
        <v>103</v>
      </c>
      <c r="L1630">
        <v>4.0699999999999998E-3</v>
      </c>
      <c r="M1630">
        <v>189</v>
      </c>
      <c r="N1630">
        <v>519</v>
      </c>
      <c r="O1630">
        <v>-6123</v>
      </c>
      <c r="P1630">
        <v>158075</v>
      </c>
      <c r="Q1630">
        <v>185573</v>
      </c>
      <c r="R1630">
        <v>11</v>
      </c>
      <c r="S1630">
        <v>99514557</v>
      </c>
      <c r="U1630" t="str">
        <f>IFERROR(LEFT(spotify_top_songs_audio_features[[#This Row],[artist_names]],SEARCH(",",spotify_top_songs_audio_features[[#This Row],[artist_names]])-1),spotify_top_songs_audio_features[[#This Row],[artist_names]])</f>
        <v>Fujii Kaze</v>
      </c>
      <c r="V1630" t="str">
        <f>IFERROR(MID(spotify_top_songs_audio_features[[#This Row],[artist_names]],SEARCH(",",spotify_top_songs_audio_features[[#This Row],[artist_names]])+2,99),"")</f>
        <v/>
      </c>
      <c r="W1630" t="str">
        <f>spotify_top_songs_audio_features[[#This Row],[source]]</f>
        <v>Universal Music LLC</v>
      </c>
      <c r="X1630" s="1">
        <f>spotify_top_songs_audio_features[[#This Row],[streams]]</f>
        <v>99514557</v>
      </c>
      <c r="Y1630" t="str">
        <f>IF(Tabela2[[#This Row],[feat]]="","","Feat")</f>
        <v/>
      </c>
      <c r="Z1630" s="17" t="str">
        <f>CONCATENATE(INT(spotify_top_songs_audio_features[[#This Row],[duration_ms]]/(60*1000)),":",MOD(INT(spotify_top_songs_audio_features[[#This Row],[duration_ms]]/1000),60))</f>
        <v>3:5</v>
      </c>
      <c r="AA16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630" t="str">
        <f>spotify_top_songs_audio_features[[#This Row],[track_name]]</f>
        <v>Shinunoga E-Wa</v>
      </c>
    </row>
    <row r="1631" spans="1:28" x14ac:dyDescent="0.25">
      <c r="A1631" t="s">
        <v>2372</v>
      </c>
      <c r="B1631" t="s">
        <v>2373</v>
      </c>
      <c r="C1631" t="s">
        <v>2374</v>
      </c>
      <c r="D1631" t="s">
        <v>2373</v>
      </c>
      <c r="E1631" t="s">
        <v>177</v>
      </c>
      <c r="F1631" t="s">
        <v>24</v>
      </c>
      <c r="G1631" t="s">
        <v>25</v>
      </c>
      <c r="H1631">
        <v>783</v>
      </c>
      <c r="I1631">
        <v>467</v>
      </c>
      <c r="J1631">
        <v>503</v>
      </c>
      <c r="K1631" t="s">
        <v>2375</v>
      </c>
      <c r="L1631">
        <v>809</v>
      </c>
      <c r="M1631">
        <v>109</v>
      </c>
      <c r="N1631">
        <v>236</v>
      </c>
      <c r="O1631">
        <v>-9474</v>
      </c>
      <c r="P1631">
        <v>90838</v>
      </c>
      <c r="Q1631">
        <v>237793</v>
      </c>
      <c r="R1631">
        <v>18</v>
      </c>
      <c r="S1631">
        <v>99383057</v>
      </c>
      <c r="U1631" t="str">
        <f>IFERROR(LEFT(spotify_top_songs_audio_features[[#This Row],[artist_names]],SEARCH(",",spotify_top_songs_audio_features[[#This Row],[artist_names]])-1),spotify_top_songs_audio_features[[#This Row],[artist_names]])</f>
        <v>Petit Biscuit</v>
      </c>
      <c r="V1631" t="str">
        <f>IFERROR(MID(spotify_top_songs_audio_features[[#This Row],[artist_names]],SEARCH(",",spotify_top_songs_audio_features[[#This Row],[artist_names]])+2,99),"")</f>
        <v/>
      </c>
      <c r="W1631" t="str">
        <f>spotify_top_songs_audio_features[[#This Row],[source]]</f>
        <v>Petit Biscuit</v>
      </c>
      <c r="X1631" s="1">
        <f>spotify_top_songs_audio_features[[#This Row],[streams]]</f>
        <v>99383057</v>
      </c>
      <c r="Y1631" t="str">
        <f>IF(Tabela2[[#This Row],[feat]]="","","Feat")</f>
        <v/>
      </c>
      <c r="Z1631" s="17" t="str">
        <f>CONCATENATE(INT(spotify_top_songs_audio_features[[#This Row],[duration_ms]]/(60*1000)),":",MOD(INT(spotify_top_songs_audio_features[[#This Row],[duration_ms]]/1000),60))</f>
        <v>3:57</v>
      </c>
      <c r="AA16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631" t="str">
        <f>spotify_top_songs_audio_features[[#This Row],[track_name]]</f>
        <v>Sunset Lover</v>
      </c>
    </row>
    <row r="1632" spans="1:28" x14ac:dyDescent="0.25">
      <c r="A1632" t="s">
        <v>4092</v>
      </c>
      <c r="B1632" t="s">
        <v>4093</v>
      </c>
      <c r="C1632" t="s">
        <v>4094</v>
      </c>
      <c r="D1632" t="s">
        <v>2668</v>
      </c>
      <c r="E1632" t="s">
        <v>43</v>
      </c>
      <c r="F1632" t="s">
        <v>32</v>
      </c>
      <c r="G1632" t="s">
        <v>25</v>
      </c>
      <c r="H1632">
        <v>752</v>
      </c>
      <c r="I1632">
        <v>87</v>
      </c>
      <c r="J1632">
        <v>623</v>
      </c>
      <c r="K1632" t="s">
        <v>4095</v>
      </c>
      <c r="L1632">
        <v>1.1199999999999999E-3</v>
      </c>
      <c r="M1632">
        <v>489</v>
      </c>
      <c r="N1632">
        <v>784</v>
      </c>
      <c r="O1632">
        <v>-3812</v>
      </c>
      <c r="P1632">
        <v>120006</v>
      </c>
      <c r="Q1632">
        <v>157707</v>
      </c>
      <c r="R1632">
        <v>11</v>
      </c>
      <c r="S1632">
        <v>99347427</v>
      </c>
      <c r="U1632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1632" t="str">
        <f>IFERROR(MID(spotify_top_songs_audio_features[[#This Row],[artist_names]],SEARCH(",",spotify_top_songs_audio_features[[#This Row],[artist_names]])+2,99),"")</f>
        <v>BLACKPINK</v>
      </c>
      <c r="W1632" t="str">
        <f>spotify_top_songs_audio_features[[#This Row],[source]]</f>
        <v>Interscope</v>
      </c>
      <c r="X1632" s="1">
        <f>spotify_top_songs_audio_features[[#This Row],[streams]]</f>
        <v>99347427</v>
      </c>
      <c r="Y1632" t="str">
        <f>IF(Tabela2[[#This Row],[feat]]="","","Feat")</f>
        <v>Feat</v>
      </c>
      <c r="Z1632" s="17" t="str">
        <f>CONCATENATE(INT(spotify_top_songs_audio_features[[#This Row],[duration_ms]]/(60*1000)),":",MOD(INT(spotify_top_songs_audio_features[[#This Row],[duration_ms]]/1000),60))</f>
        <v>2:37</v>
      </c>
      <c r="AA16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632" t="str">
        <f>spotify_top_songs_audio_features[[#This Row],[track_name]]</f>
        <v>Sour Candy (with BLACKPINK)</v>
      </c>
    </row>
    <row r="1633" spans="1:28" x14ac:dyDescent="0.25">
      <c r="A1633" t="s">
        <v>1646</v>
      </c>
      <c r="B1633" t="s">
        <v>1647</v>
      </c>
      <c r="C1633" t="s">
        <v>1648</v>
      </c>
      <c r="D1633" t="s">
        <v>1131</v>
      </c>
      <c r="E1633" t="s">
        <v>23</v>
      </c>
      <c r="F1633" t="s">
        <v>32</v>
      </c>
      <c r="G1633" t="s">
        <v>25</v>
      </c>
      <c r="H1633">
        <v>793</v>
      </c>
      <c r="I1633">
        <v>736</v>
      </c>
      <c r="J1633">
        <v>469</v>
      </c>
      <c r="K1633" t="s">
        <v>33</v>
      </c>
      <c r="L1633">
        <v>0</v>
      </c>
      <c r="M1633">
        <v>109</v>
      </c>
      <c r="N1633">
        <v>656</v>
      </c>
      <c r="O1633">
        <v>-3254</v>
      </c>
      <c r="P1633">
        <v>112993</v>
      </c>
      <c r="Q1633">
        <v>237525</v>
      </c>
      <c r="R1633">
        <v>16</v>
      </c>
      <c r="S1633">
        <v>99335186</v>
      </c>
      <c r="U1633" t="str">
        <f>IFERROR(LEFT(spotify_top_songs_audio_features[[#This Row],[artist_names]],SEARCH(",",spotify_top_songs_audio_features[[#This Row],[artist_names]])-1),spotify_top_songs_audio_features[[#This Row],[artist_names]])</f>
        <v>Quevedo</v>
      </c>
      <c r="V1633" t="str">
        <f>IFERROR(MID(spotify_top_songs_audio_features[[#This Row],[artist_names]],SEARCH(",",spotify_top_songs_audio_features[[#This Row],[artist_names]])+2,99),"")</f>
        <v>Myke Towers</v>
      </c>
      <c r="W1633" t="str">
        <f>spotify_top_songs_audio_features[[#This Row],[source]]</f>
        <v>Quevedo</v>
      </c>
      <c r="X1633" s="1">
        <f>spotify_top_songs_audio_features[[#This Row],[streams]]</f>
        <v>99335186</v>
      </c>
      <c r="Y1633" t="str">
        <f>IF(Tabela2[[#This Row],[feat]]="","","Feat")</f>
        <v>Feat</v>
      </c>
      <c r="Z1633" s="17" t="str">
        <f>CONCATENATE(INT(spotify_top_songs_audio_features[[#This Row],[duration_ms]]/(60*1000)),":",MOD(INT(spotify_top_songs_audio_features[[#This Row],[duration_ms]]/1000),60))</f>
        <v>3:57</v>
      </c>
      <c r="AA16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33" t="str">
        <f>spotify_top_songs_audio_features[[#This Row],[track_name]]</f>
        <v>PLAYA DEL INGLÉS</v>
      </c>
    </row>
    <row r="1634" spans="1:28" x14ac:dyDescent="0.25">
      <c r="A1634" t="s">
        <v>9950</v>
      </c>
      <c r="B1634" t="s">
        <v>9951</v>
      </c>
      <c r="C1634" t="s">
        <v>9952</v>
      </c>
      <c r="D1634" t="s">
        <v>141</v>
      </c>
      <c r="E1634" t="s">
        <v>31</v>
      </c>
      <c r="F1634" t="s">
        <v>24</v>
      </c>
      <c r="G1634" t="s">
        <v>25</v>
      </c>
      <c r="H1634">
        <v>847</v>
      </c>
      <c r="I1634">
        <v>724</v>
      </c>
      <c r="J1634">
        <v>298</v>
      </c>
      <c r="K1634" t="s">
        <v>4536</v>
      </c>
      <c r="L1634">
        <v>1.11E-4</v>
      </c>
      <c r="M1634">
        <v>118</v>
      </c>
      <c r="N1634">
        <v>396</v>
      </c>
      <c r="O1634">
        <v>-541</v>
      </c>
      <c r="P1634">
        <v>94601</v>
      </c>
      <c r="Q1634">
        <v>216328</v>
      </c>
      <c r="R1634">
        <v>6</v>
      </c>
      <c r="S1634">
        <v>99315062</v>
      </c>
      <c r="U1634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634" t="str">
        <f>IFERROR(MID(spotify_top_songs_audio_features[[#This Row],[artist_names]],SEARCH(",",spotify_top_songs_audio_features[[#This Row],[artist_names]])+2,99),"")</f>
        <v>Young Miko</v>
      </c>
      <c r="W1634" t="str">
        <f>spotify_top_songs_audio_features[[#This Row],[source]]</f>
        <v>Rimas Entertainment LLC</v>
      </c>
      <c r="X1634" s="1">
        <f>spotify_top_songs_audio_features[[#This Row],[streams]]</f>
        <v>99315062</v>
      </c>
      <c r="Y1634" t="str">
        <f>IF(Tabela2[[#This Row],[feat]]="","","Feat")</f>
        <v>Feat</v>
      </c>
      <c r="Z1634" s="17" t="str">
        <f>CONCATENATE(INT(spotify_top_songs_audio_features[[#This Row],[duration_ms]]/(60*1000)),":",MOD(INT(spotify_top_songs_audio_features[[#This Row],[duration_ms]]/1000),60))</f>
        <v>3:36</v>
      </c>
      <c r="AA16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34" t="str">
        <f>spotify_top_songs_audio_features[[#This Row],[track_name]]</f>
        <v>FINA</v>
      </c>
    </row>
    <row r="1635" spans="1:28" x14ac:dyDescent="0.25">
      <c r="A1635" t="s">
        <v>12767</v>
      </c>
      <c r="B1635" t="s">
        <v>710</v>
      </c>
      <c r="C1635" t="s">
        <v>12768</v>
      </c>
      <c r="D1635" t="s">
        <v>712</v>
      </c>
      <c r="E1635" t="s">
        <v>70</v>
      </c>
      <c r="F1635" t="s">
        <v>32</v>
      </c>
      <c r="G1635" t="s">
        <v>25</v>
      </c>
      <c r="H1635">
        <v>771</v>
      </c>
      <c r="I1635">
        <v>654</v>
      </c>
      <c r="J1635">
        <v>298</v>
      </c>
      <c r="K1635" t="s">
        <v>12769</v>
      </c>
      <c r="L1635">
        <v>0</v>
      </c>
      <c r="M1635">
        <v>214</v>
      </c>
      <c r="N1635">
        <v>573</v>
      </c>
      <c r="O1635">
        <v>-6976</v>
      </c>
      <c r="P1635">
        <v>155047</v>
      </c>
      <c r="Q1635">
        <v>224955</v>
      </c>
      <c r="R1635">
        <v>16</v>
      </c>
      <c r="S1635">
        <v>99202953</v>
      </c>
      <c r="U1635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1635" t="str">
        <f>IFERROR(MID(spotify_top_songs_audio_features[[#This Row],[artist_names]],SEARCH(",",spotify_top_songs_audio_features[[#This Row],[artist_names]])+2,99),"")</f>
        <v/>
      </c>
      <c r="W1635" t="str">
        <f>spotify_top_songs_audio_features[[#This Row],[source]]</f>
        <v>Generation Now/Atlantic</v>
      </c>
      <c r="X1635" s="1">
        <f>spotify_top_songs_audio_features[[#This Row],[streams]]</f>
        <v>99202953</v>
      </c>
      <c r="Y1635" t="str">
        <f>IF(Tabela2[[#This Row],[feat]]="","","Feat")</f>
        <v/>
      </c>
      <c r="Z1635" s="17" t="str">
        <f>CONCATENATE(INT(spotify_top_songs_audio_features[[#This Row],[duration_ms]]/(60*1000)),":",MOD(INT(spotify_top_songs_audio_features[[#This Row],[duration_ms]]/1000),60))</f>
        <v>3:44</v>
      </c>
      <c r="AA16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35" t="str">
        <f>spotify_top_songs_audio_features[[#This Row],[track_name]]</f>
        <v>Myron</v>
      </c>
    </row>
    <row r="1636" spans="1:28" x14ac:dyDescent="0.25">
      <c r="A1636" t="s">
        <v>12886</v>
      </c>
      <c r="B1636" t="s">
        <v>2958</v>
      </c>
      <c r="C1636" t="s">
        <v>12887</v>
      </c>
      <c r="D1636" t="s">
        <v>127</v>
      </c>
      <c r="E1636" t="s">
        <v>113</v>
      </c>
      <c r="F1636" t="s">
        <v>32</v>
      </c>
      <c r="G1636" t="s">
        <v>25</v>
      </c>
      <c r="H1636">
        <v>585</v>
      </c>
      <c r="I1636">
        <v>815</v>
      </c>
      <c r="J1636">
        <v>565</v>
      </c>
      <c r="K1636" t="s">
        <v>2364</v>
      </c>
      <c r="L1636">
        <v>0</v>
      </c>
      <c r="M1636">
        <v>124</v>
      </c>
      <c r="N1636">
        <v>564</v>
      </c>
      <c r="O1636">
        <v>-4165</v>
      </c>
      <c r="P1636">
        <v>13209</v>
      </c>
      <c r="Q1636">
        <v>200930</v>
      </c>
      <c r="R1636">
        <v>8</v>
      </c>
      <c r="S1636">
        <v>99104224</v>
      </c>
      <c r="U1636" t="str">
        <f>IFERROR(LEFT(spotify_top_songs_audio_features[[#This Row],[artist_names]],SEARCH(",",spotify_top_songs_audio_features[[#This Row],[artist_names]])-1),spotify_top_songs_audio_features[[#This Row],[artist_names]])</f>
        <v>Jimin</v>
      </c>
      <c r="V1636" t="str">
        <f>IFERROR(MID(spotify_top_songs_audio_features[[#This Row],[artist_names]],SEARCH(",",spotify_top_songs_audio_features[[#This Row],[artist_names]])+2,99),"")</f>
        <v/>
      </c>
      <c r="W1636" t="str">
        <f>spotify_top_songs_audio_features[[#This Row],[source]]</f>
        <v>BIGHIT MUSIC</v>
      </c>
      <c r="X1636" s="1">
        <f>spotify_top_songs_audio_features[[#This Row],[streams]]</f>
        <v>99104224</v>
      </c>
      <c r="Y1636" t="str">
        <f>IF(Tabela2[[#This Row],[feat]]="","","Feat")</f>
        <v/>
      </c>
      <c r="Z1636" s="17" t="str">
        <f>CONCATENATE(INT(spotify_top_songs_audio_features[[#This Row],[duration_ms]]/(60*1000)),":",MOD(INT(spotify_top_songs_audio_features[[#This Row],[duration_ms]]/1000),60))</f>
        <v>3:20</v>
      </c>
      <c r="AA16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636" t="str">
        <f>spotify_top_songs_audio_features[[#This Row],[track_name]]</f>
        <v>Set Me Free Pt.2</v>
      </c>
    </row>
    <row r="1637" spans="1:28" x14ac:dyDescent="0.25">
      <c r="A1637" t="s">
        <v>1241</v>
      </c>
      <c r="B1637" t="s">
        <v>1242</v>
      </c>
      <c r="C1637" t="s">
        <v>1243</v>
      </c>
      <c r="D1637" t="s">
        <v>1244</v>
      </c>
      <c r="E1637" t="s">
        <v>70</v>
      </c>
      <c r="F1637" t="s">
        <v>32</v>
      </c>
      <c r="G1637" t="s">
        <v>25</v>
      </c>
      <c r="H1637">
        <v>842</v>
      </c>
      <c r="I1637">
        <v>801</v>
      </c>
      <c r="J1637">
        <v>228</v>
      </c>
      <c r="K1637" t="s">
        <v>1245</v>
      </c>
      <c r="L1637">
        <v>4.8200000000000001E-4</v>
      </c>
      <c r="M1637">
        <v>642</v>
      </c>
      <c r="N1637">
        <v>617</v>
      </c>
      <c r="O1637">
        <v>-4167</v>
      </c>
      <c r="P1637">
        <v>95881</v>
      </c>
      <c r="Q1637">
        <v>212500</v>
      </c>
      <c r="R1637">
        <v>62</v>
      </c>
      <c r="S1637">
        <v>99093352</v>
      </c>
      <c r="U1637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1637" t="str">
        <f>IFERROR(MID(spotify_top_songs_audio_features[[#This Row],[artist_names]],SEARCH(",",spotify_top_songs_audio_features[[#This Row],[artist_names]])+2,99),"")</f>
        <v>Selena Gomez, Ozuna, Cardi B</v>
      </c>
      <c r="W1637" t="str">
        <f>spotify_top_songs_audio_features[[#This Row],[source]]</f>
        <v>DJ Snake Music Productions Limited</v>
      </c>
      <c r="X1637" s="1">
        <f>spotify_top_songs_audio_features[[#This Row],[streams]]</f>
        <v>99093352</v>
      </c>
      <c r="Y1637" t="str">
        <f>IF(Tabela2[[#This Row],[feat]]="","","Feat")</f>
        <v>Feat</v>
      </c>
      <c r="Z1637" s="17" t="str">
        <f>CONCATENATE(INT(spotify_top_songs_audio_features[[#This Row],[duration_ms]]/(60*1000)),":",MOD(INT(spotify_top_songs_audio_features[[#This Row],[duration_ms]]/1000),60))</f>
        <v>3:32</v>
      </c>
      <c r="AA16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37" t="str">
        <f>spotify_top_songs_audio_features[[#This Row],[track_name]]</f>
        <v>Taki Taki (feat. Selena Gomez, Ozuna &amp; Cardi B)</v>
      </c>
    </row>
    <row r="1638" spans="1:28" x14ac:dyDescent="0.25">
      <c r="A1638" t="s">
        <v>8174</v>
      </c>
      <c r="B1638" t="s">
        <v>410</v>
      </c>
      <c r="C1638" t="s">
        <v>411</v>
      </c>
      <c r="D1638" t="s">
        <v>182</v>
      </c>
      <c r="E1638" t="s">
        <v>23</v>
      </c>
      <c r="F1638" t="s">
        <v>24</v>
      </c>
      <c r="G1638" t="s">
        <v>64</v>
      </c>
      <c r="H1638">
        <v>296</v>
      </c>
      <c r="I1638">
        <v>421</v>
      </c>
      <c r="J1638">
        <v>285</v>
      </c>
      <c r="K1638" t="s">
        <v>128</v>
      </c>
      <c r="L1638">
        <v>0</v>
      </c>
      <c r="M1638">
        <v>232</v>
      </c>
      <c r="N1638">
        <v>335</v>
      </c>
      <c r="O1638">
        <v>-8891</v>
      </c>
      <c r="P1638">
        <v>83425</v>
      </c>
      <c r="Q1638">
        <v>261627</v>
      </c>
      <c r="R1638">
        <v>11</v>
      </c>
      <c r="S1638">
        <v>99043668</v>
      </c>
      <c r="U1638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1638" t="str">
        <f>IFERROR(MID(spotify_top_songs_audio_features[[#This Row],[artist_names]],SEARCH(",",spotify_top_songs_audio_features[[#This Row],[artist_names]])+2,99),"")</f>
        <v/>
      </c>
      <c r="W1638" t="str">
        <f>spotify_top_songs_audio_features[[#This Row],[source]]</f>
        <v>EMI</v>
      </c>
      <c r="X1638" s="1">
        <f>spotify_top_songs_audio_features[[#This Row],[streams]]</f>
        <v>99043668</v>
      </c>
      <c r="Y1638" t="str">
        <f>IF(Tabela2[[#This Row],[feat]]="","","Feat")</f>
        <v/>
      </c>
      <c r="Z1638" s="17" t="str">
        <f>CONCATENATE(INT(spotify_top_songs_audio_features[[#This Row],[duration_ms]]/(60*1000)),":",MOD(INT(spotify_top_songs_audio_features[[#This Row],[duration_ms]]/1000),60))</f>
        <v>4:21</v>
      </c>
      <c r="AA16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38" t="str">
        <f>spotify_top_songs_audio_features[[#This Row],[track_name]]</f>
        <v>Thank God It's Christmas - Non-Album Single</v>
      </c>
    </row>
    <row r="1639" spans="1:28" x14ac:dyDescent="0.25">
      <c r="A1639" t="s">
        <v>10919</v>
      </c>
      <c r="B1639" t="s">
        <v>439</v>
      </c>
      <c r="C1639" t="s">
        <v>1109</v>
      </c>
      <c r="D1639" t="s">
        <v>48</v>
      </c>
      <c r="E1639" t="s">
        <v>58</v>
      </c>
      <c r="F1639" t="s">
        <v>24</v>
      </c>
      <c r="G1639" t="s">
        <v>25</v>
      </c>
      <c r="H1639">
        <v>507</v>
      </c>
      <c r="I1639">
        <v>48</v>
      </c>
      <c r="J1639">
        <v>266</v>
      </c>
      <c r="K1639" t="s">
        <v>6622</v>
      </c>
      <c r="L1639">
        <v>0</v>
      </c>
      <c r="M1639">
        <v>147</v>
      </c>
      <c r="N1639">
        <v>35</v>
      </c>
      <c r="O1639">
        <v>-5418</v>
      </c>
      <c r="P1639">
        <v>86046</v>
      </c>
      <c r="Q1639">
        <v>204427</v>
      </c>
      <c r="R1639">
        <v>11</v>
      </c>
      <c r="S1639">
        <v>98985894</v>
      </c>
      <c r="U163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639" t="str">
        <f>IFERROR(MID(spotify_top_songs_audio_features[[#This Row],[artist_names]],SEARCH(",",spotify_top_songs_audio_features[[#This Row],[artist_names]])+2,99),"")</f>
        <v/>
      </c>
      <c r="W1639" t="str">
        <f>spotify_top_songs_audio_features[[#This Row],[source]]</f>
        <v>Republic Records</v>
      </c>
      <c r="X1639" s="1">
        <f>spotify_top_songs_audio_features[[#This Row],[streams]]</f>
        <v>98985894</v>
      </c>
      <c r="Y1639" t="str">
        <f>IF(Tabela2[[#This Row],[feat]]="","","Feat")</f>
        <v/>
      </c>
      <c r="Z1639" s="17" t="str">
        <f>CONCATENATE(INT(spotify_top_songs_audio_features[[#This Row],[duration_ms]]/(60*1000)),":",MOD(INT(spotify_top_songs_audio_features[[#This Row],[duration_ms]]/1000),60))</f>
        <v>3:24</v>
      </c>
      <c r="AA16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639" t="str">
        <f>spotify_top_songs_audio_features[[#This Row],[track_name]]</f>
        <v>Stay</v>
      </c>
    </row>
    <row r="1640" spans="1:28" x14ac:dyDescent="0.25">
      <c r="A1640" t="s">
        <v>7589</v>
      </c>
      <c r="B1640" t="s">
        <v>7590</v>
      </c>
      <c r="C1640" t="s">
        <v>7591</v>
      </c>
      <c r="D1640" t="s">
        <v>7592</v>
      </c>
      <c r="E1640" t="s">
        <v>23</v>
      </c>
      <c r="F1640" t="s">
        <v>24</v>
      </c>
      <c r="G1640" t="s">
        <v>25</v>
      </c>
      <c r="H1640">
        <v>509</v>
      </c>
      <c r="I1640">
        <v>538</v>
      </c>
      <c r="J1640">
        <v>572</v>
      </c>
      <c r="K1640" t="s">
        <v>7593</v>
      </c>
      <c r="L1640">
        <v>0</v>
      </c>
      <c r="M1640">
        <v>104</v>
      </c>
      <c r="N1640">
        <v>244</v>
      </c>
      <c r="O1640">
        <v>-7335</v>
      </c>
      <c r="P1640">
        <v>75089</v>
      </c>
      <c r="Q1640">
        <v>252867</v>
      </c>
      <c r="R1640">
        <v>25</v>
      </c>
      <c r="S1640">
        <v>98922580</v>
      </c>
      <c r="U1640" t="str">
        <f>IFERROR(LEFT(spotify_top_songs_audio_features[[#This Row],[artist_names]],SEARCH(",",spotify_top_songs_audio_features[[#This Row],[artist_names]])-1),spotify_top_songs_audio_features[[#This Row],[artist_names]])</f>
        <v>Passenger</v>
      </c>
      <c r="V1640" t="str">
        <f>IFERROR(MID(spotify_top_songs_audio_features[[#This Row],[artist_names]],SEARCH(",",spotify_top_songs_audio_features[[#This Row],[artist_names]])+2,99),"")</f>
        <v/>
      </c>
      <c r="W1640" t="str">
        <f>spotify_top_songs_audio_features[[#This Row],[source]]</f>
        <v>Black Crow Records</v>
      </c>
      <c r="X1640" s="1">
        <f>spotify_top_songs_audio_features[[#This Row],[streams]]</f>
        <v>98922580</v>
      </c>
      <c r="Y1640" t="str">
        <f>IF(Tabela2[[#This Row],[feat]]="","","Feat")</f>
        <v/>
      </c>
      <c r="Z1640" s="17" t="str">
        <f>CONCATENATE(INT(spotify_top_songs_audio_features[[#This Row],[duration_ms]]/(60*1000)),":",MOD(INT(spotify_top_songs_audio_features[[#This Row],[duration_ms]]/1000),60))</f>
        <v>4:12</v>
      </c>
      <c r="AA16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40" t="str">
        <f>spotify_top_songs_audio_features[[#This Row],[track_name]]</f>
        <v>Let Her Go</v>
      </c>
    </row>
    <row r="1641" spans="1:28" x14ac:dyDescent="0.25">
      <c r="A1641" t="s">
        <v>17351</v>
      </c>
      <c r="B1641" t="s">
        <v>1834</v>
      </c>
      <c r="C1641" t="s">
        <v>818</v>
      </c>
      <c r="D1641" t="s">
        <v>2708</v>
      </c>
      <c r="E1641" t="s">
        <v>177</v>
      </c>
      <c r="F1641" t="s">
        <v>24</v>
      </c>
      <c r="G1641" t="s">
        <v>25</v>
      </c>
      <c r="H1641">
        <v>529</v>
      </c>
      <c r="I1641">
        <v>607</v>
      </c>
      <c r="J1641">
        <v>574</v>
      </c>
      <c r="K1641" t="s">
        <v>590</v>
      </c>
      <c r="L1641">
        <v>0</v>
      </c>
      <c r="M1641">
        <v>631</v>
      </c>
      <c r="N1641">
        <v>238</v>
      </c>
      <c r="O1641">
        <v>-6781</v>
      </c>
      <c r="P1641">
        <v>101966</v>
      </c>
      <c r="Q1641">
        <v>234107</v>
      </c>
      <c r="R1641">
        <v>18</v>
      </c>
      <c r="S1641">
        <v>98819364</v>
      </c>
      <c r="U1641" t="str">
        <f>IFERROR(LEFT(spotify_top_songs_audio_features[[#This Row],[artist_names]],SEARCH(",",spotify_top_songs_audio_features[[#This Row],[artist_names]])-1),spotify_top_songs_audio_features[[#This Row],[artist_names]])</f>
        <v>James Arthur</v>
      </c>
      <c r="V1641" t="str">
        <f>IFERROR(MID(spotify_top_songs_audio_features[[#This Row],[artist_names]],SEARCH(",",spotify_top_songs_audio_features[[#This Row],[artist_names]])+2,99),"")</f>
        <v/>
      </c>
      <c r="W1641" t="str">
        <f>spotify_top_songs_audio_features[[#This Row],[source]]</f>
        <v>Columbia Local</v>
      </c>
      <c r="X1641" s="1">
        <f>spotify_top_songs_audio_features[[#This Row],[streams]]</f>
        <v>98819364</v>
      </c>
      <c r="Y1641" t="str">
        <f>IF(Tabela2[[#This Row],[feat]]="","","Feat")</f>
        <v/>
      </c>
      <c r="Z1641" s="17" t="str">
        <f>CONCATENATE(INT(spotify_top_songs_audio_features[[#This Row],[duration_ms]]/(60*1000)),":",MOD(INT(spotify_top_songs_audio_features[[#This Row],[duration_ms]]/1000),60))</f>
        <v>3:54</v>
      </c>
      <c r="AA16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641" t="str">
        <f>spotify_top_songs_audio_features[[#This Row],[track_name]]</f>
        <v>Naked</v>
      </c>
    </row>
    <row r="1642" spans="1:28" x14ac:dyDescent="0.25">
      <c r="A1642" t="s">
        <v>16826</v>
      </c>
      <c r="B1642" t="s">
        <v>112</v>
      </c>
      <c r="C1642" t="s">
        <v>16827</v>
      </c>
      <c r="D1642" t="s">
        <v>112</v>
      </c>
      <c r="E1642" t="s">
        <v>102</v>
      </c>
      <c r="F1642" t="s">
        <v>24</v>
      </c>
      <c r="G1642" t="s">
        <v>25</v>
      </c>
      <c r="H1642">
        <v>662</v>
      </c>
      <c r="I1642">
        <v>357</v>
      </c>
      <c r="J1642">
        <v>154</v>
      </c>
      <c r="K1642" t="s">
        <v>7696</v>
      </c>
      <c r="L1642">
        <v>129</v>
      </c>
      <c r="M1642">
        <v>837</v>
      </c>
      <c r="N1642">
        <v>124</v>
      </c>
      <c r="O1642">
        <v>-14064</v>
      </c>
      <c r="P1642">
        <v>125966</v>
      </c>
      <c r="Q1642">
        <v>191039</v>
      </c>
      <c r="R1642">
        <v>6</v>
      </c>
      <c r="S1642">
        <v>98735892</v>
      </c>
      <c r="U164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642" t="str">
        <f>IFERROR(MID(spotify_top_songs_audio_features[[#This Row],[artist_names]],SEARCH(",",spotify_top_songs_audio_features[[#This Row],[artist_names]])+2,99),"")</f>
        <v/>
      </c>
      <c r="W1642" t="str">
        <f>spotify_top_songs_audio_features[[#This Row],[source]]</f>
        <v>Taylor Swift</v>
      </c>
      <c r="X1642" s="1">
        <f>spotify_top_songs_audio_features[[#This Row],[streams]]</f>
        <v>98735892</v>
      </c>
      <c r="Y1642" t="str">
        <f>IF(Tabela2[[#This Row],[feat]]="","","Feat")</f>
        <v/>
      </c>
      <c r="Z1642" s="17" t="str">
        <f>CONCATENATE(INT(spotify_top_songs_audio_features[[#This Row],[duration_ms]]/(60*1000)),":",MOD(INT(spotify_top_songs_audio_features[[#This Row],[duration_ms]]/1000),60))</f>
        <v>3:11</v>
      </c>
      <c r="AA16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642" t="str">
        <f>spotify_top_songs_audio_features[[#This Row],[track_name]]</f>
        <v>Mastermind</v>
      </c>
    </row>
    <row r="1643" spans="1:28" x14ac:dyDescent="0.25">
      <c r="A1643" t="s">
        <v>13696</v>
      </c>
      <c r="B1643" t="s">
        <v>383</v>
      </c>
      <c r="C1643" t="s">
        <v>5529</v>
      </c>
      <c r="D1643" t="s">
        <v>385</v>
      </c>
      <c r="E1643" t="s">
        <v>142</v>
      </c>
      <c r="F1643" t="s">
        <v>24</v>
      </c>
      <c r="G1643" t="s">
        <v>25</v>
      </c>
      <c r="H1643">
        <v>692</v>
      </c>
      <c r="I1643">
        <v>744</v>
      </c>
      <c r="J1643">
        <v>257</v>
      </c>
      <c r="K1643" t="s">
        <v>4318</v>
      </c>
      <c r="L1643">
        <v>423</v>
      </c>
      <c r="M1643">
        <v>359</v>
      </c>
      <c r="N1643">
        <v>612</v>
      </c>
      <c r="O1643">
        <v>-4565</v>
      </c>
      <c r="P1643">
        <v>171374</v>
      </c>
      <c r="Q1643">
        <v>326467</v>
      </c>
      <c r="R1643">
        <v>30</v>
      </c>
      <c r="S1643">
        <v>98683838</v>
      </c>
      <c r="U1643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1643" t="str">
        <f>IFERROR(MID(spotify_top_songs_audio_features[[#This Row],[artist_names]],SEARCH(",",spotify_top_songs_audio_features[[#This Row],[artist_names]])+2,99),"")</f>
        <v/>
      </c>
      <c r="W1643" t="str">
        <f>spotify_top_songs_audio_features[[#This Row],[source]]</f>
        <v>Aftermath</v>
      </c>
      <c r="X1643" s="1">
        <f>spotify_top_songs_audio_features[[#This Row],[streams]]</f>
        <v>98683838</v>
      </c>
      <c r="Y1643" t="str">
        <f>IF(Tabela2[[#This Row],[feat]]="","","Feat")</f>
        <v/>
      </c>
      <c r="Z1643" s="17" t="str">
        <f>CONCATENATE(INT(spotify_top_songs_audio_features[[#This Row],[duration_ms]]/(60*1000)),":",MOD(INT(spotify_top_songs_audio_features[[#This Row],[duration_ms]]/1000),60))</f>
        <v>5:26</v>
      </c>
      <c r="AA16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643" t="str">
        <f>spotify_top_songs_audio_features[[#This Row],[track_name]]</f>
        <v>Lose Yourself</v>
      </c>
    </row>
    <row r="1644" spans="1:28" x14ac:dyDescent="0.25">
      <c r="A1644" t="s">
        <v>17530</v>
      </c>
      <c r="B1644" t="s">
        <v>120</v>
      </c>
      <c r="C1644" t="s">
        <v>17531</v>
      </c>
      <c r="D1644" t="s">
        <v>264</v>
      </c>
      <c r="E1644" t="s">
        <v>177</v>
      </c>
      <c r="F1644" t="s">
        <v>32</v>
      </c>
      <c r="G1644" t="s">
        <v>25</v>
      </c>
      <c r="H1644">
        <v>735</v>
      </c>
      <c r="I1644">
        <v>525</v>
      </c>
      <c r="J1644">
        <v>441</v>
      </c>
      <c r="K1644" t="s">
        <v>231</v>
      </c>
      <c r="L1644">
        <v>918</v>
      </c>
      <c r="M1644">
        <v>101</v>
      </c>
      <c r="N1644">
        <v>369</v>
      </c>
      <c r="O1644">
        <v>-2939</v>
      </c>
      <c r="P1644">
        <v>160147</v>
      </c>
      <c r="Q1644">
        <v>157777</v>
      </c>
      <c r="R1644">
        <v>11</v>
      </c>
      <c r="S1644">
        <v>98614081</v>
      </c>
      <c r="U1644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1644" t="str">
        <f>IFERROR(MID(spotify_top_songs_audio_features[[#This Row],[artist_names]],SEARCH(",",spotify_top_songs_audio_features[[#This Row],[artist_names]])+2,99),"")</f>
        <v/>
      </c>
      <c r="W1644" t="str">
        <f>spotify_top_songs_audio_features[[#This Row],[source]]</f>
        <v>Bad Vibes Forever / EMPIRE</v>
      </c>
      <c r="X1644" s="1">
        <f>spotify_top_songs_audio_features[[#This Row],[streams]]</f>
        <v>98614081</v>
      </c>
      <c r="Y1644" t="str">
        <f>IF(Tabela2[[#This Row],[feat]]="","","Feat")</f>
        <v/>
      </c>
      <c r="Z1644" s="17" t="str">
        <f>CONCATENATE(INT(spotify_top_songs_audio_features[[#This Row],[duration_ms]]/(60*1000)),":",MOD(INT(spotify_top_songs_audio_features[[#This Row],[duration_ms]]/1000),60))</f>
        <v>2:37</v>
      </c>
      <c r="AA16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644" t="str">
        <f>spotify_top_songs_audio_features[[#This Row],[track_name]]</f>
        <v>whoa (mind in awe)</v>
      </c>
    </row>
    <row r="1645" spans="1:28" x14ac:dyDescent="0.25">
      <c r="A1645" t="s">
        <v>15490</v>
      </c>
      <c r="B1645" t="s">
        <v>112</v>
      </c>
      <c r="C1645" t="s">
        <v>8684</v>
      </c>
      <c r="D1645" t="s">
        <v>112</v>
      </c>
      <c r="E1645" t="s">
        <v>142</v>
      </c>
      <c r="F1645" t="s">
        <v>24</v>
      </c>
      <c r="G1645" t="s">
        <v>25</v>
      </c>
      <c r="H1645">
        <v>627</v>
      </c>
      <c r="I1645">
        <v>792</v>
      </c>
      <c r="J1645">
        <v>31</v>
      </c>
      <c r="K1645" t="s">
        <v>1797</v>
      </c>
      <c r="L1645">
        <v>3.97E-4</v>
      </c>
      <c r="M1645">
        <v>845</v>
      </c>
      <c r="N1645">
        <v>415</v>
      </c>
      <c r="O1645">
        <v>-4311</v>
      </c>
      <c r="P1645">
        <v>119054</v>
      </c>
      <c r="Q1645">
        <v>235767</v>
      </c>
      <c r="R1645">
        <v>15</v>
      </c>
      <c r="S1645">
        <v>98575568</v>
      </c>
      <c r="U164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645" t="str">
        <f>IFERROR(MID(spotify_top_songs_audio_features[[#This Row],[artist_names]],SEARCH(",",spotify_top_songs_audio_features[[#This Row],[artist_names]])+2,99),"")</f>
        <v/>
      </c>
      <c r="W1645" t="str">
        <f>spotify_top_songs_audio_features[[#This Row],[source]]</f>
        <v>Taylor Swift</v>
      </c>
      <c r="X1645" s="1">
        <f>spotify_top_songs_audio_features[[#This Row],[streams]]</f>
        <v>98575568</v>
      </c>
      <c r="Y1645" t="str">
        <f>IF(Tabela2[[#This Row],[feat]]="","","Feat")</f>
        <v/>
      </c>
      <c r="Z1645" s="17" t="str">
        <f>CONCATENATE(INT(spotify_top_songs_audio_features[[#This Row],[duration_ms]]/(60*1000)),":",MOD(INT(spotify_top_songs_audio_features[[#This Row],[duration_ms]]/1000),60))</f>
        <v>3:55</v>
      </c>
      <c r="AA16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645" t="str">
        <f>spotify_top_songs_audio_features[[#This Row],[track_name]]</f>
        <v>Love Story (Taylor’s Version)</v>
      </c>
    </row>
    <row r="1646" spans="1:28" x14ac:dyDescent="0.25">
      <c r="A1646" t="s">
        <v>1637</v>
      </c>
      <c r="B1646" t="s">
        <v>1638</v>
      </c>
      <c r="C1646" t="s">
        <v>1639</v>
      </c>
      <c r="D1646" t="s">
        <v>1640</v>
      </c>
      <c r="E1646" t="s">
        <v>469</v>
      </c>
      <c r="F1646" t="s">
        <v>24</v>
      </c>
      <c r="G1646" t="s">
        <v>25</v>
      </c>
      <c r="H1646">
        <v>917</v>
      </c>
      <c r="I1646">
        <v>476</v>
      </c>
      <c r="J1646">
        <v>655</v>
      </c>
      <c r="K1646" t="s">
        <v>1641</v>
      </c>
      <c r="L1646">
        <v>0</v>
      </c>
      <c r="M1646">
        <v>103</v>
      </c>
      <c r="N1646">
        <v>87</v>
      </c>
      <c r="O1646">
        <v>-6621</v>
      </c>
      <c r="P1646">
        <v>93987</v>
      </c>
      <c r="Q1646">
        <v>218360</v>
      </c>
      <c r="R1646">
        <v>18</v>
      </c>
      <c r="S1646">
        <v>98540698</v>
      </c>
      <c r="U1646" t="str">
        <f>IFERROR(LEFT(spotify_top_songs_audio_features[[#This Row],[artist_names]],SEARCH(",",spotify_top_songs_audio_features[[#This Row],[artist_names]])-1),spotify_top_songs_audio_features[[#This Row],[artist_names]])</f>
        <v>Wolfine</v>
      </c>
      <c r="V1646" t="str">
        <f>IFERROR(MID(spotify_top_songs_audio_features[[#This Row],[artist_names]],SEARCH(",",spotify_top_songs_audio_features[[#This Row],[artist_names]])+2,99),"")</f>
        <v>Maluma</v>
      </c>
      <c r="W1646" t="str">
        <f>spotify_top_songs_audio_features[[#This Row],[source]]</f>
        <v>LOMIORECORDS</v>
      </c>
      <c r="X1646" s="1">
        <f>spotify_top_songs_audio_features[[#This Row],[streams]]</f>
        <v>98540698</v>
      </c>
      <c r="Y1646" t="str">
        <f>IF(Tabela2[[#This Row],[feat]]="","","Feat")</f>
        <v>Feat</v>
      </c>
      <c r="Z1646" s="17" t="str">
        <f>CONCATENATE(INT(spotify_top_songs_audio_features[[#This Row],[duration_ms]]/(60*1000)),":",MOD(INT(spotify_top_songs_audio_features[[#This Row],[duration_ms]]/1000),60))</f>
        <v>3:38</v>
      </c>
      <c r="AA16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646" t="str">
        <f>spotify_top_songs_audio_features[[#This Row],[track_name]]</f>
        <v>Bella - Remix</v>
      </c>
    </row>
    <row r="1647" spans="1:28" x14ac:dyDescent="0.25">
      <c r="A1647" t="s">
        <v>12394</v>
      </c>
      <c r="B1647" t="s">
        <v>649</v>
      </c>
      <c r="C1647" t="s">
        <v>12395</v>
      </c>
      <c r="D1647" t="s">
        <v>881</v>
      </c>
      <c r="E1647" t="s">
        <v>58</v>
      </c>
      <c r="F1647" t="s">
        <v>32</v>
      </c>
      <c r="G1647" t="s">
        <v>25</v>
      </c>
      <c r="H1647">
        <v>596</v>
      </c>
      <c r="I1647">
        <v>838</v>
      </c>
      <c r="J1647">
        <v>704</v>
      </c>
      <c r="K1647" t="s">
        <v>7581</v>
      </c>
      <c r="L1647">
        <v>1.5399999999999999E-3</v>
      </c>
      <c r="M1647">
        <v>108</v>
      </c>
      <c r="N1647">
        <v>472</v>
      </c>
      <c r="O1647">
        <v>-652</v>
      </c>
      <c r="P1647">
        <v>94982</v>
      </c>
      <c r="Q1647">
        <v>240427</v>
      </c>
      <c r="R1647">
        <v>18</v>
      </c>
      <c r="S1647">
        <v>98472027</v>
      </c>
      <c r="U1647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1647" t="str">
        <f>IFERROR(MID(spotify_top_songs_audio_features[[#This Row],[artist_names]],SEARCH(",",spotify_top_songs_audio_features[[#This Row],[artist_names]])+2,99),"")</f>
        <v/>
      </c>
      <c r="W1647" t="str">
        <f>spotify_top_songs_audio_features[[#This Row],[source]]</f>
        <v>XL Recordings</v>
      </c>
      <c r="X1647" s="1">
        <f>spotify_top_songs_audio_features[[#This Row],[streams]]</f>
        <v>98472027</v>
      </c>
      <c r="Y1647" t="str">
        <f>IF(Tabela2[[#This Row],[feat]]="","","Feat")</f>
        <v/>
      </c>
      <c r="Z1647" s="17" t="str">
        <f>CONCATENATE(INT(spotify_top_songs_audio_features[[#This Row],[duration_ms]]/(60*1000)),":",MOD(INT(spotify_top_songs_audio_features[[#This Row],[duration_ms]]/1000),60))</f>
        <v>4:0</v>
      </c>
      <c r="AA16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647" t="str">
        <f>spotify_top_songs_audio_features[[#This Row],[track_name]]</f>
        <v>Water Under the Bridge</v>
      </c>
    </row>
    <row r="1648" spans="1:28" x14ac:dyDescent="0.25">
      <c r="A1648" t="s">
        <v>13701</v>
      </c>
      <c r="B1648" t="s">
        <v>13702</v>
      </c>
      <c r="C1648" t="s">
        <v>13703</v>
      </c>
      <c r="D1648" t="s">
        <v>2471</v>
      </c>
      <c r="E1648" t="s">
        <v>113</v>
      </c>
      <c r="F1648" t="s">
        <v>32</v>
      </c>
      <c r="G1648" t="s">
        <v>25</v>
      </c>
      <c r="H1648">
        <v>855</v>
      </c>
      <c r="I1648">
        <v>651</v>
      </c>
      <c r="J1648">
        <v>235</v>
      </c>
      <c r="K1648" t="s">
        <v>7916</v>
      </c>
      <c r="L1648">
        <v>0</v>
      </c>
      <c r="M1648">
        <v>772</v>
      </c>
      <c r="N1648">
        <v>559</v>
      </c>
      <c r="O1648">
        <v>-8044</v>
      </c>
      <c r="P1648">
        <v>111997</v>
      </c>
      <c r="Q1648">
        <v>193027</v>
      </c>
      <c r="R1648">
        <v>13</v>
      </c>
      <c r="S1648">
        <v>98280474</v>
      </c>
      <c r="U1648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1648" t="str">
        <f>IFERROR(MID(spotify_top_songs_audio_features[[#This Row],[artist_names]],SEARCH(",",spotify_top_songs_audio_features[[#This Row],[artist_names]])+2,99),"")</f>
        <v>Gunna</v>
      </c>
      <c r="W1648" t="str">
        <f>spotify_top_songs_audio_features[[#This Row],[source]]</f>
        <v>300 Entertainment/Atl</v>
      </c>
      <c r="X1648" s="1">
        <f>spotify_top_songs_audio_features[[#This Row],[streams]]</f>
        <v>98280474</v>
      </c>
      <c r="Y1648" t="str">
        <f>IF(Tabela2[[#This Row],[feat]]="","","Feat")</f>
        <v>Feat</v>
      </c>
      <c r="Z1648" s="17" t="str">
        <f>CONCATENATE(INT(spotify_top_songs_audio_features[[#This Row],[duration_ms]]/(60*1000)),":",MOD(INT(spotify_top_songs_audio_features[[#This Row],[duration_ms]]/1000),60))</f>
        <v>3:13</v>
      </c>
      <c r="AA16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648" t="str">
        <f>spotify_top_songs_audio_features[[#This Row],[track_name]]</f>
        <v>Hot (feat. Gunna)</v>
      </c>
    </row>
    <row r="1649" spans="1:28" x14ac:dyDescent="0.25">
      <c r="A1649" t="s">
        <v>15521</v>
      </c>
      <c r="B1649" t="s">
        <v>289</v>
      </c>
      <c r="C1649" t="s">
        <v>13193</v>
      </c>
      <c r="D1649" t="s">
        <v>1725</v>
      </c>
      <c r="E1649" t="s">
        <v>31</v>
      </c>
      <c r="F1649" t="s">
        <v>32</v>
      </c>
      <c r="G1649" t="s">
        <v>25</v>
      </c>
      <c r="H1649">
        <v>442</v>
      </c>
      <c r="I1649">
        <v>631</v>
      </c>
      <c r="J1649">
        <v>5</v>
      </c>
      <c r="K1649" t="s">
        <v>708</v>
      </c>
      <c r="L1649">
        <v>2.2899999999999999E-3</v>
      </c>
      <c r="M1649">
        <v>133</v>
      </c>
      <c r="N1649">
        <v>129</v>
      </c>
      <c r="O1649">
        <v>-5096</v>
      </c>
      <c r="P1649">
        <v>139774</v>
      </c>
      <c r="Q1649">
        <v>172693</v>
      </c>
      <c r="R1649">
        <v>21</v>
      </c>
      <c r="S1649">
        <v>98164544</v>
      </c>
      <c r="U1649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1649" t="str">
        <f>IFERROR(MID(spotify_top_songs_audio_features[[#This Row],[artist_names]],SEARCH(",",spotify_top_songs_audio_features[[#This Row],[artist_names]])+2,99),"")</f>
        <v/>
      </c>
      <c r="W1649" t="str">
        <f>spotify_top_songs_audio_features[[#This Row],[source]]</f>
        <v>Shawn Mendes LP4-5 PS/ Island</v>
      </c>
      <c r="X1649" s="1">
        <f>spotify_top_songs_audio_features[[#This Row],[streams]]</f>
        <v>98164544</v>
      </c>
      <c r="Y1649" t="str">
        <f>IF(Tabela2[[#This Row],[feat]]="","","Feat")</f>
        <v/>
      </c>
      <c r="Z1649" s="17" t="str">
        <f>CONCATENATE(INT(spotify_top_songs_audio_features[[#This Row],[duration_ms]]/(60*1000)),":",MOD(INT(spotify_top_songs_audio_features[[#This Row],[duration_ms]]/1000),60))</f>
        <v>2:52</v>
      </c>
      <c r="AA16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49" t="str">
        <f>spotify_top_songs_audio_features[[#This Row],[track_name]]</f>
        <v>Wonder</v>
      </c>
    </row>
    <row r="1650" spans="1:28" x14ac:dyDescent="0.25">
      <c r="A1650" t="s">
        <v>50</v>
      </c>
      <c r="B1650" t="s">
        <v>51</v>
      </c>
      <c r="C1650" t="s">
        <v>52</v>
      </c>
      <c r="D1650" t="s">
        <v>53</v>
      </c>
      <c r="E1650" t="s">
        <v>23</v>
      </c>
      <c r="F1650" t="s">
        <v>32</v>
      </c>
      <c r="G1650" t="s">
        <v>25</v>
      </c>
      <c r="H1650">
        <v>836</v>
      </c>
      <c r="I1650">
        <v>799</v>
      </c>
      <c r="J1650">
        <v>873</v>
      </c>
      <c r="K1650" t="s">
        <v>54</v>
      </c>
      <c r="L1650">
        <v>0</v>
      </c>
      <c r="M1650">
        <v>92</v>
      </c>
      <c r="N1650">
        <v>772</v>
      </c>
      <c r="O1650">
        <v>-4247</v>
      </c>
      <c r="P1650">
        <v>94033</v>
      </c>
      <c r="Q1650">
        <v>217653</v>
      </c>
      <c r="R1650">
        <v>16</v>
      </c>
      <c r="S1650">
        <v>98123727</v>
      </c>
      <c r="U1650" t="str">
        <f>IFERROR(LEFT(spotify_top_songs_audio_features[[#This Row],[artist_names]],SEARCH(",",spotify_top_songs_audio_features[[#This Row],[artist_names]])-1),spotify_top_songs_audio_features[[#This Row],[artist_names]])</f>
        <v>Thalia</v>
      </c>
      <c r="V1650" t="str">
        <f>IFERROR(MID(spotify_top_songs_audio_features[[#This Row],[artist_names]],SEARCH(",",spotify_top_songs_audio_features[[#This Row],[artist_names]])+2,99),"")</f>
        <v>NATTI NATASHA</v>
      </c>
      <c r="W1650" t="str">
        <f>spotify_top_songs_audio_features[[#This Row],[source]]</f>
        <v>Sony Music Latin</v>
      </c>
      <c r="X1650" s="1">
        <f>spotify_top_songs_audio_features[[#This Row],[streams]]</f>
        <v>98123727</v>
      </c>
      <c r="Y1650" t="str">
        <f>IF(Tabela2[[#This Row],[feat]]="","","Feat")</f>
        <v>Feat</v>
      </c>
      <c r="Z1650" s="17" t="str">
        <f>CONCATENATE(INT(spotify_top_songs_audio_features[[#This Row],[duration_ms]]/(60*1000)),":",MOD(INT(spotify_top_songs_audio_features[[#This Row],[duration_ms]]/1000),60))</f>
        <v>3:37</v>
      </c>
      <c r="AA16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50" t="str">
        <f>spotify_top_songs_audio_features[[#This Row],[track_name]]</f>
        <v>No Me Acuerdo</v>
      </c>
    </row>
    <row r="1651" spans="1:28" x14ac:dyDescent="0.25">
      <c r="A1651" t="s">
        <v>8094</v>
      </c>
      <c r="B1651" t="s">
        <v>8095</v>
      </c>
      <c r="C1651" t="s">
        <v>8096</v>
      </c>
      <c r="D1651" t="s">
        <v>282</v>
      </c>
      <c r="E1651" t="s">
        <v>142</v>
      </c>
      <c r="F1651" t="s">
        <v>24</v>
      </c>
      <c r="G1651" t="s">
        <v>25</v>
      </c>
      <c r="H1651">
        <v>658</v>
      </c>
      <c r="I1651">
        <v>671</v>
      </c>
      <c r="J1651">
        <v>363</v>
      </c>
      <c r="K1651" t="s">
        <v>315</v>
      </c>
      <c r="L1651">
        <v>927</v>
      </c>
      <c r="M1651">
        <v>115</v>
      </c>
      <c r="N1651">
        <v>166</v>
      </c>
      <c r="O1651">
        <v>-1221</v>
      </c>
      <c r="P1651">
        <v>100966</v>
      </c>
      <c r="Q1651">
        <v>202093</v>
      </c>
      <c r="R1651">
        <v>22</v>
      </c>
      <c r="S1651">
        <v>98044140</v>
      </c>
      <c r="U1651" t="str">
        <f>IFERROR(LEFT(spotify_top_songs_audio_features[[#This Row],[artist_names]],SEARCH(",",spotify_top_songs_audio_features[[#This Row],[artist_names]])-1),spotify_top_songs_audio_features[[#This Row],[artist_names]])</f>
        <v>Gesaffelstein</v>
      </c>
      <c r="V1651" t="str">
        <f>IFERROR(MID(spotify_top_songs_audio_features[[#This Row],[artist_names]],SEARCH(",",spotify_top_songs_audio_features[[#This Row],[artist_names]])+2,99),"")</f>
        <v>The Weeknd</v>
      </c>
      <c r="W1651" t="str">
        <f>spotify_top_songs_audio_features[[#This Row],[source]]</f>
        <v>Columbia</v>
      </c>
      <c r="X1651" s="1">
        <f>spotify_top_songs_audio_features[[#This Row],[streams]]</f>
        <v>98044140</v>
      </c>
      <c r="Y1651" t="str">
        <f>IF(Tabela2[[#This Row],[feat]]="","","Feat")</f>
        <v>Feat</v>
      </c>
      <c r="Z1651" s="17" t="str">
        <f>CONCATENATE(INT(spotify_top_songs_audio_features[[#This Row],[duration_ms]]/(60*1000)),":",MOD(INT(spotify_top_songs_audio_features[[#This Row],[duration_ms]]/1000),60))</f>
        <v>3:22</v>
      </c>
      <c r="AA16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651" t="str">
        <f>spotify_top_songs_audio_features[[#This Row],[track_name]]</f>
        <v>Lost in the Fire (feat. The Weeknd)</v>
      </c>
    </row>
    <row r="1652" spans="1:28" x14ac:dyDescent="0.25">
      <c r="A1652" t="s">
        <v>10886</v>
      </c>
      <c r="B1652" t="s">
        <v>10887</v>
      </c>
      <c r="C1652" t="s">
        <v>10888</v>
      </c>
      <c r="D1652" t="s">
        <v>1491</v>
      </c>
      <c r="E1652" t="s">
        <v>43</v>
      </c>
      <c r="F1652" t="s">
        <v>24</v>
      </c>
      <c r="G1652" t="s">
        <v>25</v>
      </c>
      <c r="H1652">
        <v>721</v>
      </c>
      <c r="I1652">
        <v>637</v>
      </c>
      <c r="J1652">
        <v>286</v>
      </c>
      <c r="K1652" t="s">
        <v>10889</v>
      </c>
      <c r="L1652">
        <v>0</v>
      </c>
      <c r="M1652">
        <v>525</v>
      </c>
      <c r="N1652">
        <v>691</v>
      </c>
      <c r="O1652">
        <v>-5134</v>
      </c>
      <c r="P1652">
        <v>193922</v>
      </c>
      <c r="Q1652">
        <v>222680</v>
      </c>
      <c r="R1652">
        <v>32</v>
      </c>
      <c r="S1652">
        <v>98038935</v>
      </c>
      <c r="U1652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652" t="str">
        <f>IFERROR(MID(spotify_top_songs_audio_features[[#This Row],[artist_names]],SEARCH(",",spotify_top_songs_audio_features[[#This Row],[artist_names]])+2,99),"")</f>
        <v>Camilo</v>
      </c>
      <c r="W1652" t="str">
        <f>spotify_top_songs_audio_features[[#This Row],[source]]</f>
        <v>Sony Music Latin/Duars Entertainment</v>
      </c>
      <c r="X1652" s="1">
        <f>spotify_top_songs_audio_features[[#This Row],[streams]]</f>
        <v>98038935</v>
      </c>
      <c r="Y1652" t="str">
        <f>IF(Tabela2[[#This Row],[feat]]="","","Feat")</f>
        <v>Feat</v>
      </c>
      <c r="Z1652" s="17" t="str">
        <f>CONCATENATE(INT(spotify_top_songs_audio_features[[#This Row],[duration_ms]]/(60*1000)),":",MOD(INT(spotify_top_songs_audio_features[[#This Row],[duration_ms]]/1000),60))</f>
        <v>3:42</v>
      </c>
      <c r="AA16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652" t="str">
        <f>spotify_top_songs_audio_features[[#This Row],[track_name]]</f>
        <v>Tattoo - Remix with Camilo</v>
      </c>
    </row>
    <row r="1653" spans="1:28" x14ac:dyDescent="0.25">
      <c r="A1653" t="s">
        <v>8699</v>
      </c>
      <c r="B1653" t="s">
        <v>8700</v>
      </c>
      <c r="C1653" t="s">
        <v>8701</v>
      </c>
      <c r="D1653" t="s">
        <v>2562</v>
      </c>
      <c r="E1653" t="s">
        <v>23</v>
      </c>
      <c r="F1653" t="s">
        <v>24</v>
      </c>
      <c r="G1653" t="s">
        <v>25</v>
      </c>
      <c r="H1653">
        <v>734</v>
      </c>
      <c r="I1653">
        <v>765</v>
      </c>
      <c r="J1653">
        <v>621</v>
      </c>
      <c r="K1653" t="s">
        <v>221</v>
      </c>
      <c r="L1653">
        <v>0</v>
      </c>
      <c r="M1653">
        <v>231</v>
      </c>
      <c r="N1653">
        <v>518</v>
      </c>
      <c r="O1653">
        <v>-5562</v>
      </c>
      <c r="P1653">
        <v>109989</v>
      </c>
      <c r="Q1653">
        <v>163636</v>
      </c>
      <c r="R1653">
        <v>15</v>
      </c>
      <c r="S1653">
        <v>97962201</v>
      </c>
      <c r="U1653" t="str">
        <f>IFERROR(LEFT(spotify_top_songs_audio_features[[#This Row],[artist_names]],SEARCH(",",spotify_top_songs_audio_features[[#This Row],[artist_names]])-1),spotify_top_songs_audio_features[[#This Row],[artist_names]])</f>
        <v>Kris Kross Amsterdam</v>
      </c>
      <c r="V1653" t="str">
        <f>IFERROR(MID(spotify_top_songs_audio_features[[#This Row],[artist_names]],SEARCH(",",spotify_top_songs_audio_features[[#This Row],[artist_names]])+2,99),"")</f>
        <v>The Boy Next Door, Conor Maynard</v>
      </c>
      <c r="W1653" t="str">
        <f>spotify_top_songs_audio_features[[#This Row],[source]]</f>
        <v>Spinnin' Records</v>
      </c>
      <c r="X1653" s="1">
        <f>spotify_top_songs_audio_features[[#This Row],[streams]]</f>
        <v>97962201</v>
      </c>
      <c r="Y1653" t="str">
        <f>IF(Tabela2[[#This Row],[feat]]="","","Feat")</f>
        <v>Feat</v>
      </c>
      <c r="Z1653" s="17" t="str">
        <f>CONCATENATE(INT(spotify_top_songs_audio_features[[#This Row],[duration_ms]]/(60*1000)),":",MOD(INT(spotify_top_songs_audio_features[[#This Row],[duration_ms]]/1000),60))</f>
        <v>2:43</v>
      </c>
      <c r="AA16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53" t="str">
        <f>spotify_top_songs_audio_features[[#This Row],[track_name]]</f>
        <v>Whenever (feat. Conor Maynard)</v>
      </c>
    </row>
    <row r="1654" spans="1:28" x14ac:dyDescent="0.25">
      <c r="A1654" t="s">
        <v>9984</v>
      </c>
      <c r="B1654" t="s">
        <v>9985</v>
      </c>
      <c r="C1654" t="s">
        <v>9986</v>
      </c>
      <c r="D1654" t="s">
        <v>9987</v>
      </c>
      <c r="E1654" t="s">
        <v>70</v>
      </c>
      <c r="F1654" t="s">
        <v>32</v>
      </c>
      <c r="G1654" t="s">
        <v>25</v>
      </c>
      <c r="H1654">
        <v>742</v>
      </c>
      <c r="I1654">
        <v>527</v>
      </c>
      <c r="J1654">
        <v>769</v>
      </c>
      <c r="K1654" t="s">
        <v>6546</v>
      </c>
      <c r="L1654">
        <v>0</v>
      </c>
      <c r="M1654">
        <v>25</v>
      </c>
      <c r="N1654">
        <v>638</v>
      </c>
      <c r="O1654">
        <v>-6892</v>
      </c>
      <c r="P1654">
        <v>84974</v>
      </c>
      <c r="Q1654">
        <v>169238</v>
      </c>
      <c r="R1654">
        <v>14</v>
      </c>
      <c r="S1654">
        <v>97874159</v>
      </c>
      <c r="U1654" t="str">
        <f>IFERROR(LEFT(spotify_top_songs_audio_features[[#This Row],[artist_names]],SEARCH(",",spotify_top_songs_audio_features[[#This Row],[artist_names]])-1),spotify_top_songs_audio_features[[#This Row],[artist_names]])</f>
        <v>Em Beihold</v>
      </c>
      <c r="V1654" t="str">
        <f>IFERROR(MID(spotify_top_songs_audio_features[[#This Row],[artist_names]],SEARCH(",",spotify_top_songs_audio_features[[#This Row],[artist_names]])+2,99),"")</f>
        <v/>
      </c>
      <c r="W1654" t="str">
        <f>spotify_top_songs_audio_features[[#This Row],[source]]</f>
        <v>Republic Records/Moon Projects, LLC.</v>
      </c>
      <c r="X1654" s="1">
        <f>spotify_top_songs_audio_features[[#This Row],[streams]]</f>
        <v>97874159</v>
      </c>
      <c r="Y1654" t="str">
        <f>IF(Tabela2[[#This Row],[feat]]="","","Feat")</f>
        <v/>
      </c>
      <c r="Z1654" s="17" t="str">
        <f>CONCATENATE(INT(spotify_top_songs_audio_features[[#This Row],[duration_ms]]/(60*1000)),":",MOD(INT(spotify_top_songs_audio_features[[#This Row],[duration_ms]]/1000),60))</f>
        <v>2:49</v>
      </c>
      <c r="AA16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54" t="str">
        <f>spotify_top_songs_audio_features[[#This Row],[track_name]]</f>
        <v>Numb Little Bug</v>
      </c>
    </row>
    <row r="1655" spans="1:28" x14ac:dyDescent="0.25">
      <c r="A1655" t="s">
        <v>10040</v>
      </c>
      <c r="B1655" t="s">
        <v>10041</v>
      </c>
      <c r="C1655" t="s">
        <v>9603</v>
      </c>
      <c r="D1655" t="s">
        <v>390</v>
      </c>
      <c r="E1655" t="s">
        <v>97</v>
      </c>
      <c r="F1655" t="s">
        <v>32</v>
      </c>
      <c r="G1655" t="s">
        <v>25</v>
      </c>
      <c r="H1655">
        <v>532</v>
      </c>
      <c r="I1655">
        <v>616</v>
      </c>
      <c r="J1655">
        <v>328</v>
      </c>
      <c r="K1655" t="s">
        <v>1157</v>
      </c>
      <c r="L1655">
        <v>0</v>
      </c>
      <c r="M1655">
        <v>928</v>
      </c>
      <c r="N1655">
        <v>292</v>
      </c>
      <c r="O1655">
        <v>-7074</v>
      </c>
      <c r="P1655">
        <v>101883</v>
      </c>
      <c r="Q1655">
        <v>223147</v>
      </c>
      <c r="R1655">
        <v>15</v>
      </c>
      <c r="S1655">
        <v>97856504</v>
      </c>
      <c r="U1655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1655" t="str">
        <f>IFERROR(MID(spotify_top_songs_audio_features[[#This Row],[artist_names]],SEARCH(",",spotify_top_songs_audio_features[[#This Row],[artist_names]])+2,99),"")</f>
        <v>Drew Love</v>
      </c>
      <c r="W1655" t="str">
        <f>spotify_top_songs_audio_features[[#This Row],[source]]</f>
        <v>Disruptor Records/Columbia</v>
      </c>
      <c r="X1655" s="1">
        <f>spotify_top_songs_audio_features[[#This Row],[streams]]</f>
        <v>97856504</v>
      </c>
      <c r="Y1655" t="str">
        <f>IF(Tabela2[[#This Row],[feat]]="","","Feat")</f>
        <v>Feat</v>
      </c>
      <c r="Z1655" s="17" t="str">
        <f>CONCATENATE(INT(spotify_top_songs_audio_features[[#This Row],[duration_ms]]/(60*1000)),":",MOD(INT(spotify_top_songs_audio_features[[#This Row],[duration_ms]]/1000),60))</f>
        <v>3:43</v>
      </c>
      <c r="AA16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655" t="str">
        <f>spotify_top_songs_audio_features[[#This Row],[track_name]]</f>
        <v>Somebody</v>
      </c>
    </row>
    <row r="1656" spans="1:28" x14ac:dyDescent="0.25">
      <c r="A1656" t="s">
        <v>17406</v>
      </c>
      <c r="B1656" t="s">
        <v>17407</v>
      </c>
      <c r="C1656" t="s">
        <v>17408</v>
      </c>
      <c r="D1656" t="s">
        <v>1306</v>
      </c>
      <c r="E1656" t="s">
        <v>142</v>
      </c>
      <c r="F1656" t="s">
        <v>24</v>
      </c>
      <c r="G1656" t="s">
        <v>25</v>
      </c>
      <c r="H1656">
        <v>785</v>
      </c>
      <c r="I1656">
        <v>572</v>
      </c>
      <c r="J1656">
        <v>123</v>
      </c>
      <c r="K1656" t="s">
        <v>13102</v>
      </c>
      <c r="L1656">
        <v>0</v>
      </c>
      <c r="M1656">
        <v>218</v>
      </c>
      <c r="N1656">
        <v>49</v>
      </c>
      <c r="O1656">
        <v>-7504</v>
      </c>
      <c r="P1656">
        <v>100016</v>
      </c>
      <c r="Q1656">
        <v>235284</v>
      </c>
      <c r="R1656">
        <v>16</v>
      </c>
      <c r="S1656">
        <v>97814060</v>
      </c>
      <c r="U1656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656" t="str">
        <f>IFERROR(MID(spotify_top_songs_audio_features[[#This Row],[artist_names]],SEARCH(",",spotify_top_songs_audio_features[[#This Row],[artist_names]])+2,99),"")</f>
        <v>Daddy Yankee, J Balvin, Farruko, Anuel AA</v>
      </c>
      <c r="W1656" t="str">
        <f>spotify_top_songs_audio_features[[#This Row],[source]]</f>
        <v>VP Records Corp/Dimelo Vi</v>
      </c>
      <c r="X1656" s="1">
        <f>spotify_top_songs_audio_features[[#This Row],[streams]]</f>
        <v>97814060</v>
      </c>
      <c r="Y1656" t="str">
        <f>IF(Tabela2[[#This Row],[feat]]="","","Feat")</f>
        <v>Feat</v>
      </c>
      <c r="Z1656" s="17" t="str">
        <f>CONCATENATE(INT(spotify_top_songs_audio_features[[#This Row],[duration_ms]]/(60*1000)),":",MOD(INT(spotify_top_songs_audio_features[[#This Row],[duration_ms]]/1000),60))</f>
        <v>3:55</v>
      </c>
      <c r="AA16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656" t="str">
        <f>spotify_top_songs_audio_features[[#This Row],[track_name]]</f>
        <v>Baila Baila Baila - Remix</v>
      </c>
    </row>
    <row r="1657" spans="1:28" x14ac:dyDescent="0.25">
      <c r="A1657" t="s">
        <v>5051</v>
      </c>
      <c r="B1657" t="s">
        <v>5052</v>
      </c>
      <c r="C1657" t="s">
        <v>5053</v>
      </c>
      <c r="D1657" t="s">
        <v>282</v>
      </c>
      <c r="E1657" t="s">
        <v>113</v>
      </c>
      <c r="F1657" t="s">
        <v>24</v>
      </c>
      <c r="G1657" t="s">
        <v>25</v>
      </c>
      <c r="H1657">
        <v>422</v>
      </c>
      <c r="I1657">
        <v>34</v>
      </c>
      <c r="J1657">
        <v>351</v>
      </c>
      <c r="K1657" t="s">
        <v>4370</v>
      </c>
      <c r="L1657">
        <v>1.7700000000000001E-3</v>
      </c>
      <c r="M1657">
        <v>149</v>
      </c>
      <c r="N1657">
        <v>223</v>
      </c>
      <c r="O1657">
        <v>-6577</v>
      </c>
      <c r="P1657">
        <v>77213</v>
      </c>
      <c r="Q1657">
        <v>204094</v>
      </c>
      <c r="R1657">
        <v>13</v>
      </c>
      <c r="S1657">
        <v>97754402</v>
      </c>
      <c r="U1657" t="str">
        <f>IFERROR(LEFT(spotify_top_songs_audio_features[[#This Row],[artist_names]],SEARCH(",",spotify_top_songs_audio_features[[#This Row],[artist_names]])-1),spotify_top_songs_audio_features[[#This Row],[artist_names]])</f>
        <v>Clinton Kane</v>
      </c>
      <c r="V1657" t="str">
        <f>IFERROR(MID(spotify_top_songs_audio_features[[#This Row],[artist_names]],SEARCH(",",spotify_top_songs_audio_features[[#This Row],[artist_names]])+2,99),"")</f>
        <v/>
      </c>
      <c r="W1657" t="str">
        <f>spotify_top_songs_audio_features[[#This Row],[source]]</f>
        <v>Columbia</v>
      </c>
      <c r="X1657" s="1">
        <f>spotify_top_songs_audio_features[[#This Row],[streams]]</f>
        <v>97754402</v>
      </c>
      <c r="Y1657" t="str">
        <f>IF(Tabela2[[#This Row],[feat]]="","","Feat")</f>
        <v/>
      </c>
      <c r="Z1657" s="17" t="str">
        <f>CONCATENATE(INT(spotify_top_songs_audio_features[[#This Row],[duration_ms]]/(60*1000)),":",MOD(INT(spotify_top_songs_audio_features[[#This Row],[duration_ms]]/1000),60))</f>
        <v>3:24</v>
      </c>
      <c r="AA16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657" t="str">
        <f>spotify_top_songs_audio_features[[#This Row],[track_name]]</f>
        <v>I GUESS I'M IN LOVE</v>
      </c>
    </row>
    <row r="1658" spans="1:28" x14ac:dyDescent="0.25">
      <c r="A1658" t="s">
        <v>1667</v>
      </c>
      <c r="B1658" t="s">
        <v>1668</v>
      </c>
      <c r="C1658" t="s">
        <v>1669</v>
      </c>
      <c r="D1658" t="s">
        <v>1306</v>
      </c>
      <c r="E1658" t="s">
        <v>23</v>
      </c>
      <c r="F1658" t="s">
        <v>24</v>
      </c>
      <c r="G1658" t="s">
        <v>25</v>
      </c>
      <c r="H1658">
        <v>735</v>
      </c>
      <c r="I1658">
        <v>482</v>
      </c>
      <c r="J1658">
        <v>508</v>
      </c>
      <c r="K1658" t="s">
        <v>583</v>
      </c>
      <c r="L1658">
        <v>194</v>
      </c>
      <c r="M1658">
        <v>894</v>
      </c>
      <c r="N1658">
        <v>795</v>
      </c>
      <c r="O1658">
        <v>-921</v>
      </c>
      <c r="P1658">
        <v>175907</v>
      </c>
      <c r="Q1658">
        <v>193118</v>
      </c>
      <c r="R1658">
        <v>17</v>
      </c>
      <c r="S1658">
        <v>97604004</v>
      </c>
      <c r="U1658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658" t="str">
        <f>IFERROR(MID(spotify_top_songs_audio_features[[#This Row],[artist_names]],SEARCH(",",spotify_top_songs_audio_features[[#This Row],[artist_names]])+2,99),"")</f>
        <v/>
      </c>
      <c r="W1658" t="str">
        <f>spotify_top_songs_audio_features[[#This Row],[source]]</f>
        <v>VP Records Corp/Dimelo Vi</v>
      </c>
      <c r="X1658" s="1">
        <f>spotify_top_songs_audio_features[[#This Row],[streams]]</f>
        <v>97604004</v>
      </c>
      <c r="Y1658" t="str">
        <f>IF(Tabela2[[#This Row],[feat]]="","","Feat")</f>
        <v/>
      </c>
      <c r="Z1658" s="17" t="str">
        <f>CONCATENATE(INT(spotify_top_songs_audio_features[[#This Row],[duration_ms]]/(60*1000)),":",MOD(INT(spotify_top_songs_audio_features[[#This Row],[duration_ms]]/1000),60))</f>
        <v>3:13</v>
      </c>
      <c r="AA16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58" t="str">
        <f>spotify_top_songs_audio_features[[#This Row],[track_name]]</f>
        <v>Tú Foto</v>
      </c>
    </row>
    <row r="1659" spans="1:28" x14ac:dyDescent="0.25">
      <c r="A1659" t="s">
        <v>3860</v>
      </c>
      <c r="B1659" t="s">
        <v>3861</v>
      </c>
      <c r="C1659" t="s">
        <v>3862</v>
      </c>
      <c r="D1659" t="s">
        <v>436</v>
      </c>
      <c r="E1659" t="s">
        <v>58</v>
      </c>
      <c r="F1659" t="s">
        <v>32</v>
      </c>
      <c r="G1659" t="s">
        <v>25</v>
      </c>
      <c r="H1659">
        <v>716</v>
      </c>
      <c r="I1659">
        <v>823</v>
      </c>
      <c r="J1659">
        <v>495</v>
      </c>
      <c r="K1659" t="s">
        <v>3279</v>
      </c>
      <c r="L1659">
        <v>0</v>
      </c>
      <c r="M1659">
        <v>361</v>
      </c>
      <c r="N1659">
        <v>91</v>
      </c>
      <c r="O1659">
        <v>-5313</v>
      </c>
      <c r="P1659">
        <v>151957</v>
      </c>
      <c r="Q1659">
        <v>161747</v>
      </c>
      <c r="R1659">
        <v>9</v>
      </c>
      <c r="S1659">
        <v>97470855</v>
      </c>
      <c r="U1659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659" t="str">
        <f>IFERROR(MID(spotify_top_songs_audio_features[[#This Row],[artist_names]],SEARCH(",",spotify_top_songs_audio_features[[#This Row],[artist_names]])+2,99),"")</f>
        <v>Travis Scott</v>
      </c>
      <c r="W1659" t="str">
        <f>spotify_top_songs_audio_features[[#This Row],[source]]</f>
        <v>Atlantic Records UK</v>
      </c>
      <c r="X1659" s="1">
        <f>spotify_top_songs_audio_features[[#This Row],[streams]]</f>
        <v>97470855</v>
      </c>
      <c r="Y1659" t="str">
        <f>IF(Tabela2[[#This Row],[feat]]="","","Feat")</f>
        <v>Feat</v>
      </c>
      <c r="Z1659" s="17" t="str">
        <f>CONCATENATE(INT(spotify_top_songs_audio_features[[#This Row],[duration_ms]]/(60*1000)),":",MOD(INT(spotify_top_songs_audio_features[[#This Row],[duration_ms]]/1000),60))</f>
        <v>2:41</v>
      </c>
      <c r="AA16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659" t="str">
        <f>spotify_top_songs_audio_features[[#This Row],[track_name]]</f>
        <v>Antisocial (with Travis Scott)</v>
      </c>
    </row>
    <row r="1660" spans="1:28" x14ac:dyDescent="0.25">
      <c r="A1660" t="s">
        <v>12357</v>
      </c>
      <c r="B1660" t="s">
        <v>624</v>
      </c>
      <c r="C1660" t="s">
        <v>12358</v>
      </c>
      <c r="D1660" t="s">
        <v>141</v>
      </c>
      <c r="E1660" t="s">
        <v>97</v>
      </c>
      <c r="F1660" t="s">
        <v>32</v>
      </c>
      <c r="G1660" t="s">
        <v>25</v>
      </c>
      <c r="H1660">
        <v>743</v>
      </c>
      <c r="I1660">
        <v>73</v>
      </c>
      <c r="J1660">
        <v>125</v>
      </c>
      <c r="K1660" t="s">
        <v>44</v>
      </c>
      <c r="L1660">
        <v>8.0999999999999996E-4</v>
      </c>
      <c r="M1660">
        <v>778</v>
      </c>
      <c r="N1660">
        <v>15</v>
      </c>
      <c r="O1660">
        <v>-4314</v>
      </c>
      <c r="P1660">
        <v>179972</v>
      </c>
      <c r="Q1660">
        <v>197968</v>
      </c>
      <c r="R1660">
        <v>14</v>
      </c>
      <c r="S1660">
        <v>97353525</v>
      </c>
      <c r="U166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660" t="str">
        <f>IFERROR(MID(spotify_top_songs_audio_features[[#This Row],[artist_names]],SEARCH(",",spotify_top_songs_audio_features[[#This Row],[artist_names]])+2,99),"")</f>
        <v/>
      </c>
      <c r="W1660" t="str">
        <f>spotify_top_songs_audio_features[[#This Row],[source]]</f>
        <v>Rimas Entertainment LLC</v>
      </c>
      <c r="X1660" s="1">
        <f>spotify_top_songs_audio_features[[#This Row],[streams]]</f>
        <v>97353525</v>
      </c>
      <c r="Y1660" t="str">
        <f>IF(Tabela2[[#This Row],[feat]]="","","Feat")</f>
        <v/>
      </c>
      <c r="Z1660" s="17" t="str">
        <f>CONCATENATE(INT(spotify_top_songs_audio_features[[#This Row],[duration_ms]]/(60*1000)),":",MOD(INT(spotify_top_songs_audio_features[[#This Row],[duration_ms]]/1000),60))</f>
        <v>3:17</v>
      </c>
      <c r="AA16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660" t="str">
        <f>spotify_top_songs_audio_features[[#This Row],[track_name]]</f>
        <v>Solo de Mi</v>
      </c>
    </row>
    <row r="1661" spans="1:28" x14ac:dyDescent="0.25">
      <c r="A1661" t="s">
        <v>10927</v>
      </c>
      <c r="B1661" t="s">
        <v>10928</v>
      </c>
      <c r="C1661" t="s">
        <v>10929</v>
      </c>
      <c r="D1661" t="s">
        <v>4191</v>
      </c>
      <c r="E1661" t="s">
        <v>177</v>
      </c>
      <c r="F1661" t="s">
        <v>24</v>
      </c>
      <c r="G1661" t="s">
        <v>25</v>
      </c>
      <c r="H1661">
        <v>43</v>
      </c>
      <c r="I1661">
        <v>7</v>
      </c>
      <c r="J1661">
        <v>264</v>
      </c>
      <c r="K1661" t="s">
        <v>2387</v>
      </c>
      <c r="L1661">
        <v>0</v>
      </c>
      <c r="M1661">
        <v>216</v>
      </c>
      <c r="N1661">
        <v>731</v>
      </c>
      <c r="O1661">
        <v>-535</v>
      </c>
      <c r="P1661">
        <v>158373</v>
      </c>
      <c r="Q1661">
        <v>183219</v>
      </c>
      <c r="R1661">
        <v>12</v>
      </c>
      <c r="S1661">
        <v>97145552</v>
      </c>
      <c r="U1661" t="str">
        <f>IFERROR(LEFT(spotify_top_songs_audio_features[[#This Row],[artist_names]],SEARCH(",",spotify_top_songs_audio_features[[#This Row],[artist_names]])-1),spotify_top_songs_audio_features[[#This Row],[artist_names]])</f>
        <v>PARTYNEXTDOOR</v>
      </c>
      <c r="V1661" t="str">
        <f>IFERROR(MID(spotify_top_songs_audio_features[[#This Row],[artist_names]],SEARCH(",",spotify_top_songs_audio_features[[#This Row],[artist_names]])+2,99),"")</f>
        <v>Rihanna</v>
      </c>
      <c r="W1661" t="str">
        <f>spotify_top_songs_audio_features[[#This Row],[source]]</f>
        <v>OVO Sound</v>
      </c>
      <c r="X1661" s="1">
        <f>spotify_top_songs_audio_features[[#This Row],[streams]]</f>
        <v>97145552</v>
      </c>
      <c r="Y1661" t="str">
        <f>IF(Tabela2[[#This Row],[feat]]="","","Feat")</f>
        <v>Feat</v>
      </c>
      <c r="Z1661" s="17" t="str">
        <f>CONCATENATE(INT(spotify_top_songs_audio_features[[#This Row],[duration_ms]]/(60*1000)),":",MOD(INT(spotify_top_songs_audio_features[[#This Row],[duration_ms]]/1000),60))</f>
        <v>3:3</v>
      </c>
      <c r="AA16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661" t="str">
        <f>spotify_top_songs_audio_features[[#This Row],[track_name]]</f>
        <v>BELIEVE IT</v>
      </c>
    </row>
    <row r="1662" spans="1:28" x14ac:dyDescent="0.25">
      <c r="A1662" t="s">
        <v>8325</v>
      </c>
      <c r="B1662" t="s">
        <v>8326</v>
      </c>
      <c r="C1662" t="s">
        <v>8327</v>
      </c>
      <c r="D1662" t="s">
        <v>976</v>
      </c>
      <c r="E1662" t="s">
        <v>113</v>
      </c>
      <c r="F1662" t="s">
        <v>24</v>
      </c>
      <c r="G1662" t="s">
        <v>25</v>
      </c>
      <c r="H1662">
        <v>669</v>
      </c>
      <c r="I1662">
        <v>773</v>
      </c>
      <c r="J1662">
        <v>153</v>
      </c>
      <c r="K1662" t="s">
        <v>8328</v>
      </c>
      <c r="L1662">
        <v>0</v>
      </c>
      <c r="M1662">
        <v>113</v>
      </c>
      <c r="N1662">
        <v>377</v>
      </c>
      <c r="O1662">
        <v>-5619</v>
      </c>
      <c r="P1662">
        <v>93923</v>
      </c>
      <c r="Q1662">
        <v>185857</v>
      </c>
      <c r="R1662">
        <v>13</v>
      </c>
      <c r="S1662">
        <v>97131813</v>
      </c>
      <c r="U166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662" t="str">
        <f>IFERROR(MID(spotify_top_songs_audio_features[[#This Row],[artist_names]],SEARCH(",",spotify_top_songs_audio_features[[#This Row],[artist_names]])+2,99),"")</f>
        <v>Roddy Ricch</v>
      </c>
      <c r="W1662" t="str">
        <f>spotify_top_songs_audio_features[[#This Row],[source]]</f>
        <v>Mercury Records/Republic Records</v>
      </c>
      <c r="X1662" s="1">
        <f>spotify_top_songs_audio_features[[#This Row],[streams]]</f>
        <v>97131813</v>
      </c>
      <c r="Y1662" t="str">
        <f>IF(Tabela2[[#This Row],[feat]]="","","Feat")</f>
        <v>Feat</v>
      </c>
      <c r="Z1662" s="17" t="str">
        <f>CONCATENATE(INT(spotify_top_songs_audio_features[[#This Row],[duration_ms]]/(60*1000)),":",MOD(INT(spotify_top_songs_audio_features[[#This Row],[duration_ms]]/1000),60))</f>
        <v>3:5</v>
      </c>
      <c r="AA16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662" t="str">
        <f>spotify_top_songs_audio_features[[#This Row],[track_name]]</f>
        <v>Cooped Up (with Roddy Ricch)</v>
      </c>
    </row>
    <row r="1663" spans="1:28" x14ac:dyDescent="0.25">
      <c r="A1663" t="s">
        <v>7784</v>
      </c>
      <c r="B1663" t="s">
        <v>888</v>
      </c>
      <c r="C1663" t="s">
        <v>7785</v>
      </c>
      <c r="D1663" t="s">
        <v>436</v>
      </c>
      <c r="E1663" t="s">
        <v>31</v>
      </c>
      <c r="F1663" t="s">
        <v>32</v>
      </c>
      <c r="G1663" t="s">
        <v>25</v>
      </c>
      <c r="H1663">
        <v>838</v>
      </c>
      <c r="I1663">
        <v>492</v>
      </c>
      <c r="J1663">
        <v>38</v>
      </c>
      <c r="K1663" t="s">
        <v>2647</v>
      </c>
      <c r="L1663">
        <v>0</v>
      </c>
      <c r="M1663">
        <v>262</v>
      </c>
      <c r="N1663">
        <v>895</v>
      </c>
      <c r="O1663">
        <v>-569</v>
      </c>
      <c r="P1663">
        <v>115092</v>
      </c>
      <c r="Q1663">
        <v>237333</v>
      </c>
      <c r="R1663">
        <v>14</v>
      </c>
      <c r="S1663">
        <v>97040205</v>
      </c>
      <c r="U1663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663" t="str">
        <f>IFERROR(MID(spotify_top_songs_audio_features[[#This Row],[artist_names]],SEARCH(",",spotify_top_songs_audio_features[[#This Row],[artist_names]])+2,99),"")</f>
        <v/>
      </c>
      <c r="W1663" t="str">
        <f>spotify_top_songs_audio_features[[#This Row],[source]]</f>
        <v>Atlantic Records UK</v>
      </c>
      <c r="X1663" s="1">
        <f>spotify_top_songs_audio_features[[#This Row],[streams]]</f>
        <v>97040205</v>
      </c>
      <c r="Y1663" t="str">
        <f>IF(Tabela2[[#This Row],[feat]]="","","Feat")</f>
        <v/>
      </c>
      <c r="Z1663" s="17" t="str">
        <f>CONCATENATE(INT(spotify_top_songs_audio_features[[#This Row],[duration_ms]]/(60*1000)),":",MOD(INT(spotify_top_songs_audio_features[[#This Row],[duration_ms]]/1000),60))</f>
        <v>3:57</v>
      </c>
      <c r="AA16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63" t="str">
        <f>spotify_top_songs_audio_features[[#This Row],[track_name]]</f>
        <v>What Do I Know?</v>
      </c>
    </row>
    <row r="1664" spans="1:28" x14ac:dyDescent="0.25">
      <c r="A1664" t="s">
        <v>11497</v>
      </c>
      <c r="B1664" t="s">
        <v>11498</v>
      </c>
      <c r="C1664" t="s">
        <v>11499</v>
      </c>
      <c r="D1664" t="s">
        <v>1249</v>
      </c>
      <c r="E1664" t="s">
        <v>23</v>
      </c>
      <c r="F1664" t="s">
        <v>32</v>
      </c>
      <c r="G1664" t="s">
        <v>25</v>
      </c>
      <c r="H1664">
        <v>723</v>
      </c>
      <c r="I1664">
        <v>809</v>
      </c>
      <c r="J1664">
        <v>625</v>
      </c>
      <c r="K1664" t="s">
        <v>4941</v>
      </c>
      <c r="L1664">
        <v>123</v>
      </c>
      <c r="M1664">
        <v>565</v>
      </c>
      <c r="N1664">
        <v>274</v>
      </c>
      <c r="O1664">
        <v>-3081</v>
      </c>
      <c r="P1664">
        <v>98007</v>
      </c>
      <c r="Q1664">
        <v>176561</v>
      </c>
      <c r="R1664">
        <v>29</v>
      </c>
      <c r="S1664">
        <v>96997937</v>
      </c>
      <c r="U1664" t="str">
        <f>IFERROR(LEFT(spotify_top_songs_audio_features[[#This Row],[artist_names]],SEARCH(",",spotify_top_songs_audio_features[[#This Row],[artist_names]])-1),spotify_top_songs_audio_features[[#This Row],[artist_names]])</f>
        <v>Major Lazer</v>
      </c>
      <c r="V1664" t="str">
        <f>IFERROR(MID(spotify_top_songs_audio_features[[#This Row],[artist_names]],SEARCH(",",spotify_top_songs_audio_features[[#This Row],[artist_names]])+2,99),"")</f>
        <v>MØ, DJ Snake</v>
      </c>
      <c r="W1664" t="str">
        <f>spotify_top_songs_audio_features[[#This Row],[source]]</f>
        <v>Third Pardee Records</v>
      </c>
      <c r="X1664" s="1">
        <f>spotify_top_songs_audio_features[[#This Row],[streams]]</f>
        <v>96997937</v>
      </c>
      <c r="Y1664" t="str">
        <f>IF(Tabela2[[#This Row],[feat]]="","","Feat")</f>
        <v>Feat</v>
      </c>
      <c r="Z1664" s="17" t="str">
        <f>CONCATENATE(INT(spotify_top_songs_audio_features[[#This Row],[duration_ms]]/(60*1000)),":",MOD(INT(spotify_top_songs_audio_features[[#This Row],[duration_ms]]/1000),60))</f>
        <v>2:56</v>
      </c>
      <c r="AA16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64" t="str">
        <f>spotify_top_songs_audio_features[[#This Row],[track_name]]</f>
        <v>Lean On (feat. MØ &amp; DJ Snake)</v>
      </c>
    </row>
    <row r="1665" spans="1:28" x14ac:dyDescent="0.25">
      <c r="A1665" t="s">
        <v>10383</v>
      </c>
      <c r="B1665" t="s">
        <v>10384</v>
      </c>
      <c r="C1665" t="s">
        <v>10385</v>
      </c>
      <c r="D1665" t="s">
        <v>53</v>
      </c>
      <c r="E1665" t="s">
        <v>102</v>
      </c>
      <c r="F1665" t="s">
        <v>32</v>
      </c>
      <c r="G1665" t="s">
        <v>25</v>
      </c>
      <c r="H1665">
        <v>527</v>
      </c>
      <c r="I1665">
        <v>907</v>
      </c>
      <c r="J1665">
        <v>11</v>
      </c>
      <c r="K1665" t="s">
        <v>3578</v>
      </c>
      <c r="L1665">
        <v>0</v>
      </c>
      <c r="M1665">
        <v>993</v>
      </c>
      <c r="N1665">
        <v>664</v>
      </c>
      <c r="O1665">
        <v>-309</v>
      </c>
      <c r="P1665">
        <v>93813</v>
      </c>
      <c r="Q1665">
        <v>188797</v>
      </c>
      <c r="R1665">
        <v>14</v>
      </c>
      <c r="S1665">
        <v>96573602</v>
      </c>
      <c r="U1665" t="str">
        <f>IFERROR(LEFT(spotify_top_songs_audio_features[[#This Row],[artist_names]],SEARCH(",",spotify_top_songs_audio_features[[#This Row],[artist_names]])-1),spotify_top_songs_audio_features[[#This Row],[artist_names]])</f>
        <v>CNCO</v>
      </c>
      <c r="V1665" t="str">
        <f>IFERROR(MID(spotify_top_songs_audio_features[[#This Row],[artist_names]],SEARCH(",",spotify_top_songs_audio_features[[#This Row],[artist_names]])+2,99),"")</f>
        <v>Little Mix</v>
      </c>
      <c r="W1665" t="str">
        <f>spotify_top_songs_audio_features[[#This Row],[source]]</f>
        <v>Sony Music Latin</v>
      </c>
      <c r="X1665" s="1">
        <f>spotify_top_songs_audio_features[[#This Row],[streams]]</f>
        <v>96573602</v>
      </c>
      <c r="Y1665" t="str">
        <f>IF(Tabela2[[#This Row],[feat]]="","","Feat")</f>
        <v>Feat</v>
      </c>
      <c r="Z1665" s="17" t="str">
        <f>CONCATENATE(INT(spotify_top_songs_audio_features[[#This Row],[duration_ms]]/(60*1000)),":",MOD(INT(spotify_top_songs_audio_features[[#This Row],[duration_ms]]/1000),60))</f>
        <v>3:8</v>
      </c>
      <c r="AA16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665" t="str">
        <f>spotify_top_songs_audio_features[[#This Row],[track_name]]</f>
        <v>Reggaetón Lento (Remix)</v>
      </c>
    </row>
    <row r="1666" spans="1:28" x14ac:dyDescent="0.25">
      <c r="A1666" t="s">
        <v>8645</v>
      </c>
      <c r="B1666" t="s">
        <v>8646</v>
      </c>
      <c r="C1666" t="s">
        <v>8647</v>
      </c>
      <c r="D1666" t="s">
        <v>7260</v>
      </c>
      <c r="E1666" t="s">
        <v>31</v>
      </c>
      <c r="F1666" t="s">
        <v>24</v>
      </c>
      <c r="G1666" t="s">
        <v>25</v>
      </c>
      <c r="H1666">
        <v>761</v>
      </c>
      <c r="I1666">
        <v>82</v>
      </c>
      <c r="J1666">
        <v>623</v>
      </c>
      <c r="K1666" t="s">
        <v>1401</v>
      </c>
      <c r="L1666">
        <v>2.1000000000000001E-4</v>
      </c>
      <c r="M1666">
        <v>183</v>
      </c>
      <c r="N1666">
        <v>619</v>
      </c>
      <c r="O1666">
        <v>-4003</v>
      </c>
      <c r="P1666">
        <v>88997</v>
      </c>
      <c r="Q1666">
        <v>211627</v>
      </c>
      <c r="R1666">
        <v>27</v>
      </c>
      <c r="S1666">
        <v>96447517</v>
      </c>
      <c r="U1666" t="str">
        <f>IFERROR(LEFT(spotify_top_songs_audio_features[[#This Row],[artist_names]],SEARCH(",",spotify_top_songs_audio_features[[#This Row],[artist_names]])-1),spotify_top_songs_audio_features[[#This Row],[artist_names]])</f>
        <v>Don Omar</v>
      </c>
      <c r="V1666" t="str">
        <f>IFERROR(MID(spotify_top_songs_audio_features[[#This Row],[artist_names]],SEARCH(",",spotify_top_songs_audio_features[[#This Row],[artist_names]])+2,99),"")</f>
        <v>Zion &amp; Lennox</v>
      </c>
      <c r="W1666" t="str">
        <f>spotify_top_songs_audio_features[[#This Row],[source]]</f>
        <v>UMLE - Machete</v>
      </c>
      <c r="X1666" s="1">
        <f>spotify_top_songs_audio_features[[#This Row],[streams]]</f>
        <v>96447517</v>
      </c>
      <c r="Y1666" t="str">
        <f>IF(Tabela2[[#This Row],[feat]]="","","Feat")</f>
        <v>Feat</v>
      </c>
      <c r="Z1666" s="17" t="str">
        <f>CONCATENATE(INT(spotify_top_songs_audio_features[[#This Row],[duration_ms]]/(60*1000)),":",MOD(INT(spotify_top_songs_audio_features[[#This Row],[duration_ms]]/1000),60))</f>
        <v>3:31</v>
      </c>
      <c r="AA16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66" t="str">
        <f>spotify_top_songs_audio_features[[#This Row],[track_name]]</f>
        <v>Te Quiero Pa´Mi</v>
      </c>
    </row>
    <row r="1667" spans="1:28" x14ac:dyDescent="0.25">
      <c r="A1667" t="s">
        <v>11271</v>
      </c>
      <c r="B1667" t="s">
        <v>307</v>
      </c>
      <c r="C1667" t="s">
        <v>11272</v>
      </c>
      <c r="D1667" t="s">
        <v>309</v>
      </c>
      <c r="E1667" t="s">
        <v>43</v>
      </c>
      <c r="F1667" t="s">
        <v>24</v>
      </c>
      <c r="G1667" t="s">
        <v>25</v>
      </c>
      <c r="H1667">
        <v>521</v>
      </c>
      <c r="I1667">
        <v>125</v>
      </c>
      <c r="J1667">
        <v>239</v>
      </c>
      <c r="K1667" t="s">
        <v>7017</v>
      </c>
      <c r="L1667">
        <v>207</v>
      </c>
      <c r="M1667">
        <v>265</v>
      </c>
      <c r="N1667">
        <v>528</v>
      </c>
      <c r="O1667">
        <v>-17832</v>
      </c>
      <c r="P1667">
        <v>111554</v>
      </c>
      <c r="Q1667">
        <v>243725</v>
      </c>
      <c r="R1667">
        <v>12</v>
      </c>
      <c r="S1667">
        <v>96374570</v>
      </c>
      <c r="U166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1667" t="str">
        <f>IFERROR(MID(spotify_top_songs_audio_features[[#This Row],[artist_names]],SEARCH(",",spotify_top_songs_audio_features[[#This Row],[artist_names]])+2,99),"")</f>
        <v/>
      </c>
      <c r="W1667" t="str">
        <f>spotify_top_songs_audio_features[[#This Row],[source]]</f>
        <v>Darkroom/Interscope Records</v>
      </c>
      <c r="X1667" s="1">
        <f>spotify_top_songs_audio_features[[#This Row],[streams]]</f>
        <v>96374570</v>
      </c>
      <c r="Y1667" t="str">
        <f>IF(Tabela2[[#This Row],[feat]]="","","Feat")</f>
        <v/>
      </c>
      <c r="Z1667" s="17" t="str">
        <f>CONCATENATE(INT(spotify_top_songs_audio_features[[#This Row],[duration_ms]]/(60*1000)),":",MOD(INT(spotify_top_songs_audio_features[[#This Row],[duration_ms]]/1000),60))</f>
        <v>4:3</v>
      </c>
      <c r="AA16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667" t="str">
        <f>spotify_top_songs_audio_features[[#This Row],[track_name]]</f>
        <v>xanny</v>
      </c>
    </row>
    <row r="1668" spans="1:28" x14ac:dyDescent="0.25">
      <c r="A1668" t="s">
        <v>13364</v>
      </c>
      <c r="B1668" t="s">
        <v>13365</v>
      </c>
      <c r="C1668" t="s">
        <v>13366</v>
      </c>
      <c r="D1668" t="s">
        <v>13367</v>
      </c>
      <c r="E1668" t="s">
        <v>113</v>
      </c>
      <c r="F1668" t="s">
        <v>24</v>
      </c>
      <c r="G1668" t="s">
        <v>152</v>
      </c>
      <c r="H1668">
        <v>774</v>
      </c>
      <c r="I1668">
        <v>748</v>
      </c>
      <c r="J1668">
        <v>352</v>
      </c>
      <c r="K1668" t="s">
        <v>5981</v>
      </c>
      <c r="L1668">
        <v>57</v>
      </c>
      <c r="M1668">
        <v>126</v>
      </c>
      <c r="N1668">
        <v>714</v>
      </c>
      <c r="O1668">
        <v>-7086</v>
      </c>
      <c r="P1668">
        <v>135929</v>
      </c>
      <c r="Q1668">
        <v>186828</v>
      </c>
      <c r="R1668">
        <v>13</v>
      </c>
      <c r="S1668">
        <v>96368321</v>
      </c>
      <c r="U1668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1668" t="str">
        <f>IFERROR(MID(spotify_top_songs_audio_features[[#This Row],[artist_names]],SEARCH(",",spotify_top_songs_audio_features[[#This Row],[artist_names]])+2,99),"")</f>
        <v>Luis R Conriquez</v>
      </c>
      <c r="W1668" t="str">
        <f>spotify_top_songs_audio_features[[#This Row],[source]]</f>
        <v>Prajin Records</v>
      </c>
      <c r="X1668" s="1">
        <f>spotify_top_songs_audio_features[[#This Row],[streams]]</f>
        <v>96368321</v>
      </c>
      <c r="Y1668" t="str">
        <f>IF(Tabela2[[#This Row],[feat]]="","","Feat")</f>
        <v>Feat</v>
      </c>
      <c r="Z1668" s="17" t="str">
        <f>CONCATENATE(INT(spotify_top_songs_audio_features[[#This Row],[duration_ms]]/(60*1000)),":",MOD(INT(spotify_top_songs_audio_features[[#This Row],[duration_ms]]/1000),60))</f>
        <v>3:6</v>
      </c>
      <c r="AA16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668" t="str">
        <f>spotify_top_songs_audio_features[[#This Row],[track_name]]</f>
        <v>Siempre Pendientes</v>
      </c>
    </row>
    <row r="1669" spans="1:28" x14ac:dyDescent="0.25">
      <c r="A1669" t="s">
        <v>8702</v>
      </c>
      <c r="B1669" t="s">
        <v>8703</v>
      </c>
      <c r="C1669" t="s">
        <v>3934</v>
      </c>
      <c r="D1669" t="s">
        <v>8704</v>
      </c>
      <c r="E1669" t="s">
        <v>31</v>
      </c>
      <c r="F1669" t="s">
        <v>32</v>
      </c>
      <c r="G1669" t="s">
        <v>25</v>
      </c>
      <c r="H1669">
        <v>374</v>
      </c>
      <c r="I1669">
        <v>568</v>
      </c>
      <c r="J1669">
        <v>109</v>
      </c>
      <c r="K1669" t="s">
        <v>3686</v>
      </c>
      <c r="L1669">
        <v>219</v>
      </c>
      <c r="M1669">
        <v>513</v>
      </c>
      <c r="N1669">
        <v>111</v>
      </c>
      <c r="O1669">
        <v>-3825</v>
      </c>
      <c r="P1669">
        <v>84733</v>
      </c>
      <c r="Q1669">
        <v>547733</v>
      </c>
      <c r="R1669">
        <v>11</v>
      </c>
      <c r="S1669">
        <v>96348431</v>
      </c>
      <c r="U1669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1669" t="str">
        <f>IFERROR(MID(spotify_top_songs_audio_features[[#This Row],[artist_names]],SEARCH(",",spotify_top_songs_audio_features[[#This Row],[artist_names]])+2,99),"")</f>
        <v>Pusha T</v>
      </c>
      <c r="W1669" t="str">
        <f>spotify_top_songs_audio_features[[#This Row],[source]]</f>
        <v>Roc-A-Fella</v>
      </c>
      <c r="X1669" s="1">
        <f>spotify_top_songs_audio_features[[#This Row],[streams]]</f>
        <v>96348431</v>
      </c>
      <c r="Y1669" t="str">
        <f>IF(Tabela2[[#This Row],[feat]]="","","Feat")</f>
        <v>Feat</v>
      </c>
      <c r="Z1669" s="17" t="str">
        <f>CONCATENATE(INT(spotify_top_songs_audio_features[[#This Row],[duration_ms]]/(60*1000)),":",MOD(INT(spotify_top_songs_audio_features[[#This Row],[duration_ms]]/1000),60))</f>
        <v>9:7</v>
      </c>
      <c r="AA16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69" t="str">
        <f>spotify_top_songs_audio_features[[#This Row],[track_name]]</f>
        <v>Runaway</v>
      </c>
    </row>
    <row r="1670" spans="1:28" x14ac:dyDescent="0.25">
      <c r="A1670" t="s">
        <v>4804</v>
      </c>
      <c r="B1670" t="s">
        <v>4805</v>
      </c>
      <c r="C1670" t="s">
        <v>4806</v>
      </c>
      <c r="D1670" t="s">
        <v>4807</v>
      </c>
      <c r="E1670" t="s">
        <v>70</v>
      </c>
      <c r="F1670" t="s">
        <v>32</v>
      </c>
      <c r="G1670" t="s">
        <v>25</v>
      </c>
      <c r="H1670">
        <v>456</v>
      </c>
      <c r="I1670">
        <v>83</v>
      </c>
      <c r="J1670">
        <v>281</v>
      </c>
      <c r="K1670" t="s">
        <v>4808</v>
      </c>
      <c r="L1670">
        <v>0</v>
      </c>
      <c r="M1670">
        <v>968</v>
      </c>
      <c r="N1670">
        <v>619</v>
      </c>
      <c r="O1670">
        <v>-3646</v>
      </c>
      <c r="P1670">
        <v>157628</v>
      </c>
      <c r="Q1670">
        <v>191524</v>
      </c>
      <c r="R1670">
        <v>14</v>
      </c>
      <c r="S1670">
        <v>96232557</v>
      </c>
      <c r="U1670" t="str">
        <f>IFERROR(LEFT(spotify_top_songs_audio_features[[#This Row],[artist_names]],SEARCH(",",spotify_top_songs_audio_features[[#This Row],[artist_names]])-1),spotify_top_songs_audio_features[[#This Row],[artist_names]])</f>
        <v>George Henrique &amp; Rodrigo</v>
      </c>
      <c r="V1670" t="str">
        <f>IFERROR(MID(spotify_top_songs_audio_features[[#This Row],[artist_names]],SEARCH(",",spotify_top_songs_audio_features[[#This Row],[artist_names]])+2,99),"")</f>
        <v>Marília Mendonça</v>
      </c>
      <c r="W1670" t="str">
        <f>spotify_top_songs_audio_features[[#This Row],[source]]</f>
        <v>Worldshow Promoções e Eventos</v>
      </c>
      <c r="X1670" s="1">
        <f>spotify_top_songs_audio_features[[#This Row],[streams]]</f>
        <v>96232557</v>
      </c>
      <c r="Y1670" t="str">
        <f>IF(Tabela2[[#This Row],[feat]]="","","Feat")</f>
        <v>Feat</v>
      </c>
      <c r="Z1670" s="17" t="str">
        <f>CONCATENATE(INT(spotify_top_songs_audio_features[[#This Row],[duration_ms]]/(60*1000)),":",MOD(INT(spotify_top_songs_audio_features[[#This Row],[duration_ms]]/1000),60))</f>
        <v>3:11</v>
      </c>
      <c r="AA16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70" t="str">
        <f>spotify_top_songs_audio_features[[#This Row],[track_name]]</f>
        <v>Vai Lá Em Casa Hoje</v>
      </c>
    </row>
    <row r="1671" spans="1:28" x14ac:dyDescent="0.25">
      <c r="A1671" t="s">
        <v>4221</v>
      </c>
      <c r="B1671" t="s">
        <v>4222</v>
      </c>
      <c r="C1671" t="s">
        <v>4223</v>
      </c>
      <c r="D1671" t="s">
        <v>53</v>
      </c>
      <c r="E1671" t="s">
        <v>31</v>
      </c>
      <c r="F1671" t="s">
        <v>24</v>
      </c>
      <c r="G1671" t="s">
        <v>25</v>
      </c>
      <c r="H1671">
        <v>808</v>
      </c>
      <c r="I1671">
        <v>69</v>
      </c>
      <c r="J1671">
        <v>148</v>
      </c>
      <c r="K1671" t="s">
        <v>4224</v>
      </c>
      <c r="L1671">
        <v>0</v>
      </c>
      <c r="M1671">
        <v>103</v>
      </c>
      <c r="N1671">
        <v>64</v>
      </c>
      <c r="O1671">
        <v>-4151</v>
      </c>
      <c r="P1671">
        <v>125086</v>
      </c>
      <c r="Q1671">
        <v>223147</v>
      </c>
      <c r="R1671">
        <v>22</v>
      </c>
      <c r="S1671">
        <v>95933044</v>
      </c>
      <c r="U1671" t="str">
        <f>IFERROR(LEFT(spotify_top_songs_audio_features[[#This Row],[artist_names]],SEARCH(",",spotify_top_songs_audio_features[[#This Row],[artist_names]])-1),spotify_top_songs_audio_features[[#This Row],[artist_names]])</f>
        <v>Yandel</v>
      </c>
      <c r="V1671" t="str">
        <f>IFERROR(MID(spotify_top_songs_audio_features[[#This Row],[artist_names]],SEARCH(",",spotify_top_songs_audio_features[[#This Row],[artist_names]])+2,99),"")</f>
        <v>Bad Bunny</v>
      </c>
      <c r="W1671" t="str">
        <f>spotify_top_songs_audio_features[[#This Row],[source]]</f>
        <v>Sony Music Latin</v>
      </c>
      <c r="X1671" s="1">
        <f>spotify_top_songs_audio_features[[#This Row],[streams]]</f>
        <v>95933044</v>
      </c>
      <c r="Y1671" t="str">
        <f>IF(Tabela2[[#This Row],[feat]]="","","Feat")</f>
        <v>Feat</v>
      </c>
      <c r="Z1671" s="17" t="str">
        <f>CONCATENATE(INT(spotify_top_songs_audio_features[[#This Row],[duration_ms]]/(60*1000)),":",MOD(INT(spotify_top_songs_audio_features[[#This Row],[duration_ms]]/1000),60))</f>
        <v>3:43</v>
      </c>
      <c r="AA16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71" t="str">
        <f>spotify_top_songs_audio_features[[#This Row],[track_name]]</f>
        <v>Explícale (feat. Bad Bunny)</v>
      </c>
    </row>
    <row r="1672" spans="1:28" x14ac:dyDescent="0.25">
      <c r="A1672" t="s">
        <v>6047</v>
      </c>
      <c r="B1672" t="s">
        <v>624</v>
      </c>
      <c r="C1672" t="s">
        <v>6048</v>
      </c>
      <c r="D1672" t="s">
        <v>141</v>
      </c>
      <c r="E1672" t="s">
        <v>58</v>
      </c>
      <c r="F1672" t="s">
        <v>32</v>
      </c>
      <c r="G1672" t="s">
        <v>25</v>
      </c>
      <c r="H1672">
        <v>826</v>
      </c>
      <c r="I1672">
        <v>449</v>
      </c>
      <c r="J1672">
        <v>674</v>
      </c>
      <c r="K1672" t="s">
        <v>1159</v>
      </c>
      <c r="L1672">
        <v>1.8500000000000001E-3</v>
      </c>
      <c r="M1672">
        <v>273</v>
      </c>
      <c r="N1672">
        <v>337</v>
      </c>
      <c r="O1672">
        <v>-833</v>
      </c>
      <c r="P1672">
        <v>128028</v>
      </c>
      <c r="Q1672">
        <v>236216</v>
      </c>
      <c r="R1672">
        <v>14</v>
      </c>
      <c r="S1672">
        <v>95916899</v>
      </c>
      <c r="U167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672" t="str">
        <f>IFERROR(MID(spotify_top_songs_audio_features[[#This Row],[artist_names]],SEARCH(",",spotify_top_songs_audio_features[[#This Row],[artist_names]])+2,99),"")</f>
        <v/>
      </c>
      <c r="W1672" t="str">
        <f>spotify_top_songs_audio_features[[#This Row],[source]]</f>
        <v>Rimas Entertainment LLC</v>
      </c>
      <c r="X1672" s="1">
        <f>spotify_top_songs_audio_features[[#This Row],[streams]]</f>
        <v>95916899</v>
      </c>
      <c r="Y1672" t="str">
        <f>IF(Tabela2[[#This Row],[feat]]="","","Feat")</f>
        <v/>
      </c>
      <c r="Z1672" s="17" t="str">
        <f>CONCATENATE(INT(spotify_top_songs_audio_features[[#This Row],[duration_ms]]/(60*1000)),":",MOD(INT(spotify_top_songs_audio_features[[#This Row],[duration_ms]]/1000),60))</f>
        <v>3:56</v>
      </c>
      <c r="AA16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672" t="str">
        <f>spotify_top_songs_audio_features[[#This Row],[track_name]]</f>
        <v>NI BIEN NI MAL</v>
      </c>
    </row>
    <row r="1673" spans="1:28" x14ac:dyDescent="0.25">
      <c r="A1673" t="s">
        <v>15046</v>
      </c>
      <c r="B1673" t="s">
        <v>15047</v>
      </c>
      <c r="C1673" t="s">
        <v>15048</v>
      </c>
      <c r="D1673" t="s">
        <v>13222</v>
      </c>
      <c r="E1673" t="s">
        <v>86</v>
      </c>
      <c r="F1673" t="s">
        <v>32</v>
      </c>
      <c r="G1673" t="s">
        <v>25</v>
      </c>
      <c r="H1673">
        <v>817</v>
      </c>
      <c r="I1673">
        <v>672</v>
      </c>
      <c r="J1673">
        <v>299</v>
      </c>
      <c r="K1673" t="s">
        <v>8186</v>
      </c>
      <c r="L1673">
        <v>0</v>
      </c>
      <c r="M1673">
        <v>13</v>
      </c>
      <c r="N1673">
        <v>774</v>
      </c>
      <c r="O1673">
        <v>-5612</v>
      </c>
      <c r="P1673">
        <v>93999</v>
      </c>
      <c r="Q1673">
        <v>332240</v>
      </c>
      <c r="R1673">
        <v>16</v>
      </c>
      <c r="S1673">
        <v>95855837</v>
      </c>
      <c r="U1673" t="str">
        <f>IFERROR(LEFT(spotify_top_songs_audio_features[[#This Row],[artist_names]],SEARCH(",",spotify_top_songs_audio_features[[#This Row],[artist_names]])-1),spotify_top_songs_audio_features[[#This Row],[artist_names]])</f>
        <v>Myke Towers</v>
      </c>
      <c r="V1673" t="str">
        <f>IFERROR(MID(spotify_top_songs_audio_features[[#This Row],[artist_names]],SEARCH(",",spotify_top_songs_audio_features[[#This Row],[artist_names]])+2,99),"")</f>
        <v>Farruko, Arcángel, Sech, Zion</v>
      </c>
      <c r="W1673" t="str">
        <f>spotify_top_songs_audio_features[[#This Row],[source]]</f>
        <v>2019 Casablanca Records &amp; One World Music | Distributed by GLAD Empire</v>
      </c>
      <c r="X1673" s="1">
        <f>spotify_top_songs_audio_features[[#This Row],[streams]]</f>
        <v>95855837</v>
      </c>
      <c r="Y1673" t="str">
        <f>IF(Tabela2[[#This Row],[feat]]="","","Feat")</f>
        <v>Feat</v>
      </c>
      <c r="Z1673" s="17" t="str">
        <f>CONCATENATE(INT(spotify_top_songs_audio_features[[#This Row],[duration_ms]]/(60*1000)),":",MOD(INT(spotify_top_songs_audio_features[[#This Row],[duration_ms]]/1000),60))</f>
        <v>5:32</v>
      </c>
      <c r="AA16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673" t="str">
        <f>spotify_top_songs_audio_features[[#This Row],[track_name]]</f>
        <v>Si Se Da - Remix</v>
      </c>
    </row>
    <row r="1674" spans="1:28" x14ac:dyDescent="0.25">
      <c r="A1674" t="s">
        <v>2484</v>
      </c>
      <c r="B1674" t="s">
        <v>742</v>
      </c>
      <c r="C1674" t="s">
        <v>2485</v>
      </c>
      <c r="D1674" t="s">
        <v>520</v>
      </c>
      <c r="E1674" t="s">
        <v>142</v>
      </c>
      <c r="F1674" t="s">
        <v>24</v>
      </c>
      <c r="G1674" t="s">
        <v>25</v>
      </c>
      <c r="H1674">
        <v>578</v>
      </c>
      <c r="I1674">
        <v>574</v>
      </c>
      <c r="J1674">
        <v>454</v>
      </c>
      <c r="K1674" t="s">
        <v>2476</v>
      </c>
      <c r="L1674">
        <v>0</v>
      </c>
      <c r="M1674">
        <v>83</v>
      </c>
      <c r="N1674">
        <v>301</v>
      </c>
      <c r="O1674">
        <v>-6209</v>
      </c>
      <c r="P1674">
        <v>174152</v>
      </c>
      <c r="Q1674">
        <v>261240</v>
      </c>
      <c r="R1674">
        <v>23</v>
      </c>
      <c r="S1674">
        <v>95806008</v>
      </c>
      <c r="U1674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1674" t="str">
        <f>IFERROR(MID(spotify_top_songs_audio_features[[#This Row],[artist_names]],SEARCH(",",spotify_top_songs_audio_features[[#This Row],[artist_names]])+2,99),"")</f>
        <v/>
      </c>
      <c r="W1674" t="str">
        <f>spotify_top_songs_audio_features[[#This Row],[source]]</f>
        <v>Atlantic Records</v>
      </c>
      <c r="X1674" s="1">
        <f>spotify_top_songs_audio_features[[#This Row],[streams]]</f>
        <v>95806008</v>
      </c>
      <c r="Y1674" t="str">
        <f>IF(Tabela2[[#This Row],[feat]]="","","Feat")</f>
        <v/>
      </c>
      <c r="Z1674" s="17" t="str">
        <f>CONCATENATE(INT(spotify_top_songs_audio_features[[#This Row],[duration_ms]]/(60*1000)),":",MOD(INT(spotify_top_songs_audio_features[[#This Row],[duration_ms]]/1000),60))</f>
        <v>4:21</v>
      </c>
      <c r="AA16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674" t="str">
        <f>spotify_top_songs_audio_features[[#This Row],[track_name]]</f>
        <v>Versace on the Floor</v>
      </c>
    </row>
    <row r="1675" spans="1:28" x14ac:dyDescent="0.25">
      <c r="A1675" t="s">
        <v>16246</v>
      </c>
      <c r="B1675" t="s">
        <v>6297</v>
      </c>
      <c r="C1675" t="s">
        <v>13055</v>
      </c>
      <c r="D1675" t="s">
        <v>436</v>
      </c>
      <c r="E1675" t="s">
        <v>97</v>
      </c>
      <c r="F1675" t="s">
        <v>24</v>
      </c>
      <c r="G1675" t="s">
        <v>25</v>
      </c>
      <c r="H1675">
        <v>531</v>
      </c>
      <c r="I1675">
        <v>854</v>
      </c>
      <c r="J1675">
        <v>198</v>
      </c>
      <c r="K1675" t="s">
        <v>7263</v>
      </c>
      <c r="L1675">
        <v>0</v>
      </c>
      <c r="M1675">
        <v>773</v>
      </c>
      <c r="N1675">
        <v>456</v>
      </c>
      <c r="O1675">
        <v>-3149</v>
      </c>
      <c r="P1675">
        <v>94419</v>
      </c>
      <c r="Q1675">
        <v>190000</v>
      </c>
      <c r="R1675">
        <v>9</v>
      </c>
      <c r="S1675">
        <v>95757030</v>
      </c>
      <c r="U1675" t="str">
        <f>IFERROR(LEFT(spotify_top_songs_audio_features[[#This Row],[artist_names]],SEARCH(",",spotify_top_songs_audio_features[[#This Row],[artist_names]])-1),spotify_top_songs_audio_features[[#This Row],[artist_names]])</f>
        <v>Rita Ora</v>
      </c>
      <c r="V1675" t="str">
        <f>IFERROR(MID(spotify_top_songs_audio_features[[#This Row],[artist_names]],SEARCH(",",spotify_top_songs_audio_features[[#This Row],[artist_names]])+2,99),"")</f>
        <v/>
      </c>
      <c r="W1675" t="str">
        <f>spotify_top_songs_audio_features[[#This Row],[source]]</f>
        <v>Atlantic Records UK</v>
      </c>
      <c r="X1675" s="1">
        <f>spotify_top_songs_audio_features[[#This Row],[streams]]</f>
        <v>95757030</v>
      </c>
      <c r="Y1675" t="str">
        <f>IF(Tabela2[[#This Row],[feat]]="","","Feat")</f>
        <v/>
      </c>
      <c r="Z1675" s="17" t="str">
        <f>CONCATENATE(INT(spotify_top_songs_audio_features[[#This Row],[duration_ms]]/(60*1000)),":",MOD(INT(spotify_top_songs_audio_features[[#This Row],[duration_ms]]/1000),60))</f>
        <v>3:10</v>
      </c>
      <c r="AA16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675" t="str">
        <f>spotify_top_songs_audio_features[[#This Row],[track_name]]</f>
        <v>Let You Love Me</v>
      </c>
    </row>
    <row r="1676" spans="1:28" x14ac:dyDescent="0.25">
      <c r="A1676" t="s">
        <v>15451</v>
      </c>
      <c r="B1676" t="s">
        <v>15452</v>
      </c>
      <c r="C1676" t="s">
        <v>15453</v>
      </c>
      <c r="D1676" t="s">
        <v>15454</v>
      </c>
      <c r="E1676" t="s">
        <v>70</v>
      </c>
      <c r="F1676" t="s">
        <v>32</v>
      </c>
      <c r="G1676" t="s">
        <v>25</v>
      </c>
      <c r="H1676">
        <v>791</v>
      </c>
      <c r="I1676">
        <v>499</v>
      </c>
      <c r="J1676">
        <v>509</v>
      </c>
      <c r="K1676" t="s">
        <v>2534</v>
      </c>
      <c r="L1676">
        <v>2.4099999999999998E-3</v>
      </c>
      <c r="M1676">
        <v>899</v>
      </c>
      <c r="N1676">
        <v>669</v>
      </c>
      <c r="O1676">
        <v>-8472</v>
      </c>
      <c r="P1676">
        <v>99986</v>
      </c>
      <c r="Q1676">
        <v>222000</v>
      </c>
      <c r="R1676">
        <v>5</v>
      </c>
      <c r="S1676">
        <v>95707014</v>
      </c>
      <c r="U1676" t="str">
        <f>IFERROR(LEFT(spotify_top_songs_audio_features[[#This Row],[artist_names]],SEARCH(",",spotify_top_songs_audio_features[[#This Row],[artist_names]])-1),spotify_top_songs_audio_features[[#This Row],[artist_names]])</f>
        <v>FloyyMenor</v>
      </c>
      <c r="V1676" t="str">
        <f>IFERROR(MID(spotify_top_songs_audio_features[[#This Row],[artist_names]],SEARCH(",",spotify_top_songs_audio_features[[#This Row],[artist_names]])+2,99),"")</f>
        <v>Cris Mj</v>
      </c>
      <c r="W1676" t="str">
        <f>spotify_top_songs_audio_features[[#This Row],[source]]</f>
        <v>FloyyMenor under exclusive license to UnitedMasters LLC</v>
      </c>
      <c r="X1676" s="1">
        <f>spotify_top_songs_audio_features[[#This Row],[streams]]</f>
        <v>95707014</v>
      </c>
      <c r="Y1676" t="str">
        <f>IF(Tabela2[[#This Row],[feat]]="","","Feat")</f>
        <v>Feat</v>
      </c>
      <c r="Z1676" s="17" t="str">
        <f>CONCATENATE(INT(spotify_top_songs_audio_features[[#This Row],[duration_ms]]/(60*1000)),":",MOD(INT(spotify_top_songs_audio_features[[#This Row],[duration_ms]]/1000),60))</f>
        <v>3:42</v>
      </c>
      <c r="AA16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76" t="str">
        <f>spotify_top_songs_audio_features[[#This Row],[track_name]]</f>
        <v>Gata Only</v>
      </c>
    </row>
    <row r="1677" spans="1:28" x14ac:dyDescent="0.25">
      <c r="A1677" t="s">
        <v>1829</v>
      </c>
      <c r="B1677" t="s">
        <v>673</v>
      </c>
      <c r="C1677" t="s">
        <v>1830</v>
      </c>
      <c r="D1677" t="s">
        <v>1831</v>
      </c>
      <c r="E1677" t="s">
        <v>142</v>
      </c>
      <c r="F1677" t="s">
        <v>24</v>
      </c>
      <c r="G1677" t="s">
        <v>25</v>
      </c>
      <c r="H1677">
        <v>833</v>
      </c>
      <c r="I1677">
        <v>434</v>
      </c>
      <c r="J1677">
        <v>431</v>
      </c>
      <c r="K1677" t="s">
        <v>1832</v>
      </c>
      <c r="L1677">
        <v>219</v>
      </c>
      <c r="M1677">
        <v>165</v>
      </c>
      <c r="N1677">
        <v>281</v>
      </c>
      <c r="O1677">
        <v>-8795</v>
      </c>
      <c r="P1677">
        <v>150062</v>
      </c>
      <c r="Q1677">
        <v>204600</v>
      </c>
      <c r="R1677">
        <v>58</v>
      </c>
      <c r="S1677">
        <v>95590598</v>
      </c>
      <c r="U1677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1677" t="str">
        <f>IFERROR(MID(spotify_top_songs_audio_features[[#This Row],[artist_names]],SEARCH(",",spotify_top_songs_audio_features[[#This Row],[artist_names]])+2,99),"")</f>
        <v/>
      </c>
      <c r="W1677" t="str">
        <f>spotify_top_songs_audio_features[[#This Row],[source]]</f>
        <v>Epic/Freebandz/A1</v>
      </c>
      <c r="X1677" s="1">
        <f>spotify_top_songs_audio_features[[#This Row],[streams]]</f>
        <v>95590598</v>
      </c>
      <c r="Y1677" t="str">
        <f>IF(Tabela2[[#This Row],[feat]]="","","Feat")</f>
        <v/>
      </c>
      <c r="Z1677" s="17" t="str">
        <f>CONCATENATE(INT(spotify_top_songs_audio_features[[#This Row],[duration_ms]]/(60*1000)),":",MOD(INT(spotify_top_songs_audio_features[[#This Row],[duration_ms]]/1000),60))</f>
        <v>3:24</v>
      </c>
      <c r="AA16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677" t="str">
        <f>spotify_top_songs_audio_features[[#This Row],[track_name]]</f>
        <v>Mask Off</v>
      </c>
    </row>
    <row r="1678" spans="1:28" x14ac:dyDescent="0.25">
      <c r="A1678" t="s">
        <v>14416</v>
      </c>
      <c r="B1678" t="s">
        <v>3596</v>
      </c>
      <c r="C1678" t="s">
        <v>14417</v>
      </c>
      <c r="D1678" t="s">
        <v>127</v>
      </c>
      <c r="E1678" t="s">
        <v>43</v>
      </c>
      <c r="F1678" t="s">
        <v>32</v>
      </c>
      <c r="G1678" t="s">
        <v>25</v>
      </c>
      <c r="H1678">
        <v>633</v>
      </c>
      <c r="I1678">
        <v>454</v>
      </c>
      <c r="J1678">
        <v>875</v>
      </c>
      <c r="K1678" t="s">
        <v>14418</v>
      </c>
      <c r="L1678">
        <v>0</v>
      </c>
      <c r="M1678">
        <v>148</v>
      </c>
      <c r="N1678">
        <v>282</v>
      </c>
      <c r="O1678">
        <v>-8016</v>
      </c>
      <c r="P1678">
        <v>74828</v>
      </c>
      <c r="Q1678">
        <v>179560</v>
      </c>
      <c r="R1678">
        <v>8</v>
      </c>
      <c r="S1678">
        <v>95570340</v>
      </c>
      <c r="U1678" t="str">
        <f>IFERROR(LEFT(spotify_top_songs_audio_features[[#This Row],[artist_names]],SEARCH(",",spotify_top_songs_audio_features[[#This Row],[artist_names]])-1),spotify_top_songs_audio_features[[#This Row],[artist_names]])</f>
        <v>V</v>
      </c>
      <c r="V1678" t="str">
        <f>IFERROR(MID(spotify_top_songs_audio_features[[#This Row],[artist_names]],SEARCH(",",spotify_top_songs_audio_features[[#This Row],[artist_names]])+2,99),"")</f>
        <v/>
      </c>
      <c r="W1678" t="str">
        <f>spotify_top_songs_audio_features[[#This Row],[source]]</f>
        <v>BIGHIT MUSIC</v>
      </c>
      <c r="X1678" s="1">
        <f>spotify_top_songs_audio_features[[#This Row],[streams]]</f>
        <v>95570340</v>
      </c>
      <c r="Y1678" t="str">
        <f>IF(Tabela2[[#This Row],[feat]]="","","Feat")</f>
        <v/>
      </c>
      <c r="Z1678" s="17" t="str">
        <f>CONCATENATE(INT(spotify_top_songs_audio_features[[#This Row],[duration_ms]]/(60*1000)),":",MOD(INT(spotify_top_songs_audio_features[[#This Row],[duration_ms]]/1000),60))</f>
        <v>2:59</v>
      </c>
      <c r="AA16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678" t="str">
        <f>spotify_top_songs_audio_features[[#This Row],[track_name]]</f>
        <v>Rainy Days</v>
      </c>
    </row>
    <row r="1679" spans="1:28" x14ac:dyDescent="0.25">
      <c r="A1679" t="s">
        <v>6961</v>
      </c>
      <c r="B1679" t="s">
        <v>6962</v>
      </c>
      <c r="C1679" t="s">
        <v>6963</v>
      </c>
      <c r="D1679" t="s">
        <v>259</v>
      </c>
      <c r="E1679" t="s">
        <v>31</v>
      </c>
      <c r="F1679" t="s">
        <v>24</v>
      </c>
      <c r="G1679" t="s">
        <v>25</v>
      </c>
      <c r="H1679">
        <v>675</v>
      </c>
      <c r="I1679">
        <v>384</v>
      </c>
      <c r="J1679">
        <v>45</v>
      </c>
      <c r="K1679" t="s">
        <v>1216</v>
      </c>
      <c r="L1679">
        <v>0</v>
      </c>
      <c r="M1679">
        <v>167</v>
      </c>
      <c r="N1679">
        <v>415</v>
      </c>
      <c r="O1679">
        <v>-712</v>
      </c>
      <c r="P1679">
        <v>86953</v>
      </c>
      <c r="Q1679">
        <v>201653</v>
      </c>
      <c r="R1679">
        <v>13</v>
      </c>
      <c r="S1679">
        <v>95564875</v>
      </c>
      <c r="U1679" t="str">
        <f>IFERROR(LEFT(spotify_top_songs_audio_features[[#This Row],[artist_names]],SEARCH(",",spotify_top_songs_audio_features[[#This Row],[artist_names]])-1),spotify_top_songs_audio_features[[#This Row],[artist_names]])</f>
        <v>Kylie Minogue</v>
      </c>
      <c r="V1679" t="str">
        <f>IFERROR(MID(spotify_top_songs_audio_features[[#This Row],[artist_names]],SEARCH(",",spotify_top_songs_audio_features[[#This Row],[artist_names]])+2,99),"")</f>
        <v/>
      </c>
      <c r="W1679" t="str">
        <f>spotify_top_songs_audio_features[[#This Row],[source]]</f>
        <v>Parlophone UK</v>
      </c>
      <c r="X1679" s="1">
        <f>spotify_top_songs_audio_features[[#This Row],[streams]]</f>
        <v>95564875</v>
      </c>
      <c r="Y1679" t="str">
        <f>IF(Tabela2[[#This Row],[feat]]="","","Feat")</f>
        <v/>
      </c>
      <c r="Z1679" s="17" t="str">
        <f>CONCATENATE(INT(spotify_top_songs_audio_features[[#This Row],[duration_ms]]/(60*1000)),":",MOD(INT(spotify_top_songs_audio_features[[#This Row],[duration_ms]]/1000),60))</f>
        <v>3:21</v>
      </c>
      <c r="AA16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79" t="str">
        <f>spotify_top_songs_audio_features[[#This Row],[track_name]]</f>
        <v>Santa Baby</v>
      </c>
    </row>
    <row r="1680" spans="1:28" x14ac:dyDescent="0.25">
      <c r="A1680" t="s">
        <v>9953</v>
      </c>
      <c r="B1680" t="s">
        <v>9954</v>
      </c>
      <c r="C1680" t="s">
        <v>9955</v>
      </c>
      <c r="D1680" t="s">
        <v>9956</v>
      </c>
      <c r="E1680" t="s">
        <v>97</v>
      </c>
      <c r="F1680" t="s">
        <v>24</v>
      </c>
      <c r="G1680" t="s">
        <v>25</v>
      </c>
      <c r="H1680">
        <v>646</v>
      </c>
      <c r="I1680">
        <v>471</v>
      </c>
      <c r="J1680">
        <v>157</v>
      </c>
      <c r="K1680" t="s">
        <v>764</v>
      </c>
      <c r="L1680">
        <v>0</v>
      </c>
      <c r="M1680">
        <v>125</v>
      </c>
      <c r="N1680">
        <v>455</v>
      </c>
      <c r="O1680">
        <v>-9247</v>
      </c>
      <c r="P1680">
        <v>170084</v>
      </c>
      <c r="Q1680">
        <v>232813</v>
      </c>
      <c r="R1680">
        <v>12</v>
      </c>
      <c r="S1680">
        <v>95524954</v>
      </c>
      <c r="U1680" t="str">
        <f>IFERROR(LEFT(spotify_top_songs_audio_features[[#This Row],[artist_names]],SEARCH(",",spotify_top_songs_audio_features[[#This Row],[artist_names]])-1),spotify_top_songs_audio_features[[#This Row],[artist_names]])</f>
        <v>Emmy Meli</v>
      </c>
      <c r="V1680" t="str">
        <f>IFERROR(MID(spotify_top_songs_audio_features[[#This Row],[artist_names]],SEARCH(",",spotify_top_songs_audio_features[[#This Row],[artist_names]])+2,99),"")</f>
        <v/>
      </c>
      <c r="W1680" t="str">
        <f>spotify_top_songs_audio_features[[#This Row],[source]]</f>
        <v>Disruptor Records/Arista Records</v>
      </c>
      <c r="X1680" s="1">
        <f>spotify_top_songs_audio_features[[#This Row],[streams]]</f>
        <v>95524954</v>
      </c>
      <c r="Y1680" t="str">
        <f>IF(Tabela2[[#This Row],[feat]]="","","Feat")</f>
        <v/>
      </c>
      <c r="Z1680" s="17" t="str">
        <f>CONCATENATE(INT(spotify_top_songs_audio_features[[#This Row],[duration_ms]]/(60*1000)),":",MOD(INT(spotify_top_songs_audio_features[[#This Row],[duration_ms]]/1000),60))</f>
        <v>3:52</v>
      </c>
      <c r="AA16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680" t="str">
        <f>spotify_top_songs_audio_features[[#This Row],[track_name]]</f>
        <v>I AM WOMAN</v>
      </c>
    </row>
    <row r="1681" spans="1:28" x14ac:dyDescent="0.25">
      <c r="A1681" t="s">
        <v>16197</v>
      </c>
      <c r="B1681" t="s">
        <v>16198</v>
      </c>
      <c r="C1681" t="s">
        <v>16199</v>
      </c>
      <c r="D1681" t="s">
        <v>3769</v>
      </c>
      <c r="E1681" t="s">
        <v>31</v>
      </c>
      <c r="F1681" t="s">
        <v>32</v>
      </c>
      <c r="G1681" t="s">
        <v>25</v>
      </c>
      <c r="H1681">
        <v>753</v>
      </c>
      <c r="I1681">
        <v>686</v>
      </c>
      <c r="J1681">
        <v>284</v>
      </c>
      <c r="K1681" t="s">
        <v>13053</v>
      </c>
      <c r="L1681">
        <v>0</v>
      </c>
      <c r="M1681">
        <v>193</v>
      </c>
      <c r="N1681">
        <v>886</v>
      </c>
      <c r="O1681">
        <v>-5415</v>
      </c>
      <c r="P1681">
        <v>132055</v>
      </c>
      <c r="Q1681">
        <v>194732</v>
      </c>
      <c r="R1681">
        <v>14</v>
      </c>
      <c r="S1681">
        <v>95283224</v>
      </c>
      <c r="U1681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1681" t="str">
        <f>IFERROR(MID(spotify_top_songs_audio_features[[#This Row],[artist_names]],SEARCH(",",spotify_top_songs_audio_features[[#This Row],[artist_names]])+2,99),"")</f>
        <v>Gunna, Drake</v>
      </c>
      <c r="W1681" t="str">
        <f>spotify_top_songs_audio_features[[#This Row],[source]]</f>
        <v>Quality Control Music/Young Stoner Life Records, a 300 Entertainment Label/Motown Records/Capitol Records</v>
      </c>
      <c r="X1681" s="1">
        <f>spotify_top_songs_audio_features[[#This Row],[streams]]</f>
        <v>95283224</v>
      </c>
      <c r="Y1681" t="str">
        <f>IF(Tabela2[[#This Row],[feat]]="","","Feat")</f>
        <v>Feat</v>
      </c>
      <c r="Z1681" s="17" t="str">
        <f>CONCATENATE(INT(spotify_top_songs_audio_features[[#This Row],[duration_ms]]/(60*1000)),":",MOD(INT(spotify_top_songs_audio_features[[#This Row],[duration_ms]]/1000),60))</f>
        <v>3:14</v>
      </c>
      <c r="AA16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81" t="str">
        <f>spotify_top_songs_audio_features[[#This Row],[track_name]]</f>
        <v>Never Recover (Lil Baby &amp; Gunna, Drake)</v>
      </c>
    </row>
    <row r="1682" spans="1:28" x14ac:dyDescent="0.25">
      <c r="A1682" t="s">
        <v>6165</v>
      </c>
      <c r="B1682" t="s">
        <v>1209</v>
      </c>
      <c r="C1682" t="s">
        <v>6166</v>
      </c>
      <c r="D1682" t="s">
        <v>1911</v>
      </c>
      <c r="E1682" t="s">
        <v>31</v>
      </c>
      <c r="F1682" t="s">
        <v>24</v>
      </c>
      <c r="G1682" t="s">
        <v>25</v>
      </c>
      <c r="H1682">
        <v>665</v>
      </c>
      <c r="I1682">
        <v>651</v>
      </c>
      <c r="J1682">
        <v>156</v>
      </c>
      <c r="K1682" t="s">
        <v>6167</v>
      </c>
      <c r="L1682">
        <v>0</v>
      </c>
      <c r="M1682">
        <v>896</v>
      </c>
      <c r="N1682">
        <v>237</v>
      </c>
      <c r="O1682">
        <v>-5515</v>
      </c>
      <c r="P1682">
        <v>163935</v>
      </c>
      <c r="Q1682">
        <v>175755</v>
      </c>
      <c r="R1682">
        <v>17</v>
      </c>
      <c r="S1682">
        <v>95215800</v>
      </c>
      <c r="U1682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1682" t="str">
        <f>IFERROR(MID(spotify_top_songs_audio_features[[#This Row],[artist_names]],SEARCH(",",spotify_top_songs_audio_features[[#This Row],[artist_names]])+2,99),"")</f>
        <v/>
      </c>
      <c r="W1682" t="str">
        <f>spotify_top_songs_audio_features[[#This Row],[source]]</f>
        <v>Juice WRLD Mixtape / ISR P&amp;D</v>
      </c>
      <c r="X1682" s="1">
        <f>spotify_top_songs_audio_features[[#This Row],[streams]]</f>
        <v>95215800</v>
      </c>
      <c r="Y1682" t="str">
        <f>IF(Tabela2[[#This Row],[feat]]="","","Feat")</f>
        <v/>
      </c>
      <c r="Z1682" s="17" t="str">
        <f>CONCATENATE(INT(spotify_top_songs_audio_features[[#This Row],[duration_ms]]/(60*1000)),":",MOD(INT(spotify_top_songs_audio_features[[#This Row],[duration_ms]]/1000),60))</f>
        <v>2:55</v>
      </c>
      <c r="AA16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82" t="str">
        <f>spotify_top_songs_audio_features[[#This Row],[track_name]]</f>
        <v>Lean Wit Me</v>
      </c>
    </row>
    <row r="1683" spans="1:28" x14ac:dyDescent="0.25">
      <c r="A1683" t="s">
        <v>4646</v>
      </c>
      <c r="B1683" t="s">
        <v>4647</v>
      </c>
      <c r="C1683" t="s">
        <v>4648</v>
      </c>
      <c r="D1683" t="s">
        <v>1562</v>
      </c>
      <c r="E1683" t="s">
        <v>31</v>
      </c>
      <c r="F1683" t="s">
        <v>24</v>
      </c>
      <c r="G1683" t="s">
        <v>25</v>
      </c>
      <c r="H1683">
        <v>795</v>
      </c>
      <c r="I1683">
        <v>715</v>
      </c>
      <c r="J1683">
        <v>838</v>
      </c>
      <c r="K1683" t="s">
        <v>4649</v>
      </c>
      <c r="L1683">
        <v>2.12E-4</v>
      </c>
      <c r="M1683">
        <v>179</v>
      </c>
      <c r="N1683">
        <v>758</v>
      </c>
      <c r="O1683">
        <v>-3582</v>
      </c>
      <c r="P1683">
        <v>165941</v>
      </c>
      <c r="Q1683">
        <v>304733</v>
      </c>
      <c r="R1683">
        <v>15</v>
      </c>
      <c r="S1683">
        <v>95205599</v>
      </c>
      <c r="U1683" t="str">
        <f>IFERROR(LEFT(spotify_top_songs_audio_features[[#This Row],[artist_names]],SEARCH(",",spotify_top_songs_audio_features[[#This Row],[artist_names]])-1),spotify_top_songs_audio_features[[#This Row],[artist_names]])</f>
        <v>Dalex</v>
      </c>
      <c r="V1683" t="str">
        <f>IFERROR(MID(spotify_top_songs_audio_features[[#This Row],[artist_names]],SEARCH(",",spotify_top_songs_audio_features[[#This Row],[artist_names]])+2,99),"")</f>
        <v>Lenny Tavárez, Anitta, NATTI NATASHA, Farruko, Justin Quiles</v>
      </c>
      <c r="W1683" t="str">
        <f>spotify_top_songs_audio_features[[#This Row],[source]]</f>
        <v>Rich Music</v>
      </c>
      <c r="X1683" s="1">
        <f>spotify_top_songs_audio_features[[#This Row],[streams]]</f>
        <v>95205599</v>
      </c>
      <c r="Y1683" t="str">
        <f>IF(Tabela2[[#This Row],[feat]]="","","Feat")</f>
        <v>Feat</v>
      </c>
      <c r="Z1683" s="17" t="str">
        <f>CONCATENATE(INT(spotify_top_songs_audio_features[[#This Row],[duration_ms]]/(60*1000)),":",MOD(INT(spotify_top_songs_audio_features[[#This Row],[duration_ms]]/1000),60))</f>
        <v>5:4</v>
      </c>
      <c r="AA16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83" t="str">
        <f>spotify_top_songs_audio_features[[#This Row],[track_name]]</f>
        <v>Bellaquita - Remix</v>
      </c>
    </row>
    <row r="1684" spans="1:28" x14ac:dyDescent="0.25">
      <c r="A1684" t="s">
        <v>15049</v>
      </c>
      <c r="B1684" t="s">
        <v>15050</v>
      </c>
      <c r="C1684" t="s">
        <v>15051</v>
      </c>
      <c r="D1684" t="s">
        <v>5352</v>
      </c>
      <c r="E1684" t="s">
        <v>142</v>
      </c>
      <c r="F1684" t="s">
        <v>24</v>
      </c>
      <c r="G1684" t="s">
        <v>25</v>
      </c>
      <c r="H1684">
        <v>652</v>
      </c>
      <c r="I1684">
        <v>583</v>
      </c>
      <c r="J1684">
        <v>322</v>
      </c>
      <c r="K1684" t="s">
        <v>1713</v>
      </c>
      <c r="L1684">
        <v>1.65E-4</v>
      </c>
      <c r="M1684">
        <v>42</v>
      </c>
      <c r="N1684">
        <v>401</v>
      </c>
      <c r="O1684">
        <v>-8302</v>
      </c>
      <c r="P1684">
        <v>180042</v>
      </c>
      <c r="Q1684">
        <v>202227</v>
      </c>
      <c r="R1684">
        <v>13</v>
      </c>
      <c r="S1684">
        <v>95033781</v>
      </c>
      <c r="U1684" t="str">
        <f>IFERROR(LEFT(spotify_top_songs_audio_features[[#This Row],[artist_names]],SEARCH(",",spotify_top_songs_audio_features[[#This Row],[artist_names]])-1),spotify_top_songs_audio_features[[#This Row],[artist_names]])</f>
        <v>Jessica Darrow</v>
      </c>
      <c r="V1684" t="str">
        <f>IFERROR(MID(spotify_top_songs_audio_features[[#This Row],[artist_names]],SEARCH(",",spotify_top_songs_audio_features[[#This Row],[artist_names]])+2,99),"")</f>
        <v/>
      </c>
      <c r="W1684" t="str">
        <f>spotify_top_songs_audio_features[[#This Row],[source]]</f>
        <v>UME - Global Clearing House</v>
      </c>
      <c r="X1684" s="1">
        <f>spotify_top_songs_audio_features[[#This Row],[streams]]</f>
        <v>95033781</v>
      </c>
      <c r="Y1684" t="str">
        <f>IF(Tabela2[[#This Row],[feat]]="","","Feat")</f>
        <v/>
      </c>
      <c r="Z1684" s="17" t="str">
        <f>CONCATENATE(INT(spotify_top_songs_audio_features[[#This Row],[duration_ms]]/(60*1000)),":",MOD(INT(spotify_top_songs_audio_features[[#This Row],[duration_ms]]/1000),60))</f>
        <v>3:22</v>
      </c>
      <c r="AA16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684" t="str">
        <f>spotify_top_songs_audio_features[[#This Row],[track_name]]</f>
        <v>Surface Pressure - From "Encanto"/Soundtrack Version</v>
      </c>
    </row>
    <row r="1685" spans="1:28" x14ac:dyDescent="0.25">
      <c r="A1685" t="s">
        <v>7136</v>
      </c>
      <c r="B1685" t="s">
        <v>325</v>
      </c>
      <c r="C1685" t="s">
        <v>7137</v>
      </c>
      <c r="D1685" t="s">
        <v>7138</v>
      </c>
      <c r="E1685" t="s">
        <v>31</v>
      </c>
      <c r="F1685" t="s">
        <v>32</v>
      </c>
      <c r="G1685" t="s">
        <v>25</v>
      </c>
      <c r="H1685">
        <v>681</v>
      </c>
      <c r="I1685">
        <v>865</v>
      </c>
      <c r="J1685">
        <v>594</v>
      </c>
      <c r="K1685" t="s">
        <v>3915</v>
      </c>
      <c r="L1685">
        <v>169</v>
      </c>
      <c r="M1685">
        <v>149</v>
      </c>
      <c r="N1685">
        <v>528</v>
      </c>
      <c r="O1685">
        <v>-4132</v>
      </c>
      <c r="P1685">
        <v>91017</v>
      </c>
      <c r="Q1685">
        <v>219080</v>
      </c>
      <c r="R1685">
        <v>12</v>
      </c>
      <c r="S1685">
        <v>94985652</v>
      </c>
      <c r="U1685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1685" t="str">
        <f>IFERROR(MID(spotify_top_songs_audio_features[[#This Row],[artist_names]],SEARCH(",",spotify_top_songs_audio_features[[#This Row],[artist_names]])+2,99),"")</f>
        <v/>
      </c>
      <c r="W1685" t="str">
        <f>spotify_top_songs_audio_features[[#This Row],[source]]</f>
        <v>RCA/Legacy</v>
      </c>
      <c r="X1685" s="1">
        <f>spotify_top_songs_audio_features[[#This Row],[streams]]</f>
        <v>94985652</v>
      </c>
      <c r="Y1685" t="str">
        <f>IF(Tabela2[[#This Row],[feat]]="","","Feat")</f>
        <v/>
      </c>
      <c r="Z1685" s="17" t="str">
        <f>CONCATENATE(INT(spotify_top_songs_audio_features[[#This Row],[duration_ms]]/(60*1000)),":",MOD(INT(spotify_top_songs_audio_features[[#This Row],[duration_ms]]/1000),60))</f>
        <v>3:39</v>
      </c>
      <c r="AA16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85" t="str">
        <f>spotify_top_songs_audio_features[[#This Row],[track_name]]</f>
        <v>Mother's Daughter</v>
      </c>
    </row>
    <row r="1686" spans="1:28" x14ac:dyDescent="0.25">
      <c r="A1686" t="s">
        <v>12763</v>
      </c>
      <c r="B1686" t="s">
        <v>2852</v>
      </c>
      <c r="C1686" t="s">
        <v>2853</v>
      </c>
      <c r="D1686" t="s">
        <v>53</v>
      </c>
      <c r="E1686" t="s">
        <v>23</v>
      </c>
      <c r="F1686" t="s">
        <v>24</v>
      </c>
      <c r="G1686" t="s">
        <v>25</v>
      </c>
      <c r="H1686">
        <v>719</v>
      </c>
      <c r="I1686">
        <v>753</v>
      </c>
      <c r="J1686">
        <v>179</v>
      </c>
      <c r="K1686" t="s">
        <v>3317</v>
      </c>
      <c r="L1686">
        <v>4.2099999999999999E-4</v>
      </c>
      <c r="M1686">
        <v>212</v>
      </c>
      <c r="N1686">
        <v>675</v>
      </c>
      <c r="O1686">
        <v>-4891</v>
      </c>
      <c r="P1686">
        <v>174107</v>
      </c>
      <c r="Q1686">
        <v>204564</v>
      </c>
      <c r="R1686">
        <v>43</v>
      </c>
      <c r="S1686">
        <v>94809889</v>
      </c>
      <c r="U1686" t="str">
        <f>IFERROR(LEFT(spotify_top_songs_audio_features[[#This Row],[artist_names]],SEARCH(",",spotify_top_songs_audio_features[[#This Row],[artist_names]])-1),spotify_top_songs_audio_features[[#This Row],[artist_names]])</f>
        <v>Mau y Ricky</v>
      </c>
      <c r="V1686" t="str">
        <f>IFERROR(MID(spotify_top_songs_audio_features[[#This Row],[artist_names]],SEARCH(",",spotify_top_songs_audio_features[[#This Row],[artist_names]])+2,99),"")</f>
        <v>Manuel Turizo, Camilo</v>
      </c>
      <c r="W1686" t="str">
        <f>spotify_top_songs_audio_features[[#This Row],[source]]</f>
        <v>Sony Music Latin</v>
      </c>
      <c r="X1686" s="1">
        <f>spotify_top_songs_audio_features[[#This Row],[streams]]</f>
        <v>94809889</v>
      </c>
      <c r="Y1686" t="str">
        <f>IF(Tabela2[[#This Row],[feat]]="","","Feat")</f>
        <v>Feat</v>
      </c>
      <c r="Z1686" s="17" t="str">
        <f>CONCATENATE(INT(spotify_top_songs_audio_features[[#This Row],[duration_ms]]/(60*1000)),":",MOD(INT(spotify_top_songs_audio_features[[#This Row],[duration_ms]]/1000),60))</f>
        <v>3:24</v>
      </c>
      <c r="AA16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86" t="str">
        <f>spotify_top_songs_audio_features[[#This Row],[track_name]]</f>
        <v>Desconocidos</v>
      </c>
    </row>
    <row r="1687" spans="1:28" x14ac:dyDescent="0.25">
      <c r="A1687" t="s">
        <v>8923</v>
      </c>
      <c r="B1687" t="s">
        <v>8924</v>
      </c>
      <c r="C1687" t="s">
        <v>8925</v>
      </c>
      <c r="D1687" t="s">
        <v>8926</v>
      </c>
      <c r="E1687" t="s">
        <v>31</v>
      </c>
      <c r="F1687" t="s">
        <v>32</v>
      </c>
      <c r="G1687" t="s">
        <v>25</v>
      </c>
      <c r="H1687">
        <v>689</v>
      </c>
      <c r="I1687">
        <v>706</v>
      </c>
      <c r="J1687">
        <v>312</v>
      </c>
      <c r="K1687" t="s">
        <v>8927</v>
      </c>
      <c r="L1687">
        <v>0</v>
      </c>
      <c r="M1687">
        <v>105</v>
      </c>
      <c r="N1687">
        <v>623</v>
      </c>
      <c r="O1687">
        <v>-448</v>
      </c>
      <c r="P1687">
        <v>10652</v>
      </c>
      <c r="Q1687">
        <v>226268</v>
      </c>
      <c r="R1687">
        <v>16</v>
      </c>
      <c r="S1687">
        <v>94763591</v>
      </c>
      <c r="U1687" t="str">
        <f>IFERROR(LEFT(spotify_top_songs_audio_features[[#This Row],[artist_names]],SEARCH(",",spotify_top_songs_audio_features[[#This Row],[artist_names]])-1),spotify_top_songs_audio_features[[#This Row],[artist_names]])</f>
        <v>Tom Grennan</v>
      </c>
      <c r="V1687" t="str">
        <f>IFERROR(MID(spotify_top_songs_audio_features[[#This Row],[artist_names]],SEARCH(",",spotify_top_songs_audio_features[[#This Row],[artist_names]])+2,99),"")</f>
        <v/>
      </c>
      <c r="W1687" t="str">
        <f>spotify_top_songs_audio_features[[#This Row],[source]]</f>
        <v>Insanity Records</v>
      </c>
      <c r="X1687" s="1">
        <f>spotify_top_songs_audio_features[[#This Row],[streams]]</f>
        <v>94763591</v>
      </c>
      <c r="Y1687" t="str">
        <f>IF(Tabela2[[#This Row],[feat]]="","","Feat")</f>
        <v/>
      </c>
      <c r="Z1687" s="17" t="str">
        <f>CONCATENATE(INT(spotify_top_songs_audio_features[[#This Row],[duration_ms]]/(60*1000)),":",MOD(INT(spotify_top_songs_audio_features[[#This Row],[duration_ms]]/1000),60))</f>
        <v>3:46</v>
      </c>
      <c r="AA16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87" t="str">
        <f>spotify_top_songs_audio_features[[#This Row],[track_name]]</f>
        <v>Little Bit of Love</v>
      </c>
    </row>
    <row r="1688" spans="1:28" x14ac:dyDescent="0.25">
      <c r="A1688" t="s">
        <v>9627</v>
      </c>
      <c r="B1688" t="s">
        <v>3528</v>
      </c>
      <c r="C1688" t="s">
        <v>9628</v>
      </c>
      <c r="D1688" t="s">
        <v>187</v>
      </c>
      <c r="E1688" t="s">
        <v>102</v>
      </c>
      <c r="F1688" t="s">
        <v>32</v>
      </c>
      <c r="G1688" t="s">
        <v>25</v>
      </c>
      <c r="H1688">
        <v>591</v>
      </c>
      <c r="I1688">
        <v>841</v>
      </c>
      <c r="J1688">
        <v>304</v>
      </c>
      <c r="K1688" t="s">
        <v>7135</v>
      </c>
      <c r="L1688">
        <v>0</v>
      </c>
      <c r="M1688">
        <v>395</v>
      </c>
      <c r="N1688">
        <v>392</v>
      </c>
      <c r="O1688">
        <v>-4351</v>
      </c>
      <c r="P1688">
        <v>109034</v>
      </c>
      <c r="Q1688">
        <v>158805</v>
      </c>
      <c r="R1688">
        <v>14</v>
      </c>
      <c r="S1688">
        <v>94536356</v>
      </c>
      <c r="U1688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1688" t="str">
        <f>IFERROR(MID(spotify_top_songs_audio_features[[#This Row],[artist_names]],SEARCH(",",spotify_top_songs_audio_features[[#This Row],[artist_names]])+2,99),"")</f>
        <v/>
      </c>
      <c r="W1688" t="str">
        <f>spotify_top_songs_audio_features[[#This Row],[source]]</f>
        <v>Capitol Records</v>
      </c>
      <c r="X1688" s="1">
        <f>spotify_top_songs_audio_features[[#This Row],[streams]]</f>
        <v>94536356</v>
      </c>
      <c r="Y1688" t="str">
        <f>IF(Tabela2[[#This Row],[feat]]="","","Feat")</f>
        <v/>
      </c>
      <c r="Z1688" s="17" t="str">
        <f>CONCATENATE(INT(spotify_top_songs_audio_features[[#This Row],[duration_ms]]/(60*1000)),":",MOD(INT(spotify_top_songs_audio_features[[#This Row],[duration_ms]]/1000),60))</f>
        <v>2:38</v>
      </c>
      <c r="AA16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688" t="str">
        <f>spotify_top_songs_audio_features[[#This Row],[track_name]]</f>
        <v>Nice To Meet Ya</v>
      </c>
    </row>
    <row r="1689" spans="1:28" x14ac:dyDescent="0.25">
      <c r="A1689" t="s">
        <v>7050</v>
      </c>
      <c r="B1689" t="s">
        <v>7051</v>
      </c>
      <c r="C1689" t="s">
        <v>2921</v>
      </c>
      <c r="D1689" t="s">
        <v>2562</v>
      </c>
      <c r="E1689" t="s">
        <v>31</v>
      </c>
      <c r="F1689" t="s">
        <v>24</v>
      </c>
      <c r="G1689" t="s">
        <v>152</v>
      </c>
      <c r="H1689">
        <v>67</v>
      </c>
      <c r="I1689">
        <v>896</v>
      </c>
      <c r="J1689">
        <v>58</v>
      </c>
      <c r="K1689" t="s">
        <v>408</v>
      </c>
      <c r="L1689">
        <v>3.2100000000000002E-3</v>
      </c>
      <c r="M1689">
        <v>344</v>
      </c>
      <c r="N1689">
        <v>403</v>
      </c>
      <c r="O1689">
        <v>-4673</v>
      </c>
      <c r="P1689">
        <v>101216</v>
      </c>
      <c r="Q1689">
        <v>160000</v>
      </c>
      <c r="R1689">
        <v>16</v>
      </c>
      <c r="S1689">
        <v>94457637</v>
      </c>
      <c r="U1689" t="str">
        <f>IFERROR(LEFT(spotify_top_songs_audio_features[[#This Row],[artist_names]],SEARCH(",",spotify_top_songs_audio_features[[#This Row],[artist_names]])-1),spotify_top_songs_audio_features[[#This Row],[artist_names]])</f>
        <v>Gabry Ponte</v>
      </c>
      <c r="V1689" t="str">
        <f>IFERROR(MID(spotify_top_songs_audio_features[[#This Row],[artist_names]],SEARCH(",",spotify_top_songs_audio_features[[#This Row],[artist_names]])+2,99),"")</f>
        <v>LUM!X, Prezioso</v>
      </c>
      <c r="W1689" t="str">
        <f>spotify_top_songs_audio_features[[#This Row],[source]]</f>
        <v>Spinnin' Records</v>
      </c>
      <c r="X1689" s="1">
        <f>spotify_top_songs_audio_features[[#This Row],[streams]]</f>
        <v>94457637</v>
      </c>
      <c r="Y1689" t="str">
        <f>IF(Tabela2[[#This Row],[feat]]="","","Feat")</f>
        <v>Feat</v>
      </c>
      <c r="Z1689" s="17" t="str">
        <f>CONCATENATE(INT(spotify_top_songs_audio_features[[#This Row],[duration_ms]]/(60*1000)),":",MOD(INT(spotify_top_songs_audio_features[[#This Row],[duration_ms]]/1000),60))</f>
        <v>2:40</v>
      </c>
      <c r="AA16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89" t="str">
        <f>spotify_top_songs_audio_features[[#This Row],[track_name]]</f>
        <v>Thunder</v>
      </c>
    </row>
    <row r="1690" spans="1:28" x14ac:dyDescent="0.25">
      <c r="A1690" t="s">
        <v>12290</v>
      </c>
      <c r="B1690" t="s">
        <v>1894</v>
      </c>
      <c r="C1690" t="s">
        <v>12291</v>
      </c>
      <c r="D1690" t="s">
        <v>96</v>
      </c>
      <c r="E1690" t="s">
        <v>23</v>
      </c>
      <c r="F1690" t="s">
        <v>24</v>
      </c>
      <c r="G1690" t="s">
        <v>25</v>
      </c>
      <c r="H1690">
        <v>787</v>
      </c>
      <c r="I1690">
        <v>713</v>
      </c>
      <c r="J1690">
        <v>401</v>
      </c>
      <c r="K1690" t="s">
        <v>12292</v>
      </c>
      <c r="L1690">
        <v>0</v>
      </c>
      <c r="M1690">
        <v>717</v>
      </c>
      <c r="N1690">
        <v>761</v>
      </c>
      <c r="O1690">
        <v>-5252</v>
      </c>
      <c r="P1690">
        <v>175046</v>
      </c>
      <c r="Q1690">
        <v>148759</v>
      </c>
      <c r="R1690">
        <v>12</v>
      </c>
      <c r="S1690">
        <v>94451684</v>
      </c>
      <c r="U1690" t="str">
        <f>IFERROR(LEFT(spotify_top_songs_audio_features[[#This Row],[artist_names]],SEARCH(",",spotify_top_songs_audio_features[[#This Row],[artist_names]])-1),spotify_top_songs_audio_features[[#This Row],[artist_names]])</f>
        <v>NLE Choppa</v>
      </c>
      <c r="V1690" t="str">
        <f>IFERROR(MID(spotify_top_songs_audio_features[[#This Row],[artist_names]],SEARCH(",",spotify_top_songs_audio_features[[#This Row],[artist_names]])+2,99),"")</f>
        <v/>
      </c>
      <c r="W1690" t="str">
        <f>spotify_top_songs_audio_features[[#This Row],[source]]</f>
        <v>Warner Records</v>
      </c>
      <c r="X1690" s="1">
        <f>spotify_top_songs_audio_features[[#This Row],[streams]]</f>
        <v>94451684</v>
      </c>
      <c r="Y1690" t="str">
        <f>IF(Tabela2[[#This Row],[feat]]="","","Feat")</f>
        <v/>
      </c>
      <c r="Z1690" s="17" t="str">
        <f>CONCATENATE(INT(spotify_top_songs_audio_features[[#This Row],[duration_ms]]/(60*1000)),":",MOD(INT(spotify_top_songs_audio_features[[#This Row],[duration_ms]]/1000),60))</f>
        <v>2:28</v>
      </c>
      <c r="AA16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90" t="str">
        <f>spotify_top_songs_audio_features[[#This Row],[track_name]]</f>
        <v>Camelot</v>
      </c>
    </row>
    <row r="1691" spans="1:28" x14ac:dyDescent="0.25">
      <c r="A1691" t="s">
        <v>16754</v>
      </c>
      <c r="B1691" t="s">
        <v>16755</v>
      </c>
      <c r="C1691" t="s">
        <v>16756</v>
      </c>
      <c r="D1691" t="s">
        <v>16757</v>
      </c>
      <c r="E1691" t="s">
        <v>70</v>
      </c>
      <c r="F1691" t="s">
        <v>32</v>
      </c>
      <c r="G1691" t="s">
        <v>25</v>
      </c>
      <c r="H1691">
        <v>901</v>
      </c>
      <c r="I1691">
        <v>136</v>
      </c>
      <c r="J1691">
        <v>102</v>
      </c>
      <c r="K1691" t="s">
        <v>2040</v>
      </c>
      <c r="L1691">
        <v>354</v>
      </c>
      <c r="M1691">
        <v>109</v>
      </c>
      <c r="N1691">
        <v>643</v>
      </c>
      <c r="O1691">
        <v>-16127</v>
      </c>
      <c r="P1691">
        <v>150076</v>
      </c>
      <c r="Q1691">
        <v>211140</v>
      </c>
      <c r="R1691">
        <v>12</v>
      </c>
      <c r="S1691">
        <v>94388881</v>
      </c>
      <c r="U1691" t="str">
        <f>IFERROR(LEFT(spotify_top_songs_audio_features[[#This Row],[artist_names]],SEARCH(",",spotify_top_songs_audio_features[[#This Row],[artist_names]])-1),spotify_top_songs_audio_features[[#This Row],[artist_names]])</f>
        <v>Mac DeMarco</v>
      </c>
      <c r="V1691" t="str">
        <f>IFERROR(MID(spotify_top_songs_audio_features[[#This Row],[artist_names]],SEARCH(",",spotify_top_songs_audio_features[[#This Row],[artist_names]])+2,99),"")</f>
        <v/>
      </c>
      <c r="W1691" t="str">
        <f>spotify_top_songs_audio_features[[#This Row],[source]]</f>
        <v>Mac’s Record Label</v>
      </c>
      <c r="X1691" s="1">
        <f>spotify_top_songs_audio_features[[#This Row],[streams]]</f>
        <v>94388881</v>
      </c>
      <c r="Y1691" t="str">
        <f>IF(Tabela2[[#This Row],[feat]]="","","Feat")</f>
        <v/>
      </c>
      <c r="Z1691" s="17" t="str">
        <f>CONCATENATE(INT(spotify_top_songs_audio_features[[#This Row],[duration_ms]]/(60*1000)),":",MOD(INT(spotify_top_songs_audio_features[[#This Row],[duration_ms]]/1000),60))</f>
        <v>3:31</v>
      </c>
      <c r="AA16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91" t="str">
        <f>spotify_top_songs_audio_features[[#This Row],[track_name]]</f>
        <v>Heart To Heart</v>
      </c>
    </row>
    <row r="1692" spans="1:28" x14ac:dyDescent="0.25">
      <c r="A1692" t="s">
        <v>2947</v>
      </c>
      <c r="B1692" t="s">
        <v>1287</v>
      </c>
      <c r="C1692" t="s">
        <v>2948</v>
      </c>
      <c r="D1692" t="s">
        <v>48</v>
      </c>
      <c r="E1692" t="s">
        <v>70</v>
      </c>
      <c r="F1692" t="s">
        <v>24</v>
      </c>
      <c r="G1692" t="s">
        <v>152</v>
      </c>
      <c r="H1692">
        <v>714</v>
      </c>
      <c r="I1692">
        <v>474</v>
      </c>
      <c r="J1692">
        <v>39</v>
      </c>
      <c r="K1692" t="s">
        <v>820</v>
      </c>
      <c r="L1692">
        <v>0</v>
      </c>
      <c r="M1692">
        <v>106</v>
      </c>
      <c r="N1692">
        <v>376</v>
      </c>
      <c r="O1692">
        <v>-4993</v>
      </c>
      <c r="P1692">
        <v>62484</v>
      </c>
      <c r="Q1692">
        <v>212293</v>
      </c>
      <c r="R1692">
        <v>8</v>
      </c>
      <c r="S1692">
        <v>94336059</v>
      </c>
      <c r="U1692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1692" t="str">
        <f>IFERROR(MID(spotify_top_songs_audio_features[[#This Row],[artist_names]],SEARCH(",",spotify_top_songs_audio_features[[#This Row],[artist_names]])+2,99),"")</f>
        <v/>
      </c>
      <c r="W1692" t="str">
        <f>spotify_top_songs_audio_features[[#This Row],[source]]</f>
        <v>Republic Records</v>
      </c>
      <c r="X1692" s="1">
        <f>spotify_top_songs_audio_features[[#This Row],[streams]]</f>
        <v>94336059</v>
      </c>
      <c r="Y1692" t="str">
        <f>IF(Tabela2[[#This Row],[feat]]="","","Feat")</f>
        <v/>
      </c>
      <c r="Z1692" s="17" t="str">
        <f>CONCATENATE(INT(spotify_top_songs_audio_features[[#This Row],[duration_ms]]/(60*1000)),":",MOD(INT(spotify_top_songs_audio_features[[#This Row],[duration_ms]]/1000),60))</f>
        <v>3:32</v>
      </c>
      <c r="AA16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692" t="str">
        <f>spotify_top_songs_audio_features[[#This Row],[track_name]]</f>
        <v>imagine</v>
      </c>
    </row>
    <row r="1693" spans="1:28" x14ac:dyDescent="0.25">
      <c r="A1693" t="s">
        <v>3480</v>
      </c>
      <c r="B1693" t="s">
        <v>3481</v>
      </c>
      <c r="C1693" t="s">
        <v>3482</v>
      </c>
      <c r="D1693" t="s">
        <v>3483</v>
      </c>
      <c r="E1693" t="s">
        <v>23</v>
      </c>
      <c r="F1693" t="s">
        <v>24</v>
      </c>
      <c r="G1693" t="s">
        <v>64</v>
      </c>
      <c r="H1693">
        <v>872</v>
      </c>
      <c r="I1693">
        <v>519</v>
      </c>
      <c r="J1693">
        <v>244</v>
      </c>
      <c r="K1693" t="s">
        <v>3484</v>
      </c>
      <c r="L1693">
        <v>0</v>
      </c>
      <c r="M1693">
        <v>276</v>
      </c>
      <c r="N1693">
        <v>52</v>
      </c>
      <c r="O1693">
        <v>-4467</v>
      </c>
      <c r="P1693">
        <v>86768</v>
      </c>
      <c r="Q1693">
        <v>107077</v>
      </c>
      <c r="R1693">
        <v>10</v>
      </c>
      <c r="S1693">
        <v>94313927</v>
      </c>
      <c r="U1693" t="str">
        <f>IFERROR(LEFT(spotify_top_songs_audio_features[[#This Row],[artist_names]],SEARCH(",",spotify_top_songs_audio_features[[#This Row],[artist_names]])-1),spotify_top_songs_audio_features[[#This Row],[artist_names]])</f>
        <v>MC MENOR HR</v>
      </c>
      <c r="V1693" t="str">
        <f>IFERROR(MID(spotify_top_songs_audio_features[[#This Row],[artist_names]],SEARCH(",",spotify_top_songs_audio_features[[#This Row],[artist_names]])+2,99),"")</f>
        <v>MC MENOR SG, DJ ESCOBAR</v>
      </c>
      <c r="W1693" t="str">
        <f>spotify_top_songs_audio_features[[#This Row],[source]]</f>
        <v>GUETTO RECORDS</v>
      </c>
      <c r="X1693" s="1">
        <f>spotify_top_songs_audio_features[[#This Row],[streams]]</f>
        <v>94313927</v>
      </c>
      <c r="Y1693" t="str">
        <f>IF(Tabela2[[#This Row],[feat]]="","","Feat")</f>
        <v>Feat</v>
      </c>
      <c r="Z1693" s="17" t="str">
        <f>CONCATENATE(INT(spotify_top_songs_audio_features[[#This Row],[duration_ms]]/(60*1000)),":",MOD(INT(spotify_top_songs_audio_features[[#This Row],[duration_ms]]/1000),60))</f>
        <v>1:47</v>
      </c>
      <c r="AA16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693" t="str">
        <f>spotify_top_songs_audio_features[[#This Row],[track_name]]</f>
        <v>Evoque Prata</v>
      </c>
    </row>
    <row r="1694" spans="1:28" x14ac:dyDescent="0.25">
      <c r="A1694" t="s">
        <v>2724</v>
      </c>
      <c r="B1694" t="s">
        <v>2725</v>
      </c>
      <c r="C1694" t="s">
        <v>2726</v>
      </c>
      <c r="D1694" t="s">
        <v>282</v>
      </c>
      <c r="E1694" t="s">
        <v>31</v>
      </c>
      <c r="F1694" t="s">
        <v>24</v>
      </c>
      <c r="G1694" t="s">
        <v>25</v>
      </c>
      <c r="H1694">
        <v>804</v>
      </c>
      <c r="I1694">
        <v>886</v>
      </c>
      <c r="J1694">
        <v>4</v>
      </c>
      <c r="K1694" t="s">
        <v>2727</v>
      </c>
      <c r="L1694">
        <v>0</v>
      </c>
      <c r="M1694">
        <v>266</v>
      </c>
      <c r="N1694">
        <v>789</v>
      </c>
      <c r="O1694">
        <v>-2512</v>
      </c>
      <c r="P1694">
        <v>144946</v>
      </c>
      <c r="Q1694">
        <v>238587</v>
      </c>
      <c r="R1694">
        <v>23</v>
      </c>
      <c r="S1694">
        <v>94286778</v>
      </c>
      <c r="U1694" t="str">
        <f>IFERROR(LEFT(spotify_top_songs_audio_features[[#This Row],[artist_names]],SEARCH(",",spotify_top_songs_audio_features[[#This Row],[artist_names]])-1),spotify_top_songs_audio_features[[#This Row],[artist_names]])</f>
        <v>Ayo &amp; Teo</v>
      </c>
      <c r="V1694" t="str">
        <f>IFERROR(MID(spotify_top_songs_audio_features[[#This Row],[artist_names]],SEARCH(",",spotify_top_songs_audio_features[[#This Row],[artist_names]])+2,99),"")</f>
        <v/>
      </c>
      <c r="W1694" t="str">
        <f>spotify_top_songs_audio_features[[#This Row],[source]]</f>
        <v>Columbia</v>
      </c>
      <c r="X1694" s="1">
        <f>spotify_top_songs_audio_features[[#This Row],[streams]]</f>
        <v>94286778</v>
      </c>
      <c r="Y1694" t="str">
        <f>IF(Tabela2[[#This Row],[feat]]="","","Feat")</f>
        <v/>
      </c>
      <c r="Z1694" s="17" t="str">
        <f>CONCATENATE(INT(spotify_top_songs_audio_features[[#This Row],[duration_ms]]/(60*1000)),":",MOD(INT(spotify_top_songs_audio_features[[#This Row],[duration_ms]]/1000),60))</f>
        <v>3:58</v>
      </c>
      <c r="AA16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94" t="str">
        <f>spotify_top_songs_audio_features[[#This Row],[track_name]]</f>
        <v>Rolex</v>
      </c>
    </row>
    <row r="1695" spans="1:28" x14ac:dyDescent="0.25">
      <c r="A1695" t="s">
        <v>8893</v>
      </c>
      <c r="B1695" t="s">
        <v>448</v>
      </c>
      <c r="C1695" t="s">
        <v>8811</v>
      </c>
      <c r="D1695" t="s">
        <v>1807</v>
      </c>
      <c r="E1695" t="s">
        <v>102</v>
      </c>
      <c r="F1695" t="s">
        <v>32</v>
      </c>
      <c r="G1695" t="s">
        <v>25</v>
      </c>
      <c r="H1695">
        <v>812</v>
      </c>
      <c r="I1695">
        <v>736</v>
      </c>
      <c r="J1695">
        <v>833</v>
      </c>
      <c r="K1695" t="s">
        <v>1075</v>
      </c>
      <c r="L1695">
        <v>254</v>
      </c>
      <c r="M1695">
        <v>914</v>
      </c>
      <c r="N1695">
        <v>396</v>
      </c>
      <c r="O1695">
        <v>-5421</v>
      </c>
      <c r="P1695">
        <v>91993</v>
      </c>
      <c r="Q1695">
        <v>193806</v>
      </c>
      <c r="R1695">
        <v>5</v>
      </c>
      <c r="S1695">
        <v>94265014</v>
      </c>
      <c r="U1695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1695" t="str">
        <f>IFERROR(MID(spotify_top_songs_audio_features[[#This Row],[artist_names]],SEARCH(",",spotify_top_songs_audio_features[[#This Row],[artist_names]])+2,99),"")</f>
        <v/>
      </c>
      <c r="W1695" t="str">
        <f>spotify_top_songs_audio_features[[#This Row],[source]]</f>
        <v>WEA Latina</v>
      </c>
      <c r="X1695" s="1">
        <f>spotify_top_songs_audio_features[[#This Row],[streams]]</f>
        <v>94265014</v>
      </c>
      <c r="Y1695" t="str">
        <f>IF(Tabela2[[#This Row],[feat]]="","","Feat")</f>
        <v/>
      </c>
      <c r="Z1695" s="17" t="str">
        <f>CONCATENATE(INT(spotify_top_songs_audio_features[[#This Row],[duration_ms]]/(60*1000)),":",MOD(INT(spotify_top_songs_audio_features[[#This Row],[duration_ms]]/1000),60))</f>
        <v>3:13</v>
      </c>
      <c r="AA16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695" t="str">
        <f>spotify_top_songs_audio_features[[#This Row],[track_name]]</f>
        <v>Envolver</v>
      </c>
    </row>
    <row r="1696" spans="1:28" x14ac:dyDescent="0.25">
      <c r="A1696" t="s">
        <v>7100</v>
      </c>
      <c r="B1696" t="s">
        <v>284</v>
      </c>
      <c r="C1696" t="s">
        <v>1712</v>
      </c>
      <c r="D1696" t="s">
        <v>1092</v>
      </c>
      <c r="E1696" t="s">
        <v>177</v>
      </c>
      <c r="F1696" t="s">
        <v>32</v>
      </c>
      <c r="G1696" t="s">
        <v>25</v>
      </c>
      <c r="H1696">
        <v>909</v>
      </c>
      <c r="I1696">
        <v>405</v>
      </c>
      <c r="J1696">
        <v>14</v>
      </c>
      <c r="K1696" t="s">
        <v>5090</v>
      </c>
      <c r="L1696">
        <v>698</v>
      </c>
      <c r="M1696">
        <v>105</v>
      </c>
      <c r="N1696">
        <v>455</v>
      </c>
      <c r="O1696">
        <v>-8133</v>
      </c>
      <c r="P1696">
        <v>154984</v>
      </c>
      <c r="Q1696">
        <v>238613</v>
      </c>
      <c r="R1696">
        <v>3</v>
      </c>
      <c r="S1696">
        <v>94233492</v>
      </c>
      <c r="U169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696" t="str">
        <f>IFERROR(MID(spotify_top_songs_audio_features[[#This Row],[artist_names]],SEARCH(",",spotify_top_songs_audio_features[[#This Row],[artist_names]])+2,99),"")</f>
        <v/>
      </c>
      <c r="W1696" t="str">
        <f>spotify_top_songs_audio_features[[#This Row],[source]]</f>
        <v>Cash Money/Drake LP6</v>
      </c>
      <c r="X1696" s="1">
        <f>spotify_top_songs_audio_features[[#This Row],[streams]]</f>
        <v>94233492</v>
      </c>
      <c r="Y1696" t="str">
        <f>IF(Tabela2[[#This Row],[feat]]="","","Feat")</f>
        <v/>
      </c>
      <c r="Z1696" s="17" t="str">
        <f>CONCATENATE(INT(spotify_top_songs_audio_features[[#This Row],[duration_ms]]/(60*1000)),":",MOD(INT(spotify_top_songs_audio_features[[#This Row],[duration_ms]]/1000),60))</f>
        <v>3:58</v>
      </c>
      <c r="AA16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696" t="str">
        <f>spotify_top_songs_audio_features[[#This Row],[track_name]]</f>
        <v>Nonstop</v>
      </c>
    </row>
    <row r="1697" spans="1:28" x14ac:dyDescent="0.25">
      <c r="A1697" t="s">
        <v>12016</v>
      </c>
      <c r="B1697" t="s">
        <v>12017</v>
      </c>
      <c r="C1697" t="s">
        <v>12018</v>
      </c>
      <c r="D1697" t="s">
        <v>450</v>
      </c>
      <c r="E1697" t="s">
        <v>43</v>
      </c>
      <c r="F1697" t="s">
        <v>24</v>
      </c>
      <c r="G1697" t="s">
        <v>25</v>
      </c>
      <c r="H1697">
        <v>726</v>
      </c>
      <c r="I1697">
        <v>873</v>
      </c>
      <c r="J1697">
        <v>266</v>
      </c>
      <c r="K1697" t="s">
        <v>626</v>
      </c>
      <c r="L1697">
        <v>1.7100000000000001E-4</v>
      </c>
      <c r="M1697">
        <v>953</v>
      </c>
      <c r="N1697">
        <v>725</v>
      </c>
      <c r="O1697">
        <v>-3122</v>
      </c>
      <c r="P1697">
        <v>135052</v>
      </c>
      <c r="Q1697">
        <v>129778</v>
      </c>
      <c r="R1697">
        <v>10</v>
      </c>
      <c r="S1697">
        <v>94226360</v>
      </c>
      <c r="U1697" t="str">
        <f>IFERROR(LEFT(spotify_top_songs_audio_features[[#This Row],[artist_names]],SEARCH(",",spotify_top_songs_audio_features[[#This Row],[artist_names]])-1),spotify_top_songs_audio_features[[#This Row],[artist_names]])</f>
        <v>Bibi Babydoll</v>
      </c>
      <c r="V1697" t="str">
        <f>IFERROR(MID(spotify_top_songs_audio_features[[#This Row],[artist_names]],SEARCH(",",spotify_top_songs_audio_features[[#This Row],[artist_names]])+2,99),"")</f>
        <v>Dj Brunin XM, KZA Produções</v>
      </c>
      <c r="W1697" t="str">
        <f>spotify_top_songs_audio_features[[#This Row],[source]]</f>
        <v>WM Brazil</v>
      </c>
      <c r="X1697" s="1">
        <f>spotify_top_songs_audio_features[[#This Row],[streams]]</f>
        <v>94226360</v>
      </c>
      <c r="Y1697" t="str">
        <f>IF(Tabela2[[#This Row],[feat]]="","","Feat")</f>
        <v>Feat</v>
      </c>
      <c r="Z1697" s="17" t="str">
        <f>CONCATENATE(INT(spotify_top_songs_audio_features[[#This Row],[duration_ms]]/(60*1000)),":",MOD(INT(spotify_top_songs_audio_features[[#This Row],[duration_ms]]/1000),60))</f>
        <v>2:9</v>
      </c>
      <c r="AA16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697" t="str">
        <f>spotify_top_songs_audio_features[[#This Row],[track_name]]</f>
        <v>Automotivo Bibi Fogosa</v>
      </c>
    </row>
    <row r="1698" spans="1:28" x14ac:dyDescent="0.25">
      <c r="A1698" t="s">
        <v>8281</v>
      </c>
      <c r="B1698" t="s">
        <v>1537</v>
      </c>
      <c r="C1698" t="s">
        <v>1538</v>
      </c>
      <c r="D1698" t="s">
        <v>22</v>
      </c>
      <c r="E1698" t="s">
        <v>31</v>
      </c>
      <c r="F1698" t="s">
        <v>24</v>
      </c>
      <c r="G1698" t="s">
        <v>25</v>
      </c>
      <c r="H1698">
        <v>386</v>
      </c>
      <c r="I1698">
        <v>594</v>
      </c>
      <c r="J1698">
        <v>566</v>
      </c>
      <c r="K1698" t="s">
        <v>5940</v>
      </c>
      <c r="L1698">
        <v>3.19E-4</v>
      </c>
      <c r="M1698">
        <v>873</v>
      </c>
      <c r="N1698">
        <v>187</v>
      </c>
      <c r="O1698">
        <v>-6186</v>
      </c>
      <c r="P1698">
        <v>113756</v>
      </c>
      <c r="Q1698">
        <v>271520</v>
      </c>
      <c r="R1698">
        <v>9</v>
      </c>
      <c r="S1698">
        <v>94181748</v>
      </c>
      <c r="U1698" t="str">
        <f>IFERROR(LEFT(spotify_top_songs_audio_features[[#This Row],[artist_names]],SEARCH(",",spotify_top_songs_audio_features[[#This Row],[artist_names]])-1),spotify_top_songs_audio_features[[#This Row],[artist_names]])</f>
        <v>P!nk</v>
      </c>
      <c r="V1698" t="str">
        <f>IFERROR(MID(spotify_top_songs_audio_features[[#This Row],[artist_names]],SEARCH(",",spotify_top_songs_audio_features[[#This Row],[artist_names]])+2,99),"")</f>
        <v/>
      </c>
      <c r="W1698" t="str">
        <f>spotify_top_songs_audio_features[[#This Row],[source]]</f>
        <v>RCA Records Label</v>
      </c>
      <c r="X1698" s="1">
        <f>spotify_top_songs_audio_features[[#This Row],[streams]]</f>
        <v>94181748</v>
      </c>
      <c r="Y1698" t="str">
        <f>IF(Tabela2[[#This Row],[feat]]="","","Feat")</f>
        <v/>
      </c>
      <c r="Z1698" s="17" t="str">
        <f>CONCATENATE(INT(spotify_top_songs_audio_features[[#This Row],[duration_ms]]/(60*1000)),":",MOD(INT(spotify_top_songs_audio_features[[#This Row],[duration_ms]]/1000),60))</f>
        <v>4:31</v>
      </c>
      <c r="AA16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698" t="str">
        <f>spotify_top_songs_audio_features[[#This Row],[track_name]]</f>
        <v>What About Us</v>
      </c>
    </row>
    <row r="1699" spans="1:28" x14ac:dyDescent="0.25">
      <c r="A1699" t="s">
        <v>6609</v>
      </c>
      <c r="B1699" t="s">
        <v>6610</v>
      </c>
      <c r="C1699" t="s">
        <v>6611</v>
      </c>
      <c r="D1699" t="s">
        <v>1259</v>
      </c>
      <c r="E1699" t="s">
        <v>43</v>
      </c>
      <c r="F1699" t="s">
        <v>24</v>
      </c>
      <c r="G1699" t="s">
        <v>25</v>
      </c>
      <c r="H1699">
        <v>79</v>
      </c>
      <c r="I1699">
        <v>729</v>
      </c>
      <c r="J1699">
        <v>334</v>
      </c>
      <c r="K1699" t="s">
        <v>408</v>
      </c>
      <c r="L1699">
        <v>9.3100000000000006E-3</v>
      </c>
      <c r="M1699">
        <v>411</v>
      </c>
      <c r="N1699">
        <v>904</v>
      </c>
      <c r="O1699">
        <v>-3843</v>
      </c>
      <c r="P1699">
        <v>159989</v>
      </c>
      <c r="Q1699">
        <v>175813</v>
      </c>
      <c r="R1699">
        <v>5</v>
      </c>
      <c r="S1699">
        <v>94168111</v>
      </c>
      <c r="U1699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1699" t="str">
        <f>IFERROR(MID(spotify_top_songs_audio_features[[#This Row],[artist_names]],SEARCH(",",spotify_top_songs_audio_features[[#This Row],[artist_names]])+2,99),"")</f>
        <v>Selena Gomez</v>
      </c>
      <c r="W1699" t="str">
        <f>spotify_top_songs_audio_features[[#This Row],[source]]</f>
        <v>YG Entertainment/Interscope Records</v>
      </c>
      <c r="X1699" s="1">
        <f>spotify_top_songs_audio_features[[#This Row],[streams]]</f>
        <v>94168111</v>
      </c>
      <c r="Y1699" t="str">
        <f>IF(Tabela2[[#This Row],[feat]]="","","Feat")</f>
        <v>Feat</v>
      </c>
      <c r="Z1699" s="17" t="str">
        <f>CONCATENATE(INT(spotify_top_songs_audio_features[[#This Row],[duration_ms]]/(60*1000)),":",MOD(INT(spotify_top_songs_audio_features[[#This Row],[duration_ms]]/1000),60))</f>
        <v>2:55</v>
      </c>
      <c r="AA16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699" t="str">
        <f>spotify_top_songs_audio_features[[#This Row],[track_name]]</f>
        <v>Ice Cream (with Selena Gomez)</v>
      </c>
    </row>
    <row r="1700" spans="1:28" x14ac:dyDescent="0.25">
      <c r="A1700" t="s">
        <v>9168</v>
      </c>
      <c r="B1700" t="s">
        <v>6749</v>
      </c>
      <c r="C1700" t="s">
        <v>6750</v>
      </c>
      <c r="D1700" t="s">
        <v>2413</v>
      </c>
      <c r="E1700" t="s">
        <v>70</v>
      </c>
      <c r="F1700" t="s">
        <v>24</v>
      </c>
      <c r="G1700" t="s">
        <v>152</v>
      </c>
      <c r="H1700">
        <v>745</v>
      </c>
      <c r="I1700">
        <v>593</v>
      </c>
      <c r="J1700">
        <v>526</v>
      </c>
      <c r="K1700" t="s">
        <v>5385</v>
      </c>
      <c r="L1700">
        <v>5.2499999999999997E-4</v>
      </c>
      <c r="M1700">
        <v>123</v>
      </c>
      <c r="N1700">
        <v>17</v>
      </c>
      <c r="O1700">
        <v>-635</v>
      </c>
      <c r="P1700">
        <v>111002</v>
      </c>
      <c r="Q1700">
        <v>212027</v>
      </c>
      <c r="R1700">
        <v>23</v>
      </c>
      <c r="S1700">
        <v>94025189</v>
      </c>
      <c r="U1700" t="str">
        <f>IFERROR(LEFT(spotify_top_songs_audio_features[[#This Row],[artist_names]],SEARCH(",",spotify_top_songs_audio_features[[#This Row],[artist_names]])-1),spotify_top_songs_audio_features[[#This Row],[artist_names]])</f>
        <v>blackbear</v>
      </c>
      <c r="V1700" t="str">
        <f>IFERROR(MID(spotify_top_songs_audio_features[[#This Row],[artist_names]],SEARCH(",",spotify_top_songs_audio_features[[#This Row],[artist_names]])+2,99),"")</f>
        <v/>
      </c>
      <c r="W1700" t="str">
        <f>spotify_top_songs_audio_features[[#This Row],[source]]</f>
        <v>Alamo</v>
      </c>
      <c r="X1700" s="1">
        <f>spotify_top_songs_audio_features[[#This Row],[streams]]</f>
        <v>94025189</v>
      </c>
      <c r="Y1700" t="str">
        <f>IF(Tabela2[[#This Row],[feat]]="","","Feat")</f>
        <v/>
      </c>
      <c r="Z1700" s="17" t="str">
        <f>CONCATENATE(INT(spotify_top_songs_audio_features[[#This Row],[duration_ms]]/(60*1000)),":",MOD(INT(spotify_top_songs_audio_features[[#This Row],[duration_ms]]/1000),60))</f>
        <v>3:32</v>
      </c>
      <c r="AA17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00" t="str">
        <f>spotify_top_songs_audio_features[[#This Row],[track_name]]</f>
        <v>do re mi</v>
      </c>
    </row>
    <row r="1701" spans="1:28" x14ac:dyDescent="0.25">
      <c r="A1701" t="s">
        <v>17798</v>
      </c>
      <c r="B1701" t="s">
        <v>558</v>
      </c>
      <c r="C1701" t="s">
        <v>17799</v>
      </c>
      <c r="D1701" t="s">
        <v>1495</v>
      </c>
      <c r="E1701" t="s">
        <v>113</v>
      </c>
      <c r="F1701" t="s">
        <v>24</v>
      </c>
      <c r="G1701" t="s">
        <v>25</v>
      </c>
      <c r="H1701">
        <v>823</v>
      </c>
      <c r="I1701">
        <v>783</v>
      </c>
      <c r="J1701">
        <v>154</v>
      </c>
      <c r="K1701" t="s">
        <v>3976</v>
      </c>
      <c r="L1701">
        <v>0</v>
      </c>
      <c r="M1701">
        <v>113</v>
      </c>
      <c r="N1701">
        <v>199</v>
      </c>
      <c r="O1701">
        <v>-6274</v>
      </c>
      <c r="P1701">
        <v>141882</v>
      </c>
      <c r="Q1701">
        <v>191437</v>
      </c>
      <c r="R1701">
        <v>10</v>
      </c>
      <c r="S1701">
        <v>94012159</v>
      </c>
      <c r="U1701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1701" t="str">
        <f>IFERROR(MID(spotify_top_songs_audio_features[[#This Row],[artist_names]],SEARCH(",",spotify_top_songs_audio_features[[#This Row],[artist_names]])+2,99),"")</f>
        <v/>
      </c>
      <c r="W1701" t="str">
        <f>spotify_top_songs_audio_features[[#This Row],[source]]</f>
        <v>J. Cole P&amp;D</v>
      </c>
      <c r="X1701" s="1">
        <f>spotify_top_songs_audio_features[[#This Row],[streams]]</f>
        <v>94012159</v>
      </c>
      <c r="Y1701" t="str">
        <f>IF(Tabela2[[#This Row],[feat]]="","","Feat")</f>
        <v/>
      </c>
      <c r="Z1701" s="17" t="str">
        <f>CONCATENATE(INT(spotify_top_songs_audio_features[[#This Row],[duration_ms]]/(60*1000)),":",MOD(INT(spotify_top_songs_audio_features[[#This Row],[duration_ms]]/1000),60))</f>
        <v>3:11</v>
      </c>
      <c r="AA17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01" t="str">
        <f>spotify_top_songs_audio_features[[#This Row],[track_name]]</f>
        <v>KOD</v>
      </c>
    </row>
    <row r="1702" spans="1:28" x14ac:dyDescent="0.25">
      <c r="A1702" t="s">
        <v>4696</v>
      </c>
      <c r="B1702" t="s">
        <v>4697</v>
      </c>
      <c r="C1702" t="s">
        <v>4698</v>
      </c>
      <c r="D1702" t="s">
        <v>4695</v>
      </c>
      <c r="E1702" t="s">
        <v>23</v>
      </c>
      <c r="F1702" t="s">
        <v>24</v>
      </c>
      <c r="G1702" t="s">
        <v>64</v>
      </c>
      <c r="H1702">
        <v>589</v>
      </c>
      <c r="I1702">
        <v>714</v>
      </c>
      <c r="J1702">
        <v>258</v>
      </c>
      <c r="K1702" t="s">
        <v>4699</v>
      </c>
      <c r="L1702">
        <v>13</v>
      </c>
      <c r="M1702">
        <v>131</v>
      </c>
      <c r="N1702">
        <v>42</v>
      </c>
      <c r="O1702">
        <v>-6308</v>
      </c>
      <c r="P1702">
        <v>118611</v>
      </c>
      <c r="Q1702">
        <v>189360</v>
      </c>
      <c r="R1702">
        <v>8</v>
      </c>
      <c r="S1702">
        <v>93978891</v>
      </c>
      <c r="U1702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1702" t="str">
        <f>IFERROR(MID(spotify_top_songs_audio_features[[#This Row],[artist_names]],SEARCH(",",spotify_top_songs_audio_features[[#This Row],[artist_names]])+2,99),"")</f>
        <v>Ariana Grande</v>
      </c>
      <c r="W1702" t="str">
        <f>spotify_top_songs_audio_features[[#This Row],[source]]</f>
        <v>Young Money/Cash Money Records</v>
      </c>
      <c r="X1702" s="1">
        <f>spotify_top_songs_audio_features[[#This Row],[streams]]</f>
        <v>93978891</v>
      </c>
      <c r="Y1702" t="str">
        <f>IF(Tabela2[[#This Row],[feat]]="","","Feat")</f>
        <v>Feat</v>
      </c>
      <c r="Z1702" s="17" t="str">
        <f>CONCATENATE(INT(spotify_top_songs_audio_features[[#This Row],[duration_ms]]/(60*1000)),":",MOD(INT(spotify_top_songs_audio_features[[#This Row],[duration_ms]]/1000),60))</f>
        <v>3:9</v>
      </c>
      <c r="AA17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02" t="str">
        <f>spotify_top_songs_audio_features[[#This Row],[track_name]]</f>
        <v>Bed (feat. Ariana Grande)</v>
      </c>
    </row>
    <row r="1703" spans="1:28" x14ac:dyDescent="0.25">
      <c r="A1703" t="s">
        <v>12636</v>
      </c>
      <c r="B1703" t="s">
        <v>8115</v>
      </c>
      <c r="C1703" t="s">
        <v>12637</v>
      </c>
      <c r="D1703" t="s">
        <v>6401</v>
      </c>
      <c r="E1703" t="s">
        <v>23</v>
      </c>
      <c r="F1703" t="s">
        <v>24</v>
      </c>
      <c r="G1703" t="s">
        <v>25</v>
      </c>
      <c r="H1703">
        <v>656</v>
      </c>
      <c r="I1703">
        <v>542</v>
      </c>
      <c r="J1703">
        <v>323</v>
      </c>
      <c r="K1703" t="s">
        <v>3216</v>
      </c>
      <c r="L1703">
        <v>0</v>
      </c>
      <c r="M1703">
        <v>126</v>
      </c>
      <c r="N1703">
        <v>551</v>
      </c>
      <c r="O1703">
        <v>-7358</v>
      </c>
      <c r="P1703">
        <v>166111</v>
      </c>
      <c r="Q1703">
        <v>141587</v>
      </c>
      <c r="R1703">
        <v>14</v>
      </c>
      <c r="S1703">
        <v>93872289</v>
      </c>
      <c r="U1703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1703" t="str">
        <f>IFERROR(MID(spotify_top_songs_audio_features[[#This Row],[artist_names]],SEARCH(",",spotify_top_songs_audio_features[[#This Row],[artist_names]])+2,99),"")</f>
        <v>Juice WRLD</v>
      </c>
      <c r="W1703" t="str">
        <f>spotify_top_songs_audio_features[[#This Row],[source]]</f>
        <v>Epic/Freebandz/Grade A/Interscope</v>
      </c>
      <c r="X1703" s="1">
        <f>spotify_top_songs_audio_features[[#This Row],[streams]]</f>
        <v>93872289</v>
      </c>
      <c r="Y1703" t="str">
        <f>IF(Tabela2[[#This Row],[feat]]="","","Feat")</f>
        <v>Feat</v>
      </c>
      <c r="Z1703" s="17" t="str">
        <f>CONCATENATE(INT(spotify_top_songs_audio_features[[#This Row],[duration_ms]]/(60*1000)),":",MOD(INT(spotify_top_songs_audio_features[[#This Row],[duration_ms]]/1000),60))</f>
        <v>2:21</v>
      </c>
      <c r="AA17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03" t="str">
        <f>spotify_top_songs_audio_features[[#This Row],[track_name]]</f>
        <v>Fine China</v>
      </c>
    </row>
    <row r="1704" spans="1:28" x14ac:dyDescent="0.25">
      <c r="A1704" t="s">
        <v>14937</v>
      </c>
      <c r="B1704" t="s">
        <v>14938</v>
      </c>
      <c r="C1704" t="s">
        <v>14939</v>
      </c>
      <c r="D1704" t="s">
        <v>5247</v>
      </c>
      <c r="E1704" t="s">
        <v>23</v>
      </c>
      <c r="F1704" t="s">
        <v>24</v>
      </c>
      <c r="G1704" t="s">
        <v>25</v>
      </c>
      <c r="H1704">
        <v>822</v>
      </c>
      <c r="I1704">
        <v>502</v>
      </c>
      <c r="J1704">
        <v>148</v>
      </c>
      <c r="K1704" t="s">
        <v>6794</v>
      </c>
      <c r="L1704">
        <v>887</v>
      </c>
      <c r="M1704">
        <v>114</v>
      </c>
      <c r="N1704">
        <v>525</v>
      </c>
      <c r="O1704">
        <v>-738</v>
      </c>
      <c r="P1704">
        <v>73003</v>
      </c>
      <c r="Q1704">
        <v>210200</v>
      </c>
      <c r="R1704">
        <v>22</v>
      </c>
      <c r="S1704">
        <v>93704380</v>
      </c>
      <c r="U1704" t="str">
        <f>IFERROR(LEFT(spotify_top_songs_audio_features[[#This Row],[artist_names]],SEARCH(",",spotify_top_songs_audio_features[[#This Row],[artist_names]])-1),spotify_top_songs_audio_features[[#This Row],[artist_names]])</f>
        <v>2 Chainz</v>
      </c>
      <c r="V1704" t="str">
        <f>IFERROR(MID(spotify_top_songs_audio_features[[#This Row],[artist_names]],SEARCH(",",spotify_top_songs_audio_features[[#This Row],[artist_names]])+2,99),"")</f>
        <v>Ty Dolla $ign, Trey Songz, Jhené Aiko</v>
      </c>
      <c r="W1704" t="str">
        <f>spotify_top_songs_audio_features[[#This Row],[source]]</f>
        <v>2Chainz PS/Def Jam</v>
      </c>
      <c r="X1704" s="1">
        <f>spotify_top_songs_audio_features[[#This Row],[streams]]</f>
        <v>93704380</v>
      </c>
      <c r="Y1704" t="str">
        <f>IF(Tabela2[[#This Row],[feat]]="","","Feat")</f>
        <v>Feat</v>
      </c>
      <c r="Z1704" s="17" t="str">
        <f>CONCATENATE(INT(spotify_top_songs_audio_features[[#This Row],[duration_ms]]/(60*1000)),":",MOD(INT(spotify_top_songs_audio_features[[#This Row],[duration_ms]]/1000),60))</f>
        <v>3:30</v>
      </c>
      <c r="AA17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04" t="str">
        <f>spotify_top_songs_audio_features[[#This Row],[track_name]]</f>
        <v>It's A Vibe</v>
      </c>
    </row>
    <row r="1705" spans="1:28" x14ac:dyDescent="0.25">
      <c r="A1705" t="s">
        <v>16999</v>
      </c>
      <c r="B1705" t="s">
        <v>17000</v>
      </c>
      <c r="C1705" t="s">
        <v>17001</v>
      </c>
      <c r="D1705" t="s">
        <v>17002</v>
      </c>
      <c r="E1705" t="s">
        <v>43</v>
      </c>
      <c r="F1705" t="s">
        <v>32</v>
      </c>
      <c r="G1705" t="s">
        <v>152</v>
      </c>
      <c r="H1705">
        <v>777</v>
      </c>
      <c r="I1705">
        <v>841</v>
      </c>
      <c r="J1705">
        <v>407</v>
      </c>
      <c r="K1705" t="s">
        <v>5923</v>
      </c>
      <c r="L1705">
        <v>7.5799999999999999E-3</v>
      </c>
      <c r="M1705">
        <v>706</v>
      </c>
      <c r="N1705">
        <v>901</v>
      </c>
      <c r="O1705">
        <v>-4641</v>
      </c>
      <c r="P1705">
        <v>133007</v>
      </c>
      <c r="Q1705">
        <v>155173</v>
      </c>
      <c r="R1705">
        <v>10</v>
      </c>
      <c r="S1705">
        <v>93567809</v>
      </c>
      <c r="U1705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1705" t="str">
        <f>IFERROR(MID(spotify_top_songs_audio_features[[#This Row],[artist_names]],SEARCH(",",spotify_top_songs_audio_features[[#This Row],[artist_names]])+2,99),"")</f>
        <v>Blessd</v>
      </c>
      <c r="W1705" t="str">
        <f>spotify_top_songs_audio_features[[#This Row],[source]]</f>
        <v>Prajin Parlay Inc dba Prajina Records / Worms Music / Warner Music Colombia / Warner Music Latina / JM WORLD MUSIC / CIGOL</v>
      </c>
      <c r="X1705" s="1">
        <f>spotify_top_songs_audio_features[[#This Row],[streams]]</f>
        <v>93567809</v>
      </c>
      <c r="Y1705" t="str">
        <f>IF(Tabela2[[#This Row],[feat]]="","","Feat")</f>
        <v>Feat</v>
      </c>
      <c r="Z1705" s="17" t="str">
        <f>CONCATENATE(INT(spotify_top_songs_audio_features[[#This Row],[duration_ms]]/(60*1000)),":",MOD(INT(spotify_top_songs_audio_features[[#This Row],[duration_ms]]/1000),60))</f>
        <v>2:35</v>
      </c>
      <c r="AA17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705" t="str">
        <f>spotify_top_songs_audio_features[[#This Row],[track_name]]</f>
        <v>Las Morras</v>
      </c>
    </row>
    <row r="1706" spans="1:28" x14ac:dyDescent="0.25">
      <c r="A1706" t="s">
        <v>15447</v>
      </c>
      <c r="B1706" t="s">
        <v>14282</v>
      </c>
      <c r="C1706" t="s">
        <v>14283</v>
      </c>
      <c r="D1706" t="s">
        <v>2682</v>
      </c>
      <c r="E1706" t="s">
        <v>177</v>
      </c>
      <c r="F1706" t="s">
        <v>24</v>
      </c>
      <c r="G1706" t="s">
        <v>25</v>
      </c>
      <c r="H1706">
        <v>67</v>
      </c>
      <c r="I1706">
        <v>693</v>
      </c>
      <c r="J1706">
        <v>35</v>
      </c>
      <c r="K1706" t="s">
        <v>626</v>
      </c>
      <c r="L1706">
        <v>0</v>
      </c>
      <c r="M1706">
        <v>909</v>
      </c>
      <c r="N1706">
        <v>388</v>
      </c>
      <c r="O1706">
        <v>-834</v>
      </c>
      <c r="P1706">
        <v>87017</v>
      </c>
      <c r="Q1706">
        <v>212093</v>
      </c>
      <c r="R1706">
        <v>37</v>
      </c>
      <c r="S1706">
        <v>93550570</v>
      </c>
      <c r="U1706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1706" t="str">
        <f>IFERROR(MID(spotify_top_songs_audio_features[[#This Row],[artist_names]],SEARCH(",",spotify_top_songs_audio_features[[#This Row],[artist_names]])+2,99),"")</f>
        <v>Chance the Rapper</v>
      </c>
      <c r="W1706" t="str">
        <f>spotify_top_songs_audio_features[[#This Row],[source]]</f>
        <v>RBMG/Def Jam</v>
      </c>
      <c r="X1706" s="1">
        <f>spotify_top_songs_audio_features[[#This Row],[streams]]</f>
        <v>93550570</v>
      </c>
      <c r="Y1706" t="str">
        <f>IF(Tabela2[[#This Row],[feat]]="","","Feat")</f>
        <v>Feat</v>
      </c>
      <c r="Z1706" s="17" t="str">
        <f>CONCATENATE(INT(spotify_top_songs_audio_features[[#This Row],[duration_ms]]/(60*1000)),":",MOD(INT(spotify_top_songs_audio_features[[#This Row],[duration_ms]]/1000),60))</f>
        <v>3:32</v>
      </c>
      <c r="AA17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706" t="str">
        <f>spotify_top_songs_audio_features[[#This Row],[track_name]]</f>
        <v>Holy (feat. Chance The Rapper)</v>
      </c>
    </row>
    <row r="1707" spans="1:28" x14ac:dyDescent="0.25">
      <c r="A1707" t="s">
        <v>14975</v>
      </c>
      <c r="B1707" t="s">
        <v>14976</v>
      </c>
      <c r="C1707" t="s">
        <v>14977</v>
      </c>
      <c r="D1707" t="s">
        <v>9962</v>
      </c>
      <c r="E1707" t="s">
        <v>102</v>
      </c>
      <c r="F1707" t="s">
        <v>32</v>
      </c>
      <c r="G1707" t="s">
        <v>25</v>
      </c>
      <c r="H1707">
        <v>711</v>
      </c>
      <c r="I1707">
        <v>592</v>
      </c>
      <c r="J1707">
        <v>23</v>
      </c>
      <c r="K1707" t="s">
        <v>1847</v>
      </c>
      <c r="L1707">
        <v>0</v>
      </c>
      <c r="M1707">
        <v>156</v>
      </c>
      <c r="N1707">
        <v>535</v>
      </c>
      <c r="O1707">
        <v>-7136</v>
      </c>
      <c r="P1707">
        <v>124749</v>
      </c>
      <c r="Q1707">
        <v>141224</v>
      </c>
      <c r="R1707">
        <v>13</v>
      </c>
      <c r="S1707">
        <v>93530699</v>
      </c>
      <c r="U1707" t="str">
        <f>IFERROR(LEFT(spotify_top_songs_audio_features[[#This Row],[artist_names]],SEARCH(",",spotify_top_songs_audio_features[[#This Row],[artist_names]])-1),spotify_top_songs_audio_features[[#This Row],[artist_names]])</f>
        <v>Fousheé</v>
      </c>
      <c r="V1707" t="str">
        <f>IFERROR(MID(spotify_top_songs_audio_features[[#This Row],[artist_names]],SEARCH(",",spotify_top_songs_audio_features[[#This Row],[artist_names]])+2,99),"")</f>
        <v/>
      </c>
      <c r="W1707" t="str">
        <f>spotify_top_songs_audio_features[[#This Row],[source]]</f>
        <v>Not specified</v>
      </c>
      <c r="X1707" s="1">
        <f>spotify_top_songs_audio_features[[#This Row],[streams]]</f>
        <v>93530699</v>
      </c>
      <c r="Y1707" t="str">
        <f>IF(Tabela2[[#This Row],[feat]]="","","Feat")</f>
        <v/>
      </c>
      <c r="Z1707" s="17" t="str">
        <f>CONCATENATE(INT(spotify_top_songs_audio_features[[#This Row],[duration_ms]]/(60*1000)),":",MOD(INT(spotify_top_songs_audio_features[[#This Row],[duration_ms]]/1000),60))</f>
        <v>2:21</v>
      </c>
      <c r="AA17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707" t="str">
        <f>spotify_top_songs_audio_features[[#This Row],[track_name]]</f>
        <v>Deep End</v>
      </c>
    </row>
    <row r="1708" spans="1:28" x14ac:dyDescent="0.25">
      <c r="A1708" t="s">
        <v>787</v>
      </c>
      <c r="B1708" t="s">
        <v>788</v>
      </c>
      <c r="C1708" t="s">
        <v>789</v>
      </c>
      <c r="D1708" t="s">
        <v>790</v>
      </c>
      <c r="E1708" t="s">
        <v>102</v>
      </c>
      <c r="F1708" t="s">
        <v>24</v>
      </c>
      <c r="G1708" t="s">
        <v>25</v>
      </c>
      <c r="H1708">
        <v>6</v>
      </c>
      <c r="I1708">
        <v>535</v>
      </c>
      <c r="J1708">
        <v>107</v>
      </c>
      <c r="K1708" t="s">
        <v>791</v>
      </c>
      <c r="L1708">
        <v>4.6999999999999997E-5</v>
      </c>
      <c r="M1708">
        <v>162</v>
      </c>
      <c r="N1708">
        <v>269</v>
      </c>
      <c r="O1708">
        <v>-7043</v>
      </c>
      <c r="P1708">
        <v>71912</v>
      </c>
      <c r="Q1708">
        <v>225133</v>
      </c>
      <c r="R1708">
        <v>15</v>
      </c>
      <c r="S1708">
        <v>93339639</v>
      </c>
      <c r="U1708" t="str">
        <f>IFERROR(LEFT(spotify_top_songs_audio_features[[#This Row],[artist_names]],SEARCH(",",spotify_top_songs_audio_features[[#This Row],[artist_names]])-1),spotify_top_songs_audio_features[[#This Row],[artist_names]])</f>
        <v>King Princess</v>
      </c>
      <c r="V1708" t="str">
        <f>IFERROR(MID(spotify_top_songs_audio_features[[#This Row],[artist_names]],SEARCH(",",spotify_top_songs_audio_features[[#This Row],[artist_names]])+2,99),"")</f>
        <v/>
      </c>
      <c r="W1708" t="str">
        <f>spotify_top_songs_audio_features[[#This Row],[source]]</f>
        <v>Zelig Records, LLC./Columbia Records</v>
      </c>
      <c r="X1708" s="1">
        <f>spotify_top_songs_audio_features[[#This Row],[streams]]</f>
        <v>93339639</v>
      </c>
      <c r="Y1708" t="str">
        <f>IF(Tabela2[[#This Row],[feat]]="","","Feat")</f>
        <v/>
      </c>
      <c r="Z1708" s="17" t="str">
        <f>CONCATENATE(INT(spotify_top_songs_audio_features[[#This Row],[duration_ms]]/(60*1000)),":",MOD(INT(spotify_top_songs_audio_features[[#This Row],[duration_ms]]/1000),60))</f>
        <v>3:45</v>
      </c>
      <c r="AA17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708" t="str">
        <f>spotify_top_songs_audio_features[[#This Row],[track_name]]</f>
        <v>1950</v>
      </c>
    </row>
    <row r="1709" spans="1:28" x14ac:dyDescent="0.25">
      <c r="A1709" t="s">
        <v>17769</v>
      </c>
      <c r="B1709" t="s">
        <v>7187</v>
      </c>
      <c r="C1709" t="s">
        <v>7188</v>
      </c>
      <c r="D1709" t="s">
        <v>1211</v>
      </c>
      <c r="E1709" t="s">
        <v>113</v>
      </c>
      <c r="F1709" t="s">
        <v>24</v>
      </c>
      <c r="G1709" t="s">
        <v>25</v>
      </c>
      <c r="H1709">
        <v>625</v>
      </c>
      <c r="I1709">
        <v>814</v>
      </c>
      <c r="J1709">
        <v>657</v>
      </c>
      <c r="K1709" t="s">
        <v>3203</v>
      </c>
      <c r="L1709">
        <v>0</v>
      </c>
      <c r="M1709">
        <v>158</v>
      </c>
      <c r="N1709">
        <v>535</v>
      </c>
      <c r="O1709">
        <v>-5181</v>
      </c>
      <c r="P1709">
        <v>144991</v>
      </c>
      <c r="Q1709">
        <v>205485</v>
      </c>
      <c r="R1709">
        <v>4</v>
      </c>
      <c r="S1709">
        <v>93303490</v>
      </c>
      <c r="U1709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1709" t="str">
        <f>IFERROR(MID(spotify_top_songs_audio_features[[#This Row],[artist_names]],SEARCH(",",spotify_top_songs_audio_features[[#This Row],[artist_names]])+2,99),"")</f>
        <v>Marshmello</v>
      </c>
      <c r="W1709" t="str">
        <f>spotify_top_songs_audio_features[[#This Row],[source]]</f>
        <v>Grade A Productions/Interscope Records</v>
      </c>
      <c r="X1709" s="1">
        <f>spotify_top_songs_audio_features[[#This Row],[streams]]</f>
        <v>93303490</v>
      </c>
      <c r="Y1709" t="str">
        <f>IF(Tabela2[[#This Row],[feat]]="","","Feat")</f>
        <v>Feat</v>
      </c>
      <c r="Z1709" s="17" t="str">
        <f>CONCATENATE(INT(spotify_top_songs_audio_features[[#This Row],[duration_ms]]/(60*1000)),":",MOD(INT(spotify_top_songs_audio_features[[#This Row],[duration_ms]]/1000),60))</f>
        <v>3:25</v>
      </c>
      <c r="AA17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09" t="str">
        <f>spotify_top_songs_audio_features[[#This Row],[track_name]]</f>
        <v>Come &amp; Go (with Marshmello)</v>
      </c>
    </row>
    <row r="1710" spans="1:28" x14ac:dyDescent="0.25">
      <c r="A1710" t="s">
        <v>15880</v>
      </c>
      <c r="B1710" t="s">
        <v>15881</v>
      </c>
      <c r="C1710" t="s">
        <v>15882</v>
      </c>
      <c r="D1710" t="s">
        <v>15881</v>
      </c>
      <c r="E1710" t="s">
        <v>469</v>
      </c>
      <c r="F1710" t="s">
        <v>24</v>
      </c>
      <c r="G1710" t="s">
        <v>152</v>
      </c>
      <c r="H1710">
        <v>555</v>
      </c>
      <c r="I1710">
        <v>216</v>
      </c>
      <c r="J1710">
        <v>721</v>
      </c>
      <c r="K1710" t="s">
        <v>12629</v>
      </c>
      <c r="L1710">
        <v>416</v>
      </c>
      <c r="M1710">
        <v>109</v>
      </c>
      <c r="N1710">
        <v>504</v>
      </c>
      <c r="O1710">
        <v>-11661</v>
      </c>
      <c r="P1710">
        <v>79109</v>
      </c>
      <c r="Q1710">
        <v>87000</v>
      </c>
      <c r="R1710">
        <v>9</v>
      </c>
      <c r="S1710">
        <v>93297775</v>
      </c>
      <c r="U1710" t="str">
        <f>IFERROR(LEFT(spotify_top_songs_audio_features[[#This Row],[artist_names]],SEARCH(",",spotify_top_songs_audio_features[[#This Row],[artist_names]])-1),spotify_top_songs_audio_features[[#This Row],[artist_names]])</f>
        <v>Richy Mitch &amp; The Coal Miners</v>
      </c>
      <c r="V1710" t="str">
        <f>IFERROR(MID(spotify_top_songs_audio_features[[#This Row],[artist_names]],SEARCH(",",spotify_top_songs_audio_features[[#This Row],[artist_names]])+2,99),"")</f>
        <v/>
      </c>
      <c r="W1710" t="str">
        <f>spotify_top_songs_audio_features[[#This Row],[source]]</f>
        <v>Richy Mitch &amp; The Coal Miners</v>
      </c>
      <c r="X1710" s="1">
        <f>spotify_top_songs_audio_features[[#This Row],[streams]]</f>
        <v>93297775</v>
      </c>
      <c r="Y1710" t="str">
        <f>IF(Tabela2[[#This Row],[feat]]="","","Feat")</f>
        <v/>
      </c>
      <c r="Z1710" s="17" t="str">
        <f>CONCATENATE(INT(spotify_top_songs_audio_features[[#This Row],[duration_ms]]/(60*1000)),":",MOD(INT(spotify_top_songs_audio_features[[#This Row],[duration_ms]]/1000),60))</f>
        <v>1:27</v>
      </c>
      <c r="AA17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710" t="str">
        <f>spotify_top_songs_audio_features[[#This Row],[track_name]]</f>
        <v>Evergreen</v>
      </c>
    </row>
    <row r="1711" spans="1:28" x14ac:dyDescent="0.25">
      <c r="A1711" t="s">
        <v>6774</v>
      </c>
      <c r="B1711" t="s">
        <v>6775</v>
      </c>
      <c r="C1711" t="s">
        <v>6776</v>
      </c>
      <c r="D1711" t="s">
        <v>6777</v>
      </c>
      <c r="E1711" t="s">
        <v>102</v>
      </c>
      <c r="F1711" t="s">
        <v>32</v>
      </c>
      <c r="G1711" t="s">
        <v>25</v>
      </c>
      <c r="H1711">
        <v>543</v>
      </c>
      <c r="I1711">
        <v>836</v>
      </c>
      <c r="J1711">
        <v>353</v>
      </c>
      <c r="K1711" t="s">
        <v>6778</v>
      </c>
      <c r="L1711">
        <v>431</v>
      </c>
      <c r="M1711">
        <v>153</v>
      </c>
      <c r="N1711">
        <v>56</v>
      </c>
      <c r="O1711">
        <v>-911</v>
      </c>
      <c r="P1711">
        <v>105173</v>
      </c>
      <c r="Q1711">
        <v>515387</v>
      </c>
      <c r="R1711">
        <v>9</v>
      </c>
      <c r="S1711">
        <v>93254765</v>
      </c>
      <c r="U1711" t="str">
        <f>IFERROR(LEFT(spotify_top_songs_audio_features[[#This Row],[artist_names]],SEARCH(",",spotify_top_songs_audio_features[[#This Row],[artist_names]])-1),spotify_top_songs_audio_features[[#This Row],[artist_names]])</f>
        <v>Metallica</v>
      </c>
      <c r="V1711" t="str">
        <f>IFERROR(MID(spotify_top_songs_audio_features[[#This Row],[artist_names]],SEARCH(",",spotify_top_songs_audio_features[[#This Row],[artist_names]])+2,99),"")</f>
        <v/>
      </c>
      <c r="W1711" t="str">
        <f>spotify_top_songs_audio_features[[#This Row],[source]]</f>
        <v>Blackened Recordings / Universal Music</v>
      </c>
      <c r="X1711" s="1">
        <f>spotify_top_songs_audio_features[[#This Row],[streams]]</f>
        <v>93254765</v>
      </c>
      <c r="Y1711" t="str">
        <f>IF(Tabela2[[#This Row],[feat]]="","","Feat")</f>
        <v/>
      </c>
      <c r="Z1711" s="17" t="str">
        <f>CONCATENATE(INT(spotify_top_songs_audio_features[[#This Row],[duration_ms]]/(60*1000)),":",MOD(INT(spotify_top_songs_audio_features[[#This Row],[duration_ms]]/1000),60))</f>
        <v>8:35</v>
      </c>
      <c r="AA17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711" t="str">
        <f>spotify_top_songs_audio_features[[#This Row],[track_name]]</f>
        <v>Master Of Puppets</v>
      </c>
    </row>
    <row r="1712" spans="1:28" x14ac:dyDescent="0.25">
      <c r="A1712" t="s">
        <v>10865</v>
      </c>
      <c r="B1712" t="s">
        <v>633</v>
      </c>
      <c r="C1712" t="s">
        <v>10866</v>
      </c>
      <c r="D1712" t="s">
        <v>635</v>
      </c>
      <c r="E1712" t="s">
        <v>31</v>
      </c>
      <c r="F1712" t="s">
        <v>24</v>
      </c>
      <c r="G1712" t="s">
        <v>25</v>
      </c>
      <c r="H1712">
        <v>573</v>
      </c>
      <c r="I1712">
        <v>63</v>
      </c>
      <c r="J1712">
        <v>105</v>
      </c>
      <c r="K1712" t="s">
        <v>2719</v>
      </c>
      <c r="L1712">
        <v>2.31E-3</v>
      </c>
      <c r="M1712">
        <v>259</v>
      </c>
      <c r="N1712">
        <v>218</v>
      </c>
      <c r="O1712">
        <v>-8389</v>
      </c>
      <c r="P1712">
        <v>77525</v>
      </c>
      <c r="Q1712">
        <v>249213</v>
      </c>
      <c r="R1712">
        <v>18</v>
      </c>
      <c r="S1712">
        <v>93253129</v>
      </c>
      <c r="U1712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1712" t="str">
        <f>IFERROR(MID(spotify_top_songs_audio_features[[#This Row],[artist_names]],SEARCH(",",spotify_top_songs_audio_features[[#This Row],[artist_names]])+2,99),"")</f>
        <v/>
      </c>
      <c r="W1712" t="str">
        <f>spotify_top_songs_audio_features[[#This Row],[source]]</f>
        <v>Universal Republic Records</v>
      </c>
      <c r="X1712" s="1">
        <f>spotify_top_songs_audio_features[[#This Row],[streams]]</f>
        <v>93253129</v>
      </c>
      <c r="Y1712" t="str">
        <f>IF(Tabela2[[#This Row],[feat]]="","","Feat")</f>
        <v/>
      </c>
      <c r="Z1712" s="17" t="str">
        <f>CONCATENATE(INT(spotify_top_songs_audio_features[[#This Row],[duration_ms]]/(60*1000)),":",MOD(INT(spotify_top_songs_audio_features[[#This Row],[duration_ms]]/1000),60))</f>
        <v>4:9</v>
      </c>
      <c r="AA17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12" t="str">
        <f>spotify_top_songs_audio_features[[#This Row],[track_name]]</f>
        <v>Party Monster</v>
      </c>
    </row>
    <row r="1713" spans="1:28" x14ac:dyDescent="0.25">
      <c r="A1713" t="s">
        <v>12243</v>
      </c>
      <c r="B1713" t="s">
        <v>375</v>
      </c>
      <c r="C1713" t="s">
        <v>12244</v>
      </c>
      <c r="D1713" t="s">
        <v>377</v>
      </c>
      <c r="E1713" t="s">
        <v>177</v>
      </c>
      <c r="F1713" t="s">
        <v>32</v>
      </c>
      <c r="G1713" t="s">
        <v>25</v>
      </c>
      <c r="H1713">
        <v>799</v>
      </c>
      <c r="I1713">
        <v>685</v>
      </c>
      <c r="J1713">
        <v>725</v>
      </c>
      <c r="K1713" t="s">
        <v>4925</v>
      </c>
      <c r="L1713">
        <v>0</v>
      </c>
      <c r="M1713">
        <v>13</v>
      </c>
      <c r="N1713">
        <v>623</v>
      </c>
      <c r="O1713">
        <v>-5366</v>
      </c>
      <c r="P1713">
        <v>122013</v>
      </c>
      <c r="Q1713">
        <v>169059</v>
      </c>
      <c r="R1713">
        <v>13</v>
      </c>
      <c r="S1713">
        <v>93243362</v>
      </c>
      <c r="U1713" t="str">
        <f>IFERROR(LEFT(spotify_top_songs_audio_features[[#This Row],[artist_names]],SEARCH(",",spotify_top_songs_audio_features[[#This Row],[artist_names]])-1),spotify_top_songs_audio_features[[#This Row],[artist_names]])</f>
        <v>Marília Mendonça</v>
      </c>
      <c r="V1713" t="str">
        <f>IFERROR(MID(spotify_top_songs_audio_features[[#This Row],[artist_names]],SEARCH(",",spotify_top_songs_audio_features[[#This Row],[artist_names]])+2,99),"")</f>
        <v>Maiara &amp; Maraisa</v>
      </c>
      <c r="W1713" t="str">
        <f>spotify_top_songs_audio_features[[#This Row],[source]]</f>
        <v>Som Livre</v>
      </c>
      <c r="X1713" s="1">
        <f>spotify_top_songs_audio_features[[#This Row],[streams]]</f>
        <v>93243362</v>
      </c>
      <c r="Y1713" t="str">
        <f>IF(Tabela2[[#This Row],[feat]]="","","Feat")</f>
        <v>Feat</v>
      </c>
      <c r="Z1713" s="17" t="str">
        <f>CONCATENATE(INT(spotify_top_songs_audio_features[[#This Row],[duration_ms]]/(60*1000)),":",MOD(INT(spotify_top_songs_audio_features[[#This Row],[duration_ms]]/1000),60))</f>
        <v>2:49</v>
      </c>
      <c r="AA17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713" t="str">
        <f>spotify_top_songs_audio_features[[#This Row],[track_name]]</f>
        <v>Esqueça-Me Se For Capaz</v>
      </c>
    </row>
    <row r="1714" spans="1:28" x14ac:dyDescent="0.25">
      <c r="A1714" t="s">
        <v>14320</v>
      </c>
      <c r="B1714" t="s">
        <v>2392</v>
      </c>
      <c r="C1714" t="s">
        <v>2393</v>
      </c>
      <c r="D1714" t="s">
        <v>2394</v>
      </c>
      <c r="E1714" t="s">
        <v>142</v>
      </c>
      <c r="F1714" t="s">
        <v>24</v>
      </c>
      <c r="G1714" t="s">
        <v>25</v>
      </c>
      <c r="H1714">
        <v>745</v>
      </c>
      <c r="I1714">
        <v>65</v>
      </c>
      <c r="J1714">
        <v>346</v>
      </c>
      <c r="K1714" t="s">
        <v>5262</v>
      </c>
      <c r="L1714">
        <v>758</v>
      </c>
      <c r="M1714">
        <v>111</v>
      </c>
      <c r="N1714">
        <v>386</v>
      </c>
      <c r="O1714">
        <v>-11814</v>
      </c>
      <c r="P1714">
        <v>144047</v>
      </c>
      <c r="Q1714">
        <v>152137</v>
      </c>
      <c r="R1714">
        <v>15</v>
      </c>
      <c r="S1714">
        <v>93114215</v>
      </c>
      <c r="U1714" t="str">
        <f>IFERROR(LEFT(spotify_top_songs_audio_features[[#This Row],[artist_names]],SEARCH(",",spotify_top_songs_audio_features[[#This Row],[artist_names]])-1),spotify_top_songs_audio_features[[#This Row],[artist_names]])</f>
        <v>JNR CHOI</v>
      </c>
      <c r="V1714" t="str">
        <f>IFERROR(MID(spotify_top_songs_audio_features[[#This Row],[artist_names]],SEARCH(",",spotify_top_songs_audio_features[[#This Row],[artist_names]])+2,99),"")</f>
        <v>Sam Tompkins</v>
      </c>
      <c r="W1714" t="str">
        <f>spotify_top_songs_audio_features[[#This Row],[source]]</f>
        <v>Jnr Choi/Epic</v>
      </c>
      <c r="X1714" s="1">
        <f>spotify_top_songs_audio_features[[#This Row],[streams]]</f>
        <v>93114215</v>
      </c>
      <c r="Y1714" t="str">
        <f>IF(Tabela2[[#This Row],[feat]]="","","Feat")</f>
        <v>Feat</v>
      </c>
      <c r="Z1714" s="17" t="str">
        <f>CONCATENATE(INT(spotify_top_songs_audio_features[[#This Row],[duration_ms]]/(60*1000)),":",MOD(INT(spotify_top_songs_audio_features[[#This Row],[duration_ms]]/1000),60))</f>
        <v>2:32</v>
      </c>
      <c r="AA17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714" t="str">
        <f>spotify_top_songs_audio_features[[#This Row],[track_name]]</f>
        <v>TO THE MOON</v>
      </c>
    </row>
    <row r="1715" spans="1:28" x14ac:dyDescent="0.25">
      <c r="A1715" t="s">
        <v>6837</v>
      </c>
      <c r="B1715" t="s">
        <v>6838</v>
      </c>
      <c r="C1715" t="s">
        <v>6839</v>
      </c>
      <c r="D1715" t="s">
        <v>612</v>
      </c>
      <c r="E1715" t="s">
        <v>142</v>
      </c>
      <c r="F1715" t="s">
        <v>32</v>
      </c>
      <c r="G1715" t="s">
        <v>25</v>
      </c>
      <c r="H1715">
        <v>635</v>
      </c>
      <c r="I1715">
        <v>87</v>
      </c>
      <c r="J1715">
        <v>4</v>
      </c>
      <c r="K1715" t="s">
        <v>4596</v>
      </c>
      <c r="L1715">
        <v>0</v>
      </c>
      <c r="M1715">
        <v>118</v>
      </c>
      <c r="N1715">
        <v>912</v>
      </c>
      <c r="O1715">
        <v>-4291</v>
      </c>
      <c r="P1715">
        <v>92999</v>
      </c>
      <c r="Q1715">
        <v>156773</v>
      </c>
      <c r="R1715">
        <v>10</v>
      </c>
      <c r="S1715">
        <v>93069425</v>
      </c>
      <c r="U1715" t="str">
        <f>IFERROR(LEFT(spotify_top_songs_audio_features[[#This Row],[artist_names]],SEARCH(",",spotify_top_songs_audio_features[[#This Row],[artist_names]])-1),spotify_top_songs_audio_features[[#This Row],[artist_names]])</f>
        <v>Gwen Stefani</v>
      </c>
      <c r="V1715" t="str">
        <f>IFERROR(MID(spotify_top_songs_audio_features[[#This Row],[artist_names]],SEARCH(",",spotify_top_songs_audio_features[[#This Row],[artist_names]])+2,99),"")</f>
        <v>Blake Shelton</v>
      </c>
      <c r="W1715" t="str">
        <f>spotify_top_songs_audio_features[[#This Row],[source]]</f>
        <v>UMGRI Interscope</v>
      </c>
      <c r="X1715" s="1">
        <f>spotify_top_songs_audio_features[[#This Row],[streams]]</f>
        <v>93069425</v>
      </c>
      <c r="Y1715" t="str">
        <f>IF(Tabela2[[#This Row],[feat]]="","","Feat")</f>
        <v>Feat</v>
      </c>
      <c r="Z1715" s="17" t="str">
        <f>CONCATENATE(INT(spotify_top_songs_audio_features[[#This Row],[duration_ms]]/(60*1000)),":",MOD(INT(spotify_top_songs_audio_features[[#This Row],[duration_ms]]/1000),60))</f>
        <v>2:36</v>
      </c>
      <c r="AA17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715" t="str">
        <f>spotify_top_songs_audio_features[[#This Row],[track_name]]</f>
        <v>You Make It Feel Like Christmas (feat. Blake Shelton)</v>
      </c>
    </row>
    <row r="1716" spans="1:28" x14ac:dyDescent="0.25">
      <c r="A1716" t="s">
        <v>16687</v>
      </c>
      <c r="B1716" t="s">
        <v>16688</v>
      </c>
      <c r="C1716" t="s">
        <v>16689</v>
      </c>
      <c r="D1716" t="s">
        <v>16690</v>
      </c>
      <c r="E1716" t="s">
        <v>177</v>
      </c>
      <c r="F1716" t="s">
        <v>24</v>
      </c>
      <c r="G1716" t="s">
        <v>25</v>
      </c>
      <c r="H1716">
        <v>682</v>
      </c>
      <c r="I1716">
        <v>7</v>
      </c>
      <c r="J1716">
        <v>397</v>
      </c>
      <c r="K1716" t="s">
        <v>4385</v>
      </c>
      <c r="L1716">
        <v>0</v>
      </c>
      <c r="M1716">
        <v>174</v>
      </c>
      <c r="N1716">
        <v>637</v>
      </c>
      <c r="O1716">
        <v>-5591</v>
      </c>
      <c r="P1716">
        <v>12003</v>
      </c>
      <c r="Q1716">
        <v>186878</v>
      </c>
      <c r="R1716">
        <v>14</v>
      </c>
      <c r="S1716">
        <v>93068558</v>
      </c>
      <c r="U1716" t="str">
        <f>IFERROR(LEFT(spotify_top_songs_audio_features[[#This Row],[artist_names]],SEARCH(",",spotify_top_songs_audio_features[[#This Row],[artist_names]])-1),spotify_top_songs_audio_features[[#This Row],[artist_names]])</f>
        <v>Nea</v>
      </c>
      <c r="V1716" t="str">
        <f>IFERROR(MID(spotify_top_songs_audio_features[[#This Row],[artist_names]],SEARCH(",",spotify_top_songs_audio_features[[#This Row],[artist_names]])+2,99),"")</f>
        <v>Felix Jaehn</v>
      </c>
      <c r="W1716" t="str">
        <f>spotify_top_songs_audio_features[[#This Row],[source]]</f>
        <v>Milkshake</v>
      </c>
      <c r="X1716" s="1">
        <f>spotify_top_songs_audio_features[[#This Row],[streams]]</f>
        <v>93068558</v>
      </c>
      <c r="Y1716" t="str">
        <f>IF(Tabela2[[#This Row],[feat]]="","","Feat")</f>
        <v>Feat</v>
      </c>
      <c r="Z1716" s="17" t="str">
        <f>CONCATENATE(INT(spotify_top_songs_audio_features[[#This Row],[duration_ms]]/(60*1000)),":",MOD(INT(spotify_top_songs_audio_features[[#This Row],[duration_ms]]/1000),60))</f>
        <v>3:6</v>
      </c>
      <c r="AA17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716" t="str">
        <f>spotify_top_songs_audio_features[[#This Row],[track_name]]</f>
        <v>Some Say - Felix Jaehn Remix</v>
      </c>
    </row>
    <row r="1717" spans="1:28" x14ac:dyDescent="0.25">
      <c r="A1717" t="s">
        <v>12932</v>
      </c>
      <c r="B1717" t="s">
        <v>8112</v>
      </c>
      <c r="C1717" t="s">
        <v>8113</v>
      </c>
      <c r="D1717" t="s">
        <v>220</v>
      </c>
      <c r="E1717" t="s">
        <v>31</v>
      </c>
      <c r="F1717" t="s">
        <v>32</v>
      </c>
      <c r="G1717" t="s">
        <v>25</v>
      </c>
      <c r="H1717">
        <v>771</v>
      </c>
      <c r="I1717">
        <v>382</v>
      </c>
      <c r="J1717">
        <v>514</v>
      </c>
      <c r="K1717" t="s">
        <v>2294</v>
      </c>
      <c r="L1717">
        <v>0</v>
      </c>
      <c r="M1717">
        <v>104</v>
      </c>
      <c r="N1717">
        <v>535</v>
      </c>
      <c r="O1717">
        <v>-6808</v>
      </c>
      <c r="P1717">
        <v>94931</v>
      </c>
      <c r="Q1717">
        <v>164440</v>
      </c>
      <c r="R1717">
        <v>11</v>
      </c>
      <c r="S1717">
        <v>93066813</v>
      </c>
      <c r="U1717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1717" t="str">
        <f>IFERROR(MID(spotify_top_songs_audio_features[[#This Row],[artist_names]],SEARCH(",",spotify_top_songs_audio_features[[#This Row],[artist_names]])+2,99),"")</f>
        <v>Reik</v>
      </c>
      <c r="W1717" t="str">
        <f>spotify_top_songs_audio_features[[#This Row],[source]]</f>
        <v>UMLE - Latino</v>
      </c>
      <c r="X1717" s="1">
        <f>spotify_top_songs_audio_features[[#This Row],[streams]]</f>
        <v>93066813</v>
      </c>
      <c r="Y1717" t="str">
        <f>IF(Tabela2[[#This Row],[feat]]="","","Feat")</f>
        <v>Feat</v>
      </c>
      <c r="Z1717" s="17" t="str">
        <f>CONCATENATE(INT(spotify_top_songs_audio_features[[#This Row],[duration_ms]]/(60*1000)),":",MOD(INT(spotify_top_songs_audio_features[[#This Row],[duration_ms]]/1000),60))</f>
        <v>2:44</v>
      </c>
      <c r="AA17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17" t="str">
        <f>spotify_top_songs_audio_features[[#This Row],[track_name]]</f>
        <v>Un Año</v>
      </c>
    </row>
    <row r="1718" spans="1:28" x14ac:dyDescent="0.25">
      <c r="A1718" t="s">
        <v>13174</v>
      </c>
      <c r="B1718" t="s">
        <v>13175</v>
      </c>
      <c r="C1718" t="s">
        <v>13176</v>
      </c>
      <c r="D1718" t="s">
        <v>282</v>
      </c>
      <c r="E1718" t="s">
        <v>142</v>
      </c>
      <c r="F1718" t="s">
        <v>24</v>
      </c>
      <c r="G1718" t="s">
        <v>25</v>
      </c>
      <c r="H1718">
        <v>824</v>
      </c>
      <c r="I1718">
        <v>656</v>
      </c>
      <c r="J1718">
        <v>704</v>
      </c>
      <c r="K1718" t="s">
        <v>5701</v>
      </c>
      <c r="L1718">
        <v>506</v>
      </c>
      <c r="M1718">
        <v>253</v>
      </c>
      <c r="N1718">
        <v>418</v>
      </c>
      <c r="O1718">
        <v>-9432</v>
      </c>
      <c r="P1718">
        <v>116068</v>
      </c>
      <c r="Q1718">
        <v>249533</v>
      </c>
      <c r="R1718">
        <v>9</v>
      </c>
      <c r="S1718">
        <v>92978528</v>
      </c>
      <c r="U1718" t="str">
        <f>IFERROR(LEFT(spotify_top_songs_audio_features[[#This Row],[artist_names]],SEARCH(",",spotify_top_songs_audio_features[[#This Row],[artist_names]])-1),spotify_top_songs_audio_features[[#This Row],[artist_names]])</f>
        <v>Jain</v>
      </c>
      <c r="V1718" t="str">
        <f>IFERROR(MID(spotify_top_songs_audio_features[[#This Row],[artist_names]],SEARCH(",",spotify_top_songs_audio_features[[#This Row],[artist_names]])+2,99),"")</f>
        <v/>
      </c>
      <c r="W1718" t="str">
        <f>spotify_top_songs_audio_features[[#This Row],[source]]</f>
        <v>Columbia</v>
      </c>
      <c r="X1718" s="1">
        <f>spotify_top_songs_audio_features[[#This Row],[streams]]</f>
        <v>92978528</v>
      </c>
      <c r="Y1718" t="str">
        <f>IF(Tabela2[[#This Row],[feat]]="","","Feat")</f>
        <v/>
      </c>
      <c r="Z1718" s="17" t="str">
        <f>CONCATENATE(INT(spotify_top_songs_audio_features[[#This Row],[duration_ms]]/(60*1000)),":",MOD(INT(spotify_top_songs_audio_features[[#This Row],[duration_ms]]/1000),60))</f>
        <v>4:9</v>
      </c>
      <c r="AA17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718" t="str">
        <f>spotify_top_songs_audio_features[[#This Row],[track_name]]</f>
        <v>Makeba</v>
      </c>
    </row>
    <row r="1719" spans="1:28" x14ac:dyDescent="0.25">
      <c r="A1719" t="s">
        <v>15120</v>
      </c>
      <c r="B1719" t="s">
        <v>112</v>
      </c>
      <c r="C1719" t="s">
        <v>15121</v>
      </c>
      <c r="D1719" t="s">
        <v>349</v>
      </c>
      <c r="E1719" t="s">
        <v>43</v>
      </c>
      <c r="F1719" t="s">
        <v>32</v>
      </c>
      <c r="G1719" t="s">
        <v>25</v>
      </c>
      <c r="H1719">
        <v>75</v>
      </c>
      <c r="I1719">
        <v>404</v>
      </c>
      <c r="J1719">
        <v>682</v>
      </c>
      <c r="K1719" t="s">
        <v>1870</v>
      </c>
      <c r="L1719">
        <v>357</v>
      </c>
      <c r="M1719">
        <v>911</v>
      </c>
      <c r="N1719">
        <v>499</v>
      </c>
      <c r="O1719">
        <v>-10178</v>
      </c>
      <c r="P1719">
        <v>95045</v>
      </c>
      <c r="Q1719">
        <v>232253</v>
      </c>
      <c r="R1719">
        <v>12</v>
      </c>
      <c r="S1719">
        <v>92974391</v>
      </c>
      <c r="U171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719" t="str">
        <f>IFERROR(MID(spotify_top_songs_audio_features[[#This Row],[artist_names]],SEARCH(",",spotify_top_songs_audio_features[[#This Row],[artist_names]])+2,99),"")</f>
        <v/>
      </c>
      <c r="W1719" t="str">
        <f>spotify_top_songs_audio_features[[#This Row],[source]]</f>
        <v>Big Machine Records, LLC</v>
      </c>
      <c r="X1719" s="1">
        <f>spotify_top_songs_audio_features[[#This Row],[streams]]</f>
        <v>92974391</v>
      </c>
      <c r="Y1719" t="str">
        <f>IF(Tabela2[[#This Row],[feat]]="","","Feat")</f>
        <v/>
      </c>
      <c r="Z1719" s="17" t="str">
        <f>CONCATENATE(INT(spotify_top_songs_audio_features[[#This Row],[duration_ms]]/(60*1000)),":",MOD(INT(spotify_top_songs_audio_features[[#This Row],[duration_ms]]/1000),60))</f>
        <v>3:52</v>
      </c>
      <c r="AA17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719" t="str">
        <f>spotify_top_songs_audio_features[[#This Row],[track_name]]</f>
        <v>Delicate</v>
      </c>
    </row>
    <row r="1720" spans="1:28" x14ac:dyDescent="0.25">
      <c r="A1720" t="s">
        <v>4393</v>
      </c>
      <c r="B1720" t="s">
        <v>3612</v>
      </c>
      <c r="C1720" t="s">
        <v>4394</v>
      </c>
      <c r="D1720" t="s">
        <v>1058</v>
      </c>
      <c r="E1720" t="s">
        <v>70</v>
      </c>
      <c r="F1720" t="s">
        <v>24</v>
      </c>
      <c r="G1720" t="s">
        <v>25</v>
      </c>
      <c r="H1720">
        <v>659</v>
      </c>
      <c r="I1720">
        <v>604</v>
      </c>
      <c r="J1720">
        <v>542</v>
      </c>
      <c r="K1720" t="s">
        <v>4395</v>
      </c>
      <c r="L1720">
        <v>0</v>
      </c>
      <c r="M1720">
        <v>105</v>
      </c>
      <c r="N1720">
        <v>407</v>
      </c>
      <c r="O1720">
        <v>-5084</v>
      </c>
      <c r="P1720">
        <v>126135</v>
      </c>
      <c r="Q1720">
        <v>190643</v>
      </c>
      <c r="R1720">
        <v>19</v>
      </c>
      <c r="S1720">
        <v>92905935</v>
      </c>
      <c r="U1720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1720" t="str">
        <f>IFERROR(MID(spotify_top_songs_audio_features[[#This Row],[artist_names]],SEARCH(",",spotify_top_songs_audio_features[[#This Row],[artist_names]])+2,99),"")</f>
        <v/>
      </c>
      <c r="W1720" t="str">
        <f>spotify_top_songs_audio_features[[#This Row],[source]]</f>
        <v>Interscope Records*</v>
      </c>
      <c r="X1720" s="1">
        <f>spotify_top_songs_audio_features[[#This Row],[streams]]</f>
        <v>92905935</v>
      </c>
      <c r="Y1720" t="str">
        <f>IF(Tabela2[[#This Row],[feat]]="","","Feat")</f>
        <v/>
      </c>
      <c r="Z1720" s="17" t="str">
        <f>CONCATENATE(INT(spotify_top_songs_audio_features[[#This Row],[duration_ms]]/(60*1000)),":",MOD(INT(spotify_top_songs_audio_features[[#This Row],[duration_ms]]/1000),60))</f>
        <v>3:10</v>
      </c>
      <c r="AA17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20" t="str">
        <f>spotify_top_songs_audio_features[[#This Row],[track_name]]</f>
        <v>Wait</v>
      </c>
    </row>
    <row r="1721" spans="1:28" x14ac:dyDescent="0.25">
      <c r="A1721" t="s">
        <v>3034</v>
      </c>
      <c r="B1721" t="s">
        <v>2175</v>
      </c>
      <c r="C1721" t="s">
        <v>3035</v>
      </c>
      <c r="D1721" t="s">
        <v>1101</v>
      </c>
      <c r="E1721" t="s">
        <v>43</v>
      </c>
      <c r="F1721" t="s">
        <v>24</v>
      </c>
      <c r="G1721" t="s">
        <v>25</v>
      </c>
      <c r="H1721">
        <v>592</v>
      </c>
      <c r="I1721">
        <v>873</v>
      </c>
      <c r="J1721">
        <v>275</v>
      </c>
      <c r="K1721" t="s">
        <v>255</v>
      </c>
      <c r="L1721">
        <v>982</v>
      </c>
      <c r="M1721">
        <v>142</v>
      </c>
      <c r="N1721">
        <v>516</v>
      </c>
      <c r="O1721">
        <v>-565</v>
      </c>
      <c r="P1721">
        <v>122011</v>
      </c>
      <c r="Q1721">
        <v>277262</v>
      </c>
      <c r="R1721">
        <v>10</v>
      </c>
      <c r="S1721">
        <v>92897382</v>
      </c>
      <c r="U1721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1721" t="str">
        <f>IFERROR(MID(spotify_top_songs_audio_features[[#This Row],[artist_names]],SEARCH(",",spotify_top_songs_audio_features[[#This Row],[artist_names]])+2,99),"")</f>
        <v/>
      </c>
      <c r="W1721" t="str">
        <f>spotify_top_songs_audio_features[[#This Row],[source]]</f>
        <v>Universal Music AB</v>
      </c>
      <c r="X1721" s="1">
        <f>spotify_top_songs_audio_features[[#This Row],[streams]]</f>
        <v>92897382</v>
      </c>
      <c r="Y1721" t="str">
        <f>IF(Tabela2[[#This Row],[feat]]="","","Feat")</f>
        <v/>
      </c>
      <c r="Z1721" s="17" t="str">
        <f>CONCATENATE(INT(spotify_top_songs_audio_features[[#This Row],[duration_ms]]/(60*1000)),":",MOD(INT(spotify_top_songs_audio_features[[#This Row],[duration_ms]]/1000),60))</f>
        <v>4:37</v>
      </c>
      <c r="AA17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721" t="str">
        <f>spotify_top_songs_audio_features[[#This Row],[track_name]]</f>
        <v>Heaven</v>
      </c>
    </row>
    <row r="1722" spans="1:28" x14ac:dyDescent="0.25">
      <c r="A1722" t="s">
        <v>10916</v>
      </c>
      <c r="B1722" t="s">
        <v>10917</v>
      </c>
      <c r="C1722" t="s">
        <v>10918</v>
      </c>
      <c r="D1722" t="s">
        <v>10798</v>
      </c>
      <c r="E1722" t="s">
        <v>86</v>
      </c>
      <c r="F1722" t="s">
        <v>24</v>
      </c>
      <c r="G1722" t="s">
        <v>25</v>
      </c>
      <c r="H1722">
        <v>732</v>
      </c>
      <c r="I1722">
        <v>573</v>
      </c>
      <c r="J1722">
        <v>237</v>
      </c>
      <c r="K1722" t="s">
        <v>5038</v>
      </c>
      <c r="L1722">
        <v>9.3400000000000004E-4</v>
      </c>
      <c r="M1722">
        <v>543</v>
      </c>
      <c r="N1722">
        <v>882</v>
      </c>
      <c r="O1722">
        <v>-5733</v>
      </c>
      <c r="P1722">
        <v>97502</v>
      </c>
      <c r="Q1722">
        <v>152923</v>
      </c>
      <c r="R1722">
        <v>12</v>
      </c>
      <c r="S1722">
        <v>92870873</v>
      </c>
      <c r="U1722" t="str">
        <f>IFERROR(LEFT(spotify_top_songs_audio_features[[#This Row],[artist_names]],SEARCH(",",spotify_top_songs_audio_features[[#This Row],[artist_names]])-1),spotify_top_songs_audio_features[[#This Row],[artist_names]])</f>
        <v>Yuridia</v>
      </c>
      <c r="V1722" t="str">
        <f>IFERROR(MID(spotify_top_songs_audio_features[[#This Row],[artist_names]],SEARCH(",",spotify_top_songs_audio_features[[#This Row],[artist_names]])+2,99),"")</f>
        <v>Ángela Aguilar</v>
      </c>
      <c r="W1722" t="str">
        <f>spotify_top_songs_audio_features[[#This Row],[source]]</f>
        <v>Sony Music México</v>
      </c>
      <c r="X1722" s="1">
        <f>spotify_top_songs_audio_features[[#This Row],[streams]]</f>
        <v>92870873</v>
      </c>
      <c r="Y1722" t="str">
        <f>IF(Tabela2[[#This Row],[feat]]="","","Feat")</f>
        <v>Feat</v>
      </c>
      <c r="Z1722" s="17" t="str">
        <f>CONCATENATE(INT(spotify_top_songs_audio_features[[#This Row],[duration_ms]]/(60*1000)),":",MOD(INT(spotify_top_songs_audio_features[[#This Row],[duration_ms]]/1000),60))</f>
        <v>2:32</v>
      </c>
      <c r="AA17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722" t="str">
        <f>spotify_top_songs_audio_features[[#This Row],[track_name]]</f>
        <v>Qué Agonía</v>
      </c>
    </row>
    <row r="1723" spans="1:28" x14ac:dyDescent="0.25">
      <c r="A1723" t="s">
        <v>1904</v>
      </c>
      <c r="B1723" t="s">
        <v>1905</v>
      </c>
      <c r="C1723" t="s">
        <v>1906</v>
      </c>
      <c r="D1723" t="s">
        <v>1907</v>
      </c>
      <c r="E1723" t="s">
        <v>70</v>
      </c>
      <c r="F1723" t="s">
        <v>24</v>
      </c>
      <c r="G1723" t="s">
        <v>25</v>
      </c>
      <c r="H1723">
        <v>781</v>
      </c>
      <c r="I1723">
        <v>765</v>
      </c>
      <c r="J1723">
        <v>385</v>
      </c>
      <c r="K1723" t="s">
        <v>1908</v>
      </c>
      <c r="L1723">
        <v>0</v>
      </c>
      <c r="M1723">
        <v>152</v>
      </c>
      <c r="N1723">
        <v>564</v>
      </c>
      <c r="O1723">
        <v>-4092</v>
      </c>
      <c r="P1723">
        <v>104987</v>
      </c>
      <c r="Q1723">
        <v>198286</v>
      </c>
      <c r="R1723">
        <v>17</v>
      </c>
      <c r="S1723">
        <v>92851548</v>
      </c>
      <c r="U1723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1723" t="str">
        <f>IFERROR(MID(spotify_top_songs_audio_features[[#This Row],[artist_names]],SEARCH(",",spotify_top_songs_audio_features[[#This Row],[artist_names]])+2,99),"")</f>
        <v>Lauv</v>
      </c>
      <c r="W1723" t="str">
        <f>spotify_top_songs_audio_features[[#This Row],[source]]</f>
        <v>Geffen</v>
      </c>
      <c r="X1723" s="1">
        <f>spotify_top_songs_audio_features[[#This Row],[streams]]</f>
        <v>92851548</v>
      </c>
      <c r="Y1723" t="str">
        <f>IF(Tabela2[[#This Row],[feat]]="","","Feat")</f>
        <v>Feat</v>
      </c>
      <c r="Z1723" s="17" t="str">
        <f>CONCATENATE(INT(spotify_top_songs_audio_features[[#This Row],[duration_ms]]/(60*1000)),":",MOD(INT(spotify_top_songs_audio_features[[#This Row],[duration_ms]]/1000),60))</f>
        <v>3:18</v>
      </c>
      <c r="AA17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23" t="str">
        <f>spotify_top_songs_audio_features[[#This Row],[track_name]]</f>
        <v>A Different Way (with Lauv)</v>
      </c>
    </row>
    <row r="1724" spans="1:28" x14ac:dyDescent="0.25">
      <c r="A1724" t="s">
        <v>10337</v>
      </c>
      <c r="B1724" t="s">
        <v>10338</v>
      </c>
      <c r="C1724" t="s">
        <v>10339</v>
      </c>
      <c r="D1724" t="s">
        <v>10340</v>
      </c>
      <c r="E1724" t="s">
        <v>58</v>
      </c>
      <c r="F1724" t="s">
        <v>24</v>
      </c>
      <c r="G1724" t="s">
        <v>25</v>
      </c>
      <c r="H1724">
        <v>56</v>
      </c>
      <c r="I1724">
        <v>473</v>
      </c>
      <c r="J1724">
        <v>533</v>
      </c>
      <c r="K1724" t="s">
        <v>10341</v>
      </c>
      <c r="L1724">
        <v>0</v>
      </c>
      <c r="M1724">
        <v>31</v>
      </c>
      <c r="N1724">
        <v>441</v>
      </c>
      <c r="O1724">
        <v>-723</v>
      </c>
      <c r="P1724">
        <v>109414</v>
      </c>
      <c r="Q1724">
        <v>175345</v>
      </c>
      <c r="R1724">
        <v>16</v>
      </c>
      <c r="S1724">
        <v>92635937</v>
      </c>
      <c r="U1724" t="str">
        <f>IFERROR(LEFT(spotify_top_songs_audio_features[[#This Row],[artist_names]],SEARCH(",",spotify_top_songs_audio_features[[#This Row],[artist_names]])-1),spotify_top_songs_audio_features[[#This Row],[artist_names]])</f>
        <v>Lauren Spencer Smith</v>
      </c>
      <c r="V1724" t="str">
        <f>IFERROR(MID(spotify_top_songs_audio_features[[#This Row],[artist_names]],SEARCH(",",spotify_top_songs_audio_features[[#This Row],[artist_names]])+2,99),"")</f>
        <v/>
      </c>
      <c r="W1724" t="str">
        <f>spotify_top_songs_audio_features[[#This Row],[source]]</f>
        <v>Three Name Productions, Inc./ Island Records &amp; Republic Records</v>
      </c>
      <c r="X1724" s="1">
        <f>spotify_top_songs_audio_features[[#This Row],[streams]]</f>
        <v>92635937</v>
      </c>
      <c r="Y1724" t="str">
        <f>IF(Tabela2[[#This Row],[feat]]="","","Feat")</f>
        <v/>
      </c>
      <c r="Z1724" s="17" t="str">
        <f>CONCATENATE(INT(spotify_top_songs_audio_features[[#This Row],[duration_ms]]/(60*1000)),":",MOD(INT(spotify_top_songs_audio_features[[#This Row],[duration_ms]]/1000),60))</f>
        <v>2:55</v>
      </c>
      <c r="AA17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724" t="str">
        <f>spotify_top_songs_audio_features[[#This Row],[track_name]]</f>
        <v>Fingers Crossed</v>
      </c>
    </row>
    <row r="1725" spans="1:28" x14ac:dyDescent="0.25">
      <c r="A1725" t="s">
        <v>11274</v>
      </c>
      <c r="B1725" t="s">
        <v>537</v>
      </c>
      <c r="C1725" t="s">
        <v>538</v>
      </c>
      <c r="D1725" t="s">
        <v>436</v>
      </c>
      <c r="E1725" t="s">
        <v>23</v>
      </c>
      <c r="F1725" t="s">
        <v>32</v>
      </c>
      <c r="G1725" t="s">
        <v>25</v>
      </c>
      <c r="H1725">
        <v>817</v>
      </c>
      <c r="I1725">
        <v>781</v>
      </c>
      <c r="J1725">
        <v>112</v>
      </c>
      <c r="K1725" t="s">
        <v>539</v>
      </c>
      <c r="L1725">
        <v>5.2099999999999998E-4</v>
      </c>
      <c r="M1725">
        <v>123</v>
      </c>
      <c r="N1725">
        <v>359</v>
      </c>
      <c r="O1725">
        <v>-4178</v>
      </c>
      <c r="P1725">
        <v>1040</v>
      </c>
      <c r="Q1725">
        <v>216707</v>
      </c>
      <c r="R1725">
        <v>15</v>
      </c>
      <c r="S1725">
        <v>92464319</v>
      </c>
      <c r="U1725" t="str">
        <f>IFERROR(LEFT(spotify_top_songs_audio_features[[#This Row],[artist_names]],SEARCH(",",spotify_top_songs_audio_features[[#This Row],[artist_names]])-1),spotify_top_songs_audio_features[[#This Row],[artist_names]])</f>
        <v>Stormzy</v>
      </c>
      <c r="V1725" t="str">
        <f>IFERROR(MID(spotify_top_songs_audio_features[[#This Row],[artist_names]],SEARCH(",",spotify_top_songs_audio_features[[#This Row],[artist_names]])+2,99),"")</f>
        <v>Burna Boy, Ed Sheeran</v>
      </c>
      <c r="W1725" t="str">
        <f>spotify_top_songs_audio_features[[#This Row],[source]]</f>
        <v>Atlantic Records UK</v>
      </c>
      <c r="X1725" s="1">
        <f>spotify_top_songs_audio_features[[#This Row],[streams]]</f>
        <v>92464319</v>
      </c>
      <c r="Y1725" t="str">
        <f>IF(Tabela2[[#This Row],[feat]]="","","Feat")</f>
        <v>Feat</v>
      </c>
      <c r="Z1725" s="17" t="str">
        <f>CONCATENATE(INT(spotify_top_songs_audio_features[[#This Row],[duration_ms]]/(60*1000)),":",MOD(INT(spotify_top_songs_audio_features[[#This Row],[duration_ms]]/1000),60))</f>
        <v>3:36</v>
      </c>
      <c r="AA17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25" t="str">
        <f>spotify_top_songs_audio_features[[#This Row],[track_name]]</f>
        <v>Own It (feat. Ed Sheeran &amp; Burna Boy)</v>
      </c>
    </row>
    <row r="1726" spans="1:28" x14ac:dyDescent="0.25">
      <c r="A1726" t="s">
        <v>14587</v>
      </c>
      <c r="B1726" t="s">
        <v>10669</v>
      </c>
      <c r="C1726" t="s">
        <v>14588</v>
      </c>
      <c r="D1726" t="s">
        <v>1907</v>
      </c>
      <c r="E1726" t="s">
        <v>113</v>
      </c>
      <c r="F1726" t="s">
        <v>24</v>
      </c>
      <c r="G1726" t="s">
        <v>25</v>
      </c>
      <c r="H1726">
        <v>683</v>
      </c>
      <c r="I1726">
        <v>375</v>
      </c>
      <c r="J1726">
        <v>303</v>
      </c>
      <c r="K1726" t="s">
        <v>3115</v>
      </c>
      <c r="L1726">
        <v>0</v>
      </c>
      <c r="M1726">
        <v>76</v>
      </c>
      <c r="N1726">
        <v>888</v>
      </c>
      <c r="O1726">
        <v>-13056</v>
      </c>
      <c r="P1726">
        <v>140467</v>
      </c>
      <c r="Q1726">
        <v>135533</v>
      </c>
      <c r="R1726">
        <v>13</v>
      </c>
      <c r="S1726">
        <v>92402623</v>
      </c>
      <c r="U1726" t="str">
        <f>IFERROR(LEFT(spotify_top_songs_audio_features[[#This Row],[artist_names]],SEARCH(",",spotify_top_songs_audio_features[[#This Row],[artist_names]])-1),spotify_top_songs_audio_features[[#This Row],[artist_names]])</f>
        <v>Burl Ives</v>
      </c>
      <c r="V1726" t="str">
        <f>IFERROR(MID(spotify_top_songs_audio_features[[#This Row],[artist_names]],SEARCH(",",spotify_top_songs_audio_features[[#This Row],[artist_names]])+2,99),"")</f>
        <v/>
      </c>
      <c r="W1726" t="str">
        <f>spotify_top_songs_audio_features[[#This Row],[source]]</f>
        <v>Geffen</v>
      </c>
      <c r="X1726" s="1">
        <f>spotify_top_songs_audio_features[[#This Row],[streams]]</f>
        <v>92402623</v>
      </c>
      <c r="Y1726" t="str">
        <f>IF(Tabela2[[#This Row],[feat]]="","","Feat")</f>
        <v/>
      </c>
      <c r="Z1726" s="17" t="str">
        <f>CONCATENATE(INT(spotify_top_songs_audio_features[[#This Row],[duration_ms]]/(60*1000)),":",MOD(INT(spotify_top_songs_audio_features[[#This Row],[duration_ms]]/1000),60))</f>
        <v>2:15</v>
      </c>
      <c r="AA17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26" t="str">
        <f>spotify_top_songs_audio_features[[#This Row],[track_name]]</f>
        <v>A Holly Jolly Christmas</v>
      </c>
    </row>
    <row r="1727" spans="1:28" x14ac:dyDescent="0.25">
      <c r="A1727" t="s">
        <v>14708</v>
      </c>
      <c r="B1727" t="s">
        <v>14709</v>
      </c>
      <c r="C1727" t="s">
        <v>14710</v>
      </c>
      <c r="D1727" t="s">
        <v>7898</v>
      </c>
      <c r="E1727" t="s">
        <v>31</v>
      </c>
      <c r="F1727" t="s">
        <v>24</v>
      </c>
      <c r="G1727" t="s">
        <v>25</v>
      </c>
      <c r="H1727">
        <v>65</v>
      </c>
      <c r="I1727">
        <v>539</v>
      </c>
      <c r="J1727">
        <v>561</v>
      </c>
      <c r="K1727" t="s">
        <v>947</v>
      </c>
      <c r="L1727">
        <v>2.6700000000000001E-3</v>
      </c>
      <c r="M1727">
        <v>114</v>
      </c>
      <c r="N1727">
        <v>253</v>
      </c>
      <c r="O1727">
        <v>-7281</v>
      </c>
      <c r="P1727">
        <v>158105</v>
      </c>
      <c r="Q1727">
        <v>121399</v>
      </c>
      <c r="R1727">
        <v>7</v>
      </c>
      <c r="S1727">
        <v>92358630</v>
      </c>
      <c r="U1727" t="str">
        <f>IFERROR(LEFT(spotify_top_songs_audio_features[[#This Row],[artist_names]],SEARCH(",",spotify_top_songs_audio_features[[#This Row],[artist_names]])-1),spotify_top_songs_audio_features[[#This Row],[artist_names]])</f>
        <v>Rich Amiri</v>
      </c>
      <c r="V1727" t="str">
        <f>IFERROR(MID(spotify_top_songs_audio_features[[#This Row],[artist_names]],SEARCH(",",spotify_top_songs_audio_features[[#This Row],[artist_names]])+2,99),"")</f>
        <v/>
      </c>
      <c r="W1727" t="str">
        <f>spotify_top_songs_audio_features[[#This Row],[source]]</f>
        <v>Internet Money Records / 10K Projects</v>
      </c>
      <c r="X1727" s="1">
        <f>spotify_top_songs_audio_features[[#This Row],[streams]]</f>
        <v>92358630</v>
      </c>
      <c r="Y1727" t="str">
        <f>IF(Tabela2[[#This Row],[feat]]="","","Feat")</f>
        <v/>
      </c>
      <c r="Z1727" s="17" t="str">
        <f>CONCATENATE(INT(spotify_top_songs_audio_features[[#This Row],[duration_ms]]/(60*1000)),":",MOD(INT(spotify_top_songs_audio_features[[#This Row],[duration_ms]]/1000),60))</f>
        <v>2:1</v>
      </c>
      <c r="AA17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27" t="str">
        <f>spotify_top_songs_audio_features[[#This Row],[track_name]]</f>
        <v>ONE CALL</v>
      </c>
    </row>
    <row r="1728" spans="1:28" x14ac:dyDescent="0.25">
      <c r="A1728" t="s">
        <v>14866</v>
      </c>
      <c r="B1728" t="s">
        <v>4716</v>
      </c>
      <c r="C1728" t="s">
        <v>14867</v>
      </c>
      <c r="D1728" t="s">
        <v>7977</v>
      </c>
      <c r="E1728" t="s">
        <v>86</v>
      </c>
      <c r="F1728" t="s">
        <v>24</v>
      </c>
      <c r="G1728" t="s">
        <v>25</v>
      </c>
      <c r="H1728">
        <v>574</v>
      </c>
      <c r="I1728">
        <v>664</v>
      </c>
      <c r="J1728">
        <v>409</v>
      </c>
      <c r="K1728" t="s">
        <v>14868</v>
      </c>
      <c r="L1728">
        <v>553</v>
      </c>
      <c r="M1728">
        <v>146</v>
      </c>
      <c r="N1728">
        <v>226</v>
      </c>
      <c r="O1728">
        <v>-6068</v>
      </c>
      <c r="P1728">
        <v>144654</v>
      </c>
      <c r="Q1728">
        <v>91870</v>
      </c>
      <c r="R1728">
        <v>13</v>
      </c>
      <c r="S1728">
        <v>92314430</v>
      </c>
      <c r="U1728" t="str">
        <f>IFERROR(LEFT(spotify_top_songs_audio_features[[#This Row],[artist_names]],SEARCH(",",spotify_top_songs_audio_features[[#This Row],[artist_names]])-1),spotify_top_songs_audio_features[[#This Row],[artist_names]])</f>
        <v>Labrinth</v>
      </c>
      <c r="V1728" t="str">
        <f>IFERROR(MID(spotify_top_songs_audio_features[[#This Row],[artist_names]],SEARCH(",",spotify_top_songs_audio_features[[#This Row],[artist_names]])+2,99),"")</f>
        <v/>
      </c>
      <c r="W1728" t="str">
        <f>spotify_top_songs_audio_features[[#This Row],[source]]</f>
        <v>Masterworks</v>
      </c>
      <c r="X1728" s="1">
        <f>spotify_top_songs_audio_features[[#This Row],[streams]]</f>
        <v>92314430</v>
      </c>
      <c r="Y1728" t="str">
        <f>IF(Tabela2[[#This Row],[feat]]="","","Feat")</f>
        <v/>
      </c>
      <c r="Z1728" s="17" t="str">
        <f>CONCATENATE(INT(spotify_top_songs_audio_features[[#This Row],[duration_ms]]/(60*1000)),":",MOD(INT(spotify_top_songs_audio_features[[#This Row],[duration_ms]]/1000),60))</f>
        <v>1:31</v>
      </c>
      <c r="AA17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728" t="str">
        <f>spotify_top_songs_audio_features[[#This Row],[track_name]]</f>
        <v>Formula</v>
      </c>
    </row>
    <row r="1729" spans="1:28" x14ac:dyDescent="0.25">
      <c r="A1729" t="s">
        <v>11071</v>
      </c>
      <c r="B1729" t="s">
        <v>1275</v>
      </c>
      <c r="C1729" t="s">
        <v>11072</v>
      </c>
      <c r="D1729" t="s">
        <v>934</v>
      </c>
      <c r="E1729" t="s">
        <v>113</v>
      </c>
      <c r="F1729" t="s">
        <v>24</v>
      </c>
      <c r="G1729" t="s">
        <v>25</v>
      </c>
      <c r="H1729">
        <v>635</v>
      </c>
      <c r="I1729">
        <v>902</v>
      </c>
      <c r="J1729">
        <v>109</v>
      </c>
      <c r="K1729" t="s">
        <v>1224</v>
      </c>
      <c r="L1729">
        <v>0</v>
      </c>
      <c r="M1729">
        <v>125</v>
      </c>
      <c r="N1729">
        <v>286</v>
      </c>
      <c r="O1729">
        <v>-3559</v>
      </c>
      <c r="P1729">
        <v>102063</v>
      </c>
      <c r="Q1729">
        <v>217822</v>
      </c>
      <c r="R1729">
        <v>27</v>
      </c>
      <c r="S1729">
        <v>92258680</v>
      </c>
      <c r="U1729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1729" t="str">
        <f>IFERROR(MID(spotify_top_songs_audio_features[[#This Row],[artist_names]],SEARCH(",",spotify_top_songs_audio_features[[#This Row],[artist_names]])+2,99),"")</f>
        <v>Anuel AA</v>
      </c>
      <c r="W1729" t="str">
        <f>spotify_top_songs_audio_features[[#This Row],[source]]</f>
        <v>ScumGang Records / TenThousand Projects, LLC</v>
      </c>
      <c r="X1729" s="1">
        <f>spotify_top_songs_audio_features[[#This Row],[streams]]</f>
        <v>92258680</v>
      </c>
      <c r="Y1729" t="str">
        <f>IF(Tabela2[[#This Row],[feat]]="","","Feat")</f>
        <v>Feat</v>
      </c>
      <c r="Z1729" s="17" t="str">
        <f>CONCATENATE(INT(spotify_top_songs_audio_features[[#This Row],[duration_ms]]/(60*1000)),":",MOD(INT(spotify_top_songs_audio_features[[#This Row],[duration_ms]]/1000),60))</f>
        <v>3:37</v>
      </c>
      <c r="AA17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29" t="str">
        <f>spotify_top_songs_audio_features[[#This Row],[track_name]]</f>
        <v>BEBE (feat. Anuel AA)</v>
      </c>
    </row>
    <row r="1730" spans="1:28" x14ac:dyDescent="0.25">
      <c r="A1730" t="s">
        <v>3107</v>
      </c>
      <c r="B1730" t="s">
        <v>3108</v>
      </c>
      <c r="C1730" t="s">
        <v>3109</v>
      </c>
      <c r="D1730" t="s">
        <v>3110</v>
      </c>
      <c r="E1730" t="s">
        <v>113</v>
      </c>
      <c r="F1730" t="s">
        <v>24</v>
      </c>
      <c r="G1730" t="s">
        <v>25</v>
      </c>
      <c r="H1730">
        <v>762</v>
      </c>
      <c r="I1730">
        <v>861</v>
      </c>
      <c r="J1730">
        <v>955</v>
      </c>
      <c r="K1730" t="s">
        <v>3111</v>
      </c>
      <c r="L1730">
        <v>0</v>
      </c>
      <c r="M1730">
        <v>264</v>
      </c>
      <c r="N1730">
        <v>955</v>
      </c>
      <c r="O1730">
        <v>-3296</v>
      </c>
      <c r="P1730">
        <v>120048</v>
      </c>
      <c r="Q1730">
        <v>172714</v>
      </c>
      <c r="R1730">
        <v>8</v>
      </c>
      <c r="S1730">
        <v>92221401</v>
      </c>
      <c r="U1730" t="str">
        <f>IFERROR(LEFT(spotify_top_songs_audio_features[[#This Row],[artist_names]],SEARCH(",",spotify_top_songs_audio_features[[#This Row],[artist_names]])-1),spotify_top_songs_audio_features[[#This Row],[artist_names]])</f>
        <v>benny blanco</v>
      </c>
      <c r="V1730" t="str">
        <f>IFERROR(MID(spotify_top_songs_audio_features[[#This Row],[artist_names]],SEARCH(",",spotify_top_songs_audio_features[[#This Row],[artist_names]])+2,99),"")</f>
        <v>BTS, Snoop Dogg</v>
      </c>
      <c r="W1730" t="str">
        <f>spotify_top_songs_audio_features[[#This Row],[source]]</f>
        <v>Friends Keep Secrets/Interscope Records</v>
      </c>
      <c r="X1730" s="1">
        <f>spotify_top_songs_audio_features[[#This Row],[streams]]</f>
        <v>92221401</v>
      </c>
      <c r="Y1730" t="str">
        <f>IF(Tabela2[[#This Row],[feat]]="","","Feat")</f>
        <v>Feat</v>
      </c>
      <c r="Z1730" s="17" t="str">
        <f>CONCATENATE(INT(spotify_top_songs_audio_features[[#This Row],[duration_ms]]/(60*1000)),":",MOD(INT(spotify_top_songs_audio_features[[#This Row],[duration_ms]]/1000),60))</f>
        <v>2:52</v>
      </c>
      <c r="AA17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30" t="str">
        <f>spotify_top_songs_audio_features[[#This Row],[track_name]]</f>
        <v>Bad Decisions (with BTS &amp; Snoop Dogg)</v>
      </c>
    </row>
    <row r="1731" spans="1:28" x14ac:dyDescent="0.25">
      <c r="A1731" t="s">
        <v>2415</v>
      </c>
      <c r="B1731" t="s">
        <v>2416</v>
      </c>
      <c r="C1731" t="s">
        <v>2417</v>
      </c>
      <c r="D1731" t="s">
        <v>2418</v>
      </c>
      <c r="E1731" t="s">
        <v>177</v>
      </c>
      <c r="F1731" t="s">
        <v>32</v>
      </c>
      <c r="G1731" t="s">
        <v>25</v>
      </c>
      <c r="H1731">
        <v>736</v>
      </c>
      <c r="I1731">
        <v>622</v>
      </c>
      <c r="J1731">
        <v>133</v>
      </c>
      <c r="K1731" t="s">
        <v>2419</v>
      </c>
      <c r="L1731">
        <v>0</v>
      </c>
      <c r="M1731">
        <v>151</v>
      </c>
      <c r="N1731">
        <v>506</v>
      </c>
      <c r="O1731">
        <v>-4653</v>
      </c>
      <c r="P1731">
        <v>191971</v>
      </c>
      <c r="Q1731">
        <v>192779</v>
      </c>
      <c r="R1731">
        <v>14</v>
      </c>
      <c r="S1731">
        <v>92055080</v>
      </c>
      <c r="U1731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1731" t="str">
        <f>IFERROR(MID(spotify_top_songs_audio_features[[#This Row],[artist_names]],SEARCH(",",spotify_top_songs_audio_features[[#This Row],[artist_names]])+2,99),"")</f>
        <v>Tyga, Offset</v>
      </c>
      <c r="W1731" t="str">
        <f>spotify_top_songs_audio_features[[#This Row],[source]]</f>
        <v>Highbridge the Label / Atlantic Records</v>
      </c>
      <c r="X1731" s="1">
        <f>spotify_top_songs_audio_features[[#This Row],[streams]]</f>
        <v>92055080</v>
      </c>
      <c r="Y1731" t="str">
        <f>IF(Tabela2[[#This Row],[feat]]="","","Feat")</f>
        <v>Feat</v>
      </c>
      <c r="Z1731" s="17" t="str">
        <f>CONCATENATE(INT(spotify_top_songs_audio_features[[#This Row],[duration_ms]]/(60*1000)),":",MOD(INT(spotify_top_songs_audio_features[[#This Row],[duration_ms]]/1000),60))</f>
        <v>3:12</v>
      </c>
      <c r="AA17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731" t="str">
        <f>spotify_top_songs_audio_features[[#This Row],[track_name]]</f>
        <v>Startender (feat. Offset and Tyga)</v>
      </c>
    </row>
    <row r="1732" spans="1:28" x14ac:dyDescent="0.25">
      <c r="A1732" t="s">
        <v>13005</v>
      </c>
      <c r="B1732" t="s">
        <v>13006</v>
      </c>
      <c r="C1732" t="s">
        <v>13007</v>
      </c>
      <c r="D1732" t="s">
        <v>13008</v>
      </c>
      <c r="E1732" t="s">
        <v>177</v>
      </c>
      <c r="F1732" t="s">
        <v>32</v>
      </c>
      <c r="G1732" t="s">
        <v>25</v>
      </c>
      <c r="H1732">
        <v>863</v>
      </c>
      <c r="I1732">
        <v>669</v>
      </c>
      <c r="J1732">
        <v>282</v>
      </c>
      <c r="K1732" t="s">
        <v>2378</v>
      </c>
      <c r="L1732">
        <v>0</v>
      </c>
      <c r="M1732">
        <v>569</v>
      </c>
      <c r="N1732">
        <v>947</v>
      </c>
      <c r="O1732">
        <v>-5952</v>
      </c>
      <c r="P1732">
        <v>164062</v>
      </c>
      <c r="Q1732">
        <v>260545</v>
      </c>
      <c r="R1732">
        <v>14</v>
      </c>
      <c r="S1732">
        <v>91977653</v>
      </c>
      <c r="U1732" t="str">
        <f>IFERROR(LEFT(spotify_top_songs_audio_features[[#This Row],[artist_names]],SEARCH(",",spotify_top_songs_audio_features[[#This Row],[artist_names]])-1),spotify_top_songs_audio_features[[#This Row],[artist_names]])</f>
        <v>Super Yei</v>
      </c>
      <c r="V1732" t="str">
        <f>IFERROR(MID(spotify_top_songs_audio_features[[#This Row],[artist_names]],SEARCH(",",spotify_top_songs_audio_features[[#This Row],[artist_names]])+2,99),"")</f>
        <v>Sammy, Jone Quest, Towy, Osquel, Beltito, Sammy &amp; Falsetto</v>
      </c>
      <c r="W1732" t="str">
        <f>spotify_top_songs_audio_features[[#This Row],[source]]</f>
        <v>Superiority</v>
      </c>
      <c r="X1732" s="1">
        <f>spotify_top_songs_audio_features[[#This Row],[streams]]</f>
        <v>91977653</v>
      </c>
      <c r="Y1732" t="str">
        <f>IF(Tabela2[[#This Row],[feat]]="","","Feat")</f>
        <v>Feat</v>
      </c>
      <c r="Z1732" s="17" t="str">
        <f>CONCATENATE(INT(spotify_top_songs_audio_features[[#This Row],[duration_ms]]/(60*1000)),":",MOD(INT(spotify_top_songs_audio_features[[#This Row],[duration_ms]]/1000),60))</f>
        <v>4:20</v>
      </c>
      <c r="AA17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732" t="str">
        <f>spotify_top_songs_audio_features[[#This Row],[track_name]]</f>
        <v>Lean</v>
      </c>
    </row>
    <row r="1733" spans="1:28" x14ac:dyDescent="0.25">
      <c r="A1733" t="s">
        <v>3665</v>
      </c>
      <c r="B1733" t="s">
        <v>112</v>
      </c>
      <c r="C1733" t="s">
        <v>3666</v>
      </c>
      <c r="D1733" t="s">
        <v>349</v>
      </c>
      <c r="E1733" t="s">
        <v>142</v>
      </c>
      <c r="F1733" t="s">
        <v>24</v>
      </c>
      <c r="G1733" t="s">
        <v>25</v>
      </c>
      <c r="H1733">
        <v>616</v>
      </c>
      <c r="I1733">
        <v>77</v>
      </c>
      <c r="J1733">
        <v>142</v>
      </c>
      <c r="K1733" t="s">
        <v>3276</v>
      </c>
      <c r="L1733">
        <v>0</v>
      </c>
      <c r="M1733">
        <v>159</v>
      </c>
      <c r="N1733">
        <v>412</v>
      </c>
      <c r="O1733">
        <v>-65</v>
      </c>
      <c r="P1733">
        <v>160049</v>
      </c>
      <c r="Q1733">
        <v>208198</v>
      </c>
      <c r="R1733">
        <v>13</v>
      </c>
      <c r="S1733">
        <v>91943721</v>
      </c>
      <c r="U173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733" t="str">
        <f>IFERROR(MID(spotify_top_songs_audio_features[[#This Row],[artist_names]],SEARCH(",",spotify_top_songs_audio_features[[#This Row],[artist_names]])+2,99),"")</f>
        <v/>
      </c>
      <c r="W1733" t="str">
        <f>spotify_top_songs_audio_features[[#This Row],[source]]</f>
        <v>Big Machine Records, LLC</v>
      </c>
      <c r="X1733" s="1">
        <f>spotify_top_songs_audio_features[[#This Row],[streams]]</f>
        <v>91943721</v>
      </c>
      <c r="Y1733" t="str">
        <f>IF(Tabela2[[#This Row],[feat]]="","","Feat")</f>
        <v/>
      </c>
      <c r="Z1733" s="17" t="str">
        <f>CONCATENATE(INT(spotify_top_songs_audio_features[[#This Row],[duration_ms]]/(60*1000)),":",MOD(INT(spotify_top_songs_audio_features[[#This Row],[duration_ms]]/1000),60))</f>
        <v>3:28</v>
      </c>
      <c r="AA17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733" t="str">
        <f>spotify_top_songs_audio_features[[#This Row],[track_name]]</f>
        <v>...Ready For It?</v>
      </c>
    </row>
    <row r="1734" spans="1:28" x14ac:dyDescent="0.25">
      <c r="A1734" t="s">
        <v>2592</v>
      </c>
      <c r="B1734" t="s">
        <v>149</v>
      </c>
      <c r="C1734" t="s">
        <v>2593</v>
      </c>
      <c r="D1734" t="s">
        <v>151</v>
      </c>
      <c r="E1734" t="s">
        <v>23</v>
      </c>
      <c r="F1734" t="s">
        <v>32</v>
      </c>
      <c r="G1734" t="s">
        <v>25</v>
      </c>
      <c r="H1734">
        <v>656</v>
      </c>
      <c r="I1734">
        <v>627</v>
      </c>
      <c r="J1734">
        <v>379</v>
      </c>
      <c r="K1734" t="s">
        <v>2594</v>
      </c>
      <c r="L1734">
        <v>2.1700000000000001E-3</v>
      </c>
      <c r="M1734">
        <v>124</v>
      </c>
      <c r="N1734">
        <v>481</v>
      </c>
      <c r="O1734">
        <v>-6627</v>
      </c>
      <c r="P1734">
        <v>99933</v>
      </c>
      <c r="Q1734">
        <v>167066</v>
      </c>
      <c r="R1734">
        <v>12</v>
      </c>
      <c r="S1734">
        <v>91767403</v>
      </c>
      <c r="U1734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1734" t="str">
        <f>IFERROR(MID(spotify_top_songs_audio_features[[#This Row],[artist_names]],SEARCH(",",spotify_top_songs_audio_features[[#This Row],[artist_names]])+2,99),"")</f>
        <v/>
      </c>
      <c r="W1734" t="str">
        <f>spotify_top_songs_audio_features[[#This Row],[source]]</f>
        <v>Capitol</v>
      </c>
      <c r="X1734" s="1">
        <f>spotify_top_songs_audio_features[[#This Row],[streams]]</f>
        <v>91767403</v>
      </c>
      <c r="Y1734" t="str">
        <f>IF(Tabela2[[#This Row],[feat]]="","","Feat")</f>
        <v/>
      </c>
      <c r="Z1734" s="17" t="str">
        <f>CONCATENATE(INT(spotify_top_songs_audio_features[[#This Row],[duration_ms]]/(60*1000)),":",MOD(INT(spotify_top_songs_audio_features[[#This Row],[duration_ms]]/1000),60))</f>
        <v>2:47</v>
      </c>
      <c r="AA17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34" t="str">
        <f>spotify_top_songs_audio_features[[#This Row],[track_name]]</f>
        <v>Like I Can</v>
      </c>
    </row>
    <row r="1735" spans="1:28" x14ac:dyDescent="0.25">
      <c r="A1735" t="s">
        <v>7587</v>
      </c>
      <c r="B1735" t="s">
        <v>383</v>
      </c>
      <c r="C1735" t="s">
        <v>7588</v>
      </c>
      <c r="D1735" t="s">
        <v>385</v>
      </c>
      <c r="E1735" t="s">
        <v>31</v>
      </c>
      <c r="F1735" t="s">
        <v>24</v>
      </c>
      <c r="G1735" t="s">
        <v>25</v>
      </c>
      <c r="H1735">
        <v>939</v>
      </c>
      <c r="I1735">
        <v>551</v>
      </c>
      <c r="J1735">
        <v>291</v>
      </c>
      <c r="K1735" t="s">
        <v>1645</v>
      </c>
      <c r="L1735">
        <v>0</v>
      </c>
      <c r="M1735">
        <v>192</v>
      </c>
      <c r="N1735">
        <v>42</v>
      </c>
      <c r="O1735">
        <v>-9126</v>
      </c>
      <c r="P1735">
        <v>118552</v>
      </c>
      <c r="Q1735">
        <v>337941</v>
      </c>
      <c r="R1735">
        <v>8</v>
      </c>
      <c r="S1735">
        <v>91694733</v>
      </c>
      <c r="U1735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1735" t="str">
        <f>IFERROR(MID(spotify_top_songs_audio_features[[#This Row],[artist_names]],SEARCH(",",spotify_top_songs_audio_features[[#This Row],[artist_names]])+2,99),"")</f>
        <v/>
      </c>
      <c r="W1735" t="str">
        <f>spotify_top_songs_audio_features[[#This Row],[source]]</f>
        <v>Aftermath</v>
      </c>
      <c r="X1735" s="1">
        <f>spotify_top_songs_audio_features[[#This Row],[streams]]</f>
        <v>91694733</v>
      </c>
      <c r="Y1735" t="str">
        <f>IF(Tabela2[[#This Row],[feat]]="","","Feat")</f>
        <v/>
      </c>
      <c r="Z1735" s="17" t="str">
        <f>CONCATENATE(INT(spotify_top_songs_audio_features[[#This Row],[duration_ms]]/(60*1000)),":",MOD(INT(spotify_top_songs_audio_features[[#This Row],[duration_ms]]/1000),60))</f>
        <v>5:37</v>
      </c>
      <c r="AA17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35" t="str">
        <f>spotify_top_songs_audio_features[[#This Row],[track_name]]</f>
        <v>The Ringer</v>
      </c>
    </row>
    <row r="1736" spans="1:28" x14ac:dyDescent="0.25">
      <c r="A1736" t="s">
        <v>17007</v>
      </c>
      <c r="B1736" t="s">
        <v>17008</v>
      </c>
      <c r="C1736" t="s">
        <v>17009</v>
      </c>
      <c r="D1736" t="s">
        <v>22</v>
      </c>
      <c r="E1736" t="s">
        <v>58</v>
      </c>
      <c r="F1736" t="s">
        <v>24</v>
      </c>
      <c r="G1736" t="s">
        <v>25</v>
      </c>
      <c r="H1736">
        <v>862</v>
      </c>
      <c r="I1736">
        <v>753</v>
      </c>
      <c r="J1736">
        <v>625</v>
      </c>
      <c r="K1736" t="s">
        <v>26</v>
      </c>
      <c r="L1736">
        <v>2.0100000000000001E-4</v>
      </c>
      <c r="M1736">
        <v>77</v>
      </c>
      <c r="N1736">
        <v>827</v>
      </c>
      <c r="O1736">
        <v>-5356</v>
      </c>
      <c r="P1736">
        <v>105039</v>
      </c>
      <c r="Q1736">
        <v>182857</v>
      </c>
      <c r="R1736">
        <v>13</v>
      </c>
      <c r="S1736">
        <v>91665404</v>
      </c>
      <c r="U1736" t="str">
        <f>IFERROR(LEFT(spotify_top_songs_audio_features[[#This Row],[artist_names]],SEARCH(",",spotify_top_songs_audio_features[[#This Row],[artist_names]])-1),spotify_top_songs_audio_features[[#This Row],[artist_names]])</f>
        <v>Justin Wellington</v>
      </c>
      <c r="V1736" t="str">
        <f>IFERROR(MID(spotify_top_songs_audio_features[[#This Row],[artist_names]],SEARCH(",",spotify_top_songs_audio_features[[#This Row],[artist_names]])+2,99),"")</f>
        <v>Small Jam</v>
      </c>
      <c r="W1736" t="str">
        <f>spotify_top_songs_audio_features[[#This Row],[source]]</f>
        <v>RCA Records Label</v>
      </c>
      <c r="X1736" s="1">
        <f>spotify_top_songs_audio_features[[#This Row],[streams]]</f>
        <v>91665404</v>
      </c>
      <c r="Y1736" t="str">
        <f>IF(Tabela2[[#This Row],[feat]]="","","Feat")</f>
        <v>Feat</v>
      </c>
      <c r="Z1736" s="17" t="str">
        <f>CONCATENATE(INT(spotify_top_songs_audio_features[[#This Row],[duration_ms]]/(60*1000)),":",MOD(INT(spotify_top_songs_audio_features[[#This Row],[duration_ms]]/1000),60))</f>
        <v>3:2</v>
      </c>
      <c r="AA17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736" t="str">
        <f>spotify_top_songs_audio_features[[#This Row],[track_name]]</f>
        <v>Iko Iko (My Bestie)</v>
      </c>
    </row>
    <row r="1737" spans="1:28" x14ac:dyDescent="0.25">
      <c r="A1737" t="s">
        <v>17704</v>
      </c>
      <c r="B1737" t="s">
        <v>2981</v>
      </c>
      <c r="C1737" t="s">
        <v>17705</v>
      </c>
      <c r="D1737" t="s">
        <v>520</v>
      </c>
      <c r="E1737" t="s">
        <v>177</v>
      </c>
      <c r="F1737" t="s">
        <v>24</v>
      </c>
      <c r="G1737" t="s">
        <v>25</v>
      </c>
      <c r="H1737">
        <v>693</v>
      </c>
      <c r="I1737">
        <v>835</v>
      </c>
      <c r="J1737">
        <v>623</v>
      </c>
      <c r="K1737" t="s">
        <v>26</v>
      </c>
      <c r="L1737">
        <v>0</v>
      </c>
      <c r="M1737">
        <v>73</v>
      </c>
      <c r="N1737">
        <v>743</v>
      </c>
      <c r="O1737">
        <v>-3242</v>
      </c>
      <c r="P1737">
        <v>128057</v>
      </c>
      <c r="Q1737">
        <v>180283</v>
      </c>
      <c r="R1737">
        <v>14</v>
      </c>
      <c r="S1737">
        <v>91482309</v>
      </c>
      <c r="U1737" t="str">
        <f>IFERROR(LEFT(spotify_top_songs_audio_features[[#This Row],[artist_names]],SEARCH(",",spotify_top_songs_audio_features[[#This Row],[artist_names]])-1),spotify_top_songs_audio_features[[#This Row],[artist_names]])</f>
        <v>Ava Max</v>
      </c>
      <c r="V1737" t="str">
        <f>IFERROR(MID(spotify_top_songs_audio_features[[#This Row],[artist_names]],SEARCH(",",spotify_top_songs_audio_features[[#This Row],[artist_names]])+2,99),"")</f>
        <v/>
      </c>
      <c r="W1737" t="str">
        <f>spotify_top_songs_audio_features[[#This Row],[source]]</f>
        <v>Atlantic Records</v>
      </c>
      <c r="X1737" s="1">
        <f>spotify_top_songs_audio_features[[#This Row],[streams]]</f>
        <v>91482309</v>
      </c>
      <c r="Y1737" t="str">
        <f>IF(Tabela2[[#This Row],[feat]]="","","Feat")</f>
        <v/>
      </c>
      <c r="Z1737" s="17" t="str">
        <f>CONCATENATE(INT(spotify_top_songs_audio_features[[#This Row],[duration_ms]]/(60*1000)),":",MOD(INT(spotify_top_songs_audio_features[[#This Row],[duration_ms]]/1000),60))</f>
        <v>3:0</v>
      </c>
      <c r="AA17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737" t="str">
        <f>spotify_top_songs_audio_features[[#This Row],[track_name]]</f>
        <v>Salt</v>
      </c>
    </row>
    <row r="1738" spans="1:28" x14ac:dyDescent="0.25">
      <c r="A1738" t="s">
        <v>11287</v>
      </c>
      <c r="B1738" t="s">
        <v>2009</v>
      </c>
      <c r="C1738" t="s">
        <v>3035</v>
      </c>
      <c r="D1738" t="s">
        <v>5352</v>
      </c>
      <c r="E1738" t="s">
        <v>23</v>
      </c>
      <c r="F1738" t="s">
        <v>32</v>
      </c>
      <c r="G1738" t="s">
        <v>152</v>
      </c>
      <c r="H1738">
        <v>544</v>
      </c>
      <c r="I1738">
        <v>379</v>
      </c>
      <c r="J1738">
        <v>412</v>
      </c>
      <c r="K1738" t="s">
        <v>11288</v>
      </c>
      <c r="L1738">
        <v>0</v>
      </c>
      <c r="M1738">
        <v>83</v>
      </c>
      <c r="N1738">
        <v>322</v>
      </c>
      <c r="O1738">
        <v>-9113</v>
      </c>
      <c r="P1738">
        <v>199756</v>
      </c>
      <c r="Q1738">
        <v>191813</v>
      </c>
      <c r="R1738">
        <v>12</v>
      </c>
      <c r="S1738">
        <v>91399040</v>
      </c>
      <c r="U1738" t="str">
        <f>IFERROR(LEFT(spotify_top_songs_audio_features[[#This Row],[artist_names]],SEARCH(",",spotify_top_songs_audio_features[[#This Row],[artist_names]])-1),spotify_top_songs_audio_features[[#This Row],[artist_names]])</f>
        <v>Julia Michaels</v>
      </c>
      <c r="V1738" t="str">
        <f>IFERROR(MID(spotify_top_songs_audio_features[[#This Row],[artist_names]],SEARCH(",",spotify_top_songs_audio_features[[#This Row],[artist_names]])+2,99),"")</f>
        <v/>
      </c>
      <c r="W1738" t="str">
        <f>spotify_top_songs_audio_features[[#This Row],[source]]</f>
        <v>UME - Global Clearing House</v>
      </c>
      <c r="X1738" s="1">
        <f>spotify_top_songs_audio_features[[#This Row],[streams]]</f>
        <v>91399040</v>
      </c>
      <c r="Y1738" t="str">
        <f>IF(Tabela2[[#This Row],[feat]]="","","Feat")</f>
        <v/>
      </c>
      <c r="Z1738" s="17" t="str">
        <f>CONCATENATE(INT(spotify_top_songs_audio_features[[#This Row],[duration_ms]]/(60*1000)),":",MOD(INT(spotify_top_songs_audio_features[[#This Row],[duration_ms]]/1000),60))</f>
        <v>3:11</v>
      </c>
      <c r="AA17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38" t="str">
        <f>spotify_top_songs_audio_features[[#This Row],[track_name]]</f>
        <v>Heaven</v>
      </c>
    </row>
    <row r="1739" spans="1:28" x14ac:dyDescent="0.25">
      <c r="A1739" t="s">
        <v>6446</v>
      </c>
      <c r="B1739" t="s">
        <v>6447</v>
      </c>
      <c r="C1739" t="s">
        <v>6448</v>
      </c>
      <c r="D1739" t="s">
        <v>407</v>
      </c>
      <c r="E1739" t="s">
        <v>70</v>
      </c>
      <c r="F1739" t="s">
        <v>24</v>
      </c>
      <c r="G1739" t="s">
        <v>25</v>
      </c>
      <c r="H1739">
        <v>816</v>
      </c>
      <c r="I1739">
        <v>582</v>
      </c>
      <c r="J1739">
        <v>341</v>
      </c>
      <c r="K1739" t="s">
        <v>2558</v>
      </c>
      <c r="L1739">
        <v>5.8399999999999999E-4</v>
      </c>
      <c r="M1739">
        <v>916</v>
      </c>
      <c r="N1739">
        <v>542</v>
      </c>
      <c r="O1739">
        <v>-4141</v>
      </c>
      <c r="P1739">
        <v>160004</v>
      </c>
      <c r="Q1739">
        <v>136366</v>
      </c>
      <c r="R1739">
        <v>13</v>
      </c>
      <c r="S1739">
        <v>91378150</v>
      </c>
      <c r="U1739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1739" t="str">
        <f>IFERROR(MID(spotify_top_songs_audio_features[[#This Row],[artist_names]],SEARCH(",",spotify_top_songs_audio_features[[#This Row],[artist_names]])+2,99),"")</f>
        <v>Lil Baby, Moneybagg Yo</v>
      </c>
      <c r="W1739" t="str">
        <f>spotify_top_songs_audio_features[[#This Row],[source]]</f>
        <v>South Coast Music Group/Interscope Records</v>
      </c>
      <c r="X1739" s="1">
        <f>spotify_top_songs_audio_features[[#This Row],[streams]]</f>
        <v>91378150</v>
      </c>
      <c r="Y1739" t="str">
        <f>IF(Tabela2[[#This Row],[feat]]="","","Feat")</f>
        <v>Feat</v>
      </c>
      <c r="Z1739" s="17" t="str">
        <f>CONCATENATE(INT(spotify_top_songs_audio_features[[#This Row],[duration_ms]]/(60*1000)),":",MOD(INT(spotify_top_songs_audio_features[[#This Row],[duration_ms]]/1000),60))</f>
        <v>2:16</v>
      </c>
      <c r="AA17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39" t="str">
        <f>spotify_top_songs_audio_features[[#This Row],[track_name]]</f>
        <v>TOES (feat. Lil Baby &amp; Moneybagg Yo)</v>
      </c>
    </row>
    <row r="1740" spans="1:28" x14ac:dyDescent="0.25">
      <c r="A1740" t="s">
        <v>15927</v>
      </c>
      <c r="B1740" t="s">
        <v>15928</v>
      </c>
      <c r="C1740" t="s">
        <v>15929</v>
      </c>
      <c r="D1740" t="s">
        <v>15928</v>
      </c>
      <c r="E1740" t="s">
        <v>23</v>
      </c>
      <c r="F1740" t="s">
        <v>32</v>
      </c>
      <c r="G1740" t="s">
        <v>25</v>
      </c>
      <c r="H1740">
        <v>775</v>
      </c>
      <c r="I1740">
        <v>465</v>
      </c>
      <c r="J1740">
        <v>365</v>
      </c>
      <c r="K1740" t="s">
        <v>11448</v>
      </c>
      <c r="L1740">
        <v>3.2299999999999998E-3</v>
      </c>
      <c r="M1740">
        <v>114</v>
      </c>
      <c r="N1740">
        <v>707</v>
      </c>
      <c r="O1740">
        <v>-8365</v>
      </c>
      <c r="P1740">
        <v>169781</v>
      </c>
      <c r="Q1740">
        <v>223993</v>
      </c>
      <c r="R1740">
        <v>10</v>
      </c>
      <c r="S1740">
        <v>91308735</v>
      </c>
      <c r="U1740" t="str">
        <f>IFERROR(LEFT(spotify_top_songs_audio_features[[#This Row],[artist_names]],SEARCH(",",spotify_top_songs_audio_features[[#This Row],[artist_names]])-1),spotify_top_songs_audio_features[[#This Row],[artist_names]])</f>
        <v>Yng Lvcas</v>
      </c>
      <c r="V1740" t="str">
        <f>IFERROR(MID(spotify_top_songs_audio_features[[#This Row],[artist_names]],SEARCH(",",spotify_top_songs_audio_features[[#This Row],[artist_names]])+2,99),"")</f>
        <v/>
      </c>
      <c r="W1740" t="str">
        <f>spotify_top_songs_audio_features[[#This Row],[source]]</f>
        <v>Yng Lvcas</v>
      </c>
      <c r="X1740" s="1">
        <f>spotify_top_songs_audio_features[[#This Row],[streams]]</f>
        <v>91308735</v>
      </c>
      <c r="Y1740" t="str">
        <f>IF(Tabela2[[#This Row],[feat]]="","","Feat")</f>
        <v/>
      </c>
      <c r="Z1740" s="17" t="str">
        <f>CONCATENATE(INT(spotify_top_songs_audio_features[[#This Row],[duration_ms]]/(60*1000)),":",MOD(INT(spotify_top_songs_audio_features[[#This Row],[duration_ms]]/1000),60))</f>
        <v>3:43</v>
      </c>
      <c r="AA17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40" t="str">
        <f>spotify_top_songs_audio_features[[#This Row],[track_name]]</f>
        <v>La Bebe</v>
      </c>
    </row>
    <row r="1741" spans="1:28" x14ac:dyDescent="0.25">
      <c r="A1741" t="s">
        <v>11860</v>
      </c>
      <c r="B1741" t="s">
        <v>3612</v>
      </c>
      <c r="C1741" t="s">
        <v>11861</v>
      </c>
      <c r="D1741" t="s">
        <v>1058</v>
      </c>
      <c r="E1741" t="s">
        <v>31</v>
      </c>
      <c r="F1741" t="s">
        <v>32</v>
      </c>
      <c r="G1741" t="s">
        <v>25</v>
      </c>
      <c r="H1741">
        <v>742</v>
      </c>
      <c r="I1741">
        <v>713</v>
      </c>
      <c r="J1741">
        <v>303</v>
      </c>
      <c r="K1741" t="s">
        <v>962</v>
      </c>
      <c r="L1741">
        <v>0</v>
      </c>
      <c r="M1741">
        <v>59</v>
      </c>
      <c r="N1741">
        <v>879</v>
      </c>
      <c r="O1741">
        <v>-5522</v>
      </c>
      <c r="P1741">
        <v>120032</v>
      </c>
      <c r="Q1741">
        <v>189960</v>
      </c>
      <c r="R1741">
        <v>11</v>
      </c>
      <c r="S1741">
        <v>91223789</v>
      </c>
      <c r="U1741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1741" t="str">
        <f>IFERROR(MID(spotify_top_songs_audio_features[[#This Row],[artist_names]],SEARCH(",",spotify_top_songs_audio_features[[#This Row],[artist_names]])+2,99),"")</f>
        <v/>
      </c>
      <c r="W1741" t="str">
        <f>spotify_top_songs_audio_features[[#This Row],[source]]</f>
        <v>Interscope Records*</v>
      </c>
      <c r="X1741" s="1">
        <f>spotify_top_songs_audio_features[[#This Row],[streams]]</f>
        <v>91223789</v>
      </c>
      <c r="Y1741" t="str">
        <f>IF(Tabela2[[#This Row],[feat]]="","","Feat")</f>
        <v/>
      </c>
      <c r="Z1741" s="17" t="str">
        <f>CONCATENATE(INT(spotify_top_songs_audio_features[[#This Row],[duration_ms]]/(60*1000)),":",MOD(INT(spotify_top_songs_audio_features[[#This Row],[duration_ms]]/1000),60))</f>
        <v>3:9</v>
      </c>
      <c r="AA17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41" t="str">
        <f>spotify_top_songs_audio_features[[#This Row],[track_name]]</f>
        <v>Maps</v>
      </c>
    </row>
    <row r="1742" spans="1:28" x14ac:dyDescent="0.25">
      <c r="A1742" t="s">
        <v>9884</v>
      </c>
      <c r="B1742" t="s">
        <v>9885</v>
      </c>
      <c r="C1742" t="s">
        <v>9886</v>
      </c>
      <c r="D1742" t="s">
        <v>2497</v>
      </c>
      <c r="E1742" t="s">
        <v>31</v>
      </c>
      <c r="F1742" t="s">
        <v>24</v>
      </c>
      <c r="G1742" t="s">
        <v>25</v>
      </c>
      <c r="H1742">
        <v>577</v>
      </c>
      <c r="I1742">
        <v>941</v>
      </c>
      <c r="J1742">
        <v>105</v>
      </c>
      <c r="K1742" t="s">
        <v>9887</v>
      </c>
      <c r="L1742">
        <v>3.3599999999999998E-4</v>
      </c>
      <c r="M1742">
        <v>891</v>
      </c>
      <c r="N1742">
        <v>292</v>
      </c>
      <c r="O1742">
        <v>-517</v>
      </c>
      <c r="P1742">
        <v>101921</v>
      </c>
      <c r="Q1742">
        <v>193495</v>
      </c>
      <c r="R1742">
        <v>11</v>
      </c>
      <c r="S1742">
        <v>91047386</v>
      </c>
      <c r="U1742" t="str">
        <f>IFERROR(LEFT(spotify_top_songs_audio_features[[#This Row],[artist_names]],SEARCH(",",spotify_top_songs_audio_features[[#This Row],[artist_names]])-1),spotify_top_songs_audio_features[[#This Row],[artist_names]])</f>
        <v>Kenshi Yonezu</v>
      </c>
      <c r="V1742" t="str">
        <f>IFERROR(MID(spotify_top_songs_audio_features[[#This Row],[artist_names]],SEARCH(",",spotify_top_songs_audio_features[[#This Row],[artist_names]])+2,99),"")</f>
        <v/>
      </c>
      <c r="W1742" t="str">
        <f>spotify_top_songs_audio_features[[#This Row],[source]]</f>
        <v>Sony Music Labels Inc.</v>
      </c>
      <c r="X1742" s="1">
        <f>spotify_top_songs_audio_features[[#This Row],[streams]]</f>
        <v>91047386</v>
      </c>
      <c r="Y1742" t="str">
        <f>IF(Tabela2[[#This Row],[feat]]="","","Feat")</f>
        <v/>
      </c>
      <c r="Z1742" s="17" t="str">
        <f>CONCATENATE(INT(spotify_top_songs_audio_features[[#This Row],[duration_ms]]/(60*1000)),":",MOD(INT(spotify_top_songs_audio_features[[#This Row],[duration_ms]]/1000),60))</f>
        <v>3:13</v>
      </c>
      <c r="AA17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42" t="str">
        <f>spotify_top_songs_audio_features[[#This Row],[track_name]]</f>
        <v>KICK BACK</v>
      </c>
    </row>
    <row r="1743" spans="1:28" x14ac:dyDescent="0.25">
      <c r="A1743" t="s">
        <v>15101</v>
      </c>
      <c r="B1743" t="s">
        <v>15102</v>
      </c>
      <c r="C1743" t="s">
        <v>15103</v>
      </c>
      <c r="D1743" t="s">
        <v>220</v>
      </c>
      <c r="E1743" t="s">
        <v>43</v>
      </c>
      <c r="F1743" t="s">
        <v>24</v>
      </c>
      <c r="G1743" t="s">
        <v>25</v>
      </c>
      <c r="H1743">
        <v>615</v>
      </c>
      <c r="I1743">
        <v>833</v>
      </c>
      <c r="J1743">
        <v>39</v>
      </c>
      <c r="K1743" t="s">
        <v>796</v>
      </c>
      <c r="L1743">
        <v>0</v>
      </c>
      <c r="M1743">
        <v>171</v>
      </c>
      <c r="N1743">
        <v>538</v>
      </c>
      <c r="O1743">
        <v>-3377</v>
      </c>
      <c r="P1743">
        <v>212117</v>
      </c>
      <c r="Q1743">
        <v>181733</v>
      </c>
      <c r="R1743">
        <v>14</v>
      </c>
      <c r="S1743">
        <v>90885626</v>
      </c>
      <c r="U1743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743" t="str">
        <f>IFERROR(MID(spotify_top_songs_audio_features[[#This Row],[artist_names]],SEARCH(",",spotify_top_songs_audio_features[[#This Row],[artist_names]])+2,99),"")</f>
        <v>Jeon, Anitta</v>
      </c>
      <c r="W1743" t="str">
        <f>spotify_top_songs_audio_features[[#This Row],[source]]</f>
        <v>UMLE - Latino</v>
      </c>
      <c r="X1743" s="1">
        <f>spotify_top_songs_audio_features[[#This Row],[streams]]</f>
        <v>90885626</v>
      </c>
      <c r="Y1743" t="str">
        <f>IF(Tabela2[[#This Row],[feat]]="","","Feat")</f>
        <v>Feat</v>
      </c>
      <c r="Z1743" s="17" t="str">
        <f>CONCATENATE(INT(spotify_top_songs_audio_features[[#This Row],[duration_ms]]/(60*1000)),":",MOD(INT(spotify_top_songs_audio_features[[#This Row],[duration_ms]]/1000),60))</f>
        <v>3:1</v>
      </c>
      <c r="AA17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743" t="str">
        <f>spotify_top_songs_audio_features[[#This Row],[track_name]]</f>
        <v>Machika</v>
      </c>
    </row>
    <row r="1744" spans="1:28" x14ac:dyDescent="0.25">
      <c r="A1744" t="s">
        <v>14426</v>
      </c>
      <c r="B1744" t="s">
        <v>14427</v>
      </c>
      <c r="C1744" t="s">
        <v>14428</v>
      </c>
      <c r="D1744" t="s">
        <v>450</v>
      </c>
      <c r="E1744" t="s">
        <v>43</v>
      </c>
      <c r="F1744" t="s">
        <v>32</v>
      </c>
      <c r="G1744" t="s">
        <v>25</v>
      </c>
      <c r="H1744">
        <v>778</v>
      </c>
      <c r="I1744">
        <v>571</v>
      </c>
      <c r="J1744">
        <v>788</v>
      </c>
      <c r="K1744" t="s">
        <v>7732</v>
      </c>
      <c r="L1744">
        <v>0</v>
      </c>
      <c r="M1744">
        <v>964</v>
      </c>
      <c r="N1744">
        <v>554</v>
      </c>
      <c r="O1744">
        <v>-4776</v>
      </c>
      <c r="P1744">
        <v>134999</v>
      </c>
      <c r="Q1744">
        <v>110222</v>
      </c>
      <c r="R1744">
        <v>11</v>
      </c>
      <c r="S1744">
        <v>90833446</v>
      </c>
      <c r="U1744" t="str">
        <f>IFERROR(LEFT(spotify_top_songs_audio_features[[#This Row],[artist_names]],SEARCH(",",spotify_top_songs_audio_features[[#This Row],[artist_names]])-1),spotify_top_songs_audio_features[[#This Row],[artist_names]])</f>
        <v>PEDRO SAMPAIO</v>
      </c>
      <c r="V1744" t="str">
        <f>IFERROR(MID(spotify_top_songs_audio_features[[#This Row],[artist_names]],SEARCH(",",spotify_top_songs_audio_features[[#This Row],[artist_names]])+2,99),"")</f>
        <v>Mc Pedrinho</v>
      </c>
      <c r="W1744" t="str">
        <f>spotify_top_songs_audio_features[[#This Row],[source]]</f>
        <v>WM Brazil</v>
      </c>
      <c r="X1744" s="1">
        <f>spotify_top_songs_audio_features[[#This Row],[streams]]</f>
        <v>90833446</v>
      </c>
      <c r="Y1744" t="str">
        <f>IF(Tabela2[[#This Row],[feat]]="","","Feat")</f>
        <v>Feat</v>
      </c>
      <c r="Z1744" s="17" t="str">
        <f>CONCATENATE(INT(spotify_top_songs_audio_features[[#This Row],[duration_ms]]/(60*1000)),":",MOD(INT(spotify_top_songs_audio_features[[#This Row],[duration_ms]]/1000),60))</f>
        <v>1:50</v>
      </c>
      <c r="AA17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744" t="str">
        <f>spotify_top_songs_audio_features[[#This Row],[track_name]]</f>
        <v>DANÇARINA</v>
      </c>
    </row>
    <row r="1745" spans="1:28" x14ac:dyDescent="0.25">
      <c r="A1745" t="s">
        <v>4990</v>
      </c>
      <c r="B1745" t="s">
        <v>4991</v>
      </c>
      <c r="C1745" t="s">
        <v>4992</v>
      </c>
      <c r="D1745" t="s">
        <v>1306</v>
      </c>
      <c r="E1745" t="s">
        <v>58</v>
      </c>
      <c r="F1745" t="s">
        <v>24</v>
      </c>
      <c r="G1745" t="s">
        <v>25</v>
      </c>
      <c r="H1745">
        <v>69</v>
      </c>
      <c r="I1745">
        <v>71</v>
      </c>
      <c r="J1745">
        <v>335</v>
      </c>
      <c r="K1745" t="s">
        <v>4993</v>
      </c>
      <c r="L1745">
        <v>0</v>
      </c>
      <c r="M1745">
        <v>108</v>
      </c>
      <c r="N1745">
        <v>726</v>
      </c>
      <c r="O1745">
        <v>-5144</v>
      </c>
      <c r="P1745">
        <v>192068</v>
      </c>
      <c r="Q1745">
        <v>200747</v>
      </c>
      <c r="R1745">
        <v>18</v>
      </c>
      <c r="S1745">
        <v>90787617</v>
      </c>
      <c r="U1745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745" t="str">
        <f>IFERROR(MID(spotify_top_songs_audio_features[[#This Row],[artist_names]],SEARCH(",",spotify_top_songs_audio_features[[#This Row],[artist_names]])+2,99),"")</f>
        <v>Romeo Santos</v>
      </c>
      <c r="W1745" t="str">
        <f>spotify_top_songs_audio_features[[#This Row],[source]]</f>
        <v>VP Records Corp/Dimelo Vi</v>
      </c>
      <c r="X1745" s="1">
        <f>spotify_top_songs_audio_features[[#This Row],[streams]]</f>
        <v>90787617</v>
      </c>
      <c r="Y1745" t="str">
        <f>IF(Tabela2[[#This Row],[feat]]="","","Feat")</f>
        <v>Feat</v>
      </c>
      <c r="Z1745" s="17" t="str">
        <f>CONCATENATE(INT(spotify_top_songs_audio_features[[#This Row],[duration_ms]]/(60*1000)),":",MOD(INT(spotify_top_songs_audio_features[[#This Row],[duration_ms]]/1000),60))</f>
        <v>3:20</v>
      </c>
      <c r="AA17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745" t="str">
        <f>spotify_top_songs_audio_features[[#This Row],[track_name]]</f>
        <v>Ibiza</v>
      </c>
    </row>
    <row r="1746" spans="1:28" x14ac:dyDescent="0.25">
      <c r="A1746" t="s">
        <v>6744</v>
      </c>
      <c r="B1746" t="s">
        <v>2832</v>
      </c>
      <c r="C1746" t="s">
        <v>2833</v>
      </c>
      <c r="D1746" t="s">
        <v>520</v>
      </c>
      <c r="E1746" t="s">
        <v>113</v>
      </c>
      <c r="F1746" t="s">
        <v>24</v>
      </c>
      <c r="G1746" t="s">
        <v>25</v>
      </c>
      <c r="H1746">
        <v>813</v>
      </c>
      <c r="I1746">
        <v>415</v>
      </c>
      <c r="J1746">
        <v>349</v>
      </c>
      <c r="K1746" t="s">
        <v>2834</v>
      </c>
      <c r="L1746">
        <v>0</v>
      </c>
      <c r="M1746">
        <v>131</v>
      </c>
      <c r="N1746">
        <v>667</v>
      </c>
      <c r="O1746">
        <v>-5926</v>
      </c>
      <c r="P1746">
        <v>91921</v>
      </c>
      <c r="Q1746">
        <v>170345</v>
      </c>
      <c r="R1746">
        <v>28</v>
      </c>
      <c r="S1746">
        <v>90734233</v>
      </c>
      <c r="U1746" t="str">
        <f>IFERROR(LEFT(spotify_top_songs_audio_features[[#This Row],[artist_names]],SEARCH(",",spotify_top_songs_audio_features[[#This Row],[artist_names]])-1),spotify_top_songs_audio_features[[#This Row],[artist_names]])</f>
        <v>Pink Sweat$</v>
      </c>
      <c r="V1746" t="str">
        <f>IFERROR(MID(spotify_top_songs_audio_features[[#This Row],[artist_names]],SEARCH(",",spotify_top_songs_audio_features[[#This Row],[artist_names]])+2,99),"")</f>
        <v/>
      </c>
      <c r="W1746" t="str">
        <f>spotify_top_songs_audio_features[[#This Row],[source]]</f>
        <v>Atlantic Records</v>
      </c>
      <c r="X1746" s="1">
        <f>spotify_top_songs_audio_features[[#This Row],[streams]]</f>
        <v>90734233</v>
      </c>
      <c r="Y1746" t="str">
        <f>IF(Tabela2[[#This Row],[feat]]="","","Feat")</f>
        <v/>
      </c>
      <c r="Z1746" s="17" t="str">
        <f>CONCATENATE(INT(spotify_top_songs_audio_features[[#This Row],[duration_ms]]/(60*1000)),":",MOD(INT(spotify_top_songs_audio_features[[#This Row],[duration_ms]]/1000),60))</f>
        <v>2:50</v>
      </c>
      <c r="AA17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46" t="str">
        <f>spotify_top_songs_audio_features[[#This Row],[track_name]]</f>
        <v>At My Worst</v>
      </c>
    </row>
    <row r="1747" spans="1:28" x14ac:dyDescent="0.25">
      <c r="A1747" t="s">
        <v>5353</v>
      </c>
      <c r="B1747" t="s">
        <v>112</v>
      </c>
      <c r="C1747" t="s">
        <v>5354</v>
      </c>
      <c r="D1747" t="s">
        <v>112</v>
      </c>
      <c r="E1747" t="s">
        <v>177</v>
      </c>
      <c r="F1747" t="s">
        <v>24</v>
      </c>
      <c r="G1747" t="s">
        <v>25</v>
      </c>
      <c r="H1747">
        <v>632</v>
      </c>
      <c r="I1747">
        <v>773</v>
      </c>
      <c r="J1747">
        <v>346</v>
      </c>
      <c r="K1747" t="s">
        <v>5355</v>
      </c>
      <c r="L1747">
        <v>0</v>
      </c>
      <c r="M1747">
        <v>885</v>
      </c>
      <c r="N1747">
        <v>474</v>
      </c>
      <c r="O1747">
        <v>-4856</v>
      </c>
      <c r="P1747">
        <v>130033</v>
      </c>
      <c r="Q1747">
        <v>231124</v>
      </c>
      <c r="R1747">
        <v>11</v>
      </c>
      <c r="S1747">
        <v>90728107</v>
      </c>
      <c r="U174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747" t="str">
        <f>IFERROR(MID(spotify_top_songs_audio_features[[#This Row],[artist_names]],SEARCH(",",spotify_top_songs_audio_features[[#This Row],[artist_names]])+2,99),"")</f>
        <v/>
      </c>
      <c r="W1747" t="str">
        <f>spotify_top_songs_audio_features[[#This Row],[source]]</f>
        <v>Taylor Swift</v>
      </c>
      <c r="X1747" s="1">
        <f>spotify_top_songs_audio_features[[#This Row],[streams]]</f>
        <v>90728107</v>
      </c>
      <c r="Y1747" t="str">
        <f>IF(Tabela2[[#This Row],[feat]]="","","Feat")</f>
        <v/>
      </c>
      <c r="Z1747" s="17" t="str">
        <f>CONCATENATE(INT(spotify_top_songs_audio_features[[#This Row],[duration_ms]]/(60*1000)),":",MOD(INT(spotify_top_songs_audio_features[[#This Row],[duration_ms]]/1000),60))</f>
        <v>3:51</v>
      </c>
      <c r="AA17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747" t="str">
        <f>spotify_top_songs_audio_features[[#This Row],[track_name]]</f>
        <v>You Belong With Me (Taylor’s Version)</v>
      </c>
    </row>
    <row r="1748" spans="1:28" x14ac:dyDescent="0.25">
      <c r="A1748" t="s">
        <v>16848</v>
      </c>
      <c r="B1748" t="s">
        <v>14373</v>
      </c>
      <c r="C1748" t="s">
        <v>14374</v>
      </c>
      <c r="D1748" t="s">
        <v>635</v>
      </c>
      <c r="E1748" t="s">
        <v>31</v>
      </c>
      <c r="F1748" t="s">
        <v>24</v>
      </c>
      <c r="G1748" t="s">
        <v>25</v>
      </c>
      <c r="H1748">
        <v>854</v>
      </c>
      <c r="I1748">
        <v>668</v>
      </c>
      <c r="J1748">
        <v>2</v>
      </c>
      <c r="K1748" t="s">
        <v>4095</v>
      </c>
      <c r="L1748">
        <v>8.3899999999999999E-3</v>
      </c>
      <c r="M1748">
        <v>382</v>
      </c>
      <c r="N1748">
        <v>833</v>
      </c>
      <c r="O1748">
        <v>-6243</v>
      </c>
      <c r="P1748">
        <v>99018</v>
      </c>
      <c r="Q1748">
        <v>215467</v>
      </c>
      <c r="R1748">
        <v>41</v>
      </c>
      <c r="S1748">
        <v>90696707</v>
      </c>
      <c r="U1748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1748" t="str">
        <f>IFERROR(MID(spotify_top_songs_audio_features[[#This Row],[artist_names]],SEARCH(",",spotify_top_songs_audio_features[[#This Row],[artist_names]])+2,99),"")</f>
        <v>Playboi Carti, Madonna</v>
      </c>
      <c r="W1748" t="str">
        <f>spotify_top_songs_audio_features[[#This Row],[source]]</f>
        <v>Universal Republic Records</v>
      </c>
      <c r="X1748" s="1">
        <f>spotify_top_songs_audio_features[[#This Row],[streams]]</f>
        <v>90696707</v>
      </c>
      <c r="Y1748" t="str">
        <f>IF(Tabela2[[#This Row],[feat]]="","","Feat")</f>
        <v>Feat</v>
      </c>
      <c r="Z1748" s="17" t="str">
        <f>CONCATENATE(INT(spotify_top_songs_audio_features[[#This Row],[duration_ms]]/(60*1000)),":",MOD(INT(spotify_top_songs_audio_features[[#This Row],[duration_ms]]/1000),60))</f>
        <v>3:35</v>
      </c>
      <c r="AA17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48" t="str">
        <f>spotify_top_songs_audio_features[[#This Row],[track_name]]</f>
        <v>Popular (with Playboi Carti &amp; Madonna)</v>
      </c>
    </row>
    <row r="1749" spans="1:28" x14ac:dyDescent="0.25">
      <c r="A1749" t="s">
        <v>10816</v>
      </c>
      <c r="B1749" t="s">
        <v>10817</v>
      </c>
      <c r="C1749" t="s">
        <v>10818</v>
      </c>
      <c r="D1749" t="s">
        <v>53</v>
      </c>
      <c r="E1749" t="s">
        <v>58</v>
      </c>
      <c r="F1749" t="s">
        <v>32</v>
      </c>
      <c r="G1749" t="s">
        <v>25</v>
      </c>
      <c r="H1749">
        <v>908</v>
      </c>
      <c r="I1749">
        <v>813</v>
      </c>
      <c r="J1749">
        <v>777</v>
      </c>
      <c r="K1749" t="s">
        <v>2591</v>
      </c>
      <c r="L1749">
        <v>0</v>
      </c>
      <c r="M1749">
        <v>278</v>
      </c>
      <c r="N1749">
        <v>924</v>
      </c>
      <c r="O1749">
        <v>-2749</v>
      </c>
      <c r="P1749">
        <v>97018</v>
      </c>
      <c r="Q1749">
        <v>200785</v>
      </c>
      <c r="R1749">
        <v>13</v>
      </c>
      <c r="S1749">
        <v>90692882</v>
      </c>
      <c r="U1749" t="str">
        <f>IFERROR(LEFT(spotify_top_songs_audio_features[[#This Row],[artist_names]],SEARCH(",",spotify_top_songs_audio_features[[#This Row],[artist_names]])-1),spotify_top_songs_audio_features[[#This Row],[artist_names]])</f>
        <v>NATTI NATASHA</v>
      </c>
      <c r="V1749" t="str">
        <f>IFERROR(MID(spotify_top_songs_audio_features[[#This Row],[artist_names]],SEARCH(",",spotify_top_songs_audio_features[[#This Row],[artist_names]])+2,99),"")</f>
        <v>Becky G</v>
      </c>
      <c r="W1749" t="str">
        <f>spotify_top_songs_audio_features[[#This Row],[source]]</f>
        <v>Sony Music Latin</v>
      </c>
      <c r="X1749" s="1">
        <f>spotify_top_songs_audio_features[[#This Row],[streams]]</f>
        <v>90692882</v>
      </c>
      <c r="Y1749" t="str">
        <f>IF(Tabela2[[#This Row],[feat]]="","","Feat")</f>
        <v>Feat</v>
      </c>
      <c r="Z1749" s="17" t="str">
        <f>CONCATENATE(INT(spotify_top_songs_audio_features[[#This Row],[duration_ms]]/(60*1000)),":",MOD(INT(spotify_top_songs_audio_features[[#This Row],[duration_ms]]/1000),60))</f>
        <v>3:20</v>
      </c>
      <c r="AA17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749" t="str">
        <f>spotify_top_songs_audio_features[[#This Row],[track_name]]</f>
        <v>Ram Pam Pam</v>
      </c>
    </row>
    <row r="1750" spans="1:28" x14ac:dyDescent="0.25">
      <c r="A1750" t="s">
        <v>5812</v>
      </c>
      <c r="B1750" t="s">
        <v>5813</v>
      </c>
      <c r="C1750" t="s">
        <v>5814</v>
      </c>
      <c r="D1750" t="s">
        <v>1959</v>
      </c>
      <c r="E1750" t="s">
        <v>58</v>
      </c>
      <c r="F1750" t="s">
        <v>32</v>
      </c>
      <c r="G1750" t="s">
        <v>25</v>
      </c>
      <c r="H1750">
        <v>754</v>
      </c>
      <c r="I1750">
        <v>854</v>
      </c>
      <c r="J1750">
        <v>608</v>
      </c>
      <c r="K1750" t="s">
        <v>5120</v>
      </c>
      <c r="L1750">
        <v>0</v>
      </c>
      <c r="M1750">
        <v>808</v>
      </c>
      <c r="N1750">
        <v>8</v>
      </c>
      <c r="O1750">
        <v>-3449</v>
      </c>
      <c r="P1750">
        <v>75002</v>
      </c>
      <c r="Q1750">
        <v>229720</v>
      </c>
      <c r="R1750">
        <v>18</v>
      </c>
      <c r="S1750">
        <v>90621278</v>
      </c>
      <c r="U1750" t="str">
        <f>IFERROR(LEFT(spotify_top_songs_audio_features[[#This Row],[artist_names]],SEARCH(",",spotify_top_songs_audio_features[[#This Row],[artist_names]])-1),spotify_top_songs_audio_features[[#This Row],[artist_names]])</f>
        <v>Little Mix</v>
      </c>
      <c r="V1750" t="str">
        <f>IFERROR(MID(spotify_top_songs_audio_features[[#This Row],[artist_names]],SEARCH(",",spotify_top_songs_audio_features[[#This Row],[artist_names]])+2,99),"")</f>
        <v>Nicki Minaj</v>
      </c>
      <c r="W1750" t="str">
        <f>spotify_top_songs_audio_features[[#This Row],[source]]</f>
        <v>Syco Music</v>
      </c>
      <c r="X1750" s="1">
        <f>spotify_top_songs_audio_features[[#This Row],[streams]]</f>
        <v>90621278</v>
      </c>
      <c r="Y1750" t="str">
        <f>IF(Tabela2[[#This Row],[feat]]="","","Feat")</f>
        <v>Feat</v>
      </c>
      <c r="Z1750" s="17" t="str">
        <f>CONCATENATE(INT(spotify_top_songs_audio_features[[#This Row],[duration_ms]]/(60*1000)),":",MOD(INT(spotify_top_songs_audio_features[[#This Row],[duration_ms]]/1000),60))</f>
        <v>3:49</v>
      </c>
      <c r="AA17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750" t="str">
        <f>spotify_top_songs_audio_features[[#This Row],[track_name]]</f>
        <v>Woman Like Me (feat. Nicki Minaj)</v>
      </c>
    </row>
    <row r="1751" spans="1:28" x14ac:dyDescent="0.25">
      <c r="A1751" t="s">
        <v>8036</v>
      </c>
      <c r="B1751" t="s">
        <v>8037</v>
      </c>
      <c r="C1751" t="s">
        <v>8038</v>
      </c>
      <c r="D1751" t="s">
        <v>2358</v>
      </c>
      <c r="E1751" t="s">
        <v>177</v>
      </c>
      <c r="F1751" t="s">
        <v>32</v>
      </c>
      <c r="G1751" t="s">
        <v>25</v>
      </c>
      <c r="H1751">
        <v>745</v>
      </c>
      <c r="I1751">
        <v>646</v>
      </c>
      <c r="J1751">
        <v>17</v>
      </c>
      <c r="K1751" t="s">
        <v>1245</v>
      </c>
      <c r="L1751">
        <v>0</v>
      </c>
      <c r="M1751">
        <v>338</v>
      </c>
      <c r="N1751">
        <v>46</v>
      </c>
      <c r="O1751">
        <v>-6987</v>
      </c>
      <c r="P1751">
        <v>79993</v>
      </c>
      <c r="Q1751">
        <v>203908</v>
      </c>
      <c r="R1751">
        <v>17</v>
      </c>
      <c r="S1751">
        <v>90586487</v>
      </c>
      <c r="U1751" t="str">
        <f>IFERROR(LEFT(spotify_top_songs_audio_features[[#This Row],[artist_names]],SEARCH(",",spotify_top_songs_audio_features[[#This Row],[artist_names]])-1),spotify_top_songs_audio_features[[#This Row],[artist_names]])</f>
        <v>Lil Skies</v>
      </c>
      <c r="V1751" t="str">
        <f>IFERROR(MID(spotify_top_songs_audio_features[[#This Row],[artist_names]],SEARCH(",",spotify_top_songs_audio_features[[#This Row],[artist_names]])+2,99),"")</f>
        <v>Landon Cube</v>
      </c>
      <c r="W1751" t="str">
        <f>spotify_top_songs_audio_features[[#This Row],[source]]</f>
        <v>All We Got Ent.</v>
      </c>
      <c r="X1751" s="1">
        <f>spotify_top_songs_audio_features[[#This Row],[streams]]</f>
        <v>90586487</v>
      </c>
      <c r="Y1751" t="str">
        <f>IF(Tabela2[[#This Row],[feat]]="","","Feat")</f>
        <v>Feat</v>
      </c>
      <c r="Z1751" s="17" t="str">
        <f>CONCATENATE(INT(spotify_top_songs_audio_features[[#This Row],[duration_ms]]/(60*1000)),":",MOD(INT(spotify_top_songs_audio_features[[#This Row],[duration_ms]]/1000),60))</f>
        <v>3:23</v>
      </c>
      <c r="AA17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751" t="str">
        <f>spotify_top_songs_audio_features[[#This Row],[track_name]]</f>
        <v>Nowadays (feat. Landon Cube)</v>
      </c>
    </row>
    <row r="1752" spans="1:28" x14ac:dyDescent="0.25">
      <c r="A1752" t="s">
        <v>10068</v>
      </c>
      <c r="B1752" t="s">
        <v>5368</v>
      </c>
      <c r="C1752" t="s">
        <v>7492</v>
      </c>
      <c r="D1752" t="s">
        <v>282</v>
      </c>
      <c r="E1752" t="s">
        <v>43</v>
      </c>
      <c r="F1752" t="s">
        <v>24</v>
      </c>
      <c r="G1752" t="s">
        <v>25</v>
      </c>
      <c r="H1752">
        <v>719</v>
      </c>
      <c r="I1752">
        <v>598</v>
      </c>
      <c r="J1752">
        <v>77</v>
      </c>
      <c r="K1752" t="s">
        <v>2189</v>
      </c>
      <c r="L1752">
        <v>0</v>
      </c>
      <c r="M1752">
        <v>115</v>
      </c>
      <c r="N1752">
        <v>303</v>
      </c>
      <c r="O1752">
        <v>-6254</v>
      </c>
      <c r="P1752">
        <v>142592</v>
      </c>
      <c r="Q1752">
        <v>126521</v>
      </c>
      <c r="R1752">
        <v>12</v>
      </c>
      <c r="S1752">
        <v>90254738</v>
      </c>
      <c r="U1752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1752" t="str">
        <f>IFERROR(MID(spotify_top_songs_audio_features[[#This Row],[artist_names]],SEARCH(",",spotify_top_songs_audio_features[[#This Row],[artist_names]])+2,99),"")</f>
        <v/>
      </c>
      <c r="W1752" t="str">
        <f>spotify_top_songs_audio_features[[#This Row],[source]]</f>
        <v>Columbia</v>
      </c>
      <c r="X1752" s="1">
        <f>spotify_top_songs_audio_features[[#This Row],[streams]]</f>
        <v>90254738</v>
      </c>
      <c r="Y1752" t="str">
        <f>IF(Tabela2[[#This Row],[feat]]="","","Feat")</f>
        <v/>
      </c>
      <c r="Z1752" s="17" t="str">
        <f>CONCATENATE(INT(spotify_top_songs_audio_features[[#This Row],[duration_ms]]/(60*1000)),":",MOD(INT(spotify_top_songs_audio_features[[#This Row],[duration_ms]]/1000),60))</f>
        <v>2:6</v>
      </c>
      <c r="AA17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752" t="str">
        <f>spotify_top_songs_audio_features[[#This Row],[track_name]]</f>
        <v>SO DONE</v>
      </c>
    </row>
    <row r="1753" spans="1:28" x14ac:dyDescent="0.25">
      <c r="A1753" t="s">
        <v>3295</v>
      </c>
      <c r="B1753" t="s">
        <v>3296</v>
      </c>
      <c r="C1753" t="s">
        <v>3297</v>
      </c>
      <c r="D1753" t="s">
        <v>390</v>
      </c>
      <c r="E1753" t="s">
        <v>469</v>
      </c>
      <c r="F1753" t="s">
        <v>24</v>
      </c>
      <c r="G1753" t="s">
        <v>25</v>
      </c>
      <c r="H1753">
        <v>51</v>
      </c>
      <c r="I1753">
        <v>835</v>
      </c>
      <c r="J1753">
        <v>447</v>
      </c>
      <c r="K1753" t="s">
        <v>1722</v>
      </c>
      <c r="L1753">
        <v>0</v>
      </c>
      <c r="M1753">
        <v>219</v>
      </c>
      <c r="N1753">
        <v>435</v>
      </c>
      <c r="O1753">
        <v>-4673</v>
      </c>
      <c r="P1753">
        <v>140024</v>
      </c>
      <c r="Q1753">
        <v>226747</v>
      </c>
      <c r="R1753">
        <v>8</v>
      </c>
      <c r="S1753">
        <v>90171857</v>
      </c>
      <c r="U1753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1753" t="str">
        <f>IFERROR(MID(spotify_top_songs_audio_features[[#This Row],[artist_names]],SEARCH(",",spotify_top_songs_audio_features[[#This Row],[artist_names]])+2,99),"")</f>
        <v>5 Seconds of Summer</v>
      </c>
      <c r="W1753" t="str">
        <f>spotify_top_songs_audio_features[[#This Row],[source]]</f>
        <v>Disruptor Records/Columbia</v>
      </c>
      <c r="X1753" s="1">
        <f>spotify_top_songs_audio_features[[#This Row],[streams]]</f>
        <v>90171857</v>
      </c>
      <c r="Y1753" t="str">
        <f>IF(Tabela2[[#This Row],[feat]]="","","Feat")</f>
        <v>Feat</v>
      </c>
      <c r="Z1753" s="17" t="str">
        <f>CONCATENATE(INT(spotify_top_songs_audio_features[[#This Row],[duration_ms]]/(60*1000)),":",MOD(INT(spotify_top_songs_audio_features[[#This Row],[duration_ms]]/1000),60))</f>
        <v>3:46</v>
      </c>
      <c r="AA17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753" t="str">
        <f>spotify_top_songs_audio_features[[#This Row],[track_name]]</f>
        <v>Who Do You Love</v>
      </c>
    </row>
    <row r="1754" spans="1:28" x14ac:dyDescent="0.25">
      <c r="A1754" t="s">
        <v>2910</v>
      </c>
      <c r="B1754" t="s">
        <v>2911</v>
      </c>
      <c r="C1754" t="s">
        <v>2912</v>
      </c>
      <c r="D1754" t="s">
        <v>1919</v>
      </c>
      <c r="E1754" t="s">
        <v>86</v>
      </c>
      <c r="F1754" t="s">
        <v>32</v>
      </c>
      <c r="G1754" t="s">
        <v>25</v>
      </c>
      <c r="H1754">
        <v>724</v>
      </c>
      <c r="I1754">
        <v>804</v>
      </c>
      <c r="J1754">
        <v>448</v>
      </c>
      <c r="K1754" t="s">
        <v>2242</v>
      </c>
      <c r="L1754">
        <v>0</v>
      </c>
      <c r="M1754">
        <v>204</v>
      </c>
      <c r="N1754">
        <v>306</v>
      </c>
      <c r="O1754">
        <v>-4614</v>
      </c>
      <c r="P1754">
        <v>124987</v>
      </c>
      <c r="Q1754">
        <v>197993</v>
      </c>
      <c r="R1754">
        <v>57</v>
      </c>
      <c r="S1754">
        <v>90079411</v>
      </c>
      <c r="U1754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1754" t="str">
        <f>IFERROR(MID(spotify_top_songs_audio_features[[#This Row],[artist_names]],SEARCH(",",spotify_top_songs_audio_features[[#This Row],[artist_names]])+2,99),"")</f>
        <v>Marshmello</v>
      </c>
      <c r="W1754" t="str">
        <f>spotify_top_songs_audio_features[[#This Row],[source]]</f>
        <v>Selena Gomez PS</v>
      </c>
      <c r="X1754" s="1">
        <f>spotify_top_songs_audio_features[[#This Row],[streams]]</f>
        <v>90079411</v>
      </c>
      <c r="Y1754" t="str">
        <f>IF(Tabela2[[#This Row],[feat]]="","","Feat")</f>
        <v>Feat</v>
      </c>
      <c r="Z1754" s="17" t="str">
        <f>CONCATENATE(INT(spotify_top_songs_audio_features[[#This Row],[duration_ms]]/(60*1000)),":",MOD(INT(spotify_top_songs_audio_features[[#This Row],[duration_ms]]/1000),60))</f>
        <v>3:17</v>
      </c>
      <c r="AA17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754" t="str">
        <f>spotify_top_songs_audio_features[[#This Row],[track_name]]</f>
        <v>Wolves</v>
      </c>
    </row>
    <row r="1755" spans="1:28" x14ac:dyDescent="0.25">
      <c r="A1755" t="s">
        <v>9106</v>
      </c>
      <c r="B1755" t="s">
        <v>9107</v>
      </c>
      <c r="C1755" t="s">
        <v>9108</v>
      </c>
      <c r="D1755" t="s">
        <v>9109</v>
      </c>
      <c r="E1755" t="s">
        <v>23</v>
      </c>
      <c r="F1755" t="s">
        <v>24</v>
      </c>
      <c r="G1755" t="s">
        <v>1571</v>
      </c>
      <c r="H1755">
        <v>39</v>
      </c>
      <c r="I1755">
        <v>499</v>
      </c>
      <c r="J1755">
        <v>381</v>
      </c>
      <c r="K1755" t="s">
        <v>752</v>
      </c>
      <c r="L1755">
        <v>497</v>
      </c>
      <c r="M1755">
        <v>115</v>
      </c>
      <c r="N1755">
        <v>34</v>
      </c>
      <c r="O1755">
        <v>-7778</v>
      </c>
      <c r="P1755">
        <v>200156</v>
      </c>
      <c r="Q1755">
        <v>275194</v>
      </c>
      <c r="R1755">
        <v>14</v>
      </c>
      <c r="S1755">
        <v>90066982</v>
      </c>
      <c r="U1755" t="str">
        <f>IFERROR(LEFT(spotify_top_songs_audio_features[[#This Row],[artist_names]],SEARCH(",",spotify_top_songs_audio_features[[#This Row],[artist_names]])-1),spotify_top_songs_audio_features[[#This Row],[artist_names]])</f>
        <v>Eslabon Armado</v>
      </c>
      <c r="V1755" t="str">
        <f>IFERROR(MID(spotify_top_songs_audio_features[[#This Row],[artist_names]],SEARCH(",",spotify_top_songs_audio_features[[#This Row],[artist_names]])+2,99),"")</f>
        <v>DannyLux</v>
      </c>
      <c r="W1755" t="str">
        <f>spotify_top_songs_audio_features[[#This Row],[source]]</f>
        <v>DEL Records</v>
      </c>
      <c r="X1755" s="1">
        <f>spotify_top_songs_audio_features[[#This Row],[streams]]</f>
        <v>90066982</v>
      </c>
      <c r="Y1755" t="str">
        <f>IF(Tabela2[[#This Row],[feat]]="","","Feat")</f>
        <v>Feat</v>
      </c>
      <c r="Z1755" s="17" t="str">
        <f>CONCATENATE(INT(spotify_top_songs_audio_features[[#This Row],[duration_ms]]/(60*1000)),":",MOD(INT(spotify_top_songs_audio_features[[#This Row],[duration_ms]]/1000),60))</f>
        <v>4:35</v>
      </c>
      <c r="AA17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55" t="str">
        <f>spotify_top_songs_audio_features[[#This Row],[track_name]]</f>
        <v>Jugaste y Sufrí</v>
      </c>
    </row>
    <row r="1756" spans="1:28" x14ac:dyDescent="0.25">
      <c r="A1756" t="s">
        <v>8543</v>
      </c>
      <c r="B1756" t="s">
        <v>8544</v>
      </c>
      <c r="C1756" t="s">
        <v>8545</v>
      </c>
      <c r="D1756" t="s">
        <v>259</v>
      </c>
      <c r="E1756" t="s">
        <v>113</v>
      </c>
      <c r="F1756" t="s">
        <v>24</v>
      </c>
      <c r="G1756" t="s">
        <v>25</v>
      </c>
      <c r="H1756">
        <v>637</v>
      </c>
      <c r="I1756">
        <v>768</v>
      </c>
      <c r="J1756">
        <v>56</v>
      </c>
      <c r="K1756" t="s">
        <v>3541</v>
      </c>
      <c r="L1756">
        <v>192</v>
      </c>
      <c r="M1756">
        <v>378</v>
      </c>
      <c r="N1756">
        <v>297</v>
      </c>
      <c r="O1756">
        <v>-6468</v>
      </c>
      <c r="P1756">
        <v>94982</v>
      </c>
      <c r="Q1756">
        <v>193464</v>
      </c>
      <c r="R1756">
        <v>6</v>
      </c>
      <c r="S1756">
        <v>90041612</v>
      </c>
      <c r="U1756" t="str">
        <f>IFERROR(LEFT(spotify_top_songs_audio_features[[#This Row],[artist_names]],SEARCH(",",spotify_top_songs_audio_features[[#This Row],[artist_names]])-1),spotify_top_songs_audio_features[[#This Row],[artist_names]])</f>
        <v>Gorillaz</v>
      </c>
      <c r="V1756" t="str">
        <f>IFERROR(MID(spotify_top_songs_audio_features[[#This Row],[artist_names]],SEARCH(",",spotify_top_songs_audio_features[[#This Row],[artist_names]])+2,99),"")</f>
        <v>Bad Bunny</v>
      </c>
      <c r="W1756" t="str">
        <f>spotify_top_songs_audio_features[[#This Row],[source]]</f>
        <v>Parlophone UK</v>
      </c>
      <c r="X1756" s="1">
        <f>spotify_top_songs_audio_features[[#This Row],[streams]]</f>
        <v>90041612</v>
      </c>
      <c r="Y1756" t="str">
        <f>IF(Tabela2[[#This Row],[feat]]="","","Feat")</f>
        <v>Feat</v>
      </c>
      <c r="Z1756" s="17" t="str">
        <f>CONCATENATE(INT(spotify_top_songs_audio_features[[#This Row],[duration_ms]]/(60*1000)),":",MOD(INT(spotify_top_songs_audio_features[[#This Row],[duration_ms]]/1000),60))</f>
        <v>3:13</v>
      </c>
      <c r="AA17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56" t="str">
        <f>spotify_top_songs_audio_features[[#This Row],[track_name]]</f>
        <v>Tormenta (feat. Bad Bunny)</v>
      </c>
    </row>
    <row r="1757" spans="1:28" x14ac:dyDescent="0.25">
      <c r="A1757" t="s">
        <v>12412</v>
      </c>
      <c r="B1757" t="s">
        <v>12413</v>
      </c>
      <c r="C1757" t="s">
        <v>12414</v>
      </c>
      <c r="D1757" t="s">
        <v>12415</v>
      </c>
      <c r="E1757" t="s">
        <v>23</v>
      </c>
      <c r="F1757" t="s">
        <v>32</v>
      </c>
      <c r="G1757" t="s">
        <v>152</v>
      </c>
      <c r="H1757">
        <v>794</v>
      </c>
      <c r="I1757">
        <v>594</v>
      </c>
      <c r="J1757">
        <v>139</v>
      </c>
      <c r="K1757" t="s">
        <v>12067</v>
      </c>
      <c r="L1757">
        <v>381</v>
      </c>
      <c r="M1757">
        <v>109</v>
      </c>
      <c r="N1757">
        <v>637</v>
      </c>
      <c r="O1757">
        <v>-8698</v>
      </c>
      <c r="P1757">
        <v>99238</v>
      </c>
      <c r="Q1757">
        <v>160897</v>
      </c>
      <c r="R1757">
        <v>14</v>
      </c>
      <c r="S1757">
        <v>89997136</v>
      </c>
      <c r="U1757" t="str">
        <f>IFERROR(LEFT(spotify_top_songs_audio_features[[#This Row],[artist_names]],SEARCH(",",spotify_top_songs_audio_features[[#This Row],[artist_names]])-1),spotify_top_songs_audio_features[[#This Row],[artist_names]])</f>
        <v>Grupo Marca Registrada</v>
      </c>
      <c r="V1757" t="str">
        <f>IFERROR(MID(spotify_top_songs_audio_features[[#This Row],[artist_names]],SEARCH(",",spotify_top_songs_audio_features[[#This Row],[artist_names]])+2,99),"")</f>
        <v>Junior H</v>
      </c>
      <c r="W1757" t="str">
        <f>spotify_top_songs_audio_features[[#This Row],[source]]</f>
        <v>RB Music</v>
      </c>
      <c r="X1757" s="1">
        <f>spotify_top_songs_audio_features[[#This Row],[streams]]</f>
        <v>89997136</v>
      </c>
      <c r="Y1757" t="str">
        <f>IF(Tabela2[[#This Row],[feat]]="","","Feat")</f>
        <v>Feat</v>
      </c>
      <c r="Z1757" s="17" t="str">
        <f>CONCATENATE(INT(spotify_top_songs_audio_features[[#This Row],[duration_ms]]/(60*1000)),":",MOD(INT(spotify_top_songs_audio_features[[#This Row],[duration_ms]]/1000),60))</f>
        <v>2:40</v>
      </c>
      <c r="AA17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57" t="str">
        <f>spotify_top_songs_audio_features[[#This Row],[track_name]]</f>
        <v>El Rescate</v>
      </c>
    </row>
    <row r="1758" spans="1:28" x14ac:dyDescent="0.25">
      <c r="A1758" t="s">
        <v>7242</v>
      </c>
      <c r="B1758" t="s">
        <v>7243</v>
      </c>
      <c r="C1758" t="s">
        <v>7244</v>
      </c>
      <c r="D1758" t="s">
        <v>809</v>
      </c>
      <c r="E1758" t="s">
        <v>70</v>
      </c>
      <c r="F1758" t="s">
        <v>24</v>
      </c>
      <c r="G1758" t="s">
        <v>25</v>
      </c>
      <c r="H1758">
        <v>712</v>
      </c>
      <c r="I1758">
        <v>51</v>
      </c>
      <c r="J1758">
        <v>633</v>
      </c>
      <c r="K1758" t="s">
        <v>2534</v>
      </c>
      <c r="L1758">
        <v>2.4599999999999999E-3</v>
      </c>
      <c r="M1758">
        <v>112</v>
      </c>
      <c r="N1758">
        <v>268</v>
      </c>
      <c r="O1758">
        <v>-8162</v>
      </c>
      <c r="P1758">
        <v>122964</v>
      </c>
      <c r="Q1758">
        <v>240507</v>
      </c>
      <c r="R1758">
        <v>15</v>
      </c>
      <c r="S1758">
        <v>89764609</v>
      </c>
      <c r="U1758" t="str">
        <f>IFERROR(LEFT(spotify_top_songs_audio_features[[#This Row],[artist_names]],SEARCH(",",spotify_top_songs_audio_features[[#This Row],[artist_names]])-1),spotify_top_songs_audio_features[[#This Row],[artist_names]])</f>
        <v>Macklemore</v>
      </c>
      <c r="V1758" t="str">
        <f>IFERROR(MID(spotify_top_songs_audio_features[[#This Row],[artist_names]],SEARCH(",",spotify_top_songs_audio_features[[#This Row],[artist_names]])+2,99),"")</f>
        <v>Kesha</v>
      </c>
      <c r="W1758" t="str">
        <f>spotify_top_songs_audio_features[[#This Row],[source]]</f>
        <v>Bendo LLC</v>
      </c>
      <c r="X1758" s="1">
        <f>spotify_top_songs_audio_features[[#This Row],[streams]]</f>
        <v>89764609</v>
      </c>
      <c r="Y1758" t="str">
        <f>IF(Tabela2[[#This Row],[feat]]="","","Feat")</f>
        <v>Feat</v>
      </c>
      <c r="Z1758" s="17" t="str">
        <f>CONCATENATE(INT(spotify_top_songs_audio_features[[#This Row],[duration_ms]]/(60*1000)),":",MOD(INT(spotify_top_songs_audio_features[[#This Row],[duration_ms]]/1000),60))</f>
        <v>4:0</v>
      </c>
      <c r="AA17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58" t="str">
        <f>spotify_top_songs_audio_features[[#This Row],[track_name]]</f>
        <v>Good Old Days (feat. Kesha)</v>
      </c>
    </row>
    <row r="1759" spans="1:28" x14ac:dyDescent="0.25">
      <c r="A1759" t="s">
        <v>13016</v>
      </c>
      <c r="B1759" t="s">
        <v>1668</v>
      </c>
      <c r="C1759" t="s">
        <v>6718</v>
      </c>
      <c r="D1759" t="s">
        <v>1306</v>
      </c>
      <c r="E1759" t="s">
        <v>177</v>
      </c>
      <c r="F1759" t="s">
        <v>24</v>
      </c>
      <c r="G1759" t="s">
        <v>25</v>
      </c>
      <c r="H1759">
        <v>735</v>
      </c>
      <c r="I1759">
        <v>703</v>
      </c>
      <c r="J1759">
        <v>611</v>
      </c>
      <c r="K1759" t="s">
        <v>626</v>
      </c>
      <c r="L1759">
        <v>0</v>
      </c>
      <c r="M1759">
        <v>259</v>
      </c>
      <c r="N1759">
        <v>323</v>
      </c>
      <c r="O1759">
        <v>-4249</v>
      </c>
      <c r="P1759">
        <v>120007</v>
      </c>
      <c r="Q1759">
        <v>233827</v>
      </c>
      <c r="R1759">
        <v>22</v>
      </c>
      <c r="S1759">
        <v>89584567</v>
      </c>
      <c r="U1759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759" t="str">
        <f>IFERROR(MID(spotify_top_songs_audio_features[[#This Row],[artist_names]],SEARCH(",",spotify_top_songs_audio_features[[#This Row],[artist_names]])+2,99),"")</f>
        <v/>
      </c>
      <c r="W1759" t="str">
        <f>spotify_top_songs_audio_features[[#This Row],[source]]</f>
        <v>VP Records Corp/Dimelo Vi</v>
      </c>
      <c r="X1759" s="1">
        <f>spotify_top_songs_audio_features[[#This Row],[streams]]</f>
        <v>89584567</v>
      </c>
      <c r="Y1759" t="str">
        <f>IF(Tabela2[[#This Row],[feat]]="","","Feat")</f>
        <v/>
      </c>
      <c r="Z1759" s="17" t="str">
        <f>CONCATENATE(INT(spotify_top_songs_audio_features[[#This Row],[duration_ms]]/(60*1000)),":",MOD(INT(spotify_top_songs_audio_features[[#This Row],[duration_ms]]/1000),60))</f>
        <v>3:53</v>
      </c>
      <c r="AA17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759" t="str">
        <f>spotify_top_songs_audio_features[[#This Row],[track_name]]</f>
        <v>El Farsante</v>
      </c>
    </row>
    <row r="1760" spans="1:28" x14ac:dyDescent="0.25">
      <c r="A1760" t="s">
        <v>14554</v>
      </c>
      <c r="B1760" t="s">
        <v>14555</v>
      </c>
      <c r="C1760" t="s">
        <v>14556</v>
      </c>
      <c r="D1760" t="s">
        <v>8167</v>
      </c>
      <c r="E1760" t="s">
        <v>23</v>
      </c>
      <c r="F1760" t="s">
        <v>32</v>
      </c>
      <c r="G1760" t="s">
        <v>25</v>
      </c>
      <c r="H1760">
        <v>92</v>
      </c>
      <c r="I1760">
        <v>413</v>
      </c>
      <c r="J1760">
        <v>752</v>
      </c>
      <c r="K1760" t="s">
        <v>9098</v>
      </c>
      <c r="L1760">
        <v>514</v>
      </c>
      <c r="M1760">
        <v>133</v>
      </c>
      <c r="N1760">
        <v>679</v>
      </c>
      <c r="O1760">
        <v>-7901</v>
      </c>
      <c r="P1760">
        <v>130078</v>
      </c>
      <c r="Q1760">
        <v>138462</v>
      </c>
      <c r="R1760">
        <v>9</v>
      </c>
      <c r="S1760">
        <v>89577118</v>
      </c>
      <c r="U1760" t="str">
        <f>IFERROR(LEFT(spotify_top_songs_audio_features[[#This Row],[artist_names]],SEARCH(",",spotify_top_songs_audio_features[[#This Row],[artist_names]])-1),spotify_top_songs_audio_features[[#This Row],[artist_names]])</f>
        <v>MC Kevin o Chris</v>
      </c>
      <c r="V1760" t="str">
        <f>IFERROR(MID(spotify_top_songs_audio_features[[#This Row],[artist_names]],SEARCH(",",spotify_top_songs_audio_features[[#This Row],[artist_names]])+2,99),"")</f>
        <v>Dj Nk Da Serra, Mc Magrinho</v>
      </c>
      <c r="W1760" t="str">
        <f>spotify_top_songs_audio_features[[#This Row],[source]]</f>
        <v>MC Kevin o Chris</v>
      </c>
      <c r="X1760" s="1">
        <f>spotify_top_songs_audio_features[[#This Row],[streams]]</f>
        <v>89577118</v>
      </c>
      <c r="Y1760" t="str">
        <f>IF(Tabela2[[#This Row],[feat]]="","","Feat")</f>
        <v>Feat</v>
      </c>
      <c r="Z1760" s="17" t="str">
        <f>CONCATENATE(INT(spotify_top_songs_audio_features[[#This Row],[duration_ms]]/(60*1000)),":",MOD(INT(spotify_top_songs_audio_features[[#This Row],[duration_ms]]/1000),60))</f>
        <v>2:18</v>
      </c>
      <c r="AA17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60" t="str">
        <f>spotify_top_songs_audio_features[[#This Row],[track_name]]</f>
        <v>Faz um Vuk Vuk (Teto Espelhado)</v>
      </c>
    </row>
    <row r="1761" spans="1:28" x14ac:dyDescent="0.25">
      <c r="A1761" t="s">
        <v>14843</v>
      </c>
      <c r="B1761" t="s">
        <v>14844</v>
      </c>
      <c r="C1761" t="s">
        <v>14845</v>
      </c>
      <c r="D1761" t="s">
        <v>48</v>
      </c>
      <c r="E1761" t="s">
        <v>43</v>
      </c>
      <c r="F1761" t="s">
        <v>32</v>
      </c>
      <c r="G1761" t="s">
        <v>25</v>
      </c>
      <c r="H1761">
        <v>599</v>
      </c>
      <c r="I1761">
        <v>526</v>
      </c>
      <c r="J1761">
        <v>385</v>
      </c>
      <c r="K1761" t="s">
        <v>1501</v>
      </c>
      <c r="L1761">
        <v>256</v>
      </c>
      <c r="M1761">
        <v>209</v>
      </c>
      <c r="N1761">
        <v>134</v>
      </c>
      <c r="O1761">
        <v>-7812</v>
      </c>
      <c r="P1761">
        <v>90018</v>
      </c>
      <c r="Q1761">
        <v>256027</v>
      </c>
      <c r="R1761">
        <v>7</v>
      </c>
      <c r="S1761">
        <v>89564837</v>
      </c>
      <c r="U1761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1761" t="str">
        <f>IFERROR(MID(spotify_top_songs_audio_features[[#This Row],[artist_names]],SEARCH(",",spotify_top_songs_audio_features[[#This Row],[artist_names]])+2,99),"")</f>
        <v>A$AP Rocky, Roisee</v>
      </c>
      <c r="W1761" t="str">
        <f>spotify_top_songs_audio_features[[#This Row],[source]]</f>
        <v>Republic Records</v>
      </c>
      <c r="X1761" s="1">
        <f>spotify_top_songs_audio_features[[#This Row],[streams]]</f>
        <v>89564837</v>
      </c>
      <c r="Y1761" t="str">
        <f>IF(Tabela2[[#This Row],[feat]]="","","Feat")</f>
        <v>Feat</v>
      </c>
      <c r="Z1761" s="17" t="str">
        <f>CONCATENATE(INT(spotify_top_songs_audio_features[[#This Row],[duration_ms]]/(60*1000)),":",MOD(INT(spotify_top_songs_audio_features[[#This Row],[duration_ms]]/1000),60))</f>
        <v>4:16</v>
      </c>
      <c r="AA17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761" t="str">
        <f>spotify_top_songs_audio_features[[#This Row],[track_name]]</f>
        <v>Am I Dreaming (Metro Boomin &amp; A$AP Rocky, Roisee)</v>
      </c>
    </row>
    <row r="1762" spans="1:28" x14ac:dyDescent="0.25">
      <c r="A1762" t="s">
        <v>9785</v>
      </c>
      <c r="B1762" t="s">
        <v>280</v>
      </c>
      <c r="C1762" t="s">
        <v>9786</v>
      </c>
      <c r="D1762" t="s">
        <v>282</v>
      </c>
      <c r="E1762" t="s">
        <v>469</v>
      </c>
      <c r="F1762" t="s">
        <v>24</v>
      </c>
      <c r="G1762" t="s">
        <v>25</v>
      </c>
      <c r="H1762">
        <v>559</v>
      </c>
      <c r="I1762">
        <v>535</v>
      </c>
      <c r="J1762">
        <v>39</v>
      </c>
      <c r="K1762" t="s">
        <v>7374</v>
      </c>
      <c r="L1762">
        <v>143</v>
      </c>
      <c r="M1762">
        <v>954</v>
      </c>
      <c r="N1762">
        <v>402</v>
      </c>
      <c r="O1762">
        <v>-7723</v>
      </c>
      <c r="P1762">
        <v>14196</v>
      </c>
      <c r="Q1762">
        <v>202183</v>
      </c>
      <c r="R1762">
        <v>7</v>
      </c>
      <c r="S1762">
        <v>89397133</v>
      </c>
      <c r="U1762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1762" t="str">
        <f>IFERROR(MID(spotify_top_songs_audio_features[[#This Row],[artist_names]],SEARCH(",",spotify_top_songs_audio_features[[#This Row],[artist_names]])+2,99),"")</f>
        <v/>
      </c>
      <c r="W1762" t="str">
        <f>spotify_top_songs_audio_features[[#This Row],[source]]</f>
        <v>Columbia</v>
      </c>
      <c r="X1762" s="1">
        <f>spotify_top_songs_audio_features[[#This Row],[streams]]</f>
        <v>89397133</v>
      </c>
      <c r="Y1762" t="str">
        <f>IF(Tabela2[[#This Row],[feat]]="","","Feat")</f>
        <v/>
      </c>
      <c r="Z1762" s="17" t="str">
        <f>CONCATENATE(INT(spotify_top_songs_audio_features[[#This Row],[duration_ms]]/(60*1000)),":",MOD(INT(spotify_top_songs_audio_features[[#This Row],[duration_ms]]/1000),60))</f>
        <v>3:22</v>
      </c>
      <c r="AA17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762" t="str">
        <f>spotify_top_songs_audio_features[[#This Row],[track_name]]</f>
        <v>Little Freak</v>
      </c>
    </row>
    <row r="1763" spans="1:28" x14ac:dyDescent="0.25">
      <c r="A1763" t="s">
        <v>12728</v>
      </c>
      <c r="B1763" t="s">
        <v>12729</v>
      </c>
      <c r="C1763" t="s">
        <v>12730</v>
      </c>
      <c r="D1763" t="s">
        <v>4282</v>
      </c>
      <c r="E1763" t="s">
        <v>86</v>
      </c>
      <c r="F1763" t="s">
        <v>24</v>
      </c>
      <c r="G1763" t="s">
        <v>25</v>
      </c>
      <c r="H1763">
        <v>884</v>
      </c>
      <c r="I1763">
        <v>541</v>
      </c>
      <c r="J1763">
        <v>221</v>
      </c>
      <c r="K1763" t="s">
        <v>12731</v>
      </c>
      <c r="L1763">
        <v>0</v>
      </c>
      <c r="M1763">
        <v>118</v>
      </c>
      <c r="N1763">
        <v>274</v>
      </c>
      <c r="O1763">
        <v>-5608</v>
      </c>
      <c r="P1763">
        <v>105009</v>
      </c>
      <c r="Q1763">
        <v>194936</v>
      </c>
      <c r="R1763">
        <v>14</v>
      </c>
      <c r="S1763">
        <v>89386597</v>
      </c>
      <c r="U1763" t="str">
        <f>IFERROR(LEFT(spotify_top_songs_audio_features[[#This Row],[artist_names]],SEARCH(",",spotify_top_songs_audio_features[[#This Row],[artist_names]])-1),spotify_top_songs_audio_features[[#This Row],[artist_names]])</f>
        <v>Tyga</v>
      </c>
      <c r="V1763" t="str">
        <f>IFERROR(MID(spotify_top_songs_audio_features[[#This Row],[artist_names]],SEARCH(",",spotify_top_songs_audio_features[[#This Row],[artist_names]])+2,99),"")</f>
        <v/>
      </c>
      <c r="W1763" t="str">
        <f>spotify_top_songs_audio_features[[#This Row],[source]]</f>
        <v>Last Kings Music / EMPIRE</v>
      </c>
      <c r="X1763" s="1">
        <f>spotify_top_songs_audio_features[[#This Row],[streams]]</f>
        <v>89386597</v>
      </c>
      <c r="Y1763" t="str">
        <f>IF(Tabela2[[#This Row],[feat]]="","","Feat")</f>
        <v/>
      </c>
      <c r="Z1763" s="17" t="str">
        <f>CONCATENATE(INT(spotify_top_songs_audio_features[[#This Row],[duration_ms]]/(60*1000)),":",MOD(INT(spotify_top_songs_audio_features[[#This Row],[duration_ms]]/1000),60))</f>
        <v>3:14</v>
      </c>
      <c r="AA17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763" t="str">
        <f>spotify_top_songs_audio_features[[#This Row],[track_name]]</f>
        <v>SWISH</v>
      </c>
    </row>
    <row r="1764" spans="1:28" x14ac:dyDescent="0.25">
      <c r="A1764" t="s">
        <v>652</v>
      </c>
      <c r="B1764" t="s">
        <v>112</v>
      </c>
      <c r="C1764" t="s">
        <v>653</v>
      </c>
      <c r="D1764" t="s">
        <v>112</v>
      </c>
      <c r="E1764" t="s">
        <v>113</v>
      </c>
      <c r="F1764" t="s">
        <v>24</v>
      </c>
      <c r="G1764" t="s">
        <v>25</v>
      </c>
      <c r="H1764">
        <v>406</v>
      </c>
      <c r="I1764">
        <v>306</v>
      </c>
      <c r="J1764">
        <v>517</v>
      </c>
      <c r="K1764" t="s">
        <v>654</v>
      </c>
      <c r="L1764">
        <v>488</v>
      </c>
      <c r="M1764">
        <v>122</v>
      </c>
      <c r="N1764">
        <v>122</v>
      </c>
      <c r="O1764">
        <v>-1548</v>
      </c>
      <c r="P1764">
        <v>110014</v>
      </c>
      <c r="Q1764">
        <v>247962</v>
      </c>
      <c r="R1764">
        <v>5</v>
      </c>
      <c r="S1764">
        <v>89377335</v>
      </c>
      <c r="U176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764" t="str">
        <f>IFERROR(MID(spotify_top_songs_audio_features[[#This Row],[artist_names]],SEARCH(",",spotify_top_songs_audio_features[[#This Row],[artist_names]])+2,99),"")</f>
        <v/>
      </c>
      <c r="W1764" t="str">
        <f>spotify_top_songs_audio_features[[#This Row],[source]]</f>
        <v>Taylor Swift</v>
      </c>
      <c r="X1764" s="1">
        <f>spotify_top_songs_audio_features[[#This Row],[streams]]</f>
        <v>89377335</v>
      </c>
      <c r="Y1764" t="str">
        <f>IF(Tabela2[[#This Row],[feat]]="","","Feat")</f>
        <v/>
      </c>
      <c r="Z1764" s="17" t="str">
        <f>CONCATENATE(INT(spotify_top_songs_audio_features[[#This Row],[duration_ms]]/(60*1000)),":",MOD(INT(spotify_top_songs_audio_features[[#This Row],[duration_ms]]/1000),60))</f>
        <v>4:7</v>
      </c>
      <c r="AA17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64" t="str">
        <f>spotify_top_songs_audio_features[[#This Row],[track_name]]</f>
        <v>Labyrinth</v>
      </c>
    </row>
    <row r="1765" spans="1:28" x14ac:dyDescent="0.25">
      <c r="A1765" t="s">
        <v>7113</v>
      </c>
      <c r="B1765" t="s">
        <v>2348</v>
      </c>
      <c r="C1765" t="s">
        <v>7114</v>
      </c>
      <c r="D1765" t="s">
        <v>1907</v>
      </c>
      <c r="E1765" t="s">
        <v>70</v>
      </c>
      <c r="F1765" t="s">
        <v>24</v>
      </c>
      <c r="G1765" t="s">
        <v>25</v>
      </c>
      <c r="H1765">
        <v>426</v>
      </c>
      <c r="I1765">
        <v>225</v>
      </c>
      <c r="J1765">
        <v>291</v>
      </c>
      <c r="K1765" t="s">
        <v>3524</v>
      </c>
      <c r="L1765">
        <v>367</v>
      </c>
      <c r="M1765">
        <v>11</v>
      </c>
      <c r="N1765">
        <v>643</v>
      </c>
      <c r="O1765">
        <v>-12422</v>
      </c>
      <c r="P1765">
        <v>104506</v>
      </c>
      <c r="Q1765">
        <v>232204</v>
      </c>
      <c r="R1765">
        <v>10</v>
      </c>
      <c r="S1765">
        <v>89125791</v>
      </c>
      <c r="U1765" t="str">
        <f>IFERROR(LEFT(spotify_top_songs_audio_features[[#This Row],[artist_names]],SEARCH(",",spotify_top_songs_audio_features[[#This Row],[artist_names]])-1),spotify_top_songs_audio_features[[#This Row],[artist_names]])</f>
        <v>Nirvana</v>
      </c>
      <c r="V1765" t="str">
        <f>IFERROR(MID(spotify_top_songs_audio_features[[#This Row],[artist_names]],SEARCH(",",spotify_top_songs_audio_features[[#This Row],[artist_names]])+2,99),"")</f>
        <v/>
      </c>
      <c r="W1765" t="str">
        <f>spotify_top_songs_audio_features[[#This Row],[source]]</f>
        <v>Geffen</v>
      </c>
      <c r="X1765" s="1">
        <f>spotify_top_songs_audio_features[[#This Row],[streams]]</f>
        <v>89125791</v>
      </c>
      <c r="Y1765" t="str">
        <f>IF(Tabela2[[#This Row],[feat]]="","","Feat")</f>
        <v/>
      </c>
      <c r="Z1765" s="17" t="str">
        <f>CONCATENATE(INT(spotify_top_songs_audio_features[[#This Row],[duration_ms]]/(60*1000)),":",MOD(INT(spotify_top_songs_audio_features[[#This Row],[duration_ms]]/1000),60))</f>
        <v>3:52</v>
      </c>
      <c r="AA17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65" t="str">
        <f>spotify_top_songs_audio_features[[#This Row],[track_name]]</f>
        <v>Something In The Way</v>
      </c>
    </row>
    <row r="1766" spans="1:28" x14ac:dyDescent="0.25">
      <c r="A1766" t="s">
        <v>832</v>
      </c>
      <c r="B1766" t="s">
        <v>509</v>
      </c>
      <c r="C1766" t="s">
        <v>510</v>
      </c>
      <c r="D1766" t="s">
        <v>511</v>
      </c>
      <c r="E1766" t="s">
        <v>58</v>
      </c>
      <c r="F1766" t="s">
        <v>24</v>
      </c>
      <c r="G1766" t="s">
        <v>25</v>
      </c>
      <c r="H1766">
        <v>824</v>
      </c>
      <c r="I1766">
        <v>545</v>
      </c>
      <c r="J1766">
        <v>699</v>
      </c>
      <c r="K1766" t="s">
        <v>833</v>
      </c>
      <c r="L1766">
        <v>375</v>
      </c>
      <c r="M1766">
        <v>97</v>
      </c>
      <c r="N1766">
        <v>683</v>
      </c>
      <c r="O1766">
        <v>-7127</v>
      </c>
      <c r="P1766">
        <v>149912</v>
      </c>
      <c r="Q1766">
        <v>186088</v>
      </c>
      <c r="R1766">
        <v>6</v>
      </c>
      <c r="S1766">
        <v>89118775</v>
      </c>
      <c r="U1766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1766" t="str">
        <f>IFERROR(MID(spotify_top_songs_audio_features[[#This Row],[artist_names]],SEARCH(",",spotify_top_songs_audio_features[[#This Row],[artist_names]])+2,99),"")</f>
        <v>Rauw Alejandro</v>
      </c>
      <c r="W1766" t="str">
        <f>spotify_top_songs_audio_features[[#This Row],[source]]</f>
        <v>Selena Gomez Latin Project</v>
      </c>
      <c r="X1766" s="1">
        <f>spotify_top_songs_audio_features[[#This Row],[streams]]</f>
        <v>89118775</v>
      </c>
      <c r="Y1766" t="str">
        <f>IF(Tabela2[[#This Row],[feat]]="","","Feat")</f>
        <v>Feat</v>
      </c>
      <c r="Z1766" s="17" t="str">
        <f>CONCATENATE(INT(spotify_top_songs_audio_features[[#This Row],[duration_ms]]/(60*1000)),":",MOD(INT(spotify_top_songs_audio_features[[#This Row],[duration_ms]]/1000),60))</f>
        <v>3:6</v>
      </c>
      <c r="AA17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766" t="str">
        <f>spotify_top_songs_audio_features[[#This Row],[track_name]]</f>
        <v>Baila Conmigo (with Rauw Alejandro)</v>
      </c>
    </row>
    <row r="1767" spans="1:28" x14ac:dyDescent="0.25">
      <c r="A1767" t="s">
        <v>12515</v>
      </c>
      <c r="B1767" t="s">
        <v>1171</v>
      </c>
      <c r="C1767" t="s">
        <v>1172</v>
      </c>
      <c r="D1767" t="s">
        <v>53</v>
      </c>
      <c r="E1767" t="s">
        <v>97</v>
      </c>
      <c r="F1767" t="s">
        <v>24</v>
      </c>
      <c r="G1767" t="s">
        <v>25</v>
      </c>
      <c r="H1767">
        <v>748</v>
      </c>
      <c r="I1767">
        <v>884</v>
      </c>
      <c r="J1767">
        <v>501</v>
      </c>
      <c r="K1767" t="s">
        <v>2387</v>
      </c>
      <c r="L1767">
        <v>0</v>
      </c>
      <c r="M1767">
        <v>361</v>
      </c>
      <c r="N1767">
        <v>678</v>
      </c>
      <c r="O1767">
        <v>-3556</v>
      </c>
      <c r="P1767">
        <v>95046</v>
      </c>
      <c r="Q1767">
        <v>193159</v>
      </c>
      <c r="R1767">
        <v>14</v>
      </c>
      <c r="S1767">
        <v>89053528</v>
      </c>
      <c r="U1767" t="str">
        <f>IFERROR(LEFT(spotify_top_songs_audio_features[[#This Row],[artist_names]],SEARCH(",",spotify_top_songs_audio_features[[#This Row],[artist_names]])-1),spotify_top_songs_audio_features[[#This Row],[artist_names]])</f>
        <v>Carlos Vives</v>
      </c>
      <c r="V1767" t="str">
        <f>IFERROR(MID(spotify_top_songs_audio_features[[#This Row],[artist_names]],SEARCH(",",spotify_top_songs_audio_features[[#This Row],[artist_names]])+2,99),"")</f>
        <v>Sebastian Yatra</v>
      </c>
      <c r="W1767" t="str">
        <f>spotify_top_songs_audio_features[[#This Row],[source]]</f>
        <v>Sony Music Latin</v>
      </c>
      <c r="X1767" s="1">
        <f>spotify_top_songs_audio_features[[#This Row],[streams]]</f>
        <v>89053528</v>
      </c>
      <c r="Y1767" t="str">
        <f>IF(Tabela2[[#This Row],[feat]]="","","Feat")</f>
        <v>Feat</v>
      </c>
      <c r="Z1767" s="17" t="str">
        <f>CONCATENATE(INT(spotify_top_songs_audio_features[[#This Row],[duration_ms]]/(60*1000)),":",MOD(INT(spotify_top_songs_audio_features[[#This Row],[duration_ms]]/1000),60))</f>
        <v>3:13</v>
      </c>
      <c r="AA17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767" t="str">
        <f>spotify_top_songs_audio_features[[#This Row],[track_name]]</f>
        <v>Robarte un Beso</v>
      </c>
    </row>
    <row r="1768" spans="1:28" x14ac:dyDescent="0.25">
      <c r="A1768" t="s">
        <v>8828</v>
      </c>
      <c r="B1768" t="s">
        <v>4789</v>
      </c>
      <c r="C1768" t="s">
        <v>3613</v>
      </c>
      <c r="D1768" t="s">
        <v>4790</v>
      </c>
      <c r="E1768" t="s">
        <v>70</v>
      </c>
      <c r="F1768" t="s">
        <v>24</v>
      </c>
      <c r="G1768" t="s">
        <v>25</v>
      </c>
      <c r="H1768">
        <v>913</v>
      </c>
      <c r="I1768">
        <v>603</v>
      </c>
      <c r="J1768">
        <v>226</v>
      </c>
      <c r="K1768" t="s">
        <v>8829</v>
      </c>
      <c r="L1768">
        <v>503</v>
      </c>
      <c r="M1768">
        <v>167</v>
      </c>
      <c r="N1768">
        <v>497</v>
      </c>
      <c r="O1768">
        <v>-4892</v>
      </c>
      <c r="P1768">
        <v>123061</v>
      </c>
      <c r="Q1768">
        <v>234093</v>
      </c>
      <c r="R1768">
        <v>18</v>
      </c>
      <c r="S1768">
        <v>88878168</v>
      </c>
      <c r="U1768" t="str">
        <f>IFERROR(LEFT(spotify_top_songs_audio_features[[#This Row],[artist_names]],SEARCH(",",spotify_top_songs_audio_features[[#This Row],[artist_names]])-1),spotify_top_songs_audio_features[[#This Row],[artist_names]])</f>
        <v>Frank Ocean</v>
      </c>
      <c r="V1768" t="str">
        <f>IFERROR(MID(spotify_top_songs_audio_features[[#This Row],[artist_names]],SEARCH(",",spotify_top_songs_audio_features[[#This Row],[artist_names]])+2,99),"")</f>
        <v/>
      </c>
      <c r="W1768" t="str">
        <f>spotify_top_songs_audio_features[[#This Row],[source]]</f>
        <v>Red Zone Entertainment / IDJ</v>
      </c>
      <c r="X1768" s="1">
        <f>spotify_top_songs_audio_features[[#This Row],[streams]]</f>
        <v>88878168</v>
      </c>
      <c r="Y1768" t="str">
        <f>IF(Tabela2[[#This Row],[feat]]="","","Feat")</f>
        <v/>
      </c>
      <c r="Z1768" s="17" t="str">
        <f>CONCATENATE(INT(spotify_top_songs_audio_features[[#This Row],[duration_ms]]/(60*1000)),":",MOD(INT(spotify_top_songs_audio_features[[#This Row],[duration_ms]]/1000),60))</f>
        <v>3:54</v>
      </c>
      <c r="AA17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68" t="str">
        <f>spotify_top_songs_audio_features[[#This Row],[track_name]]</f>
        <v>Lost</v>
      </c>
    </row>
    <row r="1769" spans="1:28" x14ac:dyDescent="0.25">
      <c r="A1769" t="s">
        <v>15618</v>
      </c>
      <c r="B1769" t="s">
        <v>15619</v>
      </c>
      <c r="C1769" t="s">
        <v>15620</v>
      </c>
      <c r="D1769" t="s">
        <v>15468</v>
      </c>
      <c r="E1769" t="s">
        <v>142</v>
      </c>
      <c r="F1769" t="s">
        <v>24</v>
      </c>
      <c r="G1769" t="s">
        <v>25</v>
      </c>
      <c r="H1769">
        <v>563</v>
      </c>
      <c r="I1769">
        <v>431</v>
      </c>
      <c r="J1769">
        <v>39</v>
      </c>
      <c r="K1769" t="s">
        <v>167</v>
      </c>
      <c r="L1769">
        <v>2.9E-5</v>
      </c>
      <c r="M1769">
        <v>123</v>
      </c>
      <c r="N1769">
        <v>196</v>
      </c>
      <c r="O1769">
        <v>-6784</v>
      </c>
      <c r="P1769">
        <v>120014</v>
      </c>
      <c r="Q1769">
        <v>243725</v>
      </c>
      <c r="R1769">
        <v>10</v>
      </c>
      <c r="S1769">
        <v>88821106</v>
      </c>
      <c r="U1769" t="str">
        <f>IFERROR(LEFT(spotify_top_songs_audio_features[[#This Row],[artist_names]],SEARCH(",",spotify_top_songs_audio_features[[#This Row],[artist_names]])-1),spotify_top_songs_audio_features[[#This Row],[artist_names]])</f>
        <v>Mahalini</v>
      </c>
      <c r="V1769" t="str">
        <f>IFERROR(MID(spotify_top_songs_audio_features[[#This Row],[artist_names]],SEARCH(",",spotify_top_songs_audio_features[[#This Row],[artist_names]])+2,99),"")</f>
        <v/>
      </c>
      <c r="W1769" t="str">
        <f>spotify_top_songs_audio_features[[#This Row],[source]]</f>
        <v>HITS Records</v>
      </c>
      <c r="X1769" s="1">
        <f>spotify_top_songs_audio_features[[#This Row],[streams]]</f>
        <v>88821106</v>
      </c>
      <c r="Y1769" t="str">
        <f>IF(Tabela2[[#This Row],[feat]]="","","Feat")</f>
        <v/>
      </c>
      <c r="Z1769" s="17" t="str">
        <f>CONCATENATE(INT(spotify_top_songs_audio_features[[#This Row],[duration_ms]]/(60*1000)),":",MOD(INT(spotify_top_songs_audio_features[[#This Row],[duration_ms]]/1000),60))</f>
        <v>4:3</v>
      </c>
      <c r="AA17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769" t="str">
        <f>spotify_top_songs_audio_features[[#This Row],[track_name]]</f>
        <v>Sial</v>
      </c>
    </row>
    <row r="1770" spans="1:28" x14ac:dyDescent="0.25">
      <c r="A1770" t="s">
        <v>3416</v>
      </c>
      <c r="B1770" t="s">
        <v>3417</v>
      </c>
      <c r="C1770" t="s">
        <v>3418</v>
      </c>
      <c r="D1770" t="s">
        <v>3419</v>
      </c>
      <c r="E1770" t="s">
        <v>58</v>
      </c>
      <c r="F1770" t="s">
        <v>24</v>
      </c>
      <c r="G1770" t="s">
        <v>25</v>
      </c>
      <c r="H1770">
        <v>791</v>
      </c>
      <c r="I1770">
        <v>682</v>
      </c>
      <c r="J1770">
        <v>158</v>
      </c>
      <c r="K1770" t="s">
        <v>364</v>
      </c>
      <c r="L1770">
        <v>0</v>
      </c>
      <c r="M1770">
        <v>926</v>
      </c>
      <c r="N1770">
        <v>672</v>
      </c>
      <c r="O1770">
        <v>-7328</v>
      </c>
      <c r="P1770">
        <v>98031</v>
      </c>
      <c r="Q1770">
        <v>166851</v>
      </c>
      <c r="R1770">
        <v>22</v>
      </c>
      <c r="S1770">
        <v>88708611</v>
      </c>
      <c r="U1770" t="str">
        <f>IFERROR(LEFT(spotify_top_songs_audio_features[[#This Row],[artist_names]],SEARCH(",",spotify_top_songs_audio_features[[#This Row],[artist_names]])-1),spotify_top_songs_audio_features[[#This Row],[artist_names]])</f>
        <v>Aya Nakamura</v>
      </c>
      <c r="V1770" t="str">
        <f>IFERROR(MID(spotify_top_songs_audio_features[[#This Row],[artist_names]],SEARCH(",",spotify_top_songs_audio_features[[#This Row],[artist_names]])+2,99),"")</f>
        <v>Maluma</v>
      </c>
      <c r="W1770" t="str">
        <f>spotify_top_songs_audio_features[[#This Row],[source]]</f>
        <v>Rec. 118</v>
      </c>
      <c r="X1770" s="1">
        <f>spotify_top_songs_audio_features[[#This Row],[streams]]</f>
        <v>88708611</v>
      </c>
      <c r="Y1770" t="str">
        <f>IF(Tabela2[[#This Row],[feat]]="","","Feat")</f>
        <v>Feat</v>
      </c>
      <c r="Z1770" s="17" t="str">
        <f>CONCATENATE(INT(spotify_top_songs_audio_features[[#This Row],[duration_ms]]/(60*1000)),":",MOD(INT(spotify_top_songs_audio_features[[#This Row],[duration_ms]]/1000),60))</f>
        <v>2:46</v>
      </c>
      <c r="AA17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770" t="str">
        <f>spotify_top_songs_audio_features[[#This Row],[track_name]]</f>
        <v>Djadja (feat. Maluma) - Remix</v>
      </c>
    </row>
    <row r="1771" spans="1:28" x14ac:dyDescent="0.25">
      <c r="A1771" t="s">
        <v>6906</v>
      </c>
      <c r="B1771" t="s">
        <v>1598</v>
      </c>
      <c r="C1771" t="s">
        <v>6907</v>
      </c>
      <c r="D1771" t="s">
        <v>2659</v>
      </c>
      <c r="E1771" t="s">
        <v>31</v>
      </c>
      <c r="F1771" t="s">
        <v>24</v>
      </c>
      <c r="G1771" t="s">
        <v>25</v>
      </c>
      <c r="H1771">
        <v>529</v>
      </c>
      <c r="I1771">
        <v>9</v>
      </c>
      <c r="J1771">
        <v>418</v>
      </c>
      <c r="K1771" t="s">
        <v>6908</v>
      </c>
      <c r="L1771">
        <v>1.2099999999999999E-3</v>
      </c>
      <c r="M1771">
        <v>426</v>
      </c>
      <c r="N1771">
        <v>434</v>
      </c>
      <c r="O1771">
        <v>-3503</v>
      </c>
      <c r="P1771">
        <v>180291</v>
      </c>
      <c r="Q1771">
        <v>104591</v>
      </c>
      <c r="R1771">
        <v>6</v>
      </c>
      <c r="S1771">
        <v>88681073</v>
      </c>
      <c r="U1771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1771" t="str">
        <f>IFERROR(MID(spotify_top_songs_audio_features[[#This Row],[artist_names]],SEARCH(",",spotify_top_songs_audio_features[[#This Row],[artist_names]])+2,99),"")</f>
        <v/>
      </c>
      <c r="W1771" t="str">
        <f>spotify_top_songs_audio_features[[#This Row],[source]]</f>
        <v>Getting Out Our Dreams II / Def Jam Recordings</v>
      </c>
      <c r="X1771" s="1">
        <f>spotify_top_songs_audio_features[[#This Row],[streams]]</f>
        <v>88681073</v>
      </c>
      <c r="Y1771" t="str">
        <f>IF(Tabela2[[#This Row],[feat]]="","","Feat")</f>
        <v/>
      </c>
      <c r="Z1771" s="17" t="str">
        <f>CONCATENATE(INT(spotify_top_songs_audio_features[[#This Row],[duration_ms]]/(60*1000)),":",MOD(INT(spotify_top_songs_audio_features[[#This Row],[duration_ms]]/1000),60))</f>
        <v>1:44</v>
      </c>
      <c r="AA17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71" t="str">
        <f>spotify_top_songs_audio_features[[#This Row],[track_name]]</f>
        <v>Follow God</v>
      </c>
    </row>
    <row r="1772" spans="1:28" x14ac:dyDescent="0.25">
      <c r="A1772" t="s">
        <v>14489</v>
      </c>
      <c r="B1772" t="s">
        <v>14490</v>
      </c>
      <c r="C1772" t="s">
        <v>14491</v>
      </c>
      <c r="D1772" t="s">
        <v>840</v>
      </c>
      <c r="E1772" t="s">
        <v>70</v>
      </c>
      <c r="F1772" t="s">
        <v>32</v>
      </c>
      <c r="G1772" t="s">
        <v>25</v>
      </c>
      <c r="H1772">
        <v>57</v>
      </c>
      <c r="I1772">
        <v>672</v>
      </c>
      <c r="J1772">
        <v>716</v>
      </c>
      <c r="K1772" t="s">
        <v>1224</v>
      </c>
      <c r="L1772">
        <v>1.0399999999999999E-4</v>
      </c>
      <c r="M1772">
        <v>768</v>
      </c>
      <c r="N1772">
        <v>461</v>
      </c>
      <c r="O1772">
        <v>-5888</v>
      </c>
      <c r="P1772">
        <v>120018</v>
      </c>
      <c r="Q1772">
        <v>208222</v>
      </c>
      <c r="R1772">
        <v>15</v>
      </c>
      <c r="S1772">
        <v>88666621</v>
      </c>
      <c r="U1772" t="str">
        <f>IFERROR(LEFT(spotify_top_songs_audio_features[[#This Row],[artist_names]],SEARCH(",",spotify_top_songs_audio_features[[#This Row],[artist_names]])-1),spotify_top_songs_audio_features[[#This Row],[artist_names]])</f>
        <v>Robin Schulz</v>
      </c>
      <c r="V1772" t="str">
        <f>IFERROR(MID(spotify_top_songs_audio_features[[#This Row],[artist_names]],SEARCH(",",spotify_top_songs_audio_features[[#This Row],[artist_names]])+2,99),"")</f>
        <v>Alida</v>
      </c>
      <c r="W1772" t="str">
        <f>spotify_top_songs_audio_features[[#This Row],[source]]</f>
        <v>WM Germany</v>
      </c>
      <c r="X1772" s="1">
        <f>spotify_top_songs_audio_features[[#This Row],[streams]]</f>
        <v>88666621</v>
      </c>
      <c r="Y1772" t="str">
        <f>IF(Tabela2[[#This Row],[feat]]="","","Feat")</f>
        <v>Feat</v>
      </c>
      <c r="Z1772" s="17" t="str">
        <f>CONCATENATE(INT(spotify_top_songs_audio_features[[#This Row],[duration_ms]]/(60*1000)),":",MOD(INT(spotify_top_songs_audio_features[[#This Row],[duration_ms]]/1000),60))</f>
        <v>3:28</v>
      </c>
      <c r="AA17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72" t="str">
        <f>spotify_top_songs_audio_features[[#This Row],[track_name]]</f>
        <v>In Your Eyes (feat. Alida)</v>
      </c>
    </row>
    <row r="1773" spans="1:28" x14ac:dyDescent="0.25">
      <c r="A1773" t="s">
        <v>1274</v>
      </c>
      <c r="B1773" t="s">
        <v>1275</v>
      </c>
      <c r="C1773" t="s">
        <v>1276</v>
      </c>
      <c r="D1773" t="s">
        <v>934</v>
      </c>
      <c r="E1773" t="s">
        <v>58</v>
      </c>
      <c r="F1773" t="s">
        <v>32</v>
      </c>
      <c r="G1773" t="s">
        <v>25</v>
      </c>
      <c r="H1773">
        <v>719</v>
      </c>
      <c r="I1773">
        <v>825</v>
      </c>
      <c r="J1773">
        <v>424</v>
      </c>
      <c r="K1773" t="s">
        <v>1277</v>
      </c>
      <c r="L1773">
        <v>0</v>
      </c>
      <c r="M1773">
        <v>103</v>
      </c>
      <c r="N1773">
        <v>789</v>
      </c>
      <c r="O1773">
        <v>-3627</v>
      </c>
      <c r="P1773">
        <v>100006</v>
      </c>
      <c r="Q1773">
        <v>206550</v>
      </c>
      <c r="R1773">
        <v>14</v>
      </c>
      <c r="S1773">
        <v>88628231</v>
      </c>
      <c r="U1773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1773" t="str">
        <f>IFERROR(MID(spotify_top_songs_audio_features[[#This Row],[artist_names]],SEARCH(",",spotify_top_songs_audio_features[[#This Row],[artist_names]])+2,99),"")</f>
        <v>Anuel AA</v>
      </c>
      <c r="W1773" t="str">
        <f>spotify_top_songs_audio_features[[#This Row],[source]]</f>
        <v>ScumGang Records / TenThousand Projects, LLC</v>
      </c>
      <c r="X1773" s="1">
        <f>spotify_top_songs_audio_features[[#This Row],[streams]]</f>
        <v>88628231</v>
      </c>
      <c r="Y1773" t="str">
        <f>IF(Tabela2[[#This Row],[feat]]="","","Feat")</f>
        <v>Feat</v>
      </c>
      <c r="Z1773" s="17" t="str">
        <f>CONCATENATE(INT(spotify_top_songs_audio_features[[#This Row],[duration_ms]]/(60*1000)),":",MOD(INT(spotify_top_songs_audio_features[[#This Row],[duration_ms]]/1000),60))</f>
        <v>3:26</v>
      </c>
      <c r="AA17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773" t="str">
        <f>spotify_top_songs_audio_features[[#This Row],[track_name]]</f>
        <v>MALA (feat. Anuel AA)</v>
      </c>
    </row>
    <row r="1774" spans="1:28" x14ac:dyDescent="0.25">
      <c r="A1774" t="s">
        <v>13086</v>
      </c>
      <c r="B1774" t="s">
        <v>12747</v>
      </c>
      <c r="C1774" t="s">
        <v>12748</v>
      </c>
      <c r="D1774" t="s">
        <v>282</v>
      </c>
      <c r="E1774" t="s">
        <v>31</v>
      </c>
      <c r="F1774" t="s">
        <v>24</v>
      </c>
      <c r="G1774" t="s">
        <v>25</v>
      </c>
      <c r="H1774">
        <v>591</v>
      </c>
      <c r="I1774">
        <v>764</v>
      </c>
      <c r="J1774">
        <v>483</v>
      </c>
      <c r="K1774" t="s">
        <v>3386</v>
      </c>
      <c r="L1774">
        <v>0</v>
      </c>
      <c r="M1774">
        <v>103</v>
      </c>
      <c r="N1774">
        <v>478</v>
      </c>
      <c r="O1774">
        <v>-5484</v>
      </c>
      <c r="P1774">
        <v>169928</v>
      </c>
      <c r="Q1774">
        <v>141806</v>
      </c>
      <c r="R1774">
        <v>2</v>
      </c>
      <c r="S1774">
        <v>88575849</v>
      </c>
      <c r="U1774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1774" t="str">
        <f>IFERROR(MID(spotify_top_songs_audio_features[[#This Row],[artist_names]],SEARCH(",",spotify_top_songs_audio_features[[#This Row],[artist_names]])+2,99),"")</f>
        <v>Justin Bieber</v>
      </c>
      <c r="W1774" t="str">
        <f>spotify_top_songs_audio_features[[#This Row],[source]]</f>
        <v>Columbia</v>
      </c>
      <c r="X1774" s="1">
        <f>spotify_top_songs_audio_features[[#This Row],[streams]]</f>
        <v>88575849</v>
      </c>
      <c r="Y1774" t="str">
        <f>IF(Tabela2[[#This Row],[feat]]="","","Feat")</f>
        <v>Feat</v>
      </c>
      <c r="Z1774" s="17" t="str">
        <f>CONCATENATE(INT(spotify_top_songs_audio_features[[#This Row],[duration_ms]]/(60*1000)),":",MOD(INT(spotify_top_songs_audio_features[[#This Row],[duration_ms]]/1000),60))</f>
        <v>2:21</v>
      </c>
      <c r="AA17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74" t="str">
        <f>spotify_top_songs_audio_features[[#This Row],[track_name]]</f>
        <v>STAY (with Justin Bieber)</v>
      </c>
    </row>
    <row r="1775" spans="1:28" x14ac:dyDescent="0.25">
      <c r="A1775" t="s">
        <v>14534</v>
      </c>
      <c r="B1775" t="s">
        <v>5333</v>
      </c>
      <c r="C1775" t="s">
        <v>5334</v>
      </c>
      <c r="D1775" t="s">
        <v>5335</v>
      </c>
      <c r="E1775" t="s">
        <v>70</v>
      </c>
      <c r="F1775" t="s">
        <v>24</v>
      </c>
      <c r="G1775" t="s">
        <v>25</v>
      </c>
      <c r="H1775">
        <v>915</v>
      </c>
      <c r="I1775">
        <v>72</v>
      </c>
      <c r="J1775">
        <v>459</v>
      </c>
      <c r="K1775" t="s">
        <v>5716</v>
      </c>
      <c r="L1775">
        <v>1.42E-3</v>
      </c>
      <c r="M1775">
        <v>942</v>
      </c>
      <c r="N1775">
        <v>631</v>
      </c>
      <c r="O1775">
        <v>-3126</v>
      </c>
      <c r="P1775">
        <v>126986</v>
      </c>
      <c r="Q1775">
        <v>131067</v>
      </c>
      <c r="R1775">
        <v>10</v>
      </c>
      <c r="S1775">
        <v>88521601</v>
      </c>
      <c r="U1775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1775" t="str">
        <f>IFERROR(MID(spotify_top_songs_audio_features[[#This Row],[artist_names]],SEARCH(",",spotify_top_songs_audio_features[[#This Row],[artist_names]])+2,99),"")</f>
        <v>Skrillex</v>
      </c>
      <c r="W1775" t="str">
        <f>spotify_top_songs_audio_features[[#This Row],[source]]</f>
        <v>Sueños Globales, LLC</v>
      </c>
      <c r="X1775" s="1">
        <f>spotify_top_songs_audio_features[[#This Row],[streams]]</f>
        <v>88521601</v>
      </c>
      <c r="Y1775" t="str">
        <f>IF(Tabela2[[#This Row],[feat]]="","","Feat")</f>
        <v>Feat</v>
      </c>
      <c r="Z1775" s="17" t="str">
        <f>CONCATENATE(INT(spotify_top_songs_audio_features[[#This Row],[duration_ms]]/(60*1000)),":",MOD(INT(spotify_top_songs_audio_features[[#This Row],[duration_ms]]/1000),60))</f>
        <v>2:11</v>
      </c>
      <c r="AA17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75" t="str">
        <f>spotify_top_songs_audio_features[[#This Row],[track_name]]</f>
        <v>In Da Getto</v>
      </c>
    </row>
    <row r="1776" spans="1:28" x14ac:dyDescent="0.25">
      <c r="A1776" t="s">
        <v>11372</v>
      </c>
      <c r="B1776" t="s">
        <v>6940</v>
      </c>
      <c r="C1776" t="s">
        <v>6941</v>
      </c>
      <c r="D1776" t="s">
        <v>112</v>
      </c>
      <c r="E1776" t="s">
        <v>113</v>
      </c>
      <c r="F1776" t="s">
        <v>24</v>
      </c>
      <c r="G1776" t="s">
        <v>25</v>
      </c>
      <c r="H1776">
        <v>614</v>
      </c>
      <c r="I1776">
        <v>839</v>
      </c>
      <c r="J1776">
        <v>702</v>
      </c>
      <c r="K1776" t="s">
        <v>9600</v>
      </c>
      <c r="L1776">
        <v>0</v>
      </c>
      <c r="M1776">
        <v>112</v>
      </c>
      <c r="N1776">
        <v>657</v>
      </c>
      <c r="O1776">
        <v>-4143</v>
      </c>
      <c r="P1776">
        <v>182123</v>
      </c>
      <c r="Q1776">
        <v>193040</v>
      </c>
      <c r="R1776">
        <v>3</v>
      </c>
      <c r="S1776">
        <v>88477470</v>
      </c>
      <c r="U177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776" t="str">
        <f>IFERROR(MID(spotify_top_songs_audio_features[[#This Row],[artist_names]],SEARCH(",",spotify_top_songs_audio_features[[#This Row],[artist_names]])+2,99),"")</f>
        <v>Brendon Urie, Panic! At The Disco</v>
      </c>
      <c r="W1776" t="str">
        <f>spotify_top_songs_audio_features[[#This Row],[source]]</f>
        <v>Taylor Swift</v>
      </c>
      <c r="X1776" s="1">
        <f>spotify_top_songs_audio_features[[#This Row],[streams]]</f>
        <v>88477470</v>
      </c>
      <c r="Y1776" t="str">
        <f>IF(Tabela2[[#This Row],[feat]]="","","Feat")</f>
        <v>Feat</v>
      </c>
      <c r="Z1776" s="17" t="str">
        <f>CONCATENATE(INT(spotify_top_songs_audio_features[[#This Row],[duration_ms]]/(60*1000)),":",MOD(INT(spotify_top_songs_audio_features[[#This Row],[duration_ms]]/1000),60))</f>
        <v>3:13</v>
      </c>
      <c r="AA17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76" t="str">
        <f>spotify_top_songs_audio_features[[#This Row],[track_name]]</f>
        <v>ME! (feat. Brendon Urie of Panic! At The Disco)</v>
      </c>
    </row>
    <row r="1777" spans="1:28" x14ac:dyDescent="0.25">
      <c r="A1777" t="s">
        <v>15652</v>
      </c>
      <c r="B1777" t="s">
        <v>888</v>
      </c>
      <c r="C1777" t="s">
        <v>10116</v>
      </c>
      <c r="D1777" t="s">
        <v>436</v>
      </c>
      <c r="E1777" t="s">
        <v>86</v>
      </c>
      <c r="F1777" t="s">
        <v>32</v>
      </c>
      <c r="G1777" t="s">
        <v>25</v>
      </c>
      <c r="H1777">
        <v>807</v>
      </c>
      <c r="I1777">
        <v>893</v>
      </c>
      <c r="J1777">
        <v>347</v>
      </c>
      <c r="K1777" t="s">
        <v>5262</v>
      </c>
      <c r="L1777">
        <v>2.7899999999999999E-3</v>
      </c>
      <c r="M1777">
        <v>366</v>
      </c>
      <c r="N1777">
        <v>537</v>
      </c>
      <c r="O1777">
        <v>-3745</v>
      </c>
      <c r="P1777">
        <v>126011</v>
      </c>
      <c r="Q1777">
        <v>230747</v>
      </c>
      <c r="R1777">
        <v>78</v>
      </c>
      <c r="S1777">
        <v>88328443</v>
      </c>
      <c r="U1777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777" t="str">
        <f>IFERROR(MID(spotify_top_songs_audio_features[[#This Row],[artist_names]],SEARCH(",",spotify_top_songs_audio_features[[#This Row],[artist_names]])+2,99),"")</f>
        <v/>
      </c>
      <c r="W1777" t="str">
        <f>spotify_top_songs_audio_features[[#This Row],[source]]</f>
        <v>Atlantic Records UK</v>
      </c>
      <c r="X1777" s="1">
        <f>spotify_top_songs_audio_features[[#This Row],[streams]]</f>
        <v>88328443</v>
      </c>
      <c r="Y1777" t="str">
        <f>IF(Tabela2[[#This Row],[feat]]="","","Feat")</f>
        <v/>
      </c>
      <c r="Z1777" s="17" t="str">
        <f>CONCATENATE(INT(spotify_top_songs_audio_features[[#This Row],[duration_ms]]/(60*1000)),":",MOD(INT(spotify_top_songs_audio_features[[#This Row],[duration_ms]]/1000),60))</f>
        <v>3:50</v>
      </c>
      <c r="AA17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777" t="str">
        <f>spotify_top_songs_audio_features[[#This Row],[track_name]]</f>
        <v>Bad Habits</v>
      </c>
    </row>
    <row r="1778" spans="1:28" x14ac:dyDescent="0.25">
      <c r="A1778" t="s">
        <v>4158</v>
      </c>
      <c r="B1778" t="s">
        <v>4159</v>
      </c>
      <c r="C1778" t="s">
        <v>4160</v>
      </c>
      <c r="D1778" t="s">
        <v>53</v>
      </c>
      <c r="E1778" t="s">
        <v>86</v>
      </c>
      <c r="F1778" t="s">
        <v>24</v>
      </c>
      <c r="G1778" t="s">
        <v>25</v>
      </c>
      <c r="H1778">
        <v>744</v>
      </c>
      <c r="I1778">
        <v>859</v>
      </c>
      <c r="J1778">
        <v>795</v>
      </c>
      <c r="K1778" t="s">
        <v>4161</v>
      </c>
      <c r="L1778">
        <v>6.2700000000000004E-3</v>
      </c>
      <c r="M1778">
        <v>881</v>
      </c>
      <c r="N1778">
        <v>787</v>
      </c>
      <c r="O1778">
        <v>-3166</v>
      </c>
      <c r="P1778">
        <v>91977</v>
      </c>
      <c r="Q1778">
        <v>232787</v>
      </c>
      <c r="R1778">
        <v>50</v>
      </c>
      <c r="S1778">
        <v>88296579</v>
      </c>
      <c r="U1778" t="str">
        <f>IFERROR(LEFT(spotify_top_songs_audio_features[[#This Row],[artist_names]],SEARCH(",",spotify_top_songs_audio_features[[#This Row],[artist_names]])-1),spotify_top_songs_audio_features[[#This Row],[artist_names]])</f>
        <v>Wisin</v>
      </c>
      <c r="V1778" t="str">
        <f>IFERROR(MID(spotify_top_songs_audio_features[[#This Row],[artist_names]],SEARCH(",",spotify_top_songs_audio_features[[#This Row],[artist_names]])+2,99),"")</f>
        <v>Ozuna</v>
      </c>
      <c r="W1778" t="str">
        <f>spotify_top_songs_audio_features[[#This Row],[source]]</f>
        <v>Sony Music Latin</v>
      </c>
      <c r="X1778" s="1">
        <f>spotify_top_songs_audio_features[[#This Row],[streams]]</f>
        <v>88296579</v>
      </c>
      <c r="Y1778" t="str">
        <f>IF(Tabela2[[#This Row],[feat]]="","","Feat")</f>
        <v>Feat</v>
      </c>
      <c r="Z1778" s="17" t="str">
        <f>CONCATENATE(INT(spotify_top_songs_audio_features[[#This Row],[duration_ms]]/(60*1000)),":",MOD(INT(spotify_top_songs_audio_features[[#This Row],[duration_ms]]/1000),60))</f>
        <v>3:52</v>
      </c>
      <c r="AA17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778" t="str">
        <f>spotify_top_songs_audio_features[[#This Row],[track_name]]</f>
        <v>Escápate Conmigo (feat. Ozuna)</v>
      </c>
    </row>
    <row r="1779" spans="1:28" x14ac:dyDescent="0.25">
      <c r="A1779" t="s">
        <v>10578</v>
      </c>
      <c r="B1779" t="s">
        <v>1643</v>
      </c>
      <c r="C1779" t="s">
        <v>10579</v>
      </c>
      <c r="D1779" t="s">
        <v>96</v>
      </c>
      <c r="E1779" t="s">
        <v>86</v>
      </c>
      <c r="F1779" t="s">
        <v>24</v>
      </c>
      <c r="G1779" t="s">
        <v>25</v>
      </c>
      <c r="H1779">
        <v>934</v>
      </c>
      <c r="I1779">
        <v>505</v>
      </c>
      <c r="J1779">
        <v>168</v>
      </c>
      <c r="K1779" t="s">
        <v>355</v>
      </c>
      <c r="L1779">
        <v>0</v>
      </c>
      <c r="M1779">
        <v>867</v>
      </c>
      <c r="N1779">
        <v>691</v>
      </c>
      <c r="O1779">
        <v>-7648</v>
      </c>
      <c r="P1779">
        <v>13993</v>
      </c>
      <c r="Q1779">
        <v>181714</v>
      </c>
      <c r="R1779">
        <v>15</v>
      </c>
      <c r="S1779">
        <v>88119058</v>
      </c>
      <c r="U1779" t="str">
        <f>IFERROR(LEFT(spotify_top_songs_audio_features[[#This Row],[artist_names]],SEARCH(",",spotify_top_songs_audio_features[[#This Row],[artist_names]])-1),spotify_top_songs_audio_features[[#This Row],[artist_names]])</f>
        <v>Lil Pump</v>
      </c>
      <c r="V1779" t="str">
        <f>IFERROR(MID(spotify_top_songs_audio_features[[#This Row],[artist_names]],SEARCH(",",spotify_top_songs_audio_features[[#This Row],[artist_names]])+2,99),"")</f>
        <v/>
      </c>
      <c r="W1779" t="str">
        <f>spotify_top_songs_audio_features[[#This Row],[source]]</f>
        <v>Warner Records</v>
      </c>
      <c r="X1779" s="1">
        <f>spotify_top_songs_audio_features[[#This Row],[streams]]</f>
        <v>88119058</v>
      </c>
      <c r="Y1779" t="str">
        <f>IF(Tabela2[[#This Row],[feat]]="","","Feat")</f>
        <v/>
      </c>
      <c r="Z1779" s="17" t="str">
        <f>CONCATENATE(INT(spotify_top_songs_audio_features[[#This Row],[duration_ms]]/(60*1000)),":",MOD(INT(spotify_top_songs_audio_features[[#This Row],[duration_ms]]/1000),60))</f>
        <v>3:1</v>
      </c>
      <c r="AA17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779" t="str">
        <f>spotify_top_songs_audio_features[[#This Row],[track_name]]</f>
        <v>Esskeetit</v>
      </c>
    </row>
    <row r="1780" spans="1:28" x14ac:dyDescent="0.25">
      <c r="A1780" t="s">
        <v>16270</v>
      </c>
      <c r="B1780" t="s">
        <v>12471</v>
      </c>
      <c r="C1780" t="s">
        <v>12472</v>
      </c>
      <c r="D1780" t="s">
        <v>385</v>
      </c>
      <c r="E1780" t="s">
        <v>31</v>
      </c>
      <c r="F1780" t="s">
        <v>24</v>
      </c>
      <c r="G1780" t="s">
        <v>25</v>
      </c>
      <c r="H1780">
        <v>551</v>
      </c>
      <c r="I1780">
        <v>851</v>
      </c>
      <c r="J1780">
        <v>197</v>
      </c>
      <c r="K1780" t="s">
        <v>13506</v>
      </c>
      <c r="L1780">
        <v>0</v>
      </c>
      <c r="M1780">
        <v>784</v>
      </c>
      <c r="N1780">
        <v>1</v>
      </c>
      <c r="O1780">
        <v>-3277</v>
      </c>
      <c r="P1780">
        <v>171411</v>
      </c>
      <c r="Q1780">
        <v>297893</v>
      </c>
      <c r="R1780">
        <v>26</v>
      </c>
      <c r="S1780">
        <v>88074497</v>
      </c>
      <c r="U1780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1780" t="str">
        <f>IFERROR(MID(spotify_top_songs_audio_features[[#This Row],[artist_names]],SEARCH(",",spotify_top_songs_audio_features[[#This Row],[artist_names]])+2,99),"")</f>
        <v>Nate Dogg</v>
      </c>
      <c r="W1780" t="str">
        <f>spotify_top_songs_audio_features[[#This Row],[source]]</f>
        <v>Aftermath</v>
      </c>
      <c r="X1780" s="1">
        <f>spotify_top_songs_audio_features[[#This Row],[streams]]</f>
        <v>88074497</v>
      </c>
      <c r="Y1780" t="str">
        <f>IF(Tabela2[[#This Row],[feat]]="","","Feat")</f>
        <v>Feat</v>
      </c>
      <c r="Z1780" s="17" t="str">
        <f>CONCATENATE(INT(spotify_top_songs_audio_features[[#This Row],[duration_ms]]/(60*1000)),":",MOD(INT(spotify_top_songs_audio_features[[#This Row],[duration_ms]]/1000),60))</f>
        <v>4:57</v>
      </c>
      <c r="AA17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80" t="str">
        <f>spotify_top_songs_audio_features[[#This Row],[track_name]]</f>
        <v>Till I Collapse</v>
      </c>
    </row>
    <row r="1781" spans="1:28" x14ac:dyDescent="0.25">
      <c r="A1781" t="s">
        <v>12879</v>
      </c>
      <c r="B1781" t="s">
        <v>12880</v>
      </c>
      <c r="C1781" t="s">
        <v>12881</v>
      </c>
      <c r="D1781" t="s">
        <v>12882</v>
      </c>
      <c r="E1781" t="s">
        <v>97</v>
      </c>
      <c r="F1781" t="s">
        <v>32</v>
      </c>
      <c r="G1781" t="s">
        <v>25</v>
      </c>
      <c r="H1781">
        <v>825</v>
      </c>
      <c r="I1781">
        <v>69</v>
      </c>
      <c r="J1781">
        <v>226</v>
      </c>
      <c r="K1781" t="s">
        <v>12883</v>
      </c>
      <c r="L1781">
        <v>0</v>
      </c>
      <c r="M1781">
        <v>413</v>
      </c>
      <c r="N1781">
        <v>516</v>
      </c>
      <c r="O1781">
        <v>-4252</v>
      </c>
      <c r="P1781">
        <v>94194</v>
      </c>
      <c r="Q1781">
        <v>327467</v>
      </c>
      <c r="R1781">
        <v>17</v>
      </c>
      <c r="S1781">
        <v>88061167</v>
      </c>
      <c r="U1781" t="str">
        <f>IFERROR(LEFT(spotify_top_songs_audio_features[[#This Row],[artist_names]],SEARCH(",",spotify_top_songs_audio_features[[#This Row],[artist_names]])-1),spotify_top_songs_audio_features[[#This Row],[artist_names]])</f>
        <v>Brytiago</v>
      </c>
      <c r="V1781" t="str">
        <f>IFERROR(MID(spotify_top_songs_audio_features[[#This Row],[artist_names]],SEARCH(",",spotify_top_songs_audio_features[[#This Row],[artist_names]])+2,99),"")</f>
        <v>Daddy Yankee, Ozuna, Darell, Anuel AA</v>
      </c>
      <c r="W1781" t="str">
        <f>spotify_top_songs_audio_features[[#This Row],[source]]</f>
        <v>Business Music/Duars Music</v>
      </c>
      <c r="X1781" s="1">
        <f>spotify_top_songs_audio_features[[#This Row],[streams]]</f>
        <v>88061167</v>
      </c>
      <c r="Y1781" t="str">
        <f>IF(Tabela2[[#This Row],[feat]]="","","Feat")</f>
        <v>Feat</v>
      </c>
      <c r="Z1781" s="17" t="str">
        <f>CONCATENATE(INT(spotify_top_songs_audio_features[[#This Row],[duration_ms]]/(60*1000)),":",MOD(INT(spotify_top_songs_audio_features[[#This Row],[duration_ms]]/1000),60))</f>
        <v>5:27</v>
      </c>
      <c r="AA17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781" t="str">
        <f>spotify_top_songs_audio_features[[#This Row],[track_name]]</f>
        <v>Asesina - Remix</v>
      </c>
    </row>
    <row r="1782" spans="1:28" x14ac:dyDescent="0.25">
      <c r="A1782" t="s">
        <v>10370</v>
      </c>
      <c r="B1782" t="s">
        <v>10371</v>
      </c>
      <c r="C1782" t="s">
        <v>10372</v>
      </c>
      <c r="D1782" t="s">
        <v>1938</v>
      </c>
      <c r="E1782" t="s">
        <v>31</v>
      </c>
      <c r="F1782" t="s">
        <v>24</v>
      </c>
      <c r="G1782" t="s">
        <v>25</v>
      </c>
      <c r="H1782">
        <v>708</v>
      </c>
      <c r="I1782">
        <v>356</v>
      </c>
      <c r="J1782">
        <v>75</v>
      </c>
      <c r="K1782" t="s">
        <v>1764</v>
      </c>
      <c r="L1782">
        <v>6.5399999999999998E-3</v>
      </c>
      <c r="M1782">
        <v>112</v>
      </c>
      <c r="N1782">
        <v>569</v>
      </c>
      <c r="O1782">
        <v>-9738</v>
      </c>
      <c r="P1782">
        <v>83679</v>
      </c>
      <c r="Q1782">
        <v>263185</v>
      </c>
      <c r="R1782">
        <v>9</v>
      </c>
      <c r="S1782">
        <v>87927032</v>
      </c>
      <c r="U1782" t="str">
        <f>IFERROR(LEFT(spotify_top_songs_audio_features[[#This Row],[artist_names]],SEARCH(",",spotify_top_songs_audio_features[[#This Row],[artist_names]])-1),spotify_top_songs_audio_features[[#This Row],[artist_names]])</f>
        <v>AUR</v>
      </c>
      <c r="V1782" t="str">
        <f>IFERROR(MID(spotify_top_songs_audio_features[[#This Row],[artist_names]],SEARCH(",",spotify_top_songs_audio_features[[#This Row],[artist_names]])+2,99),"")</f>
        <v/>
      </c>
      <c r="W1782" t="str">
        <f>spotify_top_songs_audio_features[[#This Row],[source]]</f>
        <v>Sony Music Entertainment</v>
      </c>
      <c r="X1782" s="1">
        <f>spotify_top_songs_audio_features[[#This Row],[streams]]</f>
        <v>87927032</v>
      </c>
      <c r="Y1782" t="str">
        <f>IF(Tabela2[[#This Row],[feat]]="","","Feat")</f>
        <v/>
      </c>
      <c r="Z1782" s="17" t="str">
        <f>CONCATENATE(INT(spotify_top_songs_audio_features[[#This Row],[duration_ms]]/(60*1000)),":",MOD(INT(spotify_top_songs_audio_features[[#This Row],[duration_ms]]/1000),60))</f>
        <v>4:23</v>
      </c>
      <c r="AA17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82" t="str">
        <f>spotify_top_songs_audio_features[[#This Row],[track_name]]</f>
        <v>Tu hai kahan</v>
      </c>
    </row>
    <row r="1783" spans="1:28" x14ac:dyDescent="0.25">
      <c r="A1783" t="s">
        <v>2957</v>
      </c>
      <c r="B1783" t="s">
        <v>2958</v>
      </c>
      <c r="C1783" t="s">
        <v>2959</v>
      </c>
      <c r="D1783" t="s">
        <v>127</v>
      </c>
      <c r="E1783" t="s">
        <v>23</v>
      </c>
      <c r="F1783" t="s">
        <v>24</v>
      </c>
      <c r="G1783" t="s">
        <v>25</v>
      </c>
      <c r="H1783">
        <v>623</v>
      </c>
      <c r="I1783">
        <v>755</v>
      </c>
      <c r="J1783">
        <v>415</v>
      </c>
      <c r="K1783" t="s">
        <v>2960</v>
      </c>
      <c r="L1783">
        <v>0</v>
      </c>
      <c r="M1783">
        <v>387</v>
      </c>
      <c r="N1783">
        <v>32</v>
      </c>
      <c r="O1783">
        <v>-5386</v>
      </c>
      <c r="P1783">
        <v>119957</v>
      </c>
      <c r="Q1783">
        <v>212254</v>
      </c>
      <c r="R1783">
        <v>7</v>
      </c>
      <c r="S1783">
        <v>87729666</v>
      </c>
      <c r="U1783" t="str">
        <f>IFERROR(LEFT(spotify_top_songs_audio_features[[#This Row],[artist_names]],SEARCH(",",spotify_top_songs_audio_features[[#This Row],[artist_names]])-1),spotify_top_songs_audio_features[[#This Row],[artist_names]])</f>
        <v>Jimin</v>
      </c>
      <c r="V1783" t="str">
        <f>IFERROR(MID(spotify_top_songs_audio_features[[#This Row],[artist_names]],SEARCH(",",spotify_top_songs_audio_features[[#This Row],[artist_names]])+2,99),"")</f>
        <v/>
      </c>
      <c r="W1783" t="str">
        <f>spotify_top_songs_audio_features[[#This Row],[source]]</f>
        <v>BIGHIT MUSIC</v>
      </c>
      <c r="X1783" s="1">
        <f>spotify_top_songs_audio_features[[#This Row],[streams]]</f>
        <v>87729666</v>
      </c>
      <c r="Y1783" t="str">
        <f>IF(Tabela2[[#This Row],[feat]]="","","Feat")</f>
        <v/>
      </c>
      <c r="Z1783" s="17" t="str">
        <f>CONCATENATE(INT(spotify_top_songs_audio_features[[#This Row],[duration_ms]]/(60*1000)),":",MOD(INT(spotify_top_songs_audio_features[[#This Row],[duration_ms]]/1000),60))</f>
        <v>3:32</v>
      </c>
      <c r="AA17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83" t="str">
        <f>spotify_top_songs_audio_features[[#This Row],[track_name]]</f>
        <v>Like Crazy (English Version)</v>
      </c>
    </row>
    <row r="1784" spans="1:28" x14ac:dyDescent="0.25">
      <c r="A1784" t="s">
        <v>13087</v>
      </c>
      <c r="B1784" t="s">
        <v>888</v>
      </c>
      <c r="C1784" t="s">
        <v>13088</v>
      </c>
      <c r="D1784" t="s">
        <v>436</v>
      </c>
      <c r="E1784" t="s">
        <v>23</v>
      </c>
      <c r="F1784" t="s">
        <v>24</v>
      </c>
      <c r="G1784" t="s">
        <v>25</v>
      </c>
      <c r="H1784">
        <v>78</v>
      </c>
      <c r="I1784">
        <v>745</v>
      </c>
      <c r="J1784">
        <v>145</v>
      </c>
      <c r="K1784" t="s">
        <v>6053</v>
      </c>
      <c r="L1784">
        <v>0</v>
      </c>
      <c r="M1784">
        <v>595</v>
      </c>
      <c r="N1784">
        <v>862</v>
      </c>
      <c r="O1784">
        <v>-397</v>
      </c>
      <c r="P1784">
        <v>94026</v>
      </c>
      <c r="Q1784">
        <v>189280</v>
      </c>
      <c r="R1784">
        <v>11</v>
      </c>
      <c r="S1784">
        <v>87650964</v>
      </c>
      <c r="U1784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784" t="str">
        <f>IFERROR(MID(spotify_top_songs_audio_features[[#This Row],[artist_names]],SEARCH(",",spotify_top_songs_audio_features[[#This Row],[artist_names]])+2,99),"")</f>
        <v/>
      </c>
      <c r="W1784" t="str">
        <f>spotify_top_songs_audio_features[[#This Row],[source]]</f>
        <v>Atlantic Records UK</v>
      </c>
      <c r="X1784" s="1">
        <f>spotify_top_songs_audio_features[[#This Row],[streams]]</f>
        <v>87650964</v>
      </c>
      <c r="Y1784" t="str">
        <f>IF(Tabela2[[#This Row],[feat]]="","","Feat")</f>
        <v/>
      </c>
      <c r="Z1784" s="17" t="str">
        <f>CONCATENATE(INT(spotify_top_songs_audio_features[[#This Row],[duration_ms]]/(60*1000)),":",MOD(INT(spotify_top_songs_audio_features[[#This Row],[duration_ms]]/1000),60))</f>
        <v>3:9</v>
      </c>
      <c r="AA17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84" t="str">
        <f>spotify_top_songs_audio_features[[#This Row],[track_name]]</f>
        <v>New Man</v>
      </c>
    </row>
    <row r="1785" spans="1:28" x14ac:dyDescent="0.25">
      <c r="A1785" t="s">
        <v>1055</v>
      </c>
      <c r="B1785" t="s">
        <v>1056</v>
      </c>
      <c r="C1785" t="s">
        <v>1057</v>
      </c>
      <c r="D1785" t="s">
        <v>1058</v>
      </c>
      <c r="E1785" t="s">
        <v>58</v>
      </c>
      <c r="F1785" t="s">
        <v>32</v>
      </c>
      <c r="G1785" t="s">
        <v>25</v>
      </c>
      <c r="H1785">
        <v>799</v>
      </c>
      <c r="I1785">
        <v>597</v>
      </c>
      <c r="J1785">
        <v>611</v>
      </c>
      <c r="K1785" t="s">
        <v>780</v>
      </c>
      <c r="L1785">
        <v>5.6599999999999999E-4</v>
      </c>
      <c r="M1785">
        <v>1</v>
      </c>
      <c r="N1785">
        <v>419</v>
      </c>
      <c r="O1785">
        <v>-5131</v>
      </c>
      <c r="P1785">
        <v>110001</v>
      </c>
      <c r="Q1785">
        <v>199849</v>
      </c>
      <c r="R1785">
        <v>61</v>
      </c>
      <c r="S1785">
        <v>87568628</v>
      </c>
      <c r="U1785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1785" t="str">
        <f>IFERROR(MID(spotify_top_songs_audio_features[[#This Row],[artist_names]],SEARCH(",",spotify_top_songs_audio_features[[#This Row],[artist_names]])+2,99),"")</f>
        <v>SZA</v>
      </c>
      <c r="W1785" t="str">
        <f>spotify_top_songs_audio_features[[#This Row],[source]]</f>
        <v>Interscope Records*</v>
      </c>
      <c r="X1785" s="1">
        <f>spotify_top_songs_audio_features[[#This Row],[streams]]</f>
        <v>87568628</v>
      </c>
      <c r="Y1785" t="str">
        <f>IF(Tabela2[[#This Row],[feat]]="","","Feat")</f>
        <v>Feat</v>
      </c>
      <c r="Z1785" s="17" t="str">
        <f>CONCATENATE(INT(spotify_top_songs_audio_features[[#This Row],[duration_ms]]/(60*1000)),":",MOD(INT(spotify_top_songs_audio_features[[#This Row],[duration_ms]]/1000),60))</f>
        <v>3:19</v>
      </c>
      <c r="AA17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785" t="str">
        <f>spotify_top_songs_audio_features[[#This Row],[track_name]]</f>
        <v>What Lovers Do (feat. SZA)</v>
      </c>
    </row>
    <row r="1786" spans="1:28" x14ac:dyDescent="0.25">
      <c r="A1786" t="s">
        <v>4733</v>
      </c>
      <c r="B1786" t="s">
        <v>4693</v>
      </c>
      <c r="C1786" t="s">
        <v>4734</v>
      </c>
      <c r="D1786" t="s">
        <v>48</v>
      </c>
      <c r="E1786" t="s">
        <v>86</v>
      </c>
      <c r="F1786" t="s">
        <v>24</v>
      </c>
      <c r="G1786" t="s">
        <v>25</v>
      </c>
      <c r="H1786">
        <v>928</v>
      </c>
      <c r="I1786">
        <v>458</v>
      </c>
      <c r="J1786">
        <v>187</v>
      </c>
      <c r="K1786" t="s">
        <v>871</v>
      </c>
      <c r="L1786">
        <v>446</v>
      </c>
      <c r="M1786">
        <v>118</v>
      </c>
      <c r="N1786">
        <v>242</v>
      </c>
      <c r="O1786">
        <v>-6751</v>
      </c>
      <c r="P1786">
        <v>144995</v>
      </c>
      <c r="Q1786">
        <v>172138</v>
      </c>
      <c r="R1786">
        <v>8</v>
      </c>
      <c r="S1786">
        <v>87244910</v>
      </c>
      <c r="U1786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1786" t="str">
        <f>IFERROR(MID(spotify_top_songs_audio_features[[#This Row],[artist_names]],SEARCH(",",spotify_top_songs_audio_features[[#This Row],[artist_names]])+2,99),"")</f>
        <v/>
      </c>
      <c r="W1786" t="str">
        <f>spotify_top_songs_audio_features[[#This Row],[source]]</f>
        <v>Republic Records</v>
      </c>
      <c r="X1786" s="1">
        <f>spotify_top_songs_audio_features[[#This Row],[streams]]</f>
        <v>87244910</v>
      </c>
      <c r="Y1786" t="str">
        <f>IF(Tabela2[[#This Row],[feat]]="","","Feat")</f>
        <v/>
      </c>
      <c r="Z1786" s="17" t="str">
        <f>CONCATENATE(INT(spotify_top_songs_audio_features[[#This Row],[duration_ms]]/(60*1000)),":",MOD(INT(spotify_top_songs_audio_features[[#This Row],[duration_ms]]/1000),60))</f>
        <v>2:52</v>
      </c>
      <c r="AA17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786" t="str">
        <f>spotify_top_songs_audio_features[[#This Row],[track_name]]</f>
        <v>FTCU</v>
      </c>
    </row>
    <row r="1787" spans="1:28" x14ac:dyDescent="0.25">
      <c r="A1787" t="s">
        <v>14768</v>
      </c>
      <c r="B1787" t="s">
        <v>14769</v>
      </c>
      <c r="C1787" t="s">
        <v>14770</v>
      </c>
      <c r="D1787" t="s">
        <v>13443</v>
      </c>
      <c r="E1787" t="s">
        <v>97</v>
      </c>
      <c r="F1787" t="s">
        <v>32</v>
      </c>
      <c r="G1787" t="s">
        <v>25</v>
      </c>
      <c r="H1787">
        <v>752</v>
      </c>
      <c r="I1787">
        <v>716</v>
      </c>
      <c r="J1787">
        <v>325</v>
      </c>
      <c r="K1787" t="s">
        <v>4357</v>
      </c>
      <c r="L1787">
        <v>0</v>
      </c>
      <c r="M1787">
        <v>243</v>
      </c>
      <c r="N1787">
        <v>553</v>
      </c>
      <c r="O1787">
        <v>-52</v>
      </c>
      <c r="P1787">
        <v>117007</v>
      </c>
      <c r="Q1787">
        <v>206760</v>
      </c>
      <c r="R1787">
        <v>12</v>
      </c>
      <c r="S1787">
        <v>87190881</v>
      </c>
      <c r="U1787" t="str">
        <f>IFERROR(LEFT(spotify_top_songs_audio_features[[#This Row],[artist_names]],SEARCH(",",spotify_top_songs_audio_features[[#This Row],[artist_names]])-1),spotify_top_songs_audio_features[[#This Row],[artist_names]])</f>
        <v>KHEA</v>
      </c>
      <c r="V1787" t="str">
        <f>IFERROR(MID(spotify_top_songs_audio_features[[#This Row],[artist_names]],SEARCH(",",spotify_top_songs_audio_features[[#This Row],[artist_names]])+2,99),"")</f>
        <v>Lenny Santos</v>
      </c>
      <c r="W1787" t="str">
        <f>spotify_top_songs_audio_features[[#This Row],[source]]</f>
        <v>Young Flex - Khea</v>
      </c>
      <c r="X1787" s="1">
        <f>spotify_top_songs_audio_features[[#This Row],[streams]]</f>
        <v>87190881</v>
      </c>
      <c r="Y1787" t="str">
        <f>IF(Tabela2[[#This Row],[feat]]="","","Feat")</f>
        <v>Feat</v>
      </c>
      <c r="Z1787" s="17" t="str">
        <f>CONCATENATE(INT(spotify_top_songs_audio_features[[#This Row],[duration_ms]]/(60*1000)),":",MOD(INT(spotify_top_songs_audio_features[[#This Row],[duration_ms]]/1000),60))</f>
        <v>3:26</v>
      </c>
      <c r="AA17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787" t="str">
        <f>spotify_top_songs_audio_features[[#This Row],[track_name]]</f>
        <v>Ayer Me Llamó Mi Ex</v>
      </c>
    </row>
    <row r="1788" spans="1:28" x14ac:dyDescent="0.25">
      <c r="A1788" t="s">
        <v>5787</v>
      </c>
      <c r="B1788" t="s">
        <v>5788</v>
      </c>
      <c r="C1788" t="s">
        <v>5789</v>
      </c>
      <c r="D1788" t="s">
        <v>1491</v>
      </c>
      <c r="E1788" t="s">
        <v>31</v>
      </c>
      <c r="F1788" t="s">
        <v>32</v>
      </c>
      <c r="G1788" t="s">
        <v>25</v>
      </c>
      <c r="H1788">
        <v>773</v>
      </c>
      <c r="I1788">
        <v>893</v>
      </c>
      <c r="J1788">
        <v>483</v>
      </c>
      <c r="K1788" t="s">
        <v>183</v>
      </c>
      <c r="L1788">
        <v>3.01E-4</v>
      </c>
      <c r="M1788">
        <v>429</v>
      </c>
      <c r="N1788">
        <v>842</v>
      </c>
      <c r="O1788">
        <v>-3733</v>
      </c>
      <c r="P1788">
        <v>130013</v>
      </c>
      <c r="Q1788">
        <v>222462</v>
      </c>
      <c r="R1788">
        <v>11</v>
      </c>
      <c r="S1788">
        <v>87107215</v>
      </c>
      <c r="U1788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788" t="str">
        <f>IFERROR(MID(spotify_top_songs_audio_features[[#This Row],[artist_names]],SEARCH(",",spotify_top_songs_audio_features[[#This Row],[artist_names]])+2,99),"")</f>
        <v>Bizarrap</v>
      </c>
      <c r="W1788" t="str">
        <f>spotify_top_songs_audio_features[[#This Row],[source]]</f>
        <v>Sony Music Latin/Duars Entertainment</v>
      </c>
      <c r="X1788" s="1">
        <f>spotify_top_songs_audio_features[[#This Row],[streams]]</f>
        <v>87107215</v>
      </c>
      <c r="Y1788" t="str">
        <f>IF(Tabela2[[#This Row],[feat]]="","","Feat")</f>
        <v>Feat</v>
      </c>
      <c r="Z1788" s="17" t="str">
        <f>CONCATENATE(INT(spotify_top_songs_audio_features[[#This Row],[duration_ms]]/(60*1000)),":",MOD(INT(spotify_top_songs_audio_features[[#This Row],[duration_ms]]/1000),60))</f>
        <v>3:42</v>
      </c>
      <c r="AA17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88" t="str">
        <f>spotify_top_songs_audio_features[[#This Row],[track_name]]</f>
        <v>BABY HELLO</v>
      </c>
    </row>
    <row r="1789" spans="1:28" x14ac:dyDescent="0.25">
      <c r="A1789" t="s">
        <v>16637</v>
      </c>
      <c r="B1789" t="s">
        <v>1282</v>
      </c>
      <c r="C1789" t="s">
        <v>9383</v>
      </c>
      <c r="D1789" t="s">
        <v>1284</v>
      </c>
      <c r="E1789" t="s">
        <v>177</v>
      </c>
      <c r="F1789" t="s">
        <v>32</v>
      </c>
      <c r="G1789" t="s">
        <v>25</v>
      </c>
      <c r="H1789">
        <v>652</v>
      </c>
      <c r="I1789">
        <v>631</v>
      </c>
      <c r="J1789">
        <v>893</v>
      </c>
      <c r="K1789" t="s">
        <v>7418</v>
      </c>
      <c r="L1789">
        <v>579</v>
      </c>
      <c r="M1789">
        <v>165</v>
      </c>
      <c r="N1789">
        <v>35</v>
      </c>
      <c r="O1789">
        <v>-5718</v>
      </c>
      <c r="P1789">
        <v>127998</v>
      </c>
      <c r="Q1789">
        <v>154424</v>
      </c>
      <c r="R1789">
        <v>31</v>
      </c>
      <c r="S1789">
        <v>87021717</v>
      </c>
      <c r="U1789" t="str">
        <f>IFERROR(LEFT(spotify_top_songs_audio_features[[#This Row],[artist_names]],SEARCH(",",spotify_top_songs_audio_features[[#This Row],[artist_names]])-1),spotify_top_songs_audio_features[[#This Row],[artist_names]])</f>
        <v>Don Toliver</v>
      </c>
      <c r="V1789" t="str">
        <f>IFERROR(MID(spotify_top_songs_audio_features[[#This Row],[artist_names]],SEARCH(",",spotify_top_songs_audio_features[[#This Row],[artist_names]])+2,99),"")</f>
        <v/>
      </c>
      <c r="W1789" t="str">
        <f>spotify_top_songs_audio_features[[#This Row],[source]]</f>
        <v>We Run It Ent./Cactus Jack/Atlantic</v>
      </c>
      <c r="X1789" s="1">
        <f>spotify_top_songs_audio_features[[#This Row],[streams]]</f>
        <v>87021717</v>
      </c>
      <c r="Y1789" t="str">
        <f>IF(Tabela2[[#This Row],[feat]]="","","Feat")</f>
        <v/>
      </c>
      <c r="Z1789" s="17" t="str">
        <f>CONCATENATE(INT(spotify_top_songs_audio_features[[#This Row],[duration_ms]]/(60*1000)),":",MOD(INT(spotify_top_songs_audio_features[[#This Row],[duration_ms]]/1000),60))</f>
        <v>2:34</v>
      </c>
      <c r="AA17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789" t="str">
        <f>spotify_top_songs_audio_features[[#This Row],[track_name]]</f>
        <v>No Idea</v>
      </c>
    </row>
    <row r="1790" spans="1:28" x14ac:dyDescent="0.25">
      <c r="A1790" t="s">
        <v>13949</v>
      </c>
      <c r="B1790" t="s">
        <v>13950</v>
      </c>
      <c r="C1790" t="s">
        <v>13951</v>
      </c>
      <c r="D1790" t="s">
        <v>220</v>
      </c>
      <c r="E1790" t="s">
        <v>113</v>
      </c>
      <c r="F1790" t="s">
        <v>24</v>
      </c>
      <c r="G1790" t="s">
        <v>25</v>
      </c>
      <c r="H1790">
        <v>745</v>
      </c>
      <c r="I1790">
        <v>921</v>
      </c>
      <c r="J1790">
        <v>82</v>
      </c>
      <c r="K1790" t="s">
        <v>13952</v>
      </c>
      <c r="L1790">
        <v>0</v>
      </c>
      <c r="M1790">
        <v>178</v>
      </c>
      <c r="N1790">
        <v>651</v>
      </c>
      <c r="O1790">
        <v>-2674</v>
      </c>
      <c r="P1790">
        <v>92973</v>
      </c>
      <c r="Q1790">
        <v>223613</v>
      </c>
      <c r="R1790">
        <v>23</v>
      </c>
      <c r="S1790">
        <v>86889661</v>
      </c>
      <c r="U1790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1790" t="str">
        <f>IFERROR(MID(spotify_top_songs_audio_features[[#This Row],[artist_names]],SEARCH(",",spotify_top_songs_audio_features[[#This Row],[artist_names]])+2,99),"")</f>
        <v>Nacho, Wisin</v>
      </c>
      <c r="W1790" t="str">
        <f>spotify_top_songs_audio_features[[#This Row],[source]]</f>
        <v>UMLE - Latino</v>
      </c>
      <c r="X1790" s="1">
        <f>spotify_top_songs_audio_features[[#This Row],[streams]]</f>
        <v>86889661</v>
      </c>
      <c r="Y1790" t="str">
        <f>IF(Tabela2[[#This Row],[feat]]="","","Feat")</f>
        <v>Feat</v>
      </c>
      <c r="Z1790" s="17" t="str">
        <f>CONCATENATE(INT(spotify_top_songs_audio_features[[#This Row],[duration_ms]]/(60*1000)),":",MOD(INT(spotify_top_songs_audio_features[[#This Row],[duration_ms]]/1000),60))</f>
        <v>3:43</v>
      </c>
      <c r="AA17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90" t="str">
        <f>spotify_top_songs_audio_features[[#This Row],[track_name]]</f>
        <v>Alguien Robo</v>
      </c>
    </row>
    <row r="1791" spans="1:28" x14ac:dyDescent="0.25">
      <c r="A1791" t="s">
        <v>12299</v>
      </c>
      <c r="B1791" t="s">
        <v>12300</v>
      </c>
      <c r="C1791" t="s">
        <v>12301</v>
      </c>
      <c r="D1791" t="s">
        <v>259</v>
      </c>
      <c r="E1791" t="s">
        <v>86</v>
      </c>
      <c r="F1791" t="s">
        <v>32</v>
      </c>
      <c r="G1791" t="s">
        <v>64</v>
      </c>
      <c r="H1791">
        <v>613</v>
      </c>
      <c r="I1791">
        <v>624</v>
      </c>
      <c r="J1791">
        <v>206</v>
      </c>
      <c r="K1791" t="s">
        <v>12207</v>
      </c>
      <c r="L1791">
        <v>0</v>
      </c>
      <c r="M1791">
        <v>283</v>
      </c>
      <c r="N1791">
        <v>803</v>
      </c>
      <c r="O1791">
        <v>-666</v>
      </c>
      <c r="P1791">
        <v>62948</v>
      </c>
      <c r="Q1791">
        <v>167917</v>
      </c>
      <c r="R1791">
        <v>14</v>
      </c>
      <c r="S1791">
        <v>86815454</v>
      </c>
      <c r="U1791" t="str">
        <f>IFERROR(LEFT(spotify_top_songs_audio_features[[#This Row],[artist_names]],SEARCH(",",spotify_top_songs_audio_features[[#This Row],[artist_names]])-1),spotify_top_songs_audio_features[[#This Row],[artist_names]])</f>
        <v>S1mba</v>
      </c>
      <c r="V1791" t="str">
        <f>IFERROR(MID(spotify_top_songs_audio_features[[#This Row],[artist_names]],SEARCH(",",spotify_top_songs_audio_features[[#This Row],[artist_names]])+2,99),"")</f>
        <v>DTG</v>
      </c>
      <c r="W1791" t="str">
        <f>spotify_top_songs_audio_features[[#This Row],[source]]</f>
        <v>Parlophone UK</v>
      </c>
      <c r="X1791" s="1">
        <f>spotify_top_songs_audio_features[[#This Row],[streams]]</f>
        <v>86815454</v>
      </c>
      <c r="Y1791" t="str">
        <f>IF(Tabela2[[#This Row],[feat]]="","","Feat")</f>
        <v>Feat</v>
      </c>
      <c r="Z1791" s="17" t="str">
        <f>CONCATENATE(INT(spotify_top_songs_audio_features[[#This Row],[duration_ms]]/(60*1000)),":",MOD(INT(spotify_top_songs_audio_features[[#This Row],[duration_ms]]/1000),60))</f>
        <v>2:47</v>
      </c>
      <c r="AA17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791" t="str">
        <f>spotify_top_songs_audio_features[[#This Row],[track_name]]</f>
        <v>Rover (feat. DTG)</v>
      </c>
    </row>
    <row r="1792" spans="1:28" x14ac:dyDescent="0.25">
      <c r="A1792" t="s">
        <v>15427</v>
      </c>
      <c r="B1792" t="s">
        <v>15428</v>
      </c>
      <c r="C1792" t="s">
        <v>15429</v>
      </c>
      <c r="D1792" t="s">
        <v>10096</v>
      </c>
      <c r="E1792" t="s">
        <v>142</v>
      </c>
      <c r="F1792" t="s">
        <v>24</v>
      </c>
      <c r="G1792" t="s">
        <v>25</v>
      </c>
      <c r="H1792">
        <v>79</v>
      </c>
      <c r="I1792">
        <v>858</v>
      </c>
      <c r="J1792">
        <v>471</v>
      </c>
      <c r="K1792" t="s">
        <v>5021</v>
      </c>
      <c r="L1792">
        <v>0</v>
      </c>
      <c r="M1792">
        <v>61</v>
      </c>
      <c r="N1792">
        <v>79</v>
      </c>
      <c r="O1792">
        <v>-278</v>
      </c>
      <c r="P1792">
        <v>9205</v>
      </c>
      <c r="Q1792">
        <v>192000</v>
      </c>
      <c r="R1792">
        <v>18</v>
      </c>
      <c r="S1792">
        <v>86807925</v>
      </c>
      <c r="U1792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1792" t="str">
        <f>IFERROR(MID(spotify_top_songs_audio_features[[#This Row],[artist_names]],SEARCH(",",spotify_top_songs_audio_features[[#This Row],[artist_names]])+2,99),"")</f>
        <v>Zion</v>
      </c>
      <c r="W1792" t="str">
        <f>spotify_top_songs_audio_features[[#This Row],[source]]</f>
        <v>2018 Real Hasta La Muerte, Inc.</v>
      </c>
      <c r="X1792" s="1">
        <f>spotify_top_songs_audio_features[[#This Row],[streams]]</f>
        <v>86807925</v>
      </c>
      <c r="Y1792" t="str">
        <f>IF(Tabela2[[#This Row],[feat]]="","","Feat")</f>
        <v>Feat</v>
      </c>
      <c r="Z1792" s="17" t="str">
        <f>CONCATENATE(INT(spotify_top_songs_audio_features[[#This Row],[duration_ms]]/(60*1000)),":",MOD(INT(spotify_top_songs_audio_features[[#This Row],[duration_ms]]/1000),60))</f>
        <v>3:12</v>
      </c>
      <c r="AA17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792" t="str">
        <f>spotify_top_songs_audio_features[[#This Row],[track_name]]</f>
        <v>Hipócrita</v>
      </c>
    </row>
    <row r="1793" spans="1:28" x14ac:dyDescent="0.25">
      <c r="A1793" t="s">
        <v>16790</v>
      </c>
      <c r="B1793" t="s">
        <v>793</v>
      </c>
      <c r="C1793" t="s">
        <v>3167</v>
      </c>
      <c r="D1793" t="s">
        <v>795</v>
      </c>
      <c r="E1793" t="s">
        <v>31</v>
      </c>
      <c r="F1793" t="s">
        <v>24</v>
      </c>
      <c r="G1793" t="s">
        <v>25</v>
      </c>
      <c r="H1793">
        <v>673</v>
      </c>
      <c r="I1793">
        <v>667</v>
      </c>
      <c r="J1793">
        <v>312</v>
      </c>
      <c r="K1793" t="s">
        <v>9584</v>
      </c>
      <c r="L1793">
        <v>0</v>
      </c>
      <c r="M1793">
        <v>127</v>
      </c>
      <c r="N1793">
        <v>536</v>
      </c>
      <c r="O1793">
        <v>-4977</v>
      </c>
      <c r="P1793">
        <v>134938</v>
      </c>
      <c r="Q1793">
        <v>201240</v>
      </c>
      <c r="R1793">
        <v>46</v>
      </c>
      <c r="S1793">
        <v>86763871</v>
      </c>
      <c r="U1793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1793" t="str">
        <f>IFERROR(MID(spotify_top_songs_audio_features[[#This Row],[artist_names]],SEARCH(",",spotify_top_songs_audio_features[[#This Row],[artist_names]])+2,99),"")</f>
        <v/>
      </c>
      <c r="W1793" t="str">
        <f>spotify_top_songs_audio_features[[#This Row],[source]]</f>
        <v>Kid Ina Korner / Interscope</v>
      </c>
      <c r="X1793" s="1">
        <f>spotify_top_songs_audio_features[[#This Row],[streams]]</f>
        <v>86763871</v>
      </c>
      <c r="Y1793" t="str">
        <f>IF(Tabela2[[#This Row],[feat]]="","","Feat")</f>
        <v/>
      </c>
      <c r="Z1793" s="17" t="str">
        <f>CONCATENATE(INT(spotify_top_songs_audio_features[[#This Row],[duration_ms]]/(60*1000)),":",MOD(INT(spotify_top_songs_audio_features[[#This Row],[duration_ms]]/1000),60))</f>
        <v>3:21</v>
      </c>
      <c r="AA17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793" t="str">
        <f>spotify_top_songs_audio_features[[#This Row],[track_name]]</f>
        <v>Whatever It Takes</v>
      </c>
    </row>
    <row r="1794" spans="1:28" x14ac:dyDescent="0.25">
      <c r="A1794" t="s">
        <v>7249</v>
      </c>
      <c r="B1794" t="s">
        <v>7250</v>
      </c>
      <c r="C1794" t="s">
        <v>7251</v>
      </c>
      <c r="D1794" t="s">
        <v>2682</v>
      </c>
      <c r="E1794" t="s">
        <v>70</v>
      </c>
      <c r="F1794" t="s">
        <v>32</v>
      </c>
      <c r="G1794" t="s">
        <v>25</v>
      </c>
      <c r="H1794">
        <v>825</v>
      </c>
      <c r="I1794">
        <v>483</v>
      </c>
      <c r="J1794">
        <v>8</v>
      </c>
      <c r="K1794" t="s">
        <v>7252</v>
      </c>
      <c r="L1794">
        <v>1.48E-3</v>
      </c>
      <c r="M1794">
        <v>204</v>
      </c>
      <c r="N1794">
        <v>892</v>
      </c>
      <c r="O1794">
        <v>-5746</v>
      </c>
      <c r="P1794">
        <v>13998</v>
      </c>
      <c r="Q1794">
        <v>219933</v>
      </c>
      <c r="R1794">
        <v>8</v>
      </c>
      <c r="S1794">
        <v>86738931</v>
      </c>
      <c r="U1794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1794" t="str">
        <f>IFERROR(MID(spotify_top_songs_audio_features[[#This Row],[artist_names]],SEARCH(",",spotify_top_songs_audio_features[[#This Row],[artist_names]])+2,99),"")</f>
        <v>Post Malone, Clever</v>
      </c>
      <c r="W1794" t="str">
        <f>spotify_top_songs_audio_features[[#This Row],[source]]</f>
        <v>RBMG/Def Jam</v>
      </c>
      <c r="X1794" s="1">
        <f>spotify_top_songs_audio_features[[#This Row],[streams]]</f>
        <v>86738931</v>
      </c>
      <c r="Y1794" t="str">
        <f>IF(Tabela2[[#This Row],[feat]]="","","Feat")</f>
        <v>Feat</v>
      </c>
      <c r="Z1794" s="17" t="str">
        <f>CONCATENATE(INT(spotify_top_songs_audio_features[[#This Row],[duration_ms]]/(60*1000)),":",MOD(INT(spotify_top_songs_audio_features[[#This Row],[duration_ms]]/1000),60))</f>
        <v>3:39</v>
      </c>
      <c r="AA17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94" t="str">
        <f>spotify_top_songs_audio_features[[#This Row],[track_name]]</f>
        <v>Forever (feat. Post Malone &amp; Clever)</v>
      </c>
    </row>
    <row r="1795" spans="1:28" x14ac:dyDescent="0.25">
      <c r="A1795" t="s">
        <v>15059</v>
      </c>
      <c r="B1795" t="s">
        <v>12476</v>
      </c>
      <c r="C1795" t="s">
        <v>15060</v>
      </c>
      <c r="D1795" t="s">
        <v>48</v>
      </c>
      <c r="E1795" t="s">
        <v>70</v>
      </c>
      <c r="F1795" t="s">
        <v>24</v>
      </c>
      <c r="G1795" t="s">
        <v>25</v>
      </c>
      <c r="H1795">
        <v>628</v>
      </c>
      <c r="I1795">
        <v>639</v>
      </c>
      <c r="J1795">
        <v>435</v>
      </c>
      <c r="K1795" t="s">
        <v>10876</v>
      </c>
      <c r="L1795">
        <v>0</v>
      </c>
      <c r="M1795">
        <v>354</v>
      </c>
      <c r="N1795">
        <v>493</v>
      </c>
      <c r="O1795">
        <v>-546</v>
      </c>
      <c r="P1795">
        <v>108045</v>
      </c>
      <c r="Q1795">
        <v>185773</v>
      </c>
      <c r="R1795">
        <v>28</v>
      </c>
      <c r="S1795">
        <v>86584811</v>
      </c>
      <c r="U1795" t="str">
        <f>IFERROR(LEFT(spotify_top_songs_audio_features[[#This Row],[artist_names]],SEARCH(",",spotify_top_songs_audio_features[[#This Row],[artist_names]])-1),spotify_top_songs_audio_features[[#This Row],[artist_names]])</f>
        <v>Conan Gray</v>
      </c>
      <c r="V1795" t="str">
        <f>IFERROR(MID(spotify_top_songs_audio_features[[#This Row],[artist_names]],SEARCH(",",spotify_top_songs_audio_features[[#This Row],[artist_names]])+2,99),"")</f>
        <v/>
      </c>
      <c r="W1795" t="str">
        <f>spotify_top_songs_audio_features[[#This Row],[source]]</f>
        <v>Republic Records</v>
      </c>
      <c r="X1795" s="1">
        <f>spotify_top_songs_audio_features[[#This Row],[streams]]</f>
        <v>86584811</v>
      </c>
      <c r="Y1795" t="str">
        <f>IF(Tabela2[[#This Row],[feat]]="","","Feat")</f>
        <v/>
      </c>
      <c r="Z1795" s="17" t="str">
        <f>CONCATENATE(INT(spotify_top_songs_audio_features[[#This Row],[duration_ms]]/(60*1000)),":",MOD(INT(spotify_top_songs_audio_features[[#This Row],[duration_ms]]/1000),60))</f>
        <v>3:5</v>
      </c>
      <c r="AA17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795" t="str">
        <f>spotify_top_songs_audio_features[[#This Row],[track_name]]</f>
        <v>Maniac</v>
      </c>
    </row>
    <row r="1796" spans="1:28" x14ac:dyDescent="0.25">
      <c r="A1796" t="s">
        <v>11731</v>
      </c>
      <c r="B1796" t="s">
        <v>11732</v>
      </c>
      <c r="C1796" t="s">
        <v>11733</v>
      </c>
      <c r="D1796" t="s">
        <v>520</v>
      </c>
      <c r="E1796" t="s">
        <v>43</v>
      </c>
      <c r="F1796" t="s">
        <v>32</v>
      </c>
      <c r="G1796" t="s">
        <v>25</v>
      </c>
      <c r="H1796">
        <v>502</v>
      </c>
      <c r="I1796">
        <v>786</v>
      </c>
      <c r="J1796">
        <v>317</v>
      </c>
      <c r="K1796" t="s">
        <v>1555</v>
      </c>
      <c r="L1796">
        <v>0</v>
      </c>
      <c r="M1796">
        <v>65</v>
      </c>
      <c r="N1796">
        <v>739</v>
      </c>
      <c r="O1796">
        <v>-4378</v>
      </c>
      <c r="P1796">
        <v>169021</v>
      </c>
      <c r="Q1796">
        <v>243491</v>
      </c>
      <c r="R1796">
        <v>22</v>
      </c>
      <c r="S1796">
        <v>86427524</v>
      </c>
      <c r="U1796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1796" t="str">
        <f>IFERROR(MID(spotify_top_songs_audio_features[[#This Row],[artist_names]],SEARCH(",",spotify_top_songs_audio_features[[#This Row],[artist_names]])+2,99),"")</f>
        <v>Wiz Khalifa, Imagine Dragons, X Ambassadors, Logic, Ty Dolla $ign</v>
      </c>
      <c r="W1796" t="str">
        <f>spotify_top_songs_audio_features[[#This Row],[source]]</f>
        <v>Atlantic Records</v>
      </c>
      <c r="X1796" s="1">
        <f>spotify_top_songs_audio_features[[#This Row],[streams]]</f>
        <v>86427524</v>
      </c>
      <c r="Y1796" t="str">
        <f>IF(Tabela2[[#This Row],[feat]]="","","Feat")</f>
        <v>Feat</v>
      </c>
      <c r="Z1796" s="17" t="str">
        <f>CONCATENATE(INT(spotify_top_songs_audio_features[[#This Row],[duration_ms]]/(60*1000)),":",MOD(INT(spotify_top_songs_audio_features[[#This Row],[duration_ms]]/1000),60))</f>
        <v>4:3</v>
      </c>
      <c r="AA17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796" t="str">
        <f>spotify_top_songs_audio_features[[#This Row],[track_name]]</f>
        <v>Sucker for Pain (with Wiz Khalifa, Imagine Dragons, Logic &amp; Ty Dolla $ign feat. X Ambassadors)</v>
      </c>
    </row>
    <row r="1797" spans="1:28" x14ac:dyDescent="0.25">
      <c r="A1797" t="s">
        <v>7470</v>
      </c>
      <c r="B1797" t="s">
        <v>1503</v>
      </c>
      <c r="C1797" t="s">
        <v>7471</v>
      </c>
      <c r="D1797" t="s">
        <v>7472</v>
      </c>
      <c r="E1797" t="s">
        <v>113</v>
      </c>
      <c r="F1797" t="s">
        <v>24</v>
      </c>
      <c r="G1797" t="s">
        <v>25</v>
      </c>
      <c r="H1797">
        <v>68</v>
      </c>
      <c r="I1797">
        <v>922</v>
      </c>
      <c r="J1797">
        <v>121</v>
      </c>
      <c r="K1797" t="s">
        <v>647</v>
      </c>
      <c r="L1797">
        <v>0</v>
      </c>
      <c r="M1797">
        <v>877</v>
      </c>
      <c r="N1797">
        <v>799</v>
      </c>
      <c r="O1797">
        <v>-1215</v>
      </c>
      <c r="P1797">
        <v>125014</v>
      </c>
      <c r="Q1797">
        <v>176973</v>
      </c>
      <c r="R1797">
        <v>10</v>
      </c>
      <c r="S1797">
        <v>86426944</v>
      </c>
      <c r="U1797" t="str">
        <f>IFERROR(LEFT(spotify_top_songs_audio_features[[#This Row],[artist_names]],SEARCH(",",spotify_top_songs_audio_features[[#This Row],[artist_names]])-1),spotify_top_songs_audio_features[[#This Row],[artist_names]])</f>
        <v>IVE</v>
      </c>
      <c r="V1797" t="str">
        <f>IFERROR(MID(spotify_top_songs_audio_features[[#This Row],[artist_names]],SEARCH(",",spotify_top_songs_audio_features[[#This Row],[artist_names]])+2,99),"")</f>
        <v/>
      </c>
      <c r="W1797" t="str">
        <f>spotify_top_songs_audio_features[[#This Row],[source]]</f>
        <v>Starship Entertainment</v>
      </c>
      <c r="X1797" s="1">
        <f>spotify_top_songs_audio_features[[#This Row],[streams]]</f>
        <v>86426944</v>
      </c>
      <c r="Y1797" t="str">
        <f>IF(Tabela2[[#This Row],[feat]]="","","Feat")</f>
        <v/>
      </c>
      <c r="Z1797" s="17" t="str">
        <f>CONCATENATE(INT(spotify_top_songs_audio_features[[#This Row],[duration_ms]]/(60*1000)),":",MOD(INT(spotify_top_songs_audio_features[[#This Row],[duration_ms]]/1000),60))</f>
        <v>2:56</v>
      </c>
      <c r="AA17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797" t="str">
        <f>spotify_top_songs_audio_features[[#This Row],[track_name]]</f>
        <v>After LIKE</v>
      </c>
    </row>
    <row r="1798" spans="1:28" x14ac:dyDescent="0.25">
      <c r="A1798" t="s">
        <v>12713</v>
      </c>
      <c r="B1798" t="s">
        <v>12714</v>
      </c>
      <c r="C1798" t="s">
        <v>12715</v>
      </c>
      <c r="D1798" t="s">
        <v>22</v>
      </c>
      <c r="E1798" t="s">
        <v>23</v>
      </c>
      <c r="F1798" t="s">
        <v>32</v>
      </c>
      <c r="G1798" t="s">
        <v>25</v>
      </c>
      <c r="H1798">
        <v>322</v>
      </c>
      <c r="I1798">
        <v>377</v>
      </c>
      <c r="J1798">
        <v>356</v>
      </c>
      <c r="K1798" t="s">
        <v>7379</v>
      </c>
      <c r="L1798">
        <v>0</v>
      </c>
      <c r="M1798">
        <v>338</v>
      </c>
      <c r="N1798">
        <v>366</v>
      </c>
      <c r="O1798">
        <v>-7385</v>
      </c>
      <c r="P1798">
        <v>118669</v>
      </c>
      <c r="Q1798">
        <v>268960</v>
      </c>
      <c r="R1798">
        <v>12</v>
      </c>
      <c r="S1798">
        <v>86384268</v>
      </c>
      <c r="U1798" t="str">
        <f>IFERROR(LEFT(spotify_top_songs_audio_features[[#This Row],[artist_names]],SEARCH(",",spotify_top_songs_audio_features[[#This Row],[artist_names]])-1),spotify_top_songs_audio_features[[#This Row],[artist_names]])</f>
        <v>Pentatonix</v>
      </c>
      <c r="V1798" t="str">
        <f>IFERROR(MID(spotify_top_songs_audio_features[[#This Row],[artist_names]],SEARCH(",",spotify_top_songs_audio_features[[#This Row],[artist_names]])+2,99),"")</f>
        <v/>
      </c>
      <c r="W1798" t="str">
        <f>spotify_top_songs_audio_features[[#This Row],[source]]</f>
        <v>RCA Records Label</v>
      </c>
      <c r="X1798" s="1">
        <f>spotify_top_songs_audio_features[[#This Row],[streams]]</f>
        <v>86384268</v>
      </c>
      <c r="Y1798" t="str">
        <f>IF(Tabela2[[#This Row],[feat]]="","","Feat")</f>
        <v/>
      </c>
      <c r="Z1798" s="17" t="str">
        <f>CONCATENATE(INT(spotify_top_songs_audio_features[[#This Row],[duration_ms]]/(60*1000)),":",MOD(INT(spotify_top_songs_audio_features[[#This Row],[duration_ms]]/1000),60))</f>
        <v>4:28</v>
      </c>
      <c r="AA17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798" t="str">
        <f>spotify_top_songs_audio_features[[#This Row],[track_name]]</f>
        <v>Hallelujah</v>
      </c>
    </row>
    <row r="1799" spans="1:28" x14ac:dyDescent="0.25">
      <c r="A1799" t="s">
        <v>16791</v>
      </c>
      <c r="B1799" t="s">
        <v>16792</v>
      </c>
      <c r="C1799" t="s">
        <v>16793</v>
      </c>
      <c r="D1799" t="s">
        <v>16794</v>
      </c>
      <c r="E1799" t="s">
        <v>142</v>
      </c>
      <c r="F1799" t="s">
        <v>24</v>
      </c>
      <c r="G1799" t="s">
        <v>25</v>
      </c>
      <c r="H1799">
        <v>509</v>
      </c>
      <c r="I1799">
        <v>359</v>
      </c>
      <c r="J1799">
        <v>279</v>
      </c>
      <c r="K1799" t="s">
        <v>12050</v>
      </c>
      <c r="L1799">
        <v>289</v>
      </c>
      <c r="M1799">
        <v>19</v>
      </c>
      <c r="N1799">
        <v>329</v>
      </c>
      <c r="O1799">
        <v>-8993</v>
      </c>
      <c r="P1799">
        <v>155799</v>
      </c>
      <c r="Q1799">
        <v>260346</v>
      </c>
      <c r="R1799">
        <v>9</v>
      </c>
      <c r="S1799">
        <v>86374102</v>
      </c>
      <c r="U1799" t="str">
        <f>IFERROR(LEFT(spotify_top_songs_audio_features[[#This Row],[artist_names]],SEARCH(",",spotify_top_songs_audio_features[[#This Row],[artist_names]])-1),spotify_top_songs_audio_features[[#This Row],[artist_names]])</f>
        <v>Nadhif Basalamah</v>
      </c>
      <c r="V1799" t="str">
        <f>IFERROR(MID(spotify_top_songs_audio_features[[#This Row],[artist_names]],SEARCH(",",spotify_top_songs_audio_features[[#This Row],[artist_names]])+2,99),"")</f>
        <v/>
      </c>
      <c r="W1799" t="str">
        <f>spotify_top_songs_audio_features[[#This Row],[source]]</f>
        <v>After School</v>
      </c>
      <c r="X1799" s="1">
        <f>spotify_top_songs_audio_features[[#This Row],[streams]]</f>
        <v>86374102</v>
      </c>
      <c r="Y1799" t="str">
        <f>IF(Tabela2[[#This Row],[feat]]="","","Feat")</f>
        <v/>
      </c>
      <c r="Z1799" s="17" t="str">
        <f>CONCATENATE(INT(spotify_top_songs_audio_features[[#This Row],[duration_ms]]/(60*1000)),":",MOD(INT(spotify_top_songs_audio_features[[#This Row],[duration_ms]]/1000),60))</f>
        <v>4:20</v>
      </c>
      <c r="AA17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799" t="str">
        <f>spotify_top_songs_audio_features[[#This Row],[track_name]]</f>
        <v>penjaga hati</v>
      </c>
    </row>
    <row r="1800" spans="1:28" x14ac:dyDescent="0.25">
      <c r="A1800" t="s">
        <v>2874</v>
      </c>
      <c r="B1800" t="s">
        <v>2875</v>
      </c>
      <c r="C1800" t="s">
        <v>2876</v>
      </c>
      <c r="D1800" t="s">
        <v>53</v>
      </c>
      <c r="E1800" t="s">
        <v>113</v>
      </c>
      <c r="F1800" t="s">
        <v>24</v>
      </c>
      <c r="G1800" t="s">
        <v>25</v>
      </c>
      <c r="H1800">
        <v>736</v>
      </c>
      <c r="I1800">
        <v>964</v>
      </c>
      <c r="J1800">
        <v>129</v>
      </c>
      <c r="K1800" t="s">
        <v>1315</v>
      </c>
      <c r="L1800">
        <v>2.32E-4</v>
      </c>
      <c r="M1800">
        <v>336</v>
      </c>
      <c r="N1800">
        <v>953</v>
      </c>
      <c r="O1800">
        <v>-2147</v>
      </c>
      <c r="P1800">
        <v>179935</v>
      </c>
      <c r="Q1800">
        <v>227707</v>
      </c>
      <c r="R1800">
        <v>22</v>
      </c>
      <c r="S1800">
        <v>86219346</v>
      </c>
      <c r="U1800" t="str">
        <f>IFERROR(LEFT(spotify_top_songs_audio_features[[#This Row],[artist_names]],SEARCH(",",spotify_top_songs_audio_features[[#This Row],[artist_names]])-1),spotify_top_songs_audio_features[[#This Row],[artist_names]])</f>
        <v>Carlos Vives</v>
      </c>
      <c r="V1800" t="str">
        <f>IFERROR(MID(spotify_top_songs_audio_features[[#This Row],[artist_names]],SEARCH(",",spotify_top_songs_audio_features[[#This Row],[artist_names]])+2,99),"")</f>
        <v>Shakira</v>
      </c>
      <c r="W1800" t="str">
        <f>spotify_top_songs_audio_features[[#This Row],[source]]</f>
        <v>Sony Music Latin</v>
      </c>
      <c r="X1800" s="1">
        <f>spotify_top_songs_audio_features[[#This Row],[streams]]</f>
        <v>86219346</v>
      </c>
      <c r="Y1800" t="str">
        <f>IF(Tabela2[[#This Row],[feat]]="","","Feat")</f>
        <v>Feat</v>
      </c>
      <c r="Z1800" s="17" t="str">
        <f>CONCATENATE(INT(spotify_top_songs_audio_features[[#This Row],[duration_ms]]/(60*1000)),":",MOD(INT(spotify_top_songs_audio_features[[#This Row],[duration_ms]]/1000),60))</f>
        <v>3:47</v>
      </c>
      <c r="AA18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00" t="str">
        <f>spotify_top_songs_audio_features[[#This Row],[track_name]]</f>
        <v>La Bicicleta</v>
      </c>
    </row>
    <row r="1801" spans="1:28" x14ac:dyDescent="0.25">
      <c r="A1801" t="s">
        <v>10569</v>
      </c>
      <c r="B1801" t="s">
        <v>325</v>
      </c>
      <c r="C1801" t="s">
        <v>10570</v>
      </c>
      <c r="D1801" t="s">
        <v>7138</v>
      </c>
      <c r="E1801" t="s">
        <v>58</v>
      </c>
      <c r="F1801" t="s">
        <v>24</v>
      </c>
      <c r="G1801" t="s">
        <v>25</v>
      </c>
      <c r="H1801">
        <v>53</v>
      </c>
      <c r="I1801">
        <v>538</v>
      </c>
      <c r="J1801">
        <v>335</v>
      </c>
      <c r="K1801" t="s">
        <v>566</v>
      </c>
      <c r="L1801">
        <v>2.8299999999999999E-4</v>
      </c>
      <c r="M1801">
        <v>248</v>
      </c>
      <c r="N1801">
        <v>288</v>
      </c>
      <c r="O1801">
        <v>-6672</v>
      </c>
      <c r="P1801">
        <v>148051</v>
      </c>
      <c r="Q1801">
        <v>233654</v>
      </c>
      <c r="R1801">
        <v>10</v>
      </c>
      <c r="S1801">
        <v>86205425</v>
      </c>
      <c r="U1801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1801" t="str">
        <f>IFERROR(MID(spotify_top_songs_audio_features[[#This Row],[artist_names]],SEARCH(",",spotify_top_songs_audio_features[[#This Row],[artist_names]])+2,99),"")</f>
        <v/>
      </c>
      <c r="W1801" t="str">
        <f>spotify_top_songs_audio_features[[#This Row],[source]]</f>
        <v>RCA/Legacy</v>
      </c>
      <c r="X1801" s="1">
        <f>spotify_top_songs_audio_features[[#This Row],[streams]]</f>
        <v>86205425</v>
      </c>
      <c r="Y1801" t="str">
        <f>IF(Tabela2[[#This Row],[feat]]="","","Feat")</f>
        <v/>
      </c>
      <c r="Z1801" s="17" t="str">
        <f>CONCATENATE(INT(spotify_top_songs_audio_features[[#This Row],[duration_ms]]/(60*1000)),":",MOD(INT(spotify_top_songs_audio_features[[#This Row],[duration_ms]]/1000),60))</f>
        <v>3:53</v>
      </c>
      <c r="AA18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801" t="str">
        <f>spotify_top_songs_audio_features[[#This Row],[track_name]]</f>
        <v>Slide Away</v>
      </c>
    </row>
    <row r="1802" spans="1:28" x14ac:dyDescent="0.25">
      <c r="A1802" t="s">
        <v>17662</v>
      </c>
      <c r="B1802" t="s">
        <v>4991</v>
      </c>
      <c r="C1802" t="s">
        <v>17663</v>
      </c>
      <c r="D1802" t="s">
        <v>1306</v>
      </c>
      <c r="E1802" t="s">
        <v>177</v>
      </c>
      <c r="F1802" t="s">
        <v>24</v>
      </c>
      <c r="G1802" t="s">
        <v>25</v>
      </c>
      <c r="H1802">
        <v>737</v>
      </c>
      <c r="I1802">
        <v>742</v>
      </c>
      <c r="J1802">
        <v>441</v>
      </c>
      <c r="K1802" t="s">
        <v>118</v>
      </c>
      <c r="L1802">
        <v>0</v>
      </c>
      <c r="M1802">
        <v>316</v>
      </c>
      <c r="N1802">
        <v>386</v>
      </c>
      <c r="O1802">
        <v>-2875</v>
      </c>
      <c r="P1802">
        <v>119966</v>
      </c>
      <c r="Q1802">
        <v>258000</v>
      </c>
      <c r="R1802">
        <v>18</v>
      </c>
      <c r="S1802">
        <v>86162174</v>
      </c>
      <c r="U1802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802" t="str">
        <f>IFERROR(MID(spotify_top_songs_audio_features[[#This Row],[artist_names]],SEARCH(",",spotify_top_songs_audio_features[[#This Row],[artist_names]])+2,99),"")</f>
        <v>Romeo Santos</v>
      </c>
      <c r="W1802" t="str">
        <f>spotify_top_songs_audio_features[[#This Row],[source]]</f>
        <v>VP Records Corp/Dimelo Vi</v>
      </c>
      <c r="X1802" s="1">
        <f>spotify_top_songs_audio_features[[#This Row],[streams]]</f>
        <v>86162174</v>
      </c>
      <c r="Y1802" t="str">
        <f>IF(Tabela2[[#This Row],[feat]]="","","Feat")</f>
        <v>Feat</v>
      </c>
      <c r="Z1802" s="17" t="str">
        <f>CONCATENATE(INT(spotify_top_songs_audio_features[[#This Row],[duration_ms]]/(60*1000)),":",MOD(INT(spotify_top_songs_audio_features[[#This Row],[duration_ms]]/1000),60))</f>
        <v>4:18</v>
      </c>
      <c r="AA18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802" t="str">
        <f>spotify_top_songs_audio_features[[#This Row],[track_name]]</f>
        <v>El Farsante - Remix</v>
      </c>
    </row>
    <row r="1803" spans="1:28" x14ac:dyDescent="0.25">
      <c r="A1803" t="s">
        <v>5263</v>
      </c>
      <c r="B1803" t="s">
        <v>5264</v>
      </c>
      <c r="C1803" t="s">
        <v>5265</v>
      </c>
      <c r="D1803" t="s">
        <v>5266</v>
      </c>
      <c r="E1803" t="s">
        <v>23</v>
      </c>
      <c r="F1803" t="s">
        <v>24</v>
      </c>
      <c r="G1803" t="s">
        <v>25</v>
      </c>
      <c r="H1803">
        <v>697</v>
      </c>
      <c r="I1803">
        <v>648</v>
      </c>
      <c r="J1803">
        <v>128</v>
      </c>
      <c r="K1803" t="s">
        <v>5267</v>
      </c>
      <c r="L1803">
        <v>0</v>
      </c>
      <c r="M1803">
        <v>191</v>
      </c>
      <c r="N1803">
        <v>313</v>
      </c>
      <c r="O1803">
        <v>-7123</v>
      </c>
      <c r="P1803">
        <v>186125</v>
      </c>
      <c r="Q1803">
        <v>199813</v>
      </c>
      <c r="R1803">
        <v>17</v>
      </c>
      <c r="S1803">
        <v>86049012</v>
      </c>
      <c r="U1803" t="str">
        <f>IFERROR(LEFT(spotify_top_songs_audio_features[[#This Row],[artist_names]],SEARCH(",",spotify_top_songs_audio_features[[#This Row],[artist_names]])-1),spotify_top_songs_audio_features[[#This Row],[artist_names]])</f>
        <v>Manuel Turizo</v>
      </c>
      <c r="V1803" t="str">
        <f>IFERROR(MID(spotify_top_songs_audio_features[[#This Row],[artist_names]],SEARCH(",",spotify_top_songs_audio_features[[#This Row],[artist_names]])+2,99),"")</f>
        <v/>
      </c>
      <c r="W1803" t="str">
        <f>spotify_top_songs_audio_features[[#This Row],[source]]</f>
        <v>Sony Music Latin/La Industria</v>
      </c>
      <c r="X1803" s="1">
        <f>spotify_top_songs_audio_features[[#This Row],[streams]]</f>
        <v>86049012</v>
      </c>
      <c r="Y1803" t="str">
        <f>IF(Tabela2[[#This Row],[feat]]="","","Feat")</f>
        <v/>
      </c>
      <c r="Z1803" s="17" t="str">
        <f>CONCATENATE(INT(spotify_top_songs_audio_features[[#This Row],[duration_ms]]/(60*1000)),":",MOD(INT(spotify_top_songs_audio_features[[#This Row],[duration_ms]]/1000),60))</f>
        <v>3:19</v>
      </c>
      <c r="AA18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803" t="str">
        <f>spotify_top_songs_audio_features[[#This Row],[track_name]]</f>
        <v>Esperándote</v>
      </c>
    </row>
    <row r="1804" spans="1:28" x14ac:dyDescent="0.25">
      <c r="A1804" t="s">
        <v>10240</v>
      </c>
      <c r="B1804" t="s">
        <v>1632</v>
      </c>
      <c r="C1804" t="s">
        <v>10241</v>
      </c>
      <c r="D1804" t="s">
        <v>1587</v>
      </c>
      <c r="E1804" t="s">
        <v>58</v>
      </c>
      <c r="F1804" t="s">
        <v>32</v>
      </c>
      <c r="G1804" t="s">
        <v>25</v>
      </c>
      <c r="H1804">
        <v>583</v>
      </c>
      <c r="I1804">
        <v>61</v>
      </c>
      <c r="J1804">
        <v>382</v>
      </c>
      <c r="K1804" t="s">
        <v>10242</v>
      </c>
      <c r="L1804">
        <v>105</v>
      </c>
      <c r="M1804">
        <v>14</v>
      </c>
      <c r="N1804">
        <v>336</v>
      </c>
      <c r="O1804">
        <v>-5639</v>
      </c>
      <c r="P1804">
        <v>11406</v>
      </c>
      <c r="Q1804">
        <v>214740</v>
      </c>
      <c r="R1804">
        <v>11</v>
      </c>
      <c r="S1804">
        <v>85914240</v>
      </c>
      <c r="U1804" t="str">
        <f>IFERROR(LEFT(spotify_top_songs_audio_features[[#This Row],[artist_names]],SEARCH(",",spotify_top_songs_audio_features[[#This Row],[artist_names]])-1),spotify_top_songs_audio_features[[#This Row],[artist_names]])</f>
        <v>Demi Lovato</v>
      </c>
      <c r="V1804" t="str">
        <f>IFERROR(MID(spotify_top_songs_audio_features[[#This Row],[artist_names]],SEARCH(",",spotify_top_songs_audio_features[[#This Row],[artist_names]])+2,99),"")</f>
        <v/>
      </c>
      <c r="W1804" t="str">
        <f>spotify_top_songs_audio_features[[#This Row],[source]]</f>
        <v>Hollywood Records</v>
      </c>
      <c r="X1804" s="1">
        <f>spotify_top_songs_audio_features[[#This Row],[streams]]</f>
        <v>85914240</v>
      </c>
      <c r="Y1804" t="str">
        <f>IF(Tabela2[[#This Row],[feat]]="","","Feat")</f>
        <v/>
      </c>
      <c r="Z1804" s="17" t="str">
        <f>CONCATENATE(INT(spotify_top_songs_audio_features[[#This Row],[duration_ms]]/(60*1000)),":",MOD(INT(spotify_top_songs_audio_features[[#This Row],[duration_ms]]/1000),60))</f>
        <v>3:34</v>
      </c>
      <c r="AA18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804" t="str">
        <f>spotify_top_songs_audio_features[[#This Row],[track_name]]</f>
        <v>Cool for the Summer</v>
      </c>
    </row>
    <row r="1805" spans="1:28" x14ac:dyDescent="0.25">
      <c r="A1805" t="s">
        <v>5404</v>
      </c>
      <c r="B1805" t="s">
        <v>5405</v>
      </c>
      <c r="C1805" t="s">
        <v>5406</v>
      </c>
      <c r="D1805" t="s">
        <v>1306</v>
      </c>
      <c r="E1805" t="s">
        <v>177</v>
      </c>
      <c r="F1805" t="s">
        <v>24</v>
      </c>
      <c r="G1805" t="s">
        <v>25</v>
      </c>
      <c r="H1805">
        <v>754</v>
      </c>
      <c r="I1805">
        <v>805</v>
      </c>
      <c r="J1805">
        <v>752</v>
      </c>
      <c r="K1805" t="s">
        <v>1862</v>
      </c>
      <c r="L1805">
        <v>0</v>
      </c>
      <c r="M1805">
        <v>203</v>
      </c>
      <c r="N1805">
        <v>555</v>
      </c>
      <c r="O1805">
        <v>-4249</v>
      </c>
      <c r="P1805">
        <v>93983</v>
      </c>
      <c r="Q1805">
        <v>176133</v>
      </c>
      <c r="R1805">
        <v>8</v>
      </c>
      <c r="S1805">
        <v>85816378</v>
      </c>
      <c r="U1805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805" t="str">
        <f>IFERROR(MID(spotify_top_songs_audio_features[[#This Row],[artist_names]],SEARCH(",",spotify_top_songs_audio_features[[#This Row],[artist_names]])+2,99),"")</f>
        <v>Manuel Turizo</v>
      </c>
      <c r="W1805" t="str">
        <f>spotify_top_songs_audio_features[[#This Row],[source]]</f>
        <v>VP Records Corp/Dimelo Vi</v>
      </c>
      <c r="X1805" s="1">
        <f>spotify_top_songs_audio_features[[#This Row],[streams]]</f>
        <v>85816378</v>
      </c>
      <c r="Y1805" t="str">
        <f>IF(Tabela2[[#This Row],[feat]]="","","Feat")</f>
        <v>Feat</v>
      </c>
      <c r="Z1805" s="17" t="str">
        <f>CONCATENATE(INT(spotify_top_songs_audio_features[[#This Row],[duration_ms]]/(60*1000)),":",MOD(INT(spotify_top_songs_audio_features[[#This Row],[duration_ms]]/1000),60))</f>
        <v>2:56</v>
      </c>
      <c r="AA18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805" t="str">
        <f>spotify_top_songs_audio_features[[#This Row],[track_name]]</f>
        <v>Vaina Loca</v>
      </c>
    </row>
    <row r="1806" spans="1:28" x14ac:dyDescent="0.25">
      <c r="A1806" t="s">
        <v>7085</v>
      </c>
      <c r="B1806" t="s">
        <v>439</v>
      </c>
      <c r="C1806" t="s">
        <v>7086</v>
      </c>
      <c r="D1806" t="s">
        <v>48</v>
      </c>
      <c r="E1806" t="s">
        <v>142</v>
      </c>
      <c r="F1806" t="s">
        <v>24</v>
      </c>
      <c r="G1806" t="s">
        <v>25</v>
      </c>
      <c r="H1806">
        <v>599</v>
      </c>
      <c r="I1806">
        <v>571</v>
      </c>
      <c r="J1806">
        <v>665</v>
      </c>
      <c r="K1806" t="s">
        <v>1315</v>
      </c>
      <c r="L1806">
        <v>0</v>
      </c>
      <c r="M1806">
        <v>969</v>
      </c>
      <c r="N1806">
        <v>285</v>
      </c>
      <c r="O1806">
        <v>-4998</v>
      </c>
      <c r="P1806">
        <v>151974</v>
      </c>
      <c r="Q1806">
        <v>206453</v>
      </c>
      <c r="R1806">
        <v>9</v>
      </c>
      <c r="S1806">
        <v>85733606</v>
      </c>
      <c r="U1806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1806" t="str">
        <f>IFERROR(MID(spotify_top_songs_audio_features[[#This Row],[artist_names]],SEARCH(",",spotify_top_songs_audio_features[[#This Row],[artist_names]])+2,99),"")</f>
        <v/>
      </c>
      <c r="W1806" t="str">
        <f>spotify_top_songs_audio_features[[#This Row],[source]]</f>
        <v>Republic Records</v>
      </c>
      <c r="X1806" s="1">
        <f>spotify_top_songs_audio_features[[#This Row],[streams]]</f>
        <v>85733606</v>
      </c>
      <c r="Y1806" t="str">
        <f>IF(Tabela2[[#This Row],[feat]]="","","Feat")</f>
        <v/>
      </c>
      <c r="Z1806" s="17" t="str">
        <f>CONCATENATE(INT(spotify_top_songs_audio_features[[#This Row],[duration_ms]]/(60*1000)),":",MOD(INT(spotify_top_songs_audio_features[[#This Row],[duration_ms]]/1000),60))</f>
        <v>3:26</v>
      </c>
      <c r="AA18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806" t="str">
        <f>spotify_top_songs_audio_features[[#This Row],[track_name]]</f>
        <v>Rich &amp; Sad</v>
      </c>
    </row>
    <row r="1807" spans="1:28" x14ac:dyDescent="0.25">
      <c r="A1807" t="s">
        <v>13268</v>
      </c>
      <c r="B1807" t="s">
        <v>7708</v>
      </c>
      <c r="C1807" t="s">
        <v>13269</v>
      </c>
      <c r="D1807" t="s">
        <v>1264</v>
      </c>
      <c r="E1807" t="s">
        <v>97</v>
      </c>
      <c r="F1807" t="s">
        <v>24</v>
      </c>
      <c r="G1807" t="s">
        <v>25</v>
      </c>
      <c r="H1807">
        <v>97</v>
      </c>
      <c r="I1807">
        <v>463</v>
      </c>
      <c r="J1807">
        <v>366</v>
      </c>
      <c r="K1807" t="s">
        <v>7709</v>
      </c>
      <c r="L1807">
        <v>0</v>
      </c>
      <c r="M1807">
        <v>151</v>
      </c>
      <c r="N1807">
        <v>46</v>
      </c>
      <c r="O1807">
        <v>-7259</v>
      </c>
      <c r="P1807">
        <v>108003</v>
      </c>
      <c r="Q1807">
        <v>142417</v>
      </c>
      <c r="R1807">
        <v>18</v>
      </c>
      <c r="S1807">
        <v>85663330</v>
      </c>
      <c r="U1807" t="str">
        <f>IFERROR(LEFT(spotify_top_songs_audio_features[[#This Row],[artist_names]],SEARCH(",",spotify_top_songs_audio_features[[#This Row],[artist_names]])-1),spotify_top_songs_audio_features[[#This Row],[artist_names]])</f>
        <v>Quality Control</v>
      </c>
      <c r="V1807" t="str">
        <f>IFERROR(MID(spotify_top_songs_audio_features[[#This Row],[artist_names]],SEARCH(",",spotify_top_songs_audio_features[[#This Row],[artist_names]])+2,99),"")</f>
        <v>Lil Baby, DaBaby</v>
      </c>
      <c r="W1807" t="str">
        <f>spotify_top_songs_audio_features[[#This Row],[source]]</f>
        <v>Quality Control Music/Motown Records</v>
      </c>
      <c r="X1807" s="1">
        <f>spotify_top_songs_audio_features[[#This Row],[streams]]</f>
        <v>85663330</v>
      </c>
      <c r="Y1807" t="str">
        <f>IF(Tabela2[[#This Row],[feat]]="","","Feat")</f>
        <v>Feat</v>
      </c>
      <c r="Z1807" s="17" t="str">
        <f>CONCATENATE(INT(spotify_top_songs_audio_features[[#This Row],[duration_ms]]/(60*1000)),":",MOD(INT(spotify_top_songs_audio_features[[#This Row],[duration_ms]]/1000),60))</f>
        <v>2:22</v>
      </c>
      <c r="AA18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807" t="str">
        <f>spotify_top_songs_audio_features[[#This Row],[track_name]]</f>
        <v>Baby (Lil Baby feat. DaBaby)</v>
      </c>
    </row>
    <row r="1808" spans="1:28" x14ac:dyDescent="0.25">
      <c r="A1808" t="s">
        <v>17307</v>
      </c>
      <c r="B1808" t="s">
        <v>12010</v>
      </c>
      <c r="C1808" t="s">
        <v>12011</v>
      </c>
      <c r="D1808" t="s">
        <v>4099</v>
      </c>
      <c r="E1808" t="s">
        <v>142</v>
      </c>
      <c r="F1808" t="s">
        <v>24</v>
      </c>
      <c r="G1808" t="s">
        <v>25</v>
      </c>
      <c r="H1808">
        <v>603</v>
      </c>
      <c r="I1808">
        <v>321</v>
      </c>
      <c r="J1808">
        <v>599</v>
      </c>
      <c r="K1808" t="s">
        <v>6817</v>
      </c>
      <c r="L1808">
        <v>0</v>
      </c>
      <c r="M1808">
        <v>34</v>
      </c>
      <c r="N1808">
        <v>844</v>
      </c>
      <c r="O1808">
        <v>-11489</v>
      </c>
      <c r="P1808">
        <v>143104</v>
      </c>
      <c r="Q1808">
        <v>155600</v>
      </c>
      <c r="R1808">
        <v>11</v>
      </c>
      <c r="S1808">
        <v>85602215</v>
      </c>
      <c r="U1808" t="str">
        <f>IFERROR(LEFT(spotify_top_songs_audio_features[[#This Row],[artist_names]],SEARCH(",",spotify_top_songs_audio_features[[#This Row],[artist_names]])-1),spotify_top_songs_audio_features[[#This Row],[artist_names]])</f>
        <v>Frank Sinatra</v>
      </c>
      <c r="V1808" t="str">
        <f>IFERROR(MID(spotify_top_songs_audio_features[[#This Row],[artist_names]],SEARCH(",",spotify_top_songs_audio_features[[#This Row],[artist_names]])+2,99),"")</f>
        <v>B. Swanson Quartet</v>
      </c>
      <c r="W1808" t="str">
        <f>spotify_top_songs_audio_features[[#This Row],[source]]</f>
        <v>Columbia/Legacy</v>
      </c>
      <c r="X1808" s="1">
        <f>spotify_top_songs_audio_features[[#This Row],[streams]]</f>
        <v>85602215</v>
      </c>
      <c r="Y1808" t="str">
        <f>IF(Tabela2[[#This Row],[feat]]="","","Feat")</f>
        <v>Feat</v>
      </c>
      <c r="Z1808" s="17" t="str">
        <f>CONCATENATE(INT(spotify_top_songs_audio_features[[#This Row],[duration_ms]]/(60*1000)),":",MOD(INT(spotify_top_songs_audio_features[[#This Row],[duration_ms]]/1000),60))</f>
        <v>2:35</v>
      </c>
      <c r="AA18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808" t="str">
        <f>spotify_top_songs_audio_features[[#This Row],[track_name]]</f>
        <v>Let It Snow! Let It Snow! Let It Snow! (with The B. Swanson Quartet)</v>
      </c>
    </row>
    <row r="1809" spans="1:28" x14ac:dyDescent="0.25">
      <c r="A1809" t="s">
        <v>7604</v>
      </c>
      <c r="B1809" t="s">
        <v>7605</v>
      </c>
      <c r="C1809" t="s">
        <v>7606</v>
      </c>
      <c r="D1809" t="s">
        <v>7607</v>
      </c>
      <c r="E1809" t="s">
        <v>43</v>
      </c>
      <c r="F1809" t="s">
        <v>32</v>
      </c>
      <c r="G1809" t="s">
        <v>25</v>
      </c>
      <c r="H1809">
        <v>527</v>
      </c>
      <c r="I1809">
        <v>922</v>
      </c>
      <c r="J1809">
        <v>728</v>
      </c>
      <c r="K1809" t="s">
        <v>7608</v>
      </c>
      <c r="L1809">
        <v>162</v>
      </c>
      <c r="M1809">
        <v>422</v>
      </c>
      <c r="N1809">
        <v>49</v>
      </c>
      <c r="O1809">
        <v>-2666</v>
      </c>
      <c r="P1809">
        <v>95975</v>
      </c>
      <c r="Q1809">
        <v>181680</v>
      </c>
      <c r="R1809">
        <v>15</v>
      </c>
      <c r="S1809">
        <v>85601498</v>
      </c>
      <c r="U1809" t="str">
        <f>IFERROR(LEFT(spotify_top_songs_audio_features[[#This Row],[artist_names]],SEARCH(",",spotify_top_songs_audio_features[[#This Row],[artist_names]])-1),spotify_top_songs_audio_features[[#This Row],[artist_names]])</f>
        <v>Mother Mother</v>
      </c>
      <c r="V1809" t="str">
        <f>IFERROR(MID(spotify_top_songs_audio_features[[#This Row],[artist_names]],SEARCH(",",spotify_top_songs_audio_features[[#This Row],[artist_names]])+2,99),"")</f>
        <v/>
      </c>
      <c r="W1809" t="str">
        <f>spotify_top_songs_audio_features[[#This Row],[source]]</f>
        <v>Last Gang</v>
      </c>
      <c r="X1809" s="1">
        <f>spotify_top_songs_audio_features[[#This Row],[streams]]</f>
        <v>85601498</v>
      </c>
      <c r="Y1809" t="str">
        <f>IF(Tabela2[[#This Row],[feat]]="","","Feat")</f>
        <v/>
      </c>
      <c r="Z1809" s="17" t="str">
        <f>CONCATENATE(INT(spotify_top_songs_audio_features[[#This Row],[duration_ms]]/(60*1000)),":",MOD(INT(spotify_top_songs_audio_features[[#This Row],[duration_ms]]/1000),60))</f>
        <v>3:1</v>
      </c>
      <c r="AA18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809" t="str">
        <f>spotify_top_songs_audio_features[[#This Row],[track_name]]</f>
        <v>Hayloft</v>
      </c>
    </row>
    <row r="1810" spans="1:28" x14ac:dyDescent="0.25">
      <c r="A1810" t="s">
        <v>16552</v>
      </c>
      <c r="B1810" t="s">
        <v>7889</v>
      </c>
      <c r="C1810" t="s">
        <v>16553</v>
      </c>
      <c r="D1810" t="s">
        <v>1938</v>
      </c>
      <c r="E1810" t="s">
        <v>43</v>
      </c>
      <c r="F1810" t="s">
        <v>24</v>
      </c>
      <c r="G1810" t="s">
        <v>25</v>
      </c>
      <c r="H1810">
        <v>758</v>
      </c>
      <c r="I1810">
        <v>621</v>
      </c>
      <c r="J1810">
        <v>125</v>
      </c>
      <c r="K1810" t="s">
        <v>1666</v>
      </c>
      <c r="L1810">
        <v>0</v>
      </c>
      <c r="M1810">
        <v>809</v>
      </c>
      <c r="N1810">
        <v>92</v>
      </c>
      <c r="O1810">
        <v>-8033</v>
      </c>
      <c r="P1810">
        <v>79949</v>
      </c>
      <c r="Q1810">
        <v>142500</v>
      </c>
      <c r="R1810">
        <v>13</v>
      </c>
      <c r="S1810">
        <v>85530372</v>
      </c>
      <c r="U1810" t="str">
        <f>IFERROR(LEFT(spotify_top_songs_audio_features[[#This Row],[artist_names]],SEARCH(",",spotify_top_songs_audio_features[[#This Row],[artist_names]])-1),spotify_top_songs_audio_features[[#This Row],[artist_names]])</f>
        <v>Ryan Castro</v>
      </c>
      <c r="V1810" t="str">
        <f>IFERROR(MID(spotify_top_songs_audio_features[[#This Row],[artist_names]],SEARCH(",",spotify_top_songs_audio_features[[#This Row],[artist_names]])+2,99),"")</f>
        <v/>
      </c>
      <c r="W1810" t="str">
        <f>spotify_top_songs_audio_features[[#This Row],[source]]</f>
        <v>Sony Music Entertainment</v>
      </c>
      <c r="X1810" s="1">
        <f>spotify_top_songs_audio_features[[#This Row],[streams]]</f>
        <v>85530372</v>
      </c>
      <c r="Y1810" t="str">
        <f>IF(Tabela2[[#This Row],[feat]]="","","Feat")</f>
        <v/>
      </c>
      <c r="Z1810" s="17" t="str">
        <f>CONCATENATE(INT(spotify_top_songs_audio_features[[#This Row],[duration_ms]]/(60*1000)),":",MOD(INT(spotify_top_songs_audio_features[[#This Row],[duration_ms]]/1000),60))</f>
        <v>2:22</v>
      </c>
      <c r="AA18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810" t="str">
        <f>spotify_top_songs_audio_features[[#This Row],[track_name]]</f>
        <v>Mujeriego</v>
      </c>
    </row>
    <row r="1811" spans="1:28" x14ac:dyDescent="0.25">
      <c r="A1811" t="s">
        <v>8650</v>
      </c>
      <c r="B1811" t="s">
        <v>937</v>
      </c>
      <c r="C1811" t="s">
        <v>4437</v>
      </c>
      <c r="D1811" t="s">
        <v>282</v>
      </c>
      <c r="E1811" t="s">
        <v>70</v>
      </c>
      <c r="F1811" t="s">
        <v>32</v>
      </c>
      <c r="G1811" t="s">
        <v>25</v>
      </c>
      <c r="H1811">
        <v>61</v>
      </c>
      <c r="I1811">
        <v>508</v>
      </c>
      <c r="J1811">
        <v>152</v>
      </c>
      <c r="K1811" t="s">
        <v>4338</v>
      </c>
      <c r="L1811">
        <v>0</v>
      </c>
      <c r="M1811">
        <v>384</v>
      </c>
      <c r="N1811">
        <v>758</v>
      </c>
      <c r="O1811">
        <v>-6682</v>
      </c>
      <c r="P1811">
        <v>178818</v>
      </c>
      <c r="Q1811">
        <v>137876</v>
      </c>
      <c r="R1811">
        <v>2</v>
      </c>
      <c r="S1811">
        <v>85507927</v>
      </c>
      <c r="U1811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1811" t="str">
        <f>IFERROR(MID(spotify_top_songs_audio_features[[#This Row],[artist_names]],SEARCH(",",spotify_top_songs_audio_features[[#This Row],[artist_names]])+2,99),"")</f>
        <v/>
      </c>
      <c r="W1811" t="str">
        <f>spotify_top_songs_audio_features[[#This Row],[source]]</f>
        <v>Columbia</v>
      </c>
      <c r="X1811" s="1">
        <f>spotify_top_songs_audio_features[[#This Row],[streams]]</f>
        <v>85507927</v>
      </c>
      <c r="Y1811" t="str">
        <f>IF(Tabela2[[#This Row],[feat]]="","","Feat")</f>
        <v/>
      </c>
      <c r="Z1811" s="17" t="str">
        <f>CONCATENATE(INT(spotify_top_songs_audio_features[[#This Row],[duration_ms]]/(60*1000)),":",MOD(INT(spotify_top_songs_audio_features[[#This Row],[duration_ms]]/1000),60))</f>
        <v>2:17</v>
      </c>
      <c r="AA18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11" t="str">
        <f>spotify_top_songs_audio_features[[#This Row],[track_name]]</f>
        <v>MONTERO (Call Me By Your Name)</v>
      </c>
    </row>
    <row r="1812" spans="1:28" x14ac:dyDescent="0.25">
      <c r="A1812" t="s">
        <v>2694</v>
      </c>
      <c r="B1812" t="s">
        <v>284</v>
      </c>
      <c r="C1812" t="s">
        <v>2695</v>
      </c>
      <c r="D1812" t="s">
        <v>423</v>
      </c>
      <c r="E1812" t="s">
        <v>102</v>
      </c>
      <c r="F1812" t="s">
        <v>32</v>
      </c>
      <c r="G1812" t="s">
        <v>152</v>
      </c>
      <c r="H1812">
        <v>499</v>
      </c>
      <c r="I1812">
        <v>671</v>
      </c>
      <c r="J1812">
        <v>561</v>
      </c>
      <c r="K1812" t="s">
        <v>429</v>
      </c>
      <c r="L1812">
        <v>169</v>
      </c>
      <c r="M1812">
        <v>148</v>
      </c>
      <c r="N1812">
        <v>557</v>
      </c>
      <c r="O1812">
        <v>-6774</v>
      </c>
      <c r="P1812">
        <v>124994</v>
      </c>
      <c r="Q1812">
        <v>336924</v>
      </c>
      <c r="R1812">
        <v>8</v>
      </c>
      <c r="S1812">
        <v>85505819</v>
      </c>
      <c r="U181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812" t="str">
        <f>IFERROR(MID(spotify_top_songs_audio_features[[#This Row],[artist_names]],SEARCH(",",spotify_top_songs_audio_features[[#This Row],[artist_names]])+2,99),"")</f>
        <v/>
      </c>
      <c r="W1812" t="str">
        <f>spotify_top_songs_audio_features[[#This Row],[source]]</f>
        <v>OVO</v>
      </c>
      <c r="X1812" s="1">
        <f>spotify_top_songs_audio_features[[#This Row],[streams]]</f>
        <v>85505819</v>
      </c>
      <c r="Y1812" t="str">
        <f>IF(Tabela2[[#This Row],[feat]]="","","Feat")</f>
        <v/>
      </c>
      <c r="Z1812" s="17" t="str">
        <f>CONCATENATE(INT(spotify_top_songs_audio_features[[#This Row],[duration_ms]]/(60*1000)),":",MOD(INT(spotify_top_songs_audio_features[[#This Row],[duration_ms]]/1000),60))</f>
        <v>5:36</v>
      </c>
      <c r="AA18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812" t="str">
        <f>spotify_top_songs_audio_features[[#This Row],[track_name]]</f>
        <v>Massive</v>
      </c>
    </row>
    <row r="1813" spans="1:28" x14ac:dyDescent="0.25">
      <c r="A1813" t="s">
        <v>5045</v>
      </c>
      <c r="B1813" t="s">
        <v>5046</v>
      </c>
      <c r="C1813" t="s">
        <v>5047</v>
      </c>
      <c r="D1813" t="s">
        <v>1927</v>
      </c>
      <c r="E1813" t="s">
        <v>142</v>
      </c>
      <c r="F1813" t="s">
        <v>24</v>
      </c>
      <c r="G1813" t="s">
        <v>25</v>
      </c>
      <c r="H1813">
        <v>302</v>
      </c>
      <c r="I1813">
        <v>414</v>
      </c>
      <c r="J1813">
        <v>319</v>
      </c>
      <c r="K1813" t="s">
        <v>5048</v>
      </c>
      <c r="L1813">
        <v>0</v>
      </c>
      <c r="M1813">
        <v>861</v>
      </c>
      <c r="N1813">
        <v>105</v>
      </c>
      <c r="O1813">
        <v>-816</v>
      </c>
      <c r="P1813">
        <v>110508</v>
      </c>
      <c r="Q1813">
        <v>242956</v>
      </c>
      <c r="R1813">
        <v>12</v>
      </c>
      <c r="S1813">
        <v>85313383</v>
      </c>
      <c r="U1813" t="str">
        <f>IFERROR(LEFT(spotify_top_songs_audio_features[[#This Row],[artist_names]],SEARCH(",",spotify_top_songs_audio_features[[#This Row],[artist_names]])-1),spotify_top_songs_audio_features[[#This Row],[artist_names]])</f>
        <v>ZAYN</v>
      </c>
      <c r="V1813" t="str">
        <f>IFERROR(MID(spotify_top_songs_audio_features[[#This Row],[artist_names]],SEARCH(",",spotify_top_songs_audio_features[[#This Row],[artist_names]])+2,99),"")</f>
        <v>Zhavia</v>
      </c>
      <c r="W1813" t="str">
        <f>spotify_top_songs_audio_features[[#This Row],[source]]</f>
        <v>Walt Disney Records</v>
      </c>
      <c r="X1813" s="1">
        <f>spotify_top_songs_audio_features[[#This Row],[streams]]</f>
        <v>85313383</v>
      </c>
      <c r="Y1813" t="str">
        <f>IF(Tabela2[[#This Row],[feat]]="","","Feat")</f>
        <v>Feat</v>
      </c>
      <c r="Z1813" s="17" t="str">
        <f>CONCATENATE(INT(spotify_top_songs_audio_features[[#This Row],[duration_ms]]/(60*1000)),":",MOD(INT(spotify_top_songs_audio_features[[#This Row],[duration_ms]]/1000),60))</f>
        <v>4:2</v>
      </c>
      <c r="AA18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813" t="str">
        <f>spotify_top_songs_audio_features[[#This Row],[track_name]]</f>
        <v>A Whole New World (End Title) - From "Aladdin"</v>
      </c>
    </row>
    <row r="1814" spans="1:28" x14ac:dyDescent="0.25">
      <c r="A1814" t="s">
        <v>9994</v>
      </c>
      <c r="B1814" t="s">
        <v>9088</v>
      </c>
      <c r="C1814" t="s">
        <v>9995</v>
      </c>
      <c r="D1814" t="s">
        <v>1807</v>
      </c>
      <c r="E1814" t="s">
        <v>31</v>
      </c>
      <c r="F1814" t="s">
        <v>24</v>
      </c>
      <c r="G1814" t="s">
        <v>25</v>
      </c>
      <c r="H1814">
        <v>681</v>
      </c>
      <c r="I1814">
        <v>792</v>
      </c>
      <c r="J1814">
        <v>587</v>
      </c>
      <c r="K1814" t="s">
        <v>265</v>
      </c>
      <c r="L1814">
        <v>2.05E-4</v>
      </c>
      <c r="M1814">
        <v>295</v>
      </c>
      <c r="N1814">
        <v>4</v>
      </c>
      <c r="O1814">
        <v>-4795</v>
      </c>
      <c r="P1814">
        <v>9809</v>
      </c>
      <c r="Q1814">
        <v>160536</v>
      </c>
      <c r="R1814">
        <v>9</v>
      </c>
      <c r="S1814">
        <v>85210921</v>
      </c>
      <c r="U1814" t="str">
        <f>IFERROR(LEFT(spotify_top_songs_audio_features[[#This Row],[artist_names]],SEARCH(",",spotify_top_songs_audio_features[[#This Row],[artist_names]])-1),spotify_top_songs_audio_features[[#This Row],[artist_names]])</f>
        <v>Maria Becerra</v>
      </c>
      <c r="V1814" t="str">
        <f>IFERROR(MID(spotify_top_songs_audio_features[[#This Row],[artist_names]],SEARCH(",",spotify_top_songs_audio_features[[#This Row],[artist_names]])+2,99),"")</f>
        <v/>
      </c>
      <c r="W1814" t="str">
        <f>spotify_top_songs_audio_features[[#This Row],[source]]</f>
        <v>WEA Latina</v>
      </c>
      <c r="X1814" s="1">
        <f>spotify_top_songs_audio_features[[#This Row],[streams]]</f>
        <v>85210921</v>
      </c>
      <c r="Y1814" t="str">
        <f>IF(Tabela2[[#This Row],[feat]]="","","Feat")</f>
        <v/>
      </c>
      <c r="Z1814" s="17" t="str">
        <f>CONCATENATE(INT(spotify_top_songs_audio_features[[#This Row],[duration_ms]]/(60*1000)),":",MOD(INT(spotify_top_songs_audio_features[[#This Row],[duration_ms]]/1000),60))</f>
        <v>2:40</v>
      </c>
      <c r="AA18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14" t="str">
        <f>spotify_top_songs_audio_features[[#This Row],[track_name]]</f>
        <v>CORAZÓN VACÍO</v>
      </c>
    </row>
    <row r="1815" spans="1:28" x14ac:dyDescent="0.25">
      <c r="A1815" t="s">
        <v>4481</v>
      </c>
      <c r="B1815" t="s">
        <v>1287</v>
      </c>
      <c r="C1815" t="s">
        <v>4482</v>
      </c>
      <c r="D1815" t="s">
        <v>48</v>
      </c>
      <c r="E1815" t="s">
        <v>23</v>
      </c>
      <c r="F1815" t="s">
        <v>32</v>
      </c>
      <c r="G1815" t="s">
        <v>25</v>
      </c>
      <c r="H1815">
        <v>647</v>
      </c>
      <c r="I1815">
        <v>309</v>
      </c>
      <c r="J1815">
        <v>366</v>
      </c>
      <c r="K1815" t="s">
        <v>2148</v>
      </c>
      <c r="L1815">
        <v>7.4100000000000001E-4</v>
      </c>
      <c r="M1815">
        <v>202</v>
      </c>
      <c r="N1815">
        <v>195</v>
      </c>
      <c r="O1815">
        <v>-7948</v>
      </c>
      <c r="P1815">
        <v>87045</v>
      </c>
      <c r="Q1815">
        <v>171573</v>
      </c>
      <c r="R1815">
        <v>8</v>
      </c>
      <c r="S1815">
        <v>85164349</v>
      </c>
      <c r="U1815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1815" t="str">
        <f>IFERROR(MID(spotify_top_songs_audio_features[[#This Row],[artist_names]],SEARCH(",",spotify_top_songs_audio_features[[#This Row],[artist_names]])+2,99),"")</f>
        <v/>
      </c>
      <c r="W1815" t="str">
        <f>spotify_top_songs_audio_features[[#This Row],[source]]</f>
        <v>Republic Records</v>
      </c>
      <c r="X1815" s="1">
        <f>spotify_top_songs_audio_features[[#This Row],[streams]]</f>
        <v>85164349</v>
      </c>
      <c r="Y1815" t="str">
        <f>IF(Tabela2[[#This Row],[feat]]="","","Feat")</f>
        <v/>
      </c>
      <c r="Z1815" s="17" t="str">
        <f>CONCATENATE(INT(spotify_top_songs_audio_features[[#This Row],[duration_ms]]/(60*1000)),":",MOD(INT(spotify_top_songs_audio_features[[#This Row],[duration_ms]]/1000),60))</f>
        <v>2:51</v>
      </c>
      <c r="AA18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815" t="str">
        <f>spotify_top_songs_audio_features[[#This Row],[track_name]]</f>
        <v>needy</v>
      </c>
    </row>
    <row r="1816" spans="1:28" x14ac:dyDescent="0.25">
      <c r="A1816" t="s">
        <v>12436</v>
      </c>
      <c r="B1816" t="s">
        <v>12437</v>
      </c>
      <c r="C1816" t="s">
        <v>12438</v>
      </c>
      <c r="D1816" t="s">
        <v>908</v>
      </c>
      <c r="E1816" t="s">
        <v>177</v>
      </c>
      <c r="F1816" t="s">
        <v>24</v>
      </c>
      <c r="G1816" t="s">
        <v>25</v>
      </c>
      <c r="H1816">
        <v>583</v>
      </c>
      <c r="I1816">
        <v>918</v>
      </c>
      <c r="J1816">
        <v>518</v>
      </c>
      <c r="K1816" t="s">
        <v>7263</v>
      </c>
      <c r="L1816">
        <v>0</v>
      </c>
      <c r="M1816">
        <v>701</v>
      </c>
      <c r="N1816">
        <v>836</v>
      </c>
      <c r="O1816">
        <v>-3612</v>
      </c>
      <c r="P1816">
        <v>164081</v>
      </c>
      <c r="Q1816">
        <v>172973</v>
      </c>
      <c r="R1816">
        <v>13</v>
      </c>
      <c r="S1816">
        <v>85143085</v>
      </c>
      <c r="U1816" t="str">
        <f>IFERROR(LEFT(spotify_top_songs_audio_features[[#This Row],[artist_names]],SEARCH(",",spotify_top_songs_audio_features[[#This Row],[artist_names]])-1),spotify_top_songs_audio_features[[#This Row],[artist_names]])</f>
        <v>Dj Guuga</v>
      </c>
      <c r="V1816" t="str">
        <f>IFERROR(MID(spotify_top_songs_audio_features[[#This Row],[artist_names]],SEARCH(",",spotify_top_songs_audio_features[[#This Row],[artist_names]])+2,99),"")</f>
        <v>DJ Ivis</v>
      </c>
      <c r="W1816" t="str">
        <f>spotify_top_songs_audio_features[[#This Row],[source]]</f>
        <v>GR6 Music</v>
      </c>
      <c r="X1816" s="1">
        <f>spotify_top_songs_audio_features[[#This Row],[streams]]</f>
        <v>85143085</v>
      </c>
      <c r="Y1816" t="str">
        <f>IF(Tabela2[[#This Row],[feat]]="","","Feat")</f>
        <v>Feat</v>
      </c>
      <c r="Z1816" s="17" t="str">
        <f>CONCATENATE(INT(spotify_top_songs_audio_features[[#This Row],[duration_ms]]/(60*1000)),":",MOD(INT(spotify_top_songs_audio_features[[#This Row],[duration_ms]]/1000),60))</f>
        <v>2:52</v>
      </c>
      <c r="AA18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816" t="str">
        <f>spotify_top_songs_audio_features[[#This Row],[track_name]]</f>
        <v>Volta Bebê, Volta Neném</v>
      </c>
    </row>
    <row r="1817" spans="1:28" x14ac:dyDescent="0.25">
      <c r="A1817" t="s">
        <v>16338</v>
      </c>
      <c r="B1817" t="s">
        <v>1489</v>
      </c>
      <c r="C1817" t="s">
        <v>1490</v>
      </c>
      <c r="D1817" t="s">
        <v>1491</v>
      </c>
      <c r="E1817" t="s">
        <v>469</v>
      </c>
      <c r="F1817" t="s">
        <v>24</v>
      </c>
      <c r="G1817" t="s">
        <v>25</v>
      </c>
      <c r="H1817">
        <v>54</v>
      </c>
      <c r="I1817">
        <v>455</v>
      </c>
      <c r="J1817">
        <v>224</v>
      </c>
      <c r="K1817" t="s">
        <v>9308</v>
      </c>
      <c r="L1817">
        <v>1.08E-3</v>
      </c>
      <c r="M1817">
        <v>12</v>
      </c>
      <c r="N1817">
        <v>432</v>
      </c>
      <c r="O1817">
        <v>-5988</v>
      </c>
      <c r="P1817">
        <v>83876</v>
      </c>
      <c r="Q1817">
        <v>212032</v>
      </c>
      <c r="R1817">
        <v>7</v>
      </c>
      <c r="S1817">
        <v>85123914</v>
      </c>
      <c r="U1817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817" t="str">
        <f>IFERROR(MID(spotify_top_songs_audio_features[[#This Row],[artist_names]],SEARCH(",",spotify_top_songs_audio_features[[#This Row],[artist_names]])+2,99),"")</f>
        <v>Mr. Naisgai</v>
      </c>
      <c r="W1817" t="str">
        <f>spotify_top_songs_audio_features[[#This Row],[source]]</f>
        <v>Sony Music Latin/Duars Entertainment</v>
      </c>
      <c r="X1817" s="1">
        <f>spotify_top_songs_audio_features[[#This Row],[streams]]</f>
        <v>85123914</v>
      </c>
      <c r="Y1817" t="str">
        <f>IF(Tabela2[[#This Row],[feat]]="","","Feat")</f>
        <v>Feat</v>
      </c>
      <c r="Z1817" s="17" t="str">
        <f>CONCATENATE(INT(spotify_top_songs_audio_features[[#This Row],[duration_ms]]/(60*1000)),":",MOD(INT(spotify_top_songs_audio_features[[#This Row],[duration_ms]]/1000),60))</f>
        <v>3:32</v>
      </c>
      <c r="AA18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817" t="str">
        <f>spotify_top_songs_audio_features[[#This Row],[track_name]]</f>
        <v>2/Catorce</v>
      </c>
    </row>
    <row r="1818" spans="1:28" x14ac:dyDescent="0.25">
      <c r="A1818" t="s">
        <v>3066</v>
      </c>
      <c r="B1818" t="s">
        <v>588</v>
      </c>
      <c r="C1818" t="s">
        <v>3067</v>
      </c>
      <c r="D1818" t="s">
        <v>390</v>
      </c>
      <c r="E1818" t="s">
        <v>142</v>
      </c>
      <c r="F1818" t="s">
        <v>24</v>
      </c>
      <c r="G1818" t="s">
        <v>25</v>
      </c>
      <c r="H1818">
        <v>76</v>
      </c>
      <c r="I1818">
        <v>303</v>
      </c>
      <c r="J1818">
        <v>284</v>
      </c>
      <c r="K1818" t="s">
        <v>3068</v>
      </c>
      <c r="L1818">
        <v>8.0900000000000004E-4</v>
      </c>
      <c r="M1818">
        <v>294</v>
      </c>
      <c r="N1818">
        <v>15</v>
      </c>
      <c r="O1818">
        <v>-11362</v>
      </c>
      <c r="P1818">
        <v>99991</v>
      </c>
      <c r="Q1818">
        <v>177573</v>
      </c>
      <c r="R1818">
        <v>11</v>
      </c>
      <c r="S1818">
        <v>85064376</v>
      </c>
      <c r="U1818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1818" t="str">
        <f>IFERROR(MID(spotify_top_songs_audio_features[[#This Row],[artist_names]],SEARCH(",",spotify_top_songs_audio_features[[#This Row],[artist_names]])+2,99),"")</f>
        <v/>
      </c>
      <c r="W1818" t="str">
        <f>spotify_top_songs_audio_features[[#This Row],[source]]</f>
        <v>Disruptor Records/Columbia</v>
      </c>
      <c r="X1818" s="1">
        <f>spotify_top_songs_audio_features[[#This Row],[streams]]</f>
        <v>85064376</v>
      </c>
      <c r="Y1818" t="str">
        <f>IF(Tabela2[[#This Row],[feat]]="","","Feat")</f>
        <v/>
      </c>
      <c r="Z1818" s="17" t="str">
        <f>CONCATENATE(INT(spotify_top_songs_audio_features[[#This Row],[duration_ms]]/(60*1000)),":",MOD(INT(spotify_top_songs_audio_features[[#This Row],[duration_ms]]/1000),60))</f>
        <v>2:57</v>
      </c>
      <c r="AA18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818" t="str">
        <f>spotify_top_songs_audio_features[[#This Row],[track_name]]</f>
        <v>The One</v>
      </c>
    </row>
    <row r="1819" spans="1:28" x14ac:dyDescent="0.25">
      <c r="A1819" t="s">
        <v>4343</v>
      </c>
      <c r="B1819" t="s">
        <v>112</v>
      </c>
      <c r="C1819" t="s">
        <v>4150</v>
      </c>
      <c r="D1819" t="s">
        <v>112</v>
      </c>
      <c r="E1819" t="s">
        <v>70</v>
      </c>
      <c r="F1819" t="s">
        <v>24</v>
      </c>
      <c r="G1819" t="s">
        <v>25</v>
      </c>
      <c r="H1819">
        <v>583</v>
      </c>
      <c r="I1819">
        <v>67</v>
      </c>
      <c r="J1819">
        <v>646</v>
      </c>
      <c r="K1819" t="s">
        <v>4344</v>
      </c>
      <c r="L1819">
        <v>1</v>
      </c>
      <c r="M1819">
        <v>126</v>
      </c>
      <c r="N1819">
        <v>498</v>
      </c>
      <c r="O1819">
        <v>-7289</v>
      </c>
      <c r="P1819">
        <v>140061</v>
      </c>
      <c r="Q1819">
        <v>220433</v>
      </c>
      <c r="R1819">
        <v>11</v>
      </c>
      <c r="S1819">
        <v>85064167</v>
      </c>
      <c r="U181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819" t="str">
        <f>IFERROR(MID(spotify_top_songs_audio_features[[#This Row],[artist_names]],SEARCH(",",spotify_top_songs_audio_features[[#This Row],[artist_names]])+2,99),"")</f>
        <v/>
      </c>
      <c r="W1819" t="str">
        <f>spotify_top_songs_audio_features[[#This Row],[source]]</f>
        <v>Taylor Swift</v>
      </c>
      <c r="X1819" s="1">
        <f>spotify_top_songs_audio_features[[#This Row],[streams]]</f>
        <v>85064167</v>
      </c>
      <c r="Y1819" t="str">
        <f>IF(Tabela2[[#This Row],[feat]]="","","Feat")</f>
        <v/>
      </c>
      <c r="Z1819" s="17" t="str">
        <f>CONCATENATE(INT(spotify_top_songs_audio_features[[#This Row],[duration_ms]]/(60*1000)),":",MOD(INT(spotify_top_songs_audio_features[[#This Row],[duration_ms]]/1000),60))</f>
        <v>3:40</v>
      </c>
      <c r="AA18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19" t="str">
        <f>spotify_top_songs_audio_features[[#This Row],[track_name]]</f>
        <v>Wildest Dreams (Taylor's Version)</v>
      </c>
    </row>
    <row r="1820" spans="1:28" x14ac:dyDescent="0.25">
      <c r="A1820" t="s">
        <v>540</v>
      </c>
      <c r="B1820" t="s">
        <v>541</v>
      </c>
      <c r="C1820" t="s">
        <v>542</v>
      </c>
      <c r="D1820" t="s">
        <v>436</v>
      </c>
      <c r="E1820" t="s">
        <v>23</v>
      </c>
      <c r="F1820" t="s">
        <v>24</v>
      </c>
      <c r="G1820" t="s">
        <v>25</v>
      </c>
      <c r="H1820">
        <v>623</v>
      </c>
      <c r="I1820">
        <v>851</v>
      </c>
      <c r="J1820">
        <v>409</v>
      </c>
      <c r="K1820" t="s">
        <v>543</v>
      </c>
      <c r="L1820">
        <v>0</v>
      </c>
      <c r="M1820">
        <v>12</v>
      </c>
      <c r="N1820">
        <v>4</v>
      </c>
      <c r="O1820">
        <v>-3111</v>
      </c>
      <c r="P1820">
        <v>100063</v>
      </c>
      <c r="Q1820">
        <v>193924</v>
      </c>
      <c r="R1820">
        <v>15</v>
      </c>
      <c r="S1820">
        <v>84912372</v>
      </c>
      <c r="U1820" t="str">
        <f>IFERROR(LEFT(spotify_top_songs_audio_features[[#This Row],[artist_names]],SEARCH(",",spotify_top_songs_audio_features[[#This Row],[artist_names]])-1),spotify_top_songs_audio_features[[#This Row],[artist_names]])</f>
        <v>Jess Glynne</v>
      </c>
      <c r="V1820" t="str">
        <f>IFERROR(MID(spotify_top_songs_audio_features[[#This Row],[artist_names]],SEARCH(",",spotify_top_songs_audio_features[[#This Row],[artist_names]])+2,99),"")</f>
        <v/>
      </c>
      <c r="W1820" t="str">
        <f>spotify_top_songs_audio_features[[#This Row],[source]]</f>
        <v>Atlantic Records UK</v>
      </c>
      <c r="X1820" s="1">
        <f>spotify_top_songs_audio_features[[#This Row],[streams]]</f>
        <v>84912372</v>
      </c>
      <c r="Y1820" t="str">
        <f>IF(Tabela2[[#This Row],[feat]]="","","Feat")</f>
        <v/>
      </c>
      <c r="Z1820" s="17" t="str">
        <f>CONCATENATE(INT(spotify_top_songs_audio_features[[#This Row],[duration_ms]]/(60*1000)),":",MOD(INT(spotify_top_songs_audio_features[[#This Row],[duration_ms]]/1000),60))</f>
        <v>3:13</v>
      </c>
      <c r="AA18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820" t="str">
        <f>spotify_top_songs_audio_features[[#This Row],[track_name]]</f>
        <v>I'll Be There</v>
      </c>
    </row>
    <row r="1821" spans="1:28" x14ac:dyDescent="0.25">
      <c r="A1821" t="s">
        <v>3284</v>
      </c>
      <c r="B1821" t="s">
        <v>3285</v>
      </c>
      <c r="C1821" t="s">
        <v>3286</v>
      </c>
      <c r="D1821" t="s">
        <v>819</v>
      </c>
      <c r="E1821" t="s">
        <v>86</v>
      </c>
      <c r="F1821" t="s">
        <v>32</v>
      </c>
      <c r="G1821" t="s">
        <v>25</v>
      </c>
      <c r="H1821">
        <v>856</v>
      </c>
      <c r="I1821">
        <v>641</v>
      </c>
      <c r="J1821">
        <v>204</v>
      </c>
      <c r="K1821" t="s">
        <v>1617</v>
      </c>
      <c r="L1821">
        <v>4.9700000000000005E-4</v>
      </c>
      <c r="M1821">
        <v>427</v>
      </c>
      <c r="N1821">
        <v>745</v>
      </c>
      <c r="O1821">
        <v>-464</v>
      </c>
      <c r="P1821">
        <v>111004</v>
      </c>
      <c r="Q1821">
        <v>206221</v>
      </c>
      <c r="R1821">
        <v>9</v>
      </c>
      <c r="S1821">
        <v>84802867</v>
      </c>
      <c r="U1821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1821" t="str">
        <f>IFERROR(MID(spotify_top_songs_audio_features[[#This Row],[artist_names]],SEARCH(",",spotify_top_songs_audio_features[[#This Row],[artist_names]])+2,99),"")</f>
        <v>Nicki Minaj</v>
      </c>
      <c r="W1821" t="str">
        <f>spotify_top_songs_audio_features[[#This Row],[source]]</f>
        <v>Kemosabe Records/RCA Records</v>
      </c>
      <c r="X1821" s="1">
        <f>spotify_top_songs_audio_features[[#This Row],[streams]]</f>
        <v>84802867</v>
      </c>
      <c r="Y1821" t="str">
        <f>IF(Tabela2[[#This Row],[feat]]="","","Feat")</f>
        <v>Feat</v>
      </c>
      <c r="Z1821" s="17" t="str">
        <f>CONCATENATE(INT(spotify_top_songs_audio_features[[#This Row],[duration_ms]]/(60*1000)),":",MOD(INT(spotify_top_songs_audio_features[[#This Row],[duration_ms]]/1000),60))</f>
        <v>3:26</v>
      </c>
      <c r="AA18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821" t="str">
        <f>spotify_top_songs_audio_features[[#This Row],[track_name]]</f>
        <v>Say So (feat. Nicki Minaj)</v>
      </c>
    </row>
    <row r="1822" spans="1:28" x14ac:dyDescent="0.25">
      <c r="A1822" t="s">
        <v>3169</v>
      </c>
      <c r="B1822" t="s">
        <v>3170</v>
      </c>
      <c r="C1822" t="s">
        <v>3171</v>
      </c>
      <c r="D1822" t="s">
        <v>363</v>
      </c>
      <c r="E1822" t="s">
        <v>113</v>
      </c>
      <c r="F1822" t="s">
        <v>24</v>
      </c>
      <c r="G1822" t="s">
        <v>25</v>
      </c>
      <c r="H1822">
        <v>702</v>
      </c>
      <c r="I1822">
        <v>84</v>
      </c>
      <c r="J1822">
        <v>879</v>
      </c>
      <c r="K1822" t="s">
        <v>675</v>
      </c>
      <c r="L1822">
        <v>0</v>
      </c>
      <c r="M1822">
        <v>119</v>
      </c>
      <c r="N1822">
        <v>624</v>
      </c>
      <c r="O1822">
        <v>-3547</v>
      </c>
      <c r="P1822">
        <v>10199</v>
      </c>
      <c r="Q1822">
        <v>183573</v>
      </c>
      <c r="R1822">
        <v>19</v>
      </c>
      <c r="S1822">
        <v>84802190</v>
      </c>
      <c r="U1822" t="str">
        <f>IFERROR(LEFT(spotify_top_songs_audio_features[[#This Row],[artist_names]],SEARCH(",",spotify_top_songs_audio_features[[#This Row],[artist_names]])-1),spotify_top_songs_audio_features[[#This Row],[artist_names]])</f>
        <v>Jesse &amp; Joy</v>
      </c>
      <c r="V1822" t="str">
        <f>IFERROR(MID(spotify_top_songs_audio_features[[#This Row],[artist_names]],SEARCH(",",spotify_top_songs_audio_features[[#This Row],[artist_names]])+2,99),"")</f>
        <v>Gente De Zona</v>
      </c>
      <c r="W1822" t="str">
        <f>spotify_top_songs_audio_features[[#This Row],[source]]</f>
        <v>WM Mexico</v>
      </c>
      <c r="X1822" s="1">
        <f>spotify_top_songs_audio_features[[#This Row],[streams]]</f>
        <v>84802190</v>
      </c>
      <c r="Y1822" t="str">
        <f>IF(Tabela2[[#This Row],[feat]]="","","Feat")</f>
        <v>Feat</v>
      </c>
      <c r="Z1822" s="17" t="str">
        <f>CONCATENATE(INT(spotify_top_songs_audio_features[[#This Row],[duration_ms]]/(60*1000)),":",MOD(INT(spotify_top_songs_audio_features[[#This Row],[duration_ms]]/1000),60))</f>
        <v>3:3</v>
      </c>
      <c r="AA18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22" t="str">
        <f>spotify_top_songs_audio_features[[#This Row],[track_name]]</f>
        <v>3 A.M.</v>
      </c>
    </row>
    <row r="1823" spans="1:28" x14ac:dyDescent="0.25">
      <c r="A1823" t="s">
        <v>2772</v>
      </c>
      <c r="B1823" t="s">
        <v>2773</v>
      </c>
      <c r="C1823" t="s">
        <v>2774</v>
      </c>
      <c r="D1823" t="s">
        <v>2775</v>
      </c>
      <c r="E1823" t="s">
        <v>43</v>
      </c>
      <c r="F1823" t="s">
        <v>24</v>
      </c>
      <c r="G1823" t="s">
        <v>25</v>
      </c>
      <c r="H1823">
        <v>646</v>
      </c>
      <c r="I1823">
        <v>795</v>
      </c>
      <c r="J1823">
        <v>976</v>
      </c>
      <c r="K1823" t="s">
        <v>2776</v>
      </c>
      <c r="L1823">
        <v>0</v>
      </c>
      <c r="M1823">
        <v>267</v>
      </c>
      <c r="N1823">
        <v>796</v>
      </c>
      <c r="O1823">
        <v>-3293</v>
      </c>
      <c r="P1823">
        <v>8999</v>
      </c>
      <c r="Q1823">
        <v>210960</v>
      </c>
      <c r="R1823">
        <v>16</v>
      </c>
      <c r="S1823">
        <v>84670800</v>
      </c>
      <c r="U1823" t="str">
        <f>IFERROR(LEFT(spotify_top_songs_audio_features[[#This Row],[artist_names]],SEARCH(",",spotify_top_songs_audio_features[[#This Row],[artist_names]])-1),spotify_top_songs_audio_features[[#This Row],[artist_names]])</f>
        <v>Gym Class Heroes</v>
      </c>
      <c r="V1823" t="str">
        <f>IFERROR(MID(spotify_top_songs_audio_features[[#This Row],[artist_names]],SEARCH(",",spotify_top_songs_audio_features[[#This Row],[artist_names]])+2,99),"")</f>
        <v>Adam Levine</v>
      </c>
      <c r="W1823" t="str">
        <f>spotify_top_songs_audio_features[[#This Row],[source]]</f>
        <v>Decaydance/Fueled By Ramen</v>
      </c>
      <c r="X1823" s="1">
        <f>spotify_top_songs_audio_features[[#This Row],[streams]]</f>
        <v>84670800</v>
      </c>
      <c r="Y1823" t="str">
        <f>IF(Tabela2[[#This Row],[feat]]="","","Feat")</f>
        <v>Feat</v>
      </c>
      <c r="Z1823" s="17" t="str">
        <f>CONCATENATE(INT(spotify_top_songs_audio_features[[#This Row],[duration_ms]]/(60*1000)),":",MOD(INT(spotify_top_songs_audio_features[[#This Row],[duration_ms]]/1000),60))</f>
        <v>3:30</v>
      </c>
      <c r="AA18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823" t="str">
        <f>spotify_top_songs_audio_features[[#This Row],[track_name]]</f>
        <v>Stereo Hearts (feat. Adam Levine)</v>
      </c>
    </row>
    <row r="1824" spans="1:28" x14ac:dyDescent="0.25">
      <c r="A1824" t="s">
        <v>3056</v>
      </c>
      <c r="B1824" t="s">
        <v>112</v>
      </c>
      <c r="C1824" t="s">
        <v>3057</v>
      </c>
      <c r="D1824" t="s">
        <v>112</v>
      </c>
      <c r="E1824" t="s">
        <v>113</v>
      </c>
      <c r="F1824" t="s">
        <v>24</v>
      </c>
      <c r="G1824" t="s">
        <v>25</v>
      </c>
      <c r="H1824">
        <v>337</v>
      </c>
      <c r="I1824">
        <v>156</v>
      </c>
      <c r="J1824">
        <v>518</v>
      </c>
      <c r="K1824" t="s">
        <v>3058</v>
      </c>
      <c r="L1824">
        <v>7.7200000000000003E-3</v>
      </c>
      <c r="M1824">
        <v>115</v>
      </c>
      <c r="N1824">
        <v>39</v>
      </c>
      <c r="O1824">
        <v>-14919</v>
      </c>
      <c r="P1824">
        <v>176655</v>
      </c>
      <c r="Q1824">
        <v>188497</v>
      </c>
      <c r="R1824">
        <v>5</v>
      </c>
      <c r="S1824">
        <v>84628237</v>
      </c>
      <c r="U182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824" t="str">
        <f>IFERROR(MID(spotify_top_songs_audio_features[[#This Row],[artist_names]],SEARCH(",",spotify_top_songs_audio_features[[#This Row],[artist_names]])+2,99),"")</f>
        <v/>
      </c>
      <c r="W1824" t="str">
        <f>spotify_top_songs_audio_features[[#This Row],[source]]</f>
        <v>Taylor Swift</v>
      </c>
      <c r="X1824" s="1">
        <f>spotify_top_songs_audio_features[[#This Row],[streams]]</f>
        <v>84628237</v>
      </c>
      <c r="Y1824" t="str">
        <f>IF(Tabela2[[#This Row],[feat]]="","","Feat")</f>
        <v/>
      </c>
      <c r="Z1824" s="17" t="str">
        <f>CONCATENATE(INT(spotify_top_songs_audio_features[[#This Row],[duration_ms]]/(60*1000)),":",MOD(INT(spotify_top_songs_audio_features[[#This Row],[duration_ms]]/1000),60))</f>
        <v>3:8</v>
      </c>
      <c r="AA18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24" t="str">
        <f>spotify_top_songs_audio_features[[#This Row],[track_name]]</f>
        <v>Sweet Nothing</v>
      </c>
    </row>
    <row r="1825" spans="1:28" x14ac:dyDescent="0.25">
      <c r="A1825" t="s">
        <v>6696</v>
      </c>
      <c r="B1825" t="s">
        <v>967</v>
      </c>
      <c r="C1825" t="s">
        <v>6697</v>
      </c>
      <c r="D1825" t="s">
        <v>235</v>
      </c>
      <c r="E1825" t="s">
        <v>31</v>
      </c>
      <c r="F1825" t="s">
        <v>32</v>
      </c>
      <c r="G1825" t="s">
        <v>25</v>
      </c>
      <c r="H1825">
        <v>687</v>
      </c>
      <c r="I1825">
        <v>887</v>
      </c>
      <c r="J1825">
        <v>826</v>
      </c>
      <c r="K1825" t="s">
        <v>5048</v>
      </c>
      <c r="L1825">
        <v>2.2100000000000001E-4</v>
      </c>
      <c r="M1825">
        <v>27</v>
      </c>
      <c r="N1825">
        <v>853</v>
      </c>
      <c r="O1825">
        <v>-504</v>
      </c>
      <c r="P1825">
        <v>114941</v>
      </c>
      <c r="Q1825">
        <v>278282</v>
      </c>
      <c r="R1825">
        <v>6</v>
      </c>
      <c r="S1825">
        <v>84596302</v>
      </c>
      <c r="U1825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1825" t="str">
        <f>IFERROR(MID(spotify_top_songs_audio_features[[#This Row],[artist_names]],SEARCH(",",spotify_top_songs_audio_features[[#This Row],[artist_names]])+2,99),"")</f>
        <v/>
      </c>
      <c r="W1825" t="str">
        <f>spotify_top_songs_audio_features[[#This Row],[source]]</f>
        <v>Parkwood Entertainment/Columbia</v>
      </c>
      <c r="X1825" s="1">
        <f>spotify_top_songs_audio_features[[#This Row],[streams]]</f>
        <v>84596302</v>
      </c>
      <c r="Y1825" t="str">
        <f>IF(Tabela2[[#This Row],[feat]]="","","Feat")</f>
        <v/>
      </c>
      <c r="Z1825" s="17" t="str">
        <f>CONCATENATE(INT(spotify_top_songs_audio_features[[#This Row],[duration_ms]]/(60*1000)),":",MOD(INT(spotify_top_songs_audio_features[[#This Row],[duration_ms]]/1000),60))</f>
        <v>4:38</v>
      </c>
      <c r="AA18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25" t="str">
        <f>spotify_top_songs_audio_features[[#This Row],[track_name]]</f>
        <v>BREAK MY SOUL</v>
      </c>
    </row>
    <row r="1826" spans="1:28" x14ac:dyDescent="0.25">
      <c r="A1826" t="s">
        <v>15871</v>
      </c>
      <c r="B1826" t="s">
        <v>15872</v>
      </c>
      <c r="C1826" t="s">
        <v>15873</v>
      </c>
      <c r="D1826" t="s">
        <v>520</v>
      </c>
      <c r="E1826" t="s">
        <v>97</v>
      </c>
      <c r="F1826" t="s">
        <v>24</v>
      </c>
      <c r="G1826" t="s">
        <v>25</v>
      </c>
      <c r="H1826">
        <v>67</v>
      </c>
      <c r="I1826">
        <v>743</v>
      </c>
      <c r="J1826">
        <v>393</v>
      </c>
      <c r="K1826" t="s">
        <v>2429</v>
      </c>
      <c r="L1826">
        <v>0</v>
      </c>
      <c r="M1826">
        <v>465</v>
      </c>
      <c r="N1826">
        <v>571</v>
      </c>
      <c r="O1826">
        <v>-4993</v>
      </c>
      <c r="P1826">
        <v>125944</v>
      </c>
      <c r="Q1826">
        <v>218293</v>
      </c>
      <c r="R1826">
        <v>13</v>
      </c>
      <c r="S1826">
        <v>84584652</v>
      </c>
      <c r="U1826" t="str">
        <f>IFERROR(LEFT(spotify_top_songs_audio_features[[#This Row],[artist_names]],SEARCH(",",spotify_top_songs_audio_features[[#This Row],[artist_names]])-1),spotify_top_songs_audio_features[[#This Row],[artist_names]])</f>
        <v>James Arthur</v>
      </c>
      <c r="V1826" t="str">
        <f>IFERROR(MID(spotify_top_songs_audio_features[[#This Row],[artist_names]],SEARCH(",",spotify_top_songs_audio_features[[#This Row],[artist_names]])+2,99),"")</f>
        <v>Anne-Marie</v>
      </c>
      <c r="W1826" t="str">
        <f>spotify_top_songs_audio_features[[#This Row],[source]]</f>
        <v>Atlantic Records</v>
      </c>
      <c r="X1826" s="1">
        <f>spotify_top_songs_audio_features[[#This Row],[streams]]</f>
        <v>84584652</v>
      </c>
      <c r="Y1826" t="str">
        <f>IF(Tabela2[[#This Row],[feat]]="","","Feat")</f>
        <v>Feat</v>
      </c>
      <c r="Z1826" s="17" t="str">
        <f>CONCATENATE(INT(spotify_top_songs_audio_features[[#This Row],[duration_ms]]/(60*1000)),":",MOD(INT(spotify_top_songs_audio_features[[#This Row],[duration_ms]]/1000),60))</f>
        <v>3:38</v>
      </c>
      <c r="AA18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826" t="str">
        <f>spotify_top_songs_audio_features[[#This Row],[track_name]]</f>
        <v>Rewrite The Stars (with James Arthur &amp; Anne-Marie)</v>
      </c>
    </row>
    <row r="1827" spans="1:28" x14ac:dyDescent="0.25">
      <c r="A1827" t="s">
        <v>5447</v>
      </c>
      <c r="B1827" t="s">
        <v>5448</v>
      </c>
      <c r="C1827" t="s">
        <v>5449</v>
      </c>
      <c r="D1827" t="s">
        <v>1186</v>
      </c>
      <c r="E1827" t="s">
        <v>102</v>
      </c>
      <c r="F1827" t="s">
        <v>32</v>
      </c>
      <c r="G1827" t="s">
        <v>25</v>
      </c>
      <c r="H1827">
        <v>425</v>
      </c>
      <c r="I1827">
        <v>642</v>
      </c>
      <c r="J1827">
        <v>502</v>
      </c>
      <c r="K1827" t="s">
        <v>183</v>
      </c>
      <c r="L1827">
        <v>0</v>
      </c>
      <c r="M1827">
        <v>118</v>
      </c>
      <c r="N1827">
        <v>112</v>
      </c>
      <c r="O1827">
        <v>-506</v>
      </c>
      <c r="P1827">
        <v>170008</v>
      </c>
      <c r="Q1827">
        <v>211867</v>
      </c>
      <c r="R1827">
        <v>14</v>
      </c>
      <c r="S1827">
        <v>84503083</v>
      </c>
      <c r="U1827" t="str">
        <f>IFERROR(LEFT(spotify_top_songs_audio_features[[#This Row],[artist_names]],SEARCH(",",spotify_top_songs_audio_features[[#This Row],[artist_names]])-1),spotify_top_songs_audio_features[[#This Row],[artist_names]])</f>
        <v>Alan Walker</v>
      </c>
      <c r="V1827" t="str">
        <f>IFERROR(MID(spotify_top_songs_audio_features[[#This Row],[artist_names]],SEARCH(",",spotify_top_songs_audio_features[[#This Row],[artist_names]])+2,99),"")</f>
        <v>Au/Ra, Tomine Harket</v>
      </c>
      <c r="W1827" t="str">
        <f>spotify_top_songs_audio_features[[#This Row],[source]]</f>
        <v>Kreatell Music</v>
      </c>
      <c r="X1827" s="1">
        <f>spotify_top_songs_audio_features[[#This Row],[streams]]</f>
        <v>84503083</v>
      </c>
      <c r="Y1827" t="str">
        <f>IF(Tabela2[[#This Row],[feat]]="","","Feat")</f>
        <v>Feat</v>
      </c>
      <c r="Z1827" s="17" t="str">
        <f>CONCATENATE(INT(spotify_top_songs_audio_features[[#This Row],[duration_ms]]/(60*1000)),":",MOD(INT(spotify_top_songs_audio_features[[#This Row],[duration_ms]]/1000),60))</f>
        <v>3:31</v>
      </c>
      <c r="AA18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827" t="str">
        <f>spotify_top_songs_audio_features[[#This Row],[track_name]]</f>
        <v>Darkside</v>
      </c>
    </row>
    <row r="1828" spans="1:28" x14ac:dyDescent="0.25">
      <c r="A1828" t="s">
        <v>11361</v>
      </c>
      <c r="B1828" t="s">
        <v>1287</v>
      </c>
      <c r="C1828" t="s">
        <v>11362</v>
      </c>
      <c r="D1828" t="s">
        <v>48</v>
      </c>
      <c r="E1828" t="s">
        <v>177</v>
      </c>
      <c r="F1828" t="s">
        <v>24</v>
      </c>
      <c r="G1828" t="s">
        <v>25</v>
      </c>
      <c r="H1828">
        <v>737</v>
      </c>
      <c r="I1828">
        <v>461</v>
      </c>
      <c r="J1828">
        <v>293</v>
      </c>
      <c r="K1828" t="s">
        <v>639</v>
      </c>
      <c r="L1828">
        <v>0</v>
      </c>
      <c r="M1828">
        <v>268</v>
      </c>
      <c r="N1828">
        <v>481</v>
      </c>
      <c r="O1828">
        <v>-6887</v>
      </c>
      <c r="P1828">
        <v>75005</v>
      </c>
      <c r="Q1828">
        <v>182000</v>
      </c>
      <c r="R1828">
        <v>8</v>
      </c>
      <c r="S1828">
        <v>84450911</v>
      </c>
      <c r="U1828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1828" t="str">
        <f>IFERROR(MID(spotify_top_songs_audio_features[[#This Row],[artist_names]],SEARCH(",",spotify_top_songs_audio_features[[#This Row],[artist_names]])+2,99),"")</f>
        <v/>
      </c>
      <c r="W1828" t="str">
        <f>spotify_top_songs_audio_features[[#This Row],[source]]</f>
        <v>Republic Records</v>
      </c>
      <c r="X1828" s="1">
        <f>spotify_top_songs_audio_features[[#This Row],[streams]]</f>
        <v>84450911</v>
      </c>
      <c r="Y1828" t="str">
        <f>IF(Tabela2[[#This Row],[feat]]="","","Feat")</f>
        <v/>
      </c>
      <c r="Z1828" s="17" t="str">
        <f>CONCATENATE(INT(spotify_top_songs_audio_features[[#This Row],[duration_ms]]/(60*1000)),":",MOD(INT(spotify_top_songs_audio_features[[#This Row],[duration_ms]]/1000),60))</f>
        <v>3:2</v>
      </c>
      <c r="AA18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828" t="str">
        <f>spotify_top_songs_audio_features[[#This Row],[track_name]]</f>
        <v>NASA</v>
      </c>
    </row>
    <row r="1829" spans="1:28" x14ac:dyDescent="0.25">
      <c r="A1829" t="s">
        <v>11429</v>
      </c>
      <c r="B1829" t="s">
        <v>11430</v>
      </c>
      <c r="C1829" t="s">
        <v>11431</v>
      </c>
      <c r="D1829" t="s">
        <v>7902</v>
      </c>
      <c r="E1829" t="s">
        <v>113</v>
      </c>
      <c r="F1829" t="s">
        <v>24</v>
      </c>
      <c r="G1829" t="s">
        <v>25</v>
      </c>
      <c r="H1829">
        <v>577</v>
      </c>
      <c r="I1829">
        <v>574</v>
      </c>
      <c r="J1829">
        <v>278</v>
      </c>
      <c r="K1829" t="s">
        <v>5895</v>
      </c>
      <c r="L1829">
        <v>0</v>
      </c>
      <c r="M1829">
        <v>1</v>
      </c>
      <c r="N1829">
        <v>436</v>
      </c>
      <c r="O1829">
        <v>-6525</v>
      </c>
      <c r="P1829">
        <v>94009</v>
      </c>
      <c r="Q1829">
        <v>268165</v>
      </c>
      <c r="R1829">
        <v>22</v>
      </c>
      <c r="S1829">
        <v>84426152</v>
      </c>
      <c r="U1829" t="str">
        <f>IFERROR(LEFT(spotify_top_songs_audio_features[[#This Row],[artist_names]],SEARCH(",",spotify_top_songs_audio_features[[#This Row],[artist_names]])-1),spotify_top_songs_audio_features[[#This Row],[artist_names]])</f>
        <v>Pritam</v>
      </c>
      <c r="V1829" t="str">
        <f>IFERROR(MID(spotify_top_songs_audio_features[[#This Row],[artist_names]],SEARCH(",",spotify_top_songs_audio_features[[#This Row],[artist_names]])+2,99),"")</f>
        <v>Arijit Singh, Amitabh Bhattacharya</v>
      </c>
      <c r="W1829" t="str">
        <f>spotify_top_songs_audio_features[[#This Row],[source]]</f>
        <v>Sony Music Entertainment India Pvt. Ltd.</v>
      </c>
      <c r="X1829" s="1">
        <f>spotify_top_songs_audio_features[[#This Row],[streams]]</f>
        <v>84426152</v>
      </c>
      <c r="Y1829" t="str">
        <f>IF(Tabela2[[#This Row],[feat]]="","","Feat")</f>
        <v>Feat</v>
      </c>
      <c r="Z1829" s="17" t="str">
        <f>CONCATENATE(INT(spotify_top_songs_audio_features[[#This Row],[duration_ms]]/(60*1000)),":",MOD(INT(spotify_top_songs_audio_features[[#This Row],[duration_ms]]/1000),60))</f>
        <v>4:28</v>
      </c>
      <c r="AA18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29" t="str">
        <f>spotify_top_songs_audio_features[[#This Row],[track_name]]</f>
        <v>Kesariya</v>
      </c>
    </row>
    <row r="1830" spans="1:28" x14ac:dyDescent="0.25">
      <c r="A1830" t="s">
        <v>1270</v>
      </c>
      <c r="B1830" t="s">
        <v>1271</v>
      </c>
      <c r="C1830" t="s">
        <v>1272</v>
      </c>
      <c r="D1830" t="s">
        <v>1273</v>
      </c>
      <c r="E1830" t="s">
        <v>469</v>
      </c>
      <c r="F1830" t="s">
        <v>24</v>
      </c>
      <c r="G1830" t="s">
        <v>25</v>
      </c>
      <c r="H1830">
        <v>576</v>
      </c>
      <c r="I1830">
        <v>776</v>
      </c>
      <c r="J1830">
        <v>66</v>
      </c>
      <c r="K1830" t="s">
        <v>429</v>
      </c>
      <c r="L1830">
        <v>0</v>
      </c>
      <c r="M1830">
        <v>333</v>
      </c>
      <c r="N1830">
        <v>596</v>
      </c>
      <c r="O1830">
        <v>-5678</v>
      </c>
      <c r="P1830">
        <v>107943</v>
      </c>
      <c r="Q1830">
        <v>178273</v>
      </c>
      <c r="R1830">
        <v>8</v>
      </c>
      <c r="S1830">
        <v>84055447</v>
      </c>
      <c r="U1830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1830" t="str">
        <f>IFERROR(MID(spotify_top_songs_audio_features[[#This Row],[artist_names]],SEARCH(",",spotify_top_songs_audio_features[[#This Row],[artist_names]])+2,99),"")</f>
        <v>Ava Max</v>
      </c>
      <c r="W1830" t="str">
        <f>spotify_top_songs_audio_features[[#This Row],[source]]</f>
        <v>Kygo/RCA Records</v>
      </c>
      <c r="X1830" s="1">
        <f>spotify_top_songs_audio_features[[#This Row],[streams]]</f>
        <v>84055447</v>
      </c>
      <c r="Y1830" t="str">
        <f>IF(Tabela2[[#This Row],[feat]]="","","Feat")</f>
        <v>Feat</v>
      </c>
      <c r="Z1830" s="17" t="str">
        <f>CONCATENATE(INT(spotify_top_songs_audio_features[[#This Row],[duration_ms]]/(60*1000)),":",MOD(INT(spotify_top_songs_audio_features[[#This Row],[duration_ms]]/1000),60))</f>
        <v>2:58</v>
      </c>
      <c r="AA18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830" t="str">
        <f>spotify_top_songs_audio_features[[#This Row],[track_name]]</f>
        <v>Whatever</v>
      </c>
    </row>
    <row r="1831" spans="1:28" x14ac:dyDescent="0.25">
      <c r="A1831" t="s">
        <v>8853</v>
      </c>
      <c r="B1831" t="s">
        <v>8854</v>
      </c>
      <c r="C1831" t="s">
        <v>8855</v>
      </c>
      <c r="D1831" t="s">
        <v>220</v>
      </c>
      <c r="E1831" t="s">
        <v>23</v>
      </c>
      <c r="F1831" t="s">
        <v>24</v>
      </c>
      <c r="G1831" t="s">
        <v>25</v>
      </c>
      <c r="H1831">
        <v>823</v>
      </c>
      <c r="I1831">
        <v>615</v>
      </c>
      <c r="J1831">
        <v>147</v>
      </c>
      <c r="K1831" t="s">
        <v>590</v>
      </c>
      <c r="L1831">
        <v>0</v>
      </c>
      <c r="M1831">
        <v>104</v>
      </c>
      <c r="N1831">
        <v>47</v>
      </c>
      <c r="O1831">
        <v>-419</v>
      </c>
      <c r="P1831">
        <v>90952</v>
      </c>
      <c r="Q1831">
        <v>187653</v>
      </c>
      <c r="R1831">
        <v>9</v>
      </c>
      <c r="S1831">
        <v>84038020</v>
      </c>
      <c r="U1831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1831" t="str">
        <f>IFERROR(MID(spotify_top_songs_audio_features[[#This Row],[artist_names]],SEARCH(",",spotify_top_songs_audio_features[[#This Row],[artist_names]])+2,99),"")</f>
        <v>Sean Paul</v>
      </c>
      <c r="W1831" t="str">
        <f>spotify_top_songs_audio_features[[#This Row],[source]]</f>
        <v>UMLE - Latino</v>
      </c>
      <c r="X1831" s="1">
        <f>spotify_top_songs_audio_features[[#This Row],[streams]]</f>
        <v>84038020</v>
      </c>
      <c r="Y1831" t="str">
        <f>IF(Tabela2[[#This Row],[feat]]="","","Feat")</f>
        <v>Feat</v>
      </c>
      <c r="Z1831" s="17" t="str">
        <f>CONCATENATE(INT(spotify_top_songs_audio_features[[#This Row],[duration_ms]]/(60*1000)),":",MOD(INT(spotify_top_songs_audio_features[[#This Row],[duration_ms]]/1000),60))</f>
        <v>3:7</v>
      </c>
      <c r="AA18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831" t="str">
        <f>spotify_top_songs_audio_features[[#This Row],[track_name]]</f>
        <v>Niña Bonita</v>
      </c>
    </row>
    <row r="1832" spans="1:28" x14ac:dyDescent="0.25">
      <c r="A1832" t="s">
        <v>2812</v>
      </c>
      <c r="B1832" t="s">
        <v>2813</v>
      </c>
      <c r="C1832" t="s">
        <v>2814</v>
      </c>
      <c r="D1832" t="s">
        <v>2815</v>
      </c>
      <c r="E1832" t="s">
        <v>43</v>
      </c>
      <c r="F1832" t="s">
        <v>24</v>
      </c>
      <c r="G1832" t="s">
        <v>25</v>
      </c>
      <c r="H1832">
        <v>684</v>
      </c>
      <c r="I1832">
        <v>437</v>
      </c>
      <c r="J1832">
        <v>491</v>
      </c>
      <c r="K1832" t="s">
        <v>2816</v>
      </c>
      <c r="L1832">
        <v>1.58E-3</v>
      </c>
      <c r="M1832">
        <v>224</v>
      </c>
      <c r="N1832">
        <v>964</v>
      </c>
      <c r="O1832">
        <v>-10522</v>
      </c>
      <c r="P1832">
        <v>107607</v>
      </c>
      <c r="Q1832">
        <v>68760</v>
      </c>
      <c r="R1832">
        <v>7</v>
      </c>
      <c r="S1832">
        <v>83921984</v>
      </c>
      <c r="U1832" t="str">
        <f>IFERROR(LEFT(spotify_top_songs_audio_features[[#This Row],[artist_names]],SEARCH(",",spotify_top_songs_audio_features[[#This Row],[artist_names]])-1),spotify_top_songs_audio_features[[#This Row],[artist_names]])</f>
        <v>Nat King Cole</v>
      </c>
      <c r="V1832" t="str">
        <f>IFERROR(MID(spotify_top_songs_audio_features[[#This Row],[artist_names]],SEARCH(",",spotify_top_songs_audio_features[[#This Row],[artist_names]])+2,99),"")</f>
        <v/>
      </c>
      <c r="W1832" t="str">
        <f>spotify_top_songs_audio_features[[#This Row],[source]]</f>
        <v>CAPITOL CATALOG MKT (C92)</v>
      </c>
      <c r="X1832" s="1">
        <f>spotify_top_songs_audio_features[[#This Row],[streams]]</f>
        <v>83921984</v>
      </c>
      <c r="Y1832" t="str">
        <f>IF(Tabela2[[#This Row],[feat]]="","","Feat")</f>
        <v/>
      </c>
      <c r="Z1832" s="17" t="str">
        <f>CONCATENATE(INT(spotify_top_songs_audio_features[[#This Row],[duration_ms]]/(60*1000)),":",MOD(INT(spotify_top_songs_audio_features[[#This Row],[duration_ms]]/1000),60))</f>
        <v>1:8</v>
      </c>
      <c r="AA18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832" t="str">
        <f>spotify_top_songs_audio_features[[#This Row],[track_name]]</f>
        <v>Deck The Hall</v>
      </c>
    </row>
    <row r="1833" spans="1:28" x14ac:dyDescent="0.25">
      <c r="A1833" t="s">
        <v>15437</v>
      </c>
      <c r="B1833" t="s">
        <v>2616</v>
      </c>
      <c r="C1833" t="s">
        <v>15438</v>
      </c>
      <c r="D1833" t="s">
        <v>8025</v>
      </c>
      <c r="E1833" t="s">
        <v>58</v>
      </c>
      <c r="F1833" t="s">
        <v>24</v>
      </c>
      <c r="G1833" t="s">
        <v>25</v>
      </c>
      <c r="H1833">
        <v>71</v>
      </c>
      <c r="I1833">
        <v>73</v>
      </c>
      <c r="J1833">
        <v>607</v>
      </c>
      <c r="K1833" t="s">
        <v>4068</v>
      </c>
      <c r="L1833">
        <v>0</v>
      </c>
      <c r="M1833">
        <v>139</v>
      </c>
      <c r="N1833">
        <v>48</v>
      </c>
      <c r="O1833">
        <v>-4001</v>
      </c>
      <c r="P1833">
        <v>99986</v>
      </c>
      <c r="Q1833">
        <v>223190</v>
      </c>
      <c r="R1833">
        <v>17</v>
      </c>
      <c r="S1833">
        <v>83805272</v>
      </c>
      <c r="U1833" t="str">
        <f>IFERROR(LEFT(spotify_top_songs_audio_features[[#This Row],[artist_names]],SEARCH(",",spotify_top_songs_audio_features[[#This Row],[artist_names]])-1),spotify_top_songs_audio_features[[#This Row],[artist_names]])</f>
        <v>OneRepublic</v>
      </c>
      <c r="V1833" t="str">
        <f>IFERROR(MID(spotify_top_songs_audio_features[[#This Row],[artist_names]],SEARCH(",",spotify_top_songs_audio_features[[#This Row],[artist_names]])+2,99),"")</f>
        <v/>
      </c>
      <c r="W1833" t="str">
        <f>spotify_top_songs_audio_features[[#This Row],[source]]</f>
        <v>Mosley / Interscope</v>
      </c>
      <c r="X1833" s="1">
        <f>spotify_top_songs_audio_features[[#This Row],[streams]]</f>
        <v>83805272</v>
      </c>
      <c r="Y1833" t="str">
        <f>IF(Tabela2[[#This Row],[feat]]="","","Feat")</f>
        <v/>
      </c>
      <c r="Z1833" s="17" t="str">
        <f>CONCATENATE(INT(spotify_top_songs_audio_features[[#This Row],[duration_ms]]/(60*1000)),":",MOD(INT(spotify_top_songs_audio_features[[#This Row],[duration_ms]]/1000),60))</f>
        <v>3:43</v>
      </c>
      <c r="AA18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833" t="str">
        <f>spotify_top_songs_audio_features[[#This Row],[track_name]]</f>
        <v>No Vacancy</v>
      </c>
    </row>
    <row r="1834" spans="1:28" x14ac:dyDescent="0.25">
      <c r="A1834" t="s">
        <v>12775</v>
      </c>
      <c r="B1834" t="s">
        <v>12776</v>
      </c>
      <c r="C1834" t="s">
        <v>12777</v>
      </c>
      <c r="D1834" t="s">
        <v>377</v>
      </c>
      <c r="E1834" t="s">
        <v>113</v>
      </c>
      <c r="F1834" t="s">
        <v>32</v>
      </c>
      <c r="G1834" t="s">
        <v>25</v>
      </c>
      <c r="H1834">
        <v>732</v>
      </c>
      <c r="I1834">
        <v>831</v>
      </c>
      <c r="J1834">
        <v>691</v>
      </c>
      <c r="K1834" t="s">
        <v>2306</v>
      </c>
      <c r="L1834">
        <v>0</v>
      </c>
      <c r="M1834">
        <v>903</v>
      </c>
      <c r="N1834">
        <v>684</v>
      </c>
      <c r="O1834">
        <v>-3791</v>
      </c>
      <c r="P1834">
        <v>123942</v>
      </c>
      <c r="Q1834">
        <v>177935</v>
      </c>
      <c r="R1834">
        <v>13</v>
      </c>
      <c r="S1834">
        <v>83804261</v>
      </c>
      <c r="U1834" t="str">
        <f>IFERROR(LEFT(spotify_top_songs_audio_features[[#This Row],[artist_names]],SEARCH(",",spotify_top_songs_audio_features[[#This Row],[artist_names]])-1),spotify_top_songs_audio_features[[#This Row],[artist_names]])</f>
        <v>Hugo &amp; Guilherme</v>
      </c>
      <c r="V1834" t="str">
        <f>IFERROR(MID(spotify_top_songs_audio_features[[#This Row],[artist_names]],SEARCH(",",spotify_top_songs_audio_features[[#This Row],[artist_names]])+2,99),"")</f>
        <v>Marília Mendonça</v>
      </c>
      <c r="W1834" t="str">
        <f>spotify_top_songs_audio_features[[#This Row],[source]]</f>
        <v>Som Livre</v>
      </c>
      <c r="X1834" s="1">
        <f>spotify_top_songs_audio_features[[#This Row],[streams]]</f>
        <v>83804261</v>
      </c>
      <c r="Y1834" t="str">
        <f>IF(Tabela2[[#This Row],[feat]]="","","Feat")</f>
        <v>Feat</v>
      </c>
      <c r="Z1834" s="17" t="str">
        <f>CONCATENATE(INT(spotify_top_songs_audio_features[[#This Row],[duration_ms]]/(60*1000)),":",MOD(INT(spotify_top_songs_audio_features[[#This Row],[duration_ms]]/1000),60))</f>
        <v>2:57</v>
      </c>
      <c r="AA18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34" t="str">
        <f>spotify_top_songs_audio_features[[#This Row],[track_name]]</f>
        <v>Mal Feito - Ao Vivo</v>
      </c>
    </row>
    <row r="1835" spans="1:28" x14ac:dyDescent="0.25">
      <c r="A1835" t="s">
        <v>14719</v>
      </c>
      <c r="B1835" t="s">
        <v>125</v>
      </c>
      <c r="C1835" t="s">
        <v>14720</v>
      </c>
      <c r="D1835" t="s">
        <v>127</v>
      </c>
      <c r="E1835" t="s">
        <v>70</v>
      </c>
      <c r="F1835" t="s">
        <v>24</v>
      </c>
      <c r="G1835" t="s">
        <v>25</v>
      </c>
      <c r="H1835">
        <v>724</v>
      </c>
      <c r="I1835">
        <v>818</v>
      </c>
      <c r="J1835">
        <v>168</v>
      </c>
      <c r="K1835" t="s">
        <v>2192</v>
      </c>
      <c r="L1835">
        <v>0</v>
      </c>
      <c r="M1835">
        <v>358</v>
      </c>
      <c r="N1835">
        <v>696</v>
      </c>
      <c r="O1835">
        <v>-3747</v>
      </c>
      <c r="P1835">
        <v>77004</v>
      </c>
      <c r="Q1835">
        <v>204940</v>
      </c>
      <c r="R1835">
        <v>8</v>
      </c>
      <c r="S1835">
        <v>83569936</v>
      </c>
      <c r="U183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1835" t="str">
        <f>IFERROR(MID(spotify_top_songs_audio_features[[#This Row],[artist_names]],SEARCH(",",spotify_top_songs_audio_features[[#This Row],[artist_names]])+2,99),"")</f>
        <v/>
      </c>
      <c r="W1835" t="str">
        <f>spotify_top_songs_audio_features[[#This Row],[source]]</f>
        <v>BIGHIT MUSIC</v>
      </c>
      <c r="X1835" s="1">
        <f>spotify_top_songs_audio_features[[#This Row],[streams]]</f>
        <v>83569936</v>
      </c>
      <c r="Y1835" t="str">
        <f>IF(Tabela2[[#This Row],[feat]]="","","Feat")</f>
        <v/>
      </c>
      <c r="Z1835" s="17" t="str">
        <f>CONCATENATE(INT(spotify_top_songs_audio_features[[#This Row],[duration_ms]]/(60*1000)),":",MOD(INT(spotify_top_songs_audio_features[[#This Row],[duration_ms]]/1000),60))</f>
        <v>3:24</v>
      </c>
      <c r="AA18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35" t="str">
        <f>spotify_top_songs_audio_features[[#This Row],[track_name]]</f>
        <v>Run BTS</v>
      </c>
    </row>
    <row r="1836" spans="1:28" x14ac:dyDescent="0.25">
      <c r="A1836" t="s">
        <v>17209</v>
      </c>
      <c r="B1836" t="s">
        <v>9766</v>
      </c>
      <c r="C1836" t="s">
        <v>9767</v>
      </c>
      <c r="D1836" t="s">
        <v>282</v>
      </c>
      <c r="E1836" t="s">
        <v>86</v>
      </c>
      <c r="F1836" t="s">
        <v>32</v>
      </c>
      <c r="G1836" t="s">
        <v>25</v>
      </c>
      <c r="H1836">
        <v>824</v>
      </c>
      <c r="I1836">
        <v>697</v>
      </c>
      <c r="J1836">
        <v>473</v>
      </c>
      <c r="K1836" t="s">
        <v>3207</v>
      </c>
      <c r="L1836">
        <v>4.1099999999999999E-3</v>
      </c>
      <c r="M1836">
        <v>77</v>
      </c>
      <c r="N1836">
        <v>757</v>
      </c>
      <c r="O1836">
        <v>-4869</v>
      </c>
      <c r="P1836">
        <v>99988</v>
      </c>
      <c r="Q1836">
        <v>214460</v>
      </c>
      <c r="R1836">
        <v>9</v>
      </c>
      <c r="S1836">
        <v>83508578</v>
      </c>
      <c r="U1836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1836" t="str">
        <f>IFERROR(MID(spotify_top_songs_audio_features[[#This Row],[artist_names]],SEARCH(",",spotify_top_songs_audio_features[[#This Row],[artist_names]])+2,99),"")</f>
        <v>Dua Lipa, Young Thug</v>
      </c>
      <c r="W1836" t="str">
        <f>spotify_top_songs_audio_features[[#This Row],[source]]</f>
        <v>Columbia</v>
      </c>
      <c r="X1836" s="1">
        <f>spotify_top_songs_audio_features[[#This Row],[streams]]</f>
        <v>83508578</v>
      </c>
      <c r="Y1836" t="str">
        <f>IF(Tabela2[[#This Row],[feat]]="","","Feat")</f>
        <v>Feat</v>
      </c>
      <c r="Z1836" s="17" t="str">
        <f>CONCATENATE(INT(spotify_top_songs_audio_features[[#This Row],[duration_ms]]/(60*1000)),":",MOD(INT(spotify_top_songs_audio_features[[#This Row],[duration_ms]]/1000),60))</f>
        <v>3:34</v>
      </c>
      <c r="AA18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836" t="str">
        <f>spotify_top_songs_audio_features[[#This Row],[track_name]]</f>
        <v>Potion (with Dua Lipa &amp; Young Thug)</v>
      </c>
    </row>
    <row r="1837" spans="1:28" x14ac:dyDescent="0.25">
      <c r="A1837" t="s">
        <v>2021</v>
      </c>
      <c r="B1837" t="s">
        <v>2022</v>
      </c>
      <c r="C1837" t="s">
        <v>2023</v>
      </c>
      <c r="D1837" t="s">
        <v>30</v>
      </c>
      <c r="E1837" t="s">
        <v>31</v>
      </c>
      <c r="F1837" t="s">
        <v>24</v>
      </c>
      <c r="G1837" t="s">
        <v>25</v>
      </c>
      <c r="H1837">
        <v>745</v>
      </c>
      <c r="I1837">
        <v>346</v>
      </c>
      <c r="J1837">
        <v>331</v>
      </c>
      <c r="K1837" t="s">
        <v>2024</v>
      </c>
      <c r="L1837">
        <v>0</v>
      </c>
      <c r="M1837">
        <v>881</v>
      </c>
      <c r="N1837">
        <v>112</v>
      </c>
      <c r="O1837">
        <v>-7709</v>
      </c>
      <c r="P1837">
        <v>203911</v>
      </c>
      <c r="Q1837">
        <v>237240</v>
      </c>
      <c r="R1837">
        <v>20</v>
      </c>
      <c r="S1837">
        <v>83326373</v>
      </c>
      <c r="U1837" t="str">
        <f>IFERROR(LEFT(spotify_top_songs_audio_features[[#This Row],[artist_names]],SEARCH(",",spotify_top_songs_audio_features[[#This Row],[artist_names]])-1),spotify_top_songs_audio_features[[#This Row],[artist_names]])</f>
        <v>YG</v>
      </c>
      <c r="V1837" t="str">
        <f>IFERROR(MID(spotify_top_songs_audio_features[[#This Row],[artist_names]],SEARCH(",",spotify_top_songs_audio_features[[#This Row],[artist_names]])+2,99),"")</f>
        <v>2 Chainz, Big Sean, Nicki Minaj</v>
      </c>
      <c r="W1837" t="str">
        <f>spotify_top_songs_audio_features[[#This Row],[source]]</f>
        <v>Def Jam Recordings</v>
      </c>
      <c r="X1837" s="1">
        <f>spotify_top_songs_audio_features[[#This Row],[streams]]</f>
        <v>83326373</v>
      </c>
      <c r="Y1837" t="str">
        <f>IF(Tabela2[[#This Row],[feat]]="","","Feat")</f>
        <v>Feat</v>
      </c>
      <c r="Z1837" s="17" t="str">
        <f>CONCATENATE(INT(spotify_top_songs_audio_features[[#This Row],[duration_ms]]/(60*1000)),":",MOD(INT(spotify_top_songs_audio_features[[#This Row],[duration_ms]]/1000),60))</f>
        <v>3:57</v>
      </c>
      <c r="AA18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37" t="str">
        <f>spotify_top_songs_audio_features[[#This Row],[track_name]]</f>
        <v>BIG BANK (feat. 2 Chainz, Big Sean, Nicki Minaj)</v>
      </c>
    </row>
    <row r="1838" spans="1:28" x14ac:dyDescent="0.25">
      <c r="A1838" t="s">
        <v>14498</v>
      </c>
      <c r="B1838" t="s">
        <v>1291</v>
      </c>
      <c r="C1838" t="s">
        <v>9817</v>
      </c>
      <c r="D1838" t="s">
        <v>712</v>
      </c>
      <c r="E1838" t="s">
        <v>31</v>
      </c>
      <c r="F1838" t="s">
        <v>24</v>
      </c>
      <c r="G1838" t="s">
        <v>25</v>
      </c>
      <c r="H1838">
        <v>677</v>
      </c>
      <c r="I1838">
        <v>557</v>
      </c>
      <c r="J1838">
        <v>694</v>
      </c>
      <c r="K1838" t="s">
        <v>9818</v>
      </c>
      <c r="L1838">
        <v>8.3600000000000005E-4</v>
      </c>
      <c r="M1838">
        <v>984</v>
      </c>
      <c r="N1838">
        <v>1</v>
      </c>
      <c r="O1838">
        <v>-8409</v>
      </c>
      <c r="P1838">
        <v>150127</v>
      </c>
      <c r="Q1838">
        <v>206385</v>
      </c>
      <c r="R1838">
        <v>11</v>
      </c>
      <c r="S1838">
        <v>83198226</v>
      </c>
      <c r="U1838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1838" t="str">
        <f>IFERROR(MID(spotify_top_songs_audio_features[[#This Row],[artist_names]],SEARCH(",",spotify_top_songs_audio_features[[#This Row],[artist_names]])+2,99),"")</f>
        <v/>
      </c>
      <c r="W1838" t="str">
        <f>spotify_top_songs_audio_features[[#This Row],[source]]</f>
        <v>Generation Now/Atlantic</v>
      </c>
      <c r="X1838" s="1">
        <f>spotify_top_songs_audio_features[[#This Row],[streams]]</f>
        <v>83198226</v>
      </c>
      <c r="Y1838" t="str">
        <f>IF(Tabela2[[#This Row],[feat]]="","","Feat")</f>
        <v/>
      </c>
      <c r="Z1838" s="17" t="str">
        <f>CONCATENATE(INT(spotify_top_songs_audio_features[[#This Row],[duration_ms]]/(60*1000)),":",MOD(INT(spotify_top_songs_audio_features[[#This Row],[duration_ms]]/1000),60))</f>
        <v>3:26</v>
      </c>
      <c r="AA18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38" t="str">
        <f>spotify_top_songs_audio_features[[#This Row],[track_name]]</f>
        <v>Nail Tech</v>
      </c>
    </row>
    <row r="1839" spans="1:28" x14ac:dyDescent="0.25">
      <c r="A1839" t="s">
        <v>12660</v>
      </c>
      <c r="B1839" t="s">
        <v>12661</v>
      </c>
      <c r="C1839" t="s">
        <v>12662</v>
      </c>
      <c r="D1839" t="s">
        <v>12663</v>
      </c>
      <c r="E1839" t="s">
        <v>102</v>
      </c>
      <c r="F1839" t="s">
        <v>32</v>
      </c>
      <c r="G1839" t="s">
        <v>25</v>
      </c>
      <c r="H1839">
        <v>954</v>
      </c>
      <c r="I1839">
        <v>367</v>
      </c>
      <c r="J1839">
        <v>288</v>
      </c>
      <c r="K1839" t="s">
        <v>8530</v>
      </c>
      <c r="L1839">
        <v>5.4799999999999998E-4</v>
      </c>
      <c r="M1839">
        <v>979</v>
      </c>
      <c r="N1839">
        <v>372</v>
      </c>
      <c r="O1839">
        <v>-9551</v>
      </c>
      <c r="P1839">
        <v>124026</v>
      </c>
      <c r="Q1839">
        <v>211935</v>
      </c>
      <c r="R1839">
        <v>10</v>
      </c>
      <c r="S1839">
        <v>83089567</v>
      </c>
      <c r="U1839" t="str">
        <f>IFERROR(LEFT(spotify_top_songs_audio_features[[#This Row],[artist_names]],SEARCH(",",spotify_top_songs_audio_features[[#This Row],[artist_names]])-1),spotify_top_songs_audio_features[[#This Row],[artist_names]])</f>
        <v>Dave</v>
      </c>
      <c r="V1839" t="str">
        <f>IFERROR(MID(spotify_top_songs_audio_features[[#This Row],[artist_names]],SEARCH(",",spotify_top_songs_audio_features[[#This Row],[artist_names]])+2,99),"")</f>
        <v/>
      </c>
      <c r="W1839" t="str">
        <f>spotify_top_songs_audio_features[[#This Row],[source]]</f>
        <v>Dave / Neighbourhood Recordings</v>
      </c>
      <c r="X1839" s="1">
        <f>spotify_top_songs_audio_features[[#This Row],[streams]]</f>
        <v>83089567</v>
      </c>
      <c r="Y1839" t="str">
        <f>IF(Tabela2[[#This Row],[feat]]="","","Feat")</f>
        <v/>
      </c>
      <c r="Z1839" s="17" t="str">
        <f>CONCATENATE(INT(spotify_top_songs_audio_features[[#This Row],[duration_ms]]/(60*1000)),":",MOD(INT(spotify_top_songs_audio_features[[#This Row],[duration_ms]]/1000),60))</f>
        <v>3:31</v>
      </c>
      <c r="AA18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839" t="str">
        <f>spotify_top_songs_audio_features[[#This Row],[track_name]]</f>
        <v>Starlight</v>
      </c>
    </row>
    <row r="1840" spans="1:28" x14ac:dyDescent="0.25">
      <c r="A1840" t="s">
        <v>8802</v>
      </c>
      <c r="B1840" t="s">
        <v>8803</v>
      </c>
      <c r="C1840" t="s">
        <v>8804</v>
      </c>
      <c r="D1840" t="s">
        <v>259</v>
      </c>
      <c r="E1840" t="s">
        <v>43</v>
      </c>
      <c r="F1840" t="s">
        <v>24</v>
      </c>
      <c r="G1840" t="s">
        <v>25</v>
      </c>
      <c r="H1840">
        <v>588</v>
      </c>
      <c r="I1840">
        <v>701</v>
      </c>
      <c r="J1840">
        <v>402</v>
      </c>
      <c r="K1840" t="s">
        <v>6888</v>
      </c>
      <c r="L1840">
        <v>0</v>
      </c>
      <c r="M1840">
        <v>2</v>
      </c>
      <c r="N1840">
        <v>443</v>
      </c>
      <c r="O1840">
        <v>-639</v>
      </c>
      <c r="P1840">
        <v>104988</v>
      </c>
      <c r="Q1840">
        <v>228000</v>
      </c>
      <c r="R1840">
        <v>3</v>
      </c>
      <c r="S1840">
        <v>83065505</v>
      </c>
      <c r="U1840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1840" t="str">
        <f>IFERROR(MID(spotify_top_songs_audio_features[[#This Row],[artist_names]],SEARCH(",",spotify_top_songs_audio_features[[#This Row],[artist_names]])+2,99),"")</f>
        <v>BTS</v>
      </c>
      <c r="W1840" t="str">
        <f>spotify_top_songs_audio_features[[#This Row],[source]]</f>
        <v>Parlophone UK</v>
      </c>
      <c r="X1840" s="1">
        <f>spotify_top_songs_audio_features[[#This Row],[streams]]</f>
        <v>83065505</v>
      </c>
      <c r="Y1840" t="str">
        <f>IF(Tabela2[[#This Row],[feat]]="","","Feat")</f>
        <v>Feat</v>
      </c>
      <c r="Z1840" s="17" t="str">
        <f>CONCATENATE(INT(spotify_top_songs_audio_features[[#This Row],[duration_ms]]/(60*1000)),":",MOD(INT(spotify_top_songs_audio_features[[#This Row],[duration_ms]]/1000),60))</f>
        <v>3:48</v>
      </c>
      <c r="AA18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840" t="str">
        <f>spotify_top_songs_audio_features[[#This Row],[track_name]]</f>
        <v>My Universe</v>
      </c>
    </row>
    <row r="1841" spans="1:28" x14ac:dyDescent="0.25">
      <c r="A1841" t="s">
        <v>15700</v>
      </c>
      <c r="B1841" t="s">
        <v>2175</v>
      </c>
      <c r="C1841" t="s">
        <v>2635</v>
      </c>
      <c r="D1841" t="s">
        <v>1101</v>
      </c>
      <c r="E1841" t="s">
        <v>142</v>
      </c>
      <c r="F1841" t="s">
        <v>24</v>
      </c>
      <c r="G1841" t="s">
        <v>25</v>
      </c>
      <c r="H1841">
        <v>532</v>
      </c>
      <c r="I1841">
        <v>783</v>
      </c>
      <c r="J1841">
        <v>523</v>
      </c>
      <c r="K1841" t="s">
        <v>2636</v>
      </c>
      <c r="L1841">
        <v>12</v>
      </c>
      <c r="M1841">
        <v>161</v>
      </c>
      <c r="N1841">
        <v>643</v>
      </c>
      <c r="O1841">
        <v>-5697</v>
      </c>
      <c r="P1841">
        <v>12408</v>
      </c>
      <c r="Q1841">
        <v>247427</v>
      </c>
      <c r="R1841">
        <v>10</v>
      </c>
      <c r="S1841">
        <v>82997739</v>
      </c>
      <c r="U1841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1841" t="str">
        <f>IFERROR(MID(spotify_top_songs_audio_features[[#This Row],[artist_names]],SEARCH(",",spotify_top_songs_audio_features[[#This Row],[artist_names]])+2,99),"")</f>
        <v/>
      </c>
      <c r="W1841" t="str">
        <f>spotify_top_songs_audio_features[[#This Row],[source]]</f>
        <v>Universal Music AB</v>
      </c>
      <c r="X1841" s="1">
        <f>spotify_top_songs_audio_features[[#This Row],[streams]]</f>
        <v>82997739</v>
      </c>
      <c r="Y1841" t="str">
        <f>IF(Tabela2[[#This Row],[feat]]="","","Feat")</f>
        <v/>
      </c>
      <c r="Z1841" s="17" t="str">
        <f>CONCATENATE(INT(spotify_top_songs_audio_features[[#This Row],[duration_ms]]/(60*1000)),":",MOD(INT(spotify_top_songs_audio_features[[#This Row],[duration_ms]]/1000),60))</f>
        <v>4:7</v>
      </c>
      <c r="AA18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841" t="str">
        <f>spotify_top_songs_audio_features[[#This Row],[track_name]]</f>
        <v>Wake Me Up</v>
      </c>
    </row>
    <row r="1842" spans="1:28" x14ac:dyDescent="0.25">
      <c r="A1842" t="s">
        <v>1303</v>
      </c>
      <c r="B1842" t="s">
        <v>1304</v>
      </c>
      <c r="C1842" t="s">
        <v>1305</v>
      </c>
      <c r="D1842" t="s">
        <v>1306</v>
      </c>
      <c r="E1842" t="s">
        <v>113</v>
      </c>
      <c r="F1842" t="s">
        <v>32</v>
      </c>
      <c r="G1842" t="s">
        <v>25</v>
      </c>
      <c r="H1842">
        <v>608</v>
      </c>
      <c r="I1842">
        <v>753</v>
      </c>
      <c r="J1842">
        <v>368</v>
      </c>
      <c r="K1842" t="s">
        <v>647</v>
      </c>
      <c r="L1842">
        <v>0</v>
      </c>
      <c r="M1842">
        <v>996</v>
      </c>
      <c r="N1842">
        <v>482</v>
      </c>
      <c r="O1842">
        <v>-4748</v>
      </c>
      <c r="P1842">
        <v>97626</v>
      </c>
      <c r="Q1842">
        <v>200987</v>
      </c>
      <c r="R1842">
        <v>16</v>
      </c>
      <c r="S1842">
        <v>82990060</v>
      </c>
      <c r="U1842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842" t="str">
        <f>IFERROR(MID(spotify_top_songs_audio_features[[#This Row],[artist_names]],SEARCH(",",spotify_top_songs_audio_features[[#This Row],[artist_names]])+2,99),"")</f>
        <v>J Balvin</v>
      </c>
      <c r="W1842" t="str">
        <f>spotify_top_songs_audio_features[[#This Row],[source]]</f>
        <v>VP Records Corp/Dimelo Vi</v>
      </c>
      <c r="X1842" s="1">
        <f>spotify_top_songs_audio_features[[#This Row],[streams]]</f>
        <v>82990060</v>
      </c>
      <c r="Y1842" t="str">
        <f>IF(Tabela2[[#This Row],[feat]]="","","Feat")</f>
        <v>Feat</v>
      </c>
      <c r="Z1842" s="17" t="str">
        <f>CONCATENATE(INT(spotify_top_songs_audio_features[[#This Row],[duration_ms]]/(60*1000)),":",MOD(INT(spotify_top_songs_audio_features[[#This Row],[duration_ms]]/1000),60))</f>
        <v>3:20</v>
      </c>
      <c r="AA18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42" t="str">
        <f>spotify_top_songs_audio_features[[#This Row],[track_name]]</f>
        <v>Quiero Repetir</v>
      </c>
    </row>
    <row r="1843" spans="1:28" x14ac:dyDescent="0.25">
      <c r="A1843" t="s">
        <v>2259</v>
      </c>
      <c r="B1843" t="s">
        <v>2260</v>
      </c>
      <c r="C1843" t="s">
        <v>2261</v>
      </c>
      <c r="D1843" t="s">
        <v>1807</v>
      </c>
      <c r="E1843" t="s">
        <v>86</v>
      </c>
      <c r="F1843" t="s">
        <v>24</v>
      </c>
      <c r="G1843" t="s">
        <v>25</v>
      </c>
      <c r="H1843">
        <v>889</v>
      </c>
      <c r="I1843">
        <v>863</v>
      </c>
      <c r="J1843">
        <v>757</v>
      </c>
      <c r="K1843" t="s">
        <v>241</v>
      </c>
      <c r="L1843">
        <v>603</v>
      </c>
      <c r="M1843">
        <v>798</v>
      </c>
      <c r="N1843">
        <v>776</v>
      </c>
      <c r="O1843">
        <v>-3011</v>
      </c>
      <c r="P1843">
        <v>112953</v>
      </c>
      <c r="Q1843">
        <v>201000</v>
      </c>
      <c r="R1843">
        <v>16</v>
      </c>
      <c r="S1843">
        <v>82980578</v>
      </c>
      <c r="U1843" t="str">
        <f>IFERROR(LEFT(spotify_top_songs_audio_features[[#This Row],[artist_names]],SEARCH(",",spotify_top_songs_audio_features[[#This Row],[artist_names]])-1),spotify_top_songs_audio_features[[#This Row],[artist_names]])</f>
        <v>Justin Quiles</v>
      </c>
      <c r="V1843" t="str">
        <f>IFERROR(MID(spotify_top_songs_audio_features[[#This Row],[artist_names]],SEARCH(",",spotify_top_songs_audio_features[[#This Row],[artist_names]])+2,99),"")</f>
        <v>Daddy Yankee, El Alfa</v>
      </c>
      <c r="W1843" t="str">
        <f>spotify_top_songs_audio_features[[#This Row],[source]]</f>
        <v>WEA Latina</v>
      </c>
      <c r="X1843" s="1">
        <f>spotify_top_songs_audio_features[[#This Row],[streams]]</f>
        <v>82980578</v>
      </c>
      <c r="Y1843" t="str">
        <f>IF(Tabela2[[#This Row],[feat]]="","","Feat")</f>
        <v>Feat</v>
      </c>
      <c r="Z1843" s="17" t="str">
        <f>CONCATENATE(INT(spotify_top_songs_audio_features[[#This Row],[duration_ms]]/(60*1000)),":",MOD(INT(spotify_top_songs_audio_features[[#This Row],[duration_ms]]/1000),60))</f>
        <v>3:21</v>
      </c>
      <c r="AA18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843" t="str">
        <f>spotify_top_songs_audio_features[[#This Row],[track_name]]</f>
        <v>PAM</v>
      </c>
    </row>
    <row r="1844" spans="1:28" x14ac:dyDescent="0.25">
      <c r="A1844" t="s">
        <v>12450</v>
      </c>
      <c r="B1844" t="s">
        <v>12451</v>
      </c>
      <c r="C1844" t="s">
        <v>12452</v>
      </c>
      <c r="D1844" t="s">
        <v>436</v>
      </c>
      <c r="E1844" t="s">
        <v>102</v>
      </c>
      <c r="F1844" t="s">
        <v>24</v>
      </c>
      <c r="G1844" t="s">
        <v>25</v>
      </c>
      <c r="H1844">
        <v>746</v>
      </c>
      <c r="I1844">
        <v>787</v>
      </c>
      <c r="J1844">
        <v>12</v>
      </c>
      <c r="K1844" t="s">
        <v>492</v>
      </c>
      <c r="L1844">
        <v>0</v>
      </c>
      <c r="M1844">
        <v>669</v>
      </c>
      <c r="N1844">
        <v>607</v>
      </c>
      <c r="O1844">
        <v>-6373</v>
      </c>
      <c r="P1844">
        <v>95005</v>
      </c>
      <c r="Q1844">
        <v>206187</v>
      </c>
      <c r="R1844">
        <v>16</v>
      </c>
      <c r="S1844">
        <v>82955556</v>
      </c>
      <c r="U1844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844" t="str">
        <f>IFERROR(MID(spotify_top_songs_audio_features[[#This Row],[artist_names]],SEARCH(",",spotify_top_songs_audio_features[[#This Row],[artist_names]])+2,99),"")</f>
        <v>Chance the Rapper, PnB Rock</v>
      </c>
      <c r="W1844" t="str">
        <f>spotify_top_songs_audio_features[[#This Row],[source]]</f>
        <v>Atlantic Records UK</v>
      </c>
      <c r="X1844" s="1">
        <f>spotify_top_songs_audio_features[[#This Row],[streams]]</f>
        <v>82955556</v>
      </c>
      <c r="Y1844" t="str">
        <f>IF(Tabela2[[#This Row],[feat]]="","","Feat")</f>
        <v>Feat</v>
      </c>
      <c r="Z1844" s="17" t="str">
        <f>CONCATENATE(INT(spotify_top_songs_audio_features[[#This Row],[duration_ms]]/(60*1000)),":",MOD(INT(spotify_top_songs_audio_features[[#This Row],[duration_ms]]/1000),60))</f>
        <v>3:26</v>
      </c>
      <c r="AA18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844" t="str">
        <f>spotify_top_songs_audio_features[[#This Row],[track_name]]</f>
        <v>Cross Me (feat. Chance the Rapper &amp; PnB Rock)</v>
      </c>
    </row>
    <row r="1845" spans="1:28" x14ac:dyDescent="0.25">
      <c r="A1845" t="s">
        <v>12382</v>
      </c>
      <c r="B1845" t="s">
        <v>3528</v>
      </c>
      <c r="C1845" t="s">
        <v>9776</v>
      </c>
      <c r="D1845" t="s">
        <v>210</v>
      </c>
      <c r="E1845" t="s">
        <v>113</v>
      </c>
      <c r="F1845" t="s">
        <v>24</v>
      </c>
      <c r="G1845" t="s">
        <v>25</v>
      </c>
      <c r="H1845">
        <v>519</v>
      </c>
      <c r="I1845">
        <v>554</v>
      </c>
      <c r="J1845">
        <v>385</v>
      </c>
      <c r="K1845" t="s">
        <v>8884</v>
      </c>
      <c r="L1845">
        <v>0</v>
      </c>
      <c r="M1845">
        <v>115</v>
      </c>
      <c r="N1845">
        <v>194</v>
      </c>
      <c r="O1845">
        <v>-6412</v>
      </c>
      <c r="P1845">
        <v>153676</v>
      </c>
      <c r="Q1845">
        <v>223044</v>
      </c>
      <c r="R1845">
        <v>18</v>
      </c>
      <c r="S1845">
        <v>82885565</v>
      </c>
      <c r="U1845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1845" t="str">
        <f>IFERROR(MID(spotify_top_songs_audio_features[[#This Row],[artist_names]],SEARCH(",",spotify_top_songs_audio_features[[#This Row],[artist_names]])+2,99),"")</f>
        <v/>
      </c>
      <c r="W1845" t="str">
        <f>spotify_top_songs_audio_features[[#This Row],[source]]</f>
        <v>Capitol Records (US1A)</v>
      </c>
      <c r="X1845" s="1">
        <f>spotify_top_songs_audio_features[[#This Row],[streams]]</f>
        <v>82885565</v>
      </c>
      <c r="Y1845" t="str">
        <f>IF(Tabela2[[#This Row],[feat]]="","","Feat")</f>
        <v/>
      </c>
      <c r="Z1845" s="17" t="str">
        <f>CONCATENATE(INT(spotify_top_songs_audio_features[[#This Row],[duration_ms]]/(60*1000)),":",MOD(INT(spotify_top_songs_audio_features[[#This Row],[duration_ms]]/1000),60))</f>
        <v>3:43</v>
      </c>
      <c r="AA18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45" t="str">
        <f>spotify_top_songs_audio_features[[#This Row],[track_name]]</f>
        <v>Too Much To Ask</v>
      </c>
    </row>
    <row r="1846" spans="1:28" x14ac:dyDescent="0.25">
      <c r="A1846" t="s">
        <v>6772</v>
      </c>
      <c r="B1846" t="s">
        <v>1300</v>
      </c>
      <c r="C1846" t="s">
        <v>6773</v>
      </c>
      <c r="D1846" t="s">
        <v>30</v>
      </c>
      <c r="E1846" t="s">
        <v>97</v>
      </c>
      <c r="F1846" t="s">
        <v>32</v>
      </c>
      <c r="G1846" t="s">
        <v>25</v>
      </c>
      <c r="H1846">
        <v>694</v>
      </c>
      <c r="I1846">
        <v>759</v>
      </c>
      <c r="J1846">
        <v>398</v>
      </c>
      <c r="K1846" t="s">
        <v>1882</v>
      </c>
      <c r="L1846">
        <v>0</v>
      </c>
      <c r="M1846">
        <v>167</v>
      </c>
      <c r="N1846">
        <v>77</v>
      </c>
      <c r="O1846">
        <v>-5667</v>
      </c>
      <c r="P1846">
        <v>140055</v>
      </c>
      <c r="Q1846">
        <v>245387</v>
      </c>
      <c r="R1846">
        <v>10</v>
      </c>
      <c r="S1846">
        <v>82787913</v>
      </c>
      <c r="U1846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1846" t="str">
        <f>IFERROR(MID(spotify_top_songs_audio_features[[#This Row],[artist_names]],SEARCH(",",spotify_top_songs_audio_features[[#This Row],[artist_names]])+2,99),"")</f>
        <v>Eminem</v>
      </c>
      <c r="W1846" t="str">
        <f>spotify_top_songs_audio_features[[#This Row],[source]]</f>
        <v>Def Jam Recordings</v>
      </c>
      <c r="X1846" s="1">
        <f>spotify_top_songs_audio_features[[#This Row],[streams]]</f>
        <v>82787913</v>
      </c>
      <c r="Y1846" t="str">
        <f>IF(Tabela2[[#This Row],[feat]]="","","Feat")</f>
        <v>Feat</v>
      </c>
      <c r="Z1846" s="17" t="str">
        <f>CONCATENATE(INT(spotify_top_songs_audio_features[[#This Row],[duration_ms]]/(60*1000)),":",MOD(INT(spotify_top_songs_audio_features[[#This Row],[duration_ms]]/1000),60))</f>
        <v>4:5</v>
      </c>
      <c r="AA18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846" t="str">
        <f>spotify_top_songs_audio_features[[#This Row],[track_name]]</f>
        <v>Homicide (feat. Eminem)</v>
      </c>
    </row>
    <row r="1847" spans="1:28" x14ac:dyDescent="0.25">
      <c r="A1847" t="s">
        <v>4752</v>
      </c>
      <c r="B1847" t="s">
        <v>4753</v>
      </c>
      <c r="C1847" t="s">
        <v>4754</v>
      </c>
      <c r="D1847" t="s">
        <v>1491</v>
      </c>
      <c r="E1847" t="s">
        <v>86</v>
      </c>
      <c r="F1847" t="s">
        <v>32</v>
      </c>
      <c r="G1847" t="s">
        <v>25</v>
      </c>
      <c r="H1847">
        <v>836</v>
      </c>
      <c r="I1847">
        <v>826</v>
      </c>
      <c r="J1847">
        <v>461</v>
      </c>
      <c r="K1847" t="s">
        <v>4755</v>
      </c>
      <c r="L1847">
        <v>6.0300000000000002E-4</v>
      </c>
      <c r="M1847">
        <v>814</v>
      </c>
      <c r="N1847">
        <v>579</v>
      </c>
      <c r="O1847">
        <v>-266</v>
      </c>
      <c r="P1847">
        <v>102025</v>
      </c>
      <c r="Q1847">
        <v>197101</v>
      </c>
      <c r="R1847">
        <v>35</v>
      </c>
      <c r="S1847">
        <v>82748266</v>
      </c>
      <c r="U1847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847" t="str">
        <f>IFERROR(MID(spotify_top_songs_audio_features[[#This Row],[artist_names]],SEARCH(",",spotify_top_songs_audio_features[[#This Row],[artist_names]])+2,99),"")</f>
        <v>Lyanno, Brray</v>
      </c>
      <c r="W1847" t="str">
        <f>spotify_top_songs_audio_features[[#This Row],[source]]</f>
        <v>Sony Music Latin/Duars Entertainment</v>
      </c>
      <c r="X1847" s="1">
        <f>spotify_top_songs_audio_features[[#This Row],[streams]]</f>
        <v>82748266</v>
      </c>
      <c r="Y1847" t="str">
        <f>IF(Tabela2[[#This Row],[feat]]="","","Feat")</f>
        <v>Feat</v>
      </c>
      <c r="Z1847" s="17" t="str">
        <f>CONCATENATE(INT(spotify_top_songs_audio_features[[#This Row],[duration_ms]]/(60*1000)),":",MOD(INT(spotify_top_songs_audio_features[[#This Row],[duration_ms]]/1000),60))</f>
        <v>3:17</v>
      </c>
      <c r="AA18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847" t="str">
        <f>spotify_top_songs_audio_features[[#This Row],[track_name]]</f>
        <v>LOKERA</v>
      </c>
    </row>
    <row r="1848" spans="1:28" x14ac:dyDescent="0.25">
      <c r="A1848" t="s">
        <v>6939</v>
      </c>
      <c r="B1848" t="s">
        <v>6940</v>
      </c>
      <c r="C1848" t="s">
        <v>6941</v>
      </c>
      <c r="D1848" t="s">
        <v>112</v>
      </c>
      <c r="E1848" t="s">
        <v>113</v>
      </c>
      <c r="F1848" t="s">
        <v>24</v>
      </c>
      <c r="G1848" t="s">
        <v>25</v>
      </c>
      <c r="H1848">
        <v>61</v>
      </c>
      <c r="I1848">
        <v>83</v>
      </c>
      <c r="J1848">
        <v>571</v>
      </c>
      <c r="K1848" t="s">
        <v>1952</v>
      </c>
      <c r="L1848">
        <v>0</v>
      </c>
      <c r="M1848">
        <v>118</v>
      </c>
      <c r="N1848">
        <v>728</v>
      </c>
      <c r="O1848">
        <v>-4105</v>
      </c>
      <c r="P1848">
        <v>182162</v>
      </c>
      <c r="Q1848">
        <v>193000</v>
      </c>
      <c r="R1848">
        <v>30</v>
      </c>
      <c r="S1848">
        <v>82712724</v>
      </c>
      <c r="U184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848" t="str">
        <f>IFERROR(MID(spotify_top_songs_audio_features[[#This Row],[artist_names]],SEARCH(",",spotify_top_songs_audio_features[[#This Row],[artist_names]])+2,99),"")</f>
        <v>Brendon Urie, Panic! At The Disco</v>
      </c>
      <c r="W1848" t="str">
        <f>spotify_top_songs_audio_features[[#This Row],[source]]</f>
        <v>Taylor Swift</v>
      </c>
      <c r="X1848" s="1">
        <f>spotify_top_songs_audio_features[[#This Row],[streams]]</f>
        <v>82712724</v>
      </c>
      <c r="Y1848" t="str">
        <f>IF(Tabela2[[#This Row],[feat]]="","","Feat")</f>
        <v>Feat</v>
      </c>
      <c r="Z1848" s="17" t="str">
        <f>CONCATENATE(INT(spotify_top_songs_audio_features[[#This Row],[duration_ms]]/(60*1000)),":",MOD(INT(spotify_top_songs_audio_features[[#This Row],[duration_ms]]/1000),60))</f>
        <v>3:13</v>
      </c>
      <c r="AA18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48" t="str">
        <f>spotify_top_songs_audio_features[[#This Row],[track_name]]</f>
        <v>ME! (feat. Brendon Urie of Panic! At The Disco)</v>
      </c>
    </row>
    <row r="1849" spans="1:28" x14ac:dyDescent="0.25">
      <c r="A1849" t="s">
        <v>7160</v>
      </c>
      <c r="B1849" t="s">
        <v>1527</v>
      </c>
      <c r="C1849" t="s">
        <v>1528</v>
      </c>
      <c r="D1849" t="s">
        <v>53</v>
      </c>
      <c r="E1849" t="s">
        <v>58</v>
      </c>
      <c r="F1849" t="s">
        <v>32</v>
      </c>
      <c r="G1849" t="s">
        <v>25</v>
      </c>
      <c r="H1849">
        <v>74</v>
      </c>
      <c r="I1849">
        <v>74</v>
      </c>
      <c r="J1849">
        <v>686</v>
      </c>
      <c r="K1849" t="s">
        <v>583</v>
      </c>
      <c r="L1849">
        <v>0</v>
      </c>
      <c r="M1849">
        <v>107</v>
      </c>
      <c r="N1849">
        <v>717</v>
      </c>
      <c r="O1849">
        <v>-3647</v>
      </c>
      <c r="P1849">
        <v>9395</v>
      </c>
      <c r="Q1849">
        <v>219600</v>
      </c>
      <c r="R1849">
        <v>24</v>
      </c>
      <c r="S1849">
        <v>82638660</v>
      </c>
      <c r="U1849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1849" t="str">
        <f>IFERROR(MID(spotify_top_songs_audio_features[[#This Row],[artist_names]],SEARCH(",",spotify_top_songs_audio_features[[#This Row],[artist_names]])+2,99),"")</f>
        <v/>
      </c>
      <c r="W1849" t="str">
        <f>spotify_top_songs_audio_features[[#This Row],[source]]</f>
        <v>Sony Music Latin</v>
      </c>
      <c r="X1849" s="1">
        <f>spotify_top_songs_audio_features[[#This Row],[streams]]</f>
        <v>82638660</v>
      </c>
      <c r="Y1849" t="str">
        <f>IF(Tabela2[[#This Row],[feat]]="","","Feat")</f>
        <v/>
      </c>
      <c r="Z1849" s="17" t="str">
        <f>CONCATENATE(INT(spotify_top_songs_audio_features[[#This Row],[duration_ms]]/(60*1000)),":",MOD(INT(spotify_top_songs_audio_features[[#This Row],[duration_ms]]/1000),60))</f>
        <v>3:39</v>
      </c>
      <c r="AA18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849" t="str">
        <f>spotify_top_songs_audio_features[[#This Row],[track_name]]</f>
        <v>El Préstamo</v>
      </c>
    </row>
    <row r="1850" spans="1:28" x14ac:dyDescent="0.25">
      <c r="A1850" t="s">
        <v>14297</v>
      </c>
      <c r="B1850" t="s">
        <v>7015</v>
      </c>
      <c r="C1850" t="s">
        <v>14298</v>
      </c>
      <c r="D1850" t="s">
        <v>1254</v>
      </c>
      <c r="E1850" t="s">
        <v>31</v>
      </c>
      <c r="F1850" t="s">
        <v>32</v>
      </c>
      <c r="G1850" t="s">
        <v>25</v>
      </c>
      <c r="H1850">
        <v>669</v>
      </c>
      <c r="I1850">
        <v>742</v>
      </c>
      <c r="J1850">
        <v>441</v>
      </c>
      <c r="K1850" t="s">
        <v>9334</v>
      </c>
      <c r="L1850">
        <v>0</v>
      </c>
      <c r="M1850">
        <v>355</v>
      </c>
      <c r="N1850">
        <v>716</v>
      </c>
      <c r="O1850">
        <v>-3518</v>
      </c>
      <c r="P1850">
        <v>101982</v>
      </c>
      <c r="Q1850">
        <v>203472</v>
      </c>
      <c r="R1850">
        <v>10</v>
      </c>
      <c r="S1850">
        <v>82422501</v>
      </c>
      <c r="U1850" t="str">
        <f>IFERROR(LEFT(spotify_top_songs_audio_features[[#This Row],[artist_names]],SEARCH(",",spotify_top_songs_audio_features[[#This Row],[artist_names]])-1),spotify_top_songs_audio_features[[#This Row],[artist_names]])</f>
        <v>Lewis Capaldi</v>
      </c>
      <c r="V1850" t="str">
        <f>IFERROR(MID(spotify_top_songs_audio_features[[#This Row],[artist_names]],SEARCH(",",spotify_top_songs_audio_features[[#This Row],[artist_names]])+2,99),"")</f>
        <v/>
      </c>
      <c r="W1850" t="str">
        <f>spotify_top_songs_audio_features[[#This Row],[source]]</f>
        <v>Vertigo Berlin</v>
      </c>
      <c r="X1850" s="1">
        <f>spotify_top_songs_audio_features[[#This Row],[streams]]</f>
        <v>82422501</v>
      </c>
      <c r="Y1850" t="str">
        <f>IF(Tabela2[[#This Row],[feat]]="","","Feat")</f>
        <v/>
      </c>
      <c r="Z1850" s="17" t="str">
        <f>CONCATENATE(INT(spotify_top_songs_audio_features[[#This Row],[duration_ms]]/(60*1000)),":",MOD(INT(spotify_top_songs_audio_features[[#This Row],[duration_ms]]/1000),60))</f>
        <v>3:23</v>
      </c>
      <c r="AA18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50" t="str">
        <f>spotify_top_songs_audio_features[[#This Row],[track_name]]</f>
        <v>Forget Me</v>
      </c>
    </row>
    <row r="1851" spans="1:28" x14ac:dyDescent="0.25">
      <c r="A1851" t="s">
        <v>7177</v>
      </c>
      <c r="B1851" t="s">
        <v>6348</v>
      </c>
      <c r="C1851" t="s">
        <v>6349</v>
      </c>
      <c r="D1851" t="s">
        <v>1195</v>
      </c>
      <c r="E1851" t="s">
        <v>31</v>
      </c>
      <c r="F1851" t="s">
        <v>24</v>
      </c>
      <c r="G1851" t="s">
        <v>25</v>
      </c>
      <c r="H1851">
        <v>838</v>
      </c>
      <c r="I1851">
        <v>771</v>
      </c>
      <c r="J1851">
        <v>244</v>
      </c>
      <c r="K1851" t="s">
        <v>451</v>
      </c>
      <c r="L1851">
        <v>0</v>
      </c>
      <c r="M1851">
        <v>853</v>
      </c>
      <c r="N1851">
        <v>405</v>
      </c>
      <c r="O1851">
        <v>-3791</v>
      </c>
      <c r="P1851">
        <v>175957</v>
      </c>
      <c r="Q1851">
        <v>245387</v>
      </c>
      <c r="R1851">
        <v>11</v>
      </c>
      <c r="S1851">
        <v>82341652</v>
      </c>
      <c r="U1851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1851" t="str">
        <f>IFERROR(MID(spotify_top_songs_audio_features[[#This Row],[artist_names]],SEARCH(",",spotify_top_songs_audio_features[[#This Row],[artist_names]])+2,99),"")</f>
        <v>A$AP Rocky, Cardi B</v>
      </c>
      <c r="W1851" t="str">
        <f>spotify_top_songs_audio_features[[#This Row],[source]]</f>
        <v>BPG/RVG/RCA Records</v>
      </c>
      <c r="X1851" s="1">
        <f>spotify_top_songs_audio_features[[#This Row],[streams]]</f>
        <v>82341652</v>
      </c>
      <c r="Y1851" t="str">
        <f>IF(Tabela2[[#This Row],[feat]]="","","Feat")</f>
        <v>Feat</v>
      </c>
      <c r="Z1851" s="17" t="str">
        <f>CONCATENATE(INT(spotify_top_songs_audio_features[[#This Row],[duration_ms]]/(60*1000)),":",MOD(INT(spotify_top_songs_audio_features[[#This Row],[duration_ms]]/1000),60))</f>
        <v>4:5</v>
      </c>
      <c r="AA18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51" t="str">
        <f>spotify_top_songs_audio_features[[#This Row],[track_name]]</f>
        <v>No Limit</v>
      </c>
    </row>
    <row r="1852" spans="1:28" x14ac:dyDescent="0.25">
      <c r="A1852" t="s">
        <v>13974</v>
      </c>
      <c r="B1852" t="s">
        <v>624</v>
      </c>
      <c r="C1852" t="s">
        <v>13975</v>
      </c>
      <c r="D1852" t="s">
        <v>141</v>
      </c>
      <c r="E1852" t="s">
        <v>31</v>
      </c>
      <c r="F1852" t="s">
        <v>24</v>
      </c>
      <c r="G1852" t="s">
        <v>25</v>
      </c>
      <c r="H1852">
        <v>795</v>
      </c>
      <c r="I1852">
        <v>815</v>
      </c>
      <c r="J1852">
        <v>821</v>
      </c>
      <c r="K1852" t="s">
        <v>5650</v>
      </c>
      <c r="L1852">
        <v>3.82E-3</v>
      </c>
      <c r="M1852">
        <v>227</v>
      </c>
      <c r="N1852">
        <v>334</v>
      </c>
      <c r="O1852">
        <v>-3322</v>
      </c>
      <c r="P1852">
        <v>94991</v>
      </c>
      <c r="Q1852">
        <v>165582</v>
      </c>
      <c r="R1852">
        <v>9</v>
      </c>
      <c r="S1852">
        <v>82233453</v>
      </c>
      <c r="U185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852" t="str">
        <f>IFERROR(MID(spotify_top_songs_audio_features[[#This Row],[artist_names]],SEARCH(",",spotify_top_songs_audio_features[[#This Row],[artist_names]])+2,99),"")</f>
        <v/>
      </c>
      <c r="W1852" t="str">
        <f>spotify_top_songs_audio_features[[#This Row],[source]]</f>
        <v>Rimas Entertainment LLC</v>
      </c>
      <c r="X1852" s="1">
        <f>spotify_top_songs_audio_features[[#This Row],[streams]]</f>
        <v>82233453</v>
      </c>
      <c r="Y1852" t="str">
        <f>IF(Tabela2[[#This Row],[feat]]="","","Feat")</f>
        <v/>
      </c>
      <c r="Z1852" s="17" t="str">
        <f>CONCATENATE(INT(spotify_top_songs_audio_features[[#This Row],[duration_ms]]/(60*1000)),":",MOD(INT(spotify_top_songs_audio_features[[#This Row],[duration_ms]]/1000),60))</f>
        <v>2:45</v>
      </c>
      <c r="AA18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52" t="str">
        <f>spotify_top_songs_audio_features[[#This Row],[track_name]]</f>
        <v>UN PREVIEW</v>
      </c>
    </row>
    <row r="1853" spans="1:28" x14ac:dyDescent="0.25">
      <c r="A1853" t="s">
        <v>8836</v>
      </c>
      <c r="B1853" t="s">
        <v>8837</v>
      </c>
      <c r="C1853" t="s">
        <v>8838</v>
      </c>
      <c r="D1853" t="s">
        <v>1938</v>
      </c>
      <c r="E1853" t="s">
        <v>43</v>
      </c>
      <c r="F1853" t="s">
        <v>32</v>
      </c>
      <c r="G1853" t="s">
        <v>25</v>
      </c>
      <c r="H1853">
        <v>658</v>
      </c>
      <c r="I1853">
        <v>453</v>
      </c>
      <c r="J1853">
        <v>39</v>
      </c>
      <c r="K1853" t="s">
        <v>26</v>
      </c>
      <c r="L1853">
        <v>2</v>
      </c>
      <c r="M1853">
        <v>848</v>
      </c>
      <c r="N1853">
        <v>358</v>
      </c>
      <c r="O1853">
        <v>-7378</v>
      </c>
      <c r="P1853">
        <v>126043</v>
      </c>
      <c r="Q1853">
        <v>153960</v>
      </c>
      <c r="R1853">
        <v>12</v>
      </c>
      <c r="S1853">
        <v>82074073</v>
      </c>
      <c r="U1853" t="str">
        <f>IFERROR(LEFT(spotify_top_songs_audio_features[[#This Row],[artist_names]],SEARCH(",",spotify_top_songs_audio_features[[#This Row],[artist_names]])-1),spotify_top_songs_audio_features[[#This Row],[artist_names]])</f>
        <v>C. Tangana</v>
      </c>
      <c r="V1853" t="str">
        <f>IFERROR(MID(spotify_top_songs_audio_features[[#This Row],[artist_names]],SEARCH(",",spotify_top_songs_audio_features[[#This Row],[artist_names]])+2,99),"")</f>
        <v/>
      </c>
      <c r="W1853" t="str">
        <f>spotify_top_songs_audio_features[[#This Row],[source]]</f>
        <v>Sony Music Entertainment</v>
      </c>
      <c r="X1853" s="1">
        <f>spotify_top_songs_audio_features[[#This Row],[streams]]</f>
        <v>82074073</v>
      </c>
      <c r="Y1853" t="str">
        <f>IF(Tabela2[[#This Row],[feat]]="","","Feat")</f>
        <v/>
      </c>
      <c r="Z1853" s="17" t="str">
        <f>CONCATENATE(INT(spotify_top_songs_audio_features[[#This Row],[duration_ms]]/(60*1000)),":",MOD(INT(spotify_top_songs_audio_features[[#This Row],[duration_ms]]/1000),60))</f>
        <v>2:33</v>
      </c>
      <c r="AA18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853" t="str">
        <f>spotify_top_songs_audio_features[[#This Row],[track_name]]</f>
        <v>Demasiadas Mujeres</v>
      </c>
    </row>
    <row r="1854" spans="1:28" x14ac:dyDescent="0.25">
      <c r="A1854" t="s">
        <v>9903</v>
      </c>
      <c r="B1854" t="s">
        <v>4506</v>
      </c>
      <c r="C1854" t="s">
        <v>4507</v>
      </c>
      <c r="D1854" t="s">
        <v>1119</v>
      </c>
      <c r="E1854" t="s">
        <v>23</v>
      </c>
      <c r="F1854" t="s">
        <v>32</v>
      </c>
      <c r="G1854" t="s">
        <v>152</v>
      </c>
      <c r="H1854">
        <v>778</v>
      </c>
      <c r="I1854">
        <v>864</v>
      </c>
      <c r="J1854">
        <v>907</v>
      </c>
      <c r="K1854" t="s">
        <v>9904</v>
      </c>
      <c r="L1854">
        <v>0</v>
      </c>
      <c r="M1854">
        <v>901</v>
      </c>
      <c r="N1854">
        <v>961</v>
      </c>
      <c r="O1854">
        <v>-461</v>
      </c>
      <c r="P1854">
        <v>13017</v>
      </c>
      <c r="Q1854">
        <v>156501</v>
      </c>
      <c r="R1854">
        <v>26</v>
      </c>
      <c r="S1854">
        <v>82072934</v>
      </c>
      <c r="U1854" t="str">
        <f>IFERROR(LEFT(spotify_top_songs_audio_features[[#This Row],[artist_names]],SEARCH(",",spotify_top_songs_audio_features[[#This Row],[artist_names]])-1),spotify_top_songs_audio_features[[#This Row],[artist_names]])</f>
        <v>Fuerza Regida</v>
      </c>
      <c r="V1854" t="str">
        <f>IFERROR(MID(spotify_top_songs_audio_features[[#This Row],[artist_names]],SEARCH(",",spotify_top_songs_audio_features[[#This Row],[artist_names]])+2,99),"")</f>
        <v/>
      </c>
      <c r="W1854" t="str">
        <f>spotify_top_songs_audio_features[[#This Row],[source]]</f>
        <v>Rancho Humilde/Street Mob Records</v>
      </c>
      <c r="X1854" s="1">
        <f>spotify_top_songs_audio_features[[#This Row],[streams]]</f>
        <v>82072934</v>
      </c>
      <c r="Y1854" t="str">
        <f>IF(Tabela2[[#This Row],[feat]]="","","Feat")</f>
        <v/>
      </c>
      <c r="Z1854" s="17" t="str">
        <f>CONCATENATE(INT(spotify_top_songs_audio_features[[#This Row],[duration_ms]]/(60*1000)),":",MOD(INT(spotify_top_songs_audio_features[[#This Row],[duration_ms]]/1000),60))</f>
        <v>2:36</v>
      </c>
      <c r="AA18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854" t="str">
        <f>spotify_top_songs_audio_features[[#This Row],[track_name]]</f>
        <v>SABOR FRESA</v>
      </c>
    </row>
    <row r="1855" spans="1:28" x14ac:dyDescent="0.25">
      <c r="A1855" t="s">
        <v>14486</v>
      </c>
      <c r="B1855" t="s">
        <v>14487</v>
      </c>
      <c r="C1855" t="s">
        <v>14488</v>
      </c>
      <c r="D1855" t="s">
        <v>3792</v>
      </c>
      <c r="E1855" t="s">
        <v>177</v>
      </c>
      <c r="F1855" t="s">
        <v>24</v>
      </c>
      <c r="G1855" t="s">
        <v>25</v>
      </c>
      <c r="H1855">
        <v>797</v>
      </c>
      <c r="I1855">
        <v>792</v>
      </c>
      <c r="J1855">
        <v>607</v>
      </c>
      <c r="K1855" t="s">
        <v>2378</v>
      </c>
      <c r="L1855">
        <v>7.8799999999999999E-3</v>
      </c>
      <c r="M1855">
        <v>24</v>
      </c>
      <c r="N1855">
        <v>54</v>
      </c>
      <c r="O1855">
        <v>-5758</v>
      </c>
      <c r="P1855">
        <v>106038</v>
      </c>
      <c r="Q1855">
        <v>227822</v>
      </c>
      <c r="R1855">
        <v>14</v>
      </c>
      <c r="S1855">
        <v>82007175</v>
      </c>
      <c r="U1855" t="str">
        <f>IFERROR(LEFT(spotify_top_songs_audio_features[[#This Row],[artist_names]],SEARCH(",",spotify_top_songs_audio_features[[#This Row],[artist_names]])-1),spotify_top_songs_audio_features[[#This Row],[artist_names]])</f>
        <v>Katy Perry</v>
      </c>
      <c r="V1855" t="str">
        <f>IFERROR(MID(spotify_top_songs_audio_features[[#This Row],[artist_names]],SEARCH(",",spotify_top_songs_audio_features[[#This Row],[artist_names]])+2,99),"")</f>
        <v>Migos</v>
      </c>
      <c r="W1855" t="str">
        <f>spotify_top_songs_audio_features[[#This Row],[source]]</f>
        <v>Capitol Records (CAP)</v>
      </c>
      <c r="X1855" s="1">
        <f>spotify_top_songs_audio_features[[#This Row],[streams]]</f>
        <v>82007175</v>
      </c>
      <c r="Y1855" t="str">
        <f>IF(Tabela2[[#This Row],[feat]]="","","Feat")</f>
        <v>Feat</v>
      </c>
      <c r="Z1855" s="17" t="str">
        <f>CONCATENATE(INT(spotify_top_songs_audio_features[[#This Row],[duration_ms]]/(60*1000)),":",MOD(INT(spotify_top_songs_audio_features[[#This Row],[duration_ms]]/1000),60))</f>
        <v>3:47</v>
      </c>
      <c r="AA18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855" t="str">
        <f>spotify_top_songs_audio_features[[#This Row],[track_name]]</f>
        <v>Bon Appétit</v>
      </c>
    </row>
    <row r="1856" spans="1:28" x14ac:dyDescent="0.25">
      <c r="A1856" t="s">
        <v>14621</v>
      </c>
      <c r="B1856" t="s">
        <v>1668</v>
      </c>
      <c r="C1856" t="s">
        <v>8339</v>
      </c>
      <c r="D1856" t="s">
        <v>1306</v>
      </c>
      <c r="E1856" t="s">
        <v>113</v>
      </c>
      <c r="F1856" t="s">
        <v>24</v>
      </c>
      <c r="G1856" t="s">
        <v>25</v>
      </c>
      <c r="H1856">
        <v>649</v>
      </c>
      <c r="I1856">
        <v>895</v>
      </c>
      <c r="J1856">
        <v>394</v>
      </c>
      <c r="K1856" t="s">
        <v>3155</v>
      </c>
      <c r="L1856">
        <v>1.95E-4</v>
      </c>
      <c r="M1856">
        <v>95</v>
      </c>
      <c r="N1856">
        <v>664</v>
      </c>
      <c r="O1856">
        <v>-1358</v>
      </c>
      <c r="P1856">
        <v>174074</v>
      </c>
      <c r="Q1856">
        <v>219683</v>
      </c>
      <c r="R1856">
        <v>13</v>
      </c>
      <c r="S1856">
        <v>81960589</v>
      </c>
      <c r="U1856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856" t="str">
        <f>IFERROR(MID(spotify_top_songs_audio_features[[#This Row],[artist_names]],SEARCH(",",spotify_top_songs_audio_features[[#This Row],[artist_names]])+2,99),"")</f>
        <v/>
      </c>
      <c r="W1856" t="str">
        <f>spotify_top_songs_audio_features[[#This Row],[source]]</f>
        <v>VP Records Corp/Dimelo Vi</v>
      </c>
      <c r="X1856" s="1">
        <f>spotify_top_songs_audio_features[[#This Row],[streams]]</f>
        <v>81960589</v>
      </c>
      <c r="Y1856" t="str">
        <f>IF(Tabela2[[#This Row],[feat]]="","","Feat")</f>
        <v/>
      </c>
      <c r="Z1856" s="17" t="str">
        <f>CONCATENATE(INT(spotify_top_songs_audio_features[[#This Row],[duration_ms]]/(60*1000)),":",MOD(INT(spotify_top_songs_audio_features[[#This Row],[duration_ms]]/1000),60))</f>
        <v>3:39</v>
      </c>
      <c r="AA18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56" t="str">
        <f>spotify_top_songs_audio_features[[#This Row],[track_name]]</f>
        <v>Unica</v>
      </c>
    </row>
    <row r="1857" spans="1:28" x14ac:dyDescent="0.25">
      <c r="A1857" t="s">
        <v>10532</v>
      </c>
      <c r="B1857" t="s">
        <v>10533</v>
      </c>
      <c r="C1857" t="s">
        <v>656</v>
      </c>
      <c r="D1857" t="s">
        <v>2952</v>
      </c>
      <c r="E1857" t="s">
        <v>31</v>
      </c>
      <c r="F1857" t="s">
        <v>24</v>
      </c>
      <c r="G1857" t="s">
        <v>25</v>
      </c>
      <c r="H1857">
        <v>752</v>
      </c>
      <c r="I1857">
        <v>764</v>
      </c>
      <c r="J1857">
        <v>38</v>
      </c>
      <c r="K1857" t="s">
        <v>8600</v>
      </c>
      <c r="L1857">
        <v>9.4400000000000005E-3</v>
      </c>
      <c r="M1857">
        <v>543</v>
      </c>
      <c r="N1857">
        <v>582</v>
      </c>
      <c r="O1857">
        <v>-4399</v>
      </c>
      <c r="P1857">
        <v>121958</v>
      </c>
      <c r="Q1857">
        <v>163216</v>
      </c>
      <c r="R1857">
        <v>9</v>
      </c>
      <c r="S1857">
        <v>81924148</v>
      </c>
      <c r="U1857" t="str">
        <f>IFERROR(LEFT(spotify_top_songs_audio_features[[#This Row],[artist_names]],SEARCH(",",spotify_top_songs_audio_features[[#This Row],[artist_names]])-1),spotify_top_songs_audio_features[[#This Row],[artist_names]])</f>
        <v>Loud Luxury</v>
      </c>
      <c r="V1857" t="str">
        <f>IFERROR(MID(spotify_top_songs_audio_features[[#This Row],[artist_names]],SEARCH(",",spotify_top_songs_audio_features[[#This Row],[artist_names]])+2,99),"")</f>
        <v>Brando</v>
      </c>
      <c r="W1857" t="str">
        <f>spotify_top_songs_audio_features[[#This Row],[source]]</f>
        <v>Armada Music</v>
      </c>
      <c r="X1857" s="1">
        <f>spotify_top_songs_audio_features[[#This Row],[streams]]</f>
        <v>81924148</v>
      </c>
      <c r="Y1857" t="str">
        <f>IF(Tabela2[[#This Row],[feat]]="","","Feat")</f>
        <v>Feat</v>
      </c>
      <c r="Z1857" s="17" t="str">
        <f>CONCATENATE(INT(spotify_top_songs_audio_features[[#This Row],[duration_ms]]/(60*1000)),":",MOD(INT(spotify_top_songs_audio_features[[#This Row],[duration_ms]]/1000),60))</f>
        <v>2:43</v>
      </c>
      <c r="AA18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57" t="str">
        <f>spotify_top_songs_audio_features[[#This Row],[track_name]]</f>
        <v>Body</v>
      </c>
    </row>
    <row r="1858" spans="1:28" x14ac:dyDescent="0.25">
      <c r="A1858" t="s">
        <v>6824</v>
      </c>
      <c r="B1858" t="s">
        <v>6825</v>
      </c>
      <c r="C1858" t="s">
        <v>6826</v>
      </c>
      <c r="D1858" t="s">
        <v>520</v>
      </c>
      <c r="E1858" t="s">
        <v>86</v>
      </c>
      <c r="F1858" t="s">
        <v>24</v>
      </c>
      <c r="G1858" t="s">
        <v>25</v>
      </c>
      <c r="H1858">
        <v>495</v>
      </c>
      <c r="I1858">
        <v>896</v>
      </c>
      <c r="J1858">
        <v>331</v>
      </c>
      <c r="K1858" t="s">
        <v>6827</v>
      </c>
      <c r="L1858">
        <v>0</v>
      </c>
      <c r="M1858">
        <v>353</v>
      </c>
      <c r="N1858">
        <v>462</v>
      </c>
      <c r="O1858">
        <v>-2381</v>
      </c>
      <c r="P1858">
        <v>14604</v>
      </c>
      <c r="Q1858">
        <v>242645</v>
      </c>
      <c r="R1858">
        <v>8</v>
      </c>
      <c r="S1858">
        <v>81871279</v>
      </c>
      <c r="U1858" t="str">
        <f>IFERROR(LEFT(spotify_top_songs_audio_features[[#This Row],[artist_names]],SEARCH(",",spotify_top_songs_audio_features[[#This Row],[artist_names]])-1),spotify_top_songs_audio_features[[#This Row],[artist_names]])</f>
        <v>Kelly Clarkson</v>
      </c>
      <c r="V1858" t="str">
        <f>IFERROR(MID(spotify_top_songs_audio_features[[#This Row],[artist_names]],SEARCH(",",spotify_top_songs_audio_features[[#This Row],[artist_names]])+2,99),"")</f>
        <v>Ariana Grande</v>
      </c>
      <c r="W1858" t="str">
        <f>spotify_top_songs_audio_features[[#This Row],[source]]</f>
        <v>Atlantic Records</v>
      </c>
      <c r="X1858" s="1">
        <f>spotify_top_songs_audio_features[[#This Row],[streams]]</f>
        <v>81871279</v>
      </c>
      <c r="Y1858" t="str">
        <f>IF(Tabela2[[#This Row],[feat]]="","","Feat")</f>
        <v>Feat</v>
      </c>
      <c r="Z1858" s="17" t="str">
        <f>CONCATENATE(INT(spotify_top_songs_audio_features[[#This Row],[duration_ms]]/(60*1000)),":",MOD(INT(spotify_top_songs_audio_features[[#This Row],[duration_ms]]/1000),60))</f>
        <v>4:2</v>
      </c>
      <c r="AA18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858" t="str">
        <f>spotify_top_songs_audio_features[[#This Row],[track_name]]</f>
        <v>Santa, Can’t You Hear Me</v>
      </c>
    </row>
    <row r="1859" spans="1:28" x14ac:dyDescent="0.25">
      <c r="A1859" t="s">
        <v>11763</v>
      </c>
      <c r="B1859" t="s">
        <v>11764</v>
      </c>
      <c r="C1859" t="s">
        <v>11765</v>
      </c>
      <c r="D1859" t="s">
        <v>11766</v>
      </c>
      <c r="E1859" t="s">
        <v>102</v>
      </c>
      <c r="F1859" t="s">
        <v>32</v>
      </c>
      <c r="G1859" t="s">
        <v>25</v>
      </c>
      <c r="H1859">
        <v>742</v>
      </c>
      <c r="I1859">
        <v>627</v>
      </c>
      <c r="J1859">
        <v>533</v>
      </c>
      <c r="K1859" t="s">
        <v>1326</v>
      </c>
      <c r="L1859">
        <v>1.23E-3</v>
      </c>
      <c r="M1859">
        <v>269</v>
      </c>
      <c r="N1859">
        <v>356</v>
      </c>
      <c r="O1859">
        <v>-8939</v>
      </c>
      <c r="P1859">
        <v>89998</v>
      </c>
      <c r="Q1859">
        <v>183757</v>
      </c>
      <c r="R1859">
        <v>9</v>
      </c>
      <c r="S1859">
        <v>81724457</v>
      </c>
      <c r="U1859" t="str">
        <f>IFERROR(LEFT(spotify_top_songs_audio_features[[#This Row],[artist_names]],SEARCH(",",spotify_top_songs_audio_features[[#This Row],[artist_names]])-1),spotify_top_songs_audio_features[[#This Row],[artist_names]])</f>
        <v>Shubh</v>
      </c>
      <c r="V1859" t="str">
        <f>IFERROR(MID(spotify_top_songs_audio_features[[#This Row],[artist_names]],SEARCH(",",spotify_top_songs_audio_features[[#This Row],[artist_names]])+2,99),"")</f>
        <v/>
      </c>
      <c r="W1859" t="str">
        <f>spotify_top_songs_audio_features[[#This Row],[source]]</f>
        <v>SHUBH</v>
      </c>
      <c r="X1859" s="1">
        <f>spotify_top_songs_audio_features[[#This Row],[streams]]</f>
        <v>81724457</v>
      </c>
      <c r="Y1859" t="str">
        <f>IF(Tabela2[[#This Row],[feat]]="","","Feat")</f>
        <v/>
      </c>
      <c r="Z1859" s="17" t="str">
        <f>CONCATENATE(INT(spotify_top_songs_audio_features[[#This Row],[duration_ms]]/(60*1000)),":",MOD(INT(spotify_top_songs_audio_features[[#This Row],[duration_ms]]/1000),60))</f>
        <v>3:3</v>
      </c>
      <c r="AA18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859" t="str">
        <f>spotify_top_songs_audio_features[[#This Row],[track_name]]</f>
        <v>Cheques</v>
      </c>
    </row>
    <row r="1860" spans="1:28" x14ac:dyDescent="0.25">
      <c r="A1860" t="s">
        <v>2432</v>
      </c>
      <c r="B1860" t="s">
        <v>2433</v>
      </c>
      <c r="C1860" t="s">
        <v>2434</v>
      </c>
      <c r="D1860" t="s">
        <v>819</v>
      </c>
      <c r="E1860" t="s">
        <v>97</v>
      </c>
      <c r="F1860" t="s">
        <v>24</v>
      </c>
      <c r="G1860" t="s">
        <v>25</v>
      </c>
      <c r="H1860">
        <v>543</v>
      </c>
      <c r="I1860">
        <v>39</v>
      </c>
      <c r="J1860">
        <v>322</v>
      </c>
      <c r="K1860" t="s">
        <v>2435</v>
      </c>
      <c r="L1860">
        <v>0</v>
      </c>
      <c r="M1860">
        <v>111</v>
      </c>
      <c r="N1860">
        <v>303</v>
      </c>
      <c r="O1860">
        <v>-7202</v>
      </c>
      <c r="P1860">
        <v>73415</v>
      </c>
      <c r="Q1860">
        <v>230267</v>
      </c>
      <c r="R1860">
        <v>20</v>
      </c>
      <c r="S1860">
        <v>81579490</v>
      </c>
      <c r="U1860" t="str">
        <f>IFERROR(LEFT(spotify_top_songs_audio_features[[#This Row],[artist_names]],SEARCH(",",spotify_top_songs_audio_features[[#This Row],[artist_names]])-1),spotify_top_songs_audio_features[[#This Row],[artist_names]])</f>
        <v>Kesha</v>
      </c>
      <c r="V1860" t="str">
        <f>IFERROR(MID(spotify_top_songs_audio_features[[#This Row],[artist_names]],SEARCH(",",spotify_top_songs_audio_features[[#This Row],[artist_names]])+2,99),"")</f>
        <v/>
      </c>
      <c r="W1860" t="str">
        <f>spotify_top_songs_audio_features[[#This Row],[source]]</f>
        <v>Kemosabe Records/RCA Records</v>
      </c>
      <c r="X1860" s="1">
        <f>spotify_top_songs_audio_features[[#This Row],[streams]]</f>
        <v>81579490</v>
      </c>
      <c r="Y1860" t="str">
        <f>IF(Tabela2[[#This Row],[feat]]="","","Feat")</f>
        <v/>
      </c>
      <c r="Z1860" s="17" t="str">
        <f>CONCATENATE(INT(spotify_top_songs_audio_features[[#This Row],[duration_ms]]/(60*1000)),":",MOD(INT(spotify_top_songs_audio_features[[#This Row],[duration_ms]]/1000),60))</f>
        <v>3:50</v>
      </c>
      <c r="AA18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860" t="str">
        <f>spotify_top_songs_audio_features[[#This Row],[track_name]]</f>
        <v>Praying</v>
      </c>
    </row>
    <row r="1861" spans="1:28" x14ac:dyDescent="0.25">
      <c r="A1861" t="s">
        <v>17625</v>
      </c>
      <c r="B1861" t="s">
        <v>17626</v>
      </c>
      <c r="C1861" t="s">
        <v>17627</v>
      </c>
      <c r="D1861" t="s">
        <v>520</v>
      </c>
      <c r="E1861" t="s">
        <v>31</v>
      </c>
      <c r="F1861" t="s">
        <v>24</v>
      </c>
      <c r="G1861" t="s">
        <v>25</v>
      </c>
      <c r="H1861">
        <v>823</v>
      </c>
      <c r="I1861">
        <v>388</v>
      </c>
      <c r="J1861">
        <v>491</v>
      </c>
      <c r="K1861" t="s">
        <v>7877</v>
      </c>
      <c r="L1861">
        <v>0</v>
      </c>
      <c r="M1861">
        <v>876</v>
      </c>
      <c r="N1861">
        <v>507</v>
      </c>
      <c r="O1861">
        <v>-10867</v>
      </c>
      <c r="P1861">
        <v>154569</v>
      </c>
      <c r="Q1861">
        <v>139326</v>
      </c>
      <c r="R1861">
        <v>8</v>
      </c>
      <c r="S1861">
        <v>81572533</v>
      </c>
      <c r="U1861" t="str">
        <f>IFERROR(LEFT(spotify_top_songs_audio_features[[#This Row],[artist_names]],SEARCH(",",spotify_top_songs_audio_features[[#This Row],[artist_names]])-1),spotify_top_songs_audio_features[[#This Row],[artist_names]])</f>
        <v>Kaliii</v>
      </c>
      <c r="V1861" t="str">
        <f>IFERROR(MID(spotify_top_songs_audio_features[[#This Row],[artist_names]],SEARCH(",",spotify_top_songs_audio_features[[#This Row],[artist_names]])+2,99),"")</f>
        <v/>
      </c>
      <c r="W1861" t="str">
        <f>spotify_top_songs_audio_features[[#This Row],[source]]</f>
        <v>Atlantic Records</v>
      </c>
      <c r="X1861" s="1">
        <f>spotify_top_songs_audio_features[[#This Row],[streams]]</f>
        <v>81572533</v>
      </c>
      <c r="Y1861" t="str">
        <f>IF(Tabela2[[#This Row],[feat]]="","","Feat")</f>
        <v/>
      </c>
      <c r="Z1861" s="17" t="str">
        <f>CONCATENATE(INT(spotify_top_songs_audio_features[[#This Row],[duration_ms]]/(60*1000)),":",MOD(INT(spotify_top_songs_audio_features[[#This Row],[duration_ms]]/1000),60))</f>
        <v>2:19</v>
      </c>
      <c r="AA18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61" t="str">
        <f>spotify_top_songs_audio_features[[#This Row],[track_name]]</f>
        <v>Area Codes</v>
      </c>
    </row>
    <row r="1862" spans="1:28" x14ac:dyDescent="0.25">
      <c r="A1862" t="s">
        <v>15918</v>
      </c>
      <c r="B1862" t="s">
        <v>1209</v>
      </c>
      <c r="C1862" t="s">
        <v>7042</v>
      </c>
      <c r="D1862" t="s">
        <v>1211</v>
      </c>
      <c r="E1862" t="s">
        <v>43</v>
      </c>
      <c r="F1862" t="s">
        <v>32</v>
      </c>
      <c r="G1862" t="s">
        <v>25</v>
      </c>
      <c r="H1862">
        <v>65</v>
      </c>
      <c r="I1862">
        <v>613</v>
      </c>
      <c r="J1862">
        <v>128</v>
      </c>
      <c r="K1862" t="s">
        <v>7043</v>
      </c>
      <c r="L1862">
        <v>0</v>
      </c>
      <c r="M1862">
        <v>267</v>
      </c>
      <c r="N1862">
        <v>804</v>
      </c>
      <c r="O1862">
        <v>-613</v>
      </c>
      <c r="P1862">
        <v>149972</v>
      </c>
      <c r="Q1862">
        <v>194621</v>
      </c>
      <c r="R1862">
        <v>4</v>
      </c>
      <c r="S1862">
        <v>81454130</v>
      </c>
      <c r="U1862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1862" t="str">
        <f>IFERROR(MID(spotify_top_songs_audio_features[[#This Row],[artist_names]],SEARCH(",",spotify_top_songs_audio_features[[#This Row],[artist_names]])+2,99),"")</f>
        <v/>
      </c>
      <c r="W1862" t="str">
        <f>spotify_top_songs_audio_features[[#This Row],[source]]</f>
        <v>Grade A Productions/Interscope Records</v>
      </c>
      <c r="X1862" s="1">
        <f>spotify_top_songs_audio_features[[#This Row],[streams]]</f>
        <v>81454130</v>
      </c>
      <c r="Y1862" t="str">
        <f>IF(Tabela2[[#This Row],[feat]]="","","Feat")</f>
        <v/>
      </c>
      <c r="Z1862" s="17" t="str">
        <f>CONCATENATE(INT(spotify_top_songs_audio_features[[#This Row],[duration_ms]]/(60*1000)),":",MOD(INT(spotify_top_songs_audio_features[[#This Row],[duration_ms]]/1000),60))</f>
        <v>3:14</v>
      </c>
      <c r="AA18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862" t="str">
        <f>spotify_top_songs_audio_features[[#This Row],[track_name]]</f>
        <v>Wishing Well</v>
      </c>
    </row>
    <row r="1863" spans="1:28" x14ac:dyDescent="0.25">
      <c r="A1863" t="s">
        <v>11380</v>
      </c>
      <c r="B1863" t="s">
        <v>472</v>
      </c>
      <c r="C1863" t="s">
        <v>4848</v>
      </c>
      <c r="D1863" t="s">
        <v>474</v>
      </c>
      <c r="E1863" t="s">
        <v>113</v>
      </c>
      <c r="F1863" t="s">
        <v>32</v>
      </c>
      <c r="G1863" t="s">
        <v>25</v>
      </c>
      <c r="H1863">
        <v>442</v>
      </c>
      <c r="I1863">
        <v>585</v>
      </c>
      <c r="J1863">
        <v>964</v>
      </c>
      <c r="K1863" t="s">
        <v>11381</v>
      </c>
      <c r="L1863">
        <v>391</v>
      </c>
      <c r="M1863">
        <v>14</v>
      </c>
      <c r="N1863">
        <v>116</v>
      </c>
      <c r="O1863">
        <v>-10332</v>
      </c>
      <c r="P1863">
        <v>97565</v>
      </c>
      <c r="Q1863">
        <v>229413</v>
      </c>
      <c r="R1863">
        <v>5</v>
      </c>
      <c r="S1863">
        <v>81399368</v>
      </c>
      <c r="U1863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1863" t="str">
        <f>IFERROR(MID(spotify_top_songs_audio_features[[#This Row],[artist_names]],SEARCH(",",spotify_top_songs_audio_features[[#This Row],[artist_names]])+2,99),"")</f>
        <v/>
      </c>
      <c r="W1863" t="str">
        <f>spotify_top_songs_audio_features[[#This Row],[source]]</f>
        <v>Right Hand Music Group, LLC/RCA Records</v>
      </c>
      <c r="X1863" s="1">
        <f>spotify_top_songs_audio_features[[#This Row],[streams]]</f>
        <v>81399368</v>
      </c>
      <c r="Y1863" t="str">
        <f>IF(Tabela2[[#This Row],[feat]]="","","Feat")</f>
        <v/>
      </c>
      <c r="Z1863" s="17" t="str">
        <f>CONCATENATE(INT(spotify_top_songs_audio_features[[#This Row],[duration_ms]]/(60*1000)),":",MOD(INT(spotify_top_songs_audio_features[[#This Row],[duration_ms]]/1000),60))</f>
        <v>3:49</v>
      </c>
      <c r="AA18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63" t="str">
        <f>spotify_top_songs_audio_features[[#This Row],[track_name]]</f>
        <v>Better</v>
      </c>
    </row>
    <row r="1864" spans="1:28" x14ac:dyDescent="0.25">
      <c r="A1864" t="s">
        <v>11934</v>
      </c>
      <c r="B1864" t="s">
        <v>888</v>
      </c>
      <c r="C1864" t="s">
        <v>7119</v>
      </c>
      <c r="D1864" t="s">
        <v>436</v>
      </c>
      <c r="E1864" t="s">
        <v>142</v>
      </c>
      <c r="F1864" t="s">
        <v>24</v>
      </c>
      <c r="G1864" t="s">
        <v>25</v>
      </c>
      <c r="H1864">
        <v>777</v>
      </c>
      <c r="I1864">
        <v>526</v>
      </c>
      <c r="J1864">
        <v>645</v>
      </c>
      <c r="K1864" t="s">
        <v>6980</v>
      </c>
      <c r="L1864">
        <v>0</v>
      </c>
      <c r="M1864">
        <v>105</v>
      </c>
      <c r="N1864">
        <v>389</v>
      </c>
      <c r="O1864">
        <v>-6221</v>
      </c>
      <c r="P1864">
        <v>107071</v>
      </c>
      <c r="Q1864">
        <v>194849</v>
      </c>
      <c r="R1864">
        <v>6</v>
      </c>
      <c r="S1864">
        <v>81342954</v>
      </c>
      <c r="U1864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864" t="str">
        <f>IFERROR(MID(spotify_top_songs_audio_features[[#This Row],[artist_names]],SEARCH(",",spotify_top_songs_audio_features[[#This Row],[artist_names]])+2,99),"")</f>
        <v/>
      </c>
      <c r="W1864" t="str">
        <f>spotify_top_songs_audio_features[[#This Row],[source]]</f>
        <v>Atlantic Records UK</v>
      </c>
      <c r="X1864" s="1">
        <f>spotify_top_songs_audio_features[[#This Row],[streams]]</f>
        <v>81342954</v>
      </c>
      <c r="Y1864" t="str">
        <f>IF(Tabela2[[#This Row],[feat]]="","","Feat")</f>
        <v/>
      </c>
      <c r="Z1864" s="17" t="str">
        <f>CONCATENATE(INT(spotify_top_songs_audio_features[[#This Row],[duration_ms]]/(60*1000)),":",MOD(INT(spotify_top_songs_audio_features[[#This Row],[duration_ms]]/1000),60))</f>
        <v>3:14</v>
      </c>
      <c r="AA18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864" t="str">
        <f>spotify_top_songs_audio_features[[#This Row],[track_name]]</f>
        <v>Eyes Closed</v>
      </c>
    </row>
    <row r="1865" spans="1:28" x14ac:dyDescent="0.25">
      <c r="A1865" t="s">
        <v>1723</v>
      </c>
      <c r="B1865" t="s">
        <v>289</v>
      </c>
      <c r="C1865" t="s">
        <v>1724</v>
      </c>
      <c r="D1865" t="s">
        <v>1725</v>
      </c>
      <c r="E1865" t="s">
        <v>58</v>
      </c>
      <c r="F1865" t="s">
        <v>24</v>
      </c>
      <c r="G1865" t="s">
        <v>25</v>
      </c>
      <c r="H1865">
        <v>603</v>
      </c>
      <c r="I1865">
        <v>691</v>
      </c>
      <c r="J1865">
        <v>372</v>
      </c>
      <c r="K1865" t="s">
        <v>1726</v>
      </c>
      <c r="L1865">
        <v>0</v>
      </c>
      <c r="M1865">
        <v>583</v>
      </c>
      <c r="N1865">
        <v>577</v>
      </c>
      <c r="O1865">
        <v>-5805</v>
      </c>
      <c r="P1865">
        <v>147148</v>
      </c>
      <c r="Q1865">
        <v>172267</v>
      </c>
      <c r="R1865">
        <v>9</v>
      </c>
      <c r="S1865">
        <v>81307664</v>
      </c>
      <c r="U1865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1865" t="str">
        <f>IFERROR(MID(spotify_top_songs_audio_features[[#This Row],[artist_names]],SEARCH(",",spotify_top_songs_audio_features[[#This Row],[artist_names]])+2,99),"")</f>
        <v/>
      </c>
      <c r="W1865" t="str">
        <f>spotify_top_songs_audio_features[[#This Row],[source]]</f>
        <v>Shawn Mendes LP4-5 PS/ Island</v>
      </c>
      <c r="X1865" s="1">
        <f>spotify_top_songs_audio_features[[#This Row],[streams]]</f>
        <v>81307664</v>
      </c>
      <c r="Y1865" t="str">
        <f>IF(Tabela2[[#This Row],[feat]]="","","Feat")</f>
        <v/>
      </c>
      <c r="Z1865" s="17" t="str">
        <f>CONCATENATE(INT(spotify_top_songs_audio_features[[#This Row],[duration_ms]]/(60*1000)),":",MOD(INT(spotify_top_songs_audio_features[[#This Row],[duration_ms]]/1000),60))</f>
        <v>2:52</v>
      </c>
      <c r="AA18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865" t="str">
        <f>spotify_top_songs_audio_features[[#This Row],[track_name]]</f>
        <v>When You're Gone</v>
      </c>
    </row>
    <row r="1866" spans="1:28" x14ac:dyDescent="0.25">
      <c r="A1866" t="s">
        <v>15535</v>
      </c>
      <c r="B1866" t="s">
        <v>15197</v>
      </c>
      <c r="C1866" t="s">
        <v>15198</v>
      </c>
      <c r="D1866" t="s">
        <v>1807</v>
      </c>
      <c r="E1866" t="s">
        <v>70</v>
      </c>
      <c r="F1866" t="s">
        <v>24</v>
      </c>
      <c r="G1866" t="s">
        <v>25</v>
      </c>
      <c r="H1866">
        <v>771</v>
      </c>
      <c r="I1866">
        <v>885</v>
      </c>
      <c r="J1866">
        <v>508</v>
      </c>
      <c r="K1866" t="s">
        <v>951</v>
      </c>
      <c r="L1866">
        <v>0</v>
      </c>
      <c r="M1866">
        <v>918</v>
      </c>
      <c r="N1866">
        <v>826</v>
      </c>
      <c r="O1866">
        <v>-366</v>
      </c>
      <c r="P1866">
        <v>128031</v>
      </c>
      <c r="Q1866">
        <v>231604</v>
      </c>
      <c r="R1866">
        <v>23</v>
      </c>
      <c r="S1866">
        <v>81267968</v>
      </c>
      <c r="U1866" t="str">
        <f>IFERROR(LEFT(spotify_top_songs_audio_features[[#This Row],[artist_names]],SEARCH(",",spotify_top_songs_audio_features[[#This Row],[artist_names]])-1),spotify_top_songs_audio_features[[#This Row],[artist_names]])</f>
        <v>Justin Quiles</v>
      </c>
      <c r="V1866" t="str">
        <f>IFERROR(MID(spotify_top_songs_audio_features[[#This Row],[artist_names]],SEARCH(",",spotify_top_songs_audio_features[[#This Row],[artist_names]])+2,99),"")</f>
        <v>Chimbala, Zion &amp; Lennox</v>
      </c>
      <c r="W1866" t="str">
        <f>spotify_top_songs_audio_features[[#This Row],[source]]</f>
        <v>WEA Latina</v>
      </c>
      <c r="X1866" s="1">
        <f>spotify_top_songs_audio_features[[#This Row],[streams]]</f>
        <v>81267968</v>
      </c>
      <c r="Y1866" t="str">
        <f>IF(Tabela2[[#This Row],[feat]]="","","Feat")</f>
        <v>Feat</v>
      </c>
      <c r="Z1866" s="17" t="str">
        <f>CONCATENATE(INT(spotify_top_songs_audio_features[[#This Row],[duration_ms]]/(60*1000)),":",MOD(INT(spotify_top_songs_audio_features[[#This Row],[duration_ms]]/1000),60))</f>
        <v>3:51</v>
      </c>
      <c r="AA18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66" t="str">
        <f>spotify_top_songs_audio_features[[#This Row],[track_name]]</f>
        <v>Loco</v>
      </c>
    </row>
    <row r="1867" spans="1:28" x14ac:dyDescent="0.25">
      <c r="A1867" t="s">
        <v>7807</v>
      </c>
      <c r="B1867" t="s">
        <v>7366</v>
      </c>
      <c r="C1867" t="s">
        <v>7808</v>
      </c>
      <c r="D1867" t="s">
        <v>1259</v>
      </c>
      <c r="E1867" t="s">
        <v>31</v>
      </c>
      <c r="F1867" t="s">
        <v>24</v>
      </c>
      <c r="G1867" t="s">
        <v>25</v>
      </c>
      <c r="H1867">
        <v>311</v>
      </c>
      <c r="I1867">
        <v>607</v>
      </c>
      <c r="J1867">
        <v>11</v>
      </c>
      <c r="K1867" t="s">
        <v>643</v>
      </c>
      <c r="L1867">
        <v>0</v>
      </c>
      <c r="M1867">
        <v>131</v>
      </c>
      <c r="N1867">
        <v>286</v>
      </c>
      <c r="O1867">
        <v>-6578</v>
      </c>
      <c r="P1867">
        <v>1887</v>
      </c>
      <c r="Q1867">
        <v>168086</v>
      </c>
      <c r="R1867">
        <v>8</v>
      </c>
      <c r="S1867">
        <v>81180398</v>
      </c>
      <c r="U1867" t="str">
        <f>IFERROR(LEFT(spotify_top_songs_audio_features[[#This Row],[artist_names]],SEARCH(",",spotify_top_songs_audio_features[[#This Row],[artist_names]])-1),spotify_top_songs_audio_features[[#This Row],[artist_names]])</f>
        <v>ROSÉ</v>
      </c>
      <c r="V1867" t="str">
        <f>IFERROR(MID(spotify_top_songs_audio_features[[#This Row],[artist_names]],SEARCH(",",spotify_top_songs_audio_features[[#This Row],[artist_names]])+2,99),"")</f>
        <v/>
      </c>
      <c r="W1867" t="str">
        <f>spotify_top_songs_audio_features[[#This Row],[source]]</f>
        <v>YG Entertainment/Interscope Records</v>
      </c>
      <c r="X1867" s="1">
        <f>spotify_top_songs_audio_features[[#This Row],[streams]]</f>
        <v>81180398</v>
      </c>
      <c r="Y1867" t="str">
        <f>IF(Tabela2[[#This Row],[feat]]="","","Feat")</f>
        <v/>
      </c>
      <c r="Z1867" s="17" t="str">
        <f>CONCATENATE(INT(spotify_top_songs_audio_features[[#This Row],[duration_ms]]/(60*1000)),":",MOD(INT(spotify_top_songs_audio_features[[#This Row],[duration_ms]]/1000),60))</f>
        <v>2:48</v>
      </c>
      <c r="AA18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67" t="str">
        <f>spotify_top_songs_audio_features[[#This Row],[track_name]]</f>
        <v>On The Ground</v>
      </c>
    </row>
    <row r="1868" spans="1:28" x14ac:dyDescent="0.25">
      <c r="A1868" t="s">
        <v>3958</v>
      </c>
      <c r="B1868" t="s">
        <v>3959</v>
      </c>
      <c r="C1868" t="s">
        <v>3960</v>
      </c>
      <c r="D1868" t="s">
        <v>3961</v>
      </c>
      <c r="E1868" t="s">
        <v>469</v>
      </c>
      <c r="F1868" t="s">
        <v>32</v>
      </c>
      <c r="G1868" t="s">
        <v>152</v>
      </c>
      <c r="H1868">
        <v>702</v>
      </c>
      <c r="I1868">
        <v>483</v>
      </c>
      <c r="J1868">
        <v>524</v>
      </c>
      <c r="K1868" t="s">
        <v>3962</v>
      </c>
      <c r="L1868">
        <v>131</v>
      </c>
      <c r="M1868">
        <v>124</v>
      </c>
      <c r="N1868">
        <v>769</v>
      </c>
      <c r="O1868">
        <v>-799</v>
      </c>
      <c r="P1868">
        <v>138842</v>
      </c>
      <c r="Q1868">
        <v>162795</v>
      </c>
      <c r="R1868">
        <v>10</v>
      </c>
      <c r="S1868">
        <v>81154174</v>
      </c>
      <c r="U1868" t="str">
        <f>IFERROR(LEFT(spotify_top_songs_audio_features[[#This Row],[artist_names]],SEARCH(",",spotify_top_songs_audio_features[[#This Row],[artist_names]])-1),spotify_top_songs_audio_features[[#This Row],[artist_names]])</f>
        <v>El Chachito</v>
      </c>
      <c r="V1868" t="str">
        <f>IFERROR(MID(spotify_top_songs_audio_features[[#This Row],[artist_names]],SEARCH(",",spotify_top_songs_audio_features[[#This Row],[artist_names]])+2,99),"")</f>
        <v>Junior H</v>
      </c>
      <c r="W1868" t="str">
        <f>spotify_top_songs_audio_features[[#This Row],[source]]</f>
        <v>Rancho Humilde</v>
      </c>
      <c r="X1868" s="1">
        <f>spotify_top_songs_audio_features[[#This Row],[streams]]</f>
        <v>81154174</v>
      </c>
      <c r="Y1868" t="str">
        <f>IF(Tabela2[[#This Row],[feat]]="","","Feat")</f>
        <v>Feat</v>
      </c>
      <c r="Z1868" s="17" t="str">
        <f>CONCATENATE(INT(spotify_top_songs_audio_features[[#This Row],[duration_ms]]/(60*1000)),":",MOD(INT(spotify_top_songs_audio_features[[#This Row],[duration_ms]]/1000),60))</f>
        <v>2:42</v>
      </c>
      <c r="AA18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868" t="str">
        <f>spotify_top_songs_audio_features[[#This Row],[track_name]]</f>
        <v>En Paris</v>
      </c>
    </row>
    <row r="1869" spans="1:28" x14ac:dyDescent="0.25">
      <c r="A1869" t="s">
        <v>11101</v>
      </c>
      <c r="B1869" t="s">
        <v>11102</v>
      </c>
      <c r="C1869" t="s">
        <v>11103</v>
      </c>
      <c r="D1869" t="s">
        <v>11104</v>
      </c>
      <c r="E1869" t="s">
        <v>70</v>
      </c>
      <c r="F1869" t="s">
        <v>24</v>
      </c>
      <c r="G1869" t="s">
        <v>25</v>
      </c>
      <c r="H1869">
        <v>738</v>
      </c>
      <c r="I1869">
        <v>85</v>
      </c>
      <c r="J1869">
        <v>642</v>
      </c>
      <c r="K1869" t="s">
        <v>930</v>
      </c>
      <c r="L1869">
        <v>0</v>
      </c>
      <c r="M1869">
        <v>23</v>
      </c>
      <c r="N1869">
        <v>865</v>
      </c>
      <c r="O1869">
        <v>-3049</v>
      </c>
      <c r="P1869">
        <v>98013</v>
      </c>
      <c r="Q1869">
        <v>192921</v>
      </c>
      <c r="R1869">
        <v>14</v>
      </c>
      <c r="S1869">
        <v>81123322</v>
      </c>
      <c r="U1869" t="str">
        <f>IFERROR(LEFT(spotify_top_songs_audio_features[[#This Row],[artist_names]],SEARCH(",",spotify_top_songs_audio_features[[#This Row],[artist_names]])-1),spotify_top_songs_audio_features[[#This Row],[artist_names]])</f>
        <v>Jason Derulo</v>
      </c>
      <c r="V1869" t="str">
        <f>IFERROR(MID(spotify_top_songs_audio_features[[#This Row],[artist_names]],SEARCH(",",spotify_top_songs_audio_features[[#This Row],[artist_names]])+2,99),"")</f>
        <v>Nuka</v>
      </c>
      <c r="W1869" t="str">
        <f>spotify_top_songs_audio_features[[#This Row],[source]]</f>
        <v>Robots &amp; Humans</v>
      </c>
      <c r="X1869" s="1">
        <f>spotify_top_songs_audio_features[[#This Row],[streams]]</f>
        <v>81123322</v>
      </c>
      <c r="Y1869" t="str">
        <f>IF(Tabela2[[#This Row],[feat]]="","","Feat")</f>
        <v>Feat</v>
      </c>
      <c r="Z1869" s="17" t="str">
        <f>CONCATENATE(INT(spotify_top_songs_audio_features[[#This Row],[duration_ms]]/(60*1000)),":",MOD(INT(spotify_top_songs_audio_features[[#This Row],[duration_ms]]/1000),60))</f>
        <v>3:12</v>
      </c>
      <c r="AA18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69" t="str">
        <f>spotify_top_songs_audio_features[[#This Row],[track_name]]</f>
        <v>Love Not War (The Tampa Beat)</v>
      </c>
    </row>
    <row r="1870" spans="1:28" x14ac:dyDescent="0.25">
      <c r="A1870" t="s">
        <v>14185</v>
      </c>
      <c r="B1870" t="s">
        <v>14186</v>
      </c>
      <c r="C1870" t="s">
        <v>14187</v>
      </c>
      <c r="D1870" t="s">
        <v>14188</v>
      </c>
      <c r="E1870" t="s">
        <v>142</v>
      </c>
      <c r="F1870" t="s">
        <v>24</v>
      </c>
      <c r="G1870" t="s">
        <v>25</v>
      </c>
      <c r="H1870">
        <v>793</v>
      </c>
      <c r="I1870">
        <v>859</v>
      </c>
      <c r="J1870">
        <v>544</v>
      </c>
      <c r="K1870" t="s">
        <v>14189</v>
      </c>
      <c r="L1870">
        <v>0</v>
      </c>
      <c r="M1870">
        <v>343</v>
      </c>
      <c r="N1870">
        <v>392</v>
      </c>
      <c r="O1870">
        <v>-2998</v>
      </c>
      <c r="P1870">
        <v>97001</v>
      </c>
      <c r="Q1870">
        <v>168107</v>
      </c>
      <c r="R1870">
        <v>11</v>
      </c>
      <c r="S1870">
        <v>81089021</v>
      </c>
      <c r="U1870" t="str">
        <f>IFERROR(LEFT(spotify_top_songs_audio_features[[#This Row],[artist_names]],SEARCH(",",spotify_top_songs_audio_features[[#This Row],[artist_names]])-1),spotify_top_songs_audio_features[[#This Row],[artist_names]])</f>
        <v>NAYEON</v>
      </c>
      <c r="V1870" t="str">
        <f>IFERROR(MID(spotify_top_songs_audio_features[[#This Row],[artist_names]],SEARCH(",",spotify_top_songs_audio_features[[#This Row],[artist_names]])+2,99),"")</f>
        <v/>
      </c>
      <c r="W1870" t="str">
        <f>spotify_top_songs_audio_features[[#This Row],[source]]</f>
        <v>Republic Records – NAYEON (TWICE)</v>
      </c>
      <c r="X1870" s="1">
        <f>spotify_top_songs_audio_features[[#This Row],[streams]]</f>
        <v>81089021</v>
      </c>
      <c r="Y1870" t="str">
        <f>IF(Tabela2[[#This Row],[feat]]="","","Feat")</f>
        <v/>
      </c>
      <c r="Z1870" s="17" t="str">
        <f>CONCATENATE(INT(spotify_top_songs_audio_features[[#This Row],[duration_ms]]/(60*1000)),":",MOD(INT(spotify_top_songs_audio_features[[#This Row],[duration_ms]]/1000),60))</f>
        <v>2:48</v>
      </c>
      <c r="AA18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870" t="str">
        <f>spotify_top_songs_audio_features[[#This Row],[track_name]]</f>
        <v>POP!</v>
      </c>
    </row>
    <row r="1871" spans="1:28" x14ac:dyDescent="0.25">
      <c r="A1871" t="s">
        <v>15584</v>
      </c>
      <c r="B1871" t="s">
        <v>410</v>
      </c>
      <c r="C1871" t="s">
        <v>12252</v>
      </c>
      <c r="D1871" t="s">
        <v>182</v>
      </c>
      <c r="E1871" t="s">
        <v>70</v>
      </c>
      <c r="F1871" t="s">
        <v>24</v>
      </c>
      <c r="G1871" t="s">
        <v>152</v>
      </c>
      <c r="H1871">
        <v>497</v>
      </c>
      <c r="I1871">
        <v>693</v>
      </c>
      <c r="J1871">
        <v>565</v>
      </c>
      <c r="K1871" t="s">
        <v>579</v>
      </c>
      <c r="L1871">
        <v>0</v>
      </c>
      <c r="M1871">
        <v>215</v>
      </c>
      <c r="N1871">
        <v>358</v>
      </c>
      <c r="O1871">
        <v>-7024</v>
      </c>
      <c r="P1871">
        <v>111539</v>
      </c>
      <c r="Q1871">
        <v>296493</v>
      </c>
      <c r="R1871">
        <v>12</v>
      </c>
      <c r="S1871">
        <v>80982815</v>
      </c>
      <c r="U1871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1871" t="str">
        <f>IFERROR(MID(spotify_top_songs_audio_features[[#This Row],[artist_names]],SEARCH(",",spotify_top_songs_audio_features[[#This Row],[artist_names]])+2,99),"")</f>
        <v/>
      </c>
      <c r="W1871" t="str">
        <f>spotify_top_songs_audio_features[[#This Row],[source]]</f>
        <v>EMI</v>
      </c>
      <c r="X1871" s="1">
        <f>spotify_top_songs_audio_features[[#This Row],[streams]]</f>
        <v>80982815</v>
      </c>
      <c r="Y1871" t="str">
        <f>IF(Tabela2[[#This Row],[feat]]="","","Feat")</f>
        <v/>
      </c>
      <c r="Z1871" s="17" t="str">
        <f>CONCATENATE(INT(spotify_top_songs_audio_features[[#This Row],[duration_ms]]/(60*1000)),":",MOD(INT(spotify_top_songs_audio_features[[#This Row],[duration_ms]]/1000),60))</f>
        <v>4:56</v>
      </c>
      <c r="AA18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71" t="str">
        <f>spotify_top_songs_audio_features[[#This Row],[track_name]]</f>
        <v>Somebody To Love - Remastered 2011</v>
      </c>
    </row>
    <row r="1872" spans="1:28" x14ac:dyDescent="0.25">
      <c r="A1872" t="s">
        <v>16819</v>
      </c>
      <c r="B1872" t="s">
        <v>1460</v>
      </c>
      <c r="C1872" t="s">
        <v>16820</v>
      </c>
      <c r="D1872" t="s">
        <v>22</v>
      </c>
      <c r="E1872" t="s">
        <v>43</v>
      </c>
      <c r="F1872" t="s">
        <v>24</v>
      </c>
      <c r="G1872" t="s">
        <v>25</v>
      </c>
      <c r="H1872">
        <v>46</v>
      </c>
      <c r="I1872">
        <v>567</v>
      </c>
      <c r="J1872">
        <v>515</v>
      </c>
      <c r="K1872" t="s">
        <v>2664</v>
      </c>
      <c r="L1872">
        <v>6.0400000000000004E-4</v>
      </c>
      <c r="M1872">
        <v>934</v>
      </c>
      <c r="N1872">
        <v>189</v>
      </c>
      <c r="O1872">
        <v>-5637</v>
      </c>
      <c r="P1872">
        <v>168419</v>
      </c>
      <c r="Q1872">
        <v>185703</v>
      </c>
      <c r="R1872">
        <v>11</v>
      </c>
      <c r="S1872">
        <v>80919256</v>
      </c>
      <c r="U1872" t="str">
        <f>IFERROR(LEFT(spotify_top_songs_audio_features[[#This Row],[artist_names]],SEARCH(",",spotify_top_songs_audio_features[[#This Row],[artist_names]])-1),spotify_top_songs_audio_features[[#This Row],[artist_names]])</f>
        <v>ZAYN</v>
      </c>
      <c r="V1872" t="str">
        <f>IFERROR(MID(spotify_top_songs_audio_features[[#This Row],[artist_names]],SEARCH(",",spotify_top_songs_audio_features[[#This Row],[artist_names]])+2,99),"")</f>
        <v/>
      </c>
      <c r="W1872" t="str">
        <f>spotify_top_songs_audio_features[[#This Row],[source]]</f>
        <v>RCA Records Label</v>
      </c>
      <c r="X1872" s="1">
        <f>spotify_top_songs_audio_features[[#This Row],[streams]]</f>
        <v>80919256</v>
      </c>
      <c r="Y1872" t="str">
        <f>IF(Tabela2[[#This Row],[feat]]="","","Feat")</f>
        <v/>
      </c>
      <c r="Z1872" s="17" t="str">
        <f>CONCATENATE(INT(spotify_top_songs_audio_features[[#This Row],[duration_ms]]/(60*1000)),":",MOD(INT(spotify_top_songs_audio_features[[#This Row],[duration_ms]]/1000),60))</f>
        <v>3:5</v>
      </c>
      <c r="AA18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872" t="str">
        <f>spotify_top_songs_audio_features[[#This Row],[track_name]]</f>
        <v>Let Me</v>
      </c>
    </row>
    <row r="1873" spans="1:28" x14ac:dyDescent="0.25">
      <c r="A1873" t="s">
        <v>15205</v>
      </c>
      <c r="B1873" t="s">
        <v>888</v>
      </c>
      <c r="C1873" t="s">
        <v>15206</v>
      </c>
      <c r="D1873" t="s">
        <v>436</v>
      </c>
      <c r="E1873" t="s">
        <v>43</v>
      </c>
      <c r="F1873" t="s">
        <v>24</v>
      </c>
      <c r="G1873" t="s">
        <v>25</v>
      </c>
      <c r="H1873">
        <v>617</v>
      </c>
      <c r="I1873">
        <v>439</v>
      </c>
      <c r="J1873">
        <v>269</v>
      </c>
      <c r="K1873" t="s">
        <v>4392</v>
      </c>
      <c r="L1873">
        <v>0</v>
      </c>
      <c r="M1873">
        <v>127</v>
      </c>
      <c r="N1873">
        <v>242</v>
      </c>
      <c r="O1873">
        <v>-563</v>
      </c>
      <c r="P1873">
        <v>139979</v>
      </c>
      <c r="Q1873">
        <v>280533</v>
      </c>
      <c r="R1873">
        <v>10</v>
      </c>
      <c r="S1873">
        <v>80793232</v>
      </c>
      <c r="U1873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873" t="str">
        <f>IFERROR(MID(spotify_top_songs_audio_features[[#This Row],[artist_names]],SEARCH(",",spotify_top_songs_audio_features[[#This Row],[artist_names]])+2,99),"")</f>
        <v/>
      </c>
      <c r="W1873" t="str">
        <f>spotify_top_songs_audio_features[[#This Row],[source]]</f>
        <v>Atlantic Records UK</v>
      </c>
      <c r="X1873" s="1">
        <f>spotify_top_songs_audio_features[[#This Row],[streams]]</f>
        <v>80793232</v>
      </c>
      <c r="Y1873" t="str">
        <f>IF(Tabela2[[#This Row],[feat]]="","","Feat")</f>
        <v/>
      </c>
      <c r="Z1873" s="17" t="str">
        <f>CONCATENATE(INT(spotify_top_songs_audio_features[[#This Row],[duration_ms]]/(60*1000)),":",MOD(INT(spotify_top_songs_audio_features[[#This Row],[duration_ms]]/1000),60))</f>
        <v>4:40</v>
      </c>
      <c r="AA18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873" t="str">
        <f>spotify_top_songs_audio_features[[#This Row],[track_name]]</f>
        <v>How Would You Feel (Paean)</v>
      </c>
    </row>
    <row r="1874" spans="1:28" x14ac:dyDescent="0.25">
      <c r="A1874" t="s">
        <v>9152</v>
      </c>
      <c r="B1874" t="s">
        <v>9153</v>
      </c>
      <c r="C1874" t="s">
        <v>9154</v>
      </c>
      <c r="D1874" t="s">
        <v>377</v>
      </c>
      <c r="E1874" t="s">
        <v>177</v>
      </c>
      <c r="F1874" t="s">
        <v>24</v>
      </c>
      <c r="G1874" t="s">
        <v>25</v>
      </c>
      <c r="H1874">
        <v>625</v>
      </c>
      <c r="I1874">
        <v>916</v>
      </c>
      <c r="J1874">
        <v>461</v>
      </c>
      <c r="K1874" t="s">
        <v>2200</v>
      </c>
      <c r="L1874">
        <v>0</v>
      </c>
      <c r="M1874">
        <v>906</v>
      </c>
      <c r="N1874">
        <v>746</v>
      </c>
      <c r="O1874">
        <v>-3704</v>
      </c>
      <c r="P1874">
        <v>153664</v>
      </c>
      <c r="Q1874">
        <v>168840</v>
      </c>
      <c r="R1874">
        <v>10</v>
      </c>
      <c r="S1874">
        <v>80746125</v>
      </c>
      <c r="U1874" t="str">
        <f>IFERROR(LEFT(spotify_top_songs_audio_features[[#This Row],[artist_names]],SEARCH(",",spotify_top_songs_audio_features[[#This Row],[artist_names]])-1),spotify_top_songs_audio_features[[#This Row],[artist_names]])</f>
        <v>Israel &amp; Rodolffo</v>
      </c>
      <c r="V1874" t="str">
        <f>IFERROR(MID(spotify_top_songs_audio_features[[#This Row],[artist_names]],SEARCH(",",spotify_top_songs_audio_features[[#This Row],[artist_names]])+2,99),"")</f>
        <v>Mari Fernandez</v>
      </c>
      <c r="W1874" t="str">
        <f>spotify_top_songs_audio_features[[#This Row],[source]]</f>
        <v>Som Livre</v>
      </c>
      <c r="X1874" s="1">
        <f>spotify_top_songs_audio_features[[#This Row],[streams]]</f>
        <v>80746125</v>
      </c>
      <c r="Y1874" t="str">
        <f>IF(Tabela2[[#This Row],[feat]]="","","Feat")</f>
        <v>Feat</v>
      </c>
      <c r="Z1874" s="17" t="str">
        <f>CONCATENATE(INT(spotify_top_songs_audio_features[[#This Row],[duration_ms]]/(60*1000)),":",MOD(INT(spotify_top_songs_audio_features[[#This Row],[duration_ms]]/1000),60))</f>
        <v>2:48</v>
      </c>
      <c r="AA18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874" t="str">
        <f>spotify_top_songs_audio_features[[#This Row],[track_name]]</f>
        <v>Seu Brilho Sumiu - Ao Vivo</v>
      </c>
    </row>
    <row r="1875" spans="1:28" x14ac:dyDescent="0.25">
      <c r="A1875" t="s">
        <v>16764</v>
      </c>
      <c r="B1875" t="s">
        <v>16765</v>
      </c>
      <c r="C1875" t="s">
        <v>16766</v>
      </c>
      <c r="D1875" t="s">
        <v>16767</v>
      </c>
      <c r="E1875" t="s">
        <v>31</v>
      </c>
      <c r="F1875" t="s">
        <v>32</v>
      </c>
      <c r="G1875" t="s">
        <v>25</v>
      </c>
      <c r="H1875">
        <v>758</v>
      </c>
      <c r="I1875">
        <v>763</v>
      </c>
      <c r="J1875">
        <v>768</v>
      </c>
      <c r="K1875" t="s">
        <v>6141</v>
      </c>
      <c r="L1875">
        <v>1.33E-3</v>
      </c>
      <c r="M1875">
        <v>703</v>
      </c>
      <c r="N1875">
        <v>854</v>
      </c>
      <c r="O1875">
        <v>-8754</v>
      </c>
      <c r="P1875">
        <v>163946</v>
      </c>
      <c r="Q1875">
        <v>155210</v>
      </c>
      <c r="R1875">
        <v>14</v>
      </c>
      <c r="S1875">
        <v>80631023</v>
      </c>
      <c r="U1875" t="str">
        <f>IFERROR(LEFT(spotify_top_songs_audio_features[[#This Row],[artist_names]],SEARCH(",",spotify_top_songs_audio_features[[#This Row],[artist_names]])-1),spotify_top_songs_audio_features[[#This Row],[artist_names]])</f>
        <v>Wesley Safadão</v>
      </c>
      <c r="V1875" t="str">
        <f>IFERROR(MID(spotify_top_songs_audio_features[[#This Row],[artist_names]],SEARCH(",",spotify_top_songs_audio_features[[#This Row],[artist_names]])+2,99),"")</f>
        <v>Os Barões Da Pisadinha</v>
      </c>
      <c r="W1875" t="str">
        <f>spotify_top_songs_audio_features[[#This Row],[source]]</f>
        <v>Wesley Safadao</v>
      </c>
      <c r="X1875" s="1">
        <f>spotify_top_songs_audio_features[[#This Row],[streams]]</f>
        <v>80631023</v>
      </c>
      <c r="Y1875" t="str">
        <f>IF(Tabela2[[#This Row],[feat]]="","","Feat")</f>
        <v>Feat</v>
      </c>
      <c r="Z1875" s="17" t="str">
        <f>CONCATENATE(INT(spotify_top_songs_audio_features[[#This Row],[duration_ms]]/(60*1000)),":",MOD(INT(spotify_top_songs_audio_features[[#This Row],[duration_ms]]/1000),60))</f>
        <v>2:35</v>
      </c>
      <c r="AA18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75" t="str">
        <f>spotify_top_songs_audio_features[[#This Row],[track_name]]</f>
        <v>Ele É Ele, Eu Sou Eu</v>
      </c>
    </row>
    <row r="1876" spans="1:28" x14ac:dyDescent="0.25">
      <c r="A1876" t="s">
        <v>757</v>
      </c>
      <c r="B1876" t="s">
        <v>758</v>
      </c>
      <c r="C1876" t="s">
        <v>759</v>
      </c>
      <c r="D1876" t="s">
        <v>220</v>
      </c>
      <c r="E1876" t="s">
        <v>86</v>
      </c>
      <c r="F1876" t="s">
        <v>32</v>
      </c>
      <c r="G1876" t="s">
        <v>25</v>
      </c>
      <c r="H1876">
        <v>748</v>
      </c>
      <c r="I1876">
        <v>856</v>
      </c>
      <c r="J1876">
        <v>348</v>
      </c>
      <c r="K1876" t="s">
        <v>760</v>
      </c>
      <c r="L1876">
        <v>0</v>
      </c>
      <c r="M1876">
        <v>142</v>
      </c>
      <c r="N1876">
        <v>927</v>
      </c>
      <c r="O1876">
        <v>-3517</v>
      </c>
      <c r="P1876">
        <v>123031</v>
      </c>
      <c r="Q1876">
        <v>189320</v>
      </c>
      <c r="R1876">
        <v>10</v>
      </c>
      <c r="S1876">
        <v>80549153</v>
      </c>
      <c r="U1876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1876" t="str">
        <f>IFERROR(MID(spotify_top_songs_audio_features[[#This Row],[artist_names]],SEARCH(",",spotify_top_songs_audio_features[[#This Row],[artist_names]])+2,99),"")</f>
        <v/>
      </c>
      <c r="W1876" t="str">
        <f>spotify_top_songs_audio_features[[#This Row],[source]]</f>
        <v>UMLE - Latino</v>
      </c>
      <c r="X1876" s="1">
        <f>spotify_top_songs_audio_features[[#This Row],[streams]]</f>
        <v>80549153</v>
      </c>
      <c r="Y1876" t="str">
        <f>IF(Tabela2[[#This Row],[feat]]="","","Feat")</f>
        <v/>
      </c>
      <c r="Z1876" s="17" t="str">
        <f>CONCATENATE(INT(spotify_top_songs_audio_features[[#This Row],[duration_ms]]/(60*1000)),":",MOD(INT(spotify_top_songs_audio_features[[#This Row],[duration_ms]]/1000),60))</f>
        <v>3:9</v>
      </c>
      <c r="AA18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876" t="str">
        <f>spotify_top_songs_audio_features[[#This Row],[track_name]]</f>
        <v>Tacones Rojos</v>
      </c>
    </row>
    <row r="1877" spans="1:28" x14ac:dyDescent="0.25">
      <c r="A1877" t="s">
        <v>13108</v>
      </c>
      <c r="B1877" t="s">
        <v>1632</v>
      </c>
      <c r="C1877" t="s">
        <v>13109</v>
      </c>
      <c r="D1877" t="s">
        <v>37</v>
      </c>
      <c r="E1877" t="s">
        <v>469</v>
      </c>
      <c r="F1877" t="s">
        <v>32</v>
      </c>
      <c r="G1877" t="s">
        <v>25</v>
      </c>
      <c r="H1877">
        <v>516</v>
      </c>
      <c r="I1877">
        <v>592</v>
      </c>
      <c r="J1877">
        <v>566</v>
      </c>
      <c r="K1877" t="s">
        <v>13110</v>
      </c>
      <c r="L1877">
        <v>0</v>
      </c>
      <c r="M1877">
        <v>181</v>
      </c>
      <c r="N1877">
        <v>271</v>
      </c>
      <c r="O1877">
        <v>-5465</v>
      </c>
      <c r="P1877">
        <v>8205</v>
      </c>
      <c r="Q1877">
        <v>236987</v>
      </c>
      <c r="R1877">
        <v>16</v>
      </c>
      <c r="S1877">
        <v>80535572</v>
      </c>
      <c r="U1877" t="str">
        <f>IFERROR(LEFT(spotify_top_songs_audio_features[[#This Row],[artist_names]],SEARCH(",",spotify_top_songs_audio_features[[#This Row],[artist_names]])-1),spotify_top_songs_audio_features[[#This Row],[artist_names]])</f>
        <v>Demi Lovato</v>
      </c>
      <c r="V1877" t="str">
        <f>IFERROR(MID(spotify_top_songs_audio_features[[#This Row],[artist_names]],SEARCH(",",spotify_top_songs_audio_features[[#This Row],[artist_names]])+2,99),"")</f>
        <v/>
      </c>
      <c r="W1877" t="str">
        <f>spotify_top_songs_audio_features[[#This Row],[source]]</f>
        <v>Island Records</v>
      </c>
      <c r="X1877" s="1">
        <f>spotify_top_songs_audio_features[[#This Row],[streams]]</f>
        <v>80535572</v>
      </c>
      <c r="Y1877" t="str">
        <f>IF(Tabela2[[#This Row],[feat]]="","","Feat")</f>
        <v/>
      </c>
      <c r="Z1877" s="17" t="str">
        <f>CONCATENATE(INT(spotify_top_songs_audio_features[[#This Row],[duration_ms]]/(60*1000)),":",MOD(INT(spotify_top_songs_audio_features[[#This Row],[duration_ms]]/1000),60))</f>
        <v>3:56</v>
      </c>
      <c r="AA18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877" t="str">
        <f>spotify_top_songs_audio_features[[#This Row],[track_name]]</f>
        <v>Tell Me You Love Me</v>
      </c>
    </row>
    <row r="1878" spans="1:28" x14ac:dyDescent="0.25">
      <c r="A1878" t="s">
        <v>16330</v>
      </c>
      <c r="B1878" t="s">
        <v>6634</v>
      </c>
      <c r="C1878" t="s">
        <v>16331</v>
      </c>
      <c r="D1878" t="s">
        <v>96</v>
      </c>
      <c r="E1878" t="s">
        <v>97</v>
      </c>
      <c r="F1878" t="s">
        <v>24</v>
      </c>
      <c r="G1878" t="s">
        <v>25</v>
      </c>
      <c r="H1878">
        <v>742</v>
      </c>
      <c r="I1878">
        <v>479</v>
      </c>
      <c r="J1878">
        <v>551</v>
      </c>
      <c r="K1878" t="s">
        <v>9943</v>
      </c>
      <c r="L1878">
        <v>0</v>
      </c>
      <c r="M1878">
        <v>391</v>
      </c>
      <c r="N1878">
        <v>346</v>
      </c>
      <c r="O1878">
        <v>-583</v>
      </c>
      <c r="P1878">
        <v>119951</v>
      </c>
      <c r="Q1878">
        <v>237300</v>
      </c>
      <c r="R1878">
        <v>22</v>
      </c>
      <c r="S1878">
        <v>80408196</v>
      </c>
      <c r="U1878" t="str">
        <f>IFERROR(LEFT(spotify_top_songs_audio_features[[#This Row],[artist_names]],SEARCH(",",spotify_top_songs_audio_features[[#This Row],[artist_names]])-1),spotify_top_songs_audio_features[[#This Row],[artist_names]])</f>
        <v>Lukas Graham</v>
      </c>
      <c r="V1878" t="str">
        <f>IFERROR(MID(spotify_top_songs_audio_features[[#This Row],[artist_names]],SEARCH(",",spotify_top_songs_audio_features[[#This Row],[artist_names]])+2,99),"")</f>
        <v/>
      </c>
      <c r="W1878" t="str">
        <f>spotify_top_songs_audio_features[[#This Row],[source]]</f>
        <v>Warner Records</v>
      </c>
      <c r="X1878" s="1">
        <f>spotify_top_songs_audio_features[[#This Row],[streams]]</f>
        <v>80408196</v>
      </c>
      <c r="Y1878" t="str">
        <f>IF(Tabela2[[#This Row],[feat]]="","","Feat")</f>
        <v/>
      </c>
      <c r="Z1878" s="17" t="str">
        <f>CONCATENATE(INT(spotify_top_songs_audio_features[[#This Row],[duration_ms]]/(60*1000)),":",MOD(INT(spotify_top_songs_audio_features[[#This Row],[duration_ms]]/1000),60))</f>
        <v>3:57</v>
      </c>
      <c r="AA18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878" t="str">
        <f>spotify_top_songs_audio_features[[#This Row],[track_name]]</f>
        <v>7 Years</v>
      </c>
    </row>
    <row r="1879" spans="1:28" x14ac:dyDescent="0.25">
      <c r="A1879" t="s">
        <v>2848</v>
      </c>
      <c r="B1879" t="s">
        <v>280</v>
      </c>
      <c r="C1879" t="s">
        <v>2849</v>
      </c>
      <c r="D1879" t="s">
        <v>282</v>
      </c>
      <c r="E1879" t="s">
        <v>113</v>
      </c>
      <c r="F1879" t="s">
        <v>24</v>
      </c>
      <c r="G1879" t="s">
        <v>25</v>
      </c>
      <c r="H1879">
        <v>576</v>
      </c>
      <c r="I1879">
        <v>457</v>
      </c>
      <c r="J1879">
        <v>304</v>
      </c>
      <c r="K1879" t="s">
        <v>2503</v>
      </c>
      <c r="L1879">
        <v>3.0500000000000002E-3</v>
      </c>
      <c r="M1879">
        <v>917</v>
      </c>
      <c r="N1879">
        <v>301</v>
      </c>
      <c r="O1879">
        <v>-6473</v>
      </c>
      <c r="P1879">
        <v>138984</v>
      </c>
      <c r="Q1879">
        <v>218577</v>
      </c>
      <c r="R1879">
        <v>7</v>
      </c>
      <c r="S1879">
        <v>80401289</v>
      </c>
      <c r="U1879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1879" t="str">
        <f>IFERROR(MID(spotify_top_songs_audio_features[[#This Row],[artist_names]],SEARCH(",",spotify_top_songs_audio_features[[#This Row],[artist_names]])+2,99),"")</f>
        <v/>
      </c>
      <c r="W1879" t="str">
        <f>spotify_top_songs_audio_features[[#This Row],[source]]</f>
        <v>Columbia</v>
      </c>
      <c r="X1879" s="1">
        <f>spotify_top_songs_audio_features[[#This Row],[streams]]</f>
        <v>80401289</v>
      </c>
      <c r="Y1879" t="str">
        <f>IF(Tabela2[[#This Row],[feat]]="","","Feat")</f>
        <v/>
      </c>
      <c r="Z1879" s="17" t="str">
        <f>CONCATENATE(INT(spotify_top_songs_audio_features[[#This Row],[duration_ms]]/(60*1000)),":",MOD(INT(spotify_top_songs_audio_features[[#This Row],[duration_ms]]/1000),60))</f>
        <v>3:38</v>
      </c>
      <c r="AA18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79" t="str">
        <f>spotify_top_songs_audio_features[[#This Row],[track_name]]</f>
        <v>Satellite</v>
      </c>
    </row>
    <row r="1880" spans="1:28" x14ac:dyDescent="0.25">
      <c r="A1880" t="s">
        <v>17292</v>
      </c>
      <c r="B1880" t="s">
        <v>17293</v>
      </c>
      <c r="C1880" t="s">
        <v>17294</v>
      </c>
      <c r="D1880" t="s">
        <v>17295</v>
      </c>
      <c r="E1880" t="s">
        <v>177</v>
      </c>
      <c r="F1880" t="s">
        <v>32</v>
      </c>
      <c r="G1880" t="s">
        <v>25</v>
      </c>
      <c r="H1880">
        <v>899</v>
      </c>
      <c r="I1880">
        <v>713</v>
      </c>
      <c r="J1880">
        <v>366</v>
      </c>
      <c r="K1880" t="s">
        <v>1555</v>
      </c>
      <c r="L1880">
        <v>0</v>
      </c>
      <c r="M1880">
        <v>708</v>
      </c>
      <c r="N1880">
        <v>777</v>
      </c>
      <c r="O1880">
        <v>-2752</v>
      </c>
      <c r="P1880">
        <v>90051</v>
      </c>
      <c r="Q1880">
        <v>193467</v>
      </c>
      <c r="R1880">
        <v>13</v>
      </c>
      <c r="S1880">
        <v>80329014</v>
      </c>
      <c r="U1880" t="str">
        <f>IFERROR(LEFT(spotify_top_songs_audio_features[[#This Row],[artist_names]],SEARCH(",",spotify_top_songs_audio_features[[#This Row],[artist_names]])-1),spotify_top_songs_audio_features[[#This Row],[artist_names]])</f>
        <v>50 Cent</v>
      </c>
      <c r="V1880" t="str">
        <f>IFERROR(MID(spotify_top_songs_audio_features[[#This Row],[artist_names]],SEARCH(",",spotify_top_songs_audio_features[[#This Row],[artist_names]])+2,99),"")</f>
        <v/>
      </c>
      <c r="W1880" t="str">
        <f>spotify_top_songs_audio_features[[#This Row],[source]]</f>
        <v>Shady Records</v>
      </c>
      <c r="X1880" s="1">
        <f>spotify_top_songs_audio_features[[#This Row],[streams]]</f>
        <v>80329014</v>
      </c>
      <c r="Y1880" t="str">
        <f>IF(Tabela2[[#This Row],[feat]]="","","Feat")</f>
        <v/>
      </c>
      <c r="Z1880" s="17" t="str">
        <f>CONCATENATE(INT(spotify_top_songs_audio_features[[#This Row],[duration_ms]]/(60*1000)),":",MOD(INT(spotify_top_songs_audio_features[[#This Row],[duration_ms]]/1000),60))</f>
        <v>3:13</v>
      </c>
      <c r="AA18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880" t="str">
        <f>spotify_top_songs_audio_features[[#This Row],[track_name]]</f>
        <v>In Da Club</v>
      </c>
    </row>
    <row r="1881" spans="1:28" x14ac:dyDescent="0.25">
      <c r="A1881" t="s">
        <v>3059</v>
      </c>
      <c r="B1881" t="s">
        <v>1015</v>
      </c>
      <c r="C1881" t="s">
        <v>3060</v>
      </c>
      <c r="D1881" t="s">
        <v>1017</v>
      </c>
      <c r="E1881" t="s">
        <v>113</v>
      </c>
      <c r="F1881" t="s">
        <v>24</v>
      </c>
      <c r="G1881" t="s">
        <v>25</v>
      </c>
      <c r="H1881">
        <v>936</v>
      </c>
      <c r="I1881">
        <v>585</v>
      </c>
      <c r="J1881">
        <v>125</v>
      </c>
      <c r="K1881" t="s">
        <v>2897</v>
      </c>
      <c r="L1881">
        <v>0</v>
      </c>
      <c r="M1881">
        <v>132</v>
      </c>
      <c r="N1881">
        <v>242</v>
      </c>
      <c r="O1881">
        <v>-6914</v>
      </c>
      <c r="P1881">
        <v>124991</v>
      </c>
      <c r="Q1881">
        <v>255379</v>
      </c>
      <c r="R1881">
        <v>10</v>
      </c>
      <c r="S1881">
        <v>80243945</v>
      </c>
      <c r="U1881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1881" t="str">
        <f>IFERROR(MID(spotify_top_songs_audio_features[[#This Row],[artist_names]],SEARCH(",",spotify_top_songs_audio_features[[#This Row],[artist_names]])+2,99),"")</f>
        <v/>
      </c>
      <c r="W1881" t="str">
        <f>spotify_top_songs_audio_features[[#This Row],[source]]</f>
        <v>Quality Control Music, LLC</v>
      </c>
      <c r="X1881" s="1">
        <f>spotify_top_songs_audio_features[[#This Row],[streams]]</f>
        <v>80243945</v>
      </c>
      <c r="Y1881" t="str">
        <f>IF(Tabela2[[#This Row],[feat]]="","","Feat")</f>
        <v/>
      </c>
      <c r="Z1881" s="17" t="str">
        <f>CONCATENATE(INT(spotify_top_songs_audio_features[[#This Row],[duration_ms]]/(60*1000)),":",MOD(INT(spotify_top_songs_audio_features[[#This Row],[duration_ms]]/1000),60))</f>
        <v>4:15</v>
      </c>
      <c r="AA18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81" t="str">
        <f>spotify_top_songs_audio_features[[#This Row],[track_name]]</f>
        <v>Narcos</v>
      </c>
    </row>
    <row r="1882" spans="1:28" x14ac:dyDescent="0.25">
      <c r="A1882" t="s">
        <v>246</v>
      </c>
      <c r="B1882" t="s">
        <v>247</v>
      </c>
      <c r="C1882" t="s">
        <v>248</v>
      </c>
      <c r="D1882" t="s">
        <v>249</v>
      </c>
      <c r="E1882" t="s">
        <v>31</v>
      </c>
      <c r="F1882" t="s">
        <v>32</v>
      </c>
      <c r="G1882" t="s">
        <v>25</v>
      </c>
      <c r="H1882">
        <v>627</v>
      </c>
      <c r="I1882">
        <v>849</v>
      </c>
      <c r="J1882">
        <v>153</v>
      </c>
      <c r="K1882" t="s">
        <v>250</v>
      </c>
      <c r="L1882">
        <v>0</v>
      </c>
      <c r="M1882">
        <v>145</v>
      </c>
      <c r="N1882">
        <v>818</v>
      </c>
      <c r="O1882">
        <v>-3167</v>
      </c>
      <c r="P1882">
        <v>89907</v>
      </c>
      <c r="Q1882">
        <v>158087</v>
      </c>
      <c r="R1882">
        <v>8</v>
      </c>
      <c r="S1882">
        <v>80154473</v>
      </c>
      <c r="U1882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1882" t="str">
        <f>IFERROR(MID(spotify_top_songs_audio_features[[#This Row],[artist_names]],SEARCH(",",spotify_top_songs_audio_features[[#This Row],[artist_names]])+2,99),"")</f>
        <v>Nicky Jam</v>
      </c>
      <c r="W1882" t="str">
        <f>spotify_top_songs_audio_features[[#This Row],[source]]</f>
        <v>DALE PLAY Records</v>
      </c>
      <c r="X1882" s="1">
        <f>spotify_top_songs_audio_features[[#This Row],[streams]]</f>
        <v>80154473</v>
      </c>
      <c r="Y1882" t="str">
        <f>IF(Tabela2[[#This Row],[feat]]="","","Feat")</f>
        <v>Feat</v>
      </c>
      <c r="Z1882" s="17" t="str">
        <f>CONCATENATE(INT(spotify_top_songs_audio_features[[#This Row],[duration_ms]]/(60*1000)),":",MOD(INT(spotify_top_songs_audio_features[[#This Row],[duration_ms]]/1000),60))</f>
        <v>2:38</v>
      </c>
      <c r="AA18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82" t="str">
        <f>spotify_top_songs_audio_features[[#This Row],[track_name]]</f>
        <v>Nicky Jam: Bzrp Music Sessions, Vol. 41</v>
      </c>
    </row>
    <row r="1883" spans="1:28" x14ac:dyDescent="0.25">
      <c r="A1883" t="s">
        <v>16992</v>
      </c>
      <c r="B1883" t="s">
        <v>5747</v>
      </c>
      <c r="C1883" t="s">
        <v>5748</v>
      </c>
      <c r="D1883" t="s">
        <v>506</v>
      </c>
      <c r="E1883" t="s">
        <v>70</v>
      </c>
      <c r="F1883" t="s">
        <v>24</v>
      </c>
      <c r="G1883" t="s">
        <v>25</v>
      </c>
      <c r="H1883">
        <v>53</v>
      </c>
      <c r="I1883">
        <v>512</v>
      </c>
      <c r="J1883">
        <v>133</v>
      </c>
      <c r="K1883" t="s">
        <v>2340</v>
      </c>
      <c r="L1883">
        <v>7.0400000000000003E-3</v>
      </c>
      <c r="M1883">
        <v>128</v>
      </c>
      <c r="N1883">
        <v>401</v>
      </c>
      <c r="O1883">
        <v>-7094</v>
      </c>
      <c r="P1883">
        <v>196121</v>
      </c>
      <c r="Q1883">
        <v>164985</v>
      </c>
      <c r="R1883">
        <v>12</v>
      </c>
      <c r="S1883">
        <v>80110553</v>
      </c>
      <c r="U1883" t="str">
        <f>IFERROR(LEFT(spotify_top_songs_audio_features[[#This Row],[artist_names]],SEARCH(",",spotify_top_songs_audio_features[[#This Row],[artist_names]])-1),spotify_top_songs_audio_features[[#This Row],[artist_names]])</f>
        <v>Fifth Harmony</v>
      </c>
      <c r="V1883" t="str">
        <f>IFERROR(MID(spotify_top_songs_audio_features[[#This Row],[artist_names]],SEARCH(",",spotify_top_songs_audio_features[[#This Row],[artist_names]])+2,99),"")</f>
        <v>Gucci Mane</v>
      </c>
      <c r="W1883" t="str">
        <f>spotify_top_songs_audio_features[[#This Row],[source]]</f>
        <v>Syco Music/Epic</v>
      </c>
      <c r="X1883" s="1">
        <f>spotify_top_songs_audio_features[[#This Row],[streams]]</f>
        <v>80110553</v>
      </c>
      <c r="Y1883" t="str">
        <f>IF(Tabela2[[#This Row],[feat]]="","","Feat")</f>
        <v>Feat</v>
      </c>
      <c r="Z1883" s="17" t="str">
        <f>CONCATENATE(INT(spotify_top_songs_audio_features[[#This Row],[duration_ms]]/(60*1000)),":",MOD(INT(spotify_top_songs_audio_features[[#This Row],[duration_ms]]/1000),60))</f>
        <v>2:44</v>
      </c>
      <c r="AA18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83" t="str">
        <f>spotify_top_songs_audio_features[[#This Row],[track_name]]</f>
        <v>Down (feat. Gucci Mane)</v>
      </c>
    </row>
    <row r="1884" spans="1:28" x14ac:dyDescent="0.25">
      <c r="A1884" t="s">
        <v>12799</v>
      </c>
      <c r="B1884" t="s">
        <v>12800</v>
      </c>
      <c r="C1884" t="s">
        <v>12801</v>
      </c>
      <c r="D1884" t="s">
        <v>3993</v>
      </c>
      <c r="E1884" t="s">
        <v>97</v>
      </c>
      <c r="F1884" t="s">
        <v>24</v>
      </c>
      <c r="G1884" t="s">
        <v>25</v>
      </c>
      <c r="H1884">
        <v>653</v>
      </c>
      <c r="I1884">
        <v>91</v>
      </c>
      <c r="J1884">
        <v>566</v>
      </c>
      <c r="K1884" t="s">
        <v>12802</v>
      </c>
      <c r="L1884">
        <v>0</v>
      </c>
      <c r="M1884">
        <v>318</v>
      </c>
      <c r="N1884">
        <v>921</v>
      </c>
      <c r="O1884">
        <v>-336</v>
      </c>
      <c r="P1884">
        <v>126047</v>
      </c>
      <c r="Q1884">
        <v>234286</v>
      </c>
      <c r="R1884">
        <v>14</v>
      </c>
      <c r="S1884">
        <v>80090321</v>
      </c>
      <c r="U1884" t="str">
        <f>IFERROR(LEFT(spotify_top_songs_audio_features[[#This Row],[artist_names]],SEARCH(",",spotify_top_songs_audio_features[[#This Row],[artist_names]])-1),spotify_top_songs_audio_features[[#This Row],[artist_names]])</f>
        <v>Skrillex</v>
      </c>
      <c r="V1884" t="str">
        <f>IFERROR(MID(spotify_top_songs_audio_features[[#This Row],[artist_names]],SEARCH(",",spotify_top_songs_audio_features[[#This Row],[artist_names]])+2,99),"")</f>
        <v>Poo Bear</v>
      </c>
      <c r="W1884" t="str">
        <f>spotify_top_songs_audio_features[[#This Row],[source]]</f>
        <v>OWSLA/Atlantic</v>
      </c>
      <c r="X1884" s="1">
        <f>spotify_top_songs_audio_features[[#This Row],[streams]]</f>
        <v>80090321</v>
      </c>
      <c r="Y1884" t="str">
        <f>IF(Tabela2[[#This Row],[feat]]="","","Feat")</f>
        <v>Feat</v>
      </c>
      <c r="Z1884" s="17" t="str">
        <f>CONCATENATE(INT(spotify_top_songs_audio_features[[#This Row],[duration_ms]]/(60*1000)),":",MOD(INT(spotify_top_songs_audio_features[[#This Row],[duration_ms]]/1000),60))</f>
        <v>3:54</v>
      </c>
      <c r="AA18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884" t="str">
        <f>spotify_top_songs_audio_features[[#This Row],[track_name]]</f>
        <v>Would You Ever</v>
      </c>
    </row>
    <row r="1885" spans="1:28" x14ac:dyDescent="0.25">
      <c r="A1885" t="s">
        <v>11358</v>
      </c>
      <c r="B1885" t="s">
        <v>11359</v>
      </c>
      <c r="C1885" t="s">
        <v>11360</v>
      </c>
      <c r="D1885" t="s">
        <v>578</v>
      </c>
      <c r="E1885" t="s">
        <v>113</v>
      </c>
      <c r="F1885" t="s">
        <v>32</v>
      </c>
      <c r="G1885" t="s">
        <v>25</v>
      </c>
      <c r="H1885">
        <v>849</v>
      </c>
      <c r="I1885">
        <v>781</v>
      </c>
      <c r="J1885">
        <v>159</v>
      </c>
      <c r="K1885" t="s">
        <v>4385</v>
      </c>
      <c r="L1885">
        <v>0</v>
      </c>
      <c r="M1885">
        <v>801</v>
      </c>
      <c r="N1885">
        <v>893</v>
      </c>
      <c r="O1885">
        <v>-4635</v>
      </c>
      <c r="P1885">
        <v>84041</v>
      </c>
      <c r="Q1885">
        <v>217143</v>
      </c>
      <c r="R1885">
        <v>15</v>
      </c>
      <c r="S1885">
        <v>80049862</v>
      </c>
      <c r="U1885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1885" t="str">
        <f>IFERROR(MID(spotify_top_songs_audio_features[[#This Row],[artist_names]],SEARCH(",",spotify_top_songs_audio_features[[#This Row],[artist_names]])+2,99),"")</f>
        <v>Chencho Corleone</v>
      </c>
      <c r="W1885" t="str">
        <f>spotify_top_songs_audio_features[[#This Row],[source]]</f>
        <v>Duars Entertainment, Corp.</v>
      </c>
      <c r="X1885" s="1">
        <f>spotify_top_songs_audio_features[[#This Row],[streams]]</f>
        <v>80049862</v>
      </c>
      <c r="Y1885" t="str">
        <f>IF(Tabela2[[#This Row],[feat]]="","","Feat")</f>
        <v>Feat</v>
      </c>
      <c r="Z1885" s="17" t="str">
        <f>CONCATENATE(INT(spotify_top_songs_audio_features[[#This Row],[duration_ms]]/(60*1000)),":",MOD(INT(spotify_top_songs_audio_features[[#This Row],[duration_ms]]/1000),60))</f>
        <v>3:37</v>
      </c>
      <c r="AA18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85" t="str">
        <f>spotify_top_songs_audio_features[[#This Row],[track_name]]</f>
        <v>El Efecto</v>
      </c>
    </row>
    <row r="1886" spans="1:28" x14ac:dyDescent="0.25">
      <c r="A1886" t="s">
        <v>7237</v>
      </c>
      <c r="B1886" t="s">
        <v>149</v>
      </c>
      <c r="C1886" t="s">
        <v>7238</v>
      </c>
      <c r="D1886" t="s">
        <v>151</v>
      </c>
      <c r="E1886" t="s">
        <v>113</v>
      </c>
      <c r="F1886" t="s">
        <v>24</v>
      </c>
      <c r="G1886" t="s">
        <v>25</v>
      </c>
      <c r="H1886">
        <v>483</v>
      </c>
      <c r="I1886">
        <v>361</v>
      </c>
      <c r="J1886">
        <v>738</v>
      </c>
      <c r="K1886" t="s">
        <v>7239</v>
      </c>
      <c r="L1886">
        <v>4.66E-4</v>
      </c>
      <c r="M1886">
        <v>98</v>
      </c>
      <c r="N1886">
        <v>307</v>
      </c>
      <c r="O1886">
        <v>-7889</v>
      </c>
      <c r="P1886">
        <v>171649</v>
      </c>
      <c r="Q1886">
        <v>193795</v>
      </c>
      <c r="R1886">
        <v>9</v>
      </c>
      <c r="S1886">
        <v>80000703</v>
      </c>
      <c r="U1886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1886" t="str">
        <f>IFERROR(MID(spotify_top_songs_audio_features[[#This Row],[artist_names]],SEARCH(",",spotify_top_songs_audio_features[[#This Row],[artist_names]])+2,99),"")</f>
        <v/>
      </c>
      <c r="W1886" t="str">
        <f>spotify_top_songs_audio_features[[#This Row],[source]]</f>
        <v>Capitol</v>
      </c>
      <c r="X1886" s="1">
        <f>spotify_top_songs_audio_features[[#This Row],[streams]]</f>
        <v>80000703</v>
      </c>
      <c r="Y1886" t="str">
        <f>IF(Tabela2[[#This Row],[feat]]="","","Feat")</f>
        <v/>
      </c>
      <c r="Z1886" s="17" t="str">
        <f>CONCATENATE(INT(spotify_top_songs_audio_features[[#This Row],[duration_ms]]/(60*1000)),":",MOD(INT(spotify_top_songs_audio_features[[#This Row],[duration_ms]]/1000),60))</f>
        <v>3:13</v>
      </c>
      <c r="AA18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86" t="str">
        <f>spotify_top_songs_audio_features[[#This Row],[track_name]]</f>
        <v>To Die For</v>
      </c>
    </row>
    <row r="1887" spans="1:28" x14ac:dyDescent="0.25">
      <c r="A1887" t="s">
        <v>2212</v>
      </c>
      <c r="B1887" t="s">
        <v>2213</v>
      </c>
      <c r="C1887" t="s">
        <v>2214</v>
      </c>
      <c r="D1887" t="s">
        <v>2215</v>
      </c>
      <c r="E1887" t="s">
        <v>70</v>
      </c>
      <c r="F1887" t="s">
        <v>24</v>
      </c>
      <c r="G1887" t="s">
        <v>25</v>
      </c>
      <c r="H1887">
        <v>824</v>
      </c>
      <c r="I1887">
        <v>854</v>
      </c>
      <c r="J1887">
        <v>177</v>
      </c>
      <c r="K1887" t="s">
        <v>2216</v>
      </c>
      <c r="L1887">
        <v>4.9500000000000004E-3</v>
      </c>
      <c r="M1887">
        <v>117</v>
      </c>
      <c r="N1887">
        <v>896</v>
      </c>
      <c r="O1887">
        <v>-5312</v>
      </c>
      <c r="P1887">
        <v>95114</v>
      </c>
      <c r="Q1887">
        <v>210329</v>
      </c>
      <c r="R1887">
        <v>12</v>
      </c>
      <c r="S1887">
        <v>79965800</v>
      </c>
      <c r="U1887" t="str">
        <f>IFERROR(LEFT(spotify_top_songs_audio_features[[#This Row],[artist_names]],SEARCH(",",spotify_top_songs_audio_features[[#This Row],[artist_names]])-1),spotify_top_songs_audio_features[[#This Row],[artist_names]])</f>
        <v>Conkarah</v>
      </c>
      <c r="V1887" t="str">
        <f>IFERROR(MID(spotify_top_songs_audio_features[[#This Row],[artist_names]],SEARCH(",",spotify_top_songs_audio_features[[#This Row],[artist_names]])+2,99),"")</f>
        <v>Shaggy, DJ Fle</v>
      </c>
      <c r="W1887" t="str">
        <f>spotify_top_songs_audio_features[[#This Row],[source]]</f>
        <v>S-Curve Records</v>
      </c>
      <c r="X1887" s="1">
        <f>spotify_top_songs_audio_features[[#This Row],[streams]]</f>
        <v>79965800</v>
      </c>
      <c r="Y1887" t="str">
        <f>IF(Tabela2[[#This Row],[feat]]="","","Feat")</f>
        <v>Feat</v>
      </c>
      <c r="Z1887" s="17" t="str">
        <f>CONCATENATE(INT(spotify_top_songs_audio_features[[#This Row],[duration_ms]]/(60*1000)),":",MOD(INT(spotify_top_songs_audio_features[[#This Row],[duration_ms]]/1000),60))</f>
        <v>3:30</v>
      </c>
      <c r="AA18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87" t="str">
        <f>spotify_top_songs_audio_features[[#This Row],[track_name]]</f>
        <v>Banana (feat. Shaggy) (DJ FLe Minisiren Remix)</v>
      </c>
    </row>
    <row r="1888" spans="1:28" x14ac:dyDescent="0.25">
      <c r="A1888" t="s">
        <v>10003</v>
      </c>
      <c r="B1888" t="s">
        <v>10004</v>
      </c>
      <c r="C1888" t="s">
        <v>10005</v>
      </c>
      <c r="D1888" t="s">
        <v>1911</v>
      </c>
      <c r="E1888" t="s">
        <v>113</v>
      </c>
      <c r="F1888" t="s">
        <v>24</v>
      </c>
      <c r="G1888" t="s">
        <v>25</v>
      </c>
      <c r="H1888">
        <v>742</v>
      </c>
      <c r="I1888">
        <v>579</v>
      </c>
      <c r="J1888">
        <v>202</v>
      </c>
      <c r="K1888" t="s">
        <v>6436</v>
      </c>
      <c r="L1888">
        <v>0</v>
      </c>
      <c r="M1888">
        <v>952</v>
      </c>
      <c r="N1888">
        <v>502</v>
      </c>
      <c r="O1888">
        <v>-5024</v>
      </c>
      <c r="P1888">
        <v>144994</v>
      </c>
      <c r="Q1888">
        <v>258475</v>
      </c>
      <c r="R1888">
        <v>14</v>
      </c>
      <c r="S1888">
        <v>79812281</v>
      </c>
      <c r="U1888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1888" t="str">
        <f>IFERROR(MID(spotify_top_songs_audio_features[[#This Row],[artist_names]],SEARCH(",",spotify_top_songs_audio_features[[#This Row],[artist_names]])+2,99),"")</f>
        <v>Lil Uzi Vert</v>
      </c>
      <c r="W1888" t="str">
        <f>spotify_top_songs_audio_features[[#This Row],[source]]</f>
        <v>Juice WRLD Mixtape / ISR P&amp;D</v>
      </c>
      <c r="X1888" s="1">
        <f>spotify_top_songs_audio_features[[#This Row],[streams]]</f>
        <v>79812281</v>
      </c>
      <c r="Y1888" t="str">
        <f>IF(Tabela2[[#This Row],[feat]]="","","Feat")</f>
        <v>Feat</v>
      </c>
      <c r="Z1888" s="17" t="str">
        <f>CONCATENATE(INT(spotify_top_songs_audio_features[[#This Row],[duration_ms]]/(60*1000)),":",MOD(INT(spotify_top_songs_audio_features[[#This Row],[duration_ms]]/1000),60))</f>
        <v>4:18</v>
      </c>
      <c r="AA18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888" t="str">
        <f>spotify_top_songs_audio_features[[#This Row],[track_name]]</f>
        <v>Wasted (feat. Lil Uzi Vert)</v>
      </c>
    </row>
    <row r="1889" spans="1:28" x14ac:dyDescent="0.25">
      <c r="A1889" t="s">
        <v>9870</v>
      </c>
      <c r="B1889" t="s">
        <v>9871</v>
      </c>
      <c r="C1889" t="s">
        <v>9872</v>
      </c>
      <c r="D1889" t="s">
        <v>2792</v>
      </c>
      <c r="E1889" t="s">
        <v>177</v>
      </c>
      <c r="F1889" t="s">
        <v>24</v>
      </c>
      <c r="G1889" t="s">
        <v>25</v>
      </c>
      <c r="H1889">
        <v>708</v>
      </c>
      <c r="I1889">
        <v>868</v>
      </c>
      <c r="J1889">
        <v>431</v>
      </c>
      <c r="K1889" t="s">
        <v>9873</v>
      </c>
      <c r="L1889">
        <v>0</v>
      </c>
      <c r="M1889">
        <v>122</v>
      </c>
      <c r="N1889">
        <v>72</v>
      </c>
      <c r="O1889">
        <v>-3287</v>
      </c>
      <c r="P1889">
        <v>124994</v>
      </c>
      <c r="Q1889">
        <v>202999</v>
      </c>
      <c r="R1889">
        <v>17</v>
      </c>
      <c r="S1889">
        <v>79780653</v>
      </c>
      <c r="U1889" t="str">
        <f>IFERROR(LEFT(spotify_top_songs_audio_features[[#This Row],[artist_names]],SEARCH(",",spotify_top_songs_audio_features[[#This Row],[artist_names]])-1),spotify_top_songs_audio_features[[#This Row],[artist_names]])</f>
        <v>Sigala</v>
      </c>
      <c r="V1889" t="str">
        <f>IFERROR(MID(spotify_top_songs_audio_features[[#This Row],[artist_names]],SEARCH(",",spotify_top_songs_audio_features[[#This Row],[artist_names]])+2,99),"")</f>
        <v>Ella Eyre</v>
      </c>
      <c r="W1889" t="str">
        <f>spotify_top_songs_audio_features[[#This Row],[source]]</f>
        <v>Ministry of Sound Recordings</v>
      </c>
      <c r="X1889" s="1">
        <f>spotify_top_songs_audio_features[[#This Row],[streams]]</f>
        <v>79780653</v>
      </c>
      <c r="Y1889" t="str">
        <f>IF(Tabela2[[#This Row],[feat]]="","","Feat")</f>
        <v>Feat</v>
      </c>
      <c r="Z1889" s="17" t="str">
        <f>CONCATENATE(INT(spotify_top_songs_audio_features[[#This Row],[duration_ms]]/(60*1000)),":",MOD(INT(spotify_top_songs_audio_features[[#This Row],[duration_ms]]/1000),60))</f>
        <v>3:22</v>
      </c>
      <c r="AA18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889" t="str">
        <f>spotify_top_songs_audio_features[[#This Row],[track_name]]</f>
        <v>Came Here for Love</v>
      </c>
    </row>
    <row r="1890" spans="1:28" x14ac:dyDescent="0.25">
      <c r="A1890" t="s">
        <v>6840</v>
      </c>
      <c r="B1890" t="s">
        <v>6841</v>
      </c>
      <c r="C1890" t="s">
        <v>6842</v>
      </c>
      <c r="D1890" t="s">
        <v>6843</v>
      </c>
      <c r="E1890" t="s">
        <v>142</v>
      </c>
      <c r="F1890" t="s">
        <v>32</v>
      </c>
      <c r="G1890" t="s">
        <v>152</v>
      </c>
      <c r="H1890">
        <v>757</v>
      </c>
      <c r="I1890">
        <v>642</v>
      </c>
      <c r="J1890">
        <v>369</v>
      </c>
      <c r="K1890" t="s">
        <v>3632</v>
      </c>
      <c r="L1890">
        <v>355</v>
      </c>
      <c r="M1890">
        <v>169</v>
      </c>
      <c r="N1890">
        <v>759</v>
      </c>
      <c r="O1890">
        <v>-7966</v>
      </c>
      <c r="P1890">
        <v>130098</v>
      </c>
      <c r="Q1890">
        <v>165635</v>
      </c>
      <c r="R1890">
        <v>7</v>
      </c>
      <c r="S1890">
        <v>79594997</v>
      </c>
      <c r="U1890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1890" t="str">
        <f>IFERROR(MID(spotify_top_songs_audio_features[[#This Row],[artist_names]],SEARCH(",",spotify_top_songs_audio_features[[#This Row],[artist_names]])+2,99),"")</f>
        <v>Junior H, Oscar Maydon</v>
      </c>
      <c r="W1890" t="str">
        <f>spotify_top_songs_audio_features[[#This Row],[source]]</f>
        <v>2023 Double P Records</v>
      </c>
      <c r="X1890" s="1">
        <f>spotify_top_songs_audio_features[[#This Row],[streams]]</f>
        <v>79594997</v>
      </c>
      <c r="Y1890" t="str">
        <f>IF(Tabela2[[#This Row],[feat]]="","","Feat")</f>
        <v>Feat</v>
      </c>
      <c r="Z1890" s="17" t="str">
        <f>CONCATENATE(INT(spotify_top_songs_audio_features[[#This Row],[duration_ms]]/(60*1000)),":",MOD(INT(spotify_top_songs_audio_features[[#This Row],[duration_ms]]/1000),60))</f>
        <v>2:45</v>
      </c>
      <c r="AA18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890" t="str">
        <f>spotify_top_songs_audio_features[[#This Row],[track_name]]</f>
        <v>Rompe La Dompe</v>
      </c>
    </row>
    <row r="1891" spans="1:28" x14ac:dyDescent="0.25">
      <c r="A1891" t="s">
        <v>1507</v>
      </c>
      <c r="B1891" t="s">
        <v>1508</v>
      </c>
      <c r="C1891" t="s">
        <v>1509</v>
      </c>
      <c r="D1891" t="s">
        <v>254</v>
      </c>
      <c r="E1891" t="s">
        <v>70</v>
      </c>
      <c r="F1891" t="s">
        <v>24</v>
      </c>
      <c r="G1891" t="s">
        <v>25</v>
      </c>
      <c r="H1891">
        <v>756</v>
      </c>
      <c r="I1891">
        <v>697</v>
      </c>
      <c r="J1891">
        <v>401</v>
      </c>
      <c r="K1891" t="s">
        <v>206</v>
      </c>
      <c r="L1891">
        <v>0</v>
      </c>
      <c r="M1891">
        <v>333</v>
      </c>
      <c r="N1891">
        <v>956</v>
      </c>
      <c r="O1891">
        <v>-6377</v>
      </c>
      <c r="P1891">
        <v>94996</v>
      </c>
      <c r="Q1891">
        <v>206071</v>
      </c>
      <c r="R1891">
        <v>5</v>
      </c>
      <c r="S1891">
        <v>79588344</v>
      </c>
      <c r="U1891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1891" t="str">
        <f>IFERROR(MID(spotify_top_songs_audio_features[[#This Row],[artist_names]],SEARCH(",",spotify_top_songs_audio_features[[#This Row],[artist_names]])+2,99),"")</f>
        <v>Ed Sheeran</v>
      </c>
      <c r="W1891" t="str">
        <f>spotify_top_songs_audio_features[[#This Row],[source]]</f>
        <v>Epic</v>
      </c>
      <c r="X1891" s="1">
        <f>spotify_top_songs_audio_features[[#This Row],[streams]]</f>
        <v>79588344</v>
      </c>
      <c r="Y1891" t="str">
        <f>IF(Tabela2[[#This Row],[feat]]="","","Feat")</f>
        <v>Feat</v>
      </c>
      <c r="Z1891" s="17" t="str">
        <f>CONCATENATE(INT(spotify_top_songs_audio_features[[#This Row],[duration_ms]]/(60*1000)),":",MOD(INT(spotify_top_songs_audio_features[[#This Row],[duration_ms]]/1000),60))</f>
        <v>3:26</v>
      </c>
      <c r="AA18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91" t="str">
        <f>spotify_top_songs_audio_features[[#This Row],[track_name]]</f>
        <v>Bam Bam (feat. Ed Sheeran)</v>
      </c>
    </row>
    <row r="1892" spans="1:28" x14ac:dyDescent="0.25">
      <c r="A1892" t="s">
        <v>7545</v>
      </c>
      <c r="B1892" t="s">
        <v>1312</v>
      </c>
      <c r="C1892" t="s">
        <v>7546</v>
      </c>
      <c r="D1892" t="s">
        <v>1314</v>
      </c>
      <c r="E1892" t="s">
        <v>43</v>
      </c>
      <c r="F1892" t="s">
        <v>24</v>
      </c>
      <c r="G1892" t="s">
        <v>25</v>
      </c>
      <c r="H1892">
        <v>628</v>
      </c>
      <c r="I1892">
        <v>878</v>
      </c>
      <c r="J1892">
        <v>901</v>
      </c>
      <c r="K1892" t="s">
        <v>5745</v>
      </c>
      <c r="L1892">
        <v>1.23E-3</v>
      </c>
      <c r="M1892">
        <v>649</v>
      </c>
      <c r="N1892">
        <v>796</v>
      </c>
      <c r="O1892">
        <v>-3468</v>
      </c>
      <c r="P1892">
        <v>129976</v>
      </c>
      <c r="Q1892">
        <v>184784</v>
      </c>
      <c r="R1892">
        <v>4</v>
      </c>
      <c r="S1892">
        <v>79563879</v>
      </c>
      <c r="U1892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1892" t="str">
        <f>IFERROR(MID(spotify_top_songs_audio_features[[#This Row],[artist_names]],SEARCH(",",spotify_top_songs_audio_features[[#This Row],[artist_names]])+2,99),"")</f>
        <v/>
      </c>
      <c r="W1892" t="str">
        <f>spotify_top_songs_audio_features[[#This Row],[source]]</f>
        <v>Olivia Rodrigo PS</v>
      </c>
      <c r="X1892" s="1">
        <f>spotify_top_songs_audio_features[[#This Row],[streams]]</f>
        <v>79563879</v>
      </c>
      <c r="Y1892" t="str">
        <f>IF(Tabela2[[#This Row],[feat]]="","","Feat")</f>
        <v/>
      </c>
      <c r="Z1892" s="17" t="str">
        <f>CONCATENATE(INT(spotify_top_songs_audio_features[[#This Row],[duration_ms]]/(60*1000)),":",MOD(INT(spotify_top_songs_audio_features[[#This Row],[duration_ms]]/1000),60))</f>
        <v>3:4</v>
      </c>
      <c r="AA18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892" t="str">
        <f>spotify_top_songs_audio_features[[#This Row],[track_name]]</f>
        <v>bad idea right?</v>
      </c>
    </row>
    <row r="1893" spans="1:28" x14ac:dyDescent="0.25">
      <c r="A1893" t="s">
        <v>10588</v>
      </c>
      <c r="B1893" t="s">
        <v>10211</v>
      </c>
      <c r="C1893" t="s">
        <v>10589</v>
      </c>
      <c r="D1893" t="s">
        <v>10590</v>
      </c>
      <c r="E1893" t="s">
        <v>70</v>
      </c>
      <c r="F1893" t="s">
        <v>24</v>
      </c>
      <c r="G1893" t="s">
        <v>25</v>
      </c>
      <c r="H1893">
        <v>682</v>
      </c>
      <c r="I1893">
        <v>653</v>
      </c>
      <c r="J1893">
        <v>339</v>
      </c>
      <c r="K1893" t="s">
        <v>1797</v>
      </c>
      <c r="L1893">
        <v>116</v>
      </c>
      <c r="M1893">
        <v>129</v>
      </c>
      <c r="N1893">
        <v>428</v>
      </c>
      <c r="O1893">
        <v>-6062</v>
      </c>
      <c r="P1893">
        <v>188115</v>
      </c>
      <c r="Q1893">
        <v>196267</v>
      </c>
      <c r="R1893">
        <v>13</v>
      </c>
      <c r="S1893">
        <v>79463149</v>
      </c>
      <c r="U1893" t="str">
        <f>IFERROR(LEFT(spotify_top_songs_audio_features[[#This Row],[artist_names]],SEARCH(",",spotify_top_songs_audio_features[[#This Row],[artist_names]])-1),spotify_top_songs_audio_features[[#This Row],[artist_names]])</f>
        <v>Stormzy</v>
      </c>
      <c r="V1893" t="str">
        <f>IFERROR(MID(spotify_top_songs_audio_features[[#This Row],[artist_names]],SEARCH(",",spotify_top_songs_audio_features[[#This Row],[artist_names]])+2,99),"")</f>
        <v/>
      </c>
      <c r="W1893" t="str">
        <f>spotify_top_songs_audio_features[[#This Row],[source]]</f>
        <v>#Merky Records</v>
      </c>
      <c r="X1893" s="1">
        <f>spotify_top_songs_audio_features[[#This Row],[streams]]</f>
        <v>79463149</v>
      </c>
      <c r="Y1893" t="str">
        <f>IF(Tabela2[[#This Row],[feat]]="","","Feat")</f>
        <v/>
      </c>
      <c r="Z1893" s="17" t="str">
        <f>CONCATENATE(INT(spotify_top_songs_audio_features[[#This Row],[duration_ms]]/(60*1000)),":",MOD(INT(spotify_top_songs_audio_features[[#This Row],[duration_ms]]/1000),60))</f>
        <v>3:16</v>
      </c>
      <c r="AA18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93" t="str">
        <f>spotify_top_songs_audio_features[[#This Row],[track_name]]</f>
        <v>Vossi Bop</v>
      </c>
    </row>
    <row r="1894" spans="1:28" x14ac:dyDescent="0.25">
      <c r="A1894" t="s">
        <v>5450</v>
      </c>
      <c r="B1894" t="s">
        <v>5451</v>
      </c>
      <c r="C1894" t="s">
        <v>5452</v>
      </c>
      <c r="D1894" t="s">
        <v>2165</v>
      </c>
      <c r="E1894" t="s">
        <v>86</v>
      </c>
      <c r="F1894" t="s">
        <v>24</v>
      </c>
      <c r="G1894" t="s">
        <v>25</v>
      </c>
      <c r="H1894">
        <v>731</v>
      </c>
      <c r="I1894">
        <v>626</v>
      </c>
      <c r="J1894">
        <v>805</v>
      </c>
      <c r="K1894" t="s">
        <v>1401</v>
      </c>
      <c r="L1894">
        <v>0</v>
      </c>
      <c r="M1894">
        <v>183</v>
      </c>
      <c r="N1894">
        <v>862</v>
      </c>
      <c r="O1894">
        <v>-6919</v>
      </c>
      <c r="P1894">
        <v>82488</v>
      </c>
      <c r="Q1894">
        <v>173640</v>
      </c>
      <c r="R1894">
        <v>13</v>
      </c>
      <c r="S1894">
        <v>79461131</v>
      </c>
      <c r="U1894" t="str">
        <f>IFERROR(LEFT(spotify_top_songs_audio_features[[#This Row],[artist_names]],SEARCH(",",spotify_top_songs_audio_features[[#This Row],[artist_names]])-1),spotify_top_songs_audio_features[[#This Row],[artist_names]])</f>
        <v>Tai Verdes</v>
      </c>
      <c r="V1894" t="str">
        <f>IFERROR(MID(spotify_top_songs_audio_features[[#This Row],[artist_names]],SEARCH(",",spotify_top_songs_audio_features[[#This Row],[artist_names]])+2,99),"")</f>
        <v/>
      </c>
      <c r="W1894" t="str">
        <f>spotify_top_songs_audio_features[[#This Row],[source]]</f>
        <v>Arista Records</v>
      </c>
      <c r="X1894" s="1">
        <f>spotify_top_songs_audio_features[[#This Row],[streams]]</f>
        <v>79461131</v>
      </c>
      <c r="Y1894" t="str">
        <f>IF(Tabela2[[#This Row],[feat]]="","","Feat")</f>
        <v/>
      </c>
      <c r="Z1894" s="17" t="str">
        <f>CONCATENATE(INT(spotify_top_songs_audio_features[[#This Row],[duration_ms]]/(60*1000)),":",MOD(INT(spotify_top_songs_audio_features[[#This Row],[duration_ms]]/1000),60))</f>
        <v>2:53</v>
      </c>
      <c r="AA18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894" t="str">
        <f>spotify_top_songs_audio_features[[#This Row],[track_name]]</f>
        <v>AOK</v>
      </c>
    </row>
    <row r="1895" spans="1:28" x14ac:dyDescent="0.25">
      <c r="A1895" t="s">
        <v>11169</v>
      </c>
      <c r="B1895" t="s">
        <v>11170</v>
      </c>
      <c r="C1895" t="s">
        <v>11171</v>
      </c>
      <c r="D1895" t="s">
        <v>9897</v>
      </c>
      <c r="E1895" t="s">
        <v>102</v>
      </c>
      <c r="F1895" t="s">
        <v>32</v>
      </c>
      <c r="G1895" t="s">
        <v>25</v>
      </c>
      <c r="H1895">
        <v>473</v>
      </c>
      <c r="I1895">
        <v>371</v>
      </c>
      <c r="J1895">
        <v>405</v>
      </c>
      <c r="K1895" t="s">
        <v>11172</v>
      </c>
      <c r="L1895">
        <v>0</v>
      </c>
      <c r="M1895">
        <v>109</v>
      </c>
      <c r="N1895">
        <v>413</v>
      </c>
      <c r="O1895">
        <v>-10219</v>
      </c>
      <c r="P1895">
        <v>75205</v>
      </c>
      <c r="Q1895">
        <v>209400</v>
      </c>
      <c r="R1895">
        <v>14</v>
      </c>
      <c r="S1895">
        <v>79402592</v>
      </c>
      <c r="U1895" t="str">
        <f>IFERROR(LEFT(spotify_top_songs_audio_features[[#This Row],[artist_names]],SEARCH(",",spotify_top_songs_audio_features[[#This Row],[artist_names]])-1),spotify_top_songs_audio_features[[#This Row],[artist_names]])</f>
        <v>Daniel Caesar</v>
      </c>
      <c r="V1895" t="str">
        <f>IFERROR(MID(spotify_top_songs_audio_features[[#This Row],[artist_names]],SEARCH(",",spotify_top_songs_audio_features[[#This Row],[artist_names]])+2,99),"")</f>
        <v>H.E.R.</v>
      </c>
      <c r="W1895" t="str">
        <f>spotify_top_songs_audio_features[[#This Row],[source]]</f>
        <v>MBK Entertainment/RCA Records</v>
      </c>
      <c r="X1895" s="1">
        <f>spotify_top_songs_audio_features[[#This Row],[streams]]</f>
        <v>79402592</v>
      </c>
      <c r="Y1895" t="str">
        <f>IF(Tabela2[[#This Row],[feat]]="","","Feat")</f>
        <v>Feat</v>
      </c>
      <c r="Z1895" s="17" t="str">
        <f>CONCATENATE(INT(spotify_top_songs_audio_features[[#This Row],[duration_ms]]/(60*1000)),":",MOD(INT(spotify_top_songs_audio_features[[#This Row],[duration_ms]]/1000),60))</f>
        <v>3:29</v>
      </c>
      <c r="AA18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895" t="str">
        <f>spotify_top_songs_audio_features[[#This Row],[track_name]]</f>
        <v>Best Part (feat. H.E.R.)</v>
      </c>
    </row>
    <row r="1896" spans="1:28" x14ac:dyDescent="0.25">
      <c r="A1896" t="s">
        <v>15196</v>
      </c>
      <c r="B1896" t="s">
        <v>15197</v>
      </c>
      <c r="C1896" t="s">
        <v>15198</v>
      </c>
      <c r="D1896" t="s">
        <v>1807</v>
      </c>
      <c r="E1896" t="s">
        <v>70</v>
      </c>
      <c r="F1896" t="s">
        <v>24</v>
      </c>
      <c r="G1896" t="s">
        <v>25</v>
      </c>
      <c r="H1896">
        <v>77</v>
      </c>
      <c r="I1896">
        <v>899</v>
      </c>
      <c r="J1896">
        <v>494</v>
      </c>
      <c r="K1896" t="s">
        <v>951</v>
      </c>
      <c r="L1896">
        <v>1.1400000000000001E-4</v>
      </c>
      <c r="M1896">
        <v>894</v>
      </c>
      <c r="N1896">
        <v>851</v>
      </c>
      <c r="O1896">
        <v>-2981</v>
      </c>
      <c r="P1896">
        <v>12805</v>
      </c>
      <c r="Q1896">
        <v>231604</v>
      </c>
      <c r="R1896">
        <v>11</v>
      </c>
      <c r="S1896">
        <v>79224736</v>
      </c>
      <c r="U1896" t="str">
        <f>IFERROR(LEFT(spotify_top_songs_audio_features[[#This Row],[artist_names]],SEARCH(",",spotify_top_songs_audio_features[[#This Row],[artist_names]])-1),spotify_top_songs_audio_features[[#This Row],[artist_names]])</f>
        <v>Justin Quiles</v>
      </c>
      <c r="V1896" t="str">
        <f>IFERROR(MID(spotify_top_songs_audio_features[[#This Row],[artist_names]],SEARCH(",",spotify_top_songs_audio_features[[#This Row],[artist_names]])+2,99),"")</f>
        <v>Chimbala, Zion &amp; Lennox</v>
      </c>
      <c r="W1896" t="str">
        <f>spotify_top_songs_audio_features[[#This Row],[source]]</f>
        <v>WEA Latina</v>
      </c>
      <c r="X1896" s="1">
        <f>spotify_top_songs_audio_features[[#This Row],[streams]]</f>
        <v>79224736</v>
      </c>
      <c r="Y1896" t="str">
        <f>IF(Tabela2[[#This Row],[feat]]="","","Feat")</f>
        <v>Feat</v>
      </c>
      <c r="Z1896" s="17" t="str">
        <f>CONCATENATE(INT(spotify_top_songs_audio_features[[#This Row],[duration_ms]]/(60*1000)),":",MOD(INT(spotify_top_songs_audio_features[[#This Row],[duration_ms]]/1000),60))</f>
        <v>3:51</v>
      </c>
      <c r="AA18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896" t="str">
        <f>spotify_top_songs_audio_features[[#This Row],[track_name]]</f>
        <v>Loco</v>
      </c>
    </row>
    <row r="1897" spans="1:28" x14ac:dyDescent="0.25">
      <c r="A1897" t="s">
        <v>11785</v>
      </c>
      <c r="B1897" t="s">
        <v>633</v>
      </c>
      <c r="C1897" t="s">
        <v>7781</v>
      </c>
      <c r="D1897" t="s">
        <v>48</v>
      </c>
      <c r="E1897" t="s">
        <v>58</v>
      </c>
      <c r="F1897" t="s">
        <v>32</v>
      </c>
      <c r="G1897" t="s">
        <v>25</v>
      </c>
      <c r="H1897">
        <v>663</v>
      </c>
      <c r="I1897">
        <v>567</v>
      </c>
      <c r="J1897">
        <v>309</v>
      </c>
      <c r="K1897" t="s">
        <v>11786</v>
      </c>
      <c r="L1897">
        <v>978</v>
      </c>
      <c r="M1897">
        <v>124</v>
      </c>
      <c r="N1897">
        <v>139</v>
      </c>
      <c r="O1897">
        <v>-5941</v>
      </c>
      <c r="P1897">
        <v>108959</v>
      </c>
      <c r="Q1897">
        <v>361947</v>
      </c>
      <c r="R1897">
        <v>5</v>
      </c>
      <c r="S1897">
        <v>79102756</v>
      </c>
      <c r="U1897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1897" t="str">
        <f>IFERROR(MID(spotify_top_songs_audio_features[[#This Row],[artist_names]],SEARCH(",",spotify_top_songs_audio_features[[#This Row],[artist_names]])+2,99),"")</f>
        <v/>
      </c>
      <c r="W1897" t="str">
        <f>spotify_top_songs_audio_features[[#This Row],[source]]</f>
        <v>Republic Records</v>
      </c>
      <c r="X1897" s="1">
        <f>spotify_top_songs_audio_features[[#This Row],[streams]]</f>
        <v>79102756</v>
      </c>
      <c r="Y1897" t="str">
        <f>IF(Tabela2[[#This Row],[feat]]="","","Feat")</f>
        <v/>
      </c>
      <c r="Z1897" s="17" t="str">
        <f>CONCATENATE(INT(spotify_top_songs_audio_features[[#This Row],[duration_ms]]/(60*1000)),":",MOD(INT(spotify_top_songs_audio_features[[#This Row],[duration_ms]]/1000),60))</f>
        <v>6:1</v>
      </c>
      <c r="AA18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897" t="str">
        <f>spotify_top_songs_audio_features[[#This Row],[track_name]]</f>
        <v>After Hours</v>
      </c>
    </row>
    <row r="1898" spans="1:28" x14ac:dyDescent="0.25">
      <c r="A1898" t="s">
        <v>14531</v>
      </c>
      <c r="B1898" t="s">
        <v>3708</v>
      </c>
      <c r="C1898" t="s">
        <v>14532</v>
      </c>
      <c r="D1898" t="s">
        <v>254</v>
      </c>
      <c r="E1898" t="s">
        <v>23</v>
      </c>
      <c r="F1898" t="s">
        <v>24</v>
      </c>
      <c r="G1898" t="s">
        <v>25</v>
      </c>
      <c r="H1898">
        <v>636</v>
      </c>
      <c r="I1898">
        <v>876</v>
      </c>
      <c r="J1898">
        <v>555</v>
      </c>
      <c r="K1898" t="s">
        <v>14533</v>
      </c>
      <c r="L1898">
        <v>0</v>
      </c>
      <c r="M1898">
        <v>117</v>
      </c>
      <c r="N1898">
        <v>799</v>
      </c>
      <c r="O1898">
        <v>-3413</v>
      </c>
      <c r="P1898">
        <v>120983</v>
      </c>
      <c r="Q1898">
        <v>148064</v>
      </c>
      <c r="R1898">
        <v>11</v>
      </c>
      <c r="S1898">
        <v>79099183</v>
      </c>
      <c r="U1898" t="str">
        <f>IFERROR(LEFT(spotify_top_songs_audio_features[[#This Row],[artist_names]],SEARCH(",",spotify_top_songs_audio_features[[#This Row],[artist_names]])-1),spotify_top_songs_audio_features[[#This Row],[artist_names]])</f>
        <v>Måneskin</v>
      </c>
      <c r="V1898" t="str">
        <f>IFERROR(MID(spotify_top_songs_audio_features[[#This Row],[artist_names]],SEARCH(",",spotify_top_songs_audio_features[[#This Row],[artist_names]])+2,99),"")</f>
        <v/>
      </c>
      <c r="W1898" t="str">
        <f>spotify_top_songs_audio_features[[#This Row],[source]]</f>
        <v>Epic</v>
      </c>
      <c r="X1898" s="1">
        <f>spotify_top_songs_audio_features[[#This Row],[streams]]</f>
        <v>79099183</v>
      </c>
      <c r="Y1898" t="str">
        <f>IF(Tabela2[[#This Row],[feat]]="","","Feat")</f>
        <v/>
      </c>
      <c r="Z1898" s="17" t="str">
        <f>CONCATENATE(INT(spotify_top_songs_audio_features[[#This Row],[duration_ms]]/(60*1000)),":",MOD(INT(spotify_top_songs_audio_features[[#This Row],[duration_ms]]/1000),60))</f>
        <v>2:28</v>
      </c>
      <c r="AA18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898" t="str">
        <f>spotify_top_songs_audio_features[[#This Row],[track_name]]</f>
        <v>SUPERMODEL</v>
      </c>
    </row>
    <row r="1899" spans="1:28" x14ac:dyDescent="0.25">
      <c r="A1899" t="s">
        <v>15721</v>
      </c>
      <c r="B1899" t="s">
        <v>15722</v>
      </c>
      <c r="C1899" t="s">
        <v>15723</v>
      </c>
      <c r="D1899" t="s">
        <v>200</v>
      </c>
      <c r="E1899" t="s">
        <v>31</v>
      </c>
      <c r="F1899" t="s">
        <v>24</v>
      </c>
      <c r="G1899" t="s">
        <v>25</v>
      </c>
      <c r="H1899">
        <v>926</v>
      </c>
      <c r="I1899">
        <v>542</v>
      </c>
      <c r="J1899">
        <v>293</v>
      </c>
      <c r="K1899" t="s">
        <v>729</v>
      </c>
      <c r="L1899">
        <v>0</v>
      </c>
      <c r="M1899">
        <v>877</v>
      </c>
      <c r="N1899">
        <v>564</v>
      </c>
      <c r="O1899">
        <v>-5064</v>
      </c>
      <c r="P1899">
        <v>13514</v>
      </c>
      <c r="Q1899">
        <v>181929</v>
      </c>
      <c r="R1899">
        <v>13</v>
      </c>
      <c r="S1899">
        <v>79082866</v>
      </c>
      <c r="U1899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1899" t="str">
        <f>IFERROR(MID(spotify_top_songs_audio_features[[#This Row],[artist_names]],SEARCH(",",spotify_top_songs_audio_features[[#This Row],[artist_names]])+2,99),"")</f>
        <v>42 Dugg</v>
      </c>
      <c r="W1899" t="str">
        <f>spotify_top_songs_audio_features[[#This Row],[source]]</f>
        <v>Quality Control/Motown Records</v>
      </c>
      <c r="X1899" s="1">
        <f>spotify_top_songs_audio_features[[#This Row],[streams]]</f>
        <v>79082866</v>
      </c>
      <c r="Y1899" t="str">
        <f>IF(Tabela2[[#This Row],[feat]]="","","Feat")</f>
        <v>Feat</v>
      </c>
      <c r="Z1899" s="17" t="str">
        <f>CONCATENATE(INT(spotify_top_songs_audio_features[[#This Row],[duration_ms]]/(60*1000)),":",MOD(INT(spotify_top_songs_audio_features[[#This Row],[duration_ms]]/1000),60))</f>
        <v>3:1</v>
      </c>
      <c r="AA18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899" t="str">
        <f>spotify_top_songs_audio_features[[#This Row],[track_name]]</f>
        <v>We Paid (feat. 42 Dugg)</v>
      </c>
    </row>
    <row r="1900" spans="1:28" x14ac:dyDescent="0.25">
      <c r="A1900" t="s">
        <v>7268</v>
      </c>
      <c r="B1900" t="s">
        <v>7269</v>
      </c>
      <c r="C1900" t="s">
        <v>7270</v>
      </c>
      <c r="D1900" t="s">
        <v>7271</v>
      </c>
      <c r="E1900" t="s">
        <v>102</v>
      </c>
      <c r="F1900" t="s">
        <v>32</v>
      </c>
      <c r="G1900" t="s">
        <v>25</v>
      </c>
      <c r="H1900">
        <v>774</v>
      </c>
      <c r="I1900">
        <v>764</v>
      </c>
      <c r="J1900">
        <v>518</v>
      </c>
      <c r="K1900" t="s">
        <v>2326</v>
      </c>
      <c r="L1900">
        <v>0</v>
      </c>
      <c r="M1900">
        <v>383</v>
      </c>
      <c r="N1900">
        <v>912</v>
      </c>
      <c r="O1900">
        <v>-5445</v>
      </c>
      <c r="P1900">
        <v>118997</v>
      </c>
      <c r="Q1900">
        <v>219147</v>
      </c>
      <c r="R1900">
        <v>22</v>
      </c>
      <c r="S1900">
        <v>79024379</v>
      </c>
      <c r="U1900" t="str">
        <f>IFERROR(LEFT(spotify_top_songs_audio_features[[#This Row],[artist_names]],SEARCH(",",spotify_top_songs_audio_features[[#This Row],[artist_names]])-1),spotify_top_songs_audio_features[[#This Row],[artist_names]])</f>
        <v>DNCE</v>
      </c>
      <c r="V1900" t="str">
        <f>IFERROR(MID(spotify_top_songs_audio_features[[#This Row],[artist_names]],SEARCH(",",spotify_top_songs_audio_features[[#This Row],[artist_names]])+2,99),"")</f>
        <v/>
      </c>
      <c r="W1900" t="str">
        <f>spotify_top_songs_audio_features[[#This Row],[source]]</f>
        <v>Joseph Jonas/Republic Records</v>
      </c>
      <c r="X1900" s="1">
        <f>spotify_top_songs_audio_features[[#This Row],[streams]]</f>
        <v>79024379</v>
      </c>
      <c r="Y1900" t="str">
        <f>IF(Tabela2[[#This Row],[feat]]="","","Feat")</f>
        <v/>
      </c>
      <c r="Z1900" s="17" t="str">
        <f>CONCATENATE(INT(spotify_top_songs_audio_features[[#This Row],[duration_ms]]/(60*1000)),":",MOD(INT(spotify_top_songs_audio_features[[#This Row],[duration_ms]]/1000),60))</f>
        <v>3:39</v>
      </c>
      <c r="AA19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900" t="str">
        <f>spotify_top_songs_audio_features[[#This Row],[track_name]]</f>
        <v>Cake By The Ocean</v>
      </c>
    </row>
    <row r="1901" spans="1:28" x14ac:dyDescent="0.25">
      <c r="A1901" t="s">
        <v>3760</v>
      </c>
      <c r="B1901" t="s">
        <v>3761</v>
      </c>
      <c r="C1901" t="s">
        <v>3762</v>
      </c>
      <c r="D1901" t="s">
        <v>1684</v>
      </c>
      <c r="E1901" t="s">
        <v>31</v>
      </c>
      <c r="F1901" t="s">
        <v>32</v>
      </c>
      <c r="G1901" t="s">
        <v>25</v>
      </c>
      <c r="H1901">
        <v>713</v>
      </c>
      <c r="I1901">
        <v>831</v>
      </c>
      <c r="J1901">
        <v>15</v>
      </c>
      <c r="K1901" t="s">
        <v>3763</v>
      </c>
      <c r="L1901">
        <v>0</v>
      </c>
      <c r="M1901">
        <v>118</v>
      </c>
      <c r="N1901">
        <v>584</v>
      </c>
      <c r="O1901">
        <v>-475</v>
      </c>
      <c r="P1901">
        <v>173948</v>
      </c>
      <c r="Q1901">
        <v>332301</v>
      </c>
      <c r="R1901">
        <v>22</v>
      </c>
      <c r="S1901">
        <v>78784991</v>
      </c>
      <c r="U1901" t="str">
        <f>IFERROR(LEFT(spotify_top_songs_audio_features[[#This Row],[artist_names]],SEARCH(",",spotify_top_songs_audio_features[[#This Row],[artist_names]])-1),spotify_top_songs_audio_features[[#This Row],[artist_names]])</f>
        <v>Rae Sremmurd</v>
      </c>
      <c r="V1901" t="str">
        <f>IFERROR(MID(spotify_top_songs_audio_features[[#This Row],[artist_names]],SEARCH(",",spotify_top_songs_audio_features[[#This Row],[artist_names]])+2,99),"")</f>
        <v>Swae Lee, Slim Jxmmi, Juicy J</v>
      </c>
      <c r="W1901" t="str">
        <f>spotify_top_songs_audio_features[[#This Row],[source]]</f>
        <v>Mike WiLL Made-It</v>
      </c>
      <c r="X1901" s="1">
        <f>spotify_top_songs_audio_features[[#This Row],[streams]]</f>
        <v>78784991</v>
      </c>
      <c r="Y1901" t="str">
        <f>IF(Tabela2[[#This Row],[feat]]="","","Feat")</f>
        <v>Feat</v>
      </c>
      <c r="Z1901" s="17" t="str">
        <f>CONCATENATE(INT(spotify_top_songs_audio_features[[#This Row],[duration_ms]]/(60*1000)),":",MOD(INT(spotify_top_songs_audio_features[[#This Row],[duration_ms]]/1000),60))</f>
        <v>5:32</v>
      </c>
      <c r="AA19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01" t="str">
        <f>spotify_top_songs_audio_features[[#This Row],[track_name]]</f>
        <v>Powerglide (feat. Juicy J) - From SR3MM</v>
      </c>
    </row>
    <row r="1902" spans="1:28" x14ac:dyDescent="0.25">
      <c r="A1902" t="s">
        <v>11677</v>
      </c>
      <c r="B1902" t="s">
        <v>888</v>
      </c>
      <c r="C1902" t="s">
        <v>11678</v>
      </c>
      <c r="D1902" t="s">
        <v>436</v>
      </c>
      <c r="E1902" t="s">
        <v>43</v>
      </c>
      <c r="F1902" t="s">
        <v>32</v>
      </c>
      <c r="G1902" t="s">
        <v>25</v>
      </c>
      <c r="H1902">
        <v>52</v>
      </c>
      <c r="I1902">
        <v>849</v>
      </c>
      <c r="J1902">
        <v>186</v>
      </c>
      <c r="K1902" t="s">
        <v>11679</v>
      </c>
      <c r="L1902">
        <v>0</v>
      </c>
      <c r="M1902">
        <v>119</v>
      </c>
      <c r="N1902">
        <v>774</v>
      </c>
      <c r="O1902">
        <v>-3794</v>
      </c>
      <c r="P1902">
        <v>175908</v>
      </c>
      <c r="Q1902">
        <v>236907</v>
      </c>
      <c r="R1902">
        <v>8</v>
      </c>
      <c r="S1902">
        <v>78777817</v>
      </c>
      <c r="U1902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1902" t="str">
        <f>IFERROR(MID(spotify_top_songs_audio_features[[#This Row],[artist_names]],SEARCH(",",spotify_top_songs_audio_features[[#This Row],[artist_names]])+2,99),"")</f>
        <v/>
      </c>
      <c r="W1902" t="str">
        <f>spotify_top_songs_audio_features[[#This Row],[source]]</f>
        <v>Atlantic Records UK</v>
      </c>
      <c r="X1902" s="1">
        <f>spotify_top_songs_audio_features[[#This Row],[streams]]</f>
        <v>78777817</v>
      </c>
      <c r="Y1902" t="str">
        <f>IF(Tabela2[[#This Row],[feat]]="","","Feat")</f>
        <v/>
      </c>
      <c r="Z1902" s="17" t="str">
        <f>CONCATENATE(INT(spotify_top_songs_audio_features[[#This Row],[duration_ms]]/(60*1000)),":",MOD(INT(spotify_top_songs_audio_features[[#This Row],[duration_ms]]/1000),60))</f>
        <v>3:56</v>
      </c>
      <c r="AA19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02" t="str">
        <f>spotify_top_songs_audio_features[[#This Row],[track_name]]</f>
        <v>Overpass Graffiti</v>
      </c>
    </row>
    <row r="1903" spans="1:28" x14ac:dyDescent="0.25">
      <c r="A1903" t="s">
        <v>13031</v>
      </c>
      <c r="B1903" t="s">
        <v>5000</v>
      </c>
      <c r="C1903" t="s">
        <v>13032</v>
      </c>
      <c r="D1903" t="s">
        <v>3566</v>
      </c>
      <c r="E1903" t="s">
        <v>86</v>
      </c>
      <c r="F1903" t="s">
        <v>32</v>
      </c>
      <c r="G1903" t="s">
        <v>25</v>
      </c>
      <c r="H1903">
        <v>629</v>
      </c>
      <c r="I1903">
        <v>654</v>
      </c>
      <c r="J1903">
        <v>584</v>
      </c>
      <c r="K1903" t="s">
        <v>6632</v>
      </c>
      <c r="L1903">
        <v>655</v>
      </c>
      <c r="M1903">
        <v>22</v>
      </c>
      <c r="N1903">
        <v>799</v>
      </c>
      <c r="O1903">
        <v>-7852</v>
      </c>
      <c r="P1903">
        <v>93034</v>
      </c>
      <c r="Q1903">
        <v>181482</v>
      </c>
      <c r="R1903">
        <v>7</v>
      </c>
      <c r="S1903">
        <v>78774112</v>
      </c>
      <c r="U1903" t="str">
        <f>IFERROR(LEFT(spotify_top_songs_audio_features[[#This Row],[artist_names]],SEARCH(",",spotify_top_songs_audio_features[[#This Row],[artist_names]])-1),spotify_top_songs_audio_features[[#This Row],[artist_names]])</f>
        <v>Troye Sivan</v>
      </c>
      <c r="V1903" t="str">
        <f>IFERROR(MID(spotify_top_songs_audio_features[[#This Row],[artist_names]],SEARCH(",",spotify_top_songs_audio_features[[#This Row],[artist_names]])+2,99),"")</f>
        <v/>
      </c>
      <c r="W1903" t="str">
        <f>spotify_top_songs_audio_features[[#This Row],[source]]</f>
        <v>EMI Recorded Music Australia Pty Ltd</v>
      </c>
      <c r="X1903" s="1">
        <f>spotify_top_songs_audio_features[[#This Row],[streams]]</f>
        <v>78774112</v>
      </c>
      <c r="Y1903" t="str">
        <f>IF(Tabela2[[#This Row],[feat]]="","","Feat")</f>
        <v/>
      </c>
      <c r="Z1903" s="17" t="str">
        <f>CONCATENATE(INT(spotify_top_songs_audio_features[[#This Row],[duration_ms]]/(60*1000)),":",MOD(INT(spotify_top_songs_audio_features[[#This Row],[duration_ms]]/1000),60))</f>
        <v>3:1</v>
      </c>
      <c r="AA19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903" t="str">
        <f>spotify_top_songs_audio_features[[#This Row],[track_name]]</f>
        <v>One Of Your Girls</v>
      </c>
    </row>
    <row r="1904" spans="1:28" x14ac:dyDescent="0.25">
      <c r="A1904" t="s">
        <v>1786</v>
      </c>
      <c r="B1904" t="s">
        <v>624</v>
      </c>
      <c r="C1904" t="s">
        <v>1787</v>
      </c>
      <c r="D1904" t="s">
        <v>141</v>
      </c>
      <c r="E1904" t="s">
        <v>70</v>
      </c>
      <c r="F1904" t="s">
        <v>24</v>
      </c>
      <c r="G1904" t="s">
        <v>25</v>
      </c>
      <c r="H1904">
        <v>629</v>
      </c>
      <c r="I1904">
        <v>698</v>
      </c>
      <c r="J1904">
        <v>308</v>
      </c>
      <c r="K1904" t="s">
        <v>1359</v>
      </c>
      <c r="L1904">
        <v>166</v>
      </c>
      <c r="M1904">
        <v>909</v>
      </c>
      <c r="N1904">
        <v>599</v>
      </c>
      <c r="O1904">
        <v>-4485</v>
      </c>
      <c r="P1904">
        <v>117765</v>
      </c>
      <c r="Q1904">
        <v>201816</v>
      </c>
      <c r="R1904">
        <v>9</v>
      </c>
      <c r="S1904">
        <v>78751395</v>
      </c>
      <c r="U1904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904" t="str">
        <f>IFERROR(MID(spotify_top_songs_audio_features[[#This Row],[artist_names]],SEARCH(",",spotify_top_songs_audio_features[[#This Row],[artist_names]])+2,99),"")</f>
        <v/>
      </c>
      <c r="W1904" t="str">
        <f>spotify_top_songs_audio_features[[#This Row],[source]]</f>
        <v>Rimas Entertainment LLC</v>
      </c>
      <c r="X1904" s="1">
        <f>spotify_top_songs_audio_features[[#This Row],[streams]]</f>
        <v>78751395</v>
      </c>
      <c r="Y1904" t="str">
        <f>IF(Tabela2[[#This Row],[feat]]="","","Feat")</f>
        <v/>
      </c>
      <c r="Z1904" s="17" t="str">
        <f>CONCATENATE(INT(spotify_top_songs_audio_features[[#This Row],[duration_ms]]/(60*1000)),":",MOD(INT(spotify_top_songs_audio_features[[#This Row],[duration_ms]]/1000),60))</f>
        <v>3:21</v>
      </c>
      <c r="AA19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904" t="str">
        <f>spotify_top_songs_audio_features[[#This Row],[track_name]]</f>
        <v>El Apagón</v>
      </c>
    </row>
    <row r="1905" spans="1:28" x14ac:dyDescent="0.25">
      <c r="A1905" t="s">
        <v>16714</v>
      </c>
      <c r="B1905" t="s">
        <v>257</v>
      </c>
      <c r="C1905" t="s">
        <v>16715</v>
      </c>
      <c r="D1905" t="s">
        <v>259</v>
      </c>
      <c r="E1905" t="s">
        <v>31</v>
      </c>
      <c r="F1905" t="s">
        <v>24</v>
      </c>
      <c r="G1905" t="s">
        <v>152</v>
      </c>
      <c r="H1905">
        <v>371</v>
      </c>
      <c r="I1905">
        <v>268</v>
      </c>
      <c r="J1905">
        <v>281</v>
      </c>
      <c r="K1905" t="s">
        <v>985</v>
      </c>
      <c r="L1905">
        <v>517</v>
      </c>
      <c r="M1905">
        <v>104</v>
      </c>
      <c r="N1905">
        <v>165</v>
      </c>
      <c r="O1905">
        <v>-10506</v>
      </c>
      <c r="P1905">
        <v>102617</v>
      </c>
      <c r="Q1905">
        <v>227093</v>
      </c>
      <c r="R1905">
        <v>10</v>
      </c>
      <c r="S1905">
        <v>78674341</v>
      </c>
      <c r="U1905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1905" t="str">
        <f>IFERROR(MID(spotify_top_songs_audio_features[[#This Row],[artist_names]],SEARCH(",",spotify_top_songs_audio_features[[#This Row],[artist_names]])+2,99),"")</f>
        <v/>
      </c>
      <c r="W1905" t="str">
        <f>spotify_top_songs_audio_features[[#This Row],[source]]</f>
        <v>Parlophone UK</v>
      </c>
      <c r="X1905" s="1">
        <f>spotify_top_songs_audio_features[[#This Row],[streams]]</f>
        <v>78674341</v>
      </c>
      <c r="Y1905" t="str">
        <f>IF(Tabela2[[#This Row],[feat]]="","","Feat")</f>
        <v/>
      </c>
      <c r="Z1905" s="17" t="str">
        <f>CONCATENATE(INT(spotify_top_songs_audio_features[[#This Row],[duration_ms]]/(60*1000)),":",MOD(INT(spotify_top_songs_audio_features[[#This Row],[duration_ms]]/1000),60))</f>
        <v>3:47</v>
      </c>
      <c r="AA19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05" t="str">
        <f>spotify_top_songs_audio_features[[#This Row],[track_name]]</f>
        <v>Sparks</v>
      </c>
    </row>
    <row r="1906" spans="1:28" x14ac:dyDescent="0.25">
      <c r="A1906" t="s">
        <v>13421</v>
      </c>
      <c r="B1906" t="s">
        <v>13422</v>
      </c>
      <c r="C1906" t="s">
        <v>13423</v>
      </c>
      <c r="D1906" t="s">
        <v>12104</v>
      </c>
      <c r="E1906" t="s">
        <v>31</v>
      </c>
      <c r="F1906" t="s">
        <v>24</v>
      </c>
      <c r="G1906" t="s">
        <v>25</v>
      </c>
      <c r="H1906">
        <v>807</v>
      </c>
      <c r="I1906">
        <v>712</v>
      </c>
      <c r="J1906">
        <v>1</v>
      </c>
      <c r="K1906" t="s">
        <v>13424</v>
      </c>
      <c r="L1906">
        <v>2.3700000000000001E-3</v>
      </c>
      <c r="M1906">
        <v>163</v>
      </c>
      <c r="N1906">
        <v>792</v>
      </c>
      <c r="O1906">
        <v>-5757</v>
      </c>
      <c r="P1906">
        <v>100004</v>
      </c>
      <c r="Q1906">
        <v>241659</v>
      </c>
      <c r="R1906">
        <v>13</v>
      </c>
      <c r="S1906">
        <v>78581263</v>
      </c>
      <c r="U1906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1906" t="str">
        <f>IFERROR(MID(spotify_top_songs_audio_features[[#This Row],[artist_names]],SEARCH(",",spotify_top_songs_audio_features[[#This Row],[artist_names]])+2,99),"")</f>
        <v>Beéle, Rauw Alejandro, Mambo Kingz, DJ Luian, Darell</v>
      </c>
      <c r="W1906" t="str">
        <f>spotify_top_songs_audio_features[[#This Row],[source]]</f>
        <v>Hear This Music</v>
      </c>
      <c r="X1906" s="1">
        <f>spotify_top_songs_audio_features[[#This Row],[streams]]</f>
        <v>78581263</v>
      </c>
      <c r="Y1906" t="str">
        <f>IF(Tabela2[[#This Row],[feat]]="","","Feat")</f>
        <v>Feat</v>
      </c>
      <c r="Z1906" s="17" t="str">
        <f>CONCATENATE(INT(spotify_top_songs_audio_features[[#This Row],[duration_ms]]/(60*1000)),":",MOD(INT(spotify_top_songs_audio_features[[#This Row],[duration_ms]]/1000),60))</f>
        <v>4:1</v>
      </c>
      <c r="AA19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06" t="str">
        <f>spotify_top_songs_audio_features[[#This Row],[track_name]]</f>
        <v>Aloha</v>
      </c>
    </row>
    <row r="1907" spans="1:28" x14ac:dyDescent="0.25">
      <c r="A1907" t="s">
        <v>1863</v>
      </c>
      <c r="B1907" t="s">
        <v>1864</v>
      </c>
      <c r="C1907" t="s">
        <v>1865</v>
      </c>
      <c r="D1907" t="s">
        <v>1587</v>
      </c>
      <c r="E1907" t="s">
        <v>31</v>
      </c>
      <c r="F1907" t="s">
        <v>24</v>
      </c>
      <c r="G1907" t="s">
        <v>25</v>
      </c>
      <c r="H1907">
        <v>76</v>
      </c>
      <c r="I1907">
        <v>63</v>
      </c>
      <c r="J1907">
        <v>582</v>
      </c>
      <c r="K1907" t="s">
        <v>1866</v>
      </c>
      <c r="L1907">
        <v>0</v>
      </c>
      <c r="M1907">
        <v>113</v>
      </c>
      <c r="N1907">
        <v>502</v>
      </c>
      <c r="O1907">
        <v>-6752</v>
      </c>
      <c r="P1907">
        <v>100977</v>
      </c>
      <c r="Q1907">
        <v>203992</v>
      </c>
      <c r="R1907">
        <v>16</v>
      </c>
      <c r="S1907">
        <v>78421862</v>
      </c>
      <c r="U1907" t="str">
        <f>IFERROR(LEFT(spotify_top_songs_audio_features[[#This Row],[artist_names]],SEARCH(",",spotify_top_songs_audio_features[[#This Row],[artist_names]])-1),spotify_top_songs_audio_features[[#This Row],[artist_names]])</f>
        <v>Olivia Holt</v>
      </c>
      <c r="V1907" t="str">
        <f>IFERROR(MID(spotify_top_songs_audio_features[[#This Row],[artist_names]],SEARCH(",",spotify_top_songs_audio_features[[#This Row],[artist_names]])+2,99),"")</f>
        <v/>
      </c>
      <c r="W1907" t="str">
        <f>spotify_top_songs_audio_features[[#This Row],[source]]</f>
        <v>Hollywood Records</v>
      </c>
      <c r="X1907" s="1">
        <f>spotify_top_songs_audio_features[[#This Row],[streams]]</f>
        <v>78421862</v>
      </c>
      <c r="Y1907" t="str">
        <f>IF(Tabela2[[#This Row],[feat]]="","","Feat")</f>
        <v/>
      </c>
      <c r="Z1907" s="17" t="str">
        <f>CONCATENATE(INT(spotify_top_songs_audio_features[[#This Row],[duration_ms]]/(60*1000)),":",MOD(INT(spotify_top_songs_audio_features[[#This Row],[duration_ms]]/1000),60))</f>
        <v>3:23</v>
      </c>
      <c r="AA19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07" t="str">
        <f>spotify_top_songs_audio_features[[#This Row],[track_name]]</f>
        <v>History</v>
      </c>
    </row>
    <row r="1908" spans="1:28" x14ac:dyDescent="0.25">
      <c r="A1908" t="s">
        <v>11620</v>
      </c>
      <c r="B1908" t="s">
        <v>11621</v>
      </c>
      <c r="C1908" t="s">
        <v>11622</v>
      </c>
      <c r="D1908" t="s">
        <v>282</v>
      </c>
      <c r="E1908" t="s">
        <v>43</v>
      </c>
      <c r="F1908" t="s">
        <v>24</v>
      </c>
      <c r="G1908" t="s">
        <v>25</v>
      </c>
      <c r="H1908">
        <v>706</v>
      </c>
      <c r="I1908">
        <v>679</v>
      </c>
      <c r="J1908">
        <v>324</v>
      </c>
      <c r="K1908" t="s">
        <v>608</v>
      </c>
      <c r="L1908">
        <v>6.9800000000000001E-3</v>
      </c>
      <c r="M1908">
        <v>465</v>
      </c>
      <c r="N1908">
        <v>657</v>
      </c>
      <c r="O1908">
        <v>-5614</v>
      </c>
      <c r="P1908">
        <v>140081</v>
      </c>
      <c r="Q1908">
        <v>158707</v>
      </c>
      <c r="R1908">
        <v>9</v>
      </c>
      <c r="S1908">
        <v>78358328</v>
      </c>
      <c r="U1908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1908" t="str">
        <f>IFERROR(MID(spotify_top_songs_audio_features[[#This Row],[artist_names]],SEARCH(",",spotify_top_songs_audio_features[[#This Row],[artist_names]])+2,99),"")</f>
        <v>Cardi B</v>
      </c>
      <c r="W1908" t="str">
        <f>spotify_top_songs_audio_features[[#This Row],[source]]</f>
        <v>Columbia</v>
      </c>
      <c r="X1908" s="1">
        <f>spotify_top_songs_audio_features[[#This Row],[streams]]</f>
        <v>78358328</v>
      </c>
      <c r="Y1908" t="str">
        <f>IF(Tabela2[[#This Row],[feat]]="","","Feat")</f>
        <v>Feat</v>
      </c>
      <c r="Z1908" s="17" t="str">
        <f>CONCATENATE(INT(spotify_top_songs_audio_features[[#This Row],[duration_ms]]/(60*1000)),":",MOD(INT(spotify_top_songs_audio_features[[#This Row],[duration_ms]]/1000),60))</f>
        <v>2:38</v>
      </c>
      <c r="AA19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08" t="str">
        <f>spotify_top_songs_audio_features[[#This Row],[track_name]]</f>
        <v>Rodeo</v>
      </c>
    </row>
    <row r="1909" spans="1:28" x14ac:dyDescent="0.25">
      <c r="A1909" t="s">
        <v>11248</v>
      </c>
      <c r="B1909" t="s">
        <v>11249</v>
      </c>
      <c r="C1909" t="s">
        <v>11250</v>
      </c>
      <c r="D1909" t="s">
        <v>85</v>
      </c>
      <c r="E1909" t="s">
        <v>70</v>
      </c>
      <c r="F1909" t="s">
        <v>24</v>
      </c>
      <c r="G1909" t="s">
        <v>25</v>
      </c>
      <c r="H1909">
        <v>669</v>
      </c>
      <c r="I1909">
        <v>801</v>
      </c>
      <c r="J1909">
        <v>136</v>
      </c>
      <c r="K1909" t="s">
        <v>1563</v>
      </c>
      <c r="L1909">
        <v>0</v>
      </c>
      <c r="M1909">
        <v>594</v>
      </c>
      <c r="N1909">
        <v>541</v>
      </c>
      <c r="O1909">
        <v>-5445</v>
      </c>
      <c r="P1909">
        <v>109919</v>
      </c>
      <c r="Q1909">
        <v>201072</v>
      </c>
      <c r="R1909">
        <v>12</v>
      </c>
      <c r="S1909">
        <v>78200463</v>
      </c>
      <c r="U1909" t="str">
        <f>IFERROR(LEFT(spotify_top_songs_audio_features[[#This Row],[artist_names]],SEARCH(",",spotify_top_songs_audio_features[[#This Row],[artist_names]])-1),spotify_top_songs_audio_features[[#This Row],[artist_names]])</f>
        <v>Ellie Goulding</v>
      </c>
      <c r="V1909" t="str">
        <f>IFERROR(MID(spotify_top_songs_audio_features[[#This Row],[artist_names]],SEARCH(",",spotify_top_songs_audio_features[[#This Row],[artist_names]])+2,99),"")</f>
        <v/>
      </c>
      <c r="W1909" t="str">
        <f>spotify_top_songs_audio_features[[#This Row],[source]]</f>
        <v>Polydor Records</v>
      </c>
      <c r="X1909" s="1">
        <f>spotify_top_songs_audio_features[[#This Row],[streams]]</f>
        <v>78200463</v>
      </c>
      <c r="Y1909" t="str">
        <f>IF(Tabela2[[#This Row],[feat]]="","","Feat")</f>
        <v/>
      </c>
      <c r="Z1909" s="17" t="str">
        <f>CONCATENATE(INT(spotify_top_songs_audio_features[[#This Row],[duration_ms]]/(60*1000)),":",MOD(INT(spotify_top_songs_audio_features[[#This Row],[duration_ms]]/1000),60))</f>
        <v>3:21</v>
      </c>
      <c r="AA19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909" t="str">
        <f>spotify_top_songs_audio_features[[#This Row],[track_name]]</f>
        <v>Sixteen</v>
      </c>
    </row>
    <row r="1910" spans="1:28" x14ac:dyDescent="0.25">
      <c r="A1910" t="s">
        <v>16572</v>
      </c>
      <c r="B1910" t="s">
        <v>16573</v>
      </c>
      <c r="C1910" t="s">
        <v>16574</v>
      </c>
      <c r="D1910" t="s">
        <v>14174</v>
      </c>
      <c r="E1910" t="s">
        <v>43</v>
      </c>
      <c r="F1910" t="s">
        <v>32</v>
      </c>
      <c r="G1910" t="s">
        <v>25</v>
      </c>
      <c r="H1910">
        <v>795</v>
      </c>
      <c r="I1910">
        <v>728</v>
      </c>
      <c r="J1910">
        <v>544</v>
      </c>
      <c r="K1910" t="s">
        <v>1013</v>
      </c>
      <c r="L1910">
        <v>0</v>
      </c>
      <c r="M1910">
        <v>237</v>
      </c>
      <c r="N1910">
        <v>582</v>
      </c>
      <c r="O1910">
        <v>-4712</v>
      </c>
      <c r="P1910">
        <v>146979</v>
      </c>
      <c r="Q1910">
        <v>228080</v>
      </c>
      <c r="R1910">
        <v>16</v>
      </c>
      <c r="S1910">
        <v>78052917</v>
      </c>
      <c r="U1910" t="str">
        <f>IFERROR(LEFT(spotify_top_songs_audio_features[[#This Row],[artist_names]],SEARCH(",",spotify_top_songs_audio_features[[#This Row],[artist_names]])-1),spotify_top_songs_audio_features[[#This Row],[artist_names]])</f>
        <v>NAV</v>
      </c>
      <c r="V1910" t="str">
        <f>IFERROR(MID(spotify_top_songs_audio_features[[#This Row],[artist_names]],SEARCH(",",spotify_top_songs_audio_features[[#This Row],[artist_names]])+2,99),"")</f>
        <v>Lil Uzi Vert</v>
      </c>
      <c r="W1910" t="str">
        <f>spotify_top_songs_audio_features[[#This Row],[source]]</f>
        <v>XO Records</v>
      </c>
      <c r="X1910" s="1">
        <f>spotify_top_songs_audio_features[[#This Row],[streams]]</f>
        <v>78052917</v>
      </c>
      <c r="Y1910" t="str">
        <f>IF(Tabela2[[#This Row],[feat]]="","","Feat")</f>
        <v>Feat</v>
      </c>
      <c r="Z1910" s="17" t="str">
        <f>CONCATENATE(INT(spotify_top_songs_audio_features[[#This Row],[duration_ms]]/(60*1000)),":",MOD(INT(spotify_top_songs_audio_features[[#This Row],[duration_ms]]/1000),60))</f>
        <v>3:48</v>
      </c>
      <c r="AA19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10" t="str">
        <f>spotify_top_songs_audio_features[[#This Row],[track_name]]</f>
        <v>Wanted You (feat. Lil Uzi Vert)</v>
      </c>
    </row>
    <row r="1911" spans="1:28" x14ac:dyDescent="0.25">
      <c r="A1911" t="s">
        <v>5699</v>
      </c>
      <c r="B1911" t="s">
        <v>1312</v>
      </c>
      <c r="C1911" t="s">
        <v>5700</v>
      </c>
      <c r="D1911" t="s">
        <v>1314</v>
      </c>
      <c r="E1911" t="s">
        <v>113</v>
      </c>
      <c r="F1911" t="s">
        <v>24</v>
      </c>
      <c r="G1911" t="s">
        <v>25</v>
      </c>
      <c r="H1911">
        <v>443</v>
      </c>
      <c r="I1911">
        <v>298</v>
      </c>
      <c r="J1911">
        <v>644</v>
      </c>
      <c r="K1911" t="s">
        <v>5701</v>
      </c>
      <c r="L1911">
        <v>1.0000000000000001E-5</v>
      </c>
      <c r="M1911">
        <v>103</v>
      </c>
      <c r="N1911">
        <v>172</v>
      </c>
      <c r="O1911">
        <v>-12181</v>
      </c>
      <c r="P1911">
        <v>77253</v>
      </c>
      <c r="Q1911">
        <v>209560</v>
      </c>
      <c r="R1911">
        <v>8</v>
      </c>
      <c r="S1911">
        <v>78027817</v>
      </c>
      <c r="U1911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1911" t="str">
        <f>IFERROR(MID(spotify_top_songs_audio_features[[#This Row],[artist_names]],SEARCH(",",spotify_top_songs_audio_features[[#This Row],[artist_names]])+2,99),"")</f>
        <v/>
      </c>
      <c r="W1911" t="str">
        <f>spotify_top_songs_audio_features[[#This Row],[source]]</f>
        <v>Olivia Rodrigo PS</v>
      </c>
      <c r="X1911" s="1">
        <f>spotify_top_songs_audio_features[[#This Row],[streams]]</f>
        <v>78027817</v>
      </c>
      <c r="Y1911" t="str">
        <f>IF(Tabela2[[#This Row],[feat]]="","","Feat")</f>
        <v/>
      </c>
      <c r="Z1911" s="17" t="str">
        <f>CONCATENATE(INT(spotify_top_songs_audio_features[[#This Row],[duration_ms]]/(60*1000)),":",MOD(INT(spotify_top_songs_audio_features[[#This Row],[duration_ms]]/1000),60))</f>
        <v>3:29</v>
      </c>
      <c r="AA19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911" t="str">
        <f>spotify_top_songs_audio_features[[#This Row],[track_name]]</f>
        <v>hope ur ok</v>
      </c>
    </row>
    <row r="1912" spans="1:28" x14ac:dyDescent="0.25">
      <c r="A1912" t="s">
        <v>15242</v>
      </c>
      <c r="B1912" t="s">
        <v>100</v>
      </c>
      <c r="C1912" t="s">
        <v>15243</v>
      </c>
      <c r="D1912" t="s">
        <v>96</v>
      </c>
      <c r="E1912" t="s">
        <v>58</v>
      </c>
      <c r="F1912" t="s">
        <v>32</v>
      </c>
      <c r="G1912" t="s">
        <v>25</v>
      </c>
      <c r="H1912">
        <v>815</v>
      </c>
      <c r="I1912">
        <v>582</v>
      </c>
      <c r="J1912">
        <v>532</v>
      </c>
      <c r="K1912" t="s">
        <v>7787</v>
      </c>
      <c r="L1912">
        <v>1.45E-4</v>
      </c>
      <c r="M1912">
        <v>138</v>
      </c>
      <c r="N1912">
        <v>671</v>
      </c>
      <c r="O1912">
        <v>-45</v>
      </c>
      <c r="P1912">
        <v>12303</v>
      </c>
      <c r="Q1912">
        <v>209488</v>
      </c>
      <c r="R1912">
        <v>4</v>
      </c>
      <c r="S1912">
        <v>78008141</v>
      </c>
      <c r="U1912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1912" t="str">
        <f>IFERROR(MID(spotify_top_songs_audio_features[[#This Row],[artist_names]],SEARCH(",",spotify_top_songs_audio_features[[#This Row],[artist_names]])+2,99),"")</f>
        <v/>
      </c>
      <c r="W1912" t="str">
        <f>spotify_top_songs_audio_features[[#This Row],[source]]</f>
        <v>Warner Records</v>
      </c>
      <c r="X1912" s="1">
        <f>spotify_top_songs_audio_features[[#This Row],[streams]]</f>
        <v>78008141</v>
      </c>
      <c r="Y1912" t="str">
        <f>IF(Tabela2[[#This Row],[feat]]="","","Feat")</f>
        <v/>
      </c>
      <c r="Z1912" s="17" t="str">
        <f>CONCATENATE(INT(spotify_top_songs_audio_features[[#This Row],[duration_ms]]/(60*1000)),":",MOD(INT(spotify_top_songs_audio_features[[#This Row],[duration_ms]]/1000),60))</f>
        <v>3:29</v>
      </c>
      <c r="AA19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912" t="str">
        <f>spotify_top_songs_audio_features[[#This Row],[track_name]]</f>
        <v>Training Season</v>
      </c>
    </row>
    <row r="1913" spans="1:28" x14ac:dyDescent="0.25">
      <c r="A1913" t="s">
        <v>16102</v>
      </c>
      <c r="B1913" t="s">
        <v>16103</v>
      </c>
      <c r="C1913" t="s">
        <v>16104</v>
      </c>
      <c r="D1913" t="s">
        <v>450</v>
      </c>
      <c r="E1913" t="s">
        <v>142</v>
      </c>
      <c r="F1913" t="s">
        <v>24</v>
      </c>
      <c r="G1913" t="s">
        <v>25</v>
      </c>
      <c r="H1913">
        <v>876</v>
      </c>
      <c r="I1913">
        <v>55</v>
      </c>
      <c r="J1913">
        <v>152</v>
      </c>
      <c r="K1913" t="s">
        <v>437</v>
      </c>
      <c r="L1913">
        <v>4.5199999999999997E-3</v>
      </c>
      <c r="M1913">
        <v>294</v>
      </c>
      <c r="N1913">
        <v>557</v>
      </c>
      <c r="O1913">
        <v>-5464</v>
      </c>
      <c r="P1913">
        <v>129924</v>
      </c>
      <c r="Q1913">
        <v>201532</v>
      </c>
      <c r="R1913">
        <v>12</v>
      </c>
      <c r="S1913">
        <v>77959253</v>
      </c>
      <c r="U1913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1913" t="str">
        <f>IFERROR(MID(spotify_top_songs_audio_features[[#This Row],[artist_names]],SEARCH(",",spotify_top_songs_audio_features[[#This Row],[artist_names]])+2,99),"")</f>
        <v>ZAAC, Maejor, Tropkillaz, DJ Yuri Martins</v>
      </c>
      <c r="W1913" t="str">
        <f>spotify_top_songs_audio_features[[#This Row],[source]]</f>
        <v>WM Brazil</v>
      </c>
      <c r="X1913" s="1">
        <f>spotify_top_songs_audio_features[[#This Row],[streams]]</f>
        <v>77959253</v>
      </c>
      <c r="Y1913" t="str">
        <f>IF(Tabela2[[#This Row],[feat]]="","","Feat")</f>
        <v>Feat</v>
      </c>
      <c r="Z1913" s="17" t="str">
        <f>CONCATENATE(INT(spotify_top_songs_audio_features[[#This Row],[duration_ms]]/(60*1000)),":",MOD(INT(spotify_top_songs_audio_features[[#This Row],[duration_ms]]/1000),60))</f>
        <v>3:21</v>
      </c>
      <c r="AA19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13" t="str">
        <f>spotify_top_songs_audio_features[[#This Row],[track_name]]</f>
        <v>Vai malandra (feat. Tropkillaz &amp; DJ Yuri Martins)</v>
      </c>
    </row>
    <row r="1914" spans="1:28" x14ac:dyDescent="0.25">
      <c r="A1914" t="s">
        <v>1395</v>
      </c>
      <c r="B1914" t="s">
        <v>1396</v>
      </c>
      <c r="C1914" t="s">
        <v>1397</v>
      </c>
      <c r="D1914" t="s">
        <v>520</v>
      </c>
      <c r="E1914" t="s">
        <v>469</v>
      </c>
      <c r="F1914" t="s">
        <v>32</v>
      </c>
      <c r="G1914" t="s">
        <v>25</v>
      </c>
      <c r="H1914">
        <v>653</v>
      </c>
      <c r="I1914">
        <v>718</v>
      </c>
      <c r="J1914">
        <v>213</v>
      </c>
      <c r="K1914" t="s">
        <v>1398</v>
      </c>
      <c r="L1914">
        <v>0</v>
      </c>
      <c r="M1914">
        <v>537</v>
      </c>
      <c r="N1914">
        <v>216</v>
      </c>
      <c r="O1914">
        <v>-5232</v>
      </c>
      <c r="P1914">
        <v>82034</v>
      </c>
      <c r="Q1914">
        <v>202805</v>
      </c>
      <c r="R1914">
        <v>13</v>
      </c>
      <c r="S1914">
        <v>77861030</v>
      </c>
      <c r="U1914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1914" t="str">
        <f>IFERROR(MID(spotify_top_songs_audio_features[[#This Row],[artist_names]],SEARCH(",",spotify_top_songs_audio_features[[#This Row],[artist_names]])+2,99),"")</f>
        <v>X Ambassadors, Bebe Rexha</v>
      </c>
      <c r="W1914" t="str">
        <f>spotify_top_songs_audio_features[[#This Row],[source]]</f>
        <v>Atlantic Records</v>
      </c>
      <c r="X1914" s="1">
        <f>spotify_top_songs_audio_features[[#This Row],[streams]]</f>
        <v>77861030</v>
      </c>
      <c r="Y1914" t="str">
        <f>IF(Tabela2[[#This Row],[feat]]="","","Feat")</f>
        <v>Feat</v>
      </c>
      <c r="Z1914" s="17" t="str">
        <f>CONCATENATE(INT(spotify_top_songs_audio_features[[#This Row],[duration_ms]]/(60*1000)),":",MOD(INT(spotify_top_songs_audio_features[[#This Row],[duration_ms]]/1000),60))</f>
        <v>3:22</v>
      </c>
      <c r="AA19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914" t="str">
        <f>spotify_top_songs_audio_features[[#This Row],[track_name]]</f>
        <v>Home (with Machine Gun Kelly, X Ambassadors &amp; Bebe Rexha)</v>
      </c>
    </row>
    <row r="1915" spans="1:28" x14ac:dyDescent="0.25">
      <c r="A1915" t="s">
        <v>1935</v>
      </c>
      <c r="B1915" t="s">
        <v>1936</v>
      </c>
      <c r="C1915" t="s">
        <v>1937</v>
      </c>
      <c r="D1915" t="s">
        <v>1938</v>
      </c>
      <c r="E1915" t="s">
        <v>102</v>
      </c>
      <c r="F1915" t="s">
        <v>32</v>
      </c>
      <c r="G1915" t="s">
        <v>25</v>
      </c>
      <c r="H1915">
        <v>812</v>
      </c>
      <c r="I1915">
        <v>747</v>
      </c>
      <c r="J1915">
        <v>15</v>
      </c>
      <c r="K1915" t="s">
        <v>1939</v>
      </c>
      <c r="L1915">
        <v>412</v>
      </c>
      <c r="M1915">
        <v>1</v>
      </c>
      <c r="N1915">
        <v>488</v>
      </c>
      <c r="O1915">
        <v>-4611</v>
      </c>
      <c r="P1915">
        <v>168025</v>
      </c>
      <c r="Q1915">
        <v>198500</v>
      </c>
      <c r="R1915">
        <v>11</v>
      </c>
      <c r="S1915">
        <v>77837657</v>
      </c>
      <c r="U1915" t="str">
        <f>IFERROR(LEFT(spotify_top_songs_audio_features[[#This Row],[artist_names]],SEARCH(",",spotify_top_songs_audio_features[[#This Row],[artist_names]])-1),spotify_top_songs_audio_features[[#This Row],[artist_names]])</f>
        <v>C. Tangana</v>
      </c>
      <c r="V1915" t="str">
        <f>IFERROR(MID(spotify_top_songs_audio_features[[#This Row],[artist_names]],SEARCH(",",spotify_top_songs_audio_features[[#This Row],[artist_names]])+2,99),"")</f>
        <v>Niño de Elche, La Húngara</v>
      </c>
      <c r="W1915" t="str">
        <f>spotify_top_songs_audio_features[[#This Row],[source]]</f>
        <v>Sony Music Entertainment</v>
      </c>
      <c r="X1915" s="1">
        <f>spotify_top_songs_audio_features[[#This Row],[streams]]</f>
        <v>77837657</v>
      </c>
      <c r="Y1915" t="str">
        <f>IF(Tabela2[[#This Row],[feat]]="","","Feat")</f>
        <v>Feat</v>
      </c>
      <c r="Z1915" s="17" t="str">
        <f>CONCATENATE(INT(spotify_top_songs_audio_features[[#This Row],[duration_ms]]/(60*1000)),":",MOD(INT(spotify_top_songs_audio_features[[#This Row],[duration_ms]]/1000),60))</f>
        <v>3:18</v>
      </c>
      <c r="AA19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915" t="str">
        <f>spotify_top_songs_audio_features[[#This Row],[track_name]]</f>
        <v>Tú Me Dejaste De Querer</v>
      </c>
    </row>
    <row r="1916" spans="1:28" x14ac:dyDescent="0.25">
      <c r="A1916" t="s">
        <v>7534</v>
      </c>
      <c r="B1916" t="s">
        <v>7535</v>
      </c>
      <c r="C1916" t="s">
        <v>7536</v>
      </c>
      <c r="D1916" t="s">
        <v>53</v>
      </c>
      <c r="E1916" t="s">
        <v>113</v>
      </c>
      <c r="F1916" t="s">
        <v>24</v>
      </c>
      <c r="G1916" t="s">
        <v>25</v>
      </c>
      <c r="H1916">
        <v>791</v>
      </c>
      <c r="I1916">
        <v>892</v>
      </c>
      <c r="J1916">
        <v>521</v>
      </c>
      <c r="K1916" t="s">
        <v>1359</v>
      </c>
      <c r="L1916">
        <v>355</v>
      </c>
      <c r="M1916">
        <v>609</v>
      </c>
      <c r="N1916">
        <v>916</v>
      </c>
      <c r="O1916">
        <v>-258</v>
      </c>
      <c r="P1916">
        <v>97008</v>
      </c>
      <c r="Q1916">
        <v>150619</v>
      </c>
      <c r="R1916">
        <v>9</v>
      </c>
      <c r="S1916">
        <v>77637200</v>
      </c>
      <c r="U1916" t="str">
        <f>IFERROR(LEFT(spotify_top_songs_audio_features[[#This Row],[artist_names]],SEARCH(",",spotify_top_songs_audio_features[[#This Row],[artist_names]])-1),spotify_top_songs_audio_features[[#This Row],[artist_names]])</f>
        <v>Ryan Castro</v>
      </c>
      <c r="V1916" t="str">
        <f>IFERROR(MID(spotify_top_songs_audio_features[[#This Row],[artist_names]],SEARCH(",",spotify_top_songs_audio_features[[#This Row],[artist_names]])+2,99),"")</f>
        <v>Peso Pluma, SOG</v>
      </c>
      <c r="W1916" t="str">
        <f>spotify_top_songs_audio_features[[#This Row],[source]]</f>
        <v>Sony Music Latin</v>
      </c>
      <c r="X1916" s="1">
        <f>spotify_top_songs_audio_features[[#This Row],[streams]]</f>
        <v>77637200</v>
      </c>
      <c r="Y1916" t="str">
        <f>IF(Tabela2[[#This Row],[feat]]="","","Feat")</f>
        <v>Feat</v>
      </c>
      <c r="Z1916" s="17" t="str">
        <f>CONCATENATE(INT(spotify_top_songs_audio_features[[#This Row],[duration_ms]]/(60*1000)),":",MOD(INT(spotify_top_songs_audio_features[[#This Row],[duration_ms]]/1000),60))</f>
        <v>2:30</v>
      </c>
      <c r="AA19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916" t="str">
        <f>spotify_top_songs_audio_features[[#This Row],[track_name]]</f>
        <v>QUEMA</v>
      </c>
    </row>
    <row r="1917" spans="1:28" x14ac:dyDescent="0.25">
      <c r="A1917" t="s">
        <v>9612</v>
      </c>
      <c r="B1917" t="s">
        <v>9613</v>
      </c>
      <c r="C1917" t="s">
        <v>9614</v>
      </c>
      <c r="D1917" t="s">
        <v>999</v>
      </c>
      <c r="E1917" t="s">
        <v>23</v>
      </c>
      <c r="F1917" t="s">
        <v>24</v>
      </c>
      <c r="G1917" t="s">
        <v>25</v>
      </c>
      <c r="H1917">
        <v>741</v>
      </c>
      <c r="I1917">
        <v>891</v>
      </c>
      <c r="J1917">
        <v>119</v>
      </c>
      <c r="K1917" t="s">
        <v>9615</v>
      </c>
      <c r="L1917">
        <v>0</v>
      </c>
      <c r="M1917">
        <v>256</v>
      </c>
      <c r="N1917">
        <v>449</v>
      </c>
      <c r="O1917">
        <v>-2824</v>
      </c>
      <c r="P1917">
        <v>102002</v>
      </c>
      <c r="Q1917">
        <v>221176</v>
      </c>
      <c r="R1917">
        <v>19</v>
      </c>
      <c r="S1917">
        <v>77597168</v>
      </c>
      <c r="U1917" t="str">
        <f>IFERROR(LEFT(spotify_top_songs_audio_features[[#This Row],[artist_names]],SEARCH(",",spotify_top_songs_audio_features[[#This Row],[artist_names]])-1),spotify_top_songs_audio_features[[#This Row],[artist_names]])</f>
        <v>Sean Paul</v>
      </c>
      <c r="V1917" t="str">
        <f>IFERROR(MID(spotify_top_songs_audio_features[[#This Row],[artist_names]],SEARCH(",",spotify_top_songs_audio_features[[#This Row],[artist_names]])+2,99),"")</f>
        <v>Dua Lipa</v>
      </c>
      <c r="W1917" t="str">
        <f>spotify_top_songs_audio_features[[#This Row],[source]]</f>
        <v>Universal-Island Records Ltd.</v>
      </c>
      <c r="X1917" s="1">
        <f>spotify_top_songs_audio_features[[#This Row],[streams]]</f>
        <v>77597168</v>
      </c>
      <c r="Y1917" t="str">
        <f>IF(Tabela2[[#This Row],[feat]]="","","Feat")</f>
        <v>Feat</v>
      </c>
      <c r="Z1917" s="17" t="str">
        <f>CONCATENATE(INT(spotify_top_songs_audio_features[[#This Row],[duration_ms]]/(60*1000)),":",MOD(INT(spotify_top_songs_audio_features[[#This Row],[duration_ms]]/1000),60))</f>
        <v>3:41</v>
      </c>
      <c r="AA19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917" t="str">
        <f>spotify_top_songs_audio_features[[#This Row],[track_name]]</f>
        <v>No Lie</v>
      </c>
    </row>
    <row r="1918" spans="1:28" x14ac:dyDescent="0.25">
      <c r="A1918" t="s">
        <v>15570</v>
      </c>
      <c r="B1918" t="s">
        <v>633</v>
      </c>
      <c r="C1918" t="s">
        <v>10850</v>
      </c>
      <c r="D1918" t="s">
        <v>48</v>
      </c>
      <c r="E1918" t="s">
        <v>97</v>
      </c>
      <c r="F1918" t="s">
        <v>32</v>
      </c>
      <c r="G1918" t="s">
        <v>25</v>
      </c>
      <c r="H1918">
        <v>537</v>
      </c>
      <c r="I1918">
        <v>746</v>
      </c>
      <c r="J1918">
        <v>15</v>
      </c>
      <c r="K1918" t="s">
        <v>5693</v>
      </c>
      <c r="L1918">
        <v>1.01E-4</v>
      </c>
      <c r="M1918">
        <v>156</v>
      </c>
      <c r="N1918">
        <v>252</v>
      </c>
      <c r="O1918">
        <v>-5507</v>
      </c>
      <c r="P1918">
        <v>170062</v>
      </c>
      <c r="Q1918">
        <v>198267</v>
      </c>
      <c r="R1918">
        <v>28</v>
      </c>
      <c r="S1918">
        <v>77553533</v>
      </c>
      <c r="U1918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1918" t="str">
        <f>IFERROR(MID(spotify_top_songs_audio_features[[#This Row],[artist_names]],SEARCH(",",spotify_top_songs_audio_features[[#This Row],[artist_names]])+2,99),"")</f>
        <v/>
      </c>
      <c r="W1918" t="str">
        <f>spotify_top_songs_audio_features[[#This Row],[source]]</f>
        <v>Republic Records</v>
      </c>
      <c r="X1918" s="1">
        <f>spotify_top_songs_audio_features[[#This Row],[streams]]</f>
        <v>77553533</v>
      </c>
      <c r="Y1918" t="str">
        <f>IF(Tabela2[[#This Row],[feat]]="","","Feat")</f>
        <v/>
      </c>
      <c r="Z1918" s="17" t="str">
        <f>CONCATENATE(INT(spotify_top_songs_audio_features[[#This Row],[duration_ms]]/(60*1000)),":",MOD(INT(spotify_top_songs_audio_features[[#This Row],[duration_ms]]/1000),60))</f>
        <v>3:18</v>
      </c>
      <c r="AA19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918" t="str">
        <f>spotify_top_songs_audio_features[[#This Row],[track_name]]</f>
        <v>Heartless</v>
      </c>
    </row>
    <row r="1919" spans="1:28" x14ac:dyDescent="0.25">
      <c r="A1919" t="s">
        <v>8059</v>
      </c>
      <c r="B1919" t="s">
        <v>8060</v>
      </c>
      <c r="C1919" t="s">
        <v>8061</v>
      </c>
      <c r="D1919" t="s">
        <v>8062</v>
      </c>
      <c r="E1919" t="s">
        <v>58</v>
      </c>
      <c r="F1919" t="s">
        <v>24</v>
      </c>
      <c r="G1919" t="s">
        <v>25</v>
      </c>
      <c r="H1919">
        <v>625</v>
      </c>
      <c r="I1919">
        <v>34</v>
      </c>
      <c r="J1919">
        <v>873</v>
      </c>
      <c r="K1919" t="s">
        <v>7631</v>
      </c>
      <c r="L1919">
        <v>4.9899999999999996E-3</v>
      </c>
      <c r="M1919">
        <v>354</v>
      </c>
      <c r="N1919">
        <v>36</v>
      </c>
      <c r="O1919">
        <v>-12004</v>
      </c>
      <c r="P1919">
        <v>130231</v>
      </c>
      <c r="Q1919">
        <v>120014</v>
      </c>
      <c r="R1919">
        <v>8</v>
      </c>
      <c r="S1919">
        <v>77542667</v>
      </c>
      <c r="U1919" t="str">
        <f>IFERROR(LEFT(spotify_top_songs_audio_features[[#This Row],[artist_names]],SEARCH(",",spotify_top_songs_audio_features[[#This Row],[artist_names]])-1),spotify_top_songs_audio_features[[#This Row],[artist_names]])</f>
        <v>Mc Livinho</v>
      </c>
      <c r="V1919" t="str">
        <f>IFERROR(MID(spotify_top_songs_audio_features[[#This Row],[artist_names]],SEARCH(",",spotify_top_songs_audio_features[[#This Row],[artist_names]])+2,99),"")</f>
        <v>DJ Matt D</v>
      </c>
      <c r="W1919" t="str">
        <f>spotify_top_songs_audio_features[[#This Row],[source]]</f>
        <v>MBB Diamond</v>
      </c>
      <c r="X1919" s="1">
        <f>spotify_top_songs_audio_features[[#This Row],[streams]]</f>
        <v>77542667</v>
      </c>
      <c r="Y1919" t="str">
        <f>IF(Tabela2[[#This Row],[feat]]="","","Feat")</f>
        <v>Feat</v>
      </c>
      <c r="Z1919" s="17" t="str">
        <f>CONCATENATE(INT(spotify_top_songs_audio_features[[#This Row],[duration_ms]]/(60*1000)),":",MOD(INT(spotify_top_songs_audio_features[[#This Row],[duration_ms]]/1000),60))</f>
        <v>2:0</v>
      </c>
      <c r="AA19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919" t="str">
        <f>spotify_top_songs_audio_features[[#This Row],[track_name]]</f>
        <v>Novidade na Área</v>
      </c>
    </row>
    <row r="1920" spans="1:28" x14ac:dyDescent="0.25">
      <c r="A1920" t="s">
        <v>7175</v>
      </c>
      <c r="B1920" t="s">
        <v>284</v>
      </c>
      <c r="C1920" t="s">
        <v>7176</v>
      </c>
      <c r="D1920" t="s">
        <v>397</v>
      </c>
      <c r="E1920" t="s">
        <v>23</v>
      </c>
      <c r="F1920" t="s">
        <v>32</v>
      </c>
      <c r="G1920" t="s">
        <v>25</v>
      </c>
      <c r="H1920">
        <v>726</v>
      </c>
      <c r="I1920">
        <v>535</v>
      </c>
      <c r="J1920">
        <v>476</v>
      </c>
      <c r="K1920" t="s">
        <v>4248</v>
      </c>
      <c r="L1920">
        <v>1.3799999999999999E-3</v>
      </c>
      <c r="M1920">
        <v>984</v>
      </c>
      <c r="N1920">
        <v>375</v>
      </c>
      <c r="O1920">
        <v>-7804</v>
      </c>
      <c r="P1920">
        <v>98067</v>
      </c>
      <c r="Q1920">
        <v>216558</v>
      </c>
      <c r="R1920">
        <v>10</v>
      </c>
      <c r="S1920">
        <v>77513329</v>
      </c>
      <c r="U192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920" t="str">
        <f>IFERROR(MID(spotify_top_songs_audio_features[[#This Row],[artist_names]],SEARCH(",",spotify_top_songs_audio_features[[#This Row],[artist_names]])+2,99),"")</f>
        <v/>
      </c>
      <c r="W1920" t="str">
        <f>spotify_top_songs_audio_features[[#This Row],[source]]</f>
        <v>Cash Money Records/Young Money Ent./Universal Rec.</v>
      </c>
      <c r="X1920" s="1">
        <f>spotify_top_songs_audio_features[[#This Row],[streams]]</f>
        <v>77513329</v>
      </c>
      <c r="Y1920" t="str">
        <f>IF(Tabela2[[#This Row],[feat]]="","","Feat")</f>
        <v/>
      </c>
      <c r="Z1920" s="17" t="str">
        <f>CONCATENATE(INT(spotify_top_songs_audio_features[[#This Row],[duration_ms]]/(60*1000)),":",MOD(INT(spotify_top_songs_audio_features[[#This Row],[duration_ms]]/1000),60))</f>
        <v>3:36</v>
      </c>
      <c r="AA19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920" t="str">
        <f>spotify_top_songs_audio_features[[#This Row],[track_name]]</f>
        <v>Blem</v>
      </c>
    </row>
    <row r="1921" spans="1:28" x14ac:dyDescent="0.25">
      <c r="A1921" t="s">
        <v>10164</v>
      </c>
      <c r="B1921" t="s">
        <v>10165</v>
      </c>
      <c r="C1921" t="s">
        <v>10166</v>
      </c>
      <c r="D1921" t="s">
        <v>10167</v>
      </c>
      <c r="E1921" t="s">
        <v>58</v>
      </c>
      <c r="F1921" t="s">
        <v>32</v>
      </c>
      <c r="G1921" t="s">
        <v>25</v>
      </c>
      <c r="H1921">
        <v>393</v>
      </c>
      <c r="I1921">
        <v>433</v>
      </c>
      <c r="J1921">
        <v>255</v>
      </c>
      <c r="K1921" t="s">
        <v>3081</v>
      </c>
      <c r="L1921">
        <v>8.4100000000000008E-3</v>
      </c>
      <c r="M1921">
        <v>234</v>
      </c>
      <c r="N1921">
        <v>238</v>
      </c>
      <c r="O1921">
        <v>-10045</v>
      </c>
      <c r="P1921">
        <v>79588</v>
      </c>
      <c r="Q1921">
        <v>267307</v>
      </c>
      <c r="R1921">
        <v>10</v>
      </c>
      <c r="S1921">
        <v>77475802</v>
      </c>
      <c r="U1921" t="str">
        <f>IFERROR(LEFT(spotify_top_songs_audio_features[[#This Row],[artist_names]],SEARCH(",",spotify_top_songs_audio_features[[#This Row],[artist_names]])-1),spotify_top_songs_audio_features[[#This Row],[artist_names]])</f>
        <v>Aerosmith</v>
      </c>
      <c r="V1921" t="str">
        <f>IFERROR(MID(spotify_top_songs_audio_features[[#This Row],[artist_names]],SEARCH(",",spotify_top_songs_audio_features[[#This Row],[artist_names]])+2,99),"")</f>
        <v/>
      </c>
      <c r="W1921" t="str">
        <f>spotify_top_songs_audio_features[[#This Row],[source]]</f>
        <v>Aerosmith P&amp;D - Sony</v>
      </c>
      <c r="X1921" s="1">
        <f>spotify_top_songs_audio_features[[#This Row],[streams]]</f>
        <v>77475802</v>
      </c>
      <c r="Y1921" t="str">
        <f>IF(Tabela2[[#This Row],[feat]]="","","Feat")</f>
        <v/>
      </c>
      <c r="Z1921" s="17" t="str">
        <f>CONCATENATE(INT(spotify_top_songs_audio_features[[#This Row],[duration_ms]]/(60*1000)),":",MOD(INT(spotify_top_songs_audio_features[[#This Row],[duration_ms]]/1000),60))</f>
        <v>4:27</v>
      </c>
      <c r="AA19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921" t="str">
        <f>spotify_top_songs_audio_features[[#This Row],[track_name]]</f>
        <v>Dream On</v>
      </c>
    </row>
    <row r="1922" spans="1:28" x14ac:dyDescent="0.25">
      <c r="A1922" t="s">
        <v>11505</v>
      </c>
      <c r="B1922" t="s">
        <v>11506</v>
      </c>
      <c r="C1922" t="s">
        <v>11507</v>
      </c>
      <c r="D1922" t="s">
        <v>48</v>
      </c>
      <c r="E1922" t="s">
        <v>142</v>
      </c>
      <c r="F1922" t="s">
        <v>24</v>
      </c>
      <c r="G1922" t="s">
        <v>25</v>
      </c>
      <c r="H1922">
        <v>671</v>
      </c>
      <c r="I1922">
        <v>658</v>
      </c>
      <c r="J1922">
        <v>309</v>
      </c>
      <c r="K1922" t="s">
        <v>2719</v>
      </c>
      <c r="L1922">
        <v>8.6599999999999993E-3</v>
      </c>
      <c r="M1922">
        <v>147</v>
      </c>
      <c r="N1922">
        <v>257</v>
      </c>
      <c r="O1922">
        <v>-5567</v>
      </c>
      <c r="P1922">
        <v>87933</v>
      </c>
      <c r="Q1922">
        <v>207307</v>
      </c>
      <c r="R1922">
        <v>8</v>
      </c>
      <c r="S1922">
        <v>77426078</v>
      </c>
      <c r="U1922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1922" t="str">
        <f>IFERROR(MID(spotify_top_songs_audio_features[[#This Row],[artist_names]],SEARCH(",",spotify_top_songs_audio_features[[#This Row],[artist_names]])+2,99),"")</f>
        <v>Travis Scott, 21 Savage</v>
      </c>
      <c r="W1922" t="str">
        <f>spotify_top_songs_audio_features[[#This Row],[source]]</f>
        <v>Republic Records</v>
      </c>
      <c r="X1922" s="1">
        <f>spotify_top_songs_audio_features[[#This Row],[streams]]</f>
        <v>77426078</v>
      </c>
      <c r="Y1922" t="str">
        <f>IF(Tabela2[[#This Row],[feat]]="","","Feat")</f>
        <v>Feat</v>
      </c>
      <c r="Z1922" s="17" t="str">
        <f>CONCATENATE(INT(spotify_top_songs_audio_features[[#This Row],[duration_ms]]/(60*1000)),":",MOD(INT(spotify_top_songs_audio_features[[#This Row],[duration_ms]]/1000),60))</f>
        <v>3:27</v>
      </c>
      <c r="AA19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22" t="str">
        <f>spotify_top_songs_audio_features[[#This Row],[track_name]]</f>
        <v>Niagara Falls (Foot or 2) [with Travis Scott &amp; 21 Savage]</v>
      </c>
    </row>
    <row r="1923" spans="1:28" x14ac:dyDescent="0.25">
      <c r="A1923" t="s">
        <v>11935</v>
      </c>
      <c r="B1923" t="s">
        <v>325</v>
      </c>
      <c r="C1923" t="s">
        <v>6108</v>
      </c>
      <c r="D1923" t="s">
        <v>22</v>
      </c>
      <c r="E1923" t="s">
        <v>102</v>
      </c>
      <c r="F1923" t="s">
        <v>32</v>
      </c>
      <c r="G1923" t="s">
        <v>25</v>
      </c>
      <c r="H1923">
        <v>699</v>
      </c>
      <c r="I1923">
        <v>805</v>
      </c>
      <c r="J1923">
        <v>345</v>
      </c>
      <c r="K1923" t="s">
        <v>1292</v>
      </c>
      <c r="L1923">
        <v>177</v>
      </c>
      <c r="M1923">
        <v>249</v>
      </c>
      <c r="N1923">
        <v>232</v>
      </c>
      <c r="O1923">
        <v>-5535</v>
      </c>
      <c r="P1923">
        <v>109976</v>
      </c>
      <c r="Q1923">
        <v>223280</v>
      </c>
      <c r="R1923">
        <v>26</v>
      </c>
      <c r="S1923">
        <v>77406123</v>
      </c>
      <c r="U1923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1923" t="str">
        <f>IFERROR(MID(spotify_top_songs_audio_features[[#This Row],[artist_names]],SEARCH(",",spotify_top_songs_audio_features[[#This Row],[artist_names]])+2,99),"")</f>
        <v/>
      </c>
      <c r="W1923" t="str">
        <f>spotify_top_songs_audio_features[[#This Row],[source]]</f>
        <v>RCA Records Label</v>
      </c>
      <c r="X1923" s="1">
        <f>spotify_top_songs_audio_features[[#This Row],[streams]]</f>
        <v>77406123</v>
      </c>
      <c r="Y1923" t="str">
        <f>IF(Tabela2[[#This Row],[feat]]="","","Feat")</f>
        <v/>
      </c>
      <c r="Z1923" s="17" t="str">
        <f>CONCATENATE(INT(spotify_top_songs_audio_features[[#This Row],[duration_ms]]/(60*1000)),":",MOD(INT(spotify_top_songs_audio_features[[#This Row],[duration_ms]]/1000),60))</f>
        <v>3:43</v>
      </c>
      <c r="AA19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923" t="str">
        <f>spotify_top_songs_audio_features[[#This Row],[track_name]]</f>
        <v>Midnight Sky</v>
      </c>
    </row>
    <row r="1924" spans="1:28" x14ac:dyDescent="0.25">
      <c r="A1924" t="s">
        <v>15942</v>
      </c>
      <c r="B1924" t="s">
        <v>4824</v>
      </c>
      <c r="C1924" t="s">
        <v>4825</v>
      </c>
      <c r="D1924" t="s">
        <v>15943</v>
      </c>
      <c r="E1924" t="s">
        <v>142</v>
      </c>
      <c r="F1924" t="s">
        <v>24</v>
      </c>
      <c r="G1924" t="s">
        <v>25</v>
      </c>
      <c r="H1924">
        <v>725</v>
      </c>
      <c r="I1924">
        <v>368</v>
      </c>
      <c r="J1924">
        <v>411</v>
      </c>
      <c r="K1924" t="s">
        <v>4354</v>
      </c>
      <c r="L1924">
        <v>0</v>
      </c>
      <c r="M1924">
        <v>74</v>
      </c>
      <c r="N1924">
        <v>7</v>
      </c>
      <c r="O1924">
        <v>-10657</v>
      </c>
      <c r="P1924">
        <v>119438</v>
      </c>
      <c r="Q1924">
        <v>133407</v>
      </c>
      <c r="R1924">
        <v>40</v>
      </c>
      <c r="S1924">
        <v>77373767</v>
      </c>
      <c r="U1924" t="str">
        <f>IFERROR(LEFT(spotify_top_songs_audio_features[[#This Row],[artist_names]],SEARCH(",",spotify_top_songs_audio_features[[#This Row],[artist_names]])-1),spotify_top_songs_audio_features[[#This Row],[artist_names]])</f>
        <v>Bobby Helms</v>
      </c>
      <c r="V1924" t="str">
        <f>IFERROR(MID(spotify_top_songs_audio_features[[#This Row],[artist_names]],SEARCH(",",spotify_top_songs_audio_features[[#This Row],[artist_names]])+2,99),"")</f>
        <v/>
      </c>
      <c r="W1924" t="str">
        <f>spotify_top_songs_audio_features[[#This Row],[source]]</f>
        <v>Big Buzz Productions</v>
      </c>
      <c r="X1924" s="1">
        <f>spotify_top_songs_audio_features[[#This Row],[streams]]</f>
        <v>77373767</v>
      </c>
      <c r="Y1924" t="str">
        <f>IF(Tabela2[[#This Row],[feat]]="","","Feat")</f>
        <v/>
      </c>
      <c r="Z1924" s="17" t="str">
        <f>CONCATENATE(INT(spotify_top_songs_audio_features[[#This Row],[duration_ms]]/(60*1000)),":",MOD(INT(spotify_top_songs_audio_features[[#This Row],[duration_ms]]/1000),60))</f>
        <v>2:13</v>
      </c>
      <c r="AA19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24" t="str">
        <f>spotify_top_songs_audio_features[[#This Row],[track_name]]</f>
        <v>Jingle Bell Rock</v>
      </c>
    </row>
    <row r="1925" spans="1:28" x14ac:dyDescent="0.25">
      <c r="A1925" t="s">
        <v>6666</v>
      </c>
      <c r="B1925" t="s">
        <v>6667</v>
      </c>
      <c r="C1925" t="s">
        <v>6668</v>
      </c>
      <c r="D1925" t="s">
        <v>2868</v>
      </c>
      <c r="E1925" t="s">
        <v>102</v>
      </c>
      <c r="F1925" t="s">
        <v>32</v>
      </c>
      <c r="G1925" t="s">
        <v>25</v>
      </c>
      <c r="H1925">
        <v>749</v>
      </c>
      <c r="I1925">
        <v>63</v>
      </c>
      <c r="J1925">
        <v>116</v>
      </c>
      <c r="K1925" t="s">
        <v>5355</v>
      </c>
      <c r="L1925">
        <v>0</v>
      </c>
      <c r="M1925">
        <v>353</v>
      </c>
      <c r="N1925">
        <v>445</v>
      </c>
      <c r="O1925">
        <v>-6652</v>
      </c>
      <c r="P1925">
        <v>12203</v>
      </c>
      <c r="Q1925">
        <v>242027</v>
      </c>
      <c r="R1925">
        <v>5</v>
      </c>
      <c r="S1925">
        <v>77345636</v>
      </c>
      <c r="U192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1925" t="str">
        <f>IFERROR(MID(spotify_top_songs_audio_features[[#This Row],[artist_names]],SEARCH(",",spotify_top_songs_audio_features[[#This Row],[artist_names]])+2,99),"")</f>
        <v>21 Savage, Travis Scott</v>
      </c>
      <c r="W1925" t="str">
        <f>spotify_top_songs_audio_features[[#This Row],[source]]</f>
        <v>OVO / Republic Records</v>
      </c>
      <c r="X1925" s="1">
        <f>spotify_top_songs_audio_features[[#This Row],[streams]]</f>
        <v>77345636</v>
      </c>
      <c r="Y1925" t="str">
        <f>IF(Tabela2[[#This Row],[feat]]="","","Feat")</f>
        <v>Feat</v>
      </c>
      <c r="Z1925" s="17" t="str">
        <f>CONCATENATE(INT(spotify_top_songs_audio_features[[#This Row],[duration_ms]]/(60*1000)),":",MOD(INT(spotify_top_songs_audio_features[[#This Row],[duration_ms]]/1000),60))</f>
        <v>4:2</v>
      </c>
      <c r="AA19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925" t="str">
        <f>spotify_top_songs_audio_features[[#This Row],[track_name]]</f>
        <v>Pussy &amp; Millions (feat. Travis Scott)</v>
      </c>
    </row>
    <row r="1926" spans="1:28" x14ac:dyDescent="0.25">
      <c r="A1926" t="s">
        <v>13026</v>
      </c>
      <c r="B1926" t="s">
        <v>13027</v>
      </c>
      <c r="C1926" t="s">
        <v>13028</v>
      </c>
      <c r="D1926" t="s">
        <v>53</v>
      </c>
      <c r="E1926" t="s">
        <v>113</v>
      </c>
      <c r="F1926" t="s">
        <v>32</v>
      </c>
      <c r="G1926" t="s">
        <v>25</v>
      </c>
      <c r="H1926">
        <v>483</v>
      </c>
      <c r="I1926">
        <v>492</v>
      </c>
      <c r="J1926">
        <v>295</v>
      </c>
      <c r="K1926" t="s">
        <v>4019</v>
      </c>
      <c r="L1926">
        <v>0</v>
      </c>
      <c r="M1926">
        <v>323</v>
      </c>
      <c r="N1926">
        <v>66</v>
      </c>
      <c r="O1926">
        <v>-6591</v>
      </c>
      <c r="P1926">
        <v>144511</v>
      </c>
      <c r="Q1926">
        <v>188213</v>
      </c>
      <c r="R1926">
        <v>15</v>
      </c>
      <c r="S1926">
        <v>77290747</v>
      </c>
      <c r="U1926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1926" t="str">
        <f>IFERROR(MID(spotify_top_songs_audio_features[[#This Row],[artist_names]],SEARCH(",",spotify_top_songs_audio_features[[#This Row],[artist_names]])+2,99),"")</f>
        <v>Pablo Alborán</v>
      </c>
      <c r="W1926" t="str">
        <f>spotify_top_songs_audio_features[[#This Row],[source]]</f>
        <v>Sony Music Latin</v>
      </c>
      <c r="X1926" s="1">
        <f>spotify_top_songs_audio_features[[#This Row],[streams]]</f>
        <v>77290747</v>
      </c>
      <c r="Y1926" t="str">
        <f>IF(Tabela2[[#This Row],[feat]]="","","Feat")</f>
        <v>Feat</v>
      </c>
      <c r="Z1926" s="17" t="str">
        <f>CONCATENATE(INT(spotify_top_songs_audio_features[[#This Row],[duration_ms]]/(60*1000)),":",MOD(INT(spotify_top_songs_audio_features[[#This Row],[duration_ms]]/1000),60))</f>
        <v>3:8</v>
      </c>
      <c r="AA19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926" t="str">
        <f>spotify_top_songs_audio_features[[#This Row],[track_name]]</f>
        <v>El Mismo Aire - con Pablo Alborán</v>
      </c>
    </row>
    <row r="1927" spans="1:28" x14ac:dyDescent="0.25">
      <c r="A1927" t="s">
        <v>10536</v>
      </c>
      <c r="B1927" t="s">
        <v>10537</v>
      </c>
      <c r="C1927" t="s">
        <v>10538</v>
      </c>
      <c r="D1927" t="s">
        <v>520</v>
      </c>
      <c r="E1927" t="s">
        <v>86</v>
      </c>
      <c r="F1927" t="s">
        <v>32</v>
      </c>
      <c r="G1927" t="s">
        <v>25</v>
      </c>
      <c r="H1927">
        <v>417</v>
      </c>
      <c r="I1927">
        <v>824</v>
      </c>
      <c r="J1927">
        <v>105</v>
      </c>
      <c r="K1927" t="s">
        <v>10539</v>
      </c>
      <c r="L1927">
        <v>545</v>
      </c>
      <c r="M1927">
        <v>725</v>
      </c>
      <c r="N1927">
        <v>4</v>
      </c>
      <c r="O1927">
        <v>-736</v>
      </c>
      <c r="P1927">
        <v>15792</v>
      </c>
      <c r="Q1927">
        <v>302147</v>
      </c>
      <c r="R1927">
        <v>15</v>
      </c>
      <c r="S1927">
        <v>76934418</v>
      </c>
      <c r="U1927" t="str">
        <f>IFERROR(LEFT(spotify_top_songs_audio_features[[#This Row],[artist_names]],SEARCH(",",spotify_top_songs_audio_features[[#This Row],[artist_names]])-1),spotify_top_songs_audio_features[[#This Row],[artist_names]])</f>
        <v>Hugh Jackman</v>
      </c>
      <c r="V1927" t="str">
        <f>IFERROR(MID(spotify_top_songs_audio_features[[#This Row],[artist_names]],SEARCH(",",spotify_top_songs_audio_features[[#This Row],[artist_names]])+2,99),"")</f>
        <v>Keala Settle, Zac Efron, Zendaya, The Greatest Showman Ensemble</v>
      </c>
      <c r="W1927" t="str">
        <f>spotify_top_songs_audio_features[[#This Row],[source]]</f>
        <v>Atlantic Records</v>
      </c>
      <c r="X1927" s="1">
        <f>spotify_top_songs_audio_features[[#This Row],[streams]]</f>
        <v>76934418</v>
      </c>
      <c r="Y1927" t="str">
        <f>IF(Tabela2[[#This Row],[feat]]="","","Feat")</f>
        <v>Feat</v>
      </c>
      <c r="Z1927" s="17" t="str">
        <f>CONCATENATE(INT(spotify_top_songs_audio_features[[#This Row],[duration_ms]]/(60*1000)),":",MOD(INT(spotify_top_songs_audio_features[[#This Row],[duration_ms]]/1000),60))</f>
        <v>5:2</v>
      </c>
      <c r="AA19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927" t="str">
        <f>spotify_top_songs_audio_features[[#This Row],[track_name]]</f>
        <v>The Greatest Show</v>
      </c>
    </row>
    <row r="1928" spans="1:28" x14ac:dyDescent="0.25">
      <c r="A1928" t="s">
        <v>8253</v>
      </c>
      <c r="B1928" t="s">
        <v>8254</v>
      </c>
      <c r="C1928" t="s">
        <v>8255</v>
      </c>
      <c r="D1928" t="s">
        <v>8256</v>
      </c>
      <c r="E1928" t="s">
        <v>142</v>
      </c>
      <c r="F1928" t="s">
        <v>32</v>
      </c>
      <c r="G1928" t="s">
        <v>25</v>
      </c>
      <c r="H1928">
        <v>883</v>
      </c>
      <c r="I1928">
        <v>525</v>
      </c>
      <c r="J1928">
        <v>633</v>
      </c>
      <c r="K1928" t="s">
        <v>2719</v>
      </c>
      <c r="L1928">
        <v>0</v>
      </c>
      <c r="M1928">
        <v>971</v>
      </c>
      <c r="N1928">
        <v>312</v>
      </c>
      <c r="O1928">
        <v>-8054</v>
      </c>
      <c r="P1928">
        <v>99978</v>
      </c>
      <c r="Q1928">
        <v>174100</v>
      </c>
      <c r="R1928">
        <v>14</v>
      </c>
      <c r="S1928">
        <v>76901724</v>
      </c>
      <c r="U1928" t="str">
        <f>IFERROR(LEFT(spotify_top_songs_audio_features[[#This Row],[artist_names]],SEARCH(",",spotify_top_songs_audio_features[[#This Row],[artist_names]])-1),spotify_top_songs_audio_features[[#This Row],[artist_names]])</f>
        <v>Mustard</v>
      </c>
      <c r="V1928" t="str">
        <f>IFERROR(MID(spotify_top_songs_audio_features[[#This Row],[artist_names]],SEARCH(",",spotify_top_songs_audio_features[[#This Row],[artist_names]])+2,99),"")</f>
        <v>NAV, Playboi Carti, A Boogie Wit da Hoodie</v>
      </c>
      <c r="W1928" t="str">
        <f>spotify_top_songs_audio_features[[#This Row],[source]]</f>
        <v>10 Summers Records/Interscope Records</v>
      </c>
      <c r="X1928" s="1">
        <f>spotify_top_songs_audio_features[[#This Row],[streams]]</f>
        <v>76901724</v>
      </c>
      <c r="Y1928" t="str">
        <f>IF(Tabela2[[#This Row],[feat]]="","","Feat")</f>
        <v>Feat</v>
      </c>
      <c r="Z1928" s="17" t="str">
        <f>CONCATENATE(INT(spotify_top_songs_audio_features[[#This Row],[duration_ms]]/(60*1000)),":",MOD(INT(spotify_top_songs_audio_features[[#This Row],[duration_ms]]/1000),60))</f>
        <v>2:54</v>
      </c>
      <c r="AA19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28" t="str">
        <f>spotify_top_songs_audio_features[[#This Row],[track_name]]</f>
        <v>Baguettes in the Face (feat. NAV, Playboi Carti &amp; A Boogie Wit da Hoodie)</v>
      </c>
    </row>
    <row r="1929" spans="1:28" x14ac:dyDescent="0.25">
      <c r="A1929" t="s">
        <v>4622</v>
      </c>
      <c r="B1929" t="s">
        <v>749</v>
      </c>
      <c r="C1929" t="s">
        <v>4623</v>
      </c>
      <c r="D1929" t="s">
        <v>220</v>
      </c>
      <c r="E1929" t="s">
        <v>31</v>
      </c>
      <c r="F1929" t="s">
        <v>32</v>
      </c>
      <c r="G1929" t="s">
        <v>25</v>
      </c>
      <c r="H1929">
        <v>864</v>
      </c>
      <c r="I1929">
        <v>658</v>
      </c>
      <c r="J1929">
        <v>154</v>
      </c>
      <c r="K1929" t="s">
        <v>3910</v>
      </c>
      <c r="L1929">
        <v>626</v>
      </c>
      <c r="M1929">
        <v>105</v>
      </c>
      <c r="N1929">
        <v>865</v>
      </c>
      <c r="O1929">
        <v>-4105</v>
      </c>
      <c r="P1929">
        <v>163922</v>
      </c>
      <c r="Q1929">
        <v>178693</v>
      </c>
      <c r="R1929">
        <v>33</v>
      </c>
      <c r="S1929">
        <v>76736124</v>
      </c>
      <c r="U1929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929" t="str">
        <f>IFERROR(MID(spotify_top_songs_audio_features[[#This Row],[artist_names]],SEARCH(",",spotify_top_songs_audio_features[[#This Row],[artist_names]])+2,99),"")</f>
        <v/>
      </c>
      <c r="W1929" t="str">
        <f>spotify_top_songs_audio_features[[#This Row],[source]]</f>
        <v>UMLE - Latino</v>
      </c>
      <c r="X1929" s="1">
        <f>spotify_top_songs_audio_features[[#This Row],[streams]]</f>
        <v>76736124</v>
      </c>
      <c r="Y1929" t="str">
        <f>IF(Tabela2[[#This Row],[feat]]="","","Feat")</f>
        <v/>
      </c>
      <c r="Z1929" s="17" t="str">
        <f>CONCATENATE(INT(spotify_top_songs_audio_features[[#This Row],[duration_ms]]/(60*1000)),":",MOD(INT(spotify_top_songs_audio_features[[#This Row],[duration_ms]]/1000),60))</f>
        <v>2:58</v>
      </c>
      <c r="AA19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29" t="str">
        <f>spotify_top_songs_audio_features[[#This Row],[track_name]]</f>
        <v>BICHOTA</v>
      </c>
    </row>
    <row r="1930" spans="1:28" x14ac:dyDescent="0.25">
      <c r="A1930" t="s">
        <v>7281</v>
      </c>
      <c r="B1930" t="s">
        <v>7282</v>
      </c>
      <c r="C1930" t="s">
        <v>7283</v>
      </c>
      <c r="D1930" t="s">
        <v>520</v>
      </c>
      <c r="E1930" t="s">
        <v>177</v>
      </c>
      <c r="F1930" t="s">
        <v>24</v>
      </c>
      <c r="G1930" t="s">
        <v>25</v>
      </c>
      <c r="H1930">
        <v>558</v>
      </c>
      <c r="I1930">
        <v>454</v>
      </c>
      <c r="J1930">
        <v>551</v>
      </c>
      <c r="K1930" t="s">
        <v>6806</v>
      </c>
      <c r="L1930">
        <v>0</v>
      </c>
      <c r="M1930">
        <v>146</v>
      </c>
      <c r="N1930">
        <v>424</v>
      </c>
      <c r="O1930">
        <v>-5335</v>
      </c>
      <c r="P1930">
        <v>11312</v>
      </c>
      <c r="Q1930">
        <v>158594</v>
      </c>
      <c r="R1930">
        <v>13</v>
      </c>
      <c r="S1930">
        <v>76732320</v>
      </c>
      <c r="U1930" t="str">
        <f>IFERROR(LEFT(spotify_top_songs_audio_features[[#This Row],[artist_names]],SEARCH(",",spotify_top_songs_audio_features[[#This Row],[artist_names]])-1),spotify_top_songs_audio_features[[#This Row],[artist_names]])</f>
        <v>Jamie Miller</v>
      </c>
      <c r="V1930" t="str">
        <f>IFERROR(MID(spotify_top_songs_audio_features[[#This Row],[artist_names]],SEARCH(",",spotify_top_songs_audio_features[[#This Row],[artist_names]])+2,99),"")</f>
        <v/>
      </c>
      <c r="W1930" t="str">
        <f>spotify_top_songs_audio_features[[#This Row],[source]]</f>
        <v>Atlantic Records</v>
      </c>
      <c r="X1930" s="1">
        <f>spotify_top_songs_audio_features[[#This Row],[streams]]</f>
        <v>76732320</v>
      </c>
      <c r="Y1930" t="str">
        <f>IF(Tabela2[[#This Row],[feat]]="","","Feat")</f>
        <v/>
      </c>
      <c r="Z1930" s="17" t="str">
        <f>CONCATENATE(INT(spotify_top_songs_audio_features[[#This Row],[duration_ms]]/(60*1000)),":",MOD(INT(spotify_top_songs_audio_features[[#This Row],[duration_ms]]/1000),60))</f>
        <v>2:38</v>
      </c>
      <c r="AA19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930" t="str">
        <f>spotify_top_songs_audio_features[[#This Row],[track_name]]</f>
        <v>Here's Your Perfect</v>
      </c>
    </row>
    <row r="1931" spans="1:28" x14ac:dyDescent="0.25">
      <c r="A1931" t="s">
        <v>1694</v>
      </c>
      <c r="B1931" t="s">
        <v>1695</v>
      </c>
      <c r="C1931" t="s">
        <v>1696</v>
      </c>
      <c r="D1931" t="s">
        <v>1697</v>
      </c>
      <c r="E1931" t="s">
        <v>58</v>
      </c>
      <c r="F1931" t="s">
        <v>24</v>
      </c>
      <c r="G1931" t="s">
        <v>25</v>
      </c>
      <c r="H1931">
        <v>527</v>
      </c>
      <c r="I1931">
        <v>376</v>
      </c>
      <c r="J1931">
        <v>298</v>
      </c>
      <c r="K1931" t="s">
        <v>1698</v>
      </c>
      <c r="L1931">
        <v>0</v>
      </c>
      <c r="M1931">
        <v>142</v>
      </c>
      <c r="N1931">
        <v>24</v>
      </c>
      <c r="O1931">
        <v>-9974</v>
      </c>
      <c r="P1931">
        <v>151928</v>
      </c>
      <c r="Q1931">
        <v>217895</v>
      </c>
      <c r="R1931">
        <v>8</v>
      </c>
      <c r="S1931">
        <v>76722991</v>
      </c>
      <c r="U1931" t="str">
        <f>IFERROR(LEFT(spotify_top_songs_audio_features[[#This Row],[artist_names]],SEARCH(",",spotify_top_songs_audio_features[[#This Row],[artist_names]])-1),spotify_top_songs_audio_features[[#This Row],[artist_names]])</f>
        <v>Anuv Jain</v>
      </c>
      <c r="V1931" t="str">
        <f>IFERROR(MID(spotify_top_songs_audio_features[[#This Row],[artist_names]],SEARCH(",",spotify_top_songs_audio_features[[#This Row],[artist_names]])+2,99),"")</f>
        <v/>
      </c>
      <c r="W1931" t="str">
        <f>spotify_top_songs_audio_features[[#This Row],[source]]</f>
        <v>Universal Music India Pvt. Ltd. (on behalf of Anuv Jain)</v>
      </c>
      <c r="X1931" s="1">
        <f>spotify_top_songs_audio_features[[#This Row],[streams]]</f>
        <v>76722991</v>
      </c>
      <c r="Y1931" t="str">
        <f>IF(Tabela2[[#This Row],[feat]]="","","Feat")</f>
        <v/>
      </c>
      <c r="Z1931" s="17" t="str">
        <f>CONCATENATE(INT(spotify_top_songs_audio_features[[#This Row],[duration_ms]]/(60*1000)),":",MOD(INT(spotify_top_songs_audio_features[[#This Row],[duration_ms]]/1000),60))</f>
        <v>3:37</v>
      </c>
      <c r="AA19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931" t="str">
        <f>spotify_top_songs_audio_features[[#This Row],[track_name]]</f>
        <v>Husn</v>
      </c>
    </row>
    <row r="1932" spans="1:28" x14ac:dyDescent="0.25">
      <c r="A1932" t="s">
        <v>8242</v>
      </c>
      <c r="B1932" t="s">
        <v>218</v>
      </c>
      <c r="C1932" t="s">
        <v>1671</v>
      </c>
      <c r="D1932" t="s">
        <v>220</v>
      </c>
      <c r="E1932" t="s">
        <v>102</v>
      </c>
      <c r="F1932" t="s">
        <v>32</v>
      </c>
      <c r="G1932" t="s">
        <v>25</v>
      </c>
      <c r="H1932">
        <v>712</v>
      </c>
      <c r="I1932">
        <v>557</v>
      </c>
      <c r="J1932">
        <v>115</v>
      </c>
      <c r="K1932" t="s">
        <v>1447</v>
      </c>
      <c r="L1932">
        <v>0</v>
      </c>
      <c r="M1932">
        <v>27</v>
      </c>
      <c r="N1932">
        <v>594</v>
      </c>
      <c r="O1932">
        <v>-4861</v>
      </c>
      <c r="P1932">
        <v>170079</v>
      </c>
      <c r="Q1932">
        <v>171987</v>
      </c>
      <c r="R1932">
        <v>9</v>
      </c>
      <c r="S1932">
        <v>76712772</v>
      </c>
      <c r="U1932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1932" t="str">
        <f>IFERROR(MID(spotify_top_songs_audio_features[[#This Row],[artist_names]],SEARCH(",",spotify_top_songs_audio_features[[#This Row],[artist_names]])+2,99),"")</f>
        <v/>
      </c>
      <c r="W1932" t="str">
        <f>spotify_top_songs_audio_features[[#This Row],[source]]</f>
        <v>UMLE - Latino</v>
      </c>
      <c r="X1932" s="1">
        <f>spotify_top_songs_audio_features[[#This Row],[streams]]</f>
        <v>76712772</v>
      </c>
      <c r="Y1932" t="str">
        <f>IF(Tabela2[[#This Row],[feat]]="","","Feat")</f>
        <v/>
      </c>
      <c r="Z1932" s="17" t="str">
        <f>CONCATENATE(INT(spotify_top_songs_audio_features[[#This Row],[duration_ms]]/(60*1000)),":",MOD(INT(spotify_top_songs_audio_features[[#This Row],[duration_ms]]/1000),60))</f>
        <v>2:51</v>
      </c>
      <c r="AA19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932" t="str">
        <f>spotify_top_songs_audio_features[[#This Row],[track_name]]</f>
        <v>Normal</v>
      </c>
    </row>
    <row r="1933" spans="1:28" x14ac:dyDescent="0.25">
      <c r="A1933" t="s">
        <v>10643</v>
      </c>
      <c r="B1933" t="s">
        <v>3370</v>
      </c>
      <c r="C1933" t="s">
        <v>10644</v>
      </c>
      <c r="D1933" t="s">
        <v>1807</v>
      </c>
      <c r="E1933" t="s">
        <v>70</v>
      </c>
      <c r="F1933" t="s">
        <v>24</v>
      </c>
      <c r="G1933" t="s">
        <v>25</v>
      </c>
      <c r="H1933">
        <v>849</v>
      </c>
      <c r="I1933">
        <v>655</v>
      </c>
      <c r="J1933">
        <v>106</v>
      </c>
      <c r="K1933" t="s">
        <v>5193</v>
      </c>
      <c r="L1933">
        <v>0</v>
      </c>
      <c r="M1933">
        <v>781</v>
      </c>
      <c r="N1933">
        <v>76</v>
      </c>
      <c r="O1933">
        <v>-2899</v>
      </c>
      <c r="P1933">
        <v>161966</v>
      </c>
      <c r="Q1933">
        <v>264483</v>
      </c>
      <c r="R1933">
        <v>7</v>
      </c>
      <c r="S1933">
        <v>76699162</v>
      </c>
      <c r="U1933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1933" t="str">
        <f>IFERROR(MID(spotify_top_songs_audio_features[[#This Row],[artist_names]],SEARCH(",",spotify_top_songs_audio_features[[#This Row],[artist_names]])+2,99),"")</f>
        <v/>
      </c>
      <c r="W1933" t="str">
        <f>spotify_top_songs_audio_features[[#This Row],[source]]</f>
        <v>WEA Latina</v>
      </c>
      <c r="X1933" s="1">
        <f>spotify_top_songs_audio_features[[#This Row],[streams]]</f>
        <v>76699162</v>
      </c>
      <c r="Y1933" t="str">
        <f>IF(Tabela2[[#This Row],[feat]]="","","Feat")</f>
        <v/>
      </c>
      <c r="Z1933" s="17" t="str">
        <f>CONCATENATE(INT(spotify_top_songs_audio_features[[#This Row],[duration_ms]]/(60*1000)),":",MOD(INT(spotify_top_songs_audio_features[[#This Row],[duration_ms]]/1000),60))</f>
        <v>4:24</v>
      </c>
      <c r="AA19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933" t="str">
        <f>spotify_top_songs_audio_features[[#This Row],[track_name]]</f>
        <v>Tal Vez</v>
      </c>
    </row>
    <row r="1934" spans="1:28" x14ac:dyDescent="0.25">
      <c r="A1934" t="s">
        <v>7819</v>
      </c>
      <c r="B1934" t="s">
        <v>6465</v>
      </c>
      <c r="C1934" t="s">
        <v>6466</v>
      </c>
      <c r="D1934" t="s">
        <v>48</v>
      </c>
      <c r="E1934" t="s">
        <v>102</v>
      </c>
      <c r="F1934" t="s">
        <v>24</v>
      </c>
      <c r="G1934" t="s">
        <v>152</v>
      </c>
      <c r="H1934">
        <v>593</v>
      </c>
      <c r="I1934">
        <v>354</v>
      </c>
      <c r="J1934">
        <v>279</v>
      </c>
      <c r="K1934" t="s">
        <v>890</v>
      </c>
      <c r="L1934">
        <v>3.5500000000000002E-3</v>
      </c>
      <c r="M1934">
        <v>293</v>
      </c>
      <c r="N1934">
        <v>241</v>
      </c>
      <c r="O1934">
        <v>-827</v>
      </c>
      <c r="P1934">
        <v>12001</v>
      </c>
      <c r="Q1934">
        <v>220750</v>
      </c>
      <c r="R1934">
        <v>49</v>
      </c>
      <c r="S1934">
        <v>76658292</v>
      </c>
      <c r="U1934" t="str">
        <f>IFERROR(LEFT(spotify_top_songs_audio_features[[#This Row],[artist_names]],SEARCH(",",spotify_top_songs_audio_features[[#This Row],[artist_names]])-1),spotify_top_songs_audio_features[[#This Row],[artist_names]])</f>
        <v>New West</v>
      </c>
      <c r="V1934" t="str">
        <f>IFERROR(MID(spotify_top_songs_audio_features[[#This Row],[artist_names]],SEARCH(",",spotify_top_songs_audio_features[[#This Row],[artist_names]])+2,99),"")</f>
        <v/>
      </c>
      <c r="W1934" t="str">
        <f>spotify_top_songs_audio_features[[#This Row],[source]]</f>
        <v>Republic Records</v>
      </c>
      <c r="X1934" s="1">
        <f>spotify_top_songs_audio_features[[#This Row],[streams]]</f>
        <v>76658292</v>
      </c>
      <c r="Y1934" t="str">
        <f>IF(Tabela2[[#This Row],[feat]]="","","Feat")</f>
        <v/>
      </c>
      <c r="Z1934" s="17" t="str">
        <f>CONCATENATE(INT(spotify_top_songs_audio_features[[#This Row],[duration_ms]]/(60*1000)),":",MOD(INT(spotify_top_songs_audio_features[[#This Row],[duration_ms]]/1000),60))</f>
        <v>3:40</v>
      </c>
      <c r="AA19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934" t="str">
        <f>spotify_top_songs_audio_features[[#This Row],[track_name]]</f>
        <v>Those Eyes</v>
      </c>
    </row>
    <row r="1935" spans="1:28" x14ac:dyDescent="0.25">
      <c r="A1935" t="s">
        <v>5372</v>
      </c>
      <c r="B1935" t="s">
        <v>5373</v>
      </c>
      <c r="C1935" t="s">
        <v>5374</v>
      </c>
      <c r="D1935" t="s">
        <v>840</v>
      </c>
      <c r="E1935" t="s">
        <v>31</v>
      </c>
      <c r="F1935" t="s">
        <v>24</v>
      </c>
      <c r="G1935" t="s">
        <v>25</v>
      </c>
      <c r="H1935">
        <v>574</v>
      </c>
      <c r="I1935">
        <v>728</v>
      </c>
      <c r="J1935">
        <v>62</v>
      </c>
      <c r="K1935" t="s">
        <v>1948</v>
      </c>
      <c r="L1935">
        <v>1.4200000000000001E-4</v>
      </c>
      <c r="M1935">
        <v>851</v>
      </c>
      <c r="N1935">
        <v>266</v>
      </c>
      <c r="O1935">
        <v>-4777</v>
      </c>
      <c r="P1935">
        <v>125047</v>
      </c>
      <c r="Q1935">
        <v>214942</v>
      </c>
      <c r="R1935">
        <v>14</v>
      </c>
      <c r="S1935">
        <v>76627763</v>
      </c>
      <c r="U1935" t="str">
        <f>IFERROR(LEFT(spotify_top_songs_audio_features[[#This Row],[artist_names]],SEARCH(",",spotify_top_songs_audio_features[[#This Row],[artist_names]])-1),spotify_top_songs_audio_features[[#This Row],[artist_names]])</f>
        <v>Robin Schulz</v>
      </c>
      <c r="V1935" t="str">
        <f>IFERROR(MID(spotify_top_songs_audio_features[[#This Row],[artist_names]],SEARCH(",",spotify_top_songs_audio_features[[#This Row],[artist_names]])+2,99),"")</f>
        <v>Erika Sirola</v>
      </c>
      <c r="W1935" t="str">
        <f>spotify_top_songs_audio_features[[#This Row],[source]]</f>
        <v>WM Germany</v>
      </c>
      <c r="X1935" s="1">
        <f>spotify_top_songs_audio_features[[#This Row],[streams]]</f>
        <v>76627763</v>
      </c>
      <c r="Y1935" t="str">
        <f>IF(Tabela2[[#This Row],[feat]]="","","Feat")</f>
        <v>Feat</v>
      </c>
      <c r="Z1935" s="17" t="str">
        <f>CONCATENATE(INT(spotify_top_songs_audio_features[[#This Row],[duration_ms]]/(60*1000)),":",MOD(INT(spotify_top_songs_audio_features[[#This Row],[duration_ms]]/1000),60))</f>
        <v>3:34</v>
      </c>
      <c r="AA19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35" t="str">
        <f>spotify_top_songs_audio_features[[#This Row],[track_name]]</f>
        <v>Speechless (feat. Erika Sirola)</v>
      </c>
    </row>
    <row r="1936" spans="1:28" x14ac:dyDescent="0.25">
      <c r="A1936" t="s">
        <v>7211</v>
      </c>
      <c r="B1936" t="s">
        <v>3576</v>
      </c>
      <c r="C1936" t="s">
        <v>7212</v>
      </c>
      <c r="D1936" t="s">
        <v>42</v>
      </c>
      <c r="E1936" t="s">
        <v>177</v>
      </c>
      <c r="F1936" t="s">
        <v>32</v>
      </c>
      <c r="G1936" t="s">
        <v>25</v>
      </c>
      <c r="H1936">
        <v>82</v>
      </c>
      <c r="I1936">
        <v>568</v>
      </c>
      <c r="J1936">
        <v>411</v>
      </c>
      <c r="K1936" t="s">
        <v>4161</v>
      </c>
      <c r="L1936">
        <v>0</v>
      </c>
      <c r="M1936">
        <v>952</v>
      </c>
      <c r="N1936">
        <v>535</v>
      </c>
      <c r="O1936">
        <v>-823</v>
      </c>
      <c r="P1936">
        <v>152279</v>
      </c>
      <c r="Q1936">
        <v>210787</v>
      </c>
      <c r="R1936">
        <v>11</v>
      </c>
      <c r="S1936">
        <v>76609520</v>
      </c>
      <c r="U1936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1936" t="str">
        <f>IFERROR(MID(spotify_top_songs_audio_features[[#This Row],[artist_names]],SEARCH(",",spotify_top_songs_audio_features[[#This Row],[artist_names]])+2,99),"")</f>
        <v/>
      </c>
      <c r="W1936" t="str">
        <f>spotify_top_songs_audio_features[[#This Row],[source]]</f>
        <v>Atlantic/KSR</v>
      </c>
      <c r="X1936" s="1">
        <f>spotify_top_songs_audio_features[[#This Row],[streams]]</f>
        <v>76609520</v>
      </c>
      <c r="Y1936" t="str">
        <f>IF(Tabela2[[#This Row],[feat]]="","","Feat")</f>
        <v/>
      </c>
      <c r="Z1936" s="17" t="str">
        <f>CONCATENATE(INT(spotify_top_songs_audio_features[[#This Row],[duration_ms]]/(60*1000)),":",MOD(INT(spotify_top_songs_audio_features[[#This Row],[duration_ms]]/1000),60))</f>
        <v>3:30</v>
      </c>
      <c r="AA19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936" t="str">
        <f>spotify_top_songs_audio_features[[#This Row],[track_name]]</f>
        <v>Be Careful</v>
      </c>
    </row>
    <row r="1937" spans="1:28" x14ac:dyDescent="0.25">
      <c r="A1937" t="s">
        <v>14057</v>
      </c>
      <c r="B1937" t="s">
        <v>649</v>
      </c>
      <c r="C1937" t="s">
        <v>12036</v>
      </c>
      <c r="D1937" t="s">
        <v>881</v>
      </c>
      <c r="E1937" t="s">
        <v>43</v>
      </c>
      <c r="F1937" t="s">
        <v>24</v>
      </c>
      <c r="G1937" t="s">
        <v>25</v>
      </c>
      <c r="H1937">
        <v>556</v>
      </c>
      <c r="I1937">
        <v>319</v>
      </c>
      <c r="J1937">
        <v>281</v>
      </c>
      <c r="K1937" t="s">
        <v>14058</v>
      </c>
      <c r="L1937">
        <v>0</v>
      </c>
      <c r="M1937">
        <v>996</v>
      </c>
      <c r="N1937">
        <v>294</v>
      </c>
      <c r="O1937">
        <v>-8251</v>
      </c>
      <c r="P1937">
        <v>135187</v>
      </c>
      <c r="Q1937">
        <v>285240</v>
      </c>
      <c r="R1937">
        <v>11</v>
      </c>
      <c r="S1937">
        <v>76587860</v>
      </c>
      <c r="U1937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1937" t="str">
        <f>IFERROR(MID(spotify_top_songs_audio_features[[#This Row],[artist_names]],SEARCH(",",spotify_top_songs_audio_features[[#This Row],[artist_names]])+2,99),"")</f>
        <v/>
      </c>
      <c r="W1937" t="str">
        <f>spotify_top_songs_audio_features[[#This Row],[source]]</f>
        <v>XL Recordings</v>
      </c>
      <c r="X1937" s="1">
        <f>spotify_top_songs_audio_features[[#This Row],[streams]]</f>
        <v>76587860</v>
      </c>
      <c r="Y1937" t="str">
        <f>IF(Tabela2[[#This Row],[feat]]="","","Feat")</f>
        <v/>
      </c>
      <c r="Z1937" s="17" t="str">
        <f>CONCATENATE(INT(spotify_top_songs_audio_features[[#This Row],[duration_ms]]/(60*1000)),":",MOD(INT(spotify_top_songs_audio_features[[#This Row],[duration_ms]]/1000),60))</f>
        <v>4:45</v>
      </c>
      <c r="AA19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37" t="str">
        <f>spotify_top_songs_audio_features[[#This Row],[track_name]]</f>
        <v>Someone Like You</v>
      </c>
    </row>
    <row r="1938" spans="1:28" x14ac:dyDescent="0.25">
      <c r="A1938" t="s">
        <v>5232</v>
      </c>
      <c r="B1938" t="s">
        <v>280</v>
      </c>
      <c r="C1938" t="s">
        <v>5233</v>
      </c>
      <c r="D1938" t="s">
        <v>282</v>
      </c>
      <c r="E1938" t="s">
        <v>23</v>
      </c>
      <c r="F1938" t="s">
        <v>24</v>
      </c>
      <c r="G1938" t="s">
        <v>25</v>
      </c>
      <c r="H1938">
        <v>555</v>
      </c>
      <c r="I1938">
        <v>536</v>
      </c>
      <c r="J1938">
        <v>452</v>
      </c>
      <c r="K1938" t="s">
        <v>4559</v>
      </c>
      <c r="L1938">
        <v>0</v>
      </c>
      <c r="M1938">
        <v>623</v>
      </c>
      <c r="N1938">
        <v>203</v>
      </c>
      <c r="O1938">
        <v>-8233</v>
      </c>
      <c r="P1938">
        <v>118057</v>
      </c>
      <c r="Q1938">
        <v>191638</v>
      </c>
      <c r="R1938">
        <v>7</v>
      </c>
      <c r="S1938">
        <v>76372309</v>
      </c>
      <c r="U1938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1938" t="str">
        <f>IFERROR(MID(spotify_top_songs_audio_features[[#This Row],[artist_names]],SEARCH(",",spotify_top_songs_audio_features[[#This Row],[artist_names]])+2,99),"")</f>
        <v/>
      </c>
      <c r="W1938" t="str">
        <f>spotify_top_songs_audio_features[[#This Row],[source]]</f>
        <v>Columbia</v>
      </c>
      <c r="X1938" s="1">
        <f>spotify_top_songs_audio_features[[#This Row],[streams]]</f>
        <v>76372309</v>
      </c>
      <c r="Y1938" t="str">
        <f>IF(Tabela2[[#This Row],[feat]]="","","Feat")</f>
        <v/>
      </c>
      <c r="Z1938" s="17" t="str">
        <f>CONCATENATE(INT(spotify_top_songs_audio_features[[#This Row],[duration_ms]]/(60*1000)),":",MOD(INT(spotify_top_songs_audio_features[[#This Row],[duration_ms]]/1000),60))</f>
        <v>3:11</v>
      </c>
      <c r="AA19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938" t="str">
        <f>spotify_top_songs_audio_features[[#This Row],[track_name]]</f>
        <v>Love Of My Life</v>
      </c>
    </row>
    <row r="1939" spans="1:28" x14ac:dyDescent="0.25">
      <c r="A1939" t="s">
        <v>333</v>
      </c>
      <c r="B1939" t="s">
        <v>334</v>
      </c>
      <c r="C1939" t="s">
        <v>335</v>
      </c>
      <c r="D1939" t="s">
        <v>336</v>
      </c>
      <c r="E1939" t="s">
        <v>86</v>
      </c>
      <c r="F1939" t="s">
        <v>32</v>
      </c>
      <c r="G1939" t="s">
        <v>25</v>
      </c>
      <c r="H1939">
        <v>6</v>
      </c>
      <c r="I1939">
        <v>885</v>
      </c>
      <c r="J1939">
        <v>393</v>
      </c>
      <c r="K1939" t="s">
        <v>337</v>
      </c>
      <c r="L1939">
        <v>6.02E-4</v>
      </c>
      <c r="M1939">
        <v>856</v>
      </c>
      <c r="N1939">
        <v>736</v>
      </c>
      <c r="O1939">
        <v>-621</v>
      </c>
      <c r="P1939">
        <v>105003</v>
      </c>
      <c r="Q1939">
        <v>111458</v>
      </c>
      <c r="R1939">
        <v>5</v>
      </c>
      <c r="S1939">
        <v>76343158</v>
      </c>
      <c r="U1939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1939" t="str">
        <f>IFERROR(MID(spotify_top_songs_audio_features[[#This Row],[artist_names]],SEARCH(",",spotify_top_songs_audio_features[[#This Row],[artist_names]])+2,99),"")</f>
        <v>Kanye West, Ty Dolla $ign</v>
      </c>
      <c r="W1939" t="str">
        <f>spotify_top_songs_audio_features[[#This Row],[source]]</f>
        <v>Ye</v>
      </c>
      <c r="X1939" s="1">
        <f>spotify_top_songs_audio_features[[#This Row],[streams]]</f>
        <v>76343158</v>
      </c>
      <c r="Y1939" t="str">
        <f>IF(Tabela2[[#This Row],[feat]]="","","Feat")</f>
        <v>Feat</v>
      </c>
      <c r="Z1939" s="17" t="str">
        <f>CONCATENATE(INT(spotify_top_songs_audio_features[[#This Row],[duration_ms]]/(60*1000)),":",MOD(INT(spotify_top_songs_audio_features[[#This Row],[duration_ms]]/1000),60))</f>
        <v>1:51</v>
      </c>
      <c r="AA19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939" t="str">
        <f>spotify_top_songs_audio_features[[#This Row],[track_name]]</f>
        <v>BURN</v>
      </c>
    </row>
    <row r="1940" spans="1:28" x14ac:dyDescent="0.25">
      <c r="A1940" t="s">
        <v>6030</v>
      </c>
      <c r="B1940" t="s">
        <v>624</v>
      </c>
      <c r="C1940" t="s">
        <v>6031</v>
      </c>
      <c r="D1940" t="s">
        <v>141</v>
      </c>
      <c r="E1940" t="s">
        <v>23</v>
      </c>
      <c r="F1940" t="s">
        <v>24</v>
      </c>
      <c r="G1940" t="s">
        <v>25</v>
      </c>
      <c r="H1940">
        <v>883</v>
      </c>
      <c r="I1940">
        <v>6</v>
      </c>
      <c r="J1940">
        <v>37</v>
      </c>
      <c r="K1940" t="s">
        <v>429</v>
      </c>
      <c r="L1940">
        <v>7.94E-4</v>
      </c>
      <c r="M1940">
        <v>931</v>
      </c>
      <c r="N1940">
        <v>691</v>
      </c>
      <c r="O1940">
        <v>-7188</v>
      </c>
      <c r="P1940">
        <v>113903</v>
      </c>
      <c r="Q1940">
        <v>156430</v>
      </c>
      <c r="R1940">
        <v>12</v>
      </c>
      <c r="S1940">
        <v>76136806</v>
      </c>
      <c r="U194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940" t="str">
        <f>IFERROR(MID(spotify_top_songs_audio_features[[#This Row],[artist_names]],SEARCH(",",spotify_top_songs_audio_features[[#This Row],[artist_names]])+2,99),"")</f>
        <v/>
      </c>
      <c r="W1940" t="str">
        <f>spotify_top_songs_audio_features[[#This Row],[source]]</f>
        <v>Rimas Entertainment LLC</v>
      </c>
      <c r="X1940" s="1">
        <f>spotify_top_songs_audio_features[[#This Row],[streams]]</f>
        <v>76136806</v>
      </c>
      <c r="Y1940" t="str">
        <f>IF(Tabela2[[#This Row],[feat]]="","","Feat")</f>
        <v/>
      </c>
      <c r="Z1940" s="17" t="str">
        <f>CONCATENATE(INT(spotify_top_songs_audio_features[[#This Row],[duration_ms]]/(60*1000)),":",MOD(INT(spotify_top_songs_audio_features[[#This Row],[duration_ms]]/1000),60))</f>
        <v>2:36</v>
      </c>
      <c r="AA19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940" t="str">
        <f>spotify_top_songs_audio_features[[#This Row],[track_name]]</f>
        <v>BOOKER T</v>
      </c>
    </row>
    <row r="1941" spans="1:28" x14ac:dyDescent="0.25">
      <c r="A1941" t="s">
        <v>7531</v>
      </c>
      <c r="B1941" t="s">
        <v>1287</v>
      </c>
      <c r="C1941" t="s">
        <v>7532</v>
      </c>
      <c r="D1941" t="s">
        <v>48</v>
      </c>
      <c r="E1941" t="s">
        <v>142</v>
      </c>
      <c r="F1941" t="s">
        <v>32</v>
      </c>
      <c r="G1941" t="s">
        <v>25</v>
      </c>
      <c r="H1941">
        <v>758</v>
      </c>
      <c r="I1941">
        <v>665</v>
      </c>
      <c r="J1941">
        <v>774</v>
      </c>
      <c r="K1941" t="s">
        <v>7533</v>
      </c>
      <c r="L1941">
        <v>157</v>
      </c>
      <c r="M1941">
        <v>216</v>
      </c>
      <c r="N1941">
        <v>643</v>
      </c>
      <c r="O1941">
        <v>-5188</v>
      </c>
      <c r="P1941">
        <v>151976</v>
      </c>
      <c r="Q1941">
        <v>216893</v>
      </c>
      <c r="R1941">
        <v>7</v>
      </c>
      <c r="S1941">
        <v>76027906</v>
      </c>
      <c r="U194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1941" t="str">
        <f>IFERROR(MID(spotify_top_songs_audio_features[[#This Row],[artist_names]],SEARCH(",",spotify_top_songs_audio_features[[#This Row],[artist_names]])+2,99),"")</f>
        <v/>
      </c>
      <c r="W1941" t="str">
        <f>spotify_top_songs_audio_features[[#This Row],[source]]</f>
        <v>Republic Records</v>
      </c>
      <c r="X1941" s="1">
        <f>spotify_top_songs_audio_features[[#This Row],[streams]]</f>
        <v>76027906</v>
      </c>
      <c r="Y1941" t="str">
        <f>IF(Tabela2[[#This Row],[feat]]="","","Feat")</f>
        <v/>
      </c>
      <c r="Z1941" s="17" t="str">
        <f>CONCATENATE(INT(spotify_top_songs_audio_features[[#This Row],[duration_ms]]/(60*1000)),":",MOD(INT(spotify_top_songs_audio_features[[#This Row],[duration_ms]]/1000),60))</f>
        <v>3:36</v>
      </c>
      <c r="AA19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41" t="str">
        <f>spotify_top_songs_audio_features[[#This Row],[track_name]]</f>
        <v>bloodline</v>
      </c>
    </row>
    <row r="1942" spans="1:28" x14ac:dyDescent="0.25">
      <c r="A1942" t="s">
        <v>8372</v>
      </c>
      <c r="B1942" t="s">
        <v>4404</v>
      </c>
      <c r="C1942" t="s">
        <v>8142</v>
      </c>
      <c r="D1942" t="s">
        <v>814</v>
      </c>
      <c r="E1942" t="s">
        <v>469</v>
      </c>
      <c r="F1942" t="s">
        <v>32</v>
      </c>
      <c r="G1942" t="s">
        <v>25</v>
      </c>
      <c r="H1942">
        <v>824</v>
      </c>
      <c r="I1942">
        <v>453</v>
      </c>
      <c r="J1942">
        <v>968</v>
      </c>
      <c r="K1942" t="s">
        <v>2272</v>
      </c>
      <c r="L1942">
        <v>273</v>
      </c>
      <c r="M1942">
        <v>896</v>
      </c>
      <c r="N1942">
        <v>552</v>
      </c>
      <c r="O1942">
        <v>-9604</v>
      </c>
      <c r="P1942">
        <v>119959</v>
      </c>
      <c r="Q1942">
        <v>181831</v>
      </c>
      <c r="R1942">
        <v>6</v>
      </c>
      <c r="S1942">
        <v>75916846</v>
      </c>
      <c r="U1942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1942" t="str">
        <f>IFERROR(MID(spotify_top_songs_audio_features[[#This Row],[artist_names]],SEARCH(",",spotify_top_songs_audio_features[[#This Row],[artist_names]])+2,99),"")</f>
        <v/>
      </c>
      <c r="W1942" t="str">
        <f>spotify_top_songs_audio_features[[#This Row],[source]]</f>
        <v>Top Dawg Entertainment/RCA Records</v>
      </c>
      <c r="X1942" s="1">
        <f>spotify_top_songs_audio_features[[#This Row],[streams]]</f>
        <v>75916846</v>
      </c>
      <c r="Y1942" t="str">
        <f>IF(Tabela2[[#This Row],[feat]]="","","Feat")</f>
        <v/>
      </c>
      <c r="Z1942" s="17" t="str">
        <f>CONCATENATE(INT(spotify_top_songs_audio_features[[#This Row],[duration_ms]]/(60*1000)),":",MOD(INT(spotify_top_songs_audio_features[[#This Row],[duration_ms]]/1000),60))</f>
        <v>3:1</v>
      </c>
      <c r="AA19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942" t="str">
        <f>spotify_top_songs_audio_features[[#This Row],[track_name]]</f>
        <v>Shirt</v>
      </c>
    </row>
    <row r="1943" spans="1:28" x14ac:dyDescent="0.25">
      <c r="A1943" t="s">
        <v>2915</v>
      </c>
      <c r="B1943" t="s">
        <v>2916</v>
      </c>
      <c r="C1943" t="s">
        <v>2917</v>
      </c>
      <c r="D1943" t="s">
        <v>2918</v>
      </c>
      <c r="E1943" t="s">
        <v>113</v>
      </c>
      <c r="F1943" t="s">
        <v>32</v>
      </c>
      <c r="G1943" t="s">
        <v>25</v>
      </c>
      <c r="H1943">
        <v>793</v>
      </c>
      <c r="I1943">
        <v>729</v>
      </c>
      <c r="J1943">
        <v>394</v>
      </c>
      <c r="K1943" t="s">
        <v>2919</v>
      </c>
      <c r="L1943">
        <v>3.1E-4</v>
      </c>
      <c r="M1943">
        <v>317</v>
      </c>
      <c r="N1943">
        <v>488</v>
      </c>
      <c r="O1943">
        <v>-477</v>
      </c>
      <c r="P1943">
        <v>121972</v>
      </c>
      <c r="Q1943">
        <v>195547</v>
      </c>
      <c r="R1943">
        <v>21</v>
      </c>
      <c r="S1943">
        <v>75824507</v>
      </c>
      <c r="U1943" t="str">
        <f>IFERROR(LEFT(spotify_top_songs_audio_features[[#This Row],[artist_names]],SEARCH(",",spotify_top_songs_audio_features[[#This Row],[artist_names]])-1),spotify_top_songs_audio_features[[#This Row],[artist_names]])</f>
        <v>Kungs</v>
      </c>
      <c r="V1943" t="str">
        <f>IFERROR(MID(spotify_top_songs_audio_features[[#This Row],[artist_names]],SEARCH(",",spotify_top_songs_audio_features[[#This Row],[artist_names]])+2,99),"")</f>
        <v>Cookin' On 3 Burners</v>
      </c>
      <c r="W1943" t="str">
        <f>spotify_top_songs_audio_features[[#This Row],[source]]</f>
        <v>Universal Music Division Island Def Jam</v>
      </c>
      <c r="X1943" s="1">
        <f>spotify_top_songs_audio_features[[#This Row],[streams]]</f>
        <v>75824507</v>
      </c>
      <c r="Y1943" t="str">
        <f>IF(Tabela2[[#This Row],[feat]]="","","Feat")</f>
        <v>Feat</v>
      </c>
      <c r="Z1943" s="17" t="str">
        <f>CONCATENATE(INT(spotify_top_songs_audio_features[[#This Row],[duration_ms]]/(60*1000)),":",MOD(INT(spotify_top_songs_audio_features[[#This Row],[duration_ms]]/1000),60))</f>
        <v>3:15</v>
      </c>
      <c r="AA19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943" t="str">
        <f>spotify_top_songs_audio_features[[#This Row],[track_name]]</f>
        <v>This Girl (Kungs Vs. Cookin' On 3 Burners)</v>
      </c>
    </row>
    <row r="1944" spans="1:28" x14ac:dyDescent="0.25">
      <c r="A1944" t="s">
        <v>5822</v>
      </c>
      <c r="B1944" t="s">
        <v>120</v>
      </c>
      <c r="C1944" t="s">
        <v>5823</v>
      </c>
      <c r="D1944" t="s">
        <v>264</v>
      </c>
      <c r="E1944" t="s">
        <v>58</v>
      </c>
      <c r="F1944" t="s">
        <v>32</v>
      </c>
      <c r="G1944" t="s">
        <v>25</v>
      </c>
      <c r="H1944">
        <v>78</v>
      </c>
      <c r="I1944">
        <v>492</v>
      </c>
      <c r="J1944">
        <v>671</v>
      </c>
      <c r="K1944" t="s">
        <v>5824</v>
      </c>
      <c r="L1944">
        <v>313</v>
      </c>
      <c r="M1944">
        <v>174</v>
      </c>
      <c r="N1944">
        <v>374</v>
      </c>
      <c r="O1944">
        <v>-34</v>
      </c>
      <c r="P1944">
        <v>143983</v>
      </c>
      <c r="Q1944">
        <v>94246</v>
      </c>
      <c r="R1944">
        <v>13</v>
      </c>
      <c r="S1944">
        <v>75649735</v>
      </c>
      <c r="U1944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1944" t="str">
        <f>IFERROR(MID(spotify_top_songs_audio_features[[#This Row],[artist_names]],SEARCH(",",spotify_top_songs_audio_features[[#This Row],[artist_names]])+2,99),"")</f>
        <v/>
      </c>
      <c r="W1944" t="str">
        <f>spotify_top_songs_audio_features[[#This Row],[source]]</f>
        <v>Bad Vibes Forever / EMPIRE</v>
      </c>
      <c r="X1944" s="1">
        <f>spotify_top_songs_audio_features[[#This Row],[streams]]</f>
        <v>75649735</v>
      </c>
      <c r="Y1944" t="str">
        <f>IF(Tabela2[[#This Row],[feat]]="","","Feat")</f>
        <v/>
      </c>
      <c r="Z1944" s="17" t="str">
        <f>CONCATENATE(INT(spotify_top_songs_audio_features[[#This Row],[duration_ms]]/(60*1000)),":",MOD(INT(spotify_top_songs_audio_features[[#This Row],[duration_ms]]/1000),60))</f>
        <v>1:34</v>
      </c>
      <c r="AA19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944" t="str">
        <f>spotify_top_songs_audio_features[[#This Row],[track_name]]</f>
        <v>BAD!</v>
      </c>
    </row>
    <row r="1945" spans="1:28" x14ac:dyDescent="0.25">
      <c r="A1945" t="s">
        <v>16760</v>
      </c>
      <c r="B1945" t="s">
        <v>1287</v>
      </c>
      <c r="C1945" t="s">
        <v>16761</v>
      </c>
      <c r="D1945" t="s">
        <v>48</v>
      </c>
      <c r="E1945" t="s">
        <v>31</v>
      </c>
      <c r="F1945" t="s">
        <v>24</v>
      </c>
      <c r="G1945" t="s">
        <v>25</v>
      </c>
      <c r="H1945">
        <v>847</v>
      </c>
      <c r="I1945">
        <v>58</v>
      </c>
      <c r="J1945">
        <v>723</v>
      </c>
      <c r="K1945" t="s">
        <v>4379</v>
      </c>
      <c r="L1945">
        <v>548</v>
      </c>
      <c r="M1945">
        <v>1</v>
      </c>
      <c r="N1945">
        <v>575</v>
      </c>
      <c r="O1945">
        <v>-5316</v>
      </c>
      <c r="P1945">
        <v>137995</v>
      </c>
      <c r="Q1945">
        <v>267107</v>
      </c>
      <c r="R1945">
        <v>7</v>
      </c>
      <c r="S1945">
        <v>75637307</v>
      </c>
      <c r="U1945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1945" t="str">
        <f>IFERROR(MID(spotify_top_songs_audio_features[[#This Row],[artist_names]],SEARCH(",",spotify_top_songs_audio_features[[#This Row],[artist_names]])+2,99),"")</f>
        <v/>
      </c>
      <c r="W1945" t="str">
        <f>spotify_top_songs_audio_features[[#This Row],[source]]</f>
        <v>Republic Records</v>
      </c>
      <c r="X1945" s="1">
        <f>spotify_top_songs_audio_features[[#This Row],[streams]]</f>
        <v>75637307</v>
      </c>
      <c r="Y1945" t="str">
        <f>IF(Tabela2[[#This Row],[feat]]="","","Feat")</f>
        <v/>
      </c>
      <c r="Z1945" s="17" t="str">
        <f>CONCATENATE(INT(spotify_top_songs_audio_features[[#This Row],[duration_ms]]/(60*1000)),":",MOD(INT(spotify_top_songs_audio_features[[#This Row],[duration_ms]]/1000),60))</f>
        <v>4:27</v>
      </c>
      <c r="AA19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45" t="str">
        <f>spotify_top_songs_audio_features[[#This Row],[track_name]]</f>
        <v>bad idea</v>
      </c>
    </row>
    <row r="1946" spans="1:28" x14ac:dyDescent="0.25">
      <c r="A1946" t="s">
        <v>14284</v>
      </c>
      <c r="B1946" t="s">
        <v>14285</v>
      </c>
      <c r="C1946" t="s">
        <v>14286</v>
      </c>
      <c r="D1946" t="s">
        <v>2940</v>
      </c>
      <c r="E1946" t="s">
        <v>142</v>
      </c>
      <c r="F1946" t="s">
        <v>24</v>
      </c>
      <c r="G1946" t="s">
        <v>25</v>
      </c>
      <c r="H1946">
        <v>782</v>
      </c>
      <c r="I1946">
        <v>435</v>
      </c>
      <c r="J1946">
        <v>156</v>
      </c>
      <c r="K1946" t="s">
        <v>3521</v>
      </c>
      <c r="L1946">
        <v>1.31E-3</v>
      </c>
      <c r="M1946">
        <v>342</v>
      </c>
      <c r="N1946">
        <v>242</v>
      </c>
      <c r="O1946">
        <v>-7033</v>
      </c>
      <c r="P1946">
        <v>82996</v>
      </c>
      <c r="Q1946">
        <v>268933</v>
      </c>
      <c r="R1946">
        <v>13</v>
      </c>
      <c r="S1946">
        <v>75465884</v>
      </c>
      <c r="U1946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1946" t="str">
        <f>IFERROR(MID(spotify_top_songs_audio_features[[#This Row],[artist_names]],SEARCH(",",spotify_top_songs_audio_features[[#This Row],[artist_names]])+2,99),"")</f>
        <v>Offset, Metro Boomin, Travis Scott</v>
      </c>
      <c r="W1946" t="str">
        <f>spotify_top_songs_audio_features[[#This Row],[source]]</f>
        <v>Slaughter Gang, LLC/Epic/Quality Control Music/Motown/Capitol/Boominati Worldwide/Republic</v>
      </c>
      <c r="X1946" s="1">
        <f>spotify_top_songs_audio_features[[#This Row],[streams]]</f>
        <v>75465884</v>
      </c>
      <c r="Y1946" t="str">
        <f>IF(Tabela2[[#This Row],[feat]]="","","Feat")</f>
        <v>Feat</v>
      </c>
      <c r="Z1946" s="17" t="str">
        <f>CONCATENATE(INT(spotify_top_songs_audio_features[[#This Row],[duration_ms]]/(60*1000)),":",MOD(INT(spotify_top_songs_audio_features[[#This Row],[duration_ms]]/1000),60))</f>
        <v>4:28</v>
      </c>
      <c r="AA19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46" t="str">
        <f>spotify_top_songs_audio_features[[#This Row],[track_name]]</f>
        <v>Ghostface Killers (feat. Travis Scott)</v>
      </c>
    </row>
    <row r="1947" spans="1:28" x14ac:dyDescent="0.25">
      <c r="A1947" t="s">
        <v>2797</v>
      </c>
      <c r="B1947" t="s">
        <v>2798</v>
      </c>
      <c r="C1947" t="s">
        <v>2799</v>
      </c>
      <c r="D1947" t="s">
        <v>908</v>
      </c>
      <c r="E1947" t="s">
        <v>43</v>
      </c>
      <c r="F1947" t="s">
        <v>32</v>
      </c>
      <c r="G1947" t="s">
        <v>25</v>
      </c>
      <c r="H1947">
        <v>601</v>
      </c>
      <c r="I1947">
        <v>36</v>
      </c>
      <c r="J1947">
        <v>877</v>
      </c>
      <c r="K1947" t="s">
        <v>2800</v>
      </c>
      <c r="L1947">
        <v>0</v>
      </c>
      <c r="M1947">
        <v>882</v>
      </c>
      <c r="N1947">
        <v>335</v>
      </c>
      <c r="O1947">
        <v>-7791</v>
      </c>
      <c r="P1947">
        <v>124993</v>
      </c>
      <c r="Q1947">
        <v>276480</v>
      </c>
      <c r="R1947">
        <v>11</v>
      </c>
      <c r="S1947">
        <v>75450656</v>
      </c>
      <c r="U1947" t="str">
        <f>IFERROR(LEFT(spotify_top_songs_audio_features[[#This Row],[artist_names]],SEARCH(",",spotify_top_songs_audio_features[[#This Row],[artist_names]])-1),spotify_top_songs_audio_features[[#This Row],[artist_names]])</f>
        <v>Mc Davi</v>
      </c>
      <c r="V1947" t="str">
        <f>IFERROR(MID(spotify_top_songs_audio_features[[#This Row],[artist_names]],SEARCH(",",spotify_top_songs_audio_features[[#This Row],[artist_names]])+2,99),"")</f>
        <v>Mc Pedrinho, Mc Don Juan, DJ 900</v>
      </c>
      <c r="W1947" t="str">
        <f>spotify_top_songs_audio_features[[#This Row],[source]]</f>
        <v>GR6 Music</v>
      </c>
      <c r="X1947" s="1">
        <f>spotify_top_songs_audio_features[[#This Row],[streams]]</f>
        <v>75450656</v>
      </c>
      <c r="Y1947" t="str">
        <f>IF(Tabela2[[#This Row],[feat]]="","","Feat")</f>
        <v>Feat</v>
      </c>
      <c r="Z1947" s="17" t="str">
        <f>CONCATENATE(INT(spotify_top_songs_audio_features[[#This Row],[duration_ms]]/(60*1000)),":",MOD(INT(spotify_top_songs_audio_features[[#This Row],[duration_ms]]/1000),60))</f>
        <v>4:36</v>
      </c>
      <c r="AA19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47" t="str">
        <f>spotify_top_songs_audio_features[[#This Row],[track_name]]</f>
        <v>Bipolar</v>
      </c>
    </row>
    <row r="1948" spans="1:28" x14ac:dyDescent="0.25">
      <c r="A1948" t="s">
        <v>11972</v>
      </c>
      <c r="B1948" t="s">
        <v>280</v>
      </c>
      <c r="C1948" t="s">
        <v>11973</v>
      </c>
      <c r="D1948" t="s">
        <v>282</v>
      </c>
      <c r="E1948" t="s">
        <v>58</v>
      </c>
      <c r="F1948" t="s">
        <v>24</v>
      </c>
      <c r="G1948" t="s">
        <v>25</v>
      </c>
      <c r="H1948">
        <v>645</v>
      </c>
      <c r="I1948">
        <v>721</v>
      </c>
      <c r="J1948">
        <v>336</v>
      </c>
      <c r="K1948" t="s">
        <v>4525</v>
      </c>
      <c r="L1948">
        <v>143</v>
      </c>
      <c r="M1948">
        <v>204</v>
      </c>
      <c r="N1948">
        <v>88</v>
      </c>
      <c r="O1948">
        <v>-4394</v>
      </c>
      <c r="P1948">
        <v>182928</v>
      </c>
      <c r="Q1948">
        <v>191959</v>
      </c>
      <c r="R1948">
        <v>6</v>
      </c>
      <c r="S1948">
        <v>75447062</v>
      </c>
      <c r="U1948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1948" t="str">
        <f>IFERROR(MID(spotify_top_songs_audio_features[[#This Row],[artist_names]],SEARCH(",",spotify_top_songs_audio_features[[#This Row],[artist_names]])+2,99),"")</f>
        <v/>
      </c>
      <c r="W1948" t="str">
        <f>spotify_top_songs_audio_features[[#This Row],[source]]</f>
        <v>Columbia</v>
      </c>
      <c r="X1948" s="1">
        <f>spotify_top_songs_audio_features[[#This Row],[streams]]</f>
        <v>75447062</v>
      </c>
      <c r="Y1948" t="str">
        <f>IF(Tabela2[[#This Row],[feat]]="","","Feat")</f>
        <v/>
      </c>
      <c r="Z1948" s="17" t="str">
        <f>CONCATENATE(INT(spotify_top_songs_audio_features[[#This Row],[duration_ms]]/(60*1000)),":",MOD(INT(spotify_top_songs_audio_features[[#This Row],[duration_ms]]/1000),60))</f>
        <v>3:11</v>
      </c>
      <c r="AA19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948" t="str">
        <f>spotify_top_songs_audio_features[[#This Row],[track_name]]</f>
        <v>Grapejuice</v>
      </c>
    </row>
    <row r="1949" spans="1:28" x14ac:dyDescent="0.25">
      <c r="A1949" t="s">
        <v>11229</v>
      </c>
      <c r="B1949" t="s">
        <v>11230</v>
      </c>
      <c r="C1949" t="s">
        <v>11231</v>
      </c>
      <c r="D1949" t="s">
        <v>220</v>
      </c>
      <c r="E1949" t="s">
        <v>58</v>
      </c>
      <c r="F1949" t="s">
        <v>24</v>
      </c>
      <c r="G1949" t="s">
        <v>25</v>
      </c>
      <c r="H1949">
        <v>714</v>
      </c>
      <c r="I1949">
        <v>671</v>
      </c>
      <c r="J1949">
        <v>362</v>
      </c>
      <c r="K1949" t="s">
        <v>241</v>
      </c>
      <c r="L1949">
        <v>0</v>
      </c>
      <c r="M1949">
        <v>325</v>
      </c>
      <c r="N1949">
        <v>641</v>
      </c>
      <c r="O1949">
        <v>-5119</v>
      </c>
      <c r="P1949">
        <v>169732</v>
      </c>
      <c r="Q1949">
        <v>229827</v>
      </c>
      <c r="R1949">
        <v>12</v>
      </c>
      <c r="S1949">
        <v>75420545</v>
      </c>
      <c r="U1949" t="str">
        <f>IFERROR(LEFT(spotify_top_songs_audio_features[[#This Row],[artist_names]],SEARCH(",",spotify_top_songs_audio_features[[#This Row],[artist_names]])-1),spotify_top_songs_audio_features[[#This Row],[artist_names]])</f>
        <v>KEVIN ROLDAN</v>
      </c>
      <c r="V1949" t="str">
        <f>IFERROR(MID(spotify_top_songs_audio_features[[#This Row],[artist_names]],SEARCH(",",spotify_top_songs_audio_features[[#This Row],[artist_names]])+2,99),"")</f>
        <v>Bryant Myers, Lyanno</v>
      </c>
      <c r="W1949" t="str">
        <f>spotify_top_songs_audio_features[[#This Row],[source]]</f>
        <v>UMLE - Latino</v>
      </c>
      <c r="X1949" s="1">
        <f>spotify_top_songs_audio_features[[#This Row],[streams]]</f>
        <v>75420545</v>
      </c>
      <c r="Y1949" t="str">
        <f>IF(Tabela2[[#This Row],[feat]]="","","Feat")</f>
        <v>Feat</v>
      </c>
      <c r="Z1949" s="17" t="str">
        <f>CONCATENATE(INT(spotify_top_songs_audio_features[[#This Row],[duration_ms]]/(60*1000)),":",MOD(INT(spotify_top_songs_audio_features[[#This Row],[duration_ms]]/1000),60))</f>
        <v>3:49</v>
      </c>
      <c r="AA19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949" t="str">
        <f>spotify_top_songs_audio_features[[#This Row],[track_name]]</f>
        <v>HASTA ABAJO</v>
      </c>
    </row>
    <row r="1950" spans="1:28" x14ac:dyDescent="0.25">
      <c r="A1950" t="s">
        <v>17698</v>
      </c>
      <c r="B1950" t="s">
        <v>17699</v>
      </c>
      <c r="C1950" t="s">
        <v>17700</v>
      </c>
      <c r="D1950" t="s">
        <v>17701</v>
      </c>
      <c r="E1950" t="s">
        <v>177</v>
      </c>
      <c r="F1950" t="s">
        <v>32</v>
      </c>
      <c r="G1950" t="s">
        <v>25</v>
      </c>
      <c r="H1950">
        <v>492</v>
      </c>
      <c r="I1950">
        <v>275</v>
      </c>
      <c r="J1950">
        <v>3</v>
      </c>
      <c r="K1950" t="s">
        <v>1182</v>
      </c>
      <c r="L1950">
        <v>0</v>
      </c>
      <c r="M1950">
        <v>101</v>
      </c>
      <c r="N1950">
        <v>18</v>
      </c>
      <c r="O1950">
        <v>-134</v>
      </c>
      <c r="P1950">
        <v>926</v>
      </c>
      <c r="Q1950">
        <v>251034</v>
      </c>
      <c r="R1950">
        <v>18</v>
      </c>
      <c r="S1950">
        <v>75368928</v>
      </c>
      <c r="U1950" t="str">
        <f>IFERROR(LEFT(spotify_top_songs_audio_features[[#This Row],[artist_names]],SEARCH(",",spotify_top_songs_audio_features[[#This Row],[artist_names]])-1),spotify_top_songs_audio_features[[#This Row],[artist_names]])</f>
        <v>gnash</v>
      </c>
      <c r="V1950" t="str">
        <f>IFERROR(MID(spotify_top_songs_audio_features[[#This Row],[artist_names]],SEARCH(",",spotify_top_songs_audio_features[[#This Row],[artist_names]])+2,99),"")</f>
        <v>Olivia O'Brien</v>
      </c>
      <c r="W1950" t="str">
        <f>spotify_top_songs_audio_features[[#This Row],[source]]</f>
        <v>:):</v>
      </c>
      <c r="X1950" s="1">
        <f>spotify_top_songs_audio_features[[#This Row],[streams]]</f>
        <v>75368928</v>
      </c>
      <c r="Y1950" t="str">
        <f>IF(Tabela2[[#This Row],[feat]]="","","Feat")</f>
        <v>Feat</v>
      </c>
      <c r="Z1950" s="17" t="str">
        <f>CONCATENATE(INT(spotify_top_songs_audio_features[[#This Row],[duration_ms]]/(60*1000)),":",MOD(INT(spotify_top_songs_audio_features[[#This Row],[duration_ms]]/1000),60))</f>
        <v>4:11</v>
      </c>
      <c r="AA19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950" t="str">
        <f>spotify_top_songs_audio_features[[#This Row],[track_name]]</f>
        <v>i hate u, i love u (feat. olivia o'brien)</v>
      </c>
    </row>
    <row r="1951" spans="1:28" x14ac:dyDescent="0.25">
      <c r="A1951" t="s">
        <v>452</v>
      </c>
      <c r="B1951" t="s">
        <v>453</v>
      </c>
      <c r="C1951" t="s">
        <v>454</v>
      </c>
      <c r="D1951" t="s">
        <v>455</v>
      </c>
      <c r="E1951" t="s">
        <v>86</v>
      </c>
      <c r="F1951" t="s">
        <v>24</v>
      </c>
      <c r="G1951" t="s">
        <v>25</v>
      </c>
      <c r="H1951">
        <v>556</v>
      </c>
      <c r="I1951">
        <v>481</v>
      </c>
      <c r="J1951">
        <v>313</v>
      </c>
      <c r="K1951" t="s">
        <v>456</v>
      </c>
      <c r="L1951">
        <v>0</v>
      </c>
      <c r="M1951">
        <v>216</v>
      </c>
      <c r="N1951">
        <v>581</v>
      </c>
      <c r="O1951">
        <v>-7663</v>
      </c>
      <c r="P1951">
        <v>149025</v>
      </c>
      <c r="Q1951">
        <v>120137</v>
      </c>
      <c r="R1951">
        <v>13</v>
      </c>
      <c r="S1951">
        <v>75368218</v>
      </c>
      <c r="U1951" t="str">
        <f>IFERROR(LEFT(spotify_top_songs_audio_features[[#This Row],[artist_names]],SEARCH(",",spotify_top_songs_audio_features[[#This Row],[artist_names]])-1),spotify_top_songs_audio_features[[#This Row],[artist_names]])</f>
        <v>Calboy</v>
      </c>
      <c r="V1951" t="str">
        <f>IFERROR(MID(spotify_top_songs_audio_features[[#This Row],[artist_names]],SEARCH(",",spotify_top_songs_audio_features[[#This Row],[artist_names]])+2,99),"")</f>
        <v/>
      </c>
      <c r="W1951" t="str">
        <f>spotify_top_songs_audio_features[[#This Row],[source]]</f>
        <v>Polo Grounds Music/RCA Records</v>
      </c>
      <c r="X1951" s="1">
        <f>spotify_top_songs_audio_features[[#This Row],[streams]]</f>
        <v>75368218</v>
      </c>
      <c r="Y1951" t="str">
        <f>IF(Tabela2[[#This Row],[feat]]="","","Feat")</f>
        <v/>
      </c>
      <c r="Z1951" s="17" t="str">
        <f>CONCATENATE(INT(spotify_top_songs_audio_features[[#This Row],[duration_ms]]/(60*1000)),":",MOD(INT(spotify_top_songs_audio_features[[#This Row],[duration_ms]]/1000),60))</f>
        <v>2:0</v>
      </c>
      <c r="AA19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951" t="str">
        <f>spotify_top_songs_audio_features[[#This Row],[track_name]]</f>
        <v>Envy Me</v>
      </c>
    </row>
    <row r="1952" spans="1:28" x14ac:dyDescent="0.25">
      <c r="A1952" t="s">
        <v>11142</v>
      </c>
      <c r="B1952" t="s">
        <v>112</v>
      </c>
      <c r="C1952" t="s">
        <v>11143</v>
      </c>
      <c r="D1952" t="s">
        <v>112</v>
      </c>
      <c r="E1952" t="s">
        <v>102</v>
      </c>
      <c r="F1952" t="s">
        <v>24</v>
      </c>
      <c r="G1952" t="s">
        <v>25</v>
      </c>
      <c r="H1952">
        <v>626</v>
      </c>
      <c r="I1952">
        <v>547</v>
      </c>
      <c r="J1952">
        <v>342</v>
      </c>
      <c r="K1952" t="s">
        <v>11144</v>
      </c>
      <c r="L1952">
        <v>1.67E-3</v>
      </c>
      <c r="M1952">
        <v>149</v>
      </c>
      <c r="N1952">
        <v>192</v>
      </c>
      <c r="O1952">
        <v>-8285</v>
      </c>
      <c r="P1952">
        <v>109946</v>
      </c>
      <c r="Q1952">
        <v>279833</v>
      </c>
      <c r="R1952">
        <v>4</v>
      </c>
      <c r="S1952">
        <v>75364932</v>
      </c>
      <c r="U195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952" t="str">
        <f>IFERROR(MID(spotify_top_songs_audio_features[[#This Row],[artist_names]],SEARCH(",",spotify_top_songs_audio_features[[#This Row],[artist_names]])+2,99),"")</f>
        <v/>
      </c>
      <c r="W1952" t="str">
        <f>spotify_top_songs_audio_features[[#This Row],[source]]</f>
        <v>Taylor Swift</v>
      </c>
      <c r="X1952" s="1">
        <f>spotify_top_songs_audio_features[[#This Row],[streams]]</f>
        <v>75364932</v>
      </c>
      <c r="Y1952" t="str">
        <f>IF(Tabela2[[#This Row],[feat]]="","","Feat")</f>
        <v/>
      </c>
      <c r="Z1952" s="17" t="str">
        <f>CONCATENATE(INT(spotify_top_songs_audio_features[[#This Row],[duration_ms]]/(60*1000)),":",MOD(INT(spotify_top_songs_audio_features[[#This Row],[duration_ms]]/1000),60))</f>
        <v>4:39</v>
      </c>
      <c r="AA19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952" t="str">
        <f>spotify_top_songs_audio_features[[#This Row],[track_name]]</f>
        <v>Say Don't Go (Taylor's Version) (From The Vault)</v>
      </c>
    </row>
    <row r="1953" spans="1:28" x14ac:dyDescent="0.25">
      <c r="A1953" t="s">
        <v>9726</v>
      </c>
      <c r="B1953" t="s">
        <v>9727</v>
      </c>
      <c r="C1953" t="s">
        <v>9728</v>
      </c>
      <c r="D1953" t="s">
        <v>390</v>
      </c>
      <c r="E1953" t="s">
        <v>469</v>
      </c>
      <c r="F1953" t="s">
        <v>24</v>
      </c>
      <c r="G1953" t="s">
        <v>25</v>
      </c>
      <c r="H1953">
        <v>528</v>
      </c>
      <c r="I1953">
        <v>511</v>
      </c>
      <c r="J1953">
        <v>324</v>
      </c>
      <c r="K1953" t="s">
        <v>4165</v>
      </c>
      <c r="L1953">
        <v>0</v>
      </c>
      <c r="M1953">
        <v>101</v>
      </c>
      <c r="N1953">
        <v>351</v>
      </c>
      <c r="O1953">
        <v>-8144</v>
      </c>
      <c r="P1953">
        <v>1001</v>
      </c>
      <c r="Q1953">
        <v>209880</v>
      </c>
      <c r="R1953">
        <v>34</v>
      </c>
      <c r="S1953">
        <v>75240019</v>
      </c>
      <c r="U1953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1953" t="str">
        <f>IFERROR(MID(spotify_top_songs_audio_features[[#This Row],[artist_names]],SEARCH(",",spotify_top_songs_audio_features[[#This Row],[artist_names]])+2,99),"")</f>
        <v>ILLENIUM, Lennon Stella</v>
      </c>
      <c r="W1953" t="str">
        <f>spotify_top_songs_audio_features[[#This Row],[source]]</f>
        <v>Disruptor Records/Columbia</v>
      </c>
      <c r="X1953" s="1">
        <f>spotify_top_songs_audio_features[[#This Row],[streams]]</f>
        <v>75240019</v>
      </c>
      <c r="Y1953" t="str">
        <f>IF(Tabela2[[#This Row],[feat]]="","","Feat")</f>
        <v>Feat</v>
      </c>
      <c r="Z1953" s="17" t="str">
        <f>CONCATENATE(INT(spotify_top_songs_audio_features[[#This Row],[duration_ms]]/(60*1000)),":",MOD(INT(spotify_top_songs_audio_features[[#This Row],[duration_ms]]/1000),60))</f>
        <v>3:29</v>
      </c>
      <c r="AA19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953" t="str">
        <f>spotify_top_songs_audio_features[[#This Row],[track_name]]</f>
        <v>Takeaway</v>
      </c>
    </row>
    <row r="1954" spans="1:28" x14ac:dyDescent="0.25">
      <c r="A1954" t="s">
        <v>4433</v>
      </c>
      <c r="B1954" t="s">
        <v>4434</v>
      </c>
      <c r="C1954" t="s">
        <v>4435</v>
      </c>
      <c r="D1954" t="s">
        <v>402</v>
      </c>
      <c r="E1954" t="s">
        <v>23</v>
      </c>
      <c r="F1954" t="s">
        <v>32</v>
      </c>
      <c r="G1954" t="s">
        <v>152</v>
      </c>
      <c r="H1954">
        <v>736</v>
      </c>
      <c r="I1954">
        <v>862</v>
      </c>
      <c r="J1954">
        <v>333</v>
      </c>
      <c r="K1954" t="s">
        <v>497</v>
      </c>
      <c r="L1954">
        <v>0</v>
      </c>
      <c r="M1954">
        <v>904</v>
      </c>
      <c r="N1954">
        <v>799</v>
      </c>
      <c r="O1954">
        <v>-4136</v>
      </c>
      <c r="P1954">
        <v>145001</v>
      </c>
      <c r="Q1954">
        <v>153032</v>
      </c>
      <c r="R1954">
        <v>8</v>
      </c>
      <c r="S1954">
        <v>75187814</v>
      </c>
      <c r="U1954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1954" t="str">
        <f>IFERROR(MID(spotify_top_songs_audio_features[[#This Row],[artist_names]],SEARCH(",",spotify_top_songs_audio_features[[#This Row],[artist_names]])+2,99),"")</f>
        <v>Tito Double P</v>
      </c>
      <c r="W1954" t="str">
        <f>spotify_top_songs_audio_features[[#This Row],[source]]</f>
        <v>Double P Records</v>
      </c>
      <c r="X1954" s="1">
        <f>spotify_top_songs_audio_features[[#This Row],[streams]]</f>
        <v>75187814</v>
      </c>
      <c r="Y1954" t="str">
        <f>IF(Tabela2[[#This Row],[feat]]="","","Feat")</f>
        <v>Feat</v>
      </c>
      <c r="Z1954" s="17" t="str">
        <f>CONCATENATE(INT(spotify_top_songs_audio_features[[#This Row],[duration_ms]]/(60*1000)),":",MOD(INT(spotify_top_songs_audio_features[[#This Row],[duration_ms]]/1000),60))</f>
        <v>2:33</v>
      </c>
      <c r="AA19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954" t="str">
        <f>spotify_top_songs_audio_features[[#This Row],[track_name]]</f>
        <v>LA PEOPLE</v>
      </c>
    </row>
    <row r="1955" spans="1:28" x14ac:dyDescent="0.25">
      <c r="A1955" t="s">
        <v>8162</v>
      </c>
      <c r="B1955" t="s">
        <v>8163</v>
      </c>
      <c r="C1955" t="s">
        <v>8164</v>
      </c>
      <c r="D1955" t="s">
        <v>349</v>
      </c>
      <c r="E1955" t="s">
        <v>142</v>
      </c>
      <c r="F1955" t="s">
        <v>24</v>
      </c>
      <c r="G1955" t="s">
        <v>25</v>
      </c>
      <c r="H1955">
        <v>649</v>
      </c>
      <c r="I1955">
        <v>589</v>
      </c>
      <c r="J1955">
        <v>558</v>
      </c>
      <c r="K1955" t="s">
        <v>8165</v>
      </c>
      <c r="L1955">
        <v>0</v>
      </c>
      <c r="M1955">
        <v>108</v>
      </c>
      <c r="N1955">
        <v>151</v>
      </c>
      <c r="O1955">
        <v>-6237</v>
      </c>
      <c r="P1955">
        <v>159073</v>
      </c>
      <c r="Q1955">
        <v>244827</v>
      </c>
      <c r="R1955">
        <v>13</v>
      </c>
      <c r="S1955">
        <v>75187049</v>
      </c>
      <c r="U195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955" t="str">
        <f>IFERROR(MID(spotify_top_songs_audio_features[[#This Row],[artist_names]],SEARCH(",",spotify_top_songs_audio_features[[#This Row],[artist_names]])+2,99),"")</f>
        <v>Ed Sheeran, Future</v>
      </c>
      <c r="W1955" t="str">
        <f>spotify_top_songs_audio_features[[#This Row],[source]]</f>
        <v>Big Machine Records, LLC</v>
      </c>
      <c r="X1955" s="1">
        <f>spotify_top_songs_audio_features[[#This Row],[streams]]</f>
        <v>75187049</v>
      </c>
      <c r="Y1955" t="str">
        <f>IF(Tabela2[[#This Row],[feat]]="","","Feat")</f>
        <v>Feat</v>
      </c>
      <c r="Z1955" s="17" t="str">
        <f>CONCATENATE(INT(spotify_top_songs_audio_features[[#This Row],[duration_ms]]/(60*1000)),":",MOD(INT(spotify_top_songs_audio_features[[#This Row],[duration_ms]]/1000),60))</f>
        <v>4:4</v>
      </c>
      <c r="AA19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55" t="str">
        <f>spotify_top_songs_audio_features[[#This Row],[track_name]]</f>
        <v>End Game</v>
      </c>
    </row>
    <row r="1956" spans="1:28" x14ac:dyDescent="0.25">
      <c r="A1956" t="s">
        <v>1197</v>
      </c>
      <c r="B1956" t="s">
        <v>112</v>
      </c>
      <c r="C1956" t="s">
        <v>1198</v>
      </c>
      <c r="D1956" t="s">
        <v>112</v>
      </c>
      <c r="E1956" t="s">
        <v>113</v>
      </c>
      <c r="F1956" t="s">
        <v>24</v>
      </c>
      <c r="G1956" t="s">
        <v>25</v>
      </c>
      <c r="H1956">
        <v>777</v>
      </c>
      <c r="I1956">
        <v>357</v>
      </c>
      <c r="J1956">
        <v>522</v>
      </c>
      <c r="K1956" t="s">
        <v>1199</v>
      </c>
      <c r="L1956">
        <v>7.2800000000000002E-4</v>
      </c>
      <c r="M1956">
        <v>108</v>
      </c>
      <c r="N1956">
        <v>172</v>
      </c>
      <c r="O1956">
        <v>-6942</v>
      </c>
      <c r="P1956">
        <v>139883</v>
      </c>
      <c r="Q1956">
        <v>210252</v>
      </c>
      <c r="R1956">
        <v>7</v>
      </c>
      <c r="S1956">
        <v>75120501</v>
      </c>
      <c r="U195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956" t="str">
        <f>IFERROR(MID(spotify_top_songs_audio_features[[#This Row],[artist_names]],SEARCH(",",spotify_top_songs_audio_features[[#This Row],[artist_names]])+2,99),"")</f>
        <v/>
      </c>
      <c r="W1956" t="str">
        <f>spotify_top_songs_audio_features[[#This Row],[source]]</f>
        <v>Taylor Swift</v>
      </c>
      <c r="X1956" s="1">
        <f>spotify_top_songs_audio_features[[#This Row],[streams]]</f>
        <v>75120501</v>
      </c>
      <c r="Y1956" t="str">
        <f>IF(Tabela2[[#This Row],[feat]]="","","Feat")</f>
        <v/>
      </c>
      <c r="Z1956" s="17" t="str">
        <f>CONCATENATE(INT(spotify_top_songs_audio_features[[#This Row],[duration_ms]]/(60*1000)),":",MOD(INT(spotify_top_songs_audio_features[[#This Row],[duration_ms]]/1000),60))</f>
        <v>3:30</v>
      </c>
      <c r="AA19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956" t="str">
        <f>spotify_top_songs_audio_features[[#This Row],[track_name]]</f>
        <v>the 1</v>
      </c>
    </row>
    <row r="1957" spans="1:28" x14ac:dyDescent="0.25">
      <c r="A1957" t="s">
        <v>17012</v>
      </c>
      <c r="B1957" t="s">
        <v>17013</v>
      </c>
      <c r="C1957" t="s">
        <v>17014</v>
      </c>
      <c r="D1957" t="s">
        <v>2521</v>
      </c>
      <c r="E1957" t="s">
        <v>43</v>
      </c>
      <c r="F1957" t="s">
        <v>32</v>
      </c>
      <c r="G1957" t="s">
        <v>25</v>
      </c>
      <c r="H1957">
        <v>691</v>
      </c>
      <c r="I1957">
        <v>894</v>
      </c>
      <c r="J1957">
        <v>115</v>
      </c>
      <c r="K1957" t="s">
        <v>2004</v>
      </c>
      <c r="L1957">
        <v>0</v>
      </c>
      <c r="M1957">
        <v>104</v>
      </c>
      <c r="N1957">
        <v>623</v>
      </c>
      <c r="O1957">
        <v>-1681</v>
      </c>
      <c r="P1957">
        <v>184019</v>
      </c>
      <c r="Q1957">
        <v>241880</v>
      </c>
      <c r="R1957">
        <v>13</v>
      </c>
      <c r="S1957">
        <v>74942507</v>
      </c>
      <c r="U1957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1957" t="str">
        <f>IFERROR(MID(spotify_top_songs_audio_features[[#This Row],[artist_names]],SEARCH(",",spotify_top_songs_audio_features[[#This Row],[artist_names]])+2,99),"")</f>
        <v>Wisin &amp; Yandel</v>
      </c>
      <c r="W1957" t="str">
        <f>spotify_top_songs_audio_features[[#This Row],[source]]</f>
        <v>El Cartel Records (EC3)</v>
      </c>
      <c r="X1957" s="1">
        <f>spotify_top_songs_audio_features[[#This Row],[streams]]</f>
        <v>74942507</v>
      </c>
      <c r="Y1957" t="str">
        <f>IF(Tabela2[[#This Row],[feat]]="","","Feat")</f>
        <v>Feat</v>
      </c>
      <c r="Z1957" s="17" t="str">
        <f>CONCATENATE(INT(spotify_top_songs_audio_features[[#This Row],[duration_ms]]/(60*1000)),":",MOD(INT(spotify_top_songs_audio_features[[#This Row],[duration_ms]]/1000),60))</f>
        <v>4:1</v>
      </c>
      <c r="AA19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57" t="str">
        <f>spotify_top_songs_audio_features[[#This Row],[track_name]]</f>
        <v>Si Supieras</v>
      </c>
    </row>
    <row r="1958" spans="1:28" x14ac:dyDescent="0.25">
      <c r="A1958" t="s">
        <v>6293</v>
      </c>
      <c r="B1958" t="s">
        <v>4404</v>
      </c>
      <c r="C1958" t="s">
        <v>6294</v>
      </c>
      <c r="D1958" t="s">
        <v>814</v>
      </c>
      <c r="E1958" t="s">
        <v>43</v>
      </c>
      <c r="F1958" t="s">
        <v>32</v>
      </c>
      <c r="G1958" t="s">
        <v>25</v>
      </c>
      <c r="H1958">
        <v>461</v>
      </c>
      <c r="I1958">
        <v>279</v>
      </c>
      <c r="J1958">
        <v>373</v>
      </c>
      <c r="K1958" t="s">
        <v>6295</v>
      </c>
      <c r="L1958">
        <v>0</v>
      </c>
      <c r="M1958">
        <v>205</v>
      </c>
      <c r="N1958">
        <v>599</v>
      </c>
      <c r="O1958">
        <v>-11776</v>
      </c>
      <c r="P1958">
        <v>114225</v>
      </c>
      <c r="Q1958">
        <v>150720</v>
      </c>
      <c r="R1958">
        <v>7</v>
      </c>
      <c r="S1958">
        <v>74844996</v>
      </c>
      <c r="U1958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1958" t="str">
        <f>IFERROR(MID(spotify_top_songs_audio_features[[#This Row],[artist_names]],SEARCH(",",spotify_top_songs_audio_features[[#This Row],[artist_names]])+2,99),"")</f>
        <v/>
      </c>
      <c r="W1958" t="str">
        <f>spotify_top_songs_audio_features[[#This Row],[source]]</f>
        <v>Top Dawg Entertainment/RCA Records</v>
      </c>
      <c r="X1958" s="1">
        <f>spotify_top_songs_audio_features[[#This Row],[streams]]</f>
        <v>74844996</v>
      </c>
      <c r="Y1958" t="str">
        <f>IF(Tabela2[[#This Row],[feat]]="","","Feat")</f>
        <v/>
      </c>
      <c r="Z1958" s="17" t="str">
        <f>CONCATENATE(INT(spotify_top_songs_audio_features[[#This Row],[duration_ms]]/(60*1000)),":",MOD(INT(spotify_top_songs_audio_features[[#This Row],[duration_ms]]/1000),60))</f>
        <v>2:30</v>
      </c>
      <c r="AA19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58" t="str">
        <f>spotify_top_songs_audio_features[[#This Row],[track_name]]</f>
        <v>Blind</v>
      </c>
    </row>
    <row r="1959" spans="1:28" x14ac:dyDescent="0.25">
      <c r="A1959" t="s">
        <v>13954</v>
      </c>
      <c r="B1959" t="s">
        <v>13955</v>
      </c>
      <c r="C1959" t="s">
        <v>10691</v>
      </c>
      <c r="D1959" t="s">
        <v>37</v>
      </c>
      <c r="E1959" t="s">
        <v>43</v>
      </c>
      <c r="F1959" t="s">
        <v>24</v>
      </c>
      <c r="G1959" t="s">
        <v>25</v>
      </c>
      <c r="H1959">
        <v>606</v>
      </c>
      <c r="I1959">
        <v>799</v>
      </c>
      <c r="J1959">
        <v>261</v>
      </c>
      <c r="K1959" t="s">
        <v>8104</v>
      </c>
      <c r="L1959">
        <v>0</v>
      </c>
      <c r="M1959">
        <v>15</v>
      </c>
      <c r="N1959">
        <v>638</v>
      </c>
      <c r="O1959">
        <v>-4452</v>
      </c>
      <c r="P1959">
        <v>103014</v>
      </c>
      <c r="Q1959">
        <v>232907</v>
      </c>
      <c r="R1959">
        <v>15</v>
      </c>
      <c r="S1959">
        <v>74839305</v>
      </c>
      <c r="U1959" t="str">
        <f>IFERROR(LEFT(spotify_top_songs_audio_features[[#This Row],[artist_names]],SEARCH(",",spotify_top_songs_audio_features[[#This Row],[artist_names]])-1),spotify_top_songs_audio_features[[#This Row],[artist_names]])</f>
        <v>PUBLIC</v>
      </c>
      <c r="V1959" t="str">
        <f>IFERROR(MID(spotify_top_songs_audio_features[[#This Row],[artist_names]],SEARCH(",",spotify_top_songs_audio_features[[#This Row],[artist_names]])+2,99),"")</f>
        <v/>
      </c>
      <c r="W1959" t="str">
        <f>spotify_top_songs_audio_features[[#This Row],[source]]</f>
        <v>Island Records</v>
      </c>
      <c r="X1959" s="1">
        <f>spotify_top_songs_audio_features[[#This Row],[streams]]</f>
        <v>74839305</v>
      </c>
      <c r="Y1959" t="str">
        <f>IF(Tabela2[[#This Row],[feat]]="","","Feat")</f>
        <v/>
      </c>
      <c r="Z1959" s="17" t="str">
        <f>CONCATENATE(INT(spotify_top_songs_audio_features[[#This Row],[duration_ms]]/(60*1000)),":",MOD(INT(spotify_top_songs_audio_features[[#This Row],[duration_ms]]/1000),60))</f>
        <v>3:52</v>
      </c>
      <c r="AA19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59" t="str">
        <f>spotify_top_songs_audio_features[[#This Row],[track_name]]</f>
        <v>Make You Mine</v>
      </c>
    </row>
    <row r="1960" spans="1:28" x14ac:dyDescent="0.25">
      <c r="A1960" t="s">
        <v>5342</v>
      </c>
      <c r="B1960" t="s">
        <v>2500</v>
      </c>
      <c r="C1960" t="s">
        <v>5343</v>
      </c>
      <c r="D1960" t="s">
        <v>2502</v>
      </c>
      <c r="E1960" t="s">
        <v>43</v>
      </c>
      <c r="F1960" t="s">
        <v>24</v>
      </c>
      <c r="G1960" t="s">
        <v>25</v>
      </c>
      <c r="H1960">
        <v>808</v>
      </c>
      <c r="I1960">
        <v>903</v>
      </c>
      <c r="J1960">
        <v>729</v>
      </c>
      <c r="K1960" t="s">
        <v>2249</v>
      </c>
      <c r="L1960">
        <v>0</v>
      </c>
      <c r="M1960">
        <v>816</v>
      </c>
      <c r="N1960">
        <v>922</v>
      </c>
      <c r="O1960">
        <v>-2179</v>
      </c>
      <c r="P1960">
        <v>120044</v>
      </c>
      <c r="Q1960">
        <v>198053</v>
      </c>
      <c r="R1960">
        <v>17</v>
      </c>
      <c r="S1960">
        <v>74769260</v>
      </c>
      <c r="U1960" t="str">
        <f>IFERROR(LEFT(spotify_top_songs_audio_features[[#This Row],[artist_names]],SEARCH(",",spotify_top_songs_audio_features[[#This Row],[artist_names]])-1),spotify_top_songs_audio_features[[#This Row],[artist_names]])</f>
        <v>TWICE</v>
      </c>
      <c r="V1960" t="str">
        <f>IFERROR(MID(spotify_top_songs_audio_features[[#This Row],[artist_names]],SEARCH(",",spotify_top_songs_audio_features[[#This Row],[artist_names]])+2,99),"")</f>
        <v/>
      </c>
      <c r="W1960" t="str">
        <f>spotify_top_songs_audio_features[[#This Row],[source]]</f>
        <v>Republic Records - TWICE</v>
      </c>
      <c r="X1960" s="1">
        <f>spotify_top_songs_audio_features[[#This Row],[streams]]</f>
        <v>74769260</v>
      </c>
      <c r="Y1960" t="str">
        <f>IF(Tabela2[[#This Row],[feat]]="","","Feat")</f>
        <v/>
      </c>
      <c r="Z1960" s="17" t="str">
        <f>CONCATENATE(INT(spotify_top_songs_audio_features[[#This Row],[duration_ms]]/(60*1000)),":",MOD(INT(spotify_top_songs_audio_features[[#This Row],[duration_ms]]/1000),60))</f>
        <v>3:18</v>
      </c>
      <c r="AA19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60" t="str">
        <f>spotify_top_songs_audio_features[[#This Row],[track_name]]</f>
        <v>The Feels</v>
      </c>
    </row>
    <row r="1961" spans="1:28" x14ac:dyDescent="0.25">
      <c r="A1961" t="s">
        <v>16590</v>
      </c>
      <c r="B1961" t="s">
        <v>2320</v>
      </c>
      <c r="C1961" t="s">
        <v>9000</v>
      </c>
      <c r="D1961" t="s">
        <v>929</v>
      </c>
      <c r="E1961" t="s">
        <v>97</v>
      </c>
      <c r="F1961" t="s">
        <v>24</v>
      </c>
      <c r="G1961" t="s">
        <v>25</v>
      </c>
      <c r="H1961">
        <v>942</v>
      </c>
      <c r="I1961">
        <v>383</v>
      </c>
      <c r="J1961">
        <v>565</v>
      </c>
      <c r="K1961" t="s">
        <v>16591</v>
      </c>
      <c r="L1961">
        <v>0</v>
      </c>
      <c r="M1961">
        <v>922</v>
      </c>
      <c r="N1961">
        <v>38</v>
      </c>
      <c r="O1961">
        <v>-8099</v>
      </c>
      <c r="P1961">
        <v>100021</v>
      </c>
      <c r="Q1961">
        <v>177806</v>
      </c>
      <c r="R1961">
        <v>13</v>
      </c>
      <c r="S1961">
        <v>74706394</v>
      </c>
      <c r="U1961" t="str">
        <f>IFERROR(LEFT(spotify_top_songs_audio_features[[#This Row],[artist_names]],SEARCH(",",spotify_top_songs_audio_features[[#This Row],[artist_names]])-1),spotify_top_songs_audio_features[[#This Row],[artist_names]])</f>
        <v>Rich The Kid</v>
      </c>
      <c r="V1961" t="str">
        <f>IFERROR(MID(spotify_top_songs_audio_features[[#This Row],[artist_names]],SEARCH(",",spotify_top_songs_audio_features[[#This Row],[artist_names]])+2,99),"")</f>
        <v/>
      </c>
      <c r="W1961" t="str">
        <f>spotify_top_songs_audio_features[[#This Row],[source]]</f>
        <v>Interscope Records</v>
      </c>
      <c r="X1961" s="1">
        <f>spotify_top_songs_audio_features[[#This Row],[streams]]</f>
        <v>74706394</v>
      </c>
      <c r="Y1961" t="str">
        <f>IF(Tabela2[[#This Row],[feat]]="","","Feat")</f>
        <v/>
      </c>
      <c r="Z1961" s="17" t="str">
        <f>CONCATENATE(INT(spotify_top_songs_audio_features[[#This Row],[duration_ms]]/(60*1000)),":",MOD(INT(spotify_top_songs_audio_features[[#This Row],[duration_ms]]/1000),60))</f>
        <v>2:57</v>
      </c>
      <c r="AA19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961" t="str">
        <f>spotify_top_songs_audio_features[[#This Row],[track_name]]</f>
        <v>Splashin</v>
      </c>
    </row>
    <row r="1962" spans="1:28" x14ac:dyDescent="0.25">
      <c r="A1962" t="s">
        <v>6765</v>
      </c>
      <c r="B1962" t="s">
        <v>6766</v>
      </c>
      <c r="C1962" t="s">
        <v>6767</v>
      </c>
      <c r="D1962" t="s">
        <v>6679</v>
      </c>
      <c r="E1962" t="s">
        <v>31</v>
      </c>
      <c r="F1962" t="s">
        <v>24</v>
      </c>
      <c r="G1962" t="s">
        <v>25</v>
      </c>
      <c r="H1962">
        <v>88</v>
      </c>
      <c r="I1962">
        <v>483</v>
      </c>
      <c r="J1962">
        <v>505</v>
      </c>
      <c r="K1962" t="s">
        <v>3111</v>
      </c>
      <c r="L1962">
        <v>8.6799999999999996E-4</v>
      </c>
      <c r="M1962">
        <v>607</v>
      </c>
      <c r="N1962">
        <v>827</v>
      </c>
      <c r="O1962">
        <v>-7012</v>
      </c>
      <c r="P1962">
        <v>124009</v>
      </c>
      <c r="Q1962">
        <v>342613</v>
      </c>
      <c r="R1962">
        <v>12</v>
      </c>
      <c r="S1962">
        <v>74653376</v>
      </c>
      <c r="U1962" t="str">
        <f>IFERROR(LEFT(spotify_top_songs_audio_features[[#This Row],[artist_names]],SEARCH(",",spotify_top_songs_audio_features[[#This Row],[artist_names]])-1),spotify_top_songs_audio_features[[#This Row],[artist_names]])</f>
        <v>Master KG</v>
      </c>
      <c r="V1962" t="str">
        <f>IFERROR(MID(spotify_top_songs_audio_features[[#This Row],[artist_names]],SEARCH(",",spotify_top_songs_audio_features[[#This Row],[artist_names]])+2,99),"")</f>
        <v>Nomcebo Zikode</v>
      </c>
      <c r="W1962" t="str">
        <f>spotify_top_songs_audio_features[[#This Row],[source]]</f>
        <v>Elektra France</v>
      </c>
      <c r="X1962" s="1">
        <f>spotify_top_songs_audio_features[[#This Row],[streams]]</f>
        <v>74653376</v>
      </c>
      <c r="Y1962" t="str">
        <f>IF(Tabela2[[#This Row],[feat]]="","","Feat")</f>
        <v>Feat</v>
      </c>
      <c r="Z1962" s="17" t="str">
        <f>CONCATENATE(INT(spotify_top_songs_audio_features[[#This Row],[duration_ms]]/(60*1000)),":",MOD(INT(spotify_top_songs_audio_features[[#This Row],[duration_ms]]/1000),60))</f>
        <v>5:42</v>
      </c>
      <c r="AA19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62" t="str">
        <f>spotify_top_songs_audio_features[[#This Row],[track_name]]</f>
        <v>Jerusalema (feat. Nomcebo Zikode)</v>
      </c>
    </row>
    <row r="1963" spans="1:28" x14ac:dyDescent="0.25">
      <c r="A1963" t="s">
        <v>3069</v>
      </c>
      <c r="B1963" t="s">
        <v>624</v>
      </c>
      <c r="C1963" t="s">
        <v>3070</v>
      </c>
      <c r="D1963" t="s">
        <v>141</v>
      </c>
      <c r="E1963" t="s">
        <v>31</v>
      </c>
      <c r="F1963" t="s">
        <v>32</v>
      </c>
      <c r="G1963" t="s">
        <v>25</v>
      </c>
      <c r="H1963">
        <v>849</v>
      </c>
      <c r="I1963">
        <v>584</v>
      </c>
      <c r="J1963">
        <v>115</v>
      </c>
      <c r="K1963" t="s">
        <v>3071</v>
      </c>
      <c r="L1963">
        <v>6.1799999999999995E-4</v>
      </c>
      <c r="M1963">
        <v>492</v>
      </c>
      <c r="N1963">
        <v>724</v>
      </c>
      <c r="O1963">
        <v>-8195</v>
      </c>
      <c r="P1963">
        <v>115018</v>
      </c>
      <c r="Q1963">
        <v>139041</v>
      </c>
      <c r="R1963">
        <v>9</v>
      </c>
      <c r="S1963">
        <v>74644928</v>
      </c>
      <c r="U196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963" t="str">
        <f>IFERROR(MID(spotify_top_songs_audio_features[[#This Row],[artist_names]],SEARCH(",",spotify_top_songs_audio_features[[#This Row],[artist_names]])+2,99),"")</f>
        <v/>
      </c>
      <c r="W1963" t="str">
        <f>spotify_top_songs_audio_features[[#This Row],[source]]</f>
        <v>Rimas Entertainment LLC</v>
      </c>
      <c r="X1963" s="1">
        <f>spotify_top_songs_audio_features[[#This Row],[streams]]</f>
        <v>74644928</v>
      </c>
      <c r="Y1963" t="str">
        <f>IF(Tabela2[[#This Row],[feat]]="","","Feat")</f>
        <v/>
      </c>
      <c r="Z1963" s="17" t="str">
        <f>CONCATENATE(INT(spotify_top_songs_audio_features[[#This Row],[duration_ms]]/(60*1000)),":",MOD(INT(spotify_top_songs_audio_features[[#This Row],[duration_ms]]/1000),60))</f>
        <v>2:19</v>
      </c>
      <c r="AA19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63" t="str">
        <f>spotify_top_songs_audio_features[[#This Row],[track_name]]</f>
        <v>Agosto</v>
      </c>
    </row>
    <row r="1964" spans="1:28" x14ac:dyDescent="0.25">
      <c r="A1964" t="s">
        <v>16548</v>
      </c>
      <c r="B1964" t="s">
        <v>16549</v>
      </c>
      <c r="C1964" t="s">
        <v>16550</v>
      </c>
      <c r="D1964" t="s">
        <v>249</v>
      </c>
      <c r="E1964" t="s">
        <v>31</v>
      </c>
      <c r="F1964" t="s">
        <v>32</v>
      </c>
      <c r="G1964" t="s">
        <v>25</v>
      </c>
      <c r="H1964">
        <v>65</v>
      </c>
      <c r="I1964">
        <v>655</v>
      </c>
      <c r="J1964">
        <v>405</v>
      </c>
      <c r="K1964" t="s">
        <v>4993</v>
      </c>
      <c r="L1964">
        <v>0</v>
      </c>
      <c r="M1964">
        <v>691</v>
      </c>
      <c r="N1964">
        <v>735</v>
      </c>
      <c r="O1964">
        <v>-371</v>
      </c>
      <c r="P1964">
        <v>94059</v>
      </c>
      <c r="Q1964">
        <v>171215</v>
      </c>
      <c r="R1964">
        <v>11</v>
      </c>
      <c r="S1964">
        <v>74589472</v>
      </c>
      <c r="U1964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1964" t="str">
        <f>IFERROR(MID(spotify_top_songs_audio_features[[#This Row],[artist_names]],SEARCH(",",spotify_top_songs_audio_features[[#This Row],[artist_names]])+2,99),"")</f>
        <v>NATHY PELUSO</v>
      </c>
      <c r="W1964" t="str">
        <f>spotify_top_songs_audio_features[[#This Row],[source]]</f>
        <v>DALE PLAY Records</v>
      </c>
      <c r="X1964" s="1">
        <f>spotify_top_songs_audio_features[[#This Row],[streams]]</f>
        <v>74589472</v>
      </c>
      <c r="Y1964" t="str">
        <f>IF(Tabela2[[#This Row],[feat]]="","","Feat")</f>
        <v>Feat</v>
      </c>
      <c r="Z1964" s="17" t="str">
        <f>CONCATENATE(INT(spotify_top_songs_audio_features[[#This Row],[duration_ms]]/(60*1000)),":",MOD(INT(spotify_top_songs_audio_features[[#This Row],[duration_ms]]/1000),60))</f>
        <v>2:51</v>
      </c>
      <c r="AA19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64" t="str">
        <f>spotify_top_songs_audio_features[[#This Row],[track_name]]</f>
        <v>Nathy Peluso: Bzrp Music Sessions, Vol. 36</v>
      </c>
    </row>
    <row r="1965" spans="1:28" x14ac:dyDescent="0.25">
      <c r="A1965" t="s">
        <v>8559</v>
      </c>
      <c r="B1965" t="s">
        <v>3528</v>
      </c>
      <c r="C1965" t="s">
        <v>3529</v>
      </c>
      <c r="D1965" t="s">
        <v>210</v>
      </c>
      <c r="E1965" t="s">
        <v>113</v>
      </c>
      <c r="F1965" t="s">
        <v>24</v>
      </c>
      <c r="G1965" t="s">
        <v>25</v>
      </c>
      <c r="H1965">
        <v>734</v>
      </c>
      <c r="I1965">
        <v>418</v>
      </c>
      <c r="J1965">
        <v>425</v>
      </c>
      <c r="K1965" t="s">
        <v>1054</v>
      </c>
      <c r="L1965">
        <v>0</v>
      </c>
      <c r="M1965">
        <v>579</v>
      </c>
      <c r="N1965">
        <v>868</v>
      </c>
      <c r="O1965">
        <v>-6678</v>
      </c>
      <c r="P1965">
        <v>85909</v>
      </c>
      <c r="Q1965">
        <v>188174</v>
      </c>
      <c r="R1965">
        <v>39</v>
      </c>
      <c r="S1965">
        <v>74586491</v>
      </c>
      <c r="U1965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1965" t="str">
        <f>IFERROR(MID(spotify_top_songs_audio_features[[#This Row],[artist_names]],SEARCH(",",spotify_top_songs_audio_features[[#This Row],[artist_names]])+2,99),"")</f>
        <v/>
      </c>
      <c r="W1965" t="str">
        <f>spotify_top_songs_audio_features[[#This Row],[source]]</f>
        <v>Capitol Records (US1A)</v>
      </c>
      <c r="X1965" s="1">
        <f>spotify_top_songs_audio_features[[#This Row],[streams]]</f>
        <v>74586491</v>
      </c>
      <c r="Y1965" t="str">
        <f>IF(Tabela2[[#This Row],[feat]]="","","Feat")</f>
        <v/>
      </c>
      <c r="Z1965" s="17" t="str">
        <f>CONCATENATE(INT(spotify_top_songs_audio_features[[#This Row],[duration_ms]]/(60*1000)),":",MOD(INT(spotify_top_songs_audio_features[[#This Row],[duration_ms]]/1000),60))</f>
        <v>3:8</v>
      </c>
      <c r="AA19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965" t="str">
        <f>spotify_top_songs_audio_features[[#This Row],[track_name]]</f>
        <v>Slow Hands</v>
      </c>
    </row>
    <row r="1966" spans="1:28" x14ac:dyDescent="0.25">
      <c r="A1966" t="s">
        <v>10309</v>
      </c>
      <c r="B1966" t="s">
        <v>10310</v>
      </c>
      <c r="C1966" t="s">
        <v>10311</v>
      </c>
      <c r="D1966" t="s">
        <v>9692</v>
      </c>
      <c r="E1966" t="s">
        <v>23</v>
      </c>
      <c r="F1966" t="s">
        <v>24</v>
      </c>
      <c r="G1966" t="s">
        <v>25</v>
      </c>
      <c r="H1966">
        <v>675</v>
      </c>
      <c r="I1966">
        <v>724</v>
      </c>
      <c r="J1966">
        <v>787</v>
      </c>
      <c r="K1966" t="s">
        <v>657</v>
      </c>
      <c r="L1966">
        <v>0</v>
      </c>
      <c r="M1966">
        <v>697</v>
      </c>
      <c r="N1966">
        <v>506</v>
      </c>
      <c r="O1966">
        <v>-5503</v>
      </c>
      <c r="P1966">
        <v>92051</v>
      </c>
      <c r="Q1966">
        <v>233072</v>
      </c>
      <c r="R1966">
        <v>16</v>
      </c>
      <c r="S1966">
        <v>74581355</v>
      </c>
      <c r="U1966" t="str">
        <f>IFERROR(LEFT(spotify_top_songs_audio_features[[#This Row],[artist_names]],SEARCH(",",spotify_top_songs_audio_features[[#This Row],[artist_names]])-1),spotify_top_songs_audio_features[[#This Row],[artist_names]])</f>
        <v>Juan Magán</v>
      </c>
      <c r="V1966" t="str">
        <f>IFERROR(MID(spotify_top_songs_audio_features[[#This Row],[artist_names]],SEARCH(",",spotify_top_songs_audio_features[[#This Row],[artist_names]])+2,99),"")</f>
        <v>Belinda, Manuel Turizo, Snova, B-Case</v>
      </c>
      <c r="W1966" t="str">
        <f>spotify_top_songs_audio_features[[#This Row],[source]]</f>
        <v>Universal Music Spain S.L.</v>
      </c>
      <c r="X1966" s="1">
        <f>spotify_top_songs_audio_features[[#This Row],[streams]]</f>
        <v>74581355</v>
      </c>
      <c r="Y1966" t="str">
        <f>IF(Tabela2[[#This Row],[feat]]="","","Feat")</f>
        <v>Feat</v>
      </c>
      <c r="Z1966" s="17" t="str">
        <f>CONCATENATE(INT(spotify_top_songs_audio_features[[#This Row],[duration_ms]]/(60*1000)),":",MOD(INT(spotify_top_songs_audio_features[[#This Row],[duration_ms]]/1000),60))</f>
        <v>3:53</v>
      </c>
      <c r="AA19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1966" t="str">
        <f>spotify_top_songs_audio_features[[#This Row],[track_name]]</f>
        <v>Déjate Llevar</v>
      </c>
    </row>
    <row r="1967" spans="1:28" x14ac:dyDescent="0.25">
      <c r="A1967" t="s">
        <v>11124</v>
      </c>
      <c r="B1967" t="s">
        <v>11125</v>
      </c>
      <c r="C1967" t="s">
        <v>11126</v>
      </c>
      <c r="D1967" t="s">
        <v>1938</v>
      </c>
      <c r="E1967" t="s">
        <v>86</v>
      </c>
      <c r="F1967" t="s">
        <v>32</v>
      </c>
      <c r="G1967" t="s">
        <v>25</v>
      </c>
      <c r="H1967">
        <v>69</v>
      </c>
      <c r="I1967">
        <v>872</v>
      </c>
      <c r="J1967">
        <v>588</v>
      </c>
      <c r="K1967" t="s">
        <v>1265</v>
      </c>
      <c r="L1967">
        <v>0</v>
      </c>
      <c r="M1967">
        <v>858</v>
      </c>
      <c r="N1967">
        <v>731</v>
      </c>
      <c r="O1967">
        <v>-2984</v>
      </c>
      <c r="P1967">
        <v>940</v>
      </c>
      <c r="Q1967">
        <v>252200</v>
      </c>
      <c r="R1967">
        <v>19</v>
      </c>
      <c r="S1967">
        <v>74573848</v>
      </c>
      <c r="U1967" t="str">
        <f>IFERROR(LEFT(spotify_top_songs_audio_features[[#This Row],[artist_names]],SEARCH(",",spotify_top_songs_audio_features[[#This Row],[artist_names]])-1),spotify_top_songs_audio_features[[#This Row],[artist_names]])</f>
        <v>Abraham Mateo</v>
      </c>
      <c r="V1967" t="str">
        <f>IFERROR(MID(spotify_top_songs_audio_features[[#This Row],[artist_names]],SEARCH(",",spotify_top_songs_audio_features[[#This Row],[artist_names]])+2,99),"")</f>
        <v>Farruko, Christian Daniel</v>
      </c>
      <c r="W1967" t="str">
        <f>spotify_top_songs_audio_features[[#This Row],[source]]</f>
        <v>Sony Music Entertainment</v>
      </c>
      <c r="X1967" s="1">
        <f>spotify_top_songs_audio_features[[#This Row],[streams]]</f>
        <v>74573848</v>
      </c>
      <c r="Y1967" t="str">
        <f>IF(Tabela2[[#This Row],[feat]]="","","Feat")</f>
        <v>Feat</v>
      </c>
      <c r="Z1967" s="17" t="str">
        <f>CONCATENATE(INT(spotify_top_songs_audio_features[[#This Row],[duration_ms]]/(60*1000)),":",MOD(INT(spotify_top_songs_audio_features[[#This Row],[duration_ms]]/1000),60))</f>
        <v>4:12</v>
      </c>
      <c r="AA19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967" t="str">
        <f>spotify_top_songs_audio_features[[#This Row],[track_name]]</f>
        <v>Loco Enamorado</v>
      </c>
    </row>
    <row r="1968" spans="1:28" x14ac:dyDescent="0.25">
      <c r="A1968" t="s">
        <v>3369</v>
      </c>
      <c r="B1968" t="s">
        <v>3370</v>
      </c>
      <c r="C1968" t="s">
        <v>3371</v>
      </c>
      <c r="D1968" t="s">
        <v>1807</v>
      </c>
      <c r="E1968" t="s">
        <v>31</v>
      </c>
      <c r="F1968" t="s">
        <v>24</v>
      </c>
      <c r="G1968" t="s">
        <v>25</v>
      </c>
      <c r="H1968">
        <v>767</v>
      </c>
      <c r="I1968">
        <v>709</v>
      </c>
      <c r="J1968">
        <v>336</v>
      </c>
      <c r="K1968" t="s">
        <v>1745</v>
      </c>
      <c r="L1968">
        <v>0</v>
      </c>
      <c r="M1968">
        <v>745</v>
      </c>
      <c r="N1968">
        <v>72</v>
      </c>
      <c r="O1968">
        <v>-447</v>
      </c>
      <c r="P1968">
        <v>171993</v>
      </c>
      <c r="Q1968">
        <v>256972</v>
      </c>
      <c r="R1968">
        <v>41</v>
      </c>
      <c r="S1968">
        <v>74557320</v>
      </c>
      <c r="U1968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1968" t="str">
        <f>IFERROR(MID(spotify_top_songs_audio_features[[#This Row],[artist_names]],SEARCH(",",spotify_top_songs_audio_features[[#This Row],[artist_names]])+2,99),"")</f>
        <v/>
      </c>
      <c r="W1968" t="str">
        <f>spotify_top_songs_audio_features[[#This Row],[source]]</f>
        <v>WEA Latina</v>
      </c>
      <c r="X1968" s="1">
        <f>spotify_top_songs_audio_features[[#This Row],[streams]]</f>
        <v>74557320</v>
      </c>
      <c r="Y1968" t="str">
        <f>IF(Tabela2[[#This Row],[feat]]="","","Feat")</f>
        <v/>
      </c>
      <c r="Z1968" s="17" t="str">
        <f>CONCATENATE(INT(spotify_top_songs_audio_features[[#This Row],[duration_ms]]/(60*1000)),":",MOD(INT(spotify_top_songs_audio_features[[#This Row],[duration_ms]]/1000),60))</f>
        <v>4:16</v>
      </c>
      <c r="AA19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68" t="str">
        <f>spotify_top_songs_audio_features[[#This Row],[track_name]]</f>
        <v>Adan y Eva</v>
      </c>
    </row>
    <row r="1969" spans="1:28" x14ac:dyDescent="0.25">
      <c r="A1969" t="s">
        <v>17376</v>
      </c>
      <c r="B1969" t="s">
        <v>15688</v>
      </c>
      <c r="C1969" t="s">
        <v>17377</v>
      </c>
      <c r="D1969" t="s">
        <v>220</v>
      </c>
      <c r="E1969" t="s">
        <v>177</v>
      </c>
      <c r="F1969" t="s">
        <v>24</v>
      </c>
      <c r="G1969" t="s">
        <v>25</v>
      </c>
      <c r="H1969">
        <v>817</v>
      </c>
      <c r="I1969">
        <v>869</v>
      </c>
      <c r="J1969">
        <v>18</v>
      </c>
      <c r="K1969" t="s">
        <v>87</v>
      </c>
      <c r="L1969">
        <v>226</v>
      </c>
      <c r="M1969">
        <v>497</v>
      </c>
      <c r="N1969">
        <v>561</v>
      </c>
      <c r="O1969">
        <v>-4791</v>
      </c>
      <c r="P1969">
        <v>96029</v>
      </c>
      <c r="Q1969">
        <v>207200</v>
      </c>
      <c r="R1969">
        <v>17</v>
      </c>
      <c r="S1969">
        <v>74554873</v>
      </c>
      <c r="U1969" t="str">
        <f>IFERROR(LEFT(spotify_top_songs_audio_features[[#This Row],[artist_names]],SEARCH(",",spotify_top_songs_audio_features[[#This Row],[artist_names]])-1),spotify_top_songs_audio_features[[#This Row],[artist_names]])</f>
        <v>Nacho</v>
      </c>
      <c r="V1969" t="str">
        <f>IFERROR(MID(spotify_top_songs_audio_features[[#This Row],[artist_names]],SEARCH(",",spotify_top_songs_audio_features[[#This Row],[artist_names]])+2,99),"")</f>
        <v/>
      </c>
      <c r="W1969" t="str">
        <f>spotify_top_songs_audio_features[[#This Row],[source]]</f>
        <v>UMLE - Latino</v>
      </c>
      <c r="X1969" s="1">
        <f>spotify_top_songs_audio_features[[#This Row],[streams]]</f>
        <v>74554873</v>
      </c>
      <c r="Y1969" t="str">
        <f>IF(Tabela2[[#This Row],[feat]]="","","Feat")</f>
        <v/>
      </c>
      <c r="Z1969" s="17" t="str">
        <f>CONCATENATE(INT(spotify_top_songs_audio_features[[#This Row],[duration_ms]]/(60*1000)),":",MOD(INT(spotify_top_songs_audio_features[[#This Row],[duration_ms]]/1000),60))</f>
        <v>3:27</v>
      </c>
      <c r="AA19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969" t="str">
        <f>spotify_top_songs_audio_features[[#This Row],[track_name]]</f>
        <v>Báilame</v>
      </c>
    </row>
    <row r="1970" spans="1:28" x14ac:dyDescent="0.25">
      <c r="A1970" t="s">
        <v>1000</v>
      </c>
      <c r="B1970" t="s">
        <v>1001</v>
      </c>
      <c r="C1970" t="s">
        <v>1002</v>
      </c>
      <c r="D1970" t="s">
        <v>1003</v>
      </c>
      <c r="E1970" t="s">
        <v>142</v>
      </c>
      <c r="F1970" t="s">
        <v>24</v>
      </c>
      <c r="G1970" t="s">
        <v>25</v>
      </c>
      <c r="H1970">
        <v>812</v>
      </c>
      <c r="I1970">
        <v>522</v>
      </c>
      <c r="J1970">
        <v>257</v>
      </c>
      <c r="K1970" t="s">
        <v>1004</v>
      </c>
      <c r="L1970">
        <v>0</v>
      </c>
      <c r="M1970">
        <v>154</v>
      </c>
      <c r="N1970">
        <v>38</v>
      </c>
      <c r="O1970">
        <v>-5287</v>
      </c>
      <c r="P1970">
        <v>75524</v>
      </c>
      <c r="Q1970">
        <v>142907</v>
      </c>
      <c r="R1970">
        <v>17</v>
      </c>
      <c r="S1970">
        <v>74518280</v>
      </c>
      <c r="U1970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1970" t="str">
        <f>IFERROR(MID(spotify_top_songs_audio_features[[#This Row],[artist_names]],SEARCH(",",spotify_top_songs_audio_features[[#This Row],[artist_names]])+2,99),"")</f>
        <v/>
      </c>
      <c r="W1970" t="str">
        <f>spotify_top_songs_audio_features[[#This Row],[source]]</f>
        <v>Getting Out Our Dreams Inc. (G.O.O.D.) Music / IDJ</v>
      </c>
      <c r="X1970" s="1">
        <f>spotify_top_songs_audio_features[[#This Row],[streams]]</f>
        <v>74518280</v>
      </c>
      <c r="Y1970" t="str">
        <f>IF(Tabela2[[#This Row],[feat]]="","","Feat")</f>
        <v/>
      </c>
      <c r="Z1970" s="17" t="str">
        <f>CONCATENATE(INT(spotify_top_songs_audio_features[[#This Row],[duration_ms]]/(60*1000)),":",MOD(INT(spotify_top_songs_audio_features[[#This Row],[duration_ms]]/1000),60))</f>
        <v>2:22</v>
      </c>
      <c r="AA19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70" t="str">
        <f>spotify_top_songs_audio_features[[#This Row],[track_name]]</f>
        <v>Moves</v>
      </c>
    </row>
    <row r="1971" spans="1:28" x14ac:dyDescent="0.25">
      <c r="A1971" t="s">
        <v>9558</v>
      </c>
      <c r="B1971" t="s">
        <v>125</v>
      </c>
      <c r="C1971" t="s">
        <v>9559</v>
      </c>
      <c r="D1971" t="s">
        <v>127</v>
      </c>
      <c r="E1971" t="s">
        <v>142</v>
      </c>
      <c r="F1971" t="s">
        <v>32</v>
      </c>
      <c r="G1971" t="s">
        <v>25</v>
      </c>
      <c r="H1971">
        <v>557</v>
      </c>
      <c r="I1971">
        <v>719</v>
      </c>
      <c r="J1971">
        <v>372</v>
      </c>
      <c r="K1971" t="s">
        <v>9560</v>
      </c>
      <c r="L1971">
        <v>0</v>
      </c>
      <c r="M1971">
        <v>306</v>
      </c>
      <c r="N1971">
        <v>344</v>
      </c>
      <c r="O1971">
        <v>-4515</v>
      </c>
      <c r="P1971">
        <v>77501</v>
      </c>
      <c r="Q1971">
        <v>242334</v>
      </c>
      <c r="R1971">
        <v>10</v>
      </c>
      <c r="S1971">
        <v>74499528</v>
      </c>
      <c r="U197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1971" t="str">
        <f>IFERROR(MID(spotify_top_songs_audio_features[[#This Row],[artist_names]],SEARCH(",",spotify_top_songs_audio_features[[#This Row],[artist_names]])+2,99),"")</f>
        <v/>
      </c>
      <c r="W1971" t="str">
        <f>spotify_top_songs_audio_features[[#This Row],[source]]</f>
        <v>BIGHIT MUSIC</v>
      </c>
      <c r="X1971" s="1">
        <f>spotify_top_songs_audio_features[[#This Row],[streams]]</f>
        <v>74499528</v>
      </c>
      <c r="Y1971" t="str">
        <f>IF(Tabela2[[#This Row],[feat]]="","","Feat")</f>
        <v/>
      </c>
      <c r="Z1971" s="17" t="str">
        <f>CONCATENATE(INT(spotify_top_songs_audio_features[[#This Row],[duration_ms]]/(60*1000)),":",MOD(INT(spotify_top_songs_audio_features[[#This Row],[duration_ms]]/1000),60))</f>
        <v>4:2</v>
      </c>
      <c r="AA19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71" t="str">
        <f>spotify_top_songs_audio_features[[#This Row],[track_name]]</f>
        <v>FAKE LOVE</v>
      </c>
    </row>
    <row r="1972" spans="1:28" x14ac:dyDescent="0.25">
      <c r="A1972" t="s">
        <v>3853</v>
      </c>
      <c r="B1972" t="s">
        <v>3854</v>
      </c>
      <c r="C1972" t="s">
        <v>3855</v>
      </c>
      <c r="D1972" t="s">
        <v>220</v>
      </c>
      <c r="E1972" t="s">
        <v>102</v>
      </c>
      <c r="F1972" t="s">
        <v>24</v>
      </c>
      <c r="G1972" t="s">
        <v>25</v>
      </c>
      <c r="H1972">
        <v>786</v>
      </c>
      <c r="I1972">
        <v>65</v>
      </c>
      <c r="J1972">
        <v>109</v>
      </c>
      <c r="K1972" t="s">
        <v>3856</v>
      </c>
      <c r="L1972">
        <v>8.1700000000000002E-3</v>
      </c>
      <c r="M1972">
        <v>122</v>
      </c>
      <c r="N1972">
        <v>712</v>
      </c>
      <c r="O1972">
        <v>-6839</v>
      </c>
      <c r="P1972">
        <v>92975</v>
      </c>
      <c r="Q1972">
        <v>129040</v>
      </c>
      <c r="R1972">
        <v>15</v>
      </c>
      <c r="S1972">
        <v>74473493</v>
      </c>
      <c r="U1972" t="str">
        <f>IFERROR(LEFT(spotify_top_songs_audio_features[[#This Row],[artist_names]],SEARCH(",",spotify_top_songs_audio_features[[#This Row],[artist_names]])-1),spotify_top_songs_audio_features[[#This Row],[artist_names]])</f>
        <v>KEVIN ROLDAN</v>
      </c>
      <c r="V1972" t="str">
        <f>IFERROR(MID(spotify_top_songs_audio_features[[#This Row],[artist_names]],SEARCH(",",spotify_top_songs_audio_features[[#This Row],[artist_names]])+2,99),"")</f>
        <v/>
      </c>
      <c r="W1972" t="str">
        <f>spotify_top_songs_audio_features[[#This Row],[source]]</f>
        <v>UMLE - Latino</v>
      </c>
      <c r="X1972" s="1">
        <f>spotify_top_songs_audio_features[[#This Row],[streams]]</f>
        <v>74473493</v>
      </c>
      <c r="Y1972" t="str">
        <f>IF(Tabela2[[#This Row],[feat]]="","","Feat")</f>
        <v/>
      </c>
      <c r="Z1972" s="17" t="str">
        <f>CONCATENATE(INT(spotify_top_songs_audio_features[[#This Row],[duration_ms]]/(60*1000)),":",MOD(INT(spotify_top_songs_audio_features[[#This Row],[duration_ms]]/1000),60))</f>
        <v>2:9</v>
      </c>
      <c r="AA19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972" t="str">
        <f>spotify_top_songs_audio_features[[#This Row],[track_name]]</f>
        <v>PPP</v>
      </c>
    </row>
    <row r="1973" spans="1:28" x14ac:dyDescent="0.25">
      <c r="A1973" t="s">
        <v>8143</v>
      </c>
      <c r="B1973" t="s">
        <v>1857</v>
      </c>
      <c r="C1973" t="s">
        <v>8144</v>
      </c>
      <c r="D1973" t="s">
        <v>4493</v>
      </c>
      <c r="E1973" t="s">
        <v>469</v>
      </c>
      <c r="F1973" t="s">
        <v>32</v>
      </c>
      <c r="G1973" t="s">
        <v>25</v>
      </c>
      <c r="H1973">
        <v>751</v>
      </c>
      <c r="I1973">
        <v>642</v>
      </c>
      <c r="J1973">
        <v>87</v>
      </c>
      <c r="K1973" t="s">
        <v>5961</v>
      </c>
      <c r="L1973">
        <v>0</v>
      </c>
      <c r="M1973">
        <v>953</v>
      </c>
      <c r="N1973">
        <v>388</v>
      </c>
      <c r="O1973">
        <v>-5165</v>
      </c>
      <c r="P1973">
        <v>95045</v>
      </c>
      <c r="Q1973">
        <v>169567</v>
      </c>
      <c r="R1973">
        <v>12</v>
      </c>
      <c r="S1973">
        <v>74459141</v>
      </c>
      <c r="U1973" t="str">
        <f>IFERROR(LEFT(spotify_top_songs_audio_features[[#This Row],[artist_names]],SEARCH(",",spotify_top_songs_audio_features[[#This Row],[artist_names]])-1),spotify_top_songs_audio_features[[#This Row],[artist_names]])</f>
        <v>JENNIE</v>
      </c>
      <c r="V1973" t="str">
        <f>IFERROR(MID(spotify_top_songs_audio_features[[#This Row],[artist_names]],SEARCH(",",spotify_top_songs_audio_features[[#This Row],[artist_names]])+2,99),"")</f>
        <v/>
      </c>
      <c r="W1973" t="str">
        <f>spotify_top_songs_audio_features[[#This Row],[source]]</f>
        <v>YG Entertainment, distributed through Interscope Records</v>
      </c>
      <c r="X1973" s="1">
        <f>spotify_top_songs_audio_features[[#This Row],[streams]]</f>
        <v>74459141</v>
      </c>
      <c r="Y1973" t="str">
        <f>IF(Tabela2[[#This Row],[feat]]="","","Feat")</f>
        <v/>
      </c>
      <c r="Z1973" s="17" t="str">
        <f>CONCATENATE(INT(spotify_top_songs_audio_features[[#This Row],[duration_ms]]/(60*1000)),":",MOD(INT(spotify_top_songs_audio_features[[#This Row],[duration_ms]]/1000),60))</f>
        <v>2:49</v>
      </c>
      <c r="AA19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973" t="str">
        <f>spotify_top_songs_audio_features[[#This Row],[track_name]]</f>
        <v>SOLO</v>
      </c>
    </row>
    <row r="1974" spans="1:28" x14ac:dyDescent="0.25">
      <c r="A1974" t="s">
        <v>12377</v>
      </c>
      <c r="B1974" t="s">
        <v>4763</v>
      </c>
      <c r="C1974" t="s">
        <v>12378</v>
      </c>
      <c r="D1974" t="s">
        <v>341</v>
      </c>
      <c r="E1974" t="s">
        <v>177</v>
      </c>
      <c r="F1974" t="s">
        <v>32</v>
      </c>
      <c r="G1974" t="s">
        <v>25</v>
      </c>
      <c r="H1974">
        <v>414</v>
      </c>
      <c r="I1974">
        <v>486</v>
      </c>
      <c r="J1974">
        <v>311</v>
      </c>
      <c r="K1974" t="s">
        <v>1054</v>
      </c>
      <c r="L1974">
        <v>0</v>
      </c>
      <c r="M1974">
        <v>111</v>
      </c>
      <c r="N1974">
        <v>368</v>
      </c>
      <c r="O1974">
        <v>-6431</v>
      </c>
      <c r="P1974">
        <v>128038</v>
      </c>
      <c r="Q1974">
        <v>230762</v>
      </c>
      <c r="R1974">
        <v>13</v>
      </c>
      <c r="S1974">
        <v>74444766</v>
      </c>
      <c r="U1974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1974" t="str">
        <f>IFERROR(MID(spotify_top_songs_audio_features[[#This Row],[artist_names]],SEARCH(",",spotify_top_songs_audio_features[[#This Row],[artist_names]])+2,99),"")</f>
        <v>Bonn</v>
      </c>
      <c r="W1974" t="str">
        <f>spotify_top_songs_audio_features[[#This Row],[source]]</f>
        <v>Epic Amsterdam</v>
      </c>
      <c r="X1974" s="1">
        <f>spotify_top_songs_audio_features[[#This Row],[streams]]</f>
        <v>74444766</v>
      </c>
      <c r="Y1974" t="str">
        <f>IF(Tabela2[[#This Row],[feat]]="","","Feat")</f>
        <v>Feat</v>
      </c>
      <c r="Z1974" s="17" t="str">
        <f>CONCATENATE(INT(spotify_top_songs_audio_features[[#This Row],[duration_ms]]/(60*1000)),":",MOD(INT(spotify_top_songs_audio_features[[#This Row],[duration_ms]]/1000),60))</f>
        <v>3:50</v>
      </c>
      <c r="AA19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974" t="str">
        <f>spotify_top_songs_audio_features[[#This Row],[track_name]]</f>
        <v>High On Life (feat. Bonn)</v>
      </c>
    </row>
    <row r="1975" spans="1:28" x14ac:dyDescent="0.25">
      <c r="A1975" t="s">
        <v>17454</v>
      </c>
      <c r="B1975" t="s">
        <v>17455</v>
      </c>
      <c r="C1975" t="s">
        <v>17456</v>
      </c>
      <c r="D1975" t="s">
        <v>282</v>
      </c>
      <c r="E1975" t="s">
        <v>58</v>
      </c>
      <c r="F1975" t="s">
        <v>24</v>
      </c>
      <c r="G1975" t="s">
        <v>25</v>
      </c>
      <c r="H1975">
        <v>672</v>
      </c>
      <c r="I1975">
        <v>717</v>
      </c>
      <c r="J1975">
        <v>226</v>
      </c>
      <c r="K1975" t="s">
        <v>647</v>
      </c>
      <c r="L1975">
        <v>0</v>
      </c>
      <c r="M1975">
        <v>398</v>
      </c>
      <c r="N1975">
        <v>473</v>
      </c>
      <c r="O1975">
        <v>-7476</v>
      </c>
      <c r="P1975">
        <v>157905</v>
      </c>
      <c r="Q1975">
        <v>180380</v>
      </c>
      <c r="R1975">
        <v>13</v>
      </c>
      <c r="S1975">
        <v>74431283</v>
      </c>
      <c r="U1975" t="str">
        <f>IFERROR(LEFT(spotify_top_songs_audio_features[[#This Row],[artist_names]],SEARCH(",",spotify_top_songs_audio_features[[#This Row],[artist_names]])-1),spotify_top_songs_audio_features[[#This Row],[artist_names]])</f>
        <v>Cochise</v>
      </c>
      <c r="V1975" t="str">
        <f>IFERROR(MID(spotify_top_songs_audio_features[[#This Row],[artist_names]],SEARCH(",",spotify_top_songs_audio_features[[#This Row],[artist_names]])+2,99),"")</f>
        <v>$NOT</v>
      </c>
      <c r="W1975" t="str">
        <f>spotify_top_songs_audio_features[[#This Row],[source]]</f>
        <v>Columbia</v>
      </c>
      <c r="X1975" s="1">
        <f>spotify_top_songs_audio_features[[#This Row],[streams]]</f>
        <v>74431283</v>
      </c>
      <c r="Y1975" t="str">
        <f>IF(Tabela2[[#This Row],[feat]]="","","Feat")</f>
        <v>Feat</v>
      </c>
      <c r="Z1975" s="17" t="str">
        <f>CONCATENATE(INT(spotify_top_songs_audio_features[[#This Row],[duration_ms]]/(60*1000)),":",MOD(INT(spotify_top_songs_audio_features[[#This Row],[duration_ms]]/1000),60))</f>
        <v>3:0</v>
      </c>
      <c r="AA19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975" t="str">
        <f>spotify_top_songs_audio_features[[#This Row],[track_name]]</f>
        <v>Tell Em</v>
      </c>
    </row>
    <row r="1976" spans="1:28" x14ac:dyDescent="0.25">
      <c r="A1976" t="s">
        <v>4935</v>
      </c>
      <c r="B1976" t="s">
        <v>4936</v>
      </c>
      <c r="C1976" t="s">
        <v>4937</v>
      </c>
      <c r="D1976" t="s">
        <v>48</v>
      </c>
      <c r="E1976" t="s">
        <v>58</v>
      </c>
      <c r="F1976" t="s">
        <v>32</v>
      </c>
      <c r="G1976" t="s">
        <v>25</v>
      </c>
      <c r="H1976">
        <v>901</v>
      </c>
      <c r="I1976">
        <v>464</v>
      </c>
      <c r="J1976">
        <v>645</v>
      </c>
      <c r="K1976" t="s">
        <v>3797</v>
      </c>
      <c r="L1976">
        <v>1.7099999999999999E-3</v>
      </c>
      <c r="M1976">
        <v>238</v>
      </c>
      <c r="N1976">
        <v>638</v>
      </c>
      <c r="O1976">
        <v>-9789</v>
      </c>
      <c r="P1976">
        <v>109004</v>
      </c>
      <c r="Q1976">
        <v>203267</v>
      </c>
      <c r="R1976">
        <v>16</v>
      </c>
      <c r="S1976">
        <v>74403335</v>
      </c>
      <c r="U1976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1976" t="str">
        <f>IFERROR(MID(spotify_top_songs_audio_features[[#This Row],[artist_names]],SEARCH(",",spotify_top_songs_audio_features[[#This Row],[artist_names]])+2,99),"")</f>
        <v>Gunna</v>
      </c>
      <c r="W1976" t="str">
        <f>spotify_top_songs_audio_features[[#This Row],[source]]</f>
        <v>Republic Records</v>
      </c>
      <c r="X1976" s="1">
        <f>spotify_top_songs_audio_features[[#This Row],[streams]]</f>
        <v>74403335</v>
      </c>
      <c r="Y1976" t="str">
        <f>IF(Tabela2[[#This Row],[feat]]="","","Feat")</f>
        <v>Feat</v>
      </c>
      <c r="Z1976" s="17" t="str">
        <f>CONCATENATE(INT(spotify_top_songs_audio_features[[#This Row],[duration_ms]]/(60*1000)),":",MOD(INT(spotify_top_songs_audio_features[[#This Row],[duration_ms]]/1000),60))</f>
        <v>3:23</v>
      </c>
      <c r="AA19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976" t="str">
        <f>spotify_top_songs_audio_features[[#This Row],[track_name]]</f>
        <v>Space Cadet (feat. Gunna)</v>
      </c>
    </row>
    <row r="1977" spans="1:28" x14ac:dyDescent="0.25">
      <c r="A1977" t="s">
        <v>347</v>
      </c>
      <c r="B1977" t="s">
        <v>112</v>
      </c>
      <c r="C1977" t="s">
        <v>348</v>
      </c>
      <c r="D1977" t="s">
        <v>349</v>
      </c>
      <c r="E1977" t="s">
        <v>70</v>
      </c>
      <c r="F1977" t="s">
        <v>24</v>
      </c>
      <c r="G1977" t="s">
        <v>25</v>
      </c>
      <c r="H1977">
        <v>535</v>
      </c>
      <c r="I1977">
        <v>618</v>
      </c>
      <c r="J1977">
        <v>273</v>
      </c>
      <c r="K1977" t="s">
        <v>350</v>
      </c>
      <c r="L1977">
        <v>388</v>
      </c>
      <c r="M1977">
        <v>169</v>
      </c>
      <c r="N1977">
        <v>228</v>
      </c>
      <c r="O1977">
        <v>-3913</v>
      </c>
      <c r="P1977">
        <v>81975</v>
      </c>
      <c r="Q1977">
        <v>352200</v>
      </c>
      <c r="R1977">
        <v>11</v>
      </c>
      <c r="S1977">
        <v>74227985</v>
      </c>
      <c r="U197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1977" t="str">
        <f>IFERROR(MID(spotify_top_songs_audio_features[[#This Row],[artist_names]],SEARCH(",",spotify_top_songs_audio_features[[#This Row],[artist_names]])+2,99),"")</f>
        <v/>
      </c>
      <c r="W1977" t="str">
        <f>spotify_top_songs_audio_features[[#This Row],[source]]</f>
        <v>Big Machine Records, LLC</v>
      </c>
      <c r="X1977" s="1">
        <f>spotify_top_songs_audio_features[[#This Row],[streams]]</f>
        <v>74227985</v>
      </c>
      <c r="Y1977" t="str">
        <f>IF(Tabela2[[#This Row],[feat]]="","","Feat")</f>
        <v/>
      </c>
      <c r="Z1977" s="17" t="str">
        <f>CONCATENATE(INT(spotify_top_songs_audio_features[[#This Row],[duration_ms]]/(60*1000)),":",MOD(INT(spotify_top_songs_audio_features[[#This Row],[duration_ms]]/1000),60))</f>
        <v>5:52</v>
      </c>
      <c r="AA19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977" t="str">
        <f>spotify_top_songs_audio_features[[#This Row],[track_name]]</f>
        <v>Enchanted</v>
      </c>
    </row>
    <row r="1978" spans="1:28" x14ac:dyDescent="0.25">
      <c r="A1978" t="s">
        <v>8365</v>
      </c>
      <c r="B1978" t="s">
        <v>5264</v>
      </c>
      <c r="C1978" t="s">
        <v>8366</v>
      </c>
      <c r="D1978" t="s">
        <v>5266</v>
      </c>
      <c r="E1978" t="s">
        <v>102</v>
      </c>
      <c r="F1978" t="s">
        <v>24</v>
      </c>
      <c r="G1978" t="s">
        <v>25</v>
      </c>
      <c r="H1978">
        <v>793</v>
      </c>
      <c r="I1978">
        <v>782</v>
      </c>
      <c r="J1978">
        <v>582</v>
      </c>
      <c r="K1978" t="s">
        <v>639</v>
      </c>
      <c r="L1978">
        <v>0</v>
      </c>
      <c r="M1978">
        <v>124</v>
      </c>
      <c r="N1978">
        <v>81</v>
      </c>
      <c r="O1978">
        <v>-3945</v>
      </c>
      <c r="P1978">
        <v>14386</v>
      </c>
      <c r="Q1978">
        <v>191945</v>
      </c>
      <c r="R1978">
        <v>14</v>
      </c>
      <c r="S1978">
        <v>74141646</v>
      </c>
      <c r="U1978" t="str">
        <f>IFERROR(LEFT(spotify_top_songs_audio_features[[#This Row],[artist_names]],SEARCH(",",spotify_top_songs_audio_features[[#This Row],[artist_names]])-1),spotify_top_songs_audio_features[[#This Row],[artist_names]])</f>
        <v>Manuel Turizo</v>
      </c>
      <c r="V1978" t="str">
        <f>IFERROR(MID(spotify_top_songs_audio_features[[#This Row],[artist_names]],SEARCH(",",spotify_top_songs_audio_features[[#This Row],[artist_names]])+2,99),"")</f>
        <v/>
      </c>
      <c r="W1978" t="str">
        <f>spotify_top_songs_audio_features[[#This Row],[source]]</f>
        <v>Sony Music Latin/La Industria</v>
      </c>
      <c r="X1978" s="1">
        <f>spotify_top_songs_audio_features[[#This Row],[streams]]</f>
        <v>74141646</v>
      </c>
      <c r="Y1978" t="str">
        <f>IF(Tabela2[[#This Row],[feat]]="","","Feat")</f>
        <v/>
      </c>
      <c r="Z1978" s="17" t="str">
        <f>CONCATENATE(INT(spotify_top_songs_audio_features[[#This Row],[duration_ms]]/(60*1000)),":",MOD(INT(spotify_top_songs_audio_features[[#This Row],[duration_ms]]/1000),60))</f>
        <v>3:11</v>
      </c>
      <c r="AA19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1978" t="str">
        <f>spotify_top_songs_audio_features[[#This Row],[track_name]]</f>
        <v>Quiéreme Mientras Se Pueda</v>
      </c>
    </row>
    <row r="1979" spans="1:28" x14ac:dyDescent="0.25">
      <c r="A1979" t="s">
        <v>6160</v>
      </c>
      <c r="B1979" t="s">
        <v>6161</v>
      </c>
      <c r="C1979" t="s">
        <v>6162</v>
      </c>
      <c r="D1979" t="s">
        <v>6163</v>
      </c>
      <c r="E1979" t="s">
        <v>58</v>
      </c>
      <c r="F1979" t="s">
        <v>32</v>
      </c>
      <c r="G1979" t="s">
        <v>25</v>
      </c>
      <c r="H1979">
        <v>837</v>
      </c>
      <c r="I1979">
        <v>717</v>
      </c>
      <c r="J1979">
        <v>822</v>
      </c>
      <c r="K1979" t="s">
        <v>6164</v>
      </c>
      <c r="L1979">
        <v>0</v>
      </c>
      <c r="M1979">
        <v>149</v>
      </c>
      <c r="N1979">
        <v>494</v>
      </c>
      <c r="O1979">
        <v>-7749</v>
      </c>
      <c r="P1979">
        <v>94984</v>
      </c>
      <c r="Q1979">
        <v>176233</v>
      </c>
      <c r="R1979">
        <v>10</v>
      </c>
      <c r="S1979">
        <v>74112032</v>
      </c>
      <c r="U1979" t="str">
        <f>IFERROR(LEFT(spotify_top_songs_audio_features[[#This Row],[artist_names]],SEARCH(",",spotify_top_songs_audio_features[[#This Row],[artist_names]])-1),spotify_top_songs_audio_features[[#This Row],[artist_names]])</f>
        <v>AP Dhillon</v>
      </c>
      <c r="V1979" t="str">
        <f>IFERROR(MID(spotify_top_songs_audio_features[[#This Row],[artist_names]],SEARCH(",",spotify_top_songs_audio_features[[#This Row],[artist_names]])+2,99),"")</f>
        <v>Gurinder Gill, Intense</v>
      </c>
      <c r="W1979" t="str">
        <f>spotify_top_songs_audio_features[[#This Row],[source]]</f>
        <v>RUN-UP RECORDS</v>
      </c>
      <c r="X1979" s="1">
        <f>spotify_top_songs_audio_features[[#This Row],[streams]]</f>
        <v>74112032</v>
      </c>
      <c r="Y1979" t="str">
        <f>IF(Tabela2[[#This Row],[feat]]="","","Feat")</f>
        <v>Feat</v>
      </c>
      <c r="Z1979" s="17" t="str">
        <f>CONCATENATE(INT(spotify_top_songs_audio_features[[#This Row],[duration_ms]]/(60*1000)),":",MOD(INT(spotify_top_songs_audio_features[[#This Row],[duration_ms]]/1000),60))</f>
        <v>2:56</v>
      </c>
      <c r="AA19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979" t="str">
        <f>spotify_top_songs_audio_features[[#This Row],[track_name]]</f>
        <v>Excuses</v>
      </c>
    </row>
    <row r="1980" spans="1:28" x14ac:dyDescent="0.25">
      <c r="A1980" t="s">
        <v>17707</v>
      </c>
      <c r="B1980" t="s">
        <v>2009</v>
      </c>
      <c r="C1980" t="s">
        <v>3080</v>
      </c>
      <c r="D1980" t="s">
        <v>2011</v>
      </c>
      <c r="E1980" t="s">
        <v>70</v>
      </c>
      <c r="F1980" t="s">
        <v>24</v>
      </c>
      <c r="G1980" t="s">
        <v>25</v>
      </c>
      <c r="H1980">
        <v>728</v>
      </c>
      <c r="I1980">
        <v>415</v>
      </c>
      <c r="J1980">
        <v>639</v>
      </c>
      <c r="K1980" t="s">
        <v>10665</v>
      </c>
      <c r="L1980">
        <v>0</v>
      </c>
      <c r="M1980">
        <v>616</v>
      </c>
      <c r="N1980">
        <v>455</v>
      </c>
      <c r="O1980">
        <v>-6852</v>
      </c>
      <c r="P1980">
        <v>114145</v>
      </c>
      <c r="Q1980">
        <v>176320</v>
      </c>
      <c r="R1980">
        <v>65</v>
      </c>
      <c r="S1980">
        <v>74051061</v>
      </c>
      <c r="U1980" t="str">
        <f>IFERROR(LEFT(spotify_top_songs_audio_features[[#This Row],[artist_names]],SEARCH(",",spotify_top_songs_audio_features[[#This Row],[artist_names]])-1),spotify_top_songs_audio_features[[#This Row],[artist_names]])</f>
        <v>Julia Michaels</v>
      </c>
      <c r="V1980" t="str">
        <f>IFERROR(MID(spotify_top_songs_audio_features[[#This Row],[artist_names]],SEARCH(",",spotify_top_songs_audio_features[[#This Row],[artist_names]])+2,99),"")</f>
        <v/>
      </c>
      <c r="W1980" t="str">
        <f>spotify_top_songs_audio_features[[#This Row],[source]]</f>
        <v>J/Republic</v>
      </c>
      <c r="X1980" s="1">
        <f>spotify_top_songs_audio_features[[#This Row],[streams]]</f>
        <v>74051061</v>
      </c>
      <c r="Y1980" t="str">
        <f>IF(Tabela2[[#This Row],[feat]]="","","Feat")</f>
        <v/>
      </c>
      <c r="Z1980" s="17" t="str">
        <f>CONCATENATE(INT(spotify_top_songs_audio_features[[#This Row],[duration_ms]]/(60*1000)),":",MOD(INT(spotify_top_songs_audio_features[[#This Row],[duration_ms]]/1000),60))</f>
        <v>2:56</v>
      </c>
      <c r="AA19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980" t="str">
        <f>spotify_top_songs_audio_features[[#This Row],[track_name]]</f>
        <v>Issues</v>
      </c>
    </row>
    <row r="1981" spans="1:28" x14ac:dyDescent="0.25">
      <c r="A1981" t="s">
        <v>9772</v>
      </c>
      <c r="B1981" t="s">
        <v>4824</v>
      </c>
      <c r="C1981" t="s">
        <v>4825</v>
      </c>
      <c r="D1981" t="s">
        <v>1907</v>
      </c>
      <c r="E1981" t="s">
        <v>142</v>
      </c>
      <c r="F1981" t="s">
        <v>24</v>
      </c>
      <c r="G1981" t="s">
        <v>25</v>
      </c>
      <c r="H1981">
        <v>754</v>
      </c>
      <c r="I1981">
        <v>424</v>
      </c>
      <c r="J1981">
        <v>363</v>
      </c>
      <c r="K1981" t="s">
        <v>3041</v>
      </c>
      <c r="L1981">
        <v>0</v>
      </c>
      <c r="M1981">
        <v>652</v>
      </c>
      <c r="N1981">
        <v>806</v>
      </c>
      <c r="O1981">
        <v>-8463</v>
      </c>
      <c r="P1981">
        <v>119705</v>
      </c>
      <c r="Q1981">
        <v>130973</v>
      </c>
      <c r="R1981">
        <v>17</v>
      </c>
      <c r="S1981">
        <v>73994656</v>
      </c>
      <c r="U1981" t="str">
        <f>IFERROR(LEFT(spotify_top_songs_audio_features[[#This Row],[artist_names]],SEARCH(",",spotify_top_songs_audio_features[[#This Row],[artist_names]])-1),spotify_top_songs_audio_features[[#This Row],[artist_names]])</f>
        <v>Bobby Helms</v>
      </c>
      <c r="V1981" t="str">
        <f>IFERROR(MID(spotify_top_songs_audio_features[[#This Row],[artist_names]],SEARCH(",",spotify_top_songs_audio_features[[#This Row],[artist_names]])+2,99),"")</f>
        <v/>
      </c>
      <c r="W1981" t="str">
        <f>spotify_top_songs_audio_features[[#This Row],[source]]</f>
        <v>Geffen</v>
      </c>
      <c r="X1981" s="1">
        <f>spotify_top_songs_audio_features[[#This Row],[streams]]</f>
        <v>73994656</v>
      </c>
      <c r="Y1981" t="str">
        <f>IF(Tabela2[[#This Row],[feat]]="","","Feat")</f>
        <v/>
      </c>
      <c r="Z1981" s="17" t="str">
        <f>CONCATENATE(INT(spotify_top_songs_audio_features[[#This Row],[duration_ms]]/(60*1000)),":",MOD(INT(spotify_top_songs_audio_features[[#This Row],[duration_ms]]/1000),60))</f>
        <v>2:10</v>
      </c>
      <c r="AA19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81" t="str">
        <f>spotify_top_songs_audio_features[[#This Row],[track_name]]</f>
        <v>Jingle Bell Rock</v>
      </c>
    </row>
    <row r="1982" spans="1:28" x14ac:dyDescent="0.25">
      <c r="A1982" t="s">
        <v>891</v>
      </c>
      <c r="B1982" t="s">
        <v>892</v>
      </c>
      <c r="C1982" t="s">
        <v>893</v>
      </c>
      <c r="D1982" t="s">
        <v>894</v>
      </c>
      <c r="E1982" t="s">
        <v>142</v>
      </c>
      <c r="F1982" t="s">
        <v>24</v>
      </c>
      <c r="G1982" t="s">
        <v>25</v>
      </c>
      <c r="H1982">
        <v>705</v>
      </c>
      <c r="I1982">
        <v>784</v>
      </c>
      <c r="J1982">
        <v>271</v>
      </c>
      <c r="K1982" t="s">
        <v>895</v>
      </c>
      <c r="L1982">
        <v>0</v>
      </c>
      <c r="M1982">
        <v>168</v>
      </c>
      <c r="N1982">
        <v>377</v>
      </c>
      <c r="O1982">
        <v>-6477</v>
      </c>
      <c r="P1982">
        <v>160035</v>
      </c>
      <c r="Q1982">
        <v>264853</v>
      </c>
      <c r="R1982">
        <v>10</v>
      </c>
      <c r="S1982">
        <v>73965116</v>
      </c>
      <c r="U1982" t="str">
        <f>IFERROR(LEFT(spotify_top_songs_audio_features[[#This Row],[artist_names]],SEARCH(",",spotify_top_songs_audio_features[[#This Row],[artist_names]])-1),spotify_top_songs_audio_features[[#This Row],[artist_names]])</f>
        <v>The Carters</v>
      </c>
      <c r="V1982" t="str">
        <f>IFERROR(MID(spotify_top_songs_audio_features[[#This Row],[artist_names]],SEARCH(",",spotify_top_songs_audio_features[[#This Row],[artist_names]])+2,99),"")</f>
        <v/>
      </c>
      <c r="W1982" t="str">
        <f>spotify_top_songs_audio_features[[#This Row],[source]]</f>
        <v>Parkwood Entertainment/Roc Nation</v>
      </c>
      <c r="X1982" s="1">
        <f>spotify_top_songs_audio_features[[#This Row],[streams]]</f>
        <v>73965116</v>
      </c>
      <c r="Y1982" t="str">
        <f>IF(Tabela2[[#This Row],[feat]]="","","Feat")</f>
        <v/>
      </c>
      <c r="Z1982" s="17" t="str">
        <f>CONCATENATE(INT(spotify_top_songs_audio_features[[#This Row],[duration_ms]]/(60*1000)),":",MOD(INT(spotify_top_songs_audio_features[[#This Row],[duration_ms]]/1000),60))</f>
        <v>4:24</v>
      </c>
      <c r="AA19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82" t="str">
        <f>spotify_top_songs_audio_features[[#This Row],[track_name]]</f>
        <v>APESHIT</v>
      </c>
    </row>
    <row r="1983" spans="1:28" x14ac:dyDescent="0.25">
      <c r="A1983" t="s">
        <v>12839</v>
      </c>
      <c r="B1983" t="s">
        <v>12840</v>
      </c>
      <c r="C1983" t="s">
        <v>12841</v>
      </c>
      <c r="D1983" t="s">
        <v>377</v>
      </c>
      <c r="E1983" t="s">
        <v>31</v>
      </c>
      <c r="F1983" t="s">
        <v>24</v>
      </c>
      <c r="G1983" t="s">
        <v>25</v>
      </c>
      <c r="H1983">
        <v>808</v>
      </c>
      <c r="I1983">
        <v>796</v>
      </c>
      <c r="J1983">
        <v>305</v>
      </c>
      <c r="K1983" t="s">
        <v>5018</v>
      </c>
      <c r="L1983">
        <v>269</v>
      </c>
      <c r="M1983">
        <v>155</v>
      </c>
      <c r="N1983">
        <v>799</v>
      </c>
      <c r="O1983">
        <v>-3169</v>
      </c>
      <c r="P1983">
        <v>128048</v>
      </c>
      <c r="Q1983">
        <v>175047</v>
      </c>
      <c r="R1983">
        <v>12</v>
      </c>
      <c r="S1983">
        <v>73941236</v>
      </c>
      <c r="U1983" t="str">
        <f>IFERROR(LEFT(spotify_top_songs_audio_features[[#This Row],[artist_names]],SEARCH(",",spotify_top_songs_audio_features[[#This Row],[artist_names]])-1),spotify_top_songs_audio_features[[#This Row],[artist_names]])</f>
        <v>Raí Saia Rodada</v>
      </c>
      <c r="V1983" t="str">
        <f>IFERROR(MID(spotify_top_songs_audio_features[[#This Row],[artist_names]],SEARCH(",",spotify_top_songs_audio_features[[#This Row],[artist_names]])+2,99),"")</f>
        <v/>
      </c>
      <c r="W1983" t="str">
        <f>spotify_top_songs_audio_features[[#This Row],[source]]</f>
        <v>Som Livre</v>
      </c>
      <c r="X1983" s="1">
        <f>spotify_top_songs_audio_features[[#This Row],[streams]]</f>
        <v>73941236</v>
      </c>
      <c r="Y1983" t="str">
        <f>IF(Tabela2[[#This Row],[feat]]="","","Feat")</f>
        <v/>
      </c>
      <c r="Z1983" s="17" t="str">
        <f>CONCATENATE(INT(spotify_top_songs_audio_features[[#This Row],[duration_ms]]/(60*1000)),":",MOD(INT(spotify_top_songs_audio_features[[#This Row],[duration_ms]]/1000),60))</f>
        <v>2:55</v>
      </c>
      <c r="AA19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83" t="str">
        <f>spotify_top_songs_audio_features[[#This Row],[track_name]]</f>
        <v>Tapão Na Raba</v>
      </c>
    </row>
    <row r="1984" spans="1:28" x14ac:dyDescent="0.25">
      <c r="A1984" t="s">
        <v>17121</v>
      </c>
      <c r="B1984" t="s">
        <v>7333</v>
      </c>
      <c r="C1984" t="s">
        <v>17122</v>
      </c>
      <c r="D1984" t="s">
        <v>2138</v>
      </c>
      <c r="E1984" t="s">
        <v>469</v>
      </c>
      <c r="F1984" t="s">
        <v>32</v>
      </c>
      <c r="G1984" t="s">
        <v>25</v>
      </c>
      <c r="H1984">
        <v>365</v>
      </c>
      <c r="I1984">
        <v>692</v>
      </c>
      <c r="J1984">
        <v>671</v>
      </c>
      <c r="K1984" t="s">
        <v>5757</v>
      </c>
      <c r="L1984">
        <v>1.5100000000000001E-4</v>
      </c>
      <c r="M1984">
        <v>862</v>
      </c>
      <c r="N1984">
        <v>372</v>
      </c>
      <c r="O1984">
        <v>-4586</v>
      </c>
      <c r="P1984">
        <v>89998</v>
      </c>
      <c r="Q1984">
        <v>203400</v>
      </c>
      <c r="R1984">
        <v>13</v>
      </c>
      <c r="S1984">
        <v>73890371</v>
      </c>
      <c r="U1984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1984" t="str">
        <f>IFERROR(MID(spotify_top_songs_audio_features[[#This Row],[artist_names]],SEARCH(",",spotify_top_songs_audio_features[[#This Row],[artist_names]])+2,99),"")</f>
        <v>Diplo, Labrinth, LSD</v>
      </c>
      <c r="W1984" t="str">
        <f>spotify_top_songs_audio_features[[#This Row],[source]]</f>
        <v>Records/Columbia</v>
      </c>
      <c r="X1984" s="1">
        <f>spotify_top_songs_audio_features[[#This Row],[streams]]</f>
        <v>73890371</v>
      </c>
      <c r="Y1984" t="str">
        <f>IF(Tabela2[[#This Row],[feat]]="","","Feat")</f>
        <v>Feat</v>
      </c>
      <c r="Z1984" s="17" t="str">
        <f>CONCATENATE(INT(spotify_top_songs_audio_features[[#This Row],[duration_ms]]/(60*1000)),":",MOD(INT(spotify_top_songs_audio_features[[#This Row],[duration_ms]]/1000),60))</f>
        <v>3:23</v>
      </c>
      <c r="AA19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1984" t="str">
        <f>spotify_top_songs_audio_features[[#This Row],[track_name]]</f>
        <v>Audio (feat. Sia, Diplo, and Labrinth)</v>
      </c>
    </row>
    <row r="1985" spans="1:28" x14ac:dyDescent="0.25">
      <c r="A1985" t="s">
        <v>8860</v>
      </c>
      <c r="B1985" t="s">
        <v>8861</v>
      </c>
      <c r="C1985" t="s">
        <v>8862</v>
      </c>
      <c r="D1985" t="s">
        <v>22</v>
      </c>
      <c r="E1985" t="s">
        <v>86</v>
      </c>
      <c r="F1985" t="s">
        <v>24</v>
      </c>
      <c r="G1985" t="s">
        <v>25</v>
      </c>
      <c r="H1985">
        <v>605</v>
      </c>
      <c r="I1985">
        <v>377</v>
      </c>
      <c r="J1985">
        <v>443</v>
      </c>
      <c r="K1985" t="s">
        <v>7671</v>
      </c>
      <c r="L1985">
        <v>0</v>
      </c>
      <c r="M1985">
        <v>808</v>
      </c>
      <c r="N1985">
        <v>519</v>
      </c>
      <c r="O1985">
        <v>-6213</v>
      </c>
      <c r="P1985">
        <v>73877</v>
      </c>
      <c r="Q1985">
        <v>194853</v>
      </c>
      <c r="R1985">
        <v>13</v>
      </c>
      <c r="S1985">
        <v>73755937</v>
      </c>
      <c r="U1985" t="str">
        <f>IFERROR(LEFT(spotify_top_songs_audio_features[[#This Row],[artist_names]],SEARCH(",",spotify_top_songs_audio_features[[#This Row],[artist_names]])-1),spotify_top_songs_audio_features[[#This Row],[artist_names]])</f>
        <v>Sam Fischer</v>
      </c>
      <c r="V1985" t="str">
        <f>IFERROR(MID(spotify_top_songs_audio_features[[#This Row],[artist_names]],SEARCH(",",spotify_top_songs_audio_features[[#This Row],[artist_names]])+2,99),"")</f>
        <v/>
      </c>
      <c r="W1985" t="str">
        <f>spotify_top_songs_audio_features[[#This Row],[source]]</f>
        <v>RCA Records Label</v>
      </c>
      <c r="X1985" s="1">
        <f>spotify_top_songs_audio_features[[#This Row],[streams]]</f>
        <v>73755937</v>
      </c>
      <c r="Y1985" t="str">
        <f>IF(Tabela2[[#This Row],[feat]]="","","Feat")</f>
        <v/>
      </c>
      <c r="Z1985" s="17" t="str">
        <f>CONCATENATE(INT(spotify_top_songs_audio_features[[#This Row],[duration_ms]]/(60*1000)),":",MOD(INT(spotify_top_songs_audio_features[[#This Row],[duration_ms]]/1000),60))</f>
        <v>3:14</v>
      </c>
      <c r="AA19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985" t="str">
        <f>spotify_top_songs_audio_features[[#This Row],[track_name]]</f>
        <v>This City</v>
      </c>
    </row>
    <row r="1986" spans="1:28" x14ac:dyDescent="0.25">
      <c r="A1986" t="s">
        <v>17246</v>
      </c>
      <c r="B1986" t="s">
        <v>624</v>
      </c>
      <c r="C1986" t="s">
        <v>3835</v>
      </c>
      <c r="D1986" t="s">
        <v>141</v>
      </c>
      <c r="E1986" t="s">
        <v>43</v>
      </c>
      <c r="F1986" t="s">
        <v>32</v>
      </c>
      <c r="G1986" t="s">
        <v>25</v>
      </c>
      <c r="H1986">
        <v>793</v>
      </c>
      <c r="I1986">
        <v>557</v>
      </c>
      <c r="J1986">
        <v>1</v>
      </c>
      <c r="K1986" t="s">
        <v>17247</v>
      </c>
      <c r="L1986">
        <v>4.4499999999999997E-4</v>
      </c>
      <c r="M1986">
        <v>103</v>
      </c>
      <c r="N1986">
        <v>468</v>
      </c>
      <c r="O1986">
        <v>-5618</v>
      </c>
      <c r="P1986">
        <v>120118</v>
      </c>
      <c r="Q1986">
        <v>208080</v>
      </c>
      <c r="R1986">
        <v>16</v>
      </c>
      <c r="S1986">
        <v>73717797</v>
      </c>
      <c r="U1986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1986" t="str">
        <f>IFERROR(MID(spotify_top_songs_audio_features[[#This Row],[artist_names]],SEARCH(",",spotify_top_songs_audio_features[[#This Row],[artist_names]])+2,99),"")</f>
        <v/>
      </c>
      <c r="W1986" t="str">
        <f>spotify_top_songs_audio_features[[#This Row],[source]]</f>
        <v>Rimas Entertainment LLC</v>
      </c>
      <c r="X1986" s="1">
        <f>spotify_top_songs_audio_features[[#This Row],[streams]]</f>
        <v>73717797</v>
      </c>
      <c r="Y1986" t="str">
        <f>IF(Tabela2[[#This Row],[feat]]="","","Feat")</f>
        <v/>
      </c>
      <c r="Z1986" s="17" t="str">
        <f>CONCATENATE(INT(spotify_top_songs_audio_features[[#This Row],[duration_ms]]/(60*1000)),":",MOD(INT(spotify_top_songs_audio_features[[#This Row],[duration_ms]]/1000),60))</f>
        <v>3:28</v>
      </c>
      <c r="AA19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86" t="str">
        <f>spotify_top_songs_audio_features[[#This Row],[track_name]]</f>
        <v>Estamos Bien</v>
      </c>
    </row>
    <row r="1987" spans="1:28" x14ac:dyDescent="0.25">
      <c r="A1987" t="s">
        <v>4967</v>
      </c>
      <c r="B1987" t="s">
        <v>4968</v>
      </c>
      <c r="C1987" t="s">
        <v>4969</v>
      </c>
      <c r="D1987" t="s">
        <v>4968</v>
      </c>
      <c r="E1987" t="s">
        <v>58</v>
      </c>
      <c r="F1987" t="s">
        <v>24</v>
      </c>
      <c r="G1987" t="s">
        <v>25</v>
      </c>
      <c r="H1987">
        <v>898</v>
      </c>
      <c r="I1987">
        <v>509</v>
      </c>
      <c r="J1987">
        <v>62</v>
      </c>
      <c r="K1987" t="s">
        <v>4970</v>
      </c>
      <c r="L1987">
        <v>0</v>
      </c>
      <c r="M1987">
        <v>876</v>
      </c>
      <c r="N1987">
        <v>727</v>
      </c>
      <c r="O1987">
        <v>-7973</v>
      </c>
      <c r="P1987">
        <v>119869</v>
      </c>
      <c r="Q1987">
        <v>181507</v>
      </c>
      <c r="R1987">
        <v>11</v>
      </c>
      <c r="S1987">
        <v>73676871</v>
      </c>
      <c r="U1987" t="str">
        <f>IFERROR(LEFT(spotify_top_songs_audio_features[[#This Row],[artist_names]],SEARCH(",",spotify_top_songs_audio_features[[#This Row],[artist_names]])-1),spotify_top_songs_audio_features[[#This Row],[artist_names]])</f>
        <v>Rex Orange County</v>
      </c>
      <c r="V1987" t="str">
        <f>IFERROR(MID(spotify_top_songs_audio_features[[#This Row],[artist_names]],SEARCH(",",spotify_top_songs_audio_features[[#This Row],[artist_names]])+2,99),"")</f>
        <v/>
      </c>
      <c r="W1987" t="str">
        <f>spotify_top_songs_audio_features[[#This Row],[source]]</f>
        <v>Rex Orange County</v>
      </c>
      <c r="X1987" s="1">
        <f>spotify_top_songs_audio_features[[#This Row],[streams]]</f>
        <v>73676871</v>
      </c>
      <c r="Y1987" t="str">
        <f>IF(Tabela2[[#This Row],[feat]]="","","Feat")</f>
        <v/>
      </c>
      <c r="Z1987" s="17" t="str">
        <f>CONCATENATE(INT(spotify_top_songs_audio_features[[#This Row],[duration_ms]]/(60*1000)),":",MOD(INT(spotify_top_songs_audio_features[[#This Row],[duration_ms]]/1000),60))</f>
        <v>3:1</v>
      </c>
      <c r="AA19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1987" t="str">
        <f>spotify_top_songs_audio_features[[#This Row],[track_name]]</f>
        <v>THE SHADE</v>
      </c>
    </row>
    <row r="1988" spans="1:28" x14ac:dyDescent="0.25">
      <c r="A1988" t="s">
        <v>9599</v>
      </c>
      <c r="B1988" t="s">
        <v>5866</v>
      </c>
      <c r="C1988" t="s">
        <v>5867</v>
      </c>
      <c r="D1988" t="s">
        <v>5868</v>
      </c>
      <c r="E1988" t="s">
        <v>142</v>
      </c>
      <c r="F1988" t="s">
        <v>24</v>
      </c>
      <c r="G1988" t="s">
        <v>25</v>
      </c>
      <c r="H1988">
        <v>641</v>
      </c>
      <c r="I1988">
        <v>922</v>
      </c>
      <c r="J1988">
        <v>786</v>
      </c>
      <c r="K1988" t="s">
        <v>9600</v>
      </c>
      <c r="L1988">
        <v>0</v>
      </c>
      <c r="M1988">
        <v>862</v>
      </c>
      <c r="N1988">
        <v>847</v>
      </c>
      <c r="O1988">
        <v>-4457</v>
      </c>
      <c r="P1988">
        <v>146078</v>
      </c>
      <c r="Q1988">
        <v>258343</v>
      </c>
      <c r="R1988">
        <v>15</v>
      </c>
      <c r="S1988">
        <v>73661837</v>
      </c>
      <c r="U1988" t="str">
        <f>IFERROR(LEFT(spotify_top_songs_audio_features[[#This Row],[artist_names]],SEARCH(",",spotify_top_songs_audio_features[[#This Row],[artist_names]])-1),spotify_top_songs_audio_features[[#This Row],[artist_names]])</f>
        <v>Macklemore &amp; Ryan Lewis</v>
      </c>
      <c r="V1988" t="str">
        <f>IFERROR(MID(spotify_top_songs_audio_features[[#This Row],[artist_names]],SEARCH(",",spotify_top_songs_audio_features[[#This Row],[artist_names]])+2,99),"")</f>
        <v>Macklemore, Ryan Lewis, Ray Dalton</v>
      </c>
      <c r="W1988" t="str">
        <f>spotify_top_songs_audio_features[[#This Row],[source]]</f>
        <v>Macklemore</v>
      </c>
      <c r="X1988" s="1">
        <f>spotify_top_songs_audio_features[[#This Row],[streams]]</f>
        <v>73661837</v>
      </c>
      <c r="Y1988" t="str">
        <f>IF(Tabela2[[#This Row],[feat]]="","","Feat")</f>
        <v>Feat</v>
      </c>
      <c r="Z1988" s="17" t="str">
        <f>CONCATENATE(INT(spotify_top_songs_audio_features[[#This Row],[duration_ms]]/(60*1000)),":",MOD(INT(spotify_top_songs_audio_features[[#This Row],[duration_ms]]/1000),60))</f>
        <v>4:18</v>
      </c>
      <c r="AA19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88" t="str">
        <f>spotify_top_songs_audio_features[[#This Row],[track_name]]</f>
        <v>Can't Hold Us (feat. Ray Dalton)</v>
      </c>
    </row>
    <row r="1989" spans="1:28" x14ac:dyDescent="0.25">
      <c r="A1989" t="s">
        <v>5760</v>
      </c>
      <c r="B1989" t="s">
        <v>1668</v>
      </c>
      <c r="C1989" t="s">
        <v>5761</v>
      </c>
      <c r="D1989" t="s">
        <v>1306</v>
      </c>
      <c r="E1989" t="s">
        <v>31</v>
      </c>
      <c r="F1989" t="s">
        <v>24</v>
      </c>
      <c r="G1989" t="s">
        <v>25</v>
      </c>
      <c r="H1989">
        <v>721</v>
      </c>
      <c r="I1989">
        <v>687</v>
      </c>
      <c r="J1989">
        <v>782</v>
      </c>
      <c r="K1989" t="s">
        <v>1255</v>
      </c>
      <c r="L1989">
        <v>0</v>
      </c>
      <c r="M1989">
        <v>679</v>
      </c>
      <c r="N1989">
        <v>825</v>
      </c>
      <c r="O1989">
        <v>-6682</v>
      </c>
      <c r="P1989">
        <v>175914</v>
      </c>
      <c r="Q1989">
        <v>226400</v>
      </c>
      <c r="R1989">
        <v>19</v>
      </c>
      <c r="S1989">
        <v>73621524</v>
      </c>
      <c r="U1989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1989" t="str">
        <f>IFERROR(MID(spotify_top_songs_audio_features[[#This Row],[artist_names]],SEARCH(",",spotify_top_songs_audio_features[[#This Row],[artist_names]])+2,99),"")</f>
        <v/>
      </c>
      <c r="W1989" t="str">
        <f>spotify_top_songs_audio_features[[#This Row],[source]]</f>
        <v>VP Records Corp/Dimelo Vi</v>
      </c>
      <c r="X1989" s="1">
        <f>spotify_top_songs_audio_features[[#This Row],[streams]]</f>
        <v>73621524</v>
      </c>
      <c r="Y1989" t="str">
        <f>IF(Tabela2[[#This Row],[feat]]="","","Feat")</f>
        <v/>
      </c>
      <c r="Z1989" s="17" t="str">
        <f>CONCATENATE(INT(spotify_top_songs_audio_features[[#This Row],[duration_ms]]/(60*1000)),":",MOD(INT(spotify_top_songs_audio_features[[#This Row],[duration_ms]]/1000),60))</f>
        <v>3:46</v>
      </c>
      <c r="AA19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1989" t="str">
        <f>spotify_top_songs_audio_features[[#This Row],[track_name]]</f>
        <v>Dile Que Tu Me Quieres</v>
      </c>
    </row>
    <row r="1990" spans="1:28" x14ac:dyDescent="0.25">
      <c r="A1990" t="s">
        <v>15795</v>
      </c>
      <c r="B1990" t="s">
        <v>15796</v>
      </c>
      <c r="C1990" t="s">
        <v>15797</v>
      </c>
      <c r="D1990" t="s">
        <v>6631</v>
      </c>
      <c r="E1990" t="s">
        <v>113</v>
      </c>
      <c r="F1990" t="s">
        <v>24</v>
      </c>
      <c r="G1990" t="s">
        <v>25</v>
      </c>
      <c r="H1990">
        <v>601</v>
      </c>
      <c r="I1990">
        <v>775</v>
      </c>
      <c r="J1990">
        <v>473</v>
      </c>
      <c r="K1990" t="s">
        <v>521</v>
      </c>
      <c r="L1990">
        <v>0</v>
      </c>
      <c r="M1990">
        <v>883</v>
      </c>
      <c r="N1990">
        <v>483</v>
      </c>
      <c r="O1990">
        <v>-4612</v>
      </c>
      <c r="P1990">
        <v>119964</v>
      </c>
      <c r="Q1990">
        <v>190295</v>
      </c>
      <c r="R1990">
        <v>12</v>
      </c>
      <c r="S1990">
        <v>73590863</v>
      </c>
      <c r="U1990" t="str">
        <f>IFERROR(LEFT(spotify_top_songs_audio_features[[#This Row],[artist_names]],SEARCH(",",spotify_top_songs_audio_features[[#This Row],[artist_names]])-1),spotify_top_songs_audio_features[[#This Row],[artist_names]])</f>
        <v>Alesso</v>
      </c>
      <c r="V1990" t="str">
        <f>IFERROR(MID(spotify_top_songs_audio_features[[#This Row],[artist_names]],SEARCH(",",spotify_top_songs_audio_features[[#This Row],[artist_names]])+2,99),"")</f>
        <v/>
      </c>
      <c r="W1990" t="str">
        <f>spotify_top_songs_audio_features[[#This Row],[source]]</f>
        <v>10:22 pm</v>
      </c>
      <c r="X1990" s="1">
        <f>spotify_top_songs_audio_features[[#This Row],[streams]]</f>
        <v>73590863</v>
      </c>
      <c r="Y1990" t="str">
        <f>IF(Tabela2[[#This Row],[feat]]="","","Feat")</f>
        <v/>
      </c>
      <c r="Z1990" s="17" t="str">
        <f>CONCATENATE(INT(spotify_top_songs_audio_features[[#This Row],[duration_ms]]/(60*1000)),":",MOD(INT(spotify_top_songs_audio_features[[#This Row],[duration_ms]]/1000),60))</f>
        <v>3:10</v>
      </c>
      <c r="AA19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990" t="str">
        <f>spotify_top_songs_audio_features[[#This Row],[track_name]]</f>
        <v>REMEDY</v>
      </c>
    </row>
    <row r="1991" spans="1:28" x14ac:dyDescent="0.25">
      <c r="A1991" t="s">
        <v>8501</v>
      </c>
      <c r="B1991" t="s">
        <v>8502</v>
      </c>
      <c r="C1991" t="s">
        <v>8503</v>
      </c>
      <c r="D1991" t="s">
        <v>8504</v>
      </c>
      <c r="E1991" t="s">
        <v>86</v>
      </c>
      <c r="F1991" t="s">
        <v>32</v>
      </c>
      <c r="G1991" t="s">
        <v>25</v>
      </c>
      <c r="H1991">
        <v>802</v>
      </c>
      <c r="I1991">
        <v>623</v>
      </c>
      <c r="J1991">
        <v>459</v>
      </c>
      <c r="K1991" t="s">
        <v>8505</v>
      </c>
      <c r="L1991">
        <v>55</v>
      </c>
      <c r="M1991">
        <v>113</v>
      </c>
      <c r="N1991">
        <v>457</v>
      </c>
      <c r="O1991">
        <v>-5862</v>
      </c>
      <c r="P1991">
        <v>74987</v>
      </c>
      <c r="Q1991">
        <v>169947</v>
      </c>
      <c r="R1991">
        <v>10</v>
      </c>
      <c r="S1991">
        <v>73588094</v>
      </c>
      <c r="U1991" t="str">
        <f>IFERROR(LEFT(spotify_top_songs_audio_features[[#This Row],[artist_names]],SEARCH(",",spotify_top_songs_audio_features[[#This Row],[artist_names]])-1),spotify_top_songs_audio_features[[#This Row],[artist_names]])</f>
        <v>Freddie Dredd</v>
      </c>
      <c r="V1991" t="str">
        <f>IFERROR(MID(spotify_top_songs_audio_features[[#This Row],[artist_names]],SEARCH(",",spotify_top_songs_audio_features[[#This Row],[artist_names]])+2,99),"")</f>
        <v/>
      </c>
      <c r="W1991" t="str">
        <f>spotify_top_songs_audio_features[[#This Row],[source]]</f>
        <v>Doomshop Records/RCA Records</v>
      </c>
      <c r="X1991" s="1">
        <f>spotify_top_songs_audio_features[[#This Row],[streams]]</f>
        <v>73588094</v>
      </c>
      <c r="Y1991" t="str">
        <f>IF(Tabela2[[#This Row],[feat]]="","","Feat")</f>
        <v/>
      </c>
      <c r="Z1991" s="17" t="str">
        <f>CONCATENATE(INT(spotify_top_songs_audio_features[[#This Row],[duration_ms]]/(60*1000)),":",MOD(INT(spotify_top_songs_audio_features[[#This Row],[duration_ms]]/1000),60))</f>
        <v>2:49</v>
      </c>
      <c r="AA19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991" t="str">
        <f>spotify_top_songs_audio_features[[#This Row],[track_name]]</f>
        <v>Limbo</v>
      </c>
    </row>
    <row r="1992" spans="1:28" x14ac:dyDescent="0.25">
      <c r="A1992" t="s">
        <v>17251</v>
      </c>
      <c r="B1992" t="s">
        <v>2060</v>
      </c>
      <c r="C1992" t="s">
        <v>2061</v>
      </c>
      <c r="D1992" t="s">
        <v>1409</v>
      </c>
      <c r="E1992" t="s">
        <v>86</v>
      </c>
      <c r="F1992" t="s">
        <v>32</v>
      </c>
      <c r="G1992" t="s">
        <v>25</v>
      </c>
      <c r="H1992">
        <v>801</v>
      </c>
      <c r="I1992">
        <v>579</v>
      </c>
      <c r="J1992">
        <v>813</v>
      </c>
      <c r="K1992" t="s">
        <v>3521</v>
      </c>
      <c r="L1992">
        <v>355</v>
      </c>
      <c r="M1992">
        <v>172</v>
      </c>
      <c r="N1992">
        <v>231</v>
      </c>
      <c r="O1992">
        <v>-478</v>
      </c>
      <c r="P1992">
        <v>99994</v>
      </c>
      <c r="Q1992">
        <v>212406</v>
      </c>
      <c r="R1992">
        <v>17</v>
      </c>
      <c r="S1992">
        <v>73511877</v>
      </c>
      <c r="U1992" t="str">
        <f>IFERROR(LEFT(spotify_top_songs_audio_features[[#This Row],[artist_names]],SEARCH(",",spotify_top_songs_audio_features[[#This Row],[artist_names]])-1),spotify_top_songs_audio_features[[#This Row],[artist_names]])</f>
        <v>Harry Nach</v>
      </c>
      <c r="V1992" t="str">
        <f>IFERROR(MID(spotify_top_songs_audio_features[[#This Row],[artist_names]],SEARCH(",",spotify_top_songs_audio_features[[#This Row],[artist_names]])+2,99),"")</f>
        <v/>
      </c>
      <c r="W1992" t="str">
        <f>spotify_top_songs_audio_features[[#This Row],[source]]</f>
        <v>Sony Music Entertainment Chile S.A</v>
      </c>
      <c r="X1992" s="1">
        <f>spotify_top_songs_audio_features[[#This Row],[streams]]</f>
        <v>73511877</v>
      </c>
      <c r="Y1992" t="str">
        <f>IF(Tabela2[[#This Row],[feat]]="","","Feat")</f>
        <v/>
      </c>
      <c r="Z1992" s="17" t="str">
        <f>CONCATENATE(INT(spotify_top_songs_audio_features[[#This Row],[duration_ms]]/(60*1000)),":",MOD(INT(spotify_top_songs_audio_features[[#This Row],[duration_ms]]/1000),60))</f>
        <v>3:32</v>
      </c>
      <c r="AA19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1992" t="str">
        <f>spotify_top_songs_audio_features[[#This Row],[track_name]]</f>
        <v>Tak Tiki Tak</v>
      </c>
    </row>
    <row r="1993" spans="1:28" x14ac:dyDescent="0.25">
      <c r="A1993" t="s">
        <v>3986</v>
      </c>
      <c r="B1993" t="s">
        <v>3987</v>
      </c>
      <c r="C1993" t="s">
        <v>3988</v>
      </c>
      <c r="D1993" t="s">
        <v>2471</v>
      </c>
      <c r="E1993" t="s">
        <v>177</v>
      </c>
      <c r="F1993" t="s">
        <v>24</v>
      </c>
      <c r="G1993" t="s">
        <v>25</v>
      </c>
      <c r="H1993">
        <v>974</v>
      </c>
      <c r="I1993">
        <v>596</v>
      </c>
      <c r="J1993">
        <v>184</v>
      </c>
      <c r="K1993" t="s">
        <v>3989</v>
      </c>
      <c r="L1993">
        <v>0</v>
      </c>
      <c r="M1993">
        <v>151</v>
      </c>
      <c r="N1993">
        <v>892</v>
      </c>
      <c r="O1993">
        <v>-8888</v>
      </c>
      <c r="P1993">
        <v>111959</v>
      </c>
      <c r="Q1993">
        <v>149040</v>
      </c>
      <c r="R1993">
        <v>12</v>
      </c>
      <c r="S1993">
        <v>73505080</v>
      </c>
      <c r="U1993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1993" t="str">
        <f>IFERROR(MID(spotify_top_songs_audio_features[[#This Row],[artist_names]],SEARCH(",",spotify_top_songs_audio_features[[#This Row],[artist_names]])+2,99),"")</f>
        <v>Lil Baby</v>
      </c>
      <c r="W1993" t="str">
        <f>spotify_top_songs_audio_features[[#This Row],[source]]</f>
        <v>300 Entertainment/Atl</v>
      </c>
      <c r="X1993" s="1">
        <f>spotify_top_songs_audio_features[[#This Row],[streams]]</f>
        <v>73505080</v>
      </c>
      <c r="Y1993" t="str">
        <f>IF(Tabela2[[#This Row],[feat]]="","","Feat")</f>
        <v>Feat</v>
      </c>
      <c r="Z1993" s="17" t="str">
        <f>CONCATENATE(INT(spotify_top_songs_audio_features[[#This Row],[duration_ms]]/(60*1000)),":",MOD(INT(spotify_top_songs_audio_features[[#This Row],[duration_ms]]/1000),60))</f>
        <v>2:29</v>
      </c>
      <c r="AA19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1993" t="str">
        <f>spotify_top_songs_audio_features[[#This Row],[track_name]]</f>
        <v>Bad Bad Bad (feat. Lil Baby)</v>
      </c>
    </row>
    <row r="1994" spans="1:28" x14ac:dyDescent="0.25">
      <c r="A1994" t="s">
        <v>12322</v>
      </c>
      <c r="B1994" t="s">
        <v>12323</v>
      </c>
      <c r="C1994" t="s">
        <v>12324</v>
      </c>
      <c r="D1994" t="s">
        <v>7977</v>
      </c>
      <c r="E1994" t="s">
        <v>70</v>
      </c>
      <c r="F1994" t="s">
        <v>32</v>
      </c>
      <c r="G1994" t="s">
        <v>25</v>
      </c>
      <c r="H1994">
        <v>418</v>
      </c>
      <c r="I1994">
        <v>106</v>
      </c>
      <c r="J1994">
        <v>448</v>
      </c>
      <c r="K1994" t="s">
        <v>12325</v>
      </c>
      <c r="L1994">
        <v>292</v>
      </c>
      <c r="M1994">
        <v>179</v>
      </c>
      <c r="N1994">
        <v>8</v>
      </c>
      <c r="O1994">
        <v>-22507</v>
      </c>
      <c r="P1994">
        <v>46718</v>
      </c>
      <c r="Q1994">
        <v>85267</v>
      </c>
      <c r="R1994">
        <v>11</v>
      </c>
      <c r="S1994">
        <v>73443364</v>
      </c>
      <c r="U1994" t="str">
        <f>IFERROR(LEFT(spotify_top_songs_audio_features[[#This Row],[artist_names]],SEARCH(",",spotify_top_songs_audio_features[[#This Row],[artist_names]])-1),spotify_top_songs_audio_features[[#This Row],[artist_names]])</f>
        <v>Mykola Dmytrovych Leontovych</v>
      </c>
      <c r="V1994" t="str">
        <f>IFERROR(MID(spotify_top_songs_audio_features[[#This Row],[artist_names]],SEARCH(",",spotify_top_songs_audio_features[[#This Row],[artist_names]])+2,99),"")</f>
        <v>John Williams</v>
      </c>
      <c r="W1994" t="str">
        <f>spotify_top_songs_audio_features[[#This Row],[source]]</f>
        <v>Masterworks</v>
      </c>
      <c r="X1994" s="1">
        <f>spotify_top_songs_audio_features[[#This Row],[streams]]</f>
        <v>73443364</v>
      </c>
      <c r="Y1994" t="str">
        <f>IF(Tabela2[[#This Row],[feat]]="","","Feat")</f>
        <v>Feat</v>
      </c>
      <c r="Z1994" s="17" t="str">
        <f>CONCATENATE(INT(spotify_top_songs_audio_features[[#This Row],[duration_ms]]/(60*1000)),":",MOD(INT(spotify_top_songs_audio_features[[#This Row],[duration_ms]]/1000),60))</f>
        <v>1:25</v>
      </c>
      <c r="AA19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1994" t="str">
        <f>spotify_top_songs_audio_features[[#This Row],[track_name]]</f>
        <v>Carol of the Bells</v>
      </c>
    </row>
    <row r="1995" spans="1:28" x14ac:dyDescent="0.25">
      <c r="A1995" t="s">
        <v>4495</v>
      </c>
      <c r="B1995" t="s">
        <v>4496</v>
      </c>
      <c r="C1995" t="s">
        <v>4497</v>
      </c>
      <c r="D1995" t="s">
        <v>48</v>
      </c>
      <c r="E1995" t="s">
        <v>97</v>
      </c>
      <c r="F1995" t="s">
        <v>32</v>
      </c>
      <c r="G1995" t="s">
        <v>25</v>
      </c>
      <c r="H1995">
        <v>935</v>
      </c>
      <c r="I1995">
        <v>552</v>
      </c>
      <c r="J1995">
        <v>335</v>
      </c>
      <c r="K1995" t="s">
        <v>2378</v>
      </c>
      <c r="L1995">
        <v>0</v>
      </c>
      <c r="M1995">
        <v>952</v>
      </c>
      <c r="N1995">
        <v>615</v>
      </c>
      <c r="O1995">
        <v>-9373</v>
      </c>
      <c r="P1995">
        <v>99993</v>
      </c>
      <c r="Q1995">
        <v>145627</v>
      </c>
      <c r="R1995">
        <v>13</v>
      </c>
      <c r="S1995">
        <v>73435072</v>
      </c>
      <c r="U1995" t="str">
        <f>IFERROR(LEFT(spotify_top_songs_audio_features[[#This Row],[artist_names]],SEARCH(",",spotify_top_songs_audio_features[[#This Row],[artist_names]])-1),spotify_top_songs_audio_features[[#This Row],[artist_names]])</f>
        <v>Ski Mask The Slump God</v>
      </c>
      <c r="V1995" t="str">
        <f>IFERROR(MID(spotify_top_songs_audio_features[[#This Row],[artist_names]],SEARCH(",",spotify_top_songs_audio_features[[#This Row],[artist_names]])+2,99),"")</f>
        <v/>
      </c>
      <c r="W1995" t="str">
        <f>spotify_top_songs_audio_features[[#This Row],[source]]</f>
        <v>Republic Records</v>
      </c>
      <c r="X1995" s="1">
        <f>spotify_top_songs_audio_features[[#This Row],[streams]]</f>
        <v>73435072</v>
      </c>
      <c r="Y1995" t="str">
        <f>IF(Tabela2[[#This Row],[feat]]="","","Feat")</f>
        <v/>
      </c>
      <c r="Z1995" s="17" t="str">
        <f>CONCATENATE(INT(spotify_top_songs_audio_features[[#This Row],[duration_ms]]/(60*1000)),":",MOD(INT(spotify_top_songs_audio_features[[#This Row],[duration_ms]]/1000),60))</f>
        <v>2:25</v>
      </c>
      <c r="AA19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1995" t="str">
        <f>spotify_top_songs_audio_features[[#This Row],[track_name]]</f>
        <v>Faucet Failure</v>
      </c>
    </row>
    <row r="1996" spans="1:28" x14ac:dyDescent="0.25">
      <c r="A1996" t="s">
        <v>2489</v>
      </c>
      <c r="B1996" t="s">
        <v>2490</v>
      </c>
      <c r="C1996" t="s">
        <v>2491</v>
      </c>
      <c r="D1996" t="s">
        <v>2492</v>
      </c>
      <c r="E1996" t="s">
        <v>43</v>
      </c>
      <c r="F1996" t="s">
        <v>24</v>
      </c>
      <c r="G1996" t="s">
        <v>25</v>
      </c>
      <c r="H1996">
        <v>835</v>
      </c>
      <c r="I1996">
        <v>747</v>
      </c>
      <c r="J1996">
        <v>83</v>
      </c>
      <c r="K1996" t="s">
        <v>2493</v>
      </c>
      <c r="L1996">
        <v>0</v>
      </c>
      <c r="M1996">
        <v>55</v>
      </c>
      <c r="N1996">
        <v>432</v>
      </c>
      <c r="O1996">
        <v>-465</v>
      </c>
      <c r="P1996">
        <v>102003</v>
      </c>
      <c r="Q1996">
        <v>176471</v>
      </c>
      <c r="R1996">
        <v>8</v>
      </c>
      <c r="S1996">
        <v>73433900</v>
      </c>
      <c r="U1996" t="str">
        <f>IFERROR(LEFT(spotify_top_songs_audio_features[[#This Row],[artist_names]],SEARCH(",",spotify_top_songs_audio_features[[#This Row],[artist_names]])-1),spotify_top_songs_audio_features[[#This Row],[artist_names]])</f>
        <v>Pablito Pesadilla</v>
      </c>
      <c r="V1996" t="str">
        <f>IFERROR(MID(spotify_top_songs_audio_features[[#This Row],[artist_names]],SEARCH(",",spotify_top_songs_audio_features[[#This Row],[artist_names]])+2,99),"")</f>
        <v>Polimá Westcoast, Nickoog Clk, Fran C</v>
      </c>
      <c r="W1996" t="str">
        <f>spotify_top_songs_audio_features[[#This Row],[source]]</f>
        <v>Pablito Pesadilla</v>
      </c>
      <c r="X1996" s="1">
        <f>spotify_top_songs_audio_features[[#This Row],[streams]]</f>
        <v>73433900</v>
      </c>
      <c r="Y1996" t="str">
        <f>IF(Tabela2[[#This Row],[feat]]="","","Feat")</f>
        <v>Feat</v>
      </c>
      <c r="Z1996" s="17" t="str">
        <f>CONCATENATE(INT(spotify_top_songs_audio_features[[#This Row],[duration_ms]]/(60*1000)),":",MOD(INT(spotify_top_songs_audio_features[[#This Row],[duration_ms]]/1000),60))</f>
        <v>2:56</v>
      </c>
      <c r="AA19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1996" t="str">
        <f>spotify_top_songs_audio_features[[#This Row],[track_name]]</f>
        <v>BABY OTAKU</v>
      </c>
    </row>
    <row r="1997" spans="1:28" x14ac:dyDescent="0.25">
      <c r="A1997" t="s">
        <v>11364</v>
      </c>
      <c r="B1997" t="s">
        <v>2064</v>
      </c>
      <c r="C1997" t="s">
        <v>11365</v>
      </c>
      <c r="D1997" t="s">
        <v>249</v>
      </c>
      <c r="E1997" t="s">
        <v>142</v>
      </c>
      <c r="F1997" t="s">
        <v>32</v>
      </c>
      <c r="G1997" t="s">
        <v>25</v>
      </c>
      <c r="H1997">
        <v>801</v>
      </c>
      <c r="I1997">
        <v>517</v>
      </c>
      <c r="J1997">
        <v>269</v>
      </c>
      <c r="K1997" t="s">
        <v>5299</v>
      </c>
      <c r="L1997">
        <v>1.45E-4</v>
      </c>
      <c r="M1997">
        <v>355</v>
      </c>
      <c r="N1997">
        <v>923</v>
      </c>
      <c r="O1997">
        <v>-8205</v>
      </c>
      <c r="P1997">
        <v>160254</v>
      </c>
      <c r="Q1997">
        <v>133969</v>
      </c>
      <c r="R1997">
        <v>6</v>
      </c>
      <c r="S1997">
        <v>73432493</v>
      </c>
      <c r="U1997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1997" t="str">
        <f>IFERROR(MID(spotify_top_songs_audio_features[[#This Row],[artist_names]],SEARCH(",",spotify_top_songs_audio_features[[#This Row],[artist_names]])+2,99),"")</f>
        <v>Milo j</v>
      </c>
      <c r="W1997" t="str">
        <f>spotify_top_songs_audio_features[[#This Row],[source]]</f>
        <v>DALE PLAY Records</v>
      </c>
      <c r="X1997" s="1">
        <f>spotify_top_songs_audio_features[[#This Row],[streams]]</f>
        <v>73432493</v>
      </c>
      <c r="Y1997" t="str">
        <f>IF(Tabela2[[#This Row],[feat]]="","","Feat")</f>
        <v>Feat</v>
      </c>
      <c r="Z1997" s="17" t="str">
        <f>CONCATENATE(INT(spotify_top_songs_audio_features[[#This Row],[duration_ms]]/(60*1000)),":",MOD(INT(spotify_top_songs_audio_features[[#This Row],[duration_ms]]/1000),60))</f>
        <v>2:13</v>
      </c>
      <c r="AA19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1997" t="str">
        <f>spotify_top_songs_audio_features[[#This Row],[track_name]]</f>
        <v>Fruto</v>
      </c>
    </row>
    <row r="1998" spans="1:28" x14ac:dyDescent="0.25">
      <c r="A1998" t="s">
        <v>6103</v>
      </c>
      <c r="B1998" t="s">
        <v>6104</v>
      </c>
      <c r="C1998" t="s">
        <v>6105</v>
      </c>
      <c r="D1998" t="s">
        <v>436</v>
      </c>
      <c r="E1998" t="s">
        <v>113</v>
      </c>
      <c r="F1998" t="s">
        <v>24</v>
      </c>
      <c r="G1998" t="s">
        <v>25</v>
      </c>
      <c r="H1998">
        <v>779</v>
      </c>
      <c r="I1998">
        <v>705</v>
      </c>
      <c r="J1998">
        <v>344</v>
      </c>
      <c r="K1998" t="s">
        <v>6106</v>
      </c>
      <c r="L1998">
        <v>7.9100000000000004E-4</v>
      </c>
      <c r="M1998">
        <v>124</v>
      </c>
      <c r="N1998">
        <v>946</v>
      </c>
      <c r="O1998">
        <v>-3895</v>
      </c>
      <c r="P1998">
        <v>101022</v>
      </c>
      <c r="Q1998">
        <v>178374</v>
      </c>
      <c r="R1998">
        <v>11</v>
      </c>
      <c r="S1998">
        <v>73389024</v>
      </c>
      <c r="U1998" t="str">
        <f>IFERROR(LEFT(spotify_top_songs_audio_features[[#This Row],[artist_names]],SEARCH(",",spotify_top_songs_audio_features[[#This Row],[artist_names]])-1),spotify_top_songs_audio_features[[#This Row],[artist_names]])</f>
        <v>Clean Bandit</v>
      </c>
      <c r="V1998" t="str">
        <f>IFERROR(MID(spotify_top_songs_audio_features[[#This Row],[artist_names]],SEARCH(",",spotify_top_songs_audio_features[[#This Row],[artist_names]])+2,99),"")</f>
        <v>Mabel, 24kGoldn</v>
      </c>
      <c r="W1998" t="str">
        <f>spotify_top_songs_audio_features[[#This Row],[source]]</f>
        <v>Atlantic Records UK</v>
      </c>
      <c r="X1998" s="1">
        <f>spotify_top_songs_audio_features[[#This Row],[streams]]</f>
        <v>73389024</v>
      </c>
      <c r="Y1998" t="str">
        <f>IF(Tabela2[[#This Row],[feat]]="","","Feat")</f>
        <v>Feat</v>
      </c>
      <c r="Z1998" s="17" t="str">
        <f>CONCATENATE(INT(spotify_top_songs_audio_features[[#This Row],[duration_ms]]/(60*1000)),":",MOD(INT(spotify_top_songs_audio_features[[#This Row],[duration_ms]]/1000),60))</f>
        <v>2:58</v>
      </c>
      <c r="AA19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998" t="str">
        <f>spotify_top_songs_audio_features[[#This Row],[track_name]]</f>
        <v>Tick Tock (feat. 24kGoldn)</v>
      </c>
    </row>
    <row r="1999" spans="1:28" x14ac:dyDescent="0.25">
      <c r="A1999" t="s">
        <v>748</v>
      </c>
      <c r="B1999" t="s">
        <v>749</v>
      </c>
      <c r="C1999" t="s">
        <v>750</v>
      </c>
      <c r="D1999" t="s">
        <v>751</v>
      </c>
      <c r="E1999" t="s">
        <v>113</v>
      </c>
      <c r="F1999" t="s">
        <v>32</v>
      </c>
      <c r="G1999" t="s">
        <v>25</v>
      </c>
      <c r="H1999">
        <v>644</v>
      </c>
      <c r="I1999">
        <v>711</v>
      </c>
      <c r="J1999">
        <v>377</v>
      </c>
      <c r="K1999" t="s">
        <v>752</v>
      </c>
      <c r="L1999">
        <v>1.91E-3</v>
      </c>
      <c r="M1999">
        <v>898</v>
      </c>
      <c r="N1999">
        <v>381</v>
      </c>
      <c r="O1999">
        <v>-4934</v>
      </c>
      <c r="P1999">
        <v>128225</v>
      </c>
      <c r="Q1999">
        <v>173005</v>
      </c>
      <c r="R1999">
        <v>11</v>
      </c>
      <c r="S1999">
        <v>73051200</v>
      </c>
      <c r="U1999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1999" t="str">
        <f>IFERROR(MID(spotify_top_songs_audio_features[[#This Row],[artist_names]],SEARCH(",",spotify_top_songs_audio_features[[#This Row],[artist_names]])+2,99),"")</f>
        <v/>
      </c>
      <c r="W1999" t="str">
        <f>spotify_top_songs_audio_features[[#This Row],[source]]</f>
        <v>Bichota/Interscope Records</v>
      </c>
      <c r="X1999" s="1">
        <f>spotify_top_songs_audio_features[[#This Row],[streams]]</f>
        <v>73051200</v>
      </c>
      <c r="Y1999" t="str">
        <f>IF(Tabela2[[#This Row],[feat]]="","","Feat")</f>
        <v/>
      </c>
      <c r="Z1999" s="17" t="str">
        <f>CONCATENATE(INT(spotify_top_songs_audio_features[[#This Row],[duration_ms]]/(60*1000)),":",MOD(INT(spotify_top_songs_audio_features[[#This Row],[duration_ms]]/1000),60))</f>
        <v>2:53</v>
      </c>
      <c r="AA19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1999" t="str">
        <f>spotify_top_songs_audio_features[[#This Row],[track_name]]</f>
        <v>S91</v>
      </c>
    </row>
    <row r="2000" spans="1:28" x14ac:dyDescent="0.25">
      <c r="A2000" t="s">
        <v>16029</v>
      </c>
      <c r="B2000" t="s">
        <v>228</v>
      </c>
      <c r="C2000" t="s">
        <v>16030</v>
      </c>
      <c r="D2000" t="s">
        <v>230</v>
      </c>
      <c r="E2000" t="s">
        <v>102</v>
      </c>
      <c r="F2000" t="s">
        <v>32</v>
      </c>
      <c r="G2000" t="s">
        <v>25</v>
      </c>
      <c r="H2000">
        <v>807</v>
      </c>
      <c r="I2000">
        <v>721</v>
      </c>
      <c r="J2000">
        <v>508</v>
      </c>
      <c r="K2000" t="s">
        <v>16031</v>
      </c>
      <c r="L2000">
        <v>216</v>
      </c>
      <c r="M2000">
        <v>115</v>
      </c>
      <c r="N2000">
        <v>532</v>
      </c>
      <c r="O2000">
        <v>-6211</v>
      </c>
      <c r="P2000">
        <v>134014</v>
      </c>
      <c r="Q2000">
        <v>108987</v>
      </c>
      <c r="R2000">
        <v>7</v>
      </c>
      <c r="S2000">
        <v>73016121</v>
      </c>
      <c r="U2000" t="str">
        <f>IFERROR(LEFT(spotify_top_songs_audio_features[[#This Row],[artist_names]],SEARCH(",",spotify_top_songs_audio_features[[#This Row],[artist_names]])-1),spotify_top_songs_audio_features[[#This Row],[artist_names]])</f>
        <v>NewJeans</v>
      </c>
      <c r="V2000" t="str">
        <f>IFERROR(MID(spotify_top_songs_audio_features[[#This Row],[artist_names]],SEARCH(",",spotify_top_songs_audio_features[[#This Row],[artist_names]])+2,99),"")</f>
        <v/>
      </c>
      <c r="W2000" t="str">
        <f>spotify_top_songs_audio_features[[#This Row],[source]]</f>
        <v>ADOR</v>
      </c>
      <c r="X2000" s="1">
        <f>spotify_top_songs_audio_features[[#This Row],[streams]]</f>
        <v>73016121</v>
      </c>
      <c r="Y2000" t="str">
        <f>IF(Tabela2[[#This Row],[feat]]="","","Feat")</f>
        <v/>
      </c>
      <c r="Z2000" s="17" t="str">
        <f>CONCATENATE(INT(spotify_top_songs_audio_features[[#This Row],[duration_ms]]/(60*1000)),":",MOD(INT(spotify_top_songs_audio_features[[#This Row],[duration_ms]]/1000),60))</f>
        <v>1:48</v>
      </c>
      <c r="AA20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000" t="str">
        <f>spotify_top_songs_audio_features[[#This Row],[track_name]]</f>
        <v>New Jeans</v>
      </c>
    </row>
    <row r="2001" spans="1:28" x14ac:dyDescent="0.25">
      <c r="A2001" t="s">
        <v>17601</v>
      </c>
      <c r="B2001" t="s">
        <v>749</v>
      </c>
      <c r="C2001" t="s">
        <v>17602</v>
      </c>
      <c r="D2001" t="s">
        <v>220</v>
      </c>
      <c r="E2001" t="s">
        <v>43</v>
      </c>
      <c r="F2001" t="s">
        <v>24</v>
      </c>
      <c r="G2001" t="s">
        <v>25</v>
      </c>
      <c r="H2001">
        <v>826</v>
      </c>
      <c r="I2001">
        <v>815</v>
      </c>
      <c r="J2001">
        <v>875</v>
      </c>
      <c r="K2001" t="s">
        <v>951</v>
      </c>
      <c r="L2001">
        <v>6.96E-3</v>
      </c>
      <c r="M2001">
        <v>964</v>
      </c>
      <c r="N2001">
        <v>68</v>
      </c>
      <c r="O2001">
        <v>-4773</v>
      </c>
      <c r="P2001">
        <v>163073</v>
      </c>
      <c r="Q2001">
        <v>151400</v>
      </c>
      <c r="R2001">
        <v>11</v>
      </c>
      <c r="S2001">
        <v>72843003</v>
      </c>
      <c r="U2001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2001" t="str">
        <f>IFERROR(MID(spotify_top_songs_audio_features[[#This Row],[artist_names]],SEARCH(",",spotify_top_songs_audio_features[[#This Row],[artist_names]])+2,99),"")</f>
        <v/>
      </c>
      <c r="W2001" t="str">
        <f>spotify_top_songs_audio_features[[#This Row],[source]]</f>
        <v>UMLE - Latino</v>
      </c>
      <c r="X2001" s="1">
        <f>spotify_top_songs_audio_features[[#This Row],[streams]]</f>
        <v>72843003</v>
      </c>
      <c r="Y2001" t="str">
        <f>IF(Tabela2[[#This Row],[feat]]="","","Feat")</f>
        <v/>
      </c>
      <c r="Z2001" s="17" t="str">
        <f>CONCATENATE(INT(spotify_top_songs_audio_features[[#This Row],[duration_ms]]/(60*1000)),":",MOD(INT(spotify_top_songs_audio_features[[#This Row],[duration_ms]]/1000),60))</f>
        <v>2:31</v>
      </c>
      <c r="AA20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001" t="str">
        <f>spotify_top_songs_audio_features[[#This Row],[track_name]]</f>
        <v>Mi Cama</v>
      </c>
    </row>
    <row r="2002" spans="1:28" x14ac:dyDescent="0.25">
      <c r="A2002" t="s">
        <v>9143</v>
      </c>
      <c r="B2002" t="s">
        <v>9144</v>
      </c>
      <c r="C2002" t="s">
        <v>9145</v>
      </c>
      <c r="D2002" t="s">
        <v>9146</v>
      </c>
      <c r="E2002" t="s">
        <v>86</v>
      </c>
      <c r="F2002" t="s">
        <v>32</v>
      </c>
      <c r="G2002" t="s">
        <v>25</v>
      </c>
      <c r="H2002">
        <v>308</v>
      </c>
      <c r="I2002">
        <v>86</v>
      </c>
      <c r="J2002">
        <v>168</v>
      </c>
      <c r="K2002" t="s">
        <v>8304</v>
      </c>
      <c r="L2002">
        <v>828</v>
      </c>
      <c r="M2002">
        <v>277</v>
      </c>
      <c r="N2002">
        <v>387</v>
      </c>
      <c r="O2002">
        <v>-4111</v>
      </c>
      <c r="P2002">
        <v>171835</v>
      </c>
      <c r="Q2002">
        <v>158774</v>
      </c>
      <c r="R2002">
        <v>14</v>
      </c>
      <c r="S2002">
        <v>72648153</v>
      </c>
      <c r="U2002" t="str">
        <f>IFERROR(LEFT(spotify_top_songs_audio_features[[#This Row],[artist_names]],SEARCH(",",spotify_top_songs_audio_features[[#This Row],[artist_names]])-1),spotify_top_songs_audio_features[[#This Row],[artist_names]])</f>
        <v>Luude</v>
      </c>
      <c r="V2002" t="str">
        <f>IFERROR(MID(spotify_top_songs_audio_features[[#This Row],[artist_names]],SEARCH(",",spotify_top_songs_audio_features[[#This Row],[artist_names]])+2,99),"")</f>
        <v>Colin Hay</v>
      </c>
      <c r="W2002" t="str">
        <f>spotify_top_songs_audio_features[[#This Row],[source]]</f>
        <v>Sweat It Out</v>
      </c>
      <c r="X2002" s="1">
        <f>spotify_top_songs_audio_features[[#This Row],[streams]]</f>
        <v>72648153</v>
      </c>
      <c r="Y2002" t="str">
        <f>IF(Tabela2[[#This Row],[feat]]="","","Feat")</f>
        <v>Feat</v>
      </c>
      <c r="Z2002" s="17" t="str">
        <f>CONCATENATE(INT(spotify_top_songs_audio_features[[#This Row],[duration_ms]]/(60*1000)),":",MOD(INT(spotify_top_songs_audio_features[[#This Row],[duration_ms]]/1000),60))</f>
        <v>2:38</v>
      </c>
      <c r="AA20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02" t="str">
        <f>spotify_top_songs_audio_features[[#This Row],[track_name]]</f>
        <v>Down Under (feat. Colin Hay)</v>
      </c>
    </row>
    <row r="2003" spans="1:28" x14ac:dyDescent="0.25">
      <c r="A2003" t="s">
        <v>7027</v>
      </c>
      <c r="B2003" t="s">
        <v>7028</v>
      </c>
      <c r="C2003" t="s">
        <v>7029</v>
      </c>
      <c r="D2003" t="s">
        <v>1562</v>
      </c>
      <c r="E2003" t="s">
        <v>23</v>
      </c>
      <c r="F2003" t="s">
        <v>24</v>
      </c>
      <c r="G2003" t="s">
        <v>25</v>
      </c>
      <c r="H2003">
        <v>795</v>
      </c>
      <c r="I2003">
        <v>655</v>
      </c>
      <c r="J2003">
        <v>422</v>
      </c>
      <c r="K2003" t="s">
        <v>3329</v>
      </c>
      <c r="L2003">
        <v>1.76E-4</v>
      </c>
      <c r="M2003">
        <v>296</v>
      </c>
      <c r="N2003">
        <v>744</v>
      </c>
      <c r="O2003">
        <v>-3815</v>
      </c>
      <c r="P2003">
        <v>93029</v>
      </c>
      <c r="Q2003">
        <v>215891</v>
      </c>
      <c r="R2003">
        <v>8</v>
      </c>
      <c r="S2003">
        <v>72584050</v>
      </c>
      <c r="U2003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2003" t="str">
        <f>IFERROR(MID(spotify_top_songs_audio_features[[#This Row],[artist_names]],SEARCH(",",spotify_top_songs_audio_features[[#This Row],[artist_names]])+2,99),"")</f>
        <v/>
      </c>
      <c r="W2003" t="str">
        <f>spotify_top_songs_audio_features[[#This Row],[source]]</f>
        <v>Rich Music</v>
      </c>
      <c r="X2003" s="1">
        <f>spotify_top_songs_audio_features[[#This Row],[streams]]</f>
        <v>72584050</v>
      </c>
      <c r="Y2003" t="str">
        <f>IF(Tabela2[[#This Row],[feat]]="","","Feat")</f>
        <v/>
      </c>
      <c r="Z2003" s="17" t="str">
        <f>CONCATENATE(INT(spotify_top_songs_audio_features[[#This Row],[duration_ms]]/(60*1000)),":",MOD(INT(spotify_top_songs_audio_features[[#This Row],[duration_ms]]/1000),60))</f>
        <v>3:35</v>
      </c>
      <c r="AA20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03" t="str">
        <f>spotify_top_songs_audio_features[[#This Row],[track_name]]</f>
        <v>911</v>
      </c>
    </row>
    <row r="2004" spans="1:28" x14ac:dyDescent="0.25">
      <c r="A2004" t="s">
        <v>3781</v>
      </c>
      <c r="B2004" t="s">
        <v>3782</v>
      </c>
      <c r="C2004" t="s">
        <v>3783</v>
      </c>
      <c r="D2004" t="s">
        <v>612</v>
      </c>
      <c r="E2004" t="s">
        <v>31</v>
      </c>
      <c r="F2004" t="s">
        <v>24</v>
      </c>
      <c r="G2004" t="s">
        <v>25</v>
      </c>
      <c r="H2004">
        <v>716</v>
      </c>
      <c r="I2004">
        <v>917</v>
      </c>
      <c r="J2004">
        <v>527</v>
      </c>
      <c r="K2004" t="s">
        <v>346</v>
      </c>
      <c r="L2004">
        <v>7.9100000000000004E-4</v>
      </c>
      <c r="M2004">
        <v>515</v>
      </c>
      <c r="N2004">
        <v>501</v>
      </c>
      <c r="O2004">
        <v>-3674</v>
      </c>
      <c r="P2004">
        <v>107969</v>
      </c>
      <c r="Q2004">
        <v>204583</v>
      </c>
      <c r="R2004">
        <v>12</v>
      </c>
      <c r="S2004">
        <v>72564752</v>
      </c>
      <c r="U2004" t="str">
        <f>IFERROR(LEFT(spotify_top_songs_audio_features[[#This Row],[artist_names]],SEARCH(",",spotify_top_songs_audio_features[[#This Row],[artist_names]])-1),spotify_top_songs_audio_features[[#This Row],[artist_names]])</f>
        <v>Zedd</v>
      </c>
      <c r="V2004" t="str">
        <f>IFERROR(MID(spotify_top_songs_audio_features[[#This Row],[artist_names]],SEARCH(",",spotify_top_songs_audio_features[[#This Row],[artist_names]])+2,99),"")</f>
        <v>Liam Payne</v>
      </c>
      <c r="W2004" t="str">
        <f>spotify_top_songs_audio_features[[#This Row],[source]]</f>
        <v>UMGRI Interscope</v>
      </c>
      <c r="X2004" s="1">
        <f>spotify_top_songs_audio_features[[#This Row],[streams]]</f>
        <v>72564752</v>
      </c>
      <c r="Y2004" t="str">
        <f>IF(Tabela2[[#This Row],[feat]]="","","Feat")</f>
        <v>Feat</v>
      </c>
      <c r="Z2004" s="17" t="str">
        <f>CONCATENATE(INT(spotify_top_songs_audio_features[[#This Row],[duration_ms]]/(60*1000)),":",MOD(INT(spotify_top_songs_audio_features[[#This Row],[duration_ms]]/1000),60))</f>
        <v>3:24</v>
      </c>
      <c r="AA20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04" t="str">
        <f>spotify_top_songs_audio_features[[#This Row],[track_name]]</f>
        <v>Get Low (with Liam Payne)</v>
      </c>
    </row>
    <row r="2005" spans="1:28" x14ac:dyDescent="0.25">
      <c r="A2005" t="s">
        <v>13378</v>
      </c>
      <c r="B2005" t="s">
        <v>13379</v>
      </c>
      <c r="C2005" t="s">
        <v>13380</v>
      </c>
      <c r="D2005" t="s">
        <v>13381</v>
      </c>
      <c r="E2005" t="s">
        <v>31</v>
      </c>
      <c r="F2005" t="s">
        <v>24</v>
      </c>
      <c r="G2005" t="s">
        <v>25</v>
      </c>
      <c r="H2005">
        <v>583</v>
      </c>
      <c r="I2005">
        <v>572</v>
      </c>
      <c r="J2005">
        <v>366</v>
      </c>
      <c r="K2005" t="s">
        <v>6905</v>
      </c>
      <c r="L2005">
        <v>0</v>
      </c>
      <c r="M2005">
        <v>266</v>
      </c>
      <c r="N2005">
        <v>684</v>
      </c>
      <c r="O2005">
        <v>-4776</v>
      </c>
      <c r="P2005">
        <v>113998</v>
      </c>
      <c r="Q2005">
        <v>173560</v>
      </c>
      <c r="R2005">
        <v>10</v>
      </c>
      <c r="S2005">
        <v>72532392</v>
      </c>
      <c r="U2005" t="str">
        <f>IFERROR(LEFT(spotify_top_songs_audio_features[[#This Row],[artist_names]],SEARCH(",",spotify_top_songs_audio_features[[#This Row],[artist_names]])-1),spotify_top_songs_audio_features[[#This Row],[artist_names]])</f>
        <v>Brett Eldredge</v>
      </c>
      <c r="V2005" t="str">
        <f>IFERROR(MID(spotify_top_songs_audio_features[[#This Row],[artist_names]],SEARCH(",",spotify_top_songs_audio_features[[#This Row],[artist_names]])+2,99),"")</f>
        <v>Meghan Trainor</v>
      </c>
      <c r="W2005" t="str">
        <f>spotify_top_songs_audio_features[[#This Row],[source]]</f>
        <v>Atlantic Nashville</v>
      </c>
      <c r="X2005" s="1">
        <f>spotify_top_songs_audio_features[[#This Row],[streams]]</f>
        <v>72532392</v>
      </c>
      <c r="Y2005" t="str">
        <f>IF(Tabela2[[#This Row],[feat]]="","","Feat")</f>
        <v>Feat</v>
      </c>
      <c r="Z2005" s="17" t="str">
        <f>CONCATENATE(INT(spotify_top_songs_audio_features[[#This Row],[duration_ms]]/(60*1000)),":",MOD(INT(spotify_top_songs_audio_features[[#This Row],[duration_ms]]/1000),60))</f>
        <v>2:53</v>
      </c>
      <c r="AA20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05" t="str">
        <f>spotify_top_songs_audio_features[[#This Row],[track_name]]</f>
        <v>Baby, It's Cold Outside (feat. Meghan Trainor)</v>
      </c>
    </row>
    <row r="2006" spans="1:28" x14ac:dyDescent="0.25">
      <c r="A2006" t="s">
        <v>10133</v>
      </c>
      <c r="B2006" t="s">
        <v>1598</v>
      </c>
      <c r="C2006" t="s">
        <v>10134</v>
      </c>
      <c r="D2006" t="s">
        <v>10135</v>
      </c>
      <c r="E2006" t="s">
        <v>31</v>
      </c>
      <c r="F2006" t="s">
        <v>24</v>
      </c>
      <c r="G2006" t="s">
        <v>25</v>
      </c>
      <c r="H2006">
        <v>367</v>
      </c>
      <c r="I2006">
        <v>665</v>
      </c>
      <c r="J2006">
        <v>465</v>
      </c>
      <c r="K2006" t="s">
        <v>1302</v>
      </c>
      <c r="L2006">
        <v>0</v>
      </c>
      <c r="M2006">
        <v>113</v>
      </c>
      <c r="N2006">
        <v>31</v>
      </c>
      <c r="O2006">
        <v>-2821</v>
      </c>
      <c r="P2006">
        <v>148913</v>
      </c>
      <c r="Q2006">
        <v>229147</v>
      </c>
      <c r="R2006">
        <v>9</v>
      </c>
      <c r="S2006">
        <v>72508998</v>
      </c>
      <c r="U2006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2006" t="str">
        <f>IFERROR(MID(spotify_top_songs_audio_features[[#This Row],[artist_names]],SEARCH(",",spotify_top_songs_audio_features[[#This Row],[artist_names]])+2,99),"")</f>
        <v/>
      </c>
      <c r="W2006" t="str">
        <f>spotify_top_songs_audio_features[[#This Row],[source]]</f>
        <v>Rock The World/IDJ/Kanye/LP6</v>
      </c>
      <c r="X2006" s="1">
        <f>spotify_top_songs_audio_features[[#This Row],[streams]]</f>
        <v>72508998</v>
      </c>
      <c r="Y2006" t="str">
        <f>IF(Tabela2[[#This Row],[feat]]="","","Feat")</f>
        <v/>
      </c>
      <c r="Z2006" s="17" t="str">
        <f>CONCATENATE(INT(spotify_top_songs_audio_features[[#This Row],[duration_ms]]/(60*1000)),":",MOD(INT(spotify_top_songs_audio_features[[#This Row],[duration_ms]]/1000),60))</f>
        <v>3:49</v>
      </c>
      <c r="AA20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06" t="str">
        <f>spotify_top_songs_audio_features[[#This Row],[track_name]]</f>
        <v>Bound 2</v>
      </c>
    </row>
    <row r="2007" spans="1:28" x14ac:dyDescent="0.25">
      <c r="A2007" t="s">
        <v>1740</v>
      </c>
      <c r="B2007" t="s">
        <v>1741</v>
      </c>
      <c r="C2007" t="s">
        <v>1742</v>
      </c>
      <c r="D2007" t="s">
        <v>22</v>
      </c>
      <c r="E2007" t="s">
        <v>58</v>
      </c>
      <c r="F2007" t="s">
        <v>24</v>
      </c>
      <c r="G2007" t="s">
        <v>25</v>
      </c>
      <c r="H2007">
        <v>473</v>
      </c>
      <c r="I2007">
        <v>592</v>
      </c>
      <c r="J2007">
        <v>138</v>
      </c>
      <c r="K2007" t="s">
        <v>1743</v>
      </c>
      <c r="L2007">
        <v>0</v>
      </c>
      <c r="M2007">
        <v>131</v>
      </c>
      <c r="N2007">
        <v>292</v>
      </c>
      <c r="O2007">
        <v>-6859</v>
      </c>
      <c r="P2007">
        <v>1597</v>
      </c>
      <c r="Q2007">
        <v>138573</v>
      </c>
      <c r="R2007">
        <v>19</v>
      </c>
      <c r="S2007">
        <v>72481276</v>
      </c>
      <c r="U2007" t="str">
        <f>IFERROR(LEFT(spotify_top_songs_audio_features[[#This Row],[artist_names]],SEARCH(",",spotify_top_songs_audio_features[[#This Row],[artist_names]])-1),spotify_top_songs_audio_features[[#This Row],[artist_names]])</f>
        <v>P!nk</v>
      </c>
      <c r="V2007" t="str">
        <f>IFERROR(MID(spotify_top_songs_audio_features[[#This Row],[artist_names]],SEARCH(",",spotify_top_songs_audio_features[[#This Row],[artist_names]])+2,99),"")</f>
        <v>Willow Sage Hart</v>
      </c>
      <c r="W2007" t="str">
        <f>spotify_top_songs_audio_features[[#This Row],[source]]</f>
        <v>RCA Records Label</v>
      </c>
      <c r="X2007" s="1">
        <f>spotify_top_songs_audio_features[[#This Row],[streams]]</f>
        <v>72481276</v>
      </c>
      <c r="Y2007" t="str">
        <f>IF(Tabela2[[#This Row],[feat]]="","","Feat")</f>
        <v>Feat</v>
      </c>
      <c r="Z2007" s="17" t="str">
        <f>CONCATENATE(INT(spotify_top_songs_audio_features[[#This Row],[duration_ms]]/(60*1000)),":",MOD(INT(spotify_top_songs_audio_features[[#This Row],[duration_ms]]/1000),60))</f>
        <v>2:18</v>
      </c>
      <c r="AA20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007" t="str">
        <f>spotify_top_songs_audio_features[[#This Row],[track_name]]</f>
        <v>Cover Me In Sunshine</v>
      </c>
    </row>
    <row r="2008" spans="1:28" x14ac:dyDescent="0.25">
      <c r="A2008" t="s">
        <v>8190</v>
      </c>
      <c r="B2008" t="s">
        <v>307</v>
      </c>
      <c r="C2008" t="s">
        <v>8191</v>
      </c>
      <c r="D2008" t="s">
        <v>309</v>
      </c>
      <c r="E2008" t="s">
        <v>97</v>
      </c>
      <c r="F2008" t="s">
        <v>32</v>
      </c>
      <c r="G2008" t="s">
        <v>25</v>
      </c>
      <c r="H2008">
        <v>671</v>
      </c>
      <c r="I2008">
        <v>336</v>
      </c>
      <c r="J2008">
        <v>241</v>
      </c>
      <c r="K2008" t="s">
        <v>6498</v>
      </c>
      <c r="L2008">
        <v>751</v>
      </c>
      <c r="M2008">
        <v>577</v>
      </c>
      <c r="N2008">
        <v>518</v>
      </c>
      <c r="O2008">
        <v>-8494</v>
      </c>
      <c r="P2008">
        <v>75051</v>
      </c>
      <c r="Q2008">
        <v>212496</v>
      </c>
      <c r="R2008">
        <v>7</v>
      </c>
      <c r="S2008">
        <v>72400634</v>
      </c>
      <c r="U2008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2008" t="str">
        <f>IFERROR(MID(spotify_top_songs_audio_features[[#This Row],[artist_names]],SEARCH(",",spotify_top_songs_audio_features[[#This Row],[artist_names]])+2,99),"")</f>
        <v/>
      </c>
      <c r="W2008" t="str">
        <f>spotify_top_songs_audio_features[[#This Row],[source]]</f>
        <v>Darkroom/Interscope Records</v>
      </c>
      <c r="X2008" s="1">
        <f>spotify_top_songs_audio_features[[#This Row],[streams]]</f>
        <v>72400634</v>
      </c>
      <c r="Y2008" t="str">
        <f>IF(Tabela2[[#This Row],[feat]]="","","Feat")</f>
        <v/>
      </c>
      <c r="Z2008" s="17" t="str">
        <f>CONCATENATE(INT(spotify_top_songs_audio_features[[#This Row],[duration_ms]]/(60*1000)),":",MOD(INT(spotify_top_songs_audio_features[[#This Row],[duration_ms]]/1000),60))</f>
        <v>3:32</v>
      </c>
      <c r="AA20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008" t="str">
        <f>spotify_top_songs_audio_features[[#This Row],[track_name]]</f>
        <v>Lost Cause</v>
      </c>
    </row>
    <row r="2009" spans="1:28" x14ac:dyDescent="0.25">
      <c r="A2009" t="s">
        <v>2015</v>
      </c>
      <c r="B2009" t="s">
        <v>2016</v>
      </c>
      <c r="C2009" t="s">
        <v>2017</v>
      </c>
      <c r="D2009" t="s">
        <v>712</v>
      </c>
      <c r="E2009" t="s">
        <v>86</v>
      </c>
      <c r="F2009" t="s">
        <v>32</v>
      </c>
      <c r="G2009" t="s">
        <v>25</v>
      </c>
      <c r="H2009">
        <v>904</v>
      </c>
      <c r="I2009">
        <v>723</v>
      </c>
      <c r="J2009">
        <v>26</v>
      </c>
      <c r="K2009" t="s">
        <v>2018</v>
      </c>
      <c r="L2009">
        <v>0</v>
      </c>
      <c r="M2009">
        <v>185</v>
      </c>
      <c r="N2009">
        <v>835</v>
      </c>
      <c r="O2009">
        <v>-5224</v>
      </c>
      <c r="P2009">
        <v>145013</v>
      </c>
      <c r="Q2009">
        <v>227478</v>
      </c>
      <c r="R2009">
        <v>37</v>
      </c>
      <c r="S2009">
        <v>72228690</v>
      </c>
      <c r="U2009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2009" t="str">
        <f>IFERROR(MID(spotify_top_songs_audio_features[[#This Row],[artist_names]],SEARCH(",",spotify_top_songs_audio_features[[#This Row],[artist_names]])+2,99),"")</f>
        <v>Tory Lanez, DaBaby, Lil Wayne</v>
      </c>
      <c r="W2009" t="str">
        <f>spotify_top_songs_audio_features[[#This Row],[source]]</f>
        <v>Generation Now/Atlantic</v>
      </c>
      <c r="X2009" s="1">
        <f>spotify_top_songs_audio_features[[#This Row],[streams]]</f>
        <v>72228690</v>
      </c>
      <c r="Y2009" t="str">
        <f>IF(Tabela2[[#This Row],[feat]]="","","Feat")</f>
        <v>Feat</v>
      </c>
      <c r="Z2009" s="17" t="str">
        <f>CONCATENATE(INT(spotify_top_songs_audio_features[[#This Row],[duration_ms]]/(60*1000)),":",MOD(INT(spotify_top_songs_audio_features[[#This Row],[duration_ms]]/1000),60))</f>
        <v>3:47</v>
      </c>
      <c r="AA20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09" t="str">
        <f>spotify_top_songs_audio_features[[#This Row],[track_name]]</f>
        <v>Whats Poppin (feat. DaBaby, Tory Lanez &amp; Lil Wayne) [Remix] - Bonus Track</v>
      </c>
    </row>
    <row r="2010" spans="1:28" x14ac:dyDescent="0.25">
      <c r="A2010" t="s">
        <v>4994</v>
      </c>
      <c r="B2010" t="s">
        <v>149</v>
      </c>
      <c r="C2010" t="s">
        <v>4995</v>
      </c>
      <c r="D2010" t="s">
        <v>151</v>
      </c>
      <c r="E2010" t="s">
        <v>97</v>
      </c>
      <c r="F2010" t="s">
        <v>32</v>
      </c>
      <c r="G2010" t="s">
        <v>25</v>
      </c>
      <c r="H2010">
        <v>637</v>
      </c>
      <c r="I2010">
        <v>666</v>
      </c>
      <c r="J2010">
        <v>494</v>
      </c>
      <c r="K2010" t="s">
        <v>516</v>
      </c>
      <c r="L2010">
        <v>0</v>
      </c>
      <c r="M2010">
        <v>108</v>
      </c>
      <c r="N2010">
        <v>529</v>
      </c>
      <c r="O2010">
        <v>-6773</v>
      </c>
      <c r="P2010">
        <v>10402</v>
      </c>
      <c r="Q2010">
        <v>213869</v>
      </c>
      <c r="R2010">
        <v>17</v>
      </c>
      <c r="S2010">
        <v>72220285</v>
      </c>
      <c r="U2010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2010" t="str">
        <f>IFERROR(MID(spotify_top_songs_audio_features[[#This Row],[artist_names]],SEARCH(",",spotify_top_songs_audio_features[[#This Row],[artist_names]])+2,99),"")</f>
        <v/>
      </c>
      <c r="W2010" t="str">
        <f>spotify_top_songs_audio_features[[#This Row],[source]]</f>
        <v>Capitol</v>
      </c>
      <c r="X2010" s="1">
        <f>spotify_top_songs_audio_features[[#This Row],[streams]]</f>
        <v>72220285</v>
      </c>
      <c r="Y2010" t="str">
        <f>IF(Tabela2[[#This Row],[feat]]="","","Feat")</f>
        <v/>
      </c>
      <c r="Z2010" s="17" t="str">
        <f>CONCATENATE(INT(spotify_top_songs_audio_features[[#This Row],[duration_ms]]/(60*1000)),":",MOD(INT(spotify_top_songs_audio_features[[#This Row],[duration_ms]]/1000),60))</f>
        <v>3:33</v>
      </c>
      <c r="AA20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010" t="str">
        <f>spotify_top_songs_audio_features[[#This Row],[track_name]]</f>
        <v>Diamonds</v>
      </c>
    </row>
    <row r="2011" spans="1:28" x14ac:dyDescent="0.25">
      <c r="A2011" t="s">
        <v>12308</v>
      </c>
      <c r="B2011" t="s">
        <v>5368</v>
      </c>
      <c r="C2011" t="s">
        <v>12309</v>
      </c>
      <c r="D2011" t="s">
        <v>282</v>
      </c>
      <c r="E2011" t="s">
        <v>86</v>
      </c>
      <c r="F2011" t="s">
        <v>32</v>
      </c>
      <c r="G2011" t="s">
        <v>25</v>
      </c>
      <c r="H2011">
        <v>662</v>
      </c>
      <c r="I2011">
        <v>398</v>
      </c>
      <c r="J2011">
        <v>275</v>
      </c>
      <c r="K2011" t="s">
        <v>12310</v>
      </c>
      <c r="L2011">
        <v>0</v>
      </c>
      <c r="M2011">
        <v>111</v>
      </c>
      <c r="N2011">
        <v>468</v>
      </c>
      <c r="O2011">
        <v>-6691</v>
      </c>
      <c r="P2011">
        <v>107001</v>
      </c>
      <c r="Q2011">
        <v>145850</v>
      </c>
      <c r="R2011">
        <v>6</v>
      </c>
      <c r="S2011">
        <v>72207880</v>
      </c>
      <c r="U2011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2011" t="str">
        <f>IFERROR(MID(spotify_top_songs_audio_features[[#This Row],[artist_names]],SEARCH(",",spotify_top_songs_audio_features[[#This Row],[artist_names]])+2,99),"")</f>
        <v/>
      </c>
      <c r="W2011" t="str">
        <f>spotify_top_songs_audio_features[[#This Row],[source]]</f>
        <v>Columbia</v>
      </c>
      <c r="X2011" s="1">
        <f>spotify_top_songs_audio_features[[#This Row],[streams]]</f>
        <v>72207880</v>
      </c>
      <c r="Y2011" t="str">
        <f>IF(Tabela2[[#This Row],[feat]]="","","Feat")</f>
        <v/>
      </c>
      <c r="Z2011" s="17" t="str">
        <f>CONCATENATE(INT(spotify_top_songs_audio_features[[#This Row],[duration_ms]]/(60*1000)),":",MOD(INT(spotify_top_songs_audio_features[[#This Row],[duration_ms]]/1000),60))</f>
        <v>2:25</v>
      </c>
      <c r="AA20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11" t="str">
        <f>spotify_top_songs_audio_features[[#This Row],[track_name]]</f>
        <v>LOVE AGAIN</v>
      </c>
    </row>
    <row r="2012" spans="1:28" x14ac:dyDescent="0.25">
      <c r="A2012" t="s">
        <v>17085</v>
      </c>
      <c r="B2012" t="s">
        <v>17086</v>
      </c>
      <c r="C2012" t="s">
        <v>17087</v>
      </c>
      <c r="D2012" t="s">
        <v>85</v>
      </c>
      <c r="E2012" t="s">
        <v>23</v>
      </c>
      <c r="F2012" t="s">
        <v>32</v>
      </c>
      <c r="G2012" t="s">
        <v>64</v>
      </c>
      <c r="H2012">
        <v>527</v>
      </c>
      <c r="I2012">
        <v>465</v>
      </c>
      <c r="J2012">
        <v>227</v>
      </c>
      <c r="K2012" t="s">
        <v>364</v>
      </c>
      <c r="L2012">
        <v>0</v>
      </c>
      <c r="M2012">
        <v>661</v>
      </c>
      <c r="N2012">
        <v>765</v>
      </c>
      <c r="O2012">
        <v>-8055</v>
      </c>
      <c r="P2012">
        <v>137033</v>
      </c>
      <c r="Q2012">
        <v>202827</v>
      </c>
      <c r="R2012">
        <v>17</v>
      </c>
      <c r="S2012">
        <v>72135571</v>
      </c>
      <c r="U2012" t="str">
        <f>IFERROR(LEFT(spotify_top_songs_audio_features[[#This Row],[artist_names]],SEARCH(",",spotify_top_songs_audio_features[[#This Row],[artist_names]])-1),spotify_top_songs_audio_features[[#This Row],[artist_names]])</f>
        <v>Ramz</v>
      </c>
      <c r="V2012" t="str">
        <f>IFERROR(MID(spotify_top_songs_audio_features[[#This Row],[artist_names]],SEARCH(",",spotify_top_songs_audio_features[[#This Row],[artist_names]])+2,99),"")</f>
        <v/>
      </c>
      <c r="W2012" t="str">
        <f>spotify_top_songs_audio_features[[#This Row],[source]]</f>
        <v>Polydor Records</v>
      </c>
      <c r="X2012" s="1">
        <f>spotify_top_songs_audio_features[[#This Row],[streams]]</f>
        <v>72135571</v>
      </c>
      <c r="Y2012" t="str">
        <f>IF(Tabela2[[#This Row],[feat]]="","","Feat")</f>
        <v/>
      </c>
      <c r="Z2012" s="17" t="str">
        <f>CONCATENATE(INT(spotify_top_songs_audio_features[[#This Row],[duration_ms]]/(60*1000)),":",MOD(INT(spotify_top_songs_audio_features[[#This Row],[duration_ms]]/1000),60))</f>
        <v>3:22</v>
      </c>
      <c r="AA20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12" t="str">
        <f>spotify_top_songs_audio_features[[#This Row],[track_name]]</f>
        <v>Barking</v>
      </c>
    </row>
    <row r="2013" spans="1:28" x14ac:dyDescent="0.25">
      <c r="A2013" t="s">
        <v>5104</v>
      </c>
      <c r="B2013" t="s">
        <v>5105</v>
      </c>
      <c r="C2013" t="s">
        <v>5106</v>
      </c>
      <c r="D2013" t="s">
        <v>5107</v>
      </c>
      <c r="E2013" t="s">
        <v>113</v>
      </c>
      <c r="F2013" t="s">
        <v>24</v>
      </c>
      <c r="G2013" t="s">
        <v>25</v>
      </c>
      <c r="H2013">
        <v>857</v>
      </c>
      <c r="I2013">
        <v>766</v>
      </c>
      <c r="J2013">
        <v>978</v>
      </c>
      <c r="K2013" t="s">
        <v>867</v>
      </c>
      <c r="L2013">
        <v>0</v>
      </c>
      <c r="M2013">
        <v>817</v>
      </c>
      <c r="N2013">
        <v>864</v>
      </c>
      <c r="O2013">
        <v>-3699</v>
      </c>
      <c r="P2013">
        <v>106024</v>
      </c>
      <c r="Q2013">
        <v>165019</v>
      </c>
      <c r="R2013">
        <v>10</v>
      </c>
      <c r="S2013">
        <v>72033746</v>
      </c>
      <c r="U2013" t="str">
        <f>IFERROR(LEFT(spotify_top_songs_audio_features[[#This Row],[artist_names]],SEARCH(",",spotify_top_songs_audio_features[[#This Row],[artist_names]])-1),spotify_top_songs_audio_features[[#This Row],[artist_names]])</f>
        <v>Trueno</v>
      </c>
      <c r="V2013" t="str">
        <f>IFERROR(MID(spotify_top_songs_audio_features[[#This Row],[artist_names]],SEARCH(",",spotify_top_songs_audio_features[[#This Row],[artist_names]])+2,99),"")</f>
        <v/>
      </c>
      <c r="W2013" t="str">
        <f>spotify_top_songs_audio_features[[#This Row],[source]]</f>
        <v>©️ Ⓟ 2022 Sur Capital Records (por Tierra Agencia)</v>
      </c>
      <c r="X2013" s="1">
        <f>spotify_top_songs_audio_features[[#This Row],[streams]]</f>
        <v>72033746</v>
      </c>
      <c r="Y2013" t="str">
        <f>IF(Tabela2[[#This Row],[feat]]="","","Feat")</f>
        <v/>
      </c>
      <c r="Z2013" s="17" t="str">
        <f>CONCATENATE(INT(spotify_top_songs_audio_features[[#This Row],[duration_ms]]/(60*1000)),":",MOD(INT(spotify_top_songs_audio_features[[#This Row],[duration_ms]]/1000),60))</f>
        <v>2:45</v>
      </c>
      <c r="AA20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013" t="str">
        <f>spotify_top_songs_audio_features[[#This Row],[track_name]]</f>
        <v>DANCE CRIP</v>
      </c>
    </row>
    <row r="2014" spans="1:28" x14ac:dyDescent="0.25">
      <c r="A2014" t="s">
        <v>10330</v>
      </c>
      <c r="B2014" t="s">
        <v>10331</v>
      </c>
      <c r="C2014" t="s">
        <v>10332</v>
      </c>
      <c r="D2014" t="s">
        <v>1993</v>
      </c>
      <c r="E2014" t="s">
        <v>113</v>
      </c>
      <c r="F2014" t="s">
        <v>24</v>
      </c>
      <c r="G2014" t="s">
        <v>152</v>
      </c>
      <c r="H2014">
        <v>273</v>
      </c>
      <c r="I2014">
        <v>405</v>
      </c>
      <c r="J2014">
        <v>298</v>
      </c>
      <c r="K2014" t="s">
        <v>10333</v>
      </c>
      <c r="L2014">
        <v>0</v>
      </c>
      <c r="M2014">
        <v>189</v>
      </c>
      <c r="N2014">
        <v>534</v>
      </c>
      <c r="O2014">
        <v>-581</v>
      </c>
      <c r="P2014">
        <v>8948</v>
      </c>
      <c r="Q2014">
        <v>271169</v>
      </c>
      <c r="R2014">
        <v>7</v>
      </c>
      <c r="S2014">
        <v>71978273</v>
      </c>
      <c r="U2014" t="str">
        <f>IFERROR(LEFT(spotify_top_songs_audio_features[[#This Row],[artist_names]],SEARCH(",",spotify_top_songs_audio_features[[#This Row],[artist_names]])-1),spotify_top_songs_audio_features[[#This Row],[artist_names]])</f>
        <v>Arijit Singh</v>
      </c>
      <c r="V2014" t="str">
        <f>IFERROR(MID(spotify_top_songs_audio_features[[#This Row],[artist_names]],SEARCH(",",spotify_top_songs_audio_features[[#This Row],[artist_names]])+2,99),"")</f>
        <v>Shreyas Puranik, Siddharth - Garima</v>
      </c>
      <c r="W2014" t="str">
        <f>spotify_top_songs_audio_features[[#This Row],[source]]</f>
        <v>T-Series</v>
      </c>
      <c r="X2014" s="1">
        <f>spotify_top_songs_audio_features[[#This Row],[streams]]</f>
        <v>71978273</v>
      </c>
      <c r="Y2014" t="str">
        <f>IF(Tabela2[[#This Row],[feat]]="","","Feat")</f>
        <v>Feat</v>
      </c>
      <c r="Z2014" s="17" t="str">
        <f>CONCATENATE(INT(spotify_top_songs_audio_features[[#This Row],[duration_ms]]/(60*1000)),":",MOD(INT(spotify_top_songs_audio_features[[#This Row],[duration_ms]]/1000),60))</f>
        <v>4:31</v>
      </c>
      <c r="AA20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014" t="str">
        <f>spotify_top_songs_audio_features[[#This Row],[track_name]]</f>
        <v>Satranga (From "ANIMAL")</v>
      </c>
    </row>
    <row r="2015" spans="1:28" x14ac:dyDescent="0.25">
      <c r="A2015" t="s">
        <v>6913</v>
      </c>
      <c r="B2015" t="s">
        <v>6914</v>
      </c>
      <c r="C2015" t="s">
        <v>6915</v>
      </c>
      <c r="D2015" t="s">
        <v>282</v>
      </c>
      <c r="E2015" t="s">
        <v>97</v>
      </c>
      <c r="F2015" t="s">
        <v>32</v>
      </c>
      <c r="G2015" t="s">
        <v>25</v>
      </c>
      <c r="H2015">
        <v>752</v>
      </c>
      <c r="I2015">
        <v>673</v>
      </c>
      <c r="J2015">
        <v>153</v>
      </c>
      <c r="K2015" t="s">
        <v>3009</v>
      </c>
      <c r="L2015">
        <v>0</v>
      </c>
      <c r="M2015">
        <v>133</v>
      </c>
      <c r="N2015">
        <v>35</v>
      </c>
      <c r="O2015">
        <v>-5792</v>
      </c>
      <c r="P2015">
        <v>164009</v>
      </c>
      <c r="Q2015">
        <v>163902</v>
      </c>
      <c r="R2015">
        <v>13</v>
      </c>
      <c r="S2015">
        <v>71904416</v>
      </c>
      <c r="U2015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2015" t="str">
        <f>IFERROR(MID(spotify_top_songs_audio_features[[#This Row],[artist_names]],SEARCH(",",spotify_top_songs_audio_features[[#This Row],[artist_names]])+2,99),"")</f>
        <v>Juice WRLD</v>
      </c>
      <c r="W2015" t="str">
        <f>spotify_top_songs_audio_features[[#This Row],[source]]</f>
        <v>Columbia</v>
      </c>
      <c r="X2015" s="1">
        <f>spotify_top_songs_audio_features[[#This Row],[streams]]</f>
        <v>71904416</v>
      </c>
      <c r="Y2015" t="str">
        <f>IF(Tabela2[[#This Row],[feat]]="","","Feat")</f>
        <v>Feat</v>
      </c>
      <c r="Z2015" s="17" t="str">
        <f>CONCATENATE(INT(spotify_top_songs_audio_features[[#This Row],[duration_ms]]/(60*1000)),":",MOD(INT(spotify_top_songs_audio_features[[#This Row],[duration_ms]]/1000),60))</f>
        <v>2:43</v>
      </c>
      <c r="AA20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015" t="str">
        <f>spotify_top_songs_audio_features[[#This Row],[track_name]]</f>
        <v>Flex (feat. Juice WRLD)</v>
      </c>
    </row>
    <row r="2016" spans="1:28" x14ac:dyDescent="0.25">
      <c r="A2016" t="s">
        <v>7332</v>
      </c>
      <c r="B2016" t="s">
        <v>7333</v>
      </c>
      <c r="C2016" t="s">
        <v>7334</v>
      </c>
      <c r="D2016" t="s">
        <v>2138</v>
      </c>
      <c r="E2016" t="s">
        <v>23</v>
      </c>
      <c r="F2016" t="s">
        <v>24</v>
      </c>
      <c r="G2016" t="s">
        <v>25</v>
      </c>
      <c r="H2016">
        <v>691</v>
      </c>
      <c r="I2016">
        <v>716</v>
      </c>
      <c r="J2016">
        <v>351</v>
      </c>
      <c r="K2016" t="s">
        <v>7335</v>
      </c>
      <c r="L2016">
        <v>9.0600000000000001E-4</v>
      </c>
      <c r="M2016">
        <v>263</v>
      </c>
      <c r="N2016">
        <v>507</v>
      </c>
      <c r="O2016">
        <v>-5985</v>
      </c>
      <c r="P2016">
        <v>112035</v>
      </c>
      <c r="Q2016">
        <v>187027</v>
      </c>
      <c r="R2016">
        <v>25</v>
      </c>
      <c r="S2016">
        <v>71750764</v>
      </c>
      <c r="U2016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2016" t="str">
        <f>IFERROR(MID(spotify_top_songs_audio_features[[#This Row],[artist_names]],SEARCH(",",spotify_top_songs_audio_features[[#This Row],[artist_names]])+2,99),"")</f>
        <v>Diplo, Labrinth, LSD</v>
      </c>
      <c r="W2016" t="str">
        <f>spotify_top_songs_audio_features[[#This Row],[source]]</f>
        <v>Records/Columbia</v>
      </c>
      <c r="X2016" s="1">
        <f>spotify_top_songs_audio_features[[#This Row],[streams]]</f>
        <v>71750764</v>
      </c>
      <c r="Y2016" t="str">
        <f>IF(Tabela2[[#This Row],[feat]]="","","Feat")</f>
        <v>Feat</v>
      </c>
      <c r="Z2016" s="17" t="str">
        <f>CONCATENATE(INT(spotify_top_songs_audio_features[[#This Row],[duration_ms]]/(60*1000)),":",MOD(INT(spotify_top_songs_audio_features[[#This Row],[duration_ms]]/1000),60))</f>
        <v>3:7</v>
      </c>
      <c r="AA20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16" t="str">
        <f>spotify_top_songs_audio_features[[#This Row],[track_name]]</f>
        <v>Thunderclouds (feat. Sia, Diplo, and Labrinth)</v>
      </c>
    </row>
    <row r="2017" spans="1:28" x14ac:dyDescent="0.25">
      <c r="A2017" t="s">
        <v>4904</v>
      </c>
      <c r="B2017" t="s">
        <v>4905</v>
      </c>
      <c r="C2017" t="s">
        <v>4906</v>
      </c>
      <c r="D2017" t="s">
        <v>1938</v>
      </c>
      <c r="E2017" t="s">
        <v>142</v>
      </c>
      <c r="F2017" t="s">
        <v>24</v>
      </c>
      <c r="G2017" t="s">
        <v>25</v>
      </c>
      <c r="H2017">
        <v>443</v>
      </c>
      <c r="I2017">
        <v>509</v>
      </c>
      <c r="J2017">
        <v>536</v>
      </c>
      <c r="K2017" t="s">
        <v>4907</v>
      </c>
      <c r="L2017">
        <v>0</v>
      </c>
      <c r="M2017">
        <v>472</v>
      </c>
      <c r="N2017">
        <v>69</v>
      </c>
      <c r="O2017">
        <v>-5995</v>
      </c>
      <c r="P2017">
        <v>160984</v>
      </c>
      <c r="Q2017">
        <v>196380</v>
      </c>
      <c r="R2017">
        <v>13</v>
      </c>
      <c r="S2017">
        <v>71704595</v>
      </c>
      <c r="U2017" t="str">
        <f>IFERROR(LEFT(spotify_top_songs_audio_features[[#This Row],[artist_names]],SEARCH(",",spotify_top_songs_audio_features[[#This Row],[artist_names]])-1),spotify_top_songs_audio_features[[#This Row],[artist_names]])</f>
        <v>Diego &amp; Victor Hugo</v>
      </c>
      <c r="V2017" t="str">
        <f>IFERROR(MID(spotify_top_songs_audio_features[[#This Row],[artist_names]],SEARCH(",",spotify_top_songs_audio_features[[#This Row],[artist_names]])+2,99),"")</f>
        <v>Bruno &amp; Marrone</v>
      </c>
      <c r="W2017" t="str">
        <f>spotify_top_songs_audio_features[[#This Row],[source]]</f>
        <v>Sony Music Entertainment</v>
      </c>
      <c r="X2017" s="1">
        <f>spotify_top_songs_audio_features[[#This Row],[streams]]</f>
        <v>71704595</v>
      </c>
      <c r="Y2017" t="str">
        <f>IF(Tabela2[[#This Row],[feat]]="","","Feat")</f>
        <v>Feat</v>
      </c>
      <c r="Z2017" s="17" t="str">
        <f>CONCATENATE(INT(spotify_top_songs_audio_features[[#This Row],[duration_ms]]/(60*1000)),":",MOD(INT(spotify_top_songs_audio_features[[#This Row],[duration_ms]]/1000),60))</f>
        <v>3:16</v>
      </c>
      <c r="AA20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017" t="str">
        <f>spotify_top_songs_audio_features[[#This Row],[track_name]]</f>
        <v>Facas - Ao Vivo</v>
      </c>
    </row>
    <row r="2018" spans="1:28" x14ac:dyDescent="0.25">
      <c r="A2018" t="s">
        <v>12428</v>
      </c>
      <c r="B2018" t="s">
        <v>4672</v>
      </c>
      <c r="C2018" t="s">
        <v>4673</v>
      </c>
      <c r="D2018" t="s">
        <v>1017</v>
      </c>
      <c r="E2018" t="s">
        <v>142</v>
      </c>
      <c r="F2018" t="s">
        <v>24</v>
      </c>
      <c r="G2018" t="s">
        <v>25</v>
      </c>
      <c r="H2018">
        <v>904</v>
      </c>
      <c r="I2018">
        <v>518</v>
      </c>
      <c r="J2018">
        <v>183</v>
      </c>
      <c r="K2018" t="s">
        <v>2371</v>
      </c>
      <c r="L2018">
        <v>0</v>
      </c>
      <c r="M2018">
        <v>325</v>
      </c>
      <c r="N2018">
        <v>188</v>
      </c>
      <c r="O2018">
        <v>-532</v>
      </c>
      <c r="P2018">
        <v>137996</v>
      </c>
      <c r="Q2018">
        <v>303077</v>
      </c>
      <c r="R2018">
        <v>25</v>
      </c>
      <c r="S2018">
        <v>71626520</v>
      </c>
      <c r="U2018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2018" t="str">
        <f>IFERROR(MID(spotify_top_songs_audio_features[[#This Row],[artist_names]],SEARCH(",",spotify_top_songs_audio_features[[#This Row],[artist_names]])+2,99),"")</f>
        <v>Nicki Minaj, Cardi B</v>
      </c>
      <c r="W2018" t="str">
        <f>spotify_top_songs_audio_features[[#This Row],[source]]</f>
        <v>Quality Control Music, LLC</v>
      </c>
      <c r="X2018" s="1">
        <f>spotify_top_songs_audio_features[[#This Row],[streams]]</f>
        <v>71626520</v>
      </c>
      <c r="Y2018" t="str">
        <f>IF(Tabela2[[#This Row],[feat]]="","","Feat")</f>
        <v>Feat</v>
      </c>
      <c r="Z2018" s="17" t="str">
        <f>CONCATENATE(INT(spotify_top_songs_audio_features[[#This Row],[duration_ms]]/(60*1000)),":",MOD(INT(spotify_top_songs_audio_features[[#This Row],[duration_ms]]/1000),60))</f>
        <v>5:3</v>
      </c>
      <c r="AA20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018" t="str">
        <f>spotify_top_songs_audio_features[[#This Row],[track_name]]</f>
        <v>MotorSport</v>
      </c>
    </row>
    <row r="2019" spans="1:28" x14ac:dyDescent="0.25">
      <c r="A2019" t="s">
        <v>5032</v>
      </c>
      <c r="B2019" t="s">
        <v>2064</v>
      </c>
      <c r="C2019" t="s">
        <v>5033</v>
      </c>
      <c r="D2019" t="s">
        <v>249</v>
      </c>
      <c r="E2019" t="s">
        <v>102</v>
      </c>
      <c r="F2019" t="s">
        <v>32</v>
      </c>
      <c r="G2019" t="s">
        <v>25</v>
      </c>
      <c r="H2019">
        <v>795</v>
      </c>
      <c r="I2019">
        <v>553</v>
      </c>
      <c r="J2019">
        <v>244</v>
      </c>
      <c r="K2019" t="s">
        <v>5034</v>
      </c>
      <c r="L2019">
        <v>2.8400000000000002E-4</v>
      </c>
      <c r="M2019">
        <v>112</v>
      </c>
      <c r="N2019">
        <v>739</v>
      </c>
      <c r="O2019">
        <v>-8496</v>
      </c>
      <c r="P2019">
        <v>124109</v>
      </c>
      <c r="Q2019">
        <v>192288</v>
      </c>
      <c r="R2019">
        <v>5</v>
      </c>
      <c r="S2019">
        <v>71613526</v>
      </c>
      <c r="U2019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2019" t="str">
        <f>IFERROR(MID(spotify_top_songs_audio_features[[#This Row],[artist_names]],SEARCH(",",spotify_top_songs_audio_features[[#This Row],[artist_names]])+2,99),"")</f>
        <v>Milo j</v>
      </c>
      <c r="W2019" t="str">
        <f>spotify_top_songs_audio_features[[#This Row],[source]]</f>
        <v>DALE PLAY Records</v>
      </c>
      <c r="X2019" s="1">
        <f>spotify_top_songs_audio_features[[#This Row],[streams]]</f>
        <v>71613526</v>
      </c>
      <c r="Y2019" t="str">
        <f>IF(Tabela2[[#This Row],[feat]]="","","Feat")</f>
        <v>Feat</v>
      </c>
      <c r="Z2019" s="17" t="str">
        <f>CONCATENATE(INT(spotify_top_songs_audio_features[[#This Row],[duration_ms]]/(60*1000)),":",MOD(INT(spotify_top_songs_audio_features[[#This Row],[duration_ms]]/1000),60))</f>
        <v>3:12</v>
      </c>
      <c r="AA20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019" t="str">
        <f>spotify_top_songs_audio_features[[#This Row],[track_name]]</f>
        <v>Milo J: Bzrp Music Sessions, Vol. 57</v>
      </c>
    </row>
    <row r="2020" spans="1:28" x14ac:dyDescent="0.25">
      <c r="A2020" t="s">
        <v>13623</v>
      </c>
      <c r="B2020" t="s">
        <v>10010</v>
      </c>
      <c r="C2020" t="s">
        <v>10011</v>
      </c>
      <c r="D2020" t="s">
        <v>22</v>
      </c>
      <c r="E2020" t="s">
        <v>97</v>
      </c>
      <c r="F2020" t="s">
        <v>32</v>
      </c>
      <c r="G2020" t="s">
        <v>25</v>
      </c>
      <c r="H2020">
        <v>614</v>
      </c>
      <c r="I2020">
        <v>598</v>
      </c>
      <c r="J2020">
        <v>561</v>
      </c>
      <c r="K2020" t="s">
        <v>6472</v>
      </c>
      <c r="L2020">
        <v>0</v>
      </c>
      <c r="M2020">
        <v>1</v>
      </c>
      <c r="N2020">
        <v>565</v>
      </c>
      <c r="O2020">
        <v>-6335</v>
      </c>
      <c r="P2020">
        <v>105803</v>
      </c>
      <c r="Q2020">
        <v>129478</v>
      </c>
      <c r="R2020">
        <v>10</v>
      </c>
      <c r="S2020">
        <v>71482808</v>
      </c>
      <c r="U2020" t="str">
        <f>IFERROR(LEFT(spotify_top_songs_audio_features[[#This Row],[artist_names]],SEARCH(",",spotify_top_songs_audio_features[[#This Row],[artist_names]])-1),spotify_top_songs_audio_features[[#This Row],[artist_names]])</f>
        <v>Chris Brown</v>
      </c>
      <c r="V2020" t="str">
        <f>IFERROR(MID(spotify_top_songs_audio_features[[#This Row],[artist_names]],SEARCH(",",spotify_top_songs_audio_features[[#This Row],[artist_names]])+2,99),"")</f>
        <v/>
      </c>
      <c r="W2020" t="str">
        <f>spotify_top_songs_audio_features[[#This Row],[source]]</f>
        <v>RCA Records Label</v>
      </c>
      <c r="X2020" s="1">
        <f>spotify_top_songs_audio_features[[#This Row],[streams]]</f>
        <v>71482808</v>
      </c>
      <c r="Y2020" t="str">
        <f>IF(Tabela2[[#This Row],[feat]]="","","Feat")</f>
        <v/>
      </c>
      <c r="Z2020" s="17" t="str">
        <f>CONCATENATE(INT(spotify_top_songs_audio_features[[#This Row],[duration_ms]]/(60*1000)),":",MOD(INT(spotify_top_songs_audio_features[[#This Row],[duration_ms]]/1000),60))</f>
        <v>2:9</v>
      </c>
      <c r="AA20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020" t="str">
        <f>spotify_top_songs_audio_features[[#This Row],[track_name]]</f>
        <v>Questions</v>
      </c>
    </row>
    <row r="2021" spans="1:28" x14ac:dyDescent="0.25">
      <c r="A2021" t="s">
        <v>13577</v>
      </c>
      <c r="B2021" t="s">
        <v>13578</v>
      </c>
      <c r="C2021" t="s">
        <v>13579</v>
      </c>
      <c r="D2021" t="s">
        <v>1562</v>
      </c>
      <c r="E2021" t="s">
        <v>23</v>
      </c>
      <c r="F2021" t="s">
        <v>32</v>
      </c>
      <c r="G2021" t="s">
        <v>25</v>
      </c>
      <c r="H2021">
        <v>562</v>
      </c>
      <c r="I2021">
        <v>755</v>
      </c>
      <c r="J2021">
        <v>112</v>
      </c>
      <c r="K2021" t="s">
        <v>2309</v>
      </c>
      <c r="L2021">
        <v>2.2499999999999998E-3</v>
      </c>
      <c r="M2021">
        <v>143</v>
      </c>
      <c r="N2021">
        <v>609</v>
      </c>
      <c r="O2021">
        <v>-4367</v>
      </c>
      <c r="P2021">
        <v>83997</v>
      </c>
      <c r="Q2021">
        <v>277693</v>
      </c>
      <c r="R2021">
        <v>12</v>
      </c>
      <c r="S2021">
        <v>71433257</v>
      </c>
      <c r="U2021" t="str">
        <f>IFERROR(LEFT(spotify_top_songs_audio_features[[#This Row],[artist_names]],SEARCH(",",spotify_top_songs_audio_features[[#This Row],[artist_names]])-1),spotify_top_songs_audio_features[[#This Row],[artist_names]])</f>
        <v>Dímelo Flow</v>
      </c>
      <c r="V2021" t="str">
        <f>IFERROR(MID(spotify_top_songs_audio_features[[#This Row],[artist_names]],SEARCH(",",spotify_top_songs_audio_features[[#This Row],[artist_names]])+2,99),"")</f>
        <v>Dalex, Sech, Justin Quiles, Arcángel, De La Ghetto, Lenny Tavárez</v>
      </c>
      <c r="W2021" t="str">
        <f>spotify_top_songs_audio_features[[#This Row],[source]]</f>
        <v>Rich Music</v>
      </c>
      <c r="X2021" s="1">
        <f>spotify_top_songs_audio_features[[#This Row],[streams]]</f>
        <v>71433257</v>
      </c>
      <c r="Y2021" t="str">
        <f>IF(Tabela2[[#This Row],[feat]]="","","Feat")</f>
        <v>Feat</v>
      </c>
      <c r="Z2021" s="17" t="str">
        <f>CONCATENATE(INT(spotify_top_songs_audio_features[[#This Row],[duration_ms]]/(60*1000)),":",MOD(INT(spotify_top_songs_audio_features[[#This Row],[duration_ms]]/1000),60))</f>
        <v>4:37</v>
      </c>
      <c r="AA20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21" t="str">
        <f>spotify_top_songs_audio_features[[#This Row],[track_name]]</f>
        <v>Se Le Ve</v>
      </c>
    </row>
    <row r="2022" spans="1:28" x14ac:dyDescent="0.25">
      <c r="A2022" t="s">
        <v>12214</v>
      </c>
      <c r="B2022" t="s">
        <v>1581</v>
      </c>
      <c r="C2022" t="s">
        <v>9151</v>
      </c>
      <c r="D2022" t="s">
        <v>182</v>
      </c>
      <c r="E2022" t="s">
        <v>58</v>
      </c>
      <c r="F2022" t="s">
        <v>32</v>
      </c>
      <c r="G2022" t="s">
        <v>25</v>
      </c>
      <c r="H2022">
        <v>645</v>
      </c>
      <c r="I2022">
        <v>741</v>
      </c>
      <c r="J2022">
        <v>339</v>
      </c>
      <c r="K2022" t="s">
        <v>810</v>
      </c>
      <c r="L2022">
        <v>0</v>
      </c>
      <c r="M2022">
        <v>29</v>
      </c>
      <c r="N2022">
        <v>534</v>
      </c>
      <c r="O2022">
        <v>-4989</v>
      </c>
      <c r="P2022">
        <v>12307</v>
      </c>
      <c r="Q2022">
        <v>203000</v>
      </c>
      <c r="R2022">
        <v>9</v>
      </c>
      <c r="S2022">
        <v>71431914</v>
      </c>
      <c r="U2022" t="str">
        <f>IFERROR(LEFT(spotify_top_songs_audio_features[[#This Row],[artist_names]],SEARCH(",",spotify_top_songs_audio_features[[#This Row],[artist_names]])-1),spotify_top_songs_audio_features[[#This Row],[artist_names]])</f>
        <v>Axwell /\ Ingrosso</v>
      </c>
      <c r="V2022" t="str">
        <f>IFERROR(MID(spotify_top_songs_audio_features[[#This Row],[artist_names]],SEARCH(",",spotify_top_songs_audio_features[[#This Row],[artist_names]])+2,99),"")</f>
        <v/>
      </c>
      <c r="W2022" t="str">
        <f>spotify_top_songs_audio_features[[#This Row],[source]]</f>
        <v>EMI</v>
      </c>
      <c r="X2022" s="1">
        <f>spotify_top_songs_audio_features[[#This Row],[streams]]</f>
        <v>71431914</v>
      </c>
      <c r="Y2022" t="str">
        <f>IF(Tabela2[[#This Row],[feat]]="","","Feat")</f>
        <v/>
      </c>
      <c r="Z2022" s="17" t="str">
        <f>CONCATENATE(INT(spotify_top_songs_audio_features[[#This Row],[duration_ms]]/(60*1000)),":",MOD(INT(spotify_top_songs_audio_features[[#This Row],[duration_ms]]/1000),60))</f>
        <v>3:23</v>
      </c>
      <c r="AA20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022" t="str">
        <f>spotify_top_songs_audio_features[[#This Row],[track_name]]</f>
        <v>More Than You Know</v>
      </c>
    </row>
    <row r="2023" spans="1:28" x14ac:dyDescent="0.25">
      <c r="A2023" t="s">
        <v>15465</v>
      </c>
      <c r="B2023" t="s">
        <v>15466</v>
      </c>
      <c r="C2023" t="s">
        <v>15467</v>
      </c>
      <c r="D2023" t="s">
        <v>15468</v>
      </c>
      <c r="E2023" t="s">
        <v>142</v>
      </c>
      <c r="F2023" t="s">
        <v>24</v>
      </c>
      <c r="G2023" t="s">
        <v>25</v>
      </c>
      <c r="H2023">
        <v>363</v>
      </c>
      <c r="I2023">
        <v>391</v>
      </c>
      <c r="J2023">
        <v>281</v>
      </c>
      <c r="K2023" t="s">
        <v>13654</v>
      </c>
      <c r="L2023">
        <v>1.34E-4</v>
      </c>
      <c r="M2023">
        <v>115</v>
      </c>
      <c r="N2023">
        <v>451</v>
      </c>
      <c r="O2023">
        <v>-8429</v>
      </c>
      <c r="P2023">
        <v>97377</v>
      </c>
      <c r="Q2023">
        <v>278219</v>
      </c>
      <c r="R2023">
        <v>8</v>
      </c>
      <c r="S2023">
        <v>71368960</v>
      </c>
      <c r="U2023" t="str">
        <f>IFERROR(LEFT(spotify_top_songs_audio_features[[#This Row],[artist_names]],SEARCH(",",spotify_top_songs_audio_features[[#This Row],[artist_names]])-1),spotify_top_songs_audio_features[[#This Row],[artist_names]])</f>
        <v>Ghea Indrawari</v>
      </c>
      <c r="V2023" t="str">
        <f>IFERROR(MID(spotify_top_songs_audio_features[[#This Row],[artist_names]],SEARCH(",",spotify_top_songs_audio_features[[#This Row],[artist_names]])+2,99),"")</f>
        <v/>
      </c>
      <c r="W2023" t="str">
        <f>spotify_top_songs_audio_features[[#This Row],[source]]</f>
        <v>HITS Records</v>
      </c>
      <c r="X2023" s="1">
        <f>spotify_top_songs_audio_features[[#This Row],[streams]]</f>
        <v>71368960</v>
      </c>
      <c r="Y2023" t="str">
        <f>IF(Tabela2[[#This Row],[feat]]="","","Feat")</f>
        <v/>
      </c>
      <c r="Z2023" s="17" t="str">
        <f>CONCATENATE(INT(spotify_top_songs_audio_features[[#This Row],[duration_ms]]/(60*1000)),":",MOD(INT(spotify_top_songs_audio_features[[#This Row],[duration_ms]]/1000),60))</f>
        <v>4:38</v>
      </c>
      <c r="AA20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023" t="str">
        <f>spotify_top_songs_audio_features[[#This Row],[track_name]]</f>
        <v>Jiwa Yang Bersedih</v>
      </c>
    </row>
    <row r="2024" spans="1:28" x14ac:dyDescent="0.25">
      <c r="A2024" t="s">
        <v>6322</v>
      </c>
      <c r="B2024" t="s">
        <v>967</v>
      </c>
      <c r="C2024" t="s">
        <v>6323</v>
      </c>
      <c r="D2024" t="s">
        <v>6324</v>
      </c>
      <c r="E2024" t="s">
        <v>86</v>
      </c>
      <c r="F2024" t="s">
        <v>32</v>
      </c>
      <c r="G2024" t="s">
        <v>25</v>
      </c>
      <c r="H2024">
        <v>422</v>
      </c>
      <c r="I2024">
        <v>712</v>
      </c>
      <c r="J2024">
        <v>1</v>
      </c>
      <c r="K2024" t="s">
        <v>571</v>
      </c>
      <c r="L2024">
        <v>0</v>
      </c>
      <c r="M2024">
        <v>51</v>
      </c>
      <c r="N2024">
        <v>471</v>
      </c>
      <c r="O2024">
        <v>-5907</v>
      </c>
      <c r="P2024">
        <v>78454</v>
      </c>
      <c r="Q2024">
        <v>261160</v>
      </c>
      <c r="R2024">
        <v>18</v>
      </c>
      <c r="S2024">
        <v>71351519</v>
      </c>
      <c r="U2024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2024" t="str">
        <f>IFERROR(MID(spotify_top_songs_audio_features[[#This Row],[artist_names]],SEARCH(",",spotify_top_songs_audio_features[[#This Row],[artist_names]])+2,99),"")</f>
        <v/>
      </c>
      <c r="W2024" t="str">
        <f>spotify_top_songs_audio_features[[#This Row],[source]]</f>
        <v>Music World Music/Columbia</v>
      </c>
      <c r="X2024" s="1">
        <f>spotify_top_songs_audio_features[[#This Row],[streams]]</f>
        <v>71351519</v>
      </c>
      <c r="Y2024" t="str">
        <f>IF(Tabela2[[#This Row],[feat]]="","","Feat")</f>
        <v/>
      </c>
      <c r="Z2024" s="17" t="str">
        <f>CONCATENATE(INT(spotify_top_songs_audio_features[[#This Row],[duration_ms]]/(60*1000)),":",MOD(INT(spotify_top_songs_audio_features[[#This Row],[duration_ms]]/1000),60))</f>
        <v>4:21</v>
      </c>
      <c r="AA20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24" t="str">
        <f>spotify_top_songs_audio_features[[#This Row],[track_name]]</f>
        <v>Halo</v>
      </c>
    </row>
    <row r="2025" spans="1:28" x14ac:dyDescent="0.25">
      <c r="A2025" t="s">
        <v>12821</v>
      </c>
      <c r="B2025" t="s">
        <v>383</v>
      </c>
      <c r="C2025" t="s">
        <v>12822</v>
      </c>
      <c r="D2025" t="s">
        <v>385</v>
      </c>
      <c r="E2025" t="s">
        <v>31</v>
      </c>
      <c r="F2025" t="s">
        <v>24</v>
      </c>
      <c r="G2025" t="s">
        <v>25</v>
      </c>
      <c r="H2025">
        <v>83</v>
      </c>
      <c r="I2025">
        <v>546</v>
      </c>
      <c r="J2025">
        <v>295</v>
      </c>
      <c r="K2025" t="s">
        <v>2714</v>
      </c>
      <c r="L2025">
        <v>0</v>
      </c>
      <c r="M2025">
        <v>112</v>
      </c>
      <c r="N2025">
        <v>535</v>
      </c>
      <c r="O2025">
        <v>-5716</v>
      </c>
      <c r="P2025">
        <v>182973</v>
      </c>
      <c r="Q2025">
        <v>262494</v>
      </c>
      <c r="R2025">
        <v>8</v>
      </c>
      <c r="S2025">
        <v>71263541</v>
      </c>
      <c r="U2025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2025" t="str">
        <f>IFERROR(MID(spotify_top_songs_audio_features[[#This Row],[artist_names]],SEARCH(",",spotify_top_songs_audio_features[[#This Row],[artist_names]])+2,99),"")</f>
        <v/>
      </c>
      <c r="W2025" t="str">
        <f>spotify_top_songs_audio_features[[#This Row],[source]]</f>
        <v>Aftermath</v>
      </c>
      <c r="X2025" s="1">
        <f>spotify_top_songs_audio_features[[#This Row],[streams]]</f>
        <v>71263541</v>
      </c>
      <c r="Y2025" t="str">
        <f>IF(Tabela2[[#This Row],[feat]]="","","Feat")</f>
        <v/>
      </c>
      <c r="Z2025" s="17" t="str">
        <f>CONCATENATE(INT(spotify_top_songs_audio_features[[#This Row],[duration_ms]]/(60*1000)),":",MOD(INT(spotify_top_songs_audio_features[[#This Row],[duration_ms]]/1000),60))</f>
        <v>4:22</v>
      </c>
      <c r="AA20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25" t="str">
        <f>spotify_top_songs_audio_features[[#This Row],[track_name]]</f>
        <v>Fall</v>
      </c>
    </row>
    <row r="2026" spans="1:28" x14ac:dyDescent="0.25">
      <c r="A2026" t="s">
        <v>15874</v>
      </c>
      <c r="B2026" t="s">
        <v>15875</v>
      </c>
      <c r="C2026" t="s">
        <v>15876</v>
      </c>
      <c r="D2026" t="s">
        <v>182</v>
      </c>
      <c r="E2026" t="s">
        <v>23</v>
      </c>
      <c r="F2026" t="s">
        <v>24</v>
      </c>
      <c r="G2026" t="s">
        <v>25</v>
      </c>
      <c r="H2026">
        <v>898</v>
      </c>
      <c r="I2026">
        <v>732</v>
      </c>
      <c r="J2026">
        <v>427</v>
      </c>
      <c r="K2026" t="s">
        <v>14662</v>
      </c>
      <c r="L2026">
        <v>1.2899999999999999E-3</v>
      </c>
      <c r="M2026">
        <v>908</v>
      </c>
      <c r="N2026">
        <v>96</v>
      </c>
      <c r="O2026">
        <v>-3982</v>
      </c>
      <c r="P2026">
        <v>115955</v>
      </c>
      <c r="Q2026">
        <v>142759</v>
      </c>
      <c r="R2026">
        <v>9</v>
      </c>
      <c r="S2026">
        <v>71085470</v>
      </c>
      <c r="U2026" t="str">
        <f>IFERROR(LEFT(spotify_top_songs_audio_features[[#This Row],[artist_names]],SEARCH(",",spotify_top_songs_audio_features[[#This Row],[artist_names]])-1),spotify_top_songs_audio_features[[#This Row],[artist_names]])</f>
        <v>Mae Stephens</v>
      </c>
      <c r="V2026" t="str">
        <f>IFERROR(MID(spotify_top_songs_audio_features[[#This Row],[artist_names]],SEARCH(",",spotify_top_songs_audio_features[[#This Row],[artist_names]])+2,99),"")</f>
        <v/>
      </c>
      <c r="W2026" t="str">
        <f>spotify_top_songs_audio_features[[#This Row],[source]]</f>
        <v>EMI</v>
      </c>
      <c r="X2026" s="1">
        <f>spotify_top_songs_audio_features[[#This Row],[streams]]</f>
        <v>71085470</v>
      </c>
      <c r="Y2026" t="str">
        <f>IF(Tabela2[[#This Row],[feat]]="","","Feat")</f>
        <v/>
      </c>
      <c r="Z2026" s="17" t="str">
        <f>CONCATENATE(INT(spotify_top_songs_audio_features[[#This Row],[duration_ms]]/(60*1000)),":",MOD(INT(spotify_top_songs_audio_features[[#This Row],[duration_ms]]/1000),60))</f>
        <v>2:22</v>
      </c>
      <c r="AA20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26" t="str">
        <f>spotify_top_songs_audio_features[[#This Row],[track_name]]</f>
        <v>If We Ever Broke Up</v>
      </c>
    </row>
    <row r="2027" spans="1:28" x14ac:dyDescent="0.25">
      <c r="A2027" t="s">
        <v>9959</v>
      </c>
      <c r="B2027" t="s">
        <v>9960</v>
      </c>
      <c r="C2027" t="s">
        <v>9961</v>
      </c>
      <c r="D2027" t="s">
        <v>9962</v>
      </c>
      <c r="E2027" t="s">
        <v>43</v>
      </c>
      <c r="F2027" t="s">
        <v>24</v>
      </c>
      <c r="G2027" t="s">
        <v>25</v>
      </c>
      <c r="H2027">
        <v>647</v>
      </c>
      <c r="I2027">
        <v>608</v>
      </c>
      <c r="J2027">
        <v>42</v>
      </c>
      <c r="K2027" t="s">
        <v>1797</v>
      </c>
      <c r="L2027">
        <v>0</v>
      </c>
      <c r="M2027">
        <v>584</v>
      </c>
      <c r="N2027">
        <v>474</v>
      </c>
      <c r="O2027">
        <v>-6831</v>
      </c>
      <c r="P2027">
        <v>125994</v>
      </c>
      <c r="Q2027">
        <v>175238</v>
      </c>
      <c r="R2027">
        <v>10</v>
      </c>
      <c r="S2027">
        <v>71002182</v>
      </c>
      <c r="U2027" t="str">
        <f>IFERROR(LEFT(spotify_top_songs_audio_features[[#This Row],[artist_names]],SEARCH(",",spotify_top_songs_audio_features[[#This Row],[artist_names]])-1),spotify_top_songs_audio_features[[#This Row],[artist_names]])</f>
        <v>StarBoi3</v>
      </c>
      <c r="V2027" t="str">
        <f>IFERROR(MID(spotify_top_songs_audio_features[[#This Row],[artist_names]],SEARCH(",",spotify_top_songs_audio_features[[#This Row],[artist_names]])+2,99),"")</f>
        <v>Doja Cat</v>
      </c>
      <c r="W2027" t="str">
        <f>spotify_top_songs_audio_features[[#This Row],[source]]</f>
        <v>Not specified</v>
      </c>
      <c r="X2027" s="1">
        <f>spotify_top_songs_audio_features[[#This Row],[streams]]</f>
        <v>71002182</v>
      </c>
      <c r="Y2027" t="str">
        <f>IF(Tabela2[[#This Row],[feat]]="","","Feat")</f>
        <v>Feat</v>
      </c>
      <c r="Z2027" s="17" t="str">
        <f>CONCATENATE(INT(spotify_top_songs_audio_features[[#This Row],[duration_ms]]/(60*1000)),":",MOD(INT(spotify_top_songs_audio_features[[#This Row],[duration_ms]]/1000),60))</f>
        <v>2:55</v>
      </c>
      <c r="AA20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027" t="str">
        <f>spotify_top_songs_audio_features[[#This Row],[track_name]]</f>
        <v>Dick (feat. Doja Cat)</v>
      </c>
    </row>
    <row r="2028" spans="1:28" x14ac:dyDescent="0.25">
      <c r="A2028" t="s">
        <v>3273</v>
      </c>
      <c r="B2028" t="s">
        <v>3274</v>
      </c>
      <c r="C2028" t="s">
        <v>3275</v>
      </c>
      <c r="D2028" t="s">
        <v>397</v>
      </c>
      <c r="E2028" t="s">
        <v>23</v>
      </c>
      <c r="F2028" t="s">
        <v>24</v>
      </c>
      <c r="G2028" t="s">
        <v>25</v>
      </c>
      <c r="H2028">
        <v>804</v>
      </c>
      <c r="I2028">
        <v>648</v>
      </c>
      <c r="J2028">
        <v>117</v>
      </c>
      <c r="K2028" t="s">
        <v>3276</v>
      </c>
      <c r="L2028">
        <v>3.49E-3</v>
      </c>
      <c r="M2028">
        <v>102</v>
      </c>
      <c r="N2028">
        <v>392</v>
      </c>
      <c r="O2028">
        <v>-7805</v>
      </c>
      <c r="P2028">
        <v>117983</v>
      </c>
      <c r="Q2028">
        <v>263373</v>
      </c>
      <c r="R2028">
        <v>16</v>
      </c>
      <c r="S2028">
        <v>70999922</v>
      </c>
      <c r="U202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028" t="str">
        <f>IFERROR(MID(spotify_top_songs_audio_features[[#This Row],[artist_names]],SEARCH(",",spotify_top_songs_audio_features[[#This Row],[artist_names]])+2,99),"")</f>
        <v>Rihanna</v>
      </c>
      <c r="W2028" t="str">
        <f>spotify_top_songs_audio_features[[#This Row],[source]]</f>
        <v>Cash Money Records/Young Money Ent./Universal Rec.</v>
      </c>
      <c r="X2028" s="1">
        <f>spotify_top_songs_audio_features[[#This Row],[streams]]</f>
        <v>70999922</v>
      </c>
      <c r="Y2028" t="str">
        <f>IF(Tabela2[[#This Row],[feat]]="","","Feat")</f>
        <v>Feat</v>
      </c>
      <c r="Z2028" s="17" t="str">
        <f>CONCATENATE(INT(spotify_top_songs_audio_features[[#This Row],[duration_ms]]/(60*1000)),":",MOD(INT(spotify_top_songs_audio_features[[#This Row],[duration_ms]]/1000),60))</f>
        <v>4:23</v>
      </c>
      <c r="AA20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28" t="str">
        <f>spotify_top_songs_audio_features[[#This Row],[track_name]]</f>
        <v>Too Good</v>
      </c>
    </row>
    <row r="2029" spans="1:28" x14ac:dyDescent="0.25">
      <c r="A2029" t="s">
        <v>10409</v>
      </c>
      <c r="B2029" t="s">
        <v>10410</v>
      </c>
      <c r="C2029" t="s">
        <v>10411</v>
      </c>
      <c r="D2029" t="s">
        <v>96</v>
      </c>
      <c r="E2029" t="s">
        <v>31</v>
      </c>
      <c r="F2029" t="s">
        <v>24</v>
      </c>
      <c r="G2029" t="s">
        <v>25</v>
      </c>
      <c r="H2029">
        <v>578</v>
      </c>
      <c r="I2029">
        <v>912</v>
      </c>
      <c r="J2029">
        <v>114</v>
      </c>
      <c r="K2029" t="s">
        <v>657</v>
      </c>
      <c r="L2029">
        <v>362</v>
      </c>
      <c r="M2029">
        <v>273</v>
      </c>
      <c r="N2029">
        <v>68</v>
      </c>
      <c r="O2029">
        <v>-3929</v>
      </c>
      <c r="P2029">
        <v>12787</v>
      </c>
      <c r="Q2029">
        <v>177525</v>
      </c>
      <c r="R2029">
        <v>11</v>
      </c>
      <c r="S2029">
        <v>70820557</v>
      </c>
      <c r="U2029" t="str">
        <f>IFERROR(LEFT(spotify_top_songs_audio_features[[#This Row],[artist_names]],SEARCH(",",spotify_top_songs_audio_features[[#This Row],[artist_names]])-1),spotify_top_songs_audio_features[[#This Row],[artist_names]])</f>
        <v>LF SYSTEM</v>
      </c>
      <c r="V2029" t="str">
        <f>IFERROR(MID(spotify_top_songs_audio_features[[#This Row],[artist_names]],SEARCH(",",spotify_top_songs_audio_features[[#This Row],[artist_names]])+2,99),"")</f>
        <v/>
      </c>
      <c r="W2029" t="str">
        <f>spotify_top_songs_audio_features[[#This Row],[source]]</f>
        <v>Warner Records</v>
      </c>
      <c r="X2029" s="1">
        <f>spotify_top_songs_audio_features[[#This Row],[streams]]</f>
        <v>70820557</v>
      </c>
      <c r="Y2029" t="str">
        <f>IF(Tabela2[[#This Row],[feat]]="","","Feat")</f>
        <v/>
      </c>
      <c r="Z2029" s="17" t="str">
        <f>CONCATENATE(INT(spotify_top_songs_audio_features[[#This Row],[duration_ms]]/(60*1000)),":",MOD(INT(spotify_top_songs_audio_features[[#This Row],[duration_ms]]/1000),60))</f>
        <v>2:57</v>
      </c>
      <c r="AA20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29" t="str">
        <f>spotify_top_songs_audio_features[[#This Row],[track_name]]</f>
        <v>Afraid To Feel</v>
      </c>
    </row>
    <row r="2030" spans="1:28" x14ac:dyDescent="0.25">
      <c r="A2030" t="s">
        <v>8209</v>
      </c>
      <c r="B2030" t="s">
        <v>3761</v>
      </c>
      <c r="C2030" t="s">
        <v>3762</v>
      </c>
      <c r="D2030" t="s">
        <v>1684</v>
      </c>
      <c r="E2030" t="s">
        <v>31</v>
      </c>
      <c r="F2030" t="s">
        <v>32</v>
      </c>
      <c r="G2030" t="s">
        <v>25</v>
      </c>
      <c r="H2030">
        <v>712</v>
      </c>
      <c r="I2030">
        <v>829</v>
      </c>
      <c r="J2030">
        <v>141</v>
      </c>
      <c r="K2030" t="s">
        <v>2211</v>
      </c>
      <c r="L2030">
        <v>0</v>
      </c>
      <c r="M2030">
        <v>122</v>
      </c>
      <c r="N2030">
        <v>593</v>
      </c>
      <c r="O2030">
        <v>-4707</v>
      </c>
      <c r="P2030">
        <v>173953</v>
      </c>
      <c r="Q2030">
        <v>332301</v>
      </c>
      <c r="R2030">
        <v>9</v>
      </c>
      <c r="S2030">
        <v>70776662</v>
      </c>
      <c r="U2030" t="str">
        <f>IFERROR(LEFT(spotify_top_songs_audio_features[[#This Row],[artist_names]],SEARCH(",",spotify_top_songs_audio_features[[#This Row],[artist_names]])-1),spotify_top_songs_audio_features[[#This Row],[artist_names]])</f>
        <v>Rae Sremmurd</v>
      </c>
      <c r="V2030" t="str">
        <f>IFERROR(MID(spotify_top_songs_audio_features[[#This Row],[artist_names]],SEARCH(",",spotify_top_songs_audio_features[[#This Row],[artist_names]])+2,99),"")</f>
        <v>Swae Lee, Slim Jxmmi, Juicy J</v>
      </c>
      <c r="W2030" t="str">
        <f>spotify_top_songs_audio_features[[#This Row],[source]]</f>
        <v>Mike WiLL Made-It</v>
      </c>
      <c r="X2030" s="1">
        <f>spotify_top_songs_audio_features[[#This Row],[streams]]</f>
        <v>70776662</v>
      </c>
      <c r="Y2030" t="str">
        <f>IF(Tabela2[[#This Row],[feat]]="","","Feat")</f>
        <v>Feat</v>
      </c>
      <c r="Z2030" s="17" t="str">
        <f>CONCATENATE(INT(spotify_top_songs_audio_features[[#This Row],[duration_ms]]/(60*1000)),":",MOD(INT(spotify_top_songs_audio_features[[#This Row],[duration_ms]]/1000),60))</f>
        <v>5:32</v>
      </c>
      <c r="AA20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30" t="str">
        <f>spotify_top_songs_audio_features[[#This Row],[track_name]]</f>
        <v>Powerglide (feat. Juicy J) - From SR3MM</v>
      </c>
    </row>
    <row r="2031" spans="1:28" x14ac:dyDescent="0.25">
      <c r="A2031" t="s">
        <v>4910</v>
      </c>
      <c r="B2031" t="s">
        <v>4911</v>
      </c>
      <c r="C2031" t="s">
        <v>4912</v>
      </c>
      <c r="D2031" t="s">
        <v>1244</v>
      </c>
      <c r="E2031" t="s">
        <v>177</v>
      </c>
      <c r="F2031" t="s">
        <v>32</v>
      </c>
      <c r="G2031" t="s">
        <v>25</v>
      </c>
      <c r="H2031">
        <v>822</v>
      </c>
      <c r="I2031">
        <v>743</v>
      </c>
      <c r="J2031">
        <v>567</v>
      </c>
      <c r="K2031" t="s">
        <v>4913</v>
      </c>
      <c r="L2031">
        <v>2.31E-4</v>
      </c>
      <c r="M2031">
        <v>102</v>
      </c>
      <c r="N2031">
        <v>355</v>
      </c>
      <c r="O2031">
        <v>-304</v>
      </c>
      <c r="P2031">
        <v>96025</v>
      </c>
      <c r="Q2031">
        <v>185195</v>
      </c>
      <c r="R2031">
        <v>5</v>
      </c>
      <c r="S2031">
        <v>70739210</v>
      </c>
      <c r="U2031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2031" t="str">
        <f>IFERROR(MID(spotify_top_songs_audio_features[[#This Row],[artist_names]],SEARCH(",",spotify_top_songs_audio_features[[#This Row],[artist_names]])+2,99),"")</f>
        <v>J Balvin, Tyga</v>
      </c>
      <c r="W2031" t="str">
        <f>spotify_top_songs_audio_features[[#This Row],[source]]</f>
        <v>DJ Snake Music Productions Limited</v>
      </c>
      <c r="X2031" s="1">
        <f>spotify_top_songs_audio_features[[#This Row],[streams]]</f>
        <v>70739210</v>
      </c>
      <c r="Y2031" t="str">
        <f>IF(Tabela2[[#This Row],[feat]]="","","Feat")</f>
        <v>Feat</v>
      </c>
      <c r="Z2031" s="17" t="str">
        <f>CONCATENATE(INT(spotify_top_songs_audio_features[[#This Row],[duration_ms]]/(60*1000)),":",MOD(INT(spotify_top_songs_audio_features[[#This Row],[duration_ms]]/1000),60))</f>
        <v>3:5</v>
      </c>
      <c r="AA20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031" t="str">
        <f>spotify_top_songs_audio_features[[#This Row],[track_name]]</f>
        <v>Loco Contigo (feat. J. Balvin &amp; Tyga)</v>
      </c>
    </row>
    <row r="2032" spans="1:28" x14ac:dyDescent="0.25">
      <c r="A2032" t="s">
        <v>606</v>
      </c>
      <c r="B2032" t="s">
        <v>439</v>
      </c>
      <c r="C2032" t="s">
        <v>607</v>
      </c>
      <c r="D2032" t="s">
        <v>48</v>
      </c>
      <c r="E2032" t="s">
        <v>102</v>
      </c>
      <c r="F2032" t="s">
        <v>32</v>
      </c>
      <c r="G2032" t="s">
        <v>25</v>
      </c>
      <c r="H2032">
        <v>569</v>
      </c>
      <c r="I2032">
        <v>777</v>
      </c>
      <c r="J2032">
        <v>834</v>
      </c>
      <c r="K2032" t="s">
        <v>608</v>
      </c>
      <c r="L2032">
        <v>0</v>
      </c>
      <c r="M2032">
        <v>132</v>
      </c>
      <c r="N2032">
        <v>181</v>
      </c>
      <c r="O2032">
        <v>-4041</v>
      </c>
      <c r="P2032">
        <v>164027</v>
      </c>
      <c r="Q2032">
        <v>246987</v>
      </c>
      <c r="R2032">
        <v>8</v>
      </c>
      <c r="S2032">
        <v>70679346</v>
      </c>
      <c r="U203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032" t="str">
        <f>IFERROR(MID(spotify_top_songs_audio_features[[#This Row],[artist_names]],SEARCH(",",spotify_top_songs_audio_features[[#This Row],[artist_names]])+2,99),"")</f>
        <v/>
      </c>
      <c r="W2032" t="str">
        <f>spotify_top_songs_audio_features[[#This Row],[source]]</f>
        <v>Republic Records</v>
      </c>
      <c r="X2032" s="1">
        <f>spotify_top_songs_audio_features[[#This Row],[streams]]</f>
        <v>70679346</v>
      </c>
      <c r="Y2032" t="str">
        <f>IF(Tabela2[[#This Row],[feat]]="","","Feat")</f>
        <v/>
      </c>
      <c r="Z2032" s="17" t="str">
        <f>CONCATENATE(INT(spotify_top_songs_audio_features[[#This Row],[duration_ms]]/(60*1000)),":",MOD(INT(spotify_top_songs_audio_features[[#This Row],[duration_ms]]/1000),60))</f>
        <v>4:6</v>
      </c>
      <c r="AA20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032" t="str">
        <f>spotify_top_songs_audio_features[[#This Row],[track_name]]</f>
        <v>Over Now</v>
      </c>
    </row>
    <row r="2033" spans="1:28" x14ac:dyDescent="0.25">
      <c r="A2033" t="s">
        <v>10136</v>
      </c>
      <c r="B2033" t="s">
        <v>112</v>
      </c>
      <c r="C2033" t="s">
        <v>10137</v>
      </c>
      <c r="D2033" t="s">
        <v>112</v>
      </c>
      <c r="E2033" t="s">
        <v>70</v>
      </c>
      <c r="F2033" t="s">
        <v>24</v>
      </c>
      <c r="G2033" t="s">
        <v>25</v>
      </c>
      <c r="H2033">
        <v>505</v>
      </c>
      <c r="I2033">
        <v>532</v>
      </c>
      <c r="J2033">
        <v>265</v>
      </c>
      <c r="K2033" t="s">
        <v>10138</v>
      </c>
      <c r="L2033">
        <v>0</v>
      </c>
      <c r="M2033">
        <v>149</v>
      </c>
      <c r="N2033">
        <v>216</v>
      </c>
      <c r="O2033">
        <v>-3526</v>
      </c>
      <c r="P2033">
        <v>81907</v>
      </c>
      <c r="Q2033">
        <v>353253</v>
      </c>
      <c r="R2033">
        <v>6</v>
      </c>
      <c r="S2033">
        <v>70372735</v>
      </c>
      <c r="U203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033" t="str">
        <f>IFERROR(MID(spotify_top_songs_audio_features[[#This Row],[artist_names]],SEARCH(",",spotify_top_songs_audio_features[[#This Row],[artist_names]])+2,99),"")</f>
        <v/>
      </c>
      <c r="W2033" t="str">
        <f>spotify_top_songs_audio_features[[#This Row],[source]]</f>
        <v>Taylor Swift</v>
      </c>
      <c r="X2033" s="1">
        <f>spotify_top_songs_audio_features[[#This Row],[streams]]</f>
        <v>70372735</v>
      </c>
      <c r="Y2033" t="str">
        <f>IF(Tabela2[[#This Row],[feat]]="","","Feat")</f>
        <v/>
      </c>
      <c r="Z2033" s="17" t="str">
        <f>CONCATENATE(INT(spotify_top_songs_audio_features[[#This Row],[duration_ms]]/(60*1000)),":",MOD(INT(spotify_top_songs_audio_features[[#This Row],[duration_ms]]/1000),60))</f>
        <v>5:53</v>
      </c>
      <c r="AA20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033" t="str">
        <f>spotify_top_songs_audio_features[[#This Row],[track_name]]</f>
        <v>Enchanted (Taylor's Version)</v>
      </c>
    </row>
    <row r="2034" spans="1:28" x14ac:dyDescent="0.25">
      <c r="A2034" t="s">
        <v>10709</v>
      </c>
      <c r="B2034" t="s">
        <v>4592</v>
      </c>
      <c r="C2034" t="s">
        <v>4661</v>
      </c>
      <c r="D2034" t="s">
        <v>10710</v>
      </c>
      <c r="E2034" t="s">
        <v>142</v>
      </c>
      <c r="F2034" t="s">
        <v>24</v>
      </c>
      <c r="G2034" t="s">
        <v>25</v>
      </c>
      <c r="H2034">
        <v>825</v>
      </c>
      <c r="I2034">
        <v>414</v>
      </c>
      <c r="J2034">
        <v>144</v>
      </c>
      <c r="K2034" t="s">
        <v>4662</v>
      </c>
      <c r="L2034">
        <v>0</v>
      </c>
      <c r="M2034">
        <v>357</v>
      </c>
      <c r="N2034">
        <v>106</v>
      </c>
      <c r="O2034">
        <v>-6634</v>
      </c>
      <c r="P2034">
        <v>72993</v>
      </c>
      <c r="Q2034">
        <v>200548</v>
      </c>
      <c r="R2034">
        <v>8</v>
      </c>
      <c r="S2034">
        <v>70319736</v>
      </c>
      <c r="U2034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2034" t="str">
        <f>IFERROR(MID(spotify_top_songs_audio_features[[#This Row],[artist_names]],SEARCH(",",spotify_top_songs_audio_features[[#This Row],[artist_names]])+2,99),"")</f>
        <v/>
      </c>
      <c r="W2034" t="str">
        <f>spotify_top_songs_audio_features[[#This Row],[source]]</f>
        <v>Atlantic/Sniper Gang</v>
      </c>
      <c r="X2034" s="1">
        <f>spotify_top_songs_audio_features[[#This Row],[streams]]</f>
        <v>70319736</v>
      </c>
      <c r="Y2034" t="str">
        <f>IF(Tabela2[[#This Row],[feat]]="","","Feat")</f>
        <v/>
      </c>
      <c r="Z2034" s="17" t="str">
        <f>CONCATENATE(INT(spotify_top_songs_audio_features[[#This Row],[duration_ms]]/(60*1000)),":",MOD(INT(spotify_top_songs_audio_features[[#This Row],[duration_ms]]/1000),60))</f>
        <v>3:20</v>
      </c>
      <c r="AA20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034" t="str">
        <f>spotify_top_songs_audio_features[[#This Row],[track_name]]</f>
        <v>Super Gremlin</v>
      </c>
    </row>
    <row r="2035" spans="1:28" x14ac:dyDescent="0.25">
      <c r="A2035" t="s">
        <v>4104</v>
      </c>
      <c r="B2035" t="s">
        <v>2981</v>
      </c>
      <c r="C2035" t="s">
        <v>4105</v>
      </c>
      <c r="D2035" t="s">
        <v>520</v>
      </c>
      <c r="E2035" t="s">
        <v>31</v>
      </c>
      <c r="F2035" t="s">
        <v>32</v>
      </c>
      <c r="G2035" t="s">
        <v>25</v>
      </c>
      <c r="H2035">
        <v>637</v>
      </c>
      <c r="I2035">
        <v>69</v>
      </c>
      <c r="J2035">
        <v>405</v>
      </c>
      <c r="K2035" t="s">
        <v>4106</v>
      </c>
      <c r="L2035">
        <v>0</v>
      </c>
      <c r="M2035">
        <v>124</v>
      </c>
      <c r="N2035">
        <v>457</v>
      </c>
      <c r="O2035">
        <v>-4057</v>
      </c>
      <c r="P2035">
        <v>129857</v>
      </c>
      <c r="Q2035">
        <v>162399</v>
      </c>
      <c r="R2035">
        <v>34</v>
      </c>
      <c r="S2035">
        <v>70312262</v>
      </c>
      <c r="U2035" t="str">
        <f>IFERROR(LEFT(spotify_top_songs_audio_features[[#This Row],[artist_names]],SEARCH(",",spotify_top_songs_audio_features[[#This Row],[artist_names]])-1),spotify_top_songs_audio_features[[#This Row],[artist_names]])</f>
        <v>Ava Max</v>
      </c>
      <c r="V2035" t="str">
        <f>IFERROR(MID(spotify_top_songs_audio_features[[#This Row],[artist_names]],SEARCH(",",spotify_top_songs_audio_features[[#This Row],[artist_names]])+2,99),"")</f>
        <v/>
      </c>
      <c r="W2035" t="str">
        <f>spotify_top_songs_audio_features[[#This Row],[source]]</f>
        <v>Atlantic Records</v>
      </c>
      <c r="X2035" s="1">
        <f>spotify_top_songs_audio_features[[#This Row],[streams]]</f>
        <v>70312262</v>
      </c>
      <c r="Y2035" t="str">
        <f>IF(Tabela2[[#This Row],[feat]]="","","Feat")</f>
        <v/>
      </c>
      <c r="Z2035" s="17" t="str">
        <f>CONCATENATE(INT(spotify_top_songs_audio_features[[#This Row],[duration_ms]]/(60*1000)),":",MOD(INT(spotify_top_songs_audio_features[[#This Row],[duration_ms]]/1000),60))</f>
        <v>2:42</v>
      </c>
      <c r="AA20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35" t="str">
        <f>spotify_top_songs_audio_features[[#This Row],[track_name]]</f>
        <v>Kings &amp; Queens</v>
      </c>
    </row>
    <row r="2036" spans="1:28" x14ac:dyDescent="0.25">
      <c r="A2036" t="s">
        <v>6432</v>
      </c>
      <c r="B2036" t="s">
        <v>463</v>
      </c>
      <c r="C2036" t="s">
        <v>2289</v>
      </c>
      <c r="D2036" t="s">
        <v>465</v>
      </c>
      <c r="E2036" t="s">
        <v>31</v>
      </c>
      <c r="F2036" t="s">
        <v>24</v>
      </c>
      <c r="G2036" t="s">
        <v>25</v>
      </c>
      <c r="H2036">
        <v>79</v>
      </c>
      <c r="I2036">
        <v>67</v>
      </c>
      <c r="J2036">
        <v>105</v>
      </c>
      <c r="K2036" t="s">
        <v>2290</v>
      </c>
      <c r="L2036">
        <v>2.32E-4</v>
      </c>
      <c r="M2036">
        <v>119</v>
      </c>
      <c r="N2036">
        <v>408</v>
      </c>
      <c r="O2036">
        <v>-5527</v>
      </c>
      <c r="P2036">
        <v>139956</v>
      </c>
      <c r="Q2036">
        <v>195950</v>
      </c>
      <c r="R2036">
        <v>3</v>
      </c>
      <c r="S2036">
        <v>70306137</v>
      </c>
      <c r="U2036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036" t="str">
        <f>IFERROR(MID(spotify_top_songs_audio_features[[#This Row],[artist_names]],SEARCH(",",spotify_top_songs_audio_features[[#This Row],[artist_names]])+2,99),"")</f>
        <v/>
      </c>
      <c r="W2036" t="str">
        <f>spotify_top_songs_audio_features[[#This Row],[source]]</f>
        <v>pgLang/Top Dawg Entertainment/Aftermath/Interscope Records</v>
      </c>
      <c r="X2036" s="1">
        <f>spotify_top_songs_audio_features[[#This Row],[streams]]</f>
        <v>70306137</v>
      </c>
      <c r="Y2036" t="str">
        <f>IF(Tabela2[[#This Row],[feat]]="","","Feat")</f>
        <v/>
      </c>
      <c r="Z2036" s="17" t="str">
        <f>CONCATENATE(INT(spotify_top_songs_audio_features[[#This Row],[duration_ms]]/(60*1000)),":",MOD(INT(spotify_top_songs_audio_features[[#This Row],[duration_ms]]/1000),60))</f>
        <v>3:15</v>
      </c>
      <c r="AA20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36" t="str">
        <f>spotify_top_songs_audio_features[[#This Row],[track_name]]</f>
        <v>N95</v>
      </c>
    </row>
    <row r="2037" spans="1:28" x14ac:dyDescent="0.25">
      <c r="A2037" t="s">
        <v>9276</v>
      </c>
      <c r="B2037" t="s">
        <v>9277</v>
      </c>
      <c r="C2037" t="s">
        <v>9278</v>
      </c>
      <c r="D2037" t="s">
        <v>2682</v>
      </c>
      <c r="E2037" t="s">
        <v>86</v>
      </c>
      <c r="F2037" t="s">
        <v>32</v>
      </c>
      <c r="G2037" t="s">
        <v>25</v>
      </c>
      <c r="H2037">
        <v>619</v>
      </c>
      <c r="I2037">
        <v>241</v>
      </c>
      <c r="J2037">
        <v>46</v>
      </c>
      <c r="K2037" t="s">
        <v>9222</v>
      </c>
      <c r="L2037">
        <v>0</v>
      </c>
      <c r="M2037">
        <v>116</v>
      </c>
      <c r="N2037">
        <v>719</v>
      </c>
      <c r="O2037">
        <v>-7102</v>
      </c>
      <c r="P2037">
        <v>79461</v>
      </c>
      <c r="Q2037">
        <v>149190</v>
      </c>
      <c r="R2037">
        <v>31</v>
      </c>
      <c r="S2037">
        <v>70213454</v>
      </c>
      <c r="U2037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2037" t="str">
        <f>IFERROR(MID(spotify_top_songs_audio_features[[#This Row],[artist_names]],SEARCH(",",spotify_top_songs_audio_features[[#This Row],[artist_names]])+2,99),"")</f>
        <v>benny blanco</v>
      </c>
      <c r="W2037" t="str">
        <f>spotify_top_songs_audio_features[[#This Row],[source]]</f>
        <v>RBMG/Def Jam</v>
      </c>
      <c r="X2037" s="1">
        <f>spotify_top_songs_audio_features[[#This Row],[streams]]</f>
        <v>70213454</v>
      </c>
      <c r="Y2037" t="str">
        <f>IF(Tabela2[[#This Row],[feat]]="","","Feat")</f>
        <v>Feat</v>
      </c>
      <c r="Z2037" s="17" t="str">
        <f>CONCATENATE(INT(spotify_top_songs_audio_features[[#This Row],[duration_ms]]/(60*1000)),":",MOD(INT(spotify_top_songs_audio_features[[#This Row],[duration_ms]]/1000),60))</f>
        <v>2:29</v>
      </c>
      <c r="AA20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37" t="str">
        <f>spotify_top_songs_audio_features[[#This Row],[track_name]]</f>
        <v>Lonely (with benny blanco)</v>
      </c>
    </row>
    <row r="2038" spans="1:28" x14ac:dyDescent="0.25">
      <c r="A2038" t="s">
        <v>11135</v>
      </c>
      <c r="B2038" t="s">
        <v>11136</v>
      </c>
      <c r="C2038" t="s">
        <v>11137</v>
      </c>
      <c r="D2038" t="s">
        <v>3787</v>
      </c>
      <c r="E2038" t="s">
        <v>31</v>
      </c>
      <c r="F2038" t="s">
        <v>24</v>
      </c>
      <c r="G2038" t="s">
        <v>25</v>
      </c>
      <c r="H2038">
        <v>46</v>
      </c>
      <c r="I2038">
        <v>8</v>
      </c>
      <c r="J2038">
        <v>5</v>
      </c>
      <c r="K2038" t="s">
        <v>241</v>
      </c>
      <c r="L2038">
        <v>6.1600000000000001E-4</v>
      </c>
      <c r="M2038">
        <v>121</v>
      </c>
      <c r="N2038">
        <v>553</v>
      </c>
      <c r="O2038">
        <v>-3584</v>
      </c>
      <c r="P2038">
        <v>10246</v>
      </c>
      <c r="Q2038">
        <v>220396</v>
      </c>
      <c r="R2038">
        <v>13</v>
      </c>
      <c r="S2038">
        <v>70178622</v>
      </c>
      <c r="U2038" t="str">
        <f>IFERROR(LEFT(spotify_top_songs_audio_features[[#This Row],[artist_names]],SEARCH(",",spotify_top_songs_audio_features[[#This Row],[artist_names]])-1),spotify_top_songs_audio_features[[#This Row],[artist_names]])</f>
        <v>Jonas Blue</v>
      </c>
      <c r="V2038" t="str">
        <f>IFERROR(MID(spotify_top_songs_audio_features[[#This Row],[artist_names]],SEARCH(",",spotify_top_songs_audio_features[[#This Row],[artist_names]])+2,99),"")</f>
        <v>Theresa Rex</v>
      </c>
      <c r="W2038" t="str">
        <f>spotify_top_songs_audio_features[[#This Row],[source]]</f>
        <v>Positiva</v>
      </c>
      <c r="X2038" s="1">
        <f>spotify_top_songs_audio_features[[#This Row],[streams]]</f>
        <v>70178622</v>
      </c>
      <c r="Y2038" t="str">
        <f>IF(Tabela2[[#This Row],[feat]]="","","Feat")</f>
        <v>Feat</v>
      </c>
      <c r="Z2038" s="17" t="str">
        <f>CONCATENATE(INT(spotify_top_songs_audio_features[[#This Row],[duration_ms]]/(60*1000)),":",MOD(INT(spotify_top_songs_audio_features[[#This Row],[duration_ms]]/1000),60))</f>
        <v>3:40</v>
      </c>
      <c r="AA20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38" t="str">
        <f>spotify_top_songs_audio_features[[#This Row],[track_name]]</f>
        <v>What I Like About You (feat. Theresa Rex)</v>
      </c>
    </row>
    <row r="2039" spans="1:28" x14ac:dyDescent="0.25">
      <c r="A2039" t="s">
        <v>7081</v>
      </c>
      <c r="B2039" t="s">
        <v>284</v>
      </c>
      <c r="C2039" t="s">
        <v>7082</v>
      </c>
      <c r="D2039" t="s">
        <v>1092</v>
      </c>
      <c r="E2039" t="s">
        <v>23</v>
      </c>
      <c r="F2039" t="s">
        <v>24</v>
      </c>
      <c r="G2039" t="s">
        <v>25</v>
      </c>
      <c r="H2039">
        <v>754</v>
      </c>
      <c r="I2039">
        <v>449</v>
      </c>
      <c r="J2039">
        <v>108</v>
      </c>
      <c r="K2039" t="s">
        <v>4314</v>
      </c>
      <c r="L2039">
        <v>7.8399999999999997E-3</v>
      </c>
      <c r="M2039">
        <v>55</v>
      </c>
      <c r="N2039">
        <v>35</v>
      </c>
      <c r="O2039">
        <v>-9212</v>
      </c>
      <c r="P2039">
        <v>77167</v>
      </c>
      <c r="Q2039">
        <v>198973</v>
      </c>
      <c r="R2039">
        <v>26</v>
      </c>
      <c r="S2039">
        <v>69977211</v>
      </c>
      <c r="U203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039" t="str">
        <f>IFERROR(MID(spotify_top_songs_audio_features[[#This Row],[artist_names]],SEARCH(",",spotify_top_songs_audio_features[[#This Row],[artist_names]])+2,99),"")</f>
        <v/>
      </c>
      <c r="W2039" t="str">
        <f>spotify_top_songs_audio_features[[#This Row],[source]]</f>
        <v>Cash Money/Drake LP6</v>
      </c>
      <c r="X2039" s="1">
        <f>spotify_top_songs_audio_features[[#This Row],[streams]]</f>
        <v>69977211</v>
      </c>
      <c r="Y2039" t="str">
        <f>IF(Tabela2[[#This Row],[feat]]="","","Feat")</f>
        <v/>
      </c>
      <c r="Z2039" s="17" t="str">
        <f>CONCATENATE(INT(spotify_top_songs_audio_features[[#This Row],[duration_ms]]/(60*1000)),":",MOD(INT(spotify_top_songs_audio_features[[#This Row],[duration_ms]]/1000),60))</f>
        <v>3:18</v>
      </c>
      <c r="AA20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39" t="str">
        <f>spotify_top_songs_audio_features[[#This Row],[track_name]]</f>
        <v>God's Plan</v>
      </c>
    </row>
    <row r="2040" spans="1:28" x14ac:dyDescent="0.25">
      <c r="A2040" t="s">
        <v>17729</v>
      </c>
      <c r="B2040" t="s">
        <v>8095</v>
      </c>
      <c r="C2040" t="s">
        <v>8096</v>
      </c>
      <c r="D2040" t="s">
        <v>282</v>
      </c>
      <c r="E2040" t="s">
        <v>142</v>
      </c>
      <c r="F2040" t="s">
        <v>24</v>
      </c>
      <c r="G2040" t="s">
        <v>25</v>
      </c>
      <c r="H2040">
        <v>663</v>
      </c>
      <c r="I2040">
        <v>675</v>
      </c>
      <c r="J2040">
        <v>359</v>
      </c>
      <c r="K2040" t="s">
        <v>2550</v>
      </c>
      <c r="L2040">
        <v>133</v>
      </c>
      <c r="M2040">
        <v>117</v>
      </c>
      <c r="N2040">
        <v>176</v>
      </c>
      <c r="O2040">
        <v>-12159</v>
      </c>
      <c r="P2040">
        <v>101004</v>
      </c>
      <c r="Q2040">
        <v>202093</v>
      </c>
      <c r="R2040">
        <v>6</v>
      </c>
      <c r="S2040">
        <v>69974384</v>
      </c>
      <c r="U2040" t="str">
        <f>IFERROR(LEFT(spotify_top_songs_audio_features[[#This Row],[artist_names]],SEARCH(",",spotify_top_songs_audio_features[[#This Row],[artist_names]])-1),spotify_top_songs_audio_features[[#This Row],[artist_names]])</f>
        <v>Gesaffelstein</v>
      </c>
      <c r="V2040" t="str">
        <f>IFERROR(MID(spotify_top_songs_audio_features[[#This Row],[artist_names]],SEARCH(",",spotify_top_songs_audio_features[[#This Row],[artist_names]])+2,99),"")</f>
        <v>The Weeknd</v>
      </c>
      <c r="W2040" t="str">
        <f>spotify_top_songs_audio_features[[#This Row],[source]]</f>
        <v>Columbia</v>
      </c>
      <c r="X2040" s="1">
        <f>spotify_top_songs_audio_features[[#This Row],[streams]]</f>
        <v>69974384</v>
      </c>
      <c r="Y2040" t="str">
        <f>IF(Tabela2[[#This Row],[feat]]="","","Feat")</f>
        <v>Feat</v>
      </c>
      <c r="Z2040" s="17" t="str">
        <f>CONCATENATE(INT(spotify_top_songs_audio_features[[#This Row],[duration_ms]]/(60*1000)),":",MOD(INT(spotify_top_songs_audio_features[[#This Row],[duration_ms]]/1000),60))</f>
        <v>3:22</v>
      </c>
      <c r="AA20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040" t="str">
        <f>spotify_top_songs_audio_features[[#This Row],[track_name]]</f>
        <v>Lost in the Fire (feat. The Weeknd)</v>
      </c>
    </row>
    <row r="2041" spans="1:28" x14ac:dyDescent="0.25">
      <c r="A2041" t="s">
        <v>1130</v>
      </c>
      <c r="B2041" t="s">
        <v>1131</v>
      </c>
      <c r="C2041" t="s">
        <v>1132</v>
      </c>
      <c r="D2041" t="s">
        <v>1131</v>
      </c>
      <c r="E2041" t="s">
        <v>102</v>
      </c>
      <c r="F2041" t="s">
        <v>32</v>
      </c>
      <c r="G2041" t="s">
        <v>25</v>
      </c>
      <c r="H2041">
        <v>724</v>
      </c>
      <c r="I2041">
        <v>631</v>
      </c>
      <c r="J2041">
        <v>686</v>
      </c>
      <c r="K2041" t="s">
        <v>1133</v>
      </c>
      <c r="L2041">
        <v>0</v>
      </c>
      <c r="M2041">
        <v>213</v>
      </c>
      <c r="N2041">
        <v>957</v>
      </c>
      <c r="O2041">
        <v>-442</v>
      </c>
      <c r="P2041">
        <v>176076</v>
      </c>
      <c r="Q2041">
        <v>160909</v>
      </c>
      <c r="R2041">
        <v>9</v>
      </c>
      <c r="S2041">
        <v>69947994</v>
      </c>
      <c r="U2041" t="str">
        <f>IFERROR(LEFT(spotify_top_songs_audio_features[[#This Row],[artist_names]],SEARCH(",",spotify_top_songs_audio_features[[#This Row],[artist_names]])-1),spotify_top_songs_audio_features[[#This Row],[artist_names]])</f>
        <v>Quevedo</v>
      </c>
      <c r="V2041" t="str">
        <f>IFERROR(MID(spotify_top_songs_audio_features[[#This Row],[artist_names]],SEARCH(",",spotify_top_songs_audio_features[[#This Row],[artist_names]])+2,99),"")</f>
        <v/>
      </c>
      <c r="W2041" t="str">
        <f>spotify_top_songs_audio_features[[#This Row],[source]]</f>
        <v>Quevedo</v>
      </c>
      <c r="X2041" s="1">
        <f>spotify_top_songs_audio_features[[#This Row],[streams]]</f>
        <v>69947994</v>
      </c>
      <c r="Y2041" t="str">
        <f>IF(Tabela2[[#This Row],[feat]]="","","Feat")</f>
        <v/>
      </c>
      <c r="Z2041" s="17" t="str">
        <f>CONCATENATE(INT(spotify_top_songs_audio_features[[#This Row],[duration_ms]]/(60*1000)),":",MOD(INT(spotify_top_songs_audio_features[[#This Row],[duration_ms]]/1000),60))</f>
        <v>2:40</v>
      </c>
      <c r="AA20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041" t="str">
        <f>spotify_top_songs_audio_features[[#This Row],[track_name]]</f>
        <v>WANDA</v>
      </c>
    </row>
    <row r="2042" spans="1:28" x14ac:dyDescent="0.25">
      <c r="A2042" t="s">
        <v>10654</v>
      </c>
      <c r="B2042" t="s">
        <v>2866</v>
      </c>
      <c r="C2042" t="s">
        <v>10655</v>
      </c>
      <c r="D2042" t="s">
        <v>2868</v>
      </c>
      <c r="E2042" t="s">
        <v>70</v>
      </c>
      <c r="F2042" t="s">
        <v>32</v>
      </c>
      <c r="G2042" t="s">
        <v>25</v>
      </c>
      <c r="H2042">
        <v>908</v>
      </c>
      <c r="I2042">
        <v>546</v>
      </c>
      <c r="J2042">
        <v>323</v>
      </c>
      <c r="K2042" t="s">
        <v>10593</v>
      </c>
      <c r="L2042">
        <v>0</v>
      </c>
      <c r="M2042">
        <v>707</v>
      </c>
      <c r="N2042">
        <v>225</v>
      </c>
      <c r="O2042">
        <v>-10491</v>
      </c>
      <c r="P2042">
        <v>131016</v>
      </c>
      <c r="Q2042">
        <v>170502</v>
      </c>
      <c r="R2042">
        <v>4</v>
      </c>
      <c r="S2042">
        <v>69943232</v>
      </c>
      <c r="U204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042" t="str">
        <f>IFERROR(MID(spotify_top_songs_audio_features[[#This Row],[artist_names]],SEARCH(",",spotify_top_songs_audio_features[[#This Row],[artist_names]])+2,99),"")</f>
        <v>21 Savage</v>
      </c>
      <c r="W2042" t="str">
        <f>spotify_top_songs_audio_features[[#This Row],[source]]</f>
        <v>OVO / Republic Records</v>
      </c>
      <c r="X2042" s="1">
        <f>spotify_top_songs_audio_features[[#This Row],[streams]]</f>
        <v>69943232</v>
      </c>
      <c r="Y2042" t="str">
        <f>IF(Tabela2[[#This Row],[feat]]="","","Feat")</f>
        <v>Feat</v>
      </c>
      <c r="Z2042" s="17" t="str">
        <f>CONCATENATE(INT(spotify_top_songs_audio_features[[#This Row],[duration_ms]]/(60*1000)),":",MOD(INT(spotify_top_songs_audio_features[[#This Row],[duration_ms]]/1000),60))</f>
        <v>2:50</v>
      </c>
      <c r="AA20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042" t="str">
        <f>spotify_top_songs_audio_features[[#This Row],[track_name]]</f>
        <v>Major Distribution</v>
      </c>
    </row>
    <row r="2043" spans="1:28" x14ac:dyDescent="0.25">
      <c r="A2043" t="s">
        <v>10777</v>
      </c>
      <c r="B2043" t="s">
        <v>8857</v>
      </c>
      <c r="C2043" t="s">
        <v>10778</v>
      </c>
      <c r="D2043" t="s">
        <v>1807</v>
      </c>
      <c r="E2043" t="s">
        <v>58</v>
      </c>
      <c r="F2043" t="s">
        <v>32</v>
      </c>
      <c r="G2043" t="s">
        <v>25</v>
      </c>
      <c r="H2043">
        <v>878</v>
      </c>
      <c r="I2043">
        <v>713</v>
      </c>
      <c r="J2043">
        <v>948</v>
      </c>
      <c r="K2043" t="s">
        <v>10779</v>
      </c>
      <c r="L2043">
        <v>0</v>
      </c>
      <c r="M2043">
        <v>822</v>
      </c>
      <c r="N2043">
        <v>615</v>
      </c>
      <c r="O2043">
        <v>-4566</v>
      </c>
      <c r="P2043">
        <v>92028</v>
      </c>
      <c r="Q2043">
        <v>202373</v>
      </c>
      <c r="R2043">
        <v>13</v>
      </c>
      <c r="S2043">
        <v>69826467</v>
      </c>
      <c r="U2043" t="str">
        <f>IFERROR(LEFT(spotify_top_songs_audio_features[[#This Row],[artist_names]],SEARCH(",",spotify_top_songs_audio_features[[#This Row],[artist_names]])-1),spotify_top_songs_audio_features[[#This Row],[artist_names]])</f>
        <v>Justin Quiles</v>
      </c>
      <c r="V2043" t="str">
        <f>IFERROR(MID(spotify_top_songs_audio_features[[#This Row],[artist_names]],SEARCH(",",spotify_top_songs_audio_features[[#This Row],[artist_names]])+2,99),"")</f>
        <v>Misión: AVNGRS</v>
      </c>
      <c r="W2043" t="str">
        <f>spotify_top_songs_audio_features[[#This Row],[source]]</f>
        <v>WEA Latina</v>
      </c>
      <c r="X2043" s="1">
        <f>spotify_top_songs_audio_features[[#This Row],[streams]]</f>
        <v>69826467</v>
      </c>
      <c r="Y2043" t="str">
        <f>IF(Tabela2[[#This Row],[feat]]="","","Feat")</f>
        <v>Feat</v>
      </c>
      <c r="Z2043" s="17" t="str">
        <f>CONCATENATE(INT(spotify_top_songs_audio_features[[#This Row],[duration_ms]]/(60*1000)),":",MOD(INT(spotify_top_songs_audio_features[[#This Row],[duration_ms]]/1000),60))</f>
        <v>3:22</v>
      </c>
      <c r="AA20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043" t="str">
        <f>spotify_top_songs_audio_features[[#This Row],[track_name]]</f>
        <v>Ponte Pa' Mi</v>
      </c>
    </row>
    <row r="2044" spans="1:28" x14ac:dyDescent="0.25">
      <c r="A2044" t="s">
        <v>3607</v>
      </c>
      <c r="B2044" t="s">
        <v>3608</v>
      </c>
      <c r="C2044" t="s">
        <v>3609</v>
      </c>
      <c r="D2044" t="s">
        <v>1101</v>
      </c>
      <c r="E2044" t="s">
        <v>177</v>
      </c>
      <c r="F2044" t="s">
        <v>24</v>
      </c>
      <c r="G2044" t="s">
        <v>25</v>
      </c>
      <c r="H2044">
        <v>661</v>
      </c>
      <c r="I2044">
        <v>725</v>
      </c>
      <c r="J2044">
        <v>563</v>
      </c>
      <c r="K2044" t="s">
        <v>3610</v>
      </c>
      <c r="L2044">
        <v>0</v>
      </c>
      <c r="M2044">
        <v>123</v>
      </c>
      <c r="N2044">
        <v>605</v>
      </c>
      <c r="O2044">
        <v>-4859</v>
      </c>
      <c r="P2044">
        <v>119927</v>
      </c>
      <c r="Q2044">
        <v>197939</v>
      </c>
      <c r="R2044">
        <v>14</v>
      </c>
      <c r="S2044">
        <v>69807381</v>
      </c>
      <c r="U2044" t="str">
        <f>IFERROR(LEFT(spotify_top_songs_audio_features[[#This Row],[artist_names]],SEARCH(",",spotify_top_songs_audio_features[[#This Row],[artist_names]])-1),spotify_top_songs_audio_features[[#This Row],[artist_names]])</f>
        <v>NOTD</v>
      </c>
      <c r="V2044" t="str">
        <f>IFERROR(MID(spotify_top_songs_audio_features[[#This Row],[artist_names]],SEARCH(",",spotify_top_songs_audio_features[[#This Row],[artist_names]])+2,99),"")</f>
        <v>Bea Miller</v>
      </c>
      <c r="W2044" t="str">
        <f>spotify_top_songs_audio_features[[#This Row],[source]]</f>
        <v>Universal Music AB</v>
      </c>
      <c r="X2044" s="1">
        <f>spotify_top_songs_audio_features[[#This Row],[streams]]</f>
        <v>69807381</v>
      </c>
      <c r="Y2044" t="str">
        <f>IF(Tabela2[[#This Row],[feat]]="","","Feat")</f>
        <v>Feat</v>
      </c>
      <c r="Z2044" s="17" t="str">
        <f>CONCATENATE(INT(spotify_top_songs_audio_features[[#This Row],[duration_ms]]/(60*1000)),":",MOD(INT(spotify_top_songs_audio_features[[#This Row],[duration_ms]]/1000),60))</f>
        <v>3:17</v>
      </c>
      <c r="AA20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044" t="str">
        <f>spotify_top_songs_audio_features[[#This Row],[track_name]]</f>
        <v>I Wanna Know (feat. Bea Miller)</v>
      </c>
    </row>
    <row r="2045" spans="1:28" x14ac:dyDescent="0.25">
      <c r="A2045" t="s">
        <v>5012</v>
      </c>
      <c r="B2045" t="s">
        <v>112</v>
      </c>
      <c r="C2045" t="s">
        <v>5013</v>
      </c>
      <c r="D2045" t="s">
        <v>112</v>
      </c>
      <c r="E2045" t="s">
        <v>142</v>
      </c>
      <c r="F2045" t="s">
        <v>24</v>
      </c>
      <c r="G2045" t="s">
        <v>25</v>
      </c>
      <c r="H2045">
        <v>575</v>
      </c>
      <c r="I2045">
        <v>824</v>
      </c>
      <c r="J2045">
        <v>38</v>
      </c>
      <c r="K2045" t="s">
        <v>5014</v>
      </c>
      <c r="L2045">
        <v>214</v>
      </c>
      <c r="M2045">
        <v>901</v>
      </c>
      <c r="N2045">
        <v>292</v>
      </c>
      <c r="O2045">
        <v>-4823</v>
      </c>
      <c r="P2045">
        <v>94971</v>
      </c>
      <c r="Q2045">
        <v>231000</v>
      </c>
      <c r="R2045">
        <v>4</v>
      </c>
      <c r="S2045">
        <v>69804936</v>
      </c>
      <c r="U204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045" t="str">
        <f>IFERROR(MID(spotify_top_songs_audio_features[[#This Row],[artist_names]],SEARCH(",",spotify_top_songs_audio_features[[#This Row],[artist_names]])+2,99),"")</f>
        <v/>
      </c>
      <c r="W2045" t="str">
        <f>spotify_top_songs_audio_features[[#This Row],[source]]</f>
        <v>Taylor Swift</v>
      </c>
      <c r="X2045" s="1">
        <f>spotify_top_songs_audio_features[[#This Row],[streams]]</f>
        <v>69804936</v>
      </c>
      <c r="Y2045" t="str">
        <f>IF(Tabela2[[#This Row],[feat]]="","","Feat")</f>
        <v/>
      </c>
      <c r="Z2045" s="17" t="str">
        <f>CONCATENATE(INT(spotify_top_songs_audio_features[[#This Row],[duration_ms]]/(60*1000)),":",MOD(INT(spotify_top_songs_audio_features[[#This Row],[duration_ms]]/1000),60))</f>
        <v>3:51</v>
      </c>
      <c r="AA20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045" t="str">
        <f>spotify_top_songs_audio_features[[#This Row],[track_name]]</f>
        <v>Style (Taylor's Version)</v>
      </c>
    </row>
    <row r="2046" spans="1:28" x14ac:dyDescent="0.25">
      <c r="A2046" t="s">
        <v>11488</v>
      </c>
      <c r="B2046" t="s">
        <v>888</v>
      </c>
      <c r="C2046" t="s">
        <v>11489</v>
      </c>
      <c r="D2046" t="s">
        <v>436</v>
      </c>
      <c r="E2046" t="s">
        <v>177</v>
      </c>
      <c r="F2046" t="s">
        <v>24</v>
      </c>
      <c r="G2046" t="s">
        <v>25</v>
      </c>
      <c r="H2046">
        <v>589</v>
      </c>
      <c r="I2046">
        <v>242</v>
      </c>
      <c r="J2046">
        <v>442</v>
      </c>
      <c r="K2046" t="s">
        <v>11490</v>
      </c>
      <c r="L2046">
        <v>0</v>
      </c>
      <c r="M2046">
        <v>887</v>
      </c>
      <c r="N2046">
        <v>257</v>
      </c>
      <c r="O2046">
        <v>-10517</v>
      </c>
      <c r="P2046">
        <v>89749</v>
      </c>
      <c r="Q2046">
        <v>221107</v>
      </c>
      <c r="R2046">
        <v>10</v>
      </c>
      <c r="S2046">
        <v>69743305</v>
      </c>
      <c r="U2046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046" t="str">
        <f>IFERROR(MID(spotify_top_songs_audio_features[[#This Row],[artist_names]],SEARCH(",",spotify_top_songs_audio_features[[#This Row],[artist_names]])+2,99),"")</f>
        <v/>
      </c>
      <c r="W2046" t="str">
        <f>spotify_top_songs_audio_features[[#This Row],[source]]</f>
        <v>Atlantic Records UK</v>
      </c>
      <c r="X2046" s="1">
        <f>spotify_top_songs_audio_features[[#This Row],[streams]]</f>
        <v>69743305</v>
      </c>
      <c r="Y2046" t="str">
        <f>IF(Tabela2[[#This Row],[feat]]="","","Feat")</f>
        <v/>
      </c>
      <c r="Z2046" s="17" t="str">
        <f>CONCATENATE(INT(spotify_top_songs_audio_features[[#This Row],[duration_ms]]/(60*1000)),":",MOD(INT(spotify_top_songs_audio_features[[#This Row],[duration_ms]]/1000),60))</f>
        <v>3:41</v>
      </c>
      <c r="AA20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046" t="str">
        <f>spotify_top_songs_audio_features[[#This Row],[track_name]]</f>
        <v>Supermarket Flowers</v>
      </c>
    </row>
    <row r="2047" spans="1:28" x14ac:dyDescent="0.25">
      <c r="A2047" t="s">
        <v>3010</v>
      </c>
      <c r="B2047" t="s">
        <v>3011</v>
      </c>
      <c r="C2047" t="s">
        <v>3012</v>
      </c>
      <c r="D2047" t="s">
        <v>80</v>
      </c>
      <c r="E2047" t="s">
        <v>86</v>
      </c>
      <c r="F2047" t="s">
        <v>32</v>
      </c>
      <c r="G2047" t="s">
        <v>25</v>
      </c>
      <c r="H2047">
        <v>652</v>
      </c>
      <c r="I2047">
        <v>795</v>
      </c>
      <c r="J2047">
        <v>174</v>
      </c>
      <c r="K2047" t="s">
        <v>2326</v>
      </c>
      <c r="L2047">
        <v>0</v>
      </c>
      <c r="M2047">
        <v>123</v>
      </c>
      <c r="N2047">
        <v>788</v>
      </c>
      <c r="O2047">
        <v>-5192</v>
      </c>
      <c r="P2047">
        <v>135018</v>
      </c>
      <c r="Q2047">
        <v>304607</v>
      </c>
      <c r="R2047">
        <v>19</v>
      </c>
      <c r="S2047">
        <v>69731437</v>
      </c>
      <c r="U2047" t="str">
        <f>IFERROR(LEFT(spotify_top_songs_audio_features[[#This Row],[artist_names]],SEARCH(",",spotify_top_songs_audio_features[[#This Row],[artist_names]])-1),spotify_top_songs_audio_features[[#This Row],[artist_names]])</f>
        <v>Chance the Rapper</v>
      </c>
      <c r="V2047" t="str">
        <f>IFERROR(MID(spotify_top_songs_audio_features[[#This Row],[artist_names]],SEARCH(",",spotify_top_songs_audio_features[[#This Row],[artist_names]])+2,99),"")</f>
        <v>Lil Wayne, 2 Chainz</v>
      </c>
      <c r="W2047" t="str">
        <f>spotify_top_songs_audio_features[[#This Row],[source]]</f>
        <v>Chance the Rapper</v>
      </c>
      <c r="X2047" s="1">
        <f>spotify_top_songs_audio_features[[#This Row],[streams]]</f>
        <v>69731437</v>
      </c>
      <c r="Y2047" t="str">
        <f>IF(Tabela2[[#This Row],[feat]]="","","Feat")</f>
        <v>Feat</v>
      </c>
      <c r="Z2047" s="17" t="str">
        <f>CONCATENATE(INT(spotify_top_songs_audio_features[[#This Row],[duration_ms]]/(60*1000)),":",MOD(INT(spotify_top_songs_audio_features[[#This Row],[duration_ms]]/1000),60))</f>
        <v>5:4</v>
      </c>
      <c r="AA20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47" t="str">
        <f>spotify_top_songs_audio_features[[#This Row],[track_name]]</f>
        <v>No Problem (feat. Lil Wayne &amp; 2 Chainz)</v>
      </c>
    </row>
    <row r="2048" spans="1:28" x14ac:dyDescent="0.25">
      <c r="A2048" t="s">
        <v>3920</v>
      </c>
      <c r="B2048" t="s">
        <v>3921</v>
      </c>
      <c r="C2048" t="s">
        <v>3922</v>
      </c>
      <c r="D2048" t="s">
        <v>3923</v>
      </c>
      <c r="E2048" t="s">
        <v>31</v>
      </c>
      <c r="F2048" t="s">
        <v>24</v>
      </c>
      <c r="G2048" t="s">
        <v>152</v>
      </c>
      <c r="H2048">
        <v>473</v>
      </c>
      <c r="I2048">
        <v>779</v>
      </c>
      <c r="J2048">
        <v>414</v>
      </c>
      <c r="K2048" t="s">
        <v>1157</v>
      </c>
      <c r="L2048">
        <v>0</v>
      </c>
      <c r="M2048">
        <v>189</v>
      </c>
      <c r="N2048">
        <v>438</v>
      </c>
      <c r="O2048">
        <v>-3725</v>
      </c>
      <c r="P2048">
        <v>108287</v>
      </c>
      <c r="Q2048">
        <v>164458</v>
      </c>
      <c r="R2048">
        <v>12</v>
      </c>
      <c r="S2048">
        <v>69704994</v>
      </c>
      <c r="U2048" t="str">
        <f>IFERROR(LEFT(spotify_top_songs_audio_features[[#This Row],[artist_names]],SEARCH(",",spotify_top_songs_audio_features[[#This Row],[artist_names]])-1),spotify_top_songs_audio_features[[#This Row],[artist_names]])</f>
        <v>Duki</v>
      </c>
      <c r="V2048" t="str">
        <f>IFERROR(MID(spotify_top_songs_audio_features[[#This Row],[artist_names]],SEARCH(",",spotify_top_songs_audio_features[[#This Row],[artist_names]])+2,99),"")</f>
        <v/>
      </c>
      <c r="W2048" t="str">
        <f>spotify_top_songs_audio_features[[#This Row],[source]]</f>
        <v>SSJ Records / DALE PLAY Records</v>
      </c>
      <c r="X2048" s="1">
        <f>spotify_top_songs_audio_features[[#This Row],[streams]]</f>
        <v>69704994</v>
      </c>
      <c r="Y2048" t="str">
        <f>IF(Tabela2[[#This Row],[feat]]="","","Feat")</f>
        <v/>
      </c>
      <c r="Z2048" s="17" t="str">
        <f>CONCATENATE(INT(spotify_top_songs_audio_features[[#This Row],[duration_ms]]/(60*1000)),":",MOD(INT(spotify_top_songs_audio_features[[#This Row],[duration_ms]]/1000),60))</f>
        <v>2:44</v>
      </c>
      <c r="AA20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48" t="str">
        <f>spotify_top_songs_audio_features[[#This Row],[track_name]]</f>
        <v>Goteo</v>
      </c>
    </row>
    <row r="2049" spans="1:28" x14ac:dyDescent="0.25">
      <c r="A2049" t="s">
        <v>1526</v>
      </c>
      <c r="B2049" t="s">
        <v>1527</v>
      </c>
      <c r="C2049" t="s">
        <v>1528</v>
      </c>
      <c r="D2049" t="s">
        <v>53</v>
      </c>
      <c r="E2049" t="s">
        <v>58</v>
      </c>
      <c r="F2049" t="s">
        <v>32</v>
      </c>
      <c r="G2049" t="s">
        <v>25</v>
      </c>
      <c r="H2049">
        <v>794</v>
      </c>
      <c r="I2049">
        <v>735</v>
      </c>
      <c r="J2049">
        <v>757</v>
      </c>
      <c r="K2049" t="s">
        <v>899</v>
      </c>
      <c r="L2049">
        <v>0</v>
      </c>
      <c r="M2049">
        <v>118</v>
      </c>
      <c r="N2049">
        <v>777</v>
      </c>
      <c r="O2049">
        <v>-3412</v>
      </c>
      <c r="P2049">
        <v>94017</v>
      </c>
      <c r="Q2049">
        <v>219396</v>
      </c>
      <c r="R2049">
        <v>10</v>
      </c>
      <c r="S2049">
        <v>69674176</v>
      </c>
      <c r="U2049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2049" t="str">
        <f>IFERROR(MID(spotify_top_songs_audio_features[[#This Row],[artist_names]],SEARCH(",",spotify_top_songs_audio_features[[#This Row],[artist_names]])+2,99),"")</f>
        <v/>
      </c>
      <c r="W2049" t="str">
        <f>spotify_top_songs_audio_features[[#This Row],[source]]</f>
        <v>Sony Music Latin</v>
      </c>
      <c r="X2049" s="1">
        <f>spotify_top_songs_audio_features[[#This Row],[streams]]</f>
        <v>69674176</v>
      </c>
      <c r="Y2049" t="str">
        <f>IF(Tabela2[[#This Row],[feat]]="","","Feat")</f>
        <v/>
      </c>
      <c r="Z2049" s="17" t="str">
        <f>CONCATENATE(INT(spotify_top_songs_audio_features[[#This Row],[duration_ms]]/(60*1000)),":",MOD(INT(spotify_top_songs_audio_features[[#This Row],[duration_ms]]/1000),60))</f>
        <v>3:39</v>
      </c>
      <c r="AA20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049" t="str">
        <f>spotify_top_songs_audio_features[[#This Row],[track_name]]</f>
        <v>El Préstamo</v>
      </c>
    </row>
    <row r="2050" spans="1:28" x14ac:dyDescent="0.25">
      <c r="A2050" t="s">
        <v>15624</v>
      </c>
      <c r="B2050" t="s">
        <v>15625</v>
      </c>
      <c r="C2050" t="s">
        <v>15626</v>
      </c>
      <c r="D2050" t="s">
        <v>15627</v>
      </c>
      <c r="E2050" t="s">
        <v>177</v>
      </c>
      <c r="F2050" t="s">
        <v>24</v>
      </c>
      <c r="G2050" t="s">
        <v>25</v>
      </c>
      <c r="H2050">
        <v>583</v>
      </c>
      <c r="I2050">
        <v>676</v>
      </c>
      <c r="J2050">
        <v>298</v>
      </c>
      <c r="K2050" t="s">
        <v>13333</v>
      </c>
      <c r="L2050">
        <v>634</v>
      </c>
      <c r="M2050">
        <v>121</v>
      </c>
      <c r="N2050">
        <v>134</v>
      </c>
      <c r="O2050">
        <v>-444</v>
      </c>
      <c r="P2050">
        <v>77002</v>
      </c>
      <c r="Q2050">
        <v>157486</v>
      </c>
      <c r="R2050">
        <v>6</v>
      </c>
      <c r="S2050">
        <v>69527804</v>
      </c>
      <c r="U2050" t="str">
        <f>IFERROR(LEFT(spotify_top_songs_audio_features[[#This Row],[artist_names]],SEARCH(",",spotify_top_songs_audio_features[[#This Row],[artist_names]])-1),spotify_top_songs_audio_features[[#This Row],[artist_names]])</f>
        <v>Good Neighbours</v>
      </c>
      <c r="V2050" t="str">
        <f>IFERROR(MID(spotify_top_songs_audio_features[[#This Row],[artist_names]],SEARCH(",",spotify_top_songs_audio_features[[#This Row],[artist_names]])+2,99),"")</f>
        <v/>
      </c>
      <c r="W2050" t="str">
        <f>spotify_top_songs_audio_features[[#This Row],[source]]</f>
        <v>Some Action</v>
      </c>
      <c r="X2050" s="1">
        <f>spotify_top_songs_audio_features[[#This Row],[streams]]</f>
        <v>69527804</v>
      </c>
      <c r="Y2050" t="str">
        <f>IF(Tabela2[[#This Row],[feat]]="","","Feat")</f>
        <v/>
      </c>
      <c r="Z2050" s="17" t="str">
        <f>CONCATENATE(INT(spotify_top_songs_audio_features[[#This Row],[duration_ms]]/(60*1000)),":",MOD(INT(spotify_top_songs_audio_features[[#This Row],[duration_ms]]/1000),60))</f>
        <v>2:37</v>
      </c>
      <c r="AA20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050" t="str">
        <f>spotify_top_songs_audio_features[[#This Row],[track_name]]</f>
        <v>Home</v>
      </c>
    </row>
    <row r="2051" spans="1:28" x14ac:dyDescent="0.25">
      <c r="A2051" t="s">
        <v>14650</v>
      </c>
      <c r="B2051" t="s">
        <v>14651</v>
      </c>
      <c r="C2051" t="s">
        <v>14652</v>
      </c>
      <c r="D2051" t="s">
        <v>14653</v>
      </c>
      <c r="E2051" t="s">
        <v>43</v>
      </c>
      <c r="F2051" t="s">
        <v>24</v>
      </c>
      <c r="G2051" t="s">
        <v>25</v>
      </c>
      <c r="H2051">
        <v>747</v>
      </c>
      <c r="I2051">
        <v>647</v>
      </c>
      <c r="J2051">
        <v>737</v>
      </c>
      <c r="K2051" t="s">
        <v>274</v>
      </c>
      <c r="L2051">
        <v>0</v>
      </c>
      <c r="M2051">
        <v>112</v>
      </c>
      <c r="N2051">
        <v>478</v>
      </c>
      <c r="O2051">
        <v>-3234</v>
      </c>
      <c r="P2051">
        <v>87988</v>
      </c>
      <c r="Q2051">
        <v>233113</v>
      </c>
      <c r="R2051">
        <v>12</v>
      </c>
      <c r="S2051">
        <v>69496831</v>
      </c>
      <c r="U2051" t="str">
        <f>IFERROR(LEFT(spotify_top_songs_audio_features[[#This Row],[artist_names]],SEARCH(",",spotify_top_songs_audio_features[[#This Row],[artist_names]])-1),spotify_top_songs_audio_features[[#This Row],[artist_names]])</f>
        <v>Dímelo Flow</v>
      </c>
      <c r="V2051" t="str">
        <f>IFERROR(MID(spotify_top_songs_audio_features[[#This Row],[artist_names]],SEARCH(",",spotify_top_songs_audio_features[[#This Row],[artist_names]])+2,99),"")</f>
        <v>Nicky Jam, Sech, Farruko, Zion, Lunay</v>
      </c>
      <c r="W2051" t="str">
        <f>spotify_top_songs_audio_features[[#This Row],[source]]</f>
        <v>Rich Music/Interscope Records</v>
      </c>
      <c r="X2051" s="1">
        <f>spotify_top_songs_audio_features[[#This Row],[streams]]</f>
        <v>69496831</v>
      </c>
      <c r="Y2051" t="str">
        <f>IF(Tabela2[[#This Row],[feat]]="","","Feat")</f>
        <v>Feat</v>
      </c>
      <c r="Z2051" s="17" t="str">
        <f>CONCATENATE(INT(spotify_top_songs_audio_features[[#This Row],[duration_ms]]/(60*1000)),":",MOD(INT(spotify_top_songs_audio_features[[#This Row],[duration_ms]]/1000),60))</f>
        <v>3:53</v>
      </c>
      <c r="AA20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051" t="str">
        <f>spotify_top_songs_audio_features[[#This Row],[track_name]]</f>
        <v>El Favor (with Nicky Jam &amp; Sech, feat. Farruko, Zion &amp; Lunay)</v>
      </c>
    </row>
    <row r="2052" spans="1:28" x14ac:dyDescent="0.25">
      <c r="A2052" t="s">
        <v>14154</v>
      </c>
      <c r="B2052" t="s">
        <v>1131</v>
      </c>
      <c r="C2052" t="s">
        <v>14155</v>
      </c>
      <c r="D2052" t="s">
        <v>1131</v>
      </c>
      <c r="E2052" t="s">
        <v>113</v>
      </c>
      <c r="F2052" t="s">
        <v>32</v>
      </c>
      <c r="G2052" t="s">
        <v>25</v>
      </c>
      <c r="H2052">
        <v>759</v>
      </c>
      <c r="I2052">
        <v>561</v>
      </c>
      <c r="J2052">
        <v>131</v>
      </c>
      <c r="K2052" t="s">
        <v>14156</v>
      </c>
      <c r="L2052">
        <v>121</v>
      </c>
      <c r="M2052">
        <v>101</v>
      </c>
      <c r="N2052">
        <v>491</v>
      </c>
      <c r="O2052">
        <v>-5643</v>
      </c>
      <c r="P2052">
        <v>104915</v>
      </c>
      <c r="Q2052">
        <v>180673</v>
      </c>
      <c r="R2052">
        <v>27</v>
      </c>
      <c r="S2052">
        <v>69444932</v>
      </c>
      <c r="U2052" t="str">
        <f>IFERROR(LEFT(spotify_top_songs_audio_features[[#This Row],[artist_names]],SEARCH(",",spotify_top_songs_audio_features[[#This Row],[artist_names]])-1),spotify_top_songs_audio_features[[#This Row],[artist_names]])</f>
        <v>Quevedo</v>
      </c>
      <c r="V2052" t="str">
        <f>IFERROR(MID(spotify_top_songs_audio_features[[#This Row],[artist_names]],SEARCH(",",spotify_top_songs_audio_features[[#This Row],[artist_names]])+2,99),"")</f>
        <v/>
      </c>
      <c r="W2052" t="str">
        <f>spotify_top_songs_audio_features[[#This Row],[source]]</f>
        <v>Quevedo</v>
      </c>
      <c r="X2052" s="1">
        <f>spotify_top_songs_audio_features[[#This Row],[streams]]</f>
        <v>69444932</v>
      </c>
      <c r="Y2052" t="str">
        <f>IF(Tabela2[[#This Row],[feat]]="","","Feat")</f>
        <v/>
      </c>
      <c r="Z2052" s="17" t="str">
        <f>CONCATENATE(INT(spotify_top_songs_audio_features[[#This Row],[duration_ms]]/(60*1000)),":",MOD(INT(spotify_top_songs_audio_features[[#This Row],[duration_ms]]/1000),60))</f>
        <v>3:0</v>
      </c>
      <c r="AA20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052" t="str">
        <f>spotify_top_songs_audio_features[[#This Row],[track_name]]</f>
        <v>VISTA AL MAR</v>
      </c>
    </row>
    <row r="2053" spans="1:28" x14ac:dyDescent="0.25">
      <c r="A2053" t="s">
        <v>8573</v>
      </c>
      <c r="B2053" t="s">
        <v>8574</v>
      </c>
      <c r="C2053" t="s">
        <v>8575</v>
      </c>
      <c r="D2053" t="s">
        <v>48</v>
      </c>
      <c r="E2053" t="s">
        <v>86</v>
      </c>
      <c r="F2053" t="s">
        <v>32</v>
      </c>
      <c r="G2053" t="s">
        <v>25</v>
      </c>
      <c r="H2053">
        <v>611</v>
      </c>
      <c r="I2053">
        <v>483</v>
      </c>
      <c r="J2053">
        <v>55</v>
      </c>
      <c r="K2053" t="s">
        <v>128</v>
      </c>
      <c r="L2053">
        <v>0</v>
      </c>
      <c r="M2053">
        <v>124</v>
      </c>
      <c r="N2053">
        <v>204</v>
      </c>
      <c r="O2053">
        <v>-6216</v>
      </c>
      <c r="P2053">
        <v>145983</v>
      </c>
      <c r="Q2053">
        <v>231747</v>
      </c>
      <c r="R2053">
        <v>5</v>
      </c>
      <c r="S2053">
        <v>69396212</v>
      </c>
      <c r="U2053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2053" t="str">
        <f>IFERROR(MID(spotify_top_songs_audio_features[[#This Row],[artist_names]],SEARCH(",",spotify_top_songs_audio_features[[#This Row],[artist_names]])+2,99),"")</f>
        <v>Swae Lee, Lil Wayne, Offset</v>
      </c>
      <c r="W2053" t="str">
        <f>spotify_top_songs_audio_features[[#This Row],[source]]</f>
        <v>Republic Records</v>
      </c>
      <c r="X2053" s="1">
        <f>spotify_top_songs_audio_features[[#This Row],[streams]]</f>
        <v>69396212</v>
      </c>
      <c r="Y2053" t="str">
        <f>IF(Tabela2[[#This Row],[feat]]="","","Feat")</f>
        <v>Feat</v>
      </c>
      <c r="Z2053" s="17" t="str">
        <f>CONCATENATE(INT(spotify_top_songs_audio_features[[#This Row],[duration_ms]]/(60*1000)),":",MOD(INT(spotify_top_songs_audio_features[[#This Row],[duration_ms]]/1000),60))</f>
        <v>3:51</v>
      </c>
      <c r="AA20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53" t="str">
        <f>spotify_top_songs_audio_features[[#This Row],[track_name]]</f>
        <v>Annihilate (Spider-Man: Across the Spider-Verse) (Metro Boomin &amp; Swae Lee, Lil Wayne, Offset)</v>
      </c>
    </row>
    <row r="2054" spans="1:28" x14ac:dyDescent="0.25">
      <c r="A2054" t="s">
        <v>6509</v>
      </c>
      <c r="B2054" t="s">
        <v>284</v>
      </c>
      <c r="C2054" t="s">
        <v>6510</v>
      </c>
      <c r="D2054" t="s">
        <v>423</v>
      </c>
      <c r="E2054" t="s">
        <v>177</v>
      </c>
      <c r="F2054" t="s">
        <v>32</v>
      </c>
      <c r="G2054" t="s">
        <v>25</v>
      </c>
      <c r="H2054">
        <v>423</v>
      </c>
      <c r="I2054">
        <v>667</v>
      </c>
      <c r="J2054">
        <v>326</v>
      </c>
      <c r="K2054" t="s">
        <v>1847</v>
      </c>
      <c r="L2054">
        <v>0</v>
      </c>
      <c r="M2054">
        <v>246</v>
      </c>
      <c r="N2054">
        <v>496</v>
      </c>
      <c r="O2054">
        <v>-7012</v>
      </c>
      <c r="P2054">
        <v>86743</v>
      </c>
      <c r="Q2054">
        <v>336511</v>
      </c>
      <c r="R2054">
        <v>5</v>
      </c>
      <c r="S2054">
        <v>69389306</v>
      </c>
      <c r="U205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054" t="str">
        <f>IFERROR(MID(spotify_top_songs_audio_features[[#This Row],[artist_names]],SEARCH(",",spotify_top_songs_audio_features[[#This Row],[artist_names]])+2,99),"")</f>
        <v/>
      </c>
      <c r="W2054" t="str">
        <f>spotify_top_songs_audio_features[[#This Row],[source]]</f>
        <v>OVO</v>
      </c>
      <c r="X2054" s="1">
        <f>spotify_top_songs_audio_features[[#This Row],[streams]]</f>
        <v>69389306</v>
      </c>
      <c r="Y2054" t="str">
        <f>IF(Tabela2[[#This Row],[feat]]="","","Feat")</f>
        <v/>
      </c>
      <c r="Z2054" s="17" t="str">
        <f>CONCATENATE(INT(spotify_top_songs_audio_features[[#This Row],[duration_ms]]/(60*1000)),":",MOD(INT(spotify_top_songs_audio_features[[#This Row],[duration_ms]]/1000),60))</f>
        <v>5:36</v>
      </c>
      <c r="AA20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054" t="str">
        <f>spotify_top_songs_audio_features[[#This Row],[track_name]]</f>
        <v>Champagne Poetry</v>
      </c>
    </row>
    <row r="2055" spans="1:28" x14ac:dyDescent="0.25">
      <c r="A2055" t="s">
        <v>11340</v>
      </c>
      <c r="B2055" t="s">
        <v>11341</v>
      </c>
      <c r="C2055" t="s">
        <v>11342</v>
      </c>
      <c r="D2055" t="s">
        <v>11343</v>
      </c>
      <c r="E2055" t="s">
        <v>43</v>
      </c>
      <c r="F2055" t="s">
        <v>32</v>
      </c>
      <c r="G2055" t="s">
        <v>25</v>
      </c>
      <c r="H2055">
        <v>655</v>
      </c>
      <c r="I2055">
        <v>441</v>
      </c>
      <c r="J2055">
        <v>629</v>
      </c>
      <c r="K2055" t="s">
        <v>4459</v>
      </c>
      <c r="L2055">
        <v>0</v>
      </c>
      <c r="M2055">
        <v>99</v>
      </c>
      <c r="N2055">
        <v>273</v>
      </c>
      <c r="O2055">
        <v>-5245</v>
      </c>
      <c r="P2055">
        <v>139957</v>
      </c>
      <c r="Q2055">
        <v>225857</v>
      </c>
      <c r="R2055">
        <v>11</v>
      </c>
      <c r="S2055">
        <v>69338127</v>
      </c>
      <c r="U2055" t="str">
        <f>IFERROR(LEFT(spotify_top_songs_audio_features[[#This Row],[artist_names]],SEARCH(",",spotify_top_songs_audio_features[[#This Row],[artist_names]])-1),spotify_top_songs_audio_features[[#This Row],[artist_names]])</f>
        <v>YNW Melly</v>
      </c>
      <c r="V2055" t="str">
        <f>IFERROR(MID(spotify_top_songs_audio_features[[#This Row],[artist_names]],SEARCH(",",spotify_top_songs_audio_features[[#This Row],[artist_names]])+2,99),"")</f>
        <v>Juice WRLD</v>
      </c>
      <c r="W2055" t="str">
        <f>spotify_top_songs_audio_features[[#This Row],[source]]</f>
        <v>P2020</v>
      </c>
      <c r="X2055" s="1">
        <f>spotify_top_songs_audio_features[[#This Row],[streams]]</f>
        <v>69338127</v>
      </c>
      <c r="Y2055" t="str">
        <f>IF(Tabela2[[#This Row],[feat]]="","","Feat")</f>
        <v>Feat</v>
      </c>
      <c r="Z2055" s="17" t="str">
        <f>CONCATENATE(INT(spotify_top_songs_audio_features[[#This Row],[duration_ms]]/(60*1000)),":",MOD(INT(spotify_top_songs_audio_features[[#This Row],[duration_ms]]/1000),60))</f>
        <v>3:45</v>
      </c>
      <c r="AA20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055" t="str">
        <f>spotify_top_songs_audio_features[[#This Row],[track_name]]</f>
        <v>Suicidal (feat. Juice WRLD) - Remix</v>
      </c>
    </row>
    <row r="2056" spans="1:28" x14ac:dyDescent="0.25">
      <c r="A2056" t="s">
        <v>3530</v>
      </c>
      <c r="B2056" t="s">
        <v>3531</v>
      </c>
      <c r="C2056" t="s">
        <v>3532</v>
      </c>
      <c r="D2056" t="s">
        <v>857</v>
      </c>
      <c r="E2056" t="s">
        <v>58</v>
      </c>
      <c r="F2056" t="s">
        <v>32</v>
      </c>
      <c r="G2056" t="s">
        <v>25</v>
      </c>
      <c r="H2056">
        <v>957</v>
      </c>
      <c r="I2056">
        <v>677</v>
      </c>
      <c r="J2056">
        <v>292</v>
      </c>
      <c r="K2056" t="s">
        <v>3533</v>
      </c>
      <c r="L2056">
        <v>438</v>
      </c>
      <c r="M2056">
        <v>961</v>
      </c>
      <c r="N2056">
        <v>469</v>
      </c>
      <c r="O2056">
        <v>-3979</v>
      </c>
      <c r="P2056">
        <v>1150</v>
      </c>
      <c r="Q2056">
        <v>198667</v>
      </c>
      <c r="R2056">
        <v>21</v>
      </c>
      <c r="S2056">
        <v>69270455</v>
      </c>
      <c r="U2056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2056" t="str">
        <f>IFERROR(MID(spotify_top_songs_audio_features[[#This Row],[artist_names]],SEARCH(",",spotify_top_songs_audio_features[[#This Row],[artist_names]])+2,99),"")</f>
        <v>Ovy On The Drums</v>
      </c>
      <c r="W2056" t="str">
        <f>spotify_top_songs_audio_features[[#This Row],[source]]</f>
        <v>Universal Music Latino</v>
      </c>
      <c r="X2056" s="1">
        <f>spotify_top_songs_audio_features[[#This Row],[streams]]</f>
        <v>69270455</v>
      </c>
      <c r="Y2056" t="str">
        <f>IF(Tabela2[[#This Row],[feat]]="","","Feat")</f>
        <v>Feat</v>
      </c>
      <c r="Z2056" s="17" t="str">
        <f>CONCATENATE(INT(spotify_top_songs_audio_features[[#This Row],[duration_ms]]/(60*1000)),":",MOD(INT(spotify_top_songs_audio_features[[#This Row],[duration_ms]]/1000),60))</f>
        <v>3:18</v>
      </c>
      <c r="AA20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056" t="str">
        <f>spotify_top_songs_audio_features[[#This Row],[track_name]]</f>
        <v>CAIRO</v>
      </c>
    </row>
    <row r="2057" spans="1:28" x14ac:dyDescent="0.25">
      <c r="A2057" t="s">
        <v>8943</v>
      </c>
      <c r="B2057" t="s">
        <v>8944</v>
      </c>
      <c r="C2057" t="s">
        <v>8945</v>
      </c>
      <c r="D2057" t="s">
        <v>8944</v>
      </c>
      <c r="E2057" t="s">
        <v>31</v>
      </c>
      <c r="F2057" t="s">
        <v>24</v>
      </c>
      <c r="G2057" t="s">
        <v>25</v>
      </c>
      <c r="H2057">
        <v>67</v>
      </c>
      <c r="I2057">
        <v>905</v>
      </c>
      <c r="J2057">
        <v>129</v>
      </c>
      <c r="K2057" t="s">
        <v>4559</v>
      </c>
      <c r="L2057">
        <v>227</v>
      </c>
      <c r="M2057">
        <v>349</v>
      </c>
      <c r="N2057">
        <v>563</v>
      </c>
      <c r="O2057">
        <v>-6855</v>
      </c>
      <c r="P2057">
        <v>104965</v>
      </c>
      <c r="Q2057">
        <v>167864</v>
      </c>
      <c r="R2057">
        <v>8</v>
      </c>
      <c r="S2057">
        <v>69181599</v>
      </c>
      <c r="U2057" t="str">
        <f>IFERROR(LEFT(spotify_top_songs_audio_features[[#This Row],[artist_names]],SEARCH(",",spotify_top_songs_audio_features[[#This Row],[artist_names]])-1),spotify_top_songs_audio_features[[#This Row],[artist_names]])</f>
        <v>TV Girl</v>
      </c>
      <c r="V2057" t="str">
        <f>IFERROR(MID(spotify_top_songs_audio_features[[#This Row],[artist_names]],SEARCH(",",spotify_top_songs_audio_features[[#This Row],[artist_names]])+2,99),"")</f>
        <v/>
      </c>
      <c r="W2057" t="str">
        <f>spotify_top_songs_audio_features[[#This Row],[source]]</f>
        <v>TV Girl</v>
      </c>
      <c r="X2057" s="1">
        <f>spotify_top_songs_audio_features[[#This Row],[streams]]</f>
        <v>69181599</v>
      </c>
      <c r="Y2057" t="str">
        <f>IF(Tabela2[[#This Row],[feat]]="","","Feat")</f>
        <v/>
      </c>
      <c r="Z2057" s="17" t="str">
        <f>CONCATENATE(INT(spotify_top_songs_audio_features[[#This Row],[duration_ms]]/(60*1000)),":",MOD(INT(spotify_top_songs_audio_features[[#This Row],[duration_ms]]/1000),60))</f>
        <v>2:47</v>
      </c>
      <c r="AA20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57" t="str">
        <f>spotify_top_songs_audio_features[[#This Row],[track_name]]</f>
        <v>Not Allowed</v>
      </c>
    </row>
    <row r="2058" spans="1:28" x14ac:dyDescent="0.25">
      <c r="A2058" t="s">
        <v>9039</v>
      </c>
      <c r="B2058" t="s">
        <v>888</v>
      </c>
      <c r="C2058" t="s">
        <v>9040</v>
      </c>
      <c r="D2058" t="s">
        <v>436</v>
      </c>
      <c r="E2058" t="s">
        <v>31</v>
      </c>
      <c r="F2058" t="s">
        <v>24</v>
      </c>
      <c r="G2058" t="s">
        <v>25</v>
      </c>
      <c r="H2058">
        <v>747</v>
      </c>
      <c r="I2058">
        <v>76</v>
      </c>
      <c r="J2058">
        <v>187</v>
      </c>
      <c r="K2058" t="s">
        <v>4703</v>
      </c>
      <c r="L2058">
        <v>0</v>
      </c>
      <c r="M2058">
        <v>153</v>
      </c>
      <c r="N2058">
        <v>682</v>
      </c>
      <c r="O2058">
        <v>-4294</v>
      </c>
      <c r="P2058">
        <v>99975</v>
      </c>
      <c r="Q2058">
        <v>191147</v>
      </c>
      <c r="R2058">
        <v>10</v>
      </c>
      <c r="S2058">
        <v>69169440</v>
      </c>
      <c r="U2058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058" t="str">
        <f>IFERROR(MID(spotify_top_songs_audio_features[[#This Row],[artist_names]],SEARCH(",",spotify_top_songs_audio_features[[#This Row],[artist_names]])+2,99),"")</f>
        <v/>
      </c>
      <c r="W2058" t="str">
        <f>spotify_top_songs_audio_features[[#This Row],[source]]</f>
        <v>Atlantic Records UK</v>
      </c>
      <c r="X2058" s="1">
        <f>spotify_top_songs_audio_features[[#This Row],[streams]]</f>
        <v>69169440</v>
      </c>
      <c r="Y2058" t="str">
        <f>IF(Tabela2[[#This Row],[feat]]="","","Feat")</f>
        <v/>
      </c>
      <c r="Z2058" s="17" t="str">
        <f>CONCATENATE(INT(spotify_top_songs_audio_features[[#This Row],[duration_ms]]/(60*1000)),":",MOD(INT(spotify_top_songs_audio_features[[#This Row],[duration_ms]]/1000),60))</f>
        <v>3:11</v>
      </c>
      <c r="AA20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58" t="str">
        <f>spotify_top_songs_audio_features[[#This Row],[track_name]]</f>
        <v>Barcelona</v>
      </c>
    </row>
    <row r="2059" spans="1:28" x14ac:dyDescent="0.25">
      <c r="A2059" t="s">
        <v>15696</v>
      </c>
      <c r="B2059" t="s">
        <v>15697</v>
      </c>
      <c r="C2059" t="s">
        <v>15698</v>
      </c>
      <c r="D2059" t="s">
        <v>11864</v>
      </c>
      <c r="E2059" t="s">
        <v>31</v>
      </c>
      <c r="F2059" t="s">
        <v>24</v>
      </c>
      <c r="G2059" t="s">
        <v>25</v>
      </c>
      <c r="H2059">
        <v>835</v>
      </c>
      <c r="I2059">
        <v>413</v>
      </c>
      <c r="J2059">
        <v>396</v>
      </c>
      <c r="K2059" t="s">
        <v>7936</v>
      </c>
      <c r="L2059">
        <v>133</v>
      </c>
      <c r="M2059">
        <v>101</v>
      </c>
      <c r="N2059">
        <v>111</v>
      </c>
      <c r="O2059">
        <v>-981</v>
      </c>
      <c r="P2059">
        <v>149004</v>
      </c>
      <c r="Q2059">
        <v>258880</v>
      </c>
      <c r="R2059">
        <v>16</v>
      </c>
      <c r="S2059">
        <v>69015097</v>
      </c>
      <c r="U2059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2059" t="str">
        <f>IFERROR(MID(spotify_top_songs_audio_features[[#This Row],[artist_names]],SEARCH(",",spotify_top_songs_audio_features[[#This Row],[artist_names]])+2,99),"")</f>
        <v>Metro Boomin, Future</v>
      </c>
      <c r="W2059" t="str">
        <f>spotify_top_songs_audio_features[[#This Row],[source]]</f>
        <v>Slaughter Gang, LLC</v>
      </c>
      <c r="X2059" s="1">
        <f>spotify_top_songs_audio_features[[#This Row],[streams]]</f>
        <v>69015097</v>
      </c>
      <c r="Y2059" t="str">
        <f>IF(Tabela2[[#This Row],[feat]]="","","Feat")</f>
        <v>Feat</v>
      </c>
      <c r="Z2059" s="17" t="str">
        <f>CONCATENATE(INT(spotify_top_songs_audio_features[[#This Row],[duration_ms]]/(60*1000)),":",MOD(INT(spotify_top_songs_audio_features[[#This Row],[duration_ms]]/1000),60))</f>
        <v>4:18</v>
      </c>
      <c r="AA20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59" t="str">
        <f>spotify_top_songs_audio_features[[#This Row],[track_name]]</f>
        <v>X (feat. Future)</v>
      </c>
    </row>
    <row r="2060" spans="1:28" x14ac:dyDescent="0.25">
      <c r="A2060" t="s">
        <v>14872</v>
      </c>
      <c r="B2060" t="s">
        <v>14873</v>
      </c>
      <c r="C2060" t="s">
        <v>14874</v>
      </c>
      <c r="D2060" t="s">
        <v>2682</v>
      </c>
      <c r="E2060" t="s">
        <v>86</v>
      </c>
      <c r="F2060" t="s">
        <v>24</v>
      </c>
      <c r="G2060" t="s">
        <v>25</v>
      </c>
      <c r="H2060">
        <v>595</v>
      </c>
      <c r="I2060">
        <v>543</v>
      </c>
      <c r="J2060">
        <v>38</v>
      </c>
      <c r="K2060" t="s">
        <v>1140</v>
      </c>
      <c r="L2060">
        <v>0</v>
      </c>
      <c r="M2060">
        <v>975</v>
      </c>
      <c r="N2060">
        <v>109</v>
      </c>
      <c r="O2060">
        <v>-8149</v>
      </c>
      <c r="P2060">
        <v>99928</v>
      </c>
      <c r="Q2060">
        <v>174406</v>
      </c>
      <c r="R2060">
        <v>6</v>
      </c>
      <c r="S2060">
        <v>68888984</v>
      </c>
      <c r="U2060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2060" t="str">
        <f>IFERROR(MID(spotify_top_songs_audio_features[[#This Row],[artist_names]],SEARCH(",",spotify_top_songs_audio_features[[#This Row],[artist_names]])+2,99),"")</f>
        <v>Khalid</v>
      </c>
      <c r="W2060" t="str">
        <f>spotify_top_songs_audio_features[[#This Row],[source]]</f>
        <v>RBMG/Def Jam</v>
      </c>
      <c r="X2060" s="1">
        <f>spotify_top_songs_audio_features[[#This Row],[streams]]</f>
        <v>68888984</v>
      </c>
      <c r="Y2060" t="str">
        <f>IF(Tabela2[[#This Row],[feat]]="","","Feat")</f>
        <v>Feat</v>
      </c>
      <c r="Z2060" s="17" t="str">
        <f>CONCATENATE(INT(spotify_top_songs_audio_features[[#This Row],[duration_ms]]/(60*1000)),":",MOD(INT(spotify_top_songs_audio_features[[#This Row],[duration_ms]]/1000),60))</f>
        <v>2:54</v>
      </c>
      <c r="AA20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60" t="str">
        <f>spotify_top_songs_audio_features[[#This Row],[track_name]]</f>
        <v>As I Am (feat. Khalid)</v>
      </c>
    </row>
    <row r="2061" spans="1:28" x14ac:dyDescent="0.25">
      <c r="A2061" t="s">
        <v>7996</v>
      </c>
      <c r="B2061" t="s">
        <v>2832</v>
      </c>
      <c r="C2061" t="s">
        <v>2833</v>
      </c>
      <c r="D2061" t="s">
        <v>520</v>
      </c>
      <c r="E2061" t="s">
        <v>113</v>
      </c>
      <c r="F2061" t="s">
        <v>24</v>
      </c>
      <c r="G2061" t="s">
        <v>25</v>
      </c>
      <c r="H2061">
        <v>813</v>
      </c>
      <c r="I2061">
        <v>415</v>
      </c>
      <c r="J2061">
        <v>349</v>
      </c>
      <c r="K2061" t="s">
        <v>2834</v>
      </c>
      <c r="L2061">
        <v>0</v>
      </c>
      <c r="M2061">
        <v>131</v>
      </c>
      <c r="N2061">
        <v>667</v>
      </c>
      <c r="O2061">
        <v>-5926</v>
      </c>
      <c r="P2061">
        <v>91921</v>
      </c>
      <c r="Q2061">
        <v>170345</v>
      </c>
      <c r="R2061">
        <v>15</v>
      </c>
      <c r="S2061">
        <v>68881578</v>
      </c>
      <c r="U2061" t="str">
        <f>IFERROR(LEFT(spotify_top_songs_audio_features[[#This Row],[artist_names]],SEARCH(",",spotify_top_songs_audio_features[[#This Row],[artist_names]])-1),spotify_top_songs_audio_features[[#This Row],[artist_names]])</f>
        <v>Pink Sweat$</v>
      </c>
      <c r="V2061" t="str">
        <f>IFERROR(MID(spotify_top_songs_audio_features[[#This Row],[artist_names]],SEARCH(",",spotify_top_songs_audio_features[[#This Row],[artist_names]])+2,99),"")</f>
        <v/>
      </c>
      <c r="W2061" t="str">
        <f>spotify_top_songs_audio_features[[#This Row],[source]]</f>
        <v>Atlantic Records</v>
      </c>
      <c r="X2061" s="1">
        <f>spotify_top_songs_audio_features[[#This Row],[streams]]</f>
        <v>68881578</v>
      </c>
      <c r="Y2061" t="str">
        <f>IF(Tabela2[[#This Row],[feat]]="","","Feat")</f>
        <v/>
      </c>
      <c r="Z2061" s="17" t="str">
        <f>CONCATENATE(INT(spotify_top_songs_audio_features[[#This Row],[duration_ms]]/(60*1000)),":",MOD(INT(spotify_top_songs_audio_features[[#This Row],[duration_ms]]/1000),60))</f>
        <v>2:50</v>
      </c>
      <c r="AA20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061" t="str">
        <f>spotify_top_songs_audio_features[[#This Row],[track_name]]</f>
        <v>At My Worst</v>
      </c>
    </row>
    <row r="2062" spans="1:28" x14ac:dyDescent="0.25">
      <c r="A2062" t="s">
        <v>14625</v>
      </c>
      <c r="B2062" t="s">
        <v>5264</v>
      </c>
      <c r="C2062" t="s">
        <v>14626</v>
      </c>
      <c r="D2062" t="s">
        <v>5266</v>
      </c>
      <c r="E2062" t="s">
        <v>86</v>
      </c>
      <c r="F2062" t="s">
        <v>32</v>
      </c>
      <c r="G2062" t="s">
        <v>25</v>
      </c>
      <c r="H2062">
        <v>704</v>
      </c>
      <c r="I2062">
        <v>706</v>
      </c>
      <c r="J2062">
        <v>111</v>
      </c>
      <c r="K2062" t="s">
        <v>3533</v>
      </c>
      <c r="L2062">
        <v>0</v>
      </c>
      <c r="M2062">
        <v>965</v>
      </c>
      <c r="N2062">
        <v>856</v>
      </c>
      <c r="O2062">
        <v>-5233</v>
      </c>
      <c r="P2062">
        <v>92965</v>
      </c>
      <c r="Q2062">
        <v>195044</v>
      </c>
      <c r="R2062">
        <v>14</v>
      </c>
      <c r="S2062">
        <v>68843722</v>
      </c>
      <c r="U2062" t="str">
        <f>IFERROR(LEFT(spotify_top_songs_audio_features[[#This Row],[artist_names]],SEARCH(",",spotify_top_songs_audio_features[[#This Row],[artist_names]])-1),spotify_top_songs_audio_features[[#This Row],[artist_names]])</f>
        <v>Manuel Turizo</v>
      </c>
      <c r="V2062" t="str">
        <f>IFERROR(MID(spotify_top_songs_audio_features[[#This Row],[artist_names]],SEARCH(",",spotify_top_songs_audio_features[[#This Row],[artist_names]])+2,99),"")</f>
        <v/>
      </c>
      <c r="W2062" t="str">
        <f>spotify_top_songs_audio_features[[#This Row],[source]]</f>
        <v>Sony Music Latin/La Industria</v>
      </c>
      <c r="X2062" s="1">
        <f>spotify_top_songs_audio_features[[#This Row],[streams]]</f>
        <v>68843722</v>
      </c>
      <c r="Y2062" t="str">
        <f>IF(Tabela2[[#This Row],[feat]]="","","Feat")</f>
        <v/>
      </c>
      <c r="Z2062" s="17" t="str">
        <f>CONCATENATE(INT(spotify_top_songs_audio_features[[#This Row],[duration_ms]]/(60*1000)),":",MOD(INT(spotify_top_songs_audio_features[[#This Row],[duration_ms]]/1000),60))</f>
        <v>3:15</v>
      </c>
      <c r="AA20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62" t="str">
        <f>spotify_top_songs_audio_features[[#This Row],[track_name]]</f>
        <v>Sola</v>
      </c>
    </row>
    <row r="2063" spans="1:28" x14ac:dyDescent="0.25">
      <c r="A2063" t="s">
        <v>5057</v>
      </c>
      <c r="B2063" t="s">
        <v>5058</v>
      </c>
      <c r="C2063" t="s">
        <v>5059</v>
      </c>
      <c r="D2063" t="s">
        <v>363</v>
      </c>
      <c r="E2063" t="s">
        <v>31</v>
      </c>
      <c r="F2063" t="s">
        <v>24</v>
      </c>
      <c r="G2063" t="s">
        <v>25</v>
      </c>
      <c r="H2063">
        <v>681</v>
      </c>
      <c r="I2063">
        <v>788</v>
      </c>
      <c r="J2063">
        <v>785</v>
      </c>
      <c r="K2063" t="s">
        <v>5060</v>
      </c>
      <c r="L2063">
        <v>0</v>
      </c>
      <c r="M2063">
        <v>753</v>
      </c>
      <c r="N2063">
        <v>839</v>
      </c>
      <c r="O2063">
        <v>-4323</v>
      </c>
      <c r="P2063">
        <v>170019</v>
      </c>
      <c r="Q2063">
        <v>220117</v>
      </c>
      <c r="R2063">
        <v>40</v>
      </c>
      <c r="S2063">
        <v>68673423</v>
      </c>
      <c r="U2063" t="str">
        <f>IFERROR(LEFT(spotify_top_songs_audio_features[[#This Row],[artist_names]],SEARCH(",",spotify_top_songs_audio_features[[#This Row],[artist_names]])-1),spotify_top_songs_audio_features[[#This Row],[artist_names]])</f>
        <v>Piso 21</v>
      </c>
      <c r="V2063" t="str">
        <f>IFERROR(MID(spotify_top_songs_audio_features[[#This Row],[artist_names]],SEARCH(",",spotify_top_songs_audio_features[[#This Row],[artist_names]])+2,99),"")</f>
        <v>Manuel Turizo</v>
      </c>
      <c r="W2063" t="str">
        <f>spotify_top_songs_audio_features[[#This Row],[source]]</f>
        <v>WM Mexico</v>
      </c>
      <c r="X2063" s="1">
        <f>spotify_top_songs_audio_features[[#This Row],[streams]]</f>
        <v>68673423</v>
      </c>
      <c r="Y2063" t="str">
        <f>IF(Tabela2[[#This Row],[feat]]="","","Feat")</f>
        <v>Feat</v>
      </c>
      <c r="Z2063" s="17" t="str">
        <f>CONCATENATE(INT(spotify_top_songs_audio_features[[#This Row],[duration_ms]]/(60*1000)),":",MOD(INT(spotify_top_songs_audio_features[[#This Row],[duration_ms]]/1000),60))</f>
        <v>3:40</v>
      </c>
      <c r="AA20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63" t="str">
        <f>spotify_top_songs_audio_features[[#This Row],[track_name]]</f>
        <v>Déjala Que Vuelva (feat. Manuel Turizo)</v>
      </c>
    </row>
    <row r="2064" spans="1:28" x14ac:dyDescent="0.25">
      <c r="A2064" t="s">
        <v>11282</v>
      </c>
      <c r="B2064" t="s">
        <v>8234</v>
      </c>
      <c r="C2064" t="s">
        <v>8235</v>
      </c>
      <c r="D2064" t="s">
        <v>1385</v>
      </c>
      <c r="E2064" t="s">
        <v>43</v>
      </c>
      <c r="F2064" t="s">
        <v>24</v>
      </c>
      <c r="G2064" t="s">
        <v>25</v>
      </c>
      <c r="H2064">
        <v>571</v>
      </c>
      <c r="I2064">
        <v>72</v>
      </c>
      <c r="J2064">
        <v>458</v>
      </c>
      <c r="K2064" t="s">
        <v>4755</v>
      </c>
      <c r="L2064">
        <v>0</v>
      </c>
      <c r="M2064">
        <v>271</v>
      </c>
      <c r="N2064">
        <v>542</v>
      </c>
      <c r="O2064">
        <v>-4089</v>
      </c>
      <c r="P2064">
        <v>83827</v>
      </c>
      <c r="Q2064">
        <v>194563</v>
      </c>
      <c r="R2064">
        <v>19</v>
      </c>
      <c r="S2064">
        <v>68656759</v>
      </c>
      <c r="U2064" t="str">
        <f>IFERROR(LEFT(spotify_top_songs_audio_features[[#This Row],[artist_names]],SEARCH(",",spotify_top_songs_audio_features[[#This Row],[artist_names]])-1),spotify_top_songs_audio_features[[#This Row],[artist_names]])</f>
        <v>Grupo Frontera</v>
      </c>
      <c r="V2064" t="str">
        <f>IFERROR(MID(spotify_top_songs_audio_features[[#This Row],[artist_names]],SEARCH(",",spotify_top_songs_audio_features[[#This Row],[artist_names]])+2,99),"")</f>
        <v>Bad Bunny</v>
      </c>
      <c r="W2064" t="str">
        <f>spotify_top_songs_audio_features[[#This Row],[source]]</f>
        <v>Grupo Frontera</v>
      </c>
      <c r="X2064" s="1">
        <f>spotify_top_songs_audio_features[[#This Row],[streams]]</f>
        <v>68656759</v>
      </c>
      <c r="Y2064" t="str">
        <f>IF(Tabela2[[#This Row],[feat]]="","","Feat")</f>
        <v>Feat</v>
      </c>
      <c r="Z2064" s="17" t="str">
        <f>CONCATENATE(INT(spotify_top_songs_audio_features[[#This Row],[duration_ms]]/(60*1000)),":",MOD(INT(spotify_top_songs_audio_features[[#This Row],[duration_ms]]/1000),60))</f>
        <v>3:14</v>
      </c>
      <c r="AA20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064" t="str">
        <f>spotify_top_songs_audio_features[[#This Row],[track_name]]</f>
        <v>un x100to</v>
      </c>
    </row>
    <row r="2065" spans="1:28" x14ac:dyDescent="0.25">
      <c r="A2065" t="s">
        <v>11884</v>
      </c>
      <c r="B2065" t="s">
        <v>2175</v>
      </c>
      <c r="C2065" t="s">
        <v>2635</v>
      </c>
      <c r="D2065" t="s">
        <v>1101</v>
      </c>
      <c r="E2065" t="s">
        <v>142</v>
      </c>
      <c r="F2065" t="s">
        <v>24</v>
      </c>
      <c r="G2065" t="s">
        <v>25</v>
      </c>
      <c r="H2065">
        <v>532</v>
      </c>
      <c r="I2065">
        <v>783</v>
      </c>
      <c r="J2065">
        <v>523</v>
      </c>
      <c r="K2065" t="s">
        <v>2636</v>
      </c>
      <c r="L2065">
        <v>12</v>
      </c>
      <c r="M2065">
        <v>161</v>
      </c>
      <c r="N2065">
        <v>643</v>
      </c>
      <c r="O2065">
        <v>-5697</v>
      </c>
      <c r="P2065">
        <v>12408</v>
      </c>
      <c r="Q2065">
        <v>247427</v>
      </c>
      <c r="R2065">
        <v>25</v>
      </c>
      <c r="S2065">
        <v>68636401</v>
      </c>
      <c r="U2065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2065" t="str">
        <f>IFERROR(MID(spotify_top_songs_audio_features[[#This Row],[artist_names]],SEARCH(",",spotify_top_songs_audio_features[[#This Row],[artist_names]])+2,99),"")</f>
        <v/>
      </c>
      <c r="W2065" t="str">
        <f>spotify_top_songs_audio_features[[#This Row],[source]]</f>
        <v>Universal Music AB</v>
      </c>
      <c r="X2065" s="1">
        <f>spotify_top_songs_audio_features[[#This Row],[streams]]</f>
        <v>68636401</v>
      </c>
      <c r="Y2065" t="str">
        <f>IF(Tabela2[[#This Row],[feat]]="","","Feat")</f>
        <v/>
      </c>
      <c r="Z2065" s="17" t="str">
        <f>CONCATENATE(INT(spotify_top_songs_audio_features[[#This Row],[duration_ms]]/(60*1000)),":",MOD(INT(spotify_top_songs_audio_features[[#This Row],[duration_ms]]/1000),60))</f>
        <v>4:7</v>
      </c>
      <c r="AA20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065" t="str">
        <f>spotify_top_songs_audio_features[[#This Row],[track_name]]</f>
        <v>Wake Me Up</v>
      </c>
    </row>
    <row r="2066" spans="1:28" x14ac:dyDescent="0.25">
      <c r="A2066" t="s">
        <v>13944</v>
      </c>
      <c r="B2066" t="s">
        <v>2813</v>
      </c>
      <c r="C2066" t="s">
        <v>11239</v>
      </c>
      <c r="D2066" t="s">
        <v>187</v>
      </c>
      <c r="E2066" t="s">
        <v>31</v>
      </c>
      <c r="F2066" t="s">
        <v>24</v>
      </c>
      <c r="G2066" t="s">
        <v>25</v>
      </c>
      <c r="H2066">
        <v>31</v>
      </c>
      <c r="I2066">
        <v>95</v>
      </c>
      <c r="J2066">
        <v>366</v>
      </c>
      <c r="K2066" t="s">
        <v>10316</v>
      </c>
      <c r="L2066">
        <v>3.4299999999999999E-3</v>
      </c>
      <c r="M2066">
        <v>128</v>
      </c>
      <c r="N2066">
        <v>188</v>
      </c>
      <c r="O2066">
        <v>-17828</v>
      </c>
      <c r="P2066">
        <v>7276</v>
      </c>
      <c r="Q2066">
        <v>190973</v>
      </c>
      <c r="R2066">
        <v>33</v>
      </c>
      <c r="S2066">
        <v>68593202</v>
      </c>
      <c r="U2066" t="str">
        <f>IFERROR(LEFT(spotify_top_songs_audio_features[[#This Row],[artist_names]],SEARCH(",",spotify_top_songs_audio_features[[#This Row],[artist_names]])-1),spotify_top_songs_audio_features[[#This Row],[artist_names]])</f>
        <v>Nat King Cole</v>
      </c>
      <c r="V2066" t="str">
        <f>IFERROR(MID(spotify_top_songs_audio_features[[#This Row],[artist_names]],SEARCH(",",spotify_top_songs_audio_features[[#This Row],[artist_names]])+2,99),"")</f>
        <v/>
      </c>
      <c r="W2066" t="str">
        <f>spotify_top_songs_audio_features[[#This Row],[source]]</f>
        <v>Capitol Records</v>
      </c>
      <c r="X2066" s="1">
        <f>spotify_top_songs_audio_features[[#This Row],[streams]]</f>
        <v>68593202</v>
      </c>
      <c r="Y2066" t="str">
        <f>IF(Tabela2[[#This Row],[feat]]="","","Feat")</f>
        <v/>
      </c>
      <c r="Z2066" s="17" t="str">
        <f>CONCATENATE(INT(spotify_top_songs_audio_features[[#This Row],[duration_ms]]/(60*1000)),":",MOD(INT(spotify_top_songs_audio_features[[#This Row],[duration_ms]]/1000),60))</f>
        <v>3:10</v>
      </c>
      <c r="AA20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66" t="str">
        <f>spotify_top_songs_audio_features[[#This Row],[track_name]]</f>
        <v>The Christmas Song (Merry Christmas To You)</v>
      </c>
    </row>
    <row r="2067" spans="1:28" x14ac:dyDescent="0.25">
      <c r="A2067" t="s">
        <v>640</v>
      </c>
      <c r="B2067" t="s">
        <v>641</v>
      </c>
      <c r="C2067" t="s">
        <v>642</v>
      </c>
      <c r="D2067" t="s">
        <v>474</v>
      </c>
      <c r="E2067" t="s">
        <v>113</v>
      </c>
      <c r="F2067" t="s">
        <v>24</v>
      </c>
      <c r="G2067" t="s">
        <v>25</v>
      </c>
      <c r="H2067">
        <v>729</v>
      </c>
      <c r="I2067">
        <v>545</v>
      </c>
      <c r="J2067">
        <v>316</v>
      </c>
      <c r="K2067" t="s">
        <v>643</v>
      </c>
      <c r="L2067">
        <v>274</v>
      </c>
      <c r="M2067">
        <v>369</v>
      </c>
      <c r="N2067">
        <v>514</v>
      </c>
      <c r="O2067">
        <v>-7818</v>
      </c>
      <c r="P2067">
        <v>103012</v>
      </c>
      <c r="Q2067">
        <v>177067</v>
      </c>
      <c r="R2067">
        <v>8</v>
      </c>
      <c r="S2067">
        <v>68592608</v>
      </c>
      <c r="U2067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2067" t="str">
        <f>IFERROR(MID(spotify_top_songs_audio_features[[#This Row],[artist_names]],SEARCH(",",spotify_top_songs_audio_features[[#This Row],[artist_names]])+2,99),"")</f>
        <v>John Mayer</v>
      </c>
      <c r="W2067" t="str">
        <f>spotify_top_songs_audio_features[[#This Row],[source]]</f>
        <v>Right Hand Music Group, LLC/RCA Records</v>
      </c>
      <c r="X2067" s="1">
        <f>spotify_top_songs_audio_features[[#This Row],[streams]]</f>
        <v>68592608</v>
      </c>
      <c r="Y2067" t="str">
        <f>IF(Tabela2[[#This Row],[feat]]="","","Feat")</f>
        <v>Feat</v>
      </c>
      <c r="Z2067" s="17" t="str">
        <f>CONCATENATE(INT(spotify_top_songs_audio_features[[#This Row],[duration_ms]]/(60*1000)),":",MOD(INT(spotify_top_songs_audio_features[[#This Row],[duration_ms]]/1000),60))</f>
        <v>2:57</v>
      </c>
      <c r="AA20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067" t="str">
        <f>spotify_top_songs_audio_features[[#This Row],[track_name]]</f>
        <v>Outta My Head (with John Mayer)</v>
      </c>
    </row>
    <row r="2068" spans="1:28" x14ac:dyDescent="0.25">
      <c r="A2068" t="s">
        <v>8350</v>
      </c>
      <c r="B2068" t="s">
        <v>8351</v>
      </c>
      <c r="C2068" t="s">
        <v>8352</v>
      </c>
      <c r="D2068" t="s">
        <v>8353</v>
      </c>
      <c r="E2068" t="s">
        <v>102</v>
      </c>
      <c r="F2068" t="s">
        <v>32</v>
      </c>
      <c r="G2068" t="s">
        <v>25</v>
      </c>
      <c r="H2068">
        <v>746</v>
      </c>
      <c r="I2068">
        <v>703</v>
      </c>
      <c r="J2068">
        <v>107</v>
      </c>
      <c r="K2068" t="s">
        <v>3648</v>
      </c>
      <c r="L2068">
        <v>0</v>
      </c>
      <c r="M2068">
        <v>331</v>
      </c>
      <c r="N2068">
        <v>667</v>
      </c>
      <c r="O2068">
        <v>-4179</v>
      </c>
      <c r="P2068">
        <v>166043</v>
      </c>
      <c r="Q2068">
        <v>179693</v>
      </c>
      <c r="R2068">
        <v>14</v>
      </c>
      <c r="S2068">
        <v>68493802</v>
      </c>
      <c r="U2068" t="str">
        <f>IFERROR(LEFT(spotify_top_songs_audio_features[[#This Row],[artist_names]],SEARCH(",",spotify_top_songs_audio_features[[#This Row],[artist_names]])-1),spotify_top_songs_audio_features[[#This Row],[artist_names]])</f>
        <v>Lele Pons</v>
      </c>
      <c r="V2068" t="str">
        <f>IFERROR(MID(spotify_top_songs_audio_features[[#This Row],[artist_names]],SEARCH(",",spotify_top_songs_audio_features[[#This Row],[artist_names]])+2,99),"")</f>
        <v/>
      </c>
      <c r="W2068" t="str">
        <f>spotify_top_songs_audio_features[[#This Row],[source]]</f>
        <v>10:22 PM / UMLE</v>
      </c>
      <c r="X2068" s="1">
        <f>spotify_top_songs_audio_features[[#This Row],[streams]]</f>
        <v>68493802</v>
      </c>
      <c r="Y2068" t="str">
        <f>IF(Tabela2[[#This Row],[feat]]="","","Feat")</f>
        <v/>
      </c>
      <c r="Z2068" s="17" t="str">
        <f>CONCATENATE(INT(spotify_top_songs_audio_features[[#This Row],[duration_ms]]/(60*1000)),":",MOD(INT(spotify_top_songs_audio_features[[#This Row],[duration_ms]]/1000),60))</f>
        <v>2:59</v>
      </c>
      <c r="AA20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068" t="str">
        <f>spotify_top_songs_audio_features[[#This Row],[track_name]]</f>
        <v>Celoso</v>
      </c>
    </row>
    <row r="2069" spans="1:28" x14ac:dyDescent="0.25">
      <c r="A2069" t="s">
        <v>3814</v>
      </c>
      <c r="B2069" t="s">
        <v>3815</v>
      </c>
      <c r="C2069" t="s">
        <v>3816</v>
      </c>
      <c r="D2069" t="s">
        <v>560</v>
      </c>
      <c r="E2069" t="s">
        <v>23</v>
      </c>
      <c r="F2069" t="s">
        <v>32</v>
      </c>
      <c r="G2069" t="s">
        <v>25</v>
      </c>
      <c r="H2069">
        <v>597</v>
      </c>
      <c r="I2069">
        <v>587</v>
      </c>
      <c r="J2069">
        <v>137</v>
      </c>
      <c r="K2069" t="s">
        <v>2204</v>
      </c>
      <c r="L2069">
        <v>0</v>
      </c>
      <c r="M2069">
        <v>214</v>
      </c>
      <c r="N2069">
        <v>753</v>
      </c>
      <c r="O2069">
        <v>-7026</v>
      </c>
      <c r="P2069">
        <v>140021</v>
      </c>
      <c r="Q2069">
        <v>218802</v>
      </c>
      <c r="R2069">
        <v>6</v>
      </c>
      <c r="S2069">
        <v>68404912</v>
      </c>
      <c r="U2069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2069" t="str">
        <f>IFERROR(MID(spotify_top_songs_audio_features[[#This Row],[artist_names]],SEARCH(",",spotify_top_songs_audio_features[[#This Row],[artist_names]])+2,99),"")</f>
        <v>21 Savage, Morray</v>
      </c>
      <c r="W2069" t="str">
        <f>spotify_top_songs_audio_features[[#This Row],[source]]</f>
        <v>Dreamville, Inc., Under exclusive license to Roc Nation Records</v>
      </c>
      <c r="X2069" s="1">
        <f>spotify_top_songs_audio_features[[#This Row],[streams]]</f>
        <v>68404912</v>
      </c>
      <c r="Y2069" t="str">
        <f>IF(Tabela2[[#This Row],[feat]]="","","Feat")</f>
        <v>Feat</v>
      </c>
      <c r="Z2069" s="17" t="str">
        <f>CONCATENATE(INT(spotify_top_songs_audio_features[[#This Row],[duration_ms]]/(60*1000)),":",MOD(INT(spotify_top_songs_audio_features[[#This Row],[duration_ms]]/1000),60))</f>
        <v>3:38</v>
      </c>
      <c r="AA20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69" t="str">
        <f>spotify_top_songs_audio_features[[#This Row],[track_name]]</f>
        <v>m y . l i f e (with 21 Savage &amp; Morray)</v>
      </c>
    </row>
    <row r="2070" spans="1:28" x14ac:dyDescent="0.25">
      <c r="A2070" t="s">
        <v>12097</v>
      </c>
      <c r="B2070" t="s">
        <v>12098</v>
      </c>
      <c r="C2070" t="s">
        <v>12099</v>
      </c>
      <c r="D2070" t="s">
        <v>12100</v>
      </c>
      <c r="E2070" t="s">
        <v>58</v>
      </c>
      <c r="F2070" t="s">
        <v>24</v>
      </c>
      <c r="G2070" t="s">
        <v>25</v>
      </c>
      <c r="H2070">
        <v>762</v>
      </c>
      <c r="I2070">
        <v>433</v>
      </c>
      <c r="J2070">
        <v>187</v>
      </c>
      <c r="K2070" t="s">
        <v>2503</v>
      </c>
      <c r="L2070">
        <v>0</v>
      </c>
      <c r="M2070">
        <v>118</v>
      </c>
      <c r="N2070">
        <v>394</v>
      </c>
      <c r="O2070">
        <v>-8937</v>
      </c>
      <c r="P2070">
        <v>122074</v>
      </c>
      <c r="Q2070">
        <v>203145</v>
      </c>
      <c r="R2070">
        <v>11</v>
      </c>
      <c r="S2070">
        <v>68072355</v>
      </c>
      <c r="U2070" t="str">
        <f>IFERROR(LEFT(spotify_top_songs_audio_features[[#This Row],[artist_names]],SEARCH(",",spotify_top_songs_audio_features[[#This Row],[artist_names]])-1),spotify_top_songs_audio_features[[#This Row],[artist_names]])</f>
        <v>Vedo</v>
      </c>
      <c r="V2070" t="str">
        <f>IFERROR(MID(spotify_top_songs_audio_features[[#This Row],[artist_names]],SEARCH(",",spotify_top_songs_audio_features[[#This Row],[artist_names]])+2,99),"")</f>
        <v/>
      </c>
      <c r="W2070" t="str">
        <f>spotify_top_songs_audio_features[[#This Row],[source]]</f>
        <v>New Wav Music Group / Island Prolific / EMPIRE</v>
      </c>
      <c r="X2070" s="1">
        <f>spotify_top_songs_audio_features[[#This Row],[streams]]</f>
        <v>68072355</v>
      </c>
      <c r="Y2070" t="str">
        <f>IF(Tabela2[[#This Row],[feat]]="","","Feat")</f>
        <v/>
      </c>
      <c r="Z2070" s="17" t="str">
        <f>CONCATENATE(INT(spotify_top_songs_audio_features[[#This Row],[duration_ms]]/(60*1000)),":",MOD(INT(spotify_top_songs_audio_features[[#This Row],[duration_ms]]/1000),60))</f>
        <v>3:23</v>
      </c>
      <c r="AA20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070" t="str">
        <f>spotify_top_songs_audio_features[[#This Row],[track_name]]</f>
        <v>You Got It</v>
      </c>
    </row>
    <row r="2071" spans="1:28" x14ac:dyDescent="0.25">
      <c r="A2071" t="s">
        <v>17252</v>
      </c>
      <c r="B2071" t="s">
        <v>17253</v>
      </c>
      <c r="C2071" t="s">
        <v>17254</v>
      </c>
      <c r="D2071" t="s">
        <v>354</v>
      </c>
      <c r="E2071" t="s">
        <v>142</v>
      </c>
      <c r="F2071" t="s">
        <v>32</v>
      </c>
      <c r="G2071" t="s">
        <v>25</v>
      </c>
      <c r="H2071">
        <v>559</v>
      </c>
      <c r="I2071">
        <v>491</v>
      </c>
      <c r="J2071">
        <v>346</v>
      </c>
      <c r="K2071" t="s">
        <v>12276</v>
      </c>
      <c r="L2071">
        <v>0</v>
      </c>
      <c r="M2071">
        <v>992</v>
      </c>
      <c r="N2071">
        <v>114</v>
      </c>
      <c r="O2071">
        <v>-6406</v>
      </c>
      <c r="P2071">
        <v>153131</v>
      </c>
      <c r="Q2071">
        <v>244874</v>
      </c>
      <c r="R2071">
        <v>7</v>
      </c>
      <c r="S2071">
        <v>68063722</v>
      </c>
      <c r="U2071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2071" t="str">
        <f>IFERROR(MID(spotify_top_songs_audio_features[[#This Row],[artist_names]],SEARCH(",",spotify_top_songs_audio_features[[#This Row],[artist_names]])+2,99),"")</f>
        <v>ROSALÍA, Lil Baby</v>
      </c>
      <c r="W2071" t="str">
        <f>spotify_top_songs_audio_features[[#This Row],[source]]</f>
        <v>Cactus Jack/Epic</v>
      </c>
      <c r="X2071" s="1">
        <f>spotify_top_songs_audio_features[[#This Row],[streams]]</f>
        <v>68063722</v>
      </c>
      <c r="Y2071" t="str">
        <f>IF(Tabela2[[#This Row],[feat]]="","","Feat")</f>
        <v>Feat</v>
      </c>
      <c r="Z2071" s="17" t="str">
        <f>CONCATENATE(INT(spotify_top_songs_audio_features[[#This Row],[duration_ms]]/(60*1000)),":",MOD(INT(spotify_top_songs_audio_features[[#This Row],[duration_ms]]/1000),60))</f>
        <v>4:4</v>
      </c>
      <c r="AA20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071" t="str">
        <f>spotify_top_songs_audio_features[[#This Row],[track_name]]</f>
        <v>HIGHEST IN THE ROOM (feat. ROSALÍA &amp; Lil Baby) - REMIX</v>
      </c>
    </row>
    <row r="2072" spans="1:28" x14ac:dyDescent="0.25">
      <c r="A2072" t="s">
        <v>6669</v>
      </c>
      <c r="B2072" t="s">
        <v>6670</v>
      </c>
      <c r="C2072" t="s">
        <v>6671</v>
      </c>
      <c r="D2072" t="s">
        <v>1807</v>
      </c>
      <c r="E2072" t="s">
        <v>23</v>
      </c>
      <c r="F2072" t="s">
        <v>24</v>
      </c>
      <c r="G2072" t="s">
        <v>25</v>
      </c>
      <c r="H2072">
        <v>793</v>
      </c>
      <c r="I2072">
        <v>745</v>
      </c>
      <c r="J2072">
        <v>571</v>
      </c>
      <c r="K2072" t="s">
        <v>206</v>
      </c>
      <c r="L2072">
        <v>189</v>
      </c>
      <c r="M2072">
        <v>293</v>
      </c>
      <c r="N2072">
        <v>716</v>
      </c>
      <c r="O2072">
        <v>-4579</v>
      </c>
      <c r="P2072">
        <v>94979</v>
      </c>
      <c r="Q2072">
        <v>235411</v>
      </c>
      <c r="R2072">
        <v>11</v>
      </c>
      <c r="S2072">
        <v>67931592</v>
      </c>
      <c r="U2072" t="str">
        <f>IFERROR(LEFT(spotify_top_songs_audio_features[[#This Row],[artist_names]],SEARCH(",",spotify_top_songs_audio_features[[#This Row],[artist_names]])-1),spotify_top_songs_audio_features[[#This Row],[artist_names]])</f>
        <v>Myke Towers</v>
      </c>
      <c r="V2072" t="str">
        <f>IFERROR(MID(spotify_top_songs_audio_features[[#This Row],[artist_names]],SEARCH(",",spotify_top_songs_audio_features[[#This Row],[artist_names]])+2,99),"")</f>
        <v/>
      </c>
      <c r="W2072" t="str">
        <f>spotify_top_songs_audio_features[[#This Row],[source]]</f>
        <v>WEA Latina</v>
      </c>
      <c r="X2072" s="1">
        <f>spotify_top_songs_audio_features[[#This Row],[streams]]</f>
        <v>67931592</v>
      </c>
      <c r="Y2072" t="str">
        <f>IF(Tabela2[[#This Row],[feat]]="","","Feat")</f>
        <v/>
      </c>
      <c r="Z2072" s="17" t="str">
        <f>CONCATENATE(INT(spotify_top_songs_audio_features[[#This Row],[duration_ms]]/(60*1000)),":",MOD(INT(spotify_top_songs_audio_features[[#This Row],[duration_ms]]/1000),60))</f>
        <v>3:55</v>
      </c>
      <c r="AA20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72" t="str">
        <f>spotify_top_songs_audio_features[[#This Row],[track_name]]</f>
        <v>ALMAS GEMELAS</v>
      </c>
    </row>
    <row r="2073" spans="1:28" x14ac:dyDescent="0.25">
      <c r="A2073" t="s">
        <v>9191</v>
      </c>
      <c r="B2073" t="s">
        <v>9192</v>
      </c>
      <c r="C2073" t="s">
        <v>9193</v>
      </c>
      <c r="D2073" t="s">
        <v>9194</v>
      </c>
      <c r="E2073" t="s">
        <v>43</v>
      </c>
      <c r="F2073" t="s">
        <v>24</v>
      </c>
      <c r="G2073" t="s">
        <v>152</v>
      </c>
      <c r="H2073">
        <v>612</v>
      </c>
      <c r="I2073">
        <v>289</v>
      </c>
      <c r="J2073">
        <v>421</v>
      </c>
      <c r="K2073" t="s">
        <v>9195</v>
      </c>
      <c r="L2073">
        <v>266</v>
      </c>
      <c r="M2073">
        <v>561</v>
      </c>
      <c r="N2073">
        <v>466</v>
      </c>
      <c r="O2073">
        <v>-11568</v>
      </c>
      <c r="P2073">
        <v>18318</v>
      </c>
      <c r="Q2073">
        <v>177440</v>
      </c>
      <c r="R2073">
        <v>7</v>
      </c>
      <c r="S2073">
        <v>67878359</v>
      </c>
      <c r="U2073" t="str">
        <f>IFERROR(LEFT(spotify_top_songs_audio_features[[#This Row],[artist_names]],SEARCH(",",spotify_top_songs_audio_features[[#This Row],[artist_names]])-1),spotify_top_songs_audio_features[[#This Row],[artist_names]])</f>
        <v>Eagles</v>
      </c>
      <c r="V2073" t="str">
        <f>IFERROR(MID(spotify_top_songs_audio_features[[#This Row],[artist_names]],SEARCH(",",spotify_top_songs_audio_features[[#This Row],[artist_names]])+2,99),"")</f>
        <v/>
      </c>
      <c r="W2073" t="str">
        <f>spotify_top_songs_audio_features[[#This Row],[source]]</f>
        <v>Rhino/Elektra</v>
      </c>
      <c r="X2073" s="1">
        <f>spotify_top_songs_audio_features[[#This Row],[streams]]</f>
        <v>67878359</v>
      </c>
      <c r="Y2073" t="str">
        <f>IF(Tabela2[[#This Row],[feat]]="","","Feat")</f>
        <v/>
      </c>
      <c r="Z2073" s="17" t="str">
        <f>CONCATENATE(INT(spotify_top_songs_audio_features[[#This Row],[duration_ms]]/(60*1000)),":",MOD(INT(spotify_top_songs_audio_features[[#This Row],[duration_ms]]/1000),60))</f>
        <v>2:57</v>
      </c>
      <c r="AA20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073" t="str">
        <f>spotify_top_songs_audio_features[[#This Row],[track_name]]</f>
        <v>Please Come Home for Christmas - 2013 Remaster</v>
      </c>
    </row>
    <row r="2074" spans="1:28" x14ac:dyDescent="0.25">
      <c r="A2074" t="s">
        <v>10639</v>
      </c>
      <c r="B2074" t="s">
        <v>10640</v>
      </c>
      <c r="C2074" t="s">
        <v>10641</v>
      </c>
      <c r="D2074" t="s">
        <v>10642</v>
      </c>
      <c r="E2074" t="s">
        <v>23</v>
      </c>
      <c r="F2074" t="s">
        <v>32</v>
      </c>
      <c r="G2074" t="s">
        <v>25</v>
      </c>
      <c r="H2074">
        <v>762</v>
      </c>
      <c r="I2074">
        <v>717</v>
      </c>
      <c r="J2074">
        <v>372</v>
      </c>
      <c r="K2074" t="s">
        <v>1862</v>
      </c>
      <c r="L2074">
        <v>1.8699999999999999E-3</v>
      </c>
      <c r="M2074">
        <v>914</v>
      </c>
      <c r="N2074">
        <v>958</v>
      </c>
      <c r="O2074">
        <v>-8316</v>
      </c>
      <c r="P2074">
        <v>109996</v>
      </c>
      <c r="Q2074">
        <v>189136</v>
      </c>
      <c r="R2074">
        <v>7</v>
      </c>
      <c r="S2074">
        <v>67856041</v>
      </c>
      <c r="U2074" t="str">
        <f>IFERROR(LEFT(spotify_top_songs_audio_features[[#This Row],[artist_names]],SEARCH(",",spotify_top_songs_audio_features[[#This Row],[artist_names]])-1),spotify_top_songs_audio_features[[#This Row],[artist_names]])</f>
        <v>Sachin-Jigar</v>
      </c>
      <c r="V2074" t="str">
        <f>IFERROR(MID(spotify_top_songs_audio_features[[#This Row],[artist_names]],SEARCH(",",spotify_top_songs_audio_features[[#This Row],[artist_names]])+2,99),"")</f>
        <v>Varun Jain, Shadab Faridi, Altamash Faridi, Amitabh Bhattacharya</v>
      </c>
      <c r="W2074" t="str">
        <f>spotify_top_songs_audio_features[[#This Row],[source]]</f>
        <v>Saregama</v>
      </c>
      <c r="X2074" s="1">
        <f>spotify_top_songs_audio_features[[#This Row],[streams]]</f>
        <v>67856041</v>
      </c>
      <c r="Y2074" t="str">
        <f>IF(Tabela2[[#This Row],[feat]]="","","Feat")</f>
        <v>Feat</v>
      </c>
      <c r="Z2074" s="17" t="str">
        <f>CONCATENATE(INT(spotify_top_songs_audio_features[[#This Row],[duration_ms]]/(60*1000)),":",MOD(INT(spotify_top_songs_audio_features[[#This Row],[duration_ms]]/1000),60))</f>
        <v>3:9</v>
      </c>
      <c r="AA20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74" t="str">
        <f>spotify_top_songs_audio_features[[#This Row],[track_name]]</f>
        <v>Tere Vaaste (From "Zara Hatke Zara Bachke")</v>
      </c>
    </row>
    <row r="2075" spans="1:28" x14ac:dyDescent="0.25">
      <c r="A2075" t="s">
        <v>5080</v>
      </c>
      <c r="B2075" t="s">
        <v>383</v>
      </c>
      <c r="C2075" t="s">
        <v>5081</v>
      </c>
      <c r="D2075" t="s">
        <v>385</v>
      </c>
      <c r="E2075" t="s">
        <v>113</v>
      </c>
      <c r="F2075" t="s">
        <v>32</v>
      </c>
      <c r="G2075" t="s">
        <v>25</v>
      </c>
      <c r="H2075">
        <v>893</v>
      </c>
      <c r="I2075">
        <v>651</v>
      </c>
      <c r="J2075">
        <v>367</v>
      </c>
      <c r="K2075" t="s">
        <v>4373</v>
      </c>
      <c r="L2075">
        <v>0</v>
      </c>
      <c r="M2075">
        <v>371</v>
      </c>
      <c r="N2075">
        <v>6</v>
      </c>
      <c r="O2075">
        <v>-8647</v>
      </c>
      <c r="P2075">
        <v>105835</v>
      </c>
      <c r="Q2075">
        <v>253580</v>
      </c>
      <c r="R2075">
        <v>9</v>
      </c>
      <c r="S2075">
        <v>67828856</v>
      </c>
      <c r="U2075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2075" t="str">
        <f>IFERROR(MID(spotify_top_songs_audio_features[[#This Row],[artist_names]],SEARCH(",",spotify_top_songs_audio_features[[#This Row],[artist_names]])+2,99),"")</f>
        <v/>
      </c>
      <c r="W2075" t="str">
        <f>spotify_top_songs_audio_features[[#This Row],[source]]</f>
        <v>Aftermath</v>
      </c>
      <c r="X2075" s="1">
        <f>spotify_top_songs_audio_features[[#This Row],[streams]]</f>
        <v>67828856</v>
      </c>
      <c r="Y2075" t="str">
        <f>IF(Tabela2[[#This Row],[feat]]="","","Feat")</f>
        <v/>
      </c>
      <c r="Z2075" s="17" t="str">
        <f>CONCATENATE(INT(spotify_top_songs_audio_features[[#This Row],[duration_ms]]/(60*1000)),":",MOD(INT(spotify_top_songs_audio_features[[#This Row],[duration_ms]]/1000),60))</f>
        <v>4:13</v>
      </c>
      <c r="AA20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075" t="str">
        <f>spotify_top_songs_audio_features[[#This Row],[track_name]]</f>
        <v>Killshot</v>
      </c>
    </row>
    <row r="2076" spans="1:28" x14ac:dyDescent="0.25">
      <c r="A2076" t="s">
        <v>6927</v>
      </c>
      <c r="B2076" t="s">
        <v>6928</v>
      </c>
      <c r="C2076" t="s">
        <v>6929</v>
      </c>
      <c r="D2076" t="s">
        <v>1938</v>
      </c>
      <c r="E2076" t="s">
        <v>113</v>
      </c>
      <c r="F2076" t="s">
        <v>24</v>
      </c>
      <c r="G2076" t="s">
        <v>25</v>
      </c>
      <c r="H2076">
        <v>739</v>
      </c>
      <c r="I2076">
        <v>758</v>
      </c>
      <c r="J2076">
        <v>372</v>
      </c>
      <c r="K2076" t="s">
        <v>3712</v>
      </c>
      <c r="L2076">
        <v>17</v>
      </c>
      <c r="M2076">
        <v>137</v>
      </c>
      <c r="N2076">
        <v>691</v>
      </c>
      <c r="O2076">
        <v>-4096</v>
      </c>
      <c r="P2076">
        <v>151924</v>
      </c>
      <c r="Q2076">
        <v>150802</v>
      </c>
      <c r="R2076">
        <v>10</v>
      </c>
      <c r="S2076">
        <v>67823275</v>
      </c>
      <c r="U2076" t="str">
        <f>IFERROR(LEFT(spotify_top_songs_audio_features[[#This Row],[artist_names]],SEARCH(",",spotify_top_songs_audio_features[[#This Row],[artist_names]])-1),spotify_top_songs_audio_features[[#This Row],[artist_names]])</f>
        <v>Avine Vinny</v>
      </c>
      <c r="V2076" t="str">
        <f>IFERROR(MID(spotify_top_songs_audio_features[[#This Row],[artist_names]],SEARCH(",",spotify_top_songs_audio_features[[#This Row],[artist_names]])+2,99),"")</f>
        <v>Matheus Fernandes</v>
      </c>
      <c r="W2076" t="str">
        <f>spotify_top_songs_audio_features[[#This Row],[source]]</f>
        <v>Sony Music Entertainment</v>
      </c>
      <c r="X2076" s="1">
        <f>spotify_top_songs_audio_features[[#This Row],[streams]]</f>
        <v>67823275</v>
      </c>
      <c r="Y2076" t="str">
        <f>IF(Tabela2[[#This Row],[feat]]="","","Feat")</f>
        <v>Feat</v>
      </c>
      <c r="Z2076" s="17" t="str">
        <f>CONCATENATE(INT(spotify_top_songs_audio_features[[#This Row],[duration_ms]]/(60*1000)),":",MOD(INT(spotify_top_songs_audio_features[[#This Row],[duration_ms]]/1000),60))</f>
        <v>2:30</v>
      </c>
      <c r="AA20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076" t="str">
        <f>spotify_top_songs_audio_features[[#This Row],[track_name]]</f>
        <v>Coração Cachorro</v>
      </c>
    </row>
    <row r="2077" spans="1:28" x14ac:dyDescent="0.25">
      <c r="A2077" t="s">
        <v>9723</v>
      </c>
      <c r="B2077" t="s">
        <v>9724</v>
      </c>
      <c r="C2077" t="s">
        <v>9725</v>
      </c>
      <c r="D2077" t="s">
        <v>2028</v>
      </c>
      <c r="E2077" t="s">
        <v>31</v>
      </c>
      <c r="F2077" t="s">
        <v>24</v>
      </c>
      <c r="G2077" t="s">
        <v>25</v>
      </c>
      <c r="H2077">
        <v>794</v>
      </c>
      <c r="I2077">
        <v>728</v>
      </c>
      <c r="J2077">
        <v>114</v>
      </c>
      <c r="K2077" t="s">
        <v>1390</v>
      </c>
      <c r="L2077">
        <v>8.8199999999999997E-4</v>
      </c>
      <c r="M2077">
        <v>227</v>
      </c>
      <c r="N2077">
        <v>36</v>
      </c>
      <c r="O2077">
        <v>-6759</v>
      </c>
      <c r="P2077">
        <v>105024</v>
      </c>
      <c r="Q2077">
        <v>183067</v>
      </c>
      <c r="R2077">
        <v>9</v>
      </c>
      <c r="S2077">
        <v>67810991</v>
      </c>
      <c r="U2077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2077" t="str">
        <f>IFERROR(MID(spotify_top_songs_audio_features[[#This Row],[artist_names]],SEARCH(",",spotify_top_songs_audio_features[[#This Row],[artist_names]])+2,99),"")</f>
        <v>Zara Larsson, Tyga</v>
      </c>
      <c r="W2077" t="str">
        <f>spotify_top_songs_audio_features[[#This Row],[source]]</f>
        <v>Kygo</v>
      </c>
      <c r="X2077" s="1">
        <f>spotify_top_songs_audio_features[[#This Row],[streams]]</f>
        <v>67810991</v>
      </c>
      <c r="Y2077" t="str">
        <f>IF(Tabela2[[#This Row],[feat]]="","","Feat")</f>
        <v>Feat</v>
      </c>
      <c r="Z2077" s="17" t="str">
        <f>CONCATENATE(INT(spotify_top_songs_audio_features[[#This Row],[duration_ms]]/(60*1000)),":",MOD(INT(spotify_top_songs_audio_features[[#This Row],[duration_ms]]/1000),60))</f>
        <v>3:3</v>
      </c>
      <c r="AA20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77" t="str">
        <f>spotify_top_songs_audio_features[[#This Row],[track_name]]</f>
        <v>Like It Is</v>
      </c>
    </row>
    <row r="2078" spans="1:28" x14ac:dyDescent="0.25">
      <c r="A2078" t="s">
        <v>3397</v>
      </c>
      <c r="B2078" t="s">
        <v>361</v>
      </c>
      <c r="C2078" t="s">
        <v>3398</v>
      </c>
      <c r="D2078" t="s">
        <v>363</v>
      </c>
      <c r="E2078" t="s">
        <v>23</v>
      </c>
      <c r="F2078" t="s">
        <v>24</v>
      </c>
      <c r="G2078" t="s">
        <v>25</v>
      </c>
      <c r="H2078">
        <v>724</v>
      </c>
      <c r="I2078">
        <v>809</v>
      </c>
      <c r="J2078">
        <v>56</v>
      </c>
      <c r="K2078" t="s">
        <v>3399</v>
      </c>
      <c r="L2078">
        <v>0</v>
      </c>
      <c r="M2078">
        <v>169</v>
      </c>
      <c r="N2078">
        <v>496</v>
      </c>
      <c r="O2078">
        <v>-496</v>
      </c>
      <c r="P2078">
        <v>95037</v>
      </c>
      <c r="Q2078">
        <v>181048</v>
      </c>
      <c r="R2078">
        <v>18</v>
      </c>
      <c r="S2078">
        <v>67717461</v>
      </c>
      <c r="U2078" t="str">
        <f>IFERROR(LEFT(spotify_top_songs_audio_features[[#This Row],[artist_names]],SEARCH(",",spotify_top_songs_audio_features[[#This Row],[artist_names]])-1),spotify_top_songs_audio_features[[#This Row],[artist_names]])</f>
        <v>Piso 21</v>
      </c>
      <c r="V2078" t="str">
        <f>IFERROR(MID(spotify_top_songs_audio_features[[#This Row],[artist_names]],SEARCH(",",spotify_top_songs_audio_features[[#This Row],[artist_names]])+2,99),"")</f>
        <v/>
      </c>
      <c r="W2078" t="str">
        <f>spotify_top_songs_audio_features[[#This Row],[source]]</f>
        <v>WM Mexico</v>
      </c>
      <c r="X2078" s="1">
        <f>spotify_top_songs_audio_features[[#This Row],[streams]]</f>
        <v>67717461</v>
      </c>
      <c r="Y2078" t="str">
        <f>IF(Tabela2[[#This Row],[feat]]="","","Feat")</f>
        <v/>
      </c>
      <c r="Z2078" s="17" t="str">
        <f>CONCATENATE(INT(spotify_top_songs_audio_features[[#This Row],[duration_ms]]/(60*1000)),":",MOD(INT(spotify_top_songs_audio_features[[#This Row],[duration_ms]]/1000),60))</f>
        <v>3:1</v>
      </c>
      <c r="AA20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078" t="str">
        <f>spotify_top_songs_audio_features[[#This Row],[track_name]]</f>
        <v>Besándote</v>
      </c>
    </row>
    <row r="2079" spans="1:28" x14ac:dyDescent="0.25">
      <c r="A2079" t="s">
        <v>3513</v>
      </c>
      <c r="B2079" t="s">
        <v>3514</v>
      </c>
      <c r="C2079" t="s">
        <v>3515</v>
      </c>
      <c r="D2079" t="s">
        <v>390</v>
      </c>
      <c r="E2079" t="s">
        <v>31</v>
      </c>
      <c r="F2079" t="s">
        <v>24</v>
      </c>
      <c r="G2079" t="s">
        <v>25</v>
      </c>
      <c r="H2079">
        <v>539</v>
      </c>
      <c r="I2079">
        <v>651</v>
      </c>
      <c r="J2079">
        <v>432</v>
      </c>
      <c r="K2079" t="s">
        <v>3516</v>
      </c>
      <c r="L2079">
        <v>0</v>
      </c>
      <c r="M2079">
        <v>662</v>
      </c>
      <c r="N2079">
        <v>474</v>
      </c>
      <c r="O2079">
        <v>-5304</v>
      </c>
      <c r="P2079">
        <v>105159</v>
      </c>
      <c r="Q2079">
        <v>199227</v>
      </c>
      <c r="R2079">
        <v>6</v>
      </c>
      <c r="S2079">
        <v>67572352</v>
      </c>
      <c r="U2079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2079" t="str">
        <f>IFERROR(MID(spotify_top_songs_audio_features[[#This Row],[artist_names]],SEARCH(",",spotify_top_songs_audio_features[[#This Row],[artist_names]])+2,99),"")</f>
        <v>Kelsea Ballerini</v>
      </c>
      <c r="W2079" t="str">
        <f>spotify_top_songs_audio_features[[#This Row],[source]]</f>
        <v>Disruptor Records/Columbia</v>
      </c>
      <c r="X2079" s="1">
        <f>spotify_top_songs_audio_features[[#This Row],[streams]]</f>
        <v>67572352</v>
      </c>
      <c r="Y2079" t="str">
        <f>IF(Tabela2[[#This Row],[feat]]="","","Feat")</f>
        <v>Feat</v>
      </c>
      <c r="Z2079" s="17" t="str">
        <f>CONCATENATE(INT(spotify_top_songs_audio_features[[#This Row],[duration_ms]]/(60*1000)),":",MOD(INT(spotify_top_songs_audio_features[[#This Row],[duration_ms]]/1000),60))</f>
        <v>3:19</v>
      </c>
      <c r="AA20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79" t="str">
        <f>spotify_top_songs_audio_features[[#This Row],[track_name]]</f>
        <v>This Feeling</v>
      </c>
    </row>
    <row r="2080" spans="1:28" x14ac:dyDescent="0.25">
      <c r="A2080" t="s">
        <v>14634</v>
      </c>
      <c r="B2080" t="s">
        <v>14635</v>
      </c>
      <c r="C2080" t="s">
        <v>14636</v>
      </c>
      <c r="D2080" t="s">
        <v>96</v>
      </c>
      <c r="E2080" t="s">
        <v>142</v>
      </c>
      <c r="F2080" t="s">
        <v>24</v>
      </c>
      <c r="G2080" t="s">
        <v>25</v>
      </c>
      <c r="H2080">
        <v>894</v>
      </c>
      <c r="I2080">
        <v>511</v>
      </c>
      <c r="J2080">
        <v>42</v>
      </c>
      <c r="K2080" t="s">
        <v>9073</v>
      </c>
      <c r="L2080">
        <v>0</v>
      </c>
      <c r="M2080">
        <v>14</v>
      </c>
      <c r="N2080">
        <v>568</v>
      </c>
      <c r="O2080">
        <v>-4768</v>
      </c>
      <c r="P2080">
        <v>12008</v>
      </c>
      <c r="Q2080">
        <v>176632</v>
      </c>
      <c r="R2080">
        <v>12</v>
      </c>
      <c r="S2080">
        <v>67467563</v>
      </c>
      <c r="U2080" t="str">
        <f>IFERROR(LEFT(spotify_top_songs_audio_features[[#This Row],[artist_names]],SEARCH(",",spotify_top_songs_audio_features[[#This Row],[artist_names]])-1),spotify_top_songs_audio_features[[#This Row],[artist_names]])</f>
        <v>NLE Choppa</v>
      </c>
      <c r="V2080" t="str">
        <f>IFERROR(MID(spotify_top_songs_audio_features[[#This Row],[artist_names]],SEARCH(",",spotify_top_songs_audio_features[[#This Row],[artist_names]])+2,99),"")</f>
        <v>Blueface</v>
      </c>
      <c r="W2080" t="str">
        <f>spotify_top_songs_audio_features[[#This Row],[source]]</f>
        <v>Warner Records</v>
      </c>
      <c r="X2080" s="1">
        <f>spotify_top_songs_audio_features[[#This Row],[streams]]</f>
        <v>67467563</v>
      </c>
      <c r="Y2080" t="str">
        <f>IF(Tabela2[[#This Row],[feat]]="","","Feat")</f>
        <v>Feat</v>
      </c>
      <c r="Z2080" s="17" t="str">
        <f>CONCATENATE(INT(spotify_top_songs_audio_features[[#This Row],[duration_ms]]/(60*1000)),":",MOD(INT(spotify_top_songs_audio_features[[#This Row],[duration_ms]]/1000),60))</f>
        <v>2:56</v>
      </c>
      <c r="AA20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080" t="str">
        <f>spotify_top_songs_audio_features[[#This Row],[track_name]]</f>
        <v>Shotta Flow (feat. Blueface) - Remix</v>
      </c>
    </row>
    <row r="2081" spans="1:28" x14ac:dyDescent="0.25">
      <c r="A2081" t="s">
        <v>8572</v>
      </c>
      <c r="B2081" t="s">
        <v>1287</v>
      </c>
      <c r="C2081" t="s">
        <v>2948</v>
      </c>
      <c r="D2081" t="s">
        <v>48</v>
      </c>
      <c r="E2081" t="s">
        <v>70</v>
      </c>
      <c r="F2081" t="s">
        <v>24</v>
      </c>
      <c r="G2081" t="s">
        <v>152</v>
      </c>
      <c r="H2081">
        <v>729</v>
      </c>
      <c r="I2081">
        <v>475</v>
      </c>
      <c r="J2081">
        <v>364</v>
      </c>
      <c r="K2081" t="s">
        <v>1341</v>
      </c>
      <c r="L2081">
        <v>0</v>
      </c>
      <c r="M2081">
        <v>12</v>
      </c>
      <c r="N2081">
        <v>371</v>
      </c>
      <c r="O2081">
        <v>-4985</v>
      </c>
      <c r="P2081">
        <v>6252</v>
      </c>
      <c r="Q2081">
        <v>212267</v>
      </c>
      <c r="R2081">
        <v>15</v>
      </c>
      <c r="S2081">
        <v>67419568</v>
      </c>
      <c r="U208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081" t="str">
        <f>IFERROR(MID(spotify_top_songs_audio_features[[#This Row],[artist_names]],SEARCH(",",spotify_top_songs_audio_features[[#This Row],[artist_names]])+2,99),"")</f>
        <v/>
      </c>
      <c r="W2081" t="str">
        <f>spotify_top_songs_audio_features[[#This Row],[source]]</f>
        <v>Republic Records</v>
      </c>
      <c r="X2081" s="1">
        <f>spotify_top_songs_audio_features[[#This Row],[streams]]</f>
        <v>67419568</v>
      </c>
      <c r="Y2081" t="str">
        <f>IF(Tabela2[[#This Row],[feat]]="","","Feat")</f>
        <v/>
      </c>
      <c r="Z2081" s="17" t="str">
        <f>CONCATENATE(INT(spotify_top_songs_audio_features[[#This Row],[duration_ms]]/(60*1000)),":",MOD(INT(spotify_top_songs_audio_features[[#This Row],[duration_ms]]/1000),60))</f>
        <v>3:32</v>
      </c>
      <c r="AA20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081" t="str">
        <f>spotify_top_songs_audio_features[[#This Row],[track_name]]</f>
        <v>imagine</v>
      </c>
    </row>
    <row r="2082" spans="1:28" x14ac:dyDescent="0.25">
      <c r="A2082" t="s">
        <v>12464</v>
      </c>
      <c r="B2082" t="s">
        <v>12465</v>
      </c>
      <c r="C2082" t="s">
        <v>12466</v>
      </c>
      <c r="D2082" t="s">
        <v>12465</v>
      </c>
      <c r="E2082" t="s">
        <v>177</v>
      </c>
      <c r="F2082" t="s">
        <v>24</v>
      </c>
      <c r="G2082" t="s">
        <v>25</v>
      </c>
      <c r="H2082">
        <v>799</v>
      </c>
      <c r="I2082">
        <v>568</v>
      </c>
      <c r="J2082">
        <v>25</v>
      </c>
      <c r="K2082" t="s">
        <v>9741</v>
      </c>
      <c r="L2082">
        <v>0</v>
      </c>
      <c r="M2082">
        <v>892</v>
      </c>
      <c r="N2082">
        <v>963</v>
      </c>
      <c r="O2082">
        <v>-3089</v>
      </c>
      <c r="P2082">
        <v>12963</v>
      </c>
      <c r="Q2082">
        <v>153078</v>
      </c>
      <c r="R2082">
        <v>12</v>
      </c>
      <c r="S2082">
        <v>67382400</v>
      </c>
      <c r="U2082" t="str">
        <f>IFERROR(LEFT(spotify_top_songs_audio_features[[#This Row],[artist_names]],SEARCH(",",spotify_top_songs_audio_features[[#This Row],[artist_names]])-1),spotify_top_songs_audio_features[[#This Row],[artist_names]])</f>
        <v>Niack</v>
      </c>
      <c r="V2082" t="str">
        <f>IFERROR(MID(spotify_top_songs_audio_features[[#This Row],[artist_names]],SEARCH(",",spotify_top_songs_audio_features[[#This Row],[artist_names]])+2,99),"")</f>
        <v/>
      </c>
      <c r="W2082" t="str">
        <f>spotify_top_songs_audio_features[[#This Row],[source]]</f>
        <v>Niack</v>
      </c>
      <c r="X2082" s="1">
        <f>spotify_top_songs_audio_features[[#This Row],[streams]]</f>
        <v>67382400</v>
      </c>
      <c r="Y2082" t="str">
        <f>IF(Tabela2[[#This Row],[feat]]="","","Feat")</f>
        <v/>
      </c>
      <c r="Z2082" s="17" t="str">
        <f>CONCATENATE(INT(spotify_top_songs_audio_features[[#This Row],[duration_ms]]/(60*1000)),":",MOD(INT(spotify_top_songs_audio_features[[#This Row],[duration_ms]]/1000),60))</f>
        <v>2:33</v>
      </c>
      <c r="AA20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082" t="str">
        <f>spotify_top_songs_audio_features[[#This Row],[track_name]]</f>
        <v>Oh Juliana</v>
      </c>
    </row>
    <row r="2083" spans="1:28" x14ac:dyDescent="0.25">
      <c r="A2083" t="s">
        <v>14193</v>
      </c>
      <c r="B2083" t="s">
        <v>5502</v>
      </c>
      <c r="C2083" t="s">
        <v>5503</v>
      </c>
      <c r="D2083" t="s">
        <v>5504</v>
      </c>
      <c r="E2083" t="s">
        <v>102</v>
      </c>
      <c r="F2083" t="s">
        <v>32</v>
      </c>
      <c r="G2083" t="s">
        <v>25</v>
      </c>
      <c r="H2083">
        <v>815</v>
      </c>
      <c r="I2083">
        <v>849</v>
      </c>
      <c r="J2083">
        <v>114</v>
      </c>
      <c r="K2083" t="s">
        <v>355</v>
      </c>
      <c r="L2083">
        <v>176</v>
      </c>
      <c r="M2083">
        <v>26</v>
      </c>
      <c r="N2083">
        <v>685</v>
      </c>
      <c r="O2083">
        <v>-4704</v>
      </c>
      <c r="P2083">
        <v>106035</v>
      </c>
      <c r="Q2083">
        <v>133707</v>
      </c>
      <c r="R2083">
        <v>17</v>
      </c>
      <c r="S2083">
        <v>67127132</v>
      </c>
      <c r="U2083" t="str">
        <f>IFERROR(LEFT(spotify_top_songs_audio_features[[#This Row],[artist_names]],SEARCH(",",spotify_top_songs_audio_features[[#This Row],[artist_names]])-1),spotify_top_songs_audio_features[[#This Row],[artist_names]])</f>
        <v>bbno$</v>
      </c>
      <c r="V2083" t="str">
        <f>IFERROR(MID(spotify_top_songs_audio_features[[#This Row],[artist_names]],SEARCH(",",spotify_top_songs_audio_features[[#This Row],[artist_names]])+2,99),"")</f>
        <v>Rich Brian</v>
      </c>
      <c r="W2083" t="str">
        <f>spotify_top_songs_audio_features[[#This Row],[source]]</f>
        <v>bbno$</v>
      </c>
      <c r="X2083" s="1">
        <f>spotify_top_songs_audio_features[[#This Row],[streams]]</f>
        <v>67127132</v>
      </c>
      <c r="Y2083" t="str">
        <f>IF(Tabela2[[#This Row],[feat]]="","","Feat")</f>
        <v>Feat</v>
      </c>
      <c r="Z2083" s="17" t="str">
        <f>CONCATENATE(INT(spotify_top_songs_audio_features[[#This Row],[duration_ms]]/(60*1000)),":",MOD(INT(spotify_top_songs_audio_features[[#This Row],[duration_ms]]/1000),60))</f>
        <v>2:13</v>
      </c>
      <c r="AA20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083" t="str">
        <f>spotify_top_songs_audio_features[[#This Row],[track_name]]</f>
        <v>edamame</v>
      </c>
    </row>
    <row r="2084" spans="1:28" x14ac:dyDescent="0.25">
      <c r="A2084" t="s">
        <v>6784</v>
      </c>
      <c r="B2084" t="s">
        <v>6785</v>
      </c>
      <c r="C2084" t="s">
        <v>6786</v>
      </c>
      <c r="D2084" t="s">
        <v>249</v>
      </c>
      <c r="E2084" t="s">
        <v>86</v>
      </c>
      <c r="F2084" t="s">
        <v>24</v>
      </c>
      <c r="G2084" t="s">
        <v>25</v>
      </c>
      <c r="H2084">
        <v>784</v>
      </c>
      <c r="I2084">
        <v>646</v>
      </c>
      <c r="J2084">
        <v>491</v>
      </c>
      <c r="K2084" t="s">
        <v>6787</v>
      </c>
      <c r="L2084">
        <v>1.0900000000000001E-4</v>
      </c>
      <c r="M2084">
        <v>255</v>
      </c>
      <c r="N2084">
        <v>592</v>
      </c>
      <c r="O2084">
        <v>-3626</v>
      </c>
      <c r="P2084">
        <v>127942</v>
      </c>
      <c r="Q2084">
        <v>204048</v>
      </c>
      <c r="R2084">
        <v>5</v>
      </c>
      <c r="S2084">
        <v>67090662</v>
      </c>
      <c r="U2084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2084" t="str">
        <f>IFERROR(MID(spotify_top_songs_audio_features[[#This Row],[artist_names]],SEARCH(",",spotify_top_songs_audio_features[[#This Row],[artist_names]])+2,99),"")</f>
        <v>Rauw Alejandro</v>
      </c>
      <c r="W2084" t="str">
        <f>spotify_top_songs_audio_features[[#This Row],[source]]</f>
        <v>DALE PLAY Records</v>
      </c>
      <c r="X2084" s="1">
        <f>spotify_top_songs_audio_features[[#This Row],[streams]]</f>
        <v>67090662</v>
      </c>
      <c r="Y2084" t="str">
        <f>IF(Tabela2[[#This Row],[feat]]="","","Feat")</f>
        <v>Feat</v>
      </c>
      <c r="Z2084" s="17" t="str">
        <f>CONCATENATE(INT(spotify_top_songs_audio_features[[#This Row],[duration_ms]]/(60*1000)),":",MOD(INT(spotify_top_songs_audio_features[[#This Row],[duration_ms]]/1000),60))</f>
        <v>3:24</v>
      </c>
      <c r="AA20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84" t="str">
        <f>spotify_top_songs_audio_features[[#This Row],[track_name]]</f>
        <v>Rauw Alejandro: Bzrp Music Sessions, Vol. 56</v>
      </c>
    </row>
    <row r="2085" spans="1:28" x14ac:dyDescent="0.25">
      <c r="A2085" t="s">
        <v>5063</v>
      </c>
      <c r="B2085" t="s">
        <v>5064</v>
      </c>
      <c r="C2085" t="s">
        <v>5065</v>
      </c>
      <c r="D2085" t="s">
        <v>1986</v>
      </c>
      <c r="E2085" t="s">
        <v>58</v>
      </c>
      <c r="F2085" t="s">
        <v>24</v>
      </c>
      <c r="G2085" t="s">
        <v>25</v>
      </c>
      <c r="H2085">
        <v>805</v>
      </c>
      <c r="I2085">
        <v>767</v>
      </c>
      <c r="J2085">
        <v>349</v>
      </c>
      <c r="K2085" t="s">
        <v>985</v>
      </c>
      <c r="L2085">
        <v>1.66E-3</v>
      </c>
      <c r="M2085">
        <v>35</v>
      </c>
      <c r="N2085">
        <v>97</v>
      </c>
      <c r="O2085">
        <v>-5612</v>
      </c>
      <c r="P2085">
        <v>13506</v>
      </c>
      <c r="Q2085">
        <v>142152</v>
      </c>
      <c r="R2085">
        <v>5</v>
      </c>
      <c r="S2085">
        <v>67078776</v>
      </c>
      <c r="U2085" t="str">
        <f>IFERROR(LEFT(spotify_top_songs_audio_features[[#This Row],[artist_names]],SEARCH(",",spotify_top_songs_audio_features[[#This Row],[artist_names]])-1),spotify_top_songs_audio_features[[#This Row],[artist_names]])</f>
        <v>Leo Santana</v>
      </c>
      <c r="V2085" t="str">
        <f>IFERROR(MID(spotify_top_songs_audio_features[[#This Row],[artist_names]],SEARCH(",",spotify_top_songs_audio_features[[#This Row],[artist_names]])+2,99),"")</f>
        <v/>
      </c>
      <c r="W2085" t="str">
        <f>spotify_top_songs_audio_features[[#This Row],[source]]</f>
        <v>Universal Music Ltda.</v>
      </c>
      <c r="X2085" s="1">
        <f>spotify_top_songs_audio_features[[#This Row],[streams]]</f>
        <v>67078776</v>
      </c>
      <c r="Y2085" t="str">
        <f>IF(Tabela2[[#This Row],[feat]]="","","Feat")</f>
        <v/>
      </c>
      <c r="Z2085" s="17" t="str">
        <f>CONCATENATE(INT(spotify_top_songs_audio_features[[#This Row],[duration_ms]]/(60*1000)),":",MOD(INT(spotify_top_songs_audio_features[[#This Row],[duration_ms]]/1000),60))</f>
        <v>2:22</v>
      </c>
      <c r="AA20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085" t="str">
        <f>spotify_top_songs_audio_features[[#This Row],[track_name]]</f>
        <v>Zona De Perigo</v>
      </c>
    </row>
    <row r="2086" spans="1:28" x14ac:dyDescent="0.25">
      <c r="A2086" t="s">
        <v>6994</v>
      </c>
      <c r="B2086" t="s">
        <v>5144</v>
      </c>
      <c r="C2086" t="s">
        <v>5145</v>
      </c>
      <c r="D2086" t="s">
        <v>5146</v>
      </c>
      <c r="E2086" t="s">
        <v>142</v>
      </c>
      <c r="F2086" t="s">
        <v>32</v>
      </c>
      <c r="G2086" t="s">
        <v>25</v>
      </c>
      <c r="H2086">
        <v>816</v>
      </c>
      <c r="I2086">
        <v>806</v>
      </c>
      <c r="J2086">
        <v>563</v>
      </c>
      <c r="K2086" t="s">
        <v>3562</v>
      </c>
      <c r="L2086">
        <v>9.0100000000000006E-3</v>
      </c>
      <c r="M2086">
        <v>255</v>
      </c>
      <c r="N2086">
        <v>822</v>
      </c>
      <c r="O2086">
        <v>-3023</v>
      </c>
      <c r="P2086">
        <v>79987</v>
      </c>
      <c r="Q2086">
        <v>232550</v>
      </c>
      <c r="R2086">
        <v>8</v>
      </c>
      <c r="S2086">
        <v>67000718</v>
      </c>
      <c r="U2086" t="str">
        <f>IFERROR(LEFT(spotify_top_songs_audio_features[[#This Row],[artist_names]],SEARCH(",",spotify_top_songs_audio_features[[#This Row],[artist_names]])-1),spotify_top_songs_audio_features[[#This Row],[artist_names]])</f>
        <v>NATTI NATASHA</v>
      </c>
      <c r="V2086" t="str">
        <f>IFERROR(MID(spotify_top_songs_audio_features[[#This Row],[artist_names]],SEARCH(",",spotify_top_songs_audio_features[[#This Row],[artist_names]])+2,99),"")</f>
        <v>Ozuna</v>
      </c>
      <c r="W2086" t="str">
        <f>spotify_top_songs_audio_features[[#This Row],[source]]</f>
        <v>Pina Records</v>
      </c>
      <c r="X2086" s="1">
        <f>spotify_top_songs_audio_features[[#This Row],[streams]]</f>
        <v>67000718</v>
      </c>
      <c r="Y2086" t="str">
        <f>IF(Tabela2[[#This Row],[feat]]="","","Feat")</f>
        <v>Feat</v>
      </c>
      <c r="Z2086" s="17" t="str">
        <f>CONCATENATE(INT(spotify_top_songs_audio_features[[#This Row],[duration_ms]]/(60*1000)),":",MOD(INT(spotify_top_songs_audio_features[[#This Row],[duration_ms]]/1000),60))</f>
        <v>3:52</v>
      </c>
      <c r="AA20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086" t="str">
        <f>spotify_top_songs_audio_features[[#This Row],[track_name]]</f>
        <v>Criminal</v>
      </c>
    </row>
    <row r="2087" spans="1:28" x14ac:dyDescent="0.25">
      <c r="A2087" t="s">
        <v>1502</v>
      </c>
      <c r="B2087" t="s">
        <v>1503</v>
      </c>
      <c r="C2087" t="s">
        <v>1504</v>
      </c>
      <c r="D2087" t="s">
        <v>1505</v>
      </c>
      <c r="E2087" t="s">
        <v>31</v>
      </c>
      <c r="F2087" t="s">
        <v>32</v>
      </c>
      <c r="G2087" t="s">
        <v>25</v>
      </c>
      <c r="H2087">
        <v>703</v>
      </c>
      <c r="I2087">
        <v>709</v>
      </c>
      <c r="J2087">
        <v>433</v>
      </c>
      <c r="K2087" t="s">
        <v>1506</v>
      </c>
      <c r="L2087">
        <v>5.4299999999999999E-3</v>
      </c>
      <c r="M2087">
        <v>333</v>
      </c>
      <c r="N2087">
        <v>538</v>
      </c>
      <c r="O2087">
        <v>-4169</v>
      </c>
      <c r="P2087">
        <v>117941</v>
      </c>
      <c r="Q2087">
        <v>177187</v>
      </c>
      <c r="R2087">
        <v>9</v>
      </c>
      <c r="S2087">
        <v>66937278</v>
      </c>
      <c r="U2087" t="str">
        <f>IFERROR(LEFT(spotify_top_songs_audio_features[[#This Row],[artist_names]],SEARCH(",",spotify_top_songs_audio_features[[#This Row],[artist_names]])-1),spotify_top_songs_audio_features[[#This Row],[artist_names]])</f>
        <v>IVE</v>
      </c>
      <c r="V2087" t="str">
        <f>IFERROR(MID(spotify_top_songs_audio_features[[#This Row],[artist_names]],SEARCH(",",spotify_top_songs_audio_features[[#This Row],[artist_names]])+2,99),"")</f>
        <v/>
      </c>
      <c r="W2087" t="str">
        <f>spotify_top_songs_audio_features[[#This Row],[source]]</f>
        <v>STARSHIP Entertainment</v>
      </c>
      <c r="X2087" s="1">
        <f>spotify_top_songs_audio_features[[#This Row],[streams]]</f>
        <v>66937278</v>
      </c>
      <c r="Y2087" t="str">
        <f>IF(Tabela2[[#This Row],[feat]]="","","Feat")</f>
        <v/>
      </c>
      <c r="Z2087" s="17" t="str">
        <f>CONCATENATE(INT(spotify_top_songs_audio_features[[#This Row],[duration_ms]]/(60*1000)),":",MOD(INT(spotify_top_songs_audio_features[[#This Row],[duration_ms]]/1000),60))</f>
        <v>2:57</v>
      </c>
      <c r="AA20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87" t="str">
        <f>spotify_top_songs_audio_features[[#This Row],[track_name]]</f>
        <v>LOVE DIVE</v>
      </c>
    </row>
    <row r="2088" spans="1:28" x14ac:dyDescent="0.25">
      <c r="A2088" t="s">
        <v>3172</v>
      </c>
      <c r="B2088" t="s">
        <v>3173</v>
      </c>
      <c r="C2088" t="s">
        <v>3174</v>
      </c>
      <c r="D2088" t="s">
        <v>1725</v>
      </c>
      <c r="E2088" t="s">
        <v>86</v>
      </c>
      <c r="F2088" t="s">
        <v>24</v>
      </c>
      <c r="G2088" t="s">
        <v>25</v>
      </c>
      <c r="H2088">
        <v>776</v>
      </c>
      <c r="I2088">
        <v>808</v>
      </c>
      <c r="J2088">
        <v>117</v>
      </c>
      <c r="K2088" t="s">
        <v>3175</v>
      </c>
      <c r="L2088">
        <v>127</v>
      </c>
      <c r="M2088">
        <v>103</v>
      </c>
      <c r="N2088">
        <v>494</v>
      </c>
      <c r="O2088">
        <v>-4501</v>
      </c>
      <c r="P2088">
        <v>123988</v>
      </c>
      <c r="Q2088">
        <v>184104</v>
      </c>
      <c r="R2088">
        <v>8</v>
      </c>
      <c r="S2088">
        <v>66885158</v>
      </c>
      <c r="U2088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2088" t="str">
        <f>IFERROR(MID(spotify_top_songs_audio_features[[#This Row],[artist_names]],SEARCH(",",spotify_top_songs_audio_features[[#This Row],[artist_names]])+2,99),"")</f>
        <v>Tainy</v>
      </c>
      <c r="W2088" t="str">
        <f>spotify_top_songs_audio_features[[#This Row],[source]]</f>
        <v>Shawn Mendes LP4-5 PS/ Island</v>
      </c>
      <c r="X2088" s="1">
        <f>spotify_top_songs_audio_features[[#This Row],[streams]]</f>
        <v>66885158</v>
      </c>
      <c r="Y2088" t="str">
        <f>IF(Tabela2[[#This Row],[feat]]="","","Feat")</f>
        <v>Feat</v>
      </c>
      <c r="Z2088" s="17" t="str">
        <f>CONCATENATE(INT(spotify_top_songs_audio_features[[#This Row],[duration_ms]]/(60*1000)),":",MOD(INT(spotify_top_songs_audio_features[[#This Row],[duration_ms]]/1000),60))</f>
        <v>3:4</v>
      </c>
      <c r="AA20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88" t="str">
        <f>spotify_top_songs_audio_features[[#This Row],[track_name]]</f>
        <v>Summer of Love (Shawn Mendes &amp; Tainy)</v>
      </c>
    </row>
    <row r="2089" spans="1:28" x14ac:dyDescent="0.25">
      <c r="A2089" t="s">
        <v>16540</v>
      </c>
      <c r="B2089" t="s">
        <v>16541</v>
      </c>
      <c r="C2089" t="s">
        <v>16542</v>
      </c>
      <c r="D2089" t="s">
        <v>16543</v>
      </c>
      <c r="E2089" t="s">
        <v>97</v>
      </c>
      <c r="F2089" t="s">
        <v>24</v>
      </c>
      <c r="G2089" t="s">
        <v>25</v>
      </c>
      <c r="H2089">
        <v>678</v>
      </c>
      <c r="I2089">
        <v>264</v>
      </c>
      <c r="J2089">
        <v>622</v>
      </c>
      <c r="K2089" t="s">
        <v>76</v>
      </c>
      <c r="L2089">
        <v>0</v>
      </c>
      <c r="M2089">
        <v>302</v>
      </c>
      <c r="N2089">
        <v>528</v>
      </c>
      <c r="O2089">
        <v>-12384</v>
      </c>
      <c r="P2089">
        <v>121722</v>
      </c>
      <c r="Q2089">
        <v>187244</v>
      </c>
      <c r="R2089">
        <v>6</v>
      </c>
      <c r="S2089">
        <v>66866354</v>
      </c>
      <c r="U2089" t="str">
        <f>IFERROR(LEFT(spotify_top_songs_audio_features[[#This Row],[artist_names]],SEARCH(",",spotify_top_songs_audio_features[[#This Row],[artist_names]])-1),spotify_top_songs_audio_features[[#This Row],[artist_names]])</f>
        <v>Oliver Anthony Music</v>
      </c>
      <c r="V2089" t="str">
        <f>IFERROR(MID(spotify_top_songs_audio_features[[#This Row],[artist_names]],SEARCH(",",spotify_top_songs_audio_features[[#This Row],[artist_names]])+2,99),"")</f>
        <v/>
      </c>
      <c r="W2089" t="str">
        <f>spotify_top_songs_audio_features[[#This Row],[source]]</f>
        <v>Oliver Anthony Music/ radiowv</v>
      </c>
      <c r="X2089" s="1">
        <f>spotify_top_songs_audio_features[[#This Row],[streams]]</f>
        <v>66866354</v>
      </c>
      <c r="Y2089" t="str">
        <f>IF(Tabela2[[#This Row],[feat]]="","","Feat")</f>
        <v/>
      </c>
      <c r="Z2089" s="17" t="str">
        <f>CONCATENATE(INT(spotify_top_songs_audio_features[[#This Row],[duration_ms]]/(60*1000)),":",MOD(INT(spotify_top_songs_audio_features[[#This Row],[duration_ms]]/1000),60))</f>
        <v>3:7</v>
      </c>
      <c r="AA20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089" t="str">
        <f>spotify_top_songs_audio_features[[#This Row],[track_name]]</f>
        <v>Rich Men North of Richmond</v>
      </c>
    </row>
    <row r="2090" spans="1:28" x14ac:dyDescent="0.25">
      <c r="A2090" t="s">
        <v>17308</v>
      </c>
      <c r="B2090" t="s">
        <v>17309</v>
      </c>
      <c r="C2090" t="s">
        <v>17310</v>
      </c>
      <c r="D2090" t="s">
        <v>5335</v>
      </c>
      <c r="E2090" t="s">
        <v>469</v>
      </c>
      <c r="F2090" t="s">
        <v>32</v>
      </c>
      <c r="G2090" t="s">
        <v>25</v>
      </c>
      <c r="H2090">
        <v>662</v>
      </c>
      <c r="I2090">
        <v>788</v>
      </c>
      <c r="J2090">
        <v>205</v>
      </c>
      <c r="K2090" t="s">
        <v>17311</v>
      </c>
      <c r="L2090">
        <v>0</v>
      </c>
      <c r="M2090">
        <v>559</v>
      </c>
      <c r="N2090">
        <v>711</v>
      </c>
      <c r="O2090">
        <v>-455</v>
      </c>
      <c r="P2090">
        <v>179876</v>
      </c>
      <c r="Q2090">
        <v>170760</v>
      </c>
      <c r="R2090">
        <v>9</v>
      </c>
      <c r="S2090">
        <v>66820111</v>
      </c>
      <c r="U2090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2090" t="str">
        <f>IFERROR(MID(spotify_top_songs_audio_features[[#This Row],[artist_names]],SEARCH(",",spotify_top_songs_audio_features[[#This Row],[artist_names]])+2,99),"")</f>
        <v>Sech</v>
      </c>
      <c r="W2090" t="str">
        <f>spotify_top_songs_audio_features[[#This Row],[source]]</f>
        <v>Sueños Globales, LLC</v>
      </c>
      <c r="X2090" s="1">
        <f>spotify_top_songs_audio_features[[#This Row],[streams]]</f>
        <v>66820111</v>
      </c>
      <c r="Y2090" t="str">
        <f>IF(Tabela2[[#This Row],[feat]]="","","Feat")</f>
        <v>Feat</v>
      </c>
      <c r="Z2090" s="17" t="str">
        <f>CONCATENATE(INT(spotify_top_songs_audio_features[[#This Row],[duration_ms]]/(60*1000)),":",MOD(INT(spotify_top_songs_audio_features[[#This Row],[duration_ms]]/1000),60))</f>
        <v>2:50</v>
      </c>
      <c r="AA20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090" t="str">
        <f>spotify_top_songs_audio_features[[#This Row],[track_name]]</f>
        <v>Una Nota</v>
      </c>
    </row>
    <row r="2091" spans="1:28" x14ac:dyDescent="0.25">
      <c r="A2091" t="s">
        <v>11128</v>
      </c>
      <c r="B2091" t="s">
        <v>11129</v>
      </c>
      <c r="C2091" t="s">
        <v>11130</v>
      </c>
      <c r="D2091" t="s">
        <v>254</v>
      </c>
      <c r="E2091" t="s">
        <v>97</v>
      </c>
      <c r="F2091" t="s">
        <v>32</v>
      </c>
      <c r="G2091" t="s">
        <v>25</v>
      </c>
      <c r="H2091">
        <v>723</v>
      </c>
      <c r="I2091">
        <v>704</v>
      </c>
      <c r="J2091">
        <v>571</v>
      </c>
      <c r="K2091" t="s">
        <v>11131</v>
      </c>
      <c r="L2091">
        <v>109</v>
      </c>
      <c r="M2091">
        <v>792</v>
      </c>
      <c r="N2091">
        <v>684</v>
      </c>
      <c r="O2091">
        <v>-7088</v>
      </c>
      <c r="P2091">
        <v>105095</v>
      </c>
      <c r="Q2091">
        <v>214935</v>
      </c>
      <c r="R2091">
        <v>48</v>
      </c>
      <c r="S2091">
        <v>66790491</v>
      </c>
      <c r="U2091" t="str">
        <f>IFERROR(LEFT(spotify_top_songs_audio_features[[#This Row],[artist_names]],SEARCH(",",spotify_top_songs_audio_features[[#This Row],[artist_names]])-1),spotify_top_songs_audio_features[[#This Row],[artist_names]])</f>
        <v>Black Eyed Peas</v>
      </c>
      <c r="V2091" t="str">
        <f>IFERROR(MID(spotify_top_songs_audio_features[[#This Row],[artist_names]],SEARCH(",",spotify_top_songs_audio_features[[#This Row],[artist_names]])+2,99),"")</f>
        <v>J Balvin</v>
      </c>
      <c r="W2091" t="str">
        <f>spotify_top_songs_audio_features[[#This Row],[source]]</f>
        <v>Epic</v>
      </c>
      <c r="X2091" s="1">
        <f>spotify_top_songs_audio_features[[#This Row],[streams]]</f>
        <v>66790491</v>
      </c>
      <c r="Y2091" t="str">
        <f>IF(Tabela2[[#This Row],[feat]]="","","Feat")</f>
        <v>Feat</v>
      </c>
      <c r="Z2091" s="17" t="str">
        <f>CONCATENATE(INT(spotify_top_songs_audio_features[[#This Row],[duration_ms]]/(60*1000)),":",MOD(INT(spotify_top_songs_audio_features[[#This Row],[duration_ms]]/1000),60))</f>
        <v>3:34</v>
      </c>
      <c r="AA20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091" t="str">
        <f>spotify_top_songs_audio_features[[#This Row],[track_name]]</f>
        <v>RITMO (Bad Boys For Life)</v>
      </c>
    </row>
    <row r="2092" spans="1:28" x14ac:dyDescent="0.25">
      <c r="A2092" t="s">
        <v>11983</v>
      </c>
      <c r="B2092" t="s">
        <v>11984</v>
      </c>
      <c r="C2092" t="s">
        <v>11985</v>
      </c>
      <c r="D2092" t="s">
        <v>11986</v>
      </c>
      <c r="E2092" t="s">
        <v>43</v>
      </c>
      <c r="F2092" t="s">
        <v>24</v>
      </c>
      <c r="G2092" t="s">
        <v>25</v>
      </c>
      <c r="H2092">
        <v>676</v>
      </c>
      <c r="I2092">
        <v>525</v>
      </c>
      <c r="J2092">
        <v>28</v>
      </c>
      <c r="K2092" t="s">
        <v>4803</v>
      </c>
      <c r="L2092">
        <v>0</v>
      </c>
      <c r="M2092">
        <v>356</v>
      </c>
      <c r="N2092">
        <v>421</v>
      </c>
      <c r="O2092">
        <v>-588</v>
      </c>
      <c r="P2092">
        <v>112011</v>
      </c>
      <c r="Q2092">
        <v>210000</v>
      </c>
      <c r="R2092">
        <v>12</v>
      </c>
      <c r="S2092">
        <v>66642974</v>
      </c>
      <c r="U2092" t="str">
        <f>IFERROR(LEFT(spotify_top_songs_audio_features[[#This Row],[artist_names]],SEARCH(",",spotify_top_songs_audio_features[[#This Row],[artist_names]])-1),spotify_top_songs_audio_features[[#This Row],[artist_names]])</f>
        <v>Peach Tree Rascals</v>
      </c>
      <c r="V2092" t="str">
        <f>IFERROR(MID(spotify_top_songs_audio_features[[#This Row],[artist_names]],SEARCH(",",spotify_top_songs_audio_features[[#This Row],[artist_names]])+2,99),"")</f>
        <v/>
      </c>
      <c r="W2092" t="str">
        <f>spotify_top_songs_audio_features[[#This Row],[source]]</f>
        <v>Homemade Projects, LLC / TenThousand Projects, LLC</v>
      </c>
      <c r="X2092" s="1">
        <f>spotify_top_songs_audio_features[[#This Row],[streams]]</f>
        <v>66642974</v>
      </c>
      <c r="Y2092" t="str">
        <f>IF(Tabela2[[#This Row],[feat]]="","","Feat")</f>
        <v/>
      </c>
      <c r="Z2092" s="17" t="str">
        <f>CONCATENATE(INT(spotify_top_songs_audio_features[[#This Row],[duration_ms]]/(60*1000)),":",MOD(INT(spotify_top_songs_audio_features[[#This Row],[duration_ms]]/1000),60))</f>
        <v>3:30</v>
      </c>
      <c r="AA20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092" t="str">
        <f>spotify_top_songs_audio_features[[#This Row],[track_name]]</f>
        <v>Mariposa</v>
      </c>
    </row>
    <row r="2093" spans="1:28" x14ac:dyDescent="0.25">
      <c r="A2093" t="s">
        <v>6265</v>
      </c>
      <c r="B2093" t="s">
        <v>6266</v>
      </c>
      <c r="C2093" t="s">
        <v>6267</v>
      </c>
      <c r="D2093" t="s">
        <v>6268</v>
      </c>
      <c r="E2093" t="s">
        <v>113</v>
      </c>
      <c r="F2093" t="s">
        <v>24</v>
      </c>
      <c r="G2093" t="s">
        <v>25</v>
      </c>
      <c r="H2093">
        <v>588</v>
      </c>
      <c r="I2093">
        <v>471</v>
      </c>
      <c r="J2093">
        <v>577</v>
      </c>
      <c r="K2093" t="s">
        <v>6269</v>
      </c>
      <c r="L2093">
        <v>146</v>
      </c>
      <c r="M2093">
        <v>733</v>
      </c>
      <c r="N2093">
        <v>209</v>
      </c>
      <c r="O2093">
        <v>-7287</v>
      </c>
      <c r="P2093">
        <v>152881</v>
      </c>
      <c r="Q2093">
        <v>242081</v>
      </c>
      <c r="R2093">
        <v>12</v>
      </c>
      <c r="S2093">
        <v>66606732</v>
      </c>
      <c r="U2093" t="str">
        <f>IFERROR(LEFT(spotify_top_songs_audio_features[[#This Row],[artist_names]],SEARCH(",",spotify_top_songs_audio_features[[#This Row],[artist_names]])-1),spotify_top_songs_audio_features[[#This Row],[artist_names]])</f>
        <v>Noah Cyrus</v>
      </c>
      <c r="V2093" t="str">
        <f>IFERROR(MID(spotify_top_songs_audio_features[[#This Row],[artist_names]],SEARCH(",",spotify_top_songs_audio_features[[#This Row],[artist_names]])+2,99),"")</f>
        <v>Labrinth</v>
      </c>
      <c r="W2093" t="str">
        <f>spotify_top_songs_audio_features[[#This Row],[source]]</f>
        <v>Records Label, LLC</v>
      </c>
      <c r="X2093" s="1">
        <f>spotify_top_songs_audio_features[[#This Row],[streams]]</f>
        <v>66606732</v>
      </c>
      <c r="Y2093" t="str">
        <f>IF(Tabela2[[#This Row],[feat]]="","","Feat")</f>
        <v>Feat</v>
      </c>
      <c r="Z2093" s="17" t="str">
        <f>CONCATENATE(INT(spotify_top_songs_audio_features[[#This Row],[duration_ms]]/(60*1000)),":",MOD(INT(spotify_top_songs_audio_features[[#This Row],[duration_ms]]/1000),60))</f>
        <v>4:2</v>
      </c>
      <c r="AA20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093" t="str">
        <f>spotify_top_songs_audio_features[[#This Row],[track_name]]</f>
        <v>Make Me (Cry)</v>
      </c>
    </row>
    <row r="2094" spans="1:28" x14ac:dyDescent="0.25">
      <c r="A2094" t="s">
        <v>2403</v>
      </c>
      <c r="B2094" t="s">
        <v>357</v>
      </c>
      <c r="C2094" t="s">
        <v>2404</v>
      </c>
      <c r="D2094" t="s">
        <v>96</v>
      </c>
      <c r="E2094" t="s">
        <v>86</v>
      </c>
      <c r="F2094" t="s">
        <v>32</v>
      </c>
      <c r="G2094" t="s">
        <v>25</v>
      </c>
      <c r="H2094">
        <v>514</v>
      </c>
      <c r="I2094">
        <v>618</v>
      </c>
      <c r="J2094">
        <v>317</v>
      </c>
      <c r="K2094" t="s">
        <v>364</v>
      </c>
      <c r="L2094">
        <v>0</v>
      </c>
      <c r="M2094">
        <v>117</v>
      </c>
      <c r="N2094">
        <v>401</v>
      </c>
      <c r="O2094">
        <v>-4585</v>
      </c>
      <c r="P2094">
        <v>84259</v>
      </c>
      <c r="Q2094">
        <v>150333</v>
      </c>
      <c r="R2094">
        <v>10</v>
      </c>
      <c r="S2094">
        <v>66552634</v>
      </c>
      <c r="U2094" t="str">
        <f>IFERROR(LEFT(spotify_top_songs_audio_features[[#This Row],[artist_names]],SEARCH(",",spotify_top_songs_audio_features[[#This Row],[artist_names]])-1),spotify_top_songs_audio_features[[#This Row],[artist_names]])</f>
        <v>Bebe Rexha</v>
      </c>
      <c r="V2094" t="str">
        <f>IFERROR(MID(spotify_top_songs_audio_features[[#This Row],[artist_names]],SEARCH(",",spotify_top_songs_audio_features[[#This Row],[artist_names]])+2,99),"")</f>
        <v/>
      </c>
      <c r="W2094" t="str">
        <f>spotify_top_songs_audio_features[[#This Row],[source]]</f>
        <v>Warner Records</v>
      </c>
      <c r="X2094" s="1">
        <f>spotify_top_songs_audio_features[[#This Row],[streams]]</f>
        <v>66552634</v>
      </c>
      <c r="Y2094" t="str">
        <f>IF(Tabela2[[#This Row],[feat]]="","","Feat")</f>
        <v/>
      </c>
      <c r="Z2094" s="17" t="str">
        <f>CONCATENATE(INT(spotify_top_songs_audio_features[[#This Row],[duration_ms]]/(60*1000)),":",MOD(INT(spotify_top_songs_audio_features[[#This Row],[duration_ms]]/1000),60))</f>
        <v>2:30</v>
      </c>
      <c r="AA20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94" t="str">
        <f>spotify_top_songs_audio_features[[#This Row],[track_name]]</f>
        <v>Last Hurrah</v>
      </c>
    </row>
    <row r="2095" spans="1:28" x14ac:dyDescent="0.25">
      <c r="A2095" t="s">
        <v>16557</v>
      </c>
      <c r="B2095" t="s">
        <v>16558</v>
      </c>
      <c r="C2095" t="s">
        <v>16559</v>
      </c>
      <c r="D2095" t="s">
        <v>1959</v>
      </c>
      <c r="E2095" t="s">
        <v>86</v>
      </c>
      <c r="F2095" t="s">
        <v>24</v>
      </c>
      <c r="G2095" t="s">
        <v>25</v>
      </c>
      <c r="H2095">
        <v>638</v>
      </c>
      <c r="I2095">
        <v>813</v>
      </c>
      <c r="J2095">
        <v>362</v>
      </c>
      <c r="K2095" t="s">
        <v>497</v>
      </c>
      <c r="L2095">
        <v>0</v>
      </c>
      <c r="M2095">
        <v>344</v>
      </c>
      <c r="N2095">
        <v>754</v>
      </c>
      <c r="O2095">
        <v>-3849</v>
      </c>
      <c r="P2095">
        <v>112986</v>
      </c>
      <c r="Q2095">
        <v>239587</v>
      </c>
      <c r="R2095">
        <v>9</v>
      </c>
      <c r="S2095">
        <v>66424250</v>
      </c>
      <c r="U2095" t="str">
        <f>IFERROR(LEFT(spotify_top_songs_audio_features[[#This Row],[artist_names]],SEARCH(",",spotify_top_songs_audio_features[[#This Row],[artist_names]])-1),spotify_top_songs_audio_features[[#This Row],[artist_names]])</f>
        <v>Leona Lewis</v>
      </c>
      <c r="V2095" t="str">
        <f>IFERROR(MID(spotify_top_songs_audio_features[[#This Row],[artist_names]],SEARCH(",",spotify_top_songs_audio_features[[#This Row],[artist_names]])+2,99),"")</f>
        <v/>
      </c>
      <c r="W2095" t="str">
        <f>spotify_top_songs_audio_features[[#This Row],[source]]</f>
        <v>Syco Music</v>
      </c>
      <c r="X2095" s="1">
        <f>spotify_top_songs_audio_features[[#This Row],[streams]]</f>
        <v>66424250</v>
      </c>
      <c r="Y2095" t="str">
        <f>IF(Tabela2[[#This Row],[feat]]="","","Feat")</f>
        <v/>
      </c>
      <c r="Z2095" s="17" t="str">
        <f>CONCATENATE(INT(spotify_top_songs_audio_features[[#This Row],[duration_ms]]/(60*1000)),":",MOD(INT(spotify_top_songs_audio_features[[#This Row],[duration_ms]]/1000),60))</f>
        <v>3:59</v>
      </c>
      <c r="AA20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095" t="str">
        <f>spotify_top_songs_audio_features[[#This Row],[track_name]]</f>
        <v>One More Sleep</v>
      </c>
    </row>
    <row r="2096" spans="1:28" x14ac:dyDescent="0.25">
      <c r="A2096" t="s">
        <v>15912</v>
      </c>
      <c r="B2096" t="s">
        <v>9566</v>
      </c>
      <c r="C2096" t="s">
        <v>15913</v>
      </c>
      <c r="D2096" t="s">
        <v>1938</v>
      </c>
      <c r="E2096" t="s">
        <v>31</v>
      </c>
      <c r="F2096" t="s">
        <v>32</v>
      </c>
      <c r="G2096" t="s">
        <v>25</v>
      </c>
      <c r="H2096">
        <v>828</v>
      </c>
      <c r="I2096">
        <v>721</v>
      </c>
      <c r="J2096">
        <v>558</v>
      </c>
      <c r="K2096" t="s">
        <v>925</v>
      </c>
      <c r="L2096">
        <v>0</v>
      </c>
      <c r="M2096">
        <v>547</v>
      </c>
      <c r="N2096">
        <v>651</v>
      </c>
      <c r="O2096">
        <v>-4274</v>
      </c>
      <c r="P2096">
        <v>129092</v>
      </c>
      <c r="Q2096">
        <v>168689</v>
      </c>
      <c r="R2096">
        <v>11</v>
      </c>
      <c r="S2096">
        <v>66390088</v>
      </c>
      <c r="U2096" t="str">
        <f>IFERROR(LEFT(spotify_top_songs_audio_features[[#This Row],[artist_names]],SEARCH(",",spotify_top_songs_audio_features[[#This Row],[artist_names]])-1),spotify_top_songs_audio_features[[#This Row],[artist_names]])</f>
        <v>Gusttavo Lima</v>
      </c>
      <c r="V2096" t="str">
        <f>IFERROR(MID(spotify_top_songs_audio_features[[#This Row],[artist_names]],SEARCH(",",spotify_top_songs_audio_features[[#This Row],[artist_names]])+2,99),"")</f>
        <v/>
      </c>
      <c r="W2096" t="str">
        <f>spotify_top_songs_audio_features[[#This Row],[source]]</f>
        <v>Sony Music Entertainment</v>
      </c>
      <c r="X2096" s="1">
        <f>spotify_top_songs_audio_features[[#This Row],[streams]]</f>
        <v>66390088</v>
      </c>
      <c r="Y2096" t="str">
        <f>IF(Tabela2[[#This Row],[feat]]="","","Feat")</f>
        <v/>
      </c>
      <c r="Z2096" s="17" t="str">
        <f>CONCATENATE(INT(spotify_top_songs_audio_features[[#This Row],[duration_ms]]/(60*1000)),":",MOD(INT(spotify_top_songs_audio_features[[#This Row],[duration_ms]]/1000),60))</f>
        <v>2:48</v>
      </c>
      <c r="AA20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96" t="str">
        <f>spotify_top_songs_audio_features[[#This Row],[track_name]]</f>
        <v>Bloqueado - Ao Vivo</v>
      </c>
    </row>
    <row r="2097" spans="1:28" x14ac:dyDescent="0.25">
      <c r="A2097" t="s">
        <v>11642</v>
      </c>
      <c r="B2097" t="s">
        <v>11643</v>
      </c>
      <c r="C2097" t="s">
        <v>11644</v>
      </c>
      <c r="D2097" t="s">
        <v>1927</v>
      </c>
      <c r="E2097" t="s">
        <v>31</v>
      </c>
      <c r="F2097" t="s">
        <v>24</v>
      </c>
      <c r="G2097" t="s">
        <v>25</v>
      </c>
      <c r="H2097">
        <v>594</v>
      </c>
      <c r="I2097">
        <v>628</v>
      </c>
      <c r="J2097">
        <v>359</v>
      </c>
      <c r="K2097" t="s">
        <v>4426</v>
      </c>
      <c r="L2097">
        <v>0</v>
      </c>
      <c r="M2097">
        <v>582</v>
      </c>
      <c r="N2097">
        <v>556</v>
      </c>
      <c r="O2097">
        <v>-6345</v>
      </c>
      <c r="P2097">
        <v>141391</v>
      </c>
      <c r="Q2097">
        <v>257213</v>
      </c>
      <c r="R2097">
        <v>9</v>
      </c>
      <c r="S2097">
        <v>66374561</v>
      </c>
      <c r="U2097" t="str">
        <f>IFERROR(LEFT(spotify_top_songs_audio_features[[#This Row],[artist_names]],SEARCH(",",spotify_top_songs_audio_features[[#This Row],[artist_names]])-1),spotify_top_songs_audio_features[[#This Row],[artist_names]])</f>
        <v>Stephanie Beatriz</v>
      </c>
      <c r="V2097" t="str">
        <f>IFERROR(MID(spotify_top_songs_audio_features[[#This Row],[artist_names]],SEARCH(",",spotify_top_songs_audio_features[[#This Row],[artist_names]])+2,99),"")</f>
        <v>Olga Merediz, Encanto - Cast</v>
      </c>
      <c r="W2097" t="str">
        <f>spotify_top_songs_audio_features[[#This Row],[source]]</f>
        <v>Walt Disney Records</v>
      </c>
      <c r="X2097" s="1">
        <f>spotify_top_songs_audio_features[[#This Row],[streams]]</f>
        <v>66374561</v>
      </c>
      <c r="Y2097" t="str">
        <f>IF(Tabela2[[#This Row],[feat]]="","","Feat")</f>
        <v>Feat</v>
      </c>
      <c r="Z2097" s="17" t="str">
        <f>CONCATENATE(INT(spotify_top_songs_audio_features[[#This Row],[duration_ms]]/(60*1000)),":",MOD(INT(spotify_top_songs_audio_features[[#This Row],[duration_ms]]/1000),60))</f>
        <v>4:17</v>
      </c>
      <c r="AA20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097" t="str">
        <f>spotify_top_songs_audio_features[[#This Row],[track_name]]</f>
        <v>The Family Madrigal</v>
      </c>
    </row>
    <row r="2098" spans="1:28" x14ac:dyDescent="0.25">
      <c r="A2098" t="s">
        <v>15149</v>
      </c>
      <c r="B2098" t="s">
        <v>649</v>
      </c>
      <c r="C2098" t="s">
        <v>15150</v>
      </c>
      <c r="D2098" t="s">
        <v>881</v>
      </c>
      <c r="E2098" t="s">
        <v>469</v>
      </c>
      <c r="F2098" t="s">
        <v>24</v>
      </c>
      <c r="G2098" t="s">
        <v>25</v>
      </c>
      <c r="H2098">
        <v>376</v>
      </c>
      <c r="I2098">
        <v>595</v>
      </c>
      <c r="J2098">
        <v>496</v>
      </c>
      <c r="K2098" t="s">
        <v>5021</v>
      </c>
      <c r="L2098">
        <v>0</v>
      </c>
      <c r="M2098">
        <v>95</v>
      </c>
      <c r="N2098">
        <v>265</v>
      </c>
      <c r="O2098">
        <v>-5936</v>
      </c>
      <c r="P2098">
        <v>144361</v>
      </c>
      <c r="Q2098">
        <v>290900</v>
      </c>
      <c r="R2098">
        <v>9</v>
      </c>
      <c r="S2098">
        <v>66354246</v>
      </c>
      <c r="U2098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2098" t="str">
        <f>IFERROR(MID(spotify_top_songs_audio_features[[#This Row],[artist_names]],SEARCH(",",spotify_top_songs_audio_features[[#This Row],[artist_names]])+2,99),"")</f>
        <v/>
      </c>
      <c r="W2098" t="str">
        <f>spotify_top_songs_audio_features[[#This Row],[source]]</f>
        <v>XL Recordings</v>
      </c>
      <c r="X2098" s="1">
        <f>spotify_top_songs_audio_features[[#This Row],[streams]]</f>
        <v>66354246</v>
      </c>
      <c r="Y2098" t="str">
        <f>IF(Tabela2[[#This Row],[feat]]="","","Feat")</f>
        <v/>
      </c>
      <c r="Z2098" s="17" t="str">
        <f>CONCATENATE(INT(spotify_top_songs_audio_features[[#This Row],[duration_ms]]/(60*1000)),":",MOD(INT(spotify_top_songs_audio_features[[#This Row],[duration_ms]]/1000),60))</f>
        <v>4:50</v>
      </c>
      <c r="AA20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098" t="str">
        <f>spotify_top_songs_audio_features[[#This Row],[track_name]]</f>
        <v>When We Were Young</v>
      </c>
    </row>
    <row r="2099" spans="1:28" x14ac:dyDescent="0.25">
      <c r="A2099" t="s">
        <v>7414</v>
      </c>
      <c r="B2099" t="s">
        <v>7415</v>
      </c>
      <c r="C2099" t="s">
        <v>7416</v>
      </c>
      <c r="D2099" t="s">
        <v>7417</v>
      </c>
      <c r="E2099" t="s">
        <v>113</v>
      </c>
      <c r="F2099" t="s">
        <v>24</v>
      </c>
      <c r="G2099" t="s">
        <v>25</v>
      </c>
      <c r="H2099">
        <v>748</v>
      </c>
      <c r="I2099">
        <v>734</v>
      </c>
      <c r="J2099">
        <v>124</v>
      </c>
      <c r="K2099" t="s">
        <v>7418</v>
      </c>
      <c r="L2099">
        <v>1.15E-3</v>
      </c>
      <c r="M2099">
        <v>975</v>
      </c>
      <c r="N2099">
        <v>368</v>
      </c>
      <c r="O2099">
        <v>-6499</v>
      </c>
      <c r="P2099">
        <v>97753</v>
      </c>
      <c r="Q2099">
        <v>80081</v>
      </c>
      <c r="R2099">
        <v>12</v>
      </c>
      <c r="S2099">
        <v>66271935</v>
      </c>
      <c r="U2099" t="str">
        <f>IFERROR(LEFT(spotify_top_songs_audio_features[[#This Row],[artist_names]],SEARCH(",",spotify_top_songs_audio_features[[#This Row],[artist_names]])-1),spotify_top_songs_audio_features[[#This Row],[artist_names]])</f>
        <v>ElyOtto</v>
      </c>
      <c r="V2099" t="str">
        <f>IFERROR(MID(spotify_top_songs_audio_features[[#This Row],[artist_names]],SEARCH(",",spotify_top_songs_audio_features[[#This Row],[artist_names]])+2,99),"")</f>
        <v/>
      </c>
      <c r="W2099" t="str">
        <f>spotify_top_songs_audio_features[[#This Row],[source]]</f>
        <v>Otto Dynamite/RCA Records</v>
      </c>
      <c r="X2099" s="1">
        <f>spotify_top_songs_audio_features[[#This Row],[streams]]</f>
        <v>66271935</v>
      </c>
      <c r="Y2099" t="str">
        <f>IF(Tabela2[[#This Row],[feat]]="","","Feat")</f>
        <v/>
      </c>
      <c r="Z2099" s="17" t="str">
        <f>CONCATENATE(INT(spotify_top_songs_audio_features[[#This Row],[duration_ms]]/(60*1000)),":",MOD(INT(spotify_top_songs_audio_features[[#This Row],[duration_ms]]/1000),60))</f>
        <v>1:20</v>
      </c>
      <c r="AA20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099" t="str">
        <f>spotify_top_songs_audio_features[[#This Row],[track_name]]</f>
        <v>SugarCrash!</v>
      </c>
    </row>
    <row r="2100" spans="1:28" x14ac:dyDescent="0.25">
      <c r="A2100" t="s">
        <v>7284</v>
      </c>
      <c r="B2100" t="s">
        <v>710</v>
      </c>
      <c r="C2100" t="s">
        <v>7285</v>
      </c>
      <c r="D2100" t="s">
        <v>712</v>
      </c>
      <c r="E2100" t="s">
        <v>23</v>
      </c>
      <c r="F2100" t="s">
        <v>32</v>
      </c>
      <c r="G2100" t="s">
        <v>25</v>
      </c>
      <c r="H2100">
        <v>712</v>
      </c>
      <c r="I2100">
        <v>598</v>
      </c>
      <c r="J2100">
        <v>388</v>
      </c>
      <c r="K2100" t="s">
        <v>7286</v>
      </c>
      <c r="L2100">
        <v>0</v>
      </c>
      <c r="M2100">
        <v>154</v>
      </c>
      <c r="N2100">
        <v>504</v>
      </c>
      <c r="O2100">
        <v>-5368</v>
      </c>
      <c r="P2100">
        <v>130007</v>
      </c>
      <c r="Q2100">
        <v>212354</v>
      </c>
      <c r="R2100">
        <v>8</v>
      </c>
      <c r="S2100">
        <v>66211994</v>
      </c>
      <c r="U2100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2100" t="str">
        <f>IFERROR(MID(spotify_top_songs_audio_features[[#This Row],[artist_names]],SEARCH(",",spotify_top_songs_audio_features[[#This Row],[artist_names]])+2,99),"")</f>
        <v/>
      </c>
      <c r="W2100" t="str">
        <f>spotify_top_songs_audio_features[[#This Row],[source]]</f>
        <v>Generation Now/Atlantic</v>
      </c>
      <c r="X2100" s="1">
        <f>spotify_top_songs_audio_features[[#This Row],[streams]]</f>
        <v>66211994</v>
      </c>
      <c r="Y2100" t="str">
        <f>IF(Tabela2[[#This Row],[feat]]="","","Feat")</f>
        <v/>
      </c>
      <c r="Z2100" s="17" t="str">
        <f>CONCATENATE(INT(spotify_top_songs_audio_features[[#This Row],[duration_ms]]/(60*1000)),":",MOD(INT(spotify_top_songs_audio_features[[#This Row],[duration_ms]]/1000),60))</f>
        <v>3:32</v>
      </c>
      <c r="AA21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100" t="str">
        <f>spotify_top_songs_audio_features[[#This Row],[track_name]]</f>
        <v>That Way - Bonus Track</v>
      </c>
    </row>
    <row r="2101" spans="1:28" x14ac:dyDescent="0.25">
      <c r="A2101" t="s">
        <v>8278</v>
      </c>
      <c r="B2101" t="s">
        <v>8279</v>
      </c>
      <c r="C2101" t="s">
        <v>8280</v>
      </c>
      <c r="D2101" t="s">
        <v>53</v>
      </c>
      <c r="E2101" t="s">
        <v>97</v>
      </c>
      <c r="F2101" t="s">
        <v>32</v>
      </c>
      <c r="G2101" t="s">
        <v>25</v>
      </c>
      <c r="H2101">
        <v>769</v>
      </c>
      <c r="I2101">
        <v>721</v>
      </c>
      <c r="J2101">
        <v>153</v>
      </c>
      <c r="K2101" t="s">
        <v>2378</v>
      </c>
      <c r="L2101">
        <v>5.9000000000000003E-4</v>
      </c>
      <c r="M2101">
        <v>505</v>
      </c>
      <c r="N2101">
        <v>618</v>
      </c>
      <c r="O2101">
        <v>-4483</v>
      </c>
      <c r="P2101">
        <v>94978</v>
      </c>
      <c r="Q2101">
        <v>207720</v>
      </c>
      <c r="R2101">
        <v>15</v>
      </c>
      <c r="S2101">
        <v>66167317</v>
      </c>
      <c r="U2101" t="str">
        <f>IFERROR(LEFT(spotify_top_songs_audio_features[[#This Row],[artist_names]],SEARCH(",",spotify_top_songs_audio_features[[#This Row],[artist_names]])-1),spotify_top_songs_audio_features[[#This Row],[artist_names]])</f>
        <v>Leslie Grace</v>
      </c>
      <c r="V2101" t="str">
        <f>IFERROR(MID(spotify_top_songs_audio_features[[#This Row],[artist_names]],SEARCH(",",spotify_top_songs_audio_features[[#This Row],[artist_names]])+2,99),"")</f>
        <v>Noriel</v>
      </c>
      <c r="W2101" t="str">
        <f>spotify_top_songs_audio_features[[#This Row],[source]]</f>
        <v>Sony Music Latin</v>
      </c>
      <c r="X2101" s="1">
        <f>spotify_top_songs_audio_features[[#This Row],[streams]]</f>
        <v>66167317</v>
      </c>
      <c r="Y2101" t="str">
        <f>IF(Tabela2[[#This Row],[feat]]="","","Feat")</f>
        <v>Feat</v>
      </c>
      <c r="Z2101" s="17" t="str">
        <f>CONCATENATE(INT(spotify_top_songs_audio_features[[#This Row],[duration_ms]]/(60*1000)),":",MOD(INT(spotify_top_songs_audio_features[[#This Row],[duration_ms]]/1000),60))</f>
        <v>3:27</v>
      </c>
      <c r="AA21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101" t="str">
        <f>spotify_top_songs_audio_features[[#This Row],[track_name]]</f>
        <v>Duro y Suave</v>
      </c>
    </row>
    <row r="2102" spans="1:28" x14ac:dyDescent="0.25">
      <c r="A2102" t="s">
        <v>2217</v>
      </c>
      <c r="B2102" t="s">
        <v>2218</v>
      </c>
      <c r="C2102" t="s">
        <v>2219</v>
      </c>
      <c r="D2102" t="s">
        <v>445</v>
      </c>
      <c r="E2102" t="s">
        <v>142</v>
      </c>
      <c r="F2102" t="s">
        <v>24</v>
      </c>
      <c r="G2102" t="s">
        <v>25</v>
      </c>
      <c r="H2102">
        <v>856</v>
      </c>
      <c r="I2102">
        <v>694</v>
      </c>
      <c r="J2102">
        <v>169</v>
      </c>
      <c r="K2102" t="s">
        <v>2220</v>
      </c>
      <c r="L2102">
        <v>0</v>
      </c>
      <c r="M2102">
        <v>109</v>
      </c>
      <c r="N2102">
        <v>489</v>
      </c>
      <c r="O2102">
        <v>-4393</v>
      </c>
      <c r="P2102">
        <v>12208</v>
      </c>
      <c r="Q2102">
        <v>324189</v>
      </c>
      <c r="R2102">
        <v>6</v>
      </c>
      <c r="S2102">
        <v>66135887</v>
      </c>
      <c r="U2102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2102" t="str">
        <f>IFERROR(MID(spotify_top_songs_audio_features[[#This Row],[artist_names]],SEARCH(",",spotify_top_songs_audio_features[[#This Row],[artist_names]])+2,99),"")</f>
        <v>Kendrick Lamar</v>
      </c>
      <c r="W2102" t="str">
        <f>spotify_top_songs_audio_features[[#This Row],[source]]</f>
        <v>Young Money Records, Inc.</v>
      </c>
      <c r="X2102" s="1">
        <f>spotify_top_songs_audio_features[[#This Row],[streams]]</f>
        <v>66135887</v>
      </c>
      <c r="Y2102" t="str">
        <f>IF(Tabela2[[#This Row],[feat]]="","","Feat")</f>
        <v>Feat</v>
      </c>
      <c r="Z2102" s="17" t="str">
        <f>CONCATENATE(INT(spotify_top_songs_audio_features[[#This Row],[duration_ms]]/(60*1000)),":",MOD(INT(spotify_top_songs_audio_features[[#This Row],[duration_ms]]/1000),60))</f>
        <v>5:24</v>
      </c>
      <c r="AA21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102" t="str">
        <f>spotify_top_songs_audio_features[[#This Row],[track_name]]</f>
        <v>Mona Lisa (feat. Kendrick Lamar)</v>
      </c>
    </row>
    <row r="2103" spans="1:28" x14ac:dyDescent="0.25">
      <c r="A2103" t="s">
        <v>11560</v>
      </c>
      <c r="B2103" t="s">
        <v>11561</v>
      </c>
      <c r="C2103" t="s">
        <v>11562</v>
      </c>
      <c r="D2103" t="s">
        <v>1927</v>
      </c>
      <c r="E2103" t="s">
        <v>113</v>
      </c>
      <c r="F2103" t="s">
        <v>32</v>
      </c>
      <c r="G2103" t="s">
        <v>152</v>
      </c>
      <c r="H2103">
        <v>376</v>
      </c>
      <c r="I2103">
        <v>43</v>
      </c>
      <c r="J2103">
        <v>328</v>
      </c>
      <c r="K2103" t="s">
        <v>2387</v>
      </c>
      <c r="L2103">
        <v>0</v>
      </c>
      <c r="M2103">
        <v>912</v>
      </c>
      <c r="N2103">
        <v>129</v>
      </c>
      <c r="O2103">
        <v>-6585</v>
      </c>
      <c r="P2103">
        <v>77599</v>
      </c>
      <c r="Q2103">
        <v>177323</v>
      </c>
      <c r="R2103">
        <v>12</v>
      </c>
      <c r="S2103">
        <v>66121218</v>
      </c>
      <c r="U2103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2103" t="str">
        <f>IFERROR(MID(spotify_top_songs_audio_features[[#This Row],[artist_names]],SEARCH(",",spotify_top_songs_audio_features[[#This Row],[artist_names]])+2,99),"")</f>
        <v>Disney</v>
      </c>
      <c r="W2103" t="str">
        <f>spotify_top_songs_audio_features[[#This Row],[source]]</f>
        <v>Walt Disney Records</v>
      </c>
      <c r="X2103" s="1">
        <f>spotify_top_songs_audio_features[[#This Row],[streams]]</f>
        <v>66121218</v>
      </c>
      <c r="Y2103" t="str">
        <f>IF(Tabela2[[#This Row],[feat]]="","","Feat")</f>
        <v>Feat</v>
      </c>
      <c r="Z2103" s="17" t="str">
        <f>CONCATENATE(INT(spotify_top_songs_audio_features[[#This Row],[duration_ms]]/(60*1000)),":",MOD(INT(spotify_top_songs_audio_features[[#This Row],[duration_ms]]/1000),60))</f>
        <v>2:57</v>
      </c>
      <c r="AA21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03" t="str">
        <f>spotify_top_songs_audio_features[[#This Row],[track_name]]</f>
        <v>All I Want - From "High School Musical: The Musical: The Series"</v>
      </c>
    </row>
    <row r="2104" spans="1:28" x14ac:dyDescent="0.25">
      <c r="A2104" t="s">
        <v>11240</v>
      </c>
      <c r="B2104" t="s">
        <v>3269</v>
      </c>
      <c r="C2104" t="s">
        <v>1542</v>
      </c>
      <c r="D2104" t="s">
        <v>10692</v>
      </c>
      <c r="E2104" t="s">
        <v>43</v>
      </c>
      <c r="F2104" t="s">
        <v>24</v>
      </c>
      <c r="G2104" t="s">
        <v>25</v>
      </c>
      <c r="H2104">
        <v>375</v>
      </c>
      <c r="I2104">
        <v>461</v>
      </c>
      <c r="J2104">
        <v>279</v>
      </c>
      <c r="K2104" t="s">
        <v>5537</v>
      </c>
      <c r="L2104">
        <v>0</v>
      </c>
      <c r="M2104">
        <v>386</v>
      </c>
      <c r="N2104">
        <v>233</v>
      </c>
      <c r="O2104">
        <v>-6202</v>
      </c>
      <c r="P2104">
        <v>75217</v>
      </c>
      <c r="Q2104">
        <v>223270</v>
      </c>
      <c r="R2104">
        <v>11</v>
      </c>
      <c r="S2104">
        <v>66114639</v>
      </c>
      <c r="U2104" t="str">
        <f>IFERROR(LEFT(spotify_top_songs_audio_features[[#This Row],[artist_names]],SEARCH(",",spotify_top_songs_audio_features[[#This Row],[artist_names]])-1),spotify_top_songs_audio_features[[#This Row],[artist_names]])</f>
        <v>Madison Beer</v>
      </c>
      <c r="V2104" t="str">
        <f>IFERROR(MID(spotify_top_songs_audio_features[[#This Row],[artist_names]],SEARCH(",",spotify_top_songs_audio_features[[#This Row],[artist_names]])+2,99),"")</f>
        <v/>
      </c>
      <c r="W2104" t="str">
        <f>spotify_top_songs_audio_features[[#This Row],[source]]</f>
        <v>Epic/Sing It Loud</v>
      </c>
      <c r="X2104" s="1">
        <f>spotify_top_songs_audio_features[[#This Row],[streams]]</f>
        <v>66114639</v>
      </c>
      <c r="Y2104" t="str">
        <f>IF(Tabela2[[#This Row],[feat]]="","","Feat")</f>
        <v/>
      </c>
      <c r="Z2104" s="17" t="str">
        <f>CONCATENATE(INT(spotify_top_songs_audio_features[[#This Row],[duration_ms]]/(60*1000)),":",MOD(INT(spotify_top_songs_audio_features[[#This Row],[duration_ms]]/1000),60))</f>
        <v>3:43</v>
      </c>
      <c r="AA21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104" t="str">
        <f>spotify_top_songs_audio_features[[#This Row],[track_name]]</f>
        <v>Selfish</v>
      </c>
    </row>
    <row r="2105" spans="1:28" x14ac:dyDescent="0.25">
      <c r="A2105" t="s">
        <v>16806</v>
      </c>
      <c r="B2105" t="s">
        <v>16807</v>
      </c>
      <c r="C2105" t="s">
        <v>16808</v>
      </c>
      <c r="D2105" t="s">
        <v>520</v>
      </c>
      <c r="E2105" t="s">
        <v>70</v>
      </c>
      <c r="F2105" t="s">
        <v>32</v>
      </c>
      <c r="G2105" t="s">
        <v>25</v>
      </c>
      <c r="H2105">
        <v>759</v>
      </c>
      <c r="I2105">
        <v>538</v>
      </c>
      <c r="J2105">
        <v>384</v>
      </c>
      <c r="K2105" t="s">
        <v>221</v>
      </c>
      <c r="L2105">
        <v>0</v>
      </c>
      <c r="M2105">
        <v>126</v>
      </c>
      <c r="N2105">
        <v>831</v>
      </c>
      <c r="O2105">
        <v>-8256</v>
      </c>
      <c r="P2105">
        <v>146933</v>
      </c>
      <c r="Q2105">
        <v>184490</v>
      </c>
      <c r="R2105">
        <v>11</v>
      </c>
      <c r="S2105">
        <v>66084521</v>
      </c>
      <c r="U2105" t="str">
        <f>IFERROR(LEFT(spotify_top_songs_audio_features[[#This Row],[artist_names]],SEARCH(",",spotify_top_songs_audio_features[[#This Row],[artist_names]])-1),spotify_top_songs_audio_features[[#This Row],[artist_names]])</f>
        <v>Pooh Shiesty</v>
      </c>
      <c r="V2105" t="str">
        <f>IFERROR(MID(spotify_top_songs_audio_features[[#This Row],[artist_names]],SEARCH(",",spotify_top_songs_audio_features[[#This Row],[artist_names]])+2,99),"")</f>
        <v>Lil Durk</v>
      </c>
      <c r="W2105" t="str">
        <f>spotify_top_songs_audio_features[[#This Row],[source]]</f>
        <v>Atlantic Records</v>
      </c>
      <c r="X2105" s="1">
        <f>spotify_top_songs_audio_features[[#This Row],[streams]]</f>
        <v>66084521</v>
      </c>
      <c r="Y2105" t="str">
        <f>IF(Tabela2[[#This Row],[feat]]="","","Feat")</f>
        <v>Feat</v>
      </c>
      <c r="Z2105" s="17" t="str">
        <f>CONCATENATE(INT(spotify_top_songs_audio_features[[#This Row],[duration_ms]]/(60*1000)),":",MOD(INT(spotify_top_songs_audio_features[[#This Row],[duration_ms]]/1000),60))</f>
        <v>3:4</v>
      </c>
      <c r="AA21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105" t="str">
        <f>spotify_top_songs_audio_features[[#This Row],[track_name]]</f>
        <v>Back in Blood (feat. Lil Durk)</v>
      </c>
    </row>
    <row r="2106" spans="1:28" x14ac:dyDescent="0.25">
      <c r="A2106" t="s">
        <v>15273</v>
      </c>
      <c r="B2106" t="s">
        <v>2328</v>
      </c>
      <c r="C2106" t="s">
        <v>15274</v>
      </c>
      <c r="D2106" t="s">
        <v>53</v>
      </c>
      <c r="E2106" t="s">
        <v>113</v>
      </c>
      <c r="F2106" t="s">
        <v>24</v>
      </c>
      <c r="G2106" t="s">
        <v>25</v>
      </c>
      <c r="H2106">
        <v>788</v>
      </c>
      <c r="I2106">
        <v>789</v>
      </c>
      <c r="J2106">
        <v>124</v>
      </c>
      <c r="K2106" t="s">
        <v>7515</v>
      </c>
      <c r="L2106">
        <v>0</v>
      </c>
      <c r="M2106">
        <v>226</v>
      </c>
      <c r="N2106">
        <v>867</v>
      </c>
      <c r="O2106">
        <v>-239</v>
      </c>
      <c r="P2106">
        <v>167897</v>
      </c>
      <c r="Q2106">
        <v>179005</v>
      </c>
      <c r="R2106">
        <v>10</v>
      </c>
      <c r="S2106">
        <v>65984727</v>
      </c>
      <c r="U2106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2106" t="str">
        <f>IFERROR(MID(spotify_top_songs_audio_features[[#This Row],[artist_names]],SEARCH(",",spotify_top_songs_audio_features[[#This Row],[artist_names]])+2,99),"")</f>
        <v>Evaluna Montaner</v>
      </c>
      <c r="W2106" t="str">
        <f>spotify_top_songs_audio_features[[#This Row],[source]]</f>
        <v>Sony Music Latin</v>
      </c>
      <c r="X2106" s="1">
        <f>spotify_top_songs_audio_features[[#This Row],[streams]]</f>
        <v>65984727</v>
      </c>
      <c r="Y2106" t="str">
        <f>IF(Tabela2[[#This Row],[feat]]="","","Feat")</f>
        <v>Feat</v>
      </c>
      <c r="Z2106" s="17" t="str">
        <f>CONCATENATE(INT(spotify_top_songs_audio_features[[#This Row],[duration_ms]]/(60*1000)),":",MOD(INT(spotify_top_songs_audio_features[[#This Row],[duration_ms]]/1000),60))</f>
        <v>2:59</v>
      </c>
      <c r="AA21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06" t="str">
        <f>spotify_top_songs_audio_features[[#This Row],[track_name]]</f>
        <v>Machu Picchu</v>
      </c>
    </row>
    <row r="2107" spans="1:28" x14ac:dyDescent="0.25">
      <c r="A2107" t="s">
        <v>16250</v>
      </c>
      <c r="B2107" t="s">
        <v>12851</v>
      </c>
      <c r="C2107" t="s">
        <v>244</v>
      </c>
      <c r="D2107" t="s">
        <v>12853</v>
      </c>
      <c r="E2107" t="s">
        <v>113</v>
      </c>
      <c r="F2107" t="s">
        <v>24</v>
      </c>
      <c r="G2107" t="s">
        <v>25</v>
      </c>
      <c r="H2107">
        <v>564</v>
      </c>
      <c r="I2107">
        <v>745</v>
      </c>
      <c r="J2107">
        <v>31</v>
      </c>
      <c r="K2107" t="s">
        <v>3809</v>
      </c>
      <c r="L2107">
        <v>0</v>
      </c>
      <c r="M2107">
        <v>147</v>
      </c>
      <c r="N2107">
        <v>351</v>
      </c>
      <c r="O2107">
        <v>-7733</v>
      </c>
      <c r="P2107">
        <v>170661</v>
      </c>
      <c r="Q2107">
        <v>239627</v>
      </c>
      <c r="R2107">
        <v>16</v>
      </c>
      <c r="S2107">
        <v>65956974</v>
      </c>
      <c r="U2107" t="str">
        <f>IFERROR(LEFT(spotify_top_songs_audio_features[[#This Row],[artist_names]],SEARCH(",",spotify_top_songs_audio_features[[#This Row],[artist_names]])-1),spotify_top_songs_audio_features[[#This Row],[artist_names]])</f>
        <v>Rag'n'Bone Man</v>
      </c>
      <c r="V2107" t="str">
        <f>IFERROR(MID(spotify_top_songs_audio_features[[#This Row],[artist_names]],SEARCH(",",spotify_top_songs_audio_features[[#This Row],[artist_names]])+2,99),"")</f>
        <v/>
      </c>
      <c r="W2107" t="str">
        <f>spotify_top_songs_audio_features[[#This Row],[source]]</f>
        <v>Best Laid Plans/Columbia</v>
      </c>
      <c r="X2107" s="1">
        <f>spotify_top_songs_audio_features[[#This Row],[streams]]</f>
        <v>65956974</v>
      </c>
      <c r="Y2107" t="str">
        <f>IF(Tabela2[[#This Row],[feat]]="","","Feat")</f>
        <v/>
      </c>
      <c r="Z2107" s="17" t="str">
        <f>CONCATENATE(INT(spotify_top_songs_audio_features[[#This Row],[duration_ms]]/(60*1000)),":",MOD(INT(spotify_top_songs_audio_features[[#This Row],[duration_ms]]/1000),60))</f>
        <v>3:59</v>
      </c>
      <c r="AA21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07" t="str">
        <f>spotify_top_songs_audio_features[[#This Row],[track_name]]</f>
        <v>Skin</v>
      </c>
    </row>
    <row r="2108" spans="1:28" x14ac:dyDescent="0.25">
      <c r="A2108" t="s">
        <v>10468</v>
      </c>
      <c r="B2108" t="s">
        <v>325</v>
      </c>
      <c r="C2108" t="s">
        <v>10469</v>
      </c>
      <c r="D2108" t="s">
        <v>282</v>
      </c>
      <c r="E2108" t="s">
        <v>102</v>
      </c>
      <c r="F2108" t="s">
        <v>24</v>
      </c>
      <c r="G2108" t="s">
        <v>25</v>
      </c>
      <c r="H2108">
        <v>451</v>
      </c>
      <c r="I2108">
        <v>632</v>
      </c>
      <c r="J2108">
        <v>475</v>
      </c>
      <c r="K2108" t="s">
        <v>7013</v>
      </c>
      <c r="L2108">
        <v>0</v>
      </c>
      <c r="M2108">
        <v>139</v>
      </c>
      <c r="N2108">
        <v>455</v>
      </c>
      <c r="O2108">
        <v>-3843</v>
      </c>
      <c r="P2108">
        <v>14706</v>
      </c>
      <c r="Q2108">
        <v>190461</v>
      </c>
      <c r="R2108">
        <v>5</v>
      </c>
      <c r="S2108">
        <v>65902912</v>
      </c>
      <c r="U2108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2108" t="str">
        <f>IFERROR(MID(spotify_top_songs_audio_features[[#This Row],[artist_names]],SEARCH(",",spotify_top_songs_audio_features[[#This Row],[artist_names]])+2,99),"")</f>
        <v/>
      </c>
      <c r="W2108" t="str">
        <f>spotify_top_songs_audio_features[[#This Row],[source]]</f>
        <v>Columbia</v>
      </c>
      <c r="X2108" s="1">
        <f>spotify_top_songs_audio_features[[#This Row],[streams]]</f>
        <v>65902912</v>
      </c>
      <c r="Y2108" t="str">
        <f>IF(Tabela2[[#This Row],[feat]]="","","Feat")</f>
        <v/>
      </c>
      <c r="Z2108" s="17" t="str">
        <f>CONCATENATE(INT(spotify_top_songs_audio_features[[#This Row],[duration_ms]]/(60*1000)),":",MOD(INT(spotify_top_songs_audio_features[[#This Row],[duration_ms]]/1000),60))</f>
        <v>3:10</v>
      </c>
      <c r="AA21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108" t="str">
        <f>spotify_top_songs_audio_features[[#This Row],[track_name]]</f>
        <v>Used To Be Young</v>
      </c>
    </row>
    <row r="2109" spans="1:28" x14ac:dyDescent="0.25">
      <c r="A2109" t="s">
        <v>10795</v>
      </c>
      <c r="B2109" t="s">
        <v>10796</v>
      </c>
      <c r="C2109" t="s">
        <v>10797</v>
      </c>
      <c r="D2109" t="s">
        <v>10798</v>
      </c>
      <c r="E2109" t="s">
        <v>23</v>
      </c>
      <c r="F2109" t="s">
        <v>24</v>
      </c>
      <c r="G2109" t="s">
        <v>25</v>
      </c>
      <c r="H2109">
        <v>745</v>
      </c>
      <c r="I2109">
        <v>972</v>
      </c>
      <c r="J2109">
        <v>774</v>
      </c>
      <c r="K2109" t="s">
        <v>10799</v>
      </c>
      <c r="L2109">
        <v>465</v>
      </c>
      <c r="M2109">
        <v>297</v>
      </c>
      <c r="N2109">
        <v>556</v>
      </c>
      <c r="O2109">
        <v>-3506</v>
      </c>
      <c r="P2109">
        <v>128031</v>
      </c>
      <c r="Q2109">
        <v>189818</v>
      </c>
      <c r="R2109">
        <v>12</v>
      </c>
      <c r="S2109">
        <v>65783870</v>
      </c>
      <c r="U2109" t="str">
        <f>IFERROR(LEFT(spotify_top_songs_audio_features[[#This Row],[artist_names]],SEARCH(",",spotify_top_songs_audio_features[[#This Row],[artist_names]])-1),spotify_top_songs_audio_features[[#This Row],[artist_names]])</f>
        <v>Dayvi</v>
      </c>
      <c r="V2109" t="str">
        <f>IFERROR(MID(spotify_top_songs_audio_features[[#This Row],[artist_names]],SEARCH(",",spotify_top_songs_audio_features[[#This Row],[artist_names]])+2,99),"")</f>
        <v>Victor Cardenas, Kelly Ruíz</v>
      </c>
      <c r="W2109" t="str">
        <f>spotify_top_songs_audio_features[[#This Row],[source]]</f>
        <v>Sony Music México</v>
      </c>
      <c r="X2109" s="1">
        <f>spotify_top_songs_audio_features[[#This Row],[streams]]</f>
        <v>65783870</v>
      </c>
      <c r="Y2109" t="str">
        <f>IF(Tabela2[[#This Row],[feat]]="","","Feat")</f>
        <v>Feat</v>
      </c>
      <c r="Z2109" s="17" t="str">
        <f>CONCATENATE(INT(spotify_top_songs_audio_features[[#This Row],[duration_ms]]/(60*1000)),":",MOD(INT(spotify_top_songs_audio_features[[#This Row],[duration_ms]]/1000),60))</f>
        <v>3:9</v>
      </c>
      <c r="AA21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109" t="str">
        <f>spotify_top_songs_audio_features[[#This Row],[track_name]]</f>
        <v>Baila Conmigo (feat. Kelly Ruiz)</v>
      </c>
    </row>
    <row r="2110" spans="1:28" x14ac:dyDescent="0.25">
      <c r="A2110" t="s">
        <v>13114</v>
      </c>
      <c r="B2110" t="s">
        <v>504</v>
      </c>
      <c r="C2110" t="s">
        <v>13115</v>
      </c>
      <c r="D2110" t="s">
        <v>506</v>
      </c>
      <c r="E2110" t="s">
        <v>142</v>
      </c>
      <c r="F2110" t="s">
        <v>24</v>
      </c>
      <c r="G2110" t="s">
        <v>25</v>
      </c>
      <c r="H2110">
        <v>65</v>
      </c>
      <c r="I2110">
        <v>758</v>
      </c>
      <c r="J2110">
        <v>116</v>
      </c>
      <c r="K2110" t="s">
        <v>2640</v>
      </c>
      <c r="L2110">
        <v>0</v>
      </c>
      <c r="M2110">
        <v>889</v>
      </c>
      <c r="N2110">
        <v>663</v>
      </c>
      <c r="O2110">
        <v>-402</v>
      </c>
      <c r="P2110">
        <v>949</v>
      </c>
      <c r="Q2110">
        <v>177160</v>
      </c>
      <c r="R2110">
        <v>10</v>
      </c>
      <c r="S2110">
        <v>65782337</v>
      </c>
      <c r="U2110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2110" t="str">
        <f>IFERROR(MID(spotify_top_songs_audio_features[[#This Row],[artist_names]],SEARCH(",",spotify_top_songs_audio_features[[#This Row],[artist_names]])+2,99),"")</f>
        <v/>
      </c>
      <c r="W2110" t="str">
        <f>spotify_top_songs_audio_features[[#This Row],[source]]</f>
        <v>Syco Music/Epic</v>
      </c>
      <c r="X2110" s="1">
        <f>spotify_top_songs_audio_features[[#This Row],[streams]]</f>
        <v>65782337</v>
      </c>
      <c r="Y2110" t="str">
        <f>IF(Tabela2[[#This Row],[feat]]="","","Feat")</f>
        <v/>
      </c>
      <c r="Z2110" s="17" t="str">
        <f>CONCATENATE(INT(spotify_top_songs_audio_features[[#This Row],[duration_ms]]/(60*1000)),":",MOD(INT(spotify_top_songs_audio_features[[#This Row],[duration_ms]]/1000),60))</f>
        <v>2:57</v>
      </c>
      <c r="AA21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110" t="str">
        <f>spotify_top_songs_audio_features[[#This Row],[track_name]]</f>
        <v>She Loves Control</v>
      </c>
    </row>
    <row r="2111" spans="1:28" x14ac:dyDescent="0.25">
      <c r="A2111" t="s">
        <v>8111</v>
      </c>
      <c r="B2111" t="s">
        <v>8112</v>
      </c>
      <c r="C2111" t="s">
        <v>8113</v>
      </c>
      <c r="D2111" t="s">
        <v>220</v>
      </c>
      <c r="E2111" t="s">
        <v>31</v>
      </c>
      <c r="F2111" t="s">
        <v>32</v>
      </c>
      <c r="G2111" t="s">
        <v>25</v>
      </c>
      <c r="H2111">
        <v>773</v>
      </c>
      <c r="I2111">
        <v>378</v>
      </c>
      <c r="J2111">
        <v>531</v>
      </c>
      <c r="K2111" t="s">
        <v>2052</v>
      </c>
      <c r="L2111">
        <v>0</v>
      </c>
      <c r="M2111">
        <v>133</v>
      </c>
      <c r="N2111">
        <v>513</v>
      </c>
      <c r="O2111">
        <v>-7062</v>
      </c>
      <c r="P2111">
        <v>94946</v>
      </c>
      <c r="Q2111">
        <v>163813</v>
      </c>
      <c r="R2111">
        <v>22</v>
      </c>
      <c r="S2111">
        <v>65719347</v>
      </c>
      <c r="U2111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2111" t="str">
        <f>IFERROR(MID(spotify_top_songs_audio_features[[#This Row],[artist_names]],SEARCH(",",spotify_top_songs_audio_features[[#This Row],[artist_names]])+2,99),"")</f>
        <v>Reik</v>
      </c>
      <c r="W2111" t="str">
        <f>spotify_top_songs_audio_features[[#This Row],[source]]</f>
        <v>UMLE - Latino</v>
      </c>
      <c r="X2111" s="1">
        <f>spotify_top_songs_audio_features[[#This Row],[streams]]</f>
        <v>65719347</v>
      </c>
      <c r="Y2111" t="str">
        <f>IF(Tabela2[[#This Row],[feat]]="","","Feat")</f>
        <v>Feat</v>
      </c>
      <c r="Z2111" s="17" t="str">
        <f>CONCATENATE(INT(spotify_top_songs_audio_features[[#This Row],[duration_ms]]/(60*1000)),":",MOD(INT(spotify_top_songs_audio_features[[#This Row],[duration_ms]]/1000),60))</f>
        <v>2:43</v>
      </c>
      <c r="AA21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11" t="str">
        <f>spotify_top_songs_audio_features[[#This Row],[track_name]]</f>
        <v>Un Año</v>
      </c>
    </row>
    <row r="2112" spans="1:28" x14ac:dyDescent="0.25">
      <c r="A2112" t="s">
        <v>9157</v>
      </c>
      <c r="B2112" t="s">
        <v>9158</v>
      </c>
      <c r="C2112" t="s">
        <v>9159</v>
      </c>
      <c r="D2112" t="s">
        <v>96</v>
      </c>
      <c r="E2112" t="s">
        <v>23</v>
      </c>
      <c r="F2112" t="s">
        <v>24</v>
      </c>
      <c r="G2112" t="s">
        <v>25</v>
      </c>
      <c r="H2112">
        <v>527</v>
      </c>
      <c r="I2112">
        <v>551</v>
      </c>
      <c r="J2112">
        <v>345</v>
      </c>
      <c r="K2112" t="s">
        <v>8527</v>
      </c>
      <c r="L2112">
        <v>2.7500000000000002E-4</v>
      </c>
      <c r="M2112">
        <v>403</v>
      </c>
      <c r="N2112">
        <v>443</v>
      </c>
      <c r="O2112">
        <v>-11258</v>
      </c>
      <c r="P2112">
        <v>148035</v>
      </c>
      <c r="Q2112">
        <v>159636</v>
      </c>
      <c r="R2112">
        <v>6</v>
      </c>
      <c r="S2112">
        <v>65638550</v>
      </c>
      <c r="U2112" t="str">
        <f>IFERROR(LEFT(spotify_top_songs_audio_features[[#This Row],[artist_names]],SEARCH(",",spotify_top_songs_audio_features[[#This Row],[artist_names]])-1),spotify_top_songs_audio_features[[#This Row],[artist_names]])</f>
        <v>Michael Marcagi</v>
      </c>
      <c r="V2112" t="str">
        <f>IFERROR(MID(spotify_top_songs_audio_features[[#This Row],[artist_names]],SEARCH(",",spotify_top_songs_audio_features[[#This Row],[artist_names]])+2,99),"")</f>
        <v/>
      </c>
      <c r="W2112" t="str">
        <f>spotify_top_songs_audio_features[[#This Row],[source]]</f>
        <v>Warner Records</v>
      </c>
      <c r="X2112" s="1">
        <f>spotify_top_songs_audio_features[[#This Row],[streams]]</f>
        <v>65638550</v>
      </c>
      <c r="Y2112" t="str">
        <f>IF(Tabela2[[#This Row],[feat]]="","","Feat")</f>
        <v/>
      </c>
      <c r="Z2112" s="17" t="str">
        <f>CONCATENATE(INT(spotify_top_songs_audio_features[[#This Row],[duration_ms]]/(60*1000)),":",MOD(INT(spotify_top_songs_audio_features[[#This Row],[duration_ms]]/1000),60))</f>
        <v>2:39</v>
      </c>
      <c r="AA21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112" t="str">
        <f>spotify_top_songs_audio_features[[#This Row],[track_name]]</f>
        <v>Scared To Start</v>
      </c>
    </row>
    <row r="2113" spans="1:28" x14ac:dyDescent="0.25">
      <c r="A2113" t="s">
        <v>6537</v>
      </c>
      <c r="B2113" t="s">
        <v>6538</v>
      </c>
      <c r="C2113" t="s">
        <v>6539</v>
      </c>
      <c r="D2113" t="s">
        <v>3840</v>
      </c>
      <c r="E2113" t="s">
        <v>177</v>
      </c>
      <c r="F2113" t="s">
        <v>24</v>
      </c>
      <c r="G2113" t="s">
        <v>25</v>
      </c>
      <c r="H2113">
        <v>422</v>
      </c>
      <c r="I2113">
        <v>852</v>
      </c>
      <c r="J2113">
        <v>208</v>
      </c>
      <c r="K2113" t="s">
        <v>3165</v>
      </c>
      <c r="L2113">
        <v>0</v>
      </c>
      <c r="M2113">
        <v>687</v>
      </c>
      <c r="N2113">
        <v>666</v>
      </c>
      <c r="O2113">
        <v>-3546</v>
      </c>
      <c r="P2113">
        <v>82914</v>
      </c>
      <c r="Q2113">
        <v>248387</v>
      </c>
      <c r="R2113">
        <v>13</v>
      </c>
      <c r="S2113">
        <v>65589960</v>
      </c>
      <c r="U2113" t="str">
        <f>IFERROR(LEFT(spotify_top_songs_audio_features[[#This Row],[artist_names]],SEARCH(",",spotify_top_songs_audio_features[[#This Row],[artist_names]])-1),spotify_top_songs_audio_features[[#This Row],[artist_names]])</f>
        <v>Luke Christopher</v>
      </c>
      <c r="V2113" t="str">
        <f>IFERROR(MID(spotify_top_songs_audio_features[[#This Row],[artist_names]],SEARCH(",",spotify_top_songs_audio_features[[#This Row],[artist_names]])+2,99),"")</f>
        <v/>
      </c>
      <c r="W2113" t="str">
        <f>spotify_top_songs_audio_features[[#This Row],[source]]</f>
        <v>ByStorm Entertainment/RCA Records</v>
      </c>
      <c r="X2113" s="1">
        <f>spotify_top_songs_audio_features[[#This Row],[streams]]</f>
        <v>65589960</v>
      </c>
      <c r="Y2113" t="str">
        <f>IF(Tabela2[[#This Row],[feat]]="","","Feat")</f>
        <v/>
      </c>
      <c r="Z2113" s="17" t="str">
        <f>CONCATENATE(INT(spotify_top_songs_audio_features[[#This Row],[duration_ms]]/(60*1000)),":",MOD(INT(spotify_top_songs_audio_features[[#This Row],[duration_ms]]/1000),60))</f>
        <v>4:8</v>
      </c>
      <c r="AA21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113" t="str">
        <f>spotify_top_songs_audio_features[[#This Row],[track_name]]</f>
        <v>Lot to Learn</v>
      </c>
    </row>
    <row r="2114" spans="1:28" x14ac:dyDescent="0.25">
      <c r="A2114" t="s">
        <v>8769</v>
      </c>
      <c r="B2114" t="s">
        <v>1441</v>
      </c>
      <c r="C2114" t="s">
        <v>8770</v>
      </c>
      <c r="D2114" t="s">
        <v>436</v>
      </c>
      <c r="E2114" t="s">
        <v>102</v>
      </c>
      <c r="F2114" t="s">
        <v>32</v>
      </c>
      <c r="G2114" t="s">
        <v>25</v>
      </c>
      <c r="H2114">
        <v>698</v>
      </c>
      <c r="I2114">
        <v>882</v>
      </c>
      <c r="J2114">
        <v>863</v>
      </c>
      <c r="K2114" t="s">
        <v>1140</v>
      </c>
      <c r="L2114">
        <v>0</v>
      </c>
      <c r="M2114">
        <v>15</v>
      </c>
      <c r="N2114">
        <v>445</v>
      </c>
      <c r="O2114">
        <v>-3078</v>
      </c>
      <c r="P2114">
        <v>106083</v>
      </c>
      <c r="Q2114">
        <v>200105</v>
      </c>
      <c r="R2114">
        <v>15</v>
      </c>
      <c r="S2114">
        <v>65541347</v>
      </c>
      <c r="U2114" t="str">
        <f>IFERROR(LEFT(spotify_top_songs_audio_features[[#This Row],[artist_names]],SEARCH(",",spotify_top_songs_audio_features[[#This Row],[artist_names]])-1),spotify_top_songs_audio_features[[#This Row],[artist_names]])</f>
        <v>Anne-Marie</v>
      </c>
      <c r="V2114" t="str">
        <f>IFERROR(MID(spotify_top_songs_audio_features[[#This Row],[artist_names]],SEARCH(",",spotify_top_songs_audio_features[[#This Row],[artist_names]])+2,99),"")</f>
        <v/>
      </c>
      <c r="W2114" t="str">
        <f>spotify_top_songs_audio_features[[#This Row],[source]]</f>
        <v>Atlantic Records UK</v>
      </c>
      <c r="X2114" s="1">
        <f>spotify_top_songs_audio_features[[#This Row],[streams]]</f>
        <v>65541347</v>
      </c>
      <c r="Y2114" t="str">
        <f>IF(Tabela2[[#This Row],[feat]]="","","Feat")</f>
        <v/>
      </c>
      <c r="Z2114" s="17" t="str">
        <f>CONCATENATE(INT(spotify_top_songs_audio_features[[#This Row],[duration_ms]]/(60*1000)),":",MOD(INT(spotify_top_songs_audio_features[[#This Row],[duration_ms]]/1000),60))</f>
        <v>3:20</v>
      </c>
      <c r="AA21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114" t="str">
        <f>spotify_top_songs_audio_features[[#This Row],[track_name]]</f>
        <v>Ciao Adios</v>
      </c>
    </row>
    <row r="2115" spans="1:28" x14ac:dyDescent="0.25">
      <c r="A2115" t="s">
        <v>11273</v>
      </c>
      <c r="B2115" t="s">
        <v>6372</v>
      </c>
      <c r="C2115" t="s">
        <v>6373</v>
      </c>
      <c r="D2115" t="s">
        <v>934</v>
      </c>
      <c r="E2115" t="s">
        <v>31</v>
      </c>
      <c r="F2115" t="s">
        <v>24</v>
      </c>
      <c r="G2115" t="s">
        <v>25</v>
      </c>
      <c r="H2115">
        <v>931</v>
      </c>
      <c r="I2115">
        <v>387</v>
      </c>
      <c r="J2115">
        <v>412</v>
      </c>
      <c r="K2115" t="s">
        <v>6374</v>
      </c>
      <c r="L2115">
        <v>0</v>
      </c>
      <c r="M2115">
        <v>136</v>
      </c>
      <c r="N2115">
        <v>376</v>
      </c>
      <c r="O2115">
        <v>-9127</v>
      </c>
      <c r="P2115">
        <v>125978</v>
      </c>
      <c r="Q2115">
        <v>179405</v>
      </c>
      <c r="R2115">
        <v>30</v>
      </c>
      <c r="S2115">
        <v>65434663</v>
      </c>
      <c r="U2115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2115" t="str">
        <f>IFERROR(MID(spotify_top_songs_audio_features[[#This Row],[artist_names]],SEARCH(",",spotify_top_songs_audio_features[[#This Row],[artist_names]])+2,99),"")</f>
        <v>Nicki Minaj, Murda Beatz</v>
      </c>
      <c r="W2115" t="str">
        <f>spotify_top_songs_audio_features[[#This Row],[source]]</f>
        <v>ScumGang Records / TenThousand Projects, LLC</v>
      </c>
      <c r="X2115" s="1">
        <f>spotify_top_songs_audio_features[[#This Row],[streams]]</f>
        <v>65434663</v>
      </c>
      <c r="Y2115" t="str">
        <f>IF(Tabela2[[#This Row],[feat]]="","","Feat")</f>
        <v>Feat</v>
      </c>
      <c r="Z2115" s="17" t="str">
        <f>CONCATENATE(INT(spotify_top_songs_audio_features[[#This Row],[duration_ms]]/(60*1000)),":",MOD(INT(spotify_top_songs_audio_features[[#This Row],[duration_ms]]/1000),60))</f>
        <v>2:59</v>
      </c>
      <c r="AA21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15" t="str">
        <f>spotify_top_songs_audio_features[[#This Row],[track_name]]</f>
        <v>FEFE (feat. Nicki Minaj &amp; Murda Beatz)</v>
      </c>
    </row>
    <row r="2116" spans="1:28" x14ac:dyDescent="0.25">
      <c r="A2116" t="s">
        <v>7783</v>
      </c>
      <c r="B2116" t="s">
        <v>228</v>
      </c>
      <c r="C2116" t="s">
        <v>3316</v>
      </c>
      <c r="D2116" t="s">
        <v>230</v>
      </c>
      <c r="E2116" t="s">
        <v>97</v>
      </c>
      <c r="F2116" t="s">
        <v>32</v>
      </c>
      <c r="G2116" t="s">
        <v>25</v>
      </c>
      <c r="H2116">
        <v>811</v>
      </c>
      <c r="I2116">
        <v>648</v>
      </c>
      <c r="J2116">
        <v>368</v>
      </c>
      <c r="K2116" t="s">
        <v>98</v>
      </c>
      <c r="L2116">
        <v>0</v>
      </c>
      <c r="M2116">
        <v>761</v>
      </c>
      <c r="N2116">
        <v>695</v>
      </c>
      <c r="O2116">
        <v>-3684</v>
      </c>
      <c r="P2116">
        <v>104988</v>
      </c>
      <c r="Q2116">
        <v>180067</v>
      </c>
      <c r="R2116">
        <v>9</v>
      </c>
      <c r="S2116">
        <v>65386838</v>
      </c>
      <c r="U2116" t="str">
        <f>IFERROR(LEFT(spotify_top_songs_audio_features[[#This Row],[artist_names]],SEARCH(",",spotify_top_songs_audio_features[[#This Row],[artist_names]])-1),spotify_top_songs_audio_features[[#This Row],[artist_names]])</f>
        <v>NewJeans</v>
      </c>
      <c r="V2116" t="str">
        <f>IFERROR(MID(spotify_top_songs_audio_features[[#This Row],[artist_names]],SEARCH(",",spotify_top_songs_audio_features[[#This Row],[artist_names]])+2,99),"")</f>
        <v/>
      </c>
      <c r="W2116" t="str">
        <f>spotify_top_songs_audio_features[[#This Row],[source]]</f>
        <v>ADOR</v>
      </c>
      <c r="X2116" s="1">
        <f>spotify_top_songs_audio_features[[#This Row],[streams]]</f>
        <v>65386838</v>
      </c>
      <c r="Y2116" t="str">
        <f>IF(Tabela2[[#This Row],[feat]]="","","Feat")</f>
        <v/>
      </c>
      <c r="Z2116" s="17" t="str">
        <f>CONCATENATE(INT(spotify_top_songs_audio_features[[#This Row],[duration_ms]]/(60*1000)),":",MOD(INT(spotify_top_songs_audio_features[[#This Row],[duration_ms]]/1000),60))</f>
        <v>3:0</v>
      </c>
      <c r="AA21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116" t="str">
        <f>spotify_top_songs_audio_features[[#This Row],[track_name]]</f>
        <v>Attention</v>
      </c>
    </row>
    <row r="2117" spans="1:28" x14ac:dyDescent="0.25">
      <c r="A2117" t="s">
        <v>16241</v>
      </c>
      <c r="B2117" t="s">
        <v>160</v>
      </c>
      <c r="C2117" t="s">
        <v>16242</v>
      </c>
      <c r="D2117" t="s">
        <v>162</v>
      </c>
      <c r="E2117" t="s">
        <v>102</v>
      </c>
      <c r="F2117" t="s">
        <v>32</v>
      </c>
      <c r="G2117" t="s">
        <v>25</v>
      </c>
      <c r="H2117">
        <v>754</v>
      </c>
      <c r="I2117">
        <v>583</v>
      </c>
      <c r="J2117">
        <v>432</v>
      </c>
      <c r="K2117" t="s">
        <v>2390</v>
      </c>
      <c r="L2117">
        <v>15</v>
      </c>
      <c r="M2117">
        <v>144</v>
      </c>
      <c r="N2117">
        <v>77</v>
      </c>
      <c r="O2117">
        <v>-734</v>
      </c>
      <c r="P2117">
        <v>122012</v>
      </c>
      <c r="Q2117">
        <v>220051</v>
      </c>
      <c r="R2117">
        <v>9</v>
      </c>
      <c r="S2117">
        <v>65348619</v>
      </c>
      <c r="U2117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2117" t="str">
        <f>IFERROR(MID(spotify_top_songs_audio_features[[#This Row],[artist_names]],SEARCH(",",spotify_top_songs_audio_features[[#This Row],[artist_names]])+2,99),"")</f>
        <v/>
      </c>
      <c r="W2117" t="str">
        <f>spotify_top_songs_audio_features[[#This Row],[source]]</f>
        <v>Fueled By Ramen</v>
      </c>
      <c r="X2117" s="1">
        <f>spotify_top_songs_audio_features[[#This Row],[streams]]</f>
        <v>65348619</v>
      </c>
      <c r="Y2117" t="str">
        <f>IF(Tabela2[[#This Row],[feat]]="","","Feat")</f>
        <v/>
      </c>
      <c r="Z2117" s="17" t="str">
        <f>CONCATENATE(INT(spotify_top_songs_audio_features[[#This Row],[duration_ms]]/(60*1000)),":",MOD(INT(spotify_top_songs_audio_features[[#This Row],[duration_ms]]/1000),60))</f>
        <v>3:40</v>
      </c>
      <c r="AA21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117" t="str">
        <f>spotify_top_songs_audio_features[[#This Row],[track_name]]</f>
        <v>Level of Concern</v>
      </c>
    </row>
    <row r="2118" spans="1:28" x14ac:dyDescent="0.25">
      <c r="A2118" t="s">
        <v>4441</v>
      </c>
      <c r="B2118" t="s">
        <v>388</v>
      </c>
      <c r="C2118" t="s">
        <v>389</v>
      </c>
      <c r="D2118" t="s">
        <v>390</v>
      </c>
      <c r="E2118" t="s">
        <v>23</v>
      </c>
      <c r="F2118" t="s">
        <v>24</v>
      </c>
      <c r="G2118" t="s">
        <v>25</v>
      </c>
      <c r="H2118">
        <v>591</v>
      </c>
      <c r="I2118">
        <v>702</v>
      </c>
      <c r="J2118">
        <v>289</v>
      </c>
      <c r="K2118" t="s">
        <v>391</v>
      </c>
      <c r="L2118">
        <v>0</v>
      </c>
      <c r="M2118">
        <v>414</v>
      </c>
      <c r="N2118">
        <v>501</v>
      </c>
      <c r="O2118">
        <v>-559</v>
      </c>
      <c r="P2118">
        <v>104003</v>
      </c>
      <c r="Q2118">
        <v>217653</v>
      </c>
      <c r="R2118">
        <v>23</v>
      </c>
      <c r="S2118">
        <v>65333057</v>
      </c>
      <c r="U2118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2118" t="str">
        <f>IFERROR(MID(spotify_top_songs_audio_features[[#This Row],[artist_names]],SEARCH(",",spotify_top_songs_audio_features[[#This Row],[artist_names]])+2,99),"")</f>
        <v>Bebe Rexha</v>
      </c>
      <c r="W2118" t="str">
        <f>spotify_top_songs_audio_features[[#This Row],[source]]</f>
        <v>Disruptor Records/Columbia</v>
      </c>
      <c r="X2118" s="1">
        <f>spotify_top_songs_audio_features[[#This Row],[streams]]</f>
        <v>65333057</v>
      </c>
      <c r="Y2118" t="str">
        <f>IF(Tabela2[[#This Row],[feat]]="","","Feat")</f>
        <v>Feat</v>
      </c>
      <c r="Z2118" s="17" t="str">
        <f>CONCATENATE(INT(spotify_top_songs_audio_features[[#This Row],[duration_ms]]/(60*1000)),":",MOD(INT(spotify_top_songs_audio_features[[#This Row],[duration_ms]]/1000),60))</f>
        <v>3:37</v>
      </c>
      <c r="AA21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118" t="str">
        <f>spotify_top_songs_audio_features[[#This Row],[track_name]]</f>
        <v>Call You Mine</v>
      </c>
    </row>
    <row r="2119" spans="1:28" x14ac:dyDescent="0.25">
      <c r="A2119" t="s">
        <v>15008</v>
      </c>
      <c r="B2119" t="s">
        <v>13731</v>
      </c>
      <c r="C2119" t="s">
        <v>13732</v>
      </c>
      <c r="D2119" t="s">
        <v>2138</v>
      </c>
      <c r="E2119" t="s">
        <v>43</v>
      </c>
      <c r="F2119" t="s">
        <v>32</v>
      </c>
      <c r="G2119" t="s">
        <v>25</v>
      </c>
      <c r="H2119">
        <v>708</v>
      </c>
      <c r="I2119">
        <v>186</v>
      </c>
      <c r="J2119">
        <v>42</v>
      </c>
      <c r="K2119" t="s">
        <v>10269</v>
      </c>
      <c r="L2119">
        <v>0</v>
      </c>
      <c r="M2119">
        <v>779</v>
      </c>
      <c r="N2119">
        <v>322</v>
      </c>
      <c r="O2119">
        <v>-8953</v>
      </c>
      <c r="P2119">
        <v>72541</v>
      </c>
      <c r="Q2119">
        <v>156106</v>
      </c>
      <c r="R2119">
        <v>41</v>
      </c>
      <c r="S2119">
        <v>65022224</v>
      </c>
      <c r="U2119" t="str">
        <f>IFERROR(LEFT(spotify_top_songs_audio_features[[#This Row],[artist_names]],SEARCH(",",spotify_top_songs_audio_features[[#This Row],[artist_names]])-1),spotify_top_songs_audio_features[[#This Row],[artist_names]])</f>
        <v>Noah Cyrus</v>
      </c>
      <c r="V2119" t="str">
        <f>IFERROR(MID(spotify_top_songs_audio_features[[#This Row],[artist_names]],SEARCH(",",spotify_top_songs_audio_features[[#This Row],[artist_names]])+2,99),"")</f>
        <v/>
      </c>
      <c r="W2119" t="str">
        <f>spotify_top_songs_audio_features[[#This Row],[source]]</f>
        <v>Records/Columbia</v>
      </c>
      <c r="X2119" s="1">
        <f>spotify_top_songs_audio_features[[#This Row],[streams]]</f>
        <v>65022224</v>
      </c>
      <c r="Y2119" t="str">
        <f>IF(Tabela2[[#This Row],[feat]]="","","Feat")</f>
        <v/>
      </c>
      <c r="Z2119" s="17" t="str">
        <f>CONCATENATE(INT(spotify_top_songs_audio_features[[#This Row],[duration_ms]]/(60*1000)),":",MOD(INT(spotify_top_songs_audio_features[[#This Row],[duration_ms]]/1000),60))</f>
        <v>2:36</v>
      </c>
      <c r="AA21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119" t="str">
        <f>spotify_top_songs_audio_features[[#This Row],[track_name]]</f>
        <v>July</v>
      </c>
    </row>
    <row r="2120" spans="1:28" x14ac:dyDescent="0.25">
      <c r="A2120" t="s">
        <v>6724</v>
      </c>
      <c r="B2120" t="s">
        <v>6725</v>
      </c>
      <c r="C2120" t="s">
        <v>6726</v>
      </c>
      <c r="D2120" t="s">
        <v>6727</v>
      </c>
      <c r="E2120" t="s">
        <v>31</v>
      </c>
      <c r="F2120" t="s">
        <v>32</v>
      </c>
      <c r="G2120" t="s">
        <v>25</v>
      </c>
      <c r="H2120">
        <v>72</v>
      </c>
      <c r="I2120">
        <v>744</v>
      </c>
      <c r="J2120">
        <v>12</v>
      </c>
      <c r="K2120" t="s">
        <v>2429</v>
      </c>
      <c r="L2120">
        <v>0</v>
      </c>
      <c r="M2120">
        <v>255</v>
      </c>
      <c r="N2120">
        <v>619</v>
      </c>
      <c r="O2120">
        <v>-6938</v>
      </c>
      <c r="P2120">
        <v>78953</v>
      </c>
      <c r="Q2120">
        <v>243773</v>
      </c>
      <c r="R2120">
        <v>10</v>
      </c>
      <c r="S2120">
        <v>64975059</v>
      </c>
      <c r="U2120" t="str">
        <f>IFERROR(LEFT(spotify_top_songs_audio_features[[#This Row],[artist_names]],SEARCH(",",spotify_top_songs_audio_features[[#This Row],[artist_names]])-1),spotify_top_songs_audio_features[[#This Row],[artist_names]])</f>
        <v>Gym Class Heroes</v>
      </c>
      <c r="V2120" t="str">
        <f>IFERROR(MID(spotify_top_songs_audio_features[[#This Row],[artist_names]],SEARCH(",",spotify_top_songs_audio_features[[#This Row],[artist_names]])+2,99),"")</f>
        <v/>
      </c>
      <c r="W2120" t="str">
        <f>spotify_top_songs_audio_features[[#This Row],[source]]</f>
        <v>Decaydance/Fueled By Ramen/ATL</v>
      </c>
      <c r="X2120" s="1">
        <f>spotify_top_songs_audio_features[[#This Row],[streams]]</f>
        <v>64975059</v>
      </c>
      <c r="Y2120" t="str">
        <f>IF(Tabela2[[#This Row],[feat]]="","","Feat")</f>
        <v/>
      </c>
      <c r="Z2120" s="17" t="str">
        <f>CONCATENATE(INT(spotify_top_songs_audio_features[[#This Row],[duration_ms]]/(60*1000)),":",MOD(INT(spotify_top_songs_audio_features[[#This Row],[duration_ms]]/1000),60))</f>
        <v>4:3</v>
      </c>
      <c r="AA21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20" t="str">
        <f>spotify_top_songs_audio_features[[#This Row],[track_name]]</f>
        <v>Cupid's Chokehold / Breakfast in America - Radio Mix</v>
      </c>
    </row>
    <row r="2121" spans="1:28" x14ac:dyDescent="0.25">
      <c r="A2121" t="s">
        <v>12261</v>
      </c>
      <c r="B2121" t="s">
        <v>12262</v>
      </c>
      <c r="C2121" t="s">
        <v>12263</v>
      </c>
      <c r="D2121" t="s">
        <v>12264</v>
      </c>
      <c r="E2121" t="s">
        <v>177</v>
      </c>
      <c r="F2121" t="s">
        <v>32</v>
      </c>
      <c r="G2121" t="s">
        <v>25</v>
      </c>
      <c r="H2121">
        <v>435</v>
      </c>
      <c r="I2121">
        <v>768</v>
      </c>
      <c r="J2121">
        <v>201</v>
      </c>
      <c r="K2121" t="s">
        <v>5546</v>
      </c>
      <c r="L2121">
        <v>231</v>
      </c>
      <c r="M2121">
        <v>918</v>
      </c>
      <c r="N2121">
        <v>378</v>
      </c>
      <c r="O2121">
        <v>-5352</v>
      </c>
      <c r="P2121">
        <v>107588</v>
      </c>
      <c r="Q2121">
        <v>239888</v>
      </c>
      <c r="R2121">
        <v>7</v>
      </c>
      <c r="S2121">
        <v>64942250</v>
      </c>
      <c r="U2121" t="str">
        <f>IFERROR(LEFT(spotify_top_songs_audio_features[[#This Row],[artist_names]],SEARCH(",",spotify_top_songs_audio_features[[#This Row],[artist_names]])-1),spotify_top_songs_audio_features[[#This Row],[artist_names]])</f>
        <v>RAYE</v>
      </c>
      <c r="V2121" t="str">
        <f>IFERROR(MID(spotify_top_songs_audio_features[[#This Row],[artist_names]],SEARCH(",",spotify_top_songs_audio_features[[#This Row],[artist_names]])+2,99),"")</f>
        <v>070 Shake</v>
      </c>
      <c r="W2121" t="str">
        <f>spotify_top_songs_audio_features[[#This Row],[source]]</f>
        <v>Human Re Sources</v>
      </c>
      <c r="X2121" s="1">
        <f>spotify_top_songs_audio_features[[#This Row],[streams]]</f>
        <v>64942250</v>
      </c>
      <c r="Y2121" t="str">
        <f>IF(Tabela2[[#This Row],[feat]]="","","Feat")</f>
        <v>Feat</v>
      </c>
      <c r="Z2121" s="17" t="str">
        <f>CONCATENATE(INT(spotify_top_songs_audio_features[[#This Row],[duration_ms]]/(60*1000)),":",MOD(INT(spotify_top_songs_audio_features[[#This Row],[duration_ms]]/1000),60))</f>
        <v>3:59</v>
      </c>
      <c r="AA21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121" t="str">
        <f>spotify_top_songs_audio_features[[#This Row],[track_name]]</f>
        <v>Escapism. - Sped Up</v>
      </c>
    </row>
    <row r="2122" spans="1:28" x14ac:dyDescent="0.25">
      <c r="A2122" t="s">
        <v>14663</v>
      </c>
      <c r="B2122" t="s">
        <v>14664</v>
      </c>
      <c r="C2122" t="s">
        <v>14665</v>
      </c>
      <c r="D2122" t="s">
        <v>14666</v>
      </c>
      <c r="E2122" t="s">
        <v>177</v>
      </c>
      <c r="F2122" t="s">
        <v>24</v>
      </c>
      <c r="G2122" t="s">
        <v>25</v>
      </c>
      <c r="H2122">
        <v>628</v>
      </c>
      <c r="I2122">
        <v>676</v>
      </c>
      <c r="J2122">
        <v>424</v>
      </c>
      <c r="K2122" t="s">
        <v>8550</v>
      </c>
      <c r="L2122">
        <v>6.94E-3</v>
      </c>
      <c r="M2122">
        <v>978</v>
      </c>
      <c r="N2122">
        <v>723</v>
      </c>
      <c r="O2122">
        <v>-4227</v>
      </c>
      <c r="P2122">
        <v>78996</v>
      </c>
      <c r="Q2122">
        <v>215687</v>
      </c>
      <c r="R2122">
        <v>10</v>
      </c>
      <c r="S2122">
        <v>64885788</v>
      </c>
      <c r="U2122" t="str">
        <f>IFERROR(LEFT(spotify_top_songs_audio_features[[#This Row],[artist_names]],SEARCH(",",spotify_top_songs_audio_features[[#This Row],[artist_names]])-1),spotify_top_songs_audio_features[[#This Row],[artist_names]])</f>
        <v>NIKI</v>
      </c>
      <c r="V2122" t="str">
        <f>IFERROR(MID(spotify_top_songs_audio_features[[#This Row],[artist_names]],SEARCH(",",spotify_top_songs_audio_features[[#This Row],[artist_names]])+2,99),"")</f>
        <v/>
      </c>
      <c r="W2122" t="str">
        <f>spotify_top_songs_audio_features[[#This Row],[source]]</f>
        <v>MARVEL/Hollywood Records, Inc./Interscope Records</v>
      </c>
      <c r="X2122" s="1">
        <f>spotify_top_songs_audio_features[[#This Row],[streams]]</f>
        <v>64885788</v>
      </c>
      <c r="Y2122" t="str">
        <f>IF(Tabela2[[#This Row],[feat]]="","","Feat")</f>
        <v/>
      </c>
      <c r="Z2122" s="17" t="str">
        <f>CONCATENATE(INT(spotify_top_songs_audio_features[[#This Row],[duration_ms]]/(60*1000)),":",MOD(INT(spotify_top_songs_audio_features[[#This Row],[duration_ms]]/1000),60))</f>
        <v>3:35</v>
      </c>
      <c r="AA21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122" t="str">
        <f>spotify_top_songs_audio_features[[#This Row],[track_name]]</f>
        <v>Every Summertime</v>
      </c>
    </row>
    <row r="2123" spans="1:28" x14ac:dyDescent="0.25">
      <c r="A2123" t="s">
        <v>14430</v>
      </c>
      <c r="B2123" t="s">
        <v>14431</v>
      </c>
      <c r="C2123" t="s">
        <v>14432</v>
      </c>
      <c r="D2123" t="s">
        <v>1562</v>
      </c>
      <c r="E2123" t="s">
        <v>43</v>
      </c>
      <c r="F2123" t="s">
        <v>32</v>
      </c>
      <c r="G2123" t="s">
        <v>25</v>
      </c>
      <c r="H2123">
        <v>665</v>
      </c>
      <c r="I2123">
        <v>697</v>
      </c>
      <c r="J2123">
        <v>154</v>
      </c>
      <c r="K2123" t="s">
        <v>3078</v>
      </c>
      <c r="L2123">
        <v>1.39E-3</v>
      </c>
      <c r="M2123">
        <v>599</v>
      </c>
      <c r="N2123">
        <v>556</v>
      </c>
      <c r="O2123">
        <v>-4819</v>
      </c>
      <c r="P2123">
        <v>94053</v>
      </c>
      <c r="Q2123">
        <v>216747</v>
      </c>
      <c r="R2123">
        <v>10</v>
      </c>
      <c r="S2123">
        <v>64880435</v>
      </c>
      <c r="U2123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2123" t="str">
        <f>IFERROR(MID(spotify_top_songs_audio_features[[#This Row],[artist_names]],SEARCH(",",spotify_top_songs_audio_features[[#This Row],[artist_names]])+2,99),"")</f>
        <v>J Balvin</v>
      </c>
      <c r="W2123" t="str">
        <f>spotify_top_songs_audio_features[[#This Row],[source]]</f>
        <v>Rich Music</v>
      </c>
      <c r="X2123" s="1">
        <f>spotify_top_songs_audio_features[[#This Row],[streams]]</f>
        <v>64880435</v>
      </c>
      <c r="Y2123" t="str">
        <f>IF(Tabela2[[#This Row],[feat]]="","","Feat")</f>
        <v>Feat</v>
      </c>
      <c r="Z2123" s="17" t="str">
        <f>CONCATENATE(INT(spotify_top_songs_audio_features[[#This Row],[duration_ms]]/(60*1000)),":",MOD(INT(spotify_top_songs_audio_features[[#This Row],[duration_ms]]/1000),60))</f>
        <v>3:36</v>
      </c>
      <c r="AA21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123" t="str">
        <f>spotify_top_songs_audio_features[[#This Row],[track_name]]</f>
        <v>La Luz</v>
      </c>
    </row>
    <row r="2124" spans="1:28" x14ac:dyDescent="0.25">
      <c r="A2124" t="s">
        <v>4573</v>
      </c>
      <c r="B2124" t="s">
        <v>2813</v>
      </c>
      <c r="C2124" t="s">
        <v>4574</v>
      </c>
      <c r="D2124" t="s">
        <v>2815</v>
      </c>
      <c r="E2124" t="s">
        <v>97</v>
      </c>
      <c r="F2124" t="s">
        <v>24</v>
      </c>
      <c r="G2124" t="s">
        <v>25</v>
      </c>
      <c r="H2124">
        <v>553</v>
      </c>
      <c r="I2124">
        <v>337</v>
      </c>
      <c r="J2124">
        <v>3</v>
      </c>
      <c r="K2124" t="s">
        <v>3390</v>
      </c>
      <c r="L2124">
        <v>0</v>
      </c>
      <c r="M2124">
        <v>113</v>
      </c>
      <c r="N2124">
        <v>662</v>
      </c>
      <c r="O2124">
        <v>-10334</v>
      </c>
      <c r="P2124">
        <v>101918</v>
      </c>
      <c r="Q2124">
        <v>84987</v>
      </c>
      <c r="R2124">
        <v>8</v>
      </c>
      <c r="S2124">
        <v>64875310</v>
      </c>
      <c r="U2124" t="str">
        <f>IFERROR(LEFT(spotify_top_songs_audio_features[[#This Row],[artist_names]],SEARCH(",",spotify_top_songs_audio_features[[#This Row],[artist_names]])-1),spotify_top_songs_audio_features[[#This Row],[artist_names]])</f>
        <v>Nat King Cole</v>
      </c>
      <c r="V2124" t="str">
        <f>IFERROR(MID(spotify_top_songs_audio_features[[#This Row],[artist_names]],SEARCH(",",spotify_top_songs_audio_features[[#This Row],[artist_names]])+2,99),"")</f>
        <v/>
      </c>
      <c r="W2124" t="str">
        <f>spotify_top_songs_audio_features[[#This Row],[source]]</f>
        <v>CAPITOL CATALOG MKT (C92)</v>
      </c>
      <c r="X2124" s="1">
        <f>spotify_top_songs_audio_features[[#This Row],[streams]]</f>
        <v>64875310</v>
      </c>
      <c r="Y2124" t="str">
        <f>IF(Tabela2[[#This Row],[feat]]="","","Feat")</f>
        <v/>
      </c>
      <c r="Z2124" s="17" t="str">
        <f>CONCATENATE(INT(spotify_top_songs_audio_features[[#This Row],[duration_ms]]/(60*1000)),":",MOD(INT(spotify_top_songs_audio_features[[#This Row],[duration_ms]]/1000),60))</f>
        <v>1:24</v>
      </c>
      <c r="AA21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124" t="str">
        <f>spotify_top_songs_audio_features[[#This Row],[track_name]]</f>
        <v>Joy To The World</v>
      </c>
    </row>
    <row r="2125" spans="1:28" x14ac:dyDescent="0.25">
      <c r="A2125" t="s">
        <v>4650</v>
      </c>
      <c r="B2125" t="s">
        <v>1257</v>
      </c>
      <c r="C2125" t="s">
        <v>4651</v>
      </c>
      <c r="D2125" t="s">
        <v>1259</v>
      </c>
      <c r="E2125" t="s">
        <v>43</v>
      </c>
      <c r="F2125" t="s">
        <v>32</v>
      </c>
      <c r="G2125" t="s">
        <v>25</v>
      </c>
      <c r="H2125">
        <v>701</v>
      </c>
      <c r="I2125">
        <v>556</v>
      </c>
      <c r="J2125">
        <v>414</v>
      </c>
      <c r="K2125" t="s">
        <v>4652</v>
      </c>
      <c r="L2125">
        <v>122</v>
      </c>
      <c r="M2125">
        <v>106</v>
      </c>
      <c r="N2125">
        <v>333</v>
      </c>
      <c r="O2125">
        <v>-742</v>
      </c>
      <c r="P2125">
        <v>152045</v>
      </c>
      <c r="Q2125">
        <v>201122</v>
      </c>
      <c r="R2125">
        <v>8</v>
      </c>
      <c r="S2125">
        <v>64828156</v>
      </c>
      <c r="U2125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2125" t="str">
        <f>IFERROR(MID(spotify_top_songs_audio_features[[#This Row],[artist_names]],SEARCH(",",spotify_top_songs_audio_features[[#This Row],[artist_names]])+2,99),"")</f>
        <v/>
      </c>
      <c r="W2125" t="str">
        <f>spotify_top_songs_audio_features[[#This Row],[source]]</f>
        <v>YG Entertainment/Interscope Records</v>
      </c>
      <c r="X2125" s="1">
        <f>spotify_top_songs_audio_features[[#This Row],[streams]]</f>
        <v>64828156</v>
      </c>
      <c r="Y2125" t="str">
        <f>IF(Tabela2[[#This Row],[feat]]="","","Feat")</f>
        <v/>
      </c>
      <c r="Z2125" s="17" t="str">
        <f>CONCATENATE(INT(spotify_top_songs_audio_features[[#This Row],[duration_ms]]/(60*1000)),":",MOD(INT(spotify_top_songs_audio_features[[#This Row],[duration_ms]]/1000),60))</f>
        <v>3:21</v>
      </c>
      <c r="AA21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125" t="str">
        <f>spotify_top_songs_audio_features[[#This Row],[track_name]]</f>
        <v>Pretty Savage</v>
      </c>
    </row>
    <row r="2126" spans="1:28" x14ac:dyDescent="0.25">
      <c r="A2126" t="s">
        <v>17746</v>
      </c>
      <c r="B2126" t="s">
        <v>17747</v>
      </c>
      <c r="C2126" t="s">
        <v>17748</v>
      </c>
      <c r="D2126" t="s">
        <v>6073</v>
      </c>
      <c r="E2126" t="s">
        <v>31</v>
      </c>
      <c r="F2126" t="s">
        <v>24</v>
      </c>
      <c r="G2126" t="s">
        <v>25</v>
      </c>
      <c r="H2126">
        <v>668</v>
      </c>
      <c r="I2126">
        <v>725</v>
      </c>
      <c r="J2126">
        <v>266</v>
      </c>
      <c r="K2126" t="s">
        <v>1832</v>
      </c>
      <c r="L2126">
        <v>479</v>
      </c>
      <c r="M2126">
        <v>561</v>
      </c>
      <c r="N2126">
        <v>729</v>
      </c>
      <c r="O2126">
        <v>-6127</v>
      </c>
      <c r="P2126">
        <v>191944</v>
      </c>
      <c r="Q2126">
        <v>210227</v>
      </c>
      <c r="R2126">
        <v>13</v>
      </c>
      <c r="S2126">
        <v>64800712</v>
      </c>
      <c r="U2126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2126" t="str">
        <f>IFERROR(MID(spotify_top_songs_audio_features[[#This Row],[artist_names]],SEARCH(",",spotify_top_songs_audio_features[[#This Row],[artist_names]])+2,99),"")</f>
        <v>Kendrick Lamar</v>
      </c>
      <c r="W2126" t="str">
        <f>spotify_top_songs_audio_features[[#This Row],[source]]</f>
        <v>Monkey Puzzle Records/RCA Records</v>
      </c>
      <c r="X2126" s="1">
        <f>spotify_top_songs_audio_features[[#This Row],[streams]]</f>
        <v>64800712</v>
      </c>
      <c r="Y2126" t="str">
        <f>IF(Tabela2[[#This Row],[feat]]="","","Feat")</f>
        <v>Feat</v>
      </c>
      <c r="Z2126" s="17" t="str">
        <f>CONCATENATE(INT(spotify_top_songs_audio_features[[#This Row],[duration_ms]]/(60*1000)),":",MOD(INT(spotify_top_songs_audio_features[[#This Row],[duration_ms]]/1000),60))</f>
        <v>3:30</v>
      </c>
      <c r="AA21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26" t="str">
        <f>spotify_top_songs_audio_features[[#This Row],[track_name]]</f>
        <v>The Greatest (feat. Kendrick Lamar)</v>
      </c>
    </row>
    <row r="2127" spans="1:28" x14ac:dyDescent="0.25">
      <c r="A2127" t="s">
        <v>2926</v>
      </c>
      <c r="B2127" t="s">
        <v>2927</v>
      </c>
      <c r="C2127" t="s">
        <v>2928</v>
      </c>
      <c r="D2127" t="s">
        <v>1128</v>
      </c>
      <c r="E2127" t="s">
        <v>31</v>
      </c>
      <c r="F2127" t="s">
        <v>24</v>
      </c>
      <c r="G2127" t="s">
        <v>25</v>
      </c>
      <c r="H2127">
        <v>721</v>
      </c>
      <c r="I2127">
        <v>873</v>
      </c>
      <c r="J2127">
        <v>119</v>
      </c>
      <c r="K2127" t="s">
        <v>2929</v>
      </c>
      <c r="L2127">
        <v>0</v>
      </c>
      <c r="M2127">
        <v>824</v>
      </c>
      <c r="N2127">
        <v>552</v>
      </c>
      <c r="O2127">
        <v>-4741</v>
      </c>
      <c r="P2127">
        <v>79943</v>
      </c>
      <c r="Q2127">
        <v>172687</v>
      </c>
      <c r="R2127">
        <v>14</v>
      </c>
      <c r="S2127">
        <v>64712155</v>
      </c>
      <c r="U2127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2127" t="str">
        <f>IFERROR(MID(spotify_top_songs_audio_features[[#This Row],[artist_names]],SEARCH(",",spotify_top_songs_audio_features[[#This Row],[artist_names]])+2,99),"")</f>
        <v>AFROJACK, Charli XCX, French Montana</v>
      </c>
      <c r="W2127" t="str">
        <f>spotify_top_songs_audio_features[[#This Row],[source]]</f>
        <v>Parlophone (France)</v>
      </c>
      <c r="X2127" s="1">
        <f>spotify_top_songs_audio_features[[#This Row],[streams]]</f>
        <v>64712155</v>
      </c>
      <c r="Y2127" t="str">
        <f>IF(Tabela2[[#This Row],[feat]]="","","Feat")</f>
        <v>Feat</v>
      </c>
      <c r="Z2127" s="17" t="str">
        <f>CONCATENATE(INT(spotify_top_songs_audio_features[[#This Row],[duration_ms]]/(60*1000)),":",MOD(INT(spotify_top_songs_audio_features[[#This Row],[duration_ms]]/1000),60))</f>
        <v>2:52</v>
      </c>
      <c r="AA21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27" t="str">
        <f>spotify_top_songs_audio_features[[#This Row],[track_name]]</f>
        <v>Dirty Sexy Money (feat. Charli XCX &amp; French Montana)</v>
      </c>
    </row>
    <row r="2128" spans="1:28" x14ac:dyDescent="0.25">
      <c r="A2128" t="s">
        <v>10774</v>
      </c>
      <c r="B2128" t="s">
        <v>10775</v>
      </c>
      <c r="C2128" t="s">
        <v>7235</v>
      </c>
      <c r="D2128" t="s">
        <v>390</v>
      </c>
      <c r="E2128" t="s">
        <v>31</v>
      </c>
      <c r="F2128" t="s">
        <v>32</v>
      </c>
      <c r="G2128" t="s">
        <v>25</v>
      </c>
      <c r="H2128">
        <v>773</v>
      </c>
      <c r="I2128">
        <v>699</v>
      </c>
      <c r="J2128">
        <v>958</v>
      </c>
      <c r="K2128" t="s">
        <v>2575</v>
      </c>
      <c r="L2128">
        <v>3.6000000000000001E-5</v>
      </c>
      <c r="M2128">
        <v>814</v>
      </c>
      <c r="N2128">
        <v>513</v>
      </c>
      <c r="O2128">
        <v>-5982</v>
      </c>
      <c r="P2128">
        <v>104941</v>
      </c>
      <c r="Q2128">
        <v>180120</v>
      </c>
      <c r="R2128">
        <v>8</v>
      </c>
      <c r="S2128">
        <v>64548637</v>
      </c>
      <c r="U2128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2128" t="str">
        <f>IFERROR(MID(spotify_top_songs_audio_features[[#This Row],[artist_names]],SEARCH(",",spotify_top_songs_audio_features[[#This Row],[artist_names]])+2,99),"")</f>
        <v>Winona Oak</v>
      </c>
      <c r="W2128" t="str">
        <f>spotify_top_songs_audio_features[[#This Row],[source]]</f>
        <v>Disruptor Records/Columbia</v>
      </c>
      <c r="X2128" s="1">
        <f>spotify_top_songs_audio_features[[#This Row],[streams]]</f>
        <v>64548637</v>
      </c>
      <c r="Y2128" t="str">
        <f>IF(Tabela2[[#This Row],[feat]]="","","Feat")</f>
        <v>Feat</v>
      </c>
      <c r="Z2128" s="17" t="str">
        <f>CONCATENATE(INT(spotify_top_songs_audio_features[[#This Row],[duration_ms]]/(60*1000)),":",MOD(INT(spotify_top_songs_audio_features[[#This Row],[duration_ms]]/1000),60))</f>
        <v>3:0</v>
      </c>
      <c r="AA21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28" t="str">
        <f>spotify_top_songs_audio_features[[#This Row],[track_name]]</f>
        <v>Hope</v>
      </c>
    </row>
    <row r="2129" spans="1:28" x14ac:dyDescent="0.25">
      <c r="A2129" t="s">
        <v>1278</v>
      </c>
      <c r="B2129" t="s">
        <v>125</v>
      </c>
      <c r="C2129" t="s">
        <v>1279</v>
      </c>
      <c r="D2129" t="s">
        <v>127</v>
      </c>
      <c r="E2129" t="s">
        <v>43</v>
      </c>
      <c r="F2129" t="s">
        <v>24</v>
      </c>
      <c r="G2129" t="s">
        <v>25</v>
      </c>
      <c r="H2129">
        <v>702</v>
      </c>
      <c r="I2129">
        <v>741</v>
      </c>
      <c r="J2129">
        <v>427</v>
      </c>
      <c r="K2129" t="s">
        <v>1280</v>
      </c>
      <c r="L2129">
        <v>0</v>
      </c>
      <c r="M2129">
        <v>337</v>
      </c>
      <c r="N2129">
        <v>646</v>
      </c>
      <c r="O2129">
        <v>-533</v>
      </c>
      <c r="P2129">
        <v>124925</v>
      </c>
      <c r="Q2129">
        <v>187585</v>
      </c>
      <c r="R2129">
        <v>2</v>
      </c>
      <c r="S2129">
        <v>64498513</v>
      </c>
      <c r="U2129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2129" t="str">
        <f>IFERROR(MID(spotify_top_songs_audio_features[[#This Row],[artist_names]],SEARCH(",",spotify_top_songs_audio_features[[#This Row],[artist_names]])+2,99),"")</f>
        <v/>
      </c>
      <c r="W2129" t="str">
        <f>spotify_top_songs_audio_features[[#This Row],[source]]</f>
        <v>BIGHIT MUSIC</v>
      </c>
      <c r="X2129" s="1">
        <f>spotify_top_songs_audio_features[[#This Row],[streams]]</f>
        <v>64498513</v>
      </c>
      <c r="Y2129" t="str">
        <f>IF(Tabela2[[#This Row],[feat]]="","","Feat")</f>
        <v/>
      </c>
      <c r="Z2129" s="17" t="str">
        <f>CONCATENATE(INT(spotify_top_songs_audio_features[[#This Row],[duration_ms]]/(60*1000)),":",MOD(INT(spotify_top_songs_audio_features[[#This Row],[duration_ms]]/1000),60))</f>
        <v>3:7</v>
      </c>
      <c r="AA21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129" t="str">
        <f>spotify_top_songs_audio_features[[#This Row],[track_name]]</f>
        <v>Permission to Dance</v>
      </c>
    </row>
    <row r="2130" spans="1:28" x14ac:dyDescent="0.25">
      <c r="A2130" t="s">
        <v>7481</v>
      </c>
      <c r="B2130" t="s">
        <v>1598</v>
      </c>
      <c r="C2130" t="s">
        <v>7482</v>
      </c>
      <c r="D2130" t="s">
        <v>1600</v>
      </c>
      <c r="E2130" t="s">
        <v>70</v>
      </c>
      <c r="F2130" t="s">
        <v>24</v>
      </c>
      <c r="G2130" t="s">
        <v>25</v>
      </c>
      <c r="H2130">
        <v>546</v>
      </c>
      <c r="I2130">
        <v>64</v>
      </c>
      <c r="J2130">
        <v>37</v>
      </c>
      <c r="K2130" t="s">
        <v>1009</v>
      </c>
      <c r="L2130">
        <v>0</v>
      </c>
      <c r="M2130">
        <v>137</v>
      </c>
      <c r="N2130">
        <v>63</v>
      </c>
      <c r="O2130">
        <v>-5582</v>
      </c>
      <c r="P2130">
        <v>137728</v>
      </c>
      <c r="Q2130">
        <v>339250</v>
      </c>
      <c r="R2130">
        <v>5</v>
      </c>
      <c r="S2130">
        <v>64472309</v>
      </c>
      <c r="U2130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2130" t="str">
        <f>IFERROR(MID(spotify_top_songs_audio_features[[#This Row],[artist_names]],SEARCH(",",spotify_top_songs_audio_features[[#This Row],[artist_names]])+2,99),"")</f>
        <v/>
      </c>
      <c r="W2130" t="str">
        <f>spotify_top_songs_audio_features[[#This Row],[source]]</f>
        <v>Rock The World/IDJ/Kanye LP7</v>
      </c>
      <c r="X2130" s="1">
        <f>spotify_top_songs_audio_features[[#This Row],[streams]]</f>
        <v>64472309</v>
      </c>
      <c r="Y2130" t="str">
        <f>IF(Tabela2[[#This Row],[feat]]="","","Feat")</f>
        <v/>
      </c>
      <c r="Z2130" s="17" t="str">
        <f>CONCATENATE(INT(spotify_top_songs_audio_features[[#This Row],[duration_ms]]/(60*1000)),":",MOD(INT(spotify_top_songs_audio_features[[#This Row],[duration_ms]]/1000),60))</f>
        <v>5:39</v>
      </c>
      <c r="AA21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130" t="str">
        <f>spotify_top_songs_audio_features[[#This Row],[track_name]]</f>
        <v>Off The Grid</v>
      </c>
    </row>
    <row r="2131" spans="1:28" x14ac:dyDescent="0.25">
      <c r="A2131" t="s">
        <v>13593</v>
      </c>
      <c r="B2131" t="s">
        <v>13594</v>
      </c>
      <c r="C2131" t="s">
        <v>13595</v>
      </c>
      <c r="D2131" t="s">
        <v>560</v>
      </c>
      <c r="E2131" t="s">
        <v>102</v>
      </c>
      <c r="F2131" t="s">
        <v>32</v>
      </c>
      <c r="G2131" t="s">
        <v>25</v>
      </c>
      <c r="H2131">
        <v>861</v>
      </c>
      <c r="I2131">
        <v>656</v>
      </c>
      <c r="J2131">
        <v>425</v>
      </c>
      <c r="K2131" t="s">
        <v>590</v>
      </c>
      <c r="L2131">
        <v>0</v>
      </c>
      <c r="M2131">
        <v>986</v>
      </c>
      <c r="N2131">
        <v>331</v>
      </c>
      <c r="O2131">
        <v>-7867</v>
      </c>
      <c r="P2131">
        <v>88967</v>
      </c>
      <c r="Q2131">
        <v>218210</v>
      </c>
      <c r="R2131">
        <v>6</v>
      </c>
      <c r="S2131">
        <v>64469181</v>
      </c>
      <c r="U2131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2131" t="str">
        <f>IFERROR(MID(spotify_top_songs_audio_features[[#This Row],[artist_names]],SEARCH(",",spotify_top_songs_audio_features[[#This Row],[artist_names]])+2,99),"")</f>
        <v>Lil Baby</v>
      </c>
      <c r="W2131" t="str">
        <f>spotify_top_songs_audio_features[[#This Row],[source]]</f>
        <v>Dreamville, Inc., Under exclusive license to Roc Nation Records</v>
      </c>
      <c r="X2131" s="1">
        <f>spotify_top_songs_audio_features[[#This Row],[streams]]</f>
        <v>64469181</v>
      </c>
      <c r="Y2131" t="str">
        <f>IF(Tabela2[[#This Row],[feat]]="","","Feat")</f>
        <v>Feat</v>
      </c>
      <c r="Z2131" s="17" t="str">
        <f>CONCATENATE(INT(spotify_top_songs_audio_features[[#This Row],[duration_ms]]/(60*1000)),":",MOD(INT(spotify_top_songs_audio_features[[#This Row],[duration_ms]]/1000),60))</f>
        <v>3:38</v>
      </c>
      <c r="AA21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131" t="str">
        <f>spotify_top_songs_audio_features[[#This Row],[track_name]]</f>
        <v>p r i d e . i s . t h e . d e v i l (with Lil Baby)</v>
      </c>
    </row>
    <row r="2132" spans="1:28" x14ac:dyDescent="0.25">
      <c r="A2132" t="s">
        <v>1090</v>
      </c>
      <c r="B2132" t="s">
        <v>284</v>
      </c>
      <c r="C2132" t="s">
        <v>1091</v>
      </c>
      <c r="D2132" t="s">
        <v>1092</v>
      </c>
      <c r="E2132" t="s">
        <v>70</v>
      </c>
      <c r="F2132" t="s">
        <v>24</v>
      </c>
      <c r="G2132" t="s">
        <v>25</v>
      </c>
      <c r="H2132">
        <v>7</v>
      </c>
      <c r="I2132">
        <v>909</v>
      </c>
      <c r="J2132">
        <v>628</v>
      </c>
      <c r="K2132" t="s">
        <v>1093</v>
      </c>
      <c r="L2132">
        <v>114</v>
      </c>
      <c r="M2132">
        <v>778</v>
      </c>
      <c r="N2132">
        <v>757</v>
      </c>
      <c r="O2132">
        <v>-6461</v>
      </c>
      <c r="P2132">
        <v>93469</v>
      </c>
      <c r="Q2132">
        <v>210747</v>
      </c>
      <c r="R2132">
        <v>15</v>
      </c>
      <c r="S2132">
        <v>64318206</v>
      </c>
      <c r="U213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132" t="str">
        <f>IFERROR(MID(spotify_top_songs_audio_features[[#This Row],[artist_names]],SEARCH(",",spotify_top_songs_audio_features[[#This Row],[artist_names]])+2,99),"")</f>
        <v/>
      </c>
      <c r="W2132" t="str">
        <f>spotify_top_songs_audio_features[[#This Row],[source]]</f>
        <v>Cash Money/Drake LP6</v>
      </c>
      <c r="X2132" s="1">
        <f>spotify_top_songs_audio_features[[#This Row],[streams]]</f>
        <v>64318206</v>
      </c>
      <c r="Y2132" t="str">
        <f>IF(Tabela2[[#This Row],[feat]]="","","Feat")</f>
        <v/>
      </c>
      <c r="Z2132" s="17" t="str">
        <f>CONCATENATE(INT(spotify_top_songs_audio_features[[#This Row],[duration_ms]]/(60*1000)),":",MOD(INT(spotify_top_songs_audio_features[[#This Row],[duration_ms]]/1000),60))</f>
        <v>3:30</v>
      </c>
      <c r="AA21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132" t="str">
        <f>spotify_top_songs_audio_features[[#This Row],[track_name]]</f>
        <v>Nice For What</v>
      </c>
    </row>
    <row r="2133" spans="1:28" x14ac:dyDescent="0.25">
      <c r="A2133" t="s">
        <v>10782</v>
      </c>
      <c r="B2133" t="s">
        <v>120</v>
      </c>
      <c r="C2133" t="s">
        <v>5823</v>
      </c>
      <c r="D2133" t="s">
        <v>264</v>
      </c>
      <c r="E2133" t="s">
        <v>58</v>
      </c>
      <c r="F2133" t="s">
        <v>32</v>
      </c>
      <c r="G2133" t="s">
        <v>25</v>
      </c>
      <c r="H2133">
        <v>78</v>
      </c>
      <c r="I2133">
        <v>492</v>
      </c>
      <c r="J2133">
        <v>671</v>
      </c>
      <c r="K2133" t="s">
        <v>5824</v>
      </c>
      <c r="L2133">
        <v>313</v>
      </c>
      <c r="M2133">
        <v>174</v>
      </c>
      <c r="N2133">
        <v>374</v>
      </c>
      <c r="O2133">
        <v>-34</v>
      </c>
      <c r="P2133">
        <v>143983</v>
      </c>
      <c r="Q2133">
        <v>94246</v>
      </c>
      <c r="R2133">
        <v>4</v>
      </c>
      <c r="S2133">
        <v>64311656</v>
      </c>
      <c r="U2133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2133" t="str">
        <f>IFERROR(MID(spotify_top_songs_audio_features[[#This Row],[artist_names]],SEARCH(",",spotify_top_songs_audio_features[[#This Row],[artist_names]])+2,99),"")</f>
        <v/>
      </c>
      <c r="W2133" t="str">
        <f>spotify_top_songs_audio_features[[#This Row],[source]]</f>
        <v>Bad Vibes Forever / EMPIRE</v>
      </c>
      <c r="X2133" s="1">
        <f>spotify_top_songs_audio_features[[#This Row],[streams]]</f>
        <v>64311656</v>
      </c>
      <c r="Y2133" t="str">
        <f>IF(Tabela2[[#This Row],[feat]]="","","Feat")</f>
        <v/>
      </c>
      <c r="Z2133" s="17" t="str">
        <f>CONCATENATE(INT(spotify_top_songs_audio_features[[#This Row],[duration_ms]]/(60*1000)),":",MOD(INT(spotify_top_songs_audio_features[[#This Row],[duration_ms]]/1000),60))</f>
        <v>1:34</v>
      </c>
      <c r="AA21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133" t="str">
        <f>spotify_top_songs_audio_features[[#This Row],[track_name]]</f>
        <v>BAD!</v>
      </c>
    </row>
    <row r="2134" spans="1:28" x14ac:dyDescent="0.25">
      <c r="A2134" t="s">
        <v>978</v>
      </c>
      <c r="B2134" t="s">
        <v>710</v>
      </c>
      <c r="C2134" t="s">
        <v>979</v>
      </c>
      <c r="D2134" t="s">
        <v>712</v>
      </c>
      <c r="E2134" t="s">
        <v>70</v>
      </c>
      <c r="F2134" t="s">
        <v>32</v>
      </c>
      <c r="G2134" t="s">
        <v>25</v>
      </c>
      <c r="H2134">
        <v>85</v>
      </c>
      <c r="I2134">
        <v>785</v>
      </c>
      <c r="J2134">
        <v>345</v>
      </c>
      <c r="K2134" t="s">
        <v>980</v>
      </c>
      <c r="L2134">
        <v>0</v>
      </c>
      <c r="M2134">
        <v>155</v>
      </c>
      <c r="N2134">
        <v>718</v>
      </c>
      <c r="O2134">
        <v>-4963</v>
      </c>
      <c r="P2134">
        <v>145063</v>
      </c>
      <c r="Q2134">
        <v>343099</v>
      </c>
      <c r="R2134">
        <v>9</v>
      </c>
      <c r="S2134">
        <v>64308455</v>
      </c>
      <c r="U2134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2134" t="str">
        <f>IFERROR(MID(spotify_top_songs_audio_features[[#This Row],[artist_names]],SEARCH(",",spotify_top_songs_audio_features[[#This Row],[artist_names]])+2,99),"")</f>
        <v/>
      </c>
      <c r="W2134" t="str">
        <f>spotify_top_songs_audio_features[[#This Row],[source]]</f>
        <v>Generation Now/Atlantic</v>
      </c>
      <c r="X2134" s="1">
        <f>spotify_top_songs_audio_features[[#This Row],[streams]]</f>
        <v>64308455</v>
      </c>
      <c r="Y2134" t="str">
        <f>IF(Tabela2[[#This Row],[feat]]="","","Feat")</f>
        <v/>
      </c>
      <c r="Z2134" s="17" t="str">
        <f>CONCATENATE(INT(spotify_top_songs_audio_features[[#This Row],[duration_ms]]/(60*1000)),":",MOD(INT(spotify_top_songs_audio_features[[#This Row],[duration_ms]]/1000),60))</f>
        <v>5:43</v>
      </c>
      <c r="AA21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134" t="str">
        <f>spotify_top_songs_audio_features[[#This Row],[track_name]]</f>
        <v>New Patek</v>
      </c>
    </row>
    <row r="2135" spans="1:28" x14ac:dyDescent="0.25">
      <c r="A2135" t="s">
        <v>3474</v>
      </c>
      <c r="B2135" t="s">
        <v>3475</v>
      </c>
      <c r="C2135" t="s">
        <v>3476</v>
      </c>
      <c r="D2135" t="s">
        <v>254</v>
      </c>
      <c r="E2135" t="s">
        <v>142</v>
      </c>
      <c r="F2135" t="s">
        <v>24</v>
      </c>
      <c r="G2135" t="s">
        <v>25</v>
      </c>
      <c r="H2135">
        <v>894</v>
      </c>
      <c r="I2135">
        <v>635</v>
      </c>
      <c r="J2135">
        <v>473</v>
      </c>
      <c r="K2135" t="s">
        <v>470</v>
      </c>
      <c r="L2135">
        <v>105</v>
      </c>
      <c r="M2135">
        <v>823</v>
      </c>
      <c r="N2135">
        <v>428</v>
      </c>
      <c r="O2135">
        <v>-6929</v>
      </c>
      <c r="P2135">
        <v>105013</v>
      </c>
      <c r="Q2135">
        <v>249143</v>
      </c>
      <c r="R2135">
        <v>8</v>
      </c>
      <c r="S2135">
        <v>64257367</v>
      </c>
      <c r="U2135" t="str">
        <f>IFERROR(LEFT(spotify_top_songs_audio_features[[#This Row],[artist_names]],SEARCH(",",spotify_top_songs_audio_features[[#This Row],[artist_names]])-1),spotify_top_songs_audio_features[[#This Row],[artist_names]])</f>
        <v>Black Eyed Peas</v>
      </c>
      <c r="V2135" t="str">
        <f>IFERROR(MID(spotify_top_songs_audio_features[[#This Row],[artist_names]],SEARCH(",",spotify_top_songs_audio_features[[#This Row],[artist_names]])+2,99),"")</f>
        <v>Ozuna, J. Rey Soul</v>
      </c>
      <c r="W2135" t="str">
        <f>spotify_top_songs_audio_features[[#This Row],[source]]</f>
        <v>Epic</v>
      </c>
      <c r="X2135" s="1">
        <f>spotify_top_songs_audio_features[[#This Row],[streams]]</f>
        <v>64257367</v>
      </c>
      <c r="Y2135" t="str">
        <f>IF(Tabela2[[#This Row],[feat]]="","","Feat")</f>
        <v>Feat</v>
      </c>
      <c r="Z2135" s="17" t="str">
        <f>CONCATENATE(INT(spotify_top_songs_audio_features[[#This Row],[duration_ms]]/(60*1000)),":",MOD(INT(spotify_top_songs_audio_features[[#This Row],[duration_ms]]/1000),60))</f>
        <v>4:9</v>
      </c>
      <c r="AA21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135" t="str">
        <f>spotify_top_songs_audio_features[[#This Row],[track_name]]</f>
        <v>MAMACITA</v>
      </c>
    </row>
    <row r="2136" spans="1:28" x14ac:dyDescent="0.25">
      <c r="A2136" t="s">
        <v>15580</v>
      </c>
      <c r="B2136" t="s">
        <v>12042</v>
      </c>
      <c r="C2136" t="s">
        <v>12043</v>
      </c>
      <c r="D2136" t="s">
        <v>12044</v>
      </c>
      <c r="E2136" t="s">
        <v>31</v>
      </c>
      <c r="F2136" t="s">
        <v>32</v>
      </c>
      <c r="G2136" t="s">
        <v>25</v>
      </c>
      <c r="H2136">
        <v>91</v>
      </c>
      <c r="I2136">
        <v>444</v>
      </c>
      <c r="J2136">
        <v>344</v>
      </c>
      <c r="K2136" t="s">
        <v>9156</v>
      </c>
      <c r="L2136">
        <v>0</v>
      </c>
      <c r="M2136">
        <v>137</v>
      </c>
      <c r="N2136">
        <v>53</v>
      </c>
      <c r="O2136">
        <v>-8126</v>
      </c>
      <c r="P2136">
        <v>149953</v>
      </c>
      <c r="Q2136">
        <v>276333</v>
      </c>
      <c r="R2136">
        <v>13</v>
      </c>
      <c r="S2136">
        <v>64197319</v>
      </c>
      <c r="U2136" t="str">
        <f>IFERROR(LEFT(spotify_top_songs_audio_features[[#This Row],[artist_names]],SEARCH(",",spotify_top_songs_audio_features[[#This Row],[artist_names]])-1),spotify_top_songs_audio_features[[#This Row],[artist_names]])</f>
        <v>Yo Gotti</v>
      </c>
      <c r="V2136" t="str">
        <f>IFERROR(MID(spotify_top_songs_audio_features[[#This Row],[artist_names]],SEARCH(",",spotify_top_songs_audio_features[[#This Row],[artist_names]])+2,99),"")</f>
        <v>Nicki Minaj</v>
      </c>
      <c r="W2136" t="str">
        <f>spotify_top_songs_audio_features[[#This Row],[source]]</f>
        <v>Epic/CMG</v>
      </c>
      <c r="X2136" s="1">
        <f>spotify_top_songs_audio_features[[#This Row],[streams]]</f>
        <v>64197319</v>
      </c>
      <c r="Y2136" t="str">
        <f>IF(Tabela2[[#This Row],[feat]]="","","Feat")</f>
        <v>Feat</v>
      </c>
      <c r="Z2136" s="17" t="str">
        <f>CONCATENATE(INT(spotify_top_songs_audio_features[[#This Row],[duration_ms]]/(60*1000)),":",MOD(INT(spotify_top_songs_audio_features[[#This Row],[duration_ms]]/1000),60))</f>
        <v>4:36</v>
      </c>
      <c r="AA21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36" t="str">
        <f>spotify_top_songs_audio_features[[#This Row],[track_name]]</f>
        <v>Rake It Up (feat. Nicki Minaj)</v>
      </c>
    </row>
    <row r="2137" spans="1:28" x14ac:dyDescent="0.25">
      <c r="A2137" t="s">
        <v>4785</v>
      </c>
      <c r="B2137" t="s">
        <v>4404</v>
      </c>
      <c r="C2137" t="s">
        <v>4786</v>
      </c>
      <c r="D2137" t="s">
        <v>814</v>
      </c>
      <c r="E2137" t="s">
        <v>31</v>
      </c>
      <c r="F2137" t="s">
        <v>24</v>
      </c>
      <c r="G2137" t="s">
        <v>25</v>
      </c>
      <c r="H2137">
        <v>411</v>
      </c>
      <c r="I2137">
        <v>619</v>
      </c>
      <c r="J2137">
        <v>368</v>
      </c>
      <c r="K2137" t="s">
        <v>4787</v>
      </c>
      <c r="L2137">
        <v>0</v>
      </c>
      <c r="M2137">
        <v>11</v>
      </c>
      <c r="N2137">
        <v>337</v>
      </c>
      <c r="O2137">
        <v>-6834</v>
      </c>
      <c r="P2137">
        <v>177937</v>
      </c>
      <c r="Q2137">
        <v>186192</v>
      </c>
      <c r="R2137">
        <v>3</v>
      </c>
      <c r="S2137">
        <v>64155079</v>
      </c>
      <c r="U2137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2137" t="str">
        <f>IFERROR(MID(spotify_top_songs_audio_features[[#This Row],[artist_names]],SEARCH(",",spotify_top_songs_audio_features[[#This Row],[artist_names]])+2,99),"")</f>
        <v/>
      </c>
      <c r="W2137" t="str">
        <f>spotify_top_songs_audio_features[[#This Row],[source]]</f>
        <v>Top Dawg Entertainment/RCA Records</v>
      </c>
      <c r="X2137" s="1">
        <f>spotify_top_songs_audio_features[[#This Row],[streams]]</f>
        <v>64155079</v>
      </c>
      <c r="Y2137" t="str">
        <f>IF(Tabela2[[#This Row],[feat]]="","","Feat")</f>
        <v/>
      </c>
      <c r="Z2137" s="17" t="str">
        <f>CONCATENATE(INT(spotify_top_songs_audio_features[[#This Row],[duration_ms]]/(60*1000)),":",MOD(INT(spotify_top_songs_audio_features[[#This Row],[duration_ms]]/1000),60))</f>
        <v>3:6</v>
      </c>
      <c r="AA21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37" t="str">
        <f>spotify_top_songs_audio_features[[#This Row],[track_name]]</f>
        <v>Saturn</v>
      </c>
    </row>
    <row r="2138" spans="1:28" x14ac:dyDescent="0.25">
      <c r="A2138" t="s">
        <v>17267</v>
      </c>
      <c r="B2138" t="s">
        <v>12476</v>
      </c>
      <c r="C2138" t="s">
        <v>15060</v>
      </c>
      <c r="D2138" t="s">
        <v>48</v>
      </c>
      <c r="E2138" t="s">
        <v>70</v>
      </c>
      <c r="F2138" t="s">
        <v>24</v>
      </c>
      <c r="G2138" t="s">
        <v>25</v>
      </c>
      <c r="H2138">
        <v>623</v>
      </c>
      <c r="I2138">
        <v>647</v>
      </c>
      <c r="J2138">
        <v>4</v>
      </c>
      <c r="K2138" t="s">
        <v>2383</v>
      </c>
      <c r="L2138">
        <v>0</v>
      </c>
      <c r="M2138">
        <v>354</v>
      </c>
      <c r="N2138">
        <v>522</v>
      </c>
      <c r="O2138">
        <v>-5438</v>
      </c>
      <c r="P2138">
        <v>107987</v>
      </c>
      <c r="Q2138">
        <v>185787</v>
      </c>
      <c r="R2138">
        <v>12</v>
      </c>
      <c r="S2138">
        <v>64127274</v>
      </c>
      <c r="U2138" t="str">
        <f>IFERROR(LEFT(spotify_top_songs_audio_features[[#This Row],[artist_names]],SEARCH(",",spotify_top_songs_audio_features[[#This Row],[artist_names]])-1),spotify_top_songs_audio_features[[#This Row],[artist_names]])</f>
        <v>Conan Gray</v>
      </c>
      <c r="V2138" t="str">
        <f>IFERROR(MID(spotify_top_songs_audio_features[[#This Row],[artist_names]],SEARCH(",",spotify_top_songs_audio_features[[#This Row],[artist_names]])+2,99),"")</f>
        <v/>
      </c>
      <c r="W2138" t="str">
        <f>spotify_top_songs_audio_features[[#This Row],[source]]</f>
        <v>Republic Records</v>
      </c>
      <c r="X2138" s="1">
        <f>spotify_top_songs_audio_features[[#This Row],[streams]]</f>
        <v>64127274</v>
      </c>
      <c r="Y2138" t="str">
        <f>IF(Tabela2[[#This Row],[feat]]="","","Feat")</f>
        <v/>
      </c>
      <c r="Z2138" s="17" t="str">
        <f>CONCATENATE(INT(spotify_top_songs_audio_features[[#This Row],[duration_ms]]/(60*1000)),":",MOD(INT(spotify_top_songs_audio_features[[#This Row],[duration_ms]]/1000),60))</f>
        <v>3:5</v>
      </c>
      <c r="AA21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138" t="str">
        <f>spotify_top_songs_audio_features[[#This Row],[track_name]]</f>
        <v>Maniac</v>
      </c>
    </row>
    <row r="2139" spans="1:28" x14ac:dyDescent="0.25">
      <c r="A2139" t="s">
        <v>8967</v>
      </c>
      <c r="B2139" t="s">
        <v>3546</v>
      </c>
      <c r="C2139" t="s">
        <v>8968</v>
      </c>
      <c r="D2139" t="s">
        <v>282</v>
      </c>
      <c r="E2139" t="s">
        <v>23</v>
      </c>
      <c r="F2139" t="s">
        <v>24</v>
      </c>
      <c r="G2139" t="s">
        <v>25</v>
      </c>
      <c r="H2139">
        <v>783</v>
      </c>
      <c r="I2139">
        <v>479</v>
      </c>
      <c r="J2139">
        <v>541</v>
      </c>
      <c r="K2139" t="s">
        <v>1289</v>
      </c>
      <c r="L2139">
        <v>0</v>
      </c>
      <c r="M2139">
        <v>101</v>
      </c>
      <c r="N2139">
        <v>533</v>
      </c>
      <c r="O2139">
        <v>-10646</v>
      </c>
      <c r="P2139">
        <v>176027</v>
      </c>
      <c r="Q2139">
        <v>163798</v>
      </c>
      <c r="R2139">
        <v>13</v>
      </c>
      <c r="S2139">
        <v>64054776</v>
      </c>
      <c r="U2139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2139" t="str">
        <f>IFERROR(MID(spotify_top_songs_audio_features[[#This Row],[artist_names]],SEARCH(",",spotify_top_songs_audio_features[[#This Row],[artist_names]])+2,99),"")</f>
        <v/>
      </c>
      <c r="W2139" t="str">
        <f>spotify_top_songs_audio_features[[#This Row],[source]]</f>
        <v>Columbia</v>
      </c>
      <c r="X2139" s="1">
        <f>spotify_top_songs_audio_features[[#This Row],[streams]]</f>
        <v>64054776</v>
      </c>
      <c r="Y2139" t="str">
        <f>IF(Tabela2[[#This Row],[feat]]="","","Feat")</f>
        <v/>
      </c>
      <c r="Z2139" s="17" t="str">
        <f>CONCATENATE(INT(spotify_top_songs_audio_features[[#This Row],[duration_ms]]/(60*1000)),":",MOD(INT(spotify_top_songs_audio_features[[#This Row],[duration_ms]]/1000),60))</f>
        <v>2:43</v>
      </c>
      <c r="AA21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139" t="str">
        <f>spotify_top_songs_audio_features[[#This Row],[track_name]]</f>
        <v>21</v>
      </c>
    </row>
    <row r="2140" spans="1:28" x14ac:dyDescent="0.25">
      <c r="A2140" t="s">
        <v>12229</v>
      </c>
      <c r="B2140" t="s">
        <v>12230</v>
      </c>
      <c r="C2140" t="s">
        <v>12231</v>
      </c>
      <c r="D2140" t="s">
        <v>141</v>
      </c>
      <c r="E2140" t="s">
        <v>177</v>
      </c>
      <c r="F2140" t="s">
        <v>32</v>
      </c>
      <c r="G2140" t="s">
        <v>25</v>
      </c>
      <c r="H2140">
        <v>801</v>
      </c>
      <c r="I2140">
        <v>645</v>
      </c>
      <c r="J2140">
        <v>706</v>
      </c>
      <c r="K2140" t="s">
        <v>5898</v>
      </c>
      <c r="L2140">
        <v>0</v>
      </c>
      <c r="M2140">
        <v>118</v>
      </c>
      <c r="N2140">
        <v>528</v>
      </c>
      <c r="O2140">
        <v>-5605</v>
      </c>
      <c r="P2140">
        <v>119935</v>
      </c>
      <c r="Q2140">
        <v>208000</v>
      </c>
      <c r="R2140">
        <v>4</v>
      </c>
      <c r="S2140">
        <v>64033131</v>
      </c>
      <c r="U214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140" t="str">
        <f>IFERROR(MID(spotify_top_songs_audio_features[[#This Row],[artist_names]],SEARCH(",",spotify_top_songs_audio_features[[#This Row],[artist_names]])+2,99),"")</f>
        <v>Mora</v>
      </c>
      <c r="W2140" t="str">
        <f>spotify_top_songs_audio_features[[#This Row],[source]]</f>
        <v>Rimas Entertainment LLC</v>
      </c>
      <c r="X2140" s="1">
        <f>spotify_top_songs_audio_features[[#This Row],[streams]]</f>
        <v>64033131</v>
      </c>
      <c r="Y2140" t="str">
        <f>IF(Tabela2[[#This Row],[feat]]="","","Feat")</f>
        <v>Feat</v>
      </c>
      <c r="Z2140" s="17" t="str">
        <f>CONCATENATE(INT(spotify_top_songs_audio_features[[#This Row],[duration_ms]]/(60*1000)),":",MOD(INT(spotify_top_songs_audio_features[[#This Row],[duration_ms]]/1000),60))</f>
        <v>3:28</v>
      </c>
      <c r="AA21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140" t="str">
        <f>spotify_top_songs_audio_features[[#This Row],[track_name]]</f>
        <v>HIBIKI</v>
      </c>
    </row>
    <row r="2141" spans="1:28" x14ac:dyDescent="0.25">
      <c r="A2141" t="s">
        <v>5220</v>
      </c>
      <c r="B2141" t="s">
        <v>472</v>
      </c>
      <c r="C2141" t="s">
        <v>5221</v>
      </c>
      <c r="D2141" t="s">
        <v>474</v>
      </c>
      <c r="E2141" t="s">
        <v>31</v>
      </c>
      <c r="F2141" t="s">
        <v>24</v>
      </c>
      <c r="G2141" t="s">
        <v>25</v>
      </c>
      <c r="H2141">
        <v>665</v>
      </c>
      <c r="I2141">
        <v>712</v>
      </c>
      <c r="J2141">
        <v>527</v>
      </c>
      <c r="K2141" t="s">
        <v>5222</v>
      </c>
      <c r="L2141">
        <v>333</v>
      </c>
      <c r="M2141">
        <v>102</v>
      </c>
      <c r="N2141">
        <v>669</v>
      </c>
      <c r="O2141">
        <v>-7536</v>
      </c>
      <c r="P2141">
        <v>93992</v>
      </c>
      <c r="Q2141">
        <v>157220</v>
      </c>
      <c r="R2141">
        <v>9</v>
      </c>
      <c r="S2141">
        <v>63986391</v>
      </c>
      <c r="U2141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2141" t="str">
        <f>IFERROR(MID(spotify_top_songs_audio_features[[#This Row],[artist_names]],SEARCH(",",spotify_top_songs_audio_features[[#This Row],[artist_names]])+2,99),"")</f>
        <v/>
      </c>
      <c r="W2141" t="str">
        <f>spotify_top_songs_audio_features[[#This Row],[source]]</f>
        <v>Right Hand Music Group, LLC/RCA Records</v>
      </c>
      <c r="X2141" s="1">
        <f>spotify_top_songs_audio_features[[#This Row],[streams]]</f>
        <v>63986391</v>
      </c>
      <c r="Y2141" t="str">
        <f>IF(Tabela2[[#This Row],[feat]]="","","Feat")</f>
        <v/>
      </c>
      <c r="Z2141" s="17" t="str">
        <f>CONCATENATE(INT(spotify_top_songs_audio_features[[#This Row],[duration_ms]]/(60*1000)),":",MOD(INT(spotify_top_songs_audio_features[[#This Row],[duration_ms]]/1000),60))</f>
        <v>2:37</v>
      </c>
      <c r="AA21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41" t="str">
        <f>spotify_top_songs_audio_features[[#This Row],[track_name]]</f>
        <v>Up All Night</v>
      </c>
    </row>
    <row r="2142" spans="1:28" x14ac:dyDescent="0.25">
      <c r="A2142" t="s">
        <v>5070</v>
      </c>
      <c r="B2142" t="s">
        <v>5071</v>
      </c>
      <c r="C2142" t="s">
        <v>5072</v>
      </c>
      <c r="D2142" t="s">
        <v>934</v>
      </c>
      <c r="E2142" t="s">
        <v>86</v>
      </c>
      <c r="F2142" t="s">
        <v>24</v>
      </c>
      <c r="G2142" t="s">
        <v>25</v>
      </c>
      <c r="H2142">
        <v>733</v>
      </c>
      <c r="I2142">
        <v>63</v>
      </c>
      <c r="J2142">
        <v>395</v>
      </c>
      <c r="K2142" t="s">
        <v>1797</v>
      </c>
      <c r="L2142">
        <v>0</v>
      </c>
      <c r="M2142">
        <v>162</v>
      </c>
      <c r="N2142">
        <v>832</v>
      </c>
      <c r="O2142">
        <v>-4296</v>
      </c>
      <c r="P2142">
        <v>149989</v>
      </c>
      <c r="Q2142">
        <v>152000</v>
      </c>
      <c r="R2142">
        <v>8</v>
      </c>
      <c r="S2142">
        <v>63924244</v>
      </c>
      <c r="U2142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2142" t="str">
        <f>IFERROR(MID(spotify_top_songs_audio_features[[#This Row],[artist_names]],SEARCH(",",spotify_top_songs_audio_features[[#This Row],[artist_names]])+2,99),"")</f>
        <v>Bobby Shmurda</v>
      </c>
      <c r="W2142" t="str">
        <f>spotify_top_songs_audio_features[[#This Row],[source]]</f>
        <v>ScumGang Records / TenThousand Projects, LLC</v>
      </c>
      <c r="X2142" s="1">
        <f>spotify_top_songs_audio_features[[#This Row],[streams]]</f>
        <v>63924244</v>
      </c>
      <c r="Y2142" t="str">
        <f>IF(Tabela2[[#This Row],[feat]]="","","Feat")</f>
        <v>Feat</v>
      </c>
      <c r="Z2142" s="17" t="str">
        <f>CONCATENATE(INT(spotify_top_songs_audio_features[[#This Row],[duration_ms]]/(60*1000)),":",MOD(INT(spotify_top_songs_audio_features[[#This Row],[duration_ms]]/1000),60))</f>
        <v>2:32</v>
      </c>
      <c r="AA21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142" t="str">
        <f>spotify_top_songs_audio_features[[#This Row],[track_name]]</f>
        <v>STOOPID (feat. Bobby Shmurda)</v>
      </c>
    </row>
    <row r="2143" spans="1:28" x14ac:dyDescent="0.25">
      <c r="A2143" t="s">
        <v>13713</v>
      </c>
      <c r="B2143" t="s">
        <v>13714</v>
      </c>
      <c r="C2143" t="s">
        <v>13715</v>
      </c>
      <c r="D2143" t="s">
        <v>5559</v>
      </c>
      <c r="E2143" t="s">
        <v>142</v>
      </c>
      <c r="F2143" t="s">
        <v>32</v>
      </c>
      <c r="G2143" t="s">
        <v>25</v>
      </c>
      <c r="H2143">
        <v>604</v>
      </c>
      <c r="I2143">
        <v>601</v>
      </c>
      <c r="J2143">
        <v>628</v>
      </c>
      <c r="K2143" t="s">
        <v>4276</v>
      </c>
      <c r="L2143">
        <v>579</v>
      </c>
      <c r="M2143">
        <v>168</v>
      </c>
      <c r="N2143">
        <v>156</v>
      </c>
      <c r="O2143">
        <v>-7887</v>
      </c>
      <c r="P2143">
        <v>13988</v>
      </c>
      <c r="Q2143">
        <v>164629</v>
      </c>
      <c r="R2143">
        <v>9</v>
      </c>
      <c r="S2143">
        <v>63900813</v>
      </c>
      <c r="U2143" t="str">
        <f>IFERROR(LEFT(spotify_top_songs_audio_features[[#This Row],[artist_names]],SEARCH(",",spotify_top_songs_audio_features[[#This Row],[artist_names]])-1),spotify_top_songs_audio_features[[#This Row],[artist_names]])</f>
        <v>TWISTED</v>
      </c>
      <c r="V2143" t="str">
        <f>IFERROR(MID(spotify_top_songs_audio_features[[#This Row],[artist_names]],SEARCH(",",spotify_top_songs_audio_features[[#This Row],[artist_names]])+2,99),"")</f>
        <v>Oliver Tree, Fast &amp; Furious: The Fast Saga</v>
      </c>
      <c r="W2143" t="str">
        <f>spotify_top_songs_audio_features[[#This Row],[source]]</f>
        <v>APG Inc – FF10</v>
      </c>
      <c r="X2143" s="1">
        <f>spotify_top_songs_audio_features[[#This Row],[streams]]</f>
        <v>63900813</v>
      </c>
      <c r="Y2143" t="str">
        <f>IF(Tabela2[[#This Row],[feat]]="","","Feat")</f>
        <v>Feat</v>
      </c>
      <c r="Z2143" s="17" t="str">
        <f>CONCATENATE(INT(spotify_top_songs_audio_features[[#This Row],[duration_ms]]/(60*1000)),":",MOD(INT(spotify_top_songs_audio_features[[#This Row],[duration_ms]]/1000),60))</f>
        <v>2:44</v>
      </c>
      <c r="AA21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143" t="str">
        <f>spotify_top_songs_audio_features[[#This Row],[track_name]]</f>
        <v>WORTH NOTHING (feat. Oliver Tree) - Fast &amp; Furious: Drift Tape/Phonk Vol 1</v>
      </c>
    </row>
    <row r="2144" spans="1:28" x14ac:dyDescent="0.25">
      <c r="A2144" t="s">
        <v>15644</v>
      </c>
      <c r="B2144" t="s">
        <v>9666</v>
      </c>
      <c r="C2144" t="s">
        <v>15645</v>
      </c>
      <c r="D2144" t="s">
        <v>8240</v>
      </c>
      <c r="E2144" t="s">
        <v>102</v>
      </c>
      <c r="F2144" t="s">
        <v>32</v>
      </c>
      <c r="G2144" t="s">
        <v>25</v>
      </c>
      <c r="H2144">
        <v>897</v>
      </c>
      <c r="I2144">
        <v>634</v>
      </c>
      <c r="J2144">
        <v>161</v>
      </c>
      <c r="K2144" t="s">
        <v>1398</v>
      </c>
      <c r="L2144">
        <v>0</v>
      </c>
      <c r="M2144">
        <v>686</v>
      </c>
      <c r="N2144">
        <v>506</v>
      </c>
      <c r="O2144">
        <v>-6264</v>
      </c>
      <c r="P2144">
        <v>112048</v>
      </c>
      <c r="Q2144">
        <v>212014</v>
      </c>
      <c r="R2144">
        <v>12</v>
      </c>
      <c r="S2144">
        <v>63833706</v>
      </c>
      <c r="U2144" t="str">
        <f>IFERROR(LEFT(spotify_top_songs_audio_features[[#This Row],[artist_names]],SEARCH(",",spotify_top_songs_audio_features[[#This Row],[artist_names]])-1),spotify_top_songs_audio_features[[#This Row],[artist_names]])</f>
        <v>Jason Derulo</v>
      </c>
      <c r="V2144" t="str">
        <f>IFERROR(MID(spotify_top_songs_audio_features[[#This Row],[artist_names]],SEARCH(",",spotify_top_songs_audio_features[[#This Row],[artist_names]])+2,99),"")</f>
        <v/>
      </c>
      <c r="W2144" t="str">
        <f>spotify_top_songs_audio_features[[#This Row],[source]]</f>
        <v>Beluga Heights/Warner Records</v>
      </c>
      <c r="X2144" s="1">
        <f>spotify_top_songs_audio_features[[#This Row],[streams]]</f>
        <v>63833706</v>
      </c>
      <c r="Y2144" t="str">
        <f>IF(Tabela2[[#This Row],[feat]]="","","Feat")</f>
        <v/>
      </c>
      <c r="Z2144" s="17" t="str">
        <f>CONCATENATE(INT(spotify_top_songs_audio_features[[#This Row],[duration_ms]]/(60*1000)),":",MOD(INT(spotify_top_songs_audio_features[[#This Row],[duration_ms]]/1000),60))</f>
        <v>3:32</v>
      </c>
      <c r="AA21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144" t="str">
        <f>spotify_top_songs_audio_features[[#This Row],[track_name]]</f>
        <v>If I'm Lucky</v>
      </c>
    </row>
    <row r="2145" spans="1:28" x14ac:dyDescent="0.25">
      <c r="A2145" t="s">
        <v>13741</v>
      </c>
      <c r="B2145" t="s">
        <v>13742</v>
      </c>
      <c r="C2145" t="s">
        <v>13743</v>
      </c>
      <c r="D2145" t="s">
        <v>929</v>
      </c>
      <c r="E2145" t="s">
        <v>31</v>
      </c>
      <c r="F2145" t="s">
        <v>32</v>
      </c>
      <c r="G2145" t="s">
        <v>152</v>
      </c>
      <c r="H2145">
        <v>693</v>
      </c>
      <c r="I2145">
        <v>564</v>
      </c>
      <c r="J2145">
        <v>378</v>
      </c>
      <c r="K2145" t="s">
        <v>3774</v>
      </c>
      <c r="L2145">
        <v>0</v>
      </c>
      <c r="M2145">
        <v>409</v>
      </c>
      <c r="N2145">
        <v>574</v>
      </c>
      <c r="O2145">
        <v>-3857</v>
      </c>
      <c r="P2145">
        <v>185913</v>
      </c>
      <c r="Q2145">
        <v>210901</v>
      </c>
      <c r="R2145">
        <v>9</v>
      </c>
      <c r="S2145">
        <v>63821520</v>
      </c>
      <c r="U2145" t="str">
        <f>IFERROR(LEFT(spotify_top_songs_audio_features[[#This Row],[artist_names]],SEARCH(",",spotify_top_songs_audio_features[[#This Row],[artist_names]])-1),spotify_top_songs_audio_features[[#This Row],[artist_names]])</f>
        <v>Zedd</v>
      </c>
      <c r="V2145" t="str">
        <f>IFERROR(MID(spotify_top_songs_audio_features[[#This Row],[artist_names]],SEARCH(",",spotify_top_songs_audio_features[[#This Row],[artist_names]])+2,99),"")</f>
        <v>Kehlani</v>
      </c>
      <c r="W2145" t="str">
        <f>spotify_top_songs_audio_features[[#This Row],[source]]</f>
        <v>Interscope Records</v>
      </c>
      <c r="X2145" s="1">
        <f>spotify_top_songs_audio_features[[#This Row],[streams]]</f>
        <v>63821520</v>
      </c>
      <c r="Y2145" t="str">
        <f>IF(Tabela2[[#This Row],[feat]]="","","Feat")</f>
        <v>Feat</v>
      </c>
      <c r="Z2145" s="17" t="str">
        <f>CONCATENATE(INT(spotify_top_songs_audio_features[[#This Row],[duration_ms]]/(60*1000)),":",MOD(INT(spotify_top_songs_audio_features[[#This Row],[duration_ms]]/1000),60))</f>
        <v>3:30</v>
      </c>
      <c r="AA21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45" t="str">
        <f>spotify_top_songs_audio_features[[#This Row],[track_name]]</f>
        <v>Good Thing (with Kehlani)</v>
      </c>
    </row>
    <row r="2146" spans="1:28" x14ac:dyDescent="0.25">
      <c r="A2146" t="s">
        <v>8859</v>
      </c>
      <c r="B2146" t="s">
        <v>1209</v>
      </c>
      <c r="C2146" t="s">
        <v>1944</v>
      </c>
      <c r="D2146" t="s">
        <v>1911</v>
      </c>
      <c r="E2146" t="s">
        <v>113</v>
      </c>
      <c r="F2146" t="s">
        <v>24</v>
      </c>
      <c r="G2146" t="s">
        <v>25</v>
      </c>
      <c r="H2146">
        <v>671</v>
      </c>
      <c r="I2146">
        <v>529</v>
      </c>
      <c r="J2146">
        <v>307</v>
      </c>
      <c r="K2146" t="s">
        <v>815</v>
      </c>
      <c r="L2146">
        <v>335</v>
      </c>
      <c r="M2146">
        <v>856</v>
      </c>
      <c r="N2146">
        <v>203</v>
      </c>
      <c r="O2146">
        <v>-7226</v>
      </c>
      <c r="P2146">
        <v>161989</v>
      </c>
      <c r="Q2146">
        <v>165820</v>
      </c>
      <c r="R2146">
        <v>9</v>
      </c>
      <c r="S2146">
        <v>63606870</v>
      </c>
      <c r="U214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146" t="str">
        <f>IFERROR(MID(spotify_top_songs_audio_features[[#This Row],[artist_names]],SEARCH(",",spotify_top_songs_audio_features[[#This Row],[artist_names]])+2,99),"")</f>
        <v/>
      </c>
      <c r="W2146" t="str">
        <f>spotify_top_songs_audio_features[[#This Row],[source]]</f>
        <v>Juice WRLD Mixtape / ISR P&amp;D</v>
      </c>
      <c r="X2146" s="1">
        <f>spotify_top_songs_audio_features[[#This Row],[streams]]</f>
        <v>63606870</v>
      </c>
      <c r="Y2146" t="str">
        <f>IF(Tabela2[[#This Row],[feat]]="","","Feat")</f>
        <v/>
      </c>
      <c r="Z2146" s="17" t="str">
        <f>CONCATENATE(INT(spotify_top_songs_audio_features[[#This Row],[duration_ms]]/(60*1000)),":",MOD(INT(spotify_top_songs_audio_features[[#This Row],[duration_ms]]/1000),60))</f>
        <v>2:45</v>
      </c>
      <c r="AA21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46" t="str">
        <f>spotify_top_songs_audio_features[[#This Row],[track_name]]</f>
        <v>All Girls Are The Same</v>
      </c>
    </row>
    <row r="2147" spans="1:28" x14ac:dyDescent="0.25">
      <c r="A2147" t="s">
        <v>11799</v>
      </c>
      <c r="B2147" t="s">
        <v>11800</v>
      </c>
      <c r="C2147" t="s">
        <v>11801</v>
      </c>
      <c r="D2147" t="s">
        <v>436</v>
      </c>
      <c r="E2147" t="s">
        <v>58</v>
      </c>
      <c r="F2147" t="s">
        <v>32</v>
      </c>
      <c r="G2147" t="s">
        <v>25</v>
      </c>
      <c r="H2147">
        <v>64</v>
      </c>
      <c r="I2147">
        <v>648</v>
      </c>
      <c r="J2147">
        <v>187</v>
      </c>
      <c r="K2147" t="s">
        <v>2242</v>
      </c>
      <c r="L2147">
        <v>0</v>
      </c>
      <c r="M2147">
        <v>802</v>
      </c>
      <c r="N2147">
        <v>548</v>
      </c>
      <c r="O2147">
        <v>-8113</v>
      </c>
      <c r="P2147">
        <v>92977</v>
      </c>
      <c r="Q2147">
        <v>197867</v>
      </c>
      <c r="R2147">
        <v>2</v>
      </c>
      <c r="S2147">
        <v>63587657</v>
      </c>
      <c r="U2147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147" t="str">
        <f>IFERROR(MID(spotify_top_songs_audio_features[[#This Row],[artist_names]],SEARCH(",",spotify_top_songs_audio_features[[#This Row],[artist_names]])+2,99),"")</f>
        <v>Khalid</v>
      </c>
      <c r="W2147" t="str">
        <f>spotify_top_songs_audio_features[[#This Row],[source]]</f>
        <v>Atlantic Records UK</v>
      </c>
      <c r="X2147" s="1">
        <f>spotify_top_songs_audio_features[[#This Row],[streams]]</f>
        <v>63587657</v>
      </c>
      <c r="Y2147" t="str">
        <f>IF(Tabela2[[#This Row],[feat]]="","","Feat")</f>
        <v>Feat</v>
      </c>
      <c r="Z2147" s="17" t="str">
        <f>CONCATENATE(INT(spotify_top_songs_audio_features[[#This Row],[duration_ms]]/(60*1000)),":",MOD(INT(spotify_top_songs_audio_features[[#This Row],[duration_ms]]/1000),60))</f>
        <v>3:17</v>
      </c>
      <c r="AA21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147" t="str">
        <f>spotify_top_songs_audio_features[[#This Row],[track_name]]</f>
        <v>Beautiful People (feat. Khalid)</v>
      </c>
    </row>
    <row r="2148" spans="1:28" x14ac:dyDescent="0.25">
      <c r="A2148" t="s">
        <v>7315</v>
      </c>
      <c r="B2148" t="s">
        <v>3921</v>
      </c>
      <c r="C2148" t="s">
        <v>7316</v>
      </c>
      <c r="D2148" t="s">
        <v>7317</v>
      </c>
      <c r="E2148" t="s">
        <v>70</v>
      </c>
      <c r="F2148" t="s">
        <v>24</v>
      </c>
      <c r="G2148" t="s">
        <v>152</v>
      </c>
      <c r="H2148">
        <v>607</v>
      </c>
      <c r="I2148">
        <v>619</v>
      </c>
      <c r="J2148">
        <v>396</v>
      </c>
      <c r="K2148" t="s">
        <v>2788</v>
      </c>
      <c r="L2148">
        <v>0</v>
      </c>
      <c r="M2148">
        <v>231</v>
      </c>
      <c r="N2148">
        <v>377</v>
      </c>
      <c r="O2148">
        <v>-6726</v>
      </c>
      <c r="P2148">
        <v>102974</v>
      </c>
      <c r="Q2148">
        <v>182611</v>
      </c>
      <c r="R2148">
        <v>7</v>
      </c>
      <c r="S2148">
        <v>63523334</v>
      </c>
      <c r="U2148" t="str">
        <f>IFERROR(LEFT(spotify_top_songs_audio_features[[#This Row],[artist_names]],SEARCH(",",spotify_top_songs_audio_features[[#This Row],[artist_names]])-1),spotify_top_songs_audio_features[[#This Row],[artist_names]])</f>
        <v>Duki</v>
      </c>
      <c r="V2148" t="str">
        <f>IFERROR(MID(spotify_top_songs_audio_features[[#This Row],[artist_names]],SEARCH(",",spotify_top_songs_audio_features[[#This Row],[artist_names]])+2,99),"")</f>
        <v/>
      </c>
      <c r="W2148" t="str">
        <f>spotify_top_songs_audio_features[[#This Row],[source]]</f>
        <v>DALE PLAY Records / SSJ Records</v>
      </c>
      <c r="X2148" s="1">
        <f>spotify_top_songs_audio_features[[#This Row],[streams]]</f>
        <v>63523334</v>
      </c>
      <c r="Y2148" t="str">
        <f>IF(Tabela2[[#This Row],[feat]]="","","Feat")</f>
        <v/>
      </c>
      <c r="Z2148" s="17" t="str">
        <f>CONCATENATE(INT(spotify_top_songs_audio_features[[#This Row],[duration_ms]]/(60*1000)),":",MOD(INT(spotify_top_songs_audio_features[[#This Row],[duration_ms]]/1000),60))</f>
        <v>3:2</v>
      </c>
      <c r="AA21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148" t="str">
        <f>spotify_top_songs_audio_features[[#This Row],[track_name]]</f>
        <v>GIVENCHY</v>
      </c>
    </row>
    <row r="2149" spans="1:28" x14ac:dyDescent="0.25">
      <c r="A2149" t="s">
        <v>16588</v>
      </c>
      <c r="B2149" t="s">
        <v>2038</v>
      </c>
      <c r="C2149" t="s">
        <v>2039</v>
      </c>
      <c r="D2149" t="s">
        <v>85</v>
      </c>
      <c r="E2149" t="s">
        <v>113</v>
      </c>
      <c r="F2149" t="s">
        <v>32</v>
      </c>
      <c r="G2149" t="s">
        <v>25</v>
      </c>
      <c r="H2149">
        <v>622</v>
      </c>
      <c r="I2149">
        <v>796</v>
      </c>
      <c r="J2149">
        <v>172</v>
      </c>
      <c r="K2149" t="s">
        <v>2040</v>
      </c>
      <c r="L2149">
        <v>0</v>
      </c>
      <c r="M2149">
        <v>106</v>
      </c>
      <c r="N2149">
        <v>62</v>
      </c>
      <c r="O2149">
        <v>-2999</v>
      </c>
      <c r="P2149">
        <v>197705</v>
      </c>
      <c r="Q2149">
        <v>169813</v>
      </c>
      <c r="R2149">
        <v>8</v>
      </c>
      <c r="S2149">
        <v>63513791</v>
      </c>
      <c r="U2149" t="str">
        <f>IFERROR(LEFT(spotify_top_songs_audio_features[[#This Row],[artist_names]],SEARCH(",",spotify_top_songs_audio_features[[#This Row],[artist_names]])-1),spotify_top_songs_audio_features[[#This Row],[artist_names]])</f>
        <v>Mabel</v>
      </c>
      <c r="V2149" t="str">
        <f>IFERROR(MID(spotify_top_songs_audio_features[[#This Row],[artist_names]],SEARCH(",",spotify_top_songs_audio_features[[#This Row],[artist_names]])+2,99),"")</f>
        <v/>
      </c>
      <c r="W2149" t="str">
        <f>spotify_top_songs_audio_features[[#This Row],[source]]</f>
        <v>Polydor Records</v>
      </c>
      <c r="X2149" s="1">
        <f>spotify_top_songs_audio_features[[#This Row],[streams]]</f>
        <v>63513791</v>
      </c>
      <c r="Y2149" t="str">
        <f>IF(Tabela2[[#This Row],[feat]]="","","Feat")</f>
        <v/>
      </c>
      <c r="Z2149" s="17" t="str">
        <f>CONCATENATE(INT(spotify_top_songs_audio_features[[#This Row],[duration_ms]]/(60*1000)),":",MOD(INT(spotify_top_songs_audio_features[[#This Row],[duration_ms]]/1000),60))</f>
        <v>2:49</v>
      </c>
      <c r="AA21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49" t="str">
        <f>spotify_top_songs_audio_features[[#This Row],[track_name]]</f>
        <v>Mad Love</v>
      </c>
    </row>
    <row r="2150" spans="1:28" x14ac:dyDescent="0.25">
      <c r="A2150" t="s">
        <v>16722</v>
      </c>
      <c r="B2150" t="s">
        <v>1537</v>
      </c>
      <c r="C2150" t="s">
        <v>15789</v>
      </c>
      <c r="D2150" t="s">
        <v>22</v>
      </c>
      <c r="E2150" t="s">
        <v>31</v>
      </c>
      <c r="F2150" t="s">
        <v>24</v>
      </c>
      <c r="G2150" t="s">
        <v>152</v>
      </c>
      <c r="H2150">
        <v>652</v>
      </c>
      <c r="I2150">
        <v>453</v>
      </c>
      <c r="J2150">
        <v>445</v>
      </c>
      <c r="K2150" t="s">
        <v>16723</v>
      </c>
      <c r="L2150">
        <v>0</v>
      </c>
      <c r="M2150">
        <v>179</v>
      </c>
      <c r="N2150">
        <v>432</v>
      </c>
      <c r="O2150">
        <v>-6119</v>
      </c>
      <c r="P2150">
        <v>88039</v>
      </c>
      <c r="Q2150">
        <v>177391</v>
      </c>
      <c r="R2150">
        <v>9</v>
      </c>
      <c r="S2150">
        <v>63398869</v>
      </c>
      <c r="U2150" t="str">
        <f>IFERROR(LEFT(spotify_top_songs_audio_features[[#This Row],[artist_names]],SEARCH(",",spotify_top_songs_audio_features[[#This Row],[artist_names]])-1),spotify_top_songs_audio_features[[#This Row],[artist_names]])</f>
        <v>P!nk</v>
      </c>
      <c r="V2150" t="str">
        <f>IFERROR(MID(spotify_top_songs_audio_features[[#This Row],[artist_names]],SEARCH(",",spotify_top_songs_audio_features[[#This Row],[artist_names]])+2,99),"")</f>
        <v/>
      </c>
      <c r="W2150" t="str">
        <f>spotify_top_songs_audio_features[[#This Row],[source]]</f>
        <v>RCA Records Label</v>
      </c>
      <c r="X2150" s="1">
        <f>spotify_top_songs_audio_features[[#This Row],[streams]]</f>
        <v>63398869</v>
      </c>
      <c r="Y2150" t="str">
        <f>IF(Tabela2[[#This Row],[feat]]="","","Feat")</f>
        <v/>
      </c>
      <c r="Z2150" s="17" t="str">
        <f>CONCATENATE(INT(spotify_top_songs_audio_features[[#This Row],[duration_ms]]/(60*1000)),":",MOD(INT(spotify_top_songs_audio_features[[#This Row],[duration_ms]]/1000),60))</f>
        <v>2:57</v>
      </c>
      <c r="AA21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50" t="str">
        <f>spotify_top_songs_audio_features[[#This Row],[track_name]]</f>
        <v>Walk Me Home</v>
      </c>
    </row>
    <row r="2151" spans="1:28" x14ac:dyDescent="0.25">
      <c r="A2151" t="s">
        <v>12704</v>
      </c>
      <c r="B2151" t="s">
        <v>284</v>
      </c>
      <c r="C2151" t="s">
        <v>5040</v>
      </c>
      <c r="D2151" t="s">
        <v>1092</v>
      </c>
      <c r="E2151" t="s">
        <v>86</v>
      </c>
      <c r="F2151" t="s">
        <v>32</v>
      </c>
      <c r="G2151" t="s">
        <v>25</v>
      </c>
      <c r="H2151">
        <v>899</v>
      </c>
      <c r="I2151">
        <v>592</v>
      </c>
      <c r="J2151">
        <v>333</v>
      </c>
      <c r="K2151" t="s">
        <v>4980</v>
      </c>
      <c r="L2151">
        <v>0</v>
      </c>
      <c r="M2151">
        <v>831</v>
      </c>
      <c r="N2151">
        <v>504</v>
      </c>
      <c r="O2151">
        <v>-7901</v>
      </c>
      <c r="P2151">
        <v>149953</v>
      </c>
      <c r="Q2151">
        <v>214139</v>
      </c>
      <c r="R2151">
        <v>5</v>
      </c>
      <c r="S2151">
        <v>63373098</v>
      </c>
      <c r="U2151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151" t="str">
        <f>IFERROR(MID(spotify_top_songs_audio_features[[#This Row],[artist_names]],SEARCH(",",spotify_top_songs_audio_features[[#This Row],[artist_names]])+2,99),"")</f>
        <v/>
      </c>
      <c r="W2151" t="str">
        <f>spotify_top_songs_audio_features[[#This Row],[source]]</f>
        <v>Cash Money/Drake LP6</v>
      </c>
      <c r="X2151" s="1">
        <f>spotify_top_songs_audio_features[[#This Row],[streams]]</f>
        <v>63373098</v>
      </c>
      <c r="Y2151" t="str">
        <f>IF(Tabela2[[#This Row],[feat]]="","","Feat")</f>
        <v/>
      </c>
      <c r="Z2151" s="17" t="str">
        <f>CONCATENATE(INT(spotify_top_songs_audio_features[[#This Row],[duration_ms]]/(60*1000)),":",MOD(INT(spotify_top_songs_audio_features[[#This Row],[duration_ms]]/1000),60))</f>
        <v>3:34</v>
      </c>
      <c r="AA21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151" t="str">
        <f>spotify_top_songs_audio_features[[#This Row],[track_name]]</f>
        <v>I'm Upset</v>
      </c>
    </row>
    <row r="2152" spans="1:28" x14ac:dyDescent="0.25">
      <c r="A2152" t="s">
        <v>9015</v>
      </c>
      <c r="B2152" t="s">
        <v>6010</v>
      </c>
      <c r="C2152" t="s">
        <v>6011</v>
      </c>
      <c r="D2152" t="s">
        <v>53</v>
      </c>
      <c r="E2152" t="s">
        <v>86</v>
      </c>
      <c r="F2152" t="s">
        <v>24</v>
      </c>
      <c r="G2152" t="s">
        <v>25</v>
      </c>
      <c r="H2152">
        <v>552</v>
      </c>
      <c r="I2152">
        <v>675</v>
      </c>
      <c r="J2152">
        <v>297</v>
      </c>
      <c r="K2152" t="s">
        <v>6012</v>
      </c>
      <c r="L2152">
        <v>0</v>
      </c>
      <c r="M2152">
        <v>119</v>
      </c>
      <c r="N2152">
        <v>586</v>
      </c>
      <c r="O2152">
        <v>-3824</v>
      </c>
      <c r="P2152">
        <v>183785</v>
      </c>
      <c r="Q2152">
        <v>198320</v>
      </c>
      <c r="R2152">
        <v>12</v>
      </c>
      <c r="S2152">
        <v>63372783</v>
      </c>
      <c r="U2152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2152" t="str">
        <f>IFERROR(MID(spotify_top_songs_audio_features[[#This Row],[artist_names]],SEARCH(",",spotify_top_songs_audio_features[[#This Row],[artist_names]])+2,99),"")</f>
        <v>Sech</v>
      </c>
      <c r="W2152" t="str">
        <f>spotify_top_songs_audio_features[[#This Row],[source]]</f>
        <v>Sony Music Latin</v>
      </c>
      <c r="X2152" s="1">
        <f>spotify_top_songs_audio_features[[#This Row],[streams]]</f>
        <v>63372783</v>
      </c>
      <c r="Y2152" t="str">
        <f>IF(Tabela2[[#This Row],[feat]]="","","Feat")</f>
        <v>Feat</v>
      </c>
      <c r="Z2152" s="17" t="str">
        <f>CONCATENATE(INT(spotify_top_songs_audio_features[[#This Row],[duration_ms]]/(60*1000)),":",MOD(INT(spotify_top_songs_audio_features[[#This Row],[duration_ms]]/1000),60))</f>
        <v>3:18</v>
      </c>
      <c r="AA21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152" t="str">
        <f>spotify_top_songs_audio_features[[#This Row],[track_name]]</f>
        <v>Atrévete</v>
      </c>
    </row>
    <row r="2153" spans="1:28" x14ac:dyDescent="0.25">
      <c r="A2153" t="s">
        <v>8620</v>
      </c>
      <c r="B2153" t="s">
        <v>8621</v>
      </c>
      <c r="C2153" t="s">
        <v>8622</v>
      </c>
      <c r="D2153" t="s">
        <v>85</v>
      </c>
      <c r="E2153" t="s">
        <v>142</v>
      </c>
      <c r="F2153" t="s">
        <v>24</v>
      </c>
      <c r="G2153" t="s">
        <v>25</v>
      </c>
      <c r="H2153">
        <v>803</v>
      </c>
      <c r="I2153">
        <v>569</v>
      </c>
      <c r="J2153">
        <v>739</v>
      </c>
      <c r="K2153" t="s">
        <v>5355</v>
      </c>
      <c r="L2153">
        <v>0</v>
      </c>
      <c r="M2153">
        <v>83</v>
      </c>
      <c r="N2153">
        <v>809</v>
      </c>
      <c r="O2153">
        <v>-7392</v>
      </c>
      <c r="P2153">
        <v>107986</v>
      </c>
      <c r="Q2153">
        <v>188889</v>
      </c>
      <c r="R2153">
        <v>12</v>
      </c>
      <c r="S2153">
        <v>63309733</v>
      </c>
      <c r="U2153" t="str">
        <f>IFERROR(LEFT(spotify_top_songs_audio_features[[#This Row],[artist_names]],SEARCH(",",spotify_top_songs_audio_features[[#This Row],[artist_names]])-1),spotify_top_songs_audio_features[[#This Row],[artist_names]])</f>
        <v>NEIKED</v>
      </c>
      <c r="V2153" t="str">
        <f>IFERROR(MID(spotify_top_songs_audio_features[[#This Row],[artist_names]],SEARCH(",",spotify_top_songs_audio_features[[#This Row],[artist_names]])+2,99),"")</f>
        <v>Dyo</v>
      </c>
      <c r="W2153" t="str">
        <f>spotify_top_songs_audio_features[[#This Row],[source]]</f>
        <v>Polydor Records</v>
      </c>
      <c r="X2153" s="1">
        <f>spotify_top_songs_audio_features[[#This Row],[streams]]</f>
        <v>63309733</v>
      </c>
      <c r="Y2153" t="str">
        <f>IF(Tabela2[[#This Row],[feat]]="","","Feat")</f>
        <v>Feat</v>
      </c>
      <c r="Z2153" s="17" t="str">
        <f>CONCATENATE(INT(spotify_top_songs_audio_features[[#This Row],[duration_ms]]/(60*1000)),":",MOD(INT(spotify_top_songs_audio_features[[#This Row],[duration_ms]]/1000),60))</f>
        <v>3:8</v>
      </c>
      <c r="AA21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153" t="str">
        <f>spotify_top_songs_audio_features[[#This Row],[track_name]]</f>
        <v>Sexual</v>
      </c>
    </row>
    <row r="2154" spans="1:28" x14ac:dyDescent="0.25">
      <c r="A2154" t="s">
        <v>8389</v>
      </c>
      <c r="B2154" t="s">
        <v>1312</v>
      </c>
      <c r="C2154" t="s">
        <v>8390</v>
      </c>
      <c r="D2154" t="s">
        <v>1314</v>
      </c>
      <c r="E2154" t="s">
        <v>177</v>
      </c>
      <c r="F2154" t="s">
        <v>24</v>
      </c>
      <c r="G2154" t="s">
        <v>25</v>
      </c>
      <c r="H2154">
        <v>43</v>
      </c>
      <c r="I2154">
        <v>692</v>
      </c>
      <c r="J2154">
        <v>429</v>
      </c>
      <c r="K2154" t="s">
        <v>4357</v>
      </c>
      <c r="L2154">
        <v>4.17E-4</v>
      </c>
      <c r="M2154">
        <v>148</v>
      </c>
      <c r="N2154">
        <v>401</v>
      </c>
      <c r="O2154">
        <v>-4234</v>
      </c>
      <c r="P2154">
        <v>156261</v>
      </c>
      <c r="Q2154">
        <v>165834</v>
      </c>
      <c r="R2154">
        <v>4</v>
      </c>
      <c r="S2154">
        <v>63123661</v>
      </c>
      <c r="U2154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2154" t="str">
        <f>IFERROR(MID(spotify_top_songs_audio_features[[#This Row],[artist_names]],SEARCH(",",spotify_top_songs_audio_features[[#This Row],[artist_names]])+2,99),"")</f>
        <v/>
      </c>
      <c r="W2154" t="str">
        <f>spotify_top_songs_audio_features[[#This Row],[source]]</f>
        <v>Olivia Rodrigo PS</v>
      </c>
      <c r="X2154" s="1">
        <f>spotify_top_songs_audio_features[[#This Row],[streams]]</f>
        <v>63123661</v>
      </c>
      <c r="Y2154" t="str">
        <f>IF(Tabela2[[#This Row],[feat]]="","","Feat")</f>
        <v/>
      </c>
      <c r="Z2154" s="17" t="str">
        <f>CONCATENATE(INT(spotify_top_songs_audio_features[[#This Row],[duration_ms]]/(60*1000)),":",MOD(INT(spotify_top_songs_audio_features[[#This Row],[duration_ms]]/1000),60))</f>
        <v>2:45</v>
      </c>
      <c r="AA21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154" t="str">
        <f>spotify_top_songs_audio_features[[#This Row],[track_name]]</f>
        <v>all-american bitch</v>
      </c>
    </row>
    <row r="2155" spans="1:28" x14ac:dyDescent="0.25">
      <c r="A2155" t="s">
        <v>11483</v>
      </c>
      <c r="B2155" t="s">
        <v>11484</v>
      </c>
      <c r="C2155" t="s">
        <v>11485</v>
      </c>
      <c r="D2155" t="s">
        <v>11486</v>
      </c>
      <c r="E2155" t="s">
        <v>86</v>
      </c>
      <c r="F2155" t="s">
        <v>24</v>
      </c>
      <c r="G2155" t="s">
        <v>152</v>
      </c>
      <c r="H2155">
        <v>577</v>
      </c>
      <c r="I2155">
        <v>379</v>
      </c>
      <c r="J2155">
        <v>374</v>
      </c>
      <c r="K2155" t="s">
        <v>11487</v>
      </c>
      <c r="L2155">
        <v>586</v>
      </c>
      <c r="M2155">
        <v>986</v>
      </c>
      <c r="N2155">
        <v>26</v>
      </c>
      <c r="O2155">
        <v>-13235</v>
      </c>
      <c r="P2155">
        <v>139585</v>
      </c>
      <c r="Q2155">
        <v>173638</v>
      </c>
      <c r="R2155">
        <v>7</v>
      </c>
      <c r="S2155">
        <v>63114186</v>
      </c>
      <c r="U2155" t="str">
        <f>IFERROR(LEFT(spotify_top_songs_audio_features[[#This Row],[artist_names]],SEARCH(",",spotify_top_songs_audio_features[[#This Row],[artist_names]])-1),spotify_top_songs_audio_features[[#This Row],[artist_names]])</f>
        <v>Kaifi Khalil</v>
      </c>
      <c r="V2155" t="str">
        <f>IFERROR(MID(spotify_top_songs_audio_features[[#This Row],[artist_names]],SEARCH(",",spotify_top_songs_audio_features[[#This Row],[artist_names]])+2,99),"")</f>
        <v/>
      </c>
      <c r="W2155" t="str">
        <f>spotify_top_songs_audio_features[[#This Row],[source]]</f>
        <v>1944121 Records DK</v>
      </c>
      <c r="X2155" s="1">
        <f>spotify_top_songs_audio_features[[#This Row],[streams]]</f>
        <v>63114186</v>
      </c>
      <c r="Y2155" t="str">
        <f>IF(Tabela2[[#This Row],[feat]]="","","Feat")</f>
        <v/>
      </c>
      <c r="Z2155" s="17" t="str">
        <f>CONCATENATE(INT(spotify_top_songs_audio_features[[#This Row],[duration_ms]]/(60*1000)),":",MOD(INT(spotify_top_songs_audio_features[[#This Row],[duration_ms]]/1000),60))</f>
        <v>2:53</v>
      </c>
      <c r="AA21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155" t="str">
        <f>spotify_top_songs_audio_features[[#This Row],[track_name]]</f>
        <v>Kahani Suno 2.0</v>
      </c>
    </row>
    <row r="2156" spans="1:28" x14ac:dyDescent="0.25">
      <c r="A2156" t="s">
        <v>202</v>
      </c>
      <c r="B2156" t="s">
        <v>203</v>
      </c>
      <c r="C2156" t="s">
        <v>204</v>
      </c>
      <c r="D2156" t="s">
        <v>205</v>
      </c>
      <c r="E2156" t="s">
        <v>58</v>
      </c>
      <c r="F2156" t="s">
        <v>24</v>
      </c>
      <c r="G2156" t="s">
        <v>25</v>
      </c>
      <c r="H2156">
        <v>586</v>
      </c>
      <c r="I2156">
        <v>616</v>
      </c>
      <c r="J2156">
        <v>324</v>
      </c>
      <c r="K2156" t="s">
        <v>206</v>
      </c>
      <c r="L2156">
        <v>0</v>
      </c>
      <c r="M2156">
        <v>927</v>
      </c>
      <c r="N2156">
        <v>719</v>
      </c>
      <c r="O2156">
        <v>-7964</v>
      </c>
      <c r="P2156">
        <v>148088</v>
      </c>
      <c r="Q2156">
        <v>242096</v>
      </c>
      <c r="R2156">
        <v>63</v>
      </c>
      <c r="S2156">
        <v>63112934</v>
      </c>
      <c r="U2156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2156" t="str">
        <f>IFERROR(MID(spotify_top_songs_audio_features[[#This Row],[artist_names]],SEARCH(",",spotify_top_songs_audio_features[[#This Row],[artist_names]])+2,99),"")</f>
        <v>Anderson .Paak, Silk Sonic</v>
      </c>
      <c r="W2156" t="str">
        <f>spotify_top_songs_audio_features[[#This Row],[source]]</f>
        <v>Aftermath Entertainment/Atlantic</v>
      </c>
      <c r="X2156" s="1">
        <f>spotify_top_songs_audio_features[[#This Row],[streams]]</f>
        <v>63112934</v>
      </c>
      <c r="Y2156" t="str">
        <f>IF(Tabela2[[#This Row],[feat]]="","","Feat")</f>
        <v>Feat</v>
      </c>
      <c r="Z2156" s="17" t="str">
        <f>CONCATENATE(INT(spotify_top_songs_audio_features[[#This Row],[duration_ms]]/(60*1000)),":",MOD(INT(spotify_top_songs_audio_features[[#This Row],[duration_ms]]/1000),60))</f>
        <v>4:2</v>
      </c>
      <c r="AA21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156" t="str">
        <f>spotify_top_songs_audio_features[[#This Row],[track_name]]</f>
        <v>Leave The Door Open</v>
      </c>
    </row>
    <row r="2157" spans="1:28" x14ac:dyDescent="0.25">
      <c r="A2157" t="s">
        <v>7905</v>
      </c>
      <c r="B2157" t="s">
        <v>7906</v>
      </c>
      <c r="C2157" t="s">
        <v>7907</v>
      </c>
      <c r="D2157" t="s">
        <v>282</v>
      </c>
      <c r="E2157" t="s">
        <v>177</v>
      </c>
      <c r="F2157" t="s">
        <v>24</v>
      </c>
      <c r="G2157" t="s">
        <v>25</v>
      </c>
      <c r="H2157">
        <v>487</v>
      </c>
      <c r="I2157">
        <v>74</v>
      </c>
      <c r="J2157">
        <v>944</v>
      </c>
      <c r="K2157" t="s">
        <v>1245</v>
      </c>
      <c r="L2157">
        <v>0</v>
      </c>
      <c r="M2157">
        <v>612</v>
      </c>
      <c r="N2157">
        <v>522</v>
      </c>
      <c r="O2157">
        <v>-4973</v>
      </c>
      <c r="P2157">
        <v>73779</v>
      </c>
      <c r="Q2157">
        <v>181688</v>
      </c>
      <c r="R2157">
        <v>17</v>
      </c>
      <c r="S2157">
        <v>62971736</v>
      </c>
      <c r="U2157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2157" t="str">
        <f>IFERROR(MID(spotify_top_songs_audio_features[[#This Row],[artist_names]],SEARCH(",",spotify_top_songs_audio_features[[#This Row],[artist_names]])+2,99),"")</f>
        <v>Juice WRLD</v>
      </c>
      <c r="W2157" t="str">
        <f>spotify_top_songs_audio_features[[#This Row],[source]]</f>
        <v>Columbia</v>
      </c>
      <c r="X2157" s="1">
        <f>spotify_top_songs_audio_features[[#This Row],[streams]]</f>
        <v>62971736</v>
      </c>
      <c r="Y2157" t="str">
        <f>IF(Tabela2[[#This Row],[feat]]="","","Feat")</f>
        <v>Feat</v>
      </c>
      <c r="Z2157" s="17" t="str">
        <f>CONCATENATE(INT(spotify_top_songs_audio_features[[#This Row],[duration_ms]]/(60*1000)),":",MOD(INT(spotify_top_songs_audio_features[[#This Row],[duration_ms]]/1000),60))</f>
        <v>3:1</v>
      </c>
      <c r="AA21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157" t="str">
        <f>spotify_top_songs_audio_features[[#This Row],[track_name]]</f>
        <v>GO (feat. Juice WRLD)</v>
      </c>
    </row>
    <row r="2158" spans="1:28" x14ac:dyDescent="0.25">
      <c r="A2158" t="s">
        <v>4938</v>
      </c>
      <c r="B2158" t="s">
        <v>4939</v>
      </c>
      <c r="C2158" t="s">
        <v>4940</v>
      </c>
      <c r="D2158" t="s">
        <v>151</v>
      </c>
      <c r="E2158" t="s">
        <v>58</v>
      </c>
      <c r="F2158" t="s">
        <v>24</v>
      </c>
      <c r="G2158" t="s">
        <v>25</v>
      </c>
      <c r="H2158">
        <v>501</v>
      </c>
      <c r="I2158">
        <v>674</v>
      </c>
      <c r="J2158">
        <v>408</v>
      </c>
      <c r="K2158" t="s">
        <v>4941</v>
      </c>
      <c r="L2158">
        <v>3.5599999999999998E-3</v>
      </c>
      <c r="M2158">
        <v>282</v>
      </c>
      <c r="N2158">
        <v>152</v>
      </c>
      <c r="O2158">
        <v>-6363</v>
      </c>
      <c r="P2158">
        <v>155051</v>
      </c>
      <c r="Q2158">
        <v>200838</v>
      </c>
      <c r="R2158">
        <v>8</v>
      </c>
      <c r="S2158">
        <v>62960452</v>
      </c>
      <c r="U2158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2158" t="str">
        <f>IFERROR(MID(spotify_top_songs_audio_features[[#This Row],[artist_names]],SEARCH(",",spotify_top_songs_audio_features[[#This Row],[artist_names]])+2,99),"")</f>
        <v>Demi Lovato</v>
      </c>
      <c r="W2158" t="str">
        <f>spotify_top_songs_audio_features[[#This Row],[source]]</f>
        <v>Capitol</v>
      </c>
      <c r="X2158" s="1">
        <f>spotify_top_songs_audio_features[[#This Row],[streams]]</f>
        <v>62960452</v>
      </c>
      <c r="Y2158" t="str">
        <f>IF(Tabela2[[#This Row],[feat]]="","","Feat")</f>
        <v>Feat</v>
      </c>
      <c r="Z2158" s="17" t="str">
        <f>CONCATENATE(INT(spotify_top_songs_audio_features[[#This Row],[duration_ms]]/(60*1000)),":",MOD(INT(spotify_top_songs_audio_features[[#This Row],[duration_ms]]/1000),60))</f>
        <v>3:20</v>
      </c>
      <c r="AA21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158" t="str">
        <f>spotify_top_songs_audio_features[[#This Row],[track_name]]</f>
        <v>I’m Ready (with Demi Lovato)</v>
      </c>
    </row>
    <row r="2159" spans="1:28" x14ac:dyDescent="0.25">
      <c r="A2159" t="s">
        <v>12555</v>
      </c>
      <c r="B2159" t="s">
        <v>12556</v>
      </c>
      <c r="C2159" t="s">
        <v>12557</v>
      </c>
      <c r="D2159" t="s">
        <v>53</v>
      </c>
      <c r="E2159" t="s">
        <v>86</v>
      </c>
      <c r="F2159" t="s">
        <v>32</v>
      </c>
      <c r="G2159" t="s">
        <v>64</v>
      </c>
      <c r="H2159">
        <v>635</v>
      </c>
      <c r="I2159">
        <v>661</v>
      </c>
      <c r="J2159">
        <v>364</v>
      </c>
      <c r="K2159" t="s">
        <v>4604</v>
      </c>
      <c r="L2159">
        <v>0</v>
      </c>
      <c r="M2159">
        <v>336</v>
      </c>
      <c r="N2159">
        <v>858</v>
      </c>
      <c r="O2159">
        <v>-6425</v>
      </c>
      <c r="P2159">
        <v>12615</v>
      </c>
      <c r="Q2159">
        <v>212711</v>
      </c>
      <c r="R2159">
        <v>10</v>
      </c>
      <c r="S2159">
        <v>62867391</v>
      </c>
      <c r="U2159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2159" t="str">
        <f>IFERROR(MID(spotify_top_songs_audio_features[[#This Row],[artist_names]],SEARCH(",",spotify_top_songs_audio_features[[#This Row],[artist_names]])+2,99),"")</f>
        <v>J Balvin</v>
      </c>
      <c r="W2159" t="str">
        <f>spotify_top_songs_audio_features[[#This Row],[source]]</f>
        <v>Sony Music Latin</v>
      </c>
      <c r="X2159" s="1">
        <f>spotify_top_songs_audio_features[[#This Row],[streams]]</f>
        <v>62867391</v>
      </c>
      <c r="Y2159" t="str">
        <f>IF(Tabela2[[#This Row],[feat]]="","","Feat")</f>
        <v>Feat</v>
      </c>
      <c r="Z2159" s="17" t="str">
        <f>CONCATENATE(INT(spotify_top_songs_audio_features[[#This Row],[duration_ms]]/(60*1000)),":",MOD(INT(spotify_top_songs_audio_features[[#This Row],[duration_ms]]/1000),60))</f>
        <v>3:32</v>
      </c>
      <c r="AA21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159" t="str">
        <f>spotify_top_songs_audio_features[[#This Row],[track_name]]</f>
        <v>Qué Pena</v>
      </c>
    </row>
    <row r="2160" spans="1:28" x14ac:dyDescent="0.25">
      <c r="A2160" t="s">
        <v>17374</v>
      </c>
      <c r="B2160" t="s">
        <v>3827</v>
      </c>
      <c r="C2160" t="s">
        <v>3828</v>
      </c>
      <c r="D2160" t="s">
        <v>3829</v>
      </c>
      <c r="E2160" t="s">
        <v>70</v>
      </c>
      <c r="F2160" t="s">
        <v>24</v>
      </c>
      <c r="G2160" t="s">
        <v>25</v>
      </c>
      <c r="H2160">
        <v>647</v>
      </c>
      <c r="I2160">
        <v>514</v>
      </c>
      <c r="J2160">
        <v>593</v>
      </c>
      <c r="K2160" t="s">
        <v>1749</v>
      </c>
      <c r="L2160">
        <v>0</v>
      </c>
      <c r="M2160">
        <v>398</v>
      </c>
      <c r="N2160">
        <v>387</v>
      </c>
      <c r="O2160">
        <v>-1005</v>
      </c>
      <c r="P2160">
        <v>79974</v>
      </c>
      <c r="Q2160">
        <v>240693</v>
      </c>
      <c r="R2160">
        <v>11</v>
      </c>
      <c r="S2160">
        <v>62775869</v>
      </c>
      <c r="U2160" t="str">
        <f>IFERROR(LEFT(spotify_top_songs_audio_features[[#This Row],[artist_names]],SEARCH(",",spotify_top_songs_audio_features[[#This Row],[artist_names]])-1),spotify_top_songs_audio_features[[#This Row],[artist_names]])</f>
        <v>Coolio</v>
      </c>
      <c r="V2160" t="str">
        <f>IFERROR(MID(spotify_top_songs_audio_features[[#This Row],[artist_names]],SEARCH(",",spotify_top_songs_audio_features[[#This Row],[artist_names]])+2,99),"")</f>
        <v>L.V.</v>
      </c>
      <c r="W2160" t="str">
        <f>spotify_top_songs_audio_features[[#This Row],[source]]</f>
        <v>Tommy Boy Music, LLC</v>
      </c>
      <c r="X2160" s="1">
        <f>spotify_top_songs_audio_features[[#This Row],[streams]]</f>
        <v>62775869</v>
      </c>
      <c r="Y2160" t="str">
        <f>IF(Tabela2[[#This Row],[feat]]="","","Feat")</f>
        <v>Feat</v>
      </c>
      <c r="Z2160" s="17" t="str">
        <f>CONCATENATE(INT(spotify_top_songs_audio_features[[#This Row],[duration_ms]]/(60*1000)),":",MOD(INT(spotify_top_songs_audio_features[[#This Row],[duration_ms]]/1000),60))</f>
        <v>4:0</v>
      </c>
      <c r="AA21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160" t="str">
        <f>spotify_top_songs_audio_features[[#This Row],[track_name]]</f>
        <v>Gangsta's Paradise</v>
      </c>
    </row>
    <row r="2161" spans="1:28" x14ac:dyDescent="0.25">
      <c r="A2161" t="s">
        <v>8420</v>
      </c>
      <c r="B2161" t="s">
        <v>280</v>
      </c>
      <c r="C2161" t="s">
        <v>8421</v>
      </c>
      <c r="D2161" t="s">
        <v>282</v>
      </c>
      <c r="E2161" t="s">
        <v>43</v>
      </c>
      <c r="F2161" t="s">
        <v>32</v>
      </c>
      <c r="G2161" t="s">
        <v>25</v>
      </c>
      <c r="H2161">
        <v>829</v>
      </c>
      <c r="I2161">
        <v>644</v>
      </c>
      <c r="J2161">
        <v>427</v>
      </c>
      <c r="K2161" t="s">
        <v>1572</v>
      </c>
      <c r="L2161">
        <v>511</v>
      </c>
      <c r="M2161">
        <v>944</v>
      </c>
      <c r="N2161">
        <v>896</v>
      </c>
      <c r="O2161">
        <v>-7696</v>
      </c>
      <c r="P2161">
        <v>105993</v>
      </c>
      <c r="Q2161">
        <v>243508</v>
      </c>
      <c r="R2161">
        <v>5</v>
      </c>
      <c r="S2161">
        <v>62759612</v>
      </c>
      <c r="U2161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2161" t="str">
        <f>IFERROR(MID(spotify_top_songs_audio_features[[#This Row],[artist_names]],SEARCH(",",spotify_top_songs_audio_features[[#This Row],[artist_names]])+2,99),"")</f>
        <v/>
      </c>
      <c r="W2161" t="str">
        <f>spotify_top_songs_audio_features[[#This Row],[source]]</f>
        <v>Columbia</v>
      </c>
      <c r="X2161" s="1">
        <f>spotify_top_songs_audio_features[[#This Row],[streams]]</f>
        <v>62759612</v>
      </c>
      <c r="Y2161" t="str">
        <f>IF(Tabela2[[#This Row],[feat]]="","","Feat")</f>
        <v/>
      </c>
      <c r="Z2161" s="17" t="str">
        <f>CONCATENATE(INT(spotify_top_songs_audio_features[[#This Row],[duration_ms]]/(60*1000)),":",MOD(INT(spotify_top_songs_audio_features[[#This Row],[duration_ms]]/1000),60))</f>
        <v>4:3</v>
      </c>
      <c r="AA21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161" t="str">
        <f>spotify_top_songs_audio_features[[#This Row],[track_name]]</f>
        <v>Cinema</v>
      </c>
    </row>
    <row r="2162" spans="1:28" x14ac:dyDescent="0.25">
      <c r="A2162" t="s">
        <v>13825</v>
      </c>
      <c r="B2162" t="s">
        <v>2836</v>
      </c>
      <c r="C2162" t="s">
        <v>13826</v>
      </c>
      <c r="D2162" t="s">
        <v>2838</v>
      </c>
      <c r="E2162" t="s">
        <v>97</v>
      </c>
      <c r="F2162" t="s">
        <v>32</v>
      </c>
      <c r="G2162" t="s">
        <v>25</v>
      </c>
      <c r="H2162">
        <v>928</v>
      </c>
      <c r="I2162">
        <v>758</v>
      </c>
      <c r="J2162">
        <v>143</v>
      </c>
      <c r="K2162" t="s">
        <v>6317</v>
      </c>
      <c r="L2162">
        <v>446</v>
      </c>
      <c r="M2162">
        <v>29</v>
      </c>
      <c r="N2162">
        <v>729</v>
      </c>
      <c r="O2162">
        <v>-6471</v>
      </c>
      <c r="P2162">
        <v>128015</v>
      </c>
      <c r="Q2162">
        <v>158853</v>
      </c>
      <c r="R2162">
        <v>9</v>
      </c>
      <c r="S2162">
        <v>62615424</v>
      </c>
      <c r="U2162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2162" t="str">
        <f>IFERROR(MID(spotify_top_songs_audio_features[[#This Row],[artist_names]],SEARCH(",",spotify_top_songs_audio_features[[#This Row],[artist_names]])+2,99),"")</f>
        <v/>
      </c>
      <c r="W2162" t="str">
        <f>spotify_top_songs_audio_features[[#This Row],[source]]</f>
        <v>Four Music Local</v>
      </c>
      <c r="X2162" s="1">
        <f>spotify_top_songs_audio_features[[#This Row],[streams]]</f>
        <v>62615424</v>
      </c>
      <c r="Y2162" t="str">
        <f>IF(Tabela2[[#This Row],[feat]]="","","Feat")</f>
        <v/>
      </c>
      <c r="Z2162" s="17" t="str">
        <f>CONCATENATE(INT(spotify_top_songs_audio_features[[#This Row],[duration_ms]]/(60*1000)),":",MOD(INT(spotify_top_songs_audio_features[[#This Row],[duration_ms]]/1000),60))</f>
        <v>2:38</v>
      </c>
      <c r="AA21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162" t="str">
        <f>spotify_top_songs_audio_features[[#This Row],[track_name]]</f>
        <v>Roller</v>
      </c>
    </row>
    <row r="2163" spans="1:28" x14ac:dyDescent="0.25">
      <c r="A2163" t="s">
        <v>12198</v>
      </c>
      <c r="B2163" t="s">
        <v>2251</v>
      </c>
      <c r="C2163" t="s">
        <v>2252</v>
      </c>
      <c r="D2163" t="s">
        <v>2253</v>
      </c>
      <c r="E2163" t="s">
        <v>113</v>
      </c>
      <c r="F2163" t="s">
        <v>24</v>
      </c>
      <c r="G2163" t="s">
        <v>25</v>
      </c>
      <c r="H2163">
        <v>888</v>
      </c>
      <c r="I2163">
        <v>664</v>
      </c>
      <c r="J2163">
        <v>341</v>
      </c>
      <c r="K2163" t="s">
        <v>11641</v>
      </c>
      <c r="L2163">
        <v>0</v>
      </c>
      <c r="M2163">
        <v>734</v>
      </c>
      <c r="N2163">
        <v>53</v>
      </c>
      <c r="O2163">
        <v>-1013</v>
      </c>
      <c r="P2163">
        <v>140012</v>
      </c>
      <c r="Q2163">
        <v>193173</v>
      </c>
      <c r="R2163">
        <v>14</v>
      </c>
      <c r="S2163">
        <v>62597740</v>
      </c>
      <c r="U2163" t="str">
        <f>IFERROR(LEFT(spotify_top_songs_audio_features[[#This Row],[artist_names]],SEARCH(",",spotify_top_songs_audio_features[[#This Row],[artist_names]])-1),spotify_top_songs_audio_features[[#This Row],[artist_names]])</f>
        <v>Rich The Kid</v>
      </c>
      <c r="V2163" t="str">
        <f>IFERROR(MID(spotify_top_songs_audio_features[[#This Row],[artist_names]],SEARCH(",",spotify_top_songs_audio_features[[#This Row],[artist_names]])+2,99),"")</f>
        <v>Kendrick Lamar</v>
      </c>
      <c r="W2163" t="str">
        <f>spotify_top_songs_audio_features[[#This Row],[source]]</f>
        <v>Rich The Kid / (TDE/ISR PS)</v>
      </c>
      <c r="X2163" s="1">
        <f>spotify_top_songs_audio_features[[#This Row],[streams]]</f>
        <v>62597740</v>
      </c>
      <c r="Y2163" t="str">
        <f>IF(Tabela2[[#This Row],[feat]]="","","Feat")</f>
        <v>Feat</v>
      </c>
      <c r="Z2163" s="17" t="str">
        <f>CONCATENATE(INT(spotify_top_songs_audio_features[[#This Row],[duration_ms]]/(60*1000)),":",MOD(INT(spotify_top_songs_audio_features[[#This Row],[duration_ms]]/1000),60))</f>
        <v>3:13</v>
      </c>
      <c r="AA21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63" t="str">
        <f>spotify_top_songs_audio_features[[#This Row],[track_name]]</f>
        <v>New Freezer (feat. Kendrick Lamar)</v>
      </c>
    </row>
    <row r="2164" spans="1:28" x14ac:dyDescent="0.25">
      <c r="A2164" t="s">
        <v>10038</v>
      </c>
      <c r="B2164" t="s">
        <v>112</v>
      </c>
      <c r="C2164" t="s">
        <v>10039</v>
      </c>
      <c r="D2164" t="s">
        <v>112</v>
      </c>
      <c r="E2164" t="s">
        <v>113</v>
      </c>
      <c r="F2164" t="s">
        <v>24</v>
      </c>
      <c r="G2164" t="s">
        <v>25</v>
      </c>
      <c r="H2164">
        <v>488</v>
      </c>
      <c r="I2164">
        <v>832</v>
      </c>
      <c r="J2164">
        <v>114</v>
      </c>
      <c r="K2164" t="s">
        <v>4392</v>
      </c>
      <c r="L2164">
        <v>288</v>
      </c>
      <c r="M2164">
        <v>139</v>
      </c>
      <c r="N2164">
        <v>554</v>
      </c>
      <c r="O2164">
        <v>-6508</v>
      </c>
      <c r="P2164">
        <v>157984</v>
      </c>
      <c r="Q2164">
        <v>260362</v>
      </c>
      <c r="R2164">
        <v>5</v>
      </c>
      <c r="S2164">
        <v>62581174</v>
      </c>
      <c r="U216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164" t="str">
        <f>IFERROR(MID(spotify_top_songs_audio_features[[#This Row],[artist_names]],SEARCH(",",spotify_top_songs_audio_features[[#This Row],[artist_names]])+2,99),"")</f>
        <v/>
      </c>
      <c r="W2164" t="str">
        <f>spotify_top_songs_audio_features[[#This Row],[source]]</f>
        <v>Taylor Swift</v>
      </c>
      <c r="X2164" s="1">
        <f>spotify_top_songs_audio_features[[#This Row],[streams]]</f>
        <v>62581174</v>
      </c>
      <c r="Y2164" t="str">
        <f>IF(Tabela2[[#This Row],[feat]]="","","Feat")</f>
        <v/>
      </c>
      <c r="Z2164" s="17" t="str">
        <f>CONCATENATE(INT(spotify_top_songs_audio_features[[#This Row],[duration_ms]]/(60*1000)),":",MOD(INT(spotify_top_songs_audio_features[[#This Row],[duration_ms]]/1000),60))</f>
        <v>4:20</v>
      </c>
      <c r="AA21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64" t="str">
        <f>spotify_top_songs_audio_features[[#This Row],[track_name]]</f>
        <v>Would've, Could've, Should've</v>
      </c>
    </row>
    <row r="2165" spans="1:28" x14ac:dyDescent="0.25">
      <c r="A2165" t="s">
        <v>6473</v>
      </c>
      <c r="B2165" t="s">
        <v>6474</v>
      </c>
      <c r="C2165" t="s">
        <v>6475</v>
      </c>
      <c r="D2165" t="s">
        <v>1986</v>
      </c>
      <c r="E2165" t="s">
        <v>142</v>
      </c>
      <c r="F2165" t="s">
        <v>32</v>
      </c>
      <c r="G2165" t="s">
        <v>25</v>
      </c>
      <c r="H2165">
        <v>747</v>
      </c>
      <c r="I2165">
        <v>725</v>
      </c>
      <c r="J2165">
        <v>363</v>
      </c>
      <c r="K2165" t="s">
        <v>3674</v>
      </c>
      <c r="L2165">
        <v>0</v>
      </c>
      <c r="M2165">
        <v>626</v>
      </c>
      <c r="N2165">
        <v>904</v>
      </c>
      <c r="O2165">
        <v>-2564</v>
      </c>
      <c r="P2165">
        <v>12996</v>
      </c>
      <c r="Q2165">
        <v>125558</v>
      </c>
      <c r="R2165">
        <v>10</v>
      </c>
      <c r="S2165">
        <v>62421023</v>
      </c>
      <c r="U2165" t="str">
        <f>IFERROR(LEFT(spotify_top_songs_audio_features[[#This Row],[artist_names]],SEARCH(",",spotify_top_songs_audio_features[[#This Row],[artist_names]])-1),spotify_top_songs_audio_features[[#This Row],[artist_names]])</f>
        <v>Malu</v>
      </c>
      <c r="V2165" t="str">
        <f>IFERROR(MID(spotify_top_songs_audio_features[[#This Row],[artist_names]],SEARCH(",",spotify_top_songs_audio_features[[#This Row],[artist_names]])+2,99),"")</f>
        <v>DJ Lucas Beat</v>
      </c>
      <c r="W2165" t="str">
        <f>spotify_top_songs_audio_features[[#This Row],[source]]</f>
        <v>Universal Music Ltda.</v>
      </c>
      <c r="X2165" s="1">
        <f>spotify_top_songs_audio_features[[#This Row],[streams]]</f>
        <v>62421023</v>
      </c>
      <c r="Y2165" t="str">
        <f>IF(Tabela2[[#This Row],[feat]]="","","Feat")</f>
        <v>Feat</v>
      </c>
      <c r="Z2165" s="17" t="str">
        <f>CONCATENATE(INT(spotify_top_songs_audio_features[[#This Row],[duration_ms]]/(60*1000)),":",MOD(INT(spotify_top_songs_audio_features[[#This Row],[duration_ms]]/1000),60))</f>
        <v>2:5</v>
      </c>
      <c r="AA21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165" t="str">
        <f>spotify_top_songs_audio_features[[#This Row],[track_name]]</f>
        <v>Disco Arranhado - Funk Remix</v>
      </c>
    </row>
    <row r="2166" spans="1:28" x14ac:dyDescent="0.25">
      <c r="A2166" t="s">
        <v>12995</v>
      </c>
      <c r="B2166" t="s">
        <v>149</v>
      </c>
      <c r="C2166" t="s">
        <v>12996</v>
      </c>
      <c r="D2166" t="s">
        <v>151</v>
      </c>
      <c r="E2166" t="s">
        <v>113</v>
      </c>
      <c r="F2166" t="s">
        <v>24</v>
      </c>
      <c r="G2166" t="s">
        <v>25</v>
      </c>
      <c r="H2166">
        <v>479</v>
      </c>
      <c r="I2166">
        <v>419</v>
      </c>
      <c r="J2166">
        <v>389</v>
      </c>
      <c r="K2166" t="s">
        <v>12997</v>
      </c>
      <c r="L2166">
        <v>217</v>
      </c>
      <c r="M2166">
        <v>11</v>
      </c>
      <c r="N2166">
        <v>186</v>
      </c>
      <c r="O2166">
        <v>-6517</v>
      </c>
      <c r="P2166">
        <v>85014</v>
      </c>
      <c r="Q2166">
        <v>172724</v>
      </c>
      <c r="R2166">
        <v>18</v>
      </c>
      <c r="S2166">
        <v>62370103</v>
      </c>
      <c r="U2166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2166" t="str">
        <f>IFERROR(MID(spotify_top_songs_audio_features[[#This Row],[artist_names]],SEARCH(",",spotify_top_songs_audio_features[[#This Row],[artist_names]])+2,99),"")</f>
        <v/>
      </c>
      <c r="W2166" t="str">
        <f>spotify_top_songs_audio_features[[#This Row],[source]]</f>
        <v>Capitol</v>
      </c>
      <c r="X2166" s="1">
        <f>spotify_top_songs_audio_features[[#This Row],[streams]]</f>
        <v>62370103</v>
      </c>
      <c r="Y2166" t="str">
        <f>IF(Tabela2[[#This Row],[feat]]="","","Feat")</f>
        <v/>
      </c>
      <c r="Z2166" s="17" t="str">
        <f>CONCATENATE(INT(spotify_top_songs_audio_features[[#This Row],[duration_ms]]/(60*1000)),":",MOD(INT(spotify_top_songs_audio_features[[#This Row],[duration_ms]]/1000),60))</f>
        <v>2:52</v>
      </c>
      <c r="AA21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66" t="str">
        <f>spotify_top_songs_audio_features[[#This Row],[track_name]]</f>
        <v>Stay With Me</v>
      </c>
    </row>
    <row r="2167" spans="1:28" x14ac:dyDescent="0.25">
      <c r="A2167" t="s">
        <v>1824</v>
      </c>
      <c r="B2167" t="s">
        <v>1825</v>
      </c>
      <c r="C2167" t="s">
        <v>1826</v>
      </c>
      <c r="D2167" t="s">
        <v>1827</v>
      </c>
      <c r="E2167" t="s">
        <v>31</v>
      </c>
      <c r="F2167" t="s">
        <v>24</v>
      </c>
      <c r="G2167" t="s">
        <v>25</v>
      </c>
      <c r="H2167">
        <v>739</v>
      </c>
      <c r="I2167">
        <v>788</v>
      </c>
      <c r="J2167">
        <v>731</v>
      </c>
      <c r="K2167" t="s">
        <v>1828</v>
      </c>
      <c r="L2167">
        <v>0</v>
      </c>
      <c r="M2167">
        <v>282</v>
      </c>
      <c r="N2167">
        <v>473</v>
      </c>
      <c r="O2167">
        <v>-5198</v>
      </c>
      <c r="P2167">
        <v>175996</v>
      </c>
      <c r="Q2167">
        <v>324426</v>
      </c>
      <c r="R2167">
        <v>10</v>
      </c>
      <c r="S2167">
        <v>62302341</v>
      </c>
      <c r="U2167" t="str">
        <f>IFERROR(LEFT(spotify_top_songs_audio_features[[#This Row],[artist_names]],SEARCH(",",spotify_top_songs_audio_features[[#This Row],[artist_names]])-1),spotify_top_songs_audio_features[[#This Row],[artist_names]])</f>
        <v>Nio Garcia</v>
      </c>
      <c r="V2167" t="str">
        <f>IFERROR(MID(spotify_top_songs_audio_features[[#This Row],[artist_names]],SEARCH(",",spotify_top_songs_audio_features[[#This Row],[artist_names]])+2,99),"")</f>
        <v>Casper Magico, Ozuna, Wisin &amp; Yandel, Myke Towers, Flow La Movie</v>
      </c>
      <c r="W2167" t="str">
        <f>spotify_top_songs_audio_features[[#This Row],[source]]</f>
        <v>Flow La Movie, Inc</v>
      </c>
      <c r="X2167" s="1">
        <f>spotify_top_songs_audio_features[[#This Row],[streams]]</f>
        <v>62302341</v>
      </c>
      <c r="Y2167" t="str">
        <f>IF(Tabela2[[#This Row],[feat]]="","","Feat")</f>
        <v>Feat</v>
      </c>
      <c r="Z2167" s="17" t="str">
        <f>CONCATENATE(INT(spotify_top_songs_audio_features[[#This Row],[duration_ms]]/(60*1000)),":",MOD(INT(spotify_top_songs_audio_features[[#This Row],[duration_ms]]/1000),60))</f>
        <v>5:24</v>
      </c>
      <c r="AA21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67" t="str">
        <f>spotify_top_songs_audio_features[[#This Row],[track_name]]</f>
        <v>Travesuras - Remix</v>
      </c>
    </row>
    <row r="2168" spans="1:28" x14ac:dyDescent="0.25">
      <c r="A2168" t="s">
        <v>4333</v>
      </c>
      <c r="B2168" t="s">
        <v>864</v>
      </c>
      <c r="C2168" t="s">
        <v>4334</v>
      </c>
      <c r="D2168" t="s">
        <v>864</v>
      </c>
      <c r="E2168" t="s">
        <v>31</v>
      </c>
      <c r="F2168" t="s">
        <v>24</v>
      </c>
      <c r="G2168" t="s">
        <v>25</v>
      </c>
      <c r="H2168">
        <v>725</v>
      </c>
      <c r="I2168">
        <v>571</v>
      </c>
      <c r="J2168">
        <v>102</v>
      </c>
      <c r="K2168" t="s">
        <v>800</v>
      </c>
      <c r="L2168">
        <v>0</v>
      </c>
      <c r="M2168">
        <v>519</v>
      </c>
      <c r="N2168">
        <v>61</v>
      </c>
      <c r="O2168">
        <v>-6007</v>
      </c>
      <c r="P2168">
        <v>146035</v>
      </c>
      <c r="Q2168">
        <v>200880</v>
      </c>
      <c r="R2168">
        <v>7</v>
      </c>
      <c r="S2168">
        <v>62084085</v>
      </c>
      <c r="U2168" t="str">
        <f>IFERROR(LEFT(spotify_top_songs_audio_features[[#This Row],[artist_names]],SEARCH(",",spotify_top_songs_audio_features[[#This Row],[artist_names]])-1),spotify_top_songs_audio_features[[#This Row],[artist_names]])</f>
        <v>Jonas Brothers</v>
      </c>
      <c r="V2168" t="str">
        <f>IFERROR(MID(spotify_top_songs_audio_features[[#This Row],[artist_names]],SEARCH(",",spotify_top_songs_audio_features[[#This Row],[artist_names]])+2,99),"")</f>
        <v/>
      </c>
      <c r="W2168" t="str">
        <f>spotify_top_songs_audio_features[[#This Row],[source]]</f>
        <v>Jonas Brothers</v>
      </c>
      <c r="X2168" s="1">
        <f>spotify_top_songs_audio_features[[#This Row],[streams]]</f>
        <v>62084085</v>
      </c>
      <c r="Y2168" t="str">
        <f>IF(Tabela2[[#This Row],[feat]]="","","Feat")</f>
        <v/>
      </c>
      <c r="Z2168" s="17" t="str">
        <f>CONCATENATE(INT(spotify_top_songs_audio_features[[#This Row],[duration_ms]]/(60*1000)),":",MOD(INT(spotify_top_songs_audio_features[[#This Row],[duration_ms]]/1000),60))</f>
        <v>3:20</v>
      </c>
      <c r="AA21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68" t="str">
        <f>spotify_top_songs_audio_features[[#This Row],[track_name]]</f>
        <v>Like It's Christmas</v>
      </c>
    </row>
    <row r="2169" spans="1:28" x14ac:dyDescent="0.25">
      <c r="A2169" t="s">
        <v>13557</v>
      </c>
      <c r="B2169" t="s">
        <v>13558</v>
      </c>
      <c r="C2169" t="s">
        <v>13559</v>
      </c>
      <c r="D2169" t="s">
        <v>377</v>
      </c>
      <c r="E2169" t="s">
        <v>102</v>
      </c>
      <c r="F2169" t="s">
        <v>32</v>
      </c>
      <c r="G2169" t="s">
        <v>25</v>
      </c>
      <c r="H2169">
        <v>763</v>
      </c>
      <c r="I2169">
        <v>859</v>
      </c>
      <c r="J2169">
        <v>479</v>
      </c>
      <c r="K2169" t="s">
        <v>3574</v>
      </c>
      <c r="L2169">
        <v>3</v>
      </c>
      <c r="M2169">
        <v>117</v>
      </c>
      <c r="N2169">
        <v>813</v>
      </c>
      <c r="O2169">
        <v>-33</v>
      </c>
      <c r="P2169">
        <v>164055</v>
      </c>
      <c r="Q2169">
        <v>156760</v>
      </c>
      <c r="R2169">
        <v>10</v>
      </c>
      <c r="S2169">
        <v>62038799</v>
      </c>
      <c r="U2169" t="str">
        <f>IFERROR(LEFT(spotify_top_songs_audio_features[[#This Row],[artist_names]],SEARCH(",",spotify_top_songs_audio_features[[#This Row],[artist_names]])-1),spotify_top_songs_audio_features[[#This Row],[artist_names]])</f>
        <v>Zé Felipe</v>
      </c>
      <c r="V2169" t="str">
        <f>IFERROR(MID(spotify_top_songs_audio_features[[#This Row],[artist_names]],SEARCH(",",spotify_top_songs_audio_features[[#This Row],[artist_names]])+2,99),"")</f>
        <v>Mc Danny</v>
      </c>
      <c r="W2169" t="str">
        <f>spotify_top_songs_audio_features[[#This Row],[source]]</f>
        <v>Som Livre</v>
      </c>
      <c r="X2169" s="1">
        <f>spotify_top_songs_audio_features[[#This Row],[streams]]</f>
        <v>62038799</v>
      </c>
      <c r="Y2169" t="str">
        <f>IF(Tabela2[[#This Row],[feat]]="","","Feat")</f>
        <v>Feat</v>
      </c>
      <c r="Z2169" s="17" t="str">
        <f>CONCATENATE(INT(spotify_top_songs_audio_features[[#This Row],[duration_ms]]/(60*1000)),":",MOD(INT(spotify_top_songs_audio_features[[#This Row],[duration_ms]]/1000),60))</f>
        <v>2:36</v>
      </c>
      <c r="AA21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169" t="str">
        <f>spotify_top_songs_audio_features[[#This Row],[track_name]]</f>
        <v>Toma Toma Vapo Vapo</v>
      </c>
    </row>
    <row r="2170" spans="1:28" x14ac:dyDescent="0.25">
      <c r="A2170" t="s">
        <v>2880</v>
      </c>
      <c r="B2170" t="s">
        <v>112</v>
      </c>
      <c r="C2170" t="s">
        <v>2881</v>
      </c>
      <c r="D2170" t="s">
        <v>112</v>
      </c>
      <c r="E2170" t="s">
        <v>113</v>
      </c>
      <c r="F2170" t="s">
        <v>24</v>
      </c>
      <c r="G2170" t="s">
        <v>25</v>
      </c>
      <c r="H2170">
        <v>462</v>
      </c>
      <c r="I2170">
        <v>24</v>
      </c>
      <c r="J2170">
        <v>377</v>
      </c>
      <c r="K2170" t="s">
        <v>2882</v>
      </c>
      <c r="L2170">
        <v>0</v>
      </c>
      <c r="M2170">
        <v>113</v>
      </c>
      <c r="N2170">
        <v>32</v>
      </c>
      <c r="O2170">
        <v>-12077</v>
      </c>
      <c r="P2170">
        <v>171319</v>
      </c>
      <c r="Q2170">
        <v>244000</v>
      </c>
      <c r="R2170">
        <v>7</v>
      </c>
      <c r="S2170">
        <v>62024738</v>
      </c>
      <c r="U217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170" t="str">
        <f>IFERROR(MID(spotify_top_songs_audio_features[[#This Row],[artist_names]],SEARCH(",",spotify_top_songs_audio_features[[#This Row],[artist_names]])+2,99),"")</f>
        <v/>
      </c>
      <c r="W2170" t="str">
        <f>spotify_top_songs_audio_features[[#This Row],[source]]</f>
        <v>Taylor Swift</v>
      </c>
      <c r="X2170" s="1">
        <f>spotify_top_songs_audio_features[[#This Row],[streams]]</f>
        <v>62024738</v>
      </c>
      <c r="Y2170" t="str">
        <f>IF(Tabela2[[#This Row],[feat]]="","","Feat")</f>
        <v/>
      </c>
      <c r="Z2170" s="17" t="str">
        <f>CONCATENATE(INT(spotify_top_songs_audio_features[[#This Row],[duration_ms]]/(60*1000)),":",MOD(INT(spotify_top_songs_audio_features[[#This Row],[duration_ms]]/1000),60))</f>
        <v>4:4</v>
      </c>
      <c r="AA21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70" t="str">
        <f>spotify_top_songs_audio_features[[#This Row],[track_name]]</f>
        <v>champagne problems</v>
      </c>
    </row>
    <row r="2171" spans="1:28" x14ac:dyDescent="0.25">
      <c r="A2171" t="s">
        <v>7465</v>
      </c>
      <c r="B2171" t="s">
        <v>4693</v>
      </c>
      <c r="C2171" t="s">
        <v>4882</v>
      </c>
      <c r="D2171" t="s">
        <v>4695</v>
      </c>
      <c r="E2171" t="s">
        <v>177</v>
      </c>
      <c r="F2171" t="s">
        <v>32</v>
      </c>
      <c r="G2171" t="s">
        <v>25</v>
      </c>
      <c r="H2171">
        <v>643</v>
      </c>
      <c r="I2171">
        <v>766</v>
      </c>
      <c r="J2171">
        <v>384</v>
      </c>
      <c r="K2171" t="s">
        <v>1843</v>
      </c>
      <c r="L2171">
        <v>1.3799999999999999E-3</v>
      </c>
      <c r="M2171">
        <v>107</v>
      </c>
      <c r="N2171">
        <v>463</v>
      </c>
      <c r="O2171">
        <v>-4788</v>
      </c>
      <c r="P2171">
        <v>97092</v>
      </c>
      <c r="Q2171">
        <v>191606</v>
      </c>
      <c r="R2171">
        <v>10</v>
      </c>
      <c r="S2171">
        <v>62011595</v>
      </c>
      <c r="U2171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2171" t="str">
        <f>IFERROR(MID(spotify_top_songs_audio_features[[#This Row],[artist_names]],SEARCH(",",spotify_top_songs_audio_features[[#This Row],[artist_names]])+2,99),"")</f>
        <v/>
      </c>
      <c r="W2171" t="str">
        <f>spotify_top_songs_audio_features[[#This Row],[source]]</f>
        <v>Young Money/Cash Money Records</v>
      </c>
      <c r="X2171" s="1">
        <f>spotify_top_songs_audio_features[[#This Row],[streams]]</f>
        <v>62011595</v>
      </c>
      <c r="Y2171" t="str">
        <f>IF(Tabela2[[#This Row],[feat]]="","","Feat")</f>
        <v/>
      </c>
      <c r="Z2171" s="17" t="str">
        <f>CONCATENATE(INT(spotify_top_songs_audio_features[[#This Row],[duration_ms]]/(60*1000)),":",MOD(INT(spotify_top_songs_audio_features[[#This Row],[duration_ms]]/1000),60))</f>
        <v>3:11</v>
      </c>
      <c r="AA21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171" t="str">
        <f>spotify_top_songs_audio_features[[#This Row],[track_name]]</f>
        <v>Chun-Li</v>
      </c>
    </row>
    <row r="2172" spans="1:28" x14ac:dyDescent="0.25">
      <c r="A2172" t="s">
        <v>3807</v>
      </c>
      <c r="B2172" t="s">
        <v>439</v>
      </c>
      <c r="C2172" t="s">
        <v>3808</v>
      </c>
      <c r="D2172" t="s">
        <v>48</v>
      </c>
      <c r="E2172" t="s">
        <v>23</v>
      </c>
      <c r="F2172" t="s">
        <v>32</v>
      </c>
      <c r="G2172" t="s">
        <v>25</v>
      </c>
      <c r="H2172">
        <v>798</v>
      </c>
      <c r="I2172">
        <v>733</v>
      </c>
      <c r="J2172">
        <v>476</v>
      </c>
      <c r="K2172" t="s">
        <v>3809</v>
      </c>
      <c r="L2172">
        <v>1.25E-4</v>
      </c>
      <c r="M2172">
        <v>114</v>
      </c>
      <c r="N2172">
        <v>861</v>
      </c>
      <c r="O2172">
        <v>-4811</v>
      </c>
      <c r="P2172">
        <v>146046</v>
      </c>
      <c r="Q2172">
        <v>211427</v>
      </c>
      <c r="R2172">
        <v>8</v>
      </c>
      <c r="S2172">
        <v>61811436</v>
      </c>
      <c r="U217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172" t="str">
        <f>IFERROR(MID(spotify_top_songs_audio_features[[#This Row],[artist_names]],SEARCH(",",spotify_top_songs_audio_features[[#This Row],[artist_names]])+2,99),"")</f>
        <v/>
      </c>
      <c r="W2172" t="str">
        <f>spotify_top_songs_audio_features[[#This Row],[source]]</f>
        <v>Republic Records</v>
      </c>
      <c r="X2172" s="1">
        <f>spotify_top_songs_audio_features[[#This Row],[streams]]</f>
        <v>61811436</v>
      </c>
      <c r="Y2172" t="str">
        <f>IF(Tabela2[[#This Row],[feat]]="","","Feat")</f>
        <v/>
      </c>
      <c r="Z2172" s="17" t="str">
        <f>CONCATENATE(INT(spotify_top_songs_audio_features[[#This Row],[duration_ms]]/(60*1000)),":",MOD(INT(spotify_top_songs_audio_features[[#This Row],[duration_ms]]/1000),60))</f>
        <v>3:31</v>
      </c>
      <c r="AA21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172" t="str">
        <f>spotify_top_songs_audio_features[[#This Row],[track_name]]</f>
        <v>92 Explorer</v>
      </c>
    </row>
    <row r="2173" spans="1:28" x14ac:dyDescent="0.25">
      <c r="A2173" t="s">
        <v>4660</v>
      </c>
      <c r="B2173" t="s">
        <v>4592</v>
      </c>
      <c r="C2173" t="s">
        <v>4661</v>
      </c>
      <c r="D2173" t="s">
        <v>520</v>
      </c>
      <c r="E2173" t="s">
        <v>142</v>
      </c>
      <c r="F2173" t="s">
        <v>24</v>
      </c>
      <c r="G2173" t="s">
        <v>25</v>
      </c>
      <c r="H2173">
        <v>825</v>
      </c>
      <c r="I2173">
        <v>414</v>
      </c>
      <c r="J2173">
        <v>144</v>
      </c>
      <c r="K2173" t="s">
        <v>4662</v>
      </c>
      <c r="L2173">
        <v>0</v>
      </c>
      <c r="M2173">
        <v>357</v>
      </c>
      <c r="N2173">
        <v>106</v>
      </c>
      <c r="O2173">
        <v>-6634</v>
      </c>
      <c r="P2173">
        <v>72993</v>
      </c>
      <c r="Q2173">
        <v>200548</v>
      </c>
      <c r="R2173">
        <v>20</v>
      </c>
      <c r="S2173">
        <v>61679964</v>
      </c>
      <c r="U2173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2173" t="str">
        <f>IFERROR(MID(spotify_top_songs_audio_features[[#This Row],[artist_names]],SEARCH(",",spotify_top_songs_audio_features[[#This Row],[artist_names]])+2,99),"")</f>
        <v/>
      </c>
      <c r="W2173" t="str">
        <f>spotify_top_songs_audio_features[[#This Row],[source]]</f>
        <v>Atlantic Records</v>
      </c>
      <c r="X2173" s="1">
        <f>spotify_top_songs_audio_features[[#This Row],[streams]]</f>
        <v>61679964</v>
      </c>
      <c r="Y2173" t="str">
        <f>IF(Tabela2[[#This Row],[feat]]="","","Feat")</f>
        <v/>
      </c>
      <c r="Z2173" s="17" t="str">
        <f>CONCATENATE(INT(spotify_top_songs_audio_features[[#This Row],[duration_ms]]/(60*1000)),":",MOD(INT(spotify_top_songs_audio_features[[#This Row],[duration_ms]]/1000),60))</f>
        <v>3:20</v>
      </c>
      <c r="AA21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173" t="str">
        <f>spotify_top_songs_audio_features[[#This Row],[track_name]]</f>
        <v>Super Gremlin</v>
      </c>
    </row>
    <row r="2174" spans="1:28" x14ac:dyDescent="0.25">
      <c r="A2174" t="s">
        <v>12560</v>
      </c>
      <c r="B2174" t="s">
        <v>2666</v>
      </c>
      <c r="C2174" t="s">
        <v>12561</v>
      </c>
      <c r="D2174" t="s">
        <v>2668</v>
      </c>
      <c r="E2174" t="s">
        <v>113</v>
      </c>
      <c r="F2174" t="s">
        <v>24</v>
      </c>
      <c r="G2174" t="s">
        <v>25</v>
      </c>
      <c r="H2174">
        <v>668</v>
      </c>
      <c r="I2174">
        <v>449</v>
      </c>
      <c r="J2174">
        <v>451</v>
      </c>
      <c r="K2174" t="s">
        <v>12562</v>
      </c>
      <c r="L2174">
        <v>0</v>
      </c>
      <c r="M2174">
        <v>107</v>
      </c>
      <c r="N2174">
        <v>154</v>
      </c>
      <c r="O2174">
        <v>-7897</v>
      </c>
      <c r="P2174">
        <v>129889</v>
      </c>
      <c r="Q2174">
        <v>205280</v>
      </c>
      <c r="R2174">
        <v>17</v>
      </c>
      <c r="S2174">
        <v>61614697</v>
      </c>
      <c r="U2174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2174" t="str">
        <f>IFERROR(MID(spotify_top_songs_audio_features[[#This Row],[artist_names]],SEARCH(",",spotify_top_songs_audio_features[[#This Row],[artist_names]])+2,99),"")</f>
        <v/>
      </c>
      <c r="W2174" t="str">
        <f>spotify_top_songs_audio_features[[#This Row],[source]]</f>
        <v>Interscope</v>
      </c>
      <c r="X2174" s="1">
        <f>spotify_top_songs_audio_features[[#This Row],[streams]]</f>
        <v>61614697</v>
      </c>
      <c r="Y2174" t="str">
        <f>IF(Tabela2[[#This Row],[feat]]="","","Feat")</f>
        <v/>
      </c>
      <c r="Z2174" s="17" t="str">
        <f>CONCATENATE(INT(spotify_top_songs_audio_features[[#This Row],[duration_ms]]/(60*1000)),":",MOD(INT(spotify_top_songs_audio_features[[#This Row],[duration_ms]]/1000),60))</f>
        <v>3:25</v>
      </c>
      <c r="AA21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74" t="str">
        <f>spotify_top_songs_audio_features[[#This Row],[track_name]]</f>
        <v>Million Reasons</v>
      </c>
    </row>
    <row r="2175" spans="1:28" x14ac:dyDescent="0.25">
      <c r="A2175" t="s">
        <v>9585</v>
      </c>
      <c r="B2175" t="s">
        <v>2073</v>
      </c>
      <c r="C2175" t="s">
        <v>2074</v>
      </c>
      <c r="D2175" t="s">
        <v>436</v>
      </c>
      <c r="E2175" t="s">
        <v>113</v>
      </c>
      <c r="F2175" t="s">
        <v>24</v>
      </c>
      <c r="G2175" t="s">
        <v>25</v>
      </c>
      <c r="H2175">
        <v>594</v>
      </c>
      <c r="I2175">
        <v>935</v>
      </c>
      <c r="J2175">
        <v>357</v>
      </c>
      <c r="K2175" t="s">
        <v>1609</v>
      </c>
      <c r="L2175">
        <v>2.3599999999999999E-4</v>
      </c>
      <c r="M2175">
        <v>102</v>
      </c>
      <c r="N2175">
        <v>602</v>
      </c>
      <c r="O2175">
        <v>-2018</v>
      </c>
      <c r="P2175">
        <v>11399</v>
      </c>
      <c r="Q2175">
        <v>208547</v>
      </c>
      <c r="R2175">
        <v>12</v>
      </c>
      <c r="S2175">
        <v>61542883</v>
      </c>
      <c r="U2175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175" t="str">
        <f>IFERROR(MID(spotify_top_songs_audio_features[[#This Row],[artist_names]],SEARCH(",",spotify_top_songs_audio_features[[#This Row],[artist_names]])+2,99),"")</f>
        <v>Elton John</v>
      </c>
      <c r="W2175" t="str">
        <f>spotify_top_songs_audio_features[[#This Row],[source]]</f>
        <v>Atlantic Records UK</v>
      </c>
      <c r="X2175" s="1">
        <f>spotify_top_songs_audio_features[[#This Row],[streams]]</f>
        <v>61542883</v>
      </c>
      <c r="Y2175" t="str">
        <f>IF(Tabela2[[#This Row],[feat]]="","","Feat")</f>
        <v>Feat</v>
      </c>
      <c r="Z2175" s="17" t="str">
        <f>CONCATENATE(INT(spotify_top_songs_audio_features[[#This Row],[duration_ms]]/(60*1000)),":",MOD(INT(spotify_top_songs_audio_features[[#This Row],[duration_ms]]/1000),60))</f>
        <v>3:28</v>
      </c>
      <c r="AA21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75" t="str">
        <f>spotify_top_songs_audio_features[[#This Row],[track_name]]</f>
        <v>Merry Christmas</v>
      </c>
    </row>
    <row r="2176" spans="1:28" x14ac:dyDescent="0.25">
      <c r="A2176" t="s">
        <v>11388</v>
      </c>
      <c r="B2176" t="s">
        <v>11389</v>
      </c>
      <c r="C2176" t="s">
        <v>11390</v>
      </c>
      <c r="D2176" t="s">
        <v>1807</v>
      </c>
      <c r="E2176" t="s">
        <v>58</v>
      </c>
      <c r="F2176" t="s">
        <v>32</v>
      </c>
      <c r="G2176" t="s">
        <v>152</v>
      </c>
      <c r="H2176">
        <v>7</v>
      </c>
      <c r="I2176">
        <v>438</v>
      </c>
      <c r="J2176">
        <v>433</v>
      </c>
      <c r="K2176" t="s">
        <v>10665</v>
      </c>
      <c r="L2176">
        <v>0</v>
      </c>
      <c r="M2176">
        <v>373</v>
      </c>
      <c r="N2176">
        <v>605</v>
      </c>
      <c r="O2176">
        <v>-5784</v>
      </c>
      <c r="P2176">
        <v>170106</v>
      </c>
      <c r="Q2176">
        <v>260000</v>
      </c>
      <c r="R2176">
        <v>8</v>
      </c>
      <c r="S2176">
        <v>61370276</v>
      </c>
      <c r="U2176" t="str">
        <f>IFERROR(LEFT(spotify_top_songs_audio_features[[#This Row],[artist_names]],SEARCH(",",spotify_top_songs_audio_features[[#This Row],[artist_names]])-1),spotify_top_songs_audio_features[[#This Row],[artist_names]])</f>
        <v>Tiago PZK</v>
      </c>
      <c r="V2176" t="str">
        <f>IFERROR(MID(spotify_top_songs_audio_features[[#This Row],[artist_names]],SEARCH(",",spotify_top_songs_audio_features[[#This Row],[artist_names]])+2,99),"")</f>
        <v>LIT killah, Maria Becerra, Nicki Nicole</v>
      </c>
      <c r="W2176" t="str">
        <f>spotify_top_songs_audio_features[[#This Row],[source]]</f>
        <v>WEA Latina</v>
      </c>
      <c r="X2176" s="1">
        <f>spotify_top_songs_audio_features[[#This Row],[streams]]</f>
        <v>61370276</v>
      </c>
      <c r="Y2176" t="str">
        <f>IF(Tabela2[[#This Row],[feat]]="","","Feat")</f>
        <v>Feat</v>
      </c>
      <c r="Z2176" s="17" t="str">
        <f>CONCATENATE(INT(spotify_top_songs_audio_features[[#This Row],[duration_ms]]/(60*1000)),":",MOD(INT(spotify_top_songs_audio_features[[#This Row],[duration_ms]]/1000),60))</f>
        <v>4:20</v>
      </c>
      <c r="AA21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176" t="str">
        <f>spotify_top_songs_audio_features[[#This Row],[track_name]]</f>
        <v>Entre Nosotros (Remix) [con Nicki Nicole]</v>
      </c>
    </row>
    <row r="2177" spans="1:28" x14ac:dyDescent="0.25">
      <c r="A2177" t="s">
        <v>16431</v>
      </c>
      <c r="B2177" t="s">
        <v>16432</v>
      </c>
      <c r="C2177" t="s">
        <v>16433</v>
      </c>
      <c r="D2177" t="s">
        <v>2763</v>
      </c>
      <c r="E2177" t="s">
        <v>70</v>
      </c>
      <c r="F2177" t="s">
        <v>24</v>
      </c>
      <c r="G2177" t="s">
        <v>152</v>
      </c>
      <c r="H2177">
        <v>551</v>
      </c>
      <c r="I2177">
        <v>436</v>
      </c>
      <c r="J2177">
        <v>428</v>
      </c>
      <c r="K2177" t="s">
        <v>8377</v>
      </c>
      <c r="L2177">
        <v>0</v>
      </c>
      <c r="M2177">
        <v>719</v>
      </c>
      <c r="N2177">
        <v>862</v>
      </c>
      <c r="O2177">
        <v>-8029</v>
      </c>
      <c r="P2177">
        <v>188651</v>
      </c>
      <c r="Q2177">
        <v>170745</v>
      </c>
      <c r="R2177">
        <v>9</v>
      </c>
      <c r="S2177">
        <v>61349396</v>
      </c>
      <c r="U2177" t="str">
        <f>IFERROR(LEFT(spotify_top_songs_audio_features[[#This Row],[artist_names]],SEARCH(",",spotify_top_songs_audio_features[[#This Row],[artist_names]])-1),spotify_top_songs_audio_features[[#This Row],[artist_names]])</f>
        <v>Eden Muñoz</v>
      </c>
      <c r="V2177" t="str">
        <f>IFERROR(MID(spotify_top_songs_audio_features[[#This Row],[artist_names]],SEARCH(",",spotify_top_songs_audio_features[[#This Row],[artist_names]])+2,99),"")</f>
        <v/>
      </c>
      <c r="W2177" t="str">
        <f>spotify_top_songs_audio_features[[#This Row],[source]]</f>
        <v>Lizos Music</v>
      </c>
      <c r="X2177" s="1">
        <f>spotify_top_songs_audio_features[[#This Row],[streams]]</f>
        <v>61349396</v>
      </c>
      <c r="Y2177" t="str">
        <f>IF(Tabela2[[#This Row],[feat]]="","","Feat")</f>
        <v/>
      </c>
      <c r="Z2177" s="17" t="str">
        <f>CONCATENATE(INT(spotify_top_songs_audio_features[[#This Row],[duration_ms]]/(60*1000)),":",MOD(INT(spotify_top_songs_audio_features[[#This Row],[duration_ms]]/1000),60))</f>
        <v>2:50</v>
      </c>
      <c r="AA21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177" t="str">
        <f>spotify_top_songs_audio_features[[#This Row],[track_name]]</f>
        <v>Chale</v>
      </c>
    </row>
    <row r="2178" spans="1:28" x14ac:dyDescent="0.25">
      <c r="A2178" t="s">
        <v>5282</v>
      </c>
      <c r="B2178" t="s">
        <v>3327</v>
      </c>
      <c r="C2178" t="s">
        <v>5283</v>
      </c>
      <c r="D2178" t="s">
        <v>1807</v>
      </c>
      <c r="E2178" t="s">
        <v>43</v>
      </c>
      <c r="F2178" t="s">
        <v>32</v>
      </c>
      <c r="G2178" t="s">
        <v>152</v>
      </c>
      <c r="H2178">
        <v>811</v>
      </c>
      <c r="I2178">
        <v>771</v>
      </c>
      <c r="J2178">
        <v>461</v>
      </c>
      <c r="K2178" t="s">
        <v>5284</v>
      </c>
      <c r="L2178">
        <v>0</v>
      </c>
      <c r="M2178">
        <v>932</v>
      </c>
      <c r="N2178">
        <v>903</v>
      </c>
      <c r="O2178">
        <v>-5956</v>
      </c>
      <c r="P2178">
        <v>127888</v>
      </c>
      <c r="Q2178">
        <v>190667</v>
      </c>
      <c r="R2178">
        <v>7</v>
      </c>
      <c r="S2178">
        <v>61220540</v>
      </c>
      <c r="U2178" t="str">
        <f>IFERROR(LEFT(spotify_top_songs_audio_features[[#This Row],[artist_names]],SEARCH(",",spotify_top_songs_audio_features[[#This Row],[artist_names]])-1),spotify_top_songs_audio_features[[#This Row],[artist_names]])</f>
        <v>Natanael Cano</v>
      </c>
      <c r="V2178" t="str">
        <f>IFERROR(MID(spotify_top_songs_audio_features[[#This Row],[artist_names]],SEARCH(",",spotify_top_songs_audio_features[[#This Row],[artist_names]])+2,99),"")</f>
        <v/>
      </c>
      <c r="W2178" t="str">
        <f>spotify_top_songs_audio_features[[#This Row],[source]]</f>
        <v>WEA Latina</v>
      </c>
      <c r="X2178" s="1">
        <f>spotify_top_songs_audio_features[[#This Row],[streams]]</f>
        <v>61220540</v>
      </c>
      <c r="Y2178" t="str">
        <f>IF(Tabela2[[#This Row],[feat]]="","","Feat")</f>
        <v/>
      </c>
      <c r="Z2178" s="17" t="str">
        <f>CONCATENATE(INT(spotify_top_songs_audio_features[[#This Row],[duration_ms]]/(60*1000)),":",MOD(INT(spotify_top_songs_audio_features[[#This Row],[duration_ms]]/1000),60))</f>
        <v>3:10</v>
      </c>
      <c r="AA21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178" t="str">
        <f>spotify_top_songs_audio_features[[#This Row],[track_name]]</f>
        <v>Mi Bello Angel</v>
      </c>
    </row>
    <row r="2179" spans="1:28" x14ac:dyDescent="0.25">
      <c r="A2179" t="s">
        <v>11579</v>
      </c>
      <c r="B2179" t="s">
        <v>11580</v>
      </c>
      <c r="C2179" t="s">
        <v>11581</v>
      </c>
      <c r="D2179" t="s">
        <v>2358</v>
      </c>
      <c r="E2179" t="s">
        <v>177</v>
      </c>
      <c r="F2179" t="s">
        <v>24</v>
      </c>
      <c r="G2179" t="s">
        <v>25</v>
      </c>
      <c r="H2179">
        <v>649</v>
      </c>
      <c r="I2179">
        <v>453</v>
      </c>
      <c r="J2179">
        <v>85</v>
      </c>
      <c r="K2179" t="s">
        <v>5537</v>
      </c>
      <c r="L2179">
        <v>0</v>
      </c>
      <c r="M2179">
        <v>116</v>
      </c>
      <c r="N2179">
        <v>431</v>
      </c>
      <c r="O2179">
        <v>-728</v>
      </c>
      <c r="P2179">
        <v>99183</v>
      </c>
      <c r="Q2179">
        <v>181891</v>
      </c>
      <c r="R2179">
        <v>11</v>
      </c>
      <c r="S2179">
        <v>61203384</v>
      </c>
      <c r="U2179" t="str">
        <f>IFERROR(LEFT(spotify_top_songs_audio_features[[#This Row],[artist_names]],SEARCH(",",spotify_top_songs_audio_features[[#This Row],[artist_names]])-1),spotify_top_songs_audio_features[[#This Row],[artist_names]])</f>
        <v>Lil Skies</v>
      </c>
      <c r="V2179" t="str">
        <f>IFERROR(MID(spotify_top_songs_audio_features[[#This Row],[artist_names]],SEARCH(",",spotify_top_songs_audio_features[[#This Row],[artist_names]])+2,99),"")</f>
        <v/>
      </c>
      <c r="W2179" t="str">
        <f>spotify_top_songs_audio_features[[#This Row],[source]]</f>
        <v>All We Got Ent.</v>
      </c>
      <c r="X2179" s="1">
        <f>spotify_top_songs_audio_features[[#This Row],[streams]]</f>
        <v>61203384</v>
      </c>
      <c r="Y2179" t="str">
        <f>IF(Tabela2[[#This Row],[feat]]="","","Feat")</f>
        <v/>
      </c>
      <c r="Z2179" s="17" t="str">
        <f>CONCATENATE(INT(spotify_top_songs_audio_features[[#This Row],[duration_ms]]/(60*1000)),":",MOD(INT(spotify_top_songs_audio_features[[#This Row],[duration_ms]]/1000),60))</f>
        <v>3:1</v>
      </c>
      <c r="AA21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179" t="str">
        <f>spotify_top_songs_audio_features[[#This Row],[track_name]]</f>
        <v>I</v>
      </c>
    </row>
    <row r="2180" spans="1:28" x14ac:dyDescent="0.25">
      <c r="A2180" t="s">
        <v>9693</v>
      </c>
      <c r="B2180" t="s">
        <v>218</v>
      </c>
      <c r="C2180" t="s">
        <v>9694</v>
      </c>
      <c r="D2180" t="s">
        <v>220</v>
      </c>
      <c r="E2180" t="s">
        <v>58</v>
      </c>
      <c r="F2180" t="s">
        <v>32</v>
      </c>
      <c r="G2180" t="s">
        <v>25</v>
      </c>
      <c r="H2180">
        <v>651</v>
      </c>
      <c r="I2180">
        <v>557</v>
      </c>
      <c r="J2180">
        <v>204</v>
      </c>
      <c r="K2180" t="s">
        <v>5165</v>
      </c>
      <c r="L2180">
        <v>0</v>
      </c>
      <c r="M2180">
        <v>154</v>
      </c>
      <c r="N2180">
        <v>711</v>
      </c>
      <c r="O2180">
        <v>-5466</v>
      </c>
      <c r="P2180">
        <v>87063</v>
      </c>
      <c r="Q2180">
        <v>206947</v>
      </c>
      <c r="R2180">
        <v>6</v>
      </c>
      <c r="S2180">
        <v>61154342</v>
      </c>
      <c r="U2180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2180" t="str">
        <f>IFERROR(MID(spotify_top_songs_audio_features[[#This Row],[artist_names]],SEARCH(",",spotify_top_songs_audio_features[[#This Row],[artist_names]])+2,99),"")</f>
        <v/>
      </c>
      <c r="W2180" t="str">
        <f>spotify_top_songs_audio_features[[#This Row],[source]]</f>
        <v>UMLE - Latino</v>
      </c>
      <c r="X2180" s="1">
        <f>spotify_top_songs_audio_features[[#This Row],[streams]]</f>
        <v>61154342</v>
      </c>
      <c r="Y2180" t="str">
        <f>IF(Tabela2[[#This Row],[feat]]="","","Feat")</f>
        <v/>
      </c>
      <c r="Z2180" s="17" t="str">
        <f>CONCATENATE(INT(spotify_top_songs_audio_features[[#This Row],[duration_ms]]/(60*1000)),":",MOD(INT(spotify_top_songs_audio_features[[#This Row],[duration_ms]]/1000),60))</f>
        <v>3:26</v>
      </c>
      <c r="AA21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180" t="str">
        <f>spotify_top_songs_audio_features[[#This Row],[track_name]]</f>
        <v>REMIX EXCLUSIVO</v>
      </c>
    </row>
    <row r="2181" spans="1:28" x14ac:dyDescent="0.25">
      <c r="A2181" t="s">
        <v>3291</v>
      </c>
      <c r="B2181" t="s">
        <v>3292</v>
      </c>
      <c r="C2181" t="s">
        <v>3293</v>
      </c>
      <c r="D2181" t="s">
        <v>259</v>
      </c>
      <c r="E2181" t="s">
        <v>86</v>
      </c>
      <c r="F2181" t="s">
        <v>32</v>
      </c>
      <c r="G2181" t="s">
        <v>25</v>
      </c>
      <c r="H2181">
        <v>964</v>
      </c>
      <c r="I2181">
        <v>398</v>
      </c>
      <c r="J2181">
        <v>795</v>
      </c>
      <c r="K2181" t="s">
        <v>3294</v>
      </c>
      <c r="L2181">
        <v>3.9500000000000004E-3</v>
      </c>
      <c r="M2181">
        <v>101</v>
      </c>
      <c r="N2181">
        <v>563</v>
      </c>
      <c r="O2181">
        <v>-8981</v>
      </c>
      <c r="P2181">
        <v>105012</v>
      </c>
      <c r="Q2181">
        <v>178405</v>
      </c>
      <c r="R2181">
        <v>10</v>
      </c>
      <c r="S2181">
        <v>61114919</v>
      </c>
      <c r="U2181" t="str">
        <f>IFERROR(LEFT(spotify_top_songs_audio_features[[#This Row],[artist_names]],SEARCH(",",spotify_top_songs_audio_features[[#This Row],[artist_names]])-1),spotify_top_songs_audio_features[[#This Row],[artist_names]])</f>
        <v>Ashnikko</v>
      </c>
      <c r="V2181" t="str">
        <f>IFERROR(MID(spotify_top_songs_audio_features[[#This Row],[artist_names]],SEARCH(",",spotify_top_songs_audio_features[[#This Row],[artist_names]])+2,99),"")</f>
        <v>Princess Nokia</v>
      </c>
      <c r="W2181" t="str">
        <f>spotify_top_songs_audio_features[[#This Row],[source]]</f>
        <v>Parlophone UK</v>
      </c>
      <c r="X2181" s="1">
        <f>spotify_top_songs_audio_features[[#This Row],[streams]]</f>
        <v>61114919</v>
      </c>
      <c r="Y2181" t="str">
        <f>IF(Tabela2[[#This Row],[feat]]="","","Feat")</f>
        <v>Feat</v>
      </c>
      <c r="Z2181" s="17" t="str">
        <f>CONCATENATE(INT(spotify_top_songs_audio_features[[#This Row],[duration_ms]]/(60*1000)),":",MOD(INT(spotify_top_songs_audio_features[[#This Row],[duration_ms]]/1000),60))</f>
        <v>2:58</v>
      </c>
      <c r="AA21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181" t="str">
        <f>spotify_top_songs_audio_features[[#This Row],[track_name]]</f>
        <v>Slumber Party (feat. Princess Nokia)</v>
      </c>
    </row>
    <row r="2182" spans="1:28" x14ac:dyDescent="0.25">
      <c r="A2182" t="s">
        <v>8131</v>
      </c>
      <c r="B2182" t="s">
        <v>2662</v>
      </c>
      <c r="C2182" t="s">
        <v>8132</v>
      </c>
      <c r="D2182" t="s">
        <v>450</v>
      </c>
      <c r="E2182" t="s">
        <v>31</v>
      </c>
      <c r="F2182" t="s">
        <v>32</v>
      </c>
      <c r="G2182" t="s">
        <v>25</v>
      </c>
      <c r="H2182">
        <v>763</v>
      </c>
      <c r="I2182">
        <v>85</v>
      </c>
      <c r="J2182">
        <v>409</v>
      </c>
      <c r="K2182" t="s">
        <v>4913</v>
      </c>
      <c r="L2182">
        <v>0</v>
      </c>
      <c r="M2182">
        <v>104</v>
      </c>
      <c r="N2182">
        <v>77</v>
      </c>
      <c r="O2182">
        <v>-4036</v>
      </c>
      <c r="P2182">
        <v>150009</v>
      </c>
      <c r="Q2182">
        <v>140500</v>
      </c>
      <c r="R2182">
        <v>10</v>
      </c>
      <c r="S2182">
        <v>60926517</v>
      </c>
      <c r="U2182" t="str">
        <f>IFERROR(LEFT(spotify_top_songs_audio_features[[#This Row],[artist_names]],SEARCH(",",spotify_top_songs_audio_features[[#This Row],[artist_names]])-1),spotify_top_songs_audio_features[[#This Row],[artist_names]])</f>
        <v>PEDRO SAMPAIO</v>
      </c>
      <c r="V2182" t="str">
        <f>IFERROR(MID(spotify_top_songs_audio_features[[#This Row],[artist_names]],SEARCH(",",spotify_top_songs_audio_features[[#This Row],[artist_names]])+2,99),"")</f>
        <v/>
      </c>
      <c r="W2182" t="str">
        <f>spotify_top_songs_audio_features[[#This Row],[source]]</f>
        <v>WM Brazil</v>
      </c>
      <c r="X2182" s="1">
        <f>spotify_top_songs_audio_features[[#This Row],[streams]]</f>
        <v>60926517</v>
      </c>
      <c r="Y2182" t="str">
        <f>IF(Tabela2[[#This Row],[feat]]="","","Feat")</f>
        <v/>
      </c>
      <c r="Z2182" s="17" t="str">
        <f>CONCATENATE(INT(spotify_top_songs_audio_features[[#This Row],[duration_ms]]/(60*1000)),":",MOD(INT(spotify_top_songs_audio_features[[#This Row],[duration_ms]]/1000),60))</f>
        <v>2:20</v>
      </c>
      <c r="AA21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82" t="str">
        <f>spotify_top_songs_audio_features[[#This Row],[track_name]]</f>
        <v>GALOPA</v>
      </c>
    </row>
    <row r="2183" spans="1:28" x14ac:dyDescent="0.25">
      <c r="A2183" t="s">
        <v>6947</v>
      </c>
      <c r="B2183" t="s">
        <v>6948</v>
      </c>
      <c r="C2183" t="s">
        <v>6949</v>
      </c>
      <c r="D2183" t="s">
        <v>3229</v>
      </c>
      <c r="E2183" t="s">
        <v>142</v>
      </c>
      <c r="F2183" t="s">
        <v>24</v>
      </c>
      <c r="G2183" t="s">
        <v>25</v>
      </c>
      <c r="H2183">
        <v>694</v>
      </c>
      <c r="I2183">
        <v>664</v>
      </c>
      <c r="J2183">
        <v>5</v>
      </c>
      <c r="K2183" t="s">
        <v>6950</v>
      </c>
      <c r="L2183">
        <v>0</v>
      </c>
      <c r="M2183">
        <v>929</v>
      </c>
      <c r="N2183">
        <v>676</v>
      </c>
      <c r="O2183">
        <v>-4649</v>
      </c>
      <c r="P2183">
        <v>95941</v>
      </c>
      <c r="Q2183">
        <v>281500</v>
      </c>
      <c r="R2183">
        <v>7</v>
      </c>
      <c r="S2183">
        <v>60923818</v>
      </c>
      <c r="U2183" t="str">
        <f>IFERROR(LEFT(spotify_top_songs_audio_features[[#This Row],[artist_names]],SEARCH(",",spotify_top_songs_audio_features[[#This Row],[artist_names]])-1),spotify_top_songs_audio_features[[#This Row],[artist_names]])</f>
        <v>Lil Dicky</v>
      </c>
      <c r="V2183" t="str">
        <f>IFERROR(MID(spotify_top_songs_audio_features[[#This Row],[artist_names]],SEARCH(",",spotify_top_songs_audio_features[[#This Row],[artist_names]])+2,99),"")</f>
        <v/>
      </c>
      <c r="W2183" t="str">
        <f>spotify_top_songs_audio_features[[#This Row],[source]]</f>
        <v>Commission/BMG</v>
      </c>
      <c r="X2183" s="1">
        <f>spotify_top_songs_audio_features[[#This Row],[streams]]</f>
        <v>60923818</v>
      </c>
      <c r="Y2183" t="str">
        <f>IF(Tabela2[[#This Row],[feat]]="","","Feat")</f>
        <v/>
      </c>
      <c r="Z2183" s="17" t="str">
        <f>CONCATENATE(INT(spotify_top_songs_audio_features[[#This Row],[duration_ms]]/(60*1000)),":",MOD(INT(spotify_top_songs_audio_features[[#This Row],[duration_ms]]/1000),60))</f>
        <v>4:41</v>
      </c>
      <c r="AA21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183" t="str">
        <f>spotify_top_songs_audio_features[[#This Row],[track_name]]</f>
        <v>Earth</v>
      </c>
    </row>
    <row r="2184" spans="1:28" x14ac:dyDescent="0.25">
      <c r="A2184" t="s">
        <v>4061</v>
      </c>
      <c r="B2184" t="s">
        <v>1569</v>
      </c>
      <c r="C2184" t="s">
        <v>4062</v>
      </c>
      <c r="D2184" t="s">
        <v>282</v>
      </c>
      <c r="E2184" t="s">
        <v>31</v>
      </c>
      <c r="F2184" t="s">
        <v>24</v>
      </c>
      <c r="G2184" t="s">
        <v>25</v>
      </c>
      <c r="H2184">
        <v>684</v>
      </c>
      <c r="I2184">
        <v>545</v>
      </c>
      <c r="J2184">
        <v>121</v>
      </c>
      <c r="K2184" t="s">
        <v>3198</v>
      </c>
      <c r="L2184">
        <v>0</v>
      </c>
      <c r="M2184">
        <v>102</v>
      </c>
      <c r="N2184">
        <v>407</v>
      </c>
      <c r="O2184">
        <v>-6885</v>
      </c>
      <c r="P2184">
        <v>143049</v>
      </c>
      <c r="Q2184">
        <v>135264</v>
      </c>
      <c r="R2184">
        <v>7</v>
      </c>
      <c r="S2184">
        <v>60781121</v>
      </c>
      <c r="U2184" t="str">
        <f>IFERROR(LEFT(spotify_top_songs_audio_features[[#This Row],[artist_names]],SEARCH(",",spotify_top_songs_audio_features[[#This Row],[artist_names]])-1),spotify_top_songs_audio_features[[#This Row],[artist_names]])</f>
        <v>Lil Tjay</v>
      </c>
      <c r="V2184" t="str">
        <f>IFERROR(MID(spotify_top_songs_audio_features[[#This Row],[artist_names]],SEARCH(",",spotify_top_songs_audio_features[[#This Row],[artist_names]])+2,99),"")</f>
        <v/>
      </c>
      <c r="W2184" t="str">
        <f>spotify_top_songs_audio_features[[#This Row],[source]]</f>
        <v>Columbia</v>
      </c>
      <c r="X2184" s="1">
        <f>spotify_top_songs_audio_features[[#This Row],[streams]]</f>
        <v>60781121</v>
      </c>
      <c r="Y2184" t="str">
        <f>IF(Tabela2[[#This Row],[feat]]="","","Feat")</f>
        <v/>
      </c>
      <c r="Z2184" s="17" t="str">
        <f>CONCATENATE(INT(spotify_top_songs_audio_features[[#This Row],[duration_ms]]/(60*1000)),":",MOD(INT(spotify_top_songs_audio_features[[#This Row],[duration_ms]]/1000),60))</f>
        <v>2:15</v>
      </c>
      <c r="AA21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184" t="str">
        <f>spotify_top_songs_audio_features[[#This Row],[track_name]]</f>
        <v>In My Head</v>
      </c>
    </row>
    <row r="2185" spans="1:28" x14ac:dyDescent="0.25">
      <c r="A2185" t="s">
        <v>17288</v>
      </c>
      <c r="B2185" t="s">
        <v>13914</v>
      </c>
      <c r="C2185" t="s">
        <v>13915</v>
      </c>
      <c r="D2185" t="s">
        <v>5828</v>
      </c>
      <c r="E2185" t="s">
        <v>97</v>
      </c>
      <c r="F2185" t="s">
        <v>32</v>
      </c>
      <c r="G2185" t="s">
        <v>25</v>
      </c>
      <c r="H2185">
        <v>748</v>
      </c>
      <c r="I2185">
        <v>648</v>
      </c>
      <c r="J2185">
        <v>816</v>
      </c>
      <c r="K2185" t="s">
        <v>4868</v>
      </c>
      <c r="L2185">
        <v>0</v>
      </c>
      <c r="M2185">
        <v>126</v>
      </c>
      <c r="N2185">
        <v>726</v>
      </c>
      <c r="O2185">
        <v>-6445</v>
      </c>
      <c r="P2185">
        <v>139952</v>
      </c>
      <c r="Q2185">
        <v>123560</v>
      </c>
      <c r="R2185">
        <v>15</v>
      </c>
      <c r="S2185">
        <v>60771330</v>
      </c>
      <c r="U2185" t="str">
        <f>IFERROR(LEFT(spotify_top_songs_audio_features[[#This Row],[artist_names]],SEARCH(",",spotify_top_songs_audio_features[[#This Row],[artist_names]])-1),spotify_top_songs_audio_features[[#This Row],[artist_names]])</f>
        <v>Lil Mosey</v>
      </c>
      <c r="V2185" t="str">
        <f>IFERROR(MID(spotify_top_songs_audio_features[[#This Row],[artist_names]],SEARCH(",",spotify_top_songs_audio_features[[#This Row],[artist_names]])+2,99),"")</f>
        <v>Gunna</v>
      </c>
      <c r="W2185" t="str">
        <f>spotify_top_songs_audio_features[[#This Row],[source]]</f>
        <v>Mogul Vision/Interscope Records</v>
      </c>
      <c r="X2185" s="1">
        <f>spotify_top_songs_audio_features[[#This Row],[streams]]</f>
        <v>60771330</v>
      </c>
      <c r="Y2185" t="str">
        <f>IF(Tabela2[[#This Row],[feat]]="","","Feat")</f>
        <v>Feat</v>
      </c>
      <c r="Z2185" s="17" t="str">
        <f>CONCATENATE(INT(spotify_top_songs_audio_features[[#This Row],[duration_ms]]/(60*1000)),":",MOD(INT(spotify_top_songs_audio_features[[#This Row],[duration_ms]]/1000),60))</f>
        <v>2:3</v>
      </c>
      <c r="AA21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185" t="str">
        <f>spotify_top_songs_audio_features[[#This Row],[track_name]]</f>
        <v>Stuck In A Dream (feat. Gunna)</v>
      </c>
    </row>
    <row r="2186" spans="1:28" x14ac:dyDescent="0.25">
      <c r="A2186" t="s">
        <v>3339</v>
      </c>
      <c r="B2186" t="s">
        <v>3340</v>
      </c>
      <c r="C2186" t="s">
        <v>3341</v>
      </c>
      <c r="D2186" t="s">
        <v>849</v>
      </c>
      <c r="E2186" t="s">
        <v>58</v>
      </c>
      <c r="F2186" t="s">
        <v>32</v>
      </c>
      <c r="G2186" t="s">
        <v>25</v>
      </c>
      <c r="H2186">
        <v>715</v>
      </c>
      <c r="I2186">
        <v>62</v>
      </c>
      <c r="J2186">
        <v>507</v>
      </c>
      <c r="K2186" t="s">
        <v>147</v>
      </c>
      <c r="L2186">
        <v>142</v>
      </c>
      <c r="M2186">
        <v>881</v>
      </c>
      <c r="N2186">
        <v>456</v>
      </c>
      <c r="O2186">
        <v>-5428</v>
      </c>
      <c r="P2186">
        <v>96812</v>
      </c>
      <c r="Q2186">
        <v>235540</v>
      </c>
      <c r="R2186">
        <v>5</v>
      </c>
      <c r="S2186">
        <v>60726262</v>
      </c>
      <c r="U2186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186" t="str">
        <f>IFERROR(MID(spotify_top_songs_audio_features[[#This Row],[artist_names]],SEARCH(",",spotify_top_songs_audio_features[[#This Row],[artist_names]])+2,99),"")</f>
        <v>SZA</v>
      </c>
      <c r="W2186" t="str">
        <f>spotify_top_songs_audio_features[[#This Row],[source]]</f>
        <v>Black Panther (TDE/DMG) PS</v>
      </c>
      <c r="X2186" s="1">
        <f>spotify_top_songs_audio_features[[#This Row],[streams]]</f>
        <v>60726262</v>
      </c>
      <c r="Y2186" t="str">
        <f>IF(Tabela2[[#This Row],[feat]]="","","Feat")</f>
        <v>Feat</v>
      </c>
      <c r="Z2186" s="17" t="str">
        <f>CONCATENATE(INT(spotify_top_songs_audio_features[[#This Row],[duration_ms]]/(60*1000)),":",MOD(INT(spotify_top_songs_audio_features[[#This Row],[duration_ms]]/1000),60))</f>
        <v>3:55</v>
      </c>
      <c r="AA21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186" t="str">
        <f>spotify_top_songs_audio_features[[#This Row],[track_name]]</f>
        <v>All The Stars (with SZA)</v>
      </c>
    </row>
    <row r="2187" spans="1:28" x14ac:dyDescent="0.25">
      <c r="A2187" t="s">
        <v>16035</v>
      </c>
      <c r="B2187" t="s">
        <v>5813</v>
      </c>
      <c r="C2187" t="s">
        <v>5814</v>
      </c>
      <c r="D2187" t="s">
        <v>1959</v>
      </c>
      <c r="E2187" t="s">
        <v>58</v>
      </c>
      <c r="F2187" t="s">
        <v>32</v>
      </c>
      <c r="G2187" t="s">
        <v>25</v>
      </c>
      <c r="H2187">
        <v>757</v>
      </c>
      <c r="I2187">
        <v>849</v>
      </c>
      <c r="J2187">
        <v>536</v>
      </c>
      <c r="K2187" t="s">
        <v>1351</v>
      </c>
      <c r="L2187">
        <v>0</v>
      </c>
      <c r="M2187">
        <v>878</v>
      </c>
      <c r="N2187">
        <v>826</v>
      </c>
      <c r="O2187">
        <v>-3424</v>
      </c>
      <c r="P2187">
        <v>150036</v>
      </c>
      <c r="Q2187">
        <v>228207</v>
      </c>
      <c r="R2187">
        <v>5</v>
      </c>
      <c r="S2187">
        <v>60656307</v>
      </c>
      <c r="U2187" t="str">
        <f>IFERROR(LEFT(spotify_top_songs_audio_features[[#This Row],[artist_names]],SEARCH(",",spotify_top_songs_audio_features[[#This Row],[artist_names]])-1),spotify_top_songs_audio_features[[#This Row],[artist_names]])</f>
        <v>Little Mix</v>
      </c>
      <c r="V2187" t="str">
        <f>IFERROR(MID(spotify_top_songs_audio_features[[#This Row],[artist_names]],SEARCH(",",spotify_top_songs_audio_features[[#This Row],[artist_names]])+2,99),"")</f>
        <v>Nicki Minaj</v>
      </c>
      <c r="W2187" t="str">
        <f>spotify_top_songs_audio_features[[#This Row],[source]]</f>
        <v>Syco Music</v>
      </c>
      <c r="X2187" s="1">
        <f>spotify_top_songs_audio_features[[#This Row],[streams]]</f>
        <v>60656307</v>
      </c>
      <c r="Y2187" t="str">
        <f>IF(Tabela2[[#This Row],[feat]]="","","Feat")</f>
        <v>Feat</v>
      </c>
      <c r="Z2187" s="17" t="str">
        <f>CONCATENATE(INT(spotify_top_songs_audio_features[[#This Row],[duration_ms]]/(60*1000)),":",MOD(INT(spotify_top_songs_audio_features[[#This Row],[duration_ms]]/1000),60))</f>
        <v>3:48</v>
      </c>
      <c r="AA21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187" t="str">
        <f>spotify_top_songs_audio_features[[#This Row],[track_name]]</f>
        <v>Woman Like Me (feat. Nicki Minaj)</v>
      </c>
    </row>
    <row r="2188" spans="1:28" x14ac:dyDescent="0.25">
      <c r="A2188" t="s">
        <v>8020</v>
      </c>
      <c r="B2188" t="s">
        <v>8021</v>
      </c>
      <c r="C2188" t="s">
        <v>8022</v>
      </c>
      <c r="D2188" t="s">
        <v>4282</v>
      </c>
      <c r="E2188" t="s">
        <v>113</v>
      </c>
      <c r="F2188" t="s">
        <v>24</v>
      </c>
      <c r="G2188" t="s">
        <v>25</v>
      </c>
      <c r="H2188">
        <v>866</v>
      </c>
      <c r="I2188">
        <v>613</v>
      </c>
      <c r="J2188">
        <v>151</v>
      </c>
      <c r="K2188" t="s">
        <v>3927</v>
      </c>
      <c r="L2188">
        <v>0</v>
      </c>
      <c r="M2188">
        <v>104</v>
      </c>
      <c r="N2188">
        <v>359</v>
      </c>
      <c r="O2188">
        <v>-6385</v>
      </c>
      <c r="P2188">
        <v>98001</v>
      </c>
      <c r="Q2188">
        <v>229210</v>
      </c>
      <c r="R2188">
        <v>67</v>
      </c>
      <c r="S2188">
        <v>60595145</v>
      </c>
      <c r="U2188" t="str">
        <f>IFERROR(LEFT(spotify_top_songs_audio_features[[#This Row],[artist_names]],SEARCH(",",spotify_top_songs_audio_features[[#This Row],[artist_names]])-1),spotify_top_songs_audio_features[[#This Row],[artist_names]])</f>
        <v>Tyga</v>
      </c>
      <c r="V2188" t="str">
        <f>IFERROR(MID(spotify_top_songs_audio_features[[#This Row],[artist_names]],SEARCH(",",spotify_top_songs_audio_features[[#This Row],[artist_names]])+2,99),"")</f>
        <v>Offset</v>
      </c>
      <c r="W2188" t="str">
        <f>spotify_top_songs_audio_features[[#This Row],[source]]</f>
        <v>Last Kings Music / EMPIRE</v>
      </c>
      <c r="X2188" s="1">
        <f>spotify_top_songs_audio_features[[#This Row],[streams]]</f>
        <v>60595145</v>
      </c>
      <c r="Y2188" t="str">
        <f>IF(Tabela2[[#This Row],[feat]]="","","Feat")</f>
        <v>Feat</v>
      </c>
      <c r="Z2188" s="17" t="str">
        <f>CONCATENATE(INT(spotify_top_songs_audio_features[[#This Row],[duration_ms]]/(60*1000)),":",MOD(INT(spotify_top_songs_audio_features[[#This Row],[duration_ms]]/1000),60))</f>
        <v>3:49</v>
      </c>
      <c r="AA21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88" t="str">
        <f>spotify_top_songs_audio_features[[#This Row],[track_name]]</f>
        <v>Taste (feat. Offset)</v>
      </c>
    </row>
    <row r="2189" spans="1:28" x14ac:dyDescent="0.25">
      <c r="A2189" t="s">
        <v>14047</v>
      </c>
      <c r="B2189" t="s">
        <v>439</v>
      </c>
      <c r="C2189" t="s">
        <v>14048</v>
      </c>
      <c r="D2189" t="s">
        <v>48</v>
      </c>
      <c r="E2189" t="s">
        <v>58</v>
      </c>
      <c r="F2189" t="s">
        <v>32</v>
      </c>
      <c r="G2189" t="s">
        <v>25</v>
      </c>
      <c r="H2189">
        <v>738</v>
      </c>
      <c r="I2189">
        <v>824</v>
      </c>
      <c r="J2189">
        <v>437</v>
      </c>
      <c r="K2189" t="s">
        <v>4276</v>
      </c>
      <c r="L2189">
        <v>0</v>
      </c>
      <c r="M2189">
        <v>132</v>
      </c>
      <c r="N2189">
        <v>386</v>
      </c>
      <c r="O2189">
        <v>-5165</v>
      </c>
      <c r="P2189">
        <v>138039</v>
      </c>
      <c r="Q2189">
        <v>204360</v>
      </c>
      <c r="R2189">
        <v>7</v>
      </c>
      <c r="S2189">
        <v>60589696</v>
      </c>
      <c r="U218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189" t="str">
        <f>IFERROR(MID(spotify_top_songs_audio_features[[#This Row],[artist_names]],SEARCH(",",spotify_top_songs_audio_features[[#This Row],[artist_names]])+2,99),"")</f>
        <v/>
      </c>
      <c r="W2189" t="str">
        <f>spotify_top_songs_audio_features[[#This Row],[source]]</f>
        <v>Republic Records</v>
      </c>
      <c r="X2189" s="1">
        <f>spotify_top_songs_audio_features[[#This Row],[streams]]</f>
        <v>60589696</v>
      </c>
      <c r="Y2189" t="str">
        <f>IF(Tabela2[[#This Row],[feat]]="","","Feat")</f>
        <v/>
      </c>
      <c r="Z2189" s="17" t="str">
        <f>CONCATENATE(INT(spotify_top_songs_audio_features[[#This Row],[duration_ms]]/(60*1000)),":",MOD(INT(spotify_top_songs_audio_features[[#This Row],[duration_ms]]/1000),60))</f>
        <v>3:24</v>
      </c>
      <c r="AA21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189" t="str">
        <f>spotify_top_songs_audio_features[[#This Row],[track_name]]</f>
        <v>Zack And Codeine</v>
      </c>
    </row>
    <row r="2190" spans="1:28" x14ac:dyDescent="0.25">
      <c r="A2190" t="s">
        <v>8391</v>
      </c>
      <c r="B2190" t="s">
        <v>2866</v>
      </c>
      <c r="C2190" t="s">
        <v>8392</v>
      </c>
      <c r="D2190" t="s">
        <v>2868</v>
      </c>
      <c r="E2190" t="s">
        <v>43</v>
      </c>
      <c r="F2190" t="s">
        <v>24</v>
      </c>
      <c r="G2190" t="s">
        <v>25</v>
      </c>
      <c r="H2190">
        <v>841</v>
      </c>
      <c r="I2190">
        <v>358</v>
      </c>
      <c r="J2190">
        <v>591</v>
      </c>
      <c r="K2190" t="s">
        <v>2192</v>
      </c>
      <c r="L2190">
        <v>0</v>
      </c>
      <c r="M2190">
        <v>39</v>
      </c>
      <c r="N2190">
        <v>329</v>
      </c>
      <c r="O2190">
        <v>-8368</v>
      </c>
      <c r="P2190">
        <v>158014</v>
      </c>
      <c r="Q2190">
        <v>261544</v>
      </c>
      <c r="R2190">
        <v>4</v>
      </c>
      <c r="S2190">
        <v>60527261</v>
      </c>
      <c r="U219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190" t="str">
        <f>IFERROR(MID(spotify_top_songs_audio_features[[#This Row],[artist_names]],SEARCH(",",spotify_top_songs_audio_features[[#This Row],[artist_names]])+2,99),"")</f>
        <v>21 Savage</v>
      </c>
      <c r="W2190" t="str">
        <f>spotify_top_songs_audio_features[[#This Row],[source]]</f>
        <v>OVO / Republic Records</v>
      </c>
      <c r="X2190" s="1">
        <f>spotify_top_songs_audio_features[[#This Row],[streams]]</f>
        <v>60527261</v>
      </c>
      <c r="Y2190" t="str">
        <f>IF(Tabela2[[#This Row],[feat]]="","","Feat")</f>
        <v>Feat</v>
      </c>
      <c r="Z2190" s="17" t="str">
        <f>CONCATENATE(INT(spotify_top_songs_audio_features[[#This Row],[duration_ms]]/(60*1000)),":",MOD(INT(spotify_top_songs_audio_features[[#This Row],[duration_ms]]/1000),60))</f>
        <v>4:21</v>
      </c>
      <c r="AA21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190" t="str">
        <f>spotify_top_songs_audio_features[[#This Row],[track_name]]</f>
        <v>On BS</v>
      </c>
    </row>
    <row r="2191" spans="1:28" x14ac:dyDescent="0.25">
      <c r="A2191" t="s">
        <v>11235</v>
      </c>
      <c r="B2191" t="s">
        <v>11236</v>
      </c>
      <c r="C2191" t="s">
        <v>11237</v>
      </c>
      <c r="D2191" t="s">
        <v>1938</v>
      </c>
      <c r="E2191" t="s">
        <v>86</v>
      </c>
      <c r="F2191" t="s">
        <v>24</v>
      </c>
      <c r="G2191" t="s">
        <v>25</v>
      </c>
      <c r="H2191">
        <v>526</v>
      </c>
      <c r="I2191">
        <v>731</v>
      </c>
      <c r="J2191">
        <v>887</v>
      </c>
      <c r="K2191" t="s">
        <v>4568</v>
      </c>
      <c r="L2191">
        <v>0</v>
      </c>
      <c r="M2191">
        <v>891</v>
      </c>
      <c r="N2191">
        <v>476</v>
      </c>
      <c r="O2191">
        <v>-4662</v>
      </c>
      <c r="P2191">
        <v>86959</v>
      </c>
      <c r="Q2191">
        <v>193221</v>
      </c>
      <c r="R2191">
        <v>10</v>
      </c>
      <c r="S2191">
        <v>60501244</v>
      </c>
      <c r="U2191" t="str">
        <f>IFERROR(LEFT(spotify_top_songs_audio_features[[#This Row],[artist_names]],SEARCH(",",spotify_top_songs_audio_features[[#This Row],[artist_names]])-1),spotify_top_songs_audio_features[[#This Row],[artist_names]])</f>
        <v>Luan Santana</v>
      </c>
      <c r="V2191" t="str">
        <f>IFERROR(MID(spotify_top_songs_audio_features[[#This Row],[artist_names]],SEARCH(",",spotify_top_songs_audio_features[[#This Row],[artist_names]])+2,99),"")</f>
        <v/>
      </c>
      <c r="W2191" t="str">
        <f>spotify_top_songs_audio_features[[#This Row],[source]]</f>
        <v>Sony Music Entertainment</v>
      </c>
      <c r="X2191" s="1">
        <f>spotify_top_songs_audio_features[[#This Row],[streams]]</f>
        <v>60501244</v>
      </c>
      <c r="Y2191" t="str">
        <f>IF(Tabela2[[#This Row],[feat]]="","","Feat")</f>
        <v/>
      </c>
      <c r="Z2191" s="17" t="str">
        <f>CONCATENATE(INT(spotify_top_songs_audio_features[[#This Row],[duration_ms]]/(60*1000)),":",MOD(INT(spotify_top_songs_audio_features[[#This Row],[duration_ms]]/1000),60))</f>
        <v>3:13</v>
      </c>
      <c r="AA21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191" t="str">
        <f>spotify_top_songs_audio_features[[#This Row],[track_name]]</f>
        <v>MORENA</v>
      </c>
    </row>
    <row r="2192" spans="1:28" x14ac:dyDescent="0.25">
      <c r="A2192" t="s">
        <v>8823</v>
      </c>
      <c r="B2192" t="s">
        <v>8064</v>
      </c>
      <c r="C2192" t="s">
        <v>8065</v>
      </c>
      <c r="D2192" t="s">
        <v>621</v>
      </c>
      <c r="E2192" t="s">
        <v>23</v>
      </c>
      <c r="F2192" t="s">
        <v>24</v>
      </c>
      <c r="G2192" t="s">
        <v>25</v>
      </c>
      <c r="H2192">
        <v>746</v>
      </c>
      <c r="I2192">
        <v>45</v>
      </c>
      <c r="J2192">
        <v>872</v>
      </c>
      <c r="K2192" t="s">
        <v>3074</v>
      </c>
      <c r="L2192">
        <v>0</v>
      </c>
      <c r="M2192">
        <v>172</v>
      </c>
      <c r="N2192">
        <v>336</v>
      </c>
      <c r="O2192">
        <v>-8543</v>
      </c>
      <c r="P2192">
        <v>95998</v>
      </c>
      <c r="Q2192">
        <v>232853</v>
      </c>
      <c r="R2192">
        <v>7</v>
      </c>
      <c r="S2192">
        <v>60446009</v>
      </c>
      <c r="U2192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2192" t="str">
        <f>IFERROR(MID(spotify_top_songs_audio_features[[#This Row],[artist_names]],SEARCH(",",spotify_top_songs_audio_features[[#This Row],[artist_names]])+2,99),"")</f>
        <v>LANY</v>
      </c>
      <c r="W2192" t="str">
        <f>spotify_top_songs_audio_features[[#This Row],[source]]</f>
        <v>Lauv</v>
      </c>
      <c r="X2192" s="1">
        <f>spotify_top_songs_audio_features[[#This Row],[streams]]</f>
        <v>60446009</v>
      </c>
      <c r="Y2192" t="str">
        <f>IF(Tabela2[[#This Row],[feat]]="","","Feat")</f>
        <v>Feat</v>
      </c>
      <c r="Z2192" s="17" t="str">
        <f>CONCATENATE(INT(spotify_top_songs_audio_features[[#This Row],[duration_ms]]/(60*1000)),":",MOD(INT(spotify_top_songs_audio_features[[#This Row],[duration_ms]]/1000),60))</f>
        <v>3:52</v>
      </c>
      <c r="AA21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192" t="str">
        <f>spotify_top_songs_audio_features[[#This Row],[track_name]]</f>
        <v>Mean It</v>
      </c>
    </row>
    <row r="2193" spans="1:28" x14ac:dyDescent="0.25">
      <c r="A2193" t="s">
        <v>14875</v>
      </c>
      <c r="B2193" t="s">
        <v>284</v>
      </c>
      <c r="C2193" t="s">
        <v>14876</v>
      </c>
      <c r="D2193" t="s">
        <v>397</v>
      </c>
      <c r="E2193" t="s">
        <v>97</v>
      </c>
      <c r="F2193" t="s">
        <v>32</v>
      </c>
      <c r="G2193" t="s">
        <v>64</v>
      </c>
      <c r="H2193">
        <v>607</v>
      </c>
      <c r="I2193">
        <v>476</v>
      </c>
      <c r="J2193">
        <v>249</v>
      </c>
      <c r="K2193" t="s">
        <v>14877</v>
      </c>
      <c r="L2193">
        <v>0</v>
      </c>
      <c r="M2193">
        <v>113</v>
      </c>
      <c r="N2193">
        <v>347</v>
      </c>
      <c r="O2193">
        <v>-11076</v>
      </c>
      <c r="P2193">
        <v>122976</v>
      </c>
      <c r="Q2193">
        <v>245227</v>
      </c>
      <c r="R2193">
        <v>15</v>
      </c>
      <c r="S2193">
        <v>60371005</v>
      </c>
      <c r="U219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193" t="str">
        <f>IFERROR(MID(spotify_top_songs_audio_features[[#This Row],[artist_names]],SEARCH(",",spotify_top_songs_audio_features[[#This Row],[artist_names]])+2,99),"")</f>
        <v/>
      </c>
      <c r="W2193" t="str">
        <f>spotify_top_songs_audio_features[[#This Row],[source]]</f>
        <v>Cash Money Records/Young Money Ent./Universal Rec.</v>
      </c>
      <c r="X2193" s="1">
        <f>spotify_top_songs_audio_features[[#This Row],[streams]]</f>
        <v>60371005</v>
      </c>
      <c r="Y2193" t="str">
        <f>IF(Tabela2[[#This Row],[feat]]="","","Feat")</f>
        <v/>
      </c>
      <c r="Z2193" s="17" t="str">
        <f>CONCATENATE(INT(spotify_top_songs_audio_features[[#This Row],[duration_ms]]/(60*1000)),":",MOD(INT(spotify_top_songs_audio_features[[#This Row],[duration_ms]]/1000),60))</f>
        <v>4:5</v>
      </c>
      <c r="AA21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193" t="str">
        <f>spotify_top_songs_audio_features[[#This Row],[track_name]]</f>
        <v>Controlla</v>
      </c>
    </row>
    <row r="2194" spans="1:28" x14ac:dyDescent="0.25">
      <c r="A2194" t="s">
        <v>13277</v>
      </c>
      <c r="B2194" t="s">
        <v>13278</v>
      </c>
      <c r="C2194" t="s">
        <v>13279</v>
      </c>
      <c r="D2194" t="s">
        <v>501</v>
      </c>
      <c r="E2194" t="s">
        <v>113</v>
      </c>
      <c r="F2194" t="s">
        <v>24</v>
      </c>
      <c r="G2194" t="s">
        <v>25</v>
      </c>
      <c r="H2194">
        <v>872</v>
      </c>
      <c r="I2194">
        <v>814</v>
      </c>
      <c r="J2194">
        <v>155</v>
      </c>
      <c r="K2194" t="s">
        <v>8511</v>
      </c>
      <c r="L2194">
        <v>1.9599999999999999E-4</v>
      </c>
      <c r="M2194">
        <v>214</v>
      </c>
      <c r="N2194">
        <v>57</v>
      </c>
      <c r="O2194">
        <v>-4568</v>
      </c>
      <c r="P2194">
        <v>98985</v>
      </c>
      <c r="Q2194">
        <v>199427</v>
      </c>
      <c r="R2194">
        <v>8</v>
      </c>
      <c r="S2194">
        <v>60349059</v>
      </c>
      <c r="U2194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2194" t="str">
        <f>IFERROR(MID(spotify_top_songs_audio_features[[#This Row],[artist_names]],SEARCH(",",spotify_top_songs_audio_features[[#This Row],[artist_names]])+2,99),"")</f>
        <v>Ty Dolla $ign, Nicki Minaj</v>
      </c>
      <c r="W2194" t="str">
        <f>spotify_top_songs_audio_features[[#This Row],[source]]</f>
        <v>300 Entertainment</v>
      </c>
      <c r="X2194" s="1">
        <f>spotify_top_songs_audio_features[[#This Row],[streams]]</f>
        <v>60349059</v>
      </c>
      <c r="Y2194" t="str">
        <f>IF(Tabela2[[#This Row],[feat]]="","","Feat")</f>
        <v>Feat</v>
      </c>
      <c r="Z2194" s="17" t="str">
        <f>CONCATENATE(INT(spotify_top_songs_audio_features[[#This Row],[duration_ms]]/(60*1000)),":",MOD(INT(spotify_top_songs_audio_features[[#This Row],[duration_ms]]/1000),60))</f>
        <v>3:19</v>
      </c>
      <c r="AA21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194" t="str">
        <f>spotify_top_songs_audio_features[[#This Row],[track_name]]</f>
        <v>Hot Girl Summer (feat. Nicki Minaj &amp; Ty Dolla $ign)</v>
      </c>
    </row>
    <row r="2195" spans="1:28" x14ac:dyDescent="0.25">
      <c r="A2195" t="s">
        <v>6811</v>
      </c>
      <c r="B2195" t="s">
        <v>280</v>
      </c>
      <c r="C2195" t="s">
        <v>6812</v>
      </c>
      <c r="D2195" t="s">
        <v>282</v>
      </c>
      <c r="E2195" t="s">
        <v>43</v>
      </c>
      <c r="F2195" t="s">
        <v>24</v>
      </c>
      <c r="G2195" t="s">
        <v>152</v>
      </c>
      <c r="H2195">
        <v>721</v>
      </c>
      <c r="I2195">
        <v>479</v>
      </c>
      <c r="J2195">
        <v>226</v>
      </c>
      <c r="K2195" t="s">
        <v>3325</v>
      </c>
      <c r="L2195">
        <v>156</v>
      </c>
      <c r="M2195">
        <v>182</v>
      </c>
      <c r="N2195">
        <v>902</v>
      </c>
      <c r="O2195">
        <v>-9669</v>
      </c>
      <c r="P2195">
        <v>164948</v>
      </c>
      <c r="Q2195">
        <v>140242</v>
      </c>
      <c r="R2195">
        <v>5</v>
      </c>
      <c r="S2195">
        <v>60303259</v>
      </c>
      <c r="U2195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2195" t="str">
        <f>IFERROR(MID(spotify_top_songs_audio_features[[#This Row],[artist_names]],SEARCH(",",spotify_top_songs_audio_features[[#This Row],[artist_names]])+2,99),"")</f>
        <v/>
      </c>
      <c r="W2195" t="str">
        <f>spotify_top_songs_audio_features[[#This Row],[source]]</f>
        <v>Columbia</v>
      </c>
      <c r="X2195" s="1">
        <f>spotify_top_songs_audio_features[[#This Row],[streams]]</f>
        <v>60303259</v>
      </c>
      <c r="Y2195" t="str">
        <f>IF(Tabela2[[#This Row],[feat]]="","","Feat")</f>
        <v/>
      </c>
      <c r="Z2195" s="17" t="str">
        <f>CONCATENATE(INT(spotify_top_songs_audio_features[[#This Row],[duration_ms]]/(60*1000)),":",MOD(INT(spotify_top_songs_audio_features[[#This Row],[duration_ms]]/1000),60))</f>
        <v>2:20</v>
      </c>
      <c r="AA21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195" t="str">
        <f>spotify_top_songs_audio_features[[#This Row],[track_name]]</f>
        <v>Keep Driving</v>
      </c>
    </row>
    <row r="2196" spans="1:28" x14ac:dyDescent="0.25">
      <c r="A2196" t="s">
        <v>11439</v>
      </c>
      <c r="B2196" t="s">
        <v>11440</v>
      </c>
      <c r="C2196" t="s">
        <v>11441</v>
      </c>
      <c r="D2196" t="s">
        <v>751</v>
      </c>
      <c r="E2196" t="s">
        <v>58</v>
      </c>
      <c r="F2196" t="s">
        <v>24</v>
      </c>
      <c r="G2196" t="s">
        <v>25</v>
      </c>
      <c r="H2196">
        <v>846</v>
      </c>
      <c r="I2196">
        <v>545</v>
      </c>
      <c r="J2196">
        <v>736</v>
      </c>
      <c r="K2196" t="s">
        <v>740</v>
      </c>
      <c r="L2196">
        <v>6.2299999999999996E-4</v>
      </c>
      <c r="M2196">
        <v>989</v>
      </c>
      <c r="N2196">
        <v>268</v>
      </c>
      <c r="O2196">
        <v>-7826</v>
      </c>
      <c r="P2196">
        <v>122029</v>
      </c>
      <c r="Q2196">
        <v>192787</v>
      </c>
      <c r="R2196">
        <v>4</v>
      </c>
      <c r="S2196">
        <v>60244502</v>
      </c>
      <c r="U2196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2196" t="str">
        <f>IFERROR(MID(spotify_top_songs_audio_features[[#This Row],[artist_names]],SEARCH(",",spotify_top_songs_audio_features[[#This Row],[artist_names]])+2,99),"")</f>
        <v>Tiësto</v>
      </c>
      <c r="W2196" t="str">
        <f>spotify_top_songs_audio_features[[#This Row],[source]]</f>
        <v>Bichota/Interscope Records</v>
      </c>
      <c r="X2196" s="1">
        <f>spotify_top_songs_audio_features[[#This Row],[streams]]</f>
        <v>60244502</v>
      </c>
      <c r="Y2196" t="str">
        <f>IF(Tabela2[[#This Row],[feat]]="","","Feat")</f>
        <v>Feat</v>
      </c>
      <c r="Z2196" s="17" t="str">
        <f>CONCATENATE(INT(spotify_top_songs_audio_features[[#This Row],[duration_ms]]/(60*1000)),":",MOD(INT(spotify_top_songs_audio_features[[#This Row],[duration_ms]]/1000),60))</f>
        <v>3:12</v>
      </c>
      <c r="AA21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196" t="str">
        <f>spotify_top_songs_audio_features[[#This Row],[track_name]]</f>
        <v>CONTIGO (with Tiësto)</v>
      </c>
    </row>
    <row r="2197" spans="1:28" x14ac:dyDescent="0.25">
      <c r="A2197" t="s">
        <v>7126</v>
      </c>
      <c r="B2197" t="s">
        <v>7127</v>
      </c>
      <c r="C2197" t="s">
        <v>7128</v>
      </c>
      <c r="D2197" t="s">
        <v>254</v>
      </c>
      <c r="E2197" t="s">
        <v>97</v>
      </c>
      <c r="F2197" t="s">
        <v>32</v>
      </c>
      <c r="G2197" t="s">
        <v>25</v>
      </c>
      <c r="H2197">
        <v>649</v>
      </c>
      <c r="I2197">
        <v>655</v>
      </c>
      <c r="J2197">
        <v>652</v>
      </c>
      <c r="K2197" t="s">
        <v>1843</v>
      </c>
      <c r="L2197">
        <v>0</v>
      </c>
      <c r="M2197">
        <v>22</v>
      </c>
      <c r="N2197">
        <v>793</v>
      </c>
      <c r="O2197">
        <v>-5534</v>
      </c>
      <c r="P2197">
        <v>929</v>
      </c>
      <c r="Q2197">
        <v>147581</v>
      </c>
      <c r="R2197">
        <v>8</v>
      </c>
      <c r="S2197">
        <v>60237203</v>
      </c>
      <c r="U2197" t="str">
        <f>IFERROR(LEFT(spotify_top_songs_audio_features[[#This Row],[artist_names]],SEARCH(",",spotify_top_songs_audio_features[[#This Row],[artist_names]])-1),spotify_top_songs_audio_features[[#This Row],[artist_names]])</f>
        <v>Oxlade</v>
      </c>
      <c r="V2197" t="str">
        <f>IFERROR(MID(spotify_top_songs_audio_features[[#This Row],[artist_names]],SEARCH(",",spotify_top_songs_audio_features[[#This Row],[artist_names]])+2,99),"")</f>
        <v/>
      </c>
      <c r="W2197" t="str">
        <f>spotify_top_songs_audio_features[[#This Row],[source]]</f>
        <v>Epic</v>
      </c>
      <c r="X2197" s="1">
        <f>spotify_top_songs_audio_features[[#This Row],[streams]]</f>
        <v>60237203</v>
      </c>
      <c r="Y2197" t="str">
        <f>IF(Tabela2[[#This Row],[feat]]="","","Feat")</f>
        <v/>
      </c>
      <c r="Z2197" s="17" t="str">
        <f>CONCATENATE(INT(spotify_top_songs_audio_features[[#This Row],[duration_ms]]/(60*1000)),":",MOD(INT(spotify_top_songs_audio_features[[#This Row],[duration_ms]]/1000),60))</f>
        <v>2:27</v>
      </c>
      <c r="AA21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197" t="str">
        <f>spotify_top_songs_audio_features[[#This Row],[track_name]]</f>
        <v>KU LO SA - A COLORS SHOW</v>
      </c>
    </row>
    <row r="2198" spans="1:28" x14ac:dyDescent="0.25">
      <c r="A2198" t="s">
        <v>14717</v>
      </c>
      <c r="B2198" t="s">
        <v>280</v>
      </c>
      <c r="C2198" t="s">
        <v>14718</v>
      </c>
      <c r="D2198" t="s">
        <v>282</v>
      </c>
      <c r="E2198" t="s">
        <v>102</v>
      </c>
      <c r="F2198" t="s">
        <v>32</v>
      </c>
      <c r="G2198" t="s">
        <v>25</v>
      </c>
      <c r="H2198">
        <v>707</v>
      </c>
      <c r="I2198">
        <v>811</v>
      </c>
      <c r="J2198">
        <v>304</v>
      </c>
      <c r="K2198" t="s">
        <v>6012</v>
      </c>
      <c r="L2198">
        <v>152</v>
      </c>
      <c r="M2198">
        <v>131</v>
      </c>
      <c r="N2198">
        <v>899</v>
      </c>
      <c r="O2198">
        <v>-5298</v>
      </c>
      <c r="P2198">
        <v>113971</v>
      </c>
      <c r="Q2198">
        <v>187342</v>
      </c>
      <c r="R2198">
        <v>5</v>
      </c>
      <c r="S2198">
        <v>60225714</v>
      </c>
      <c r="U2198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2198" t="str">
        <f>IFERROR(MID(spotify_top_songs_audio_features[[#This Row],[artist_names]],SEARCH(",",spotify_top_songs_audio_features[[#This Row],[artist_names]])+2,99),"")</f>
        <v/>
      </c>
      <c r="W2198" t="str">
        <f>spotify_top_songs_audio_features[[#This Row],[source]]</f>
        <v>Columbia</v>
      </c>
      <c r="X2198" s="1">
        <f>spotify_top_songs_audio_features[[#This Row],[streams]]</f>
        <v>60225714</v>
      </c>
      <c r="Y2198" t="str">
        <f>IF(Tabela2[[#This Row],[feat]]="","","Feat")</f>
        <v/>
      </c>
      <c r="Z2198" s="17" t="str">
        <f>CONCATENATE(INT(spotify_top_songs_audio_features[[#This Row],[duration_ms]]/(60*1000)),":",MOD(INT(spotify_top_songs_audio_features[[#This Row],[duration_ms]]/1000),60))</f>
        <v>3:7</v>
      </c>
      <c r="AA21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198" t="str">
        <f>spotify_top_songs_audio_features[[#This Row],[track_name]]</f>
        <v>Daydreaming</v>
      </c>
    </row>
    <row r="2199" spans="1:28" x14ac:dyDescent="0.25">
      <c r="A2199" t="s">
        <v>13469</v>
      </c>
      <c r="B2199" t="s">
        <v>5566</v>
      </c>
      <c r="C2199" t="s">
        <v>13470</v>
      </c>
      <c r="D2199" t="s">
        <v>5568</v>
      </c>
      <c r="E2199" t="s">
        <v>97</v>
      </c>
      <c r="F2199" t="s">
        <v>32</v>
      </c>
      <c r="G2199" t="s">
        <v>25</v>
      </c>
      <c r="H2199">
        <v>819</v>
      </c>
      <c r="I2199">
        <v>626</v>
      </c>
      <c r="J2199">
        <v>202</v>
      </c>
      <c r="K2199" t="s">
        <v>6872</v>
      </c>
      <c r="L2199">
        <v>101</v>
      </c>
      <c r="M2199">
        <v>167</v>
      </c>
      <c r="N2199">
        <v>415</v>
      </c>
      <c r="O2199">
        <v>-4574</v>
      </c>
      <c r="P2199">
        <v>14301</v>
      </c>
      <c r="Q2199">
        <v>195906</v>
      </c>
      <c r="R2199">
        <v>8</v>
      </c>
      <c r="S2199">
        <v>60123293</v>
      </c>
      <c r="U2199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2199" t="str">
        <f>IFERROR(MID(spotify_top_songs_audio_features[[#This Row],[artist_names]],SEARCH(",",spotify_top_songs_audio_features[[#This Row],[artist_names]])+2,99),"")</f>
        <v>Metro Boomin</v>
      </c>
      <c r="W2199" t="str">
        <f>spotify_top_songs_audio_features[[#This Row],[source]]</f>
        <v>Slaughter Gang, LLC/Epic/Boominati Worldwide/Republic</v>
      </c>
      <c r="X2199" s="1">
        <f>spotify_top_songs_audio_features[[#This Row],[streams]]</f>
        <v>60123293</v>
      </c>
      <c r="Y2199" t="str">
        <f>IF(Tabela2[[#This Row],[feat]]="","","Feat")</f>
        <v>Feat</v>
      </c>
      <c r="Z2199" s="17" t="str">
        <f>CONCATENATE(INT(spotify_top_songs_audio_features[[#This Row],[duration_ms]]/(60*1000)),":",MOD(INT(spotify_top_songs_audio_features[[#This Row],[duration_ms]]/1000),60))</f>
        <v>3:15</v>
      </c>
      <c r="AA21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199" t="str">
        <f>spotify_top_songs_audio_features[[#This Row],[track_name]]</f>
        <v>Runnin</v>
      </c>
    </row>
    <row r="2200" spans="1:28" x14ac:dyDescent="0.25">
      <c r="A2200" t="s">
        <v>503</v>
      </c>
      <c r="B2200" t="s">
        <v>504</v>
      </c>
      <c r="C2200" t="s">
        <v>505</v>
      </c>
      <c r="D2200" t="s">
        <v>506</v>
      </c>
      <c r="E2200" t="s">
        <v>86</v>
      </c>
      <c r="F2200" t="s">
        <v>32</v>
      </c>
      <c r="G2200" t="s">
        <v>25</v>
      </c>
      <c r="H2200">
        <v>74</v>
      </c>
      <c r="I2200">
        <v>498</v>
      </c>
      <c r="J2200">
        <v>456</v>
      </c>
      <c r="K2200" t="s">
        <v>507</v>
      </c>
      <c r="L2200">
        <v>282</v>
      </c>
      <c r="M2200">
        <v>319</v>
      </c>
      <c r="N2200">
        <v>652</v>
      </c>
      <c r="O2200">
        <v>-6684</v>
      </c>
      <c r="P2200">
        <v>98016</v>
      </c>
      <c r="Q2200">
        <v>207039</v>
      </c>
      <c r="R2200">
        <v>22</v>
      </c>
      <c r="S2200">
        <v>60099553</v>
      </c>
      <c r="U2200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2200" t="str">
        <f>IFERROR(MID(spotify_top_songs_audio_features[[#This Row],[artist_names]],SEARCH(",",spotify_top_songs_audio_features[[#This Row],[artist_names]])+2,99),"")</f>
        <v/>
      </c>
      <c r="W2200" t="str">
        <f>spotify_top_songs_audio_features[[#This Row],[source]]</f>
        <v>Syco Music/Epic</v>
      </c>
      <c r="X2200" s="1">
        <f>spotify_top_songs_audio_features[[#This Row],[streams]]</f>
        <v>60099553</v>
      </c>
      <c r="Y2200" t="str">
        <f>IF(Tabela2[[#This Row],[feat]]="","","Feat")</f>
        <v/>
      </c>
      <c r="Z2200" s="17" t="str">
        <f>CONCATENATE(INT(spotify_top_songs_audio_features[[#This Row],[duration_ms]]/(60*1000)),":",MOD(INT(spotify_top_songs_audio_features[[#This Row],[duration_ms]]/1000),60))</f>
        <v>3:27</v>
      </c>
      <c r="AA22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200" t="str">
        <f>spotify_top_songs_audio_features[[#This Row],[track_name]]</f>
        <v>Liar</v>
      </c>
    </row>
    <row r="2201" spans="1:28" x14ac:dyDescent="0.25">
      <c r="A2201" t="s">
        <v>4799</v>
      </c>
      <c r="B2201" t="s">
        <v>2666</v>
      </c>
      <c r="C2201" t="s">
        <v>2677</v>
      </c>
      <c r="D2201" t="s">
        <v>929</v>
      </c>
      <c r="E2201" t="s">
        <v>23</v>
      </c>
      <c r="F2201" t="s">
        <v>24</v>
      </c>
      <c r="G2201" t="s">
        <v>152</v>
      </c>
      <c r="H2201">
        <v>53</v>
      </c>
      <c r="I2201">
        <v>612</v>
      </c>
      <c r="J2201">
        <v>331</v>
      </c>
      <c r="K2201" t="s">
        <v>4800</v>
      </c>
      <c r="L2201">
        <v>0</v>
      </c>
      <c r="M2201">
        <v>393</v>
      </c>
      <c r="N2201">
        <v>264</v>
      </c>
      <c r="O2201">
        <v>-4286</v>
      </c>
      <c r="P2201">
        <v>148009</v>
      </c>
      <c r="Q2201">
        <v>225280</v>
      </c>
      <c r="R2201">
        <v>10</v>
      </c>
      <c r="S2201">
        <v>60072676</v>
      </c>
      <c r="U2201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2201" t="str">
        <f>IFERROR(MID(spotify_top_songs_audio_features[[#This Row],[artist_names]],SEARCH(",",spotify_top_songs_audio_features[[#This Row],[artist_names]])+2,99),"")</f>
        <v/>
      </c>
      <c r="W2201" t="str">
        <f>spotify_top_songs_audio_features[[#This Row],[source]]</f>
        <v>Interscope Records</v>
      </c>
      <c r="X2201" s="1">
        <f>spotify_top_songs_audio_features[[#This Row],[streams]]</f>
        <v>60072676</v>
      </c>
      <c r="Y2201" t="str">
        <f>IF(Tabela2[[#This Row],[feat]]="","","Feat")</f>
        <v/>
      </c>
      <c r="Z2201" s="17" t="str">
        <f>CONCATENATE(INT(spotify_top_songs_audio_features[[#This Row],[duration_ms]]/(60*1000)),":",MOD(INT(spotify_top_songs_audio_features[[#This Row],[duration_ms]]/1000),60))</f>
        <v>3:45</v>
      </c>
      <c r="AA22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201" t="str">
        <f>spotify_top_songs_audio_features[[#This Row],[track_name]]</f>
        <v>Hold My Hand</v>
      </c>
    </row>
    <row r="2202" spans="1:28" x14ac:dyDescent="0.25">
      <c r="A2202" t="s">
        <v>9888</v>
      </c>
      <c r="B2202" t="s">
        <v>9889</v>
      </c>
      <c r="C2202" t="s">
        <v>9890</v>
      </c>
      <c r="D2202" t="s">
        <v>9891</v>
      </c>
      <c r="E2202" t="s">
        <v>58</v>
      </c>
      <c r="F2202" t="s">
        <v>32</v>
      </c>
      <c r="G2202" t="s">
        <v>25</v>
      </c>
      <c r="H2202">
        <v>838</v>
      </c>
      <c r="I2202">
        <v>819</v>
      </c>
      <c r="J2202">
        <v>211</v>
      </c>
      <c r="K2202" t="s">
        <v>4913</v>
      </c>
      <c r="L2202">
        <v>6.3000000000000003E-4</v>
      </c>
      <c r="M2202">
        <v>224</v>
      </c>
      <c r="N2202">
        <v>656</v>
      </c>
      <c r="O2202">
        <v>-4681</v>
      </c>
      <c r="P2202">
        <v>105027</v>
      </c>
      <c r="Q2202">
        <v>275893</v>
      </c>
      <c r="R2202">
        <v>10</v>
      </c>
      <c r="S2202">
        <v>60061228</v>
      </c>
      <c r="U2202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2202" t="str">
        <f>IFERROR(MID(spotify_top_songs_audio_features[[#This Row],[artist_names]],SEARCH(",",spotify_top_songs_audio_features[[#This Row],[artist_names]])+2,99),"")</f>
        <v>Anuel AA, Kendo Kaponi</v>
      </c>
      <c r="W2202" t="str">
        <f>spotify_top_songs_audio_features[[#This Row],[source]]</f>
        <v>El Cartel Records</v>
      </c>
      <c r="X2202" s="1">
        <f>spotify_top_songs_audio_features[[#This Row],[streams]]</f>
        <v>60061228</v>
      </c>
      <c r="Y2202" t="str">
        <f>IF(Tabela2[[#This Row],[feat]]="","","Feat")</f>
        <v>Feat</v>
      </c>
      <c r="Z2202" s="17" t="str">
        <f>CONCATENATE(INT(spotify_top_songs_audio_features[[#This Row],[duration_ms]]/(60*1000)),":",MOD(INT(spotify_top_songs_audio_features[[#This Row],[duration_ms]]/1000),60))</f>
        <v>4:35</v>
      </c>
      <c r="AA22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02" t="str">
        <f>spotify_top_songs_audio_features[[#This Row],[track_name]]</f>
        <v>Don Don</v>
      </c>
    </row>
    <row r="2203" spans="1:28" x14ac:dyDescent="0.25">
      <c r="A2203" t="s">
        <v>15327</v>
      </c>
      <c r="B2203" t="s">
        <v>1741</v>
      </c>
      <c r="C2203" t="s">
        <v>1742</v>
      </c>
      <c r="D2203" t="s">
        <v>22</v>
      </c>
      <c r="E2203" t="s">
        <v>58</v>
      </c>
      <c r="F2203" t="s">
        <v>24</v>
      </c>
      <c r="G2203" t="s">
        <v>25</v>
      </c>
      <c r="H2203">
        <v>476</v>
      </c>
      <c r="I2203">
        <v>594</v>
      </c>
      <c r="J2203">
        <v>135</v>
      </c>
      <c r="K2203" t="s">
        <v>6299</v>
      </c>
      <c r="L2203">
        <v>0</v>
      </c>
      <c r="M2203">
        <v>785</v>
      </c>
      <c r="N2203">
        <v>314</v>
      </c>
      <c r="O2203">
        <v>-6879</v>
      </c>
      <c r="P2203">
        <v>159702</v>
      </c>
      <c r="Q2203">
        <v>141050</v>
      </c>
      <c r="R2203">
        <v>8</v>
      </c>
      <c r="S2203">
        <v>60045066</v>
      </c>
      <c r="U2203" t="str">
        <f>IFERROR(LEFT(spotify_top_songs_audio_features[[#This Row],[artist_names]],SEARCH(",",spotify_top_songs_audio_features[[#This Row],[artist_names]])-1),spotify_top_songs_audio_features[[#This Row],[artist_names]])</f>
        <v>P!nk</v>
      </c>
      <c r="V2203" t="str">
        <f>IFERROR(MID(spotify_top_songs_audio_features[[#This Row],[artist_names]],SEARCH(",",spotify_top_songs_audio_features[[#This Row],[artist_names]])+2,99),"")</f>
        <v>Willow Sage Hart</v>
      </c>
      <c r="W2203" t="str">
        <f>spotify_top_songs_audio_features[[#This Row],[source]]</f>
        <v>RCA Records Label</v>
      </c>
      <c r="X2203" s="1">
        <f>spotify_top_songs_audio_features[[#This Row],[streams]]</f>
        <v>60045066</v>
      </c>
      <c r="Y2203" t="str">
        <f>IF(Tabela2[[#This Row],[feat]]="","","Feat")</f>
        <v>Feat</v>
      </c>
      <c r="Z2203" s="17" t="str">
        <f>CONCATENATE(INT(spotify_top_songs_audio_features[[#This Row],[duration_ms]]/(60*1000)),":",MOD(INT(spotify_top_songs_audio_features[[#This Row],[duration_ms]]/1000),60))</f>
        <v>2:21</v>
      </c>
      <c r="AA22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03" t="str">
        <f>spotify_top_songs_audio_features[[#This Row],[track_name]]</f>
        <v>Cover Me In Sunshine</v>
      </c>
    </row>
    <row r="2204" spans="1:28" x14ac:dyDescent="0.25">
      <c r="A2204" t="s">
        <v>14538</v>
      </c>
      <c r="B2204" t="s">
        <v>624</v>
      </c>
      <c r="C2204" t="s">
        <v>13975</v>
      </c>
      <c r="D2204" t="s">
        <v>141</v>
      </c>
      <c r="E2204" t="s">
        <v>31</v>
      </c>
      <c r="F2204" t="s">
        <v>24</v>
      </c>
      <c r="G2204" t="s">
        <v>25</v>
      </c>
      <c r="H2204">
        <v>786</v>
      </c>
      <c r="I2204">
        <v>814</v>
      </c>
      <c r="J2204">
        <v>873</v>
      </c>
      <c r="K2204" t="s">
        <v>3386</v>
      </c>
      <c r="L2204">
        <v>3.6700000000000001E-3</v>
      </c>
      <c r="M2204">
        <v>22</v>
      </c>
      <c r="N2204">
        <v>365</v>
      </c>
      <c r="O2204">
        <v>-3318</v>
      </c>
      <c r="P2204">
        <v>95084</v>
      </c>
      <c r="Q2204">
        <v>165582</v>
      </c>
      <c r="R2204">
        <v>3</v>
      </c>
      <c r="S2204">
        <v>59993766</v>
      </c>
      <c r="U2204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204" t="str">
        <f>IFERROR(MID(spotify_top_songs_audio_features[[#This Row],[artist_names]],SEARCH(",",spotify_top_songs_audio_features[[#This Row],[artist_names]])+2,99),"")</f>
        <v/>
      </c>
      <c r="W2204" t="str">
        <f>spotify_top_songs_audio_features[[#This Row],[source]]</f>
        <v>Rimas Entertainment LLC</v>
      </c>
      <c r="X2204" s="1">
        <f>spotify_top_songs_audio_features[[#This Row],[streams]]</f>
        <v>59993766</v>
      </c>
      <c r="Y2204" t="str">
        <f>IF(Tabela2[[#This Row],[feat]]="","","Feat")</f>
        <v/>
      </c>
      <c r="Z2204" s="17" t="str">
        <f>CONCATENATE(INT(spotify_top_songs_audio_features[[#This Row],[duration_ms]]/(60*1000)),":",MOD(INT(spotify_top_songs_audio_features[[#This Row],[duration_ms]]/1000),60))</f>
        <v>2:45</v>
      </c>
      <c r="AA22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04" t="str">
        <f>spotify_top_songs_audio_features[[#This Row],[track_name]]</f>
        <v>UN PREVIEW</v>
      </c>
    </row>
    <row r="2205" spans="1:28" x14ac:dyDescent="0.25">
      <c r="A2205" t="s">
        <v>13387</v>
      </c>
      <c r="B2205" t="s">
        <v>13388</v>
      </c>
      <c r="C2205" t="s">
        <v>13389</v>
      </c>
      <c r="D2205" t="s">
        <v>10642</v>
      </c>
      <c r="E2205" t="s">
        <v>102</v>
      </c>
      <c r="F2205" t="s">
        <v>24</v>
      </c>
      <c r="G2205" t="s">
        <v>25</v>
      </c>
      <c r="H2205">
        <v>556</v>
      </c>
      <c r="I2205">
        <v>552</v>
      </c>
      <c r="J2205">
        <v>373</v>
      </c>
      <c r="K2205" t="s">
        <v>13390</v>
      </c>
      <c r="L2205">
        <v>0</v>
      </c>
      <c r="M2205">
        <v>121</v>
      </c>
      <c r="N2205">
        <v>531</v>
      </c>
      <c r="O2205">
        <v>-5875</v>
      </c>
      <c r="P2205">
        <v>100051</v>
      </c>
      <c r="Q2205">
        <v>266075</v>
      </c>
      <c r="R2205">
        <v>6</v>
      </c>
      <c r="S2205">
        <v>59980104</v>
      </c>
      <c r="U2205" t="str">
        <f>IFERROR(LEFT(spotify_top_songs_audio_features[[#This Row],[artist_names]],SEARCH(",",spotify_top_songs_audio_features[[#This Row],[artist_names]])-1),spotify_top_songs_audio_features[[#This Row],[artist_names]])</f>
        <v>Sachin-Jigar</v>
      </c>
      <c r="V2205" t="str">
        <f>IFERROR(MID(spotify_top_songs_audio_features[[#This Row],[artist_names]],SEARCH(",",spotify_top_songs_audio_features[[#This Row],[artist_names]])+2,99),"")</f>
        <v>Arijit Singh, Amitabha Bhattacharya</v>
      </c>
      <c r="W2205" t="str">
        <f>spotify_top_songs_audio_features[[#This Row],[source]]</f>
        <v>Saregama</v>
      </c>
      <c r="X2205" s="1">
        <f>spotify_top_songs_audio_features[[#This Row],[streams]]</f>
        <v>59980104</v>
      </c>
      <c r="Y2205" t="str">
        <f>IF(Tabela2[[#This Row],[feat]]="","","Feat")</f>
        <v>Feat</v>
      </c>
      <c r="Z2205" s="17" t="str">
        <f>CONCATENATE(INT(spotify_top_songs_audio_features[[#This Row],[duration_ms]]/(60*1000)),":",MOD(INT(spotify_top_songs_audio_features[[#This Row],[duration_ms]]/1000),60))</f>
        <v>4:26</v>
      </c>
      <c r="AA22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205" t="str">
        <f>spotify_top_songs_audio_features[[#This Row],[track_name]]</f>
        <v>Phir Aur Kya Chahiye (From "Zara Hatke Zara Bachke")</v>
      </c>
    </row>
    <row r="2206" spans="1:28" x14ac:dyDescent="0.25">
      <c r="A2206" t="s">
        <v>7537</v>
      </c>
      <c r="B2206" t="s">
        <v>7538</v>
      </c>
      <c r="C2206" t="s">
        <v>7539</v>
      </c>
      <c r="D2206" t="s">
        <v>621</v>
      </c>
      <c r="E2206" t="s">
        <v>142</v>
      </c>
      <c r="F2206" t="s">
        <v>24</v>
      </c>
      <c r="G2206" t="s">
        <v>25</v>
      </c>
      <c r="H2206">
        <v>755</v>
      </c>
      <c r="I2206">
        <v>625</v>
      </c>
      <c r="J2206">
        <v>896</v>
      </c>
      <c r="K2206" t="s">
        <v>7540</v>
      </c>
      <c r="L2206">
        <v>0</v>
      </c>
      <c r="M2206">
        <v>157</v>
      </c>
      <c r="N2206">
        <v>374</v>
      </c>
      <c r="O2206">
        <v>-7114</v>
      </c>
      <c r="P2206">
        <v>14702</v>
      </c>
      <c r="Q2206">
        <v>174861</v>
      </c>
      <c r="R2206">
        <v>10</v>
      </c>
      <c r="S2206">
        <v>59957843</v>
      </c>
      <c r="U2206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2206" t="str">
        <f>IFERROR(MID(spotify_top_songs_audio_features[[#This Row],[artist_names]],SEARCH(",",spotify_top_songs_audio_features[[#This Row],[artist_names]])+2,99),"")</f>
        <v>Julia Michaels</v>
      </c>
      <c r="W2206" t="str">
        <f>spotify_top_songs_audio_features[[#This Row],[source]]</f>
        <v>Lauv</v>
      </c>
      <c r="X2206" s="1">
        <f>spotify_top_songs_audio_features[[#This Row],[streams]]</f>
        <v>59957843</v>
      </c>
      <c r="Y2206" t="str">
        <f>IF(Tabela2[[#This Row],[feat]]="","","Feat")</f>
        <v>Feat</v>
      </c>
      <c r="Z2206" s="17" t="str">
        <f>CONCATENATE(INT(spotify_top_songs_audio_features[[#This Row],[duration_ms]]/(60*1000)),":",MOD(INT(spotify_top_songs_audio_features[[#This Row],[duration_ms]]/1000),60))</f>
        <v>2:54</v>
      </c>
      <c r="AA22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206" t="str">
        <f>spotify_top_songs_audio_features[[#This Row],[track_name]]</f>
        <v>There's No Way (feat. Julia Michaels)</v>
      </c>
    </row>
    <row r="2207" spans="1:28" x14ac:dyDescent="0.25">
      <c r="A2207" t="s">
        <v>14642</v>
      </c>
      <c r="B2207" t="s">
        <v>8075</v>
      </c>
      <c r="C2207" t="s">
        <v>8076</v>
      </c>
      <c r="D2207" t="s">
        <v>1156</v>
      </c>
      <c r="E2207" t="s">
        <v>469</v>
      </c>
      <c r="F2207" t="s">
        <v>32</v>
      </c>
      <c r="G2207" t="s">
        <v>25</v>
      </c>
      <c r="H2207">
        <v>755</v>
      </c>
      <c r="I2207">
        <v>772</v>
      </c>
      <c r="J2207">
        <v>154</v>
      </c>
      <c r="K2207" t="s">
        <v>8821</v>
      </c>
      <c r="L2207">
        <v>9.1900000000000003E-3</v>
      </c>
      <c r="M2207">
        <v>223</v>
      </c>
      <c r="N2207">
        <v>586</v>
      </c>
      <c r="O2207">
        <v>-4539</v>
      </c>
      <c r="P2207">
        <v>168062</v>
      </c>
      <c r="Q2207">
        <v>233160</v>
      </c>
      <c r="R2207">
        <v>12</v>
      </c>
      <c r="S2207">
        <v>59951867</v>
      </c>
      <c r="U2207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2207" t="str">
        <f>IFERROR(MID(spotify_top_songs_audio_features[[#This Row],[artist_names]],SEARCH(",",spotify_top_songs_audio_features[[#This Row],[artist_names]])+2,99),"")</f>
        <v>KAROL G, Myke Towers</v>
      </c>
      <c r="W2207" t="str">
        <f>spotify_top_songs_audio_features[[#This Row],[source]]</f>
        <v>Aura Music Corp.</v>
      </c>
      <c r="X2207" s="1">
        <f>spotify_top_songs_audio_features[[#This Row],[streams]]</f>
        <v>59951867</v>
      </c>
      <c r="Y2207" t="str">
        <f>IF(Tabela2[[#This Row],[feat]]="","","Feat")</f>
        <v>Feat</v>
      </c>
      <c r="Z2207" s="17" t="str">
        <f>CONCATENATE(INT(spotify_top_songs_audio_features[[#This Row],[duration_ms]]/(60*1000)),":",MOD(INT(spotify_top_songs_audio_features[[#This Row],[duration_ms]]/1000),60))</f>
        <v>3:53</v>
      </c>
      <c r="AA22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207" t="str">
        <f>spotify_top_songs_audio_features[[#This Row],[track_name]]</f>
        <v>Caramelo - Remix</v>
      </c>
    </row>
    <row r="2208" spans="1:28" x14ac:dyDescent="0.25">
      <c r="A2208" t="s">
        <v>15581</v>
      </c>
      <c r="B2208" t="s">
        <v>15582</v>
      </c>
      <c r="C2208" t="s">
        <v>15583</v>
      </c>
      <c r="D2208" t="s">
        <v>1938</v>
      </c>
      <c r="E2208" t="s">
        <v>70</v>
      </c>
      <c r="F2208" t="s">
        <v>24</v>
      </c>
      <c r="G2208" t="s">
        <v>25</v>
      </c>
      <c r="H2208">
        <v>422</v>
      </c>
      <c r="I2208">
        <v>745</v>
      </c>
      <c r="J2208">
        <v>378</v>
      </c>
      <c r="K2208" t="s">
        <v>5615</v>
      </c>
      <c r="L2208">
        <v>0</v>
      </c>
      <c r="M2208">
        <v>981</v>
      </c>
      <c r="N2208">
        <v>588</v>
      </c>
      <c r="O2208">
        <v>-4632</v>
      </c>
      <c r="P2208">
        <v>95487</v>
      </c>
      <c r="Q2208">
        <v>193447</v>
      </c>
      <c r="R2208">
        <v>12</v>
      </c>
      <c r="S2208">
        <v>59931948</v>
      </c>
      <c r="U2208" t="str">
        <f>IFERROR(LEFT(spotify_top_songs_audio_features[[#This Row],[artist_names]],SEARCH(",",spotify_top_songs_audio_features[[#This Row],[artist_names]])-1),spotify_top_songs_audio_features[[#This Row],[artist_names]])</f>
        <v>Isaiah Firebrace</v>
      </c>
      <c r="V2208" t="str">
        <f>IFERROR(MID(spotify_top_songs_audio_features[[#This Row],[artist_names]],SEARCH(",",spotify_top_songs_audio_features[[#This Row],[artist_names]])+2,99),"")</f>
        <v/>
      </c>
      <c r="W2208" t="str">
        <f>spotify_top_songs_audio_features[[#This Row],[source]]</f>
        <v>Sony Music Entertainment</v>
      </c>
      <c r="X2208" s="1">
        <f>spotify_top_songs_audio_features[[#This Row],[streams]]</f>
        <v>59931948</v>
      </c>
      <c r="Y2208" t="str">
        <f>IF(Tabela2[[#This Row],[feat]]="","","Feat")</f>
        <v/>
      </c>
      <c r="Z2208" s="17" t="str">
        <f>CONCATENATE(INT(spotify_top_songs_audio_features[[#This Row],[duration_ms]]/(60*1000)),":",MOD(INT(spotify_top_songs_audio_features[[#This Row],[duration_ms]]/1000),60))</f>
        <v>3:13</v>
      </c>
      <c r="AA22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208" t="str">
        <f>spotify_top_songs_audio_features[[#This Row],[track_name]]</f>
        <v>It's Gotta Be You</v>
      </c>
    </row>
    <row r="2209" spans="1:28" x14ac:dyDescent="0.25">
      <c r="A2209" t="s">
        <v>296</v>
      </c>
      <c r="B2209" t="s">
        <v>297</v>
      </c>
      <c r="C2209" t="s">
        <v>298</v>
      </c>
      <c r="D2209" t="s">
        <v>299</v>
      </c>
      <c r="E2209" t="s">
        <v>43</v>
      </c>
      <c r="F2209" t="s">
        <v>24</v>
      </c>
      <c r="G2209" t="s">
        <v>25</v>
      </c>
      <c r="H2209">
        <v>567</v>
      </c>
      <c r="I2209">
        <v>696</v>
      </c>
      <c r="J2209">
        <v>301</v>
      </c>
      <c r="K2209" t="s">
        <v>300</v>
      </c>
      <c r="L2209">
        <v>0</v>
      </c>
      <c r="M2209">
        <v>113</v>
      </c>
      <c r="N2209">
        <v>544</v>
      </c>
      <c r="O2209">
        <v>-5416</v>
      </c>
      <c r="P2209">
        <v>92061</v>
      </c>
      <c r="Q2209">
        <v>174983</v>
      </c>
      <c r="R2209">
        <v>10</v>
      </c>
      <c r="S2209">
        <v>59898803</v>
      </c>
      <c r="U2209" t="str">
        <f>IFERROR(LEFT(spotify_top_songs_audio_features[[#This Row],[artist_names]],SEARCH(",",spotify_top_songs_audio_features[[#This Row],[artist_names]])-1),spotify_top_songs_audio_features[[#This Row],[artist_names]])</f>
        <v>Tom Walker</v>
      </c>
      <c r="V2209" t="str">
        <f>IFERROR(MID(spotify_top_songs_audio_features[[#This Row],[artist_names]],SEARCH(",",spotify_top_songs_audio_features[[#This Row],[artist_names]])+2,99),"")</f>
        <v/>
      </c>
      <c r="W2209" t="str">
        <f>spotify_top_songs_audio_features[[#This Row],[source]]</f>
        <v>Relentless Records</v>
      </c>
      <c r="X2209" s="1">
        <f>spotify_top_songs_audio_features[[#This Row],[streams]]</f>
        <v>59898803</v>
      </c>
      <c r="Y2209" t="str">
        <f>IF(Tabela2[[#This Row],[feat]]="","","Feat")</f>
        <v/>
      </c>
      <c r="Z2209" s="17" t="str">
        <f>CONCATENATE(INT(spotify_top_songs_audio_features[[#This Row],[duration_ms]]/(60*1000)),":",MOD(INT(spotify_top_songs_audio_features[[#This Row],[duration_ms]]/1000),60))</f>
        <v>2:54</v>
      </c>
      <c r="AA22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209" t="str">
        <f>spotify_top_songs_audio_features[[#This Row],[track_name]]</f>
        <v>Just You and I</v>
      </c>
    </row>
    <row r="2210" spans="1:28" x14ac:dyDescent="0.25">
      <c r="A2210" t="s">
        <v>7958</v>
      </c>
      <c r="B2210" t="s">
        <v>624</v>
      </c>
      <c r="C2210" t="s">
        <v>7959</v>
      </c>
      <c r="D2210" t="s">
        <v>141</v>
      </c>
      <c r="E2210" t="s">
        <v>43</v>
      </c>
      <c r="F2210" t="s">
        <v>32</v>
      </c>
      <c r="G2210" t="s">
        <v>25</v>
      </c>
      <c r="H2210">
        <v>651</v>
      </c>
      <c r="I2210">
        <v>799</v>
      </c>
      <c r="J2210">
        <v>611</v>
      </c>
      <c r="K2210" t="s">
        <v>2503</v>
      </c>
      <c r="L2210">
        <v>634</v>
      </c>
      <c r="M2210">
        <v>112</v>
      </c>
      <c r="N2210">
        <v>223</v>
      </c>
      <c r="O2210">
        <v>-402</v>
      </c>
      <c r="P2210">
        <v>143992</v>
      </c>
      <c r="Q2210">
        <v>231704</v>
      </c>
      <c r="R2210">
        <v>26</v>
      </c>
      <c r="S2210">
        <v>59850395</v>
      </c>
      <c r="U221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210" t="str">
        <f>IFERROR(MID(spotify_top_songs_audio_features[[#This Row],[artist_names]],SEARCH(",",spotify_top_songs_audio_features[[#This Row],[artist_names]])+2,99),"")</f>
        <v/>
      </c>
      <c r="W2210" t="str">
        <f>spotify_top_songs_audio_features[[#This Row],[source]]</f>
        <v>Rimas Entertainment LLC</v>
      </c>
      <c r="X2210" s="1">
        <f>spotify_top_songs_audio_features[[#This Row],[streams]]</f>
        <v>59850395</v>
      </c>
      <c r="Y2210" t="str">
        <f>IF(Tabela2[[#This Row],[feat]]="","","Feat")</f>
        <v/>
      </c>
      <c r="Z2210" s="17" t="str">
        <f>CONCATENATE(INT(spotify_top_songs_audio_features[[#This Row],[duration_ms]]/(60*1000)),":",MOD(INT(spotify_top_songs_audio_features[[#This Row],[duration_ms]]/1000),60))</f>
        <v>3:51</v>
      </c>
      <c r="AA22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210" t="str">
        <f>spotify_top_songs_audio_features[[#This Row],[track_name]]</f>
        <v>WHERE SHE GOES</v>
      </c>
    </row>
    <row r="2211" spans="1:28" x14ac:dyDescent="0.25">
      <c r="A2211" t="s">
        <v>3845</v>
      </c>
      <c r="B2211" t="s">
        <v>165</v>
      </c>
      <c r="C2211" t="s">
        <v>3846</v>
      </c>
      <c r="D2211" t="s">
        <v>96</v>
      </c>
      <c r="E2211" t="s">
        <v>31</v>
      </c>
      <c r="F2211" t="s">
        <v>32</v>
      </c>
      <c r="G2211" t="s">
        <v>25</v>
      </c>
      <c r="H2211">
        <v>794</v>
      </c>
      <c r="I2211">
        <v>32</v>
      </c>
      <c r="J2211">
        <v>173</v>
      </c>
      <c r="K2211" t="s">
        <v>3847</v>
      </c>
      <c r="L2211">
        <v>134</v>
      </c>
      <c r="M2211">
        <v>112</v>
      </c>
      <c r="N2211">
        <v>241</v>
      </c>
      <c r="O2211">
        <v>-1292</v>
      </c>
      <c r="P2211">
        <v>174088</v>
      </c>
      <c r="Q2211">
        <v>342040</v>
      </c>
      <c r="R2211">
        <v>6</v>
      </c>
      <c r="S2211">
        <v>59838573</v>
      </c>
      <c r="U2211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2211" t="str">
        <f>IFERROR(MID(spotify_top_songs_audio_features[[#This Row],[artist_names]],SEARCH(",",spotify_top_songs_audio_features[[#This Row],[artist_names]])+2,99),"")</f>
        <v/>
      </c>
      <c r="W2211" t="str">
        <f>spotify_top_songs_audio_features[[#This Row],[source]]</f>
        <v>Warner Records</v>
      </c>
      <c r="X2211" s="1">
        <f>spotify_top_songs_audio_features[[#This Row],[streams]]</f>
        <v>59838573</v>
      </c>
      <c r="Y2211" t="str">
        <f>IF(Tabela2[[#This Row],[feat]]="","","Feat")</f>
        <v/>
      </c>
      <c r="Z2211" s="17" t="str">
        <f>CONCATENATE(INT(spotify_top_songs_audio_features[[#This Row],[duration_ms]]/(60*1000)),":",MOD(INT(spotify_top_songs_audio_features[[#This Row],[duration_ms]]/1000),60))</f>
        <v>5:42</v>
      </c>
      <c r="AA22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11" t="str">
        <f>spotify_top_songs_audio_features[[#This Row],[track_name]]</f>
        <v>Good News</v>
      </c>
    </row>
    <row r="2212" spans="1:28" x14ac:dyDescent="0.25">
      <c r="A2212" t="s">
        <v>15740</v>
      </c>
      <c r="B2212" t="s">
        <v>2836</v>
      </c>
      <c r="C2212" t="s">
        <v>13826</v>
      </c>
      <c r="D2212" t="s">
        <v>2838</v>
      </c>
      <c r="E2212" t="s">
        <v>97</v>
      </c>
      <c r="F2212" t="s">
        <v>32</v>
      </c>
      <c r="G2212" t="s">
        <v>25</v>
      </c>
      <c r="H2212">
        <v>941</v>
      </c>
      <c r="I2212">
        <v>758</v>
      </c>
      <c r="J2212">
        <v>17</v>
      </c>
      <c r="K2212" t="s">
        <v>4161</v>
      </c>
      <c r="L2212">
        <v>258</v>
      </c>
      <c r="M2212">
        <v>193</v>
      </c>
      <c r="N2212">
        <v>683</v>
      </c>
      <c r="O2212">
        <v>-647</v>
      </c>
      <c r="P2212">
        <v>128017</v>
      </c>
      <c r="Q2212">
        <v>157093</v>
      </c>
      <c r="R2212">
        <v>19</v>
      </c>
      <c r="S2212">
        <v>59732655</v>
      </c>
      <c r="U2212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2212" t="str">
        <f>IFERROR(MID(spotify_top_songs_audio_features[[#This Row],[artist_names]],SEARCH(",",spotify_top_songs_audio_features[[#This Row],[artist_names]])+2,99),"")</f>
        <v/>
      </c>
      <c r="W2212" t="str">
        <f>spotify_top_songs_audio_features[[#This Row],[source]]</f>
        <v>Four Music Local</v>
      </c>
      <c r="X2212" s="1">
        <f>spotify_top_songs_audio_features[[#This Row],[streams]]</f>
        <v>59732655</v>
      </c>
      <c r="Y2212" t="str">
        <f>IF(Tabela2[[#This Row],[feat]]="","","Feat")</f>
        <v/>
      </c>
      <c r="Z2212" s="17" t="str">
        <f>CONCATENATE(INT(spotify_top_songs_audio_features[[#This Row],[duration_ms]]/(60*1000)),":",MOD(INT(spotify_top_songs_audio_features[[#This Row],[duration_ms]]/1000),60))</f>
        <v>2:37</v>
      </c>
      <c r="AA22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12" t="str">
        <f>spotify_top_songs_audio_features[[#This Row],[track_name]]</f>
        <v>Roller</v>
      </c>
    </row>
    <row r="2213" spans="1:28" x14ac:dyDescent="0.25">
      <c r="A2213" t="s">
        <v>10615</v>
      </c>
      <c r="B2213" t="s">
        <v>112</v>
      </c>
      <c r="C2213" t="s">
        <v>10616</v>
      </c>
      <c r="D2213" t="s">
        <v>112</v>
      </c>
      <c r="E2213" t="s">
        <v>113</v>
      </c>
      <c r="F2213" t="s">
        <v>24</v>
      </c>
      <c r="G2213" t="s">
        <v>25</v>
      </c>
      <c r="H2213">
        <v>737</v>
      </c>
      <c r="I2213">
        <v>725</v>
      </c>
      <c r="J2213">
        <v>641</v>
      </c>
      <c r="K2213" t="s">
        <v>3989</v>
      </c>
      <c r="L2213">
        <v>0</v>
      </c>
      <c r="M2213">
        <v>174</v>
      </c>
      <c r="N2213">
        <v>755</v>
      </c>
      <c r="O2213">
        <v>-5417</v>
      </c>
      <c r="P2213">
        <v>96012</v>
      </c>
      <c r="Q2213">
        <v>231833</v>
      </c>
      <c r="R2213">
        <v>4</v>
      </c>
      <c r="S2213">
        <v>59598919</v>
      </c>
      <c r="U221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213" t="str">
        <f>IFERROR(MID(spotify_top_songs_audio_features[[#This Row],[artist_names]],SEARCH(",",spotify_top_songs_audio_features[[#This Row],[artist_names]])+2,99),"")</f>
        <v/>
      </c>
      <c r="W2213" t="str">
        <f>spotify_top_songs_audio_features[[#This Row],[source]]</f>
        <v>Taylor Swift</v>
      </c>
      <c r="X2213" s="1">
        <f>spotify_top_songs_audio_features[[#This Row],[streams]]</f>
        <v>59598919</v>
      </c>
      <c r="Y2213" t="str">
        <f>IF(Tabela2[[#This Row],[feat]]="","","Feat")</f>
        <v/>
      </c>
      <c r="Z2213" s="17" t="str">
        <f>CONCATENATE(INT(spotify_top_songs_audio_features[[#This Row],[duration_ms]]/(60*1000)),":",MOD(INT(spotify_top_songs_audio_features[[#This Row],[duration_ms]]/1000),60))</f>
        <v>3:51</v>
      </c>
      <c r="AA22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13" t="str">
        <f>spotify_top_songs_audio_features[[#This Row],[track_name]]</f>
        <v>Blank Space (Taylor's Version)</v>
      </c>
    </row>
    <row r="2214" spans="1:28" x14ac:dyDescent="0.25">
      <c r="A2214" t="s">
        <v>12770</v>
      </c>
      <c r="B2214" t="s">
        <v>228</v>
      </c>
      <c r="C2214" t="s">
        <v>12771</v>
      </c>
      <c r="D2214" t="s">
        <v>230</v>
      </c>
      <c r="E2214" t="s">
        <v>97</v>
      </c>
      <c r="F2214" t="s">
        <v>32</v>
      </c>
      <c r="G2214" t="s">
        <v>25</v>
      </c>
      <c r="H2214">
        <v>812</v>
      </c>
      <c r="I2214">
        <v>749</v>
      </c>
      <c r="J2214">
        <v>397</v>
      </c>
      <c r="K2214" t="s">
        <v>867</v>
      </c>
      <c r="L2214">
        <v>0</v>
      </c>
      <c r="M2214">
        <v>599</v>
      </c>
      <c r="N2214">
        <v>841</v>
      </c>
      <c r="O2214">
        <v>-6389</v>
      </c>
      <c r="P2214">
        <v>134971</v>
      </c>
      <c r="Q2214">
        <v>151373</v>
      </c>
      <c r="R2214">
        <v>6</v>
      </c>
      <c r="S2214">
        <v>59565296</v>
      </c>
      <c r="U2214" t="str">
        <f>IFERROR(LEFT(spotify_top_songs_audio_features[[#This Row],[artist_names]],SEARCH(",",spotify_top_songs_audio_features[[#This Row],[artist_names]])-1),spotify_top_songs_audio_features[[#This Row],[artist_names]])</f>
        <v>NewJeans</v>
      </c>
      <c r="V2214" t="str">
        <f>IFERROR(MID(spotify_top_songs_audio_features[[#This Row],[artist_names]],SEARCH(",",spotify_top_songs_audio_features[[#This Row],[artist_names]])+2,99),"")</f>
        <v/>
      </c>
      <c r="W2214" t="str">
        <f>spotify_top_songs_audio_features[[#This Row],[source]]</f>
        <v>ADOR</v>
      </c>
      <c r="X2214" s="1">
        <f>spotify_top_songs_audio_features[[#This Row],[streams]]</f>
        <v>59565296</v>
      </c>
      <c r="Y2214" t="str">
        <f>IF(Tabela2[[#This Row],[feat]]="","","Feat")</f>
        <v/>
      </c>
      <c r="Z2214" s="17" t="str">
        <f>CONCATENATE(INT(spotify_top_songs_audio_features[[#This Row],[duration_ms]]/(60*1000)),":",MOD(INT(spotify_top_songs_audio_features[[#This Row],[duration_ms]]/1000),60))</f>
        <v>2:31</v>
      </c>
      <c r="AA22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14" t="str">
        <f>spotify_top_songs_audio_features[[#This Row],[track_name]]</f>
        <v>ETA</v>
      </c>
    </row>
    <row r="2215" spans="1:28" x14ac:dyDescent="0.25">
      <c r="A2215" t="s">
        <v>2972</v>
      </c>
      <c r="B2215" t="s">
        <v>2973</v>
      </c>
      <c r="C2215" t="s">
        <v>2974</v>
      </c>
      <c r="D2215" t="s">
        <v>282</v>
      </c>
      <c r="E2215" t="s">
        <v>23</v>
      </c>
      <c r="F2215" t="s">
        <v>32</v>
      </c>
      <c r="G2215" t="s">
        <v>25</v>
      </c>
      <c r="H2215">
        <v>815</v>
      </c>
      <c r="I2215">
        <v>518</v>
      </c>
      <c r="J2215">
        <v>897</v>
      </c>
      <c r="K2215" t="s">
        <v>1476</v>
      </c>
      <c r="L2215">
        <v>0</v>
      </c>
      <c r="M2215">
        <v>104</v>
      </c>
      <c r="N2215">
        <v>877</v>
      </c>
      <c r="O2215">
        <v>-6594</v>
      </c>
      <c r="P2215">
        <v>151891</v>
      </c>
      <c r="Q2215">
        <v>177667</v>
      </c>
      <c r="R2215">
        <v>50</v>
      </c>
      <c r="S2215">
        <v>59563964</v>
      </c>
      <c r="U2215" t="str">
        <f>IFERROR(LEFT(spotify_top_songs_audio_features[[#This Row],[artist_names]],SEARCH(",",spotify_top_songs_audio_features[[#This Row],[artist_names]])-1),spotify_top_songs_audio_features[[#This Row],[artist_names]])</f>
        <v>Dominic Fike</v>
      </c>
      <c r="V2215" t="str">
        <f>IFERROR(MID(spotify_top_songs_audio_features[[#This Row],[artist_names]],SEARCH(",",spotify_top_songs_audio_features[[#This Row],[artist_names]])+2,99),"")</f>
        <v/>
      </c>
      <c r="W2215" t="str">
        <f>spotify_top_songs_audio_features[[#This Row],[source]]</f>
        <v>Columbia</v>
      </c>
      <c r="X2215" s="1">
        <f>spotify_top_songs_audio_features[[#This Row],[streams]]</f>
        <v>59563964</v>
      </c>
      <c r="Y2215" t="str">
        <f>IF(Tabela2[[#This Row],[feat]]="","","Feat")</f>
        <v/>
      </c>
      <c r="Z2215" s="17" t="str">
        <f>CONCATENATE(INT(spotify_top_songs_audio_features[[#This Row],[duration_ms]]/(60*1000)),":",MOD(INT(spotify_top_songs_audio_features[[#This Row],[duration_ms]]/1000),60))</f>
        <v>2:57</v>
      </c>
      <c r="AA22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215" t="str">
        <f>spotify_top_songs_audio_features[[#This Row],[track_name]]</f>
        <v>3 Nights</v>
      </c>
    </row>
    <row r="2216" spans="1:28" x14ac:dyDescent="0.25">
      <c r="A2216" t="s">
        <v>12898</v>
      </c>
      <c r="B2216" t="s">
        <v>267</v>
      </c>
      <c r="C2216" t="s">
        <v>12899</v>
      </c>
      <c r="D2216" t="s">
        <v>269</v>
      </c>
      <c r="E2216" t="s">
        <v>177</v>
      </c>
      <c r="F2216" t="s">
        <v>24</v>
      </c>
      <c r="G2216" t="s">
        <v>25</v>
      </c>
      <c r="H2216">
        <v>517</v>
      </c>
      <c r="I2216">
        <v>675</v>
      </c>
      <c r="J2216">
        <v>357</v>
      </c>
      <c r="K2216" t="s">
        <v>3755</v>
      </c>
      <c r="L2216">
        <v>0</v>
      </c>
      <c r="M2216">
        <v>151</v>
      </c>
      <c r="N2216">
        <v>518</v>
      </c>
      <c r="O2216">
        <v>-5382</v>
      </c>
      <c r="P2216">
        <v>203853</v>
      </c>
      <c r="Q2216">
        <v>163855</v>
      </c>
      <c r="R2216">
        <v>4</v>
      </c>
      <c r="S2216">
        <v>59547887</v>
      </c>
      <c r="U2216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2216" t="str">
        <f>IFERROR(MID(spotify_top_songs_audio_features[[#This Row],[artist_names]],SEARCH(",",spotify_top_songs_audio_features[[#This Row],[artist_names]])+2,99),"")</f>
        <v/>
      </c>
      <c r="W2216" t="str">
        <f>spotify_top_songs_audio_features[[#This Row],[source]]</f>
        <v>Big Loud Records / Mercury Records / Republic Records</v>
      </c>
      <c r="X2216" s="1">
        <f>spotify_top_songs_audio_features[[#This Row],[streams]]</f>
        <v>59547887</v>
      </c>
      <c r="Y2216" t="str">
        <f>IF(Tabela2[[#This Row],[feat]]="","","Feat")</f>
        <v/>
      </c>
      <c r="Z2216" s="17" t="str">
        <f>CONCATENATE(INT(spotify_top_songs_audio_features[[#This Row],[duration_ms]]/(60*1000)),":",MOD(INT(spotify_top_songs_audio_features[[#This Row],[duration_ms]]/1000),60))</f>
        <v>2:43</v>
      </c>
      <c r="AA22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216" t="str">
        <f>spotify_top_songs_audio_features[[#This Row],[track_name]]</f>
        <v>Last Night</v>
      </c>
    </row>
    <row r="2217" spans="1:28" x14ac:dyDescent="0.25">
      <c r="A2217" t="s">
        <v>7899</v>
      </c>
      <c r="B2217" t="s">
        <v>7900</v>
      </c>
      <c r="C2217" t="s">
        <v>7901</v>
      </c>
      <c r="D2217" t="s">
        <v>7902</v>
      </c>
      <c r="E2217" t="s">
        <v>97</v>
      </c>
      <c r="F2217" t="s">
        <v>24</v>
      </c>
      <c r="G2217" t="s">
        <v>25</v>
      </c>
      <c r="H2217">
        <v>72</v>
      </c>
      <c r="I2217">
        <v>63</v>
      </c>
      <c r="J2217">
        <v>413</v>
      </c>
      <c r="K2217" t="s">
        <v>4907</v>
      </c>
      <c r="L2217">
        <v>0</v>
      </c>
      <c r="M2217">
        <v>108</v>
      </c>
      <c r="N2217">
        <v>512</v>
      </c>
      <c r="O2217">
        <v>-5549</v>
      </c>
      <c r="P2217">
        <v>81009</v>
      </c>
      <c r="Q2217">
        <v>230292</v>
      </c>
      <c r="R2217">
        <v>9</v>
      </c>
      <c r="S2217">
        <v>59499428</v>
      </c>
      <c r="U2217" t="str">
        <f>IFERROR(LEFT(spotify_top_songs_audio_features[[#This Row],[artist_names]],SEARCH(",",spotify_top_songs_audio_features[[#This Row],[artist_names]])-1),spotify_top_songs_audio_features[[#This Row],[artist_names]])</f>
        <v>Tanishk Bagchi</v>
      </c>
      <c r="V2217" t="str">
        <f>IFERROR(MID(spotify_top_songs_audio_features[[#This Row],[artist_names]],SEARCH(",",spotify_top_songs_audio_features[[#This Row],[artist_names]])+2,99),"")</f>
        <v>Jubin Nautiyal, Asees Kaur</v>
      </c>
      <c r="W2217" t="str">
        <f>spotify_top_songs_audio_features[[#This Row],[source]]</f>
        <v>Sony Music Entertainment India Pvt. Ltd.</v>
      </c>
      <c r="X2217" s="1">
        <f>spotify_top_songs_audio_features[[#This Row],[streams]]</f>
        <v>59499428</v>
      </c>
      <c r="Y2217" t="str">
        <f>IF(Tabela2[[#This Row],[feat]]="","","Feat")</f>
        <v>Feat</v>
      </c>
      <c r="Z2217" s="17" t="str">
        <f>CONCATENATE(INT(spotify_top_songs_audio_features[[#This Row],[duration_ms]]/(60*1000)),":",MOD(INT(spotify_top_songs_audio_features[[#This Row],[duration_ms]]/1000),60))</f>
        <v>3:50</v>
      </c>
      <c r="AA22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17" t="str">
        <f>spotify_top_songs_audio_features[[#This Row],[track_name]]</f>
        <v>Raataan Lambiyan (From "Shershaah")</v>
      </c>
    </row>
    <row r="2218" spans="1:28" x14ac:dyDescent="0.25">
      <c r="A2218" t="s">
        <v>3662</v>
      </c>
      <c r="B2218" t="s">
        <v>3663</v>
      </c>
      <c r="C2218" t="s">
        <v>3664</v>
      </c>
      <c r="D2218" t="s">
        <v>53</v>
      </c>
      <c r="E2218" t="s">
        <v>43</v>
      </c>
      <c r="F2218" t="s">
        <v>24</v>
      </c>
      <c r="G2218" t="s">
        <v>25</v>
      </c>
      <c r="H2218">
        <v>764</v>
      </c>
      <c r="I2218">
        <v>741</v>
      </c>
      <c r="J2218">
        <v>101</v>
      </c>
      <c r="K2218" t="s">
        <v>2664</v>
      </c>
      <c r="L2218">
        <v>0</v>
      </c>
      <c r="M2218">
        <v>107</v>
      </c>
      <c r="N2218">
        <v>802</v>
      </c>
      <c r="O2218">
        <v>-3617</v>
      </c>
      <c r="P2218">
        <v>170081</v>
      </c>
      <c r="Q2218">
        <v>198570</v>
      </c>
      <c r="R2218">
        <v>11</v>
      </c>
      <c r="S2218">
        <v>59469384</v>
      </c>
      <c r="U2218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2218" t="str">
        <f>IFERROR(MID(spotify_top_songs_audio_features[[#This Row],[artist_names]],SEARCH(",",spotify_top_songs_audio_features[[#This Row],[artist_names]])+2,99),"")</f>
        <v>Myke Towers</v>
      </c>
      <c r="W2218" t="str">
        <f>spotify_top_songs_audio_features[[#This Row],[source]]</f>
        <v>Sony Music Latin</v>
      </c>
      <c r="X2218" s="1">
        <f>spotify_top_songs_audio_features[[#This Row],[streams]]</f>
        <v>59469384</v>
      </c>
      <c r="Y2218" t="str">
        <f>IF(Tabela2[[#This Row],[feat]]="","","Feat")</f>
        <v>Feat</v>
      </c>
      <c r="Z2218" s="17" t="str">
        <f>CONCATENATE(INT(spotify_top_songs_audio_features[[#This Row],[duration_ms]]/(60*1000)),":",MOD(INT(spotify_top_songs_audio_features[[#This Row],[duration_ms]]/1000),60))</f>
        <v>3:18</v>
      </c>
      <c r="AA22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218" t="str">
        <f>spotify_top_songs_audio_features[[#This Row],[track_name]]</f>
        <v>Madrid (feat. Myke Towers)</v>
      </c>
    </row>
    <row r="2219" spans="1:28" x14ac:dyDescent="0.25">
      <c r="A2219" t="s">
        <v>4518</v>
      </c>
      <c r="B2219" t="s">
        <v>4214</v>
      </c>
      <c r="C2219" t="s">
        <v>4519</v>
      </c>
      <c r="D2219" t="s">
        <v>4214</v>
      </c>
      <c r="E2219" t="s">
        <v>31</v>
      </c>
      <c r="F2219" t="s">
        <v>24</v>
      </c>
      <c r="G2219" t="s">
        <v>152</v>
      </c>
      <c r="H2219">
        <v>664</v>
      </c>
      <c r="I2219">
        <v>405</v>
      </c>
      <c r="J2219">
        <v>8</v>
      </c>
      <c r="K2219" t="s">
        <v>4370</v>
      </c>
      <c r="L2219">
        <v>765</v>
      </c>
      <c r="M2219">
        <v>11</v>
      </c>
      <c r="N2219">
        <v>743</v>
      </c>
      <c r="O2219">
        <v>-7413</v>
      </c>
      <c r="P2219">
        <v>8189</v>
      </c>
      <c r="Q2219">
        <v>169573</v>
      </c>
      <c r="R2219">
        <v>7</v>
      </c>
      <c r="S2219">
        <v>59452023</v>
      </c>
      <c r="U2219" t="str">
        <f>IFERROR(LEFT(spotify_top_songs_audio_features[[#This Row],[artist_names]],SEARCH(",",spotify_top_songs_audio_features[[#This Row],[artist_names]])-1),spotify_top_songs_audio_features[[#This Row],[artist_names]])</f>
        <v>Laufey</v>
      </c>
      <c r="V2219" t="str">
        <f>IFERROR(MID(spotify_top_songs_audio_features[[#This Row],[artist_names]],SEARCH(",",spotify_top_songs_audio_features[[#This Row],[artist_names]])+2,99),"")</f>
        <v/>
      </c>
      <c r="W2219" t="str">
        <f>spotify_top_songs_audio_features[[#This Row],[source]]</f>
        <v>Laufey</v>
      </c>
      <c r="X2219" s="1">
        <f>spotify_top_songs_audio_features[[#This Row],[streams]]</f>
        <v>59452023</v>
      </c>
      <c r="Y2219" t="str">
        <f>IF(Tabela2[[#This Row],[feat]]="","","Feat")</f>
        <v/>
      </c>
      <c r="Z2219" s="17" t="str">
        <f>CONCATENATE(INT(spotify_top_songs_audio_features[[#This Row],[duration_ms]]/(60*1000)),":",MOD(INT(spotify_top_songs_audio_features[[#This Row],[duration_ms]]/1000),60))</f>
        <v>2:49</v>
      </c>
      <c r="AA22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19" t="str">
        <f>spotify_top_songs_audio_features[[#This Row],[track_name]]</f>
        <v>From The Start</v>
      </c>
    </row>
    <row r="2220" spans="1:28" x14ac:dyDescent="0.25">
      <c r="A2220" t="s">
        <v>14036</v>
      </c>
      <c r="B2220" t="s">
        <v>624</v>
      </c>
      <c r="C2220" t="s">
        <v>14037</v>
      </c>
      <c r="D2220" t="s">
        <v>141</v>
      </c>
      <c r="E2220" t="s">
        <v>31</v>
      </c>
      <c r="F2220" t="s">
        <v>32</v>
      </c>
      <c r="G2220" t="s">
        <v>25</v>
      </c>
      <c r="H2220">
        <v>762</v>
      </c>
      <c r="I2220">
        <v>801</v>
      </c>
      <c r="J2220">
        <v>409</v>
      </c>
      <c r="K2220" t="s">
        <v>626</v>
      </c>
      <c r="L2220">
        <v>7.0400000000000003E-3</v>
      </c>
      <c r="M2220">
        <v>254</v>
      </c>
      <c r="N2220">
        <v>81</v>
      </c>
      <c r="O2220">
        <v>-3661</v>
      </c>
      <c r="P2220">
        <v>93992</v>
      </c>
      <c r="Q2220">
        <v>136893</v>
      </c>
      <c r="R2220">
        <v>9</v>
      </c>
      <c r="S2220">
        <v>59432006</v>
      </c>
      <c r="U222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220" t="str">
        <f>IFERROR(MID(spotify_top_songs_audio_features[[#This Row],[artist_names]],SEARCH(",",spotify_top_songs_audio_features[[#This Row],[artist_names]])+2,99),"")</f>
        <v/>
      </c>
      <c r="W2220" t="str">
        <f>spotify_top_songs_audio_features[[#This Row],[source]]</f>
        <v>Rimas Entertainment LLC</v>
      </c>
      <c r="X2220" s="1">
        <f>spotify_top_songs_audio_features[[#This Row],[streams]]</f>
        <v>59432006</v>
      </c>
      <c r="Y2220" t="str">
        <f>IF(Tabela2[[#This Row],[feat]]="","","Feat")</f>
        <v/>
      </c>
      <c r="Z2220" s="17" t="str">
        <f>CONCATENATE(INT(spotify_top_songs_audio_features[[#This Row],[duration_ms]]/(60*1000)),":",MOD(INT(spotify_top_songs_audio_features[[#This Row],[duration_ms]]/1000),60))</f>
        <v>2:16</v>
      </c>
      <c r="AA22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20" t="str">
        <f>spotify_top_songs_audio_features[[#This Row],[track_name]]</f>
        <v>La Zona</v>
      </c>
    </row>
    <row r="2221" spans="1:28" x14ac:dyDescent="0.25">
      <c r="A2221" t="s">
        <v>3016</v>
      </c>
      <c r="B2221" t="s">
        <v>3017</v>
      </c>
      <c r="C2221" t="s">
        <v>3018</v>
      </c>
      <c r="D2221" t="s">
        <v>282</v>
      </c>
      <c r="E2221" t="s">
        <v>23</v>
      </c>
      <c r="F2221" t="s">
        <v>24</v>
      </c>
      <c r="G2221" t="s">
        <v>25</v>
      </c>
      <c r="H2221">
        <v>733</v>
      </c>
      <c r="I2221">
        <v>96</v>
      </c>
      <c r="J2221">
        <v>295</v>
      </c>
      <c r="K2221" t="s">
        <v>3019</v>
      </c>
      <c r="L2221">
        <v>199</v>
      </c>
      <c r="M2221">
        <v>287</v>
      </c>
      <c r="N2221">
        <v>811</v>
      </c>
      <c r="O2221">
        <v>-3597</v>
      </c>
      <c r="P2221">
        <v>12401</v>
      </c>
      <c r="Q2221">
        <v>189672</v>
      </c>
      <c r="R2221">
        <v>9</v>
      </c>
      <c r="S2221">
        <v>59241499</v>
      </c>
      <c r="U2221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2221" t="str">
        <f>IFERROR(MID(spotify_top_songs_audio_features[[#This Row],[artist_names]],SEARCH(",",spotify_top_songs_audio_features[[#This Row],[artist_names]])+2,99),"")</f>
        <v>Tom Grennan</v>
      </c>
      <c r="W2221" t="str">
        <f>spotify_top_songs_audio_features[[#This Row],[source]]</f>
        <v>Columbia</v>
      </c>
      <c r="X2221" s="1">
        <f>spotify_top_songs_audio_features[[#This Row],[streams]]</f>
        <v>59241499</v>
      </c>
      <c r="Y2221" t="str">
        <f>IF(Tabela2[[#This Row],[feat]]="","","Feat")</f>
        <v>Feat</v>
      </c>
      <c r="Z2221" s="17" t="str">
        <f>CONCATENATE(INT(spotify_top_songs_audio_features[[#This Row],[duration_ms]]/(60*1000)),":",MOD(INT(spotify_top_songs_audio_features[[#This Row],[duration_ms]]/1000),60))</f>
        <v>3:9</v>
      </c>
      <c r="AA22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221" t="str">
        <f>spotify_top_songs_audio_features[[#This Row],[track_name]]</f>
        <v>By Your Side (feat. Tom Grennan)</v>
      </c>
    </row>
    <row r="2222" spans="1:28" x14ac:dyDescent="0.25">
      <c r="A2222" t="s">
        <v>15448</v>
      </c>
      <c r="B2222" t="s">
        <v>15449</v>
      </c>
      <c r="C2222" t="s">
        <v>15450</v>
      </c>
      <c r="D2222" t="s">
        <v>10798</v>
      </c>
      <c r="E2222" t="s">
        <v>70</v>
      </c>
      <c r="F2222" t="s">
        <v>32</v>
      </c>
      <c r="G2222" t="s">
        <v>152</v>
      </c>
      <c r="H2222">
        <v>812</v>
      </c>
      <c r="I2222">
        <v>791</v>
      </c>
      <c r="J2222">
        <v>279</v>
      </c>
      <c r="K2222" t="s">
        <v>9806</v>
      </c>
      <c r="L2222">
        <v>9.0799999999999995E-3</v>
      </c>
      <c r="M2222">
        <v>305</v>
      </c>
      <c r="N2222">
        <v>635</v>
      </c>
      <c r="O2222">
        <v>-3704</v>
      </c>
      <c r="P2222">
        <v>109969</v>
      </c>
      <c r="Q2222">
        <v>139146</v>
      </c>
      <c r="R2222">
        <v>7</v>
      </c>
      <c r="S2222">
        <v>59234770</v>
      </c>
      <c r="U2222" t="str">
        <f>IFERROR(LEFT(spotify_top_songs_audio_features[[#This Row],[artist_names]],SEARCH(",",spotify_top_songs_audio_features[[#This Row],[artist_names]])-1),spotify_top_songs_audio_features[[#This Row],[artist_names]])</f>
        <v>Kenia OS</v>
      </c>
      <c r="V2222" t="str">
        <f>IFERROR(MID(spotify_top_songs_audio_features[[#This Row],[artist_names]],SEARCH(",",spotify_top_songs_audio_features[[#This Row],[artist_names]])+2,99),"")</f>
        <v/>
      </c>
      <c r="W2222" t="str">
        <f>spotify_top_songs_audio_features[[#This Row],[source]]</f>
        <v>Sony Music México</v>
      </c>
      <c r="X2222" s="1">
        <f>spotify_top_songs_audio_features[[#This Row],[streams]]</f>
        <v>59234770</v>
      </c>
      <c r="Y2222" t="str">
        <f>IF(Tabela2[[#This Row],[feat]]="","","Feat")</f>
        <v/>
      </c>
      <c r="Z2222" s="17" t="str">
        <f>CONCATENATE(INT(spotify_top_songs_audio_features[[#This Row],[duration_ms]]/(60*1000)),":",MOD(INT(spotify_top_songs_audio_features[[#This Row],[duration_ms]]/1000),60))</f>
        <v>2:19</v>
      </c>
      <c r="AA22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222" t="str">
        <f>spotify_top_songs_audio_features[[#This Row],[track_name]]</f>
        <v>Malas Decisiones</v>
      </c>
    </row>
    <row r="2223" spans="1:28" x14ac:dyDescent="0.25">
      <c r="A2223" t="s">
        <v>16328</v>
      </c>
      <c r="B2223" t="s">
        <v>1503</v>
      </c>
      <c r="C2223" t="s">
        <v>16329</v>
      </c>
      <c r="D2223" t="s">
        <v>7472</v>
      </c>
      <c r="E2223" t="s">
        <v>102</v>
      </c>
      <c r="F2223" t="s">
        <v>32</v>
      </c>
      <c r="G2223" t="s">
        <v>25</v>
      </c>
      <c r="H2223">
        <v>683</v>
      </c>
      <c r="I2223">
        <v>875</v>
      </c>
      <c r="J2223">
        <v>549</v>
      </c>
      <c r="K2223" t="s">
        <v>7004</v>
      </c>
      <c r="L2223">
        <v>0</v>
      </c>
      <c r="M2223">
        <v>84</v>
      </c>
      <c r="N2223">
        <v>384</v>
      </c>
      <c r="O2223">
        <v>-4866</v>
      </c>
      <c r="P2223">
        <v>122002</v>
      </c>
      <c r="Q2223">
        <v>183853</v>
      </c>
      <c r="R2223">
        <v>6</v>
      </c>
      <c r="S2223">
        <v>59189068</v>
      </c>
      <c r="U2223" t="str">
        <f>IFERROR(LEFT(spotify_top_songs_audio_features[[#This Row],[artist_names]],SEARCH(",",spotify_top_songs_audio_features[[#This Row],[artist_names]])-1),spotify_top_songs_audio_features[[#This Row],[artist_names]])</f>
        <v>IVE</v>
      </c>
      <c r="V2223" t="str">
        <f>IFERROR(MID(spotify_top_songs_audio_features[[#This Row],[artist_names]],SEARCH(",",spotify_top_songs_audio_features[[#This Row],[artist_names]])+2,99),"")</f>
        <v/>
      </c>
      <c r="W2223" t="str">
        <f>spotify_top_songs_audio_features[[#This Row],[source]]</f>
        <v>Starship Entertainment</v>
      </c>
      <c r="X2223" s="1">
        <f>spotify_top_songs_audio_features[[#This Row],[streams]]</f>
        <v>59189068</v>
      </c>
      <c r="Y2223" t="str">
        <f>IF(Tabela2[[#This Row],[feat]]="","","Feat")</f>
        <v/>
      </c>
      <c r="Z2223" s="17" t="str">
        <f>CONCATENATE(INT(spotify_top_songs_audio_features[[#This Row],[duration_ms]]/(60*1000)),":",MOD(INT(spotify_top_songs_audio_features[[#This Row],[duration_ms]]/1000),60))</f>
        <v>3:3</v>
      </c>
      <c r="AA22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223" t="str">
        <f>spotify_top_songs_audio_features[[#This Row],[track_name]]</f>
        <v>I AM</v>
      </c>
    </row>
    <row r="2224" spans="1:28" x14ac:dyDescent="0.25">
      <c r="A2224" t="s">
        <v>14081</v>
      </c>
      <c r="B2224" t="s">
        <v>9026</v>
      </c>
      <c r="C2224" t="s">
        <v>14082</v>
      </c>
      <c r="D2224" t="s">
        <v>8630</v>
      </c>
      <c r="E2224" t="s">
        <v>142</v>
      </c>
      <c r="F2224" t="s">
        <v>24</v>
      </c>
      <c r="G2224" t="s">
        <v>25</v>
      </c>
      <c r="H2224">
        <v>774</v>
      </c>
      <c r="I2224">
        <v>66</v>
      </c>
      <c r="J2224">
        <v>328</v>
      </c>
      <c r="K2224" t="s">
        <v>1627</v>
      </c>
      <c r="L2224">
        <v>0</v>
      </c>
      <c r="M2224">
        <v>4</v>
      </c>
      <c r="N2224">
        <v>961</v>
      </c>
      <c r="O2224">
        <v>-82</v>
      </c>
      <c r="P2224">
        <v>120023</v>
      </c>
      <c r="Q2224">
        <v>174253</v>
      </c>
      <c r="R2224">
        <v>7</v>
      </c>
      <c r="S2224">
        <v>59173786</v>
      </c>
      <c r="U2224" t="str">
        <f>IFERROR(LEFT(spotify_top_songs_audio_features[[#This Row],[artist_names]],SEARCH(",",spotify_top_songs_audio_features[[#This Row],[artist_names]])-1),spotify_top_songs_audio_features[[#This Row],[artist_names]])</f>
        <v>FIFTY FIFTY</v>
      </c>
      <c r="V2224" t="str">
        <f>IFERROR(MID(spotify_top_songs_audio_features[[#This Row],[artist_names]],SEARCH(",",spotify_top_songs_audio_features[[#This Row],[artist_names]])+2,99),"")</f>
        <v/>
      </c>
      <c r="W2224" t="str">
        <f>spotify_top_songs_audio_features[[#This Row],[source]]</f>
        <v>WM Korea</v>
      </c>
      <c r="X2224" s="1">
        <f>spotify_top_songs_audio_features[[#This Row],[streams]]</f>
        <v>59173786</v>
      </c>
      <c r="Y2224" t="str">
        <f>IF(Tabela2[[#This Row],[feat]]="","","Feat")</f>
        <v/>
      </c>
      <c r="Z2224" s="17" t="str">
        <f>CONCATENATE(INT(spotify_top_songs_audio_features[[#This Row],[duration_ms]]/(60*1000)),":",MOD(INT(spotify_top_songs_audio_features[[#This Row],[duration_ms]]/1000),60))</f>
        <v>2:54</v>
      </c>
      <c r="AA22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224" t="str">
        <f>spotify_top_songs_audio_features[[#This Row],[track_name]]</f>
        <v>Cupid</v>
      </c>
    </row>
    <row r="2225" spans="1:28" x14ac:dyDescent="0.25">
      <c r="A2225" t="s">
        <v>15761</v>
      </c>
      <c r="B2225" t="s">
        <v>1070</v>
      </c>
      <c r="C2225" t="s">
        <v>15762</v>
      </c>
      <c r="D2225" t="s">
        <v>929</v>
      </c>
      <c r="E2225" t="s">
        <v>142</v>
      </c>
      <c r="F2225" t="s">
        <v>24</v>
      </c>
      <c r="G2225" t="s">
        <v>25</v>
      </c>
      <c r="H2225">
        <v>61</v>
      </c>
      <c r="I2225">
        <v>571</v>
      </c>
      <c r="J2225">
        <v>782</v>
      </c>
      <c r="K2225" t="s">
        <v>15763</v>
      </c>
      <c r="L2225">
        <v>0</v>
      </c>
      <c r="M2225">
        <v>131</v>
      </c>
      <c r="N2225">
        <v>747</v>
      </c>
      <c r="O2225">
        <v>-5649</v>
      </c>
      <c r="P2225">
        <v>10501</v>
      </c>
      <c r="Q2225">
        <v>171655</v>
      </c>
      <c r="R2225">
        <v>5</v>
      </c>
      <c r="S2225">
        <v>59113575</v>
      </c>
      <c r="U2225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2225" t="str">
        <f>IFERROR(MID(spotify_top_songs_audio_features[[#This Row],[artist_names]],SEARCH(",",spotify_top_songs_audio_features[[#This Row],[artist_names]])+2,99),"")</f>
        <v/>
      </c>
      <c r="W2225" t="str">
        <f>spotify_top_songs_audio_features[[#This Row],[source]]</f>
        <v>Interscope Records</v>
      </c>
      <c r="X2225" s="1">
        <f>spotify_top_songs_audio_features[[#This Row],[streams]]</f>
        <v>59113575</v>
      </c>
      <c r="Y2225" t="str">
        <f>IF(Tabela2[[#This Row],[feat]]="","","Feat")</f>
        <v/>
      </c>
      <c r="Z2225" s="17" t="str">
        <f>CONCATENATE(INT(spotify_top_songs_audio_features[[#This Row],[duration_ms]]/(60*1000)),":",MOD(INT(spotify_top_songs_audio_features[[#This Row],[duration_ms]]/1000),60))</f>
        <v>2:51</v>
      </c>
      <c r="AA22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225" t="str">
        <f>spotify_top_songs_audio_features[[#This Row],[track_name]]</f>
        <v>Single Soon</v>
      </c>
    </row>
    <row r="2226" spans="1:28" x14ac:dyDescent="0.25">
      <c r="A2226" t="s">
        <v>9622</v>
      </c>
      <c r="B2226" t="s">
        <v>2334</v>
      </c>
      <c r="C2226" t="s">
        <v>9623</v>
      </c>
      <c r="D2226" t="s">
        <v>2336</v>
      </c>
      <c r="E2226" t="s">
        <v>23</v>
      </c>
      <c r="F2226" t="s">
        <v>24</v>
      </c>
      <c r="G2226" t="s">
        <v>25</v>
      </c>
      <c r="H2226">
        <v>509</v>
      </c>
      <c r="I2226">
        <v>712</v>
      </c>
      <c r="J2226">
        <v>111</v>
      </c>
      <c r="K2226" t="s">
        <v>1157</v>
      </c>
      <c r="L2226">
        <v>0</v>
      </c>
      <c r="M2226">
        <v>102</v>
      </c>
      <c r="N2226">
        <v>653</v>
      </c>
      <c r="O2226">
        <v>-5747</v>
      </c>
      <c r="P2226">
        <v>99831</v>
      </c>
      <c r="Q2226">
        <v>183229</v>
      </c>
      <c r="R2226">
        <v>15</v>
      </c>
      <c r="S2226">
        <v>59069645</v>
      </c>
      <c r="U2226" t="str">
        <f>IFERROR(LEFT(spotify_top_songs_audio_features[[#This Row],[artist_names]],SEARCH(",",spotify_top_songs_audio_features[[#This Row],[artist_names]])-1),spotify_top_songs_audio_features[[#This Row],[artist_names]])</f>
        <v>Galantis</v>
      </c>
      <c r="V2226" t="str">
        <f>IFERROR(MID(spotify_top_songs_audio_features[[#This Row],[artist_names]],SEARCH(",",spotify_top_songs_audio_features[[#This Row],[artist_names]])+2,99),"")</f>
        <v/>
      </c>
      <c r="W2226" t="str">
        <f>spotify_top_songs_audio_features[[#This Row],[source]]</f>
        <v>Big Beat Records</v>
      </c>
      <c r="X2226" s="1">
        <f>spotify_top_songs_audio_features[[#This Row],[streams]]</f>
        <v>59069645</v>
      </c>
      <c r="Y2226" t="str">
        <f>IF(Tabela2[[#This Row],[feat]]="","","Feat")</f>
        <v/>
      </c>
      <c r="Z2226" s="17" t="str">
        <f>CONCATENATE(INT(spotify_top_songs_audio_features[[#This Row],[duration_ms]]/(60*1000)),":",MOD(INT(spotify_top_songs_audio_features[[#This Row],[duration_ms]]/1000),60))</f>
        <v>3:3</v>
      </c>
      <c r="AA22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226" t="str">
        <f>spotify_top_songs_audio_features[[#This Row],[track_name]]</f>
        <v>Hunter</v>
      </c>
    </row>
    <row r="2227" spans="1:28" x14ac:dyDescent="0.25">
      <c r="A2227" t="s">
        <v>16025</v>
      </c>
      <c r="B2227" t="s">
        <v>16026</v>
      </c>
      <c r="C2227" t="s">
        <v>16027</v>
      </c>
      <c r="D2227" t="s">
        <v>501</v>
      </c>
      <c r="E2227" t="s">
        <v>86</v>
      </c>
      <c r="F2227" t="s">
        <v>32</v>
      </c>
      <c r="G2227" t="s">
        <v>25</v>
      </c>
      <c r="H2227">
        <v>887</v>
      </c>
      <c r="I2227">
        <v>485</v>
      </c>
      <c r="J2227">
        <v>2</v>
      </c>
      <c r="K2227" t="s">
        <v>8466</v>
      </c>
      <c r="L2227">
        <v>0</v>
      </c>
      <c r="M2227">
        <v>141</v>
      </c>
      <c r="N2227">
        <v>328</v>
      </c>
      <c r="O2227">
        <v>-9358</v>
      </c>
      <c r="P2227">
        <v>125987</v>
      </c>
      <c r="Q2227">
        <v>215693</v>
      </c>
      <c r="R2227">
        <v>8</v>
      </c>
      <c r="S2227">
        <v>58981116</v>
      </c>
      <c r="U2227" t="str">
        <f>IFERROR(LEFT(spotify_top_songs_audio_features[[#This Row],[artist_names]],SEARCH(",",spotify_top_songs_audio_features[[#This Row],[artist_names]])-1),spotify_top_songs_audio_features[[#This Row],[artist_names]])</f>
        <v>Young Stoner Life</v>
      </c>
      <c r="V2227" t="str">
        <f>IFERROR(MID(spotify_top_songs_audio_features[[#This Row],[artist_names]],SEARCH(",",spotify_top_songs_audio_features[[#This Row],[artist_names]])+2,99),"")</f>
        <v>Young Thug, Gunna, Drake</v>
      </c>
      <c r="W2227" t="str">
        <f>spotify_top_songs_audio_features[[#This Row],[source]]</f>
        <v>300 Entertainment</v>
      </c>
      <c r="X2227" s="1">
        <f>spotify_top_songs_audio_features[[#This Row],[streams]]</f>
        <v>58981116</v>
      </c>
      <c r="Y2227" t="str">
        <f>IF(Tabela2[[#This Row],[feat]]="","","Feat")</f>
        <v>Feat</v>
      </c>
      <c r="Z2227" s="17" t="str">
        <f>CONCATENATE(INT(spotify_top_songs_audio_features[[#This Row],[duration_ms]]/(60*1000)),":",MOD(INT(spotify_top_songs_audio_features[[#This Row],[duration_ms]]/1000),60))</f>
        <v>3:35</v>
      </c>
      <c r="AA22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227" t="str">
        <f>spotify_top_songs_audio_features[[#This Row],[track_name]]</f>
        <v>Solid (feat. Drake)</v>
      </c>
    </row>
    <row r="2228" spans="1:28" x14ac:dyDescent="0.25">
      <c r="A2228" t="s">
        <v>12045</v>
      </c>
      <c r="B2228" t="s">
        <v>2328</v>
      </c>
      <c r="C2228" t="s">
        <v>12046</v>
      </c>
      <c r="D2228" t="s">
        <v>53</v>
      </c>
      <c r="E2228" t="s">
        <v>113</v>
      </c>
      <c r="F2228" t="s">
        <v>24</v>
      </c>
      <c r="G2228" t="s">
        <v>25</v>
      </c>
      <c r="H2228">
        <v>748</v>
      </c>
      <c r="I2228">
        <v>779</v>
      </c>
      <c r="J2228">
        <v>342</v>
      </c>
      <c r="K2228" t="s">
        <v>12047</v>
      </c>
      <c r="L2228">
        <v>3.96E-3</v>
      </c>
      <c r="M2228">
        <v>113</v>
      </c>
      <c r="N2228">
        <v>928</v>
      </c>
      <c r="O2228">
        <v>-6659</v>
      </c>
      <c r="P2228">
        <v>12891</v>
      </c>
      <c r="Q2228">
        <v>214933</v>
      </c>
      <c r="R2228">
        <v>7</v>
      </c>
      <c r="S2228">
        <v>58785779</v>
      </c>
      <c r="U2228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2228" t="str">
        <f>IFERROR(MID(spotify_top_songs_audio_features[[#This Row],[artist_names]],SEARCH(",",spotify_top_songs_audio_features[[#This Row],[artist_names]])+2,99),"")</f>
        <v>Evaluna Montaner</v>
      </c>
      <c r="W2228" t="str">
        <f>spotify_top_songs_audio_features[[#This Row],[source]]</f>
        <v>Sony Music Latin</v>
      </c>
      <c r="X2228" s="1">
        <f>spotify_top_songs_audio_features[[#This Row],[streams]]</f>
        <v>58785779</v>
      </c>
      <c r="Y2228" t="str">
        <f>IF(Tabela2[[#This Row],[feat]]="","","Feat")</f>
        <v>Feat</v>
      </c>
      <c r="Z2228" s="17" t="str">
        <f>CONCATENATE(INT(spotify_top_songs_audio_features[[#This Row],[duration_ms]]/(60*1000)),":",MOD(INT(spotify_top_songs_audio_features[[#This Row],[duration_ms]]/1000),60))</f>
        <v>3:34</v>
      </c>
      <c r="AA22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28" t="str">
        <f>spotify_top_songs_audio_features[[#This Row],[track_name]]</f>
        <v>Índigo</v>
      </c>
    </row>
    <row r="2229" spans="1:28" x14ac:dyDescent="0.25">
      <c r="A2229" t="s">
        <v>14655</v>
      </c>
      <c r="B2229" t="s">
        <v>14656</v>
      </c>
      <c r="C2229" t="s">
        <v>14657</v>
      </c>
      <c r="D2229" t="s">
        <v>48</v>
      </c>
      <c r="E2229" t="s">
        <v>97</v>
      </c>
      <c r="F2229" t="s">
        <v>32</v>
      </c>
      <c r="G2229" t="s">
        <v>25</v>
      </c>
      <c r="H2229">
        <v>731</v>
      </c>
      <c r="I2229">
        <v>774</v>
      </c>
      <c r="J2229">
        <v>555</v>
      </c>
      <c r="K2229" t="s">
        <v>3488</v>
      </c>
      <c r="L2229">
        <v>3.3399999999999999E-4</v>
      </c>
      <c r="M2229">
        <v>114</v>
      </c>
      <c r="N2229">
        <v>219</v>
      </c>
      <c r="O2229">
        <v>-5273</v>
      </c>
      <c r="P2229">
        <v>100005</v>
      </c>
      <c r="Q2229">
        <v>212467</v>
      </c>
      <c r="R2229">
        <v>7</v>
      </c>
      <c r="S2229">
        <v>58778680</v>
      </c>
      <c r="U222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229" t="str">
        <f>IFERROR(MID(spotify_top_songs_audio_features[[#This Row],[artist_names]],SEARCH(",",spotify_top_songs_audio_features[[#This Row],[artist_names]])+2,99),"")</f>
        <v>G-Eazy, YG</v>
      </c>
      <c r="W2229" t="str">
        <f>spotify_top_songs_audio_features[[#This Row],[source]]</f>
        <v>Republic Records</v>
      </c>
      <c r="X2229" s="1">
        <f>spotify_top_songs_audio_features[[#This Row],[streams]]</f>
        <v>58778680</v>
      </c>
      <c r="Y2229" t="str">
        <f>IF(Tabela2[[#This Row],[feat]]="","","Feat")</f>
        <v>Feat</v>
      </c>
      <c r="Z2229" s="17" t="str">
        <f>CONCATENATE(INT(spotify_top_songs_audio_features[[#This Row],[duration_ms]]/(60*1000)),":",MOD(INT(spotify_top_songs_audio_features[[#This Row],[duration_ms]]/1000),60))</f>
        <v>3:32</v>
      </c>
      <c r="AA22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29" t="str">
        <f>spotify_top_songs_audio_features[[#This Row],[track_name]]</f>
        <v>Same Bitches (feat. G-Eazy &amp; YG)</v>
      </c>
    </row>
    <row r="2230" spans="1:28" x14ac:dyDescent="0.25">
      <c r="A2230" t="s">
        <v>16598</v>
      </c>
      <c r="B2230" t="s">
        <v>16599</v>
      </c>
      <c r="C2230" t="s">
        <v>16600</v>
      </c>
      <c r="D2230" t="s">
        <v>16601</v>
      </c>
      <c r="E2230" t="s">
        <v>31</v>
      </c>
      <c r="F2230" t="s">
        <v>24</v>
      </c>
      <c r="G2230" t="s">
        <v>25</v>
      </c>
      <c r="H2230">
        <v>601</v>
      </c>
      <c r="I2230">
        <v>712</v>
      </c>
      <c r="J2230">
        <v>431</v>
      </c>
      <c r="K2230" t="s">
        <v>4572</v>
      </c>
      <c r="L2230">
        <v>0</v>
      </c>
      <c r="M2230">
        <v>479</v>
      </c>
      <c r="N2230">
        <v>386</v>
      </c>
      <c r="O2230">
        <v>-9433</v>
      </c>
      <c r="P2230">
        <v>114998</v>
      </c>
      <c r="Q2230">
        <v>154000</v>
      </c>
      <c r="R2230">
        <v>7</v>
      </c>
      <c r="S2230">
        <v>58646617</v>
      </c>
      <c r="U2230" t="str">
        <f>IFERROR(LEFT(spotify_top_songs_audio_features[[#This Row],[artist_names]],SEARCH(",",spotify_top_songs_audio_features[[#This Row],[artist_names]])-1),spotify_top_songs_audio_features[[#This Row],[artist_names]])</f>
        <v>Yung Lean</v>
      </c>
      <c r="V2230" t="str">
        <f>IFERROR(MID(spotify_top_songs_audio_features[[#This Row],[artist_names]],SEARCH(",",spotify_top_songs_audio_features[[#This Row],[artist_names]])+2,99),"")</f>
        <v/>
      </c>
      <c r="W2230" t="str">
        <f>spotify_top_songs_audio_features[[#This Row],[source]]</f>
        <v>YEAR0001</v>
      </c>
      <c r="X2230" s="1">
        <f>spotify_top_songs_audio_features[[#This Row],[streams]]</f>
        <v>58646617</v>
      </c>
      <c r="Y2230" t="str">
        <f>IF(Tabela2[[#This Row],[feat]]="","","Feat")</f>
        <v/>
      </c>
      <c r="Z2230" s="17" t="str">
        <f>CONCATENATE(INT(spotify_top_songs_audio_features[[#This Row],[duration_ms]]/(60*1000)),":",MOD(INT(spotify_top_songs_audio_features[[#This Row],[duration_ms]]/1000),60))</f>
        <v>2:34</v>
      </c>
      <c r="AA22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30" t="str">
        <f>spotify_top_songs_audio_features[[#This Row],[track_name]]</f>
        <v>Ginseng Strip 2002</v>
      </c>
    </row>
    <row r="2231" spans="1:28" x14ac:dyDescent="0.25">
      <c r="A2231" t="s">
        <v>119</v>
      </c>
      <c r="B2231" t="s">
        <v>120</v>
      </c>
      <c r="C2231" t="s">
        <v>121</v>
      </c>
      <c r="D2231" t="s">
        <v>122</v>
      </c>
      <c r="E2231" t="s">
        <v>86</v>
      </c>
      <c r="F2231" t="s">
        <v>32</v>
      </c>
      <c r="G2231" t="s">
        <v>25</v>
      </c>
      <c r="H2231">
        <v>414</v>
      </c>
      <c r="I2231">
        <v>416</v>
      </c>
      <c r="J2231">
        <v>251</v>
      </c>
      <c r="K2231" t="s">
        <v>123</v>
      </c>
      <c r="L2231">
        <v>179</v>
      </c>
      <c r="M2231">
        <v>131</v>
      </c>
      <c r="N2231">
        <v>196</v>
      </c>
      <c r="O2231">
        <v>-8024</v>
      </c>
      <c r="P2231">
        <v>15991</v>
      </c>
      <c r="Q2231">
        <v>186268</v>
      </c>
      <c r="R2231">
        <v>10</v>
      </c>
      <c r="S2231">
        <v>58613459</v>
      </c>
      <c r="U2231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2231" t="str">
        <f>IFERROR(MID(spotify_top_songs_audio_features[[#This Row],[artist_names]],SEARCH(",",spotify_top_songs_audio_features[[#This Row],[artist_names]])+2,99),"")</f>
        <v/>
      </c>
      <c r="W2231" t="str">
        <f>spotify_top_songs_audio_features[[#This Row],[source]]</f>
        <v>Bad Vibes Forever, LLC</v>
      </c>
      <c r="X2231" s="1">
        <f>spotify_top_songs_audio_features[[#This Row],[streams]]</f>
        <v>58613459</v>
      </c>
      <c r="Y2231" t="str">
        <f>IF(Tabela2[[#This Row],[feat]]="","","Feat")</f>
        <v/>
      </c>
      <c r="Z2231" s="17" t="str">
        <f>CONCATENATE(INT(spotify_top_songs_audio_features[[#This Row],[duration_ms]]/(60*1000)),":",MOD(INT(spotify_top_songs_audio_features[[#This Row],[duration_ms]]/1000),60))</f>
        <v>3:6</v>
      </c>
      <c r="AA22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231" t="str">
        <f>spotify_top_songs_audio_features[[#This Row],[track_name]]</f>
        <v>NUMB</v>
      </c>
    </row>
    <row r="2232" spans="1:28" x14ac:dyDescent="0.25">
      <c r="A2232" t="s">
        <v>2522</v>
      </c>
      <c r="B2232" t="s">
        <v>2523</v>
      </c>
      <c r="C2232" t="s">
        <v>2524</v>
      </c>
      <c r="D2232" t="s">
        <v>53</v>
      </c>
      <c r="E2232" t="s">
        <v>31</v>
      </c>
      <c r="F2232" t="s">
        <v>24</v>
      </c>
      <c r="G2232" t="s">
        <v>25</v>
      </c>
      <c r="H2232">
        <v>523</v>
      </c>
      <c r="I2232">
        <v>691</v>
      </c>
      <c r="J2232">
        <v>833</v>
      </c>
      <c r="K2232" t="s">
        <v>2525</v>
      </c>
      <c r="L2232">
        <v>0</v>
      </c>
      <c r="M2232">
        <v>327</v>
      </c>
      <c r="N2232">
        <v>677</v>
      </c>
      <c r="O2232">
        <v>-3802</v>
      </c>
      <c r="P2232">
        <v>94148</v>
      </c>
      <c r="Q2232">
        <v>160213</v>
      </c>
      <c r="R2232">
        <v>9</v>
      </c>
      <c r="S2232">
        <v>58588462</v>
      </c>
      <c r="U2232" t="str">
        <f>IFERROR(LEFT(spotify_top_songs_audio_features[[#This Row],[artist_names]],SEARCH(",",spotify_top_songs_audio_features[[#This Row],[artist_names]])-1),spotify_top_songs_audio_features[[#This Row],[artist_names]])</f>
        <v>TINI</v>
      </c>
      <c r="V2232" t="str">
        <f>IFERROR(MID(spotify_top_songs_audio_features[[#This Row],[artist_names]],SEARCH(",",spotify_top_songs_audio_features[[#This Row],[artist_names]])+2,99),"")</f>
        <v>L-Gante</v>
      </c>
      <c r="W2232" t="str">
        <f>spotify_top_songs_audio_features[[#This Row],[source]]</f>
        <v>Sony Music Latin</v>
      </c>
      <c r="X2232" s="1">
        <f>spotify_top_songs_audio_features[[#This Row],[streams]]</f>
        <v>58588462</v>
      </c>
      <c r="Y2232" t="str">
        <f>IF(Tabela2[[#This Row],[feat]]="","","Feat")</f>
        <v>Feat</v>
      </c>
      <c r="Z2232" s="17" t="str">
        <f>CONCATENATE(INT(spotify_top_songs_audio_features[[#This Row],[duration_ms]]/(60*1000)),":",MOD(INT(spotify_top_songs_audio_features[[#This Row],[duration_ms]]/1000),60))</f>
        <v>2:40</v>
      </c>
      <c r="AA22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32" t="str">
        <f>spotify_top_songs_audio_features[[#This Row],[track_name]]</f>
        <v>Bar</v>
      </c>
    </row>
    <row r="2233" spans="1:28" x14ac:dyDescent="0.25">
      <c r="A2233" t="s">
        <v>1523</v>
      </c>
      <c r="B2233" t="s">
        <v>1524</v>
      </c>
      <c r="C2233" t="s">
        <v>1525</v>
      </c>
      <c r="D2233" t="s">
        <v>141</v>
      </c>
      <c r="E2233" t="s">
        <v>97</v>
      </c>
      <c r="F2233" t="s">
        <v>24</v>
      </c>
      <c r="G2233" t="s">
        <v>25</v>
      </c>
      <c r="H2233">
        <v>724</v>
      </c>
      <c r="I2233">
        <v>578</v>
      </c>
      <c r="J2233">
        <v>819</v>
      </c>
      <c r="K2233" t="s">
        <v>752</v>
      </c>
      <c r="L2233">
        <v>1.06E-4</v>
      </c>
      <c r="M2233">
        <v>943</v>
      </c>
      <c r="N2233">
        <v>757</v>
      </c>
      <c r="O2233">
        <v>-7117</v>
      </c>
      <c r="P2233">
        <v>167985</v>
      </c>
      <c r="Q2233">
        <v>211879</v>
      </c>
      <c r="R2233">
        <v>6</v>
      </c>
      <c r="S2233">
        <v>58476318</v>
      </c>
      <c r="U2233" t="str">
        <f>IFERROR(LEFT(spotify_top_songs_audio_features[[#This Row],[artist_names]],SEARCH(",",spotify_top_songs_audio_features[[#This Row],[artist_names]])-1),spotify_top_songs_audio_features[[#This Row],[artist_names]])</f>
        <v>Mora</v>
      </c>
      <c r="V2233" t="str">
        <f>IFERROR(MID(spotify_top_songs_audio_features[[#This Row],[artist_names]],SEARCH(",",spotify_top_songs_audio_features[[#This Row],[artist_names]])+2,99),"")</f>
        <v>SAIKO</v>
      </c>
      <c r="W2233" t="str">
        <f>spotify_top_songs_audio_features[[#This Row],[source]]</f>
        <v>Rimas Entertainment LLC</v>
      </c>
      <c r="X2233" s="1">
        <f>spotify_top_songs_audio_features[[#This Row],[streams]]</f>
        <v>58476318</v>
      </c>
      <c r="Y2233" t="str">
        <f>IF(Tabela2[[#This Row],[feat]]="","","Feat")</f>
        <v>Feat</v>
      </c>
      <c r="Z2233" s="17" t="str">
        <f>CONCATENATE(INT(spotify_top_songs_audio_features[[#This Row],[duration_ms]]/(60*1000)),":",MOD(INT(spotify_top_songs_audio_features[[#This Row],[duration_ms]]/1000),60))</f>
        <v>3:31</v>
      </c>
      <c r="AA22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33" t="str">
        <f>spotify_top_songs_audio_features[[#This Row],[track_name]]</f>
        <v>REINA</v>
      </c>
    </row>
    <row r="2234" spans="1:28" x14ac:dyDescent="0.25">
      <c r="A2234" t="s">
        <v>13458</v>
      </c>
      <c r="B2234" t="s">
        <v>10338</v>
      </c>
      <c r="C2234" t="s">
        <v>10339</v>
      </c>
      <c r="D2234" t="s">
        <v>10340</v>
      </c>
      <c r="E2234" t="s">
        <v>58</v>
      </c>
      <c r="F2234" t="s">
        <v>24</v>
      </c>
      <c r="G2234" t="s">
        <v>25</v>
      </c>
      <c r="H2234">
        <v>603</v>
      </c>
      <c r="I2234">
        <v>473</v>
      </c>
      <c r="J2234">
        <v>511</v>
      </c>
      <c r="K2234" t="s">
        <v>6682</v>
      </c>
      <c r="L2234">
        <v>0</v>
      </c>
      <c r="M2234">
        <v>31</v>
      </c>
      <c r="N2234">
        <v>446</v>
      </c>
      <c r="O2234">
        <v>-723</v>
      </c>
      <c r="P2234">
        <v>109494</v>
      </c>
      <c r="Q2234">
        <v>175345</v>
      </c>
      <c r="R2234">
        <v>4</v>
      </c>
      <c r="S2234">
        <v>58384584</v>
      </c>
      <c r="U2234" t="str">
        <f>IFERROR(LEFT(spotify_top_songs_audio_features[[#This Row],[artist_names]],SEARCH(",",spotify_top_songs_audio_features[[#This Row],[artist_names]])-1),spotify_top_songs_audio_features[[#This Row],[artist_names]])</f>
        <v>Lauren Spencer Smith</v>
      </c>
      <c r="V2234" t="str">
        <f>IFERROR(MID(spotify_top_songs_audio_features[[#This Row],[artist_names]],SEARCH(",",spotify_top_songs_audio_features[[#This Row],[artist_names]])+2,99),"")</f>
        <v/>
      </c>
      <c r="W2234" t="str">
        <f>spotify_top_songs_audio_features[[#This Row],[source]]</f>
        <v>Three Name Productions, Inc./ Island Records &amp; Republic Records</v>
      </c>
      <c r="X2234" s="1">
        <f>spotify_top_songs_audio_features[[#This Row],[streams]]</f>
        <v>58384584</v>
      </c>
      <c r="Y2234" t="str">
        <f>IF(Tabela2[[#This Row],[feat]]="","","Feat")</f>
        <v/>
      </c>
      <c r="Z2234" s="17" t="str">
        <f>CONCATENATE(INT(spotify_top_songs_audio_features[[#This Row],[duration_ms]]/(60*1000)),":",MOD(INT(spotify_top_songs_audio_features[[#This Row],[duration_ms]]/1000),60))</f>
        <v>2:55</v>
      </c>
      <c r="AA22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34" t="str">
        <f>spotify_top_songs_audio_features[[#This Row],[track_name]]</f>
        <v>Fingers Crossed</v>
      </c>
    </row>
    <row r="2235" spans="1:28" x14ac:dyDescent="0.25">
      <c r="A2235" t="s">
        <v>3707</v>
      </c>
      <c r="B2235" t="s">
        <v>3708</v>
      </c>
      <c r="C2235" t="s">
        <v>3709</v>
      </c>
      <c r="D2235" t="s">
        <v>254</v>
      </c>
      <c r="E2235" t="s">
        <v>142</v>
      </c>
      <c r="F2235" t="s">
        <v>24</v>
      </c>
      <c r="G2235" t="s">
        <v>25</v>
      </c>
      <c r="H2235">
        <v>519</v>
      </c>
      <c r="I2235">
        <v>595</v>
      </c>
      <c r="J2235">
        <v>283</v>
      </c>
      <c r="K2235" t="s">
        <v>3294</v>
      </c>
      <c r="L2235">
        <v>0</v>
      </c>
      <c r="M2235">
        <v>762</v>
      </c>
      <c r="N2235">
        <v>237</v>
      </c>
      <c r="O2235">
        <v>-5001</v>
      </c>
      <c r="P2235">
        <v>129786</v>
      </c>
      <c r="Q2235">
        <v>247067</v>
      </c>
      <c r="R2235">
        <v>7</v>
      </c>
      <c r="S2235">
        <v>58334341</v>
      </c>
      <c r="U2235" t="str">
        <f>IFERROR(LEFT(spotify_top_songs_audio_features[[#This Row],[artist_names]],SEARCH(",",spotify_top_songs_audio_features[[#This Row],[artist_names]])-1),spotify_top_songs_audio_features[[#This Row],[artist_names]])</f>
        <v>Måneskin</v>
      </c>
      <c r="V2235" t="str">
        <f>IFERROR(MID(spotify_top_songs_audio_features[[#This Row],[artist_names]],SEARCH(",",spotify_top_songs_audio_features[[#This Row],[artist_names]])+2,99),"")</f>
        <v/>
      </c>
      <c r="W2235" t="str">
        <f>spotify_top_songs_audio_features[[#This Row],[source]]</f>
        <v>Epic</v>
      </c>
      <c r="X2235" s="1">
        <f>spotify_top_songs_audio_features[[#This Row],[streams]]</f>
        <v>58334341</v>
      </c>
      <c r="Y2235" t="str">
        <f>IF(Tabela2[[#This Row],[feat]]="","","Feat")</f>
        <v/>
      </c>
      <c r="Z2235" s="17" t="str">
        <f>CONCATENATE(INT(spotify_top_songs_audio_features[[#This Row],[duration_ms]]/(60*1000)),":",MOD(INT(spotify_top_songs_audio_features[[#This Row],[duration_ms]]/1000),60))</f>
        <v>4:7</v>
      </c>
      <c r="AA22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235" t="str">
        <f>spotify_top_songs_audio_features[[#This Row],[track_name]]</f>
        <v>THE LONELIEST</v>
      </c>
    </row>
    <row r="2236" spans="1:28" x14ac:dyDescent="0.25">
      <c r="A2236" t="s">
        <v>13488</v>
      </c>
      <c r="B2236" t="s">
        <v>9566</v>
      </c>
      <c r="C2236" t="s">
        <v>13489</v>
      </c>
      <c r="D2236" t="s">
        <v>1938</v>
      </c>
      <c r="E2236" t="s">
        <v>43</v>
      </c>
      <c r="F2236" t="s">
        <v>24</v>
      </c>
      <c r="G2236" t="s">
        <v>25</v>
      </c>
      <c r="H2236">
        <v>774</v>
      </c>
      <c r="I2236">
        <v>732</v>
      </c>
      <c r="J2236">
        <v>308</v>
      </c>
      <c r="K2236" t="s">
        <v>867</v>
      </c>
      <c r="L2236">
        <v>0</v>
      </c>
      <c r="M2236">
        <v>243</v>
      </c>
      <c r="N2236">
        <v>734</v>
      </c>
      <c r="O2236">
        <v>-4227</v>
      </c>
      <c r="P2236">
        <v>135005</v>
      </c>
      <c r="Q2236">
        <v>192725</v>
      </c>
      <c r="R2236">
        <v>10</v>
      </c>
      <c r="S2236">
        <v>58292367</v>
      </c>
      <c r="U2236" t="str">
        <f>IFERROR(LEFT(spotify_top_songs_audio_features[[#This Row],[artist_names]],SEARCH(",",spotify_top_songs_audio_features[[#This Row],[artist_names]])-1),spotify_top_songs_audio_features[[#This Row],[artist_names]])</f>
        <v>Gusttavo Lima</v>
      </c>
      <c r="V2236" t="str">
        <f>IFERROR(MID(spotify_top_songs_audio_features[[#This Row],[artist_names]],SEARCH(",",spotify_top_songs_audio_features[[#This Row],[artist_names]])+2,99),"")</f>
        <v/>
      </c>
      <c r="W2236" t="str">
        <f>spotify_top_songs_audio_features[[#This Row],[source]]</f>
        <v>Sony Music Entertainment</v>
      </c>
      <c r="X2236" s="1">
        <f>spotify_top_songs_audio_features[[#This Row],[streams]]</f>
        <v>58292367</v>
      </c>
      <c r="Y2236" t="str">
        <f>IF(Tabela2[[#This Row],[feat]]="","","Feat")</f>
        <v/>
      </c>
      <c r="Z2236" s="17" t="str">
        <f>CONCATENATE(INT(spotify_top_songs_audio_features[[#This Row],[duration_ms]]/(60*1000)),":",MOD(INT(spotify_top_songs_audio_features[[#This Row],[duration_ms]]/1000),60))</f>
        <v>3:12</v>
      </c>
      <c r="AA22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236" t="str">
        <f>spotify_top_songs_audio_features[[#This Row],[track_name]]</f>
        <v>Ficha Limpa</v>
      </c>
    </row>
    <row r="2237" spans="1:28" x14ac:dyDescent="0.25">
      <c r="A2237" t="s">
        <v>879</v>
      </c>
      <c r="B2237" t="s">
        <v>649</v>
      </c>
      <c r="C2237" t="s">
        <v>880</v>
      </c>
      <c r="D2237" t="s">
        <v>881</v>
      </c>
      <c r="E2237" t="s">
        <v>43</v>
      </c>
      <c r="F2237" t="s">
        <v>32</v>
      </c>
      <c r="G2237" t="s">
        <v>25</v>
      </c>
      <c r="H2237">
        <v>331</v>
      </c>
      <c r="I2237">
        <v>341</v>
      </c>
      <c r="J2237">
        <v>309</v>
      </c>
      <c r="K2237" t="s">
        <v>882</v>
      </c>
      <c r="L2237">
        <v>0</v>
      </c>
      <c r="M2237">
        <v>109</v>
      </c>
      <c r="N2237">
        <v>152</v>
      </c>
      <c r="O2237">
        <v>-6057</v>
      </c>
      <c r="P2237">
        <v>109821</v>
      </c>
      <c r="Q2237">
        <v>285935</v>
      </c>
      <c r="R2237">
        <v>8</v>
      </c>
      <c r="S2237">
        <v>58126522</v>
      </c>
      <c r="U2237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2237" t="str">
        <f>IFERROR(MID(spotify_top_songs_audio_features[[#This Row],[artist_names]],SEARCH(",",spotify_top_songs_audio_features[[#This Row],[artist_names]])+2,99),"")</f>
        <v/>
      </c>
      <c r="W2237" t="str">
        <f>spotify_top_songs_audio_features[[#This Row],[source]]</f>
        <v>XL Recordings</v>
      </c>
      <c r="X2237" s="1">
        <f>spotify_top_songs_audio_features[[#This Row],[streams]]</f>
        <v>58126522</v>
      </c>
      <c r="Y2237" t="str">
        <f>IF(Tabela2[[#This Row],[feat]]="","","Feat")</f>
        <v/>
      </c>
      <c r="Z2237" s="17" t="str">
        <f>CONCATENATE(INT(spotify_top_songs_audio_features[[#This Row],[duration_ms]]/(60*1000)),":",MOD(INT(spotify_top_songs_audio_features[[#This Row],[duration_ms]]/1000),60))</f>
        <v>4:45</v>
      </c>
      <c r="AA22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237" t="str">
        <f>spotify_top_songs_audio_features[[#This Row],[track_name]]</f>
        <v>Love In The Dark</v>
      </c>
    </row>
    <row r="2238" spans="1:28" x14ac:dyDescent="0.25">
      <c r="A2238" t="s">
        <v>2499</v>
      </c>
      <c r="B2238" t="s">
        <v>2500</v>
      </c>
      <c r="C2238" t="s">
        <v>2501</v>
      </c>
      <c r="D2238" t="s">
        <v>2502</v>
      </c>
      <c r="E2238" t="s">
        <v>469</v>
      </c>
      <c r="F2238" t="s">
        <v>32</v>
      </c>
      <c r="G2238" t="s">
        <v>25</v>
      </c>
      <c r="H2238">
        <v>774</v>
      </c>
      <c r="I2238">
        <v>905</v>
      </c>
      <c r="J2238">
        <v>122</v>
      </c>
      <c r="K2238" t="s">
        <v>2503</v>
      </c>
      <c r="L2238">
        <v>0</v>
      </c>
      <c r="M2238">
        <v>332</v>
      </c>
      <c r="N2238">
        <v>768</v>
      </c>
      <c r="O2238">
        <v>-2432</v>
      </c>
      <c r="P2238">
        <v>119964</v>
      </c>
      <c r="Q2238">
        <v>177467</v>
      </c>
      <c r="R2238">
        <v>7</v>
      </c>
      <c r="S2238">
        <v>58074294</v>
      </c>
      <c r="U2238" t="str">
        <f>IFERROR(LEFT(spotify_top_songs_audio_features[[#This Row],[artist_names]],SEARCH(",",spotify_top_songs_audio_features[[#This Row],[artist_names]])-1),spotify_top_songs_audio_features[[#This Row],[artist_names]])</f>
        <v>TWICE</v>
      </c>
      <c r="V2238" t="str">
        <f>IFERROR(MID(spotify_top_songs_audio_features[[#This Row],[artist_names]],SEARCH(",",spotify_top_songs_audio_features[[#This Row],[artist_names]])+2,99),"")</f>
        <v/>
      </c>
      <c r="W2238" t="str">
        <f>spotify_top_songs_audio_features[[#This Row],[source]]</f>
        <v>Republic Records - TWICE</v>
      </c>
      <c r="X2238" s="1">
        <f>spotify_top_songs_audio_features[[#This Row],[streams]]</f>
        <v>58074294</v>
      </c>
      <c r="Y2238" t="str">
        <f>IF(Tabela2[[#This Row],[feat]]="","","Feat")</f>
        <v/>
      </c>
      <c r="Z2238" s="17" t="str">
        <f>CONCATENATE(INT(spotify_top_songs_audio_features[[#This Row],[duration_ms]]/(60*1000)),":",MOD(INT(spotify_top_songs_audio_features[[#This Row],[duration_ms]]/1000),60))</f>
        <v>2:57</v>
      </c>
      <c r="AA22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238" t="str">
        <f>spotify_top_songs_audio_features[[#This Row],[track_name]]</f>
        <v>Talk that Talk</v>
      </c>
    </row>
    <row r="2239" spans="1:28" x14ac:dyDescent="0.25">
      <c r="A2239" t="s">
        <v>2793</v>
      </c>
      <c r="B2239" t="s">
        <v>2794</v>
      </c>
      <c r="C2239" t="s">
        <v>2795</v>
      </c>
      <c r="D2239" t="s">
        <v>2562</v>
      </c>
      <c r="E2239" t="s">
        <v>23</v>
      </c>
      <c r="F2239" t="s">
        <v>24</v>
      </c>
      <c r="G2239" t="s">
        <v>25</v>
      </c>
      <c r="H2239">
        <v>59</v>
      </c>
      <c r="I2239">
        <v>642</v>
      </c>
      <c r="J2239">
        <v>122</v>
      </c>
      <c r="K2239" t="s">
        <v>2796</v>
      </c>
      <c r="L2239">
        <v>0</v>
      </c>
      <c r="M2239">
        <v>105</v>
      </c>
      <c r="N2239">
        <v>651</v>
      </c>
      <c r="O2239">
        <v>-387</v>
      </c>
      <c r="P2239">
        <v>107356</v>
      </c>
      <c r="Q2239">
        <v>174444</v>
      </c>
      <c r="R2239">
        <v>8</v>
      </c>
      <c r="S2239">
        <v>58044207</v>
      </c>
      <c r="U2239" t="str">
        <f>IFERROR(LEFT(spotify_top_songs_audio_features[[#This Row],[artist_names]],SEARCH(",",spotify_top_songs_audio_features[[#This Row],[artist_names]])-1),spotify_top_songs_audio_features[[#This Row],[artist_names]])</f>
        <v>Sam Feldt</v>
      </c>
      <c r="V2239" t="str">
        <f>IFERROR(MID(spotify_top_songs_audio_features[[#This Row],[artist_names]],SEARCH(",",spotify_top_songs_audio_features[[#This Row],[artist_names]])+2,99),"")</f>
        <v>RANI</v>
      </c>
      <c r="W2239" t="str">
        <f>spotify_top_songs_audio_features[[#This Row],[source]]</f>
        <v>Spinnin' Records</v>
      </c>
      <c r="X2239" s="1">
        <f>spotify_top_songs_audio_features[[#This Row],[streams]]</f>
        <v>58044207</v>
      </c>
      <c r="Y2239" t="str">
        <f>IF(Tabela2[[#This Row],[feat]]="","","Feat")</f>
        <v>Feat</v>
      </c>
      <c r="Z2239" s="17" t="str">
        <f>CONCATENATE(INT(spotify_top_songs_audio_features[[#This Row],[duration_ms]]/(60*1000)),":",MOD(INT(spotify_top_songs_audio_features[[#This Row],[duration_ms]]/1000),60))</f>
        <v>2:54</v>
      </c>
      <c r="AA22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239" t="str">
        <f>spotify_top_songs_audio_features[[#This Row],[track_name]]</f>
        <v>Post Malone (feat. RANI)</v>
      </c>
    </row>
    <row r="2240" spans="1:28" x14ac:dyDescent="0.25">
      <c r="A2240" t="s">
        <v>10835</v>
      </c>
      <c r="B2240" t="s">
        <v>1291</v>
      </c>
      <c r="C2240" t="s">
        <v>10278</v>
      </c>
      <c r="D2240" t="s">
        <v>712</v>
      </c>
      <c r="E2240" t="s">
        <v>58</v>
      </c>
      <c r="F2240" t="s">
        <v>32</v>
      </c>
      <c r="G2240" t="s">
        <v>25</v>
      </c>
      <c r="H2240">
        <v>794</v>
      </c>
      <c r="I2240">
        <v>756</v>
      </c>
      <c r="J2240">
        <v>136</v>
      </c>
      <c r="K2240" t="s">
        <v>419</v>
      </c>
      <c r="L2240">
        <v>0</v>
      </c>
      <c r="M2240">
        <v>247</v>
      </c>
      <c r="N2240">
        <v>775</v>
      </c>
      <c r="O2240">
        <v>-716</v>
      </c>
      <c r="P2240">
        <v>123066</v>
      </c>
      <c r="Q2240">
        <v>156498</v>
      </c>
      <c r="R2240">
        <v>7</v>
      </c>
      <c r="S2240">
        <v>58041940</v>
      </c>
      <c r="U2240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2240" t="str">
        <f>IFERROR(MID(spotify_top_songs_audio_features[[#This Row],[artist_names]],SEARCH(",",spotify_top_songs_audio_features[[#This Row],[artist_names]])+2,99),"")</f>
        <v/>
      </c>
      <c r="W2240" t="str">
        <f>spotify_top_songs_audio_features[[#This Row],[source]]</f>
        <v>Generation Now/Atlantic</v>
      </c>
      <c r="X2240" s="1">
        <f>spotify_top_songs_audio_features[[#This Row],[streams]]</f>
        <v>58041940</v>
      </c>
      <c r="Y2240" t="str">
        <f>IF(Tabela2[[#This Row],[feat]]="","","Feat")</f>
        <v/>
      </c>
      <c r="Z2240" s="17" t="str">
        <f>CONCATENATE(INT(spotify_top_songs_audio_features[[#This Row],[duration_ms]]/(60*1000)),":",MOD(INT(spotify_top_songs_audio_features[[#This Row],[duration_ms]]/1000),60))</f>
        <v>2:36</v>
      </c>
      <c r="AA22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40" t="str">
        <f>spotify_top_songs_audio_features[[#This Row],[track_name]]</f>
        <v>Tyler Herro</v>
      </c>
    </row>
    <row r="2241" spans="1:28" x14ac:dyDescent="0.25">
      <c r="A2241" t="s">
        <v>16258</v>
      </c>
      <c r="B2241" t="s">
        <v>10094</v>
      </c>
      <c r="C2241" t="s">
        <v>16259</v>
      </c>
      <c r="D2241" t="s">
        <v>496</v>
      </c>
      <c r="E2241" t="s">
        <v>177</v>
      </c>
      <c r="F2241" t="s">
        <v>24</v>
      </c>
      <c r="G2241" t="s">
        <v>25</v>
      </c>
      <c r="H2241">
        <v>694</v>
      </c>
      <c r="I2241">
        <v>796</v>
      </c>
      <c r="J2241">
        <v>565</v>
      </c>
      <c r="K2241" t="s">
        <v>16260</v>
      </c>
      <c r="L2241">
        <v>384</v>
      </c>
      <c r="M2241">
        <v>108</v>
      </c>
      <c r="N2241">
        <v>515</v>
      </c>
      <c r="O2241">
        <v>-4164</v>
      </c>
      <c r="P2241">
        <v>93064</v>
      </c>
      <c r="Q2241">
        <v>212312</v>
      </c>
      <c r="R2241">
        <v>11</v>
      </c>
      <c r="S2241">
        <v>58014315</v>
      </c>
      <c r="U2241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2241" t="str">
        <f>IFERROR(MID(spotify_top_songs_audio_features[[#This Row],[artist_names]],SEARCH(",",spotify_top_songs_audio_features[[#This Row],[artist_names]])+2,99),"")</f>
        <v/>
      </c>
      <c r="W2241" t="str">
        <f>spotify_top_songs_audio_features[[#This Row],[source]]</f>
        <v>2020 Real Hasta La Muerte, LLC</v>
      </c>
      <c r="X2241" s="1">
        <f>spotify_top_songs_audio_features[[#This Row],[streams]]</f>
        <v>58014315</v>
      </c>
      <c r="Y2241" t="str">
        <f>IF(Tabela2[[#This Row],[feat]]="","","Feat")</f>
        <v/>
      </c>
      <c r="Z2241" s="17" t="str">
        <f>CONCATENATE(INT(spotify_top_songs_audio_features[[#This Row],[duration_ms]]/(60*1000)),":",MOD(INT(spotify_top_songs_audio_features[[#This Row],[duration_ms]]/1000),60))</f>
        <v>3:32</v>
      </c>
      <c r="AA22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241" t="str">
        <f>spotify_top_songs_audio_features[[#This Row],[track_name]]</f>
        <v>Reggaetonera</v>
      </c>
    </row>
    <row r="2242" spans="1:28" x14ac:dyDescent="0.25">
      <c r="A2242" t="s">
        <v>5039</v>
      </c>
      <c r="B2242" t="s">
        <v>284</v>
      </c>
      <c r="C2242" t="s">
        <v>5040</v>
      </c>
      <c r="D2242" t="s">
        <v>1092</v>
      </c>
      <c r="E2242" t="s">
        <v>86</v>
      </c>
      <c r="F2242" t="s">
        <v>32</v>
      </c>
      <c r="G2242" t="s">
        <v>25</v>
      </c>
      <c r="H2242">
        <v>899</v>
      </c>
      <c r="I2242">
        <v>587</v>
      </c>
      <c r="J2242">
        <v>338</v>
      </c>
      <c r="K2242" t="s">
        <v>1378</v>
      </c>
      <c r="L2242">
        <v>0</v>
      </c>
      <c r="M2242">
        <v>835</v>
      </c>
      <c r="N2242">
        <v>49</v>
      </c>
      <c r="O2242">
        <v>-7866</v>
      </c>
      <c r="P2242">
        <v>149993</v>
      </c>
      <c r="Q2242">
        <v>214467</v>
      </c>
      <c r="R2242">
        <v>8</v>
      </c>
      <c r="S2242">
        <v>57998452</v>
      </c>
      <c r="U224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242" t="str">
        <f>IFERROR(MID(spotify_top_songs_audio_features[[#This Row],[artist_names]],SEARCH(",",spotify_top_songs_audio_features[[#This Row],[artist_names]])+2,99),"")</f>
        <v/>
      </c>
      <c r="W2242" t="str">
        <f>spotify_top_songs_audio_features[[#This Row],[source]]</f>
        <v>Cash Money/Drake LP6</v>
      </c>
      <c r="X2242" s="1">
        <f>spotify_top_songs_audio_features[[#This Row],[streams]]</f>
        <v>57998452</v>
      </c>
      <c r="Y2242" t="str">
        <f>IF(Tabela2[[#This Row],[feat]]="","","Feat")</f>
        <v/>
      </c>
      <c r="Z2242" s="17" t="str">
        <f>CONCATENATE(INT(spotify_top_songs_audio_features[[#This Row],[duration_ms]]/(60*1000)),":",MOD(INT(spotify_top_songs_audio_features[[#This Row],[duration_ms]]/1000),60))</f>
        <v>3:34</v>
      </c>
      <c r="AA22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242" t="str">
        <f>spotify_top_songs_audio_features[[#This Row],[track_name]]</f>
        <v>I'm Upset</v>
      </c>
    </row>
    <row r="2243" spans="1:28" x14ac:dyDescent="0.25">
      <c r="A2243" t="s">
        <v>6938</v>
      </c>
      <c r="B2243" t="s">
        <v>1598</v>
      </c>
      <c r="C2243" t="s">
        <v>5623</v>
      </c>
      <c r="D2243" t="s">
        <v>1600</v>
      </c>
      <c r="E2243" t="s">
        <v>58</v>
      </c>
      <c r="F2243" t="s">
        <v>24</v>
      </c>
      <c r="G2243" t="s">
        <v>25</v>
      </c>
      <c r="H2243">
        <v>319</v>
      </c>
      <c r="I2243">
        <v>236</v>
      </c>
      <c r="J2243">
        <v>318</v>
      </c>
      <c r="K2243" t="s">
        <v>3723</v>
      </c>
      <c r="L2243">
        <v>1.6199999999999999E-3</v>
      </c>
      <c r="M2243">
        <v>272</v>
      </c>
      <c r="N2243">
        <v>254</v>
      </c>
      <c r="O2243">
        <v>-9644</v>
      </c>
      <c r="P2243">
        <v>162351</v>
      </c>
      <c r="Q2243">
        <v>156091</v>
      </c>
      <c r="R2243">
        <v>5</v>
      </c>
      <c r="S2243">
        <v>57965781</v>
      </c>
      <c r="U2243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2243" t="str">
        <f>IFERROR(MID(spotify_top_songs_audio_features[[#This Row],[artist_names]],SEARCH(",",spotify_top_songs_audio_features[[#This Row],[artist_names]])+2,99),"")</f>
        <v/>
      </c>
      <c r="W2243" t="str">
        <f>spotify_top_songs_audio_features[[#This Row],[source]]</f>
        <v>Rock The World/IDJ/Kanye LP7</v>
      </c>
      <c r="X2243" s="1">
        <f>spotify_top_songs_audio_features[[#This Row],[streams]]</f>
        <v>57965781</v>
      </c>
      <c r="Y2243" t="str">
        <f>IF(Tabela2[[#This Row],[feat]]="","","Feat")</f>
        <v/>
      </c>
      <c r="Z2243" s="17" t="str">
        <f>CONCATENATE(INT(spotify_top_songs_audio_features[[#This Row],[duration_ms]]/(60*1000)),":",MOD(INT(spotify_top_songs_audio_features[[#This Row],[duration_ms]]/1000),60))</f>
        <v>2:36</v>
      </c>
      <c r="AA22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43" t="str">
        <f>spotify_top_songs_audio_features[[#This Row],[track_name]]</f>
        <v>Moon</v>
      </c>
    </row>
    <row r="2244" spans="1:28" x14ac:dyDescent="0.25">
      <c r="A2244" t="s">
        <v>16303</v>
      </c>
      <c r="B2244" t="s">
        <v>749</v>
      </c>
      <c r="C2244" t="s">
        <v>16304</v>
      </c>
      <c r="D2244" t="s">
        <v>220</v>
      </c>
      <c r="E2244" t="s">
        <v>31</v>
      </c>
      <c r="F2244" t="s">
        <v>24</v>
      </c>
      <c r="G2244" t="s">
        <v>25</v>
      </c>
      <c r="H2244">
        <v>822</v>
      </c>
      <c r="I2244">
        <v>736</v>
      </c>
      <c r="J2244">
        <v>15</v>
      </c>
      <c r="K2244" t="s">
        <v>1245</v>
      </c>
      <c r="L2244">
        <v>781</v>
      </c>
      <c r="M2244">
        <v>748</v>
      </c>
      <c r="N2244">
        <v>679</v>
      </c>
      <c r="O2244">
        <v>-3969</v>
      </c>
      <c r="P2244">
        <v>17593</v>
      </c>
      <c r="Q2244">
        <v>181107</v>
      </c>
      <c r="R2244">
        <v>9</v>
      </c>
      <c r="S2244">
        <v>57942533</v>
      </c>
      <c r="U2244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2244" t="str">
        <f>IFERROR(MID(spotify_top_songs_audio_features[[#This Row],[artist_names]],SEARCH(",",spotify_top_songs_audio_features[[#This Row],[artist_names]])+2,99),"")</f>
        <v/>
      </c>
      <c r="W2244" t="str">
        <f>spotify_top_songs_audio_features[[#This Row],[source]]</f>
        <v>UMLE - Latino</v>
      </c>
      <c r="X2244" s="1">
        <f>spotify_top_songs_audio_features[[#This Row],[streams]]</f>
        <v>57942533</v>
      </c>
      <c r="Y2244" t="str">
        <f>IF(Tabela2[[#This Row],[feat]]="","","Feat")</f>
        <v/>
      </c>
      <c r="Z2244" s="17" t="str">
        <f>CONCATENATE(INT(spotify_top_songs_audio_features[[#This Row],[duration_ms]]/(60*1000)),":",MOD(INT(spotify_top_songs_audio_features[[#This Row],[duration_ms]]/1000),60))</f>
        <v>3:1</v>
      </c>
      <c r="AA22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44" t="str">
        <f>spotify_top_songs_audio_features[[#This Row],[track_name]]</f>
        <v>SEJODIOTO</v>
      </c>
    </row>
    <row r="2245" spans="1:28" x14ac:dyDescent="0.25">
      <c r="A2245" t="s">
        <v>13487</v>
      </c>
      <c r="B2245" t="s">
        <v>9406</v>
      </c>
      <c r="C2245" t="s">
        <v>9407</v>
      </c>
      <c r="D2245" t="s">
        <v>37</v>
      </c>
      <c r="E2245" t="s">
        <v>177</v>
      </c>
      <c r="F2245" t="s">
        <v>32</v>
      </c>
      <c r="G2245" t="s">
        <v>25</v>
      </c>
      <c r="H2245">
        <v>518</v>
      </c>
      <c r="I2245">
        <v>596</v>
      </c>
      <c r="J2245">
        <v>124</v>
      </c>
      <c r="K2245" t="s">
        <v>6688</v>
      </c>
      <c r="L2245">
        <v>0</v>
      </c>
      <c r="M2245">
        <v>133</v>
      </c>
      <c r="N2245">
        <v>326</v>
      </c>
      <c r="O2245">
        <v>-6653</v>
      </c>
      <c r="P2245">
        <v>10028</v>
      </c>
      <c r="Q2245">
        <v>190867</v>
      </c>
      <c r="R2245">
        <v>10</v>
      </c>
      <c r="S2245">
        <v>57906518</v>
      </c>
      <c r="U2245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2245" t="str">
        <f>IFERROR(MID(spotify_top_songs_audio_features[[#This Row],[artist_names]],SEARCH(",",spotify_top_songs_audio_features[[#This Row],[artist_names]])+2,99),"")</f>
        <v>Khalid</v>
      </c>
      <c r="W2245" t="str">
        <f>spotify_top_songs_audio_features[[#This Row],[source]]</f>
        <v>Island Records</v>
      </c>
      <c r="X2245" s="1">
        <f>spotify_top_songs_audio_features[[#This Row],[streams]]</f>
        <v>57906518</v>
      </c>
      <c r="Y2245" t="str">
        <f>IF(Tabela2[[#This Row],[feat]]="","","Feat")</f>
        <v>Feat</v>
      </c>
      <c r="Z2245" s="17" t="str">
        <f>CONCATENATE(INT(spotify_top_songs_audio_features[[#This Row],[duration_ms]]/(60*1000)),":",MOD(INT(spotify_top_songs_audio_features[[#This Row],[duration_ms]]/1000),60))</f>
        <v>3:10</v>
      </c>
      <c r="AA22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245" t="str">
        <f>spotify_top_songs_audio_features[[#This Row],[track_name]]</f>
        <v>Youth (feat. Khalid)</v>
      </c>
    </row>
    <row r="2246" spans="1:28" x14ac:dyDescent="0.25">
      <c r="A2246" t="s">
        <v>14105</v>
      </c>
      <c r="B2246" t="s">
        <v>14106</v>
      </c>
      <c r="C2246" t="s">
        <v>14107</v>
      </c>
      <c r="D2246" t="s">
        <v>10995</v>
      </c>
      <c r="E2246" t="s">
        <v>102</v>
      </c>
      <c r="F2246" t="s">
        <v>24</v>
      </c>
      <c r="G2246" t="s">
        <v>25</v>
      </c>
      <c r="H2246">
        <v>905</v>
      </c>
      <c r="I2246">
        <v>962</v>
      </c>
      <c r="J2246">
        <v>856</v>
      </c>
      <c r="K2246" t="s">
        <v>2123</v>
      </c>
      <c r="L2246">
        <v>0</v>
      </c>
      <c r="M2246">
        <v>272</v>
      </c>
      <c r="N2246">
        <v>906</v>
      </c>
      <c r="O2246">
        <v>-3197</v>
      </c>
      <c r="P2246">
        <v>129969</v>
      </c>
      <c r="Q2246">
        <v>174647</v>
      </c>
      <c r="R2246">
        <v>6</v>
      </c>
      <c r="S2246">
        <v>57882567</v>
      </c>
      <c r="U2246" t="str">
        <f>IFERROR(LEFT(spotify_top_songs_audio_features[[#This Row],[artist_names]],SEARCH(",",spotify_top_songs_audio_features[[#This Row],[artist_names]])-1),spotify_top_songs_audio_features[[#This Row],[artist_names]])</f>
        <v>PSY</v>
      </c>
      <c r="V2246" t="str">
        <f>IFERROR(MID(spotify_top_songs_audio_features[[#This Row],[artist_names]],SEARCH(",",spotify_top_songs_audio_features[[#This Row],[artist_names]])+2,99),"")</f>
        <v>SUGA</v>
      </c>
      <c r="W2246" t="str">
        <f>spotify_top_songs_audio_features[[#This Row],[source]]</f>
        <v>P NATION</v>
      </c>
      <c r="X2246" s="1">
        <f>spotify_top_songs_audio_features[[#This Row],[streams]]</f>
        <v>57882567</v>
      </c>
      <c r="Y2246" t="str">
        <f>IF(Tabela2[[#This Row],[feat]]="","","Feat")</f>
        <v>Feat</v>
      </c>
      <c r="Z2246" s="17" t="str">
        <f>CONCATENATE(INT(spotify_top_songs_audio_features[[#This Row],[duration_ms]]/(60*1000)),":",MOD(INT(spotify_top_songs_audio_features[[#This Row],[duration_ms]]/1000),60))</f>
        <v>2:54</v>
      </c>
      <c r="AA22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246" t="str">
        <f>spotify_top_songs_audio_features[[#This Row],[track_name]]</f>
        <v>That That (prod.&amp;feat. SUGA of BTS)</v>
      </c>
    </row>
    <row r="2247" spans="1:28" x14ac:dyDescent="0.25">
      <c r="A2247" t="s">
        <v>11827</v>
      </c>
      <c r="B2247" t="s">
        <v>11828</v>
      </c>
      <c r="C2247" t="s">
        <v>11829</v>
      </c>
      <c r="D2247" t="s">
        <v>5266</v>
      </c>
      <c r="E2247" t="s">
        <v>113</v>
      </c>
      <c r="F2247" t="s">
        <v>24</v>
      </c>
      <c r="G2247" t="s">
        <v>25</v>
      </c>
      <c r="H2247">
        <v>729</v>
      </c>
      <c r="I2247">
        <v>773</v>
      </c>
      <c r="J2247">
        <v>131</v>
      </c>
      <c r="K2247" t="s">
        <v>9595</v>
      </c>
      <c r="L2247">
        <v>106</v>
      </c>
      <c r="M2247">
        <v>287</v>
      </c>
      <c r="N2247">
        <v>718</v>
      </c>
      <c r="O2247">
        <v>-2486</v>
      </c>
      <c r="P2247">
        <v>176053</v>
      </c>
      <c r="Q2247">
        <v>199091</v>
      </c>
      <c r="R2247">
        <v>11</v>
      </c>
      <c r="S2247">
        <v>57868175</v>
      </c>
      <c r="U2247" t="str">
        <f>IFERROR(LEFT(spotify_top_songs_audio_features[[#This Row],[artist_names]],SEARCH(",",spotify_top_songs_audio_features[[#This Row],[artist_names]])-1),spotify_top_songs_audio_features[[#This Row],[artist_names]])</f>
        <v>Manuel Turizo</v>
      </c>
      <c r="V2247" t="str">
        <f>IFERROR(MID(spotify_top_songs_audio_features[[#This Row],[artist_names]],SEARCH(",",spotify_top_songs_audio_features[[#This Row],[artist_names]])+2,99),"")</f>
        <v>Anuel AA</v>
      </c>
      <c r="W2247" t="str">
        <f>spotify_top_songs_audio_features[[#This Row],[source]]</f>
        <v>Sony Music Latin/La Industria</v>
      </c>
      <c r="X2247" s="1">
        <f>spotify_top_songs_audio_features[[#This Row],[streams]]</f>
        <v>57868175</v>
      </c>
      <c r="Y2247" t="str">
        <f>IF(Tabela2[[#This Row],[feat]]="","","Feat")</f>
        <v>Feat</v>
      </c>
      <c r="Z2247" s="17" t="str">
        <f>CONCATENATE(INT(spotify_top_songs_audio_features[[#This Row],[duration_ms]]/(60*1000)),":",MOD(INT(spotify_top_songs_audio_features[[#This Row],[duration_ms]]/1000),60))</f>
        <v>3:19</v>
      </c>
      <c r="AA22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47" t="str">
        <f>spotify_top_songs_audio_features[[#This Row],[track_name]]</f>
        <v>Te Quemaste</v>
      </c>
    </row>
    <row r="2248" spans="1:28" x14ac:dyDescent="0.25">
      <c r="A2248" t="s">
        <v>17324</v>
      </c>
      <c r="B2248" t="s">
        <v>588</v>
      </c>
      <c r="C2248" t="s">
        <v>589</v>
      </c>
      <c r="D2248" t="s">
        <v>390</v>
      </c>
      <c r="E2248" t="s">
        <v>86</v>
      </c>
      <c r="F2248" t="s">
        <v>32</v>
      </c>
      <c r="G2248" t="s">
        <v>25</v>
      </c>
      <c r="H2248">
        <v>548</v>
      </c>
      <c r="I2248">
        <v>58</v>
      </c>
      <c r="J2248">
        <v>121</v>
      </c>
      <c r="K2248" t="s">
        <v>590</v>
      </c>
      <c r="L2248">
        <v>0</v>
      </c>
      <c r="M2248">
        <v>127</v>
      </c>
      <c r="N2248">
        <v>462</v>
      </c>
      <c r="O2248">
        <v>-7524</v>
      </c>
      <c r="P2248">
        <v>180066</v>
      </c>
      <c r="Q2248">
        <v>193893</v>
      </c>
      <c r="R2248">
        <v>4</v>
      </c>
      <c r="S2248">
        <v>57821560</v>
      </c>
      <c r="U2248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2248" t="str">
        <f>IFERROR(MID(spotify_top_songs_audio_features[[#This Row],[artist_names]],SEARCH(",",spotify_top_songs_audio_features[[#This Row],[artist_names]])+2,99),"")</f>
        <v/>
      </c>
      <c r="W2248" t="str">
        <f>spotify_top_songs_audio_features[[#This Row],[source]]</f>
        <v>Disruptor Records/Columbia</v>
      </c>
      <c r="X2248" s="1">
        <f>spotify_top_songs_audio_features[[#This Row],[streams]]</f>
        <v>57821560</v>
      </c>
      <c r="Y2248" t="str">
        <f>IF(Tabela2[[#This Row],[feat]]="","","Feat")</f>
        <v/>
      </c>
      <c r="Z2248" s="17" t="str">
        <f>CONCATENATE(INT(spotify_top_songs_audio_features[[#This Row],[duration_ms]]/(60*1000)),":",MOD(INT(spotify_top_songs_audio_features[[#This Row],[duration_ms]]/1000),60))</f>
        <v>3:13</v>
      </c>
      <c r="AA22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248" t="str">
        <f>spotify_top_songs_audio_features[[#This Row],[track_name]]</f>
        <v>Sick Boy</v>
      </c>
    </row>
    <row r="2249" spans="1:28" x14ac:dyDescent="0.25">
      <c r="A2249" t="s">
        <v>6586</v>
      </c>
      <c r="B2249" t="s">
        <v>3340</v>
      </c>
      <c r="C2249" t="s">
        <v>3341</v>
      </c>
      <c r="D2249" t="s">
        <v>849</v>
      </c>
      <c r="E2249" t="s">
        <v>58</v>
      </c>
      <c r="F2249" t="s">
        <v>32</v>
      </c>
      <c r="G2249" t="s">
        <v>25</v>
      </c>
      <c r="H2249">
        <v>532</v>
      </c>
      <c r="I2249">
        <v>642</v>
      </c>
      <c r="J2249">
        <v>111</v>
      </c>
      <c r="K2249" t="s">
        <v>6200</v>
      </c>
      <c r="L2249">
        <v>246</v>
      </c>
      <c r="M2249">
        <v>991</v>
      </c>
      <c r="N2249">
        <v>536</v>
      </c>
      <c r="O2249">
        <v>-4891</v>
      </c>
      <c r="P2249">
        <v>193016</v>
      </c>
      <c r="Q2249">
        <v>232187</v>
      </c>
      <c r="R2249">
        <v>7</v>
      </c>
      <c r="S2249">
        <v>57792279</v>
      </c>
      <c r="U2249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249" t="str">
        <f>IFERROR(MID(spotify_top_songs_audio_features[[#This Row],[artist_names]],SEARCH(",",spotify_top_songs_audio_features[[#This Row],[artist_names]])+2,99),"")</f>
        <v>SZA</v>
      </c>
      <c r="W2249" t="str">
        <f>spotify_top_songs_audio_features[[#This Row],[source]]</f>
        <v>Black Panther (TDE/DMG) PS</v>
      </c>
      <c r="X2249" s="1">
        <f>spotify_top_songs_audio_features[[#This Row],[streams]]</f>
        <v>57792279</v>
      </c>
      <c r="Y2249" t="str">
        <f>IF(Tabela2[[#This Row],[feat]]="","","Feat")</f>
        <v>Feat</v>
      </c>
      <c r="Z2249" s="17" t="str">
        <f>CONCATENATE(INT(spotify_top_songs_audio_features[[#This Row],[duration_ms]]/(60*1000)),":",MOD(INT(spotify_top_songs_audio_features[[#This Row],[duration_ms]]/1000),60))</f>
        <v>3:52</v>
      </c>
      <c r="AA22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49" t="str">
        <f>spotify_top_songs_audio_features[[#This Row],[track_name]]</f>
        <v>All The Stars (with SZA)</v>
      </c>
    </row>
    <row r="2250" spans="1:28" x14ac:dyDescent="0.25">
      <c r="A2250" t="s">
        <v>16353</v>
      </c>
      <c r="B2250" t="s">
        <v>633</v>
      </c>
      <c r="C2250" t="s">
        <v>16354</v>
      </c>
      <c r="D2250" t="s">
        <v>635</v>
      </c>
      <c r="E2250" t="s">
        <v>97</v>
      </c>
      <c r="F2250" t="s">
        <v>32</v>
      </c>
      <c r="G2250" t="s">
        <v>25</v>
      </c>
      <c r="H2250">
        <v>562</v>
      </c>
      <c r="I2250">
        <v>674</v>
      </c>
      <c r="J2250">
        <v>851</v>
      </c>
      <c r="K2250" t="s">
        <v>16355</v>
      </c>
      <c r="L2250">
        <v>2.0400000000000001E-3</v>
      </c>
      <c r="M2250">
        <v>111</v>
      </c>
      <c r="N2250">
        <v>293</v>
      </c>
      <c r="O2250">
        <v>-6049</v>
      </c>
      <c r="P2250">
        <v>122699</v>
      </c>
      <c r="Q2250">
        <v>220293</v>
      </c>
      <c r="R2250">
        <v>5</v>
      </c>
      <c r="S2250">
        <v>57740424</v>
      </c>
      <c r="U2250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250" t="str">
        <f>IFERROR(MID(spotify_top_songs_audio_features[[#This Row],[artist_names]],SEARCH(",",spotify_top_songs_audio_features[[#This Row],[artist_names]])+2,99),"")</f>
        <v/>
      </c>
      <c r="W2250" t="str">
        <f>spotify_top_songs_audio_features[[#This Row],[source]]</f>
        <v>Universal Republic Records</v>
      </c>
      <c r="X2250" s="1">
        <f>spotify_top_songs_audio_features[[#This Row],[streams]]</f>
        <v>57740424</v>
      </c>
      <c r="Y2250" t="str">
        <f>IF(Tabela2[[#This Row],[feat]]="","","Feat")</f>
        <v/>
      </c>
      <c r="Z2250" s="17" t="str">
        <f>CONCATENATE(INT(spotify_top_songs_audio_features[[#This Row],[duration_ms]]/(60*1000)),":",MOD(INT(spotify_top_songs_audio_features[[#This Row],[duration_ms]]/1000),60))</f>
        <v>3:40</v>
      </c>
      <c r="AA22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50" t="str">
        <f>spotify_top_songs_audio_features[[#This Row],[track_name]]</f>
        <v>Wasted Times</v>
      </c>
    </row>
    <row r="2251" spans="1:28" x14ac:dyDescent="0.25">
      <c r="A2251" t="s">
        <v>3937</v>
      </c>
      <c r="B2251" t="s">
        <v>3938</v>
      </c>
      <c r="C2251" t="s">
        <v>3939</v>
      </c>
      <c r="D2251" t="s">
        <v>840</v>
      </c>
      <c r="E2251" t="s">
        <v>102</v>
      </c>
      <c r="F2251" t="s">
        <v>24</v>
      </c>
      <c r="G2251" t="s">
        <v>25</v>
      </c>
      <c r="H2251">
        <v>504</v>
      </c>
      <c r="I2251">
        <v>76</v>
      </c>
      <c r="J2251">
        <v>426</v>
      </c>
      <c r="K2251" t="s">
        <v>3940</v>
      </c>
      <c r="L2251">
        <v>0</v>
      </c>
      <c r="M2251">
        <v>151</v>
      </c>
      <c r="N2251">
        <v>64</v>
      </c>
      <c r="O2251">
        <v>-4246</v>
      </c>
      <c r="P2251">
        <v>183933</v>
      </c>
      <c r="Q2251">
        <v>190218</v>
      </c>
      <c r="R2251">
        <v>9</v>
      </c>
      <c r="S2251">
        <v>57712819</v>
      </c>
      <c r="U2251" t="str">
        <f>IFERROR(LEFT(spotify_top_songs_audio_features[[#This Row],[artist_names]],SEARCH(",",spotify_top_songs_audio_features[[#This Row],[artist_names]])-1),spotify_top_songs_audio_features[[#This Row],[artist_names]])</f>
        <v>Robin Schulz</v>
      </c>
      <c r="V2251" t="str">
        <f>IFERROR(MID(spotify_top_songs_audio_features[[#This Row],[artist_names]],SEARCH(",",spotify_top_songs_audio_features[[#This Row],[artist_names]])+2,99),"")</f>
        <v>KIDDO</v>
      </c>
      <c r="W2251" t="str">
        <f>spotify_top_songs_audio_features[[#This Row],[source]]</f>
        <v>WM Germany</v>
      </c>
      <c r="X2251" s="1">
        <f>spotify_top_songs_audio_features[[#This Row],[streams]]</f>
        <v>57712819</v>
      </c>
      <c r="Y2251" t="str">
        <f>IF(Tabela2[[#This Row],[feat]]="","","Feat")</f>
        <v>Feat</v>
      </c>
      <c r="Z2251" s="17" t="str">
        <f>CONCATENATE(INT(spotify_top_songs_audio_features[[#This Row],[duration_ms]]/(60*1000)),":",MOD(INT(spotify_top_songs_audio_features[[#This Row],[duration_ms]]/1000),60))</f>
        <v>3:10</v>
      </c>
      <c r="AA22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251" t="str">
        <f>spotify_top_songs_audio_features[[#This Row],[track_name]]</f>
        <v>All We Got (feat. KIDDO)</v>
      </c>
    </row>
    <row r="2252" spans="1:28" x14ac:dyDescent="0.25">
      <c r="A2252" t="s">
        <v>17777</v>
      </c>
      <c r="B2252" t="s">
        <v>1287</v>
      </c>
      <c r="C2252" t="s">
        <v>17778</v>
      </c>
      <c r="D2252" t="s">
        <v>2553</v>
      </c>
      <c r="E2252" t="s">
        <v>43</v>
      </c>
      <c r="F2252" t="s">
        <v>24</v>
      </c>
      <c r="G2252" t="s">
        <v>25</v>
      </c>
      <c r="H2252">
        <v>636</v>
      </c>
      <c r="I2252">
        <v>727</v>
      </c>
      <c r="J2252">
        <v>106</v>
      </c>
      <c r="K2252" t="s">
        <v>1948</v>
      </c>
      <c r="L2252">
        <v>1.12E-4</v>
      </c>
      <c r="M2252">
        <v>151</v>
      </c>
      <c r="N2252">
        <v>358</v>
      </c>
      <c r="O2252">
        <v>-5852</v>
      </c>
      <c r="P2252">
        <v>107988</v>
      </c>
      <c r="Q2252">
        <v>244453</v>
      </c>
      <c r="R2252">
        <v>16</v>
      </c>
      <c r="S2252">
        <v>57686435</v>
      </c>
      <c r="U2252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252" t="str">
        <f>IFERROR(MID(spotify_top_songs_audio_features[[#This Row],[artist_names]],SEARCH(",",spotify_top_songs_audio_features[[#This Row],[artist_names]])+2,99),"")</f>
        <v/>
      </c>
      <c r="W2252" t="str">
        <f>spotify_top_songs_audio_features[[#This Row],[source]]</f>
        <v>Universal Records</v>
      </c>
      <c r="X2252" s="1">
        <f>spotify_top_songs_audio_features[[#This Row],[streams]]</f>
        <v>57686435</v>
      </c>
      <c r="Y2252" t="str">
        <f>IF(Tabela2[[#This Row],[feat]]="","","Feat")</f>
        <v/>
      </c>
      <c r="Z2252" s="17" t="str">
        <f>CONCATENATE(INT(spotify_top_songs_audio_features[[#This Row],[duration_ms]]/(60*1000)),":",MOD(INT(spotify_top_songs_audio_features[[#This Row],[duration_ms]]/1000),60))</f>
        <v>4:4</v>
      </c>
      <c r="AA22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252" t="str">
        <f>spotify_top_songs_audio_features[[#This Row],[track_name]]</f>
        <v>Into You</v>
      </c>
    </row>
    <row r="2253" spans="1:28" x14ac:dyDescent="0.25">
      <c r="A2253" t="s">
        <v>5202</v>
      </c>
      <c r="B2253" t="s">
        <v>5203</v>
      </c>
      <c r="C2253" t="s">
        <v>5204</v>
      </c>
      <c r="D2253" t="s">
        <v>53</v>
      </c>
      <c r="E2253" t="s">
        <v>23</v>
      </c>
      <c r="F2253" t="s">
        <v>24</v>
      </c>
      <c r="G2253" t="s">
        <v>25</v>
      </c>
      <c r="H2253">
        <v>728</v>
      </c>
      <c r="I2253">
        <v>689</v>
      </c>
      <c r="J2253">
        <v>725</v>
      </c>
      <c r="K2253" t="s">
        <v>4438</v>
      </c>
      <c r="L2253">
        <v>1.2600000000000001E-3</v>
      </c>
      <c r="M2253">
        <v>109</v>
      </c>
      <c r="N2253">
        <v>431</v>
      </c>
      <c r="O2253">
        <v>-5718</v>
      </c>
      <c r="P2253">
        <v>170089</v>
      </c>
      <c r="Q2253">
        <v>197647</v>
      </c>
      <c r="R2253">
        <v>11</v>
      </c>
      <c r="S2253">
        <v>57649659</v>
      </c>
      <c r="U2253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2253" t="str">
        <f>IFERROR(MID(spotify_top_songs_audio_features[[#This Row],[artist_names]],SEARCH(",",spotify_top_songs_audio_features[[#This Row],[artist_names]])+2,99),"")</f>
        <v>Romeo Santos</v>
      </c>
      <c r="W2253" t="str">
        <f>spotify_top_songs_audio_features[[#This Row],[source]]</f>
        <v>Sony Music Latin</v>
      </c>
      <c r="X2253" s="1">
        <f>spotify_top_songs_audio_features[[#This Row],[streams]]</f>
        <v>57649659</v>
      </c>
      <c r="Y2253" t="str">
        <f>IF(Tabela2[[#This Row],[feat]]="","","Feat")</f>
        <v>Feat</v>
      </c>
      <c r="Z2253" s="17" t="str">
        <f>CONCATENATE(INT(spotify_top_songs_audio_features[[#This Row],[duration_ms]]/(60*1000)),":",MOD(INT(spotify_top_songs_audio_features[[#This Row],[duration_ms]]/1000),60))</f>
        <v>3:17</v>
      </c>
      <c r="AA22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253" t="str">
        <f>spotify_top_songs_audio_features[[#This Row],[track_name]]</f>
        <v>Fan de Tus Fotos</v>
      </c>
    </row>
    <row r="2254" spans="1:28" x14ac:dyDescent="0.25">
      <c r="A2254" t="s">
        <v>13792</v>
      </c>
      <c r="B2254" t="s">
        <v>3739</v>
      </c>
      <c r="C2254" t="s">
        <v>3316</v>
      </c>
      <c r="D2254" t="s">
        <v>3914</v>
      </c>
      <c r="E2254" t="s">
        <v>469</v>
      </c>
      <c r="F2254" t="s">
        <v>32</v>
      </c>
      <c r="G2254" t="s">
        <v>25</v>
      </c>
      <c r="H2254">
        <v>775</v>
      </c>
      <c r="I2254">
        <v>613</v>
      </c>
      <c r="J2254">
        <v>542</v>
      </c>
      <c r="K2254" t="s">
        <v>3403</v>
      </c>
      <c r="L2254">
        <v>2.33E-3</v>
      </c>
      <c r="M2254">
        <v>134</v>
      </c>
      <c r="N2254">
        <v>797</v>
      </c>
      <c r="O2254">
        <v>-4586</v>
      </c>
      <c r="P2254">
        <v>100066</v>
      </c>
      <c r="Q2254">
        <v>208787</v>
      </c>
      <c r="R2254">
        <v>64</v>
      </c>
      <c r="S2254">
        <v>57584424</v>
      </c>
      <c r="U2254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2254" t="str">
        <f>IFERROR(MID(spotify_top_songs_audio_features[[#This Row],[artist_names]],SEARCH(",",spotify_top_songs_audio_features[[#This Row],[artist_names]])+2,99),"")</f>
        <v/>
      </c>
      <c r="W2254" t="str">
        <f>spotify_top_songs_audio_features[[#This Row],[source]]</f>
        <v>Artist Partner</v>
      </c>
      <c r="X2254" s="1">
        <f>spotify_top_songs_audio_features[[#This Row],[streams]]</f>
        <v>57584424</v>
      </c>
      <c r="Y2254" t="str">
        <f>IF(Tabela2[[#This Row],[feat]]="","","Feat")</f>
        <v/>
      </c>
      <c r="Z2254" s="17" t="str">
        <f>CONCATENATE(INT(spotify_top_songs_audio_features[[#This Row],[duration_ms]]/(60*1000)),":",MOD(INT(spotify_top_songs_audio_features[[#This Row],[duration_ms]]/1000),60))</f>
        <v>3:28</v>
      </c>
      <c r="AA22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254" t="str">
        <f>spotify_top_songs_audio_features[[#This Row],[track_name]]</f>
        <v>Attention</v>
      </c>
    </row>
    <row r="2255" spans="1:28" x14ac:dyDescent="0.25">
      <c r="A2255" t="s">
        <v>10277</v>
      </c>
      <c r="B2255" t="s">
        <v>1291</v>
      </c>
      <c r="C2255" t="s">
        <v>10278</v>
      </c>
      <c r="D2255" t="s">
        <v>712</v>
      </c>
      <c r="E2255" t="s">
        <v>58</v>
      </c>
      <c r="F2255" t="s">
        <v>32</v>
      </c>
      <c r="G2255" t="s">
        <v>25</v>
      </c>
      <c r="H2255">
        <v>792</v>
      </c>
      <c r="I2255">
        <v>793</v>
      </c>
      <c r="J2255">
        <v>841</v>
      </c>
      <c r="K2255" t="s">
        <v>10279</v>
      </c>
      <c r="L2255">
        <v>0</v>
      </c>
      <c r="M2255">
        <v>22</v>
      </c>
      <c r="N2255">
        <v>775</v>
      </c>
      <c r="O2255">
        <v>-6185</v>
      </c>
      <c r="P2255">
        <v>123031</v>
      </c>
      <c r="Q2255">
        <v>156578</v>
      </c>
      <c r="R2255">
        <v>17</v>
      </c>
      <c r="S2255">
        <v>57569799</v>
      </c>
      <c r="U2255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2255" t="str">
        <f>IFERROR(MID(spotify_top_songs_audio_features[[#This Row],[artist_names]],SEARCH(",",spotify_top_songs_audio_features[[#This Row],[artist_names]])+2,99),"")</f>
        <v/>
      </c>
      <c r="W2255" t="str">
        <f>spotify_top_songs_audio_features[[#This Row],[source]]</f>
        <v>Generation Now/Atlantic</v>
      </c>
      <c r="X2255" s="1">
        <f>spotify_top_songs_audio_features[[#This Row],[streams]]</f>
        <v>57569799</v>
      </c>
      <c r="Y2255" t="str">
        <f>IF(Tabela2[[#This Row],[feat]]="","","Feat")</f>
        <v/>
      </c>
      <c r="Z2255" s="17" t="str">
        <f>CONCATENATE(INT(spotify_top_songs_audio_features[[#This Row],[duration_ms]]/(60*1000)),":",MOD(INT(spotify_top_songs_audio_features[[#This Row],[duration_ms]]/1000),60))</f>
        <v>2:36</v>
      </c>
      <c r="AA22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55" t="str">
        <f>spotify_top_songs_audio_features[[#This Row],[track_name]]</f>
        <v>Tyler Herro</v>
      </c>
    </row>
    <row r="2256" spans="1:28" x14ac:dyDescent="0.25">
      <c r="A2256" t="s">
        <v>4149</v>
      </c>
      <c r="B2256" t="s">
        <v>112</v>
      </c>
      <c r="C2256" t="s">
        <v>4150</v>
      </c>
      <c r="D2256" t="s">
        <v>112</v>
      </c>
      <c r="E2256" t="s">
        <v>70</v>
      </c>
      <c r="F2256" t="s">
        <v>24</v>
      </c>
      <c r="G2256" t="s">
        <v>25</v>
      </c>
      <c r="H2256">
        <v>581</v>
      </c>
      <c r="I2256">
        <v>672</v>
      </c>
      <c r="J2256">
        <v>739</v>
      </c>
      <c r="K2256" t="s">
        <v>4151</v>
      </c>
      <c r="L2256">
        <v>9.3500000000000007E-3</v>
      </c>
      <c r="M2256">
        <v>118</v>
      </c>
      <c r="N2256">
        <v>514</v>
      </c>
      <c r="O2256">
        <v>-7415</v>
      </c>
      <c r="P2256">
        <v>140061</v>
      </c>
      <c r="Q2256">
        <v>220433</v>
      </c>
      <c r="R2256">
        <v>15</v>
      </c>
      <c r="S2256">
        <v>57534865</v>
      </c>
      <c r="U225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256" t="str">
        <f>IFERROR(MID(spotify_top_songs_audio_features[[#This Row],[artist_names]],SEARCH(",",spotify_top_songs_audio_features[[#This Row],[artist_names]])+2,99),"")</f>
        <v/>
      </c>
      <c r="W2256" t="str">
        <f>spotify_top_songs_audio_features[[#This Row],[source]]</f>
        <v>Taylor Swift</v>
      </c>
      <c r="X2256" s="1">
        <f>spotify_top_songs_audio_features[[#This Row],[streams]]</f>
        <v>57534865</v>
      </c>
      <c r="Y2256" t="str">
        <f>IF(Tabela2[[#This Row],[feat]]="","","Feat")</f>
        <v/>
      </c>
      <c r="Z2256" s="17" t="str">
        <f>CONCATENATE(INT(spotify_top_songs_audio_features[[#This Row],[duration_ms]]/(60*1000)),":",MOD(INT(spotify_top_songs_audio_features[[#This Row],[duration_ms]]/1000),60))</f>
        <v>3:40</v>
      </c>
      <c r="AA22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256" t="str">
        <f>spotify_top_songs_audio_features[[#This Row],[track_name]]</f>
        <v>Wildest Dreams (Taylor's Version)</v>
      </c>
    </row>
    <row r="2257" spans="1:28" x14ac:dyDescent="0.25">
      <c r="A2257" t="s">
        <v>6155</v>
      </c>
      <c r="B2257" t="s">
        <v>6156</v>
      </c>
      <c r="C2257" t="s">
        <v>6157</v>
      </c>
      <c r="D2257" t="s">
        <v>5044</v>
      </c>
      <c r="E2257" t="s">
        <v>113</v>
      </c>
      <c r="F2257" t="s">
        <v>32</v>
      </c>
      <c r="G2257" t="s">
        <v>25</v>
      </c>
      <c r="H2257">
        <v>932</v>
      </c>
      <c r="I2257">
        <v>547</v>
      </c>
      <c r="J2257">
        <v>333</v>
      </c>
      <c r="K2257" t="s">
        <v>2601</v>
      </c>
      <c r="L2257">
        <v>0</v>
      </c>
      <c r="M2257">
        <v>924</v>
      </c>
      <c r="N2257">
        <v>695</v>
      </c>
      <c r="O2257">
        <v>-7787</v>
      </c>
      <c r="P2257">
        <v>94998</v>
      </c>
      <c r="Q2257">
        <v>176640</v>
      </c>
      <c r="R2257">
        <v>22</v>
      </c>
      <c r="S2257">
        <v>57505639</v>
      </c>
      <c r="U2257" t="str">
        <f>IFERROR(LEFT(spotify_top_songs_audio_features[[#This Row],[artist_names]],SEARCH(",",spotify_top_songs_audio_features[[#This Row],[artist_names]])-1),spotify_top_songs_audio_features[[#This Row],[artist_names]])</f>
        <v>YNW Melly</v>
      </c>
      <c r="V2257" t="str">
        <f>IFERROR(MID(spotify_top_songs_audio_features[[#This Row],[artist_names]],SEARCH(",",spotify_top_songs_audio_features[[#This Row],[artist_names]])+2,99),"")</f>
        <v>9lokknine</v>
      </c>
      <c r="W2257" t="str">
        <f>spotify_top_songs_audio_features[[#This Row],[source]]</f>
        <v>P2019</v>
      </c>
      <c r="X2257" s="1">
        <f>spotify_top_songs_audio_features[[#This Row],[streams]]</f>
        <v>57505639</v>
      </c>
      <c r="Y2257" t="str">
        <f>IF(Tabela2[[#This Row],[feat]]="","","Feat")</f>
        <v>Feat</v>
      </c>
      <c r="Z2257" s="17" t="str">
        <f>CONCATENATE(INT(spotify_top_songs_audio_features[[#This Row],[duration_ms]]/(60*1000)),":",MOD(INT(spotify_top_songs_audio_features[[#This Row],[duration_ms]]/1000),60))</f>
        <v>2:56</v>
      </c>
      <c r="AA22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57" t="str">
        <f>spotify_top_songs_audio_features[[#This Row],[track_name]]</f>
        <v>223's (feat. 9lokknine)</v>
      </c>
    </row>
    <row r="2258" spans="1:28" x14ac:dyDescent="0.25">
      <c r="A2258" t="s">
        <v>12751</v>
      </c>
      <c r="B2258" t="s">
        <v>11780</v>
      </c>
      <c r="C2258" t="s">
        <v>11781</v>
      </c>
      <c r="D2258" t="s">
        <v>2471</v>
      </c>
      <c r="E2258" t="s">
        <v>23</v>
      </c>
      <c r="F2258" t="s">
        <v>32</v>
      </c>
      <c r="G2258" t="s">
        <v>25</v>
      </c>
      <c r="H2258">
        <v>845</v>
      </c>
      <c r="I2258">
        <v>631</v>
      </c>
      <c r="J2258">
        <v>216</v>
      </c>
      <c r="K2258" t="s">
        <v>1473</v>
      </c>
      <c r="L2258">
        <v>0</v>
      </c>
      <c r="M2258">
        <v>806</v>
      </c>
      <c r="N2258">
        <v>545</v>
      </c>
      <c r="O2258">
        <v>-8206</v>
      </c>
      <c r="P2258">
        <v>111983</v>
      </c>
      <c r="Q2258">
        <v>279907</v>
      </c>
      <c r="R2258">
        <v>7</v>
      </c>
      <c r="S2258">
        <v>57472676</v>
      </c>
      <c r="U2258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2258" t="str">
        <f>IFERROR(MID(spotify_top_songs_audio_features[[#This Row],[artist_names]],SEARCH(",",spotify_top_songs_audio_features[[#This Row],[artist_names]])+2,99),"")</f>
        <v>Travis Scott, Gunna</v>
      </c>
      <c r="W2258" t="str">
        <f>spotify_top_songs_audio_features[[#This Row],[source]]</f>
        <v>300 Entertainment/Atl</v>
      </c>
      <c r="X2258" s="1">
        <f>spotify_top_songs_audio_features[[#This Row],[streams]]</f>
        <v>57472676</v>
      </c>
      <c r="Y2258" t="str">
        <f>IF(Tabela2[[#This Row],[feat]]="","","Feat")</f>
        <v>Feat</v>
      </c>
      <c r="Z2258" s="17" t="str">
        <f>CONCATENATE(INT(spotify_top_songs_audio_features[[#This Row],[duration_ms]]/(60*1000)),":",MOD(INT(spotify_top_songs_audio_features[[#This Row],[duration_ms]]/1000),60))</f>
        <v>4:39</v>
      </c>
      <c r="AA22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258" t="str">
        <f>spotify_top_songs_audio_features[[#This Row],[track_name]]</f>
        <v>Hot (Remix) [feat. Gunna and Travis Scott]</v>
      </c>
    </row>
    <row r="2259" spans="1:28" x14ac:dyDescent="0.25">
      <c r="A2259" t="s">
        <v>3441</v>
      </c>
      <c r="B2259" t="s">
        <v>3442</v>
      </c>
      <c r="C2259" t="s">
        <v>3443</v>
      </c>
      <c r="D2259" t="s">
        <v>1358</v>
      </c>
      <c r="E2259" t="s">
        <v>86</v>
      </c>
      <c r="F2259" t="s">
        <v>24</v>
      </c>
      <c r="G2259" t="s">
        <v>25</v>
      </c>
      <c r="H2259">
        <v>725</v>
      </c>
      <c r="I2259">
        <v>534</v>
      </c>
      <c r="J2259">
        <v>946</v>
      </c>
      <c r="K2259" t="s">
        <v>3444</v>
      </c>
      <c r="L2259">
        <v>0</v>
      </c>
      <c r="M2259">
        <v>919</v>
      </c>
      <c r="N2259">
        <v>558</v>
      </c>
      <c r="O2259">
        <v>-6238</v>
      </c>
      <c r="P2259">
        <v>91974</v>
      </c>
      <c r="Q2259">
        <v>219320</v>
      </c>
      <c r="R2259">
        <v>14</v>
      </c>
      <c r="S2259">
        <v>57393888</v>
      </c>
      <c r="U2259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2259" t="str">
        <f>IFERROR(MID(spotify_top_songs_audio_features[[#This Row],[artist_names]],SEARCH(",",spotify_top_songs_audio_features[[#This Row],[artist_names]])+2,99),"")</f>
        <v>Drake</v>
      </c>
      <c r="W2259" t="str">
        <f>spotify_top_songs_audio_features[[#This Row],[source]]</f>
        <v>Roc Nation / Rihanna</v>
      </c>
      <c r="X2259" s="1">
        <f>spotify_top_songs_audio_features[[#This Row],[streams]]</f>
        <v>57393888</v>
      </c>
      <c r="Y2259" t="str">
        <f>IF(Tabela2[[#This Row],[feat]]="","","Feat")</f>
        <v>Feat</v>
      </c>
      <c r="Z2259" s="17" t="str">
        <f>CONCATENATE(INT(spotify_top_songs_audio_features[[#This Row],[duration_ms]]/(60*1000)),":",MOD(INT(spotify_top_songs_audio_features[[#This Row],[duration_ms]]/1000),60))</f>
        <v>3:39</v>
      </c>
      <c r="AA22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259" t="str">
        <f>spotify_top_songs_audio_features[[#This Row],[track_name]]</f>
        <v>Work</v>
      </c>
    </row>
    <row r="2260" spans="1:28" x14ac:dyDescent="0.25">
      <c r="A2260" t="s">
        <v>7872</v>
      </c>
      <c r="B2260" t="s">
        <v>1598</v>
      </c>
      <c r="C2260" t="s">
        <v>7873</v>
      </c>
      <c r="D2260" t="s">
        <v>3859</v>
      </c>
      <c r="E2260" t="s">
        <v>31</v>
      </c>
      <c r="F2260" t="s">
        <v>32</v>
      </c>
      <c r="G2260" t="s">
        <v>25</v>
      </c>
      <c r="H2260">
        <v>676</v>
      </c>
      <c r="I2260">
        <v>777</v>
      </c>
      <c r="J2260">
        <v>357</v>
      </c>
      <c r="K2260" t="s">
        <v>1302</v>
      </c>
      <c r="L2260">
        <v>0</v>
      </c>
      <c r="M2260">
        <v>228</v>
      </c>
      <c r="N2260">
        <v>226</v>
      </c>
      <c r="O2260">
        <v>-3241</v>
      </c>
      <c r="P2260">
        <v>173931</v>
      </c>
      <c r="Q2260">
        <v>188773</v>
      </c>
      <c r="R2260">
        <v>6</v>
      </c>
      <c r="S2260">
        <v>57386445</v>
      </c>
      <c r="U2260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2260" t="str">
        <f>IFERROR(MID(spotify_top_songs_audio_features[[#This Row],[artist_names]],SEARCH(",",spotify_top_songs_audio_features[[#This Row],[artist_names]])+2,99),"")</f>
        <v/>
      </c>
      <c r="W2260" t="str">
        <f>spotify_top_songs_audio_features[[#This Row],[source]]</f>
        <v>Getting Out Our Dreams, Inc./Def Jam Recordings</v>
      </c>
      <c r="X2260" s="1">
        <f>spotify_top_songs_audio_features[[#This Row],[streams]]</f>
        <v>57386445</v>
      </c>
      <c r="Y2260" t="str">
        <f>IF(Tabela2[[#This Row],[feat]]="","","Feat")</f>
        <v/>
      </c>
      <c r="Z2260" s="17" t="str">
        <f>CONCATENATE(INT(spotify_top_songs_audio_features[[#This Row],[duration_ms]]/(60*1000)),":",MOD(INT(spotify_top_songs_audio_features[[#This Row],[duration_ms]]/1000),60))</f>
        <v>3:8</v>
      </c>
      <c r="AA22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60" t="str">
        <f>spotify_top_songs_audio_features[[#This Row],[track_name]]</f>
        <v>Yikes</v>
      </c>
    </row>
    <row r="2261" spans="1:28" x14ac:dyDescent="0.25">
      <c r="A2261" t="s">
        <v>9581</v>
      </c>
      <c r="B2261" t="s">
        <v>9582</v>
      </c>
      <c r="C2261" t="s">
        <v>9583</v>
      </c>
      <c r="D2261" t="s">
        <v>1186</v>
      </c>
      <c r="E2261" t="s">
        <v>142</v>
      </c>
      <c r="F2261" t="s">
        <v>24</v>
      </c>
      <c r="G2261" t="s">
        <v>25</v>
      </c>
      <c r="H2261">
        <v>69</v>
      </c>
      <c r="I2261">
        <v>876</v>
      </c>
      <c r="J2261">
        <v>59</v>
      </c>
      <c r="K2261" t="s">
        <v>9584</v>
      </c>
      <c r="L2261">
        <v>0</v>
      </c>
      <c r="M2261">
        <v>147</v>
      </c>
      <c r="N2261">
        <v>493</v>
      </c>
      <c r="O2261">
        <v>-4159</v>
      </c>
      <c r="P2261">
        <v>123994</v>
      </c>
      <c r="Q2261">
        <v>192112</v>
      </c>
      <c r="R2261">
        <v>14</v>
      </c>
      <c r="S2261">
        <v>57382302</v>
      </c>
      <c r="U2261" t="str">
        <f>IFERROR(LEFT(spotify_top_songs_audio_features[[#This Row],[artist_names]],SEARCH(",",spotify_top_songs_audio_features[[#This Row],[artist_names]])-1),spotify_top_songs_audio_features[[#This Row],[artist_names]])</f>
        <v>Alan Walker</v>
      </c>
      <c r="V2261" t="str">
        <f>IFERROR(MID(spotify_top_songs_audio_features[[#This Row],[artist_names]],SEARCH(",",spotify_top_songs_audio_features[[#This Row],[artist_names]])+2,99),"")</f>
        <v>Gavin James</v>
      </c>
      <c r="W2261" t="str">
        <f>spotify_top_songs_audio_features[[#This Row],[source]]</f>
        <v>Kreatell Music</v>
      </c>
      <c r="X2261" s="1">
        <f>spotify_top_songs_audio_features[[#This Row],[streams]]</f>
        <v>57382302</v>
      </c>
      <c r="Y2261" t="str">
        <f>IF(Tabela2[[#This Row],[feat]]="","","Feat")</f>
        <v>Feat</v>
      </c>
      <c r="Z2261" s="17" t="str">
        <f>CONCATENATE(INT(spotify_top_songs_audio_features[[#This Row],[duration_ms]]/(60*1000)),":",MOD(INT(spotify_top_songs_audio_features[[#This Row],[duration_ms]]/1000),60))</f>
        <v>3:12</v>
      </c>
      <c r="AA22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261" t="str">
        <f>spotify_top_songs_audio_features[[#This Row],[track_name]]</f>
        <v>Tired</v>
      </c>
    </row>
    <row r="2262" spans="1:28" x14ac:dyDescent="0.25">
      <c r="A2262" t="s">
        <v>8066</v>
      </c>
      <c r="B2262" t="s">
        <v>8067</v>
      </c>
      <c r="C2262" t="s">
        <v>8068</v>
      </c>
      <c r="D2262" t="s">
        <v>249</v>
      </c>
      <c r="E2262" t="s">
        <v>113</v>
      </c>
      <c r="F2262" t="s">
        <v>24</v>
      </c>
      <c r="G2262" t="s">
        <v>25</v>
      </c>
      <c r="H2262">
        <v>456</v>
      </c>
      <c r="I2262">
        <v>91</v>
      </c>
      <c r="J2262">
        <v>136</v>
      </c>
      <c r="K2262" t="s">
        <v>226</v>
      </c>
      <c r="L2262">
        <v>0</v>
      </c>
      <c r="M2262">
        <v>921</v>
      </c>
      <c r="N2262">
        <v>329</v>
      </c>
      <c r="O2262">
        <v>-2659</v>
      </c>
      <c r="P2262">
        <v>95927</v>
      </c>
      <c r="Q2262">
        <v>258542</v>
      </c>
      <c r="R2262">
        <v>5</v>
      </c>
      <c r="S2262">
        <v>57352830</v>
      </c>
      <c r="U2262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2262" t="str">
        <f>IFERROR(MID(spotify_top_songs_audio_features[[#This Row],[artist_names]],SEARCH(",",spotify_top_songs_audio_features[[#This Row],[artist_names]])+2,99),"")</f>
        <v>Paulo Londra</v>
      </c>
      <c r="W2262" t="str">
        <f>spotify_top_songs_audio_features[[#This Row],[source]]</f>
        <v>DALE PLAY Records</v>
      </c>
      <c r="X2262" s="1">
        <f>spotify_top_songs_audio_features[[#This Row],[streams]]</f>
        <v>57352830</v>
      </c>
      <c r="Y2262" t="str">
        <f>IF(Tabela2[[#This Row],[feat]]="","","Feat")</f>
        <v>Feat</v>
      </c>
      <c r="Z2262" s="17" t="str">
        <f>CONCATENATE(INT(spotify_top_songs_audio_features[[#This Row],[duration_ms]]/(60*1000)),":",MOD(INT(spotify_top_songs_audio_features[[#This Row],[duration_ms]]/1000),60))</f>
        <v>4:18</v>
      </c>
      <c r="AA22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62" t="str">
        <f>spotify_top_songs_audio_features[[#This Row],[track_name]]</f>
        <v>Paulo Londra: Bzrp Music Sessions, Vol. 23</v>
      </c>
    </row>
    <row r="2263" spans="1:28" x14ac:dyDescent="0.25">
      <c r="A2263" t="s">
        <v>1761</v>
      </c>
      <c r="B2263" t="s">
        <v>1762</v>
      </c>
      <c r="C2263" t="s">
        <v>1763</v>
      </c>
      <c r="D2263" t="s">
        <v>460</v>
      </c>
      <c r="E2263" t="s">
        <v>23</v>
      </c>
      <c r="F2263" t="s">
        <v>24</v>
      </c>
      <c r="G2263" t="s">
        <v>25</v>
      </c>
      <c r="H2263">
        <v>588</v>
      </c>
      <c r="I2263">
        <v>452</v>
      </c>
      <c r="J2263">
        <v>268</v>
      </c>
      <c r="K2263" t="s">
        <v>1764</v>
      </c>
      <c r="L2263">
        <v>0</v>
      </c>
      <c r="M2263">
        <v>344</v>
      </c>
      <c r="N2263">
        <v>734</v>
      </c>
      <c r="O2263">
        <v>-475</v>
      </c>
      <c r="P2263">
        <v>139953</v>
      </c>
      <c r="Q2263">
        <v>185723</v>
      </c>
      <c r="R2263">
        <v>8</v>
      </c>
      <c r="S2263">
        <v>57233501</v>
      </c>
      <c r="U2263" t="str">
        <f>IFERROR(LEFT(spotify_top_songs_audio_features[[#This Row],[artist_names]],SEARCH(",",spotify_top_songs_audio_features[[#This Row],[artist_names]])-1),spotify_top_songs_audio_features[[#This Row],[artist_names]])</f>
        <v>Christian Nodal</v>
      </c>
      <c r="V2263" t="str">
        <f>IFERROR(MID(spotify_top_songs_audio_features[[#This Row],[artist_names]],SEARCH(",",spotify_top_songs_audio_features[[#This Row],[artist_names]])+2,99),"")</f>
        <v/>
      </c>
      <c r="W2263" t="str">
        <f>spotify_top_songs_audio_features[[#This Row],[source]]</f>
        <v>Producciones Ladon, S.A de C.V.</v>
      </c>
      <c r="X2263" s="1">
        <f>spotify_top_songs_audio_features[[#This Row],[streams]]</f>
        <v>57233501</v>
      </c>
      <c r="Y2263" t="str">
        <f>IF(Tabela2[[#This Row],[feat]]="","","Feat")</f>
        <v/>
      </c>
      <c r="Z2263" s="17" t="str">
        <f>CONCATENATE(INT(spotify_top_songs_audio_features[[#This Row],[duration_ms]]/(60*1000)),":",MOD(INT(spotify_top_songs_audio_features[[#This Row],[duration_ms]]/1000),60))</f>
        <v>3:5</v>
      </c>
      <c r="AA22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263" t="str">
        <f>spotify_top_songs_audio_features[[#This Row],[track_name]]</f>
        <v>Ya No Somos Ni Seremos</v>
      </c>
    </row>
    <row r="2264" spans="1:28" x14ac:dyDescent="0.25">
      <c r="A2264" t="s">
        <v>2208</v>
      </c>
      <c r="B2264" t="s">
        <v>2209</v>
      </c>
      <c r="C2264" t="s">
        <v>2210</v>
      </c>
      <c r="D2264" t="s">
        <v>501</v>
      </c>
      <c r="E2264" t="s">
        <v>31</v>
      </c>
      <c r="F2264" t="s">
        <v>24</v>
      </c>
      <c r="G2264" t="s">
        <v>25</v>
      </c>
      <c r="H2264">
        <v>921</v>
      </c>
      <c r="I2264">
        <v>467</v>
      </c>
      <c r="J2264">
        <v>119</v>
      </c>
      <c r="K2264" t="s">
        <v>2211</v>
      </c>
      <c r="L2264">
        <v>238</v>
      </c>
      <c r="M2264">
        <v>334</v>
      </c>
      <c r="N2264">
        <v>287</v>
      </c>
      <c r="O2264">
        <v>-8443</v>
      </c>
      <c r="P2264">
        <v>135995</v>
      </c>
      <c r="Q2264">
        <v>191252</v>
      </c>
      <c r="R2264">
        <v>33</v>
      </c>
      <c r="S2264">
        <v>57086821</v>
      </c>
      <c r="U2264" t="str">
        <f>IFERROR(LEFT(spotify_top_songs_audio_features[[#This Row],[artist_names]],SEARCH(",",spotify_top_songs_audio_features[[#This Row],[artist_names]])-1),spotify_top_songs_audio_features[[#This Row],[artist_names]])</f>
        <v>Famous Dex</v>
      </c>
      <c r="V2264" t="str">
        <f>IFERROR(MID(spotify_top_songs_audio_features[[#This Row],[artist_names]],SEARCH(",",spotify_top_songs_audio_features[[#This Row],[artist_names]])+2,99),"")</f>
        <v>A$AP Rocky</v>
      </c>
      <c r="W2264" t="str">
        <f>spotify_top_songs_audio_features[[#This Row],[source]]</f>
        <v>300 Entertainment</v>
      </c>
      <c r="X2264" s="1">
        <f>spotify_top_songs_audio_features[[#This Row],[streams]]</f>
        <v>57086821</v>
      </c>
      <c r="Y2264" t="str">
        <f>IF(Tabela2[[#This Row],[feat]]="","","Feat")</f>
        <v>Feat</v>
      </c>
      <c r="Z2264" s="17" t="str">
        <f>CONCATENATE(INT(spotify_top_songs_audio_features[[#This Row],[duration_ms]]/(60*1000)),":",MOD(INT(spotify_top_songs_audio_features[[#This Row],[duration_ms]]/1000),60))</f>
        <v>3:11</v>
      </c>
      <c r="AA22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64" t="str">
        <f>spotify_top_songs_audio_features[[#This Row],[track_name]]</f>
        <v>PICK IT UP (feat. A$AP Rocky)</v>
      </c>
    </row>
    <row r="2265" spans="1:28" x14ac:dyDescent="0.25">
      <c r="A2265" t="s">
        <v>11382</v>
      </c>
      <c r="B2265" t="s">
        <v>11383</v>
      </c>
      <c r="C2265" t="s">
        <v>11384</v>
      </c>
      <c r="D2265" t="s">
        <v>4794</v>
      </c>
      <c r="E2265" t="s">
        <v>58</v>
      </c>
      <c r="F2265" t="s">
        <v>24</v>
      </c>
      <c r="G2265" t="s">
        <v>25</v>
      </c>
      <c r="H2265">
        <v>779</v>
      </c>
      <c r="I2265">
        <v>731</v>
      </c>
      <c r="J2265">
        <v>399</v>
      </c>
      <c r="K2265" t="s">
        <v>11385</v>
      </c>
      <c r="L2265">
        <v>0</v>
      </c>
      <c r="M2265">
        <v>252</v>
      </c>
      <c r="N2265">
        <v>847</v>
      </c>
      <c r="O2265">
        <v>-4324</v>
      </c>
      <c r="P2265">
        <v>91991</v>
      </c>
      <c r="Q2265">
        <v>213913</v>
      </c>
      <c r="R2265">
        <v>10</v>
      </c>
      <c r="S2265">
        <v>56988833</v>
      </c>
      <c r="U2265" t="str">
        <f>IFERROR(LEFT(spotify_top_songs_audio_features[[#This Row],[artist_names]],SEARCH(",",spotify_top_songs_audio_features[[#This Row],[artist_names]])-1),spotify_top_songs_audio_features[[#This Row],[artist_names]])</f>
        <v>Lunay</v>
      </c>
      <c r="V2265" t="str">
        <f>IFERROR(MID(spotify_top_songs_audio_features[[#This Row],[artist_names]],SEARCH(",",spotify_top_songs_audio_features[[#This Row],[artist_names]])+2,99),"")</f>
        <v>Gaby Music, Chris Jedi</v>
      </c>
      <c r="W2265" t="str">
        <f>spotify_top_songs_audio_features[[#This Row],[source]]</f>
        <v>round2media - LaFamilia</v>
      </c>
      <c r="X2265" s="1">
        <f>spotify_top_songs_audio_features[[#This Row],[streams]]</f>
        <v>56988833</v>
      </c>
      <c r="Y2265" t="str">
        <f>IF(Tabela2[[#This Row],[feat]]="","","Feat")</f>
        <v>Feat</v>
      </c>
      <c r="Z2265" s="17" t="str">
        <f>CONCATENATE(INT(spotify_top_songs_audio_features[[#This Row],[duration_ms]]/(60*1000)),":",MOD(INT(spotify_top_songs_audio_features[[#This Row],[duration_ms]]/1000),60))</f>
        <v>3:33</v>
      </c>
      <c r="AA22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65" t="str">
        <f>spotify_top_songs_audio_features[[#This Row],[track_name]]</f>
        <v>Soltera</v>
      </c>
    </row>
    <row r="2266" spans="1:28" x14ac:dyDescent="0.25">
      <c r="A2266" t="s">
        <v>12921</v>
      </c>
      <c r="B2266" t="s">
        <v>12922</v>
      </c>
      <c r="C2266" t="s">
        <v>12923</v>
      </c>
      <c r="D2266" t="s">
        <v>282</v>
      </c>
      <c r="E2266" t="s">
        <v>31</v>
      </c>
      <c r="F2266" t="s">
        <v>24</v>
      </c>
      <c r="G2266" t="s">
        <v>25</v>
      </c>
      <c r="H2266">
        <v>861</v>
      </c>
      <c r="I2266">
        <v>621</v>
      </c>
      <c r="J2266">
        <v>362</v>
      </c>
      <c r="K2266" t="s">
        <v>1390</v>
      </c>
      <c r="L2266">
        <v>0</v>
      </c>
      <c r="M2266">
        <v>689</v>
      </c>
      <c r="N2266">
        <v>254</v>
      </c>
      <c r="O2266">
        <v>-7106</v>
      </c>
      <c r="P2266">
        <v>83976</v>
      </c>
      <c r="Q2266">
        <v>166640</v>
      </c>
      <c r="R2266">
        <v>7</v>
      </c>
      <c r="S2266">
        <v>56958663</v>
      </c>
      <c r="U2266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2266" t="str">
        <f>IFERROR(MID(spotify_top_songs_audio_features[[#This Row],[artist_names]],SEARCH(",",spotify_top_songs_audio_features[[#This Row],[artist_names]])+2,99),"")</f>
        <v>Lil Tjay</v>
      </c>
      <c r="W2266" t="str">
        <f>spotify_top_songs_audio_features[[#This Row],[source]]</f>
        <v>Columbia</v>
      </c>
      <c r="X2266" s="1">
        <f>spotify_top_songs_audio_features[[#This Row],[streams]]</f>
        <v>56958663</v>
      </c>
      <c r="Y2266" t="str">
        <f>IF(Tabela2[[#This Row],[feat]]="","","Feat")</f>
        <v>Feat</v>
      </c>
      <c r="Z2266" s="17" t="str">
        <f>CONCATENATE(INT(spotify_top_songs_audio_features[[#This Row],[duration_ms]]/(60*1000)),":",MOD(INT(spotify_top_songs_audio_features[[#This Row],[duration_ms]]/1000),60))</f>
        <v>2:46</v>
      </c>
      <c r="AA22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66" t="str">
        <f>spotify_top_songs_audio_features[[#This Row],[track_name]]</f>
        <v>Pop Out (feat. Lil Tjay)</v>
      </c>
    </row>
    <row r="2267" spans="1:28" x14ac:dyDescent="0.25">
      <c r="A2267" t="s">
        <v>15562</v>
      </c>
      <c r="B2267" t="s">
        <v>15563</v>
      </c>
      <c r="C2267" t="s">
        <v>15564</v>
      </c>
      <c r="D2267" t="s">
        <v>7317</v>
      </c>
      <c r="E2267" t="s">
        <v>97</v>
      </c>
      <c r="F2267" t="s">
        <v>24</v>
      </c>
      <c r="G2267" t="s">
        <v>25</v>
      </c>
      <c r="H2267">
        <v>789</v>
      </c>
      <c r="I2267">
        <v>837</v>
      </c>
      <c r="J2267">
        <v>23</v>
      </c>
      <c r="K2267" t="s">
        <v>1401</v>
      </c>
      <c r="L2267">
        <v>0</v>
      </c>
      <c r="M2267">
        <v>209</v>
      </c>
      <c r="N2267">
        <v>476</v>
      </c>
      <c r="O2267">
        <v>-3247</v>
      </c>
      <c r="P2267">
        <v>81536</v>
      </c>
      <c r="Q2267">
        <v>200337</v>
      </c>
      <c r="R2267">
        <v>8</v>
      </c>
      <c r="S2267">
        <v>56868771</v>
      </c>
      <c r="U2267" t="str">
        <f>IFERROR(LEFT(spotify_top_songs_audio_features[[#This Row],[artist_names]],SEARCH(",",spotify_top_songs_audio_features[[#This Row],[artist_names]])-1),spotify_top_songs_audio_features[[#This Row],[artist_names]])</f>
        <v>Duki</v>
      </c>
      <c r="V2267" t="str">
        <f>IFERROR(MID(spotify_top_songs_audio_features[[#This Row],[artist_names]],SEARCH(",",spotify_top_songs_audio_features[[#This Row],[artist_names]])+2,99),"")</f>
        <v>De La Ghetto, Quevedo</v>
      </c>
      <c r="W2267" t="str">
        <f>spotify_top_songs_audio_features[[#This Row],[source]]</f>
        <v>DALE PLAY Records / SSJ Records</v>
      </c>
      <c r="X2267" s="1">
        <f>spotify_top_songs_audio_features[[#This Row],[streams]]</f>
        <v>56868771</v>
      </c>
      <c r="Y2267" t="str">
        <f>IF(Tabela2[[#This Row],[feat]]="","","Feat")</f>
        <v>Feat</v>
      </c>
      <c r="Z2267" s="17" t="str">
        <f>CONCATENATE(INT(spotify_top_songs_audio_features[[#This Row],[duration_ms]]/(60*1000)),":",MOD(INT(spotify_top_songs_audio_features[[#This Row],[duration_ms]]/1000),60))</f>
        <v>3:20</v>
      </c>
      <c r="AA22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67" t="str">
        <f>spotify_top_songs_audio_features[[#This Row],[track_name]]</f>
        <v>Si Quieren Frontear</v>
      </c>
    </row>
    <row r="2268" spans="1:28" x14ac:dyDescent="0.25">
      <c r="A2268" t="s">
        <v>2641</v>
      </c>
      <c r="B2268" t="s">
        <v>2642</v>
      </c>
      <c r="C2268" t="s">
        <v>2643</v>
      </c>
      <c r="D2268" t="s">
        <v>1254</v>
      </c>
      <c r="E2268" t="s">
        <v>177</v>
      </c>
      <c r="F2268" t="s">
        <v>32</v>
      </c>
      <c r="G2268" t="s">
        <v>25</v>
      </c>
      <c r="H2268">
        <v>68</v>
      </c>
      <c r="I2268">
        <v>428</v>
      </c>
      <c r="J2268">
        <v>135</v>
      </c>
      <c r="K2268" t="s">
        <v>2644</v>
      </c>
      <c r="L2268">
        <v>344</v>
      </c>
      <c r="M2268">
        <v>355</v>
      </c>
      <c r="N2268">
        <v>334</v>
      </c>
      <c r="O2268">
        <v>-8107</v>
      </c>
      <c r="P2268">
        <v>98222</v>
      </c>
      <c r="Q2268">
        <v>269333</v>
      </c>
      <c r="R2268">
        <v>8</v>
      </c>
      <c r="S2268">
        <v>56831770</v>
      </c>
      <c r="U2268" t="str">
        <f>IFERROR(LEFT(spotify_top_songs_audio_features[[#This Row],[artist_names]],SEARCH(",",spotify_top_songs_audio_features[[#This Row],[artist_names]])-1),spotify_top_songs_audio_features[[#This Row],[artist_names]])</f>
        <v>AnnenMayKantereit</v>
      </c>
      <c r="V2268" t="str">
        <f>IFERROR(MID(spotify_top_songs_audio_features[[#This Row],[artist_names]],SEARCH(",",spotify_top_songs_audio_features[[#This Row],[artist_names]])+2,99),"")</f>
        <v>Giant Rooks</v>
      </c>
      <c r="W2268" t="str">
        <f>spotify_top_songs_audio_features[[#This Row],[source]]</f>
        <v>Vertigo Berlin</v>
      </c>
      <c r="X2268" s="1">
        <f>spotify_top_songs_audio_features[[#This Row],[streams]]</f>
        <v>56831770</v>
      </c>
      <c r="Y2268" t="str">
        <f>IF(Tabela2[[#This Row],[feat]]="","","Feat")</f>
        <v>Feat</v>
      </c>
      <c r="Z2268" s="17" t="str">
        <f>CONCATENATE(INT(spotify_top_songs_audio_features[[#This Row],[duration_ms]]/(60*1000)),":",MOD(INT(spotify_top_songs_audio_features[[#This Row],[duration_ms]]/1000),60))</f>
        <v>4:29</v>
      </c>
      <c r="AA22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268" t="str">
        <f>spotify_top_songs_audio_features[[#This Row],[track_name]]</f>
        <v>Tom's Diner</v>
      </c>
    </row>
    <row r="2269" spans="1:28" x14ac:dyDescent="0.25">
      <c r="A2269" t="s">
        <v>5149</v>
      </c>
      <c r="B2269" t="s">
        <v>621</v>
      </c>
      <c r="C2269" t="s">
        <v>5150</v>
      </c>
      <c r="D2269" t="s">
        <v>621</v>
      </c>
      <c r="E2269" t="s">
        <v>23</v>
      </c>
      <c r="F2269" t="s">
        <v>24</v>
      </c>
      <c r="G2269" t="s">
        <v>25</v>
      </c>
      <c r="H2269">
        <v>38</v>
      </c>
      <c r="I2269">
        <v>553</v>
      </c>
      <c r="J2269">
        <v>653</v>
      </c>
      <c r="K2269" t="s">
        <v>5151</v>
      </c>
      <c r="L2269">
        <v>2.63E-4</v>
      </c>
      <c r="M2269">
        <v>788</v>
      </c>
      <c r="N2269">
        <v>384</v>
      </c>
      <c r="O2269">
        <v>-6621</v>
      </c>
      <c r="P2269">
        <v>179629</v>
      </c>
      <c r="Q2269">
        <v>189333</v>
      </c>
      <c r="R2269">
        <v>14</v>
      </c>
      <c r="S2269">
        <v>56820141</v>
      </c>
      <c r="U2269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2269" t="str">
        <f>IFERROR(MID(spotify_top_songs_audio_features[[#This Row],[artist_names]],SEARCH(",",spotify_top_songs_audio_features[[#This Row],[artist_names]])+2,99),"")</f>
        <v/>
      </c>
      <c r="W2269" t="str">
        <f>spotify_top_songs_audio_features[[#This Row],[source]]</f>
        <v>Lauv</v>
      </c>
      <c r="X2269" s="1">
        <f>spotify_top_songs_audio_features[[#This Row],[streams]]</f>
        <v>56820141</v>
      </c>
      <c r="Y2269" t="str">
        <f>IF(Tabela2[[#This Row],[feat]]="","","Feat")</f>
        <v/>
      </c>
      <c r="Z2269" s="17" t="str">
        <f>CONCATENATE(INT(spotify_top_songs_audio_features[[#This Row],[duration_ms]]/(60*1000)),":",MOD(INT(spotify_top_songs_audio_features[[#This Row],[duration_ms]]/1000),60))</f>
        <v>3:9</v>
      </c>
      <c r="AA22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269" t="str">
        <f>spotify_top_songs_audio_features[[#This Row],[track_name]]</f>
        <v>The Other</v>
      </c>
    </row>
    <row r="2270" spans="1:28" x14ac:dyDescent="0.25">
      <c r="A2270" t="s">
        <v>4788</v>
      </c>
      <c r="B2270" t="s">
        <v>4789</v>
      </c>
      <c r="C2270" t="s">
        <v>3613</v>
      </c>
      <c r="D2270" t="s">
        <v>4790</v>
      </c>
      <c r="E2270" t="s">
        <v>97</v>
      </c>
      <c r="F2270" t="s">
        <v>32</v>
      </c>
      <c r="G2270" t="s">
        <v>25</v>
      </c>
      <c r="H2270">
        <v>912</v>
      </c>
      <c r="I2270">
        <v>594</v>
      </c>
      <c r="J2270">
        <v>226</v>
      </c>
      <c r="K2270" t="s">
        <v>2776</v>
      </c>
      <c r="L2270">
        <v>122</v>
      </c>
      <c r="M2270">
        <v>123</v>
      </c>
      <c r="N2270">
        <v>514</v>
      </c>
      <c r="O2270">
        <v>-4894</v>
      </c>
      <c r="P2270">
        <v>12307</v>
      </c>
      <c r="Q2270">
        <v>234093</v>
      </c>
      <c r="R2270">
        <v>6</v>
      </c>
      <c r="S2270">
        <v>56734467</v>
      </c>
      <c r="U2270" t="str">
        <f>IFERROR(LEFT(spotify_top_songs_audio_features[[#This Row],[artist_names]],SEARCH(",",spotify_top_songs_audio_features[[#This Row],[artist_names]])-1),spotify_top_songs_audio_features[[#This Row],[artist_names]])</f>
        <v>Frank Ocean</v>
      </c>
      <c r="V2270" t="str">
        <f>IFERROR(MID(spotify_top_songs_audio_features[[#This Row],[artist_names]],SEARCH(",",spotify_top_songs_audio_features[[#This Row],[artist_names]])+2,99),"")</f>
        <v/>
      </c>
      <c r="W2270" t="str">
        <f>spotify_top_songs_audio_features[[#This Row],[source]]</f>
        <v>Red Zone Entertainment / IDJ</v>
      </c>
      <c r="X2270" s="1">
        <f>spotify_top_songs_audio_features[[#This Row],[streams]]</f>
        <v>56734467</v>
      </c>
      <c r="Y2270" t="str">
        <f>IF(Tabela2[[#This Row],[feat]]="","","Feat")</f>
        <v/>
      </c>
      <c r="Z2270" s="17" t="str">
        <f>CONCATENATE(INT(spotify_top_songs_audio_features[[#This Row],[duration_ms]]/(60*1000)),":",MOD(INT(spotify_top_songs_audio_features[[#This Row],[duration_ms]]/1000),60))</f>
        <v>3:54</v>
      </c>
      <c r="AA22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70" t="str">
        <f>spotify_top_songs_audio_features[[#This Row],[track_name]]</f>
        <v>Lost</v>
      </c>
    </row>
    <row r="2271" spans="1:28" x14ac:dyDescent="0.25">
      <c r="A2271" t="s">
        <v>8210</v>
      </c>
      <c r="B2271" t="s">
        <v>8211</v>
      </c>
      <c r="C2271" t="s">
        <v>8212</v>
      </c>
      <c r="D2271" t="s">
        <v>1008</v>
      </c>
      <c r="E2271" t="s">
        <v>31</v>
      </c>
      <c r="F2271" t="s">
        <v>24</v>
      </c>
      <c r="G2271" t="s">
        <v>25</v>
      </c>
      <c r="H2271">
        <v>678</v>
      </c>
      <c r="I2271">
        <v>758</v>
      </c>
      <c r="J2271">
        <v>227</v>
      </c>
      <c r="K2271" t="s">
        <v>8213</v>
      </c>
      <c r="L2271">
        <v>0</v>
      </c>
      <c r="M2271">
        <v>57</v>
      </c>
      <c r="N2271">
        <v>318</v>
      </c>
      <c r="O2271">
        <v>-6524</v>
      </c>
      <c r="P2271">
        <v>165423</v>
      </c>
      <c r="Q2271">
        <v>220584</v>
      </c>
      <c r="R2271">
        <v>4</v>
      </c>
      <c r="S2271">
        <v>56685340</v>
      </c>
      <c r="U2271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2271" t="str">
        <f>IFERROR(MID(spotify_top_songs_audio_features[[#This Row],[artist_names]],SEARCH(",",spotify_top_songs_audio_features[[#This Row],[artist_names]])+2,99),"")</f>
        <v>Travis Scott, Metro Boomin</v>
      </c>
      <c r="W2271" t="str">
        <f>spotify_top_songs_audio_features[[#This Row],[source]]</f>
        <v>Slaughter Gang, LLC/Epic Records</v>
      </c>
      <c r="X2271" s="1">
        <f>spotify_top_songs_audio_features[[#This Row],[streams]]</f>
        <v>56685340</v>
      </c>
      <c r="Y2271" t="str">
        <f>IF(Tabela2[[#This Row],[feat]]="","","Feat")</f>
        <v>Feat</v>
      </c>
      <c r="Z2271" s="17" t="str">
        <f>CONCATENATE(INT(spotify_top_songs_audio_features[[#This Row],[duration_ms]]/(60*1000)),":",MOD(INT(spotify_top_songs_audio_features[[#This Row],[duration_ms]]/1000),60))</f>
        <v>3:40</v>
      </c>
      <c r="AA22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71" t="str">
        <f>spotify_top_songs_audio_features[[#This Row],[track_name]]</f>
        <v>née-nah</v>
      </c>
    </row>
    <row r="2272" spans="1:28" x14ac:dyDescent="0.25">
      <c r="A2272" t="s">
        <v>9255</v>
      </c>
      <c r="B2272" t="s">
        <v>112</v>
      </c>
      <c r="C2272" t="s">
        <v>9256</v>
      </c>
      <c r="D2272" t="s">
        <v>112</v>
      </c>
      <c r="E2272" t="s">
        <v>113</v>
      </c>
      <c r="F2272" t="s">
        <v>24</v>
      </c>
      <c r="G2272" t="s">
        <v>25</v>
      </c>
      <c r="H2272">
        <v>777</v>
      </c>
      <c r="I2272">
        <v>658</v>
      </c>
      <c r="J2272">
        <v>54</v>
      </c>
      <c r="K2272" t="s">
        <v>4514</v>
      </c>
      <c r="L2272">
        <v>0</v>
      </c>
      <c r="M2272">
        <v>901</v>
      </c>
      <c r="N2272">
        <v>633</v>
      </c>
      <c r="O2272">
        <v>-5191</v>
      </c>
      <c r="P2272">
        <v>110048</v>
      </c>
      <c r="Q2272">
        <v>190360</v>
      </c>
      <c r="R2272">
        <v>5</v>
      </c>
      <c r="S2272">
        <v>56646615</v>
      </c>
      <c r="U227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272" t="str">
        <f>IFERROR(MID(spotify_top_songs_audio_features[[#This Row],[artist_names]],SEARCH(",",spotify_top_songs_audio_features[[#This Row],[artist_names]])+2,99),"")</f>
        <v/>
      </c>
      <c r="W2272" t="str">
        <f>spotify_top_songs_audio_features[[#This Row],[source]]</f>
        <v>Taylor Swift</v>
      </c>
      <c r="X2272" s="1">
        <f>spotify_top_songs_audio_features[[#This Row],[streams]]</f>
        <v>56646615</v>
      </c>
      <c r="Y2272" t="str">
        <f>IF(Tabela2[[#This Row],[feat]]="","","Feat")</f>
        <v/>
      </c>
      <c r="Z2272" s="17" t="str">
        <f>CONCATENATE(INT(spotify_top_songs_audio_features[[#This Row],[duration_ms]]/(60*1000)),":",MOD(INT(spotify_top_songs_audio_features[[#This Row],[duration_ms]]/1000),60))</f>
        <v>3:10</v>
      </c>
      <c r="AA22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72" t="str">
        <f>spotify_top_songs_audio_features[[#This Row],[track_name]]</f>
        <v>The Man</v>
      </c>
    </row>
    <row r="2273" spans="1:28" x14ac:dyDescent="0.25">
      <c r="A2273" t="s">
        <v>14160</v>
      </c>
      <c r="B2273" t="s">
        <v>13927</v>
      </c>
      <c r="C2273" t="s">
        <v>14161</v>
      </c>
      <c r="D2273" t="s">
        <v>48</v>
      </c>
      <c r="E2273" t="s">
        <v>97</v>
      </c>
      <c r="F2273" t="s">
        <v>32</v>
      </c>
      <c r="G2273" t="s">
        <v>25</v>
      </c>
      <c r="H2273">
        <v>754</v>
      </c>
      <c r="I2273">
        <v>342</v>
      </c>
      <c r="J2273">
        <v>991</v>
      </c>
      <c r="K2273" t="s">
        <v>14162</v>
      </c>
      <c r="L2273">
        <v>0</v>
      </c>
      <c r="M2273">
        <v>193</v>
      </c>
      <c r="N2273">
        <v>423</v>
      </c>
      <c r="O2273">
        <v>-8677</v>
      </c>
      <c r="P2273">
        <v>128981</v>
      </c>
      <c r="Q2273">
        <v>121347</v>
      </c>
      <c r="R2273">
        <v>11</v>
      </c>
      <c r="S2273">
        <v>56520732</v>
      </c>
      <c r="U2273" t="str">
        <f>IFERROR(LEFT(spotify_top_songs_audio_features[[#This Row],[artist_names]],SEARCH(",",spotify_top_songs_audio_features[[#This Row],[artist_names]])-1),spotify_top_songs_audio_features[[#This Row],[artist_names]])</f>
        <v>Aminé</v>
      </c>
      <c r="V2273" t="str">
        <f>IFERROR(MID(spotify_top_songs_audio_features[[#This Row],[artist_names]],SEARCH(",",spotify_top_songs_audio_features[[#This Row],[artist_names]])+2,99),"")</f>
        <v/>
      </c>
      <c r="W2273" t="str">
        <f>spotify_top_songs_audio_features[[#This Row],[source]]</f>
        <v>Republic Records</v>
      </c>
      <c r="X2273" s="1">
        <f>spotify_top_songs_audio_features[[#This Row],[streams]]</f>
        <v>56520732</v>
      </c>
      <c r="Y2273" t="str">
        <f>IF(Tabela2[[#This Row],[feat]]="","","Feat")</f>
        <v/>
      </c>
      <c r="Z2273" s="17" t="str">
        <f>CONCATENATE(INT(spotify_top_songs_audio_features[[#This Row],[duration_ms]]/(60*1000)),":",MOD(INT(spotify_top_songs_audio_features[[#This Row],[duration_ms]]/1000),60))</f>
        <v>2:1</v>
      </c>
      <c r="AA22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73" t="str">
        <f>spotify_top_songs_audio_features[[#This Row],[track_name]]</f>
        <v>REEL IT IN</v>
      </c>
    </row>
    <row r="2274" spans="1:28" x14ac:dyDescent="0.25">
      <c r="A2274" t="s">
        <v>4166</v>
      </c>
      <c r="B2274" t="s">
        <v>4167</v>
      </c>
      <c r="C2274" t="s">
        <v>4168</v>
      </c>
      <c r="D2274" t="s">
        <v>3110</v>
      </c>
      <c r="E2274" t="s">
        <v>70</v>
      </c>
      <c r="F2274" t="s">
        <v>24</v>
      </c>
      <c r="G2274" t="s">
        <v>25</v>
      </c>
      <c r="H2274">
        <v>612</v>
      </c>
      <c r="I2274">
        <v>601</v>
      </c>
      <c r="J2274">
        <v>164</v>
      </c>
      <c r="K2274" t="s">
        <v>831</v>
      </c>
      <c r="L2274">
        <v>0</v>
      </c>
      <c r="M2274">
        <v>117</v>
      </c>
      <c r="N2274">
        <v>525</v>
      </c>
      <c r="O2274">
        <v>-7089</v>
      </c>
      <c r="P2274">
        <v>147018</v>
      </c>
      <c r="Q2274">
        <v>223543</v>
      </c>
      <c r="R2274">
        <v>10</v>
      </c>
      <c r="S2274">
        <v>56518706</v>
      </c>
      <c r="U2274" t="str">
        <f>IFERROR(LEFT(spotify_top_songs_audio_features[[#This Row],[artist_names]],SEARCH(",",spotify_top_songs_audio_features[[#This Row],[artist_names]])-1),spotify_top_songs_audio_features[[#This Row],[artist_names]])</f>
        <v>benny blanco</v>
      </c>
      <c r="V2274" t="str">
        <f>IFERROR(MID(spotify_top_songs_audio_features[[#This Row],[artist_names]],SEARCH(",",spotify_top_songs_audio_features[[#This Row],[artist_names]])+2,99),"")</f>
        <v>Juice WRLD, Brendon Urie</v>
      </c>
      <c r="W2274" t="str">
        <f>spotify_top_songs_audio_features[[#This Row],[source]]</f>
        <v>Friends Keep Secrets/Interscope Records</v>
      </c>
      <c r="X2274" s="1">
        <f>spotify_top_songs_audio_features[[#This Row],[streams]]</f>
        <v>56518706</v>
      </c>
      <c r="Y2274" t="str">
        <f>IF(Tabela2[[#This Row],[feat]]="","","Feat")</f>
        <v>Feat</v>
      </c>
      <c r="Z2274" s="17" t="str">
        <f>CONCATENATE(INT(spotify_top_songs_audio_features[[#This Row],[duration_ms]]/(60*1000)),":",MOD(INT(spotify_top_songs_audio_features[[#This Row],[duration_ms]]/1000),60))</f>
        <v>3:43</v>
      </c>
      <c r="AA22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274" t="str">
        <f>spotify_top_songs_audio_features[[#This Row],[track_name]]</f>
        <v>Roses (with Juice WRLD feat. Brendon Urie)</v>
      </c>
    </row>
    <row r="2275" spans="1:28" x14ac:dyDescent="0.25">
      <c r="A2275" t="s">
        <v>6116</v>
      </c>
      <c r="B2275" t="s">
        <v>6117</v>
      </c>
      <c r="C2275" t="s">
        <v>6118</v>
      </c>
      <c r="D2275" t="s">
        <v>385</v>
      </c>
      <c r="E2275" t="s">
        <v>97</v>
      </c>
      <c r="F2275" t="s">
        <v>24</v>
      </c>
      <c r="G2275" t="s">
        <v>25</v>
      </c>
      <c r="H2275">
        <v>904</v>
      </c>
      <c r="I2275">
        <v>756</v>
      </c>
      <c r="J2275">
        <v>32</v>
      </c>
      <c r="K2275" t="s">
        <v>6119</v>
      </c>
      <c r="L2275">
        <v>0</v>
      </c>
      <c r="M2275">
        <v>339</v>
      </c>
      <c r="N2275">
        <v>342</v>
      </c>
      <c r="O2275">
        <v>-3746</v>
      </c>
      <c r="P2275">
        <v>140005</v>
      </c>
      <c r="Q2275">
        <v>288087</v>
      </c>
      <c r="R2275">
        <v>6</v>
      </c>
      <c r="S2275">
        <v>56508253</v>
      </c>
      <c r="U2275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2275" t="str">
        <f>IFERROR(MID(spotify_top_songs_audio_features[[#This Row],[artist_names]],SEARCH(",",spotify_top_songs_audio_features[[#This Row],[artist_names]])+2,99),"")</f>
        <v>Royce Da 5'9"</v>
      </c>
      <c r="W2275" t="str">
        <f>spotify_top_songs_audio_features[[#This Row],[source]]</f>
        <v>Aftermath</v>
      </c>
      <c r="X2275" s="1">
        <f>spotify_top_songs_audio_features[[#This Row],[streams]]</f>
        <v>56508253</v>
      </c>
      <c r="Y2275" t="str">
        <f>IF(Tabela2[[#This Row],[feat]]="","","Feat")</f>
        <v>Feat</v>
      </c>
      <c r="Z2275" s="17" t="str">
        <f>CONCATENATE(INT(spotify_top_songs_audio_features[[#This Row],[duration_ms]]/(60*1000)),":",MOD(INT(spotify_top_songs_audio_features[[#This Row],[duration_ms]]/1000),60))</f>
        <v>4:48</v>
      </c>
      <c r="AA22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75" t="str">
        <f>spotify_top_songs_audio_features[[#This Row],[track_name]]</f>
        <v>Not Alike (feat. Royce Da 5'9)</v>
      </c>
    </row>
    <row r="2276" spans="1:28" x14ac:dyDescent="0.25">
      <c r="A2276" t="s">
        <v>17063</v>
      </c>
      <c r="B2276" t="s">
        <v>17064</v>
      </c>
      <c r="C2276" t="s">
        <v>17065</v>
      </c>
      <c r="D2276" t="s">
        <v>151</v>
      </c>
      <c r="E2276" t="s">
        <v>113</v>
      </c>
      <c r="F2276" t="s">
        <v>24</v>
      </c>
      <c r="G2276" t="s">
        <v>25</v>
      </c>
      <c r="H2276">
        <v>707</v>
      </c>
      <c r="I2276">
        <v>883</v>
      </c>
      <c r="J2276">
        <v>602</v>
      </c>
      <c r="K2276" t="s">
        <v>17066</v>
      </c>
      <c r="L2276">
        <v>0</v>
      </c>
      <c r="M2276">
        <v>23</v>
      </c>
      <c r="N2276">
        <v>541</v>
      </c>
      <c r="O2276">
        <v>-4281</v>
      </c>
      <c r="P2276">
        <v>106031</v>
      </c>
      <c r="Q2276">
        <v>167038</v>
      </c>
      <c r="R2276">
        <v>10</v>
      </c>
      <c r="S2276">
        <v>56500936</v>
      </c>
      <c r="U2276" t="str">
        <f>IFERROR(LEFT(spotify_top_songs_audio_features[[#This Row],[artist_names]],SEARCH(",",spotify_top_songs_audio_features[[#This Row],[artist_names]])-1),spotify_top_songs_audio_features[[#This Row],[artist_names]])</f>
        <v>Nevada</v>
      </c>
      <c r="V2276" t="str">
        <f>IFERROR(MID(spotify_top_songs_audio_features[[#This Row],[artist_names]],SEARCH(",",spotify_top_songs_audio_features[[#This Row],[artist_names]])+2,99),"")</f>
        <v>Mark Morrison, Fetty Wap</v>
      </c>
      <c r="W2276" t="str">
        <f>spotify_top_songs_audio_features[[#This Row],[source]]</f>
        <v>Capitol</v>
      </c>
      <c r="X2276" s="1">
        <f>spotify_top_songs_audio_features[[#This Row],[streams]]</f>
        <v>56500936</v>
      </c>
      <c r="Y2276" t="str">
        <f>IF(Tabela2[[#This Row],[feat]]="","","Feat")</f>
        <v>Feat</v>
      </c>
      <c r="Z2276" s="17" t="str">
        <f>CONCATENATE(INT(spotify_top_songs_audio_features[[#This Row],[duration_ms]]/(60*1000)),":",MOD(INT(spotify_top_songs_audio_features[[#This Row],[duration_ms]]/1000),60))</f>
        <v>2:47</v>
      </c>
      <c r="AA22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76" t="str">
        <f>spotify_top_songs_audio_features[[#This Row],[track_name]]</f>
        <v>The Mack</v>
      </c>
    </row>
    <row r="2277" spans="1:28" x14ac:dyDescent="0.25">
      <c r="A2277" t="s">
        <v>7005</v>
      </c>
      <c r="B2277" t="s">
        <v>7006</v>
      </c>
      <c r="C2277" t="s">
        <v>7007</v>
      </c>
      <c r="D2277" t="s">
        <v>1491</v>
      </c>
      <c r="E2277" t="s">
        <v>113</v>
      </c>
      <c r="F2277" t="s">
        <v>24</v>
      </c>
      <c r="G2277" t="s">
        <v>25</v>
      </c>
      <c r="H2277">
        <v>873</v>
      </c>
      <c r="I2277">
        <v>826</v>
      </c>
      <c r="J2277">
        <v>876</v>
      </c>
      <c r="K2277" t="s">
        <v>7008</v>
      </c>
      <c r="L2277">
        <v>361</v>
      </c>
      <c r="M2277">
        <v>311</v>
      </c>
      <c r="N2277">
        <v>201</v>
      </c>
      <c r="O2277">
        <v>-722</v>
      </c>
      <c r="P2277">
        <v>106972</v>
      </c>
      <c r="Q2277">
        <v>190654</v>
      </c>
      <c r="R2277">
        <v>5</v>
      </c>
      <c r="S2277">
        <v>56486552</v>
      </c>
      <c r="U2277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2277" t="str">
        <f>IFERROR(MID(spotify_top_songs_audio_features[[#This Row],[artist_names]],SEARCH(",",spotify_top_songs_audio_features[[#This Row],[artist_names]])+2,99),"")</f>
        <v>Baby Rasta</v>
      </c>
      <c r="W2277" t="str">
        <f>spotify_top_songs_audio_features[[#This Row],[source]]</f>
        <v>Sony Music Latin/Duars Entertainment</v>
      </c>
      <c r="X2277" s="1">
        <f>spotify_top_songs_audio_features[[#This Row],[streams]]</f>
        <v>56486552</v>
      </c>
      <c r="Y2277" t="str">
        <f>IF(Tabela2[[#This Row],[feat]]="","","Feat")</f>
        <v>Feat</v>
      </c>
      <c r="Z2277" s="17" t="str">
        <f>CONCATENATE(INT(spotify_top_songs_audio_features[[#This Row],[duration_ms]]/(60*1000)),":",MOD(INT(spotify_top_songs_audio_features[[#This Row],[duration_ms]]/1000),60))</f>
        <v>3:10</v>
      </c>
      <c r="AA22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77" t="str">
        <f>spotify_top_songs_audio_features[[#This Row],[track_name]]</f>
        <v>PUNTO 40</v>
      </c>
    </row>
    <row r="2278" spans="1:28" x14ac:dyDescent="0.25">
      <c r="A2278" t="s">
        <v>17145</v>
      </c>
      <c r="B2278" t="s">
        <v>5826</v>
      </c>
      <c r="C2278" t="s">
        <v>15016</v>
      </c>
      <c r="D2278" t="s">
        <v>5828</v>
      </c>
      <c r="E2278" t="s">
        <v>86</v>
      </c>
      <c r="F2278" t="s">
        <v>24</v>
      </c>
      <c r="G2278" t="s">
        <v>25</v>
      </c>
      <c r="H2278">
        <v>699</v>
      </c>
      <c r="I2278">
        <v>558</v>
      </c>
      <c r="J2278">
        <v>603</v>
      </c>
      <c r="K2278" t="s">
        <v>5018</v>
      </c>
      <c r="L2278">
        <v>0</v>
      </c>
      <c r="M2278">
        <v>116</v>
      </c>
      <c r="N2278">
        <v>493</v>
      </c>
      <c r="O2278">
        <v>-7622</v>
      </c>
      <c r="P2278">
        <v>79992</v>
      </c>
      <c r="Q2278">
        <v>165000</v>
      </c>
      <c r="R2278">
        <v>7</v>
      </c>
      <c r="S2278">
        <v>56453640</v>
      </c>
      <c r="U2278" t="str">
        <f>IFERROR(LEFT(spotify_top_songs_audio_features[[#This Row],[artist_names]],SEARCH(",",spotify_top_songs_audio_features[[#This Row],[artist_names]])-1),spotify_top_songs_audio_features[[#This Row],[artist_names]])</f>
        <v>Lil Mosey</v>
      </c>
      <c r="V2278" t="str">
        <f>IFERROR(MID(spotify_top_songs_audio_features[[#This Row],[artist_names]],SEARCH(",",spotify_top_songs_audio_features[[#This Row],[artist_names]])+2,99),"")</f>
        <v/>
      </c>
      <c r="W2278" t="str">
        <f>spotify_top_songs_audio_features[[#This Row],[source]]</f>
        <v>Mogul Vision/Interscope Records</v>
      </c>
      <c r="X2278" s="1">
        <f>spotify_top_songs_audio_features[[#This Row],[streams]]</f>
        <v>56453640</v>
      </c>
      <c r="Y2278" t="str">
        <f>IF(Tabela2[[#This Row],[feat]]="","","Feat")</f>
        <v/>
      </c>
      <c r="Z2278" s="17" t="str">
        <f>CONCATENATE(INT(spotify_top_songs_audio_features[[#This Row],[duration_ms]]/(60*1000)),":",MOD(INT(spotify_top_songs_audio_features[[#This Row],[duration_ms]]/1000),60))</f>
        <v>2:45</v>
      </c>
      <c r="AA22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278" t="str">
        <f>spotify_top_songs_audio_features[[#This Row],[track_name]]</f>
        <v>Noticed</v>
      </c>
    </row>
    <row r="2279" spans="1:28" x14ac:dyDescent="0.25">
      <c r="A2279" t="s">
        <v>6003</v>
      </c>
      <c r="B2279" t="s">
        <v>624</v>
      </c>
      <c r="C2279" t="s">
        <v>6004</v>
      </c>
      <c r="D2279" t="s">
        <v>141</v>
      </c>
      <c r="E2279" t="s">
        <v>97</v>
      </c>
      <c r="F2279" t="s">
        <v>32</v>
      </c>
      <c r="G2279" t="s">
        <v>25</v>
      </c>
      <c r="H2279">
        <v>584</v>
      </c>
      <c r="I2279">
        <v>411</v>
      </c>
      <c r="J2279">
        <v>838</v>
      </c>
      <c r="K2279" t="s">
        <v>6005</v>
      </c>
      <c r="L2279">
        <v>4.47E-3</v>
      </c>
      <c r="M2279">
        <v>955</v>
      </c>
      <c r="N2279">
        <v>412</v>
      </c>
      <c r="O2279">
        <v>-7147</v>
      </c>
      <c r="P2279">
        <v>169934</v>
      </c>
      <c r="Q2279">
        <v>217769</v>
      </c>
      <c r="R2279">
        <v>7</v>
      </c>
      <c r="S2279">
        <v>56055500</v>
      </c>
      <c r="U2279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279" t="str">
        <f>IFERROR(MID(spotify_top_songs_audio_features[[#This Row],[artist_names]],SEARCH(",",spotify_top_songs_audio_features[[#This Row],[artist_names]])+2,99),"")</f>
        <v/>
      </c>
      <c r="W2279" t="str">
        <f>spotify_top_songs_audio_features[[#This Row],[source]]</f>
        <v>Rimas Entertainment LLC</v>
      </c>
      <c r="X2279" s="1">
        <f>spotify_top_songs_audio_features[[#This Row],[streams]]</f>
        <v>56055500</v>
      </c>
      <c r="Y2279" t="str">
        <f>IF(Tabela2[[#This Row],[feat]]="","","Feat")</f>
        <v/>
      </c>
      <c r="Z2279" s="17" t="str">
        <f>CONCATENATE(INT(spotify_top_songs_audio_features[[#This Row],[duration_ms]]/(60*1000)),":",MOD(INT(spotify_top_songs_audio_features[[#This Row],[duration_ms]]/1000),60))</f>
        <v>3:37</v>
      </c>
      <c r="AA22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79" t="str">
        <f>spotify_top_songs_audio_features[[#This Row],[track_name]]</f>
        <v>HACIENDO QUE ME AMAS</v>
      </c>
    </row>
    <row r="2280" spans="1:28" x14ac:dyDescent="0.25">
      <c r="A2280" t="s">
        <v>17422</v>
      </c>
      <c r="B2280" t="s">
        <v>1503</v>
      </c>
      <c r="C2280" t="s">
        <v>17423</v>
      </c>
      <c r="D2280" t="s">
        <v>1505</v>
      </c>
      <c r="E2280" t="s">
        <v>43</v>
      </c>
      <c r="F2280" t="s">
        <v>24</v>
      </c>
      <c r="G2280" t="s">
        <v>25</v>
      </c>
      <c r="H2280">
        <v>828</v>
      </c>
      <c r="I2280">
        <v>731</v>
      </c>
      <c r="J2280">
        <v>111</v>
      </c>
      <c r="K2280" t="s">
        <v>561</v>
      </c>
      <c r="L2280">
        <v>0</v>
      </c>
      <c r="M2280">
        <v>48</v>
      </c>
      <c r="N2280">
        <v>587</v>
      </c>
      <c r="O2280">
        <v>-3033</v>
      </c>
      <c r="P2280">
        <v>119978</v>
      </c>
      <c r="Q2280">
        <v>178453</v>
      </c>
      <c r="R2280">
        <v>9</v>
      </c>
      <c r="S2280">
        <v>56044730</v>
      </c>
      <c r="U2280" t="str">
        <f>IFERROR(LEFT(spotify_top_songs_audio_features[[#This Row],[artist_names]],SEARCH(",",spotify_top_songs_audio_features[[#This Row],[artist_names]])-1),spotify_top_songs_audio_features[[#This Row],[artist_names]])</f>
        <v>IVE</v>
      </c>
      <c r="V2280" t="str">
        <f>IFERROR(MID(spotify_top_songs_audio_features[[#This Row],[artist_names]],SEARCH(",",spotify_top_songs_audio_features[[#This Row],[artist_names]])+2,99),"")</f>
        <v/>
      </c>
      <c r="W2280" t="str">
        <f>spotify_top_songs_audio_features[[#This Row],[source]]</f>
        <v>STARSHIP Entertainment</v>
      </c>
      <c r="X2280" s="1">
        <f>spotify_top_songs_audio_features[[#This Row],[streams]]</f>
        <v>56044730</v>
      </c>
      <c r="Y2280" t="str">
        <f>IF(Tabela2[[#This Row],[feat]]="","","Feat")</f>
        <v/>
      </c>
      <c r="Z2280" s="17" t="str">
        <f>CONCATENATE(INT(spotify_top_songs_audio_features[[#This Row],[duration_ms]]/(60*1000)),":",MOD(INT(spotify_top_songs_audio_features[[#This Row],[duration_ms]]/1000),60))</f>
        <v>2:58</v>
      </c>
      <c r="AA22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280" t="str">
        <f>spotify_top_songs_audio_features[[#This Row],[track_name]]</f>
        <v>ELEVEN</v>
      </c>
    </row>
    <row r="2281" spans="1:28" x14ac:dyDescent="0.25">
      <c r="A2281" t="s">
        <v>7382</v>
      </c>
      <c r="B2281" t="s">
        <v>5819</v>
      </c>
      <c r="C2281" t="s">
        <v>7383</v>
      </c>
      <c r="D2281" t="s">
        <v>48</v>
      </c>
      <c r="E2281" t="s">
        <v>97</v>
      </c>
      <c r="F2281" t="s">
        <v>32</v>
      </c>
      <c r="G2281" t="s">
        <v>25</v>
      </c>
      <c r="H2281">
        <v>773</v>
      </c>
      <c r="I2281">
        <v>8</v>
      </c>
      <c r="J2281">
        <v>987</v>
      </c>
      <c r="K2281" t="s">
        <v>7384</v>
      </c>
      <c r="L2281">
        <v>403</v>
      </c>
      <c r="M2281">
        <v>327</v>
      </c>
      <c r="N2281">
        <v>842</v>
      </c>
      <c r="O2281">
        <v>-317</v>
      </c>
      <c r="P2281">
        <v>89988</v>
      </c>
      <c r="Q2281">
        <v>184507</v>
      </c>
      <c r="R2281">
        <v>10</v>
      </c>
      <c r="S2281">
        <v>56039608</v>
      </c>
      <c r="U2281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2281" t="str">
        <f>IFERROR(MID(spotify_top_songs_audio_features[[#This Row],[artist_names]],SEARCH(",",spotify_top_songs_audio_features[[#This Row],[artist_names]])+2,99),"")</f>
        <v/>
      </c>
      <c r="W2281" t="str">
        <f>spotify_top_songs_audio_features[[#This Row],[source]]</f>
        <v>Republic Records</v>
      </c>
      <c r="X2281" s="1">
        <f>spotify_top_songs_audio_features[[#This Row],[streams]]</f>
        <v>56039608</v>
      </c>
      <c r="Y2281" t="str">
        <f>IF(Tabela2[[#This Row],[feat]]="","","Feat")</f>
        <v/>
      </c>
      <c r="Z2281" s="17" t="str">
        <f>CONCATENATE(INT(spotify_top_songs_audio_features[[#This Row],[duration_ms]]/(60*1000)),":",MOD(INT(spotify_top_songs_audio_features[[#This Row],[duration_ms]]/1000),60))</f>
        <v>3:4</v>
      </c>
      <c r="AA22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281" t="str">
        <f>spotify_top_songs_audio_features[[#This Row],[track_name]]</f>
        <v>PROBLEMA</v>
      </c>
    </row>
    <row r="2282" spans="1:28" x14ac:dyDescent="0.25">
      <c r="A2282" t="s">
        <v>9534</v>
      </c>
      <c r="B2282" t="s">
        <v>8037</v>
      </c>
      <c r="C2282" t="s">
        <v>9535</v>
      </c>
      <c r="D2282" t="s">
        <v>2358</v>
      </c>
      <c r="E2282" t="s">
        <v>113</v>
      </c>
      <c r="F2282" t="s">
        <v>24</v>
      </c>
      <c r="G2282" t="s">
        <v>25</v>
      </c>
      <c r="H2282">
        <v>691</v>
      </c>
      <c r="I2282">
        <v>683</v>
      </c>
      <c r="J2282">
        <v>954</v>
      </c>
      <c r="K2282" t="s">
        <v>7145</v>
      </c>
      <c r="L2282">
        <v>0</v>
      </c>
      <c r="M2282">
        <v>221</v>
      </c>
      <c r="N2282">
        <v>456</v>
      </c>
      <c r="O2282">
        <v>-7335</v>
      </c>
      <c r="P2282">
        <v>140002</v>
      </c>
      <c r="Q2282">
        <v>262544</v>
      </c>
      <c r="R2282">
        <v>13</v>
      </c>
      <c r="S2282">
        <v>56030364</v>
      </c>
      <c r="U2282" t="str">
        <f>IFERROR(LEFT(spotify_top_songs_audio_features[[#This Row],[artist_names]],SEARCH(",",spotify_top_songs_audio_features[[#This Row],[artist_names]])-1),spotify_top_songs_audio_features[[#This Row],[artist_names]])</f>
        <v>Lil Skies</v>
      </c>
      <c r="V2282" t="str">
        <f>IFERROR(MID(spotify_top_songs_audio_features[[#This Row],[artist_names]],SEARCH(",",spotify_top_songs_audio_features[[#This Row],[artist_names]])+2,99),"")</f>
        <v>Landon Cube</v>
      </c>
      <c r="W2282" t="str">
        <f>spotify_top_songs_audio_features[[#This Row],[source]]</f>
        <v>All We Got Ent.</v>
      </c>
      <c r="X2282" s="1">
        <f>spotify_top_songs_audio_features[[#This Row],[streams]]</f>
        <v>56030364</v>
      </c>
      <c r="Y2282" t="str">
        <f>IF(Tabela2[[#This Row],[feat]]="","","Feat")</f>
        <v>Feat</v>
      </c>
      <c r="Z2282" s="17" t="str">
        <f>CONCATENATE(INT(spotify_top_songs_audio_features[[#This Row],[duration_ms]]/(60*1000)),":",MOD(INT(spotify_top_songs_audio_features[[#This Row],[duration_ms]]/1000),60))</f>
        <v>4:22</v>
      </c>
      <c r="AA22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82" t="str">
        <f>spotify_top_songs_audio_features[[#This Row],[track_name]]</f>
        <v>Red Roses (feat. Landon Cube)</v>
      </c>
    </row>
    <row r="2283" spans="1:28" x14ac:dyDescent="0.25">
      <c r="A2283" t="s">
        <v>16486</v>
      </c>
      <c r="B2283" t="s">
        <v>624</v>
      </c>
      <c r="C2283" t="s">
        <v>16487</v>
      </c>
      <c r="D2283" t="s">
        <v>141</v>
      </c>
      <c r="E2283" t="s">
        <v>102</v>
      </c>
      <c r="F2283" t="s">
        <v>24</v>
      </c>
      <c r="G2283" t="s">
        <v>25</v>
      </c>
      <c r="H2283">
        <v>882</v>
      </c>
      <c r="I2283">
        <v>612</v>
      </c>
      <c r="J2283">
        <v>118</v>
      </c>
      <c r="K2283" t="s">
        <v>13496</v>
      </c>
      <c r="L2283">
        <v>5.0699999999999996E-4</v>
      </c>
      <c r="M2283">
        <v>182</v>
      </c>
      <c r="N2283">
        <v>742</v>
      </c>
      <c r="O2283">
        <v>-6103</v>
      </c>
      <c r="P2283">
        <v>147982</v>
      </c>
      <c r="Q2283">
        <v>160638</v>
      </c>
      <c r="R2283">
        <v>6</v>
      </c>
      <c r="S2283">
        <v>55816677</v>
      </c>
      <c r="U228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283" t="str">
        <f>IFERROR(MID(spotify_top_songs_audio_features[[#This Row],[artist_names]],SEARCH(",",spotify_top_songs_audio_features[[#This Row],[artist_names]])+2,99),"")</f>
        <v/>
      </c>
      <c r="W2283" t="str">
        <f>spotify_top_songs_audio_features[[#This Row],[source]]</f>
        <v>Rimas Entertainment LLC</v>
      </c>
      <c r="X2283" s="1">
        <f>spotify_top_songs_audio_features[[#This Row],[streams]]</f>
        <v>55816677</v>
      </c>
      <c r="Y2283" t="str">
        <f>IF(Tabela2[[#This Row],[feat]]="","","Feat")</f>
        <v/>
      </c>
      <c r="Z2283" s="17" t="str">
        <f>CONCATENATE(INT(spotify_top_songs_audio_features[[#This Row],[duration_ms]]/(60*1000)),":",MOD(INT(spotify_top_songs_audio_features[[#This Row],[duration_ms]]/1000),60))</f>
        <v>2:40</v>
      </c>
      <c r="AA22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283" t="str">
        <f>spotify_top_songs_audio_features[[#This Row],[track_name]]</f>
        <v>Pero Ya No</v>
      </c>
    </row>
    <row r="2284" spans="1:28" x14ac:dyDescent="0.25">
      <c r="A2284" t="s">
        <v>9668</v>
      </c>
      <c r="B2284" t="s">
        <v>284</v>
      </c>
      <c r="C2284" t="s">
        <v>9669</v>
      </c>
      <c r="D2284" t="s">
        <v>286</v>
      </c>
      <c r="E2284" t="s">
        <v>31</v>
      </c>
      <c r="F2284" t="s">
        <v>32</v>
      </c>
      <c r="G2284" t="s">
        <v>25</v>
      </c>
      <c r="H2284">
        <v>402</v>
      </c>
      <c r="I2284">
        <v>514</v>
      </c>
      <c r="J2284">
        <v>471</v>
      </c>
      <c r="K2284" t="s">
        <v>1630</v>
      </c>
      <c r="L2284">
        <v>0</v>
      </c>
      <c r="M2284">
        <v>181</v>
      </c>
      <c r="N2284">
        <v>2</v>
      </c>
      <c r="O2284">
        <v>-7322</v>
      </c>
      <c r="P2284">
        <v>120009</v>
      </c>
      <c r="Q2284">
        <v>251095</v>
      </c>
      <c r="R2284">
        <v>4</v>
      </c>
      <c r="S2284">
        <v>55774392</v>
      </c>
      <c r="U228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284" t="str">
        <f>IFERROR(MID(spotify_top_songs_audio_features[[#This Row],[artist_names]],SEARCH(",",spotify_top_songs_audio_features[[#This Row],[artist_names]])+2,99),"")</f>
        <v/>
      </c>
      <c r="W2284" t="str">
        <f>spotify_top_songs_audio_features[[#This Row],[source]]</f>
        <v>OVO/Republic</v>
      </c>
      <c r="X2284" s="1">
        <f>spotify_top_songs_audio_features[[#This Row],[streams]]</f>
        <v>55774392</v>
      </c>
      <c r="Y2284" t="str">
        <f>IF(Tabela2[[#This Row],[feat]]="","","Feat")</f>
        <v/>
      </c>
      <c r="Z2284" s="17" t="str">
        <f>CONCATENATE(INT(spotify_top_songs_audio_features[[#This Row],[duration_ms]]/(60*1000)),":",MOD(INT(spotify_top_songs_audio_features[[#This Row],[duration_ms]]/1000),60))</f>
        <v>4:11</v>
      </c>
      <c r="AA22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84" t="str">
        <f>spotify_top_songs_audio_features[[#This Row],[track_name]]</f>
        <v>Virginia Beach</v>
      </c>
    </row>
    <row r="2285" spans="1:28" x14ac:dyDescent="0.25">
      <c r="A2285" t="s">
        <v>4833</v>
      </c>
      <c r="B2285" t="s">
        <v>4834</v>
      </c>
      <c r="C2285" t="s">
        <v>4835</v>
      </c>
      <c r="D2285" t="s">
        <v>363</v>
      </c>
      <c r="E2285" t="s">
        <v>113</v>
      </c>
      <c r="F2285" t="s">
        <v>24</v>
      </c>
      <c r="G2285" t="s">
        <v>152</v>
      </c>
      <c r="H2285">
        <v>728</v>
      </c>
      <c r="I2285">
        <v>542</v>
      </c>
      <c r="J2285">
        <v>514</v>
      </c>
      <c r="K2285" t="s">
        <v>1535</v>
      </c>
      <c r="L2285">
        <v>0</v>
      </c>
      <c r="M2285">
        <v>136</v>
      </c>
      <c r="N2285">
        <v>637</v>
      </c>
      <c r="O2285">
        <v>-5195</v>
      </c>
      <c r="P2285">
        <v>90016</v>
      </c>
      <c r="Q2285">
        <v>227234</v>
      </c>
      <c r="R2285">
        <v>11</v>
      </c>
      <c r="S2285">
        <v>55719775</v>
      </c>
      <c r="U2285" t="str">
        <f>IFERROR(LEFT(spotify_top_songs_audio_features[[#This Row],[artist_names]],SEARCH(",",spotify_top_songs_audio_features[[#This Row],[artist_names]])-1),spotify_top_songs_audio_features[[#This Row],[artist_names]])</f>
        <v>Piso 21</v>
      </c>
      <c r="V2285" t="str">
        <f>IFERROR(MID(spotify_top_songs_audio_features[[#This Row],[artist_names]],SEARCH(",",spotify_top_songs_audio_features[[#This Row],[artist_names]])+2,99),"")</f>
        <v>Christian Nodal</v>
      </c>
      <c r="W2285" t="str">
        <f>spotify_top_songs_audio_features[[#This Row],[source]]</f>
        <v>WM Mexico</v>
      </c>
      <c r="X2285" s="1">
        <f>spotify_top_songs_audio_features[[#This Row],[streams]]</f>
        <v>55719775</v>
      </c>
      <c r="Y2285" t="str">
        <f>IF(Tabela2[[#This Row],[feat]]="","","Feat")</f>
        <v>Feat</v>
      </c>
      <c r="Z2285" s="17" t="str">
        <f>CONCATENATE(INT(spotify_top_songs_audio_features[[#This Row],[duration_ms]]/(60*1000)),":",MOD(INT(spotify_top_songs_audio_features[[#This Row],[duration_ms]]/1000),60))</f>
        <v>3:47</v>
      </c>
      <c r="AA22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85" t="str">
        <f>spotify_top_songs_audio_features[[#This Row],[track_name]]</f>
        <v>Pa' Olvidarme De Ella</v>
      </c>
    </row>
    <row r="2286" spans="1:28" x14ac:dyDescent="0.25">
      <c r="A2286" t="s">
        <v>11724</v>
      </c>
      <c r="B2286" t="s">
        <v>9572</v>
      </c>
      <c r="C2286" t="s">
        <v>9573</v>
      </c>
      <c r="D2286" t="s">
        <v>220</v>
      </c>
      <c r="E2286" t="s">
        <v>86</v>
      </c>
      <c r="F2286" t="s">
        <v>24</v>
      </c>
      <c r="G2286" t="s">
        <v>25</v>
      </c>
      <c r="H2286">
        <v>783</v>
      </c>
      <c r="I2286">
        <v>738</v>
      </c>
      <c r="J2286">
        <v>741</v>
      </c>
      <c r="K2286" t="s">
        <v>1140</v>
      </c>
      <c r="L2286">
        <v>0</v>
      </c>
      <c r="M2286">
        <v>127</v>
      </c>
      <c r="N2286">
        <v>925</v>
      </c>
      <c r="O2286">
        <v>-4078</v>
      </c>
      <c r="P2286">
        <v>90976</v>
      </c>
      <c r="Q2286">
        <v>164533</v>
      </c>
      <c r="R2286">
        <v>24</v>
      </c>
      <c r="S2286">
        <v>55681503</v>
      </c>
      <c r="U2286" t="str">
        <f>IFERROR(LEFT(spotify_top_songs_audio_features[[#This Row],[artist_names]],SEARCH(",",spotify_top_songs_audio_features[[#This Row],[artist_names]])-1),spotify_top_songs_audio_features[[#This Row],[artist_names]])</f>
        <v>Luis Fonsi</v>
      </c>
      <c r="V2286" t="str">
        <f>IFERROR(MID(spotify_top_songs_audio_features[[#This Row],[artist_names]],SEARCH(",",spotify_top_songs_audio_features[[#This Row],[artist_names]])+2,99),"")</f>
        <v>Ozuna</v>
      </c>
      <c r="W2286" t="str">
        <f>spotify_top_songs_audio_features[[#This Row],[source]]</f>
        <v>UMLE - Latino</v>
      </c>
      <c r="X2286" s="1">
        <f>spotify_top_songs_audio_features[[#This Row],[streams]]</f>
        <v>55681503</v>
      </c>
      <c r="Y2286" t="str">
        <f>IF(Tabela2[[#This Row],[feat]]="","","Feat")</f>
        <v>Feat</v>
      </c>
      <c r="Z2286" s="17" t="str">
        <f>CONCATENATE(INT(spotify_top_songs_audio_features[[#This Row],[duration_ms]]/(60*1000)),":",MOD(INT(spotify_top_songs_audio_features[[#This Row],[duration_ms]]/1000),60))</f>
        <v>2:44</v>
      </c>
      <c r="AA22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286" t="str">
        <f>spotify_top_songs_audio_features[[#This Row],[track_name]]</f>
        <v>Imposible</v>
      </c>
    </row>
    <row r="2287" spans="1:28" x14ac:dyDescent="0.25">
      <c r="A2287" t="s">
        <v>9349</v>
      </c>
      <c r="B2287" t="s">
        <v>9350</v>
      </c>
      <c r="C2287" t="s">
        <v>9351</v>
      </c>
      <c r="D2287" t="s">
        <v>2668</v>
      </c>
      <c r="E2287" t="s">
        <v>177</v>
      </c>
      <c r="F2287" t="s">
        <v>32</v>
      </c>
      <c r="G2287" t="s">
        <v>25</v>
      </c>
      <c r="H2287">
        <v>78</v>
      </c>
      <c r="I2287">
        <v>768</v>
      </c>
      <c r="J2287">
        <v>238</v>
      </c>
      <c r="K2287" t="s">
        <v>3120</v>
      </c>
      <c r="L2287">
        <v>2.34E-4</v>
      </c>
      <c r="M2287">
        <v>518</v>
      </c>
      <c r="N2287">
        <v>507</v>
      </c>
      <c r="O2287">
        <v>-4325</v>
      </c>
      <c r="P2287">
        <v>80063</v>
      </c>
      <c r="Q2287">
        <v>404107</v>
      </c>
      <c r="R2287">
        <v>10</v>
      </c>
      <c r="S2287">
        <v>55664123</v>
      </c>
      <c r="U2287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2287" t="str">
        <f>IFERROR(MID(spotify_top_songs_audio_features[[#This Row],[artist_names]],SEARCH(",",spotify_top_songs_audio_features[[#This Row],[artist_names]])+2,99),"")</f>
        <v>Dido</v>
      </c>
      <c r="W2287" t="str">
        <f>spotify_top_songs_audio_features[[#This Row],[source]]</f>
        <v>Interscope</v>
      </c>
      <c r="X2287" s="1">
        <f>spotify_top_songs_audio_features[[#This Row],[streams]]</f>
        <v>55664123</v>
      </c>
      <c r="Y2287" t="str">
        <f>IF(Tabela2[[#This Row],[feat]]="","","Feat")</f>
        <v>Feat</v>
      </c>
      <c r="Z2287" s="17" t="str">
        <f>CONCATENATE(INT(spotify_top_songs_audio_features[[#This Row],[duration_ms]]/(60*1000)),":",MOD(INT(spotify_top_songs_audio_features[[#This Row],[duration_ms]]/1000),60))</f>
        <v>6:44</v>
      </c>
      <c r="AA22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287" t="str">
        <f>spotify_top_songs_audio_features[[#This Row],[track_name]]</f>
        <v>Stan</v>
      </c>
    </row>
    <row r="2288" spans="1:28" x14ac:dyDescent="0.25">
      <c r="A2288" t="s">
        <v>12604</v>
      </c>
      <c r="B2288" t="s">
        <v>1287</v>
      </c>
      <c r="C2288" t="s">
        <v>12605</v>
      </c>
      <c r="D2288" t="s">
        <v>48</v>
      </c>
      <c r="E2288" t="s">
        <v>58</v>
      </c>
      <c r="F2288" t="s">
        <v>24</v>
      </c>
      <c r="G2288" t="s">
        <v>25</v>
      </c>
      <c r="H2288">
        <v>645</v>
      </c>
      <c r="I2288">
        <v>663</v>
      </c>
      <c r="J2288">
        <v>447</v>
      </c>
      <c r="K2288" t="s">
        <v>12606</v>
      </c>
      <c r="L2288">
        <v>3.1800000000000001E-3</v>
      </c>
      <c r="M2288">
        <v>751</v>
      </c>
      <c r="N2288">
        <v>287</v>
      </c>
      <c r="O2288">
        <v>-8305</v>
      </c>
      <c r="P2288">
        <v>11583</v>
      </c>
      <c r="Q2288">
        <v>228639</v>
      </c>
      <c r="R2288">
        <v>1</v>
      </c>
      <c r="S2288">
        <v>55652372</v>
      </c>
      <c r="U2288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288" t="str">
        <f>IFERROR(MID(spotify_top_songs_audio_features[[#This Row],[artist_names]],SEARCH(",",spotify_top_songs_audio_features[[#This Row],[artist_names]])+2,99),"")</f>
        <v/>
      </c>
      <c r="W2288" t="str">
        <f>spotify_top_songs_audio_features[[#This Row],[source]]</f>
        <v>Republic Records</v>
      </c>
      <c r="X2288" s="1">
        <f>spotify_top_songs_audio_features[[#This Row],[streams]]</f>
        <v>55652372</v>
      </c>
      <c r="Y2288" t="str">
        <f>IF(Tabela2[[#This Row],[feat]]="","","Feat")</f>
        <v/>
      </c>
      <c r="Z2288" s="17" t="str">
        <f>CONCATENATE(INT(spotify_top_songs_audio_features[[#This Row],[duration_ms]]/(60*1000)),":",MOD(INT(spotify_top_songs_audio_features[[#This Row],[duration_ms]]/1000),60))</f>
        <v>3:48</v>
      </c>
      <c r="AA22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88" t="str">
        <f>spotify_top_songs_audio_features[[#This Row],[track_name]]</f>
        <v>we can't be friends (wait for your love)</v>
      </c>
    </row>
    <row r="2289" spans="1:28" x14ac:dyDescent="0.25">
      <c r="A2289" t="s">
        <v>9254</v>
      </c>
      <c r="B2289" t="s">
        <v>693</v>
      </c>
      <c r="C2289" t="s">
        <v>694</v>
      </c>
      <c r="D2289" t="s">
        <v>423</v>
      </c>
      <c r="E2289" t="s">
        <v>58</v>
      </c>
      <c r="F2289" t="s">
        <v>32</v>
      </c>
      <c r="G2289" t="s">
        <v>152</v>
      </c>
      <c r="H2289">
        <v>483</v>
      </c>
      <c r="I2289">
        <v>408</v>
      </c>
      <c r="J2289">
        <v>502</v>
      </c>
      <c r="K2289" t="s">
        <v>695</v>
      </c>
      <c r="L2289">
        <v>0</v>
      </c>
      <c r="M2289">
        <v>259</v>
      </c>
      <c r="N2289">
        <v>105</v>
      </c>
      <c r="O2289">
        <v>-9243</v>
      </c>
      <c r="P2289">
        <v>8888</v>
      </c>
      <c r="Q2289">
        <v>310491</v>
      </c>
      <c r="R2289">
        <v>3</v>
      </c>
      <c r="S2289">
        <v>55617341</v>
      </c>
      <c r="U228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289" t="str">
        <f>IFERROR(MID(spotify_top_songs_audio_features[[#This Row],[artist_names]],SEARCH(",",spotify_top_songs_audio_features[[#This Row],[artist_names]])+2,99),"")</f>
        <v>SZA</v>
      </c>
      <c r="W2289" t="str">
        <f>spotify_top_songs_audio_features[[#This Row],[source]]</f>
        <v>OVO</v>
      </c>
      <c r="X2289" s="1">
        <f>spotify_top_songs_audio_features[[#This Row],[streams]]</f>
        <v>55617341</v>
      </c>
      <c r="Y2289" t="str">
        <f>IF(Tabela2[[#This Row],[feat]]="","","Feat")</f>
        <v>Feat</v>
      </c>
      <c r="Z2289" s="17" t="str">
        <f>CONCATENATE(INT(spotify_top_songs_audio_features[[#This Row],[duration_ms]]/(60*1000)),":",MOD(INT(spotify_top_songs_audio_features[[#This Row],[duration_ms]]/1000),60))</f>
        <v>5:10</v>
      </c>
      <c r="AA22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89" t="str">
        <f>spotify_top_songs_audio_features[[#This Row],[track_name]]</f>
        <v>Slime You Out (feat. SZA)</v>
      </c>
    </row>
    <row r="2290" spans="1:28" x14ac:dyDescent="0.25">
      <c r="A2290" t="s">
        <v>6280</v>
      </c>
      <c r="B2290" t="s">
        <v>6281</v>
      </c>
      <c r="C2290" t="s">
        <v>6282</v>
      </c>
      <c r="D2290" t="s">
        <v>48</v>
      </c>
      <c r="E2290" t="s">
        <v>113</v>
      </c>
      <c r="F2290" t="s">
        <v>24</v>
      </c>
      <c r="G2290" t="s">
        <v>25</v>
      </c>
      <c r="H2290">
        <v>614</v>
      </c>
      <c r="I2290">
        <v>66</v>
      </c>
      <c r="J2290">
        <v>441</v>
      </c>
      <c r="K2290" t="s">
        <v>579</v>
      </c>
      <c r="L2290">
        <v>0</v>
      </c>
      <c r="M2290">
        <v>211</v>
      </c>
      <c r="N2290">
        <v>452</v>
      </c>
      <c r="O2290">
        <v>-2848</v>
      </c>
      <c r="P2290">
        <v>14501</v>
      </c>
      <c r="Q2290">
        <v>245267</v>
      </c>
      <c r="R2290">
        <v>8</v>
      </c>
      <c r="S2290">
        <v>55544475</v>
      </c>
      <c r="U2290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290" t="str">
        <f>IFERROR(MID(spotify_top_songs_audio_features[[#This Row],[artist_names]],SEARCH(",",spotify_top_songs_audio_features[[#This Row],[artist_names]])+2,99),"")</f>
        <v>Halsey, Future</v>
      </c>
      <c r="W2290" t="str">
        <f>spotify_top_songs_audio_features[[#This Row],[source]]</f>
        <v>Republic Records</v>
      </c>
      <c r="X2290" s="1">
        <f>spotify_top_songs_audio_features[[#This Row],[streams]]</f>
        <v>55544475</v>
      </c>
      <c r="Y2290" t="str">
        <f>IF(Tabela2[[#This Row],[feat]]="","","Feat")</f>
        <v>Feat</v>
      </c>
      <c r="Z2290" s="17" t="str">
        <f>CONCATENATE(INT(spotify_top_songs_audio_features[[#This Row],[duration_ms]]/(60*1000)),":",MOD(INT(spotify_top_songs_audio_features[[#This Row],[duration_ms]]/1000),60))</f>
        <v>4:5</v>
      </c>
      <c r="AA22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90" t="str">
        <f>spotify_top_songs_audio_features[[#This Row],[track_name]]</f>
        <v>Die For Me (feat. Future &amp; Halsey)</v>
      </c>
    </row>
    <row r="2291" spans="1:28" x14ac:dyDescent="0.25">
      <c r="A2291" t="s">
        <v>6707</v>
      </c>
      <c r="B2291" t="s">
        <v>6708</v>
      </c>
      <c r="C2291" t="s">
        <v>6709</v>
      </c>
      <c r="D2291" t="s">
        <v>187</v>
      </c>
      <c r="E2291" t="s">
        <v>23</v>
      </c>
      <c r="F2291" t="s">
        <v>24</v>
      </c>
      <c r="G2291" t="s">
        <v>25</v>
      </c>
      <c r="H2291">
        <v>478</v>
      </c>
      <c r="I2291">
        <v>201</v>
      </c>
      <c r="J2291">
        <v>332</v>
      </c>
      <c r="K2291" t="s">
        <v>6710</v>
      </c>
      <c r="L2291">
        <v>0</v>
      </c>
      <c r="M2291">
        <v>854</v>
      </c>
      <c r="N2291">
        <v>857</v>
      </c>
      <c r="O2291">
        <v>-16768</v>
      </c>
      <c r="P2291">
        <v>136471</v>
      </c>
      <c r="Q2291">
        <v>135760</v>
      </c>
      <c r="R2291">
        <v>7</v>
      </c>
      <c r="S2291">
        <v>55514488</v>
      </c>
      <c r="U2291" t="str">
        <f>IFERROR(LEFT(spotify_top_songs_audio_features[[#This Row],[artist_names]],SEARCH(",",spotify_top_songs_audio_features[[#This Row],[artist_names]])-1),spotify_top_songs_audio_features[[#This Row],[artist_names]])</f>
        <v>Dean Martin</v>
      </c>
      <c r="V2291" t="str">
        <f>IFERROR(MID(spotify_top_songs_audio_features[[#This Row],[artist_names]],SEARCH(",",spotify_top_songs_audio_features[[#This Row],[artist_names]])+2,99),"")</f>
        <v/>
      </c>
      <c r="W2291" t="str">
        <f>spotify_top_songs_audio_features[[#This Row],[source]]</f>
        <v>Capitol Records</v>
      </c>
      <c r="X2291" s="1">
        <f>spotify_top_songs_audio_features[[#This Row],[streams]]</f>
        <v>55514488</v>
      </c>
      <c r="Y2291" t="str">
        <f>IF(Tabela2[[#This Row],[feat]]="","","Feat")</f>
        <v/>
      </c>
      <c r="Z2291" s="17" t="str">
        <f>CONCATENATE(INT(spotify_top_songs_audio_features[[#This Row],[duration_ms]]/(60*1000)),":",MOD(INT(spotify_top_songs_audio_features[[#This Row],[duration_ms]]/1000),60))</f>
        <v>2:15</v>
      </c>
      <c r="AA22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291" t="str">
        <f>spotify_top_songs_audio_features[[#This Row],[track_name]]</f>
        <v>Rudolph The Red-Nosed Reindeer</v>
      </c>
    </row>
    <row r="2292" spans="1:28" x14ac:dyDescent="0.25">
      <c r="A2292" t="s">
        <v>16702</v>
      </c>
      <c r="B2292" t="s">
        <v>16703</v>
      </c>
      <c r="C2292" t="s">
        <v>16704</v>
      </c>
      <c r="D2292" t="s">
        <v>249</v>
      </c>
      <c r="E2292" t="s">
        <v>31</v>
      </c>
      <c r="F2292" t="s">
        <v>32</v>
      </c>
      <c r="G2292" t="s">
        <v>25</v>
      </c>
      <c r="H2292">
        <v>769</v>
      </c>
      <c r="I2292">
        <v>812</v>
      </c>
      <c r="J2292">
        <v>825</v>
      </c>
      <c r="K2292" t="s">
        <v>236</v>
      </c>
      <c r="L2292">
        <v>2.63E-3</v>
      </c>
      <c r="M2292">
        <v>781</v>
      </c>
      <c r="N2292">
        <v>926</v>
      </c>
      <c r="O2292">
        <v>-2088</v>
      </c>
      <c r="P2292">
        <v>180003</v>
      </c>
      <c r="Q2292">
        <v>280274</v>
      </c>
      <c r="R2292">
        <v>9</v>
      </c>
      <c r="S2292">
        <v>55472583</v>
      </c>
      <c r="U2292" t="str">
        <f>IFERROR(LEFT(spotify_top_songs_audio_features[[#This Row],[artist_names]],SEARCH(",",spotify_top_songs_audio_features[[#This Row],[artist_names]])-1),spotify_top_songs_audio_features[[#This Row],[artist_names]])</f>
        <v>BANDIDO</v>
      </c>
      <c r="V2292" t="str">
        <f>IFERROR(MID(spotify_top_songs_audio_features[[#This Row],[artist_names]],SEARCH(",",spotify_top_songs_audio_features[[#This Row],[artist_names]])+2,99),"")</f>
        <v>Duki, Rei, Tiago PZK</v>
      </c>
      <c r="W2292" t="str">
        <f>spotify_top_songs_audio_features[[#This Row],[source]]</f>
        <v>DALE PLAY Records</v>
      </c>
      <c r="X2292" s="1">
        <f>spotify_top_songs_audio_features[[#This Row],[streams]]</f>
        <v>55472583</v>
      </c>
      <c r="Y2292" t="str">
        <f>IF(Tabela2[[#This Row],[feat]]="","","Feat")</f>
        <v>Feat</v>
      </c>
      <c r="Z2292" s="17" t="str">
        <f>CONCATENATE(INT(spotify_top_songs_audio_features[[#This Row],[duration_ms]]/(60*1000)),":",MOD(INT(spotify_top_songs_audio_features[[#This Row],[duration_ms]]/1000),60))</f>
        <v>4:40</v>
      </c>
      <c r="AA22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92" t="str">
        <f>spotify_top_songs_audio_features[[#This Row],[track_name]]</f>
        <v>No Me Conocen (Remix) [con DUKI, Rei &amp; Tiago PZK]</v>
      </c>
    </row>
    <row r="2293" spans="1:28" x14ac:dyDescent="0.25">
      <c r="A2293" t="s">
        <v>4919</v>
      </c>
      <c r="B2293" t="s">
        <v>4920</v>
      </c>
      <c r="C2293" t="s">
        <v>4921</v>
      </c>
      <c r="D2293" t="s">
        <v>4922</v>
      </c>
      <c r="E2293" t="s">
        <v>58</v>
      </c>
      <c r="F2293" t="s">
        <v>32</v>
      </c>
      <c r="G2293" t="s">
        <v>25</v>
      </c>
      <c r="H2293">
        <v>839</v>
      </c>
      <c r="I2293">
        <v>81</v>
      </c>
      <c r="J2293">
        <v>568</v>
      </c>
      <c r="K2293" t="s">
        <v>4923</v>
      </c>
      <c r="L2293">
        <v>0</v>
      </c>
      <c r="M2293">
        <v>117</v>
      </c>
      <c r="N2293">
        <v>814</v>
      </c>
      <c r="O2293">
        <v>-5274</v>
      </c>
      <c r="P2293">
        <v>129014</v>
      </c>
      <c r="Q2293">
        <v>209269</v>
      </c>
      <c r="R2293">
        <v>36</v>
      </c>
      <c r="S2293">
        <v>55467429</v>
      </c>
      <c r="U2293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2293" t="str">
        <f>IFERROR(MID(spotify_top_songs_audio_features[[#This Row],[artist_names]],SEARCH(",",spotify_top_songs_audio_features[[#This Row],[artist_names]])+2,99),"")</f>
        <v>Kodak Black</v>
      </c>
      <c r="W2293" t="str">
        <f>spotify_top_songs_audio_features[[#This Row],[source]]</f>
        <v>Highbridge The Label</v>
      </c>
      <c r="X2293" s="1">
        <f>spotify_top_songs_audio_features[[#This Row],[streams]]</f>
        <v>55467429</v>
      </c>
      <c r="Y2293" t="str">
        <f>IF(Tabela2[[#This Row],[feat]]="","","Feat")</f>
        <v>Feat</v>
      </c>
      <c r="Z2293" s="17" t="str">
        <f>CONCATENATE(INT(spotify_top_songs_audio_features[[#This Row],[duration_ms]]/(60*1000)),":",MOD(INT(spotify_top_songs_audio_features[[#This Row],[duration_ms]]/1000),60))</f>
        <v>3:29</v>
      </c>
      <c r="AA22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293" t="str">
        <f>spotify_top_songs_audio_features[[#This Row],[track_name]]</f>
        <v>Drowning (feat. Kodak Black)</v>
      </c>
    </row>
    <row r="2294" spans="1:28" x14ac:dyDescent="0.25">
      <c r="A2294" t="s">
        <v>10540</v>
      </c>
      <c r="B2294" t="s">
        <v>10541</v>
      </c>
      <c r="C2294" t="s">
        <v>10542</v>
      </c>
      <c r="D2294" t="s">
        <v>6384</v>
      </c>
      <c r="E2294" t="s">
        <v>31</v>
      </c>
      <c r="F2294" t="s">
        <v>32</v>
      </c>
      <c r="G2294" t="s">
        <v>25</v>
      </c>
      <c r="H2294">
        <v>687</v>
      </c>
      <c r="I2294">
        <v>587</v>
      </c>
      <c r="J2294">
        <v>124</v>
      </c>
      <c r="K2294" t="s">
        <v>6980</v>
      </c>
      <c r="L2294">
        <v>0</v>
      </c>
      <c r="M2294">
        <v>278</v>
      </c>
      <c r="N2294">
        <v>676</v>
      </c>
      <c r="O2294">
        <v>-5772</v>
      </c>
      <c r="P2294">
        <v>156575</v>
      </c>
      <c r="Q2294">
        <v>193094</v>
      </c>
      <c r="R2294">
        <v>6</v>
      </c>
      <c r="S2294">
        <v>55444602</v>
      </c>
      <c r="U2294" t="str">
        <f>IFERROR(LEFT(spotify_top_songs_audio_features[[#This Row],[artist_names]],SEARCH(",",spotify_top_songs_audio_features[[#This Row],[artist_names]])-1),spotify_top_songs_audio_features[[#This Row],[artist_names]])</f>
        <v>KYLE</v>
      </c>
      <c r="V2294" t="str">
        <f>IFERROR(MID(spotify_top_songs_audio_features[[#This Row],[artist_names]],SEARCH(",",spotify_top_songs_audio_features[[#This Row],[artist_names]])+2,99),"")</f>
        <v>Kehlani</v>
      </c>
      <c r="W2294" t="str">
        <f>spotify_top_songs_audio_features[[#This Row],[source]]</f>
        <v>independently popular.</v>
      </c>
      <c r="X2294" s="1">
        <f>spotify_top_songs_audio_features[[#This Row],[streams]]</f>
        <v>55444602</v>
      </c>
      <c r="Y2294" t="str">
        <f>IF(Tabela2[[#This Row],[feat]]="","","Feat")</f>
        <v>Feat</v>
      </c>
      <c r="Z2294" s="17" t="str">
        <f>CONCATENATE(INT(spotify_top_songs_audio_features[[#This Row],[duration_ms]]/(60*1000)),":",MOD(INT(spotify_top_songs_audio_features[[#This Row],[duration_ms]]/1000),60))</f>
        <v>3:13</v>
      </c>
      <c r="AA22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294" t="str">
        <f>spotify_top_songs_audio_features[[#This Row],[track_name]]</f>
        <v>Playinwitme (feat. Kehlani)</v>
      </c>
    </row>
    <row r="2295" spans="1:28" x14ac:dyDescent="0.25">
      <c r="A2295" t="s">
        <v>11118</v>
      </c>
      <c r="B2295" t="s">
        <v>6708</v>
      </c>
      <c r="C2295" t="s">
        <v>11119</v>
      </c>
      <c r="D2295" t="s">
        <v>187</v>
      </c>
      <c r="E2295" t="s">
        <v>113</v>
      </c>
      <c r="F2295" t="s">
        <v>24</v>
      </c>
      <c r="G2295" t="s">
        <v>152</v>
      </c>
      <c r="H2295">
        <v>469</v>
      </c>
      <c r="I2295">
        <v>196</v>
      </c>
      <c r="J2295">
        <v>571</v>
      </c>
      <c r="K2295" t="s">
        <v>11120</v>
      </c>
      <c r="L2295">
        <v>0</v>
      </c>
      <c r="M2295">
        <v>513</v>
      </c>
      <c r="N2295">
        <v>537</v>
      </c>
      <c r="O2295">
        <v>-16093</v>
      </c>
      <c r="P2295">
        <v>130036</v>
      </c>
      <c r="Q2295">
        <v>143733</v>
      </c>
      <c r="R2295">
        <v>7</v>
      </c>
      <c r="S2295">
        <v>55429001</v>
      </c>
      <c r="U2295" t="str">
        <f>IFERROR(LEFT(spotify_top_songs_audio_features[[#This Row],[artist_names]],SEARCH(",",spotify_top_songs_audio_features[[#This Row],[artist_names]])-1),spotify_top_songs_audio_features[[#This Row],[artist_names]])</f>
        <v>Dean Martin</v>
      </c>
      <c r="V2295" t="str">
        <f>IFERROR(MID(spotify_top_songs_audio_features[[#This Row],[artist_names]],SEARCH(",",spotify_top_songs_audio_features[[#This Row],[artist_names]])+2,99),"")</f>
        <v/>
      </c>
      <c r="W2295" t="str">
        <f>spotify_top_songs_audio_features[[#This Row],[source]]</f>
        <v>Capitol Records</v>
      </c>
      <c r="X2295" s="1">
        <f>spotify_top_songs_audio_features[[#This Row],[streams]]</f>
        <v>55429001</v>
      </c>
      <c r="Y2295" t="str">
        <f>IF(Tabela2[[#This Row],[feat]]="","","Feat")</f>
        <v/>
      </c>
      <c r="Z2295" s="17" t="str">
        <f>CONCATENATE(INT(spotify_top_songs_audio_features[[#This Row],[duration_ms]]/(60*1000)),":",MOD(INT(spotify_top_songs_audio_features[[#This Row],[duration_ms]]/1000),60))</f>
        <v>2:23</v>
      </c>
      <c r="AA22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295" t="str">
        <f>spotify_top_songs_audio_features[[#This Row],[track_name]]</f>
        <v>Baby, It's Cold Outside</v>
      </c>
    </row>
    <row r="2296" spans="1:28" x14ac:dyDescent="0.25">
      <c r="A2296" t="s">
        <v>16166</v>
      </c>
      <c r="B2296" t="s">
        <v>16167</v>
      </c>
      <c r="C2296" t="s">
        <v>16168</v>
      </c>
      <c r="D2296" t="s">
        <v>7702</v>
      </c>
      <c r="E2296" t="s">
        <v>102</v>
      </c>
      <c r="F2296" t="s">
        <v>24</v>
      </c>
      <c r="G2296" t="s">
        <v>25</v>
      </c>
      <c r="H2296">
        <v>637</v>
      </c>
      <c r="I2296">
        <v>929</v>
      </c>
      <c r="J2296">
        <v>491</v>
      </c>
      <c r="K2296" t="s">
        <v>16169</v>
      </c>
      <c r="L2296">
        <v>2.6199999999999999E-3</v>
      </c>
      <c r="M2296">
        <v>344</v>
      </c>
      <c r="N2296">
        <v>902</v>
      </c>
      <c r="O2296">
        <v>-3593</v>
      </c>
      <c r="P2296">
        <v>80974</v>
      </c>
      <c r="Q2296">
        <v>147351</v>
      </c>
      <c r="R2296">
        <v>9</v>
      </c>
      <c r="S2296">
        <v>55400598</v>
      </c>
      <c r="U2296" t="str">
        <f>IFERROR(LEFT(spotify_top_songs_audio_features[[#This Row],[artist_names]],SEARCH(",",spotify_top_songs_audio_features[[#This Row],[artist_names]])-1),spotify_top_songs_audio_features[[#This Row],[artist_names]])</f>
        <v>Beach Bunny</v>
      </c>
      <c r="V2296" t="str">
        <f>IFERROR(MID(spotify_top_songs_audio_features[[#This Row],[artist_names]],SEARCH(",",spotify_top_songs_audio_features[[#This Row],[artist_names]])+2,99),"")</f>
        <v/>
      </c>
      <c r="W2296" t="str">
        <f>spotify_top_songs_audio_features[[#This Row],[source]]</f>
        <v>Mom+Pop</v>
      </c>
      <c r="X2296" s="1">
        <f>spotify_top_songs_audio_features[[#This Row],[streams]]</f>
        <v>55400598</v>
      </c>
      <c r="Y2296" t="str">
        <f>IF(Tabela2[[#This Row],[feat]]="","","Feat")</f>
        <v/>
      </c>
      <c r="Z2296" s="17" t="str">
        <f>CONCATENATE(INT(spotify_top_songs_audio_features[[#This Row],[duration_ms]]/(60*1000)),":",MOD(INT(spotify_top_songs_audio_features[[#This Row],[duration_ms]]/1000),60))</f>
        <v>2:27</v>
      </c>
      <c r="AA22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296" t="str">
        <f>spotify_top_songs_audio_features[[#This Row],[track_name]]</f>
        <v>Cloud 9</v>
      </c>
    </row>
    <row r="2297" spans="1:28" x14ac:dyDescent="0.25">
      <c r="A2297" t="s">
        <v>9229</v>
      </c>
      <c r="B2297" t="s">
        <v>5642</v>
      </c>
      <c r="C2297" t="s">
        <v>5643</v>
      </c>
      <c r="D2297" t="s">
        <v>5644</v>
      </c>
      <c r="E2297" t="s">
        <v>177</v>
      </c>
      <c r="F2297" t="s">
        <v>32</v>
      </c>
      <c r="G2297" t="s">
        <v>25</v>
      </c>
      <c r="H2297">
        <v>738</v>
      </c>
      <c r="I2297">
        <v>629</v>
      </c>
      <c r="J2297">
        <v>495</v>
      </c>
      <c r="K2297" t="s">
        <v>1563</v>
      </c>
      <c r="L2297">
        <v>114</v>
      </c>
      <c r="M2297">
        <v>163</v>
      </c>
      <c r="N2297">
        <v>319</v>
      </c>
      <c r="O2297">
        <v>-4882</v>
      </c>
      <c r="P2297">
        <v>146067</v>
      </c>
      <c r="Q2297">
        <v>180898</v>
      </c>
      <c r="R2297">
        <v>7</v>
      </c>
      <c r="S2297">
        <v>55377853</v>
      </c>
      <c r="U2297" t="str">
        <f>IFERROR(LEFT(spotify_top_songs_audio_features[[#This Row],[artist_names]],SEARCH(",",spotify_top_songs_audio_features[[#This Row],[artist_names]])-1),spotify_top_songs_audio_features[[#This Row],[artist_names]])</f>
        <v>Sheck Wes</v>
      </c>
      <c r="V2297" t="str">
        <f>IFERROR(MID(spotify_top_songs_audio_features[[#This Row],[artist_names]],SEARCH(",",spotify_top_songs_audio_features[[#This Row],[artist_names]])+2,99),"")</f>
        <v/>
      </c>
      <c r="W2297" t="str">
        <f>spotify_top_songs_audio_features[[#This Row],[source]]</f>
        <v>Cactus Jack Records/ G.O.O.D. Music/ Interscope Records</v>
      </c>
      <c r="X2297" s="1">
        <f>spotify_top_songs_audio_features[[#This Row],[streams]]</f>
        <v>55377853</v>
      </c>
      <c r="Y2297" t="str">
        <f>IF(Tabela2[[#This Row],[feat]]="","","Feat")</f>
        <v/>
      </c>
      <c r="Z2297" s="17" t="str">
        <f>CONCATENATE(INT(spotify_top_songs_audio_features[[#This Row],[duration_ms]]/(60*1000)),":",MOD(INT(spotify_top_songs_audio_features[[#This Row],[duration_ms]]/1000),60))</f>
        <v>3:0</v>
      </c>
      <c r="AA22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297" t="str">
        <f>spotify_top_songs_audio_features[[#This Row],[track_name]]</f>
        <v>Mo Bamba</v>
      </c>
    </row>
    <row r="2298" spans="1:28" x14ac:dyDescent="0.25">
      <c r="A2298" t="s">
        <v>14261</v>
      </c>
      <c r="B2298" t="s">
        <v>334</v>
      </c>
      <c r="C2298" t="s">
        <v>14262</v>
      </c>
      <c r="D2298" t="s">
        <v>336</v>
      </c>
      <c r="E2298" t="s">
        <v>102</v>
      </c>
      <c r="F2298" t="s">
        <v>32</v>
      </c>
      <c r="G2298" t="s">
        <v>25</v>
      </c>
      <c r="H2298">
        <v>774</v>
      </c>
      <c r="I2298">
        <v>818</v>
      </c>
      <c r="J2298">
        <v>145</v>
      </c>
      <c r="K2298" t="s">
        <v>1140</v>
      </c>
      <c r="L2298">
        <v>0</v>
      </c>
      <c r="M2298">
        <v>529</v>
      </c>
      <c r="N2298">
        <v>438</v>
      </c>
      <c r="O2298">
        <v>-2825</v>
      </c>
      <c r="P2298">
        <v>142084</v>
      </c>
      <c r="Q2298">
        <v>209577</v>
      </c>
      <c r="R2298">
        <v>4</v>
      </c>
      <c r="S2298">
        <v>55373407</v>
      </c>
      <c r="U2298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2298" t="str">
        <f>IFERROR(MID(spotify_top_songs_audio_features[[#This Row],[artist_names]],SEARCH(",",spotify_top_songs_audio_features[[#This Row],[artist_names]])+2,99),"")</f>
        <v>Kanye West, Ty Dolla $ign</v>
      </c>
      <c r="W2298" t="str">
        <f>spotify_top_songs_audio_features[[#This Row],[source]]</f>
        <v>Ye</v>
      </c>
      <c r="X2298" s="1">
        <f>spotify_top_songs_audio_features[[#This Row],[streams]]</f>
        <v>55373407</v>
      </c>
      <c r="Y2298" t="str">
        <f>IF(Tabela2[[#This Row],[feat]]="","","Feat")</f>
        <v>Feat</v>
      </c>
      <c r="Z2298" s="17" t="str">
        <f>CONCATENATE(INT(spotify_top_songs_audio_features[[#This Row],[duration_ms]]/(60*1000)),":",MOD(INT(spotify_top_songs_audio_features[[#This Row],[duration_ms]]/1000),60))</f>
        <v>3:29</v>
      </c>
      <c r="AA22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298" t="str">
        <f>spotify_top_songs_audio_features[[#This Row],[track_name]]</f>
        <v>FUK SUMN</v>
      </c>
    </row>
    <row r="2299" spans="1:28" x14ac:dyDescent="0.25">
      <c r="A2299" t="s">
        <v>1043</v>
      </c>
      <c r="B2299" t="s">
        <v>1044</v>
      </c>
      <c r="C2299" t="s">
        <v>1045</v>
      </c>
      <c r="D2299" t="s">
        <v>520</v>
      </c>
      <c r="E2299" t="s">
        <v>70</v>
      </c>
      <c r="F2299" t="s">
        <v>24</v>
      </c>
      <c r="G2299" t="s">
        <v>152</v>
      </c>
      <c r="H2299">
        <v>277</v>
      </c>
      <c r="I2299">
        <v>394</v>
      </c>
      <c r="J2299">
        <v>336</v>
      </c>
      <c r="K2299" t="s">
        <v>424</v>
      </c>
      <c r="L2299">
        <v>0</v>
      </c>
      <c r="M2299">
        <v>952</v>
      </c>
      <c r="N2299">
        <v>227</v>
      </c>
      <c r="O2299">
        <v>-8903</v>
      </c>
      <c r="P2299">
        <v>86777</v>
      </c>
      <c r="Q2299">
        <v>207787</v>
      </c>
      <c r="R2299">
        <v>11</v>
      </c>
      <c r="S2299">
        <v>55370618</v>
      </c>
      <c r="U2299" t="str">
        <f>IFERROR(LEFT(spotify_top_songs_audio_features[[#This Row],[artist_names]],SEARCH(",",spotify_top_songs_audio_features[[#This Row],[artist_names]])-1),spotify_top_songs_audio_features[[#This Row],[artist_names]])</f>
        <v>Loren Allred</v>
      </c>
      <c r="V2299" t="str">
        <f>IFERROR(MID(spotify_top_songs_audio_features[[#This Row],[artist_names]],SEARCH(",",spotify_top_songs_audio_features[[#This Row],[artist_names]])+2,99),"")</f>
        <v/>
      </c>
      <c r="W2299" t="str">
        <f>spotify_top_songs_audio_features[[#This Row],[source]]</f>
        <v>Atlantic Records</v>
      </c>
      <c r="X2299" s="1">
        <f>spotify_top_songs_audio_features[[#This Row],[streams]]</f>
        <v>55370618</v>
      </c>
      <c r="Y2299" t="str">
        <f>IF(Tabela2[[#This Row],[feat]]="","","Feat")</f>
        <v/>
      </c>
      <c r="Z2299" s="17" t="str">
        <f>CONCATENATE(INT(spotify_top_songs_audio_features[[#This Row],[duration_ms]]/(60*1000)),":",MOD(INT(spotify_top_songs_audio_features[[#This Row],[duration_ms]]/1000),60))</f>
        <v>3:27</v>
      </c>
      <c r="AA22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299" t="str">
        <f>spotify_top_songs_audio_features[[#This Row],[track_name]]</f>
        <v>Never Enough</v>
      </c>
    </row>
    <row r="2300" spans="1:28" x14ac:dyDescent="0.25">
      <c r="A2300" t="s">
        <v>16894</v>
      </c>
      <c r="B2300" t="s">
        <v>16895</v>
      </c>
      <c r="C2300" t="s">
        <v>16896</v>
      </c>
      <c r="D2300" t="s">
        <v>4425</v>
      </c>
      <c r="E2300" t="s">
        <v>43</v>
      </c>
      <c r="F2300" t="s">
        <v>32</v>
      </c>
      <c r="G2300" t="s">
        <v>25</v>
      </c>
      <c r="H2300">
        <v>877</v>
      </c>
      <c r="I2300">
        <v>477</v>
      </c>
      <c r="J2300">
        <v>587</v>
      </c>
      <c r="K2300" t="s">
        <v>1843</v>
      </c>
      <c r="L2300">
        <v>0</v>
      </c>
      <c r="M2300">
        <v>929</v>
      </c>
      <c r="N2300">
        <v>552</v>
      </c>
      <c r="O2300">
        <v>-7379</v>
      </c>
      <c r="P2300">
        <v>127023</v>
      </c>
      <c r="Q2300">
        <v>226743</v>
      </c>
      <c r="R2300">
        <v>12</v>
      </c>
      <c r="S2300">
        <v>55299961</v>
      </c>
      <c r="U2300" t="str">
        <f>IFERROR(LEFT(spotify_top_songs_audio_features[[#This Row],[artist_names]],SEARCH(",",spotify_top_songs_audio_features[[#This Row],[artist_names]])-1),spotify_top_songs_audio_features[[#This Row],[artist_names]])</f>
        <v>Wiz Khalifa</v>
      </c>
      <c r="V2300" t="str">
        <f>IFERROR(MID(spotify_top_songs_audio_features[[#This Row],[artist_names]],SEARCH(",",spotify_top_songs_audio_features[[#This Row],[artist_names]])+2,99),"")</f>
        <v>Swae Lee</v>
      </c>
      <c r="W2300" t="str">
        <f>spotify_top_songs_audio_features[[#This Row],[source]]</f>
        <v>Taylor Gang/Atlantic</v>
      </c>
      <c r="X2300" s="1">
        <f>spotify_top_songs_audio_features[[#This Row],[streams]]</f>
        <v>55299961</v>
      </c>
      <c r="Y2300" t="str">
        <f>IF(Tabela2[[#This Row],[feat]]="","","Feat")</f>
        <v>Feat</v>
      </c>
      <c r="Z2300" s="17" t="str">
        <f>CONCATENATE(INT(spotify_top_songs_audio_features[[#This Row],[duration_ms]]/(60*1000)),":",MOD(INT(spotify_top_songs_audio_features[[#This Row],[duration_ms]]/1000),60))</f>
        <v>3:46</v>
      </c>
      <c r="AA23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300" t="str">
        <f>spotify_top_songs_audio_features[[#This Row],[track_name]]</f>
        <v>Hopeless Romantic (feat. Swae Lee)</v>
      </c>
    </row>
    <row r="2301" spans="1:28" x14ac:dyDescent="0.25">
      <c r="A2301" t="s">
        <v>15836</v>
      </c>
      <c r="B2301" t="s">
        <v>297</v>
      </c>
      <c r="C2301" t="s">
        <v>15837</v>
      </c>
      <c r="D2301" t="s">
        <v>299</v>
      </c>
      <c r="E2301" t="s">
        <v>58</v>
      </c>
      <c r="F2301" t="s">
        <v>24</v>
      </c>
      <c r="G2301" t="s">
        <v>25</v>
      </c>
      <c r="H2301">
        <v>586</v>
      </c>
      <c r="I2301">
        <v>624</v>
      </c>
      <c r="J2301">
        <v>113</v>
      </c>
      <c r="K2301" t="s">
        <v>526</v>
      </c>
      <c r="L2301">
        <v>1.7799999999999999E-4</v>
      </c>
      <c r="M2301">
        <v>133</v>
      </c>
      <c r="N2301">
        <v>267</v>
      </c>
      <c r="O2301">
        <v>-5946</v>
      </c>
      <c r="P2301">
        <v>68976</v>
      </c>
      <c r="Q2301">
        <v>185863</v>
      </c>
      <c r="R2301">
        <v>14</v>
      </c>
      <c r="S2301">
        <v>55275847</v>
      </c>
      <c r="U2301" t="str">
        <f>IFERROR(LEFT(spotify_top_songs_audio_features[[#This Row],[artist_names]],SEARCH(",",spotify_top_songs_audio_features[[#This Row],[artist_names]])-1),spotify_top_songs_audio_features[[#This Row],[artist_names]])</f>
        <v>Tom Walker</v>
      </c>
      <c r="V2301" t="str">
        <f>IFERROR(MID(spotify_top_songs_audio_features[[#This Row],[artist_names]],SEARCH(",",spotify_top_songs_audio_features[[#This Row],[artist_names]])+2,99),"")</f>
        <v/>
      </c>
      <c r="W2301" t="str">
        <f>spotify_top_songs_audio_features[[#This Row],[source]]</f>
        <v>Relentless Records</v>
      </c>
      <c r="X2301" s="1">
        <f>spotify_top_songs_audio_features[[#This Row],[streams]]</f>
        <v>55275847</v>
      </c>
      <c r="Y2301" t="str">
        <f>IF(Tabela2[[#This Row],[feat]]="","","Feat")</f>
        <v/>
      </c>
      <c r="Z2301" s="17" t="str">
        <f>CONCATENATE(INT(spotify_top_songs_audio_features[[#This Row],[duration_ms]]/(60*1000)),":",MOD(INT(spotify_top_songs_audio_features[[#This Row],[duration_ms]]/1000),60))</f>
        <v>3:5</v>
      </c>
      <c r="AA23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301" t="str">
        <f>spotify_top_songs_audio_features[[#This Row],[track_name]]</f>
        <v>Leave a Light On</v>
      </c>
    </row>
    <row r="2302" spans="1:28" x14ac:dyDescent="0.25">
      <c r="A2302" t="s">
        <v>9491</v>
      </c>
      <c r="B2302" t="s">
        <v>9492</v>
      </c>
      <c r="C2302" t="s">
        <v>9493</v>
      </c>
      <c r="D2302" t="s">
        <v>1927</v>
      </c>
      <c r="E2302" t="s">
        <v>97</v>
      </c>
      <c r="F2302" t="s">
        <v>32</v>
      </c>
      <c r="G2302" t="s">
        <v>64</v>
      </c>
      <c r="H2302">
        <v>323</v>
      </c>
      <c r="I2302">
        <v>405</v>
      </c>
      <c r="J2302">
        <v>413</v>
      </c>
      <c r="K2302" t="s">
        <v>7020</v>
      </c>
      <c r="L2302">
        <v>544</v>
      </c>
      <c r="M2302">
        <v>138</v>
      </c>
      <c r="N2302">
        <v>274</v>
      </c>
      <c r="O2302">
        <v>-8533</v>
      </c>
      <c r="P2302">
        <v>145104</v>
      </c>
      <c r="Q2302">
        <v>194848</v>
      </c>
      <c r="R2302">
        <v>8</v>
      </c>
      <c r="S2302">
        <v>55217766</v>
      </c>
      <c r="U2302" t="str">
        <f>IFERROR(LEFT(spotify_top_songs_audio_features[[#This Row],[artist_names]],SEARCH(",",spotify_top_songs_audio_features[[#This Row],[artist_names]])-1),spotify_top_songs_audio_features[[#This Row],[artist_names]])</f>
        <v>Idina Menzel</v>
      </c>
      <c r="V2302" t="str">
        <f>IFERROR(MID(spotify_top_songs_audio_features[[#This Row],[artist_names]],SEARCH(",",spotify_top_songs_audio_features[[#This Row],[artist_names]])+2,99),"")</f>
        <v>AURORA</v>
      </c>
      <c r="W2302" t="str">
        <f>spotify_top_songs_audio_features[[#This Row],[source]]</f>
        <v>Walt Disney Records</v>
      </c>
      <c r="X2302" s="1">
        <f>spotify_top_songs_audio_features[[#This Row],[streams]]</f>
        <v>55217766</v>
      </c>
      <c r="Y2302" t="str">
        <f>IF(Tabela2[[#This Row],[feat]]="","","Feat")</f>
        <v>Feat</v>
      </c>
      <c r="Z2302" s="17" t="str">
        <f>CONCATENATE(INT(spotify_top_songs_audio_features[[#This Row],[duration_ms]]/(60*1000)),":",MOD(INT(spotify_top_songs_audio_features[[#This Row],[duration_ms]]/1000),60))</f>
        <v>3:14</v>
      </c>
      <c r="AA23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302" t="str">
        <f>spotify_top_songs_audio_features[[#This Row],[track_name]]</f>
        <v>Into the Unknown</v>
      </c>
    </row>
    <row r="2303" spans="1:28" x14ac:dyDescent="0.25">
      <c r="A2303" t="s">
        <v>12105</v>
      </c>
      <c r="B2303" t="s">
        <v>12106</v>
      </c>
      <c r="C2303" t="s">
        <v>12107</v>
      </c>
      <c r="D2303" t="s">
        <v>934</v>
      </c>
      <c r="E2303" t="s">
        <v>177</v>
      </c>
      <c r="F2303" t="s">
        <v>32</v>
      </c>
      <c r="G2303" t="s">
        <v>25</v>
      </c>
      <c r="H2303">
        <v>82</v>
      </c>
      <c r="I2303">
        <v>691</v>
      </c>
      <c r="J2303">
        <v>723</v>
      </c>
      <c r="K2303" t="s">
        <v>7004</v>
      </c>
      <c r="L2303">
        <v>0</v>
      </c>
      <c r="M2303">
        <v>344</v>
      </c>
      <c r="N2303">
        <v>683</v>
      </c>
      <c r="O2303">
        <v>-6646</v>
      </c>
      <c r="P2303">
        <v>142027</v>
      </c>
      <c r="Q2303">
        <v>135739</v>
      </c>
      <c r="R2303">
        <v>6</v>
      </c>
      <c r="S2303">
        <v>55185548</v>
      </c>
      <c r="U2303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2303" t="str">
        <f>IFERROR(MID(spotify_top_songs_audio_features[[#This Row],[artist_names]],SEARCH(",",spotify_top_songs_audio_features[[#This Row],[artist_names]])+2,99),"")</f>
        <v>Lil Baby</v>
      </c>
      <c r="W2303" t="str">
        <f>spotify_top_songs_audio_features[[#This Row],[source]]</f>
        <v>ScumGang Records / TenThousand Projects, LLC</v>
      </c>
      <c r="X2303" s="1">
        <f>spotify_top_songs_audio_features[[#This Row],[streams]]</f>
        <v>55185548</v>
      </c>
      <c r="Y2303" t="str">
        <f>IF(Tabela2[[#This Row],[feat]]="","","Feat")</f>
        <v>Feat</v>
      </c>
      <c r="Z2303" s="17" t="str">
        <f>CONCATENATE(INT(spotify_top_songs_audio_features[[#This Row],[duration_ms]]/(60*1000)),":",MOD(INT(spotify_top_songs_audio_features[[#This Row],[duration_ms]]/1000),60))</f>
        <v>2:15</v>
      </c>
      <c r="AA23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303" t="str">
        <f>spotify_top_songs_audio_features[[#This Row],[track_name]]</f>
        <v>TIC TOC (feat. Lil Baby)</v>
      </c>
    </row>
    <row r="2304" spans="1:28" x14ac:dyDescent="0.25">
      <c r="A2304" t="s">
        <v>14980</v>
      </c>
      <c r="B2304" t="s">
        <v>558</v>
      </c>
      <c r="C2304" t="s">
        <v>14981</v>
      </c>
      <c r="D2304" t="s">
        <v>1495</v>
      </c>
      <c r="E2304" t="s">
        <v>43</v>
      </c>
      <c r="F2304" t="s">
        <v>24</v>
      </c>
      <c r="G2304" t="s">
        <v>25</v>
      </c>
      <c r="H2304">
        <v>657</v>
      </c>
      <c r="I2304">
        <v>421</v>
      </c>
      <c r="J2304">
        <v>412</v>
      </c>
      <c r="K2304" t="s">
        <v>3648</v>
      </c>
      <c r="L2304">
        <v>218</v>
      </c>
      <c r="M2304">
        <v>187</v>
      </c>
      <c r="N2304">
        <v>181</v>
      </c>
      <c r="O2304">
        <v>-11378</v>
      </c>
      <c r="P2304">
        <v>174063</v>
      </c>
      <c r="Q2304">
        <v>264747</v>
      </c>
      <c r="R2304">
        <v>11</v>
      </c>
      <c r="S2304">
        <v>55183117</v>
      </c>
      <c r="U2304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2304" t="str">
        <f>IFERROR(MID(spotify_top_songs_audio_features[[#This Row],[artist_names]],SEARCH(",",spotify_top_songs_audio_features[[#This Row],[artist_names]])+2,99),"")</f>
        <v/>
      </c>
      <c r="W2304" t="str">
        <f>spotify_top_songs_audio_features[[#This Row],[source]]</f>
        <v>J. Cole P&amp;D</v>
      </c>
      <c r="X2304" s="1">
        <f>spotify_top_songs_audio_features[[#This Row],[streams]]</f>
        <v>55183117</v>
      </c>
      <c r="Y2304" t="str">
        <f>IF(Tabela2[[#This Row],[feat]]="","","Feat")</f>
        <v/>
      </c>
      <c r="Z2304" s="17" t="str">
        <f>CONCATENATE(INT(spotify_top_songs_audio_features[[#This Row],[duration_ms]]/(60*1000)),":",MOD(INT(spotify_top_songs_audio_features[[#This Row],[duration_ms]]/1000),60))</f>
        <v>4:24</v>
      </c>
      <c r="AA23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304" t="str">
        <f>spotify_top_songs_audio_features[[#This Row],[track_name]]</f>
        <v>Deja Vu</v>
      </c>
    </row>
    <row r="2305" spans="1:28" x14ac:dyDescent="0.25">
      <c r="A2305" t="s">
        <v>11979</v>
      </c>
      <c r="B2305" t="s">
        <v>11980</v>
      </c>
      <c r="C2305" t="s">
        <v>11981</v>
      </c>
      <c r="D2305" t="s">
        <v>354</v>
      </c>
      <c r="E2305" t="s">
        <v>70</v>
      </c>
      <c r="F2305" t="s">
        <v>32</v>
      </c>
      <c r="G2305" t="s">
        <v>25</v>
      </c>
      <c r="H2305">
        <v>835</v>
      </c>
      <c r="I2305">
        <v>699</v>
      </c>
      <c r="J2305">
        <v>277</v>
      </c>
      <c r="K2305" t="s">
        <v>1680</v>
      </c>
      <c r="L2305">
        <v>0</v>
      </c>
      <c r="M2305">
        <v>195</v>
      </c>
      <c r="N2305">
        <v>547</v>
      </c>
      <c r="O2305">
        <v>-5405</v>
      </c>
      <c r="P2305">
        <v>154981</v>
      </c>
      <c r="Q2305">
        <v>202795</v>
      </c>
      <c r="R2305">
        <v>6</v>
      </c>
      <c r="S2305">
        <v>55182857</v>
      </c>
      <c r="U2305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2305" t="str">
        <f>IFERROR(MID(spotify_top_songs_audio_features[[#This Row],[artist_names]],SEARCH(",",spotify_top_songs_audio_features[[#This Row],[artist_names]])+2,99),"")</f>
        <v>Young Thug, M.I.A.</v>
      </c>
      <c r="W2305" t="str">
        <f>spotify_top_songs_audio_features[[#This Row],[source]]</f>
        <v>Cactus Jack/Epic</v>
      </c>
      <c r="X2305" s="1">
        <f>spotify_top_songs_audio_features[[#This Row],[streams]]</f>
        <v>55182857</v>
      </c>
      <c r="Y2305" t="str">
        <f>IF(Tabela2[[#This Row],[feat]]="","","Feat")</f>
        <v>Feat</v>
      </c>
      <c r="Z2305" s="17" t="str">
        <f>CONCATENATE(INT(spotify_top_songs_audio_features[[#This Row],[duration_ms]]/(60*1000)),":",MOD(INT(spotify_top_songs_audio_features[[#This Row],[duration_ms]]/1000),60))</f>
        <v>3:22</v>
      </c>
      <c r="AA23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05" t="str">
        <f>spotify_top_songs_audio_features[[#This Row],[track_name]]</f>
        <v>FRANCHISE (feat. Young Thug &amp; M.I.A.)</v>
      </c>
    </row>
    <row r="2306" spans="1:28" x14ac:dyDescent="0.25">
      <c r="A2306" t="s">
        <v>7422</v>
      </c>
      <c r="B2306" t="s">
        <v>5036</v>
      </c>
      <c r="C2306" t="s">
        <v>5037</v>
      </c>
      <c r="D2306" t="s">
        <v>2574</v>
      </c>
      <c r="E2306" t="s">
        <v>23</v>
      </c>
      <c r="F2306" t="s">
        <v>32</v>
      </c>
      <c r="G2306" t="s">
        <v>25</v>
      </c>
      <c r="H2306">
        <v>619</v>
      </c>
      <c r="I2306">
        <v>459</v>
      </c>
      <c r="J2306">
        <v>334</v>
      </c>
      <c r="K2306" t="s">
        <v>5038</v>
      </c>
      <c r="L2306">
        <v>0</v>
      </c>
      <c r="M2306">
        <v>137</v>
      </c>
      <c r="N2306">
        <v>498</v>
      </c>
      <c r="O2306">
        <v>-5782</v>
      </c>
      <c r="P2306">
        <v>126803</v>
      </c>
      <c r="Q2306">
        <v>184280</v>
      </c>
      <c r="R2306">
        <v>23</v>
      </c>
      <c r="S2306">
        <v>55174310</v>
      </c>
      <c r="U2306" t="str">
        <f>IFERROR(LEFT(spotify_top_songs_audio_features[[#This Row],[artist_names]],SEARCH(",",spotify_top_songs_audio_features[[#This Row],[artist_names]])-1),spotify_top_songs_audio_features[[#This Row],[artist_names]])</f>
        <v>SHAED</v>
      </c>
      <c r="V2306" t="str">
        <f>IFERROR(MID(spotify_top_songs_audio_features[[#This Row],[artist_names]],SEARCH(",",spotify_top_songs_audio_features[[#This Row],[artist_names]])+2,99),"")</f>
        <v>ZAYN</v>
      </c>
      <c r="W2306" t="str">
        <f>spotify_top_songs_audio_features[[#This Row],[source]]</f>
        <v>Photo Finish Records</v>
      </c>
      <c r="X2306" s="1">
        <f>spotify_top_songs_audio_features[[#This Row],[streams]]</f>
        <v>55174310</v>
      </c>
      <c r="Y2306" t="str">
        <f>IF(Tabela2[[#This Row],[feat]]="","","Feat")</f>
        <v>Feat</v>
      </c>
      <c r="Z2306" s="17" t="str">
        <f>CONCATENATE(INT(spotify_top_songs_audio_features[[#This Row],[duration_ms]]/(60*1000)),":",MOD(INT(spotify_top_songs_audio_features[[#This Row],[duration_ms]]/1000),60))</f>
        <v>3:4</v>
      </c>
      <c r="AA23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06" t="str">
        <f>spotify_top_songs_audio_features[[#This Row],[track_name]]</f>
        <v>Trampoline (with ZAYN)</v>
      </c>
    </row>
    <row r="2307" spans="1:28" x14ac:dyDescent="0.25">
      <c r="A2307" t="s">
        <v>17366</v>
      </c>
      <c r="B2307" t="s">
        <v>1073</v>
      </c>
      <c r="C2307" t="s">
        <v>1146</v>
      </c>
      <c r="D2307" t="s">
        <v>22</v>
      </c>
      <c r="E2307" t="s">
        <v>142</v>
      </c>
      <c r="F2307" t="s">
        <v>32</v>
      </c>
      <c r="G2307" t="s">
        <v>25</v>
      </c>
      <c r="H2307">
        <v>602</v>
      </c>
      <c r="I2307">
        <v>626</v>
      </c>
      <c r="J2307">
        <v>396</v>
      </c>
      <c r="K2307" t="s">
        <v>1054</v>
      </c>
      <c r="L2307">
        <v>9.0200000000000002E-4</v>
      </c>
      <c r="M2307">
        <v>144</v>
      </c>
      <c r="N2307">
        <v>619</v>
      </c>
      <c r="O2307">
        <v>-5323</v>
      </c>
      <c r="P2307">
        <v>160118</v>
      </c>
      <c r="Q2307">
        <v>207120</v>
      </c>
      <c r="R2307">
        <v>24</v>
      </c>
      <c r="S2307">
        <v>55158436</v>
      </c>
      <c r="U2307" t="str">
        <f>IFERROR(LEFT(spotify_top_songs_audio_features[[#This Row],[artist_names]],SEARCH(",",spotify_top_songs_audio_features[[#This Row],[artist_names]])-1),spotify_top_songs_audio_features[[#This Row],[artist_names]])</f>
        <v>Tate McRae</v>
      </c>
      <c r="V2307" t="str">
        <f>IFERROR(MID(spotify_top_songs_audio_features[[#This Row],[artist_names]],SEARCH(",",spotify_top_songs_audio_features[[#This Row],[artist_names]])+2,99),"")</f>
        <v/>
      </c>
      <c r="W2307" t="str">
        <f>spotify_top_songs_audio_features[[#This Row],[source]]</f>
        <v>RCA Records Label</v>
      </c>
      <c r="X2307" s="1">
        <f>spotify_top_songs_audio_features[[#This Row],[streams]]</f>
        <v>55158436</v>
      </c>
      <c r="Y2307" t="str">
        <f>IF(Tabela2[[#This Row],[feat]]="","","Feat")</f>
        <v/>
      </c>
      <c r="Z2307" s="17" t="str">
        <f>CONCATENATE(INT(spotify_top_songs_audio_features[[#This Row],[duration_ms]]/(60*1000)),":",MOD(INT(spotify_top_songs_audio_features[[#This Row],[duration_ms]]/1000),60))</f>
        <v>3:27</v>
      </c>
      <c r="AA23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307" t="str">
        <f>spotify_top_songs_audio_features[[#This Row],[track_name]]</f>
        <v>she's all i wanna be</v>
      </c>
    </row>
    <row r="2308" spans="1:28" x14ac:dyDescent="0.25">
      <c r="A2308" t="s">
        <v>9901</v>
      </c>
      <c r="B2308" t="s">
        <v>3612</v>
      </c>
      <c r="C2308" t="s">
        <v>9902</v>
      </c>
      <c r="D2308" t="s">
        <v>1058</v>
      </c>
      <c r="E2308" t="s">
        <v>31</v>
      </c>
      <c r="F2308" t="s">
        <v>24</v>
      </c>
      <c r="G2308" t="s">
        <v>25</v>
      </c>
      <c r="H2308">
        <v>486</v>
      </c>
      <c r="I2308">
        <v>567</v>
      </c>
      <c r="J2308">
        <v>379</v>
      </c>
      <c r="K2308" t="s">
        <v>1939</v>
      </c>
      <c r="L2308">
        <v>0</v>
      </c>
      <c r="M2308">
        <v>949</v>
      </c>
      <c r="N2308">
        <v>154</v>
      </c>
      <c r="O2308">
        <v>-6456</v>
      </c>
      <c r="P2308">
        <v>9368</v>
      </c>
      <c r="Q2308">
        <v>211254</v>
      </c>
      <c r="R2308">
        <v>8</v>
      </c>
      <c r="S2308">
        <v>55146187</v>
      </c>
      <c r="U2308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2308" t="str">
        <f>IFERROR(MID(spotify_top_songs_audio_features[[#This Row],[artist_names]],SEARCH(",",spotify_top_songs_audio_features[[#This Row],[artist_names]])+2,99),"")</f>
        <v/>
      </c>
      <c r="W2308" t="str">
        <f>spotify_top_songs_audio_features[[#This Row],[source]]</f>
        <v>Interscope Records*</v>
      </c>
      <c r="X2308" s="1">
        <f>spotify_top_songs_audio_features[[#This Row],[streams]]</f>
        <v>55146187</v>
      </c>
      <c r="Y2308" t="str">
        <f>IF(Tabela2[[#This Row],[feat]]="","","Feat")</f>
        <v/>
      </c>
      <c r="Z2308" s="17" t="str">
        <f>CONCATENATE(INT(spotify_top_songs_audio_features[[#This Row],[duration_ms]]/(60*1000)),":",MOD(INT(spotify_top_songs_audio_features[[#This Row],[duration_ms]]/1000),60))</f>
        <v>3:31</v>
      </c>
      <c r="AA23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08" t="str">
        <f>spotify_top_songs_audio_features[[#This Row],[track_name]]</f>
        <v>Nobody's Love</v>
      </c>
    </row>
    <row r="2309" spans="1:28" x14ac:dyDescent="0.25">
      <c r="A2309" t="s">
        <v>10142</v>
      </c>
      <c r="B2309" t="s">
        <v>10143</v>
      </c>
      <c r="C2309" t="s">
        <v>10144</v>
      </c>
      <c r="D2309" t="s">
        <v>10145</v>
      </c>
      <c r="E2309" t="s">
        <v>469</v>
      </c>
      <c r="F2309" t="s">
        <v>32</v>
      </c>
      <c r="G2309" t="s">
        <v>25</v>
      </c>
      <c r="H2309">
        <v>925</v>
      </c>
      <c r="I2309">
        <v>454</v>
      </c>
      <c r="J2309">
        <v>273</v>
      </c>
      <c r="K2309" t="s">
        <v>2824</v>
      </c>
      <c r="L2309">
        <v>4.1899999999999999E-4</v>
      </c>
      <c r="M2309">
        <v>128</v>
      </c>
      <c r="N2309">
        <v>771</v>
      </c>
      <c r="O2309">
        <v>-3533</v>
      </c>
      <c r="P2309">
        <v>13502</v>
      </c>
      <c r="Q2309">
        <v>125245</v>
      </c>
      <c r="R2309">
        <v>8</v>
      </c>
      <c r="S2309">
        <v>55135520</v>
      </c>
      <c r="U2309" t="str">
        <f>IFERROR(LEFT(spotify_top_songs_audio_features[[#This Row],[artist_names]],SEARCH(",",spotify_top_songs_audio_features[[#This Row],[artist_names]])-1),spotify_top_songs_audio_features[[#This Row],[artist_names]])</f>
        <v>Davi Kneip</v>
      </c>
      <c r="V2309" t="str">
        <f>IFERROR(MID(spotify_top_songs_audio_features[[#This Row],[artist_names]],SEARCH(",",spotify_top_songs_audio_features[[#This Row],[artist_names]])+2,99),"")</f>
        <v>Mc Frog, Dj Gabriel do Borel, Luísa Sonza</v>
      </c>
      <c r="W2309" t="str">
        <f>spotify_top_songs_audio_features[[#This Row],[source]]</f>
        <v>Davi Kneip</v>
      </c>
      <c r="X2309" s="1">
        <f>spotify_top_songs_audio_features[[#This Row],[streams]]</f>
        <v>55135520</v>
      </c>
      <c r="Y2309" t="str">
        <f>IF(Tabela2[[#This Row],[feat]]="","","Feat")</f>
        <v>Feat</v>
      </c>
      <c r="Z2309" s="17" t="str">
        <f>CONCATENATE(INT(spotify_top_songs_audio_features[[#This Row],[duration_ms]]/(60*1000)),":",MOD(INT(spotify_top_songs_audio_features[[#This Row],[duration_ms]]/1000),60))</f>
        <v>2:5</v>
      </c>
      <c r="AA23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309" t="str">
        <f>spotify_top_songs_audio_features[[#This Row],[track_name]]</f>
        <v>sentaDONA (Remix) s2</v>
      </c>
    </row>
    <row r="2310" spans="1:28" x14ac:dyDescent="0.25">
      <c r="A2310" t="s">
        <v>13748</v>
      </c>
      <c r="B2310" t="s">
        <v>3269</v>
      </c>
      <c r="C2310" t="s">
        <v>13749</v>
      </c>
      <c r="D2310" t="s">
        <v>10692</v>
      </c>
      <c r="E2310" t="s">
        <v>469</v>
      </c>
      <c r="F2310" t="s">
        <v>24</v>
      </c>
      <c r="G2310" t="s">
        <v>152</v>
      </c>
      <c r="H2310">
        <v>386</v>
      </c>
      <c r="I2310">
        <v>426</v>
      </c>
      <c r="J2310">
        <v>363</v>
      </c>
      <c r="K2310" t="s">
        <v>10679</v>
      </c>
      <c r="L2310">
        <v>0</v>
      </c>
      <c r="M2310">
        <v>14</v>
      </c>
      <c r="N2310">
        <v>261</v>
      </c>
      <c r="O2310">
        <v>-6642</v>
      </c>
      <c r="P2310">
        <v>180104</v>
      </c>
      <c r="Q2310">
        <v>203385</v>
      </c>
      <c r="R2310">
        <v>9</v>
      </c>
      <c r="S2310">
        <v>55119104</v>
      </c>
      <c r="U2310" t="str">
        <f>IFERROR(LEFT(spotify_top_songs_audio_features[[#This Row],[artist_names]],SEARCH(",",spotify_top_songs_audio_features[[#This Row],[artist_names]])-1),spotify_top_songs_audio_features[[#This Row],[artist_names]])</f>
        <v>Madison Beer</v>
      </c>
      <c r="V2310" t="str">
        <f>IFERROR(MID(spotify_top_songs_audio_features[[#This Row],[artist_names]],SEARCH(",",spotify_top_songs_audio_features[[#This Row],[artist_names]])+2,99),"")</f>
        <v/>
      </c>
      <c r="W2310" t="str">
        <f>spotify_top_songs_audio_features[[#This Row],[source]]</f>
        <v>Epic/Sing It Loud</v>
      </c>
      <c r="X2310" s="1">
        <f>spotify_top_songs_audio_features[[#This Row],[streams]]</f>
        <v>55119104</v>
      </c>
      <c r="Y2310" t="str">
        <f>IF(Tabela2[[#This Row],[feat]]="","","Feat")</f>
        <v/>
      </c>
      <c r="Z2310" s="17" t="str">
        <f>CONCATENATE(INT(spotify_top_songs_audio_features[[#This Row],[duration_ms]]/(60*1000)),":",MOD(INT(spotify_top_songs_audio_features[[#This Row],[duration_ms]]/1000),60))</f>
        <v>3:23</v>
      </c>
      <c r="AA23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310" t="str">
        <f>spotify_top_songs_audio_features[[#This Row],[track_name]]</f>
        <v>Reckless</v>
      </c>
    </row>
    <row r="2311" spans="1:28" x14ac:dyDescent="0.25">
      <c r="A2311" t="s">
        <v>1606</v>
      </c>
      <c r="B2311" t="s">
        <v>1607</v>
      </c>
      <c r="C2311" t="s">
        <v>1608</v>
      </c>
      <c r="D2311" t="s">
        <v>520</v>
      </c>
      <c r="E2311" t="s">
        <v>23</v>
      </c>
      <c r="F2311" t="s">
        <v>24</v>
      </c>
      <c r="G2311" t="s">
        <v>152</v>
      </c>
      <c r="H2311">
        <v>265</v>
      </c>
      <c r="I2311">
        <v>312</v>
      </c>
      <c r="J2311">
        <v>569</v>
      </c>
      <c r="K2311" t="s">
        <v>1609</v>
      </c>
      <c r="L2311">
        <v>0</v>
      </c>
      <c r="M2311">
        <v>893</v>
      </c>
      <c r="N2311">
        <v>998</v>
      </c>
      <c r="O2311">
        <v>-11689</v>
      </c>
      <c r="P2311">
        <v>54747</v>
      </c>
      <c r="Q2311">
        <v>269453</v>
      </c>
      <c r="R2311">
        <v>11</v>
      </c>
      <c r="S2311">
        <v>55082314</v>
      </c>
      <c r="U2311" t="str">
        <f>IFERROR(LEFT(spotify_top_songs_audio_features[[#This Row],[artist_names]],SEARCH(",",spotify_top_songs_audio_features[[#This Row],[artist_names]])-1),spotify_top_songs_audio_features[[#This Row],[artist_names]])</f>
        <v>Ziv Zaifman</v>
      </c>
      <c r="V2311" t="str">
        <f>IFERROR(MID(spotify_top_songs_audio_features[[#This Row],[artist_names]],SEARCH(",",spotify_top_songs_audio_features[[#This Row],[artist_names]])+2,99),"")</f>
        <v>Hugh Jackman, Michelle Williams</v>
      </c>
      <c r="W2311" t="str">
        <f>spotify_top_songs_audio_features[[#This Row],[source]]</f>
        <v>Atlantic Records</v>
      </c>
      <c r="X2311" s="1">
        <f>spotify_top_songs_audio_features[[#This Row],[streams]]</f>
        <v>55082314</v>
      </c>
      <c r="Y2311" t="str">
        <f>IF(Tabela2[[#This Row],[feat]]="","","Feat")</f>
        <v>Feat</v>
      </c>
      <c r="Z2311" s="17" t="str">
        <f>CONCATENATE(INT(spotify_top_songs_audio_features[[#This Row],[duration_ms]]/(60*1000)),":",MOD(INT(spotify_top_songs_audio_features[[#This Row],[duration_ms]]/1000),60))</f>
        <v>4:29</v>
      </c>
      <c r="AA23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11" t="str">
        <f>spotify_top_songs_audio_features[[#This Row],[track_name]]</f>
        <v>A Million Dreams</v>
      </c>
    </row>
    <row r="2312" spans="1:28" x14ac:dyDescent="0.25">
      <c r="A2312" t="s">
        <v>16644</v>
      </c>
      <c r="B2312" t="s">
        <v>1650</v>
      </c>
      <c r="C2312" t="s">
        <v>8248</v>
      </c>
      <c r="D2312" t="s">
        <v>53</v>
      </c>
      <c r="E2312" t="s">
        <v>102</v>
      </c>
      <c r="F2312" t="s">
        <v>32</v>
      </c>
      <c r="G2312" t="s">
        <v>25</v>
      </c>
      <c r="H2312">
        <v>813</v>
      </c>
      <c r="I2312">
        <v>526</v>
      </c>
      <c r="J2312">
        <v>125</v>
      </c>
      <c r="K2312" t="s">
        <v>930</v>
      </c>
      <c r="L2312">
        <v>661</v>
      </c>
      <c r="M2312">
        <v>11</v>
      </c>
      <c r="N2312">
        <v>608</v>
      </c>
      <c r="O2312">
        <v>-4787</v>
      </c>
      <c r="P2312">
        <v>170002</v>
      </c>
      <c r="Q2312">
        <v>163320</v>
      </c>
      <c r="R2312">
        <v>6</v>
      </c>
      <c r="S2312">
        <v>55066799</v>
      </c>
      <c r="U2312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2312" t="str">
        <f>IFERROR(MID(spotify_top_songs_audio_features[[#This Row],[artist_names]],SEARCH(",",spotify_top_songs_audio_features[[#This Row],[artist_names]])+2,99),"")</f>
        <v/>
      </c>
      <c r="W2312" t="str">
        <f>spotify_top_songs_audio_features[[#This Row],[source]]</f>
        <v>Sony Music Latin</v>
      </c>
      <c r="X2312" s="1">
        <f>spotify_top_songs_audio_features[[#This Row],[streams]]</f>
        <v>55066799</v>
      </c>
      <c r="Y2312" t="str">
        <f>IF(Tabela2[[#This Row],[feat]]="","","Feat")</f>
        <v/>
      </c>
      <c r="Z2312" s="17" t="str">
        <f>CONCATENATE(INT(spotify_top_songs_audio_features[[#This Row],[duration_ms]]/(60*1000)),":",MOD(INT(spotify_top_songs_audio_features[[#This Row],[duration_ms]]/1000),60))</f>
        <v>2:43</v>
      </c>
      <c r="AA23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312" t="str">
        <f>spotify_top_songs_audio_features[[#This Row],[track_name]]</f>
        <v>Ropa Cara</v>
      </c>
    </row>
    <row r="2313" spans="1:28" x14ac:dyDescent="0.25">
      <c r="A2313" t="s">
        <v>1246</v>
      </c>
      <c r="B2313" t="s">
        <v>1247</v>
      </c>
      <c r="C2313" t="s">
        <v>1248</v>
      </c>
      <c r="D2313" t="s">
        <v>1249</v>
      </c>
      <c r="E2313" t="s">
        <v>43</v>
      </c>
      <c r="F2313" t="s">
        <v>32</v>
      </c>
      <c r="G2313" t="s">
        <v>25</v>
      </c>
      <c r="H2313">
        <v>746</v>
      </c>
      <c r="I2313">
        <v>877</v>
      </c>
      <c r="J2313">
        <v>666</v>
      </c>
      <c r="K2313" t="s">
        <v>1250</v>
      </c>
      <c r="L2313">
        <v>833</v>
      </c>
      <c r="M2313">
        <v>233</v>
      </c>
      <c r="N2313">
        <v>751</v>
      </c>
      <c r="O2313">
        <v>-3782</v>
      </c>
      <c r="P2313">
        <v>107985</v>
      </c>
      <c r="Q2313">
        <v>166138</v>
      </c>
      <c r="R2313">
        <v>15</v>
      </c>
      <c r="S2313">
        <v>55063944</v>
      </c>
      <c r="U2313" t="str">
        <f>IFERROR(LEFT(spotify_top_songs_audio_features[[#This Row],[artist_names]],SEARCH(",",spotify_top_songs_audio_features[[#This Row],[artist_names]])-1),spotify_top_songs_audio_features[[#This Row],[artist_names]])</f>
        <v>Major Lazer</v>
      </c>
      <c r="V2313" t="str">
        <f>IFERROR(MID(spotify_top_songs_audio_features[[#This Row],[artist_names]],SEARCH(",",spotify_top_songs_audio_features[[#This Row],[artist_names]])+2,99),"")</f>
        <v>Nyla, Fuse ODG</v>
      </c>
      <c r="W2313" t="str">
        <f>spotify_top_songs_audio_features[[#This Row],[source]]</f>
        <v>Third Pardee Records</v>
      </c>
      <c r="X2313" s="1">
        <f>spotify_top_songs_audio_features[[#This Row],[streams]]</f>
        <v>55063944</v>
      </c>
      <c r="Y2313" t="str">
        <f>IF(Tabela2[[#This Row],[feat]]="","","Feat")</f>
        <v>Feat</v>
      </c>
      <c r="Z2313" s="17" t="str">
        <f>CONCATENATE(INT(spotify_top_songs_audio_features[[#This Row],[duration_ms]]/(60*1000)),":",MOD(INT(spotify_top_songs_audio_features[[#This Row],[duration_ms]]/1000),60))</f>
        <v>2:46</v>
      </c>
      <c r="AA23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313" t="str">
        <f>spotify_top_songs_audio_features[[#This Row],[track_name]]</f>
        <v>Light It Up (feat. Nyla &amp; Fuse ODG) [Remix]</v>
      </c>
    </row>
    <row r="2314" spans="1:28" x14ac:dyDescent="0.25">
      <c r="A2314" t="s">
        <v>6574</v>
      </c>
      <c r="B2314" t="s">
        <v>6575</v>
      </c>
      <c r="C2314" t="s">
        <v>6576</v>
      </c>
      <c r="D2314" t="s">
        <v>491</v>
      </c>
      <c r="E2314" t="s">
        <v>43</v>
      </c>
      <c r="F2314" t="s">
        <v>24</v>
      </c>
      <c r="G2314" t="s">
        <v>25</v>
      </c>
      <c r="H2314">
        <v>541</v>
      </c>
      <c r="I2314">
        <v>909</v>
      </c>
      <c r="J2314">
        <v>358</v>
      </c>
      <c r="K2314" t="s">
        <v>188</v>
      </c>
      <c r="L2314">
        <v>0</v>
      </c>
      <c r="M2314">
        <v>128</v>
      </c>
      <c r="N2314">
        <v>962</v>
      </c>
      <c r="O2314">
        <v>-3101</v>
      </c>
      <c r="P2314">
        <v>203862</v>
      </c>
      <c r="Q2314">
        <v>220160</v>
      </c>
      <c r="R2314">
        <v>9</v>
      </c>
      <c r="S2314">
        <v>55044655</v>
      </c>
      <c r="U2314" t="str">
        <f>IFERROR(LEFT(spotify_top_songs_audio_features[[#This Row],[artist_names]],SEARCH(",",spotify_top_songs_audio_features[[#This Row],[artist_names]])-1),spotify_top_songs_audio_features[[#This Row],[artist_names]])</f>
        <v>Shakin' Stevens</v>
      </c>
      <c r="V2314" t="str">
        <f>IFERROR(MID(spotify_top_songs_audio_features[[#This Row],[artist_names]],SEARCH(",",spotify_top_songs_audio_features[[#This Row],[artist_names]])+2,99),"")</f>
        <v/>
      </c>
      <c r="W2314" t="str">
        <f>spotify_top_songs_audio_features[[#This Row],[source]]</f>
        <v>Sony Music CG</v>
      </c>
      <c r="X2314" s="1">
        <f>spotify_top_songs_audio_features[[#This Row],[streams]]</f>
        <v>55044655</v>
      </c>
      <c r="Y2314" t="str">
        <f>IF(Tabela2[[#This Row],[feat]]="","","Feat")</f>
        <v/>
      </c>
      <c r="Z2314" s="17" t="str">
        <f>CONCATENATE(INT(spotify_top_songs_audio_features[[#This Row],[duration_ms]]/(60*1000)),":",MOD(INT(spotify_top_songs_audio_features[[#This Row],[duration_ms]]/1000),60))</f>
        <v>3:40</v>
      </c>
      <c r="AA23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314" t="str">
        <f>spotify_top_songs_audio_features[[#This Row],[track_name]]</f>
        <v>Merry Christmas Everyone</v>
      </c>
    </row>
    <row r="2315" spans="1:28" x14ac:dyDescent="0.25">
      <c r="A2315" t="s">
        <v>8354</v>
      </c>
      <c r="B2315" t="s">
        <v>1366</v>
      </c>
      <c r="C2315" t="s">
        <v>8355</v>
      </c>
      <c r="D2315" t="s">
        <v>187</v>
      </c>
      <c r="E2315" t="s">
        <v>43</v>
      </c>
      <c r="F2315" t="s">
        <v>32</v>
      </c>
      <c r="G2315" t="s">
        <v>25</v>
      </c>
      <c r="H2315">
        <v>611</v>
      </c>
      <c r="I2315">
        <v>622</v>
      </c>
      <c r="J2315">
        <v>734</v>
      </c>
      <c r="K2315" t="s">
        <v>4634</v>
      </c>
      <c r="L2315">
        <v>0</v>
      </c>
      <c r="M2315">
        <v>359</v>
      </c>
      <c r="N2315">
        <v>538</v>
      </c>
      <c r="O2315">
        <v>-5075</v>
      </c>
      <c r="P2315">
        <v>14611</v>
      </c>
      <c r="Q2315">
        <v>231999</v>
      </c>
      <c r="R2315">
        <v>6</v>
      </c>
      <c r="S2315">
        <v>54948923</v>
      </c>
      <c r="U2315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2315" t="str">
        <f>IFERROR(MID(spotify_top_songs_audio_features[[#This Row],[artist_names]],SEARCH(",",spotify_top_songs_audio_features[[#This Row],[artist_names]])+2,99),"")</f>
        <v/>
      </c>
      <c r="W2315" t="str">
        <f>spotify_top_songs_audio_features[[#This Row],[source]]</f>
        <v>Capitol Records</v>
      </c>
      <c r="X2315" s="1">
        <f>spotify_top_songs_audio_features[[#This Row],[streams]]</f>
        <v>54948923</v>
      </c>
      <c r="Y2315" t="str">
        <f>IF(Tabela2[[#This Row],[feat]]="","","Feat")</f>
        <v/>
      </c>
      <c r="Z2315" s="17" t="str">
        <f>CONCATENATE(INT(spotify_top_songs_audio_features[[#This Row],[duration_ms]]/(60*1000)),":",MOD(INT(spotify_top_songs_audio_features[[#This Row],[duration_ms]]/1000),60))</f>
        <v>3:51</v>
      </c>
      <c r="AA23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315" t="str">
        <f>spotify_top_songs_audio_features[[#This Row],[track_name]]</f>
        <v>Nightmare</v>
      </c>
    </row>
    <row r="2316" spans="1:28" x14ac:dyDescent="0.25">
      <c r="A2316" t="s">
        <v>17165</v>
      </c>
      <c r="B2316" t="s">
        <v>17166</v>
      </c>
      <c r="C2316" t="s">
        <v>17167</v>
      </c>
      <c r="D2316" t="s">
        <v>96</v>
      </c>
      <c r="E2316" t="s">
        <v>177</v>
      </c>
      <c r="F2316" t="s">
        <v>32</v>
      </c>
      <c r="G2316" t="s">
        <v>25</v>
      </c>
      <c r="H2316">
        <v>91</v>
      </c>
      <c r="I2316">
        <v>604</v>
      </c>
      <c r="J2316">
        <v>82</v>
      </c>
      <c r="K2316" t="s">
        <v>4703</v>
      </c>
      <c r="L2316">
        <v>0</v>
      </c>
      <c r="M2316">
        <v>863</v>
      </c>
      <c r="N2316">
        <v>807</v>
      </c>
      <c r="O2316">
        <v>-4392</v>
      </c>
      <c r="P2316">
        <v>110075</v>
      </c>
      <c r="Q2316">
        <v>180788</v>
      </c>
      <c r="R2316">
        <v>7</v>
      </c>
      <c r="S2316">
        <v>54802153</v>
      </c>
      <c r="U2316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2316" t="str">
        <f>IFERROR(MID(spotify_top_songs_audio_features[[#This Row],[artist_names]],SEARCH(",",spotify_top_songs_audio_features[[#This Row],[artist_names]])+2,99),"")</f>
        <v>Myke Towers, Cardi B</v>
      </c>
      <c r="W2316" t="str">
        <f>spotify_top_songs_audio_features[[#This Row],[source]]</f>
        <v>Warner Records</v>
      </c>
      <c r="X2316" s="1">
        <f>spotify_top_songs_audio_features[[#This Row],[streams]]</f>
        <v>54802153</v>
      </c>
      <c r="Y2316" t="str">
        <f>IF(Tabela2[[#This Row],[feat]]="","","Feat")</f>
        <v>Feat</v>
      </c>
      <c r="Z2316" s="17" t="str">
        <f>CONCATENATE(INT(spotify_top_songs_audio_features[[#This Row],[duration_ms]]/(60*1000)),":",MOD(INT(spotify_top_songs_audio_features[[#This Row],[duration_ms]]/1000),60))</f>
        <v>3:0</v>
      </c>
      <c r="AA23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316" t="str">
        <f>spotify_top_songs_audio_features[[#This Row],[track_name]]</f>
        <v>Me Gusta (with Cardi B &amp; Myke Towers)</v>
      </c>
    </row>
    <row r="2317" spans="1:28" x14ac:dyDescent="0.25">
      <c r="A2317" t="s">
        <v>10060</v>
      </c>
      <c r="B2317" t="s">
        <v>284</v>
      </c>
      <c r="C2317" t="s">
        <v>5040</v>
      </c>
      <c r="D2317" t="s">
        <v>1092</v>
      </c>
      <c r="E2317" t="s">
        <v>86</v>
      </c>
      <c r="F2317" t="s">
        <v>32</v>
      </c>
      <c r="G2317" t="s">
        <v>25</v>
      </c>
      <c r="H2317">
        <v>899</v>
      </c>
      <c r="I2317">
        <v>586</v>
      </c>
      <c r="J2317">
        <v>343</v>
      </c>
      <c r="K2317" t="s">
        <v>1378</v>
      </c>
      <c r="L2317">
        <v>0</v>
      </c>
      <c r="M2317">
        <v>836</v>
      </c>
      <c r="N2317">
        <v>492</v>
      </c>
      <c r="O2317">
        <v>-7866</v>
      </c>
      <c r="P2317">
        <v>150002</v>
      </c>
      <c r="Q2317">
        <v>214467</v>
      </c>
      <c r="R2317">
        <v>17</v>
      </c>
      <c r="S2317">
        <v>54773468</v>
      </c>
      <c r="U231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317" t="str">
        <f>IFERROR(MID(spotify_top_songs_audio_features[[#This Row],[artist_names]],SEARCH(",",spotify_top_songs_audio_features[[#This Row],[artist_names]])+2,99),"")</f>
        <v/>
      </c>
      <c r="W2317" t="str">
        <f>spotify_top_songs_audio_features[[#This Row],[source]]</f>
        <v>Cash Money/Drake LP6</v>
      </c>
      <c r="X2317" s="1">
        <f>spotify_top_songs_audio_features[[#This Row],[streams]]</f>
        <v>54773468</v>
      </c>
      <c r="Y2317" t="str">
        <f>IF(Tabela2[[#This Row],[feat]]="","","Feat")</f>
        <v/>
      </c>
      <c r="Z2317" s="17" t="str">
        <f>CONCATENATE(INT(spotify_top_songs_audio_features[[#This Row],[duration_ms]]/(60*1000)),":",MOD(INT(spotify_top_songs_audio_features[[#This Row],[duration_ms]]/1000),60))</f>
        <v>3:34</v>
      </c>
      <c r="AA23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17" t="str">
        <f>spotify_top_songs_audio_features[[#This Row],[track_name]]</f>
        <v>I'm Upset</v>
      </c>
    </row>
    <row r="2318" spans="1:28" x14ac:dyDescent="0.25">
      <c r="A2318" t="s">
        <v>11094</v>
      </c>
      <c r="B2318" t="s">
        <v>11095</v>
      </c>
      <c r="C2318" t="s">
        <v>11096</v>
      </c>
      <c r="D2318" t="s">
        <v>849</v>
      </c>
      <c r="E2318" t="s">
        <v>142</v>
      </c>
      <c r="F2318" t="s">
        <v>24</v>
      </c>
      <c r="G2318" t="s">
        <v>25</v>
      </c>
      <c r="H2318">
        <v>768</v>
      </c>
      <c r="I2318">
        <v>471</v>
      </c>
      <c r="J2318">
        <v>259</v>
      </c>
      <c r="K2318" t="s">
        <v>2192</v>
      </c>
      <c r="L2318">
        <v>0</v>
      </c>
      <c r="M2318">
        <v>268</v>
      </c>
      <c r="N2318">
        <v>405</v>
      </c>
      <c r="O2318">
        <v>-8406</v>
      </c>
      <c r="P2318">
        <v>131023</v>
      </c>
      <c r="Q2318">
        <v>267427</v>
      </c>
      <c r="R2318">
        <v>8</v>
      </c>
      <c r="S2318">
        <v>54591275</v>
      </c>
      <c r="U2318" t="str">
        <f>IFERROR(LEFT(spotify_top_songs_audio_features[[#This Row],[artist_names]],SEARCH(",",spotify_top_songs_audio_features[[#This Row],[artist_names]])-1),spotify_top_songs_audio_features[[#This Row],[artist_names]])</f>
        <v>ScHoolboy Q</v>
      </c>
      <c r="V2318" t="str">
        <f>IFERROR(MID(spotify_top_songs_audio_features[[#This Row],[artist_names]],SEARCH(",",spotify_top_songs_audio_features[[#This Row],[artist_names]])+2,99),"")</f>
        <v>2 Chainz, Saudi</v>
      </c>
      <c r="W2318" t="str">
        <f>spotify_top_songs_audio_features[[#This Row],[source]]</f>
        <v>Black Panther (TDE/DMG) PS</v>
      </c>
      <c r="X2318" s="1">
        <f>spotify_top_songs_audio_features[[#This Row],[streams]]</f>
        <v>54591275</v>
      </c>
      <c r="Y2318" t="str">
        <f>IF(Tabela2[[#This Row],[feat]]="","","Feat")</f>
        <v>Feat</v>
      </c>
      <c r="Z2318" s="17" t="str">
        <f>CONCATENATE(INT(spotify_top_songs_audio_features[[#This Row],[duration_ms]]/(60*1000)),":",MOD(INT(spotify_top_songs_audio_features[[#This Row],[duration_ms]]/1000),60))</f>
        <v>4:27</v>
      </c>
      <c r="AA23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318" t="str">
        <f>spotify_top_songs_audio_features[[#This Row],[track_name]]</f>
        <v>X (with 2 Chainz &amp; Saudi)</v>
      </c>
    </row>
    <row r="2319" spans="1:28" x14ac:dyDescent="0.25">
      <c r="A2319" t="s">
        <v>4478</v>
      </c>
      <c r="B2319" t="s">
        <v>4479</v>
      </c>
      <c r="C2319" t="s">
        <v>4480</v>
      </c>
      <c r="D2319" t="s">
        <v>929</v>
      </c>
      <c r="E2319" t="s">
        <v>102</v>
      </c>
      <c r="F2319" t="s">
        <v>32</v>
      </c>
      <c r="G2319" t="s">
        <v>152</v>
      </c>
      <c r="H2319">
        <v>756</v>
      </c>
      <c r="I2319">
        <v>812</v>
      </c>
      <c r="J2319">
        <v>538</v>
      </c>
      <c r="K2319" t="s">
        <v>206</v>
      </c>
      <c r="L2319">
        <v>0</v>
      </c>
      <c r="M2319">
        <v>227</v>
      </c>
      <c r="N2319">
        <v>571</v>
      </c>
      <c r="O2319">
        <v>-3483</v>
      </c>
      <c r="P2319">
        <v>134887</v>
      </c>
      <c r="Q2319">
        <v>220298</v>
      </c>
      <c r="R2319">
        <v>6</v>
      </c>
      <c r="S2319">
        <v>54514795</v>
      </c>
      <c r="U2319" t="str">
        <f>IFERROR(LEFT(spotify_top_songs_audio_features[[#This Row],[artist_names]],SEARCH(",",spotify_top_songs_audio_features[[#This Row],[artist_names]])-1),spotify_top_songs_audio_features[[#This Row],[artist_names]])</f>
        <v>Xavi</v>
      </c>
      <c r="V2319" t="str">
        <f>IFERROR(MID(spotify_top_songs_audio_features[[#This Row],[artist_names]],SEARCH(",",spotify_top_songs_audio_features[[#This Row],[artist_names]])+2,99),"")</f>
        <v>Tony Aguirre</v>
      </c>
      <c r="W2319" t="str">
        <f>spotify_top_songs_audio_features[[#This Row],[source]]</f>
        <v>Interscope Records</v>
      </c>
      <c r="X2319" s="1">
        <f>spotify_top_songs_audio_features[[#This Row],[streams]]</f>
        <v>54514795</v>
      </c>
      <c r="Y2319" t="str">
        <f>IF(Tabela2[[#This Row],[feat]]="","","Feat")</f>
        <v>Feat</v>
      </c>
      <c r="Z2319" s="17" t="str">
        <f>CONCATENATE(INT(spotify_top_songs_audio_features[[#This Row],[duration_ms]]/(60*1000)),":",MOD(INT(spotify_top_songs_audio_features[[#This Row],[duration_ms]]/1000),60))</f>
        <v>3:40</v>
      </c>
      <c r="AA23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319" t="str">
        <f>spotify_top_songs_audio_features[[#This Row],[track_name]]</f>
        <v>Modo DND</v>
      </c>
    </row>
    <row r="2320" spans="1:28" x14ac:dyDescent="0.25">
      <c r="A2320" t="s">
        <v>16850</v>
      </c>
      <c r="B2320" t="s">
        <v>2866</v>
      </c>
      <c r="C2320" t="s">
        <v>16851</v>
      </c>
      <c r="D2320" t="s">
        <v>2868</v>
      </c>
      <c r="E2320" t="s">
        <v>31</v>
      </c>
      <c r="F2320" t="s">
        <v>24</v>
      </c>
      <c r="G2320" t="s">
        <v>25</v>
      </c>
      <c r="H2320">
        <v>734</v>
      </c>
      <c r="I2320">
        <v>605</v>
      </c>
      <c r="J2320">
        <v>699</v>
      </c>
      <c r="K2320" t="s">
        <v>1832</v>
      </c>
      <c r="L2320">
        <v>0</v>
      </c>
      <c r="M2320">
        <v>317</v>
      </c>
      <c r="N2320">
        <v>252</v>
      </c>
      <c r="O2320">
        <v>-8476</v>
      </c>
      <c r="P2320">
        <v>103976</v>
      </c>
      <c r="Q2320">
        <v>236795</v>
      </c>
      <c r="R2320">
        <v>4</v>
      </c>
      <c r="S2320">
        <v>54494181</v>
      </c>
      <c r="U232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320" t="str">
        <f>IFERROR(MID(spotify_top_songs_audio_features[[#This Row],[artist_names]],SEARCH(",",spotify_top_songs_audio_features[[#This Row],[artist_names]])+2,99),"")</f>
        <v>21 Savage</v>
      </c>
      <c r="W2320" t="str">
        <f>spotify_top_songs_audio_features[[#This Row],[source]]</f>
        <v>OVO / Republic Records</v>
      </c>
      <c r="X2320" s="1">
        <f>spotify_top_songs_audio_features[[#This Row],[streams]]</f>
        <v>54494181</v>
      </c>
      <c r="Y2320" t="str">
        <f>IF(Tabela2[[#This Row],[feat]]="","","Feat")</f>
        <v>Feat</v>
      </c>
      <c r="Z2320" s="17" t="str">
        <f>CONCATENATE(INT(spotify_top_songs_audio_features[[#This Row],[duration_ms]]/(60*1000)),":",MOD(INT(spotify_top_songs_audio_features[[#This Row],[duration_ms]]/1000),60))</f>
        <v>3:56</v>
      </c>
      <c r="AA23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20" t="str">
        <f>spotify_top_songs_audio_features[[#This Row],[track_name]]</f>
        <v>Circo Loco</v>
      </c>
    </row>
    <row r="2321" spans="1:28" x14ac:dyDescent="0.25">
      <c r="A2321" t="s">
        <v>7644</v>
      </c>
      <c r="B2321" t="s">
        <v>7645</v>
      </c>
      <c r="C2321" t="s">
        <v>7646</v>
      </c>
      <c r="D2321" t="s">
        <v>1128</v>
      </c>
      <c r="E2321" t="s">
        <v>102</v>
      </c>
      <c r="F2321" t="s">
        <v>32</v>
      </c>
      <c r="G2321" t="s">
        <v>25</v>
      </c>
      <c r="H2321">
        <v>659</v>
      </c>
      <c r="I2321">
        <v>738</v>
      </c>
      <c r="J2321">
        <v>477</v>
      </c>
      <c r="K2321" t="s">
        <v>3317</v>
      </c>
      <c r="L2321">
        <v>0</v>
      </c>
      <c r="M2321">
        <v>115</v>
      </c>
      <c r="N2321">
        <v>481</v>
      </c>
      <c r="O2321">
        <v>-5072</v>
      </c>
      <c r="P2321">
        <v>12795</v>
      </c>
      <c r="Q2321">
        <v>183750</v>
      </c>
      <c r="R2321">
        <v>7</v>
      </c>
      <c r="S2321">
        <v>54439026</v>
      </c>
      <c r="U2321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2321" t="str">
        <f>IFERROR(MID(spotify_top_songs_audio_features[[#This Row],[artist_names]],SEARCH(",",spotify_top_songs_audio_features[[#This Row],[artist_names]])+2,99),"")</f>
        <v>Anne-Marie</v>
      </c>
      <c r="W2321" t="str">
        <f>spotify_top_songs_audio_features[[#This Row],[source]]</f>
        <v>Parlophone (France)</v>
      </c>
      <c r="X2321" s="1">
        <f>spotify_top_songs_audio_features[[#This Row],[streams]]</f>
        <v>54439026</v>
      </c>
      <c r="Y2321" t="str">
        <f>IF(Tabela2[[#This Row],[feat]]="","","Feat")</f>
        <v>Feat</v>
      </c>
      <c r="Z2321" s="17" t="str">
        <f>CONCATENATE(INT(spotify_top_songs_audio_features[[#This Row],[duration_ms]]/(60*1000)),":",MOD(INT(spotify_top_songs_audio_features[[#This Row],[duration_ms]]/1000),60))</f>
        <v>3:3</v>
      </c>
      <c r="AA23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321" t="str">
        <f>spotify_top_songs_audio_features[[#This Row],[track_name]]</f>
        <v>Don't Leave Me Alone (feat. Anne-Marie)</v>
      </c>
    </row>
    <row r="2322" spans="1:28" x14ac:dyDescent="0.25">
      <c r="A2322" t="s">
        <v>12672</v>
      </c>
      <c r="B2322" t="s">
        <v>12673</v>
      </c>
      <c r="C2322" t="s">
        <v>12674</v>
      </c>
      <c r="D2322" t="s">
        <v>2413</v>
      </c>
      <c r="E2322" t="s">
        <v>70</v>
      </c>
      <c r="F2322" t="s">
        <v>24</v>
      </c>
      <c r="G2322" t="s">
        <v>152</v>
      </c>
      <c r="H2322">
        <v>746</v>
      </c>
      <c r="I2322">
        <v>647</v>
      </c>
      <c r="J2322">
        <v>52</v>
      </c>
      <c r="K2322" t="s">
        <v>12675</v>
      </c>
      <c r="L2322">
        <v>0</v>
      </c>
      <c r="M2322">
        <v>156</v>
      </c>
      <c r="N2322">
        <v>196</v>
      </c>
      <c r="O2322">
        <v>-6388</v>
      </c>
      <c r="P2322">
        <v>112015</v>
      </c>
      <c r="Q2322">
        <v>233705</v>
      </c>
      <c r="R2322">
        <v>14</v>
      </c>
      <c r="S2322">
        <v>54438140</v>
      </c>
      <c r="U2322" t="str">
        <f>IFERROR(LEFT(spotify_top_songs_audio_features[[#This Row],[artist_names]],SEARCH(",",spotify_top_songs_audio_features[[#This Row],[artist_names]])-1),spotify_top_songs_audio_features[[#This Row],[artist_names]])</f>
        <v>blackbear</v>
      </c>
      <c r="V2322" t="str">
        <f>IFERROR(MID(spotify_top_songs_audio_features[[#This Row],[artist_names]],SEARCH(",",spotify_top_songs_audio_features[[#This Row],[artist_names]])+2,99),"")</f>
        <v>Gucci Mane</v>
      </c>
      <c r="W2322" t="str">
        <f>spotify_top_songs_audio_features[[#This Row],[source]]</f>
        <v>Alamo</v>
      </c>
      <c r="X2322" s="1">
        <f>spotify_top_songs_audio_features[[#This Row],[streams]]</f>
        <v>54438140</v>
      </c>
      <c r="Y2322" t="str">
        <f>IF(Tabela2[[#This Row],[feat]]="","","Feat")</f>
        <v>Feat</v>
      </c>
      <c r="Z2322" s="17" t="str">
        <f>CONCATENATE(INT(spotify_top_songs_audio_features[[#This Row],[duration_ms]]/(60*1000)),":",MOD(INT(spotify_top_songs_audio_features[[#This Row],[duration_ms]]/1000),60))</f>
        <v>3:53</v>
      </c>
      <c r="AA23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22" t="str">
        <f>spotify_top_songs_audio_features[[#This Row],[track_name]]</f>
        <v>do re mi (feat. Gucci Mane)</v>
      </c>
    </row>
    <row r="2323" spans="1:28" x14ac:dyDescent="0.25">
      <c r="A2323" t="s">
        <v>4884</v>
      </c>
      <c r="B2323" t="s">
        <v>280</v>
      </c>
      <c r="C2323" t="s">
        <v>4885</v>
      </c>
      <c r="D2323" t="s">
        <v>282</v>
      </c>
      <c r="E2323" t="s">
        <v>113</v>
      </c>
      <c r="F2323" t="s">
        <v>24</v>
      </c>
      <c r="G2323" t="s">
        <v>25</v>
      </c>
      <c r="H2323">
        <v>548</v>
      </c>
      <c r="I2323">
        <v>816</v>
      </c>
      <c r="J2323">
        <v>465</v>
      </c>
      <c r="K2323" t="s">
        <v>764</v>
      </c>
      <c r="L2323">
        <v>0</v>
      </c>
      <c r="M2323">
        <v>335</v>
      </c>
      <c r="N2323">
        <v>557</v>
      </c>
      <c r="O2323">
        <v>-4209</v>
      </c>
      <c r="P2323">
        <v>9539</v>
      </c>
      <c r="Q2323">
        <v>174000</v>
      </c>
      <c r="R2323">
        <v>4</v>
      </c>
      <c r="S2323">
        <v>54406309</v>
      </c>
      <c r="U2323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2323" t="str">
        <f>IFERROR(MID(spotify_top_songs_audio_features[[#This Row],[artist_names]],SEARCH(",",spotify_top_songs_audio_features[[#This Row],[artist_names]])+2,99),"")</f>
        <v/>
      </c>
      <c r="W2323" t="str">
        <f>spotify_top_songs_audio_features[[#This Row],[source]]</f>
        <v>Columbia</v>
      </c>
      <c r="X2323" s="1">
        <f>spotify_top_songs_audio_features[[#This Row],[streams]]</f>
        <v>54406309</v>
      </c>
      <c r="Y2323" t="str">
        <f>IF(Tabela2[[#This Row],[feat]]="","","Feat")</f>
        <v/>
      </c>
      <c r="Z2323" s="17" t="str">
        <f>CONCATENATE(INT(spotify_top_songs_audio_features[[#This Row],[duration_ms]]/(60*1000)),":",MOD(INT(spotify_top_songs_audio_features[[#This Row],[duration_ms]]/1000),60))</f>
        <v>2:54</v>
      </c>
      <c r="AA23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323" t="str">
        <f>spotify_top_songs_audio_features[[#This Row],[track_name]]</f>
        <v>Watermelon Sugar</v>
      </c>
    </row>
    <row r="2324" spans="1:28" x14ac:dyDescent="0.25">
      <c r="A2324" t="s">
        <v>5661</v>
      </c>
      <c r="B2324" t="s">
        <v>3528</v>
      </c>
      <c r="C2324" t="s">
        <v>3035</v>
      </c>
      <c r="D2324" t="s">
        <v>187</v>
      </c>
      <c r="E2324" t="s">
        <v>58</v>
      </c>
      <c r="F2324" t="s">
        <v>24</v>
      </c>
      <c r="G2324" t="s">
        <v>25</v>
      </c>
      <c r="H2324">
        <v>571</v>
      </c>
      <c r="I2324">
        <v>761</v>
      </c>
      <c r="J2324">
        <v>261</v>
      </c>
      <c r="K2324" t="s">
        <v>5662</v>
      </c>
      <c r="L2324">
        <v>0</v>
      </c>
      <c r="M2324">
        <v>331</v>
      </c>
      <c r="N2324">
        <v>681</v>
      </c>
      <c r="O2324">
        <v>-3485</v>
      </c>
      <c r="P2324">
        <v>91991</v>
      </c>
      <c r="Q2324">
        <v>186043</v>
      </c>
      <c r="R2324">
        <v>5</v>
      </c>
      <c r="S2324">
        <v>54389656</v>
      </c>
      <c r="U2324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2324" t="str">
        <f>IFERROR(MID(spotify_top_songs_audio_features[[#This Row],[artist_names]],SEARCH(",",spotify_top_songs_audio_features[[#This Row],[artist_names]])+2,99),"")</f>
        <v/>
      </c>
      <c r="W2324" t="str">
        <f>spotify_top_songs_audio_features[[#This Row],[source]]</f>
        <v>Capitol Records</v>
      </c>
      <c r="X2324" s="1">
        <f>spotify_top_songs_audio_features[[#This Row],[streams]]</f>
        <v>54389656</v>
      </c>
      <c r="Y2324" t="str">
        <f>IF(Tabela2[[#This Row],[feat]]="","","Feat")</f>
        <v/>
      </c>
      <c r="Z2324" s="17" t="str">
        <f>CONCATENATE(INT(spotify_top_songs_audio_features[[#This Row],[duration_ms]]/(60*1000)),":",MOD(INT(spotify_top_songs_audio_features[[#This Row],[duration_ms]]/1000),60))</f>
        <v>3:6</v>
      </c>
      <c r="AA23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324" t="str">
        <f>spotify_top_songs_audio_features[[#This Row],[track_name]]</f>
        <v>Heaven</v>
      </c>
    </row>
    <row r="2325" spans="1:28" x14ac:dyDescent="0.25">
      <c r="A2325" t="s">
        <v>10285</v>
      </c>
      <c r="B2325" t="s">
        <v>1287</v>
      </c>
      <c r="C2325" t="s">
        <v>10286</v>
      </c>
      <c r="D2325" t="s">
        <v>48</v>
      </c>
      <c r="E2325" t="s">
        <v>43</v>
      </c>
      <c r="F2325" t="s">
        <v>24</v>
      </c>
      <c r="G2325" t="s">
        <v>25</v>
      </c>
      <c r="H2325">
        <v>45</v>
      </c>
      <c r="I2325">
        <v>619</v>
      </c>
      <c r="J2325">
        <v>372</v>
      </c>
      <c r="K2325" t="s">
        <v>1768</v>
      </c>
      <c r="L2325">
        <v>0</v>
      </c>
      <c r="M2325">
        <v>319</v>
      </c>
      <c r="N2325">
        <v>427</v>
      </c>
      <c r="O2325">
        <v>-7412</v>
      </c>
      <c r="P2325">
        <v>833</v>
      </c>
      <c r="Q2325">
        <v>208880</v>
      </c>
      <c r="R2325">
        <v>5</v>
      </c>
      <c r="S2325">
        <v>54328816</v>
      </c>
      <c r="U2325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325" t="str">
        <f>IFERROR(MID(spotify_top_songs_audio_features[[#This Row],[artist_names]],SEARCH(",",spotify_top_songs_audio_features[[#This Row],[artist_names]])+2,99),"")</f>
        <v/>
      </c>
      <c r="W2325" t="str">
        <f>spotify_top_songs_audio_features[[#This Row],[source]]</f>
        <v>Republic Records</v>
      </c>
      <c r="X2325" s="1">
        <f>spotify_top_songs_audio_features[[#This Row],[streams]]</f>
        <v>54328816</v>
      </c>
      <c r="Y2325" t="str">
        <f>IF(Tabela2[[#This Row],[feat]]="","","Feat")</f>
        <v/>
      </c>
      <c r="Z2325" s="17" t="str">
        <f>CONCATENATE(INT(spotify_top_songs_audio_features[[#This Row],[duration_ms]]/(60*1000)),":",MOD(INT(spotify_top_songs_audio_features[[#This Row],[duration_ms]]/1000),60))</f>
        <v>3:28</v>
      </c>
      <c r="AA23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325" t="str">
        <f>spotify_top_songs_audio_features[[#This Row],[track_name]]</f>
        <v>fake smile</v>
      </c>
    </row>
    <row r="2326" spans="1:28" x14ac:dyDescent="0.25">
      <c r="A2326" t="s">
        <v>15385</v>
      </c>
      <c r="B2326" t="s">
        <v>5454</v>
      </c>
      <c r="C2326" t="s">
        <v>15386</v>
      </c>
      <c r="D2326" t="s">
        <v>220</v>
      </c>
      <c r="E2326" t="s">
        <v>142</v>
      </c>
      <c r="F2326" t="s">
        <v>32</v>
      </c>
      <c r="G2326" t="s">
        <v>25</v>
      </c>
      <c r="H2326">
        <v>789</v>
      </c>
      <c r="I2326">
        <v>731</v>
      </c>
      <c r="J2326">
        <v>101</v>
      </c>
      <c r="K2326" t="s">
        <v>608</v>
      </c>
      <c r="L2326">
        <v>1.92E-4</v>
      </c>
      <c r="M2326">
        <v>635</v>
      </c>
      <c r="N2326">
        <v>79</v>
      </c>
      <c r="O2326">
        <v>-6245</v>
      </c>
      <c r="P2326">
        <v>81009</v>
      </c>
      <c r="Q2326">
        <v>248827</v>
      </c>
      <c r="R2326">
        <v>11</v>
      </c>
      <c r="S2326">
        <v>54204917</v>
      </c>
      <c r="U2326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2326" t="str">
        <f>IFERROR(MID(spotify_top_songs_audio_features[[#This Row],[artist_names]],SEARCH(",",spotify_top_songs_audio_features[[#This Row],[artist_names]])+2,99),"")</f>
        <v/>
      </c>
      <c r="W2326" t="str">
        <f>spotify_top_songs_audio_features[[#This Row],[source]]</f>
        <v>UMLE - Latino</v>
      </c>
      <c r="X2326" s="1">
        <f>spotify_top_songs_audio_features[[#This Row],[streams]]</f>
        <v>54204917</v>
      </c>
      <c r="Y2326" t="str">
        <f>IF(Tabela2[[#This Row],[feat]]="","","Feat")</f>
        <v/>
      </c>
      <c r="Z2326" s="17" t="str">
        <f>CONCATENATE(INT(spotify_top_songs_audio_features[[#This Row],[duration_ms]]/(60*1000)),":",MOD(INT(spotify_top_songs_audio_features[[#This Row],[duration_ms]]/1000),60))</f>
        <v>4:8</v>
      </c>
      <c r="AA23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326" t="str">
        <f>spotify_top_songs_audio_features[[#This Row],[track_name]]</f>
        <v>Ambiente</v>
      </c>
    </row>
    <row r="2327" spans="1:28" x14ac:dyDescent="0.25">
      <c r="A2327" t="s">
        <v>8822</v>
      </c>
      <c r="B2327" t="s">
        <v>1799</v>
      </c>
      <c r="C2327" t="s">
        <v>1800</v>
      </c>
      <c r="D2327" t="s">
        <v>314</v>
      </c>
      <c r="E2327" t="s">
        <v>70</v>
      </c>
      <c r="F2327" t="s">
        <v>24</v>
      </c>
      <c r="G2327" t="s">
        <v>25</v>
      </c>
      <c r="H2327">
        <v>755</v>
      </c>
      <c r="I2327">
        <v>751</v>
      </c>
      <c r="J2327">
        <v>748</v>
      </c>
      <c r="K2327" t="s">
        <v>1801</v>
      </c>
      <c r="L2327">
        <v>0</v>
      </c>
      <c r="M2327">
        <v>812</v>
      </c>
      <c r="N2327">
        <v>491</v>
      </c>
      <c r="O2327">
        <v>-4034</v>
      </c>
      <c r="P2327">
        <v>102002</v>
      </c>
      <c r="Q2327">
        <v>183587</v>
      </c>
      <c r="R2327">
        <v>13</v>
      </c>
      <c r="S2327">
        <v>54196813</v>
      </c>
      <c r="U2327" t="str">
        <f>IFERROR(LEFT(spotify_top_songs_audio_features[[#This Row],[artist_names]],SEARCH(",",spotify_top_songs_audio_features[[#This Row],[artist_names]])-1),spotify_top_songs_audio_features[[#This Row],[artist_names]])</f>
        <v>ItaloBrothers</v>
      </c>
      <c r="V2327" t="str">
        <f>IFERROR(MID(spotify_top_songs_audio_features[[#This Row],[artist_names]],SEARCH(",",spotify_top_songs_audio_features[[#This Row],[artist_names]])+2,99),"")</f>
        <v/>
      </c>
      <c r="W2327" t="str">
        <f>spotify_top_songs_audio_features[[#This Row],[source]]</f>
        <v>Ultra Records, LLC</v>
      </c>
      <c r="X2327" s="1">
        <f>spotify_top_songs_audio_features[[#This Row],[streams]]</f>
        <v>54196813</v>
      </c>
      <c r="Y2327" t="str">
        <f>IF(Tabela2[[#This Row],[feat]]="","","Feat")</f>
        <v/>
      </c>
      <c r="Z2327" s="17" t="str">
        <f>CONCATENATE(INT(spotify_top_songs_audio_features[[#This Row],[duration_ms]]/(60*1000)),":",MOD(INT(spotify_top_songs_audio_features[[#This Row],[duration_ms]]/1000),60))</f>
        <v>3:3</v>
      </c>
      <c r="AA23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27" t="str">
        <f>spotify_top_songs_audio_features[[#This Row],[track_name]]</f>
        <v>Summer Air</v>
      </c>
    </row>
    <row r="2328" spans="1:28" x14ac:dyDescent="0.25">
      <c r="A2328" t="s">
        <v>10933</v>
      </c>
      <c r="B2328" t="s">
        <v>10934</v>
      </c>
      <c r="C2328" t="s">
        <v>10935</v>
      </c>
      <c r="D2328" t="s">
        <v>10936</v>
      </c>
      <c r="E2328" t="s">
        <v>58</v>
      </c>
      <c r="F2328" t="s">
        <v>32</v>
      </c>
      <c r="G2328" t="s">
        <v>25</v>
      </c>
      <c r="H2328">
        <v>718</v>
      </c>
      <c r="I2328">
        <v>417</v>
      </c>
      <c r="J2328">
        <v>502</v>
      </c>
      <c r="K2328" t="s">
        <v>1432</v>
      </c>
      <c r="L2328">
        <v>8.7299999999999999E-3</v>
      </c>
      <c r="M2328">
        <v>748</v>
      </c>
      <c r="N2328">
        <v>749</v>
      </c>
      <c r="O2328">
        <v>-1302</v>
      </c>
      <c r="P2328">
        <v>138811</v>
      </c>
      <c r="Q2328">
        <v>158537</v>
      </c>
      <c r="R2328">
        <v>6</v>
      </c>
      <c r="S2328">
        <v>54188571</v>
      </c>
      <c r="U2328" t="str">
        <f>IFERROR(LEFT(spotify_top_songs_audio_features[[#This Row],[artist_names]],SEARCH(",",spotify_top_songs_audio_features[[#This Row],[artist_names]])-1),spotify_top_songs_audio_features[[#This Row],[artist_names]])</f>
        <v>4batz</v>
      </c>
      <c r="V2328" t="str">
        <f>IFERROR(MID(spotify_top_songs_audio_features[[#This Row],[artist_names]],SEARCH(",",spotify_top_songs_audio_features[[#This Row],[artist_names]])+2,99),"")</f>
        <v/>
      </c>
      <c r="W2328" t="str">
        <f>spotify_top_songs_audio_features[[#This Row],[source]]</f>
        <v>4Batz</v>
      </c>
      <c r="X2328" s="1">
        <f>spotify_top_songs_audio_features[[#This Row],[streams]]</f>
        <v>54188571</v>
      </c>
      <c r="Y2328" t="str">
        <f>IF(Tabela2[[#This Row],[feat]]="","","Feat")</f>
        <v/>
      </c>
      <c r="Z2328" s="17" t="str">
        <f>CONCATENATE(INT(spotify_top_songs_audio_features[[#This Row],[duration_ms]]/(60*1000)),":",MOD(INT(spotify_top_songs_audio_features[[#This Row],[duration_ms]]/1000),60))</f>
        <v>2:38</v>
      </c>
      <c r="AA23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328" t="str">
        <f>spotify_top_songs_audio_features[[#This Row],[track_name]]</f>
        <v>act ii: date @ 8</v>
      </c>
    </row>
    <row r="2329" spans="1:28" x14ac:dyDescent="0.25">
      <c r="A2329" t="s">
        <v>8531</v>
      </c>
      <c r="B2329" t="s">
        <v>8532</v>
      </c>
      <c r="C2329" t="s">
        <v>8533</v>
      </c>
      <c r="D2329" t="s">
        <v>220</v>
      </c>
      <c r="E2329" t="s">
        <v>43</v>
      </c>
      <c r="F2329" t="s">
        <v>24</v>
      </c>
      <c r="G2329" t="s">
        <v>25</v>
      </c>
      <c r="H2329">
        <v>815</v>
      </c>
      <c r="I2329">
        <v>784</v>
      </c>
      <c r="J2329">
        <v>738</v>
      </c>
      <c r="K2329" t="s">
        <v>1120</v>
      </c>
      <c r="L2329">
        <v>0</v>
      </c>
      <c r="M2329">
        <v>958</v>
      </c>
      <c r="N2329">
        <v>832</v>
      </c>
      <c r="O2329">
        <v>-4423</v>
      </c>
      <c r="P2329">
        <v>162958</v>
      </c>
      <c r="Q2329">
        <v>196320</v>
      </c>
      <c r="R2329">
        <v>10</v>
      </c>
      <c r="S2329">
        <v>54166392</v>
      </c>
      <c r="U2329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2329" t="str">
        <f>IFERROR(MID(spotify_top_songs_audio_features[[#This Row],[artist_names]],SEARCH(",",spotify_top_songs_audio_features[[#This Row],[artist_names]])+2,99),"")</f>
        <v>J Balvin, Nicky Jam</v>
      </c>
      <c r="W2329" t="str">
        <f>spotify_top_songs_audio_features[[#This Row],[source]]</f>
        <v>UMLE - Latino</v>
      </c>
      <c r="X2329" s="1">
        <f>spotify_top_songs_audio_features[[#This Row],[streams]]</f>
        <v>54166392</v>
      </c>
      <c r="Y2329" t="str">
        <f>IF(Tabela2[[#This Row],[feat]]="","","Feat")</f>
        <v>Feat</v>
      </c>
      <c r="Z2329" s="17" t="str">
        <f>CONCATENATE(INT(spotify_top_songs_audio_features[[#This Row],[duration_ms]]/(60*1000)),":",MOD(INT(spotify_top_songs_audio_features[[#This Row],[duration_ms]]/1000),60))</f>
        <v>3:16</v>
      </c>
      <c r="AA23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329" t="str">
        <f>spotify_top_songs_audio_features[[#This Row],[track_name]]</f>
        <v>Mi Cama - Remix</v>
      </c>
    </row>
    <row r="2330" spans="1:28" x14ac:dyDescent="0.25">
      <c r="A2330" t="s">
        <v>17238</v>
      </c>
      <c r="B2330" t="s">
        <v>11661</v>
      </c>
      <c r="C2330" t="s">
        <v>17239</v>
      </c>
      <c r="D2330" t="s">
        <v>377</v>
      </c>
      <c r="E2330" t="s">
        <v>58</v>
      </c>
      <c r="F2330" t="s">
        <v>32</v>
      </c>
      <c r="G2330" t="s">
        <v>25</v>
      </c>
      <c r="H2330">
        <v>894</v>
      </c>
      <c r="I2330">
        <v>859</v>
      </c>
      <c r="J2330">
        <v>471</v>
      </c>
      <c r="K2330" t="s">
        <v>3198</v>
      </c>
      <c r="L2330">
        <v>153</v>
      </c>
      <c r="M2330">
        <v>75</v>
      </c>
      <c r="N2330">
        <v>888</v>
      </c>
      <c r="O2330">
        <v>-2981</v>
      </c>
      <c r="P2330">
        <v>134947</v>
      </c>
      <c r="Q2330">
        <v>145854</v>
      </c>
      <c r="R2330">
        <v>8</v>
      </c>
      <c r="S2330">
        <v>54150868</v>
      </c>
      <c r="U2330" t="str">
        <f>IFERROR(LEFT(spotify_top_songs_audio_features[[#This Row],[artist_names]],SEARCH(",",spotify_top_songs_audio_features[[#This Row],[artist_names]])-1),spotify_top_songs_audio_features[[#This Row],[artist_names]])</f>
        <v>Zé Felipe</v>
      </c>
      <c r="V2330" t="str">
        <f>IFERROR(MID(spotify_top_songs_audio_features[[#This Row],[artist_names]],SEARCH(",",spotify_top_songs_audio_features[[#This Row],[artist_names]])+2,99),"")</f>
        <v/>
      </c>
      <c r="W2330" t="str">
        <f>spotify_top_songs_audio_features[[#This Row],[source]]</f>
        <v>Som Livre</v>
      </c>
      <c r="X2330" s="1">
        <f>spotify_top_songs_audio_features[[#This Row],[streams]]</f>
        <v>54150868</v>
      </c>
      <c r="Y2330" t="str">
        <f>IF(Tabela2[[#This Row],[feat]]="","","Feat")</f>
        <v/>
      </c>
      <c r="Z2330" s="17" t="str">
        <f>CONCATENATE(INT(spotify_top_songs_audio_features[[#This Row],[duration_ms]]/(60*1000)),":",MOD(INT(spotify_top_songs_audio_features[[#This Row],[duration_ms]]/1000),60))</f>
        <v>2:25</v>
      </c>
      <c r="AA23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330" t="str">
        <f>spotify_top_songs_audio_features[[#This Row],[track_name]]</f>
        <v>Malvada</v>
      </c>
    </row>
    <row r="2331" spans="1:28" x14ac:dyDescent="0.25">
      <c r="A2331" t="s">
        <v>15063</v>
      </c>
      <c r="B2331" t="s">
        <v>15064</v>
      </c>
      <c r="C2331" t="s">
        <v>15065</v>
      </c>
      <c r="D2331" t="s">
        <v>530</v>
      </c>
      <c r="E2331" t="s">
        <v>102</v>
      </c>
      <c r="F2331" t="s">
        <v>32</v>
      </c>
      <c r="G2331" t="s">
        <v>25</v>
      </c>
      <c r="H2331">
        <v>827</v>
      </c>
      <c r="I2331">
        <v>731</v>
      </c>
      <c r="J2331">
        <v>88</v>
      </c>
      <c r="K2331" t="s">
        <v>1797</v>
      </c>
      <c r="L2331">
        <v>0</v>
      </c>
      <c r="M2331">
        <v>418</v>
      </c>
      <c r="N2331">
        <v>607</v>
      </c>
      <c r="O2331">
        <v>-5524</v>
      </c>
      <c r="P2331">
        <v>118992</v>
      </c>
      <c r="Q2331">
        <v>172833</v>
      </c>
      <c r="R2331">
        <v>6</v>
      </c>
      <c r="S2331">
        <v>54106792</v>
      </c>
      <c r="U2331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2331" t="str">
        <f>IFERROR(MID(spotify_top_songs_audio_features[[#This Row],[artist_names]],SEARCH(",",spotify_top_songs_audio_features[[#This Row],[artist_names]])+2,99),"")</f>
        <v>Cardi B</v>
      </c>
      <c r="W2331" t="str">
        <f>spotify_top_songs_audio_features[[#This Row],[source]]</f>
        <v>Nice Life/Atlantic</v>
      </c>
      <c r="X2331" s="1">
        <f>spotify_top_songs_audio_features[[#This Row],[streams]]</f>
        <v>54106792</v>
      </c>
      <c r="Y2331" t="str">
        <f>IF(Tabela2[[#This Row],[feat]]="","","Feat")</f>
        <v>Feat</v>
      </c>
      <c r="Z2331" s="17" t="str">
        <f>CONCATENATE(INT(spotify_top_songs_audio_features[[#This Row],[duration_ms]]/(60*1000)),":",MOD(INT(spotify_top_songs_audio_features[[#This Row],[duration_ms]]/1000),60))</f>
        <v>2:52</v>
      </c>
      <c r="AA23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331" t="str">
        <f>spotify_top_songs_audio_features[[#This Row],[track_name]]</f>
        <v>Rumors (feat. Cardi B)</v>
      </c>
    </row>
    <row r="2332" spans="1:28" x14ac:dyDescent="0.25">
      <c r="A2332" t="s">
        <v>2539</v>
      </c>
      <c r="B2332" t="s">
        <v>2540</v>
      </c>
      <c r="C2332" t="s">
        <v>2541</v>
      </c>
      <c r="D2332" t="s">
        <v>48</v>
      </c>
      <c r="E2332" t="s">
        <v>23</v>
      </c>
      <c r="F2332" t="s">
        <v>32</v>
      </c>
      <c r="G2332" t="s">
        <v>25</v>
      </c>
      <c r="H2332">
        <v>893</v>
      </c>
      <c r="I2332">
        <v>618</v>
      </c>
      <c r="J2332">
        <v>112</v>
      </c>
      <c r="K2332" t="s">
        <v>2542</v>
      </c>
      <c r="L2332">
        <v>0</v>
      </c>
      <c r="M2332">
        <v>542</v>
      </c>
      <c r="N2332">
        <v>389</v>
      </c>
      <c r="O2332">
        <v>-4425</v>
      </c>
      <c r="P2332">
        <v>119099</v>
      </c>
      <c r="Q2332">
        <v>161377</v>
      </c>
      <c r="R2332">
        <v>6</v>
      </c>
      <c r="S2332">
        <v>54011053</v>
      </c>
      <c r="U2332" t="str">
        <f>IFERROR(LEFT(spotify_top_songs_audio_features[[#This Row],[artist_names]],SEARCH(",",spotify_top_songs_audio_features[[#This Row],[artist_names]])-1),spotify_top_songs_audio_features[[#This Row],[artist_names]])</f>
        <v>NAV</v>
      </c>
      <c r="V2332" t="str">
        <f>IFERROR(MID(spotify_top_songs_audio_features[[#This Row],[artist_names]],SEARCH(",",spotify_top_songs_audio_features[[#This Row],[artist_names]])+2,99),"")</f>
        <v>Gunna, Travis Scott</v>
      </c>
      <c r="W2332" t="str">
        <f>spotify_top_songs_audio_features[[#This Row],[source]]</f>
        <v>Republic Records</v>
      </c>
      <c r="X2332" s="1">
        <f>spotify_top_songs_audio_features[[#This Row],[streams]]</f>
        <v>54011053</v>
      </c>
      <c r="Y2332" t="str">
        <f>IF(Tabela2[[#This Row],[feat]]="","","Feat")</f>
        <v>Feat</v>
      </c>
      <c r="Z2332" s="17" t="str">
        <f>CONCATENATE(INT(spotify_top_songs_audio_features[[#This Row],[duration_ms]]/(60*1000)),":",MOD(INT(spotify_top_songs_audio_features[[#This Row],[duration_ms]]/1000),60))</f>
        <v>2:41</v>
      </c>
      <c r="AA23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32" t="str">
        <f>spotify_top_songs_audio_features[[#This Row],[track_name]]</f>
        <v>Turks (feat. Travis Scott)</v>
      </c>
    </row>
    <row r="2333" spans="1:28" x14ac:dyDescent="0.25">
      <c r="A2333" t="s">
        <v>6564</v>
      </c>
      <c r="B2333" t="s">
        <v>588</v>
      </c>
      <c r="C2333" t="s">
        <v>589</v>
      </c>
      <c r="D2333" t="s">
        <v>390</v>
      </c>
      <c r="E2333" t="s">
        <v>86</v>
      </c>
      <c r="F2333" t="s">
        <v>32</v>
      </c>
      <c r="G2333" t="s">
        <v>25</v>
      </c>
      <c r="H2333">
        <v>548</v>
      </c>
      <c r="I2333">
        <v>58</v>
      </c>
      <c r="J2333">
        <v>121</v>
      </c>
      <c r="K2333" t="s">
        <v>590</v>
      </c>
      <c r="L2333">
        <v>0</v>
      </c>
      <c r="M2333">
        <v>127</v>
      </c>
      <c r="N2333">
        <v>462</v>
      </c>
      <c r="O2333">
        <v>-7524</v>
      </c>
      <c r="P2333">
        <v>180066</v>
      </c>
      <c r="Q2333">
        <v>193893</v>
      </c>
      <c r="R2333">
        <v>8</v>
      </c>
      <c r="S2333">
        <v>54010687</v>
      </c>
      <c r="U2333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2333" t="str">
        <f>IFERROR(MID(spotify_top_songs_audio_features[[#This Row],[artist_names]],SEARCH(",",spotify_top_songs_audio_features[[#This Row],[artist_names]])+2,99),"")</f>
        <v/>
      </c>
      <c r="W2333" t="str">
        <f>spotify_top_songs_audio_features[[#This Row],[source]]</f>
        <v>Disruptor Records/Columbia</v>
      </c>
      <c r="X2333" s="1">
        <f>spotify_top_songs_audio_features[[#This Row],[streams]]</f>
        <v>54010687</v>
      </c>
      <c r="Y2333" t="str">
        <f>IF(Tabela2[[#This Row],[feat]]="","","Feat")</f>
        <v/>
      </c>
      <c r="Z2333" s="17" t="str">
        <f>CONCATENATE(INT(spotify_top_songs_audio_features[[#This Row],[duration_ms]]/(60*1000)),":",MOD(INT(spotify_top_songs_audio_features[[#This Row],[duration_ms]]/1000),60))</f>
        <v>3:13</v>
      </c>
      <c r="AA23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33" t="str">
        <f>spotify_top_songs_audio_features[[#This Row],[track_name]]</f>
        <v>Sick Boy</v>
      </c>
    </row>
    <row r="2334" spans="1:28" x14ac:dyDescent="0.25">
      <c r="A2334" t="s">
        <v>6078</v>
      </c>
      <c r="B2334" t="s">
        <v>6079</v>
      </c>
      <c r="C2334" t="s">
        <v>6080</v>
      </c>
      <c r="D2334" t="s">
        <v>6081</v>
      </c>
      <c r="E2334" t="s">
        <v>58</v>
      </c>
      <c r="F2334" t="s">
        <v>24</v>
      </c>
      <c r="G2334" t="s">
        <v>25</v>
      </c>
      <c r="H2334">
        <v>669</v>
      </c>
      <c r="I2334">
        <v>812</v>
      </c>
      <c r="J2334">
        <v>11</v>
      </c>
      <c r="K2334" t="s">
        <v>226</v>
      </c>
      <c r="L2334">
        <v>0</v>
      </c>
      <c r="M2334">
        <v>773</v>
      </c>
      <c r="N2334">
        <v>917</v>
      </c>
      <c r="O2334">
        <v>-4597</v>
      </c>
      <c r="P2334">
        <v>159934</v>
      </c>
      <c r="Q2334">
        <v>189463</v>
      </c>
      <c r="R2334">
        <v>9</v>
      </c>
      <c r="S2334">
        <v>53905743</v>
      </c>
      <c r="U2334" t="str">
        <f>IFERROR(LEFT(spotify_top_songs_audio_features[[#This Row],[artist_names]],SEARCH(",",spotify_top_songs_audio_features[[#This Row],[artist_names]])-1),spotify_top_songs_audio_features[[#This Row],[artist_names]])</f>
        <v>DJ Ivis</v>
      </c>
      <c r="V2334" t="str">
        <f>IFERROR(MID(spotify_top_songs_audio_features[[#This Row],[artist_names]],SEARCH(",",spotify_top_songs_audio_features[[#This Row],[artist_names]])+2,99),"")</f>
        <v>Tarcísio do Acordeon</v>
      </c>
      <c r="W2334" t="str">
        <f>spotify_top_songs_audio_features[[#This Row],[source]]</f>
        <v>DJ Ivis</v>
      </c>
      <c r="X2334" s="1">
        <f>spotify_top_songs_audio_features[[#This Row],[streams]]</f>
        <v>53905743</v>
      </c>
      <c r="Y2334" t="str">
        <f>IF(Tabela2[[#This Row],[feat]]="","","Feat")</f>
        <v>Feat</v>
      </c>
      <c r="Z2334" s="17" t="str">
        <f>CONCATENATE(INT(spotify_top_songs_audio_features[[#This Row],[duration_ms]]/(60*1000)),":",MOD(INT(spotify_top_songs_audio_features[[#This Row],[duration_ms]]/1000),60))</f>
        <v>3:9</v>
      </c>
      <c r="AA23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334" t="str">
        <f>spotify_top_songs_audio_features[[#This Row],[track_name]]</f>
        <v>Esquema Preferido</v>
      </c>
    </row>
    <row r="2335" spans="1:28" x14ac:dyDescent="0.25">
      <c r="A2335" t="s">
        <v>15790</v>
      </c>
      <c r="B2335" t="s">
        <v>125</v>
      </c>
      <c r="C2335" t="s">
        <v>5198</v>
      </c>
      <c r="D2335" t="s">
        <v>127</v>
      </c>
      <c r="E2335" t="s">
        <v>70</v>
      </c>
      <c r="F2335" t="s">
        <v>24</v>
      </c>
      <c r="G2335" t="s">
        <v>25</v>
      </c>
      <c r="H2335">
        <v>759</v>
      </c>
      <c r="I2335">
        <v>459</v>
      </c>
      <c r="J2335">
        <v>948</v>
      </c>
      <c r="K2335" t="s">
        <v>5199</v>
      </c>
      <c r="L2335">
        <v>0</v>
      </c>
      <c r="M2335">
        <v>788</v>
      </c>
      <c r="N2335">
        <v>695</v>
      </c>
      <c r="O2335">
        <v>-5187</v>
      </c>
      <c r="P2335">
        <v>109997</v>
      </c>
      <c r="Q2335">
        <v>164952</v>
      </c>
      <c r="R2335">
        <v>63</v>
      </c>
      <c r="S2335">
        <v>53885350</v>
      </c>
      <c r="U233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2335" t="str">
        <f>IFERROR(MID(spotify_top_songs_audio_features[[#This Row],[artist_names]],SEARCH(",",spotify_top_songs_audio_features[[#This Row],[artist_names]])+2,99),"")</f>
        <v/>
      </c>
      <c r="W2335" t="str">
        <f>spotify_top_songs_audio_features[[#This Row],[source]]</f>
        <v>BIGHIT MUSIC</v>
      </c>
      <c r="X2335" s="1">
        <f>spotify_top_songs_audio_features[[#This Row],[streams]]</f>
        <v>53885350</v>
      </c>
      <c r="Y2335" t="str">
        <f>IF(Tabela2[[#This Row],[feat]]="","","Feat")</f>
        <v/>
      </c>
      <c r="Z2335" s="17" t="str">
        <f>CONCATENATE(INT(spotify_top_songs_audio_features[[#This Row],[duration_ms]]/(60*1000)),":",MOD(INT(spotify_top_songs_audio_features[[#This Row],[duration_ms]]/1000),60))</f>
        <v>2:44</v>
      </c>
      <c r="AA23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35" t="str">
        <f>spotify_top_songs_audio_features[[#This Row],[track_name]]</f>
        <v>Butter</v>
      </c>
    </row>
    <row r="2336" spans="1:28" x14ac:dyDescent="0.25">
      <c r="A2336" t="s">
        <v>7813</v>
      </c>
      <c r="B2336" t="s">
        <v>633</v>
      </c>
      <c r="C2336" t="s">
        <v>7814</v>
      </c>
      <c r="D2336" t="s">
        <v>635</v>
      </c>
      <c r="E2336" t="s">
        <v>70</v>
      </c>
      <c r="F2336" t="s">
        <v>32</v>
      </c>
      <c r="G2336" t="s">
        <v>25</v>
      </c>
      <c r="H2336">
        <v>508</v>
      </c>
      <c r="I2336">
        <v>665</v>
      </c>
      <c r="J2336">
        <v>694</v>
      </c>
      <c r="K2336" t="s">
        <v>4260</v>
      </c>
      <c r="L2336">
        <v>124</v>
      </c>
      <c r="M2336">
        <v>142</v>
      </c>
      <c r="N2336">
        <v>124</v>
      </c>
      <c r="O2336">
        <v>-5748</v>
      </c>
      <c r="P2336">
        <v>91997</v>
      </c>
      <c r="Q2336">
        <v>221107</v>
      </c>
      <c r="R2336">
        <v>5</v>
      </c>
      <c r="S2336">
        <v>53870506</v>
      </c>
      <c r="U2336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336" t="str">
        <f>IFERROR(MID(spotify_top_songs_audio_features[[#This Row],[artist_names]],SEARCH(",",spotify_top_songs_audio_features[[#This Row],[artist_names]])+2,99),"")</f>
        <v/>
      </c>
      <c r="W2336" t="str">
        <f>spotify_top_songs_audio_features[[#This Row],[source]]</f>
        <v>Universal Republic Records</v>
      </c>
      <c r="X2336" s="1">
        <f>spotify_top_songs_audio_features[[#This Row],[streams]]</f>
        <v>53870506</v>
      </c>
      <c r="Y2336" t="str">
        <f>IF(Tabela2[[#This Row],[feat]]="","","Feat")</f>
        <v/>
      </c>
      <c r="Z2336" s="17" t="str">
        <f>CONCATENATE(INT(spotify_top_songs_audio_features[[#This Row],[duration_ms]]/(60*1000)),":",MOD(INT(spotify_top_songs_audio_features[[#This Row],[duration_ms]]/1000),60))</f>
        <v>3:41</v>
      </c>
      <c r="AA23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36" t="str">
        <f>spotify_top_songs_audio_features[[#This Row],[track_name]]</f>
        <v>Try Me</v>
      </c>
    </row>
    <row r="2337" spans="1:28" x14ac:dyDescent="0.25">
      <c r="A2337" t="s">
        <v>6420</v>
      </c>
      <c r="B2337" t="s">
        <v>1006</v>
      </c>
      <c r="C2337" t="s">
        <v>6421</v>
      </c>
      <c r="D2337" t="s">
        <v>1008</v>
      </c>
      <c r="E2337" t="s">
        <v>43</v>
      </c>
      <c r="F2337" t="s">
        <v>32</v>
      </c>
      <c r="G2337" t="s">
        <v>25</v>
      </c>
      <c r="H2337">
        <v>89</v>
      </c>
      <c r="I2337">
        <v>607</v>
      </c>
      <c r="J2337">
        <v>124</v>
      </c>
      <c r="K2337" t="s">
        <v>3207</v>
      </c>
      <c r="L2337">
        <v>228</v>
      </c>
      <c r="M2337">
        <v>118</v>
      </c>
      <c r="N2337">
        <v>224</v>
      </c>
      <c r="O2337">
        <v>-6916</v>
      </c>
      <c r="P2337">
        <v>134022</v>
      </c>
      <c r="Q2337">
        <v>233040</v>
      </c>
      <c r="R2337">
        <v>7</v>
      </c>
      <c r="S2337">
        <v>53806382</v>
      </c>
      <c r="U2337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2337" t="str">
        <f>IFERROR(MID(spotify_top_songs_audio_features[[#This Row],[artist_names]],SEARCH(",",spotify_top_songs_audio_features[[#This Row],[artist_names]])+2,99),"")</f>
        <v/>
      </c>
      <c r="W2337" t="str">
        <f>spotify_top_songs_audio_features[[#This Row],[source]]</f>
        <v>Slaughter Gang, LLC/Epic Records</v>
      </c>
      <c r="X2337" s="1">
        <f>spotify_top_songs_audio_features[[#This Row],[streams]]</f>
        <v>53806382</v>
      </c>
      <c r="Y2337" t="str">
        <f>IF(Tabela2[[#This Row],[feat]]="","","Feat")</f>
        <v/>
      </c>
      <c r="Z2337" s="17" t="str">
        <f>CONCATENATE(INT(spotify_top_songs_audio_features[[#This Row],[duration_ms]]/(60*1000)),":",MOD(INT(spotify_top_songs_audio_features[[#This Row],[duration_ms]]/1000),60))</f>
        <v>3:53</v>
      </c>
      <c r="AA23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337" t="str">
        <f>spotify_top_songs_audio_features[[#This Row],[track_name]]</f>
        <v>monster</v>
      </c>
    </row>
    <row r="2338" spans="1:28" x14ac:dyDescent="0.25">
      <c r="A2338" t="s">
        <v>9586</v>
      </c>
      <c r="B2338" t="s">
        <v>2692</v>
      </c>
      <c r="C2338" t="s">
        <v>9587</v>
      </c>
      <c r="D2338" t="s">
        <v>282</v>
      </c>
      <c r="E2338" t="s">
        <v>23</v>
      </c>
      <c r="F2338" t="s">
        <v>24</v>
      </c>
      <c r="G2338" t="s">
        <v>25</v>
      </c>
      <c r="H2338">
        <v>828</v>
      </c>
      <c r="I2338">
        <v>689</v>
      </c>
      <c r="J2338">
        <v>326</v>
      </c>
      <c r="K2338" t="s">
        <v>4504</v>
      </c>
      <c r="L2338">
        <v>384</v>
      </c>
      <c r="M2338">
        <v>808</v>
      </c>
      <c r="N2338">
        <v>853</v>
      </c>
      <c r="O2338">
        <v>-7878</v>
      </c>
      <c r="P2338">
        <v>123931</v>
      </c>
      <c r="Q2338">
        <v>216015</v>
      </c>
      <c r="R2338">
        <v>8</v>
      </c>
      <c r="S2338">
        <v>53769537</v>
      </c>
      <c r="U2338" t="str">
        <f>IFERROR(LEFT(spotify_top_songs_audio_features[[#This Row],[artist_names]],SEARCH(",",spotify_top_songs_audio_features[[#This Row],[artist_names]])-1),spotify_top_songs_audio_features[[#This Row],[artist_names]])</f>
        <v>John Mayer</v>
      </c>
      <c r="V2338" t="str">
        <f>IFERROR(MID(spotify_top_songs_audio_features[[#This Row],[artist_names]],SEARCH(",",spotify_top_songs_audio_features[[#This Row],[artist_names]])+2,99),"")</f>
        <v/>
      </c>
      <c r="W2338" t="str">
        <f>spotify_top_songs_audio_features[[#This Row],[source]]</f>
        <v>Columbia</v>
      </c>
      <c r="X2338" s="1">
        <f>spotify_top_songs_audio_features[[#This Row],[streams]]</f>
        <v>53769537</v>
      </c>
      <c r="Y2338" t="str">
        <f>IF(Tabela2[[#This Row],[feat]]="","","Feat")</f>
        <v/>
      </c>
      <c r="Z2338" s="17" t="str">
        <f>CONCATENATE(INT(spotify_top_songs_audio_features[[#This Row],[duration_ms]]/(60*1000)),":",MOD(INT(spotify_top_songs_audio_features[[#This Row],[duration_ms]]/1000),60))</f>
        <v>3:36</v>
      </c>
      <c r="AA23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38" t="str">
        <f>spotify_top_songs_audio_features[[#This Row],[track_name]]</f>
        <v>New Light</v>
      </c>
    </row>
    <row r="2339" spans="1:28" x14ac:dyDescent="0.25">
      <c r="A2339" t="s">
        <v>4051</v>
      </c>
      <c r="B2339" t="s">
        <v>967</v>
      </c>
      <c r="C2339" t="s">
        <v>4052</v>
      </c>
      <c r="D2339" t="s">
        <v>235</v>
      </c>
      <c r="E2339" t="s">
        <v>97</v>
      </c>
      <c r="F2339" t="s">
        <v>32</v>
      </c>
      <c r="G2339" t="s">
        <v>25</v>
      </c>
      <c r="H2339">
        <v>545</v>
      </c>
      <c r="I2339">
        <v>641</v>
      </c>
      <c r="J2339">
        <v>998</v>
      </c>
      <c r="K2339" t="s">
        <v>4053</v>
      </c>
      <c r="L2339">
        <v>6.5900000000000004E-3</v>
      </c>
      <c r="M2339">
        <v>171</v>
      </c>
      <c r="N2339">
        <v>464</v>
      </c>
      <c r="O2339">
        <v>-6398</v>
      </c>
      <c r="P2339">
        <v>121892</v>
      </c>
      <c r="Q2339">
        <v>215460</v>
      </c>
      <c r="R2339">
        <v>6</v>
      </c>
      <c r="S2339">
        <v>53719561</v>
      </c>
      <c r="U2339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2339" t="str">
        <f>IFERROR(MID(spotify_top_songs_audio_features[[#This Row],[artist_names]],SEARCH(",",spotify_top_songs_audio_features[[#This Row],[artist_names]])+2,99),"")</f>
        <v/>
      </c>
      <c r="W2339" t="str">
        <f>spotify_top_songs_audio_features[[#This Row],[source]]</f>
        <v>Parkwood Entertainment/Columbia</v>
      </c>
      <c r="X2339" s="1">
        <f>spotify_top_songs_audio_features[[#This Row],[streams]]</f>
        <v>53719561</v>
      </c>
      <c r="Y2339" t="str">
        <f>IF(Tabela2[[#This Row],[feat]]="","","Feat")</f>
        <v/>
      </c>
      <c r="Z2339" s="17" t="str">
        <f>CONCATENATE(INT(spotify_top_songs_audio_features[[#This Row],[duration_ms]]/(60*1000)),":",MOD(INT(spotify_top_songs_audio_features[[#This Row],[duration_ms]]/1000),60))</f>
        <v>3:35</v>
      </c>
      <c r="AA23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339" t="str">
        <f>spotify_top_songs_audio_features[[#This Row],[track_name]]</f>
        <v>ALIEN SUPERSTAR</v>
      </c>
    </row>
    <row r="2340" spans="1:28" x14ac:dyDescent="0.25">
      <c r="A2340" t="s">
        <v>12340</v>
      </c>
      <c r="B2340" t="s">
        <v>307</v>
      </c>
      <c r="C2340" t="s">
        <v>8809</v>
      </c>
      <c r="D2340" t="s">
        <v>309</v>
      </c>
      <c r="E2340" t="s">
        <v>23</v>
      </c>
      <c r="F2340" t="s">
        <v>24</v>
      </c>
      <c r="G2340" t="s">
        <v>25</v>
      </c>
      <c r="H2340">
        <v>853</v>
      </c>
      <c r="I2340">
        <v>351</v>
      </c>
      <c r="J2340">
        <v>241</v>
      </c>
      <c r="K2340" t="s">
        <v>3081</v>
      </c>
      <c r="L2340">
        <v>9.3800000000000003E-4</v>
      </c>
      <c r="M2340">
        <v>752</v>
      </c>
      <c r="N2340">
        <v>282</v>
      </c>
      <c r="O2340">
        <v>-10198</v>
      </c>
      <c r="P2340">
        <v>118028</v>
      </c>
      <c r="Q2340">
        <v>221543</v>
      </c>
      <c r="R2340">
        <v>4</v>
      </c>
      <c r="S2340">
        <v>53663358</v>
      </c>
      <c r="U2340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2340" t="str">
        <f>IFERROR(MID(spotify_top_songs_audio_features[[#This Row],[artist_names]],SEARCH(",",spotify_top_songs_audio_features[[#This Row],[artist_names]])+2,99),"")</f>
        <v/>
      </c>
      <c r="W2340" t="str">
        <f>spotify_top_songs_audio_features[[#This Row],[source]]</f>
        <v>Darkroom/Interscope Records</v>
      </c>
      <c r="X2340" s="1">
        <f>spotify_top_songs_audio_features[[#This Row],[streams]]</f>
        <v>53663358</v>
      </c>
      <c r="Y2340" t="str">
        <f>IF(Tabela2[[#This Row],[feat]]="","","Feat")</f>
        <v/>
      </c>
      <c r="Z2340" s="17" t="str">
        <f>CONCATENATE(INT(spotify_top_songs_audio_features[[#This Row],[duration_ms]]/(60*1000)),":",MOD(INT(spotify_top_songs_audio_features[[#This Row],[duration_ms]]/1000),60))</f>
        <v>3:41</v>
      </c>
      <c r="AA23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40" t="str">
        <f>spotify_top_songs_audio_features[[#This Row],[track_name]]</f>
        <v>wish you were gay</v>
      </c>
    </row>
    <row r="2341" spans="1:28" x14ac:dyDescent="0.25">
      <c r="A2341" t="s">
        <v>3509</v>
      </c>
      <c r="B2341" t="s">
        <v>3510</v>
      </c>
      <c r="C2341" t="s">
        <v>3511</v>
      </c>
      <c r="D2341" t="s">
        <v>377</v>
      </c>
      <c r="E2341" t="s">
        <v>43</v>
      </c>
      <c r="F2341" t="s">
        <v>24</v>
      </c>
      <c r="G2341" t="s">
        <v>25</v>
      </c>
      <c r="H2341">
        <v>632</v>
      </c>
      <c r="I2341">
        <v>953</v>
      </c>
      <c r="J2341">
        <v>325</v>
      </c>
      <c r="K2341" t="s">
        <v>3512</v>
      </c>
      <c r="L2341">
        <v>0</v>
      </c>
      <c r="M2341">
        <v>125</v>
      </c>
      <c r="N2341">
        <v>798</v>
      </c>
      <c r="O2341">
        <v>-1283</v>
      </c>
      <c r="P2341">
        <v>160061</v>
      </c>
      <c r="Q2341">
        <v>186533</v>
      </c>
      <c r="R2341">
        <v>11</v>
      </c>
      <c r="S2341">
        <v>53603561</v>
      </c>
      <c r="U2341" t="str">
        <f>IFERROR(LEFT(spotify_top_songs_audio_features[[#This Row],[artist_names]],SEARCH(",",spotify_top_songs_audio_features[[#This Row],[artist_names]])-1),spotify_top_songs_audio_features[[#This Row],[artist_names]])</f>
        <v>Jonas Esticado</v>
      </c>
      <c r="V2341" t="str">
        <f>IFERROR(MID(spotify_top_songs_audio_features[[#This Row],[artist_names]],SEARCH(",",spotify_top_songs_audio_features[[#This Row],[artist_names]])+2,99),"")</f>
        <v/>
      </c>
      <c r="W2341" t="str">
        <f>spotify_top_songs_audio_features[[#This Row],[source]]</f>
        <v>Som Livre</v>
      </c>
      <c r="X2341" s="1">
        <f>spotify_top_songs_audio_features[[#This Row],[streams]]</f>
        <v>53603561</v>
      </c>
      <c r="Y2341" t="str">
        <f>IF(Tabela2[[#This Row],[feat]]="","","Feat")</f>
        <v/>
      </c>
      <c r="Z2341" s="17" t="str">
        <f>CONCATENATE(INT(spotify_top_songs_audio_features[[#This Row],[duration_ms]]/(60*1000)),":",MOD(INT(spotify_top_songs_audio_features[[#This Row],[duration_ms]]/1000),60))</f>
        <v>3:6</v>
      </c>
      <c r="AA23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341" t="str">
        <f>spotify_top_songs_audio_features[[#This Row],[track_name]]</f>
        <v>Investe Em Mim</v>
      </c>
    </row>
    <row r="2342" spans="1:28" x14ac:dyDescent="0.25">
      <c r="A2342" t="s">
        <v>15705</v>
      </c>
      <c r="B2342" t="s">
        <v>7457</v>
      </c>
      <c r="C2342" t="s">
        <v>7458</v>
      </c>
      <c r="D2342" t="s">
        <v>465</v>
      </c>
      <c r="E2342" t="s">
        <v>31</v>
      </c>
      <c r="F2342" t="s">
        <v>32</v>
      </c>
      <c r="G2342" t="s">
        <v>25</v>
      </c>
      <c r="H2342">
        <v>775</v>
      </c>
      <c r="I2342">
        <v>736</v>
      </c>
      <c r="J2342">
        <v>247</v>
      </c>
      <c r="K2342" t="s">
        <v>2723</v>
      </c>
      <c r="L2342">
        <v>116</v>
      </c>
      <c r="M2342">
        <v>127</v>
      </c>
      <c r="N2342">
        <v>362</v>
      </c>
      <c r="O2342">
        <v>-8072</v>
      </c>
      <c r="P2342">
        <v>100988</v>
      </c>
      <c r="Q2342">
        <v>239027</v>
      </c>
      <c r="R2342">
        <v>3</v>
      </c>
      <c r="S2342">
        <v>53579206</v>
      </c>
      <c r="U2342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342" t="str">
        <f>IFERROR(MID(spotify_top_songs_audio_features[[#This Row],[artist_names]],SEARCH(",",spotify_top_songs_audio_features[[#This Row],[artist_names]])+2,99),"")</f>
        <v>Blxst, Amanda Reifer</v>
      </c>
      <c r="W2342" t="str">
        <f>spotify_top_songs_audio_features[[#This Row],[source]]</f>
        <v>pgLang/Top Dawg Entertainment/Aftermath/Interscope Records</v>
      </c>
      <c r="X2342" s="1">
        <f>spotify_top_songs_audio_features[[#This Row],[streams]]</f>
        <v>53579206</v>
      </c>
      <c r="Y2342" t="str">
        <f>IF(Tabela2[[#This Row],[feat]]="","","Feat")</f>
        <v>Feat</v>
      </c>
      <c r="Z2342" s="17" t="str">
        <f>CONCATENATE(INT(spotify_top_songs_audio_features[[#This Row],[duration_ms]]/(60*1000)),":",MOD(INT(spotify_top_songs_audio_features[[#This Row],[duration_ms]]/1000),60))</f>
        <v>3:59</v>
      </c>
      <c r="AA23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42" t="str">
        <f>spotify_top_songs_audio_features[[#This Row],[track_name]]</f>
        <v>Die Hard</v>
      </c>
    </row>
    <row r="2343" spans="1:28" x14ac:dyDescent="0.25">
      <c r="A2343" t="s">
        <v>11672</v>
      </c>
      <c r="B2343" t="s">
        <v>1067</v>
      </c>
      <c r="C2343" t="s">
        <v>11673</v>
      </c>
      <c r="D2343" t="s">
        <v>127</v>
      </c>
      <c r="E2343" t="s">
        <v>23</v>
      </c>
      <c r="F2343" t="s">
        <v>24</v>
      </c>
      <c r="G2343" t="s">
        <v>64</v>
      </c>
      <c r="H2343">
        <v>697</v>
      </c>
      <c r="I2343">
        <v>837</v>
      </c>
      <c r="J2343">
        <v>304</v>
      </c>
      <c r="K2343" t="s">
        <v>5117</v>
      </c>
      <c r="L2343">
        <v>0</v>
      </c>
      <c r="M2343">
        <v>471</v>
      </c>
      <c r="N2343">
        <v>831</v>
      </c>
      <c r="O2343">
        <v>-2651</v>
      </c>
      <c r="P2343">
        <v>85097</v>
      </c>
      <c r="Q2343">
        <v>168927</v>
      </c>
      <c r="R2343">
        <v>4</v>
      </c>
      <c r="S2343">
        <v>53523617</v>
      </c>
      <c r="U2343" t="str">
        <f>IFERROR(LEFT(spotify_top_songs_audio_features[[#This Row],[artist_names]],SEARCH(",",spotify_top_songs_audio_features[[#This Row],[artist_names]])-1),spotify_top_songs_audio_features[[#This Row],[artist_names]])</f>
        <v>Agust D</v>
      </c>
      <c r="V2343" t="str">
        <f>IFERROR(MID(spotify_top_songs_audio_features[[#This Row],[artist_names]],SEARCH(",",spotify_top_songs_audio_features[[#This Row],[artist_names]])+2,99),"")</f>
        <v/>
      </c>
      <c r="W2343" t="str">
        <f>spotify_top_songs_audio_features[[#This Row],[source]]</f>
        <v>BIGHIT MUSIC</v>
      </c>
      <c r="X2343" s="1">
        <f>spotify_top_songs_audio_features[[#This Row],[streams]]</f>
        <v>53523617</v>
      </c>
      <c r="Y2343" t="str">
        <f>IF(Tabela2[[#This Row],[feat]]="","","Feat")</f>
        <v/>
      </c>
      <c r="Z2343" s="17" t="str">
        <f>CONCATENATE(INT(spotify_top_songs_audio_features[[#This Row],[duration_ms]]/(60*1000)),":",MOD(INT(spotify_top_songs_audio_features[[#This Row],[duration_ms]]/1000),60))</f>
        <v>2:48</v>
      </c>
      <c r="AA23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43" t="str">
        <f>spotify_top_songs_audio_features[[#This Row],[track_name]]</f>
        <v>Haegeum</v>
      </c>
    </row>
    <row r="2344" spans="1:28" x14ac:dyDescent="0.25">
      <c r="A2344" t="s">
        <v>3698</v>
      </c>
      <c r="B2344" t="s">
        <v>3699</v>
      </c>
      <c r="C2344" t="s">
        <v>3700</v>
      </c>
      <c r="D2344" t="s">
        <v>3701</v>
      </c>
      <c r="E2344" t="s">
        <v>113</v>
      </c>
      <c r="F2344" t="s">
        <v>24</v>
      </c>
      <c r="G2344" t="s">
        <v>25</v>
      </c>
      <c r="H2344">
        <v>723</v>
      </c>
      <c r="I2344">
        <v>889</v>
      </c>
      <c r="J2344">
        <v>939</v>
      </c>
      <c r="K2344" t="s">
        <v>2873</v>
      </c>
      <c r="L2344">
        <v>0</v>
      </c>
      <c r="M2344">
        <v>363</v>
      </c>
      <c r="N2344">
        <v>701</v>
      </c>
      <c r="O2344">
        <v>-4017</v>
      </c>
      <c r="P2344">
        <v>101032</v>
      </c>
      <c r="Q2344">
        <v>224320</v>
      </c>
      <c r="R2344">
        <v>15</v>
      </c>
      <c r="S2344">
        <v>53434935</v>
      </c>
      <c r="U2344" t="str">
        <f>IFERROR(LEFT(spotify_top_songs_audio_features[[#This Row],[artist_names]],SEARCH(",",spotify_top_songs_audio_features[[#This Row],[artist_names]])-1),spotify_top_songs_audio_features[[#This Row],[artist_names]])</f>
        <v>Charly Black</v>
      </c>
      <c r="V2344" t="str">
        <f>IFERROR(MID(spotify_top_songs_audio_features[[#This Row],[artist_names]],SEARCH(",",spotify_top_songs_audio_features[[#This Row],[artist_names]])+2,99),"")</f>
        <v>Daddy Yankee</v>
      </c>
      <c r="W2344" t="str">
        <f>spotify_top_songs_audio_features[[#This Row],[source]]</f>
        <v>Allezgo Productions</v>
      </c>
      <c r="X2344" s="1">
        <f>spotify_top_songs_audio_features[[#This Row],[streams]]</f>
        <v>53434935</v>
      </c>
      <c r="Y2344" t="str">
        <f>IF(Tabela2[[#This Row],[feat]]="","","Feat")</f>
        <v>Feat</v>
      </c>
      <c r="Z2344" s="17" t="str">
        <f>CONCATENATE(INT(spotify_top_songs_audio_features[[#This Row],[duration_ms]]/(60*1000)),":",MOD(INT(spotify_top_songs_audio_features[[#This Row],[duration_ms]]/1000),60))</f>
        <v>3:44</v>
      </c>
      <c r="AA23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344" t="str">
        <f>spotify_top_songs_audio_features[[#This Row],[track_name]]</f>
        <v>Gyal You a Party Animal - Remix</v>
      </c>
    </row>
    <row r="2345" spans="1:28" x14ac:dyDescent="0.25">
      <c r="A2345" t="s">
        <v>5244</v>
      </c>
      <c r="B2345" t="s">
        <v>5245</v>
      </c>
      <c r="C2345" t="s">
        <v>5246</v>
      </c>
      <c r="D2345" t="s">
        <v>5247</v>
      </c>
      <c r="E2345" t="s">
        <v>31</v>
      </c>
      <c r="F2345" t="s">
        <v>24</v>
      </c>
      <c r="G2345" t="s">
        <v>25</v>
      </c>
      <c r="H2345">
        <v>796</v>
      </c>
      <c r="I2345">
        <v>5</v>
      </c>
      <c r="J2345">
        <v>425</v>
      </c>
      <c r="K2345" t="s">
        <v>3317</v>
      </c>
      <c r="L2345">
        <v>0</v>
      </c>
      <c r="M2345">
        <v>155</v>
      </c>
      <c r="N2345">
        <v>227</v>
      </c>
      <c r="O2345">
        <v>-721</v>
      </c>
      <c r="P2345">
        <v>75012</v>
      </c>
      <c r="Q2345">
        <v>255560</v>
      </c>
      <c r="R2345">
        <v>12</v>
      </c>
      <c r="S2345">
        <v>53285426</v>
      </c>
      <c r="U2345" t="str">
        <f>IFERROR(LEFT(spotify_top_songs_audio_features[[#This Row],[artist_names]],SEARCH(",",spotify_top_songs_audio_features[[#This Row],[artist_names]])-1),spotify_top_songs_audio_features[[#This Row],[artist_names]])</f>
        <v>2 Chainz</v>
      </c>
      <c r="V2345" t="str">
        <f>IFERROR(MID(spotify_top_songs_audio_features[[#This Row],[artist_names]],SEARCH(",",spotify_top_songs_audio_features[[#This Row],[artist_names]])+2,99),"")</f>
        <v>Travis Scott</v>
      </c>
      <c r="W2345" t="str">
        <f>spotify_top_songs_audio_features[[#This Row],[source]]</f>
        <v>2Chainz PS/Def Jam</v>
      </c>
      <c r="X2345" s="1">
        <f>spotify_top_songs_audio_features[[#This Row],[streams]]</f>
        <v>53285426</v>
      </c>
      <c r="Y2345" t="str">
        <f>IF(Tabela2[[#This Row],[feat]]="","","Feat")</f>
        <v>Feat</v>
      </c>
      <c r="Z2345" s="17" t="str">
        <f>CONCATENATE(INT(spotify_top_songs_audio_features[[#This Row],[duration_ms]]/(60*1000)),":",MOD(INT(spotify_top_songs_audio_features[[#This Row],[duration_ms]]/1000),60))</f>
        <v>4:15</v>
      </c>
      <c r="AA23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45" t="str">
        <f>spotify_top_songs_audio_features[[#This Row],[track_name]]</f>
        <v>4 AM</v>
      </c>
    </row>
    <row r="2346" spans="1:28" x14ac:dyDescent="0.25">
      <c r="A2346" t="s">
        <v>4130</v>
      </c>
      <c r="B2346" t="s">
        <v>4131</v>
      </c>
      <c r="C2346" t="s">
        <v>4132</v>
      </c>
      <c r="D2346" t="s">
        <v>4133</v>
      </c>
      <c r="E2346" t="s">
        <v>142</v>
      </c>
      <c r="F2346" t="s">
        <v>24</v>
      </c>
      <c r="G2346" t="s">
        <v>25</v>
      </c>
      <c r="H2346">
        <v>551</v>
      </c>
      <c r="I2346">
        <v>677</v>
      </c>
      <c r="J2346">
        <v>665</v>
      </c>
      <c r="K2346" t="s">
        <v>4134</v>
      </c>
      <c r="L2346">
        <v>0</v>
      </c>
      <c r="M2346">
        <v>381</v>
      </c>
      <c r="N2346">
        <v>195</v>
      </c>
      <c r="O2346">
        <v>-7311</v>
      </c>
      <c r="P2346">
        <v>106414</v>
      </c>
      <c r="Q2346">
        <v>119120</v>
      </c>
      <c r="R2346">
        <v>6</v>
      </c>
      <c r="S2346">
        <v>53122034</v>
      </c>
      <c r="U2346" t="str">
        <f>IFERROR(LEFT(spotify_top_songs_audio_features[[#This Row],[artist_names]],SEARCH(",",spotify_top_songs_audio_features[[#This Row],[artist_names]])-1),spotify_top_songs_audio_features[[#This Row],[artist_names]])</f>
        <v>SUICIDAL-IDOL</v>
      </c>
      <c r="V2346" t="str">
        <f>IFERROR(MID(spotify_top_songs_audio_features[[#This Row],[artist_names]],SEARCH(",",spotify_top_songs_audio_features[[#This Row],[artist_names]])+2,99),"")</f>
        <v/>
      </c>
      <c r="W2346" t="str">
        <f>spotify_top_songs_audio_features[[#This Row],[source]]</f>
        <v>AVR</v>
      </c>
      <c r="X2346" s="1">
        <f>spotify_top_songs_audio_features[[#This Row],[streams]]</f>
        <v>53122034</v>
      </c>
      <c r="Y2346" t="str">
        <f>IF(Tabela2[[#This Row],[feat]]="","","Feat")</f>
        <v/>
      </c>
      <c r="Z2346" s="17" t="str">
        <f>CONCATENATE(INT(spotify_top_songs_audio_features[[#This Row],[duration_ms]]/(60*1000)),":",MOD(INT(spotify_top_songs_audio_features[[#This Row],[duration_ms]]/1000),60))</f>
        <v>1:59</v>
      </c>
      <c r="AA23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346" t="str">
        <f>spotify_top_songs_audio_features[[#This Row],[track_name]]</f>
        <v>ecstacy (slowed)</v>
      </c>
    </row>
    <row r="2347" spans="1:28" x14ac:dyDescent="0.25">
      <c r="A2347" t="s">
        <v>9104</v>
      </c>
      <c r="B2347" t="s">
        <v>1312</v>
      </c>
      <c r="C2347" t="s">
        <v>9105</v>
      </c>
      <c r="D2347" t="s">
        <v>1314</v>
      </c>
      <c r="E2347" t="s">
        <v>97</v>
      </c>
      <c r="F2347" t="s">
        <v>24</v>
      </c>
      <c r="G2347" t="s">
        <v>25</v>
      </c>
      <c r="H2347">
        <v>548</v>
      </c>
      <c r="I2347">
        <v>307</v>
      </c>
      <c r="J2347">
        <v>781</v>
      </c>
      <c r="K2347" t="s">
        <v>3025</v>
      </c>
      <c r="L2347">
        <v>0</v>
      </c>
      <c r="M2347">
        <v>828</v>
      </c>
      <c r="N2347">
        <v>317</v>
      </c>
      <c r="O2347">
        <v>-9214</v>
      </c>
      <c r="P2347">
        <v>127923</v>
      </c>
      <c r="Q2347">
        <v>189386</v>
      </c>
      <c r="R2347">
        <v>4</v>
      </c>
      <c r="S2347">
        <v>53080040</v>
      </c>
      <c r="U2347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2347" t="str">
        <f>IFERROR(MID(spotify_top_songs_audio_features[[#This Row],[artist_names]],SEARCH(",",spotify_top_songs_audio_features[[#This Row],[artist_names]])+2,99),"")</f>
        <v/>
      </c>
      <c r="W2347" t="str">
        <f>spotify_top_songs_audio_features[[#This Row],[source]]</f>
        <v>Olivia Rodrigo PS</v>
      </c>
      <c r="X2347" s="1">
        <f>spotify_top_songs_audio_features[[#This Row],[streams]]</f>
        <v>53080040</v>
      </c>
      <c r="Y2347" t="str">
        <f>IF(Tabela2[[#This Row],[feat]]="","","Feat")</f>
        <v/>
      </c>
      <c r="Z2347" s="17" t="str">
        <f>CONCATENATE(INT(spotify_top_songs_audio_features[[#This Row],[duration_ms]]/(60*1000)),":",MOD(INT(spotify_top_songs_audio_features[[#This Row],[duration_ms]]/1000),60))</f>
        <v>3:9</v>
      </c>
      <c r="AA23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347" t="str">
        <f>spotify_top_songs_audio_features[[#This Row],[track_name]]</f>
        <v>the grudge</v>
      </c>
    </row>
    <row r="2348" spans="1:28" x14ac:dyDescent="0.25">
      <c r="A2348" t="s">
        <v>14475</v>
      </c>
      <c r="B2348" t="s">
        <v>14476</v>
      </c>
      <c r="C2348" t="s">
        <v>14477</v>
      </c>
      <c r="D2348" t="s">
        <v>13106</v>
      </c>
      <c r="E2348" t="s">
        <v>113</v>
      </c>
      <c r="F2348" t="s">
        <v>24</v>
      </c>
      <c r="G2348" t="s">
        <v>25</v>
      </c>
      <c r="H2348">
        <v>78</v>
      </c>
      <c r="I2348">
        <v>683</v>
      </c>
      <c r="J2348">
        <v>575</v>
      </c>
      <c r="K2348" t="s">
        <v>14478</v>
      </c>
      <c r="L2348">
        <v>0</v>
      </c>
      <c r="M2348">
        <v>22</v>
      </c>
      <c r="N2348">
        <v>608</v>
      </c>
      <c r="O2348">
        <v>-5319</v>
      </c>
      <c r="P2348">
        <v>100049</v>
      </c>
      <c r="Q2348">
        <v>175776</v>
      </c>
      <c r="R2348">
        <v>5</v>
      </c>
      <c r="S2348">
        <v>53057038</v>
      </c>
      <c r="U2348" t="str">
        <f>IFERROR(LEFT(spotify_top_songs_audio_features[[#This Row],[artist_names]],SEARCH(",",spotify_top_songs_audio_features[[#This Row],[artist_names]])-1),spotify_top_songs_audio_features[[#This Row],[artist_names]])</f>
        <v>TAEYANG</v>
      </c>
      <c r="V2348" t="str">
        <f>IFERROR(MID(spotify_top_songs_audio_features[[#This Row],[artist_names]],SEARCH(",",spotify_top_songs_audio_features[[#This Row],[artist_names]])+2,99),"")</f>
        <v>Jimin</v>
      </c>
      <c r="W2348" t="str">
        <f>spotify_top_songs_audio_features[[#This Row],[source]]</f>
        <v>THEBLACKLABEL/Interscope Records</v>
      </c>
      <c r="X2348" s="1">
        <f>spotify_top_songs_audio_features[[#This Row],[streams]]</f>
        <v>53057038</v>
      </c>
      <c r="Y2348" t="str">
        <f>IF(Tabela2[[#This Row],[feat]]="","","Feat")</f>
        <v>Feat</v>
      </c>
      <c r="Z2348" s="17" t="str">
        <f>CONCATENATE(INT(spotify_top_songs_audio_features[[#This Row],[duration_ms]]/(60*1000)),":",MOD(INT(spotify_top_songs_audio_features[[#This Row],[duration_ms]]/1000),60))</f>
        <v>2:55</v>
      </c>
      <c r="AA23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348" t="str">
        <f>spotify_top_songs_audio_features[[#This Row],[track_name]]</f>
        <v>VIBE (feat. Jimin of BTS)</v>
      </c>
    </row>
    <row r="2349" spans="1:28" x14ac:dyDescent="0.25">
      <c r="A2349" t="s">
        <v>6496</v>
      </c>
      <c r="B2349" t="s">
        <v>4745</v>
      </c>
      <c r="C2349" t="s">
        <v>6497</v>
      </c>
      <c r="D2349" t="s">
        <v>4747</v>
      </c>
      <c r="E2349" t="s">
        <v>86</v>
      </c>
      <c r="F2349" t="s">
        <v>24</v>
      </c>
      <c r="G2349" t="s">
        <v>25</v>
      </c>
      <c r="H2349">
        <v>551</v>
      </c>
      <c r="I2349">
        <v>537</v>
      </c>
      <c r="J2349">
        <v>34</v>
      </c>
      <c r="K2349" t="s">
        <v>6498</v>
      </c>
      <c r="L2349">
        <v>0</v>
      </c>
      <c r="M2349">
        <v>802</v>
      </c>
      <c r="N2349">
        <v>493</v>
      </c>
      <c r="O2349">
        <v>-7595</v>
      </c>
      <c r="P2349">
        <v>126421</v>
      </c>
      <c r="Q2349">
        <v>196493</v>
      </c>
      <c r="R2349">
        <v>41</v>
      </c>
      <c r="S2349">
        <v>53052661</v>
      </c>
      <c r="U2349" t="str">
        <f>IFERROR(LEFT(spotify_top_songs_audio_features[[#This Row],[artist_names]],SEARCH(",",spotify_top_songs_audio_features[[#This Row],[artist_names]])-1),spotify_top_songs_audio_features[[#This Row],[artist_names]])</f>
        <v>Dean Lewis</v>
      </c>
      <c r="V2349" t="str">
        <f>IFERROR(MID(spotify_top_songs_audio_features[[#This Row],[artist_names]],SEARCH(",",spotify_top_songs_audio_features[[#This Row],[artist_names]])+2,99),"")</f>
        <v/>
      </c>
      <c r="W2349" t="str">
        <f>spotify_top_songs_audio_features[[#This Row],[source]]</f>
        <v>Universal Music Australia Pty. Ltd.</v>
      </c>
      <c r="X2349" s="1">
        <f>spotify_top_songs_audio_features[[#This Row],[streams]]</f>
        <v>53052661</v>
      </c>
      <c r="Y2349" t="str">
        <f>IF(Tabela2[[#This Row],[feat]]="","","Feat")</f>
        <v/>
      </c>
      <c r="Z2349" s="17" t="str">
        <f>CONCATENATE(INT(spotify_top_songs_audio_features[[#This Row],[duration_ms]]/(60*1000)),":",MOD(INT(spotify_top_songs_audio_features[[#This Row],[duration_ms]]/1000),60))</f>
        <v>3:16</v>
      </c>
      <c r="AA23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49" t="str">
        <f>spotify_top_songs_audio_features[[#This Row],[track_name]]</f>
        <v>Be Alright</v>
      </c>
    </row>
    <row r="2350" spans="1:28" x14ac:dyDescent="0.25">
      <c r="A2350" t="s">
        <v>10730</v>
      </c>
      <c r="B2350" t="s">
        <v>10731</v>
      </c>
      <c r="C2350" t="s">
        <v>10732</v>
      </c>
      <c r="D2350" t="s">
        <v>474</v>
      </c>
      <c r="E2350" t="s">
        <v>23</v>
      </c>
      <c r="F2350" t="s">
        <v>32</v>
      </c>
      <c r="G2350" t="s">
        <v>25</v>
      </c>
      <c r="H2350">
        <v>695</v>
      </c>
      <c r="I2350">
        <v>639</v>
      </c>
      <c r="J2350">
        <v>153</v>
      </c>
      <c r="K2350" t="s">
        <v>1522</v>
      </c>
      <c r="L2350">
        <v>657</v>
      </c>
      <c r="M2350">
        <v>118</v>
      </c>
      <c r="N2350">
        <v>344</v>
      </c>
      <c r="O2350">
        <v>-6897</v>
      </c>
      <c r="P2350">
        <v>90027</v>
      </c>
      <c r="Q2350">
        <v>189493</v>
      </c>
      <c r="R2350">
        <v>6</v>
      </c>
      <c r="S2350">
        <v>53040197</v>
      </c>
      <c r="U2350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2350" t="str">
        <f>IFERROR(MID(spotify_top_songs_audio_features[[#This Row],[artist_names]],SEARCH(",",spotify_top_songs_audio_features[[#This Row],[artist_names]])+2,99),"")</f>
        <v>Empress Of</v>
      </c>
      <c r="W2350" t="str">
        <f>spotify_top_songs_audio_features[[#This Row],[source]]</f>
        <v>Right Hand Music Group, LLC/RCA Records</v>
      </c>
      <c r="X2350" s="1">
        <f>spotify_top_songs_audio_features[[#This Row],[streams]]</f>
        <v>53040197</v>
      </c>
      <c r="Y2350" t="str">
        <f>IF(Tabela2[[#This Row],[feat]]="","","Feat")</f>
        <v>Feat</v>
      </c>
      <c r="Z2350" s="17" t="str">
        <f>CONCATENATE(INT(spotify_top_songs_audio_features[[#This Row],[duration_ms]]/(60*1000)),":",MOD(INT(spotify_top_songs_audio_features[[#This Row],[duration_ms]]/1000),60))</f>
        <v>3:9</v>
      </c>
      <c r="AA23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50" t="str">
        <f>spotify_top_songs_audio_features[[#This Row],[track_name]]</f>
        <v>Suncity (feat. Empress Of)</v>
      </c>
    </row>
    <row r="2351" spans="1:28" x14ac:dyDescent="0.25">
      <c r="A2351" t="s">
        <v>15713</v>
      </c>
      <c r="B2351" t="s">
        <v>1857</v>
      </c>
      <c r="C2351" t="s">
        <v>11285</v>
      </c>
      <c r="D2351" t="s">
        <v>1259</v>
      </c>
      <c r="E2351" t="s">
        <v>43</v>
      </c>
      <c r="F2351" t="s">
        <v>24</v>
      </c>
      <c r="G2351" t="s">
        <v>25</v>
      </c>
      <c r="H2351">
        <v>787</v>
      </c>
      <c r="I2351">
        <v>573</v>
      </c>
      <c r="J2351">
        <v>606</v>
      </c>
      <c r="K2351" t="s">
        <v>15714</v>
      </c>
      <c r="L2351">
        <v>1.72E-3</v>
      </c>
      <c r="M2351">
        <v>926</v>
      </c>
      <c r="N2351">
        <v>575</v>
      </c>
      <c r="O2351">
        <v>-6197</v>
      </c>
      <c r="P2351">
        <v>111996</v>
      </c>
      <c r="Q2351">
        <v>179164</v>
      </c>
      <c r="R2351">
        <v>5</v>
      </c>
      <c r="S2351">
        <v>53027200</v>
      </c>
      <c r="U2351" t="str">
        <f>IFERROR(LEFT(spotify_top_songs_audio_features[[#This Row],[artist_names]],SEARCH(",",spotify_top_songs_audio_features[[#This Row],[artist_names]])-1),spotify_top_songs_audio_features[[#This Row],[artist_names]])</f>
        <v>JENNIE</v>
      </c>
      <c r="V2351" t="str">
        <f>IFERROR(MID(spotify_top_songs_audio_features[[#This Row],[artist_names]],SEARCH(",",spotify_top_songs_audio_features[[#This Row],[artist_names]])+2,99),"")</f>
        <v/>
      </c>
      <c r="W2351" t="str">
        <f>spotify_top_songs_audio_features[[#This Row],[source]]</f>
        <v>YG Entertainment/Interscope Records</v>
      </c>
      <c r="X2351" s="1">
        <f>spotify_top_songs_audio_features[[#This Row],[streams]]</f>
        <v>53027200</v>
      </c>
      <c r="Y2351" t="str">
        <f>IF(Tabela2[[#This Row],[feat]]="","","Feat")</f>
        <v/>
      </c>
      <c r="Z2351" s="17" t="str">
        <f>CONCATENATE(INT(spotify_top_songs_audio_features[[#This Row],[duration_ms]]/(60*1000)),":",MOD(INT(spotify_top_songs_audio_features[[#This Row],[duration_ms]]/1000),60))</f>
        <v>2:59</v>
      </c>
      <c r="AA23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351" t="str">
        <f>spotify_top_songs_audio_features[[#This Row],[track_name]]</f>
        <v>You &amp; Me</v>
      </c>
    </row>
    <row r="2352" spans="1:28" x14ac:dyDescent="0.25">
      <c r="A2352" t="s">
        <v>17168</v>
      </c>
      <c r="B2352" t="s">
        <v>15504</v>
      </c>
      <c r="C2352" t="s">
        <v>15505</v>
      </c>
      <c r="D2352" t="s">
        <v>2964</v>
      </c>
      <c r="E2352" t="s">
        <v>70</v>
      </c>
      <c r="F2352" t="s">
        <v>24</v>
      </c>
      <c r="G2352" t="s">
        <v>25</v>
      </c>
      <c r="H2352">
        <v>61</v>
      </c>
      <c r="I2352">
        <v>725</v>
      </c>
      <c r="J2352">
        <v>15</v>
      </c>
      <c r="K2352" t="s">
        <v>153</v>
      </c>
      <c r="L2352">
        <v>0</v>
      </c>
      <c r="M2352">
        <v>154</v>
      </c>
      <c r="N2352">
        <v>291</v>
      </c>
      <c r="O2352">
        <v>-5131</v>
      </c>
      <c r="P2352">
        <v>146163</v>
      </c>
      <c r="Q2352">
        <v>201788</v>
      </c>
      <c r="R2352">
        <v>6</v>
      </c>
      <c r="S2352">
        <v>53025164</v>
      </c>
      <c r="U2352" t="str">
        <f>IFERROR(LEFT(spotify_top_songs_audio_features[[#This Row],[artist_names]],SEARCH(",",spotify_top_songs_audio_features[[#This Row],[artist_names]])-1),spotify_top_songs_audio_features[[#This Row],[artist_names]])</f>
        <v>Kehlani</v>
      </c>
      <c r="V2352" t="str">
        <f>IFERROR(MID(spotify_top_songs_audio_features[[#This Row],[artist_names]],SEARCH(",",spotify_top_songs_audio_features[[#This Row],[artist_names]])+2,99),"")</f>
        <v>Ty Dolla $ign</v>
      </c>
      <c r="W2352" t="str">
        <f>spotify_top_songs_audio_features[[#This Row],[source]]</f>
        <v>TSNMI / Atlantic</v>
      </c>
      <c r="X2352" s="1">
        <f>spotify_top_songs_audio_features[[#This Row],[streams]]</f>
        <v>53025164</v>
      </c>
      <c r="Y2352" t="str">
        <f>IF(Tabela2[[#This Row],[feat]]="","","Feat")</f>
        <v>Feat</v>
      </c>
      <c r="Z2352" s="17" t="str">
        <f>CONCATENATE(INT(spotify_top_songs_audio_features[[#This Row],[duration_ms]]/(60*1000)),":",MOD(INT(spotify_top_songs_audio_features[[#This Row],[duration_ms]]/1000),60))</f>
        <v>3:21</v>
      </c>
      <c r="AA23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52" t="str">
        <f>spotify_top_songs_audio_features[[#This Row],[track_name]]</f>
        <v>Nights Like This (feat. Ty Dolla $ign)</v>
      </c>
    </row>
    <row r="2353" spans="1:28" x14ac:dyDescent="0.25">
      <c r="A2353" t="s">
        <v>16322</v>
      </c>
      <c r="B2353" t="s">
        <v>12576</v>
      </c>
      <c r="C2353" t="s">
        <v>16323</v>
      </c>
      <c r="D2353" t="s">
        <v>3931</v>
      </c>
      <c r="E2353" t="s">
        <v>58</v>
      </c>
      <c r="F2353" t="s">
        <v>32</v>
      </c>
      <c r="G2353" t="s">
        <v>25</v>
      </c>
      <c r="H2353">
        <v>728</v>
      </c>
      <c r="I2353">
        <v>685</v>
      </c>
      <c r="J2353">
        <v>433</v>
      </c>
      <c r="K2353" t="s">
        <v>16324</v>
      </c>
      <c r="L2353">
        <v>0</v>
      </c>
      <c r="M2353">
        <v>152</v>
      </c>
      <c r="N2353">
        <v>33</v>
      </c>
      <c r="O2353">
        <v>-5096</v>
      </c>
      <c r="P2353">
        <v>124934</v>
      </c>
      <c r="Q2353">
        <v>138970</v>
      </c>
      <c r="R2353">
        <v>7</v>
      </c>
      <c r="S2353">
        <v>52966695</v>
      </c>
      <c r="U2353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2353" t="str">
        <f>IFERROR(MID(spotify_top_songs_audio_features[[#This Row],[artist_names]],SEARCH(",",spotify_top_songs_audio_features[[#This Row],[artist_names]])+2,99),"")</f>
        <v>blackbear</v>
      </c>
      <c r="W2353" t="str">
        <f>spotify_top_songs_audio_features[[#This Row],[source]]</f>
        <v>Bad Boy/Interscope Records</v>
      </c>
      <c r="X2353" s="1">
        <f>spotify_top_songs_audio_features[[#This Row],[streams]]</f>
        <v>52966695</v>
      </c>
      <c r="Y2353" t="str">
        <f>IF(Tabela2[[#This Row],[feat]]="","","Feat")</f>
        <v>Feat</v>
      </c>
      <c r="Z2353" s="17" t="str">
        <f>CONCATENATE(INT(spotify_top_songs_audio_features[[#This Row],[duration_ms]]/(60*1000)),":",MOD(INT(spotify_top_songs_audio_features[[#This Row],[duration_ms]]/1000),60))</f>
        <v>2:18</v>
      </c>
      <c r="AA23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353" t="str">
        <f>spotify_top_songs_audio_features[[#This Row],[track_name]]</f>
        <v>my ex's best friend (with blackbear)</v>
      </c>
    </row>
    <row r="2354" spans="1:28" x14ac:dyDescent="0.25">
      <c r="A2354" t="s">
        <v>4295</v>
      </c>
      <c r="B2354" t="s">
        <v>4296</v>
      </c>
      <c r="C2354" t="s">
        <v>4297</v>
      </c>
      <c r="D2354" t="s">
        <v>612</v>
      </c>
      <c r="E2354" t="s">
        <v>31</v>
      </c>
      <c r="F2354" t="s">
        <v>32</v>
      </c>
      <c r="G2354" t="s">
        <v>25</v>
      </c>
      <c r="H2354">
        <v>564</v>
      </c>
      <c r="I2354">
        <v>722</v>
      </c>
      <c r="J2354">
        <v>124</v>
      </c>
      <c r="K2354" t="s">
        <v>2483</v>
      </c>
      <c r="L2354">
        <v>0</v>
      </c>
      <c r="M2354">
        <v>931</v>
      </c>
      <c r="N2354">
        <v>276</v>
      </c>
      <c r="O2354">
        <v>-559</v>
      </c>
      <c r="P2354">
        <v>99083</v>
      </c>
      <c r="Q2354">
        <v>165627</v>
      </c>
      <c r="R2354">
        <v>8</v>
      </c>
      <c r="S2354">
        <v>52941736</v>
      </c>
      <c r="U2354" t="str">
        <f>IFERROR(LEFT(spotify_top_songs_audio_features[[#This Row],[artist_names]],SEARCH(",",spotify_top_songs_audio_features[[#This Row],[artist_names]])-1),spotify_top_songs_audio_features[[#This Row],[artist_names]])</f>
        <v>OneRepublic</v>
      </c>
      <c r="V2354" t="str">
        <f>IFERROR(MID(spotify_top_songs_audio_features[[#This Row],[artist_names]],SEARCH(",",spotify_top_songs_audio_features[[#This Row],[artist_names]])+2,99),"")</f>
        <v>Logic</v>
      </c>
      <c r="W2354" t="str">
        <f>spotify_top_songs_audio_features[[#This Row],[source]]</f>
        <v>UMGRI Interscope</v>
      </c>
      <c r="X2354" s="1">
        <f>spotify_top_songs_audio_features[[#This Row],[streams]]</f>
        <v>52941736</v>
      </c>
      <c r="Y2354" t="str">
        <f>IF(Tabela2[[#This Row],[feat]]="","","Feat")</f>
        <v>Feat</v>
      </c>
      <c r="Z2354" s="17" t="str">
        <f>CONCATENATE(INT(spotify_top_songs_audio_features[[#This Row],[duration_ms]]/(60*1000)),":",MOD(INT(spotify_top_songs_audio_features[[#This Row],[duration_ms]]/1000),60))</f>
        <v>2:45</v>
      </c>
      <c r="AA23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54" t="str">
        <f>spotify_top_songs_audio_features[[#This Row],[track_name]]</f>
        <v>Start Again (feat. Logic)</v>
      </c>
    </row>
    <row r="2355" spans="1:28" x14ac:dyDescent="0.25">
      <c r="A2355" t="s">
        <v>5346</v>
      </c>
      <c r="B2355" t="s">
        <v>673</v>
      </c>
      <c r="C2355" t="s">
        <v>5347</v>
      </c>
      <c r="D2355" t="s">
        <v>176</v>
      </c>
      <c r="E2355" t="s">
        <v>70</v>
      </c>
      <c r="F2355" t="s">
        <v>24</v>
      </c>
      <c r="G2355" t="s">
        <v>25</v>
      </c>
      <c r="H2355">
        <v>883</v>
      </c>
      <c r="I2355">
        <v>657</v>
      </c>
      <c r="J2355">
        <v>305</v>
      </c>
      <c r="K2355" t="s">
        <v>5348</v>
      </c>
      <c r="L2355">
        <v>0</v>
      </c>
      <c r="M2355">
        <v>128</v>
      </c>
      <c r="N2355">
        <v>284</v>
      </c>
      <c r="O2355">
        <v>-5748</v>
      </c>
      <c r="P2355">
        <v>124992</v>
      </c>
      <c r="Q2355">
        <v>172933</v>
      </c>
      <c r="R2355">
        <v>7</v>
      </c>
      <c r="S2355">
        <v>52936167</v>
      </c>
      <c r="U2355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2355" t="str">
        <f>IFERROR(MID(spotify_top_songs_audio_features[[#This Row],[artist_names]],SEARCH(",",spotify_top_songs_audio_features[[#This Row],[artist_names]])+2,99),"")</f>
        <v/>
      </c>
      <c r="W2355" t="str">
        <f>spotify_top_songs_audio_features[[#This Row],[source]]</f>
        <v>Epic/Freebandz</v>
      </c>
      <c r="X2355" s="1">
        <f>spotify_top_songs_audio_features[[#This Row],[streams]]</f>
        <v>52936167</v>
      </c>
      <c r="Y2355" t="str">
        <f>IF(Tabela2[[#This Row],[feat]]="","","Feat")</f>
        <v/>
      </c>
      <c r="Z2355" s="17" t="str">
        <f>CONCATENATE(INT(spotify_top_songs_audio_features[[#This Row],[duration_ms]]/(60*1000)),":",MOD(INT(spotify_top_songs_audio_features[[#This Row],[duration_ms]]/1000),60))</f>
        <v>2:52</v>
      </c>
      <c r="AA23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55" t="str">
        <f>spotify_top_songs_audio_features[[#This Row],[track_name]]</f>
        <v>PUFFIN ON ZOOTIEZ</v>
      </c>
    </row>
    <row r="2356" spans="1:28" x14ac:dyDescent="0.25">
      <c r="A2356" t="s">
        <v>11716</v>
      </c>
      <c r="B2356" t="s">
        <v>2866</v>
      </c>
      <c r="C2356" t="s">
        <v>11717</v>
      </c>
      <c r="D2356" t="s">
        <v>397</v>
      </c>
      <c r="E2356" t="s">
        <v>70</v>
      </c>
      <c r="F2356" t="s">
        <v>24</v>
      </c>
      <c r="G2356" t="s">
        <v>25</v>
      </c>
      <c r="H2356">
        <v>806</v>
      </c>
      <c r="I2356">
        <v>558</v>
      </c>
      <c r="J2356">
        <v>172</v>
      </c>
      <c r="K2356" t="s">
        <v>11718</v>
      </c>
      <c r="L2356">
        <v>1.45E-4</v>
      </c>
      <c r="M2356">
        <v>16</v>
      </c>
      <c r="N2356">
        <v>26</v>
      </c>
      <c r="O2356">
        <v>-6538</v>
      </c>
      <c r="P2356">
        <v>85011</v>
      </c>
      <c r="Q2356">
        <v>251333</v>
      </c>
      <c r="R2356">
        <v>13</v>
      </c>
      <c r="S2356">
        <v>52928030</v>
      </c>
      <c r="U235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356" t="str">
        <f>IFERROR(MID(spotify_top_songs_audio_features[[#This Row],[artist_names]],SEARCH(",",spotify_top_songs_audio_features[[#This Row],[artist_names]])+2,99),"")</f>
        <v>21 Savage</v>
      </c>
      <c r="W2356" t="str">
        <f>spotify_top_songs_audio_features[[#This Row],[source]]</f>
        <v>Cash Money Records/Young Money Ent./Universal Rec.</v>
      </c>
      <c r="X2356" s="1">
        <f>spotify_top_songs_audio_features[[#This Row],[streams]]</f>
        <v>52928030</v>
      </c>
      <c r="Y2356" t="str">
        <f>IF(Tabela2[[#This Row],[feat]]="","","Feat")</f>
        <v>Feat</v>
      </c>
      <c r="Z2356" s="17" t="str">
        <f>CONCATENATE(INT(spotify_top_songs_audio_features[[#This Row],[duration_ms]]/(60*1000)),":",MOD(INT(spotify_top_songs_audio_features[[#This Row],[duration_ms]]/1000),60))</f>
        <v>4:11</v>
      </c>
      <c r="AA23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56" t="str">
        <f>spotify_top_songs_audio_features[[#This Row],[track_name]]</f>
        <v>Sneakin’</v>
      </c>
    </row>
    <row r="2357" spans="1:28" x14ac:dyDescent="0.25">
      <c r="A2357" t="s">
        <v>14224</v>
      </c>
      <c r="B2357" t="s">
        <v>1668</v>
      </c>
      <c r="C2357" t="s">
        <v>14225</v>
      </c>
      <c r="D2357" t="s">
        <v>1156</v>
      </c>
      <c r="E2357" t="s">
        <v>23</v>
      </c>
      <c r="F2357" t="s">
        <v>32</v>
      </c>
      <c r="G2357" t="s">
        <v>25</v>
      </c>
      <c r="H2357">
        <v>772</v>
      </c>
      <c r="I2357">
        <v>683</v>
      </c>
      <c r="J2357">
        <v>107</v>
      </c>
      <c r="K2357" t="s">
        <v>4248</v>
      </c>
      <c r="L2357">
        <v>0</v>
      </c>
      <c r="M2357">
        <v>936</v>
      </c>
      <c r="N2357">
        <v>773</v>
      </c>
      <c r="O2357">
        <v>-2867</v>
      </c>
      <c r="P2357">
        <v>16804</v>
      </c>
      <c r="Q2357">
        <v>199813</v>
      </c>
      <c r="R2357">
        <v>10</v>
      </c>
      <c r="S2357">
        <v>52906578</v>
      </c>
      <c r="U2357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2357" t="str">
        <f>IFERROR(MID(spotify_top_songs_audio_features[[#This Row],[artist_names]],SEARCH(",",spotify_top_songs_audio_features[[#This Row],[artist_names]])+2,99),"")</f>
        <v/>
      </c>
      <c r="W2357" t="str">
        <f>spotify_top_songs_audio_features[[#This Row],[source]]</f>
        <v>Aura Music Corp.</v>
      </c>
      <c r="X2357" s="1">
        <f>spotify_top_songs_audio_features[[#This Row],[streams]]</f>
        <v>52906578</v>
      </c>
      <c r="Y2357" t="str">
        <f>IF(Tabela2[[#This Row],[feat]]="","","Feat")</f>
        <v/>
      </c>
      <c r="Z2357" s="17" t="str">
        <f>CONCATENATE(INT(spotify_top_songs_audio_features[[#This Row],[duration_ms]]/(60*1000)),":",MOD(INT(spotify_top_songs_audio_features[[#This Row],[duration_ms]]/1000),60))</f>
        <v>3:19</v>
      </c>
      <c r="AA23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57" t="str">
        <f>spotify_top_songs_audio_features[[#This Row],[track_name]]</f>
        <v>Te Soñé de Nuevo</v>
      </c>
    </row>
    <row r="2358" spans="1:28" x14ac:dyDescent="0.25">
      <c r="A2358" t="s">
        <v>4956</v>
      </c>
      <c r="B2358" t="s">
        <v>2632</v>
      </c>
      <c r="C2358" t="s">
        <v>4957</v>
      </c>
      <c r="D2358" t="s">
        <v>520</v>
      </c>
      <c r="E2358" t="s">
        <v>31</v>
      </c>
      <c r="F2358" t="s">
        <v>32</v>
      </c>
      <c r="G2358" t="s">
        <v>25</v>
      </c>
      <c r="H2358">
        <v>643</v>
      </c>
      <c r="I2358">
        <v>403</v>
      </c>
      <c r="J2358">
        <v>41</v>
      </c>
      <c r="K2358" t="s">
        <v>2594</v>
      </c>
      <c r="L2358">
        <v>0</v>
      </c>
      <c r="M2358">
        <v>138</v>
      </c>
      <c r="N2358">
        <v>111</v>
      </c>
      <c r="O2358">
        <v>-11254</v>
      </c>
      <c r="P2358">
        <v>9854</v>
      </c>
      <c r="Q2358">
        <v>174682</v>
      </c>
      <c r="R2358">
        <v>8</v>
      </c>
      <c r="S2358">
        <v>52880136</v>
      </c>
      <c r="U2358" t="str">
        <f>IFERROR(LEFT(spotify_top_songs_audio_features[[#This Row],[artist_names]],SEARCH(",",spotify_top_songs_audio_features[[#This Row],[artist_names]])-1),spotify_top_songs_audio_features[[#This Row],[artist_names]])</f>
        <v>Roddy Ricch</v>
      </c>
      <c r="V2358" t="str">
        <f>IFERROR(MID(spotify_top_songs_audio_features[[#This Row],[artist_names]],SEARCH(",",spotify_top_songs_audio_features[[#This Row],[artist_names]])+2,99),"")</f>
        <v/>
      </c>
      <c r="W2358" t="str">
        <f>spotify_top_songs_audio_features[[#This Row],[source]]</f>
        <v>Atlantic Records</v>
      </c>
      <c r="X2358" s="1">
        <f>spotify_top_songs_audio_features[[#This Row],[streams]]</f>
        <v>52880136</v>
      </c>
      <c r="Y2358" t="str">
        <f>IF(Tabela2[[#This Row],[feat]]="","","Feat")</f>
        <v/>
      </c>
      <c r="Z2358" s="17" t="str">
        <f>CONCATENATE(INT(spotify_top_songs_audio_features[[#This Row],[duration_ms]]/(60*1000)),":",MOD(INT(spotify_top_songs_audio_features[[#This Row],[duration_ms]]/1000),60))</f>
        <v>2:54</v>
      </c>
      <c r="AA23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58" t="str">
        <f>spotify_top_songs_audio_features[[#This Row],[track_name]]</f>
        <v>late at night</v>
      </c>
    </row>
    <row r="2359" spans="1:28" x14ac:dyDescent="0.25">
      <c r="A2359" t="s">
        <v>8411</v>
      </c>
      <c r="B2359" t="s">
        <v>888</v>
      </c>
      <c r="C2359" t="s">
        <v>8412</v>
      </c>
      <c r="D2359" t="s">
        <v>436</v>
      </c>
      <c r="E2359" t="s">
        <v>23</v>
      </c>
      <c r="F2359" t="s">
        <v>24</v>
      </c>
      <c r="G2359" t="s">
        <v>25</v>
      </c>
      <c r="H2359">
        <v>68</v>
      </c>
      <c r="I2359">
        <v>852</v>
      </c>
      <c r="J2359">
        <v>349</v>
      </c>
      <c r="K2359" t="s">
        <v>1462</v>
      </c>
      <c r="L2359">
        <v>0</v>
      </c>
      <c r="M2359">
        <v>866</v>
      </c>
      <c r="N2359">
        <v>858</v>
      </c>
      <c r="O2359">
        <v>-435</v>
      </c>
      <c r="P2359">
        <v>101993</v>
      </c>
      <c r="Q2359">
        <v>179787</v>
      </c>
      <c r="R2359">
        <v>7</v>
      </c>
      <c r="S2359">
        <v>52878276</v>
      </c>
      <c r="U2359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359" t="str">
        <f>IFERROR(MID(spotify_top_songs_audio_features[[#This Row],[artist_names]],SEARCH(",",spotify_top_songs_audio_features[[#This Row],[artist_names]])+2,99),"")</f>
        <v/>
      </c>
      <c r="W2359" t="str">
        <f>spotify_top_songs_audio_features[[#This Row],[source]]</f>
        <v>Atlantic Records UK</v>
      </c>
      <c r="X2359" s="1">
        <f>spotify_top_songs_audio_features[[#This Row],[streams]]</f>
        <v>52878276</v>
      </c>
      <c r="Y2359" t="str">
        <f>IF(Tabela2[[#This Row],[feat]]="","","Feat")</f>
        <v/>
      </c>
      <c r="Z2359" s="17" t="str">
        <f>CONCATENATE(INT(spotify_top_songs_audio_features[[#This Row],[duration_ms]]/(60*1000)),":",MOD(INT(spotify_top_songs_audio_features[[#This Row],[duration_ms]]/1000),60))</f>
        <v>2:59</v>
      </c>
      <c r="AA23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59" t="str">
        <f>spotify_top_songs_audio_features[[#This Row],[track_name]]</f>
        <v>Nancy Mulligan</v>
      </c>
    </row>
    <row r="2360" spans="1:28" x14ac:dyDescent="0.25">
      <c r="A2360" t="s">
        <v>9184</v>
      </c>
      <c r="B2360" t="s">
        <v>9185</v>
      </c>
      <c r="C2360" t="s">
        <v>9186</v>
      </c>
      <c r="D2360" t="s">
        <v>9187</v>
      </c>
      <c r="E2360" t="s">
        <v>142</v>
      </c>
      <c r="F2360" t="s">
        <v>32</v>
      </c>
      <c r="G2360" t="s">
        <v>25</v>
      </c>
      <c r="H2360">
        <v>789</v>
      </c>
      <c r="I2360">
        <v>519</v>
      </c>
      <c r="J2360">
        <v>697</v>
      </c>
      <c r="K2360" t="s">
        <v>9188</v>
      </c>
      <c r="L2360">
        <v>0</v>
      </c>
      <c r="M2360">
        <v>85</v>
      </c>
      <c r="N2360">
        <v>857</v>
      </c>
      <c r="O2360">
        <v>-484</v>
      </c>
      <c r="P2360">
        <v>154037</v>
      </c>
      <c r="Q2360">
        <v>150610</v>
      </c>
      <c r="R2360">
        <v>8</v>
      </c>
      <c r="S2360">
        <v>52842792</v>
      </c>
      <c r="U2360" t="str">
        <f>IFERROR(LEFT(spotify_top_songs_audio_features[[#This Row],[artist_names]],SEARCH(",",spotify_top_songs_audio_features[[#This Row],[artist_names]])-1),spotify_top_songs_audio_features[[#This Row],[artist_names]])</f>
        <v>Chefin</v>
      </c>
      <c r="V2360" t="str">
        <f>IFERROR(MID(spotify_top_songs_audio_features[[#This Row],[artist_names]],SEARCH(",",spotify_top_songs_audio_features[[#This Row],[artist_names]])+2,99),"")</f>
        <v>Mainstreet</v>
      </c>
      <c r="W2360" t="str">
        <f>spotify_top_songs_audio_features[[#This Row],[source]]</f>
        <v>Mainstreet Records</v>
      </c>
      <c r="X2360" s="1">
        <f>spotify_top_songs_audio_features[[#This Row],[streams]]</f>
        <v>52842792</v>
      </c>
      <c r="Y2360" t="str">
        <f>IF(Tabela2[[#This Row],[feat]]="","","Feat")</f>
        <v>Feat</v>
      </c>
      <c r="Z2360" s="17" t="str">
        <f>CONCATENATE(INT(spotify_top_songs_audio_features[[#This Row],[duration_ms]]/(60*1000)),":",MOD(INT(spotify_top_songs_audio_features[[#This Row],[duration_ms]]/1000),60))</f>
        <v>2:30</v>
      </c>
      <c r="AA23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360" t="str">
        <f>spotify_top_songs_audio_features[[#This Row],[track_name]]</f>
        <v>212</v>
      </c>
    </row>
    <row r="2361" spans="1:28" x14ac:dyDescent="0.25">
      <c r="A2361" t="s">
        <v>2351</v>
      </c>
      <c r="B2361" t="s">
        <v>2352</v>
      </c>
      <c r="C2361" t="s">
        <v>2353</v>
      </c>
      <c r="D2361" t="s">
        <v>127</v>
      </c>
      <c r="E2361" t="s">
        <v>58</v>
      </c>
      <c r="F2361" t="s">
        <v>24</v>
      </c>
      <c r="G2361" t="s">
        <v>25</v>
      </c>
      <c r="H2361">
        <v>54</v>
      </c>
      <c r="I2361">
        <v>761</v>
      </c>
      <c r="J2361">
        <v>311</v>
      </c>
      <c r="K2361" t="s">
        <v>2354</v>
      </c>
      <c r="L2361">
        <v>2.5000000000000001E-5</v>
      </c>
      <c r="M2361">
        <v>137</v>
      </c>
      <c r="N2361">
        <v>215</v>
      </c>
      <c r="O2361">
        <v>-5356</v>
      </c>
      <c r="P2361">
        <v>124988</v>
      </c>
      <c r="Q2361">
        <v>282463</v>
      </c>
      <c r="R2361">
        <v>5</v>
      </c>
      <c r="S2361">
        <v>52726701</v>
      </c>
      <c r="U2361" t="str">
        <f>IFERROR(LEFT(spotify_top_songs_audio_features[[#This Row],[artist_names]],SEARCH(",",spotify_top_songs_audio_features[[#This Row],[artist_names]])-1),spotify_top_songs_audio_features[[#This Row],[artist_names]])</f>
        <v>JIN</v>
      </c>
      <c r="V2361" t="str">
        <f>IFERROR(MID(spotify_top_songs_audio_features[[#This Row],[artist_names]],SEARCH(",",spotify_top_songs_audio_features[[#This Row],[artist_names]])+2,99),"")</f>
        <v/>
      </c>
      <c r="W2361" t="str">
        <f>spotify_top_songs_audio_features[[#This Row],[source]]</f>
        <v>BIGHIT MUSIC</v>
      </c>
      <c r="X2361" s="1">
        <f>spotify_top_songs_audio_features[[#This Row],[streams]]</f>
        <v>52726701</v>
      </c>
      <c r="Y2361" t="str">
        <f>IF(Tabela2[[#This Row],[feat]]="","","Feat")</f>
        <v/>
      </c>
      <c r="Z2361" s="17" t="str">
        <f>CONCATENATE(INT(spotify_top_songs_audio_features[[#This Row],[duration_ms]]/(60*1000)),":",MOD(INT(spotify_top_songs_audio_features[[#This Row],[duration_ms]]/1000),60))</f>
        <v>4:42</v>
      </c>
      <c r="AA23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361" t="str">
        <f>spotify_top_songs_audio_features[[#This Row],[track_name]]</f>
        <v>The Astronaut</v>
      </c>
    </row>
    <row r="2362" spans="1:28" x14ac:dyDescent="0.25">
      <c r="A2362" t="s">
        <v>5096</v>
      </c>
      <c r="B2362" t="s">
        <v>5097</v>
      </c>
      <c r="C2362" t="s">
        <v>5098</v>
      </c>
      <c r="D2362" t="s">
        <v>2028</v>
      </c>
      <c r="E2362" t="s">
        <v>70</v>
      </c>
      <c r="F2362" t="s">
        <v>24</v>
      </c>
      <c r="G2362" t="s">
        <v>25</v>
      </c>
      <c r="H2362">
        <v>693</v>
      </c>
      <c r="I2362">
        <v>678</v>
      </c>
      <c r="J2362">
        <v>324</v>
      </c>
      <c r="K2362" t="s">
        <v>1320</v>
      </c>
      <c r="L2362">
        <v>5.71E-4</v>
      </c>
      <c r="M2362">
        <v>101</v>
      </c>
      <c r="N2362">
        <v>404</v>
      </c>
      <c r="O2362">
        <v>-7159</v>
      </c>
      <c r="P2362">
        <v>103952</v>
      </c>
      <c r="Q2362">
        <v>228267</v>
      </c>
      <c r="R2362">
        <v>58</v>
      </c>
      <c r="S2362">
        <v>52720555</v>
      </c>
      <c r="U2362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2362" t="str">
        <f>IFERROR(MID(spotify_top_songs_audio_features[[#This Row],[artist_names]],SEARCH(",",spotify_top_songs_audio_features[[#This Row],[artist_names]])+2,99),"")</f>
        <v>Whitney Houston</v>
      </c>
      <c r="W2362" t="str">
        <f>spotify_top_songs_audio_features[[#This Row],[source]]</f>
        <v>Kygo</v>
      </c>
      <c r="X2362" s="1">
        <f>spotify_top_songs_audio_features[[#This Row],[streams]]</f>
        <v>52720555</v>
      </c>
      <c r="Y2362" t="str">
        <f>IF(Tabela2[[#This Row],[feat]]="","","Feat")</f>
        <v>Feat</v>
      </c>
      <c r="Z2362" s="17" t="str">
        <f>CONCATENATE(INT(spotify_top_songs_audio_features[[#This Row],[duration_ms]]/(60*1000)),":",MOD(INT(spotify_top_songs_audio_features[[#This Row],[duration_ms]]/1000),60))</f>
        <v>3:48</v>
      </c>
      <c r="AA23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62" t="str">
        <f>spotify_top_songs_audio_features[[#This Row],[track_name]]</f>
        <v>Higher Love</v>
      </c>
    </row>
    <row r="2363" spans="1:28" x14ac:dyDescent="0.25">
      <c r="A2363" t="s">
        <v>8679</v>
      </c>
      <c r="B2363" t="s">
        <v>7752</v>
      </c>
      <c r="C2363" t="s">
        <v>8680</v>
      </c>
      <c r="D2363" t="s">
        <v>7754</v>
      </c>
      <c r="E2363" t="s">
        <v>70</v>
      </c>
      <c r="F2363" t="s">
        <v>24</v>
      </c>
      <c r="G2363" t="s">
        <v>25</v>
      </c>
      <c r="H2363">
        <v>664</v>
      </c>
      <c r="I2363">
        <v>666</v>
      </c>
      <c r="J2363">
        <v>446</v>
      </c>
      <c r="K2363" t="s">
        <v>470</v>
      </c>
      <c r="L2363">
        <v>0</v>
      </c>
      <c r="M2363">
        <v>854</v>
      </c>
      <c r="N2363">
        <v>405</v>
      </c>
      <c r="O2363">
        <v>-2203</v>
      </c>
      <c r="P2363">
        <v>139987</v>
      </c>
      <c r="Q2363">
        <v>210560</v>
      </c>
      <c r="R2363">
        <v>8</v>
      </c>
      <c r="S2363">
        <v>52700432</v>
      </c>
      <c r="U2363" t="str">
        <f>IFERROR(LEFT(spotify_top_songs_audio_features[[#This Row],[artist_names]],SEARCH(",",spotify_top_songs_audio_features[[#This Row],[artist_names]])-1),spotify_top_songs_audio_features[[#This Row],[artist_names]])</f>
        <v>Red Velvet</v>
      </c>
      <c r="V2363" t="str">
        <f>IFERROR(MID(spotify_top_songs_audio_features[[#This Row],[artist_names]],SEARCH(",",spotify_top_songs_audio_features[[#This Row],[artist_names]])+2,99),"")</f>
        <v/>
      </c>
      <c r="W2363" t="str">
        <f>spotify_top_songs_audio_features[[#This Row],[source]]</f>
        <v>SM Entertainment</v>
      </c>
      <c r="X2363" s="1">
        <f>spotify_top_songs_audio_features[[#This Row],[streams]]</f>
        <v>52700432</v>
      </c>
      <c r="Y2363" t="str">
        <f>IF(Tabela2[[#This Row],[feat]]="","","Feat")</f>
        <v/>
      </c>
      <c r="Z2363" s="17" t="str">
        <f>CONCATENATE(INT(spotify_top_songs_audio_features[[#This Row],[duration_ms]]/(60*1000)),":",MOD(INT(spotify_top_songs_audio_features[[#This Row],[duration_ms]]/1000),60))</f>
        <v>3:30</v>
      </c>
      <c r="AA23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63" t="str">
        <f>spotify_top_songs_audio_features[[#This Row],[track_name]]</f>
        <v>Psycho</v>
      </c>
    </row>
    <row r="2364" spans="1:28" x14ac:dyDescent="0.25">
      <c r="A2364" t="s">
        <v>395</v>
      </c>
      <c r="B2364" t="s">
        <v>284</v>
      </c>
      <c r="C2364" t="s">
        <v>396</v>
      </c>
      <c r="D2364" t="s">
        <v>397</v>
      </c>
      <c r="E2364" t="s">
        <v>97</v>
      </c>
      <c r="F2364" t="s">
        <v>32</v>
      </c>
      <c r="G2364" t="s">
        <v>25</v>
      </c>
      <c r="H2364">
        <v>736</v>
      </c>
      <c r="I2364">
        <v>491</v>
      </c>
      <c r="J2364">
        <v>439</v>
      </c>
      <c r="K2364" t="s">
        <v>398</v>
      </c>
      <c r="L2364">
        <v>0</v>
      </c>
      <c r="M2364">
        <v>571</v>
      </c>
      <c r="N2364">
        <v>203</v>
      </c>
      <c r="O2364">
        <v>-6892</v>
      </c>
      <c r="P2364">
        <v>141979</v>
      </c>
      <c r="Q2364">
        <v>218674</v>
      </c>
      <c r="R2364">
        <v>7</v>
      </c>
      <c r="S2364">
        <v>52659150</v>
      </c>
      <c r="U236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364" t="str">
        <f>IFERROR(MID(spotify_top_songs_audio_features[[#This Row],[artist_names]],SEARCH(",",spotify_top_songs_audio_features[[#This Row],[artist_names]])+2,99),"")</f>
        <v/>
      </c>
      <c r="W2364" t="str">
        <f>spotify_top_songs_audio_features[[#This Row],[source]]</f>
        <v>Cash Money Records/Young Money Ent./Universal Rec.</v>
      </c>
      <c r="X2364" s="1">
        <f>spotify_top_songs_audio_features[[#This Row],[streams]]</f>
        <v>52659150</v>
      </c>
      <c r="Y2364" t="str">
        <f>IF(Tabela2[[#This Row],[feat]]="","","Feat")</f>
        <v/>
      </c>
      <c r="Z2364" s="17" t="str">
        <f>CONCATENATE(INT(spotify_top_songs_audio_features[[#This Row],[duration_ms]]/(60*1000)),":",MOD(INT(spotify_top_songs_audio_features[[#This Row],[duration_ms]]/1000),60))</f>
        <v>3:38</v>
      </c>
      <c r="AA23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364" t="str">
        <f>spotify_top_songs_audio_features[[#This Row],[track_name]]</f>
        <v>Free Smoke</v>
      </c>
    </row>
    <row r="2365" spans="1:28" x14ac:dyDescent="0.25">
      <c r="A2365" t="s">
        <v>9914</v>
      </c>
      <c r="B2365" t="s">
        <v>9915</v>
      </c>
      <c r="C2365" t="s">
        <v>9916</v>
      </c>
      <c r="D2365" t="s">
        <v>9917</v>
      </c>
      <c r="E2365" t="s">
        <v>31</v>
      </c>
      <c r="F2365" t="s">
        <v>32</v>
      </c>
      <c r="G2365" t="s">
        <v>25</v>
      </c>
      <c r="H2365">
        <v>721</v>
      </c>
      <c r="I2365">
        <v>612</v>
      </c>
      <c r="J2365">
        <v>563</v>
      </c>
      <c r="K2365" t="s">
        <v>1157</v>
      </c>
      <c r="L2365">
        <v>0</v>
      </c>
      <c r="M2365">
        <v>156</v>
      </c>
      <c r="N2365">
        <v>86</v>
      </c>
      <c r="O2365">
        <v>-6899</v>
      </c>
      <c r="P2365">
        <v>85081</v>
      </c>
      <c r="Q2365">
        <v>182199</v>
      </c>
      <c r="R2365">
        <v>9</v>
      </c>
      <c r="S2365">
        <v>52625205</v>
      </c>
      <c r="U2365" t="str">
        <f>IFERROR(LEFT(spotify_top_songs_audio_features[[#This Row],[artist_names]],SEARCH(",",spotify_top_songs_audio_features[[#This Row],[artist_names]])-1),spotify_top_songs_audio_features[[#This Row],[artist_names]])</f>
        <v>Migrantes</v>
      </c>
      <c r="V2365" t="str">
        <f>IFERROR(MID(spotify_top_songs_audio_features[[#This Row],[artist_names]],SEARCH(",",spotify_top_songs_audio_features[[#This Row],[artist_names]])+2,99),"")</f>
        <v>Alico</v>
      </c>
      <c r="W2365" t="str">
        <f>spotify_top_songs_audio_features[[#This Row],[source]]</f>
        <v>LEB Records</v>
      </c>
      <c r="X2365" s="1">
        <f>spotify_top_songs_audio_features[[#This Row],[streams]]</f>
        <v>52625205</v>
      </c>
      <c r="Y2365" t="str">
        <f>IF(Tabela2[[#This Row],[feat]]="","","Feat")</f>
        <v>Feat</v>
      </c>
      <c r="Z2365" s="17" t="str">
        <f>CONCATENATE(INT(spotify_top_songs_audio_features[[#This Row],[duration_ms]]/(60*1000)),":",MOD(INT(spotify_top_songs_audio_features[[#This Row],[duration_ms]]/1000),60))</f>
        <v>3:2</v>
      </c>
      <c r="AA23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65" t="str">
        <f>spotify_top_songs_audio_features[[#This Row],[track_name]]</f>
        <v>Si Me Tomo Una Cerveza</v>
      </c>
    </row>
    <row r="2366" spans="1:28" x14ac:dyDescent="0.25">
      <c r="A2366" t="s">
        <v>5913</v>
      </c>
      <c r="B2366" t="s">
        <v>125</v>
      </c>
      <c r="C2366" t="s">
        <v>5914</v>
      </c>
      <c r="D2366" t="s">
        <v>127</v>
      </c>
      <c r="E2366" t="s">
        <v>142</v>
      </c>
      <c r="F2366" t="s">
        <v>32</v>
      </c>
      <c r="G2366" t="s">
        <v>25</v>
      </c>
      <c r="H2366">
        <v>719</v>
      </c>
      <c r="I2366">
        <v>758</v>
      </c>
      <c r="J2366">
        <v>851</v>
      </c>
      <c r="K2366" t="s">
        <v>1882</v>
      </c>
      <c r="L2366">
        <v>0</v>
      </c>
      <c r="M2366">
        <v>129</v>
      </c>
      <c r="N2366">
        <v>49</v>
      </c>
      <c r="O2366">
        <v>-5167</v>
      </c>
      <c r="P2366">
        <v>147023</v>
      </c>
      <c r="Q2366">
        <v>198261</v>
      </c>
      <c r="R2366">
        <v>5</v>
      </c>
      <c r="S2366">
        <v>52621318</v>
      </c>
      <c r="U2366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2366" t="str">
        <f>IFERROR(MID(spotify_top_songs_audio_features[[#This Row],[artist_names]],SEARCH(",",spotify_top_songs_audio_features[[#This Row],[artist_names]])+2,99),"")</f>
        <v/>
      </c>
      <c r="W2366" t="str">
        <f>spotify_top_songs_audio_features[[#This Row],[source]]</f>
        <v>BIGHIT MUSIC</v>
      </c>
      <c r="X2366" s="1">
        <f>spotify_top_songs_audio_features[[#This Row],[streams]]</f>
        <v>52621318</v>
      </c>
      <c r="Y2366" t="str">
        <f>IF(Tabela2[[#This Row],[feat]]="","","Feat")</f>
        <v/>
      </c>
      <c r="Z2366" s="17" t="str">
        <f>CONCATENATE(INT(spotify_top_songs_audio_features[[#This Row],[duration_ms]]/(60*1000)),":",MOD(INT(spotify_top_songs_audio_features[[#This Row],[duration_ms]]/1000),60))</f>
        <v>3:18</v>
      </c>
      <c r="AA23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366" t="str">
        <f>spotify_top_songs_audio_features[[#This Row],[track_name]]</f>
        <v>Black Swan</v>
      </c>
    </row>
    <row r="2367" spans="1:28" x14ac:dyDescent="0.25">
      <c r="A2367" t="s">
        <v>12902</v>
      </c>
      <c r="B2367" t="s">
        <v>12903</v>
      </c>
      <c r="C2367" t="s">
        <v>12904</v>
      </c>
      <c r="D2367" t="s">
        <v>1264</v>
      </c>
      <c r="E2367" t="s">
        <v>31</v>
      </c>
      <c r="F2367" t="s">
        <v>24</v>
      </c>
      <c r="G2367" t="s">
        <v>25</v>
      </c>
      <c r="H2367">
        <v>919</v>
      </c>
      <c r="I2367">
        <v>622</v>
      </c>
      <c r="J2367">
        <v>997</v>
      </c>
      <c r="K2367" t="s">
        <v>915</v>
      </c>
      <c r="L2367">
        <v>4.2400000000000001E-4</v>
      </c>
      <c r="M2367">
        <v>122</v>
      </c>
      <c r="N2367">
        <v>424</v>
      </c>
      <c r="O2367">
        <v>-7384</v>
      </c>
      <c r="P2367">
        <v>140022</v>
      </c>
      <c r="Q2367">
        <v>205803</v>
      </c>
      <c r="R2367">
        <v>10</v>
      </c>
      <c r="S2367">
        <v>52598193</v>
      </c>
      <c r="U2367" t="str">
        <f>IFERROR(LEFT(spotify_top_songs_audio_features[[#This Row],[artist_names]],SEARCH(",",spotify_top_songs_audio_features[[#This Row],[artist_names]])-1),spotify_top_songs_audio_features[[#This Row],[artist_names]])</f>
        <v>Offset</v>
      </c>
      <c r="V2367" t="str">
        <f>IFERROR(MID(spotify_top_songs_audio_features[[#This Row],[artist_names]],SEARCH(",",spotify_top_songs_audio_features[[#This Row],[artist_names]])+2,99),"")</f>
        <v>Cardi B</v>
      </c>
      <c r="W2367" t="str">
        <f>spotify_top_songs_audio_features[[#This Row],[source]]</f>
        <v>Quality Control Music/Motown Records</v>
      </c>
      <c r="X2367" s="1">
        <f>spotify_top_songs_audio_features[[#This Row],[streams]]</f>
        <v>52598193</v>
      </c>
      <c r="Y2367" t="str">
        <f>IF(Tabela2[[#This Row],[feat]]="","","Feat")</f>
        <v>Feat</v>
      </c>
      <c r="Z2367" s="17" t="str">
        <f>CONCATENATE(INT(spotify_top_songs_audio_features[[#This Row],[duration_ms]]/(60*1000)),":",MOD(INT(spotify_top_songs_audio_features[[#This Row],[duration_ms]]/1000),60))</f>
        <v>3:25</v>
      </c>
      <c r="AA23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67" t="str">
        <f>spotify_top_songs_audio_features[[#This Row],[track_name]]</f>
        <v>Clout (feat. Cardi B)</v>
      </c>
    </row>
    <row r="2368" spans="1:28" x14ac:dyDescent="0.25">
      <c r="A2368" t="s">
        <v>13645</v>
      </c>
      <c r="B2368" t="s">
        <v>13646</v>
      </c>
      <c r="C2368" t="s">
        <v>13647</v>
      </c>
      <c r="D2368" t="s">
        <v>141</v>
      </c>
      <c r="E2368" t="s">
        <v>23</v>
      </c>
      <c r="F2368" t="s">
        <v>24</v>
      </c>
      <c r="G2368" t="s">
        <v>25</v>
      </c>
      <c r="H2368">
        <v>772</v>
      </c>
      <c r="I2368">
        <v>83</v>
      </c>
      <c r="J2368">
        <v>599</v>
      </c>
      <c r="K2368" t="s">
        <v>2216</v>
      </c>
      <c r="L2368">
        <v>0</v>
      </c>
      <c r="M2368">
        <v>843</v>
      </c>
      <c r="N2368">
        <v>697</v>
      </c>
      <c r="O2368">
        <v>-5019</v>
      </c>
      <c r="P2368">
        <v>94011</v>
      </c>
      <c r="Q2368">
        <v>194200</v>
      </c>
      <c r="R2368">
        <v>8</v>
      </c>
      <c r="S2368">
        <v>52586578</v>
      </c>
      <c r="U236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368" t="str">
        <f>IFERROR(MID(spotify_top_songs_audio_features[[#This Row],[artist_names]],SEARCH(",",spotify_top_songs_audio_features[[#This Row],[artist_names]])+2,99),"")</f>
        <v>Don Omar</v>
      </c>
      <c r="W2368" t="str">
        <f>spotify_top_songs_audio_features[[#This Row],[source]]</f>
        <v>Rimas Entertainment LLC</v>
      </c>
      <c r="X2368" s="1">
        <f>spotify_top_songs_audio_features[[#This Row],[streams]]</f>
        <v>52586578</v>
      </c>
      <c r="Y2368" t="str">
        <f>IF(Tabela2[[#This Row],[feat]]="","","Feat")</f>
        <v>Feat</v>
      </c>
      <c r="Z2368" s="17" t="str">
        <f>CONCATENATE(INT(spotify_top_songs_audio_features[[#This Row],[duration_ms]]/(60*1000)),":",MOD(INT(spotify_top_songs_audio_features[[#This Row],[duration_ms]]/1000),60))</f>
        <v>3:14</v>
      </c>
      <c r="AA23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68" t="str">
        <f>spotify_top_songs_audio_features[[#This Row],[track_name]]</f>
        <v>PA' ROMPERLA</v>
      </c>
    </row>
    <row r="2369" spans="1:28" x14ac:dyDescent="0.25">
      <c r="A2369" t="s">
        <v>9574</v>
      </c>
      <c r="B2369" t="s">
        <v>2500</v>
      </c>
      <c r="C2369" t="s">
        <v>9575</v>
      </c>
      <c r="D2369" t="s">
        <v>2502</v>
      </c>
      <c r="E2369" t="s">
        <v>97</v>
      </c>
      <c r="F2369" t="s">
        <v>32</v>
      </c>
      <c r="G2369" t="s">
        <v>25</v>
      </c>
      <c r="H2369">
        <v>657</v>
      </c>
      <c r="I2369">
        <v>88</v>
      </c>
      <c r="J2369">
        <v>102</v>
      </c>
      <c r="K2369" t="s">
        <v>1390</v>
      </c>
      <c r="L2369">
        <v>0</v>
      </c>
      <c r="M2369">
        <v>463</v>
      </c>
      <c r="N2369">
        <v>769</v>
      </c>
      <c r="O2369">
        <v>-3672</v>
      </c>
      <c r="P2369">
        <v>150084</v>
      </c>
      <c r="Q2369">
        <v>205493</v>
      </c>
      <c r="R2369">
        <v>8</v>
      </c>
      <c r="S2369">
        <v>52558784</v>
      </c>
      <c r="U2369" t="str">
        <f>IFERROR(LEFT(spotify_top_songs_audio_features[[#This Row],[artist_names]],SEARCH(",",spotify_top_songs_audio_features[[#This Row],[artist_names]])-1),spotify_top_songs_audio_features[[#This Row],[artist_names]])</f>
        <v>TWICE</v>
      </c>
      <c r="V2369" t="str">
        <f>IFERROR(MID(spotify_top_songs_audio_features[[#This Row],[artist_names]],SEARCH(",",spotify_top_songs_audio_features[[#This Row],[artist_names]])+2,99),"")</f>
        <v/>
      </c>
      <c r="W2369" t="str">
        <f>spotify_top_songs_audio_features[[#This Row],[source]]</f>
        <v>Republic Records - TWICE</v>
      </c>
      <c r="X2369" s="1">
        <f>spotify_top_songs_audio_features[[#This Row],[streams]]</f>
        <v>52558784</v>
      </c>
      <c r="Y2369" t="str">
        <f>IF(Tabela2[[#This Row],[feat]]="","","Feat")</f>
        <v/>
      </c>
      <c r="Z2369" s="17" t="str">
        <f>CONCATENATE(INT(spotify_top_songs_audio_features[[#This Row],[duration_ms]]/(60*1000)),":",MOD(INT(spotify_top_songs_audio_features[[#This Row],[duration_ms]]/1000),60))</f>
        <v>3:25</v>
      </c>
      <c r="AA23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369" t="str">
        <f>spotify_top_songs_audio_features[[#This Row],[track_name]]</f>
        <v>I CAN'T STOP ME</v>
      </c>
    </row>
    <row r="2370" spans="1:28" x14ac:dyDescent="0.25">
      <c r="A2370" t="s">
        <v>4668</v>
      </c>
      <c r="B2370" t="s">
        <v>4669</v>
      </c>
      <c r="C2370" t="s">
        <v>4670</v>
      </c>
      <c r="D2370" t="s">
        <v>436</v>
      </c>
      <c r="E2370" t="s">
        <v>70</v>
      </c>
      <c r="F2370" t="s">
        <v>32</v>
      </c>
      <c r="G2370" t="s">
        <v>25</v>
      </c>
      <c r="H2370">
        <v>728</v>
      </c>
      <c r="I2370">
        <v>69</v>
      </c>
      <c r="J2370">
        <v>524</v>
      </c>
      <c r="K2370" t="s">
        <v>2460</v>
      </c>
      <c r="L2370">
        <v>0</v>
      </c>
      <c r="M2370">
        <v>104</v>
      </c>
      <c r="N2370">
        <v>415</v>
      </c>
      <c r="O2370">
        <v>-4344</v>
      </c>
      <c r="P2370">
        <v>94028</v>
      </c>
      <c r="Q2370">
        <v>221153</v>
      </c>
      <c r="R2370">
        <v>8</v>
      </c>
      <c r="S2370">
        <v>52543183</v>
      </c>
      <c r="U2370" t="str">
        <f>IFERROR(LEFT(spotify_top_songs_audio_features[[#This Row],[artist_names]],SEARCH(",",spotify_top_songs_audio_features[[#This Row],[artist_names]])-1),spotify_top_songs_audio_features[[#This Row],[artist_names]])</f>
        <v>Rita Ora</v>
      </c>
      <c r="V2370" t="str">
        <f>IFERROR(MID(spotify_top_songs_audio_features[[#This Row],[artist_names]],SEARCH(",",spotify_top_songs_audio_features[[#This Row],[artist_names]])+2,99),"")</f>
        <v>Bebe Rexha, Charli XCX, Cardi B</v>
      </c>
      <c r="W2370" t="str">
        <f>spotify_top_songs_audio_features[[#This Row],[source]]</f>
        <v>Atlantic Records UK</v>
      </c>
      <c r="X2370" s="1">
        <f>spotify_top_songs_audio_features[[#This Row],[streams]]</f>
        <v>52543183</v>
      </c>
      <c r="Y2370" t="str">
        <f>IF(Tabela2[[#This Row],[feat]]="","","Feat")</f>
        <v>Feat</v>
      </c>
      <c r="Z2370" s="17" t="str">
        <f>CONCATENATE(INT(spotify_top_songs_audio_features[[#This Row],[duration_ms]]/(60*1000)),":",MOD(INT(spotify_top_songs_audio_features[[#This Row],[duration_ms]]/1000),60))</f>
        <v>3:41</v>
      </c>
      <c r="AA23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70" t="str">
        <f>spotify_top_songs_audio_features[[#This Row],[track_name]]</f>
        <v>Girls (feat. Cardi B, Bebe Rexha &amp; Charli XCX)</v>
      </c>
    </row>
    <row r="2371" spans="1:28" x14ac:dyDescent="0.25">
      <c r="A2371" t="s">
        <v>16440</v>
      </c>
      <c r="B2371" t="s">
        <v>11252</v>
      </c>
      <c r="C2371" t="s">
        <v>16441</v>
      </c>
      <c r="D2371" t="s">
        <v>282</v>
      </c>
      <c r="E2371" t="s">
        <v>31</v>
      </c>
      <c r="F2371" t="s">
        <v>24</v>
      </c>
      <c r="G2371" t="s">
        <v>25</v>
      </c>
      <c r="H2371">
        <v>92</v>
      </c>
      <c r="I2371">
        <v>833</v>
      </c>
      <c r="J2371">
        <v>253</v>
      </c>
      <c r="K2371" t="s">
        <v>7090</v>
      </c>
      <c r="L2371">
        <v>0</v>
      </c>
      <c r="M2371">
        <v>596</v>
      </c>
      <c r="N2371">
        <v>645</v>
      </c>
      <c r="O2371">
        <v>-318</v>
      </c>
      <c r="P2371">
        <v>141034</v>
      </c>
      <c r="Q2371">
        <v>165726</v>
      </c>
      <c r="R2371">
        <v>9</v>
      </c>
      <c r="S2371">
        <v>52515883</v>
      </c>
      <c r="U2371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2371" t="str">
        <f>IFERROR(MID(spotify_top_songs_audio_features[[#This Row],[artist_names]],SEARCH(",",spotify_top_songs_audio_features[[#This Row],[artist_names]])+2,99),"")</f>
        <v>Stunna 4 Vegas, NLE Choppa, Mike WiLL Made-It</v>
      </c>
      <c r="W2371" t="str">
        <f>spotify_top_songs_audio_features[[#This Row],[source]]</f>
        <v>Columbia</v>
      </c>
      <c r="X2371" s="1">
        <f>spotify_top_songs_audio_features[[#This Row],[streams]]</f>
        <v>52515883</v>
      </c>
      <c r="Y2371" t="str">
        <f>IF(Tabela2[[#This Row],[feat]]="","","Feat")</f>
        <v>Feat</v>
      </c>
      <c r="Z2371" s="17" t="str">
        <f>CONCATENATE(INT(spotify_top_songs_audio_features[[#This Row],[duration_ms]]/(60*1000)),":",MOD(INT(spotify_top_songs_audio_features[[#This Row],[duration_ms]]/1000),60))</f>
        <v>2:45</v>
      </c>
      <c r="AA23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71" t="str">
        <f>spotify_top_songs_audio_features[[#This Row],[track_name]]</f>
        <v>Go Stupid (feat. NLE Choppa &amp; Mike WiLL Made-It)</v>
      </c>
    </row>
    <row r="2372" spans="1:28" x14ac:dyDescent="0.25">
      <c r="A2372" t="s">
        <v>721</v>
      </c>
      <c r="B2372" t="s">
        <v>722</v>
      </c>
      <c r="C2372" t="s">
        <v>723</v>
      </c>
      <c r="D2372" t="s">
        <v>724</v>
      </c>
      <c r="E2372" t="s">
        <v>97</v>
      </c>
      <c r="F2372" t="s">
        <v>32</v>
      </c>
      <c r="G2372" t="s">
        <v>25</v>
      </c>
      <c r="H2372">
        <v>561</v>
      </c>
      <c r="I2372">
        <v>779</v>
      </c>
      <c r="J2372">
        <v>531</v>
      </c>
      <c r="K2372" t="s">
        <v>725</v>
      </c>
      <c r="L2372">
        <v>0</v>
      </c>
      <c r="M2372">
        <v>78</v>
      </c>
      <c r="N2372">
        <v>235</v>
      </c>
      <c r="O2372">
        <v>-5107</v>
      </c>
      <c r="P2372">
        <v>81965</v>
      </c>
      <c r="Q2372">
        <v>256064</v>
      </c>
      <c r="R2372">
        <v>9</v>
      </c>
      <c r="S2372">
        <v>52481483</v>
      </c>
      <c r="U2372" t="str">
        <f>IFERROR(LEFT(spotify_top_songs_audio_features[[#This Row],[artist_names]],SEARCH(",",spotify_top_songs_audio_features[[#This Row],[artist_names]])-1),spotify_top_songs_audio_features[[#This Row],[artist_names]])</f>
        <v>Ella Mai</v>
      </c>
      <c r="V2372" t="str">
        <f>IFERROR(MID(spotify_top_songs_audio_features[[#This Row],[artist_names]],SEARCH(",",spotify_top_songs_audio_features[[#This Row],[artist_names]])+2,99),"")</f>
        <v/>
      </c>
      <c r="W2372" t="str">
        <f>spotify_top_songs_audio_features[[#This Row],[source]]</f>
        <v>10 Summers / Interscope PS</v>
      </c>
      <c r="X2372" s="1">
        <f>spotify_top_songs_audio_features[[#This Row],[streams]]</f>
        <v>52481483</v>
      </c>
      <c r="Y2372" t="str">
        <f>IF(Tabela2[[#This Row],[feat]]="","","Feat")</f>
        <v/>
      </c>
      <c r="Z2372" s="17" t="str">
        <f>CONCATENATE(INT(spotify_top_songs_audio_features[[#This Row],[duration_ms]]/(60*1000)),":",MOD(INT(spotify_top_songs_audio_features[[#This Row],[duration_ms]]/1000),60))</f>
        <v>4:16</v>
      </c>
      <c r="AA23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372" t="str">
        <f>spotify_top_songs_audio_features[[#This Row],[track_name]]</f>
        <v>Boo'd Up</v>
      </c>
    </row>
    <row r="2373" spans="1:28" x14ac:dyDescent="0.25">
      <c r="A2373" t="s">
        <v>2760</v>
      </c>
      <c r="B2373" t="s">
        <v>2761</v>
      </c>
      <c r="C2373" t="s">
        <v>2762</v>
      </c>
      <c r="D2373" t="s">
        <v>2763</v>
      </c>
      <c r="E2373" t="s">
        <v>70</v>
      </c>
      <c r="F2373" t="s">
        <v>24</v>
      </c>
      <c r="G2373" t="s">
        <v>25</v>
      </c>
      <c r="H2373">
        <v>703</v>
      </c>
      <c r="I2373">
        <v>429</v>
      </c>
      <c r="J2373">
        <v>308</v>
      </c>
      <c r="K2373" t="s">
        <v>2764</v>
      </c>
      <c r="L2373">
        <v>1.4799999999999999E-4</v>
      </c>
      <c r="M2373">
        <v>113</v>
      </c>
      <c r="N2373">
        <v>416</v>
      </c>
      <c r="O2373">
        <v>-9076</v>
      </c>
      <c r="P2373">
        <v>129034</v>
      </c>
      <c r="Q2373">
        <v>220650</v>
      </c>
      <c r="R2373">
        <v>5</v>
      </c>
      <c r="S2373">
        <v>52476603</v>
      </c>
      <c r="U2373" t="str">
        <f>IFERROR(LEFT(spotify_top_songs_audio_features[[#This Row],[artist_names]],SEARCH(",",spotify_top_songs_audio_features[[#This Row],[artist_names]])-1),spotify_top_songs_audio_features[[#This Row],[artist_names]])</f>
        <v>Eden Muñoz</v>
      </c>
      <c r="V2373" t="str">
        <f>IFERROR(MID(spotify_top_songs_audio_features[[#This Row],[artist_names]],SEARCH(",",spotify_top_songs_audio_features[[#This Row],[artist_names]])+2,99),"")</f>
        <v>Junior H</v>
      </c>
      <c r="W2373" t="str">
        <f>spotify_top_songs_audio_features[[#This Row],[source]]</f>
        <v>Lizos Music</v>
      </c>
      <c r="X2373" s="1">
        <f>spotify_top_songs_audio_features[[#This Row],[streams]]</f>
        <v>52476603</v>
      </c>
      <c r="Y2373" t="str">
        <f>IF(Tabela2[[#This Row],[feat]]="","","Feat")</f>
        <v>Feat</v>
      </c>
      <c r="Z2373" s="17" t="str">
        <f>CONCATENATE(INT(spotify_top_songs_audio_features[[#This Row],[duration_ms]]/(60*1000)),":",MOD(INT(spotify_top_songs_audio_features[[#This Row],[duration_ms]]/1000),60))</f>
        <v>3:40</v>
      </c>
      <c r="AA23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73" t="str">
        <f>spotify_top_songs_audio_features[[#This Row],[track_name]]</f>
        <v>Abcdario</v>
      </c>
    </row>
    <row r="2374" spans="1:28" x14ac:dyDescent="0.25">
      <c r="A2374" t="s">
        <v>13871</v>
      </c>
      <c r="B2374" t="s">
        <v>439</v>
      </c>
      <c r="C2374" t="s">
        <v>13872</v>
      </c>
      <c r="D2374" t="s">
        <v>48</v>
      </c>
      <c r="E2374" t="s">
        <v>113</v>
      </c>
      <c r="F2374" t="s">
        <v>24</v>
      </c>
      <c r="G2374" t="s">
        <v>25</v>
      </c>
      <c r="H2374">
        <v>762</v>
      </c>
      <c r="I2374">
        <v>621</v>
      </c>
      <c r="J2374">
        <v>866</v>
      </c>
      <c r="K2374" t="s">
        <v>13873</v>
      </c>
      <c r="L2374">
        <v>0</v>
      </c>
      <c r="M2374">
        <v>464</v>
      </c>
      <c r="N2374">
        <v>593</v>
      </c>
      <c r="O2374">
        <v>-624</v>
      </c>
      <c r="P2374">
        <v>120056</v>
      </c>
      <c r="Q2374">
        <v>216747</v>
      </c>
      <c r="R2374">
        <v>6</v>
      </c>
      <c r="S2374">
        <v>52463959</v>
      </c>
      <c r="U2374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374" t="str">
        <f>IFERROR(MID(spotify_top_songs_audio_features[[#This Row],[artist_names]],SEARCH(",",spotify_top_songs_audio_features[[#This Row],[artist_names]])+2,99),"")</f>
        <v/>
      </c>
      <c r="W2374" t="str">
        <f>spotify_top_songs_audio_features[[#This Row],[source]]</f>
        <v>Republic Records</v>
      </c>
      <c r="X2374" s="1">
        <f>spotify_top_songs_audio_features[[#This Row],[streams]]</f>
        <v>52463959</v>
      </c>
      <c r="Y2374" t="str">
        <f>IF(Tabela2[[#This Row],[feat]]="","","Feat")</f>
        <v/>
      </c>
      <c r="Z2374" s="17" t="str">
        <f>CONCATENATE(INT(spotify_top_songs_audio_features[[#This Row],[duration_ms]]/(60*1000)),":",MOD(INT(spotify_top_songs_audio_features[[#This Row],[duration_ms]]/1000),60))</f>
        <v>3:36</v>
      </c>
      <c r="AA23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374" t="str">
        <f>spotify_top_songs_audio_features[[#This Row],[track_name]]</f>
        <v>Takin' Shots</v>
      </c>
    </row>
    <row r="2375" spans="1:28" x14ac:dyDescent="0.25">
      <c r="A2375" t="s">
        <v>11774</v>
      </c>
      <c r="B2375" t="s">
        <v>11775</v>
      </c>
      <c r="C2375" t="s">
        <v>11776</v>
      </c>
      <c r="D2375" t="s">
        <v>282</v>
      </c>
      <c r="E2375" t="s">
        <v>31</v>
      </c>
      <c r="F2375" t="s">
        <v>32</v>
      </c>
      <c r="G2375" t="s">
        <v>25</v>
      </c>
      <c r="H2375">
        <v>808</v>
      </c>
      <c r="I2375">
        <v>639</v>
      </c>
      <c r="J2375">
        <v>279</v>
      </c>
      <c r="K2375" t="s">
        <v>10738</v>
      </c>
      <c r="L2375">
        <v>0</v>
      </c>
      <c r="M2375">
        <v>15</v>
      </c>
      <c r="N2375">
        <v>395</v>
      </c>
      <c r="O2375">
        <v>-7266</v>
      </c>
      <c r="P2375">
        <v>1180</v>
      </c>
      <c r="Q2375">
        <v>144349</v>
      </c>
      <c r="R2375">
        <v>10</v>
      </c>
      <c r="S2375">
        <v>52448439</v>
      </c>
      <c r="U2375" t="str">
        <f>IFERROR(LEFT(spotify_top_songs_audio_features[[#This Row],[artist_names]],SEARCH(",",spotify_top_songs_audio_features[[#This Row],[artist_names]])-1),spotify_top_songs_audio_features[[#This Row],[artist_names]])</f>
        <v>Lil Tjay</v>
      </c>
      <c r="V2375" t="str">
        <f>IFERROR(MID(spotify_top_songs_audio_features[[#This Row],[artist_names]],SEARCH(",",spotify_top_songs_audio_features[[#This Row],[artist_names]])+2,99),"")</f>
        <v>Polo G, Fivio Foreign</v>
      </c>
      <c r="W2375" t="str">
        <f>spotify_top_songs_audio_features[[#This Row],[source]]</f>
        <v>Columbia</v>
      </c>
      <c r="X2375" s="1">
        <f>spotify_top_songs_audio_features[[#This Row],[streams]]</f>
        <v>52448439</v>
      </c>
      <c r="Y2375" t="str">
        <f>IF(Tabela2[[#This Row],[feat]]="","","Feat")</f>
        <v>Feat</v>
      </c>
      <c r="Z2375" s="17" t="str">
        <f>CONCATENATE(INT(spotify_top_songs_audio_features[[#This Row],[duration_ms]]/(60*1000)),":",MOD(INT(spotify_top_songs_audio_features[[#This Row],[duration_ms]]/1000),60))</f>
        <v>2:24</v>
      </c>
      <c r="AA23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75" t="str">
        <f>spotify_top_songs_audio_features[[#This Row],[track_name]]</f>
        <v>Headshot (feat. Polo G &amp; Fivio Foreign)</v>
      </c>
    </row>
    <row r="2376" spans="1:28" x14ac:dyDescent="0.25">
      <c r="A2376" t="s">
        <v>17753</v>
      </c>
      <c r="B2376" t="s">
        <v>17754</v>
      </c>
      <c r="C2376" t="s">
        <v>17755</v>
      </c>
      <c r="D2376" t="s">
        <v>17756</v>
      </c>
      <c r="E2376" t="s">
        <v>469</v>
      </c>
      <c r="F2376" t="s">
        <v>32</v>
      </c>
      <c r="G2376" t="s">
        <v>25</v>
      </c>
      <c r="H2376">
        <v>894</v>
      </c>
      <c r="I2376">
        <v>709</v>
      </c>
      <c r="J2376">
        <v>118</v>
      </c>
      <c r="K2376" t="s">
        <v>17757</v>
      </c>
      <c r="L2376">
        <v>0</v>
      </c>
      <c r="M2376">
        <v>101</v>
      </c>
      <c r="N2376">
        <v>462</v>
      </c>
      <c r="O2376">
        <v>-7478</v>
      </c>
      <c r="P2376">
        <v>93048</v>
      </c>
      <c r="Q2376">
        <v>201597</v>
      </c>
      <c r="R2376">
        <v>6</v>
      </c>
      <c r="S2376">
        <v>52439375</v>
      </c>
      <c r="U2376" t="str">
        <f>IFERROR(LEFT(spotify_top_songs_audio_features[[#This Row],[artist_names]],SEARCH(",",spotify_top_songs_audio_features[[#This Row],[artist_names]])-1),spotify_top_songs_audio_features[[#This Row],[artist_names]])</f>
        <v>Crissin</v>
      </c>
      <c r="V2376" t="str">
        <f>IFERROR(MID(spotify_top_songs_audio_features[[#This Row],[artist_names]],SEARCH(",",spotify_top_songs_audio_features[[#This Row],[artist_names]])+2,99),"")</f>
        <v>Totoy El Frio, Natan &amp; Shander</v>
      </c>
      <c r="W2376" t="str">
        <f>spotify_top_songs_audio_features[[#This Row],[source]]</f>
        <v>Kapital Music &amp; Entertainment</v>
      </c>
      <c r="X2376" s="1">
        <f>spotify_top_songs_audio_features[[#This Row],[streams]]</f>
        <v>52439375</v>
      </c>
      <c r="Y2376" t="str">
        <f>IF(Tabela2[[#This Row],[feat]]="","","Feat")</f>
        <v>Feat</v>
      </c>
      <c r="Z2376" s="17" t="str">
        <f>CONCATENATE(INT(spotify_top_songs_audio_features[[#This Row],[duration_ms]]/(60*1000)),":",MOD(INT(spotify_top_songs_audio_features[[#This Row],[duration_ms]]/1000),60))</f>
        <v>3:21</v>
      </c>
      <c r="AA23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376" t="str">
        <f>spotify_top_songs_audio_features[[#This Row],[track_name]]</f>
        <v>Poblado</v>
      </c>
    </row>
    <row r="2377" spans="1:28" x14ac:dyDescent="0.25">
      <c r="A2377" t="s">
        <v>12518</v>
      </c>
      <c r="B2377" t="s">
        <v>12519</v>
      </c>
      <c r="C2377" t="s">
        <v>12520</v>
      </c>
      <c r="D2377" t="s">
        <v>1986</v>
      </c>
      <c r="E2377" t="s">
        <v>86</v>
      </c>
      <c r="F2377" t="s">
        <v>32</v>
      </c>
      <c r="G2377" t="s">
        <v>25</v>
      </c>
      <c r="H2377">
        <v>935</v>
      </c>
      <c r="I2377">
        <v>71</v>
      </c>
      <c r="J2377">
        <v>158</v>
      </c>
      <c r="K2377" t="s">
        <v>815</v>
      </c>
      <c r="L2377">
        <v>1.92E-4</v>
      </c>
      <c r="M2377">
        <v>173</v>
      </c>
      <c r="N2377">
        <v>635</v>
      </c>
      <c r="O2377">
        <v>-5085</v>
      </c>
      <c r="P2377">
        <v>100009</v>
      </c>
      <c r="Q2377">
        <v>168507</v>
      </c>
      <c r="R2377">
        <v>10</v>
      </c>
      <c r="S2377">
        <v>52421913</v>
      </c>
      <c r="U2377" t="str">
        <f>IFERROR(LEFT(spotify_top_songs_audio_features[[#This Row],[artist_names]],SEARCH(",",spotify_top_songs_audio_features[[#This Row],[artist_names]])-1),spotify_top_songs_audio_features[[#This Row],[artist_names]])</f>
        <v>ZAAC</v>
      </c>
      <c r="V2377" t="str">
        <f>IFERROR(MID(spotify_top_songs_audio_features[[#This Row],[artist_names]],SEARCH(",",spotify_top_songs_audio_features[[#This Row],[artist_names]])+2,99),"")</f>
        <v>Anitta, Tyga</v>
      </c>
      <c r="W2377" t="str">
        <f>spotify_top_songs_audio_features[[#This Row],[source]]</f>
        <v>Universal Music Ltda.</v>
      </c>
      <c r="X2377" s="1">
        <f>spotify_top_songs_audio_features[[#This Row],[streams]]</f>
        <v>52421913</v>
      </c>
      <c r="Y2377" t="str">
        <f>IF(Tabela2[[#This Row],[feat]]="","","Feat")</f>
        <v>Feat</v>
      </c>
      <c r="Z2377" s="17" t="str">
        <f>CONCATENATE(INT(spotify_top_songs_audio_features[[#This Row],[duration_ms]]/(60*1000)),":",MOD(INT(spotify_top_songs_audio_features[[#This Row],[duration_ms]]/1000),60))</f>
        <v>2:48</v>
      </c>
      <c r="AA23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77" t="str">
        <f>spotify_top_songs_audio_features[[#This Row],[track_name]]</f>
        <v>Desce Pro Play (PA PA PA)</v>
      </c>
    </row>
    <row r="2378" spans="1:28" x14ac:dyDescent="0.25">
      <c r="A2378" t="s">
        <v>6350</v>
      </c>
      <c r="B2378" t="s">
        <v>223</v>
      </c>
      <c r="C2378" t="s">
        <v>224</v>
      </c>
      <c r="D2378" t="s">
        <v>225</v>
      </c>
      <c r="E2378" t="s">
        <v>31</v>
      </c>
      <c r="F2378" t="s">
        <v>32</v>
      </c>
      <c r="G2378" t="s">
        <v>25</v>
      </c>
      <c r="H2378">
        <v>8</v>
      </c>
      <c r="I2378">
        <v>658</v>
      </c>
      <c r="J2378">
        <v>79</v>
      </c>
      <c r="K2378" t="s">
        <v>4993</v>
      </c>
      <c r="L2378">
        <v>0</v>
      </c>
      <c r="M2378">
        <v>111</v>
      </c>
      <c r="N2378">
        <v>462</v>
      </c>
      <c r="O2378">
        <v>-6142</v>
      </c>
      <c r="P2378">
        <v>140042</v>
      </c>
      <c r="Q2378">
        <v>195429</v>
      </c>
      <c r="R2378">
        <v>5</v>
      </c>
      <c r="S2378">
        <v>52415980</v>
      </c>
      <c r="U2378" t="str">
        <f>IFERROR(LEFT(spotify_top_songs_audio_features[[#This Row],[artist_names]],SEARCH(",",spotify_top_songs_audio_features[[#This Row],[artist_names]])-1),spotify_top_songs_audio_features[[#This Row],[artist_names]])</f>
        <v>Internet Money</v>
      </c>
      <c r="V2378" t="str">
        <f>IFERROR(MID(spotify_top_songs_audio_features[[#This Row],[artist_names]],SEARCH(",",spotify_top_songs_audio_features[[#This Row],[artist_names]])+2,99),"")</f>
        <v>Gunna, Don Toliver, NAV</v>
      </c>
      <c r="W2378" t="str">
        <f>spotify_top_songs_audio_features[[#This Row],[source]]</f>
        <v>Internet Money Records / TenThousand Projects</v>
      </c>
      <c r="X2378" s="1">
        <f>spotify_top_songs_audio_features[[#This Row],[streams]]</f>
        <v>52415980</v>
      </c>
      <c r="Y2378" t="str">
        <f>IF(Tabela2[[#This Row],[feat]]="","","Feat")</f>
        <v>Feat</v>
      </c>
      <c r="Z2378" s="17" t="str">
        <f>CONCATENATE(INT(spotify_top_songs_audio_features[[#This Row],[duration_ms]]/(60*1000)),":",MOD(INT(spotify_top_songs_audio_features[[#This Row],[duration_ms]]/1000),60))</f>
        <v>3:15</v>
      </c>
      <c r="AA23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78" t="str">
        <f>spotify_top_songs_audio_features[[#This Row],[track_name]]</f>
        <v>Lemonade (feat. NAV)</v>
      </c>
    </row>
    <row r="2379" spans="1:28" x14ac:dyDescent="0.25">
      <c r="A2379" t="s">
        <v>15826</v>
      </c>
      <c r="B2379" t="s">
        <v>15827</v>
      </c>
      <c r="C2379" t="s">
        <v>15828</v>
      </c>
      <c r="D2379" t="s">
        <v>934</v>
      </c>
      <c r="E2379" t="s">
        <v>86</v>
      </c>
      <c r="F2379" t="s">
        <v>32</v>
      </c>
      <c r="G2379" t="s">
        <v>25</v>
      </c>
      <c r="H2379">
        <v>779</v>
      </c>
      <c r="I2379">
        <v>767</v>
      </c>
      <c r="J2379">
        <v>258</v>
      </c>
      <c r="K2379" t="s">
        <v>15182</v>
      </c>
      <c r="L2379">
        <v>0</v>
      </c>
      <c r="M2379">
        <v>102</v>
      </c>
      <c r="N2379">
        <v>523</v>
      </c>
      <c r="O2379">
        <v>-5462</v>
      </c>
      <c r="P2379">
        <v>91981</v>
      </c>
      <c r="Q2379">
        <v>154565</v>
      </c>
      <c r="R2379">
        <v>11</v>
      </c>
      <c r="S2379">
        <v>52397010</v>
      </c>
      <c r="U2379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2379" t="str">
        <f>IFERROR(MID(spotify_top_songs_audio_features[[#This Row],[artist_names]],SEARCH(",",spotify_top_songs_audio_features[[#This Row],[artist_names]])+2,99),"")</f>
        <v>DJ SpinKing</v>
      </c>
      <c r="W2379" t="str">
        <f>spotify_top_songs_audio_features[[#This Row],[source]]</f>
        <v>ScumGang Records / TenThousand Projects, LLC</v>
      </c>
      <c r="X2379" s="1">
        <f>spotify_top_songs_audio_features[[#This Row],[streams]]</f>
        <v>52397010</v>
      </c>
      <c r="Y2379" t="str">
        <f>IF(Tabela2[[#This Row],[feat]]="","","Feat")</f>
        <v>Feat</v>
      </c>
      <c r="Z2379" s="17" t="str">
        <f>CONCATENATE(INT(spotify_top_songs_audio_features[[#This Row],[duration_ms]]/(60*1000)),":",MOD(INT(spotify_top_songs_audio_features[[#This Row],[duration_ms]]/1000),60))</f>
        <v>2:34</v>
      </c>
      <c r="AA23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79" t="str">
        <f>spotify_top_songs_audio_features[[#This Row],[track_name]]</f>
        <v>TATI (feat. DJ Spinking)</v>
      </c>
    </row>
    <row r="2380" spans="1:28" x14ac:dyDescent="0.25">
      <c r="A2380" t="s">
        <v>129</v>
      </c>
      <c r="B2380" t="s">
        <v>130</v>
      </c>
      <c r="C2380" t="s">
        <v>131</v>
      </c>
      <c r="D2380" t="s">
        <v>132</v>
      </c>
      <c r="E2380" t="s">
        <v>23</v>
      </c>
      <c r="F2380" t="s">
        <v>32</v>
      </c>
      <c r="G2380" t="s">
        <v>25</v>
      </c>
      <c r="H2380">
        <v>733</v>
      </c>
      <c r="I2380">
        <v>736</v>
      </c>
      <c r="J2380">
        <v>111</v>
      </c>
      <c r="K2380" t="s">
        <v>133</v>
      </c>
      <c r="L2380">
        <v>0</v>
      </c>
      <c r="M2380">
        <v>131</v>
      </c>
      <c r="N2380">
        <v>669</v>
      </c>
      <c r="O2380">
        <v>-5123</v>
      </c>
      <c r="P2380">
        <v>147897</v>
      </c>
      <c r="Q2380">
        <v>166216</v>
      </c>
      <c r="R2380">
        <v>8</v>
      </c>
      <c r="S2380">
        <v>52348105</v>
      </c>
      <c r="U2380" t="str">
        <f>IFERROR(LEFT(spotify_top_songs_audio_features[[#This Row],[artist_names]],SEARCH(",",spotify_top_songs_audio_features[[#This Row],[artist_names]])-1),spotify_top_songs_audio_features[[#This Row],[artist_names]])</f>
        <v>sangiovanni</v>
      </c>
      <c r="V2380" t="str">
        <f>IFERROR(MID(spotify_top_songs_audio_features[[#This Row],[artist_names]],SEARCH(",",spotify_top_songs_audio_features[[#This Row],[artist_names]])+2,99),"")</f>
        <v/>
      </c>
      <c r="W2380" t="str">
        <f>spotify_top_songs_audio_features[[#This Row],[source]]</f>
        <v>Universal Music Italia srL. (Sugar)</v>
      </c>
      <c r="X2380" s="1">
        <f>spotify_top_songs_audio_features[[#This Row],[streams]]</f>
        <v>52348105</v>
      </c>
      <c r="Y2380" t="str">
        <f>IF(Tabela2[[#This Row],[feat]]="","","Feat")</f>
        <v/>
      </c>
      <c r="Z2380" s="17" t="str">
        <f>CONCATENATE(INT(spotify_top_songs_audio_features[[#This Row],[duration_ms]]/(60*1000)),":",MOD(INT(spotify_top_songs_audio_features[[#This Row],[duration_ms]]/1000),60))</f>
        <v>2:46</v>
      </c>
      <c r="AA23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80" t="str">
        <f>spotify_top_songs_audio_features[[#This Row],[track_name]]</f>
        <v>malibu</v>
      </c>
    </row>
    <row r="2381" spans="1:28" x14ac:dyDescent="0.25">
      <c r="A2381" t="s">
        <v>3752</v>
      </c>
      <c r="B2381" t="s">
        <v>3753</v>
      </c>
      <c r="C2381" t="s">
        <v>3754</v>
      </c>
      <c r="D2381" t="s">
        <v>1907</v>
      </c>
      <c r="E2381" t="s">
        <v>23</v>
      </c>
      <c r="F2381" t="s">
        <v>24</v>
      </c>
      <c r="G2381" t="s">
        <v>25</v>
      </c>
      <c r="H2381">
        <v>805</v>
      </c>
      <c r="I2381">
        <v>418</v>
      </c>
      <c r="J2381">
        <v>979</v>
      </c>
      <c r="K2381" t="s">
        <v>3755</v>
      </c>
      <c r="L2381">
        <v>0</v>
      </c>
      <c r="M2381">
        <v>288</v>
      </c>
      <c r="N2381">
        <v>966</v>
      </c>
      <c r="O2381">
        <v>-14374</v>
      </c>
      <c r="P2381">
        <v>149724</v>
      </c>
      <c r="Q2381">
        <v>205427</v>
      </c>
      <c r="R2381">
        <v>7</v>
      </c>
      <c r="S2381">
        <v>52283858</v>
      </c>
      <c r="U2381" t="str">
        <f>IFERROR(LEFT(spotify_top_songs_audio_features[[#This Row],[artist_names]],SEARCH(",",spotify_top_songs_audio_features[[#This Row],[artist_names]])-1),spotify_top_songs_audio_features[[#This Row],[artist_names]])</f>
        <v>Musical Youth</v>
      </c>
      <c r="V2381" t="str">
        <f>IFERROR(MID(spotify_top_songs_audio_features[[#This Row],[artist_names]],SEARCH(",",spotify_top_songs_audio_features[[#This Row],[artist_names]])+2,99),"")</f>
        <v/>
      </c>
      <c r="W2381" t="str">
        <f>spotify_top_songs_audio_features[[#This Row],[source]]</f>
        <v>Geffen</v>
      </c>
      <c r="X2381" s="1">
        <f>spotify_top_songs_audio_features[[#This Row],[streams]]</f>
        <v>52283858</v>
      </c>
      <c r="Y2381" t="str">
        <f>IF(Tabela2[[#This Row],[feat]]="","","Feat")</f>
        <v/>
      </c>
      <c r="Z2381" s="17" t="str">
        <f>CONCATENATE(INT(spotify_top_songs_audio_features[[#This Row],[duration_ms]]/(60*1000)),":",MOD(INT(spotify_top_songs_audio_features[[#This Row],[duration_ms]]/1000),60))</f>
        <v>3:25</v>
      </c>
      <c r="AA23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81" t="str">
        <f>spotify_top_songs_audio_features[[#This Row],[track_name]]</f>
        <v>Pass The Dutchie</v>
      </c>
    </row>
    <row r="2382" spans="1:28" x14ac:dyDescent="0.25">
      <c r="A2382" t="s">
        <v>16057</v>
      </c>
      <c r="B2382" t="s">
        <v>16058</v>
      </c>
      <c r="C2382" t="s">
        <v>16059</v>
      </c>
      <c r="D2382" t="s">
        <v>520</v>
      </c>
      <c r="E2382" t="s">
        <v>142</v>
      </c>
      <c r="F2382" t="s">
        <v>24</v>
      </c>
      <c r="G2382" t="s">
        <v>25</v>
      </c>
      <c r="H2382">
        <v>786</v>
      </c>
      <c r="I2382">
        <v>854</v>
      </c>
      <c r="J2382">
        <v>523</v>
      </c>
      <c r="K2382" t="s">
        <v>16060</v>
      </c>
      <c r="L2382">
        <v>1.63E-4</v>
      </c>
      <c r="M2382">
        <v>179</v>
      </c>
      <c r="N2382">
        <v>687</v>
      </c>
      <c r="O2382">
        <v>-4247</v>
      </c>
      <c r="P2382">
        <v>105078</v>
      </c>
      <c r="Q2382">
        <v>157165</v>
      </c>
      <c r="R2382">
        <v>12</v>
      </c>
      <c r="S2382">
        <v>52265128</v>
      </c>
      <c r="U2382" t="str">
        <f>IFERROR(LEFT(spotify_top_songs_audio_features[[#This Row],[artist_names]],SEARCH(",",spotify_top_songs_audio_features[[#This Row],[artist_names]])-1),spotify_top_songs_audio_features[[#This Row],[artist_names]])</f>
        <v>Flo Rida</v>
      </c>
      <c r="V2382" t="str">
        <f>IFERROR(MID(spotify_top_songs_audio_features[[#This Row],[artist_names]],SEARCH(",",spotify_top_songs_audio_features[[#This Row],[artist_names]])+2,99),"")</f>
        <v>99 Percent</v>
      </c>
      <c r="W2382" t="str">
        <f>spotify_top_songs_audio_features[[#This Row],[source]]</f>
        <v>Atlantic Records</v>
      </c>
      <c r="X2382" s="1">
        <f>spotify_top_songs_audio_features[[#This Row],[streams]]</f>
        <v>52265128</v>
      </c>
      <c r="Y2382" t="str">
        <f>IF(Tabela2[[#This Row],[feat]]="","","Feat")</f>
        <v>Feat</v>
      </c>
      <c r="Z2382" s="17" t="str">
        <f>CONCATENATE(INT(spotify_top_songs_audio_features[[#This Row],[duration_ms]]/(60*1000)),":",MOD(INT(spotify_top_songs_audio_features[[#This Row],[duration_ms]]/1000),60))</f>
        <v>2:37</v>
      </c>
      <c r="AA23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382" t="str">
        <f>spotify_top_songs_audio_features[[#This Row],[track_name]]</f>
        <v>Cake - Challenge Version</v>
      </c>
    </row>
    <row r="2383" spans="1:28" x14ac:dyDescent="0.25">
      <c r="A2383" t="s">
        <v>15052</v>
      </c>
      <c r="B2383" t="s">
        <v>3576</v>
      </c>
      <c r="C2383" t="s">
        <v>6044</v>
      </c>
      <c r="D2383" t="s">
        <v>42</v>
      </c>
      <c r="E2383" t="s">
        <v>86</v>
      </c>
      <c r="F2383" t="s">
        <v>32</v>
      </c>
      <c r="G2383" t="s">
        <v>25</v>
      </c>
      <c r="H2383">
        <v>926</v>
      </c>
      <c r="I2383">
        <v>703</v>
      </c>
      <c r="J2383">
        <v>103</v>
      </c>
      <c r="K2383" t="s">
        <v>12909</v>
      </c>
      <c r="L2383">
        <v>0</v>
      </c>
      <c r="M2383">
        <v>231</v>
      </c>
      <c r="N2383">
        <v>485</v>
      </c>
      <c r="O2383">
        <v>-6337</v>
      </c>
      <c r="P2383">
        <v>125022</v>
      </c>
      <c r="Q2383">
        <v>223713</v>
      </c>
      <c r="R2383">
        <v>46</v>
      </c>
      <c r="S2383">
        <v>52244957</v>
      </c>
      <c r="U2383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2383" t="str">
        <f>IFERROR(MID(spotify_top_songs_audio_features[[#This Row],[artist_names]],SEARCH(",",spotify_top_songs_audio_features[[#This Row],[artist_names]])+2,99),"")</f>
        <v/>
      </c>
      <c r="W2383" t="str">
        <f>spotify_top_songs_audio_features[[#This Row],[source]]</f>
        <v>Atlantic/KSR</v>
      </c>
      <c r="X2383" s="1">
        <f>spotify_top_songs_audio_features[[#This Row],[streams]]</f>
        <v>52244957</v>
      </c>
      <c r="Y2383" t="str">
        <f>IF(Tabela2[[#This Row],[feat]]="","","Feat")</f>
        <v/>
      </c>
      <c r="Z2383" s="17" t="str">
        <f>CONCATENATE(INT(spotify_top_songs_audio_features[[#This Row],[duration_ms]]/(60*1000)),":",MOD(INT(spotify_top_songs_audio_features[[#This Row],[duration_ms]]/1000),60))</f>
        <v>3:43</v>
      </c>
      <c r="AA23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83" t="str">
        <f>spotify_top_songs_audio_features[[#This Row],[track_name]]</f>
        <v>Bodak Yellow</v>
      </c>
    </row>
    <row r="2384" spans="1:28" x14ac:dyDescent="0.25">
      <c r="A2384" t="s">
        <v>12457</v>
      </c>
      <c r="B2384" t="s">
        <v>12458</v>
      </c>
      <c r="C2384" t="s">
        <v>12459</v>
      </c>
      <c r="D2384" t="s">
        <v>506</v>
      </c>
      <c r="E2384" t="s">
        <v>58</v>
      </c>
      <c r="F2384" t="s">
        <v>32</v>
      </c>
      <c r="G2384" t="s">
        <v>25</v>
      </c>
      <c r="H2384">
        <v>655</v>
      </c>
      <c r="I2384">
        <v>576</v>
      </c>
      <c r="J2384">
        <v>536</v>
      </c>
      <c r="K2384" t="s">
        <v>12460</v>
      </c>
      <c r="L2384">
        <v>115</v>
      </c>
      <c r="M2384">
        <v>132</v>
      </c>
      <c r="N2384">
        <v>167</v>
      </c>
      <c r="O2384">
        <v>-6735</v>
      </c>
      <c r="P2384">
        <v>139953</v>
      </c>
      <c r="Q2384">
        <v>228893</v>
      </c>
      <c r="R2384">
        <v>10</v>
      </c>
      <c r="S2384">
        <v>52171584</v>
      </c>
      <c r="U2384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2384" t="str">
        <f>IFERROR(MID(spotify_top_songs_audio_features[[#This Row],[artist_names]],SEARCH(",",spotify_top_songs_audio_features[[#This Row],[artist_names]])+2,99),"")</f>
        <v>Quavo</v>
      </c>
      <c r="W2384" t="str">
        <f>spotify_top_songs_audio_features[[#This Row],[source]]</f>
        <v>Syco Music/Epic</v>
      </c>
      <c r="X2384" s="1">
        <f>spotify_top_songs_audio_features[[#This Row],[streams]]</f>
        <v>52171584</v>
      </c>
      <c r="Y2384" t="str">
        <f>IF(Tabela2[[#This Row],[feat]]="","","Feat")</f>
        <v>Feat</v>
      </c>
      <c r="Z2384" s="17" t="str">
        <f>CONCATENATE(INT(spotify_top_songs_audio_features[[#This Row],[duration_ms]]/(60*1000)),":",MOD(INT(spotify_top_songs_audio_features[[#This Row],[duration_ms]]/1000),60))</f>
        <v>3:48</v>
      </c>
      <c r="AA23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384" t="str">
        <f>spotify_top_songs_audio_features[[#This Row],[track_name]]</f>
        <v>OMG (feat. Quavo)</v>
      </c>
    </row>
    <row r="2385" spans="1:28" x14ac:dyDescent="0.25">
      <c r="A2385" t="s">
        <v>7343</v>
      </c>
      <c r="B2385" t="s">
        <v>7344</v>
      </c>
      <c r="C2385" t="s">
        <v>7345</v>
      </c>
      <c r="D2385" t="s">
        <v>2792</v>
      </c>
      <c r="E2385" t="s">
        <v>113</v>
      </c>
      <c r="F2385" t="s">
        <v>24</v>
      </c>
      <c r="G2385" t="s">
        <v>25</v>
      </c>
      <c r="H2385">
        <v>691</v>
      </c>
      <c r="I2385">
        <v>695</v>
      </c>
      <c r="J2385">
        <v>367</v>
      </c>
      <c r="K2385" t="s">
        <v>342</v>
      </c>
      <c r="L2385">
        <v>0</v>
      </c>
      <c r="M2385">
        <v>647</v>
      </c>
      <c r="N2385">
        <v>514</v>
      </c>
      <c r="O2385">
        <v>-56</v>
      </c>
      <c r="P2385">
        <v>106064</v>
      </c>
      <c r="Q2385">
        <v>233386</v>
      </c>
      <c r="R2385">
        <v>9</v>
      </c>
      <c r="S2385">
        <v>52076821</v>
      </c>
      <c r="U2385" t="str">
        <f>IFERROR(LEFT(spotify_top_songs_audio_features[[#This Row],[artist_names]],SEARCH(",",spotify_top_songs_audio_features[[#This Row],[artist_names]])-1),spotify_top_songs_audio_features[[#This Row],[artist_names]])</f>
        <v>Regard</v>
      </c>
      <c r="V2385" t="str">
        <f>IFERROR(MID(spotify_top_songs_audio_features[[#This Row],[artist_names]],SEARCH(",",spotify_top_songs_audio_features[[#This Row],[artist_names]])+2,99),"")</f>
        <v>Troye Sivan, Tate McRae</v>
      </c>
      <c r="W2385" t="str">
        <f>spotify_top_songs_audio_features[[#This Row],[source]]</f>
        <v>Ministry of Sound Recordings</v>
      </c>
      <c r="X2385" s="1">
        <f>spotify_top_songs_audio_features[[#This Row],[streams]]</f>
        <v>52076821</v>
      </c>
      <c r="Y2385" t="str">
        <f>IF(Tabela2[[#This Row],[feat]]="","","Feat")</f>
        <v>Feat</v>
      </c>
      <c r="Z2385" s="17" t="str">
        <f>CONCATENATE(INT(spotify_top_songs_audio_features[[#This Row],[duration_ms]]/(60*1000)),":",MOD(INT(spotify_top_songs_audio_features[[#This Row],[duration_ms]]/1000),60))</f>
        <v>3:53</v>
      </c>
      <c r="AA23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385" t="str">
        <f>spotify_top_songs_audio_features[[#This Row],[track_name]]</f>
        <v>You</v>
      </c>
    </row>
    <row r="2386" spans="1:28" x14ac:dyDescent="0.25">
      <c r="A2386" t="s">
        <v>7443</v>
      </c>
      <c r="B2386" t="s">
        <v>1209</v>
      </c>
      <c r="C2386" t="s">
        <v>7444</v>
      </c>
      <c r="D2386" t="s">
        <v>1211</v>
      </c>
      <c r="E2386" t="s">
        <v>86</v>
      </c>
      <c r="F2386" t="s">
        <v>24</v>
      </c>
      <c r="G2386" t="s">
        <v>25</v>
      </c>
      <c r="H2386">
        <v>747</v>
      </c>
      <c r="I2386">
        <v>622</v>
      </c>
      <c r="J2386">
        <v>838</v>
      </c>
      <c r="K2386" t="s">
        <v>899</v>
      </c>
      <c r="L2386">
        <v>0</v>
      </c>
      <c r="M2386">
        <v>151</v>
      </c>
      <c r="N2386">
        <v>57</v>
      </c>
      <c r="O2386">
        <v>-5825</v>
      </c>
      <c r="P2386">
        <v>15993</v>
      </c>
      <c r="Q2386">
        <v>181661</v>
      </c>
      <c r="R2386">
        <v>4</v>
      </c>
      <c r="S2386">
        <v>52070390</v>
      </c>
      <c r="U238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386" t="str">
        <f>IFERROR(MID(spotify_top_songs_audio_features[[#This Row],[artist_names]],SEARCH(",",spotify_top_songs_audio_features[[#This Row],[artist_names]])+2,99),"")</f>
        <v/>
      </c>
      <c r="W2386" t="str">
        <f>spotify_top_songs_audio_features[[#This Row],[source]]</f>
        <v>Grade A Productions/Interscope Records</v>
      </c>
      <c r="X2386" s="1">
        <f>spotify_top_songs_audio_features[[#This Row],[streams]]</f>
        <v>52070390</v>
      </c>
      <c r="Y2386" t="str">
        <f>IF(Tabela2[[#This Row],[feat]]="","","Feat")</f>
        <v/>
      </c>
      <c r="Z2386" s="17" t="str">
        <f>CONCATENATE(INT(spotify_top_songs_audio_features[[#This Row],[duration_ms]]/(60*1000)),":",MOD(INT(spotify_top_songs_audio_features[[#This Row],[duration_ms]]/1000),60))</f>
        <v>3:1</v>
      </c>
      <c r="AA23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86" t="str">
        <f>spotify_top_songs_audio_features[[#This Row],[track_name]]</f>
        <v>Conversations</v>
      </c>
    </row>
    <row r="2387" spans="1:28" x14ac:dyDescent="0.25">
      <c r="A2387" t="s">
        <v>11880</v>
      </c>
      <c r="B2387" t="s">
        <v>5664</v>
      </c>
      <c r="C2387" t="s">
        <v>5665</v>
      </c>
      <c r="D2387" t="s">
        <v>1211</v>
      </c>
      <c r="E2387" t="s">
        <v>31</v>
      </c>
      <c r="F2387" t="s">
        <v>24</v>
      </c>
      <c r="G2387" t="s">
        <v>25</v>
      </c>
      <c r="H2387">
        <v>63</v>
      </c>
      <c r="I2387">
        <v>446</v>
      </c>
      <c r="J2387">
        <v>351</v>
      </c>
      <c r="K2387" t="s">
        <v>4728</v>
      </c>
      <c r="L2387">
        <v>0</v>
      </c>
      <c r="M2387">
        <v>166</v>
      </c>
      <c r="N2387">
        <v>177</v>
      </c>
      <c r="O2387">
        <v>-89</v>
      </c>
      <c r="P2387">
        <v>143078</v>
      </c>
      <c r="Q2387">
        <v>202193</v>
      </c>
      <c r="R2387">
        <v>5</v>
      </c>
      <c r="S2387">
        <v>52069841</v>
      </c>
      <c r="U2387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387" t="str">
        <f>IFERROR(MID(spotify_top_songs_audio_features[[#This Row],[artist_names]],SEARCH(",",spotify_top_songs_audio_features[[#This Row],[artist_names]])+2,99),"")</f>
        <v>Halsey</v>
      </c>
      <c r="W2387" t="str">
        <f>spotify_top_songs_audio_features[[#This Row],[source]]</f>
        <v>Grade A Productions/Interscope Records</v>
      </c>
      <c r="X2387" s="1">
        <f>spotify_top_songs_audio_features[[#This Row],[streams]]</f>
        <v>52069841</v>
      </c>
      <c r="Y2387" t="str">
        <f>IF(Tabela2[[#This Row],[feat]]="","","Feat")</f>
        <v>Feat</v>
      </c>
      <c r="Z2387" s="17" t="str">
        <f>CONCATENATE(INT(spotify_top_songs_audio_features[[#This Row],[duration_ms]]/(60*1000)),":",MOD(INT(spotify_top_songs_audio_features[[#This Row],[duration_ms]]/1000),60))</f>
        <v>3:22</v>
      </c>
      <c r="AA23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387" t="str">
        <f>spotify_top_songs_audio_features[[#This Row],[track_name]]</f>
        <v>Life's A Mess (feat. Halsey)</v>
      </c>
    </row>
    <row r="2388" spans="1:28" x14ac:dyDescent="0.25">
      <c r="A2388" t="s">
        <v>8732</v>
      </c>
      <c r="B2388" t="s">
        <v>8733</v>
      </c>
      <c r="C2388" t="s">
        <v>8734</v>
      </c>
      <c r="D2388" t="s">
        <v>8735</v>
      </c>
      <c r="E2388" t="s">
        <v>102</v>
      </c>
      <c r="F2388" t="s">
        <v>32</v>
      </c>
      <c r="G2388" t="s">
        <v>25</v>
      </c>
      <c r="H2388">
        <v>706</v>
      </c>
      <c r="I2388">
        <v>559</v>
      </c>
      <c r="J2388">
        <v>416</v>
      </c>
      <c r="K2388" t="s">
        <v>3969</v>
      </c>
      <c r="L2388">
        <v>0</v>
      </c>
      <c r="M2388">
        <v>379</v>
      </c>
      <c r="N2388">
        <v>252</v>
      </c>
      <c r="O2388">
        <v>-5216</v>
      </c>
      <c r="P2388">
        <v>78534</v>
      </c>
      <c r="Q2388">
        <v>217405</v>
      </c>
      <c r="R2388">
        <v>7</v>
      </c>
      <c r="S2388">
        <v>52059877</v>
      </c>
      <c r="U2388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2388" t="str">
        <f>IFERROR(MID(spotify_top_songs_audio_features[[#This Row],[artist_names]],SEARCH(",",spotify_top_songs_audio_features[[#This Row],[artist_names]])+2,99),"")</f>
        <v>Lil Uzi Vert, Kanye West</v>
      </c>
      <c r="W2388" t="str">
        <f>spotify_top_songs_audio_features[[#This Row],[source]]</f>
        <v>Epic/Grand Hustle/Cactus Jack</v>
      </c>
      <c r="X2388" s="1">
        <f>spotify_top_songs_audio_features[[#This Row],[streams]]</f>
        <v>52059877</v>
      </c>
      <c r="Y2388" t="str">
        <f>IF(Tabela2[[#This Row],[feat]]="","","Feat")</f>
        <v>Feat</v>
      </c>
      <c r="Z2388" s="17" t="str">
        <f>CONCATENATE(INT(spotify_top_songs_audio_features[[#This Row],[duration_ms]]/(60*1000)),":",MOD(INT(spotify_top_songs_audio_features[[#This Row],[duration_ms]]/1000),60))</f>
        <v>3:37</v>
      </c>
      <c r="AA23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388" t="str">
        <f>spotify_top_songs_audio_features[[#This Row],[track_name]]</f>
        <v>Watch (feat. Lil Uzi Vert &amp; Kanye West)</v>
      </c>
    </row>
    <row r="2389" spans="1:28" x14ac:dyDescent="0.25">
      <c r="A2389" t="s">
        <v>12251</v>
      </c>
      <c r="B2389" t="s">
        <v>410</v>
      </c>
      <c r="C2389" t="s">
        <v>12252</v>
      </c>
      <c r="D2389" t="s">
        <v>182</v>
      </c>
      <c r="E2389" t="s">
        <v>70</v>
      </c>
      <c r="F2389" t="s">
        <v>24</v>
      </c>
      <c r="G2389" t="s">
        <v>152</v>
      </c>
      <c r="H2389">
        <v>406</v>
      </c>
      <c r="I2389">
        <v>698</v>
      </c>
      <c r="J2389">
        <v>624</v>
      </c>
      <c r="K2389" t="s">
        <v>1157</v>
      </c>
      <c r="L2389">
        <v>0</v>
      </c>
      <c r="M2389">
        <v>233</v>
      </c>
      <c r="N2389">
        <v>333</v>
      </c>
      <c r="O2389">
        <v>-7024</v>
      </c>
      <c r="P2389">
        <v>109266</v>
      </c>
      <c r="Q2389">
        <v>296480</v>
      </c>
      <c r="R2389">
        <v>22</v>
      </c>
      <c r="S2389">
        <v>52000182</v>
      </c>
      <c r="U2389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2389" t="str">
        <f>IFERROR(MID(spotify_top_songs_audio_features[[#This Row],[artist_names]],SEARCH(",",spotify_top_songs_audio_features[[#This Row],[artist_names]])+2,99),"")</f>
        <v/>
      </c>
      <c r="W2389" t="str">
        <f>spotify_top_songs_audio_features[[#This Row],[source]]</f>
        <v>EMI</v>
      </c>
      <c r="X2389" s="1">
        <f>spotify_top_songs_audio_features[[#This Row],[streams]]</f>
        <v>52000182</v>
      </c>
      <c r="Y2389" t="str">
        <f>IF(Tabela2[[#This Row],[feat]]="","","Feat")</f>
        <v/>
      </c>
      <c r="Z2389" s="17" t="str">
        <f>CONCATENATE(INT(spotify_top_songs_audio_features[[#This Row],[duration_ms]]/(60*1000)),":",MOD(INT(spotify_top_songs_audio_features[[#This Row],[duration_ms]]/1000),60))</f>
        <v>4:56</v>
      </c>
      <c r="AA23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389" t="str">
        <f>spotify_top_songs_audio_features[[#This Row],[track_name]]</f>
        <v>Somebody To Love - Remastered 2011</v>
      </c>
    </row>
    <row r="2390" spans="1:28" x14ac:dyDescent="0.25">
      <c r="A2390" t="s">
        <v>2789</v>
      </c>
      <c r="B2390" t="s">
        <v>2790</v>
      </c>
      <c r="C2390" t="s">
        <v>2791</v>
      </c>
      <c r="D2390" t="s">
        <v>2792</v>
      </c>
      <c r="E2390" t="s">
        <v>86</v>
      </c>
      <c r="F2390" t="s">
        <v>24</v>
      </c>
      <c r="G2390" t="s">
        <v>25</v>
      </c>
      <c r="H2390">
        <v>737</v>
      </c>
      <c r="I2390">
        <v>828</v>
      </c>
      <c r="J2390">
        <v>396</v>
      </c>
      <c r="K2390" t="s">
        <v>2211</v>
      </c>
      <c r="L2390">
        <v>588</v>
      </c>
      <c r="M2390">
        <v>862</v>
      </c>
      <c r="N2390">
        <v>517</v>
      </c>
      <c r="O2390">
        <v>-4711</v>
      </c>
      <c r="P2390">
        <v>124051</v>
      </c>
      <c r="Q2390">
        <v>208474</v>
      </c>
      <c r="R2390">
        <v>10</v>
      </c>
      <c r="S2390">
        <v>51938790</v>
      </c>
      <c r="U2390" t="str">
        <f>IFERROR(LEFT(spotify_top_songs_audio_features[[#This Row],[artist_names]],SEARCH(",",spotify_top_songs_audio_features[[#This Row],[artist_names]])-1),spotify_top_songs_audio_features[[#This Row],[artist_names]])</f>
        <v>Riton</v>
      </c>
      <c r="V2390" t="str">
        <f>IFERROR(MID(spotify_top_songs_audio_features[[#This Row],[artist_names]],SEARCH(",",spotify_top_songs_audio_features[[#This Row],[artist_names]])+2,99),"")</f>
        <v>Oliver Heldens, Vula</v>
      </c>
      <c r="W2390" t="str">
        <f>spotify_top_songs_audio_features[[#This Row],[source]]</f>
        <v>Ministry of Sound Recordings</v>
      </c>
      <c r="X2390" s="1">
        <f>spotify_top_songs_audio_features[[#This Row],[streams]]</f>
        <v>51938790</v>
      </c>
      <c r="Y2390" t="str">
        <f>IF(Tabela2[[#This Row],[feat]]="","","Feat")</f>
        <v>Feat</v>
      </c>
      <c r="Z2390" s="17" t="str">
        <f>CONCATENATE(INT(spotify_top_songs_audio_features[[#This Row],[duration_ms]]/(60*1000)),":",MOD(INT(spotify_top_songs_audio_features[[#This Row],[duration_ms]]/1000),60))</f>
        <v>3:28</v>
      </c>
      <c r="AA23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90" t="str">
        <f>spotify_top_songs_audio_features[[#This Row],[track_name]]</f>
        <v>Turn Me On (feat. Vula)</v>
      </c>
    </row>
    <row r="2391" spans="1:28" x14ac:dyDescent="0.25">
      <c r="A2391" t="s">
        <v>13574</v>
      </c>
      <c r="B2391" t="s">
        <v>13575</v>
      </c>
      <c r="C2391" t="s">
        <v>13576</v>
      </c>
      <c r="D2391" t="s">
        <v>5266</v>
      </c>
      <c r="E2391" t="s">
        <v>86</v>
      </c>
      <c r="F2391" t="s">
        <v>32</v>
      </c>
      <c r="G2391" t="s">
        <v>25</v>
      </c>
      <c r="H2391">
        <v>736</v>
      </c>
      <c r="I2391">
        <v>632</v>
      </c>
      <c r="J2391">
        <v>648</v>
      </c>
      <c r="K2391" t="s">
        <v>4568</v>
      </c>
      <c r="L2391">
        <v>0</v>
      </c>
      <c r="M2391">
        <v>349</v>
      </c>
      <c r="N2391">
        <v>503</v>
      </c>
      <c r="O2391">
        <v>-4939</v>
      </c>
      <c r="P2391">
        <v>9203</v>
      </c>
      <c r="Q2391">
        <v>216107</v>
      </c>
      <c r="R2391">
        <v>35</v>
      </c>
      <c r="S2391">
        <v>51909661</v>
      </c>
      <c r="U2391" t="str">
        <f>IFERROR(LEFT(spotify_top_songs_audio_features[[#This Row],[artist_names]],SEARCH(",",spotify_top_songs_audio_features[[#This Row],[artist_names]])-1),spotify_top_songs_audio_features[[#This Row],[artist_names]])</f>
        <v>Manuel Turizo</v>
      </c>
      <c r="V2391" t="str">
        <f>IFERROR(MID(spotify_top_songs_audio_features[[#This Row],[artist_names]],SEARCH(",",spotify_top_songs_audio_features[[#This Row],[artist_names]])+2,99),"")</f>
        <v>Rauw Alejandro, Myke Towers</v>
      </c>
      <c r="W2391" t="str">
        <f>spotify_top_songs_audio_features[[#This Row],[source]]</f>
        <v>Sony Music Latin/La Industria</v>
      </c>
      <c r="X2391" s="1">
        <f>spotify_top_songs_audio_features[[#This Row],[streams]]</f>
        <v>51909661</v>
      </c>
      <c r="Y2391" t="str">
        <f>IF(Tabela2[[#This Row],[feat]]="","","Feat")</f>
        <v>Feat</v>
      </c>
      <c r="Z2391" s="17" t="str">
        <f>CONCATENATE(INT(spotify_top_songs_audio_features[[#This Row],[duration_ms]]/(60*1000)),":",MOD(INT(spotify_top_songs_audio_features[[#This Row],[duration_ms]]/1000),60))</f>
        <v>3:36</v>
      </c>
      <c r="AA23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91" t="str">
        <f>spotify_top_songs_audio_features[[#This Row],[track_name]]</f>
        <v>La Nota</v>
      </c>
    </row>
    <row r="2392" spans="1:28" x14ac:dyDescent="0.25">
      <c r="A2392" t="s">
        <v>9832</v>
      </c>
      <c r="B2392" t="s">
        <v>9833</v>
      </c>
      <c r="C2392" t="s">
        <v>9834</v>
      </c>
      <c r="D2392" t="s">
        <v>8256</v>
      </c>
      <c r="E2392" t="s">
        <v>113</v>
      </c>
      <c r="F2392" t="s">
        <v>24</v>
      </c>
      <c r="G2392" t="s">
        <v>25</v>
      </c>
      <c r="H2392">
        <v>682</v>
      </c>
      <c r="I2392">
        <v>559</v>
      </c>
      <c r="J2392">
        <v>127</v>
      </c>
      <c r="K2392" t="s">
        <v>3155</v>
      </c>
      <c r="L2392">
        <v>0</v>
      </c>
      <c r="M2392">
        <v>344</v>
      </c>
      <c r="N2392">
        <v>137</v>
      </c>
      <c r="O2392">
        <v>-5545</v>
      </c>
      <c r="P2392">
        <v>202015</v>
      </c>
      <c r="Q2392">
        <v>192471</v>
      </c>
      <c r="R2392">
        <v>33</v>
      </c>
      <c r="S2392">
        <v>51879701</v>
      </c>
      <c r="U2392" t="str">
        <f>IFERROR(LEFT(spotify_top_songs_audio_features[[#This Row],[artist_names]],SEARCH(",",spotify_top_songs_audio_features[[#This Row],[artist_names]])-1),spotify_top_songs_audio_features[[#This Row],[artist_names]])</f>
        <v>Mustard</v>
      </c>
      <c r="V2392" t="str">
        <f>IFERROR(MID(spotify_top_songs_audio_features[[#This Row],[artist_names]],SEARCH(",",spotify_top_songs_audio_features[[#This Row],[artist_names]])+2,99),"")</f>
        <v>Migos</v>
      </c>
      <c r="W2392" t="str">
        <f>spotify_top_songs_audio_features[[#This Row],[source]]</f>
        <v>10 Summers Records/Interscope Records</v>
      </c>
      <c r="X2392" s="1">
        <f>spotify_top_songs_audio_features[[#This Row],[streams]]</f>
        <v>51879701</v>
      </c>
      <c r="Y2392" t="str">
        <f>IF(Tabela2[[#This Row],[feat]]="","","Feat")</f>
        <v>Feat</v>
      </c>
      <c r="Z2392" s="17" t="str">
        <f>CONCATENATE(INT(spotify_top_songs_audio_features[[#This Row],[duration_ms]]/(60*1000)),":",MOD(INT(spotify_top_songs_audio_features[[#This Row],[duration_ms]]/1000),60))</f>
        <v>3:12</v>
      </c>
      <c r="AA23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392" t="str">
        <f>spotify_top_songs_audio_features[[#This Row],[track_name]]</f>
        <v>Pure Water (with Migos)</v>
      </c>
    </row>
    <row r="2393" spans="1:28" x14ac:dyDescent="0.25">
      <c r="A2393" t="s">
        <v>15897</v>
      </c>
      <c r="B2393" t="s">
        <v>3083</v>
      </c>
      <c r="C2393" t="s">
        <v>15898</v>
      </c>
      <c r="D2393" t="s">
        <v>402</v>
      </c>
      <c r="E2393" t="s">
        <v>113</v>
      </c>
      <c r="F2393" t="s">
        <v>24</v>
      </c>
      <c r="G2393" t="s">
        <v>152</v>
      </c>
      <c r="H2393">
        <v>782</v>
      </c>
      <c r="I2393">
        <v>812</v>
      </c>
      <c r="J2393">
        <v>469</v>
      </c>
      <c r="K2393" t="s">
        <v>12795</v>
      </c>
      <c r="L2393">
        <v>45</v>
      </c>
      <c r="M2393">
        <v>101</v>
      </c>
      <c r="N2393">
        <v>7</v>
      </c>
      <c r="O2393">
        <v>-6613</v>
      </c>
      <c r="P2393">
        <v>122063</v>
      </c>
      <c r="Q2393">
        <v>212976</v>
      </c>
      <c r="R2393">
        <v>4</v>
      </c>
      <c r="S2393">
        <v>51816576</v>
      </c>
      <c r="U2393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2393" t="str">
        <f>IFERROR(MID(spotify_top_songs_audio_features[[#This Row],[artist_names]],SEARCH(",",spotify_top_songs_audio_features[[#This Row],[artist_names]])+2,99),"")</f>
        <v/>
      </c>
      <c r="W2393" t="str">
        <f>spotify_top_songs_audio_features[[#This Row],[source]]</f>
        <v>Double P Records</v>
      </c>
      <c r="X2393" s="1">
        <f>spotify_top_songs_audio_features[[#This Row],[streams]]</f>
        <v>51816576</v>
      </c>
      <c r="Y2393" t="str">
        <f>IF(Tabela2[[#This Row],[feat]]="","","Feat")</f>
        <v/>
      </c>
      <c r="Z2393" s="17" t="str">
        <f>CONCATENATE(INT(spotify_top_songs_audio_features[[#This Row],[duration_ms]]/(60*1000)),":",MOD(INT(spotify_top_songs_audio_features[[#This Row],[duration_ms]]/1000),60))</f>
        <v>3:32</v>
      </c>
      <c r="AA23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393" t="str">
        <f>spotify_top_songs_audio_features[[#This Row],[track_name]]</f>
        <v>Bye</v>
      </c>
    </row>
    <row r="2394" spans="1:28" x14ac:dyDescent="0.25">
      <c r="A2394" t="s">
        <v>15321</v>
      </c>
      <c r="B2394" t="s">
        <v>284</v>
      </c>
      <c r="C2394" t="s">
        <v>7082</v>
      </c>
      <c r="D2394" t="s">
        <v>1092</v>
      </c>
      <c r="E2394" t="s">
        <v>23</v>
      </c>
      <c r="F2394" t="s">
        <v>24</v>
      </c>
      <c r="G2394" t="s">
        <v>25</v>
      </c>
      <c r="H2394">
        <v>755</v>
      </c>
      <c r="I2394">
        <v>448</v>
      </c>
      <c r="J2394">
        <v>107</v>
      </c>
      <c r="K2394" t="s">
        <v>6367</v>
      </c>
      <c r="L2394">
        <v>3.2799999999999999E-3</v>
      </c>
      <c r="M2394">
        <v>514</v>
      </c>
      <c r="N2394">
        <v>318</v>
      </c>
      <c r="O2394">
        <v>-9587</v>
      </c>
      <c r="P2394">
        <v>77179</v>
      </c>
      <c r="Q2394">
        <v>198960</v>
      </c>
      <c r="R2394">
        <v>23</v>
      </c>
      <c r="S2394">
        <v>51804939</v>
      </c>
      <c r="U239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394" t="str">
        <f>IFERROR(MID(spotify_top_songs_audio_features[[#This Row],[artist_names]],SEARCH(",",spotify_top_songs_audio_features[[#This Row],[artist_names]])+2,99),"")</f>
        <v/>
      </c>
      <c r="W2394" t="str">
        <f>spotify_top_songs_audio_features[[#This Row],[source]]</f>
        <v>Cash Money/Drake LP6</v>
      </c>
      <c r="X2394" s="1">
        <f>spotify_top_songs_audio_features[[#This Row],[streams]]</f>
        <v>51804939</v>
      </c>
      <c r="Y2394" t="str">
        <f>IF(Tabela2[[#This Row],[feat]]="","","Feat")</f>
        <v/>
      </c>
      <c r="Z2394" s="17" t="str">
        <f>CONCATENATE(INT(spotify_top_songs_audio_features[[#This Row],[duration_ms]]/(60*1000)),":",MOD(INT(spotify_top_songs_audio_features[[#This Row],[duration_ms]]/1000),60))</f>
        <v>3:18</v>
      </c>
      <c r="AA23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94" t="str">
        <f>spotify_top_songs_audio_features[[#This Row],[track_name]]</f>
        <v>God's Plan</v>
      </c>
    </row>
    <row r="2395" spans="1:28" x14ac:dyDescent="0.25">
      <c r="A2395" t="s">
        <v>17544</v>
      </c>
      <c r="B2395" t="s">
        <v>307</v>
      </c>
      <c r="C2395" t="s">
        <v>17545</v>
      </c>
      <c r="D2395" t="s">
        <v>309</v>
      </c>
      <c r="E2395" t="s">
        <v>58</v>
      </c>
      <c r="F2395" t="s">
        <v>32</v>
      </c>
      <c r="G2395" t="s">
        <v>25</v>
      </c>
      <c r="H2395">
        <v>855</v>
      </c>
      <c r="I2395">
        <v>423</v>
      </c>
      <c r="J2395">
        <v>585</v>
      </c>
      <c r="K2395" t="s">
        <v>12566</v>
      </c>
      <c r="L2395">
        <v>469</v>
      </c>
      <c r="M2395">
        <v>896</v>
      </c>
      <c r="N2395">
        <v>572</v>
      </c>
      <c r="O2395">
        <v>-15044</v>
      </c>
      <c r="P2395">
        <v>12002</v>
      </c>
      <c r="Q2395">
        <v>156371</v>
      </c>
      <c r="R2395">
        <v>7</v>
      </c>
      <c r="S2395">
        <v>51726513</v>
      </c>
      <c r="U2395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2395" t="str">
        <f>IFERROR(MID(spotify_top_songs_audio_features[[#This Row],[artist_names]],SEARCH(",",spotify_top_songs_audio_features[[#This Row],[artist_names]])+2,99),"")</f>
        <v/>
      </c>
      <c r="W2395" t="str">
        <f>spotify_top_songs_audio_features[[#This Row],[source]]</f>
        <v>Darkroom/Interscope Records</v>
      </c>
      <c r="X2395" s="1">
        <f>spotify_top_songs_audio_features[[#This Row],[streams]]</f>
        <v>51726513</v>
      </c>
      <c r="Y2395" t="str">
        <f>IF(Tabela2[[#This Row],[feat]]="","","Feat")</f>
        <v/>
      </c>
      <c r="Z2395" s="17" t="str">
        <f>CONCATENATE(INT(spotify_top_songs_audio_features[[#This Row],[duration_ms]]/(60*1000)),":",MOD(INT(spotify_top_songs_audio_features[[#This Row],[duration_ms]]/1000),60))</f>
        <v>2:36</v>
      </c>
      <c r="AA23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395" t="str">
        <f>spotify_top_songs_audio_features[[#This Row],[track_name]]</f>
        <v>ilomilo</v>
      </c>
    </row>
    <row r="2396" spans="1:28" x14ac:dyDescent="0.25">
      <c r="A2396" t="s">
        <v>11181</v>
      </c>
      <c r="B2396" t="s">
        <v>11182</v>
      </c>
      <c r="C2396" t="s">
        <v>11183</v>
      </c>
      <c r="D2396" t="s">
        <v>11184</v>
      </c>
      <c r="E2396" t="s">
        <v>86</v>
      </c>
      <c r="F2396" t="s">
        <v>32</v>
      </c>
      <c r="G2396" t="s">
        <v>25</v>
      </c>
      <c r="H2396">
        <v>7</v>
      </c>
      <c r="I2396">
        <v>589</v>
      </c>
      <c r="J2396">
        <v>281</v>
      </c>
      <c r="K2396" t="s">
        <v>3175</v>
      </c>
      <c r="L2396">
        <v>1.3999999999999999E-4</v>
      </c>
      <c r="M2396">
        <v>987</v>
      </c>
      <c r="N2396">
        <v>915</v>
      </c>
      <c r="O2396">
        <v>-9974</v>
      </c>
      <c r="P2396">
        <v>100014</v>
      </c>
      <c r="Q2396">
        <v>240125</v>
      </c>
      <c r="R2396">
        <v>6</v>
      </c>
      <c r="S2396">
        <v>51695388</v>
      </c>
      <c r="U2396" t="str">
        <f>IFERROR(LEFT(spotify_top_songs_audio_features[[#This Row],[artist_names]],SEARCH(",",spotify_top_songs_audio_features[[#This Row],[artist_names]])-1),spotify_top_songs_audio_features[[#This Row],[artist_names]])</f>
        <v>Mert Demir</v>
      </c>
      <c r="V2396" t="str">
        <f>IFERROR(MID(spotify_top_songs_audio_features[[#This Row],[artist_names]],SEARCH(",",spotify_top_songs_audio_features[[#This Row],[artist_names]])+2,99),"")</f>
        <v>Mabel Matiz</v>
      </c>
      <c r="W2396" t="str">
        <f>spotify_top_songs_audio_features[[#This Row],[source]]</f>
        <v>Pale Records &amp; Pose Records</v>
      </c>
      <c r="X2396" s="1">
        <f>spotify_top_songs_audio_features[[#This Row],[streams]]</f>
        <v>51695388</v>
      </c>
      <c r="Y2396" t="str">
        <f>IF(Tabela2[[#This Row],[feat]]="","","Feat")</f>
        <v>Feat</v>
      </c>
      <c r="Z2396" s="17" t="str">
        <f>CONCATENATE(INT(spotify_top_songs_audio_features[[#This Row],[duration_ms]]/(60*1000)),":",MOD(INT(spotify_top_songs_audio_features[[#This Row],[duration_ms]]/1000),60))</f>
        <v>4:0</v>
      </c>
      <c r="AA23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96" t="str">
        <f>spotify_top_songs_audio_features[[#This Row],[track_name]]</f>
        <v>Antidepresan</v>
      </c>
    </row>
    <row r="2397" spans="1:28" x14ac:dyDescent="0.25">
      <c r="A2397" t="s">
        <v>15966</v>
      </c>
      <c r="B2397" t="s">
        <v>2500</v>
      </c>
      <c r="C2397" t="s">
        <v>5343</v>
      </c>
      <c r="D2397" t="s">
        <v>2502</v>
      </c>
      <c r="E2397" t="s">
        <v>43</v>
      </c>
      <c r="F2397" t="s">
        <v>24</v>
      </c>
      <c r="G2397" t="s">
        <v>25</v>
      </c>
      <c r="H2397">
        <v>808</v>
      </c>
      <c r="I2397">
        <v>903</v>
      </c>
      <c r="J2397">
        <v>729</v>
      </c>
      <c r="K2397" t="s">
        <v>2249</v>
      </c>
      <c r="L2397">
        <v>0</v>
      </c>
      <c r="M2397">
        <v>816</v>
      </c>
      <c r="N2397">
        <v>922</v>
      </c>
      <c r="O2397">
        <v>-2179</v>
      </c>
      <c r="P2397">
        <v>120044</v>
      </c>
      <c r="Q2397">
        <v>198053</v>
      </c>
      <c r="R2397">
        <v>6</v>
      </c>
      <c r="S2397">
        <v>51690291</v>
      </c>
      <c r="U2397" t="str">
        <f>IFERROR(LEFT(spotify_top_songs_audio_features[[#This Row],[artist_names]],SEARCH(",",spotify_top_songs_audio_features[[#This Row],[artist_names]])-1),spotify_top_songs_audio_features[[#This Row],[artist_names]])</f>
        <v>TWICE</v>
      </c>
      <c r="V2397" t="str">
        <f>IFERROR(MID(spotify_top_songs_audio_features[[#This Row],[artist_names]],SEARCH(",",spotify_top_songs_audio_features[[#This Row],[artist_names]])+2,99),"")</f>
        <v/>
      </c>
      <c r="W2397" t="str">
        <f>spotify_top_songs_audio_features[[#This Row],[source]]</f>
        <v>Republic Records - TWICE</v>
      </c>
      <c r="X2397" s="1">
        <f>spotify_top_songs_audio_features[[#This Row],[streams]]</f>
        <v>51690291</v>
      </c>
      <c r="Y2397" t="str">
        <f>IF(Tabela2[[#This Row],[feat]]="","","Feat")</f>
        <v/>
      </c>
      <c r="Z2397" s="17" t="str">
        <f>CONCATENATE(INT(spotify_top_songs_audio_features[[#This Row],[duration_ms]]/(60*1000)),":",MOD(INT(spotify_top_songs_audio_features[[#This Row],[duration_ms]]/1000),60))</f>
        <v>3:18</v>
      </c>
      <c r="AA23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397" t="str">
        <f>spotify_top_songs_audio_features[[#This Row],[track_name]]</f>
        <v>The Feels</v>
      </c>
    </row>
    <row r="2398" spans="1:28" x14ac:dyDescent="0.25">
      <c r="A2398" t="s">
        <v>1256</v>
      </c>
      <c r="B2398" t="s">
        <v>1257</v>
      </c>
      <c r="C2398" t="s">
        <v>1258</v>
      </c>
      <c r="D2398" t="s">
        <v>1259</v>
      </c>
      <c r="E2398" t="s">
        <v>23</v>
      </c>
      <c r="F2398" t="s">
        <v>24</v>
      </c>
      <c r="G2398" t="s">
        <v>25</v>
      </c>
      <c r="H2398">
        <v>915</v>
      </c>
      <c r="I2398">
        <v>621</v>
      </c>
      <c r="J2398">
        <v>1</v>
      </c>
      <c r="K2398" t="s">
        <v>1260</v>
      </c>
      <c r="L2398">
        <v>0</v>
      </c>
      <c r="M2398">
        <v>628</v>
      </c>
      <c r="N2398">
        <v>527</v>
      </c>
      <c r="O2398">
        <v>-6519</v>
      </c>
      <c r="P2398">
        <v>131984</v>
      </c>
      <c r="Q2398">
        <v>179173</v>
      </c>
      <c r="R2398">
        <v>5</v>
      </c>
      <c r="S2398">
        <v>51673877</v>
      </c>
      <c r="U2398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2398" t="str">
        <f>IFERROR(MID(spotify_top_songs_audio_features[[#This Row],[artist_names]],SEARCH(",",spotify_top_songs_audio_features[[#This Row],[artist_names]])+2,99),"")</f>
        <v/>
      </c>
      <c r="W2398" t="str">
        <f>spotify_top_songs_audio_features[[#This Row],[source]]</f>
        <v>YG Entertainment/Interscope Records</v>
      </c>
      <c r="X2398" s="1">
        <f>spotify_top_songs_audio_features[[#This Row],[streams]]</f>
        <v>51673877</v>
      </c>
      <c r="Y2398" t="str">
        <f>IF(Tabela2[[#This Row],[feat]]="","","Feat")</f>
        <v/>
      </c>
      <c r="Z2398" s="17" t="str">
        <f>CONCATENATE(INT(spotify_top_songs_audio_features[[#This Row],[duration_ms]]/(60*1000)),":",MOD(INT(spotify_top_songs_audio_features[[#This Row],[duration_ms]]/1000),60))</f>
        <v>2:59</v>
      </c>
      <c r="AA23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398" t="str">
        <f>spotify_top_songs_audio_features[[#This Row],[track_name]]</f>
        <v>Typa Girl</v>
      </c>
    </row>
    <row r="2399" spans="1:28" x14ac:dyDescent="0.25">
      <c r="A2399" t="s">
        <v>4030</v>
      </c>
      <c r="B2399" t="s">
        <v>4031</v>
      </c>
      <c r="C2399" t="s">
        <v>4032</v>
      </c>
      <c r="D2399" t="s">
        <v>1517</v>
      </c>
      <c r="E2399" t="s">
        <v>86</v>
      </c>
      <c r="F2399" t="s">
        <v>24</v>
      </c>
      <c r="G2399" t="s">
        <v>25</v>
      </c>
      <c r="H2399">
        <v>89</v>
      </c>
      <c r="I2399">
        <v>633</v>
      </c>
      <c r="J2399">
        <v>168</v>
      </c>
      <c r="K2399" t="s">
        <v>4033</v>
      </c>
      <c r="L2399">
        <v>343</v>
      </c>
      <c r="M2399">
        <v>993</v>
      </c>
      <c r="N2399">
        <v>425</v>
      </c>
      <c r="O2399">
        <v>-5475</v>
      </c>
      <c r="P2399">
        <v>139948</v>
      </c>
      <c r="Q2399">
        <v>233087</v>
      </c>
      <c r="R2399">
        <v>8</v>
      </c>
      <c r="S2399">
        <v>51583731</v>
      </c>
      <c r="U2399" t="str">
        <f>IFERROR(LEFT(spotify_top_songs_audio_features[[#This Row],[artist_names]],SEARCH(",",spotify_top_songs_audio_features[[#This Row],[artist_names]])-1),spotify_top_songs_audio_features[[#This Row],[artist_names]])</f>
        <v>Gucci Mane</v>
      </c>
      <c r="V2399" t="str">
        <f>IFERROR(MID(spotify_top_songs_audio_features[[#This Row],[artist_names]],SEARCH(",",spotify_top_songs_audio_features[[#This Row],[artist_names]])+2,99),"")</f>
        <v>Migos</v>
      </c>
      <c r="W2399" t="str">
        <f>spotify_top_songs_audio_features[[#This Row],[source]]</f>
        <v>Guwop Enterprises/Atlantic</v>
      </c>
      <c r="X2399" s="1">
        <f>spotify_top_songs_audio_features[[#This Row],[streams]]</f>
        <v>51583731</v>
      </c>
      <c r="Y2399" t="str">
        <f>IF(Tabela2[[#This Row],[feat]]="","","Feat")</f>
        <v>Feat</v>
      </c>
      <c r="Z2399" s="17" t="str">
        <f>CONCATENATE(INT(spotify_top_songs_audio_features[[#This Row],[duration_ms]]/(60*1000)),":",MOD(INT(spotify_top_songs_audio_features[[#This Row],[duration_ms]]/1000),60))</f>
        <v>3:53</v>
      </c>
      <c r="AA23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399" t="str">
        <f>spotify_top_songs_audio_features[[#This Row],[track_name]]</f>
        <v>I Get the Bag (feat. Migos)</v>
      </c>
    </row>
    <row r="2400" spans="1:28" x14ac:dyDescent="0.25">
      <c r="A2400" t="s">
        <v>4181</v>
      </c>
      <c r="B2400" t="s">
        <v>1209</v>
      </c>
      <c r="C2400" t="s">
        <v>4182</v>
      </c>
      <c r="D2400" t="s">
        <v>4183</v>
      </c>
      <c r="E2400" t="s">
        <v>102</v>
      </c>
      <c r="F2400" t="s">
        <v>24</v>
      </c>
      <c r="G2400" t="s">
        <v>25</v>
      </c>
      <c r="H2400">
        <v>594</v>
      </c>
      <c r="I2400">
        <v>798</v>
      </c>
      <c r="J2400">
        <v>844</v>
      </c>
      <c r="K2400" t="s">
        <v>2364</v>
      </c>
      <c r="L2400">
        <v>0</v>
      </c>
      <c r="M2400">
        <v>143</v>
      </c>
      <c r="N2400">
        <v>381</v>
      </c>
      <c r="O2400">
        <v>-5244</v>
      </c>
      <c r="P2400">
        <v>142049</v>
      </c>
      <c r="Q2400">
        <v>191840</v>
      </c>
      <c r="R2400">
        <v>8</v>
      </c>
      <c r="S2400">
        <v>51530355</v>
      </c>
      <c r="U2400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400" t="str">
        <f>IFERROR(MID(spotify_top_songs_audio_features[[#This Row],[artist_names]],SEARCH(",",spotify_top_songs_audio_features[[#This Row],[artist_names]])+2,99),"")</f>
        <v/>
      </c>
      <c r="W2400" t="str">
        <f>spotify_top_songs_audio_features[[#This Row],[source]]</f>
        <v>Juice WRLD / Interscope PS</v>
      </c>
      <c r="X2400" s="1">
        <f>spotify_top_songs_audio_features[[#This Row],[streams]]</f>
        <v>51530355</v>
      </c>
      <c r="Y2400" t="str">
        <f>IF(Tabela2[[#This Row],[feat]]="","","Feat")</f>
        <v/>
      </c>
      <c r="Z2400" s="17" t="str">
        <f>CONCATENATE(INT(spotify_top_songs_audio_features[[#This Row],[duration_ms]]/(60*1000)),":",MOD(INT(spotify_top_songs_audio_features[[#This Row],[duration_ms]]/1000),60))</f>
        <v>3:11</v>
      </c>
      <c r="AA24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400" t="str">
        <f>spotify_top_songs_audio_features[[#This Row],[track_name]]</f>
        <v>Legends</v>
      </c>
    </row>
    <row r="2401" spans="1:28" x14ac:dyDescent="0.25">
      <c r="A2401" t="s">
        <v>17131</v>
      </c>
      <c r="B2401" t="s">
        <v>17132</v>
      </c>
      <c r="C2401" t="s">
        <v>17133</v>
      </c>
      <c r="D2401" t="s">
        <v>249</v>
      </c>
      <c r="E2401" t="s">
        <v>86</v>
      </c>
      <c r="F2401" t="s">
        <v>32</v>
      </c>
      <c r="G2401" t="s">
        <v>25</v>
      </c>
      <c r="H2401">
        <v>716</v>
      </c>
      <c r="I2401">
        <v>78</v>
      </c>
      <c r="J2401">
        <v>297</v>
      </c>
      <c r="K2401" t="s">
        <v>14035</v>
      </c>
      <c r="L2401">
        <v>0</v>
      </c>
      <c r="M2401">
        <v>146</v>
      </c>
      <c r="N2401">
        <v>786</v>
      </c>
      <c r="O2401">
        <v>-3495</v>
      </c>
      <c r="P2401">
        <v>123856</v>
      </c>
      <c r="Q2401">
        <v>228387</v>
      </c>
      <c r="R2401">
        <v>4</v>
      </c>
      <c r="S2401">
        <v>51495983</v>
      </c>
      <c r="U2401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2401" t="str">
        <f>IFERROR(MID(spotify_top_songs_audio_features[[#This Row],[artist_names]],SEARCH(",",spotify_top_songs_audio_features[[#This Row],[artist_names]])+2,99),"")</f>
        <v>Arcángel</v>
      </c>
      <c r="W2401" t="str">
        <f>spotify_top_songs_audio_features[[#This Row],[source]]</f>
        <v>DALE PLAY Records</v>
      </c>
      <c r="X2401" s="1">
        <f>spotify_top_songs_audio_features[[#This Row],[streams]]</f>
        <v>51495983</v>
      </c>
      <c r="Y2401" t="str">
        <f>IF(Tabela2[[#This Row],[feat]]="","","Feat")</f>
        <v>Feat</v>
      </c>
      <c r="Z2401" s="17" t="str">
        <f>CONCATENATE(INT(spotify_top_songs_audio_features[[#This Row],[duration_ms]]/(60*1000)),":",MOD(INT(spotify_top_songs_audio_features[[#This Row],[duration_ms]]/1000),60))</f>
        <v>3:48</v>
      </c>
      <c r="AA24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401" t="str">
        <f>spotify_top_songs_audio_features[[#This Row],[track_name]]</f>
        <v>Arcángel: Bzrp Music Sessions, Vol. 54</v>
      </c>
    </row>
    <row r="2402" spans="1:28" x14ac:dyDescent="0.25">
      <c r="A2402" t="s">
        <v>9172</v>
      </c>
      <c r="B2402" t="s">
        <v>1291</v>
      </c>
      <c r="C2402" t="s">
        <v>5074</v>
      </c>
      <c r="D2402" t="s">
        <v>712</v>
      </c>
      <c r="E2402" t="s">
        <v>86</v>
      </c>
      <c r="F2402" t="s">
        <v>32</v>
      </c>
      <c r="G2402" t="s">
        <v>25</v>
      </c>
      <c r="H2402">
        <v>923</v>
      </c>
      <c r="I2402">
        <v>604</v>
      </c>
      <c r="J2402">
        <v>245</v>
      </c>
      <c r="K2402" t="s">
        <v>747</v>
      </c>
      <c r="L2402">
        <v>0</v>
      </c>
      <c r="M2402">
        <v>272</v>
      </c>
      <c r="N2402">
        <v>826</v>
      </c>
      <c r="O2402">
        <v>-6671</v>
      </c>
      <c r="P2402">
        <v>145062</v>
      </c>
      <c r="Q2402">
        <v>139741</v>
      </c>
      <c r="R2402">
        <v>6</v>
      </c>
      <c r="S2402">
        <v>51493703</v>
      </c>
      <c r="U2402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2402" t="str">
        <f>IFERROR(MID(spotify_top_songs_audio_features[[#This Row],[artist_names]],SEARCH(",",spotify_top_songs_audio_features[[#This Row],[artist_names]])+2,99),"")</f>
        <v/>
      </c>
      <c r="W2402" t="str">
        <f>spotify_top_songs_audio_features[[#This Row],[source]]</f>
        <v>Generation Now/Atlantic</v>
      </c>
      <c r="X2402" s="1">
        <f>spotify_top_songs_audio_features[[#This Row],[streams]]</f>
        <v>51493703</v>
      </c>
      <c r="Y2402" t="str">
        <f>IF(Tabela2[[#This Row],[feat]]="","","Feat")</f>
        <v/>
      </c>
      <c r="Z2402" s="17" t="str">
        <f>CONCATENATE(INT(spotify_top_songs_audio_features[[#This Row],[duration_ms]]/(60*1000)),":",MOD(INT(spotify_top_songs_audio_features[[#This Row],[duration_ms]]/1000),60))</f>
        <v>2:19</v>
      </c>
      <c r="AA24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402" t="str">
        <f>spotify_top_songs_audio_features[[#This Row],[track_name]]</f>
        <v>WHATS POPPIN</v>
      </c>
    </row>
    <row r="2403" spans="1:28" x14ac:dyDescent="0.25">
      <c r="A2403" t="s">
        <v>481</v>
      </c>
      <c r="B2403" t="s">
        <v>482</v>
      </c>
      <c r="C2403" t="s">
        <v>483</v>
      </c>
      <c r="D2403" t="s">
        <v>282</v>
      </c>
      <c r="E2403" t="s">
        <v>58</v>
      </c>
      <c r="F2403" t="s">
        <v>32</v>
      </c>
      <c r="G2403" t="s">
        <v>25</v>
      </c>
      <c r="H2403">
        <v>712</v>
      </c>
      <c r="I2403">
        <v>861</v>
      </c>
      <c r="J2403">
        <v>25</v>
      </c>
      <c r="K2403" t="s">
        <v>484</v>
      </c>
      <c r="L2403">
        <v>6.0899999999999995E-4</v>
      </c>
      <c r="M2403">
        <v>511</v>
      </c>
      <c r="N2403">
        <v>388</v>
      </c>
      <c r="O2403">
        <v>-5487</v>
      </c>
      <c r="P2403">
        <v>84042</v>
      </c>
      <c r="Q2403">
        <v>148571</v>
      </c>
      <c r="R2403">
        <v>5</v>
      </c>
      <c r="S2403">
        <v>51482863</v>
      </c>
      <c r="U2403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2403" t="str">
        <f>IFERROR(MID(spotify_top_songs_audio_features[[#This Row],[artist_names]],SEARCH(",",spotify_top_songs_audio_features[[#This Row],[artist_names]])+2,99),"")</f>
        <v>XXXTENTACION</v>
      </c>
      <c r="W2403" t="str">
        <f>spotify_top_songs_audio_features[[#This Row],[source]]</f>
        <v>Columbia</v>
      </c>
      <c r="X2403" s="1">
        <f>spotify_top_songs_audio_features[[#This Row],[streams]]</f>
        <v>51482863</v>
      </c>
      <c r="Y2403" t="str">
        <f>IF(Tabela2[[#This Row],[feat]]="","","Feat")</f>
        <v>Feat</v>
      </c>
      <c r="Z2403" s="17" t="str">
        <f>CONCATENATE(INT(spotify_top_songs_audio_features[[#This Row],[duration_ms]]/(60*1000)),":",MOD(INT(spotify_top_songs_audio_features[[#This Row],[duration_ms]]/1000),60))</f>
        <v>2:28</v>
      </c>
      <c r="AA24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403" t="str">
        <f>spotify_top_songs_audio_features[[#This Row],[track_name]]</f>
        <v>True Love</v>
      </c>
    </row>
    <row r="2404" spans="1:28" x14ac:dyDescent="0.25">
      <c r="A2404" t="s">
        <v>12694</v>
      </c>
      <c r="B2404" t="s">
        <v>5454</v>
      </c>
      <c r="C2404" t="s">
        <v>8201</v>
      </c>
      <c r="D2404" t="s">
        <v>220</v>
      </c>
      <c r="E2404" t="s">
        <v>469</v>
      </c>
      <c r="F2404" t="s">
        <v>32</v>
      </c>
      <c r="G2404" t="s">
        <v>25</v>
      </c>
      <c r="H2404">
        <v>804</v>
      </c>
      <c r="I2404">
        <v>791</v>
      </c>
      <c r="J2404">
        <v>598</v>
      </c>
      <c r="K2404" t="s">
        <v>3317</v>
      </c>
      <c r="L2404">
        <v>162</v>
      </c>
      <c r="M2404">
        <v>814</v>
      </c>
      <c r="N2404">
        <v>809</v>
      </c>
      <c r="O2404">
        <v>-3438</v>
      </c>
      <c r="P2404">
        <v>87996</v>
      </c>
      <c r="Q2404">
        <v>254907</v>
      </c>
      <c r="R2404">
        <v>11</v>
      </c>
      <c r="S2404">
        <v>51451444</v>
      </c>
      <c r="U2404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2404" t="str">
        <f>IFERROR(MID(spotify_top_songs_audio_features[[#This Row],[artist_names]],SEARCH(",",spotify_top_songs_audio_features[[#This Row],[artist_names]])+2,99),"")</f>
        <v/>
      </c>
      <c r="W2404" t="str">
        <f>spotify_top_songs_audio_features[[#This Row],[source]]</f>
        <v>UMLE - Latino</v>
      </c>
      <c r="X2404" s="1">
        <f>spotify_top_songs_audio_features[[#This Row],[streams]]</f>
        <v>51451444</v>
      </c>
      <c r="Y2404" t="str">
        <f>IF(Tabela2[[#This Row],[feat]]="","","Feat")</f>
        <v/>
      </c>
      <c r="Z2404" s="17" t="str">
        <f>CONCATENATE(INT(spotify_top_songs_audio_features[[#This Row],[duration_ms]]/(60*1000)),":",MOD(INT(spotify_top_songs_audio_features[[#This Row],[duration_ms]]/1000),60))</f>
        <v>4:14</v>
      </c>
      <c r="AA24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404" t="str">
        <f>spotify_top_songs_audio_features[[#This Row],[track_name]]</f>
        <v>Ahora</v>
      </c>
    </row>
    <row r="2405" spans="1:28" x14ac:dyDescent="0.25">
      <c r="A2405" t="s">
        <v>16634</v>
      </c>
      <c r="B2405" t="s">
        <v>16635</v>
      </c>
      <c r="C2405" t="s">
        <v>16636</v>
      </c>
      <c r="D2405" t="s">
        <v>11564</v>
      </c>
      <c r="E2405" t="s">
        <v>70</v>
      </c>
      <c r="F2405" t="s">
        <v>24</v>
      </c>
      <c r="G2405" t="s">
        <v>25</v>
      </c>
      <c r="H2405">
        <v>774</v>
      </c>
      <c r="I2405">
        <v>742</v>
      </c>
      <c r="J2405">
        <v>766</v>
      </c>
      <c r="K2405" t="s">
        <v>2669</v>
      </c>
      <c r="L2405">
        <v>472</v>
      </c>
      <c r="M2405">
        <v>342</v>
      </c>
      <c r="N2405">
        <v>736</v>
      </c>
      <c r="O2405">
        <v>-4178</v>
      </c>
      <c r="P2405">
        <v>134991</v>
      </c>
      <c r="Q2405">
        <v>194023</v>
      </c>
      <c r="R2405">
        <v>8</v>
      </c>
      <c r="S2405">
        <v>51392145</v>
      </c>
      <c r="U2405" t="str">
        <f>IFERROR(LEFT(spotify_top_songs_audio_features[[#This Row],[artist_names]],SEARCH(",",spotify_top_songs_audio_features[[#This Row],[artist_names]])-1),spotify_top_songs_audio_features[[#This Row],[artist_names]])</f>
        <v>Ana Castela</v>
      </c>
      <c r="V2405" t="str">
        <f>IFERROR(MID(spotify_top_songs_audio_features[[#This Row],[artist_names]],SEARCH(",",spotify_top_songs_audio_features[[#This Row],[artist_names]])+2,99),"")</f>
        <v>Melody, Dj Chris No Beat</v>
      </c>
      <c r="W2405" t="str">
        <f>spotify_top_songs_audio_features[[#This Row],[source]]</f>
        <v>Ana Castela</v>
      </c>
      <c r="X2405" s="1">
        <f>spotify_top_songs_audio_features[[#This Row],[streams]]</f>
        <v>51392145</v>
      </c>
      <c r="Y2405" t="str">
        <f>IF(Tabela2[[#This Row],[feat]]="","","Feat")</f>
        <v>Feat</v>
      </c>
      <c r="Z2405" s="17" t="str">
        <f>CONCATENATE(INT(spotify_top_songs_audio_features[[#This Row],[duration_ms]]/(60*1000)),":",MOD(INT(spotify_top_songs_audio_features[[#This Row],[duration_ms]]/1000),60))</f>
        <v>3:14</v>
      </c>
      <c r="AA24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05" t="str">
        <f>spotify_top_songs_audio_features[[#This Row],[track_name]]</f>
        <v>Pipoco</v>
      </c>
    </row>
    <row r="2406" spans="1:28" x14ac:dyDescent="0.25">
      <c r="A2406" t="s">
        <v>12863</v>
      </c>
      <c r="B2406" t="s">
        <v>6235</v>
      </c>
      <c r="C2406" t="s">
        <v>12864</v>
      </c>
      <c r="D2406" t="s">
        <v>4879</v>
      </c>
      <c r="E2406" t="s">
        <v>70</v>
      </c>
      <c r="F2406" t="s">
        <v>24</v>
      </c>
      <c r="G2406" t="s">
        <v>25</v>
      </c>
      <c r="H2406">
        <v>785</v>
      </c>
      <c r="I2406">
        <v>62</v>
      </c>
      <c r="J2406">
        <v>254</v>
      </c>
      <c r="K2406" t="s">
        <v>1989</v>
      </c>
      <c r="L2406">
        <v>0</v>
      </c>
      <c r="M2406">
        <v>15</v>
      </c>
      <c r="N2406">
        <v>478</v>
      </c>
      <c r="O2406">
        <v>-6667</v>
      </c>
      <c r="P2406">
        <v>78477</v>
      </c>
      <c r="Q2406">
        <v>235535</v>
      </c>
      <c r="R2406">
        <v>15</v>
      </c>
      <c r="S2406">
        <v>51390799</v>
      </c>
      <c r="U2406" t="str">
        <f>IFERROR(LEFT(spotify_top_songs_audio_features[[#This Row],[artist_names]],SEARCH(",",spotify_top_songs_audio_features[[#This Row],[artist_names]])-1),spotify_top_songs_audio_features[[#This Row],[artist_names]])</f>
        <v>Playboi Carti</v>
      </c>
      <c r="V2406" t="str">
        <f>IFERROR(MID(spotify_top_songs_audio_features[[#This Row],[artist_names]],SEARCH(",",spotify_top_songs_audio_features[[#This Row],[artist_names]])+2,99),"")</f>
        <v>Lil Uzi Vert</v>
      </c>
      <c r="W2406" t="str">
        <f>spotify_top_songs_audio_features[[#This Row],[source]]</f>
        <v>AWGE Label</v>
      </c>
      <c r="X2406" s="1">
        <f>spotify_top_songs_audio_features[[#This Row],[streams]]</f>
        <v>51390799</v>
      </c>
      <c r="Y2406" t="str">
        <f>IF(Tabela2[[#This Row],[feat]]="","","Feat")</f>
        <v>Feat</v>
      </c>
      <c r="Z2406" s="17" t="str">
        <f>CONCATENATE(INT(spotify_top_songs_audio_features[[#This Row],[duration_ms]]/(60*1000)),":",MOD(INT(spotify_top_songs_audio_features[[#This Row],[duration_ms]]/1000),60))</f>
        <v>3:55</v>
      </c>
      <c r="AA24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06" t="str">
        <f>spotify_top_songs_audio_features[[#This Row],[track_name]]</f>
        <v>wokeuplikethis*</v>
      </c>
    </row>
    <row r="2407" spans="1:28" x14ac:dyDescent="0.25">
      <c r="A2407" t="s">
        <v>10057</v>
      </c>
      <c r="B2407" t="s">
        <v>10058</v>
      </c>
      <c r="C2407" t="s">
        <v>10059</v>
      </c>
      <c r="D2407" t="s">
        <v>7989</v>
      </c>
      <c r="E2407" t="s">
        <v>113</v>
      </c>
      <c r="F2407" t="s">
        <v>24</v>
      </c>
      <c r="G2407" t="s">
        <v>25</v>
      </c>
      <c r="H2407">
        <v>886</v>
      </c>
      <c r="I2407">
        <v>604</v>
      </c>
      <c r="J2407">
        <v>208</v>
      </c>
      <c r="K2407" t="s">
        <v>92</v>
      </c>
      <c r="L2407">
        <v>3.1500000000000001E-4</v>
      </c>
      <c r="M2407">
        <v>107</v>
      </c>
      <c r="N2407">
        <v>383</v>
      </c>
      <c r="O2407">
        <v>-7293</v>
      </c>
      <c r="P2407">
        <v>98023</v>
      </c>
      <c r="Q2407">
        <v>305333</v>
      </c>
      <c r="R2407">
        <v>8</v>
      </c>
      <c r="S2407">
        <v>51328932</v>
      </c>
      <c r="U2407" t="str">
        <f>IFERROR(LEFT(spotify_top_songs_audio_features[[#This Row],[artist_names]],SEARCH(",",spotify_top_songs_audio_features[[#This Row],[artist_names]])-1),spotify_top_songs_audio_features[[#This Row],[artist_names]])</f>
        <v>Jhayco</v>
      </c>
      <c r="V2407" t="str">
        <f>IFERROR(MID(spotify_top_songs_audio_features[[#This Row],[artist_names]],SEARCH(",",spotify_top_songs_audio_features[[#This Row],[artist_names]])+2,99),"")</f>
        <v>Anuel AA, J Balvin</v>
      </c>
      <c r="W2407" t="str">
        <f>spotify_top_songs_audio_features[[#This Row],[source]]</f>
        <v>N&amp;E Entertainment LLC</v>
      </c>
      <c r="X2407" s="1">
        <f>spotify_top_songs_audio_features[[#This Row],[streams]]</f>
        <v>51328932</v>
      </c>
      <c r="Y2407" t="str">
        <f>IF(Tabela2[[#This Row],[feat]]="","","Feat")</f>
        <v>Feat</v>
      </c>
      <c r="Z2407" s="17" t="str">
        <f>CONCATENATE(INT(spotify_top_songs_audio_features[[#This Row],[duration_ms]]/(60*1000)),":",MOD(INT(spotify_top_songs_audio_features[[#This Row],[duration_ms]]/1000),60))</f>
        <v>5:5</v>
      </c>
      <c r="AA24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407" t="str">
        <f>spotify_top_songs_audio_features[[#This Row],[track_name]]</f>
        <v>Medusa</v>
      </c>
    </row>
    <row r="2408" spans="1:28" x14ac:dyDescent="0.25">
      <c r="A2408" t="s">
        <v>3794</v>
      </c>
      <c r="B2408" t="s">
        <v>3795</v>
      </c>
      <c r="C2408" t="s">
        <v>3796</v>
      </c>
      <c r="D2408" t="s">
        <v>249</v>
      </c>
      <c r="E2408" t="s">
        <v>142</v>
      </c>
      <c r="F2408" t="s">
        <v>24</v>
      </c>
      <c r="G2408" t="s">
        <v>25</v>
      </c>
      <c r="H2408">
        <v>553</v>
      </c>
      <c r="I2408">
        <v>819</v>
      </c>
      <c r="J2408">
        <v>257</v>
      </c>
      <c r="K2408" t="s">
        <v>3797</v>
      </c>
      <c r="L2408">
        <v>1.3600000000000001E-3</v>
      </c>
      <c r="M2408">
        <v>915</v>
      </c>
      <c r="N2408">
        <v>761</v>
      </c>
      <c r="O2408">
        <v>-3083</v>
      </c>
      <c r="P2408">
        <v>87913</v>
      </c>
      <c r="Q2408">
        <v>192348</v>
      </c>
      <c r="R2408">
        <v>9</v>
      </c>
      <c r="S2408">
        <v>51320301</v>
      </c>
      <c r="U2408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2408" t="str">
        <f>IFERROR(MID(spotify_top_songs_audio_features[[#This Row],[artist_names]],SEARCH(",",spotify_top_songs_audio_features[[#This Row],[artist_names]])+2,99),"")</f>
        <v>L-Gante</v>
      </c>
      <c r="W2408" t="str">
        <f>spotify_top_songs_audio_features[[#This Row],[source]]</f>
        <v>DALE PLAY Records</v>
      </c>
      <c r="X2408" s="1">
        <f>spotify_top_songs_audio_features[[#This Row],[streams]]</f>
        <v>51320301</v>
      </c>
      <c r="Y2408" t="str">
        <f>IF(Tabela2[[#This Row],[feat]]="","","Feat")</f>
        <v>Feat</v>
      </c>
      <c r="Z2408" s="17" t="str">
        <f>CONCATENATE(INT(spotify_top_songs_audio_features[[#This Row],[duration_ms]]/(60*1000)),":",MOD(INT(spotify_top_songs_audio_features[[#This Row],[duration_ms]]/1000),60))</f>
        <v>3:12</v>
      </c>
      <c r="AA24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08" t="str">
        <f>spotify_top_songs_audio_features[[#This Row],[track_name]]</f>
        <v>L-Gante: Bzrp Music Sessions, Vol.38</v>
      </c>
    </row>
    <row r="2409" spans="1:28" x14ac:dyDescent="0.25">
      <c r="A2409" t="s">
        <v>7224</v>
      </c>
      <c r="B2409" t="s">
        <v>4038</v>
      </c>
      <c r="C2409" t="s">
        <v>4039</v>
      </c>
      <c r="D2409" t="s">
        <v>1725</v>
      </c>
      <c r="E2409" t="s">
        <v>142</v>
      </c>
      <c r="F2409" t="s">
        <v>32</v>
      </c>
      <c r="G2409" t="s">
        <v>25</v>
      </c>
      <c r="H2409">
        <v>652</v>
      </c>
      <c r="I2409">
        <v>383</v>
      </c>
      <c r="J2409">
        <v>516</v>
      </c>
      <c r="K2409" t="s">
        <v>7225</v>
      </c>
      <c r="L2409">
        <v>0</v>
      </c>
      <c r="M2409">
        <v>828</v>
      </c>
      <c r="N2409">
        <v>549</v>
      </c>
      <c r="O2409">
        <v>-7076</v>
      </c>
      <c r="P2409">
        <v>145765</v>
      </c>
      <c r="Q2409">
        <v>178994</v>
      </c>
      <c r="R2409">
        <v>2</v>
      </c>
      <c r="S2409">
        <v>51315928</v>
      </c>
      <c r="U2409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2409" t="str">
        <f>IFERROR(MID(spotify_top_songs_audio_features[[#This Row],[artist_names]],SEARCH(",",spotify_top_songs_audio_features[[#This Row],[artist_names]])+2,99),"")</f>
        <v>Justin Bieber</v>
      </c>
      <c r="W2409" t="str">
        <f>spotify_top_songs_audio_features[[#This Row],[source]]</f>
        <v>Shawn Mendes LP4-5 PS/ Island</v>
      </c>
      <c r="X2409" s="1">
        <f>spotify_top_songs_audio_features[[#This Row],[streams]]</f>
        <v>51315928</v>
      </c>
      <c r="Y2409" t="str">
        <f>IF(Tabela2[[#This Row],[feat]]="","","Feat")</f>
        <v>Feat</v>
      </c>
      <c r="Z2409" s="17" t="str">
        <f>CONCATENATE(INT(spotify_top_songs_audio_features[[#This Row],[duration_ms]]/(60*1000)),":",MOD(INT(spotify_top_songs_audio_features[[#This Row],[duration_ms]]/1000),60))</f>
        <v>2:58</v>
      </c>
      <c r="AA24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09" t="str">
        <f>spotify_top_songs_audio_features[[#This Row],[track_name]]</f>
        <v>Monster (Shawn Mendes &amp; Justin Bieber)</v>
      </c>
    </row>
    <row r="2410" spans="1:28" x14ac:dyDescent="0.25">
      <c r="A2410" t="s">
        <v>6971</v>
      </c>
      <c r="B2410" t="s">
        <v>633</v>
      </c>
      <c r="C2410" t="s">
        <v>6972</v>
      </c>
      <c r="D2410" t="s">
        <v>2600</v>
      </c>
      <c r="E2410" t="s">
        <v>113</v>
      </c>
      <c r="F2410" t="s">
        <v>32</v>
      </c>
      <c r="G2410" t="s">
        <v>25</v>
      </c>
      <c r="H2410">
        <v>65</v>
      </c>
      <c r="I2410">
        <v>76</v>
      </c>
      <c r="J2410">
        <v>446</v>
      </c>
      <c r="K2410" t="s">
        <v>1555</v>
      </c>
      <c r="L2410">
        <v>0</v>
      </c>
      <c r="M2410">
        <v>339</v>
      </c>
      <c r="N2410">
        <v>838</v>
      </c>
      <c r="O2410">
        <v>-4422</v>
      </c>
      <c r="P2410">
        <v>93057</v>
      </c>
      <c r="Q2410">
        <v>214194</v>
      </c>
      <c r="R2410">
        <v>5</v>
      </c>
      <c r="S2410">
        <v>51300699</v>
      </c>
      <c r="U2410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410" t="str">
        <f>IFERROR(MID(spotify_top_songs_audio_features[[#This Row],[artist_names]],SEARCH(",",spotify_top_songs_audio_features[[#This Row],[artist_names]])+2,99),"")</f>
        <v/>
      </c>
      <c r="W2410" t="str">
        <f>spotify_top_songs_audio_features[[#This Row],[source]]</f>
        <v>XO / Republic Records</v>
      </c>
      <c r="X2410" s="1">
        <f>spotify_top_songs_audio_features[[#This Row],[streams]]</f>
        <v>51300699</v>
      </c>
      <c r="Y2410" t="str">
        <f>IF(Tabela2[[#This Row],[feat]]="","","Feat")</f>
        <v/>
      </c>
      <c r="Z2410" s="17" t="str">
        <f>CONCATENATE(INT(spotify_top_songs_audio_features[[#This Row],[duration_ms]]/(60*1000)),":",MOD(INT(spotify_top_songs_audio_features[[#This Row],[duration_ms]]/1000),60))</f>
        <v>3:34</v>
      </c>
      <c r="AA24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410" t="str">
        <f>spotify_top_songs_audio_features[[#This Row],[track_name]]</f>
        <v>Out of Time</v>
      </c>
    </row>
    <row r="2411" spans="1:28" x14ac:dyDescent="0.25">
      <c r="A2411" t="s">
        <v>6919</v>
      </c>
      <c r="B2411" t="s">
        <v>125</v>
      </c>
      <c r="C2411" t="s">
        <v>6920</v>
      </c>
      <c r="D2411" t="s">
        <v>127</v>
      </c>
      <c r="E2411" t="s">
        <v>43</v>
      </c>
      <c r="F2411" t="s">
        <v>32</v>
      </c>
      <c r="G2411" t="s">
        <v>25</v>
      </c>
      <c r="H2411">
        <v>583</v>
      </c>
      <c r="I2411">
        <v>817</v>
      </c>
      <c r="J2411">
        <v>987</v>
      </c>
      <c r="K2411" t="s">
        <v>3317</v>
      </c>
      <c r="L2411">
        <v>0</v>
      </c>
      <c r="M2411">
        <v>338</v>
      </c>
      <c r="N2411">
        <v>438</v>
      </c>
      <c r="O2411">
        <v>-5146</v>
      </c>
      <c r="P2411">
        <v>105936</v>
      </c>
      <c r="Q2411">
        <v>246381</v>
      </c>
      <c r="R2411">
        <v>6</v>
      </c>
      <c r="S2411">
        <v>51268684</v>
      </c>
      <c r="U241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2411" t="str">
        <f>IFERROR(MID(spotify_top_songs_audio_features[[#This Row],[artist_names]],SEARCH(",",spotify_top_songs_audio_features[[#This Row],[artist_names]])+2,99),"")</f>
        <v/>
      </c>
      <c r="W2411" t="str">
        <f>spotify_top_songs_audio_features[[#This Row],[source]]</f>
        <v>BIGHIT MUSIC</v>
      </c>
      <c r="X2411" s="1">
        <f>spotify_top_songs_audio_features[[#This Row],[streams]]</f>
        <v>51268684</v>
      </c>
      <c r="Y2411" t="str">
        <f>IF(Tabela2[[#This Row],[feat]]="","","Feat")</f>
        <v/>
      </c>
      <c r="Z2411" s="17" t="str">
        <f>CONCATENATE(INT(spotify_top_songs_audio_features[[#This Row],[duration_ms]]/(60*1000)),":",MOD(INT(spotify_top_songs_audio_features[[#This Row],[duration_ms]]/1000),60))</f>
        <v>4:6</v>
      </c>
      <c r="AA24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411" t="str">
        <f>spotify_top_songs_audio_features[[#This Row],[track_name]]</f>
        <v>ON</v>
      </c>
    </row>
    <row r="2412" spans="1:28" x14ac:dyDescent="0.25">
      <c r="A2412" t="s">
        <v>15814</v>
      </c>
      <c r="B2412" t="s">
        <v>15815</v>
      </c>
      <c r="C2412" t="s">
        <v>15816</v>
      </c>
      <c r="D2412" t="s">
        <v>48</v>
      </c>
      <c r="E2412" t="s">
        <v>142</v>
      </c>
      <c r="F2412" t="s">
        <v>24</v>
      </c>
      <c r="G2412" t="s">
        <v>25</v>
      </c>
      <c r="H2412">
        <v>913</v>
      </c>
      <c r="I2412">
        <v>498</v>
      </c>
      <c r="J2412">
        <v>165</v>
      </c>
      <c r="K2412" t="s">
        <v>12703</v>
      </c>
      <c r="L2412">
        <v>369</v>
      </c>
      <c r="M2412">
        <v>799</v>
      </c>
      <c r="N2412">
        <v>217</v>
      </c>
      <c r="O2412">
        <v>-10742</v>
      </c>
      <c r="P2412">
        <v>123975</v>
      </c>
      <c r="Q2412">
        <v>261733</v>
      </c>
      <c r="R2412">
        <v>13</v>
      </c>
      <c r="S2412">
        <v>51233073</v>
      </c>
      <c r="U2412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2412" t="str">
        <f>IFERROR(MID(spotify_top_songs_audio_features[[#This Row],[artist_names]],SEARCH(",",spotify_top_songs_audio_features[[#This Row],[artist_names]])+2,99),"")</f>
        <v>Offset, Drake</v>
      </c>
      <c r="W2412" t="str">
        <f>spotify_top_songs_audio_features[[#This Row],[source]]</f>
        <v>Republic Records</v>
      </c>
      <c r="X2412" s="1">
        <f>spotify_top_songs_audio_features[[#This Row],[streams]]</f>
        <v>51233073</v>
      </c>
      <c r="Y2412" t="str">
        <f>IF(Tabela2[[#This Row],[feat]]="","","Feat")</f>
        <v>Feat</v>
      </c>
      <c r="Z2412" s="17" t="str">
        <f>CONCATENATE(INT(spotify_top_songs_audio_features[[#This Row],[duration_ms]]/(60*1000)),":",MOD(INT(spotify_top_songs_audio_features[[#This Row],[duration_ms]]/1000),60))</f>
        <v>4:21</v>
      </c>
      <c r="AA24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12" t="str">
        <f>spotify_top_songs_audio_features[[#This Row],[track_name]]</f>
        <v>No Complaints (feat. Offset &amp; Drake) (Bonus)</v>
      </c>
    </row>
    <row r="2413" spans="1:28" x14ac:dyDescent="0.25">
      <c r="A2413" t="s">
        <v>11965</v>
      </c>
      <c r="B2413" t="s">
        <v>2095</v>
      </c>
      <c r="C2413" t="s">
        <v>11966</v>
      </c>
      <c r="D2413" t="s">
        <v>2097</v>
      </c>
      <c r="E2413" t="s">
        <v>113</v>
      </c>
      <c r="F2413" t="s">
        <v>24</v>
      </c>
      <c r="G2413" t="s">
        <v>25</v>
      </c>
      <c r="H2413">
        <v>76</v>
      </c>
      <c r="I2413">
        <v>579</v>
      </c>
      <c r="J2413">
        <v>567</v>
      </c>
      <c r="K2413" t="s">
        <v>10593</v>
      </c>
      <c r="L2413">
        <v>344</v>
      </c>
      <c r="M2413">
        <v>106</v>
      </c>
      <c r="N2413">
        <v>129</v>
      </c>
      <c r="O2413">
        <v>-7374</v>
      </c>
      <c r="P2413">
        <v>100011</v>
      </c>
      <c r="Q2413">
        <v>213600</v>
      </c>
      <c r="R2413">
        <v>6</v>
      </c>
      <c r="S2413">
        <v>51231423</v>
      </c>
      <c r="U2413" t="str">
        <f>IFERROR(LEFT(spotify_top_songs_audio_features[[#This Row],[artist_names]],SEARCH(",",spotify_top_songs_audio_features[[#This Row],[artist_names]])-1),spotify_top_songs_audio_features[[#This Row],[artist_names]])</f>
        <v>Childish Gambino</v>
      </c>
      <c r="V2413" t="str">
        <f>IFERROR(MID(spotify_top_songs_audio_features[[#This Row],[artist_names]],SEARCH(",",spotify_top_songs_audio_features[[#This Row],[artist_names]])+2,99),"")</f>
        <v/>
      </c>
      <c r="W2413" t="str">
        <f>spotify_top_songs_audio_features[[#This Row],[source]]</f>
        <v>Wolf+Rothstein/RCA Records</v>
      </c>
      <c r="X2413" s="1">
        <f>spotify_top_songs_audio_features[[#This Row],[streams]]</f>
        <v>51231423</v>
      </c>
      <c r="Y2413" t="str">
        <f>IF(Tabela2[[#This Row],[feat]]="","","Feat")</f>
        <v/>
      </c>
      <c r="Z2413" s="17" t="str">
        <f>CONCATENATE(INT(spotify_top_songs_audio_features[[#This Row],[duration_ms]]/(60*1000)),":",MOD(INT(spotify_top_songs_audio_features[[#This Row],[duration_ms]]/1000),60))</f>
        <v>3:33</v>
      </c>
      <c r="AA24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413" t="str">
        <f>spotify_top_songs_audio_features[[#This Row],[track_name]]</f>
        <v>Summertime Magic</v>
      </c>
    </row>
    <row r="2414" spans="1:28" x14ac:dyDescent="0.25">
      <c r="A2414" t="s">
        <v>7372</v>
      </c>
      <c r="B2414" t="s">
        <v>888</v>
      </c>
      <c r="C2414" t="s">
        <v>7373</v>
      </c>
      <c r="D2414" t="s">
        <v>436</v>
      </c>
      <c r="E2414" t="s">
        <v>23</v>
      </c>
      <c r="F2414" t="s">
        <v>24</v>
      </c>
      <c r="G2414" t="s">
        <v>152</v>
      </c>
      <c r="H2414">
        <v>604</v>
      </c>
      <c r="I2414">
        <v>366</v>
      </c>
      <c r="J2414">
        <v>267</v>
      </c>
      <c r="K2414" t="s">
        <v>7374</v>
      </c>
      <c r="L2414">
        <v>0</v>
      </c>
      <c r="M2414">
        <v>162</v>
      </c>
      <c r="N2414">
        <v>181</v>
      </c>
      <c r="O2414">
        <v>-7881</v>
      </c>
      <c r="P2414">
        <v>105177</v>
      </c>
      <c r="Q2414">
        <v>248413</v>
      </c>
      <c r="R2414">
        <v>7</v>
      </c>
      <c r="S2414">
        <v>51016701</v>
      </c>
      <c r="U2414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414" t="str">
        <f>IFERROR(MID(spotify_top_songs_audio_features[[#This Row],[artist_names]],SEARCH(",",spotify_top_songs_audio_features[[#This Row],[artist_names]])+2,99),"")</f>
        <v/>
      </c>
      <c r="W2414" t="str">
        <f>spotify_top_songs_audio_features[[#This Row],[source]]</f>
        <v>Atlantic Records UK</v>
      </c>
      <c r="X2414" s="1">
        <f>spotify_top_songs_audio_features[[#This Row],[streams]]</f>
        <v>51016701</v>
      </c>
      <c r="Y2414" t="str">
        <f>IF(Tabela2[[#This Row],[feat]]="","","Feat")</f>
        <v/>
      </c>
      <c r="Z2414" s="17" t="str">
        <f>CONCATENATE(INT(spotify_top_songs_audio_features[[#This Row],[duration_ms]]/(60*1000)),":",MOD(INT(spotify_top_songs_audio_features[[#This Row],[duration_ms]]/1000),60))</f>
        <v>4:8</v>
      </c>
      <c r="AA24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414" t="str">
        <f>spotify_top_songs_audio_features[[#This Row],[track_name]]</f>
        <v>Hearts Don't Break Around Here</v>
      </c>
    </row>
    <row r="2415" spans="1:28" x14ac:dyDescent="0.25">
      <c r="A2415" t="s">
        <v>11963</v>
      </c>
      <c r="B2415" t="s">
        <v>5948</v>
      </c>
      <c r="C2415" t="s">
        <v>5949</v>
      </c>
      <c r="D2415" t="s">
        <v>5950</v>
      </c>
      <c r="E2415" t="s">
        <v>23</v>
      </c>
      <c r="F2415" t="s">
        <v>24</v>
      </c>
      <c r="G2415" t="s">
        <v>25</v>
      </c>
      <c r="H2415">
        <v>895</v>
      </c>
      <c r="I2415">
        <v>847</v>
      </c>
      <c r="J2415">
        <v>519</v>
      </c>
      <c r="K2415" t="s">
        <v>1547</v>
      </c>
      <c r="L2415">
        <v>223</v>
      </c>
      <c r="M2415">
        <v>338</v>
      </c>
      <c r="N2415">
        <v>735</v>
      </c>
      <c r="O2415">
        <v>-525</v>
      </c>
      <c r="P2415">
        <v>101006</v>
      </c>
      <c r="Q2415">
        <v>153063</v>
      </c>
      <c r="R2415">
        <v>9</v>
      </c>
      <c r="S2415">
        <v>50987289</v>
      </c>
      <c r="U2415" t="str">
        <f>IFERROR(LEFT(spotify_top_songs_audio_features[[#This Row],[artist_names]],SEARCH(",",spotify_top_songs_audio_features[[#This Row],[artist_names]])-1),spotify_top_songs_audio_features[[#This Row],[artist_names]])</f>
        <v>Bellakath</v>
      </c>
      <c r="V2415" t="str">
        <f>IFERROR(MID(spotify_top_songs_audio_features[[#This Row],[artist_names]],SEARCH(",",spotify_top_songs_audio_features[[#This Row],[artist_names]])+2,99),"")</f>
        <v/>
      </c>
      <c r="W2415" t="str">
        <f>spotify_top_songs_audio_features[[#This Row],[source]]</f>
        <v>La Mafia del Perreo</v>
      </c>
      <c r="X2415" s="1">
        <f>spotify_top_songs_audio_features[[#This Row],[streams]]</f>
        <v>50987289</v>
      </c>
      <c r="Y2415" t="str">
        <f>IF(Tabela2[[#This Row],[feat]]="","","Feat")</f>
        <v/>
      </c>
      <c r="Z2415" s="17" t="str">
        <f>CONCATENATE(INT(spotify_top_songs_audio_features[[#This Row],[duration_ms]]/(60*1000)),":",MOD(INT(spotify_top_songs_audio_features[[#This Row],[duration_ms]]/1000),60))</f>
        <v>2:33</v>
      </c>
      <c r="AA24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415" t="str">
        <f>spotify_top_songs_audio_features[[#This Row],[track_name]]</f>
        <v>Gatita</v>
      </c>
    </row>
    <row r="2416" spans="1:28" x14ac:dyDescent="0.25">
      <c r="A2416" t="s">
        <v>16768</v>
      </c>
      <c r="B2416" t="s">
        <v>16769</v>
      </c>
      <c r="C2416" t="s">
        <v>16770</v>
      </c>
      <c r="D2416" t="s">
        <v>127</v>
      </c>
      <c r="E2416" t="s">
        <v>97</v>
      </c>
      <c r="F2416" t="s">
        <v>32</v>
      </c>
      <c r="G2416" t="s">
        <v>25</v>
      </c>
      <c r="H2416">
        <v>613</v>
      </c>
      <c r="I2416">
        <v>842</v>
      </c>
      <c r="J2416">
        <v>219</v>
      </c>
      <c r="K2416" t="s">
        <v>337</v>
      </c>
      <c r="L2416">
        <v>0</v>
      </c>
      <c r="M2416">
        <v>23</v>
      </c>
      <c r="N2416">
        <v>645</v>
      </c>
      <c r="O2416">
        <v>-4332</v>
      </c>
      <c r="P2416">
        <v>169917</v>
      </c>
      <c r="Q2416">
        <v>238726</v>
      </c>
      <c r="R2416">
        <v>9</v>
      </c>
      <c r="S2416">
        <v>50962874</v>
      </c>
      <c r="U2416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2416" t="str">
        <f>IFERROR(MID(spotify_top_songs_audio_features[[#This Row],[artist_names]],SEARCH(",",spotify_top_songs_audio_features[[#This Row],[artist_names]])+2,99),"")</f>
        <v>Desiigner, Steve Aoki</v>
      </c>
      <c r="W2416" t="str">
        <f>spotify_top_songs_audio_features[[#This Row],[source]]</f>
        <v>BIGHIT MUSIC</v>
      </c>
      <c r="X2416" s="1">
        <f>spotify_top_songs_audio_features[[#This Row],[streams]]</f>
        <v>50962874</v>
      </c>
      <c r="Y2416" t="str">
        <f>IF(Tabela2[[#This Row],[feat]]="","","Feat")</f>
        <v>Feat</v>
      </c>
      <c r="Z2416" s="17" t="str">
        <f>CONCATENATE(INT(spotify_top_songs_audio_features[[#This Row],[duration_ms]]/(60*1000)),":",MOD(INT(spotify_top_songs_audio_features[[#This Row],[duration_ms]]/1000),60))</f>
        <v>3:58</v>
      </c>
      <c r="AA24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416" t="str">
        <f>spotify_top_songs_audio_features[[#This Row],[track_name]]</f>
        <v>MIC Drop (feat. Desiigner) [Steve Aoki Remix]</v>
      </c>
    </row>
    <row r="2417" spans="1:28" x14ac:dyDescent="0.25">
      <c r="A2417" t="s">
        <v>6397</v>
      </c>
      <c r="B2417" t="s">
        <v>112</v>
      </c>
      <c r="C2417" t="s">
        <v>6398</v>
      </c>
      <c r="D2417" t="s">
        <v>112</v>
      </c>
      <c r="E2417" t="s">
        <v>23</v>
      </c>
      <c r="F2417" t="s">
        <v>24</v>
      </c>
      <c r="G2417" t="s">
        <v>25</v>
      </c>
      <c r="H2417">
        <v>686</v>
      </c>
      <c r="I2417">
        <v>662</v>
      </c>
      <c r="J2417">
        <v>413</v>
      </c>
      <c r="K2417" t="s">
        <v>1928</v>
      </c>
      <c r="L2417">
        <v>23</v>
      </c>
      <c r="M2417">
        <v>109</v>
      </c>
      <c r="N2417">
        <v>706</v>
      </c>
      <c r="O2417">
        <v>-8505</v>
      </c>
      <c r="P2417">
        <v>147922</v>
      </c>
      <c r="Q2417">
        <v>230999</v>
      </c>
      <c r="R2417">
        <v>5</v>
      </c>
      <c r="S2417">
        <v>50961614</v>
      </c>
      <c r="U241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417" t="str">
        <f>IFERROR(MID(spotify_top_songs_audio_features[[#This Row],[artist_names]],SEARCH(",",spotify_top_songs_audio_features[[#This Row],[artist_names]])+2,99),"")</f>
        <v/>
      </c>
      <c r="W2417" t="str">
        <f>spotify_top_songs_audio_features[[#This Row],[source]]</f>
        <v>Taylor Swift</v>
      </c>
      <c r="X2417" s="1">
        <f>spotify_top_songs_audio_features[[#This Row],[streams]]</f>
        <v>50961614</v>
      </c>
      <c r="Y2417" t="str">
        <f>IF(Tabela2[[#This Row],[feat]]="","","Feat")</f>
        <v/>
      </c>
      <c r="Z2417" s="17" t="str">
        <f>CONCATENATE(INT(spotify_top_songs_audio_features[[#This Row],[duration_ms]]/(60*1000)),":",MOD(INT(spotify_top_songs_audio_features[[#This Row],[duration_ms]]/1000),60))</f>
        <v>3:50</v>
      </c>
      <c r="AA24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417" t="str">
        <f>spotify_top_songs_audio_features[[#This Row],[track_name]]</f>
        <v>the last great american dynasty</v>
      </c>
    </row>
    <row r="2418" spans="1:28" x14ac:dyDescent="0.25">
      <c r="A2418" t="s">
        <v>8344</v>
      </c>
      <c r="B2418" t="s">
        <v>8345</v>
      </c>
      <c r="C2418" t="s">
        <v>8346</v>
      </c>
      <c r="D2418" t="s">
        <v>3859</v>
      </c>
      <c r="E2418" t="s">
        <v>142</v>
      </c>
      <c r="F2418" t="s">
        <v>24</v>
      </c>
      <c r="G2418" t="s">
        <v>25</v>
      </c>
      <c r="H2418">
        <v>724</v>
      </c>
      <c r="I2418">
        <v>675</v>
      </c>
      <c r="J2418">
        <v>867</v>
      </c>
      <c r="K2418" t="s">
        <v>6787</v>
      </c>
      <c r="L2418">
        <v>9.41E-4</v>
      </c>
      <c r="M2418">
        <v>351</v>
      </c>
      <c r="N2418">
        <v>325</v>
      </c>
      <c r="O2418">
        <v>-5267</v>
      </c>
      <c r="P2418">
        <v>160048</v>
      </c>
      <c r="Q2418">
        <v>199758</v>
      </c>
      <c r="R2418">
        <v>8</v>
      </c>
      <c r="S2418">
        <v>50954446</v>
      </c>
      <c r="U2418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2418" t="str">
        <f>IFERROR(MID(spotify_top_songs_audio_features[[#This Row],[artist_names]],SEARCH(",",spotify_top_songs_audio_features[[#This Row],[artist_names]])+2,99),"")</f>
        <v>Post Malone</v>
      </c>
      <c r="W2418" t="str">
        <f>spotify_top_songs_audio_features[[#This Row],[source]]</f>
        <v>Getting Out Our Dreams, Inc./Def Jam Recordings</v>
      </c>
      <c r="X2418" s="1">
        <f>spotify_top_songs_audio_features[[#This Row],[streams]]</f>
        <v>50954446</v>
      </c>
      <c r="Y2418" t="str">
        <f>IF(Tabela2[[#This Row],[feat]]="","","Feat")</f>
        <v>Feat</v>
      </c>
      <c r="Z2418" s="17" t="str">
        <f>CONCATENATE(INT(spotify_top_songs_audio_features[[#This Row],[duration_ms]]/(60*1000)),":",MOD(INT(spotify_top_songs_audio_features[[#This Row],[duration_ms]]/1000),60))</f>
        <v>3:19</v>
      </c>
      <c r="AA24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18" t="str">
        <f>spotify_top_songs_audio_features[[#This Row],[track_name]]</f>
        <v>Wolves (feat. Post Malone)</v>
      </c>
    </row>
    <row r="2419" spans="1:28" x14ac:dyDescent="0.25">
      <c r="A2419" t="s">
        <v>7838</v>
      </c>
      <c r="B2419" t="s">
        <v>4792</v>
      </c>
      <c r="C2419" t="s">
        <v>4793</v>
      </c>
      <c r="D2419" t="s">
        <v>4794</v>
      </c>
      <c r="E2419" t="s">
        <v>58</v>
      </c>
      <c r="F2419" t="s">
        <v>24</v>
      </c>
      <c r="G2419" t="s">
        <v>25</v>
      </c>
      <c r="H2419">
        <v>795</v>
      </c>
      <c r="I2419">
        <v>755</v>
      </c>
      <c r="J2419">
        <v>454</v>
      </c>
      <c r="K2419" t="s">
        <v>6546</v>
      </c>
      <c r="L2419">
        <v>0</v>
      </c>
      <c r="M2419">
        <v>464</v>
      </c>
      <c r="N2419">
        <v>816</v>
      </c>
      <c r="O2419">
        <v>-4788</v>
      </c>
      <c r="P2419">
        <v>9202</v>
      </c>
      <c r="Q2419">
        <v>266192</v>
      </c>
      <c r="R2419">
        <v>18</v>
      </c>
      <c r="S2419">
        <v>50906634</v>
      </c>
      <c r="U2419" t="str">
        <f>IFERROR(LEFT(spotify_top_songs_audio_features[[#This Row],[artist_names]],SEARCH(",",spotify_top_songs_audio_features[[#This Row],[artist_names]])-1),spotify_top_songs_audio_features[[#This Row],[artist_names]])</f>
        <v>Lunay</v>
      </c>
      <c r="V2419" t="str">
        <f>IFERROR(MID(spotify_top_songs_audio_features[[#This Row],[artist_names]],SEARCH(",",spotify_top_songs_audio_features[[#This Row],[artist_names]])+2,99),"")</f>
        <v>Daddy Yankee, Bad Bunny</v>
      </c>
      <c r="W2419" t="str">
        <f>spotify_top_songs_audio_features[[#This Row],[source]]</f>
        <v>round2media - LaFamilia</v>
      </c>
      <c r="X2419" s="1">
        <f>spotify_top_songs_audio_features[[#This Row],[streams]]</f>
        <v>50906634</v>
      </c>
      <c r="Y2419" t="str">
        <f>IF(Tabela2[[#This Row],[feat]]="","","Feat")</f>
        <v>Feat</v>
      </c>
      <c r="Z2419" s="17" t="str">
        <f>CONCATENATE(INT(spotify_top_songs_audio_features[[#This Row],[duration_ms]]/(60*1000)),":",MOD(INT(spotify_top_songs_audio_features[[#This Row],[duration_ms]]/1000),60))</f>
        <v>4:26</v>
      </c>
      <c r="AA24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419" t="str">
        <f>spotify_top_songs_audio_features[[#This Row],[track_name]]</f>
        <v>Soltera (Remix)</v>
      </c>
    </row>
    <row r="2420" spans="1:28" x14ac:dyDescent="0.25">
      <c r="A2420" t="s">
        <v>11257</v>
      </c>
      <c r="B2420" t="s">
        <v>11258</v>
      </c>
      <c r="C2420" t="s">
        <v>11259</v>
      </c>
      <c r="D2420" t="s">
        <v>5568</v>
      </c>
      <c r="E2420" t="s">
        <v>58</v>
      </c>
      <c r="F2420" t="s">
        <v>24</v>
      </c>
      <c r="G2420" t="s">
        <v>25</v>
      </c>
      <c r="H2420">
        <v>647</v>
      </c>
      <c r="I2420">
        <v>667</v>
      </c>
      <c r="J2420">
        <v>304</v>
      </c>
      <c r="K2420" t="s">
        <v>2079</v>
      </c>
      <c r="L2420">
        <v>0</v>
      </c>
      <c r="M2420">
        <v>133</v>
      </c>
      <c r="N2420">
        <v>704</v>
      </c>
      <c r="O2420">
        <v>-5563</v>
      </c>
      <c r="P2420">
        <v>17208</v>
      </c>
      <c r="Q2420">
        <v>193839</v>
      </c>
      <c r="R2420">
        <v>6</v>
      </c>
      <c r="S2420">
        <v>50881969</v>
      </c>
      <c r="U2420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2420" t="str">
        <f>IFERROR(MID(spotify_top_songs_audio_features[[#This Row],[artist_names]],SEARCH(",",spotify_top_songs_audio_features[[#This Row],[artist_names]])+2,99),"")</f>
        <v>Metro Boomin, Drake</v>
      </c>
      <c r="W2420" t="str">
        <f>spotify_top_songs_audio_features[[#This Row],[source]]</f>
        <v>Slaughter Gang, LLC/Epic/Boominati Worldwide/Republic</v>
      </c>
      <c r="X2420" s="1">
        <f>spotify_top_songs_audio_features[[#This Row],[streams]]</f>
        <v>50881969</v>
      </c>
      <c r="Y2420" t="str">
        <f>IF(Tabela2[[#This Row],[feat]]="","","Feat")</f>
        <v>Feat</v>
      </c>
      <c r="Z2420" s="17" t="str">
        <f>CONCATENATE(INT(spotify_top_songs_audio_features[[#This Row],[duration_ms]]/(60*1000)),":",MOD(INT(spotify_top_songs_audio_features[[#This Row],[duration_ms]]/1000),60))</f>
        <v>3:13</v>
      </c>
      <c r="AA24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420" t="str">
        <f>spotify_top_songs_audio_features[[#This Row],[track_name]]</f>
        <v>Mr. Right Now (feat. Drake)</v>
      </c>
    </row>
    <row r="2421" spans="1:28" x14ac:dyDescent="0.25">
      <c r="A2421" t="s">
        <v>6550</v>
      </c>
      <c r="B2421" t="s">
        <v>6551</v>
      </c>
      <c r="C2421" t="s">
        <v>6552</v>
      </c>
      <c r="D2421" t="s">
        <v>1938</v>
      </c>
      <c r="E2421" t="s">
        <v>70</v>
      </c>
      <c r="F2421" t="s">
        <v>24</v>
      </c>
      <c r="G2421" t="s">
        <v>25</v>
      </c>
      <c r="H2421">
        <v>572</v>
      </c>
      <c r="I2421">
        <v>573</v>
      </c>
      <c r="J2421">
        <v>596</v>
      </c>
      <c r="K2421" t="s">
        <v>5174</v>
      </c>
      <c r="L2421">
        <v>0</v>
      </c>
      <c r="M2421">
        <v>897</v>
      </c>
      <c r="N2421">
        <v>468</v>
      </c>
      <c r="O2421">
        <v>-6028</v>
      </c>
      <c r="P2421">
        <v>141935</v>
      </c>
      <c r="Q2421">
        <v>199827</v>
      </c>
      <c r="R2421">
        <v>5</v>
      </c>
      <c r="S2421">
        <v>50817926</v>
      </c>
      <c r="U2421" t="str">
        <f>IFERROR(LEFT(spotify_top_songs_audio_features[[#This Row],[artist_names]],SEARCH(",",spotify_top_songs_audio_features[[#This Row],[artist_names]])-1),spotify_top_songs_audio_features[[#This Row],[artist_names]])</f>
        <v>Luan Santana</v>
      </c>
      <c r="V2421" t="str">
        <f>IFERROR(MID(spotify_top_songs_audio_features[[#This Row],[artist_names]],SEARCH(",",spotify_top_songs_audio_features[[#This Row],[artist_names]])+2,99),"")</f>
        <v>Ana Castela</v>
      </c>
      <c r="W2421" t="str">
        <f>spotify_top_songs_audio_features[[#This Row],[source]]</f>
        <v>Sony Music Entertainment</v>
      </c>
      <c r="X2421" s="1">
        <f>spotify_top_songs_audio_features[[#This Row],[streams]]</f>
        <v>50817926</v>
      </c>
      <c r="Y2421" t="str">
        <f>IF(Tabela2[[#This Row],[feat]]="","","Feat")</f>
        <v>Feat</v>
      </c>
      <c r="Z2421" s="17" t="str">
        <f>CONCATENATE(INT(spotify_top_songs_audio_features[[#This Row],[duration_ms]]/(60*1000)),":",MOD(INT(spotify_top_songs_audio_features[[#This Row],[duration_ms]]/1000),60))</f>
        <v>3:19</v>
      </c>
      <c r="AA24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21" t="str">
        <f>spotify_top_songs_audio_features[[#This Row],[track_name]]</f>
        <v>DEJA VU</v>
      </c>
    </row>
    <row r="2422" spans="1:28" x14ac:dyDescent="0.25">
      <c r="A2422" t="s">
        <v>8781</v>
      </c>
      <c r="B2422" t="s">
        <v>8782</v>
      </c>
      <c r="C2422" t="s">
        <v>8783</v>
      </c>
      <c r="D2422" t="s">
        <v>96</v>
      </c>
      <c r="E2422" t="s">
        <v>177</v>
      </c>
      <c r="F2422" t="s">
        <v>32</v>
      </c>
      <c r="G2422" t="s">
        <v>25</v>
      </c>
      <c r="H2422">
        <v>868</v>
      </c>
      <c r="I2422">
        <v>693</v>
      </c>
      <c r="J2422">
        <v>181</v>
      </c>
      <c r="K2422" t="s">
        <v>305</v>
      </c>
      <c r="L2422">
        <v>399</v>
      </c>
      <c r="M2422">
        <v>106</v>
      </c>
      <c r="N2422">
        <v>396</v>
      </c>
      <c r="O2422">
        <v>-7052</v>
      </c>
      <c r="P2422">
        <v>114999</v>
      </c>
      <c r="Q2422">
        <v>156911</v>
      </c>
      <c r="R2422">
        <v>8</v>
      </c>
      <c r="S2422">
        <v>50790738</v>
      </c>
      <c r="U2422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2422" t="str">
        <f>IFERROR(MID(spotify_top_songs_audio_features[[#This Row],[artist_names]],SEARCH(",",spotify_top_songs_audio_features[[#This Row],[artist_names]])+2,99),"")</f>
        <v>Angèle</v>
      </c>
      <c r="W2422" t="str">
        <f>spotify_top_songs_audio_features[[#This Row],[source]]</f>
        <v>Warner Records</v>
      </c>
      <c r="X2422" s="1">
        <f>spotify_top_songs_audio_features[[#This Row],[streams]]</f>
        <v>50790738</v>
      </c>
      <c r="Y2422" t="str">
        <f>IF(Tabela2[[#This Row],[feat]]="","","Feat")</f>
        <v>Feat</v>
      </c>
      <c r="Z2422" s="17" t="str">
        <f>CONCATENATE(INT(spotify_top_songs_audio_features[[#This Row],[duration_ms]]/(60*1000)),":",MOD(INT(spotify_top_songs_audio_features[[#This Row],[duration_ms]]/1000),60))</f>
        <v>2:36</v>
      </c>
      <c r="AA24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422" t="str">
        <f>spotify_top_songs_audio_features[[#This Row],[track_name]]</f>
        <v>Fever</v>
      </c>
    </row>
    <row r="2423" spans="1:28" x14ac:dyDescent="0.25">
      <c r="A2423" t="s">
        <v>3236</v>
      </c>
      <c r="B2423" t="s">
        <v>3237</v>
      </c>
      <c r="C2423" t="s">
        <v>3238</v>
      </c>
      <c r="D2423" t="s">
        <v>48</v>
      </c>
      <c r="E2423" t="s">
        <v>469</v>
      </c>
      <c r="F2423" t="s">
        <v>24</v>
      </c>
      <c r="G2423" t="s">
        <v>25</v>
      </c>
      <c r="H2423">
        <v>348</v>
      </c>
      <c r="I2423">
        <v>652</v>
      </c>
      <c r="J2423">
        <v>931</v>
      </c>
      <c r="K2423" t="s">
        <v>1713</v>
      </c>
      <c r="L2423">
        <v>264</v>
      </c>
      <c r="M2423">
        <v>33</v>
      </c>
      <c r="N2423">
        <v>172</v>
      </c>
      <c r="O2423">
        <v>-7145</v>
      </c>
      <c r="P2423">
        <v>70956</v>
      </c>
      <c r="Q2423">
        <v>192987</v>
      </c>
      <c r="R2423">
        <v>7</v>
      </c>
      <c r="S2423">
        <v>50779398</v>
      </c>
      <c r="U2423" t="str">
        <f>IFERROR(LEFT(spotify_top_songs_audio_features[[#This Row],[artist_names]],SEARCH(",",spotify_top_songs_audio_features[[#This Row],[artist_names]])-1),spotify_top_songs_audio_features[[#This Row],[artist_names]])</f>
        <v>Labrinth</v>
      </c>
      <c r="V2423" t="str">
        <f>IFERROR(MID(spotify_top_songs_audio_features[[#This Row],[artist_names]],SEARCH(",",spotify_top_songs_audio_features[[#This Row],[artist_names]])+2,99),"")</f>
        <v>Zendaya</v>
      </c>
      <c r="W2423" t="str">
        <f>spotify_top_songs_audio_features[[#This Row],[source]]</f>
        <v>Republic Records</v>
      </c>
      <c r="X2423" s="1">
        <f>spotify_top_songs_audio_features[[#This Row],[streams]]</f>
        <v>50779398</v>
      </c>
      <c r="Y2423" t="str">
        <f>IF(Tabela2[[#This Row],[feat]]="","","Feat")</f>
        <v>Feat</v>
      </c>
      <c r="Z2423" s="17" t="str">
        <f>CONCATENATE(INT(spotify_top_songs_audio_features[[#This Row],[duration_ms]]/(60*1000)),":",MOD(INT(spotify_top_songs_audio_features[[#This Row],[duration_ms]]/1000),60))</f>
        <v>3:12</v>
      </c>
      <c r="AA24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423" t="str">
        <f>spotify_top_songs_audio_features[[#This Row],[track_name]]</f>
        <v>All For Us - from the HBO Original Series Euphoria</v>
      </c>
    </row>
    <row r="2424" spans="1:28" x14ac:dyDescent="0.25">
      <c r="A2424" t="s">
        <v>9051</v>
      </c>
      <c r="B2424" t="s">
        <v>9052</v>
      </c>
      <c r="C2424" t="s">
        <v>9053</v>
      </c>
      <c r="D2424" t="s">
        <v>96</v>
      </c>
      <c r="E2424" t="s">
        <v>70</v>
      </c>
      <c r="F2424" t="s">
        <v>24</v>
      </c>
      <c r="G2424" t="s">
        <v>25</v>
      </c>
      <c r="H2424">
        <v>666</v>
      </c>
      <c r="I2424">
        <v>542</v>
      </c>
      <c r="J2424">
        <v>392</v>
      </c>
      <c r="K2424" t="s">
        <v>4737</v>
      </c>
      <c r="L2424">
        <v>0</v>
      </c>
      <c r="M2424">
        <v>765</v>
      </c>
      <c r="N2424">
        <v>771</v>
      </c>
      <c r="O2424">
        <v>-6429</v>
      </c>
      <c r="P2424">
        <v>120134</v>
      </c>
      <c r="Q2424">
        <v>228787</v>
      </c>
      <c r="R2424">
        <v>8</v>
      </c>
      <c r="S2424">
        <v>50690126</v>
      </c>
      <c r="U2424" t="str">
        <f>IFERROR(LEFT(spotify_top_songs_audio_features[[#This Row],[artist_names]],SEARCH(",",spotify_top_songs_audio_features[[#This Row],[artist_names]])-1),spotify_top_songs_audio_features[[#This Row],[artist_names]])</f>
        <v>Chase Atlantic</v>
      </c>
      <c r="V2424" t="str">
        <f>IFERROR(MID(spotify_top_songs_audio_features[[#This Row],[artist_names]],SEARCH(",",spotify_top_songs_audio_features[[#This Row],[artist_names]])+2,99),"")</f>
        <v/>
      </c>
      <c r="W2424" t="str">
        <f>spotify_top_songs_audio_features[[#This Row],[source]]</f>
        <v>Warner Records</v>
      </c>
      <c r="X2424" s="1">
        <f>spotify_top_songs_audio_features[[#This Row],[streams]]</f>
        <v>50690126</v>
      </c>
      <c r="Y2424" t="str">
        <f>IF(Tabela2[[#This Row],[feat]]="","","Feat")</f>
        <v/>
      </c>
      <c r="Z2424" s="17" t="str">
        <f>CONCATENATE(INT(spotify_top_songs_audio_features[[#This Row],[duration_ms]]/(60*1000)),":",MOD(INT(spotify_top_songs_audio_features[[#This Row],[duration_ms]]/1000),60))</f>
        <v>3:48</v>
      </c>
      <c r="AA24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24" t="str">
        <f>spotify_top_songs_audio_features[[#This Row],[track_name]]</f>
        <v>Swim</v>
      </c>
    </row>
    <row r="2425" spans="1:28" x14ac:dyDescent="0.25">
      <c r="A2425" t="s">
        <v>12870</v>
      </c>
      <c r="B2425" t="s">
        <v>12871</v>
      </c>
      <c r="C2425" t="s">
        <v>12872</v>
      </c>
      <c r="D2425" t="s">
        <v>819</v>
      </c>
      <c r="E2425" t="s">
        <v>23</v>
      </c>
      <c r="F2425" t="s">
        <v>32</v>
      </c>
      <c r="G2425" t="s">
        <v>25</v>
      </c>
      <c r="H2425">
        <v>93</v>
      </c>
      <c r="I2425">
        <v>837</v>
      </c>
      <c r="J2425">
        <v>187</v>
      </c>
      <c r="K2425" t="s">
        <v>226</v>
      </c>
      <c r="L2425">
        <v>2.3699999999999999E-4</v>
      </c>
      <c r="M2425">
        <v>239</v>
      </c>
      <c r="N2425">
        <v>821</v>
      </c>
      <c r="O2425">
        <v>-4632</v>
      </c>
      <c r="P2425">
        <v>111898</v>
      </c>
      <c r="Q2425">
        <v>158532</v>
      </c>
      <c r="R2425">
        <v>8</v>
      </c>
      <c r="S2425">
        <v>50675911</v>
      </c>
      <c r="U2425" t="str">
        <f>IFERROR(LEFT(spotify_top_songs_audio_features[[#This Row],[artist_names]],SEARCH(",",spotify_top_songs_audio_features[[#This Row],[artist_names]])-1),spotify_top_songs_audio_features[[#This Row],[artist_names]])</f>
        <v>Becky G</v>
      </c>
      <c r="V2425" t="str">
        <f>IFERROR(MID(spotify_top_songs_audio_features[[#This Row],[artist_names]],SEARCH(",",spotify_top_songs_audio_features[[#This Row],[artist_names]])+2,99),"")</f>
        <v>El Alfa</v>
      </c>
      <c r="W2425" t="str">
        <f>spotify_top_songs_audio_features[[#This Row],[source]]</f>
        <v>Kemosabe Records/RCA Records</v>
      </c>
      <c r="X2425" s="1">
        <f>spotify_top_songs_audio_features[[#This Row],[streams]]</f>
        <v>50675911</v>
      </c>
      <c r="Y2425" t="str">
        <f>IF(Tabela2[[#This Row],[feat]]="","","Feat")</f>
        <v>Feat</v>
      </c>
      <c r="Z2425" s="17" t="str">
        <f>CONCATENATE(INT(spotify_top_songs_audio_features[[#This Row],[duration_ms]]/(60*1000)),":",MOD(INT(spotify_top_songs_audio_features[[#This Row],[duration_ms]]/1000),60))</f>
        <v>2:38</v>
      </c>
      <c r="AA24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425" t="str">
        <f>spotify_top_songs_audio_features[[#This Row],[track_name]]</f>
        <v>FULANITO</v>
      </c>
    </row>
    <row r="2426" spans="1:28" x14ac:dyDescent="0.25">
      <c r="A2426" t="s">
        <v>12273</v>
      </c>
      <c r="B2426" t="s">
        <v>284</v>
      </c>
      <c r="C2426" t="s">
        <v>12274</v>
      </c>
      <c r="D2426" t="s">
        <v>423</v>
      </c>
      <c r="E2426" t="s">
        <v>177</v>
      </c>
      <c r="F2426" t="s">
        <v>24</v>
      </c>
      <c r="G2426" t="s">
        <v>25</v>
      </c>
      <c r="H2426">
        <v>853</v>
      </c>
      <c r="I2426">
        <v>495</v>
      </c>
      <c r="J2426">
        <v>14</v>
      </c>
      <c r="K2426" t="s">
        <v>7927</v>
      </c>
      <c r="L2426">
        <v>217</v>
      </c>
      <c r="M2426">
        <v>844</v>
      </c>
      <c r="N2426">
        <v>774</v>
      </c>
      <c r="O2426">
        <v>-1463</v>
      </c>
      <c r="P2426">
        <v>137027</v>
      </c>
      <c r="Q2426">
        <v>243228</v>
      </c>
      <c r="R2426">
        <v>5</v>
      </c>
      <c r="S2426">
        <v>50674915</v>
      </c>
      <c r="U242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426" t="str">
        <f>IFERROR(MID(spotify_top_songs_audio_features[[#This Row],[artist_names]],SEARCH(",",spotify_top_songs_audio_features[[#This Row],[artist_names]])+2,99),"")</f>
        <v/>
      </c>
      <c r="W2426" t="str">
        <f>spotify_top_songs_audio_features[[#This Row],[source]]</f>
        <v>OVO</v>
      </c>
      <c r="X2426" s="1">
        <f>spotify_top_songs_audio_features[[#This Row],[streams]]</f>
        <v>50674915</v>
      </c>
      <c r="Y2426" t="str">
        <f>IF(Tabela2[[#This Row],[feat]]="","","Feat")</f>
        <v/>
      </c>
      <c r="Z2426" s="17" t="str">
        <f>CONCATENATE(INT(spotify_top_songs_audio_features[[#This Row],[duration_ms]]/(60*1000)),":",MOD(INT(spotify_top_songs_audio_features[[#This Row],[duration_ms]]/1000),60))</f>
        <v>4:3</v>
      </c>
      <c r="AA24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426" t="str">
        <f>spotify_top_songs_audio_features[[#This Row],[track_name]]</f>
        <v>Sticky</v>
      </c>
    </row>
    <row r="2427" spans="1:28" x14ac:dyDescent="0.25">
      <c r="A2427" t="s">
        <v>14291</v>
      </c>
      <c r="B2427" t="s">
        <v>14292</v>
      </c>
      <c r="C2427" t="s">
        <v>14293</v>
      </c>
      <c r="D2427" t="s">
        <v>22</v>
      </c>
      <c r="E2427" t="s">
        <v>177</v>
      </c>
      <c r="F2427" t="s">
        <v>24</v>
      </c>
      <c r="G2427" t="s">
        <v>25</v>
      </c>
      <c r="H2427">
        <v>886</v>
      </c>
      <c r="I2427">
        <v>427</v>
      </c>
      <c r="J2427">
        <v>145</v>
      </c>
      <c r="K2427" t="s">
        <v>6794</v>
      </c>
      <c r="L2427">
        <v>99</v>
      </c>
      <c r="M2427">
        <v>906</v>
      </c>
      <c r="N2427">
        <v>23</v>
      </c>
      <c r="O2427">
        <v>-10028</v>
      </c>
      <c r="P2427">
        <v>108034</v>
      </c>
      <c r="Q2427">
        <v>177184</v>
      </c>
      <c r="R2427">
        <v>12</v>
      </c>
      <c r="S2427">
        <v>50604083</v>
      </c>
      <c r="U2427" t="str">
        <f>IFERROR(LEFT(spotify_top_songs_audio_features[[#This Row],[artist_names]],SEARCH(",",spotify_top_songs_audio_features[[#This Row],[artist_names]])-1),spotify_top_songs_audio_features[[#This Row],[artist_names]])</f>
        <v>Rob $tone</v>
      </c>
      <c r="V2427" t="str">
        <f>IFERROR(MID(spotify_top_songs_audio_features[[#This Row],[artist_names]],SEARCH(",",spotify_top_songs_audio_features[[#This Row],[artist_names]])+2,99),"")</f>
        <v>J. Davi$, J Spooks</v>
      </c>
      <c r="W2427" t="str">
        <f>spotify_top_songs_audio_features[[#This Row],[source]]</f>
        <v>RCA Records Label</v>
      </c>
      <c r="X2427" s="1">
        <f>spotify_top_songs_audio_features[[#This Row],[streams]]</f>
        <v>50604083</v>
      </c>
      <c r="Y2427" t="str">
        <f>IF(Tabela2[[#This Row],[feat]]="","","Feat")</f>
        <v>Feat</v>
      </c>
      <c r="Z2427" s="17" t="str">
        <f>CONCATENATE(INT(spotify_top_songs_audio_features[[#This Row],[duration_ms]]/(60*1000)),":",MOD(INT(spotify_top_songs_audio_features[[#This Row],[duration_ms]]/1000),60))</f>
        <v>2:57</v>
      </c>
      <c r="AA24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427" t="str">
        <f>spotify_top_songs_audio_features[[#This Row],[track_name]]</f>
        <v>Chill Bill (feat. J. Davi$ &amp; Spooks)</v>
      </c>
    </row>
    <row r="2428" spans="1:28" x14ac:dyDescent="0.25">
      <c r="A2428" t="s">
        <v>5522</v>
      </c>
      <c r="B2428" t="s">
        <v>284</v>
      </c>
      <c r="C2428" t="s">
        <v>5523</v>
      </c>
      <c r="D2428" t="s">
        <v>1092</v>
      </c>
      <c r="E2428" t="s">
        <v>31</v>
      </c>
      <c r="F2428" t="s">
        <v>24</v>
      </c>
      <c r="G2428" t="s">
        <v>25</v>
      </c>
      <c r="H2428">
        <v>413</v>
      </c>
      <c r="I2428">
        <v>676</v>
      </c>
      <c r="J2428">
        <v>213</v>
      </c>
      <c r="K2428" t="s">
        <v>5524</v>
      </c>
      <c r="L2428">
        <v>0</v>
      </c>
      <c r="M2428">
        <v>811</v>
      </c>
      <c r="N2428">
        <v>827</v>
      </c>
      <c r="O2428">
        <v>-5124</v>
      </c>
      <c r="P2428">
        <v>173478</v>
      </c>
      <c r="Q2428">
        <v>302173</v>
      </c>
      <c r="R2428">
        <v>3</v>
      </c>
      <c r="S2428">
        <v>50569555</v>
      </c>
      <c r="U242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428" t="str">
        <f>IFERROR(MID(spotify_top_songs_audio_features[[#This Row],[artist_names]],SEARCH(",",spotify_top_songs_audio_features[[#This Row],[artist_names]])+2,99),"")</f>
        <v/>
      </c>
      <c r="W2428" t="str">
        <f>spotify_top_songs_audio_features[[#This Row],[source]]</f>
        <v>Cash Money/Drake LP6</v>
      </c>
      <c r="X2428" s="1">
        <f>spotify_top_songs_audio_features[[#This Row],[streams]]</f>
        <v>50569555</v>
      </c>
      <c r="Y2428" t="str">
        <f>IF(Tabela2[[#This Row],[feat]]="","","Feat")</f>
        <v/>
      </c>
      <c r="Z2428" s="17" t="str">
        <f>CONCATENATE(INT(spotify_top_songs_audio_features[[#This Row],[duration_ms]]/(60*1000)),":",MOD(INT(spotify_top_songs_audio_features[[#This Row],[duration_ms]]/1000),60))</f>
        <v>5:2</v>
      </c>
      <c r="AA24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28" t="str">
        <f>spotify_top_songs_audio_features[[#This Row],[track_name]]</f>
        <v>Emotionless</v>
      </c>
    </row>
    <row r="2429" spans="1:28" x14ac:dyDescent="0.25">
      <c r="A2429" t="s">
        <v>2821</v>
      </c>
      <c r="B2429" t="s">
        <v>2822</v>
      </c>
      <c r="C2429" t="s">
        <v>2823</v>
      </c>
      <c r="D2429" t="s">
        <v>282</v>
      </c>
      <c r="E2429" t="s">
        <v>97</v>
      </c>
      <c r="F2429" t="s">
        <v>32</v>
      </c>
      <c r="G2429" t="s">
        <v>25</v>
      </c>
      <c r="H2429">
        <v>758</v>
      </c>
      <c r="I2429">
        <v>703</v>
      </c>
      <c r="J2429">
        <v>172</v>
      </c>
      <c r="K2429" t="s">
        <v>2824</v>
      </c>
      <c r="L2429">
        <v>0</v>
      </c>
      <c r="M2429">
        <v>146</v>
      </c>
      <c r="N2429">
        <v>465</v>
      </c>
      <c r="O2429">
        <v>-5979</v>
      </c>
      <c r="P2429">
        <v>94985</v>
      </c>
      <c r="Q2429">
        <v>203939</v>
      </c>
      <c r="R2429">
        <v>3</v>
      </c>
      <c r="S2429">
        <v>50511342</v>
      </c>
      <c r="U2429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2429" t="str">
        <f>IFERROR(MID(spotify_top_songs_audio_features[[#This Row],[artist_names]],SEARCH(",",spotify_top_songs_audio_features[[#This Row],[artist_names]])+2,99),"")</f>
        <v>Jung Kook, Central Cee</v>
      </c>
      <c r="W2429" t="str">
        <f>spotify_top_songs_audio_features[[#This Row],[source]]</f>
        <v>Columbia</v>
      </c>
      <c r="X2429" s="1">
        <f>spotify_top_songs_audio_features[[#This Row],[streams]]</f>
        <v>50511342</v>
      </c>
      <c r="Y2429" t="str">
        <f>IF(Tabela2[[#This Row],[feat]]="","","Feat")</f>
        <v>Feat</v>
      </c>
      <c r="Z2429" s="17" t="str">
        <f>CONCATENATE(INT(spotify_top_songs_audio_features[[#This Row],[duration_ms]]/(60*1000)),":",MOD(INT(spotify_top_songs_audio_features[[#This Row],[duration_ms]]/1000),60))</f>
        <v>3:23</v>
      </c>
      <c r="AA24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429" t="str">
        <f>spotify_top_songs_audio_features[[#This Row],[track_name]]</f>
        <v>TOO MUCH</v>
      </c>
    </row>
    <row r="2430" spans="1:28" x14ac:dyDescent="0.25">
      <c r="A2430" t="s">
        <v>13757</v>
      </c>
      <c r="B2430" t="s">
        <v>13348</v>
      </c>
      <c r="C2430" t="s">
        <v>13349</v>
      </c>
      <c r="D2430" t="s">
        <v>385</v>
      </c>
      <c r="E2430" t="s">
        <v>43</v>
      </c>
      <c r="F2430" t="s">
        <v>32</v>
      </c>
      <c r="G2430" t="s">
        <v>25</v>
      </c>
      <c r="H2430">
        <v>49</v>
      </c>
      <c r="I2430">
        <v>598</v>
      </c>
      <c r="J2430">
        <v>186</v>
      </c>
      <c r="K2430" t="s">
        <v>6598</v>
      </c>
      <c r="L2430">
        <v>0</v>
      </c>
      <c r="M2430">
        <v>576</v>
      </c>
      <c r="N2430">
        <v>61</v>
      </c>
      <c r="O2430">
        <v>-4814</v>
      </c>
      <c r="P2430">
        <v>84004</v>
      </c>
      <c r="Q2430">
        <v>303781</v>
      </c>
      <c r="R2430">
        <v>5</v>
      </c>
      <c r="S2430">
        <v>50415473</v>
      </c>
      <c r="U2430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2430" t="str">
        <f>IFERROR(MID(spotify_top_songs_audio_features[[#This Row],[artist_names]],SEARCH(",",spotify_top_songs_audio_features[[#This Row],[artist_names]])+2,99),"")</f>
        <v>Beyoncé</v>
      </c>
      <c r="W2430" t="str">
        <f>spotify_top_songs_audio_features[[#This Row],[source]]</f>
        <v>Aftermath</v>
      </c>
      <c r="X2430" s="1">
        <f>spotify_top_songs_audio_features[[#This Row],[streams]]</f>
        <v>50415473</v>
      </c>
      <c r="Y2430" t="str">
        <f>IF(Tabela2[[#This Row],[feat]]="","","Feat")</f>
        <v>Feat</v>
      </c>
      <c r="Z2430" s="17" t="str">
        <f>CONCATENATE(INT(spotify_top_songs_audio_features[[#This Row],[duration_ms]]/(60*1000)),":",MOD(INT(spotify_top_songs_audio_features[[#This Row],[duration_ms]]/1000),60))</f>
        <v>5:3</v>
      </c>
      <c r="AA24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430" t="str">
        <f>spotify_top_songs_audio_features[[#This Row],[track_name]]</f>
        <v>Walk On Water (feat. Beyoncé)</v>
      </c>
    </row>
    <row r="2431" spans="1:28" x14ac:dyDescent="0.25">
      <c r="A2431" t="s">
        <v>6619</v>
      </c>
      <c r="B2431" t="s">
        <v>6620</v>
      </c>
      <c r="C2431" t="s">
        <v>6621</v>
      </c>
      <c r="D2431" t="s">
        <v>1938</v>
      </c>
      <c r="E2431" t="s">
        <v>97</v>
      </c>
      <c r="F2431" t="s">
        <v>24</v>
      </c>
      <c r="G2431" t="s">
        <v>25</v>
      </c>
      <c r="H2431">
        <v>582</v>
      </c>
      <c r="I2431">
        <v>937</v>
      </c>
      <c r="J2431">
        <v>858</v>
      </c>
      <c r="K2431" t="s">
        <v>6622</v>
      </c>
      <c r="L2431">
        <v>0</v>
      </c>
      <c r="M2431">
        <v>684</v>
      </c>
      <c r="N2431">
        <v>939</v>
      </c>
      <c r="O2431">
        <v>-2118</v>
      </c>
      <c r="P2431">
        <v>168096</v>
      </c>
      <c r="Q2431">
        <v>166838</v>
      </c>
      <c r="R2431">
        <v>10</v>
      </c>
      <c r="S2431">
        <v>50406513</v>
      </c>
      <c r="U2431" t="str">
        <f>IFERROR(LEFT(spotify_top_songs_audio_features[[#This Row],[artist_names]],SEARCH(",",spotify_top_songs_audio_features[[#This Row],[artist_names]])-1),spotify_top_songs_audio_features[[#This Row],[artist_names]])</f>
        <v>Os Barões Da Pisadinha</v>
      </c>
      <c r="V2431" t="str">
        <f>IFERROR(MID(spotify_top_songs_audio_features[[#This Row],[artist_names]],SEARCH(",",spotify_top_songs_audio_features[[#This Row],[artist_names]])+2,99),"")</f>
        <v/>
      </c>
      <c r="W2431" t="str">
        <f>spotify_top_songs_audio_features[[#This Row],[source]]</f>
        <v>Sony Music Entertainment</v>
      </c>
      <c r="X2431" s="1">
        <f>spotify_top_songs_audio_features[[#This Row],[streams]]</f>
        <v>50406513</v>
      </c>
      <c r="Y2431" t="str">
        <f>IF(Tabela2[[#This Row],[feat]]="","","Feat")</f>
        <v/>
      </c>
      <c r="Z2431" s="17" t="str">
        <f>CONCATENATE(INT(spotify_top_songs_audio_features[[#This Row],[duration_ms]]/(60*1000)),":",MOD(INT(spotify_top_songs_audio_features[[#This Row],[duration_ms]]/1000),60))</f>
        <v>2:46</v>
      </c>
      <c r="AA24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431" t="str">
        <f>spotify_top_songs_audio_features[[#This Row],[track_name]]</f>
        <v>Recairei - Ao Vivo</v>
      </c>
    </row>
    <row r="2432" spans="1:28" x14ac:dyDescent="0.25">
      <c r="A2432" t="s">
        <v>17069</v>
      </c>
      <c r="B2432" t="s">
        <v>14109</v>
      </c>
      <c r="C2432" t="s">
        <v>17070</v>
      </c>
      <c r="D2432" t="s">
        <v>1938</v>
      </c>
      <c r="E2432" t="s">
        <v>70</v>
      </c>
      <c r="F2432" t="s">
        <v>32</v>
      </c>
      <c r="G2432" t="s">
        <v>25</v>
      </c>
      <c r="H2432">
        <v>806</v>
      </c>
      <c r="I2432">
        <v>595</v>
      </c>
      <c r="J2432">
        <v>246</v>
      </c>
      <c r="K2432" t="s">
        <v>2805</v>
      </c>
      <c r="L2432">
        <v>0</v>
      </c>
      <c r="M2432">
        <v>882</v>
      </c>
      <c r="N2432">
        <v>677</v>
      </c>
      <c r="O2432">
        <v>-6166</v>
      </c>
      <c r="P2432">
        <v>82492</v>
      </c>
      <c r="Q2432">
        <v>187636</v>
      </c>
      <c r="R2432">
        <v>8</v>
      </c>
      <c r="S2432">
        <v>50324051</v>
      </c>
      <c r="U2432" t="str">
        <f>IFERROR(LEFT(spotify_top_songs_audio_features[[#This Row],[artist_names]],SEARCH(",",spotify_top_songs_audio_features[[#This Row],[artist_names]])-1),spotify_top_songs_audio_features[[#This Row],[artist_names]])</f>
        <v>Matuê</v>
      </c>
      <c r="V2432" t="str">
        <f>IFERROR(MID(spotify_top_songs_audio_features[[#This Row],[artist_names]],SEARCH(",",spotify_top_songs_audio_features[[#This Row],[artist_names]])+2,99),"")</f>
        <v/>
      </c>
      <c r="W2432" t="str">
        <f>spotify_top_songs_audio_features[[#This Row],[source]]</f>
        <v>Sony Music Entertainment</v>
      </c>
      <c r="X2432" s="1">
        <f>spotify_top_songs_audio_features[[#This Row],[streams]]</f>
        <v>50324051</v>
      </c>
      <c r="Y2432" t="str">
        <f>IF(Tabela2[[#This Row],[feat]]="","","Feat")</f>
        <v/>
      </c>
      <c r="Z2432" s="17" t="str">
        <f>CONCATENATE(INT(spotify_top_songs_audio_features[[#This Row],[duration_ms]]/(60*1000)),":",MOD(INT(spotify_top_songs_audio_features[[#This Row],[duration_ms]]/1000),60))</f>
        <v>3:7</v>
      </c>
      <c r="AA24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32" t="str">
        <f>spotify_top_songs_audio_features[[#This Row],[track_name]]</f>
        <v>Quer Voar</v>
      </c>
    </row>
    <row r="2433" spans="1:28" x14ac:dyDescent="0.25">
      <c r="A2433" t="s">
        <v>7157</v>
      </c>
      <c r="B2433" t="s">
        <v>383</v>
      </c>
      <c r="C2433" t="s">
        <v>7158</v>
      </c>
      <c r="D2433" t="s">
        <v>385</v>
      </c>
      <c r="E2433" t="s">
        <v>31</v>
      </c>
      <c r="F2433" t="s">
        <v>24</v>
      </c>
      <c r="G2433" t="s">
        <v>25</v>
      </c>
      <c r="H2433">
        <v>809</v>
      </c>
      <c r="I2433">
        <v>737</v>
      </c>
      <c r="J2433">
        <v>108</v>
      </c>
      <c r="K2433" t="s">
        <v>7159</v>
      </c>
      <c r="L2433">
        <v>0</v>
      </c>
      <c r="M2433">
        <v>341</v>
      </c>
      <c r="N2433">
        <v>367</v>
      </c>
      <c r="O2433">
        <v>-5186</v>
      </c>
      <c r="P2433">
        <v>80025</v>
      </c>
      <c r="Q2433">
        <v>226938</v>
      </c>
      <c r="R2433">
        <v>5</v>
      </c>
      <c r="S2433">
        <v>50312801</v>
      </c>
      <c r="U2433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2433" t="str">
        <f>IFERROR(MID(spotify_top_songs_audio_features[[#This Row],[artist_names]],SEARCH(",",spotify_top_songs_audio_features[[#This Row],[artist_names]])+2,99),"")</f>
        <v/>
      </c>
      <c r="W2433" t="str">
        <f>spotify_top_songs_audio_features[[#This Row],[source]]</f>
        <v>Aftermath</v>
      </c>
      <c r="X2433" s="1">
        <f>spotify_top_songs_audio_features[[#This Row],[streams]]</f>
        <v>50312801</v>
      </c>
      <c r="Y2433" t="str">
        <f>IF(Tabela2[[#This Row],[feat]]="","","Feat")</f>
        <v/>
      </c>
      <c r="Z2433" s="17" t="str">
        <f>CONCATENATE(INT(spotify_top_songs_audio_features[[#This Row],[duration_ms]]/(60*1000)),":",MOD(INT(spotify_top_songs_audio_features[[#This Row],[duration_ms]]/1000),60))</f>
        <v>3:46</v>
      </c>
      <c r="AA24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33" t="str">
        <f>spotify_top_songs_audio_features[[#This Row],[track_name]]</f>
        <v>Greatest</v>
      </c>
    </row>
    <row r="2434" spans="1:28" x14ac:dyDescent="0.25">
      <c r="A2434" t="s">
        <v>8258</v>
      </c>
      <c r="B2434" t="s">
        <v>7645</v>
      </c>
      <c r="C2434" t="s">
        <v>7646</v>
      </c>
      <c r="D2434" t="s">
        <v>1128</v>
      </c>
      <c r="E2434" t="s">
        <v>102</v>
      </c>
      <c r="F2434" t="s">
        <v>32</v>
      </c>
      <c r="G2434" t="s">
        <v>25</v>
      </c>
      <c r="H2434">
        <v>694</v>
      </c>
      <c r="I2434">
        <v>617</v>
      </c>
      <c r="J2434">
        <v>469</v>
      </c>
      <c r="K2434" t="s">
        <v>5120</v>
      </c>
      <c r="L2434">
        <v>0</v>
      </c>
      <c r="M2434">
        <v>11</v>
      </c>
      <c r="N2434">
        <v>496</v>
      </c>
      <c r="O2434">
        <v>-7838</v>
      </c>
      <c r="P2434">
        <v>127928</v>
      </c>
      <c r="Q2434">
        <v>183747</v>
      </c>
      <c r="R2434">
        <v>15</v>
      </c>
      <c r="S2434">
        <v>50305824</v>
      </c>
      <c r="U2434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2434" t="str">
        <f>IFERROR(MID(spotify_top_songs_audio_features[[#This Row],[artist_names]],SEARCH(",",spotify_top_songs_audio_features[[#This Row],[artist_names]])+2,99),"")</f>
        <v>Anne-Marie</v>
      </c>
      <c r="W2434" t="str">
        <f>spotify_top_songs_audio_features[[#This Row],[source]]</f>
        <v>Parlophone (France)</v>
      </c>
      <c r="X2434" s="1">
        <f>spotify_top_songs_audio_features[[#This Row],[streams]]</f>
        <v>50305824</v>
      </c>
      <c r="Y2434" t="str">
        <f>IF(Tabela2[[#This Row],[feat]]="","","Feat")</f>
        <v>Feat</v>
      </c>
      <c r="Z2434" s="17" t="str">
        <f>CONCATENATE(INT(spotify_top_songs_audio_features[[#This Row],[duration_ms]]/(60*1000)),":",MOD(INT(spotify_top_songs_audio_features[[#This Row],[duration_ms]]/1000),60))</f>
        <v>3:3</v>
      </c>
      <c r="AA24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434" t="str">
        <f>spotify_top_songs_audio_features[[#This Row],[track_name]]</f>
        <v>Don't Leave Me Alone (feat. Anne-Marie)</v>
      </c>
    </row>
    <row r="2435" spans="1:28" x14ac:dyDescent="0.25">
      <c r="A2435" t="s">
        <v>4386</v>
      </c>
      <c r="B2435" t="s">
        <v>4387</v>
      </c>
      <c r="C2435" t="s">
        <v>4388</v>
      </c>
      <c r="D2435" t="s">
        <v>525</v>
      </c>
      <c r="E2435" t="s">
        <v>86</v>
      </c>
      <c r="F2435" t="s">
        <v>32</v>
      </c>
      <c r="G2435" t="s">
        <v>25</v>
      </c>
      <c r="H2435">
        <v>39</v>
      </c>
      <c r="I2435">
        <v>83</v>
      </c>
      <c r="J2435">
        <v>563</v>
      </c>
      <c r="K2435" t="s">
        <v>4389</v>
      </c>
      <c r="L2435">
        <v>0</v>
      </c>
      <c r="M2435">
        <v>156</v>
      </c>
      <c r="N2435">
        <v>191</v>
      </c>
      <c r="O2435">
        <v>-5201</v>
      </c>
      <c r="P2435">
        <v>90021</v>
      </c>
      <c r="Q2435">
        <v>168030</v>
      </c>
      <c r="R2435">
        <v>6</v>
      </c>
      <c r="S2435">
        <v>50299081</v>
      </c>
      <c r="U2435" t="str">
        <f>IFERROR(LEFT(spotify_top_songs_audio_features[[#This Row],[artist_names]],SEARCH(",",spotify_top_songs_audio_features[[#This Row],[artist_names]])-1),spotify_top_songs_audio_features[[#This Row],[artist_names]])</f>
        <v>WILLOW</v>
      </c>
      <c r="V2435" t="str">
        <f>IFERROR(MID(spotify_top_songs_audio_features[[#This Row],[artist_names]],SEARCH(",",spotify_top_songs_audio_features[[#This Row],[artist_names]])+2,99),"")</f>
        <v>Travis Barker</v>
      </c>
      <c r="W2435" t="str">
        <f>spotify_top_songs_audio_features[[#This Row],[source]]</f>
        <v>MSFTSMusic / Roc Nation Records, LLC</v>
      </c>
      <c r="X2435" s="1">
        <f>spotify_top_songs_audio_features[[#This Row],[streams]]</f>
        <v>50299081</v>
      </c>
      <c r="Y2435" t="str">
        <f>IF(Tabela2[[#This Row],[feat]]="","","Feat")</f>
        <v>Feat</v>
      </c>
      <c r="Z2435" s="17" t="str">
        <f>CONCATENATE(INT(spotify_top_songs_audio_features[[#This Row],[duration_ms]]/(60*1000)),":",MOD(INT(spotify_top_songs_audio_features[[#This Row],[duration_ms]]/1000),60))</f>
        <v>2:48</v>
      </c>
      <c r="AA24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435" t="str">
        <f>spotify_top_songs_audio_features[[#This Row],[track_name]]</f>
        <v>t r a n s p a r e n t s o u l feat. Travis Barker</v>
      </c>
    </row>
    <row r="2436" spans="1:28" x14ac:dyDescent="0.25">
      <c r="A2436" t="s">
        <v>1932</v>
      </c>
      <c r="B2436" t="s">
        <v>1933</v>
      </c>
      <c r="C2436" t="s">
        <v>1934</v>
      </c>
      <c r="D2436" t="s">
        <v>85</v>
      </c>
      <c r="E2436" t="s">
        <v>102</v>
      </c>
      <c r="F2436" t="s">
        <v>32</v>
      </c>
      <c r="G2436" t="s">
        <v>25</v>
      </c>
      <c r="H2436">
        <v>767</v>
      </c>
      <c r="I2436">
        <v>934</v>
      </c>
      <c r="J2436">
        <v>195</v>
      </c>
      <c r="K2436" t="s">
        <v>590</v>
      </c>
      <c r="L2436">
        <v>0</v>
      </c>
      <c r="M2436">
        <v>835</v>
      </c>
      <c r="N2436">
        <v>895</v>
      </c>
      <c r="O2436">
        <v>-3057</v>
      </c>
      <c r="P2436">
        <v>121069</v>
      </c>
      <c r="Q2436">
        <v>165467</v>
      </c>
      <c r="R2436">
        <v>11</v>
      </c>
      <c r="S2436">
        <v>50265825</v>
      </c>
      <c r="U2436" t="str">
        <f>IFERROR(LEFT(spotify_top_songs_audio_features[[#This Row],[artist_names]],SEARCH(",",spotify_top_songs_audio_features[[#This Row],[artist_names]])-1),spotify_top_songs_audio_features[[#This Row],[artist_names]])</f>
        <v>Jax Jones</v>
      </c>
      <c r="V2436" t="str">
        <f>IFERROR(MID(spotify_top_songs_audio_features[[#This Row],[artist_names]],SEARCH(",",spotify_top_songs_audio_features[[#This Row],[artist_names]])+2,99),"")</f>
        <v>Demi Lovato, Stefflon Don</v>
      </c>
      <c r="W2436" t="str">
        <f>spotify_top_songs_audio_features[[#This Row],[source]]</f>
        <v>Polydor Records</v>
      </c>
      <c r="X2436" s="1">
        <f>spotify_top_songs_audio_features[[#This Row],[streams]]</f>
        <v>50265825</v>
      </c>
      <c r="Y2436" t="str">
        <f>IF(Tabela2[[#This Row],[feat]]="","","Feat")</f>
        <v>Feat</v>
      </c>
      <c r="Z2436" s="17" t="str">
        <f>CONCATENATE(INT(spotify_top_songs_audio_features[[#This Row],[duration_ms]]/(60*1000)),":",MOD(INT(spotify_top_songs_audio_features[[#This Row],[duration_ms]]/1000),60))</f>
        <v>2:45</v>
      </c>
      <c r="AA24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436" t="str">
        <f>spotify_top_songs_audio_features[[#This Row],[track_name]]</f>
        <v>Instruction (feat. Demi Lovato &amp; Stefflon Don)</v>
      </c>
    </row>
    <row r="2437" spans="1:28" x14ac:dyDescent="0.25">
      <c r="A2437" t="s">
        <v>16902</v>
      </c>
      <c r="B2437" t="s">
        <v>16903</v>
      </c>
      <c r="C2437" t="s">
        <v>16904</v>
      </c>
      <c r="D2437" t="s">
        <v>13135</v>
      </c>
      <c r="E2437" t="s">
        <v>23</v>
      </c>
      <c r="F2437" t="s">
        <v>24</v>
      </c>
      <c r="G2437" t="s">
        <v>25</v>
      </c>
      <c r="H2437">
        <v>661</v>
      </c>
      <c r="I2437">
        <v>395</v>
      </c>
      <c r="J2437">
        <v>333</v>
      </c>
      <c r="K2437" t="s">
        <v>8980</v>
      </c>
      <c r="L2437">
        <v>0</v>
      </c>
      <c r="M2437">
        <v>112</v>
      </c>
      <c r="N2437">
        <v>679</v>
      </c>
      <c r="O2437">
        <v>-5242</v>
      </c>
      <c r="P2437">
        <v>82028</v>
      </c>
      <c r="Q2437">
        <v>204880</v>
      </c>
      <c r="R2437">
        <v>6</v>
      </c>
      <c r="S2437">
        <v>50203180</v>
      </c>
      <c r="U2437" t="str">
        <f>IFERROR(LEFT(spotify_top_songs_audio_features[[#This Row],[artist_names]],SEARCH(",",spotify_top_songs_audio_features[[#This Row],[artist_names]])-1),spotify_top_songs_audio_features[[#This Row],[artist_names]])</f>
        <v>Chris Brown</v>
      </c>
      <c r="V2437" t="str">
        <f>IFERROR(MID(spotify_top_songs_audio_features[[#This Row],[artist_names]],SEARCH(",",spotify_top_songs_audio_features[[#This Row],[artist_names]])+2,99),"")</f>
        <v>Justin Bieber, Ink</v>
      </c>
      <c r="W2437" t="str">
        <f>spotify_top_songs_audio_features[[#This Row],[source]]</f>
        <v>Chris Brown Entertainment/RCA Records</v>
      </c>
      <c r="X2437" s="1">
        <f>spotify_top_songs_audio_features[[#This Row],[streams]]</f>
        <v>50203180</v>
      </c>
      <c r="Y2437" t="str">
        <f>IF(Tabela2[[#This Row],[feat]]="","","Feat")</f>
        <v>Feat</v>
      </c>
      <c r="Z2437" s="17" t="str">
        <f>CONCATENATE(INT(spotify_top_songs_audio_features[[#This Row],[duration_ms]]/(60*1000)),":",MOD(INT(spotify_top_songs_audio_features[[#This Row],[duration_ms]]/1000),60))</f>
        <v>3:24</v>
      </c>
      <c r="AA24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437" t="str">
        <f>spotify_top_songs_audio_features[[#This Row],[track_name]]</f>
        <v>Don't Check On Me (feat. Justin Bieber &amp; Ink)</v>
      </c>
    </row>
    <row r="2438" spans="1:28" x14ac:dyDescent="0.25">
      <c r="A2438" t="s">
        <v>9640</v>
      </c>
      <c r="B2438" t="s">
        <v>9641</v>
      </c>
      <c r="C2438" t="s">
        <v>9642</v>
      </c>
      <c r="D2438" t="s">
        <v>9643</v>
      </c>
      <c r="E2438" t="s">
        <v>31</v>
      </c>
      <c r="F2438" t="s">
        <v>24</v>
      </c>
      <c r="G2438" t="s">
        <v>25</v>
      </c>
      <c r="H2438">
        <v>744</v>
      </c>
      <c r="I2438">
        <v>422</v>
      </c>
      <c r="J2438">
        <v>294</v>
      </c>
      <c r="K2438" t="s">
        <v>2776</v>
      </c>
      <c r="L2438">
        <v>11</v>
      </c>
      <c r="M2438">
        <v>11</v>
      </c>
      <c r="N2438">
        <v>493</v>
      </c>
      <c r="O2438">
        <v>-8946</v>
      </c>
      <c r="P2438">
        <v>180006</v>
      </c>
      <c r="Q2438">
        <v>202667</v>
      </c>
      <c r="R2438">
        <v>6</v>
      </c>
      <c r="S2438">
        <v>50175690</v>
      </c>
      <c r="U2438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2438" t="str">
        <f>IFERROR(MID(spotify_top_songs_audio_features[[#This Row],[artist_names]],SEARCH(",",spotify_top_songs_audio_features[[#This Row],[artist_names]])+2,99),"")</f>
        <v>Nicki Minaj</v>
      </c>
      <c r="W2438" t="str">
        <f>spotify_top_songs_audio_features[[#This Row],[source]]</f>
        <v>Scumgang Records</v>
      </c>
      <c r="X2438" s="1">
        <f>spotify_top_songs_audio_features[[#This Row],[streams]]</f>
        <v>50175690</v>
      </c>
      <c r="Y2438" t="str">
        <f>IF(Tabela2[[#This Row],[feat]]="","","Feat")</f>
        <v>Feat</v>
      </c>
      <c r="Z2438" s="17" t="str">
        <f>CONCATENATE(INT(spotify_top_songs_audio_features[[#This Row],[duration_ms]]/(60*1000)),":",MOD(INT(spotify_top_songs_audio_features[[#This Row],[duration_ms]]/1000),60))</f>
        <v>3:22</v>
      </c>
      <c r="AA24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38" t="str">
        <f>spotify_top_songs_audio_features[[#This Row],[track_name]]</f>
        <v>TROLLZ</v>
      </c>
    </row>
    <row r="2439" spans="1:28" x14ac:dyDescent="0.25">
      <c r="A2439" t="s">
        <v>9452</v>
      </c>
      <c r="B2439" t="s">
        <v>9453</v>
      </c>
      <c r="C2439" t="s">
        <v>9454</v>
      </c>
      <c r="D2439" t="s">
        <v>9455</v>
      </c>
      <c r="E2439" t="s">
        <v>86</v>
      </c>
      <c r="F2439" t="s">
        <v>24</v>
      </c>
      <c r="G2439" t="s">
        <v>25</v>
      </c>
      <c r="H2439">
        <v>818</v>
      </c>
      <c r="I2439">
        <v>666</v>
      </c>
      <c r="J2439">
        <v>759</v>
      </c>
      <c r="K2439" t="s">
        <v>2594</v>
      </c>
      <c r="L2439">
        <v>0</v>
      </c>
      <c r="M2439">
        <v>922</v>
      </c>
      <c r="N2439">
        <v>529</v>
      </c>
      <c r="O2439">
        <v>-5319</v>
      </c>
      <c r="P2439">
        <v>9395</v>
      </c>
      <c r="Q2439">
        <v>199149</v>
      </c>
      <c r="R2439">
        <v>5</v>
      </c>
      <c r="S2439">
        <v>50170365</v>
      </c>
      <c r="U2439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2439" t="str">
        <f>IFERROR(MID(spotify_top_songs_audio_features[[#This Row],[artist_names]],SEARCH(",",spotify_top_songs_audio_features[[#This Row],[artist_names]])+2,99),"")</f>
        <v>Mambo Kingz, DJ Luian</v>
      </c>
      <c r="W2439" t="str">
        <f>spotify_top_songs_audio_features[[#This Row],[source]]</f>
        <v>Real Hasta La Muerte, LLC &amp; Hear This Music, LLC</v>
      </c>
      <c r="X2439" s="1">
        <f>spotify_top_songs_audio_features[[#This Row],[streams]]</f>
        <v>50170365</v>
      </c>
      <c r="Y2439" t="str">
        <f>IF(Tabela2[[#This Row],[feat]]="","","Feat")</f>
        <v>Feat</v>
      </c>
      <c r="Z2439" s="17" t="str">
        <f>CONCATENATE(INT(spotify_top_songs_audio_features[[#This Row],[duration_ms]]/(60*1000)),":",MOD(INT(spotify_top_songs_audio_features[[#This Row],[duration_ms]]/1000),60))</f>
        <v>3:19</v>
      </c>
      <c r="AA24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439" t="str">
        <f>spotify_top_songs_audio_features[[#This Row],[track_name]]</f>
        <v>Mas Rica Que Ayer</v>
      </c>
    </row>
    <row r="2440" spans="1:28" x14ac:dyDescent="0.25">
      <c r="A2440" t="s">
        <v>4700</v>
      </c>
      <c r="B2440" t="s">
        <v>4701</v>
      </c>
      <c r="C2440" t="s">
        <v>4702</v>
      </c>
      <c r="D2440" t="s">
        <v>171</v>
      </c>
      <c r="E2440" t="s">
        <v>23</v>
      </c>
      <c r="F2440" t="s">
        <v>24</v>
      </c>
      <c r="G2440" t="s">
        <v>25</v>
      </c>
      <c r="H2440">
        <v>523</v>
      </c>
      <c r="I2440">
        <v>614</v>
      </c>
      <c r="J2440">
        <v>347</v>
      </c>
      <c r="K2440" t="s">
        <v>4703</v>
      </c>
      <c r="L2440">
        <v>0</v>
      </c>
      <c r="M2440">
        <v>254</v>
      </c>
      <c r="N2440">
        <v>342</v>
      </c>
      <c r="O2440">
        <v>-4435</v>
      </c>
      <c r="P2440">
        <v>122962</v>
      </c>
      <c r="Q2440">
        <v>199146</v>
      </c>
      <c r="R2440">
        <v>5</v>
      </c>
      <c r="S2440">
        <v>50122024</v>
      </c>
      <c r="U2440" t="str">
        <f>IFERROR(LEFT(spotify_top_songs_audio_features[[#This Row],[artist_names]],SEARCH(",",spotify_top_songs_audio_features[[#This Row],[artist_names]])-1),spotify_top_songs_audio_features[[#This Row],[artist_names]])</f>
        <v>Mahmood</v>
      </c>
      <c r="V2440" t="str">
        <f>IFERROR(MID(spotify_top_songs_audio_features[[#This Row],[artist_names]],SEARCH(",",spotify_top_songs_audio_features[[#This Row],[artist_names]])+2,99),"")</f>
        <v>BLANCO</v>
      </c>
      <c r="W2440" t="str">
        <f>spotify_top_songs_audio_features[[#This Row],[source]]</f>
        <v>Universal Music Italia srL.</v>
      </c>
      <c r="X2440" s="1">
        <f>spotify_top_songs_audio_features[[#This Row],[streams]]</f>
        <v>50122024</v>
      </c>
      <c r="Y2440" t="str">
        <f>IF(Tabela2[[#This Row],[feat]]="","","Feat")</f>
        <v>Feat</v>
      </c>
      <c r="Z2440" s="17" t="str">
        <f>CONCATENATE(INT(spotify_top_songs_audio_features[[#This Row],[duration_ms]]/(60*1000)),":",MOD(INT(spotify_top_songs_audio_features[[#This Row],[duration_ms]]/1000),60))</f>
        <v>3:19</v>
      </c>
      <c r="AA24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440" t="str">
        <f>spotify_top_songs_audio_features[[#This Row],[track_name]]</f>
        <v>Brividi</v>
      </c>
    </row>
    <row r="2441" spans="1:28" x14ac:dyDescent="0.25">
      <c r="A2441" t="s">
        <v>1559</v>
      </c>
      <c r="B2441" t="s">
        <v>1560</v>
      </c>
      <c r="C2441" t="s">
        <v>1561</v>
      </c>
      <c r="D2441" t="s">
        <v>1562</v>
      </c>
      <c r="E2441" t="s">
        <v>31</v>
      </c>
      <c r="F2441" t="s">
        <v>32</v>
      </c>
      <c r="G2441" t="s">
        <v>25</v>
      </c>
      <c r="H2441">
        <v>711</v>
      </c>
      <c r="I2441">
        <v>757</v>
      </c>
      <c r="J2441">
        <v>29</v>
      </c>
      <c r="K2441" t="s">
        <v>1563</v>
      </c>
      <c r="L2441">
        <v>0</v>
      </c>
      <c r="M2441">
        <v>367</v>
      </c>
      <c r="N2441">
        <v>724</v>
      </c>
      <c r="O2441">
        <v>-4188</v>
      </c>
      <c r="P2441">
        <v>174013</v>
      </c>
      <c r="Q2441">
        <v>218587</v>
      </c>
      <c r="R2441">
        <v>9</v>
      </c>
      <c r="S2441">
        <v>50065370</v>
      </c>
      <c r="U2441" t="str">
        <f>IFERROR(LEFT(spotify_top_songs_audio_features[[#This Row],[artist_names]],SEARCH(",",spotify_top_songs_audio_features[[#This Row],[artist_names]])-1),spotify_top_songs_audio_features[[#This Row],[artist_names]])</f>
        <v>Rich Music LTD</v>
      </c>
      <c r="V2441" t="str">
        <f>IFERROR(MID(spotify_top_songs_audio_features[[#This Row],[artist_names]],SEARCH(",",spotify_top_songs_audio_features[[#This Row],[artist_names]])+2,99),"")</f>
        <v>Sech, Dalex, Justin Quiles, Lenny Tavárez, Feid</v>
      </c>
      <c r="W2441" t="str">
        <f>spotify_top_songs_audio_features[[#This Row],[source]]</f>
        <v>Rich Music</v>
      </c>
      <c r="X2441" s="1">
        <f>spotify_top_songs_audio_features[[#This Row],[streams]]</f>
        <v>50065370</v>
      </c>
      <c r="Y2441" t="str">
        <f>IF(Tabela2[[#This Row],[feat]]="","","Feat")</f>
        <v>Feat</v>
      </c>
      <c r="Z2441" s="17" t="str">
        <f>CONCATENATE(INT(spotify_top_songs_audio_features[[#This Row],[duration_ms]]/(60*1000)),":",MOD(INT(spotify_top_songs_audio_features[[#This Row],[duration_ms]]/1000),60))</f>
        <v>3:38</v>
      </c>
      <c r="AA24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41" t="str">
        <f>spotify_top_songs_audio_features[[#This Row],[track_name]]</f>
        <v>Perreo en La Luna</v>
      </c>
    </row>
    <row r="2442" spans="1:28" x14ac:dyDescent="0.25">
      <c r="A2442" t="s">
        <v>17646</v>
      </c>
      <c r="B2442" t="s">
        <v>284</v>
      </c>
      <c r="C2442" t="s">
        <v>17577</v>
      </c>
      <c r="D2442" t="s">
        <v>1092</v>
      </c>
      <c r="E2442" t="s">
        <v>102</v>
      </c>
      <c r="F2442" t="s">
        <v>32</v>
      </c>
      <c r="G2442" t="s">
        <v>25</v>
      </c>
      <c r="H2442">
        <v>755</v>
      </c>
      <c r="I2442">
        <v>575</v>
      </c>
      <c r="J2442">
        <v>673</v>
      </c>
      <c r="K2442" t="s">
        <v>17647</v>
      </c>
      <c r="L2442">
        <v>127</v>
      </c>
      <c r="M2442">
        <v>276</v>
      </c>
      <c r="N2442">
        <v>493</v>
      </c>
      <c r="O2442">
        <v>-8392</v>
      </c>
      <c r="P2442">
        <v>85994</v>
      </c>
      <c r="Q2442">
        <v>205147</v>
      </c>
      <c r="R2442">
        <v>3</v>
      </c>
      <c r="S2442">
        <v>50018903</v>
      </c>
      <c r="U244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442" t="str">
        <f>IFERROR(MID(spotify_top_songs_audio_features[[#This Row],[artist_names]],SEARCH(",",spotify_top_songs_audio_features[[#This Row],[artist_names]])+2,99),"")</f>
        <v/>
      </c>
      <c r="W2442" t="str">
        <f>spotify_top_songs_audio_features[[#This Row],[source]]</f>
        <v>Cash Money/Drake LP6</v>
      </c>
      <c r="X2442" s="1">
        <f>spotify_top_songs_audio_features[[#This Row],[streams]]</f>
        <v>50018903</v>
      </c>
      <c r="Y2442" t="str">
        <f>IF(Tabela2[[#This Row],[feat]]="","","Feat")</f>
        <v/>
      </c>
      <c r="Z2442" s="17" t="str">
        <f>CONCATENATE(INT(spotify_top_songs_audio_features[[#This Row],[duration_ms]]/(60*1000)),":",MOD(INT(spotify_top_songs_audio_features[[#This Row],[duration_ms]]/1000),60))</f>
        <v>3:25</v>
      </c>
      <c r="AA24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442" t="str">
        <f>spotify_top_songs_audio_features[[#This Row],[track_name]]</f>
        <v>Mob Ties</v>
      </c>
    </row>
    <row r="2443" spans="1:28" x14ac:dyDescent="0.25">
      <c r="A2443" t="s">
        <v>14697</v>
      </c>
      <c r="B2443" t="s">
        <v>7893</v>
      </c>
      <c r="C2443" t="s">
        <v>7894</v>
      </c>
      <c r="D2443" t="s">
        <v>2234</v>
      </c>
      <c r="E2443" t="s">
        <v>113</v>
      </c>
      <c r="F2443" t="s">
        <v>32</v>
      </c>
      <c r="G2443" t="s">
        <v>25</v>
      </c>
      <c r="H2443">
        <v>541</v>
      </c>
      <c r="I2443">
        <v>557</v>
      </c>
      <c r="J2443">
        <v>173</v>
      </c>
      <c r="K2443" t="s">
        <v>2624</v>
      </c>
      <c r="L2443">
        <v>0</v>
      </c>
      <c r="M2443">
        <v>156</v>
      </c>
      <c r="N2443">
        <v>173</v>
      </c>
      <c r="O2443">
        <v>-5094</v>
      </c>
      <c r="P2443">
        <v>106122</v>
      </c>
      <c r="Q2443">
        <v>214255</v>
      </c>
      <c r="R2443">
        <v>9</v>
      </c>
      <c r="S2443">
        <v>50003205</v>
      </c>
      <c r="U2443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2443" t="str">
        <f>IFERROR(MID(spotify_top_songs_audio_features[[#This Row],[artist_names]],SEARCH(",",spotify_top_songs_audio_features[[#This Row],[artist_names]])+2,99),"")</f>
        <v>Khalid, Post Malone, SZA</v>
      </c>
      <c r="W2443" t="str">
        <f>spotify_top_songs_audio_features[[#This Row],[source]]</f>
        <v>Universal Music New Zealand Limited</v>
      </c>
      <c r="X2443" s="1">
        <f>spotify_top_songs_audio_features[[#This Row],[streams]]</f>
        <v>50003205</v>
      </c>
      <c r="Y2443" t="str">
        <f>IF(Tabela2[[#This Row],[feat]]="","","Feat")</f>
        <v>Feat</v>
      </c>
      <c r="Z2443" s="17" t="str">
        <f>CONCATENATE(INT(spotify_top_songs_audio_features[[#This Row],[duration_ms]]/(60*1000)),":",MOD(INT(spotify_top_songs_audio_features[[#This Row],[duration_ms]]/1000),60))</f>
        <v>3:34</v>
      </c>
      <c r="AA24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443" t="str">
        <f>spotify_top_songs_audio_features[[#This Row],[track_name]]</f>
        <v>Homemade Dynamite (Feat. Khalid, Post Malone &amp; SZA) - REMIX</v>
      </c>
    </row>
    <row r="2444" spans="1:28" x14ac:dyDescent="0.25">
      <c r="A2444" t="s">
        <v>11862</v>
      </c>
      <c r="B2444" t="s">
        <v>5566</v>
      </c>
      <c r="C2444" t="s">
        <v>11863</v>
      </c>
      <c r="D2444" t="s">
        <v>11864</v>
      </c>
      <c r="E2444" t="s">
        <v>102</v>
      </c>
      <c r="F2444" t="s">
        <v>32</v>
      </c>
      <c r="G2444" t="s">
        <v>25</v>
      </c>
      <c r="H2444">
        <v>906</v>
      </c>
      <c r="I2444">
        <v>444</v>
      </c>
      <c r="J2444">
        <v>384</v>
      </c>
      <c r="K2444" t="s">
        <v>708</v>
      </c>
      <c r="L2444">
        <v>6.4400000000000004E-3</v>
      </c>
      <c r="M2444">
        <v>173</v>
      </c>
      <c r="N2444">
        <v>678</v>
      </c>
      <c r="O2444">
        <v>-8692</v>
      </c>
      <c r="P2444">
        <v>140063</v>
      </c>
      <c r="Q2444">
        <v>235040</v>
      </c>
      <c r="R2444">
        <v>12</v>
      </c>
      <c r="S2444">
        <v>49997741</v>
      </c>
      <c r="U2444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2444" t="str">
        <f>IFERROR(MID(spotify_top_songs_audio_features[[#This Row],[artist_names]],SEARCH(",",spotify_top_songs_audio_features[[#This Row],[artist_names]])+2,99),"")</f>
        <v>Metro Boomin</v>
      </c>
      <c r="W2444" t="str">
        <f>spotify_top_songs_audio_features[[#This Row],[source]]</f>
        <v>Slaughter Gang, LLC</v>
      </c>
      <c r="X2444" s="1">
        <f>spotify_top_songs_audio_features[[#This Row],[streams]]</f>
        <v>49997741</v>
      </c>
      <c r="Y2444" t="str">
        <f>IF(Tabela2[[#This Row],[feat]]="","","Feat")</f>
        <v>Feat</v>
      </c>
      <c r="Z2444" s="17" t="str">
        <f>CONCATENATE(INT(spotify_top_songs_audio_features[[#This Row],[duration_ms]]/(60*1000)),":",MOD(INT(spotify_top_songs_audio_features[[#This Row],[duration_ms]]/1000),60))</f>
        <v>3:55</v>
      </c>
      <c r="AA24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444" t="str">
        <f>spotify_top_songs_audio_features[[#This Row],[track_name]]</f>
        <v>No Heart</v>
      </c>
    </row>
    <row r="2445" spans="1:28" x14ac:dyDescent="0.25">
      <c r="A2445" t="s">
        <v>11817</v>
      </c>
      <c r="B2445" t="s">
        <v>11818</v>
      </c>
      <c r="C2445" t="s">
        <v>11819</v>
      </c>
      <c r="D2445" t="s">
        <v>11820</v>
      </c>
      <c r="E2445" t="s">
        <v>70</v>
      </c>
      <c r="F2445" t="s">
        <v>24</v>
      </c>
      <c r="G2445" t="s">
        <v>25</v>
      </c>
      <c r="H2445">
        <v>644</v>
      </c>
      <c r="I2445">
        <v>938</v>
      </c>
      <c r="J2445">
        <v>602</v>
      </c>
      <c r="K2445" t="s">
        <v>1870</v>
      </c>
      <c r="L2445">
        <v>1.6899999999999999E-4</v>
      </c>
      <c r="M2445">
        <v>164</v>
      </c>
      <c r="N2445">
        <v>748</v>
      </c>
      <c r="O2445">
        <v>-3643</v>
      </c>
      <c r="P2445">
        <v>1699</v>
      </c>
      <c r="Q2445">
        <v>188096</v>
      </c>
      <c r="R2445">
        <v>8</v>
      </c>
      <c r="S2445">
        <v>49986698</v>
      </c>
      <c r="U2445" t="str">
        <f>IFERROR(LEFT(spotify_top_songs_audio_features[[#This Row],[artist_names]],SEARCH(",",spotify_top_songs_audio_features[[#This Row],[artist_names]])-1),spotify_top_songs_audio_features[[#This Row],[artist_names]])</f>
        <v>Paulo Pires</v>
      </c>
      <c r="V2445" t="str">
        <f>IFERROR(MID(spotify_top_songs_audio_features[[#This Row],[artist_names]],SEARCH(",",spotify_top_songs_audio_features[[#This Row],[artist_names]])+2,99),"")</f>
        <v>Mc Danny, Marcynho Sensação</v>
      </c>
      <c r="W2445" t="str">
        <f>spotify_top_songs_audio_features[[#This Row],[source]]</f>
        <v>Paulo Pires</v>
      </c>
      <c r="X2445" s="1">
        <f>spotify_top_songs_audio_features[[#This Row],[streams]]</f>
        <v>49986698</v>
      </c>
      <c r="Y2445" t="str">
        <f>IF(Tabela2[[#This Row],[feat]]="","","Feat")</f>
        <v>Feat</v>
      </c>
      <c r="Z2445" s="17" t="str">
        <f>CONCATENATE(INT(spotify_top_songs_audio_features[[#This Row],[duration_ms]]/(60*1000)),":",MOD(INT(spotify_top_songs_audio_features[[#This Row],[duration_ms]]/1000),60))</f>
        <v>3:8</v>
      </c>
      <c r="AA24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45" t="str">
        <f>spotify_top_songs_audio_features[[#This Row],[track_name]]</f>
        <v>Ameaça</v>
      </c>
    </row>
    <row r="2446" spans="1:28" x14ac:dyDescent="0.25">
      <c r="A2446" t="s">
        <v>16692</v>
      </c>
      <c r="B2446" t="s">
        <v>2247</v>
      </c>
      <c r="C2446" t="s">
        <v>16693</v>
      </c>
      <c r="D2446" t="s">
        <v>127</v>
      </c>
      <c r="E2446" t="s">
        <v>142</v>
      </c>
      <c r="F2446" t="s">
        <v>32</v>
      </c>
      <c r="G2446" t="s">
        <v>25</v>
      </c>
      <c r="H2446">
        <v>512</v>
      </c>
      <c r="I2446">
        <v>76</v>
      </c>
      <c r="J2446">
        <v>682</v>
      </c>
      <c r="K2446" t="s">
        <v>1120</v>
      </c>
      <c r="L2446">
        <v>0</v>
      </c>
      <c r="M2446">
        <v>103</v>
      </c>
      <c r="N2446">
        <v>495</v>
      </c>
      <c r="O2446">
        <v>-5889</v>
      </c>
      <c r="P2446">
        <v>130096</v>
      </c>
      <c r="Q2446">
        <v>210928</v>
      </c>
      <c r="R2446">
        <v>5</v>
      </c>
      <c r="S2446">
        <v>49983071</v>
      </c>
      <c r="U2446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2446" t="str">
        <f>IFERROR(MID(spotify_top_songs_audio_features[[#This Row],[artist_names]],SEARCH(",",spotify_top_songs_audio_features[[#This Row],[artist_names]])+2,99),"")</f>
        <v/>
      </c>
      <c r="W2446" t="str">
        <f>spotify_top_songs_audio_features[[#This Row],[source]]</f>
        <v>BIGHIT MUSIC</v>
      </c>
      <c r="X2446" s="1">
        <f>spotify_top_songs_audio_features[[#This Row],[streams]]</f>
        <v>49983071</v>
      </c>
      <c r="Y2446" t="str">
        <f>IF(Tabela2[[#This Row],[feat]]="","","Feat")</f>
        <v/>
      </c>
      <c r="Z2446" s="17" t="str">
        <f>CONCATENATE(INT(spotify_top_songs_audio_features[[#This Row],[duration_ms]]/(60*1000)),":",MOD(INT(spotify_top_songs_audio_features[[#This Row],[duration_ms]]/1000),60))</f>
        <v>3:30</v>
      </c>
      <c r="AA24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46" t="str">
        <f>spotify_top_songs_audio_features[[#This Row],[track_name]]</f>
        <v>Stay Alive (Prod. SUGA of BTS)</v>
      </c>
    </row>
    <row r="2447" spans="1:28" x14ac:dyDescent="0.25">
      <c r="A2447" t="s">
        <v>2598</v>
      </c>
      <c r="B2447" t="s">
        <v>633</v>
      </c>
      <c r="C2447" t="s">
        <v>2599</v>
      </c>
      <c r="D2447" t="s">
        <v>2600</v>
      </c>
      <c r="E2447" t="s">
        <v>43</v>
      </c>
      <c r="F2447" t="s">
        <v>32</v>
      </c>
      <c r="G2447" t="s">
        <v>25</v>
      </c>
      <c r="H2447">
        <v>702</v>
      </c>
      <c r="I2447">
        <v>586</v>
      </c>
      <c r="J2447">
        <v>313</v>
      </c>
      <c r="K2447" t="s">
        <v>2601</v>
      </c>
      <c r="L2447">
        <v>7.2700000000000004E-3</v>
      </c>
      <c r="M2447">
        <v>156</v>
      </c>
      <c r="N2447">
        <v>608</v>
      </c>
      <c r="O2447">
        <v>-783</v>
      </c>
      <c r="P2447">
        <v>134951</v>
      </c>
      <c r="Q2447">
        <v>199111</v>
      </c>
      <c r="R2447">
        <v>5</v>
      </c>
      <c r="S2447">
        <v>49954508</v>
      </c>
      <c r="U2447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447" t="str">
        <f>IFERROR(MID(spotify_top_songs_audio_features[[#This Row],[artist_names]],SEARCH(",",spotify_top_songs_audio_features[[#This Row],[artist_names]])+2,99),"")</f>
        <v/>
      </c>
      <c r="W2447" t="str">
        <f>spotify_top_songs_audio_features[[#This Row],[source]]</f>
        <v>XO / Republic Records</v>
      </c>
      <c r="X2447" s="1">
        <f>spotify_top_songs_audio_features[[#This Row],[streams]]</f>
        <v>49954508</v>
      </c>
      <c r="Y2447" t="str">
        <f>IF(Tabela2[[#This Row],[feat]]="","","Feat")</f>
        <v/>
      </c>
      <c r="Z2447" s="17" t="str">
        <f>CONCATENATE(INT(spotify_top_songs_audio_features[[#This Row],[duration_ms]]/(60*1000)),":",MOD(INT(spotify_top_songs_audio_features[[#This Row],[duration_ms]]/1000),60))</f>
        <v>3:19</v>
      </c>
      <c r="AA24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447" t="str">
        <f>spotify_top_songs_audio_features[[#This Row],[track_name]]</f>
        <v>Is There Someone Else?</v>
      </c>
    </row>
    <row r="2448" spans="1:28" x14ac:dyDescent="0.25">
      <c r="A2448" t="s">
        <v>7162</v>
      </c>
      <c r="B2448" t="s">
        <v>7163</v>
      </c>
      <c r="C2448" t="s">
        <v>7164</v>
      </c>
      <c r="D2448" t="s">
        <v>929</v>
      </c>
      <c r="E2448" t="s">
        <v>142</v>
      </c>
      <c r="F2448" t="s">
        <v>32</v>
      </c>
      <c r="G2448" t="s">
        <v>25</v>
      </c>
      <c r="H2448">
        <v>745</v>
      </c>
      <c r="I2448">
        <v>693</v>
      </c>
      <c r="J2448">
        <v>34</v>
      </c>
      <c r="K2448" t="s">
        <v>7165</v>
      </c>
      <c r="L2448">
        <v>0</v>
      </c>
      <c r="M2448">
        <v>123</v>
      </c>
      <c r="N2448">
        <v>248</v>
      </c>
      <c r="O2448">
        <v>-5479</v>
      </c>
      <c r="P2448">
        <v>98039</v>
      </c>
      <c r="Q2448">
        <v>181900</v>
      </c>
      <c r="R2448">
        <v>7</v>
      </c>
      <c r="S2448">
        <v>49935917</v>
      </c>
      <c r="U2448" t="str">
        <f>IFERROR(LEFT(spotify_top_songs_audio_features[[#This Row],[artist_names]],SEARCH(",",spotify_top_songs_audio_features[[#This Row],[artist_names]])-1),spotify_top_songs_audio_features[[#This Row],[artist_names]])</f>
        <v>Zedd</v>
      </c>
      <c r="V2448" t="str">
        <f>IFERROR(MID(spotify_top_songs_audio_features[[#This Row],[artist_names]],SEARCH(",",spotify_top_songs_audio_features[[#This Row],[artist_names]])+2,99),"")</f>
        <v>Katy Perry</v>
      </c>
      <c r="W2448" t="str">
        <f>spotify_top_songs_audio_features[[#This Row],[source]]</f>
        <v>Interscope Records</v>
      </c>
      <c r="X2448" s="1">
        <f>spotify_top_songs_audio_features[[#This Row],[streams]]</f>
        <v>49935917</v>
      </c>
      <c r="Y2448" t="str">
        <f>IF(Tabela2[[#This Row],[feat]]="","","Feat")</f>
        <v>Feat</v>
      </c>
      <c r="Z2448" s="17" t="str">
        <f>CONCATENATE(INT(spotify_top_songs_audio_features[[#This Row],[duration_ms]]/(60*1000)),":",MOD(INT(spotify_top_songs_audio_features[[#This Row],[duration_ms]]/1000),60))</f>
        <v>3:1</v>
      </c>
      <c r="AA24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48" t="str">
        <f>spotify_top_songs_audio_features[[#This Row],[track_name]]</f>
        <v>365</v>
      </c>
    </row>
    <row r="2449" spans="1:28" x14ac:dyDescent="0.25">
      <c r="A2449" t="s">
        <v>13554</v>
      </c>
      <c r="B2449" t="s">
        <v>4055</v>
      </c>
      <c r="C2449" t="s">
        <v>4056</v>
      </c>
      <c r="D2449" t="s">
        <v>282</v>
      </c>
      <c r="E2449" t="s">
        <v>70</v>
      </c>
      <c r="F2449" t="s">
        <v>24</v>
      </c>
      <c r="G2449" t="s">
        <v>25</v>
      </c>
      <c r="H2449">
        <v>605</v>
      </c>
      <c r="I2449">
        <v>664</v>
      </c>
      <c r="J2449">
        <v>316</v>
      </c>
      <c r="K2449" t="s">
        <v>4057</v>
      </c>
      <c r="L2449">
        <v>3.0000000000000001E-6</v>
      </c>
      <c r="M2449">
        <v>204</v>
      </c>
      <c r="N2449">
        <v>164</v>
      </c>
      <c r="O2449">
        <v>-7162</v>
      </c>
      <c r="P2449">
        <v>103997</v>
      </c>
      <c r="Q2449">
        <v>176417</v>
      </c>
      <c r="R2449">
        <v>10</v>
      </c>
      <c r="S2449">
        <v>49907283</v>
      </c>
      <c r="U2449" t="str">
        <f>IFERROR(LEFT(spotify_top_songs_audio_features[[#This Row],[artist_names]],SEARCH(",",spotify_top_songs_audio_features[[#This Row],[artist_names]])-1),spotify_top_songs_audio_features[[#This Row],[artist_names]])</f>
        <v>Mark Ronson</v>
      </c>
      <c r="V2449" t="str">
        <f>IFERROR(MID(spotify_top_songs_audio_features[[#This Row],[artist_names]],SEARCH(",",spotify_top_songs_audio_features[[#This Row],[artist_names]])+2,99),"")</f>
        <v>Camila Cabello</v>
      </c>
      <c r="W2449" t="str">
        <f>spotify_top_songs_audio_features[[#This Row],[source]]</f>
        <v>Columbia</v>
      </c>
      <c r="X2449" s="1">
        <f>spotify_top_songs_audio_features[[#This Row],[streams]]</f>
        <v>49907283</v>
      </c>
      <c r="Y2449" t="str">
        <f>IF(Tabela2[[#This Row],[feat]]="","","Feat")</f>
        <v>Feat</v>
      </c>
      <c r="Z2449" s="17" t="str">
        <f>CONCATENATE(INT(spotify_top_songs_audio_features[[#This Row],[duration_ms]]/(60*1000)),":",MOD(INT(spotify_top_songs_audio_features[[#This Row],[duration_ms]]/1000),60))</f>
        <v>2:56</v>
      </c>
      <c r="AA24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49" t="str">
        <f>spotify_top_songs_audio_features[[#This Row],[track_name]]</f>
        <v>Find U Again (feat. Camila Cabello)</v>
      </c>
    </row>
    <row r="2450" spans="1:28" x14ac:dyDescent="0.25">
      <c r="A2450" t="s">
        <v>10829</v>
      </c>
      <c r="B2450" t="s">
        <v>10830</v>
      </c>
      <c r="C2450" t="s">
        <v>10831</v>
      </c>
      <c r="D2450" t="s">
        <v>53</v>
      </c>
      <c r="E2450" t="s">
        <v>142</v>
      </c>
      <c r="F2450" t="s">
        <v>32</v>
      </c>
      <c r="G2450" t="s">
        <v>25</v>
      </c>
      <c r="H2450">
        <v>582</v>
      </c>
      <c r="I2450">
        <v>944</v>
      </c>
      <c r="J2450">
        <v>185</v>
      </c>
      <c r="K2450" t="s">
        <v>10832</v>
      </c>
      <c r="L2450">
        <v>1.27E-4</v>
      </c>
      <c r="M2450">
        <v>547</v>
      </c>
      <c r="N2450">
        <v>8</v>
      </c>
      <c r="O2450">
        <v>-928</v>
      </c>
      <c r="P2450">
        <v>14397</v>
      </c>
      <c r="Q2450">
        <v>207977</v>
      </c>
      <c r="R2450">
        <v>9</v>
      </c>
      <c r="S2450">
        <v>49843582</v>
      </c>
      <c r="U2450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2450" t="str">
        <f>IFERROR(MID(spotify_top_songs_audio_features[[#This Row],[artist_names]],SEARCH(",",spotify_top_songs_audio_features[[#This Row],[artist_names]])+2,99),"")</f>
        <v>Will Smith, Era Istrefi</v>
      </c>
      <c r="W2450" t="str">
        <f>spotify_top_songs_audio_features[[#This Row],[source]]</f>
        <v>Sony Music Latin</v>
      </c>
      <c r="X2450" s="1">
        <f>spotify_top_songs_audio_features[[#This Row],[streams]]</f>
        <v>49843582</v>
      </c>
      <c r="Y2450" t="str">
        <f>IF(Tabela2[[#This Row],[feat]]="","","Feat")</f>
        <v>Feat</v>
      </c>
      <c r="Z2450" s="17" t="str">
        <f>CONCATENATE(INT(spotify_top_songs_audio_features[[#This Row],[duration_ms]]/(60*1000)),":",MOD(INT(spotify_top_songs_audio_features[[#This Row],[duration_ms]]/1000),60))</f>
        <v>3:27</v>
      </c>
      <c r="AA24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50" t="str">
        <f>spotify_top_songs_audio_features[[#This Row],[track_name]]</f>
        <v>Live It Up - Official Song 2018 FIFA World Cup Russia</v>
      </c>
    </row>
    <row r="2451" spans="1:28" x14ac:dyDescent="0.25">
      <c r="A2451" t="s">
        <v>11202</v>
      </c>
      <c r="B2451" t="s">
        <v>8517</v>
      </c>
      <c r="C2451" t="s">
        <v>11203</v>
      </c>
      <c r="D2451" t="s">
        <v>11204</v>
      </c>
      <c r="E2451" t="s">
        <v>31</v>
      </c>
      <c r="F2451" t="s">
        <v>24</v>
      </c>
      <c r="G2451" t="s">
        <v>64</v>
      </c>
      <c r="H2451">
        <v>335</v>
      </c>
      <c r="I2451">
        <v>305</v>
      </c>
      <c r="J2451">
        <v>741</v>
      </c>
      <c r="K2451" t="s">
        <v>3488</v>
      </c>
      <c r="L2451">
        <v>631</v>
      </c>
      <c r="M2451">
        <v>101</v>
      </c>
      <c r="N2451">
        <v>215</v>
      </c>
      <c r="O2451">
        <v>-12661</v>
      </c>
      <c r="P2451">
        <v>79001</v>
      </c>
      <c r="Q2451">
        <v>156507</v>
      </c>
      <c r="R2451">
        <v>7</v>
      </c>
      <c r="S2451">
        <v>49609738</v>
      </c>
      <c r="U2451" t="str">
        <f>IFERROR(LEFT(spotify_top_songs_audio_features[[#This Row],[artist_names]],SEARCH(",",spotify_top_songs_audio_features[[#This Row],[artist_names]])-1),spotify_top_songs_audio_features[[#This Row],[artist_names]])</f>
        <v>Steve Lacy</v>
      </c>
      <c r="V2451" t="str">
        <f>IFERROR(MID(spotify_top_songs_audio_features[[#This Row],[artist_names]],SEARCH(",",spotify_top_songs_audio_features[[#This Row],[artist_names]])+2,99),"")</f>
        <v/>
      </c>
      <c r="W2451" t="str">
        <f>spotify_top_songs_audio_features[[#This Row],[source]]</f>
        <v>L-M Records/RCA Records</v>
      </c>
      <c r="X2451" s="1">
        <f>spotify_top_songs_audio_features[[#This Row],[streams]]</f>
        <v>49609738</v>
      </c>
      <c r="Y2451" t="str">
        <f>IF(Tabela2[[#This Row],[feat]]="","","Feat")</f>
        <v/>
      </c>
      <c r="Z2451" s="17" t="str">
        <f>CONCATENATE(INT(spotify_top_songs_audio_features[[#This Row],[duration_ms]]/(60*1000)),":",MOD(INT(spotify_top_songs_audio_features[[#This Row],[duration_ms]]/1000),60))</f>
        <v>2:36</v>
      </c>
      <c r="AA24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51" t="str">
        <f>spotify_top_songs_audio_features[[#This Row],[track_name]]</f>
        <v>Static</v>
      </c>
    </row>
    <row r="2452" spans="1:28" x14ac:dyDescent="0.25">
      <c r="A2452" t="s">
        <v>13744</v>
      </c>
      <c r="B2452" t="s">
        <v>705</v>
      </c>
      <c r="C2452" t="s">
        <v>10182</v>
      </c>
      <c r="D2452" t="s">
        <v>707</v>
      </c>
      <c r="E2452" t="s">
        <v>102</v>
      </c>
      <c r="F2452" t="s">
        <v>24</v>
      </c>
      <c r="G2452" t="s">
        <v>25</v>
      </c>
      <c r="H2452">
        <v>755</v>
      </c>
      <c r="I2452">
        <v>615</v>
      </c>
      <c r="J2452">
        <v>454</v>
      </c>
      <c r="K2452" t="s">
        <v>10183</v>
      </c>
      <c r="L2452">
        <v>1.75E-4</v>
      </c>
      <c r="M2452">
        <v>109</v>
      </c>
      <c r="N2452">
        <v>39</v>
      </c>
      <c r="O2452">
        <v>-8245</v>
      </c>
      <c r="P2452">
        <v>105955</v>
      </c>
      <c r="Q2452">
        <v>215364</v>
      </c>
      <c r="R2452">
        <v>10</v>
      </c>
      <c r="S2452">
        <v>49476854</v>
      </c>
      <c r="U2452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2452" t="str">
        <f>IFERROR(MID(spotify_top_songs_audio_features[[#This Row],[artist_names]],SEARCH(",",spotify_top_songs_audio_features[[#This Row],[artist_names]])+2,99),"")</f>
        <v/>
      </c>
      <c r="W2452" t="str">
        <f>spotify_top_songs_audio_features[[#This Row],[source]]</f>
        <v>TenThousand Projects, LLC</v>
      </c>
      <c r="X2452" s="1">
        <f>spotify_top_songs_audio_features[[#This Row],[streams]]</f>
        <v>49476854</v>
      </c>
      <c r="Y2452" t="str">
        <f>IF(Tabela2[[#This Row],[feat]]="","","Feat")</f>
        <v/>
      </c>
      <c r="Z2452" s="17" t="str">
        <f>CONCATENATE(INT(spotify_top_songs_audio_features[[#This Row],[duration_ms]]/(60*1000)),":",MOD(INT(spotify_top_songs_audio_features[[#This Row],[duration_ms]]/1000),60))</f>
        <v>3:35</v>
      </c>
      <c r="AA24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452" t="str">
        <f>spotify_top_songs_audio_features[[#This Row],[track_name]]</f>
        <v>Topanga</v>
      </c>
    </row>
    <row r="2453" spans="1:28" x14ac:dyDescent="0.25">
      <c r="A2453" t="s">
        <v>16180</v>
      </c>
      <c r="B2453" t="s">
        <v>307</v>
      </c>
      <c r="C2453" t="s">
        <v>9423</v>
      </c>
      <c r="D2453" t="s">
        <v>309</v>
      </c>
      <c r="E2453" t="s">
        <v>31</v>
      </c>
      <c r="F2453" t="s">
        <v>32</v>
      </c>
      <c r="G2453" t="s">
        <v>25</v>
      </c>
      <c r="H2453">
        <v>697</v>
      </c>
      <c r="I2453">
        <v>552</v>
      </c>
      <c r="J2453">
        <v>196</v>
      </c>
      <c r="K2453" t="s">
        <v>216</v>
      </c>
      <c r="L2453">
        <v>127</v>
      </c>
      <c r="M2453">
        <v>147</v>
      </c>
      <c r="N2453">
        <v>278</v>
      </c>
      <c r="O2453">
        <v>-10271</v>
      </c>
      <c r="P2453">
        <v>75235</v>
      </c>
      <c r="Q2453">
        <v>180567</v>
      </c>
      <c r="R2453">
        <v>9</v>
      </c>
      <c r="S2453">
        <v>49337859</v>
      </c>
      <c r="U2453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2453" t="str">
        <f>IFERROR(MID(spotify_top_songs_audio_features[[#This Row],[artist_names]],SEARCH(",",spotify_top_songs_audio_features[[#This Row],[artist_names]])+2,99),"")</f>
        <v/>
      </c>
      <c r="W2453" t="str">
        <f>spotify_top_songs_audio_features[[#This Row],[source]]</f>
        <v>Darkroom/Interscope Records</v>
      </c>
      <c r="X2453" s="1">
        <f>spotify_top_songs_audio_features[[#This Row],[streams]]</f>
        <v>49337859</v>
      </c>
      <c r="Y2453" t="str">
        <f>IF(Tabela2[[#This Row],[feat]]="","","Feat")</f>
        <v/>
      </c>
      <c r="Z2453" s="17" t="str">
        <f>CONCATENATE(INT(spotify_top_songs_audio_features[[#This Row],[duration_ms]]/(60*1000)),":",MOD(INT(spotify_top_songs_audio_features[[#This Row],[duration_ms]]/1000),60))</f>
        <v>3:0</v>
      </c>
      <c r="AA24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53" t="str">
        <f>spotify_top_songs_audio_features[[#This Row],[track_name]]</f>
        <v>you should see me in a crown</v>
      </c>
    </row>
    <row r="2454" spans="1:28" x14ac:dyDescent="0.25">
      <c r="A2454" t="s">
        <v>324</v>
      </c>
      <c r="B2454" t="s">
        <v>325</v>
      </c>
      <c r="C2454" t="s">
        <v>326</v>
      </c>
      <c r="D2454" t="s">
        <v>282</v>
      </c>
      <c r="E2454" t="s">
        <v>43</v>
      </c>
      <c r="F2454" t="s">
        <v>24</v>
      </c>
      <c r="G2454" t="s">
        <v>25</v>
      </c>
      <c r="H2454">
        <v>613</v>
      </c>
      <c r="I2454">
        <v>803</v>
      </c>
      <c r="J2454">
        <v>367</v>
      </c>
      <c r="K2454" t="s">
        <v>327</v>
      </c>
      <c r="L2454">
        <v>333</v>
      </c>
      <c r="M2454">
        <v>189</v>
      </c>
      <c r="N2454">
        <v>461</v>
      </c>
      <c r="O2454">
        <v>-5171</v>
      </c>
      <c r="P2454">
        <v>127989</v>
      </c>
      <c r="Q2454">
        <v>162973</v>
      </c>
      <c r="R2454">
        <v>4</v>
      </c>
      <c r="S2454">
        <v>49327260</v>
      </c>
      <c r="U2454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2454" t="str">
        <f>IFERROR(MID(spotify_top_songs_audio_features[[#This Row],[artist_names]],SEARCH(",",spotify_top_songs_audio_features[[#This Row],[artist_names]])+2,99),"")</f>
        <v/>
      </c>
      <c r="W2454" t="str">
        <f>spotify_top_songs_audio_features[[#This Row],[source]]</f>
        <v>Columbia</v>
      </c>
      <c r="X2454" s="1">
        <f>spotify_top_songs_audio_features[[#This Row],[streams]]</f>
        <v>49327260</v>
      </c>
      <c r="Y2454" t="str">
        <f>IF(Tabela2[[#This Row],[feat]]="","","Feat")</f>
        <v/>
      </c>
      <c r="Z2454" s="17" t="str">
        <f>CONCATENATE(INT(spotify_top_songs_audio_features[[#This Row],[duration_ms]]/(60*1000)),":",MOD(INT(spotify_top_songs_audio_features[[#This Row],[duration_ms]]/1000),60))</f>
        <v>2:42</v>
      </c>
      <c r="AA24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454" t="str">
        <f>spotify_top_songs_audio_features[[#This Row],[track_name]]</f>
        <v>River</v>
      </c>
    </row>
    <row r="2455" spans="1:28" x14ac:dyDescent="0.25">
      <c r="A2455" t="s">
        <v>16429</v>
      </c>
      <c r="B2455" t="s">
        <v>11851</v>
      </c>
      <c r="C2455" t="s">
        <v>16430</v>
      </c>
      <c r="D2455" t="s">
        <v>85</v>
      </c>
      <c r="E2455" t="s">
        <v>70</v>
      </c>
      <c r="F2455" t="s">
        <v>24</v>
      </c>
      <c r="G2455" t="s">
        <v>25</v>
      </c>
      <c r="H2455">
        <v>754</v>
      </c>
      <c r="I2455">
        <v>458</v>
      </c>
      <c r="J2455">
        <v>144</v>
      </c>
      <c r="K2455" t="s">
        <v>930</v>
      </c>
      <c r="L2455">
        <v>0</v>
      </c>
      <c r="M2455">
        <v>249</v>
      </c>
      <c r="N2455">
        <v>495</v>
      </c>
      <c r="O2455">
        <v>-6852</v>
      </c>
      <c r="P2455">
        <v>96011</v>
      </c>
      <c r="Q2455">
        <v>203650</v>
      </c>
      <c r="R2455">
        <v>12</v>
      </c>
      <c r="S2455">
        <v>49297366</v>
      </c>
      <c r="U2455" t="str">
        <f>IFERROR(LEFT(spotify_top_songs_audio_features[[#This Row],[artist_names]],SEARCH(",",spotify_top_songs_audio_features[[#This Row],[artist_names]])-1),spotify_top_songs_audio_features[[#This Row],[artist_names]])</f>
        <v>LANY</v>
      </c>
      <c r="V2455" t="str">
        <f>IFERROR(MID(spotify_top_songs_audio_features[[#This Row],[artist_names]],SEARCH(",",spotify_top_songs_audio_features[[#This Row],[artist_names]])+2,99),"")</f>
        <v/>
      </c>
      <c r="W2455" t="str">
        <f>spotify_top_songs_audio_features[[#This Row],[source]]</f>
        <v>Polydor Records</v>
      </c>
      <c r="X2455" s="1">
        <f>spotify_top_songs_audio_features[[#This Row],[streams]]</f>
        <v>49297366</v>
      </c>
      <c r="Y2455" t="str">
        <f>IF(Tabela2[[#This Row],[feat]]="","","Feat")</f>
        <v/>
      </c>
      <c r="Z2455" s="17" t="str">
        <f>CONCATENATE(INT(spotify_top_songs_audio_features[[#This Row],[duration_ms]]/(60*1000)),":",MOD(INT(spotify_top_songs_audio_features[[#This Row],[duration_ms]]/1000),60))</f>
        <v>3:23</v>
      </c>
      <c r="AA24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55" t="str">
        <f>spotify_top_songs_audio_features[[#This Row],[track_name]]</f>
        <v>Super Far</v>
      </c>
    </row>
    <row r="2456" spans="1:28" x14ac:dyDescent="0.25">
      <c r="A2456" t="s">
        <v>5501</v>
      </c>
      <c r="B2456" t="s">
        <v>5502</v>
      </c>
      <c r="C2456" t="s">
        <v>5503</v>
      </c>
      <c r="D2456" t="s">
        <v>5504</v>
      </c>
      <c r="E2456" t="s">
        <v>102</v>
      </c>
      <c r="F2456" t="s">
        <v>32</v>
      </c>
      <c r="G2456" t="s">
        <v>25</v>
      </c>
      <c r="H2456">
        <v>815</v>
      </c>
      <c r="I2456">
        <v>848</v>
      </c>
      <c r="J2456">
        <v>115</v>
      </c>
      <c r="K2456" t="s">
        <v>5505</v>
      </c>
      <c r="L2456">
        <v>162</v>
      </c>
      <c r="M2456">
        <v>265</v>
      </c>
      <c r="N2456">
        <v>684</v>
      </c>
      <c r="O2456">
        <v>-4704</v>
      </c>
      <c r="P2456">
        <v>106032</v>
      </c>
      <c r="Q2456">
        <v>133707</v>
      </c>
      <c r="R2456">
        <v>7</v>
      </c>
      <c r="S2456">
        <v>49269963</v>
      </c>
      <c r="U2456" t="str">
        <f>IFERROR(LEFT(spotify_top_songs_audio_features[[#This Row],[artist_names]],SEARCH(",",spotify_top_songs_audio_features[[#This Row],[artist_names]])-1),spotify_top_songs_audio_features[[#This Row],[artist_names]])</f>
        <v>bbno$</v>
      </c>
      <c r="V2456" t="str">
        <f>IFERROR(MID(spotify_top_songs_audio_features[[#This Row],[artist_names]],SEARCH(",",spotify_top_songs_audio_features[[#This Row],[artist_names]])+2,99),"")</f>
        <v>Rich Brian</v>
      </c>
      <c r="W2456" t="str">
        <f>spotify_top_songs_audio_features[[#This Row],[source]]</f>
        <v>bbno$</v>
      </c>
      <c r="X2456" s="1">
        <f>spotify_top_songs_audio_features[[#This Row],[streams]]</f>
        <v>49269963</v>
      </c>
      <c r="Y2456" t="str">
        <f>IF(Tabela2[[#This Row],[feat]]="","","Feat")</f>
        <v>Feat</v>
      </c>
      <c r="Z2456" s="17" t="str">
        <f>CONCATENATE(INT(spotify_top_songs_audio_features[[#This Row],[duration_ms]]/(60*1000)),":",MOD(INT(spotify_top_songs_audio_features[[#This Row],[duration_ms]]/1000),60))</f>
        <v>2:13</v>
      </c>
      <c r="AA24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456" t="str">
        <f>spotify_top_songs_audio_features[[#This Row],[track_name]]</f>
        <v>edamame</v>
      </c>
    </row>
    <row r="2457" spans="1:28" x14ac:dyDescent="0.25">
      <c r="A2457" t="s">
        <v>17162</v>
      </c>
      <c r="B2457" t="s">
        <v>1603</v>
      </c>
      <c r="C2457" t="s">
        <v>1604</v>
      </c>
      <c r="D2457" t="s">
        <v>48</v>
      </c>
      <c r="E2457" t="s">
        <v>142</v>
      </c>
      <c r="F2457" t="s">
        <v>24</v>
      </c>
      <c r="G2457" t="s">
        <v>25</v>
      </c>
      <c r="H2457">
        <v>761</v>
      </c>
      <c r="I2457">
        <v>479</v>
      </c>
      <c r="J2457">
        <v>466</v>
      </c>
      <c r="K2457" t="s">
        <v>475</v>
      </c>
      <c r="L2457">
        <v>0</v>
      </c>
      <c r="M2457">
        <v>704</v>
      </c>
      <c r="N2457">
        <v>912</v>
      </c>
      <c r="O2457">
        <v>-5574</v>
      </c>
      <c r="P2457">
        <v>89913</v>
      </c>
      <c r="Q2457">
        <v>158040</v>
      </c>
      <c r="R2457">
        <v>20</v>
      </c>
      <c r="S2457">
        <v>49216486</v>
      </c>
      <c r="U2457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457" t="str">
        <f>IFERROR(MID(spotify_top_songs_audio_features[[#This Row],[artist_names]],SEARCH(",",spotify_top_songs_audio_features[[#This Row],[artist_names]])+2,99),"")</f>
        <v>Swae Lee</v>
      </c>
      <c r="W2457" t="str">
        <f>spotify_top_songs_audio_features[[#This Row],[source]]</f>
        <v>Republic Records</v>
      </c>
      <c r="X2457" s="1">
        <f>spotify_top_songs_audio_features[[#This Row],[streams]]</f>
        <v>49216486</v>
      </c>
      <c r="Y2457" t="str">
        <f>IF(Tabela2[[#This Row],[feat]]="","","Feat")</f>
        <v>Feat</v>
      </c>
      <c r="Z2457" s="17" t="str">
        <f>CONCATENATE(INT(spotify_top_songs_audio_features[[#This Row],[duration_ms]]/(60*1000)),":",MOD(INT(spotify_top_songs_audio_features[[#This Row],[duration_ms]]/1000),60))</f>
        <v>2:38</v>
      </c>
      <c r="AA24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57" t="str">
        <f>spotify_top_songs_audio_features[[#This Row],[track_name]]</f>
        <v>Sunflower - Spider-Man: Into the Spider-Verse</v>
      </c>
    </row>
    <row r="2458" spans="1:28" x14ac:dyDescent="0.25">
      <c r="A2458" t="s">
        <v>1192</v>
      </c>
      <c r="B2458" t="s">
        <v>1193</v>
      </c>
      <c r="C2458" t="s">
        <v>1194</v>
      </c>
      <c r="D2458" t="s">
        <v>1195</v>
      </c>
      <c r="E2458" t="s">
        <v>23</v>
      </c>
      <c r="F2458" t="s">
        <v>32</v>
      </c>
      <c r="G2458" t="s">
        <v>25</v>
      </c>
      <c r="H2458">
        <v>803</v>
      </c>
      <c r="I2458">
        <v>759</v>
      </c>
      <c r="J2458">
        <v>494</v>
      </c>
      <c r="K2458" t="s">
        <v>1196</v>
      </c>
      <c r="L2458">
        <v>0</v>
      </c>
      <c r="M2458">
        <v>921</v>
      </c>
      <c r="N2458">
        <v>284</v>
      </c>
      <c r="O2458">
        <v>-4692</v>
      </c>
      <c r="P2458">
        <v>1040</v>
      </c>
      <c r="Q2458">
        <v>213308</v>
      </c>
      <c r="R2458">
        <v>9</v>
      </c>
      <c r="S2458">
        <v>49208475</v>
      </c>
      <c r="U2458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2458" t="str">
        <f>IFERROR(MID(spotify_top_songs_audio_features[[#This Row],[artist_names]],SEARCH(",",spotify_top_songs_audio_features[[#This Row],[artist_names]])+2,99),"")</f>
        <v>Tory Lanez, Tyga</v>
      </c>
      <c r="W2458" t="str">
        <f>spotify_top_songs_audio_features[[#This Row],[source]]</f>
        <v>BPG/RVG/RCA Records</v>
      </c>
      <c r="X2458" s="1">
        <f>spotify_top_songs_audio_features[[#This Row],[streams]]</f>
        <v>49208475</v>
      </c>
      <c r="Y2458" t="str">
        <f>IF(Tabela2[[#This Row],[feat]]="","","Feat")</f>
        <v>Feat</v>
      </c>
      <c r="Z2458" s="17" t="str">
        <f>CONCATENATE(INT(spotify_top_songs_audio_features[[#This Row],[duration_ms]]/(60*1000)),":",MOD(INT(spotify_top_songs_audio_features[[#This Row],[duration_ms]]/1000),60))</f>
        <v>3:33</v>
      </c>
      <c r="AA24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458" t="str">
        <f>spotify_top_songs_audio_features[[#This Row],[track_name]]</f>
        <v>Still Be Friends (feat. Tory Lanez &amp; Tyga)</v>
      </c>
    </row>
    <row r="2459" spans="1:28" x14ac:dyDescent="0.25">
      <c r="A2459" t="s">
        <v>10747</v>
      </c>
      <c r="B2459" t="s">
        <v>284</v>
      </c>
      <c r="C2459" t="s">
        <v>10748</v>
      </c>
      <c r="D2459" t="s">
        <v>4191</v>
      </c>
      <c r="E2459" t="s">
        <v>70</v>
      </c>
      <c r="F2459" t="s">
        <v>24</v>
      </c>
      <c r="G2459" t="s">
        <v>25</v>
      </c>
      <c r="H2459">
        <v>854</v>
      </c>
      <c r="I2459">
        <v>554</v>
      </c>
      <c r="J2459">
        <v>172</v>
      </c>
      <c r="K2459" t="s">
        <v>10749</v>
      </c>
      <c r="L2459">
        <v>1.84E-4</v>
      </c>
      <c r="M2459">
        <v>749</v>
      </c>
      <c r="N2459">
        <v>272</v>
      </c>
      <c r="O2459">
        <v>-4684</v>
      </c>
      <c r="P2459">
        <v>142069</v>
      </c>
      <c r="Q2459">
        <v>163121</v>
      </c>
      <c r="R2459">
        <v>8</v>
      </c>
      <c r="S2459">
        <v>49127903</v>
      </c>
      <c r="U245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459" t="str">
        <f>IFERROR(MID(spotify_top_songs_audio_features[[#This Row],[artist_names]],SEARCH(",",spotify_top_songs_audio_features[[#This Row],[artist_names]])+2,99),"")</f>
        <v/>
      </c>
      <c r="W2459" t="str">
        <f>spotify_top_songs_audio_features[[#This Row],[source]]</f>
        <v>OVO Sound</v>
      </c>
      <c r="X2459" s="1">
        <f>spotify_top_songs_audio_features[[#This Row],[streams]]</f>
        <v>49127903</v>
      </c>
      <c r="Y2459" t="str">
        <f>IF(Tabela2[[#This Row],[feat]]="","","Feat")</f>
        <v/>
      </c>
      <c r="Z2459" s="17" t="str">
        <f>CONCATENATE(INT(spotify_top_songs_audio_features[[#This Row],[duration_ms]]/(60*1000)),":",MOD(INT(spotify_top_songs_audio_features[[#This Row],[duration_ms]]/1000),60))</f>
        <v>2:43</v>
      </c>
      <c r="AA24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59" t="str">
        <f>spotify_top_songs_audio_features[[#This Row],[track_name]]</f>
        <v>Behind Barz - Bonus</v>
      </c>
    </row>
    <row r="2460" spans="1:28" x14ac:dyDescent="0.25">
      <c r="A2460" t="s">
        <v>13078</v>
      </c>
      <c r="B2460" t="s">
        <v>12912</v>
      </c>
      <c r="C2460" t="s">
        <v>12913</v>
      </c>
      <c r="D2460" t="s">
        <v>2553</v>
      </c>
      <c r="E2460" t="s">
        <v>70</v>
      </c>
      <c r="F2460" t="s">
        <v>24</v>
      </c>
      <c r="G2460" t="s">
        <v>25</v>
      </c>
      <c r="H2460">
        <v>664</v>
      </c>
      <c r="I2460">
        <v>708</v>
      </c>
      <c r="J2460">
        <v>474</v>
      </c>
      <c r="K2460" t="s">
        <v>8425</v>
      </c>
      <c r="L2460">
        <v>0</v>
      </c>
      <c r="M2460">
        <v>841</v>
      </c>
      <c r="N2460">
        <v>742</v>
      </c>
      <c r="O2460">
        <v>-4154</v>
      </c>
      <c r="P2460">
        <v>10307</v>
      </c>
      <c r="Q2460">
        <v>174800</v>
      </c>
      <c r="R2460">
        <v>47</v>
      </c>
      <c r="S2460">
        <v>49108290</v>
      </c>
      <c r="U2460" t="str">
        <f>IFERROR(LEFT(spotify_top_songs_audio_features[[#This Row],[artist_names]],SEARCH(",",spotify_top_songs_audio_features[[#This Row],[artist_names]])-1),spotify_top_songs_audio_features[[#This Row],[artist_names]])</f>
        <v>Hailee Steinfeld</v>
      </c>
      <c r="V2460" t="str">
        <f>IFERROR(MID(spotify_top_songs_audio_features[[#This Row],[artist_names]],SEARCH(",",spotify_top_songs_audio_features[[#This Row],[artist_names]])+2,99),"")</f>
        <v>Alesso, Florida Georgia Line, WATT</v>
      </c>
      <c r="W2460" t="str">
        <f>spotify_top_songs_audio_features[[#This Row],[source]]</f>
        <v>Universal Records</v>
      </c>
      <c r="X2460" s="1">
        <f>spotify_top_songs_audio_features[[#This Row],[streams]]</f>
        <v>49108290</v>
      </c>
      <c r="Y2460" t="str">
        <f>IF(Tabela2[[#This Row],[feat]]="","","Feat")</f>
        <v>Feat</v>
      </c>
      <c r="Z2460" s="17" t="str">
        <f>CONCATENATE(INT(spotify_top_songs_audio_features[[#This Row],[duration_ms]]/(60*1000)),":",MOD(INT(spotify_top_songs_audio_features[[#This Row],[duration_ms]]/1000),60))</f>
        <v>2:54</v>
      </c>
      <c r="AA24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60" t="str">
        <f>spotify_top_songs_audio_features[[#This Row],[track_name]]</f>
        <v>Let Me Go (with Alesso, Florida Georgia Line &amp; watt)</v>
      </c>
    </row>
    <row r="2461" spans="1:28" x14ac:dyDescent="0.25">
      <c r="A2461" t="s">
        <v>12941</v>
      </c>
      <c r="B2461" t="s">
        <v>112</v>
      </c>
      <c r="C2461" t="s">
        <v>12942</v>
      </c>
      <c r="D2461" t="s">
        <v>112</v>
      </c>
      <c r="E2461" t="s">
        <v>58</v>
      </c>
      <c r="F2461" t="s">
        <v>24</v>
      </c>
      <c r="G2461" t="s">
        <v>25</v>
      </c>
      <c r="H2461">
        <v>57</v>
      </c>
      <c r="I2461">
        <v>739</v>
      </c>
      <c r="J2461">
        <v>358</v>
      </c>
      <c r="K2461" t="s">
        <v>4755</v>
      </c>
      <c r="L2461">
        <v>1.7799999999999999E-3</v>
      </c>
      <c r="M2461">
        <v>937</v>
      </c>
      <c r="N2461">
        <v>593</v>
      </c>
      <c r="O2461">
        <v>-9013</v>
      </c>
      <c r="P2461">
        <v>96025</v>
      </c>
      <c r="Q2461">
        <v>240356</v>
      </c>
      <c r="R2461">
        <v>4</v>
      </c>
      <c r="S2461">
        <v>49058948</v>
      </c>
      <c r="U246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461" t="str">
        <f>IFERROR(MID(spotify_top_songs_audio_features[[#This Row],[artist_names]],SEARCH(",",spotify_top_songs_audio_features[[#This Row],[artist_names]])+2,99),"")</f>
        <v/>
      </c>
      <c r="W2461" t="str">
        <f>spotify_top_songs_audio_features[[#This Row],[source]]</f>
        <v>Taylor Swift</v>
      </c>
      <c r="X2461" s="1">
        <f>spotify_top_songs_audio_features[[#This Row],[streams]]</f>
        <v>49058948</v>
      </c>
      <c r="Y2461" t="str">
        <f>IF(Tabela2[[#This Row],[feat]]="","","Feat")</f>
        <v/>
      </c>
      <c r="Z2461" s="17" t="str">
        <f>CONCATENATE(INT(spotify_top_songs_audio_features[[#This Row],[duration_ms]]/(60*1000)),":",MOD(INT(spotify_top_songs_audio_features[[#This Row],[duration_ms]]/1000),60))</f>
        <v>4:0</v>
      </c>
      <c r="AA24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461" t="str">
        <f>spotify_top_songs_audio_features[[#This Row],[track_name]]</f>
        <v>The Great War</v>
      </c>
    </row>
    <row r="2462" spans="1:28" x14ac:dyDescent="0.25">
      <c r="A2462" t="s">
        <v>16257</v>
      </c>
      <c r="B2462" t="s">
        <v>7889</v>
      </c>
      <c r="C2462" t="s">
        <v>7890</v>
      </c>
      <c r="D2462" t="s">
        <v>7891</v>
      </c>
      <c r="E2462" t="s">
        <v>97</v>
      </c>
      <c r="F2462" t="s">
        <v>32</v>
      </c>
      <c r="G2462" t="s">
        <v>25</v>
      </c>
      <c r="H2462">
        <v>796</v>
      </c>
      <c r="I2462">
        <v>68</v>
      </c>
      <c r="J2462">
        <v>37</v>
      </c>
      <c r="K2462" t="s">
        <v>5048</v>
      </c>
      <c r="L2462">
        <v>683</v>
      </c>
      <c r="M2462">
        <v>103</v>
      </c>
      <c r="N2462">
        <v>71</v>
      </c>
      <c r="O2462">
        <v>-5555</v>
      </c>
      <c r="P2462">
        <v>179923</v>
      </c>
      <c r="Q2462">
        <v>176143</v>
      </c>
      <c r="R2462">
        <v>22</v>
      </c>
      <c r="S2462">
        <v>49051986</v>
      </c>
      <c r="U2462" t="str">
        <f>IFERROR(LEFT(spotify_top_songs_audio_features[[#This Row],[artist_names]],SEARCH(",",spotify_top_songs_audio_features[[#This Row],[artist_names]])-1),spotify_top_songs_audio_features[[#This Row],[artist_names]])</f>
        <v>Ryan Castro</v>
      </c>
      <c r="V2462" t="str">
        <f>IFERROR(MID(spotify_top_songs_audio_features[[#This Row],[artist_names]],SEARCH(",",spotify_top_songs_audio_features[[#This Row],[artist_names]])+2,99),"")</f>
        <v/>
      </c>
      <c r="W2462" t="str">
        <f>spotify_top_songs_audio_features[[#This Row],[source]]</f>
        <v>King Records</v>
      </c>
      <c r="X2462" s="1">
        <f>spotify_top_songs_audio_features[[#This Row],[streams]]</f>
        <v>49051986</v>
      </c>
      <c r="Y2462" t="str">
        <f>IF(Tabela2[[#This Row],[feat]]="","","Feat")</f>
        <v/>
      </c>
      <c r="Z2462" s="17" t="str">
        <f>CONCATENATE(INT(spotify_top_songs_audio_features[[#This Row],[duration_ms]]/(60*1000)),":",MOD(INT(spotify_top_songs_audio_features[[#This Row],[duration_ms]]/1000),60))</f>
        <v>2:56</v>
      </c>
      <c r="AA24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462" t="str">
        <f>spotify_top_songs_audio_features[[#This Row],[track_name]]</f>
        <v>Jordan</v>
      </c>
    </row>
    <row r="2463" spans="1:28" x14ac:dyDescent="0.25">
      <c r="A2463" t="s">
        <v>12700</v>
      </c>
      <c r="B2463" t="s">
        <v>12701</v>
      </c>
      <c r="C2463" t="s">
        <v>12702</v>
      </c>
      <c r="D2463" t="s">
        <v>1959</v>
      </c>
      <c r="E2463" t="s">
        <v>102</v>
      </c>
      <c r="F2463" t="s">
        <v>32</v>
      </c>
      <c r="G2463" t="s">
        <v>25</v>
      </c>
      <c r="H2463">
        <v>607</v>
      </c>
      <c r="I2463">
        <v>74</v>
      </c>
      <c r="J2463">
        <v>172</v>
      </c>
      <c r="K2463" t="s">
        <v>12703</v>
      </c>
      <c r="L2463">
        <v>0</v>
      </c>
      <c r="M2463">
        <v>105</v>
      </c>
      <c r="N2463">
        <v>219</v>
      </c>
      <c r="O2463">
        <v>-4793</v>
      </c>
      <c r="P2463">
        <v>10805</v>
      </c>
      <c r="Q2463">
        <v>189401</v>
      </c>
      <c r="R2463">
        <v>9</v>
      </c>
      <c r="S2463">
        <v>48978682</v>
      </c>
      <c r="U2463" t="str">
        <f>IFERROR(LEFT(spotify_top_songs_audio_features[[#This Row],[artist_names]],SEARCH(",",spotify_top_songs_audio_features[[#This Row],[artist_names]])-1),spotify_top_songs_audio_features[[#This Row],[artist_names]])</f>
        <v>Cheat Codes</v>
      </c>
      <c r="V2463" t="str">
        <f>IFERROR(MID(spotify_top_songs_audio_features[[#This Row],[artist_names]],SEARCH(",",spotify_top_songs_audio_features[[#This Row],[artist_names]])+2,99),"")</f>
        <v>Little Mix</v>
      </c>
      <c r="W2463" t="str">
        <f>spotify_top_songs_audio_features[[#This Row],[source]]</f>
        <v>Syco Music</v>
      </c>
      <c r="X2463" s="1">
        <f>spotify_top_songs_audio_features[[#This Row],[streams]]</f>
        <v>48978682</v>
      </c>
      <c r="Y2463" t="str">
        <f>IF(Tabela2[[#This Row],[feat]]="","","Feat")</f>
        <v>Feat</v>
      </c>
      <c r="Z2463" s="17" t="str">
        <f>CONCATENATE(INT(spotify_top_songs_audio_features[[#This Row],[duration_ms]]/(60*1000)),":",MOD(INT(spotify_top_songs_audio_features[[#This Row],[duration_ms]]/1000),60))</f>
        <v>3:9</v>
      </c>
      <c r="AA24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463" t="str">
        <f>spotify_top_songs_audio_features[[#This Row],[track_name]]</f>
        <v>Only You (with Little Mix)</v>
      </c>
    </row>
    <row r="2464" spans="1:28" x14ac:dyDescent="0.25">
      <c r="A2464" t="s">
        <v>14202</v>
      </c>
      <c r="B2464" t="s">
        <v>14203</v>
      </c>
      <c r="C2464" t="s">
        <v>14204</v>
      </c>
      <c r="D2464" t="s">
        <v>10519</v>
      </c>
      <c r="E2464" t="s">
        <v>142</v>
      </c>
      <c r="F2464" t="s">
        <v>24</v>
      </c>
      <c r="G2464" t="s">
        <v>25</v>
      </c>
      <c r="H2464">
        <v>894</v>
      </c>
      <c r="I2464">
        <v>791</v>
      </c>
      <c r="J2464">
        <v>112</v>
      </c>
      <c r="K2464" t="s">
        <v>800</v>
      </c>
      <c r="L2464">
        <v>0</v>
      </c>
      <c r="M2464">
        <v>388</v>
      </c>
      <c r="N2464">
        <v>583</v>
      </c>
      <c r="O2464">
        <v>-4699</v>
      </c>
      <c r="P2464">
        <v>105018</v>
      </c>
      <c r="Q2464">
        <v>250373</v>
      </c>
      <c r="R2464">
        <v>5</v>
      </c>
      <c r="S2464">
        <v>48884621</v>
      </c>
      <c r="U2464" t="str">
        <f>IFERROR(LEFT(spotify_top_songs_audio_features[[#This Row],[artist_names]],SEARCH(",",spotify_top_songs_audio_features[[#This Row],[artist_names]])-1),spotify_top_songs_audio_features[[#This Row],[artist_names]])</f>
        <v>USHER</v>
      </c>
      <c r="V2464" t="str">
        <f>IFERROR(MID(spotify_top_songs_audio_features[[#This Row],[artist_names]],SEARCH(",",spotify_top_songs_audio_features[[#This Row],[artist_names]])+2,99),"")</f>
        <v>Lil Jon, Ludacris</v>
      </c>
      <c r="W2464" t="str">
        <f>spotify_top_songs_audio_features[[#This Row],[source]]</f>
        <v>LaFace Records</v>
      </c>
      <c r="X2464" s="1">
        <f>spotify_top_songs_audio_features[[#This Row],[streams]]</f>
        <v>48884621</v>
      </c>
      <c r="Y2464" t="str">
        <f>IF(Tabela2[[#This Row],[feat]]="","","Feat")</f>
        <v>Feat</v>
      </c>
      <c r="Z2464" s="17" t="str">
        <f>CONCATENATE(INT(spotify_top_songs_audio_features[[#This Row],[duration_ms]]/(60*1000)),":",MOD(INT(spotify_top_songs_audio_features[[#This Row],[duration_ms]]/1000),60))</f>
        <v>4:10</v>
      </c>
      <c r="AA24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464" t="str">
        <f>spotify_top_songs_audio_features[[#This Row],[track_name]]</f>
        <v>Yeah! (feat. Lil Jon &amp; Ludacris)</v>
      </c>
    </row>
    <row r="2465" spans="1:28" x14ac:dyDescent="0.25">
      <c r="A2465" t="s">
        <v>13693</v>
      </c>
      <c r="B2465" t="s">
        <v>13694</v>
      </c>
      <c r="C2465" t="s">
        <v>13695</v>
      </c>
      <c r="D2465" t="s">
        <v>53</v>
      </c>
      <c r="E2465" t="s">
        <v>31</v>
      </c>
      <c r="F2465" t="s">
        <v>32</v>
      </c>
      <c r="G2465" t="s">
        <v>25</v>
      </c>
      <c r="H2465">
        <v>813</v>
      </c>
      <c r="I2465">
        <v>876</v>
      </c>
      <c r="J2465">
        <v>172</v>
      </c>
      <c r="K2465" t="s">
        <v>206</v>
      </c>
      <c r="L2465">
        <v>0</v>
      </c>
      <c r="M2465">
        <v>394</v>
      </c>
      <c r="N2465">
        <v>746</v>
      </c>
      <c r="O2465">
        <v>-4278</v>
      </c>
      <c r="P2465">
        <v>94987</v>
      </c>
      <c r="Q2465">
        <v>210773</v>
      </c>
      <c r="R2465">
        <v>12</v>
      </c>
      <c r="S2465">
        <v>48881785</v>
      </c>
      <c r="U2465" t="str">
        <f>IFERROR(LEFT(spotify_top_songs_audio_features[[#This Row],[artist_names]],SEARCH(",",spotify_top_songs_audio_features[[#This Row],[artist_names]])-1),spotify_top_songs_audio_features[[#This Row],[artist_names]])</f>
        <v>Yandel</v>
      </c>
      <c r="V2465" t="str">
        <f>IFERROR(MID(spotify_top_songs_audio_features[[#This Row],[artist_names]],SEARCH(",",spotify_top_songs_audio_features[[#This Row],[artist_names]])+2,99),"")</f>
        <v>Wisin</v>
      </c>
      <c r="W2465" t="str">
        <f>spotify_top_songs_audio_features[[#This Row],[source]]</f>
        <v>Sony Music Latin</v>
      </c>
      <c r="X2465" s="1">
        <f>spotify_top_songs_audio_features[[#This Row],[streams]]</f>
        <v>48881785</v>
      </c>
      <c r="Y2465" t="str">
        <f>IF(Tabela2[[#This Row],[feat]]="","","Feat")</f>
        <v>Feat</v>
      </c>
      <c r="Z2465" s="17" t="str">
        <f>CONCATENATE(INT(spotify_top_songs_audio_features[[#This Row],[duration_ms]]/(60*1000)),":",MOD(INT(spotify_top_songs_audio_features[[#This Row],[duration_ms]]/1000),60))</f>
        <v>3:30</v>
      </c>
      <c r="AA24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65" t="str">
        <f>spotify_top_songs_audio_features[[#This Row],[track_name]]</f>
        <v>Como Antes (feat. Wisin)</v>
      </c>
    </row>
    <row r="2466" spans="1:28" x14ac:dyDescent="0.25">
      <c r="A2466" t="s">
        <v>10591</v>
      </c>
      <c r="B2466" t="s">
        <v>198</v>
      </c>
      <c r="C2466" t="s">
        <v>10592</v>
      </c>
      <c r="D2466" t="s">
        <v>1264</v>
      </c>
      <c r="E2466" t="s">
        <v>31</v>
      </c>
      <c r="F2466" t="s">
        <v>24</v>
      </c>
      <c r="G2466" t="s">
        <v>152</v>
      </c>
      <c r="H2466">
        <v>59</v>
      </c>
      <c r="I2466">
        <v>618</v>
      </c>
      <c r="J2466">
        <v>334</v>
      </c>
      <c r="K2466" t="s">
        <v>10593</v>
      </c>
      <c r="L2466">
        <v>0</v>
      </c>
      <c r="M2466">
        <v>244</v>
      </c>
      <c r="N2466">
        <v>153</v>
      </c>
      <c r="O2466">
        <v>-5756</v>
      </c>
      <c r="P2466">
        <v>96459</v>
      </c>
      <c r="Q2466">
        <v>252729</v>
      </c>
      <c r="R2466">
        <v>7</v>
      </c>
      <c r="S2466">
        <v>48655707</v>
      </c>
      <c r="U2466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2466" t="str">
        <f>IFERROR(MID(spotify_top_songs_audio_features[[#This Row],[artist_names]],SEARCH(",",spotify_top_songs_audio_features[[#This Row],[artist_names]])+2,99),"")</f>
        <v/>
      </c>
      <c r="W2466" t="str">
        <f>spotify_top_songs_audio_features[[#This Row],[source]]</f>
        <v>Quality Control Music/Motown Records</v>
      </c>
      <c r="X2466" s="1">
        <f>spotify_top_songs_audio_features[[#This Row],[streams]]</f>
        <v>48655707</v>
      </c>
      <c r="Y2466" t="str">
        <f>IF(Tabela2[[#This Row],[feat]]="","","Feat")</f>
        <v/>
      </c>
      <c r="Z2466" s="17" t="str">
        <f>CONCATENATE(INT(spotify_top_songs_audio_features[[#This Row],[duration_ms]]/(60*1000)),":",MOD(INT(spotify_top_songs_audio_features[[#This Row],[duration_ms]]/1000),60))</f>
        <v>4:12</v>
      </c>
      <c r="AA24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66" t="str">
        <f>spotify_top_songs_audio_features[[#This Row],[track_name]]</f>
        <v>The Bigger Picture</v>
      </c>
    </row>
    <row r="2467" spans="1:28" x14ac:dyDescent="0.25">
      <c r="A2467" t="s">
        <v>3097</v>
      </c>
      <c r="B2467" t="s">
        <v>3098</v>
      </c>
      <c r="C2467" t="s">
        <v>3099</v>
      </c>
      <c r="D2467" t="s">
        <v>2918</v>
      </c>
      <c r="E2467" t="s">
        <v>113</v>
      </c>
      <c r="F2467" t="s">
        <v>24</v>
      </c>
      <c r="G2467" t="s">
        <v>25</v>
      </c>
      <c r="H2467">
        <v>836</v>
      </c>
      <c r="I2467">
        <v>846</v>
      </c>
      <c r="J2467">
        <v>392</v>
      </c>
      <c r="K2467" t="s">
        <v>2994</v>
      </c>
      <c r="L2467">
        <v>47</v>
      </c>
      <c r="M2467">
        <v>57</v>
      </c>
      <c r="N2467">
        <v>942</v>
      </c>
      <c r="O2467">
        <v>-4673</v>
      </c>
      <c r="P2467">
        <v>122042</v>
      </c>
      <c r="Q2467">
        <v>169945</v>
      </c>
      <c r="R2467">
        <v>9</v>
      </c>
      <c r="S2467">
        <v>48611944</v>
      </c>
      <c r="U2467" t="str">
        <f>IFERROR(LEFT(spotify_top_songs_audio_features[[#This Row],[artist_names]],SEARCH(",",spotify_top_songs_audio_features[[#This Row],[artist_names]])-1),spotify_top_songs_audio_features[[#This Row],[artist_names]])</f>
        <v>Kungs</v>
      </c>
      <c r="V2467" t="str">
        <f>IFERROR(MID(spotify_top_songs_audio_features[[#This Row],[artist_names]],SEARCH(",",spotify_top_songs_audio_features[[#This Row],[artist_names]])+2,99),"")</f>
        <v/>
      </c>
      <c r="W2467" t="str">
        <f>spotify_top_songs_audio_features[[#This Row],[source]]</f>
        <v>Universal Music Division Island Def Jam</v>
      </c>
      <c r="X2467" s="1">
        <f>spotify_top_songs_audio_features[[#This Row],[streams]]</f>
        <v>48611944</v>
      </c>
      <c r="Y2467" t="str">
        <f>IF(Tabela2[[#This Row],[feat]]="","","Feat")</f>
        <v/>
      </c>
      <c r="Z2467" s="17" t="str">
        <f>CONCATENATE(INT(spotify_top_songs_audio_features[[#This Row],[duration_ms]]/(60*1000)),":",MOD(INT(spotify_top_songs_audio_features[[#This Row],[duration_ms]]/1000),60))</f>
        <v>2:49</v>
      </c>
      <c r="AA24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467" t="str">
        <f>spotify_top_songs_audio_features[[#This Row],[track_name]]</f>
        <v>Never Going Home</v>
      </c>
    </row>
    <row r="2468" spans="1:28" x14ac:dyDescent="0.25">
      <c r="A2468" t="s">
        <v>13945</v>
      </c>
      <c r="B2468" t="s">
        <v>149</v>
      </c>
      <c r="C2468" t="s">
        <v>4995</v>
      </c>
      <c r="D2468" t="s">
        <v>151</v>
      </c>
      <c r="E2468" t="s">
        <v>97</v>
      </c>
      <c r="F2468" t="s">
        <v>32</v>
      </c>
      <c r="G2468" t="s">
        <v>25</v>
      </c>
      <c r="H2468">
        <v>653</v>
      </c>
      <c r="I2468">
        <v>667</v>
      </c>
      <c r="J2468">
        <v>423</v>
      </c>
      <c r="K2468" t="s">
        <v>3578</v>
      </c>
      <c r="L2468">
        <v>0</v>
      </c>
      <c r="M2468">
        <v>107</v>
      </c>
      <c r="N2468">
        <v>556</v>
      </c>
      <c r="O2468">
        <v>-6764</v>
      </c>
      <c r="P2468">
        <v>104181</v>
      </c>
      <c r="Q2468">
        <v>213869</v>
      </c>
      <c r="R2468">
        <v>6</v>
      </c>
      <c r="S2468">
        <v>48551672</v>
      </c>
      <c r="U2468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2468" t="str">
        <f>IFERROR(MID(spotify_top_songs_audio_features[[#This Row],[artist_names]],SEARCH(",",spotify_top_songs_audio_features[[#This Row],[artist_names]])+2,99),"")</f>
        <v/>
      </c>
      <c r="W2468" t="str">
        <f>spotify_top_songs_audio_features[[#This Row],[source]]</f>
        <v>Capitol</v>
      </c>
      <c r="X2468" s="1">
        <f>spotify_top_songs_audio_features[[#This Row],[streams]]</f>
        <v>48551672</v>
      </c>
      <c r="Y2468" t="str">
        <f>IF(Tabela2[[#This Row],[feat]]="","","Feat")</f>
        <v/>
      </c>
      <c r="Z2468" s="17" t="str">
        <f>CONCATENATE(INT(spotify_top_songs_audio_features[[#This Row],[duration_ms]]/(60*1000)),":",MOD(INT(spotify_top_songs_audio_features[[#This Row],[duration_ms]]/1000),60))</f>
        <v>3:33</v>
      </c>
      <c r="AA24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468" t="str">
        <f>spotify_top_songs_audio_features[[#This Row],[track_name]]</f>
        <v>Diamonds</v>
      </c>
    </row>
    <row r="2469" spans="1:28" x14ac:dyDescent="0.25">
      <c r="A2469" t="s">
        <v>15503</v>
      </c>
      <c r="B2469" t="s">
        <v>15504</v>
      </c>
      <c r="C2469" t="s">
        <v>15505</v>
      </c>
      <c r="D2469" t="s">
        <v>2964</v>
      </c>
      <c r="E2469" t="s">
        <v>70</v>
      </c>
      <c r="F2469" t="s">
        <v>24</v>
      </c>
      <c r="G2469" t="s">
        <v>25</v>
      </c>
      <c r="H2469">
        <v>61</v>
      </c>
      <c r="I2469">
        <v>725</v>
      </c>
      <c r="J2469">
        <v>15</v>
      </c>
      <c r="K2469" t="s">
        <v>153</v>
      </c>
      <c r="L2469">
        <v>0</v>
      </c>
      <c r="M2469">
        <v>154</v>
      </c>
      <c r="N2469">
        <v>291</v>
      </c>
      <c r="O2469">
        <v>-5131</v>
      </c>
      <c r="P2469">
        <v>146163</v>
      </c>
      <c r="Q2469">
        <v>201788</v>
      </c>
      <c r="R2469">
        <v>13</v>
      </c>
      <c r="S2469">
        <v>48548575</v>
      </c>
      <c r="U2469" t="str">
        <f>IFERROR(LEFT(spotify_top_songs_audio_features[[#This Row],[artist_names]],SEARCH(",",spotify_top_songs_audio_features[[#This Row],[artist_names]])-1),spotify_top_songs_audio_features[[#This Row],[artist_names]])</f>
        <v>Kehlani</v>
      </c>
      <c r="V2469" t="str">
        <f>IFERROR(MID(spotify_top_songs_audio_features[[#This Row],[artist_names]],SEARCH(",",spotify_top_songs_audio_features[[#This Row],[artist_names]])+2,99),"")</f>
        <v>Ty Dolla $ign</v>
      </c>
      <c r="W2469" t="str">
        <f>spotify_top_songs_audio_features[[#This Row],[source]]</f>
        <v>TSNMI / Atlantic</v>
      </c>
      <c r="X2469" s="1">
        <f>spotify_top_songs_audio_features[[#This Row],[streams]]</f>
        <v>48548575</v>
      </c>
      <c r="Y2469" t="str">
        <f>IF(Tabela2[[#This Row],[feat]]="","","Feat")</f>
        <v>Feat</v>
      </c>
      <c r="Z2469" s="17" t="str">
        <f>CONCATENATE(INT(spotify_top_songs_audio_features[[#This Row],[duration_ms]]/(60*1000)),":",MOD(INT(spotify_top_songs_audio_features[[#This Row],[duration_ms]]/1000),60))</f>
        <v>3:21</v>
      </c>
      <c r="AA24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69" t="str">
        <f>spotify_top_songs_audio_features[[#This Row],[track_name]]</f>
        <v>Nights Like This (feat. Ty Dolla $ign)</v>
      </c>
    </row>
    <row r="2470" spans="1:28" x14ac:dyDescent="0.25">
      <c r="A2470" t="s">
        <v>14991</v>
      </c>
      <c r="B2470" t="s">
        <v>14992</v>
      </c>
      <c r="C2470" t="s">
        <v>14993</v>
      </c>
      <c r="D2470" t="s">
        <v>1244</v>
      </c>
      <c r="E2470" t="s">
        <v>177</v>
      </c>
      <c r="F2470" t="s">
        <v>32</v>
      </c>
      <c r="G2470" t="s">
        <v>25</v>
      </c>
      <c r="H2470">
        <v>8</v>
      </c>
      <c r="I2470">
        <v>837</v>
      </c>
      <c r="J2470">
        <v>491</v>
      </c>
      <c r="K2470" t="s">
        <v>14994</v>
      </c>
      <c r="L2470">
        <v>313</v>
      </c>
      <c r="M2470">
        <v>904</v>
      </c>
      <c r="N2470">
        <v>702</v>
      </c>
      <c r="O2470">
        <v>-2807</v>
      </c>
      <c r="P2470">
        <v>100015</v>
      </c>
      <c r="Q2470">
        <v>225600</v>
      </c>
      <c r="R2470">
        <v>6</v>
      </c>
      <c r="S2470">
        <v>48468070</v>
      </c>
      <c r="U2470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2470" t="str">
        <f>IFERROR(MID(spotify_top_songs_audio_features[[#This Row],[artist_names]],SEARCH(",",spotify_top_songs_audio_features[[#This Row],[artist_names]])+2,99),"")</f>
        <v>Ozuna, Megan Thee Stallion, LISA</v>
      </c>
      <c r="W2470" t="str">
        <f>spotify_top_songs_audio_features[[#This Row],[source]]</f>
        <v>DJ Snake Music Productions Limited</v>
      </c>
      <c r="X2470" s="1">
        <f>spotify_top_songs_audio_features[[#This Row],[streams]]</f>
        <v>48468070</v>
      </c>
      <c r="Y2470" t="str">
        <f>IF(Tabela2[[#This Row],[feat]]="","","Feat")</f>
        <v>Feat</v>
      </c>
      <c r="Z2470" s="17" t="str">
        <f>CONCATENATE(INT(spotify_top_songs_audio_features[[#This Row],[duration_ms]]/(60*1000)),":",MOD(INT(spotify_top_songs_audio_features[[#This Row],[duration_ms]]/1000),60))</f>
        <v>3:45</v>
      </c>
      <c r="AA24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470" t="str">
        <f>spotify_top_songs_audio_features[[#This Row],[track_name]]</f>
        <v>SG (with Ozuna, Megan Thee Stallion &amp; LISA of BLACKPINK)</v>
      </c>
    </row>
    <row r="2471" spans="1:28" x14ac:dyDescent="0.25">
      <c r="A2471" t="s">
        <v>12516</v>
      </c>
      <c r="B2471" t="s">
        <v>7684</v>
      </c>
      <c r="C2471" t="s">
        <v>12517</v>
      </c>
      <c r="D2471" t="s">
        <v>2161</v>
      </c>
      <c r="E2471" t="s">
        <v>31</v>
      </c>
      <c r="F2471" t="s">
        <v>24</v>
      </c>
      <c r="G2471" t="s">
        <v>25</v>
      </c>
      <c r="H2471">
        <v>713</v>
      </c>
      <c r="I2471">
        <v>798</v>
      </c>
      <c r="J2471">
        <v>219</v>
      </c>
      <c r="K2471" t="s">
        <v>3962</v>
      </c>
      <c r="L2471">
        <v>4.3000000000000002E-5</v>
      </c>
      <c r="M2471">
        <v>246</v>
      </c>
      <c r="N2471">
        <v>721</v>
      </c>
      <c r="O2471">
        <v>-3147</v>
      </c>
      <c r="P2471">
        <v>176073</v>
      </c>
      <c r="Q2471">
        <v>221103</v>
      </c>
      <c r="R2471">
        <v>9</v>
      </c>
      <c r="S2471">
        <v>48444084</v>
      </c>
      <c r="U2471" t="str">
        <f>IFERROR(LEFT(spotify_top_songs_audio_features[[#This Row],[artist_names]],SEARCH(",",spotify_top_songs_audio_features[[#This Row],[artist_names]])-1),spotify_top_songs_audio_features[[#This Row],[artist_names]])</f>
        <v>Arcángel</v>
      </c>
      <c r="V2471" t="str">
        <f>IFERROR(MID(spotify_top_songs_audio_features[[#This Row],[artist_names]],SEARCH(",",spotify_top_songs_audio_features[[#This Row],[artist_names]])+2,99),"")</f>
        <v>Bad Bunny</v>
      </c>
      <c r="W2471" t="str">
        <f>spotify_top_songs_audio_features[[#This Row],[source]]</f>
        <v>Rimas Entertainment LLC.</v>
      </c>
      <c r="X2471" s="1">
        <f>spotify_top_songs_audio_features[[#This Row],[streams]]</f>
        <v>48444084</v>
      </c>
      <c r="Y2471" t="str">
        <f>IF(Tabela2[[#This Row],[feat]]="","","Feat")</f>
        <v>Feat</v>
      </c>
      <c r="Z2471" s="17" t="str">
        <f>CONCATENATE(INT(spotify_top_songs_audio_features[[#This Row],[duration_ms]]/(60*1000)),":",MOD(INT(spotify_top_songs_audio_features[[#This Row],[duration_ms]]/1000),60))</f>
        <v>3:41</v>
      </c>
      <c r="AA24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71" t="str">
        <f>spotify_top_songs_audio_features[[#This Row],[track_name]]</f>
        <v>Infeliz</v>
      </c>
    </row>
    <row r="2472" spans="1:28" x14ac:dyDescent="0.25">
      <c r="A2472" t="s">
        <v>3948</v>
      </c>
      <c r="B2472" t="s">
        <v>1619</v>
      </c>
      <c r="C2472" t="s">
        <v>3949</v>
      </c>
      <c r="D2472" t="s">
        <v>1491</v>
      </c>
      <c r="E2472" t="s">
        <v>43</v>
      </c>
      <c r="F2472" t="s">
        <v>32</v>
      </c>
      <c r="G2472" t="s">
        <v>25</v>
      </c>
      <c r="H2472">
        <v>765</v>
      </c>
      <c r="I2472">
        <v>625</v>
      </c>
      <c r="J2472">
        <v>548</v>
      </c>
      <c r="K2472" t="s">
        <v>3950</v>
      </c>
      <c r="L2472">
        <v>111</v>
      </c>
      <c r="M2472">
        <v>112</v>
      </c>
      <c r="N2472">
        <v>262</v>
      </c>
      <c r="O2472">
        <v>-3599</v>
      </c>
      <c r="P2472">
        <v>102101</v>
      </c>
      <c r="Q2472">
        <v>164706</v>
      </c>
      <c r="R2472">
        <v>29</v>
      </c>
      <c r="S2472">
        <v>48412020</v>
      </c>
      <c r="U2472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2472" t="str">
        <f>IFERROR(MID(spotify_top_songs_audio_features[[#This Row],[artist_names]],SEARCH(",",spotify_top_songs_audio_features[[#This Row],[artist_names]])+2,99),"")</f>
        <v/>
      </c>
      <c r="W2472" t="str">
        <f>spotify_top_songs_audio_features[[#This Row],[source]]</f>
        <v>Sony Music Latin/Duars Entertainment</v>
      </c>
      <c r="X2472" s="1">
        <f>spotify_top_songs_audio_features[[#This Row],[streams]]</f>
        <v>48412020</v>
      </c>
      <c r="Y2472" t="str">
        <f>IF(Tabela2[[#This Row],[feat]]="","","Feat")</f>
        <v/>
      </c>
      <c r="Z2472" s="17" t="str">
        <f>CONCATENATE(INT(spotify_top_songs_audio_features[[#This Row],[duration_ms]]/(60*1000)),":",MOD(INT(spotify_top_songs_audio_features[[#This Row],[duration_ms]]/1000),60))</f>
        <v>2:44</v>
      </c>
      <c r="AA24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472" t="str">
        <f>spotify_top_songs_audio_features[[#This Row],[track_name]]</f>
        <v>Cúrame</v>
      </c>
    </row>
    <row r="2473" spans="1:28" x14ac:dyDescent="0.25">
      <c r="A2473" t="s">
        <v>5499</v>
      </c>
      <c r="B2473" t="s">
        <v>710</v>
      </c>
      <c r="C2473" t="s">
        <v>5500</v>
      </c>
      <c r="D2473" t="s">
        <v>712</v>
      </c>
      <c r="E2473" t="s">
        <v>177</v>
      </c>
      <c r="F2473" t="s">
        <v>32</v>
      </c>
      <c r="G2473" t="s">
        <v>25</v>
      </c>
      <c r="H2473">
        <v>813</v>
      </c>
      <c r="I2473">
        <v>528</v>
      </c>
      <c r="J2473">
        <v>313</v>
      </c>
      <c r="K2473" t="s">
        <v>255</v>
      </c>
      <c r="L2473">
        <v>0</v>
      </c>
      <c r="M2473">
        <v>125</v>
      </c>
      <c r="N2473">
        <v>131</v>
      </c>
      <c r="O2473">
        <v>-6305</v>
      </c>
      <c r="P2473">
        <v>79532</v>
      </c>
      <c r="Q2473">
        <v>207039</v>
      </c>
      <c r="R2473">
        <v>12</v>
      </c>
      <c r="S2473">
        <v>48257358</v>
      </c>
      <c r="U2473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2473" t="str">
        <f>IFERROR(MID(spotify_top_songs_audio_features[[#This Row],[artist_names]],SEARCH(",",spotify_top_songs_audio_features[[#This Row],[artist_names]])+2,99),"")</f>
        <v/>
      </c>
      <c r="W2473" t="str">
        <f>spotify_top_songs_audio_features[[#This Row],[source]]</f>
        <v>Generation Now/Atlantic</v>
      </c>
      <c r="X2473" s="1">
        <f>spotify_top_songs_audio_features[[#This Row],[streams]]</f>
        <v>48257358</v>
      </c>
      <c r="Y2473" t="str">
        <f>IF(Tabela2[[#This Row],[feat]]="","","Feat")</f>
        <v/>
      </c>
      <c r="Z2473" s="17" t="str">
        <f>CONCATENATE(INT(spotify_top_songs_audio_features[[#This Row],[duration_ms]]/(60*1000)),":",MOD(INT(spotify_top_songs_audio_features[[#This Row],[duration_ms]]/1000),60))</f>
        <v>3:27</v>
      </c>
      <c r="AA24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473" t="str">
        <f>spotify_top_songs_audio_features[[#This Row],[track_name]]</f>
        <v>Sauce It Up</v>
      </c>
    </row>
    <row r="2474" spans="1:28" x14ac:dyDescent="0.25">
      <c r="A2474" t="s">
        <v>8032</v>
      </c>
      <c r="B2474" t="s">
        <v>8033</v>
      </c>
      <c r="C2474" t="s">
        <v>8034</v>
      </c>
      <c r="D2474" t="s">
        <v>840</v>
      </c>
      <c r="E2474" t="s">
        <v>469</v>
      </c>
      <c r="F2474" t="s">
        <v>24</v>
      </c>
      <c r="G2474" t="s">
        <v>25</v>
      </c>
      <c r="H2474">
        <v>581</v>
      </c>
      <c r="I2474">
        <v>799</v>
      </c>
      <c r="J2474">
        <v>164</v>
      </c>
      <c r="K2474" t="s">
        <v>8035</v>
      </c>
      <c r="L2474">
        <v>9.4300000000000004E-4</v>
      </c>
      <c r="M2474">
        <v>11</v>
      </c>
      <c r="N2474">
        <v>662</v>
      </c>
      <c r="O2474">
        <v>-666</v>
      </c>
      <c r="P2474">
        <v>124002</v>
      </c>
      <c r="Q2474">
        <v>175016</v>
      </c>
      <c r="R2474">
        <v>9</v>
      </c>
      <c r="S2474">
        <v>48165281</v>
      </c>
      <c r="U2474" t="str">
        <f>IFERROR(LEFT(spotify_top_songs_audio_features[[#This Row],[artist_names]],SEARCH(",",spotify_top_songs_audio_features[[#This Row],[artist_names]])-1),spotify_top_songs_audio_features[[#This Row],[artist_names]])</f>
        <v>Robin Schulz</v>
      </c>
      <c r="V2474" t="str">
        <f>IFERROR(MID(spotify_top_songs_audio_features[[#This Row],[artist_names]],SEARCH(",",spotify_top_songs_audio_features[[#This Row],[artist_names]])+2,99),"")</f>
        <v>Wes</v>
      </c>
      <c r="W2474" t="str">
        <f>spotify_top_songs_audio_features[[#This Row],[source]]</f>
        <v>WM Germany</v>
      </c>
      <c r="X2474" s="1">
        <f>spotify_top_songs_audio_features[[#This Row],[streams]]</f>
        <v>48165281</v>
      </c>
      <c r="Y2474" t="str">
        <f>IF(Tabela2[[#This Row],[feat]]="","","Feat")</f>
        <v>Feat</v>
      </c>
      <c r="Z2474" s="17" t="str">
        <f>CONCATENATE(INT(spotify_top_songs_audio_features[[#This Row],[duration_ms]]/(60*1000)),":",MOD(INT(spotify_top_songs_audio_features[[#This Row],[duration_ms]]/1000),60))</f>
        <v>2:55</v>
      </c>
      <c r="AA24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474" t="str">
        <f>spotify_top_songs_audio_features[[#This Row],[track_name]]</f>
        <v>Alane</v>
      </c>
    </row>
    <row r="2475" spans="1:28" x14ac:dyDescent="0.25">
      <c r="A2475" t="s">
        <v>15478</v>
      </c>
      <c r="B2475" t="s">
        <v>15479</v>
      </c>
      <c r="C2475" t="s">
        <v>6963</v>
      </c>
      <c r="D2475" t="s">
        <v>2553</v>
      </c>
      <c r="E2475" t="s">
        <v>113</v>
      </c>
      <c r="F2475" t="s">
        <v>24</v>
      </c>
      <c r="G2475" t="s">
        <v>25</v>
      </c>
      <c r="H2475">
        <v>748</v>
      </c>
      <c r="I2475">
        <v>778</v>
      </c>
      <c r="J2475">
        <v>137</v>
      </c>
      <c r="K2475" t="s">
        <v>2827</v>
      </c>
      <c r="L2475">
        <v>0</v>
      </c>
      <c r="M2475">
        <v>284</v>
      </c>
      <c r="N2475">
        <v>777</v>
      </c>
      <c r="O2475">
        <v>-5752</v>
      </c>
      <c r="P2475">
        <v>95989</v>
      </c>
      <c r="Q2475">
        <v>170933</v>
      </c>
      <c r="R2475">
        <v>7</v>
      </c>
      <c r="S2475">
        <v>48146811</v>
      </c>
      <c r="U2475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475" t="str">
        <f>IFERROR(MID(spotify_top_songs_audio_features[[#This Row],[artist_names]],SEARCH(",",spotify_top_songs_audio_features[[#This Row],[artist_names]])+2,99),"")</f>
        <v>Liz Gillies</v>
      </c>
      <c r="W2475" t="str">
        <f>spotify_top_songs_audio_features[[#This Row],[source]]</f>
        <v>Universal Records</v>
      </c>
      <c r="X2475" s="1">
        <f>spotify_top_songs_audio_features[[#This Row],[streams]]</f>
        <v>48146811</v>
      </c>
      <c r="Y2475" t="str">
        <f>IF(Tabela2[[#This Row],[feat]]="","","Feat")</f>
        <v>Feat</v>
      </c>
      <c r="Z2475" s="17" t="str">
        <f>CONCATENATE(INT(spotify_top_songs_audio_features[[#This Row],[duration_ms]]/(60*1000)),":",MOD(INT(spotify_top_songs_audio_features[[#This Row],[duration_ms]]/1000),60))</f>
        <v>2:50</v>
      </c>
      <c r="AA24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475" t="str">
        <f>spotify_top_songs_audio_features[[#This Row],[track_name]]</f>
        <v>Santa Baby</v>
      </c>
    </row>
    <row r="2476" spans="1:28" x14ac:dyDescent="0.25">
      <c r="A2476" t="s">
        <v>14609</v>
      </c>
      <c r="B2476" t="s">
        <v>2067</v>
      </c>
      <c r="C2476" t="s">
        <v>2068</v>
      </c>
      <c r="D2476" t="s">
        <v>1211</v>
      </c>
      <c r="E2476" t="s">
        <v>177</v>
      </c>
      <c r="F2476" t="s">
        <v>24</v>
      </c>
      <c r="G2476" t="s">
        <v>25</v>
      </c>
      <c r="H2476">
        <v>701</v>
      </c>
      <c r="I2476">
        <v>65</v>
      </c>
      <c r="J2476">
        <v>104</v>
      </c>
      <c r="K2476" t="s">
        <v>2004</v>
      </c>
      <c r="L2476">
        <v>0</v>
      </c>
      <c r="M2476">
        <v>112</v>
      </c>
      <c r="N2476">
        <v>647</v>
      </c>
      <c r="O2476">
        <v>-6313</v>
      </c>
      <c r="P2476">
        <v>90003</v>
      </c>
      <c r="Q2476">
        <v>160212</v>
      </c>
      <c r="R2476">
        <v>4</v>
      </c>
      <c r="S2476">
        <v>48137672</v>
      </c>
      <c r="U247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476" t="str">
        <f>IFERROR(MID(spotify_top_songs_audio_features[[#This Row],[artist_names]],SEARCH(",",spotify_top_songs_audio_features[[#This Row],[artist_names]])+2,99),"")</f>
        <v>Marshmello, The Kid LAROI, Polo G</v>
      </c>
      <c r="W2476" t="str">
        <f>spotify_top_songs_audio_features[[#This Row],[source]]</f>
        <v>Grade A Productions/Interscope Records</v>
      </c>
      <c r="X2476" s="1">
        <f>spotify_top_songs_audio_features[[#This Row],[streams]]</f>
        <v>48137672</v>
      </c>
      <c r="Y2476" t="str">
        <f>IF(Tabela2[[#This Row],[feat]]="","","Feat")</f>
        <v>Feat</v>
      </c>
      <c r="Z2476" s="17" t="str">
        <f>CONCATENATE(INT(spotify_top_songs_audio_features[[#This Row],[duration_ms]]/(60*1000)),":",MOD(INT(spotify_top_songs_audio_features[[#This Row],[duration_ms]]/1000),60))</f>
        <v>2:40</v>
      </c>
      <c r="AA24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476" t="str">
        <f>spotify_top_songs_audio_features[[#This Row],[track_name]]</f>
        <v>Hate The Other Side (with Marshmello &amp; The Kid Laroi)</v>
      </c>
    </row>
    <row r="2477" spans="1:28" x14ac:dyDescent="0.25">
      <c r="A2477" t="s">
        <v>16184</v>
      </c>
      <c r="B2477" t="s">
        <v>649</v>
      </c>
      <c r="C2477" t="s">
        <v>16185</v>
      </c>
      <c r="D2477" t="s">
        <v>282</v>
      </c>
      <c r="E2477" t="s">
        <v>43</v>
      </c>
      <c r="F2477" t="s">
        <v>32</v>
      </c>
      <c r="G2477" t="s">
        <v>25</v>
      </c>
      <c r="H2477">
        <v>703</v>
      </c>
      <c r="I2477">
        <v>68</v>
      </c>
      <c r="J2477">
        <v>431</v>
      </c>
      <c r="K2477" t="s">
        <v>9980</v>
      </c>
      <c r="L2477">
        <v>0</v>
      </c>
      <c r="M2477">
        <v>178</v>
      </c>
      <c r="N2477">
        <v>536</v>
      </c>
      <c r="O2477">
        <v>-6118</v>
      </c>
      <c r="P2477">
        <v>97985</v>
      </c>
      <c r="Q2477">
        <v>210384</v>
      </c>
      <c r="R2477">
        <v>4</v>
      </c>
      <c r="S2477">
        <v>48122270</v>
      </c>
      <c r="U2477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2477" t="str">
        <f>IFERROR(MID(spotify_top_songs_audio_features[[#This Row],[artist_names]],SEARCH(",",spotify_top_songs_audio_features[[#This Row],[artist_names]])+2,99),"")</f>
        <v/>
      </c>
      <c r="W2477" t="str">
        <f>spotify_top_songs_audio_features[[#This Row],[source]]</f>
        <v>Columbia</v>
      </c>
      <c r="X2477" s="1">
        <f>spotify_top_songs_audio_features[[#This Row],[streams]]</f>
        <v>48122270</v>
      </c>
      <c r="Y2477" t="str">
        <f>IF(Tabela2[[#This Row],[feat]]="","","Feat")</f>
        <v/>
      </c>
      <c r="Z2477" s="17" t="str">
        <f>CONCATENATE(INT(spotify_top_songs_audio_features[[#This Row],[duration_ms]]/(60*1000)),":",MOD(INT(spotify_top_songs_audio_features[[#This Row],[duration_ms]]/1000),60))</f>
        <v>3:30</v>
      </c>
      <c r="AA24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477" t="str">
        <f>spotify_top_songs_audio_features[[#This Row],[track_name]]</f>
        <v>Can I Get It</v>
      </c>
    </row>
    <row r="2478" spans="1:28" x14ac:dyDescent="0.25">
      <c r="A2478" t="s">
        <v>6676</v>
      </c>
      <c r="B2478" t="s">
        <v>6677</v>
      </c>
      <c r="C2478" t="s">
        <v>6678</v>
      </c>
      <c r="D2478" t="s">
        <v>6679</v>
      </c>
      <c r="E2478" t="s">
        <v>58</v>
      </c>
      <c r="F2478" t="s">
        <v>24</v>
      </c>
      <c r="G2478" t="s">
        <v>25</v>
      </c>
      <c r="H2478">
        <v>779</v>
      </c>
      <c r="I2478">
        <v>666</v>
      </c>
      <c r="J2478">
        <v>482</v>
      </c>
      <c r="K2478" t="s">
        <v>92</v>
      </c>
      <c r="L2478">
        <v>556</v>
      </c>
      <c r="M2478">
        <v>576</v>
      </c>
      <c r="N2478">
        <v>507</v>
      </c>
      <c r="O2478">
        <v>-7361</v>
      </c>
      <c r="P2478">
        <v>123024</v>
      </c>
      <c r="Q2478">
        <v>161322</v>
      </c>
      <c r="R2478">
        <v>14</v>
      </c>
      <c r="S2478">
        <v>48060651</v>
      </c>
      <c r="U2478" t="str">
        <f>IFERROR(LEFT(spotify_top_songs_audio_features[[#This Row],[artist_names]],SEARCH(",",spotify_top_songs_audio_features[[#This Row],[artist_names]])-1),spotify_top_songs_audio_features[[#This Row],[artist_names]])</f>
        <v>Ofenbach</v>
      </c>
      <c r="V2478" t="str">
        <f>IFERROR(MID(spotify_top_songs_audio_features[[#This Row],[artist_names]],SEARCH(",",spotify_top_songs_audio_features[[#This Row],[artist_names]])+2,99),"")</f>
        <v/>
      </c>
      <c r="W2478" t="str">
        <f>spotify_top_songs_audio_features[[#This Row],[source]]</f>
        <v>Elektra France</v>
      </c>
      <c r="X2478" s="1">
        <f>spotify_top_songs_audio_features[[#This Row],[streams]]</f>
        <v>48060651</v>
      </c>
      <c r="Y2478" t="str">
        <f>IF(Tabela2[[#This Row],[feat]]="","","Feat")</f>
        <v/>
      </c>
      <c r="Z2478" s="17" t="str">
        <f>CONCATENATE(INT(spotify_top_songs_audio_features[[#This Row],[duration_ms]]/(60*1000)),":",MOD(INT(spotify_top_songs_audio_features[[#This Row],[duration_ms]]/1000),60))</f>
        <v>2:41</v>
      </c>
      <c r="AA24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478" t="str">
        <f>spotify_top_songs_audio_features[[#This Row],[track_name]]</f>
        <v>Be Mine</v>
      </c>
    </row>
    <row r="2479" spans="1:28" x14ac:dyDescent="0.25">
      <c r="A2479" t="s">
        <v>7148</v>
      </c>
      <c r="B2479" t="s">
        <v>7149</v>
      </c>
      <c r="C2479" t="s">
        <v>7150</v>
      </c>
      <c r="D2479" t="s">
        <v>282</v>
      </c>
      <c r="E2479" t="s">
        <v>58</v>
      </c>
      <c r="F2479" t="s">
        <v>32</v>
      </c>
      <c r="G2479" t="s">
        <v>25</v>
      </c>
      <c r="H2479">
        <v>683</v>
      </c>
      <c r="I2479">
        <v>708</v>
      </c>
      <c r="J2479">
        <v>305</v>
      </c>
      <c r="K2479" t="s">
        <v>972</v>
      </c>
      <c r="L2479">
        <v>155</v>
      </c>
      <c r="M2479">
        <v>686</v>
      </c>
      <c r="N2479">
        <v>355</v>
      </c>
      <c r="O2479">
        <v>-6244</v>
      </c>
      <c r="P2479">
        <v>92991</v>
      </c>
      <c r="Q2479">
        <v>237707</v>
      </c>
      <c r="R2479">
        <v>12</v>
      </c>
      <c r="S2479">
        <v>47959157</v>
      </c>
      <c r="U2479" t="str">
        <f>IFERROR(LEFT(spotify_top_songs_audio_features[[#This Row],[artist_names]],SEARCH(",",spotify_top_songs_audio_features[[#This Row],[artist_names]])-1),spotify_top_songs_audio_features[[#This Row],[artist_names]])</f>
        <v>FRENSHIP</v>
      </c>
      <c r="V2479" t="str">
        <f>IFERROR(MID(spotify_top_songs_audio_features[[#This Row],[artist_names]],SEARCH(",",spotify_top_songs_audio_features[[#This Row],[artist_names]])+2,99),"")</f>
        <v>Emily Warren</v>
      </c>
      <c r="W2479" t="str">
        <f>spotify_top_songs_audio_features[[#This Row],[source]]</f>
        <v>Columbia</v>
      </c>
      <c r="X2479" s="1">
        <f>spotify_top_songs_audio_features[[#This Row],[streams]]</f>
        <v>47959157</v>
      </c>
      <c r="Y2479" t="str">
        <f>IF(Tabela2[[#This Row],[feat]]="","","Feat")</f>
        <v>Feat</v>
      </c>
      <c r="Z2479" s="17" t="str">
        <f>CONCATENATE(INT(spotify_top_songs_audio_features[[#This Row],[duration_ms]]/(60*1000)),":",MOD(INT(spotify_top_songs_audio_features[[#This Row],[duration_ms]]/1000),60))</f>
        <v>3:57</v>
      </c>
      <c r="AA24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479" t="str">
        <f>spotify_top_songs_audio_features[[#This Row],[track_name]]</f>
        <v>Capsize</v>
      </c>
    </row>
    <row r="2480" spans="1:28" x14ac:dyDescent="0.25">
      <c r="A2480" t="s">
        <v>11563</v>
      </c>
      <c r="B2480" t="s">
        <v>11564</v>
      </c>
      <c r="C2480" t="s">
        <v>11565</v>
      </c>
      <c r="D2480" t="s">
        <v>11566</v>
      </c>
      <c r="E2480" t="s">
        <v>177</v>
      </c>
      <c r="F2480" t="s">
        <v>24</v>
      </c>
      <c r="G2480" t="s">
        <v>25</v>
      </c>
      <c r="H2480">
        <v>655</v>
      </c>
      <c r="I2480">
        <v>669</v>
      </c>
      <c r="J2480">
        <v>275</v>
      </c>
      <c r="K2480" t="s">
        <v>11567</v>
      </c>
      <c r="L2480">
        <v>0</v>
      </c>
      <c r="M2480">
        <v>245</v>
      </c>
      <c r="N2480">
        <v>436</v>
      </c>
      <c r="O2480">
        <v>-4047</v>
      </c>
      <c r="P2480">
        <v>139975</v>
      </c>
      <c r="Q2480">
        <v>194582</v>
      </c>
      <c r="R2480">
        <v>6</v>
      </c>
      <c r="S2480">
        <v>47927899</v>
      </c>
      <c r="U2480" t="str">
        <f>IFERROR(LEFT(spotify_top_songs_audio_features[[#This Row],[artist_names]],SEARCH(",",spotify_top_songs_audio_features[[#This Row],[artist_names]])-1),spotify_top_songs_audio_features[[#This Row],[artist_names]])</f>
        <v>Ana Castela</v>
      </c>
      <c r="V2480" t="str">
        <f>IFERROR(MID(spotify_top_songs_audio_features[[#This Row],[artist_names]],SEARCH(",",spotify_top_songs_audio_features[[#This Row],[artist_names]])+2,99),"")</f>
        <v/>
      </c>
      <c r="W2480" t="str">
        <f>spotify_top_songs_audio_features[[#This Row],[source]]</f>
        <v>AgroPlay do Brasil</v>
      </c>
      <c r="X2480" s="1">
        <f>spotify_top_songs_audio_features[[#This Row],[streams]]</f>
        <v>47927899</v>
      </c>
      <c r="Y2480" t="str">
        <f>IF(Tabela2[[#This Row],[feat]]="","","Feat")</f>
        <v/>
      </c>
      <c r="Z2480" s="17" t="str">
        <f>CONCATENATE(INT(spotify_top_songs_audio_features[[#This Row],[duration_ms]]/(60*1000)),":",MOD(INT(spotify_top_songs_audio_features[[#This Row],[duration_ms]]/1000),60))</f>
        <v>3:14</v>
      </c>
      <c r="AA24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480" t="str">
        <f>spotify_top_songs_audio_features[[#This Row],[track_name]]</f>
        <v>Solteiro Forçado - Boiadeira Internacional</v>
      </c>
    </row>
    <row r="2481" spans="1:28" x14ac:dyDescent="0.25">
      <c r="A2481" t="s">
        <v>14136</v>
      </c>
      <c r="B2481" t="s">
        <v>8918</v>
      </c>
      <c r="C2481" t="s">
        <v>8919</v>
      </c>
      <c r="D2481" t="s">
        <v>8920</v>
      </c>
      <c r="E2481" t="s">
        <v>102</v>
      </c>
      <c r="F2481" t="s">
        <v>32</v>
      </c>
      <c r="G2481" t="s">
        <v>25</v>
      </c>
      <c r="H2481">
        <v>757</v>
      </c>
      <c r="I2481">
        <v>737</v>
      </c>
      <c r="J2481">
        <v>114</v>
      </c>
      <c r="K2481" t="s">
        <v>6012</v>
      </c>
      <c r="L2481">
        <v>0</v>
      </c>
      <c r="M2481">
        <v>113</v>
      </c>
      <c r="N2481">
        <v>635</v>
      </c>
      <c r="O2481">
        <v>-6728</v>
      </c>
      <c r="P2481">
        <v>98057</v>
      </c>
      <c r="Q2481">
        <v>207031</v>
      </c>
      <c r="R2481">
        <v>9</v>
      </c>
      <c r="S2481">
        <v>47925592</v>
      </c>
      <c r="U2481" t="str">
        <f>IFERROR(LEFT(spotify_top_songs_audio_features[[#This Row],[artist_names]],SEARCH(",",spotify_top_songs_audio_features[[#This Row],[artist_names]])-1),spotify_top_songs_audio_features[[#This Row],[artist_names]])</f>
        <v>Jorja Smith</v>
      </c>
      <c r="V2481" t="str">
        <f>IFERROR(MID(spotify_top_songs_audio_features[[#This Row],[artist_names]],SEARCH(",",spotify_top_songs_audio_features[[#This Row],[artist_names]])+2,99),"")</f>
        <v>Burna Boy</v>
      </c>
      <c r="W2481" t="str">
        <f>spotify_top_songs_audio_features[[#This Row],[source]]</f>
        <v>FAMM</v>
      </c>
      <c r="X2481" s="1">
        <f>spotify_top_songs_audio_features[[#This Row],[streams]]</f>
        <v>47925592</v>
      </c>
      <c r="Y2481" t="str">
        <f>IF(Tabela2[[#This Row],[feat]]="","","Feat")</f>
        <v>Feat</v>
      </c>
      <c r="Z2481" s="17" t="str">
        <f>CONCATENATE(INT(spotify_top_songs_audio_features[[#This Row],[duration_ms]]/(60*1000)),":",MOD(INT(spotify_top_songs_audio_features[[#This Row],[duration_ms]]/1000),60))</f>
        <v>3:27</v>
      </c>
      <c r="AA24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481" t="str">
        <f>spotify_top_songs_audio_features[[#This Row],[track_name]]</f>
        <v>Be Honest (feat. Burna Boy)</v>
      </c>
    </row>
    <row r="2482" spans="1:28" x14ac:dyDescent="0.25">
      <c r="A2482" t="s">
        <v>13073</v>
      </c>
      <c r="B2482" t="s">
        <v>13074</v>
      </c>
      <c r="C2482" t="s">
        <v>13075</v>
      </c>
      <c r="D2482" t="s">
        <v>48</v>
      </c>
      <c r="E2482" t="s">
        <v>97</v>
      </c>
      <c r="F2482" t="s">
        <v>32</v>
      </c>
      <c r="G2482" t="s">
        <v>25</v>
      </c>
      <c r="H2482">
        <v>789</v>
      </c>
      <c r="I2482">
        <v>742</v>
      </c>
      <c r="J2482">
        <v>652</v>
      </c>
      <c r="K2482" t="s">
        <v>398</v>
      </c>
      <c r="L2482">
        <v>0</v>
      </c>
      <c r="M2482">
        <v>166</v>
      </c>
      <c r="N2482">
        <v>661</v>
      </c>
      <c r="O2482">
        <v>-5664</v>
      </c>
      <c r="P2482">
        <v>116965</v>
      </c>
      <c r="Q2482">
        <v>167990</v>
      </c>
      <c r="R2482">
        <v>5</v>
      </c>
      <c r="S2482">
        <v>47885797</v>
      </c>
      <c r="U2482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482" t="str">
        <f>IFERROR(MID(spotify_top_songs_audio_features[[#This Row],[artist_names]],SEARCH(",",spotify_top_songs_audio_features[[#This Row],[artist_names]])+2,99),"")</f>
        <v>Doja Cat</v>
      </c>
      <c r="W2482" t="str">
        <f>spotify_top_songs_audio_features[[#This Row],[source]]</f>
        <v>Republic Records</v>
      </c>
      <c r="X2482" s="1">
        <f>spotify_top_songs_audio_features[[#This Row],[streams]]</f>
        <v>47885797</v>
      </c>
      <c r="Y2482" t="str">
        <f>IF(Tabela2[[#This Row],[feat]]="","","Feat")</f>
        <v>Feat</v>
      </c>
      <c r="Z2482" s="17" t="str">
        <f>CONCATENATE(INT(spotify_top_songs_audio_features[[#This Row],[duration_ms]]/(60*1000)),":",MOD(INT(spotify_top_songs_audio_features[[#This Row],[duration_ms]]/1000),60))</f>
        <v>2:47</v>
      </c>
      <c r="AA24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482" t="str">
        <f>spotify_top_songs_audio_features[[#This Row],[track_name]]</f>
        <v>motive (with Doja Cat)</v>
      </c>
    </row>
    <row r="2483" spans="1:28" x14ac:dyDescent="0.25">
      <c r="A2483" t="s">
        <v>11407</v>
      </c>
      <c r="B2483" t="s">
        <v>11408</v>
      </c>
      <c r="C2483" t="s">
        <v>11409</v>
      </c>
      <c r="D2483" t="s">
        <v>282</v>
      </c>
      <c r="E2483" t="s">
        <v>113</v>
      </c>
      <c r="F2483" t="s">
        <v>32</v>
      </c>
      <c r="G2483" t="s">
        <v>25</v>
      </c>
      <c r="H2483">
        <v>758</v>
      </c>
      <c r="I2483">
        <v>598</v>
      </c>
      <c r="J2483">
        <v>868</v>
      </c>
      <c r="K2483" t="s">
        <v>1547</v>
      </c>
      <c r="L2483">
        <v>0</v>
      </c>
      <c r="M2483">
        <v>295</v>
      </c>
      <c r="N2483">
        <v>658</v>
      </c>
      <c r="O2483">
        <v>-5695</v>
      </c>
      <c r="P2483">
        <v>149836</v>
      </c>
      <c r="Q2483">
        <v>184905</v>
      </c>
      <c r="R2483">
        <v>7</v>
      </c>
      <c r="S2483">
        <v>47829994</v>
      </c>
      <c r="U2483" t="str">
        <f>IFERROR(LEFT(spotify_top_songs_audio_features[[#This Row],[artist_names]],SEARCH(",",spotify_top_songs_audio_features[[#This Row],[artist_names]])-1),spotify_top_songs_audio_features[[#This Row],[artist_names]])</f>
        <v>Jawsh 685</v>
      </c>
      <c r="V2483" t="str">
        <f>IFERROR(MID(spotify_top_songs_audio_features[[#This Row],[artist_names]],SEARCH(",",spotify_top_songs_audio_features[[#This Row],[artist_names]])+2,99),"")</f>
        <v>Jason Derulo, BTS</v>
      </c>
      <c r="W2483" t="str">
        <f>spotify_top_songs_audio_features[[#This Row],[source]]</f>
        <v>Columbia</v>
      </c>
      <c r="X2483" s="1">
        <f>spotify_top_songs_audio_features[[#This Row],[streams]]</f>
        <v>47829994</v>
      </c>
      <c r="Y2483" t="str">
        <f>IF(Tabela2[[#This Row],[feat]]="","","Feat")</f>
        <v>Feat</v>
      </c>
      <c r="Z2483" s="17" t="str">
        <f>CONCATENATE(INT(spotify_top_songs_audio_features[[#This Row],[duration_ms]]/(60*1000)),":",MOD(INT(spotify_top_songs_audio_features[[#This Row],[duration_ms]]/1000),60))</f>
        <v>3:4</v>
      </c>
      <c r="AA24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483" t="str">
        <f>spotify_top_songs_audio_features[[#This Row],[track_name]]</f>
        <v>Savage Love (Laxed – Siren Beat) [BTS Remix]</v>
      </c>
    </row>
    <row r="2484" spans="1:28" x14ac:dyDescent="0.25">
      <c r="A2484" t="s">
        <v>9456</v>
      </c>
      <c r="B2484" t="s">
        <v>9457</v>
      </c>
      <c r="C2484" t="s">
        <v>9458</v>
      </c>
      <c r="D2484" t="s">
        <v>1927</v>
      </c>
      <c r="E2484" t="s">
        <v>102</v>
      </c>
      <c r="F2484" t="s">
        <v>24</v>
      </c>
      <c r="G2484" t="s">
        <v>25</v>
      </c>
      <c r="H2484">
        <v>718</v>
      </c>
      <c r="I2484">
        <v>709</v>
      </c>
      <c r="J2484">
        <v>39</v>
      </c>
      <c r="K2484" t="s">
        <v>3883</v>
      </c>
      <c r="L2484">
        <v>0</v>
      </c>
      <c r="M2484">
        <v>101</v>
      </c>
      <c r="N2484">
        <v>54</v>
      </c>
      <c r="O2484">
        <v>-5568</v>
      </c>
      <c r="P2484">
        <v>119974</v>
      </c>
      <c r="Q2484">
        <v>179427</v>
      </c>
      <c r="R2484">
        <v>7</v>
      </c>
      <c r="S2484">
        <v>47777416</v>
      </c>
      <c r="U2484" t="str">
        <f>IFERROR(LEFT(spotify_top_songs_audio_features[[#This Row],[artist_names]],SEARCH(",",spotify_top_songs_audio_features[[#This Row],[artist_names]])-1),spotify_top_songs_audio_features[[#This Row],[artist_names]])</f>
        <v>Diane Guerrero</v>
      </c>
      <c r="V2484" t="str">
        <f>IFERROR(MID(spotify_top_songs_audio_features[[#This Row],[artist_names]],SEARCH(",",spotify_top_songs_audio_features[[#This Row],[artist_names]])+2,99),"")</f>
        <v>Stephanie Beatriz</v>
      </c>
      <c r="W2484" t="str">
        <f>spotify_top_songs_audio_features[[#This Row],[source]]</f>
        <v>Walt Disney Records</v>
      </c>
      <c r="X2484" s="1">
        <f>spotify_top_songs_audio_features[[#This Row],[streams]]</f>
        <v>47777416</v>
      </c>
      <c r="Y2484" t="str">
        <f>IF(Tabela2[[#This Row],[feat]]="","","Feat")</f>
        <v>Feat</v>
      </c>
      <c r="Z2484" s="17" t="str">
        <f>CONCATENATE(INT(spotify_top_songs_audio_features[[#This Row],[duration_ms]]/(60*1000)),":",MOD(INT(spotify_top_songs_audio_features[[#This Row],[duration_ms]]/1000),60))</f>
        <v>2:59</v>
      </c>
      <c r="AA24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484" t="str">
        <f>spotify_top_songs_audio_features[[#This Row],[track_name]]</f>
        <v>What Else Can I Do?</v>
      </c>
    </row>
    <row r="2485" spans="1:28" x14ac:dyDescent="0.25">
      <c r="A2485" t="s">
        <v>16392</v>
      </c>
      <c r="B2485" t="s">
        <v>16393</v>
      </c>
      <c r="C2485" t="s">
        <v>16394</v>
      </c>
      <c r="D2485" t="s">
        <v>16395</v>
      </c>
      <c r="E2485" t="s">
        <v>177</v>
      </c>
      <c r="F2485" t="s">
        <v>32</v>
      </c>
      <c r="G2485" t="s">
        <v>25</v>
      </c>
      <c r="H2485">
        <v>817</v>
      </c>
      <c r="I2485">
        <v>737</v>
      </c>
      <c r="J2485">
        <v>102</v>
      </c>
      <c r="K2485" t="s">
        <v>4157</v>
      </c>
      <c r="L2485">
        <v>1.57E-3</v>
      </c>
      <c r="M2485">
        <v>92</v>
      </c>
      <c r="N2485">
        <v>67</v>
      </c>
      <c r="O2485">
        <v>-5453</v>
      </c>
      <c r="P2485">
        <v>93985</v>
      </c>
      <c r="Q2485">
        <v>206587</v>
      </c>
      <c r="R2485">
        <v>7</v>
      </c>
      <c r="S2485">
        <v>47764329</v>
      </c>
      <c r="U2485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2485" t="str">
        <f>IFERROR(MID(spotify_top_songs_audio_features[[#This Row],[artist_names]],SEARCH(",",spotify_top_songs_audio_features[[#This Row],[artist_names]])+2,99),"")</f>
        <v>Ozuna</v>
      </c>
      <c r="W2485" t="str">
        <f>spotify_top_songs_audio_features[[#This Row],[source]]</f>
        <v>Real Hasta La Muerte LLC &amp; Aura Music Corp.</v>
      </c>
      <c r="X2485" s="1">
        <f>spotify_top_songs_audio_features[[#This Row],[streams]]</f>
        <v>47764329</v>
      </c>
      <c r="Y2485" t="str">
        <f>IF(Tabela2[[#This Row],[feat]]="","","Feat")</f>
        <v>Feat</v>
      </c>
      <c r="Z2485" s="17" t="str">
        <f>CONCATENATE(INT(spotify_top_songs_audio_features[[#This Row],[duration_ms]]/(60*1000)),":",MOD(INT(spotify_top_songs_audio_features[[#This Row],[duration_ms]]/1000),60))</f>
        <v>3:26</v>
      </c>
      <c r="AA24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485" t="str">
        <f>spotify_top_songs_audio_features[[#This Row],[track_name]]</f>
        <v>Antes</v>
      </c>
    </row>
    <row r="2486" spans="1:28" x14ac:dyDescent="0.25">
      <c r="A2486" t="s">
        <v>5189</v>
      </c>
      <c r="B2486" t="s">
        <v>5190</v>
      </c>
      <c r="C2486" t="s">
        <v>5191</v>
      </c>
      <c r="D2486" t="s">
        <v>5192</v>
      </c>
      <c r="E2486" t="s">
        <v>97</v>
      </c>
      <c r="F2486" t="s">
        <v>24</v>
      </c>
      <c r="G2486" t="s">
        <v>25</v>
      </c>
      <c r="H2486">
        <v>706</v>
      </c>
      <c r="I2486">
        <v>739</v>
      </c>
      <c r="J2486">
        <v>586</v>
      </c>
      <c r="K2486" t="s">
        <v>5193</v>
      </c>
      <c r="L2486">
        <v>2.6199999999999999E-3</v>
      </c>
      <c r="M2486">
        <v>126</v>
      </c>
      <c r="N2486">
        <v>371</v>
      </c>
      <c r="O2486">
        <v>-3753</v>
      </c>
      <c r="P2486">
        <v>91906</v>
      </c>
      <c r="Q2486">
        <v>192613</v>
      </c>
      <c r="R2486">
        <v>8</v>
      </c>
      <c r="S2486">
        <v>47746154</v>
      </c>
      <c r="U2486" t="str">
        <f>IFERROR(LEFT(spotify_top_songs_audio_features[[#This Row],[artist_names]],SEARCH(",",spotify_top_songs_audio_features[[#This Row],[artist_names]])-1),spotify_top_songs_audio_features[[#This Row],[artist_names]])</f>
        <v>Alvaro Diaz</v>
      </c>
      <c r="V2486" t="str">
        <f>IFERROR(MID(spotify_top_songs_audio_features[[#This Row],[artist_names]],SEARCH(",",spotify_top_songs_audio_features[[#This Row],[artist_names]])+2,99),"")</f>
        <v>Rauw Alejandro</v>
      </c>
      <c r="W2486" t="str">
        <f>spotify_top_songs_audio_features[[#This Row],[source]]</f>
        <v>UMG Recordings, Inc./Universal Music Latino</v>
      </c>
      <c r="X2486" s="1">
        <f>spotify_top_songs_audio_features[[#This Row],[streams]]</f>
        <v>47746154</v>
      </c>
      <c r="Y2486" t="str">
        <f>IF(Tabela2[[#This Row],[feat]]="","","Feat")</f>
        <v>Feat</v>
      </c>
      <c r="Z2486" s="17" t="str">
        <f>CONCATENATE(INT(spotify_top_songs_audio_features[[#This Row],[duration_ms]]/(60*1000)),":",MOD(INT(spotify_top_songs_audio_features[[#This Row],[duration_ms]]/1000),60))</f>
        <v>3:12</v>
      </c>
      <c r="AA24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486" t="str">
        <f>spotify_top_songs_audio_features[[#This Row],[track_name]]</f>
        <v>Problemón</v>
      </c>
    </row>
    <row r="2487" spans="1:28" x14ac:dyDescent="0.25">
      <c r="A2487" t="s">
        <v>4500</v>
      </c>
      <c r="B2487" t="s">
        <v>1356</v>
      </c>
      <c r="C2487" t="s">
        <v>4501</v>
      </c>
      <c r="D2487" t="s">
        <v>1358</v>
      </c>
      <c r="E2487" t="s">
        <v>58</v>
      </c>
      <c r="F2487" t="s">
        <v>32</v>
      </c>
      <c r="G2487" t="s">
        <v>25</v>
      </c>
      <c r="H2487">
        <v>671</v>
      </c>
      <c r="I2487">
        <v>314</v>
      </c>
      <c r="J2487">
        <v>244</v>
      </c>
      <c r="K2487" t="s">
        <v>419</v>
      </c>
      <c r="L2487">
        <v>0</v>
      </c>
      <c r="M2487">
        <v>825</v>
      </c>
      <c r="N2487">
        <v>296</v>
      </c>
      <c r="O2487">
        <v>-8091</v>
      </c>
      <c r="P2487">
        <v>110898</v>
      </c>
      <c r="Q2487">
        <v>191600</v>
      </c>
      <c r="R2487">
        <v>12</v>
      </c>
      <c r="S2487">
        <v>47725786</v>
      </c>
      <c r="U2487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2487" t="str">
        <f>IFERROR(MID(spotify_top_songs_audio_features[[#This Row],[artist_names]],SEARCH(",",spotify_top_songs_audio_features[[#This Row],[artist_names]])+2,99),"")</f>
        <v/>
      </c>
      <c r="W2487" t="str">
        <f>spotify_top_songs_audio_features[[#This Row],[source]]</f>
        <v>Roc Nation / Rihanna</v>
      </c>
      <c r="X2487" s="1">
        <f>spotify_top_songs_audio_features[[#This Row],[streams]]</f>
        <v>47725786</v>
      </c>
      <c r="Y2487" t="str">
        <f>IF(Tabela2[[#This Row],[feat]]="","","Feat")</f>
        <v/>
      </c>
      <c r="Z2487" s="17" t="str">
        <f>CONCATENATE(INT(spotify_top_songs_audio_features[[#This Row],[duration_ms]]/(60*1000)),":",MOD(INT(spotify_top_songs_audio_features[[#This Row],[duration_ms]]/1000),60))</f>
        <v>3:11</v>
      </c>
      <c r="AA24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487" t="str">
        <f>spotify_top_songs_audio_features[[#This Row],[track_name]]</f>
        <v>Needed Me</v>
      </c>
    </row>
    <row r="2488" spans="1:28" x14ac:dyDescent="0.25">
      <c r="A2488" t="s">
        <v>3079</v>
      </c>
      <c r="B2488" t="s">
        <v>2009</v>
      </c>
      <c r="C2488" t="s">
        <v>3080</v>
      </c>
      <c r="D2488" t="s">
        <v>2011</v>
      </c>
      <c r="E2488" t="s">
        <v>70</v>
      </c>
      <c r="F2488" t="s">
        <v>24</v>
      </c>
      <c r="G2488" t="s">
        <v>25</v>
      </c>
      <c r="H2488">
        <v>67</v>
      </c>
      <c r="I2488">
        <v>415</v>
      </c>
      <c r="J2488">
        <v>786</v>
      </c>
      <c r="K2488" t="s">
        <v>3081</v>
      </c>
      <c r="L2488">
        <v>0</v>
      </c>
      <c r="M2488">
        <v>617</v>
      </c>
      <c r="N2488">
        <v>445</v>
      </c>
      <c r="O2488">
        <v>-6855</v>
      </c>
      <c r="P2488">
        <v>114212</v>
      </c>
      <c r="Q2488">
        <v>176320</v>
      </c>
      <c r="R2488">
        <v>38</v>
      </c>
      <c r="S2488">
        <v>47719659</v>
      </c>
      <c r="U2488" t="str">
        <f>IFERROR(LEFT(spotify_top_songs_audio_features[[#This Row],[artist_names]],SEARCH(",",spotify_top_songs_audio_features[[#This Row],[artist_names]])-1),spotify_top_songs_audio_features[[#This Row],[artist_names]])</f>
        <v>Julia Michaels</v>
      </c>
      <c r="V2488" t="str">
        <f>IFERROR(MID(spotify_top_songs_audio_features[[#This Row],[artist_names]],SEARCH(",",spotify_top_songs_audio_features[[#This Row],[artist_names]])+2,99),"")</f>
        <v/>
      </c>
      <c r="W2488" t="str">
        <f>spotify_top_songs_audio_features[[#This Row],[source]]</f>
        <v>J/Republic</v>
      </c>
      <c r="X2488" s="1">
        <f>spotify_top_songs_audio_features[[#This Row],[streams]]</f>
        <v>47719659</v>
      </c>
      <c r="Y2488" t="str">
        <f>IF(Tabela2[[#This Row],[feat]]="","","Feat")</f>
        <v/>
      </c>
      <c r="Z2488" s="17" t="str">
        <f>CONCATENATE(INT(spotify_top_songs_audio_features[[#This Row],[duration_ms]]/(60*1000)),":",MOD(INT(spotify_top_songs_audio_features[[#This Row],[duration_ms]]/1000),60))</f>
        <v>2:56</v>
      </c>
      <c r="AA24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88" t="str">
        <f>spotify_top_songs_audio_features[[#This Row],[track_name]]</f>
        <v>Issues</v>
      </c>
    </row>
    <row r="2489" spans="1:28" x14ac:dyDescent="0.25">
      <c r="A2489" t="s">
        <v>13580</v>
      </c>
      <c r="B2489" t="s">
        <v>267</v>
      </c>
      <c r="C2489" t="s">
        <v>13581</v>
      </c>
      <c r="D2489" t="s">
        <v>269</v>
      </c>
      <c r="E2489" t="s">
        <v>43</v>
      </c>
      <c r="F2489" t="s">
        <v>24</v>
      </c>
      <c r="G2489" t="s">
        <v>25</v>
      </c>
      <c r="H2489">
        <v>732</v>
      </c>
      <c r="I2489">
        <v>839</v>
      </c>
      <c r="J2489">
        <v>345</v>
      </c>
      <c r="K2489" t="s">
        <v>3809</v>
      </c>
      <c r="L2489">
        <v>0</v>
      </c>
      <c r="M2489">
        <v>602</v>
      </c>
      <c r="N2489">
        <v>629</v>
      </c>
      <c r="O2489">
        <v>-5007</v>
      </c>
      <c r="P2489">
        <v>119724</v>
      </c>
      <c r="Q2489">
        <v>157478</v>
      </c>
      <c r="R2489">
        <v>8</v>
      </c>
      <c r="S2489">
        <v>47696045</v>
      </c>
      <c r="U2489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2489" t="str">
        <f>IFERROR(MID(spotify_top_songs_audio_features[[#This Row],[artist_names]],SEARCH(",",spotify_top_songs_audio_features[[#This Row],[artist_names]])+2,99),"")</f>
        <v/>
      </c>
      <c r="W2489" t="str">
        <f>spotify_top_songs_audio_features[[#This Row],[source]]</f>
        <v>Big Loud Records / Mercury Records / Republic Records</v>
      </c>
      <c r="X2489" s="1">
        <f>spotify_top_songs_audio_features[[#This Row],[streams]]</f>
        <v>47696045</v>
      </c>
      <c r="Y2489" t="str">
        <f>IF(Tabela2[[#This Row],[feat]]="","","Feat")</f>
        <v/>
      </c>
      <c r="Z2489" s="17" t="str">
        <f>CONCATENATE(INT(spotify_top_songs_audio_features[[#This Row],[duration_ms]]/(60*1000)),":",MOD(INT(spotify_top_songs_audio_features[[#This Row],[duration_ms]]/1000),60))</f>
        <v>2:37</v>
      </c>
      <c r="AA24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489" t="str">
        <f>spotify_top_songs_audio_features[[#This Row],[track_name]]</f>
        <v>You Proof</v>
      </c>
    </row>
    <row r="2490" spans="1:28" x14ac:dyDescent="0.25">
      <c r="A2490" t="s">
        <v>7491</v>
      </c>
      <c r="B2490" t="s">
        <v>5368</v>
      </c>
      <c r="C2490" t="s">
        <v>7492</v>
      </c>
      <c r="D2490" t="s">
        <v>282</v>
      </c>
      <c r="E2490" t="s">
        <v>43</v>
      </c>
      <c r="F2490" t="s">
        <v>24</v>
      </c>
      <c r="G2490" t="s">
        <v>25</v>
      </c>
      <c r="H2490">
        <v>719</v>
      </c>
      <c r="I2490">
        <v>598</v>
      </c>
      <c r="J2490">
        <v>77</v>
      </c>
      <c r="K2490" t="s">
        <v>2189</v>
      </c>
      <c r="L2490">
        <v>0</v>
      </c>
      <c r="M2490">
        <v>115</v>
      </c>
      <c r="N2490">
        <v>303</v>
      </c>
      <c r="O2490">
        <v>-6254</v>
      </c>
      <c r="P2490">
        <v>142592</v>
      </c>
      <c r="Q2490">
        <v>126521</v>
      </c>
      <c r="R2490">
        <v>19</v>
      </c>
      <c r="S2490">
        <v>47559919</v>
      </c>
      <c r="U2490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2490" t="str">
        <f>IFERROR(MID(spotify_top_songs_audio_features[[#This Row],[artist_names]],SEARCH(",",spotify_top_songs_audio_features[[#This Row],[artist_names]])+2,99),"")</f>
        <v/>
      </c>
      <c r="W2490" t="str">
        <f>spotify_top_songs_audio_features[[#This Row],[source]]</f>
        <v>Columbia</v>
      </c>
      <c r="X2490" s="1">
        <f>spotify_top_songs_audio_features[[#This Row],[streams]]</f>
        <v>47559919</v>
      </c>
      <c r="Y2490" t="str">
        <f>IF(Tabela2[[#This Row],[feat]]="","","Feat")</f>
        <v/>
      </c>
      <c r="Z2490" s="17" t="str">
        <f>CONCATENATE(INT(spotify_top_songs_audio_features[[#This Row],[duration_ms]]/(60*1000)),":",MOD(INT(spotify_top_songs_audio_features[[#This Row],[duration_ms]]/1000),60))</f>
        <v>2:6</v>
      </c>
      <c r="AA24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490" t="str">
        <f>spotify_top_songs_audio_features[[#This Row],[track_name]]</f>
        <v>SO DONE</v>
      </c>
    </row>
    <row r="2491" spans="1:28" x14ac:dyDescent="0.25">
      <c r="A2491" t="s">
        <v>7352</v>
      </c>
      <c r="B2491" t="s">
        <v>558</v>
      </c>
      <c r="C2491" t="s">
        <v>7353</v>
      </c>
      <c r="D2491" t="s">
        <v>560</v>
      </c>
      <c r="E2491" t="s">
        <v>102</v>
      </c>
      <c r="F2491" t="s">
        <v>32</v>
      </c>
      <c r="G2491" t="s">
        <v>25</v>
      </c>
      <c r="H2491">
        <v>725</v>
      </c>
      <c r="I2491">
        <v>713</v>
      </c>
      <c r="J2491">
        <v>187</v>
      </c>
      <c r="K2491" t="s">
        <v>1140</v>
      </c>
      <c r="L2491">
        <v>0</v>
      </c>
      <c r="M2491">
        <v>617</v>
      </c>
      <c r="N2491">
        <v>207</v>
      </c>
      <c r="O2491">
        <v>-6173</v>
      </c>
      <c r="P2491">
        <v>65988</v>
      </c>
      <c r="Q2491">
        <v>148421</v>
      </c>
      <c r="R2491">
        <v>4</v>
      </c>
      <c r="S2491">
        <v>47491682</v>
      </c>
      <c r="U2491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2491" t="str">
        <f>IFERROR(MID(spotify_top_songs_audio_features[[#This Row],[artist_names]],SEARCH(",",spotify_top_songs_audio_features[[#This Row],[artist_names]])+2,99),"")</f>
        <v/>
      </c>
      <c r="W2491" t="str">
        <f>spotify_top_songs_audio_features[[#This Row],[source]]</f>
        <v>Dreamville, Inc., Under exclusive license to Roc Nation Records</v>
      </c>
      <c r="X2491" s="1">
        <f>spotify_top_songs_audio_features[[#This Row],[streams]]</f>
        <v>47491682</v>
      </c>
      <c r="Y2491" t="str">
        <f>IF(Tabela2[[#This Row],[feat]]="","","Feat")</f>
        <v/>
      </c>
      <c r="Z2491" s="17" t="str">
        <f>CONCATENATE(INT(spotify_top_songs_audio_features[[#This Row],[duration_ms]]/(60*1000)),":",MOD(INT(spotify_top_songs_audio_features[[#This Row],[duration_ms]]/1000),60))</f>
        <v>2:28</v>
      </c>
      <c r="AA24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491" t="str">
        <f>spotify_top_songs_audio_features[[#This Row],[track_name]]</f>
        <v>a m a r i</v>
      </c>
    </row>
    <row r="2492" spans="1:28" x14ac:dyDescent="0.25">
      <c r="A2492" t="s">
        <v>4706</v>
      </c>
      <c r="B2492" t="s">
        <v>4707</v>
      </c>
      <c r="C2492" t="s">
        <v>4708</v>
      </c>
      <c r="D2492" t="s">
        <v>4707</v>
      </c>
      <c r="E2492" t="s">
        <v>177</v>
      </c>
      <c r="F2492" t="s">
        <v>32</v>
      </c>
      <c r="G2492" t="s">
        <v>64</v>
      </c>
      <c r="H2492">
        <v>621</v>
      </c>
      <c r="I2492">
        <v>601</v>
      </c>
      <c r="J2492">
        <v>148</v>
      </c>
      <c r="K2492" t="s">
        <v>4709</v>
      </c>
      <c r="L2492">
        <v>0</v>
      </c>
      <c r="M2492">
        <v>46</v>
      </c>
      <c r="N2492">
        <v>457</v>
      </c>
      <c r="O2492">
        <v>-5616</v>
      </c>
      <c r="P2492">
        <v>116735</v>
      </c>
      <c r="Q2492">
        <v>163636</v>
      </c>
      <c r="R2492">
        <v>3</v>
      </c>
      <c r="S2492">
        <v>47491397</v>
      </c>
      <c r="U2492" t="str">
        <f>IFERROR(LEFT(spotify_top_songs_audio_features[[#This Row],[artist_names]],SEARCH(",",spotify_top_songs_audio_features[[#This Row],[artist_names]])-1),spotify_top_songs_audio_features[[#This Row],[artist_names]])</f>
        <v>Arizona Zervas</v>
      </c>
      <c r="V2492" t="str">
        <f>IFERROR(MID(spotify_top_songs_audio_features[[#This Row],[artist_names]],SEARCH(",",spotify_top_songs_audio_features[[#This Row],[artist_names]])+2,99),"")</f>
        <v/>
      </c>
      <c r="W2492" t="str">
        <f>spotify_top_songs_audio_features[[#This Row],[source]]</f>
        <v>Arizona Zervas</v>
      </c>
      <c r="X2492" s="1">
        <f>spotify_top_songs_audio_features[[#This Row],[streams]]</f>
        <v>47491397</v>
      </c>
      <c r="Y2492" t="str">
        <f>IF(Tabela2[[#This Row],[feat]]="","","Feat")</f>
        <v/>
      </c>
      <c r="Z2492" s="17" t="str">
        <f>CONCATENATE(INT(spotify_top_songs_audio_features[[#This Row],[duration_ms]]/(60*1000)),":",MOD(INT(spotify_top_songs_audio_features[[#This Row],[duration_ms]]/1000),60))</f>
        <v>2:43</v>
      </c>
      <c r="AA24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492" t="str">
        <f>spotify_top_songs_audio_features[[#This Row],[track_name]]</f>
        <v>ROXANNE</v>
      </c>
    </row>
    <row r="2493" spans="1:28" x14ac:dyDescent="0.25">
      <c r="A2493" t="s">
        <v>7034</v>
      </c>
      <c r="B2493" t="s">
        <v>5000</v>
      </c>
      <c r="C2493" t="s">
        <v>7035</v>
      </c>
      <c r="D2493" t="s">
        <v>3566</v>
      </c>
      <c r="E2493" t="s">
        <v>31</v>
      </c>
      <c r="F2493" t="s">
        <v>24</v>
      </c>
      <c r="G2493" t="s">
        <v>25</v>
      </c>
      <c r="H2493">
        <v>699</v>
      </c>
      <c r="I2493">
        <v>479</v>
      </c>
      <c r="J2493">
        <v>919</v>
      </c>
      <c r="K2493" t="s">
        <v>7036</v>
      </c>
      <c r="L2493">
        <v>9.58E-3</v>
      </c>
      <c r="M2493">
        <v>435</v>
      </c>
      <c r="N2493">
        <v>462</v>
      </c>
      <c r="O2493">
        <v>-783</v>
      </c>
      <c r="P2493">
        <v>102959</v>
      </c>
      <c r="Q2493">
        <v>204727</v>
      </c>
      <c r="R2493">
        <v>7</v>
      </c>
      <c r="S2493">
        <v>47444646</v>
      </c>
      <c r="U2493" t="str">
        <f>IFERROR(LEFT(spotify_top_songs_audio_features[[#This Row],[artist_names]],SEARCH(",",spotify_top_songs_audio_features[[#This Row],[artist_names]])-1),spotify_top_songs_audio_features[[#This Row],[artist_names]])</f>
        <v>Troye Sivan</v>
      </c>
      <c r="V2493" t="str">
        <f>IFERROR(MID(spotify_top_songs_audio_features[[#This Row],[artist_names]],SEARCH(",",spotify_top_songs_audio_features[[#This Row],[artist_names]])+2,99),"")</f>
        <v/>
      </c>
      <c r="W2493" t="str">
        <f>spotify_top_songs_audio_features[[#This Row],[source]]</f>
        <v>EMI Recorded Music Australia Pty Ltd</v>
      </c>
      <c r="X2493" s="1">
        <f>spotify_top_songs_audio_features[[#This Row],[streams]]</f>
        <v>47444646</v>
      </c>
      <c r="Y2493" t="str">
        <f>IF(Tabela2[[#This Row],[feat]]="","","Feat")</f>
        <v/>
      </c>
      <c r="Z2493" s="17" t="str">
        <f>CONCATENATE(INT(spotify_top_songs_audio_features[[#This Row],[duration_ms]]/(60*1000)),":",MOD(INT(spotify_top_songs_audio_features[[#This Row],[duration_ms]]/1000),60))</f>
        <v>3:24</v>
      </c>
      <c r="AA24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93" t="str">
        <f>spotify_top_songs_audio_features[[#This Row],[track_name]]</f>
        <v>My My My!</v>
      </c>
    </row>
    <row r="2494" spans="1:28" x14ac:dyDescent="0.25">
      <c r="A2494" t="s">
        <v>8267</v>
      </c>
      <c r="B2494" t="s">
        <v>8268</v>
      </c>
      <c r="C2494" t="s">
        <v>8269</v>
      </c>
      <c r="D2494" t="s">
        <v>141</v>
      </c>
      <c r="E2494" t="s">
        <v>31</v>
      </c>
      <c r="F2494" t="s">
        <v>24</v>
      </c>
      <c r="G2494" t="s">
        <v>25</v>
      </c>
      <c r="H2494">
        <v>683</v>
      </c>
      <c r="I2494">
        <v>714</v>
      </c>
      <c r="J2494">
        <v>252</v>
      </c>
      <c r="K2494" t="s">
        <v>535</v>
      </c>
      <c r="L2494">
        <v>9.9999999999999995E-7</v>
      </c>
      <c r="M2494">
        <v>111</v>
      </c>
      <c r="N2494">
        <v>448</v>
      </c>
      <c r="O2494">
        <v>-4898</v>
      </c>
      <c r="P2494">
        <v>173963</v>
      </c>
      <c r="Q2494">
        <v>174483</v>
      </c>
      <c r="R2494">
        <v>7</v>
      </c>
      <c r="S2494">
        <v>47405629</v>
      </c>
      <c r="U2494" t="str">
        <f>IFERROR(LEFT(spotify_top_songs_audio_features[[#This Row],[artist_names]],SEARCH(",",spotify_top_songs_audio_features[[#This Row],[artist_names]])-1),spotify_top_songs_audio_features[[#This Row],[artist_names]])</f>
        <v>Mora</v>
      </c>
      <c r="V2494" t="str">
        <f>IFERROR(MID(spotify_top_songs_audio_features[[#This Row],[artist_names]],SEARCH(",",spotify_top_songs_audio_features[[#This Row],[artist_names]])+2,99),"")</f>
        <v>Sech</v>
      </c>
      <c r="W2494" t="str">
        <f>spotify_top_songs_audio_features[[#This Row],[source]]</f>
        <v>Rimas Entertainment LLC</v>
      </c>
      <c r="X2494" s="1">
        <f>spotify_top_songs_audio_features[[#This Row],[streams]]</f>
        <v>47405629</v>
      </c>
      <c r="Y2494" t="str">
        <f>IF(Tabela2[[#This Row],[feat]]="","","Feat")</f>
        <v>Feat</v>
      </c>
      <c r="Z2494" s="17" t="str">
        <f>CONCATENATE(INT(spotify_top_songs_audio_features[[#This Row],[duration_ms]]/(60*1000)),":",MOD(INT(spotify_top_songs_audio_features[[#This Row],[duration_ms]]/1000),60))</f>
        <v>2:54</v>
      </c>
      <c r="AA24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494" t="str">
        <f>spotify_top_songs_audio_features[[#This Row],[track_name]]</f>
        <v>TUS LÁGRIMAS</v>
      </c>
    </row>
    <row r="2495" spans="1:28" x14ac:dyDescent="0.25">
      <c r="A2495" t="s">
        <v>7980</v>
      </c>
      <c r="B2495" t="s">
        <v>7906</v>
      </c>
      <c r="C2495" t="s">
        <v>7907</v>
      </c>
      <c r="D2495" t="s">
        <v>282</v>
      </c>
      <c r="E2495" t="s">
        <v>177</v>
      </c>
      <c r="F2495" t="s">
        <v>24</v>
      </c>
      <c r="G2495" t="s">
        <v>25</v>
      </c>
      <c r="H2495">
        <v>544</v>
      </c>
      <c r="I2495">
        <v>744</v>
      </c>
      <c r="J2495">
        <v>889</v>
      </c>
      <c r="K2495" t="s">
        <v>1685</v>
      </c>
      <c r="L2495">
        <v>0</v>
      </c>
      <c r="M2495">
        <v>336</v>
      </c>
      <c r="N2495">
        <v>572</v>
      </c>
      <c r="O2495">
        <v>-5007</v>
      </c>
      <c r="P2495">
        <v>73699</v>
      </c>
      <c r="Q2495">
        <v>183947</v>
      </c>
      <c r="R2495">
        <v>6</v>
      </c>
      <c r="S2495">
        <v>47359475</v>
      </c>
      <c r="U2495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2495" t="str">
        <f>IFERROR(MID(spotify_top_songs_audio_features[[#This Row],[artist_names]],SEARCH(",",spotify_top_songs_audio_features[[#This Row],[artist_names]])+2,99),"")</f>
        <v>Juice WRLD</v>
      </c>
      <c r="W2495" t="str">
        <f>spotify_top_songs_audio_features[[#This Row],[source]]</f>
        <v>Columbia</v>
      </c>
      <c r="X2495" s="1">
        <f>spotify_top_songs_audio_features[[#This Row],[streams]]</f>
        <v>47359475</v>
      </c>
      <c r="Y2495" t="str">
        <f>IF(Tabela2[[#This Row],[feat]]="","","Feat")</f>
        <v>Feat</v>
      </c>
      <c r="Z2495" s="17" t="str">
        <f>CONCATENATE(INT(spotify_top_songs_audio_features[[#This Row],[duration_ms]]/(60*1000)),":",MOD(INT(spotify_top_songs_audio_features[[#This Row],[duration_ms]]/1000),60))</f>
        <v>3:3</v>
      </c>
      <c r="AA24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495" t="str">
        <f>spotify_top_songs_audio_features[[#This Row],[track_name]]</f>
        <v>GO (feat. Juice WRLD)</v>
      </c>
    </row>
    <row r="2496" spans="1:28" x14ac:dyDescent="0.25">
      <c r="A2496" t="s">
        <v>2461</v>
      </c>
      <c r="B2496" t="s">
        <v>2462</v>
      </c>
      <c r="C2496" t="s">
        <v>2463</v>
      </c>
      <c r="D2496" t="s">
        <v>530</v>
      </c>
      <c r="E2496" t="s">
        <v>23</v>
      </c>
      <c r="F2496" t="s">
        <v>24</v>
      </c>
      <c r="G2496" t="s">
        <v>25</v>
      </c>
      <c r="H2496">
        <v>767</v>
      </c>
      <c r="I2496">
        <v>889</v>
      </c>
      <c r="J2496">
        <v>963</v>
      </c>
      <c r="K2496" t="s">
        <v>2464</v>
      </c>
      <c r="L2496">
        <v>0</v>
      </c>
      <c r="M2496">
        <v>402</v>
      </c>
      <c r="N2496">
        <v>843</v>
      </c>
      <c r="O2496">
        <v>-2988</v>
      </c>
      <c r="P2496">
        <v>11993</v>
      </c>
      <c r="Q2496">
        <v>195145</v>
      </c>
      <c r="R2496">
        <v>10</v>
      </c>
      <c r="S2496">
        <v>47254137</v>
      </c>
      <c r="U2496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2496" t="str">
        <f>IFERROR(MID(spotify_top_songs_audio_features[[#This Row],[artist_names]],SEARCH(",",spotify_top_songs_audio_features[[#This Row],[artist_names]])+2,99),"")</f>
        <v/>
      </c>
      <c r="W2496" t="str">
        <f>spotify_top_songs_audio_features[[#This Row],[source]]</f>
        <v>Nice Life/Atlantic</v>
      </c>
      <c r="X2496" s="1">
        <f>spotify_top_songs_audio_features[[#This Row],[streams]]</f>
        <v>47254137</v>
      </c>
      <c r="Y2496" t="str">
        <f>IF(Tabela2[[#This Row],[feat]]="","","Feat")</f>
        <v/>
      </c>
      <c r="Z2496" s="17" t="str">
        <f>CONCATENATE(INT(spotify_top_songs_audio_features[[#This Row],[duration_ms]]/(60*1000)),":",MOD(INT(spotify_top_songs_audio_features[[#This Row],[duration_ms]]/1000),60))</f>
        <v>3:15</v>
      </c>
      <c r="AA24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496" t="str">
        <f>spotify_top_songs_audio_features[[#This Row],[track_name]]</f>
        <v>Juice</v>
      </c>
    </row>
    <row r="2497" spans="1:28" x14ac:dyDescent="0.25">
      <c r="A2497" t="s">
        <v>10675</v>
      </c>
      <c r="B2497" t="s">
        <v>10676</v>
      </c>
      <c r="C2497" t="s">
        <v>10677</v>
      </c>
      <c r="D2497" t="s">
        <v>10678</v>
      </c>
      <c r="E2497" t="s">
        <v>43</v>
      </c>
      <c r="F2497" t="s">
        <v>32</v>
      </c>
      <c r="G2497" t="s">
        <v>64</v>
      </c>
      <c r="H2497">
        <v>628</v>
      </c>
      <c r="I2497">
        <v>318</v>
      </c>
      <c r="J2497">
        <v>507</v>
      </c>
      <c r="K2497" t="s">
        <v>10679</v>
      </c>
      <c r="L2497">
        <v>101</v>
      </c>
      <c r="M2497">
        <v>19</v>
      </c>
      <c r="N2497">
        <v>492</v>
      </c>
      <c r="O2497">
        <v>-8887</v>
      </c>
      <c r="P2497">
        <v>86453</v>
      </c>
      <c r="Q2497">
        <v>221538</v>
      </c>
      <c r="R2497">
        <v>8</v>
      </c>
      <c r="S2497">
        <v>47248326</v>
      </c>
      <c r="U2497" t="str">
        <f>IFERROR(LEFT(spotify_top_songs_audio_features[[#This Row],[artist_names]],SEARCH(",",spotify_top_songs_audio_features[[#This Row],[artist_names]])-1),spotify_top_songs_audio_features[[#This Row],[artist_names]])</f>
        <v>Mc Anjim</v>
      </c>
      <c r="V2497" t="str">
        <f>IFERROR(MID(spotify_top_songs_audio_features[[#This Row],[artist_names]],SEARCH(",",spotify_top_songs_audio_features[[#This Row],[artist_names]])+2,99),"")</f>
        <v>Dj Lv Mdp, DJ PH DA SERRA</v>
      </c>
      <c r="W2497" t="str">
        <f>spotify_top_songs_audio_features[[#This Row],[source]]</f>
        <v>Mc Anjim</v>
      </c>
      <c r="X2497" s="1">
        <f>spotify_top_songs_audio_features[[#This Row],[streams]]</f>
        <v>47248326</v>
      </c>
      <c r="Y2497" t="str">
        <f>IF(Tabela2[[#This Row],[feat]]="","","Feat")</f>
        <v>Feat</v>
      </c>
      <c r="Z2497" s="17" t="str">
        <f>CONCATENATE(INT(spotify_top_songs_audio_features[[#This Row],[duration_ms]]/(60*1000)),":",MOD(INT(spotify_top_songs_audio_features[[#This Row],[duration_ms]]/1000),60))</f>
        <v>3:41</v>
      </c>
      <c r="AA24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497" t="str">
        <f>spotify_top_songs_audio_features[[#This Row],[track_name]]</f>
        <v>Bala Love</v>
      </c>
    </row>
    <row r="2498" spans="1:28" x14ac:dyDescent="0.25">
      <c r="A2498" t="s">
        <v>17503</v>
      </c>
      <c r="B2498" t="s">
        <v>888</v>
      </c>
      <c r="C2498" t="s">
        <v>17504</v>
      </c>
      <c r="D2498" t="s">
        <v>436</v>
      </c>
      <c r="E2498" t="s">
        <v>70</v>
      </c>
      <c r="F2498" t="s">
        <v>32</v>
      </c>
      <c r="G2498" t="s">
        <v>25</v>
      </c>
      <c r="H2498">
        <v>64</v>
      </c>
      <c r="I2498">
        <v>812</v>
      </c>
      <c r="J2498">
        <v>834</v>
      </c>
      <c r="K2498" t="s">
        <v>17505</v>
      </c>
      <c r="L2498">
        <v>0</v>
      </c>
      <c r="M2498">
        <v>509</v>
      </c>
      <c r="N2498">
        <v>914</v>
      </c>
      <c r="O2498">
        <v>-5647</v>
      </c>
      <c r="P2498">
        <v>86013</v>
      </c>
      <c r="Q2498">
        <v>227427</v>
      </c>
      <c r="R2498">
        <v>6</v>
      </c>
      <c r="S2498">
        <v>47247442</v>
      </c>
      <c r="U2498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498" t="str">
        <f>IFERROR(MID(spotify_top_songs_audio_features[[#This Row],[artist_names]],SEARCH(",",spotify_top_songs_audio_features[[#This Row],[artist_names]])+2,99),"")</f>
        <v/>
      </c>
      <c r="W2498" t="str">
        <f>spotify_top_songs_audio_features[[#This Row],[source]]</f>
        <v>Atlantic Records UK</v>
      </c>
      <c r="X2498" s="1">
        <f>spotify_top_songs_audio_features[[#This Row],[streams]]</f>
        <v>47247442</v>
      </c>
      <c r="Y2498" t="str">
        <f>IF(Tabela2[[#This Row],[feat]]="","","Feat")</f>
        <v/>
      </c>
      <c r="Z2498" s="17" t="str">
        <f>CONCATENATE(INT(spotify_top_songs_audio_features[[#This Row],[duration_ms]]/(60*1000)),":",MOD(INT(spotify_top_songs_audio_features[[#This Row],[duration_ms]]/1000),60))</f>
        <v>3:47</v>
      </c>
      <c r="AA24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498" t="str">
        <f>spotify_top_songs_audio_features[[#This Row],[track_name]]</f>
        <v>Eraser</v>
      </c>
    </row>
    <row r="2499" spans="1:28" x14ac:dyDescent="0.25">
      <c r="A2499" t="s">
        <v>3394</v>
      </c>
      <c r="B2499" t="s">
        <v>2462</v>
      </c>
      <c r="C2499" t="s">
        <v>3395</v>
      </c>
      <c r="D2499" t="s">
        <v>530</v>
      </c>
      <c r="E2499" t="s">
        <v>23</v>
      </c>
      <c r="F2499" t="s">
        <v>24</v>
      </c>
      <c r="G2499" t="s">
        <v>25</v>
      </c>
      <c r="H2499">
        <v>721</v>
      </c>
      <c r="I2499">
        <v>769</v>
      </c>
      <c r="J2499">
        <v>105</v>
      </c>
      <c r="K2499" t="s">
        <v>3396</v>
      </c>
      <c r="L2499">
        <v>0</v>
      </c>
      <c r="M2499">
        <v>817</v>
      </c>
      <c r="N2499">
        <v>915</v>
      </c>
      <c r="O2499">
        <v>-4111</v>
      </c>
      <c r="P2499">
        <v>155932</v>
      </c>
      <c r="Q2499">
        <v>187108</v>
      </c>
      <c r="R2499">
        <v>7</v>
      </c>
      <c r="S2499">
        <v>47239264</v>
      </c>
      <c r="U2499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2499" t="str">
        <f>IFERROR(MID(spotify_top_songs_audio_features[[#This Row],[artist_names]],SEARCH(",",spotify_top_songs_audio_features[[#This Row],[artist_names]])+2,99),"")</f>
        <v/>
      </c>
      <c r="W2499" t="str">
        <f>spotify_top_songs_audio_features[[#This Row],[source]]</f>
        <v>Nice Life/Atlantic</v>
      </c>
      <c r="X2499" s="1">
        <f>spotify_top_songs_audio_features[[#This Row],[streams]]</f>
        <v>47239264</v>
      </c>
      <c r="Y2499" t="str">
        <f>IF(Tabela2[[#This Row],[feat]]="","","Feat")</f>
        <v/>
      </c>
      <c r="Z2499" s="17" t="str">
        <f>CONCATENATE(INT(spotify_top_songs_audio_features[[#This Row],[duration_ms]]/(60*1000)),":",MOD(INT(spotify_top_songs_audio_features[[#This Row],[duration_ms]]/1000),60))</f>
        <v>3:7</v>
      </c>
      <c r="AA24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499" t="str">
        <f>spotify_top_songs_audio_features[[#This Row],[track_name]]</f>
        <v>2 Be Loved (Am I Ready)</v>
      </c>
    </row>
    <row r="2500" spans="1:28" x14ac:dyDescent="0.25">
      <c r="A2500" t="s">
        <v>13017</v>
      </c>
      <c r="B2500" t="s">
        <v>13018</v>
      </c>
      <c r="C2500" t="s">
        <v>13019</v>
      </c>
      <c r="D2500" t="s">
        <v>1986</v>
      </c>
      <c r="E2500" t="s">
        <v>23</v>
      </c>
      <c r="F2500" t="s">
        <v>24</v>
      </c>
      <c r="G2500" t="s">
        <v>25</v>
      </c>
      <c r="H2500">
        <v>676</v>
      </c>
      <c r="I2500">
        <v>844</v>
      </c>
      <c r="J2500">
        <v>109</v>
      </c>
      <c r="K2500" t="s">
        <v>13020</v>
      </c>
      <c r="L2500">
        <v>0</v>
      </c>
      <c r="M2500">
        <v>866</v>
      </c>
      <c r="N2500">
        <v>716</v>
      </c>
      <c r="O2500">
        <v>-3396</v>
      </c>
      <c r="P2500">
        <v>159969</v>
      </c>
      <c r="Q2500">
        <v>172767</v>
      </c>
      <c r="R2500">
        <v>10</v>
      </c>
      <c r="S2500">
        <v>47230623</v>
      </c>
      <c r="U2500" t="str">
        <f>IFERROR(LEFT(spotify_top_songs_audio_features[[#This Row],[artist_names]],SEARCH(",",spotify_top_songs_audio_features[[#This Row],[artist_names]])-1),spotify_top_songs_audio_features[[#This Row],[artist_names]])</f>
        <v>Felipe Araújo</v>
      </c>
      <c r="V2500" t="str">
        <f>IFERROR(MID(spotify_top_songs_audio_features[[#This Row],[artist_names]],SEARCH(",",spotify_top_songs_audio_features[[#This Row],[artist_names]])+2,99),"")</f>
        <v>Ferrugem</v>
      </c>
      <c r="W2500" t="str">
        <f>spotify_top_songs_audio_features[[#This Row],[source]]</f>
        <v>Universal Music Ltda.</v>
      </c>
      <c r="X2500" s="1">
        <f>spotify_top_songs_audio_features[[#This Row],[streams]]</f>
        <v>47230623</v>
      </c>
      <c r="Y2500" t="str">
        <f>IF(Tabela2[[#This Row],[feat]]="","","Feat")</f>
        <v>Feat</v>
      </c>
      <c r="Z2500" s="17" t="str">
        <f>CONCATENATE(INT(spotify_top_songs_audio_features[[#This Row],[duration_ms]]/(60*1000)),":",MOD(INT(spotify_top_songs_audio_features[[#This Row],[duration_ms]]/1000),60))</f>
        <v>2:52</v>
      </c>
      <c r="AA25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00" t="str">
        <f>spotify_top_songs_audio_features[[#This Row],[track_name]]</f>
        <v>Atrasadinha - Live</v>
      </c>
    </row>
    <row r="2501" spans="1:28" x14ac:dyDescent="0.25">
      <c r="A2501" t="s">
        <v>10200</v>
      </c>
      <c r="B2501" t="s">
        <v>9566</v>
      </c>
      <c r="C2501" t="s">
        <v>10201</v>
      </c>
      <c r="D2501" t="s">
        <v>1938</v>
      </c>
      <c r="E2501" t="s">
        <v>70</v>
      </c>
      <c r="F2501" t="s">
        <v>32</v>
      </c>
      <c r="G2501" t="s">
        <v>25</v>
      </c>
      <c r="H2501">
        <v>794</v>
      </c>
      <c r="I2501">
        <v>937</v>
      </c>
      <c r="J2501">
        <v>336</v>
      </c>
      <c r="K2501" t="s">
        <v>3962</v>
      </c>
      <c r="L2501">
        <v>4.15E-4</v>
      </c>
      <c r="M2501">
        <v>962</v>
      </c>
      <c r="N2501">
        <v>826</v>
      </c>
      <c r="O2501">
        <v>-244</v>
      </c>
      <c r="P2501">
        <v>134012</v>
      </c>
      <c r="Q2501">
        <v>237517</v>
      </c>
      <c r="R2501">
        <v>10</v>
      </c>
      <c r="S2501">
        <v>47222860</v>
      </c>
      <c r="U2501" t="str">
        <f>IFERROR(LEFT(spotify_top_songs_audio_features[[#This Row],[artist_names]],SEARCH(",",spotify_top_songs_audio_features[[#This Row],[artist_names]])-1),spotify_top_songs_audio_features[[#This Row],[artist_names]])</f>
        <v>Gusttavo Lima</v>
      </c>
      <c r="V2501" t="str">
        <f>IFERROR(MID(spotify_top_songs_audio_features[[#This Row],[artist_names]],SEARCH(",",spotify_top_songs_audio_features[[#This Row],[artist_names]])+2,99),"")</f>
        <v/>
      </c>
      <c r="W2501" t="str">
        <f>spotify_top_songs_audio_features[[#This Row],[source]]</f>
        <v>Sony Music Entertainment</v>
      </c>
      <c r="X2501" s="1">
        <f>spotify_top_songs_audio_features[[#This Row],[streams]]</f>
        <v>47222860</v>
      </c>
      <c r="Y2501" t="str">
        <f>IF(Tabela2[[#This Row],[feat]]="","","Feat")</f>
        <v/>
      </c>
      <c r="Z2501" s="17" t="str">
        <f>CONCATENATE(INT(spotify_top_songs_audio_features[[#This Row],[duration_ms]]/(60*1000)),":",MOD(INT(spotify_top_songs_audio_features[[#This Row],[duration_ms]]/1000),60))</f>
        <v>3:57</v>
      </c>
      <c r="AA25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501" t="str">
        <f>spotify_top_songs_audio_features[[#This Row],[track_name]]</f>
        <v>A Gente Fez Amor - Ao Vivo</v>
      </c>
    </row>
    <row r="2502" spans="1:28" x14ac:dyDescent="0.25">
      <c r="A2502" t="s">
        <v>5019</v>
      </c>
      <c r="B2502" t="s">
        <v>180</v>
      </c>
      <c r="C2502" t="s">
        <v>181</v>
      </c>
      <c r="D2502" t="s">
        <v>182</v>
      </c>
      <c r="E2502" t="s">
        <v>113</v>
      </c>
      <c r="F2502" t="s">
        <v>24</v>
      </c>
      <c r="G2502" t="s">
        <v>25</v>
      </c>
      <c r="H2502">
        <v>599</v>
      </c>
      <c r="I2502">
        <v>642</v>
      </c>
      <c r="J2502">
        <v>363</v>
      </c>
      <c r="K2502" t="s">
        <v>183</v>
      </c>
      <c r="L2502">
        <v>3.3300000000000001E-3</v>
      </c>
      <c r="M2502">
        <v>992</v>
      </c>
      <c r="N2502">
        <v>349</v>
      </c>
      <c r="O2502">
        <v>-6936</v>
      </c>
      <c r="P2502">
        <v>115412</v>
      </c>
      <c r="Q2502">
        <v>222533</v>
      </c>
      <c r="R2502">
        <v>6</v>
      </c>
      <c r="S2502">
        <v>47205130</v>
      </c>
      <c r="U2502" t="str">
        <f>IFERROR(LEFT(spotify_top_songs_audio_features[[#This Row],[artist_names]],SEARCH(",",spotify_top_songs_audio_features[[#This Row],[artist_names]])-1),spotify_top_songs_audio_features[[#This Row],[artist_names]])</f>
        <v>Band Aid</v>
      </c>
      <c r="V2502" t="str">
        <f>IFERROR(MID(spotify_top_songs_audio_features[[#This Row],[artist_names]],SEARCH(",",spotify_top_songs_audio_features[[#This Row],[artist_names]])+2,99),"")</f>
        <v/>
      </c>
      <c r="W2502" t="str">
        <f>spotify_top_songs_audio_features[[#This Row],[source]]</f>
        <v>EMI</v>
      </c>
      <c r="X2502" s="1">
        <f>spotify_top_songs_audio_features[[#This Row],[streams]]</f>
        <v>47205130</v>
      </c>
      <c r="Y2502" t="str">
        <f>IF(Tabela2[[#This Row],[feat]]="","","Feat")</f>
        <v/>
      </c>
      <c r="Z2502" s="17" t="str">
        <f>CONCATENATE(INT(spotify_top_songs_audio_features[[#This Row],[duration_ms]]/(60*1000)),":",MOD(INT(spotify_top_songs_audio_features[[#This Row],[duration_ms]]/1000),60))</f>
        <v>3:42</v>
      </c>
      <c r="AA25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02" t="str">
        <f>spotify_top_songs_audio_features[[#This Row],[track_name]]</f>
        <v>Do They Know It's Christmas? - 1984 Version</v>
      </c>
    </row>
    <row r="2503" spans="1:28" x14ac:dyDescent="0.25">
      <c r="A2503" t="s">
        <v>14836</v>
      </c>
      <c r="B2503" t="s">
        <v>14837</v>
      </c>
      <c r="C2503" t="s">
        <v>14838</v>
      </c>
      <c r="D2503" t="s">
        <v>11527</v>
      </c>
      <c r="E2503" t="s">
        <v>86</v>
      </c>
      <c r="F2503" t="s">
        <v>24</v>
      </c>
      <c r="G2503" t="s">
        <v>25</v>
      </c>
      <c r="H2503">
        <v>808</v>
      </c>
      <c r="I2503">
        <v>582</v>
      </c>
      <c r="J2503">
        <v>338</v>
      </c>
      <c r="K2503" t="s">
        <v>4116</v>
      </c>
      <c r="L2503">
        <v>0</v>
      </c>
      <c r="M2503">
        <v>111</v>
      </c>
      <c r="N2503">
        <v>675</v>
      </c>
      <c r="O2503">
        <v>-626</v>
      </c>
      <c r="P2503">
        <v>77471</v>
      </c>
      <c r="Q2503">
        <v>148817</v>
      </c>
      <c r="R2503">
        <v>7</v>
      </c>
      <c r="S2503">
        <v>47177916</v>
      </c>
      <c r="U2503" t="str">
        <f>IFERROR(LEFT(spotify_top_songs_audio_features[[#This Row],[artist_names]],SEARCH(",",spotify_top_songs_audio_features[[#This Row],[artist_names]])-1),spotify_top_songs_audio_features[[#This Row],[artist_names]])</f>
        <v>Sleepy Hallow</v>
      </c>
      <c r="V2503" t="str">
        <f>IFERROR(MID(spotify_top_songs_audio_features[[#This Row],[artist_names]],SEARCH(",",spotify_top_songs_audio_features[[#This Row],[artist_names]])+2,99),"")</f>
        <v>347aidan</v>
      </c>
      <c r="W2503" t="str">
        <f>spotify_top_songs_audio_features[[#This Row],[source]]</f>
        <v>Winners Circle/RCA Records</v>
      </c>
      <c r="X2503" s="1">
        <f>spotify_top_songs_audio_features[[#This Row],[streams]]</f>
        <v>47177916</v>
      </c>
      <c r="Y2503" t="str">
        <f>IF(Tabela2[[#This Row],[feat]]="","","Feat")</f>
        <v>Feat</v>
      </c>
      <c r="Z2503" s="17" t="str">
        <f>CONCATENATE(INT(spotify_top_songs_audio_features[[#This Row],[duration_ms]]/(60*1000)),":",MOD(INT(spotify_top_songs_audio_features[[#This Row],[duration_ms]]/1000),60))</f>
        <v>2:28</v>
      </c>
      <c r="AA25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503" t="str">
        <f>spotify_top_songs_audio_features[[#This Row],[track_name]]</f>
        <v>Die Young (feat. 347aidan)</v>
      </c>
    </row>
    <row r="2504" spans="1:28" x14ac:dyDescent="0.25">
      <c r="A2504" t="s">
        <v>5965</v>
      </c>
      <c r="B2504" t="s">
        <v>5966</v>
      </c>
      <c r="C2504" t="s">
        <v>5967</v>
      </c>
      <c r="D2504" t="s">
        <v>520</v>
      </c>
      <c r="E2504" t="s">
        <v>142</v>
      </c>
      <c r="F2504" t="s">
        <v>24</v>
      </c>
      <c r="G2504" t="s">
        <v>25</v>
      </c>
      <c r="H2504">
        <v>842</v>
      </c>
      <c r="I2504">
        <v>597</v>
      </c>
      <c r="J2504">
        <v>627</v>
      </c>
      <c r="K2504" t="s">
        <v>5968</v>
      </c>
      <c r="L2504">
        <v>0</v>
      </c>
      <c r="M2504">
        <v>124</v>
      </c>
      <c r="N2504">
        <v>298</v>
      </c>
      <c r="O2504">
        <v>-6336</v>
      </c>
      <c r="P2504">
        <v>145992</v>
      </c>
      <c r="Q2504">
        <v>215307</v>
      </c>
      <c r="R2504">
        <v>13</v>
      </c>
      <c r="S2504">
        <v>47138183</v>
      </c>
      <c r="U2504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2504" t="str">
        <f>IFERROR(MID(spotify_top_songs_audio_features[[#This Row],[artist_names]],SEARCH(",",spotify_top_songs_audio_features[[#This Row],[artist_names]])+2,99),"")</f>
        <v>Future</v>
      </c>
      <c r="W2504" t="str">
        <f>spotify_top_songs_audio_features[[#This Row],[source]]</f>
        <v>Atlantic Records</v>
      </c>
      <c r="X2504" s="1">
        <f>spotify_top_songs_audio_features[[#This Row],[streams]]</f>
        <v>47138183</v>
      </c>
      <c r="Y2504" t="str">
        <f>IF(Tabela2[[#This Row],[feat]]="","","Feat")</f>
        <v>Feat</v>
      </c>
      <c r="Z2504" s="17" t="str">
        <f>CONCATENATE(INT(spotify_top_songs_audio_features[[#This Row],[duration_ms]]/(60*1000)),":",MOD(INT(spotify_top_songs_audio_features[[#This Row],[duration_ms]]/1000),60))</f>
        <v>3:35</v>
      </c>
      <c r="AA25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504" t="str">
        <f>spotify_top_songs_audio_features[[#This Row],[track_name]]</f>
        <v>Relationship (feat. Future)</v>
      </c>
    </row>
    <row r="2505" spans="1:28" x14ac:dyDescent="0.25">
      <c r="A2505" t="s">
        <v>14049</v>
      </c>
      <c r="B2505" t="s">
        <v>67</v>
      </c>
      <c r="C2505" t="s">
        <v>68</v>
      </c>
      <c r="D2505" t="s">
        <v>69</v>
      </c>
      <c r="E2505" t="s">
        <v>70</v>
      </c>
      <c r="F2505" t="s">
        <v>24</v>
      </c>
      <c r="G2505" t="s">
        <v>25</v>
      </c>
      <c r="H2505">
        <v>865</v>
      </c>
      <c r="I2505">
        <v>652</v>
      </c>
      <c r="J2505">
        <v>105</v>
      </c>
      <c r="K2505" t="s">
        <v>1693</v>
      </c>
      <c r="L2505">
        <v>0</v>
      </c>
      <c r="M2505">
        <v>925</v>
      </c>
      <c r="N2505">
        <v>372</v>
      </c>
      <c r="O2505">
        <v>-8218</v>
      </c>
      <c r="P2505">
        <v>94946</v>
      </c>
      <c r="Q2505">
        <v>97202</v>
      </c>
      <c r="R2505">
        <v>11</v>
      </c>
      <c r="S2505">
        <v>47117829</v>
      </c>
      <c r="U2505" t="str">
        <f>IFERROR(LEFT(spotify_top_songs_audio_features[[#This Row],[artist_names]],SEARCH(",",spotify_top_songs_audio_features[[#This Row],[artist_names]])-1),spotify_top_songs_audio_features[[#This Row],[artist_names]])</f>
        <v>YBN Nahmir</v>
      </c>
      <c r="V2505" t="str">
        <f>IFERROR(MID(spotify_top_songs_audio_features[[#This Row],[artist_names]],SEARCH(",",spotify_top_songs_audio_features[[#This Row],[artist_names]])+2,99),"")</f>
        <v/>
      </c>
      <c r="W2505" t="str">
        <f>spotify_top_songs_audio_features[[#This Row],[source]]</f>
        <v>2018</v>
      </c>
      <c r="X2505" s="1">
        <f>spotify_top_songs_audio_features[[#This Row],[streams]]</f>
        <v>47117829</v>
      </c>
      <c r="Y2505" t="str">
        <f>IF(Tabela2[[#This Row],[feat]]="","","Feat")</f>
        <v/>
      </c>
      <c r="Z2505" s="17" t="str">
        <f>CONCATENATE(INT(spotify_top_songs_audio_features[[#This Row],[duration_ms]]/(60*1000)),":",MOD(INT(spotify_top_songs_audio_features[[#This Row],[duration_ms]]/1000),60))</f>
        <v>1:37</v>
      </c>
      <c r="AA25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505" t="str">
        <f>spotify_top_songs_audio_features[[#This Row],[track_name]]</f>
        <v>Bounce Out With That</v>
      </c>
    </row>
    <row r="2506" spans="1:28" x14ac:dyDescent="0.25">
      <c r="A2506" t="s">
        <v>1893</v>
      </c>
      <c r="B2506" t="s">
        <v>1894</v>
      </c>
      <c r="C2506" t="s">
        <v>1895</v>
      </c>
      <c r="D2506" t="s">
        <v>96</v>
      </c>
      <c r="E2506" t="s">
        <v>177</v>
      </c>
      <c r="F2506" t="s">
        <v>32</v>
      </c>
      <c r="G2506" t="s">
        <v>25</v>
      </c>
      <c r="H2506">
        <v>938</v>
      </c>
      <c r="I2506">
        <v>606</v>
      </c>
      <c r="J2506">
        <v>419</v>
      </c>
      <c r="K2506" t="s">
        <v>1462</v>
      </c>
      <c r="L2506">
        <v>0</v>
      </c>
      <c r="M2506">
        <v>528</v>
      </c>
      <c r="N2506">
        <v>706</v>
      </c>
      <c r="O2506">
        <v>-6396</v>
      </c>
      <c r="P2506">
        <v>121108</v>
      </c>
      <c r="Q2506">
        <v>123673</v>
      </c>
      <c r="R2506">
        <v>7</v>
      </c>
      <c r="S2506">
        <v>47097024</v>
      </c>
      <c r="U2506" t="str">
        <f>IFERROR(LEFT(spotify_top_songs_audio_features[[#This Row],[artist_names]],SEARCH(",",spotify_top_songs_audio_features[[#This Row],[artist_names]])-1),spotify_top_songs_audio_features[[#This Row],[artist_names]])</f>
        <v>NLE Choppa</v>
      </c>
      <c r="V2506" t="str">
        <f>IFERROR(MID(spotify_top_songs_audio_features[[#This Row],[artist_names]],SEARCH(",",spotify_top_songs_audio_features[[#This Row],[artist_names]])+2,99),"")</f>
        <v/>
      </c>
      <c r="W2506" t="str">
        <f>spotify_top_songs_audio_features[[#This Row],[source]]</f>
        <v>Warner Records</v>
      </c>
      <c r="X2506" s="1">
        <f>spotify_top_songs_audio_features[[#This Row],[streams]]</f>
        <v>47097024</v>
      </c>
      <c r="Y2506" t="str">
        <f>IF(Tabela2[[#This Row],[feat]]="","","Feat")</f>
        <v/>
      </c>
      <c r="Z2506" s="17" t="str">
        <f>CONCATENATE(INT(spotify_top_songs_audio_features[[#This Row],[duration_ms]]/(60*1000)),":",MOD(INT(spotify_top_songs_audio_features[[#This Row],[duration_ms]]/1000),60))</f>
        <v>2:3</v>
      </c>
      <c r="AA25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506" t="str">
        <f>spotify_top_songs_audio_features[[#This Row],[track_name]]</f>
        <v>SLUT ME OUT</v>
      </c>
    </row>
    <row r="2507" spans="1:28" x14ac:dyDescent="0.25">
      <c r="A2507" t="s">
        <v>4263</v>
      </c>
      <c r="B2507" t="s">
        <v>4264</v>
      </c>
      <c r="C2507" t="s">
        <v>4265</v>
      </c>
      <c r="D2507" t="s">
        <v>4266</v>
      </c>
      <c r="E2507" t="s">
        <v>31</v>
      </c>
      <c r="F2507" t="s">
        <v>24</v>
      </c>
      <c r="G2507" t="s">
        <v>25</v>
      </c>
      <c r="H2507">
        <v>547</v>
      </c>
      <c r="I2507">
        <v>814</v>
      </c>
      <c r="J2507">
        <v>12</v>
      </c>
      <c r="K2507" t="s">
        <v>346</v>
      </c>
      <c r="L2507">
        <v>0</v>
      </c>
      <c r="M2507">
        <v>475</v>
      </c>
      <c r="N2507">
        <v>724</v>
      </c>
      <c r="O2507">
        <v>-6191</v>
      </c>
      <c r="P2507">
        <v>92986</v>
      </c>
      <c r="Q2507">
        <v>205267</v>
      </c>
      <c r="R2507">
        <v>12</v>
      </c>
      <c r="S2507">
        <v>47070529</v>
      </c>
      <c r="U2507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2507" t="str">
        <f>IFERROR(MID(spotify_top_songs_audio_features[[#This Row],[artist_names]],SEARCH(",",spotify_top_songs_audio_features[[#This Row],[artist_names]])+2,99),"")</f>
        <v/>
      </c>
      <c r="W2507" t="str">
        <f>spotify_top_songs_audio_features[[#This Row],[source]]</f>
        <v>Monkey Puzzle/Atlantic</v>
      </c>
      <c r="X2507" s="1">
        <f>spotify_top_songs_audio_features[[#This Row],[streams]]</f>
        <v>47070529</v>
      </c>
      <c r="Y2507" t="str">
        <f>IF(Tabela2[[#This Row],[feat]]="","","Feat")</f>
        <v/>
      </c>
      <c r="Z2507" s="17" t="str">
        <f>CONCATENATE(INT(spotify_top_songs_audio_features[[#This Row],[duration_ms]]/(60*1000)),":",MOD(INT(spotify_top_songs_audio_features[[#This Row],[duration_ms]]/1000),60))</f>
        <v>3:25</v>
      </c>
      <c r="AA25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07" t="str">
        <f>spotify_top_songs_audio_features[[#This Row],[track_name]]</f>
        <v>Santa's Coming for Us</v>
      </c>
    </row>
    <row r="2508" spans="1:28" x14ac:dyDescent="0.25">
      <c r="A2508" t="s">
        <v>9855</v>
      </c>
      <c r="B2508" t="s">
        <v>112</v>
      </c>
      <c r="C2508" t="s">
        <v>9856</v>
      </c>
      <c r="D2508" t="s">
        <v>112</v>
      </c>
      <c r="E2508" t="s">
        <v>177</v>
      </c>
      <c r="F2508" t="s">
        <v>24</v>
      </c>
      <c r="G2508" t="s">
        <v>25</v>
      </c>
      <c r="H2508">
        <v>395</v>
      </c>
      <c r="I2508">
        <v>226</v>
      </c>
      <c r="J2508">
        <v>518</v>
      </c>
      <c r="K2508" t="s">
        <v>6370</v>
      </c>
      <c r="L2508">
        <v>322</v>
      </c>
      <c r="M2508">
        <v>115</v>
      </c>
      <c r="N2508">
        <v>656</v>
      </c>
      <c r="O2508">
        <v>-12511</v>
      </c>
      <c r="P2508">
        <v>165523</v>
      </c>
      <c r="Q2508">
        <v>218503</v>
      </c>
      <c r="R2508">
        <v>4</v>
      </c>
      <c r="S2508">
        <v>47034413</v>
      </c>
      <c r="U250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508" t="str">
        <f>IFERROR(MID(spotify_top_songs_audio_features[[#This Row],[artist_names]],SEARCH(",",spotify_top_songs_audio_features[[#This Row],[artist_names]])+2,99),"")</f>
        <v/>
      </c>
      <c r="W2508" t="str">
        <f>spotify_top_songs_audio_features[[#This Row],[source]]</f>
        <v>Taylor Swift</v>
      </c>
      <c r="X2508" s="1">
        <f>spotify_top_songs_audio_features[[#This Row],[streams]]</f>
        <v>47034413</v>
      </c>
      <c r="Y2508" t="str">
        <f>IF(Tabela2[[#This Row],[feat]]="","","Feat")</f>
        <v/>
      </c>
      <c r="Z2508" s="17" t="str">
        <f>CONCATENATE(INT(spotify_top_songs_audio_features[[#This Row],[duration_ms]]/(60*1000)),":",MOD(INT(spotify_top_songs_audio_features[[#This Row],[duration_ms]]/1000),60))</f>
        <v>3:38</v>
      </c>
      <c r="AA25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508" t="str">
        <f>spotify_top_songs_audio_features[[#This Row],[track_name]]</f>
        <v>Bigger Than The Whole Sky</v>
      </c>
    </row>
    <row r="2509" spans="1:28" x14ac:dyDescent="0.25">
      <c r="A2509" t="s">
        <v>1290</v>
      </c>
      <c r="B2509" t="s">
        <v>1291</v>
      </c>
      <c r="C2509" t="s">
        <v>100</v>
      </c>
      <c r="D2509" t="s">
        <v>712</v>
      </c>
      <c r="E2509" t="s">
        <v>86</v>
      </c>
      <c r="F2509" t="s">
        <v>24</v>
      </c>
      <c r="G2509" t="s">
        <v>25</v>
      </c>
      <c r="H2509">
        <v>833</v>
      </c>
      <c r="I2509">
        <v>652</v>
      </c>
      <c r="J2509">
        <v>762</v>
      </c>
      <c r="K2509" t="s">
        <v>1292</v>
      </c>
      <c r="L2509">
        <v>985</v>
      </c>
      <c r="M2509">
        <v>106</v>
      </c>
      <c r="N2509">
        <v>405</v>
      </c>
      <c r="O2509">
        <v>-6942</v>
      </c>
      <c r="P2509">
        <v>158022</v>
      </c>
      <c r="Q2509">
        <v>135053</v>
      </c>
      <c r="R2509">
        <v>5</v>
      </c>
      <c r="S2509">
        <v>47001594</v>
      </c>
      <c r="U2509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2509" t="str">
        <f>IFERROR(MID(spotify_top_songs_audio_features[[#This Row],[artist_names]],SEARCH(",",spotify_top_songs_audio_features[[#This Row],[artist_names]])+2,99),"")</f>
        <v/>
      </c>
      <c r="W2509" t="str">
        <f>spotify_top_songs_audio_features[[#This Row],[source]]</f>
        <v>Generation Now/Atlantic</v>
      </c>
      <c r="X2509" s="1">
        <f>spotify_top_songs_audio_features[[#This Row],[streams]]</f>
        <v>47001594</v>
      </c>
      <c r="Y2509" t="str">
        <f>IF(Tabela2[[#This Row],[feat]]="","","Feat")</f>
        <v/>
      </c>
      <c r="Z2509" s="17" t="str">
        <f>CONCATENATE(INT(spotify_top_songs_audio_features[[#This Row],[duration_ms]]/(60*1000)),":",MOD(INT(spotify_top_songs_audio_features[[#This Row],[duration_ms]]/1000),60))</f>
        <v>2:15</v>
      </c>
      <c r="AA25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509" t="str">
        <f>spotify_top_songs_audio_features[[#This Row],[track_name]]</f>
        <v>Dua Lipa</v>
      </c>
    </row>
    <row r="2510" spans="1:28" x14ac:dyDescent="0.25">
      <c r="A2510" t="s">
        <v>12149</v>
      </c>
      <c r="B2510" t="s">
        <v>12150</v>
      </c>
      <c r="C2510" t="s">
        <v>12151</v>
      </c>
      <c r="D2510" t="s">
        <v>2215</v>
      </c>
      <c r="E2510" t="s">
        <v>113</v>
      </c>
      <c r="F2510" t="s">
        <v>24</v>
      </c>
      <c r="G2510" t="s">
        <v>25</v>
      </c>
      <c r="H2510">
        <v>822</v>
      </c>
      <c r="I2510">
        <v>544</v>
      </c>
      <c r="J2510">
        <v>332</v>
      </c>
      <c r="K2510" t="s">
        <v>7571</v>
      </c>
      <c r="L2510">
        <v>2.4000000000000001E-4</v>
      </c>
      <c r="M2510">
        <v>144</v>
      </c>
      <c r="N2510">
        <v>861</v>
      </c>
      <c r="O2510">
        <v>-6797</v>
      </c>
      <c r="P2510">
        <v>122047</v>
      </c>
      <c r="Q2510">
        <v>198001</v>
      </c>
      <c r="R2510">
        <v>12</v>
      </c>
      <c r="S2510">
        <v>46997144</v>
      </c>
      <c r="U2510" t="str">
        <f>IFERROR(LEFT(spotify_top_songs_audio_features[[#This Row],[artist_names]],SEARCH(",",spotify_top_songs_audio_features[[#This Row],[artist_names]])-1),spotify_top_songs_audio_features[[#This Row],[artist_names]])</f>
        <v>Andy Grammer</v>
      </c>
      <c r="V2510" t="str">
        <f>IFERROR(MID(spotify_top_songs_audio_features[[#This Row],[artist_names]],SEARCH(",",spotify_top_songs_audio_features[[#This Row],[artist_names]])+2,99),"")</f>
        <v/>
      </c>
      <c r="W2510" t="str">
        <f>spotify_top_songs_audio_features[[#This Row],[source]]</f>
        <v>S-Curve Records</v>
      </c>
      <c r="X2510" s="1">
        <f>spotify_top_songs_audio_features[[#This Row],[streams]]</f>
        <v>46997144</v>
      </c>
      <c r="Y2510" t="str">
        <f>IF(Tabela2[[#This Row],[feat]]="","","Feat")</f>
        <v/>
      </c>
      <c r="Z2510" s="17" t="str">
        <f>CONCATENATE(INT(spotify_top_songs_audio_features[[#This Row],[duration_ms]]/(60*1000)),":",MOD(INT(spotify_top_songs_audio_features[[#This Row],[duration_ms]]/1000),60))</f>
        <v>3:18</v>
      </c>
      <c r="AA25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10" t="str">
        <f>spotify_top_songs_audio_features[[#This Row],[track_name]]</f>
        <v>Fresh Eyes</v>
      </c>
    </row>
    <row r="2511" spans="1:28" x14ac:dyDescent="0.25">
      <c r="A2511" t="s">
        <v>11463</v>
      </c>
      <c r="B2511" t="s">
        <v>11464</v>
      </c>
      <c r="C2511" t="s">
        <v>11465</v>
      </c>
      <c r="D2511" t="s">
        <v>48</v>
      </c>
      <c r="E2511" t="s">
        <v>43</v>
      </c>
      <c r="F2511" t="s">
        <v>32</v>
      </c>
      <c r="G2511" t="s">
        <v>25</v>
      </c>
      <c r="H2511">
        <v>6</v>
      </c>
      <c r="I2511">
        <v>567</v>
      </c>
      <c r="J2511">
        <v>33</v>
      </c>
      <c r="K2511" t="s">
        <v>11466</v>
      </c>
      <c r="L2511">
        <v>8.7299999999999997E-4</v>
      </c>
      <c r="M2511">
        <v>495</v>
      </c>
      <c r="N2511">
        <v>951</v>
      </c>
      <c r="O2511">
        <v>-7269</v>
      </c>
      <c r="P2511">
        <v>119043</v>
      </c>
      <c r="Q2511">
        <v>268235</v>
      </c>
      <c r="R2511">
        <v>3</v>
      </c>
      <c r="S2511">
        <v>46985993</v>
      </c>
      <c r="U2511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511" t="str">
        <f>IFERROR(MID(spotify_top_songs_audio_features[[#This Row],[artist_names]],SEARCH(",",spotify_top_songs_audio_features[[#This Row],[artist_names]])+2,99),"")</f>
        <v>Future</v>
      </c>
      <c r="W2511" t="str">
        <f>spotify_top_songs_audio_features[[#This Row],[source]]</f>
        <v>Republic Records</v>
      </c>
      <c r="X2511" s="1">
        <f>spotify_top_songs_audio_features[[#This Row],[streams]]</f>
        <v>46985993</v>
      </c>
      <c r="Y2511" t="str">
        <f>IF(Tabela2[[#This Row],[feat]]="","","Feat")</f>
        <v>Feat</v>
      </c>
      <c r="Z2511" s="17" t="str">
        <f>CONCATENATE(INT(spotify_top_songs_audio_features[[#This Row],[duration_ms]]/(60*1000)),":",MOD(INT(spotify_top_songs_audio_features[[#This Row],[duration_ms]]/1000),60))</f>
        <v>4:28</v>
      </c>
      <c r="AA25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511" t="str">
        <f>spotify_top_songs_audio_features[[#This Row],[track_name]]</f>
        <v>Double Fantasy (with Future)</v>
      </c>
    </row>
    <row r="2512" spans="1:28" x14ac:dyDescent="0.25">
      <c r="A2512" t="s">
        <v>1703</v>
      </c>
      <c r="B2512" t="s">
        <v>1704</v>
      </c>
      <c r="C2512" t="s">
        <v>1705</v>
      </c>
      <c r="D2512" t="s">
        <v>1706</v>
      </c>
      <c r="E2512" t="s">
        <v>102</v>
      </c>
      <c r="F2512" t="s">
        <v>32</v>
      </c>
      <c r="G2512" t="s">
        <v>25</v>
      </c>
      <c r="H2512">
        <v>696</v>
      </c>
      <c r="I2512">
        <v>678</v>
      </c>
      <c r="J2512">
        <v>735</v>
      </c>
      <c r="K2512" t="s">
        <v>1707</v>
      </c>
      <c r="L2512">
        <v>2.22E-4</v>
      </c>
      <c r="M2512">
        <v>134</v>
      </c>
      <c r="N2512">
        <v>346</v>
      </c>
      <c r="O2512">
        <v>-5893</v>
      </c>
      <c r="P2512">
        <v>91985</v>
      </c>
      <c r="Q2512">
        <v>219202</v>
      </c>
      <c r="R2512">
        <v>18</v>
      </c>
      <c r="S2512">
        <v>46884378</v>
      </c>
      <c r="U2512" t="str">
        <f>IFERROR(LEFT(spotify_top_songs_audio_features[[#This Row],[artist_names]],SEARCH(",",spotify_top_songs_audio_features[[#This Row],[artist_names]])-1),spotify_top_songs_audio_features[[#This Row],[artist_names]])</f>
        <v>Trueno</v>
      </c>
      <c r="V2512" t="str">
        <f>IFERROR(MID(spotify_top_songs_audio_features[[#This Row],[artist_names]],SEARCH(",",spotify_top_songs_audio_features[[#This Row],[artist_names]])+2,99),"")</f>
        <v>Nicki Nicole, Bizarrap, Taiu, TATOOL</v>
      </c>
      <c r="W2512" t="str">
        <f>spotify_top_songs_audio_features[[#This Row],[source]]</f>
        <v>NEUEN</v>
      </c>
      <c r="X2512" s="1">
        <f>spotify_top_songs_audio_features[[#This Row],[streams]]</f>
        <v>46884378</v>
      </c>
      <c r="Y2512" t="str">
        <f>IF(Tabela2[[#This Row],[feat]]="","","Feat")</f>
        <v>Feat</v>
      </c>
      <c r="Z2512" s="17" t="str">
        <f>CONCATENATE(INT(spotify_top_songs_audio_features[[#This Row],[duration_ms]]/(60*1000)),":",MOD(INT(spotify_top_songs_audio_features[[#This Row],[duration_ms]]/1000),60))</f>
        <v>3:39</v>
      </c>
      <c r="AA25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512" t="str">
        <f>spotify_top_songs_audio_features[[#This Row],[track_name]]</f>
        <v>Mamichula - con Nicki Nicole</v>
      </c>
    </row>
    <row r="2513" spans="1:28" x14ac:dyDescent="0.25">
      <c r="A2513" t="s">
        <v>11903</v>
      </c>
      <c r="B2513" t="s">
        <v>11904</v>
      </c>
      <c r="C2513" t="s">
        <v>11905</v>
      </c>
      <c r="D2513" t="s">
        <v>840</v>
      </c>
      <c r="E2513" t="s">
        <v>142</v>
      </c>
      <c r="F2513" t="s">
        <v>24</v>
      </c>
      <c r="G2513" t="s">
        <v>25</v>
      </c>
      <c r="H2513">
        <v>874</v>
      </c>
      <c r="I2513">
        <v>487</v>
      </c>
      <c r="J2513">
        <v>641</v>
      </c>
      <c r="K2513" t="s">
        <v>8550</v>
      </c>
      <c r="L2513">
        <v>2.96E-3</v>
      </c>
      <c r="M2513">
        <v>524</v>
      </c>
      <c r="N2513">
        <v>746</v>
      </c>
      <c r="O2513">
        <v>-8154</v>
      </c>
      <c r="P2513">
        <v>144956</v>
      </c>
      <c r="Q2513">
        <v>203630</v>
      </c>
      <c r="R2513">
        <v>10</v>
      </c>
      <c r="S2513">
        <v>46787750</v>
      </c>
      <c r="U2513" t="str">
        <f>IFERROR(LEFT(spotify_top_songs_audio_features[[#This Row],[artist_names]],SEARCH(",",spotify_top_songs_audio_features[[#This Row],[artist_names]])-1),spotify_top_songs_audio_features[[#This Row],[artist_names]])</f>
        <v>Bausa</v>
      </c>
      <c r="V2513" t="str">
        <f>IFERROR(MID(spotify_top_songs_audio_features[[#This Row],[artist_names]],SEARCH(",",spotify_top_songs_audio_features[[#This Row],[artist_names]])+2,99),"")</f>
        <v/>
      </c>
      <c r="W2513" t="str">
        <f>spotify_top_songs_audio_features[[#This Row],[source]]</f>
        <v>WM Germany</v>
      </c>
      <c r="X2513" s="1">
        <f>spotify_top_songs_audio_features[[#This Row],[streams]]</f>
        <v>46787750</v>
      </c>
      <c r="Y2513" t="str">
        <f>IF(Tabela2[[#This Row],[feat]]="","","Feat")</f>
        <v/>
      </c>
      <c r="Z2513" s="17" t="str">
        <f>CONCATENATE(INT(spotify_top_songs_audio_features[[#This Row],[duration_ms]]/(60*1000)),":",MOD(INT(spotify_top_songs_audio_features[[#This Row],[duration_ms]]/1000),60))</f>
        <v>3:23</v>
      </c>
      <c r="AA25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513" t="str">
        <f>spotify_top_songs_audio_features[[#This Row],[track_name]]</f>
        <v>Was du Liebe nennst</v>
      </c>
    </row>
    <row r="2514" spans="1:28" x14ac:dyDescent="0.25">
      <c r="A2514" t="s">
        <v>14372</v>
      </c>
      <c r="B2514" t="s">
        <v>14373</v>
      </c>
      <c r="C2514" t="s">
        <v>14374</v>
      </c>
      <c r="D2514" t="s">
        <v>635</v>
      </c>
      <c r="E2514" t="s">
        <v>31</v>
      </c>
      <c r="F2514" t="s">
        <v>24</v>
      </c>
      <c r="G2514" t="s">
        <v>25</v>
      </c>
      <c r="H2514">
        <v>852</v>
      </c>
      <c r="I2514">
        <v>675</v>
      </c>
      <c r="J2514">
        <v>197</v>
      </c>
      <c r="K2514" t="s">
        <v>6077</v>
      </c>
      <c r="L2514">
        <v>3.7399999999999998E-3</v>
      </c>
      <c r="M2514">
        <v>36</v>
      </c>
      <c r="N2514">
        <v>83</v>
      </c>
      <c r="O2514">
        <v>-6271</v>
      </c>
      <c r="P2514">
        <v>99012</v>
      </c>
      <c r="Q2514">
        <v>215467</v>
      </c>
      <c r="R2514">
        <v>3</v>
      </c>
      <c r="S2514">
        <v>46760770</v>
      </c>
      <c r="U2514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514" t="str">
        <f>IFERROR(MID(spotify_top_songs_audio_features[[#This Row],[artist_names]],SEARCH(",",spotify_top_songs_audio_features[[#This Row],[artist_names]])+2,99),"")</f>
        <v>Playboi Carti, Madonna</v>
      </c>
      <c r="W2514" t="str">
        <f>spotify_top_songs_audio_features[[#This Row],[source]]</f>
        <v>Universal Republic Records</v>
      </c>
      <c r="X2514" s="1">
        <f>spotify_top_songs_audio_features[[#This Row],[streams]]</f>
        <v>46760770</v>
      </c>
      <c r="Y2514" t="str">
        <f>IF(Tabela2[[#This Row],[feat]]="","","Feat")</f>
        <v>Feat</v>
      </c>
      <c r="Z2514" s="17" t="str">
        <f>CONCATENATE(INT(spotify_top_songs_audio_features[[#This Row],[duration_ms]]/(60*1000)),":",MOD(INT(spotify_top_songs_audio_features[[#This Row],[duration_ms]]/1000),60))</f>
        <v>3:35</v>
      </c>
      <c r="AA25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14" t="str">
        <f>spotify_top_songs_audio_features[[#This Row],[track_name]]</f>
        <v>Popular (with Playboi Carti &amp; Madonna)</v>
      </c>
    </row>
    <row r="2515" spans="1:28" x14ac:dyDescent="0.25">
      <c r="A2515" t="s">
        <v>15518</v>
      </c>
      <c r="B2515" t="s">
        <v>15519</v>
      </c>
      <c r="C2515" t="s">
        <v>15520</v>
      </c>
      <c r="D2515" t="s">
        <v>286</v>
      </c>
      <c r="E2515" t="s">
        <v>97</v>
      </c>
      <c r="F2515" t="s">
        <v>24</v>
      </c>
      <c r="G2515" t="s">
        <v>25</v>
      </c>
      <c r="H2515">
        <v>868</v>
      </c>
      <c r="I2515">
        <v>407</v>
      </c>
      <c r="J2515">
        <v>295</v>
      </c>
      <c r="K2515" t="s">
        <v>9139</v>
      </c>
      <c r="L2515">
        <v>111</v>
      </c>
      <c r="M2515">
        <v>139</v>
      </c>
      <c r="N2515">
        <v>255</v>
      </c>
      <c r="O2515">
        <v>-7735</v>
      </c>
      <c r="P2515">
        <v>107524</v>
      </c>
      <c r="Q2515">
        <v>133694</v>
      </c>
      <c r="R2515">
        <v>3</v>
      </c>
      <c r="S2515">
        <v>46760423</v>
      </c>
      <c r="U251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515" t="str">
        <f>IFERROR(MID(spotify_top_songs_audio_features[[#This Row],[artist_names]],SEARCH(",",spotify_top_songs_audio_features[[#This Row],[artist_names]])+2,99),"")</f>
        <v>Bad Bunny</v>
      </c>
      <c r="W2515" t="str">
        <f>spotify_top_songs_audio_features[[#This Row],[source]]</f>
        <v>OVO/Republic</v>
      </c>
      <c r="X2515" s="1">
        <f>spotify_top_songs_audio_features[[#This Row],[streams]]</f>
        <v>46760423</v>
      </c>
      <c r="Y2515" t="str">
        <f>IF(Tabela2[[#This Row],[feat]]="","","Feat")</f>
        <v>Feat</v>
      </c>
      <c r="Z2515" s="17" t="str">
        <f>CONCATENATE(INT(spotify_top_songs_audio_features[[#This Row],[duration_ms]]/(60*1000)),":",MOD(INT(spotify_top_songs_audio_features[[#This Row],[duration_ms]]/1000),60))</f>
        <v>2:13</v>
      </c>
      <c r="AA25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515" t="str">
        <f>spotify_top_songs_audio_features[[#This Row],[track_name]]</f>
        <v>Gently (feat. Bad Bunny)</v>
      </c>
    </row>
    <row r="2516" spans="1:28" x14ac:dyDescent="0.25">
      <c r="A2516" t="s">
        <v>16500</v>
      </c>
      <c r="B2516" t="s">
        <v>3237</v>
      </c>
      <c r="C2516" t="s">
        <v>16501</v>
      </c>
      <c r="D2516" t="s">
        <v>1959</v>
      </c>
      <c r="E2516" t="s">
        <v>469</v>
      </c>
      <c r="F2516" t="s">
        <v>24</v>
      </c>
      <c r="G2516" t="s">
        <v>25</v>
      </c>
      <c r="H2516">
        <v>46</v>
      </c>
      <c r="I2516">
        <v>66</v>
      </c>
      <c r="J2516">
        <v>652</v>
      </c>
      <c r="K2516" t="s">
        <v>10225</v>
      </c>
      <c r="L2516">
        <v>139</v>
      </c>
      <c r="M2516">
        <v>34</v>
      </c>
      <c r="N2516">
        <v>18</v>
      </c>
      <c r="O2516">
        <v>-6642</v>
      </c>
      <c r="P2516">
        <v>141722</v>
      </c>
      <c r="Q2516">
        <v>191710</v>
      </c>
      <c r="R2516">
        <v>13</v>
      </c>
      <c r="S2516">
        <v>46695755</v>
      </c>
      <c r="U2516" t="str">
        <f>IFERROR(LEFT(spotify_top_songs_audio_features[[#This Row],[artist_names]],SEARCH(",",spotify_top_songs_audio_features[[#This Row],[artist_names]])-1),spotify_top_songs_audio_features[[#This Row],[artist_names]])</f>
        <v>Labrinth</v>
      </c>
      <c r="V2516" t="str">
        <f>IFERROR(MID(spotify_top_songs_audio_features[[#This Row],[artist_names]],SEARCH(",",spotify_top_songs_audio_features[[#This Row],[artist_names]])+2,99),"")</f>
        <v>Zendaya</v>
      </c>
      <c r="W2516" t="str">
        <f>spotify_top_songs_audio_features[[#This Row],[source]]</f>
        <v>Syco Music</v>
      </c>
      <c r="X2516" s="1">
        <f>spotify_top_songs_audio_features[[#This Row],[streams]]</f>
        <v>46695755</v>
      </c>
      <c r="Y2516" t="str">
        <f>IF(Tabela2[[#This Row],[feat]]="","","Feat")</f>
        <v>Feat</v>
      </c>
      <c r="Z2516" s="17" t="str">
        <f>CONCATENATE(INT(spotify_top_songs_audio_features[[#This Row],[duration_ms]]/(60*1000)),":",MOD(INT(spotify_top_songs_audio_features[[#This Row],[duration_ms]]/1000),60))</f>
        <v>3:11</v>
      </c>
      <c r="AA25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516" t="str">
        <f>spotify_top_songs_audio_features[[#This Row],[track_name]]</f>
        <v>All For Us</v>
      </c>
    </row>
    <row r="2517" spans="1:28" x14ac:dyDescent="0.25">
      <c r="A2517" t="s">
        <v>4355</v>
      </c>
      <c r="B2517" t="s">
        <v>352</v>
      </c>
      <c r="C2517" t="s">
        <v>4356</v>
      </c>
      <c r="D2517" t="s">
        <v>354</v>
      </c>
      <c r="E2517" t="s">
        <v>97</v>
      </c>
      <c r="F2517" t="s">
        <v>32</v>
      </c>
      <c r="G2517" t="s">
        <v>25</v>
      </c>
      <c r="H2517">
        <v>657</v>
      </c>
      <c r="I2517">
        <v>553</v>
      </c>
      <c r="J2517">
        <v>394</v>
      </c>
      <c r="K2517" t="s">
        <v>4357</v>
      </c>
      <c r="L2517">
        <v>0</v>
      </c>
      <c r="M2517">
        <v>129</v>
      </c>
      <c r="N2517">
        <v>576</v>
      </c>
      <c r="O2517">
        <v>-708</v>
      </c>
      <c r="P2517">
        <v>134925</v>
      </c>
      <c r="Q2517">
        <v>184889</v>
      </c>
      <c r="R2517">
        <v>3</v>
      </c>
      <c r="S2517">
        <v>46668646</v>
      </c>
      <c r="U2517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2517" t="str">
        <f>IFERROR(MID(spotify_top_songs_audio_features[[#This Row],[artist_names]],SEARCH(",",spotify_top_songs_audio_features[[#This Row],[artist_names]])+2,99),"")</f>
        <v/>
      </c>
      <c r="W2517" t="str">
        <f>spotify_top_songs_audio_features[[#This Row],[source]]</f>
        <v>Cactus Jack/Epic</v>
      </c>
      <c r="X2517" s="1">
        <f>spotify_top_songs_audio_features[[#This Row],[streams]]</f>
        <v>46668646</v>
      </c>
      <c r="Y2517" t="str">
        <f>IF(Tabela2[[#This Row],[feat]]="","","Feat")</f>
        <v/>
      </c>
      <c r="Z2517" s="17" t="str">
        <f>CONCATENATE(INT(spotify_top_songs_audio_features[[#This Row],[duration_ms]]/(60*1000)),":",MOD(INT(spotify_top_songs_audio_features[[#This Row],[duration_ms]]/1000),60))</f>
        <v>3:4</v>
      </c>
      <c r="AA25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517" t="str">
        <f>spotify_top_songs_audio_features[[#This Row],[track_name]]</f>
        <v>THANK GOD</v>
      </c>
    </row>
    <row r="2518" spans="1:28" x14ac:dyDescent="0.25">
      <c r="A2518" t="s">
        <v>15788</v>
      </c>
      <c r="B2518" t="s">
        <v>1537</v>
      </c>
      <c r="C2518" t="s">
        <v>15789</v>
      </c>
      <c r="D2518" t="s">
        <v>22</v>
      </c>
      <c r="E2518" t="s">
        <v>31</v>
      </c>
      <c r="F2518" t="s">
        <v>24</v>
      </c>
      <c r="G2518" t="s">
        <v>152</v>
      </c>
      <c r="H2518">
        <v>652</v>
      </c>
      <c r="I2518">
        <v>453</v>
      </c>
      <c r="J2518">
        <v>445</v>
      </c>
      <c r="K2518" t="s">
        <v>4674</v>
      </c>
      <c r="L2518">
        <v>0</v>
      </c>
      <c r="M2518">
        <v>179</v>
      </c>
      <c r="N2518">
        <v>432</v>
      </c>
      <c r="O2518">
        <v>-6119</v>
      </c>
      <c r="P2518">
        <v>88038</v>
      </c>
      <c r="Q2518">
        <v>177391</v>
      </c>
      <c r="R2518">
        <v>16</v>
      </c>
      <c r="S2518">
        <v>46635861</v>
      </c>
      <c r="U2518" t="str">
        <f>IFERROR(LEFT(spotify_top_songs_audio_features[[#This Row],[artist_names]],SEARCH(",",spotify_top_songs_audio_features[[#This Row],[artist_names]])-1),spotify_top_songs_audio_features[[#This Row],[artist_names]])</f>
        <v>P!nk</v>
      </c>
      <c r="V2518" t="str">
        <f>IFERROR(MID(spotify_top_songs_audio_features[[#This Row],[artist_names]],SEARCH(",",spotify_top_songs_audio_features[[#This Row],[artist_names]])+2,99),"")</f>
        <v/>
      </c>
      <c r="W2518" t="str">
        <f>spotify_top_songs_audio_features[[#This Row],[source]]</f>
        <v>RCA Records Label</v>
      </c>
      <c r="X2518" s="1">
        <f>spotify_top_songs_audio_features[[#This Row],[streams]]</f>
        <v>46635861</v>
      </c>
      <c r="Y2518" t="str">
        <f>IF(Tabela2[[#This Row],[feat]]="","","Feat")</f>
        <v/>
      </c>
      <c r="Z2518" s="17" t="str">
        <f>CONCATENATE(INT(spotify_top_songs_audio_features[[#This Row],[duration_ms]]/(60*1000)),":",MOD(INT(spotify_top_songs_audio_features[[#This Row],[duration_ms]]/1000),60))</f>
        <v>2:57</v>
      </c>
      <c r="AA25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18" t="str">
        <f>spotify_top_songs_audio_features[[#This Row],[track_name]]</f>
        <v>Walk Me Home</v>
      </c>
    </row>
    <row r="2519" spans="1:28" x14ac:dyDescent="0.25">
      <c r="A2519" t="s">
        <v>14433</v>
      </c>
      <c r="B2519" t="s">
        <v>9702</v>
      </c>
      <c r="C2519" t="s">
        <v>9703</v>
      </c>
      <c r="D2519" t="s">
        <v>1319</v>
      </c>
      <c r="E2519" t="s">
        <v>86</v>
      </c>
      <c r="F2519" t="s">
        <v>32</v>
      </c>
      <c r="G2519" t="s">
        <v>25</v>
      </c>
      <c r="H2519">
        <v>595</v>
      </c>
      <c r="I2519">
        <v>759</v>
      </c>
      <c r="J2519">
        <v>423</v>
      </c>
      <c r="K2519" t="s">
        <v>4649</v>
      </c>
      <c r="L2519">
        <v>0</v>
      </c>
      <c r="M2519">
        <v>172</v>
      </c>
      <c r="N2519">
        <v>515</v>
      </c>
      <c r="O2519">
        <v>-4245</v>
      </c>
      <c r="P2519">
        <v>80953</v>
      </c>
      <c r="Q2519">
        <v>163733</v>
      </c>
      <c r="R2519">
        <v>8</v>
      </c>
      <c r="S2519">
        <v>46635520</v>
      </c>
      <c r="U2519" t="str">
        <f>IFERROR(LEFT(spotify_top_songs_audio_features[[#This Row],[artist_names]],SEARCH(",",spotify_top_songs_audio_features[[#This Row],[artist_names]])-1),spotify_top_songs_audio_features[[#This Row],[artist_names]])</f>
        <v>Anne-Marie</v>
      </c>
      <c r="V2519" t="str">
        <f>IFERROR(MID(spotify_top_songs_audio_features[[#This Row],[artist_names]],SEARCH(",",spotify_top_songs_audio_features[[#This Row],[artist_names]])+2,99),"")</f>
        <v>Niall Horan</v>
      </c>
      <c r="W2519" t="str">
        <f>spotify_top_songs_audio_features[[#This Row],[source]]</f>
        <v>Atlantic Records/Asylum</v>
      </c>
      <c r="X2519" s="1">
        <f>spotify_top_songs_audio_features[[#This Row],[streams]]</f>
        <v>46635520</v>
      </c>
      <c r="Y2519" t="str">
        <f>IF(Tabela2[[#This Row],[feat]]="","","Feat")</f>
        <v>Feat</v>
      </c>
      <c r="Z2519" s="17" t="str">
        <f>CONCATENATE(INT(spotify_top_songs_audio_features[[#This Row],[duration_ms]]/(60*1000)),":",MOD(INT(spotify_top_songs_audio_features[[#This Row],[duration_ms]]/1000),60))</f>
        <v>2:43</v>
      </c>
      <c r="AA25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519" t="str">
        <f>spotify_top_songs_audio_features[[#This Row],[track_name]]</f>
        <v>Our Song</v>
      </c>
    </row>
    <row r="2520" spans="1:28" x14ac:dyDescent="0.25">
      <c r="A2520" t="s">
        <v>10580</v>
      </c>
      <c r="B2520" t="s">
        <v>1209</v>
      </c>
      <c r="C2520" t="s">
        <v>10581</v>
      </c>
      <c r="D2520" t="s">
        <v>1211</v>
      </c>
      <c r="E2520" t="s">
        <v>142</v>
      </c>
      <c r="F2520" t="s">
        <v>24</v>
      </c>
      <c r="G2520" t="s">
        <v>25</v>
      </c>
      <c r="H2520">
        <v>708</v>
      </c>
      <c r="I2520">
        <v>691</v>
      </c>
      <c r="J2520">
        <v>442</v>
      </c>
      <c r="K2520" t="s">
        <v>3210</v>
      </c>
      <c r="L2520">
        <v>0</v>
      </c>
      <c r="M2520">
        <v>222</v>
      </c>
      <c r="N2520">
        <v>535</v>
      </c>
      <c r="O2520">
        <v>-5179</v>
      </c>
      <c r="P2520">
        <v>7999</v>
      </c>
      <c r="Q2520">
        <v>240527</v>
      </c>
      <c r="R2520">
        <v>3</v>
      </c>
      <c r="S2520">
        <v>46606711</v>
      </c>
      <c r="U2520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520" t="str">
        <f>IFERROR(MID(spotify_top_songs_audio_features[[#This Row],[artist_names]],SEARCH(",",spotify_top_songs_audio_features[[#This Row],[artist_names]])+2,99),"")</f>
        <v/>
      </c>
      <c r="W2520" t="str">
        <f>spotify_top_songs_audio_features[[#This Row],[source]]</f>
        <v>Grade A Productions/Interscope Records</v>
      </c>
      <c r="X2520" s="1">
        <f>spotify_top_songs_audio_features[[#This Row],[streams]]</f>
        <v>46606711</v>
      </c>
      <c r="Y2520" t="str">
        <f>IF(Tabela2[[#This Row],[feat]]="","","Feat")</f>
        <v/>
      </c>
      <c r="Z2520" s="17" t="str">
        <f>CONCATENATE(INT(spotify_top_songs_audio_features[[#This Row],[duration_ms]]/(60*1000)),":",MOD(INT(spotify_top_songs_audio_features[[#This Row],[duration_ms]]/1000),60))</f>
        <v>4:0</v>
      </c>
      <c r="AA25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520" t="str">
        <f>spotify_top_songs_audio_features[[#This Row],[track_name]]</f>
        <v>Robbery</v>
      </c>
    </row>
    <row r="2521" spans="1:28" x14ac:dyDescent="0.25">
      <c r="A2521" t="s">
        <v>8008</v>
      </c>
      <c r="B2521" t="s">
        <v>284</v>
      </c>
      <c r="C2521" t="s">
        <v>8009</v>
      </c>
      <c r="D2521" t="s">
        <v>423</v>
      </c>
      <c r="E2521" t="s">
        <v>31</v>
      </c>
      <c r="F2521" t="s">
        <v>24</v>
      </c>
      <c r="G2521" t="s">
        <v>25</v>
      </c>
      <c r="H2521">
        <v>84</v>
      </c>
      <c r="I2521">
        <v>744</v>
      </c>
      <c r="J2521">
        <v>113</v>
      </c>
      <c r="K2521" t="s">
        <v>8010</v>
      </c>
      <c r="L2521">
        <v>0</v>
      </c>
      <c r="M2521">
        <v>629</v>
      </c>
      <c r="N2521">
        <v>171</v>
      </c>
      <c r="O2521">
        <v>-4751</v>
      </c>
      <c r="P2521">
        <v>83737</v>
      </c>
      <c r="Q2521">
        <v>204347</v>
      </c>
      <c r="R2521">
        <v>4</v>
      </c>
      <c r="S2521">
        <v>46587392</v>
      </c>
      <c r="U2521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521" t="str">
        <f>IFERROR(MID(spotify_top_songs_audio_features[[#This Row],[artist_names]],SEARCH(",",spotify_top_songs_audio_features[[#This Row],[artist_names]])+2,99),"")</f>
        <v/>
      </c>
      <c r="W2521" t="str">
        <f>spotify_top_songs_audio_features[[#This Row],[source]]</f>
        <v>OVO</v>
      </c>
      <c r="X2521" s="1">
        <f>spotify_top_songs_audio_features[[#This Row],[streams]]</f>
        <v>46587392</v>
      </c>
      <c r="Y2521" t="str">
        <f>IF(Tabela2[[#This Row],[feat]]="","","Feat")</f>
        <v/>
      </c>
      <c r="Z2521" s="17" t="str">
        <f>CONCATENATE(INT(spotify_top_songs_audio_features[[#This Row],[duration_ms]]/(60*1000)),":",MOD(INT(spotify_top_songs_audio_features[[#This Row],[duration_ms]]/1000),60))</f>
        <v>3:24</v>
      </c>
      <c r="AA25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21" t="str">
        <f>spotify_top_songs_audio_features[[#This Row],[track_name]]</f>
        <v>No Friends In The Industry</v>
      </c>
    </row>
    <row r="2522" spans="1:28" x14ac:dyDescent="0.25">
      <c r="A2522" t="s">
        <v>921</v>
      </c>
      <c r="B2522" t="s">
        <v>922</v>
      </c>
      <c r="C2522" t="s">
        <v>923</v>
      </c>
      <c r="D2522" t="s">
        <v>924</v>
      </c>
      <c r="E2522" t="s">
        <v>70</v>
      </c>
      <c r="F2522" t="s">
        <v>32</v>
      </c>
      <c r="G2522" t="s">
        <v>25</v>
      </c>
      <c r="H2522">
        <v>623</v>
      </c>
      <c r="I2522">
        <v>799</v>
      </c>
      <c r="J2522">
        <v>713</v>
      </c>
      <c r="K2522" t="s">
        <v>925</v>
      </c>
      <c r="L2522">
        <v>0</v>
      </c>
      <c r="M2522">
        <v>365</v>
      </c>
      <c r="N2522">
        <v>552</v>
      </c>
      <c r="O2522">
        <v>-4152</v>
      </c>
      <c r="P2522">
        <v>169901</v>
      </c>
      <c r="Q2522">
        <v>288000</v>
      </c>
      <c r="R2522">
        <v>5</v>
      </c>
      <c r="S2522">
        <v>46584326</v>
      </c>
      <c r="U2522" t="str">
        <f>IFERROR(LEFT(spotify_top_songs_audio_features[[#This Row],[artist_names]],SEARCH(",",spotify_top_songs_audio_features[[#This Row],[artist_names]])-1),spotify_top_songs_audio_features[[#This Row],[artist_names]])</f>
        <v>SAIKO</v>
      </c>
      <c r="V2522" t="str">
        <f>IFERROR(MID(spotify_top_songs_audio_features[[#This Row],[artist_names]],SEARCH(",",spotify_top_songs_audio_features[[#This Row],[artist_names]])+2,99),"")</f>
        <v>Quevedo, Feid, Mora</v>
      </c>
      <c r="W2522" t="str">
        <f>spotify_top_songs_audio_features[[#This Row],[source]]</f>
        <v>2023 Rimas Entertainment LLC.</v>
      </c>
      <c r="X2522" s="1">
        <f>spotify_top_songs_audio_features[[#This Row],[streams]]</f>
        <v>46584326</v>
      </c>
      <c r="Y2522" t="str">
        <f>IF(Tabela2[[#This Row],[feat]]="","","Feat")</f>
        <v>Feat</v>
      </c>
      <c r="Z2522" s="17" t="str">
        <f>CONCATENATE(INT(spotify_top_songs_audio_features[[#This Row],[duration_ms]]/(60*1000)),":",MOD(INT(spotify_top_songs_audio_features[[#This Row],[duration_ms]]/1000),60))</f>
        <v>4:48</v>
      </c>
      <c r="AA25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522" t="str">
        <f>spotify_top_songs_audio_features[[#This Row],[track_name]]</f>
        <v>POLARIS - Remix</v>
      </c>
    </row>
    <row r="2523" spans="1:28" x14ac:dyDescent="0.25">
      <c r="A2523" t="s">
        <v>14211</v>
      </c>
      <c r="B2523" t="s">
        <v>758</v>
      </c>
      <c r="C2523" t="s">
        <v>14212</v>
      </c>
      <c r="D2523" t="s">
        <v>1927</v>
      </c>
      <c r="E2523" t="s">
        <v>113</v>
      </c>
      <c r="F2523" t="s">
        <v>24</v>
      </c>
      <c r="G2523" t="s">
        <v>25</v>
      </c>
      <c r="H2523">
        <v>423</v>
      </c>
      <c r="I2523">
        <v>355</v>
      </c>
      <c r="J2523">
        <v>454</v>
      </c>
      <c r="K2523" t="s">
        <v>14213</v>
      </c>
      <c r="L2523">
        <v>0</v>
      </c>
      <c r="M2523">
        <v>915</v>
      </c>
      <c r="N2523">
        <v>465</v>
      </c>
      <c r="O2523">
        <v>-10565</v>
      </c>
      <c r="P2523">
        <v>93788</v>
      </c>
      <c r="Q2523">
        <v>214613</v>
      </c>
      <c r="R2523">
        <v>7</v>
      </c>
      <c r="S2523">
        <v>46538586</v>
      </c>
      <c r="U2523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2523" t="str">
        <f>IFERROR(MID(spotify_top_songs_audio_features[[#This Row],[artist_names]],SEARCH(",",spotify_top_songs_audio_features[[#This Row],[artist_names]])+2,99),"")</f>
        <v/>
      </c>
      <c r="W2523" t="str">
        <f>spotify_top_songs_audio_features[[#This Row],[source]]</f>
        <v>Walt Disney Records</v>
      </c>
      <c r="X2523" s="1">
        <f>spotify_top_songs_audio_features[[#This Row],[streams]]</f>
        <v>46538586</v>
      </c>
      <c r="Y2523" t="str">
        <f>IF(Tabela2[[#This Row],[feat]]="","","Feat")</f>
        <v/>
      </c>
      <c r="Z2523" s="17" t="str">
        <f>CONCATENATE(INT(spotify_top_songs_audio_features[[#This Row],[duration_ms]]/(60*1000)),":",MOD(INT(spotify_top_songs_audio_features[[#This Row],[duration_ms]]/1000),60))</f>
        <v>3:34</v>
      </c>
      <c r="AA25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23" t="str">
        <f>spotify_top_songs_audio_features[[#This Row],[track_name]]</f>
        <v>Dos Oruguitas</v>
      </c>
    </row>
    <row r="2524" spans="1:28" x14ac:dyDescent="0.25">
      <c r="A2524" t="s">
        <v>16805</v>
      </c>
      <c r="B2524" t="s">
        <v>15431</v>
      </c>
      <c r="C2524" t="s">
        <v>15432</v>
      </c>
      <c r="D2524" t="s">
        <v>13135</v>
      </c>
      <c r="E2524" t="s">
        <v>31</v>
      </c>
      <c r="F2524" t="s">
        <v>32</v>
      </c>
      <c r="G2524" t="s">
        <v>25</v>
      </c>
      <c r="H2524">
        <v>698</v>
      </c>
      <c r="I2524">
        <v>454</v>
      </c>
      <c r="J2524">
        <v>151</v>
      </c>
      <c r="K2524" t="s">
        <v>6590</v>
      </c>
      <c r="L2524">
        <v>0</v>
      </c>
      <c r="M2524">
        <v>155</v>
      </c>
      <c r="N2524">
        <v>137</v>
      </c>
      <c r="O2524">
        <v>-6756</v>
      </c>
      <c r="P2524">
        <v>92932</v>
      </c>
      <c r="Q2524">
        <v>260640</v>
      </c>
      <c r="R2524">
        <v>3</v>
      </c>
      <c r="S2524">
        <v>46530288</v>
      </c>
      <c r="U2524" t="str">
        <f>IFERROR(LEFT(spotify_top_songs_audio_features[[#This Row],[artist_names]],SEARCH(",",spotify_top_songs_audio_features[[#This Row],[artist_names]])-1),spotify_top_songs_audio_features[[#This Row],[artist_names]])</f>
        <v>Chris Brown</v>
      </c>
      <c r="V2524" t="str">
        <f>IFERROR(MID(spotify_top_songs_audio_features[[#This Row],[artist_names]],SEARCH(",",spotify_top_songs_audio_features[[#This Row],[artist_names]])+2,99),"")</f>
        <v>Drake</v>
      </c>
      <c r="W2524" t="str">
        <f>spotify_top_songs_audio_features[[#This Row],[source]]</f>
        <v>Chris Brown Entertainment/RCA Records</v>
      </c>
      <c r="X2524" s="1">
        <f>spotify_top_songs_audio_features[[#This Row],[streams]]</f>
        <v>46530288</v>
      </c>
      <c r="Y2524" t="str">
        <f>IF(Tabela2[[#This Row],[feat]]="","","Feat")</f>
        <v>Feat</v>
      </c>
      <c r="Z2524" s="17" t="str">
        <f>CONCATENATE(INT(spotify_top_songs_audio_features[[#This Row],[duration_ms]]/(60*1000)),":",MOD(INT(spotify_top_songs_audio_features[[#This Row],[duration_ms]]/1000),60))</f>
        <v>4:20</v>
      </c>
      <c r="AA25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24" t="str">
        <f>spotify_top_songs_audio_features[[#This Row],[track_name]]</f>
        <v>No Guidance (feat. Drake)</v>
      </c>
    </row>
    <row r="2525" spans="1:28" x14ac:dyDescent="0.25">
      <c r="A2525" t="s">
        <v>10951</v>
      </c>
      <c r="B2525" t="s">
        <v>10952</v>
      </c>
      <c r="C2525" t="s">
        <v>10953</v>
      </c>
      <c r="D2525" t="s">
        <v>10954</v>
      </c>
      <c r="E2525" t="s">
        <v>97</v>
      </c>
      <c r="F2525" t="s">
        <v>32</v>
      </c>
      <c r="G2525" t="s">
        <v>25</v>
      </c>
      <c r="H2525">
        <v>954</v>
      </c>
      <c r="I2525">
        <v>696</v>
      </c>
      <c r="J2525">
        <v>204</v>
      </c>
      <c r="K2525" t="s">
        <v>10955</v>
      </c>
      <c r="L2525">
        <v>498</v>
      </c>
      <c r="M2525">
        <v>754</v>
      </c>
      <c r="N2525">
        <v>432</v>
      </c>
      <c r="O2525">
        <v>-7117</v>
      </c>
      <c r="P2525">
        <v>100036</v>
      </c>
      <c r="Q2525">
        <v>139413</v>
      </c>
      <c r="R2525">
        <v>8</v>
      </c>
      <c r="S2525">
        <v>46506691</v>
      </c>
      <c r="U2525" t="str">
        <f>IFERROR(LEFT(spotify_top_songs_audio_features[[#This Row],[artist_names]],SEARCH(",",spotify_top_songs_audio_features[[#This Row],[artist_names]])-1),spotify_top_songs_audio_features[[#This Row],[artist_names]])</f>
        <v>Saweetie</v>
      </c>
      <c r="V2525" t="str">
        <f>IFERROR(MID(spotify_top_songs_audio_features[[#This Row],[artist_names]],SEARCH(",",spotify_top_songs_audio_features[[#This Row],[artist_names]])+2,99),"")</f>
        <v/>
      </c>
      <c r="W2525" t="str">
        <f>spotify_top_songs_audio_features[[#This Row],[source]]</f>
        <v>ICY/Artistry Records/Warner Records</v>
      </c>
      <c r="X2525" s="1">
        <f>spotify_top_songs_audio_features[[#This Row],[streams]]</f>
        <v>46506691</v>
      </c>
      <c r="Y2525" t="str">
        <f>IF(Tabela2[[#This Row],[feat]]="","","Feat")</f>
        <v/>
      </c>
      <c r="Z2525" s="17" t="str">
        <f>CONCATENATE(INT(spotify_top_songs_audio_features[[#This Row],[duration_ms]]/(60*1000)),":",MOD(INT(spotify_top_songs_audio_features[[#This Row],[duration_ms]]/1000),60))</f>
        <v>2:19</v>
      </c>
      <c r="AA25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525" t="str">
        <f>spotify_top_songs_audio_features[[#This Row],[track_name]]</f>
        <v>Tap In</v>
      </c>
    </row>
    <row r="2526" spans="1:28" x14ac:dyDescent="0.25">
      <c r="A2526" t="s">
        <v>12758</v>
      </c>
      <c r="B2526" t="s">
        <v>12759</v>
      </c>
      <c r="C2526" t="s">
        <v>12760</v>
      </c>
      <c r="D2526" t="s">
        <v>22</v>
      </c>
      <c r="E2526" t="s">
        <v>58</v>
      </c>
      <c r="F2526" t="s">
        <v>24</v>
      </c>
      <c r="G2526" t="s">
        <v>25</v>
      </c>
      <c r="H2526">
        <v>736</v>
      </c>
      <c r="I2526">
        <v>81</v>
      </c>
      <c r="J2526">
        <v>906</v>
      </c>
      <c r="K2526" t="s">
        <v>12761</v>
      </c>
      <c r="L2526">
        <v>0</v>
      </c>
      <c r="M2526">
        <v>523</v>
      </c>
      <c r="N2526">
        <v>387</v>
      </c>
      <c r="O2526">
        <v>-6354</v>
      </c>
      <c r="P2526">
        <v>125011</v>
      </c>
      <c r="Q2526">
        <v>154448</v>
      </c>
      <c r="R2526">
        <v>6</v>
      </c>
      <c r="S2526">
        <v>46406241</v>
      </c>
      <c r="U2526" t="str">
        <f>IFERROR(LEFT(spotify_top_songs_audio_features[[#This Row],[artist_names]],SEARCH(",",spotify_top_songs_audio_features[[#This Row],[artist_names]])-1),spotify_top_songs_audio_features[[#This Row],[artist_names]])</f>
        <v>Ashley O</v>
      </c>
      <c r="V2526" t="str">
        <f>IFERROR(MID(spotify_top_songs_audio_features[[#This Row],[artist_names]],SEARCH(",",spotify_top_songs_audio_features[[#This Row],[artist_names]])+2,99),"")</f>
        <v/>
      </c>
      <c r="W2526" t="str">
        <f>spotify_top_songs_audio_features[[#This Row],[source]]</f>
        <v>RCA Records Label</v>
      </c>
      <c r="X2526" s="1">
        <f>spotify_top_songs_audio_features[[#This Row],[streams]]</f>
        <v>46406241</v>
      </c>
      <c r="Y2526" t="str">
        <f>IF(Tabela2[[#This Row],[feat]]="","","Feat")</f>
        <v/>
      </c>
      <c r="Z2526" s="17" t="str">
        <f>CONCATENATE(INT(spotify_top_songs_audio_features[[#This Row],[duration_ms]]/(60*1000)),":",MOD(INT(spotify_top_songs_audio_features[[#This Row],[duration_ms]]/1000),60))</f>
        <v>2:34</v>
      </c>
      <c r="AA25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526" t="str">
        <f>spotify_top_songs_audio_features[[#This Row],[track_name]]</f>
        <v>On A Roll</v>
      </c>
    </row>
    <row r="2527" spans="1:28" x14ac:dyDescent="0.25">
      <c r="A2527" t="s">
        <v>16095</v>
      </c>
      <c r="B2527" t="s">
        <v>16096</v>
      </c>
      <c r="C2527" t="s">
        <v>16097</v>
      </c>
      <c r="D2527" t="s">
        <v>48</v>
      </c>
      <c r="E2527" t="s">
        <v>113</v>
      </c>
      <c r="F2527" t="s">
        <v>24</v>
      </c>
      <c r="G2527" t="s">
        <v>25</v>
      </c>
      <c r="H2527">
        <v>892</v>
      </c>
      <c r="I2527">
        <v>507</v>
      </c>
      <c r="J2527">
        <v>378</v>
      </c>
      <c r="K2527" t="s">
        <v>16098</v>
      </c>
      <c r="L2527">
        <v>3.14E-3</v>
      </c>
      <c r="M2527">
        <v>109</v>
      </c>
      <c r="N2527">
        <v>695</v>
      </c>
      <c r="O2527">
        <v>-8282</v>
      </c>
      <c r="P2527">
        <v>14396</v>
      </c>
      <c r="Q2527">
        <v>158587</v>
      </c>
      <c r="R2527">
        <v>5</v>
      </c>
      <c r="S2527">
        <v>46405357</v>
      </c>
      <c r="U2527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527" t="str">
        <f>IFERROR(MID(spotify_top_songs_audio_features[[#This Row],[artist_names]],SEARCH(",",spotify_top_songs_audio_features[[#This Row],[artist_names]])+2,99),"")</f>
        <v>Victoria Monét</v>
      </c>
      <c r="W2527" t="str">
        <f>spotify_top_songs_audio_features[[#This Row],[source]]</f>
        <v>Republic Records</v>
      </c>
      <c r="X2527" s="1">
        <f>spotify_top_songs_audio_features[[#This Row],[streams]]</f>
        <v>46405357</v>
      </c>
      <c r="Y2527" t="str">
        <f>IF(Tabela2[[#This Row],[feat]]="","","Feat")</f>
        <v>Feat</v>
      </c>
      <c r="Z2527" s="17" t="str">
        <f>CONCATENATE(INT(spotify_top_songs_audio_features[[#This Row],[duration_ms]]/(60*1000)),":",MOD(INT(spotify_top_songs_audio_features[[#This Row],[duration_ms]]/1000),60))</f>
        <v>2:38</v>
      </c>
      <c r="AA25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27" t="str">
        <f>spotify_top_songs_audio_features[[#This Row],[track_name]]</f>
        <v>MONOPOLY (with Victoria Monét)</v>
      </c>
    </row>
    <row r="2528" spans="1:28" x14ac:dyDescent="0.25">
      <c r="A2528" t="s">
        <v>726</v>
      </c>
      <c r="B2528" t="s">
        <v>727</v>
      </c>
      <c r="C2528" t="s">
        <v>728</v>
      </c>
      <c r="D2528" t="s">
        <v>436</v>
      </c>
      <c r="E2528" t="s">
        <v>86</v>
      </c>
      <c r="F2528" t="s">
        <v>32</v>
      </c>
      <c r="G2528" t="s">
        <v>25</v>
      </c>
      <c r="H2528">
        <v>852</v>
      </c>
      <c r="I2528">
        <v>666</v>
      </c>
      <c r="J2528">
        <v>184</v>
      </c>
      <c r="K2528" t="s">
        <v>729</v>
      </c>
      <c r="L2528">
        <v>0</v>
      </c>
      <c r="M2528">
        <v>798</v>
      </c>
      <c r="N2528">
        <v>726</v>
      </c>
      <c r="O2528">
        <v>-6923</v>
      </c>
      <c r="P2528">
        <v>91046</v>
      </c>
      <c r="Q2528">
        <v>207760</v>
      </c>
      <c r="R2528">
        <v>5</v>
      </c>
      <c r="S2528">
        <v>46389797</v>
      </c>
      <c r="U2528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528" t="str">
        <f>IFERROR(MID(spotify_top_songs_audio_features[[#This Row],[artist_names]],SEARCH(",",spotify_top_songs_audio_features[[#This Row],[artist_names]])+2,99),"")</f>
        <v>Eminem, 50 Cent</v>
      </c>
      <c r="W2528" t="str">
        <f>spotify_top_songs_audio_features[[#This Row],[source]]</f>
        <v>Atlantic Records UK</v>
      </c>
      <c r="X2528" s="1">
        <f>spotify_top_songs_audio_features[[#This Row],[streams]]</f>
        <v>46389797</v>
      </c>
      <c r="Y2528" t="str">
        <f>IF(Tabela2[[#This Row],[feat]]="","","Feat")</f>
        <v>Feat</v>
      </c>
      <c r="Z2528" s="17" t="str">
        <f>CONCATENATE(INT(spotify_top_songs_audio_features[[#This Row],[duration_ms]]/(60*1000)),":",MOD(INT(spotify_top_songs_audio_features[[#This Row],[duration_ms]]/1000),60))</f>
        <v>3:27</v>
      </c>
      <c r="AA25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528" t="str">
        <f>spotify_top_songs_audio_features[[#This Row],[track_name]]</f>
        <v>Remember The Name (feat. Eminem &amp; 50 Cent)</v>
      </c>
    </row>
    <row r="2529" spans="1:28" x14ac:dyDescent="0.25">
      <c r="A2529" t="s">
        <v>14152</v>
      </c>
      <c r="B2529" t="s">
        <v>12240</v>
      </c>
      <c r="C2529" t="s">
        <v>14153</v>
      </c>
      <c r="D2529" t="s">
        <v>12242</v>
      </c>
      <c r="E2529" t="s">
        <v>31</v>
      </c>
      <c r="F2529" t="s">
        <v>32</v>
      </c>
      <c r="G2529" t="s">
        <v>25</v>
      </c>
      <c r="H2529">
        <v>763</v>
      </c>
      <c r="I2529">
        <v>671</v>
      </c>
      <c r="J2529">
        <v>1</v>
      </c>
      <c r="K2529" t="s">
        <v>10665</v>
      </c>
      <c r="L2529">
        <v>1.16E-3</v>
      </c>
      <c r="M2529">
        <v>375</v>
      </c>
      <c r="N2529">
        <v>602</v>
      </c>
      <c r="O2529">
        <v>-4029</v>
      </c>
      <c r="P2529">
        <v>12006</v>
      </c>
      <c r="Q2529">
        <v>197495</v>
      </c>
      <c r="R2529">
        <v>11</v>
      </c>
      <c r="S2529">
        <v>46365945</v>
      </c>
      <c r="U2529" t="str">
        <f>IFERROR(LEFT(spotify_top_songs_audio_features[[#This Row],[artist_names]],SEARCH(",",spotify_top_songs_audio_features[[#This Row],[artist_names]])-1),spotify_top_songs_audio_features[[#This Row],[artist_names]])</f>
        <v>MØ</v>
      </c>
      <c r="V2529" t="str">
        <f>IFERROR(MID(spotify_top_songs_audio_features[[#This Row],[artist_names]],SEARCH(",",spotify_top_songs_audio_features[[#This Row],[artist_names]])+2,99),"")</f>
        <v/>
      </c>
      <c r="W2529" t="str">
        <f>spotify_top_songs_audio_features[[#This Row],[source]]</f>
        <v>Chess Club/RCA Victor</v>
      </c>
      <c r="X2529" s="1">
        <f>spotify_top_songs_audio_features[[#This Row],[streams]]</f>
        <v>46365945</v>
      </c>
      <c r="Y2529" t="str">
        <f>IF(Tabela2[[#This Row],[feat]]="","","Feat")</f>
        <v/>
      </c>
      <c r="Z2529" s="17" t="str">
        <f>CONCATENATE(INT(spotify_top_songs_audio_features[[#This Row],[duration_ms]]/(60*1000)),":",MOD(INT(spotify_top_songs_audio_features[[#This Row],[duration_ms]]/1000),60))</f>
        <v>3:17</v>
      </c>
      <c r="AA25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29" t="str">
        <f>spotify_top_songs_audio_features[[#This Row],[track_name]]</f>
        <v>Nights With You</v>
      </c>
    </row>
    <row r="2530" spans="1:28" x14ac:dyDescent="0.25">
      <c r="A2530" t="s">
        <v>3280</v>
      </c>
      <c r="B2530" t="s">
        <v>3281</v>
      </c>
      <c r="C2530" t="s">
        <v>3282</v>
      </c>
      <c r="D2530" t="s">
        <v>182</v>
      </c>
      <c r="E2530" t="s">
        <v>142</v>
      </c>
      <c r="F2530" t="s">
        <v>24</v>
      </c>
      <c r="G2530" t="s">
        <v>25</v>
      </c>
      <c r="H2530">
        <v>54</v>
      </c>
      <c r="I2530">
        <v>928</v>
      </c>
      <c r="J2530">
        <v>337</v>
      </c>
      <c r="K2530" t="s">
        <v>3283</v>
      </c>
      <c r="L2530">
        <v>1.1100000000000001E-3</v>
      </c>
      <c r="M2530">
        <v>314</v>
      </c>
      <c r="N2530">
        <v>796</v>
      </c>
      <c r="O2530">
        <v>-6252</v>
      </c>
      <c r="P2530">
        <v>140419</v>
      </c>
      <c r="Q2530">
        <v>272333</v>
      </c>
      <c r="R2530">
        <v>20</v>
      </c>
      <c r="S2530">
        <v>46356136</v>
      </c>
      <c r="U2530" t="str">
        <f>IFERROR(LEFT(spotify_top_songs_audio_features[[#This Row],[artist_names]],SEARCH(",",spotify_top_songs_audio_features[[#This Row],[artist_names]])-1),spotify_top_songs_audio_features[[#This Row],[artist_names]])</f>
        <v>Elton John</v>
      </c>
      <c r="V2530" t="str">
        <f>IFERROR(MID(spotify_top_songs_audio_features[[#This Row],[artist_names]],SEARCH(",",spotify_top_songs_audio_features[[#This Row],[artist_names]])+2,99),"")</f>
        <v/>
      </c>
      <c r="W2530" t="str">
        <f>spotify_top_songs_audio_features[[#This Row],[source]]</f>
        <v>EMI</v>
      </c>
      <c r="X2530" s="1">
        <f>spotify_top_songs_audio_features[[#This Row],[streams]]</f>
        <v>46356136</v>
      </c>
      <c r="Y2530" t="str">
        <f>IF(Tabela2[[#This Row],[feat]]="","","Feat")</f>
        <v/>
      </c>
      <c r="Z2530" s="17" t="str">
        <f>CONCATENATE(INT(spotify_top_songs_audio_features[[#This Row],[duration_ms]]/(60*1000)),":",MOD(INT(spotify_top_songs_audio_features[[#This Row],[duration_ms]]/1000),60))</f>
        <v>4:32</v>
      </c>
      <c r="AA25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530" t="str">
        <f>spotify_top_songs_audio_features[[#This Row],[track_name]]</f>
        <v>Step Into Christmas - Remastered 1995</v>
      </c>
    </row>
    <row r="2531" spans="1:28" x14ac:dyDescent="0.25">
      <c r="A2531" t="s">
        <v>5941</v>
      </c>
      <c r="B2531" t="s">
        <v>687</v>
      </c>
      <c r="C2531" t="s">
        <v>4122</v>
      </c>
      <c r="D2531" t="s">
        <v>30</v>
      </c>
      <c r="E2531" t="s">
        <v>142</v>
      </c>
      <c r="F2531" t="s">
        <v>24</v>
      </c>
      <c r="G2531" t="s">
        <v>25</v>
      </c>
      <c r="H2531">
        <v>71</v>
      </c>
      <c r="I2531">
        <v>888</v>
      </c>
      <c r="J2531">
        <v>235</v>
      </c>
      <c r="K2531" t="s">
        <v>5942</v>
      </c>
      <c r="L2531">
        <v>0</v>
      </c>
      <c r="M2531">
        <v>134</v>
      </c>
      <c r="N2531">
        <v>816</v>
      </c>
      <c r="O2531">
        <v>-6457</v>
      </c>
      <c r="P2531">
        <v>170193</v>
      </c>
      <c r="Q2531">
        <v>225987</v>
      </c>
      <c r="R2531">
        <v>6</v>
      </c>
      <c r="S2531">
        <v>46355547</v>
      </c>
      <c r="U2531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2531" t="str">
        <f>IFERROR(MID(spotify_top_songs_audio_features[[#This Row],[artist_names]],SEARCH(",",spotify_top_songs_audio_features[[#This Row],[artist_names]])+2,99),"")</f>
        <v/>
      </c>
      <c r="W2531" t="str">
        <f>spotify_top_songs_audio_features[[#This Row],[source]]</f>
        <v>Def Jam Recordings</v>
      </c>
      <c r="X2531" s="1">
        <f>spotify_top_songs_audio_features[[#This Row],[streams]]</f>
        <v>46355547</v>
      </c>
      <c r="Y2531" t="str">
        <f>IF(Tabela2[[#This Row],[feat]]="","","Feat")</f>
        <v/>
      </c>
      <c r="Z2531" s="17" t="str">
        <f>CONCATENATE(INT(spotify_top_songs_audio_features[[#This Row],[duration_ms]]/(60*1000)),":",MOD(INT(spotify_top_songs_audio_features[[#This Row],[duration_ms]]/1000),60))</f>
        <v>3:45</v>
      </c>
      <c r="AA25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531" t="str">
        <f>spotify_top_songs_audio_features[[#This Row],[track_name]]</f>
        <v>Keanu Reeves</v>
      </c>
    </row>
    <row r="2532" spans="1:28" x14ac:dyDescent="0.25">
      <c r="A2532" t="s">
        <v>14963</v>
      </c>
      <c r="B2532" t="s">
        <v>1598</v>
      </c>
      <c r="C2532" t="s">
        <v>1599</v>
      </c>
      <c r="D2532" t="s">
        <v>1600</v>
      </c>
      <c r="E2532" t="s">
        <v>113</v>
      </c>
      <c r="F2532" t="s">
        <v>24</v>
      </c>
      <c r="G2532" t="s">
        <v>25</v>
      </c>
      <c r="H2532">
        <v>587</v>
      </c>
      <c r="I2532">
        <v>561</v>
      </c>
      <c r="J2532">
        <v>146</v>
      </c>
      <c r="K2532" t="s">
        <v>1601</v>
      </c>
      <c r="L2532">
        <v>0</v>
      </c>
      <c r="M2532">
        <v>109</v>
      </c>
      <c r="N2532">
        <v>351</v>
      </c>
      <c r="O2532">
        <v>-6569</v>
      </c>
      <c r="P2532">
        <v>80009</v>
      </c>
      <c r="Q2532">
        <v>243187</v>
      </c>
      <c r="R2532">
        <v>11</v>
      </c>
      <c r="S2532">
        <v>46249405</v>
      </c>
      <c r="U2532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2532" t="str">
        <f>IFERROR(MID(spotify_top_songs_audio_features[[#This Row],[artist_names]],SEARCH(",",spotify_top_songs_audio_features[[#This Row],[artist_names]])+2,99),"")</f>
        <v/>
      </c>
      <c r="W2532" t="str">
        <f>spotify_top_songs_audio_features[[#This Row],[source]]</f>
        <v>Rock The World/IDJ/Kanye LP7</v>
      </c>
      <c r="X2532" s="1">
        <f>spotify_top_songs_audio_features[[#This Row],[streams]]</f>
        <v>46249405</v>
      </c>
      <c r="Y2532" t="str">
        <f>IF(Tabela2[[#This Row],[feat]]="","","Feat")</f>
        <v/>
      </c>
      <c r="Z2532" s="17" t="str">
        <f>CONCATENATE(INT(spotify_top_songs_audio_features[[#This Row],[duration_ms]]/(60*1000)),":",MOD(INT(spotify_top_songs_audio_features[[#This Row],[duration_ms]]/1000),60))</f>
        <v>4:3</v>
      </c>
      <c r="AA25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32" t="str">
        <f>spotify_top_songs_audio_features[[#This Row],[track_name]]</f>
        <v>Hurricane</v>
      </c>
    </row>
    <row r="2533" spans="1:28" x14ac:dyDescent="0.25">
      <c r="A2533" t="s">
        <v>11265</v>
      </c>
      <c r="B2533" t="s">
        <v>11266</v>
      </c>
      <c r="C2533" t="s">
        <v>11267</v>
      </c>
      <c r="D2533" t="s">
        <v>2078</v>
      </c>
      <c r="E2533" t="s">
        <v>113</v>
      </c>
      <c r="F2533" t="s">
        <v>32</v>
      </c>
      <c r="G2533" t="s">
        <v>152</v>
      </c>
      <c r="H2533">
        <v>365</v>
      </c>
      <c r="I2533">
        <v>413</v>
      </c>
      <c r="J2533">
        <v>507</v>
      </c>
      <c r="K2533" t="s">
        <v>647</v>
      </c>
      <c r="L2533">
        <v>3.13E-3</v>
      </c>
      <c r="M2533">
        <v>103</v>
      </c>
      <c r="N2533">
        <v>125</v>
      </c>
      <c r="O2533">
        <v>-7369</v>
      </c>
      <c r="P2533">
        <v>84746</v>
      </c>
      <c r="Q2533">
        <v>258188</v>
      </c>
      <c r="R2533">
        <v>9</v>
      </c>
      <c r="S2533">
        <v>46234457</v>
      </c>
      <c r="U2533" t="str">
        <f>IFERROR(LEFT(spotify_top_songs_audio_features[[#This Row],[artist_names]],SEARCH(",",spotify_top_songs_audio_features[[#This Row],[artist_names]])-1),spotify_top_songs_audio_features[[#This Row],[artist_names]])</f>
        <v>Cashmere Cat</v>
      </c>
      <c r="V2533" t="str">
        <f>IFERROR(MID(spotify_top_songs_audio_features[[#This Row],[artist_names]],SEARCH(",",spotify_top_songs_audio_features[[#This Row],[artist_names]])+2,99),"")</f>
        <v>Ariana Grande</v>
      </c>
      <c r="W2533" t="str">
        <f>spotify_top_songs_audio_features[[#This Row],[source]]</f>
        <v>Benny Blanco Major</v>
      </c>
      <c r="X2533" s="1">
        <f>spotify_top_songs_audio_features[[#This Row],[streams]]</f>
        <v>46234457</v>
      </c>
      <c r="Y2533" t="str">
        <f>IF(Tabela2[[#This Row],[feat]]="","","Feat")</f>
        <v>Feat</v>
      </c>
      <c r="Z2533" s="17" t="str">
        <f>CONCATENATE(INT(spotify_top_songs_audio_features[[#This Row],[duration_ms]]/(60*1000)),":",MOD(INT(spotify_top_songs_audio_features[[#This Row],[duration_ms]]/1000),60))</f>
        <v>4:18</v>
      </c>
      <c r="AA25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33" t="str">
        <f>spotify_top_songs_audio_features[[#This Row],[track_name]]</f>
        <v>Quit (feat. Ariana Grande)</v>
      </c>
    </row>
    <row r="2534" spans="1:28" x14ac:dyDescent="0.25">
      <c r="A2534" t="s">
        <v>328</v>
      </c>
      <c r="B2534" t="s">
        <v>329</v>
      </c>
      <c r="C2534" t="s">
        <v>330</v>
      </c>
      <c r="D2534" t="s">
        <v>331</v>
      </c>
      <c r="E2534" t="s">
        <v>86</v>
      </c>
      <c r="F2534" t="s">
        <v>32</v>
      </c>
      <c r="G2534" t="s">
        <v>25</v>
      </c>
      <c r="H2534">
        <v>595</v>
      </c>
      <c r="I2534">
        <v>662</v>
      </c>
      <c r="J2534">
        <v>362</v>
      </c>
      <c r="K2534" t="s">
        <v>332</v>
      </c>
      <c r="L2534">
        <v>0</v>
      </c>
      <c r="M2534">
        <v>804</v>
      </c>
      <c r="N2534">
        <v>417</v>
      </c>
      <c r="O2534">
        <v>-6858</v>
      </c>
      <c r="P2534">
        <v>96053</v>
      </c>
      <c r="Q2534">
        <v>218447</v>
      </c>
      <c r="R2534">
        <v>10</v>
      </c>
      <c r="S2534">
        <v>46223688</v>
      </c>
      <c r="U2534" t="str">
        <f>IFERROR(LEFT(spotify_top_songs_audio_features[[#This Row],[artist_names]],SEARCH(",",spotify_top_songs_audio_features[[#This Row],[artist_names]])-1),spotify_top_songs_audio_features[[#This Row],[artist_names]])</f>
        <v>Hearts &amp; Colors</v>
      </c>
      <c r="V2534" t="str">
        <f>IFERROR(MID(spotify_top_songs_audio_features[[#This Row],[artist_names]],SEARCH(",",spotify_top_songs_audio_features[[#This Row],[artist_names]])+2,99),"")</f>
        <v>Andrelli</v>
      </c>
      <c r="W2534" t="str">
        <f>spotify_top_songs_audio_features[[#This Row],[source]]</f>
        <v>Firefly Entertainment</v>
      </c>
      <c r="X2534" s="1">
        <f>spotify_top_songs_audio_features[[#This Row],[streams]]</f>
        <v>46223688</v>
      </c>
      <c r="Y2534" t="str">
        <f>IF(Tabela2[[#This Row],[feat]]="","","Feat")</f>
        <v>Feat</v>
      </c>
      <c r="Z2534" s="17" t="str">
        <f>CONCATENATE(INT(spotify_top_songs_audio_features[[#This Row],[duration_ms]]/(60*1000)),":",MOD(INT(spotify_top_songs_audio_features[[#This Row],[duration_ms]]/1000),60))</f>
        <v>3:38</v>
      </c>
      <c r="AA25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534" t="str">
        <f>spotify_top_songs_audio_features[[#This Row],[track_name]]</f>
        <v>Lighthouse - Andrelli Remix</v>
      </c>
    </row>
    <row r="2535" spans="1:28" x14ac:dyDescent="0.25">
      <c r="A2535" t="s">
        <v>3924</v>
      </c>
      <c r="B2535" t="s">
        <v>3925</v>
      </c>
      <c r="C2535" t="s">
        <v>2030</v>
      </c>
      <c r="D2535" t="s">
        <v>3926</v>
      </c>
      <c r="E2535" t="s">
        <v>177</v>
      </c>
      <c r="F2535" t="s">
        <v>24</v>
      </c>
      <c r="G2535" t="s">
        <v>25</v>
      </c>
      <c r="H2535">
        <v>726</v>
      </c>
      <c r="I2535">
        <v>769</v>
      </c>
      <c r="J2535">
        <v>123</v>
      </c>
      <c r="K2535" t="s">
        <v>3927</v>
      </c>
      <c r="L2535">
        <v>101</v>
      </c>
      <c r="M2535">
        <v>104</v>
      </c>
      <c r="N2535">
        <v>733</v>
      </c>
      <c r="O2535">
        <v>-5043</v>
      </c>
      <c r="P2535">
        <v>97985</v>
      </c>
      <c r="Q2535">
        <v>233833</v>
      </c>
      <c r="R2535">
        <v>13</v>
      </c>
      <c r="S2535">
        <v>46219082</v>
      </c>
      <c r="U2535" t="str">
        <f>IFERROR(LEFT(spotify_top_songs_audio_features[[#This Row],[artist_names]],SEARCH(",",spotify_top_songs_audio_features[[#This Row],[artist_names]])-1),spotify_top_songs_audio_features[[#This Row],[artist_names]])</f>
        <v>French Montana</v>
      </c>
      <c r="V2535" t="str">
        <f>IFERROR(MID(spotify_top_songs_audio_features[[#This Row],[artist_names]],SEARCH(",",spotify_top_songs_audio_features[[#This Row],[artist_names]])+2,99),"")</f>
        <v>Swae Lee</v>
      </c>
      <c r="W2535" t="str">
        <f>spotify_top_songs_audio_features[[#This Row],[source]]</f>
        <v>Bad Boy Entertainment/Epic Records</v>
      </c>
      <c r="X2535" s="1">
        <f>spotify_top_songs_audio_features[[#This Row],[streams]]</f>
        <v>46219082</v>
      </c>
      <c r="Y2535" t="str">
        <f>IF(Tabela2[[#This Row],[feat]]="","","Feat")</f>
        <v>Feat</v>
      </c>
      <c r="Z2535" s="17" t="str">
        <f>CONCATENATE(INT(spotify_top_songs_audio_features[[#This Row],[duration_ms]]/(60*1000)),":",MOD(INT(spotify_top_songs_audio_features[[#This Row],[duration_ms]]/1000),60))</f>
        <v>3:53</v>
      </c>
      <c r="AA25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535" t="str">
        <f>spotify_top_songs_audio_features[[#This Row],[track_name]]</f>
        <v>Unforgettable</v>
      </c>
    </row>
    <row r="2536" spans="1:28" x14ac:dyDescent="0.25">
      <c r="A2536" t="s">
        <v>17277</v>
      </c>
      <c r="B2536" t="s">
        <v>17278</v>
      </c>
      <c r="C2536" t="s">
        <v>17279</v>
      </c>
      <c r="D2536" t="s">
        <v>1259</v>
      </c>
      <c r="E2536" t="s">
        <v>23</v>
      </c>
      <c r="F2536" t="s">
        <v>24</v>
      </c>
      <c r="G2536" t="s">
        <v>25</v>
      </c>
      <c r="H2536">
        <v>653</v>
      </c>
      <c r="I2536">
        <v>662</v>
      </c>
      <c r="J2536">
        <v>162</v>
      </c>
      <c r="K2536" t="s">
        <v>17280</v>
      </c>
      <c r="L2536">
        <v>0</v>
      </c>
      <c r="M2536">
        <v>626</v>
      </c>
      <c r="N2536">
        <v>674</v>
      </c>
      <c r="O2536">
        <v>-6168</v>
      </c>
      <c r="P2536">
        <v>111712</v>
      </c>
      <c r="Q2536">
        <v>161168</v>
      </c>
      <c r="R2536">
        <v>4</v>
      </c>
      <c r="S2536">
        <v>46207504</v>
      </c>
      <c r="U2536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2536" t="str">
        <f>IFERROR(MID(spotify_top_songs_audio_features[[#This Row],[artist_names]],SEARCH(",",spotify_top_songs_audio_features[[#This Row],[artist_names]])+2,99),"")</f>
        <v>Cardi B</v>
      </c>
      <c r="W2536" t="str">
        <f>spotify_top_songs_audio_features[[#This Row],[source]]</f>
        <v>YG Entertainment/Interscope Records</v>
      </c>
      <c r="X2536" s="1">
        <f>spotify_top_songs_audio_features[[#This Row],[streams]]</f>
        <v>46207504</v>
      </c>
      <c r="Y2536" t="str">
        <f>IF(Tabela2[[#This Row],[feat]]="","","Feat")</f>
        <v>Feat</v>
      </c>
      <c r="Z2536" s="17" t="str">
        <f>CONCATENATE(INT(spotify_top_songs_audio_features[[#This Row],[duration_ms]]/(60*1000)),":",MOD(INT(spotify_top_songs_audio_features[[#This Row],[duration_ms]]/1000),60))</f>
        <v>2:41</v>
      </c>
      <c r="AA25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36" t="str">
        <f>spotify_top_songs_audio_features[[#This Row],[track_name]]</f>
        <v>Bet You Wanna (feat. Cardi B)</v>
      </c>
    </row>
    <row r="2537" spans="1:28" x14ac:dyDescent="0.25">
      <c r="A2537" t="s">
        <v>13286</v>
      </c>
      <c r="B2537" t="s">
        <v>2649</v>
      </c>
      <c r="C2537" t="s">
        <v>13287</v>
      </c>
      <c r="D2537" t="s">
        <v>13288</v>
      </c>
      <c r="E2537" t="s">
        <v>86</v>
      </c>
      <c r="F2537" t="s">
        <v>24</v>
      </c>
      <c r="G2537" t="s">
        <v>25</v>
      </c>
      <c r="H2537">
        <v>771</v>
      </c>
      <c r="I2537">
        <v>541</v>
      </c>
      <c r="J2537">
        <v>612</v>
      </c>
      <c r="K2537" t="s">
        <v>5958</v>
      </c>
      <c r="L2537">
        <v>881</v>
      </c>
      <c r="M2537">
        <v>105</v>
      </c>
      <c r="N2537">
        <v>106</v>
      </c>
      <c r="O2537">
        <v>-130</v>
      </c>
      <c r="P2537">
        <v>118064</v>
      </c>
      <c r="Q2537">
        <v>170847</v>
      </c>
      <c r="R2537">
        <v>4</v>
      </c>
      <c r="S2537">
        <v>46178343</v>
      </c>
      <c r="U2537" t="str">
        <f>IFERROR(LEFT(spotify_top_songs_audio_features[[#This Row],[artist_names]],SEARCH(",",spotify_top_songs_audio_features[[#This Row],[artist_names]])-1),spotify_top_songs_audio_features[[#This Row],[artist_names]])</f>
        <v>Yeat</v>
      </c>
      <c r="V2537" t="str">
        <f>IFERROR(MID(spotify_top_songs_audio_features[[#This Row],[artist_names]],SEARCH(",",spotify_top_songs_audio_features[[#This Row],[artist_names]])+2,99),"")</f>
        <v/>
      </c>
      <c r="W2537" t="str">
        <f>spotify_top_songs_audio_features[[#This Row],[source]]</f>
        <v>Field Trip Recordings/Capitol Records</v>
      </c>
      <c r="X2537" s="1">
        <f>spotify_top_songs_audio_features[[#This Row],[streams]]</f>
        <v>46178343</v>
      </c>
      <c r="Y2537" t="str">
        <f>IF(Tabela2[[#This Row],[feat]]="","","Feat")</f>
        <v/>
      </c>
      <c r="Z2537" s="17" t="str">
        <f>CONCATENATE(INT(spotify_top_songs_audio_features[[#This Row],[duration_ms]]/(60*1000)),":",MOD(INT(spotify_top_songs_audio_features[[#This Row],[duration_ms]]/1000),60))</f>
        <v>2:50</v>
      </c>
      <c r="AA25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537" t="str">
        <f>spotify_top_songs_audio_features[[#This Row],[track_name]]</f>
        <v>Breathe</v>
      </c>
    </row>
    <row r="2538" spans="1:28" x14ac:dyDescent="0.25">
      <c r="A2538" t="s">
        <v>4324</v>
      </c>
      <c r="B2538" t="s">
        <v>4325</v>
      </c>
      <c r="C2538" t="s">
        <v>4326</v>
      </c>
      <c r="D2538" t="s">
        <v>1986</v>
      </c>
      <c r="E2538" t="s">
        <v>58</v>
      </c>
      <c r="F2538" t="s">
        <v>32</v>
      </c>
      <c r="G2538" t="s">
        <v>25</v>
      </c>
      <c r="H2538">
        <v>834</v>
      </c>
      <c r="I2538">
        <v>777</v>
      </c>
      <c r="J2538">
        <v>593</v>
      </c>
      <c r="K2538" t="s">
        <v>2860</v>
      </c>
      <c r="L2538">
        <v>609</v>
      </c>
      <c r="M2538">
        <v>335</v>
      </c>
      <c r="N2538">
        <v>865</v>
      </c>
      <c r="O2538">
        <v>-4538</v>
      </c>
      <c r="P2538">
        <v>129984</v>
      </c>
      <c r="Q2538">
        <v>193440</v>
      </c>
      <c r="R2538">
        <v>8</v>
      </c>
      <c r="S2538">
        <v>46174772</v>
      </c>
      <c r="U2538" t="str">
        <f>IFERROR(LEFT(spotify_top_songs_audio_features[[#This Row],[artist_names]],SEARCH(",",spotify_top_songs_audio_features[[#This Row],[artist_names]])-1),spotify_top_songs_audio_features[[#This Row],[artist_names]])</f>
        <v>Tropkillaz</v>
      </c>
      <c r="V2538" t="str">
        <f>IFERROR(MID(spotify_top_songs_audio_features[[#This Row],[artist_names]],SEARCH(",",spotify_top_songs_audio_features[[#This Row],[artist_names]])+2,99),"")</f>
        <v>J Balvin, Anitta, ZAAC</v>
      </c>
      <c r="W2538" t="str">
        <f>spotify_top_songs_audio_features[[#This Row],[source]]</f>
        <v>Universal Music Ltda.</v>
      </c>
      <c r="X2538" s="1">
        <f>spotify_top_songs_audio_features[[#This Row],[streams]]</f>
        <v>46174772</v>
      </c>
      <c r="Y2538" t="str">
        <f>IF(Tabela2[[#This Row],[feat]]="","","Feat")</f>
        <v>Feat</v>
      </c>
      <c r="Z2538" s="17" t="str">
        <f>CONCATENATE(INT(spotify_top_songs_audio_features[[#This Row],[duration_ms]]/(60*1000)),":",MOD(INT(spotify_top_songs_audio_features[[#This Row],[duration_ms]]/1000),60))</f>
        <v>3:13</v>
      </c>
      <c r="AA25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538" t="str">
        <f>spotify_top_songs_audio_features[[#This Row],[track_name]]</f>
        <v>Bola Rebola</v>
      </c>
    </row>
    <row r="2539" spans="1:28" x14ac:dyDescent="0.25">
      <c r="A2539" t="s">
        <v>3842</v>
      </c>
      <c r="B2539" t="s">
        <v>472</v>
      </c>
      <c r="C2539" t="s">
        <v>3843</v>
      </c>
      <c r="D2539" t="s">
        <v>474</v>
      </c>
      <c r="E2539" t="s">
        <v>58</v>
      </c>
      <c r="F2539" t="s">
        <v>32</v>
      </c>
      <c r="G2539" t="s">
        <v>25</v>
      </c>
      <c r="H2539">
        <v>645</v>
      </c>
      <c r="I2539">
        <v>568</v>
      </c>
      <c r="J2539">
        <v>823</v>
      </c>
      <c r="K2539" t="s">
        <v>3844</v>
      </c>
      <c r="L2539">
        <v>266</v>
      </c>
      <c r="M2539">
        <v>257</v>
      </c>
      <c r="N2539">
        <v>391</v>
      </c>
      <c r="O2539">
        <v>-9127</v>
      </c>
      <c r="P2539">
        <v>84999</v>
      </c>
      <c r="Q2539">
        <v>166101</v>
      </c>
      <c r="R2539">
        <v>4</v>
      </c>
      <c r="S2539">
        <v>46141640</v>
      </c>
      <c r="U2539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2539" t="str">
        <f>IFERROR(MID(spotify_top_songs_audio_features[[#This Row],[artist_names]],SEARCH(",",spotify_top_songs_audio_features[[#This Row],[artist_names]])+2,99),"")</f>
        <v/>
      </c>
      <c r="W2539" t="str">
        <f>spotify_top_songs_audio_features[[#This Row],[source]]</f>
        <v>Right Hand Music Group, LLC/RCA Records</v>
      </c>
      <c r="X2539" s="1">
        <f>spotify_top_songs_audio_features[[#This Row],[streams]]</f>
        <v>46141640</v>
      </c>
      <c r="Y2539" t="str">
        <f>IF(Tabela2[[#This Row],[feat]]="","","Feat")</f>
        <v/>
      </c>
      <c r="Z2539" s="17" t="str">
        <f>CONCATENATE(INT(spotify_top_songs_audio_features[[#This Row],[duration_ms]]/(60*1000)),":",MOD(INT(spotify_top_songs_audio_features[[#This Row],[duration_ms]]/1000),60))</f>
        <v>2:46</v>
      </c>
      <c r="AA25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539" t="str">
        <f>spotify_top_songs_audio_features[[#This Row],[track_name]]</f>
        <v>My Bad</v>
      </c>
    </row>
    <row r="2540" spans="1:28" x14ac:dyDescent="0.25">
      <c r="A2540" t="s">
        <v>6633</v>
      </c>
      <c r="B2540" t="s">
        <v>6634</v>
      </c>
      <c r="C2540" t="s">
        <v>6635</v>
      </c>
      <c r="D2540" t="s">
        <v>96</v>
      </c>
      <c r="E2540" t="s">
        <v>43</v>
      </c>
      <c r="F2540" t="s">
        <v>32</v>
      </c>
      <c r="G2540" t="s">
        <v>25</v>
      </c>
      <c r="H2540">
        <v>55</v>
      </c>
      <c r="I2540">
        <v>415</v>
      </c>
      <c r="J2540">
        <v>52</v>
      </c>
      <c r="K2540" t="s">
        <v>516</v>
      </c>
      <c r="L2540">
        <v>0</v>
      </c>
      <c r="M2540">
        <v>108</v>
      </c>
      <c r="N2540">
        <v>274</v>
      </c>
      <c r="O2540">
        <v>-6557</v>
      </c>
      <c r="P2540">
        <v>172065</v>
      </c>
      <c r="Q2540">
        <v>205463</v>
      </c>
      <c r="R2540">
        <v>7</v>
      </c>
      <c r="S2540">
        <v>46069786</v>
      </c>
      <c r="U2540" t="str">
        <f>IFERROR(LEFT(spotify_top_songs_audio_features[[#This Row],[artist_names]],SEARCH(",",spotify_top_songs_audio_features[[#This Row],[artist_names]])-1),spotify_top_songs_audio_features[[#This Row],[artist_names]])</f>
        <v>Lukas Graham</v>
      </c>
      <c r="V2540" t="str">
        <f>IFERROR(MID(spotify_top_songs_audio_features[[#This Row],[artist_names]],SEARCH(",",spotify_top_songs_audio_features[[#This Row],[artist_names]])+2,99),"")</f>
        <v/>
      </c>
      <c r="W2540" t="str">
        <f>spotify_top_songs_audio_features[[#This Row],[source]]</f>
        <v>Warner Records</v>
      </c>
      <c r="X2540" s="1">
        <f>spotify_top_songs_audio_features[[#This Row],[streams]]</f>
        <v>46069786</v>
      </c>
      <c r="Y2540" t="str">
        <f>IF(Tabela2[[#This Row],[feat]]="","","Feat")</f>
        <v/>
      </c>
      <c r="Z2540" s="17" t="str">
        <f>CONCATENATE(INT(spotify_top_songs_audio_features[[#This Row],[duration_ms]]/(60*1000)),":",MOD(INT(spotify_top_songs_audio_features[[#This Row],[duration_ms]]/1000),60))</f>
        <v>3:25</v>
      </c>
      <c r="AA25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540" t="str">
        <f>spotify_top_songs_audio_features[[#This Row],[track_name]]</f>
        <v>Love Someone</v>
      </c>
    </row>
    <row r="2541" spans="1:28" x14ac:dyDescent="0.25">
      <c r="A2541" t="s">
        <v>13761</v>
      </c>
      <c r="B2541" t="s">
        <v>13762</v>
      </c>
      <c r="C2541" t="s">
        <v>13763</v>
      </c>
      <c r="D2541" t="s">
        <v>1807</v>
      </c>
      <c r="E2541" t="s">
        <v>177</v>
      </c>
      <c r="F2541" t="s">
        <v>24</v>
      </c>
      <c r="G2541" t="s">
        <v>25</v>
      </c>
      <c r="H2541">
        <v>734</v>
      </c>
      <c r="I2541">
        <v>793</v>
      </c>
      <c r="J2541">
        <v>454</v>
      </c>
      <c r="K2541" t="s">
        <v>188</v>
      </c>
      <c r="L2541">
        <v>0</v>
      </c>
      <c r="M2541">
        <v>658</v>
      </c>
      <c r="N2541">
        <v>511</v>
      </c>
      <c r="O2541">
        <v>-4731</v>
      </c>
      <c r="P2541">
        <v>89961</v>
      </c>
      <c r="Q2541">
        <v>235315</v>
      </c>
      <c r="R2541">
        <v>11</v>
      </c>
      <c r="S2541">
        <v>46023895</v>
      </c>
      <c r="U2541" t="str">
        <f>IFERROR(LEFT(spotify_top_songs_audio_features[[#This Row],[artist_names]],SEARCH(",",spotify_top_songs_audio_features[[#This Row],[artist_names]])-1),spotify_top_songs_audio_features[[#This Row],[artist_names]])</f>
        <v>Justin Quiles</v>
      </c>
      <c r="V2541" t="str">
        <f>IFERROR(MID(spotify_top_songs_audio_features[[#This Row],[artist_names]],SEARCH(",",spotify_top_songs_audio_features[[#This Row],[artist_names]])+2,99),"")</f>
        <v>Zion &amp; Lennox</v>
      </c>
      <c r="W2541" t="str">
        <f>spotify_top_songs_audio_features[[#This Row],[source]]</f>
        <v>WEA Latina</v>
      </c>
      <c r="X2541" s="1">
        <f>spotify_top_songs_audio_features[[#This Row],[streams]]</f>
        <v>46023895</v>
      </c>
      <c r="Y2541" t="str">
        <f>IF(Tabela2[[#This Row],[feat]]="","","Feat")</f>
        <v>Feat</v>
      </c>
      <c r="Z2541" s="17" t="str">
        <f>CONCATENATE(INT(spotify_top_songs_audio_features[[#This Row],[duration_ms]]/(60*1000)),":",MOD(INT(spotify_top_songs_audio_features[[#This Row],[duration_ms]]/1000),60))</f>
        <v>3:55</v>
      </c>
      <c r="AA25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541" t="str">
        <f>spotify_top_songs_audio_features[[#This Row],[track_name]]</f>
        <v>No Quiero Amarte (feat. Zion &amp; Lennox)</v>
      </c>
    </row>
    <row r="2542" spans="1:28" x14ac:dyDescent="0.25">
      <c r="A2542" t="s">
        <v>15899</v>
      </c>
      <c r="B2542" t="s">
        <v>284</v>
      </c>
      <c r="C2542" t="s">
        <v>15900</v>
      </c>
      <c r="D2542" t="s">
        <v>397</v>
      </c>
      <c r="E2542" t="s">
        <v>70</v>
      </c>
      <c r="F2542" t="s">
        <v>32</v>
      </c>
      <c r="G2542" t="s">
        <v>25</v>
      </c>
      <c r="H2542">
        <v>766</v>
      </c>
      <c r="I2542">
        <v>283</v>
      </c>
      <c r="J2542">
        <v>846</v>
      </c>
      <c r="K2542" t="s">
        <v>2378</v>
      </c>
      <c r="L2542">
        <v>172</v>
      </c>
      <c r="M2542">
        <v>115</v>
      </c>
      <c r="N2542">
        <v>144</v>
      </c>
      <c r="O2542">
        <v>-1033</v>
      </c>
      <c r="P2542">
        <v>9704</v>
      </c>
      <c r="Q2542">
        <v>219692</v>
      </c>
      <c r="R2542">
        <v>7</v>
      </c>
      <c r="S2542">
        <v>45992499</v>
      </c>
      <c r="U254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542" t="str">
        <f>IFERROR(MID(spotify_top_songs_audio_features[[#This Row],[artist_names]],SEARCH(",",spotify_top_songs_audio_features[[#This Row],[artist_names]])+2,99),"")</f>
        <v/>
      </c>
      <c r="W2542" t="str">
        <f>spotify_top_songs_audio_features[[#This Row],[source]]</f>
        <v>Cash Money Records/Young Money Ent./Universal Rec.</v>
      </c>
      <c r="X2542" s="1">
        <f>spotify_top_songs_audio_features[[#This Row],[streams]]</f>
        <v>45992499</v>
      </c>
      <c r="Y2542" t="str">
        <f>IF(Tabela2[[#This Row],[feat]]="","","Feat")</f>
        <v/>
      </c>
      <c r="Z2542" s="17" t="str">
        <f>CONCATENATE(INT(spotify_top_songs_audio_features[[#This Row],[duration_ms]]/(60*1000)),":",MOD(INT(spotify_top_songs_audio_features[[#This Row],[duration_ms]]/1000),60))</f>
        <v>3:39</v>
      </c>
      <c r="AA25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542" t="str">
        <f>spotify_top_songs_audio_features[[#This Row],[track_name]]</f>
        <v>Teenage Fever</v>
      </c>
    </row>
    <row r="2543" spans="1:28" x14ac:dyDescent="0.25">
      <c r="A2543" t="s">
        <v>16803</v>
      </c>
      <c r="B2543" t="s">
        <v>100</v>
      </c>
      <c r="C2543" t="s">
        <v>16804</v>
      </c>
      <c r="D2543" t="s">
        <v>96</v>
      </c>
      <c r="E2543" t="s">
        <v>23</v>
      </c>
      <c r="F2543" t="s">
        <v>32</v>
      </c>
      <c r="G2543" t="s">
        <v>25</v>
      </c>
      <c r="H2543">
        <v>661</v>
      </c>
      <c r="I2543">
        <v>651</v>
      </c>
      <c r="J2543">
        <v>499</v>
      </c>
      <c r="K2543" t="s">
        <v>1462</v>
      </c>
      <c r="L2543">
        <v>1.32E-3</v>
      </c>
      <c r="M2543">
        <v>56</v>
      </c>
      <c r="N2543">
        <v>368</v>
      </c>
      <c r="O2543">
        <v>-3771</v>
      </c>
      <c r="P2543">
        <v>8746</v>
      </c>
      <c r="Q2543">
        <v>202915</v>
      </c>
      <c r="R2543">
        <v>11</v>
      </c>
      <c r="S2543">
        <v>45958918</v>
      </c>
      <c r="U2543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2543" t="str">
        <f>IFERROR(MID(spotify_top_songs_audio_features[[#This Row],[artist_names]],SEARCH(",",spotify_top_songs_audio_features[[#This Row],[artist_names]])+2,99),"")</f>
        <v/>
      </c>
      <c r="W2543" t="str">
        <f>spotify_top_songs_audio_features[[#This Row],[source]]</f>
        <v>Warner Records</v>
      </c>
      <c r="X2543" s="1">
        <f>spotify_top_songs_audio_features[[#This Row],[streams]]</f>
        <v>45958918</v>
      </c>
      <c r="Y2543" t="str">
        <f>IF(Tabela2[[#This Row],[feat]]="","","Feat")</f>
        <v/>
      </c>
      <c r="Z2543" s="17" t="str">
        <f>CONCATENATE(INT(spotify_top_songs_audio_features[[#This Row],[duration_ms]]/(60*1000)),":",MOD(INT(spotify_top_songs_audio_features[[#This Row],[duration_ms]]/1000),60))</f>
        <v>3:22</v>
      </c>
      <c r="AA25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43" t="str">
        <f>spotify_top_songs_audio_features[[#This Row],[track_name]]</f>
        <v>Be the One</v>
      </c>
    </row>
    <row r="2544" spans="1:28" x14ac:dyDescent="0.25">
      <c r="A2544" t="s">
        <v>15029</v>
      </c>
      <c r="B2544" t="s">
        <v>15030</v>
      </c>
      <c r="C2544" t="s">
        <v>15031</v>
      </c>
      <c r="D2544" t="s">
        <v>1807</v>
      </c>
      <c r="E2544" t="s">
        <v>70</v>
      </c>
      <c r="F2544" t="s">
        <v>32</v>
      </c>
      <c r="G2544" t="s">
        <v>25</v>
      </c>
      <c r="H2544">
        <v>764</v>
      </c>
      <c r="I2544">
        <v>752</v>
      </c>
      <c r="J2544">
        <v>711</v>
      </c>
      <c r="K2544" t="s">
        <v>4568</v>
      </c>
      <c r="L2544">
        <v>0</v>
      </c>
      <c r="M2544">
        <v>701</v>
      </c>
      <c r="N2544">
        <v>698</v>
      </c>
      <c r="O2544">
        <v>-3713</v>
      </c>
      <c r="P2544">
        <v>100066</v>
      </c>
      <c r="Q2544">
        <v>187200</v>
      </c>
      <c r="R2544">
        <v>6</v>
      </c>
      <c r="S2544">
        <v>45951558</v>
      </c>
      <c r="U2544" t="str">
        <f>IFERROR(LEFT(spotify_top_songs_audio_features[[#This Row],[artist_names]],SEARCH(",",spotify_top_songs_audio_features[[#This Row],[artist_names]])-1),spotify_top_songs_audio_features[[#This Row],[artist_names]])</f>
        <v>Sofía Reyes</v>
      </c>
      <c r="V2544" t="str">
        <f>IFERROR(MID(spotify_top_songs_audio_features[[#This Row],[artist_names]],SEARCH(",",spotify_top_songs_audio_features[[#This Row],[artist_names]])+2,99),"")</f>
        <v>Rita Ora, Anitta</v>
      </c>
      <c r="W2544" t="str">
        <f>spotify_top_songs_audio_features[[#This Row],[source]]</f>
        <v>WEA Latina</v>
      </c>
      <c r="X2544" s="1">
        <f>spotify_top_songs_audio_features[[#This Row],[streams]]</f>
        <v>45951558</v>
      </c>
      <c r="Y2544" t="str">
        <f>IF(Tabela2[[#This Row],[feat]]="","","Feat")</f>
        <v>Feat</v>
      </c>
      <c r="Z2544" s="17" t="str">
        <f>CONCATENATE(INT(spotify_top_songs_audio_features[[#This Row],[duration_ms]]/(60*1000)),":",MOD(INT(spotify_top_songs_audio_features[[#This Row],[duration_ms]]/1000),60))</f>
        <v>3:7</v>
      </c>
      <c r="AA25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544" t="str">
        <f>spotify_top_songs_audio_features[[#This Row],[track_name]]</f>
        <v>R.I.P. (feat. Rita Ora &amp; Anitta)</v>
      </c>
    </row>
    <row r="2545" spans="1:28" x14ac:dyDescent="0.25">
      <c r="A2545" t="s">
        <v>3679</v>
      </c>
      <c r="B2545" t="s">
        <v>1287</v>
      </c>
      <c r="C2545" t="s">
        <v>2552</v>
      </c>
      <c r="D2545" t="s">
        <v>2553</v>
      </c>
      <c r="E2545" t="s">
        <v>23</v>
      </c>
      <c r="F2545" t="s">
        <v>24</v>
      </c>
      <c r="G2545" t="s">
        <v>64</v>
      </c>
      <c r="H2545">
        <v>464</v>
      </c>
      <c r="I2545">
        <v>63</v>
      </c>
      <c r="J2545">
        <v>182</v>
      </c>
      <c r="K2545" t="s">
        <v>2946</v>
      </c>
      <c r="L2545">
        <v>0</v>
      </c>
      <c r="M2545">
        <v>295</v>
      </c>
      <c r="N2545">
        <v>527</v>
      </c>
      <c r="O2545">
        <v>-7337</v>
      </c>
      <c r="P2545">
        <v>13296</v>
      </c>
      <c r="Q2545">
        <v>204093</v>
      </c>
      <c r="R2545">
        <v>6</v>
      </c>
      <c r="S2545">
        <v>45923474</v>
      </c>
      <c r="U2545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545" t="str">
        <f>IFERROR(MID(spotify_top_songs_audio_features[[#This Row],[artist_names]],SEARCH(",",spotify_top_songs_audio_features[[#This Row],[artist_names]])+2,99),"")</f>
        <v/>
      </c>
      <c r="W2545" t="str">
        <f>spotify_top_songs_audio_features[[#This Row],[source]]</f>
        <v>Universal Records</v>
      </c>
      <c r="X2545" s="1">
        <f>spotify_top_songs_audio_features[[#This Row],[streams]]</f>
        <v>45923474</v>
      </c>
      <c r="Y2545" t="str">
        <f>IF(Tabela2[[#This Row],[feat]]="","","Feat")</f>
        <v/>
      </c>
      <c r="Z2545" s="17" t="str">
        <f>CONCATENATE(INT(spotify_top_songs_audio_features[[#This Row],[duration_ms]]/(60*1000)),":",MOD(INT(spotify_top_songs_audio_features[[#This Row],[duration_ms]]/1000),60))</f>
        <v>3:24</v>
      </c>
      <c r="AA25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45" t="str">
        <f>spotify_top_songs_audio_features[[#This Row],[track_name]]</f>
        <v>Santa Tell Me</v>
      </c>
    </row>
    <row r="2546" spans="1:28" x14ac:dyDescent="0.25">
      <c r="A2546" t="s">
        <v>15995</v>
      </c>
      <c r="B2546" t="s">
        <v>280</v>
      </c>
      <c r="C2546" t="s">
        <v>15996</v>
      </c>
      <c r="D2546" t="s">
        <v>282</v>
      </c>
      <c r="E2546" t="s">
        <v>113</v>
      </c>
      <c r="F2546" t="s">
        <v>24</v>
      </c>
      <c r="G2546" t="s">
        <v>25</v>
      </c>
      <c r="H2546">
        <v>417</v>
      </c>
      <c r="I2546">
        <v>202</v>
      </c>
      <c r="J2546">
        <v>357</v>
      </c>
      <c r="K2546" t="s">
        <v>2925</v>
      </c>
      <c r="L2546">
        <v>0</v>
      </c>
      <c r="M2546">
        <v>108</v>
      </c>
      <c r="N2546">
        <v>323</v>
      </c>
      <c r="O2546">
        <v>-10976</v>
      </c>
      <c r="P2546">
        <v>118029</v>
      </c>
      <c r="Q2546">
        <v>194544</v>
      </c>
      <c r="R2546">
        <v>4</v>
      </c>
      <c r="S2546">
        <v>45915353</v>
      </c>
      <c r="U2546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2546" t="str">
        <f>IFERROR(MID(spotify_top_songs_audio_features[[#This Row],[artist_names]],SEARCH(",",spotify_top_songs_audio_features[[#This Row],[artist_names]])+2,99),"")</f>
        <v/>
      </c>
      <c r="W2546" t="str">
        <f>spotify_top_songs_audio_features[[#This Row],[source]]</f>
        <v>Columbia</v>
      </c>
      <c r="X2546" s="1">
        <f>spotify_top_songs_audio_features[[#This Row],[streams]]</f>
        <v>45915353</v>
      </c>
      <c r="Y2546" t="str">
        <f>IF(Tabela2[[#This Row],[feat]]="","","Feat")</f>
        <v/>
      </c>
      <c r="Z2546" s="17" t="str">
        <f>CONCATENATE(INT(spotify_top_songs_audio_features[[#This Row],[duration_ms]]/(60*1000)),":",MOD(INT(spotify_top_songs_audio_features[[#This Row],[duration_ms]]/1000),60))</f>
        <v>3:14</v>
      </c>
      <c r="AA25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46" t="str">
        <f>spotify_top_songs_audio_features[[#This Row],[track_name]]</f>
        <v>Boyfriends</v>
      </c>
    </row>
    <row r="2547" spans="1:28" x14ac:dyDescent="0.25">
      <c r="A2547" t="s">
        <v>1107</v>
      </c>
      <c r="B2547" t="s">
        <v>1108</v>
      </c>
      <c r="C2547" t="s">
        <v>1109</v>
      </c>
      <c r="D2547" t="s">
        <v>612</v>
      </c>
      <c r="E2547" t="s">
        <v>58</v>
      </c>
      <c r="F2547" t="s">
        <v>32</v>
      </c>
      <c r="G2547" t="s">
        <v>25</v>
      </c>
      <c r="H2547">
        <v>69</v>
      </c>
      <c r="I2547">
        <v>622</v>
      </c>
      <c r="J2547">
        <v>63</v>
      </c>
      <c r="K2547" t="s">
        <v>1110</v>
      </c>
      <c r="L2547">
        <v>0</v>
      </c>
      <c r="M2547">
        <v>113</v>
      </c>
      <c r="N2547">
        <v>543</v>
      </c>
      <c r="O2547">
        <v>-5025</v>
      </c>
      <c r="P2547">
        <v>102039</v>
      </c>
      <c r="Q2547">
        <v>210400</v>
      </c>
      <c r="R2547">
        <v>55</v>
      </c>
      <c r="S2547">
        <v>45881508</v>
      </c>
      <c r="U2547" t="str">
        <f>IFERROR(LEFT(spotify_top_songs_audio_features[[#This Row],[artist_names]],SEARCH(",",spotify_top_songs_audio_features[[#This Row],[artist_names]])-1),spotify_top_songs_audio_features[[#This Row],[artist_names]])</f>
        <v>Zedd</v>
      </c>
      <c r="V2547" t="str">
        <f>IFERROR(MID(spotify_top_songs_audio_features[[#This Row],[artist_names]],SEARCH(",",spotify_top_songs_audio_features[[#This Row],[artist_names]])+2,99),"")</f>
        <v>Alessia Cara</v>
      </c>
      <c r="W2547" t="str">
        <f>spotify_top_songs_audio_features[[#This Row],[source]]</f>
        <v>UMGRI Interscope</v>
      </c>
      <c r="X2547" s="1">
        <f>spotify_top_songs_audio_features[[#This Row],[streams]]</f>
        <v>45881508</v>
      </c>
      <c r="Y2547" t="str">
        <f>IF(Tabela2[[#This Row],[feat]]="","","Feat")</f>
        <v>Feat</v>
      </c>
      <c r="Z2547" s="17" t="str">
        <f>CONCATENATE(INT(spotify_top_songs_audio_features[[#This Row],[duration_ms]]/(60*1000)),":",MOD(INT(spotify_top_songs_audio_features[[#This Row],[duration_ms]]/1000),60))</f>
        <v>3:30</v>
      </c>
      <c r="AA25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547" t="str">
        <f>spotify_top_songs_audio_features[[#This Row],[track_name]]</f>
        <v>Stay</v>
      </c>
    </row>
    <row r="2548" spans="1:28" x14ac:dyDescent="0.25">
      <c r="A2548" t="s">
        <v>8437</v>
      </c>
      <c r="B2548" t="s">
        <v>1356</v>
      </c>
      <c r="C2548" t="s">
        <v>8438</v>
      </c>
      <c r="D2548" t="s">
        <v>8439</v>
      </c>
      <c r="E2548" t="s">
        <v>43</v>
      </c>
      <c r="F2548" t="s">
        <v>24</v>
      </c>
      <c r="G2548" t="s">
        <v>25</v>
      </c>
      <c r="H2548">
        <v>247</v>
      </c>
      <c r="I2548">
        <v>299</v>
      </c>
      <c r="J2548">
        <v>315</v>
      </c>
      <c r="K2548" t="s">
        <v>8440</v>
      </c>
      <c r="L2548">
        <v>0</v>
      </c>
      <c r="M2548">
        <v>131</v>
      </c>
      <c r="N2548">
        <v>172</v>
      </c>
      <c r="O2548">
        <v>-6083</v>
      </c>
      <c r="P2548">
        <v>177115</v>
      </c>
      <c r="Q2548">
        <v>196520</v>
      </c>
      <c r="R2548">
        <v>2</v>
      </c>
      <c r="S2548">
        <v>45853710</v>
      </c>
      <c r="U2548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2548" t="str">
        <f>IFERROR(MID(spotify_top_songs_audio_features[[#This Row],[artist_names]],SEARCH(",",spotify_top_songs_audio_features[[#This Row],[artist_names]])+2,99),"")</f>
        <v/>
      </c>
      <c r="W2548" t="str">
        <f>spotify_top_songs_audio_features[[#This Row],[source]]</f>
        <v>Black Panther 2 Rihanna Recordings</v>
      </c>
      <c r="X2548" s="1">
        <f>spotify_top_songs_audio_features[[#This Row],[streams]]</f>
        <v>45853710</v>
      </c>
      <c r="Y2548" t="str">
        <f>IF(Tabela2[[#This Row],[feat]]="","","Feat")</f>
        <v/>
      </c>
      <c r="Z2548" s="17" t="str">
        <f>CONCATENATE(INT(spotify_top_songs_audio_features[[#This Row],[duration_ms]]/(60*1000)),":",MOD(INT(spotify_top_songs_audio_features[[#This Row],[duration_ms]]/1000),60))</f>
        <v>3:16</v>
      </c>
      <c r="AA25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548" t="str">
        <f>spotify_top_songs_audio_features[[#This Row],[track_name]]</f>
        <v>Lift Me Up - From Black Panther: Wakanda Forever - Music From and Inspired By</v>
      </c>
    </row>
    <row r="2549" spans="1:28" x14ac:dyDescent="0.25">
      <c r="A2549" t="s">
        <v>13425</v>
      </c>
      <c r="B2549" t="s">
        <v>1775</v>
      </c>
      <c r="C2549" t="s">
        <v>1776</v>
      </c>
      <c r="D2549" t="s">
        <v>1777</v>
      </c>
      <c r="E2549" t="s">
        <v>43</v>
      </c>
      <c r="F2549" t="s">
        <v>24</v>
      </c>
      <c r="G2549" t="s">
        <v>25</v>
      </c>
      <c r="H2549">
        <v>788</v>
      </c>
      <c r="I2549">
        <v>533</v>
      </c>
      <c r="J2549">
        <v>352</v>
      </c>
      <c r="K2549" t="s">
        <v>3763</v>
      </c>
      <c r="L2549">
        <v>0</v>
      </c>
      <c r="M2549">
        <v>204</v>
      </c>
      <c r="N2549">
        <v>468</v>
      </c>
      <c r="O2549">
        <v>-7594</v>
      </c>
      <c r="P2549">
        <v>8004</v>
      </c>
      <c r="Q2549">
        <v>140945</v>
      </c>
      <c r="R2549">
        <v>13</v>
      </c>
      <c r="S2549">
        <v>45761762</v>
      </c>
      <c r="U2549" t="str">
        <f>IFERROR(LEFT(spotify_top_songs_audio_features[[#This Row],[artist_names]],SEARCH(",",spotify_top_songs_audio_features[[#This Row],[artist_names]])-1),spotify_top_songs_audio_features[[#This Row],[artist_names]])</f>
        <v>Tay-K</v>
      </c>
      <c r="V2549" t="str">
        <f>IFERROR(MID(spotify_top_songs_audio_features[[#This Row],[artist_names]],SEARCH(",",spotify_top_songs_audio_features[[#This Row],[artist_names]])+2,99),"")</f>
        <v/>
      </c>
      <c r="W2549" t="str">
        <f>spotify_top_songs_audio_features[[#This Row],[source]]</f>
        <v>88 Classic</v>
      </c>
      <c r="X2549" s="1">
        <f>spotify_top_songs_audio_features[[#This Row],[streams]]</f>
        <v>45761762</v>
      </c>
      <c r="Y2549" t="str">
        <f>IF(Tabela2[[#This Row],[feat]]="","","Feat")</f>
        <v/>
      </c>
      <c r="Z2549" s="17" t="str">
        <f>CONCATENATE(INT(spotify_top_songs_audio_features[[#This Row],[duration_ms]]/(60*1000)),":",MOD(INT(spotify_top_songs_audio_features[[#This Row],[duration_ms]]/1000),60))</f>
        <v>2:20</v>
      </c>
      <c r="AA25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549" t="str">
        <f>spotify_top_songs_audio_features[[#This Row],[track_name]]</f>
        <v>The Race</v>
      </c>
    </row>
    <row r="2550" spans="1:28" x14ac:dyDescent="0.25">
      <c r="A2550" t="s">
        <v>11953</v>
      </c>
      <c r="B2550" t="s">
        <v>11954</v>
      </c>
      <c r="C2550" t="s">
        <v>11955</v>
      </c>
      <c r="D2550" t="s">
        <v>385</v>
      </c>
      <c r="E2550" t="s">
        <v>31</v>
      </c>
      <c r="F2550" t="s">
        <v>24</v>
      </c>
      <c r="G2550" t="s">
        <v>25</v>
      </c>
      <c r="H2550">
        <v>568</v>
      </c>
      <c r="I2550">
        <v>619</v>
      </c>
      <c r="J2550">
        <v>414</v>
      </c>
      <c r="K2550" t="s">
        <v>2805</v>
      </c>
      <c r="L2550">
        <v>1.6699999999999999E-4</v>
      </c>
      <c r="M2550">
        <v>11</v>
      </c>
      <c r="N2550">
        <v>293</v>
      </c>
      <c r="O2550">
        <v>-6899</v>
      </c>
      <c r="P2550">
        <v>170115</v>
      </c>
      <c r="Q2550">
        <v>254200</v>
      </c>
      <c r="R2550">
        <v>6</v>
      </c>
      <c r="S2550">
        <v>45685938</v>
      </c>
      <c r="U2550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550" t="str">
        <f>IFERROR(MID(spotify_top_songs_audio_features[[#This Row],[artist_names]],SEARCH(",",spotify_top_songs_audio_features[[#This Row],[artist_names]])+2,99),"")</f>
        <v>U2</v>
      </c>
      <c r="W2550" t="str">
        <f>spotify_top_songs_audio_features[[#This Row],[source]]</f>
        <v>Aftermath</v>
      </c>
      <c r="X2550" s="1">
        <f>spotify_top_songs_audio_features[[#This Row],[streams]]</f>
        <v>45685938</v>
      </c>
      <c r="Y2550" t="str">
        <f>IF(Tabela2[[#This Row],[feat]]="","","Feat")</f>
        <v>Feat</v>
      </c>
      <c r="Z2550" s="17" t="str">
        <f>CONCATENATE(INT(spotify_top_songs_audio_features[[#This Row],[duration_ms]]/(60*1000)),":",MOD(INT(spotify_top_songs_audio_features[[#This Row],[duration_ms]]/1000),60))</f>
        <v>4:14</v>
      </c>
      <c r="AA25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50" t="str">
        <f>spotify_top_songs_audio_features[[#This Row],[track_name]]</f>
        <v>XXX. FEAT. U2.</v>
      </c>
    </row>
    <row r="2551" spans="1:28" x14ac:dyDescent="0.25">
      <c r="A2551" t="s">
        <v>9835</v>
      </c>
      <c r="B2551" t="s">
        <v>9836</v>
      </c>
      <c r="C2551" t="s">
        <v>9837</v>
      </c>
      <c r="D2551" t="s">
        <v>9838</v>
      </c>
      <c r="E2551" t="s">
        <v>31</v>
      </c>
      <c r="F2551" t="s">
        <v>32</v>
      </c>
      <c r="G2551" t="s">
        <v>25</v>
      </c>
      <c r="H2551">
        <v>883</v>
      </c>
      <c r="I2551">
        <v>808</v>
      </c>
      <c r="J2551">
        <v>183</v>
      </c>
      <c r="K2551" t="s">
        <v>5993</v>
      </c>
      <c r="L2551">
        <v>0</v>
      </c>
      <c r="M2551">
        <v>207</v>
      </c>
      <c r="N2551">
        <v>805</v>
      </c>
      <c r="O2551">
        <v>-3158</v>
      </c>
      <c r="P2551">
        <v>119012</v>
      </c>
      <c r="Q2551">
        <v>232065</v>
      </c>
      <c r="R2551">
        <v>9</v>
      </c>
      <c r="S2551">
        <v>45657385</v>
      </c>
      <c r="U2551" t="str">
        <f>IFERROR(LEFT(spotify_top_songs_audio_features[[#This Row],[artist_names]],SEARCH(",",spotify_top_songs_audio_features[[#This Row],[artist_names]])-1),spotify_top_songs_audio_features[[#This Row],[artist_names]])</f>
        <v>G Herbo</v>
      </c>
      <c r="V2551" t="str">
        <f>IFERROR(MID(spotify_top_songs_audio_features[[#This Row],[artist_names]],SEARCH(",",spotify_top_songs_audio_features[[#This Row],[artist_names]])+2,99),"")</f>
        <v>Lil Uzi Vert, Juice WRLD, Chance the Rapper</v>
      </c>
      <c r="W2551" t="str">
        <f>spotify_top_songs_audio_features[[#This Row],[source]]</f>
        <v>Machine Entertainment Group - G Herbo</v>
      </c>
      <c r="X2551" s="1">
        <f>spotify_top_songs_audio_features[[#This Row],[streams]]</f>
        <v>45657385</v>
      </c>
      <c r="Y2551" t="str">
        <f>IF(Tabela2[[#This Row],[feat]]="","","Feat")</f>
        <v>Feat</v>
      </c>
      <c r="Z2551" s="17" t="str">
        <f>CONCATENATE(INT(spotify_top_songs_audio_features[[#This Row],[duration_ms]]/(60*1000)),":",MOD(INT(spotify_top_songs_audio_features[[#This Row],[duration_ms]]/1000),60))</f>
        <v>3:52</v>
      </c>
      <c r="AA25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51" t="str">
        <f>spotify_top_songs_audio_features[[#This Row],[track_name]]</f>
        <v>PTSD</v>
      </c>
    </row>
    <row r="2552" spans="1:28" x14ac:dyDescent="0.25">
      <c r="A2552" t="s">
        <v>17721</v>
      </c>
      <c r="B2552" t="s">
        <v>307</v>
      </c>
      <c r="C2552" t="s">
        <v>17722</v>
      </c>
      <c r="D2552" t="s">
        <v>372</v>
      </c>
      <c r="E2552" t="s">
        <v>113</v>
      </c>
      <c r="F2552" t="s">
        <v>24</v>
      </c>
      <c r="G2552" t="s">
        <v>25</v>
      </c>
      <c r="H2552">
        <v>64</v>
      </c>
      <c r="I2552">
        <v>321</v>
      </c>
      <c r="J2552">
        <v>931</v>
      </c>
      <c r="K2552" t="s">
        <v>3606</v>
      </c>
      <c r="L2552">
        <v>307</v>
      </c>
      <c r="M2552">
        <v>114</v>
      </c>
      <c r="N2552">
        <v>177</v>
      </c>
      <c r="O2552">
        <v>-14604</v>
      </c>
      <c r="P2552">
        <v>145045</v>
      </c>
      <c r="Q2552">
        <v>210376</v>
      </c>
      <c r="R2552">
        <v>6</v>
      </c>
      <c r="S2552">
        <v>45653254</v>
      </c>
      <c r="U2552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2552" t="str">
        <f>IFERROR(MID(spotify_top_songs_audio_features[[#This Row],[artist_names]],SEARCH(",",spotify_top_songs_audio_features[[#This Row],[artist_names]])+2,99),"")</f>
        <v/>
      </c>
      <c r="W2552" t="str">
        <f>spotify_top_songs_audio_features[[#This Row],[source]]</f>
        <v>Darkroom</v>
      </c>
      <c r="X2552" s="1">
        <f>spotify_top_songs_audio_features[[#This Row],[streams]]</f>
        <v>45653254</v>
      </c>
      <c r="Y2552" t="str">
        <f>IF(Tabela2[[#This Row],[feat]]="","","Feat")</f>
        <v/>
      </c>
      <c r="Z2552" s="17" t="str">
        <f>CONCATENATE(INT(spotify_top_songs_audio_features[[#This Row],[duration_ms]]/(60*1000)),":",MOD(INT(spotify_top_songs_audio_features[[#This Row],[duration_ms]]/1000),60))</f>
        <v>3:30</v>
      </c>
      <c r="AA25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52" t="str">
        <f>spotify_top_songs_audio_features[[#This Row],[track_name]]</f>
        <v>come out and play</v>
      </c>
    </row>
    <row r="2553" spans="1:28" x14ac:dyDescent="0.25">
      <c r="A2553" t="s">
        <v>2066</v>
      </c>
      <c r="B2553" t="s">
        <v>2067</v>
      </c>
      <c r="C2553" t="s">
        <v>2068</v>
      </c>
      <c r="D2553" t="s">
        <v>1211</v>
      </c>
      <c r="E2553" t="s">
        <v>177</v>
      </c>
      <c r="F2553" t="s">
        <v>24</v>
      </c>
      <c r="G2553" t="s">
        <v>25</v>
      </c>
      <c r="H2553">
        <v>701</v>
      </c>
      <c r="I2553">
        <v>65</v>
      </c>
      <c r="J2553">
        <v>104</v>
      </c>
      <c r="K2553" t="s">
        <v>2004</v>
      </c>
      <c r="L2553">
        <v>0</v>
      </c>
      <c r="M2553">
        <v>112</v>
      </c>
      <c r="N2553">
        <v>647</v>
      </c>
      <c r="O2553">
        <v>-6313</v>
      </c>
      <c r="P2553">
        <v>90003</v>
      </c>
      <c r="Q2553">
        <v>160212</v>
      </c>
      <c r="R2553">
        <v>12</v>
      </c>
      <c r="S2553">
        <v>45628487</v>
      </c>
      <c r="U2553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553" t="str">
        <f>IFERROR(MID(spotify_top_songs_audio_features[[#This Row],[artist_names]],SEARCH(",",spotify_top_songs_audio_features[[#This Row],[artist_names]])+2,99),"")</f>
        <v>Marshmello, The Kid LAROI, Polo G</v>
      </c>
      <c r="W2553" t="str">
        <f>spotify_top_songs_audio_features[[#This Row],[source]]</f>
        <v>Grade A Productions/Interscope Records</v>
      </c>
      <c r="X2553" s="1">
        <f>spotify_top_songs_audio_features[[#This Row],[streams]]</f>
        <v>45628487</v>
      </c>
      <c r="Y2553" t="str">
        <f>IF(Tabela2[[#This Row],[feat]]="","","Feat")</f>
        <v>Feat</v>
      </c>
      <c r="Z2553" s="17" t="str">
        <f>CONCATENATE(INT(spotify_top_songs_audio_features[[#This Row],[duration_ms]]/(60*1000)),":",MOD(INT(spotify_top_songs_audio_features[[#This Row],[duration_ms]]/1000),60))</f>
        <v>2:40</v>
      </c>
      <c r="AA25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553" t="str">
        <f>spotify_top_songs_audio_features[[#This Row],[track_name]]</f>
        <v>Hate The Other Side (with Marshmello &amp; The Kid Laroi)</v>
      </c>
    </row>
    <row r="2554" spans="1:28" x14ac:dyDescent="0.25">
      <c r="A2554" t="s">
        <v>3330</v>
      </c>
      <c r="B2554" t="s">
        <v>2366</v>
      </c>
      <c r="C2554" t="s">
        <v>2367</v>
      </c>
      <c r="D2554" t="s">
        <v>48</v>
      </c>
      <c r="E2554" t="s">
        <v>23</v>
      </c>
      <c r="F2554" t="s">
        <v>24</v>
      </c>
      <c r="G2554" t="s">
        <v>64</v>
      </c>
      <c r="H2554">
        <v>442</v>
      </c>
      <c r="I2554">
        <v>737</v>
      </c>
      <c r="J2554">
        <v>109</v>
      </c>
      <c r="K2554" t="s">
        <v>2368</v>
      </c>
      <c r="L2554">
        <v>0</v>
      </c>
      <c r="M2554">
        <v>102</v>
      </c>
      <c r="N2554">
        <v>21</v>
      </c>
      <c r="O2554">
        <v>-5046</v>
      </c>
      <c r="P2554">
        <v>11293</v>
      </c>
      <c r="Q2554">
        <v>218320</v>
      </c>
      <c r="R2554">
        <v>7</v>
      </c>
      <c r="S2554">
        <v>45607214</v>
      </c>
      <c r="U2554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554" t="str">
        <f>IFERROR(MID(spotify_top_songs_audio_features[[#This Row],[artist_names]],SEARCH(",",spotify_top_songs_audio_features[[#This Row],[artist_names]])+2,99),"")</f>
        <v>Meek Mill, Lil Baby</v>
      </c>
      <c r="W2554" t="str">
        <f>spotify_top_songs_audio_features[[#This Row],[source]]</f>
        <v>Republic Records</v>
      </c>
      <c r="X2554" s="1">
        <f>spotify_top_songs_audio_features[[#This Row],[streams]]</f>
        <v>45607214</v>
      </c>
      <c r="Y2554" t="str">
        <f>IF(Tabela2[[#This Row],[feat]]="","","Feat")</f>
        <v>Feat</v>
      </c>
      <c r="Z2554" s="17" t="str">
        <f>CONCATENATE(INT(spotify_top_songs_audio_features[[#This Row],[duration_ms]]/(60*1000)),":",MOD(INT(spotify_top_songs_audio_features[[#This Row],[duration_ms]]/1000),60))</f>
        <v>3:38</v>
      </c>
      <c r="AA25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54" t="str">
        <f>spotify_top_songs_audio_features[[#This Row],[track_name]]</f>
        <v>On The Road (feat. Meek Mill &amp; Lil Baby)</v>
      </c>
    </row>
    <row r="2555" spans="1:28" x14ac:dyDescent="0.25">
      <c r="A2555" t="s">
        <v>1956</v>
      </c>
      <c r="B2555" t="s">
        <v>1957</v>
      </c>
      <c r="C2555" t="s">
        <v>1958</v>
      </c>
      <c r="D2555" t="s">
        <v>1959</v>
      </c>
      <c r="E2555" t="s">
        <v>113</v>
      </c>
      <c r="F2555" t="s">
        <v>24</v>
      </c>
      <c r="G2555" t="s">
        <v>25</v>
      </c>
      <c r="H2555">
        <v>774</v>
      </c>
      <c r="I2555">
        <v>739</v>
      </c>
      <c r="J2555">
        <v>952</v>
      </c>
      <c r="K2555" t="s">
        <v>1960</v>
      </c>
      <c r="L2555">
        <v>5.9500000000000004E-4</v>
      </c>
      <c r="M2555">
        <v>119</v>
      </c>
      <c r="N2555">
        <v>823</v>
      </c>
      <c r="O2555">
        <v>-4022</v>
      </c>
      <c r="P2555">
        <v>126002</v>
      </c>
      <c r="Q2555">
        <v>246240</v>
      </c>
      <c r="R2555">
        <v>11</v>
      </c>
      <c r="S2555">
        <v>45575697</v>
      </c>
      <c r="U2555" t="str">
        <f>IFERROR(LEFT(spotify_top_songs_audio_features[[#This Row],[artist_names]],SEARCH(",",spotify_top_songs_audio_features[[#This Row],[artist_names]])-1),spotify_top_songs_audio_features[[#This Row],[artist_names]])</f>
        <v>Little Mix</v>
      </c>
      <c r="V2555" t="str">
        <f>IFERROR(MID(spotify_top_songs_audio_features[[#This Row],[artist_names]],SEARCH(",",spotify_top_songs_audio_features[[#This Row],[artist_names]])+2,99),"")</f>
        <v/>
      </c>
      <c r="W2555" t="str">
        <f>spotify_top_songs_audio_features[[#This Row],[source]]</f>
        <v>Syco Music</v>
      </c>
      <c r="X2555" s="1">
        <f>spotify_top_songs_audio_features[[#This Row],[streams]]</f>
        <v>45575697</v>
      </c>
      <c r="Y2555" t="str">
        <f>IF(Tabela2[[#This Row],[feat]]="","","Feat")</f>
        <v/>
      </c>
      <c r="Z2555" s="17" t="str">
        <f>CONCATENATE(INT(spotify_top_songs_audio_features[[#This Row],[duration_ms]]/(60*1000)),":",MOD(INT(spotify_top_songs_audio_features[[#This Row],[duration_ms]]/1000),60))</f>
        <v>4:6</v>
      </c>
      <c r="AA25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55" t="str">
        <f>spotify_top_songs_audio_features[[#This Row],[track_name]]</f>
        <v>Shout Out to My Ex</v>
      </c>
    </row>
    <row r="2556" spans="1:28" x14ac:dyDescent="0.25">
      <c r="A2556" t="s">
        <v>13482</v>
      </c>
      <c r="B2556" t="s">
        <v>13483</v>
      </c>
      <c r="C2556" t="s">
        <v>13484</v>
      </c>
      <c r="D2556" t="s">
        <v>235</v>
      </c>
      <c r="E2556" t="s">
        <v>43</v>
      </c>
      <c r="F2556" t="s">
        <v>24</v>
      </c>
      <c r="G2556" t="s">
        <v>25</v>
      </c>
      <c r="H2556">
        <v>903</v>
      </c>
      <c r="I2556">
        <v>535</v>
      </c>
      <c r="J2556">
        <v>742</v>
      </c>
      <c r="K2556" t="s">
        <v>4338</v>
      </c>
      <c r="L2556">
        <v>0</v>
      </c>
      <c r="M2556">
        <v>345</v>
      </c>
      <c r="N2556">
        <v>508</v>
      </c>
      <c r="O2556">
        <v>-6434</v>
      </c>
      <c r="P2556">
        <v>130022</v>
      </c>
      <c r="Q2556">
        <v>148779</v>
      </c>
      <c r="R2556">
        <v>7</v>
      </c>
      <c r="S2556">
        <v>45572324</v>
      </c>
      <c r="U2556" t="str">
        <f>IFERROR(LEFT(spotify_top_songs_audio_features[[#This Row],[artist_names]],SEARCH(",",spotify_top_songs_audio_features[[#This Row],[artist_names]])-1),spotify_top_songs_audio_features[[#This Row],[artist_names]])</f>
        <v>Chlöe</v>
      </c>
      <c r="V2556" t="str">
        <f>IFERROR(MID(spotify_top_songs_audio_features[[#This Row],[artist_names]],SEARCH(",",spotify_top_songs_audio_features[[#This Row],[artist_names]])+2,99),"")</f>
        <v/>
      </c>
      <c r="W2556" t="str">
        <f>spotify_top_songs_audio_features[[#This Row],[source]]</f>
        <v>Parkwood Entertainment/Columbia</v>
      </c>
      <c r="X2556" s="1">
        <f>spotify_top_songs_audio_features[[#This Row],[streams]]</f>
        <v>45572324</v>
      </c>
      <c r="Y2556" t="str">
        <f>IF(Tabela2[[#This Row],[feat]]="","","Feat")</f>
        <v/>
      </c>
      <c r="Z2556" s="17" t="str">
        <f>CONCATENATE(INT(spotify_top_songs_audio_features[[#This Row],[duration_ms]]/(60*1000)),":",MOD(INT(spotify_top_songs_audio_features[[#This Row],[duration_ms]]/1000),60))</f>
        <v>2:28</v>
      </c>
      <c r="AA25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556" t="str">
        <f>spotify_top_songs_audio_features[[#This Row],[track_name]]</f>
        <v>Have Mercy</v>
      </c>
    </row>
    <row r="2557" spans="1:28" x14ac:dyDescent="0.25">
      <c r="A2557" t="s">
        <v>13670</v>
      </c>
      <c r="B2557" t="s">
        <v>13671</v>
      </c>
      <c r="C2557" t="s">
        <v>13672</v>
      </c>
      <c r="D2557" t="s">
        <v>1211</v>
      </c>
      <c r="E2557" t="s">
        <v>102</v>
      </c>
      <c r="F2557" t="s">
        <v>24</v>
      </c>
      <c r="G2557" t="s">
        <v>25</v>
      </c>
      <c r="H2557">
        <v>613</v>
      </c>
      <c r="I2557">
        <v>631</v>
      </c>
      <c r="J2557">
        <v>12</v>
      </c>
      <c r="K2557" t="s">
        <v>13673</v>
      </c>
      <c r="L2557">
        <v>0</v>
      </c>
      <c r="M2557">
        <v>169</v>
      </c>
      <c r="N2557">
        <v>33</v>
      </c>
      <c r="O2557">
        <v>-6965</v>
      </c>
      <c r="P2557">
        <v>149992</v>
      </c>
      <c r="Q2557">
        <v>158033</v>
      </c>
      <c r="R2557">
        <v>6</v>
      </c>
      <c r="S2557">
        <v>45483147</v>
      </c>
      <c r="U2557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557" t="str">
        <f>IFERROR(MID(spotify_top_songs_audio_features[[#This Row],[artist_names]],SEARCH(",",spotify_top_songs_audio_features[[#This Row],[artist_names]])+2,99),"")</f>
        <v>The Kid LAROI</v>
      </c>
      <c r="W2557" t="str">
        <f>spotify_top_songs_audio_features[[#This Row],[source]]</f>
        <v>Grade A Productions/Interscope Records</v>
      </c>
      <c r="X2557" s="1">
        <f>spotify_top_songs_audio_features[[#This Row],[streams]]</f>
        <v>45483147</v>
      </c>
      <c r="Y2557" t="str">
        <f>IF(Tabela2[[#This Row],[feat]]="","","Feat")</f>
        <v>Feat</v>
      </c>
      <c r="Z2557" s="17" t="str">
        <f>CONCATENATE(INT(spotify_top_songs_audio_features[[#This Row],[duration_ms]]/(60*1000)),":",MOD(INT(spotify_top_songs_audio_features[[#This Row],[duration_ms]]/1000),60))</f>
        <v>2:38</v>
      </c>
      <c r="AA25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557" t="str">
        <f>spotify_top_songs_audio_features[[#This Row],[track_name]]</f>
        <v>Reminds Me Of You</v>
      </c>
    </row>
    <row r="2558" spans="1:28" x14ac:dyDescent="0.25">
      <c r="A2558" t="s">
        <v>10499</v>
      </c>
      <c r="B2558" t="s">
        <v>1598</v>
      </c>
      <c r="C2558" t="s">
        <v>10500</v>
      </c>
      <c r="D2558" t="s">
        <v>1600</v>
      </c>
      <c r="E2558" t="s">
        <v>102</v>
      </c>
      <c r="F2558" t="s">
        <v>24</v>
      </c>
      <c r="G2558" t="s">
        <v>25</v>
      </c>
      <c r="H2558">
        <v>458</v>
      </c>
      <c r="I2558">
        <v>571</v>
      </c>
      <c r="J2558">
        <v>949</v>
      </c>
      <c r="K2558" t="s">
        <v>5580</v>
      </c>
      <c r="L2558">
        <v>305</v>
      </c>
      <c r="M2558">
        <v>846</v>
      </c>
      <c r="N2558">
        <v>586</v>
      </c>
      <c r="O2558">
        <v>-6739</v>
      </c>
      <c r="P2558">
        <v>110013</v>
      </c>
      <c r="Q2558">
        <v>297000</v>
      </c>
      <c r="R2558">
        <v>3</v>
      </c>
      <c r="S2558">
        <v>45457558</v>
      </c>
      <c r="U2558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2558" t="str">
        <f>IFERROR(MID(spotify_top_songs_audio_features[[#This Row],[artist_names]],SEARCH(",",spotify_top_songs_audio_features[[#This Row],[artist_names]])+2,99),"")</f>
        <v/>
      </c>
      <c r="W2558" t="str">
        <f>spotify_top_songs_audio_features[[#This Row],[source]]</f>
        <v>Rock The World/IDJ/Kanye LP7</v>
      </c>
      <c r="X2558" s="1">
        <f>spotify_top_songs_audio_features[[#This Row],[streams]]</f>
        <v>45457558</v>
      </c>
      <c r="Y2558" t="str">
        <f>IF(Tabela2[[#This Row],[feat]]="","","Feat")</f>
        <v/>
      </c>
      <c r="Z2558" s="17" t="str">
        <f>CONCATENATE(INT(spotify_top_songs_audio_features[[#This Row],[duration_ms]]/(60*1000)),":",MOD(INT(spotify_top_songs_audio_features[[#This Row],[duration_ms]]/1000),60))</f>
        <v>4:57</v>
      </c>
      <c r="AA25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558" t="str">
        <f>spotify_top_songs_audio_features[[#This Row],[track_name]]</f>
        <v>Jail</v>
      </c>
    </row>
    <row r="2559" spans="1:28" x14ac:dyDescent="0.25">
      <c r="A2559" t="s">
        <v>9300</v>
      </c>
      <c r="B2559" t="s">
        <v>4627</v>
      </c>
      <c r="C2559" t="s">
        <v>4628</v>
      </c>
      <c r="D2559" t="s">
        <v>4629</v>
      </c>
      <c r="E2559" t="s">
        <v>70</v>
      </c>
      <c r="F2559" t="s">
        <v>24</v>
      </c>
      <c r="G2559" t="s">
        <v>25</v>
      </c>
      <c r="H2559">
        <v>703</v>
      </c>
      <c r="I2559">
        <v>407</v>
      </c>
      <c r="J2559">
        <v>504</v>
      </c>
      <c r="K2559" t="s">
        <v>9301</v>
      </c>
      <c r="L2559">
        <v>0</v>
      </c>
      <c r="M2559">
        <v>45</v>
      </c>
      <c r="N2559">
        <v>849</v>
      </c>
      <c r="O2559">
        <v>-12155</v>
      </c>
      <c r="P2559">
        <v>140057</v>
      </c>
      <c r="Q2559">
        <v>125827</v>
      </c>
      <c r="R2559">
        <v>6</v>
      </c>
      <c r="S2559">
        <v>45429518</v>
      </c>
      <c r="U2559" t="str">
        <f>IFERROR(LEFT(spotify_top_songs_audio_features[[#This Row],[artist_names]],SEARCH(",",spotify_top_songs_audio_features[[#This Row],[artist_names]])-1),spotify_top_songs_audio_features[[#This Row],[artist_names]])</f>
        <v>Brenda Lee</v>
      </c>
      <c r="V2559" t="str">
        <f>IFERROR(MID(spotify_top_songs_audio_features[[#This Row],[artist_names]],SEARCH(",",spotify_top_songs_audio_features[[#This Row],[artist_names]])+2,99),"")</f>
        <v/>
      </c>
      <c r="W2559" t="str">
        <f>spotify_top_songs_audio_features[[#This Row],[source]]</f>
        <v>MCA Nashville</v>
      </c>
      <c r="X2559" s="1">
        <f>spotify_top_songs_audio_features[[#This Row],[streams]]</f>
        <v>45429518</v>
      </c>
      <c r="Y2559" t="str">
        <f>IF(Tabela2[[#This Row],[feat]]="","","Feat")</f>
        <v/>
      </c>
      <c r="Z2559" s="17" t="str">
        <f>CONCATENATE(INT(spotify_top_songs_audio_features[[#This Row],[duration_ms]]/(60*1000)),":",MOD(INT(spotify_top_songs_audio_features[[#This Row],[duration_ms]]/1000),60))</f>
        <v>2:5</v>
      </c>
      <c r="AA25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559" t="str">
        <f>spotify_top_songs_audio_features[[#This Row],[track_name]]</f>
        <v>Rockin' Around The Christmas Tree</v>
      </c>
    </row>
    <row r="2560" spans="1:28" x14ac:dyDescent="0.25">
      <c r="A2560" t="s">
        <v>17766</v>
      </c>
      <c r="B2560" t="s">
        <v>17767</v>
      </c>
      <c r="C2560" t="s">
        <v>17768</v>
      </c>
      <c r="D2560" t="s">
        <v>397</v>
      </c>
      <c r="E2560" t="s">
        <v>58</v>
      </c>
      <c r="F2560" t="s">
        <v>32</v>
      </c>
      <c r="G2560" t="s">
        <v>25</v>
      </c>
      <c r="H2560">
        <v>781</v>
      </c>
      <c r="I2560">
        <v>721</v>
      </c>
      <c r="J2560">
        <v>514</v>
      </c>
      <c r="K2560" t="s">
        <v>3770</v>
      </c>
      <c r="L2560">
        <v>391</v>
      </c>
      <c r="M2560">
        <v>104</v>
      </c>
      <c r="N2560">
        <v>849</v>
      </c>
      <c r="O2560">
        <v>-9133</v>
      </c>
      <c r="P2560">
        <v>123011</v>
      </c>
      <c r="Q2560">
        <v>250337</v>
      </c>
      <c r="R2560">
        <v>6</v>
      </c>
      <c r="S2560">
        <v>45416280</v>
      </c>
      <c r="U256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560" t="str">
        <f>IFERROR(MID(spotify_top_songs_audio_features[[#This Row],[artist_names]],SEARCH(",",spotify_top_songs_audio_features[[#This Row],[artist_names]])+2,99),"")</f>
        <v>Black Coffee, Jorja Smith</v>
      </c>
      <c r="W2560" t="str">
        <f>spotify_top_songs_audio_features[[#This Row],[source]]</f>
        <v>Cash Money Records/Young Money Ent./Universal Rec.</v>
      </c>
      <c r="X2560" s="1">
        <f>spotify_top_songs_audio_features[[#This Row],[streams]]</f>
        <v>45416280</v>
      </c>
      <c r="Y2560" t="str">
        <f>IF(Tabela2[[#This Row],[feat]]="","","Feat")</f>
        <v>Feat</v>
      </c>
      <c r="Z2560" s="17" t="str">
        <f>CONCATENATE(INT(spotify_top_songs_audio_features[[#This Row],[duration_ms]]/(60*1000)),":",MOD(INT(spotify_top_songs_audio_features[[#This Row],[duration_ms]]/1000),60))</f>
        <v>4:10</v>
      </c>
      <c r="AA25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560" t="str">
        <f>spotify_top_songs_audio_features[[#This Row],[track_name]]</f>
        <v>Get It Together</v>
      </c>
    </row>
    <row r="2561" spans="1:28" x14ac:dyDescent="0.25">
      <c r="A2561" t="s">
        <v>7626</v>
      </c>
      <c r="B2561" t="s">
        <v>7627</v>
      </c>
      <c r="C2561" t="s">
        <v>7628</v>
      </c>
      <c r="D2561" t="s">
        <v>53</v>
      </c>
      <c r="E2561" t="s">
        <v>23</v>
      </c>
      <c r="F2561" t="s">
        <v>24</v>
      </c>
      <c r="G2561" t="s">
        <v>25</v>
      </c>
      <c r="H2561">
        <v>724</v>
      </c>
      <c r="I2561">
        <v>791</v>
      </c>
      <c r="J2561">
        <v>169</v>
      </c>
      <c r="K2561" t="s">
        <v>7159</v>
      </c>
      <c r="L2561">
        <v>6.5499999999999998E-4</v>
      </c>
      <c r="M2561">
        <v>239</v>
      </c>
      <c r="N2561">
        <v>856</v>
      </c>
      <c r="O2561">
        <v>-5411</v>
      </c>
      <c r="P2561">
        <v>176011</v>
      </c>
      <c r="Q2561">
        <v>256418</v>
      </c>
      <c r="R2561">
        <v>9</v>
      </c>
      <c r="S2561">
        <v>45412178</v>
      </c>
      <c r="U2561" t="str">
        <f>IFERROR(LEFT(spotify_top_songs_audio_features[[#This Row],[artist_names]],SEARCH(",",spotify_top_songs_audio_features[[#This Row],[artist_names]])-1),spotify_top_songs_audio_features[[#This Row],[artist_names]])</f>
        <v>ChocQuibTown</v>
      </c>
      <c r="V2561" t="str">
        <f>IFERROR(MID(spotify_top_songs_audio_features[[#This Row],[artist_names]],SEARCH(",",spotify_top_songs_audio_features[[#This Row],[artist_names]])+2,99),"")</f>
        <v>Zion &amp; Lennox, Farruko, Manuel Turizo</v>
      </c>
      <c r="W2561" t="str">
        <f>spotify_top_songs_audio_features[[#This Row],[source]]</f>
        <v>Sony Music Latin</v>
      </c>
      <c r="X2561" s="1">
        <f>spotify_top_songs_audio_features[[#This Row],[streams]]</f>
        <v>45412178</v>
      </c>
      <c r="Y2561" t="str">
        <f>IF(Tabela2[[#This Row],[feat]]="","","Feat")</f>
        <v>Feat</v>
      </c>
      <c r="Z2561" s="17" t="str">
        <f>CONCATENATE(INT(spotify_top_songs_audio_features[[#This Row],[duration_ms]]/(60*1000)),":",MOD(INT(spotify_top_songs_audio_features[[#This Row],[duration_ms]]/1000),60))</f>
        <v>4:16</v>
      </c>
      <c r="AA25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61" t="str">
        <f>spotify_top_songs_audio_features[[#This Row],[track_name]]</f>
        <v>Pa Olvidarte (feat. Manuel Turizo) - Remix</v>
      </c>
    </row>
    <row r="2562" spans="1:28" x14ac:dyDescent="0.25">
      <c r="A2562" t="s">
        <v>16578</v>
      </c>
      <c r="B2562" t="s">
        <v>16579</v>
      </c>
      <c r="C2562" t="s">
        <v>16580</v>
      </c>
      <c r="D2562" t="s">
        <v>16581</v>
      </c>
      <c r="E2562" t="s">
        <v>70</v>
      </c>
      <c r="F2562" t="s">
        <v>24</v>
      </c>
      <c r="G2562" t="s">
        <v>152</v>
      </c>
      <c r="H2562">
        <v>651</v>
      </c>
      <c r="I2562">
        <v>726</v>
      </c>
      <c r="J2562">
        <v>539</v>
      </c>
      <c r="K2562" t="s">
        <v>1903</v>
      </c>
      <c r="L2562">
        <v>0</v>
      </c>
      <c r="M2562">
        <v>535</v>
      </c>
      <c r="N2562">
        <v>963</v>
      </c>
      <c r="O2562">
        <v>-4144</v>
      </c>
      <c r="P2562">
        <v>17999</v>
      </c>
      <c r="Q2562">
        <v>156267</v>
      </c>
      <c r="R2562">
        <v>8</v>
      </c>
      <c r="S2562">
        <v>45357858</v>
      </c>
      <c r="U2562" t="str">
        <f>IFERROR(LEFT(spotify_top_songs_audio_features[[#This Row],[artist_names]],SEARCH(",",spotify_top_songs_audio_features[[#This Row],[artist_names]])-1),spotify_top_songs_audio_features[[#This Row],[artist_names]])</f>
        <v>Calibre 50</v>
      </c>
      <c r="V2562" t="str">
        <f>IFERROR(MID(spotify_top_songs_audio_features[[#This Row],[artist_names]],SEARCH(",",spotify_top_songs_audio_features[[#This Row],[artist_names]])+2,99),"")</f>
        <v/>
      </c>
      <c r="W2562" t="str">
        <f>spotify_top_songs_audio_features[[#This Row],[source]]</f>
        <v>Andaluz Music, LLC</v>
      </c>
      <c r="X2562" s="1">
        <f>spotify_top_songs_audio_features[[#This Row],[streams]]</f>
        <v>45357858</v>
      </c>
      <c r="Y2562" t="str">
        <f>IF(Tabela2[[#This Row],[feat]]="","","Feat")</f>
        <v/>
      </c>
      <c r="Z2562" s="17" t="str">
        <f>CONCATENATE(INT(spotify_top_songs_audio_features[[#This Row],[duration_ms]]/(60*1000)),":",MOD(INT(spotify_top_songs_audio_features[[#This Row],[duration_ms]]/1000),60))</f>
        <v>2:36</v>
      </c>
      <c r="AA25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562" t="str">
        <f>spotify_top_songs_audio_features[[#This Row],[track_name]]</f>
        <v>A La Antigüita</v>
      </c>
    </row>
    <row r="2563" spans="1:28" x14ac:dyDescent="0.25">
      <c r="A2563" t="s">
        <v>11108</v>
      </c>
      <c r="B2563" t="s">
        <v>2478</v>
      </c>
      <c r="C2563" t="s">
        <v>2479</v>
      </c>
      <c r="D2563" t="s">
        <v>2028</v>
      </c>
      <c r="E2563" t="s">
        <v>469</v>
      </c>
      <c r="F2563" t="s">
        <v>24</v>
      </c>
      <c r="G2563" t="s">
        <v>25</v>
      </c>
      <c r="H2563">
        <v>681</v>
      </c>
      <c r="I2563">
        <v>709</v>
      </c>
      <c r="J2563">
        <v>371</v>
      </c>
      <c r="K2563" t="s">
        <v>9943</v>
      </c>
      <c r="L2563">
        <v>0</v>
      </c>
      <c r="M2563">
        <v>979</v>
      </c>
      <c r="N2563">
        <v>456</v>
      </c>
      <c r="O2563">
        <v>-5808</v>
      </c>
      <c r="P2563">
        <v>11402</v>
      </c>
      <c r="Q2563">
        <v>193320</v>
      </c>
      <c r="R2563">
        <v>25</v>
      </c>
      <c r="S2563">
        <v>45340142</v>
      </c>
      <c r="U2563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2563" t="str">
        <f>IFERROR(MID(spotify_top_songs_audio_features[[#This Row],[artist_names]],SEARCH(",",spotify_top_songs_audio_features[[#This Row],[artist_names]])+2,99),"")</f>
        <v>Imagine Dragons</v>
      </c>
      <c r="W2563" t="str">
        <f>spotify_top_songs_audio_features[[#This Row],[source]]</f>
        <v>Kygo</v>
      </c>
      <c r="X2563" s="1">
        <f>spotify_top_songs_audio_features[[#This Row],[streams]]</f>
        <v>45340142</v>
      </c>
      <c r="Y2563" t="str">
        <f>IF(Tabela2[[#This Row],[feat]]="","","Feat")</f>
        <v>Feat</v>
      </c>
      <c r="Z2563" s="17" t="str">
        <f>CONCATENATE(INT(spotify_top_songs_audio_features[[#This Row],[duration_ms]]/(60*1000)),":",MOD(INT(spotify_top_songs_audio_features[[#This Row],[duration_ms]]/1000),60))</f>
        <v>3:13</v>
      </c>
      <c r="AA25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563" t="str">
        <f>spotify_top_songs_audio_features[[#This Row],[track_name]]</f>
        <v>Born To Be Yours</v>
      </c>
    </row>
    <row r="2564" spans="1:28" x14ac:dyDescent="0.25">
      <c r="A2564" t="s">
        <v>17108</v>
      </c>
      <c r="B2564" t="s">
        <v>1287</v>
      </c>
      <c r="C2564" t="s">
        <v>17109</v>
      </c>
      <c r="D2564" t="s">
        <v>2553</v>
      </c>
      <c r="E2564" t="s">
        <v>70</v>
      </c>
      <c r="F2564" t="s">
        <v>24</v>
      </c>
      <c r="G2564" t="s">
        <v>25</v>
      </c>
      <c r="H2564">
        <v>624</v>
      </c>
      <c r="I2564">
        <v>618</v>
      </c>
      <c r="J2564">
        <v>322</v>
      </c>
      <c r="K2564" t="s">
        <v>2364</v>
      </c>
      <c r="L2564">
        <v>3.3000000000000003E-5</v>
      </c>
      <c r="M2564">
        <v>104</v>
      </c>
      <c r="N2564">
        <v>122</v>
      </c>
      <c r="O2564">
        <v>-4868</v>
      </c>
      <c r="P2564">
        <v>125036</v>
      </c>
      <c r="Q2564">
        <v>197253</v>
      </c>
      <c r="R2564">
        <v>12</v>
      </c>
      <c r="S2564">
        <v>45318176</v>
      </c>
      <c r="U2564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564" t="str">
        <f>IFERROR(MID(spotify_top_songs_audio_features[[#This Row],[artist_names]],SEARCH(",",spotify_top_songs_audio_features[[#This Row],[artist_names]])+2,99),"")</f>
        <v/>
      </c>
      <c r="W2564" t="str">
        <f>spotify_top_songs_audio_features[[#This Row],[source]]</f>
        <v>Universal Records</v>
      </c>
      <c r="X2564" s="1">
        <f>spotify_top_songs_audio_features[[#This Row],[streams]]</f>
        <v>45318176</v>
      </c>
      <c r="Y2564" t="str">
        <f>IF(Tabela2[[#This Row],[feat]]="","","Feat")</f>
        <v/>
      </c>
      <c r="Z2564" s="17" t="str">
        <f>CONCATENATE(INT(spotify_top_songs_audio_features[[#This Row],[duration_ms]]/(60*1000)),":",MOD(INT(spotify_top_songs_audio_features[[#This Row],[duration_ms]]/1000),60))</f>
        <v>3:17</v>
      </c>
      <c r="AA25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564" t="str">
        <f>spotify_top_songs_audio_features[[#This Row],[track_name]]</f>
        <v>One Last Time</v>
      </c>
    </row>
    <row r="2565" spans="1:28" x14ac:dyDescent="0.25">
      <c r="A2565" t="s">
        <v>4254</v>
      </c>
      <c r="B2565" t="s">
        <v>112</v>
      </c>
      <c r="C2565" t="s">
        <v>4255</v>
      </c>
      <c r="D2565" t="s">
        <v>112</v>
      </c>
      <c r="E2565" t="s">
        <v>113</v>
      </c>
      <c r="F2565" t="s">
        <v>24</v>
      </c>
      <c r="G2565" t="s">
        <v>25</v>
      </c>
      <c r="H2565">
        <v>456</v>
      </c>
      <c r="I2565">
        <v>263</v>
      </c>
      <c r="J2565">
        <v>332</v>
      </c>
      <c r="K2565" t="s">
        <v>4256</v>
      </c>
      <c r="L2565">
        <v>0</v>
      </c>
      <c r="M2565">
        <v>749</v>
      </c>
      <c r="N2565">
        <v>111</v>
      </c>
      <c r="O2565">
        <v>-1063</v>
      </c>
      <c r="P2565">
        <v>12986</v>
      </c>
      <c r="Q2565">
        <v>255894</v>
      </c>
      <c r="R2565">
        <v>4</v>
      </c>
      <c r="S2565">
        <v>45272459</v>
      </c>
      <c r="U256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565" t="str">
        <f>IFERROR(MID(spotify_top_songs_audio_features[[#This Row],[artist_names]],SEARCH(",",spotify_top_songs_audio_features[[#This Row],[artist_names]])+2,99),"")</f>
        <v/>
      </c>
      <c r="W2565" t="str">
        <f>spotify_top_songs_audio_features[[#This Row],[source]]</f>
        <v>Taylor Swift</v>
      </c>
      <c r="X2565" s="1">
        <f>spotify_top_songs_audio_features[[#This Row],[streams]]</f>
        <v>45272459</v>
      </c>
      <c r="Y2565" t="str">
        <f>IF(Tabela2[[#This Row],[feat]]="","","Feat")</f>
        <v/>
      </c>
      <c r="Z2565" s="17" t="str">
        <f>CONCATENATE(INT(spotify_top_songs_audio_features[[#This Row],[duration_ms]]/(60*1000)),":",MOD(INT(spotify_top_songs_audio_features[[#This Row],[duration_ms]]/1000),60))</f>
        <v>4:15</v>
      </c>
      <c r="AA25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65" t="str">
        <f>spotify_top_songs_audio_features[[#This Row],[track_name]]</f>
        <v>my tears ricochet</v>
      </c>
    </row>
    <row r="2566" spans="1:28" x14ac:dyDescent="0.25">
      <c r="A2566" t="s">
        <v>6385</v>
      </c>
      <c r="B2566" t="s">
        <v>6386</v>
      </c>
      <c r="C2566" t="s">
        <v>6387</v>
      </c>
      <c r="D2566" t="s">
        <v>53</v>
      </c>
      <c r="E2566" t="s">
        <v>86</v>
      </c>
      <c r="F2566" t="s">
        <v>32</v>
      </c>
      <c r="G2566" t="s">
        <v>25</v>
      </c>
      <c r="H2566">
        <v>691</v>
      </c>
      <c r="I2566">
        <v>773</v>
      </c>
      <c r="J2566">
        <v>355</v>
      </c>
      <c r="K2566" t="s">
        <v>98</v>
      </c>
      <c r="L2566">
        <v>0</v>
      </c>
      <c r="M2566">
        <v>329</v>
      </c>
      <c r="N2566">
        <v>85</v>
      </c>
      <c r="O2566">
        <v>-3812</v>
      </c>
      <c r="P2566">
        <v>92992</v>
      </c>
      <c r="Q2566">
        <v>188468</v>
      </c>
      <c r="R2566">
        <v>9</v>
      </c>
      <c r="S2566">
        <v>45255270</v>
      </c>
      <c r="U2566" t="str">
        <f>IFERROR(LEFT(spotify_top_songs_audio_features[[#This Row],[artist_names]],SEARCH(",",spotify_top_songs_audio_features[[#This Row],[artist_names]])-1),spotify_top_songs_audio_features[[#This Row],[artist_names]])</f>
        <v>Mau y Ricky</v>
      </c>
      <c r="V2566" t="str">
        <f>IFERROR(MID(spotify_top_songs_audio_features[[#This Row],[artist_names]],SEARCH(",",spotify_top_songs_audio_features[[#This Row],[artist_names]])+2,99),"")</f>
        <v>Camilo, Lunay</v>
      </c>
      <c r="W2566" t="str">
        <f>spotify_top_songs_audio_features[[#This Row],[source]]</f>
        <v>Sony Music Latin</v>
      </c>
      <c r="X2566" s="1">
        <f>spotify_top_songs_audio_features[[#This Row],[streams]]</f>
        <v>45255270</v>
      </c>
      <c r="Y2566" t="str">
        <f>IF(Tabela2[[#This Row],[feat]]="","","Feat")</f>
        <v>Feat</v>
      </c>
      <c r="Z2566" s="17" t="str">
        <f>CONCATENATE(INT(spotify_top_songs_audio_features[[#This Row],[duration_ms]]/(60*1000)),":",MOD(INT(spotify_top_songs_audio_features[[#This Row],[duration_ms]]/1000),60))</f>
        <v>3:8</v>
      </c>
      <c r="AA25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566" t="str">
        <f>spotify_top_songs_audio_features[[#This Row],[track_name]]</f>
        <v>La Boca - Remix</v>
      </c>
    </row>
    <row r="2567" spans="1:28" x14ac:dyDescent="0.25">
      <c r="A2567" t="s">
        <v>9537</v>
      </c>
      <c r="B2567" t="s">
        <v>9538</v>
      </c>
      <c r="C2567" t="s">
        <v>9539</v>
      </c>
      <c r="D2567" t="s">
        <v>857</v>
      </c>
      <c r="E2567" t="s">
        <v>31</v>
      </c>
      <c r="F2567" t="s">
        <v>32</v>
      </c>
      <c r="G2567" t="s">
        <v>25</v>
      </c>
      <c r="H2567">
        <v>793</v>
      </c>
      <c r="I2567">
        <v>78</v>
      </c>
      <c r="J2567">
        <v>249</v>
      </c>
      <c r="K2567" t="s">
        <v>8530</v>
      </c>
      <c r="L2567">
        <v>0</v>
      </c>
      <c r="M2567">
        <v>111</v>
      </c>
      <c r="N2567">
        <v>576</v>
      </c>
      <c r="O2567">
        <v>-4247</v>
      </c>
      <c r="P2567">
        <v>178046</v>
      </c>
      <c r="Q2567">
        <v>203360</v>
      </c>
      <c r="R2567">
        <v>3</v>
      </c>
      <c r="S2567">
        <v>45233004</v>
      </c>
      <c r="U2567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2567" t="str">
        <f>IFERROR(MID(spotify_top_songs_audio_features[[#This Row],[artist_names]],SEARCH(",",spotify_top_songs_audio_features[[#This Row],[artist_names]])+2,99),"")</f>
        <v>Romeo Santos</v>
      </c>
      <c r="W2567" t="str">
        <f>spotify_top_songs_audio_features[[#This Row],[source]]</f>
        <v>Universal Music Latino</v>
      </c>
      <c r="X2567" s="1">
        <f>spotify_top_songs_audio_features[[#This Row],[streams]]</f>
        <v>45233004</v>
      </c>
      <c r="Y2567" t="str">
        <f>IF(Tabela2[[#This Row],[feat]]="","","Feat")</f>
        <v>Feat</v>
      </c>
      <c r="Z2567" s="17" t="str">
        <f>CONCATENATE(INT(spotify_top_songs_audio_features[[#This Row],[duration_ms]]/(60*1000)),":",MOD(INT(spotify_top_songs_audio_features[[#This Row],[duration_ms]]/1000),60))</f>
        <v>3:23</v>
      </c>
      <c r="AA25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67" t="str">
        <f>spotify_top_songs_audio_features[[#This Row],[track_name]]</f>
        <v>X SI VOLVEMOS</v>
      </c>
    </row>
    <row r="2568" spans="1:28" x14ac:dyDescent="0.25">
      <c r="A2568" t="s">
        <v>6989</v>
      </c>
      <c r="B2568" t="s">
        <v>4017</v>
      </c>
      <c r="C2568" t="s">
        <v>6990</v>
      </c>
      <c r="D2568" t="s">
        <v>282</v>
      </c>
      <c r="E2568" t="s">
        <v>177</v>
      </c>
      <c r="F2568" t="s">
        <v>32</v>
      </c>
      <c r="G2568" t="s">
        <v>25</v>
      </c>
      <c r="H2568">
        <v>555</v>
      </c>
      <c r="I2568">
        <v>634</v>
      </c>
      <c r="J2568">
        <v>273</v>
      </c>
      <c r="K2568" t="s">
        <v>1729</v>
      </c>
      <c r="L2568">
        <v>2.32E-4</v>
      </c>
      <c r="M2568">
        <v>188</v>
      </c>
      <c r="N2568">
        <v>555</v>
      </c>
      <c r="O2568">
        <v>-5522</v>
      </c>
      <c r="P2568">
        <v>170228</v>
      </c>
      <c r="Q2568">
        <v>174045</v>
      </c>
      <c r="R2568">
        <v>4</v>
      </c>
      <c r="S2568">
        <v>45230874</v>
      </c>
      <c r="U2568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2568" t="str">
        <f>IFERROR(MID(spotify_top_songs_audio_features[[#This Row],[artist_names]],SEARCH(",",spotify_top_songs_audio_features[[#This Row],[artist_names]])+2,99),"")</f>
        <v/>
      </c>
      <c r="W2568" t="str">
        <f>spotify_top_songs_audio_features[[#This Row],[source]]</f>
        <v>Columbia</v>
      </c>
      <c r="X2568" s="1">
        <f>spotify_top_songs_audio_features[[#This Row],[streams]]</f>
        <v>45230874</v>
      </c>
      <c r="Y2568" t="str">
        <f>IF(Tabela2[[#This Row],[feat]]="","","Feat")</f>
        <v/>
      </c>
      <c r="Z2568" s="17" t="str">
        <f>CONCATENATE(INT(spotify_top_songs_audio_features[[#This Row],[duration_ms]]/(60*1000)),":",MOD(INT(spotify_top_songs_audio_features[[#This Row],[duration_ms]]/1000),60))</f>
        <v>2:54</v>
      </c>
      <c r="AA25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568" t="str">
        <f>spotify_top_songs_audio_features[[#This Row],[track_name]]</f>
        <v>LLYLM</v>
      </c>
    </row>
    <row r="2569" spans="1:28" x14ac:dyDescent="0.25">
      <c r="A2569" t="s">
        <v>8275</v>
      </c>
      <c r="B2569" t="s">
        <v>8276</v>
      </c>
      <c r="C2569" t="s">
        <v>8277</v>
      </c>
      <c r="D2569" t="s">
        <v>127</v>
      </c>
      <c r="E2569" t="s">
        <v>23</v>
      </c>
      <c r="F2569" t="s">
        <v>24</v>
      </c>
      <c r="G2569" t="s">
        <v>25</v>
      </c>
      <c r="H2569">
        <v>584</v>
      </c>
      <c r="I2569">
        <v>685</v>
      </c>
      <c r="J2569">
        <v>425</v>
      </c>
      <c r="K2569" t="s">
        <v>5401</v>
      </c>
      <c r="L2569">
        <v>0</v>
      </c>
      <c r="M2569">
        <v>189</v>
      </c>
      <c r="N2569">
        <v>345</v>
      </c>
      <c r="O2569">
        <v>-7811</v>
      </c>
      <c r="P2569">
        <v>97551</v>
      </c>
      <c r="Q2569">
        <v>226321</v>
      </c>
      <c r="R2569">
        <v>6</v>
      </c>
      <c r="S2569">
        <v>45180412</v>
      </c>
      <c r="U2569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2569" t="str">
        <f>IFERROR(MID(spotify_top_songs_audio_features[[#This Row],[artist_names]],SEARCH(",",spotify_top_songs_audio_features[[#This Row],[artist_names]])+2,99),"")</f>
        <v>Lauv</v>
      </c>
      <c r="W2569" t="str">
        <f>spotify_top_songs_audio_features[[#This Row],[source]]</f>
        <v>BIGHIT MUSIC</v>
      </c>
      <c r="X2569" s="1">
        <f>spotify_top_songs_audio_features[[#This Row],[streams]]</f>
        <v>45180412</v>
      </c>
      <c r="Y2569" t="str">
        <f>IF(Tabela2[[#This Row],[feat]]="","","Feat")</f>
        <v>Feat</v>
      </c>
      <c r="Z2569" s="17" t="str">
        <f>CONCATENATE(INT(spotify_top_songs_audio_features[[#This Row],[duration_ms]]/(60*1000)),":",MOD(INT(spotify_top_songs_audio_features[[#This Row],[duration_ms]]/1000),60))</f>
        <v>3:46</v>
      </c>
      <c r="AA25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69" t="str">
        <f>spotify_top_songs_audio_features[[#This Row],[track_name]]</f>
        <v>Make It Right (feat. Lauv)</v>
      </c>
    </row>
    <row r="2570" spans="1:28" x14ac:dyDescent="0.25">
      <c r="A2570" t="s">
        <v>668</v>
      </c>
      <c r="B2570" t="s">
        <v>669</v>
      </c>
      <c r="C2570" t="s">
        <v>670</v>
      </c>
      <c r="D2570" t="s">
        <v>48</v>
      </c>
      <c r="E2570" t="s">
        <v>43</v>
      </c>
      <c r="F2570" t="s">
        <v>24</v>
      </c>
      <c r="G2570" t="s">
        <v>25</v>
      </c>
      <c r="H2570">
        <v>775</v>
      </c>
      <c r="I2570">
        <v>298</v>
      </c>
      <c r="J2570">
        <v>517</v>
      </c>
      <c r="K2570" t="s">
        <v>671</v>
      </c>
      <c r="L2570">
        <v>233</v>
      </c>
      <c r="M2570">
        <v>132</v>
      </c>
      <c r="N2570">
        <v>472</v>
      </c>
      <c r="O2570">
        <v>-9351</v>
      </c>
      <c r="P2570">
        <v>120091</v>
      </c>
      <c r="Q2570">
        <v>189467</v>
      </c>
      <c r="R2570">
        <v>4</v>
      </c>
      <c r="S2570">
        <v>45171622</v>
      </c>
      <c r="U2570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2570" t="str">
        <f>IFERROR(MID(spotify_top_songs_audio_features[[#This Row],[artist_names]],SEARCH(",",spotify_top_songs_audio_features[[#This Row],[artist_names]])+2,99),"")</f>
        <v>Coi Leray</v>
      </c>
      <c r="W2570" t="str">
        <f>spotify_top_songs_audio_features[[#This Row],[source]]</f>
        <v>Republic Records</v>
      </c>
      <c r="X2570" s="1">
        <f>spotify_top_songs_audio_features[[#This Row],[streams]]</f>
        <v>45171622</v>
      </c>
      <c r="Y2570" t="str">
        <f>IF(Tabela2[[#This Row],[feat]]="","","Feat")</f>
        <v>Feat</v>
      </c>
      <c r="Z2570" s="17" t="str">
        <f>CONCATENATE(INT(spotify_top_songs_audio_features[[#This Row],[duration_ms]]/(60*1000)),":",MOD(INT(spotify_top_songs_audio_features[[#This Row],[duration_ms]]/1000),60))</f>
        <v>3:9</v>
      </c>
      <c r="AA25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570" t="str">
        <f>spotify_top_songs_audio_features[[#This Row],[track_name]]</f>
        <v>Self Love (Spider-Man: Across the Spider-Verse) (Metro Boomin &amp; Coi Leray)</v>
      </c>
    </row>
    <row r="2571" spans="1:28" x14ac:dyDescent="0.25">
      <c r="A2571" t="s">
        <v>11840</v>
      </c>
      <c r="B2571" t="s">
        <v>11841</v>
      </c>
      <c r="C2571" t="s">
        <v>11842</v>
      </c>
      <c r="D2571" t="s">
        <v>282</v>
      </c>
      <c r="E2571" t="s">
        <v>31</v>
      </c>
      <c r="F2571" t="s">
        <v>24</v>
      </c>
      <c r="G2571" t="s">
        <v>25</v>
      </c>
      <c r="H2571">
        <v>738</v>
      </c>
      <c r="I2571">
        <v>717</v>
      </c>
      <c r="J2571">
        <v>573</v>
      </c>
      <c r="K2571" t="s">
        <v>8077</v>
      </c>
      <c r="L2571">
        <v>0</v>
      </c>
      <c r="M2571">
        <v>205</v>
      </c>
      <c r="N2571">
        <v>5</v>
      </c>
      <c r="O2571">
        <v>-5121</v>
      </c>
      <c r="P2571">
        <v>98047</v>
      </c>
      <c r="Q2571">
        <v>139813</v>
      </c>
      <c r="R2571">
        <v>7</v>
      </c>
      <c r="S2571">
        <v>45140347</v>
      </c>
      <c r="U2571" t="str">
        <f>IFERROR(LEFT(spotify_top_songs_audio_features[[#This Row],[artist_names]],SEARCH(",",spotify_top_songs_audio_features[[#This Row],[artist_names]])-1),spotify_top_songs_audio_features[[#This Row],[artist_names]])</f>
        <v>Diplo</v>
      </c>
      <c r="V2571" t="str">
        <f>IFERROR(MID(spotify_top_songs_audio_features[[#This Row],[artist_names]],SEARCH(",",spotify_top_songs_audio_features[[#This Row],[artist_names]])+2,99),"")</f>
        <v>Jonas Brothers</v>
      </c>
      <c r="W2571" t="str">
        <f>spotify_top_songs_audio_features[[#This Row],[source]]</f>
        <v>Columbia</v>
      </c>
      <c r="X2571" s="1">
        <f>spotify_top_songs_audio_features[[#This Row],[streams]]</f>
        <v>45140347</v>
      </c>
      <c r="Y2571" t="str">
        <f>IF(Tabela2[[#This Row],[feat]]="","","Feat")</f>
        <v>Feat</v>
      </c>
      <c r="Z2571" s="17" t="str">
        <f>CONCATENATE(INT(spotify_top_songs_audio_features[[#This Row],[duration_ms]]/(60*1000)),":",MOD(INT(spotify_top_songs_audio_features[[#This Row],[duration_ms]]/1000),60))</f>
        <v>2:19</v>
      </c>
      <c r="AA25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71" t="str">
        <f>spotify_top_songs_audio_features[[#This Row],[track_name]]</f>
        <v>Lonely (with Jonas Brothers)</v>
      </c>
    </row>
    <row r="2572" spans="1:28" x14ac:dyDescent="0.25">
      <c r="A2572" t="s">
        <v>7232</v>
      </c>
      <c r="B2572" t="s">
        <v>2866</v>
      </c>
      <c r="C2572" t="s">
        <v>7233</v>
      </c>
      <c r="D2572" t="s">
        <v>2868</v>
      </c>
      <c r="E2572" t="s">
        <v>23</v>
      </c>
      <c r="F2572" t="s">
        <v>24</v>
      </c>
      <c r="G2572" t="s">
        <v>25</v>
      </c>
      <c r="H2572">
        <v>773</v>
      </c>
      <c r="I2572">
        <v>701</v>
      </c>
      <c r="J2572">
        <v>512</v>
      </c>
      <c r="K2572" t="s">
        <v>3260</v>
      </c>
      <c r="L2572">
        <v>0</v>
      </c>
      <c r="M2572">
        <v>163</v>
      </c>
      <c r="N2572">
        <v>203</v>
      </c>
      <c r="O2572">
        <v>-6386</v>
      </c>
      <c r="P2572">
        <v>129963</v>
      </c>
      <c r="Q2572">
        <v>214589</v>
      </c>
      <c r="R2572">
        <v>3</v>
      </c>
      <c r="S2572">
        <v>45071942</v>
      </c>
      <c r="U257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572" t="str">
        <f>IFERROR(MID(spotify_top_songs_audio_features[[#This Row],[artist_names]],SEARCH(",",spotify_top_songs_audio_features[[#This Row],[artist_names]])+2,99),"")</f>
        <v>21 Savage</v>
      </c>
      <c r="W2572" t="str">
        <f>spotify_top_songs_audio_features[[#This Row],[source]]</f>
        <v>OVO / Republic Records</v>
      </c>
      <c r="X2572" s="1">
        <f>spotify_top_songs_audio_features[[#This Row],[streams]]</f>
        <v>45071942</v>
      </c>
      <c r="Y2572" t="str">
        <f>IF(Tabela2[[#This Row],[feat]]="","","Feat")</f>
        <v>Feat</v>
      </c>
      <c r="Z2572" s="17" t="str">
        <f>CONCATENATE(INT(spotify_top_songs_audio_features[[#This Row],[duration_ms]]/(60*1000)),":",MOD(INT(spotify_top_songs_audio_features[[#This Row],[duration_ms]]/1000),60))</f>
        <v>3:34</v>
      </c>
      <c r="AA25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72" t="str">
        <f>spotify_top_songs_audio_features[[#This Row],[track_name]]</f>
        <v>Spin Bout U</v>
      </c>
    </row>
    <row r="2573" spans="1:28" x14ac:dyDescent="0.25">
      <c r="A2573" t="s">
        <v>3372</v>
      </c>
      <c r="B2573" t="s">
        <v>3373</v>
      </c>
      <c r="C2573" t="s">
        <v>3374</v>
      </c>
      <c r="D2573" t="s">
        <v>3375</v>
      </c>
      <c r="E2573" t="s">
        <v>113</v>
      </c>
      <c r="F2573" t="s">
        <v>24</v>
      </c>
      <c r="G2573" t="s">
        <v>152</v>
      </c>
      <c r="H2573">
        <v>391</v>
      </c>
      <c r="I2573">
        <v>335</v>
      </c>
      <c r="J2573">
        <v>763</v>
      </c>
      <c r="K2573" t="s">
        <v>3376</v>
      </c>
      <c r="L2573">
        <v>0</v>
      </c>
      <c r="M2573">
        <v>102</v>
      </c>
      <c r="N2573">
        <v>116</v>
      </c>
      <c r="O2573">
        <v>-10064</v>
      </c>
      <c r="P2573">
        <v>174185</v>
      </c>
      <c r="Q2573">
        <v>193733</v>
      </c>
      <c r="R2573">
        <v>6</v>
      </c>
      <c r="S2573">
        <v>45027440</v>
      </c>
      <c r="U2573" t="str">
        <f>IFERROR(LEFT(spotify_top_songs_audio_features[[#This Row],[artist_names]],SEARCH(",",spotify_top_songs_audio_features[[#This Row],[artist_names]])-1),spotify_top_songs_audio_features[[#This Row],[artist_names]])</f>
        <v>Benson Boone</v>
      </c>
      <c r="V2573" t="str">
        <f>IFERROR(MID(spotify_top_songs_audio_features[[#This Row],[artist_names]],SEARCH(",",spotify_top_songs_audio_features[[#This Row],[artist_names]])+2,99),"")</f>
        <v/>
      </c>
      <c r="W2573" t="str">
        <f>spotify_top_songs_audio_features[[#This Row],[source]]</f>
        <v>Night Street Records, Inc./Warner Records Inc.</v>
      </c>
      <c r="X2573" s="1">
        <f>spotify_top_songs_audio_features[[#This Row],[streams]]</f>
        <v>45027440</v>
      </c>
      <c r="Y2573" t="str">
        <f>IF(Tabela2[[#This Row],[feat]]="","","Feat")</f>
        <v/>
      </c>
      <c r="Z2573" s="17" t="str">
        <f>CONCATENATE(INT(spotify_top_songs_audio_features[[#This Row],[duration_ms]]/(60*1000)),":",MOD(INT(spotify_top_songs_audio_features[[#This Row],[duration_ms]]/1000),60))</f>
        <v>3:13</v>
      </c>
      <c r="AA25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73" t="str">
        <f>spotify_top_songs_audio_features[[#This Row],[track_name]]</f>
        <v>GHOST TOWN</v>
      </c>
    </row>
    <row r="2574" spans="1:28" x14ac:dyDescent="0.25">
      <c r="A2574" t="s">
        <v>2135</v>
      </c>
      <c r="B2574" t="s">
        <v>2136</v>
      </c>
      <c r="C2574" t="s">
        <v>2137</v>
      </c>
      <c r="D2574" t="s">
        <v>2138</v>
      </c>
      <c r="E2574" t="s">
        <v>43</v>
      </c>
      <c r="F2574" t="s">
        <v>32</v>
      </c>
      <c r="G2574" t="s">
        <v>25</v>
      </c>
      <c r="H2574">
        <v>744</v>
      </c>
      <c r="I2574">
        <v>718</v>
      </c>
      <c r="J2574">
        <v>181</v>
      </c>
      <c r="K2574" t="s">
        <v>2139</v>
      </c>
      <c r="L2574">
        <v>0</v>
      </c>
      <c r="M2574">
        <v>134</v>
      </c>
      <c r="N2574">
        <v>549</v>
      </c>
      <c r="O2574">
        <v>-4853</v>
      </c>
      <c r="P2574">
        <v>151098</v>
      </c>
      <c r="Q2574">
        <v>179133</v>
      </c>
      <c r="R2574">
        <v>8</v>
      </c>
      <c r="S2574">
        <v>44945864</v>
      </c>
      <c r="U2574" t="str">
        <f>IFERROR(LEFT(spotify_top_songs_audio_features[[#This Row],[artist_names]],SEARCH(",",spotify_top_songs_audio_features[[#This Row],[artist_names]])-1),spotify_top_songs_audio_features[[#This Row],[artist_names]])</f>
        <v>24kGoldn</v>
      </c>
      <c r="V2574" t="str">
        <f>IFERROR(MID(spotify_top_songs_audio_features[[#This Row],[artist_names]],SEARCH(",",spotify_top_songs_audio_features[[#This Row],[artist_names]])+2,99),"")</f>
        <v/>
      </c>
      <c r="W2574" t="str">
        <f>spotify_top_songs_audio_features[[#This Row],[source]]</f>
        <v>Records/Columbia</v>
      </c>
      <c r="X2574" s="1">
        <f>spotify_top_songs_audio_features[[#This Row],[streams]]</f>
        <v>44945864</v>
      </c>
      <c r="Y2574" t="str">
        <f>IF(Tabela2[[#This Row],[feat]]="","","Feat")</f>
        <v/>
      </c>
      <c r="Z2574" s="17" t="str">
        <f>CONCATENATE(INT(spotify_top_songs_audio_features[[#This Row],[duration_ms]]/(60*1000)),":",MOD(INT(spotify_top_songs_audio_features[[#This Row],[duration_ms]]/1000),60))</f>
        <v>2:59</v>
      </c>
      <c r="AA25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574" t="str">
        <f>spotify_top_songs_audio_features[[#This Row],[track_name]]</f>
        <v>VALENTINO</v>
      </c>
    </row>
    <row r="2575" spans="1:28" x14ac:dyDescent="0.25">
      <c r="A2575" t="s">
        <v>3121</v>
      </c>
      <c r="B2575" t="s">
        <v>621</v>
      </c>
      <c r="C2575" t="s">
        <v>3122</v>
      </c>
      <c r="D2575" t="s">
        <v>621</v>
      </c>
      <c r="E2575" t="s">
        <v>43</v>
      </c>
      <c r="F2575" t="s">
        <v>24</v>
      </c>
      <c r="G2575" t="s">
        <v>25</v>
      </c>
      <c r="H2575">
        <v>694</v>
      </c>
      <c r="I2575">
        <v>466</v>
      </c>
      <c r="J2575">
        <v>384</v>
      </c>
      <c r="K2575" t="s">
        <v>3123</v>
      </c>
      <c r="L2575">
        <v>0</v>
      </c>
      <c r="M2575">
        <v>98</v>
      </c>
      <c r="N2575">
        <v>246</v>
      </c>
      <c r="O2575">
        <v>-6758</v>
      </c>
      <c r="P2575">
        <v>103018</v>
      </c>
      <c r="Q2575">
        <v>189613</v>
      </c>
      <c r="R2575">
        <v>7</v>
      </c>
      <c r="S2575">
        <v>44906324</v>
      </c>
      <c r="U2575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2575" t="str">
        <f>IFERROR(MID(spotify_top_songs_audio_features[[#This Row],[artist_names]],SEARCH(",",spotify_top_songs_audio_features[[#This Row],[artist_names]])+2,99),"")</f>
        <v/>
      </c>
      <c r="W2575" t="str">
        <f>spotify_top_songs_audio_features[[#This Row],[source]]</f>
        <v>Lauv</v>
      </c>
      <c r="X2575" s="1">
        <f>spotify_top_songs_audio_features[[#This Row],[streams]]</f>
        <v>44906324</v>
      </c>
      <c r="Y2575" t="str">
        <f>IF(Tabela2[[#This Row],[feat]]="","","Feat")</f>
        <v/>
      </c>
      <c r="Z2575" s="17" t="str">
        <f>CONCATENATE(INT(spotify_top_songs_audio_features[[#This Row],[duration_ms]]/(60*1000)),":",MOD(INT(spotify_top_songs_audio_features[[#This Row],[duration_ms]]/1000),60))</f>
        <v>3:9</v>
      </c>
      <c r="AA25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575" t="str">
        <f>spotify_top_songs_audio_features[[#This Row],[track_name]]</f>
        <v>Feelings</v>
      </c>
    </row>
    <row r="2576" spans="1:28" x14ac:dyDescent="0.25">
      <c r="A2576" t="s">
        <v>374</v>
      </c>
      <c r="B2576" t="s">
        <v>375</v>
      </c>
      <c r="C2576" t="s">
        <v>376</v>
      </c>
      <c r="D2576" t="s">
        <v>377</v>
      </c>
      <c r="E2576" t="s">
        <v>23</v>
      </c>
      <c r="F2576" t="s">
        <v>24</v>
      </c>
      <c r="G2576" t="s">
        <v>25</v>
      </c>
      <c r="H2576">
        <v>778</v>
      </c>
      <c r="I2576">
        <v>641</v>
      </c>
      <c r="J2576">
        <v>449</v>
      </c>
      <c r="K2576" t="s">
        <v>76</v>
      </c>
      <c r="L2576">
        <v>0</v>
      </c>
      <c r="M2576">
        <v>104</v>
      </c>
      <c r="N2576">
        <v>434</v>
      </c>
      <c r="O2576">
        <v>-5258</v>
      </c>
      <c r="P2576">
        <v>131914</v>
      </c>
      <c r="Q2576">
        <v>206171</v>
      </c>
      <c r="R2576">
        <v>7</v>
      </c>
      <c r="S2576">
        <v>44855983</v>
      </c>
      <c r="U2576" t="str">
        <f>IFERROR(LEFT(spotify_top_songs_audio_features[[#This Row],[artist_names]],SEARCH(",",spotify_top_songs_audio_features[[#This Row],[artist_names]])-1),spotify_top_songs_audio_features[[#This Row],[artist_names]])</f>
        <v>Marília Mendonça</v>
      </c>
      <c r="V2576" t="str">
        <f>IFERROR(MID(spotify_top_songs_audio_features[[#This Row],[artist_names]],SEARCH(",",spotify_top_songs_audio_features[[#This Row],[artist_names]])+2,99),"")</f>
        <v>Maiara &amp; Maraisa</v>
      </c>
      <c r="W2576" t="str">
        <f>spotify_top_songs_audio_features[[#This Row],[source]]</f>
        <v>Som Livre</v>
      </c>
      <c r="X2576" s="1">
        <f>spotify_top_songs_audio_features[[#This Row],[streams]]</f>
        <v>44855983</v>
      </c>
      <c r="Y2576" t="str">
        <f>IF(Tabela2[[#This Row],[feat]]="","","Feat")</f>
        <v>Feat</v>
      </c>
      <c r="Z2576" s="17" t="str">
        <f>CONCATENATE(INT(spotify_top_songs_audio_features[[#This Row],[duration_ms]]/(60*1000)),":",MOD(INT(spotify_top_songs_audio_features[[#This Row],[duration_ms]]/1000),60))</f>
        <v>3:26</v>
      </c>
      <c r="AA25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76" t="str">
        <f>spotify_top_songs_audio_features[[#This Row],[track_name]]</f>
        <v>Todo Mundo Menos Você</v>
      </c>
    </row>
    <row r="2577" spans="1:28" x14ac:dyDescent="0.25">
      <c r="A2577" t="s">
        <v>14471</v>
      </c>
      <c r="B2577" t="s">
        <v>1209</v>
      </c>
      <c r="C2577" t="s">
        <v>1446</v>
      </c>
      <c r="D2577" t="s">
        <v>1211</v>
      </c>
      <c r="E2577" t="s">
        <v>113</v>
      </c>
      <c r="F2577" t="s">
        <v>24</v>
      </c>
      <c r="G2577" t="s">
        <v>25</v>
      </c>
      <c r="H2577">
        <v>706</v>
      </c>
      <c r="I2577">
        <v>625</v>
      </c>
      <c r="J2577">
        <v>314</v>
      </c>
      <c r="K2577" t="s">
        <v>8719</v>
      </c>
      <c r="L2577">
        <v>0</v>
      </c>
      <c r="M2577">
        <v>129</v>
      </c>
      <c r="N2577">
        <v>225</v>
      </c>
      <c r="O2577">
        <v>-7426</v>
      </c>
      <c r="P2577">
        <v>142948</v>
      </c>
      <c r="Q2577">
        <v>242181</v>
      </c>
      <c r="R2577">
        <v>15</v>
      </c>
      <c r="S2577">
        <v>44798342</v>
      </c>
      <c r="U2577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577" t="str">
        <f>IFERROR(MID(spotify_top_songs_audio_features[[#This Row],[artist_names]],SEARCH(",",spotify_top_songs_audio_features[[#This Row],[artist_names]])+2,99),"")</f>
        <v/>
      </c>
      <c r="W2577" t="str">
        <f>spotify_top_songs_audio_features[[#This Row],[source]]</f>
        <v>Grade A Productions/Interscope Records</v>
      </c>
      <c r="X2577" s="1">
        <f>spotify_top_songs_audio_features[[#This Row],[streams]]</f>
        <v>44798342</v>
      </c>
      <c r="Y2577" t="str">
        <f>IF(Tabela2[[#This Row],[feat]]="","","Feat")</f>
        <v/>
      </c>
      <c r="Z2577" s="17" t="str">
        <f>CONCATENATE(INT(spotify_top_songs_audio_features[[#This Row],[duration_ms]]/(60*1000)),":",MOD(INT(spotify_top_songs_audio_features[[#This Row],[duration_ms]]/1000),60))</f>
        <v>4:2</v>
      </c>
      <c r="AA25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77" t="str">
        <f>spotify_top_songs_audio_features[[#This Row],[track_name]]</f>
        <v>Righteous</v>
      </c>
    </row>
    <row r="2578" spans="1:28" x14ac:dyDescent="0.25">
      <c r="A2578" t="s">
        <v>5533</v>
      </c>
      <c r="B2578" t="s">
        <v>5534</v>
      </c>
      <c r="C2578" t="s">
        <v>5535</v>
      </c>
      <c r="D2578" t="s">
        <v>5536</v>
      </c>
      <c r="E2578" t="s">
        <v>31</v>
      </c>
      <c r="F2578" t="s">
        <v>24</v>
      </c>
      <c r="G2578" t="s">
        <v>25</v>
      </c>
      <c r="H2578">
        <v>668</v>
      </c>
      <c r="I2578">
        <v>684</v>
      </c>
      <c r="J2578">
        <v>527</v>
      </c>
      <c r="K2578" t="s">
        <v>5537</v>
      </c>
      <c r="L2578">
        <v>0</v>
      </c>
      <c r="M2578">
        <v>923</v>
      </c>
      <c r="N2578">
        <v>7</v>
      </c>
      <c r="O2578">
        <v>-5937</v>
      </c>
      <c r="P2578">
        <v>108138</v>
      </c>
      <c r="Q2578">
        <v>187986</v>
      </c>
      <c r="R2578">
        <v>7</v>
      </c>
      <c r="S2578">
        <v>44793637</v>
      </c>
      <c r="U2578" t="str">
        <f>IFERROR(LEFT(spotify_top_songs_audio_features[[#This Row],[artist_names]],SEARCH(",",spotify_top_songs_audio_features[[#This Row],[artist_names]])-1),spotify_top_songs_audio_features[[#This Row],[artist_names]])</f>
        <v>Henrique &amp; Juliano</v>
      </c>
      <c r="V2578" t="str">
        <f>IFERROR(MID(spotify_top_songs_audio_features[[#This Row],[artist_names]],SEARCH(",",spotify_top_songs_audio_features[[#This Row],[artist_names]])+2,99),"")</f>
        <v/>
      </c>
      <c r="W2578" t="str">
        <f>spotify_top_songs_audio_features[[#This Row],[source]]</f>
        <v>Virgin Music Label And Artist Services (S&amp;D)</v>
      </c>
      <c r="X2578" s="1">
        <f>spotify_top_songs_audio_features[[#This Row],[streams]]</f>
        <v>44793637</v>
      </c>
      <c r="Y2578" t="str">
        <f>IF(Tabela2[[#This Row],[feat]]="","","Feat")</f>
        <v/>
      </c>
      <c r="Z2578" s="17" t="str">
        <f>CONCATENATE(INT(spotify_top_songs_audio_features[[#This Row],[duration_ms]]/(60*1000)),":",MOD(INT(spotify_top_songs_audio_features[[#This Row],[duration_ms]]/1000),60))</f>
        <v>3:7</v>
      </c>
      <c r="AA25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78" t="str">
        <f>spotify_top_songs_audio_features[[#This Row],[track_name]]</f>
        <v>Liberdade Provisória - Live - Ibirapuera / 2019</v>
      </c>
    </row>
    <row r="2579" spans="1:28" x14ac:dyDescent="0.25">
      <c r="A2579" t="s">
        <v>5162</v>
      </c>
      <c r="B2579" t="s">
        <v>5163</v>
      </c>
      <c r="C2579" t="s">
        <v>5164</v>
      </c>
      <c r="D2579" t="s">
        <v>2918</v>
      </c>
      <c r="E2579" t="s">
        <v>113</v>
      </c>
      <c r="F2579" t="s">
        <v>32</v>
      </c>
      <c r="G2579" t="s">
        <v>25</v>
      </c>
      <c r="H2579">
        <v>808</v>
      </c>
      <c r="I2579">
        <v>661</v>
      </c>
      <c r="J2579">
        <v>395</v>
      </c>
      <c r="K2579" t="s">
        <v>5165</v>
      </c>
      <c r="L2579">
        <v>0</v>
      </c>
      <c r="M2579">
        <v>138</v>
      </c>
      <c r="N2579">
        <v>804</v>
      </c>
      <c r="O2579">
        <v>-6237</v>
      </c>
      <c r="P2579">
        <v>107992</v>
      </c>
      <c r="Q2579">
        <v>235556</v>
      </c>
      <c r="R2579">
        <v>6</v>
      </c>
      <c r="S2579">
        <v>44744021</v>
      </c>
      <c r="U2579" t="str">
        <f>IFERROR(LEFT(spotify_top_songs_audio_features[[#This Row],[artist_names]],SEARCH(",",spotify_top_songs_audio_features[[#This Row],[artist_names]])-1),spotify_top_songs_audio_features[[#This Row],[artist_names]])</f>
        <v>Vegedream</v>
      </c>
      <c r="V2579" t="str">
        <f>IFERROR(MID(spotify_top_songs_audio_features[[#This Row],[artist_names]],SEARCH(",",spotify_top_songs_audio_features[[#This Row],[artist_names]])+2,99),"")</f>
        <v/>
      </c>
      <c r="W2579" t="str">
        <f>spotify_top_songs_audio_features[[#This Row],[source]]</f>
        <v>Universal Music Division Island Def Jam</v>
      </c>
      <c r="X2579" s="1">
        <f>spotify_top_songs_audio_features[[#This Row],[streams]]</f>
        <v>44744021</v>
      </c>
      <c r="Y2579" t="str">
        <f>IF(Tabela2[[#This Row],[feat]]="","","Feat")</f>
        <v/>
      </c>
      <c r="Z2579" s="17" t="str">
        <f>CONCATENATE(INT(spotify_top_songs_audio_features[[#This Row],[duration_ms]]/(60*1000)),":",MOD(INT(spotify_top_songs_audio_features[[#This Row],[duration_ms]]/1000),60))</f>
        <v>3:55</v>
      </c>
      <c r="AA25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79" t="str">
        <f>spotify_top_songs_audio_features[[#This Row],[track_name]]</f>
        <v>Ramenez la coupe à la maison</v>
      </c>
    </row>
    <row r="2580" spans="1:28" x14ac:dyDescent="0.25">
      <c r="A2580" t="s">
        <v>14078</v>
      </c>
      <c r="B2580" t="s">
        <v>14079</v>
      </c>
      <c r="C2580" t="s">
        <v>14080</v>
      </c>
      <c r="D2580" t="s">
        <v>7260</v>
      </c>
      <c r="E2580" t="s">
        <v>43</v>
      </c>
      <c r="F2580" t="s">
        <v>24</v>
      </c>
      <c r="G2580" t="s">
        <v>25</v>
      </c>
      <c r="H2580">
        <v>68</v>
      </c>
      <c r="I2580">
        <v>954</v>
      </c>
      <c r="J2580">
        <v>119</v>
      </c>
      <c r="K2580" t="s">
        <v>3364</v>
      </c>
      <c r="L2580">
        <v>0</v>
      </c>
      <c r="M2580">
        <v>112</v>
      </c>
      <c r="N2580">
        <v>521</v>
      </c>
      <c r="O2580">
        <v>-1823</v>
      </c>
      <c r="P2580">
        <v>104029</v>
      </c>
      <c r="Q2580">
        <v>247493</v>
      </c>
      <c r="R2580">
        <v>13</v>
      </c>
      <c r="S2580">
        <v>44741169</v>
      </c>
      <c r="U2580" t="str">
        <f>IFERROR(LEFT(spotify_top_songs_audio_features[[#This Row],[artist_names]],SEARCH(",",spotify_top_songs_audio_features[[#This Row],[artist_names]])-1),spotify_top_songs_audio_features[[#This Row],[artist_names]])</f>
        <v>Chino &amp; Nacho</v>
      </c>
      <c r="V2580" t="str">
        <f>IFERROR(MID(spotify_top_songs_audio_features[[#This Row],[artist_names]],SEARCH(",",spotify_top_songs_audio_features[[#This Row],[artist_names]])+2,99),"")</f>
        <v>Daddy Yankee</v>
      </c>
      <c r="W2580" t="str">
        <f>spotify_top_songs_audio_features[[#This Row],[source]]</f>
        <v>UMLE - Machete</v>
      </c>
      <c r="X2580" s="1">
        <f>spotify_top_songs_audio_features[[#This Row],[streams]]</f>
        <v>44741169</v>
      </c>
      <c r="Y2580" t="str">
        <f>IF(Tabela2[[#This Row],[feat]]="","","Feat")</f>
        <v>Feat</v>
      </c>
      <c r="Z2580" s="17" t="str">
        <f>CONCATENATE(INT(spotify_top_songs_audio_features[[#This Row],[duration_ms]]/(60*1000)),":",MOD(INT(spotify_top_songs_audio_features[[#This Row],[duration_ms]]/1000),60))</f>
        <v>4:7</v>
      </c>
      <c r="AA25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580" t="str">
        <f>spotify_top_songs_audio_features[[#This Row],[track_name]]</f>
        <v>Andas En Mi Cabeza</v>
      </c>
    </row>
    <row r="2581" spans="1:28" x14ac:dyDescent="0.25">
      <c r="A2581" t="s">
        <v>11779</v>
      </c>
      <c r="B2581" t="s">
        <v>11780</v>
      </c>
      <c r="C2581" t="s">
        <v>11781</v>
      </c>
      <c r="D2581" t="s">
        <v>2471</v>
      </c>
      <c r="E2581" t="s">
        <v>23</v>
      </c>
      <c r="F2581" t="s">
        <v>32</v>
      </c>
      <c r="G2581" t="s">
        <v>25</v>
      </c>
      <c r="H2581">
        <v>845</v>
      </c>
      <c r="I2581">
        <v>631</v>
      </c>
      <c r="J2581">
        <v>216</v>
      </c>
      <c r="K2581" t="s">
        <v>1473</v>
      </c>
      <c r="L2581">
        <v>0</v>
      </c>
      <c r="M2581">
        <v>806</v>
      </c>
      <c r="N2581">
        <v>545</v>
      </c>
      <c r="O2581">
        <v>-8206</v>
      </c>
      <c r="P2581">
        <v>111983</v>
      </c>
      <c r="Q2581">
        <v>279907</v>
      </c>
      <c r="R2581">
        <v>15</v>
      </c>
      <c r="S2581">
        <v>44733159</v>
      </c>
      <c r="U2581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2581" t="str">
        <f>IFERROR(MID(spotify_top_songs_audio_features[[#This Row],[artist_names]],SEARCH(",",spotify_top_songs_audio_features[[#This Row],[artist_names]])+2,99),"")</f>
        <v>Travis Scott, Gunna</v>
      </c>
      <c r="W2581" t="str">
        <f>spotify_top_songs_audio_features[[#This Row],[source]]</f>
        <v>300 Entertainment/Atl</v>
      </c>
      <c r="X2581" s="1">
        <f>spotify_top_songs_audio_features[[#This Row],[streams]]</f>
        <v>44733159</v>
      </c>
      <c r="Y2581" t="str">
        <f>IF(Tabela2[[#This Row],[feat]]="","","Feat")</f>
        <v>Feat</v>
      </c>
      <c r="Z2581" s="17" t="str">
        <f>CONCATENATE(INT(spotify_top_songs_audio_features[[#This Row],[duration_ms]]/(60*1000)),":",MOD(INT(spotify_top_songs_audio_features[[#This Row],[duration_ms]]/1000),60))</f>
        <v>4:39</v>
      </c>
      <c r="AA25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81" t="str">
        <f>spotify_top_songs_audio_features[[#This Row],[track_name]]</f>
        <v>Hot (Remix) [feat. Gunna and Travis Scott]</v>
      </c>
    </row>
    <row r="2582" spans="1:28" x14ac:dyDescent="0.25">
      <c r="A2582" t="s">
        <v>9775</v>
      </c>
      <c r="B2582" t="s">
        <v>3528</v>
      </c>
      <c r="C2582" t="s">
        <v>9776</v>
      </c>
      <c r="D2582" t="s">
        <v>210</v>
      </c>
      <c r="E2582" t="s">
        <v>113</v>
      </c>
      <c r="F2582" t="s">
        <v>24</v>
      </c>
      <c r="G2582" t="s">
        <v>25</v>
      </c>
      <c r="H2582">
        <v>517</v>
      </c>
      <c r="I2582">
        <v>552</v>
      </c>
      <c r="J2582">
        <v>39</v>
      </c>
      <c r="K2582" t="s">
        <v>287</v>
      </c>
      <c r="L2582">
        <v>0</v>
      </c>
      <c r="M2582">
        <v>106</v>
      </c>
      <c r="N2582">
        <v>196</v>
      </c>
      <c r="O2582">
        <v>-6401</v>
      </c>
      <c r="P2582">
        <v>153747</v>
      </c>
      <c r="Q2582">
        <v>223044</v>
      </c>
      <c r="R2582">
        <v>5</v>
      </c>
      <c r="S2582">
        <v>44712546</v>
      </c>
      <c r="U2582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2582" t="str">
        <f>IFERROR(MID(spotify_top_songs_audio_features[[#This Row],[artist_names]],SEARCH(",",spotify_top_songs_audio_features[[#This Row],[artist_names]])+2,99),"")</f>
        <v/>
      </c>
      <c r="W2582" t="str">
        <f>spotify_top_songs_audio_features[[#This Row],[source]]</f>
        <v>Capitol Records (US1A)</v>
      </c>
      <c r="X2582" s="1">
        <f>spotify_top_songs_audio_features[[#This Row],[streams]]</f>
        <v>44712546</v>
      </c>
      <c r="Y2582" t="str">
        <f>IF(Tabela2[[#This Row],[feat]]="","","Feat")</f>
        <v/>
      </c>
      <c r="Z2582" s="17" t="str">
        <f>CONCATENATE(INT(spotify_top_songs_audio_features[[#This Row],[duration_ms]]/(60*1000)),":",MOD(INT(spotify_top_songs_audio_features[[#This Row],[duration_ms]]/1000),60))</f>
        <v>3:43</v>
      </c>
      <c r="AA25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82" t="str">
        <f>spotify_top_songs_audio_features[[#This Row],[track_name]]</f>
        <v>Too Much To Ask</v>
      </c>
    </row>
    <row r="2583" spans="1:28" x14ac:dyDescent="0.25">
      <c r="A2583" t="s">
        <v>12062</v>
      </c>
      <c r="B2583" t="s">
        <v>1287</v>
      </c>
      <c r="C2583" t="s">
        <v>12063</v>
      </c>
      <c r="D2583" t="s">
        <v>48</v>
      </c>
      <c r="E2583" t="s">
        <v>43</v>
      </c>
      <c r="F2583" t="s">
        <v>24</v>
      </c>
      <c r="G2583" t="s">
        <v>25</v>
      </c>
      <c r="H2583">
        <v>396</v>
      </c>
      <c r="I2583">
        <v>358</v>
      </c>
      <c r="J2583">
        <v>292</v>
      </c>
      <c r="K2583" t="s">
        <v>8110</v>
      </c>
      <c r="L2583">
        <v>1.7099999999999999E-3</v>
      </c>
      <c r="M2583">
        <v>19</v>
      </c>
      <c r="N2583">
        <v>111</v>
      </c>
      <c r="O2583">
        <v>-8294</v>
      </c>
      <c r="P2583">
        <v>103807</v>
      </c>
      <c r="Q2583">
        <v>271467</v>
      </c>
      <c r="R2583">
        <v>4</v>
      </c>
      <c r="S2583">
        <v>44681261</v>
      </c>
      <c r="U2583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583" t="str">
        <f>IFERROR(MID(spotify_top_songs_audio_features[[#This Row],[artist_names]],SEARCH(",",spotify_top_songs_audio_features[[#This Row],[artist_names]])+2,99),"")</f>
        <v/>
      </c>
      <c r="W2583" t="str">
        <f>spotify_top_songs_audio_features[[#This Row],[source]]</f>
        <v>Republic Records</v>
      </c>
      <c r="X2583" s="1">
        <f>spotify_top_songs_audio_features[[#This Row],[streams]]</f>
        <v>44681261</v>
      </c>
      <c r="Y2583" t="str">
        <f>IF(Tabela2[[#This Row],[feat]]="","","Feat")</f>
        <v/>
      </c>
      <c r="Z2583" s="17" t="str">
        <f>CONCATENATE(INT(spotify_top_songs_audio_features[[#This Row],[duration_ms]]/(60*1000)),":",MOD(INT(spotify_top_songs_audio_features[[#This Row],[duration_ms]]/1000),60))</f>
        <v>4:31</v>
      </c>
      <c r="AA25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583" t="str">
        <f>spotify_top_songs_audio_features[[#This Row],[track_name]]</f>
        <v>ghostin</v>
      </c>
    </row>
    <row r="2584" spans="1:28" x14ac:dyDescent="0.25">
      <c r="A2584" t="s">
        <v>14479</v>
      </c>
      <c r="B2584" t="s">
        <v>3288</v>
      </c>
      <c r="C2584" t="s">
        <v>3289</v>
      </c>
      <c r="D2584" t="s">
        <v>220</v>
      </c>
      <c r="E2584" t="s">
        <v>23</v>
      </c>
      <c r="F2584" t="s">
        <v>32</v>
      </c>
      <c r="G2584" t="s">
        <v>25</v>
      </c>
      <c r="H2584">
        <v>664</v>
      </c>
      <c r="I2584">
        <v>576</v>
      </c>
      <c r="J2584">
        <v>349</v>
      </c>
      <c r="K2584" t="s">
        <v>14480</v>
      </c>
      <c r="L2584">
        <v>6.28E-3</v>
      </c>
      <c r="M2584">
        <v>912</v>
      </c>
      <c r="N2584">
        <v>121</v>
      </c>
      <c r="O2584">
        <v>-5395</v>
      </c>
      <c r="P2584">
        <v>134934</v>
      </c>
      <c r="Q2584">
        <v>233293</v>
      </c>
      <c r="R2584">
        <v>12</v>
      </c>
      <c r="S2584">
        <v>44623257</v>
      </c>
      <c r="U2584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2584" t="str">
        <f>IFERROR(MID(spotify_top_songs_audio_features[[#This Row],[artist_names]],SEARCH(",",spotify_top_songs_audio_features[[#This Row],[artist_names]])+2,99),"")</f>
        <v>Bad Bunny</v>
      </c>
      <c r="W2584" t="str">
        <f>spotify_top_songs_audio_features[[#This Row],[source]]</f>
        <v>UMLE - Latino</v>
      </c>
      <c r="X2584" s="1">
        <f>spotify_top_songs_audio_features[[#This Row],[streams]]</f>
        <v>44623257</v>
      </c>
      <c r="Y2584" t="str">
        <f>IF(Tabela2[[#This Row],[feat]]="","","Feat")</f>
        <v>Feat</v>
      </c>
      <c r="Z2584" s="17" t="str">
        <f>CONCATENATE(INT(spotify_top_songs_audio_features[[#This Row],[duration_ms]]/(60*1000)),":",MOD(INT(spotify_top_songs_audio_features[[#This Row],[duration_ms]]/1000),60))</f>
        <v>3:53</v>
      </c>
      <c r="AA25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84" t="str">
        <f>spotify_top_songs_audio_features[[#This Row],[track_name]]</f>
        <v>Ahora Me Llama</v>
      </c>
    </row>
    <row r="2585" spans="1:28" x14ac:dyDescent="0.25">
      <c r="A2585" t="s">
        <v>12375</v>
      </c>
      <c r="B2585" t="s">
        <v>185</v>
      </c>
      <c r="C2585" t="s">
        <v>12376</v>
      </c>
      <c r="D2585" t="s">
        <v>187</v>
      </c>
      <c r="E2585" t="s">
        <v>31</v>
      </c>
      <c r="F2585" t="s">
        <v>24</v>
      </c>
      <c r="G2585" t="s">
        <v>25</v>
      </c>
      <c r="H2585">
        <v>639</v>
      </c>
      <c r="I2585">
        <v>546</v>
      </c>
      <c r="J2585">
        <v>407</v>
      </c>
      <c r="K2585" t="s">
        <v>2727</v>
      </c>
      <c r="L2585">
        <v>0</v>
      </c>
      <c r="M2585">
        <v>122</v>
      </c>
      <c r="N2585">
        <v>149</v>
      </c>
      <c r="O2585">
        <v>-5382</v>
      </c>
      <c r="P2585">
        <v>122179</v>
      </c>
      <c r="Q2585">
        <v>173124</v>
      </c>
      <c r="R2585">
        <v>7</v>
      </c>
      <c r="S2585">
        <v>44613974</v>
      </c>
      <c r="U2585" t="str">
        <f>IFERROR(LEFT(spotify_top_songs_audio_features[[#This Row],[artist_names]],SEARCH(",",spotify_top_songs_audio_features[[#This Row],[artist_names]])-1),spotify_top_songs_audio_features[[#This Row],[artist_names]])</f>
        <v>Katy Perry</v>
      </c>
      <c r="V2585" t="str">
        <f>IFERROR(MID(spotify_top_songs_audio_features[[#This Row],[artist_names]],SEARCH(",",spotify_top_songs_audio_features[[#This Row],[artist_names]])+2,99),"")</f>
        <v/>
      </c>
      <c r="W2585" t="str">
        <f>spotify_top_songs_audio_features[[#This Row],[source]]</f>
        <v>Capitol Records</v>
      </c>
      <c r="X2585" s="1">
        <f>spotify_top_songs_audio_features[[#This Row],[streams]]</f>
        <v>44613974</v>
      </c>
      <c r="Y2585" t="str">
        <f>IF(Tabela2[[#This Row],[feat]]="","","Feat")</f>
        <v/>
      </c>
      <c r="Z2585" s="17" t="str">
        <f>CONCATENATE(INT(spotify_top_songs_audio_features[[#This Row],[duration_ms]]/(60*1000)),":",MOD(INT(spotify_top_songs_audio_features[[#This Row],[duration_ms]]/1000),60))</f>
        <v>2:53</v>
      </c>
      <c r="AA25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85" t="str">
        <f>spotify_top_songs_audio_features[[#This Row],[track_name]]</f>
        <v>Daisies</v>
      </c>
    </row>
    <row r="2586" spans="1:28" x14ac:dyDescent="0.25">
      <c r="A2586" t="s">
        <v>13071</v>
      </c>
      <c r="B2586" t="s">
        <v>112</v>
      </c>
      <c r="C2586" t="s">
        <v>4713</v>
      </c>
      <c r="D2586" t="s">
        <v>349</v>
      </c>
      <c r="E2586" t="s">
        <v>23</v>
      </c>
      <c r="F2586" t="s">
        <v>24</v>
      </c>
      <c r="G2586" t="s">
        <v>25</v>
      </c>
      <c r="H2586">
        <v>791</v>
      </c>
      <c r="I2586">
        <v>529</v>
      </c>
      <c r="J2586">
        <v>175</v>
      </c>
      <c r="K2586" t="s">
        <v>6077</v>
      </c>
      <c r="L2586">
        <v>1.25E-3</v>
      </c>
      <c r="M2586">
        <v>218</v>
      </c>
      <c r="N2586">
        <v>428</v>
      </c>
      <c r="O2586">
        <v>-687</v>
      </c>
      <c r="P2586">
        <v>91981</v>
      </c>
      <c r="Q2586">
        <v>209680</v>
      </c>
      <c r="R2586">
        <v>6</v>
      </c>
      <c r="S2586">
        <v>44478243</v>
      </c>
      <c r="U258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586" t="str">
        <f>IFERROR(MID(spotify_top_songs_audio_features[[#This Row],[artist_names]],SEARCH(",",spotify_top_songs_audio_features[[#This Row],[artist_names]])+2,99),"")</f>
        <v/>
      </c>
      <c r="W2586" t="str">
        <f>spotify_top_songs_audio_features[[#This Row],[source]]</f>
        <v>Big Machine Records, LLC</v>
      </c>
      <c r="X2586" s="1">
        <f>spotify_top_songs_audio_features[[#This Row],[streams]]</f>
        <v>44478243</v>
      </c>
      <c r="Y2586" t="str">
        <f>IF(Tabela2[[#This Row],[feat]]="","","Feat")</f>
        <v/>
      </c>
      <c r="Z2586" s="17" t="str">
        <f>CONCATENATE(INT(spotify_top_songs_audio_features[[#This Row],[duration_ms]]/(60*1000)),":",MOD(INT(spotify_top_songs_audio_features[[#This Row],[duration_ms]]/1000),60))</f>
        <v>3:29</v>
      </c>
      <c r="AA25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86" t="str">
        <f>spotify_top_songs_audio_features[[#This Row],[track_name]]</f>
        <v>Gorgeous</v>
      </c>
    </row>
    <row r="2587" spans="1:28" x14ac:dyDescent="0.25">
      <c r="A2587" t="s">
        <v>16605</v>
      </c>
      <c r="B2587" t="s">
        <v>112</v>
      </c>
      <c r="C2587" t="s">
        <v>16606</v>
      </c>
      <c r="D2587" t="s">
        <v>112</v>
      </c>
      <c r="E2587" t="s">
        <v>142</v>
      </c>
      <c r="F2587" t="s">
        <v>24</v>
      </c>
      <c r="G2587" t="s">
        <v>25</v>
      </c>
      <c r="H2587">
        <v>497</v>
      </c>
      <c r="I2587">
        <v>635</v>
      </c>
      <c r="J2587">
        <v>273</v>
      </c>
      <c r="K2587" t="s">
        <v>11466</v>
      </c>
      <c r="L2587">
        <v>0</v>
      </c>
      <c r="M2587">
        <v>117</v>
      </c>
      <c r="N2587">
        <v>203</v>
      </c>
      <c r="O2587">
        <v>-3927</v>
      </c>
      <c r="P2587">
        <v>142063</v>
      </c>
      <c r="Q2587">
        <v>294190</v>
      </c>
      <c r="R2587">
        <v>3</v>
      </c>
      <c r="S2587">
        <v>44454592</v>
      </c>
      <c r="U258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587" t="str">
        <f>IFERROR(MID(spotify_top_songs_audio_features[[#This Row],[artist_names]],SEARCH(",",spotify_top_songs_audio_features[[#This Row],[artist_names]])+2,99),"")</f>
        <v/>
      </c>
      <c r="W2587" t="str">
        <f>spotify_top_songs_audio_features[[#This Row],[source]]</f>
        <v>Taylor Swift</v>
      </c>
      <c r="X2587" s="1">
        <f>spotify_top_songs_audio_features[[#This Row],[streams]]</f>
        <v>44454592</v>
      </c>
      <c r="Y2587" t="str">
        <f>IF(Tabela2[[#This Row],[feat]]="","","Feat")</f>
        <v/>
      </c>
      <c r="Z2587" s="17" t="str">
        <f>CONCATENATE(INT(spotify_top_songs_audio_features[[#This Row],[duration_ms]]/(60*1000)),":",MOD(INT(spotify_top_songs_audio_features[[#This Row],[duration_ms]]/1000),60))</f>
        <v>4:54</v>
      </c>
      <c r="AA25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587" t="str">
        <f>spotify_top_songs_audio_features[[#This Row],[track_name]]</f>
        <v>Back To December (Taylor's Version)</v>
      </c>
    </row>
    <row r="2588" spans="1:28" x14ac:dyDescent="0.25">
      <c r="A2588" t="s">
        <v>11895</v>
      </c>
      <c r="B2588" t="s">
        <v>11896</v>
      </c>
      <c r="C2588" t="s">
        <v>11897</v>
      </c>
      <c r="D2588" t="s">
        <v>11898</v>
      </c>
      <c r="E2588" t="s">
        <v>23</v>
      </c>
      <c r="F2588" t="s">
        <v>32</v>
      </c>
      <c r="G2588" t="s">
        <v>25</v>
      </c>
      <c r="H2588">
        <v>956</v>
      </c>
      <c r="I2588">
        <v>417</v>
      </c>
      <c r="J2588">
        <v>926</v>
      </c>
      <c r="K2588" t="s">
        <v>5895</v>
      </c>
      <c r="L2588">
        <v>71</v>
      </c>
      <c r="M2588">
        <v>782</v>
      </c>
      <c r="N2588">
        <v>714</v>
      </c>
      <c r="O2588">
        <v>-7892</v>
      </c>
      <c r="P2588">
        <v>108015</v>
      </c>
      <c r="Q2588">
        <v>187111</v>
      </c>
      <c r="R2588">
        <v>7</v>
      </c>
      <c r="S2588">
        <v>44442177</v>
      </c>
      <c r="U2588" t="str">
        <f>IFERROR(LEFT(spotify_top_songs_audio_features[[#This Row],[artist_names]],SEARCH(",",spotify_top_songs_audio_features[[#This Row],[artist_names]])-1),spotify_top_songs_audio_features[[#This Row],[artist_names]])</f>
        <v>Fireboy DML</v>
      </c>
      <c r="V2588" t="str">
        <f>IFERROR(MID(spotify_top_songs_audio_features[[#This Row],[artist_names]],SEARCH(",",spotify_top_songs_audio_features[[#This Row],[artist_names]])+2,99),"")</f>
        <v>Ed Sheeran</v>
      </c>
      <c r="W2588" t="str">
        <f>spotify_top_songs_audio_features[[#This Row],[source]]</f>
        <v>YBNL Nation / EMPIRE</v>
      </c>
      <c r="X2588" s="1">
        <f>spotify_top_songs_audio_features[[#This Row],[streams]]</f>
        <v>44442177</v>
      </c>
      <c r="Y2588" t="str">
        <f>IF(Tabela2[[#This Row],[feat]]="","","Feat")</f>
        <v>Feat</v>
      </c>
      <c r="Z2588" s="17" t="str">
        <f>CONCATENATE(INT(spotify_top_songs_audio_features[[#This Row],[duration_ms]]/(60*1000)),":",MOD(INT(spotify_top_songs_audio_features[[#This Row],[duration_ms]]/1000),60))</f>
        <v>3:7</v>
      </c>
      <c r="AA25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588" t="str">
        <f>spotify_top_songs_audio_features[[#This Row],[track_name]]</f>
        <v>Peru</v>
      </c>
    </row>
    <row r="2589" spans="1:28" x14ac:dyDescent="0.25">
      <c r="A2589" t="s">
        <v>1448</v>
      </c>
      <c r="B2589" t="s">
        <v>1449</v>
      </c>
      <c r="C2589" t="s">
        <v>1450</v>
      </c>
      <c r="D2589" t="s">
        <v>814</v>
      </c>
      <c r="E2589" t="s">
        <v>86</v>
      </c>
      <c r="F2589" t="s">
        <v>24</v>
      </c>
      <c r="G2589" t="s">
        <v>25</v>
      </c>
      <c r="H2589">
        <v>775</v>
      </c>
      <c r="I2589">
        <v>573</v>
      </c>
      <c r="J2589">
        <v>585</v>
      </c>
      <c r="K2589" t="s">
        <v>1451</v>
      </c>
      <c r="L2589">
        <v>0</v>
      </c>
      <c r="M2589">
        <v>126</v>
      </c>
      <c r="N2589">
        <v>667</v>
      </c>
      <c r="O2589">
        <v>-4933</v>
      </c>
      <c r="P2589">
        <v>101925</v>
      </c>
      <c r="Q2589">
        <v>171806</v>
      </c>
      <c r="R2589">
        <v>11</v>
      </c>
      <c r="S2589">
        <v>44428529</v>
      </c>
      <c r="U2589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2589" t="str">
        <f>IFERROR(MID(spotify_top_songs_audio_features[[#This Row],[artist_names]],SEARCH(",",spotify_top_songs_audio_features[[#This Row],[artist_names]])+2,99),"")</f>
        <v>Calvin Harris, Funk Wav</v>
      </c>
      <c r="W2589" t="str">
        <f>spotify_top_songs_audio_features[[#This Row],[source]]</f>
        <v>Top Dawg Entertainment/RCA Records</v>
      </c>
      <c r="X2589" s="1">
        <f>spotify_top_songs_audio_features[[#This Row],[streams]]</f>
        <v>44428529</v>
      </c>
      <c r="Y2589" t="str">
        <f>IF(Tabela2[[#This Row],[feat]]="","","Feat")</f>
        <v>Feat</v>
      </c>
      <c r="Z2589" s="17" t="str">
        <f>CONCATENATE(INT(spotify_top_songs_audio_features[[#This Row],[duration_ms]]/(60*1000)),":",MOD(INT(spotify_top_songs_audio_features[[#This Row],[duration_ms]]/1000),60))</f>
        <v>2:51</v>
      </c>
      <c r="AA25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589" t="str">
        <f>spotify_top_songs_audio_features[[#This Row],[track_name]]</f>
        <v>The Weekend - Funk Wav Remix</v>
      </c>
    </row>
    <row r="2590" spans="1:28" x14ac:dyDescent="0.25">
      <c r="A2590" t="s">
        <v>1497</v>
      </c>
      <c r="B2590" t="s">
        <v>1498</v>
      </c>
      <c r="C2590" t="s">
        <v>1499</v>
      </c>
      <c r="D2590" t="s">
        <v>1500</v>
      </c>
      <c r="E2590" t="s">
        <v>102</v>
      </c>
      <c r="F2590" t="s">
        <v>24</v>
      </c>
      <c r="G2590" t="s">
        <v>25</v>
      </c>
      <c r="H2590">
        <v>907</v>
      </c>
      <c r="I2590">
        <v>539</v>
      </c>
      <c r="J2590">
        <v>36</v>
      </c>
      <c r="K2590" t="s">
        <v>1501</v>
      </c>
      <c r="L2590">
        <v>0</v>
      </c>
      <c r="M2590">
        <v>253</v>
      </c>
      <c r="N2590">
        <v>664</v>
      </c>
      <c r="O2590">
        <v>-7782</v>
      </c>
      <c r="P2590">
        <v>124918</v>
      </c>
      <c r="Q2590">
        <v>150115</v>
      </c>
      <c r="R2590">
        <v>8</v>
      </c>
      <c r="S2590">
        <v>44421300</v>
      </c>
      <c r="U2590" t="str">
        <f>IFERROR(LEFT(spotify_top_songs_audio_features[[#This Row],[artist_names]],SEARCH(",",spotify_top_songs_audio_features[[#This Row],[artist_names]])-1),spotify_top_songs_audio_features[[#This Row],[artist_names]])</f>
        <v>TOKYO’S REVENGE</v>
      </c>
      <c r="V2590" t="str">
        <f>IFERROR(MID(spotify_top_songs_audio_features[[#This Row],[artist_names]],SEARCH(",",spotify_top_songs_audio_features[[#This Row],[artist_names]])+2,99),"")</f>
        <v/>
      </c>
      <c r="W2590" t="str">
        <f>spotify_top_songs_audio_features[[#This Row],[source]]</f>
        <v>Blac Noize! Recordings</v>
      </c>
      <c r="X2590" s="1">
        <f>spotify_top_songs_audio_features[[#This Row],[streams]]</f>
        <v>44421300</v>
      </c>
      <c r="Y2590" t="str">
        <f>IF(Tabela2[[#This Row],[feat]]="","","Feat")</f>
        <v/>
      </c>
      <c r="Z2590" s="17" t="str">
        <f>CONCATENATE(INT(spotify_top_songs_audio_features[[#This Row],[duration_ms]]/(60*1000)),":",MOD(INT(spotify_top_songs_audio_features[[#This Row],[duration_ms]]/1000),60))</f>
        <v>2:30</v>
      </c>
      <c r="AA25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590" t="str">
        <f>spotify_top_songs_audio_features[[#This Row],[track_name]]</f>
        <v>GOODMORNINGTOKYO!</v>
      </c>
    </row>
    <row r="2591" spans="1:28" x14ac:dyDescent="0.25">
      <c r="A2591" t="s">
        <v>15247</v>
      </c>
      <c r="B2591" t="s">
        <v>793</v>
      </c>
      <c r="C2591" t="s">
        <v>3167</v>
      </c>
      <c r="D2591" t="s">
        <v>795</v>
      </c>
      <c r="E2591" t="s">
        <v>97</v>
      </c>
      <c r="F2591" t="s">
        <v>32</v>
      </c>
      <c r="G2591" t="s">
        <v>25</v>
      </c>
      <c r="H2591">
        <v>672</v>
      </c>
      <c r="I2591">
        <v>655</v>
      </c>
      <c r="J2591">
        <v>311</v>
      </c>
      <c r="K2591" t="s">
        <v>15248</v>
      </c>
      <c r="L2591">
        <v>0</v>
      </c>
      <c r="M2591">
        <v>117</v>
      </c>
      <c r="N2591">
        <v>556</v>
      </c>
      <c r="O2591">
        <v>-5021</v>
      </c>
      <c r="P2591">
        <v>134945</v>
      </c>
      <c r="Q2591">
        <v>201240</v>
      </c>
      <c r="R2591">
        <v>60</v>
      </c>
      <c r="S2591">
        <v>44371502</v>
      </c>
      <c r="U2591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2591" t="str">
        <f>IFERROR(MID(spotify_top_songs_audio_features[[#This Row],[artist_names]],SEARCH(",",spotify_top_songs_audio_features[[#This Row],[artist_names]])+2,99),"")</f>
        <v/>
      </c>
      <c r="W2591" t="str">
        <f>spotify_top_songs_audio_features[[#This Row],[source]]</f>
        <v>Kid Ina Korner / Interscope</v>
      </c>
      <c r="X2591" s="1">
        <f>spotify_top_songs_audio_features[[#This Row],[streams]]</f>
        <v>44371502</v>
      </c>
      <c r="Y2591" t="str">
        <f>IF(Tabela2[[#This Row],[feat]]="","","Feat")</f>
        <v/>
      </c>
      <c r="Z2591" s="17" t="str">
        <f>CONCATENATE(INT(spotify_top_songs_audio_features[[#This Row],[duration_ms]]/(60*1000)),":",MOD(INT(spotify_top_songs_audio_features[[#This Row],[duration_ms]]/1000),60))</f>
        <v>3:21</v>
      </c>
      <c r="AA25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591" t="str">
        <f>spotify_top_songs_audio_features[[#This Row],[track_name]]</f>
        <v>Whatever It Takes</v>
      </c>
    </row>
    <row r="2592" spans="1:28" x14ac:dyDescent="0.25">
      <c r="A2592" t="s">
        <v>16370</v>
      </c>
      <c r="B2592" t="s">
        <v>16371</v>
      </c>
      <c r="C2592" t="s">
        <v>16372</v>
      </c>
      <c r="D2592" t="s">
        <v>7902</v>
      </c>
      <c r="E2592" t="s">
        <v>31</v>
      </c>
      <c r="F2592" t="s">
        <v>24</v>
      </c>
      <c r="G2592" t="s">
        <v>25</v>
      </c>
      <c r="H2592">
        <v>603</v>
      </c>
      <c r="I2592">
        <v>573</v>
      </c>
      <c r="J2592">
        <v>502</v>
      </c>
      <c r="K2592" t="s">
        <v>3461</v>
      </c>
      <c r="L2592">
        <v>0</v>
      </c>
      <c r="M2592">
        <v>971</v>
      </c>
      <c r="N2592">
        <v>236</v>
      </c>
      <c r="O2592">
        <v>-5843</v>
      </c>
      <c r="P2592">
        <v>82941</v>
      </c>
      <c r="Q2592">
        <v>228855</v>
      </c>
      <c r="R2592">
        <v>7</v>
      </c>
      <c r="S2592">
        <v>44331111</v>
      </c>
      <c r="U2592" t="str">
        <f>IFERROR(LEFT(spotify_top_songs_audio_features[[#This Row],[artist_names]],SEARCH(",",spotify_top_songs_audio_features[[#This Row],[artist_names]])-1),spotify_top_songs_audio_features[[#This Row],[artist_names]])</f>
        <v>Jasleen Royal</v>
      </c>
      <c r="V2592" t="str">
        <f>IFERROR(MID(spotify_top_songs_audio_features[[#This Row],[artist_names]],SEARCH(",",spotify_top_songs_audio_features[[#This Row],[artist_names]])+2,99),"")</f>
        <v>B Praak, Romy, Anvita Dutt</v>
      </c>
      <c r="W2592" t="str">
        <f>spotify_top_songs_audio_features[[#This Row],[source]]</f>
        <v>Sony Music Entertainment India Pvt. Ltd.</v>
      </c>
      <c r="X2592" s="1">
        <f>spotify_top_songs_audio_features[[#This Row],[streams]]</f>
        <v>44331111</v>
      </c>
      <c r="Y2592" t="str">
        <f>IF(Tabela2[[#This Row],[feat]]="","","Feat")</f>
        <v>Feat</v>
      </c>
      <c r="Z2592" s="17" t="str">
        <f>CONCATENATE(INT(spotify_top_songs_audio_features[[#This Row],[duration_ms]]/(60*1000)),":",MOD(INT(spotify_top_songs_audio_features[[#This Row],[duration_ms]]/1000),60))</f>
        <v>3:48</v>
      </c>
      <c r="AA25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92" t="str">
        <f>spotify_top_songs_audio_features[[#This Row],[track_name]]</f>
        <v>Ranjha (From "Shershaah")</v>
      </c>
    </row>
    <row r="2593" spans="1:28" x14ac:dyDescent="0.25">
      <c r="A2593" t="s">
        <v>5725</v>
      </c>
      <c r="B2593" t="s">
        <v>5726</v>
      </c>
      <c r="C2593" t="s">
        <v>5727</v>
      </c>
      <c r="D2593" t="s">
        <v>5728</v>
      </c>
      <c r="E2593" t="s">
        <v>177</v>
      </c>
      <c r="F2593" t="s">
        <v>24</v>
      </c>
      <c r="G2593" t="s">
        <v>25</v>
      </c>
      <c r="H2593">
        <v>901</v>
      </c>
      <c r="I2593">
        <v>939</v>
      </c>
      <c r="J2593">
        <v>274</v>
      </c>
      <c r="K2593" t="s">
        <v>1462</v>
      </c>
      <c r="L2593">
        <v>0</v>
      </c>
      <c r="M2593">
        <v>643</v>
      </c>
      <c r="N2593">
        <v>805</v>
      </c>
      <c r="O2593">
        <v>-2762</v>
      </c>
      <c r="P2593">
        <v>142948</v>
      </c>
      <c r="Q2593">
        <v>356347</v>
      </c>
      <c r="R2593">
        <v>7</v>
      </c>
      <c r="S2593">
        <v>44212594</v>
      </c>
      <c r="U2593" t="str">
        <f>IFERROR(LEFT(spotify_top_songs_audio_features[[#This Row],[artist_names]],SEARCH(",",spotify_top_songs_audio_features[[#This Row],[artist_names]])-1),spotify_top_songs_audio_features[[#This Row],[artist_names]])</f>
        <v>Kofs</v>
      </c>
      <c r="V2593" t="str">
        <f>IFERROR(MID(spotify_top_songs_audio_features[[#This Row],[artist_names]],SEARCH(",",spotify_top_songs_audio_features[[#This Row],[artist_names]])+2,99),"")</f>
        <v>Soso Maness, Elams, Jul, SCH, Naps, Solda, Houari, 13 Organisé</v>
      </c>
      <c r="W2593" t="str">
        <f>spotify_top_songs_audio_features[[#This Row],[source]]</f>
        <v>Rien 100 Rien</v>
      </c>
      <c r="X2593" s="1">
        <f>spotify_top_songs_audio_features[[#This Row],[streams]]</f>
        <v>44212594</v>
      </c>
      <c r="Y2593" t="str">
        <f>IF(Tabela2[[#This Row],[feat]]="","","Feat")</f>
        <v>Feat</v>
      </c>
      <c r="Z2593" s="17" t="str">
        <f>CONCATENATE(INT(spotify_top_songs_audio_features[[#This Row],[duration_ms]]/(60*1000)),":",MOD(INT(spotify_top_songs_audio_features[[#This Row],[duration_ms]]/1000),60))</f>
        <v>5:56</v>
      </c>
      <c r="AA25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593" t="str">
        <f>spotify_top_songs_audio_features[[#This Row],[track_name]]</f>
        <v>Bande organisée</v>
      </c>
    </row>
    <row r="2594" spans="1:28" x14ac:dyDescent="0.25">
      <c r="A2594" t="s">
        <v>9483</v>
      </c>
      <c r="B2594" t="s">
        <v>375</v>
      </c>
      <c r="C2594" t="s">
        <v>9484</v>
      </c>
      <c r="D2594" t="s">
        <v>377</v>
      </c>
      <c r="E2594" t="s">
        <v>43</v>
      </c>
      <c r="F2594" t="s">
        <v>24</v>
      </c>
      <c r="G2594" t="s">
        <v>25</v>
      </c>
      <c r="H2594">
        <v>606</v>
      </c>
      <c r="I2594">
        <v>733</v>
      </c>
      <c r="J2594">
        <v>175</v>
      </c>
      <c r="K2594" t="s">
        <v>3797</v>
      </c>
      <c r="L2594">
        <v>0</v>
      </c>
      <c r="M2594">
        <v>144</v>
      </c>
      <c r="N2594">
        <v>672</v>
      </c>
      <c r="O2594">
        <v>-446</v>
      </c>
      <c r="P2594">
        <v>166199</v>
      </c>
      <c r="Q2594">
        <v>196210</v>
      </c>
      <c r="R2594">
        <v>7</v>
      </c>
      <c r="S2594">
        <v>44199500</v>
      </c>
      <c r="U2594" t="str">
        <f>IFERROR(LEFT(spotify_top_songs_audio_features[[#This Row],[artist_names]],SEARCH(",",spotify_top_songs_audio_features[[#This Row],[artist_names]])-1),spotify_top_songs_audio_features[[#This Row],[artist_names]])</f>
        <v>Marília Mendonça</v>
      </c>
      <c r="V2594" t="str">
        <f>IFERROR(MID(spotify_top_songs_audio_features[[#This Row],[artist_names]],SEARCH(",",spotify_top_songs_audio_features[[#This Row],[artist_names]])+2,99),"")</f>
        <v>Maiara &amp; Maraisa</v>
      </c>
      <c r="W2594" t="str">
        <f>spotify_top_songs_audio_features[[#This Row],[source]]</f>
        <v>Som Livre</v>
      </c>
      <c r="X2594" s="1">
        <f>spotify_top_songs_audio_features[[#This Row],[streams]]</f>
        <v>44199500</v>
      </c>
      <c r="Y2594" t="str">
        <f>IF(Tabela2[[#This Row],[feat]]="","","Feat")</f>
        <v>Feat</v>
      </c>
      <c r="Z2594" s="17" t="str">
        <f>CONCATENATE(INT(spotify_top_songs_audio_features[[#This Row],[duration_ms]]/(60*1000)),":",MOD(INT(spotify_top_songs_audio_features[[#This Row],[duration_ms]]/1000),60))</f>
        <v>3:16</v>
      </c>
      <c r="AA25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594" t="str">
        <f>spotify_top_songs_audio_features[[#This Row],[track_name]]</f>
        <v>Presepada</v>
      </c>
    </row>
    <row r="2595" spans="1:28" x14ac:dyDescent="0.25">
      <c r="A2595" t="s">
        <v>17576</v>
      </c>
      <c r="B2595" t="s">
        <v>284</v>
      </c>
      <c r="C2595" t="s">
        <v>17577</v>
      </c>
      <c r="D2595" t="s">
        <v>1092</v>
      </c>
      <c r="E2595" t="s">
        <v>102</v>
      </c>
      <c r="F2595" t="s">
        <v>32</v>
      </c>
      <c r="G2595" t="s">
        <v>25</v>
      </c>
      <c r="H2595">
        <v>754</v>
      </c>
      <c r="I2595">
        <v>575</v>
      </c>
      <c r="J2595">
        <v>682</v>
      </c>
      <c r="K2595" t="s">
        <v>2395</v>
      </c>
      <c r="L2595">
        <v>131</v>
      </c>
      <c r="M2595">
        <v>276</v>
      </c>
      <c r="N2595">
        <v>491</v>
      </c>
      <c r="O2595">
        <v>-8393</v>
      </c>
      <c r="P2595">
        <v>86009</v>
      </c>
      <c r="Q2595">
        <v>205147</v>
      </c>
      <c r="R2595">
        <v>11</v>
      </c>
      <c r="S2595">
        <v>44148560</v>
      </c>
      <c r="U259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595" t="str">
        <f>IFERROR(MID(spotify_top_songs_audio_features[[#This Row],[artist_names]],SEARCH(",",spotify_top_songs_audio_features[[#This Row],[artist_names]])+2,99),"")</f>
        <v/>
      </c>
      <c r="W2595" t="str">
        <f>spotify_top_songs_audio_features[[#This Row],[source]]</f>
        <v>Cash Money/Drake LP6</v>
      </c>
      <c r="X2595" s="1">
        <f>spotify_top_songs_audio_features[[#This Row],[streams]]</f>
        <v>44148560</v>
      </c>
      <c r="Y2595" t="str">
        <f>IF(Tabela2[[#This Row],[feat]]="","","Feat")</f>
        <v/>
      </c>
      <c r="Z2595" s="17" t="str">
        <f>CONCATENATE(INT(spotify_top_songs_audio_features[[#This Row],[duration_ms]]/(60*1000)),":",MOD(INT(spotify_top_songs_audio_features[[#This Row],[duration_ms]]/1000),60))</f>
        <v>3:25</v>
      </c>
      <c r="AA25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595" t="str">
        <f>spotify_top_songs_audio_features[[#This Row],[track_name]]</f>
        <v>Mob Ties</v>
      </c>
    </row>
    <row r="2596" spans="1:28" x14ac:dyDescent="0.25">
      <c r="A2596" t="s">
        <v>12365</v>
      </c>
      <c r="B2596" t="s">
        <v>284</v>
      </c>
      <c r="C2596" t="s">
        <v>10154</v>
      </c>
      <c r="D2596" t="s">
        <v>1092</v>
      </c>
      <c r="E2596" t="s">
        <v>31</v>
      </c>
      <c r="F2596" t="s">
        <v>24</v>
      </c>
      <c r="G2596" t="s">
        <v>25</v>
      </c>
      <c r="H2596">
        <v>755</v>
      </c>
      <c r="I2596">
        <v>47</v>
      </c>
      <c r="J2596">
        <v>139</v>
      </c>
      <c r="K2596" t="s">
        <v>526</v>
      </c>
      <c r="L2596">
        <v>0</v>
      </c>
      <c r="M2596">
        <v>118</v>
      </c>
      <c r="N2596">
        <v>604</v>
      </c>
      <c r="O2596">
        <v>-872</v>
      </c>
      <c r="P2596">
        <v>76056</v>
      </c>
      <c r="Q2596">
        <v>184960</v>
      </c>
      <c r="R2596">
        <v>3</v>
      </c>
      <c r="S2596">
        <v>44145915</v>
      </c>
      <c r="U259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596" t="str">
        <f>IFERROR(MID(spotify_top_songs_audio_features[[#This Row],[artist_names]],SEARCH(",",spotify_top_songs_audio_features[[#This Row],[artist_names]])+2,99),"")</f>
        <v/>
      </c>
      <c r="W2596" t="str">
        <f>spotify_top_songs_audio_features[[#This Row],[source]]</f>
        <v>Cash Money/Drake LP6</v>
      </c>
      <c r="X2596" s="1">
        <f>spotify_top_songs_audio_features[[#This Row],[streams]]</f>
        <v>44145915</v>
      </c>
      <c r="Y2596" t="str">
        <f>IF(Tabela2[[#This Row],[feat]]="","","Feat")</f>
        <v/>
      </c>
      <c r="Z2596" s="17" t="str">
        <f>CONCATENATE(INT(spotify_top_songs_audio_features[[#This Row],[duration_ms]]/(60*1000)),":",MOD(INT(spotify_top_songs_audio_features[[#This Row],[duration_ms]]/1000),60))</f>
        <v>3:4</v>
      </c>
      <c r="AA25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596" t="str">
        <f>spotify_top_songs_audio_features[[#This Row],[track_name]]</f>
        <v>Elevate</v>
      </c>
    </row>
    <row r="2597" spans="1:28" x14ac:dyDescent="0.25">
      <c r="A2597" t="s">
        <v>15384</v>
      </c>
      <c r="B2597" t="s">
        <v>504</v>
      </c>
      <c r="C2597" t="s">
        <v>11778</v>
      </c>
      <c r="D2597" t="s">
        <v>506</v>
      </c>
      <c r="E2597" t="s">
        <v>113</v>
      </c>
      <c r="F2597" t="s">
        <v>24</v>
      </c>
      <c r="G2597" t="s">
        <v>25</v>
      </c>
      <c r="H2597">
        <v>643</v>
      </c>
      <c r="I2597">
        <v>709</v>
      </c>
      <c r="J2597">
        <v>733</v>
      </c>
      <c r="K2597" t="s">
        <v>1302</v>
      </c>
      <c r="L2597">
        <v>449</v>
      </c>
      <c r="M2597">
        <v>115</v>
      </c>
      <c r="N2597">
        <v>264</v>
      </c>
      <c r="O2597">
        <v>-4343</v>
      </c>
      <c r="P2597">
        <v>129961</v>
      </c>
      <c r="Q2597">
        <v>227088</v>
      </c>
      <c r="R2597">
        <v>5</v>
      </c>
      <c r="S2597">
        <v>44119178</v>
      </c>
      <c r="U2597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2597" t="str">
        <f>IFERROR(MID(spotify_top_songs_audio_features[[#This Row],[artist_names]],SEARCH(",",spotify_top_songs_audio_features[[#This Row],[artist_names]])+2,99),"")</f>
        <v/>
      </c>
      <c r="W2597" t="str">
        <f>spotify_top_songs_audio_features[[#This Row],[source]]</f>
        <v>Syco Music/Epic</v>
      </c>
      <c r="X2597" s="1">
        <f>spotify_top_songs_audio_features[[#This Row],[streams]]</f>
        <v>44119178</v>
      </c>
      <c r="Y2597" t="str">
        <f>IF(Tabela2[[#This Row],[feat]]="","","Feat")</f>
        <v/>
      </c>
      <c r="Z2597" s="17" t="str">
        <f>CONCATENATE(INT(spotify_top_songs_audio_features[[#This Row],[duration_ms]]/(60*1000)),":",MOD(INT(spotify_top_songs_audio_features[[#This Row],[duration_ms]]/1000),60))</f>
        <v>3:47</v>
      </c>
      <c r="AA25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97" t="str">
        <f>spotify_top_songs_audio_features[[#This Row],[track_name]]</f>
        <v>Never Be the Same</v>
      </c>
    </row>
    <row r="2598" spans="1:28" x14ac:dyDescent="0.25">
      <c r="A2598" t="s">
        <v>15055</v>
      </c>
      <c r="B2598" t="s">
        <v>2616</v>
      </c>
      <c r="C2598" t="s">
        <v>5705</v>
      </c>
      <c r="D2598" t="s">
        <v>2618</v>
      </c>
      <c r="E2598" t="s">
        <v>86</v>
      </c>
      <c r="F2598" t="s">
        <v>32</v>
      </c>
      <c r="G2598" t="s">
        <v>25</v>
      </c>
      <c r="H2598">
        <v>682</v>
      </c>
      <c r="I2598">
        <v>72</v>
      </c>
      <c r="J2598">
        <v>382</v>
      </c>
      <c r="K2598" t="s">
        <v>3325</v>
      </c>
      <c r="L2598">
        <v>0</v>
      </c>
      <c r="M2598">
        <v>205</v>
      </c>
      <c r="N2598">
        <v>649</v>
      </c>
      <c r="O2598">
        <v>-8176</v>
      </c>
      <c r="P2598">
        <v>116988</v>
      </c>
      <c r="Q2598">
        <v>168260</v>
      </c>
      <c r="R2598">
        <v>23</v>
      </c>
      <c r="S2598">
        <v>44108977</v>
      </c>
      <c r="U2598" t="str">
        <f>IFERROR(LEFT(spotify_top_songs_audio_features[[#This Row],[artist_names]],SEARCH(",",spotify_top_songs_audio_features[[#This Row],[artist_names]])-1),spotify_top_songs_audio_features[[#This Row],[artist_names]])</f>
        <v>OneRepublic</v>
      </c>
      <c r="V2598" t="str">
        <f>IFERROR(MID(spotify_top_songs_audio_features[[#This Row],[artist_names]],SEARCH(",",spotify_top_songs_audio_features[[#This Row],[artist_names]])+2,99),"")</f>
        <v/>
      </c>
      <c r="W2598" t="str">
        <f>spotify_top_songs_audio_features[[#This Row],[source]]</f>
        <v>Mosley Music/Interscope Records</v>
      </c>
      <c r="X2598" s="1">
        <f>spotify_top_songs_audio_features[[#This Row],[streams]]</f>
        <v>44108977</v>
      </c>
      <c r="Y2598" t="str">
        <f>IF(Tabela2[[#This Row],[feat]]="","","Feat")</f>
        <v/>
      </c>
      <c r="Z2598" s="17" t="str">
        <f>CONCATENATE(INT(spotify_top_songs_audio_features[[#This Row],[duration_ms]]/(60*1000)),":",MOD(INT(spotify_top_songs_audio_features[[#This Row],[duration_ms]]/1000),60))</f>
        <v>2:48</v>
      </c>
      <c r="AA25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598" t="str">
        <f>spotify_top_songs_audio_features[[#This Row],[track_name]]</f>
        <v>Run</v>
      </c>
    </row>
    <row r="2599" spans="1:28" x14ac:dyDescent="0.25">
      <c r="A2599" t="s">
        <v>2923</v>
      </c>
      <c r="B2599" t="s">
        <v>307</v>
      </c>
      <c r="C2599" t="s">
        <v>2924</v>
      </c>
      <c r="D2599" t="s">
        <v>309</v>
      </c>
      <c r="E2599" t="s">
        <v>113</v>
      </c>
      <c r="F2599" t="s">
        <v>24</v>
      </c>
      <c r="G2599" t="s">
        <v>152</v>
      </c>
      <c r="H2599">
        <v>319</v>
      </c>
      <c r="I2599">
        <v>561</v>
      </c>
      <c r="J2599">
        <v>45</v>
      </c>
      <c r="K2599" t="s">
        <v>2925</v>
      </c>
      <c r="L2599">
        <v>384</v>
      </c>
      <c r="M2599">
        <v>388</v>
      </c>
      <c r="N2599">
        <v>82</v>
      </c>
      <c r="O2599">
        <v>-23023</v>
      </c>
      <c r="P2599">
        <v>79764</v>
      </c>
      <c r="Q2599">
        <v>242652</v>
      </c>
      <c r="R2599">
        <v>6</v>
      </c>
      <c r="S2599">
        <v>44036363</v>
      </c>
      <c r="U2599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2599" t="str">
        <f>IFERROR(MID(spotify_top_songs_audio_features[[#This Row],[artist_names]],SEARCH(",",spotify_top_songs_audio_features[[#This Row],[artist_names]])+2,99),"")</f>
        <v/>
      </c>
      <c r="W2599" t="str">
        <f>spotify_top_songs_audio_features[[#This Row],[source]]</f>
        <v>Darkroom/Interscope Records</v>
      </c>
      <c r="X2599" s="1">
        <f>spotify_top_songs_audio_features[[#This Row],[streams]]</f>
        <v>44036363</v>
      </c>
      <c r="Y2599" t="str">
        <f>IF(Tabela2[[#This Row],[feat]]="","","Feat")</f>
        <v/>
      </c>
      <c r="Z2599" s="17" t="str">
        <f>CONCATENATE(INT(spotify_top_songs_audio_features[[#This Row],[duration_ms]]/(60*1000)),":",MOD(INT(spotify_top_songs_audio_features[[#This Row],[duration_ms]]/1000),60))</f>
        <v>4:2</v>
      </c>
      <c r="AA25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599" t="str">
        <f>spotify_top_songs_audio_features[[#This Row],[track_name]]</f>
        <v>listen before i go</v>
      </c>
    </row>
    <row r="2600" spans="1:28" x14ac:dyDescent="0.25">
      <c r="A2600" t="s">
        <v>16818</v>
      </c>
      <c r="B2600" t="s">
        <v>10112</v>
      </c>
      <c r="C2600" t="s">
        <v>10113</v>
      </c>
      <c r="D2600" t="s">
        <v>53</v>
      </c>
      <c r="E2600" t="s">
        <v>43</v>
      </c>
      <c r="F2600" t="s">
        <v>24</v>
      </c>
      <c r="G2600" t="s">
        <v>25</v>
      </c>
      <c r="H2600">
        <v>708</v>
      </c>
      <c r="I2600">
        <v>56</v>
      </c>
      <c r="J2600">
        <v>129</v>
      </c>
      <c r="K2600" t="s">
        <v>10114</v>
      </c>
      <c r="L2600">
        <v>0</v>
      </c>
      <c r="M2600">
        <v>111</v>
      </c>
      <c r="N2600">
        <v>411</v>
      </c>
      <c r="O2600">
        <v>-7132</v>
      </c>
      <c r="P2600">
        <v>163043</v>
      </c>
      <c r="Q2600">
        <v>230520</v>
      </c>
      <c r="R2600">
        <v>15</v>
      </c>
      <c r="S2600">
        <v>44016733</v>
      </c>
      <c r="U2600" t="str">
        <f>IFERROR(LEFT(spotify_top_songs_audio_features[[#This Row],[artist_names]],SEARCH(",",spotify_top_songs_audio_features[[#This Row],[artist_names]])-1),spotify_top_songs_audio_features[[#This Row],[artist_names]])</f>
        <v>Farruko</v>
      </c>
      <c r="V2600" t="str">
        <f>IFERROR(MID(spotify_top_songs_audio_features[[#This Row],[artist_names]],SEARCH(",",spotify_top_songs_audio_features[[#This Row],[artist_names]])+2,99),"")</f>
        <v>Bad Bunny, Rvssian</v>
      </c>
      <c r="W2600" t="str">
        <f>spotify_top_songs_audio_features[[#This Row],[source]]</f>
        <v>Sony Music Latin</v>
      </c>
      <c r="X2600" s="1">
        <f>spotify_top_songs_audio_features[[#This Row],[streams]]</f>
        <v>44016733</v>
      </c>
      <c r="Y2600" t="str">
        <f>IF(Tabela2[[#This Row],[feat]]="","","Feat")</f>
        <v>Feat</v>
      </c>
      <c r="Z2600" s="17" t="str">
        <f>CONCATENATE(INT(spotify_top_songs_audio_features[[#This Row],[duration_ms]]/(60*1000)),":",MOD(INT(spotify_top_songs_audio_features[[#This Row],[duration_ms]]/1000),60))</f>
        <v>3:50</v>
      </c>
      <c r="AA26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00" t="str">
        <f>spotify_top_songs_audio_features[[#This Row],[track_name]]</f>
        <v>Krippy Kush</v>
      </c>
    </row>
    <row r="2601" spans="1:28" x14ac:dyDescent="0.25">
      <c r="A2601" t="s">
        <v>15025</v>
      </c>
      <c r="B2601" t="s">
        <v>15026</v>
      </c>
      <c r="C2601" t="s">
        <v>15027</v>
      </c>
      <c r="D2601" t="s">
        <v>15028</v>
      </c>
      <c r="E2601" t="s">
        <v>70</v>
      </c>
      <c r="F2601" t="s">
        <v>24</v>
      </c>
      <c r="G2601" t="s">
        <v>25</v>
      </c>
      <c r="H2601">
        <v>544</v>
      </c>
      <c r="I2601">
        <v>786</v>
      </c>
      <c r="J2601">
        <v>501</v>
      </c>
      <c r="K2601" t="s">
        <v>5382</v>
      </c>
      <c r="L2601">
        <v>0</v>
      </c>
      <c r="M2601">
        <v>169</v>
      </c>
      <c r="N2601">
        <v>446</v>
      </c>
      <c r="O2601">
        <v>-297</v>
      </c>
      <c r="P2601">
        <v>153967</v>
      </c>
      <c r="Q2601">
        <v>157138</v>
      </c>
      <c r="R2601">
        <v>7</v>
      </c>
      <c r="S2601">
        <v>43939041</v>
      </c>
      <c r="U2601" t="str">
        <f>IFERROR(LEFT(spotify_top_songs_audio_features[[#This Row],[artist_names]],SEARCH(",",spotify_top_songs_audio_features[[#This Row],[artist_names]])-1),spotify_top_songs_audio_features[[#This Row],[artist_names]])</f>
        <v>Leah Kate</v>
      </c>
      <c r="V2601" t="str">
        <f>IFERROR(MID(spotify_top_songs_audio_features[[#This Row],[artist_names]],SEARCH(",",spotify_top_songs_audio_features[[#This Row],[artist_names]])+2,99),"")</f>
        <v/>
      </c>
      <c r="W2601" t="str">
        <f>spotify_top_songs_audio_features[[#This Row],[source]]</f>
        <v>Leah Kate /10K Projects / MDDN</v>
      </c>
      <c r="X2601" s="1">
        <f>spotify_top_songs_audio_features[[#This Row],[streams]]</f>
        <v>43939041</v>
      </c>
      <c r="Y2601" t="str">
        <f>IF(Tabela2[[#This Row],[feat]]="","","Feat")</f>
        <v/>
      </c>
      <c r="Z2601" s="17" t="str">
        <f>CONCATENATE(INT(spotify_top_songs_audio_features[[#This Row],[duration_ms]]/(60*1000)),":",MOD(INT(spotify_top_songs_audio_features[[#This Row],[duration_ms]]/1000),60))</f>
        <v>2:37</v>
      </c>
      <c r="AA26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01" t="str">
        <f>spotify_top_songs_audio_features[[#This Row],[track_name]]</f>
        <v>10 Things I Hate About You</v>
      </c>
    </row>
    <row r="2602" spans="1:28" x14ac:dyDescent="0.25">
      <c r="A2602" t="s">
        <v>15659</v>
      </c>
      <c r="B2602" t="s">
        <v>3083</v>
      </c>
      <c r="C2602" t="s">
        <v>12794</v>
      </c>
      <c r="D2602" t="s">
        <v>402</v>
      </c>
      <c r="E2602" t="s">
        <v>113</v>
      </c>
      <c r="F2602" t="s">
        <v>24</v>
      </c>
      <c r="G2602" t="s">
        <v>152</v>
      </c>
      <c r="H2602">
        <v>782</v>
      </c>
      <c r="I2602">
        <v>812</v>
      </c>
      <c r="J2602">
        <v>469</v>
      </c>
      <c r="K2602" t="s">
        <v>12795</v>
      </c>
      <c r="L2602">
        <v>45</v>
      </c>
      <c r="M2602">
        <v>101</v>
      </c>
      <c r="N2602">
        <v>7</v>
      </c>
      <c r="O2602">
        <v>-6613</v>
      </c>
      <c r="P2602">
        <v>122063</v>
      </c>
      <c r="Q2602">
        <v>212976</v>
      </c>
      <c r="R2602">
        <v>10</v>
      </c>
      <c r="S2602">
        <v>43936201</v>
      </c>
      <c r="U2602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2602" t="str">
        <f>IFERROR(MID(spotify_top_songs_audio_features[[#This Row],[artist_names]],SEARCH(",",spotify_top_songs_audio_features[[#This Row],[artist_names]])+2,99),"")</f>
        <v/>
      </c>
      <c r="W2602" t="str">
        <f>spotify_top_songs_audio_features[[#This Row],[source]]</f>
        <v>Double P Records</v>
      </c>
      <c r="X2602" s="1">
        <f>spotify_top_songs_audio_features[[#This Row],[streams]]</f>
        <v>43936201</v>
      </c>
      <c r="Y2602" t="str">
        <f>IF(Tabela2[[#This Row],[feat]]="","","Feat")</f>
        <v/>
      </c>
      <c r="Z2602" s="17" t="str">
        <f>CONCATENATE(INT(spotify_top_songs_audio_features[[#This Row],[duration_ms]]/(60*1000)),":",MOD(INT(spotify_top_songs_audio_features[[#This Row],[duration_ms]]/1000),60))</f>
        <v>3:32</v>
      </c>
      <c r="AA26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02" t="str">
        <f>spotify_top_songs_audio_features[[#This Row],[track_name]]</f>
        <v>BYE</v>
      </c>
    </row>
    <row r="2603" spans="1:28" x14ac:dyDescent="0.25">
      <c r="A2603" t="s">
        <v>3088</v>
      </c>
      <c r="B2603" t="s">
        <v>3089</v>
      </c>
      <c r="C2603" t="s">
        <v>3090</v>
      </c>
      <c r="D2603" t="s">
        <v>3091</v>
      </c>
      <c r="E2603" t="s">
        <v>142</v>
      </c>
      <c r="F2603" t="s">
        <v>24</v>
      </c>
      <c r="G2603" t="s">
        <v>25</v>
      </c>
      <c r="H2603">
        <v>78</v>
      </c>
      <c r="I2603">
        <v>744</v>
      </c>
      <c r="J2603">
        <v>298</v>
      </c>
      <c r="K2603" t="s">
        <v>516</v>
      </c>
      <c r="L2603">
        <v>11</v>
      </c>
      <c r="M2603">
        <v>201</v>
      </c>
      <c r="N2603">
        <v>925</v>
      </c>
      <c r="O2603">
        <v>-4773</v>
      </c>
      <c r="P2603">
        <v>116978</v>
      </c>
      <c r="Q2603">
        <v>154554</v>
      </c>
      <c r="R2603">
        <v>4</v>
      </c>
      <c r="S2603">
        <v>43897234</v>
      </c>
      <c r="U2603" t="str">
        <f>IFERROR(LEFT(spotify_top_songs_audio_features[[#This Row],[artist_names]],SEARCH(",",spotify_top_songs_audio_features[[#This Row],[artist_names]])-1),spotify_top_songs_audio_features[[#This Row],[artist_names]])</f>
        <v>AP Dhillon</v>
      </c>
      <c r="V2603" t="str">
        <f>IFERROR(MID(spotify_top_songs_audio_features[[#This Row],[artist_names]],SEARCH(",",spotify_top_songs_audio_features[[#This Row],[artist_names]])+2,99),"")</f>
        <v/>
      </c>
      <c r="W2603" t="str">
        <f>spotify_top_songs_audio_features[[#This Row],[source]]</f>
        <v>Mass Appeal India</v>
      </c>
      <c r="X2603" s="1">
        <f>spotify_top_songs_audio_features[[#This Row],[streams]]</f>
        <v>43897234</v>
      </c>
      <c r="Y2603" t="str">
        <f>IF(Tabela2[[#This Row],[feat]]="","","Feat")</f>
        <v/>
      </c>
      <c r="Z2603" s="17" t="str">
        <f>CONCATENATE(INT(spotify_top_songs_audio_features[[#This Row],[duration_ms]]/(60*1000)),":",MOD(INT(spotify_top_songs_audio_features[[#This Row],[duration_ms]]/1000),60))</f>
        <v>2:34</v>
      </c>
      <c r="AA26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603" t="str">
        <f>spotify_top_songs_audio_features[[#This Row],[track_name]]</f>
        <v>With You</v>
      </c>
    </row>
    <row r="2604" spans="1:28" x14ac:dyDescent="0.25">
      <c r="A2604" t="s">
        <v>12381</v>
      </c>
      <c r="B2604" t="s">
        <v>5454</v>
      </c>
      <c r="C2604" t="s">
        <v>8524</v>
      </c>
      <c r="D2604" t="s">
        <v>220</v>
      </c>
      <c r="E2604" t="s">
        <v>86</v>
      </c>
      <c r="F2604" t="s">
        <v>24</v>
      </c>
      <c r="G2604" t="s">
        <v>25</v>
      </c>
      <c r="H2604">
        <v>652</v>
      </c>
      <c r="I2604">
        <v>595</v>
      </c>
      <c r="J2604">
        <v>113</v>
      </c>
      <c r="K2604" t="s">
        <v>4276</v>
      </c>
      <c r="L2604">
        <v>115</v>
      </c>
      <c r="M2604">
        <v>842</v>
      </c>
      <c r="N2604">
        <v>444</v>
      </c>
      <c r="O2604">
        <v>-404</v>
      </c>
      <c r="P2604">
        <v>17227</v>
      </c>
      <c r="Q2604">
        <v>150853</v>
      </c>
      <c r="R2604">
        <v>3</v>
      </c>
      <c r="S2604">
        <v>43858856</v>
      </c>
      <c r="U2604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2604" t="str">
        <f>IFERROR(MID(spotify_top_songs_audio_features[[#This Row],[artist_names]],SEARCH(",",spotify_top_songs_audio_features[[#This Row],[artist_names]])+2,99),"")</f>
        <v/>
      </c>
      <c r="W2604" t="str">
        <f>spotify_top_songs_audio_features[[#This Row],[source]]</f>
        <v>UMLE - Latino</v>
      </c>
      <c r="X2604" s="1">
        <f>spotify_top_songs_audio_features[[#This Row],[streams]]</f>
        <v>43858856</v>
      </c>
      <c r="Y2604" t="str">
        <f>IF(Tabela2[[#This Row],[feat]]="","","Feat")</f>
        <v/>
      </c>
      <c r="Z2604" s="17" t="str">
        <f>CONCATENATE(INT(spotify_top_songs_audio_features[[#This Row],[duration_ms]]/(60*1000)),":",MOD(INT(spotify_top_songs_audio_features[[#This Row],[duration_ms]]/1000),60))</f>
        <v>2:30</v>
      </c>
      <c r="AA26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604" t="str">
        <f>spotify_top_songs_audio_features[[#This Row],[track_name]]</f>
        <v>Rojo</v>
      </c>
    </row>
    <row r="2605" spans="1:28" x14ac:dyDescent="0.25">
      <c r="A2605" t="s">
        <v>2151</v>
      </c>
      <c r="B2605" t="s">
        <v>2152</v>
      </c>
      <c r="C2605" t="s">
        <v>2153</v>
      </c>
      <c r="D2605" t="s">
        <v>402</v>
      </c>
      <c r="E2605" t="s">
        <v>23</v>
      </c>
      <c r="F2605" t="s">
        <v>32</v>
      </c>
      <c r="G2605" t="s">
        <v>152</v>
      </c>
      <c r="H2605">
        <v>784</v>
      </c>
      <c r="I2605">
        <v>826</v>
      </c>
      <c r="J2605">
        <v>538</v>
      </c>
      <c r="K2605" t="s">
        <v>2154</v>
      </c>
      <c r="L2605">
        <v>7.0899999999999999E-3</v>
      </c>
      <c r="M2605">
        <v>123</v>
      </c>
      <c r="N2605">
        <v>893</v>
      </c>
      <c r="O2605">
        <v>-634</v>
      </c>
      <c r="P2605">
        <v>138078</v>
      </c>
      <c r="Q2605">
        <v>184066</v>
      </c>
      <c r="R2605">
        <v>27</v>
      </c>
      <c r="S2605">
        <v>43836194</v>
      </c>
      <c r="U2605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2605" t="str">
        <f>IFERROR(MID(spotify_top_songs_audio_features[[#This Row],[artist_names]],SEARCH(",",spotify_top_songs_audio_features[[#This Row],[artist_names]])+2,99),"")</f>
        <v>Natanael Cano</v>
      </c>
      <c r="W2605" t="str">
        <f>spotify_top_songs_audio_features[[#This Row],[source]]</f>
        <v>Double P Records</v>
      </c>
      <c r="X2605" s="1">
        <f>spotify_top_songs_audio_features[[#This Row],[streams]]</f>
        <v>43836194</v>
      </c>
      <c r="Y2605" t="str">
        <f>IF(Tabela2[[#This Row],[feat]]="","","Feat")</f>
        <v>Feat</v>
      </c>
      <c r="Z2605" s="17" t="str">
        <f>CONCATENATE(INT(spotify_top_songs_audio_features[[#This Row],[duration_ms]]/(60*1000)),":",MOD(INT(spotify_top_songs_audio_features[[#This Row],[duration_ms]]/1000),60))</f>
        <v>3:4</v>
      </c>
      <c r="AA26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605" t="str">
        <f>spotify_top_songs_audio_features[[#This Row],[track_name]]</f>
        <v>PRC</v>
      </c>
    </row>
    <row r="2606" spans="1:28" x14ac:dyDescent="0.25">
      <c r="A2606" t="s">
        <v>8263</v>
      </c>
      <c r="B2606" t="s">
        <v>8264</v>
      </c>
      <c r="C2606" t="s">
        <v>8265</v>
      </c>
      <c r="D2606" t="s">
        <v>8266</v>
      </c>
      <c r="E2606" t="s">
        <v>142</v>
      </c>
      <c r="F2606" t="s">
        <v>24</v>
      </c>
      <c r="G2606" t="s">
        <v>25</v>
      </c>
      <c r="H2606">
        <v>792</v>
      </c>
      <c r="I2606">
        <v>511</v>
      </c>
      <c r="J2606">
        <v>409</v>
      </c>
      <c r="K2606" t="s">
        <v>2242</v>
      </c>
      <c r="L2606">
        <v>9.0399999999999994E-3</v>
      </c>
      <c r="M2606">
        <v>14</v>
      </c>
      <c r="N2606">
        <v>111</v>
      </c>
      <c r="O2606">
        <v>-6876</v>
      </c>
      <c r="P2606">
        <v>113983</v>
      </c>
      <c r="Q2606">
        <v>168490</v>
      </c>
      <c r="R2606">
        <v>7</v>
      </c>
      <c r="S2606">
        <v>43775778</v>
      </c>
      <c r="U2606" t="str">
        <f>IFERROR(LEFT(spotify_top_songs_audio_features[[#This Row],[artist_names]],SEARCH(",",spotify_top_songs_audio_features[[#This Row],[artist_names]])-1),spotify_top_songs_audio_features[[#This Row],[artist_names]])</f>
        <v>$uicideboy$</v>
      </c>
      <c r="V2606" t="str">
        <f>IFERROR(MID(spotify_top_songs_audio_features[[#This Row],[artist_names]],SEARCH(",",spotify_top_songs_audio_features[[#This Row],[artist_names]])+2,99),"")</f>
        <v/>
      </c>
      <c r="W2606" t="str">
        <f>spotify_top_songs_audio_features[[#This Row],[source]]</f>
        <v>G59 Records</v>
      </c>
      <c r="X2606" s="1">
        <f>spotify_top_songs_audio_features[[#This Row],[streams]]</f>
        <v>43775778</v>
      </c>
      <c r="Y2606" t="str">
        <f>IF(Tabela2[[#This Row],[feat]]="","","Feat")</f>
        <v/>
      </c>
      <c r="Z2606" s="17" t="str">
        <f>CONCATENATE(INT(spotify_top_songs_audio_features[[#This Row],[duration_ms]]/(60*1000)),":",MOD(INT(spotify_top_songs_audio_features[[#This Row],[duration_ms]]/1000),60))</f>
        <v>2:48</v>
      </c>
      <c r="AA26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606" t="str">
        <f>spotify_top_songs_audio_features[[#This Row],[track_name]]</f>
        <v>...And to Those I Love, Thanks for Sticking Around</v>
      </c>
    </row>
    <row r="2607" spans="1:28" x14ac:dyDescent="0.25">
      <c r="A2607" t="s">
        <v>1746</v>
      </c>
      <c r="B2607" t="s">
        <v>1747</v>
      </c>
      <c r="C2607" t="s">
        <v>1748</v>
      </c>
      <c r="D2607" t="s">
        <v>53</v>
      </c>
      <c r="E2607" t="s">
        <v>142</v>
      </c>
      <c r="F2607" t="s">
        <v>24</v>
      </c>
      <c r="G2607" t="s">
        <v>25</v>
      </c>
      <c r="H2607">
        <v>618</v>
      </c>
      <c r="I2607">
        <v>795</v>
      </c>
      <c r="J2607">
        <v>113</v>
      </c>
      <c r="K2607" t="s">
        <v>1749</v>
      </c>
      <c r="L2607">
        <v>0</v>
      </c>
      <c r="M2607">
        <v>309</v>
      </c>
      <c r="N2607">
        <v>76</v>
      </c>
      <c r="O2607">
        <v>-18</v>
      </c>
      <c r="P2607">
        <v>185901</v>
      </c>
      <c r="Q2607">
        <v>206279</v>
      </c>
      <c r="R2607">
        <v>8</v>
      </c>
      <c r="S2607">
        <v>43765860</v>
      </c>
      <c r="U2607" t="str">
        <f>IFERROR(LEFT(spotify_top_songs_audio_features[[#This Row],[artist_names]],SEARCH(",",spotify_top_songs_audio_features[[#This Row],[artist_names]])-1),spotify_top_songs_audio_features[[#This Row],[artist_names]])</f>
        <v>Mau y Ricky</v>
      </c>
      <c r="V2607" t="str">
        <f>IFERROR(MID(spotify_top_songs_audio_features[[#This Row],[artist_names]],SEARCH(",",spotify_top_songs_audio_features[[#This Row],[artist_names]])+2,99),"")</f>
        <v>Camilo</v>
      </c>
      <c r="W2607" t="str">
        <f>spotify_top_songs_audio_features[[#This Row],[source]]</f>
        <v>Sony Music Latin</v>
      </c>
      <c r="X2607" s="1">
        <f>spotify_top_songs_audio_features[[#This Row],[streams]]</f>
        <v>43765860</v>
      </c>
      <c r="Y2607" t="str">
        <f>IF(Tabela2[[#This Row],[feat]]="","","Feat")</f>
        <v>Feat</v>
      </c>
      <c r="Z2607" s="17" t="str">
        <f>CONCATENATE(INT(spotify_top_songs_audio_features[[#This Row],[duration_ms]]/(60*1000)),":",MOD(INT(spotify_top_songs_audio_features[[#This Row],[duration_ms]]/1000),60))</f>
        <v>3:26</v>
      </c>
      <c r="AA26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607" t="str">
        <f>spotify_top_songs_audio_features[[#This Row],[track_name]]</f>
        <v>La Boca</v>
      </c>
    </row>
    <row r="2608" spans="1:28" x14ac:dyDescent="0.25">
      <c r="A2608" t="s">
        <v>4778</v>
      </c>
      <c r="B2608" t="s">
        <v>4779</v>
      </c>
      <c r="C2608" t="s">
        <v>4780</v>
      </c>
      <c r="D2608" t="s">
        <v>377</v>
      </c>
      <c r="E2608" t="s">
        <v>177</v>
      </c>
      <c r="F2608" t="s">
        <v>32</v>
      </c>
      <c r="G2608" t="s">
        <v>25</v>
      </c>
      <c r="H2608">
        <v>65</v>
      </c>
      <c r="I2608">
        <v>792</v>
      </c>
      <c r="J2608">
        <v>393</v>
      </c>
      <c r="K2608" t="s">
        <v>3632</v>
      </c>
      <c r="L2608">
        <v>2.3600000000000001E-3</v>
      </c>
      <c r="M2608">
        <v>92</v>
      </c>
      <c r="N2608">
        <v>872</v>
      </c>
      <c r="O2608">
        <v>-3825</v>
      </c>
      <c r="P2608">
        <v>154027</v>
      </c>
      <c r="Q2608">
        <v>225672</v>
      </c>
      <c r="R2608">
        <v>12</v>
      </c>
      <c r="S2608">
        <v>43761994</v>
      </c>
      <c r="U2608" t="str">
        <f>IFERROR(LEFT(spotify_top_songs_audio_features[[#This Row],[artist_names]],SEARCH(",",spotify_top_songs_audio_features[[#This Row],[artist_names]])-1),spotify_top_songs_audio_features[[#This Row],[artist_names]])</f>
        <v>Matheus Fernandes</v>
      </c>
      <c r="V2608" t="str">
        <f>IFERROR(MID(spotify_top_songs_audio_features[[#This Row],[artist_names]],SEARCH(",",spotify_top_songs_audio_features[[#This Row],[artist_names]])+2,99),"")</f>
        <v>Dilsinho</v>
      </c>
      <c r="W2608" t="str">
        <f>spotify_top_songs_audio_features[[#This Row],[source]]</f>
        <v>Som Livre</v>
      </c>
      <c r="X2608" s="1">
        <f>spotify_top_songs_audio_features[[#This Row],[streams]]</f>
        <v>43761994</v>
      </c>
      <c r="Y2608" t="str">
        <f>IF(Tabela2[[#This Row],[feat]]="","","Feat")</f>
        <v>Feat</v>
      </c>
      <c r="Z2608" s="17" t="str">
        <f>CONCATENATE(INT(spotify_top_songs_audio_features[[#This Row],[duration_ms]]/(60*1000)),":",MOD(INT(spotify_top_songs_audio_features[[#This Row],[duration_ms]]/1000),60))</f>
        <v>3:45</v>
      </c>
      <c r="AA26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608" t="str">
        <f>spotify_top_songs_audio_features[[#This Row],[track_name]]</f>
        <v>Baby Me Atende - Ao Vivo</v>
      </c>
    </row>
    <row r="2609" spans="1:28" x14ac:dyDescent="0.25">
      <c r="A2609" t="s">
        <v>15010</v>
      </c>
      <c r="B2609" t="s">
        <v>112</v>
      </c>
      <c r="C2609" t="s">
        <v>15011</v>
      </c>
      <c r="D2609" t="s">
        <v>112</v>
      </c>
      <c r="E2609" t="s">
        <v>23</v>
      </c>
      <c r="F2609" t="s">
        <v>24</v>
      </c>
      <c r="G2609" t="s">
        <v>25</v>
      </c>
      <c r="H2609">
        <v>696</v>
      </c>
      <c r="I2609">
        <v>485</v>
      </c>
      <c r="J2609">
        <v>123</v>
      </c>
      <c r="K2609" t="s">
        <v>647</v>
      </c>
      <c r="L2609">
        <v>6.6899999999999998E-3</v>
      </c>
      <c r="M2609">
        <v>136</v>
      </c>
      <c r="N2609">
        <v>339</v>
      </c>
      <c r="O2609">
        <v>-10573</v>
      </c>
      <c r="P2609">
        <v>110962</v>
      </c>
      <c r="Q2609">
        <v>196259</v>
      </c>
      <c r="R2609">
        <v>4</v>
      </c>
      <c r="S2609">
        <v>43754534</v>
      </c>
      <c r="U260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609" t="str">
        <f>IFERROR(MID(spotify_top_songs_audio_features[[#This Row],[artist_names]],SEARCH(",",spotify_top_songs_audio_features[[#This Row],[artist_names]])+2,99),"")</f>
        <v/>
      </c>
      <c r="W2609" t="str">
        <f>spotify_top_songs_audio_features[[#This Row],[source]]</f>
        <v>Taylor Swift</v>
      </c>
      <c r="X2609" s="1">
        <f>spotify_top_songs_audio_features[[#This Row],[streams]]</f>
        <v>43754534</v>
      </c>
      <c r="Y2609" t="str">
        <f>IF(Tabela2[[#This Row],[feat]]="","","Feat")</f>
        <v/>
      </c>
      <c r="Z2609" s="17" t="str">
        <f>CONCATENATE(INT(spotify_top_songs_audio_features[[#This Row],[duration_ms]]/(60*1000)),":",MOD(INT(spotify_top_songs_audio_features[[#This Row],[duration_ms]]/1000),60))</f>
        <v>3:16</v>
      </c>
      <c r="AA26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609" t="str">
        <f>spotify_top_songs_audio_features[[#This Row],[track_name]]</f>
        <v>Paris</v>
      </c>
    </row>
    <row r="2610" spans="1:28" x14ac:dyDescent="0.25">
      <c r="A2610" t="s">
        <v>8651</v>
      </c>
      <c r="B2610" t="s">
        <v>8652</v>
      </c>
      <c r="C2610" t="s">
        <v>8653</v>
      </c>
      <c r="D2610" t="s">
        <v>2028</v>
      </c>
      <c r="E2610" t="s">
        <v>70</v>
      </c>
      <c r="F2610" t="s">
        <v>32</v>
      </c>
      <c r="G2610" t="s">
        <v>25</v>
      </c>
      <c r="H2610">
        <v>75</v>
      </c>
      <c r="I2610">
        <v>664</v>
      </c>
      <c r="J2610">
        <v>154</v>
      </c>
      <c r="K2610" t="s">
        <v>904</v>
      </c>
      <c r="L2610">
        <v>0</v>
      </c>
      <c r="M2610">
        <v>632</v>
      </c>
      <c r="N2610">
        <v>617</v>
      </c>
      <c r="O2610">
        <v>-5908</v>
      </c>
      <c r="P2610">
        <v>105023</v>
      </c>
      <c r="Q2610">
        <v>208156</v>
      </c>
      <c r="R2610">
        <v>8</v>
      </c>
      <c r="S2610">
        <v>43717925</v>
      </c>
      <c r="U2610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2610" t="str">
        <f>IFERROR(MID(spotify_top_songs_audio_features[[#This Row],[artist_names]],SEARCH(",",spotify_top_songs_audio_features[[#This Row],[artist_names]])+2,99),"")</f>
        <v>Tina Turner</v>
      </c>
      <c r="W2610" t="str">
        <f>spotify_top_songs_audio_features[[#This Row],[source]]</f>
        <v>Kygo</v>
      </c>
      <c r="X2610" s="1">
        <f>spotify_top_songs_audio_features[[#This Row],[streams]]</f>
        <v>43717925</v>
      </c>
      <c r="Y2610" t="str">
        <f>IF(Tabela2[[#This Row],[feat]]="","","Feat")</f>
        <v>Feat</v>
      </c>
      <c r="Z2610" s="17" t="str">
        <f>CONCATENATE(INT(spotify_top_songs_audio_features[[#This Row],[duration_ms]]/(60*1000)),":",MOD(INT(spotify_top_songs_audio_features[[#This Row],[duration_ms]]/1000),60))</f>
        <v>3:28</v>
      </c>
      <c r="AA26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10" t="str">
        <f>spotify_top_songs_audio_features[[#This Row],[track_name]]</f>
        <v>What's Love Got to Do with It</v>
      </c>
    </row>
    <row r="2611" spans="1:28" x14ac:dyDescent="0.25">
      <c r="A2611" t="s">
        <v>591</v>
      </c>
      <c r="B2611" t="s">
        <v>257</v>
      </c>
      <c r="C2611" t="s">
        <v>592</v>
      </c>
      <c r="D2611" t="s">
        <v>259</v>
      </c>
      <c r="E2611" t="s">
        <v>97</v>
      </c>
      <c r="F2611" t="s">
        <v>24</v>
      </c>
      <c r="G2611" t="s">
        <v>25</v>
      </c>
      <c r="H2611">
        <v>507</v>
      </c>
      <c r="I2611">
        <v>828</v>
      </c>
      <c r="J2611">
        <v>449</v>
      </c>
      <c r="K2611" t="s">
        <v>593</v>
      </c>
      <c r="L2611">
        <v>2.4399999999999999E-3</v>
      </c>
      <c r="M2611">
        <v>261</v>
      </c>
      <c r="N2611">
        <v>489</v>
      </c>
      <c r="O2611">
        <v>-6023</v>
      </c>
      <c r="P2611">
        <v>178032</v>
      </c>
      <c r="Q2611">
        <v>211295</v>
      </c>
      <c r="R2611">
        <v>6</v>
      </c>
      <c r="S2611">
        <v>43707281</v>
      </c>
      <c r="U2611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2611" t="str">
        <f>IFERROR(MID(spotify_top_songs_audio_features[[#This Row],[artist_names]],SEARCH(",",spotify_top_songs_audio_features[[#This Row],[artist_names]])+2,99),"")</f>
        <v/>
      </c>
      <c r="W2611" t="str">
        <f>spotify_top_songs_audio_features[[#This Row],[source]]</f>
        <v>Parlophone UK</v>
      </c>
      <c r="X2611" s="1">
        <f>spotify_top_songs_audio_features[[#This Row],[streams]]</f>
        <v>43707281</v>
      </c>
      <c r="Y2611" t="str">
        <f>IF(Tabela2[[#This Row],[feat]]="","","Feat")</f>
        <v/>
      </c>
      <c r="Z2611" s="17" t="str">
        <f>CONCATENATE(INT(spotify_top_songs_audio_features[[#This Row],[duration_ms]]/(60*1000)),":",MOD(INT(spotify_top_songs_audio_features[[#This Row],[duration_ms]]/1000),60))</f>
        <v>3:31</v>
      </c>
      <c r="AA26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611" t="str">
        <f>spotify_top_songs_audio_features[[#This Row],[track_name]]</f>
        <v>Higher Power</v>
      </c>
    </row>
    <row r="2612" spans="1:28" x14ac:dyDescent="0.25">
      <c r="A2612" t="s">
        <v>7692</v>
      </c>
      <c r="B2612" t="s">
        <v>112</v>
      </c>
      <c r="C2612" t="s">
        <v>7693</v>
      </c>
      <c r="D2612" t="s">
        <v>112</v>
      </c>
      <c r="E2612" t="s">
        <v>23</v>
      </c>
      <c r="F2612" t="s">
        <v>24</v>
      </c>
      <c r="G2612" t="s">
        <v>25</v>
      </c>
      <c r="H2612">
        <v>598</v>
      </c>
      <c r="I2612">
        <v>68</v>
      </c>
      <c r="J2612">
        <v>331</v>
      </c>
      <c r="K2612" t="s">
        <v>1386</v>
      </c>
      <c r="L2612">
        <v>0</v>
      </c>
      <c r="M2612">
        <v>324</v>
      </c>
      <c r="N2612">
        <v>437</v>
      </c>
      <c r="O2612">
        <v>-4505</v>
      </c>
      <c r="P2612">
        <v>134002</v>
      </c>
      <c r="Q2612">
        <v>228027</v>
      </c>
      <c r="R2612">
        <v>5</v>
      </c>
      <c r="S2612">
        <v>43566031</v>
      </c>
      <c r="U261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612" t="str">
        <f>IFERROR(MID(spotify_top_songs_audio_features[[#This Row],[artist_names]],SEARCH(",",spotify_top_songs_audio_features[[#This Row],[artist_names]])+2,99),"")</f>
        <v/>
      </c>
      <c r="W2612" t="str">
        <f>spotify_top_songs_audio_features[[#This Row],[source]]</f>
        <v>Taylor Swift</v>
      </c>
      <c r="X2612" s="1">
        <f>spotify_top_songs_audio_features[[#This Row],[streams]]</f>
        <v>43566031</v>
      </c>
      <c r="Y2612" t="str">
        <f>IF(Tabela2[[#This Row],[feat]]="","","Feat")</f>
        <v/>
      </c>
      <c r="Z2612" s="17" t="str">
        <f>CONCATENATE(INT(spotify_top_songs_audio_features[[#This Row],[duration_ms]]/(60*1000)),":",MOD(INT(spotify_top_songs_audio_features[[#This Row],[duration_ms]]/1000),60))</f>
        <v>3:48</v>
      </c>
      <c r="AA26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612" t="str">
        <f>spotify_top_songs_audio_features[[#This Row],[track_name]]</f>
        <v>Christmas Tree Farm</v>
      </c>
    </row>
    <row r="2613" spans="1:28" x14ac:dyDescent="0.25">
      <c r="A2613" t="s">
        <v>4680</v>
      </c>
      <c r="B2613" t="s">
        <v>4681</v>
      </c>
      <c r="C2613" t="s">
        <v>4682</v>
      </c>
      <c r="D2613" t="s">
        <v>141</v>
      </c>
      <c r="E2613" t="s">
        <v>177</v>
      </c>
      <c r="F2613" t="s">
        <v>32</v>
      </c>
      <c r="G2613" t="s">
        <v>25</v>
      </c>
      <c r="H2613">
        <v>706</v>
      </c>
      <c r="I2613">
        <v>566</v>
      </c>
      <c r="J2613">
        <v>126</v>
      </c>
      <c r="K2613" t="s">
        <v>1563</v>
      </c>
      <c r="L2613">
        <v>1.02E-4</v>
      </c>
      <c r="M2613">
        <v>111</v>
      </c>
      <c r="N2613">
        <v>23</v>
      </c>
      <c r="O2613">
        <v>-6441</v>
      </c>
      <c r="P2613">
        <v>125876</v>
      </c>
      <c r="Q2613">
        <v>190476</v>
      </c>
      <c r="R2613">
        <v>3</v>
      </c>
      <c r="S2613">
        <v>43507629</v>
      </c>
      <c r="U261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613" t="str">
        <f>IFERROR(MID(spotify_top_songs_audio_features[[#This Row],[artist_names]],SEARCH(",",spotify_top_songs_audio_features[[#This Row],[artist_names]])+2,99),"")</f>
        <v>Bryant Myers</v>
      </c>
      <c r="W2613" t="str">
        <f>spotify_top_songs_audio_features[[#This Row],[source]]</f>
        <v>Rimas Entertainment LLC</v>
      </c>
      <c r="X2613" s="1">
        <f>spotify_top_songs_audio_features[[#This Row],[streams]]</f>
        <v>43507629</v>
      </c>
      <c r="Y2613" t="str">
        <f>IF(Tabela2[[#This Row],[feat]]="","","Feat")</f>
        <v>Feat</v>
      </c>
      <c r="Z2613" s="17" t="str">
        <f>CONCATENATE(INT(spotify_top_songs_audio_features[[#This Row],[duration_ms]]/(60*1000)),":",MOD(INT(spotify_top_songs_audio_features[[#This Row],[duration_ms]]/1000),60))</f>
        <v>3:10</v>
      </c>
      <c r="AA26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613" t="str">
        <f>spotify_top_songs_audio_features[[#This Row],[track_name]]</f>
        <v>SEDA</v>
      </c>
    </row>
    <row r="2614" spans="1:28" x14ac:dyDescent="0.25">
      <c r="A2614" t="s">
        <v>10452</v>
      </c>
      <c r="B2614" t="s">
        <v>10453</v>
      </c>
      <c r="C2614" t="s">
        <v>10454</v>
      </c>
      <c r="D2614" t="s">
        <v>220</v>
      </c>
      <c r="E2614" t="s">
        <v>31</v>
      </c>
      <c r="F2614" t="s">
        <v>32</v>
      </c>
      <c r="G2614" t="s">
        <v>25</v>
      </c>
      <c r="H2614">
        <v>866</v>
      </c>
      <c r="I2614">
        <v>859</v>
      </c>
      <c r="J2614">
        <v>587</v>
      </c>
      <c r="K2614" t="s">
        <v>2805</v>
      </c>
      <c r="L2614">
        <v>0</v>
      </c>
      <c r="M2614">
        <v>401</v>
      </c>
      <c r="N2614">
        <v>923</v>
      </c>
      <c r="O2614">
        <v>-3087</v>
      </c>
      <c r="P2614">
        <v>109972</v>
      </c>
      <c r="Q2614">
        <v>200347</v>
      </c>
      <c r="R2614">
        <v>8</v>
      </c>
      <c r="S2614">
        <v>43498385</v>
      </c>
      <c r="U2614" t="str">
        <f>IFERROR(LEFT(spotify_top_songs_audio_features[[#This Row],[artist_names]],SEARCH(",",spotify_top_songs_audio_features[[#This Row],[artist_names]])-1),spotify_top_songs_audio_features[[#This Row],[artist_names]])</f>
        <v>Luis Fonsi</v>
      </c>
      <c r="V2614" t="str">
        <f>IFERROR(MID(spotify_top_songs_audio_features[[#This Row],[artist_names]],SEARCH(",",spotify_top_songs_audio_features[[#This Row],[artist_names]])+2,99),"")</f>
        <v>Stefflon Don</v>
      </c>
      <c r="W2614" t="str">
        <f>spotify_top_songs_audio_features[[#This Row],[source]]</f>
        <v>UMLE - Latino</v>
      </c>
      <c r="X2614" s="1">
        <f>spotify_top_songs_audio_features[[#This Row],[streams]]</f>
        <v>43498385</v>
      </c>
      <c r="Y2614" t="str">
        <f>IF(Tabela2[[#This Row],[feat]]="","","Feat")</f>
        <v>Feat</v>
      </c>
      <c r="Z2614" s="17" t="str">
        <f>CONCATENATE(INT(spotify_top_songs_audio_features[[#This Row],[duration_ms]]/(60*1000)),":",MOD(INT(spotify_top_songs_audio_features[[#This Row],[duration_ms]]/1000),60))</f>
        <v>3:20</v>
      </c>
      <c r="AA26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14" t="str">
        <f>spotify_top_songs_audio_features[[#This Row],[track_name]]</f>
        <v>Calypso</v>
      </c>
    </row>
    <row r="2615" spans="1:28" x14ac:dyDescent="0.25">
      <c r="A2615" t="s">
        <v>17670</v>
      </c>
      <c r="B2615" t="s">
        <v>10010</v>
      </c>
      <c r="C2615" t="s">
        <v>17671</v>
      </c>
      <c r="D2615" t="s">
        <v>13135</v>
      </c>
      <c r="E2615" t="s">
        <v>469</v>
      </c>
      <c r="F2615" t="s">
        <v>24</v>
      </c>
      <c r="G2615" t="s">
        <v>25</v>
      </c>
      <c r="H2615">
        <v>441</v>
      </c>
      <c r="I2615">
        <v>527</v>
      </c>
      <c r="J2615">
        <v>966</v>
      </c>
      <c r="K2615" t="s">
        <v>1224</v>
      </c>
      <c r="L2615">
        <v>0</v>
      </c>
      <c r="M2615">
        <v>233</v>
      </c>
      <c r="N2615">
        <v>589</v>
      </c>
      <c r="O2615">
        <v>-5318</v>
      </c>
      <c r="P2615">
        <v>9637</v>
      </c>
      <c r="Q2615">
        <v>187298</v>
      </c>
      <c r="R2615">
        <v>7</v>
      </c>
      <c r="S2615">
        <v>43475294</v>
      </c>
      <c r="U2615" t="str">
        <f>IFERROR(LEFT(spotify_top_songs_audio_features[[#This Row],[artist_names]],SEARCH(",",spotify_top_songs_audio_features[[#This Row],[artist_names]])-1),spotify_top_songs_audio_features[[#This Row],[artist_names]])</f>
        <v>Chris Brown</v>
      </c>
      <c r="V2615" t="str">
        <f>IFERROR(MID(spotify_top_songs_audio_features[[#This Row],[artist_names]],SEARCH(",",spotify_top_songs_audio_features[[#This Row],[artist_names]])+2,99),"")</f>
        <v/>
      </c>
      <c r="W2615" t="str">
        <f>spotify_top_songs_audio_features[[#This Row],[source]]</f>
        <v>Chris Brown Entertainment/RCA Records</v>
      </c>
      <c r="X2615" s="1">
        <f>spotify_top_songs_audio_features[[#This Row],[streams]]</f>
        <v>43475294</v>
      </c>
      <c r="Y2615" t="str">
        <f>IF(Tabela2[[#This Row],[feat]]="","","Feat")</f>
        <v/>
      </c>
      <c r="Z2615" s="17" t="str">
        <f>CONCATENATE(INT(spotify_top_songs_audio_features[[#This Row],[duration_ms]]/(60*1000)),":",MOD(INT(spotify_top_songs_audio_features[[#This Row],[duration_ms]]/1000),60))</f>
        <v>3:7</v>
      </c>
      <c r="AA26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615" t="str">
        <f>spotify_top_songs_audio_features[[#This Row],[track_name]]</f>
        <v>Undecided</v>
      </c>
    </row>
    <row r="2616" spans="1:28" x14ac:dyDescent="0.25">
      <c r="A2616" t="s">
        <v>9644</v>
      </c>
      <c r="B2616" t="s">
        <v>9645</v>
      </c>
      <c r="C2616" t="s">
        <v>9646</v>
      </c>
      <c r="D2616" t="s">
        <v>9647</v>
      </c>
      <c r="E2616" t="s">
        <v>113</v>
      </c>
      <c r="F2616" t="s">
        <v>32</v>
      </c>
      <c r="G2616" t="s">
        <v>25</v>
      </c>
      <c r="H2616">
        <v>885</v>
      </c>
      <c r="I2616">
        <v>857</v>
      </c>
      <c r="J2616">
        <v>204</v>
      </c>
      <c r="K2616" t="s">
        <v>583</v>
      </c>
      <c r="L2616">
        <v>0</v>
      </c>
      <c r="M2616">
        <v>671</v>
      </c>
      <c r="N2616">
        <v>818</v>
      </c>
      <c r="O2616">
        <v>-2279</v>
      </c>
      <c r="P2616">
        <v>90025</v>
      </c>
      <c r="Q2616">
        <v>262000</v>
      </c>
      <c r="R2616">
        <v>8</v>
      </c>
      <c r="S2616">
        <v>43444022</v>
      </c>
      <c r="U2616" t="str">
        <f>IFERROR(LEFT(spotify_top_songs_audio_features[[#This Row],[artist_names]],SEARCH(",",spotify_top_songs_audio_features[[#This Row],[artist_names]])-1),spotify_top_songs_audio_features[[#This Row],[artist_names]])</f>
        <v>Guaynaa</v>
      </c>
      <c r="V2616" t="str">
        <f>IFERROR(MID(spotify_top_songs_audio_features[[#This Row],[artist_names]],SEARCH(",",spotify_top_songs_audio_features[[#This Row],[artist_names]])+2,99),"")</f>
        <v>Nicky Jam, Farruko, Becky G, Sech</v>
      </c>
      <c r="W2616" t="str">
        <f>spotify_top_songs_audio_features[[#This Row],[source]]</f>
        <v>Rebota Remix</v>
      </c>
      <c r="X2616" s="1">
        <f>spotify_top_songs_audio_features[[#This Row],[streams]]</f>
        <v>43444022</v>
      </c>
      <c r="Y2616" t="str">
        <f>IF(Tabela2[[#This Row],[feat]]="","","Feat")</f>
        <v>Feat</v>
      </c>
      <c r="Z2616" s="17" t="str">
        <f>CONCATENATE(INT(spotify_top_songs_audio_features[[#This Row],[duration_ms]]/(60*1000)),":",MOD(INT(spotify_top_songs_audio_features[[#This Row],[duration_ms]]/1000),60))</f>
        <v>4:22</v>
      </c>
      <c r="AA26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16" t="str">
        <f>spotify_top_songs_audio_features[[#This Row],[track_name]]</f>
        <v>Rebota - Remix</v>
      </c>
    </row>
    <row r="2617" spans="1:28" x14ac:dyDescent="0.25">
      <c r="A2617" t="s">
        <v>3894</v>
      </c>
      <c r="B2617" t="s">
        <v>3895</v>
      </c>
      <c r="C2617" t="s">
        <v>3896</v>
      </c>
      <c r="D2617" t="s">
        <v>2413</v>
      </c>
      <c r="E2617" t="s">
        <v>58</v>
      </c>
      <c r="F2617" t="s">
        <v>32</v>
      </c>
      <c r="G2617" t="s">
        <v>25</v>
      </c>
      <c r="H2617">
        <v>904</v>
      </c>
      <c r="I2617">
        <v>252</v>
      </c>
      <c r="J2617">
        <v>11</v>
      </c>
      <c r="K2617" t="s">
        <v>3897</v>
      </c>
      <c r="L2617">
        <v>0</v>
      </c>
      <c r="M2617">
        <v>104</v>
      </c>
      <c r="N2617">
        <v>227</v>
      </c>
      <c r="O2617">
        <v>-1754</v>
      </c>
      <c r="P2617">
        <v>117994</v>
      </c>
      <c r="Q2617">
        <v>167184</v>
      </c>
      <c r="R2617">
        <v>6</v>
      </c>
      <c r="S2617">
        <v>43402897</v>
      </c>
      <c r="U2617" t="str">
        <f>IFERROR(LEFT(spotify_top_songs_audio_features[[#This Row],[artist_names]],SEARCH(",",spotify_top_songs_audio_features[[#This Row],[artist_names]])-1),spotify_top_songs_audio_features[[#This Row],[artist_names]])</f>
        <v>Rod Wave</v>
      </c>
      <c r="V2617" t="str">
        <f>IFERROR(MID(spotify_top_songs_audio_features[[#This Row],[artist_names]],SEARCH(",",spotify_top_songs_audio_features[[#This Row],[artist_names]])+2,99),"")</f>
        <v>ATR Son Son</v>
      </c>
      <c r="W2617" t="str">
        <f>spotify_top_songs_audio_features[[#This Row],[source]]</f>
        <v>Alamo</v>
      </c>
      <c r="X2617" s="1">
        <f>spotify_top_songs_audio_features[[#This Row],[streams]]</f>
        <v>43402897</v>
      </c>
      <c r="Y2617" t="str">
        <f>IF(Tabela2[[#This Row],[feat]]="","","Feat")</f>
        <v>Feat</v>
      </c>
      <c r="Z2617" s="17" t="str">
        <f>CONCATENATE(INT(spotify_top_songs_audio_features[[#This Row],[duration_ms]]/(60*1000)),":",MOD(INT(spotify_top_songs_audio_features[[#This Row],[duration_ms]]/1000),60))</f>
        <v>2:47</v>
      </c>
      <c r="AA26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617" t="str">
        <f>spotify_top_songs_audio_features[[#This Row],[track_name]]</f>
        <v>Rags2Riches (feat. ATR Son Son)</v>
      </c>
    </row>
    <row r="2618" spans="1:28" x14ac:dyDescent="0.25">
      <c r="A2618" t="s">
        <v>3500</v>
      </c>
      <c r="B2618" t="s">
        <v>3501</v>
      </c>
      <c r="C2618" t="s">
        <v>3502</v>
      </c>
      <c r="D2618" t="s">
        <v>22</v>
      </c>
      <c r="E2618" t="s">
        <v>58</v>
      </c>
      <c r="F2618" t="s">
        <v>24</v>
      </c>
      <c r="G2618" t="s">
        <v>25</v>
      </c>
      <c r="H2618">
        <v>643</v>
      </c>
      <c r="I2618">
        <v>939</v>
      </c>
      <c r="J2618">
        <v>463</v>
      </c>
      <c r="K2618" t="s">
        <v>590</v>
      </c>
      <c r="L2618">
        <v>0</v>
      </c>
      <c r="M2618">
        <v>881</v>
      </c>
      <c r="N2618">
        <v>756</v>
      </c>
      <c r="O2618">
        <v>-3967</v>
      </c>
      <c r="P2618">
        <v>104999</v>
      </c>
      <c r="Q2618">
        <v>255307</v>
      </c>
      <c r="R2618">
        <v>7</v>
      </c>
      <c r="S2618">
        <v>43391941</v>
      </c>
      <c r="U2618" t="str">
        <f>IFERROR(LEFT(spotify_top_songs_audio_features[[#This Row],[artist_names]],SEARCH(",",spotify_top_songs_audio_features[[#This Row],[artist_names]])-1),spotify_top_songs_audio_features[[#This Row],[artist_names]])</f>
        <v>*NSYNC</v>
      </c>
      <c r="V2618" t="str">
        <f>IFERROR(MID(spotify_top_songs_audio_features[[#This Row],[artist_names]],SEARCH(",",spotify_top_songs_audio_features[[#This Row],[artist_names]])+2,99),"")</f>
        <v/>
      </c>
      <c r="W2618" t="str">
        <f>spotify_top_songs_audio_features[[#This Row],[source]]</f>
        <v>RCA Records Label</v>
      </c>
      <c r="X2618" s="1">
        <f>spotify_top_songs_audio_features[[#This Row],[streams]]</f>
        <v>43391941</v>
      </c>
      <c r="Y2618" t="str">
        <f>IF(Tabela2[[#This Row],[feat]]="","","Feat")</f>
        <v/>
      </c>
      <c r="Z2618" s="17" t="str">
        <f>CONCATENATE(INT(spotify_top_songs_audio_features[[#This Row],[duration_ms]]/(60*1000)),":",MOD(INT(spotify_top_songs_audio_features[[#This Row],[duration_ms]]/1000),60))</f>
        <v>4:15</v>
      </c>
      <c r="AA26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618" t="str">
        <f>spotify_top_songs_audio_features[[#This Row],[track_name]]</f>
        <v>Merry Christmas, Happy Holidays</v>
      </c>
    </row>
    <row r="2619" spans="1:28" x14ac:dyDescent="0.25">
      <c r="A2619" t="s">
        <v>12593</v>
      </c>
      <c r="B2619" t="s">
        <v>439</v>
      </c>
      <c r="C2619" t="s">
        <v>5802</v>
      </c>
      <c r="D2619" t="s">
        <v>48</v>
      </c>
      <c r="E2619" t="s">
        <v>113</v>
      </c>
      <c r="F2619" t="s">
        <v>24</v>
      </c>
      <c r="G2619" t="s">
        <v>25</v>
      </c>
      <c r="H2619">
        <v>695</v>
      </c>
      <c r="I2619">
        <v>762</v>
      </c>
      <c r="J2619">
        <v>395</v>
      </c>
      <c r="K2619" t="s">
        <v>5757</v>
      </c>
      <c r="L2619">
        <v>244</v>
      </c>
      <c r="M2619">
        <v>863</v>
      </c>
      <c r="N2619">
        <v>553</v>
      </c>
      <c r="O2619">
        <v>-3497</v>
      </c>
      <c r="P2619">
        <v>120042</v>
      </c>
      <c r="Q2619">
        <v>215280</v>
      </c>
      <c r="R2619">
        <v>2</v>
      </c>
      <c r="S2619">
        <v>43379405</v>
      </c>
      <c r="U261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619" t="str">
        <f>IFERROR(MID(spotify_top_songs_audio_features[[#This Row],[artist_names]],SEARCH(",",spotify_top_songs_audio_features[[#This Row],[artist_names]])+2,99),"")</f>
        <v/>
      </c>
      <c r="W2619" t="str">
        <f>spotify_top_songs_audio_features[[#This Row],[source]]</f>
        <v>Republic Records</v>
      </c>
      <c r="X2619" s="1">
        <f>spotify_top_songs_audio_features[[#This Row],[streams]]</f>
        <v>43379405</v>
      </c>
      <c r="Y2619" t="str">
        <f>IF(Tabela2[[#This Row],[feat]]="","","Feat")</f>
        <v/>
      </c>
      <c r="Z2619" s="17" t="str">
        <f>CONCATENATE(INT(spotify_top_songs_audio_features[[#This Row],[duration_ms]]/(60*1000)),":",MOD(INT(spotify_top_songs_audio_features[[#This Row],[duration_ms]]/1000),60))</f>
        <v>3:35</v>
      </c>
      <c r="AA26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19" t="str">
        <f>spotify_top_songs_audio_features[[#This Row],[track_name]]</f>
        <v>Circles</v>
      </c>
    </row>
    <row r="2620" spans="1:28" x14ac:dyDescent="0.25">
      <c r="A2620" t="s">
        <v>10764</v>
      </c>
      <c r="B2620" t="s">
        <v>649</v>
      </c>
      <c r="C2620" t="s">
        <v>10765</v>
      </c>
      <c r="D2620" t="s">
        <v>881</v>
      </c>
      <c r="E2620" t="s">
        <v>177</v>
      </c>
      <c r="F2620" t="s">
        <v>32</v>
      </c>
      <c r="G2620" t="s">
        <v>25</v>
      </c>
      <c r="H2620">
        <v>69</v>
      </c>
      <c r="I2620">
        <v>524</v>
      </c>
      <c r="J2620">
        <v>103</v>
      </c>
      <c r="K2620" t="s">
        <v>10766</v>
      </c>
      <c r="L2620">
        <v>3.1599999999999998E-4</v>
      </c>
      <c r="M2620">
        <v>17</v>
      </c>
      <c r="N2620">
        <v>562</v>
      </c>
      <c r="O2620">
        <v>-839</v>
      </c>
      <c r="P2620">
        <v>164023</v>
      </c>
      <c r="Q2620">
        <v>223080</v>
      </c>
      <c r="R2620">
        <v>12</v>
      </c>
      <c r="S2620">
        <v>43345646</v>
      </c>
      <c r="U2620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2620" t="str">
        <f>IFERROR(MID(spotify_top_songs_audio_features[[#This Row],[artist_names]],SEARCH(",",spotify_top_songs_audio_features[[#This Row],[artist_names]])+2,99),"")</f>
        <v/>
      </c>
      <c r="W2620" t="str">
        <f>spotify_top_songs_audio_features[[#This Row],[source]]</f>
        <v>XL Recordings</v>
      </c>
      <c r="X2620" s="1">
        <f>spotify_top_songs_audio_features[[#This Row],[streams]]</f>
        <v>43345646</v>
      </c>
      <c r="Y2620" t="str">
        <f>IF(Tabela2[[#This Row],[feat]]="","","Feat")</f>
        <v/>
      </c>
      <c r="Z2620" s="17" t="str">
        <f>CONCATENATE(INT(spotify_top_songs_audio_features[[#This Row],[duration_ms]]/(60*1000)),":",MOD(INT(spotify_top_songs_audio_features[[#This Row],[duration_ms]]/1000),60))</f>
        <v>3:43</v>
      </c>
      <c r="AA26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620" t="str">
        <f>spotify_top_songs_audio_features[[#This Row],[track_name]]</f>
        <v>Send My Love (To Your New Lover)</v>
      </c>
    </row>
    <row r="2621" spans="1:28" x14ac:dyDescent="0.25">
      <c r="A2621" t="s">
        <v>3756</v>
      </c>
      <c r="B2621" t="s">
        <v>3757</v>
      </c>
      <c r="C2621" t="s">
        <v>3758</v>
      </c>
      <c r="D2621" t="s">
        <v>1195</v>
      </c>
      <c r="E2621" t="s">
        <v>113</v>
      </c>
      <c r="F2621" t="s">
        <v>24</v>
      </c>
      <c r="G2621" t="s">
        <v>25</v>
      </c>
      <c r="H2621">
        <v>634</v>
      </c>
      <c r="I2621">
        <v>525</v>
      </c>
      <c r="J2621">
        <v>47</v>
      </c>
      <c r="K2621" t="s">
        <v>3759</v>
      </c>
      <c r="L2621">
        <v>0</v>
      </c>
      <c r="M2621">
        <v>729</v>
      </c>
      <c r="N2621">
        <v>49</v>
      </c>
      <c r="O2621">
        <v>-8968</v>
      </c>
      <c r="P2621">
        <v>130271</v>
      </c>
      <c r="Q2621">
        <v>222467</v>
      </c>
      <c r="R2621">
        <v>10</v>
      </c>
      <c r="S2621">
        <v>43307991</v>
      </c>
      <c r="U2621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2621" t="str">
        <f>IFERROR(MID(spotify_top_songs_audio_features[[#This Row],[artist_names]],SEARCH(",",spotify_top_songs_audio_features[[#This Row],[artist_names]])+2,99),"")</f>
        <v>Marc E. Bassy</v>
      </c>
      <c r="W2621" t="str">
        <f>spotify_top_songs_audio_features[[#This Row],[source]]</f>
        <v>BPG/RVG/RCA Records</v>
      </c>
      <c r="X2621" s="1">
        <f>spotify_top_songs_audio_features[[#This Row],[streams]]</f>
        <v>43307991</v>
      </c>
      <c r="Y2621" t="str">
        <f>IF(Tabela2[[#This Row],[feat]]="","","Feat")</f>
        <v>Feat</v>
      </c>
      <c r="Z2621" s="17" t="str">
        <f>CONCATENATE(INT(spotify_top_songs_audio_features[[#This Row],[duration_ms]]/(60*1000)),":",MOD(INT(spotify_top_songs_audio_features[[#This Row],[duration_ms]]/1000),60))</f>
        <v>3:42</v>
      </c>
      <c r="AA26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21" t="str">
        <f>spotify_top_songs_audio_features[[#This Row],[track_name]]</f>
        <v>Some Kind Of Drug (feat. Marc E. Bassy)</v>
      </c>
    </row>
    <row r="2622" spans="1:28" x14ac:dyDescent="0.25">
      <c r="A2622" t="s">
        <v>12489</v>
      </c>
      <c r="B2622" t="s">
        <v>6749</v>
      </c>
      <c r="C2622" t="s">
        <v>12490</v>
      </c>
      <c r="D2622" t="s">
        <v>2413</v>
      </c>
      <c r="E2622" t="s">
        <v>23</v>
      </c>
      <c r="F2622" t="s">
        <v>24</v>
      </c>
      <c r="G2622" t="s">
        <v>25</v>
      </c>
      <c r="H2622">
        <v>755</v>
      </c>
      <c r="I2622">
        <v>631</v>
      </c>
      <c r="J2622">
        <v>261</v>
      </c>
      <c r="K2622" t="s">
        <v>12491</v>
      </c>
      <c r="L2622">
        <v>0</v>
      </c>
      <c r="M2622">
        <v>929</v>
      </c>
      <c r="N2622">
        <v>881</v>
      </c>
      <c r="O2622">
        <v>-6128</v>
      </c>
      <c r="P2622">
        <v>100026</v>
      </c>
      <c r="Q2622">
        <v>200400</v>
      </c>
      <c r="R2622">
        <v>7</v>
      </c>
      <c r="S2622">
        <v>43298441</v>
      </c>
      <c r="U2622" t="str">
        <f>IFERROR(LEFT(spotify_top_songs_audio_features[[#This Row],[artist_names]],SEARCH(",",spotify_top_songs_audio_features[[#This Row],[artist_names]])-1),spotify_top_songs_audio_features[[#This Row],[artist_names]])</f>
        <v>blackbear</v>
      </c>
      <c r="V2622" t="str">
        <f>IFERROR(MID(spotify_top_songs_audio_features[[#This Row],[artist_names]],SEARCH(",",spotify_top_songs_audio_features[[#This Row],[artist_names]])+2,99),"")</f>
        <v/>
      </c>
      <c r="W2622" t="str">
        <f>spotify_top_songs_audio_features[[#This Row],[source]]</f>
        <v>Alamo</v>
      </c>
      <c r="X2622" s="1">
        <f>spotify_top_songs_audio_features[[#This Row],[streams]]</f>
        <v>43298441</v>
      </c>
      <c r="Y2622" t="str">
        <f>IF(Tabela2[[#This Row],[feat]]="","","Feat")</f>
        <v/>
      </c>
      <c r="Z2622" s="17" t="str">
        <f>CONCATENATE(INT(spotify_top_songs_audio_features[[#This Row],[duration_ms]]/(60*1000)),":",MOD(INT(spotify_top_songs_audio_features[[#This Row],[duration_ms]]/1000),60))</f>
        <v>3:20</v>
      </c>
      <c r="AA26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622" t="str">
        <f>spotify_top_songs_audio_features[[#This Row],[track_name]]</f>
        <v>me &amp; ur ghost</v>
      </c>
    </row>
    <row r="2623" spans="1:28" x14ac:dyDescent="0.25">
      <c r="A2623" t="s">
        <v>13227</v>
      </c>
      <c r="B2623" t="s">
        <v>10657</v>
      </c>
      <c r="C2623" t="s">
        <v>10658</v>
      </c>
      <c r="D2623" t="s">
        <v>220</v>
      </c>
      <c r="E2623" t="s">
        <v>43</v>
      </c>
      <c r="F2623" t="s">
        <v>24</v>
      </c>
      <c r="G2623" t="s">
        <v>25</v>
      </c>
      <c r="H2623">
        <v>772</v>
      </c>
      <c r="I2623">
        <v>758</v>
      </c>
      <c r="J2623">
        <v>482</v>
      </c>
      <c r="K2623" t="s">
        <v>1004</v>
      </c>
      <c r="L2623">
        <v>0</v>
      </c>
      <c r="M2623">
        <v>295</v>
      </c>
      <c r="N2623">
        <v>654</v>
      </c>
      <c r="O2623">
        <v>-3891</v>
      </c>
      <c r="P2623">
        <v>115977</v>
      </c>
      <c r="Q2623">
        <v>265240</v>
      </c>
      <c r="R2623">
        <v>6</v>
      </c>
      <c r="S2623">
        <v>43287514</v>
      </c>
      <c r="U2623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2623" t="str">
        <f>IFERROR(MID(spotify_top_songs_audio_features[[#This Row],[artist_names]],SEARCH(",",spotify_top_songs_audio_features[[#This Row],[artist_names]])+2,99),"")</f>
        <v>Anuel AA, J Balvin</v>
      </c>
      <c r="W2623" t="str">
        <f>spotify_top_songs_audio_features[[#This Row],[source]]</f>
        <v>UMLE - Latino</v>
      </c>
      <c r="X2623" s="1">
        <f>spotify_top_songs_audio_features[[#This Row],[streams]]</f>
        <v>43287514</v>
      </c>
      <c r="Y2623" t="str">
        <f>IF(Tabela2[[#This Row],[feat]]="","","Feat")</f>
        <v>Feat</v>
      </c>
      <c r="Z2623" s="17" t="str">
        <f>CONCATENATE(INT(spotify_top_songs_audio_features[[#This Row],[duration_ms]]/(60*1000)),":",MOD(INT(spotify_top_songs_audio_features[[#This Row],[duration_ms]]/1000),60))</f>
        <v>4:25</v>
      </c>
      <c r="AA26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23" t="str">
        <f>spotify_top_songs_audio_features[[#This Row],[track_name]]</f>
        <v>LOCATION</v>
      </c>
    </row>
    <row r="2624" spans="1:28" x14ac:dyDescent="0.25">
      <c r="A2624" t="s">
        <v>2568</v>
      </c>
      <c r="B2624" t="s">
        <v>2569</v>
      </c>
      <c r="C2624" t="s">
        <v>2570</v>
      </c>
      <c r="D2624" t="s">
        <v>354</v>
      </c>
      <c r="E2624" t="s">
        <v>31</v>
      </c>
      <c r="F2624" t="s">
        <v>32</v>
      </c>
      <c r="G2624" t="s">
        <v>25</v>
      </c>
      <c r="H2624">
        <v>715</v>
      </c>
      <c r="I2624">
        <v>567</v>
      </c>
      <c r="J2624">
        <v>865</v>
      </c>
      <c r="K2624" t="s">
        <v>1386</v>
      </c>
      <c r="L2624">
        <v>0</v>
      </c>
      <c r="M2624">
        <v>655</v>
      </c>
      <c r="N2624">
        <v>332</v>
      </c>
      <c r="O2624">
        <v>-4481</v>
      </c>
      <c r="P2624">
        <v>160098</v>
      </c>
      <c r="Q2624">
        <v>223174</v>
      </c>
      <c r="R2624">
        <v>3</v>
      </c>
      <c r="S2624">
        <v>43274587</v>
      </c>
      <c r="U2624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2624" t="str">
        <f>IFERROR(MID(spotify_top_songs_audio_features[[#This Row],[artist_names]],SEARCH(",",spotify_top_songs_audio_features[[#This Row],[artist_names]])+2,99),"")</f>
        <v>Rob49, 21 Savage</v>
      </c>
      <c r="W2624" t="str">
        <f>spotify_top_songs_audio_features[[#This Row],[source]]</f>
        <v>Cactus Jack/Epic</v>
      </c>
      <c r="X2624" s="1">
        <f>spotify_top_songs_audio_features[[#This Row],[streams]]</f>
        <v>43274587</v>
      </c>
      <c r="Y2624" t="str">
        <f>IF(Tabela2[[#This Row],[feat]]="","","Feat")</f>
        <v>Feat</v>
      </c>
      <c r="Z2624" s="17" t="str">
        <f>CONCATENATE(INT(spotify_top_songs_audio_features[[#This Row],[duration_ms]]/(60*1000)),":",MOD(INT(spotify_top_songs_audio_features[[#This Row],[duration_ms]]/1000),60))</f>
        <v>3:43</v>
      </c>
      <c r="AA26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24" t="str">
        <f>spotify_top_songs_audio_features[[#This Row],[track_name]]</f>
        <v>TOPIA TWINS (feat. Rob49 &amp; 21 Savage)</v>
      </c>
    </row>
    <row r="2625" spans="1:28" x14ac:dyDescent="0.25">
      <c r="A2625" t="s">
        <v>5829</v>
      </c>
      <c r="B2625" t="s">
        <v>5830</v>
      </c>
      <c r="C2625" t="s">
        <v>5831</v>
      </c>
      <c r="D2625" t="s">
        <v>1491</v>
      </c>
      <c r="E2625" t="s">
        <v>86</v>
      </c>
      <c r="F2625" t="s">
        <v>32</v>
      </c>
      <c r="G2625" t="s">
        <v>25</v>
      </c>
      <c r="H2625">
        <v>811</v>
      </c>
      <c r="I2625">
        <v>683</v>
      </c>
      <c r="J2625">
        <v>241</v>
      </c>
      <c r="K2625" t="s">
        <v>622</v>
      </c>
      <c r="L2625">
        <v>4.7499999999999999E-3</v>
      </c>
      <c r="M2625">
        <v>128</v>
      </c>
      <c r="N2625">
        <v>571</v>
      </c>
      <c r="O2625">
        <v>-2028</v>
      </c>
      <c r="P2625">
        <v>176037</v>
      </c>
      <c r="Q2625">
        <v>190101</v>
      </c>
      <c r="R2625">
        <v>8</v>
      </c>
      <c r="S2625">
        <v>43245823</v>
      </c>
      <c r="U2625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2625" t="str">
        <f>IFERROR(MID(spotify_top_songs_audio_features[[#This Row],[artist_names]],SEARCH(",",spotify_top_songs_audio_features[[#This Row],[artist_names]])+2,99),"")</f>
        <v>J Balvin</v>
      </c>
      <c r="W2625" t="str">
        <f>spotify_top_songs_audio_features[[#This Row],[source]]</f>
        <v>Sony Music Latin/Duars Entertainment</v>
      </c>
      <c r="X2625" s="1">
        <f>spotify_top_songs_audio_features[[#This Row],[streams]]</f>
        <v>43245823</v>
      </c>
      <c r="Y2625" t="str">
        <f>IF(Tabela2[[#This Row],[feat]]="","","Feat")</f>
        <v>Feat</v>
      </c>
      <c r="Z2625" s="17" t="str">
        <f>CONCATENATE(INT(spotify_top_songs_audio_features[[#This Row],[duration_ms]]/(60*1000)),":",MOD(INT(spotify_top_songs_audio_features[[#This Row],[duration_ms]]/1000),60))</f>
        <v>3:10</v>
      </c>
      <c r="AA26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625" t="str">
        <f>spotify_top_songs_audio_features[[#This Row],[track_name]]</f>
        <v>De Cora &lt;3</v>
      </c>
    </row>
    <row r="2626" spans="1:28" x14ac:dyDescent="0.25">
      <c r="A2626" t="s">
        <v>4541</v>
      </c>
      <c r="B2626" t="s">
        <v>817</v>
      </c>
      <c r="C2626" t="s">
        <v>4542</v>
      </c>
      <c r="D2626" t="s">
        <v>4543</v>
      </c>
      <c r="E2626" t="s">
        <v>70</v>
      </c>
      <c r="F2626" t="s">
        <v>24</v>
      </c>
      <c r="G2626" t="s">
        <v>25</v>
      </c>
      <c r="H2626">
        <v>689</v>
      </c>
      <c r="I2626">
        <v>516</v>
      </c>
      <c r="J2626">
        <v>444</v>
      </c>
      <c r="K2626" t="s">
        <v>4544</v>
      </c>
      <c r="L2626">
        <v>0</v>
      </c>
      <c r="M2626">
        <v>163</v>
      </c>
      <c r="N2626">
        <v>209</v>
      </c>
      <c r="O2626">
        <v>-5857</v>
      </c>
      <c r="P2626">
        <v>124876</v>
      </c>
      <c r="Q2626">
        <v>190920</v>
      </c>
      <c r="R2626">
        <v>7</v>
      </c>
      <c r="S2626">
        <v>43228674</v>
      </c>
      <c r="U2626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2626" t="str">
        <f>IFERROR(MID(spotify_top_songs_audio_features[[#This Row],[artist_names]],SEARCH(",",spotify_top_songs_audio_features[[#This Row],[artist_names]])+2,99),"")</f>
        <v/>
      </c>
      <c r="W2626" t="str">
        <f>spotify_top_songs_audio_features[[#This Row],[source]]</f>
        <v>MAU Records</v>
      </c>
      <c r="X2626" s="1">
        <f>spotify_top_songs_audio_features[[#This Row],[streams]]</f>
        <v>43228674</v>
      </c>
      <c r="Y2626" t="str">
        <f>IF(Tabela2[[#This Row],[feat]]="","","Feat")</f>
        <v/>
      </c>
      <c r="Z2626" s="17" t="str">
        <f>CONCATENATE(INT(spotify_top_songs_audio_features[[#This Row],[duration_ms]]/(60*1000)),":",MOD(INT(spotify_top_songs_audio_features[[#This Row],[duration_ms]]/1000),60))</f>
        <v>3:10</v>
      </c>
      <c r="AA26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26" t="str">
        <f>spotify_top_songs_audio_features[[#This Row],[track_name]]</f>
        <v>Candy</v>
      </c>
    </row>
    <row r="2627" spans="1:28" x14ac:dyDescent="0.25">
      <c r="A2627" t="s">
        <v>2949</v>
      </c>
      <c r="B2627" t="s">
        <v>2950</v>
      </c>
      <c r="C2627" t="s">
        <v>2951</v>
      </c>
      <c r="D2627" t="s">
        <v>2952</v>
      </c>
      <c r="E2627" t="s">
        <v>58</v>
      </c>
      <c r="F2627" t="s">
        <v>32</v>
      </c>
      <c r="G2627" t="s">
        <v>152</v>
      </c>
      <c r="H2627">
        <v>378</v>
      </c>
      <c r="I2627">
        <v>963</v>
      </c>
      <c r="J2627">
        <v>682</v>
      </c>
      <c r="K2627" t="s">
        <v>2953</v>
      </c>
      <c r="L2627">
        <v>357</v>
      </c>
      <c r="M2627">
        <v>294</v>
      </c>
      <c r="N2627">
        <v>16</v>
      </c>
      <c r="O2627">
        <v>-3911</v>
      </c>
      <c r="P2627">
        <v>103406</v>
      </c>
      <c r="Q2627">
        <v>183519</v>
      </c>
      <c r="R2627">
        <v>9</v>
      </c>
      <c r="S2627">
        <v>43188814</v>
      </c>
      <c r="U2627" t="str">
        <f>IFERROR(LEFT(spotify_top_songs_audio_features[[#This Row],[artist_names]],SEARCH(",",spotify_top_songs_audio_features[[#This Row],[artist_names]])-1),spotify_top_songs_audio_features[[#This Row],[artist_names]])</f>
        <v>Armin van Buuren</v>
      </c>
      <c r="V2627" t="str">
        <f>IFERROR(MID(spotify_top_songs_audio_features[[#This Row],[artist_names]],SEARCH(",",spotify_top_songs_audio_features[[#This Row],[artist_names]])+2,99),"")</f>
        <v/>
      </c>
      <c r="W2627" t="str">
        <f>spotify_top_songs_audio_features[[#This Row],[source]]</f>
        <v>Armada Music</v>
      </c>
      <c r="X2627" s="1">
        <f>spotify_top_songs_audio_features[[#This Row],[streams]]</f>
        <v>43188814</v>
      </c>
      <c r="Y2627" t="str">
        <f>IF(Tabela2[[#This Row],[feat]]="","","Feat")</f>
        <v/>
      </c>
      <c r="Z2627" s="17" t="str">
        <f>CONCATENATE(INT(spotify_top_songs_audio_features[[#This Row],[duration_ms]]/(60*1000)),":",MOD(INT(spotify_top_songs_audio_features[[#This Row],[duration_ms]]/1000),60))</f>
        <v>3:3</v>
      </c>
      <c r="AA26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627" t="str">
        <f>spotify_top_songs_audio_features[[#This Row],[track_name]]</f>
        <v>Blah Blah Blah</v>
      </c>
    </row>
    <row r="2628" spans="1:28" x14ac:dyDescent="0.25">
      <c r="A2628" t="s">
        <v>17318</v>
      </c>
      <c r="B2628" t="s">
        <v>17319</v>
      </c>
      <c r="C2628" t="s">
        <v>17320</v>
      </c>
      <c r="D2628" t="s">
        <v>520</v>
      </c>
      <c r="E2628" t="s">
        <v>31</v>
      </c>
      <c r="F2628" t="s">
        <v>24</v>
      </c>
      <c r="G2628" t="s">
        <v>25</v>
      </c>
      <c r="H2628">
        <v>352</v>
      </c>
      <c r="I2628">
        <v>628</v>
      </c>
      <c r="J2628">
        <v>428</v>
      </c>
      <c r="K2628" t="s">
        <v>5551</v>
      </c>
      <c r="L2628">
        <v>4.7400000000000003E-3</v>
      </c>
      <c r="M2628">
        <v>952</v>
      </c>
      <c r="N2628">
        <v>387</v>
      </c>
      <c r="O2628">
        <v>-6259</v>
      </c>
      <c r="P2628">
        <v>140431</v>
      </c>
      <c r="Q2628">
        <v>222634</v>
      </c>
      <c r="R2628">
        <v>4</v>
      </c>
      <c r="S2628">
        <v>43165201</v>
      </c>
      <c r="U2628" t="str">
        <f>IFERROR(LEFT(spotify_top_songs_audio_features[[#This Row],[artist_names]],SEARCH(",",spotify_top_songs_audio_features[[#This Row],[artist_names]])-1),spotify_top_songs_audio_features[[#This Row],[artist_names]])</f>
        <v>Ryan Gosling</v>
      </c>
      <c r="V2628" t="str">
        <f>IFERROR(MID(spotify_top_songs_audio_features[[#This Row],[artist_names]],SEARCH(",",spotify_top_songs_audio_features[[#This Row],[artist_names]])+2,99),"")</f>
        <v/>
      </c>
      <c r="W2628" t="str">
        <f>spotify_top_songs_audio_features[[#This Row],[source]]</f>
        <v>Atlantic Records</v>
      </c>
      <c r="X2628" s="1">
        <f>spotify_top_songs_audio_features[[#This Row],[streams]]</f>
        <v>43165201</v>
      </c>
      <c r="Y2628" t="str">
        <f>IF(Tabela2[[#This Row],[feat]]="","","Feat")</f>
        <v/>
      </c>
      <c r="Z2628" s="17" t="str">
        <f>CONCATENATE(INT(spotify_top_songs_audio_features[[#This Row],[duration_ms]]/(60*1000)),":",MOD(INT(spotify_top_songs_audio_features[[#This Row],[duration_ms]]/1000),60))</f>
        <v>3:42</v>
      </c>
      <c r="AA26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28" t="str">
        <f>spotify_top_songs_audio_features[[#This Row],[track_name]]</f>
        <v>I’m Just Ken (From Barbie The Album)</v>
      </c>
    </row>
    <row r="2629" spans="1:28" x14ac:dyDescent="0.25">
      <c r="A2629" t="s">
        <v>10229</v>
      </c>
      <c r="B2629" t="s">
        <v>7823</v>
      </c>
      <c r="C2629" t="s">
        <v>7824</v>
      </c>
      <c r="D2629" t="s">
        <v>7825</v>
      </c>
      <c r="E2629" t="s">
        <v>70</v>
      </c>
      <c r="F2629" t="s">
        <v>24</v>
      </c>
      <c r="G2629" t="s">
        <v>25</v>
      </c>
      <c r="H2629">
        <v>422</v>
      </c>
      <c r="I2629">
        <v>264</v>
      </c>
      <c r="J2629">
        <v>322</v>
      </c>
      <c r="K2629" t="s">
        <v>7826</v>
      </c>
      <c r="L2629">
        <v>0</v>
      </c>
      <c r="M2629">
        <v>132</v>
      </c>
      <c r="N2629">
        <v>331</v>
      </c>
      <c r="O2629">
        <v>-7064</v>
      </c>
      <c r="P2629">
        <v>11993</v>
      </c>
      <c r="Q2629">
        <v>269560</v>
      </c>
      <c r="R2629">
        <v>20</v>
      </c>
      <c r="S2629">
        <v>43103707</v>
      </c>
      <c r="U2629" t="str">
        <f>IFERROR(LEFT(spotify_top_songs_audio_features[[#This Row],[artist_names]],SEARCH(",",spotify_top_songs_audio_features[[#This Row],[artist_names]])-1),spotify_top_songs_audio_features[[#This Row],[artist_names]])</f>
        <v>John Legend</v>
      </c>
      <c r="V2629" t="str">
        <f>IFERROR(MID(spotify_top_songs_audio_features[[#This Row],[artist_names]],SEARCH(",",spotify_top_songs_audio_features[[#This Row],[artist_names]])+2,99),"")</f>
        <v/>
      </c>
      <c r="W2629" t="str">
        <f>spotify_top_songs_audio_features[[#This Row],[source]]</f>
        <v>G.O.O.D. Music/Columbia</v>
      </c>
      <c r="X2629" s="1">
        <f>spotify_top_songs_audio_features[[#This Row],[streams]]</f>
        <v>43103707</v>
      </c>
      <c r="Y2629" t="str">
        <f>IF(Tabela2[[#This Row],[feat]]="","","Feat")</f>
        <v/>
      </c>
      <c r="Z2629" s="17" t="str">
        <f>CONCATENATE(INT(spotify_top_songs_audio_features[[#This Row],[duration_ms]]/(60*1000)),":",MOD(INT(spotify_top_songs_audio_features[[#This Row],[duration_ms]]/1000),60))</f>
        <v>4:29</v>
      </c>
      <c r="AA26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29" t="str">
        <f>spotify_top_songs_audio_features[[#This Row],[track_name]]</f>
        <v>All of Me</v>
      </c>
    </row>
    <row r="2630" spans="1:28" x14ac:dyDescent="0.25">
      <c r="A2630" t="s">
        <v>8619</v>
      </c>
      <c r="B2630" t="s">
        <v>4264</v>
      </c>
      <c r="C2630" t="s">
        <v>4265</v>
      </c>
      <c r="D2630" t="s">
        <v>4266</v>
      </c>
      <c r="E2630" t="s">
        <v>31</v>
      </c>
      <c r="F2630" t="s">
        <v>24</v>
      </c>
      <c r="G2630" t="s">
        <v>25</v>
      </c>
      <c r="H2630">
        <v>669</v>
      </c>
      <c r="I2630">
        <v>854</v>
      </c>
      <c r="J2630">
        <v>999</v>
      </c>
      <c r="K2630" t="s">
        <v>962</v>
      </c>
      <c r="L2630">
        <v>0</v>
      </c>
      <c r="M2630">
        <v>47</v>
      </c>
      <c r="N2630">
        <v>707</v>
      </c>
      <c r="O2630">
        <v>-4486</v>
      </c>
      <c r="P2630">
        <v>93057</v>
      </c>
      <c r="Q2630">
        <v>206533</v>
      </c>
      <c r="R2630">
        <v>7</v>
      </c>
      <c r="S2630">
        <v>43094033</v>
      </c>
      <c r="U2630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2630" t="str">
        <f>IFERROR(MID(spotify_top_songs_audio_features[[#This Row],[artist_names]],SEARCH(",",spotify_top_songs_audio_features[[#This Row],[artist_names]])+2,99),"")</f>
        <v/>
      </c>
      <c r="W2630" t="str">
        <f>spotify_top_songs_audio_features[[#This Row],[source]]</f>
        <v>Monkey Puzzle/Atlantic</v>
      </c>
      <c r="X2630" s="1">
        <f>spotify_top_songs_audio_features[[#This Row],[streams]]</f>
        <v>43094033</v>
      </c>
      <c r="Y2630" t="str">
        <f>IF(Tabela2[[#This Row],[feat]]="","","Feat")</f>
        <v/>
      </c>
      <c r="Z2630" s="17" t="str">
        <f>CONCATENATE(INT(spotify_top_songs_audio_features[[#This Row],[duration_ms]]/(60*1000)),":",MOD(INT(spotify_top_songs_audio_features[[#This Row],[duration_ms]]/1000),60))</f>
        <v>3:26</v>
      </c>
      <c r="AA26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30" t="str">
        <f>spotify_top_songs_audio_features[[#This Row],[track_name]]</f>
        <v>Santa's Coming for Us</v>
      </c>
    </row>
    <row r="2631" spans="1:28" x14ac:dyDescent="0.25">
      <c r="A2631" t="s">
        <v>16706</v>
      </c>
      <c r="B2631" t="s">
        <v>7918</v>
      </c>
      <c r="C2631" t="s">
        <v>7919</v>
      </c>
      <c r="D2631" t="s">
        <v>220</v>
      </c>
      <c r="E2631" t="s">
        <v>86</v>
      </c>
      <c r="F2631" t="s">
        <v>32</v>
      </c>
      <c r="G2631" t="s">
        <v>25</v>
      </c>
      <c r="H2631">
        <v>548</v>
      </c>
      <c r="I2631">
        <v>704</v>
      </c>
      <c r="J2631">
        <v>777</v>
      </c>
      <c r="K2631" t="s">
        <v>3763</v>
      </c>
      <c r="L2631">
        <v>2.2499999999999998E-3</v>
      </c>
      <c r="M2631">
        <v>143</v>
      </c>
      <c r="N2631">
        <v>288</v>
      </c>
      <c r="O2631">
        <v>-4838</v>
      </c>
      <c r="P2631">
        <v>104666</v>
      </c>
      <c r="Q2631">
        <v>185040</v>
      </c>
      <c r="R2631">
        <v>57</v>
      </c>
      <c r="S2631">
        <v>43060805</v>
      </c>
      <c r="U2631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2631" t="str">
        <f>IFERROR(MID(spotify_top_songs_audio_features[[#This Row],[artist_names]],SEARCH(",",spotify_top_songs_audio_features[[#This Row],[artist_names]])+2,99),"")</f>
        <v>Willy William</v>
      </c>
      <c r="W2631" t="str">
        <f>spotify_top_songs_audio_features[[#This Row],[source]]</f>
        <v>UMLE - Latino</v>
      </c>
      <c r="X2631" s="1">
        <f>spotify_top_songs_audio_features[[#This Row],[streams]]</f>
        <v>43060805</v>
      </c>
      <c r="Y2631" t="str">
        <f>IF(Tabela2[[#This Row],[feat]]="","","Feat")</f>
        <v>Feat</v>
      </c>
      <c r="Z2631" s="17" t="str">
        <f>CONCATENATE(INT(spotify_top_songs_audio_features[[#This Row],[duration_ms]]/(60*1000)),":",MOD(INT(spotify_top_songs_audio_features[[#This Row],[duration_ms]]/1000),60))</f>
        <v>3:5</v>
      </c>
      <c r="AA26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631" t="str">
        <f>spotify_top_songs_audio_features[[#This Row],[track_name]]</f>
        <v>Mi Gente</v>
      </c>
    </row>
    <row r="2632" spans="1:28" x14ac:dyDescent="0.25">
      <c r="A2632" t="s">
        <v>15199</v>
      </c>
      <c r="B2632" t="s">
        <v>1312</v>
      </c>
      <c r="C2632" t="s">
        <v>11590</v>
      </c>
      <c r="D2632" t="s">
        <v>1314</v>
      </c>
      <c r="E2632" t="s">
        <v>177</v>
      </c>
      <c r="F2632" t="s">
        <v>32</v>
      </c>
      <c r="G2632" t="s">
        <v>25</v>
      </c>
      <c r="H2632">
        <v>556</v>
      </c>
      <c r="I2632">
        <v>661</v>
      </c>
      <c r="J2632">
        <v>204</v>
      </c>
      <c r="K2632" t="s">
        <v>1037</v>
      </c>
      <c r="L2632">
        <v>0</v>
      </c>
      <c r="M2632">
        <v>101</v>
      </c>
      <c r="N2632">
        <v>668</v>
      </c>
      <c r="O2632">
        <v>-5052</v>
      </c>
      <c r="P2632">
        <v>16856</v>
      </c>
      <c r="Q2632">
        <v>178148</v>
      </c>
      <c r="R2632">
        <v>1</v>
      </c>
      <c r="S2632">
        <v>43029667</v>
      </c>
      <c r="U2632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2632" t="str">
        <f>IFERROR(MID(spotify_top_songs_audio_features[[#This Row],[artist_names]],SEARCH(",",spotify_top_songs_audio_features[[#This Row],[artist_names]])+2,99),"")</f>
        <v/>
      </c>
      <c r="W2632" t="str">
        <f>spotify_top_songs_audio_features[[#This Row],[source]]</f>
        <v>Olivia Rodrigo PS</v>
      </c>
      <c r="X2632" s="1">
        <f>spotify_top_songs_audio_features[[#This Row],[streams]]</f>
        <v>43029667</v>
      </c>
      <c r="Y2632" t="str">
        <f>IF(Tabela2[[#This Row],[feat]]="","","Feat")</f>
        <v/>
      </c>
      <c r="Z2632" s="17" t="str">
        <f>CONCATENATE(INT(spotify_top_songs_audio_features[[#This Row],[duration_ms]]/(60*1000)),":",MOD(INT(spotify_top_songs_audio_features[[#This Row],[duration_ms]]/1000),60))</f>
        <v>2:58</v>
      </c>
      <c r="AA26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632" t="str">
        <f>spotify_top_songs_audio_features[[#This Row],[track_name]]</f>
        <v>good 4 u</v>
      </c>
    </row>
    <row r="2633" spans="1:28" x14ac:dyDescent="0.25">
      <c r="A2633" t="s">
        <v>12120</v>
      </c>
      <c r="B2633" t="s">
        <v>705</v>
      </c>
      <c r="C2633" t="s">
        <v>12121</v>
      </c>
      <c r="D2633" t="s">
        <v>707</v>
      </c>
      <c r="E2633" t="s">
        <v>113</v>
      </c>
      <c r="F2633" t="s">
        <v>32</v>
      </c>
      <c r="G2633" t="s">
        <v>25</v>
      </c>
      <c r="H2633">
        <v>767</v>
      </c>
      <c r="I2633">
        <v>538</v>
      </c>
      <c r="J2633">
        <v>52</v>
      </c>
      <c r="K2633" t="s">
        <v>7054</v>
      </c>
      <c r="L2633">
        <v>0</v>
      </c>
      <c r="M2633">
        <v>192</v>
      </c>
      <c r="N2633">
        <v>343</v>
      </c>
      <c r="O2633">
        <v>-6044</v>
      </c>
      <c r="P2633">
        <v>81031</v>
      </c>
      <c r="Q2633">
        <v>121680</v>
      </c>
      <c r="R2633">
        <v>7</v>
      </c>
      <c r="S2633">
        <v>42949723</v>
      </c>
      <c r="U2633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2633" t="str">
        <f>IFERROR(MID(spotify_top_songs_audio_features[[#This Row],[artist_names]],SEARCH(",",spotify_top_songs_audio_features[[#This Row],[artist_names]])+2,99),"")</f>
        <v/>
      </c>
      <c r="W2633" t="str">
        <f>spotify_top_songs_audio_features[[#This Row],[source]]</f>
        <v>TenThousand Projects, LLC</v>
      </c>
      <c r="X2633" s="1">
        <f>spotify_top_songs_audio_features[[#This Row],[streams]]</f>
        <v>42949723</v>
      </c>
      <c r="Y2633" t="str">
        <f>IF(Tabela2[[#This Row],[feat]]="","","Feat")</f>
        <v/>
      </c>
      <c r="Z2633" s="17" t="str">
        <f>CONCATENATE(INT(spotify_top_songs_audio_features[[#This Row],[duration_ms]]/(60*1000)),":",MOD(INT(spotify_top_songs_audio_features[[#This Row],[duration_ms]]/1000),60))</f>
        <v>2:1</v>
      </c>
      <c r="AA26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33" t="str">
        <f>spotify_top_songs_audio_features[[#This Row],[track_name]]</f>
        <v>Taking A Walk</v>
      </c>
    </row>
    <row r="2634" spans="1:28" x14ac:dyDescent="0.25">
      <c r="A2634" t="s">
        <v>12808</v>
      </c>
      <c r="B2634" t="s">
        <v>1412</v>
      </c>
      <c r="C2634" t="s">
        <v>12809</v>
      </c>
      <c r="D2634" t="s">
        <v>1414</v>
      </c>
      <c r="E2634" t="s">
        <v>43</v>
      </c>
      <c r="F2634" t="s">
        <v>32</v>
      </c>
      <c r="G2634" t="s">
        <v>25</v>
      </c>
      <c r="H2634">
        <v>82</v>
      </c>
      <c r="I2634">
        <v>487</v>
      </c>
      <c r="J2634">
        <v>959</v>
      </c>
      <c r="K2634" t="s">
        <v>4604</v>
      </c>
      <c r="L2634">
        <v>0</v>
      </c>
      <c r="M2634">
        <v>803</v>
      </c>
      <c r="N2634">
        <v>431</v>
      </c>
      <c r="O2634">
        <v>-7358</v>
      </c>
      <c r="P2634">
        <v>96028</v>
      </c>
      <c r="Q2634">
        <v>161342</v>
      </c>
      <c r="R2634">
        <v>3</v>
      </c>
      <c r="S2634">
        <v>42941213</v>
      </c>
      <c r="U2634" t="str">
        <f>IFERROR(LEFT(spotify_top_songs_audio_features[[#This Row],[artist_names]],SEARCH(",",spotify_top_songs_audio_features[[#This Row],[artist_names]])-1),spotify_top_songs_audio_features[[#This Row],[artist_names]])</f>
        <v>Bryson Tiller</v>
      </c>
      <c r="V2634" t="str">
        <f>IFERROR(MID(spotify_top_songs_audio_features[[#This Row],[artist_names]],SEARCH(",",spotify_top_songs_audio_features[[#This Row],[artist_names]])+2,99),"")</f>
        <v/>
      </c>
      <c r="W2634" t="str">
        <f>spotify_top_songs_audio_features[[#This Row],[source]]</f>
        <v>TrapSoul/RCA Records</v>
      </c>
      <c r="X2634" s="1">
        <f>spotify_top_songs_audio_features[[#This Row],[streams]]</f>
        <v>42941213</v>
      </c>
      <c r="Y2634" t="str">
        <f>IF(Tabela2[[#This Row],[feat]]="","","Feat")</f>
        <v/>
      </c>
      <c r="Z2634" s="17" t="str">
        <f>CONCATENATE(INT(spotify_top_songs_audio_features[[#This Row],[duration_ms]]/(60*1000)),":",MOD(INT(spotify_top_songs_audio_features[[#This Row],[duration_ms]]/1000),60))</f>
        <v>2:41</v>
      </c>
      <c r="AA26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34" t="str">
        <f>spotify_top_songs_audio_features[[#This Row],[track_name]]</f>
        <v>Whatever She Wants</v>
      </c>
    </row>
    <row r="2635" spans="1:28" x14ac:dyDescent="0.25">
      <c r="A2635" t="s">
        <v>3199</v>
      </c>
      <c r="B2635" t="s">
        <v>3200</v>
      </c>
      <c r="C2635" t="s">
        <v>3201</v>
      </c>
      <c r="D2635" t="s">
        <v>3202</v>
      </c>
      <c r="E2635" t="s">
        <v>31</v>
      </c>
      <c r="F2635" t="s">
        <v>32</v>
      </c>
      <c r="G2635" t="s">
        <v>25</v>
      </c>
      <c r="H2635">
        <v>743</v>
      </c>
      <c r="I2635">
        <v>837</v>
      </c>
      <c r="J2635">
        <v>649</v>
      </c>
      <c r="K2635" t="s">
        <v>3203</v>
      </c>
      <c r="L2635">
        <v>0</v>
      </c>
      <c r="M2635">
        <v>743</v>
      </c>
      <c r="N2635">
        <v>263</v>
      </c>
      <c r="O2635">
        <v>-5025</v>
      </c>
      <c r="P2635">
        <v>103072</v>
      </c>
      <c r="Q2635">
        <v>159863</v>
      </c>
      <c r="R2635">
        <v>7</v>
      </c>
      <c r="S2635">
        <v>42936826</v>
      </c>
      <c r="U2635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2635" t="str">
        <f>IFERROR(MID(spotify_top_songs_audio_features[[#This Row],[artist_names]],SEARCH(",",spotify_top_songs_audio_features[[#This Row],[artist_names]])+2,99),"")</f>
        <v>Demi Lovato</v>
      </c>
      <c r="W2635" t="str">
        <f>spotify_top_songs_audio_features[[#This Row],[source]]</f>
        <v>Joytime Collective</v>
      </c>
      <c r="X2635" s="1">
        <f>spotify_top_songs_audio_features[[#This Row],[streams]]</f>
        <v>42936826</v>
      </c>
      <c r="Y2635" t="str">
        <f>IF(Tabela2[[#This Row],[feat]]="","","Feat")</f>
        <v>Feat</v>
      </c>
      <c r="Z2635" s="17" t="str">
        <f>CONCATENATE(INT(spotify_top_songs_audio_features[[#This Row],[duration_ms]]/(60*1000)),":",MOD(INT(spotify_top_songs_audio_features[[#This Row],[duration_ms]]/1000),60))</f>
        <v>2:39</v>
      </c>
      <c r="AA26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35" t="str">
        <f>spotify_top_songs_audio_features[[#This Row],[track_name]]</f>
        <v>OK Not To Be OK</v>
      </c>
    </row>
    <row r="2636" spans="1:28" x14ac:dyDescent="0.25">
      <c r="A2636" t="s">
        <v>6623</v>
      </c>
      <c r="B2636" t="s">
        <v>588</v>
      </c>
      <c r="C2636" t="s">
        <v>589</v>
      </c>
      <c r="D2636" t="s">
        <v>390</v>
      </c>
      <c r="E2636" t="s">
        <v>86</v>
      </c>
      <c r="F2636" t="s">
        <v>32</v>
      </c>
      <c r="G2636" t="s">
        <v>25</v>
      </c>
      <c r="H2636">
        <v>548</v>
      </c>
      <c r="I2636">
        <v>58</v>
      </c>
      <c r="J2636">
        <v>121</v>
      </c>
      <c r="K2636" t="s">
        <v>590</v>
      </c>
      <c r="L2636">
        <v>0</v>
      </c>
      <c r="M2636">
        <v>127</v>
      </c>
      <c r="N2636">
        <v>462</v>
      </c>
      <c r="O2636">
        <v>-7524</v>
      </c>
      <c r="P2636">
        <v>180066</v>
      </c>
      <c r="Q2636">
        <v>193893</v>
      </c>
      <c r="R2636">
        <v>13</v>
      </c>
      <c r="S2636">
        <v>42931721</v>
      </c>
      <c r="U2636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2636" t="str">
        <f>IFERROR(MID(spotify_top_songs_audio_features[[#This Row],[artist_names]],SEARCH(",",spotify_top_songs_audio_features[[#This Row],[artist_names]])+2,99),"")</f>
        <v/>
      </c>
      <c r="W2636" t="str">
        <f>spotify_top_songs_audio_features[[#This Row],[source]]</f>
        <v>Disruptor Records/Columbia</v>
      </c>
      <c r="X2636" s="1">
        <f>spotify_top_songs_audio_features[[#This Row],[streams]]</f>
        <v>42931721</v>
      </c>
      <c r="Y2636" t="str">
        <f>IF(Tabela2[[#This Row],[feat]]="","","Feat")</f>
        <v/>
      </c>
      <c r="Z2636" s="17" t="str">
        <f>CONCATENATE(INT(spotify_top_songs_audio_features[[#This Row],[duration_ms]]/(60*1000)),":",MOD(INT(spotify_top_songs_audio_features[[#This Row],[duration_ms]]/1000),60))</f>
        <v>3:13</v>
      </c>
      <c r="AA26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636" t="str">
        <f>spotify_top_songs_audio_features[[#This Row],[track_name]]</f>
        <v>Sick Boy</v>
      </c>
    </row>
    <row r="2637" spans="1:28" x14ac:dyDescent="0.25">
      <c r="A2637" t="s">
        <v>1733</v>
      </c>
      <c r="B2637" t="s">
        <v>1734</v>
      </c>
      <c r="C2637" t="s">
        <v>1735</v>
      </c>
      <c r="D2637" t="s">
        <v>908</v>
      </c>
      <c r="E2637" t="s">
        <v>86</v>
      </c>
      <c r="F2637" t="s">
        <v>32</v>
      </c>
      <c r="G2637" t="s">
        <v>25</v>
      </c>
      <c r="H2637">
        <v>926</v>
      </c>
      <c r="I2637">
        <v>652</v>
      </c>
      <c r="J2637">
        <v>251</v>
      </c>
      <c r="K2637" t="s">
        <v>1736</v>
      </c>
      <c r="L2637">
        <v>0</v>
      </c>
      <c r="M2637">
        <v>121</v>
      </c>
      <c r="N2637">
        <v>677</v>
      </c>
      <c r="O2637">
        <v>-3473</v>
      </c>
      <c r="P2637">
        <v>132957</v>
      </c>
      <c r="Q2637">
        <v>117293</v>
      </c>
      <c r="R2637">
        <v>5</v>
      </c>
      <c r="S2637">
        <v>42900485</v>
      </c>
      <c r="U2637" t="str">
        <f>IFERROR(LEFT(spotify_top_songs_audio_features[[#This Row],[artist_names]],SEARCH(",",spotify_top_songs_audio_features[[#This Row],[artist_names]])-1),spotify_top_songs_audio_features[[#This Row],[artist_names]])</f>
        <v>Mc Pedrinho</v>
      </c>
      <c r="V2637" t="str">
        <f>IFERROR(MID(spotify_top_songs_audio_features[[#This Row],[artist_names]],SEARCH(",",spotify_top_songs_audio_features[[#This Row],[artist_names]])+2,99),"")</f>
        <v>DJ 900</v>
      </c>
      <c r="W2637" t="str">
        <f>spotify_top_songs_audio_features[[#This Row],[source]]</f>
        <v>GR6 Music</v>
      </c>
      <c r="X2637" s="1">
        <f>spotify_top_songs_audio_features[[#This Row],[streams]]</f>
        <v>42900485</v>
      </c>
      <c r="Y2637" t="str">
        <f>IF(Tabela2[[#This Row],[feat]]="","","Feat")</f>
        <v>Feat</v>
      </c>
      <c r="Z2637" s="17" t="str">
        <f>CONCATENATE(INT(spotify_top_songs_audio_features[[#This Row],[duration_ms]]/(60*1000)),":",MOD(INT(spotify_top_songs_audio_features[[#This Row],[duration_ms]]/1000),60))</f>
        <v>1:57</v>
      </c>
      <c r="AA26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637" t="str">
        <f>spotify_top_songs_audio_features[[#This Row],[track_name]]</f>
        <v>Gol Bolinha, Gol Quadrado 2</v>
      </c>
    </row>
    <row r="2638" spans="1:28" x14ac:dyDescent="0.25">
      <c r="A2638" t="s">
        <v>8805</v>
      </c>
      <c r="B2638" t="s">
        <v>8806</v>
      </c>
      <c r="C2638" t="s">
        <v>8807</v>
      </c>
      <c r="D2638" t="s">
        <v>2553</v>
      </c>
      <c r="E2638" t="s">
        <v>23</v>
      </c>
      <c r="F2638" t="s">
        <v>32</v>
      </c>
      <c r="G2638" t="s">
        <v>25</v>
      </c>
      <c r="H2638">
        <v>635</v>
      </c>
      <c r="I2638">
        <v>738</v>
      </c>
      <c r="J2638">
        <v>519</v>
      </c>
      <c r="K2638" t="s">
        <v>935</v>
      </c>
      <c r="L2638">
        <v>0</v>
      </c>
      <c r="M2638">
        <v>15</v>
      </c>
      <c r="N2638">
        <v>428</v>
      </c>
      <c r="O2638">
        <v>-4424</v>
      </c>
      <c r="P2638">
        <v>130971</v>
      </c>
      <c r="Q2638">
        <v>194840</v>
      </c>
      <c r="R2638">
        <v>9</v>
      </c>
      <c r="S2638">
        <v>42879301</v>
      </c>
      <c r="U2638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638" t="str">
        <f>IFERROR(MID(spotify_top_songs_audio_features[[#This Row],[artist_names]],SEARCH(",",spotify_top_songs_audio_features[[#This Row],[artist_names]])+2,99),"")</f>
        <v>Future</v>
      </c>
      <c r="W2638" t="str">
        <f>spotify_top_songs_audio_features[[#This Row],[source]]</f>
        <v>Universal Records</v>
      </c>
      <c r="X2638" s="1">
        <f>spotify_top_songs_audio_features[[#This Row],[streams]]</f>
        <v>42879301</v>
      </c>
      <c r="Y2638" t="str">
        <f>IF(Tabela2[[#This Row],[feat]]="","","Feat")</f>
        <v>Feat</v>
      </c>
      <c r="Z2638" s="17" t="str">
        <f>CONCATENATE(INT(spotify_top_songs_audio_features[[#This Row],[duration_ms]]/(60*1000)),":",MOD(INT(spotify_top_songs_audio_features[[#This Row],[duration_ms]]/1000),60))</f>
        <v>3:14</v>
      </c>
      <c r="AA26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638" t="str">
        <f>spotify_top_songs_audio_features[[#This Row],[track_name]]</f>
        <v>Everyday</v>
      </c>
    </row>
    <row r="2639" spans="1:28" x14ac:dyDescent="0.25">
      <c r="A2639" t="s">
        <v>12788</v>
      </c>
      <c r="B2639" t="s">
        <v>12789</v>
      </c>
      <c r="C2639" t="s">
        <v>12790</v>
      </c>
      <c r="D2639" t="s">
        <v>712</v>
      </c>
      <c r="E2639" t="s">
        <v>86</v>
      </c>
      <c r="F2639" t="s">
        <v>32</v>
      </c>
      <c r="G2639" t="s">
        <v>25</v>
      </c>
      <c r="H2639">
        <v>945</v>
      </c>
      <c r="I2639">
        <v>582</v>
      </c>
      <c r="J2639">
        <v>719</v>
      </c>
      <c r="K2639" t="s">
        <v>429</v>
      </c>
      <c r="L2639">
        <v>0</v>
      </c>
      <c r="M2639">
        <v>103</v>
      </c>
      <c r="N2639">
        <v>907</v>
      </c>
      <c r="O2639">
        <v>-8357</v>
      </c>
      <c r="P2639">
        <v>108025</v>
      </c>
      <c r="Q2639">
        <v>168906</v>
      </c>
      <c r="R2639">
        <v>7</v>
      </c>
      <c r="S2639">
        <v>42869923</v>
      </c>
      <c r="U2639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2639" t="str">
        <f>IFERROR(MID(spotify_top_songs_audio_features[[#This Row],[artist_names]],SEARCH(",",spotify_top_songs_audio_features[[#This Row],[artist_names]])+2,99),"")</f>
        <v>Big Sean</v>
      </c>
      <c r="W2639" t="str">
        <f>spotify_top_songs_audio_features[[#This Row],[source]]</f>
        <v>Generation Now/Atlantic</v>
      </c>
      <c r="X2639" s="1">
        <f>spotify_top_songs_audio_features[[#This Row],[streams]]</f>
        <v>42869923</v>
      </c>
      <c r="Y2639" t="str">
        <f>IF(Tabela2[[#This Row],[feat]]="","","Feat")</f>
        <v>Feat</v>
      </c>
      <c r="Z2639" s="17" t="str">
        <f>CONCATENATE(INT(spotify_top_songs_audio_features[[#This Row],[duration_ms]]/(60*1000)),":",MOD(INT(spotify_top_songs_audio_features[[#This Row],[duration_ms]]/1000),60))</f>
        <v>2:48</v>
      </c>
      <c r="AA26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639" t="str">
        <f>spotify_top_songs_audio_features[[#This Row],[track_name]]</f>
        <v>Way Out (feat. Big Sean)</v>
      </c>
    </row>
    <row r="2640" spans="1:28" x14ac:dyDescent="0.25">
      <c r="A2640" t="s">
        <v>12511</v>
      </c>
      <c r="B2640" t="s">
        <v>12512</v>
      </c>
      <c r="C2640" t="s">
        <v>12513</v>
      </c>
      <c r="D2640" t="s">
        <v>37</v>
      </c>
      <c r="E2640" t="s">
        <v>102</v>
      </c>
      <c r="F2640" t="s">
        <v>32</v>
      </c>
      <c r="G2640" t="s">
        <v>25</v>
      </c>
      <c r="H2640">
        <v>538</v>
      </c>
      <c r="I2640">
        <v>512</v>
      </c>
      <c r="J2640">
        <v>262</v>
      </c>
      <c r="K2640" t="s">
        <v>2860</v>
      </c>
      <c r="L2640">
        <v>0</v>
      </c>
      <c r="M2640">
        <v>101</v>
      </c>
      <c r="N2640">
        <v>12</v>
      </c>
      <c r="O2640">
        <v>-4548</v>
      </c>
      <c r="P2640">
        <v>144978</v>
      </c>
      <c r="Q2640">
        <v>204632</v>
      </c>
      <c r="R2640">
        <v>5</v>
      </c>
      <c r="S2640">
        <v>42759343</v>
      </c>
      <c r="U2640" t="str">
        <f>IFERROR(LEFT(spotify_top_songs_audio_features[[#This Row],[artist_names]],SEARCH(",",spotify_top_songs_audio_features[[#This Row],[artist_names]])-1),spotify_top_songs_audio_features[[#This Row],[artist_names]])</f>
        <v>Demi Lovato</v>
      </c>
      <c r="V2640" t="str">
        <f>IFERROR(MID(spotify_top_songs_audio_features[[#This Row],[artist_names]],SEARCH(",",spotify_top_songs_audio_features[[#This Row],[artist_names]])+2,99),"")</f>
        <v>Ariana Grande</v>
      </c>
      <c r="W2640" t="str">
        <f>spotify_top_songs_audio_features[[#This Row],[source]]</f>
        <v>Island Records</v>
      </c>
      <c r="X2640" s="1">
        <f>spotify_top_songs_audio_features[[#This Row],[streams]]</f>
        <v>42759343</v>
      </c>
      <c r="Y2640" t="str">
        <f>IF(Tabela2[[#This Row],[feat]]="","","Feat")</f>
        <v>Feat</v>
      </c>
      <c r="Z2640" s="17" t="str">
        <f>CONCATENATE(INT(spotify_top_songs_audio_features[[#This Row],[duration_ms]]/(60*1000)),":",MOD(INT(spotify_top_songs_audio_features[[#This Row],[duration_ms]]/1000),60))</f>
        <v>3:24</v>
      </c>
      <c r="AA26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640" t="str">
        <f>spotify_top_songs_audio_features[[#This Row],[track_name]]</f>
        <v>Met Him Last Night (feat. Ariana Grande)</v>
      </c>
    </row>
    <row r="2641" spans="1:28" x14ac:dyDescent="0.25">
      <c r="A2641" t="s">
        <v>5274</v>
      </c>
      <c r="B2641" t="s">
        <v>5275</v>
      </c>
      <c r="C2641" t="s">
        <v>5276</v>
      </c>
      <c r="D2641" t="s">
        <v>934</v>
      </c>
      <c r="E2641" t="s">
        <v>31</v>
      </c>
      <c r="F2641" t="s">
        <v>24</v>
      </c>
      <c r="G2641" t="s">
        <v>152</v>
      </c>
      <c r="H2641">
        <v>761</v>
      </c>
      <c r="I2641">
        <v>672</v>
      </c>
      <c r="J2641">
        <v>212</v>
      </c>
      <c r="K2641" t="s">
        <v>1773</v>
      </c>
      <c r="L2641">
        <v>9.77E-4</v>
      </c>
      <c r="M2641">
        <v>14</v>
      </c>
      <c r="N2641">
        <v>437</v>
      </c>
      <c r="O2641">
        <v>-5887</v>
      </c>
      <c r="P2641">
        <v>160077</v>
      </c>
      <c r="Q2641">
        <v>192405</v>
      </c>
      <c r="R2641">
        <v>6</v>
      </c>
      <c r="S2641">
        <v>42748680</v>
      </c>
      <c r="U2641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2641" t="str">
        <f>IFERROR(MID(spotify_top_songs_audio_features[[#This Row],[artist_names]],SEARCH(",",spotify_top_songs_audio_features[[#This Row],[artist_names]])+2,99),"")</f>
        <v>Kanye West, Nicki Minaj</v>
      </c>
      <c r="W2641" t="str">
        <f>spotify_top_songs_audio_features[[#This Row],[source]]</f>
        <v>ScumGang Records / TenThousand Projects, LLC</v>
      </c>
      <c r="X2641" s="1">
        <f>spotify_top_songs_audio_features[[#This Row],[streams]]</f>
        <v>42748680</v>
      </c>
      <c r="Y2641" t="str">
        <f>IF(Tabela2[[#This Row],[feat]]="","","Feat")</f>
        <v>Feat</v>
      </c>
      <c r="Z2641" s="17" t="str">
        <f>CONCATENATE(INT(spotify_top_songs_audio_features[[#This Row],[duration_ms]]/(60*1000)),":",MOD(INT(spotify_top_songs_audio_features[[#This Row],[duration_ms]]/1000),60))</f>
        <v>3:12</v>
      </c>
      <c r="AA26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41" t="str">
        <f>spotify_top_songs_audio_features[[#This Row],[track_name]]</f>
        <v>MAMA (feat. Nicki Minaj &amp; Kanye West)</v>
      </c>
    </row>
    <row r="2642" spans="1:28" x14ac:dyDescent="0.25">
      <c r="A2642" t="s">
        <v>2341</v>
      </c>
      <c r="B2642" t="s">
        <v>1619</v>
      </c>
      <c r="C2642" t="s">
        <v>2342</v>
      </c>
      <c r="D2642" t="s">
        <v>1491</v>
      </c>
      <c r="E2642" t="s">
        <v>70</v>
      </c>
      <c r="F2642" t="s">
        <v>24</v>
      </c>
      <c r="G2642" t="s">
        <v>25</v>
      </c>
      <c r="H2642">
        <v>704</v>
      </c>
      <c r="I2642">
        <v>739</v>
      </c>
      <c r="J2642">
        <v>112</v>
      </c>
      <c r="K2642" t="s">
        <v>2343</v>
      </c>
      <c r="L2642">
        <v>1.9300000000000001E-3</v>
      </c>
      <c r="M2642">
        <v>856</v>
      </c>
      <c r="N2642">
        <v>425</v>
      </c>
      <c r="O2642">
        <v>-3286</v>
      </c>
      <c r="P2642">
        <v>179879</v>
      </c>
      <c r="Q2642">
        <v>208292</v>
      </c>
      <c r="R2642">
        <v>8</v>
      </c>
      <c r="S2642">
        <v>42719703</v>
      </c>
      <c r="U2642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2642" t="str">
        <f>IFERROR(MID(spotify_top_songs_audio_features[[#This Row],[artist_names]],SEARCH(",",spotify_top_songs_audio_features[[#This Row],[artist_names]])+2,99),"")</f>
        <v/>
      </c>
      <c r="W2642" t="str">
        <f>spotify_top_songs_audio_features[[#This Row],[source]]</f>
        <v>Sony Music Latin/Duars Entertainment</v>
      </c>
      <c r="X2642" s="1">
        <f>spotify_top_songs_audio_features[[#This Row],[streams]]</f>
        <v>42719703</v>
      </c>
      <c r="Y2642" t="str">
        <f>IF(Tabela2[[#This Row],[feat]]="","","Feat")</f>
        <v/>
      </c>
      <c r="Z2642" s="17" t="str">
        <f>CONCATENATE(INT(spotify_top_songs_audio_features[[#This Row],[duration_ms]]/(60*1000)),":",MOD(INT(spotify_top_songs_audio_features[[#This Row],[duration_ms]]/1000),60))</f>
        <v>3:28</v>
      </c>
      <c r="AA26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42" t="str">
        <f>spotify_top_songs_audio_features[[#This Row],[track_name]]</f>
        <v>Sexo Virtual</v>
      </c>
    </row>
    <row r="2643" spans="1:28" x14ac:dyDescent="0.25">
      <c r="A2643" t="s">
        <v>1072</v>
      </c>
      <c r="B2643" t="s">
        <v>1073</v>
      </c>
      <c r="C2643" t="s">
        <v>1074</v>
      </c>
      <c r="D2643" t="s">
        <v>22</v>
      </c>
      <c r="E2643" t="s">
        <v>58</v>
      </c>
      <c r="F2643" t="s">
        <v>32</v>
      </c>
      <c r="G2643" t="s">
        <v>25</v>
      </c>
      <c r="H2643">
        <v>838</v>
      </c>
      <c r="I2643">
        <v>569</v>
      </c>
      <c r="J2643">
        <v>621</v>
      </c>
      <c r="K2643" t="s">
        <v>1075</v>
      </c>
      <c r="L2643">
        <v>136</v>
      </c>
      <c r="M2643">
        <v>102</v>
      </c>
      <c r="N2643">
        <v>551</v>
      </c>
      <c r="O2643">
        <v>-6324</v>
      </c>
      <c r="P2643">
        <v>136965</v>
      </c>
      <c r="Q2643">
        <v>159400</v>
      </c>
      <c r="R2643">
        <v>3</v>
      </c>
      <c r="S2643">
        <v>42718486</v>
      </c>
      <c r="U2643" t="str">
        <f>IFERROR(LEFT(spotify_top_songs_audio_features[[#This Row],[artist_names]],SEARCH(",",spotify_top_songs_audio_features[[#This Row],[artist_names]])-1),spotify_top_songs_audio_features[[#This Row],[artist_names]])</f>
        <v>Tate McRae</v>
      </c>
      <c r="V2643" t="str">
        <f>IFERROR(MID(spotify_top_songs_audio_features[[#This Row],[artist_names]],SEARCH(",",spotify_top_songs_audio_features[[#This Row],[artist_names]])+2,99),"")</f>
        <v/>
      </c>
      <c r="W2643" t="str">
        <f>spotify_top_songs_audio_features[[#This Row],[source]]</f>
        <v>RCA Records Label</v>
      </c>
      <c r="X2643" s="1">
        <f>spotify_top_songs_audio_features[[#This Row],[streams]]</f>
        <v>42718486</v>
      </c>
      <c r="Y2643" t="str">
        <f>IF(Tabela2[[#This Row],[feat]]="","","Feat")</f>
        <v/>
      </c>
      <c r="Z2643" s="17" t="str">
        <f>CONCATENATE(INT(spotify_top_songs_audio_features[[#This Row],[duration_ms]]/(60*1000)),":",MOD(INT(spotify_top_songs_audio_features[[#This Row],[duration_ms]]/1000),60))</f>
        <v>2:39</v>
      </c>
      <c r="AA26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643" t="str">
        <f>spotify_top_songs_audio_features[[#This Row],[track_name]]</f>
        <v>exes</v>
      </c>
    </row>
    <row r="2644" spans="1:28" x14ac:dyDescent="0.25">
      <c r="A2644" t="s">
        <v>5423</v>
      </c>
      <c r="B2644" t="s">
        <v>5424</v>
      </c>
      <c r="C2644" t="s">
        <v>5425</v>
      </c>
      <c r="D2644" t="s">
        <v>5426</v>
      </c>
      <c r="E2644" t="s">
        <v>97</v>
      </c>
      <c r="F2644" t="s">
        <v>32</v>
      </c>
      <c r="G2644" t="s">
        <v>152</v>
      </c>
      <c r="H2644">
        <v>744</v>
      </c>
      <c r="I2644">
        <v>842</v>
      </c>
      <c r="J2644">
        <v>358</v>
      </c>
      <c r="K2644" t="s">
        <v>2563</v>
      </c>
      <c r="L2644">
        <v>2.43E-4</v>
      </c>
      <c r="M2644">
        <v>148</v>
      </c>
      <c r="N2644">
        <v>814</v>
      </c>
      <c r="O2644">
        <v>-6576</v>
      </c>
      <c r="P2644">
        <v>125258</v>
      </c>
      <c r="Q2644">
        <v>170832</v>
      </c>
      <c r="R2644">
        <v>5</v>
      </c>
      <c r="S2644">
        <v>42673282</v>
      </c>
      <c r="U2644" t="str">
        <f>IFERROR(LEFT(spotify_top_songs_audio_features[[#This Row],[artist_names]],SEARCH(",",spotify_top_songs_audio_features[[#This Row],[artist_names]])-1),spotify_top_songs_audio_features[[#This Row],[artist_names]])</f>
        <v>Calle 24</v>
      </c>
      <c r="V2644" t="str">
        <f>IFERROR(MID(spotify_top_songs_audio_features[[#This Row],[artist_names]],SEARCH(",",spotify_top_songs_audio_features[[#This Row],[artist_names]])+2,99),"")</f>
        <v>Chino Pacas</v>
      </c>
      <c r="W2644" t="str">
        <f>spotify_top_songs_audio_features[[#This Row],[source]]</f>
        <v>Street Mob Records - Rancho Humilde</v>
      </c>
      <c r="X2644" s="1">
        <f>spotify_top_songs_audio_features[[#This Row],[streams]]</f>
        <v>42673282</v>
      </c>
      <c r="Y2644" t="str">
        <f>IF(Tabela2[[#This Row],[feat]]="","","Feat")</f>
        <v>Feat</v>
      </c>
      <c r="Z2644" s="17" t="str">
        <f>CONCATENATE(INT(spotify_top_songs_audio_features[[#This Row],[duration_ms]]/(60*1000)),":",MOD(INT(spotify_top_songs_audio_features[[#This Row],[duration_ms]]/1000),60))</f>
        <v>2:50</v>
      </c>
      <c r="AA26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644" t="str">
        <f>spotify_top_songs_audio_features[[#This Row],[track_name]]</f>
        <v>Apaga El Cel</v>
      </c>
    </row>
    <row r="2645" spans="1:28" x14ac:dyDescent="0.25">
      <c r="A2645" t="s">
        <v>9793</v>
      </c>
      <c r="B2645" t="s">
        <v>9794</v>
      </c>
      <c r="C2645" t="s">
        <v>9795</v>
      </c>
      <c r="D2645" t="s">
        <v>112</v>
      </c>
      <c r="E2645" t="s">
        <v>23</v>
      </c>
      <c r="F2645" t="s">
        <v>24</v>
      </c>
      <c r="G2645" t="s">
        <v>152</v>
      </c>
      <c r="H2645">
        <v>448</v>
      </c>
      <c r="I2645">
        <v>603</v>
      </c>
      <c r="J2645">
        <v>64</v>
      </c>
      <c r="K2645" t="s">
        <v>631</v>
      </c>
      <c r="L2645">
        <v>0</v>
      </c>
      <c r="M2645">
        <v>862</v>
      </c>
      <c r="N2645">
        <v>422</v>
      </c>
      <c r="O2645">
        <v>-7176</v>
      </c>
      <c r="P2645">
        <v>205272</v>
      </c>
      <c r="Q2645">
        <v>221307</v>
      </c>
      <c r="R2645">
        <v>6</v>
      </c>
      <c r="S2645">
        <v>42669291</v>
      </c>
      <c r="U264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645" t="str">
        <f>IFERROR(MID(spotify_top_songs_audio_features[[#This Row],[artist_names]],SEARCH(",",spotify_top_songs_audio_features[[#This Row],[artist_names]])+2,99),"")</f>
        <v>Shawn Mendes</v>
      </c>
      <c r="W2645" t="str">
        <f>spotify_top_songs_audio_features[[#This Row],[source]]</f>
        <v>Taylor Swift</v>
      </c>
      <c r="X2645" s="1">
        <f>spotify_top_songs_audio_features[[#This Row],[streams]]</f>
        <v>42669291</v>
      </c>
      <c r="Y2645" t="str">
        <f>IF(Tabela2[[#This Row],[feat]]="","","Feat")</f>
        <v>Feat</v>
      </c>
      <c r="Z2645" s="17" t="str">
        <f>CONCATENATE(INT(spotify_top_songs_audio_features[[#This Row],[duration_ms]]/(60*1000)),":",MOD(INT(spotify_top_songs_audio_features[[#This Row],[duration_ms]]/1000),60))</f>
        <v>3:41</v>
      </c>
      <c r="AA26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645" t="str">
        <f>spotify_top_songs_audio_features[[#This Row],[track_name]]</f>
        <v>Lover (Remix) [feat. Shawn Mendes]</v>
      </c>
    </row>
    <row r="2646" spans="1:28" x14ac:dyDescent="0.25">
      <c r="A2646" t="s">
        <v>9096</v>
      </c>
      <c r="B2646" t="s">
        <v>624</v>
      </c>
      <c r="C2646" t="s">
        <v>9097</v>
      </c>
      <c r="D2646" t="s">
        <v>141</v>
      </c>
      <c r="E2646" t="s">
        <v>97</v>
      </c>
      <c r="F2646" t="s">
        <v>32</v>
      </c>
      <c r="G2646" t="s">
        <v>25</v>
      </c>
      <c r="H2646">
        <v>866</v>
      </c>
      <c r="I2646">
        <v>63</v>
      </c>
      <c r="J2646">
        <v>616</v>
      </c>
      <c r="K2646" t="s">
        <v>9098</v>
      </c>
      <c r="L2646">
        <v>505</v>
      </c>
      <c r="M2646">
        <v>328</v>
      </c>
      <c r="N2646">
        <v>359</v>
      </c>
      <c r="O2646">
        <v>-4816</v>
      </c>
      <c r="P2646">
        <v>117924</v>
      </c>
      <c r="Q2646">
        <v>240774</v>
      </c>
      <c r="R2646">
        <v>3</v>
      </c>
      <c r="S2646">
        <v>42570633</v>
      </c>
      <c r="U2646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646" t="str">
        <f>IFERROR(MID(spotify_top_songs_audio_features[[#This Row],[artist_names]],SEARCH(",",spotify_top_songs_audio_features[[#This Row],[artist_names]])+2,99),"")</f>
        <v/>
      </c>
      <c r="W2646" t="str">
        <f>spotify_top_songs_audio_features[[#This Row],[source]]</f>
        <v>Rimas Entertainment LLC</v>
      </c>
      <c r="X2646" s="1">
        <f>spotify_top_songs_audio_features[[#This Row],[streams]]</f>
        <v>42570633</v>
      </c>
      <c r="Y2646" t="str">
        <f>IF(Tabela2[[#This Row],[feat]]="","","Feat")</f>
        <v/>
      </c>
      <c r="Z2646" s="17" t="str">
        <f>CONCATENATE(INT(spotify_top_songs_audio_features[[#This Row],[duration_ms]]/(60*1000)),":",MOD(INT(spotify_top_songs_audio_features[[#This Row],[duration_ms]]/1000),60))</f>
        <v>4:0</v>
      </c>
      <c r="AA26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646" t="str">
        <f>spotify_top_songs_audio_features[[#This Row],[track_name]]</f>
        <v>BABY NUEVA</v>
      </c>
    </row>
    <row r="2647" spans="1:28" x14ac:dyDescent="0.25">
      <c r="A2647" t="s">
        <v>14183</v>
      </c>
      <c r="B2647" t="s">
        <v>149</v>
      </c>
      <c r="C2647" t="s">
        <v>14184</v>
      </c>
      <c r="D2647" t="s">
        <v>151</v>
      </c>
      <c r="E2647" t="s">
        <v>31</v>
      </c>
      <c r="F2647" t="s">
        <v>32</v>
      </c>
      <c r="G2647" t="s">
        <v>25</v>
      </c>
      <c r="H2647">
        <v>584</v>
      </c>
      <c r="I2647">
        <v>407</v>
      </c>
      <c r="J2647">
        <v>46</v>
      </c>
      <c r="K2647" t="s">
        <v>9533</v>
      </c>
      <c r="L2647">
        <v>0</v>
      </c>
      <c r="M2647">
        <v>18</v>
      </c>
      <c r="N2647">
        <v>341</v>
      </c>
      <c r="O2647">
        <v>-7356</v>
      </c>
      <c r="P2647">
        <v>115124</v>
      </c>
      <c r="Q2647">
        <v>246735</v>
      </c>
      <c r="R2647">
        <v>7</v>
      </c>
      <c r="S2647">
        <v>42493116</v>
      </c>
      <c r="U2647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2647" t="str">
        <f>IFERROR(MID(spotify_top_songs_audio_features[[#This Row],[artist_names]],SEARCH(",",spotify_top_songs_audio_features[[#This Row],[artist_names]])+2,99),"")</f>
        <v/>
      </c>
      <c r="W2647" t="str">
        <f>spotify_top_songs_audio_features[[#This Row],[source]]</f>
        <v>Capitol</v>
      </c>
      <c r="X2647" s="1">
        <f>spotify_top_songs_audio_features[[#This Row],[streams]]</f>
        <v>42493116</v>
      </c>
      <c r="Y2647" t="str">
        <f>IF(Tabela2[[#This Row],[feat]]="","","Feat")</f>
        <v/>
      </c>
      <c r="Z2647" s="17" t="str">
        <f>CONCATENATE(INT(spotify_top_songs_audio_features[[#This Row],[duration_ms]]/(60*1000)),":",MOD(INT(spotify_top_songs_audio_features[[#This Row],[duration_ms]]/1000),60))</f>
        <v>4:6</v>
      </c>
      <c r="AA26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47" t="str">
        <f>spotify_top_songs_audio_features[[#This Row],[track_name]]</f>
        <v>Fire On Fire - From "Watership Down"</v>
      </c>
    </row>
    <row r="2648" spans="1:28" x14ac:dyDescent="0.25">
      <c r="A2648" t="s">
        <v>14602</v>
      </c>
      <c r="B2648" t="s">
        <v>14603</v>
      </c>
      <c r="C2648" t="s">
        <v>14604</v>
      </c>
      <c r="D2648" t="s">
        <v>14605</v>
      </c>
      <c r="E2648" t="s">
        <v>58</v>
      </c>
      <c r="F2648" t="s">
        <v>24</v>
      </c>
      <c r="G2648" t="s">
        <v>25</v>
      </c>
      <c r="H2648">
        <v>653</v>
      </c>
      <c r="I2648">
        <v>945</v>
      </c>
      <c r="J2648">
        <v>96</v>
      </c>
      <c r="K2648" t="s">
        <v>14606</v>
      </c>
      <c r="L2648">
        <v>915</v>
      </c>
      <c r="M2648">
        <v>439</v>
      </c>
      <c r="N2648">
        <v>325</v>
      </c>
      <c r="O2648">
        <v>-2634</v>
      </c>
      <c r="P2648">
        <v>126093</v>
      </c>
      <c r="Q2648">
        <v>198095</v>
      </c>
      <c r="R2648">
        <v>8</v>
      </c>
      <c r="S2648">
        <v>42438485</v>
      </c>
      <c r="U2648" t="str">
        <f>IFERROR(LEFT(spotify_top_songs_audio_features[[#This Row],[artist_names]],SEARCH(",",spotify_top_songs_audio_features[[#This Row],[artist_names]])-1),spotify_top_songs_audio_features[[#This Row],[artist_names]])</f>
        <v>Vicetone</v>
      </c>
      <c r="V2648" t="str">
        <f>IFERROR(MID(spotify_top_songs_audio_features[[#This Row],[artist_names]],SEARCH(",",spotify_top_songs_audio_features[[#This Row],[artist_names]])+2,99),"")</f>
        <v>Tony Igy</v>
      </c>
      <c r="W2648" t="str">
        <f>spotify_top_songs_audio_features[[#This Row],[source]]</f>
        <v>b1</v>
      </c>
      <c r="X2648" s="1">
        <f>spotify_top_songs_audio_features[[#This Row],[streams]]</f>
        <v>42438485</v>
      </c>
      <c r="Y2648" t="str">
        <f>IF(Tabela2[[#This Row],[feat]]="","","Feat")</f>
        <v>Feat</v>
      </c>
      <c r="Z2648" s="17" t="str">
        <f>CONCATENATE(INT(spotify_top_songs_audio_features[[#This Row],[duration_ms]]/(60*1000)),":",MOD(INT(spotify_top_songs_audio_features[[#This Row],[duration_ms]]/1000),60))</f>
        <v>3:18</v>
      </c>
      <c r="AA26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648" t="str">
        <f>spotify_top_songs_audio_features[[#This Row],[track_name]]</f>
        <v>Astronomia</v>
      </c>
    </row>
    <row r="2649" spans="1:28" x14ac:dyDescent="0.25">
      <c r="A2649" t="s">
        <v>16449</v>
      </c>
      <c r="B2649" t="s">
        <v>16450</v>
      </c>
      <c r="C2649" t="s">
        <v>16451</v>
      </c>
      <c r="D2649" t="s">
        <v>48</v>
      </c>
      <c r="E2649" t="s">
        <v>97</v>
      </c>
      <c r="F2649" t="s">
        <v>32</v>
      </c>
      <c r="G2649" t="s">
        <v>25</v>
      </c>
      <c r="H2649">
        <v>808</v>
      </c>
      <c r="I2649">
        <v>617</v>
      </c>
      <c r="J2649">
        <v>442</v>
      </c>
      <c r="K2649" t="s">
        <v>274</v>
      </c>
      <c r="L2649">
        <v>0</v>
      </c>
      <c r="M2649">
        <v>734</v>
      </c>
      <c r="N2649">
        <v>632</v>
      </c>
      <c r="O2649">
        <v>-932</v>
      </c>
      <c r="P2649">
        <v>149962</v>
      </c>
      <c r="Q2649">
        <v>166400</v>
      </c>
      <c r="R2649">
        <v>8</v>
      </c>
      <c r="S2649">
        <v>42388659</v>
      </c>
      <c r="U2649" t="str">
        <f>IFERROR(LEFT(spotify_top_songs_audio_features[[#This Row],[artist_names]],SEARCH(",",spotify_top_songs_audio_features[[#This Row],[artist_names]])-1),spotify_top_songs_audio_features[[#This Row],[artist_names]])</f>
        <v>Ski Mask The Slump God</v>
      </c>
      <c r="V2649" t="str">
        <f>IFERROR(MID(spotify_top_songs_audio_features[[#This Row],[artist_names]],SEARCH(",",spotify_top_songs_audio_features[[#This Row],[artist_names]])+2,99),"")</f>
        <v>Juice WRLD</v>
      </c>
      <c r="W2649" t="str">
        <f>spotify_top_songs_audio_features[[#This Row],[source]]</f>
        <v>Republic Records</v>
      </c>
      <c r="X2649" s="1">
        <f>spotify_top_songs_audio_features[[#This Row],[streams]]</f>
        <v>42388659</v>
      </c>
      <c r="Y2649" t="str">
        <f>IF(Tabela2[[#This Row],[feat]]="","","Feat")</f>
        <v>Feat</v>
      </c>
      <c r="Z2649" s="17" t="str">
        <f>CONCATENATE(INT(spotify_top_songs_audio_features[[#This Row],[duration_ms]]/(60*1000)),":",MOD(INT(spotify_top_songs_audio_features[[#This Row],[duration_ms]]/1000),60))</f>
        <v>2:46</v>
      </c>
      <c r="AA26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649" t="str">
        <f>spotify_top_songs_audio_features[[#This Row],[track_name]]</f>
        <v>Nuketown (feat. Juice WRLD)</v>
      </c>
    </row>
    <row r="2650" spans="1:28" x14ac:dyDescent="0.25">
      <c r="A2650" t="s">
        <v>3093</v>
      </c>
      <c r="B2650" t="s">
        <v>3094</v>
      </c>
      <c r="C2650" t="s">
        <v>3095</v>
      </c>
      <c r="D2650" t="s">
        <v>3096</v>
      </c>
      <c r="E2650" t="s">
        <v>142</v>
      </c>
      <c r="F2650" t="s">
        <v>24</v>
      </c>
      <c r="G2650" t="s">
        <v>25</v>
      </c>
      <c r="H2650">
        <v>868</v>
      </c>
      <c r="I2650">
        <v>638</v>
      </c>
      <c r="J2650">
        <v>736</v>
      </c>
      <c r="K2650" t="s">
        <v>2272</v>
      </c>
      <c r="L2650">
        <v>565</v>
      </c>
      <c r="M2650">
        <v>931</v>
      </c>
      <c r="N2650">
        <v>459</v>
      </c>
      <c r="O2650">
        <v>-7746</v>
      </c>
      <c r="P2650">
        <v>12603</v>
      </c>
      <c r="Q2650">
        <v>182857</v>
      </c>
      <c r="R2650">
        <v>8</v>
      </c>
      <c r="S2650">
        <v>42388027</v>
      </c>
      <c r="U2650" t="str">
        <f>IFERROR(LEFT(spotify_top_songs_audio_features[[#This Row],[artist_names]],SEARCH(",",spotify_top_songs_audio_features[[#This Row],[artist_names]])-1),spotify_top_songs_audio_features[[#This Row],[artist_names]])</f>
        <v>Money Man</v>
      </c>
      <c r="V2650" t="str">
        <f>IFERROR(MID(spotify_top_songs_audio_features[[#This Row],[artist_names]],SEARCH(",",spotify_top_songs_audio_features[[#This Row],[artist_names]])+2,99),"")</f>
        <v>Lil Baby</v>
      </c>
      <c r="W2650" t="str">
        <f>spotify_top_songs_audio_features[[#This Row],[source]]</f>
        <v>Black Circle / EMPIRE</v>
      </c>
      <c r="X2650" s="1">
        <f>spotify_top_songs_audio_features[[#This Row],[streams]]</f>
        <v>42388027</v>
      </c>
      <c r="Y2650" t="str">
        <f>IF(Tabela2[[#This Row],[feat]]="","","Feat")</f>
        <v>Feat</v>
      </c>
      <c r="Z2650" s="17" t="str">
        <f>CONCATENATE(INT(spotify_top_songs_audio_features[[#This Row],[duration_ms]]/(60*1000)),":",MOD(INT(spotify_top_songs_audio_features[[#This Row],[duration_ms]]/1000),60))</f>
        <v>3:2</v>
      </c>
      <c r="AA26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650" t="str">
        <f>spotify_top_songs_audio_features[[#This Row],[track_name]]</f>
        <v>24 (feat. Lil Baby)</v>
      </c>
    </row>
    <row r="2651" spans="1:28" x14ac:dyDescent="0.25">
      <c r="A2651" t="s">
        <v>2037</v>
      </c>
      <c r="B2651" t="s">
        <v>2038</v>
      </c>
      <c r="C2651" t="s">
        <v>2039</v>
      </c>
      <c r="D2651" t="s">
        <v>85</v>
      </c>
      <c r="E2651" t="s">
        <v>113</v>
      </c>
      <c r="F2651" t="s">
        <v>32</v>
      </c>
      <c r="G2651" t="s">
        <v>25</v>
      </c>
      <c r="H2651">
        <v>622</v>
      </c>
      <c r="I2651">
        <v>796</v>
      </c>
      <c r="J2651">
        <v>172</v>
      </c>
      <c r="K2651" t="s">
        <v>2040</v>
      </c>
      <c r="L2651">
        <v>0</v>
      </c>
      <c r="M2651">
        <v>106</v>
      </c>
      <c r="N2651">
        <v>62</v>
      </c>
      <c r="O2651">
        <v>-2999</v>
      </c>
      <c r="P2651">
        <v>197705</v>
      </c>
      <c r="Q2651">
        <v>169813</v>
      </c>
      <c r="R2651">
        <v>15</v>
      </c>
      <c r="S2651">
        <v>42367878</v>
      </c>
      <c r="U2651" t="str">
        <f>IFERROR(LEFT(spotify_top_songs_audio_features[[#This Row],[artist_names]],SEARCH(",",spotify_top_songs_audio_features[[#This Row],[artist_names]])-1),spotify_top_songs_audio_features[[#This Row],[artist_names]])</f>
        <v>Mabel</v>
      </c>
      <c r="V2651" t="str">
        <f>IFERROR(MID(spotify_top_songs_audio_features[[#This Row],[artist_names]],SEARCH(",",spotify_top_songs_audio_features[[#This Row],[artist_names]])+2,99),"")</f>
        <v/>
      </c>
      <c r="W2651" t="str">
        <f>spotify_top_songs_audio_features[[#This Row],[source]]</f>
        <v>Polydor Records</v>
      </c>
      <c r="X2651" s="1">
        <f>spotify_top_songs_audio_features[[#This Row],[streams]]</f>
        <v>42367878</v>
      </c>
      <c r="Y2651" t="str">
        <f>IF(Tabela2[[#This Row],[feat]]="","","Feat")</f>
        <v/>
      </c>
      <c r="Z2651" s="17" t="str">
        <f>CONCATENATE(INT(spotify_top_songs_audio_features[[#This Row],[duration_ms]]/(60*1000)),":",MOD(INT(spotify_top_songs_audio_features[[#This Row],[duration_ms]]/1000),60))</f>
        <v>2:49</v>
      </c>
      <c r="AA26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51" t="str">
        <f>spotify_top_songs_audio_features[[#This Row],[track_name]]</f>
        <v>Mad Love</v>
      </c>
    </row>
    <row r="2652" spans="1:28" x14ac:dyDescent="0.25">
      <c r="A2652" t="s">
        <v>16784</v>
      </c>
      <c r="B2652" t="s">
        <v>749</v>
      </c>
      <c r="C2652" t="s">
        <v>750</v>
      </c>
      <c r="D2652" t="s">
        <v>751</v>
      </c>
      <c r="E2652" t="s">
        <v>113</v>
      </c>
      <c r="F2652" t="s">
        <v>32</v>
      </c>
      <c r="G2652" t="s">
        <v>25</v>
      </c>
      <c r="H2652">
        <v>856</v>
      </c>
      <c r="I2652">
        <v>719</v>
      </c>
      <c r="J2652">
        <v>194</v>
      </c>
      <c r="K2652" t="s">
        <v>7703</v>
      </c>
      <c r="L2652">
        <v>2.8900000000000002E-3</v>
      </c>
      <c r="M2652">
        <v>9</v>
      </c>
      <c r="N2652">
        <v>417</v>
      </c>
      <c r="O2652">
        <v>-4923</v>
      </c>
      <c r="P2652">
        <v>128161</v>
      </c>
      <c r="Q2652">
        <v>173005</v>
      </c>
      <c r="R2652">
        <v>4</v>
      </c>
      <c r="S2652">
        <v>42351539</v>
      </c>
      <c r="U2652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2652" t="str">
        <f>IFERROR(MID(spotify_top_songs_audio_features[[#This Row],[artist_names]],SEARCH(",",spotify_top_songs_audio_features[[#This Row],[artist_names]])+2,99),"")</f>
        <v/>
      </c>
      <c r="W2652" t="str">
        <f>spotify_top_songs_audio_features[[#This Row],[source]]</f>
        <v>Bichota/Interscope Records</v>
      </c>
      <c r="X2652" s="1">
        <f>spotify_top_songs_audio_features[[#This Row],[streams]]</f>
        <v>42351539</v>
      </c>
      <c r="Y2652" t="str">
        <f>IF(Tabela2[[#This Row],[feat]]="","","Feat")</f>
        <v/>
      </c>
      <c r="Z2652" s="17" t="str">
        <f>CONCATENATE(INT(spotify_top_songs_audio_features[[#This Row],[duration_ms]]/(60*1000)),":",MOD(INT(spotify_top_songs_audio_features[[#This Row],[duration_ms]]/1000),60))</f>
        <v>2:53</v>
      </c>
      <c r="AA26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52" t="str">
        <f>spotify_top_songs_audio_features[[#This Row],[track_name]]</f>
        <v>S91</v>
      </c>
    </row>
    <row r="2653" spans="1:28" x14ac:dyDescent="0.25">
      <c r="A2653" t="s">
        <v>14726</v>
      </c>
      <c r="B2653" t="s">
        <v>14727</v>
      </c>
      <c r="C2653" t="s">
        <v>14728</v>
      </c>
      <c r="D2653" t="s">
        <v>520</v>
      </c>
      <c r="E2653" t="s">
        <v>70</v>
      </c>
      <c r="F2653" t="s">
        <v>24</v>
      </c>
      <c r="G2653" t="s">
        <v>25</v>
      </c>
      <c r="H2653">
        <v>617</v>
      </c>
      <c r="I2653">
        <v>642</v>
      </c>
      <c r="J2653">
        <v>334</v>
      </c>
      <c r="K2653" t="s">
        <v>1797</v>
      </c>
      <c r="L2653">
        <v>157</v>
      </c>
      <c r="M2653">
        <v>929</v>
      </c>
      <c r="N2653">
        <v>221</v>
      </c>
      <c r="O2653">
        <v>-8624</v>
      </c>
      <c r="P2653">
        <v>105885</v>
      </c>
      <c r="Q2653">
        <v>194013</v>
      </c>
      <c r="R2653">
        <v>10</v>
      </c>
      <c r="S2653">
        <v>42311752</v>
      </c>
      <c r="U2653" t="str">
        <f>IFERROR(LEFT(spotify_top_songs_audio_features[[#This Row],[artist_names]],SEARCH(",",spotify_top_songs_audio_features[[#This Row],[artist_names]])-1),spotify_top_songs_audio_features[[#This Row],[artist_names]])</f>
        <v>A R I Z O N A</v>
      </c>
      <c r="V2653" t="str">
        <f>IFERROR(MID(spotify_top_songs_audio_features[[#This Row],[artist_names]],SEARCH(",",spotify_top_songs_audio_features[[#This Row],[artist_names]])+2,99),"")</f>
        <v/>
      </c>
      <c r="W2653" t="str">
        <f>spotify_top_songs_audio_features[[#This Row],[source]]</f>
        <v>Atlantic Records</v>
      </c>
      <c r="X2653" s="1">
        <f>spotify_top_songs_audio_features[[#This Row],[streams]]</f>
        <v>42311752</v>
      </c>
      <c r="Y2653" t="str">
        <f>IF(Tabela2[[#This Row],[feat]]="","","Feat")</f>
        <v/>
      </c>
      <c r="Z2653" s="17" t="str">
        <f>CONCATENATE(INT(spotify_top_songs_audio_features[[#This Row],[duration_ms]]/(60*1000)),":",MOD(INT(spotify_top_songs_audio_features[[#This Row],[duration_ms]]/1000),60))</f>
        <v>3:14</v>
      </c>
      <c r="AA26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53" t="str">
        <f>spotify_top_songs_audio_features[[#This Row],[track_name]]</f>
        <v>Oceans Away</v>
      </c>
    </row>
    <row r="2654" spans="1:28" x14ac:dyDescent="0.25">
      <c r="A2654" t="s">
        <v>11300</v>
      </c>
      <c r="B2654" t="s">
        <v>448</v>
      </c>
      <c r="C2654" t="s">
        <v>11301</v>
      </c>
      <c r="D2654" t="s">
        <v>450</v>
      </c>
      <c r="E2654" t="s">
        <v>102</v>
      </c>
      <c r="F2654" t="s">
        <v>32</v>
      </c>
      <c r="G2654" t="s">
        <v>25</v>
      </c>
      <c r="H2654">
        <v>798</v>
      </c>
      <c r="I2654">
        <v>784</v>
      </c>
      <c r="J2654">
        <v>667</v>
      </c>
      <c r="K2654" t="s">
        <v>7159</v>
      </c>
      <c r="L2654">
        <v>129</v>
      </c>
      <c r="M2654">
        <v>149</v>
      </c>
      <c r="N2654">
        <v>653</v>
      </c>
      <c r="O2654">
        <v>-3545</v>
      </c>
      <c r="P2654">
        <v>9396</v>
      </c>
      <c r="Q2654">
        <v>141508</v>
      </c>
      <c r="R2654">
        <v>9</v>
      </c>
      <c r="S2654">
        <v>42290424</v>
      </c>
      <c r="U2654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2654" t="str">
        <f>IFERROR(MID(spotify_top_songs_audio_features[[#This Row],[artist_names]],SEARCH(",",spotify_top_songs_audio_features[[#This Row],[artist_names]])+2,99),"")</f>
        <v/>
      </c>
      <c r="W2654" t="str">
        <f>spotify_top_songs_audio_features[[#This Row],[source]]</f>
        <v>WM Brazil</v>
      </c>
      <c r="X2654" s="1">
        <f>spotify_top_songs_audio_features[[#This Row],[streams]]</f>
        <v>42290424</v>
      </c>
      <c r="Y2654" t="str">
        <f>IF(Tabela2[[#This Row],[feat]]="","","Feat")</f>
        <v/>
      </c>
      <c r="Z2654" s="17" t="str">
        <f>CONCATENATE(INT(spotify_top_songs_audio_features[[#This Row],[duration_ms]]/(60*1000)),":",MOD(INT(spotify_top_songs_audio_features[[#This Row],[duration_ms]]/1000),60))</f>
        <v>2:21</v>
      </c>
      <c r="AA26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654" t="str">
        <f>spotify_top_songs_audio_features[[#This Row],[track_name]]</f>
        <v>Medicina</v>
      </c>
    </row>
    <row r="2655" spans="1:28" x14ac:dyDescent="0.25">
      <c r="A2655" t="s">
        <v>12740</v>
      </c>
      <c r="B2655" t="s">
        <v>100</v>
      </c>
      <c r="C2655" t="s">
        <v>12741</v>
      </c>
      <c r="D2655" t="s">
        <v>96</v>
      </c>
      <c r="E2655" t="s">
        <v>58</v>
      </c>
      <c r="F2655" t="s">
        <v>32</v>
      </c>
      <c r="G2655" t="s">
        <v>25</v>
      </c>
      <c r="H2655">
        <v>588</v>
      </c>
      <c r="I2655">
        <v>821</v>
      </c>
      <c r="J2655">
        <v>216</v>
      </c>
      <c r="K2655" t="s">
        <v>12742</v>
      </c>
      <c r="L2655">
        <v>275</v>
      </c>
      <c r="M2655">
        <v>208</v>
      </c>
      <c r="N2655">
        <v>509</v>
      </c>
      <c r="O2655">
        <v>-654</v>
      </c>
      <c r="P2655">
        <v>188098</v>
      </c>
      <c r="Q2655">
        <v>182075</v>
      </c>
      <c r="R2655">
        <v>5</v>
      </c>
      <c r="S2655">
        <v>42236447</v>
      </c>
      <c r="U2655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2655" t="str">
        <f>IFERROR(MID(spotify_top_songs_audio_features[[#This Row],[artist_names]],SEARCH(",",spotify_top_songs_audio_features[[#This Row],[artist_names]])+2,99),"")</f>
        <v/>
      </c>
      <c r="W2655" t="str">
        <f>spotify_top_songs_audio_features[[#This Row],[source]]</f>
        <v>Warner Records</v>
      </c>
      <c r="X2655" s="1">
        <f>spotify_top_songs_audio_features[[#This Row],[streams]]</f>
        <v>42236447</v>
      </c>
      <c r="Y2655" t="str">
        <f>IF(Tabela2[[#This Row],[feat]]="","","Feat")</f>
        <v/>
      </c>
      <c r="Z2655" s="17" t="str">
        <f>CONCATENATE(INT(spotify_top_songs_audio_features[[#This Row],[duration_ms]]/(60*1000)),":",MOD(INT(spotify_top_songs_audio_features[[#This Row],[duration_ms]]/1000),60))</f>
        <v>3:2</v>
      </c>
      <c r="AA26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655" t="str">
        <f>spotify_top_songs_audio_features[[#This Row],[track_name]]</f>
        <v>Swan Song - From the Motion Picture "Alita: Battle Angel"</v>
      </c>
    </row>
    <row r="2656" spans="1:28" x14ac:dyDescent="0.25">
      <c r="A2656" t="s">
        <v>1999</v>
      </c>
      <c r="B2656" t="s">
        <v>2000</v>
      </c>
      <c r="C2656" t="s">
        <v>2001</v>
      </c>
      <c r="D2656" t="s">
        <v>474</v>
      </c>
      <c r="E2656" t="s">
        <v>70</v>
      </c>
      <c r="F2656" t="s">
        <v>24</v>
      </c>
      <c r="G2656" t="s">
        <v>25</v>
      </c>
      <c r="H2656">
        <v>57</v>
      </c>
      <c r="I2656">
        <v>585</v>
      </c>
      <c r="J2656">
        <v>251</v>
      </c>
      <c r="K2656" t="s">
        <v>188</v>
      </c>
      <c r="L2656">
        <v>105</v>
      </c>
      <c r="M2656">
        <v>111</v>
      </c>
      <c r="N2656">
        <v>378</v>
      </c>
      <c r="O2656">
        <v>-7041</v>
      </c>
      <c r="P2656">
        <v>97285</v>
      </c>
      <c r="Q2656">
        <v>171987</v>
      </c>
      <c r="R2656">
        <v>6</v>
      </c>
      <c r="S2656">
        <v>42228837</v>
      </c>
      <c r="U2656" t="str">
        <f>IFERROR(LEFT(spotify_top_songs_audio_features[[#This Row],[artist_names]],SEARCH(",",spotify_top_songs_audio_features[[#This Row],[artist_names]])-1),spotify_top_songs_audio_features[[#This Row],[artist_names]])</f>
        <v>Major Lazer</v>
      </c>
      <c r="V2656" t="str">
        <f>IFERROR(MID(spotify_top_songs_audio_features[[#This Row],[artist_names]],SEARCH(",",spotify_top_songs_audio_features[[#This Row],[artist_names]])+2,99),"")</f>
        <v>Khalid, Death Stranding: Timefall, Diplo</v>
      </c>
      <c r="W2656" t="str">
        <f>spotify_top_songs_audio_features[[#This Row],[source]]</f>
        <v>Right Hand Music Group, LLC/RCA Records</v>
      </c>
      <c r="X2656" s="1">
        <f>spotify_top_songs_audio_features[[#This Row],[streams]]</f>
        <v>42228837</v>
      </c>
      <c r="Y2656" t="str">
        <f>IF(Tabela2[[#This Row],[feat]]="","","Feat")</f>
        <v>Feat</v>
      </c>
      <c r="Z2656" s="17" t="str">
        <f>CONCATENATE(INT(spotify_top_songs_audio_features[[#This Row],[duration_ms]]/(60*1000)),":",MOD(INT(spotify_top_songs_audio_features[[#This Row],[duration_ms]]/1000),60))</f>
        <v>2:51</v>
      </c>
      <c r="AA26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56" t="str">
        <f>spotify_top_songs_audio_features[[#This Row],[track_name]]</f>
        <v>Trigger</v>
      </c>
    </row>
    <row r="2657" spans="1:28" x14ac:dyDescent="0.25">
      <c r="A2657" t="s">
        <v>1237</v>
      </c>
      <c r="B2657" t="s">
        <v>1238</v>
      </c>
      <c r="C2657" t="s">
        <v>1239</v>
      </c>
      <c r="D2657" t="s">
        <v>496</v>
      </c>
      <c r="E2657" t="s">
        <v>23</v>
      </c>
      <c r="F2657" t="s">
        <v>24</v>
      </c>
      <c r="G2657" t="s">
        <v>25</v>
      </c>
      <c r="H2657">
        <v>786</v>
      </c>
      <c r="I2657">
        <v>808</v>
      </c>
      <c r="J2657">
        <v>881</v>
      </c>
      <c r="K2657" t="s">
        <v>1240</v>
      </c>
      <c r="L2657">
        <v>289</v>
      </c>
      <c r="M2657">
        <v>822</v>
      </c>
      <c r="N2657">
        <v>608</v>
      </c>
      <c r="O2657">
        <v>-3702</v>
      </c>
      <c r="P2657">
        <v>105029</v>
      </c>
      <c r="Q2657">
        <v>301714</v>
      </c>
      <c r="R2657">
        <v>53</v>
      </c>
      <c r="S2657">
        <v>42199218</v>
      </c>
      <c r="U2657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2657" t="str">
        <f>IFERROR(MID(spotify_top_songs_audio_features[[#This Row],[artist_names]],SEARCH(",",spotify_top_songs_audio_features[[#This Row],[artist_names]])+2,99),"")</f>
        <v>Daddy Yankee, KAROL G, Ozuna, J Balvin</v>
      </c>
      <c r="W2657" t="str">
        <f>spotify_top_songs_audio_features[[#This Row],[source]]</f>
        <v>2020 Real Hasta La Muerte, LLC</v>
      </c>
      <c r="X2657" s="1">
        <f>spotify_top_songs_audio_features[[#This Row],[streams]]</f>
        <v>42199218</v>
      </c>
      <c r="Y2657" t="str">
        <f>IF(Tabela2[[#This Row],[feat]]="","","Feat")</f>
        <v>Feat</v>
      </c>
      <c r="Z2657" s="17" t="str">
        <f>CONCATENATE(INT(spotify_top_songs_audio_features[[#This Row],[duration_ms]]/(60*1000)),":",MOD(INT(spotify_top_songs_audio_features[[#This Row],[duration_ms]]/1000),60))</f>
        <v>5:1</v>
      </c>
      <c r="AA26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657" t="str">
        <f>spotify_top_songs_audio_features[[#This Row],[track_name]]</f>
        <v>China</v>
      </c>
    </row>
    <row r="2658" spans="1:28" x14ac:dyDescent="0.25">
      <c r="A2658" t="s">
        <v>7932</v>
      </c>
      <c r="B2658" t="s">
        <v>528</v>
      </c>
      <c r="C2658" t="s">
        <v>7933</v>
      </c>
      <c r="D2658" t="s">
        <v>530</v>
      </c>
      <c r="E2658" t="s">
        <v>58</v>
      </c>
      <c r="F2658" t="s">
        <v>32</v>
      </c>
      <c r="G2658" t="s">
        <v>25</v>
      </c>
      <c r="H2658">
        <v>668</v>
      </c>
      <c r="I2658">
        <v>892</v>
      </c>
      <c r="J2658">
        <v>645</v>
      </c>
      <c r="K2658" t="s">
        <v>531</v>
      </c>
      <c r="L2658">
        <v>0</v>
      </c>
      <c r="M2658">
        <v>735</v>
      </c>
      <c r="N2658">
        <v>478</v>
      </c>
      <c r="O2658">
        <v>-3001</v>
      </c>
      <c r="P2658">
        <v>95927</v>
      </c>
      <c r="Q2658">
        <v>159011</v>
      </c>
      <c r="R2658">
        <v>24</v>
      </c>
      <c r="S2658">
        <v>42160512</v>
      </c>
      <c r="U2658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2658" t="str">
        <f>IFERROR(MID(spotify_top_songs_audio_features[[#This Row],[artist_names]],SEARCH(",",spotify_top_songs_audio_features[[#This Row],[artist_names]])+2,99),"")</f>
        <v>Ariana Grande</v>
      </c>
      <c r="W2658" t="str">
        <f>spotify_top_songs_audio_features[[#This Row],[source]]</f>
        <v>Nice Life/Atlantic</v>
      </c>
      <c r="X2658" s="1">
        <f>spotify_top_songs_audio_features[[#This Row],[streams]]</f>
        <v>42160512</v>
      </c>
      <c r="Y2658" t="str">
        <f>IF(Tabela2[[#This Row],[feat]]="","","Feat")</f>
        <v>Feat</v>
      </c>
      <c r="Z2658" s="17" t="str">
        <f>CONCATENATE(INT(spotify_top_songs_audio_features[[#This Row],[duration_ms]]/(60*1000)),":",MOD(INT(spotify_top_songs_audio_features[[#This Row],[duration_ms]]/1000),60))</f>
        <v>2:39</v>
      </c>
      <c r="AA26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658" t="str">
        <f>spotify_top_songs_audio_features[[#This Row],[track_name]]</f>
        <v>Good as Hell (feat. Ariana Grande)</v>
      </c>
    </row>
    <row r="2659" spans="1:28" x14ac:dyDescent="0.25">
      <c r="A2659" t="s">
        <v>10416</v>
      </c>
      <c r="B2659" t="s">
        <v>10417</v>
      </c>
      <c r="C2659" t="s">
        <v>10418</v>
      </c>
      <c r="D2659" t="s">
        <v>520</v>
      </c>
      <c r="E2659" t="s">
        <v>43</v>
      </c>
      <c r="F2659" t="s">
        <v>24</v>
      </c>
      <c r="G2659" t="s">
        <v>25</v>
      </c>
      <c r="H2659">
        <v>779</v>
      </c>
      <c r="I2659">
        <v>671</v>
      </c>
      <c r="J2659">
        <v>814</v>
      </c>
      <c r="K2659" t="s">
        <v>925</v>
      </c>
      <c r="L2659">
        <v>1.1199999999999999E-3</v>
      </c>
      <c r="M2659">
        <v>115</v>
      </c>
      <c r="N2659">
        <v>718</v>
      </c>
      <c r="O2659">
        <v>-5829</v>
      </c>
      <c r="P2659">
        <v>104953</v>
      </c>
      <c r="Q2659">
        <v>177095</v>
      </c>
      <c r="R2659">
        <v>10</v>
      </c>
      <c r="S2659">
        <v>42131896</v>
      </c>
      <c r="U2659" t="str">
        <f>IFERROR(LEFT(spotify_top_songs_audio_features[[#This Row],[artist_names]],SEARCH(",",spotify_top_songs_audio_features[[#This Row],[artist_names]])-1),spotify_top_songs_audio_features[[#This Row],[artist_names]])</f>
        <v>Vice</v>
      </c>
      <c r="V2659" t="str">
        <f>IFERROR(MID(spotify_top_songs_audio_features[[#This Row],[artist_names]],SEARCH(",",spotify_top_songs_audio_features[[#This Row],[artist_names]])+2,99),"")</f>
        <v>Jasmine Thompson, Skizzy Mars</v>
      </c>
      <c r="W2659" t="str">
        <f>spotify_top_songs_audio_features[[#This Row],[source]]</f>
        <v>Atlantic Records</v>
      </c>
      <c r="X2659" s="1">
        <f>spotify_top_songs_audio_features[[#This Row],[streams]]</f>
        <v>42131896</v>
      </c>
      <c r="Y2659" t="str">
        <f>IF(Tabela2[[#This Row],[feat]]="","","Feat")</f>
        <v>Feat</v>
      </c>
      <c r="Z2659" s="17" t="str">
        <f>CONCATENATE(INT(spotify_top_songs_audio_features[[#This Row],[duration_ms]]/(60*1000)),":",MOD(INT(spotify_top_songs_audio_features[[#This Row],[duration_ms]]/1000),60))</f>
        <v>2:57</v>
      </c>
      <c r="AA26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59" t="str">
        <f>spotify_top_songs_audio_features[[#This Row],[track_name]]</f>
        <v>Steady 1234 (feat. Jasmine Thompson &amp; Skizzy Mars)</v>
      </c>
    </row>
    <row r="2660" spans="1:28" x14ac:dyDescent="0.25">
      <c r="A2660" t="s">
        <v>5285</v>
      </c>
      <c r="B2660" t="s">
        <v>135</v>
      </c>
      <c r="C2660" t="s">
        <v>136</v>
      </c>
      <c r="D2660" t="s">
        <v>85</v>
      </c>
      <c r="E2660" t="s">
        <v>70</v>
      </c>
      <c r="F2660" t="s">
        <v>24</v>
      </c>
      <c r="G2660" t="s">
        <v>25</v>
      </c>
      <c r="H2660">
        <v>67</v>
      </c>
      <c r="I2660">
        <v>853</v>
      </c>
      <c r="J2660">
        <v>884</v>
      </c>
      <c r="K2660" t="s">
        <v>2204</v>
      </c>
      <c r="L2660">
        <v>0</v>
      </c>
      <c r="M2660">
        <v>602</v>
      </c>
      <c r="N2660">
        <v>615</v>
      </c>
      <c r="O2660">
        <v>-4515</v>
      </c>
      <c r="P2660">
        <v>103843</v>
      </c>
      <c r="Q2660">
        <v>189000</v>
      </c>
      <c r="R2660">
        <v>12</v>
      </c>
      <c r="S2660">
        <v>42027585</v>
      </c>
      <c r="U2660" t="str">
        <f>IFERROR(LEFT(spotify_top_songs_audio_features[[#This Row],[artist_names]],SEARCH(",",spotify_top_songs_audio_features[[#This Row],[artist_names]])-1),spotify_top_songs_audio_features[[#This Row],[artist_names]])</f>
        <v>Olly Alexander (Years &amp; Years)</v>
      </c>
      <c r="V2660" t="str">
        <f>IFERROR(MID(spotify_top_songs_audio_features[[#This Row],[artist_names]],SEARCH(",",spotify_top_songs_audio_features[[#This Row],[artist_names]])+2,99),"")</f>
        <v/>
      </c>
      <c r="W2660" t="str">
        <f>spotify_top_songs_audio_features[[#This Row],[source]]</f>
        <v>Polydor Records</v>
      </c>
      <c r="X2660" s="1">
        <f>spotify_top_songs_audio_features[[#This Row],[streams]]</f>
        <v>42027585</v>
      </c>
      <c r="Y2660" t="str">
        <f>IF(Tabela2[[#This Row],[feat]]="","","Feat")</f>
        <v/>
      </c>
      <c r="Z2660" s="17" t="str">
        <f>CONCATENATE(INT(spotify_top_songs_audio_features[[#This Row],[duration_ms]]/(60*1000)),":",MOD(INT(spotify_top_songs_audio_features[[#This Row],[duration_ms]]/1000),60))</f>
        <v>3:9</v>
      </c>
      <c r="AA26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60" t="str">
        <f>spotify_top_songs_audio_features[[#This Row],[track_name]]</f>
        <v>If You're Over Me</v>
      </c>
    </row>
    <row r="2661" spans="1:28" x14ac:dyDescent="0.25">
      <c r="A2661" t="s">
        <v>9811</v>
      </c>
      <c r="B2661" t="s">
        <v>9812</v>
      </c>
      <c r="C2661" t="s">
        <v>9813</v>
      </c>
      <c r="D2661" t="s">
        <v>1249</v>
      </c>
      <c r="E2661" t="s">
        <v>43</v>
      </c>
      <c r="F2661" t="s">
        <v>32</v>
      </c>
      <c r="G2661" t="s">
        <v>25</v>
      </c>
      <c r="H2661">
        <v>789</v>
      </c>
      <c r="I2661">
        <v>767</v>
      </c>
      <c r="J2661">
        <v>715</v>
      </c>
      <c r="K2661" t="s">
        <v>9814</v>
      </c>
      <c r="L2661">
        <v>348</v>
      </c>
      <c r="M2661">
        <v>101</v>
      </c>
      <c r="N2661">
        <v>637</v>
      </c>
      <c r="O2661">
        <v>-4612</v>
      </c>
      <c r="P2661">
        <v>99957</v>
      </c>
      <c r="Q2661">
        <v>167311</v>
      </c>
      <c r="R2661">
        <v>11</v>
      </c>
      <c r="S2661">
        <v>41940812</v>
      </c>
      <c r="U2661" t="str">
        <f>IFERROR(LEFT(spotify_top_songs_audio_features[[#This Row],[artist_names]],SEARCH(",",spotify_top_songs_audio_features[[#This Row],[artist_names]])-1),spotify_top_songs_audio_features[[#This Row],[artist_names]])</f>
        <v>Major Lazer</v>
      </c>
      <c r="V2661" t="str">
        <f>IFERROR(MID(spotify_top_songs_audio_features[[#This Row],[artist_names]],SEARCH(",",spotify_top_songs_audio_features[[#This Row],[artist_names]])+2,99),"")</f>
        <v>Anitta, Pabllo Vittar</v>
      </c>
      <c r="W2661" t="str">
        <f>spotify_top_songs_audio_features[[#This Row],[source]]</f>
        <v>Third Pardee Records</v>
      </c>
      <c r="X2661" s="1">
        <f>spotify_top_songs_audio_features[[#This Row],[streams]]</f>
        <v>41940812</v>
      </c>
      <c r="Y2661" t="str">
        <f>IF(Tabela2[[#This Row],[feat]]="","","Feat")</f>
        <v>Feat</v>
      </c>
      <c r="Z2661" s="17" t="str">
        <f>CONCATENATE(INT(spotify_top_songs_audio_features[[#This Row],[duration_ms]]/(60*1000)),":",MOD(INT(spotify_top_songs_audio_features[[#This Row],[duration_ms]]/1000),60))</f>
        <v>2:47</v>
      </c>
      <c r="AA26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61" t="str">
        <f>spotify_top_songs_audio_features[[#This Row],[track_name]]</f>
        <v>Sua Cara (feat. Anitta &amp; Pabllo Vittar)</v>
      </c>
    </row>
    <row r="2662" spans="1:28" x14ac:dyDescent="0.25">
      <c r="A2662" t="s">
        <v>5818</v>
      </c>
      <c r="B2662" t="s">
        <v>5819</v>
      </c>
      <c r="C2662" t="s">
        <v>5820</v>
      </c>
      <c r="D2662" t="s">
        <v>5821</v>
      </c>
      <c r="E2662" t="s">
        <v>113</v>
      </c>
      <c r="F2662" t="s">
        <v>24</v>
      </c>
      <c r="G2662" t="s">
        <v>25</v>
      </c>
      <c r="H2662">
        <v>852</v>
      </c>
      <c r="I2662">
        <v>797</v>
      </c>
      <c r="J2662">
        <v>614</v>
      </c>
      <c r="K2662" t="s">
        <v>3574</v>
      </c>
      <c r="L2662">
        <v>2.6899999999999998E-4</v>
      </c>
      <c r="M2662">
        <v>845</v>
      </c>
      <c r="N2662">
        <v>741</v>
      </c>
      <c r="O2662">
        <v>-6543</v>
      </c>
      <c r="P2662">
        <v>96008</v>
      </c>
      <c r="Q2662">
        <v>192600</v>
      </c>
      <c r="R2662">
        <v>5</v>
      </c>
      <c r="S2662">
        <v>41930806</v>
      </c>
      <c r="U2662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2662" t="str">
        <f>IFERROR(MID(spotify_top_songs_audio_features[[#This Row],[artist_names]],SEARCH(",",spotify_top_songs_audio_features[[#This Row],[artist_names]])+2,99),"")</f>
        <v/>
      </c>
      <c r="W2662" t="str">
        <f>spotify_top_songs_audio_features[[#This Row],[source]]</f>
        <v>Gasolina Recording Co.</v>
      </c>
      <c r="X2662" s="1">
        <f>spotify_top_songs_audio_features[[#This Row],[streams]]</f>
        <v>41930806</v>
      </c>
      <c r="Y2662" t="str">
        <f>IF(Tabela2[[#This Row],[feat]]="","","Feat")</f>
        <v/>
      </c>
      <c r="Z2662" s="17" t="str">
        <f>CONCATENATE(INT(spotify_top_songs_audio_features[[#This Row],[duration_ms]]/(60*1000)),":",MOD(INT(spotify_top_songs_audio_features[[#This Row],[duration_ms]]/1000),60))</f>
        <v>3:12</v>
      </c>
      <c r="AA26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62" t="str">
        <f>spotify_top_songs_audio_features[[#This Row],[track_name]]</f>
        <v>Gasolina</v>
      </c>
    </row>
    <row r="2663" spans="1:28" x14ac:dyDescent="0.25">
      <c r="A2663" t="s">
        <v>17304</v>
      </c>
      <c r="B2663" t="s">
        <v>1287</v>
      </c>
      <c r="C2663" t="s">
        <v>8435</v>
      </c>
      <c r="D2663" t="s">
        <v>48</v>
      </c>
      <c r="E2663" t="s">
        <v>113</v>
      </c>
      <c r="F2663" t="s">
        <v>24</v>
      </c>
      <c r="G2663" t="s">
        <v>25</v>
      </c>
      <c r="H2663">
        <v>736</v>
      </c>
      <c r="I2663">
        <v>802</v>
      </c>
      <c r="J2663">
        <v>864</v>
      </c>
      <c r="K2663" t="s">
        <v>8436</v>
      </c>
      <c r="L2663">
        <v>0</v>
      </c>
      <c r="M2663">
        <v>94</v>
      </c>
      <c r="N2663">
        <v>675</v>
      </c>
      <c r="O2663">
        <v>-4759</v>
      </c>
      <c r="P2663">
        <v>144005</v>
      </c>
      <c r="Q2663">
        <v>172325</v>
      </c>
      <c r="R2663">
        <v>1</v>
      </c>
      <c r="S2663">
        <v>41862937</v>
      </c>
      <c r="U2663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663" t="str">
        <f>IFERROR(MID(spotify_top_songs_audio_features[[#This Row],[artist_names]],SEARCH(",",spotify_top_songs_audio_features[[#This Row],[artist_names]])+2,99),"")</f>
        <v/>
      </c>
      <c r="W2663" t="str">
        <f>spotify_top_songs_audio_features[[#This Row],[source]]</f>
        <v>Republic Records</v>
      </c>
      <c r="X2663" s="1">
        <f>spotify_top_songs_audio_features[[#This Row],[streams]]</f>
        <v>41862937</v>
      </c>
      <c r="Y2663" t="str">
        <f>IF(Tabela2[[#This Row],[feat]]="","","Feat")</f>
        <v/>
      </c>
      <c r="Z2663" s="17" t="str">
        <f>CONCATENATE(INT(spotify_top_songs_audio_features[[#This Row],[duration_ms]]/(60*1000)),":",MOD(INT(spotify_top_songs_audio_features[[#This Row],[duration_ms]]/1000),60))</f>
        <v>2:52</v>
      </c>
      <c r="AA26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63" t="str">
        <f>spotify_top_songs_audio_features[[#This Row],[track_name]]</f>
        <v>positions</v>
      </c>
    </row>
    <row r="2664" spans="1:28" x14ac:dyDescent="0.25">
      <c r="A2664" t="s">
        <v>14068</v>
      </c>
      <c r="B2664" t="s">
        <v>284</v>
      </c>
      <c r="C2664" t="s">
        <v>14069</v>
      </c>
      <c r="D2664" t="s">
        <v>397</v>
      </c>
      <c r="E2664" t="s">
        <v>86</v>
      </c>
      <c r="F2664" t="s">
        <v>24</v>
      </c>
      <c r="G2664" t="s">
        <v>25</v>
      </c>
      <c r="H2664">
        <v>809</v>
      </c>
      <c r="I2664">
        <v>463</v>
      </c>
      <c r="J2664">
        <v>396</v>
      </c>
      <c r="K2664" t="s">
        <v>226</v>
      </c>
      <c r="L2664">
        <v>85</v>
      </c>
      <c r="M2664">
        <v>109</v>
      </c>
      <c r="N2664">
        <v>364</v>
      </c>
      <c r="O2664">
        <v>-11377</v>
      </c>
      <c r="P2664">
        <v>11198</v>
      </c>
      <c r="Q2664">
        <v>298941</v>
      </c>
      <c r="R2664">
        <v>56</v>
      </c>
      <c r="S2664">
        <v>41819595</v>
      </c>
      <c r="U266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664" t="str">
        <f>IFERROR(MID(spotify_top_songs_audio_features[[#This Row],[artist_names]],SEARCH(",",spotify_top_songs_audio_features[[#This Row],[artist_names]])+2,99),"")</f>
        <v/>
      </c>
      <c r="W2664" t="str">
        <f>spotify_top_songs_audio_features[[#This Row],[source]]</f>
        <v>Cash Money Records/Young Money Ent./Universal Rec.</v>
      </c>
      <c r="X2664" s="1">
        <f>spotify_top_songs_audio_features[[#This Row],[streams]]</f>
        <v>41819595</v>
      </c>
      <c r="Y2664" t="str">
        <f>IF(Tabela2[[#This Row],[feat]]="","","Feat")</f>
        <v/>
      </c>
      <c r="Z2664" s="17" t="str">
        <f>CONCATENATE(INT(spotify_top_songs_audio_features[[#This Row],[duration_ms]]/(60*1000)),":",MOD(INT(spotify_top_songs_audio_features[[#This Row],[duration_ms]]/1000),60))</f>
        <v>4:58</v>
      </c>
      <c r="AA26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664" t="str">
        <f>spotify_top_songs_audio_features[[#This Row],[track_name]]</f>
        <v>Passionfruit</v>
      </c>
    </row>
    <row r="2665" spans="1:28" x14ac:dyDescent="0.25">
      <c r="A2665" t="s">
        <v>15088</v>
      </c>
      <c r="B2665" t="s">
        <v>3237</v>
      </c>
      <c r="C2665" t="s">
        <v>15089</v>
      </c>
      <c r="D2665" t="s">
        <v>282</v>
      </c>
      <c r="E2665" t="s">
        <v>113</v>
      </c>
      <c r="F2665" t="s">
        <v>32</v>
      </c>
      <c r="G2665" t="s">
        <v>25</v>
      </c>
      <c r="H2665">
        <v>375</v>
      </c>
      <c r="I2665">
        <v>133</v>
      </c>
      <c r="J2665">
        <v>352</v>
      </c>
      <c r="K2665" t="s">
        <v>2238</v>
      </c>
      <c r="L2665">
        <v>0</v>
      </c>
      <c r="M2665">
        <v>695</v>
      </c>
      <c r="N2665">
        <v>192</v>
      </c>
      <c r="O2665">
        <v>-10624</v>
      </c>
      <c r="P2665">
        <v>131721</v>
      </c>
      <c r="Q2665">
        <v>187944</v>
      </c>
      <c r="R2665">
        <v>5</v>
      </c>
      <c r="S2665">
        <v>41802983</v>
      </c>
      <c r="U2665" t="str">
        <f>IFERROR(LEFT(spotify_top_songs_audio_features[[#This Row],[artist_names]],SEARCH(",",spotify_top_songs_audio_features[[#This Row],[artist_names]])-1),spotify_top_songs_audio_features[[#This Row],[artist_names]])</f>
        <v>Labrinth</v>
      </c>
      <c r="V2665" t="str">
        <f>IFERROR(MID(spotify_top_songs_audio_features[[#This Row],[artist_names]],SEARCH(",",spotify_top_songs_audio_features[[#This Row],[artist_names]])+2,99),"")</f>
        <v>Zendaya</v>
      </c>
      <c r="W2665" t="str">
        <f>spotify_top_songs_audio_features[[#This Row],[source]]</f>
        <v>Columbia</v>
      </c>
      <c r="X2665" s="1">
        <f>spotify_top_songs_audio_features[[#This Row],[streams]]</f>
        <v>41802983</v>
      </c>
      <c r="Y2665" t="str">
        <f>IF(Tabela2[[#This Row],[feat]]="","","Feat")</f>
        <v>Feat</v>
      </c>
      <c r="Z2665" s="17" t="str">
        <f>CONCATENATE(INT(spotify_top_songs_audio_features[[#This Row],[duration_ms]]/(60*1000)),":",MOD(INT(spotify_top_songs_audio_features[[#This Row],[duration_ms]]/1000),60))</f>
        <v>3:7</v>
      </c>
      <c r="AA26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65" t="str">
        <f>spotify_top_songs_audio_features[[#This Row],[track_name]]</f>
        <v>I’m Tired (with Zendaya) - Bonus Track</v>
      </c>
    </row>
    <row r="2666" spans="1:28" x14ac:dyDescent="0.25">
      <c r="A2666" t="s">
        <v>16446</v>
      </c>
      <c r="B2666" t="s">
        <v>16447</v>
      </c>
      <c r="C2666" t="s">
        <v>16448</v>
      </c>
      <c r="D2666" t="s">
        <v>661</v>
      </c>
      <c r="E2666" t="s">
        <v>113</v>
      </c>
      <c r="F2666" t="s">
        <v>32</v>
      </c>
      <c r="G2666" t="s">
        <v>25</v>
      </c>
      <c r="H2666">
        <v>771</v>
      </c>
      <c r="I2666">
        <v>769</v>
      </c>
      <c r="J2666">
        <v>694</v>
      </c>
      <c r="K2666" t="s">
        <v>4568</v>
      </c>
      <c r="L2666">
        <v>1.57E-3</v>
      </c>
      <c r="M2666">
        <v>345</v>
      </c>
      <c r="N2666">
        <v>931</v>
      </c>
      <c r="O2666">
        <v>-3504</v>
      </c>
      <c r="P2666">
        <v>167969</v>
      </c>
      <c r="Q2666">
        <v>289899</v>
      </c>
      <c r="R2666">
        <v>9</v>
      </c>
      <c r="S2666">
        <v>41796659</v>
      </c>
      <c r="U2666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2666" t="str">
        <f>IFERROR(MID(spotify_top_songs_audio_features[[#This Row],[artist_names]],SEARCH(",",spotify_top_songs_audio_features[[#This Row],[artist_names]])+2,99),"")</f>
        <v>Chencho Corleone, KEVVO, Bryant Myers, Lyanno, Dalex</v>
      </c>
      <c r="W2666" t="str">
        <f>spotify_top_songs_audio_features[[#This Row],[source]]</f>
        <v>(SME US Latin) Duars Entertainment, Corp. (2)</v>
      </c>
      <c r="X2666" s="1">
        <f>spotify_top_songs_audio_features[[#This Row],[streams]]</f>
        <v>41796659</v>
      </c>
      <c r="Y2666" t="str">
        <f>IF(Tabela2[[#This Row],[feat]]="","","Feat")</f>
        <v>Feat</v>
      </c>
      <c r="Z2666" s="17" t="str">
        <f>CONCATENATE(INT(spotify_top_songs_audio_features[[#This Row],[duration_ms]]/(60*1000)),":",MOD(INT(spotify_top_songs_audio_features[[#This Row],[duration_ms]]/1000),60))</f>
        <v>4:49</v>
      </c>
      <c r="AA26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66" t="str">
        <f>spotify_top_songs_audio_features[[#This Row],[track_name]]</f>
        <v>El Efecto - Remix</v>
      </c>
    </row>
    <row r="2667" spans="1:28" x14ac:dyDescent="0.25">
      <c r="A2667" t="s">
        <v>6882</v>
      </c>
      <c r="B2667" t="s">
        <v>6883</v>
      </c>
      <c r="C2667" t="s">
        <v>6884</v>
      </c>
      <c r="D2667" t="s">
        <v>908</v>
      </c>
      <c r="E2667" t="s">
        <v>177</v>
      </c>
      <c r="F2667" t="s">
        <v>24</v>
      </c>
      <c r="G2667" t="s">
        <v>25</v>
      </c>
      <c r="H2667">
        <v>81</v>
      </c>
      <c r="I2667">
        <v>789</v>
      </c>
      <c r="J2667">
        <v>498</v>
      </c>
      <c r="K2667" t="s">
        <v>5376</v>
      </c>
      <c r="L2667">
        <v>1.85E-4</v>
      </c>
      <c r="M2667">
        <v>104</v>
      </c>
      <c r="N2667">
        <v>432</v>
      </c>
      <c r="O2667">
        <v>-4032</v>
      </c>
      <c r="P2667">
        <v>129988</v>
      </c>
      <c r="Q2667">
        <v>150462</v>
      </c>
      <c r="R2667">
        <v>7</v>
      </c>
      <c r="S2667">
        <v>41762267</v>
      </c>
      <c r="U2667" t="str">
        <f>IFERROR(LEFT(spotify_top_songs_audio_features[[#This Row],[artist_names]],SEARCH(",",spotify_top_songs_audio_features[[#This Row],[artist_names]])-1),spotify_top_songs_audio_features[[#This Row],[artist_names]])</f>
        <v>Alok</v>
      </c>
      <c r="V2667" t="str">
        <f>IFERROR(MID(spotify_top_songs_audio_features[[#This Row],[artist_names]],SEARCH(",",spotify_top_songs_audio_features[[#This Row],[artist_names]])+2,99),"")</f>
        <v>Mc Don Juan, Dj GBR</v>
      </c>
      <c r="W2667" t="str">
        <f>spotify_top_songs_audio_features[[#This Row],[source]]</f>
        <v>GR6 Music</v>
      </c>
      <c r="X2667" s="1">
        <f>spotify_top_songs_audio_features[[#This Row],[streams]]</f>
        <v>41762267</v>
      </c>
      <c r="Y2667" t="str">
        <f>IF(Tabela2[[#This Row],[feat]]="","","Feat")</f>
        <v>Feat</v>
      </c>
      <c r="Z2667" s="17" t="str">
        <f>CONCATENATE(INT(spotify_top_songs_audio_features[[#This Row],[duration_ms]]/(60*1000)),":",MOD(INT(spotify_top_songs_audio_features[[#This Row],[duration_ms]]/1000),60))</f>
        <v>2:30</v>
      </c>
      <c r="AA26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667" t="str">
        <f>spotify_top_songs_audio_features[[#This Row],[track_name]]</f>
        <v>Liberdade (Quando o Grave Bate Forte)</v>
      </c>
    </row>
    <row r="2668" spans="1:28" x14ac:dyDescent="0.25">
      <c r="A2668" t="s">
        <v>13427</v>
      </c>
      <c r="B2668" t="s">
        <v>13428</v>
      </c>
      <c r="C2668" t="s">
        <v>13429</v>
      </c>
      <c r="D2668" t="s">
        <v>13430</v>
      </c>
      <c r="E2668" t="s">
        <v>142</v>
      </c>
      <c r="F2668" t="s">
        <v>24</v>
      </c>
      <c r="G2668" t="s">
        <v>25</v>
      </c>
      <c r="H2668">
        <v>718</v>
      </c>
      <c r="I2668">
        <v>791</v>
      </c>
      <c r="J2668">
        <v>447</v>
      </c>
      <c r="K2668" t="s">
        <v>9887</v>
      </c>
      <c r="L2668">
        <v>292</v>
      </c>
      <c r="M2668">
        <v>111</v>
      </c>
      <c r="N2668">
        <v>743</v>
      </c>
      <c r="O2668">
        <v>-5572</v>
      </c>
      <c r="P2668">
        <v>155082</v>
      </c>
      <c r="Q2668">
        <v>175161</v>
      </c>
      <c r="R2668">
        <v>3</v>
      </c>
      <c r="S2668">
        <v>41719227</v>
      </c>
      <c r="U2668" t="str">
        <f>IFERROR(LEFT(spotify_top_songs_audio_features[[#This Row],[artist_names]],SEARCH(",",spotify_top_songs_audio_features[[#This Row],[artist_names]])-1),spotify_top_songs_audio_features[[#This Row],[artist_names]])</f>
        <v>Käärijä</v>
      </c>
      <c r="V2668" t="str">
        <f>IFERROR(MID(spotify_top_songs_audio_features[[#This Row],[artist_names]],SEARCH(",",spotify_top_songs_audio_features[[#This Row],[artist_names]])+2,99),"")</f>
        <v/>
      </c>
      <c r="W2668" t="str">
        <f>spotify_top_songs_audio_features[[#This Row],[source]]</f>
        <v>WM Finland</v>
      </c>
      <c r="X2668" s="1">
        <f>spotify_top_songs_audio_features[[#This Row],[streams]]</f>
        <v>41719227</v>
      </c>
      <c r="Y2668" t="str">
        <f>IF(Tabela2[[#This Row],[feat]]="","","Feat")</f>
        <v/>
      </c>
      <c r="Z2668" s="17" t="str">
        <f>CONCATENATE(INT(spotify_top_songs_audio_features[[#This Row],[duration_ms]]/(60*1000)),":",MOD(INT(spotify_top_songs_audio_features[[#This Row],[duration_ms]]/1000),60))</f>
        <v>2:55</v>
      </c>
      <c r="AA26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668" t="str">
        <f>spotify_top_songs_audio_features[[#This Row],[track_name]]</f>
        <v>Cha Cha Cha</v>
      </c>
    </row>
    <row r="2669" spans="1:28" x14ac:dyDescent="0.25">
      <c r="A2669" t="s">
        <v>16744</v>
      </c>
      <c r="B2669" t="s">
        <v>8326</v>
      </c>
      <c r="C2669" t="s">
        <v>8327</v>
      </c>
      <c r="D2669" t="s">
        <v>976</v>
      </c>
      <c r="E2669" t="s">
        <v>113</v>
      </c>
      <c r="F2669" t="s">
        <v>24</v>
      </c>
      <c r="G2669" t="s">
        <v>25</v>
      </c>
      <c r="H2669">
        <v>669</v>
      </c>
      <c r="I2669">
        <v>773</v>
      </c>
      <c r="J2669">
        <v>153</v>
      </c>
      <c r="K2669" t="s">
        <v>8328</v>
      </c>
      <c r="L2669">
        <v>0</v>
      </c>
      <c r="M2669">
        <v>113</v>
      </c>
      <c r="N2669">
        <v>377</v>
      </c>
      <c r="O2669">
        <v>-5619</v>
      </c>
      <c r="P2669">
        <v>93923</v>
      </c>
      <c r="Q2669">
        <v>185857</v>
      </c>
      <c r="R2669">
        <v>3</v>
      </c>
      <c r="S2669">
        <v>41716381</v>
      </c>
      <c r="U266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669" t="str">
        <f>IFERROR(MID(spotify_top_songs_audio_features[[#This Row],[artist_names]],SEARCH(",",spotify_top_songs_audio_features[[#This Row],[artist_names]])+2,99),"")</f>
        <v>Roddy Ricch</v>
      </c>
      <c r="W2669" t="str">
        <f>spotify_top_songs_audio_features[[#This Row],[source]]</f>
        <v>Mercury Records/Republic Records</v>
      </c>
      <c r="X2669" s="1">
        <f>spotify_top_songs_audio_features[[#This Row],[streams]]</f>
        <v>41716381</v>
      </c>
      <c r="Y2669" t="str">
        <f>IF(Tabela2[[#This Row],[feat]]="","","Feat")</f>
        <v>Feat</v>
      </c>
      <c r="Z2669" s="17" t="str">
        <f>CONCATENATE(INT(spotify_top_songs_audio_features[[#This Row],[duration_ms]]/(60*1000)),":",MOD(INT(spotify_top_songs_audio_features[[#This Row],[duration_ms]]/1000),60))</f>
        <v>3:5</v>
      </c>
      <c r="AA26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69" t="str">
        <f>spotify_top_songs_audio_features[[#This Row],[track_name]]</f>
        <v>Cooped Up (with Roddy Ricch)</v>
      </c>
    </row>
    <row r="2670" spans="1:28" x14ac:dyDescent="0.25">
      <c r="A2670" t="s">
        <v>9494</v>
      </c>
      <c r="B2670" t="s">
        <v>2034</v>
      </c>
      <c r="C2670" t="s">
        <v>2035</v>
      </c>
      <c r="D2670" t="s">
        <v>2036</v>
      </c>
      <c r="E2670" t="s">
        <v>43</v>
      </c>
      <c r="F2670" t="s">
        <v>24</v>
      </c>
      <c r="G2670" t="s">
        <v>25</v>
      </c>
      <c r="H2670">
        <v>497</v>
      </c>
      <c r="I2670">
        <v>661</v>
      </c>
      <c r="J2670">
        <v>361</v>
      </c>
      <c r="K2670" t="s">
        <v>2343</v>
      </c>
      <c r="L2670">
        <v>317</v>
      </c>
      <c r="M2670">
        <v>211</v>
      </c>
      <c r="N2670">
        <v>894</v>
      </c>
      <c r="O2670">
        <v>-9047</v>
      </c>
      <c r="P2670">
        <v>180225</v>
      </c>
      <c r="Q2670">
        <v>240213</v>
      </c>
      <c r="R2670">
        <v>8</v>
      </c>
      <c r="S2670">
        <v>41715679</v>
      </c>
      <c r="U2670" t="str">
        <f>IFERROR(LEFT(spotify_top_songs_audio_features[[#This Row],[artist_names]],SEARCH(",",spotify_top_songs_audio_features[[#This Row],[artist_names]])-1),spotify_top_songs_audio_features[[#This Row],[artist_names]])</f>
        <v>Chris Rea</v>
      </c>
      <c r="V2670" t="str">
        <f>IFERROR(MID(spotify_top_songs_audio_features[[#This Row],[artist_names]],SEARCH(",",spotify_top_songs_audio_features[[#This Row],[artist_names]])+2,99),"")</f>
        <v/>
      </c>
      <c r="W2670" t="str">
        <f>spotify_top_songs_audio_features[[#This Row],[source]]</f>
        <v>Rhino</v>
      </c>
      <c r="X2670" s="1">
        <f>spotify_top_songs_audio_features[[#This Row],[streams]]</f>
        <v>41715679</v>
      </c>
      <c r="Y2670" t="str">
        <f>IF(Tabela2[[#This Row],[feat]]="","","Feat")</f>
        <v/>
      </c>
      <c r="Z2670" s="17" t="str">
        <f>CONCATENATE(INT(spotify_top_songs_audio_features[[#This Row],[duration_ms]]/(60*1000)),":",MOD(INT(spotify_top_songs_audio_features[[#This Row],[duration_ms]]/1000),60))</f>
        <v>4:0</v>
      </c>
      <c r="AA26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70" t="str">
        <f>spotify_top_songs_audio_features[[#This Row],[track_name]]</f>
        <v>Driving Home for Christmas</v>
      </c>
    </row>
    <row r="2671" spans="1:28" x14ac:dyDescent="0.25">
      <c r="A2671" t="s">
        <v>16142</v>
      </c>
      <c r="B2671" t="s">
        <v>307</v>
      </c>
      <c r="C2671" t="s">
        <v>8529</v>
      </c>
      <c r="D2671" t="s">
        <v>309</v>
      </c>
      <c r="E2671" t="s">
        <v>70</v>
      </c>
      <c r="F2671" t="s">
        <v>24</v>
      </c>
      <c r="G2671" t="s">
        <v>25</v>
      </c>
      <c r="H2671">
        <v>765</v>
      </c>
      <c r="I2671">
        <v>373</v>
      </c>
      <c r="J2671">
        <v>713</v>
      </c>
      <c r="K2671" t="s">
        <v>1768</v>
      </c>
      <c r="L2671">
        <v>541</v>
      </c>
      <c r="M2671">
        <v>112</v>
      </c>
      <c r="N2671">
        <v>59</v>
      </c>
      <c r="O2671">
        <v>-9915</v>
      </c>
      <c r="P2671">
        <v>85015</v>
      </c>
      <c r="Q2671">
        <v>195777</v>
      </c>
      <c r="R2671">
        <v>3</v>
      </c>
      <c r="S2671">
        <v>41669019</v>
      </c>
      <c r="U2671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2671" t="str">
        <f>IFERROR(MID(spotify_top_songs_audio_features[[#This Row],[artist_names]],SEARCH(",",spotify_top_songs_audio_features[[#This Row],[artist_names]])+2,99),"")</f>
        <v/>
      </c>
      <c r="W2671" t="str">
        <f>spotify_top_songs_audio_features[[#This Row],[source]]</f>
        <v>Darkroom/Interscope Records</v>
      </c>
      <c r="X2671" s="1">
        <f>spotify_top_songs_audio_features[[#This Row],[streams]]</f>
        <v>41669019</v>
      </c>
      <c r="Y2671" t="str">
        <f>IF(Tabela2[[#This Row],[feat]]="","","Feat")</f>
        <v/>
      </c>
      <c r="Z2671" s="17" t="str">
        <f>CONCATENATE(INT(spotify_top_songs_audio_features[[#This Row],[duration_ms]]/(60*1000)),":",MOD(INT(spotify_top_songs_audio_features[[#This Row],[duration_ms]]/1000),60))</f>
        <v>3:15</v>
      </c>
      <c r="AA26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71" t="str">
        <f>spotify_top_songs_audio_features[[#This Row],[track_name]]</f>
        <v>NDA</v>
      </c>
    </row>
    <row r="2672" spans="1:28" x14ac:dyDescent="0.25">
      <c r="A2672" t="s">
        <v>5927</v>
      </c>
      <c r="B2672" t="s">
        <v>5928</v>
      </c>
      <c r="C2672" t="s">
        <v>5929</v>
      </c>
      <c r="D2672" t="s">
        <v>929</v>
      </c>
      <c r="E2672" t="s">
        <v>43</v>
      </c>
      <c r="F2672" t="s">
        <v>24</v>
      </c>
      <c r="G2672" t="s">
        <v>25</v>
      </c>
      <c r="H2672">
        <v>672</v>
      </c>
      <c r="I2672">
        <v>855</v>
      </c>
      <c r="J2672">
        <v>397</v>
      </c>
      <c r="K2672" t="s">
        <v>1659</v>
      </c>
      <c r="L2672">
        <v>0</v>
      </c>
      <c r="M2672">
        <v>323</v>
      </c>
      <c r="N2672">
        <v>646</v>
      </c>
      <c r="O2672">
        <v>-3764</v>
      </c>
      <c r="P2672">
        <v>123056</v>
      </c>
      <c r="Q2672">
        <v>182200</v>
      </c>
      <c r="R2672">
        <v>1</v>
      </c>
      <c r="S2672">
        <v>41627044</v>
      </c>
      <c r="U2672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2672" t="str">
        <f>IFERROR(MID(spotify_top_songs_audio_features[[#This Row],[artist_names]],SEARCH(",",spotify_top_songs_audio_features[[#This Row],[artist_names]])+2,99),"")</f>
        <v>Ariana Grande</v>
      </c>
      <c r="W2672" t="str">
        <f>spotify_top_songs_audio_features[[#This Row],[source]]</f>
        <v>Interscope Records</v>
      </c>
      <c r="X2672" s="1">
        <f>spotify_top_songs_audio_features[[#This Row],[streams]]</f>
        <v>41627044</v>
      </c>
      <c r="Y2672" t="str">
        <f>IF(Tabela2[[#This Row],[feat]]="","","Feat")</f>
        <v>Feat</v>
      </c>
      <c r="Z2672" s="17" t="str">
        <f>CONCATENATE(INT(spotify_top_songs_audio_features[[#This Row],[duration_ms]]/(60*1000)),":",MOD(INT(spotify_top_songs_audio_features[[#This Row],[duration_ms]]/1000),60))</f>
        <v>3:2</v>
      </c>
      <c r="AA26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72" t="str">
        <f>spotify_top_songs_audio_features[[#This Row],[track_name]]</f>
        <v>Rain On Me (with Ariana Grande)</v>
      </c>
    </row>
    <row r="2673" spans="1:28" x14ac:dyDescent="0.25">
      <c r="A2673" t="s">
        <v>8338</v>
      </c>
      <c r="B2673" t="s">
        <v>1668</v>
      </c>
      <c r="C2673" t="s">
        <v>8339</v>
      </c>
      <c r="D2673" t="s">
        <v>1306</v>
      </c>
      <c r="E2673" t="s">
        <v>113</v>
      </c>
      <c r="F2673" t="s">
        <v>24</v>
      </c>
      <c r="G2673" t="s">
        <v>25</v>
      </c>
      <c r="H2673">
        <v>653</v>
      </c>
      <c r="I2673">
        <v>859</v>
      </c>
      <c r="J2673">
        <v>449</v>
      </c>
      <c r="K2673" t="s">
        <v>492</v>
      </c>
      <c r="L2673">
        <v>0</v>
      </c>
      <c r="M2673">
        <v>111</v>
      </c>
      <c r="N2673">
        <v>706</v>
      </c>
      <c r="O2673">
        <v>-3048</v>
      </c>
      <c r="P2673">
        <v>174038</v>
      </c>
      <c r="Q2673">
        <v>218387</v>
      </c>
      <c r="R2673">
        <v>21</v>
      </c>
      <c r="S2673">
        <v>41617907</v>
      </c>
      <c r="U2673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2673" t="str">
        <f>IFERROR(MID(spotify_top_songs_audio_features[[#This Row],[artist_names]],SEARCH(",",spotify_top_songs_audio_features[[#This Row],[artist_names]])+2,99),"")</f>
        <v/>
      </c>
      <c r="W2673" t="str">
        <f>spotify_top_songs_audio_features[[#This Row],[source]]</f>
        <v>VP Records Corp/Dimelo Vi</v>
      </c>
      <c r="X2673" s="1">
        <f>spotify_top_songs_audio_features[[#This Row],[streams]]</f>
        <v>41617907</v>
      </c>
      <c r="Y2673" t="str">
        <f>IF(Tabela2[[#This Row],[feat]]="","","Feat")</f>
        <v/>
      </c>
      <c r="Z2673" s="17" t="str">
        <f>CONCATENATE(INT(spotify_top_songs_audio_features[[#This Row],[duration_ms]]/(60*1000)),":",MOD(INT(spotify_top_songs_audio_features[[#This Row],[duration_ms]]/1000),60))</f>
        <v>3:38</v>
      </c>
      <c r="AA26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73" t="str">
        <f>spotify_top_songs_audio_features[[#This Row],[track_name]]</f>
        <v>Unica</v>
      </c>
    </row>
    <row r="2674" spans="1:28" x14ac:dyDescent="0.25">
      <c r="A2674" t="s">
        <v>9239</v>
      </c>
      <c r="B2674" t="s">
        <v>9240</v>
      </c>
      <c r="C2674" t="s">
        <v>9241</v>
      </c>
      <c r="D2674" t="s">
        <v>402</v>
      </c>
      <c r="E2674" t="s">
        <v>43</v>
      </c>
      <c r="F2674" t="s">
        <v>32</v>
      </c>
      <c r="G2674" t="s">
        <v>152</v>
      </c>
      <c r="H2674">
        <v>747</v>
      </c>
      <c r="I2674">
        <v>629</v>
      </c>
      <c r="J2674">
        <v>363</v>
      </c>
      <c r="K2674" t="s">
        <v>2343</v>
      </c>
      <c r="L2674">
        <v>409</v>
      </c>
      <c r="M2674">
        <v>154</v>
      </c>
      <c r="N2674">
        <v>793</v>
      </c>
      <c r="O2674">
        <v>-8509</v>
      </c>
      <c r="P2674">
        <v>127819</v>
      </c>
      <c r="Q2674">
        <v>163552</v>
      </c>
      <c r="R2674">
        <v>5</v>
      </c>
      <c r="S2674">
        <v>41567312</v>
      </c>
      <c r="U2674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2674" t="str">
        <f>IFERROR(MID(spotify_top_songs_audio_features[[#This Row],[artist_names]],SEARCH(",",spotify_top_songs_audio_features[[#This Row],[artist_names]])+2,99),"")</f>
        <v>Junior H</v>
      </c>
      <c r="W2674" t="str">
        <f>spotify_top_songs_audio_features[[#This Row],[source]]</f>
        <v>Double P Records</v>
      </c>
      <c r="X2674" s="1">
        <f>spotify_top_songs_audio_features[[#This Row],[streams]]</f>
        <v>41567312</v>
      </c>
      <c r="Y2674" t="str">
        <f>IF(Tabela2[[#This Row],[feat]]="","","Feat")</f>
        <v>Feat</v>
      </c>
      <c r="Z2674" s="17" t="str">
        <f>CONCATENATE(INT(spotify_top_songs_audio_features[[#This Row],[duration_ms]]/(60*1000)),":",MOD(INT(spotify_top_songs_audio_features[[#This Row],[duration_ms]]/1000),60))</f>
        <v>2:43</v>
      </c>
      <c r="AA26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74" t="str">
        <f>spotify_top_songs_audio_features[[#This Row],[track_name]]</f>
        <v>LUNA</v>
      </c>
    </row>
    <row r="2675" spans="1:28" x14ac:dyDescent="0.25">
      <c r="A2675" t="s">
        <v>10827</v>
      </c>
      <c r="B2675" t="s">
        <v>4516</v>
      </c>
      <c r="C2675" t="s">
        <v>10828</v>
      </c>
      <c r="D2675" t="s">
        <v>520</v>
      </c>
      <c r="E2675" t="s">
        <v>70</v>
      </c>
      <c r="F2675" t="s">
        <v>24</v>
      </c>
      <c r="G2675" t="s">
        <v>25</v>
      </c>
      <c r="H2675">
        <v>729</v>
      </c>
      <c r="I2675">
        <v>616</v>
      </c>
      <c r="J2675">
        <v>249</v>
      </c>
      <c r="K2675" t="s">
        <v>3541</v>
      </c>
      <c r="L2675">
        <v>0</v>
      </c>
      <c r="M2675">
        <v>82</v>
      </c>
      <c r="N2675">
        <v>532</v>
      </c>
      <c r="O2675">
        <v>-6422</v>
      </c>
      <c r="P2675">
        <v>106486</v>
      </c>
      <c r="Q2675">
        <v>155058</v>
      </c>
      <c r="R2675">
        <v>9</v>
      </c>
      <c r="S2675">
        <v>41554873</v>
      </c>
      <c r="U2675" t="str">
        <f>IFERROR(LEFT(spotify_top_songs_audio_features[[#This Row],[artist_names]],SEARCH(",",spotify_top_songs_audio_features[[#This Row],[artist_names]])-1),spotify_top_songs_audio_features[[#This Row],[artist_names]])</f>
        <v>Danny Ocean</v>
      </c>
      <c r="V2675" t="str">
        <f>IFERROR(MID(spotify_top_songs_audio_features[[#This Row],[artist_names]],SEARCH(",",spotify_top_songs_audio_features[[#This Row],[artist_names]])+2,99),"")</f>
        <v/>
      </c>
      <c r="W2675" t="str">
        <f>spotify_top_songs_audio_features[[#This Row],[source]]</f>
        <v>Atlantic Records</v>
      </c>
      <c r="X2675" s="1">
        <f>spotify_top_songs_audio_features[[#This Row],[streams]]</f>
        <v>41554873</v>
      </c>
      <c r="Y2675" t="str">
        <f>IF(Tabela2[[#This Row],[feat]]="","","Feat")</f>
        <v/>
      </c>
      <c r="Z2675" s="17" t="str">
        <f>CONCATENATE(INT(spotify_top_songs_audio_features[[#This Row],[duration_ms]]/(60*1000)),":",MOD(INT(spotify_top_songs_audio_features[[#This Row],[duration_ms]]/1000),60))</f>
        <v>2:35</v>
      </c>
      <c r="AA26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75" t="str">
        <f>spotify_top_songs_audio_features[[#This Row],[track_name]]</f>
        <v>Swing</v>
      </c>
    </row>
    <row r="2676" spans="1:28" x14ac:dyDescent="0.25">
      <c r="A2676" t="s">
        <v>12811</v>
      </c>
      <c r="B2676" t="s">
        <v>12812</v>
      </c>
      <c r="C2676" t="s">
        <v>12813</v>
      </c>
      <c r="D2676" t="s">
        <v>282</v>
      </c>
      <c r="E2676" t="s">
        <v>102</v>
      </c>
      <c r="F2676" t="s">
        <v>32</v>
      </c>
      <c r="G2676" t="s">
        <v>25</v>
      </c>
      <c r="H2676">
        <v>612</v>
      </c>
      <c r="I2676">
        <v>884</v>
      </c>
      <c r="J2676">
        <v>454</v>
      </c>
      <c r="K2676" t="s">
        <v>12814</v>
      </c>
      <c r="L2676">
        <v>132</v>
      </c>
      <c r="M2676">
        <v>247</v>
      </c>
      <c r="N2676">
        <v>679</v>
      </c>
      <c r="O2676">
        <v>-4113</v>
      </c>
      <c r="P2676">
        <v>178043</v>
      </c>
      <c r="Q2676">
        <v>210795</v>
      </c>
      <c r="R2676">
        <v>5</v>
      </c>
      <c r="S2676">
        <v>41521444</v>
      </c>
      <c r="U2676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2676" t="str">
        <f>IFERROR(MID(spotify_top_songs_audio_features[[#This Row],[artist_names]],SEARCH(",",spotify_top_songs_audio_features[[#This Row],[artist_names]])+2,99),"")</f>
        <v>The Weeknd</v>
      </c>
      <c r="W2676" t="str">
        <f>spotify_top_songs_audio_features[[#This Row],[source]]</f>
        <v>Columbia</v>
      </c>
      <c r="X2676" s="1">
        <f>spotify_top_songs_audio_features[[#This Row],[streams]]</f>
        <v>41521444</v>
      </c>
      <c r="Y2676" t="str">
        <f>IF(Tabela2[[#This Row],[feat]]="","","Feat")</f>
        <v>Feat</v>
      </c>
      <c r="Z2676" s="17" t="str">
        <f>CONCATENATE(INT(spotify_top_songs_audio_features[[#This Row],[duration_ms]]/(60*1000)),":",MOD(INT(spotify_top_songs_audio_features[[#This Row],[duration_ms]]/1000),60))</f>
        <v>3:30</v>
      </c>
      <c r="AA26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676" t="str">
        <f>spotify_top_songs_audio_features[[#This Row],[track_name]]</f>
        <v>Over Now (with The Weeknd)</v>
      </c>
    </row>
    <row r="2677" spans="1:28" x14ac:dyDescent="0.25">
      <c r="A2677" t="s">
        <v>4498</v>
      </c>
      <c r="B2677" t="s">
        <v>472</v>
      </c>
      <c r="C2677" t="s">
        <v>4499</v>
      </c>
      <c r="D2677" t="s">
        <v>474</v>
      </c>
      <c r="E2677" t="s">
        <v>102</v>
      </c>
      <c r="F2677" t="s">
        <v>32</v>
      </c>
      <c r="G2677" t="s">
        <v>25</v>
      </c>
      <c r="H2677">
        <v>701</v>
      </c>
      <c r="I2677">
        <v>396</v>
      </c>
      <c r="J2677">
        <v>119</v>
      </c>
      <c r="K2677" t="s">
        <v>2757</v>
      </c>
      <c r="L2677">
        <v>209</v>
      </c>
      <c r="M2677">
        <v>223</v>
      </c>
      <c r="N2677">
        <v>115</v>
      </c>
      <c r="O2677">
        <v>-10182</v>
      </c>
      <c r="P2677">
        <v>129004</v>
      </c>
      <c r="Q2677">
        <v>206361</v>
      </c>
      <c r="R2677">
        <v>5</v>
      </c>
      <c r="S2677">
        <v>41500740</v>
      </c>
      <c r="U2677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2677" t="str">
        <f>IFERROR(MID(spotify_top_songs_audio_features[[#This Row],[artist_names]],SEARCH(",",spotify_top_songs_audio_features[[#This Row],[artist_names]])+2,99),"")</f>
        <v/>
      </c>
      <c r="W2677" t="str">
        <f>spotify_top_songs_audio_features[[#This Row],[source]]</f>
        <v>Right Hand Music Group, LLC/RCA Records</v>
      </c>
      <c r="X2677" s="1">
        <f>spotify_top_songs_audio_features[[#This Row],[streams]]</f>
        <v>41500740</v>
      </c>
      <c r="Y2677" t="str">
        <f>IF(Tabela2[[#This Row],[feat]]="","","Feat")</f>
        <v/>
      </c>
      <c r="Z2677" s="17" t="str">
        <f>CONCATENATE(INT(spotify_top_songs_audio_features[[#This Row],[duration_ms]]/(60*1000)),":",MOD(INT(spotify_top_songs_audio_features[[#This Row],[duration_ms]]/1000),60))</f>
        <v>3:26</v>
      </c>
      <c r="AA26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677" t="str">
        <f>spotify_top_songs_audio_features[[#This Row],[track_name]]</f>
        <v>Eleven</v>
      </c>
    </row>
    <row r="2678" spans="1:28" x14ac:dyDescent="0.25">
      <c r="A2678" t="s">
        <v>9297</v>
      </c>
      <c r="B2678" t="s">
        <v>2616</v>
      </c>
      <c r="C2678" t="s">
        <v>9298</v>
      </c>
      <c r="D2678" t="s">
        <v>8025</v>
      </c>
      <c r="E2678" t="s">
        <v>58</v>
      </c>
      <c r="F2678" t="s">
        <v>24</v>
      </c>
      <c r="G2678" t="s">
        <v>25</v>
      </c>
      <c r="H2678">
        <v>611</v>
      </c>
      <c r="I2678">
        <v>602</v>
      </c>
      <c r="J2678">
        <v>437</v>
      </c>
      <c r="K2678" t="s">
        <v>9299</v>
      </c>
      <c r="L2678">
        <v>0</v>
      </c>
      <c r="M2678">
        <v>112</v>
      </c>
      <c r="N2678">
        <v>624</v>
      </c>
      <c r="O2678">
        <v>-489</v>
      </c>
      <c r="P2678">
        <v>168154</v>
      </c>
      <c r="Q2678">
        <v>148460</v>
      </c>
      <c r="R2678">
        <v>8</v>
      </c>
      <c r="S2678">
        <v>41472112</v>
      </c>
      <c r="U2678" t="str">
        <f>IFERROR(LEFT(spotify_top_songs_audio_features[[#This Row],[artist_names]],SEARCH(",",spotify_top_songs_audio_features[[#This Row],[artist_names]])-1),spotify_top_songs_audio_features[[#This Row],[artist_names]])</f>
        <v>OneRepublic</v>
      </c>
      <c r="V2678" t="str">
        <f>IFERROR(MID(spotify_top_songs_audio_features[[#This Row],[artist_names]],SEARCH(",",spotify_top_songs_audio_features[[#This Row],[artist_names]])+2,99),"")</f>
        <v/>
      </c>
      <c r="W2678" t="str">
        <f>spotify_top_songs_audio_features[[#This Row],[source]]</f>
        <v>Mosley / Interscope</v>
      </c>
      <c r="X2678" s="1">
        <f>spotify_top_songs_audio_features[[#This Row],[streams]]</f>
        <v>41472112</v>
      </c>
      <c r="Y2678" t="str">
        <f>IF(Tabela2[[#This Row],[feat]]="","","Feat")</f>
        <v/>
      </c>
      <c r="Z2678" s="17" t="str">
        <f>CONCATENATE(INT(spotify_top_songs_audio_features[[#This Row],[duration_ms]]/(60*1000)),":",MOD(INT(spotify_top_songs_audio_features[[#This Row],[duration_ms]]/1000),60))</f>
        <v>2:28</v>
      </c>
      <c r="AA26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678" t="str">
        <f>spotify_top_songs_audio_features[[#This Row],[track_name]]</f>
        <v>Connection</v>
      </c>
    </row>
    <row r="2679" spans="1:28" x14ac:dyDescent="0.25">
      <c r="A2679" t="s">
        <v>3583</v>
      </c>
      <c r="B2679" t="s">
        <v>3584</v>
      </c>
      <c r="C2679" t="s">
        <v>3585</v>
      </c>
      <c r="D2679" t="s">
        <v>1119</v>
      </c>
      <c r="E2679" t="s">
        <v>102</v>
      </c>
      <c r="F2679" t="s">
        <v>32</v>
      </c>
      <c r="G2679" t="s">
        <v>25</v>
      </c>
      <c r="H2679">
        <v>758</v>
      </c>
      <c r="I2679">
        <v>812</v>
      </c>
      <c r="J2679">
        <v>854</v>
      </c>
      <c r="K2679" t="s">
        <v>1473</v>
      </c>
      <c r="L2679">
        <v>0</v>
      </c>
      <c r="M2679">
        <v>564</v>
      </c>
      <c r="N2679">
        <v>795</v>
      </c>
      <c r="O2679">
        <v>-3272</v>
      </c>
      <c r="P2679">
        <v>144908</v>
      </c>
      <c r="Q2679">
        <v>166821</v>
      </c>
      <c r="R2679">
        <v>5</v>
      </c>
      <c r="S2679">
        <v>41365521</v>
      </c>
      <c r="U2679" t="str">
        <f>IFERROR(LEFT(spotify_top_songs_audio_features[[#This Row],[artist_names]],SEARCH(",",spotify_top_songs_audio_features[[#This Row],[artist_names]])-1),spotify_top_songs_audio_features[[#This Row],[artist_names]])</f>
        <v>Fuerza Regida</v>
      </c>
      <c r="V2679" t="str">
        <f>IFERROR(MID(spotify_top_songs_audio_features[[#This Row],[artist_names]],SEARCH(",",spotify_top_songs_audio_features[[#This Row],[artist_names]])+2,99),"")</f>
        <v>Peso Pluma</v>
      </c>
      <c r="W2679" t="str">
        <f>spotify_top_songs_audio_features[[#This Row],[source]]</f>
        <v>Rancho Humilde/Street Mob Records</v>
      </c>
      <c r="X2679" s="1">
        <f>spotify_top_songs_audio_features[[#This Row],[streams]]</f>
        <v>41365521</v>
      </c>
      <c r="Y2679" t="str">
        <f>IF(Tabela2[[#This Row],[feat]]="","","Feat")</f>
        <v>Feat</v>
      </c>
      <c r="Z2679" s="17" t="str">
        <f>CONCATENATE(INT(spotify_top_songs_audio_features[[#This Row],[duration_ms]]/(60*1000)),":",MOD(INT(spotify_top_songs_audio_features[[#This Row],[duration_ms]]/1000),60))</f>
        <v>2:46</v>
      </c>
      <c r="AA26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679" t="str">
        <f>spotify_top_songs_audio_features[[#This Row],[track_name]]</f>
        <v>Igualito a Mi Apá</v>
      </c>
    </row>
    <row r="2680" spans="1:28" x14ac:dyDescent="0.25">
      <c r="A2680" t="s">
        <v>17551</v>
      </c>
      <c r="B2680" t="s">
        <v>1209</v>
      </c>
      <c r="C2680" t="s">
        <v>7862</v>
      </c>
      <c r="D2680" t="s">
        <v>1211</v>
      </c>
      <c r="E2680" t="s">
        <v>31</v>
      </c>
      <c r="F2680" t="s">
        <v>24</v>
      </c>
      <c r="G2680" t="s">
        <v>25</v>
      </c>
      <c r="H2680">
        <v>74</v>
      </c>
      <c r="I2680">
        <v>501</v>
      </c>
      <c r="J2680">
        <v>592</v>
      </c>
      <c r="K2680" t="s">
        <v>59</v>
      </c>
      <c r="L2680">
        <v>0</v>
      </c>
      <c r="M2680">
        <v>114</v>
      </c>
      <c r="N2680">
        <v>119</v>
      </c>
      <c r="O2680">
        <v>-6339</v>
      </c>
      <c r="P2680">
        <v>835</v>
      </c>
      <c r="Q2680">
        <v>231011</v>
      </c>
      <c r="R2680">
        <v>4</v>
      </c>
      <c r="S2680">
        <v>41323855</v>
      </c>
      <c r="U2680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680" t="str">
        <f>IFERROR(MID(spotify_top_songs_audio_features[[#This Row],[artist_names]],SEARCH(",",spotify_top_songs_audio_features[[#This Row],[artist_names]])+2,99),"")</f>
        <v/>
      </c>
      <c r="W2680" t="str">
        <f>spotify_top_songs_audio_features[[#This Row],[source]]</f>
        <v>Grade A Productions/Interscope Records</v>
      </c>
      <c r="X2680" s="1">
        <f>spotify_top_songs_audio_features[[#This Row],[streams]]</f>
        <v>41323855</v>
      </c>
      <c r="Y2680" t="str">
        <f>IF(Tabela2[[#This Row],[feat]]="","","Feat")</f>
        <v/>
      </c>
      <c r="Z2680" s="17" t="str">
        <f>CONCATENATE(INT(spotify_top_songs_audio_features[[#This Row],[duration_ms]]/(60*1000)),":",MOD(INT(spotify_top_songs_audio_features[[#This Row],[duration_ms]]/1000),60))</f>
        <v>3:51</v>
      </c>
      <c r="AA26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80" t="str">
        <f>spotify_top_songs_audio_features[[#This Row],[track_name]]</f>
        <v>Already Dead</v>
      </c>
    </row>
    <row r="2681" spans="1:28" x14ac:dyDescent="0.25">
      <c r="A2681" t="s">
        <v>963</v>
      </c>
      <c r="B2681" t="s">
        <v>624</v>
      </c>
      <c r="C2681" t="s">
        <v>964</v>
      </c>
      <c r="D2681" t="s">
        <v>141</v>
      </c>
      <c r="E2681" t="s">
        <v>58</v>
      </c>
      <c r="F2681" t="s">
        <v>32</v>
      </c>
      <c r="G2681" t="s">
        <v>25</v>
      </c>
      <c r="H2681">
        <v>712</v>
      </c>
      <c r="I2681">
        <v>599</v>
      </c>
      <c r="J2681">
        <v>112</v>
      </c>
      <c r="K2681" t="s">
        <v>965</v>
      </c>
      <c r="L2681">
        <v>2.15E-3</v>
      </c>
      <c r="M2681">
        <v>103</v>
      </c>
      <c r="N2681">
        <v>588</v>
      </c>
      <c r="O2681">
        <v>-6342</v>
      </c>
      <c r="P2681">
        <v>179788</v>
      </c>
      <c r="Q2681">
        <v>178000</v>
      </c>
      <c r="R2681">
        <v>6</v>
      </c>
      <c r="S2681">
        <v>41314090</v>
      </c>
      <c r="U2681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681" t="str">
        <f>IFERROR(MID(spotify_top_songs_audio_features[[#This Row],[artist_names]],SEARCH(",",spotify_top_songs_audio_features[[#This Row],[artist_names]])+2,99),"")</f>
        <v/>
      </c>
      <c r="W2681" t="str">
        <f>spotify_top_songs_audio_features[[#This Row],[source]]</f>
        <v>Rimas Entertainment LLC</v>
      </c>
      <c r="X2681" s="1">
        <f>spotify_top_songs_audio_features[[#This Row],[streams]]</f>
        <v>41314090</v>
      </c>
      <c r="Y2681" t="str">
        <f>IF(Tabela2[[#This Row],[feat]]="","","Feat")</f>
        <v/>
      </c>
      <c r="Z2681" s="17" t="str">
        <f>CONCATENATE(INT(spotify_top_songs_audio_features[[#This Row],[duration_ms]]/(60*1000)),":",MOD(INT(spotify_top_songs_audio_features[[#This Row],[duration_ms]]/1000),60))</f>
        <v>2:58</v>
      </c>
      <c r="AA26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681" t="str">
        <f>spotify_top_songs_audio_features[[#This Row],[track_name]]</f>
        <v>BYE ME FUI</v>
      </c>
    </row>
    <row r="2682" spans="1:28" x14ac:dyDescent="0.25">
      <c r="A2682" t="s">
        <v>5099</v>
      </c>
      <c r="B2682" t="s">
        <v>5100</v>
      </c>
      <c r="C2682" t="s">
        <v>5101</v>
      </c>
      <c r="D2682" t="s">
        <v>368</v>
      </c>
      <c r="E2682" t="s">
        <v>86</v>
      </c>
      <c r="F2682" t="s">
        <v>32</v>
      </c>
      <c r="G2682" t="s">
        <v>25</v>
      </c>
      <c r="H2682">
        <v>774</v>
      </c>
      <c r="I2682">
        <v>851</v>
      </c>
      <c r="J2682">
        <v>255</v>
      </c>
      <c r="K2682" t="s">
        <v>3516</v>
      </c>
      <c r="L2682">
        <v>0</v>
      </c>
      <c r="M2682">
        <v>568</v>
      </c>
      <c r="N2682">
        <v>695</v>
      </c>
      <c r="O2682">
        <v>-2795</v>
      </c>
      <c r="P2682">
        <v>180086</v>
      </c>
      <c r="Q2682">
        <v>257865</v>
      </c>
      <c r="R2682">
        <v>7</v>
      </c>
      <c r="S2682">
        <v>41272852</v>
      </c>
      <c r="U2682" t="str">
        <f>IFERROR(LEFT(spotify_top_songs_audio_features[[#This Row],[artist_names]],SEARCH(",",spotify_top_songs_audio_features[[#This Row],[artist_names]])-1),spotify_top_songs_audio_features[[#This Row],[artist_names]])</f>
        <v>Residente</v>
      </c>
      <c r="V2682" t="str">
        <f>IFERROR(MID(spotify_top_songs_audio_features[[#This Row],[artist_names]],SEARCH(",",spotify_top_songs_audio_features[[#This Row],[artist_names]])+2,99),"")</f>
        <v>Bad Bunny</v>
      </c>
      <c r="W2682" t="str">
        <f>spotify_top_songs_audio_features[[#This Row],[source]]</f>
        <v>5020 Records</v>
      </c>
      <c r="X2682" s="1">
        <f>spotify_top_songs_audio_features[[#This Row],[streams]]</f>
        <v>41272852</v>
      </c>
      <c r="Y2682" t="str">
        <f>IF(Tabela2[[#This Row],[feat]]="","","Feat")</f>
        <v>Feat</v>
      </c>
      <c r="Z2682" s="17" t="str">
        <f>CONCATENATE(INT(spotify_top_songs_audio_features[[#This Row],[duration_ms]]/(60*1000)),":",MOD(INT(spotify_top_songs_audio_features[[#This Row],[duration_ms]]/1000),60))</f>
        <v>4:17</v>
      </c>
      <c r="AA26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682" t="str">
        <f>spotify_top_songs_audio_features[[#This Row],[track_name]]</f>
        <v>Bellacoso</v>
      </c>
    </row>
    <row r="2683" spans="1:28" x14ac:dyDescent="0.25">
      <c r="A2683" t="s">
        <v>4578</v>
      </c>
      <c r="B2683" t="s">
        <v>4579</v>
      </c>
      <c r="C2683" t="s">
        <v>4580</v>
      </c>
      <c r="D2683" t="s">
        <v>377</v>
      </c>
      <c r="E2683" t="s">
        <v>43</v>
      </c>
      <c r="F2683" t="s">
        <v>32</v>
      </c>
      <c r="G2683" t="s">
        <v>25</v>
      </c>
      <c r="H2683">
        <v>664</v>
      </c>
      <c r="I2683">
        <v>508</v>
      </c>
      <c r="J2683">
        <v>33</v>
      </c>
      <c r="K2683" t="s">
        <v>1843</v>
      </c>
      <c r="L2683">
        <v>0</v>
      </c>
      <c r="M2683">
        <v>126</v>
      </c>
      <c r="N2683">
        <v>228</v>
      </c>
      <c r="O2683">
        <v>-7684</v>
      </c>
      <c r="P2683">
        <v>120313</v>
      </c>
      <c r="Q2683">
        <v>200000</v>
      </c>
      <c r="R2683">
        <v>5</v>
      </c>
      <c r="S2683">
        <v>41236576</v>
      </c>
      <c r="U2683" t="str">
        <f>IFERROR(LEFT(spotify_top_songs_audio_features[[#This Row],[artist_names]],SEARCH(",",spotify_top_songs_audio_features[[#This Row],[artist_names]])-1),spotify_top_songs_audio_features[[#This Row],[artist_names]])</f>
        <v>Vulgo FK</v>
      </c>
      <c r="V2683" t="str">
        <f>IFERROR(MID(spotify_top_songs_audio_features[[#This Row],[artist_names]],SEARCH(",",spotify_top_songs_audio_features[[#This Row],[artist_names]])+2,99),"")</f>
        <v>MC PH, Veigh, Pedro Lotto, Fepache</v>
      </c>
      <c r="W2683" t="str">
        <f>spotify_top_songs_audio_features[[#This Row],[source]]</f>
        <v>Som Livre</v>
      </c>
      <c r="X2683" s="1">
        <f>spotify_top_songs_audio_features[[#This Row],[streams]]</f>
        <v>41236576</v>
      </c>
      <c r="Y2683" t="str">
        <f>IF(Tabela2[[#This Row],[feat]]="","","Feat")</f>
        <v>Feat</v>
      </c>
      <c r="Z2683" s="17" t="str">
        <f>CONCATENATE(INT(spotify_top_songs_audio_features[[#This Row],[duration_ms]]/(60*1000)),":",MOD(INT(spotify_top_songs_audio_features[[#This Row],[duration_ms]]/1000),60))</f>
        <v>3:20</v>
      </c>
      <c r="AA26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83" t="str">
        <f>spotify_top_songs_audio_features[[#This Row],[track_name]]</f>
        <v>Ballena</v>
      </c>
    </row>
    <row r="2684" spans="1:28" x14ac:dyDescent="0.25">
      <c r="A2684" t="s">
        <v>1568</v>
      </c>
      <c r="B2684" t="s">
        <v>1569</v>
      </c>
      <c r="C2684" t="s">
        <v>1570</v>
      </c>
      <c r="D2684" t="s">
        <v>282</v>
      </c>
      <c r="E2684" t="s">
        <v>177</v>
      </c>
      <c r="F2684" t="s">
        <v>32</v>
      </c>
      <c r="G2684" t="s">
        <v>1571</v>
      </c>
      <c r="H2684">
        <v>567</v>
      </c>
      <c r="I2684">
        <v>515</v>
      </c>
      <c r="J2684">
        <v>247</v>
      </c>
      <c r="K2684" t="s">
        <v>1572</v>
      </c>
      <c r="L2684">
        <v>0</v>
      </c>
      <c r="M2684">
        <v>78</v>
      </c>
      <c r="N2684">
        <v>321</v>
      </c>
      <c r="O2684">
        <v>-10265</v>
      </c>
      <c r="P2684">
        <v>1201</v>
      </c>
      <c r="Q2684">
        <v>224000</v>
      </c>
      <c r="R2684">
        <v>13</v>
      </c>
      <c r="S2684">
        <v>41234173</v>
      </c>
      <c r="U2684" t="str">
        <f>IFERROR(LEFT(spotify_top_songs_audio_features[[#This Row],[artist_names]],SEARCH(",",spotify_top_songs_audio_features[[#This Row],[artist_names]])-1),spotify_top_songs_audio_features[[#This Row],[artist_names]])</f>
        <v>Lil Tjay</v>
      </c>
      <c r="V2684" t="str">
        <f>IFERROR(MID(spotify_top_songs_audio_features[[#This Row],[artist_names]],SEARCH(",",spotify_top_songs_audio_features[[#This Row],[artist_names]])+2,99),"")</f>
        <v/>
      </c>
      <c r="W2684" t="str">
        <f>spotify_top_songs_audio_features[[#This Row],[source]]</f>
        <v>Columbia</v>
      </c>
      <c r="X2684" s="1">
        <f>spotify_top_songs_audio_features[[#This Row],[streams]]</f>
        <v>41234173</v>
      </c>
      <c r="Y2684" t="str">
        <f>IF(Tabela2[[#This Row],[feat]]="","","Feat")</f>
        <v/>
      </c>
      <c r="Z2684" s="17" t="str">
        <f>CONCATENATE(INT(spotify_top_songs_audio_features[[#This Row],[duration_ms]]/(60*1000)),":",MOD(INT(spotify_top_songs_audio_features[[#This Row],[duration_ms]]/1000),60))</f>
        <v>3:44</v>
      </c>
      <c r="AA26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684" t="str">
        <f>spotify_top_songs_audio_features[[#This Row],[track_name]]</f>
        <v>F.N</v>
      </c>
    </row>
    <row r="2685" spans="1:28" x14ac:dyDescent="0.25">
      <c r="A2685" t="s">
        <v>15800</v>
      </c>
      <c r="B2685" t="s">
        <v>284</v>
      </c>
      <c r="C2685" t="s">
        <v>15801</v>
      </c>
      <c r="D2685" t="s">
        <v>423</v>
      </c>
      <c r="E2685" t="s">
        <v>142</v>
      </c>
      <c r="F2685" t="s">
        <v>24</v>
      </c>
      <c r="G2685" t="s">
        <v>25</v>
      </c>
      <c r="H2685">
        <v>701</v>
      </c>
      <c r="I2685">
        <v>741</v>
      </c>
      <c r="J2685">
        <v>313</v>
      </c>
      <c r="K2685" t="s">
        <v>2757</v>
      </c>
      <c r="L2685">
        <v>0</v>
      </c>
      <c r="M2685">
        <v>699</v>
      </c>
      <c r="N2685">
        <v>588</v>
      </c>
      <c r="O2685">
        <v>-6157</v>
      </c>
      <c r="P2685">
        <v>140177</v>
      </c>
      <c r="Q2685">
        <v>178623</v>
      </c>
      <c r="R2685">
        <v>3</v>
      </c>
      <c r="S2685">
        <v>41212173</v>
      </c>
      <c r="U268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685" t="str">
        <f>IFERROR(MID(spotify_top_songs_audio_features[[#This Row],[artist_names]],SEARCH(",",spotify_top_songs_audio_features[[#This Row],[artist_names]])+2,99),"")</f>
        <v/>
      </c>
      <c r="W2685" t="str">
        <f>spotify_top_songs_audio_features[[#This Row],[source]]</f>
        <v>OVO</v>
      </c>
      <c r="X2685" s="1">
        <f>spotify_top_songs_audio_features[[#This Row],[streams]]</f>
        <v>41212173</v>
      </c>
      <c r="Y2685" t="str">
        <f>IF(Tabela2[[#This Row],[feat]]="","","Feat")</f>
        <v/>
      </c>
      <c r="Z2685" s="17" t="str">
        <f>CONCATENATE(INT(spotify_top_songs_audio_features[[#This Row],[duration_ms]]/(60*1000)),":",MOD(INT(spotify_top_songs_audio_features[[#This Row],[duration_ms]]/1000),60))</f>
        <v>2:58</v>
      </c>
      <c r="AA26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685" t="str">
        <f>spotify_top_songs_audio_features[[#This Row],[track_name]]</f>
        <v>Papi’s Home</v>
      </c>
    </row>
    <row r="2686" spans="1:28" x14ac:dyDescent="0.25">
      <c r="A2686" t="s">
        <v>11037</v>
      </c>
      <c r="B2686" t="s">
        <v>1209</v>
      </c>
      <c r="C2686" t="s">
        <v>7444</v>
      </c>
      <c r="D2686" t="s">
        <v>1211</v>
      </c>
      <c r="E2686" t="s">
        <v>86</v>
      </c>
      <c r="F2686" t="s">
        <v>24</v>
      </c>
      <c r="G2686" t="s">
        <v>25</v>
      </c>
      <c r="H2686">
        <v>747</v>
      </c>
      <c r="I2686">
        <v>622</v>
      </c>
      <c r="J2686">
        <v>838</v>
      </c>
      <c r="K2686" t="s">
        <v>899</v>
      </c>
      <c r="L2686">
        <v>0</v>
      </c>
      <c r="M2686">
        <v>151</v>
      </c>
      <c r="N2686">
        <v>57</v>
      </c>
      <c r="O2686">
        <v>-5825</v>
      </c>
      <c r="P2686">
        <v>15993</v>
      </c>
      <c r="Q2686">
        <v>181661</v>
      </c>
      <c r="R2686">
        <v>11</v>
      </c>
      <c r="S2686">
        <v>41172076</v>
      </c>
      <c r="U268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686" t="str">
        <f>IFERROR(MID(spotify_top_songs_audio_features[[#This Row],[artist_names]],SEARCH(",",spotify_top_songs_audio_features[[#This Row],[artist_names]])+2,99),"")</f>
        <v/>
      </c>
      <c r="W2686" t="str">
        <f>spotify_top_songs_audio_features[[#This Row],[source]]</f>
        <v>Grade A Productions/Interscope Records</v>
      </c>
      <c r="X2686" s="1">
        <f>spotify_top_songs_audio_features[[#This Row],[streams]]</f>
        <v>41172076</v>
      </c>
      <c r="Y2686" t="str">
        <f>IF(Tabela2[[#This Row],[feat]]="","","Feat")</f>
        <v/>
      </c>
      <c r="Z2686" s="17" t="str">
        <f>CONCATENATE(INT(spotify_top_songs_audio_features[[#This Row],[duration_ms]]/(60*1000)),":",MOD(INT(spotify_top_songs_audio_features[[#This Row],[duration_ms]]/1000),60))</f>
        <v>3:1</v>
      </c>
      <c r="AA26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686" t="str">
        <f>spotify_top_songs_audio_features[[#This Row],[track_name]]</f>
        <v>Conversations</v>
      </c>
    </row>
    <row r="2687" spans="1:28" x14ac:dyDescent="0.25">
      <c r="A2687" t="s">
        <v>7063</v>
      </c>
      <c r="B2687" t="s">
        <v>558</v>
      </c>
      <c r="C2687" t="s">
        <v>7064</v>
      </c>
      <c r="D2687" t="s">
        <v>1495</v>
      </c>
      <c r="E2687" t="s">
        <v>70</v>
      </c>
      <c r="F2687" t="s">
        <v>24</v>
      </c>
      <c r="G2687" t="s">
        <v>25</v>
      </c>
      <c r="H2687">
        <v>772</v>
      </c>
      <c r="I2687">
        <v>498</v>
      </c>
      <c r="J2687">
        <v>649</v>
      </c>
      <c r="K2687" t="s">
        <v>2364</v>
      </c>
      <c r="L2687">
        <v>0</v>
      </c>
      <c r="M2687">
        <v>898</v>
      </c>
      <c r="N2687">
        <v>351</v>
      </c>
      <c r="O2687">
        <v>-7661</v>
      </c>
      <c r="P2687">
        <v>81817</v>
      </c>
      <c r="Q2687">
        <v>216727</v>
      </c>
      <c r="R2687">
        <v>4</v>
      </c>
      <c r="S2687">
        <v>41165875</v>
      </c>
      <c r="U2687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2687" t="str">
        <f>IFERROR(MID(spotify_top_songs_audio_features[[#This Row],[artist_names]],SEARCH(",",spotify_top_songs_audio_features[[#This Row],[artist_names]])+2,99),"")</f>
        <v/>
      </c>
      <c r="W2687" t="str">
        <f>spotify_top_songs_audio_features[[#This Row],[source]]</f>
        <v>J. Cole P&amp;D</v>
      </c>
      <c r="X2687" s="1">
        <f>spotify_top_songs_audio_features[[#This Row],[streams]]</f>
        <v>41165875</v>
      </c>
      <c r="Y2687" t="str">
        <f>IF(Tabela2[[#This Row],[feat]]="","","Feat")</f>
        <v/>
      </c>
      <c r="Z2687" s="17" t="str">
        <f>CONCATENATE(INT(spotify_top_songs_audio_features[[#This Row],[duration_ms]]/(60*1000)),":",MOD(INT(spotify_top_songs_audio_features[[#This Row],[duration_ms]]/1000),60))</f>
        <v>3:36</v>
      </c>
      <c r="AA26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687" t="str">
        <f>spotify_top_songs_audio_features[[#This Row],[track_name]]</f>
        <v>ATM</v>
      </c>
    </row>
    <row r="2688" spans="1:28" x14ac:dyDescent="0.25">
      <c r="A2688" t="s">
        <v>17738</v>
      </c>
      <c r="B2688" t="s">
        <v>289</v>
      </c>
      <c r="C2688" t="s">
        <v>15401</v>
      </c>
      <c r="D2688" t="s">
        <v>37</v>
      </c>
      <c r="E2688" t="s">
        <v>23</v>
      </c>
      <c r="F2688" t="s">
        <v>32</v>
      </c>
      <c r="G2688" t="s">
        <v>25</v>
      </c>
      <c r="H2688">
        <v>726</v>
      </c>
      <c r="I2688">
        <v>708</v>
      </c>
      <c r="J2688">
        <v>356</v>
      </c>
      <c r="K2688" t="s">
        <v>5021</v>
      </c>
      <c r="L2688">
        <v>0</v>
      </c>
      <c r="M2688">
        <v>348</v>
      </c>
      <c r="N2688">
        <v>417</v>
      </c>
      <c r="O2688">
        <v>-6908</v>
      </c>
      <c r="P2688">
        <v>105084</v>
      </c>
      <c r="Q2688">
        <v>200133</v>
      </c>
      <c r="R2688">
        <v>5</v>
      </c>
      <c r="S2688">
        <v>41112205</v>
      </c>
      <c r="U2688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2688" t="str">
        <f>IFERROR(MID(spotify_top_songs_audio_features[[#This Row],[artist_names]],SEARCH(",",spotify_top_songs_audio_features[[#This Row],[artist_names]])+2,99),"")</f>
        <v/>
      </c>
      <c r="W2688" t="str">
        <f>spotify_top_songs_audio_features[[#This Row],[source]]</f>
        <v>Island Records</v>
      </c>
      <c r="X2688" s="1">
        <f>spotify_top_songs_audio_features[[#This Row],[streams]]</f>
        <v>41112205</v>
      </c>
      <c r="Y2688" t="str">
        <f>IF(Tabela2[[#This Row],[feat]]="","","Feat")</f>
        <v/>
      </c>
      <c r="Z2688" s="17" t="str">
        <f>CONCATENATE(INT(spotify_top_songs_audio_features[[#This Row],[duration_ms]]/(60*1000)),":",MOD(INT(spotify_top_songs_audio_features[[#This Row],[duration_ms]]/1000),60))</f>
        <v>3:20</v>
      </c>
      <c r="AA26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688" t="str">
        <f>spotify_top_songs_audio_features[[#This Row],[track_name]]</f>
        <v>Lost In Japan</v>
      </c>
    </row>
    <row r="2689" spans="1:28" x14ac:dyDescent="0.25">
      <c r="A2689" t="s">
        <v>12277</v>
      </c>
      <c r="B2689" t="s">
        <v>284</v>
      </c>
      <c r="C2689" t="s">
        <v>12278</v>
      </c>
      <c r="D2689" t="s">
        <v>423</v>
      </c>
      <c r="E2689" t="s">
        <v>43</v>
      </c>
      <c r="F2689" t="s">
        <v>24</v>
      </c>
      <c r="G2689" t="s">
        <v>25</v>
      </c>
      <c r="H2689">
        <v>568</v>
      </c>
      <c r="I2689">
        <v>56</v>
      </c>
      <c r="J2689">
        <v>42</v>
      </c>
      <c r="K2689" t="s">
        <v>915</v>
      </c>
      <c r="L2689">
        <v>3.0499999999999999E-4</v>
      </c>
      <c r="M2689">
        <v>39</v>
      </c>
      <c r="N2689">
        <v>246</v>
      </c>
      <c r="O2689">
        <v>-9059</v>
      </c>
      <c r="P2689">
        <v>130019</v>
      </c>
      <c r="Q2689">
        <v>308756</v>
      </c>
      <c r="R2689">
        <v>3</v>
      </c>
      <c r="S2689">
        <v>41085305</v>
      </c>
      <c r="U268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689" t="str">
        <f>IFERROR(MID(spotify_top_songs_audio_features[[#This Row],[artist_names]],SEARCH(",",spotify_top_songs_audio_features[[#This Row],[artist_names]])+2,99),"")</f>
        <v/>
      </c>
      <c r="W2689" t="str">
        <f>spotify_top_songs_audio_features[[#This Row],[source]]</f>
        <v>OVO</v>
      </c>
      <c r="X2689" s="1">
        <f>spotify_top_songs_audio_features[[#This Row],[streams]]</f>
        <v>41085305</v>
      </c>
      <c r="Y2689" t="str">
        <f>IF(Tabela2[[#This Row],[feat]]="","","Feat")</f>
        <v/>
      </c>
      <c r="Z2689" s="17" t="str">
        <f>CONCATENATE(INT(spotify_top_songs_audio_features[[#This Row],[duration_ms]]/(60*1000)),":",MOD(INT(spotify_top_songs_audio_features[[#This Row],[duration_ms]]/1000),60))</f>
        <v>5:8</v>
      </c>
      <c r="AA26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89" t="str">
        <f>spotify_top_songs_audio_features[[#This Row],[track_name]]</f>
        <v>TSU</v>
      </c>
    </row>
    <row r="2690" spans="1:28" x14ac:dyDescent="0.25">
      <c r="A2690" t="s">
        <v>15112</v>
      </c>
      <c r="B2690" t="s">
        <v>1209</v>
      </c>
      <c r="C2690" t="s">
        <v>15113</v>
      </c>
      <c r="D2690" t="s">
        <v>1211</v>
      </c>
      <c r="E2690" t="s">
        <v>31</v>
      </c>
      <c r="F2690" t="s">
        <v>32</v>
      </c>
      <c r="G2690" t="s">
        <v>25</v>
      </c>
      <c r="H2690">
        <v>623</v>
      </c>
      <c r="I2690">
        <v>608</v>
      </c>
      <c r="J2690">
        <v>434</v>
      </c>
      <c r="K2690" t="s">
        <v>7625</v>
      </c>
      <c r="L2690">
        <v>0</v>
      </c>
      <c r="M2690">
        <v>105</v>
      </c>
      <c r="N2690">
        <v>263</v>
      </c>
      <c r="O2690">
        <v>-5937</v>
      </c>
      <c r="P2690">
        <v>8498</v>
      </c>
      <c r="Q2690">
        <v>208518</v>
      </c>
      <c r="R2690">
        <v>4</v>
      </c>
      <c r="S2690">
        <v>41079875</v>
      </c>
      <c r="U2690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690" t="str">
        <f>IFERROR(MID(spotify_top_songs_audio_features[[#This Row],[artist_names]],SEARCH(",",spotify_top_songs_audio_features[[#This Row],[artist_names]])+2,99),"")</f>
        <v/>
      </c>
      <c r="W2690" t="str">
        <f>spotify_top_songs_audio_features[[#This Row],[source]]</f>
        <v>Grade A Productions/Interscope Records</v>
      </c>
      <c r="X2690" s="1">
        <f>spotify_top_songs_audio_features[[#This Row],[streams]]</f>
        <v>41079875</v>
      </c>
      <c r="Y2690" t="str">
        <f>IF(Tabela2[[#This Row],[feat]]="","","Feat")</f>
        <v/>
      </c>
      <c r="Z2690" s="17" t="str">
        <f>CONCATENATE(INT(spotify_top_songs_audio_features[[#This Row],[duration_ms]]/(60*1000)),":",MOD(INT(spotify_top_songs_audio_features[[#This Row],[duration_ms]]/1000),60))</f>
        <v>3:28</v>
      </c>
      <c r="AA26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90" t="str">
        <f>spotify_top_songs_audio_features[[#This Row],[track_name]]</f>
        <v>Fast</v>
      </c>
    </row>
    <row r="2691" spans="1:28" x14ac:dyDescent="0.25">
      <c r="A2691" t="s">
        <v>10758</v>
      </c>
      <c r="B2691" t="s">
        <v>463</v>
      </c>
      <c r="C2691" t="s">
        <v>10759</v>
      </c>
      <c r="D2691" t="s">
        <v>385</v>
      </c>
      <c r="E2691" t="s">
        <v>31</v>
      </c>
      <c r="F2691" t="s">
        <v>24</v>
      </c>
      <c r="G2691" t="s">
        <v>25</v>
      </c>
      <c r="H2691">
        <v>67</v>
      </c>
      <c r="I2691">
        <v>7</v>
      </c>
      <c r="J2691">
        <v>196</v>
      </c>
      <c r="K2691" t="s">
        <v>4047</v>
      </c>
      <c r="L2691">
        <v>5.3399999999999997E-4</v>
      </c>
      <c r="M2691">
        <v>226</v>
      </c>
      <c r="N2691">
        <v>648</v>
      </c>
      <c r="O2691">
        <v>-7893</v>
      </c>
      <c r="P2691">
        <v>69986</v>
      </c>
      <c r="Q2691">
        <v>160293</v>
      </c>
      <c r="R2691">
        <v>5</v>
      </c>
      <c r="S2691">
        <v>41055203</v>
      </c>
      <c r="U2691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691" t="str">
        <f>IFERROR(MID(spotify_top_songs_audio_features[[#This Row],[artist_names]],SEARCH(",",spotify_top_songs_audio_features[[#This Row],[artist_names]])+2,99),"")</f>
        <v/>
      </c>
      <c r="W2691" t="str">
        <f>spotify_top_songs_audio_features[[#This Row],[source]]</f>
        <v>Aftermath</v>
      </c>
      <c r="X2691" s="1">
        <f>spotify_top_songs_audio_features[[#This Row],[streams]]</f>
        <v>41055203</v>
      </c>
      <c r="Y2691" t="str">
        <f>IF(Tabela2[[#This Row],[feat]]="","","Feat")</f>
        <v/>
      </c>
      <c r="Z2691" s="17" t="str">
        <f>CONCATENATE(INT(spotify_top_songs_audio_features[[#This Row],[duration_ms]]/(60*1000)),":",MOD(INT(spotify_top_songs_audio_features[[#This Row],[duration_ms]]/1000),60))</f>
        <v>2:40</v>
      </c>
      <c r="AA26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91" t="str">
        <f>spotify_top_songs_audio_features[[#This Row],[track_name]]</f>
        <v>YAH.</v>
      </c>
    </row>
    <row r="2692" spans="1:28" x14ac:dyDescent="0.25">
      <c r="A2692" t="s">
        <v>2075</v>
      </c>
      <c r="B2692" t="s">
        <v>2076</v>
      </c>
      <c r="C2692" t="s">
        <v>2077</v>
      </c>
      <c r="D2692" t="s">
        <v>2078</v>
      </c>
      <c r="E2692" t="s">
        <v>31</v>
      </c>
      <c r="F2692" t="s">
        <v>24</v>
      </c>
      <c r="G2692" t="s">
        <v>25</v>
      </c>
      <c r="H2692">
        <v>753</v>
      </c>
      <c r="I2692">
        <v>646</v>
      </c>
      <c r="J2692">
        <v>973</v>
      </c>
      <c r="K2692" t="s">
        <v>2079</v>
      </c>
      <c r="L2692">
        <v>12</v>
      </c>
      <c r="M2692">
        <v>961</v>
      </c>
      <c r="N2692">
        <v>438</v>
      </c>
      <c r="O2692">
        <v>-4564</v>
      </c>
      <c r="P2692">
        <v>1000</v>
      </c>
      <c r="Q2692">
        <v>186231</v>
      </c>
      <c r="R2692">
        <v>9</v>
      </c>
      <c r="S2692">
        <v>41005471</v>
      </c>
      <c r="U2692" t="str">
        <f>IFERROR(LEFT(spotify_top_songs_audio_features[[#This Row],[artist_names]],SEARCH(",",spotify_top_songs_audio_features[[#This Row],[artist_names]])-1),spotify_top_songs_audio_features[[#This Row],[artist_names]])</f>
        <v>Cashmere Cat</v>
      </c>
      <c r="V2692" t="str">
        <f>IFERROR(MID(spotify_top_songs_audio_features[[#This Row],[artist_names]],SEARCH(",",spotify_top_songs_audio_features[[#This Row],[artist_names]])+2,99),"")</f>
        <v>Major Lazer, Tory Lanez</v>
      </c>
      <c r="W2692" t="str">
        <f>spotify_top_songs_audio_features[[#This Row],[source]]</f>
        <v>Benny Blanco Major</v>
      </c>
      <c r="X2692" s="1">
        <f>spotify_top_songs_audio_features[[#This Row],[streams]]</f>
        <v>41005471</v>
      </c>
      <c r="Y2692" t="str">
        <f>IF(Tabela2[[#This Row],[feat]]="","","Feat")</f>
        <v>Feat</v>
      </c>
      <c r="Z2692" s="17" t="str">
        <f>CONCATENATE(INT(spotify_top_songs_audio_features[[#This Row],[duration_ms]]/(60*1000)),":",MOD(INT(spotify_top_songs_audio_features[[#This Row],[duration_ms]]/1000),60))</f>
        <v>3:6</v>
      </c>
      <c r="AA26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692" t="str">
        <f>spotify_top_songs_audio_features[[#This Row],[track_name]]</f>
        <v>Miss You (with Major Lazer &amp; Tory Lanez)</v>
      </c>
    </row>
    <row r="2693" spans="1:28" x14ac:dyDescent="0.25">
      <c r="A2693" t="s">
        <v>16113</v>
      </c>
      <c r="B2693" t="s">
        <v>528</v>
      </c>
      <c r="C2693" t="s">
        <v>9477</v>
      </c>
      <c r="D2693" t="s">
        <v>16114</v>
      </c>
      <c r="E2693" t="s">
        <v>113</v>
      </c>
      <c r="F2693" t="s">
        <v>32</v>
      </c>
      <c r="G2693" t="s">
        <v>25</v>
      </c>
      <c r="H2693">
        <v>684</v>
      </c>
      <c r="I2693">
        <v>905</v>
      </c>
      <c r="J2693">
        <v>765</v>
      </c>
      <c r="K2693" t="s">
        <v>4913</v>
      </c>
      <c r="L2693">
        <v>0</v>
      </c>
      <c r="M2693">
        <v>525</v>
      </c>
      <c r="N2693">
        <v>492</v>
      </c>
      <c r="O2693">
        <v>-3187</v>
      </c>
      <c r="P2693">
        <v>95985</v>
      </c>
      <c r="Q2693">
        <v>159011</v>
      </c>
      <c r="R2693">
        <v>6</v>
      </c>
      <c r="S2693">
        <v>40978627</v>
      </c>
      <c r="U2693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2693" t="str">
        <f>IFERROR(MID(spotify_top_songs_audio_features[[#This Row],[artist_names]],SEARCH(",",spotify_top_songs_audio_features[[#This Row],[artist_names]])+2,99),"")</f>
        <v>Ariana Grande</v>
      </c>
      <c r="W2693" t="str">
        <f>spotify_top_songs_audio_features[[#This Row],[source]]</f>
        <v>Warner Music Group - X5 Music Group</v>
      </c>
      <c r="X2693" s="1">
        <f>spotify_top_songs_audio_features[[#This Row],[streams]]</f>
        <v>40978627</v>
      </c>
      <c r="Y2693" t="str">
        <f>IF(Tabela2[[#This Row],[feat]]="","","Feat")</f>
        <v>Feat</v>
      </c>
      <c r="Z2693" s="17" t="str">
        <f>CONCATENATE(INT(spotify_top_songs_audio_features[[#This Row],[duration_ms]]/(60*1000)),":",MOD(INT(spotify_top_songs_audio_features[[#This Row],[duration_ms]]/1000),60))</f>
        <v>2:39</v>
      </c>
      <c r="AA26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93" t="str">
        <f>spotify_top_songs_audio_features[[#This Row],[track_name]]</f>
        <v>Good as Hell</v>
      </c>
    </row>
    <row r="2694" spans="1:28" x14ac:dyDescent="0.25">
      <c r="A2694" t="s">
        <v>12819</v>
      </c>
      <c r="B2694" t="s">
        <v>5819</v>
      </c>
      <c r="C2694" t="s">
        <v>12820</v>
      </c>
      <c r="D2694" t="s">
        <v>2521</v>
      </c>
      <c r="E2694" t="s">
        <v>177</v>
      </c>
      <c r="F2694" t="s">
        <v>32</v>
      </c>
      <c r="G2694" t="s">
        <v>25</v>
      </c>
      <c r="H2694">
        <v>899</v>
      </c>
      <c r="I2694">
        <v>626</v>
      </c>
      <c r="J2694">
        <v>292</v>
      </c>
      <c r="K2694" t="s">
        <v>3329</v>
      </c>
      <c r="L2694">
        <v>0</v>
      </c>
      <c r="M2694">
        <v>631</v>
      </c>
      <c r="N2694">
        <v>873</v>
      </c>
      <c r="O2694">
        <v>-4228</v>
      </c>
      <c r="P2694">
        <v>88007</v>
      </c>
      <c r="Q2694">
        <v>234320</v>
      </c>
      <c r="R2694">
        <v>11</v>
      </c>
      <c r="S2694">
        <v>40941896</v>
      </c>
      <c r="U2694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2694" t="str">
        <f>IFERROR(MID(spotify_top_songs_audio_features[[#This Row],[artist_names]],SEARCH(",",spotify_top_songs_audio_features[[#This Row],[artist_names]])+2,99),"")</f>
        <v/>
      </c>
      <c r="W2694" t="str">
        <f>spotify_top_songs_audio_features[[#This Row],[source]]</f>
        <v>El Cartel Records (EC3)</v>
      </c>
      <c r="X2694" s="1">
        <f>spotify_top_songs_audio_features[[#This Row],[streams]]</f>
        <v>40941896</v>
      </c>
      <c r="Y2694" t="str">
        <f>IF(Tabela2[[#This Row],[feat]]="","","Feat")</f>
        <v/>
      </c>
      <c r="Z2694" s="17" t="str">
        <f>CONCATENATE(INT(spotify_top_songs_audio_features[[#This Row],[duration_ms]]/(60*1000)),":",MOD(INT(spotify_top_songs_audio_features[[#This Row],[duration_ms]]/1000),60))</f>
        <v>3:54</v>
      </c>
      <c r="AA26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694" t="str">
        <f>spotify_top_songs_audio_features[[#This Row],[track_name]]</f>
        <v>Shaky Shaky</v>
      </c>
    </row>
    <row r="2695" spans="1:28" x14ac:dyDescent="0.25">
      <c r="A2695" t="s">
        <v>14308</v>
      </c>
      <c r="B2695" t="s">
        <v>14309</v>
      </c>
      <c r="C2695" t="s">
        <v>14310</v>
      </c>
      <c r="D2695" t="s">
        <v>259</v>
      </c>
      <c r="E2695" t="s">
        <v>113</v>
      </c>
      <c r="F2695" t="s">
        <v>24</v>
      </c>
      <c r="G2695" t="s">
        <v>25</v>
      </c>
      <c r="H2695">
        <v>522</v>
      </c>
      <c r="I2695">
        <v>833</v>
      </c>
      <c r="J2695">
        <v>575</v>
      </c>
      <c r="K2695" t="s">
        <v>8667</v>
      </c>
      <c r="L2695">
        <v>0</v>
      </c>
      <c r="M2695">
        <v>127</v>
      </c>
      <c r="N2695">
        <v>296</v>
      </c>
      <c r="O2695">
        <v>-3715</v>
      </c>
      <c r="P2695">
        <v>180009</v>
      </c>
      <c r="Q2695">
        <v>193569</v>
      </c>
      <c r="R2695">
        <v>9</v>
      </c>
      <c r="S2695">
        <v>40925494</v>
      </c>
      <c r="U2695" t="str">
        <f>IFERROR(LEFT(spotify_top_songs_audio_features[[#This Row],[artist_names]],SEARCH(",",spotify_top_songs_audio_features[[#This Row],[artist_names]])-1),spotify_top_songs_audio_features[[#This Row],[artist_names]])</f>
        <v>Cheat Codes</v>
      </c>
      <c r="V2695" t="str">
        <f>IFERROR(MID(spotify_top_songs_audio_features[[#This Row],[artist_names]],SEARCH(",",spotify_top_songs_audio_features[[#This Row],[artist_names]])+2,99),"")</f>
        <v>Fetty Wap, CVBZ</v>
      </c>
      <c r="W2695" t="str">
        <f>spotify_top_songs_audio_features[[#This Row],[source]]</f>
        <v>Parlophone UK</v>
      </c>
      <c r="X2695" s="1">
        <f>spotify_top_songs_audio_features[[#This Row],[streams]]</f>
        <v>40925494</v>
      </c>
      <c r="Y2695" t="str">
        <f>IF(Tabela2[[#This Row],[feat]]="","","Feat")</f>
        <v>Feat</v>
      </c>
      <c r="Z2695" s="17" t="str">
        <f>CONCATENATE(INT(spotify_top_songs_audio_features[[#This Row],[duration_ms]]/(60*1000)),":",MOD(INT(spotify_top_songs_audio_features[[#This Row],[duration_ms]]/1000),60))</f>
        <v>3:13</v>
      </c>
      <c r="AA26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695" t="str">
        <f>spotify_top_songs_audio_features[[#This Row],[track_name]]</f>
        <v>Feels Great (feat. Fetty Wap &amp; CVBZ)</v>
      </c>
    </row>
    <row r="2696" spans="1:28" x14ac:dyDescent="0.25">
      <c r="A2696" t="s">
        <v>2504</v>
      </c>
      <c r="B2696" t="s">
        <v>2505</v>
      </c>
      <c r="C2696" t="s">
        <v>2506</v>
      </c>
      <c r="D2696" t="s">
        <v>2507</v>
      </c>
      <c r="E2696" t="s">
        <v>43</v>
      </c>
      <c r="F2696" t="s">
        <v>24</v>
      </c>
      <c r="G2696" t="s">
        <v>25</v>
      </c>
      <c r="H2696">
        <v>57</v>
      </c>
      <c r="I2696">
        <v>589</v>
      </c>
      <c r="J2696">
        <v>488</v>
      </c>
      <c r="K2696" t="s">
        <v>2508</v>
      </c>
      <c r="L2696">
        <v>0</v>
      </c>
      <c r="M2696">
        <v>582</v>
      </c>
      <c r="N2696">
        <v>796</v>
      </c>
      <c r="O2696">
        <v>-5378</v>
      </c>
      <c r="P2696">
        <v>182318</v>
      </c>
      <c r="Q2696">
        <v>190554</v>
      </c>
      <c r="R2696">
        <v>5</v>
      </c>
      <c r="S2696">
        <v>40862816</v>
      </c>
      <c r="U2696" t="str">
        <f>IFERROR(LEFT(spotify_top_songs_audio_features[[#This Row],[artist_names]],SEARCH(",",spotify_top_songs_audio_features[[#This Row],[artist_names]])-1),spotify_top_songs_audio_features[[#This Row],[artist_names]])</f>
        <v>Grupo Marca Registrada</v>
      </c>
      <c r="V2696" t="str">
        <f>IFERROR(MID(spotify_top_songs_audio_features[[#This Row],[artist_names]],SEARCH(",",spotify_top_songs_audio_features[[#This Row],[artist_names]])+2,99),"")</f>
        <v>Grupo Frontera</v>
      </c>
      <c r="W2696" t="str">
        <f>spotify_top_songs_audio_features[[#This Row],[source]]</f>
        <v>RB Music, Inc. (RB Music/Grupo Marca Registrada)</v>
      </c>
      <c r="X2696" s="1">
        <f>spotify_top_songs_audio_features[[#This Row],[streams]]</f>
        <v>40862816</v>
      </c>
      <c r="Y2696" t="str">
        <f>IF(Tabela2[[#This Row],[feat]]="","","Feat")</f>
        <v>Feat</v>
      </c>
      <c r="Z2696" s="17" t="str">
        <f>CONCATENATE(INT(spotify_top_songs_audio_features[[#This Row],[duration_ms]]/(60*1000)),":",MOD(INT(spotify_top_songs_audio_features[[#This Row],[duration_ms]]/1000),60))</f>
        <v>3:10</v>
      </c>
      <c r="AA26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696" t="str">
        <f>spotify_top_songs_audio_features[[#This Row],[track_name]]</f>
        <v>Di Que Si</v>
      </c>
    </row>
    <row r="2697" spans="1:28" x14ac:dyDescent="0.25">
      <c r="A2697" t="s">
        <v>12284</v>
      </c>
      <c r="B2697" t="s">
        <v>649</v>
      </c>
      <c r="C2697" t="s">
        <v>4676</v>
      </c>
      <c r="D2697" t="s">
        <v>881</v>
      </c>
      <c r="E2697" t="s">
        <v>58</v>
      </c>
      <c r="F2697" t="s">
        <v>32</v>
      </c>
      <c r="G2697" t="s">
        <v>25</v>
      </c>
      <c r="H2697">
        <v>481</v>
      </c>
      <c r="I2697">
        <v>451</v>
      </c>
      <c r="J2697">
        <v>347</v>
      </c>
      <c r="K2697" t="s">
        <v>2150</v>
      </c>
      <c r="L2697">
        <v>0</v>
      </c>
      <c r="M2697">
        <v>872</v>
      </c>
      <c r="N2697">
        <v>289</v>
      </c>
      <c r="O2697">
        <v>-6095</v>
      </c>
      <c r="P2697">
        <v>157966</v>
      </c>
      <c r="Q2697">
        <v>295493</v>
      </c>
      <c r="R2697">
        <v>12</v>
      </c>
      <c r="S2697">
        <v>40849158</v>
      </c>
      <c r="U2697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2697" t="str">
        <f>IFERROR(MID(spotify_top_songs_audio_features[[#This Row],[artist_names]],SEARCH(",",spotify_top_songs_audio_features[[#This Row],[artist_names]])+2,99),"")</f>
        <v/>
      </c>
      <c r="W2697" t="str">
        <f>spotify_top_songs_audio_features[[#This Row],[source]]</f>
        <v>XL Recordings</v>
      </c>
      <c r="X2697" s="1">
        <f>spotify_top_songs_audio_features[[#This Row],[streams]]</f>
        <v>40849158</v>
      </c>
      <c r="Y2697" t="str">
        <f>IF(Tabela2[[#This Row],[feat]]="","","Feat")</f>
        <v/>
      </c>
      <c r="Z2697" s="17" t="str">
        <f>CONCATENATE(INT(spotify_top_songs_audio_features[[#This Row],[duration_ms]]/(60*1000)),":",MOD(INT(spotify_top_songs_audio_features[[#This Row],[duration_ms]]/1000),60))</f>
        <v>4:55</v>
      </c>
      <c r="AA26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697" t="str">
        <f>spotify_top_songs_audio_features[[#This Row],[track_name]]</f>
        <v>Hello</v>
      </c>
    </row>
    <row r="2698" spans="1:28" x14ac:dyDescent="0.25">
      <c r="A2698" t="s">
        <v>4126</v>
      </c>
      <c r="B2698" t="s">
        <v>4127</v>
      </c>
      <c r="C2698" t="s">
        <v>4128</v>
      </c>
      <c r="D2698" t="s">
        <v>282</v>
      </c>
      <c r="E2698" t="s">
        <v>142</v>
      </c>
      <c r="F2698" t="s">
        <v>32</v>
      </c>
      <c r="G2698" t="s">
        <v>64</v>
      </c>
      <c r="H2698">
        <v>671</v>
      </c>
      <c r="I2698">
        <v>639</v>
      </c>
      <c r="J2698">
        <v>134</v>
      </c>
      <c r="K2698" t="s">
        <v>4129</v>
      </c>
      <c r="L2698">
        <v>0</v>
      </c>
      <c r="M2698">
        <v>941</v>
      </c>
      <c r="N2698">
        <v>385</v>
      </c>
      <c r="O2698">
        <v>-6852</v>
      </c>
      <c r="P2698">
        <v>11982</v>
      </c>
      <c r="Q2698">
        <v>216000</v>
      </c>
      <c r="R2698">
        <v>5</v>
      </c>
      <c r="S2698">
        <v>40838080</v>
      </c>
      <c r="U2698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2698" t="str">
        <f>IFERROR(MID(spotify_top_songs_audio_features[[#This Row],[artist_names]],SEARCH(",",spotify_top_songs_audio_features[[#This Row],[artist_names]])+2,99),"")</f>
        <v>Polo G, Stunna Gambino</v>
      </c>
      <c r="W2698" t="str">
        <f>spotify_top_songs_audio_features[[#This Row],[source]]</f>
        <v>Columbia</v>
      </c>
      <c r="X2698" s="1">
        <f>spotify_top_songs_audio_features[[#This Row],[streams]]</f>
        <v>40838080</v>
      </c>
      <c r="Y2698" t="str">
        <f>IF(Tabela2[[#This Row],[feat]]="","","Feat")</f>
        <v>Feat</v>
      </c>
      <c r="Z2698" s="17" t="str">
        <f>CONCATENATE(INT(spotify_top_songs_audio_features[[#This Row],[duration_ms]]/(60*1000)),":",MOD(INT(spotify_top_songs_audio_features[[#This Row],[duration_ms]]/1000),60))</f>
        <v>3:36</v>
      </c>
      <c r="AA26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698" t="str">
        <f>spotify_top_songs_audio_features[[#This Row],[track_name]]</f>
        <v>NOT SOBER (feat. Polo G &amp; Stunna Gambino)</v>
      </c>
    </row>
    <row r="2699" spans="1:28" x14ac:dyDescent="0.25">
      <c r="A2699" t="s">
        <v>14766</v>
      </c>
      <c r="B2699" t="s">
        <v>9633</v>
      </c>
      <c r="C2699" t="s">
        <v>14767</v>
      </c>
      <c r="D2699" t="s">
        <v>3859</v>
      </c>
      <c r="E2699" t="s">
        <v>23</v>
      </c>
      <c r="F2699" t="s">
        <v>32</v>
      </c>
      <c r="G2699" t="s">
        <v>25</v>
      </c>
      <c r="H2699">
        <v>572</v>
      </c>
      <c r="I2699">
        <v>543</v>
      </c>
      <c r="J2699">
        <v>287</v>
      </c>
      <c r="K2699" t="s">
        <v>5209</v>
      </c>
      <c r="L2699">
        <v>0</v>
      </c>
      <c r="M2699">
        <v>329</v>
      </c>
      <c r="N2699">
        <v>329</v>
      </c>
      <c r="O2699">
        <v>-4251</v>
      </c>
      <c r="P2699">
        <v>83364</v>
      </c>
      <c r="Q2699">
        <v>271387</v>
      </c>
      <c r="R2699">
        <v>3</v>
      </c>
      <c r="S2699">
        <v>40813030</v>
      </c>
      <c r="U2699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2699" t="str">
        <f>IFERROR(MID(spotify_top_songs_audio_features[[#This Row],[artist_names]],SEARCH(",",spotify_top_songs_audio_features[[#This Row],[artist_names]])+2,99),"")</f>
        <v>PARTYNEXTDOOR</v>
      </c>
      <c r="W2699" t="str">
        <f>spotify_top_songs_audio_features[[#This Row],[source]]</f>
        <v>Getting Out Our Dreams, Inc./Def Jam Recordings</v>
      </c>
      <c r="X2699" s="1">
        <f>spotify_top_songs_audio_features[[#This Row],[streams]]</f>
        <v>40813030</v>
      </c>
      <c r="Y2699" t="str">
        <f>IF(Tabela2[[#This Row],[feat]]="","","Feat")</f>
        <v>Feat</v>
      </c>
      <c r="Z2699" s="17" t="str">
        <f>CONCATENATE(INT(spotify_top_songs_audio_features[[#This Row],[duration_ms]]/(60*1000)),":",MOD(INT(spotify_top_songs_audio_features[[#This Row],[duration_ms]]/1000),60))</f>
        <v>4:31</v>
      </c>
      <c r="AA26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699" t="str">
        <f>spotify_top_songs_audio_features[[#This Row],[track_name]]</f>
        <v>Ghost Town</v>
      </c>
    </row>
    <row r="2700" spans="1:28" x14ac:dyDescent="0.25">
      <c r="A2700" t="s">
        <v>12006</v>
      </c>
      <c r="B2700" t="s">
        <v>12007</v>
      </c>
      <c r="C2700" t="s">
        <v>12008</v>
      </c>
      <c r="D2700" t="s">
        <v>377</v>
      </c>
      <c r="E2700" t="s">
        <v>70</v>
      </c>
      <c r="F2700" t="s">
        <v>24</v>
      </c>
      <c r="G2700" t="s">
        <v>25</v>
      </c>
      <c r="H2700">
        <v>704</v>
      </c>
      <c r="I2700">
        <v>936</v>
      </c>
      <c r="J2700">
        <v>58</v>
      </c>
      <c r="K2700" t="s">
        <v>2079</v>
      </c>
      <c r="L2700">
        <v>0</v>
      </c>
      <c r="M2700">
        <v>192</v>
      </c>
      <c r="N2700">
        <v>96</v>
      </c>
      <c r="O2700">
        <v>-2714</v>
      </c>
      <c r="P2700">
        <v>170063</v>
      </c>
      <c r="Q2700">
        <v>153448</v>
      </c>
      <c r="R2700">
        <v>7</v>
      </c>
      <c r="S2700">
        <v>40779153</v>
      </c>
      <c r="U2700" t="str">
        <f>IFERROR(LEFT(spotify_top_songs_audio_features[[#This Row],[artist_names]],SEARCH(",",spotify_top_songs_audio_features[[#This Row],[artist_names]])-1),spotify_top_songs_audio_features[[#This Row],[artist_names]])</f>
        <v>Zé Felipe</v>
      </c>
      <c r="V2700" t="str">
        <f>IFERROR(MID(spotify_top_songs_audio_features[[#This Row],[artist_names]],SEARCH(",",spotify_top_songs_audio_features[[#This Row],[artist_names]])+2,99),"")</f>
        <v>Marcynho Sensação</v>
      </c>
      <c r="W2700" t="str">
        <f>spotify_top_songs_audio_features[[#This Row],[source]]</f>
        <v>Som Livre</v>
      </c>
      <c r="X2700" s="1">
        <f>spotify_top_songs_audio_features[[#This Row],[streams]]</f>
        <v>40779153</v>
      </c>
      <c r="Y2700" t="str">
        <f>IF(Tabela2[[#This Row],[feat]]="","","Feat")</f>
        <v>Feat</v>
      </c>
      <c r="Z2700" s="17" t="str">
        <f>CONCATENATE(INT(spotify_top_songs_audio_features[[#This Row],[duration_ms]]/(60*1000)),":",MOD(INT(spotify_top_songs_audio_features[[#This Row],[duration_ms]]/1000),60))</f>
        <v>2:33</v>
      </c>
      <c r="AA27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700" t="str">
        <f>spotify_top_songs_audio_features[[#This Row],[track_name]]</f>
        <v>Revoada No Colchão</v>
      </c>
    </row>
    <row r="2701" spans="1:28" x14ac:dyDescent="0.25">
      <c r="A2701" t="s">
        <v>11399</v>
      </c>
      <c r="B2701" t="s">
        <v>11400</v>
      </c>
      <c r="C2701" t="s">
        <v>11401</v>
      </c>
      <c r="D2701" t="s">
        <v>11402</v>
      </c>
      <c r="E2701" t="s">
        <v>113</v>
      </c>
      <c r="F2701" t="s">
        <v>24</v>
      </c>
      <c r="G2701" t="s">
        <v>25</v>
      </c>
      <c r="H2701">
        <v>614</v>
      </c>
      <c r="I2701">
        <v>684</v>
      </c>
      <c r="J2701">
        <v>157</v>
      </c>
      <c r="K2701" t="s">
        <v>11403</v>
      </c>
      <c r="L2701">
        <v>0</v>
      </c>
      <c r="M2701">
        <v>976</v>
      </c>
      <c r="N2701">
        <v>258</v>
      </c>
      <c r="O2701">
        <v>-579</v>
      </c>
      <c r="P2701">
        <v>15685</v>
      </c>
      <c r="Q2701">
        <v>245700</v>
      </c>
      <c r="R2701">
        <v>7</v>
      </c>
      <c r="S2701">
        <v>40775091</v>
      </c>
      <c r="U2701" t="str">
        <f>IFERROR(LEFT(spotify_top_songs_audio_features[[#This Row],[artist_names]],SEARCH(",",spotify_top_songs_audio_features[[#This Row],[artist_names]])-1),spotify_top_songs_audio_features[[#This Row],[artist_names]])</f>
        <v>Dermot Kennedy</v>
      </c>
      <c r="V2701" t="str">
        <f>IFERROR(MID(spotify_top_songs_audio_features[[#This Row],[artist_names]],SEARCH(",",spotify_top_songs_audio_features[[#This Row],[artist_names]])+2,99),"")</f>
        <v/>
      </c>
      <c r="W2701" t="str">
        <f>spotify_top_songs_audio_features[[#This Row],[source]]</f>
        <v>Riggins Recording Limited</v>
      </c>
      <c r="X2701" s="1">
        <f>spotify_top_songs_audio_features[[#This Row],[streams]]</f>
        <v>40775091</v>
      </c>
      <c r="Y2701" t="str">
        <f>IF(Tabela2[[#This Row],[feat]]="","","Feat")</f>
        <v/>
      </c>
      <c r="Z2701" s="17" t="str">
        <f>CONCATENATE(INT(spotify_top_songs_audio_features[[#This Row],[duration_ms]]/(60*1000)),":",MOD(INT(spotify_top_songs_audio_features[[#This Row],[duration_ms]]/1000),60))</f>
        <v>4:5</v>
      </c>
      <c r="AA27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01" t="str">
        <f>spotify_top_songs_audio_features[[#This Row],[track_name]]</f>
        <v>Outnumbered</v>
      </c>
    </row>
    <row r="2702" spans="1:28" x14ac:dyDescent="0.25">
      <c r="A2702" t="s">
        <v>13939</v>
      </c>
      <c r="B2702" t="s">
        <v>4745</v>
      </c>
      <c r="C2702" t="s">
        <v>4746</v>
      </c>
      <c r="D2702" t="s">
        <v>4747</v>
      </c>
      <c r="E2702" t="s">
        <v>70</v>
      </c>
      <c r="F2702" t="s">
        <v>24</v>
      </c>
      <c r="G2702" t="s">
        <v>25</v>
      </c>
      <c r="H2702">
        <v>4</v>
      </c>
      <c r="I2702">
        <v>641</v>
      </c>
      <c r="J2702">
        <v>674</v>
      </c>
      <c r="K2702" t="s">
        <v>128</v>
      </c>
      <c r="L2702">
        <v>0</v>
      </c>
      <c r="M2702">
        <v>656</v>
      </c>
      <c r="N2702">
        <v>393</v>
      </c>
      <c r="O2702">
        <v>-6303</v>
      </c>
      <c r="P2702">
        <v>81552</v>
      </c>
      <c r="Q2702">
        <v>163603</v>
      </c>
      <c r="R2702">
        <v>5</v>
      </c>
      <c r="S2702">
        <v>40773774</v>
      </c>
      <c r="U2702" t="str">
        <f>IFERROR(LEFT(spotify_top_songs_audio_features[[#This Row],[artist_names]],SEARCH(",",spotify_top_songs_audio_features[[#This Row],[artist_names]])-1),spotify_top_songs_audio_features[[#This Row],[artist_names]])</f>
        <v>Dean Lewis</v>
      </c>
      <c r="V2702" t="str">
        <f>IFERROR(MID(spotify_top_songs_audio_features[[#This Row],[artist_names]],SEARCH(",",spotify_top_songs_audio_features[[#This Row],[artist_names]])+2,99),"")</f>
        <v/>
      </c>
      <c r="W2702" t="str">
        <f>spotify_top_songs_audio_features[[#This Row],[source]]</f>
        <v>Universal Music Australia Pty. Ltd.</v>
      </c>
      <c r="X2702" s="1">
        <f>spotify_top_songs_audio_features[[#This Row],[streams]]</f>
        <v>40773774</v>
      </c>
      <c r="Y2702" t="str">
        <f>IF(Tabela2[[#This Row],[feat]]="","","Feat")</f>
        <v/>
      </c>
      <c r="Z2702" s="17" t="str">
        <f>CONCATENATE(INT(spotify_top_songs_audio_features[[#This Row],[duration_ms]]/(60*1000)),":",MOD(INT(spotify_top_songs_audio_features[[#This Row],[duration_ms]]/1000),60))</f>
        <v>2:43</v>
      </c>
      <c r="AA27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702" t="str">
        <f>spotify_top_songs_audio_features[[#This Row],[track_name]]</f>
        <v>How Do I Say Goodbye</v>
      </c>
    </row>
    <row r="2703" spans="1:28" x14ac:dyDescent="0.25">
      <c r="A2703" t="s">
        <v>4315</v>
      </c>
      <c r="B2703" t="s">
        <v>4316</v>
      </c>
      <c r="C2703" t="s">
        <v>4317</v>
      </c>
      <c r="D2703" t="s">
        <v>259</v>
      </c>
      <c r="E2703" t="s">
        <v>113</v>
      </c>
      <c r="F2703" t="s">
        <v>32</v>
      </c>
      <c r="G2703" t="s">
        <v>25</v>
      </c>
      <c r="H2703">
        <v>564</v>
      </c>
      <c r="I2703">
        <v>849</v>
      </c>
      <c r="J2703">
        <v>517</v>
      </c>
      <c r="K2703" t="s">
        <v>4318</v>
      </c>
      <c r="L2703">
        <v>4.6799999999999999E-4</v>
      </c>
      <c r="M2703">
        <v>12</v>
      </c>
      <c r="N2703">
        <v>427</v>
      </c>
      <c r="O2703">
        <v>-3516</v>
      </c>
      <c r="P2703">
        <v>102028</v>
      </c>
      <c r="Q2703">
        <v>212647</v>
      </c>
      <c r="R2703">
        <v>10</v>
      </c>
      <c r="S2703">
        <v>40771798</v>
      </c>
      <c r="U2703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2703" t="str">
        <f>IFERROR(MID(spotify_top_songs_audio_features[[#This Row],[artist_names]],SEARCH(",",spotify_top_songs_audio_features[[#This Row],[artist_names]])+2,99),"")</f>
        <v>Seeb</v>
      </c>
      <c r="W2703" t="str">
        <f>spotify_top_songs_audio_features[[#This Row],[source]]</f>
        <v>Parlophone UK</v>
      </c>
      <c r="X2703" s="1">
        <f>spotify_top_songs_audio_features[[#This Row],[streams]]</f>
        <v>40771798</v>
      </c>
      <c r="Y2703" t="str">
        <f>IF(Tabela2[[#This Row],[feat]]="","","Feat")</f>
        <v>Feat</v>
      </c>
      <c r="Z2703" s="17" t="str">
        <f>CONCATENATE(INT(spotify_top_songs_audio_features[[#This Row],[duration_ms]]/(60*1000)),":",MOD(INT(spotify_top_songs_audio_features[[#This Row],[duration_ms]]/1000),60))</f>
        <v>3:32</v>
      </c>
      <c r="AA27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03" t="str">
        <f>spotify_top_songs_audio_features[[#This Row],[track_name]]</f>
        <v>Hymn for the Weekend - Seeb Remix</v>
      </c>
    </row>
    <row r="2704" spans="1:28" x14ac:dyDescent="0.25">
      <c r="A2704" t="s">
        <v>6511</v>
      </c>
      <c r="B2704" t="s">
        <v>6512</v>
      </c>
      <c r="C2704" t="s">
        <v>6513</v>
      </c>
      <c r="D2704" t="s">
        <v>6514</v>
      </c>
      <c r="E2704" t="s">
        <v>86</v>
      </c>
      <c r="F2704" t="s">
        <v>24</v>
      </c>
      <c r="G2704" t="s">
        <v>25</v>
      </c>
      <c r="H2704">
        <v>466</v>
      </c>
      <c r="I2704">
        <v>9</v>
      </c>
      <c r="J2704">
        <v>447</v>
      </c>
      <c r="K2704" t="s">
        <v>6515</v>
      </c>
      <c r="L2704">
        <v>104</v>
      </c>
      <c r="M2704">
        <v>103</v>
      </c>
      <c r="N2704">
        <v>561</v>
      </c>
      <c r="O2704">
        <v>-4469</v>
      </c>
      <c r="P2704">
        <v>13002</v>
      </c>
      <c r="Q2704">
        <v>244804</v>
      </c>
      <c r="R2704">
        <v>4</v>
      </c>
      <c r="S2704">
        <v>40734926</v>
      </c>
      <c r="U2704" t="str">
        <f>IFERROR(LEFT(spotify_top_songs_audio_features[[#This Row],[artist_names]],SEARCH(",",spotify_top_songs_audio_features[[#This Row],[artist_names]])-1),spotify_top_songs_audio_features[[#This Row],[artist_names]])</f>
        <v>Ghost</v>
      </c>
      <c r="V2704" t="str">
        <f>IFERROR(MID(spotify_top_songs_audio_features[[#This Row],[artist_names]],SEARCH(",",spotify_top_songs_audio_features[[#This Row],[artist_names]])+2,99),"")</f>
        <v/>
      </c>
      <c r="W2704" t="str">
        <f>spotify_top_songs_audio_features[[#This Row],[source]]</f>
        <v>Loma Vista Recordings</v>
      </c>
      <c r="X2704" s="1">
        <f>spotify_top_songs_audio_features[[#This Row],[streams]]</f>
        <v>40734926</v>
      </c>
      <c r="Y2704" t="str">
        <f>IF(Tabela2[[#This Row],[feat]]="","","Feat")</f>
        <v/>
      </c>
      <c r="Z2704" s="17" t="str">
        <f>CONCATENATE(INT(spotify_top_songs_audio_features[[#This Row],[duration_ms]]/(60*1000)),":",MOD(INT(spotify_top_songs_audio_features[[#This Row],[duration_ms]]/1000),60))</f>
        <v>4:4</v>
      </c>
      <c r="AA27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704" t="str">
        <f>spotify_top_songs_audio_features[[#This Row],[track_name]]</f>
        <v>Mary On A Cross</v>
      </c>
    </row>
    <row r="2705" spans="1:28" x14ac:dyDescent="0.25">
      <c r="A2705" t="s">
        <v>16527</v>
      </c>
      <c r="B2705" t="s">
        <v>16528</v>
      </c>
      <c r="C2705" t="s">
        <v>16529</v>
      </c>
      <c r="D2705" t="s">
        <v>3705</v>
      </c>
      <c r="E2705" t="s">
        <v>23</v>
      </c>
      <c r="F2705" t="s">
        <v>32</v>
      </c>
      <c r="G2705" t="s">
        <v>25</v>
      </c>
      <c r="H2705">
        <v>524</v>
      </c>
      <c r="I2705">
        <v>772</v>
      </c>
      <c r="J2705">
        <v>152</v>
      </c>
      <c r="K2705" t="s">
        <v>5594</v>
      </c>
      <c r="L2705">
        <v>169</v>
      </c>
      <c r="M2705">
        <v>224</v>
      </c>
      <c r="N2705">
        <v>237</v>
      </c>
      <c r="O2705">
        <v>-6696</v>
      </c>
      <c r="P2705">
        <v>169855</v>
      </c>
      <c r="Q2705">
        <v>199973</v>
      </c>
      <c r="R2705">
        <v>10</v>
      </c>
      <c r="S2705">
        <v>40722790</v>
      </c>
      <c r="U2705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2705" t="str">
        <f>IFERROR(MID(spotify_top_songs_audio_features[[#This Row],[artist_names]],SEARCH(",",spotify_top_songs_audio_features[[#This Row],[artist_names]])+2,99),"")</f>
        <v>Hailee Steinfeld</v>
      </c>
      <c r="W2705" t="str">
        <f>spotify_top_songs_audio_features[[#This Row],[source]]</f>
        <v>Bad Boy / Interscope</v>
      </c>
      <c r="X2705" s="1">
        <f>spotify_top_songs_audio_features[[#This Row],[streams]]</f>
        <v>40722790</v>
      </c>
      <c r="Y2705" t="str">
        <f>IF(Tabela2[[#This Row],[feat]]="","","Feat")</f>
        <v>Feat</v>
      </c>
      <c r="Z2705" s="17" t="str">
        <f>CONCATENATE(INT(spotify_top_songs_audio_features[[#This Row],[duration_ms]]/(60*1000)),":",MOD(INT(spotify_top_songs_audio_features[[#This Row],[duration_ms]]/1000),60))</f>
        <v>3:19</v>
      </c>
      <c r="AA27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05" t="str">
        <f>spotify_top_songs_audio_features[[#This Row],[track_name]]</f>
        <v>At My Best (feat. Hailee Steinfeld)</v>
      </c>
    </row>
    <row r="2706" spans="1:28" x14ac:dyDescent="0.25">
      <c r="A2706" t="s">
        <v>12613</v>
      </c>
      <c r="B2706" t="s">
        <v>12614</v>
      </c>
      <c r="C2706" t="s">
        <v>12615</v>
      </c>
      <c r="D2706" t="s">
        <v>12616</v>
      </c>
      <c r="E2706" t="s">
        <v>102</v>
      </c>
      <c r="F2706" t="s">
        <v>32</v>
      </c>
      <c r="G2706" t="s">
        <v>25</v>
      </c>
      <c r="H2706">
        <v>792</v>
      </c>
      <c r="I2706">
        <v>516</v>
      </c>
      <c r="J2706">
        <v>27</v>
      </c>
      <c r="K2706" t="s">
        <v>2139</v>
      </c>
      <c r="L2706">
        <v>0</v>
      </c>
      <c r="M2706">
        <v>855</v>
      </c>
      <c r="N2706">
        <v>916</v>
      </c>
      <c r="O2706">
        <v>-6097</v>
      </c>
      <c r="P2706">
        <v>108939</v>
      </c>
      <c r="Q2706">
        <v>185933</v>
      </c>
      <c r="R2706">
        <v>4</v>
      </c>
      <c r="S2706">
        <v>40700463</v>
      </c>
      <c r="U2706" t="str">
        <f>IFERROR(LEFT(spotify_top_songs_audio_features[[#This Row],[artist_names]],SEARCH(",",spotify_top_songs_audio_features[[#This Row],[artist_names]])-1),spotify_top_songs_audio_features[[#This Row],[artist_names]])</f>
        <v>Julión Álvarez y su Norteño Banda</v>
      </c>
      <c r="V2706" t="str">
        <f>IFERROR(MID(spotify_top_songs_audio_features[[#This Row],[artist_names]],SEARCH(",",spotify_top_songs_audio_features[[#This Row],[artist_names]])+2,99),"")</f>
        <v/>
      </c>
      <c r="W2706" t="str">
        <f>spotify_top_songs_audio_features[[#This Row],[source]]</f>
        <v>UMLE - Fonovisa</v>
      </c>
      <c r="X2706" s="1">
        <f>spotify_top_songs_audio_features[[#This Row],[streams]]</f>
        <v>40700463</v>
      </c>
      <c r="Y2706" t="str">
        <f>IF(Tabela2[[#This Row],[feat]]="","","Feat")</f>
        <v/>
      </c>
      <c r="Z2706" s="17" t="str">
        <f>CONCATENATE(INT(spotify_top_songs_audio_features[[#This Row],[duration_ms]]/(60*1000)),":",MOD(INT(spotify_top_songs_audio_features[[#This Row],[duration_ms]]/1000),60))</f>
        <v>3:5</v>
      </c>
      <c r="AA27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706" t="str">
        <f>spotify_top_songs_audio_features[[#This Row],[track_name]]</f>
        <v>Regalo De Dios</v>
      </c>
    </row>
    <row r="2707" spans="1:28" x14ac:dyDescent="0.25">
      <c r="A2707" t="s">
        <v>5765</v>
      </c>
      <c r="B2707" t="s">
        <v>5766</v>
      </c>
      <c r="C2707" t="s">
        <v>5767</v>
      </c>
      <c r="D2707" t="s">
        <v>3309</v>
      </c>
      <c r="E2707" t="s">
        <v>23</v>
      </c>
      <c r="F2707" t="s">
        <v>32</v>
      </c>
      <c r="G2707" t="s">
        <v>25</v>
      </c>
      <c r="H2707">
        <v>711</v>
      </c>
      <c r="I2707">
        <v>739</v>
      </c>
      <c r="J2707">
        <v>129</v>
      </c>
      <c r="K2707" t="s">
        <v>429</v>
      </c>
      <c r="L2707">
        <v>0</v>
      </c>
      <c r="M2707">
        <v>226</v>
      </c>
      <c r="N2707">
        <v>43</v>
      </c>
      <c r="O2707">
        <v>-3804</v>
      </c>
      <c r="P2707">
        <v>136919</v>
      </c>
      <c r="Q2707">
        <v>252256</v>
      </c>
      <c r="R2707">
        <v>12</v>
      </c>
      <c r="S2707">
        <v>40693064</v>
      </c>
      <c r="U2707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2707" t="str">
        <f>IFERROR(MID(spotify_top_songs_audio_features[[#This Row],[artist_names]],SEARCH(",",spotify_top_songs_audio_features[[#This Row],[artist_names]])+2,99),"")</f>
        <v>Travis Scott</v>
      </c>
      <c r="W2707" t="str">
        <f>spotify_top_songs_audio_features[[#This Row],[source]]</f>
        <v>Cactus Jack / Epic</v>
      </c>
      <c r="X2707" s="1">
        <f>spotify_top_songs_audio_features[[#This Row],[streams]]</f>
        <v>40693064</v>
      </c>
      <c r="Y2707" t="str">
        <f>IF(Tabela2[[#This Row],[feat]]="","","Feat")</f>
        <v>Feat</v>
      </c>
      <c r="Z2707" s="17" t="str">
        <f>CONCATENATE(INT(spotify_top_songs_audio_features[[#This Row],[duration_ms]]/(60*1000)),":",MOD(INT(spotify_top_songs_audio_features[[#This Row],[duration_ms]]/1000),60))</f>
        <v>4:12</v>
      </c>
      <c r="AA27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07" t="str">
        <f>spotify_top_songs_audio_features[[#This Row],[track_name]]</f>
        <v>pick up the phone</v>
      </c>
    </row>
    <row r="2708" spans="1:28" x14ac:dyDescent="0.25">
      <c r="A2708" t="s">
        <v>692</v>
      </c>
      <c r="B2708" t="s">
        <v>693</v>
      </c>
      <c r="C2708" t="s">
        <v>694</v>
      </c>
      <c r="D2708" t="s">
        <v>286</v>
      </c>
      <c r="E2708" t="s">
        <v>58</v>
      </c>
      <c r="F2708" t="s">
        <v>32</v>
      </c>
      <c r="G2708" t="s">
        <v>152</v>
      </c>
      <c r="H2708">
        <v>483</v>
      </c>
      <c r="I2708">
        <v>408</v>
      </c>
      <c r="J2708">
        <v>502</v>
      </c>
      <c r="K2708" t="s">
        <v>695</v>
      </c>
      <c r="L2708">
        <v>0</v>
      </c>
      <c r="M2708">
        <v>259</v>
      </c>
      <c r="N2708">
        <v>105</v>
      </c>
      <c r="O2708">
        <v>-9243</v>
      </c>
      <c r="P2708">
        <v>8888</v>
      </c>
      <c r="Q2708">
        <v>310491</v>
      </c>
      <c r="R2708">
        <v>6</v>
      </c>
      <c r="S2708">
        <v>40674706</v>
      </c>
      <c r="U270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708" t="str">
        <f>IFERROR(MID(spotify_top_songs_audio_features[[#This Row],[artist_names]],SEARCH(",",spotify_top_songs_audio_features[[#This Row],[artist_names]])+2,99),"")</f>
        <v>SZA</v>
      </c>
      <c r="W2708" t="str">
        <f>spotify_top_songs_audio_features[[#This Row],[source]]</f>
        <v>OVO/Republic</v>
      </c>
      <c r="X2708" s="1">
        <f>spotify_top_songs_audio_features[[#This Row],[streams]]</f>
        <v>40674706</v>
      </c>
      <c r="Y2708" t="str">
        <f>IF(Tabela2[[#This Row],[feat]]="","","Feat")</f>
        <v>Feat</v>
      </c>
      <c r="Z2708" s="17" t="str">
        <f>CONCATENATE(INT(spotify_top_songs_audio_features[[#This Row],[duration_ms]]/(60*1000)),":",MOD(INT(spotify_top_songs_audio_features[[#This Row],[duration_ms]]/1000),60))</f>
        <v>5:10</v>
      </c>
      <c r="AA27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708" t="str">
        <f>spotify_top_songs_audio_features[[#This Row],[track_name]]</f>
        <v>Slime You Out (feat. SZA)</v>
      </c>
    </row>
    <row r="2709" spans="1:28" x14ac:dyDescent="0.25">
      <c r="A2709" t="s">
        <v>986</v>
      </c>
      <c r="B2709" t="s">
        <v>987</v>
      </c>
      <c r="C2709" t="s">
        <v>988</v>
      </c>
      <c r="D2709" t="s">
        <v>989</v>
      </c>
      <c r="E2709" t="s">
        <v>177</v>
      </c>
      <c r="F2709" t="s">
        <v>24</v>
      </c>
      <c r="G2709" t="s">
        <v>25</v>
      </c>
      <c r="H2709">
        <v>682</v>
      </c>
      <c r="I2709">
        <v>873</v>
      </c>
      <c r="J2709">
        <v>449</v>
      </c>
      <c r="K2709" t="s">
        <v>990</v>
      </c>
      <c r="L2709">
        <v>0</v>
      </c>
      <c r="M2709">
        <v>946</v>
      </c>
      <c r="N2709">
        <v>964</v>
      </c>
      <c r="O2709">
        <v>-4163</v>
      </c>
      <c r="P2709">
        <v>150006</v>
      </c>
      <c r="Q2709">
        <v>147072</v>
      </c>
      <c r="R2709">
        <v>7</v>
      </c>
      <c r="S2709">
        <v>40597411</v>
      </c>
      <c r="U2709" t="str">
        <f>IFERROR(LEFT(spotify_top_songs_audio_features[[#This Row],[artist_names]],SEARCH(",",spotify_top_songs_audio_features[[#This Row],[artist_names]])-1),spotify_top_songs_audio_features[[#This Row],[artist_names]])</f>
        <v>João Gomes</v>
      </c>
      <c r="V2709" t="str">
        <f>IFERROR(MID(spotify_top_songs_audio_features[[#This Row],[artist_names]],SEARCH(",",spotify_top_songs_audio_features[[#This Row],[artist_names]])+2,99),"")</f>
        <v/>
      </c>
      <c r="W2709" t="str">
        <f>spotify_top_songs_audio_features[[#This Row],[source]]</f>
        <v>JG Shows</v>
      </c>
      <c r="X2709" s="1">
        <f>spotify_top_songs_audio_features[[#This Row],[streams]]</f>
        <v>40597411</v>
      </c>
      <c r="Y2709" t="str">
        <f>IF(Tabela2[[#This Row],[feat]]="","","Feat")</f>
        <v/>
      </c>
      <c r="Z2709" s="17" t="str">
        <f>CONCATENATE(INT(spotify_top_songs_audio_features[[#This Row],[duration_ms]]/(60*1000)),":",MOD(INT(spotify_top_songs_audio_features[[#This Row],[duration_ms]]/1000),60))</f>
        <v>2:27</v>
      </c>
      <c r="AA27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709" t="str">
        <f>spotify_top_songs_audio_features[[#This Row],[track_name]]</f>
        <v>Aquelas Coisas</v>
      </c>
    </row>
    <row r="2710" spans="1:28" x14ac:dyDescent="0.25">
      <c r="A2710" t="s">
        <v>4690</v>
      </c>
      <c r="B2710" t="s">
        <v>2320</v>
      </c>
      <c r="C2710" t="s">
        <v>2321</v>
      </c>
      <c r="D2710" t="s">
        <v>2253</v>
      </c>
      <c r="E2710" t="s">
        <v>86</v>
      </c>
      <c r="F2710" t="s">
        <v>24</v>
      </c>
      <c r="G2710" t="s">
        <v>25</v>
      </c>
      <c r="H2710">
        <v>876</v>
      </c>
      <c r="I2710">
        <v>519</v>
      </c>
      <c r="J2710">
        <v>143</v>
      </c>
      <c r="K2710" t="s">
        <v>4691</v>
      </c>
      <c r="L2710">
        <v>0</v>
      </c>
      <c r="M2710">
        <v>108</v>
      </c>
      <c r="N2710">
        <v>158</v>
      </c>
      <c r="O2710">
        <v>-6531</v>
      </c>
      <c r="P2710">
        <v>94981</v>
      </c>
      <c r="Q2710">
        <v>175230</v>
      </c>
      <c r="R2710">
        <v>30</v>
      </c>
      <c r="S2710">
        <v>40515208</v>
      </c>
      <c r="U2710" t="str">
        <f>IFERROR(LEFT(spotify_top_songs_audio_features[[#This Row],[artist_names]],SEARCH(",",spotify_top_songs_audio_features[[#This Row],[artist_names]])-1),spotify_top_songs_audio_features[[#This Row],[artist_names]])</f>
        <v>Rich The Kid</v>
      </c>
      <c r="V2710" t="str">
        <f>IFERROR(MID(spotify_top_songs_audio_features[[#This Row],[artist_names]],SEARCH(",",spotify_top_songs_audio_features[[#This Row],[artist_names]])+2,99),"")</f>
        <v/>
      </c>
      <c r="W2710" t="str">
        <f>spotify_top_songs_audio_features[[#This Row],[source]]</f>
        <v>Rich The Kid / (TDE/ISR PS)</v>
      </c>
      <c r="X2710" s="1">
        <f>spotify_top_songs_audio_features[[#This Row],[streams]]</f>
        <v>40515208</v>
      </c>
      <c r="Y2710" t="str">
        <f>IF(Tabela2[[#This Row],[feat]]="","","Feat")</f>
        <v/>
      </c>
      <c r="Z2710" s="17" t="str">
        <f>CONCATENATE(INT(spotify_top_songs_audio_features[[#This Row],[duration_ms]]/(60*1000)),":",MOD(INT(spotify_top_songs_audio_features[[#This Row],[duration_ms]]/1000),60))</f>
        <v>2:55</v>
      </c>
      <c r="AA27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710" t="str">
        <f>spotify_top_songs_audio_features[[#This Row],[track_name]]</f>
        <v>Plug Walk</v>
      </c>
    </row>
    <row r="2711" spans="1:28" x14ac:dyDescent="0.25">
      <c r="A2711" t="s">
        <v>9449</v>
      </c>
      <c r="B2711" t="s">
        <v>5819</v>
      </c>
      <c r="C2711" t="s">
        <v>9450</v>
      </c>
      <c r="D2711" t="s">
        <v>48</v>
      </c>
      <c r="E2711" t="s">
        <v>469</v>
      </c>
      <c r="F2711" t="s">
        <v>32</v>
      </c>
      <c r="G2711" t="s">
        <v>25</v>
      </c>
      <c r="H2711">
        <v>685</v>
      </c>
      <c r="I2711">
        <v>909</v>
      </c>
      <c r="J2711">
        <v>396</v>
      </c>
      <c r="K2711" t="s">
        <v>9451</v>
      </c>
      <c r="L2711">
        <v>0</v>
      </c>
      <c r="M2711">
        <v>35</v>
      </c>
      <c r="N2711">
        <v>922</v>
      </c>
      <c r="O2711">
        <v>-4034</v>
      </c>
      <c r="P2711">
        <v>95004</v>
      </c>
      <c r="Q2711">
        <v>248769</v>
      </c>
      <c r="R2711">
        <v>6</v>
      </c>
      <c r="S2711">
        <v>40511971</v>
      </c>
      <c r="U2711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2711" t="str">
        <f>IFERROR(MID(spotify_top_songs_audio_features[[#This Row],[artist_names]],SEARCH(",",spotify_top_songs_audio_features[[#This Row],[artist_names]])+2,99),"")</f>
        <v/>
      </c>
      <c r="W2711" t="str">
        <f>spotify_top_songs_audio_features[[#This Row],[source]]</f>
        <v>Republic Records</v>
      </c>
      <c r="X2711" s="1">
        <f>spotify_top_songs_audio_features[[#This Row],[streams]]</f>
        <v>40511971</v>
      </c>
      <c r="Y2711" t="str">
        <f>IF(Tabela2[[#This Row],[feat]]="","","Feat")</f>
        <v/>
      </c>
      <c r="Z2711" s="17" t="str">
        <f>CONCATENATE(INT(spotify_top_songs_audio_features[[#This Row],[duration_ms]]/(60*1000)),":",MOD(INT(spotify_top_songs_audio_features[[#This Row],[duration_ms]]/1000),60))</f>
        <v>4:8</v>
      </c>
      <c r="AA27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711" t="str">
        <f>spotify_top_songs_audio_features[[#This Row],[track_name]]</f>
        <v>RUMBATÓN</v>
      </c>
    </row>
    <row r="2712" spans="1:28" x14ac:dyDescent="0.25">
      <c r="A2712" t="s">
        <v>14911</v>
      </c>
      <c r="B2712" t="s">
        <v>2236</v>
      </c>
      <c r="C2712" t="s">
        <v>2237</v>
      </c>
      <c r="D2712" t="s">
        <v>2236</v>
      </c>
      <c r="E2712" t="s">
        <v>31</v>
      </c>
      <c r="F2712" t="s">
        <v>32</v>
      </c>
      <c r="G2712" t="s">
        <v>152</v>
      </c>
      <c r="H2712">
        <v>511</v>
      </c>
      <c r="I2712">
        <v>594</v>
      </c>
      <c r="J2712">
        <v>316</v>
      </c>
      <c r="K2712" t="s">
        <v>2238</v>
      </c>
      <c r="L2712">
        <v>177</v>
      </c>
      <c r="M2712">
        <v>249</v>
      </c>
      <c r="N2712">
        <v>143</v>
      </c>
      <c r="O2712">
        <v>-4799</v>
      </c>
      <c r="P2712">
        <v>94473</v>
      </c>
      <c r="Q2712">
        <v>209260</v>
      </c>
      <c r="R2712">
        <v>4</v>
      </c>
      <c r="S2712">
        <v>40502394</v>
      </c>
      <c r="U2712" t="str">
        <f>IFERROR(LEFT(spotify_top_songs_audio_features[[#This Row],[artist_names]],SEARCH(",",spotify_top_songs_audio_features[[#This Row],[artist_names]])-1),spotify_top_songs_audio_features[[#This Row],[artist_names]])</f>
        <v>JVKE</v>
      </c>
      <c r="V2712" t="str">
        <f>IFERROR(MID(spotify_top_songs_audio_features[[#This Row],[artist_names]],SEARCH(",",spotify_top_songs_audio_features[[#This Row],[artist_names]])+2,99),"")</f>
        <v/>
      </c>
      <c r="W2712" t="str">
        <f>spotify_top_songs_audio_features[[#This Row],[source]]</f>
        <v>JVKE</v>
      </c>
      <c r="X2712" s="1">
        <f>spotify_top_songs_audio_features[[#This Row],[streams]]</f>
        <v>40502394</v>
      </c>
      <c r="Y2712" t="str">
        <f>IF(Tabela2[[#This Row],[feat]]="","","Feat")</f>
        <v/>
      </c>
      <c r="Z2712" s="17" t="str">
        <f>CONCATENATE(INT(spotify_top_songs_audio_features[[#This Row],[duration_ms]]/(60*1000)),":",MOD(INT(spotify_top_songs_audio_features[[#This Row],[duration_ms]]/1000),60))</f>
        <v>3:29</v>
      </c>
      <c r="AA27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12" t="str">
        <f>spotify_top_songs_audio_features[[#This Row],[track_name]]</f>
        <v>golden hour</v>
      </c>
    </row>
    <row r="2713" spans="1:28" x14ac:dyDescent="0.25">
      <c r="A2713" t="s">
        <v>14358</v>
      </c>
      <c r="B2713" t="s">
        <v>14359</v>
      </c>
      <c r="C2713" t="s">
        <v>14360</v>
      </c>
      <c r="D2713" t="s">
        <v>127</v>
      </c>
      <c r="E2713" t="s">
        <v>86</v>
      </c>
      <c r="F2713" t="s">
        <v>32</v>
      </c>
      <c r="G2713" t="s">
        <v>25</v>
      </c>
      <c r="H2713">
        <v>681</v>
      </c>
      <c r="I2713">
        <v>821</v>
      </c>
      <c r="J2713">
        <v>131</v>
      </c>
      <c r="K2713" t="s">
        <v>13424</v>
      </c>
      <c r="L2713">
        <v>111</v>
      </c>
      <c r="M2713">
        <v>921</v>
      </c>
      <c r="N2713">
        <v>813</v>
      </c>
      <c r="O2713">
        <v>-512</v>
      </c>
      <c r="P2713">
        <v>94074</v>
      </c>
      <c r="Q2713">
        <v>214701</v>
      </c>
      <c r="R2713">
        <v>3</v>
      </c>
      <c r="S2713">
        <v>40472260</v>
      </c>
      <c r="U2713" t="str">
        <f>IFERROR(LEFT(spotify_top_songs_audio_features[[#This Row],[artist_names]],SEARCH(",",spotify_top_songs_audio_features[[#This Row],[artist_names]])-1),spotify_top_songs_audio_features[[#This Row],[artist_names]])</f>
        <v>j-hope</v>
      </c>
      <c r="V2713" t="str">
        <f>IFERROR(MID(spotify_top_songs_audio_features[[#This Row],[artist_names]],SEARCH(",",spotify_top_songs_audio_features[[#This Row],[artist_names]])+2,99),"")</f>
        <v>J. Cole</v>
      </c>
      <c r="W2713" t="str">
        <f>spotify_top_songs_audio_features[[#This Row],[source]]</f>
        <v>BIGHIT MUSIC</v>
      </c>
      <c r="X2713" s="1">
        <f>spotify_top_songs_audio_features[[#This Row],[streams]]</f>
        <v>40472260</v>
      </c>
      <c r="Y2713" t="str">
        <f>IF(Tabela2[[#This Row],[feat]]="","","Feat")</f>
        <v>Feat</v>
      </c>
      <c r="Z2713" s="17" t="str">
        <f>CONCATENATE(INT(spotify_top_songs_audio_features[[#This Row],[duration_ms]]/(60*1000)),":",MOD(INT(spotify_top_songs_audio_features[[#This Row],[duration_ms]]/1000),60))</f>
        <v>3:34</v>
      </c>
      <c r="AA27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713" t="str">
        <f>spotify_top_songs_audio_features[[#This Row],[track_name]]</f>
        <v>on the street (with J. Cole)</v>
      </c>
    </row>
    <row r="2714" spans="1:28" x14ac:dyDescent="0.25">
      <c r="A2714" t="s">
        <v>15075</v>
      </c>
      <c r="B2714" t="s">
        <v>5819</v>
      </c>
      <c r="C2714" t="s">
        <v>7573</v>
      </c>
      <c r="D2714" t="s">
        <v>2521</v>
      </c>
      <c r="E2714" t="s">
        <v>31</v>
      </c>
      <c r="F2714" t="s">
        <v>24</v>
      </c>
      <c r="G2714" t="s">
        <v>25</v>
      </c>
      <c r="H2714">
        <v>783</v>
      </c>
      <c r="I2714">
        <v>84</v>
      </c>
      <c r="J2714">
        <v>51</v>
      </c>
      <c r="K2714" t="s">
        <v>3155</v>
      </c>
      <c r="L2714">
        <v>0</v>
      </c>
      <c r="M2714">
        <v>412</v>
      </c>
      <c r="N2714">
        <v>839</v>
      </c>
      <c r="O2714">
        <v>-3416</v>
      </c>
      <c r="P2714">
        <v>95001</v>
      </c>
      <c r="Q2714">
        <v>200480</v>
      </c>
      <c r="R2714">
        <v>31</v>
      </c>
      <c r="S2714">
        <v>40460883</v>
      </c>
      <c r="U2714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2714" t="str">
        <f>IFERROR(MID(spotify_top_songs_audio_features[[#This Row],[artist_names]],SEARCH(",",spotify_top_songs_audio_features[[#This Row],[artist_names]])+2,99),"")</f>
        <v/>
      </c>
      <c r="W2714" t="str">
        <f>spotify_top_songs_audio_features[[#This Row],[source]]</f>
        <v>El Cartel Records (EC3)</v>
      </c>
      <c r="X2714" s="1">
        <f>spotify_top_songs_audio_features[[#This Row],[streams]]</f>
        <v>40460883</v>
      </c>
      <c r="Y2714" t="str">
        <f>IF(Tabela2[[#This Row],[feat]]="","","Feat")</f>
        <v/>
      </c>
      <c r="Z2714" s="17" t="str">
        <f>CONCATENATE(INT(spotify_top_songs_audio_features[[#This Row],[duration_ms]]/(60*1000)),":",MOD(INT(spotify_top_songs_audio_features[[#This Row],[duration_ms]]/1000),60))</f>
        <v>3:20</v>
      </c>
      <c r="AA27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14" t="str">
        <f>spotify_top_songs_audio_features[[#This Row],[track_name]]</f>
        <v>Dura</v>
      </c>
    </row>
    <row r="2715" spans="1:28" x14ac:dyDescent="0.25">
      <c r="A2715" t="s">
        <v>12929</v>
      </c>
      <c r="B2715" t="s">
        <v>12930</v>
      </c>
      <c r="C2715" t="s">
        <v>12931</v>
      </c>
      <c r="D2715" t="s">
        <v>282</v>
      </c>
      <c r="E2715" t="s">
        <v>113</v>
      </c>
      <c r="F2715" t="s">
        <v>32</v>
      </c>
      <c r="G2715" t="s">
        <v>25</v>
      </c>
      <c r="H2715">
        <v>493</v>
      </c>
      <c r="I2715">
        <v>653</v>
      </c>
      <c r="J2715">
        <v>466</v>
      </c>
      <c r="K2715" t="s">
        <v>521</v>
      </c>
      <c r="L2715">
        <v>0</v>
      </c>
      <c r="M2715">
        <v>511</v>
      </c>
      <c r="N2715">
        <v>852</v>
      </c>
      <c r="O2715">
        <v>-5666</v>
      </c>
      <c r="P2715">
        <v>142347</v>
      </c>
      <c r="Q2715">
        <v>121573</v>
      </c>
      <c r="R2715">
        <v>4</v>
      </c>
      <c r="S2715">
        <v>40440978</v>
      </c>
      <c r="U2715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2715" t="str">
        <f>IFERROR(MID(spotify_top_songs_audio_features[[#This Row],[artist_names]],SEARCH(",",spotify_top_songs_audio_features[[#This Row],[artist_names]])+2,99),"")</f>
        <v>The Creator, YoungBoy Never Broke Again, Ty Dolla $ign</v>
      </c>
      <c r="W2715" t="str">
        <f>spotify_top_songs_audio_features[[#This Row],[source]]</f>
        <v>Columbia</v>
      </c>
      <c r="X2715" s="1">
        <f>spotify_top_songs_audio_features[[#This Row],[streams]]</f>
        <v>40440978</v>
      </c>
      <c r="Y2715" t="str">
        <f>IF(Tabela2[[#This Row],[feat]]="","","Feat")</f>
        <v>Feat</v>
      </c>
      <c r="Z2715" s="17" t="str">
        <f>CONCATENATE(INT(spotify_top_songs_audio_features[[#This Row],[duration_ms]]/(60*1000)),":",MOD(INT(spotify_top_songs_audio_features[[#This Row],[duration_ms]]/1000),60))</f>
        <v>2:1</v>
      </c>
      <c r="AA27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15" t="str">
        <f>spotify_top_songs_audio_features[[#This Row],[track_name]]</f>
        <v>WUSYANAME (feat. Youngboy Never Broke Again &amp; Ty Dolla $ign)</v>
      </c>
    </row>
    <row r="2716" spans="1:28" x14ac:dyDescent="0.25">
      <c r="A2716" t="s">
        <v>7495</v>
      </c>
      <c r="B2716" t="s">
        <v>383</v>
      </c>
      <c r="C2716" t="s">
        <v>7496</v>
      </c>
      <c r="D2716" t="s">
        <v>385</v>
      </c>
      <c r="E2716" t="s">
        <v>142</v>
      </c>
      <c r="F2716" t="s">
        <v>24</v>
      </c>
      <c r="G2716" t="s">
        <v>25</v>
      </c>
      <c r="H2716">
        <v>78</v>
      </c>
      <c r="I2716">
        <v>808</v>
      </c>
      <c r="J2716">
        <v>484</v>
      </c>
      <c r="K2716" t="s">
        <v>2757</v>
      </c>
      <c r="L2716">
        <v>0</v>
      </c>
      <c r="M2716">
        <v>329</v>
      </c>
      <c r="N2716">
        <v>642</v>
      </c>
      <c r="O2716">
        <v>-5175</v>
      </c>
      <c r="P2716">
        <v>79982</v>
      </c>
      <c r="Q2716">
        <v>216029</v>
      </c>
      <c r="R2716">
        <v>4</v>
      </c>
      <c r="S2716">
        <v>40426958</v>
      </c>
      <c r="U2716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2716" t="str">
        <f>IFERROR(MID(spotify_top_songs_audio_features[[#This Row],[artist_names]],SEARCH(",",spotify_top_songs_audio_features[[#This Row],[artist_names]])+2,99),"")</f>
        <v/>
      </c>
      <c r="W2716" t="str">
        <f>spotify_top_songs_audio_features[[#This Row],[source]]</f>
        <v>Aftermath</v>
      </c>
      <c r="X2716" s="1">
        <f>spotify_top_songs_audio_features[[#This Row],[streams]]</f>
        <v>40426958</v>
      </c>
      <c r="Y2716" t="str">
        <f>IF(Tabela2[[#This Row],[feat]]="","","Feat")</f>
        <v/>
      </c>
      <c r="Z2716" s="17" t="str">
        <f>CONCATENATE(INT(spotify_top_songs_audio_features[[#This Row],[duration_ms]]/(60*1000)),":",MOD(INT(spotify_top_songs_audio_features[[#This Row],[duration_ms]]/1000),60))</f>
        <v>3:36</v>
      </c>
      <c r="AA27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716" t="str">
        <f>spotify_top_songs_audio_features[[#This Row],[track_name]]</f>
        <v>Kamikaze</v>
      </c>
    </row>
    <row r="2717" spans="1:28" x14ac:dyDescent="0.25">
      <c r="A2717" t="s">
        <v>12610</v>
      </c>
      <c r="B2717" t="s">
        <v>12611</v>
      </c>
      <c r="C2717" t="s">
        <v>12612</v>
      </c>
      <c r="D2717" t="s">
        <v>1986</v>
      </c>
      <c r="E2717" t="s">
        <v>177</v>
      </c>
      <c r="F2717" t="s">
        <v>24</v>
      </c>
      <c r="G2717" t="s">
        <v>25</v>
      </c>
      <c r="H2717">
        <v>588</v>
      </c>
      <c r="I2717">
        <v>893</v>
      </c>
      <c r="J2717">
        <v>866</v>
      </c>
      <c r="K2717" t="s">
        <v>899</v>
      </c>
      <c r="L2717">
        <v>0</v>
      </c>
      <c r="M2717">
        <v>803</v>
      </c>
      <c r="N2717">
        <v>626</v>
      </c>
      <c r="O2717">
        <v>-2743</v>
      </c>
      <c r="P2717">
        <v>153778</v>
      </c>
      <c r="Q2717">
        <v>178812</v>
      </c>
      <c r="R2717">
        <v>5</v>
      </c>
      <c r="S2717">
        <v>40392837</v>
      </c>
      <c r="U2717" t="str">
        <f>IFERROR(LEFT(spotify_top_songs_audio_features[[#This Row],[artist_names]],SEARCH(",",spotify_top_songs_audio_features[[#This Row],[artist_names]])-1),spotify_top_songs_audio_features[[#This Row],[artist_names]])</f>
        <v>Simone Mendes</v>
      </c>
      <c r="V2717" t="str">
        <f>IFERROR(MID(spotify_top_songs_audio_features[[#This Row],[artist_names]],SEARCH(",",spotify_top_songs_audio_features[[#This Row],[artist_names]])+2,99),"")</f>
        <v/>
      </c>
      <c r="W2717" t="str">
        <f>spotify_top_songs_audio_features[[#This Row],[source]]</f>
        <v>Universal Music Ltda.</v>
      </c>
      <c r="X2717" s="1">
        <f>spotify_top_songs_audio_features[[#This Row],[streams]]</f>
        <v>40392837</v>
      </c>
      <c r="Y2717" t="str">
        <f>IF(Tabela2[[#This Row],[feat]]="","","Feat")</f>
        <v/>
      </c>
      <c r="Z2717" s="17" t="str">
        <f>CONCATENATE(INT(spotify_top_songs_audio_features[[#This Row],[duration_ms]]/(60*1000)),":",MOD(INT(spotify_top_songs_audio_features[[#This Row],[duration_ms]]/1000),60))</f>
        <v>2:58</v>
      </c>
      <c r="AA27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717" t="str">
        <f>spotify_top_songs_audio_features[[#This Row],[track_name]]</f>
        <v>Erro Gostoso - Ao Vivo</v>
      </c>
    </row>
    <row r="2718" spans="1:28" x14ac:dyDescent="0.25">
      <c r="A2718" t="s">
        <v>15316</v>
      </c>
      <c r="B2718" t="s">
        <v>112</v>
      </c>
      <c r="C2718" t="s">
        <v>15317</v>
      </c>
      <c r="D2718" t="s">
        <v>112</v>
      </c>
      <c r="E2718" t="s">
        <v>113</v>
      </c>
      <c r="F2718" t="s">
        <v>24</v>
      </c>
      <c r="G2718" t="s">
        <v>25</v>
      </c>
      <c r="H2718">
        <v>699</v>
      </c>
      <c r="I2718">
        <v>621</v>
      </c>
      <c r="J2718">
        <v>369</v>
      </c>
      <c r="K2718" t="s">
        <v>1315</v>
      </c>
      <c r="L2718">
        <v>0</v>
      </c>
      <c r="M2718">
        <v>104</v>
      </c>
      <c r="N2718">
        <v>344</v>
      </c>
      <c r="O2718">
        <v>-8739</v>
      </c>
      <c r="P2718">
        <v>118048</v>
      </c>
      <c r="Q2718">
        <v>171819</v>
      </c>
      <c r="R2718">
        <v>2</v>
      </c>
      <c r="S2718">
        <v>40350843</v>
      </c>
      <c r="U271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718" t="str">
        <f>IFERROR(MID(spotify_top_songs_audio_features[[#This Row],[artist_names]],SEARCH(",",spotify_top_songs_audio_features[[#This Row],[artist_names]])+2,99),"")</f>
        <v/>
      </c>
      <c r="W2718" t="str">
        <f>spotify_top_songs_audio_features[[#This Row],[source]]</f>
        <v>Taylor Swift</v>
      </c>
      <c r="X2718" s="1">
        <f>spotify_top_songs_audio_features[[#This Row],[streams]]</f>
        <v>40350843</v>
      </c>
      <c r="Y2718" t="str">
        <f>IF(Tabela2[[#This Row],[feat]]="","","Feat")</f>
        <v/>
      </c>
      <c r="Z2718" s="17" t="str">
        <f>CONCATENATE(INT(spotify_top_songs_audio_features[[#This Row],[duration_ms]]/(60*1000)),":",MOD(INT(spotify_top_songs_audio_features[[#This Row],[duration_ms]]/1000),60))</f>
        <v>2:51</v>
      </c>
      <c r="AA27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18" t="str">
        <f>spotify_top_songs_audio_features[[#This Row],[track_name]]</f>
        <v>Suburban Legends (Taylor's Version) (From The Vault)</v>
      </c>
    </row>
    <row r="2719" spans="1:28" x14ac:dyDescent="0.25">
      <c r="A2719" t="s">
        <v>16080</v>
      </c>
      <c r="B2719" t="s">
        <v>558</v>
      </c>
      <c r="C2719" t="s">
        <v>16081</v>
      </c>
      <c r="D2719" t="s">
        <v>1495</v>
      </c>
      <c r="E2719" t="s">
        <v>177</v>
      </c>
      <c r="F2719" t="s">
        <v>32</v>
      </c>
      <c r="G2719" t="s">
        <v>25</v>
      </c>
      <c r="H2719">
        <v>829</v>
      </c>
      <c r="I2719">
        <v>527</v>
      </c>
      <c r="J2719">
        <v>367</v>
      </c>
      <c r="K2719" t="s">
        <v>3821</v>
      </c>
      <c r="L2719">
        <v>0</v>
      </c>
      <c r="M2719">
        <v>631</v>
      </c>
      <c r="N2719">
        <v>475</v>
      </c>
      <c r="O2719">
        <v>-6644</v>
      </c>
      <c r="P2719">
        <v>116079</v>
      </c>
      <c r="Q2719">
        <v>200310</v>
      </c>
      <c r="R2719">
        <v>4</v>
      </c>
      <c r="S2719">
        <v>40337346</v>
      </c>
      <c r="U2719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2719" t="str">
        <f>IFERROR(MID(spotify_top_songs_audio_features[[#This Row],[artist_names]],SEARCH(",",spotify_top_songs_audio_features[[#This Row],[artist_names]])+2,99),"")</f>
        <v/>
      </c>
      <c r="W2719" t="str">
        <f>spotify_top_songs_audio_features[[#This Row],[source]]</f>
        <v>J. Cole P&amp;D</v>
      </c>
      <c r="X2719" s="1">
        <f>spotify_top_songs_audio_features[[#This Row],[streams]]</f>
        <v>40337346</v>
      </c>
      <c r="Y2719" t="str">
        <f>IF(Tabela2[[#This Row],[feat]]="","","Feat")</f>
        <v/>
      </c>
      <c r="Z2719" s="17" t="str">
        <f>CONCATENATE(INT(spotify_top_songs_audio_features[[#This Row],[duration_ms]]/(60*1000)),":",MOD(INT(spotify_top_songs_audio_features[[#This Row],[duration_ms]]/1000),60))</f>
        <v>3:20</v>
      </c>
      <c r="AA27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719" t="str">
        <f>spotify_top_songs_audio_features[[#This Row],[track_name]]</f>
        <v>Kevin’s Heart</v>
      </c>
    </row>
    <row r="2720" spans="1:28" x14ac:dyDescent="0.25">
      <c r="A2720" t="s">
        <v>15175</v>
      </c>
      <c r="B2720" t="s">
        <v>10618</v>
      </c>
      <c r="C2720" t="s">
        <v>10619</v>
      </c>
      <c r="D2720" t="s">
        <v>96</v>
      </c>
      <c r="E2720" t="s">
        <v>177</v>
      </c>
      <c r="F2720" t="s">
        <v>32</v>
      </c>
      <c r="G2720" t="s">
        <v>25</v>
      </c>
      <c r="H2720">
        <v>702</v>
      </c>
      <c r="I2720">
        <v>825</v>
      </c>
      <c r="J2720">
        <v>601</v>
      </c>
      <c r="K2720" t="s">
        <v>10620</v>
      </c>
      <c r="L2720">
        <v>0</v>
      </c>
      <c r="M2720">
        <v>674</v>
      </c>
      <c r="N2720">
        <v>915</v>
      </c>
      <c r="O2720">
        <v>-3787</v>
      </c>
      <c r="P2720">
        <v>102977</v>
      </c>
      <c r="Q2720">
        <v>203064</v>
      </c>
      <c r="R2720">
        <v>5</v>
      </c>
      <c r="S2720">
        <v>40335119</v>
      </c>
      <c r="U2720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2720" t="str">
        <f>IFERROR(MID(spotify_top_songs_audio_features[[#This Row],[artist_names]],SEARCH(",",spotify_top_songs_audio_features[[#This Row],[artist_names]])+2,99),"")</f>
        <v>DaBaby</v>
      </c>
      <c r="W2720" t="str">
        <f>spotify_top_songs_audio_features[[#This Row],[source]]</f>
        <v>Warner Records</v>
      </c>
      <c r="X2720" s="1">
        <f>spotify_top_songs_audio_features[[#This Row],[streams]]</f>
        <v>40335119</v>
      </c>
      <c r="Y2720" t="str">
        <f>IF(Tabela2[[#This Row],[feat]]="","","Feat")</f>
        <v>Feat</v>
      </c>
      <c r="Z2720" s="17" t="str">
        <f>CONCATENATE(INT(spotify_top_songs_audio_features[[#This Row],[duration_ms]]/(60*1000)),":",MOD(INT(spotify_top_songs_audio_features[[#This Row],[duration_ms]]/1000),60))</f>
        <v>3:23</v>
      </c>
      <c r="AA27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720" t="str">
        <f>spotify_top_songs_audio_features[[#This Row],[track_name]]</f>
        <v>Levitating (feat. DaBaby)</v>
      </c>
    </row>
    <row r="2721" spans="1:28" x14ac:dyDescent="0.25">
      <c r="A2721" t="s">
        <v>5377</v>
      </c>
      <c r="B2721" t="s">
        <v>677</v>
      </c>
      <c r="C2721" t="s">
        <v>5378</v>
      </c>
      <c r="D2721" t="s">
        <v>679</v>
      </c>
      <c r="E2721" t="s">
        <v>23</v>
      </c>
      <c r="F2721" t="s">
        <v>32</v>
      </c>
      <c r="G2721" t="s">
        <v>25</v>
      </c>
      <c r="H2721">
        <v>694</v>
      </c>
      <c r="I2721">
        <v>712</v>
      </c>
      <c r="J2721">
        <v>46</v>
      </c>
      <c r="K2721" t="s">
        <v>3279</v>
      </c>
      <c r="L2721">
        <v>0</v>
      </c>
      <c r="M2721">
        <v>211</v>
      </c>
      <c r="N2721">
        <v>799</v>
      </c>
      <c r="O2721">
        <v>-3923</v>
      </c>
      <c r="P2721">
        <v>98023</v>
      </c>
      <c r="Q2721">
        <v>201122</v>
      </c>
      <c r="R2721">
        <v>12</v>
      </c>
      <c r="S2721">
        <v>40311264</v>
      </c>
      <c r="U2721" t="str">
        <f>IFERROR(LEFT(spotify_top_songs_audio_features[[#This Row],[artist_names]],SEARCH(",",spotify_top_songs_audio_features[[#This Row],[artist_names]])-1),spotify_top_songs_audio_features[[#This Row],[artist_names]])</f>
        <v>Zara Larsson</v>
      </c>
      <c r="V2721" t="str">
        <f>IFERROR(MID(spotify_top_songs_audio_features[[#This Row],[artist_names]],SEARCH(",",spotify_top_songs_audio_features[[#This Row],[artist_names]])+2,99),"")</f>
        <v/>
      </c>
      <c r="W2721" t="str">
        <f>spotify_top_songs_audio_features[[#This Row],[source]]</f>
        <v>Epic/Record Company TEN</v>
      </c>
      <c r="X2721" s="1">
        <f>spotify_top_songs_audio_features[[#This Row],[streams]]</f>
        <v>40311264</v>
      </c>
      <c r="Y2721" t="str">
        <f>IF(Tabela2[[#This Row],[feat]]="","","Feat")</f>
        <v/>
      </c>
      <c r="Z2721" s="17" t="str">
        <f>CONCATENATE(INT(spotify_top_songs_audio_features[[#This Row],[duration_ms]]/(60*1000)),":",MOD(INT(spotify_top_songs_audio_features[[#This Row],[duration_ms]]/1000),60))</f>
        <v>3:21</v>
      </c>
      <c r="AA27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21" t="str">
        <f>spotify_top_songs_audio_features[[#This Row],[track_name]]</f>
        <v>Lush Life</v>
      </c>
    </row>
    <row r="2722" spans="1:28" x14ac:dyDescent="0.25">
      <c r="A2722" t="s">
        <v>12937</v>
      </c>
      <c r="B2722" t="s">
        <v>12938</v>
      </c>
      <c r="C2722" t="s">
        <v>12939</v>
      </c>
      <c r="D2722" t="s">
        <v>445</v>
      </c>
      <c r="E2722" t="s">
        <v>70</v>
      </c>
      <c r="F2722" t="s">
        <v>24</v>
      </c>
      <c r="G2722" t="s">
        <v>25</v>
      </c>
      <c r="H2722">
        <v>618</v>
      </c>
      <c r="I2722">
        <v>71</v>
      </c>
      <c r="J2722">
        <v>331</v>
      </c>
      <c r="K2722" t="s">
        <v>143</v>
      </c>
      <c r="L2722">
        <v>0</v>
      </c>
      <c r="M2722">
        <v>183</v>
      </c>
      <c r="N2722">
        <v>233</v>
      </c>
      <c r="O2722">
        <v>-6066</v>
      </c>
      <c r="P2722">
        <v>112014</v>
      </c>
      <c r="Q2722">
        <v>249450</v>
      </c>
      <c r="R2722">
        <v>4</v>
      </c>
      <c r="S2722">
        <v>40294309</v>
      </c>
      <c r="U2722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2722" t="str">
        <f>IFERROR(MID(spotify_top_songs_audio_features[[#This Row],[artist_names]],SEARCH(",",spotify_top_songs_audio_features[[#This Row],[artist_names]])+2,99),"")</f>
        <v>XXXTENTACION</v>
      </c>
      <c r="W2722" t="str">
        <f>spotify_top_songs_audio_features[[#This Row],[source]]</f>
        <v>Young Money Records, Inc.</v>
      </c>
      <c r="X2722" s="1">
        <f>spotify_top_songs_audio_features[[#This Row],[streams]]</f>
        <v>40294309</v>
      </c>
      <c r="Y2722" t="str">
        <f>IF(Tabela2[[#This Row],[feat]]="","","Feat")</f>
        <v>Feat</v>
      </c>
      <c r="Z2722" s="17" t="str">
        <f>CONCATENATE(INT(spotify_top_songs_audio_features[[#This Row],[duration_ms]]/(60*1000)),":",MOD(INT(spotify_top_songs_audio_features[[#This Row],[duration_ms]]/1000),60))</f>
        <v>4:9</v>
      </c>
      <c r="AA27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722" t="str">
        <f>spotify_top_songs_audio_features[[#This Row],[track_name]]</f>
        <v>Don't Cry (feat. XXXTENTACION)</v>
      </c>
    </row>
    <row r="2723" spans="1:28" x14ac:dyDescent="0.25">
      <c r="A2723" t="s">
        <v>457</v>
      </c>
      <c r="B2723" t="s">
        <v>458</v>
      </c>
      <c r="C2723" t="s">
        <v>459</v>
      </c>
      <c r="D2723" t="s">
        <v>460</v>
      </c>
      <c r="E2723" t="s">
        <v>142</v>
      </c>
      <c r="F2723" t="s">
        <v>24</v>
      </c>
      <c r="G2723" t="s">
        <v>152</v>
      </c>
      <c r="H2723">
        <v>794</v>
      </c>
      <c r="I2723">
        <v>738</v>
      </c>
      <c r="J2723">
        <v>34</v>
      </c>
      <c r="K2723" t="s">
        <v>461</v>
      </c>
      <c r="L2723">
        <v>0</v>
      </c>
      <c r="M2723">
        <v>189</v>
      </c>
      <c r="N2723">
        <v>838</v>
      </c>
      <c r="O2723">
        <v>-3842</v>
      </c>
      <c r="P2723">
        <v>131857</v>
      </c>
      <c r="Q2723">
        <v>249465</v>
      </c>
      <c r="R2723">
        <v>4</v>
      </c>
      <c r="S2723">
        <v>40277841</v>
      </c>
      <c r="U2723" t="str">
        <f>IFERROR(LEFT(spotify_top_songs_audio_features[[#This Row],[artist_names]],SEARCH(",",spotify_top_songs_audio_features[[#This Row],[artist_names]])-1),spotify_top_songs_audio_features[[#This Row],[artist_names]])</f>
        <v>Christian Nodal</v>
      </c>
      <c r="V2723" t="str">
        <f>IFERROR(MID(spotify_top_songs_audio_features[[#This Row],[artist_names]],SEARCH(",",spotify_top_songs_audio_features[[#This Row],[artist_names]])+2,99),"")</f>
        <v>Peso Pluma</v>
      </c>
      <c r="W2723" t="str">
        <f>spotify_top_songs_audio_features[[#This Row],[source]]</f>
        <v>Producciones Ladon, S.A de C.V.</v>
      </c>
      <c r="X2723" s="1">
        <f>spotify_top_songs_audio_features[[#This Row],[streams]]</f>
        <v>40277841</v>
      </c>
      <c r="Y2723" t="str">
        <f>IF(Tabela2[[#This Row],[feat]]="","","Feat")</f>
        <v>Feat</v>
      </c>
      <c r="Z2723" s="17" t="str">
        <f>CONCATENATE(INT(spotify_top_songs_audio_features[[#This Row],[duration_ms]]/(60*1000)),":",MOD(INT(spotify_top_songs_audio_features[[#This Row],[duration_ms]]/1000),60))</f>
        <v>4:9</v>
      </c>
      <c r="AA27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723" t="str">
        <f>spotify_top_songs_audio_features[[#This Row],[track_name]]</f>
        <v>La Intención</v>
      </c>
    </row>
    <row r="2724" spans="1:28" x14ac:dyDescent="0.25">
      <c r="A2724" t="s">
        <v>7776</v>
      </c>
      <c r="B2724" t="s">
        <v>7777</v>
      </c>
      <c r="C2724" t="s">
        <v>7778</v>
      </c>
      <c r="D2724" t="s">
        <v>5536</v>
      </c>
      <c r="E2724" t="s">
        <v>86</v>
      </c>
      <c r="F2724" t="s">
        <v>24</v>
      </c>
      <c r="G2724" t="s">
        <v>25</v>
      </c>
      <c r="H2724">
        <v>608</v>
      </c>
      <c r="I2724">
        <v>693</v>
      </c>
      <c r="J2724">
        <v>559</v>
      </c>
      <c r="K2724" t="s">
        <v>5193</v>
      </c>
      <c r="L2724">
        <v>0</v>
      </c>
      <c r="M2724">
        <v>829</v>
      </c>
      <c r="N2724">
        <v>308</v>
      </c>
      <c r="O2724">
        <v>-4057</v>
      </c>
      <c r="P2724">
        <v>129882</v>
      </c>
      <c r="Q2724">
        <v>153740</v>
      </c>
      <c r="R2724">
        <v>6</v>
      </c>
      <c r="S2724">
        <v>40269681</v>
      </c>
      <c r="U2724" t="str">
        <f>IFERROR(LEFT(spotify_top_songs_audio_features[[#This Row],[artist_names]],SEARCH(",",spotify_top_songs_audio_features[[#This Row],[artist_names]])-1),spotify_top_songs_audio_features[[#This Row],[artist_names]])</f>
        <v>John Amplificado</v>
      </c>
      <c r="V2724" t="str">
        <f>IFERROR(MID(spotify_top_songs_audio_features[[#This Row],[artist_names]],SEARCH(",",spotify_top_songs_audio_features[[#This Row],[artist_names]])+2,99),"")</f>
        <v/>
      </c>
      <c r="W2724" t="str">
        <f>spotify_top_songs_audio_features[[#This Row],[source]]</f>
        <v>Virgin Music Label And Artist Services (S&amp;D)</v>
      </c>
      <c r="X2724" s="1">
        <f>spotify_top_songs_audio_features[[#This Row],[streams]]</f>
        <v>40269681</v>
      </c>
      <c r="Y2724" t="str">
        <f>IF(Tabela2[[#This Row],[feat]]="","","Feat")</f>
        <v/>
      </c>
      <c r="Z2724" s="17" t="str">
        <f>CONCATENATE(INT(spotify_top_songs_audio_features[[#This Row],[duration_ms]]/(60*1000)),":",MOD(INT(spotify_top_songs_audio_features[[#This Row],[duration_ms]]/1000),60))</f>
        <v>2:33</v>
      </c>
      <c r="AA27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724" t="str">
        <f>spotify_top_songs_audio_features[[#This Row],[track_name]]</f>
        <v>Chega E Senta - Ao Vivo</v>
      </c>
    </row>
    <row r="2725" spans="1:28" x14ac:dyDescent="0.25">
      <c r="A2725" t="s">
        <v>17743</v>
      </c>
      <c r="B2725" t="s">
        <v>17744</v>
      </c>
      <c r="C2725" t="s">
        <v>17745</v>
      </c>
      <c r="D2725" t="s">
        <v>17463</v>
      </c>
      <c r="E2725" t="s">
        <v>43</v>
      </c>
      <c r="F2725" t="s">
        <v>32</v>
      </c>
      <c r="G2725" t="s">
        <v>25</v>
      </c>
      <c r="H2725">
        <v>773</v>
      </c>
      <c r="I2725">
        <v>836</v>
      </c>
      <c r="J2725">
        <v>153</v>
      </c>
      <c r="K2725" t="s">
        <v>12067</v>
      </c>
      <c r="L2725">
        <v>2.1000000000000001E-4</v>
      </c>
      <c r="M2725">
        <v>828</v>
      </c>
      <c r="N2725">
        <v>497</v>
      </c>
      <c r="O2725">
        <v>-2326</v>
      </c>
      <c r="P2725">
        <v>11201</v>
      </c>
      <c r="Q2725">
        <v>201271</v>
      </c>
      <c r="R2725">
        <v>5</v>
      </c>
      <c r="S2725">
        <v>40253485</v>
      </c>
      <c r="U2725" t="str">
        <f>IFERROR(LEFT(spotify_top_songs_audio_features[[#This Row],[artist_names]],SEARCH(",",spotify_top_songs_audio_features[[#This Row],[artist_names]])-1),spotify_top_songs_audio_features[[#This Row],[artist_names]])</f>
        <v>French Montana</v>
      </c>
      <c r="V2725" t="str">
        <f>IFERROR(MID(spotify_top_songs_audio_features[[#This Row],[artist_names]],SEARCH(",",spotify_top_songs_audio_features[[#This Row],[artist_names]])+2,99),"")</f>
        <v>Rvssian, Post Malone, Cardi B</v>
      </c>
      <c r="W2725" t="str">
        <f>spotify_top_songs_audio_features[[#This Row],[source]]</f>
        <v>Epic/Bad Boy Entertainment</v>
      </c>
      <c r="X2725" s="1">
        <f>spotify_top_songs_audio_features[[#This Row],[streams]]</f>
        <v>40253485</v>
      </c>
      <c r="Y2725" t="str">
        <f>IF(Tabela2[[#This Row],[feat]]="","","Feat")</f>
        <v>Feat</v>
      </c>
      <c r="Z2725" s="17" t="str">
        <f>CONCATENATE(INT(spotify_top_songs_audio_features[[#This Row],[duration_ms]]/(60*1000)),":",MOD(INT(spotify_top_songs_audio_features[[#This Row],[duration_ms]]/1000),60))</f>
        <v>3:21</v>
      </c>
      <c r="AA27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725" t="str">
        <f>spotify_top_songs_audio_features[[#This Row],[track_name]]</f>
        <v>Writing on the Wall (feat. Post Malone &amp; Cardi B)</v>
      </c>
    </row>
    <row r="2726" spans="1:28" x14ac:dyDescent="0.25">
      <c r="A2726" t="s">
        <v>9661</v>
      </c>
      <c r="B2726" t="s">
        <v>687</v>
      </c>
      <c r="C2726" t="s">
        <v>9662</v>
      </c>
      <c r="D2726" t="s">
        <v>30</v>
      </c>
      <c r="E2726" t="s">
        <v>97</v>
      </c>
      <c r="F2726" t="s">
        <v>32</v>
      </c>
      <c r="G2726" t="s">
        <v>25</v>
      </c>
      <c r="H2726">
        <v>824</v>
      </c>
      <c r="I2726">
        <v>584</v>
      </c>
      <c r="J2726">
        <v>221</v>
      </c>
      <c r="K2726" t="s">
        <v>9663</v>
      </c>
      <c r="L2726">
        <v>0</v>
      </c>
      <c r="M2726">
        <v>106</v>
      </c>
      <c r="N2726">
        <v>219</v>
      </c>
      <c r="O2726">
        <v>-7098</v>
      </c>
      <c r="P2726">
        <v>139965</v>
      </c>
      <c r="Q2726">
        <v>188600</v>
      </c>
      <c r="R2726">
        <v>8</v>
      </c>
      <c r="S2726">
        <v>40220442</v>
      </c>
      <c r="U2726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2726" t="str">
        <f>IFERROR(MID(spotify_top_songs_audio_features[[#This Row],[artist_names]],SEARCH(",",spotify_top_songs_audio_features[[#This Row],[artist_names]])+2,99),"")</f>
        <v/>
      </c>
      <c r="W2726" t="str">
        <f>spotify_top_songs_audio_features[[#This Row],[source]]</f>
        <v>Def Jam Recordings</v>
      </c>
      <c r="X2726" s="1">
        <f>spotify_top_songs_audio_features[[#This Row],[streams]]</f>
        <v>40220442</v>
      </c>
      <c r="Y2726" t="str">
        <f>IF(Tabela2[[#This Row],[feat]]="","","Feat")</f>
        <v/>
      </c>
      <c r="Z2726" s="17" t="str">
        <f>CONCATENATE(INT(spotify_top_songs_audio_features[[#This Row],[duration_ms]]/(60*1000)),":",MOD(INT(spotify_top_songs_audio_features[[#This Row],[duration_ms]]/1000),60))</f>
        <v>3:8</v>
      </c>
      <c r="AA27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726" t="str">
        <f>spotify_top_songs_audio_features[[#This Row],[track_name]]</f>
        <v>44 More</v>
      </c>
    </row>
    <row r="2727" spans="1:28" x14ac:dyDescent="0.25">
      <c r="A2727" t="s">
        <v>8972</v>
      </c>
      <c r="B2727" t="s">
        <v>8973</v>
      </c>
      <c r="C2727" t="s">
        <v>8974</v>
      </c>
      <c r="D2727" t="s">
        <v>127</v>
      </c>
      <c r="E2727" t="s">
        <v>70</v>
      </c>
      <c r="F2727" t="s">
        <v>24</v>
      </c>
      <c r="G2727" t="s">
        <v>25</v>
      </c>
      <c r="H2727">
        <v>739</v>
      </c>
      <c r="I2727">
        <v>588</v>
      </c>
      <c r="J2727">
        <v>136</v>
      </c>
      <c r="K2727" t="s">
        <v>5515</v>
      </c>
      <c r="L2727">
        <v>0</v>
      </c>
      <c r="M2727">
        <v>109</v>
      </c>
      <c r="N2727">
        <v>774</v>
      </c>
      <c r="O2727">
        <v>-4971</v>
      </c>
      <c r="P2727">
        <v>109958</v>
      </c>
      <c r="Q2727">
        <v>164457</v>
      </c>
      <c r="R2727">
        <v>5</v>
      </c>
      <c r="S2727">
        <v>40204335</v>
      </c>
      <c r="U2727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2727" t="str">
        <f>IFERROR(MID(spotify_top_songs_audio_features[[#This Row],[artist_names]],SEARCH(",",spotify_top_songs_audio_features[[#This Row],[artist_names]])+2,99),"")</f>
        <v>Megan Thee Stallion</v>
      </c>
      <c r="W2727" t="str">
        <f>spotify_top_songs_audio_features[[#This Row],[source]]</f>
        <v>BIGHIT MUSIC</v>
      </c>
      <c r="X2727" s="1">
        <f>spotify_top_songs_audio_features[[#This Row],[streams]]</f>
        <v>40204335</v>
      </c>
      <c r="Y2727" t="str">
        <f>IF(Tabela2[[#This Row],[feat]]="","","Feat")</f>
        <v>Feat</v>
      </c>
      <c r="Z2727" s="17" t="str">
        <f>CONCATENATE(INT(spotify_top_songs_audio_features[[#This Row],[duration_ms]]/(60*1000)),":",MOD(INT(spotify_top_songs_audio_features[[#This Row],[duration_ms]]/1000),60))</f>
        <v>2:44</v>
      </c>
      <c r="AA27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727" t="str">
        <f>spotify_top_songs_audio_features[[#This Row],[track_name]]</f>
        <v>Butter - Megan Thee Stallion Remix</v>
      </c>
    </row>
    <row r="2728" spans="1:28" x14ac:dyDescent="0.25">
      <c r="A2728" t="s">
        <v>12976</v>
      </c>
      <c r="B2728" t="s">
        <v>1312</v>
      </c>
      <c r="C2728" t="s">
        <v>12977</v>
      </c>
      <c r="D2728" t="s">
        <v>1314</v>
      </c>
      <c r="E2728" t="s">
        <v>23</v>
      </c>
      <c r="F2728" t="s">
        <v>24</v>
      </c>
      <c r="G2728" t="s">
        <v>25</v>
      </c>
      <c r="H2728">
        <v>537</v>
      </c>
      <c r="I2728">
        <v>413</v>
      </c>
      <c r="J2728">
        <v>319</v>
      </c>
      <c r="K2728" t="s">
        <v>8556</v>
      </c>
      <c r="L2728">
        <v>0</v>
      </c>
      <c r="M2728">
        <v>12</v>
      </c>
      <c r="N2728">
        <v>226</v>
      </c>
      <c r="O2728">
        <v>-7736</v>
      </c>
      <c r="P2728">
        <v>13321</v>
      </c>
      <c r="Q2728">
        <v>198867</v>
      </c>
      <c r="R2728">
        <v>3</v>
      </c>
      <c r="S2728">
        <v>40149297</v>
      </c>
      <c r="U2728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2728" t="str">
        <f>IFERROR(MID(spotify_top_songs_audio_features[[#This Row],[artist_names]],SEARCH(",",spotify_top_songs_audio_features[[#This Row],[artist_names]])+2,99),"")</f>
        <v/>
      </c>
      <c r="W2728" t="str">
        <f>spotify_top_songs_audio_features[[#This Row],[source]]</f>
        <v>Olivia Rodrigo PS</v>
      </c>
      <c r="X2728" s="1">
        <f>spotify_top_songs_audio_features[[#This Row],[streams]]</f>
        <v>40149297</v>
      </c>
      <c r="Y2728" t="str">
        <f>IF(Tabela2[[#This Row],[feat]]="","","Feat")</f>
        <v/>
      </c>
      <c r="Z2728" s="17" t="str">
        <f>CONCATENATE(INT(spotify_top_songs_audio_features[[#This Row],[duration_ms]]/(60*1000)),":",MOD(INT(spotify_top_songs_audio_features[[#This Row],[duration_ms]]/1000),60))</f>
        <v>3:18</v>
      </c>
      <c r="AA27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28" t="str">
        <f>spotify_top_songs_audio_features[[#This Row],[track_name]]</f>
        <v>making the bed</v>
      </c>
    </row>
    <row r="2729" spans="1:28" x14ac:dyDescent="0.25">
      <c r="A2729" t="s">
        <v>6305</v>
      </c>
      <c r="B2729" t="s">
        <v>1257</v>
      </c>
      <c r="C2729" t="s">
        <v>6306</v>
      </c>
      <c r="D2729" t="s">
        <v>6307</v>
      </c>
      <c r="E2729" t="s">
        <v>102</v>
      </c>
      <c r="F2729" t="s">
        <v>32</v>
      </c>
      <c r="G2729" t="s">
        <v>25</v>
      </c>
      <c r="H2729">
        <v>665</v>
      </c>
      <c r="I2729">
        <v>86</v>
      </c>
      <c r="J2729">
        <v>761</v>
      </c>
      <c r="K2729" t="s">
        <v>147</v>
      </c>
      <c r="L2729">
        <v>0</v>
      </c>
      <c r="M2729">
        <v>281</v>
      </c>
      <c r="N2729">
        <v>372</v>
      </c>
      <c r="O2729">
        <v>-3921</v>
      </c>
      <c r="P2729">
        <v>139973</v>
      </c>
      <c r="Q2729">
        <v>209355</v>
      </c>
      <c r="R2729">
        <v>10</v>
      </c>
      <c r="S2729">
        <v>40125107</v>
      </c>
      <c r="U2729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2729" t="str">
        <f>IFERROR(MID(spotify_top_songs_audio_features[[#This Row],[artist_names]],SEARCH(",",spotify_top_songs_audio_features[[#This Row],[artist_names]])+2,99),"")</f>
        <v/>
      </c>
      <c r="W2729" t="str">
        <f>spotify_top_songs_audio_features[[#This Row],[source]]</f>
        <v>2018 YG Entertainment, distributed through Interscope Records</v>
      </c>
      <c r="X2729" s="1">
        <f>spotify_top_songs_audio_features[[#This Row],[streams]]</f>
        <v>40125107</v>
      </c>
      <c r="Y2729" t="str">
        <f>IF(Tabela2[[#This Row],[feat]]="","","Feat")</f>
        <v/>
      </c>
      <c r="Z2729" s="17" t="str">
        <f>CONCATENATE(INT(spotify_top_songs_audio_features[[#This Row],[duration_ms]]/(60*1000)),":",MOD(INT(spotify_top_songs_audio_features[[#This Row],[duration_ms]]/1000),60))</f>
        <v>3:29</v>
      </c>
      <c r="AA27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729" t="str">
        <f>spotify_top_songs_audio_features[[#This Row],[track_name]]</f>
        <v>DDU-DU DDU-DU</v>
      </c>
    </row>
    <row r="2730" spans="1:28" x14ac:dyDescent="0.25">
      <c r="A2730" t="s">
        <v>15469</v>
      </c>
      <c r="B2730" t="s">
        <v>15470</v>
      </c>
      <c r="C2730" t="s">
        <v>15471</v>
      </c>
      <c r="D2730" t="s">
        <v>282</v>
      </c>
      <c r="E2730" t="s">
        <v>113</v>
      </c>
      <c r="F2730" t="s">
        <v>32</v>
      </c>
      <c r="G2730" t="s">
        <v>25</v>
      </c>
      <c r="H2730">
        <v>766</v>
      </c>
      <c r="I2730">
        <v>295</v>
      </c>
      <c r="J2730">
        <v>464</v>
      </c>
      <c r="K2730" t="s">
        <v>3692</v>
      </c>
      <c r="L2730">
        <v>4.4400000000000004E-3</v>
      </c>
      <c r="M2730">
        <v>119</v>
      </c>
      <c r="N2730">
        <v>805</v>
      </c>
      <c r="O2730">
        <v>-7893</v>
      </c>
      <c r="P2730">
        <v>136016</v>
      </c>
      <c r="Q2730">
        <v>188107</v>
      </c>
      <c r="R2730">
        <v>20</v>
      </c>
      <c r="S2730">
        <v>40111118</v>
      </c>
      <c r="U2730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2730" t="str">
        <f>IFERROR(MID(spotify_top_songs_audio_features[[#This Row],[artist_names]],SEARCH(",",spotify_top_songs_audio_features[[#This Row],[artist_names]])+2,99),"")</f>
        <v>The Weeknd</v>
      </c>
      <c r="W2730" t="str">
        <f>spotify_top_songs_audio_features[[#This Row],[source]]</f>
        <v>Columbia</v>
      </c>
      <c r="X2730" s="1">
        <f>spotify_top_songs_audio_features[[#This Row],[streams]]</f>
        <v>40111118</v>
      </c>
      <c r="Y2730" t="str">
        <f>IF(Tabela2[[#This Row],[feat]]="","","Feat")</f>
        <v>Feat</v>
      </c>
      <c r="Z2730" s="17" t="str">
        <f>CONCATENATE(INT(spotify_top_songs_audio_features[[#This Row],[duration_ms]]/(60*1000)),":",MOD(INT(spotify_top_songs_audio_features[[#This Row],[duration_ms]]/1000),60))</f>
        <v>3:8</v>
      </c>
      <c r="AA27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30" t="str">
        <f>spotify_top_songs_audio_features[[#This Row],[track_name]]</f>
        <v>LA FAMA</v>
      </c>
    </row>
    <row r="2731" spans="1:28" x14ac:dyDescent="0.25">
      <c r="A2731" t="s">
        <v>11969</v>
      </c>
      <c r="B2731" t="s">
        <v>11970</v>
      </c>
      <c r="C2731" t="s">
        <v>11971</v>
      </c>
      <c r="D2731" t="s">
        <v>141</v>
      </c>
      <c r="E2731" t="s">
        <v>97</v>
      </c>
      <c r="F2731" t="s">
        <v>32</v>
      </c>
      <c r="G2731" t="s">
        <v>25</v>
      </c>
      <c r="H2731">
        <v>737</v>
      </c>
      <c r="I2731">
        <v>766</v>
      </c>
      <c r="J2731">
        <v>458</v>
      </c>
      <c r="K2731" t="s">
        <v>1939</v>
      </c>
      <c r="L2731">
        <v>6.6299999999999996E-4</v>
      </c>
      <c r="M2731">
        <v>114</v>
      </c>
      <c r="N2731">
        <v>662</v>
      </c>
      <c r="O2731">
        <v>-4242</v>
      </c>
      <c r="P2731">
        <v>93956</v>
      </c>
      <c r="Q2731">
        <v>196500</v>
      </c>
      <c r="R2731">
        <v>5</v>
      </c>
      <c r="S2731">
        <v>40099532</v>
      </c>
      <c r="U2731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731" t="str">
        <f>IFERROR(MID(spotify_top_songs_audio_features[[#This Row],[artist_names]],SEARCH(",",spotify_top_songs_audio_features[[#This Row],[artist_names]])+2,99),"")</f>
        <v>Yaviah</v>
      </c>
      <c r="W2731" t="str">
        <f>spotify_top_songs_audio_features[[#This Row],[source]]</f>
        <v>Rimas Entertainment LLC</v>
      </c>
      <c r="X2731" s="1">
        <f>spotify_top_songs_audio_features[[#This Row],[streams]]</f>
        <v>40099532</v>
      </c>
      <c r="Y2731" t="str">
        <f>IF(Tabela2[[#This Row],[feat]]="","","Feat")</f>
        <v>Feat</v>
      </c>
      <c r="Z2731" s="17" t="str">
        <f>CONCATENATE(INT(spotify_top_songs_audio_features[[#This Row],[duration_ms]]/(60*1000)),":",MOD(INT(spotify_top_songs_audio_features[[#This Row],[duration_ms]]/1000),60))</f>
        <v>3:16</v>
      </c>
      <c r="AA27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731" t="str">
        <f>spotify_top_songs_audio_features[[#This Row],[track_name]]</f>
        <v>Bichiyal</v>
      </c>
    </row>
    <row r="2732" spans="1:28" x14ac:dyDescent="0.25">
      <c r="A2732" t="s">
        <v>1878</v>
      </c>
      <c r="B2732" t="s">
        <v>1879</v>
      </c>
      <c r="C2732" t="s">
        <v>1880</v>
      </c>
      <c r="D2732" t="s">
        <v>1881</v>
      </c>
      <c r="E2732" t="s">
        <v>23</v>
      </c>
      <c r="F2732" t="s">
        <v>32</v>
      </c>
      <c r="G2732" t="s">
        <v>25</v>
      </c>
      <c r="H2732">
        <v>785</v>
      </c>
      <c r="I2732">
        <v>47</v>
      </c>
      <c r="J2732">
        <v>329</v>
      </c>
      <c r="K2732" t="s">
        <v>1882</v>
      </c>
      <c r="L2732">
        <v>1.12E-4</v>
      </c>
      <c r="M2732">
        <v>131</v>
      </c>
      <c r="N2732">
        <v>569</v>
      </c>
      <c r="O2732">
        <v>-642</v>
      </c>
      <c r="P2732">
        <v>120006</v>
      </c>
      <c r="Q2732">
        <v>188000</v>
      </c>
      <c r="R2732">
        <v>4</v>
      </c>
      <c r="S2732">
        <v>40090389</v>
      </c>
      <c r="U2732" t="str">
        <f>IFERROR(LEFT(spotify_top_songs_audio_features[[#This Row],[artist_names]],SEARCH(",",spotify_top_songs_audio_features[[#This Row],[artist_names]])-1),spotify_top_songs_audio_features[[#This Row],[artist_names]])</f>
        <v>Muni Long</v>
      </c>
      <c r="V2732" t="str">
        <f>IFERROR(MID(spotify_top_songs_audio_features[[#This Row],[artist_names]],SEARCH(",",spotify_top_songs_audio_features[[#This Row],[artist_names]])+2,99),"")</f>
        <v/>
      </c>
      <c r="W2732" t="str">
        <f>spotify_top_songs_audio_features[[#This Row],[source]]</f>
        <v>Supergiant Records, LLC / Def Jam Recordings</v>
      </c>
      <c r="X2732" s="1">
        <f>spotify_top_songs_audio_features[[#This Row],[streams]]</f>
        <v>40090389</v>
      </c>
      <c r="Y2732" t="str">
        <f>IF(Tabela2[[#This Row],[feat]]="","","Feat")</f>
        <v/>
      </c>
      <c r="Z2732" s="17" t="str">
        <f>CONCATENATE(INT(spotify_top_songs_audio_features[[#This Row],[duration_ms]]/(60*1000)),":",MOD(INT(spotify_top_songs_audio_features[[#This Row],[duration_ms]]/1000),60))</f>
        <v>3:8</v>
      </c>
      <c r="AA27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32" t="str">
        <f>spotify_top_songs_audio_features[[#This Row],[track_name]]</f>
        <v>Made For Me</v>
      </c>
    </row>
    <row r="2733" spans="1:28" x14ac:dyDescent="0.25">
      <c r="A2733" t="s">
        <v>12112</v>
      </c>
      <c r="B2733" t="s">
        <v>12113</v>
      </c>
      <c r="C2733" t="s">
        <v>12114</v>
      </c>
      <c r="D2733" t="s">
        <v>12115</v>
      </c>
      <c r="E2733" t="s">
        <v>86</v>
      </c>
      <c r="F2733" t="s">
        <v>24</v>
      </c>
      <c r="G2733" t="s">
        <v>25</v>
      </c>
      <c r="H2733">
        <v>464</v>
      </c>
      <c r="I2733">
        <v>852</v>
      </c>
      <c r="J2733">
        <v>67</v>
      </c>
      <c r="K2733" t="s">
        <v>8304</v>
      </c>
      <c r="L2733">
        <v>0</v>
      </c>
      <c r="M2733">
        <v>108</v>
      </c>
      <c r="N2733">
        <v>233</v>
      </c>
      <c r="O2733">
        <v>-3804</v>
      </c>
      <c r="P2733">
        <v>160075</v>
      </c>
      <c r="Q2733">
        <v>239507</v>
      </c>
      <c r="R2733">
        <v>6</v>
      </c>
      <c r="S2733">
        <v>40083425</v>
      </c>
      <c r="U2733" t="str">
        <f>IFERROR(LEFT(spotify_top_songs_audio_features[[#This Row],[artist_names]],SEARCH(",",spotify_top_songs_audio_features[[#This Row],[artist_names]])-1),spotify_top_songs_audio_features[[#This Row],[artist_names]])</f>
        <v>YUNGBLUD</v>
      </c>
      <c r="V2733" t="str">
        <f>IFERROR(MID(spotify_top_songs_audio_features[[#This Row],[artist_names]],SEARCH(",",spotify_top_songs_audio_features[[#This Row],[artist_names]])+2,99),"")</f>
        <v>Halsey, Travis Barker</v>
      </c>
      <c r="W2733" t="str">
        <f>spotify_top_songs_audio_features[[#This Row],[source]]</f>
        <v>Locomotion Recordings/Geffen Records</v>
      </c>
      <c r="X2733" s="1">
        <f>spotify_top_songs_audio_features[[#This Row],[streams]]</f>
        <v>40083425</v>
      </c>
      <c r="Y2733" t="str">
        <f>IF(Tabela2[[#This Row],[feat]]="","","Feat")</f>
        <v>Feat</v>
      </c>
      <c r="Z2733" s="17" t="str">
        <f>CONCATENATE(INT(spotify_top_songs_audio_features[[#This Row],[duration_ms]]/(60*1000)),":",MOD(INT(spotify_top_songs_audio_features[[#This Row],[duration_ms]]/1000),60))</f>
        <v>3:59</v>
      </c>
      <c r="AA27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733" t="str">
        <f>spotify_top_songs_audio_features[[#This Row],[track_name]]</f>
        <v>11 Minutes (with Halsey feat. Travis Barker)</v>
      </c>
    </row>
    <row r="2734" spans="1:28" x14ac:dyDescent="0.25">
      <c r="A2734" t="s">
        <v>16232</v>
      </c>
      <c r="B2734" t="s">
        <v>16233</v>
      </c>
      <c r="C2734" t="s">
        <v>16234</v>
      </c>
      <c r="D2734" t="s">
        <v>1008</v>
      </c>
      <c r="E2734" t="s">
        <v>58</v>
      </c>
      <c r="F2734" t="s">
        <v>32</v>
      </c>
      <c r="G2734" t="s">
        <v>25</v>
      </c>
      <c r="H2734">
        <v>818</v>
      </c>
      <c r="I2734">
        <v>512</v>
      </c>
      <c r="J2734">
        <v>926</v>
      </c>
      <c r="K2734" t="s">
        <v>5555</v>
      </c>
      <c r="L2734">
        <v>441</v>
      </c>
      <c r="M2734">
        <v>11</v>
      </c>
      <c r="N2734">
        <v>155</v>
      </c>
      <c r="O2734">
        <v>-9056</v>
      </c>
      <c r="P2734">
        <v>131967</v>
      </c>
      <c r="Q2734">
        <v>143719</v>
      </c>
      <c r="R2734">
        <v>3</v>
      </c>
      <c r="S2734">
        <v>40076930</v>
      </c>
      <c r="U2734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2734" t="str">
        <f>IFERROR(MID(spotify_top_songs_audio_features[[#This Row],[artist_names]],SEARCH(",",spotify_top_songs_audio_features[[#This Row],[artist_names]])+2,99),"")</f>
        <v>Doja Cat</v>
      </c>
      <c r="W2734" t="str">
        <f>spotify_top_songs_audio_features[[#This Row],[source]]</f>
        <v>Slaughter Gang, LLC/Epic Records</v>
      </c>
      <c r="X2734" s="1">
        <f>spotify_top_songs_audio_features[[#This Row],[streams]]</f>
        <v>40076930</v>
      </c>
      <c r="Y2734" t="str">
        <f>IF(Tabela2[[#This Row],[feat]]="","","Feat")</f>
        <v>Feat</v>
      </c>
      <c r="Z2734" s="17" t="str">
        <f>CONCATENATE(INT(spotify_top_songs_audio_features[[#This Row],[duration_ms]]/(60*1000)),":",MOD(INT(spotify_top_songs_audio_features[[#This Row],[duration_ms]]/1000),60))</f>
        <v>2:23</v>
      </c>
      <c r="AA27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734" t="str">
        <f>spotify_top_songs_audio_features[[#This Row],[track_name]]</f>
        <v>n.h.i.e.</v>
      </c>
    </row>
    <row r="2735" spans="1:28" x14ac:dyDescent="0.25">
      <c r="A2735" t="s">
        <v>10739</v>
      </c>
      <c r="B2735" t="s">
        <v>10740</v>
      </c>
      <c r="C2735" t="s">
        <v>10741</v>
      </c>
      <c r="D2735" t="s">
        <v>1993</v>
      </c>
      <c r="E2735" t="s">
        <v>469</v>
      </c>
      <c r="F2735" t="s">
        <v>32</v>
      </c>
      <c r="G2735" t="s">
        <v>25</v>
      </c>
      <c r="H2735">
        <v>532</v>
      </c>
      <c r="I2735">
        <v>825</v>
      </c>
      <c r="J2735">
        <v>798</v>
      </c>
      <c r="K2735" t="s">
        <v>3492</v>
      </c>
      <c r="L2735">
        <v>0</v>
      </c>
      <c r="M2735">
        <v>31</v>
      </c>
      <c r="N2735">
        <v>878</v>
      </c>
      <c r="O2735">
        <v>-3239</v>
      </c>
      <c r="P2735">
        <v>75723</v>
      </c>
      <c r="Q2735">
        <v>182171</v>
      </c>
      <c r="R2735">
        <v>3</v>
      </c>
      <c r="S2735">
        <v>40060300</v>
      </c>
      <c r="U2735" t="str">
        <f>IFERROR(LEFT(spotify_top_songs_audio_features[[#This Row],[artist_names]],SEARCH(",",spotify_top_songs_audio_features[[#This Row],[artist_names]])-1),spotify_top_songs_audio_features[[#This Row],[artist_names]])</f>
        <v>Manan Bhardwaj</v>
      </c>
      <c r="V2735" t="str">
        <f>IFERROR(MID(spotify_top_songs_audio_features[[#This Row],[artist_names]],SEARCH(",",spotify_top_songs_audio_features[[#This Row],[artist_names]])+2,99),"")</f>
        <v>Bhupinder Babbal</v>
      </c>
      <c r="W2735" t="str">
        <f>spotify_top_songs_audio_features[[#This Row],[source]]</f>
        <v>T-Series</v>
      </c>
      <c r="X2735" s="1">
        <f>spotify_top_songs_audio_features[[#This Row],[streams]]</f>
        <v>40060300</v>
      </c>
      <c r="Y2735" t="str">
        <f>IF(Tabela2[[#This Row],[feat]]="","","Feat")</f>
        <v>Feat</v>
      </c>
      <c r="Z2735" s="17" t="str">
        <f>CONCATENATE(INT(spotify_top_songs_audio_features[[#This Row],[duration_ms]]/(60*1000)),":",MOD(INT(spotify_top_songs_audio_features[[#This Row],[duration_ms]]/1000),60))</f>
        <v>3:2</v>
      </c>
      <c r="AA27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735" t="str">
        <f>spotify_top_songs_audio_features[[#This Row],[track_name]]</f>
        <v>Arjan Vailly</v>
      </c>
    </row>
    <row r="2736" spans="1:28" x14ac:dyDescent="0.25">
      <c r="A2736" t="s">
        <v>7144</v>
      </c>
      <c r="B2736" t="s">
        <v>472</v>
      </c>
      <c r="C2736" t="s">
        <v>3843</v>
      </c>
      <c r="D2736" t="s">
        <v>474</v>
      </c>
      <c r="E2736" t="s">
        <v>113</v>
      </c>
      <c r="F2736" t="s">
        <v>32</v>
      </c>
      <c r="G2736" t="s">
        <v>25</v>
      </c>
      <c r="H2736">
        <v>577</v>
      </c>
      <c r="I2736">
        <v>578</v>
      </c>
      <c r="J2736">
        <v>907</v>
      </c>
      <c r="K2736" t="s">
        <v>7145</v>
      </c>
      <c r="L2736">
        <v>59</v>
      </c>
      <c r="M2736">
        <v>264</v>
      </c>
      <c r="N2736">
        <v>367</v>
      </c>
      <c r="O2736">
        <v>-9146</v>
      </c>
      <c r="P2736">
        <v>84963</v>
      </c>
      <c r="Q2736">
        <v>163973</v>
      </c>
      <c r="R2736">
        <v>9</v>
      </c>
      <c r="S2736">
        <v>40048273</v>
      </c>
      <c r="U2736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2736" t="str">
        <f>IFERROR(MID(spotify_top_songs_audio_features[[#This Row],[artist_names]],SEARCH(",",spotify_top_songs_audio_features[[#This Row],[artist_names]])+2,99),"")</f>
        <v/>
      </c>
      <c r="W2736" t="str">
        <f>spotify_top_songs_audio_features[[#This Row],[source]]</f>
        <v>Right Hand Music Group, LLC/RCA Records</v>
      </c>
      <c r="X2736" s="1">
        <f>spotify_top_songs_audio_features[[#This Row],[streams]]</f>
        <v>40048273</v>
      </c>
      <c r="Y2736" t="str">
        <f>IF(Tabela2[[#This Row],[feat]]="","","Feat")</f>
        <v/>
      </c>
      <c r="Z2736" s="17" t="str">
        <f>CONCATENATE(INT(spotify_top_songs_audio_features[[#This Row],[duration_ms]]/(60*1000)),":",MOD(INT(spotify_top_songs_audio_features[[#This Row],[duration_ms]]/1000),60))</f>
        <v>2:43</v>
      </c>
      <c r="AA27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36" t="str">
        <f>spotify_top_songs_audio_features[[#This Row],[track_name]]</f>
        <v>My Bad</v>
      </c>
    </row>
    <row r="2737" spans="1:28" x14ac:dyDescent="0.25">
      <c r="A2737" t="s">
        <v>16339</v>
      </c>
      <c r="B2737" t="s">
        <v>284</v>
      </c>
      <c r="C2737" t="s">
        <v>16340</v>
      </c>
      <c r="D2737" t="s">
        <v>1092</v>
      </c>
      <c r="E2737" t="s">
        <v>43</v>
      </c>
      <c r="F2737" t="s">
        <v>32</v>
      </c>
      <c r="G2737" t="s">
        <v>25</v>
      </c>
      <c r="H2737">
        <v>685</v>
      </c>
      <c r="I2737">
        <v>593</v>
      </c>
      <c r="J2737">
        <v>284</v>
      </c>
      <c r="K2737" t="s">
        <v>6833</v>
      </c>
      <c r="L2737">
        <v>0</v>
      </c>
      <c r="M2737">
        <v>123</v>
      </c>
      <c r="N2737">
        <v>144</v>
      </c>
      <c r="O2737">
        <v>-9083</v>
      </c>
      <c r="P2737">
        <v>84763</v>
      </c>
      <c r="Q2737">
        <v>136187</v>
      </c>
      <c r="R2737">
        <v>3</v>
      </c>
      <c r="S2737">
        <v>40036969</v>
      </c>
      <c r="U273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737" t="str">
        <f>IFERROR(MID(spotify_top_songs_audio_features[[#This Row],[artist_names]],SEARCH(",",spotify_top_songs_audio_features[[#This Row],[artist_names]])+2,99),"")</f>
        <v/>
      </c>
      <c r="W2737" t="str">
        <f>spotify_top_songs_audio_features[[#This Row],[source]]</f>
        <v>Cash Money/Drake LP6</v>
      </c>
      <c r="X2737" s="1">
        <f>spotify_top_songs_audio_features[[#This Row],[streams]]</f>
        <v>40036969</v>
      </c>
      <c r="Y2737" t="str">
        <f>IF(Tabela2[[#This Row],[feat]]="","","Feat")</f>
        <v/>
      </c>
      <c r="Z2737" s="17" t="str">
        <f>CONCATENATE(INT(spotify_top_songs_audio_features[[#This Row],[duration_ms]]/(60*1000)),":",MOD(INT(spotify_top_songs_audio_features[[#This Row],[duration_ms]]/1000),60))</f>
        <v>2:16</v>
      </c>
      <c r="AA27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737" t="str">
        <f>spotify_top_songs_audio_features[[#This Row],[track_name]]</f>
        <v>Survival</v>
      </c>
    </row>
    <row r="2738" spans="1:28" x14ac:dyDescent="0.25">
      <c r="A2738" t="s">
        <v>16455</v>
      </c>
      <c r="B2738" t="s">
        <v>16456</v>
      </c>
      <c r="C2738" t="s">
        <v>16457</v>
      </c>
      <c r="D2738" t="s">
        <v>282</v>
      </c>
      <c r="E2738" t="s">
        <v>43</v>
      </c>
      <c r="F2738" t="s">
        <v>24</v>
      </c>
      <c r="G2738" t="s">
        <v>25</v>
      </c>
      <c r="H2738">
        <v>818</v>
      </c>
      <c r="I2738">
        <v>812</v>
      </c>
      <c r="J2738">
        <v>475</v>
      </c>
      <c r="K2738" t="s">
        <v>2757</v>
      </c>
      <c r="L2738">
        <v>0</v>
      </c>
      <c r="M2738">
        <v>234</v>
      </c>
      <c r="N2738">
        <v>844</v>
      </c>
      <c r="O2738">
        <v>-4425</v>
      </c>
      <c r="P2738">
        <v>139966</v>
      </c>
      <c r="Q2738">
        <v>231708</v>
      </c>
      <c r="R2738">
        <v>6</v>
      </c>
      <c r="S2738">
        <v>40031438</v>
      </c>
      <c r="U2738" t="str">
        <f>IFERROR(LEFT(spotify_top_songs_audio_features[[#This Row],[artist_names]],SEARCH(",",spotify_top_songs_audio_features[[#This Row],[artist_names]])-1),spotify_top_songs_audio_features[[#This Row],[artist_names]])</f>
        <v>MYA</v>
      </c>
      <c r="V2738" t="str">
        <f>IFERROR(MID(spotify_top_songs_audio_features[[#This Row],[artist_names]],SEARCH(",",spotify_top_songs_audio_features[[#This Row],[artist_names]])+2,99),"")</f>
        <v>TINI, Duki</v>
      </c>
      <c r="W2738" t="str">
        <f>spotify_top_songs_audio_features[[#This Row],[source]]</f>
        <v>Columbia</v>
      </c>
      <c r="X2738" s="1">
        <f>spotify_top_songs_audio_features[[#This Row],[streams]]</f>
        <v>40031438</v>
      </c>
      <c r="Y2738" t="str">
        <f>IF(Tabela2[[#This Row],[feat]]="","","Feat")</f>
        <v>Feat</v>
      </c>
      <c r="Z2738" s="17" t="str">
        <f>CONCATENATE(INT(spotify_top_songs_audio_features[[#This Row],[duration_ms]]/(60*1000)),":",MOD(INT(spotify_top_songs_audio_features[[#This Row],[duration_ms]]/1000),60))</f>
        <v>3:51</v>
      </c>
      <c r="AA27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738" t="str">
        <f>spotify_top_songs_audio_features[[#This Row],[track_name]]</f>
        <v>2:50 Remix</v>
      </c>
    </row>
    <row r="2739" spans="1:28" x14ac:dyDescent="0.25">
      <c r="A2739" t="s">
        <v>13913</v>
      </c>
      <c r="B2739" t="s">
        <v>13914</v>
      </c>
      <c r="C2739" t="s">
        <v>13915</v>
      </c>
      <c r="D2739" t="s">
        <v>5828</v>
      </c>
      <c r="E2739" t="s">
        <v>97</v>
      </c>
      <c r="F2739" t="s">
        <v>32</v>
      </c>
      <c r="G2739" t="s">
        <v>25</v>
      </c>
      <c r="H2739">
        <v>753</v>
      </c>
      <c r="I2739">
        <v>652</v>
      </c>
      <c r="J2739">
        <v>753</v>
      </c>
      <c r="K2739" t="s">
        <v>4245</v>
      </c>
      <c r="L2739">
        <v>0</v>
      </c>
      <c r="M2739">
        <v>117</v>
      </c>
      <c r="N2739">
        <v>745</v>
      </c>
      <c r="O2739">
        <v>-5943</v>
      </c>
      <c r="P2739">
        <v>139962</v>
      </c>
      <c r="Q2739">
        <v>123560</v>
      </c>
      <c r="R2739">
        <v>6</v>
      </c>
      <c r="S2739">
        <v>39939122</v>
      </c>
      <c r="U2739" t="str">
        <f>IFERROR(LEFT(spotify_top_songs_audio_features[[#This Row],[artist_names]],SEARCH(",",spotify_top_songs_audio_features[[#This Row],[artist_names]])-1),spotify_top_songs_audio_features[[#This Row],[artist_names]])</f>
        <v>Lil Mosey</v>
      </c>
      <c r="V2739" t="str">
        <f>IFERROR(MID(spotify_top_songs_audio_features[[#This Row],[artist_names]],SEARCH(",",spotify_top_songs_audio_features[[#This Row],[artist_names]])+2,99),"")</f>
        <v>Gunna</v>
      </c>
      <c r="W2739" t="str">
        <f>spotify_top_songs_audio_features[[#This Row],[source]]</f>
        <v>Mogul Vision/Interscope Records</v>
      </c>
      <c r="X2739" s="1">
        <f>spotify_top_songs_audio_features[[#This Row],[streams]]</f>
        <v>39939122</v>
      </c>
      <c r="Y2739" t="str">
        <f>IF(Tabela2[[#This Row],[feat]]="","","Feat")</f>
        <v>Feat</v>
      </c>
      <c r="Z2739" s="17" t="str">
        <f>CONCATENATE(INT(spotify_top_songs_audio_features[[#This Row],[duration_ms]]/(60*1000)),":",MOD(INT(spotify_top_songs_audio_features[[#This Row],[duration_ms]]/1000),60))</f>
        <v>2:3</v>
      </c>
      <c r="AA27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739" t="str">
        <f>spotify_top_songs_audio_features[[#This Row],[track_name]]</f>
        <v>Stuck In A Dream (feat. Gunna)</v>
      </c>
    </row>
    <row r="2740" spans="1:28" x14ac:dyDescent="0.25">
      <c r="A2740" t="s">
        <v>7978</v>
      </c>
      <c r="B2740" t="s">
        <v>1647</v>
      </c>
      <c r="C2740" t="s">
        <v>1648</v>
      </c>
      <c r="D2740" t="s">
        <v>7979</v>
      </c>
      <c r="E2740" t="s">
        <v>23</v>
      </c>
      <c r="F2740" t="s">
        <v>32</v>
      </c>
      <c r="G2740" t="s">
        <v>25</v>
      </c>
      <c r="H2740">
        <v>793</v>
      </c>
      <c r="I2740">
        <v>736</v>
      </c>
      <c r="J2740">
        <v>469</v>
      </c>
      <c r="K2740" t="s">
        <v>33</v>
      </c>
      <c r="L2740">
        <v>0</v>
      </c>
      <c r="M2740">
        <v>109</v>
      </c>
      <c r="N2740">
        <v>656</v>
      </c>
      <c r="O2740">
        <v>-3254</v>
      </c>
      <c r="P2740">
        <v>112993</v>
      </c>
      <c r="Q2740">
        <v>237525</v>
      </c>
      <c r="R2740">
        <v>5</v>
      </c>
      <c r="S2740">
        <v>39920266</v>
      </c>
      <c r="U2740" t="str">
        <f>IFERROR(LEFT(spotify_top_songs_audio_features[[#This Row],[artist_names]],SEARCH(",",spotify_top_songs_audio_features[[#This Row],[artist_names]])-1),spotify_top_songs_audio_features[[#This Row],[artist_names]])</f>
        <v>Quevedo</v>
      </c>
      <c r="V2740" t="str">
        <f>IFERROR(MID(spotify_top_songs_audio_features[[#This Row],[artist_names]],SEARCH(",",spotify_top_songs_audio_features[[#This Row],[artist_names]])+2,99),"")</f>
        <v>Myke Towers</v>
      </c>
      <c r="W2740" t="str">
        <f>spotify_top_songs_audio_features[[#This Row],[source]]</f>
        <v>WM Spain</v>
      </c>
      <c r="X2740" s="1">
        <f>spotify_top_songs_audio_features[[#This Row],[streams]]</f>
        <v>39920266</v>
      </c>
      <c r="Y2740" t="str">
        <f>IF(Tabela2[[#This Row],[feat]]="","","Feat")</f>
        <v>Feat</v>
      </c>
      <c r="Z2740" s="17" t="str">
        <f>CONCATENATE(INT(spotify_top_songs_audio_features[[#This Row],[duration_ms]]/(60*1000)),":",MOD(INT(spotify_top_songs_audio_features[[#This Row],[duration_ms]]/1000),60))</f>
        <v>3:57</v>
      </c>
      <c r="AA27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40" t="str">
        <f>spotify_top_songs_audio_features[[#This Row],[track_name]]</f>
        <v>PLAYA DEL INGLÉS</v>
      </c>
    </row>
    <row r="2741" spans="1:28" x14ac:dyDescent="0.25">
      <c r="A2741" t="s">
        <v>7387</v>
      </c>
      <c r="B2741" t="s">
        <v>7388</v>
      </c>
      <c r="C2741" t="s">
        <v>7389</v>
      </c>
      <c r="D2741" t="s">
        <v>7390</v>
      </c>
      <c r="E2741" t="s">
        <v>113</v>
      </c>
      <c r="F2741" t="s">
        <v>32</v>
      </c>
      <c r="G2741" t="s">
        <v>25</v>
      </c>
      <c r="H2741">
        <v>593</v>
      </c>
      <c r="I2741">
        <v>362</v>
      </c>
      <c r="J2741">
        <v>273</v>
      </c>
      <c r="K2741" t="s">
        <v>7391</v>
      </c>
      <c r="L2741">
        <v>294</v>
      </c>
      <c r="M2741">
        <v>125</v>
      </c>
      <c r="N2741">
        <v>522</v>
      </c>
      <c r="O2741">
        <v>-14701</v>
      </c>
      <c r="P2741">
        <v>169998</v>
      </c>
      <c r="Q2741">
        <v>197773</v>
      </c>
      <c r="R2741">
        <v>10</v>
      </c>
      <c r="S2741">
        <v>39920065</v>
      </c>
      <c r="U2741" t="str">
        <f>IFERROR(LEFT(spotify_top_songs_audio_features[[#This Row],[artist_names]],SEARCH(",",spotify_top_songs_audio_features[[#This Row],[artist_names]])-1),spotify_top_songs_audio_features[[#This Row],[artist_names]])</f>
        <v>Marian Hill</v>
      </c>
      <c r="V2741" t="str">
        <f>IFERROR(MID(spotify_top_songs_audio_features[[#This Row],[artist_names]],SEARCH(",",spotify_top_songs_audio_features[[#This Row],[artist_names]])+2,99),"")</f>
        <v/>
      </c>
      <c r="W2741" t="str">
        <f>spotify_top_songs_audio_features[[#This Row],[source]]</f>
        <v>Photo Finish / Republic Records</v>
      </c>
      <c r="X2741" s="1">
        <f>spotify_top_songs_audio_features[[#This Row],[streams]]</f>
        <v>39920065</v>
      </c>
      <c r="Y2741" t="str">
        <f>IF(Tabela2[[#This Row],[feat]]="","","Feat")</f>
        <v/>
      </c>
      <c r="Z2741" s="17" t="str">
        <f>CONCATENATE(INT(spotify_top_songs_audio_features[[#This Row],[duration_ms]]/(60*1000)),":",MOD(INT(spotify_top_songs_audio_features[[#This Row],[duration_ms]]/1000),60))</f>
        <v>3:17</v>
      </c>
      <c r="AA27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41" t="str">
        <f>spotify_top_songs_audio_features[[#This Row],[track_name]]</f>
        <v>Down</v>
      </c>
    </row>
    <row r="2742" spans="1:28" x14ac:dyDescent="0.25">
      <c r="A2742" t="s">
        <v>3000</v>
      </c>
      <c r="B2742" t="s">
        <v>125</v>
      </c>
      <c r="C2742" t="s">
        <v>2902</v>
      </c>
      <c r="D2742" t="s">
        <v>127</v>
      </c>
      <c r="E2742" t="s">
        <v>177</v>
      </c>
      <c r="F2742" t="s">
        <v>32</v>
      </c>
      <c r="G2742" t="s">
        <v>25</v>
      </c>
      <c r="H2742">
        <v>746</v>
      </c>
      <c r="I2742">
        <v>765</v>
      </c>
      <c r="J2742">
        <v>993</v>
      </c>
      <c r="K2742" t="s">
        <v>675</v>
      </c>
      <c r="L2742">
        <v>0</v>
      </c>
      <c r="M2742">
        <v>936</v>
      </c>
      <c r="N2742">
        <v>737</v>
      </c>
      <c r="O2742">
        <v>-441</v>
      </c>
      <c r="P2742">
        <v>114044</v>
      </c>
      <c r="Q2742">
        <v>199054</v>
      </c>
      <c r="R2742">
        <v>1</v>
      </c>
      <c r="S2742">
        <v>39904687</v>
      </c>
      <c r="U2742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2742" t="str">
        <f>IFERROR(MID(spotify_top_songs_audio_features[[#This Row],[artist_names]],SEARCH(",",spotify_top_songs_audio_features[[#This Row],[artist_names]])+2,99),"")</f>
        <v/>
      </c>
      <c r="W2742" t="str">
        <f>spotify_top_songs_audio_features[[#This Row],[source]]</f>
        <v>BIGHIT MUSIC</v>
      </c>
      <c r="X2742" s="1">
        <f>spotify_top_songs_audio_features[[#This Row],[streams]]</f>
        <v>39904687</v>
      </c>
      <c r="Y2742" t="str">
        <f>IF(Tabela2[[#This Row],[feat]]="","","Feat")</f>
        <v/>
      </c>
      <c r="Z2742" s="17" t="str">
        <f>CONCATENATE(INT(spotify_top_songs_audio_features[[#This Row],[duration_ms]]/(60*1000)),":",MOD(INT(spotify_top_songs_audio_features[[#This Row],[duration_ms]]/1000),60))</f>
        <v>3:19</v>
      </c>
      <c r="AA27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742" t="str">
        <f>spotify_top_songs_audio_features[[#This Row],[track_name]]</f>
        <v>Dynamite</v>
      </c>
    </row>
    <row r="2743" spans="1:28" x14ac:dyDescent="0.25">
      <c r="A2743" t="s">
        <v>5155</v>
      </c>
      <c r="B2743" t="s">
        <v>5156</v>
      </c>
      <c r="C2743" t="s">
        <v>5157</v>
      </c>
      <c r="D2743" t="s">
        <v>3914</v>
      </c>
      <c r="E2743" t="s">
        <v>177</v>
      </c>
      <c r="F2743" t="s">
        <v>32</v>
      </c>
      <c r="G2743" t="s">
        <v>25</v>
      </c>
      <c r="H2743">
        <v>856</v>
      </c>
      <c r="I2743">
        <v>632</v>
      </c>
      <c r="J2743">
        <v>74</v>
      </c>
      <c r="K2743" t="s">
        <v>470</v>
      </c>
      <c r="L2743">
        <v>0</v>
      </c>
      <c r="M2743">
        <v>688</v>
      </c>
      <c r="N2743">
        <v>697</v>
      </c>
      <c r="O2743">
        <v>-3692</v>
      </c>
      <c r="P2743">
        <v>112009</v>
      </c>
      <c r="Q2743">
        <v>180493</v>
      </c>
      <c r="R2743">
        <v>11</v>
      </c>
      <c r="S2743">
        <v>39857216</v>
      </c>
      <c r="U2743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2743" t="str">
        <f>IFERROR(MID(spotify_top_songs_audio_features[[#This Row],[artist_names]],SEARCH(",",spotify_top_songs_audio_features[[#This Row],[artist_names]])+2,99),"")</f>
        <v>Kehlani</v>
      </c>
      <c r="W2743" t="str">
        <f>spotify_top_songs_audio_features[[#This Row],[source]]</f>
        <v>Artist Partner</v>
      </c>
      <c r="X2743" s="1">
        <f>spotify_top_songs_audio_features[[#This Row],[streams]]</f>
        <v>39857216</v>
      </c>
      <c r="Y2743" t="str">
        <f>IF(Tabela2[[#This Row],[feat]]="","","Feat")</f>
        <v>Feat</v>
      </c>
      <c r="Z2743" s="17" t="str">
        <f>CONCATENATE(INT(spotify_top_songs_audio_features[[#This Row],[duration_ms]]/(60*1000)),":",MOD(INT(spotify_top_songs_audio_features[[#This Row],[duration_ms]]/1000),60))</f>
        <v>3:0</v>
      </c>
      <c r="AA27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743" t="str">
        <f>spotify_top_songs_audio_features[[#This Row],[track_name]]</f>
        <v>Done for Me (feat. Kehlani)</v>
      </c>
    </row>
    <row r="2744" spans="1:28" x14ac:dyDescent="0.25">
      <c r="A2744" t="s">
        <v>2369</v>
      </c>
      <c r="B2744" t="s">
        <v>352</v>
      </c>
      <c r="C2744" t="s">
        <v>2370</v>
      </c>
      <c r="D2744" t="s">
        <v>354</v>
      </c>
      <c r="E2744" t="s">
        <v>70</v>
      </c>
      <c r="F2744" t="s">
        <v>24</v>
      </c>
      <c r="G2744" t="s">
        <v>25</v>
      </c>
      <c r="H2744">
        <v>608</v>
      </c>
      <c r="I2744">
        <v>754</v>
      </c>
      <c r="J2744">
        <v>719</v>
      </c>
      <c r="K2744" t="s">
        <v>2371</v>
      </c>
      <c r="L2744">
        <v>0</v>
      </c>
      <c r="M2744">
        <v>119</v>
      </c>
      <c r="N2744">
        <v>455</v>
      </c>
      <c r="O2744">
        <v>-5277</v>
      </c>
      <c r="P2744">
        <v>97071</v>
      </c>
      <c r="Q2744">
        <v>222085</v>
      </c>
      <c r="R2744">
        <v>2</v>
      </c>
      <c r="S2744">
        <v>39836816</v>
      </c>
      <c r="U2744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2744" t="str">
        <f>IFERROR(MID(spotify_top_songs_audio_features[[#This Row],[artist_names]],SEARCH(",",spotify_top_songs_audio_features[[#This Row],[artist_names]])+2,99),"")</f>
        <v/>
      </c>
      <c r="W2744" t="str">
        <f>spotify_top_songs_audio_features[[#This Row],[source]]</f>
        <v>Cactus Jack/Epic</v>
      </c>
      <c r="X2744" s="1">
        <f>spotify_top_songs_audio_features[[#This Row],[streams]]</f>
        <v>39836816</v>
      </c>
      <c r="Y2744" t="str">
        <f>IF(Tabela2[[#This Row],[feat]]="","","Feat")</f>
        <v/>
      </c>
      <c r="Z2744" s="17" t="str">
        <f>CONCATENATE(INT(spotify_top_songs_audio_features[[#This Row],[duration_ms]]/(60*1000)),":",MOD(INT(spotify_top_songs_audio_features[[#This Row],[duration_ms]]/1000),60))</f>
        <v>3:42</v>
      </c>
      <c r="AA27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744" t="str">
        <f>spotify_top_songs_audio_features[[#This Row],[track_name]]</f>
        <v>HYAENA</v>
      </c>
    </row>
    <row r="2745" spans="1:28" x14ac:dyDescent="0.25">
      <c r="A2745" t="s">
        <v>12651</v>
      </c>
      <c r="B2745" t="s">
        <v>513</v>
      </c>
      <c r="C2745" t="s">
        <v>12652</v>
      </c>
      <c r="D2745" t="s">
        <v>515</v>
      </c>
      <c r="E2745" t="s">
        <v>58</v>
      </c>
      <c r="F2745" t="s">
        <v>32</v>
      </c>
      <c r="G2745" t="s">
        <v>25</v>
      </c>
      <c r="H2745">
        <v>662</v>
      </c>
      <c r="I2745">
        <v>714</v>
      </c>
      <c r="J2745">
        <v>121</v>
      </c>
      <c r="K2745" t="s">
        <v>5923</v>
      </c>
      <c r="L2745">
        <v>0</v>
      </c>
      <c r="M2745">
        <v>179</v>
      </c>
      <c r="N2745">
        <v>464</v>
      </c>
      <c r="O2745">
        <v>-568</v>
      </c>
      <c r="P2745">
        <v>147997</v>
      </c>
      <c r="Q2745">
        <v>212120</v>
      </c>
      <c r="R2745">
        <v>46</v>
      </c>
      <c r="S2745">
        <v>39835950</v>
      </c>
      <c r="U2745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2745" t="str">
        <f>IFERROR(MID(spotify_top_songs_audio_features[[#This Row],[artist_names]],SEARCH(",",spotify_top_songs_audio_features[[#This Row],[artist_names]])+2,99),"")</f>
        <v/>
      </c>
      <c r="W2745" t="str">
        <f>spotify_top_songs_audio_features[[#This Row],[source]]</f>
        <v>NF Real Music</v>
      </c>
      <c r="X2745" s="1">
        <f>spotify_top_songs_audio_features[[#This Row],[streams]]</f>
        <v>39835950</v>
      </c>
      <c r="Y2745" t="str">
        <f>IF(Tabela2[[#This Row],[feat]]="","","Feat")</f>
        <v/>
      </c>
      <c r="Z2745" s="17" t="str">
        <f>CONCATENATE(INT(spotify_top_songs_audio_features[[#This Row],[duration_ms]]/(60*1000)),":",MOD(INT(spotify_top_songs_audio_features[[#This Row],[duration_ms]]/1000),60))</f>
        <v>3:32</v>
      </c>
      <c r="AA27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745" t="str">
        <f>spotify_top_songs_audio_features[[#This Row],[track_name]]</f>
        <v>Let You Down</v>
      </c>
    </row>
    <row r="2746" spans="1:28" x14ac:dyDescent="0.25">
      <c r="A2746" t="s">
        <v>15143</v>
      </c>
      <c r="B2746" t="s">
        <v>15144</v>
      </c>
      <c r="C2746" t="s">
        <v>15145</v>
      </c>
      <c r="D2746" t="s">
        <v>112</v>
      </c>
      <c r="E2746" t="s">
        <v>23</v>
      </c>
      <c r="F2746" t="s">
        <v>32</v>
      </c>
      <c r="G2746" t="s">
        <v>25</v>
      </c>
      <c r="H2746">
        <v>547</v>
      </c>
      <c r="I2746">
        <v>613</v>
      </c>
      <c r="J2746">
        <v>264</v>
      </c>
      <c r="K2746" t="s">
        <v>1998</v>
      </c>
      <c r="L2746">
        <v>0</v>
      </c>
      <c r="M2746">
        <v>102</v>
      </c>
      <c r="N2746">
        <v>528</v>
      </c>
      <c r="O2746">
        <v>-7577</v>
      </c>
      <c r="P2746">
        <v>79011</v>
      </c>
      <c r="Q2746">
        <v>215627</v>
      </c>
      <c r="R2746">
        <v>4</v>
      </c>
      <c r="S2746">
        <v>39763555</v>
      </c>
      <c r="U274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746" t="str">
        <f>IFERROR(MID(spotify_top_songs_audio_features[[#This Row],[artist_names]],SEARCH(",",spotify_top_songs_audio_features[[#This Row],[artist_names]])+2,99),"")</f>
        <v>HAIM</v>
      </c>
      <c r="W2746" t="str">
        <f>spotify_top_songs_audio_features[[#This Row],[source]]</f>
        <v>Taylor Swift</v>
      </c>
      <c r="X2746" s="1">
        <f>spotify_top_songs_audio_features[[#This Row],[streams]]</f>
        <v>39763555</v>
      </c>
      <c r="Y2746" t="str">
        <f>IF(Tabela2[[#This Row],[feat]]="","","Feat")</f>
        <v>Feat</v>
      </c>
      <c r="Z2746" s="17" t="str">
        <f>CONCATENATE(INT(spotify_top_songs_audio_features[[#This Row],[duration_ms]]/(60*1000)),":",MOD(INT(spotify_top_songs_audio_features[[#This Row],[duration_ms]]/1000),60))</f>
        <v>3:35</v>
      </c>
      <c r="AA27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46" t="str">
        <f>spotify_top_songs_audio_features[[#This Row],[track_name]]</f>
        <v>no body, no crime (feat. HAIM)</v>
      </c>
    </row>
    <row r="2747" spans="1:28" x14ac:dyDescent="0.25">
      <c r="A2747" t="s">
        <v>9787</v>
      </c>
      <c r="B2747" t="s">
        <v>9788</v>
      </c>
      <c r="C2747" t="s">
        <v>9789</v>
      </c>
      <c r="D2747" t="s">
        <v>1363</v>
      </c>
      <c r="E2747" t="s">
        <v>113</v>
      </c>
      <c r="F2747" t="s">
        <v>24</v>
      </c>
      <c r="G2747" t="s">
        <v>25</v>
      </c>
      <c r="H2747">
        <v>698</v>
      </c>
      <c r="I2747">
        <v>895</v>
      </c>
      <c r="J2747">
        <v>628</v>
      </c>
      <c r="K2747" t="s">
        <v>1224</v>
      </c>
      <c r="L2747">
        <v>1.4499999999999999E-3</v>
      </c>
      <c r="M2747">
        <v>409</v>
      </c>
      <c r="N2747">
        <v>838</v>
      </c>
      <c r="O2747">
        <v>-4439</v>
      </c>
      <c r="P2747">
        <v>114914</v>
      </c>
      <c r="Q2747">
        <v>229605</v>
      </c>
      <c r="R2747">
        <v>4</v>
      </c>
      <c r="S2747">
        <v>39747805</v>
      </c>
      <c r="U2747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2747" t="str">
        <f>IFERROR(MID(spotify_top_songs_audio_features[[#This Row],[artist_names]],SEARCH(",",spotify_top_songs_audio_features[[#This Row],[artist_names]])+2,99),"")</f>
        <v>Calvin Harris, Jessie Reyez</v>
      </c>
      <c r="W2747" t="str">
        <f>spotify_top_songs_audio_features[[#This Row],[source]]</f>
        <v>Capitol Records UK / EMI</v>
      </c>
      <c r="X2747" s="1">
        <f>spotify_top_songs_audio_features[[#This Row],[streams]]</f>
        <v>39747805</v>
      </c>
      <c r="Y2747" t="str">
        <f>IF(Tabela2[[#This Row],[feat]]="","","Feat")</f>
        <v>Feat</v>
      </c>
      <c r="Z2747" s="17" t="str">
        <f>CONCATENATE(INT(spotify_top_songs_audio_features[[#This Row],[duration_ms]]/(60*1000)),":",MOD(INT(spotify_top_songs_audio_features[[#This Row],[duration_ms]]/1000),60))</f>
        <v>3:49</v>
      </c>
      <c r="AA27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47" t="str">
        <f>spotify_top_songs_audio_features[[#This Row],[track_name]]</f>
        <v>I'm Not Here To Make Friends</v>
      </c>
    </row>
    <row r="2748" spans="1:28" x14ac:dyDescent="0.25">
      <c r="A2748" t="s">
        <v>10292</v>
      </c>
      <c r="B2748" t="s">
        <v>8535</v>
      </c>
      <c r="C2748" t="s">
        <v>8536</v>
      </c>
      <c r="D2748" t="s">
        <v>141</v>
      </c>
      <c r="E2748" t="s">
        <v>31</v>
      </c>
      <c r="F2748" t="s">
        <v>24</v>
      </c>
      <c r="G2748" t="s">
        <v>25</v>
      </c>
      <c r="H2748">
        <v>85</v>
      </c>
      <c r="I2748">
        <v>536</v>
      </c>
      <c r="J2748">
        <v>599</v>
      </c>
      <c r="K2748" t="s">
        <v>3322</v>
      </c>
      <c r="L2748">
        <v>3.8899999999999998E-3</v>
      </c>
      <c r="M2748">
        <v>996</v>
      </c>
      <c r="N2748">
        <v>505</v>
      </c>
      <c r="O2748">
        <v>-5161</v>
      </c>
      <c r="P2748">
        <v>96029</v>
      </c>
      <c r="Q2748">
        <v>210607</v>
      </c>
      <c r="R2748">
        <v>2</v>
      </c>
      <c r="S2748">
        <v>39667197</v>
      </c>
      <c r="U274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748" t="str">
        <f>IFERROR(MID(spotify_top_songs_audio_features[[#This Row],[artist_names]],SEARCH(",",spotify_top_songs_audio_features[[#This Row],[artist_names]])+2,99),"")</f>
        <v>Sech</v>
      </c>
      <c r="W2748" t="str">
        <f>spotify_top_songs_audio_features[[#This Row],[source]]</f>
        <v>Rimas Entertainment LLC</v>
      </c>
      <c r="X2748" s="1">
        <f>spotify_top_songs_audio_features[[#This Row],[streams]]</f>
        <v>39667197</v>
      </c>
      <c r="Y2748" t="str">
        <f>IF(Tabela2[[#This Row],[feat]]="","","Feat")</f>
        <v>Feat</v>
      </c>
      <c r="Z2748" s="17" t="str">
        <f>CONCATENATE(INT(spotify_top_songs_audio_features[[#This Row],[duration_ms]]/(60*1000)),":",MOD(INT(spotify_top_songs_audio_features[[#This Row],[duration_ms]]/1000),60))</f>
        <v>3:30</v>
      </c>
      <c r="AA27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48" t="str">
        <f>spotify_top_songs_audio_features[[#This Row],[track_name]]</f>
        <v>Ignorantes</v>
      </c>
    </row>
    <row r="2749" spans="1:28" x14ac:dyDescent="0.25">
      <c r="A2749" t="s">
        <v>462</v>
      </c>
      <c r="B2749" t="s">
        <v>463</v>
      </c>
      <c r="C2749" t="s">
        <v>464</v>
      </c>
      <c r="D2749" t="s">
        <v>465</v>
      </c>
      <c r="E2749" t="s">
        <v>70</v>
      </c>
      <c r="F2749" t="s">
        <v>24</v>
      </c>
      <c r="G2749" t="s">
        <v>152</v>
      </c>
      <c r="H2749">
        <v>529</v>
      </c>
      <c r="I2749">
        <v>845</v>
      </c>
      <c r="J2749">
        <v>404</v>
      </c>
      <c r="K2749" t="s">
        <v>466</v>
      </c>
      <c r="L2749">
        <v>0</v>
      </c>
      <c r="M2749">
        <v>143</v>
      </c>
      <c r="N2749">
        <v>331</v>
      </c>
      <c r="O2749">
        <v>-8142</v>
      </c>
      <c r="P2749">
        <v>8563</v>
      </c>
      <c r="Q2749">
        <v>255378</v>
      </c>
      <c r="R2749">
        <v>3</v>
      </c>
      <c r="S2749">
        <v>39604743</v>
      </c>
      <c r="U2749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749" t="str">
        <f>IFERROR(MID(spotify_top_songs_audio_features[[#This Row],[artist_names]],SEARCH(",",spotify_top_songs_audio_features[[#This Row],[artist_names]])+2,99),"")</f>
        <v/>
      </c>
      <c r="W2749" t="str">
        <f>spotify_top_songs_audio_features[[#This Row],[source]]</f>
        <v>pgLang/Top Dawg Entertainment/Aftermath/Interscope Records</v>
      </c>
      <c r="X2749" s="1">
        <f>spotify_top_songs_audio_features[[#This Row],[streams]]</f>
        <v>39604743</v>
      </c>
      <c r="Y2749" t="str">
        <f>IF(Tabela2[[#This Row],[feat]]="","","Feat")</f>
        <v/>
      </c>
      <c r="Z2749" s="17" t="str">
        <f>CONCATENATE(INT(spotify_top_songs_audio_features[[#This Row],[duration_ms]]/(60*1000)),":",MOD(INT(spotify_top_songs_audio_features[[#This Row],[duration_ms]]/1000),60))</f>
        <v>4:15</v>
      </c>
      <c r="AA27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749" t="str">
        <f>spotify_top_songs_audio_features[[#This Row],[track_name]]</f>
        <v>United In Grief</v>
      </c>
    </row>
    <row r="2750" spans="1:28" x14ac:dyDescent="0.25">
      <c r="A2750" t="s">
        <v>3683</v>
      </c>
      <c r="B2750" t="s">
        <v>3684</v>
      </c>
      <c r="C2750" t="s">
        <v>3685</v>
      </c>
      <c r="D2750" t="s">
        <v>436</v>
      </c>
      <c r="E2750" t="s">
        <v>70</v>
      </c>
      <c r="F2750" t="s">
        <v>32</v>
      </c>
      <c r="G2750" t="s">
        <v>25</v>
      </c>
      <c r="H2750">
        <v>885</v>
      </c>
      <c r="I2750">
        <v>762</v>
      </c>
      <c r="J2750">
        <v>216</v>
      </c>
      <c r="K2750" t="s">
        <v>3686</v>
      </c>
      <c r="L2750">
        <v>0</v>
      </c>
      <c r="M2750">
        <v>162</v>
      </c>
      <c r="N2750">
        <v>605</v>
      </c>
      <c r="O2750">
        <v>-5513</v>
      </c>
      <c r="P2750">
        <v>138058</v>
      </c>
      <c r="Q2750">
        <v>189733</v>
      </c>
      <c r="R2750">
        <v>6</v>
      </c>
      <c r="S2750">
        <v>39539473</v>
      </c>
      <c r="U2750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750" t="str">
        <f>IFERROR(MID(spotify_top_songs_audio_features[[#This Row],[artist_names]],SEARCH(",",spotify_top_songs_audio_features[[#This Row],[artist_names]])+2,99),"")</f>
        <v>Stormzy</v>
      </c>
      <c r="W2750" t="str">
        <f>spotify_top_songs_audio_features[[#This Row],[source]]</f>
        <v>Atlantic Records UK</v>
      </c>
      <c r="X2750" s="1">
        <f>spotify_top_songs_audio_features[[#This Row],[streams]]</f>
        <v>39539473</v>
      </c>
      <c r="Y2750" t="str">
        <f>IF(Tabela2[[#This Row],[feat]]="","","Feat")</f>
        <v>Feat</v>
      </c>
      <c r="Z2750" s="17" t="str">
        <f>CONCATENATE(INT(spotify_top_songs_audio_features[[#This Row],[duration_ms]]/(60*1000)),":",MOD(INT(spotify_top_songs_audio_features[[#This Row],[duration_ms]]/1000),60))</f>
        <v>3:9</v>
      </c>
      <c r="AA27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750" t="str">
        <f>spotify_top_songs_audio_features[[#This Row],[track_name]]</f>
        <v>Take Me Back to London (feat. Stormzy)</v>
      </c>
    </row>
    <row r="2751" spans="1:28" x14ac:dyDescent="0.25">
      <c r="A2751" t="s">
        <v>12345</v>
      </c>
      <c r="B2751" t="s">
        <v>2680</v>
      </c>
      <c r="C2751" t="s">
        <v>5258</v>
      </c>
      <c r="D2751" t="s">
        <v>2682</v>
      </c>
      <c r="E2751" t="s">
        <v>31</v>
      </c>
      <c r="F2751" t="s">
        <v>32</v>
      </c>
      <c r="G2751" t="s">
        <v>25</v>
      </c>
      <c r="H2751">
        <v>658</v>
      </c>
      <c r="I2751">
        <v>634</v>
      </c>
      <c r="J2751">
        <v>413</v>
      </c>
      <c r="K2751" t="s">
        <v>12346</v>
      </c>
      <c r="L2751">
        <v>0</v>
      </c>
      <c r="M2751">
        <v>132</v>
      </c>
      <c r="N2751">
        <v>29</v>
      </c>
      <c r="O2751">
        <v>-5797</v>
      </c>
      <c r="P2751">
        <v>13998</v>
      </c>
      <c r="Q2751">
        <v>170813</v>
      </c>
      <c r="R2751">
        <v>2</v>
      </c>
      <c r="S2751">
        <v>39528460</v>
      </c>
      <c r="U2751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2751" t="str">
        <f>IFERROR(MID(spotify_top_songs_audio_features[[#This Row],[artist_names]],SEARCH(",",spotify_top_songs_audio_features[[#This Row],[artist_names]])+2,99),"")</f>
        <v/>
      </c>
      <c r="W2751" t="str">
        <f>spotify_top_songs_audio_features[[#This Row],[source]]</f>
        <v>RBMG/Def Jam</v>
      </c>
      <c r="X2751" s="1">
        <f>spotify_top_songs_audio_features[[#This Row],[streams]]</f>
        <v>39528460</v>
      </c>
      <c r="Y2751" t="str">
        <f>IF(Tabela2[[#This Row],[feat]]="","","Feat")</f>
        <v/>
      </c>
      <c r="Z2751" s="17" t="str">
        <f>CONCATENATE(INT(spotify_top_songs_audio_features[[#This Row],[duration_ms]]/(60*1000)),":",MOD(INT(spotify_top_songs_audio_features[[#This Row],[duration_ms]]/1000),60))</f>
        <v>2:50</v>
      </c>
      <c r="AA27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51" t="str">
        <f>spotify_top_songs_audio_features[[#This Row],[track_name]]</f>
        <v>Hold On</v>
      </c>
    </row>
    <row r="2752" spans="1:28" x14ac:dyDescent="0.25">
      <c r="A2752" t="s">
        <v>17582</v>
      </c>
      <c r="B2752" t="s">
        <v>1598</v>
      </c>
      <c r="C2752" t="s">
        <v>17583</v>
      </c>
      <c r="D2752" t="s">
        <v>8704</v>
      </c>
      <c r="E2752" t="s">
        <v>113</v>
      </c>
      <c r="F2752" t="s">
        <v>24</v>
      </c>
      <c r="G2752" t="s">
        <v>25</v>
      </c>
      <c r="H2752">
        <v>542</v>
      </c>
      <c r="I2752">
        <v>466</v>
      </c>
      <c r="J2752">
        <v>831</v>
      </c>
      <c r="K2752" t="s">
        <v>4649</v>
      </c>
      <c r="L2752">
        <v>445</v>
      </c>
      <c r="M2752">
        <v>125</v>
      </c>
      <c r="N2752">
        <v>124</v>
      </c>
      <c r="O2752">
        <v>-8665</v>
      </c>
      <c r="P2752">
        <v>191385</v>
      </c>
      <c r="Q2752">
        <v>243440</v>
      </c>
      <c r="R2752">
        <v>5</v>
      </c>
      <c r="S2752">
        <v>39525359</v>
      </c>
      <c r="U2752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2752" t="str">
        <f>IFERROR(MID(spotify_top_songs_audio_features[[#This Row],[artist_names]],SEARCH(",",spotify_top_songs_audio_features[[#This Row],[artist_names]])+2,99),"")</f>
        <v/>
      </c>
      <c r="W2752" t="str">
        <f>spotify_top_songs_audio_features[[#This Row],[source]]</f>
        <v>Roc-A-Fella</v>
      </c>
      <c r="X2752" s="1">
        <f>spotify_top_songs_audio_features[[#This Row],[streams]]</f>
        <v>39525359</v>
      </c>
      <c r="Y2752" t="str">
        <f>IF(Tabela2[[#This Row],[feat]]="","","Feat")</f>
        <v/>
      </c>
      <c r="Z2752" s="17" t="str">
        <f>CONCATENATE(INT(spotify_top_songs_audio_features[[#This Row],[duration_ms]]/(60*1000)),":",MOD(INT(spotify_top_songs_audio_features[[#This Row],[duration_ms]]/1000),60))</f>
        <v>4:3</v>
      </c>
      <c r="AA27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52" t="str">
        <f>spotify_top_songs_audio_features[[#This Row],[track_name]]</f>
        <v>I Wonder</v>
      </c>
    </row>
    <row r="2753" spans="1:28" x14ac:dyDescent="0.25">
      <c r="A2753" t="s">
        <v>10484</v>
      </c>
      <c r="B2753" t="s">
        <v>307</v>
      </c>
      <c r="C2753" t="s">
        <v>10413</v>
      </c>
      <c r="D2753" t="s">
        <v>372</v>
      </c>
      <c r="E2753" t="s">
        <v>23</v>
      </c>
      <c r="F2753" t="s">
        <v>24</v>
      </c>
      <c r="G2753" t="s">
        <v>152</v>
      </c>
      <c r="H2753">
        <v>483</v>
      </c>
      <c r="I2753">
        <v>412</v>
      </c>
      <c r="J2753">
        <v>402</v>
      </c>
      <c r="K2753" t="s">
        <v>3380</v>
      </c>
      <c r="L2753">
        <v>0</v>
      </c>
      <c r="M2753">
        <v>116</v>
      </c>
      <c r="N2753">
        <v>247</v>
      </c>
      <c r="O2753">
        <v>-8461</v>
      </c>
      <c r="P2753">
        <v>170163</v>
      </c>
      <c r="Q2753">
        <v>203569</v>
      </c>
      <c r="R2753">
        <v>7</v>
      </c>
      <c r="S2753">
        <v>39495659</v>
      </c>
      <c r="U2753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2753" t="str">
        <f>IFERROR(MID(spotify_top_songs_audio_features[[#This Row],[artist_names]],SEARCH(",",spotify_top_songs_audio_features[[#This Row],[artist_names]])+2,99),"")</f>
        <v/>
      </c>
      <c r="W2753" t="str">
        <f>spotify_top_songs_audio_features[[#This Row],[source]]</f>
        <v>Darkroom</v>
      </c>
      <c r="X2753" s="1">
        <f>spotify_top_songs_audio_features[[#This Row],[streams]]</f>
        <v>39495659</v>
      </c>
      <c r="Y2753" t="str">
        <f>IF(Tabela2[[#This Row],[feat]]="","","Feat")</f>
        <v/>
      </c>
      <c r="Z2753" s="17" t="str">
        <f>CONCATENATE(INT(spotify_top_songs_audio_features[[#This Row],[duration_ms]]/(60*1000)),":",MOD(INT(spotify_top_songs_audio_features[[#This Row],[duration_ms]]/1000),60))</f>
        <v>3:23</v>
      </c>
      <c r="AA27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53" t="str">
        <f>spotify_top_songs_audio_features[[#This Row],[track_name]]</f>
        <v>idontwannabeyouanymore</v>
      </c>
    </row>
    <row r="2754" spans="1:28" x14ac:dyDescent="0.25">
      <c r="A2754" t="s">
        <v>15240</v>
      </c>
      <c r="B2754" t="s">
        <v>1312</v>
      </c>
      <c r="C2754" t="s">
        <v>15241</v>
      </c>
      <c r="D2754" t="s">
        <v>1314</v>
      </c>
      <c r="E2754" t="s">
        <v>469</v>
      </c>
      <c r="F2754" t="s">
        <v>24</v>
      </c>
      <c r="G2754" t="s">
        <v>25</v>
      </c>
      <c r="H2754">
        <v>455</v>
      </c>
      <c r="I2754">
        <v>379</v>
      </c>
      <c r="J2754">
        <v>341</v>
      </c>
      <c r="K2754" t="s">
        <v>14156</v>
      </c>
      <c r="L2754">
        <v>0</v>
      </c>
      <c r="M2754">
        <v>109</v>
      </c>
      <c r="N2754">
        <v>413</v>
      </c>
      <c r="O2754">
        <v>-7628</v>
      </c>
      <c r="P2754">
        <v>76967</v>
      </c>
      <c r="Q2754">
        <v>177212</v>
      </c>
      <c r="R2754">
        <v>3</v>
      </c>
      <c r="S2754">
        <v>39461852</v>
      </c>
      <c r="U2754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2754" t="str">
        <f>IFERROR(MID(spotify_top_songs_audio_features[[#This Row],[artist_names]],SEARCH(",",spotify_top_songs_audio_features[[#This Row],[artist_names]])+2,99),"")</f>
        <v/>
      </c>
      <c r="W2754" t="str">
        <f>spotify_top_songs_audio_features[[#This Row],[source]]</f>
        <v>Olivia Rodrigo PS</v>
      </c>
      <c r="X2754" s="1">
        <f>spotify_top_songs_audio_features[[#This Row],[streams]]</f>
        <v>39461852</v>
      </c>
      <c r="Y2754" t="str">
        <f>IF(Tabela2[[#This Row],[feat]]="","","Feat")</f>
        <v/>
      </c>
      <c r="Z2754" s="17" t="str">
        <f>CONCATENATE(INT(spotify_top_songs_audio_features[[#This Row],[duration_ms]]/(60*1000)),":",MOD(INT(spotify_top_songs_audio_features[[#This Row],[duration_ms]]/1000),60))</f>
        <v>2:57</v>
      </c>
      <c r="AA27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754" t="str">
        <f>spotify_top_songs_audio_features[[#This Row],[track_name]]</f>
        <v>lacy</v>
      </c>
    </row>
    <row r="2755" spans="1:28" x14ac:dyDescent="0.25">
      <c r="A2755" t="s">
        <v>10992</v>
      </c>
      <c r="B2755" t="s">
        <v>10993</v>
      </c>
      <c r="C2755" t="s">
        <v>10994</v>
      </c>
      <c r="D2755" t="s">
        <v>10995</v>
      </c>
      <c r="E2755" t="s">
        <v>177</v>
      </c>
      <c r="F2755" t="s">
        <v>24</v>
      </c>
      <c r="G2755" t="s">
        <v>25</v>
      </c>
      <c r="H2755">
        <v>874</v>
      </c>
      <c r="I2755">
        <v>6</v>
      </c>
      <c r="J2755">
        <v>158</v>
      </c>
      <c r="K2755" t="s">
        <v>9910</v>
      </c>
      <c r="L2755">
        <v>0</v>
      </c>
      <c r="M2755">
        <v>126</v>
      </c>
      <c r="N2755">
        <v>457</v>
      </c>
      <c r="O2755">
        <v>-6064</v>
      </c>
      <c r="P2755">
        <v>100012</v>
      </c>
      <c r="Q2755">
        <v>174840</v>
      </c>
      <c r="R2755">
        <v>6</v>
      </c>
      <c r="S2755">
        <v>39439787</v>
      </c>
      <c r="U2755" t="str">
        <f>IFERROR(LEFT(spotify_top_songs_audio_features[[#This Row],[artist_names]],SEARCH(",",spotify_top_songs_audio_features[[#This Row],[artist_names]])-1),spotify_top_songs_audio_features[[#This Row],[artist_names]])</f>
        <v>Jessi</v>
      </c>
      <c r="V2755" t="str">
        <f>IFERROR(MID(spotify_top_songs_audio_features[[#This Row],[artist_names]],SEARCH(",",spotify_top_songs_audio_features[[#This Row],[artist_names]])+2,99),"")</f>
        <v/>
      </c>
      <c r="W2755" t="str">
        <f>spotify_top_songs_audio_features[[#This Row],[source]]</f>
        <v>P NATION</v>
      </c>
      <c r="X2755" s="1">
        <f>spotify_top_songs_audio_features[[#This Row],[streams]]</f>
        <v>39439787</v>
      </c>
      <c r="Y2755" t="str">
        <f>IF(Tabela2[[#This Row],[feat]]="","","Feat")</f>
        <v/>
      </c>
      <c r="Z2755" s="17" t="str">
        <f>CONCATENATE(INT(spotify_top_songs_audio_features[[#This Row],[duration_ms]]/(60*1000)),":",MOD(INT(spotify_top_songs_audio_features[[#This Row],[duration_ms]]/1000),60))</f>
        <v>2:54</v>
      </c>
      <c r="AA27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755" t="str">
        <f>spotify_top_songs_audio_features[[#This Row],[track_name]]</f>
        <v>ZOOM</v>
      </c>
    </row>
    <row r="2756" spans="1:28" x14ac:dyDescent="0.25">
      <c r="A2756" t="s">
        <v>2288</v>
      </c>
      <c r="B2756" t="s">
        <v>463</v>
      </c>
      <c r="C2756" t="s">
        <v>2289</v>
      </c>
      <c r="D2756" t="s">
        <v>465</v>
      </c>
      <c r="E2756" t="s">
        <v>31</v>
      </c>
      <c r="F2756" t="s">
        <v>24</v>
      </c>
      <c r="G2756" t="s">
        <v>25</v>
      </c>
      <c r="H2756">
        <v>79</v>
      </c>
      <c r="I2756">
        <v>67</v>
      </c>
      <c r="J2756">
        <v>105</v>
      </c>
      <c r="K2756" t="s">
        <v>2290</v>
      </c>
      <c r="L2756">
        <v>2.32E-4</v>
      </c>
      <c r="M2756">
        <v>119</v>
      </c>
      <c r="N2756">
        <v>408</v>
      </c>
      <c r="O2756">
        <v>-5527</v>
      </c>
      <c r="P2756">
        <v>139956</v>
      </c>
      <c r="Q2756">
        <v>195950</v>
      </c>
      <c r="R2756">
        <v>8</v>
      </c>
      <c r="S2756">
        <v>39426480</v>
      </c>
      <c r="U2756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756" t="str">
        <f>IFERROR(MID(spotify_top_songs_audio_features[[#This Row],[artist_names]],SEARCH(",",spotify_top_songs_audio_features[[#This Row],[artist_names]])+2,99),"")</f>
        <v/>
      </c>
      <c r="W2756" t="str">
        <f>spotify_top_songs_audio_features[[#This Row],[source]]</f>
        <v>pgLang/Top Dawg Entertainment/Aftermath/Interscope Records</v>
      </c>
      <c r="X2756" s="1">
        <f>spotify_top_songs_audio_features[[#This Row],[streams]]</f>
        <v>39426480</v>
      </c>
      <c r="Y2756" t="str">
        <f>IF(Tabela2[[#This Row],[feat]]="","","Feat")</f>
        <v/>
      </c>
      <c r="Z2756" s="17" t="str">
        <f>CONCATENATE(INT(spotify_top_songs_audio_features[[#This Row],[duration_ms]]/(60*1000)),":",MOD(INT(spotify_top_songs_audio_features[[#This Row],[duration_ms]]/1000),60))</f>
        <v>3:15</v>
      </c>
      <c r="AA27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56" t="str">
        <f>spotify_top_songs_audio_features[[#This Row],[track_name]]</f>
        <v>N95</v>
      </c>
    </row>
    <row r="2757" spans="1:28" x14ac:dyDescent="0.25">
      <c r="A2757" t="s">
        <v>7151</v>
      </c>
      <c r="B2757" t="s">
        <v>6177</v>
      </c>
      <c r="C2757" t="s">
        <v>7152</v>
      </c>
      <c r="D2757" t="s">
        <v>7153</v>
      </c>
      <c r="E2757" t="s">
        <v>86</v>
      </c>
      <c r="F2757" t="s">
        <v>32</v>
      </c>
      <c r="G2757" t="s">
        <v>25</v>
      </c>
      <c r="H2757">
        <v>839</v>
      </c>
      <c r="I2757">
        <v>412</v>
      </c>
      <c r="J2757">
        <v>935</v>
      </c>
      <c r="K2757" t="s">
        <v>44</v>
      </c>
      <c r="L2757">
        <v>796</v>
      </c>
      <c r="M2757">
        <v>101</v>
      </c>
      <c r="N2757">
        <v>607</v>
      </c>
      <c r="O2757">
        <v>-8816</v>
      </c>
      <c r="P2757">
        <v>139901</v>
      </c>
      <c r="Q2757">
        <v>179187</v>
      </c>
      <c r="R2757">
        <v>5</v>
      </c>
      <c r="S2757">
        <v>39324257</v>
      </c>
      <c r="U2757" t="str">
        <f>IFERROR(LEFT(spotify_top_songs_audio_features[[#This Row],[artist_names]],SEARCH(",",spotify_top_songs_audio_features[[#This Row],[artist_names]])-1),spotify_top_songs_audio_features[[#This Row],[artist_names]])</f>
        <v>Luciano</v>
      </c>
      <c r="V2757" t="str">
        <f>IFERROR(MID(spotify_top_songs_audio_features[[#This Row],[artist_names]],SEARCH(",",spotify_top_songs_audio_features[[#This Row],[artist_names]])+2,99),"")</f>
        <v/>
      </c>
      <c r="W2757" t="str">
        <f>spotify_top_songs_audio_features[[#This Row],[source]]</f>
        <v>URBAN</v>
      </c>
      <c r="X2757" s="1">
        <f>spotify_top_songs_audio_features[[#This Row],[streams]]</f>
        <v>39324257</v>
      </c>
      <c r="Y2757" t="str">
        <f>IF(Tabela2[[#This Row],[feat]]="","","Feat")</f>
        <v/>
      </c>
      <c r="Z2757" s="17" t="str">
        <f>CONCATENATE(INT(spotify_top_songs_audio_features[[#This Row],[duration_ms]]/(60*1000)),":",MOD(INT(spotify_top_songs_audio_features[[#This Row],[duration_ms]]/1000),60))</f>
        <v>2:59</v>
      </c>
      <c r="AA27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757" t="str">
        <f>spotify_top_songs_audio_features[[#This Row],[track_name]]</f>
        <v>Beautiful Girl</v>
      </c>
    </row>
    <row r="2758" spans="1:28" x14ac:dyDescent="0.25">
      <c r="A2758" t="s">
        <v>9332</v>
      </c>
      <c r="B2758" t="s">
        <v>125</v>
      </c>
      <c r="C2758" t="s">
        <v>9333</v>
      </c>
      <c r="D2758" t="s">
        <v>1097</v>
      </c>
      <c r="E2758" t="s">
        <v>97</v>
      </c>
      <c r="F2758" t="s">
        <v>24</v>
      </c>
      <c r="G2758" t="s">
        <v>25</v>
      </c>
      <c r="H2758">
        <v>499</v>
      </c>
      <c r="I2758">
        <v>709</v>
      </c>
      <c r="J2758">
        <v>134</v>
      </c>
      <c r="K2758" t="s">
        <v>9334</v>
      </c>
      <c r="L2758">
        <v>0</v>
      </c>
      <c r="M2758">
        <v>331</v>
      </c>
      <c r="N2758">
        <v>314</v>
      </c>
      <c r="O2758">
        <v>-6404</v>
      </c>
      <c r="P2758">
        <v>164032</v>
      </c>
      <c r="Q2758">
        <v>214621</v>
      </c>
      <c r="R2758">
        <v>5</v>
      </c>
      <c r="S2758">
        <v>39249890</v>
      </c>
      <c r="U2758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2758" t="str">
        <f>IFERROR(MID(spotify_top_songs_audio_features[[#This Row],[artist_names]],SEARCH(",",spotify_top_songs_audio_features[[#This Row],[artist_names]])+2,99),"")</f>
        <v/>
      </c>
      <c r="W2758" t="str">
        <f>spotify_top_songs_audio_features[[#This Row],[source]]</f>
        <v>Universal Music LLC</v>
      </c>
      <c r="X2758" s="1">
        <f>spotify_top_songs_audio_features[[#This Row],[streams]]</f>
        <v>39249890</v>
      </c>
      <c r="Y2758" t="str">
        <f>IF(Tabela2[[#This Row],[feat]]="","","Feat")</f>
        <v/>
      </c>
      <c r="Z2758" s="17" t="str">
        <f>CONCATENATE(INT(spotify_top_songs_audio_features[[#This Row],[duration_ms]]/(60*1000)),":",MOD(INT(spotify_top_songs_audio_features[[#This Row],[duration_ms]]/1000),60))</f>
        <v>3:34</v>
      </c>
      <c r="AA27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758" t="str">
        <f>spotify_top_songs_audio_features[[#This Row],[track_name]]</f>
        <v>Film out</v>
      </c>
    </row>
    <row r="2759" spans="1:28" x14ac:dyDescent="0.25">
      <c r="A2759" t="s">
        <v>13819</v>
      </c>
      <c r="B2759" t="s">
        <v>1209</v>
      </c>
      <c r="C2759" t="s">
        <v>1446</v>
      </c>
      <c r="D2759" t="s">
        <v>1211</v>
      </c>
      <c r="E2759" t="s">
        <v>113</v>
      </c>
      <c r="F2759" t="s">
        <v>24</v>
      </c>
      <c r="G2759" t="s">
        <v>25</v>
      </c>
      <c r="H2759">
        <v>706</v>
      </c>
      <c r="I2759">
        <v>625</v>
      </c>
      <c r="J2759">
        <v>314</v>
      </c>
      <c r="K2759" t="s">
        <v>8719</v>
      </c>
      <c r="L2759">
        <v>0</v>
      </c>
      <c r="M2759">
        <v>129</v>
      </c>
      <c r="N2759">
        <v>225</v>
      </c>
      <c r="O2759">
        <v>-7426</v>
      </c>
      <c r="P2759">
        <v>142948</v>
      </c>
      <c r="Q2759">
        <v>242181</v>
      </c>
      <c r="R2759">
        <v>22</v>
      </c>
      <c r="S2759">
        <v>39235842</v>
      </c>
      <c r="U2759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759" t="str">
        <f>IFERROR(MID(spotify_top_songs_audio_features[[#This Row],[artist_names]],SEARCH(",",spotify_top_songs_audio_features[[#This Row],[artist_names]])+2,99),"")</f>
        <v/>
      </c>
      <c r="W2759" t="str">
        <f>spotify_top_songs_audio_features[[#This Row],[source]]</f>
        <v>Grade A Productions/Interscope Records</v>
      </c>
      <c r="X2759" s="1">
        <f>spotify_top_songs_audio_features[[#This Row],[streams]]</f>
        <v>39235842</v>
      </c>
      <c r="Y2759" t="str">
        <f>IF(Tabela2[[#This Row],[feat]]="","","Feat")</f>
        <v/>
      </c>
      <c r="Z2759" s="17" t="str">
        <f>CONCATENATE(INT(spotify_top_songs_audio_features[[#This Row],[duration_ms]]/(60*1000)),":",MOD(INT(spotify_top_songs_audio_features[[#This Row],[duration_ms]]/1000),60))</f>
        <v>4:2</v>
      </c>
      <c r="AA27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59" t="str">
        <f>spotify_top_songs_audio_features[[#This Row],[track_name]]</f>
        <v>Righteous</v>
      </c>
    </row>
    <row r="2760" spans="1:28" x14ac:dyDescent="0.25">
      <c r="A2760" t="s">
        <v>14000</v>
      </c>
      <c r="B2760" t="s">
        <v>14001</v>
      </c>
      <c r="C2760" t="s">
        <v>14002</v>
      </c>
      <c r="D2760" t="s">
        <v>849</v>
      </c>
      <c r="E2760" t="s">
        <v>86</v>
      </c>
      <c r="F2760" t="s">
        <v>32</v>
      </c>
      <c r="G2760" t="s">
        <v>25</v>
      </c>
      <c r="H2760">
        <v>727</v>
      </c>
      <c r="I2760">
        <v>72</v>
      </c>
      <c r="J2760">
        <v>488</v>
      </c>
      <c r="K2760" t="s">
        <v>8446</v>
      </c>
      <c r="L2760">
        <v>1.21E-4</v>
      </c>
      <c r="M2760">
        <v>176</v>
      </c>
      <c r="N2760">
        <v>589</v>
      </c>
      <c r="O2760">
        <v>-5856</v>
      </c>
      <c r="P2760">
        <v>14008</v>
      </c>
      <c r="Q2760">
        <v>238893</v>
      </c>
      <c r="R2760">
        <v>5</v>
      </c>
      <c r="S2760">
        <v>39220991</v>
      </c>
      <c r="U2760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2760" t="str">
        <f>IFERROR(MID(spotify_top_songs_audio_features[[#This Row],[artist_names]],SEARCH(",",spotify_top_songs_audio_features[[#This Row],[artist_names]])+2,99),"")</f>
        <v>Swae Lee</v>
      </c>
      <c r="W2760" t="str">
        <f>spotify_top_songs_audio_features[[#This Row],[source]]</f>
        <v>Black Panther (TDE/DMG) PS</v>
      </c>
      <c r="X2760" s="1">
        <f>spotify_top_songs_audio_features[[#This Row],[streams]]</f>
        <v>39220991</v>
      </c>
      <c r="Y2760" t="str">
        <f>IF(Tabela2[[#This Row],[feat]]="","","Feat")</f>
        <v>Feat</v>
      </c>
      <c r="Z2760" s="17" t="str">
        <f>CONCATENATE(INT(spotify_top_songs_audio_features[[#This Row],[duration_ms]]/(60*1000)),":",MOD(INT(spotify_top_songs_audio_features[[#This Row],[duration_ms]]/1000),60))</f>
        <v>3:58</v>
      </c>
      <c r="AA27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760" t="str">
        <f>spotify_top_songs_audio_features[[#This Row],[track_name]]</f>
        <v>The Ways (with Swae Lee)</v>
      </c>
    </row>
    <row r="2761" spans="1:28" x14ac:dyDescent="0.25">
      <c r="A2761" t="s">
        <v>16589</v>
      </c>
      <c r="B2761" t="s">
        <v>2433</v>
      </c>
      <c r="C2761" t="s">
        <v>2434</v>
      </c>
      <c r="D2761" t="s">
        <v>819</v>
      </c>
      <c r="E2761" t="s">
        <v>97</v>
      </c>
      <c r="F2761" t="s">
        <v>24</v>
      </c>
      <c r="G2761" t="s">
        <v>25</v>
      </c>
      <c r="H2761">
        <v>565</v>
      </c>
      <c r="I2761">
        <v>381</v>
      </c>
      <c r="J2761">
        <v>302</v>
      </c>
      <c r="K2761" t="s">
        <v>16260</v>
      </c>
      <c r="L2761">
        <v>0</v>
      </c>
      <c r="M2761">
        <v>109</v>
      </c>
      <c r="N2761">
        <v>325</v>
      </c>
      <c r="O2761">
        <v>-7204</v>
      </c>
      <c r="P2761">
        <v>73483</v>
      </c>
      <c r="Q2761">
        <v>230269</v>
      </c>
      <c r="R2761">
        <v>5</v>
      </c>
      <c r="S2761">
        <v>39195015</v>
      </c>
      <c r="U2761" t="str">
        <f>IFERROR(LEFT(spotify_top_songs_audio_features[[#This Row],[artist_names]],SEARCH(",",spotify_top_songs_audio_features[[#This Row],[artist_names]])-1),spotify_top_songs_audio_features[[#This Row],[artist_names]])</f>
        <v>Kesha</v>
      </c>
      <c r="V2761" t="str">
        <f>IFERROR(MID(spotify_top_songs_audio_features[[#This Row],[artist_names]],SEARCH(",",spotify_top_songs_audio_features[[#This Row],[artist_names]])+2,99),"")</f>
        <v/>
      </c>
      <c r="W2761" t="str">
        <f>spotify_top_songs_audio_features[[#This Row],[source]]</f>
        <v>Kemosabe Records/RCA Records</v>
      </c>
      <c r="X2761" s="1">
        <f>spotify_top_songs_audio_features[[#This Row],[streams]]</f>
        <v>39195015</v>
      </c>
      <c r="Y2761" t="str">
        <f>IF(Tabela2[[#This Row],[feat]]="","","Feat")</f>
        <v/>
      </c>
      <c r="Z2761" s="17" t="str">
        <f>CONCATENATE(INT(spotify_top_songs_audio_features[[#This Row],[duration_ms]]/(60*1000)),":",MOD(INT(spotify_top_songs_audio_features[[#This Row],[duration_ms]]/1000),60))</f>
        <v>3:50</v>
      </c>
      <c r="AA27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761" t="str">
        <f>spotify_top_songs_audio_features[[#This Row],[track_name]]</f>
        <v>Praying</v>
      </c>
    </row>
    <row r="2762" spans="1:28" x14ac:dyDescent="0.25">
      <c r="A2762" t="s">
        <v>17036</v>
      </c>
      <c r="B2762" t="s">
        <v>17037</v>
      </c>
      <c r="C2762" t="s">
        <v>17038</v>
      </c>
      <c r="D2762" t="s">
        <v>249</v>
      </c>
      <c r="E2762" t="s">
        <v>43</v>
      </c>
      <c r="F2762" t="s">
        <v>32</v>
      </c>
      <c r="G2762" t="s">
        <v>25</v>
      </c>
      <c r="H2762">
        <v>535</v>
      </c>
      <c r="I2762">
        <v>874</v>
      </c>
      <c r="J2762">
        <v>137</v>
      </c>
      <c r="K2762" t="s">
        <v>2220</v>
      </c>
      <c r="L2762">
        <v>0</v>
      </c>
      <c r="M2762">
        <v>192</v>
      </c>
      <c r="N2762">
        <v>323</v>
      </c>
      <c r="O2762">
        <v>-2248</v>
      </c>
      <c r="P2762">
        <v>140006</v>
      </c>
      <c r="Q2762">
        <v>227562</v>
      </c>
      <c r="R2762">
        <v>3</v>
      </c>
      <c r="S2762">
        <v>39175934</v>
      </c>
      <c r="U2762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2762" t="str">
        <f>IFERROR(MID(spotify_top_songs_audio_features[[#This Row],[artist_names]],SEARCH(",",spotify_top_songs_audio_features[[#This Row],[artist_names]])+2,99),"")</f>
        <v>Duki</v>
      </c>
      <c r="W2762" t="str">
        <f>spotify_top_songs_audio_features[[#This Row],[source]]</f>
        <v>DALE PLAY Records</v>
      </c>
      <c r="X2762" s="1">
        <f>spotify_top_songs_audio_features[[#This Row],[streams]]</f>
        <v>39175934</v>
      </c>
      <c r="Y2762" t="str">
        <f>IF(Tabela2[[#This Row],[feat]]="","","Feat")</f>
        <v>Feat</v>
      </c>
      <c r="Z2762" s="17" t="str">
        <f>CONCATENATE(INT(spotify_top_songs_audio_features[[#This Row],[duration_ms]]/(60*1000)),":",MOD(INT(spotify_top_songs_audio_features[[#This Row],[duration_ms]]/1000),60))</f>
        <v>3:47</v>
      </c>
      <c r="AA27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762" t="str">
        <f>spotify_top_songs_audio_features[[#This Row],[track_name]]</f>
        <v>Duki: Bzrp Music Sessions, Vol. 50</v>
      </c>
    </row>
    <row r="2763" spans="1:28" x14ac:dyDescent="0.25">
      <c r="A2763" t="s">
        <v>8310</v>
      </c>
      <c r="B2763" t="s">
        <v>2680</v>
      </c>
      <c r="C2763" t="s">
        <v>8311</v>
      </c>
      <c r="D2763" t="s">
        <v>2682</v>
      </c>
      <c r="E2763" t="s">
        <v>177</v>
      </c>
      <c r="F2763" t="s">
        <v>32</v>
      </c>
      <c r="G2763" t="s">
        <v>25</v>
      </c>
      <c r="H2763">
        <v>666</v>
      </c>
      <c r="I2763">
        <v>543</v>
      </c>
      <c r="J2763">
        <v>446</v>
      </c>
      <c r="K2763" t="s">
        <v>1436</v>
      </c>
      <c r="L2763">
        <v>0</v>
      </c>
      <c r="M2763">
        <v>911</v>
      </c>
      <c r="N2763">
        <v>881</v>
      </c>
      <c r="O2763">
        <v>-9188</v>
      </c>
      <c r="P2763">
        <v>161947</v>
      </c>
      <c r="Q2763">
        <v>182947</v>
      </c>
      <c r="R2763">
        <v>6</v>
      </c>
      <c r="S2763">
        <v>39171058</v>
      </c>
      <c r="U2763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2763" t="str">
        <f>IFERROR(MID(spotify_top_songs_audio_features[[#This Row],[artist_names]],SEARCH(",",spotify_top_songs_audio_features[[#This Row],[artist_names]])+2,99),"")</f>
        <v/>
      </c>
      <c r="W2763" t="str">
        <f>spotify_top_songs_audio_features[[#This Row],[source]]</f>
        <v>RBMG/Def Jam</v>
      </c>
      <c r="X2763" s="1">
        <f>spotify_top_songs_audio_features[[#This Row],[streams]]</f>
        <v>39171058</v>
      </c>
      <c r="Y2763" t="str">
        <f>IF(Tabela2[[#This Row],[feat]]="","","Feat")</f>
        <v/>
      </c>
      <c r="Z2763" s="17" t="str">
        <f>CONCATENATE(INT(spotify_top_songs_audio_features[[#This Row],[duration_ms]]/(60*1000)),":",MOD(INT(spotify_top_songs_audio_features[[#This Row],[duration_ms]]/1000),60))</f>
        <v>3:2</v>
      </c>
      <c r="AA27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763" t="str">
        <f>spotify_top_songs_audio_features[[#This Row],[track_name]]</f>
        <v>Mistletoe</v>
      </c>
    </row>
    <row r="2764" spans="1:28" x14ac:dyDescent="0.25">
      <c r="A2764" t="s">
        <v>11016</v>
      </c>
      <c r="B2764" t="s">
        <v>11017</v>
      </c>
      <c r="C2764" t="s">
        <v>11018</v>
      </c>
      <c r="D2764" t="s">
        <v>1186</v>
      </c>
      <c r="E2764" t="s">
        <v>113</v>
      </c>
      <c r="F2764" t="s">
        <v>24</v>
      </c>
      <c r="G2764" t="s">
        <v>25</v>
      </c>
      <c r="H2764">
        <v>499</v>
      </c>
      <c r="I2764">
        <v>638</v>
      </c>
      <c r="J2764">
        <v>438</v>
      </c>
      <c r="K2764" t="s">
        <v>1729</v>
      </c>
      <c r="L2764">
        <v>0</v>
      </c>
      <c r="M2764">
        <v>631</v>
      </c>
      <c r="N2764">
        <v>253</v>
      </c>
      <c r="O2764">
        <v>-6145</v>
      </c>
      <c r="P2764">
        <v>8998</v>
      </c>
      <c r="Q2764">
        <v>239835</v>
      </c>
      <c r="R2764">
        <v>8</v>
      </c>
      <c r="S2764">
        <v>39114062</v>
      </c>
      <c r="U2764" t="str">
        <f>IFERROR(LEFT(spotify_top_songs_audio_features[[#This Row],[artist_names]],SEARCH(",",spotify_top_songs_audio_features[[#This Row],[artist_names]])-1),spotify_top_songs_audio_features[[#This Row],[artist_names]])</f>
        <v>Alan Walker</v>
      </c>
      <c r="V2764" t="str">
        <f>IFERROR(MID(spotify_top_songs_audio_features[[#This Row],[artist_names]],SEARCH(",",spotify_top_songs_audio_features[[#This Row],[artist_names]])+2,99),"")</f>
        <v>Sophia Somajo</v>
      </c>
      <c r="W2764" t="str">
        <f>spotify_top_songs_audio_features[[#This Row],[source]]</f>
        <v>Kreatell Music</v>
      </c>
      <c r="X2764" s="1">
        <f>spotify_top_songs_audio_features[[#This Row],[streams]]</f>
        <v>39114062</v>
      </c>
      <c r="Y2764" t="str">
        <f>IF(Tabela2[[#This Row],[feat]]="","","Feat")</f>
        <v>Feat</v>
      </c>
      <c r="Z2764" s="17" t="str">
        <f>CONCATENATE(INT(spotify_top_songs_audio_features[[#This Row],[duration_ms]]/(60*1000)),":",MOD(INT(spotify_top_songs_audio_features[[#This Row],[duration_ms]]/1000),60))</f>
        <v>3:59</v>
      </c>
      <c r="AA27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64" t="str">
        <f>spotify_top_songs_audio_features[[#This Row],[track_name]]</f>
        <v>Diamond Heart</v>
      </c>
    </row>
    <row r="2765" spans="1:28" x14ac:dyDescent="0.25">
      <c r="A2765" t="s">
        <v>14889</v>
      </c>
      <c r="B2765" t="s">
        <v>14890</v>
      </c>
      <c r="C2765" t="s">
        <v>14891</v>
      </c>
      <c r="D2765" t="s">
        <v>1058</v>
      </c>
      <c r="E2765" t="s">
        <v>113</v>
      </c>
      <c r="F2765" t="s">
        <v>24</v>
      </c>
      <c r="G2765" t="s">
        <v>25</v>
      </c>
      <c r="H2765">
        <v>851</v>
      </c>
      <c r="I2765">
        <v>541</v>
      </c>
      <c r="J2765">
        <v>505</v>
      </c>
      <c r="K2765" t="s">
        <v>12997</v>
      </c>
      <c r="L2765">
        <v>0</v>
      </c>
      <c r="M2765">
        <v>13</v>
      </c>
      <c r="N2765">
        <v>448</v>
      </c>
      <c r="O2765">
        <v>-6825</v>
      </c>
      <c r="P2765">
        <v>124959</v>
      </c>
      <c r="Q2765">
        <v>235545</v>
      </c>
      <c r="R2765">
        <v>2</v>
      </c>
      <c r="S2765">
        <v>39094682</v>
      </c>
      <c r="U2765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2765" t="str">
        <f>IFERROR(MID(spotify_top_songs_audio_features[[#This Row],[artist_names]],SEARCH(",",spotify_top_songs_audio_features[[#This Row],[artist_names]])+2,99),"")</f>
        <v>Cardi B</v>
      </c>
      <c r="W2765" t="str">
        <f>spotify_top_songs_audio_features[[#This Row],[source]]</f>
        <v>Interscope Records*</v>
      </c>
      <c r="X2765" s="1">
        <f>spotify_top_songs_audio_features[[#This Row],[streams]]</f>
        <v>39094682</v>
      </c>
      <c r="Y2765" t="str">
        <f>IF(Tabela2[[#This Row],[feat]]="","","Feat")</f>
        <v>Feat</v>
      </c>
      <c r="Z2765" s="17" t="str">
        <f>CONCATENATE(INT(spotify_top_songs_audio_features[[#This Row],[duration_ms]]/(60*1000)),":",MOD(INT(spotify_top_songs_audio_features[[#This Row],[duration_ms]]/1000),60))</f>
        <v>3:55</v>
      </c>
      <c r="AA27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65" t="str">
        <f>spotify_top_songs_audio_features[[#This Row],[track_name]]</f>
        <v>Girls Like You (feat. Cardi B) - Cardi B Version</v>
      </c>
    </row>
    <row r="2766" spans="1:28" x14ac:dyDescent="0.25">
      <c r="A2766" t="s">
        <v>16193</v>
      </c>
      <c r="B2766" t="s">
        <v>16194</v>
      </c>
      <c r="C2766" t="s">
        <v>16195</v>
      </c>
      <c r="D2766" t="s">
        <v>16196</v>
      </c>
      <c r="E2766" t="s">
        <v>58</v>
      </c>
      <c r="F2766" t="s">
        <v>32</v>
      </c>
      <c r="G2766" t="s">
        <v>25</v>
      </c>
      <c r="H2766">
        <v>737</v>
      </c>
      <c r="I2766">
        <v>729</v>
      </c>
      <c r="J2766">
        <v>354</v>
      </c>
      <c r="K2766" t="s">
        <v>1140</v>
      </c>
      <c r="L2766">
        <v>2.16E-3</v>
      </c>
      <c r="M2766">
        <v>77</v>
      </c>
      <c r="N2766">
        <v>436</v>
      </c>
      <c r="O2766">
        <v>-6817</v>
      </c>
      <c r="P2766">
        <v>111937</v>
      </c>
      <c r="Q2766">
        <v>212564</v>
      </c>
      <c r="R2766">
        <v>9</v>
      </c>
      <c r="S2766">
        <v>39089078</v>
      </c>
      <c r="U2766" t="str">
        <f>IFERROR(LEFT(spotify_top_songs_audio_features[[#This Row],[artist_names]],SEARCH(",",spotify_top_songs_audio_features[[#This Row],[artist_names]])-1),spotify_top_songs_audio_features[[#This Row],[artist_names]])</f>
        <v>Aaron Carter</v>
      </c>
      <c r="V2766" t="str">
        <f>IFERROR(MID(spotify_top_songs_audio_features[[#This Row],[artist_names]],SEARCH(",",spotify_top_songs_audio_features[[#This Row],[artist_names]])+2,99),"")</f>
        <v/>
      </c>
      <c r="W2766" t="str">
        <f>spotify_top_songs_audio_features[[#This Row],[source]]</f>
        <v>Z Entertainment/Sony Music</v>
      </c>
      <c r="X2766" s="1">
        <f>spotify_top_songs_audio_features[[#This Row],[streams]]</f>
        <v>39089078</v>
      </c>
      <c r="Y2766" t="str">
        <f>IF(Tabela2[[#This Row],[feat]]="","","Feat")</f>
        <v/>
      </c>
      <c r="Z2766" s="17" t="str">
        <f>CONCATENATE(INT(spotify_top_songs_audio_features[[#This Row],[duration_ms]]/(60*1000)),":",MOD(INT(spotify_top_songs_audio_features[[#This Row],[duration_ms]]/1000),60))</f>
        <v>3:32</v>
      </c>
      <c r="AA27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766" t="str">
        <f>spotify_top_songs_audio_features[[#This Row],[track_name]]</f>
        <v>Sooner Or Later</v>
      </c>
    </row>
    <row r="2767" spans="1:28" x14ac:dyDescent="0.25">
      <c r="A2767" t="s">
        <v>5313</v>
      </c>
      <c r="B2767" t="s">
        <v>5314</v>
      </c>
      <c r="C2767" t="s">
        <v>5315</v>
      </c>
      <c r="D2767" t="s">
        <v>1363</v>
      </c>
      <c r="E2767" t="s">
        <v>31</v>
      </c>
      <c r="F2767" t="s">
        <v>24</v>
      </c>
      <c r="G2767" t="s">
        <v>25</v>
      </c>
      <c r="H2767">
        <v>678</v>
      </c>
      <c r="I2767">
        <v>679</v>
      </c>
      <c r="J2767">
        <v>644</v>
      </c>
      <c r="K2767" t="s">
        <v>3033</v>
      </c>
      <c r="L2767">
        <v>136</v>
      </c>
      <c r="M2767">
        <v>112</v>
      </c>
      <c r="N2767">
        <v>218</v>
      </c>
      <c r="O2767">
        <v>-7093</v>
      </c>
      <c r="P2767">
        <v>119977</v>
      </c>
      <c r="Q2767">
        <v>188346</v>
      </c>
      <c r="R2767">
        <v>7</v>
      </c>
      <c r="S2767">
        <v>39065102</v>
      </c>
      <c r="U2767" t="str">
        <f>IFERROR(LEFT(spotify_top_songs_audio_features[[#This Row],[artist_names]],SEARCH(",",spotify_top_songs_audio_features[[#This Row],[artist_names]])-1),spotify_top_songs_audio_features[[#This Row],[artist_names]])</f>
        <v>Liam Payne</v>
      </c>
      <c r="V2767" t="str">
        <f>IFERROR(MID(spotify_top_songs_audio_features[[#This Row],[artist_names]],SEARCH(",",spotify_top_songs_audio_features[[#This Row],[artist_names]])+2,99),"")</f>
        <v/>
      </c>
      <c r="W2767" t="str">
        <f>spotify_top_songs_audio_features[[#This Row],[source]]</f>
        <v>Capitol Records UK / EMI</v>
      </c>
      <c r="X2767" s="1">
        <f>spotify_top_songs_audio_features[[#This Row],[streams]]</f>
        <v>39065102</v>
      </c>
      <c r="Y2767" t="str">
        <f>IF(Tabela2[[#This Row],[feat]]="","","Feat")</f>
        <v/>
      </c>
      <c r="Z2767" s="17" t="str">
        <f>CONCATENATE(INT(spotify_top_songs_audio_features[[#This Row],[duration_ms]]/(60*1000)),":",MOD(INT(spotify_top_songs_audio_features[[#This Row],[duration_ms]]/1000),60))</f>
        <v>3:8</v>
      </c>
      <c r="AA27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67" t="str">
        <f>spotify_top_songs_audio_features[[#This Row],[track_name]]</f>
        <v>Bedroom Floor</v>
      </c>
    </row>
    <row r="2768" spans="1:28" x14ac:dyDescent="0.25">
      <c r="A2768" t="s">
        <v>13869</v>
      </c>
      <c r="B2768" t="s">
        <v>284</v>
      </c>
      <c r="C2768" t="s">
        <v>13870</v>
      </c>
      <c r="D2768" t="s">
        <v>1092</v>
      </c>
      <c r="E2768" t="s">
        <v>86</v>
      </c>
      <c r="F2768" t="s">
        <v>32</v>
      </c>
      <c r="G2768" t="s">
        <v>25</v>
      </c>
      <c r="H2768">
        <v>534</v>
      </c>
      <c r="I2768">
        <v>684</v>
      </c>
      <c r="J2768">
        <v>717</v>
      </c>
      <c r="K2768" t="s">
        <v>183</v>
      </c>
      <c r="L2768">
        <v>0</v>
      </c>
      <c r="M2768">
        <v>499</v>
      </c>
      <c r="N2768">
        <v>338</v>
      </c>
      <c r="O2768">
        <v>-7874</v>
      </c>
      <c r="P2768">
        <v>170416</v>
      </c>
      <c r="Q2768">
        <v>195720</v>
      </c>
      <c r="R2768">
        <v>3</v>
      </c>
      <c r="S2768">
        <v>39053607</v>
      </c>
      <c r="U276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768" t="str">
        <f>IFERROR(MID(spotify_top_songs_audio_features[[#This Row],[artist_names]],SEARCH(",",spotify_top_songs_audio_features[[#This Row],[artist_names]])+2,99),"")</f>
        <v/>
      </c>
      <c r="W2768" t="str">
        <f>spotify_top_songs_audio_features[[#This Row],[source]]</f>
        <v>Cash Money/Drake LP6</v>
      </c>
      <c r="X2768" s="1">
        <f>spotify_top_songs_audio_features[[#This Row],[streams]]</f>
        <v>39053607</v>
      </c>
      <c r="Y2768" t="str">
        <f>IF(Tabela2[[#This Row],[feat]]="","","Feat")</f>
        <v/>
      </c>
      <c r="Z2768" s="17" t="str">
        <f>CONCATENATE(INT(spotify_top_songs_audio_features[[#This Row],[duration_ms]]/(60*1000)),":",MOD(INT(spotify_top_songs_audio_features[[#This Row],[duration_ms]]/1000),60))</f>
        <v>3:15</v>
      </c>
      <c r="AA27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768" t="str">
        <f>spotify_top_songs_audio_features[[#This Row],[track_name]]</f>
        <v>8 Out Of 10</v>
      </c>
    </row>
    <row r="2769" spans="1:28" x14ac:dyDescent="0.25">
      <c r="A2769" t="s">
        <v>15364</v>
      </c>
      <c r="B2769" t="s">
        <v>15365</v>
      </c>
      <c r="C2769" t="s">
        <v>15366</v>
      </c>
      <c r="D2769" t="s">
        <v>15367</v>
      </c>
      <c r="E2769" t="s">
        <v>113</v>
      </c>
      <c r="F2769" t="s">
        <v>24</v>
      </c>
      <c r="G2769" t="s">
        <v>25</v>
      </c>
      <c r="H2769">
        <v>724</v>
      </c>
      <c r="I2769">
        <v>84</v>
      </c>
      <c r="J2769">
        <v>392</v>
      </c>
      <c r="K2769" t="s">
        <v>11596</v>
      </c>
      <c r="L2769">
        <v>0</v>
      </c>
      <c r="M2769">
        <v>727</v>
      </c>
      <c r="N2769">
        <v>835</v>
      </c>
      <c r="O2769">
        <v>-3581</v>
      </c>
      <c r="P2769">
        <v>9201</v>
      </c>
      <c r="Q2769">
        <v>197087</v>
      </c>
      <c r="R2769">
        <v>12</v>
      </c>
      <c r="S2769">
        <v>39028544</v>
      </c>
      <c r="U2769" t="str">
        <f>IFERROR(LEFT(spotify_top_songs_audio_features[[#This Row],[artist_names]],SEARCH(",",spotify_top_songs_audio_features[[#This Row],[artist_names]])-1),spotify_top_songs_audio_features[[#This Row],[artist_names]])</f>
        <v>Cali Y El Dandee</v>
      </c>
      <c r="V2769" t="str">
        <f>IFERROR(MID(spotify_top_songs_audio_features[[#This Row],[artist_names]],SEARCH(",",spotify_top_songs_audio_features[[#This Row],[artist_names]])+2,99),"")</f>
        <v>Shaggy</v>
      </c>
      <c r="W2769" t="str">
        <f>spotify_top_songs_audio_features[[#This Row],[source]]</f>
        <v>Cali y El Dandee Catalog</v>
      </c>
      <c r="X2769" s="1">
        <f>spotify_top_songs_audio_features[[#This Row],[streams]]</f>
        <v>39028544</v>
      </c>
      <c r="Y2769" t="str">
        <f>IF(Tabela2[[#This Row],[feat]]="","","Feat")</f>
        <v>Feat</v>
      </c>
      <c r="Z2769" s="17" t="str">
        <f>CONCATENATE(INT(spotify_top_songs_audio_features[[#This Row],[duration_ms]]/(60*1000)),":",MOD(INT(spotify_top_songs_audio_features[[#This Row],[duration_ms]]/1000),60))</f>
        <v>3:17</v>
      </c>
      <c r="AA27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69" t="str">
        <f>spotify_top_songs_audio_features[[#This Row],[track_name]]</f>
        <v>Lumbra</v>
      </c>
    </row>
    <row r="2770" spans="1:28" x14ac:dyDescent="0.25">
      <c r="A2770" t="s">
        <v>217</v>
      </c>
      <c r="B2770" t="s">
        <v>218</v>
      </c>
      <c r="C2770" t="s">
        <v>219</v>
      </c>
      <c r="D2770" t="s">
        <v>220</v>
      </c>
      <c r="E2770" t="s">
        <v>70</v>
      </c>
      <c r="F2770" t="s">
        <v>32</v>
      </c>
      <c r="G2770" t="s">
        <v>25</v>
      </c>
      <c r="H2770">
        <v>743</v>
      </c>
      <c r="I2770">
        <v>576</v>
      </c>
      <c r="J2770">
        <v>76</v>
      </c>
      <c r="K2770" t="s">
        <v>221</v>
      </c>
      <c r="L2770">
        <v>5.8700000000000002E-3</v>
      </c>
      <c r="M2770">
        <v>128</v>
      </c>
      <c r="N2770">
        <v>455</v>
      </c>
      <c r="O2770">
        <v>-3552</v>
      </c>
      <c r="P2770">
        <v>171945</v>
      </c>
      <c r="Q2770">
        <v>191573</v>
      </c>
      <c r="R2770">
        <v>5</v>
      </c>
      <c r="S2770">
        <v>39023638</v>
      </c>
      <c r="U2770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2770" t="str">
        <f>IFERROR(MID(spotify_top_songs_audio_features[[#This Row],[artist_names]],SEARCH(",",spotify_top_songs_audio_features[[#This Row],[artist_names]])+2,99),"")</f>
        <v/>
      </c>
      <c r="W2770" t="str">
        <f>spotify_top_songs_audio_features[[#This Row],[source]]</f>
        <v>UMLE - Latino</v>
      </c>
      <c r="X2770" s="1">
        <f>spotify_top_songs_audio_features[[#This Row],[streams]]</f>
        <v>39023638</v>
      </c>
      <c r="Y2770" t="str">
        <f>IF(Tabela2[[#This Row],[feat]]="","","Feat")</f>
        <v/>
      </c>
      <c r="Z2770" s="17" t="str">
        <f>CONCATENATE(INT(spotify_top_songs_audio_features[[#This Row],[duration_ms]]/(60*1000)),":",MOD(INT(spotify_top_songs_audio_features[[#This Row],[duration_ms]]/1000),60))</f>
        <v>3:11</v>
      </c>
      <c r="AA27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770" t="str">
        <f>spotify_top_songs_audio_features[[#This Row],[track_name]]</f>
        <v>Si Te La Encuentras Por Ahí</v>
      </c>
    </row>
    <row r="2771" spans="1:28" x14ac:dyDescent="0.25">
      <c r="A2771" t="s">
        <v>15496</v>
      </c>
      <c r="B2771" t="s">
        <v>15497</v>
      </c>
      <c r="C2771" t="s">
        <v>15498</v>
      </c>
      <c r="D2771" t="s">
        <v>15499</v>
      </c>
      <c r="E2771" t="s">
        <v>58</v>
      </c>
      <c r="F2771" t="s">
        <v>32</v>
      </c>
      <c r="G2771" t="s">
        <v>25</v>
      </c>
      <c r="H2771">
        <v>798</v>
      </c>
      <c r="I2771">
        <v>74</v>
      </c>
      <c r="J2771">
        <v>861</v>
      </c>
      <c r="K2771" t="s">
        <v>6682</v>
      </c>
      <c r="L2771">
        <v>0</v>
      </c>
      <c r="M2771">
        <v>84</v>
      </c>
      <c r="N2771">
        <v>851</v>
      </c>
      <c r="O2771">
        <v>-4099</v>
      </c>
      <c r="P2771">
        <v>134932</v>
      </c>
      <c r="Q2771">
        <v>190444</v>
      </c>
      <c r="R2771">
        <v>4</v>
      </c>
      <c r="S2771">
        <v>39022272</v>
      </c>
      <c r="U2771" t="str">
        <f>IFERROR(LEFT(spotify_top_songs_audio_features[[#This Row],[artist_names]],SEARCH(",",spotify_top_songs_audio_features[[#This Row],[artist_names]])-1),spotify_top_songs_audio_features[[#This Row],[artist_names]])</f>
        <v>Riar Saab</v>
      </c>
      <c r="V2771" t="str">
        <f>IFERROR(MID(spotify_top_songs_audio_features[[#This Row],[artist_names]],SEARCH(",",spotify_top_songs_audio_features[[#This Row],[artist_names]])+2,99),"")</f>
        <v>Abhijay Sharma</v>
      </c>
      <c r="W2771" t="str">
        <f>spotify_top_songs_audio_features[[#This Row],[source]]</f>
        <v>Mass Appeal India, LLC</v>
      </c>
      <c r="X2771" s="1">
        <f>spotify_top_songs_audio_features[[#This Row],[streams]]</f>
        <v>39022272</v>
      </c>
      <c r="Y2771" t="str">
        <f>IF(Tabela2[[#This Row],[feat]]="","","Feat")</f>
        <v>Feat</v>
      </c>
      <c r="Z2771" s="17" t="str">
        <f>CONCATENATE(INT(spotify_top_songs_audio_features[[#This Row],[duration_ms]]/(60*1000)),":",MOD(INT(spotify_top_songs_audio_features[[#This Row],[duration_ms]]/1000),60))</f>
        <v>3:10</v>
      </c>
      <c r="AA27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771" t="str">
        <f>spotify_top_songs_audio_features[[#This Row],[track_name]]</f>
        <v>Obsessed</v>
      </c>
    </row>
    <row r="2772" spans="1:28" x14ac:dyDescent="0.25">
      <c r="A2772" t="s">
        <v>14251</v>
      </c>
      <c r="B2772" t="s">
        <v>1312</v>
      </c>
      <c r="C2772" t="s">
        <v>14252</v>
      </c>
      <c r="D2772" t="s">
        <v>1314</v>
      </c>
      <c r="E2772" t="s">
        <v>31</v>
      </c>
      <c r="F2772" t="s">
        <v>24</v>
      </c>
      <c r="G2772" t="s">
        <v>25</v>
      </c>
      <c r="H2772">
        <v>385</v>
      </c>
      <c r="I2772">
        <v>873</v>
      </c>
      <c r="J2772">
        <v>69</v>
      </c>
      <c r="K2772" t="s">
        <v>3412</v>
      </c>
      <c r="L2772">
        <v>0</v>
      </c>
      <c r="M2772">
        <v>353</v>
      </c>
      <c r="N2772">
        <v>469</v>
      </c>
      <c r="O2772">
        <v>-3331</v>
      </c>
      <c r="P2772">
        <v>120393</v>
      </c>
      <c r="Q2772">
        <v>203369</v>
      </c>
      <c r="R2772">
        <v>3</v>
      </c>
      <c r="S2772">
        <v>39004122</v>
      </c>
      <c r="U2772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2772" t="str">
        <f>IFERROR(MID(spotify_top_songs_audio_features[[#This Row],[artist_names]],SEARCH(",",spotify_top_songs_audio_features[[#This Row],[artist_names]])+2,99),"")</f>
        <v/>
      </c>
      <c r="W2772" t="str">
        <f>spotify_top_songs_audio_features[[#This Row],[source]]</f>
        <v>Olivia Rodrigo PS</v>
      </c>
      <c r="X2772" s="1">
        <f>spotify_top_songs_audio_features[[#This Row],[streams]]</f>
        <v>39004122</v>
      </c>
      <c r="Y2772" t="str">
        <f>IF(Tabela2[[#This Row],[feat]]="","","Feat")</f>
        <v/>
      </c>
      <c r="Z2772" s="17" t="str">
        <f>CONCATENATE(INT(spotify_top_songs_audio_features[[#This Row],[duration_ms]]/(60*1000)),":",MOD(INT(spotify_top_songs_audio_features[[#This Row],[duration_ms]]/1000),60))</f>
        <v>3:23</v>
      </c>
      <c r="AA27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72" t="str">
        <f>spotify_top_songs_audio_features[[#This Row],[track_name]]</f>
        <v>ballad of a homeschooled girl</v>
      </c>
    </row>
    <row r="2773" spans="1:28" x14ac:dyDescent="0.25">
      <c r="A2773" t="s">
        <v>11442</v>
      </c>
      <c r="B2773" t="s">
        <v>11443</v>
      </c>
      <c r="C2773" t="s">
        <v>11444</v>
      </c>
      <c r="D2773" t="s">
        <v>11445</v>
      </c>
      <c r="E2773" t="s">
        <v>102</v>
      </c>
      <c r="F2773" t="s">
        <v>32</v>
      </c>
      <c r="G2773" t="s">
        <v>25</v>
      </c>
      <c r="H2773">
        <v>889</v>
      </c>
      <c r="I2773">
        <v>742</v>
      </c>
      <c r="J2773">
        <v>358</v>
      </c>
      <c r="K2773" t="s">
        <v>1120</v>
      </c>
      <c r="L2773">
        <v>568</v>
      </c>
      <c r="M2773">
        <v>66</v>
      </c>
      <c r="N2773">
        <v>479</v>
      </c>
      <c r="O2773">
        <v>-3495</v>
      </c>
      <c r="P2773">
        <v>130089</v>
      </c>
      <c r="Q2773">
        <v>149077</v>
      </c>
      <c r="R2773">
        <v>5</v>
      </c>
      <c r="S2773">
        <v>38981595</v>
      </c>
      <c r="U2773" t="str">
        <f>IFERROR(LEFT(spotify_top_songs_audio_features[[#This Row],[artist_names]],SEARCH(",",spotify_top_songs_audio_features[[#This Row],[artist_names]])-1),spotify_top_songs_audio_features[[#This Row],[artist_names]])</f>
        <v>Dj LK da Escócia</v>
      </c>
      <c r="V2773" t="str">
        <f>IFERROR(MID(spotify_top_songs_audio_features[[#This Row],[artist_names]],SEARCH(",",spotify_top_songs_audio_features[[#This Row],[artist_names]])+2,99),"")</f>
        <v>Tchakabum, MC Ryan SP, mc jhenny, Mc RF</v>
      </c>
      <c r="W2773" t="str">
        <f>spotify_top_songs_audio_features[[#This Row],[source]]</f>
        <v>Nas Nuvens Catalog</v>
      </c>
      <c r="X2773" s="1">
        <f>spotify_top_songs_audio_features[[#This Row],[streams]]</f>
        <v>38981595</v>
      </c>
      <c r="Y2773" t="str">
        <f>IF(Tabela2[[#This Row],[feat]]="","","Feat")</f>
        <v>Feat</v>
      </c>
      <c r="Z2773" s="17" t="str">
        <f>CONCATENATE(INT(spotify_top_songs_audio_features[[#This Row],[duration_ms]]/(60*1000)),":",MOD(INT(spotify_top_songs_audio_features[[#This Row],[duration_ms]]/1000),60))</f>
        <v>2:29</v>
      </c>
      <c r="AA27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773" t="str">
        <f>spotify_top_songs_audio_features[[#This Row],[track_name]]</f>
        <v>Tubarão Te Amo</v>
      </c>
    </row>
    <row r="2774" spans="1:28" x14ac:dyDescent="0.25">
      <c r="A2774" t="s">
        <v>7336</v>
      </c>
      <c r="B2774" t="s">
        <v>7337</v>
      </c>
      <c r="C2774" t="s">
        <v>7338</v>
      </c>
      <c r="D2774" t="s">
        <v>520</v>
      </c>
      <c r="E2774" t="s">
        <v>113</v>
      </c>
      <c r="F2774" t="s">
        <v>24</v>
      </c>
      <c r="G2774" t="s">
        <v>25</v>
      </c>
      <c r="H2774">
        <v>638</v>
      </c>
      <c r="I2774">
        <v>795</v>
      </c>
      <c r="J2774">
        <v>302</v>
      </c>
      <c r="K2774" t="s">
        <v>7036</v>
      </c>
      <c r="L2774">
        <v>139</v>
      </c>
      <c r="M2774">
        <v>153</v>
      </c>
      <c r="N2774">
        <v>31</v>
      </c>
      <c r="O2774">
        <v>-845</v>
      </c>
      <c r="P2774">
        <v>15399</v>
      </c>
      <c r="Q2774">
        <v>214373</v>
      </c>
      <c r="R2774">
        <v>8</v>
      </c>
      <c r="S2774">
        <v>38973245</v>
      </c>
      <c r="U2774" t="str">
        <f>IFERROR(LEFT(spotify_top_songs_audio_features[[#This Row],[artist_names]],SEARCH(",",spotify_top_songs_audio_features[[#This Row],[artist_names]])-1),spotify_top_songs_audio_features[[#This Row],[artist_names]])</f>
        <v>Hugh Jackman</v>
      </c>
      <c r="V2774" t="str">
        <f>IFERROR(MID(spotify_top_songs_audio_features[[#This Row],[artist_names]],SEARCH(",",spotify_top_songs_audio_features[[#This Row],[artist_names]])+2,99),"")</f>
        <v>Zac Efron</v>
      </c>
      <c r="W2774" t="str">
        <f>spotify_top_songs_audio_features[[#This Row],[source]]</f>
        <v>Atlantic Records</v>
      </c>
      <c r="X2774" s="1">
        <f>spotify_top_songs_audio_features[[#This Row],[streams]]</f>
        <v>38973245</v>
      </c>
      <c r="Y2774" t="str">
        <f>IF(Tabela2[[#This Row],[feat]]="","","Feat")</f>
        <v>Feat</v>
      </c>
      <c r="Z2774" s="17" t="str">
        <f>CONCATENATE(INT(spotify_top_songs_audio_features[[#This Row],[duration_ms]]/(60*1000)),":",MOD(INT(spotify_top_songs_audio_features[[#This Row],[duration_ms]]/1000),60))</f>
        <v>3:34</v>
      </c>
      <c r="AA27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74" t="str">
        <f>spotify_top_songs_audio_features[[#This Row],[track_name]]</f>
        <v>The Other Side</v>
      </c>
    </row>
    <row r="2775" spans="1:28" x14ac:dyDescent="0.25">
      <c r="A2775" t="s">
        <v>15208</v>
      </c>
      <c r="B2775" t="s">
        <v>15209</v>
      </c>
      <c r="C2775" t="s">
        <v>15210</v>
      </c>
      <c r="D2775" t="s">
        <v>474</v>
      </c>
      <c r="E2775" t="s">
        <v>58</v>
      </c>
      <c r="F2775" t="s">
        <v>32</v>
      </c>
      <c r="G2775" t="s">
        <v>25</v>
      </c>
      <c r="H2775">
        <v>786</v>
      </c>
      <c r="I2775">
        <v>428</v>
      </c>
      <c r="J2775">
        <v>31</v>
      </c>
      <c r="K2775" t="s">
        <v>315</v>
      </c>
      <c r="L2775">
        <v>1.1E-5</v>
      </c>
      <c r="M2775">
        <v>156</v>
      </c>
      <c r="N2775">
        <v>556</v>
      </c>
      <c r="O2775">
        <v>-10011</v>
      </c>
      <c r="P2775">
        <v>97001</v>
      </c>
      <c r="Q2775">
        <v>255000</v>
      </c>
      <c r="R2775">
        <v>7</v>
      </c>
      <c r="S2775">
        <v>38937459</v>
      </c>
      <c r="U2775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2775" t="str">
        <f>IFERROR(MID(spotify_top_songs_audio_features[[#This Row],[artist_names]],SEARCH(",",spotify_top_songs_audio_features[[#This Row],[artist_names]])+2,99),"")</f>
        <v>A Boogie Wit da Hoodie</v>
      </c>
      <c r="W2775" t="str">
        <f>spotify_top_songs_audio_features[[#This Row],[source]]</f>
        <v>Right Hand Music Group, LLC/RCA Records</v>
      </c>
      <c r="X2775" s="1">
        <f>spotify_top_songs_audio_features[[#This Row],[streams]]</f>
        <v>38937459</v>
      </c>
      <c r="Y2775" t="str">
        <f>IF(Tabela2[[#This Row],[feat]]="","","Feat")</f>
        <v>Feat</v>
      </c>
      <c r="Z2775" s="17" t="str">
        <f>CONCATENATE(INT(spotify_top_songs_audio_features[[#This Row],[duration_ms]]/(60*1000)),":",MOD(INT(spotify_top_songs_audio_features[[#This Row],[duration_ms]]/1000),60))</f>
        <v>4:15</v>
      </c>
      <c r="AA27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775" t="str">
        <f>spotify_top_songs_audio_features[[#This Row],[track_name]]</f>
        <v>Right Back (feat. A Boogie Wit Da Hoodie)</v>
      </c>
    </row>
    <row r="2776" spans="1:28" x14ac:dyDescent="0.25">
      <c r="A2776" t="s">
        <v>991</v>
      </c>
      <c r="B2776" t="s">
        <v>992</v>
      </c>
      <c r="C2776" t="s">
        <v>993</v>
      </c>
      <c r="D2776" t="s">
        <v>994</v>
      </c>
      <c r="E2776" t="s">
        <v>31</v>
      </c>
      <c r="F2776" t="s">
        <v>24</v>
      </c>
      <c r="G2776" t="s">
        <v>25</v>
      </c>
      <c r="H2776">
        <v>766</v>
      </c>
      <c r="I2776">
        <v>74</v>
      </c>
      <c r="J2776">
        <v>807</v>
      </c>
      <c r="K2776" t="s">
        <v>995</v>
      </c>
      <c r="L2776">
        <v>784</v>
      </c>
      <c r="M2776">
        <v>229</v>
      </c>
      <c r="N2776">
        <v>183</v>
      </c>
      <c r="O2776">
        <v>-10363</v>
      </c>
      <c r="P2776">
        <v>118008</v>
      </c>
      <c r="Q2776">
        <v>296520</v>
      </c>
      <c r="R2776">
        <v>7</v>
      </c>
      <c r="S2776">
        <v>38891803</v>
      </c>
      <c r="U2776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2776" t="str">
        <f>IFERROR(MID(spotify_top_songs_audio_features[[#This Row],[artist_names]],SEARCH(",",spotify_top_songs_audio_features[[#This Row],[artist_names]])+2,99),"")</f>
        <v>Cults, Amber Coffman</v>
      </c>
      <c r="W2776" t="str">
        <f>spotify_top_songs_audio_features[[#This Row],[source]]</f>
        <v>Roc Nation LLC</v>
      </c>
      <c r="X2776" s="1">
        <f>spotify_top_songs_audio_features[[#This Row],[streams]]</f>
        <v>38891803</v>
      </c>
      <c r="Y2776" t="str">
        <f>IF(Tabela2[[#This Row],[feat]]="","","Feat")</f>
        <v>Feat</v>
      </c>
      <c r="Z2776" s="17" t="str">
        <f>CONCATENATE(INT(spotify_top_songs_audio_features[[#This Row],[duration_ms]]/(60*1000)),":",MOD(INT(spotify_top_songs_audio_features[[#This Row],[duration_ms]]/1000),60))</f>
        <v>4:56</v>
      </c>
      <c r="AA27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76" t="str">
        <f>spotify_top_songs_audio_features[[#This Row],[track_name]]</f>
        <v>She Knows (feat. Amber Coffman &amp; Cults)</v>
      </c>
    </row>
    <row r="2777" spans="1:28" x14ac:dyDescent="0.25">
      <c r="A2777" t="s">
        <v>1459</v>
      </c>
      <c r="B2777" t="s">
        <v>1460</v>
      </c>
      <c r="C2777" t="s">
        <v>1461</v>
      </c>
      <c r="D2777" t="s">
        <v>22</v>
      </c>
      <c r="E2777" t="s">
        <v>86</v>
      </c>
      <c r="F2777" t="s">
        <v>24</v>
      </c>
      <c r="G2777" t="s">
        <v>25</v>
      </c>
      <c r="H2777">
        <v>584</v>
      </c>
      <c r="I2777">
        <v>7</v>
      </c>
      <c r="J2777">
        <v>456</v>
      </c>
      <c r="K2777" t="s">
        <v>1462</v>
      </c>
      <c r="L2777">
        <v>0</v>
      </c>
      <c r="M2777">
        <v>939</v>
      </c>
      <c r="N2777">
        <v>438</v>
      </c>
      <c r="O2777">
        <v>-4275</v>
      </c>
      <c r="P2777">
        <v>124944</v>
      </c>
      <c r="Q2777">
        <v>202747</v>
      </c>
      <c r="R2777">
        <v>12</v>
      </c>
      <c r="S2777">
        <v>38825949</v>
      </c>
      <c r="U2777" t="str">
        <f>IFERROR(LEFT(spotify_top_songs_audio_features[[#This Row],[artist_names]],SEARCH(",",spotify_top_songs_audio_features[[#This Row],[artist_names]])-1),spotify_top_songs_audio_features[[#This Row],[artist_names]])</f>
        <v>ZAYN</v>
      </c>
      <c r="V2777" t="str">
        <f>IFERROR(MID(spotify_top_songs_audio_features[[#This Row],[artist_names]],SEARCH(",",spotify_top_songs_audio_features[[#This Row],[artist_names]])+2,99),"")</f>
        <v/>
      </c>
      <c r="W2777" t="str">
        <f>spotify_top_songs_audio_features[[#This Row],[source]]</f>
        <v>RCA Records Label</v>
      </c>
      <c r="X2777" s="1">
        <f>spotify_top_songs_audio_features[[#This Row],[streams]]</f>
        <v>38825949</v>
      </c>
      <c r="Y2777" t="str">
        <f>IF(Tabela2[[#This Row],[feat]]="","","Feat")</f>
        <v/>
      </c>
      <c r="Z2777" s="17" t="str">
        <f>CONCATENATE(INT(spotify_top_songs_audio_features[[#This Row],[duration_ms]]/(60*1000)),":",MOD(INT(spotify_top_songs_audio_features[[#This Row],[duration_ms]]/1000),60))</f>
        <v>3:22</v>
      </c>
      <c r="AA27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777" t="str">
        <f>spotify_top_songs_audio_features[[#This Row],[track_name]]</f>
        <v>PILLOWTALK</v>
      </c>
    </row>
    <row r="2778" spans="1:28" x14ac:dyDescent="0.25">
      <c r="A2778" t="s">
        <v>16152</v>
      </c>
      <c r="B2778" t="s">
        <v>649</v>
      </c>
      <c r="C2778" t="s">
        <v>16153</v>
      </c>
      <c r="D2778" t="s">
        <v>282</v>
      </c>
      <c r="E2778" t="s">
        <v>97</v>
      </c>
      <c r="F2778" t="s">
        <v>24</v>
      </c>
      <c r="G2778" t="s">
        <v>25</v>
      </c>
      <c r="H2778">
        <v>437</v>
      </c>
      <c r="I2778">
        <v>565</v>
      </c>
      <c r="J2778">
        <v>466</v>
      </c>
      <c r="K2778" t="s">
        <v>8763</v>
      </c>
      <c r="L2778">
        <v>0</v>
      </c>
      <c r="M2778">
        <v>119</v>
      </c>
      <c r="N2778">
        <v>306</v>
      </c>
      <c r="O2778">
        <v>-5596</v>
      </c>
      <c r="P2778">
        <v>115389</v>
      </c>
      <c r="Q2778">
        <v>376169</v>
      </c>
      <c r="R2778">
        <v>3</v>
      </c>
      <c r="S2778">
        <v>38781657</v>
      </c>
      <c r="U2778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2778" t="str">
        <f>IFERROR(MID(spotify_top_songs_audio_features[[#This Row],[artist_names]],SEARCH(",",spotify_top_songs_audio_features[[#This Row],[artist_names]])+2,99),"")</f>
        <v/>
      </c>
      <c r="W2778" t="str">
        <f>spotify_top_songs_audio_features[[#This Row],[source]]</f>
        <v>Columbia</v>
      </c>
      <c r="X2778" s="1">
        <f>spotify_top_songs_audio_features[[#This Row],[streams]]</f>
        <v>38781657</v>
      </c>
      <c r="Y2778" t="str">
        <f>IF(Tabela2[[#This Row],[feat]]="","","Feat")</f>
        <v/>
      </c>
      <c r="Z2778" s="17" t="str">
        <f>CONCATENATE(INT(spotify_top_songs_audio_features[[#This Row],[duration_ms]]/(60*1000)),":",MOD(INT(spotify_top_songs_audio_features[[#This Row],[duration_ms]]/1000),60))</f>
        <v>6:16</v>
      </c>
      <c r="AA27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778" t="str">
        <f>spotify_top_songs_audio_features[[#This Row],[track_name]]</f>
        <v>I Drink Wine</v>
      </c>
    </row>
    <row r="2779" spans="1:28" x14ac:dyDescent="0.25">
      <c r="A2779" t="s">
        <v>9279</v>
      </c>
      <c r="B2779" t="s">
        <v>9280</v>
      </c>
      <c r="C2779" t="s">
        <v>9281</v>
      </c>
      <c r="D2779" t="s">
        <v>9282</v>
      </c>
      <c r="E2779" t="s">
        <v>70</v>
      </c>
      <c r="F2779" t="s">
        <v>32</v>
      </c>
      <c r="G2779" t="s">
        <v>25</v>
      </c>
      <c r="H2779">
        <v>746</v>
      </c>
      <c r="I2779">
        <v>631</v>
      </c>
      <c r="J2779">
        <v>231</v>
      </c>
      <c r="K2779" t="s">
        <v>118</v>
      </c>
      <c r="L2779">
        <v>0</v>
      </c>
      <c r="M2779">
        <v>222</v>
      </c>
      <c r="N2779">
        <v>342</v>
      </c>
      <c r="O2779">
        <v>-7968</v>
      </c>
      <c r="P2779">
        <v>104047</v>
      </c>
      <c r="Q2779">
        <v>184840</v>
      </c>
      <c r="R2779">
        <v>9</v>
      </c>
      <c r="S2779">
        <v>38669233</v>
      </c>
      <c r="U2779" t="str">
        <f>IFERROR(LEFT(spotify_top_songs_audio_features[[#This Row],[artist_names]],SEARCH(",",spotify_top_songs_audio_features[[#This Row],[artist_names]])-1),spotify_top_songs_audio_features[[#This Row],[artist_names]])</f>
        <v>Stanaj</v>
      </c>
      <c r="V2779" t="str">
        <f>IFERROR(MID(spotify_top_songs_audio_features[[#This Row],[artist_names]],SEARCH(",",spotify_top_songs_audio_features[[#This Row],[artist_names]])+2,99),"")</f>
        <v>NOTD</v>
      </c>
      <c r="W2779" t="str">
        <f>spotify_top_songs_audio_features[[#This Row],[source]]</f>
        <v>Lava Music/Republic Records</v>
      </c>
      <c r="X2779" s="1">
        <f>spotify_top_songs_audio_features[[#This Row],[streams]]</f>
        <v>38669233</v>
      </c>
      <c r="Y2779" t="str">
        <f>IF(Tabela2[[#This Row],[feat]]="","","Feat")</f>
        <v>Feat</v>
      </c>
      <c r="Z2779" s="17" t="str">
        <f>CONCATENATE(INT(spotify_top_songs_audio_features[[#This Row],[duration_ms]]/(60*1000)),":",MOD(INT(spotify_top_songs_audio_features[[#This Row],[duration_ms]]/1000),60))</f>
        <v>3:4</v>
      </c>
      <c r="AA27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779" t="str">
        <f>spotify_top_songs_audio_features[[#This Row],[track_name]]</f>
        <v>Romantic - NOTD Remix</v>
      </c>
    </row>
    <row r="2780" spans="1:28" x14ac:dyDescent="0.25">
      <c r="A2780" t="s">
        <v>6559</v>
      </c>
      <c r="B2780" t="s">
        <v>1632</v>
      </c>
      <c r="C2780" t="s">
        <v>6560</v>
      </c>
      <c r="D2780" t="s">
        <v>37</v>
      </c>
      <c r="E2780" t="s">
        <v>177</v>
      </c>
      <c r="F2780" t="s">
        <v>24</v>
      </c>
      <c r="G2780" t="s">
        <v>25</v>
      </c>
      <c r="H2780">
        <v>664</v>
      </c>
      <c r="I2780">
        <v>561</v>
      </c>
      <c r="J2780">
        <v>495</v>
      </c>
      <c r="K2780" t="s">
        <v>6008</v>
      </c>
      <c r="L2780">
        <v>0</v>
      </c>
      <c r="M2780">
        <v>764</v>
      </c>
      <c r="N2780">
        <v>713</v>
      </c>
      <c r="O2780">
        <v>-7031</v>
      </c>
      <c r="P2780">
        <v>150093</v>
      </c>
      <c r="Q2780">
        <v>203672</v>
      </c>
      <c r="R2780">
        <v>5</v>
      </c>
      <c r="S2780">
        <v>38619943</v>
      </c>
      <c r="U2780" t="str">
        <f>IFERROR(LEFT(spotify_top_songs_audio_features[[#This Row],[artist_names]],SEARCH(",",spotify_top_songs_audio_features[[#This Row],[artist_names]])-1),spotify_top_songs_audio_features[[#This Row],[artist_names]])</f>
        <v>Demi Lovato</v>
      </c>
      <c r="V2780" t="str">
        <f>IFERROR(MID(spotify_top_songs_audio_features[[#This Row],[artist_names]],SEARCH(",",spotify_top_songs_audio_features[[#This Row],[artist_names]])+2,99),"")</f>
        <v/>
      </c>
      <c r="W2780" t="str">
        <f>spotify_top_songs_audio_features[[#This Row],[source]]</f>
        <v>Island Records</v>
      </c>
      <c r="X2780" s="1">
        <f>spotify_top_songs_audio_features[[#This Row],[streams]]</f>
        <v>38619943</v>
      </c>
      <c r="Y2780" t="str">
        <f>IF(Tabela2[[#This Row],[feat]]="","","Feat")</f>
        <v/>
      </c>
      <c r="Z2780" s="17" t="str">
        <f>CONCATENATE(INT(spotify_top_songs_audio_features[[#This Row],[duration_ms]]/(60*1000)),":",MOD(INT(spotify_top_songs_audio_features[[#This Row],[duration_ms]]/1000),60))</f>
        <v>3:23</v>
      </c>
      <c r="AA27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780" t="str">
        <f>spotify_top_songs_audio_features[[#This Row],[track_name]]</f>
        <v>I Love Me</v>
      </c>
    </row>
    <row r="2781" spans="1:28" x14ac:dyDescent="0.25">
      <c r="A2781" t="s">
        <v>321</v>
      </c>
      <c r="B2781" t="s">
        <v>112</v>
      </c>
      <c r="C2781" t="s">
        <v>322</v>
      </c>
      <c r="D2781" t="s">
        <v>112</v>
      </c>
      <c r="E2781" t="s">
        <v>113</v>
      </c>
      <c r="F2781" t="s">
        <v>24</v>
      </c>
      <c r="G2781" t="s">
        <v>25</v>
      </c>
      <c r="H2781">
        <v>547</v>
      </c>
      <c r="I2781">
        <v>885</v>
      </c>
      <c r="J2781">
        <v>418</v>
      </c>
      <c r="K2781" t="s">
        <v>323</v>
      </c>
      <c r="L2781">
        <v>9.3699999999999999E-3</v>
      </c>
      <c r="M2781">
        <v>39</v>
      </c>
      <c r="N2781">
        <v>192</v>
      </c>
      <c r="O2781">
        <v>-5961</v>
      </c>
      <c r="P2781">
        <v>91992</v>
      </c>
      <c r="Q2781">
        <v>235800</v>
      </c>
      <c r="R2781">
        <v>2</v>
      </c>
      <c r="S2781">
        <v>38569517</v>
      </c>
      <c r="U278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781" t="str">
        <f>IFERROR(MID(spotify_top_songs_audio_features[[#This Row],[artist_names]],SEARCH(",",spotify_top_songs_audio_features[[#This Row],[artist_names]])+2,99),"")</f>
        <v/>
      </c>
      <c r="W2781" t="str">
        <f>spotify_top_songs_audio_features[[#This Row],[source]]</f>
        <v>Taylor Swift</v>
      </c>
      <c r="X2781" s="1">
        <f>spotify_top_songs_audio_features[[#This Row],[streams]]</f>
        <v>38569517</v>
      </c>
      <c r="Y2781" t="str">
        <f>IF(Tabela2[[#This Row],[feat]]="","","Feat")</f>
        <v/>
      </c>
      <c r="Z2781" s="17" t="str">
        <f>CONCATENATE(INT(spotify_top_songs_audio_features[[#This Row],[duration_ms]]/(60*1000)),":",MOD(INT(spotify_top_songs_audio_features[[#This Row],[duration_ms]]/1000),60))</f>
        <v>3:55</v>
      </c>
      <c r="AA27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81" t="str">
        <f>spotify_top_songs_audio_features[[#This Row],[track_name]]</f>
        <v>Out Of The Woods (Taylor's Version)</v>
      </c>
    </row>
    <row r="2782" spans="1:28" x14ac:dyDescent="0.25">
      <c r="A2782" t="s">
        <v>4591</v>
      </c>
      <c r="B2782" t="s">
        <v>4592</v>
      </c>
      <c r="C2782" t="s">
        <v>4593</v>
      </c>
      <c r="D2782" t="s">
        <v>520</v>
      </c>
      <c r="E2782" t="s">
        <v>97</v>
      </c>
      <c r="F2782" t="s">
        <v>32</v>
      </c>
      <c r="G2782" t="s">
        <v>25</v>
      </c>
      <c r="H2782">
        <v>804</v>
      </c>
      <c r="I2782">
        <v>66</v>
      </c>
      <c r="J2782">
        <v>726</v>
      </c>
      <c r="K2782" t="s">
        <v>2776</v>
      </c>
      <c r="L2782">
        <v>0</v>
      </c>
      <c r="M2782">
        <v>103</v>
      </c>
      <c r="N2782">
        <v>257</v>
      </c>
      <c r="O2782">
        <v>-486</v>
      </c>
      <c r="P2782">
        <v>94053</v>
      </c>
      <c r="Q2782">
        <v>169345</v>
      </c>
      <c r="R2782">
        <v>9</v>
      </c>
      <c r="S2782">
        <v>38568426</v>
      </c>
      <c r="U2782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2782" t="str">
        <f>IFERROR(MID(spotify_top_songs_audio_features[[#This Row],[artist_names]],SEARCH(",",spotify_top_songs_audio_features[[#This Row],[artist_names]])+2,99),"")</f>
        <v/>
      </c>
      <c r="W2782" t="str">
        <f>spotify_top_songs_audio_features[[#This Row],[source]]</f>
        <v>Atlantic Records</v>
      </c>
      <c r="X2782" s="1">
        <f>spotify_top_songs_audio_features[[#This Row],[streams]]</f>
        <v>38568426</v>
      </c>
      <c r="Y2782" t="str">
        <f>IF(Tabela2[[#This Row],[feat]]="","","Feat")</f>
        <v/>
      </c>
      <c r="Z2782" s="17" t="str">
        <f>CONCATENATE(INT(spotify_top_songs_audio_features[[#This Row],[duration_ms]]/(60*1000)),":",MOD(INT(spotify_top_songs_audio_features[[#This Row],[duration_ms]]/1000),60))</f>
        <v>2:49</v>
      </c>
      <c r="AA27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782" t="str">
        <f>spotify_top_songs_audio_features[[#This Row],[track_name]]</f>
        <v>Transportin'</v>
      </c>
    </row>
    <row r="2783" spans="1:28" x14ac:dyDescent="0.25">
      <c r="A2783" t="s">
        <v>17736</v>
      </c>
      <c r="B2783" t="s">
        <v>1262</v>
      </c>
      <c r="C2783" t="s">
        <v>17737</v>
      </c>
      <c r="D2783" t="s">
        <v>1264</v>
      </c>
      <c r="E2783" t="s">
        <v>113</v>
      </c>
      <c r="F2783" t="s">
        <v>24</v>
      </c>
      <c r="G2783" t="s">
        <v>25</v>
      </c>
      <c r="H2783">
        <v>836</v>
      </c>
      <c r="I2783">
        <v>617</v>
      </c>
      <c r="J2783">
        <v>534</v>
      </c>
      <c r="K2783" t="s">
        <v>566</v>
      </c>
      <c r="L2783">
        <v>0</v>
      </c>
      <c r="M2783">
        <v>319</v>
      </c>
      <c r="N2783">
        <v>866</v>
      </c>
      <c r="O2783">
        <v>-4363</v>
      </c>
      <c r="P2783">
        <v>138066</v>
      </c>
      <c r="Q2783">
        <v>206702</v>
      </c>
      <c r="R2783">
        <v>6</v>
      </c>
      <c r="S2783">
        <v>38552474</v>
      </c>
      <c r="U2783" t="str">
        <f>IFERROR(LEFT(spotify_top_songs_audio_features[[#This Row],[artist_names]],SEARCH(",",spotify_top_songs_audio_features[[#This Row],[artist_names]])-1),spotify_top_songs_audio_features[[#This Row],[artist_names]])</f>
        <v>Lil Yachty</v>
      </c>
      <c r="V2783" t="str">
        <f>IFERROR(MID(spotify_top_songs_audio_features[[#This Row],[artist_names]],SEARCH(",",spotify_top_songs_audio_features[[#This Row],[artist_names]])+2,99),"")</f>
        <v>DaBaby, Drake</v>
      </c>
      <c r="W2783" t="str">
        <f>spotify_top_songs_audio_features[[#This Row],[source]]</f>
        <v>Quality Control Music/Motown Records</v>
      </c>
      <c r="X2783" s="1">
        <f>spotify_top_songs_audio_features[[#This Row],[streams]]</f>
        <v>38552474</v>
      </c>
      <c r="Y2783" t="str">
        <f>IF(Tabela2[[#This Row],[feat]]="","","Feat")</f>
        <v>Feat</v>
      </c>
      <c r="Z2783" s="17" t="str">
        <f>CONCATENATE(INT(spotify_top_songs_audio_features[[#This Row],[duration_ms]]/(60*1000)),":",MOD(INT(spotify_top_songs_audio_features[[#This Row],[duration_ms]]/1000),60))</f>
        <v>3:26</v>
      </c>
      <c r="AA27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783" t="str">
        <f>spotify_top_songs_audio_features[[#This Row],[track_name]]</f>
        <v>Oprah’s Bank Account (Lil Yachty &amp; DaBaby feat. Drake)</v>
      </c>
    </row>
    <row r="2784" spans="1:28" x14ac:dyDescent="0.25">
      <c r="A2784" t="s">
        <v>658</v>
      </c>
      <c r="B2784" t="s">
        <v>659</v>
      </c>
      <c r="C2784" t="s">
        <v>660</v>
      </c>
      <c r="D2784" t="s">
        <v>661</v>
      </c>
      <c r="E2784" t="s">
        <v>31</v>
      </c>
      <c r="F2784" t="s">
        <v>24</v>
      </c>
      <c r="G2784" t="s">
        <v>25</v>
      </c>
      <c r="H2784">
        <v>816</v>
      </c>
      <c r="I2784">
        <v>72</v>
      </c>
      <c r="J2784">
        <v>684</v>
      </c>
      <c r="K2784" t="s">
        <v>662</v>
      </c>
      <c r="L2784">
        <v>0</v>
      </c>
      <c r="M2784">
        <v>277</v>
      </c>
      <c r="N2784">
        <v>78</v>
      </c>
      <c r="O2784">
        <v>-4454</v>
      </c>
      <c r="P2784">
        <v>94004</v>
      </c>
      <c r="Q2784">
        <v>267242</v>
      </c>
      <c r="R2784">
        <v>8</v>
      </c>
      <c r="S2784">
        <v>38522478</v>
      </c>
      <c r="U2784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2784" t="str">
        <f>IFERROR(MID(spotify_top_songs_audio_features[[#This Row],[artist_names]],SEARCH(",",spotify_top_songs_audio_features[[#This Row],[artist_names]])+2,99),"")</f>
        <v>Anuel AA, NATTI NATASHA, Farruko, Lunay</v>
      </c>
      <c r="W2784" t="str">
        <f>spotify_top_songs_audio_features[[#This Row],[source]]</f>
        <v>(SME US Latin) Duars Entertainment, Corp. (2)</v>
      </c>
      <c r="X2784" s="1">
        <f>spotify_top_songs_audio_features[[#This Row],[streams]]</f>
        <v>38522478</v>
      </c>
      <c r="Y2784" t="str">
        <f>IF(Tabela2[[#This Row],[feat]]="","","Feat")</f>
        <v>Feat</v>
      </c>
      <c r="Z2784" s="17" t="str">
        <f>CONCATENATE(INT(spotify_top_songs_audio_features[[#This Row],[duration_ms]]/(60*1000)),":",MOD(INT(spotify_top_songs_audio_features[[#This Row],[duration_ms]]/1000),60))</f>
        <v>4:27</v>
      </c>
      <c r="AA27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84" t="str">
        <f>spotify_top_songs_audio_features[[#This Row],[track_name]]</f>
        <v>Fantasias - Remix</v>
      </c>
    </row>
    <row r="2785" spans="1:28" x14ac:dyDescent="0.25">
      <c r="A2785" t="s">
        <v>7723</v>
      </c>
      <c r="B2785" t="s">
        <v>1682</v>
      </c>
      <c r="C2785" t="s">
        <v>7724</v>
      </c>
      <c r="D2785" t="s">
        <v>1684</v>
      </c>
      <c r="E2785" t="s">
        <v>31</v>
      </c>
      <c r="F2785" t="s">
        <v>24</v>
      </c>
      <c r="G2785" t="s">
        <v>25</v>
      </c>
      <c r="H2785">
        <v>897</v>
      </c>
      <c r="I2785">
        <v>448</v>
      </c>
      <c r="J2785">
        <v>766</v>
      </c>
      <c r="K2785" t="s">
        <v>7725</v>
      </c>
      <c r="L2785">
        <v>1.17E-3</v>
      </c>
      <c r="M2785">
        <v>365</v>
      </c>
      <c r="N2785">
        <v>316</v>
      </c>
      <c r="O2785">
        <v>-8874</v>
      </c>
      <c r="P2785">
        <v>145971</v>
      </c>
      <c r="Q2785">
        <v>204787</v>
      </c>
      <c r="R2785">
        <v>9</v>
      </c>
      <c r="S2785">
        <v>38521533</v>
      </c>
      <c r="U2785" t="str">
        <f>IFERROR(LEFT(spotify_top_songs_audio_features[[#This Row],[artist_names]],SEARCH(",",spotify_top_songs_audio_features[[#This Row],[artist_names]])-1),spotify_top_songs_audio_features[[#This Row],[artist_names]])</f>
        <v>Rae Sremmurd</v>
      </c>
      <c r="V2785" t="str">
        <f>IFERROR(MID(spotify_top_songs_audio_features[[#This Row],[artist_names]],SEARCH(",",spotify_top_songs_audio_features[[#This Row],[artist_names]])+2,99),"")</f>
        <v>Swae Lee, Slim Jxmmi</v>
      </c>
      <c r="W2785" t="str">
        <f>spotify_top_songs_audio_features[[#This Row],[source]]</f>
        <v>Mike WiLL Made-It</v>
      </c>
      <c r="X2785" s="1">
        <f>spotify_top_songs_audio_features[[#This Row],[streams]]</f>
        <v>38521533</v>
      </c>
      <c r="Y2785" t="str">
        <f>IF(Tabela2[[#This Row],[feat]]="","","Feat")</f>
        <v>Feat</v>
      </c>
      <c r="Z2785" s="17" t="str">
        <f>CONCATENATE(INT(spotify_top_songs_audio_features[[#This Row],[duration_ms]]/(60*1000)),":",MOD(INT(spotify_top_songs_audio_features[[#This Row],[duration_ms]]/1000),60))</f>
        <v>3:24</v>
      </c>
      <c r="AA27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85" t="str">
        <f>spotify_top_songs_audio_features[[#This Row],[track_name]]</f>
        <v>Perplexing Pegasus - From SR3MM</v>
      </c>
    </row>
    <row r="2786" spans="1:28" x14ac:dyDescent="0.25">
      <c r="A2786" t="s">
        <v>15292</v>
      </c>
      <c r="B2786" t="s">
        <v>1209</v>
      </c>
      <c r="C2786" t="s">
        <v>14356</v>
      </c>
      <c r="D2786" t="s">
        <v>1911</v>
      </c>
      <c r="E2786" t="s">
        <v>97</v>
      </c>
      <c r="F2786" t="s">
        <v>24</v>
      </c>
      <c r="G2786" t="s">
        <v>25</v>
      </c>
      <c r="H2786">
        <v>736</v>
      </c>
      <c r="I2786">
        <v>67</v>
      </c>
      <c r="J2786">
        <v>311</v>
      </c>
      <c r="K2786" t="s">
        <v>1157</v>
      </c>
      <c r="L2786">
        <v>0</v>
      </c>
      <c r="M2786">
        <v>114</v>
      </c>
      <c r="N2786">
        <v>845</v>
      </c>
      <c r="O2786">
        <v>-6702</v>
      </c>
      <c r="P2786">
        <v>130032</v>
      </c>
      <c r="Q2786">
        <v>169999</v>
      </c>
      <c r="R2786">
        <v>4</v>
      </c>
      <c r="S2786">
        <v>38521035</v>
      </c>
      <c r="U278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786" t="str">
        <f>IFERROR(MID(spotify_top_songs_audio_features[[#This Row],[artist_names]],SEARCH(",",spotify_top_songs_audio_features[[#This Row],[artist_names]])+2,99),"")</f>
        <v/>
      </c>
      <c r="W2786" t="str">
        <f>spotify_top_songs_audio_features[[#This Row],[source]]</f>
        <v>Juice WRLD Mixtape / ISR P&amp;D</v>
      </c>
      <c r="X2786" s="1">
        <f>spotify_top_songs_audio_features[[#This Row],[streams]]</f>
        <v>38521035</v>
      </c>
      <c r="Y2786" t="str">
        <f>IF(Tabela2[[#This Row],[feat]]="","","Feat")</f>
        <v/>
      </c>
      <c r="Z2786" s="17" t="str">
        <f>CONCATENATE(INT(spotify_top_songs_audio_features[[#This Row],[duration_ms]]/(60*1000)),":",MOD(INT(spotify_top_songs_audio_features[[#This Row],[duration_ms]]/1000),60))</f>
        <v>2:49</v>
      </c>
      <c r="AA27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786" t="str">
        <f>spotify_top_songs_audio_features[[#This Row],[track_name]]</f>
        <v>Armed And Dangerous</v>
      </c>
    </row>
    <row r="2787" spans="1:28" x14ac:dyDescent="0.25">
      <c r="A2787" t="s">
        <v>4594</v>
      </c>
      <c r="B2787" t="s">
        <v>289</v>
      </c>
      <c r="C2787" t="s">
        <v>4595</v>
      </c>
      <c r="D2787" t="s">
        <v>37</v>
      </c>
      <c r="E2787" t="s">
        <v>31</v>
      </c>
      <c r="F2787" t="s">
        <v>24</v>
      </c>
      <c r="G2787" t="s">
        <v>25</v>
      </c>
      <c r="H2787">
        <v>746</v>
      </c>
      <c r="I2787">
        <v>754</v>
      </c>
      <c r="J2787">
        <v>67</v>
      </c>
      <c r="K2787" t="s">
        <v>4596</v>
      </c>
      <c r="L2787">
        <v>0</v>
      </c>
      <c r="M2787">
        <v>486</v>
      </c>
      <c r="N2787">
        <v>764</v>
      </c>
      <c r="O2787">
        <v>-6681</v>
      </c>
      <c r="P2787">
        <v>149882</v>
      </c>
      <c r="Q2787">
        <v>206880</v>
      </c>
      <c r="R2787">
        <v>12</v>
      </c>
      <c r="S2787">
        <v>38486578</v>
      </c>
      <c r="U2787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2787" t="str">
        <f>IFERROR(MID(spotify_top_songs_audio_features[[#This Row],[artist_names]],SEARCH(",",spotify_top_songs_audio_features[[#This Row],[artist_names]])+2,99),"")</f>
        <v/>
      </c>
      <c r="W2787" t="str">
        <f>spotify_top_songs_audio_features[[#This Row],[source]]</f>
        <v>Island Records</v>
      </c>
      <c r="X2787" s="1">
        <f>spotify_top_songs_audio_features[[#This Row],[streams]]</f>
        <v>38486578</v>
      </c>
      <c r="Y2787" t="str">
        <f>IF(Tabela2[[#This Row],[feat]]="","","Feat")</f>
        <v/>
      </c>
      <c r="Z2787" s="17" t="str">
        <f>CONCATENATE(INT(spotify_top_songs_audio_features[[#This Row],[duration_ms]]/(60*1000)),":",MOD(INT(spotify_top_songs_audio_features[[#This Row],[duration_ms]]/1000),60))</f>
        <v>3:26</v>
      </c>
      <c r="AA27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87" t="str">
        <f>spotify_top_songs_audio_features[[#This Row],[track_name]]</f>
        <v>Stitches</v>
      </c>
    </row>
    <row r="2788" spans="1:28" x14ac:dyDescent="0.25">
      <c r="A2788" t="s">
        <v>11368</v>
      </c>
      <c r="B2788" t="s">
        <v>11369</v>
      </c>
      <c r="C2788" t="s">
        <v>11370</v>
      </c>
      <c r="D2788" t="s">
        <v>11371</v>
      </c>
      <c r="E2788" t="s">
        <v>97</v>
      </c>
      <c r="F2788" t="s">
        <v>32</v>
      </c>
      <c r="G2788" t="s">
        <v>25</v>
      </c>
      <c r="H2788">
        <v>727</v>
      </c>
      <c r="I2788">
        <v>619</v>
      </c>
      <c r="J2788">
        <v>134</v>
      </c>
      <c r="K2788" t="s">
        <v>1378</v>
      </c>
      <c r="L2788">
        <v>1.1E-4</v>
      </c>
      <c r="M2788">
        <v>128</v>
      </c>
      <c r="N2788">
        <v>446</v>
      </c>
      <c r="O2788">
        <v>-10195</v>
      </c>
      <c r="P2788">
        <v>9799</v>
      </c>
      <c r="Q2788">
        <v>149388</v>
      </c>
      <c r="R2788">
        <v>4</v>
      </c>
      <c r="S2788">
        <v>38477520</v>
      </c>
      <c r="U2788" t="str">
        <f>IFERROR(LEFT(spotify_top_songs_audio_features[[#This Row],[artist_names]],SEARCH(",",spotify_top_songs_audio_features[[#This Row],[artist_names]])-1),spotify_top_songs_audio_features[[#This Row],[artist_names]])</f>
        <v>Semicenk</v>
      </c>
      <c r="V2788" t="str">
        <f>IFERROR(MID(spotify_top_songs_audio_features[[#This Row],[artist_names]],SEARCH(",",spotify_top_songs_audio_features[[#This Row],[artist_names]])+2,99),"")</f>
        <v>Doğu Swag</v>
      </c>
      <c r="W2788" t="str">
        <f>spotify_top_songs_audio_features[[#This Row],[source]]</f>
        <v>EVA RECORDS</v>
      </c>
      <c r="X2788" s="1">
        <f>spotify_top_songs_audio_features[[#This Row],[streams]]</f>
        <v>38477520</v>
      </c>
      <c r="Y2788" t="str">
        <f>IF(Tabela2[[#This Row],[feat]]="","","Feat")</f>
        <v>Feat</v>
      </c>
      <c r="Z2788" s="17" t="str">
        <f>CONCATENATE(INT(spotify_top_songs_audio_features[[#This Row],[duration_ms]]/(60*1000)),":",MOD(INT(spotify_top_songs_audio_features[[#This Row],[duration_ms]]/1000),60))</f>
        <v>2:29</v>
      </c>
      <c r="AA27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788" t="str">
        <f>spotify_top_songs_audio_features[[#This Row],[track_name]]</f>
        <v>Pişman Değilim</v>
      </c>
    </row>
    <row r="2789" spans="1:28" x14ac:dyDescent="0.25">
      <c r="A2789" t="s">
        <v>17155</v>
      </c>
      <c r="B2789" t="s">
        <v>17156</v>
      </c>
      <c r="C2789" t="s">
        <v>17157</v>
      </c>
      <c r="D2789" t="s">
        <v>17158</v>
      </c>
      <c r="E2789" t="s">
        <v>23</v>
      </c>
      <c r="F2789" t="s">
        <v>32</v>
      </c>
      <c r="G2789" t="s">
        <v>152</v>
      </c>
      <c r="H2789">
        <v>703</v>
      </c>
      <c r="I2789">
        <v>791</v>
      </c>
      <c r="J2789">
        <v>657</v>
      </c>
      <c r="K2789" t="s">
        <v>1555</v>
      </c>
      <c r="L2789">
        <v>0</v>
      </c>
      <c r="M2789">
        <v>106</v>
      </c>
      <c r="N2789">
        <v>759</v>
      </c>
      <c r="O2789">
        <v>-6792</v>
      </c>
      <c r="P2789">
        <v>142219</v>
      </c>
      <c r="Q2789">
        <v>113020</v>
      </c>
      <c r="R2789">
        <v>4</v>
      </c>
      <c r="S2789">
        <v>38442524</v>
      </c>
      <c r="U2789" t="str">
        <f>IFERROR(LEFT(spotify_top_songs_audio_features[[#This Row],[artist_names]],SEARCH(",",spotify_top_songs_audio_features[[#This Row],[artist_names]])-1),spotify_top_songs_audio_features[[#This Row],[artist_names]])</f>
        <v>Chino Pacas</v>
      </c>
      <c r="V2789" t="str">
        <f>IFERROR(MID(spotify_top_songs_audio_features[[#This Row],[artist_names]],SEARCH(",",spotify_top_songs_audio_features[[#This Row],[artist_names]])+2,99),"")</f>
        <v>Fuerza Regida</v>
      </c>
      <c r="W2789" t="str">
        <f>spotify_top_songs_audio_features[[#This Row],[source]]</f>
        <v>Street Mob Records</v>
      </c>
      <c r="X2789" s="1">
        <f>spotify_top_songs_audio_features[[#This Row],[streams]]</f>
        <v>38442524</v>
      </c>
      <c r="Y2789" t="str">
        <f>IF(Tabela2[[#This Row],[feat]]="","","Feat")</f>
        <v>Feat</v>
      </c>
      <c r="Z2789" s="17" t="str">
        <f>CONCATENATE(INT(spotify_top_songs_audio_features[[#This Row],[duration_ms]]/(60*1000)),":",MOD(INT(spotify_top_songs_audio_features[[#This Row],[duration_ms]]/1000),60))</f>
        <v>1:53</v>
      </c>
      <c r="AA27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89" t="str">
        <f>spotify_top_songs_audio_features[[#This Row],[track_name]]</f>
        <v>Dijeron Que No La Iba Lograr</v>
      </c>
    </row>
    <row r="2790" spans="1:28" x14ac:dyDescent="0.25">
      <c r="A2790" t="s">
        <v>15314</v>
      </c>
      <c r="B2790" t="s">
        <v>888</v>
      </c>
      <c r="C2790" t="s">
        <v>15315</v>
      </c>
      <c r="D2790" t="s">
        <v>436</v>
      </c>
      <c r="E2790" t="s">
        <v>23</v>
      </c>
      <c r="F2790" t="s">
        <v>24</v>
      </c>
      <c r="G2790" t="s">
        <v>25</v>
      </c>
      <c r="H2790">
        <v>738</v>
      </c>
      <c r="I2790">
        <v>677</v>
      </c>
      <c r="J2790">
        <v>824</v>
      </c>
      <c r="K2790" t="s">
        <v>10438</v>
      </c>
      <c r="L2790">
        <v>0</v>
      </c>
      <c r="M2790">
        <v>133</v>
      </c>
      <c r="N2790">
        <v>882</v>
      </c>
      <c r="O2790">
        <v>-5121</v>
      </c>
      <c r="P2790">
        <v>127067</v>
      </c>
      <c r="Q2790">
        <v>176747</v>
      </c>
      <c r="R2790">
        <v>5</v>
      </c>
      <c r="S2790">
        <v>38417799</v>
      </c>
      <c r="U2790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790" t="str">
        <f>IFERROR(MID(spotify_top_songs_audio_features[[#This Row],[artist_names]],SEARCH(",",spotify_top_songs_audio_features[[#This Row],[artist_names]])+2,99),"")</f>
        <v/>
      </c>
      <c r="W2790" t="str">
        <f>spotify_top_songs_audio_features[[#This Row],[source]]</f>
        <v>Atlantic Records UK</v>
      </c>
      <c r="X2790" s="1">
        <f>spotify_top_songs_audio_features[[#This Row],[streams]]</f>
        <v>38417799</v>
      </c>
      <c r="Y2790" t="str">
        <f>IF(Tabela2[[#This Row],[feat]]="","","Feat")</f>
        <v/>
      </c>
      <c r="Z2790" s="17" t="str">
        <f>CONCATENATE(INT(spotify_top_songs_audio_features[[#This Row],[duration_ms]]/(60*1000)),":",MOD(INT(spotify_top_songs_audio_features[[#This Row],[duration_ms]]/1000),60))</f>
        <v>2:56</v>
      </c>
      <c r="AA27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790" t="str">
        <f>spotify_top_songs_audio_features[[#This Row],[track_name]]</f>
        <v>Bibia Be Ye Ye</v>
      </c>
    </row>
    <row r="2791" spans="1:28" x14ac:dyDescent="0.25">
      <c r="A2791" t="s">
        <v>12621</v>
      </c>
      <c r="B2791" t="s">
        <v>12622</v>
      </c>
      <c r="C2791" t="s">
        <v>12623</v>
      </c>
      <c r="D2791" t="s">
        <v>6145</v>
      </c>
      <c r="E2791" t="s">
        <v>102</v>
      </c>
      <c r="F2791" t="s">
        <v>32</v>
      </c>
      <c r="G2791" t="s">
        <v>25</v>
      </c>
      <c r="H2791">
        <v>795</v>
      </c>
      <c r="I2791">
        <v>875</v>
      </c>
      <c r="J2791">
        <v>525</v>
      </c>
      <c r="K2791" t="s">
        <v>2378</v>
      </c>
      <c r="L2791">
        <v>8.94E-3</v>
      </c>
      <c r="M2791">
        <v>107</v>
      </c>
      <c r="N2791">
        <v>375</v>
      </c>
      <c r="O2791">
        <v>-4079</v>
      </c>
      <c r="P2791">
        <v>104008</v>
      </c>
      <c r="Q2791">
        <v>182149</v>
      </c>
      <c r="R2791">
        <v>4</v>
      </c>
      <c r="S2791">
        <v>38401023</v>
      </c>
      <c r="U2791" t="str">
        <f>IFERROR(LEFT(spotify_top_songs_audio_features[[#This Row],[artist_names]],SEARCH(",",spotify_top_songs_audio_features[[#This Row],[artist_names]])-1),spotify_top_songs_audio_features[[#This Row],[artist_names]])</f>
        <v>LE SSERAFIM</v>
      </c>
      <c r="V2791" t="str">
        <f>IFERROR(MID(spotify_top_songs_audio_features[[#This Row],[artist_names]],SEARCH(",",spotify_top_songs_audio_features[[#This Row],[artist_names]])+2,99),"")</f>
        <v>Nile Rodgers</v>
      </c>
      <c r="W2791" t="str">
        <f>spotify_top_songs_audio_features[[#This Row],[source]]</f>
        <v>SOURCE MUSIC</v>
      </c>
      <c r="X2791" s="1">
        <f>spotify_top_songs_audio_features[[#This Row],[streams]]</f>
        <v>38401023</v>
      </c>
      <c r="Y2791" t="str">
        <f>IF(Tabela2[[#This Row],[feat]]="","","Feat")</f>
        <v>Feat</v>
      </c>
      <c r="Z2791" s="17" t="str">
        <f>CONCATENATE(INT(spotify_top_songs_audio_features[[#This Row],[duration_ms]]/(60*1000)),":",MOD(INT(spotify_top_songs_audio_features[[#This Row],[duration_ms]]/1000),60))</f>
        <v>3:2</v>
      </c>
      <c r="AA27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791" t="str">
        <f>spotify_top_songs_audio_features[[#This Row],[track_name]]</f>
        <v>UNFORGIVEN (feat. Nile Rodgers)</v>
      </c>
    </row>
    <row r="2792" spans="1:28" x14ac:dyDescent="0.25">
      <c r="A2792" t="s">
        <v>7516</v>
      </c>
      <c r="B2792" t="s">
        <v>7517</v>
      </c>
      <c r="C2792" t="s">
        <v>7518</v>
      </c>
      <c r="D2792" t="s">
        <v>7519</v>
      </c>
      <c r="E2792" t="s">
        <v>177</v>
      </c>
      <c r="F2792" t="s">
        <v>24</v>
      </c>
      <c r="G2792" t="s">
        <v>25</v>
      </c>
      <c r="H2792">
        <v>643</v>
      </c>
      <c r="I2792">
        <v>436</v>
      </c>
      <c r="J2792">
        <v>357</v>
      </c>
      <c r="K2792" t="s">
        <v>7520</v>
      </c>
      <c r="L2792">
        <v>889</v>
      </c>
      <c r="M2792">
        <v>115</v>
      </c>
      <c r="N2792">
        <v>755</v>
      </c>
      <c r="O2792">
        <v>-11322</v>
      </c>
      <c r="P2792">
        <v>71969</v>
      </c>
      <c r="Q2792">
        <v>242000</v>
      </c>
      <c r="R2792">
        <v>5</v>
      </c>
      <c r="S2792">
        <v>38394497</v>
      </c>
      <c r="U2792" t="str">
        <f>IFERROR(LEFT(spotify_top_songs_audio_features[[#This Row],[artist_names]],SEARCH(",",spotify_top_songs_audio_features[[#This Row],[artist_names]])-1),spotify_top_songs_audio_features[[#This Row],[artist_names]])</f>
        <v>Tulus</v>
      </c>
      <c r="V2792" t="str">
        <f>IFERROR(MID(spotify_top_songs_audio_features[[#This Row],[artist_names]],SEARCH(",",spotify_top_songs_audio_features[[#This Row],[artist_names]])+2,99),"")</f>
        <v/>
      </c>
      <c r="W2792" t="str">
        <f>spotify_top_songs_audio_features[[#This Row],[source]]</f>
        <v>TulusCompany</v>
      </c>
      <c r="X2792" s="1">
        <f>spotify_top_songs_audio_features[[#This Row],[streams]]</f>
        <v>38394497</v>
      </c>
      <c r="Y2792" t="str">
        <f>IF(Tabela2[[#This Row],[feat]]="","","Feat")</f>
        <v/>
      </c>
      <c r="Z2792" s="17" t="str">
        <f>CONCATENATE(INT(spotify_top_songs_audio_features[[#This Row],[duration_ms]]/(60*1000)),":",MOD(INT(spotify_top_songs_audio_features[[#This Row],[duration_ms]]/1000),60))</f>
        <v>4:2</v>
      </c>
      <c r="AA27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792" t="str">
        <f>spotify_top_songs_audio_features[[#This Row],[track_name]]</f>
        <v>Hati-Hati di Jalan</v>
      </c>
    </row>
    <row r="2793" spans="1:28" x14ac:dyDescent="0.25">
      <c r="A2793" t="s">
        <v>2315</v>
      </c>
      <c r="B2793" t="s">
        <v>2316</v>
      </c>
      <c r="C2793" t="s">
        <v>2317</v>
      </c>
      <c r="D2793" t="s">
        <v>768</v>
      </c>
      <c r="E2793" t="s">
        <v>102</v>
      </c>
      <c r="F2793" t="s">
        <v>32</v>
      </c>
      <c r="G2793" t="s">
        <v>25</v>
      </c>
      <c r="H2793">
        <v>718</v>
      </c>
      <c r="I2793">
        <v>461</v>
      </c>
      <c r="J2793">
        <v>797</v>
      </c>
      <c r="K2793" t="s">
        <v>2318</v>
      </c>
      <c r="L2793">
        <v>0</v>
      </c>
      <c r="M2793">
        <v>283</v>
      </c>
      <c r="N2793">
        <v>181</v>
      </c>
      <c r="O2793">
        <v>-7676</v>
      </c>
      <c r="P2793">
        <v>129953</v>
      </c>
      <c r="Q2793">
        <v>178176</v>
      </c>
      <c r="R2793">
        <v>3</v>
      </c>
      <c r="S2793">
        <v>38383645</v>
      </c>
      <c r="U2793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2793" t="str">
        <f>IFERROR(MID(spotify_top_songs_audio_features[[#This Row],[artist_names]],SEARCH(",",spotify_top_songs_audio_features[[#This Row],[artist_names]])+2,99),"")</f>
        <v>Drake, Lil Baby</v>
      </c>
      <c r="W2793" t="str">
        <f>spotify_top_songs_audio_features[[#This Row],[source]]</f>
        <v>Epic/We The Best</v>
      </c>
      <c r="X2793" s="1">
        <f>spotify_top_songs_audio_features[[#This Row],[streams]]</f>
        <v>38383645</v>
      </c>
      <c r="Y2793" t="str">
        <f>IF(Tabela2[[#This Row],[feat]]="","","Feat")</f>
        <v>Feat</v>
      </c>
      <c r="Z2793" s="17" t="str">
        <f>CONCATENATE(INT(spotify_top_songs_audio_features[[#This Row],[duration_ms]]/(60*1000)),":",MOD(INT(spotify_top_songs_audio_features[[#This Row],[duration_ms]]/1000),60))</f>
        <v>2:58</v>
      </c>
      <c r="AA27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793" t="str">
        <f>spotify_top_songs_audio_features[[#This Row],[track_name]]</f>
        <v>STAYING ALIVE (feat. Drake &amp; Lil Baby)</v>
      </c>
    </row>
    <row r="2794" spans="1:28" x14ac:dyDescent="0.25">
      <c r="A2794" t="s">
        <v>16141</v>
      </c>
      <c r="B2794" t="s">
        <v>4716</v>
      </c>
      <c r="C2794" t="s">
        <v>6805</v>
      </c>
      <c r="D2794" t="s">
        <v>282</v>
      </c>
      <c r="E2794" t="s">
        <v>58</v>
      </c>
      <c r="F2794" t="s">
        <v>24</v>
      </c>
      <c r="G2794" t="s">
        <v>152</v>
      </c>
      <c r="H2794">
        <v>436</v>
      </c>
      <c r="I2794">
        <v>409</v>
      </c>
      <c r="J2794">
        <v>533</v>
      </c>
      <c r="K2794" t="s">
        <v>6806</v>
      </c>
      <c r="L2794">
        <v>166</v>
      </c>
      <c r="M2794">
        <v>38</v>
      </c>
      <c r="N2794">
        <v>363</v>
      </c>
      <c r="O2794">
        <v>-4438</v>
      </c>
      <c r="P2794">
        <v>98357</v>
      </c>
      <c r="Q2794">
        <v>160166</v>
      </c>
      <c r="R2794">
        <v>7</v>
      </c>
      <c r="S2794">
        <v>38274648</v>
      </c>
      <c r="U2794" t="str">
        <f>IFERROR(LEFT(spotify_top_songs_audio_features[[#This Row],[artist_names]],SEARCH(",",spotify_top_songs_audio_features[[#This Row],[artist_names]])-1),spotify_top_songs_audio_features[[#This Row],[artist_names]])</f>
        <v>Labrinth</v>
      </c>
      <c r="V2794" t="str">
        <f>IFERROR(MID(spotify_top_songs_audio_features[[#This Row],[artist_names]],SEARCH(",",spotify_top_songs_audio_features[[#This Row],[artist_names]])+2,99),"")</f>
        <v/>
      </c>
      <c r="W2794" t="str">
        <f>spotify_top_songs_audio_features[[#This Row],[source]]</f>
        <v>Columbia</v>
      </c>
      <c r="X2794" s="1">
        <f>spotify_top_songs_audio_features[[#This Row],[streams]]</f>
        <v>38274648</v>
      </c>
      <c r="Y2794" t="str">
        <f>IF(Tabela2[[#This Row],[feat]]="","","Feat")</f>
        <v/>
      </c>
      <c r="Z2794" s="17" t="str">
        <f>CONCATENATE(INT(spotify_top_songs_audio_features[[#This Row],[duration_ms]]/(60*1000)),":",MOD(INT(spotify_top_songs_audio_features[[#This Row],[duration_ms]]/1000),60))</f>
        <v>2:40</v>
      </c>
      <c r="AA27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794" t="str">
        <f>spotify_top_songs_audio_features[[#This Row],[track_name]]</f>
        <v>Never Felt So Alone</v>
      </c>
    </row>
    <row r="2795" spans="1:28" x14ac:dyDescent="0.25">
      <c r="A2795" t="s">
        <v>4034</v>
      </c>
      <c r="B2795" t="s">
        <v>4035</v>
      </c>
      <c r="C2795" t="s">
        <v>4036</v>
      </c>
      <c r="D2795" t="s">
        <v>259</v>
      </c>
      <c r="E2795" t="s">
        <v>31</v>
      </c>
      <c r="F2795" t="s">
        <v>32</v>
      </c>
      <c r="G2795" t="s">
        <v>25</v>
      </c>
      <c r="H2795">
        <v>671</v>
      </c>
      <c r="I2795">
        <v>834</v>
      </c>
      <c r="J2795">
        <v>885</v>
      </c>
      <c r="K2795" t="s">
        <v>2678</v>
      </c>
      <c r="L2795">
        <v>0</v>
      </c>
      <c r="M2795">
        <v>454</v>
      </c>
      <c r="N2795">
        <v>454</v>
      </c>
      <c r="O2795">
        <v>-3928</v>
      </c>
      <c r="P2795">
        <v>113021</v>
      </c>
      <c r="Q2795">
        <v>190921</v>
      </c>
      <c r="R2795">
        <v>8</v>
      </c>
      <c r="S2795">
        <v>38247111</v>
      </c>
      <c r="U2795" t="str">
        <f>IFERROR(LEFT(spotify_top_songs_audio_features[[#This Row],[artist_names]],SEARCH(",",spotify_top_songs_audio_features[[#This Row],[artist_names]])-1),spotify_top_songs_audio_features[[#This Row],[artist_names]])</f>
        <v>Banx &amp; Ranx</v>
      </c>
      <c r="V2795" t="str">
        <f>IFERROR(MID(spotify_top_songs_audio_features[[#This Row],[artist_names]],SEARCH(",",spotify_top_songs_audio_features[[#This Row],[artist_names]])+2,99),"")</f>
        <v>Ella Eyre, Yxng Bane</v>
      </c>
      <c r="W2795" t="str">
        <f>spotify_top_songs_audio_features[[#This Row],[source]]</f>
        <v>Parlophone UK</v>
      </c>
      <c r="X2795" s="1">
        <f>spotify_top_songs_audio_features[[#This Row],[streams]]</f>
        <v>38247111</v>
      </c>
      <c r="Y2795" t="str">
        <f>IF(Tabela2[[#This Row],[feat]]="","","Feat")</f>
        <v>Feat</v>
      </c>
      <c r="Z2795" s="17" t="str">
        <f>CONCATENATE(INT(spotify_top_songs_audio_features[[#This Row],[duration_ms]]/(60*1000)),":",MOD(INT(spotify_top_songs_audio_features[[#This Row],[duration_ms]]/1000),60))</f>
        <v>3:10</v>
      </c>
      <c r="AA27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95" t="str">
        <f>spotify_top_songs_audio_features[[#This Row],[track_name]]</f>
        <v>Answerphone (feat. Yxng Bane)</v>
      </c>
    </row>
    <row r="2796" spans="1:28" x14ac:dyDescent="0.25">
      <c r="A2796" t="s">
        <v>12234</v>
      </c>
      <c r="B2796" t="s">
        <v>439</v>
      </c>
      <c r="C2796" t="s">
        <v>12235</v>
      </c>
      <c r="D2796" t="s">
        <v>48</v>
      </c>
      <c r="E2796" t="s">
        <v>43</v>
      </c>
      <c r="F2796" t="s">
        <v>32</v>
      </c>
      <c r="G2796" t="s">
        <v>25</v>
      </c>
      <c r="H2796">
        <v>652</v>
      </c>
      <c r="I2796">
        <v>643</v>
      </c>
      <c r="J2796">
        <v>353</v>
      </c>
      <c r="K2796" t="s">
        <v>2545</v>
      </c>
      <c r="L2796">
        <v>2.8699999999999998E-4</v>
      </c>
      <c r="M2796">
        <v>208</v>
      </c>
      <c r="N2796">
        <v>109</v>
      </c>
      <c r="O2796">
        <v>-5667</v>
      </c>
      <c r="P2796">
        <v>104932</v>
      </c>
      <c r="Q2796">
        <v>228227</v>
      </c>
      <c r="R2796">
        <v>4</v>
      </c>
      <c r="S2796">
        <v>38222422</v>
      </c>
      <c r="U2796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796" t="str">
        <f>IFERROR(MID(spotify_top_songs_audio_features[[#This Row],[artist_names]],SEARCH(",",spotify_top_songs_audio_features[[#This Row],[artist_names]])+2,99),"")</f>
        <v/>
      </c>
      <c r="W2796" t="str">
        <f>spotify_top_songs_audio_features[[#This Row],[source]]</f>
        <v>Republic Records</v>
      </c>
      <c r="X2796" s="1">
        <f>spotify_top_songs_audio_features[[#This Row],[streams]]</f>
        <v>38222422</v>
      </c>
      <c r="Y2796" t="str">
        <f>IF(Tabela2[[#This Row],[feat]]="","","Feat")</f>
        <v/>
      </c>
      <c r="Z2796" s="17" t="str">
        <f>CONCATENATE(INT(spotify_top_songs_audio_features[[#This Row],[duration_ms]]/(60*1000)),":",MOD(INT(spotify_top_songs_audio_features[[#This Row],[duration_ms]]/1000),60))</f>
        <v>3:48</v>
      </c>
      <c r="AA27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796" t="str">
        <f>spotify_top_songs_audio_features[[#This Row],[track_name]]</f>
        <v>Otherside</v>
      </c>
    </row>
    <row r="2797" spans="1:28" x14ac:dyDescent="0.25">
      <c r="A2797" t="s">
        <v>11657</v>
      </c>
      <c r="B2797" t="s">
        <v>11658</v>
      </c>
      <c r="C2797" t="s">
        <v>11659</v>
      </c>
      <c r="D2797" t="s">
        <v>4099</v>
      </c>
      <c r="E2797" t="s">
        <v>102</v>
      </c>
      <c r="F2797" t="s">
        <v>24</v>
      </c>
      <c r="G2797" t="s">
        <v>25</v>
      </c>
      <c r="H2797">
        <v>5</v>
      </c>
      <c r="I2797">
        <v>748</v>
      </c>
      <c r="J2797">
        <v>363</v>
      </c>
      <c r="K2797" t="s">
        <v>1140</v>
      </c>
      <c r="L2797">
        <v>0</v>
      </c>
      <c r="M2797">
        <v>447</v>
      </c>
      <c r="N2797">
        <v>514</v>
      </c>
      <c r="O2797">
        <v>-9072</v>
      </c>
      <c r="P2797">
        <v>118852</v>
      </c>
      <c r="Q2797">
        <v>250987</v>
      </c>
      <c r="R2797">
        <v>9</v>
      </c>
      <c r="S2797">
        <v>38216797</v>
      </c>
      <c r="U2797" t="str">
        <f>IFERROR(LEFT(spotify_top_songs_audio_features[[#This Row],[artist_names]],SEARCH(",",spotify_top_songs_audio_features[[#This Row],[artist_names]])-1),spotify_top_songs_audio_features[[#This Row],[artist_names]])</f>
        <v>Journey</v>
      </c>
      <c r="V2797" t="str">
        <f>IFERROR(MID(spotify_top_songs_audio_features[[#This Row],[artist_names]],SEARCH(",",spotify_top_songs_audio_features[[#This Row],[artist_names]])+2,99),"")</f>
        <v/>
      </c>
      <c r="W2797" t="str">
        <f>spotify_top_songs_audio_features[[#This Row],[source]]</f>
        <v>Columbia/Legacy</v>
      </c>
      <c r="X2797" s="1">
        <f>spotify_top_songs_audio_features[[#This Row],[streams]]</f>
        <v>38216797</v>
      </c>
      <c r="Y2797" t="str">
        <f>IF(Tabela2[[#This Row],[feat]]="","","Feat")</f>
        <v/>
      </c>
      <c r="Z2797" s="17" t="str">
        <f>CONCATENATE(INT(spotify_top_songs_audio_features[[#This Row],[duration_ms]]/(60*1000)),":",MOD(INT(spotify_top_songs_audio_features[[#This Row],[duration_ms]]/1000),60))</f>
        <v>4:10</v>
      </c>
      <c r="AA27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797" t="str">
        <f>spotify_top_songs_audio_features[[#This Row],[track_name]]</f>
        <v>Don't Stop Believin' (2022 Remaster)</v>
      </c>
    </row>
    <row r="2798" spans="1:28" x14ac:dyDescent="0.25">
      <c r="A2798" t="s">
        <v>6006</v>
      </c>
      <c r="B2798" t="s">
        <v>1312</v>
      </c>
      <c r="C2798" t="s">
        <v>6007</v>
      </c>
      <c r="D2798" t="s">
        <v>1314</v>
      </c>
      <c r="E2798" t="s">
        <v>43</v>
      </c>
      <c r="F2798" t="s">
        <v>24</v>
      </c>
      <c r="G2798" t="s">
        <v>25</v>
      </c>
      <c r="H2798">
        <v>52</v>
      </c>
      <c r="I2798">
        <v>831</v>
      </c>
      <c r="J2798">
        <v>968</v>
      </c>
      <c r="K2798" t="s">
        <v>6008</v>
      </c>
      <c r="L2798">
        <v>0</v>
      </c>
      <c r="M2798">
        <v>156</v>
      </c>
      <c r="N2798">
        <v>677</v>
      </c>
      <c r="O2798">
        <v>-3432</v>
      </c>
      <c r="P2798">
        <v>160035</v>
      </c>
      <c r="Q2798">
        <v>154517</v>
      </c>
      <c r="R2798">
        <v>3</v>
      </c>
      <c r="S2798">
        <v>38209558</v>
      </c>
      <c r="U2798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2798" t="str">
        <f>IFERROR(MID(spotify_top_songs_audio_features[[#This Row],[artist_names]],SEARCH(",",spotify_top_songs_audio_features[[#This Row],[artist_names]])+2,99),"")</f>
        <v/>
      </c>
      <c r="W2798" t="str">
        <f>spotify_top_songs_audio_features[[#This Row],[source]]</f>
        <v>Olivia Rodrigo PS</v>
      </c>
      <c r="X2798" s="1">
        <f>spotify_top_songs_audio_features[[#This Row],[streams]]</f>
        <v>38209558</v>
      </c>
      <c r="Y2798" t="str">
        <f>IF(Tabela2[[#This Row],[feat]]="","","Feat")</f>
        <v/>
      </c>
      <c r="Z2798" s="17" t="str">
        <f>CONCATENATE(INT(spotify_top_songs_audio_features[[#This Row],[duration_ms]]/(60*1000)),":",MOD(INT(spotify_top_songs_audio_features[[#This Row],[duration_ms]]/1000),60))</f>
        <v>2:34</v>
      </c>
      <c r="AA27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798" t="str">
        <f>spotify_top_songs_audio_features[[#This Row],[track_name]]</f>
        <v>love is embarrassing</v>
      </c>
    </row>
    <row r="2799" spans="1:28" x14ac:dyDescent="0.25">
      <c r="A2799" t="s">
        <v>1621</v>
      </c>
      <c r="B2799" t="s">
        <v>1622</v>
      </c>
      <c r="C2799" t="s">
        <v>1623</v>
      </c>
      <c r="D2799" t="s">
        <v>377</v>
      </c>
      <c r="E2799" t="s">
        <v>31</v>
      </c>
      <c r="F2799" t="s">
        <v>24</v>
      </c>
      <c r="G2799" t="s">
        <v>25</v>
      </c>
      <c r="H2799">
        <v>654</v>
      </c>
      <c r="I2799">
        <v>948</v>
      </c>
      <c r="J2799">
        <v>548</v>
      </c>
      <c r="K2799" t="s">
        <v>1037</v>
      </c>
      <c r="L2799">
        <v>0</v>
      </c>
      <c r="M2799">
        <v>92</v>
      </c>
      <c r="N2799">
        <v>706</v>
      </c>
      <c r="O2799">
        <v>-3672</v>
      </c>
      <c r="P2799">
        <v>158054</v>
      </c>
      <c r="Q2799">
        <v>154702</v>
      </c>
      <c r="R2799">
        <v>21</v>
      </c>
      <c r="S2799">
        <v>38187981</v>
      </c>
      <c r="U2799" t="str">
        <f>IFERROR(LEFT(spotify_top_songs_audio_features[[#This Row],[artist_names]],SEARCH(",",spotify_top_songs_audio_features[[#This Row],[artist_names]])-1),spotify_top_songs_audio_features[[#This Row],[artist_names]])</f>
        <v>Israel &amp; Rodolffo</v>
      </c>
      <c r="V2799" t="str">
        <f>IFERROR(MID(spotify_top_songs_audio_features[[#This Row],[artist_names]],SEARCH(",",spotify_top_songs_audio_features[[#This Row],[artist_names]])+2,99),"")</f>
        <v>Ana Castela</v>
      </c>
      <c r="W2799" t="str">
        <f>spotify_top_songs_audio_features[[#This Row],[source]]</f>
        <v>Som Livre</v>
      </c>
      <c r="X2799" s="1">
        <f>spotify_top_songs_audio_features[[#This Row],[streams]]</f>
        <v>38187981</v>
      </c>
      <c r="Y2799" t="str">
        <f>IF(Tabela2[[#This Row],[feat]]="","","Feat")</f>
        <v>Feat</v>
      </c>
      <c r="Z2799" s="17" t="str">
        <f>CONCATENATE(INT(spotify_top_songs_audio_features[[#This Row],[duration_ms]]/(60*1000)),":",MOD(INT(spotify_top_songs_audio_features[[#This Row],[duration_ms]]/1000),60))</f>
        <v>2:34</v>
      </c>
      <c r="AA27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799" t="str">
        <f>spotify_top_songs_audio_features[[#This Row],[track_name]]</f>
        <v>Bombonzinho - Ao Vivo</v>
      </c>
    </row>
    <row r="2800" spans="1:28" x14ac:dyDescent="0.25">
      <c r="A2800" t="s">
        <v>17140</v>
      </c>
      <c r="B2800" t="s">
        <v>284</v>
      </c>
      <c r="C2800" t="s">
        <v>4854</v>
      </c>
      <c r="D2800" t="s">
        <v>1092</v>
      </c>
      <c r="E2800" t="s">
        <v>97</v>
      </c>
      <c r="F2800" t="s">
        <v>32</v>
      </c>
      <c r="G2800" t="s">
        <v>25</v>
      </c>
      <c r="H2800">
        <v>878</v>
      </c>
      <c r="I2800">
        <v>432</v>
      </c>
      <c r="J2800">
        <v>143</v>
      </c>
      <c r="K2800" t="s">
        <v>784</v>
      </c>
      <c r="L2800">
        <v>0</v>
      </c>
      <c r="M2800">
        <v>571</v>
      </c>
      <c r="N2800">
        <v>441</v>
      </c>
      <c r="O2800">
        <v>-9852</v>
      </c>
      <c r="P2800">
        <v>86956</v>
      </c>
      <c r="Q2800">
        <v>163973</v>
      </c>
      <c r="R2800">
        <v>3</v>
      </c>
      <c r="S2800">
        <v>38184418</v>
      </c>
      <c r="U280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800" t="str">
        <f>IFERROR(MID(spotify_top_songs_audio_features[[#This Row],[artist_names]],SEARCH(",",spotify_top_songs_audio_features[[#This Row],[artist_names]])+2,99),"")</f>
        <v/>
      </c>
      <c r="W2800" t="str">
        <f>spotify_top_songs_audio_features[[#This Row],[source]]</f>
        <v>Cash Money/Drake LP6</v>
      </c>
      <c r="X2800" s="1">
        <f>spotify_top_songs_audio_features[[#This Row],[streams]]</f>
        <v>38184418</v>
      </c>
      <c r="Y2800" t="str">
        <f>IF(Tabela2[[#This Row],[feat]]="","","Feat")</f>
        <v/>
      </c>
      <c r="Z2800" s="17" t="str">
        <f>CONCATENATE(INT(spotify_top_songs_audio_features[[#This Row],[duration_ms]]/(60*1000)),":",MOD(INT(spotify_top_songs_audio_features[[#This Row],[duration_ms]]/1000),60))</f>
        <v>2:43</v>
      </c>
      <c r="AA28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800" t="str">
        <f>spotify_top_songs_audio_features[[#This Row],[track_name]]</f>
        <v>Can’t Take A Joke</v>
      </c>
    </row>
    <row r="2801" spans="1:28" x14ac:dyDescent="0.25">
      <c r="A2801" t="s">
        <v>10871</v>
      </c>
      <c r="B2801" t="s">
        <v>10872</v>
      </c>
      <c r="C2801" t="s">
        <v>10873</v>
      </c>
      <c r="D2801" t="s">
        <v>423</v>
      </c>
      <c r="E2801" t="s">
        <v>31</v>
      </c>
      <c r="F2801" t="s">
        <v>24</v>
      </c>
      <c r="G2801" t="s">
        <v>25</v>
      </c>
      <c r="H2801">
        <v>77</v>
      </c>
      <c r="I2801">
        <v>637</v>
      </c>
      <c r="J2801">
        <v>345</v>
      </c>
      <c r="K2801" t="s">
        <v>647</v>
      </c>
      <c r="L2801">
        <v>0</v>
      </c>
      <c r="M2801">
        <v>171</v>
      </c>
      <c r="N2801">
        <v>431</v>
      </c>
      <c r="O2801">
        <v>-553</v>
      </c>
      <c r="P2801">
        <v>94966</v>
      </c>
      <c r="Q2801">
        <v>383037</v>
      </c>
      <c r="R2801">
        <v>4</v>
      </c>
      <c r="S2801">
        <v>38173066</v>
      </c>
      <c r="U2801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801" t="str">
        <f>IFERROR(MID(spotify_top_songs_audio_features[[#This Row],[artist_names]],SEARCH(",",spotify_top_songs_audio_features[[#This Row],[artist_names]])+2,99),"")</f>
        <v>Rick Ross</v>
      </c>
      <c r="W2801" t="str">
        <f>spotify_top_songs_audio_features[[#This Row],[source]]</f>
        <v>OVO</v>
      </c>
      <c r="X2801" s="1">
        <f>spotify_top_songs_audio_features[[#This Row],[streams]]</f>
        <v>38173066</v>
      </c>
      <c r="Y2801" t="str">
        <f>IF(Tabela2[[#This Row],[feat]]="","","Feat")</f>
        <v>Feat</v>
      </c>
      <c r="Z2801" s="17" t="str">
        <f>CONCATENATE(INT(spotify_top_songs_audio_features[[#This Row],[duration_ms]]/(60*1000)),":",MOD(INT(spotify_top_songs_audio_features[[#This Row],[duration_ms]]/1000),60))</f>
        <v>6:23</v>
      </c>
      <c r="AA28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01" t="str">
        <f>spotify_top_songs_audio_features[[#This Row],[track_name]]</f>
        <v>Lemon Pepper Freestyle (feat. Rick Ross)</v>
      </c>
    </row>
    <row r="2802" spans="1:28" x14ac:dyDescent="0.25">
      <c r="A2802" t="s">
        <v>16045</v>
      </c>
      <c r="B2802" t="s">
        <v>16046</v>
      </c>
      <c r="C2802" t="s">
        <v>16047</v>
      </c>
      <c r="D2802" t="s">
        <v>5935</v>
      </c>
      <c r="E2802" t="s">
        <v>86</v>
      </c>
      <c r="F2802" t="s">
        <v>32</v>
      </c>
      <c r="G2802" t="s">
        <v>25</v>
      </c>
      <c r="H2802">
        <v>709</v>
      </c>
      <c r="I2802">
        <v>816</v>
      </c>
      <c r="J2802">
        <v>346</v>
      </c>
      <c r="K2802" t="s">
        <v>16048</v>
      </c>
      <c r="L2802">
        <v>0</v>
      </c>
      <c r="M2802">
        <v>146</v>
      </c>
      <c r="N2802">
        <v>921</v>
      </c>
      <c r="O2802">
        <v>-4787</v>
      </c>
      <c r="P2802">
        <v>15006</v>
      </c>
      <c r="Q2802">
        <v>237900</v>
      </c>
      <c r="R2802">
        <v>7</v>
      </c>
      <c r="S2802">
        <v>38025692</v>
      </c>
      <c r="U2802" t="str">
        <f>IFERROR(LEFT(spotify_top_songs_audio_features[[#This Row],[artist_names]],SEARCH(",",spotify_top_songs_audio_features[[#This Row],[artist_names]])-1),spotify_top_songs_audio_features[[#This Row],[artist_names]])</f>
        <v>Tarcísio do Acordeon</v>
      </c>
      <c r="V2802" t="str">
        <f>IFERROR(MID(spotify_top_songs_audio_features[[#This Row],[artist_names]],SEARCH(",",spotify_top_songs_audio_features[[#This Row],[artist_names]])+2,99),"")</f>
        <v/>
      </c>
      <c r="W2802" t="str">
        <f>spotify_top_songs_audio_features[[#This Row],[source]]</f>
        <v>Sua Música</v>
      </c>
      <c r="X2802" s="1">
        <f>spotify_top_songs_audio_features[[#This Row],[streams]]</f>
        <v>38025692</v>
      </c>
      <c r="Y2802" t="str">
        <f>IF(Tabela2[[#This Row],[feat]]="","","Feat")</f>
        <v/>
      </c>
      <c r="Z2802" s="17" t="str">
        <f>CONCATENATE(INT(spotify_top_songs_audio_features[[#This Row],[duration_ms]]/(60*1000)),":",MOD(INT(spotify_top_songs_audio_features[[#This Row],[duration_ms]]/1000),60))</f>
        <v>3:57</v>
      </c>
      <c r="AA28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02" t="str">
        <f>spotify_top_songs_audio_features[[#This Row],[track_name]]</f>
        <v>Meia Noite (Você tem meu Whatsapp)</v>
      </c>
    </row>
    <row r="2803" spans="1:28" x14ac:dyDescent="0.25">
      <c r="A2803" t="s">
        <v>14894</v>
      </c>
      <c r="B2803" t="s">
        <v>14895</v>
      </c>
      <c r="C2803" t="s">
        <v>14896</v>
      </c>
      <c r="D2803" t="s">
        <v>2138</v>
      </c>
      <c r="E2803" t="s">
        <v>23</v>
      </c>
      <c r="F2803" t="s">
        <v>32</v>
      </c>
      <c r="G2803" t="s">
        <v>25</v>
      </c>
      <c r="H2803">
        <v>721</v>
      </c>
      <c r="I2803">
        <v>745</v>
      </c>
      <c r="J2803">
        <v>366</v>
      </c>
      <c r="K2803" t="s">
        <v>221</v>
      </c>
      <c r="L2803">
        <v>1.2400000000000001E-4</v>
      </c>
      <c r="M2803">
        <v>372</v>
      </c>
      <c r="N2803">
        <v>699</v>
      </c>
      <c r="O2803">
        <v>-3508</v>
      </c>
      <c r="P2803">
        <v>90988</v>
      </c>
      <c r="Q2803">
        <v>192745</v>
      </c>
      <c r="R2803">
        <v>5</v>
      </c>
      <c r="S2803">
        <v>38004584</v>
      </c>
      <c r="U2803" t="str">
        <f>IFERROR(LEFT(spotify_top_songs_audio_features[[#This Row],[artist_names]],SEARCH(",",spotify_top_songs_audio_features[[#This Row],[artist_names]])-1),spotify_top_songs_audio_features[[#This Row],[artist_names]])</f>
        <v>24kGoldn</v>
      </c>
      <c r="V2803" t="str">
        <f>IFERROR(MID(spotify_top_songs_audio_features[[#This Row],[artist_names]],SEARCH(",",spotify_top_songs_audio_features[[#This Row],[artist_names]])+2,99),"")</f>
        <v>Justin Bieber, J Balvin, iann dior</v>
      </c>
      <c r="W2803" t="str">
        <f>spotify_top_songs_audio_features[[#This Row],[source]]</f>
        <v>Records/Columbia</v>
      </c>
      <c r="X2803" s="1">
        <f>spotify_top_songs_audio_features[[#This Row],[streams]]</f>
        <v>38004584</v>
      </c>
      <c r="Y2803" t="str">
        <f>IF(Tabela2[[#This Row],[feat]]="","","Feat")</f>
        <v>Feat</v>
      </c>
      <c r="Z2803" s="17" t="str">
        <f>CONCATENATE(INT(spotify_top_songs_audio_features[[#This Row],[duration_ms]]/(60*1000)),":",MOD(INT(spotify_top_songs_audio_features[[#This Row],[duration_ms]]/1000),60))</f>
        <v>3:12</v>
      </c>
      <c r="AA28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803" t="str">
        <f>spotify_top_songs_audio_features[[#This Row],[track_name]]</f>
        <v>Mood (Remix) feat. Justin Bieber, J Balvin &amp; iann dior</v>
      </c>
    </row>
    <row r="2804" spans="1:28" x14ac:dyDescent="0.25">
      <c r="A2804" t="s">
        <v>15482</v>
      </c>
      <c r="B2804" t="s">
        <v>15483</v>
      </c>
      <c r="C2804" t="s">
        <v>15484</v>
      </c>
      <c r="D2804" t="s">
        <v>8123</v>
      </c>
      <c r="E2804" t="s">
        <v>70</v>
      </c>
      <c r="F2804" t="s">
        <v>32</v>
      </c>
      <c r="G2804" t="s">
        <v>25</v>
      </c>
      <c r="H2804">
        <v>716</v>
      </c>
      <c r="I2804">
        <v>908</v>
      </c>
      <c r="J2804">
        <v>103</v>
      </c>
      <c r="K2804" t="s">
        <v>5370</v>
      </c>
      <c r="L2804">
        <v>0</v>
      </c>
      <c r="M2804">
        <v>135</v>
      </c>
      <c r="N2804">
        <v>869</v>
      </c>
      <c r="O2804">
        <v>-3254</v>
      </c>
      <c r="P2804">
        <v>9103</v>
      </c>
      <c r="Q2804">
        <v>199693</v>
      </c>
      <c r="R2804">
        <v>11</v>
      </c>
      <c r="S2804">
        <v>37884639</v>
      </c>
      <c r="U2804" t="str">
        <f>IFERROR(LEFT(spotify_top_songs_audio_features[[#This Row],[artist_names]],SEARCH(",",spotify_top_songs_audio_features[[#This Row],[artist_names]])-1),spotify_top_songs_audio_features[[#This Row],[artist_names]])</f>
        <v>Enrique Iglesias</v>
      </c>
      <c r="V2804" t="str">
        <f>IFERROR(MID(spotify_top_songs_audio_features[[#This Row],[artist_names]],SEARCH(",",spotify_top_songs_audio_features[[#This Row],[artist_names]])+2,99),"")</f>
        <v>Wisin</v>
      </c>
      <c r="W2804" t="str">
        <f>spotify_top_songs_audio_features[[#This Row],[source]]</f>
        <v>RCA Records/Sony Music International/Sony Music Latin</v>
      </c>
      <c r="X2804" s="1">
        <f>spotify_top_songs_audio_features[[#This Row],[streams]]</f>
        <v>37884639</v>
      </c>
      <c r="Y2804" t="str">
        <f>IF(Tabela2[[#This Row],[feat]]="","","Feat")</f>
        <v>Feat</v>
      </c>
      <c r="Z2804" s="17" t="str">
        <f>CONCATENATE(INT(spotify_top_songs_audio_features[[#This Row],[duration_ms]]/(60*1000)),":",MOD(INT(spotify_top_songs_audio_features[[#This Row],[duration_ms]]/1000),60))</f>
        <v>3:19</v>
      </c>
      <c r="AA28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804" t="str">
        <f>spotify_top_songs_audio_features[[#This Row],[track_name]]</f>
        <v>DUELE EL CORAZON (feat. Wisin)</v>
      </c>
    </row>
    <row r="2805" spans="1:28" x14ac:dyDescent="0.25">
      <c r="A2805" t="s">
        <v>9922</v>
      </c>
      <c r="B2805" t="s">
        <v>3030</v>
      </c>
      <c r="C2805" t="s">
        <v>3031</v>
      </c>
      <c r="D2805" t="s">
        <v>3032</v>
      </c>
      <c r="E2805" t="s">
        <v>469</v>
      </c>
      <c r="F2805" t="s">
        <v>24</v>
      </c>
      <c r="G2805" t="s">
        <v>25</v>
      </c>
      <c r="H2805">
        <v>574</v>
      </c>
      <c r="I2805">
        <v>603</v>
      </c>
      <c r="J2805">
        <v>592</v>
      </c>
      <c r="K2805" t="s">
        <v>4864</v>
      </c>
      <c r="L2805">
        <v>1.5100000000000001E-3</v>
      </c>
      <c r="M2805">
        <v>792</v>
      </c>
      <c r="N2805">
        <v>653</v>
      </c>
      <c r="O2805">
        <v>-11652</v>
      </c>
      <c r="P2805">
        <v>129204</v>
      </c>
      <c r="Q2805">
        <v>181200</v>
      </c>
      <c r="R2805">
        <v>7</v>
      </c>
      <c r="S2805">
        <v>37842862</v>
      </c>
      <c r="U2805" t="str">
        <f>IFERROR(LEFT(spotify_top_songs_audio_features[[#This Row],[artist_names]],SEARCH(",",spotify_top_songs_audio_features[[#This Row],[artist_names]])-1),spotify_top_songs_audio_features[[#This Row],[artist_names]])</f>
        <v>The Jackson 5</v>
      </c>
      <c r="V2805" t="str">
        <f>IFERROR(MID(spotify_top_songs_audio_features[[#This Row],[artist_names]],SEARCH(",",spotify_top_songs_audio_features[[#This Row],[artist_names]])+2,99),"")</f>
        <v/>
      </c>
      <c r="W2805" t="str">
        <f>spotify_top_songs_audio_features[[#This Row],[source]]</f>
        <v>UNI/MOTOWN</v>
      </c>
      <c r="X2805" s="1">
        <f>spotify_top_songs_audio_features[[#This Row],[streams]]</f>
        <v>37842862</v>
      </c>
      <c r="Y2805" t="str">
        <f>IF(Tabela2[[#This Row],[feat]]="","","Feat")</f>
        <v/>
      </c>
      <c r="Z2805" s="17" t="str">
        <f>CONCATENATE(INT(spotify_top_songs_audio_features[[#This Row],[duration_ms]]/(60*1000)),":",MOD(INT(spotify_top_songs_audio_features[[#This Row],[duration_ms]]/1000),60))</f>
        <v>3:1</v>
      </c>
      <c r="AA28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805" t="str">
        <f>spotify_top_songs_audio_features[[#This Row],[track_name]]</f>
        <v>I Saw Mommy Kissing Santa Claus</v>
      </c>
    </row>
    <row r="2806" spans="1:28" x14ac:dyDescent="0.25">
      <c r="A2806" t="s">
        <v>6285</v>
      </c>
      <c r="B2806" t="s">
        <v>6286</v>
      </c>
      <c r="C2806" t="s">
        <v>6287</v>
      </c>
      <c r="D2806" t="s">
        <v>6288</v>
      </c>
      <c r="E2806" t="s">
        <v>58</v>
      </c>
      <c r="F2806" t="s">
        <v>24</v>
      </c>
      <c r="G2806" t="s">
        <v>25</v>
      </c>
      <c r="H2806">
        <v>632</v>
      </c>
      <c r="I2806">
        <v>575</v>
      </c>
      <c r="J2806">
        <v>29</v>
      </c>
      <c r="K2806" t="s">
        <v>6289</v>
      </c>
      <c r="L2806">
        <v>1.8100000000000001E-4</v>
      </c>
      <c r="M2806">
        <v>104</v>
      </c>
      <c r="N2806">
        <v>188</v>
      </c>
      <c r="O2806">
        <v>-6478</v>
      </c>
      <c r="P2806">
        <v>90037</v>
      </c>
      <c r="Q2806">
        <v>183414</v>
      </c>
      <c r="R2806">
        <v>9</v>
      </c>
      <c r="S2806">
        <v>37831593</v>
      </c>
      <c r="U2806" t="str">
        <f>IFERROR(LEFT(spotify_top_songs_audio_features[[#This Row],[artist_names]],SEARCH(",",spotify_top_songs_audio_features[[#This Row],[artist_names]])-1),spotify_top_songs_audio_features[[#This Row],[artist_names]])</f>
        <v>Mike Perry</v>
      </c>
      <c r="V2806" t="str">
        <f>IFERROR(MID(spotify_top_songs_audio_features[[#This Row],[artist_names]],SEARCH(",",spotify_top_songs_audio_features[[#This Row],[artist_names]])+2,99),"")</f>
        <v>shy martin</v>
      </c>
      <c r="W2806" t="str">
        <f>spotify_top_songs_audio_features[[#This Row],[source]]</f>
        <v>DF Records</v>
      </c>
      <c r="X2806" s="1">
        <f>spotify_top_songs_audio_features[[#This Row],[streams]]</f>
        <v>37831593</v>
      </c>
      <c r="Y2806" t="str">
        <f>IF(Tabela2[[#This Row],[feat]]="","","Feat")</f>
        <v>Feat</v>
      </c>
      <c r="Z2806" s="17" t="str">
        <f>CONCATENATE(INT(spotify_top_songs_audio_features[[#This Row],[duration_ms]]/(60*1000)),":",MOD(INT(spotify_top_songs_audio_features[[#This Row],[duration_ms]]/1000),60))</f>
        <v>3:3</v>
      </c>
      <c r="AA28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806" t="str">
        <f>spotify_top_songs_audio_features[[#This Row],[track_name]]</f>
        <v>The Ocean (feat. Shy Martin)</v>
      </c>
    </row>
    <row r="2807" spans="1:28" x14ac:dyDescent="0.25">
      <c r="A2807" t="s">
        <v>14998</v>
      </c>
      <c r="B2807" t="s">
        <v>463</v>
      </c>
      <c r="C2807" t="s">
        <v>14999</v>
      </c>
      <c r="D2807" t="s">
        <v>385</v>
      </c>
      <c r="E2807" t="s">
        <v>102</v>
      </c>
      <c r="F2807" t="s">
        <v>32</v>
      </c>
      <c r="G2807" t="s">
        <v>25</v>
      </c>
      <c r="H2807">
        <v>665</v>
      </c>
      <c r="I2807">
        <v>535</v>
      </c>
      <c r="J2807">
        <v>572</v>
      </c>
      <c r="K2807" t="s">
        <v>9771</v>
      </c>
      <c r="L2807">
        <v>1.6800000000000001E-3</v>
      </c>
      <c r="M2807">
        <v>154</v>
      </c>
      <c r="N2807">
        <v>37</v>
      </c>
      <c r="O2807">
        <v>-7056</v>
      </c>
      <c r="P2807">
        <v>138842</v>
      </c>
      <c r="Q2807">
        <v>275253</v>
      </c>
      <c r="R2807">
        <v>5</v>
      </c>
      <c r="S2807">
        <v>37686518</v>
      </c>
      <c r="U2807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807" t="str">
        <f>IFERROR(MID(spotify_top_songs_audio_features[[#This Row],[artist_names]],SEARCH(",",spotify_top_songs_audio_features[[#This Row],[artist_names]])+2,99),"")</f>
        <v/>
      </c>
      <c r="W2807" t="str">
        <f>spotify_top_songs_audio_features[[#This Row],[source]]</f>
        <v>Aftermath</v>
      </c>
      <c r="X2807" s="1">
        <f>spotify_top_songs_audio_features[[#This Row],[streams]]</f>
        <v>37686518</v>
      </c>
      <c r="Y2807" t="str">
        <f>IF(Tabela2[[#This Row],[feat]]="","","Feat")</f>
        <v/>
      </c>
      <c r="Z2807" s="17" t="str">
        <f>CONCATENATE(INT(spotify_top_songs_audio_features[[#This Row],[duration_ms]]/(60*1000)),":",MOD(INT(spotify_top_songs_audio_features[[#This Row],[duration_ms]]/1000),60))</f>
        <v>4:35</v>
      </c>
      <c r="AA28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807" t="str">
        <f>spotify_top_songs_audio_features[[#This Row],[track_name]]</f>
        <v>PRIDE.</v>
      </c>
    </row>
    <row r="2808" spans="1:28" x14ac:dyDescent="0.25">
      <c r="A2808" t="s">
        <v>6828</v>
      </c>
      <c r="B2808" t="s">
        <v>6143</v>
      </c>
      <c r="C2808" t="s">
        <v>6829</v>
      </c>
      <c r="D2808" t="s">
        <v>6145</v>
      </c>
      <c r="E2808" t="s">
        <v>113</v>
      </c>
      <c r="F2808" t="s">
        <v>24</v>
      </c>
      <c r="G2808" t="s">
        <v>25</v>
      </c>
      <c r="H2808">
        <v>744</v>
      </c>
      <c r="I2808">
        <v>7</v>
      </c>
      <c r="J2808">
        <v>507</v>
      </c>
      <c r="K2808" t="s">
        <v>2719</v>
      </c>
      <c r="L2808">
        <v>2.7399999999999999E-4</v>
      </c>
      <c r="M2808">
        <v>114</v>
      </c>
      <c r="N2808">
        <v>602</v>
      </c>
      <c r="O2808">
        <v>-5154</v>
      </c>
      <c r="P2808">
        <v>165004</v>
      </c>
      <c r="Q2808">
        <v>164545</v>
      </c>
      <c r="R2808">
        <v>3</v>
      </c>
      <c r="S2808">
        <v>37594842</v>
      </c>
      <c r="U2808" t="str">
        <f>IFERROR(LEFT(spotify_top_songs_audio_features[[#This Row],[artist_names]],SEARCH(",",spotify_top_songs_audio_features[[#This Row],[artist_names]])-1),spotify_top_songs_audio_features[[#This Row],[artist_names]])</f>
        <v>LE SSERAFIM</v>
      </c>
      <c r="V2808" t="str">
        <f>IFERROR(MID(spotify_top_songs_audio_features[[#This Row],[artist_names]],SEARCH(",",spotify_top_songs_audio_features[[#This Row],[artist_names]])+2,99),"")</f>
        <v/>
      </c>
      <c r="W2808" t="str">
        <f>spotify_top_songs_audio_features[[#This Row],[source]]</f>
        <v>SOURCE MUSIC</v>
      </c>
      <c r="X2808" s="1">
        <f>spotify_top_songs_audio_features[[#This Row],[streams]]</f>
        <v>37594842</v>
      </c>
      <c r="Y2808" t="str">
        <f>IF(Tabela2[[#This Row],[feat]]="","","Feat")</f>
        <v/>
      </c>
      <c r="Z2808" s="17" t="str">
        <f>CONCATENATE(INT(spotify_top_songs_audio_features[[#This Row],[duration_ms]]/(60*1000)),":",MOD(INT(spotify_top_songs_audio_features[[#This Row],[duration_ms]]/1000),60))</f>
        <v>2:44</v>
      </c>
      <c r="AA28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08" t="str">
        <f>spotify_top_songs_audio_features[[#This Row],[track_name]]</f>
        <v>EASY</v>
      </c>
    </row>
    <row r="2809" spans="1:28" x14ac:dyDescent="0.25">
      <c r="A2809" t="s">
        <v>433</v>
      </c>
      <c r="B2809" t="s">
        <v>434</v>
      </c>
      <c r="C2809" t="s">
        <v>435</v>
      </c>
      <c r="D2809" t="s">
        <v>436</v>
      </c>
      <c r="E2809" t="s">
        <v>23</v>
      </c>
      <c r="F2809" t="s">
        <v>24</v>
      </c>
      <c r="G2809" t="s">
        <v>25</v>
      </c>
      <c r="H2809">
        <v>739</v>
      </c>
      <c r="I2809">
        <v>742</v>
      </c>
      <c r="J2809">
        <v>329</v>
      </c>
      <c r="K2809" t="s">
        <v>437</v>
      </c>
      <c r="L2809">
        <v>1.3899999999999999E-4</v>
      </c>
      <c r="M2809">
        <v>229</v>
      </c>
      <c r="N2809">
        <v>659</v>
      </c>
      <c r="O2809">
        <v>-4586</v>
      </c>
      <c r="P2809">
        <v>124016</v>
      </c>
      <c r="Q2809">
        <v>189000</v>
      </c>
      <c r="R2809">
        <v>7</v>
      </c>
      <c r="S2809">
        <v>37581668</v>
      </c>
      <c r="U2809" t="str">
        <f>IFERROR(LEFT(spotify_top_songs_audio_features[[#This Row],[artist_names]],SEARCH(",",spotify_top_songs_audio_features[[#This Row],[artist_names]])-1),spotify_top_songs_audio_features[[#This Row],[artist_names]])</f>
        <v>Charli XCX</v>
      </c>
      <c r="V2809" t="str">
        <f>IFERROR(MID(spotify_top_songs_audio_features[[#This Row],[artist_names]],SEARCH(",",spotify_top_songs_audio_features[[#This Row],[artist_names]])+2,99),"")</f>
        <v>Troye Sivan</v>
      </c>
      <c r="W2809" t="str">
        <f>spotify_top_songs_audio_features[[#This Row],[source]]</f>
        <v>Atlantic Records UK</v>
      </c>
      <c r="X2809" s="1">
        <f>spotify_top_songs_audio_features[[#This Row],[streams]]</f>
        <v>37581668</v>
      </c>
      <c r="Y2809" t="str">
        <f>IF(Tabela2[[#This Row],[feat]]="","","Feat")</f>
        <v>Feat</v>
      </c>
      <c r="Z2809" s="17" t="str">
        <f>CONCATENATE(INT(spotify_top_songs_audio_features[[#This Row],[duration_ms]]/(60*1000)),":",MOD(INT(spotify_top_songs_audio_features[[#This Row],[duration_ms]]/1000),60))</f>
        <v>3:9</v>
      </c>
      <c r="AA28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809" t="str">
        <f>spotify_top_songs_audio_features[[#This Row],[track_name]]</f>
        <v>1999</v>
      </c>
    </row>
    <row r="2810" spans="1:28" x14ac:dyDescent="0.25">
      <c r="A2810" t="s">
        <v>13764</v>
      </c>
      <c r="B2810" t="s">
        <v>165</v>
      </c>
      <c r="C2810" t="s">
        <v>13765</v>
      </c>
      <c r="D2810" t="s">
        <v>96</v>
      </c>
      <c r="E2810" t="s">
        <v>31</v>
      </c>
      <c r="F2810" t="s">
        <v>24</v>
      </c>
      <c r="G2810" t="s">
        <v>25</v>
      </c>
      <c r="H2810">
        <v>52</v>
      </c>
      <c r="I2810">
        <v>538</v>
      </c>
      <c r="J2810">
        <v>206</v>
      </c>
      <c r="K2810" t="s">
        <v>153</v>
      </c>
      <c r="L2810">
        <v>187</v>
      </c>
      <c r="M2810">
        <v>119</v>
      </c>
      <c r="N2810">
        <v>177</v>
      </c>
      <c r="O2810">
        <v>-8109</v>
      </c>
      <c r="P2810">
        <v>141894</v>
      </c>
      <c r="Q2810">
        <v>345133</v>
      </c>
      <c r="R2810">
        <v>6</v>
      </c>
      <c r="S2810">
        <v>37556016</v>
      </c>
      <c r="U2810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2810" t="str">
        <f>IFERROR(MID(spotify_top_songs_audio_features[[#This Row],[artist_names]],SEARCH(",",spotify_top_songs_audio_features[[#This Row],[artist_names]])+2,99),"")</f>
        <v/>
      </c>
      <c r="W2810" t="str">
        <f>spotify_top_songs_audio_features[[#This Row],[source]]</f>
        <v>Warner Records</v>
      </c>
      <c r="X2810" s="1">
        <f>spotify_top_songs_audio_features[[#This Row],[streams]]</f>
        <v>37556016</v>
      </c>
      <c r="Y2810" t="str">
        <f>IF(Tabela2[[#This Row],[feat]]="","","Feat")</f>
        <v/>
      </c>
      <c r="Z2810" s="17" t="str">
        <f>CONCATENATE(INT(spotify_top_songs_audio_features[[#This Row],[duration_ms]]/(60*1000)),":",MOD(INT(spotify_top_songs_audio_features[[#This Row],[duration_ms]]/1000),60))</f>
        <v>5:45</v>
      </c>
      <c r="AA28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10" t="str">
        <f>spotify_top_songs_audio_features[[#This Row],[track_name]]</f>
        <v>Self Care</v>
      </c>
    </row>
    <row r="2811" spans="1:28" x14ac:dyDescent="0.25">
      <c r="A2811" t="s">
        <v>14093</v>
      </c>
      <c r="B2811" t="s">
        <v>3528</v>
      </c>
      <c r="C2811" t="s">
        <v>9357</v>
      </c>
      <c r="D2811" t="s">
        <v>210</v>
      </c>
      <c r="E2811" t="s">
        <v>43</v>
      </c>
      <c r="F2811" t="s">
        <v>24</v>
      </c>
      <c r="G2811" t="s">
        <v>25</v>
      </c>
      <c r="H2811">
        <v>687</v>
      </c>
      <c r="I2811">
        <v>409</v>
      </c>
      <c r="J2811">
        <v>311</v>
      </c>
      <c r="K2811" t="s">
        <v>3832</v>
      </c>
      <c r="L2811">
        <v>0</v>
      </c>
      <c r="M2811">
        <v>126</v>
      </c>
      <c r="N2811">
        <v>16</v>
      </c>
      <c r="O2811">
        <v>-7751</v>
      </c>
      <c r="P2811">
        <v>111861</v>
      </c>
      <c r="Q2811">
        <v>232600</v>
      </c>
      <c r="R2811">
        <v>10</v>
      </c>
      <c r="S2811">
        <v>37539336</v>
      </c>
      <c r="U2811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2811" t="str">
        <f>IFERROR(MID(spotify_top_songs_audio_features[[#This Row],[artist_names]],SEARCH(",",spotify_top_songs_audio_features[[#This Row],[artist_names]])+2,99),"")</f>
        <v/>
      </c>
      <c r="W2811" t="str">
        <f>spotify_top_songs_audio_features[[#This Row],[source]]</f>
        <v>Capitol Records (US1A)</v>
      </c>
      <c r="X2811" s="1">
        <f>spotify_top_songs_audio_features[[#This Row],[streams]]</f>
        <v>37539336</v>
      </c>
      <c r="Y2811" t="str">
        <f>IF(Tabela2[[#This Row],[feat]]="","","Feat")</f>
        <v/>
      </c>
      <c r="Z2811" s="17" t="str">
        <f>CONCATENATE(INT(spotify_top_songs_audio_features[[#This Row],[duration_ms]]/(60*1000)),":",MOD(INT(spotify_top_songs_audio_features[[#This Row],[duration_ms]]/1000),60))</f>
        <v>3:52</v>
      </c>
      <c r="AA28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811" t="str">
        <f>spotify_top_songs_audio_features[[#This Row],[track_name]]</f>
        <v>This Town</v>
      </c>
    </row>
    <row r="2812" spans="1:28" x14ac:dyDescent="0.25">
      <c r="A2812" t="s">
        <v>6368</v>
      </c>
      <c r="B2812" t="s">
        <v>649</v>
      </c>
      <c r="C2812" t="s">
        <v>6369</v>
      </c>
      <c r="D2812" t="s">
        <v>282</v>
      </c>
      <c r="E2812" t="s">
        <v>31</v>
      </c>
      <c r="F2812" t="s">
        <v>24</v>
      </c>
      <c r="G2812" t="s">
        <v>25</v>
      </c>
      <c r="H2812">
        <v>339</v>
      </c>
      <c r="I2812">
        <v>492</v>
      </c>
      <c r="J2812">
        <v>559</v>
      </c>
      <c r="K2812" t="s">
        <v>6370</v>
      </c>
      <c r="L2812">
        <v>377</v>
      </c>
      <c r="M2812">
        <v>147</v>
      </c>
      <c r="N2812">
        <v>102</v>
      </c>
      <c r="O2812">
        <v>-10661</v>
      </c>
      <c r="P2812">
        <v>151865</v>
      </c>
      <c r="Q2812">
        <v>389107</v>
      </c>
      <c r="R2812">
        <v>3</v>
      </c>
      <c r="S2812">
        <v>37508246</v>
      </c>
      <c r="U2812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2812" t="str">
        <f>IFERROR(MID(spotify_top_songs_audio_features[[#This Row],[artist_names]],SEARCH(",",spotify_top_songs_audio_features[[#This Row],[artist_names]])+2,99),"")</f>
        <v/>
      </c>
      <c r="W2812" t="str">
        <f>spotify_top_songs_audio_features[[#This Row],[source]]</f>
        <v>Columbia</v>
      </c>
      <c r="X2812" s="1">
        <f>spotify_top_songs_audio_features[[#This Row],[streams]]</f>
        <v>37508246</v>
      </c>
      <c r="Y2812" t="str">
        <f>IF(Tabela2[[#This Row],[feat]]="","","Feat")</f>
        <v/>
      </c>
      <c r="Z2812" s="17" t="str">
        <f>CONCATENATE(INT(spotify_top_songs_audio_features[[#This Row],[duration_ms]]/(60*1000)),":",MOD(INT(spotify_top_songs_audio_features[[#This Row],[duration_ms]]/1000),60))</f>
        <v>6:29</v>
      </c>
      <c r="AA28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12" t="str">
        <f>spotify_top_songs_audio_features[[#This Row],[track_name]]</f>
        <v>My Little Love</v>
      </c>
    </row>
    <row r="2813" spans="1:28" x14ac:dyDescent="0.25">
      <c r="A2813" t="s">
        <v>10289</v>
      </c>
      <c r="B2813" t="s">
        <v>10290</v>
      </c>
      <c r="C2813" t="s">
        <v>10291</v>
      </c>
      <c r="D2813" t="s">
        <v>445</v>
      </c>
      <c r="E2813" t="s">
        <v>31</v>
      </c>
      <c r="F2813" t="s">
        <v>24</v>
      </c>
      <c r="G2813" t="s">
        <v>25</v>
      </c>
      <c r="H2813">
        <v>743</v>
      </c>
      <c r="I2813">
        <v>87</v>
      </c>
      <c r="J2813">
        <v>212</v>
      </c>
      <c r="K2813" t="s">
        <v>4659</v>
      </c>
      <c r="L2813">
        <v>0</v>
      </c>
      <c r="M2813">
        <v>299</v>
      </c>
      <c r="N2813">
        <v>884</v>
      </c>
      <c r="O2813">
        <v>-2188</v>
      </c>
      <c r="P2813">
        <v>99079</v>
      </c>
      <c r="Q2813">
        <v>194184</v>
      </c>
      <c r="R2813">
        <v>5</v>
      </c>
      <c r="S2813">
        <v>37498108</v>
      </c>
      <c r="U2813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2813" t="str">
        <f>IFERROR(MID(spotify_top_songs_audio_features[[#This Row],[artist_names]],SEARCH(",",spotify_top_songs_audio_features[[#This Row],[artist_names]])+2,99),"")</f>
        <v>Swizz Beatz</v>
      </c>
      <c r="W2813" t="str">
        <f>spotify_top_songs_audio_features[[#This Row],[source]]</f>
        <v>Young Money Records, Inc.</v>
      </c>
      <c r="X2813" s="1">
        <f>spotify_top_songs_audio_features[[#This Row],[streams]]</f>
        <v>37498108</v>
      </c>
      <c r="Y2813" t="str">
        <f>IF(Tabela2[[#This Row],[feat]]="","","Feat")</f>
        <v>Feat</v>
      </c>
      <c r="Z2813" s="17" t="str">
        <f>CONCATENATE(INT(spotify_top_songs_audio_features[[#This Row],[duration_ms]]/(60*1000)),":",MOD(INT(spotify_top_songs_audio_features[[#This Row],[duration_ms]]/1000),60))</f>
        <v>3:14</v>
      </c>
      <c r="AA28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13" t="str">
        <f>spotify_top_songs_audio_features[[#This Row],[track_name]]</f>
        <v>Uproar</v>
      </c>
    </row>
    <row r="2814" spans="1:28" x14ac:dyDescent="0.25">
      <c r="A2814" t="s">
        <v>10009</v>
      </c>
      <c r="B2814" t="s">
        <v>10010</v>
      </c>
      <c r="C2814" t="s">
        <v>10011</v>
      </c>
      <c r="D2814" t="s">
        <v>22</v>
      </c>
      <c r="E2814" t="s">
        <v>97</v>
      </c>
      <c r="F2814" t="s">
        <v>32</v>
      </c>
      <c r="G2814" t="s">
        <v>25</v>
      </c>
      <c r="H2814">
        <v>614</v>
      </c>
      <c r="I2814">
        <v>598</v>
      </c>
      <c r="J2814">
        <v>561</v>
      </c>
      <c r="K2814" t="s">
        <v>6472</v>
      </c>
      <c r="L2814">
        <v>0</v>
      </c>
      <c r="M2814">
        <v>1</v>
      </c>
      <c r="N2814">
        <v>565</v>
      </c>
      <c r="O2814">
        <v>-6335</v>
      </c>
      <c r="P2814">
        <v>105803</v>
      </c>
      <c r="Q2814">
        <v>129478</v>
      </c>
      <c r="R2814">
        <v>17</v>
      </c>
      <c r="S2814">
        <v>37488347</v>
      </c>
      <c r="U2814" t="str">
        <f>IFERROR(LEFT(spotify_top_songs_audio_features[[#This Row],[artist_names]],SEARCH(",",spotify_top_songs_audio_features[[#This Row],[artist_names]])-1),spotify_top_songs_audio_features[[#This Row],[artist_names]])</f>
        <v>Chris Brown</v>
      </c>
      <c r="V2814" t="str">
        <f>IFERROR(MID(spotify_top_songs_audio_features[[#This Row],[artist_names]],SEARCH(",",spotify_top_songs_audio_features[[#This Row],[artist_names]])+2,99),"")</f>
        <v/>
      </c>
      <c r="W2814" t="str">
        <f>spotify_top_songs_audio_features[[#This Row],[source]]</f>
        <v>RCA Records Label</v>
      </c>
      <c r="X2814" s="1">
        <f>spotify_top_songs_audio_features[[#This Row],[streams]]</f>
        <v>37488347</v>
      </c>
      <c r="Y2814" t="str">
        <f>IF(Tabela2[[#This Row],[feat]]="","","Feat")</f>
        <v/>
      </c>
      <c r="Z2814" s="17" t="str">
        <f>CONCATENATE(INT(spotify_top_songs_audio_features[[#This Row],[duration_ms]]/(60*1000)),":",MOD(INT(spotify_top_songs_audio_features[[#This Row],[duration_ms]]/1000),60))</f>
        <v>2:9</v>
      </c>
      <c r="AA28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814" t="str">
        <f>spotify_top_songs_audio_features[[#This Row],[track_name]]</f>
        <v>Questions</v>
      </c>
    </row>
    <row r="2815" spans="1:28" x14ac:dyDescent="0.25">
      <c r="A2815" t="s">
        <v>6715</v>
      </c>
      <c r="B2815" t="s">
        <v>463</v>
      </c>
      <c r="C2815" t="s">
        <v>6716</v>
      </c>
      <c r="D2815" t="s">
        <v>385</v>
      </c>
      <c r="E2815" t="s">
        <v>113</v>
      </c>
      <c r="F2815" t="s">
        <v>24</v>
      </c>
      <c r="G2815" t="s">
        <v>25</v>
      </c>
      <c r="H2815">
        <v>746</v>
      </c>
      <c r="I2815">
        <v>798</v>
      </c>
      <c r="J2815">
        <v>349</v>
      </c>
      <c r="K2815" t="s">
        <v>1882</v>
      </c>
      <c r="L2815">
        <v>0</v>
      </c>
      <c r="M2815">
        <v>139</v>
      </c>
      <c r="N2815">
        <v>553</v>
      </c>
      <c r="O2815">
        <v>-8382</v>
      </c>
      <c r="P2815">
        <v>109968</v>
      </c>
      <c r="Q2815">
        <v>214827</v>
      </c>
      <c r="R2815">
        <v>5</v>
      </c>
      <c r="S2815">
        <v>37471930</v>
      </c>
      <c r="U2815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815" t="str">
        <f>IFERROR(MID(spotify_top_songs_audio_features[[#This Row],[artist_names]],SEARCH(",",spotify_top_songs_audio_features[[#This Row],[artist_names]])+2,99),"")</f>
        <v/>
      </c>
      <c r="W2815" t="str">
        <f>spotify_top_songs_audio_features[[#This Row],[source]]</f>
        <v>Aftermath</v>
      </c>
      <c r="X2815" s="1">
        <f>spotify_top_songs_audio_features[[#This Row],[streams]]</f>
        <v>37471930</v>
      </c>
      <c r="Y2815" t="str">
        <f>IF(Tabela2[[#This Row],[feat]]="","","Feat")</f>
        <v/>
      </c>
      <c r="Z2815" s="17" t="str">
        <f>CONCATENATE(INT(spotify_top_songs_audio_features[[#This Row],[duration_ms]]/(60*1000)),":",MOD(INT(spotify_top_songs_audio_features[[#This Row],[duration_ms]]/1000),60))</f>
        <v>3:34</v>
      </c>
      <c r="AA28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15" t="str">
        <f>spotify_top_songs_audio_features[[#This Row],[track_name]]</f>
        <v>FEEL.</v>
      </c>
    </row>
    <row r="2816" spans="1:28" x14ac:dyDescent="0.25">
      <c r="A2816" t="s">
        <v>9322</v>
      </c>
      <c r="B2816" t="s">
        <v>9323</v>
      </c>
      <c r="C2816" t="s">
        <v>9324</v>
      </c>
      <c r="D2816" t="s">
        <v>1807</v>
      </c>
      <c r="E2816" t="s">
        <v>177</v>
      </c>
      <c r="F2816" t="s">
        <v>24</v>
      </c>
      <c r="G2816" t="s">
        <v>25</v>
      </c>
      <c r="H2816">
        <v>762</v>
      </c>
      <c r="I2816">
        <v>631</v>
      </c>
      <c r="J2816">
        <v>544</v>
      </c>
      <c r="K2816" t="s">
        <v>740</v>
      </c>
      <c r="L2816">
        <v>0</v>
      </c>
      <c r="M2816">
        <v>146</v>
      </c>
      <c r="N2816">
        <v>379</v>
      </c>
      <c r="O2816">
        <v>-4837</v>
      </c>
      <c r="P2816">
        <v>118969</v>
      </c>
      <c r="Q2816">
        <v>228875</v>
      </c>
      <c r="R2816">
        <v>9</v>
      </c>
      <c r="S2816">
        <v>37459400</v>
      </c>
      <c r="U2816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2816" t="str">
        <f>IFERROR(MID(spotify_top_songs_audio_features[[#This Row],[artist_names]],SEARCH(",",spotify_top_songs_audio_features[[#This Row],[artist_names]])+2,99),"")</f>
        <v>Lenny Tavárez</v>
      </c>
      <c r="W2816" t="str">
        <f>spotify_top_songs_audio_features[[#This Row],[source]]</f>
        <v>WEA Latina</v>
      </c>
      <c r="X2816" s="1">
        <f>spotify_top_songs_audio_features[[#This Row],[streams]]</f>
        <v>37459400</v>
      </c>
      <c r="Y2816" t="str">
        <f>IF(Tabela2[[#This Row],[feat]]="","","Feat")</f>
        <v>Feat</v>
      </c>
      <c r="Z2816" s="17" t="str">
        <f>CONCATENATE(INT(spotify_top_songs_audio_features[[#This Row],[duration_ms]]/(60*1000)),":",MOD(INT(spotify_top_songs_audio_features[[#This Row],[duration_ms]]/1000),60))</f>
        <v>3:48</v>
      </c>
      <c r="AA28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816" t="str">
        <f>spotify_top_songs_audio_features[[#This Row],[track_name]]</f>
        <v>Nena Maldición (feat. Lenny Tavárez)</v>
      </c>
    </row>
    <row r="2817" spans="1:28" x14ac:dyDescent="0.25">
      <c r="A2817" t="s">
        <v>6234</v>
      </c>
      <c r="B2817" t="s">
        <v>6235</v>
      </c>
      <c r="C2817" t="s">
        <v>6236</v>
      </c>
      <c r="D2817" t="s">
        <v>4879</v>
      </c>
      <c r="E2817" t="s">
        <v>31</v>
      </c>
      <c r="F2817" t="s">
        <v>32</v>
      </c>
      <c r="G2817" t="s">
        <v>25</v>
      </c>
      <c r="H2817">
        <v>673</v>
      </c>
      <c r="I2817">
        <v>649</v>
      </c>
      <c r="J2817">
        <v>196</v>
      </c>
      <c r="K2817" t="s">
        <v>1473</v>
      </c>
      <c r="L2817">
        <v>0</v>
      </c>
      <c r="M2817">
        <v>122</v>
      </c>
      <c r="N2817">
        <v>47</v>
      </c>
      <c r="O2817">
        <v>-8433</v>
      </c>
      <c r="P2817">
        <v>153075</v>
      </c>
      <c r="Q2817">
        <v>153800</v>
      </c>
      <c r="R2817">
        <v>7</v>
      </c>
      <c r="S2817">
        <v>37454725</v>
      </c>
      <c r="U2817" t="str">
        <f>IFERROR(LEFT(spotify_top_songs_audio_features[[#This Row],[artist_names]],SEARCH(",",spotify_top_songs_audio_features[[#This Row],[artist_names]])-1),spotify_top_songs_audio_features[[#This Row],[artist_names]])</f>
        <v>Playboi Carti</v>
      </c>
      <c r="V2817" t="str">
        <f>IFERROR(MID(spotify_top_songs_audio_features[[#This Row],[artist_names]],SEARCH(",",spotify_top_songs_audio_features[[#This Row],[artist_names]])+2,99),"")</f>
        <v>Lil Uzi Vert</v>
      </c>
      <c r="W2817" t="str">
        <f>spotify_top_songs_audio_features[[#This Row],[source]]</f>
        <v>AWGE Label</v>
      </c>
      <c r="X2817" s="1">
        <f>spotify_top_songs_audio_features[[#This Row],[streams]]</f>
        <v>37454725</v>
      </c>
      <c r="Y2817" t="str">
        <f>IF(Tabela2[[#This Row],[feat]]="","","Feat")</f>
        <v>Feat</v>
      </c>
      <c r="Z2817" s="17" t="str">
        <f>CONCATENATE(INT(spotify_top_songs_audio_features[[#This Row],[duration_ms]]/(60*1000)),":",MOD(INT(spotify_top_songs_audio_features[[#This Row],[duration_ms]]/1000),60))</f>
        <v>2:33</v>
      </c>
      <c r="AA28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17" t="str">
        <f>spotify_top_songs_audio_features[[#This Row],[track_name]]</f>
        <v>Shoota (feat. Lil Uzi Vert)</v>
      </c>
    </row>
    <row r="2818" spans="1:28" x14ac:dyDescent="0.25">
      <c r="A2818" t="s">
        <v>8432</v>
      </c>
      <c r="B2818" t="s">
        <v>120</v>
      </c>
      <c r="C2818" t="s">
        <v>8433</v>
      </c>
      <c r="D2818" t="s">
        <v>122</v>
      </c>
      <c r="E2818" t="s">
        <v>70</v>
      </c>
      <c r="F2818" t="s">
        <v>24</v>
      </c>
      <c r="G2818" t="s">
        <v>25</v>
      </c>
      <c r="H2818">
        <v>74</v>
      </c>
      <c r="I2818">
        <v>613</v>
      </c>
      <c r="J2818">
        <v>145</v>
      </c>
      <c r="K2818" t="s">
        <v>3883</v>
      </c>
      <c r="L2818">
        <v>372</v>
      </c>
      <c r="M2818">
        <v>123</v>
      </c>
      <c r="N2818">
        <v>473</v>
      </c>
      <c r="O2818">
        <v>-488</v>
      </c>
      <c r="P2818">
        <v>75023</v>
      </c>
      <c r="Q2818">
        <v>166568</v>
      </c>
      <c r="R2818">
        <v>2</v>
      </c>
      <c r="S2818">
        <v>37434178</v>
      </c>
      <c r="U2818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2818" t="str">
        <f>IFERROR(MID(spotify_top_songs_audio_features[[#This Row],[artist_names]],SEARCH(",",spotify_top_songs_audio_features[[#This Row],[artist_names]])+2,99),"")</f>
        <v/>
      </c>
      <c r="W2818" t="str">
        <f>spotify_top_songs_audio_features[[#This Row],[source]]</f>
        <v>Bad Vibes Forever, LLC</v>
      </c>
      <c r="X2818" s="1">
        <f>spotify_top_songs_audio_features[[#This Row],[streams]]</f>
        <v>37434178</v>
      </c>
      <c r="Y2818" t="str">
        <f>IF(Tabela2[[#This Row],[feat]]="","","Feat")</f>
        <v/>
      </c>
      <c r="Z2818" s="17" t="str">
        <f>CONCATENATE(INT(spotify_top_songs_audio_features[[#This Row],[duration_ms]]/(60*1000)),":",MOD(INT(spotify_top_songs_audio_features[[#This Row],[duration_ms]]/1000),60))</f>
        <v>2:46</v>
      </c>
      <c r="AA28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818" t="str">
        <f>spotify_top_songs_audio_features[[#This Row],[track_name]]</f>
        <v>SAD!</v>
      </c>
    </row>
    <row r="2819" spans="1:28" x14ac:dyDescent="0.25">
      <c r="A2819" t="s">
        <v>447</v>
      </c>
      <c r="B2819" t="s">
        <v>448</v>
      </c>
      <c r="C2819" t="s">
        <v>449</v>
      </c>
      <c r="D2819" t="s">
        <v>450</v>
      </c>
      <c r="E2819" t="s">
        <v>86</v>
      </c>
      <c r="F2819" t="s">
        <v>32</v>
      </c>
      <c r="G2819" t="s">
        <v>25</v>
      </c>
      <c r="H2819">
        <v>695</v>
      </c>
      <c r="I2819">
        <v>775</v>
      </c>
      <c r="J2819">
        <v>887</v>
      </c>
      <c r="K2819" t="s">
        <v>451</v>
      </c>
      <c r="L2819">
        <v>191</v>
      </c>
      <c r="M2819">
        <v>702</v>
      </c>
      <c r="N2819">
        <v>869</v>
      </c>
      <c r="O2819">
        <v>-5041</v>
      </c>
      <c r="P2819">
        <v>180054</v>
      </c>
      <c r="Q2819">
        <v>141317</v>
      </c>
      <c r="R2819">
        <v>10</v>
      </c>
      <c r="S2819">
        <v>37423939</v>
      </c>
      <c r="U2819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2819" t="str">
        <f>IFERROR(MID(spotify_top_songs_audio_features[[#This Row],[artist_names]],SEARCH(",",spotify_top_songs_audio_features[[#This Row],[artist_names]])+2,99),"")</f>
        <v/>
      </c>
      <c r="W2819" t="str">
        <f>spotify_top_songs_audio_features[[#This Row],[source]]</f>
        <v>WM Brazil</v>
      </c>
      <c r="X2819" s="1">
        <f>spotify_top_songs_audio_features[[#This Row],[streams]]</f>
        <v>37423939</v>
      </c>
      <c r="Y2819" t="str">
        <f>IF(Tabela2[[#This Row],[feat]]="","","Feat")</f>
        <v/>
      </c>
      <c r="Z2819" s="17" t="str">
        <f>CONCATENATE(INT(spotify_top_songs_audio_features[[#This Row],[duration_ms]]/(60*1000)),":",MOD(INT(spotify_top_songs_audio_features[[#This Row],[duration_ms]]/1000),60))</f>
        <v>2:21</v>
      </c>
      <c r="AA28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19" t="str">
        <f>spotify_top_songs_audio_features[[#This Row],[track_name]]</f>
        <v>Paradinha</v>
      </c>
    </row>
    <row r="2820" spans="1:28" x14ac:dyDescent="0.25">
      <c r="A2820" t="s">
        <v>9223</v>
      </c>
      <c r="B2820" t="s">
        <v>864</v>
      </c>
      <c r="C2820" t="s">
        <v>7713</v>
      </c>
      <c r="D2820" t="s">
        <v>866</v>
      </c>
      <c r="E2820" t="s">
        <v>113</v>
      </c>
      <c r="F2820" t="s">
        <v>24</v>
      </c>
      <c r="G2820" t="s">
        <v>25</v>
      </c>
      <c r="H2820">
        <v>681</v>
      </c>
      <c r="I2820">
        <v>603</v>
      </c>
      <c r="J2820">
        <v>458</v>
      </c>
      <c r="K2820" t="s">
        <v>4175</v>
      </c>
      <c r="L2820">
        <v>0</v>
      </c>
      <c r="M2820">
        <v>159</v>
      </c>
      <c r="N2820">
        <v>643</v>
      </c>
      <c r="O2820">
        <v>-5533</v>
      </c>
      <c r="P2820">
        <v>79007</v>
      </c>
      <c r="Q2820">
        <v>167120</v>
      </c>
      <c r="R2820">
        <v>6</v>
      </c>
      <c r="S2820">
        <v>37397405</v>
      </c>
      <c r="U2820" t="str">
        <f>IFERROR(LEFT(spotify_top_songs_audio_features[[#This Row],[artist_names]],SEARCH(",",spotify_top_songs_audio_features[[#This Row],[artist_names]])-1),spotify_top_songs_audio_features[[#This Row],[artist_names]])</f>
        <v>Jonas Brothers</v>
      </c>
      <c r="V2820" t="str">
        <f>IFERROR(MID(spotify_top_songs_audio_features[[#This Row],[artist_names]],SEARCH(",",spotify_top_songs_audio_features[[#This Row],[artist_names]])+2,99),"")</f>
        <v/>
      </c>
      <c r="W2820" t="str">
        <f>spotify_top_songs_audio_features[[#This Row],[source]]</f>
        <v>Jonas Brothers Recording</v>
      </c>
      <c r="X2820" s="1">
        <f>spotify_top_songs_audio_features[[#This Row],[streams]]</f>
        <v>37397405</v>
      </c>
      <c r="Y2820" t="str">
        <f>IF(Tabela2[[#This Row],[feat]]="","","Feat")</f>
        <v/>
      </c>
      <c r="Z2820" s="17" t="str">
        <f>CONCATENATE(INT(spotify_top_songs_audio_features[[#This Row],[duration_ms]]/(60*1000)),":",MOD(INT(spotify_top_songs_audio_features[[#This Row],[duration_ms]]/1000),60))</f>
        <v>2:47</v>
      </c>
      <c r="AA28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20" t="str">
        <f>spotify_top_songs_audio_features[[#This Row],[track_name]]</f>
        <v>Cool</v>
      </c>
    </row>
    <row r="2821" spans="1:28" x14ac:dyDescent="0.25">
      <c r="A2821" t="s">
        <v>9077</v>
      </c>
      <c r="B2821" t="s">
        <v>9078</v>
      </c>
      <c r="C2821" t="s">
        <v>9079</v>
      </c>
      <c r="D2821" t="s">
        <v>96</v>
      </c>
      <c r="E2821" t="s">
        <v>58</v>
      </c>
      <c r="F2821" t="s">
        <v>24</v>
      </c>
      <c r="G2821" t="s">
        <v>25</v>
      </c>
      <c r="H2821">
        <v>656</v>
      </c>
      <c r="I2821">
        <v>838</v>
      </c>
      <c r="J2821">
        <v>41</v>
      </c>
      <c r="K2821" t="s">
        <v>4993</v>
      </c>
      <c r="L2821">
        <v>281</v>
      </c>
      <c r="M2821">
        <v>207</v>
      </c>
      <c r="N2821">
        <v>74</v>
      </c>
      <c r="O2821">
        <v>-8407</v>
      </c>
      <c r="P2821">
        <v>132981</v>
      </c>
      <c r="Q2821">
        <v>131253</v>
      </c>
      <c r="R2821">
        <v>5</v>
      </c>
      <c r="S2821">
        <v>37377350</v>
      </c>
      <c r="U2821" t="str">
        <f>IFERROR(LEFT(spotify_top_songs_audio_features[[#This Row],[artist_names]],SEARCH(",",spotify_top_songs_audio_features[[#This Row],[artist_names]])-1),spotify_top_songs_audio_features[[#This Row],[artist_names]])</f>
        <v>PinkPantheress</v>
      </c>
      <c r="V2821" t="str">
        <f>IFERROR(MID(spotify_top_songs_audio_features[[#This Row],[artist_names]],SEARCH(",",spotify_top_songs_audio_features[[#This Row],[artist_names]])+2,99),"")</f>
        <v/>
      </c>
      <c r="W2821" t="str">
        <f>spotify_top_songs_audio_features[[#This Row],[source]]</f>
        <v>Warner Records</v>
      </c>
      <c r="X2821" s="1">
        <f>spotify_top_songs_audio_features[[#This Row],[streams]]</f>
        <v>37377350</v>
      </c>
      <c r="Y2821" t="str">
        <f>IF(Tabela2[[#This Row],[feat]]="","","Feat")</f>
        <v/>
      </c>
      <c r="Z2821" s="17" t="str">
        <f>CONCATENATE(INT(spotify_top_songs_audio_features[[#This Row],[duration_ms]]/(60*1000)),":",MOD(INT(spotify_top_songs_audio_features[[#This Row],[duration_ms]]/1000),60))</f>
        <v>2:11</v>
      </c>
      <c r="AA28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821" t="str">
        <f>spotify_top_songs_audio_features[[#This Row],[track_name]]</f>
        <v>Boy's a Liar</v>
      </c>
    </row>
    <row r="2822" spans="1:28" x14ac:dyDescent="0.25">
      <c r="A2822" t="s">
        <v>9013</v>
      </c>
      <c r="B2822" t="s">
        <v>2232</v>
      </c>
      <c r="C2822" t="s">
        <v>9014</v>
      </c>
      <c r="D2822" t="s">
        <v>2234</v>
      </c>
      <c r="E2822" t="s">
        <v>102</v>
      </c>
      <c r="F2822" t="s">
        <v>24</v>
      </c>
      <c r="G2822" t="s">
        <v>25</v>
      </c>
      <c r="H2822">
        <v>735</v>
      </c>
      <c r="I2822">
        <v>47</v>
      </c>
      <c r="J2822">
        <v>1</v>
      </c>
      <c r="K2822" t="s">
        <v>5193</v>
      </c>
      <c r="L2822">
        <v>105</v>
      </c>
      <c r="M2822">
        <v>32</v>
      </c>
      <c r="N2822">
        <v>897</v>
      </c>
      <c r="O2822">
        <v>-9405</v>
      </c>
      <c r="P2822">
        <v>87971</v>
      </c>
      <c r="Q2822">
        <v>192621</v>
      </c>
      <c r="R2822">
        <v>4</v>
      </c>
      <c r="S2822">
        <v>37366187</v>
      </c>
      <c r="U2822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2822" t="str">
        <f>IFERROR(MID(spotify_top_songs_audio_features[[#This Row],[artist_names]],SEARCH(",",spotify_top_songs_audio_features[[#This Row],[artist_names]])+2,99),"")</f>
        <v/>
      </c>
      <c r="W2822" t="str">
        <f>spotify_top_songs_audio_features[[#This Row],[source]]</f>
        <v>Universal Music New Zealand Limited</v>
      </c>
      <c r="X2822" s="1">
        <f>spotify_top_songs_audio_features[[#This Row],[streams]]</f>
        <v>37366187</v>
      </c>
      <c r="Y2822" t="str">
        <f>IF(Tabela2[[#This Row],[feat]]="","","Feat")</f>
        <v/>
      </c>
      <c r="Z2822" s="17" t="str">
        <f>CONCATENATE(INT(spotify_top_songs_audio_features[[#This Row],[duration_ms]]/(60*1000)),":",MOD(INT(spotify_top_songs_audio_features[[#This Row],[duration_ms]]/1000),60))</f>
        <v>3:12</v>
      </c>
      <c r="AA28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822" t="str">
        <f>spotify_top_songs_audio_features[[#This Row],[track_name]]</f>
        <v>Solar Power</v>
      </c>
    </row>
    <row r="2823" spans="1:28" x14ac:dyDescent="0.25">
      <c r="A2823" t="s">
        <v>17219</v>
      </c>
      <c r="B2823" t="s">
        <v>120</v>
      </c>
      <c r="C2823" t="s">
        <v>10719</v>
      </c>
      <c r="D2823" t="s">
        <v>264</v>
      </c>
      <c r="E2823" t="s">
        <v>31</v>
      </c>
      <c r="F2823" t="s">
        <v>24</v>
      </c>
      <c r="G2823" t="s">
        <v>25</v>
      </c>
      <c r="H2823">
        <v>763</v>
      </c>
      <c r="I2823">
        <v>726</v>
      </c>
      <c r="J2823">
        <v>282</v>
      </c>
      <c r="K2823" t="s">
        <v>1535</v>
      </c>
      <c r="L2823">
        <v>0</v>
      </c>
      <c r="M2823">
        <v>976</v>
      </c>
      <c r="N2823">
        <v>349</v>
      </c>
      <c r="O2823">
        <v>-6405</v>
      </c>
      <c r="P2823">
        <v>139059</v>
      </c>
      <c r="Q2823">
        <v>126346</v>
      </c>
      <c r="R2823">
        <v>39</v>
      </c>
      <c r="S2823">
        <v>37351508</v>
      </c>
      <c r="U2823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2823" t="str">
        <f>IFERROR(MID(spotify_top_songs_audio_features[[#This Row],[artist_names]],SEARCH(",",spotify_top_songs_audio_features[[#This Row],[artist_names]])+2,99),"")</f>
        <v/>
      </c>
      <c r="W2823" t="str">
        <f>spotify_top_songs_audio_features[[#This Row],[source]]</f>
        <v>Bad Vibes Forever / EMPIRE</v>
      </c>
      <c r="X2823" s="1">
        <f>spotify_top_songs_audio_features[[#This Row],[streams]]</f>
        <v>37351508</v>
      </c>
      <c r="Y2823" t="str">
        <f>IF(Tabela2[[#This Row],[feat]]="","","Feat")</f>
        <v/>
      </c>
      <c r="Z2823" s="17" t="str">
        <f>CONCATENATE(INT(spotify_top_songs_audio_features[[#This Row],[duration_ms]]/(60*1000)),":",MOD(INT(spotify_top_songs_audio_features[[#This Row],[duration_ms]]/1000),60))</f>
        <v>2:6</v>
      </c>
      <c r="AA28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23" t="str">
        <f>spotify_top_songs_audio_features[[#This Row],[track_name]]</f>
        <v>Look At Me!</v>
      </c>
    </row>
    <row r="2824" spans="1:28" x14ac:dyDescent="0.25">
      <c r="A2824" t="s">
        <v>7506</v>
      </c>
      <c r="B2824" t="s">
        <v>7507</v>
      </c>
      <c r="C2824" t="s">
        <v>7508</v>
      </c>
      <c r="D2824" t="s">
        <v>2382</v>
      </c>
      <c r="E2824" t="s">
        <v>469</v>
      </c>
      <c r="F2824" t="s">
        <v>24</v>
      </c>
      <c r="G2824" t="s">
        <v>152</v>
      </c>
      <c r="H2824">
        <v>532</v>
      </c>
      <c r="I2824">
        <v>426</v>
      </c>
      <c r="J2824">
        <v>288</v>
      </c>
      <c r="K2824" t="s">
        <v>6950</v>
      </c>
      <c r="L2824">
        <v>0</v>
      </c>
      <c r="M2824">
        <v>134</v>
      </c>
      <c r="N2824">
        <v>137</v>
      </c>
      <c r="O2824">
        <v>-6117</v>
      </c>
      <c r="P2824">
        <v>149898</v>
      </c>
      <c r="Q2824">
        <v>201905</v>
      </c>
      <c r="R2824">
        <v>4</v>
      </c>
      <c r="S2824">
        <v>37311739</v>
      </c>
      <c r="U2824" t="str">
        <f>IFERROR(LEFT(spotify_top_songs_audio_features[[#This Row],[artist_names]],SEARCH(",",spotify_top_songs_audio_features[[#This Row],[artist_names]])-1),spotify_top_songs_audio_features[[#This Row],[artist_names]])</f>
        <v>Jimin</v>
      </c>
      <c r="V2824" t="str">
        <f>IFERROR(MID(spotify_top_songs_audio_features[[#This Row],[artist_names]],SEARCH(",",spotify_top_songs_audio_features[[#This Row],[artist_names]])+2,99),"")</f>
        <v>HA SUNG WOON</v>
      </c>
      <c r="W2824" t="str">
        <f>spotify_top_songs_audio_features[[#This Row],[source]]</f>
        <v>Genie Music Corporation, Stone Music Entertainment</v>
      </c>
      <c r="X2824" s="1">
        <f>spotify_top_songs_audio_features[[#This Row],[streams]]</f>
        <v>37311739</v>
      </c>
      <c r="Y2824" t="str">
        <f>IF(Tabela2[[#This Row],[feat]]="","","Feat")</f>
        <v>Feat</v>
      </c>
      <c r="Z2824" s="17" t="str">
        <f>CONCATENATE(INT(spotify_top_songs_audio_features[[#This Row],[duration_ms]]/(60*1000)),":",MOD(INT(spotify_top_songs_audio_features[[#This Row],[duration_ms]]/1000),60))</f>
        <v>3:21</v>
      </c>
      <c r="AA28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824" t="str">
        <f>spotify_top_songs_audio_features[[#This Row],[track_name]]</f>
        <v>With you</v>
      </c>
    </row>
    <row r="2825" spans="1:28" x14ac:dyDescent="0.25">
      <c r="A2825" t="s">
        <v>5666</v>
      </c>
      <c r="B2825" t="s">
        <v>5667</v>
      </c>
      <c r="C2825" t="s">
        <v>5668</v>
      </c>
      <c r="D2825" t="s">
        <v>436</v>
      </c>
      <c r="E2825" t="s">
        <v>113</v>
      </c>
      <c r="F2825" t="s">
        <v>32</v>
      </c>
      <c r="G2825" t="s">
        <v>25</v>
      </c>
      <c r="H2825">
        <v>495</v>
      </c>
      <c r="I2825">
        <v>856</v>
      </c>
      <c r="J2825">
        <v>311</v>
      </c>
      <c r="K2825" t="s">
        <v>5669</v>
      </c>
      <c r="L2825">
        <v>0</v>
      </c>
      <c r="M2825">
        <v>103</v>
      </c>
      <c r="N2825">
        <v>609</v>
      </c>
      <c r="O2825">
        <v>-5123</v>
      </c>
      <c r="P2825">
        <v>158024</v>
      </c>
      <c r="Q2825">
        <v>154667</v>
      </c>
      <c r="R2825">
        <v>7</v>
      </c>
      <c r="S2825">
        <v>37288201</v>
      </c>
      <c r="U2825" t="str">
        <f>IFERROR(LEFT(spotify_top_songs_audio_features[[#This Row],[artist_names]],SEARCH(",",spotify_top_songs_audio_features[[#This Row],[artist_names]])-1),spotify_top_songs_audio_features[[#This Row],[artist_names]])</f>
        <v>MARINA</v>
      </c>
      <c r="V2825" t="str">
        <f>IFERROR(MID(spotify_top_songs_audio_features[[#This Row],[artist_names]],SEARCH(",",spotify_top_songs_audio_features[[#This Row],[artist_names]])+2,99),"")</f>
        <v/>
      </c>
      <c r="W2825" t="str">
        <f>spotify_top_songs_audio_features[[#This Row],[source]]</f>
        <v>Atlantic Records UK</v>
      </c>
      <c r="X2825" s="1">
        <f>spotify_top_songs_audio_features[[#This Row],[streams]]</f>
        <v>37288201</v>
      </c>
      <c r="Y2825" t="str">
        <f>IF(Tabela2[[#This Row],[feat]]="","","Feat")</f>
        <v/>
      </c>
      <c r="Z2825" s="17" t="str">
        <f>CONCATENATE(INT(spotify_top_songs_audio_features[[#This Row],[duration_ms]]/(60*1000)),":",MOD(INT(spotify_top_songs_audio_features[[#This Row],[duration_ms]]/1000),60))</f>
        <v>2:34</v>
      </c>
      <c r="AA28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25" t="str">
        <f>spotify_top_songs_audio_features[[#This Row],[track_name]]</f>
        <v>Bubblegum Bitch</v>
      </c>
    </row>
    <row r="2826" spans="1:28" x14ac:dyDescent="0.25">
      <c r="A2826" t="s">
        <v>16777</v>
      </c>
      <c r="B2826" t="s">
        <v>9941</v>
      </c>
      <c r="C2826" t="s">
        <v>16778</v>
      </c>
      <c r="D2826" t="s">
        <v>1831</v>
      </c>
      <c r="E2826" t="s">
        <v>70</v>
      </c>
      <c r="F2826" t="s">
        <v>24</v>
      </c>
      <c r="G2826" t="s">
        <v>25</v>
      </c>
      <c r="H2826">
        <v>722</v>
      </c>
      <c r="I2826">
        <v>331</v>
      </c>
      <c r="J2826">
        <v>726</v>
      </c>
      <c r="K2826" t="s">
        <v>4728</v>
      </c>
      <c r="L2826">
        <v>282</v>
      </c>
      <c r="M2826">
        <v>146</v>
      </c>
      <c r="N2826">
        <v>102</v>
      </c>
      <c r="O2826">
        <v>-7789</v>
      </c>
      <c r="P2826">
        <v>143961</v>
      </c>
      <c r="Q2826">
        <v>313547</v>
      </c>
      <c r="R2826">
        <v>12</v>
      </c>
      <c r="S2826">
        <v>37241041</v>
      </c>
      <c r="U2826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2826" t="str">
        <f>IFERROR(MID(spotify_top_songs_audio_features[[#This Row],[artist_names]],SEARCH(",",spotify_top_songs_audio_features[[#This Row],[artist_names]])+2,99),"")</f>
        <v>The Weeknd</v>
      </c>
      <c r="W2826" t="str">
        <f>spotify_top_songs_audio_features[[#This Row],[source]]</f>
        <v>Epic/Freebandz/A1</v>
      </c>
      <c r="X2826" s="1">
        <f>spotify_top_songs_audio_features[[#This Row],[streams]]</f>
        <v>37241041</v>
      </c>
      <c r="Y2826" t="str">
        <f>IF(Tabela2[[#This Row],[feat]]="","","Feat")</f>
        <v>Feat</v>
      </c>
      <c r="Z2826" s="17" t="str">
        <f>CONCATENATE(INT(spotify_top_songs_audio_features[[#This Row],[duration_ms]]/(60*1000)),":",MOD(INT(spotify_top_songs_audio_features[[#This Row],[duration_ms]]/1000),60))</f>
        <v>5:13</v>
      </c>
      <c r="AA28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826" t="str">
        <f>spotify_top_songs_audio_features[[#This Row],[track_name]]</f>
        <v>Low Life (feat. The Weeknd)</v>
      </c>
    </row>
    <row r="2827" spans="1:28" x14ac:dyDescent="0.25">
      <c r="A2827" t="s">
        <v>8990</v>
      </c>
      <c r="B2827" t="s">
        <v>8513</v>
      </c>
      <c r="C2827" t="s">
        <v>8514</v>
      </c>
      <c r="D2827" t="s">
        <v>999</v>
      </c>
      <c r="E2827" t="s">
        <v>142</v>
      </c>
      <c r="F2827" t="s">
        <v>24</v>
      </c>
      <c r="G2827" t="s">
        <v>25</v>
      </c>
      <c r="H2827">
        <v>828</v>
      </c>
      <c r="I2827">
        <v>588</v>
      </c>
      <c r="J2827">
        <v>118</v>
      </c>
      <c r="K2827" t="s">
        <v>8515</v>
      </c>
      <c r="L2827">
        <v>0</v>
      </c>
      <c r="M2827">
        <v>124</v>
      </c>
      <c r="N2827">
        <v>598</v>
      </c>
      <c r="O2827">
        <v>-714</v>
      </c>
      <c r="P2827">
        <v>94052</v>
      </c>
      <c r="Q2827">
        <v>224681</v>
      </c>
      <c r="R2827">
        <v>7</v>
      </c>
      <c r="S2827">
        <v>37127370</v>
      </c>
      <c r="U2827" t="str">
        <f>IFERROR(LEFT(spotify_top_songs_audio_features[[#This Row],[artist_names]],SEARCH(",",spotify_top_songs_audio_features[[#This Row],[artist_names]])-1),spotify_top_songs_audio_features[[#This Row],[artist_names]])</f>
        <v>Sean Paul</v>
      </c>
      <c r="V2827" t="str">
        <f>IFERROR(MID(spotify_top_songs_audio_features[[#This Row],[artist_names]],SEARCH(",",spotify_top_songs_audio_features[[#This Row],[artist_names]])+2,99),"")</f>
        <v>J Balvin</v>
      </c>
      <c r="W2827" t="str">
        <f>spotify_top_songs_audio_features[[#This Row],[source]]</f>
        <v>Universal-Island Records Ltd.</v>
      </c>
      <c r="X2827" s="1">
        <f>spotify_top_songs_audio_features[[#This Row],[streams]]</f>
        <v>37127370</v>
      </c>
      <c r="Y2827" t="str">
        <f>IF(Tabela2[[#This Row],[feat]]="","","Feat")</f>
        <v>Feat</v>
      </c>
      <c r="Z2827" s="17" t="str">
        <f>CONCATENATE(INT(spotify_top_songs_audio_features[[#This Row],[duration_ms]]/(60*1000)),":",MOD(INT(spotify_top_songs_audio_features[[#This Row],[duration_ms]]/1000),60))</f>
        <v>3:44</v>
      </c>
      <c r="AA28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827" t="str">
        <f>spotify_top_songs_audio_features[[#This Row],[track_name]]</f>
        <v>Contra La Pared</v>
      </c>
    </row>
    <row r="2828" spans="1:28" x14ac:dyDescent="0.25">
      <c r="A2828" t="s">
        <v>6308</v>
      </c>
      <c r="B2828" t="s">
        <v>112</v>
      </c>
      <c r="C2828" t="s">
        <v>6309</v>
      </c>
      <c r="D2828" t="s">
        <v>112</v>
      </c>
      <c r="E2828" t="s">
        <v>86</v>
      </c>
      <c r="F2828" t="s">
        <v>32</v>
      </c>
      <c r="G2828" t="s">
        <v>25</v>
      </c>
      <c r="H2828">
        <v>66</v>
      </c>
      <c r="I2828">
        <v>817</v>
      </c>
      <c r="J2828">
        <v>521</v>
      </c>
      <c r="K2828" t="s">
        <v>2483</v>
      </c>
      <c r="L2828">
        <v>0</v>
      </c>
      <c r="M2828">
        <v>667</v>
      </c>
      <c r="N2828">
        <v>714</v>
      </c>
      <c r="O2828">
        <v>-6269</v>
      </c>
      <c r="P2828">
        <v>135942</v>
      </c>
      <c r="Q2828">
        <v>277592</v>
      </c>
      <c r="R2828">
        <v>5</v>
      </c>
      <c r="S2828">
        <v>37103911</v>
      </c>
      <c r="U282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828" t="str">
        <f>IFERROR(MID(spotify_top_songs_audio_features[[#This Row],[artist_names]],SEARCH(",",spotify_top_songs_audio_features[[#This Row],[artist_names]])+2,99),"")</f>
        <v/>
      </c>
      <c r="W2828" t="str">
        <f>spotify_top_songs_audio_features[[#This Row],[source]]</f>
        <v>Taylor Swift</v>
      </c>
      <c r="X2828" s="1">
        <f>spotify_top_songs_audio_features[[#This Row],[streams]]</f>
        <v>37103911</v>
      </c>
      <c r="Y2828" t="str">
        <f>IF(Tabela2[[#This Row],[feat]]="","","Feat")</f>
        <v/>
      </c>
      <c r="Z2828" s="17" t="str">
        <f>CONCATENATE(INT(spotify_top_songs_audio_features[[#This Row],[duration_ms]]/(60*1000)),":",MOD(INT(spotify_top_songs_audio_features[[#This Row],[duration_ms]]/1000),60))</f>
        <v>4:37</v>
      </c>
      <c r="AA28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28" t="str">
        <f>spotify_top_songs_audio_features[[#This Row],[track_name]]</f>
        <v>Mr. Perfectly Fine (Taylor’s Version) (From The Vault)</v>
      </c>
    </row>
    <row r="2829" spans="1:28" x14ac:dyDescent="0.25">
      <c r="A2829" t="s">
        <v>12473</v>
      </c>
      <c r="B2829" t="s">
        <v>1370</v>
      </c>
      <c r="C2829" t="s">
        <v>1371</v>
      </c>
      <c r="D2829" t="s">
        <v>3787</v>
      </c>
      <c r="E2829" t="s">
        <v>86</v>
      </c>
      <c r="F2829" t="s">
        <v>32</v>
      </c>
      <c r="G2829" t="s">
        <v>25</v>
      </c>
      <c r="H2829">
        <v>741</v>
      </c>
      <c r="I2829">
        <v>79</v>
      </c>
      <c r="J2829">
        <v>469</v>
      </c>
      <c r="K2829" t="s">
        <v>274</v>
      </c>
      <c r="L2829">
        <v>0</v>
      </c>
      <c r="M2829">
        <v>542</v>
      </c>
      <c r="N2829">
        <v>528</v>
      </c>
      <c r="O2829">
        <v>-4086</v>
      </c>
      <c r="P2829">
        <v>104043</v>
      </c>
      <c r="Q2829">
        <v>184134</v>
      </c>
      <c r="R2829">
        <v>9</v>
      </c>
      <c r="S2829">
        <v>37089556</v>
      </c>
      <c r="U2829" t="str">
        <f>IFERROR(LEFT(spotify_top_songs_audio_features[[#This Row],[artist_names]],SEARCH(",",spotify_top_songs_audio_features[[#This Row],[artist_names]])-1),spotify_top_songs_audio_features[[#This Row],[artist_names]])</f>
        <v>Jonas Blue</v>
      </c>
      <c r="V2829" t="str">
        <f>IFERROR(MID(spotify_top_songs_audio_features[[#This Row],[artist_names]],SEARCH(",",spotify_top_songs_audio_features[[#This Row],[artist_names]])+2,99),"")</f>
        <v>William Singe</v>
      </c>
      <c r="W2829" t="str">
        <f>spotify_top_songs_audio_features[[#This Row],[source]]</f>
        <v>Positiva</v>
      </c>
      <c r="X2829" s="1">
        <f>spotify_top_songs_audio_features[[#This Row],[streams]]</f>
        <v>37089556</v>
      </c>
      <c r="Y2829" t="str">
        <f>IF(Tabela2[[#This Row],[feat]]="","","Feat")</f>
        <v>Feat</v>
      </c>
      <c r="Z2829" s="17" t="str">
        <f>CONCATENATE(INT(spotify_top_songs_audio_features[[#This Row],[duration_ms]]/(60*1000)),":",MOD(INT(spotify_top_songs_audio_features[[#This Row],[duration_ms]]/1000),60))</f>
        <v>3:4</v>
      </c>
      <c r="AA28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29" t="str">
        <f>spotify_top_songs_audio_features[[#This Row],[track_name]]</f>
        <v>Mama</v>
      </c>
    </row>
    <row r="2830" spans="1:28" x14ac:dyDescent="0.25">
      <c r="A2830" t="s">
        <v>242</v>
      </c>
      <c r="B2830" t="s">
        <v>243</v>
      </c>
      <c r="C2830" t="s">
        <v>244</v>
      </c>
      <c r="D2830" t="s">
        <v>37</v>
      </c>
      <c r="E2830" t="s">
        <v>23</v>
      </c>
      <c r="F2830" t="s">
        <v>24</v>
      </c>
      <c r="G2830" t="s">
        <v>25</v>
      </c>
      <c r="H2830">
        <v>557</v>
      </c>
      <c r="I2830">
        <v>457</v>
      </c>
      <c r="J2830">
        <v>335</v>
      </c>
      <c r="K2830" t="s">
        <v>245</v>
      </c>
      <c r="L2830">
        <v>0</v>
      </c>
      <c r="M2830">
        <v>567</v>
      </c>
      <c r="N2830">
        <v>328</v>
      </c>
      <c r="O2830">
        <v>-5372</v>
      </c>
      <c r="P2830">
        <v>105918</v>
      </c>
      <c r="Q2830">
        <v>177500</v>
      </c>
      <c r="R2830">
        <v>5</v>
      </c>
      <c r="S2830">
        <v>37080517</v>
      </c>
      <c r="U2830" t="str">
        <f>IFERROR(LEFT(spotify_top_songs_audio_features[[#This Row],[artist_names]],SEARCH(",",spotify_top_songs_audio_features[[#This Row],[artist_names]])-1),spotify_top_songs_audio_features[[#This Row],[artist_names]])</f>
        <v>Sabrina Carpenter</v>
      </c>
      <c r="V2830" t="str">
        <f>IFERROR(MID(spotify_top_songs_audio_features[[#This Row],[artist_names]],SEARCH(",",spotify_top_songs_audio_features[[#This Row],[artist_names]])+2,99),"")</f>
        <v/>
      </c>
      <c r="W2830" t="str">
        <f>spotify_top_songs_audio_features[[#This Row],[source]]</f>
        <v>Island Records</v>
      </c>
      <c r="X2830" s="1">
        <f>spotify_top_songs_audio_features[[#This Row],[streams]]</f>
        <v>37080517</v>
      </c>
      <c r="Y2830" t="str">
        <f>IF(Tabela2[[#This Row],[feat]]="","","Feat")</f>
        <v/>
      </c>
      <c r="Z2830" s="17" t="str">
        <f>CONCATENATE(INT(spotify_top_songs_audio_features[[#This Row],[duration_ms]]/(60*1000)),":",MOD(INT(spotify_top_songs_audio_features[[#This Row],[duration_ms]]/1000),60))</f>
        <v>2:57</v>
      </c>
      <c r="AA28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830" t="str">
        <f>spotify_top_songs_audio_features[[#This Row],[track_name]]</f>
        <v>Skin</v>
      </c>
    </row>
    <row r="2831" spans="1:28" x14ac:dyDescent="0.25">
      <c r="A2831" t="s">
        <v>5932</v>
      </c>
      <c r="B2831" t="s">
        <v>5933</v>
      </c>
      <c r="C2831" t="s">
        <v>5934</v>
      </c>
      <c r="D2831" t="s">
        <v>5935</v>
      </c>
      <c r="E2831" t="s">
        <v>142</v>
      </c>
      <c r="F2831" t="s">
        <v>32</v>
      </c>
      <c r="G2831" t="s">
        <v>25</v>
      </c>
      <c r="H2831">
        <v>681</v>
      </c>
      <c r="I2831">
        <v>775</v>
      </c>
      <c r="J2831">
        <v>429</v>
      </c>
      <c r="K2831" t="s">
        <v>1037</v>
      </c>
      <c r="L2831">
        <v>0</v>
      </c>
      <c r="M2831">
        <v>724</v>
      </c>
      <c r="N2831">
        <v>96</v>
      </c>
      <c r="O2831">
        <v>-4153</v>
      </c>
      <c r="P2831">
        <v>160067</v>
      </c>
      <c r="Q2831">
        <v>174938</v>
      </c>
      <c r="R2831">
        <v>6</v>
      </c>
      <c r="S2831">
        <v>37050141</v>
      </c>
      <c r="U2831" t="str">
        <f>IFERROR(LEFT(spotify_top_songs_audio_features[[#This Row],[artist_names]],SEARCH(",",spotify_top_songs_audio_features[[#This Row],[artist_names]])-1),spotify_top_songs_audio_features[[#This Row],[artist_names]])</f>
        <v>Tarcísio do Acordeon</v>
      </c>
      <c r="V2831" t="str">
        <f>IFERROR(MID(spotify_top_songs_audio_features[[#This Row],[artist_names]],SEARCH(",",spotify_top_songs_audio_features[[#This Row],[artist_names]])+2,99),"")</f>
        <v>Marcynho Sensação</v>
      </c>
      <c r="W2831" t="str">
        <f>spotify_top_songs_audio_features[[#This Row],[source]]</f>
        <v>Sua Música</v>
      </c>
      <c r="X2831" s="1">
        <f>spotify_top_songs_audio_features[[#This Row],[streams]]</f>
        <v>37050141</v>
      </c>
      <c r="Y2831" t="str">
        <f>IF(Tabela2[[#This Row],[feat]]="","","Feat")</f>
        <v>Feat</v>
      </c>
      <c r="Z2831" s="17" t="str">
        <f>CONCATENATE(INT(spotify_top_songs_audio_features[[#This Row],[duration_ms]]/(60*1000)),":",MOD(INT(spotify_top_songs_audio_features[[#This Row],[duration_ms]]/1000),60))</f>
        <v>2:54</v>
      </c>
      <c r="AA28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831" t="str">
        <f>spotify_top_songs_audio_features[[#This Row],[track_name]]</f>
        <v>Rolê</v>
      </c>
    </row>
    <row r="2832" spans="1:28" x14ac:dyDescent="0.25">
      <c r="A2832" t="s">
        <v>11302</v>
      </c>
      <c r="B2832" t="s">
        <v>352</v>
      </c>
      <c r="C2832" t="s">
        <v>11303</v>
      </c>
      <c r="D2832" t="s">
        <v>354</v>
      </c>
      <c r="E2832" t="s">
        <v>58</v>
      </c>
      <c r="F2832" t="s">
        <v>32</v>
      </c>
      <c r="G2832" t="s">
        <v>25</v>
      </c>
      <c r="H2832">
        <v>839</v>
      </c>
      <c r="I2832">
        <v>506</v>
      </c>
      <c r="J2832">
        <v>133</v>
      </c>
      <c r="K2832" t="s">
        <v>9887</v>
      </c>
      <c r="L2832">
        <v>0</v>
      </c>
      <c r="M2832">
        <v>13</v>
      </c>
      <c r="N2832">
        <v>44</v>
      </c>
      <c r="O2832">
        <v>-6714</v>
      </c>
      <c r="P2832">
        <v>15412</v>
      </c>
      <c r="Q2832">
        <v>149610</v>
      </c>
      <c r="R2832">
        <v>3</v>
      </c>
      <c r="S2832">
        <v>37049260</v>
      </c>
      <c r="U2832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2832" t="str">
        <f>IFERROR(MID(spotify_top_songs_audio_features[[#This Row],[artist_names]],SEARCH(",",spotify_top_songs_audio_features[[#This Row],[artist_names]])+2,99),"")</f>
        <v/>
      </c>
      <c r="W2832" t="str">
        <f>spotify_top_songs_audio_features[[#This Row],[source]]</f>
        <v>Cactus Jack/Epic</v>
      </c>
      <c r="X2832" s="1">
        <f>spotify_top_songs_audio_features[[#This Row],[streams]]</f>
        <v>37049260</v>
      </c>
      <c r="Y2832" t="str">
        <f>IF(Tabela2[[#This Row],[feat]]="","","Feat")</f>
        <v/>
      </c>
      <c r="Z2832" s="17" t="str">
        <f>CONCATENATE(INT(spotify_top_songs_audio_features[[#This Row],[duration_ms]]/(60*1000)),":",MOD(INT(spotify_top_songs_audio_features[[#This Row],[duration_ms]]/1000),60))</f>
        <v>2:29</v>
      </c>
      <c r="AA28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832" t="str">
        <f>spotify_top_songs_audio_features[[#This Row],[track_name]]</f>
        <v>ESCAPE PLAN</v>
      </c>
    </row>
    <row r="2833" spans="1:28" x14ac:dyDescent="0.25">
      <c r="A2833" t="s">
        <v>13902</v>
      </c>
      <c r="B2833" t="s">
        <v>284</v>
      </c>
      <c r="C2833" t="s">
        <v>13903</v>
      </c>
      <c r="D2833" t="s">
        <v>48</v>
      </c>
      <c r="E2833" t="s">
        <v>43</v>
      </c>
      <c r="F2833" t="s">
        <v>32</v>
      </c>
      <c r="G2833" t="s">
        <v>25</v>
      </c>
      <c r="H2833">
        <v>655</v>
      </c>
      <c r="I2833">
        <v>839</v>
      </c>
      <c r="J2833">
        <v>443</v>
      </c>
      <c r="K2833" t="s">
        <v>6460</v>
      </c>
      <c r="L2833">
        <v>0</v>
      </c>
      <c r="M2833">
        <v>308</v>
      </c>
      <c r="N2833">
        <v>55</v>
      </c>
      <c r="O2833">
        <v>-5076</v>
      </c>
      <c r="P2833">
        <v>74867</v>
      </c>
      <c r="Q2833">
        <v>255840</v>
      </c>
      <c r="R2833">
        <v>5</v>
      </c>
      <c r="S2833">
        <v>36977686</v>
      </c>
      <c r="U283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833" t="str">
        <f>IFERROR(MID(spotify_top_songs_audio_features[[#This Row],[artist_names]],SEARCH(",",spotify_top_songs_audio_features[[#This Row],[artist_names]])+2,99),"")</f>
        <v/>
      </c>
      <c r="W2833" t="str">
        <f>spotify_top_songs_audio_features[[#This Row],[source]]</f>
        <v>Republic Records</v>
      </c>
      <c r="X2833" s="1">
        <f>spotify_top_songs_audio_features[[#This Row],[streams]]</f>
        <v>36977686</v>
      </c>
      <c r="Y2833" t="str">
        <f>IF(Tabela2[[#This Row],[feat]]="","","Feat")</f>
        <v/>
      </c>
      <c r="Z2833" s="17" t="str">
        <f>CONCATENATE(INT(spotify_top_songs_audio_features[[#This Row],[duration_ms]]/(60*1000)),":",MOD(INT(spotify_top_songs_audio_features[[#This Row],[duration_ms]]/1000),60))</f>
        <v>4:15</v>
      </c>
      <c r="AA28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833" t="str">
        <f>spotify_top_songs_audio_features[[#This Row],[track_name]]</f>
        <v>Diplomatic Immunity</v>
      </c>
    </row>
    <row r="2834" spans="1:28" x14ac:dyDescent="0.25">
      <c r="A2834" t="s">
        <v>11452</v>
      </c>
      <c r="B2834" t="s">
        <v>11453</v>
      </c>
      <c r="C2834" t="s">
        <v>11454</v>
      </c>
      <c r="D2834" t="s">
        <v>254</v>
      </c>
      <c r="E2834" t="s">
        <v>86</v>
      </c>
      <c r="F2834" t="s">
        <v>24</v>
      </c>
      <c r="G2834" t="s">
        <v>25</v>
      </c>
      <c r="H2834">
        <v>816</v>
      </c>
      <c r="I2834">
        <v>874</v>
      </c>
      <c r="J2834">
        <v>308</v>
      </c>
      <c r="K2834" t="s">
        <v>6088</v>
      </c>
      <c r="L2834">
        <v>0</v>
      </c>
      <c r="M2834">
        <v>209</v>
      </c>
      <c r="N2834">
        <v>5</v>
      </c>
      <c r="O2834">
        <v>-4822</v>
      </c>
      <c r="P2834">
        <v>131967</v>
      </c>
      <c r="Q2834">
        <v>196364</v>
      </c>
      <c r="R2834">
        <v>6</v>
      </c>
      <c r="S2834">
        <v>36963521</v>
      </c>
      <c r="U2834" t="str">
        <f>IFERROR(LEFT(spotify_top_songs_audio_features[[#This Row],[artist_names]],SEARCH(",",spotify_top_songs_audio_features[[#This Row],[artist_names]])-1),spotify_top_songs_audio_features[[#This Row],[artist_names]])</f>
        <v>Black Eyed Peas</v>
      </c>
      <c r="V2834" t="str">
        <f>IFERROR(MID(spotify_top_songs_audio_features[[#This Row],[artist_names]],SEARCH(",",spotify_top_songs_audio_features[[#This Row],[artist_names]])+2,99),"")</f>
        <v>Shakira, David Guetta</v>
      </c>
      <c r="W2834" t="str">
        <f>spotify_top_songs_audio_features[[#This Row],[source]]</f>
        <v>Epic</v>
      </c>
      <c r="X2834" s="1">
        <f>spotify_top_songs_audio_features[[#This Row],[streams]]</f>
        <v>36963521</v>
      </c>
      <c r="Y2834" t="str">
        <f>IF(Tabela2[[#This Row],[feat]]="","","Feat")</f>
        <v>Feat</v>
      </c>
      <c r="Z2834" s="17" t="str">
        <f>CONCATENATE(INT(spotify_top_songs_audio_features[[#This Row],[duration_ms]]/(60*1000)),":",MOD(INT(spotify_top_songs_audio_features[[#This Row],[duration_ms]]/1000),60))</f>
        <v>3:16</v>
      </c>
      <c r="AA28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34" t="str">
        <f>spotify_top_songs_audio_features[[#This Row],[track_name]]</f>
        <v>DON'T YOU WORRY</v>
      </c>
    </row>
    <row r="2835" spans="1:28" x14ac:dyDescent="0.25">
      <c r="A2835" t="s">
        <v>6222</v>
      </c>
      <c r="B2835" t="s">
        <v>6223</v>
      </c>
      <c r="C2835" t="s">
        <v>6224</v>
      </c>
      <c r="D2835" t="s">
        <v>141</v>
      </c>
      <c r="E2835" t="s">
        <v>86</v>
      </c>
      <c r="F2835" t="s">
        <v>24</v>
      </c>
      <c r="G2835" t="s">
        <v>25</v>
      </c>
      <c r="H2835">
        <v>696</v>
      </c>
      <c r="I2835">
        <v>601</v>
      </c>
      <c r="J2835">
        <v>302</v>
      </c>
      <c r="K2835" t="s">
        <v>516</v>
      </c>
      <c r="L2835">
        <v>0</v>
      </c>
      <c r="M2835">
        <v>974</v>
      </c>
      <c r="N2835">
        <v>408</v>
      </c>
      <c r="O2835">
        <v>-5749</v>
      </c>
      <c r="P2835">
        <v>91924</v>
      </c>
      <c r="Q2835">
        <v>254413</v>
      </c>
      <c r="R2835">
        <v>8</v>
      </c>
      <c r="S2835">
        <v>36923252</v>
      </c>
      <c r="U2835" t="str">
        <f>IFERROR(LEFT(spotify_top_songs_audio_features[[#This Row],[artist_names]],SEARCH(",",spotify_top_songs_audio_features[[#This Row],[artist_names]])-1),spotify_top_songs_audio_features[[#This Row],[artist_names]])</f>
        <v>Noriel</v>
      </c>
      <c r="V2835" t="str">
        <f>IFERROR(MID(spotify_top_songs_audio_features[[#This Row],[artist_names]],SEARCH(",",spotify_top_songs_audio_features[[#This Row],[artist_names]])+2,99),"")</f>
        <v>Myke Towers, Rauw Alejandro, Almighty</v>
      </c>
      <c r="W2835" t="str">
        <f>spotify_top_songs_audio_features[[#This Row],[source]]</f>
        <v>Rimas Entertainment LLC</v>
      </c>
      <c r="X2835" s="1">
        <f>spotify_top_songs_audio_features[[#This Row],[streams]]</f>
        <v>36923252</v>
      </c>
      <c r="Y2835" t="str">
        <f>IF(Tabela2[[#This Row],[feat]]="","","Feat")</f>
        <v>Feat</v>
      </c>
      <c r="Z2835" s="17" t="str">
        <f>CONCATENATE(INT(spotify_top_songs_audio_features[[#This Row],[duration_ms]]/(60*1000)),":",MOD(INT(spotify_top_songs_audio_features[[#This Row],[duration_ms]]/1000),60))</f>
        <v>4:14</v>
      </c>
      <c r="AA28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35" t="str">
        <f>spotify_top_songs_audio_features[[#This Row],[track_name]]</f>
        <v>Cuerpo en Venta</v>
      </c>
    </row>
    <row r="2836" spans="1:28" x14ac:dyDescent="0.25">
      <c r="A2836" t="s">
        <v>7528</v>
      </c>
      <c r="B2836" t="s">
        <v>5707</v>
      </c>
      <c r="C2836" t="s">
        <v>5708</v>
      </c>
      <c r="D2836" t="s">
        <v>7529</v>
      </c>
      <c r="E2836" t="s">
        <v>113</v>
      </c>
      <c r="F2836" t="s">
        <v>24</v>
      </c>
      <c r="G2836" t="s">
        <v>25</v>
      </c>
      <c r="H2836">
        <v>733</v>
      </c>
      <c r="I2836">
        <v>892</v>
      </c>
      <c r="J2836">
        <v>417</v>
      </c>
      <c r="K2836" t="s">
        <v>7530</v>
      </c>
      <c r="L2836">
        <v>0</v>
      </c>
      <c r="M2836">
        <v>137</v>
      </c>
      <c r="N2836">
        <v>675</v>
      </c>
      <c r="O2836">
        <v>-3641</v>
      </c>
      <c r="P2836">
        <v>95989</v>
      </c>
      <c r="Q2836">
        <v>173720</v>
      </c>
      <c r="R2836">
        <v>40</v>
      </c>
      <c r="S2836">
        <v>36916755</v>
      </c>
      <c r="U2836" t="str">
        <f>IFERROR(LEFT(spotify_top_songs_audio_features[[#This Row],[artist_names]],SEARCH(",",spotify_top_songs_audio_features[[#This Row],[artist_names]])-1),spotify_top_songs_audio_features[[#This Row],[artist_names]])</f>
        <v>Luis Fonsi</v>
      </c>
      <c r="V2836" t="str">
        <f>IFERROR(MID(spotify_top_songs_audio_features[[#This Row],[artist_names]],SEARCH(",",spotify_top_songs_audio_features[[#This Row],[artist_names]])+2,99),"")</f>
        <v>Demi Lovato</v>
      </c>
      <c r="W2836" t="str">
        <f>spotify_top_songs_audio_features[[#This Row],[source]]</f>
        <v>Echame La Culpa PS</v>
      </c>
      <c r="X2836" s="1">
        <f>spotify_top_songs_audio_features[[#This Row],[streams]]</f>
        <v>36916755</v>
      </c>
      <c r="Y2836" t="str">
        <f>IF(Tabela2[[#This Row],[feat]]="","","Feat")</f>
        <v>Feat</v>
      </c>
      <c r="Z2836" s="17" t="str">
        <f>CONCATENATE(INT(spotify_top_songs_audio_features[[#This Row],[duration_ms]]/(60*1000)),":",MOD(INT(spotify_top_songs_audio_features[[#This Row],[duration_ms]]/1000),60))</f>
        <v>2:53</v>
      </c>
      <c r="AA28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36" t="str">
        <f>spotify_top_songs_audio_features[[#This Row],[track_name]]</f>
        <v>Échame La Culpa</v>
      </c>
    </row>
    <row r="2837" spans="1:28" x14ac:dyDescent="0.25">
      <c r="A2837" t="s">
        <v>744</v>
      </c>
      <c r="B2837" t="s">
        <v>745</v>
      </c>
      <c r="C2837" t="s">
        <v>746</v>
      </c>
      <c r="D2837" t="s">
        <v>390</v>
      </c>
      <c r="E2837" t="s">
        <v>70</v>
      </c>
      <c r="F2837" t="s">
        <v>32</v>
      </c>
      <c r="G2837" t="s">
        <v>25</v>
      </c>
      <c r="H2837">
        <v>626</v>
      </c>
      <c r="I2837">
        <v>717</v>
      </c>
      <c r="J2837">
        <v>375</v>
      </c>
      <c r="K2837" t="s">
        <v>747</v>
      </c>
      <c r="L2837">
        <v>0</v>
      </c>
      <c r="M2837">
        <v>261</v>
      </c>
      <c r="N2837">
        <v>56</v>
      </c>
      <c r="O2837">
        <v>-5751</v>
      </c>
      <c r="P2837">
        <v>105039</v>
      </c>
      <c r="Q2837">
        <v>247427</v>
      </c>
      <c r="R2837">
        <v>8</v>
      </c>
      <c r="S2837">
        <v>36913732</v>
      </c>
      <c r="U2837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2837" t="str">
        <f>IFERROR(MID(spotify_top_songs_audio_features[[#This Row],[artist_names]],SEARCH(",",spotify_top_songs_audio_features[[#This Row],[artist_names]])+2,99),"")</f>
        <v>XYLØ</v>
      </c>
      <c r="W2837" t="str">
        <f>spotify_top_songs_audio_features[[#This Row],[source]]</f>
        <v>Disruptor Records/Columbia</v>
      </c>
      <c r="X2837" s="1">
        <f>spotify_top_songs_audio_features[[#This Row],[streams]]</f>
        <v>36913732</v>
      </c>
      <c r="Y2837" t="str">
        <f>IF(Tabela2[[#This Row],[feat]]="","","Feat")</f>
        <v>Feat</v>
      </c>
      <c r="Z2837" s="17" t="str">
        <f>CONCATENATE(INT(spotify_top_songs_audio_features[[#This Row],[duration_ms]]/(60*1000)),":",MOD(INT(spotify_top_songs_audio_features[[#This Row],[duration_ms]]/1000),60))</f>
        <v>4:7</v>
      </c>
      <c r="AA28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837" t="str">
        <f>spotify_top_songs_audio_features[[#This Row],[track_name]]</f>
        <v>Setting Fires</v>
      </c>
    </row>
    <row r="2838" spans="1:28" x14ac:dyDescent="0.25">
      <c r="A2838" t="s">
        <v>10780</v>
      </c>
      <c r="B2838" t="s">
        <v>4693</v>
      </c>
      <c r="C2838" t="s">
        <v>8227</v>
      </c>
      <c r="D2838" t="s">
        <v>48</v>
      </c>
      <c r="E2838" t="s">
        <v>142</v>
      </c>
      <c r="F2838" t="s">
        <v>24</v>
      </c>
      <c r="G2838" t="s">
        <v>25</v>
      </c>
      <c r="H2838">
        <v>95</v>
      </c>
      <c r="I2838">
        <v>891</v>
      </c>
      <c r="J2838">
        <v>241</v>
      </c>
      <c r="K2838" t="s">
        <v>10781</v>
      </c>
      <c r="L2838">
        <v>1.7700000000000001E-3</v>
      </c>
      <c r="M2838">
        <v>309</v>
      </c>
      <c r="N2838">
        <v>912</v>
      </c>
      <c r="O2838">
        <v>-2653</v>
      </c>
      <c r="P2838">
        <v>13301</v>
      </c>
      <c r="Q2838">
        <v>170977</v>
      </c>
      <c r="R2838">
        <v>2</v>
      </c>
      <c r="S2838">
        <v>36907448</v>
      </c>
      <c r="U2838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2838" t="str">
        <f>IFERROR(MID(spotify_top_songs_audio_features[[#This Row],[artist_names]],SEARCH(",",spotify_top_songs_audio_features[[#This Row],[artist_names]])+2,99),"")</f>
        <v/>
      </c>
      <c r="W2838" t="str">
        <f>spotify_top_songs_audio_features[[#This Row],[source]]</f>
        <v>Republic Records</v>
      </c>
      <c r="X2838" s="1">
        <f>spotify_top_songs_audio_features[[#This Row],[streams]]</f>
        <v>36907448</v>
      </c>
      <c r="Y2838" t="str">
        <f>IF(Tabela2[[#This Row],[feat]]="","","Feat")</f>
        <v/>
      </c>
      <c r="Z2838" s="17" t="str">
        <f>CONCATENATE(INT(spotify_top_songs_audio_features[[#This Row],[duration_ms]]/(60*1000)),":",MOD(INT(spotify_top_songs_audio_features[[#This Row],[duration_ms]]/1000),60))</f>
        <v>2:50</v>
      </c>
      <c r="AA28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838" t="str">
        <f>spotify_top_songs_audio_features[[#This Row],[track_name]]</f>
        <v>Super Freaky Girl</v>
      </c>
    </row>
    <row r="2839" spans="1:28" x14ac:dyDescent="0.25">
      <c r="A2839" t="s">
        <v>10526</v>
      </c>
      <c r="B2839" t="s">
        <v>6670</v>
      </c>
      <c r="C2839" t="s">
        <v>10527</v>
      </c>
      <c r="D2839" t="s">
        <v>8960</v>
      </c>
      <c r="E2839" t="s">
        <v>177</v>
      </c>
      <c r="F2839" t="s">
        <v>24</v>
      </c>
      <c r="G2839" t="s">
        <v>25</v>
      </c>
      <c r="H2839">
        <v>733</v>
      </c>
      <c r="I2839">
        <v>708</v>
      </c>
      <c r="J2839">
        <v>937</v>
      </c>
      <c r="K2839" t="s">
        <v>10528</v>
      </c>
      <c r="L2839">
        <v>327</v>
      </c>
      <c r="M2839">
        <v>324</v>
      </c>
      <c r="N2839">
        <v>694</v>
      </c>
      <c r="O2839">
        <v>-4957</v>
      </c>
      <c r="P2839">
        <v>93021</v>
      </c>
      <c r="Q2839">
        <v>186427</v>
      </c>
      <c r="R2839">
        <v>6</v>
      </c>
      <c r="S2839">
        <v>36889213</v>
      </c>
      <c r="U2839" t="str">
        <f>IFERROR(LEFT(spotify_top_songs_audio_features[[#This Row],[artist_names]],SEARCH(",",spotify_top_songs_audio_features[[#This Row],[artist_names]])-1),spotify_top_songs_audio_features[[#This Row],[artist_names]])</f>
        <v>Myke Towers</v>
      </c>
      <c r="V2839" t="str">
        <f>IFERROR(MID(spotify_top_songs_audio_features[[#This Row],[artist_names]],SEARCH(",",spotify_top_songs_audio_features[[#This Row],[artist_names]])+2,99),"")</f>
        <v/>
      </c>
      <c r="W2839" t="str">
        <f>spotify_top_songs_audio_features[[#This Row],[source]]</f>
        <v>2020 One World Music &amp; Casablanca Records | Powered by GLAD Empire, LL</v>
      </c>
      <c r="X2839" s="1">
        <f>spotify_top_songs_audio_features[[#This Row],[streams]]</f>
        <v>36889213</v>
      </c>
      <c r="Y2839" t="str">
        <f>IF(Tabela2[[#This Row],[feat]]="","","Feat")</f>
        <v/>
      </c>
      <c r="Z2839" s="17" t="str">
        <f>CONCATENATE(INT(spotify_top_songs_audio_features[[#This Row],[duration_ms]]/(60*1000)),":",MOD(INT(spotify_top_songs_audio_features[[#This Row],[duration_ms]]/1000),60))</f>
        <v>3:6</v>
      </c>
      <c r="AA28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839" t="str">
        <f>spotify_top_songs_audio_features[[#This Row],[track_name]]</f>
        <v>Girl</v>
      </c>
    </row>
    <row r="2840" spans="1:28" x14ac:dyDescent="0.25">
      <c r="A2840" t="s">
        <v>9819</v>
      </c>
      <c r="B2840" t="s">
        <v>504</v>
      </c>
      <c r="C2840" t="s">
        <v>9820</v>
      </c>
      <c r="D2840" t="s">
        <v>506</v>
      </c>
      <c r="E2840" t="s">
        <v>469</v>
      </c>
      <c r="F2840" t="s">
        <v>24</v>
      </c>
      <c r="G2840" t="s">
        <v>25</v>
      </c>
      <c r="H2840">
        <v>726</v>
      </c>
      <c r="I2840">
        <v>304</v>
      </c>
      <c r="J2840">
        <v>131</v>
      </c>
      <c r="K2840" t="s">
        <v>4216</v>
      </c>
      <c r="L2840">
        <v>0</v>
      </c>
      <c r="M2840">
        <v>853</v>
      </c>
      <c r="N2840">
        <v>813</v>
      </c>
      <c r="O2840">
        <v>-8677</v>
      </c>
      <c r="P2840">
        <v>9197</v>
      </c>
      <c r="Q2840">
        <v>214387</v>
      </c>
      <c r="R2840">
        <v>11</v>
      </c>
      <c r="S2840">
        <v>36864132</v>
      </c>
      <c r="U2840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2840" t="str">
        <f>IFERROR(MID(spotify_top_songs_audio_features[[#This Row],[artist_names]],SEARCH(",",spotify_top_songs_audio_features[[#This Row],[artist_names]])+2,99),"")</f>
        <v/>
      </c>
      <c r="W2840" t="str">
        <f>spotify_top_songs_audio_features[[#This Row],[source]]</f>
        <v>Syco Music/Epic</v>
      </c>
      <c r="X2840" s="1">
        <f>spotify_top_songs_audio_features[[#This Row],[streams]]</f>
        <v>36864132</v>
      </c>
      <c r="Y2840" t="str">
        <f>IF(Tabela2[[#This Row],[feat]]="","","Feat")</f>
        <v/>
      </c>
      <c r="Z2840" s="17" t="str">
        <f>CONCATENATE(INT(spotify_top_songs_audio_features[[#This Row],[duration_ms]]/(60*1000)),":",MOD(INT(spotify_top_songs_audio_features[[#This Row],[duration_ms]]/1000),60))</f>
        <v>3:34</v>
      </c>
      <c r="AA28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840" t="str">
        <f>spotify_top_songs_audio_features[[#This Row],[track_name]]</f>
        <v>Real Friends</v>
      </c>
    </row>
    <row r="2841" spans="1:28" x14ac:dyDescent="0.25">
      <c r="A2841" t="s">
        <v>872</v>
      </c>
      <c r="B2841" t="s">
        <v>289</v>
      </c>
      <c r="C2841" t="s">
        <v>873</v>
      </c>
      <c r="D2841" t="s">
        <v>37</v>
      </c>
      <c r="E2841" t="s">
        <v>113</v>
      </c>
      <c r="F2841" t="s">
        <v>24</v>
      </c>
      <c r="G2841" t="s">
        <v>25</v>
      </c>
      <c r="H2841">
        <v>841</v>
      </c>
      <c r="I2841">
        <v>622</v>
      </c>
      <c r="J2841">
        <v>756</v>
      </c>
      <c r="K2841" t="s">
        <v>784</v>
      </c>
      <c r="L2841">
        <v>0</v>
      </c>
      <c r="M2841">
        <v>126</v>
      </c>
      <c r="N2841">
        <v>738</v>
      </c>
      <c r="O2841">
        <v>-6763</v>
      </c>
      <c r="P2841">
        <v>121988</v>
      </c>
      <c r="Q2841">
        <v>164147</v>
      </c>
      <c r="R2841">
        <v>5</v>
      </c>
      <c r="S2841">
        <v>36800085</v>
      </c>
      <c r="U2841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2841" t="str">
        <f>IFERROR(MID(spotify_top_songs_audio_features[[#This Row],[artist_names]],SEARCH(",",spotify_top_songs_audio_features[[#This Row],[artist_names]])+2,99),"")</f>
        <v/>
      </c>
      <c r="W2841" t="str">
        <f>spotify_top_songs_audio_features[[#This Row],[source]]</f>
        <v>Island Records</v>
      </c>
      <c r="X2841" s="1">
        <f>spotify_top_songs_audio_features[[#This Row],[streams]]</f>
        <v>36800085</v>
      </c>
      <c r="Y2841" t="str">
        <f>IF(Tabela2[[#This Row],[feat]]="","","Feat")</f>
        <v/>
      </c>
      <c r="Z2841" s="17" t="str">
        <f>CONCATENATE(INT(spotify_top_songs_audio_features[[#This Row],[duration_ms]]/(60*1000)),":",MOD(INT(spotify_top_songs_audio_features[[#This Row],[duration_ms]]/1000),60))</f>
        <v>2:44</v>
      </c>
      <c r="AA28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41" t="str">
        <f>spotify_top_songs_audio_features[[#This Row],[track_name]]</f>
        <v>Nervous</v>
      </c>
    </row>
    <row r="2842" spans="1:28" x14ac:dyDescent="0.25">
      <c r="A2842" t="s">
        <v>13459</v>
      </c>
      <c r="B2842" t="s">
        <v>125</v>
      </c>
      <c r="C2842" t="s">
        <v>10752</v>
      </c>
      <c r="D2842" t="s">
        <v>127</v>
      </c>
      <c r="E2842" t="s">
        <v>31</v>
      </c>
      <c r="F2842" t="s">
        <v>32</v>
      </c>
      <c r="G2842" t="s">
        <v>25</v>
      </c>
      <c r="H2842">
        <v>598</v>
      </c>
      <c r="I2842">
        <v>775</v>
      </c>
      <c r="J2842">
        <v>545</v>
      </c>
      <c r="K2842" t="s">
        <v>9156</v>
      </c>
      <c r="L2842">
        <v>0</v>
      </c>
      <c r="M2842">
        <v>677</v>
      </c>
      <c r="N2842">
        <v>687</v>
      </c>
      <c r="O2842">
        <v>-4035</v>
      </c>
      <c r="P2842">
        <v>129819</v>
      </c>
      <c r="Q2842">
        <v>223123</v>
      </c>
      <c r="R2842">
        <v>6</v>
      </c>
      <c r="S2842">
        <v>36732158</v>
      </c>
      <c r="U2842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2842" t="str">
        <f>IFERROR(MID(spotify_top_songs_audio_features[[#This Row],[artist_names]],SEARCH(",",spotify_top_songs_audio_features[[#This Row],[artist_names]])+2,99),"")</f>
        <v/>
      </c>
      <c r="W2842" t="str">
        <f>spotify_top_songs_audio_features[[#This Row],[source]]</f>
        <v>BIGHIT MUSIC</v>
      </c>
      <c r="X2842" s="1">
        <f>spotify_top_songs_audio_features[[#This Row],[streams]]</f>
        <v>36732158</v>
      </c>
      <c r="Y2842" t="str">
        <f>IF(Tabela2[[#This Row],[feat]]="","","Feat")</f>
        <v/>
      </c>
      <c r="Z2842" s="17" t="str">
        <f>CONCATENATE(INT(spotify_top_songs_audio_features[[#This Row],[duration_ms]]/(60*1000)),":",MOD(INT(spotify_top_songs_audio_features[[#This Row],[duration_ms]]/1000),60))</f>
        <v>3:43</v>
      </c>
      <c r="AA28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42" t="str">
        <f>spotify_top_songs_audio_features[[#This Row],[track_name]]</f>
        <v>DNA</v>
      </c>
    </row>
    <row r="2843" spans="1:28" x14ac:dyDescent="0.25">
      <c r="A2843" t="s">
        <v>15393</v>
      </c>
      <c r="B2843" t="s">
        <v>112</v>
      </c>
      <c r="C2843" t="s">
        <v>15394</v>
      </c>
      <c r="D2843" t="s">
        <v>112</v>
      </c>
      <c r="E2843" t="s">
        <v>102</v>
      </c>
      <c r="F2843" t="s">
        <v>32</v>
      </c>
      <c r="G2843" t="s">
        <v>25</v>
      </c>
      <c r="H2843">
        <v>653</v>
      </c>
      <c r="I2843">
        <v>452</v>
      </c>
      <c r="J2843">
        <v>55</v>
      </c>
      <c r="K2843" t="s">
        <v>12773</v>
      </c>
      <c r="L2843">
        <v>7.7299999999999999E-3</v>
      </c>
      <c r="M2843">
        <v>108</v>
      </c>
      <c r="N2843">
        <v>45</v>
      </c>
      <c r="O2843">
        <v>-11143</v>
      </c>
      <c r="P2843">
        <v>83433</v>
      </c>
      <c r="Q2843">
        <v>252881</v>
      </c>
      <c r="R2843">
        <v>4</v>
      </c>
      <c r="S2843">
        <v>36674639</v>
      </c>
      <c r="U284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843" t="str">
        <f>IFERROR(MID(spotify_top_songs_audio_features[[#This Row],[artist_names]],SEARCH(",",spotify_top_songs_audio_features[[#This Row],[artist_names]])+2,99),"")</f>
        <v/>
      </c>
      <c r="W2843" t="str">
        <f>spotify_top_songs_audio_features[[#This Row],[source]]</f>
        <v>Taylor Swift</v>
      </c>
      <c r="X2843" s="1">
        <f>spotify_top_songs_audio_features[[#This Row],[streams]]</f>
        <v>36674639</v>
      </c>
      <c r="Y2843" t="str">
        <f>IF(Tabela2[[#This Row],[feat]]="","","Feat")</f>
        <v/>
      </c>
      <c r="Z2843" s="17" t="str">
        <f>CONCATENATE(INT(spotify_top_songs_audio_features[[#This Row],[duration_ms]]/(60*1000)),":",MOD(INT(spotify_top_songs_audio_features[[#This Row],[duration_ms]]/1000),60))</f>
        <v>4:12</v>
      </c>
      <c r="AA28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843" t="str">
        <f>spotify_top_songs_audio_features[[#This Row],[track_name]]</f>
        <v>invisible string</v>
      </c>
    </row>
    <row r="2844" spans="1:28" x14ac:dyDescent="0.25">
      <c r="A2844" t="s">
        <v>4996</v>
      </c>
      <c r="B2844" t="s">
        <v>112</v>
      </c>
      <c r="C2844" t="s">
        <v>4997</v>
      </c>
      <c r="D2844" t="s">
        <v>112</v>
      </c>
      <c r="E2844" t="s">
        <v>23</v>
      </c>
      <c r="F2844" t="s">
        <v>24</v>
      </c>
      <c r="G2844" t="s">
        <v>25</v>
      </c>
      <c r="H2844">
        <v>761</v>
      </c>
      <c r="I2844">
        <v>607</v>
      </c>
      <c r="J2844">
        <v>312</v>
      </c>
      <c r="K2844" t="s">
        <v>4998</v>
      </c>
      <c r="L2844">
        <v>2.2399999999999998E-3</v>
      </c>
      <c r="M2844">
        <v>367</v>
      </c>
      <c r="N2844">
        <v>674</v>
      </c>
      <c r="O2844">
        <v>-483</v>
      </c>
      <c r="P2844">
        <v>11698</v>
      </c>
      <c r="Q2844">
        <v>212600</v>
      </c>
      <c r="R2844">
        <v>2</v>
      </c>
      <c r="S2844">
        <v>36548369</v>
      </c>
      <c r="U284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844" t="str">
        <f>IFERROR(MID(spotify_top_songs_audio_features[[#This Row],[artist_names]],SEARCH(",",spotify_top_songs_audio_features[[#This Row],[artist_names]])+2,99),"")</f>
        <v/>
      </c>
      <c r="W2844" t="str">
        <f>spotify_top_songs_audio_features[[#This Row],[source]]</f>
        <v>Taylor Swift</v>
      </c>
      <c r="X2844" s="1">
        <f>spotify_top_songs_audio_features[[#This Row],[streams]]</f>
        <v>36548369</v>
      </c>
      <c r="Y2844" t="str">
        <f>IF(Tabela2[[#This Row],[feat]]="","","Feat")</f>
        <v/>
      </c>
      <c r="Z2844" s="17" t="str">
        <f>CONCATENATE(INT(spotify_top_songs_audio_features[[#This Row],[duration_ms]]/(60*1000)),":",MOD(INT(spotify_top_songs_audio_features[[#This Row],[duration_ms]]/1000),60))</f>
        <v>3:32</v>
      </c>
      <c r="AA28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844" t="str">
        <f>spotify_top_songs_audio_features[[#This Row],[track_name]]</f>
        <v>Welcome To New York (Taylor's Version)</v>
      </c>
    </row>
    <row r="2845" spans="1:28" x14ac:dyDescent="0.25">
      <c r="A2845" t="s">
        <v>5962</v>
      </c>
      <c r="B2845" t="s">
        <v>5963</v>
      </c>
      <c r="C2845" t="s">
        <v>5964</v>
      </c>
      <c r="D2845" t="s">
        <v>4099</v>
      </c>
      <c r="E2845" t="s">
        <v>31</v>
      </c>
      <c r="F2845" t="s">
        <v>24</v>
      </c>
      <c r="G2845" t="s">
        <v>25</v>
      </c>
      <c r="H2845">
        <v>834</v>
      </c>
      <c r="I2845">
        <v>371</v>
      </c>
      <c r="J2845">
        <v>358</v>
      </c>
      <c r="K2845" t="s">
        <v>3836</v>
      </c>
      <c r="L2845">
        <v>0</v>
      </c>
      <c r="M2845">
        <v>275</v>
      </c>
      <c r="N2845">
        <v>976</v>
      </c>
      <c r="O2845">
        <v>-1199</v>
      </c>
      <c r="P2845">
        <v>96628</v>
      </c>
      <c r="Q2845">
        <v>150267</v>
      </c>
      <c r="R2845">
        <v>4</v>
      </c>
      <c r="S2845">
        <v>36519343</v>
      </c>
      <c r="U2845" t="str">
        <f>IFERROR(LEFT(spotify_top_songs_audio_features[[#This Row],[artist_names]],SEARCH(",",spotify_top_songs_audio_features[[#This Row],[artist_names]])-1),spotify_top_songs_audio_features[[#This Row],[artist_names]])</f>
        <v>Gene Autry</v>
      </c>
      <c r="V2845" t="str">
        <f>IFERROR(MID(spotify_top_songs_audio_features[[#This Row],[artist_names]],SEARCH(",",spotify_top_songs_audio_features[[#This Row],[artist_names]])+2,99),"")</f>
        <v/>
      </c>
      <c r="W2845" t="str">
        <f>spotify_top_songs_audio_features[[#This Row],[source]]</f>
        <v>Columbia/Legacy</v>
      </c>
      <c r="X2845" s="1">
        <f>spotify_top_songs_audio_features[[#This Row],[streams]]</f>
        <v>36519343</v>
      </c>
      <c r="Y2845" t="str">
        <f>IF(Tabela2[[#This Row],[feat]]="","","Feat")</f>
        <v/>
      </c>
      <c r="Z2845" s="17" t="str">
        <f>CONCATENATE(INT(spotify_top_songs_audio_features[[#This Row],[duration_ms]]/(60*1000)),":",MOD(INT(spotify_top_songs_audio_features[[#This Row],[duration_ms]]/1000),60))</f>
        <v>2:30</v>
      </c>
      <c r="AA28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45" t="str">
        <f>spotify_top_songs_audio_features[[#This Row],[track_name]]</f>
        <v>Here Comes Santa Claus (Right Down Santa Claus Lane) - 1947 Version</v>
      </c>
    </row>
    <row r="2846" spans="1:28" x14ac:dyDescent="0.25">
      <c r="A2846" t="s">
        <v>15114</v>
      </c>
      <c r="B2846" t="s">
        <v>15115</v>
      </c>
      <c r="C2846" t="s">
        <v>15116</v>
      </c>
      <c r="D2846" t="s">
        <v>436</v>
      </c>
      <c r="E2846" t="s">
        <v>113</v>
      </c>
      <c r="F2846" t="s">
        <v>24</v>
      </c>
      <c r="G2846" t="s">
        <v>25</v>
      </c>
      <c r="H2846">
        <v>528</v>
      </c>
      <c r="I2846">
        <v>309</v>
      </c>
      <c r="J2846">
        <v>329</v>
      </c>
      <c r="K2846" t="s">
        <v>15117</v>
      </c>
      <c r="L2846">
        <v>2.0999999999999999E-5</v>
      </c>
      <c r="M2846">
        <v>282</v>
      </c>
      <c r="N2846">
        <v>307</v>
      </c>
      <c r="O2846">
        <v>-7398</v>
      </c>
      <c r="P2846">
        <v>13383</v>
      </c>
      <c r="Q2846">
        <v>185422</v>
      </c>
      <c r="R2846">
        <v>4</v>
      </c>
      <c r="S2846">
        <v>36487844</v>
      </c>
      <c r="U2846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846" t="str">
        <f>IFERROR(MID(spotify_top_songs_audio_features[[#This Row],[artist_names]],SEARCH(",",spotify_top_songs_audio_features[[#This Row],[artist_names]])+2,99),"")</f>
        <v>Taylor Swift</v>
      </c>
      <c r="W2846" t="str">
        <f>spotify_top_songs_audio_features[[#This Row],[source]]</f>
        <v>Atlantic Records UK</v>
      </c>
      <c r="X2846" s="1">
        <f>spotify_top_songs_audio_features[[#This Row],[streams]]</f>
        <v>36487844</v>
      </c>
      <c r="Y2846" t="str">
        <f>IF(Tabela2[[#This Row],[feat]]="","","Feat")</f>
        <v>Feat</v>
      </c>
      <c r="Z2846" s="17" t="str">
        <f>CONCATENATE(INT(spotify_top_songs_audio_features[[#This Row],[duration_ms]]/(60*1000)),":",MOD(INT(spotify_top_songs_audio_features[[#This Row],[duration_ms]]/1000),60))</f>
        <v>3:5</v>
      </c>
      <c r="AA28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46" t="str">
        <f>spotify_top_songs_audio_features[[#This Row],[track_name]]</f>
        <v>The Joker And The Queen (feat. Taylor Swift)</v>
      </c>
    </row>
    <row r="2847" spans="1:28" x14ac:dyDescent="0.25">
      <c r="A2847" t="s">
        <v>10307</v>
      </c>
      <c r="B2847" t="s">
        <v>1879</v>
      </c>
      <c r="C2847" t="s">
        <v>10308</v>
      </c>
      <c r="D2847" t="s">
        <v>1881</v>
      </c>
      <c r="E2847" t="s">
        <v>70</v>
      </c>
      <c r="F2847" t="s">
        <v>32</v>
      </c>
      <c r="G2847" t="s">
        <v>152</v>
      </c>
      <c r="H2847">
        <v>511</v>
      </c>
      <c r="I2847">
        <v>525</v>
      </c>
      <c r="J2847">
        <v>183</v>
      </c>
      <c r="K2847" t="s">
        <v>5898</v>
      </c>
      <c r="L2847">
        <v>0</v>
      </c>
      <c r="M2847">
        <v>111</v>
      </c>
      <c r="N2847">
        <v>661</v>
      </c>
      <c r="O2847">
        <v>-4595</v>
      </c>
      <c r="P2847">
        <v>139885</v>
      </c>
      <c r="Q2847">
        <v>204317</v>
      </c>
      <c r="R2847">
        <v>6</v>
      </c>
      <c r="S2847">
        <v>36486533</v>
      </c>
      <c r="U2847" t="str">
        <f>IFERROR(LEFT(spotify_top_songs_audio_features[[#This Row],[artist_names]],SEARCH(",",spotify_top_songs_audio_features[[#This Row],[artist_names]])-1),spotify_top_songs_audio_features[[#This Row],[artist_names]])</f>
        <v>Muni Long</v>
      </c>
      <c r="V2847" t="str">
        <f>IFERROR(MID(spotify_top_songs_audio_features[[#This Row],[artist_names]],SEARCH(",",spotify_top_songs_audio_features[[#This Row],[artist_names]])+2,99),"")</f>
        <v/>
      </c>
      <c r="W2847" t="str">
        <f>spotify_top_songs_audio_features[[#This Row],[source]]</f>
        <v>Supergiant Records, LLC / Def Jam Recordings</v>
      </c>
      <c r="X2847" s="1">
        <f>spotify_top_songs_audio_features[[#This Row],[streams]]</f>
        <v>36486533</v>
      </c>
      <c r="Y2847" t="str">
        <f>IF(Tabela2[[#This Row],[feat]]="","","Feat")</f>
        <v/>
      </c>
      <c r="Z2847" s="17" t="str">
        <f>CONCATENATE(INT(spotify_top_songs_audio_features[[#This Row],[duration_ms]]/(60*1000)),":",MOD(INT(spotify_top_songs_audio_features[[#This Row],[duration_ms]]/1000),60))</f>
        <v>3:24</v>
      </c>
      <c r="AA28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847" t="str">
        <f>spotify_top_songs_audio_features[[#This Row],[track_name]]</f>
        <v>Hrs &amp; Hrs</v>
      </c>
    </row>
    <row r="2848" spans="1:28" x14ac:dyDescent="0.25">
      <c r="A2848" t="s">
        <v>11086</v>
      </c>
      <c r="B2848" t="s">
        <v>11087</v>
      </c>
      <c r="C2848" t="s">
        <v>11088</v>
      </c>
      <c r="D2848" t="s">
        <v>85</v>
      </c>
      <c r="E2848" t="s">
        <v>113</v>
      </c>
      <c r="F2848" t="s">
        <v>32</v>
      </c>
      <c r="G2848" t="s">
        <v>25</v>
      </c>
      <c r="H2848">
        <v>456</v>
      </c>
      <c r="I2848">
        <v>672</v>
      </c>
      <c r="J2848">
        <v>69</v>
      </c>
      <c r="K2848" t="s">
        <v>5895</v>
      </c>
      <c r="L2848">
        <v>156</v>
      </c>
      <c r="M2848">
        <v>364</v>
      </c>
      <c r="N2848">
        <v>271</v>
      </c>
      <c r="O2848">
        <v>-862</v>
      </c>
      <c r="P2848">
        <v>99998</v>
      </c>
      <c r="Q2848">
        <v>264066</v>
      </c>
      <c r="R2848">
        <v>8</v>
      </c>
      <c r="S2848">
        <v>36459057</v>
      </c>
      <c r="U2848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2848" t="str">
        <f>IFERROR(MID(spotify_top_songs_audio_features[[#This Row],[artist_names]],SEARCH(",",spotify_top_songs_audio_features[[#This Row],[artist_names]])+2,99),"")</f>
        <v>The Weeknd</v>
      </c>
      <c r="W2848" t="str">
        <f>spotify_top_songs_audio_features[[#This Row],[source]]</f>
        <v>Polydor Records</v>
      </c>
      <c r="X2848" s="1">
        <f>spotify_top_songs_audio_features[[#This Row],[streams]]</f>
        <v>36459057</v>
      </c>
      <c r="Y2848" t="str">
        <f>IF(Tabela2[[#This Row],[feat]]="","","Feat")</f>
        <v>Feat</v>
      </c>
      <c r="Z2848" s="17" t="str">
        <f>CONCATENATE(INT(spotify_top_songs_audio_features[[#This Row],[duration_ms]]/(60*1000)),":",MOD(INT(spotify_top_songs_audio_features[[#This Row],[duration_ms]]/1000),60))</f>
        <v>4:24</v>
      </c>
      <c r="AA28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48" t="str">
        <f>spotify_top_songs_audio_features[[#This Row],[track_name]]</f>
        <v>Lust For Life (with The Weeknd)</v>
      </c>
    </row>
    <row r="2849" spans="1:28" x14ac:dyDescent="0.25">
      <c r="A2849" t="s">
        <v>4327</v>
      </c>
      <c r="B2849" t="s">
        <v>4328</v>
      </c>
      <c r="C2849" t="s">
        <v>4329</v>
      </c>
      <c r="D2849" t="s">
        <v>4330</v>
      </c>
      <c r="E2849" t="s">
        <v>97</v>
      </c>
      <c r="F2849" t="s">
        <v>32</v>
      </c>
      <c r="G2849" t="s">
        <v>25</v>
      </c>
      <c r="H2849">
        <v>585</v>
      </c>
      <c r="I2849">
        <v>6</v>
      </c>
      <c r="J2849">
        <v>436</v>
      </c>
      <c r="K2849" t="s">
        <v>1462</v>
      </c>
      <c r="L2849">
        <v>0</v>
      </c>
      <c r="M2849">
        <v>504</v>
      </c>
      <c r="N2849">
        <v>617</v>
      </c>
      <c r="O2849">
        <v>-7008</v>
      </c>
      <c r="P2849">
        <v>160635</v>
      </c>
      <c r="Q2849">
        <v>157500</v>
      </c>
      <c r="R2849">
        <v>6</v>
      </c>
      <c r="S2849">
        <v>36431050</v>
      </c>
      <c r="U2849" t="str">
        <f>IFERROR(LEFT(spotify_top_songs_audio_features[[#This Row],[artist_names]],SEARCH(",",spotify_top_songs_audio_features[[#This Row],[artist_names]])-1),spotify_top_songs_audio_features[[#This Row],[artist_names]])</f>
        <v>Mc Paiva ZS</v>
      </c>
      <c r="V2849" t="str">
        <f>IFERROR(MID(spotify_top_songs_audio_features[[#This Row],[artist_names]],SEARCH(",",spotify_top_songs_audio_features[[#This Row],[artist_names]])+2,99),"")</f>
        <v>MC Ryan SP, Kotim</v>
      </c>
      <c r="W2849" t="str">
        <f>spotify_top_songs_audio_features[[#This Row],[source]]</f>
        <v>Love Funk</v>
      </c>
      <c r="X2849" s="1">
        <f>spotify_top_songs_audio_features[[#This Row],[streams]]</f>
        <v>36431050</v>
      </c>
      <c r="Y2849" t="str">
        <f>IF(Tabela2[[#This Row],[feat]]="","","Feat")</f>
        <v>Feat</v>
      </c>
      <c r="Z2849" s="17" t="str">
        <f>CONCATENATE(INT(spotify_top_songs_audio_features[[#This Row],[duration_ms]]/(60*1000)),":",MOD(INT(spotify_top_songs_audio_features[[#This Row],[duration_ms]]/1000),60))</f>
        <v>2:37</v>
      </c>
      <c r="AA28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849" t="str">
        <f>spotify_top_songs_audio_features[[#This Row],[track_name]]</f>
        <v>Casei Com a Putaria</v>
      </c>
    </row>
    <row r="2850" spans="1:28" x14ac:dyDescent="0.25">
      <c r="A2850" t="s">
        <v>16741</v>
      </c>
      <c r="B2850" t="s">
        <v>149</v>
      </c>
      <c r="C2850" t="s">
        <v>835</v>
      </c>
      <c r="D2850" t="s">
        <v>151</v>
      </c>
      <c r="E2850" t="s">
        <v>102</v>
      </c>
      <c r="F2850" t="s">
        <v>32</v>
      </c>
      <c r="G2850" t="s">
        <v>152</v>
      </c>
      <c r="H2850">
        <v>535</v>
      </c>
      <c r="I2850">
        <v>382</v>
      </c>
      <c r="J2850">
        <v>426</v>
      </c>
      <c r="K2850" t="s">
        <v>456</v>
      </c>
      <c r="L2850">
        <v>1.14E-3</v>
      </c>
      <c r="M2850">
        <v>865</v>
      </c>
      <c r="N2850">
        <v>147</v>
      </c>
      <c r="O2850">
        <v>-9465</v>
      </c>
      <c r="P2850">
        <v>87801</v>
      </c>
      <c r="Q2850">
        <v>221596</v>
      </c>
      <c r="R2850">
        <v>9</v>
      </c>
      <c r="S2850">
        <v>36424326</v>
      </c>
      <c r="U2850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2850" t="str">
        <f>IFERROR(MID(spotify_top_songs_audio_features[[#This Row],[artist_names]],SEARCH(",",spotify_top_songs_audio_features[[#This Row],[artist_names]])+2,99),"")</f>
        <v/>
      </c>
      <c r="W2850" t="str">
        <f>spotify_top_songs_audio_features[[#This Row],[source]]</f>
        <v>Capitol</v>
      </c>
      <c r="X2850" s="1">
        <f>spotify_top_songs_audio_features[[#This Row],[streams]]</f>
        <v>36424326</v>
      </c>
      <c r="Y2850" t="str">
        <f>IF(Tabela2[[#This Row],[feat]]="","","Feat")</f>
        <v/>
      </c>
      <c r="Z2850" s="17" t="str">
        <f>CONCATENATE(INT(spotify_top_songs_audio_features[[#This Row],[duration_ms]]/(60*1000)),":",MOD(INT(spotify_top_songs_audio_features[[#This Row],[duration_ms]]/1000),60))</f>
        <v>3:41</v>
      </c>
      <c r="AA28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850" t="str">
        <f>spotify_top_songs_audio_features[[#This Row],[track_name]]</f>
        <v>Pray</v>
      </c>
    </row>
    <row r="2851" spans="1:28" x14ac:dyDescent="0.25">
      <c r="A2851" t="s">
        <v>15809</v>
      </c>
      <c r="B2851" t="s">
        <v>463</v>
      </c>
      <c r="C2851" t="s">
        <v>15810</v>
      </c>
      <c r="D2851" t="s">
        <v>465</v>
      </c>
      <c r="E2851" t="s">
        <v>97</v>
      </c>
      <c r="F2851" t="s">
        <v>32</v>
      </c>
      <c r="G2851" t="s">
        <v>25</v>
      </c>
      <c r="H2851">
        <v>852</v>
      </c>
      <c r="I2851">
        <v>421</v>
      </c>
      <c r="J2851">
        <v>208</v>
      </c>
      <c r="K2851" t="s">
        <v>245</v>
      </c>
      <c r="L2851">
        <v>2.2800000000000001E-4</v>
      </c>
      <c r="M2851">
        <v>106</v>
      </c>
      <c r="N2851">
        <v>457</v>
      </c>
      <c r="O2851">
        <v>-9153</v>
      </c>
      <c r="P2851">
        <v>95977</v>
      </c>
      <c r="Q2851">
        <v>202285</v>
      </c>
      <c r="R2851">
        <v>3</v>
      </c>
      <c r="S2851">
        <v>36420220</v>
      </c>
      <c r="U2851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851" t="str">
        <f>IFERROR(MID(spotify_top_songs_audio_features[[#This Row],[artist_names]],SEARCH(",",spotify_top_songs_audio_features[[#This Row],[artist_names]])+2,99),"")</f>
        <v/>
      </c>
      <c r="W2851" t="str">
        <f>spotify_top_songs_audio_features[[#This Row],[source]]</f>
        <v>pgLang/Top Dawg Entertainment/Aftermath/Interscope Records</v>
      </c>
      <c r="X2851" s="1">
        <f>spotify_top_songs_audio_features[[#This Row],[streams]]</f>
        <v>36420220</v>
      </c>
      <c r="Y2851" t="str">
        <f>IF(Tabela2[[#This Row],[feat]]="","","Feat")</f>
        <v/>
      </c>
      <c r="Z2851" s="17" t="str">
        <f>CONCATENATE(INT(spotify_top_songs_audio_features[[#This Row],[duration_ms]]/(60*1000)),":",MOD(INT(spotify_top_songs_audio_features[[#This Row],[duration_ms]]/1000),60))</f>
        <v>3:22</v>
      </c>
      <c r="AA28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851" t="str">
        <f>spotify_top_songs_audio_features[[#This Row],[track_name]]</f>
        <v>Rich Spirit</v>
      </c>
    </row>
    <row r="2852" spans="1:28" x14ac:dyDescent="0.25">
      <c r="A2852" t="s">
        <v>10553</v>
      </c>
      <c r="B2852" t="s">
        <v>112</v>
      </c>
      <c r="C2852" t="s">
        <v>10554</v>
      </c>
      <c r="D2852" t="s">
        <v>112</v>
      </c>
      <c r="E2852" t="s">
        <v>58</v>
      </c>
      <c r="F2852" t="s">
        <v>24</v>
      </c>
      <c r="G2852" t="s">
        <v>25</v>
      </c>
      <c r="H2852">
        <v>664</v>
      </c>
      <c r="I2852">
        <v>316</v>
      </c>
      <c r="J2852">
        <v>519</v>
      </c>
      <c r="K2852" t="s">
        <v>531</v>
      </c>
      <c r="L2852">
        <v>2.03E-4</v>
      </c>
      <c r="M2852">
        <v>812</v>
      </c>
      <c r="N2852">
        <v>541</v>
      </c>
      <c r="O2852">
        <v>-10345</v>
      </c>
      <c r="P2852">
        <v>92875</v>
      </c>
      <c r="Q2852">
        <v>170640</v>
      </c>
      <c r="R2852">
        <v>4</v>
      </c>
      <c r="S2852">
        <v>36405032</v>
      </c>
      <c r="U285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852" t="str">
        <f>IFERROR(MID(spotify_top_songs_audio_features[[#This Row],[artist_names]],SEARCH(",",spotify_top_songs_audio_features[[#This Row],[artist_names]])+2,99),"")</f>
        <v/>
      </c>
      <c r="W2852" t="str">
        <f>spotify_top_songs_audio_features[[#This Row],[source]]</f>
        <v>Taylor Swift</v>
      </c>
      <c r="X2852" s="1">
        <f>spotify_top_songs_audio_features[[#This Row],[streams]]</f>
        <v>36405032</v>
      </c>
      <c r="Y2852" t="str">
        <f>IF(Tabela2[[#This Row],[feat]]="","","Feat")</f>
        <v/>
      </c>
      <c r="Z2852" s="17" t="str">
        <f>CONCATENATE(INT(spotify_top_songs_audio_features[[#This Row],[duration_ms]]/(60*1000)),":",MOD(INT(spotify_top_songs_audio_features[[#This Row],[duration_ms]]/1000),60))</f>
        <v>2:50</v>
      </c>
      <c r="AA28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852" t="str">
        <f>spotify_top_songs_audio_features[[#This Row],[track_name]]</f>
        <v>I Forgot That You Existed</v>
      </c>
    </row>
    <row r="2853" spans="1:28" x14ac:dyDescent="0.25">
      <c r="A2853" t="s">
        <v>15495</v>
      </c>
      <c r="B2853" t="s">
        <v>10338</v>
      </c>
      <c r="C2853" t="s">
        <v>3147</v>
      </c>
      <c r="D2853" t="s">
        <v>10340</v>
      </c>
      <c r="E2853" t="s">
        <v>469</v>
      </c>
      <c r="F2853" t="s">
        <v>24</v>
      </c>
      <c r="G2853" t="s">
        <v>25</v>
      </c>
      <c r="H2853">
        <v>684</v>
      </c>
      <c r="I2853">
        <v>449</v>
      </c>
      <c r="J2853">
        <v>611</v>
      </c>
      <c r="K2853" t="s">
        <v>6005</v>
      </c>
      <c r="L2853">
        <v>0</v>
      </c>
      <c r="M2853">
        <v>881</v>
      </c>
      <c r="N2853">
        <v>341</v>
      </c>
      <c r="O2853">
        <v>-9738</v>
      </c>
      <c r="P2853">
        <v>66165</v>
      </c>
      <c r="Q2853">
        <v>157373</v>
      </c>
      <c r="R2853">
        <v>5</v>
      </c>
      <c r="S2853">
        <v>36387201</v>
      </c>
      <c r="U2853" t="str">
        <f>IFERROR(LEFT(spotify_top_songs_audio_features[[#This Row],[artist_names]],SEARCH(",",spotify_top_songs_audio_features[[#This Row],[artist_names]])-1),spotify_top_songs_audio_features[[#This Row],[artist_names]])</f>
        <v>Lauren Spencer Smith</v>
      </c>
      <c r="V2853" t="str">
        <f>IFERROR(MID(spotify_top_songs_audio_features[[#This Row],[artist_names]],SEARCH(",",spotify_top_songs_audio_features[[#This Row],[artist_names]])+2,99),"")</f>
        <v/>
      </c>
      <c r="W2853" t="str">
        <f>spotify_top_songs_audio_features[[#This Row],[source]]</f>
        <v>Three Name Productions, Inc./ Island Records &amp; Republic Records</v>
      </c>
      <c r="X2853" s="1">
        <f>spotify_top_songs_audio_features[[#This Row],[streams]]</f>
        <v>36387201</v>
      </c>
      <c r="Y2853" t="str">
        <f>IF(Tabela2[[#This Row],[feat]]="","","Feat")</f>
        <v/>
      </c>
      <c r="Z2853" s="17" t="str">
        <f>CONCATENATE(INT(spotify_top_songs_audio_features[[#This Row],[duration_ms]]/(60*1000)),":",MOD(INT(spotify_top_songs_audio_features[[#This Row],[duration_ms]]/1000),60))</f>
        <v>2:37</v>
      </c>
      <c r="AA28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853" t="str">
        <f>spotify_top_songs_audio_features[[#This Row],[track_name]]</f>
        <v>Flowers</v>
      </c>
    </row>
    <row r="2854" spans="1:28" x14ac:dyDescent="0.25">
      <c r="A2854" t="s">
        <v>1791</v>
      </c>
      <c r="B2854" t="s">
        <v>982</v>
      </c>
      <c r="C2854" t="s">
        <v>1792</v>
      </c>
      <c r="D2854" t="s">
        <v>1793</v>
      </c>
      <c r="E2854" t="s">
        <v>469</v>
      </c>
      <c r="F2854" t="s">
        <v>24</v>
      </c>
      <c r="G2854" t="s">
        <v>25</v>
      </c>
      <c r="H2854">
        <v>515</v>
      </c>
      <c r="I2854">
        <v>479</v>
      </c>
      <c r="J2854">
        <v>261</v>
      </c>
      <c r="K2854" t="s">
        <v>1794</v>
      </c>
      <c r="L2854">
        <v>598</v>
      </c>
      <c r="M2854">
        <v>191</v>
      </c>
      <c r="N2854">
        <v>284</v>
      </c>
      <c r="O2854">
        <v>-7458</v>
      </c>
      <c r="P2854">
        <v>88964</v>
      </c>
      <c r="Q2854">
        <v>209274</v>
      </c>
      <c r="R2854">
        <v>6</v>
      </c>
      <c r="S2854">
        <v>36383120</v>
      </c>
      <c r="U2854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2854" t="str">
        <f>IFERROR(MID(spotify_top_songs_audio_features[[#This Row],[artist_names]],SEARCH(",",spotify_top_songs_audio_features[[#This Row],[artist_names]])+2,99),"")</f>
        <v/>
      </c>
      <c r="W2854" t="str">
        <f>spotify_top_songs_audio_features[[#This Row],[source]]</f>
        <v>88rising Music</v>
      </c>
      <c r="X2854" s="1">
        <f>spotify_top_songs_audio_features[[#This Row],[streams]]</f>
        <v>36383120</v>
      </c>
      <c r="Y2854" t="str">
        <f>IF(Tabela2[[#This Row],[feat]]="","","Feat")</f>
        <v/>
      </c>
      <c r="Z2854" s="17" t="str">
        <f>CONCATENATE(INT(spotify_top_songs_audio_features[[#This Row],[duration_ms]]/(60*1000)),":",MOD(INT(spotify_top_songs_audio_features[[#This Row],[duration_ms]]/1000),60))</f>
        <v>3:29</v>
      </c>
      <c r="AA28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854" t="str">
        <f>spotify_top_songs_audio_features[[#This Row],[track_name]]</f>
        <v>SLOW DANCING IN THE DARK</v>
      </c>
    </row>
    <row r="2855" spans="1:28" x14ac:dyDescent="0.25">
      <c r="A2855" t="s">
        <v>3687</v>
      </c>
      <c r="B2855" t="s">
        <v>558</v>
      </c>
      <c r="C2855" t="s">
        <v>3688</v>
      </c>
      <c r="D2855" t="s">
        <v>1495</v>
      </c>
      <c r="E2855" t="s">
        <v>102</v>
      </c>
      <c r="F2855" t="s">
        <v>24</v>
      </c>
      <c r="G2855" t="s">
        <v>25</v>
      </c>
      <c r="H2855">
        <v>869</v>
      </c>
      <c r="I2855">
        <v>385</v>
      </c>
      <c r="J2855">
        <v>297</v>
      </c>
      <c r="K2855" t="s">
        <v>729</v>
      </c>
      <c r="L2855">
        <v>0</v>
      </c>
      <c r="M2855">
        <v>931</v>
      </c>
      <c r="N2855">
        <v>596</v>
      </c>
      <c r="O2855">
        <v>-7801</v>
      </c>
      <c r="P2855">
        <v>149897</v>
      </c>
      <c r="Q2855">
        <v>133922</v>
      </c>
      <c r="R2855">
        <v>4</v>
      </c>
      <c r="S2855">
        <v>36361880</v>
      </c>
      <c r="U2855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2855" t="str">
        <f>IFERROR(MID(spotify_top_songs_audio_features[[#This Row],[artist_names]],SEARCH(",",spotify_top_songs_audio_features[[#This Row],[artist_names]])+2,99),"")</f>
        <v/>
      </c>
      <c r="W2855" t="str">
        <f>spotify_top_songs_audio_features[[#This Row],[source]]</f>
        <v>J. Cole P&amp;D</v>
      </c>
      <c r="X2855" s="1">
        <f>spotify_top_songs_audio_features[[#This Row],[streams]]</f>
        <v>36361880</v>
      </c>
      <c r="Y2855" t="str">
        <f>IF(Tabela2[[#This Row],[feat]]="","","Feat")</f>
        <v/>
      </c>
      <c r="Z2855" s="17" t="str">
        <f>CONCATENATE(INT(spotify_top_songs_audio_features[[#This Row],[duration_ms]]/(60*1000)),":",MOD(INT(spotify_top_songs_audio_features[[#This Row],[duration_ms]]/1000),60))</f>
        <v>2:13</v>
      </c>
      <c r="AA28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855" t="str">
        <f>spotify_top_songs_audio_features[[#This Row],[track_name]]</f>
        <v>Motiv8</v>
      </c>
    </row>
    <row r="2856" spans="1:28" x14ac:dyDescent="0.25">
      <c r="A2856" t="s">
        <v>6804</v>
      </c>
      <c r="B2856" t="s">
        <v>4716</v>
      </c>
      <c r="C2856" t="s">
        <v>6805</v>
      </c>
      <c r="D2856" t="s">
        <v>282</v>
      </c>
      <c r="E2856" t="s">
        <v>58</v>
      </c>
      <c r="F2856" t="s">
        <v>24</v>
      </c>
      <c r="G2856" t="s">
        <v>152</v>
      </c>
      <c r="H2856">
        <v>436</v>
      </c>
      <c r="I2856">
        <v>409</v>
      </c>
      <c r="J2856">
        <v>533</v>
      </c>
      <c r="K2856" t="s">
        <v>6806</v>
      </c>
      <c r="L2856">
        <v>166</v>
      </c>
      <c r="M2856">
        <v>38</v>
      </c>
      <c r="N2856">
        <v>363</v>
      </c>
      <c r="O2856">
        <v>-4438</v>
      </c>
      <c r="P2856">
        <v>98357</v>
      </c>
      <c r="Q2856">
        <v>160166</v>
      </c>
      <c r="R2856">
        <v>3</v>
      </c>
      <c r="S2856">
        <v>36244646</v>
      </c>
      <c r="U2856" t="str">
        <f>IFERROR(LEFT(spotify_top_songs_audio_features[[#This Row],[artist_names]],SEARCH(",",spotify_top_songs_audio_features[[#This Row],[artist_names]])-1),spotify_top_songs_audio_features[[#This Row],[artist_names]])</f>
        <v>Labrinth</v>
      </c>
      <c r="V2856" t="str">
        <f>IFERROR(MID(spotify_top_songs_audio_features[[#This Row],[artist_names]],SEARCH(",",spotify_top_songs_audio_features[[#This Row],[artist_names]])+2,99),"")</f>
        <v/>
      </c>
      <c r="W2856" t="str">
        <f>spotify_top_songs_audio_features[[#This Row],[source]]</f>
        <v>Columbia</v>
      </c>
      <c r="X2856" s="1">
        <f>spotify_top_songs_audio_features[[#This Row],[streams]]</f>
        <v>36244646</v>
      </c>
      <c r="Y2856" t="str">
        <f>IF(Tabela2[[#This Row],[feat]]="","","Feat")</f>
        <v/>
      </c>
      <c r="Z2856" s="17" t="str">
        <f>CONCATENATE(INT(spotify_top_songs_audio_features[[#This Row],[duration_ms]]/(60*1000)),":",MOD(INT(spotify_top_songs_audio_features[[#This Row],[duration_ms]]/1000),60))</f>
        <v>2:40</v>
      </c>
      <c r="AA28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856" t="str">
        <f>spotify_top_songs_audio_features[[#This Row],[track_name]]</f>
        <v>Never Felt So Alone</v>
      </c>
    </row>
    <row r="2857" spans="1:28" x14ac:dyDescent="0.25">
      <c r="A2857" t="s">
        <v>2032</v>
      </c>
      <c r="B2857" t="s">
        <v>1598</v>
      </c>
      <c r="C2857" t="s">
        <v>1884</v>
      </c>
      <c r="D2857" t="s">
        <v>1600</v>
      </c>
      <c r="E2857" t="s">
        <v>31</v>
      </c>
      <c r="F2857" t="s">
        <v>24</v>
      </c>
      <c r="G2857" t="s">
        <v>25</v>
      </c>
      <c r="H2857">
        <v>798</v>
      </c>
      <c r="I2857">
        <v>545</v>
      </c>
      <c r="J2857">
        <v>168</v>
      </c>
      <c r="K2857" t="s">
        <v>1885</v>
      </c>
      <c r="L2857">
        <v>9.4800000000000006E-3</v>
      </c>
      <c r="M2857">
        <v>258</v>
      </c>
      <c r="N2857">
        <v>212</v>
      </c>
      <c r="O2857">
        <v>-6466</v>
      </c>
      <c r="P2857">
        <v>118029</v>
      </c>
      <c r="Q2857">
        <v>226653</v>
      </c>
      <c r="R2857">
        <v>3</v>
      </c>
      <c r="S2857">
        <v>36241249</v>
      </c>
      <c r="U2857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2857" t="str">
        <f>IFERROR(MID(spotify_top_songs_audio_features[[#This Row],[artist_names]],SEARCH(",",spotify_top_songs_audio_features[[#This Row],[artist_names]])+2,99),"")</f>
        <v/>
      </c>
      <c r="W2857" t="str">
        <f>spotify_top_songs_audio_features[[#This Row],[source]]</f>
        <v>Rock The World/IDJ/Kanye LP7</v>
      </c>
      <c r="X2857" s="1">
        <f>spotify_top_songs_audio_features[[#This Row],[streams]]</f>
        <v>36241249</v>
      </c>
      <c r="Y2857" t="str">
        <f>IF(Tabela2[[#This Row],[feat]]="","","Feat")</f>
        <v/>
      </c>
      <c r="Z2857" s="17" t="str">
        <f>CONCATENATE(INT(spotify_top_songs_audio_features[[#This Row],[duration_ms]]/(60*1000)),":",MOD(INT(spotify_top_songs_audio_features[[#This Row],[duration_ms]]/1000),60))</f>
        <v>3:46</v>
      </c>
      <c r="AA28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57" t="str">
        <f>spotify_top_songs_audio_features[[#This Row],[track_name]]</f>
        <v>Praise God</v>
      </c>
    </row>
    <row r="2858" spans="1:28" x14ac:dyDescent="0.25">
      <c r="A2858" t="s">
        <v>5755</v>
      </c>
      <c r="B2858" t="s">
        <v>352</v>
      </c>
      <c r="C2858" t="s">
        <v>5756</v>
      </c>
      <c r="D2858" t="s">
        <v>3309</v>
      </c>
      <c r="E2858" t="s">
        <v>86</v>
      </c>
      <c r="F2858" t="s">
        <v>32</v>
      </c>
      <c r="G2858" t="s">
        <v>25</v>
      </c>
      <c r="H2858">
        <v>741</v>
      </c>
      <c r="I2858">
        <v>645</v>
      </c>
      <c r="J2858">
        <v>963</v>
      </c>
      <c r="K2858" t="s">
        <v>5757</v>
      </c>
      <c r="L2858">
        <v>0</v>
      </c>
      <c r="M2858">
        <v>163</v>
      </c>
      <c r="N2858">
        <v>488</v>
      </c>
      <c r="O2858">
        <v>-5116</v>
      </c>
      <c r="P2858">
        <v>14907</v>
      </c>
      <c r="Q2858">
        <v>231964</v>
      </c>
      <c r="R2858">
        <v>5</v>
      </c>
      <c r="S2858">
        <v>36198853</v>
      </c>
      <c r="U2858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2858" t="str">
        <f>IFERROR(MID(spotify_top_songs_audio_features[[#This Row],[artist_names]],SEARCH(",",spotify_top_songs_audio_features[[#This Row],[artist_names]])+2,99),"")</f>
        <v/>
      </c>
      <c r="W2858" t="str">
        <f>spotify_top_songs_audio_features[[#This Row],[source]]</f>
        <v>Cactus Jack / Epic</v>
      </c>
      <c r="X2858" s="1">
        <f>spotify_top_songs_audio_features[[#This Row],[streams]]</f>
        <v>36198853</v>
      </c>
      <c r="Y2858" t="str">
        <f>IF(Tabela2[[#This Row],[feat]]="","","Feat")</f>
        <v/>
      </c>
      <c r="Z2858" s="17" t="str">
        <f>CONCATENATE(INT(spotify_top_songs_audio_features[[#This Row],[duration_ms]]/(60*1000)),":",MOD(INT(spotify_top_songs_audio_features[[#This Row],[duration_ms]]/1000),60))</f>
        <v>3:51</v>
      </c>
      <c r="AA28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58" t="str">
        <f>spotify_top_songs_audio_features[[#This Row],[track_name]]</f>
        <v>WAKE UP</v>
      </c>
    </row>
    <row r="2859" spans="1:28" x14ac:dyDescent="0.25">
      <c r="A2859" t="s">
        <v>2307</v>
      </c>
      <c r="B2859" t="s">
        <v>762</v>
      </c>
      <c r="C2859" t="s">
        <v>2308</v>
      </c>
      <c r="D2859" t="s">
        <v>282</v>
      </c>
      <c r="E2859" t="s">
        <v>58</v>
      </c>
      <c r="F2859" t="s">
        <v>32</v>
      </c>
      <c r="G2859" t="s">
        <v>25</v>
      </c>
      <c r="H2859">
        <v>621</v>
      </c>
      <c r="I2859">
        <v>73</v>
      </c>
      <c r="J2859">
        <v>107</v>
      </c>
      <c r="K2859" t="s">
        <v>2309</v>
      </c>
      <c r="L2859">
        <v>131</v>
      </c>
      <c r="M2859">
        <v>673</v>
      </c>
      <c r="N2859">
        <v>464</v>
      </c>
      <c r="O2859">
        <v>-5414</v>
      </c>
      <c r="P2859">
        <v>139566</v>
      </c>
      <c r="Q2859">
        <v>195320</v>
      </c>
      <c r="R2859">
        <v>6</v>
      </c>
      <c r="S2859">
        <v>36125909</v>
      </c>
      <c r="U2859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2859" t="str">
        <f>IFERROR(MID(spotify_top_songs_audio_features[[#This Row],[artist_names]],SEARCH(",",spotify_top_songs_audio_features[[#This Row],[artist_names]])+2,99),"")</f>
        <v>The Creator</v>
      </c>
      <c r="W2859" t="str">
        <f>spotify_top_songs_audio_features[[#This Row],[source]]</f>
        <v>Columbia</v>
      </c>
      <c r="X2859" s="1">
        <f>spotify_top_songs_audio_features[[#This Row],[streams]]</f>
        <v>36125909</v>
      </c>
      <c r="Y2859" t="str">
        <f>IF(Tabela2[[#This Row],[feat]]="","","Feat")</f>
        <v>Feat</v>
      </c>
      <c r="Z2859" s="17" t="str">
        <f>CONCATENATE(INT(spotify_top_songs_audio_features[[#This Row],[duration_ms]]/(60*1000)),":",MOD(INT(spotify_top_songs_audio_features[[#This Row],[duration_ms]]/1000),60))</f>
        <v>3:15</v>
      </c>
      <c r="AA28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859" t="str">
        <f>spotify_top_songs_audio_features[[#This Row],[track_name]]</f>
        <v>NEW MAGIC WAND</v>
      </c>
    </row>
    <row r="2860" spans="1:28" x14ac:dyDescent="0.25">
      <c r="A2860" t="s">
        <v>15325</v>
      </c>
      <c r="B2860" t="s">
        <v>888</v>
      </c>
      <c r="C2860" t="s">
        <v>15326</v>
      </c>
      <c r="D2860" t="s">
        <v>436</v>
      </c>
      <c r="E2860" t="s">
        <v>97</v>
      </c>
      <c r="F2860" t="s">
        <v>24</v>
      </c>
      <c r="G2860" t="s">
        <v>25</v>
      </c>
      <c r="H2860">
        <v>552</v>
      </c>
      <c r="I2860">
        <v>29</v>
      </c>
      <c r="J2860">
        <v>448</v>
      </c>
      <c r="K2860" t="s">
        <v>1656</v>
      </c>
      <c r="L2860">
        <v>0</v>
      </c>
      <c r="M2860">
        <v>227</v>
      </c>
      <c r="N2860">
        <v>481</v>
      </c>
      <c r="O2860">
        <v>-5617</v>
      </c>
      <c r="P2860">
        <v>78842</v>
      </c>
      <c r="Q2860">
        <v>247107</v>
      </c>
      <c r="R2860">
        <v>5</v>
      </c>
      <c r="S2860">
        <v>36097455</v>
      </c>
      <c r="U2860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860" t="str">
        <f>IFERROR(MID(spotify_top_songs_audio_features[[#This Row],[artist_names]],SEARCH(",",spotify_top_songs_audio_features[[#This Row],[artist_names]])+2,99),"")</f>
        <v/>
      </c>
      <c r="W2860" t="str">
        <f>spotify_top_songs_audio_features[[#This Row],[source]]</f>
        <v>Atlantic Records UK</v>
      </c>
      <c r="X2860" s="1">
        <f>spotify_top_songs_audio_features[[#This Row],[streams]]</f>
        <v>36097455</v>
      </c>
      <c r="Y2860" t="str">
        <f>IF(Tabela2[[#This Row],[feat]]="","","Feat")</f>
        <v/>
      </c>
      <c r="Z2860" s="17" t="str">
        <f>CONCATENATE(INT(spotify_top_songs_audio_features[[#This Row],[duration_ms]]/(60*1000)),":",MOD(INT(spotify_top_songs_audio_features[[#This Row],[duration_ms]]/1000),60))</f>
        <v>4:7</v>
      </c>
      <c r="AA28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860" t="str">
        <f>spotify_top_songs_audio_features[[#This Row],[track_name]]</f>
        <v>Save Myself</v>
      </c>
    </row>
    <row r="2861" spans="1:28" x14ac:dyDescent="0.25">
      <c r="A2861" t="s">
        <v>9898</v>
      </c>
      <c r="B2861" t="s">
        <v>9899</v>
      </c>
      <c r="C2861" t="s">
        <v>9900</v>
      </c>
      <c r="D2861" t="s">
        <v>1938</v>
      </c>
      <c r="E2861" t="s">
        <v>177</v>
      </c>
      <c r="F2861" t="s">
        <v>32</v>
      </c>
      <c r="G2861" t="s">
        <v>25</v>
      </c>
      <c r="H2861">
        <v>771</v>
      </c>
      <c r="I2861">
        <v>577</v>
      </c>
      <c r="J2861">
        <v>461</v>
      </c>
      <c r="K2861" t="s">
        <v>8550</v>
      </c>
      <c r="L2861">
        <v>0</v>
      </c>
      <c r="M2861">
        <v>256</v>
      </c>
      <c r="N2861">
        <v>691</v>
      </c>
      <c r="O2861">
        <v>-6944</v>
      </c>
      <c r="P2861">
        <v>11696</v>
      </c>
      <c r="Q2861">
        <v>221538</v>
      </c>
      <c r="R2861">
        <v>4</v>
      </c>
      <c r="S2861">
        <v>36036913</v>
      </c>
      <c r="U2861" t="str">
        <f>IFERROR(LEFT(spotify_top_songs_audio_features[[#This Row],[artist_names]],SEARCH(",",spotify_top_songs_audio_features[[#This Row],[artist_names]])-1),spotify_top_songs_audio_features[[#This Row],[artist_names]])</f>
        <v>Matuê</v>
      </c>
      <c r="V2861" t="str">
        <f>IFERROR(MID(spotify_top_songs_audio_features[[#This Row],[artist_names]],SEARCH(",",spotify_top_songs_audio_features[[#This Row],[artist_names]])+2,99),"")</f>
        <v>Rich The Kid</v>
      </c>
      <c r="W2861" t="str">
        <f>spotify_top_songs_audio_features[[#This Row],[source]]</f>
        <v>Sony Music Entertainment</v>
      </c>
      <c r="X2861" s="1">
        <f>spotify_top_songs_audio_features[[#This Row],[streams]]</f>
        <v>36036913</v>
      </c>
      <c r="Y2861" t="str">
        <f>IF(Tabela2[[#This Row],[feat]]="","","Feat")</f>
        <v>Feat</v>
      </c>
      <c r="Z2861" s="17" t="str">
        <f>CONCATENATE(INT(spotify_top_songs_audio_features[[#This Row],[duration_ms]]/(60*1000)),":",MOD(INT(spotify_top_songs_audio_features[[#This Row],[duration_ms]]/1000),60))</f>
        <v>3:41</v>
      </c>
      <c r="AA28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861" t="str">
        <f>spotify_top_songs_audio_features[[#This Row],[track_name]]</f>
        <v>Conexões de Máfia (feat. Rich The Kid)</v>
      </c>
    </row>
    <row r="2862" spans="1:28" x14ac:dyDescent="0.25">
      <c r="A2862" t="s">
        <v>714</v>
      </c>
      <c r="B2862" t="s">
        <v>715</v>
      </c>
      <c r="C2862" t="s">
        <v>716</v>
      </c>
      <c r="D2862" t="s">
        <v>48</v>
      </c>
      <c r="E2862" t="s">
        <v>177</v>
      </c>
      <c r="F2862" t="s">
        <v>32</v>
      </c>
      <c r="G2862" t="s">
        <v>25</v>
      </c>
      <c r="H2862">
        <v>81</v>
      </c>
      <c r="I2862">
        <v>353</v>
      </c>
      <c r="J2862">
        <v>31</v>
      </c>
      <c r="K2862" t="s">
        <v>717</v>
      </c>
      <c r="L2862">
        <v>0</v>
      </c>
      <c r="M2862">
        <v>102</v>
      </c>
      <c r="N2862">
        <v>727</v>
      </c>
      <c r="O2862">
        <v>-9931</v>
      </c>
      <c r="P2862">
        <v>88031</v>
      </c>
      <c r="Q2862">
        <v>208293</v>
      </c>
      <c r="R2862">
        <v>8</v>
      </c>
      <c r="S2862">
        <v>35982464</v>
      </c>
      <c r="U2862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2862" t="str">
        <f>IFERROR(MID(spotify_top_songs_audio_features[[#This Row],[artist_names]],SEARCH(",",spotify_top_songs_audio_features[[#This Row],[artist_names]])+2,99),"")</f>
        <v>21 Savage</v>
      </c>
      <c r="W2862" t="str">
        <f>spotify_top_songs_audio_features[[#This Row],[source]]</f>
        <v>Republic Records</v>
      </c>
      <c r="X2862" s="1">
        <f>spotify_top_songs_audio_features[[#This Row],[streams]]</f>
        <v>35982464</v>
      </c>
      <c r="Y2862" t="str">
        <f>IF(Tabela2[[#This Row],[feat]]="","","Feat")</f>
        <v>Feat</v>
      </c>
      <c r="Z2862" s="17" t="str">
        <f>CONCATENATE(INT(spotify_top_songs_audio_features[[#This Row],[duration_ms]]/(60*1000)),":",MOD(INT(spotify_top_songs_audio_features[[#This Row],[duration_ms]]/1000),60))</f>
        <v>3:28</v>
      </c>
      <c r="AA28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862" t="str">
        <f>spotify_top_songs_audio_features[[#This Row],[track_name]]</f>
        <v>10 Freaky Girls (with 21 Savage)</v>
      </c>
    </row>
    <row r="2863" spans="1:28" x14ac:dyDescent="0.25">
      <c r="A2863" t="s">
        <v>5408</v>
      </c>
      <c r="B2863" t="s">
        <v>5409</v>
      </c>
      <c r="C2863" t="s">
        <v>5410</v>
      </c>
      <c r="D2863" t="s">
        <v>215</v>
      </c>
      <c r="E2863" t="s">
        <v>31</v>
      </c>
      <c r="F2863" t="s">
        <v>32</v>
      </c>
      <c r="G2863" t="s">
        <v>25</v>
      </c>
      <c r="H2863">
        <v>755</v>
      </c>
      <c r="I2863">
        <v>719</v>
      </c>
      <c r="J2863">
        <v>421</v>
      </c>
      <c r="K2863" t="s">
        <v>5411</v>
      </c>
      <c r="L2863">
        <v>1.5299999999999999E-3</v>
      </c>
      <c r="M2863">
        <v>326</v>
      </c>
      <c r="N2863">
        <v>813</v>
      </c>
      <c r="O2863">
        <v>-5316</v>
      </c>
      <c r="P2863">
        <v>121986</v>
      </c>
      <c r="Q2863">
        <v>160826</v>
      </c>
      <c r="R2863">
        <v>10</v>
      </c>
      <c r="S2863">
        <v>35975127</v>
      </c>
      <c r="U2863" t="str">
        <f>IFERROR(LEFT(spotify_top_songs_audio_features[[#This Row],[artist_names]],SEARCH(",",spotify_top_songs_audio_features[[#This Row],[artist_names]])-1),spotify_top_songs_audio_features[[#This Row],[artist_names]])</f>
        <v>Felix Jaehn</v>
      </c>
      <c r="V2863" t="str">
        <f>IFERROR(MID(spotify_top_songs_audio_features[[#This Row],[artist_names]],SEARCH(",",spotify_top_songs_audio_features[[#This Row],[artist_names]])+2,99),"")</f>
        <v>Hight, Alex Aiono</v>
      </c>
      <c r="W2863" t="str">
        <f>spotify_top_songs_audio_features[[#This Row],[source]]</f>
        <v>Virgin</v>
      </c>
      <c r="X2863" s="1">
        <f>spotify_top_songs_audio_features[[#This Row],[streams]]</f>
        <v>35975127</v>
      </c>
      <c r="Y2863" t="str">
        <f>IF(Tabela2[[#This Row],[feat]]="","","Feat")</f>
        <v>Feat</v>
      </c>
      <c r="Z2863" s="17" t="str">
        <f>CONCATENATE(INT(spotify_top_songs_audio_features[[#This Row],[duration_ms]]/(60*1000)),":",MOD(INT(spotify_top_songs_audio_features[[#This Row],[duration_ms]]/1000),60))</f>
        <v>2:40</v>
      </c>
      <c r="AA28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63" t="str">
        <f>spotify_top_songs_audio_features[[#This Row],[track_name]]</f>
        <v>Hot2Touch</v>
      </c>
    </row>
    <row r="2864" spans="1:28" x14ac:dyDescent="0.25">
      <c r="A2864" t="s">
        <v>15931</v>
      </c>
      <c r="B2864" t="s">
        <v>15932</v>
      </c>
      <c r="C2864" t="s">
        <v>15933</v>
      </c>
      <c r="D2864" t="s">
        <v>1807</v>
      </c>
      <c r="E2864" t="s">
        <v>177</v>
      </c>
      <c r="F2864" t="s">
        <v>24</v>
      </c>
      <c r="G2864" t="s">
        <v>25</v>
      </c>
      <c r="H2864">
        <v>827</v>
      </c>
      <c r="I2864">
        <v>819</v>
      </c>
      <c r="J2864">
        <v>52</v>
      </c>
      <c r="K2864" t="s">
        <v>123</v>
      </c>
      <c r="L2864">
        <v>0</v>
      </c>
      <c r="M2864">
        <v>89</v>
      </c>
      <c r="N2864">
        <v>562</v>
      </c>
      <c r="O2864">
        <v>-3701</v>
      </c>
      <c r="P2864">
        <v>92017</v>
      </c>
      <c r="Q2864">
        <v>191087</v>
      </c>
      <c r="R2864">
        <v>6</v>
      </c>
      <c r="S2864">
        <v>35935335</v>
      </c>
      <c r="U2864" t="str">
        <f>IFERROR(LEFT(spotify_top_songs_audio_features[[#This Row],[artist_names]],SEARCH(",",spotify_top_songs_audio_features[[#This Row],[artist_names]])-1),spotify_top_songs_audio_features[[#This Row],[artist_names]])</f>
        <v>Tiago PZK</v>
      </c>
      <c r="V2864" t="str">
        <f>IFERROR(MID(spotify_top_songs_audio_features[[#This Row],[artist_names]],SEARCH(",",spotify_top_songs_audio_features[[#This Row],[artist_names]])+2,99),"")</f>
        <v>Ozuna</v>
      </c>
      <c r="W2864" t="str">
        <f>spotify_top_songs_audio_features[[#This Row],[source]]</f>
        <v>WEA Latina</v>
      </c>
      <c r="X2864" s="1">
        <f>spotify_top_songs_audio_features[[#This Row],[streams]]</f>
        <v>35935335</v>
      </c>
      <c r="Y2864" t="str">
        <f>IF(Tabela2[[#This Row],[feat]]="","","Feat")</f>
        <v>Feat</v>
      </c>
      <c r="Z2864" s="17" t="str">
        <f>CONCATENATE(INT(spotify_top_songs_audio_features[[#This Row],[duration_ms]]/(60*1000)),":",MOD(INT(spotify_top_songs_audio_features[[#This Row],[duration_ms]]/1000),60))</f>
        <v>3:11</v>
      </c>
      <c r="AA28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864" t="str">
        <f>spotify_top_songs_audio_features[[#This Row],[track_name]]</f>
        <v>Nos Comemos (feat. Ozuna)</v>
      </c>
    </row>
    <row r="2865" spans="1:28" x14ac:dyDescent="0.25">
      <c r="A2865" t="s">
        <v>16852</v>
      </c>
      <c r="B2865" t="s">
        <v>410</v>
      </c>
      <c r="C2865" t="s">
        <v>11702</v>
      </c>
      <c r="D2865" t="s">
        <v>182</v>
      </c>
      <c r="E2865" t="s">
        <v>97</v>
      </c>
      <c r="F2865" t="s">
        <v>24</v>
      </c>
      <c r="G2865" t="s">
        <v>25</v>
      </c>
      <c r="H2865">
        <v>535</v>
      </c>
      <c r="I2865">
        <v>65</v>
      </c>
      <c r="J2865">
        <v>554</v>
      </c>
      <c r="K2865" t="s">
        <v>2879</v>
      </c>
      <c r="L2865">
        <v>0</v>
      </c>
      <c r="M2865">
        <v>14</v>
      </c>
      <c r="N2865">
        <v>61</v>
      </c>
      <c r="O2865">
        <v>-6328</v>
      </c>
      <c r="P2865">
        <v>117188</v>
      </c>
      <c r="Q2865">
        <v>179600</v>
      </c>
      <c r="R2865">
        <v>6</v>
      </c>
      <c r="S2865">
        <v>35925758</v>
      </c>
      <c r="U2865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2865" t="str">
        <f>IFERROR(MID(spotify_top_songs_audio_features[[#This Row],[artist_names]],SEARCH(",",spotify_top_songs_audio_features[[#This Row],[artist_names]])+2,99),"")</f>
        <v/>
      </c>
      <c r="W2865" t="str">
        <f>spotify_top_songs_audio_features[[#This Row],[source]]</f>
        <v>EMI</v>
      </c>
      <c r="X2865" s="1">
        <f>spotify_top_songs_audio_features[[#This Row],[streams]]</f>
        <v>35925758</v>
      </c>
      <c r="Y2865" t="str">
        <f>IF(Tabela2[[#This Row],[feat]]="","","Feat")</f>
        <v/>
      </c>
      <c r="Z2865" s="17" t="str">
        <f>CONCATENATE(INT(spotify_top_songs_audio_features[[#This Row],[duration_ms]]/(60*1000)),":",MOD(INT(spotify_top_songs_audio_features[[#This Row],[duration_ms]]/1000),60))</f>
        <v>2:59</v>
      </c>
      <c r="AA28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865" t="str">
        <f>spotify_top_songs_audio_features[[#This Row],[track_name]]</f>
        <v>Killer Queen - Remastered 2011</v>
      </c>
    </row>
    <row r="2866" spans="1:28" x14ac:dyDescent="0.25">
      <c r="A2866" t="s">
        <v>15423</v>
      </c>
      <c r="B2866" t="s">
        <v>307</v>
      </c>
      <c r="C2866" t="s">
        <v>15424</v>
      </c>
      <c r="D2866" t="s">
        <v>309</v>
      </c>
      <c r="E2866" t="s">
        <v>469</v>
      </c>
      <c r="F2866" t="s">
        <v>24</v>
      </c>
      <c r="G2866" t="s">
        <v>25</v>
      </c>
      <c r="H2866">
        <v>735</v>
      </c>
      <c r="I2866">
        <v>235</v>
      </c>
      <c r="J2866">
        <v>315</v>
      </c>
      <c r="K2866" t="s">
        <v>890</v>
      </c>
      <c r="L2866">
        <v>604</v>
      </c>
      <c r="M2866">
        <v>107</v>
      </c>
      <c r="N2866">
        <v>462</v>
      </c>
      <c r="O2866">
        <v>-13239</v>
      </c>
      <c r="P2866">
        <v>62446</v>
      </c>
      <c r="Q2866">
        <v>173202</v>
      </c>
      <c r="R2866">
        <v>5</v>
      </c>
      <c r="S2866">
        <v>35867464</v>
      </c>
      <c r="U2866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2866" t="str">
        <f>IFERROR(MID(spotify_top_songs_audio_features[[#This Row],[artist_names]],SEARCH(",",spotify_top_songs_audio_features[[#This Row],[artist_names]])+2,99),"")</f>
        <v/>
      </c>
      <c r="W2866" t="str">
        <f>spotify_top_songs_audio_features[[#This Row],[source]]</f>
        <v>Darkroom/Interscope Records</v>
      </c>
      <c r="X2866" s="1">
        <f>spotify_top_songs_audio_features[[#This Row],[streams]]</f>
        <v>35867464</v>
      </c>
      <c r="Y2866" t="str">
        <f>IF(Tabela2[[#This Row],[feat]]="","","Feat")</f>
        <v/>
      </c>
      <c r="Z2866" s="17" t="str">
        <f>CONCATENATE(INT(spotify_top_songs_audio_features[[#This Row],[duration_ms]]/(60*1000)),":",MOD(INT(spotify_top_songs_audio_features[[#This Row],[duration_ms]]/1000),60))</f>
        <v>2:53</v>
      </c>
      <c r="AA28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866" t="str">
        <f>spotify_top_songs_audio_features[[#This Row],[track_name]]</f>
        <v>8</v>
      </c>
    </row>
    <row r="2867" spans="1:28" x14ac:dyDescent="0.25">
      <c r="A2867" t="s">
        <v>10131</v>
      </c>
      <c r="B2867" t="s">
        <v>2006</v>
      </c>
      <c r="C2867" t="s">
        <v>2007</v>
      </c>
      <c r="D2867" t="s">
        <v>22</v>
      </c>
      <c r="E2867" t="s">
        <v>86</v>
      </c>
      <c r="F2867" t="s">
        <v>32</v>
      </c>
      <c r="G2867" t="s">
        <v>25</v>
      </c>
      <c r="H2867">
        <v>649</v>
      </c>
      <c r="I2867">
        <v>762</v>
      </c>
      <c r="J2867">
        <v>447</v>
      </c>
      <c r="K2867" t="s">
        <v>10132</v>
      </c>
      <c r="L2867">
        <v>383</v>
      </c>
      <c r="M2867">
        <v>118</v>
      </c>
      <c r="N2867">
        <v>48</v>
      </c>
      <c r="O2867">
        <v>-5153</v>
      </c>
      <c r="P2867">
        <v>107034</v>
      </c>
      <c r="Q2867">
        <v>213693</v>
      </c>
      <c r="R2867">
        <v>9</v>
      </c>
      <c r="S2867">
        <v>35822652</v>
      </c>
      <c r="U2867" t="str">
        <f>IFERROR(LEFT(spotify_top_songs_audio_features[[#This Row],[artist_names]],SEARCH(",",spotify_top_songs_audio_features[[#This Row],[artist_names]])-1),spotify_top_songs_audio_features[[#This Row],[artist_names]])</f>
        <v>Moon Taxi</v>
      </c>
      <c r="V2867" t="str">
        <f>IFERROR(MID(spotify_top_songs_audio_features[[#This Row],[artist_names]],SEARCH(",",spotify_top_songs_audio_features[[#This Row],[artist_names]])+2,99),"")</f>
        <v/>
      </c>
      <c r="W2867" t="str">
        <f>spotify_top_songs_audio_features[[#This Row],[source]]</f>
        <v>RCA Records Label</v>
      </c>
      <c r="X2867" s="1">
        <f>spotify_top_songs_audio_features[[#This Row],[streams]]</f>
        <v>35822652</v>
      </c>
      <c r="Y2867" t="str">
        <f>IF(Tabela2[[#This Row],[feat]]="","","Feat")</f>
        <v/>
      </c>
      <c r="Z2867" s="17" t="str">
        <f>CONCATENATE(INT(spotify_top_songs_audio_features[[#This Row],[duration_ms]]/(60*1000)),":",MOD(INT(spotify_top_songs_audio_features[[#This Row],[duration_ms]]/1000),60))</f>
        <v>3:33</v>
      </c>
      <c r="AA28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67" t="str">
        <f>spotify_top_songs_audio_features[[#This Row],[track_name]]</f>
        <v>Two High</v>
      </c>
    </row>
    <row r="2868" spans="1:28" x14ac:dyDescent="0.25">
      <c r="A2868" t="s">
        <v>12087</v>
      </c>
      <c r="B2868" t="s">
        <v>8167</v>
      </c>
      <c r="C2868" t="s">
        <v>12088</v>
      </c>
      <c r="D2868" t="s">
        <v>8167</v>
      </c>
      <c r="E2868" t="s">
        <v>113</v>
      </c>
      <c r="F2868" t="s">
        <v>32</v>
      </c>
      <c r="G2868" t="s">
        <v>25</v>
      </c>
      <c r="H2868">
        <v>75</v>
      </c>
      <c r="I2868">
        <v>668</v>
      </c>
      <c r="J2868">
        <v>61</v>
      </c>
      <c r="K2868" t="s">
        <v>2148</v>
      </c>
      <c r="L2868">
        <v>3.1300000000000002E-4</v>
      </c>
      <c r="M2868">
        <v>338</v>
      </c>
      <c r="N2868">
        <v>786</v>
      </c>
      <c r="O2868">
        <v>-449</v>
      </c>
      <c r="P2868">
        <v>94998</v>
      </c>
      <c r="Q2868">
        <v>159147</v>
      </c>
      <c r="R2868">
        <v>6</v>
      </c>
      <c r="S2868">
        <v>35814063</v>
      </c>
      <c r="U2868" t="str">
        <f>IFERROR(LEFT(spotify_top_songs_audio_features[[#This Row],[artist_names]],SEARCH(",",spotify_top_songs_audio_features[[#This Row],[artist_names]])-1),spotify_top_songs_audio_features[[#This Row],[artist_names]])</f>
        <v>MC Kevin o Chris</v>
      </c>
      <c r="V2868" t="str">
        <f>IFERROR(MID(spotify_top_songs_audio_features[[#This Row],[artist_names]],SEARCH(",",spotify_top_songs_audio_features[[#This Row],[artist_names]])+2,99),"")</f>
        <v/>
      </c>
      <c r="W2868" t="str">
        <f>spotify_top_songs_audio_features[[#This Row],[source]]</f>
        <v>MC Kevin o Chris</v>
      </c>
      <c r="X2868" s="1">
        <f>spotify_top_songs_audio_features[[#This Row],[streams]]</f>
        <v>35814063</v>
      </c>
      <c r="Y2868" t="str">
        <f>IF(Tabela2[[#This Row],[feat]]="","","Feat")</f>
        <v/>
      </c>
      <c r="Z2868" s="17" t="str">
        <f>CONCATENATE(INT(spotify_top_songs_audio_features[[#This Row],[duration_ms]]/(60*1000)),":",MOD(INT(spotify_top_songs_audio_features[[#This Row],[duration_ms]]/1000),60))</f>
        <v>2:39</v>
      </c>
      <c r="AA28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68" t="str">
        <f>spotify_top_songs_audio_features[[#This Row],[track_name]]</f>
        <v>Tipo Gin - Ao Vivo</v>
      </c>
    </row>
    <row r="2869" spans="1:28" x14ac:dyDescent="0.25">
      <c r="A2869" t="s">
        <v>9162</v>
      </c>
      <c r="B2869" t="s">
        <v>218</v>
      </c>
      <c r="C2869" t="s">
        <v>9163</v>
      </c>
      <c r="D2869" t="s">
        <v>220</v>
      </c>
      <c r="E2869" t="s">
        <v>31</v>
      </c>
      <c r="F2869" t="s">
        <v>32</v>
      </c>
      <c r="G2869" t="s">
        <v>25</v>
      </c>
      <c r="H2869">
        <v>647</v>
      </c>
      <c r="I2869">
        <v>801</v>
      </c>
      <c r="J2869">
        <v>249</v>
      </c>
      <c r="K2869" t="s">
        <v>5262</v>
      </c>
      <c r="L2869">
        <v>0</v>
      </c>
      <c r="M2869">
        <v>628</v>
      </c>
      <c r="N2869">
        <v>517</v>
      </c>
      <c r="O2869">
        <v>-2946</v>
      </c>
      <c r="P2869">
        <v>180108</v>
      </c>
      <c r="Q2869">
        <v>166253</v>
      </c>
      <c r="R2869">
        <v>5</v>
      </c>
      <c r="S2869">
        <v>35786797</v>
      </c>
      <c r="U2869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2869" t="str">
        <f>IFERROR(MID(spotify_top_songs_audio_features[[#This Row],[artist_names]],SEARCH(",",spotify_top_songs_audio_features[[#This Row],[artist_names]])+2,99),"")</f>
        <v/>
      </c>
      <c r="W2869" t="str">
        <f>spotify_top_songs_audio_features[[#This Row],[source]]</f>
        <v>UMLE - Latino</v>
      </c>
      <c r="X2869" s="1">
        <f>spotify_top_songs_audio_features[[#This Row],[streams]]</f>
        <v>35786797</v>
      </c>
      <c r="Y2869" t="str">
        <f>IF(Tabela2[[#This Row],[feat]]="","","Feat")</f>
        <v/>
      </c>
      <c r="Z2869" s="17" t="str">
        <f>CONCATENATE(INT(spotify_top_songs_audio_features[[#This Row],[duration_ms]]/(60*1000)),":",MOD(INT(spotify_top_songs_audio_features[[#This Row],[duration_ms]]/1000),60))</f>
        <v>2:46</v>
      </c>
      <c r="AA28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69" t="str">
        <f>spotify_top_songs_audio_features[[#This Row],[track_name]]</f>
        <v>Prohibidox</v>
      </c>
    </row>
    <row r="2870" spans="1:28" x14ac:dyDescent="0.25">
      <c r="A2870" t="s">
        <v>7960</v>
      </c>
      <c r="B2870" t="s">
        <v>203</v>
      </c>
      <c r="C2870" t="s">
        <v>7961</v>
      </c>
      <c r="D2870" t="s">
        <v>205</v>
      </c>
      <c r="E2870" t="s">
        <v>58</v>
      </c>
      <c r="F2870" t="s">
        <v>24</v>
      </c>
      <c r="G2870" t="s">
        <v>25</v>
      </c>
      <c r="H2870">
        <v>708</v>
      </c>
      <c r="I2870">
        <v>598</v>
      </c>
      <c r="J2870">
        <v>291</v>
      </c>
      <c r="K2870" t="s">
        <v>1693</v>
      </c>
      <c r="L2870">
        <v>0</v>
      </c>
      <c r="M2870">
        <v>17</v>
      </c>
      <c r="N2870">
        <v>698</v>
      </c>
      <c r="O2870">
        <v>-8365</v>
      </c>
      <c r="P2870">
        <v>112027</v>
      </c>
      <c r="Q2870">
        <v>203123</v>
      </c>
      <c r="R2870">
        <v>4</v>
      </c>
      <c r="S2870">
        <v>35784205</v>
      </c>
      <c r="U2870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2870" t="str">
        <f>IFERROR(MID(spotify_top_songs_audio_features[[#This Row],[artist_names]],SEARCH(",",spotify_top_songs_audio_features[[#This Row],[artist_names]])+2,99),"")</f>
        <v>Anderson .Paak, Silk Sonic</v>
      </c>
      <c r="W2870" t="str">
        <f>spotify_top_songs_audio_features[[#This Row],[source]]</f>
        <v>Aftermath Entertainment/Atlantic</v>
      </c>
      <c r="X2870" s="1">
        <f>spotify_top_songs_audio_features[[#This Row],[streams]]</f>
        <v>35784205</v>
      </c>
      <c r="Y2870" t="str">
        <f>IF(Tabela2[[#This Row],[feat]]="","","Feat")</f>
        <v>Feat</v>
      </c>
      <c r="Z2870" s="17" t="str">
        <f>CONCATENATE(INT(spotify_top_songs_audio_features[[#This Row],[duration_ms]]/(60*1000)),":",MOD(INT(spotify_top_songs_audio_features[[#This Row],[duration_ms]]/1000),60))</f>
        <v>3:23</v>
      </c>
      <c r="AA28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870" t="str">
        <f>spotify_top_songs_audio_features[[#This Row],[track_name]]</f>
        <v>Skate</v>
      </c>
    </row>
    <row r="2871" spans="1:28" x14ac:dyDescent="0.25">
      <c r="A2871" t="s">
        <v>3387</v>
      </c>
      <c r="B2871" t="s">
        <v>3388</v>
      </c>
      <c r="C2871" t="s">
        <v>3389</v>
      </c>
      <c r="D2871" t="s">
        <v>2553</v>
      </c>
      <c r="E2871" t="s">
        <v>31</v>
      </c>
      <c r="F2871" t="s">
        <v>24</v>
      </c>
      <c r="G2871" t="s">
        <v>25</v>
      </c>
      <c r="H2871">
        <v>546</v>
      </c>
      <c r="I2871">
        <v>311</v>
      </c>
      <c r="J2871">
        <v>288</v>
      </c>
      <c r="K2871" t="s">
        <v>3390</v>
      </c>
      <c r="L2871">
        <v>1.65E-3</v>
      </c>
      <c r="M2871">
        <v>107</v>
      </c>
      <c r="N2871">
        <v>246</v>
      </c>
      <c r="O2871">
        <v>-10396</v>
      </c>
      <c r="P2871">
        <v>147464</v>
      </c>
      <c r="Q2871">
        <v>260533</v>
      </c>
      <c r="R2871">
        <v>11</v>
      </c>
      <c r="S2871">
        <v>35758685</v>
      </c>
      <c r="U2871" t="str">
        <f>IFERROR(LEFT(spotify_top_songs_audio_features[[#This Row],[artist_names]],SEARCH(",",spotify_top_songs_audio_features[[#This Row],[artist_names]])-1),spotify_top_songs_audio_features[[#This Row],[artist_names]])</f>
        <v>James Bay</v>
      </c>
      <c r="V2871" t="str">
        <f>IFERROR(MID(spotify_top_songs_audio_features[[#This Row],[artist_names]],SEARCH(",",spotify_top_songs_audio_features[[#This Row],[artist_names]])+2,99),"")</f>
        <v/>
      </c>
      <c r="W2871" t="str">
        <f>spotify_top_songs_audio_features[[#This Row],[source]]</f>
        <v>Universal Records</v>
      </c>
      <c r="X2871" s="1">
        <f>spotify_top_songs_audio_features[[#This Row],[streams]]</f>
        <v>35758685</v>
      </c>
      <c r="Y2871" t="str">
        <f>IF(Tabela2[[#This Row],[feat]]="","","Feat")</f>
        <v/>
      </c>
      <c r="Z2871" s="17" t="str">
        <f>CONCATENATE(INT(spotify_top_songs_audio_features[[#This Row],[duration_ms]]/(60*1000)),":",MOD(INT(spotify_top_songs_audio_features[[#This Row],[duration_ms]]/1000),60))</f>
        <v>4:20</v>
      </c>
      <c r="AA28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71" t="str">
        <f>spotify_top_songs_audio_features[[#This Row],[track_name]]</f>
        <v>Let It Go</v>
      </c>
    </row>
    <row r="2872" spans="1:28" x14ac:dyDescent="0.25">
      <c r="A2872" t="s">
        <v>467</v>
      </c>
      <c r="B2872" t="s">
        <v>463</v>
      </c>
      <c r="C2872" t="s">
        <v>468</v>
      </c>
      <c r="D2872" t="s">
        <v>385</v>
      </c>
      <c r="E2872" t="s">
        <v>469</v>
      </c>
      <c r="F2872" t="s">
        <v>32</v>
      </c>
      <c r="G2872" t="s">
        <v>25</v>
      </c>
      <c r="H2872">
        <v>678</v>
      </c>
      <c r="I2872">
        <v>562</v>
      </c>
      <c r="J2872">
        <v>508</v>
      </c>
      <c r="K2872" t="s">
        <v>470</v>
      </c>
      <c r="L2872">
        <v>0</v>
      </c>
      <c r="M2872">
        <v>104</v>
      </c>
      <c r="N2872">
        <v>566</v>
      </c>
      <c r="O2872">
        <v>-9197</v>
      </c>
      <c r="P2872">
        <v>94241</v>
      </c>
      <c r="Q2872">
        <v>307880</v>
      </c>
      <c r="R2872">
        <v>5</v>
      </c>
      <c r="S2872">
        <v>35666980</v>
      </c>
      <c r="U2872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872" t="str">
        <f>IFERROR(MID(spotify_top_songs_audio_features[[#This Row],[artist_names]],SEARCH(",",spotify_top_songs_audio_features[[#This Row],[artist_names]])+2,99),"")</f>
        <v/>
      </c>
      <c r="W2872" t="str">
        <f>spotify_top_songs_audio_features[[#This Row],[source]]</f>
        <v>Aftermath</v>
      </c>
      <c r="X2872" s="1">
        <f>spotify_top_songs_audio_features[[#This Row],[streams]]</f>
        <v>35666980</v>
      </c>
      <c r="Y2872" t="str">
        <f>IF(Tabela2[[#This Row],[feat]]="","","Feat")</f>
        <v/>
      </c>
      <c r="Z2872" s="17" t="str">
        <f>CONCATENATE(INT(spotify_top_songs_audio_features[[#This Row],[duration_ms]]/(60*1000)),":",MOD(INT(spotify_top_songs_audio_features[[#This Row],[duration_ms]]/1000),60))</f>
        <v>5:7</v>
      </c>
      <c r="AA28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872" t="str">
        <f>spotify_top_songs_audio_features[[#This Row],[track_name]]</f>
        <v>LUST.</v>
      </c>
    </row>
    <row r="2873" spans="1:28" x14ac:dyDescent="0.25">
      <c r="A2873" t="s">
        <v>9485</v>
      </c>
      <c r="B2873" t="s">
        <v>9486</v>
      </c>
      <c r="C2873" t="s">
        <v>9487</v>
      </c>
      <c r="D2873" t="s">
        <v>1092</v>
      </c>
      <c r="E2873" t="s">
        <v>86</v>
      </c>
      <c r="F2873" t="s">
        <v>24</v>
      </c>
      <c r="G2873" t="s">
        <v>25</v>
      </c>
      <c r="H2873">
        <v>759</v>
      </c>
      <c r="I2873">
        <v>479</v>
      </c>
      <c r="J2873">
        <v>186</v>
      </c>
      <c r="K2873" t="s">
        <v>9488</v>
      </c>
      <c r="L2873">
        <v>5.3000000000000001E-5</v>
      </c>
      <c r="M2873">
        <v>302</v>
      </c>
      <c r="N2873">
        <v>347</v>
      </c>
      <c r="O2873">
        <v>-1065</v>
      </c>
      <c r="P2873">
        <v>140089</v>
      </c>
      <c r="Q2873">
        <v>195813</v>
      </c>
      <c r="R2873">
        <v>3</v>
      </c>
      <c r="S2873">
        <v>35637560</v>
      </c>
      <c r="U287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873" t="str">
        <f>IFERROR(MID(spotify_top_songs_audio_features[[#This Row],[artist_names]],SEARCH(",",spotify_top_songs_audio_features[[#This Row],[artist_names]])+2,99),"")</f>
        <v>JAY-Z</v>
      </c>
      <c r="W2873" t="str">
        <f>spotify_top_songs_audio_features[[#This Row],[source]]</f>
        <v>Cash Money/Drake LP6</v>
      </c>
      <c r="X2873" s="1">
        <f>spotify_top_songs_audio_features[[#This Row],[streams]]</f>
        <v>35637560</v>
      </c>
      <c r="Y2873" t="str">
        <f>IF(Tabela2[[#This Row],[feat]]="","","Feat")</f>
        <v>Feat</v>
      </c>
      <c r="Z2873" s="17" t="str">
        <f>CONCATENATE(INT(spotify_top_songs_audio_features[[#This Row],[duration_ms]]/(60*1000)),":",MOD(INT(spotify_top_songs_audio_features[[#This Row],[duration_ms]]/1000),60))</f>
        <v>3:15</v>
      </c>
      <c r="AA28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73" t="str">
        <f>spotify_top_songs_audio_features[[#This Row],[track_name]]</f>
        <v>Talk Up (feat. Jay-Z)</v>
      </c>
    </row>
    <row r="2874" spans="1:28" x14ac:dyDescent="0.25">
      <c r="A2874" t="s">
        <v>10319</v>
      </c>
      <c r="B2874" t="s">
        <v>982</v>
      </c>
      <c r="C2874" t="s">
        <v>10320</v>
      </c>
      <c r="D2874" t="s">
        <v>1793</v>
      </c>
      <c r="E2874" t="s">
        <v>31</v>
      </c>
      <c r="F2874" t="s">
        <v>24</v>
      </c>
      <c r="G2874" t="s">
        <v>25</v>
      </c>
      <c r="H2874">
        <v>552</v>
      </c>
      <c r="I2874">
        <v>65</v>
      </c>
      <c r="J2874">
        <v>128</v>
      </c>
      <c r="K2874" t="s">
        <v>8110</v>
      </c>
      <c r="L2874">
        <v>275</v>
      </c>
      <c r="M2874">
        <v>372</v>
      </c>
      <c r="N2874">
        <v>316</v>
      </c>
      <c r="O2874">
        <v>-7199</v>
      </c>
      <c r="P2874">
        <v>167788</v>
      </c>
      <c r="Q2874">
        <v>180019</v>
      </c>
      <c r="R2874">
        <v>5</v>
      </c>
      <c r="S2874">
        <v>35529010</v>
      </c>
      <c r="U2874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2874" t="str">
        <f>IFERROR(MID(spotify_top_songs_audio_features[[#This Row],[artist_names]],SEARCH(",",spotify_top_songs_audio_features[[#This Row],[artist_names]])+2,99),"")</f>
        <v/>
      </c>
      <c r="W2874" t="str">
        <f>spotify_top_songs_audio_features[[#This Row],[source]]</f>
        <v>88rising Music</v>
      </c>
      <c r="X2874" s="1">
        <f>spotify_top_songs_audio_features[[#This Row],[streams]]</f>
        <v>35529010</v>
      </c>
      <c r="Y2874" t="str">
        <f>IF(Tabela2[[#This Row],[feat]]="","","Feat")</f>
        <v/>
      </c>
      <c r="Z2874" s="17" t="str">
        <f>CONCATENATE(INT(spotify_top_songs_audio_features[[#This Row],[duration_ms]]/(60*1000)),":",MOD(INT(spotify_top_songs_audio_features[[#This Row],[duration_ms]]/1000),60))</f>
        <v>3:0</v>
      </c>
      <c r="AA28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74" t="str">
        <f>spotify_top_songs_audio_features[[#This Row],[track_name]]</f>
        <v>Sanctuary</v>
      </c>
    </row>
    <row r="2875" spans="1:28" x14ac:dyDescent="0.25">
      <c r="A2875" t="s">
        <v>14442</v>
      </c>
      <c r="B2875" t="s">
        <v>14443</v>
      </c>
      <c r="C2875" t="s">
        <v>14444</v>
      </c>
      <c r="D2875" t="s">
        <v>282</v>
      </c>
      <c r="E2875" t="s">
        <v>113</v>
      </c>
      <c r="F2875" t="s">
        <v>32</v>
      </c>
      <c r="G2875" t="s">
        <v>25</v>
      </c>
      <c r="H2875">
        <v>784</v>
      </c>
      <c r="I2875">
        <v>728</v>
      </c>
      <c r="J2875">
        <v>539</v>
      </c>
      <c r="K2875" t="s">
        <v>14445</v>
      </c>
      <c r="L2875">
        <v>0</v>
      </c>
      <c r="M2875">
        <v>222</v>
      </c>
      <c r="N2875">
        <v>713</v>
      </c>
      <c r="O2875">
        <v>-4549</v>
      </c>
      <c r="P2875">
        <v>110165</v>
      </c>
      <c r="Q2875">
        <v>229160</v>
      </c>
      <c r="R2875">
        <v>7</v>
      </c>
      <c r="S2875">
        <v>35526991</v>
      </c>
      <c r="U2875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2875" t="str">
        <f>IFERROR(MID(spotify_top_songs_audio_features[[#This Row],[artist_names]],SEARCH(",",spotify_top_songs_audio_features[[#This Row],[artist_names]])+2,99),"")</f>
        <v>Young Thug, Pharrell Williams, Ariana Grande, Funk Wav</v>
      </c>
      <c r="W2875" t="str">
        <f>spotify_top_songs_audio_features[[#This Row],[source]]</f>
        <v>Columbia</v>
      </c>
      <c r="X2875" s="1">
        <f>spotify_top_songs_audio_features[[#This Row],[streams]]</f>
        <v>35526991</v>
      </c>
      <c r="Y2875" t="str">
        <f>IF(Tabela2[[#This Row],[feat]]="","","Feat")</f>
        <v>Feat</v>
      </c>
      <c r="Z2875" s="17" t="str">
        <f>CONCATENATE(INT(spotify_top_songs_audio_features[[#This Row],[duration_ms]]/(60*1000)),":",MOD(INT(spotify_top_songs_audio_features[[#This Row],[duration_ms]]/1000),60))</f>
        <v>3:49</v>
      </c>
      <c r="AA28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75" t="str">
        <f>spotify_top_songs_audio_features[[#This Row],[track_name]]</f>
        <v>Heatstroke (feat. Young Thug, Pharrell Williams &amp; Ariana Grande)</v>
      </c>
    </row>
    <row r="2876" spans="1:28" x14ac:dyDescent="0.25">
      <c r="A2876" t="s">
        <v>15066</v>
      </c>
      <c r="B2876" t="s">
        <v>15067</v>
      </c>
      <c r="C2876" t="s">
        <v>15068</v>
      </c>
      <c r="D2876" t="s">
        <v>423</v>
      </c>
      <c r="E2876" t="s">
        <v>58</v>
      </c>
      <c r="F2876" t="s">
        <v>32</v>
      </c>
      <c r="G2876" t="s">
        <v>25</v>
      </c>
      <c r="H2876">
        <v>825</v>
      </c>
      <c r="I2876">
        <v>373</v>
      </c>
      <c r="J2876">
        <v>108</v>
      </c>
      <c r="K2876" t="s">
        <v>87</v>
      </c>
      <c r="L2876">
        <v>0</v>
      </c>
      <c r="M2876">
        <v>368</v>
      </c>
      <c r="N2876">
        <v>12</v>
      </c>
      <c r="O2876">
        <v>-5532</v>
      </c>
      <c r="P2876">
        <v>77271</v>
      </c>
      <c r="Q2876">
        <v>149078</v>
      </c>
      <c r="R2876">
        <v>3</v>
      </c>
      <c r="S2876">
        <v>35521891</v>
      </c>
      <c r="U287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876" t="str">
        <f>IFERROR(MID(spotify_top_songs_audio_features[[#This Row],[artist_names]],SEARCH(",",spotify_top_songs_audio_features[[#This Row],[artist_names]])+2,99),"")</f>
        <v>Playboi Carti</v>
      </c>
      <c r="W2876" t="str">
        <f>spotify_top_songs_audio_features[[#This Row],[source]]</f>
        <v>OVO</v>
      </c>
      <c r="X2876" s="1">
        <f>spotify_top_songs_audio_features[[#This Row],[streams]]</f>
        <v>35521891</v>
      </c>
      <c r="Y2876" t="str">
        <f>IF(Tabela2[[#This Row],[feat]]="","","Feat")</f>
        <v>Feat</v>
      </c>
      <c r="Z2876" s="17" t="str">
        <f>CONCATENATE(INT(spotify_top_songs_audio_features[[#This Row],[duration_ms]]/(60*1000)),":",MOD(INT(spotify_top_songs_audio_features[[#This Row],[duration_ms]]/1000),60))</f>
        <v>2:29</v>
      </c>
      <c r="AA28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876" t="str">
        <f>spotify_top_songs_audio_features[[#This Row],[track_name]]</f>
        <v>Pain 1993 (with Playboi Carti)</v>
      </c>
    </row>
    <row r="2877" spans="1:28" x14ac:dyDescent="0.25">
      <c r="A2877" t="s">
        <v>8470</v>
      </c>
      <c r="B2877" t="s">
        <v>8471</v>
      </c>
      <c r="C2877" t="s">
        <v>8472</v>
      </c>
      <c r="D2877" t="s">
        <v>8473</v>
      </c>
      <c r="E2877" t="s">
        <v>31</v>
      </c>
      <c r="F2877" t="s">
        <v>24</v>
      </c>
      <c r="G2877" t="s">
        <v>25</v>
      </c>
      <c r="H2877">
        <v>918</v>
      </c>
      <c r="I2877">
        <v>837</v>
      </c>
      <c r="J2877">
        <v>255</v>
      </c>
      <c r="K2877" t="s">
        <v>2869</v>
      </c>
      <c r="L2877">
        <v>0</v>
      </c>
      <c r="M2877">
        <v>227</v>
      </c>
      <c r="N2877">
        <v>855</v>
      </c>
      <c r="O2877">
        <v>-6792</v>
      </c>
      <c r="P2877">
        <v>120017</v>
      </c>
      <c r="Q2877">
        <v>236000</v>
      </c>
      <c r="R2877">
        <v>5</v>
      </c>
      <c r="S2877">
        <v>35511203</v>
      </c>
      <c r="U2877" t="str">
        <f>IFERROR(LEFT(spotify_top_songs_audio_features[[#This Row],[artist_names]],SEARCH(",",spotify_top_songs_audio_features[[#This Row],[artist_names]])-1),spotify_top_songs_audio_features[[#This Row],[artist_names]])</f>
        <v>Joyner Lucas</v>
      </c>
      <c r="V2877" t="str">
        <f>IFERROR(MID(spotify_top_songs_audio_features[[#This Row],[artist_names]],SEARCH(",",spotify_top_songs_audio_features[[#This Row],[artist_names]])+2,99),"")</f>
        <v>Logic</v>
      </c>
      <c r="W2877" t="str">
        <f>spotify_top_songs_audio_features[[#This Row],[source]]</f>
        <v>Twenty Nine Music Group (Joyner Lucas)</v>
      </c>
      <c r="X2877" s="1">
        <f>spotify_top_songs_audio_features[[#This Row],[streams]]</f>
        <v>35511203</v>
      </c>
      <c r="Y2877" t="str">
        <f>IF(Tabela2[[#This Row],[feat]]="","","Feat")</f>
        <v>Feat</v>
      </c>
      <c r="Z2877" s="17" t="str">
        <f>CONCATENATE(INT(spotify_top_songs_audio_features[[#This Row],[duration_ms]]/(60*1000)),":",MOD(INT(spotify_top_songs_audio_features[[#This Row],[duration_ms]]/1000),60))</f>
        <v>3:56</v>
      </c>
      <c r="AA28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77" t="str">
        <f>spotify_top_songs_audio_features[[#This Row],[track_name]]</f>
        <v>Isis</v>
      </c>
    </row>
    <row r="2878" spans="1:28" x14ac:dyDescent="0.25">
      <c r="A2878" t="s">
        <v>16504</v>
      </c>
      <c r="B2878" t="s">
        <v>284</v>
      </c>
      <c r="C2878" t="s">
        <v>16505</v>
      </c>
      <c r="D2878" t="s">
        <v>397</v>
      </c>
      <c r="E2878" t="s">
        <v>23</v>
      </c>
      <c r="F2878" t="s">
        <v>24</v>
      </c>
      <c r="G2878" t="s">
        <v>25</v>
      </c>
      <c r="H2878">
        <v>839</v>
      </c>
      <c r="I2878">
        <v>521</v>
      </c>
      <c r="J2878">
        <v>166</v>
      </c>
      <c r="K2878" t="s">
        <v>5906</v>
      </c>
      <c r="L2878">
        <v>545</v>
      </c>
      <c r="M2878">
        <v>607</v>
      </c>
      <c r="N2878">
        <v>33</v>
      </c>
      <c r="O2878">
        <v>-1045</v>
      </c>
      <c r="P2878">
        <v>105992</v>
      </c>
      <c r="Q2878">
        <v>205163</v>
      </c>
      <c r="R2878">
        <v>5</v>
      </c>
      <c r="S2878">
        <v>35431095</v>
      </c>
      <c r="U287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878" t="str">
        <f>IFERROR(MID(spotify_top_songs_audio_features[[#This Row],[artist_names]],SEARCH(",",spotify_top_songs_audio_features[[#This Row],[artist_names]])+2,99),"")</f>
        <v/>
      </c>
      <c r="W2878" t="str">
        <f>spotify_top_songs_audio_features[[#This Row],[source]]</f>
        <v>Cash Money Records/Young Money Ent./Universal Rec.</v>
      </c>
      <c r="X2878" s="1">
        <f>spotify_top_songs_audio_features[[#This Row],[streams]]</f>
        <v>35431095</v>
      </c>
      <c r="Y2878" t="str">
        <f>IF(Tabela2[[#This Row],[feat]]="","","Feat")</f>
        <v/>
      </c>
      <c r="Z2878" s="17" t="str">
        <f>CONCATENATE(INT(spotify_top_songs_audio_features[[#This Row],[duration_ms]]/(60*1000)),":",MOD(INT(spotify_top_songs_audio_features[[#This Row],[duration_ms]]/1000),60))</f>
        <v>3:25</v>
      </c>
      <c r="AA28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878" t="str">
        <f>spotify_top_songs_audio_features[[#This Row],[track_name]]</f>
        <v>Madiba Riddim</v>
      </c>
    </row>
    <row r="2879" spans="1:28" x14ac:dyDescent="0.25">
      <c r="A2879" t="s">
        <v>14263</v>
      </c>
      <c r="B2879" t="s">
        <v>14264</v>
      </c>
      <c r="C2879" t="s">
        <v>14265</v>
      </c>
      <c r="D2879" t="s">
        <v>1517</v>
      </c>
      <c r="E2879" t="s">
        <v>23</v>
      </c>
      <c r="F2879" t="s">
        <v>32</v>
      </c>
      <c r="G2879" t="s">
        <v>25</v>
      </c>
      <c r="H2879">
        <v>85</v>
      </c>
      <c r="I2879">
        <v>405</v>
      </c>
      <c r="J2879">
        <v>225</v>
      </c>
      <c r="K2879" t="s">
        <v>1617</v>
      </c>
      <c r="L2879">
        <v>118</v>
      </c>
      <c r="M2879">
        <v>707</v>
      </c>
      <c r="N2879">
        <v>344</v>
      </c>
      <c r="O2879">
        <v>-7509</v>
      </c>
      <c r="P2879">
        <v>139976</v>
      </c>
      <c r="Q2879">
        <v>190312</v>
      </c>
      <c r="R2879">
        <v>10</v>
      </c>
      <c r="S2879">
        <v>35392610</v>
      </c>
      <c r="U2879" t="str">
        <f>IFERROR(LEFT(spotify_top_songs_audio_features[[#This Row],[artist_names]],SEARCH(",",spotify_top_songs_audio_features[[#This Row],[artist_names]])-1),spotify_top_songs_audio_features[[#This Row],[artist_names]])</f>
        <v>Gucci Mane</v>
      </c>
      <c r="V2879" t="str">
        <f>IFERROR(MID(spotify_top_songs_audio_features[[#This Row],[artist_names]],SEARCH(",",spotify_top_songs_audio_features[[#This Row],[artist_names]])+2,99),"")</f>
        <v>Drake</v>
      </c>
      <c r="W2879" t="str">
        <f>spotify_top_songs_audio_features[[#This Row],[source]]</f>
        <v>Guwop Enterprises/Atlantic</v>
      </c>
      <c r="X2879" s="1">
        <f>spotify_top_songs_audio_features[[#This Row],[streams]]</f>
        <v>35392610</v>
      </c>
      <c r="Y2879" t="str">
        <f>IF(Tabela2[[#This Row],[feat]]="","","Feat")</f>
        <v>Feat</v>
      </c>
      <c r="Z2879" s="17" t="str">
        <f>CONCATENATE(INT(spotify_top_songs_audio_features[[#This Row],[duration_ms]]/(60*1000)),":",MOD(INT(spotify_top_songs_audio_features[[#This Row],[duration_ms]]/1000),60))</f>
        <v>3:10</v>
      </c>
      <c r="AA28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879" t="str">
        <f>spotify_top_songs_audio_features[[#This Row],[track_name]]</f>
        <v>Both (feat. Drake)</v>
      </c>
    </row>
    <row r="2880" spans="1:28" x14ac:dyDescent="0.25">
      <c r="A2880" t="s">
        <v>4762</v>
      </c>
      <c r="B2880" t="s">
        <v>4763</v>
      </c>
      <c r="C2880" t="s">
        <v>4764</v>
      </c>
      <c r="D2880" t="s">
        <v>341</v>
      </c>
      <c r="E2880" t="s">
        <v>86</v>
      </c>
      <c r="F2880" t="s">
        <v>24</v>
      </c>
      <c r="G2880" t="s">
        <v>25</v>
      </c>
      <c r="H2880">
        <v>44</v>
      </c>
      <c r="I2880">
        <v>635</v>
      </c>
      <c r="J2880">
        <v>326</v>
      </c>
      <c r="K2880" t="s">
        <v>1729</v>
      </c>
      <c r="L2880">
        <v>0</v>
      </c>
      <c r="M2880">
        <v>121</v>
      </c>
      <c r="N2880">
        <v>327</v>
      </c>
      <c r="O2880">
        <v>-6385</v>
      </c>
      <c r="P2880">
        <v>128133</v>
      </c>
      <c r="Q2880">
        <v>207095</v>
      </c>
      <c r="R2880">
        <v>6</v>
      </c>
      <c r="S2880">
        <v>35361516</v>
      </c>
      <c r="U2880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2880" t="str">
        <f>IFERROR(MID(spotify_top_songs_audio_features[[#This Row],[artist_names]],SEARCH(",",spotify_top_songs_audio_features[[#This Row],[artist_names]])+2,99),"")</f>
        <v>Bonn</v>
      </c>
      <c r="W2880" t="str">
        <f>spotify_top_songs_audio_features[[#This Row],[source]]</f>
        <v>Epic Amsterdam</v>
      </c>
      <c r="X2880" s="1">
        <f>spotify_top_songs_audio_features[[#This Row],[streams]]</f>
        <v>35361516</v>
      </c>
      <c r="Y2880" t="str">
        <f>IF(Tabela2[[#This Row],[feat]]="","","Feat")</f>
        <v>Feat</v>
      </c>
      <c r="Z2880" s="17" t="str">
        <f>CONCATENATE(INT(spotify_top_songs_audio_features[[#This Row],[duration_ms]]/(60*1000)),":",MOD(INT(spotify_top_songs_audio_features[[#This Row],[duration_ms]]/1000),60))</f>
        <v>3:27</v>
      </c>
      <c r="AA28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80" t="str">
        <f>spotify_top_songs_audio_features[[#This Row],[track_name]]</f>
        <v>No Sleep (feat. Bonn)</v>
      </c>
    </row>
    <row r="2881" spans="1:28" x14ac:dyDescent="0.25">
      <c r="A2881" t="s">
        <v>17414</v>
      </c>
      <c r="B2881" t="s">
        <v>13839</v>
      </c>
      <c r="C2881" t="s">
        <v>17415</v>
      </c>
      <c r="D2881" t="s">
        <v>13841</v>
      </c>
      <c r="E2881" t="s">
        <v>31</v>
      </c>
      <c r="F2881" t="s">
        <v>24</v>
      </c>
      <c r="G2881" t="s">
        <v>25</v>
      </c>
      <c r="H2881">
        <v>795</v>
      </c>
      <c r="I2881">
        <v>781</v>
      </c>
      <c r="J2881">
        <v>141</v>
      </c>
      <c r="K2881" t="s">
        <v>4913</v>
      </c>
      <c r="L2881">
        <v>0</v>
      </c>
      <c r="M2881">
        <v>108</v>
      </c>
      <c r="N2881">
        <v>687</v>
      </c>
      <c r="O2881">
        <v>-4647</v>
      </c>
      <c r="P2881">
        <v>104972</v>
      </c>
      <c r="Q2881">
        <v>157532</v>
      </c>
      <c r="R2881">
        <v>4</v>
      </c>
      <c r="S2881">
        <v>35341226</v>
      </c>
      <c r="U2881" t="str">
        <f>IFERROR(LEFT(spotify_top_songs_audio_features[[#This Row],[artist_names]],SEARCH(",",spotify_top_songs_audio_features[[#This Row],[artist_names]])-1),spotify_top_songs_audio_features[[#This Row],[artist_names]])</f>
        <v>ENHYPEN</v>
      </c>
      <c r="V2881" t="str">
        <f>IFERROR(MID(spotify_top_songs_audio_features[[#This Row],[artist_names]],SEARCH(",",spotify_top_songs_audio_features[[#This Row],[artist_names]])+2,99),"")</f>
        <v/>
      </c>
      <c r="W2881" t="str">
        <f>spotify_top_songs_audio_features[[#This Row],[source]]</f>
        <v>BELIFT LAB</v>
      </c>
      <c r="X2881" s="1">
        <f>spotify_top_songs_audio_features[[#This Row],[streams]]</f>
        <v>35341226</v>
      </c>
      <c r="Y2881" t="str">
        <f>IF(Tabela2[[#This Row],[feat]]="","","Feat")</f>
        <v/>
      </c>
      <c r="Z2881" s="17" t="str">
        <f>CONCATENATE(INT(spotify_top_songs_audio_features[[#This Row],[duration_ms]]/(60*1000)),":",MOD(INT(spotify_top_songs_audio_features[[#This Row],[duration_ms]]/1000),60))</f>
        <v>2:37</v>
      </c>
      <c r="AA28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81" t="str">
        <f>spotify_top_songs_audio_features[[#This Row],[track_name]]</f>
        <v>Bite Me</v>
      </c>
    </row>
    <row r="2882" spans="1:28" x14ac:dyDescent="0.25">
      <c r="A2882" t="s">
        <v>11278</v>
      </c>
      <c r="B2882" t="s">
        <v>11279</v>
      </c>
      <c r="C2882" t="s">
        <v>11280</v>
      </c>
      <c r="D2882" t="s">
        <v>11281</v>
      </c>
      <c r="E2882" t="s">
        <v>469</v>
      </c>
      <c r="F2882" t="s">
        <v>24</v>
      </c>
      <c r="G2882" t="s">
        <v>25</v>
      </c>
      <c r="H2882">
        <v>885</v>
      </c>
      <c r="I2882">
        <v>834</v>
      </c>
      <c r="J2882">
        <v>394</v>
      </c>
      <c r="K2882" t="s">
        <v>1579</v>
      </c>
      <c r="L2882">
        <v>3.2200000000000002E-3</v>
      </c>
      <c r="M2882">
        <v>865</v>
      </c>
      <c r="N2882">
        <v>84</v>
      </c>
      <c r="O2882">
        <v>-3374</v>
      </c>
      <c r="P2882">
        <v>124018</v>
      </c>
      <c r="Q2882">
        <v>183871</v>
      </c>
      <c r="R2882">
        <v>6</v>
      </c>
      <c r="S2882">
        <v>35330043</v>
      </c>
      <c r="U2882" t="str">
        <f>IFERROR(LEFT(spotify_top_songs_audio_features[[#This Row],[artist_names]],SEARCH(",",spotify_top_songs_audio_features[[#This Row],[artist_names]])-1),spotify_top_songs_audio_features[[#This Row],[artist_names]])</f>
        <v>Felipe Amorim</v>
      </c>
      <c r="V2882" t="str">
        <f>IFERROR(MID(spotify_top_songs_audio_features[[#This Row],[artist_names]],SEARCH(",",spotify_top_songs_audio_features[[#This Row],[artist_names]])+2,99),"")</f>
        <v/>
      </c>
      <c r="W2882" t="str">
        <f>spotify_top_songs_audio_features[[#This Row],[source]]</f>
        <v>One Play</v>
      </c>
      <c r="X2882" s="1">
        <f>spotify_top_songs_audio_features[[#This Row],[streams]]</f>
        <v>35330043</v>
      </c>
      <c r="Y2882" t="str">
        <f>IF(Tabela2[[#This Row],[feat]]="","","Feat")</f>
        <v/>
      </c>
      <c r="Z2882" s="17" t="str">
        <f>CONCATENATE(INT(spotify_top_songs_audio_features[[#This Row],[duration_ms]]/(60*1000)),":",MOD(INT(spotify_top_songs_audio_features[[#This Row],[duration_ms]]/1000),60))</f>
        <v>3:3</v>
      </c>
      <c r="AA28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882" t="str">
        <f>spotify_top_songs_audio_features[[#This Row],[track_name]]</f>
        <v>No Ouvidinho</v>
      </c>
    </row>
    <row r="2883" spans="1:28" x14ac:dyDescent="0.25">
      <c r="A2883" t="s">
        <v>17263</v>
      </c>
      <c r="B2883" t="s">
        <v>710</v>
      </c>
      <c r="C2883" t="s">
        <v>17264</v>
      </c>
      <c r="D2883" t="s">
        <v>712</v>
      </c>
      <c r="E2883" t="s">
        <v>97</v>
      </c>
      <c r="F2883" t="s">
        <v>32</v>
      </c>
      <c r="G2883" t="s">
        <v>25</v>
      </c>
      <c r="H2883">
        <v>772</v>
      </c>
      <c r="I2883">
        <v>634</v>
      </c>
      <c r="J2883">
        <v>212</v>
      </c>
      <c r="K2883" t="s">
        <v>729</v>
      </c>
      <c r="L2883">
        <v>0</v>
      </c>
      <c r="M2883">
        <v>432</v>
      </c>
      <c r="N2883">
        <v>671</v>
      </c>
      <c r="O2883">
        <v>-6101</v>
      </c>
      <c r="P2883">
        <v>160052</v>
      </c>
      <c r="Q2883">
        <v>210261</v>
      </c>
      <c r="R2883">
        <v>3</v>
      </c>
      <c r="S2883">
        <v>35298116</v>
      </c>
      <c r="U2883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2883" t="str">
        <f>IFERROR(MID(spotify_top_songs_audio_features[[#This Row],[artist_names]],SEARCH(",",spotify_top_songs_audio_features[[#This Row],[artist_names]])+2,99),"")</f>
        <v/>
      </c>
      <c r="W2883" t="str">
        <f>spotify_top_songs_audio_features[[#This Row],[source]]</f>
        <v>Generation Now/Atlantic</v>
      </c>
      <c r="X2883" s="1">
        <f>spotify_top_songs_audio_features[[#This Row],[streams]]</f>
        <v>35298116</v>
      </c>
      <c r="Y2883" t="str">
        <f>IF(Tabela2[[#This Row],[feat]]="","","Feat")</f>
        <v/>
      </c>
      <c r="Z2883" s="17" t="str">
        <f>CONCATENATE(INT(spotify_top_songs_audio_features[[#This Row],[duration_ms]]/(60*1000)),":",MOD(INT(spotify_top_songs_audio_features[[#This Row],[duration_ms]]/1000),60))</f>
        <v>3:30</v>
      </c>
      <c r="AA28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883" t="str">
        <f>spotify_top_songs_audio_features[[#This Row],[track_name]]</f>
        <v>Baby Pluto</v>
      </c>
    </row>
    <row r="2884" spans="1:28" x14ac:dyDescent="0.25">
      <c r="A2884" t="s">
        <v>6672</v>
      </c>
      <c r="B2884" t="s">
        <v>6673</v>
      </c>
      <c r="C2884" t="s">
        <v>6674</v>
      </c>
      <c r="D2884" t="s">
        <v>6675</v>
      </c>
      <c r="E2884" t="s">
        <v>70</v>
      </c>
      <c r="F2884" t="s">
        <v>32</v>
      </c>
      <c r="G2884" t="s">
        <v>25</v>
      </c>
      <c r="H2884">
        <v>81</v>
      </c>
      <c r="I2884">
        <v>655</v>
      </c>
      <c r="J2884">
        <v>698</v>
      </c>
      <c r="K2884" t="s">
        <v>1140</v>
      </c>
      <c r="L2884">
        <v>8.1600000000000006E-3</v>
      </c>
      <c r="M2884">
        <v>105</v>
      </c>
      <c r="N2884">
        <v>809</v>
      </c>
      <c r="O2884">
        <v>-6779</v>
      </c>
      <c r="P2884">
        <v>150002</v>
      </c>
      <c r="Q2884">
        <v>193322</v>
      </c>
      <c r="R2884">
        <v>4</v>
      </c>
      <c r="S2884">
        <v>35262377</v>
      </c>
      <c r="U2884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2884" t="str">
        <f>IFERROR(MID(spotify_top_songs_audio_features[[#This Row],[artist_names]],SEARCH(",",spotify_top_songs_audio_features[[#This Row],[artist_names]])+2,99),"")</f>
        <v>Don Toliver</v>
      </c>
      <c r="W2884" t="str">
        <f>spotify_top_songs_audio_features[[#This Row],[source]]</f>
        <v>Justin Bieber 2021 PS/ Def Jam</v>
      </c>
      <c r="X2884" s="1">
        <f>spotify_top_songs_audio_features[[#This Row],[streams]]</f>
        <v>35262377</v>
      </c>
      <c r="Y2884" t="str">
        <f>IF(Tabela2[[#This Row],[feat]]="","","Feat")</f>
        <v>Feat</v>
      </c>
      <c r="Z2884" s="17" t="str">
        <f>CONCATENATE(INT(spotify_top_songs_audio_features[[#This Row],[duration_ms]]/(60*1000)),":",MOD(INT(spotify_top_songs_audio_features[[#This Row],[duration_ms]]/1000),60))</f>
        <v>3:13</v>
      </c>
      <c r="AA28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884" t="str">
        <f>spotify_top_songs_audio_features[[#This Row],[track_name]]</f>
        <v>Honest (feat. Don Toliver)</v>
      </c>
    </row>
    <row r="2885" spans="1:28" x14ac:dyDescent="0.25">
      <c r="A2885" t="s">
        <v>17215</v>
      </c>
      <c r="B2885" t="s">
        <v>6413</v>
      </c>
      <c r="C2885" t="s">
        <v>17216</v>
      </c>
      <c r="D2885" t="s">
        <v>187</v>
      </c>
      <c r="E2885" t="s">
        <v>43</v>
      </c>
      <c r="F2885" t="s">
        <v>24</v>
      </c>
      <c r="G2885" t="s">
        <v>25</v>
      </c>
      <c r="H2885">
        <v>607</v>
      </c>
      <c r="I2885">
        <v>103</v>
      </c>
      <c r="J2885">
        <v>404</v>
      </c>
      <c r="K2885" t="s">
        <v>4081</v>
      </c>
      <c r="L2885">
        <v>0</v>
      </c>
      <c r="M2885">
        <v>76</v>
      </c>
      <c r="N2885">
        <v>341</v>
      </c>
      <c r="O2885">
        <v>-14405</v>
      </c>
      <c r="P2885">
        <v>110378</v>
      </c>
      <c r="Q2885">
        <v>136427</v>
      </c>
      <c r="R2885">
        <v>5</v>
      </c>
      <c r="S2885">
        <v>35255484</v>
      </c>
      <c r="U2885" t="str">
        <f>IFERROR(LEFT(spotify_top_songs_audio_features[[#This Row],[artist_names]],SEARCH(",",spotify_top_songs_audio_features[[#This Row],[artist_names]])-1),spotify_top_songs_audio_features[[#This Row],[artist_names]])</f>
        <v>Frank Sinatra</v>
      </c>
      <c r="V2885" t="str">
        <f>IFERROR(MID(spotify_top_songs_audio_features[[#This Row],[artist_names]],SEARCH(",",spotify_top_songs_audio_features[[#This Row],[artist_names]])+2,99),"")</f>
        <v/>
      </c>
      <c r="W2885" t="str">
        <f>spotify_top_songs_audio_features[[#This Row],[source]]</f>
        <v>Capitol Records</v>
      </c>
      <c r="X2885" s="1">
        <f>spotify_top_songs_audio_features[[#This Row],[streams]]</f>
        <v>35255484</v>
      </c>
      <c r="Y2885" t="str">
        <f>IF(Tabela2[[#This Row],[feat]]="","","Feat")</f>
        <v/>
      </c>
      <c r="Z2885" s="17" t="str">
        <f>CONCATENATE(INT(spotify_top_songs_audio_features[[#This Row],[duration_ms]]/(60*1000)),":",MOD(INT(spotify_top_songs_audio_features[[#This Row],[duration_ms]]/1000),60))</f>
        <v>2:16</v>
      </c>
      <c r="AA28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885" t="str">
        <f>spotify_top_songs_audio_features[[#This Row],[track_name]]</f>
        <v>Mistletoe And Holly - Remastered 1999</v>
      </c>
    </row>
    <row r="2886" spans="1:28" x14ac:dyDescent="0.25">
      <c r="A2886" t="s">
        <v>16719</v>
      </c>
      <c r="B2886" t="s">
        <v>16720</v>
      </c>
      <c r="C2886" t="s">
        <v>16721</v>
      </c>
      <c r="D2886" t="s">
        <v>1211</v>
      </c>
      <c r="E2886" t="s">
        <v>43</v>
      </c>
      <c r="F2886" t="s">
        <v>24</v>
      </c>
      <c r="G2886" t="s">
        <v>25</v>
      </c>
      <c r="H2886">
        <v>603</v>
      </c>
      <c r="I2886">
        <v>771</v>
      </c>
      <c r="J2886">
        <v>627</v>
      </c>
      <c r="K2886" t="s">
        <v>92</v>
      </c>
      <c r="L2886">
        <v>0</v>
      </c>
      <c r="M2886">
        <v>13</v>
      </c>
      <c r="N2886">
        <v>332</v>
      </c>
      <c r="O2886">
        <v>-6336</v>
      </c>
      <c r="P2886">
        <v>139988</v>
      </c>
      <c r="Q2886">
        <v>226149</v>
      </c>
      <c r="R2886">
        <v>4</v>
      </c>
      <c r="S2886">
        <v>35245479</v>
      </c>
      <c r="U288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886" t="str">
        <f>IFERROR(MID(spotify_top_songs_audio_features[[#This Row],[artist_names]],SEARCH(",",spotify_top_songs_audio_features[[#This Row],[artist_names]])+2,99),"")</f>
        <v>SUGA, BTS</v>
      </c>
      <c r="W2886" t="str">
        <f>spotify_top_songs_audio_features[[#This Row],[source]]</f>
        <v>Grade A Productions/Interscope Records</v>
      </c>
      <c r="X2886" s="1">
        <f>spotify_top_songs_audio_features[[#This Row],[streams]]</f>
        <v>35245479</v>
      </c>
      <c r="Y2886" t="str">
        <f>IF(Tabela2[[#This Row],[feat]]="","","Feat")</f>
        <v>Feat</v>
      </c>
      <c r="Z2886" s="17" t="str">
        <f>CONCATENATE(INT(spotify_top_songs_audio_features[[#This Row],[duration_ms]]/(60*1000)),":",MOD(INT(spotify_top_songs_audio_features[[#This Row],[duration_ms]]/1000),60))</f>
        <v>3:46</v>
      </c>
      <c r="AA28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886" t="str">
        <f>spotify_top_songs_audio_features[[#This Row],[track_name]]</f>
        <v>Girl Of My Dreams (with SUGA of BTS)</v>
      </c>
    </row>
    <row r="2887" spans="1:28" x14ac:dyDescent="0.25">
      <c r="A2887" t="s">
        <v>8347</v>
      </c>
      <c r="B2887" t="s">
        <v>8348</v>
      </c>
      <c r="C2887" t="s">
        <v>8349</v>
      </c>
      <c r="D2887" t="s">
        <v>1168</v>
      </c>
      <c r="E2887" t="s">
        <v>70</v>
      </c>
      <c r="F2887" t="s">
        <v>24</v>
      </c>
      <c r="G2887" t="s">
        <v>25</v>
      </c>
      <c r="H2887">
        <v>79</v>
      </c>
      <c r="I2887">
        <v>629</v>
      </c>
      <c r="J2887">
        <v>142</v>
      </c>
      <c r="K2887" t="s">
        <v>206</v>
      </c>
      <c r="L2887">
        <v>7.0600000000000003E-4</v>
      </c>
      <c r="M2887">
        <v>338</v>
      </c>
      <c r="N2887">
        <v>267</v>
      </c>
      <c r="O2887">
        <v>-4055</v>
      </c>
      <c r="P2887">
        <v>170023</v>
      </c>
      <c r="Q2887">
        <v>169620</v>
      </c>
      <c r="R2887">
        <v>7</v>
      </c>
      <c r="S2887">
        <v>35229766</v>
      </c>
      <c r="U2887" t="str">
        <f>IFERROR(LEFT(spotify_top_songs_audio_features[[#This Row],[artist_names]],SEARCH(",",spotify_top_songs_audio_features[[#This Row],[artist_names]])-1),spotify_top_songs_audio_features[[#This Row],[artist_names]])</f>
        <v>Quavo</v>
      </c>
      <c r="V2887" t="str">
        <f>IFERROR(MID(spotify_top_songs_audio_features[[#This Row],[artist_names]],SEARCH(",",spotify_top_songs_audio_features[[#This Row],[artist_names]])+2,99),"")</f>
        <v/>
      </c>
      <c r="W2887" t="str">
        <f>spotify_top_songs_audio_features[[#This Row],[source]]</f>
        <v>Quality Control Music/Motown Records/Capitol Records</v>
      </c>
      <c r="X2887" s="1">
        <f>spotify_top_songs_audio_features[[#This Row],[streams]]</f>
        <v>35229766</v>
      </c>
      <c r="Y2887" t="str">
        <f>IF(Tabela2[[#This Row],[feat]]="","","Feat")</f>
        <v/>
      </c>
      <c r="Z2887" s="17" t="str">
        <f>CONCATENATE(INT(spotify_top_songs_audio_features[[#This Row],[duration_ms]]/(60*1000)),":",MOD(INT(spotify_top_songs_audio_features[[#This Row],[duration_ms]]/1000),60))</f>
        <v>2:49</v>
      </c>
      <c r="AA28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887" t="str">
        <f>spotify_top_songs_audio_features[[#This Row],[track_name]]</f>
        <v>WORKIN ME</v>
      </c>
    </row>
    <row r="2888" spans="1:28" x14ac:dyDescent="0.25">
      <c r="A2888" t="s">
        <v>9846</v>
      </c>
      <c r="B2888" t="s">
        <v>7956</v>
      </c>
      <c r="C2888" t="s">
        <v>7957</v>
      </c>
      <c r="D2888" t="s">
        <v>48</v>
      </c>
      <c r="E2888" t="s">
        <v>113</v>
      </c>
      <c r="F2888" t="s">
        <v>24</v>
      </c>
      <c r="G2888" t="s">
        <v>25</v>
      </c>
      <c r="H2888">
        <v>88</v>
      </c>
      <c r="I2888">
        <v>662</v>
      </c>
      <c r="J2888">
        <v>304</v>
      </c>
      <c r="K2888" t="s">
        <v>583</v>
      </c>
      <c r="L2888">
        <v>0</v>
      </c>
      <c r="M2888">
        <v>227</v>
      </c>
      <c r="N2888">
        <v>726</v>
      </c>
      <c r="O2888">
        <v>-5766</v>
      </c>
      <c r="P2888">
        <v>109988</v>
      </c>
      <c r="Q2888">
        <v>182438</v>
      </c>
      <c r="R2888">
        <v>4</v>
      </c>
      <c r="S2888">
        <v>35224702</v>
      </c>
      <c r="U2888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888" t="str">
        <f>IFERROR(MID(spotify_top_songs_audio_features[[#This Row],[artist_names]],SEARCH(",",spotify_top_songs_audio_features[[#This Row],[artist_names]])+2,99),"")</f>
        <v>Doja Cat, Megan Thee Stallion</v>
      </c>
      <c r="W2888" t="str">
        <f>spotify_top_songs_audio_features[[#This Row],[source]]</f>
        <v>Republic Records</v>
      </c>
      <c r="X2888" s="1">
        <f>spotify_top_songs_audio_features[[#This Row],[streams]]</f>
        <v>35224702</v>
      </c>
      <c r="Y2888" t="str">
        <f>IF(Tabela2[[#This Row],[feat]]="","","Feat")</f>
        <v>Feat</v>
      </c>
      <c r="Z2888" s="17" t="str">
        <f>CONCATENATE(INT(spotify_top_songs_audio_features[[#This Row],[duration_ms]]/(60*1000)),":",MOD(INT(spotify_top_songs_audio_features[[#This Row],[duration_ms]]/1000),60))</f>
        <v>3:2</v>
      </c>
      <c r="AA28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88" t="str">
        <f>spotify_top_songs_audio_features[[#This Row],[track_name]]</f>
        <v>34+35 Remix (feat. Doja Cat, Megan Thee Stallion) - Remix</v>
      </c>
    </row>
    <row r="2889" spans="1:28" x14ac:dyDescent="0.25">
      <c r="A2889" t="s">
        <v>12239</v>
      </c>
      <c r="B2889" t="s">
        <v>12240</v>
      </c>
      <c r="C2889" t="s">
        <v>12241</v>
      </c>
      <c r="D2889" t="s">
        <v>12242</v>
      </c>
      <c r="E2889" t="s">
        <v>31</v>
      </c>
      <c r="F2889" t="s">
        <v>32</v>
      </c>
      <c r="G2889" t="s">
        <v>25</v>
      </c>
      <c r="H2889">
        <v>695</v>
      </c>
      <c r="I2889">
        <v>672</v>
      </c>
      <c r="J2889">
        <v>345</v>
      </c>
      <c r="K2889" t="s">
        <v>8637</v>
      </c>
      <c r="L2889">
        <v>7.9500000000000005E-3</v>
      </c>
      <c r="M2889">
        <v>756</v>
      </c>
      <c r="N2889">
        <v>245</v>
      </c>
      <c r="O2889">
        <v>-6109</v>
      </c>
      <c r="P2889">
        <v>104988</v>
      </c>
      <c r="Q2889">
        <v>235827</v>
      </c>
      <c r="R2889">
        <v>10</v>
      </c>
      <c r="S2889">
        <v>35224110</v>
      </c>
      <c r="U2889" t="str">
        <f>IFERROR(LEFT(spotify_top_songs_audio_features[[#This Row],[artist_names]],SEARCH(",",spotify_top_songs_audio_features[[#This Row],[artist_names]])-1),spotify_top_songs_audio_features[[#This Row],[artist_names]])</f>
        <v>MØ</v>
      </c>
      <c r="V2889" t="str">
        <f>IFERROR(MID(spotify_top_songs_audio_features[[#This Row],[artist_names]],SEARCH(",",spotify_top_songs_audio_features[[#This Row],[artist_names]])+2,99),"")</f>
        <v/>
      </c>
      <c r="W2889" t="str">
        <f>spotify_top_songs_audio_features[[#This Row],[source]]</f>
        <v>Chess Club/RCA Victor</v>
      </c>
      <c r="X2889" s="1">
        <f>spotify_top_songs_audio_features[[#This Row],[streams]]</f>
        <v>35224110</v>
      </c>
      <c r="Y2889" t="str">
        <f>IF(Tabela2[[#This Row],[feat]]="","","Feat")</f>
        <v/>
      </c>
      <c r="Z2889" s="17" t="str">
        <f>CONCATENATE(INT(spotify_top_songs_audio_features[[#This Row],[duration_ms]]/(60*1000)),":",MOD(INT(spotify_top_songs_audio_features[[#This Row],[duration_ms]]/1000),60))</f>
        <v>3:55</v>
      </c>
      <c r="AA28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89" t="str">
        <f>spotify_top_songs_audio_features[[#This Row],[track_name]]</f>
        <v>Final Song</v>
      </c>
    </row>
    <row r="2890" spans="1:28" x14ac:dyDescent="0.25">
      <c r="A2890" t="s">
        <v>17017</v>
      </c>
      <c r="B2890" t="s">
        <v>17018</v>
      </c>
      <c r="C2890" t="s">
        <v>17019</v>
      </c>
      <c r="D2890" t="s">
        <v>17020</v>
      </c>
      <c r="E2890" t="s">
        <v>58</v>
      </c>
      <c r="F2890" t="s">
        <v>24</v>
      </c>
      <c r="G2890" t="s">
        <v>25</v>
      </c>
      <c r="H2890">
        <v>634</v>
      </c>
      <c r="I2890">
        <v>645</v>
      </c>
      <c r="J2890">
        <v>376</v>
      </c>
      <c r="K2890" t="s">
        <v>836</v>
      </c>
      <c r="L2890">
        <v>0</v>
      </c>
      <c r="M2890">
        <v>246</v>
      </c>
      <c r="N2890">
        <v>677</v>
      </c>
      <c r="O2890">
        <v>-92</v>
      </c>
      <c r="P2890">
        <v>93047</v>
      </c>
      <c r="Q2890">
        <v>231173</v>
      </c>
      <c r="R2890">
        <v>4</v>
      </c>
      <c r="S2890">
        <v>35218484</v>
      </c>
      <c r="U2890" t="str">
        <f>IFERROR(LEFT(spotify_top_songs_audio_features[[#This Row],[artist_names]],SEARCH(",",spotify_top_songs_audio_features[[#This Row],[artist_names]])-1),spotify_top_songs_audio_features[[#This Row],[artist_names]])</f>
        <v>Donny Hathaway</v>
      </c>
      <c r="V2890" t="str">
        <f>IFERROR(MID(spotify_top_songs_audio_features[[#This Row],[artist_names]],SEARCH(",",spotify_top_songs_audio_features[[#This Row],[artist_names]])+2,99),"")</f>
        <v/>
      </c>
      <c r="W2890" t="str">
        <f>spotify_top_songs_audio_features[[#This Row],[source]]</f>
        <v>Rhino Atlantic</v>
      </c>
      <c r="X2890" s="1">
        <f>spotify_top_songs_audio_features[[#This Row],[streams]]</f>
        <v>35218484</v>
      </c>
      <c r="Y2890" t="str">
        <f>IF(Tabela2[[#This Row],[feat]]="","","Feat")</f>
        <v/>
      </c>
      <c r="Z2890" s="17" t="str">
        <f>CONCATENATE(INT(spotify_top_songs_audio_features[[#This Row],[duration_ms]]/(60*1000)),":",MOD(INT(spotify_top_songs_audio_features[[#This Row],[duration_ms]]/1000),60))</f>
        <v>3:51</v>
      </c>
      <c r="AA28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890" t="str">
        <f>spotify_top_songs_audio_features[[#This Row],[track_name]]</f>
        <v>This Christmas</v>
      </c>
    </row>
    <row r="2891" spans="1:28" x14ac:dyDescent="0.25">
      <c r="A2891" t="s">
        <v>14882</v>
      </c>
      <c r="B2891" t="s">
        <v>14883</v>
      </c>
      <c r="C2891" t="s">
        <v>14884</v>
      </c>
      <c r="D2891" t="s">
        <v>14885</v>
      </c>
      <c r="E2891" t="s">
        <v>31</v>
      </c>
      <c r="F2891" t="s">
        <v>24</v>
      </c>
      <c r="G2891" t="s">
        <v>25</v>
      </c>
      <c r="H2891">
        <v>72</v>
      </c>
      <c r="I2891">
        <v>791</v>
      </c>
      <c r="J2891">
        <v>124</v>
      </c>
      <c r="K2891" t="s">
        <v>14886</v>
      </c>
      <c r="L2891">
        <v>0</v>
      </c>
      <c r="M2891">
        <v>157</v>
      </c>
      <c r="N2891">
        <v>756</v>
      </c>
      <c r="O2891">
        <v>-4689</v>
      </c>
      <c r="P2891">
        <v>102071</v>
      </c>
      <c r="Q2891">
        <v>175427</v>
      </c>
      <c r="R2891">
        <v>6</v>
      </c>
      <c r="S2891">
        <v>35210226</v>
      </c>
      <c r="U2891" t="str">
        <f>IFERROR(LEFT(spotify_top_songs_audio_features[[#This Row],[artist_names]],SEARCH(",",spotify_top_songs_audio_features[[#This Row],[artist_names]])-1),spotify_top_songs_audio_features[[#This Row],[artist_names]])</f>
        <v>MKTO</v>
      </c>
      <c r="V2891" t="str">
        <f>IFERROR(MID(spotify_top_songs_audio_features[[#This Row],[artist_names]],SEARCH(",",spotify_top_songs_audio_features[[#This Row],[artist_names]])+2,99),"")</f>
        <v/>
      </c>
      <c r="W2891" t="str">
        <f>spotify_top_songs_audio_features[[#This Row],[source]]</f>
        <v>Columbia/M2V</v>
      </c>
      <c r="X2891" s="1">
        <f>spotify_top_songs_audio_features[[#This Row],[streams]]</f>
        <v>35210226</v>
      </c>
      <c r="Y2891" t="str">
        <f>IF(Tabela2[[#This Row],[feat]]="","","Feat")</f>
        <v/>
      </c>
      <c r="Z2891" s="17" t="str">
        <f>CONCATENATE(INT(spotify_top_songs_audio_features[[#This Row],[duration_ms]]/(60*1000)),":",MOD(INT(spotify_top_songs_audio_features[[#This Row],[duration_ms]]/1000),60))</f>
        <v>2:55</v>
      </c>
      <c r="AA28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91" t="str">
        <f>spotify_top_songs_audio_features[[#This Row],[track_name]]</f>
        <v>Classic</v>
      </c>
    </row>
    <row r="2892" spans="1:28" x14ac:dyDescent="0.25">
      <c r="A2892" t="s">
        <v>9978</v>
      </c>
      <c r="B2892" t="s">
        <v>112</v>
      </c>
      <c r="C2892" t="s">
        <v>9979</v>
      </c>
      <c r="D2892" t="s">
        <v>112</v>
      </c>
      <c r="E2892" t="s">
        <v>113</v>
      </c>
      <c r="F2892" t="s">
        <v>24</v>
      </c>
      <c r="G2892" t="s">
        <v>25</v>
      </c>
      <c r="H2892">
        <v>44</v>
      </c>
      <c r="I2892">
        <v>528</v>
      </c>
      <c r="J2892">
        <v>317</v>
      </c>
      <c r="K2892" t="s">
        <v>9980</v>
      </c>
      <c r="L2892">
        <v>203</v>
      </c>
      <c r="M2892">
        <v>234</v>
      </c>
      <c r="N2892">
        <v>132</v>
      </c>
      <c r="O2892">
        <v>-7809</v>
      </c>
      <c r="P2892">
        <v>185972</v>
      </c>
      <c r="Q2892">
        <v>329160</v>
      </c>
      <c r="R2892">
        <v>3</v>
      </c>
      <c r="S2892">
        <v>35182124</v>
      </c>
      <c r="U289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892" t="str">
        <f>IFERROR(MID(spotify_top_songs_audio_features[[#This Row],[artist_names]],SEARCH(",",spotify_top_songs_audio_features[[#This Row],[artist_names]])+2,99),"")</f>
        <v/>
      </c>
      <c r="W2892" t="str">
        <f>spotify_top_songs_audio_features[[#This Row],[source]]</f>
        <v>Taylor Swift</v>
      </c>
      <c r="X2892" s="1">
        <f>spotify_top_songs_audio_features[[#This Row],[streams]]</f>
        <v>35182124</v>
      </c>
      <c r="Y2892" t="str">
        <f>IF(Tabela2[[#This Row],[feat]]="","","Feat")</f>
        <v/>
      </c>
      <c r="Z2892" s="17" t="str">
        <f>CONCATENATE(INT(spotify_top_songs_audio_features[[#This Row],[duration_ms]]/(60*1000)),":",MOD(INT(spotify_top_songs_audio_features[[#This Row],[duration_ms]]/1000),60))</f>
        <v>5:29</v>
      </c>
      <c r="AA28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892" t="str">
        <f>spotify_top_songs_audio_features[[#This Row],[track_name]]</f>
        <v>All Too Well (Taylor's Version)</v>
      </c>
    </row>
    <row r="2893" spans="1:28" x14ac:dyDescent="0.25">
      <c r="A2893" t="s">
        <v>9405</v>
      </c>
      <c r="B2893" t="s">
        <v>9406</v>
      </c>
      <c r="C2893" t="s">
        <v>9407</v>
      </c>
      <c r="D2893" t="s">
        <v>37</v>
      </c>
      <c r="E2893" t="s">
        <v>177</v>
      </c>
      <c r="F2893" t="s">
        <v>32</v>
      </c>
      <c r="G2893" t="s">
        <v>25</v>
      </c>
      <c r="H2893">
        <v>625</v>
      </c>
      <c r="I2893">
        <v>589</v>
      </c>
      <c r="J2893">
        <v>858</v>
      </c>
      <c r="K2893" t="s">
        <v>1203</v>
      </c>
      <c r="L2893">
        <v>0</v>
      </c>
      <c r="M2893">
        <v>197</v>
      </c>
      <c r="N2893">
        <v>33</v>
      </c>
      <c r="O2893">
        <v>-6627</v>
      </c>
      <c r="P2893">
        <v>100003</v>
      </c>
      <c r="Q2893">
        <v>189973</v>
      </c>
      <c r="R2893">
        <v>3</v>
      </c>
      <c r="S2893">
        <v>35124661</v>
      </c>
      <c r="U2893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2893" t="str">
        <f>IFERROR(MID(spotify_top_songs_audio_features[[#This Row],[artist_names]],SEARCH(",",spotify_top_songs_audio_features[[#This Row],[artist_names]])+2,99),"")</f>
        <v>Khalid</v>
      </c>
      <c r="W2893" t="str">
        <f>spotify_top_songs_audio_features[[#This Row],[source]]</f>
        <v>Island Records</v>
      </c>
      <c r="X2893" s="1">
        <f>spotify_top_songs_audio_features[[#This Row],[streams]]</f>
        <v>35124661</v>
      </c>
      <c r="Y2893" t="str">
        <f>IF(Tabela2[[#This Row],[feat]]="","","Feat")</f>
        <v>Feat</v>
      </c>
      <c r="Z2893" s="17" t="str">
        <f>CONCATENATE(INT(spotify_top_songs_audio_features[[#This Row],[duration_ms]]/(60*1000)),":",MOD(INT(spotify_top_songs_audio_features[[#This Row],[duration_ms]]/1000),60))</f>
        <v>3:9</v>
      </c>
      <c r="AA28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893" t="str">
        <f>spotify_top_songs_audio_features[[#This Row],[track_name]]</f>
        <v>Youth (feat. Khalid)</v>
      </c>
    </row>
    <row r="2894" spans="1:28" x14ac:dyDescent="0.25">
      <c r="A2894" t="s">
        <v>2048</v>
      </c>
      <c r="B2894" t="s">
        <v>2049</v>
      </c>
      <c r="C2894" t="s">
        <v>2050</v>
      </c>
      <c r="D2894" t="s">
        <v>2051</v>
      </c>
      <c r="E2894" t="s">
        <v>43</v>
      </c>
      <c r="F2894" t="s">
        <v>24</v>
      </c>
      <c r="G2894" t="s">
        <v>25</v>
      </c>
      <c r="H2894">
        <v>898</v>
      </c>
      <c r="I2894">
        <v>676</v>
      </c>
      <c r="J2894">
        <v>187</v>
      </c>
      <c r="K2894" t="s">
        <v>2052</v>
      </c>
      <c r="L2894">
        <v>0</v>
      </c>
      <c r="M2894">
        <v>101</v>
      </c>
      <c r="N2894">
        <v>742</v>
      </c>
      <c r="O2894">
        <v>-5196</v>
      </c>
      <c r="P2894">
        <v>147991</v>
      </c>
      <c r="Q2894">
        <v>172125</v>
      </c>
      <c r="R2894">
        <v>5</v>
      </c>
      <c r="S2894">
        <v>35068533</v>
      </c>
      <c r="U2894" t="str">
        <f>IFERROR(LEFT(spotify_top_songs_audio_features[[#This Row],[artist_names]],SEARCH(",",spotify_top_songs_audio_features[[#This Row],[artist_names]])-1),spotify_top_songs_audio_features[[#This Row],[artist_names]])</f>
        <v>Ice Spice</v>
      </c>
      <c r="V2894" t="str">
        <f>IFERROR(MID(spotify_top_songs_audio_features[[#This Row],[artist_names]],SEARCH(",",spotify_top_songs_audio_features[[#This Row],[artist_names]])+2,99),"")</f>
        <v>Nicki Minaj</v>
      </c>
      <c r="W2894" t="str">
        <f>spotify_top_songs_audio_features[[#This Row],[source]]</f>
        <v>10K Projects/Capitol Records</v>
      </c>
      <c r="X2894" s="1">
        <f>spotify_top_songs_audio_features[[#This Row],[streams]]</f>
        <v>35068533</v>
      </c>
      <c r="Y2894" t="str">
        <f>IF(Tabela2[[#This Row],[feat]]="","","Feat")</f>
        <v>Feat</v>
      </c>
      <c r="Z2894" s="17" t="str">
        <f>CONCATENATE(INT(spotify_top_songs_audio_features[[#This Row],[duration_ms]]/(60*1000)),":",MOD(INT(spotify_top_songs_audio_features[[#This Row],[duration_ms]]/1000),60))</f>
        <v>2:52</v>
      </c>
      <c r="AA28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894" t="str">
        <f>spotify_top_songs_audio_features[[#This Row],[track_name]]</f>
        <v>Princess Diana (with Nicki Minaj)</v>
      </c>
    </row>
    <row r="2895" spans="1:28" x14ac:dyDescent="0.25">
      <c r="A2895" t="s">
        <v>13740</v>
      </c>
      <c r="B2895" t="s">
        <v>280</v>
      </c>
      <c r="C2895" t="s">
        <v>7803</v>
      </c>
      <c r="D2895" t="s">
        <v>282</v>
      </c>
      <c r="E2895" t="s">
        <v>97</v>
      </c>
      <c r="F2895" t="s">
        <v>32</v>
      </c>
      <c r="G2895" t="s">
        <v>25</v>
      </c>
      <c r="H2895">
        <v>575</v>
      </c>
      <c r="I2895">
        <v>621</v>
      </c>
      <c r="J2895">
        <v>32</v>
      </c>
      <c r="K2895" t="s">
        <v>8466</v>
      </c>
      <c r="L2895">
        <v>45</v>
      </c>
      <c r="M2895">
        <v>141</v>
      </c>
      <c r="N2895">
        <v>27</v>
      </c>
      <c r="O2895">
        <v>-8165</v>
      </c>
      <c r="P2895">
        <v>101987</v>
      </c>
      <c r="Q2895">
        <v>172213</v>
      </c>
      <c r="R2895">
        <v>9</v>
      </c>
      <c r="S2895">
        <v>35034637</v>
      </c>
      <c r="U2895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2895" t="str">
        <f>IFERROR(MID(spotify_top_songs_audio_features[[#This Row],[artist_names]],SEARCH(",",spotify_top_songs_audio_features[[#This Row],[artist_names]])+2,99),"")</f>
        <v/>
      </c>
      <c r="W2895" t="str">
        <f>spotify_top_songs_audio_features[[#This Row],[source]]</f>
        <v>Columbia</v>
      </c>
      <c r="X2895" s="1">
        <f>spotify_top_songs_audio_features[[#This Row],[streams]]</f>
        <v>35034637</v>
      </c>
      <c r="Y2895" t="str">
        <f>IF(Tabela2[[#This Row],[feat]]="","","Feat")</f>
        <v/>
      </c>
      <c r="Z2895" s="17" t="str">
        <f>CONCATENATE(INT(spotify_top_songs_audio_features[[#This Row],[duration_ms]]/(60*1000)),":",MOD(INT(spotify_top_songs_audio_features[[#This Row],[duration_ms]]/1000),60))</f>
        <v>2:52</v>
      </c>
      <c r="AA28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895" t="str">
        <f>spotify_top_songs_audio_features[[#This Row],[track_name]]</f>
        <v>Lights Up</v>
      </c>
    </row>
    <row r="2896" spans="1:28" x14ac:dyDescent="0.25">
      <c r="A2896" t="s">
        <v>11865</v>
      </c>
      <c r="B2896" t="s">
        <v>11866</v>
      </c>
      <c r="C2896" t="s">
        <v>11867</v>
      </c>
      <c r="D2896" t="s">
        <v>1587</v>
      </c>
      <c r="E2896" t="s">
        <v>43</v>
      </c>
      <c r="F2896" t="s">
        <v>32</v>
      </c>
      <c r="G2896" t="s">
        <v>25</v>
      </c>
      <c r="H2896">
        <v>603</v>
      </c>
      <c r="I2896">
        <v>55</v>
      </c>
      <c r="J2896">
        <v>397</v>
      </c>
      <c r="K2896" t="s">
        <v>6581</v>
      </c>
      <c r="L2896">
        <v>0</v>
      </c>
      <c r="M2896">
        <v>106</v>
      </c>
      <c r="N2896">
        <v>265</v>
      </c>
      <c r="O2896">
        <v>-4862</v>
      </c>
      <c r="P2896">
        <v>132858</v>
      </c>
      <c r="Q2896">
        <v>209933</v>
      </c>
      <c r="R2896">
        <v>8</v>
      </c>
      <c r="S2896">
        <v>35006351</v>
      </c>
      <c r="U2896" t="str">
        <f>IFERROR(LEFT(spotify_top_songs_audio_features[[#This Row],[artist_names]],SEARCH(",",spotify_top_songs_audio_features[[#This Row],[artist_names]])-1),spotify_top_songs_audio_features[[#This Row],[artist_names]])</f>
        <v>Shawn Hook</v>
      </c>
      <c r="V2896" t="str">
        <f>IFERROR(MID(spotify_top_songs_audio_features[[#This Row],[artist_names]],SEARCH(",",spotify_top_songs_audio_features[[#This Row],[artist_names]])+2,99),"")</f>
        <v>Vanessa Hudgens</v>
      </c>
      <c r="W2896" t="str">
        <f>spotify_top_songs_audio_features[[#This Row],[source]]</f>
        <v>Hollywood Records</v>
      </c>
      <c r="X2896" s="1">
        <f>spotify_top_songs_audio_features[[#This Row],[streams]]</f>
        <v>35006351</v>
      </c>
      <c r="Y2896" t="str">
        <f>IF(Tabela2[[#This Row],[feat]]="","","Feat")</f>
        <v>Feat</v>
      </c>
      <c r="Z2896" s="17" t="str">
        <f>CONCATENATE(INT(spotify_top_songs_audio_features[[#This Row],[duration_ms]]/(60*1000)),":",MOD(INT(spotify_top_songs_audio_features[[#This Row],[duration_ms]]/1000),60))</f>
        <v>3:29</v>
      </c>
      <c r="AA28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896" t="str">
        <f>spotify_top_songs_audio_features[[#This Row],[track_name]]</f>
        <v>Reminding Me</v>
      </c>
    </row>
    <row r="2897" spans="1:28" x14ac:dyDescent="0.25">
      <c r="A2897" t="s">
        <v>16642</v>
      </c>
      <c r="B2897" t="s">
        <v>5109</v>
      </c>
      <c r="C2897" t="s">
        <v>16643</v>
      </c>
      <c r="D2897" t="s">
        <v>5111</v>
      </c>
      <c r="E2897" t="s">
        <v>31</v>
      </c>
      <c r="F2897" t="s">
        <v>24</v>
      </c>
      <c r="G2897" t="s">
        <v>25</v>
      </c>
      <c r="H2897">
        <v>744</v>
      </c>
      <c r="I2897">
        <v>8</v>
      </c>
      <c r="J2897">
        <v>266</v>
      </c>
      <c r="K2897" t="s">
        <v>535</v>
      </c>
      <c r="L2897">
        <v>0</v>
      </c>
      <c r="M2897">
        <v>746</v>
      </c>
      <c r="N2897">
        <v>722</v>
      </c>
      <c r="O2897">
        <v>-263</v>
      </c>
      <c r="P2897">
        <v>89925</v>
      </c>
      <c r="Q2897">
        <v>182758</v>
      </c>
      <c r="R2897">
        <v>5</v>
      </c>
      <c r="S2897">
        <v>34998896</v>
      </c>
      <c r="U2897" t="str">
        <f>IFERROR(LEFT(spotify_top_songs_audio_features[[#This Row],[artist_names]],SEARCH(",",spotify_top_songs_audio_features[[#This Row],[artist_names]])-1),spotify_top_songs_audio_features[[#This Row],[artist_names]])</f>
        <v>Stray Kids</v>
      </c>
      <c r="V2897" t="str">
        <f>IFERROR(MID(spotify_top_songs_audio_features[[#This Row],[artist_names]],SEARCH(",",spotify_top_songs_audio_features[[#This Row],[artist_names]])+2,99),"")</f>
        <v/>
      </c>
      <c r="W2897" t="str">
        <f>spotify_top_songs_audio_features[[#This Row],[source]]</f>
        <v>Republic Records - Stray Kids</v>
      </c>
      <c r="X2897" s="1">
        <f>spotify_top_songs_audio_features[[#This Row],[streams]]</f>
        <v>34998896</v>
      </c>
      <c r="Y2897" t="str">
        <f>IF(Tabela2[[#This Row],[feat]]="","","Feat")</f>
        <v/>
      </c>
      <c r="Z2897" s="17" t="str">
        <f>CONCATENATE(INT(spotify_top_songs_audio_features[[#This Row],[duration_ms]]/(60*1000)),":",MOD(INT(spotify_top_songs_audio_features[[#This Row],[duration_ms]]/1000),60))</f>
        <v>3:2</v>
      </c>
      <c r="AA28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897" t="str">
        <f>spotify_top_songs_audio_features[[#This Row],[track_name]]</f>
        <v>MANIAC</v>
      </c>
    </row>
    <row r="2898" spans="1:28" x14ac:dyDescent="0.25">
      <c r="A2898" t="s">
        <v>10565</v>
      </c>
      <c r="B2898" t="s">
        <v>10566</v>
      </c>
      <c r="C2898" t="s">
        <v>10567</v>
      </c>
      <c r="D2898" t="s">
        <v>10568</v>
      </c>
      <c r="E2898" t="s">
        <v>43</v>
      </c>
      <c r="F2898" t="s">
        <v>24</v>
      </c>
      <c r="G2898" t="s">
        <v>25</v>
      </c>
      <c r="H2898">
        <v>783</v>
      </c>
      <c r="I2898">
        <v>537</v>
      </c>
      <c r="J2898">
        <v>749</v>
      </c>
      <c r="K2898" t="s">
        <v>4883</v>
      </c>
      <c r="L2898">
        <v>0</v>
      </c>
      <c r="M2898">
        <v>229</v>
      </c>
      <c r="N2898">
        <v>392</v>
      </c>
      <c r="O2898">
        <v>-2921</v>
      </c>
      <c r="P2898">
        <v>113977</v>
      </c>
      <c r="Q2898">
        <v>222866</v>
      </c>
      <c r="R2898">
        <v>8</v>
      </c>
      <c r="S2898">
        <v>34962122</v>
      </c>
      <c r="U2898" t="str">
        <f>IFERROR(LEFT(spotify_top_songs_audio_features[[#This Row],[artist_names]],SEARCH(",",spotify_top_songs_audio_features[[#This Row],[artist_names]])-1),spotify_top_songs_audio_features[[#This Row],[artist_names]])</f>
        <v>Louis The Child</v>
      </c>
      <c r="V2898" t="str">
        <f>IFERROR(MID(spotify_top_songs_audio_features[[#This Row],[artist_names]],SEARCH(",",spotify_top_songs_audio_features[[#This Row],[artist_names]])+2,99),"")</f>
        <v>Wafia</v>
      </c>
      <c r="W2898" t="str">
        <f>spotify_top_songs_audio_features[[#This Row],[source]]</f>
        <v>Louis The Child / Interscope</v>
      </c>
      <c r="X2898" s="1">
        <f>spotify_top_songs_audio_features[[#This Row],[streams]]</f>
        <v>34962122</v>
      </c>
      <c r="Y2898" t="str">
        <f>IF(Tabela2[[#This Row],[feat]]="","","Feat")</f>
        <v>Feat</v>
      </c>
      <c r="Z2898" s="17" t="str">
        <f>CONCATENATE(INT(spotify_top_songs_audio_features[[#This Row],[duration_ms]]/(60*1000)),":",MOD(INT(spotify_top_songs_audio_features[[#This Row],[duration_ms]]/1000),60))</f>
        <v>3:42</v>
      </c>
      <c r="AA28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898" t="str">
        <f>spotify_top_songs_audio_features[[#This Row],[track_name]]</f>
        <v>Better Not (with Wafia)</v>
      </c>
    </row>
    <row r="2899" spans="1:28" x14ac:dyDescent="0.25">
      <c r="A2899" t="s">
        <v>4718</v>
      </c>
      <c r="B2899" t="s">
        <v>439</v>
      </c>
      <c r="C2899" t="s">
        <v>4719</v>
      </c>
      <c r="D2899" t="s">
        <v>48</v>
      </c>
      <c r="E2899" t="s">
        <v>86</v>
      </c>
      <c r="F2899" t="s">
        <v>32</v>
      </c>
      <c r="G2899" t="s">
        <v>25</v>
      </c>
      <c r="H2899">
        <v>652</v>
      </c>
      <c r="I2899">
        <v>591</v>
      </c>
      <c r="J2899">
        <v>418</v>
      </c>
      <c r="K2899" t="s">
        <v>1302</v>
      </c>
      <c r="L2899">
        <v>5.6499999999999996E-4</v>
      </c>
      <c r="M2899">
        <v>164</v>
      </c>
      <c r="N2899">
        <v>274</v>
      </c>
      <c r="O2899">
        <v>-7274</v>
      </c>
      <c r="P2899">
        <v>121873</v>
      </c>
      <c r="Q2899">
        <v>261800</v>
      </c>
      <c r="R2899">
        <v>4</v>
      </c>
      <c r="S2899">
        <v>34954788</v>
      </c>
      <c r="U289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899" t="str">
        <f>IFERROR(MID(spotify_top_songs_audio_features[[#This Row],[artist_names]],SEARCH(",",spotify_top_songs_audio_features[[#This Row],[artist_names]])+2,99),"")</f>
        <v/>
      </c>
      <c r="W2899" t="str">
        <f>spotify_top_songs_audio_features[[#This Row],[source]]</f>
        <v>Republic Records</v>
      </c>
      <c r="X2899" s="1">
        <f>spotify_top_songs_audio_features[[#This Row],[streams]]</f>
        <v>34954788</v>
      </c>
      <c r="Y2899" t="str">
        <f>IF(Tabela2[[#This Row],[feat]]="","","Feat")</f>
        <v/>
      </c>
      <c r="Z2899" s="17" t="str">
        <f>CONCATENATE(INT(spotify_top_songs_audio_features[[#This Row],[duration_ms]]/(60*1000)),":",MOD(INT(spotify_top_songs_audio_features[[#This Row],[duration_ms]]/1000),60))</f>
        <v>4:21</v>
      </c>
      <c r="AA28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899" t="str">
        <f>spotify_top_songs_audio_features[[#This Row],[track_name]]</f>
        <v>Blame It On Me</v>
      </c>
    </row>
    <row r="2900" spans="1:28" x14ac:dyDescent="0.25">
      <c r="A2900" t="s">
        <v>311</v>
      </c>
      <c r="B2900" t="s">
        <v>312</v>
      </c>
      <c r="C2900" t="s">
        <v>313</v>
      </c>
      <c r="D2900" t="s">
        <v>314</v>
      </c>
      <c r="E2900" t="s">
        <v>177</v>
      </c>
      <c r="F2900" t="s">
        <v>24</v>
      </c>
      <c r="G2900" t="s">
        <v>25</v>
      </c>
      <c r="H2900">
        <v>713</v>
      </c>
      <c r="I2900">
        <v>733</v>
      </c>
      <c r="J2900">
        <v>152</v>
      </c>
      <c r="K2900" t="s">
        <v>315</v>
      </c>
      <c r="L2900">
        <v>2.2300000000000002E-3</v>
      </c>
      <c r="M2900">
        <v>237</v>
      </c>
      <c r="N2900">
        <v>502</v>
      </c>
      <c r="O2900">
        <v>-6431</v>
      </c>
      <c r="P2900">
        <v>108992</v>
      </c>
      <c r="Q2900">
        <v>196307</v>
      </c>
      <c r="R2900">
        <v>9</v>
      </c>
      <c r="S2900">
        <v>34951697</v>
      </c>
      <c r="U2900" t="str">
        <f>IFERROR(LEFT(spotify_top_songs_audio_features[[#This Row],[artist_names]],SEARCH(",",spotify_top_songs_audio_features[[#This Row],[artist_names]])-1),spotify_top_songs_audio_features[[#This Row],[artist_names]])</f>
        <v>DVBBS</v>
      </c>
      <c r="V2900" t="str">
        <f>IFERROR(MID(spotify_top_songs_audio_features[[#This Row],[artist_names]],SEARCH(",",spotify_top_songs_audio_features[[#This Row],[artist_names]])+2,99),"")</f>
        <v>CMC$, Gia Koka</v>
      </c>
      <c r="W2900" t="str">
        <f>spotify_top_songs_audio_features[[#This Row],[source]]</f>
        <v>Ultra Records, LLC</v>
      </c>
      <c r="X2900" s="1">
        <f>spotify_top_songs_audio_features[[#This Row],[streams]]</f>
        <v>34951697</v>
      </c>
      <c r="Y2900" t="str">
        <f>IF(Tabela2[[#This Row],[feat]]="","","Feat")</f>
        <v>Feat</v>
      </c>
      <c r="Z2900" s="17" t="str">
        <f>CONCATENATE(INT(spotify_top_songs_audio_features[[#This Row],[duration_ms]]/(60*1000)),":",MOD(INT(spotify_top_songs_audio_features[[#This Row],[duration_ms]]/1000),60))</f>
        <v>3:16</v>
      </c>
      <c r="AA29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900" t="str">
        <f>spotify_top_songs_audio_features[[#This Row],[track_name]]</f>
        <v>Not Going Home (feat. Gia Koka)</v>
      </c>
    </row>
    <row r="2901" spans="1:28" x14ac:dyDescent="0.25">
      <c r="A2901" t="s">
        <v>1425</v>
      </c>
      <c r="B2901" t="s">
        <v>1426</v>
      </c>
      <c r="C2901" t="s">
        <v>1427</v>
      </c>
      <c r="D2901" t="s">
        <v>1428</v>
      </c>
      <c r="E2901" t="s">
        <v>86</v>
      </c>
      <c r="F2901" t="s">
        <v>32</v>
      </c>
      <c r="G2901" t="s">
        <v>25</v>
      </c>
      <c r="H2901">
        <v>758</v>
      </c>
      <c r="I2901">
        <v>574</v>
      </c>
      <c r="J2901">
        <v>572</v>
      </c>
      <c r="K2901" t="s">
        <v>622</v>
      </c>
      <c r="L2901">
        <v>272</v>
      </c>
      <c r="M2901">
        <v>102</v>
      </c>
      <c r="N2901">
        <v>261</v>
      </c>
      <c r="O2901">
        <v>-6889</v>
      </c>
      <c r="P2901">
        <v>151985</v>
      </c>
      <c r="Q2901">
        <v>191147</v>
      </c>
      <c r="R2901">
        <v>7</v>
      </c>
      <c r="S2901">
        <v>34911198</v>
      </c>
      <c r="U2901" t="str">
        <f>IFERROR(LEFT(spotify_top_songs_audio_features[[#This Row],[artist_names]],SEARCH(",",spotify_top_songs_audio_features[[#This Row],[artist_names]])-1),spotify_top_songs_audio_features[[#This Row],[artist_names]])</f>
        <v>Bryce Vine</v>
      </c>
      <c r="V2901" t="str">
        <f>IFERROR(MID(spotify_top_songs_audio_features[[#This Row],[artist_names]],SEARCH(",",spotify_top_songs_audio_features[[#This Row],[artist_names]])+2,99),"")</f>
        <v/>
      </c>
      <c r="W2901" t="str">
        <f>spotify_top_songs_audio_features[[#This Row],[source]]</f>
        <v>Sire</v>
      </c>
      <c r="X2901" s="1">
        <f>spotify_top_songs_audio_features[[#This Row],[streams]]</f>
        <v>34911198</v>
      </c>
      <c r="Y2901" t="str">
        <f>IF(Tabela2[[#This Row],[feat]]="","","Feat")</f>
        <v/>
      </c>
      <c r="Z2901" s="17" t="str">
        <f>CONCATENATE(INT(spotify_top_songs_audio_features[[#This Row],[duration_ms]]/(60*1000)),":",MOD(INT(spotify_top_songs_audio_features[[#This Row],[duration_ms]]/1000),60))</f>
        <v>3:11</v>
      </c>
      <c r="AA29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901" t="str">
        <f>spotify_top_songs_audio_features[[#This Row],[track_name]]</f>
        <v>Drew Barrymore</v>
      </c>
    </row>
    <row r="2902" spans="1:28" x14ac:dyDescent="0.25">
      <c r="A2902" t="s">
        <v>5422</v>
      </c>
      <c r="B2902" t="s">
        <v>2009</v>
      </c>
      <c r="C2902" t="s">
        <v>3080</v>
      </c>
      <c r="D2902" t="s">
        <v>2011</v>
      </c>
      <c r="E2902" t="s">
        <v>70</v>
      </c>
      <c r="F2902" t="s">
        <v>24</v>
      </c>
      <c r="G2902" t="s">
        <v>25</v>
      </c>
      <c r="H2902">
        <v>683</v>
      </c>
      <c r="I2902">
        <v>427</v>
      </c>
      <c r="J2902">
        <v>777</v>
      </c>
      <c r="K2902" t="s">
        <v>3797</v>
      </c>
      <c r="L2902">
        <v>0</v>
      </c>
      <c r="M2902">
        <v>604</v>
      </c>
      <c r="N2902">
        <v>426</v>
      </c>
      <c r="O2902">
        <v>-6827</v>
      </c>
      <c r="P2902">
        <v>113634</v>
      </c>
      <c r="Q2902">
        <v>176347</v>
      </c>
      <c r="R2902">
        <v>28</v>
      </c>
      <c r="S2902">
        <v>34905627</v>
      </c>
      <c r="U2902" t="str">
        <f>IFERROR(LEFT(spotify_top_songs_audio_features[[#This Row],[artist_names]],SEARCH(",",spotify_top_songs_audio_features[[#This Row],[artist_names]])-1),spotify_top_songs_audio_features[[#This Row],[artist_names]])</f>
        <v>Julia Michaels</v>
      </c>
      <c r="V2902" t="str">
        <f>IFERROR(MID(spotify_top_songs_audio_features[[#This Row],[artist_names]],SEARCH(",",spotify_top_songs_audio_features[[#This Row],[artist_names]])+2,99),"")</f>
        <v/>
      </c>
      <c r="W2902" t="str">
        <f>spotify_top_songs_audio_features[[#This Row],[source]]</f>
        <v>J/Republic</v>
      </c>
      <c r="X2902" s="1">
        <f>spotify_top_songs_audio_features[[#This Row],[streams]]</f>
        <v>34905627</v>
      </c>
      <c r="Y2902" t="str">
        <f>IF(Tabela2[[#This Row],[feat]]="","","Feat")</f>
        <v/>
      </c>
      <c r="Z2902" s="17" t="str">
        <f>CONCATENATE(INT(spotify_top_songs_audio_features[[#This Row],[duration_ms]]/(60*1000)),":",MOD(INT(spotify_top_songs_audio_features[[#This Row],[duration_ms]]/1000),60))</f>
        <v>2:56</v>
      </c>
      <c r="AA29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902" t="str">
        <f>spotify_top_songs_audio_features[[#This Row],[track_name]]</f>
        <v>Issues</v>
      </c>
    </row>
    <row r="2903" spans="1:28" x14ac:dyDescent="0.25">
      <c r="A2903" t="s">
        <v>14209</v>
      </c>
      <c r="B2903" t="s">
        <v>5337</v>
      </c>
      <c r="C2903" t="s">
        <v>14210</v>
      </c>
      <c r="D2903" t="s">
        <v>756</v>
      </c>
      <c r="E2903" t="s">
        <v>102</v>
      </c>
      <c r="F2903" t="s">
        <v>24</v>
      </c>
      <c r="G2903" t="s">
        <v>25</v>
      </c>
      <c r="H2903">
        <v>806</v>
      </c>
      <c r="I2903">
        <v>513</v>
      </c>
      <c r="J2903">
        <v>685</v>
      </c>
      <c r="K2903" t="s">
        <v>4432</v>
      </c>
      <c r="L2903">
        <v>0</v>
      </c>
      <c r="M2903">
        <v>217</v>
      </c>
      <c r="N2903">
        <v>503</v>
      </c>
      <c r="O2903">
        <v>-6208</v>
      </c>
      <c r="P2903">
        <v>124988</v>
      </c>
      <c r="Q2903">
        <v>178157</v>
      </c>
      <c r="R2903">
        <v>7</v>
      </c>
      <c r="S2903">
        <v>34895809</v>
      </c>
      <c r="U2903" t="str">
        <f>IFERROR(LEFT(spotify_top_songs_audio_features[[#This Row],[artist_names]],SEARCH(",",spotify_top_songs_audio_features[[#This Row],[artist_names]])-1),spotify_top_songs_audio_features[[#This Row],[artist_names]])</f>
        <v>Tones And I</v>
      </c>
      <c r="V2903" t="str">
        <f>IFERROR(MID(spotify_top_songs_audio_features[[#This Row],[artist_names]],SEARCH(",",spotify_top_songs_audio_features[[#This Row],[artist_names]])+2,99),"")</f>
        <v/>
      </c>
      <c r="W2903" t="str">
        <f>spotify_top_songs_audio_features[[#This Row],[source]]</f>
        <v>Elektra (NEK)</v>
      </c>
      <c r="X2903" s="1">
        <f>spotify_top_songs_audio_features[[#This Row],[streams]]</f>
        <v>34895809</v>
      </c>
      <c r="Y2903" t="str">
        <f>IF(Tabela2[[#This Row],[feat]]="","","Feat")</f>
        <v/>
      </c>
      <c r="Z2903" s="17" t="str">
        <f>CONCATENATE(INT(spotify_top_songs_audio_features[[#This Row],[duration_ms]]/(60*1000)),":",MOD(INT(spotify_top_songs_audio_features[[#This Row],[duration_ms]]/1000),60))</f>
        <v>2:58</v>
      </c>
      <c r="AA29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903" t="str">
        <f>spotify_top_songs_audio_features[[#This Row],[track_name]]</f>
        <v>Fly Away</v>
      </c>
    </row>
    <row r="2904" spans="1:28" x14ac:dyDescent="0.25">
      <c r="A2904" t="s">
        <v>8441</v>
      </c>
      <c r="B2904" t="s">
        <v>8442</v>
      </c>
      <c r="C2904" t="s">
        <v>8443</v>
      </c>
      <c r="D2904" t="s">
        <v>249</v>
      </c>
      <c r="E2904" t="s">
        <v>97</v>
      </c>
      <c r="F2904" t="s">
        <v>32</v>
      </c>
      <c r="G2904" t="s">
        <v>25</v>
      </c>
      <c r="H2904">
        <v>364</v>
      </c>
      <c r="I2904">
        <v>572</v>
      </c>
      <c r="J2904">
        <v>341</v>
      </c>
      <c r="K2904" t="s">
        <v>1847</v>
      </c>
      <c r="L2904">
        <v>0</v>
      </c>
      <c r="M2904">
        <v>229</v>
      </c>
      <c r="N2904">
        <v>514</v>
      </c>
      <c r="O2904">
        <v>-5861</v>
      </c>
      <c r="P2904">
        <v>80363</v>
      </c>
      <c r="Q2904">
        <v>184027</v>
      </c>
      <c r="R2904">
        <v>4</v>
      </c>
      <c r="S2904">
        <v>34884933</v>
      </c>
      <c r="U2904" t="str">
        <f>IFERROR(LEFT(spotify_top_songs_audio_features[[#This Row],[artist_names]],SEARCH(",",spotify_top_songs_audio_features[[#This Row],[artist_names]])-1),spotify_top_songs_audio_features[[#This Row],[artist_names]])</f>
        <v>Milo j</v>
      </c>
      <c r="V2904" t="str">
        <f>IFERROR(MID(spotify_top_songs_audio_features[[#This Row],[artist_names]],SEARCH(",",spotify_top_songs_audio_features[[#This Row],[artist_names]])+2,99),"")</f>
        <v/>
      </c>
      <c r="W2904" t="str">
        <f>spotify_top_songs_audio_features[[#This Row],[source]]</f>
        <v>DALE PLAY Records</v>
      </c>
      <c r="X2904" s="1">
        <f>spotify_top_songs_audio_features[[#This Row],[streams]]</f>
        <v>34884933</v>
      </c>
      <c r="Y2904" t="str">
        <f>IF(Tabela2[[#This Row],[feat]]="","","Feat")</f>
        <v/>
      </c>
      <c r="Z2904" s="17" t="str">
        <f>CONCATENATE(INT(spotify_top_songs_audio_features[[#This Row],[duration_ms]]/(60*1000)),":",MOD(INT(spotify_top_songs_audio_features[[#This Row],[duration_ms]]/1000),60))</f>
        <v>3:4</v>
      </c>
      <c r="AA29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904" t="str">
        <f>spotify_top_songs_audio_features[[#This Row],[track_name]]</f>
        <v>M.A.I</v>
      </c>
    </row>
    <row r="2905" spans="1:28" x14ac:dyDescent="0.25">
      <c r="A2905" t="s">
        <v>17358</v>
      </c>
      <c r="B2905" t="s">
        <v>2866</v>
      </c>
      <c r="C2905" t="s">
        <v>17359</v>
      </c>
      <c r="D2905" t="s">
        <v>2868</v>
      </c>
      <c r="E2905" t="s">
        <v>58</v>
      </c>
      <c r="F2905" t="s">
        <v>24</v>
      </c>
      <c r="G2905" t="s">
        <v>25</v>
      </c>
      <c r="H2905">
        <v>934</v>
      </c>
      <c r="I2905">
        <v>614</v>
      </c>
      <c r="J2905">
        <v>198</v>
      </c>
      <c r="K2905" t="s">
        <v>17360</v>
      </c>
      <c r="L2905">
        <v>0</v>
      </c>
      <c r="M2905">
        <v>123</v>
      </c>
      <c r="N2905">
        <v>616</v>
      </c>
      <c r="O2905">
        <v>-7384</v>
      </c>
      <c r="P2905">
        <v>144045</v>
      </c>
      <c r="Q2905">
        <v>160821</v>
      </c>
      <c r="R2905">
        <v>2</v>
      </c>
      <c r="S2905">
        <v>34802804</v>
      </c>
      <c r="U290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905" t="str">
        <f>IFERROR(MID(spotify_top_songs_audio_features[[#This Row],[artist_names]],SEARCH(",",spotify_top_songs_audio_features[[#This Row],[artist_names]])+2,99),"")</f>
        <v>21 Savage</v>
      </c>
      <c r="W2905" t="str">
        <f>spotify_top_songs_audio_features[[#This Row],[source]]</f>
        <v>OVO / Republic Records</v>
      </c>
      <c r="X2905" s="1">
        <f>spotify_top_songs_audio_features[[#This Row],[streams]]</f>
        <v>34802804</v>
      </c>
      <c r="Y2905" t="str">
        <f>IF(Tabela2[[#This Row],[feat]]="","","Feat")</f>
        <v>Feat</v>
      </c>
      <c r="Z2905" s="17" t="str">
        <f>CONCATENATE(INT(spotify_top_songs_audio_features[[#This Row],[duration_ms]]/(60*1000)),":",MOD(INT(spotify_top_songs_audio_features[[#This Row],[duration_ms]]/1000),60))</f>
        <v>2:40</v>
      </c>
      <c r="AA29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05" t="str">
        <f>spotify_top_songs_audio_features[[#This Row],[track_name]]</f>
        <v>Privileged Rappers</v>
      </c>
    </row>
    <row r="2906" spans="1:28" x14ac:dyDescent="0.25">
      <c r="A2906" t="s">
        <v>2319</v>
      </c>
      <c r="B2906" t="s">
        <v>2320</v>
      </c>
      <c r="C2906" t="s">
        <v>2321</v>
      </c>
      <c r="D2906" t="s">
        <v>2253</v>
      </c>
      <c r="E2906" t="s">
        <v>86</v>
      </c>
      <c r="F2906" t="s">
        <v>24</v>
      </c>
      <c r="G2906" t="s">
        <v>25</v>
      </c>
      <c r="H2906">
        <v>882</v>
      </c>
      <c r="I2906">
        <v>503</v>
      </c>
      <c r="J2906">
        <v>179</v>
      </c>
      <c r="K2906" t="s">
        <v>2322</v>
      </c>
      <c r="L2906">
        <v>0</v>
      </c>
      <c r="M2906">
        <v>108</v>
      </c>
      <c r="N2906">
        <v>176</v>
      </c>
      <c r="O2906">
        <v>-6618</v>
      </c>
      <c r="P2906">
        <v>95011</v>
      </c>
      <c r="Q2906">
        <v>175511</v>
      </c>
      <c r="R2906">
        <v>4</v>
      </c>
      <c r="S2906">
        <v>34743683</v>
      </c>
      <c r="U2906" t="str">
        <f>IFERROR(LEFT(spotify_top_songs_audio_features[[#This Row],[artist_names]],SEARCH(",",spotify_top_songs_audio_features[[#This Row],[artist_names]])-1),spotify_top_songs_audio_features[[#This Row],[artist_names]])</f>
        <v>Rich The Kid</v>
      </c>
      <c r="V2906" t="str">
        <f>IFERROR(MID(spotify_top_songs_audio_features[[#This Row],[artist_names]],SEARCH(",",spotify_top_songs_audio_features[[#This Row],[artist_names]])+2,99),"")</f>
        <v/>
      </c>
      <c r="W2906" t="str">
        <f>spotify_top_songs_audio_features[[#This Row],[source]]</f>
        <v>Rich The Kid / (TDE/ISR PS)</v>
      </c>
      <c r="X2906" s="1">
        <f>spotify_top_songs_audio_features[[#This Row],[streams]]</f>
        <v>34743683</v>
      </c>
      <c r="Y2906" t="str">
        <f>IF(Tabela2[[#This Row],[feat]]="","","Feat")</f>
        <v/>
      </c>
      <c r="Z2906" s="17" t="str">
        <f>CONCATENATE(INT(spotify_top_songs_audio_features[[#This Row],[duration_ms]]/(60*1000)),":",MOD(INT(spotify_top_songs_audio_features[[#This Row],[duration_ms]]/1000),60))</f>
        <v>2:55</v>
      </c>
      <c r="AA29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906" t="str">
        <f>spotify_top_songs_audio_features[[#This Row],[track_name]]</f>
        <v>Plug Walk</v>
      </c>
    </row>
    <row r="2907" spans="1:28" x14ac:dyDescent="0.25">
      <c r="A2907" t="s">
        <v>11167</v>
      </c>
      <c r="B2907" t="s">
        <v>112</v>
      </c>
      <c r="C2907" t="s">
        <v>11168</v>
      </c>
      <c r="D2907" t="s">
        <v>112</v>
      </c>
      <c r="E2907" t="s">
        <v>31</v>
      </c>
      <c r="F2907" t="s">
        <v>32</v>
      </c>
      <c r="G2907" t="s">
        <v>25</v>
      </c>
      <c r="H2907">
        <v>516</v>
      </c>
      <c r="I2907">
        <v>777</v>
      </c>
      <c r="J2907">
        <v>375</v>
      </c>
      <c r="K2907" t="s">
        <v>480</v>
      </c>
      <c r="L2907">
        <v>1.6200000000000001E-4</v>
      </c>
      <c r="M2907">
        <v>761</v>
      </c>
      <c r="N2907">
        <v>408</v>
      </c>
      <c r="O2907">
        <v>-4908</v>
      </c>
      <c r="P2907">
        <v>125047</v>
      </c>
      <c r="Q2907">
        <v>223093</v>
      </c>
      <c r="R2907">
        <v>3</v>
      </c>
      <c r="S2907">
        <v>34728013</v>
      </c>
      <c r="U290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907" t="str">
        <f>IFERROR(MID(spotify_top_songs_audio_features[[#This Row],[artist_names]],SEARCH(",",spotify_top_songs_audio_features[[#This Row],[artist_names]])+2,99),"")</f>
        <v/>
      </c>
      <c r="W2907" t="str">
        <f>spotify_top_songs_audio_features[[#This Row],[source]]</f>
        <v>Taylor Swift</v>
      </c>
      <c r="X2907" s="1">
        <f>spotify_top_songs_audio_features[[#This Row],[streams]]</f>
        <v>34728013</v>
      </c>
      <c r="Y2907" t="str">
        <f>IF(Tabela2[[#This Row],[feat]]="","","Feat")</f>
        <v/>
      </c>
      <c r="Z2907" s="17" t="str">
        <f>CONCATENATE(INT(spotify_top_songs_audio_features[[#This Row],[duration_ms]]/(60*1000)),":",MOD(INT(spotify_top_songs_audio_features[[#This Row],[duration_ms]]/1000),60))</f>
        <v>3:43</v>
      </c>
      <c r="AA29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07" t="str">
        <f>spotify_top_songs_audio_features[[#This Row],[track_name]]</f>
        <v>Red (Taylor's Version)</v>
      </c>
    </row>
    <row r="2908" spans="1:28" x14ac:dyDescent="0.25">
      <c r="A2908" t="s">
        <v>13838</v>
      </c>
      <c r="B2908" t="s">
        <v>13839</v>
      </c>
      <c r="C2908" t="s">
        <v>13840</v>
      </c>
      <c r="D2908" t="s">
        <v>13841</v>
      </c>
      <c r="E2908" t="s">
        <v>23</v>
      </c>
      <c r="F2908" t="s">
        <v>32</v>
      </c>
      <c r="G2908" t="s">
        <v>25</v>
      </c>
      <c r="H2908">
        <v>738</v>
      </c>
      <c r="I2908">
        <v>67</v>
      </c>
      <c r="J2908">
        <v>439</v>
      </c>
      <c r="K2908" t="s">
        <v>3541</v>
      </c>
      <c r="L2908">
        <v>0</v>
      </c>
      <c r="M2908">
        <v>361</v>
      </c>
      <c r="N2908">
        <v>651</v>
      </c>
      <c r="O2908">
        <v>-3766</v>
      </c>
      <c r="P2908">
        <v>138055</v>
      </c>
      <c r="Q2908">
        <v>184602</v>
      </c>
      <c r="R2908">
        <v>6</v>
      </c>
      <c r="S2908">
        <v>34682956</v>
      </c>
      <c r="U2908" t="str">
        <f>IFERROR(LEFT(spotify_top_songs_audio_features[[#This Row],[artist_names]],SEARCH(",",spotify_top_songs_audio_features[[#This Row],[artist_names]])-1),spotify_top_songs_audio_features[[#This Row],[artist_names]])</f>
        <v>ENHYPEN</v>
      </c>
      <c r="V2908" t="str">
        <f>IFERROR(MID(spotify_top_songs_audio_features[[#This Row],[artist_names]],SEARCH(",",spotify_top_songs_audio_features[[#This Row],[artist_names]])+2,99),"")</f>
        <v/>
      </c>
      <c r="W2908" t="str">
        <f>spotify_top_songs_audio_features[[#This Row],[source]]</f>
        <v>BELIFT LAB</v>
      </c>
      <c r="X2908" s="1">
        <f>spotify_top_songs_audio_features[[#This Row],[streams]]</f>
        <v>34682956</v>
      </c>
      <c r="Y2908" t="str">
        <f>IF(Tabela2[[#This Row],[feat]]="","","Feat")</f>
        <v/>
      </c>
      <c r="Z2908" s="17" t="str">
        <f>CONCATENATE(INT(spotify_top_songs_audio_features[[#This Row],[duration_ms]]/(60*1000)),":",MOD(INT(spotify_top_songs_audio_features[[#This Row],[duration_ms]]/1000),60))</f>
        <v>3:4</v>
      </c>
      <c r="AA29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908" t="str">
        <f>spotify_top_songs_audio_features[[#This Row],[track_name]]</f>
        <v>Polaroid Love</v>
      </c>
    </row>
    <row r="2909" spans="1:28" x14ac:dyDescent="0.25">
      <c r="A2909" t="s">
        <v>15165</v>
      </c>
      <c r="B2909" t="s">
        <v>15166</v>
      </c>
      <c r="C2909" t="s">
        <v>4219</v>
      </c>
      <c r="D2909" t="s">
        <v>3787</v>
      </c>
      <c r="E2909" t="s">
        <v>43</v>
      </c>
      <c r="F2909" t="s">
        <v>24</v>
      </c>
      <c r="G2909" t="s">
        <v>25</v>
      </c>
      <c r="H2909">
        <v>459</v>
      </c>
      <c r="I2909">
        <v>587</v>
      </c>
      <c r="J2909">
        <v>785</v>
      </c>
      <c r="K2909" t="s">
        <v>5607</v>
      </c>
      <c r="L2909">
        <v>0</v>
      </c>
      <c r="M2909">
        <v>307</v>
      </c>
      <c r="N2909">
        <v>581</v>
      </c>
      <c r="O2909">
        <v>-6983</v>
      </c>
      <c r="P2909">
        <v>113901</v>
      </c>
      <c r="Q2909">
        <v>212424</v>
      </c>
      <c r="R2909">
        <v>10</v>
      </c>
      <c r="S2909">
        <v>34652363</v>
      </c>
      <c r="U2909" t="str">
        <f>IFERROR(LEFT(spotify_top_songs_audio_features[[#This Row],[artist_names]],SEARCH(",",spotify_top_songs_audio_features[[#This Row],[artist_names]])-1),spotify_top_songs_audio_features[[#This Row],[artist_names]])</f>
        <v>Jonas Blue</v>
      </c>
      <c r="V2909" t="str">
        <f>IFERROR(MID(spotify_top_songs_audio_features[[#This Row],[artist_names]],SEARCH(",",spotify_top_songs_audio_features[[#This Row],[artist_names]])+2,99),"")</f>
        <v>Dakota</v>
      </c>
      <c r="W2909" t="str">
        <f>spotify_top_songs_audio_features[[#This Row],[source]]</f>
        <v>Positiva</v>
      </c>
      <c r="X2909" s="1">
        <f>spotify_top_songs_audio_features[[#This Row],[streams]]</f>
        <v>34652363</v>
      </c>
      <c r="Y2909" t="str">
        <f>IF(Tabela2[[#This Row],[feat]]="","","Feat")</f>
        <v>Feat</v>
      </c>
      <c r="Z2909" s="17" t="str">
        <f>CONCATENATE(INT(spotify_top_songs_audio_features[[#This Row],[duration_ms]]/(60*1000)),":",MOD(INT(spotify_top_songs_audio_features[[#This Row],[duration_ms]]/1000),60))</f>
        <v>3:32</v>
      </c>
      <c r="AA29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909" t="str">
        <f>spotify_top_songs_audio_features[[#This Row],[track_name]]</f>
        <v>Fast Car</v>
      </c>
    </row>
    <row r="2910" spans="1:28" x14ac:dyDescent="0.25">
      <c r="A2910" t="s">
        <v>15528</v>
      </c>
      <c r="B2910" t="s">
        <v>116</v>
      </c>
      <c r="C2910" t="s">
        <v>117</v>
      </c>
      <c r="D2910" t="s">
        <v>48</v>
      </c>
      <c r="E2910" t="s">
        <v>97</v>
      </c>
      <c r="F2910" t="s">
        <v>32</v>
      </c>
      <c r="G2910" t="s">
        <v>25</v>
      </c>
      <c r="H2910">
        <v>686</v>
      </c>
      <c r="I2910">
        <v>561</v>
      </c>
      <c r="J2910">
        <v>191</v>
      </c>
      <c r="K2910" t="s">
        <v>1685</v>
      </c>
      <c r="L2910">
        <v>0</v>
      </c>
      <c r="M2910">
        <v>114</v>
      </c>
      <c r="N2910">
        <v>186</v>
      </c>
      <c r="O2910">
        <v>-9929</v>
      </c>
      <c r="P2910">
        <v>148775</v>
      </c>
      <c r="Q2910">
        <v>116240</v>
      </c>
      <c r="R2910">
        <v>7</v>
      </c>
      <c r="S2910">
        <v>34606816</v>
      </c>
      <c r="U2910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2910" t="str">
        <f>IFERROR(MID(spotify_top_songs_audio_features[[#This Row],[artist_names]],SEARCH(",",spotify_top_songs_audio_features[[#This Row],[artist_names]])+2,99),"")</f>
        <v/>
      </c>
      <c r="W2910" t="str">
        <f>spotify_top_songs_audio_features[[#This Row],[source]]</f>
        <v>Republic Records</v>
      </c>
      <c r="X2910" s="1">
        <f>spotify_top_songs_audio_features[[#This Row],[streams]]</f>
        <v>34606816</v>
      </c>
      <c r="Y2910" t="str">
        <f>IF(Tabela2[[#This Row],[feat]]="","","Feat")</f>
        <v/>
      </c>
      <c r="Z2910" s="17" t="str">
        <f>CONCATENATE(INT(spotify_top_songs_audio_features[[#This Row],[duration_ms]]/(60*1000)),":",MOD(INT(spotify_top_songs_audio_features[[#This Row],[duration_ms]]/1000),60))</f>
        <v>1:56</v>
      </c>
      <c r="AA29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910" t="str">
        <f>spotify_top_songs_audio_features[[#This Row],[track_name]]</f>
        <v>Did It Again</v>
      </c>
    </row>
    <row r="2911" spans="1:28" x14ac:dyDescent="0.25">
      <c r="A2911" t="s">
        <v>7483</v>
      </c>
      <c r="B2911" t="s">
        <v>2247</v>
      </c>
      <c r="C2911" t="s">
        <v>7484</v>
      </c>
      <c r="D2911" t="s">
        <v>127</v>
      </c>
      <c r="E2911" t="s">
        <v>31</v>
      </c>
      <c r="F2911" t="s">
        <v>24</v>
      </c>
      <c r="G2911" t="s">
        <v>25</v>
      </c>
      <c r="H2911">
        <v>671</v>
      </c>
      <c r="I2911">
        <v>839</v>
      </c>
      <c r="J2911">
        <v>866</v>
      </c>
      <c r="K2911" t="s">
        <v>2277</v>
      </c>
      <c r="L2911">
        <v>0</v>
      </c>
      <c r="M2911">
        <v>748</v>
      </c>
      <c r="N2911">
        <v>882</v>
      </c>
      <c r="O2911">
        <v>-2645</v>
      </c>
      <c r="P2911">
        <v>83845</v>
      </c>
      <c r="Q2911">
        <v>147557</v>
      </c>
      <c r="R2911">
        <v>3</v>
      </c>
      <c r="S2911">
        <v>34586124</v>
      </c>
      <c r="U2911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2911" t="str">
        <f>IFERROR(MID(spotify_top_songs_audio_features[[#This Row],[artist_names]],SEARCH(",",spotify_top_songs_audio_features[[#This Row],[artist_names]])+2,99),"")</f>
        <v/>
      </c>
      <c r="W2911" t="str">
        <f>spotify_top_songs_audio_features[[#This Row],[source]]</f>
        <v>BIGHIT MUSIC</v>
      </c>
      <c r="X2911" s="1">
        <f>spotify_top_songs_audio_features[[#This Row],[streams]]</f>
        <v>34586124</v>
      </c>
      <c r="Y2911" t="str">
        <f>IF(Tabela2[[#This Row],[feat]]="","","Feat")</f>
        <v/>
      </c>
      <c r="Z2911" s="17" t="str">
        <f>CONCATENATE(INT(spotify_top_songs_audio_features[[#This Row],[duration_ms]]/(60*1000)),":",MOD(INT(spotify_top_songs_audio_features[[#This Row],[duration_ms]]/1000),60))</f>
        <v>2:27</v>
      </c>
      <c r="AA29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11" t="str">
        <f>spotify_top_songs_audio_features[[#This Row],[track_name]]</f>
        <v>Yes or No</v>
      </c>
    </row>
    <row r="2912" spans="1:28" x14ac:dyDescent="0.25">
      <c r="A2912" t="s">
        <v>7578</v>
      </c>
      <c r="B2912" t="s">
        <v>7579</v>
      </c>
      <c r="C2912" t="s">
        <v>7580</v>
      </c>
      <c r="D2912" t="s">
        <v>397</v>
      </c>
      <c r="E2912" t="s">
        <v>31</v>
      </c>
      <c r="F2912" t="s">
        <v>24</v>
      </c>
      <c r="G2912" t="s">
        <v>25</v>
      </c>
      <c r="H2912">
        <v>875</v>
      </c>
      <c r="I2912">
        <v>6</v>
      </c>
      <c r="J2912">
        <v>435</v>
      </c>
      <c r="K2912" t="s">
        <v>7581</v>
      </c>
      <c r="L2912">
        <v>143</v>
      </c>
      <c r="M2912">
        <v>132</v>
      </c>
      <c r="N2912">
        <v>906</v>
      </c>
      <c r="O2912">
        <v>-6818</v>
      </c>
      <c r="P2912">
        <v>119987</v>
      </c>
      <c r="Q2912">
        <v>162638</v>
      </c>
      <c r="R2912">
        <v>5</v>
      </c>
      <c r="S2912">
        <v>34557578</v>
      </c>
      <c r="U291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912" t="str">
        <f>IFERROR(MID(spotify_top_songs_audio_features[[#This Row],[artist_names]],SEARCH(",",spotify_top_songs_audio_features[[#This Row],[artist_names]])+2,99),"")</f>
        <v>Giggs</v>
      </c>
      <c r="W2912" t="str">
        <f>spotify_top_songs_audio_features[[#This Row],[source]]</f>
        <v>Cash Money Records/Young Money Ent./Universal Rec.</v>
      </c>
      <c r="X2912" s="1">
        <f>spotify_top_songs_audio_features[[#This Row],[streams]]</f>
        <v>34557578</v>
      </c>
      <c r="Y2912" t="str">
        <f>IF(Tabela2[[#This Row],[feat]]="","","Feat")</f>
        <v>Feat</v>
      </c>
      <c r="Z2912" s="17" t="str">
        <f>CONCATENATE(INT(spotify_top_songs_audio_features[[#This Row],[duration_ms]]/(60*1000)),":",MOD(INT(spotify_top_songs_audio_features[[#This Row],[duration_ms]]/1000),60))</f>
        <v>2:42</v>
      </c>
      <c r="AA29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12" t="str">
        <f>spotify_top_songs_audio_features[[#This Row],[track_name]]</f>
        <v>KMT</v>
      </c>
    </row>
    <row r="2913" spans="1:28" x14ac:dyDescent="0.25">
      <c r="A2913" t="s">
        <v>2903</v>
      </c>
      <c r="B2913" t="s">
        <v>2904</v>
      </c>
      <c r="C2913" t="s">
        <v>2905</v>
      </c>
      <c r="D2913" t="s">
        <v>48</v>
      </c>
      <c r="E2913" t="s">
        <v>58</v>
      </c>
      <c r="F2913" t="s">
        <v>24</v>
      </c>
      <c r="G2913" t="s">
        <v>25</v>
      </c>
      <c r="H2913">
        <v>548</v>
      </c>
      <c r="I2913">
        <v>653</v>
      </c>
      <c r="J2913">
        <v>81</v>
      </c>
      <c r="K2913" t="s">
        <v>300</v>
      </c>
      <c r="L2913">
        <v>0</v>
      </c>
      <c r="M2913">
        <v>103</v>
      </c>
      <c r="N2913">
        <v>163</v>
      </c>
      <c r="O2913">
        <v>-3875</v>
      </c>
      <c r="P2913">
        <v>150068</v>
      </c>
      <c r="Q2913">
        <v>174853</v>
      </c>
      <c r="R2913">
        <v>54</v>
      </c>
      <c r="S2913">
        <v>34540826</v>
      </c>
      <c r="U2913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2913" t="str">
        <f>IFERROR(MID(spotify_top_songs_audio_features[[#This Row],[artist_names]],SEARCH(",",spotify_top_songs_audio_features[[#This Row],[artist_names]])+2,99),"")</f>
        <v>Young Thug</v>
      </c>
      <c r="W2913" t="str">
        <f>spotify_top_songs_audio_features[[#This Row],[source]]</f>
        <v>Republic Records</v>
      </c>
      <c r="X2913" s="1">
        <f>spotify_top_songs_audio_features[[#This Row],[streams]]</f>
        <v>34540826</v>
      </c>
      <c r="Y2913" t="str">
        <f>IF(Tabela2[[#This Row],[feat]]="","","Feat")</f>
        <v>Feat</v>
      </c>
      <c r="Z2913" s="17" t="str">
        <f>CONCATENATE(INT(spotify_top_songs_audio_features[[#This Row],[duration_ms]]/(60*1000)),":",MOD(INT(spotify_top_songs_audio_features[[#This Row],[duration_ms]]/1000),60))</f>
        <v>2:54</v>
      </c>
      <c r="AA29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13" t="str">
        <f>spotify_top_songs_audio_features[[#This Row],[track_name]]</f>
        <v>Goodbyes (feat. Young Thug)</v>
      </c>
    </row>
    <row r="2914" spans="1:28" x14ac:dyDescent="0.25">
      <c r="A2914" t="s">
        <v>16832</v>
      </c>
      <c r="B2914" t="s">
        <v>112</v>
      </c>
      <c r="C2914" t="s">
        <v>16833</v>
      </c>
      <c r="D2914" t="s">
        <v>112</v>
      </c>
      <c r="E2914" t="s">
        <v>23</v>
      </c>
      <c r="F2914" t="s">
        <v>24</v>
      </c>
      <c r="G2914" t="s">
        <v>25</v>
      </c>
      <c r="H2914">
        <v>646</v>
      </c>
      <c r="I2914">
        <v>783</v>
      </c>
      <c r="J2914">
        <v>356</v>
      </c>
      <c r="K2914" t="s">
        <v>16834</v>
      </c>
      <c r="L2914">
        <v>1.3799999999999999E-4</v>
      </c>
      <c r="M2914">
        <v>171</v>
      </c>
      <c r="N2914">
        <v>49</v>
      </c>
      <c r="O2914">
        <v>-2846</v>
      </c>
      <c r="P2914">
        <v>12108</v>
      </c>
      <c r="Q2914">
        <v>231707</v>
      </c>
      <c r="R2914">
        <v>2</v>
      </c>
      <c r="S2914">
        <v>34504981</v>
      </c>
      <c r="U291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914" t="str">
        <f>IFERROR(MID(spotify_top_songs_audio_features[[#This Row],[artist_names]],SEARCH(",",spotify_top_songs_audio_features[[#This Row],[artist_names]])+2,99),"")</f>
        <v/>
      </c>
      <c r="W2914" t="str">
        <f>spotify_top_songs_audio_features[[#This Row],[source]]</f>
        <v>Taylor Swift</v>
      </c>
      <c r="X2914" s="1">
        <f>spotify_top_songs_audio_features[[#This Row],[streams]]</f>
        <v>34504981</v>
      </c>
      <c r="Y2914" t="str">
        <f>IF(Tabela2[[#This Row],[feat]]="","","Feat")</f>
        <v/>
      </c>
      <c r="Z2914" s="17" t="str">
        <f>CONCATENATE(INT(spotify_top_songs_audio_features[[#This Row],[duration_ms]]/(60*1000)),":",MOD(INT(spotify_top_songs_audio_features[[#This Row],[duration_ms]]/1000),60))</f>
        <v>3:51</v>
      </c>
      <c r="AA29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914" t="str">
        <f>spotify_top_songs_audio_features[[#This Row],[track_name]]</f>
        <v>Mine (Taylor's Version)</v>
      </c>
    </row>
    <row r="2915" spans="1:28" x14ac:dyDescent="0.25">
      <c r="A2915" t="s">
        <v>13861</v>
      </c>
      <c r="B2915" t="s">
        <v>624</v>
      </c>
      <c r="C2915" t="s">
        <v>13862</v>
      </c>
      <c r="D2915" t="s">
        <v>141</v>
      </c>
      <c r="E2915" t="s">
        <v>23</v>
      </c>
      <c r="F2915" t="s">
        <v>32</v>
      </c>
      <c r="G2915" t="s">
        <v>25</v>
      </c>
      <c r="H2915">
        <v>688</v>
      </c>
      <c r="I2915">
        <v>881</v>
      </c>
      <c r="J2915">
        <v>474</v>
      </c>
      <c r="K2915" t="s">
        <v>13863</v>
      </c>
      <c r="L2915">
        <v>0</v>
      </c>
      <c r="M2915">
        <v>804</v>
      </c>
      <c r="N2915">
        <v>677</v>
      </c>
      <c r="O2915">
        <v>-4889</v>
      </c>
      <c r="P2915">
        <v>123013</v>
      </c>
      <c r="Q2915">
        <v>191526</v>
      </c>
      <c r="R2915">
        <v>3</v>
      </c>
      <c r="S2915">
        <v>34477505</v>
      </c>
      <c r="U2915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915" t="str">
        <f>IFERROR(MID(spotify_top_songs_audio_features[[#This Row],[artist_names]],SEARCH(",",spotify_top_songs_audio_features[[#This Row],[artist_names]])+2,99),"")</f>
        <v/>
      </c>
      <c r="W2915" t="str">
        <f>spotify_top_songs_audio_features[[#This Row],[source]]</f>
        <v>Rimas Entertainment LLC</v>
      </c>
      <c r="X2915" s="1">
        <f>spotify_top_songs_audio_features[[#This Row],[streams]]</f>
        <v>34477505</v>
      </c>
      <c r="Y2915" t="str">
        <f>IF(Tabela2[[#This Row],[feat]]="","","Feat")</f>
        <v/>
      </c>
      <c r="Z2915" s="17" t="str">
        <f>CONCATENATE(INT(spotify_top_songs_audio_features[[#This Row],[duration_ms]]/(60*1000)),":",MOD(INT(spotify_top_songs_audio_features[[#This Row],[duration_ms]]/1000),60))</f>
        <v>3:11</v>
      </c>
      <c r="AA29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915" t="str">
        <f>spotify_top_songs_audio_features[[#This Row],[track_name]]</f>
        <v>YO VISTO ASÍ</v>
      </c>
    </row>
    <row r="2916" spans="1:28" x14ac:dyDescent="0.25">
      <c r="A2916" t="s">
        <v>227</v>
      </c>
      <c r="B2916" t="s">
        <v>228</v>
      </c>
      <c r="C2916" t="s">
        <v>229</v>
      </c>
      <c r="D2916" t="s">
        <v>230</v>
      </c>
      <c r="E2916" t="s">
        <v>58</v>
      </c>
      <c r="F2916" t="s">
        <v>32</v>
      </c>
      <c r="G2916" t="s">
        <v>25</v>
      </c>
      <c r="H2916">
        <v>752</v>
      </c>
      <c r="I2916">
        <v>65</v>
      </c>
      <c r="J2916">
        <v>12</v>
      </c>
      <c r="K2916" t="s">
        <v>231</v>
      </c>
      <c r="L2916">
        <v>136</v>
      </c>
      <c r="M2916">
        <v>105</v>
      </c>
      <c r="N2916">
        <v>532</v>
      </c>
      <c r="O2916">
        <v>-6683</v>
      </c>
      <c r="P2916">
        <v>134993</v>
      </c>
      <c r="Q2916">
        <v>147880</v>
      </c>
      <c r="R2916">
        <v>3</v>
      </c>
      <c r="S2916">
        <v>34474786</v>
      </c>
      <c r="U2916" t="str">
        <f>IFERROR(LEFT(spotify_top_songs_audio_features[[#This Row],[artist_names]],SEARCH(",",spotify_top_songs_audio_features[[#This Row],[artist_names]])-1),spotify_top_songs_audio_features[[#This Row],[artist_names]])</f>
        <v>NewJeans</v>
      </c>
      <c r="V2916" t="str">
        <f>IFERROR(MID(spotify_top_songs_audio_features[[#This Row],[artist_names]],SEARCH(",",spotify_top_songs_audio_features[[#This Row],[artist_names]])+2,99),"")</f>
        <v/>
      </c>
      <c r="W2916" t="str">
        <f>spotify_top_songs_audio_features[[#This Row],[source]]</f>
        <v>ADOR</v>
      </c>
      <c r="X2916" s="1">
        <f>spotify_top_songs_audio_features[[#This Row],[streams]]</f>
        <v>34474786</v>
      </c>
      <c r="Y2916" t="str">
        <f>IF(Tabela2[[#This Row],[feat]]="","","Feat")</f>
        <v/>
      </c>
      <c r="Z2916" s="17" t="str">
        <f>CONCATENATE(INT(spotify_top_songs_audio_features[[#This Row],[duration_ms]]/(60*1000)),":",MOD(INT(spotify_top_songs_audio_features[[#This Row],[duration_ms]]/1000),60))</f>
        <v>2:27</v>
      </c>
      <c r="AA29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16" t="str">
        <f>spotify_top_songs_audio_features[[#This Row],[track_name]]</f>
        <v>Cool With You</v>
      </c>
    </row>
    <row r="2917" spans="1:28" x14ac:dyDescent="0.25">
      <c r="A2917" t="s">
        <v>3213</v>
      </c>
      <c r="B2917" t="s">
        <v>3214</v>
      </c>
      <c r="C2917" t="s">
        <v>3215</v>
      </c>
      <c r="D2917" t="s">
        <v>96</v>
      </c>
      <c r="E2917" t="s">
        <v>43</v>
      </c>
      <c r="F2917" t="s">
        <v>24</v>
      </c>
      <c r="G2917" t="s">
        <v>25</v>
      </c>
      <c r="H2917">
        <v>59</v>
      </c>
      <c r="I2917">
        <v>671</v>
      </c>
      <c r="J2917">
        <v>706</v>
      </c>
      <c r="K2917" t="s">
        <v>3216</v>
      </c>
      <c r="L2917">
        <v>0</v>
      </c>
      <c r="M2917">
        <v>604</v>
      </c>
      <c r="N2917">
        <v>438</v>
      </c>
      <c r="O2917">
        <v>-6098</v>
      </c>
      <c r="P2917">
        <v>149982</v>
      </c>
      <c r="Q2917">
        <v>169801</v>
      </c>
      <c r="R2917">
        <v>7</v>
      </c>
      <c r="S2917">
        <v>34393840</v>
      </c>
      <c r="U2917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2917" t="str">
        <f>IFERROR(MID(spotify_top_songs_audio_features[[#This Row],[artist_names]],SEARCH(",",spotify_top_songs_audio_features[[#This Row],[artist_names]])+2,99),"")</f>
        <v>Kiiara</v>
      </c>
      <c r="W2917" t="str">
        <f>spotify_top_songs_audio_features[[#This Row],[source]]</f>
        <v>Warner Records</v>
      </c>
      <c r="X2917" s="1">
        <f>spotify_top_songs_audio_features[[#This Row],[streams]]</f>
        <v>34393840</v>
      </c>
      <c r="Y2917" t="str">
        <f>IF(Tabela2[[#This Row],[feat]]="","","Feat")</f>
        <v>Feat</v>
      </c>
      <c r="Z2917" s="17" t="str">
        <f>CONCATENATE(INT(spotify_top_songs_audio_features[[#This Row],[duration_ms]]/(60*1000)),":",MOD(INT(spotify_top_songs_audio_features[[#This Row],[duration_ms]]/1000),60))</f>
        <v>2:49</v>
      </c>
      <c r="AA29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917" t="str">
        <f>spotify_top_songs_audio_features[[#This Row],[track_name]]</f>
        <v>Heavy (feat. Kiiara)</v>
      </c>
    </row>
    <row r="2918" spans="1:28" x14ac:dyDescent="0.25">
      <c r="A2918" t="s">
        <v>9865</v>
      </c>
      <c r="B2918" t="s">
        <v>2958</v>
      </c>
      <c r="C2918" t="s">
        <v>9866</v>
      </c>
      <c r="D2918" t="s">
        <v>127</v>
      </c>
      <c r="E2918" t="s">
        <v>113</v>
      </c>
      <c r="F2918" t="s">
        <v>24</v>
      </c>
      <c r="G2918" t="s">
        <v>25</v>
      </c>
      <c r="H2918">
        <v>716</v>
      </c>
      <c r="I2918">
        <v>54</v>
      </c>
      <c r="J2918">
        <v>381</v>
      </c>
      <c r="K2918" t="s">
        <v>3376</v>
      </c>
      <c r="L2918">
        <v>0</v>
      </c>
      <c r="M2918">
        <v>692</v>
      </c>
      <c r="N2918">
        <v>373</v>
      </c>
      <c r="O2918">
        <v>-5951</v>
      </c>
      <c r="P2918">
        <v>87963</v>
      </c>
      <c r="Q2918">
        <v>223302</v>
      </c>
      <c r="R2918">
        <v>3</v>
      </c>
      <c r="S2918">
        <v>34347861</v>
      </c>
      <c r="U2918" t="str">
        <f>IFERROR(LEFT(spotify_top_songs_audio_features[[#This Row],[artist_names]],SEARCH(",",spotify_top_songs_audio_features[[#This Row],[artist_names]])-1),spotify_top_songs_audio_features[[#This Row],[artist_names]])</f>
        <v>Jimin</v>
      </c>
      <c r="V2918" t="str">
        <f>IFERROR(MID(spotify_top_songs_audio_features[[#This Row],[artist_names]],SEARCH(",",spotify_top_songs_audio_features[[#This Row],[artist_names]])+2,99),"")</f>
        <v/>
      </c>
      <c r="W2918" t="str">
        <f>spotify_top_songs_audio_features[[#This Row],[source]]</f>
        <v>BIGHIT MUSIC</v>
      </c>
      <c r="X2918" s="1">
        <f>spotify_top_songs_audio_features[[#This Row],[streams]]</f>
        <v>34347861</v>
      </c>
      <c r="Y2918" t="str">
        <f>IF(Tabela2[[#This Row],[feat]]="","","Feat")</f>
        <v/>
      </c>
      <c r="Z2918" s="17" t="str">
        <f>CONCATENATE(INT(spotify_top_songs_audio_features[[#This Row],[duration_ms]]/(60*1000)),":",MOD(INT(spotify_top_songs_audio_features[[#This Row],[duration_ms]]/1000),60))</f>
        <v>3:43</v>
      </c>
      <c r="AA29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918" t="str">
        <f>spotify_top_songs_audio_features[[#This Row],[track_name]]</f>
        <v>Closer Than This</v>
      </c>
    </row>
    <row r="2919" spans="1:28" x14ac:dyDescent="0.25">
      <c r="A2919" t="s">
        <v>11232</v>
      </c>
      <c r="B2919" t="s">
        <v>4404</v>
      </c>
      <c r="C2919" t="s">
        <v>9470</v>
      </c>
      <c r="D2919" t="s">
        <v>814</v>
      </c>
      <c r="E2919" t="s">
        <v>31</v>
      </c>
      <c r="F2919" t="s">
        <v>32</v>
      </c>
      <c r="G2919" t="s">
        <v>25</v>
      </c>
      <c r="H2919">
        <v>461</v>
      </c>
      <c r="I2919">
        <v>651</v>
      </c>
      <c r="J2919">
        <v>568</v>
      </c>
      <c r="K2919" t="s">
        <v>1736</v>
      </c>
      <c r="L2919">
        <v>1.2600000000000001E-3</v>
      </c>
      <c r="M2919">
        <v>782</v>
      </c>
      <c r="N2919">
        <v>383</v>
      </c>
      <c r="O2919">
        <v>-881</v>
      </c>
      <c r="P2919">
        <v>12107</v>
      </c>
      <c r="Q2919">
        <v>278480</v>
      </c>
      <c r="R2919">
        <v>36</v>
      </c>
      <c r="S2919">
        <v>34313860</v>
      </c>
      <c r="U2919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2919" t="str">
        <f>IFERROR(MID(spotify_top_songs_audio_features[[#This Row],[artist_names]],SEARCH(",",spotify_top_songs_audio_features[[#This Row],[artist_names]])+2,99),"")</f>
        <v/>
      </c>
      <c r="W2919" t="str">
        <f>spotify_top_songs_audio_features[[#This Row],[source]]</f>
        <v>Top Dawg Entertainment/RCA Records</v>
      </c>
      <c r="X2919" s="1">
        <f>spotify_top_songs_audio_features[[#This Row],[streams]]</f>
        <v>34313860</v>
      </c>
      <c r="Y2919" t="str">
        <f>IF(Tabela2[[#This Row],[feat]]="","","Feat")</f>
        <v/>
      </c>
      <c r="Z2919" s="17" t="str">
        <f>CONCATENATE(INT(spotify_top_songs_audio_features[[#This Row],[duration_ms]]/(60*1000)),":",MOD(INT(spotify_top_songs_audio_features[[#This Row],[duration_ms]]/1000),60))</f>
        <v>4:38</v>
      </c>
      <c r="AA29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19" t="str">
        <f>spotify_top_songs_audio_features[[#This Row],[track_name]]</f>
        <v>Good Days</v>
      </c>
    </row>
    <row r="2920" spans="1:28" x14ac:dyDescent="0.25">
      <c r="A2920" t="s">
        <v>11386</v>
      </c>
      <c r="B2920" t="s">
        <v>1287</v>
      </c>
      <c r="C2920" t="s">
        <v>11387</v>
      </c>
      <c r="D2920" t="s">
        <v>48</v>
      </c>
      <c r="E2920" t="s">
        <v>113</v>
      </c>
      <c r="F2920" t="s">
        <v>24</v>
      </c>
      <c r="G2920" t="s">
        <v>25</v>
      </c>
      <c r="H2920">
        <v>662</v>
      </c>
      <c r="I2920">
        <v>6</v>
      </c>
      <c r="J2920">
        <v>703</v>
      </c>
      <c r="K2920" t="s">
        <v>1351</v>
      </c>
      <c r="L2920">
        <v>137</v>
      </c>
      <c r="M2920">
        <v>109</v>
      </c>
      <c r="N2920">
        <v>331</v>
      </c>
      <c r="O2920">
        <v>-6402</v>
      </c>
      <c r="P2920">
        <v>134979</v>
      </c>
      <c r="Q2920">
        <v>222947</v>
      </c>
      <c r="R2920">
        <v>3</v>
      </c>
      <c r="S2920">
        <v>34233707</v>
      </c>
      <c r="U2920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920" t="str">
        <f>IFERROR(MID(spotify_top_songs_audio_features[[#This Row],[artist_names]],SEARCH(",",spotify_top_songs_audio_features[[#This Row],[artist_names]])+2,99),"")</f>
        <v/>
      </c>
      <c r="W2920" t="str">
        <f>spotify_top_songs_audio_features[[#This Row],[source]]</f>
        <v>Republic Records</v>
      </c>
      <c r="X2920" s="1">
        <f>spotify_top_songs_audio_features[[#This Row],[streams]]</f>
        <v>34233707</v>
      </c>
      <c r="Y2920" t="str">
        <f>IF(Tabela2[[#This Row],[feat]]="","","Feat")</f>
        <v/>
      </c>
      <c r="Z2920" s="17" t="str">
        <f>CONCATENATE(INT(spotify_top_songs_audio_features[[#This Row],[duration_ms]]/(60*1000)),":",MOD(INT(spotify_top_songs_audio_features[[#This Row],[duration_ms]]/1000),60))</f>
        <v>3:42</v>
      </c>
      <c r="AA29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920" t="str">
        <f>spotify_top_songs_audio_features[[#This Row],[track_name]]</f>
        <v>in my head</v>
      </c>
    </row>
    <row r="2921" spans="1:28" x14ac:dyDescent="0.25">
      <c r="A2921" t="s">
        <v>12268</v>
      </c>
      <c r="B2921" t="s">
        <v>6575</v>
      </c>
      <c r="C2921" t="s">
        <v>6576</v>
      </c>
      <c r="D2921" t="s">
        <v>491</v>
      </c>
      <c r="E2921" t="s">
        <v>43</v>
      </c>
      <c r="F2921" t="s">
        <v>24</v>
      </c>
      <c r="G2921" t="s">
        <v>25</v>
      </c>
      <c r="H2921">
        <v>534</v>
      </c>
      <c r="I2921">
        <v>904</v>
      </c>
      <c r="J2921">
        <v>369</v>
      </c>
      <c r="K2921" t="s">
        <v>1729</v>
      </c>
      <c r="L2921">
        <v>0</v>
      </c>
      <c r="M2921">
        <v>128</v>
      </c>
      <c r="N2921">
        <v>96</v>
      </c>
      <c r="O2921">
        <v>-3315</v>
      </c>
      <c r="P2921">
        <v>202899</v>
      </c>
      <c r="Q2921">
        <v>220160</v>
      </c>
      <c r="R2921">
        <v>13</v>
      </c>
      <c r="S2921">
        <v>34199484</v>
      </c>
      <c r="U2921" t="str">
        <f>IFERROR(LEFT(spotify_top_songs_audio_features[[#This Row],[artist_names]],SEARCH(",",spotify_top_songs_audio_features[[#This Row],[artist_names]])-1),spotify_top_songs_audio_features[[#This Row],[artist_names]])</f>
        <v>Shakin' Stevens</v>
      </c>
      <c r="V2921" t="str">
        <f>IFERROR(MID(spotify_top_songs_audio_features[[#This Row],[artist_names]],SEARCH(",",spotify_top_songs_audio_features[[#This Row],[artist_names]])+2,99),"")</f>
        <v/>
      </c>
      <c r="W2921" t="str">
        <f>spotify_top_songs_audio_features[[#This Row],[source]]</f>
        <v>Sony Music CG</v>
      </c>
      <c r="X2921" s="1">
        <f>spotify_top_songs_audio_features[[#This Row],[streams]]</f>
        <v>34199484</v>
      </c>
      <c r="Y2921" t="str">
        <f>IF(Tabela2[[#This Row],[feat]]="","","Feat")</f>
        <v/>
      </c>
      <c r="Z2921" s="17" t="str">
        <f>CONCATENATE(INT(spotify_top_songs_audio_features[[#This Row],[duration_ms]]/(60*1000)),":",MOD(INT(spotify_top_songs_audio_features[[#This Row],[duration_ms]]/1000),60))</f>
        <v>3:40</v>
      </c>
      <c r="AA29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921" t="str">
        <f>spotify_top_songs_audio_features[[#This Row],[track_name]]</f>
        <v>Merry Christmas Everyone</v>
      </c>
    </row>
    <row r="2922" spans="1:28" x14ac:dyDescent="0.25">
      <c r="A2922" t="s">
        <v>2019</v>
      </c>
      <c r="B2922" t="s">
        <v>112</v>
      </c>
      <c r="C2922" t="s">
        <v>2020</v>
      </c>
      <c r="D2922" t="s">
        <v>112</v>
      </c>
      <c r="E2922" t="s">
        <v>142</v>
      </c>
      <c r="F2922" t="s">
        <v>24</v>
      </c>
      <c r="G2922" t="s">
        <v>25</v>
      </c>
      <c r="H2922">
        <v>553</v>
      </c>
      <c r="I2922">
        <v>413</v>
      </c>
      <c r="J2922">
        <v>334</v>
      </c>
      <c r="K2922" t="s">
        <v>1182</v>
      </c>
      <c r="L2922">
        <v>2.33E-4</v>
      </c>
      <c r="M2922">
        <v>594</v>
      </c>
      <c r="N2922">
        <v>379</v>
      </c>
      <c r="O2922">
        <v>-10037</v>
      </c>
      <c r="P2922">
        <v>110107</v>
      </c>
      <c r="Q2922">
        <v>208978</v>
      </c>
      <c r="R2922">
        <v>3</v>
      </c>
      <c r="S2922">
        <v>34190266</v>
      </c>
      <c r="U292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922" t="str">
        <f>IFERROR(MID(spotify_top_songs_audio_features[[#This Row],[artist_names]],SEARCH(",",spotify_top_songs_audio_features[[#This Row],[artist_names]])+2,99),"")</f>
        <v/>
      </c>
      <c r="W2922" t="str">
        <f>spotify_top_songs_audio_features[[#This Row],[source]]</f>
        <v>Taylor Swift</v>
      </c>
      <c r="X2922" s="1">
        <f>spotify_top_songs_audio_features[[#This Row],[streams]]</f>
        <v>34190266</v>
      </c>
      <c r="Y2922" t="str">
        <f>IF(Tabela2[[#This Row],[feat]]="","","Feat")</f>
        <v/>
      </c>
      <c r="Z2922" s="17" t="str">
        <f>CONCATENATE(INT(spotify_top_songs_audio_features[[#This Row],[duration_ms]]/(60*1000)),":",MOD(INT(spotify_top_songs_audio_features[[#This Row],[duration_ms]]/1000),60))</f>
        <v>3:28</v>
      </c>
      <c r="AA29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922" t="str">
        <f>spotify_top_songs_audio_features[[#This Row],[track_name]]</f>
        <v>mirrorball</v>
      </c>
    </row>
    <row r="2923" spans="1:28" x14ac:dyDescent="0.25">
      <c r="A2923" t="s">
        <v>3326</v>
      </c>
      <c r="B2923" t="s">
        <v>3327</v>
      </c>
      <c r="C2923" t="s">
        <v>3328</v>
      </c>
      <c r="D2923" t="s">
        <v>1807</v>
      </c>
      <c r="E2923" t="s">
        <v>70</v>
      </c>
      <c r="F2923" t="s">
        <v>24</v>
      </c>
      <c r="G2923" t="s">
        <v>25</v>
      </c>
      <c r="H2923">
        <v>684</v>
      </c>
      <c r="I2923">
        <v>509</v>
      </c>
      <c r="J2923">
        <v>397</v>
      </c>
      <c r="K2923" t="s">
        <v>3329</v>
      </c>
      <c r="L2923">
        <v>0</v>
      </c>
      <c r="M2923">
        <v>533</v>
      </c>
      <c r="N2923">
        <v>796</v>
      </c>
      <c r="O2923">
        <v>-10702</v>
      </c>
      <c r="P2923">
        <v>9924</v>
      </c>
      <c r="Q2923">
        <v>242133</v>
      </c>
      <c r="R2923">
        <v>4</v>
      </c>
      <c r="S2923">
        <v>34173354</v>
      </c>
      <c r="U2923" t="str">
        <f>IFERROR(LEFT(spotify_top_songs_audio_features[[#This Row],[artist_names]],SEARCH(",",spotify_top_songs_audio_features[[#This Row],[artist_names]])-1),spotify_top_songs_audio_features[[#This Row],[artist_names]])</f>
        <v>Natanael Cano</v>
      </c>
      <c r="V2923" t="str">
        <f>IFERROR(MID(spotify_top_songs_audio_features[[#This Row],[artist_names]],SEARCH(",",spotify_top_songs_audio_features[[#This Row],[artist_names]])+2,99),"")</f>
        <v/>
      </c>
      <c r="W2923" t="str">
        <f>spotify_top_songs_audio_features[[#This Row],[source]]</f>
        <v>WEA Latina</v>
      </c>
      <c r="X2923" s="1">
        <f>spotify_top_songs_audio_features[[#This Row],[streams]]</f>
        <v>34173354</v>
      </c>
      <c r="Y2923" t="str">
        <f>IF(Tabela2[[#This Row],[feat]]="","","Feat")</f>
        <v/>
      </c>
      <c r="Z2923" s="17" t="str">
        <f>CONCATENATE(INT(spotify_top_songs_audio_features[[#This Row],[duration_ms]]/(60*1000)),":",MOD(INT(spotify_top_songs_audio_features[[#This Row],[duration_ms]]/1000),60))</f>
        <v>4:2</v>
      </c>
      <c r="AA29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923" t="str">
        <f>spotify_top_songs_audio_features[[#This Row],[track_name]]</f>
        <v>O Me Voy O Te Vas</v>
      </c>
    </row>
    <row r="2924" spans="1:28" x14ac:dyDescent="0.25">
      <c r="A2924" t="s">
        <v>10522</v>
      </c>
      <c r="B2924" t="s">
        <v>10523</v>
      </c>
      <c r="C2924" t="s">
        <v>10524</v>
      </c>
      <c r="D2924" t="s">
        <v>1211</v>
      </c>
      <c r="E2924" t="s">
        <v>31</v>
      </c>
      <c r="F2924" t="s">
        <v>24</v>
      </c>
      <c r="G2924" t="s">
        <v>25</v>
      </c>
      <c r="H2924">
        <v>697</v>
      </c>
      <c r="I2924">
        <v>674</v>
      </c>
      <c r="J2924">
        <v>533</v>
      </c>
      <c r="K2924" t="s">
        <v>10525</v>
      </c>
      <c r="L2924">
        <v>0</v>
      </c>
      <c r="M2924">
        <v>138</v>
      </c>
      <c r="N2924">
        <v>198</v>
      </c>
      <c r="O2924">
        <v>-6326</v>
      </c>
      <c r="P2924">
        <v>81535</v>
      </c>
      <c r="Q2924">
        <v>157355</v>
      </c>
      <c r="R2924">
        <v>4</v>
      </c>
      <c r="S2924">
        <v>34161919</v>
      </c>
      <c r="U2924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924" t="str">
        <f>IFERROR(MID(spotify_top_songs_audio_features[[#This Row],[artist_names]],SEARCH(",",spotify_top_songs_audio_features[[#This Row],[artist_names]])+2,99),"")</f>
        <v>Young Thug</v>
      </c>
      <c r="W2924" t="str">
        <f>spotify_top_songs_audio_features[[#This Row],[source]]</f>
        <v>Grade A Productions/Interscope Records</v>
      </c>
      <c r="X2924" s="1">
        <f>spotify_top_songs_audio_features[[#This Row],[streams]]</f>
        <v>34161919</v>
      </c>
      <c r="Y2924" t="str">
        <f>IF(Tabela2[[#This Row],[feat]]="","","Feat")</f>
        <v>Feat</v>
      </c>
      <c r="Z2924" s="17" t="str">
        <f>CONCATENATE(INT(spotify_top_songs_audio_features[[#This Row],[duration_ms]]/(60*1000)),":",MOD(INT(spotify_top_songs_audio_features[[#This Row],[duration_ms]]/1000),60))</f>
        <v>2:37</v>
      </c>
      <c r="AA29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24" t="str">
        <f>spotify_top_songs_audio_features[[#This Row],[track_name]]</f>
        <v>Bad Boy (with Young Thug)</v>
      </c>
    </row>
    <row r="2925" spans="1:28" x14ac:dyDescent="0.25">
      <c r="A2925" t="s">
        <v>10514</v>
      </c>
      <c r="B2925" t="s">
        <v>112</v>
      </c>
      <c r="C2925" t="s">
        <v>10515</v>
      </c>
      <c r="D2925" t="s">
        <v>112</v>
      </c>
      <c r="E2925" t="s">
        <v>97</v>
      </c>
      <c r="F2925" t="s">
        <v>24</v>
      </c>
      <c r="G2925" t="s">
        <v>25</v>
      </c>
      <c r="H2925">
        <v>652</v>
      </c>
      <c r="I2925">
        <v>536</v>
      </c>
      <c r="J2925">
        <v>881</v>
      </c>
      <c r="K2925" t="s">
        <v>10254</v>
      </c>
      <c r="L2925">
        <v>0</v>
      </c>
      <c r="M2925">
        <v>854</v>
      </c>
      <c r="N2925">
        <v>758</v>
      </c>
      <c r="O2925">
        <v>-10211</v>
      </c>
      <c r="P2925">
        <v>87963</v>
      </c>
      <c r="Q2925">
        <v>231475</v>
      </c>
      <c r="R2925">
        <v>3</v>
      </c>
      <c r="S2925">
        <v>34130307</v>
      </c>
      <c r="U292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925" t="str">
        <f>IFERROR(MID(spotify_top_songs_audio_features[[#This Row],[artist_names]],SEARCH(",",spotify_top_songs_audio_features[[#This Row],[artist_names]])+2,99),"")</f>
        <v/>
      </c>
      <c r="W2925" t="str">
        <f>spotify_top_songs_audio_features[[#This Row],[source]]</f>
        <v>Taylor Swift</v>
      </c>
      <c r="X2925" s="1">
        <f>spotify_top_songs_audio_features[[#This Row],[streams]]</f>
        <v>34130307</v>
      </c>
      <c r="Y2925" t="str">
        <f>IF(Tabela2[[#This Row],[feat]]="","","Feat")</f>
        <v/>
      </c>
      <c r="Z2925" s="17" t="str">
        <f>CONCATENATE(INT(spotify_top_songs_audio_features[[#This Row],[duration_ms]]/(60*1000)),":",MOD(INT(spotify_top_songs_audio_features[[#This Row],[duration_ms]]/1000),60))</f>
        <v>3:51</v>
      </c>
      <c r="AA29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925" t="str">
        <f>spotify_top_songs_audio_features[[#This Row],[track_name]]</f>
        <v>High Infidelity</v>
      </c>
    </row>
    <row r="2926" spans="1:28" x14ac:dyDescent="0.25">
      <c r="A2926" t="s">
        <v>14607</v>
      </c>
      <c r="B2926" t="s">
        <v>8333</v>
      </c>
      <c r="C2926" t="s">
        <v>8334</v>
      </c>
      <c r="D2926" t="s">
        <v>1128</v>
      </c>
      <c r="E2926" t="s">
        <v>58</v>
      </c>
      <c r="F2926" t="s">
        <v>32</v>
      </c>
      <c r="G2926" t="s">
        <v>25</v>
      </c>
      <c r="H2926">
        <v>631</v>
      </c>
      <c r="I2926">
        <v>649</v>
      </c>
      <c r="J2926">
        <v>385</v>
      </c>
      <c r="K2926" t="s">
        <v>14608</v>
      </c>
      <c r="L2926">
        <v>3.8000000000000002E-5</v>
      </c>
      <c r="M2926">
        <v>934</v>
      </c>
      <c r="N2926">
        <v>421</v>
      </c>
      <c r="O2926">
        <v>-5892</v>
      </c>
      <c r="P2926">
        <v>9395</v>
      </c>
      <c r="Q2926">
        <v>194680</v>
      </c>
      <c r="R2926">
        <v>32</v>
      </c>
      <c r="S2926">
        <v>34109569</v>
      </c>
      <c r="U2926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2926" t="str">
        <f>IFERROR(MID(spotify_top_songs_audio_features[[#This Row],[artist_names]],SEARCH(",",spotify_top_songs_audio_features[[#This Row],[artist_names]])+2,99),"")</f>
        <v>Sia</v>
      </c>
      <c r="W2926" t="str">
        <f>spotify_top_songs_audio_features[[#This Row],[source]]</f>
        <v>Parlophone (France)</v>
      </c>
      <c r="X2926" s="1">
        <f>spotify_top_songs_audio_features[[#This Row],[streams]]</f>
        <v>34109569</v>
      </c>
      <c r="Y2926" t="str">
        <f>IF(Tabela2[[#This Row],[feat]]="","","Feat")</f>
        <v>Feat</v>
      </c>
      <c r="Z2926" s="17" t="str">
        <f>CONCATENATE(INT(spotify_top_songs_audio_features[[#This Row],[duration_ms]]/(60*1000)),":",MOD(INT(spotify_top_songs_audio_features[[#This Row],[duration_ms]]/1000),60))</f>
        <v>3:14</v>
      </c>
      <c r="AA29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26" t="str">
        <f>spotify_top_songs_audio_features[[#This Row],[track_name]]</f>
        <v>Flames</v>
      </c>
    </row>
    <row r="2927" spans="1:28" x14ac:dyDescent="0.25">
      <c r="A2927" t="s">
        <v>12705</v>
      </c>
      <c r="B2927" t="s">
        <v>11279</v>
      </c>
      <c r="C2927" t="s">
        <v>12706</v>
      </c>
      <c r="D2927" t="s">
        <v>11281</v>
      </c>
      <c r="E2927" t="s">
        <v>177</v>
      </c>
      <c r="F2927" t="s">
        <v>32</v>
      </c>
      <c r="G2927" t="s">
        <v>25</v>
      </c>
      <c r="H2927">
        <v>947</v>
      </c>
      <c r="I2927">
        <v>75</v>
      </c>
      <c r="J2927">
        <v>534</v>
      </c>
      <c r="K2927" t="s">
        <v>4392</v>
      </c>
      <c r="L2927">
        <v>4.7600000000000003E-3</v>
      </c>
      <c r="M2927">
        <v>845</v>
      </c>
      <c r="N2927">
        <v>961</v>
      </c>
      <c r="O2927">
        <v>-855</v>
      </c>
      <c r="P2927">
        <v>124993</v>
      </c>
      <c r="Q2927">
        <v>163200</v>
      </c>
      <c r="R2927">
        <v>4</v>
      </c>
      <c r="S2927">
        <v>34088892</v>
      </c>
      <c r="U2927" t="str">
        <f>IFERROR(LEFT(spotify_top_songs_audio_features[[#This Row],[artist_names]],SEARCH(",",spotify_top_songs_audio_features[[#This Row],[artist_names]])-1),spotify_top_songs_audio_features[[#This Row],[artist_names]])</f>
        <v>Felipe Amorim</v>
      </c>
      <c r="V2927" t="str">
        <f>IFERROR(MID(spotify_top_songs_audio_features[[#This Row],[artist_names]],SEARCH(",",spotify_top_songs_audio_features[[#This Row],[artist_names]])+2,99),"")</f>
        <v/>
      </c>
      <c r="W2927" t="str">
        <f>spotify_top_songs_audio_features[[#This Row],[source]]</f>
        <v>One Play</v>
      </c>
      <c r="X2927" s="1">
        <f>spotify_top_songs_audio_features[[#This Row],[streams]]</f>
        <v>34088892</v>
      </c>
      <c r="Y2927" t="str">
        <f>IF(Tabela2[[#This Row],[feat]]="","","Feat")</f>
        <v/>
      </c>
      <c r="Z2927" s="17" t="str">
        <f>CONCATENATE(INT(spotify_top_songs_audio_features[[#This Row],[duration_ms]]/(60*1000)),":",MOD(INT(spotify_top_songs_audio_features[[#This Row],[duration_ms]]/1000),60))</f>
        <v>2:43</v>
      </c>
      <c r="AA29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927" t="str">
        <f>spotify_top_songs_audio_features[[#This Row],[track_name]]</f>
        <v>Toca o Trompete</v>
      </c>
    </row>
    <row r="2928" spans="1:28" x14ac:dyDescent="0.25">
      <c r="A2928" t="s">
        <v>14483</v>
      </c>
      <c r="B2928" t="s">
        <v>14484</v>
      </c>
      <c r="C2928" t="s">
        <v>14485</v>
      </c>
      <c r="D2928" t="s">
        <v>423</v>
      </c>
      <c r="E2928" t="s">
        <v>23</v>
      </c>
      <c r="F2928" t="s">
        <v>32</v>
      </c>
      <c r="G2928" t="s">
        <v>25</v>
      </c>
      <c r="H2928">
        <v>686</v>
      </c>
      <c r="I2928">
        <v>385</v>
      </c>
      <c r="J2928">
        <v>297</v>
      </c>
      <c r="K2928" t="s">
        <v>2660</v>
      </c>
      <c r="L2928">
        <v>0</v>
      </c>
      <c r="M2928">
        <v>131</v>
      </c>
      <c r="N2928">
        <v>147</v>
      </c>
      <c r="O2928">
        <v>-835</v>
      </c>
      <c r="P2928">
        <v>14307</v>
      </c>
      <c r="Q2928">
        <v>296568</v>
      </c>
      <c r="R2928">
        <v>2</v>
      </c>
      <c r="S2928">
        <v>34083585</v>
      </c>
      <c r="U292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928" t="str">
        <f>IFERROR(MID(spotify_top_songs_audio_features[[#This Row],[artist_names]],SEARCH(",",spotify_top_songs_audio_features[[#This Row],[artist_names]])+2,99),"")</f>
        <v>Lil Durk, Giveon</v>
      </c>
      <c r="W2928" t="str">
        <f>spotify_top_songs_audio_features[[#This Row],[source]]</f>
        <v>OVO</v>
      </c>
      <c r="X2928" s="1">
        <f>spotify_top_songs_audio_features[[#This Row],[streams]]</f>
        <v>34083585</v>
      </c>
      <c r="Y2928" t="str">
        <f>IF(Tabela2[[#This Row],[feat]]="","","Feat")</f>
        <v>Feat</v>
      </c>
      <c r="Z2928" s="17" t="str">
        <f>CONCATENATE(INT(spotify_top_songs_audio_features[[#This Row],[duration_ms]]/(60*1000)),":",MOD(INT(spotify_top_songs_audio_features[[#This Row],[duration_ms]]/1000),60))</f>
        <v>4:56</v>
      </c>
      <c r="AA29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928" t="str">
        <f>spotify_top_songs_audio_features[[#This Row],[track_name]]</f>
        <v>In The Bible (with Lil Durk &amp; Giveon)</v>
      </c>
    </row>
    <row r="2929" spans="1:28" x14ac:dyDescent="0.25">
      <c r="A2929" t="s">
        <v>10398</v>
      </c>
      <c r="B2929" t="s">
        <v>10399</v>
      </c>
      <c r="C2929" t="s">
        <v>10400</v>
      </c>
      <c r="D2929" t="s">
        <v>8746</v>
      </c>
      <c r="E2929" t="s">
        <v>86</v>
      </c>
      <c r="F2929" t="s">
        <v>32</v>
      </c>
      <c r="G2929" t="s">
        <v>64</v>
      </c>
      <c r="H2929">
        <v>646</v>
      </c>
      <c r="I2929">
        <v>743</v>
      </c>
      <c r="J2929">
        <v>338</v>
      </c>
      <c r="K2929" t="s">
        <v>2771</v>
      </c>
      <c r="L2929">
        <v>0</v>
      </c>
      <c r="M2929">
        <v>101</v>
      </c>
      <c r="N2929">
        <v>891</v>
      </c>
      <c r="O2929">
        <v>-4572</v>
      </c>
      <c r="P2929">
        <v>151314</v>
      </c>
      <c r="Q2929">
        <v>208917</v>
      </c>
      <c r="R2929">
        <v>3</v>
      </c>
      <c r="S2929">
        <v>34063321</v>
      </c>
      <c r="U2929" t="str">
        <f>IFERROR(LEFT(spotify_top_songs_audio_features[[#This Row],[artist_names]],SEARCH(",",spotify_top_songs_audio_features[[#This Row],[artist_names]])-1),spotify_top_songs_audio_features[[#This Row],[artist_names]])</f>
        <v>J Hus</v>
      </c>
      <c r="V2929" t="str">
        <f>IFERROR(MID(spotify_top_songs_audio_features[[#This Row],[artist_names]],SEARCH(",",spotify_top_songs_audio_features[[#This Row],[artist_names]])+2,99),"")</f>
        <v>Drake</v>
      </c>
      <c r="W2929" t="str">
        <f>spotify_top_songs_audio_features[[#This Row],[source]]</f>
        <v>Black Butter</v>
      </c>
      <c r="X2929" s="1">
        <f>spotify_top_songs_audio_features[[#This Row],[streams]]</f>
        <v>34063321</v>
      </c>
      <c r="Y2929" t="str">
        <f>IF(Tabela2[[#This Row],[feat]]="","","Feat")</f>
        <v>Feat</v>
      </c>
      <c r="Z2929" s="17" t="str">
        <f>CONCATENATE(INT(spotify_top_songs_audio_features[[#This Row],[duration_ms]]/(60*1000)),":",MOD(INT(spotify_top_songs_audio_features[[#This Row],[duration_ms]]/1000),60))</f>
        <v>3:28</v>
      </c>
      <c r="AA29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929" t="str">
        <f>spotify_top_songs_audio_features[[#This Row],[track_name]]</f>
        <v>Who Told You (feat. Drake)</v>
      </c>
    </row>
    <row r="2930" spans="1:28" x14ac:dyDescent="0.25">
      <c r="A2930" t="s">
        <v>12927</v>
      </c>
      <c r="B2930" t="s">
        <v>2175</v>
      </c>
      <c r="C2930" t="s">
        <v>12928</v>
      </c>
      <c r="D2930" t="s">
        <v>1101</v>
      </c>
      <c r="E2930" t="s">
        <v>31</v>
      </c>
      <c r="F2930" t="s">
        <v>32</v>
      </c>
      <c r="G2930" t="s">
        <v>25</v>
      </c>
      <c r="H2930">
        <v>579</v>
      </c>
      <c r="I2930">
        <v>887</v>
      </c>
      <c r="J2930">
        <v>334</v>
      </c>
      <c r="K2930" t="s">
        <v>3216</v>
      </c>
      <c r="L2930">
        <v>828</v>
      </c>
      <c r="M2930">
        <v>294</v>
      </c>
      <c r="N2930">
        <v>472</v>
      </c>
      <c r="O2930">
        <v>-5961</v>
      </c>
      <c r="P2930">
        <v>126041</v>
      </c>
      <c r="Q2930">
        <v>201920</v>
      </c>
      <c r="R2930">
        <v>4</v>
      </c>
      <c r="S2930">
        <v>34045542</v>
      </c>
      <c r="U2930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2930" t="str">
        <f>IFERROR(MID(spotify_top_songs_audio_features[[#This Row],[artist_names]],SEARCH(",",spotify_top_songs_audio_features[[#This Row],[artist_names]])+2,99),"")</f>
        <v/>
      </c>
      <c r="W2930" t="str">
        <f>spotify_top_songs_audio_features[[#This Row],[source]]</f>
        <v>Universal Music AB</v>
      </c>
      <c r="X2930" s="1">
        <f>spotify_top_songs_audio_features[[#This Row],[streams]]</f>
        <v>34045542</v>
      </c>
      <c r="Y2930" t="str">
        <f>IF(Tabela2[[#This Row],[feat]]="","","Feat")</f>
        <v/>
      </c>
      <c r="Z2930" s="17" t="str">
        <f>CONCATENATE(INT(spotify_top_songs_audio_features[[#This Row],[duration_ms]]/(60*1000)),":",MOD(INT(spotify_top_songs_audio_features[[#This Row],[duration_ms]]/1000),60))</f>
        <v>3:21</v>
      </c>
      <c r="AA29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30" t="str">
        <f>spotify_top_songs_audio_features[[#This Row],[track_name]]</f>
        <v>Levels - Radio Edit</v>
      </c>
    </row>
    <row r="2931" spans="1:28" x14ac:dyDescent="0.25">
      <c r="A2931" t="s">
        <v>16975</v>
      </c>
      <c r="B2931" t="s">
        <v>352</v>
      </c>
      <c r="C2931" t="s">
        <v>16976</v>
      </c>
      <c r="D2931" t="s">
        <v>3309</v>
      </c>
      <c r="E2931" t="s">
        <v>58</v>
      </c>
      <c r="F2931" t="s">
        <v>32</v>
      </c>
      <c r="G2931" t="s">
        <v>64</v>
      </c>
      <c r="H2931">
        <v>428</v>
      </c>
      <c r="I2931">
        <v>403</v>
      </c>
      <c r="J2931">
        <v>209</v>
      </c>
      <c r="K2931" t="s">
        <v>1652</v>
      </c>
      <c r="L2931">
        <v>0</v>
      </c>
      <c r="M2931">
        <v>22</v>
      </c>
      <c r="N2931">
        <v>133</v>
      </c>
      <c r="O2931">
        <v>-5914</v>
      </c>
      <c r="P2931">
        <v>95387</v>
      </c>
      <c r="Q2931">
        <v>180183</v>
      </c>
      <c r="R2931">
        <v>4</v>
      </c>
      <c r="S2931">
        <v>33987439</v>
      </c>
      <c r="U2931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2931" t="str">
        <f>IFERROR(MID(spotify_top_songs_audio_features[[#This Row],[artist_names]],SEARCH(",",spotify_top_songs_audio_features[[#This Row],[artist_names]])+2,99),"")</f>
        <v/>
      </c>
      <c r="W2931" t="str">
        <f>spotify_top_songs_audio_features[[#This Row],[source]]</f>
        <v>Cactus Jack / Epic</v>
      </c>
      <c r="X2931" s="1">
        <f>spotify_top_songs_audio_features[[#This Row],[streams]]</f>
        <v>33987439</v>
      </c>
      <c r="Y2931" t="str">
        <f>IF(Tabela2[[#This Row],[feat]]="","","Feat")</f>
        <v/>
      </c>
      <c r="Z2931" s="17" t="str">
        <f>CONCATENATE(INT(spotify_top_songs_audio_features[[#This Row],[duration_ms]]/(60*1000)),":",MOD(INT(spotify_top_songs_audio_features[[#This Row],[duration_ms]]/1000),60))</f>
        <v>3:0</v>
      </c>
      <c r="AA29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31" t="str">
        <f>spotify_top_songs_audio_features[[#This Row],[track_name]]</f>
        <v>CAROUSEL</v>
      </c>
    </row>
    <row r="2932" spans="1:28" x14ac:dyDescent="0.25">
      <c r="A2932" t="s">
        <v>3100</v>
      </c>
      <c r="B2932" t="s">
        <v>3101</v>
      </c>
      <c r="C2932" t="s">
        <v>3102</v>
      </c>
      <c r="D2932" t="s">
        <v>397</v>
      </c>
      <c r="E2932" t="s">
        <v>70</v>
      </c>
      <c r="F2932" t="s">
        <v>24</v>
      </c>
      <c r="G2932" t="s">
        <v>25</v>
      </c>
      <c r="H2932">
        <v>903</v>
      </c>
      <c r="I2932">
        <v>439</v>
      </c>
      <c r="J2932">
        <v>397</v>
      </c>
      <c r="K2932" t="s">
        <v>3074</v>
      </c>
      <c r="L2932">
        <v>0</v>
      </c>
      <c r="M2932">
        <v>138</v>
      </c>
      <c r="N2932">
        <v>532</v>
      </c>
      <c r="O2932">
        <v>-11813</v>
      </c>
      <c r="P2932">
        <v>139112</v>
      </c>
      <c r="Q2932">
        <v>307593</v>
      </c>
      <c r="R2932">
        <v>5</v>
      </c>
      <c r="S2932">
        <v>33963246</v>
      </c>
      <c r="U293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932" t="str">
        <f>IFERROR(MID(spotify_top_songs_audio_features[[#This Row],[artist_names]],SEARCH(",",spotify_top_songs_audio_features[[#This Row],[artist_names]])+2,99),"")</f>
        <v>2 Chainz, Young Thug</v>
      </c>
      <c r="W2932" t="str">
        <f>spotify_top_songs_audio_features[[#This Row],[source]]</f>
        <v>Cash Money Records/Young Money Ent./Universal Rec.</v>
      </c>
      <c r="X2932" s="1">
        <f>spotify_top_songs_audio_features[[#This Row],[streams]]</f>
        <v>33963246</v>
      </c>
      <c r="Y2932" t="str">
        <f>IF(Tabela2[[#This Row],[feat]]="","","Feat")</f>
        <v>Feat</v>
      </c>
      <c r="Z2932" s="17" t="str">
        <f>CONCATENATE(INT(spotify_top_songs_audio_features[[#This Row],[duration_ms]]/(60*1000)),":",MOD(INT(spotify_top_songs_audio_features[[#This Row],[duration_ms]]/1000),60))</f>
        <v>5:7</v>
      </c>
      <c r="AA29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932" t="str">
        <f>spotify_top_songs_audio_features[[#This Row],[track_name]]</f>
        <v>Sacrifices</v>
      </c>
    </row>
    <row r="2933" spans="1:28" x14ac:dyDescent="0.25">
      <c r="A2933" t="s">
        <v>13254</v>
      </c>
      <c r="B2933" t="s">
        <v>13255</v>
      </c>
      <c r="C2933" t="s">
        <v>13256</v>
      </c>
      <c r="D2933" t="s">
        <v>53</v>
      </c>
      <c r="E2933" t="s">
        <v>23</v>
      </c>
      <c r="F2933" t="s">
        <v>24</v>
      </c>
      <c r="G2933" t="s">
        <v>25</v>
      </c>
      <c r="H2933">
        <v>764</v>
      </c>
      <c r="I2933">
        <v>59</v>
      </c>
      <c r="J2933">
        <v>395</v>
      </c>
      <c r="K2933" t="s">
        <v>1729</v>
      </c>
      <c r="L2933">
        <v>847</v>
      </c>
      <c r="M2933">
        <v>851</v>
      </c>
      <c r="N2933">
        <v>281</v>
      </c>
      <c r="O2933">
        <v>-4292</v>
      </c>
      <c r="P2933">
        <v>99996</v>
      </c>
      <c r="Q2933">
        <v>251773</v>
      </c>
      <c r="R2933">
        <v>8</v>
      </c>
      <c r="S2933">
        <v>33962746</v>
      </c>
      <c r="U2933" t="str">
        <f>IFERROR(LEFT(spotify_top_songs_audio_features[[#This Row],[artist_names]],SEARCH(",",spotify_top_songs_audio_features[[#This Row],[artist_names]])-1),spotify_top_songs_audio_features[[#This Row],[artist_names]])</f>
        <v>Bomba Estéreo</v>
      </c>
      <c r="V2933" t="str">
        <f>IFERROR(MID(spotify_top_songs_audio_features[[#This Row],[artist_names]],SEARCH(",",spotify_top_songs_audio_features[[#This Row],[artist_names]])+2,99),"")</f>
        <v>Tainy</v>
      </c>
      <c r="W2933" t="str">
        <f>spotify_top_songs_audio_features[[#This Row],[source]]</f>
        <v>Sony Music Latin</v>
      </c>
      <c r="X2933" s="1">
        <f>spotify_top_songs_audio_features[[#This Row],[streams]]</f>
        <v>33962746</v>
      </c>
      <c r="Y2933" t="str">
        <f>IF(Tabela2[[#This Row],[feat]]="","","Feat")</f>
        <v>Feat</v>
      </c>
      <c r="Z2933" s="17" t="str">
        <f>CONCATENATE(INT(spotify_top_songs_audio_features[[#This Row],[duration_ms]]/(60*1000)),":",MOD(INT(spotify_top_songs_audio_features[[#This Row],[duration_ms]]/1000),60))</f>
        <v>4:11</v>
      </c>
      <c r="AA29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933" t="str">
        <f>spotify_top_songs_audio_features[[#This Row],[track_name]]</f>
        <v>To My Love - Tainy Remix</v>
      </c>
    </row>
    <row r="2934" spans="1:28" x14ac:dyDescent="0.25">
      <c r="A2934" t="s">
        <v>2930</v>
      </c>
      <c r="B2934" t="s">
        <v>2527</v>
      </c>
      <c r="C2934" t="s">
        <v>2931</v>
      </c>
      <c r="D2934" t="s">
        <v>2529</v>
      </c>
      <c r="E2934" t="s">
        <v>23</v>
      </c>
      <c r="F2934" t="s">
        <v>24</v>
      </c>
      <c r="G2934" t="s">
        <v>25</v>
      </c>
      <c r="H2934">
        <v>282</v>
      </c>
      <c r="I2934">
        <v>101</v>
      </c>
      <c r="J2934">
        <v>315</v>
      </c>
      <c r="K2934" t="s">
        <v>2932</v>
      </c>
      <c r="L2934">
        <v>5.0499999999999998E-3</v>
      </c>
      <c r="M2934">
        <v>159</v>
      </c>
      <c r="N2934">
        <v>141</v>
      </c>
      <c r="O2934">
        <v>-14657</v>
      </c>
      <c r="P2934">
        <v>8313</v>
      </c>
      <c r="Q2934">
        <v>264827</v>
      </c>
      <c r="R2934">
        <v>5</v>
      </c>
      <c r="S2934">
        <v>33929150</v>
      </c>
      <c r="U2934" t="str">
        <f>IFERROR(LEFT(spotify_top_songs_audio_features[[#This Row],[artist_names]],SEARCH(",",spotify_top_songs_audio_features[[#This Row],[artist_names]])-1),spotify_top_songs_audio_features[[#This Row],[artist_names]])</f>
        <v>Michael Bublé</v>
      </c>
      <c r="V2934" t="str">
        <f>IFERROR(MID(spotify_top_songs_audio_features[[#This Row],[artist_names]],SEARCH(",",spotify_top_songs_audio_features[[#This Row],[artist_names]])+2,99),"")</f>
        <v/>
      </c>
      <c r="W2934" t="str">
        <f>spotify_top_songs_audio_features[[#This Row],[source]]</f>
        <v>Reprise</v>
      </c>
      <c r="X2934" s="1">
        <f>spotify_top_songs_audio_features[[#This Row],[streams]]</f>
        <v>33929150</v>
      </c>
      <c r="Y2934" t="str">
        <f>IF(Tabela2[[#This Row],[feat]]="","","Feat")</f>
        <v/>
      </c>
      <c r="Z2934" s="17" t="str">
        <f>CONCATENATE(INT(spotify_top_songs_audio_features[[#This Row],[duration_ms]]/(60*1000)),":",MOD(INT(spotify_top_songs_audio_features[[#This Row],[duration_ms]]/1000),60))</f>
        <v>4:24</v>
      </c>
      <c r="AA29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934" t="str">
        <f>spotify_top_songs_audio_features[[#This Row],[track_name]]</f>
        <v>I'll Be Home for Christmas</v>
      </c>
    </row>
    <row r="2935" spans="1:28" x14ac:dyDescent="0.25">
      <c r="A2935" t="s">
        <v>5893</v>
      </c>
      <c r="B2935" t="s">
        <v>624</v>
      </c>
      <c r="C2935" t="s">
        <v>5894</v>
      </c>
      <c r="D2935" t="s">
        <v>141</v>
      </c>
      <c r="E2935" t="s">
        <v>86</v>
      </c>
      <c r="F2935" t="s">
        <v>32</v>
      </c>
      <c r="G2935" t="s">
        <v>25</v>
      </c>
      <c r="H2935">
        <v>529</v>
      </c>
      <c r="I2935">
        <v>711</v>
      </c>
      <c r="J2935">
        <v>669</v>
      </c>
      <c r="K2935" t="s">
        <v>5895</v>
      </c>
      <c r="L2935">
        <v>0</v>
      </c>
      <c r="M2935">
        <v>799</v>
      </c>
      <c r="N2935">
        <v>582</v>
      </c>
      <c r="O2935">
        <v>-5016</v>
      </c>
      <c r="P2935">
        <v>170305</v>
      </c>
      <c r="Q2935">
        <v>379059</v>
      </c>
      <c r="R2935">
        <v>2</v>
      </c>
      <c r="S2935">
        <v>33917322</v>
      </c>
      <c r="U2935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935" t="str">
        <f>IFERROR(MID(spotify_top_songs_audio_features[[#This Row],[artist_names]],SEARCH(",",spotify_top_songs_audio_features[[#This Row],[artist_names]])+2,99),"")</f>
        <v/>
      </c>
      <c r="W2935" t="str">
        <f>spotify_top_songs_audio_features[[#This Row],[source]]</f>
        <v>Rimas Entertainment LLC</v>
      </c>
      <c r="X2935" s="1">
        <f>spotify_top_songs_audio_features[[#This Row],[streams]]</f>
        <v>33917322</v>
      </c>
      <c r="Y2935" t="str">
        <f>IF(Tabela2[[#This Row],[feat]]="","","Feat")</f>
        <v/>
      </c>
      <c r="Z2935" s="17" t="str">
        <f>CONCATENATE(INT(spotify_top_songs_audio_features[[#This Row],[duration_ms]]/(60*1000)),":",MOD(INT(spotify_top_songs_audio_features[[#This Row],[duration_ms]]/1000),60))</f>
        <v>6:19</v>
      </c>
      <c r="AA29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935" t="str">
        <f>spotify_top_songs_audio_features[[#This Row],[track_name]]</f>
        <v>NADIE SABE</v>
      </c>
    </row>
    <row r="2936" spans="1:28" x14ac:dyDescent="0.25">
      <c r="A2936" t="s">
        <v>9061</v>
      </c>
      <c r="B2936" t="s">
        <v>1209</v>
      </c>
      <c r="C2936" t="s">
        <v>9062</v>
      </c>
      <c r="D2936" t="s">
        <v>1211</v>
      </c>
      <c r="E2936" t="s">
        <v>177</v>
      </c>
      <c r="F2936" t="s">
        <v>24</v>
      </c>
      <c r="G2936" t="s">
        <v>25</v>
      </c>
      <c r="H2936">
        <v>868</v>
      </c>
      <c r="I2936">
        <v>55</v>
      </c>
      <c r="J2936">
        <v>226</v>
      </c>
      <c r="K2936" t="s">
        <v>3806</v>
      </c>
      <c r="L2936">
        <v>0</v>
      </c>
      <c r="M2936">
        <v>109</v>
      </c>
      <c r="N2936">
        <v>464</v>
      </c>
      <c r="O2936">
        <v>-6417</v>
      </c>
      <c r="P2936">
        <v>117943</v>
      </c>
      <c r="Q2936">
        <v>154767</v>
      </c>
      <c r="R2936">
        <v>4</v>
      </c>
      <c r="S2936">
        <v>33915674</v>
      </c>
      <c r="U293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936" t="str">
        <f>IFERROR(MID(spotify_top_songs_audio_features[[#This Row],[artist_names]],SEARCH(",",spotify_top_songs_audio_features[[#This Row],[artist_names]])+2,99),"")</f>
        <v/>
      </c>
      <c r="W2936" t="str">
        <f>spotify_top_songs_audio_features[[#This Row],[source]]</f>
        <v>Grade A Productions/Interscope Records</v>
      </c>
      <c r="X2936" s="1">
        <f>spotify_top_songs_audio_features[[#This Row],[streams]]</f>
        <v>33915674</v>
      </c>
      <c r="Y2936" t="str">
        <f>IF(Tabela2[[#This Row],[feat]]="","","Feat")</f>
        <v/>
      </c>
      <c r="Z2936" s="17" t="str">
        <f>CONCATENATE(INT(spotify_top_songs_audio_features[[#This Row],[duration_ms]]/(60*1000)),":",MOD(INT(spotify_top_songs_audio_features[[#This Row],[duration_ms]]/1000),60))</f>
        <v>2:34</v>
      </c>
      <c r="AA29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936" t="str">
        <f>spotify_top_songs_audio_features[[#This Row],[track_name]]</f>
        <v>Blood On My Jeans</v>
      </c>
    </row>
    <row r="2937" spans="1:28" x14ac:dyDescent="0.25">
      <c r="A2937" t="s">
        <v>9588</v>
      </c>
      <c r="B2937" t="s">
        <v>9589</v>
      </c>
      <c r="C2937" t="s">
        <v>9590</v>
      </c>
      <c r="D2937" t="s">
        <v>6679</v>
      </c>
      <c r="E2937" t="s">
        <v>177</v>
      </c>
      <c r="F2937" t="s">
        <v>24</v>
      </c>
      <c r="G2937" t="s">
        <v>25</v>
      </c>
      <c r="H2937">
        <v>611</v>
      </c>
      <c r="I2937">
        <v>757</v>
      </c>
      <c r="J2937">
        <v>3</v>
      </c>
      <c r="K2937" t="s">
        <v>9591</v>
      </c>
      <c r="L2937">
        <v>0</v>
      </c>
      <c r="M2937">
        <v>58</v>
      </c>
      <c r="N2937">
        <v>279</v>
      </c>
      <c r="O2937">
        <v>-3546</v>
      </c>
      <c r="P2937">
        <v>126963</v>
      </c>
      <c r="Q2937">
        <v>155905</v>
      </c>
      <c r="R2937">
        <v>4</v>
      </c>
      <c r="S2937">
        <v>33907263</v>
      </c>
      <c r="U2937" t="str">
        <f>IFERROR(LEFT(spotify_top_songs_audio_features[[#This Row],[artist_names]],SEARCH(",",spotify_top_songs_audio_features[[#This Row],[artist_names]])-1),spotify_top_songs_audio_features[[#This Row],[artist_names]])</f>
        <v>Ofenbach</v>
      </c>
      <c r="V2937" t="str">
        <f>IFERROR(MID(spotify_top_songs_audio_features[[#This Row],[artist_names]],SEARCH(",",spotify_top_songs_audio_features[[#This Row],[artist_names]])+2,99),"")</f>
        <v>Norma Jean Martine</v>
      </c>
      <c r="W2937" t="str">
        <f>spotify_top_songs_audio_features[[#This Row],[source]]</f>
        <v>Elektra France</v>
      </c>
      <c r="X2937" s="1">
        <f>spotify_top_songs_audio_features[[#This Row],[streams]]</f>
        <v>33907263</v>
      </c>
      <c r="Y2937" t="str">
        <f>IF(Tabela2[[#This Row],[feat]]="","","Feat")</f>
        <v>Feat</v>
      </c>
      <c r="Z2937" s="17" t="str">
        <f>CONCATENATE(INT(spotify_top_songs_audio_features[[#This Row],[duration_ms]]/(60*1000)),":",MOD(INT(spotify_top_songs_audio_features[[#This Row],[duration_ms]]/1000),60))</f>
        <v>2:35</v>
      </c>
      <c r="AA29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937" t="str">
        <f>spotify_top_songs_audio_features[[#This Row],[track_name]]</f>
        <v>Overdrive (feat. Norma Jean Martine)</v>
      </c>
    </row>
    <row r="2938" spans="1:28" x14ac:dyDescent="0.25">
      <c r="A2938" t="s">
        <v>17269</v>
      </c>
      <c r="B2938" t="s">
        <v>1581</v>
      </c>
      <c r="C2938" t="s">
        <v>1582</v>
      </c>
      <c r="D2938" t="s">
        <v>182</v>
      </c>
      <c r="E2938" t="s">
        <v>23</v>
      </c>
      <c r="F2938" t="s">
        <v>32</v>
      </c>
      <c r="G2938" t="s">
        <v>25</v>
      </c>
      <c r="H2938">
        <v>624</v>
      </c>
      <c r="I2938">
        <v>845</v>
      </c>
      <c r="J2938">
        <v>353</v>
      </c>
      <c r="K2938" t="s">
        <v>3364</v>
      </c>
      <c r="L2938">
        <v>0</v>
      </c>
      <c r="M2938">
        <v>264</v>
      </c>
      <c r="N2938">
        <v>615</v>
      </c>
      <c r="O2938">
        <v>-5451</v>
      </c>
      <c r="P2938">
        <v>126021</v>
      </c>
      <c r="Q2938">
        <v>251147</v>
      </c>
      <c r="R2938">
        <v>14</v>
      </c>
      <c r="S2938">
        <v>33896180</v>
      </c>
      <c r="U2938" t="str">
        <f>IFERROR(LEFT(spotify_top_songs_audio_features[[#This Row],[artist_names]],SEARCH(",",spotify_top_songs_audio_features[[#This Row],[artist_names]])-1),spotify_top_songs_audio_features[[#This Row],[artist_names]])</f>
        <v>Axwell /\ Ingrosso</v>
      </c>
      <c r="V2938" t="str">
        <f>IFERROR(MID(spotify_top_songs_audio_features[[#This Row],[artist_names]],SEARCH(",",spotify_top_songs_audio_features[[#This Row],[artist_names]])+2,99),"")</f>
        <v/>
      </c>
      <c r="W2938" t="str">
        <f>spotify_top_songs_audio_features[[#This Row],[source]]</f>
        <v>EMI</v>
      </c>
      <c r="X2938" s="1">
        <f>spotify_top_songs_audio_features[[#This Row],[streams]]</f>
        <v>33896180</v>
      </c>
      <c r="Y2938" t="str">
        <f>IF(Tabela2[[#This Row],[feat]]="","","Feat")</f>
        <v/>
      </c>
      <c r="Z2938" s="17" t="str">
        <f>CONCATENATE(INT(spotify_top_songs_audio_features[[#This Row],[duration_ms]]/(60*1000)),":",MOD(INT(spotify_top_songs_audio_features[[#This Row],[duration_ms]]/1000),60))</f>
        <v>4:11</v>
      </c>
      <c r="AA29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938" t="str">
        <f>spotify_top_songs_audio_features[[#This Row],[track_name]]</f>
        <v>Dreamer</v>
      </c>
    </row>
    <row r="2939" spans="1:28" x14ac:dyDescent="0.25">
      <c r="A2939" t="s">
        <v>12480</v>
      </c>
      <c r="B2939" t="s">
        <v>293</v>
      </c>
      <c r="C2939" t="s">
        <v>12481</v>
      </c>
      <c r="D2939" t="s">
        <v>85</v>
      </c>
      <c r="E2939" t="s">
        <v>97</v>
      </c>
      <c r="F2939" t="s">
        <v>24</v>
      </c>
      <c r="G2939" t="s">
        <v>25</v>
      </c>
      <c r="H2939">
        <v>325</v>
      </c>
      <c r="I2939">
        <v>377</v>
      </c>
      <c r="J2939">
        <v>345</v>
      </c>
      <c r="K2939" t="s">
        <v>1454</v>
      </c>
      <c r="L2939">
        <v>314</v>
      </c>
      <c r="M2939">
        <v>111</v>
      </c>
      <c r="N2939">
        <v>278</v>
      </c>
      <c r="O2939">
        <v>-10911</v>
      </c>
      <c r="P2939">
        <v>9887</v>
      </c>
      <c r="Q2939">
        <v>272743</v>
      </c>
      <c r="R2939">
        <v>7</v>
      </c>
      <c r="S2939">
        <v>33888204</v>
      </c>
      <c r="U2939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2939" t="str">
        <f>IFERROR(MID(spotify_top_songs_audio_features[[#This Row],[artist_names]],SEARCH(",",spotify_top_songs_audio_features[[#This Row],[artist_names]])+2,99),"")</f>
        <v/>
      </c>
      <c r="W2939" t="str">
        <f>spotify_top_songs_audio_features[[#This Row],[source]]</f>
        <v>Polydor Records</v>
      </c>
      <c r="X2939" s="1">
        <f>spotify_top_songs_audio_features[[#This Row],[streams]]</f>
        <v>33888204</v>
      </c>
      <c r="Y2939" t="str">
        <f>IF(Tabela2[[#This Row],[feat]]="","","Feat")</f>
        <v/>
      </c>
      <c r="Z2939" s="17" t="str">
        <f>CONCATENATE(INT(spotify_top_songs_audio_features[[#This Row],[duration_ms]]/(60*1000)),":",MOD(INT(spotify_top_songs_audio_features[[#This Row],[duration_ms]]/1000),60))</f>
        <v>4:32</v>
      </c>
      <c r="AA29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939" t="str">
        <f>spotify_top_songs_audio_features[[#This Row],[track_name]]</f>
        <v>Love</v>
      </c>
    </row>
    <row r="2940" spans="1:28" x14ac:dyDescent="0.25">
      <c r="A2940" t="s">
        <v>17820</v>
      </c>
      <c r="B2940" t="s">
        <v>17821</v>
      </c>
      <c r="C2940" t="s">
        <v>1752</v>
      </c>
      <c r="D2940" t="s">
        <v>282</v>
      </c>
      <c r="E2940" t="s">
        <v>31</v>
      </c>
      <c r="F2940" t="s">
        <v>24</v>
      </c>
      <c r="G2940" t="s">
        <v>25</v>
      </c>
      <c r="H2940">
        <v>57</v>
      </c>
      <c r="I2940">
        <v>763</v>
      </c>
      <c r="J2940">
        <v>573</v>
      </c>
      <c r="K2940" t="s">
        <v>5546</v>
      </c>
      <c r="L2940">
        <v>2.4899999999999998E-4</v>
      </c>
      <c r="M2940">
        <v>932</v>
      </c>
      <c r="N2940">
        <v>43</v>
      </c>
      <c r="O2940">
        <v>-4137</v>
      </c>
      <c r="P2940">
        <v>150088</v>
      </c>
      <c r="Q2940">
        <v>239853</v>
      </c>
      <c r="R2940">
        <v>9</v>
      </c>
      <c r="S2940">
        <v>33804161</v>
      </c>
      <c r="U2940" t="str">
        <f>IFERROR(LEFT(spotify_top_songs_audio_features[[#This Row],[artist_names]],SEARCH(",",spotify_top_songs_audio_features[[#This Row],[artist_names]])-1),spotify_top_songs_audio_features[[#This Row],[artist_names]])</f>
        <v>San Holo</v>
      </c>
      <c r="V2940" t="str">
        <f>IFERROR(MID(spotify_top_songs_audio_features[[#This Row],[artist_names]],SEARCH(",",spotify_top_songs_audio_features[[#This Row],[artist_names]])+2,99),"")</f>
        <v/>
      </c>
      <c r="W2940" t="str">
        <f>spotify_top_songs_audio_features[[#This Row],[source]]</f>
        <v>Columbia</v>
      </c>
      <c r="X2940" s="1">
        <f>spotify_top_songs_audio_features[[#This Row],[streams]]</f>
        <v>33804161</v>
      </c>
      <c r="Y2940" t="str">
        <f>IF(Tabela2[[#This Row],[feat]]="","","Feat")</f>
        <v/>
      </c>
      <c r="Z2940" s="17" t="str">
        <f>CONCATENATE(INT(spotify_top_songs_audio_features[[#This Row],[duration_ms]]/(60*1000)),":",MOD(INT(spotify_top_songs_audio_features[[#This Row],[duration_ms]]/1000),60))</f>
        <v>3:59</v>
      </c>
      <c r="AA29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40" t="str">
        <f>spotify_top_songs_audio_features[[#This Row],[track_name]]</f>
        <v>Light</v>
      </c>
    </row>
    <row r="2941" spans="1:28" x14ac:dyDescent="0.25">
      <c r="A2941" t="s">
        <v>14964</v>
      </c>
      <c r="B2941" t="s">
        <v>14965</v>
      </c>
      <c r="C2941" t="s">
        <v>14966</v>
      </c>
      <c r="D2941" t="s">
        <v>2413</v>
      </c>
      <c r="E2941" t="s">
        <v>469</v>
      </c>
      <c r="F2941" t="s">
        <v>24</v>
      </c>
      <c r="G2941" t="s">
        <v>25</v>
      </c>
      <c r="H2941">
        <v>829</v>
      </c>
      <c r="I2941">
        <v>436</v>
      </c>
      <c r="J2941">
        <v>327</v>
      </c>
      <c r="K2941" t="s">
        <v>4276</v>
      </c>
      <c r="L2941">
        <v>0</v>
      </c>
      <c r="M2941">
        <v>954</v>
      </c>
      <c r="N2941">
        <v>693</v>
      </c>
      <c r="O2941">
        <v>-8205</v>
      </c>
      <c r="P2941">
        <v>143031</v>
      </c>
      <c r="Q2941">
        <v>223204</v>
      </c>
      <c r="R2941">
        <v>2</v>
      </c>
      <c r="S2941">
        <v>33744114</v>
      </c>
      <c r="U2941" t="str">
        <f>IFERROR(LEFT(spotify_top_songs_audio_features[[#This Row],[artist_names]],SEARCH(",",spotify_top_songs_audio_features[[#This Row],[artist_names]])-1),spotify_top_songs_audio_features[[#This Row],[artist_names]])</f>
        <v>Lil Durk</v>
      </c>
      <c r="V2941" t="str">
        <f>IFERROR(MID(spotify_top_songs_audio_features[[#This Row],[artist_names]],SEARCH(",",spotify_top_songs_audio_features[[#This Row],[artist_names]])+2,99),"")</f>
        <v>J. Cole</v>
      </c>
      <c r="W2941" t="str">
        <f>spotify_top_songs_audio_features[[#This Row],[source]]</f>
        <v>Alamo</v>
      </c>
      <c r="X2941" s="1">
        <f>spotify_top_songs_audio_features[[#This Row],[streams]]</f>
        <v>33744114</v>
      </c>
      <c r="Y2941" t="str">
        <f>IF(Tabela2[[#This Row],[feat]]="","","Feat")</f>
        <v>Feat</v>
      </c>
      <c r="Z2941" s="17" t="str">
        <f>CONCATENATE(INT(spotify_top_songs_audio_features[[#This Row],[duration_ms]]/(60*1000)),":",MOD(INT(spotify_top_songs_audio_features[[#This Row],[duration_ms]]/1000),60))</f>
        <v>3:43</v>
      </c>
      <c r="AA29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941" t="str">
        <f>spotify_top_songs_audio_features[[#This Row],[track_name]]</f>
        <v>All My Life (feat. J. Cole)</v>
      </c>
    </row>
    <row r="2942" spans="1:28" x14ac:dyDescent="0.25">
      <c r="A2942" t="s">
        <v>2777</v>
      </c>
      <c r="B2942" t="s">
        <v>2778</v>
      </c>
      <c r="C2942" t="s">
        <v>2779</v>
      </c>
      <c r="D2942" t="s">
        <v>2780</v>
      </c>
      <c r="E2942" t="s">
        <v>113</v>
      </c>
      <c r="F2942" t="s">
        <v>24</v>
      </c>
      <c r="G2942" t="s">
        <v>25</v>
      </c>
      <c r="H2942">
        <v>604</v>
      </c>
      <c r="I2942">
        <v>466</v>
      </c>
      <c r="J2942">
        <v>315</v>
      </c>
      <c r="K2942" t="s">
        <v>2781</v>
      </c>
      <c r="L2942">
        <v>334</v>
      </c>
      <c r="M2942">
        <v>93</v>
      </c>
      <c r="N2942">
        <v>499</v>
      </c>
      <c r="O2942">
        <v>-10093</v>
      </c>
      <c r="P2942">
        <v>120045</v>
      </c>
      <c r="Q2942">
        <v>224520</v>
      </c>
      <c r="R2942">
        <v>7</v>
      </c>
      <c r="S2942">
        <v>33735138</v>
      </c>
      <c r="U2942" t="str">
        <f>IFERROR(LEFT(spotify_top_songs_audio_features[[#This Row],[artist_names]],SEARCH(",",spotify_top_songs_audio_features[[#This Row],[artist_names]])-1),spotify_top_songs_audio_features[[#This Row],[artist_names]])</f>
        <v>A-Wall</v>
      </c>
      <c r="V2942" t="str">
        <f>IFERROR(MID(spotify_top_songs_audio_features[[#This Row],[artist_names]],SEARCH(",",spotify_top_songs_audio_features[[#This Row],[artist_names]])+2,99),"")</f>
        <v/>
      </c>
      <c r="W2942" t="str">
        <f>spotify_top_songs_audio_features[[#This Row],[source]]</f>
        <v>Lord A-Wall Records</v>
      </c>
      <c r="X2942" s="1">
        <f>spotify_top_songs_audio_features[[#This Row],[streams]]</f>
        <v>33735138</v>
      </c>
      <c r="Y2942" t="str">
        <f>IF(Tabela2[[#This Row],[feat]]="","","Feat")</f>
        <v/>
      </c>
      <c r="Z2942" s="17" t="str">
        <f>CONCATENATE(INT(spotify_top_songs_audio_features[[#This Row],[duration_ms]]/(60*1000)),":",MOD(INT(spotify_top_songs_audio_features[[#This Row],[duration_ms]]/1000),60))</f>
        <v>3:44</v>
      </c>
      <c r="AA29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942" t="str">
        <f>spotify_top_songs_audio_features[[#This Row],[track_name]]</f>
        <v>Loverboy</v>
      </c>
    </row>
    <row r="2943" spans="1:28" x14ac:dyDescent="0.25">
      <c r="A2943" t="s">
        <v>14346</v>
      </c>
      <c r="B2943" t="s">
        <v>14347</v>
      </c>
      <c r="C2943" t="s">
        <v>14348</v>
      </c>
      <c r="D2943" t="s">
        <v>53</v>
      </c>
      <c r="E2943" t="s">
        <v>102</v>
      </c>
      <c r="F2943" t="s">
        <v>32</v>
      </c>
      <c r="G2943" t="s">
        <v>25</v>
      </c>
      <c r="H2943">
        <v>771</v>
      </c>
      <c r="I2943">
        <v>661</v>
      </c>
      <c r="J2943">
        <v>533</v>
      </c>
      <c r="K2943" t="s">
        <v>2714</v>
      </c>
      <c r="L2943">
        <v>0</v>
      </c>
      <c r="M2943">
        <v>143</v>
      </c>
      <c r="N2943">
        <v>964</v>
      </c>
      <c r="O2943">
        <v>-4269</v>
      </c>
      <c r="P2943">
        <v>74995</v>
      </c>
      <c r="Q2943">
        <v>170297</v>
      </c>
      <c r="R2943">
        <v>3</v>
      </c>
      <c r="S2943">
        <v>33719571</v>
      </c>
      <c r="U2943" t="str">
        <f>IFERROR(LEFT(spotify_top_songs_audio_features[[#This Row],[artist_names]],SEARCH(",",spotify_top_songs_audio_features[[#This Row],[artist_names]])-1),spotify_top_songs_audio_features[[#This Row],[artist_names]])</f>
        <v>Shakira</v>
      </c>
      <c r="V2943" t="str">
        <f>IFERROR(MID(spotify_top_songs_audio_features[[#This Row],[artist_names]],SEARCH(",",spotify_top_songs_audio_features[[#This Row],[artist_names]])+2,99),"")</f>
        <v>Fuerza Regida</v>
      </c>
      <c r="W2943" t="str">
        <f>spotify_top_songs_audio_features[[#This Row],[source]]</f>
        <v>Sony Music Latin</v>
      </c>
      <c r="X2943" s="1">
        <f>spotify_top_songs_audio_features[[#This Row],[streams]]</f>
        <v>33719571</v>
      </c>
      <c r="Y2943" t="str">
        <f>IF(Tabela2[[#This Row],[feat]]="","","Feat")</f>
        <v>Feat</v>
      </c>
      <c r="Z2943" s="17" t="str">
        <f>CONCATENATE(INT(spotify_top_songs_audio_features[[#This Row],[duration_ms]]/(60*1000)),":",MOD(INT(spotify_top_songs_audio_features[[#This Row],[duration_ms]]/1000),60))</f>
        <v>2:50</v>
      </c>
      <c r="AA29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943" t="str">
        <f>spotify_top_songs_audio_features[[#This Row],[track_name]]</f>
        <v>El Jefe</v>
      </c>
    </row>
    <row r="2944" spans="1:28" x14ac:dyDescent="0.25">
      <c r="A2944" t="s">
        <v>10521</v>
      </c>
      <c r="B2944" t="s">
        <v>1383</v>
      </c>
      <c r="C2944" t="s">
        <v>1384</v>
      </c>
      <c r="D2944" t="s">
        <v>1385</v>
      </c>
      <c r="E2944" t="s">
        <v>43</v>
      </c>
      <c r="F2944" t="s">
        <v>24</v>
      </c>
      <c r="G2944" t="s">
        <v>25</v>
      </c>
      <c r="H2944">
        <v>616</v>
      </c>
      <c r="I2944">
        <v>834</v>
      </c>
      <c r="J2944">
        <v>664</v>
      </c>
      <c r="K2944" t="s">
        <v>1386</v>
      </c>
      <c r="L2944">
        <v>0</v>
      </c>
      <c r="M2944">
        <v>338</v>
      </c>
      <c r="N2944">
        <v>746</v>
      </c>
      <c r="O2944">
        <v>-3069</v>
      </c>
      <c r="P2944">
        <v>151701</v>
      </c>
      <c r="Q2944">
        <v>165848</v>
      </c>
      <c r="R2944">
        <v>3</v>
      </c>
      <c r="S2944">
        <v>33680492</v>
      </c>
      <c r="U2944" t="str">
        <f>IFERROR(LEFT(spotify_top_songs_audio_features[[#This Row],[artist_names]],SEARCH(",",spotify_top_songs_audio_features[[#This Row],[artist_names]])-1),spotify_top_songs_audio_features[[#This Row],[artist_names]])</f>
        <v>Grupo Frontera</v>
      </c>
      <c r="V2944" t="str">
        <f>IFERROR(MID(spotify_top_songs_audio_features[[#This Row],[artist_names]],SEARCH(",",spotify_top_songs_audio_features[[#This Row],[artist_names]])+2,99),"")</f>
        <v>Grupo Firme</v>
      </c>
      <c r="W2944" t="str">
        <f>spotify_top_songs_audio_features[[#This Row],[source]]</f>
        <v>Grupo Frontera</v>
      </c>
      <c r="X2944" s="1">
        <f>spotify_top_songs_audio_features[[#This Row],[streams]]</f>
        <v>33680492</v>
      </c>
      <c r="Y2944" t="str">
        <f>IF(Tabela2[[#This Row],[feat]]="","","Feat")</f>
        <v>Feat</v>
      </c>
      <c r="Z2944" s="17" t="str">
        <f>CONCATENATE(INT(spotify_top_songs_audio_features[[#This Row],[duration_ms]]/(60*1000)),":",MOD(INT(spotify_top_songs_audio_features[[#This Row],[duration_ms]]/1000),60))</f>
        <v>2:45</v>
      </c>
      <c r="AA29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944" t="str">
        <f>spotify_top_songs_audio_features[[#This Row],[track_name]]</f>
        <v>EL AMOR DE SU VIDA</v>
      </c>
    </row>
    <row r="2945" spans="1:28" x14ac:dyDescent="0.25">
      <c r="A2945" t="s">
        <v>11254</v>
      </c>
      <c r="B2945" t="s">
        <v>11255</v>
      </c>
      <c r="C2945" t="s">
        <v>11256</v>
      </c>
      <c r="D2945" t="s">
        <v>2161</v>
      </c>
      <c r="E2945" t="s">
        <v>31</v>
      </c>
      <c r="F2945" t="s">
        <v>32</v>
      </c>
      <c r="G2945" t="s">
        <v>25</v>
      </c>
      <c r="H2945">
        <v>747</v>
      </c>
      <c r="I2945">
        <v>693</v>
      </c>
      <c r="J2945">
        <v>298</v>
      </c>
      <c r="K2945" t="s">
        <v>4604</v>
      </c>
      <c r="L2945">
        <v>2.61E-4</v>
      </c>
      <c r="M2945">
        <v>872</v>
      </c>
      <c r="N2945">
        <v>736</v>
      </c>
      <c r="O2945">
        <v>-297</v>
      </c>
      <c r="P2945">
        <v>175994</v>
      </c>
      <c r="Q2945">
        <v>189567</v>
      </c>
      <c r="R2945">
        <v>7</v>
      </c>
      <c r="S2945">
        <v>33674106</v>
      </c>
      <c r="U2945" t="str">
        <f>IFERROR(LEFT(spotify_top_songs_audio_features[[#This Row],[artist_names]],SEARCH(",",spotify_top_songs_audio_features[[#This Row],[artist_names]])-1),spotify_top_songs_audio_features[[#This Row],[artist_names]])</f>
        <v>Arcángel</v>
      </c>
      <c r="V2945" t="str">
        <f>IFERROR(MID(spotify_top_songs_audio_features[[#This Row],[artist_names]],SEARCH(",",spotify_top_songs_audio_features[[#This Row],[artist_names]])+2,99),"")</f>
        <v>Sech, Romeo Santos</v>
      </c>
      <c r="W2945" t="str">
        <f>spotify_top_songs_audio_features[[#This Row],[source]]</f>
        <v>Rimas Entertainment LLC.</v>
      </c>
      <c r="X2945" s="1">
        <f>spotify_top_songs_audio_features[[#This Row],[streams]]</f>
        <v>33674106</v>
      </c>
      <c r="Y2945" t="str">
        <f>IF(Tabela2[[#This Row],[feat]]="","","Feat")</f>
        <v>Feat</v>
      </c>
      <c r="Z2945" s="17" t="str">
        <f>CONCATENATE(INT(spotify_top_songs_audio_features[[#This Row],[duration_ms]]/(60*1000)),":",MOD(INT(spotify_top_songs_audio_features[[#This Row],[duration_ms]]/1000),60))</f>
        <v>3:9</v>
      </c>
      <c r="AA29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45" t="str">
        <f>spotify_top_songs_audio_features[[#This Row],[track_name]]</f>
        <v>Sigues Con El - Remix</v>
      </c>
    </row>
    <row r="2946" spans="1:28" x14ac:dyDescent="0.25">
      <c r="A2946" t="s">
        <v>14139</v>
      </c>
      <c r="B2946" t="s">
        <v>5454</v>
      </c>
      <c r="C2946" t="s">
        <v>7923</v>
      </c>
      <c r="D2946" t="s">
        <v>220</v>
      </c>
      <c r="E2946" t="s">
        <v>97</v>
      </c>
      <c r="F2946" t="s">
        <v>24</v>
      </c>
      <c r="G2946" t="s">
        <v>25</v>
      </c>
      <c r="H2946">
        <v>872</v>
      </c>
      <c r="I2946">
        <v>692</v>
      </c>
      <c r="J2946">
        <v>187</v>
      </c>
      <c r="K2946" t="s">
        <v>446</v>
      </c>
      <c r="L2946">
        <v>761</v>
      </c>
      <c r="M2946">
        <v>871</v>
      </c>
      <c r="N2946">
        <v>693</v>
      </c>
      <c r="O2946">
        <v>-5376</v>
      </c>
      <c r="P2946">
        <v>99982</v>
      </c>
      <c r="Q2946">
        <v>145680</v>
      </c>
      <c r="R2946">
        <v>23</v>
      </c>
      <c r="S2946">
        <v>33673820</v>
      </c>
      <c r="U2946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2946" t="str">
        <f>IFERROR(MID(spotify_top_songs_audio_features[[#This Row],[artist_names]],SEARCH(",",spotify_top_songs_audio_features[[#This Row],[artist_names]])+2,99),"")</f>
        <v/>
      </c>
      <c r="W2946" t="str">
        <f>spotify_top_songs_audio_features[[#This Row],[source]]</f>
        <v>UMLE - Latino</v>
      </c>
      <c r="X2946" s="1">
        <f>spotify_top_songs_audio_features[[#This Row],[streams]]</f>
        <v>33673820</v>
      </c>
      <c r="Y2946" t="str">
        <f>IF(Tabela2[[#This Row],[feat]]="","","Feat")</f>
        <v/>
      </c>
      <c r="Z2946" s="17" t="str">
        <f>CONCATENATE(INT(spotify_top_songs_audio_features[[#This Row],[duration_ms]]/(60*1000)),":",MOD(INT(spotify_top_songs_audio_features[[#This Row],[duration_ms]]/1000),60))</f>
        <v>2:25</v>
      </c>
      <c r="AA29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946" t="str">
        <f>spotify_top_songs_audio_features[[#This Row],[track_name]]</f>
        <v>Blanco</v>
      </c>
    </row>
    <row r="2947" spans="1:28" x14ac:dyDescent="0.25">
      <c r="A2947" t="s">
        <v>3072</v>
      </c>
      <c r="B2947" t="s">
        <v>284</v>
      </c>
      <c r="C2947" t="s">
        <v>3073</v>
      </c>
      <c r="D2947" t="s">
        <v>2868</v>
      </c>
      <c r="E2947" t="s">
        <v>58</v>
      </c>
      <c r="F2947" t="s">
        <v>32</v>
      </c>
      <c r="G2947" t="s">
        <v>25</v>
      </c>
      <c r="H2947">
        <v>849</v>
      </c>
      <c r="I2947">
        <v>433</v>
      </c>
      <c r="J2947">
        <v>316</v>
      </c>
      <c r="K2947" t="s">
        <v>3074</v>
      </c>
      <c r="L2947">
        <v>0</v>
      </c>
      <c r="M2947">
        <v>388</v>
      </c>
      <c r="N2947">
        <v>395</v>
      </c>
      <c r="O2947">
        <v>-8434</v>
      </c>
      <c r="P2947">
        <v>14211</v>
      </c>
      <c r="Q2947">
        <v>152962</v>
      </c>
      <c r="R2947">
        <v>2</v>
      </c>
      <c r="S2947">
        <v>33672995</v>
      </c>
      <c r="U294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947" t="str">
        <f>IFERROR(MID(spotify_top_songs_audio_features[[#This Row],[artist_names]],SEARCH(",",spotify_top_songs_audio_features[[#This Row],[artist_names]])+2,99),"")</f>
        <v/>
      </c>
      <c r="W2947" t="str">
        <f>spotify_top_songs_audio_features[[#This Row],[source]]</f>
        <v>OVO / Republic Records</v>
      </c>
      <c r="X2947" s="1">
        <f>spotify_top_songs_audio_features[[#This Row],[streams]]</f>
        <v>33672995</v>
      </c>
      <c r="Y2947" t="str">
        <f>IF(Tabela2[[#This Row],[feat]]="","","Feat")</f>
        <v/>
      </c>
      <c r="Z2947" s="17" t="str">
        <f>CONCATENATE(INT(spotify_top_songs_audio_features[[#This Row],[duration_ms]]/(60*1000)),":",MOD(INT(spotify_top_songs_audio_features[[#This Row],[duration_ms]]/1000),60))</f>
        <v>2:32</v>
      </c>
      <c r="AA29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47" t="str">
        <f>spotify_top_songs_audio_features[[#This Row],[track_name]]</f>
        <v>BackOutsideBoyz</v>
      </c>
    </row>
    <row r="2948" spans="1:28" x14ac:dyDescent="0.25">
      <c r="A2948" t="s">
        <v>4453</v>
      </c>
      <c r="B2948" t="s">
        <v>4454</v>
      </c>
      <c r="C2948" t="s">
        <v>4455</v>
      </c>
      <c r="D2948" t="s">
        <v>341</v>
      </c>
      <c r="E2948" t="s">
        <v>70</v>
      </c>
      <c r="F2948" t="s">
        <v>24</v>
      </c>
      <c r="G2948" t="s">
        <v>25</v>
      </c>
      <c r="H2948">
        <v>678</v>
      </c>
      <c r="I2948">
        <v>819</v>
      </c>
      <c r="J2948">
        <v>313</v>
      </c>
      <c r="K2948" t="s">
        <v>4456</v>
      </c>
      <c r="L2948">
        <v>0</v>
      </c>
      <c r="M2948">
        <v>159</v>
      </c>
      <c r="N2948">
        <v>499</v>
      </c>
      <c r="O2948">
        <v>-3306</v>
      </c>
      <c r="P2948">
        <v>90004</v>
      </c>
      <c r="Q2948">
        <v>184248</v>
      </c>
      <c r="R2948">
        <v>9</v>
      </c>
      <c r="S2948">
        <v>33655309</v>
      </c>
      <c r="U2948" t="str">
        <f>IFERROR(LEFT(spotify_top_songs_audio_features[[#This Row],[artist_names]],SEARCH(",",spotify_top_songs_audio_features[[#This Row],[artist_names]])-1),spotify_top_songs_audio_features[[#This Row],[artist_names]])</f>
        <v>Dimitri Vegas &amp; Like Mike</v>
      </c>
      <c r="V2948" t="str">
        <f>IFERROR(MID(spotify_top_songs_audio_features[[#This Row],[artist_names]],SEARCH(",",spotify_top_songs_audio_features[[#This Row],[artist_names]])+2,99),"")</f>
        <v>David Guetta, Dimitri Vegas, Kiiara</v>
      </c>
      <c r="W2948" t="str">
        <f>spotify_top_songs_audio_features[[#This Row],[source]]</f>
        <v>Epic Amsterdam</v>
      </c>
      <c r="X2948" s="1">
        <f>spotify_top_songs_audio_features[[#This Row],[streams]]</f>
        <v>33655309</v>
      </c>
      <c r="Y2948" t="str">
        <f>IF(Tabela2[[#This Row],[feat]]="","","Feat")</f>
        <v>Feat</v>
      </c>
      <c r="Z2948" s="17" t="str">
        <f>CONCATENATE(INT(spotify_top_songs_audio_features[[#This Row],[duration_ms]]/(60*1000)),":",MOD(INT(spotify_top_songs_audio_features[[#This Row],[duration_ms]]/1000),60))</f>
        <v>3:4</v>
      </c>
      <c r="AA29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948" t="str">
        <f>spotify_top_songs_audio_features[[#This Row],[track_name]]</f>
        <v>Complicated (feat. Kiiara)</v>
      </c>
    </row>
    <row r="2949" spans="1:28" x14ac:dyDescent="0.25">
      <c r="A2949" t="s">
        <v>3315</v>
      </c>
      <c r="B2949" t="s">
        <v>817</v>
      </c>
      <c r="C2949" t="s">
        <v>3316</v>
      </c>
      <c r="D2949" t="s">
        <v>819</v>
      </c>
      <c r="E2949" t="s">
        <v>142</v>
      </c>
      <c r="F2949" t="s">
        <v>24</v>
      </c>
      <c r="G2949" t="s">
        <v>25</v>
      </c>
      <c r="H2949">
        <v>759</v>
      </c>
      <c r="I2949">
        <v>567</v>
      </c>
      <c r="J2949">
        <v>248</v>
      </c>
      <c r="K2949" t="s">
        <v>3317</v>
      </c>
      <c r="L2949">
        <v>278</v>
      </c>
      <c r="M2949">
        <v>105</v>
      </c>
      <c r="N2949">
        <v>421</v>
      </c>
      <c r="O2949">
        <v>-7911</v>
      </c>
      <c r="P2949">
        <v>87981</v>
      </c>
      <c r="Q2949">
        <v>277044</v>
      </c>
      <c r="R2949">
        <v>3</v>
      </c>
      <c r="S2949">
        <v>33648530</v>
      </c>
      <c r="U2949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2949" t="str">
        <f>IFERROR(MID(spotify_top_songs_audio_features[[#This Row],[artist_names]],SEARCH(",",spotify_top_songs_audio_features[[#This Row],[artist_names]])+2,99),"")</f>
        <v/>
      </c>
      <c r="W2949" t="str">
        <f>spotify_top_songs_audio_features[[#This Row],[source]]</f>
        <v>Kemosabe Records/RCA Records</v>
      </c>
      <c r="X2949" s="1">
        <f>spotify_top_songs_audio_features[[#This Row],[streams]]</f>
        <v>33648530</v>
      </c>
      <c r="Y2949" t="str">
        <f>IF(Tabela2[[#This Row],[feat]]="","","Feat")</f>
        <v/>
      </c>
      <c r="Z2949" s="17" t="str">
        <f>CONCATENATE(INT(spotify_top_songs_audio_features[[#This Row],[duration_ms]]/(60*1000)),":",MOD(INT(spotify_top_songs_audio_features[[#This Row],[duration_ms]]/1000),60))</f>
        <v>4:37</v>
      </c>
      <c r="AA29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949" t="str">
        <f>spotify_top_songs_audio_features[[#This Row],[track_name]]</f>
        <v>Attention</v>
      </c>
    </row>
    <row r="2950" spans="1:28" x14ac:dyDescent="0.25">
      <c r="A2950" t="s">
        <v>1342</v>
      </c>
      <c r="B2950" t="s">
        <v>1343</v>
      </c>
      <c r="C2950" t="s">
        <v>1344</v>
      </c>
      <c r="D2950" t="s">
        <v>1345</v>
      </c>
      <c r="E2950" t="s">
        <v>70</v>
      </c>
      <c r="F2950" t="s">
        <v>24</v>
      </c>
      <c r="G2950" t="s">
        <v>25</v>
      </c>
      <c r="H2950">
        <v>966</v>
      </c>
      <c r="I2950">
        <v>563</v>
      </c>
      <c r="J2950">
        <v>618</v>
      </c>
      <c r="K2950" t="s">
        <v>1346</v>
      </c>
      <c r="L2950">
        <v>0</v>
      </c>
      <c r="M2950">
        <v>105</v>
      </c>
      <c r="N2950">
        <v>363</v>
      </c>
      <c r="O2950">
        <v>-5764</v>
      </c>
      <c r="P2950">
        <v>104991</v>
      </c>
      <c r="Q2950">
        <v>173926</v>
      </c>
      <c r="R2950">
        <v>7</v>
      </c>
      <c r="S2950">
        <v>33625322</v>
      </c>
      <c r="U2950" t="str">
        <f>IFERROR(LEFT(spotify_top_songs_audio_features[[#This Row],[artist_names]],SEARCH(",",spotify_top_songs_audio_features[[#This Row],[artist_names]])-1),spotify_top_songs_audio_features[[#This Row],[artist_names]])</f>
        <v>Tory Lanez</v>
      </c>
      <c r="V2950" t="str">
        <f>IFERROR(MID(spotify_top_songs_audio_features[[#This Row],[artist_names]],SEARCH(",",spotify_top_songs_audio_features[[#This Row],[artist_names]])+2,99),"")</f>
        <v/>
      </c>
      <c r="W2950" t="str">
        <f>spotify_top_songs_audio_features[[#This Row],[source]]</f>
        <v>Mad Love/Interscope Records</v>
      </c>
      <c r="X2950" s="1">
        <f>spotify_top_songs_audio_features[[#This Row],[streams]]</f>
        <v>33625322</v>
      </c>
      <c r="Y2950" t="str">
        <f>IF(Tabela2[[#This Row],[feat]]="","","Feat")</f>
        <v/>
      </c>
      <c r="Z2950" s="17" t="str">
        <f>CONCATENATE(INT(spotify_top_songs_audio_features[[#This Row],[duration_ms]]/(60*1000)),":",MOD(INT(spotify_top_songs_audio_features[[#This Row],[duration_ms]]/1000),60))</f>
        <v>2:53</v>
      </c>
      <c r="AA29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950" t="str">
        <f>spotify_top_songs_audio_features[[#This Row],[track_name]]</f>
        <v>Freaky</v>
      </c>
    </row>
    <row r="2951" spans="1:28" x14ac:dyDescent="0.25">
      <c r="A2951" t="s">
        <v>11352</v>
      </c>
      <c r="B2951" t="s">
        <v>11353</v>
      </c>
      <c r="C2951" t="s">
        <v>11354</v>
      </c>
      <c r="D2951" t="s">
        <v>282</v>
      </c>
      <c r="E2951" t="s">
        <v>58</v>
      </c>
      <c r="F2951" t="s">
        <v>32</v>
      </c>
      <c r="G2951" t="s">
        <v>25</v>
      </c>
      <c r="H2951">
        <v>717</v>
      </c>
      <c r="I2951">
        <v>598</v>
      </c>
      <c r="J2951">
        <v>809</v>
      </c>
      <c r="K2951" t="s">
        <v>2860</v>
      </c>
      <c r="L2951">
        <v>0</v>
      </c>
      <c r="M2951">
        <v>122</v>
      </c>
      <c r="N2951">
        <v>496</v>
      </c>
      <c r="O2951">
        <v>-5613</v>
      </c>
      <c r="P2951">
        <v>153905</v>
      </c>
      <c r="Q2951">
        <v>151040</v>
      </c>
      <c r="R2951">
        <v>6</v>
      </c>
      <c r="S2951">
        <v>33601943</v>
      </c>
      <c r="U2951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2951" t="str">
        <f>IFERROR(MID(spotify_top_songs_audio_features[[#This Row],[artist_names]],SEARCH(",",spotify_top_songs_audio_features[[#This Row],[artist_names]])+2,99),"")</f>
        <v>DaBaby</v>
      </c>
      <c r="W2951" t="str">
        <f>spotify_top_songs_audio_features[[#This Row],[source]]</f>
        <v>Columbia</v>
      </c>
      <c r="X2951" s="1">
        <f>spotify_top_songs_audio_features[[#This Row],[streams]]</f>
        <v>33601943</v>
      </c>
      <c r="Y2951" t="str">
        <f>IF(Tabela2[[#This Row],[feat]]="","","Feat")</f>
        <v>Feat</v>
      </c>
      <c r="Z2951" s="17" t="str">
        <f>CONCATENATE(INT(spotify_top_songs_audio_features[[#This Row],[duration_ms]]/(60*1000)),":",MOD(INT(spotify_top_songs_audio_features[[#This Row],[duration_ms]]/1000),60))</f>
        <v>2:31</v>
      </c>
      <c r="AA29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51" t="str">
        <f>spotify_top_songs_audio_features[[#This Row],[track_name]]</f>
        <v>Panini - DaBaby Remix</v>
      </c>
    </row>
    <row r="2952" spans="1:28" x14ac:dyDescent="0.25">
      <c r="A2952" t="s">
        <v>1653</v>
      </c>
      <c r="B2952" t="s">
        <v>1654</v>
      </c>
      <c r="C2952" t="s">
        <v>1655</v>
      </c>
      <c r="D2952" t="s">
        <v>1654</v>
      </c>
      <c r="E2952" t="s">
        <v>102</v>
      </c>
      <c r="F2952" t="s">
        <v>32</v>
      </c>
      <c r="G2952" t="s">
        <v>25</v>
      </c>
      <c r="H2952">
        <v>725</v>
      </c>
      <c r="I2952">
        <v>446</v>
      </c>
      <c r="J2952">
        <v>287</v>
      </c>
      <c r="K2952" t="s">
        <v>1656</v>
      </c>
      <c r="L2952">
        <v>243</v>
      </c>
      <c r="M2952">
        <v>107</v>
      </c>
      <c r="N2952">
        <v>311</v>
      </c>
      <c r="O2952">
        <v>-8958</v>
      </c>
      <c r="P2952">
        <v>90024</v>
      </c>
      <c r="Q2952">
        <v>187333</v>
      </c>
      <c r="R2952">
        <v>5</v>
      </c>
      <c r="S2952">
        <v>33592059</v>
      </c>
      <c r="U2952" t="str">
        <f>IFERROR(LEFT(spotify_top_songs_audio_features[[#This Row],[artist_names]],SEARCH(",",spotify_top_songs_audio_features[[#This Row],[artist_names]])-1),spotify_top_songs_audio_features[[#This Row],[artist_names]])</f>
        <v>SALES</v>
      </c>
      <c r="V2952" t="str">
        <f>IFERROR(MID(spotify_top_songs_audio_features[[#This Row],[artist_names]],SEARCH(",",spotify_top_songs_audio_features[[#This Row],[artist_names]])+2,99),"")</f>
        <v/>
      </c>
      <c r="W2952" t="str">
        <f>spotify_top_songs_audio_features[[#This Row],[source]]</f>
        <v>SALES</v>
      </c>
      <c r="X2952" s="1">
        <f>spotify_top_songs_audio_features[[#This Row],[streams]]</f>
        <v>33592059</v>
      </c>
      <c r="Y2952" t="str">
        <f>IF(Tabela2[[#This Row],[feat]]="","","Feat")</f>
        <v/>
      </c>
      <c r="Z2952" s="17" t="str">
        <f>CONCATENATE(INT(spotify_top_songs_audio_features[[#This Row],[duration_ms]]/(60*1000)),":",MOD(INT(spotify_top_songs_audio_features[[#This Row],[duration_ms]]/1000),60))</f>
        <v>3:7</v>
      </c>
      <c r="AA29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952" t="str">
        <f>spotify_top_songs_audio_features[[#This Row],[track_name]]</f>
        <v>Pope Is a Rockstar</v>
      </c>
    </row>
    <row r="2953" spans="1:28" x14ac:dyDescent="0.25">
      <c r="A2953" t="s">
        <v>11458</v>
      </c>
      <c r="B2953" t="s">
        <v>9486</v>
      </c>
      <c r="C2953" t="s">
        <v>11459</v>
      </c>
      <c r="D2953" t="s">
        <v>423</v>
      </c>
      <c r="E2953" t="s">
        <v>142</v>
      </c>
      <c r="F2953" t="s">
        <v>24</v>
      </c>
      <c r="G2953" t="s">
        <v>25</v>
      </c>
      <c r="H2953">
        <v>73</v>
      </c>
      <c r="I2953">
        <v>576</v>
      </c>
      <c r="J2953">
        <v>287</v>
      </c>
      <c r="K2953" t="s">
        <v>1572</v>
      </c>
      <c r="L2953">
        <v>3.5899999999999999E-3</v>
      </c>
      <c r="M2953">
        <v>15</v>
      </c>
      <c r="N2953">
        <v>155</v>
      </c>
      <c r="O2953">
        <v>-5442</v>
      </c>
      <c r="P2953">
        <v>92131</v>
      </c>
      <c r="Q2953">
        <v>228461</v>
      </c>
      <c r="R2953">
        <v>2</v>
      </c>
      <c r="S2953">
        <v>33561752</v>
      </c>
      <c r="U295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953" t="str">
        <f>IFERROR(MID(spotify_top_songs_audio_features[[#This Row],[artist_names]],SEARCH(",",spotify_top_songs_audio_features[[#This Row],[artist_names]])+2,99),"")</f>
        <v>JAY-Z</v>
      </c>
      <c r="W2953" t="str">
        <f>spotify_top_songs_audio_features[[#This Row],[source]]</f>
        <v>OVO</v>
      </c>
      <c r="X2953" s="1">
        <f>spotify_top_songs_audio_features[[#This Row],[streams]]</f>
        <v>33561752</v>
      </c>
      <c r="Y2953" t="str">
        <f>IF(Tabela2[[#This Row],[feat]]="","","Feat")</f>
        <v>Feat</v>
      </c>
      <c r="Z2953" s="17" t="str">
        <f>CONCATENATE(INT(spotify_top_songs_audio_features[[#This Row],[duration_ms]]/(60*1000)),":",MOD(INT(spotify_top_songs_audio_features[[#This Row],[duration_ms]]/1000),60))</f>
        <v>3:48</v>
      </c>
      <c r="AA29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953" t="str">
        <f>spotify_top_songs_audio_features[[#This Row],[track_name]]</f>
        <v>Love All (with JAY-Z)</v>
      </c>
    </row>
    <row r="2954" spans="1:28" x14ac:dyDescent="0.25">
      <c r="A2954" t="s">
        <v>6188</v>
      </c>
      <c r="B2954" t="s">
        <v>6189</v>
      </c>
      <c r="C2954" t="s">
        <v>6190</v>
      </c>
      <c r="D2954" t="s">
        <v>1986</v>
      </c>
      <c r="E2954" t="s">
        <v>58</v>
      </c>
      <c r="F2954" t="s">
        <v>32</v>
      </c>
      <c r="G2954" t="s">
        <v>25</v>
      </c>
      <c r="H2954">
        <v>668</v>
      </c>
      <c r="I2954">
        <v>526</v>
      </c>
      <c r="J2954">
        <v>352</v>
      </c>
      <c r="K2954" t="s">
        <v>6191</v>
      </c>
      <c r="L2954">
        <v>0</v>
      </c>
      <c r="M2954">
        <v>147</v>
      </c>
      <c r="N2954">
        <v>42</v>
      </c>
      <c r="O2954">
        <v>-6174</v>
      </c>
      <c r="P2954">
        <v>135032</v>
      </c>
      <c r="Q2954">
        <v>180304</v>
      </c>
      <c r="R2954">
        <v>8</v>
      </c>
      <c r="S2954">
        <v>33546799</v>
      </c>
      <c r="U2954" t="str">
        <f>IFERROR(LEFT(spotify_top_songs_audio_features[[#This Row],[artist_names]],SEARCH(",",spotify_top_songs_audio_features[[#This Row],[artist_names]])-1),spotify_top_songs_audio_features[[#This Row],[artist_names]])</f>
        <v>Matheus &amp; Kauan</v>
      </c>
      <c r="V2954" t="str">
        <f>IFERROR(MID(spotify_top_songs_audio_features[[#This Row],[artist_names]],SEARCH(",",spotify_top_songs_audio_features[[#This Row],[artist_names]])+2,99),"")</f>
        <v>Anitta</v>
      </c>
      <c r="W2954" t="str">
        <f>spotify_top_songs_audio_features[[#This Row],[source]]</f>
        <v>Universal Music Ltda.</v>
      </c>
      <c r="X2954" s="1">
        <f>spotify_top_songs_audio_features[[#This Row],[streams]]</f>
        <v>33546799</v>
      </c>
      <c r="Y2954" t="str">
        <f>IF(Tabela2[[#This Row],[feat]]="","","Feat")</f>
        <v>Feat</v>
      </c>
      <c r="Z2954" s="17" t="str">
        <f>CONCATENATE(INT(spotify_top_songs_audio_features[[#This Row],[duration_ms]]/(60*1000)),":",MOD(INT(spotify_top_songs_audio_features[[#This Row],[duration_ms]]/1000),60))</f>
        <v>3:0</v>
      </c>
      <c r="AA29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54" t="str">
        <f>spotify_top_songs_audio_features[[#This Row],[track_name]]</f>
        <v>Ao Vivo E A Cores</v>
      </c>
    </row>
    <row r="2955" spans="1:28" x14ac:dyDescent="0.25">
      <c r="A2955" t="s">
        <v>13803</v>
      </c>
      <c r="B2955" t="s">
        <v>12065</v>
      </c>
      <c r="C2955" t="s">
        <v>12066</v>
      </c>
      <c r="D2955" t="s">
        <v>53</v>
      </c>
      <c r="E2955" t="s">
        <v>43</v>
      </c>
      <c r="F2955" t="s">
        <v>32</v>
      </c>
      <c r="G2955" t="s">
        <v>25</v>
      </c>
      <c r="H2955">
        <v>722</v>
      </c>
      <c r="I2955">
        <v>738</v>
      </c>
      <c r="J2955">
        <v>247</v>
      </c>
      <c r="K2955" t="s">
        <v>2343</v>
      </c>
      <c r="L2955">
        <v>1.47E-3</v>
      </c>
      <c r="M2955">
        <v>198</v>
      </c>
      <c r="N2955">
        <v>748</v>
      </c>
      <c r="O2955">
        <v>-6073</v>
      </c>
      <c r="P2955">
        <v>198075</v>
      </c>
      <c r="Q2955">
        <v>184720</v>
      </c>
      <c r="R2955">
        <v>35</v>
      </c>
      <c r="S2955">
        <v>33542792</v>
      </c>
      <c r="U2955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2955" t="str">
        <f>IFERROR(MID(spotify_top_songs_audio_features[[#This Row],[artist_names]],SEARCH(",",spotify_top_songs_audio_features[[#This Row],[artist_names]])+2,99),"")</f>
        <v>Nego do Borel</v>
      </c>
      <c r="W2955" t="str">
        <f>spotify_top_songs_audio_features[[#This Row],[source]]</f>
        <v>Sony Music Latin</v>
      </c>
      <c r="X2955" s="1">
        <f>spotify_top_songs_audio_features[[#This Row],[streams]]</f>
        <v>33542792</v>
      </c>
      <c r="Y2955" t="str">
        <f>IF(Tabela2[[#This Row],[feat]]="","","Feat")</f>
        <v>Feat</v>
      </c>
      <c r="Z2955" s="17" t="str">
        <f>CONCATENATE(INT(spotify_top_songs_audio_features[[#This Row],[duration_ms]]/(60*1000)),":",MOD(INT(spotify_top_songs_audio_features[[#This Row],[duration_ms]]/1000),60))</f>
        <v>3:4</v>
      </c>
      <c r="AA29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955" t="str">
        <f>spotify_top_songs_audio_features[[#This Row],[track_name]]</f>
        <v>Corazón (feat. Nego do Borel)</v>
      </c>
    </row>
    <row r="2956" spans="1:28" x14ac:dyDescent="0.25">
      <c r="A2956" t="s">
        <v>14771</v>
      </c>
      <c r="B2956" t="s">
        <v>722</v>
      </c>
      <c r="C2956" t="s">
        <v>14772</v>
      </c>
      <c r="D2956" t="s">
        <v>724</v>
      </c>
      <c r="E2956" t="s">
        <v>86</v>
      </c>
      <c r="F2956" t="s">
        <v>32</v>
      </c>
      <c r="G2956" t="s">
        <v>25</v>
      </c>
      <c r="H2956">
        <v>477</v>
      </c>
      <c r="I2956">
        <v>61</v>
      </c>
      <c r="J2956">
        <v>144</v>
      </c>
      <c r="K2956" t="s">
        <v>391</v>
      </c>
      <c r="L2956">
        <v>0</v>
      </c>
      <c r="M2956">
        <v>107</v>
      </c>
      <c r="N2956">
        <v>358</v>
      </c>
      <c r="O2956">
        <v>-5628</v>
      </c>
      <c r="P2956">
        <v>79882</v>
      </c>
      <c r="Q2956">
        <v>213993</v>
      </c>
      <c r="R2956">
        <v>11</v>
      </c>
      <c r="S2956">
        <v>33403103</v>
      </c>
      <c r="U2956" t="str">
        <f>IFERROR(LEFT(spotify_top_songs_audio_features[[#This Row],[artist_names]],SEARCH(",",spotify_top_songs_audio_features[[#This Row],[artist_names]])-1),spotify_top_songs_audio_features[[#This Row],[artist_names]])</f>
        <v>Ella Mai</v>
      </c>
      <c r="V2956" t="str">
        <f>IFERROR(MID(spotify_top_songs_audio_features[[#This Row],[artist_names]],SEARCH(",",spotify_top_songs_audio_features[[#This Row],[artist_names]])+2,99),"")</f>
        <v/>
      </c>
      <c r="W2956" t="str">
        <f>spotify_top_songs_audio_features[[#This Row],[source]]</f>
        <v>10 Summers / Interscope PS</v>
      </c>
      <c r="X2956" s="1">
        <f>spotify_top_songs_audio_features[[#This Row],[streams]]</f>
        <v>33403103</v>
      </c>
      <c r="Y2956" t="str">
        <f>IF(Tabela2[[#This Row],[feat]]="","","Feat")</f>
        <v/>
      </c>
      <c r="Z2956" s="17" t="str">
        <f>CONCATENATE(INT(spotify_top_songs_audio_features[[#This Row],[duration_ms]]/(60*1000)),":",MOD(INT(spotify_top_songs_audio_features[[#This Row],[duration_ms]]/1000),60))</f>
        <v>3:33</v>
      </c>
      <c r="AA29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956" t="str">
        <f>spotify_top_songs_audio_features[[#This Row],[track_name]]</f>
        <v>Trip</v>
      </c>
    </row>
    <row r="2957" spans="1:28" x14ac:dyDescent="0.25">
      <c r="A2957" t="s">
        <v>11449</v>
      </c>
      <c r="B2957" t="s">
        <v>11450</v>
      </c>
      <c r="C2957" t="s">
        <v>11451</v>
      </c>
      <c r="D2957" t="s">
        <v>2553</v>
      </c>
      <c r="E2957" t="s">
        <v>43</v>
      </c>
      <c r="F2957" t="s">
        <v>32</v>
      </c>
      <c r="G2957" t="s">
        <v>64</v>
      </c>
      <c r="H2957">
        <v>766</v>
      </c>
      <c r="I2957">
        <v>881</v>
      </c>
      <c r="J2957">
        <v>137</v>
      </c>
      <c r="K2957" t="s">
        <v>657</v>
      </c>
      <c r="L2957">
        <v>2.3E-5</v>
      </c>
      <c r="M2957">
        <v>347</v>
      </c>
      <c r="N2957">
        <v>674</v>
      </c>
      <c r="O2957">
        <v>-5158</v>
      </c>
      <c r="P2957">
        <v>112027</v>
      </c>
      <c r="Q2957">
        <v>174893</v>
      </c>
      <c r="R2957">
        <v>6</v>
      </c>
      <c r="S2957">
        <v>33350812</v>
      </c>
      <c r="U2957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2957" t="str">
        <f>IFERROR(MID(spotify_top_songs_audio_features[[#This Row],[artist_names]],SEARCH(",",spotify_top_songs_audio_features[[#This Row],[artist_names]])+2,99),"")</f>
        <v>Anuel AA, Bantu</v>
      </c>
      <c r="W2957" t="str">
        <f>spotify_top_songs_audio_features[[#This Row],[source]]</f>
        <v>Universal Records</v>
      </c>
      <c r="X2957" s="1">
        <f>spotify_top_songs_audio_features[[#This Row],[streams]]</f>
        <v>33350812</v>
      </c>
      <c r="Y2957" t="str">
        <f>IF(Tabela2[[#This Row],[feat]]="","","Feat")</f>
        <v>Feat</v>
      </c>
      <c r="Z2957" s="17" t="str">
        <f>CONCATENATE(INT(spotify_top_songs_audio_features[[#This Row],[duration_ms]]/(60*1000)),":",MOD(INT(spotify_top_songs_audio_features[[#This Row],[duration_ms]]/1000),60))</f>
        <v>2:54</v>
      </c>
      <c r="AA29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957" t="str">
        <f>spotify_top_songs_audio_features[[#This Row],[track_name]]</f>
        <v>Familia (with Anuel Aa, feat. Bantu) - Spider-Man: Into the Spider-Verse</v>
      </c>
    </row>
    <row r="2958" spans="1:28" x14ac:dyDescent="0.25">
      <c r="A2958" t="s">
        <v>16315</v>
      </c>
      <c r="B2958" t="s">
        <v>1287</v>
      </c>
      <c r="C2958" t="s">
        <v>16316</v>
      </c>
      <c r="D2958" t="s">
        <v>48</v>
      </c>
      <c r="E2958" t="s">
        <v>102</v>
      </c>
      <c r="F2958" t="s">
        <v>24</v>
      </c>
      <c r="G2958" t="s">
        <v>25</v>
      </c>
      <c r="H2958">
        <v>721</v>
      </c>
      <c r="I2958">
        <v>459</v>
      </c>
      <c r="J2958">
        <v>32</v>
      </c>
      <c r="K2958" t="s">
        <v>1285</v>
      </c>
      <c r="L2958">
        <v>0</v>
      </c>
      <c r="M2958">
        <v>212</v>
      </c>
      <c r="N2958">
        <v>46</v>
      </c>
      <c r="O2958">
        <v>-6408</v>
      </c>
      <c r="P2958">
        <v>119914</v>
      </c>
      <c r="Q2958">
        <v>208493</v>
      </c>
      <c r="R2958">
        <v>5</v>
      </c>
      <c r="S2958">
        <v>33345802</v>
      </c>
      <c r="U2958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958" t="str">
        <f>IFERROR(MID(spotify_top_songs_audio_features[[#This Row],[artist_names]],SEARCH(",",spotify_top_songs_audio_features[[#This Row],[artist_names]])+2,99),"")</f>
        <v/>
      </c>
      <c r="W2958" t="str">
        <f>spotify_top_songs_audio_features[[#This Row],[source]]</f>
        <v>Republic Records</v>
      </c>
      <c r="X2958" s="1">
        <f>spotify_top_songs_audio_features[[#This Row],[streams]]</f>
        <v>33345802</v>
      </c>
      <c r="Y2958" t="str">
        <f>IF(Tabela2[[#This Row],[feat]]="","","Feat")</f>
        <v/>
      </c>
      <c r="Z2958" s="17" t="str">
        <f>CONCATENATE(INT(spotify_top_songs_audio_features[[#This Row],[duration_ms]]/(60*1000)),":",MOD(INT(spotify_top_songs_audio_features[[#This Row],[duration_ms]]/1000),60))</f>
        <v>3:28</v>
      </c>
      <c r="AA29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958" t="str">
        <f>spotify_top_songs_audio_features[[#This Row],[track_name]]</f>
        <v>sweetener</v>
      </c>
    </row>
    <row r="2959" spans="1:28" x14ac:dyDescent="0.25">
      <c r="A2959" t="s">
        <v>15372</v>
      </c>
      <c r="B2959" t="s">
        <v>649</v>
      </c>
      <c r="C2959" t="s">
        <v>15373</v>
      </c>
      <c r="D2959" t="s">
        <v>15374</v>
      </c>
      <c r="E2959" t="s">
        <v>113</v>
      </c>
      <c r="F2959" t="s">
        <v>32</v>
      </c>
      <c r="G2959" t="s">
        <v>25</v>
      </c>
      <c r="H2959">
        <v>346</v>
      </c>
      <c r="I2959">
        <v>552</v>
      </c>
      <c r="J2959">
        <v>282</v>
      </c>
      <c r="K2959" t="s">
        <v>7364</v>
      </c>
      <c r="L2959">
        <v>0</v>
      </c>
      <c r="M2959">
        <v>114</v>
      </c>
      <c r="N2959">
        <v>789</v>
      </c>
      <c r="O2959">
        <v>-6864</v>
      </c>
      <c r="P2959">
        <v>75881</v>
      </c>
      <c r="Q2959">
        <v>286480</v>
      </c>
      <c r="R2959">
        <v>4</v>
      </c>
      <c r="S2959">
        <v>33298858</v>
      </c>
      <c r="U2959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2959" t="str">
        <f>IFERROR(MID(spotify_top_songs_audio_features[[#This Row],[artist_names]],SEARCH(",",spotify_top_songs_audio_features[[#This Row],[artist_names]])+2,99),"")</f>
        <v/>
      </c>
      <c r="W2959" t="str">
        <f>spotify_top_songs_audio_features[[#This Row],[source]]</f>
        <v>XL Recordings/Columbia</v>
      </c>
      <c r="X2959" s="1">
        <f>spotify_top_songs_audio_features[[#This Row],[streams]]</f>
        <v>33298858</v>
      </c>
      <c r="Y2959" t="str">
        <f>IF(Tabela2[[#This Row],[feat]]="","","Feat")</f>
        <v/>
      </c>
      <c r="Z2959" s="17" t="str">
        <f>CONCATENATE(INT(spotify_top_songs_audio_features[[#This Row],[duration_ms]]/(60*1000)),":",MOD(INT(spotify_top_songs_audio_features[[#This Row],[duration_ms]]/1000),60))</f>
        <v>4:46</v>
      </c>
      <c r="AA29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959" t="str">
        <f>spotify_top_songs_audio_features[[#This Row],[track_name]]</f>
        <v>Skyfall</v>
      </c>
    </row>
    <row r="2960" spans="1:28" x14ac:dyDescent="0.25">
      <c r="A2960" t="s">
        <v>15599</v>
      </c>
      <c r="B2960" t="s">
        <v>14055</v>
      </c>
      <c r="C2960" t="s">
        <v>15600</v>
      </c>
      <c r="D2960" t="s">
        <v>282</v>
      </c>
      <c r="E2960" t="s">
        <v>43</v>
      </c>
      <c r="F2960" t="s">
        <v>24</v>
      </c>
      <c r="G2960" t="s">
        <v>25</v>
      </c>
      <c r="H2960">
        <v>81</v>
      </c>
      <c r="I2960">
        <v>733</v>
      </c>
      <c r="J2960">
        <v>444</v>
      </c>
      <c r="K2960" t="s">
        <v>4925</v>
      </c>
      <c r="L2960">
        <v>6.7299999999999999E-4</v>
      </c>
      <c r="M2960">
        <v>288</v>
      </c>
      <c r="N2960">
        <v>9</v>
      </c>
      <c r="O2960">
        <v>-6338</v>
      </c>
      <c r="P2960">
        <v>125975</v>
      </c>
      <c r="Q2960">
        <v>229283</v>
      </c>
      <c r="R2960">
        <v>7</v>
      </c>
      <c r="S2960">
        <v>33288945</v>
      </c>
      <c r="U2960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2960" t="str">
        <f>IFERROR(MID(spotify_top_songs_audio_features[[#This Row],[artist_names]],SEARCH(",",spotify_top_songs_audio_features[[#This Row],[artist_names]])+2,99),"")</f>
        <v>Justin Timberlake, Halsey, Pharrell Williams</v>
      </c>
      <c r="W2960" t="str">
        <f>spotify_top_songs_audio_features[[#This Row],[source]]</f>
        <v>Columbia</v>
      </c>
      <c r="X2960" s="1">
        <f>spotify_top_songs_audio_features[[#This Row],[streams]]</f>
        <v>33288945</v>
      </c>
      <c r="Y2960" t="str">
        <f>IF(Tabela2[[#This Row],[feat]]="","","Feat")</f>
        <v>Feat</v>
      </c>
      <c r="Z2960" s="17" t="str">
        <f>CONCATENATE(INT(spotify_top_songs_audio_features[[#This Row],[duration_ms]]/(60*1000)),":",MOD(INT(spotify_top_songs_audio_features[[#This Row],[duration_ms]]/1000),60))</f>
        <v>3:49</v>
      </c>
      <c r="AA29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960" t="str">
        <f>spotify_top_songs_audio_features[[#This Row],[track_name]]</f>
        <v>Stay With Me (with Justin Timberlake, Halsey &amp; Pharrell)</v>
      </c>
    </row>
    <row r="2961" spans="1:28" x14ac:dyDescent="0.25">
      <c r="A2961" t="s">
        <v>15053</v>
      </c>
      <c r="B2961" t="s">
        <v>112</v>
      </c>
      <c r="C2961" t="s">
        <v>15054</v>
      </c>
      <c r="D2961" t="s">
        <v>112</v>
      </c>
      <c r="E2961" t="s">
        <v>102</v>
      </c>
      <c r="F2961" t="s">
        <v>24</v>
      </c>
      <c r="G2961" t="s">
        <v>25</v>
      </c>
      <c r="H2961">
        <v>596</v>
      </c>
      <c r="I2961">
        <v>488</v>
      </c>
      <c r="J2961">
        <v>274</v>
      </c>
      <c r="K2961" t="s">
        <v>9222</v>
      </c>
      <c r="L2961">
        <v>2.7E-4</v>
      </c>
      <c r="M2961">
        <v>91</v>
      </c>
      <c r="N2961">
        <v>415</v>
      </c>
      <c r="O2961">
        <v>-10769</v>
      </c>
      <c r="P2961">
        <v>94926</v>
      </c>
      <c r="Q2961">
        <v>208907</v>
      </c>
      <c r="R2961">
        <v>3</v>
      </c>
      <c r="S2961">
        <v>33283059</v>
      </c>
      <c r="U296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961" t="str">
        <f>IFERROR(MID(spotify_top_songs_audio_features[[#This Row],[artist_names]],SEARCH(",",spotify_top_songs_audio_features[[#This Row],[artist_names]])+2,99),"")</f>
        <v/>
      </c>
      <c r="W2961" t="str">
        <f>spotify_top_songs_audio_features[[#This Row],[source]]</f>
        <v>Taylor Swift</v>
      </c>
      <c r="X2961" s="1">
        <f>spotify_top_songs_audio_features[[#This Row],[streams]]</f>
        <v>33283059</v>
      </c>
      <c r="Y2961" t="str">
        <f>IF(Tabela2[[#This Row],[feat]]="","","Feat")</f>
        <v/>
      </c>
      <c r="Z2961" s="17" t="str">
        <f>CONCATENATE(INT(spotify_top_songs_audio_features[[#This Row],[duration_ms]]/(60*1000)),":",MOD(INT(spotify_top_songs_audio_features[[#This Row],[duration_ms]]/1000),60))</f>
        <v>3:28</v>
      </c>
      <c r="AA29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961" t="str">
        <f>spotify_top_songs_audio_features[[#This Row],[track_name]]</f>
        <v>seven</v>
      </c>
    </row>
    <row r="2962" spans="1:28" x14ac:dyDescent="0.25">
      <c r="A2962" t="s">
        <v>7878</v>
      </c>
      <c r="B2962" t="s">
        <v>3370</v>
      </c>
      <c r="C2962" t="s">
        <v>7879</v>
      </c>
      <c r="D2962" t="s">
        <v>1807</v>
      </c>
      <c r="E2962" t="s">
        <v>177</v>
      </c>
      <c r="F2962" t="s">
        <v>32</v>
      </c>
      <c r="G2962" t="s">
        <v>25</v>
      </c>
      <c r="H2962">
        <v>84</v>
      </c>
      <c r="I2962">
        <v>596</v>
      </c>
      <c r="J2962">
        <v>918</v>
      </c>
      <c r="K2962" t="s">
        <v>1870</v>
      </c>
      <c r="L2962">
        <v>0</v>
      </c>
      <c r="M2962">
        <v>897</v>
      </c>
      <c r="N2962">
        <v>71</v>
      </c>
      <c r="O2962">
        <v>-4319</v>
      </c>
      <c r="P2962">
        <v>139937</v>
      </c>
      <c r="Q2962">
        <v>221214</v>
      </c>
      <c r="R2962">
        <v>8</v>
      </c>
      <c r="S2962">
        <v>33244935</v>
      </c>
      <c r="U2962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2962" t="str">
        <f>IFERROR(MID(spotify_top_songs_audio_features[[#This Row],[artist_names]],SEARCH(",",spotify_top_songs_audio_features[[#This Row],[artist_names]])+2,99),"")</f>
        <v/>
      </c>
      <c r="W2962" t="str">
        <f>spotify_top_songs_audio_features[[#This Row],[source]]</f>
        <v>WEA Latina</v>
      </c>
      <c r="X2962" s="1">
        <f>spotify_top_songs_audio_features[[#This Row],[streams]]</f>
        <v>33244935</v>
      </c>
      <c r="Y2962" t="str">
        <f>IF(Tabela2[[#This Row],[feat]]="","","Feat")</f>
        <v/>
      </c>
      <c r="Z2962" s="17" t="str">
        <f>CONCATENATE(INT(spotify_top_songs_audio_features[[#This Row],[duration_ms]]/(60*1000)),":",MOD(INT(spotify_top_songs_audio_features[[#This Row],[duration_ms]]/1000),60))</f>
        <v>3:41</v>
      </c>
      <c r="AA29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962" t="str">
        <f>spotify_top_songs_audio_features[[#This Row],[track_name]]</f>
        <v>Chica Paranormal</v>
      </c>
    </row>
    <row r="2963" spans="1:28" x14ac:dyDescent="0.25">
      <c r="A2963" t="s">
        <v>8878</v>
      </c>
      <c r="B2963" t="s">
        <v>2462</v>
      </c>
      <c r="C2963" t="s">
        <v>8879</v>
      </c>
      <c r="D2963" t="s">
        <v>530</v>
      </c>
      <c r="E2963" t="s">
        <v>102</v>
      </c>
      <c r="F2963" t="s">
        <v>32</v>
      </c>
      <c r="G2963" t="s">
        <v>25</v>
      </c>
      <c r="H2963">
        <v>715</v>
      </c>
      <c r="I2963">
        <v>624</v>
      </c>
      <c r="J2963">
        <v>114</v>
      </c>
      <c r="K2963" t="s">
        <v>419</v>
      </c>
      <c r="L2963">
        <v>0</v>
      </c>
      <c r="M2963">
        <v>123</v>
      </c>
      <c r="N2963">
        <v>412</v>
      </c>
      <c r="O2963">
        <v>-3046</v>
      </c>
      <c r="P2963">
        <v>158087</v>
      </c>
      <c r="Q2963">
        <v>173325</v>
      </c>
      <c r="R2963">
        <v>45</v>
      </c>
      <c r="S2963">
        <v>33235745</v>
      </c>
      <c r="U2963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2963" t="str">
        <f>IFERROR(MID(spotify_top_songs_audio_features[[#This Row],[artist_names]],SEARCH(",",spotify_top_songs_audio_features[[#This Row],[artist_names]])+2,99),"")</f>
        <v/>
      </c>
      <c r="W2963" t="str">
        <f>spotify_top_songs_audio_features[[#This Row],[source]]</f>
        <v>Nice Life/Atlantic</v>
      </c>
      <c r="X2963" s="1">
        <f>spotify_top_songs_audio_features[[#This Row],[streams]]</f>
        <v>33235745</v>
      </c>
      <c r="Y2963" t="str">
        <f>IF(Tabela2[[#This Row],[feat]]="","","Feat")</f>
        <v/>
      </c>
      <c r="Z2963" s="17" t="str">
        <f>CONCATENATE(INT(spotify_top_songs_audio_features[[#This Row],[duration_ms]]/(60*1000)),":",MOD(INT(spotify_top_songs_audio_features[[#This Row],[duration_ms]]/1000),60))</f>
        <v>2:53</v>
      </c>
      <c r="AA29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963" t="str">
        <f>spotify_top_songs_audio_features[[#This Row],[track_name]]</f>
        <v>Truth Hurts</v>
      </c>
    </row>
    <row r="2964" spans="1:28" x14ac:dyDescent="0.25">
      <c r="A2964" t="s">
        <v>3568</v>
      </c>
      <c r="B2964" t="s">
        <v>1668</v>
      </c>
      <c r="C2964" t="s">
        <v>3569</v>
      </c>
      <c r="D2964" t="s">
        <v>1306</v>
      </c>
      <c r="E2964" t="s">
        <v>58</v>
      </c>
      <c r="F2964" t="s">
        <v>32</v>
      </c>
      <c r="G2964" t="s">
        <v>25</v>
      </c>
      <c r="H2964">
        <v>8</v>
      </c>
      <c r="I2964">
        <v>841</v>
      </c>
      <c r="J2964">
        <v>524</v>
      </c>
      <c r="K2964" t="s">
        <v>3570</v>
      </c>
      <c r="L2964">
        <v>0</v>
      </c>
      <c r="M2964">
        <v>291</v>
      </c>
      <c r="N2964">
        <v>798</v>
      </c>
      <c r="O2964">
        <v>-2817</v>
      </c>
      <c r="P2964">
        <v>94023</v>
      </c>
      <c r="Q2964">
        <v>170133</v>
      </c>
      <c r="R2964">
        <v>7</v>
      </c>
      <c r="S2964">
        <v>33222600</v>
      </c>
      <c r="U2964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2964" t="str">
        <f>IFERROR(MID(spotify_top_songs_audio_features[[#This Row],[artist_names]],SEARCH(",",spotify_top_songs_audio_features[[#This Row],[artist_names]])+2,99),"")</f>
        <v/>
      </c>
      <c r="W2964" t="str">
        <f>spotify_top_songs_audio_features[[#This Row],[source]]</f>
        <v>VP Records Corp/Dimelo Vi</v>
      </c>
      <c r="X2964" s="1">
        <f>spotify_top_songs_audio_features[[#This Row],[streams]]</f>
        <v>33222600</v>
      </c>
      <c r="Y2964" t="str">
        <f>IF(Tabela2[[#This Row],[feat]]="","","Feat")</f>
        <v/>
      </c>
      <c r="Z2964" s="17" t="str">
        <f>CONCATENATE(INT(spotify_top_songs_audio_features[[#This Row],[duration_ms]]/(60*1000)),":",MOD(INT(spotify_top_songs_audio_features[[#This Row],[duration_ms]]/1000),60))</f>
        <v>2:50</v>
      </c>
      <c r="AA29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64" t="str">
        <f>spotify_top_songs_audio_features[[#This Row],[track_name]]</f>
        <v>Me Dijeron</v>
      </c>
    </row>
    <row r="2965" spans="1:28" x14ac:dyDescent="0.25">
      <c r="A2965" t="s">
        <v>9212</v>
      </c>
      <c r="B2965" t="s">
        <v>9213</v>
      </c>
      <c r="C2965" t="s">
        <v>9214</v>
      </c>
      <c r="D2965" t="s">
        <v>520</v>
      </c>
      <c r="E2965" t="s">
        <v>58</v>
      </c>
      <c r="F2965" t="s">
        <v>32</v>
      </c>
      <c r="G2965" t="s">
        <v>25</v>
      </c>
      <c r="H2965">
        <v>87</v>
      </c>
      <c r="I2965">
        <v>502</v>
      </c>
      <c r="J2965">
        <v>549</v>
      </c>
      <c r="K2965" t="s">
        <v>9215</v>
      </c>
      <c r="L2965">
        <v>356</v>
      </c>
      <c r="M2965">
        <v>916</v>
      </c>
      <c r="N2965">
        <v>673</v>
      </c>
      <c r="O2965">
        <v>-7497</v>
      </c>
      <c r="P2965">
        <v>8253</v>
      </c>
      <c r="Q2965">
        <v>160597</v>
      </c>
      <c r="R2965">
        <v>7</v>
      </c>
      <c r="S2965">
        <v>33181546</v>
      </c>
      <c r="U2965" t="str">
        <f>IFERROR(LEFT(spotify_top_songs_audio_features[[#This Row],[artist_names]],SEARCH(",",spotify_top_songs_audio_features[[#This Row],[artist_names]])-1),spotify_top_songs_audio_features[[#This Row],[artist_names]])</f>
        <v>Kiiara</v>
      </c>
      <c r="V2965" t="str">
        <f>IFERROR(MID(spotify_top_songs_audio_features[[#This Row],[artist_names]],SEARCH(",",spotify_top_songs_audio_features[[#This Row],[artist_names]])+2,99),"")</f>
        <v>Felix Snow</v>
      </c>
      <c r="W2965" t="str">
        <f>spotify_top_songs_audio_features[[#This Row],[source]]</f>
        <v>Atlantic Records</v>
      </c>
      <c r="X2965" s="1">
        <f>spotify_top_songs_audio_features[[#This Row],[streams]]</f>
        <v>33181546</v>
      </c>
      <c r="Y2965" t="str">
        <f>IF(Tabela2[[#This Row],[feat]]="","","Feat")</f>
        <v>Feat</v>
      </c>
      <c r="Z2965" s="17" t="str">
        <f>CONCATENATE(INT(spotify_top_songs_audio_features[[#This Row],[duration_ms]]/(60*1000)),":",MOD(INT(spotify_top_songs_audio_features[[#This Row],[duration_ms]]/1000),60))</f>
        <v>2:40</v>
      </c>
      <c r="AA29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65" t="str">
        <f>spotify_top_songs_audio_features[[#This Row],[track_name]]</f>
        <v>Whippin (feat. Felix Snow)</v>
      </c>
    </row>
    <row r="2966" spans="1:28" x14ac:dyDescent="0.25">
      <c r="A2966" t="s">
        <v>2177</v>
      </c>
      <c r="B2966" t="s">
        <v>405</v>
      </c>
      <c r="C2966" t="s">
        <v>2178</v>
      </c>
      <c r="D2966" t="s">
        <v>407</v>
      </c>
      <c r="E2966" t="s">
        <v>31</v>
      </c>
      <c r="F2966" t="s">
        <v>24</v>
      </c>
      <c r="G2966" t="s">
        <v>25</v>
      </c>
      <c r="H2966">
        <v>902</v>
      </c>
      <c r="I2966">
        <v>669</v>
      </c>
      <c r="J2966">
        <v>457</v>
      </c>
      <c r="K2966" t="s">
        <v>516</v>
      </c>
      <c r="L2966">
        <v>0</v>
      </c>
      <c r="M2966">
        <v>728</v>
      </c>
      <c r="N2966">
        <v>628</v>
      </c>
      <c r="O2966">
        <v>-5049</v>
      </c>
      <c r="P2966">
        <v>139949</v>
      </c>
      <c r="Q2966">
        <v>112547</v>
      </c>
      <c r="R2966">
        <v>6</v>
      </c>
      <c r="S2966">
        <v>33180398</v>
      </c>
      <c r="U2966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2966" t="str">
        <f>IFERROR(MID(spotify_top_songs_audio_features[[#This Row],[artist_names]],SEARCH(",",spotify_top_songs_audio_features[[#This Row],[artist_names]])+2,99),"")</f>
        <v/>
      </c>
      <c r="W2966" t="str">
        <f>spotify_top_songs_audio_features[[#This Row],[source]]</f>
        <v>South Coast Music Group/Interscope Records</v>
      </c>
      <c r="X2966" s="1">
        <f>spotify_top_songs_audio_features[[#This Row],[streams]]</f>
        <v>33180398</v>
      </c>
      <c r="Y2966" t="str">
        <f>IF(Tabela2[[#This Row],[feat]]="","","Feat")</f>
        <v/>
      </c>
      <c r="Z2966" s="17" t="str">
        <f>CONCATENATE(INT(spotify_top_songs_audio_features[[#This Row],[duration_ms]]/(60*1000)),":",MOD(INT(spotify_top_songs_audio_features[[#This Row],[duration_ms]]/1000),60))</f>
        <v>1:52</v>
      </c>
      <c r="AA29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66" t="str">
        <f>spotify_top_songs_audio_features[[#This Row],[track_name]]</f>
        <v>Ball If I Want To</v>
      </c>
    </row>
    <row r="2967" spans="1:28" x14ac:dyDescent="0.25">
      <c r="A2967" t="s">
        <v>10178</v>
      </c>
      <c r="B2967" t="s">
        <v>10179</v>
      </c>
      <c r="C2967" t="s">
        <v>10180</v>
      </c>
      <c r="D2967" t="s">
        <v>465</v>
      </c>
      <c r="E2967" t="s">
        <v>31</v>
      </c>
      <c r="F2967" t="s">
        <v>32</v>
      </c>
      <c r="G2967" t="s">
        <v>25</v>
      </c>
      <c r="H2967">
        <v>907</v>
      </c>
      <c r="I2967">
        <v>577</v>
      </c>
      <c r="J2967">
        <v>767</v>
      </c>
      <c r="K2967" t="s">
        <v>773</v>
      </c>
      <c r="L2967">
        <v>3.1900000000000001E-3</v>
      </c>
      <c r="M2967">
        <v>137</v>
      </c>
      <c r="N2967">
        <v>801</v>
      </c>
      <c r="O2967">
        <v>-6737</v>
      </c>
      <c r="P2967">
        <v>14007</v>
      </c>
      <c r="Q2967">
        <v>220779</v>
      </c>
      <c r="R2967">
        <v>3</v>
      </c>
      <c r="S2967">
        <v>33174710</v>
      </c>
      <c r="U2967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2967" t="str">
        <f>IFERROR(MID(spotify_top_songs_audio_features[[#This Row],[artist_names]],SEARCH(",",spotify_top_songs_audio_features[[#This Row],[artist_names]])+2,99),"")</f>
        <v>Kodak Black</v>
      </c>
      <c r="W2967" t="str">
        <f>spotify_top_songs_audio_features[[#This Row],[source]]</f>
        <v>pgLang/Top Dawg Entertainment/Aftermath/Interscope Records</v>
      </c>
      <c r="X2967" s="1">
        <f>spotify_top_songs_audio_features[[#This Row],[streams]]</f>
        <v>33174710</v>
      </c>
      <c r="Y2967" t="str">
        <f>IF(Tabela2[[#This Row],[feat]]="","","Feat")</f>
        <v>Feat</v>
      </c>
      <c r="Z2967" s="17" t="str">
        <f>CONCATENATE(INT(spotify_top_songs_audio_features[[#This Row],[duration_ms]]/(60*1000)),":",MOD(INT(spotify_top_songs_audio_features[[#This Row],[duration_ms]]/1000),60))</f>
        <v>3:40</v>
      </c>
      <c r="AA29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67" t="str">
        <f>spotify_top_songs_audio_features[[#This Row],[track_name]]</f>
        <v>Silent Hill</v>
      </c>
    </row>
    <row r="2968" spans="1:28" x14ac:dyDescent="0.25">
      <c r="A2968" t="s">
        <v>8751</v>
      </c>
      <c r="B2968" t="s">
        <v>325</v>
      </c>
      <c r="C2968" t="s">
        <v>8752</v>
      </c>
      <c r="D2968" t="s">
        <v>1587</v>
      </c>
      <c r="E2968" t="s">
        <v>97</v>
      </c>
      <c r="F2968" t="s">
        <v>32</v>
      </c>
      <c r="G2968" t="s">
        <v>25</v>
      </c>
      <c r="H2968">
        <v>652</v>
      </c>
      <c r="I2968">
        <v>698</v>
      </c>
      <c r="J2968">
        <v>42</v>
      </c>
      <c r="K2968" t="s">
        <v>8753</v>
      </c>
      <c r="L2968">
        <v>115</v>
      </c>
      <c r="M2968">
        <v>886</v>
      </c>
      <c r="N2968">
        <v>47</v>
      </c>
      <c r="O2968">
        <v>-4667</v>
      </c>
      <c r="P2968">
        <v>96021</v>
      </c>
      <c r="Q2968">
        <v>202067</v>
      </c>
      <c r="R2968">
        <v>4</v>
      </c>
      <c r="S2968">
        <v>33173472</v>
      </c>
      <c r="U2968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2968" t="str">
        <f>IFERROR(MID(spotify_top_songs_audio_features[[#This Row],[artist_names]],SEARCH(",",spotify_top_songs_audio_features[[#This Row],[artist_names]])+2,99),"")</f>
        <v/>
      </c>
      <c r="W2968" t="str">
        <f>spotify_top_songs_audio_features[[#This Row],[source]]</f>
        <v>Hollywood Records</v>
      </c>
      <c r="X2968" s="1">
        <f>spotify_top_songs_audio_features[[#This Row],[streams]]</f>
        <v>33173472</v>
      </c>
      <c r="Y2968" t="str">
        <f>IF(Tabela2[[#This Row],[feat]]="","","Feat")</f>
        <v/>
      </c>
      <c r="Z2968" s="17" t="str">
        <f>CONCATENATE(INT(spotify_top_songs_audio_features[[#This Row],[duration_ms]]/(60*1000)),":",MOD(INT(spotify_top_songs_audio_features[[#This Row],[duration_ms]]/1000),60))</f>
        <v>3:22</v>
      </c>
      <c r="AA29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968" t="str">
        <f>spotify_top_songs_audio_features[[#This Row],[track_name]]</f>
        <v>Party In The U.S.A.</v>
      </c>
    </row>
    <row r="2969" spans="1:28" x14ac:dyDescent="0.25">
      <c r="A2969" t="s">
        <v>17256</v>
      </c>
      <c r="B2969" t="s">
        <v>307</v>
      </c>
      <c r="C2969" t="s">
        <v>8047</v>
      </c>
      <c r="D2969" t="s">
        <v>372</v>
      </c>
      <c r="E2969" t="s">
        <v>102</v>
      </c>
      <c r="F2969" t="s">
        <v>32</v>
      </c>
      <c r="G2969" t="s">
        <v>25</v>
      </c>
      <c r="H2969">
        <v>511</v>
      </c>
      <c r="I2969">
        <v>363</v>
      </c>
      <c r="J2969">
        <v>41</v>
      </c>
      <c r="K2969" t="s">
        <v>1877</v>
      </c>
      <c r="L2969">
        <v>317</v>
      </c>
      <c r="M2969">
        <v>84</v>
      </c>
      <c r="N2969">
        <v>169</v>
      </c>
      <c r="O2969">
        <v>-765</v>
      </c>
      <c r="P2969">
        <v>144892</v>
      </c>
      <c r="Q2969">
        <v>200379</v>
      </c>
      <c r="R2969">
        <v>7</v>
      </c>
      <c r="S2969">
        <v>33112493</v>
      </c>
      <c r="U2969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2969" t="str">
        <f>IFERROR(MID(spotify_top_songs_audio_features[[#This Row],[artist_names]],SEARCH(",",spotify_top_songs_audio_features[[#This Row],[artist_names]])+2,99),"")</f>
        <v/>
      </c>
      <c r="W2969" t="str">
        <f>spotify_top_songs_audio_features[[#This Row],[source]]</f>
        <v>Darkroom</v>
      </c>
      <c r="X2969" s="1">
        <f>spotify_top_songs_audio_features[[#This Row],[streams]]</f>
        <v>33112493</v>
      </c>
      <c r="Y2969" t="str">
        <f>IF(Tabela2[[#This Row],[feat]]="","","Feat")</f>
        <v/>
      </c>
      <c r="Z2969" s="17" t="str">
        <f>CONCATENATE(INT(spotify_top_songs_audio_features[[#This Row],[duration_ms]]/(60*1000)),":",MOD(INT(spotify_top_songs_audio_features[[#This Row],[duration_ms]]/1000),60))</f>
        <v>3:20</v>
      </c>
      <c r="AA29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969" t="str">
        <f>spotify_top_songs_audio_features[[#This Row],[track_name]]</f>
        <v>ocean eyes</v>
      </c>
    </row>
    <row r="2970" spans="1:28" x14ac:dyDescent="0.25">
      <c r="A2970" t="s">
        <v>14778</v>
      </c>
      <c r="B2970" t="s">
        <v>7579</v>
      </c>
      <c r="C2970" t="s">
        <v>14779</v>
      </c>
      <c r="D2970" t="s">
        <v>397</v>
      </c>
      <c r="E2970" t="s">
        <v>97</v>
      </c>
      <c r="F2970" t="s">
        <v>32</v>
      </c>
      <c r="G2970" t="s">
        <v>25</v>
      </c>
      <c r="H2970">
        <v>913</v>
      </c>
      <c r="I2970">
        <v>608</v>
      </c>
      <c r="J2970">
        <v>234</v>
      </c>
      <c r="K2970" t="s">
        <v>6988</v>
      </c>
      <c r="L2970">
        <v>0</v>
      </c>
      <c r="M2970">
        <v>533</v>
      </c>
      <c r="N2970">
        <v>578</v>
      </c>
      <c r="O2970">
        <v>-6839</v>
      </c>
      <c r="P2970">
        <v>97063</v>
      </c>
      <c r="Q2970">
        <v>149569</v>
      </c>
      <c r="R2970">
        <v>4</v>
      </c>
      <c r="S2970">
        <v>33107821</v>
      </c>
      <c r="U297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2970" t="str">
        <f>IFERROR(MID(spotify_top_songs_audio_features[[#This Row],[artist_names]],SEARCH(",",spotify_top_songs_audio_features[[#This Row],[artist_names]])+2,99),"")</f>
        <v>Giggs</v>
      </c>
      <c r="W2970" t="str">
        <f>spotify_top_songs_audio_features[[#This Row],[source]]</f>
        <v>Cash Money Records/Young Money Ent./Universal Rec.</v>
      </c>
      <c r="X2970" s="1">
        <f>spotify_top_songs_audio_features[[#This Row],[streams]]</f>
        <v>33107821</v>
      </c>
      <c r="Y2970" t="str">
        <f>IF(Tabela2[[#This Row],[feat]]="","","Feat")</f>
        <v>Feat</v>
      </c>
      <c r="Z2970" s="17" t="str">
        <f>CONCATENATE(INT(spotify_top_songs_audio_features[[#This Row],[duration_ms]]/(60*1000)),":",MOD(INT(spotify_top_songs_audio_features[[#This Row],[duration_ms]]/1000),60))</f>
        <v>2:29</v>
      </c>
      <c r="AA29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970" t="str">
        <f>spotify_top_songs_audio_features[[#This Row],[track_name]]</f>
        <v>No Long Talk</v>
      </c>
    </row>
    <row r="2971" spans="1:28" x14ac:dyDescent="0.25">
      <c r="A2971" t="s">
        <v>4321</v>
      </c>
      <c r="B2971" t="s">
        <v>4322</v>
      </c>
      <c r="C2971" t="s">
        <v>4323</v>
      </c>
      <c r="D2971" t="s">
        <v>2439</v>
      </c>
      <c r="E2971" t="s">
        <v>142</v>
      </c>
      <c r="F2971" t="s">
        <v>24</v>
      </c>
      <c r="G2971" t="s">
        <v>25</v>
      </c>
      <c r="H2971">
        <v>527</v>
      </c>
      <c r="I2971">
        <v>768</v>
      </c>
      <c r="J2971">
        <v>304</v>
      </c>
      <c r="K2971" t="s">
        <v>2409</v>
      </c>
      <c r="L2971">
        <v>2.3599999999999999E-4</v>
      </c>
      <c r="M2971">
        <v>304</v>
      </c>
      <c r="N2971">
        <v>799</v>
      </c>
      <c r="O2971">
        <v>-7557</v>
      </c>
      <c r="P2971">
        <v>9175</v>
      </c>
      <c r="Q2971">
        <v>180833</v>
      </c>
      <c r="R2971">
        <v>10</v>
      </c>
      <c r="S2971">
        <v>33095492</v>
      </c>
      <c r="U2971" t="str">
        <f>IFERROR(LEFT(spotify_top_songs_audio_features[[#This Row],[artist_names]],SEARCH(",",spotify_top_songs_audio_features[[#This Row],[artist_names]])-1),spotify_top_songs_audio_features[[#This Row],[artist_names]])</f>
        <v>The Ronettes</v>
      </c>
      <c r="V2971" t="str">
        <f>IFERROR(MID(spotify_top_songs_audio_features[[#This Row],[artist_names]],SEARCH(",",spotify_top_songs_audio_features[[#This Row],[artist_names]])+2,99),"")</f>
        <v/>
      </c>
      <c r="W2971" t="str">
        <f>spotify_top_songs_audio_features[[#This Row],[source]]</f>
        <v>Legacy Recordings</v>
      </c>
      <c r="X2971" s="1">
        <f>spotify_top_songs_audio_features[[#This Row],[streams]]</f>
        <v>33095492</v>
      </c>
      <c r="Y2971" t="str">
        <f>IF(Tabela2[[#This Row],[feat]]="","","Feat")</f>
        <v/>
      </c>
      <c r="Z2971" s="17" t="str">
        <f>CONCATENATE(INT(spotify_top_songs_audio_features[[#This Row],[duration_ms]]/(60*1000)),":",MOD(INT(spotify_top_songs_audio_features[[#This Row],[duration_ms]]/1000),60))</f>
        <v>3:0</v>
      </c>
      <c r="AA29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971" t="str">
        <f>spotify_top_songs_audio_features[[#This Row],[track_name]]</f>
        <v>Sleigh Ride</v>
      </c>
    </row>
    <row r="2972" spans="1:28" x14ac:dyDescent="0.25">
      <c r="A2972" t="s">
        <v>10582</v>
      </c>
      <c r="B2972" t="s">
        <v>888</v>
      </c>
      <c r="C2972" t="s">
        <v>2843</v>
      </c>
      <c r="D2972" t="s">
        <v>436</v>
      </c>
      <c r="E2972" t="s">
        <v>70</v>
      </c>
      <c r="F2972" t="s">
        <v>24</v>
      </c>
      <c r="G2972" t="s">
        <v>25</v>
      </c>
      <c r="H2972">
        <v>471</v>
      </c>
      <c r="I2972">
        <v>396</v>
      </c>
      <c r="J2972">
        <v>336</v>
      </c>
      <c r="K2972" t="s">
        <v>2844</v>
      </c>
      <c r="L2972">
        <v>0</v>
      </c>
      <c r="M2972">
        <v>729</v>
      </c>
      <c r="N2972">
        <v>263</v>
      </c>
      <c r="O2972">
        <v>-6654</v>
      </c>
      <c r="P2972">
        <v>149609</v>
      </c>
      <c r="Q2972">
        <v>215507</v>
      </c>
      <c r="R2972">
        <v>4</v>
      </c>
      <c r="S2972">
        <v>33057681</v>
      </c>
      <c r="U2972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2972" t="str">
        <f>IFERROR(MID(spotify_top_songs_audio_features[[#This Row],[artist_names]],SEARCH(",",spotify_top_songs_audio_features[[#This Row],[artist_names]])+2,99),"")</f>
        <v/>
      </c>
      <c r="W2972" t="str">
        <f>spotify_top_songs_audio_features[[#This Row],[source]]</f>
        <v>Atlantic Records UK</v>
      </c>
      <c r="X2972" s="1">
        <f>spotify_top_songs_audio_features[[#This Row],[streams]]</f>
        <v>33057681</v>
      </c>
      <c r="Y2972" t="str">
        <f>IF(Tabela2[[#This Row],[feat]]="","","Feat")</f>
        <v/>
      </c>
      <c r="Z2972" s="17" t="str">
        <f>CONCATENATE(INT(spotify_top_songs_audio_features[[#This Row],[duration_ms]]/(60*1000)),":",MOD(INT(spotify_top_songs_audio_features[[#This Row],[duration_ms]]/1000),60))</f>
        <v>3:35</v>
      </c>
      <c r="AA29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972" t="str">
        <f>spotify_top_songs_audio_features[[#This Row],[track_name]]</f>
        <v>Visiting Hours</v>
      </c>
    </row>
    <row r="2973" spans="1:28" x14ac:dyDescent="0.25">
      <c r="A2973" t="s">
        <v>12311</v>
      </c>
      <c r="B2973" t="s">
        <v>7397</v>
      </c>
      <c r="C2973" t="s">
        <v>7398</v>
      </c>
      <c r="D2973" t="s">
        <v>171</v>
      </c>
      <c r="E2973" t="s">
        <v>469</v>
      </c>
      <c r="F2973" t="s">
        <v>32</v>
      </c>
      <c r="G2973" t="s">
        <v>25</v>
      </c>
      <c r="H2973">
        <v>729</v>
      </c>
      <c r="I2973">
        <v>589</v>
      </c>
      <c r="J2973">
        <v>483</v>
      </c>
      <c r="K2973" t="s">
        <v>49</v>
      </c>
      <c r="L2973">
        <v>0</v>
      </c>
      <c r="M2973">
        <v>305</v>
      </c>
      <c r="N2973">
        <v>349</v>
      </c>
      <c r="O2973">
        <v>-9871</v>
      </c>
      <c r="P2973">
        <v>95065</v>
      </c>
      <c r="Q2973">
        <v>195133</v>
      </c>
      <c r="R2973">
        <v>7</v>
      </c>
      <c r="S2973">
        <v>33026760</v>
      </c>
      <c r="U2973" t="str">
        <f>IFERROR(LEFT(spotify_top_songs_audio_features[[#This Row],[artist_names]],SEARCH(",",spotify_top_songs_audio_features[[#This Row],[artist_names]])-1),spotify_top_songs_audio_features[[#This Row],[artist_names]])</f>
        <v>Mahmood</v>
      </c>
      <c r="V2973" t="str">
        <f>IFERROR(MID(spotify_top_songs_audio_features[[#This Row],[artist_names]],SEARCH(",",spotify_top_songs_audio_features[[#This Row],[artist_names]])+2,99),"")</f>
        <v/>
      </c>
      <c r="W2973" t="str">
        <f>spotify_top_songs_audio_features[[#This Row],[source]]</f>
        <v>Universal Music Italia srL.</v>
      </c>
      <c r="X2973" s="1">
        <f>spotify_top_songs_audio_features[[#This Row],[streams]]</f>
        <v>33026760</v>
      </c>
      <c r="Y2973" t="str">
        <f>IF(Tabela2[[#This Row],[feat]]="","","Feat")</f>
        <v/>
      </c>
      <c r="Z2973" s="17" t="str">
        <f>CONCATENATE(INT(spotify_top_songs_audio_features[[#This Row],[duration_ms]]/(60*1000)),":",MOD(INT(spotify_top_songs_audio_features[[#This Row],[duration_ms]]/1000),60))</f>
        <v>3:15</v>
      </c>
      <c r="AA29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2973" t="str">
        <f>spotify_top_songs_audio_features[[#This Row],[track_name]]</f>
        <v>Soldi</v>
      </c>
    </row>
    <row r="2974" spans="1:28" x14ac:dyDescent="0.25">
      <c r="A2974" t="s">
        <v>12974</v>
      </c>
      <c r="B2974" t="s">
        <v>6500</v>
      </c>
      <c r="C2974" t="s">
        <v>12975</v>
      </c>
      <c r="D2974" t="s">
        <v>903</v>
      </c>
      <c r="E2974" t="s">
        <v>58</v>
      </c>
      <c r="F2974" t="s">
        <v>32</v>
      </c>
      <c r="G2974" t="s">
        <v>25</v>
      </c>
      <c r="H2974">
        <v>885</v>
      </c>
      <c r="I2974">
        <v>578</v>
      </c>
      <c r="J2974">
        <v>783</v>
      </c>
      <c r="K2974" t="s">
        <v>6136</v>
      </c>
      <c r="L2974">
        <v>903</v>
      </c>
      <c r="M2974">
        <v>102</v>
      </c>
      <c r="N2974">
        <v>388</v>
      </c>
      <c r="O2974">
        <v>-7416</v>
      </c>
      <c r="P2974">
        <v>131999</v>
      </c>
      <c r="Q2974">
        <v>178933</v>
      </c>
      <c r="R2974">
        <v>7</v>
      </c>
      <c r="S2974">
        <v>33011440</v>
      </c>
      <c r="U2974" t="str">
        <f>IFERROR(LEFT(spotify_top_songs_audio_features[[#This Row],[artist_names]],SEARCH(",",spotify_top_songs_audio_features[[#This Row],[artist_names]])-1),spotify_top_songs_audio_features[[#This Row],[artist_names]])</f>
        <v>Pashanim</v>
      </c>
      <c r="V2974" t="str">
        <f>IFERROR(MID(spotify_top_songs_audio_features[[#This Row],[artist_names]],SEARCH(",",spotify_top_songs_audio_features[[#This Row],[artist_names]])+2,99),"")</f>
        <v/>
      </c>
      <c r="W2974" t="str">
        <f>spotify_top_songs_audio_features[[#This Row],[source]]</f>
        <v>Urban</v>
      </c>
      <c r="X2974" s="1">
        <f>spotify_top_songs_audio_features[[#This Row],[streams]]</f>
        <v>33011440</v>
      </c>
      <c r="Y2974" t="str">
        <f>IF(Tabela2[[#This Row],[feat]]="","","Feat")</f>
        <v/>
      </c>
      <c r="Z2974" s="17" t="str">
        <f>CONCATENATE(INT(spotify_top_songs_audio_features[[#This Row],[duration_ms]]/(60*1000)),":",MOD(INT(spotify_top_songs_audio_features[[#This Row],[duration_ms]]/1000),60))</f>
        <v>2:58</v>
      </c>
      <c r="AA29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74" t="str">
        <f>spotify_top_songs_audio_features[[#This Row],[track_name]]</f>
        <v>Airwaves</v>
      </c>
    </row>
    <row r="2975" spans="1:28" x14ac:dyDescent="0.25">
      <c r="A2975" t="s">
        <v>2809</v>
      </c>
      <c r="B2975" t="s">
        <v>2810</v>
      </c>
      <c r="C2975" t="s">
        <v>2811</v>
      </c>
      <c r="D2975" t="s">
        <v>282</v>
      </c>
      <c r="E2975" t="s">
        <v>86</v>
      </c>
      <c r="F2975" t="s">
        <v>24</v>
      </c>
      <c r="G2975" t="s">
        <v>25</v>
      </c>
      <c r="H2975">
        <v>764</v>
      </c>
      <c r="I2975">
        <v>555</v>
      </c>
      <c r="J2975">
        <v>604</v>
      </c>
      <c r="K2975" t="s">
        <v>904</v>
      </c>
      <c r="L2975">
        <v>0</v>
      </c>
      <c r="M2975">
        <v>824</v>
      </c>
      <c r="N2975">
        <v>255</v>
      </c>
      <c r="O2975">
        <v>-6414</v>
      </c>
      <c r="P2975">
        <v>111004</v>
      </c>
      <c r="Q2975">
        <v>169227</v>
      </c>
      <c r="R2975">
        <v>7</v>
      </c>
      <c r="S2975">
        <v>33003595</v>
      </c>
      <c r="U2975" t="str">
        <f>IFERROR(LEFT(spotify_top_songs_audio_features[[#This Row],[artist_names]],SEARCH(",",spotify_top_songs_audio_features[[#This Row],[artist_names]])-1),spotify_top_songs_audio_features[[#This Row],[artist_names]])</f>
        <v>Diplo</v>
      </c>
      <c r="V2975" t="str">
        <f>IFERROR(MID(spotify_top_songs_audio_features[[#This Row],[artist_names]],SEARCH(",",spotify_top_songs_audio_features[[#This Row],[artist_names]])+2,99),"")</f>
        <v>Morgan Wallen</v>
      </c>
      <c r="W2975" t="str">
        <f>spotify_top_songs_audio_features[[#This Row],[source]]</f>
        <v>Columbia</v>
      </c>
      <c r="X2975" s="1">
        <f>spotify_top_songs_audio_features[[#This Row],[streams]]</f>
        <v>33003595</v>
      </c>
      <c r="Y2975" t="str">
        <f>IF(Tabela2[[#This Row],[feat]]="","","Feat")</f>
        <v>Feat</v>
      </c>
      <c r="Z2975" s="17" t="str">
        <f>CONCATENATE(INT(spotify_top_songs_audio_features[[#This Row],[duration_ms]]/(60*1000)),":",MOD(INT(spotify_top_songs_audio_features[[#This Row],[duration_ms]]/1000),60))</f>
        <v>2:49</v>
      </c>
      <c r="AA29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975" t="str">
        <f>spotify_top_songs_audio_features[[#This Row],[track_name]]</f>
        <v>Heartless (feat. Morgan Wallen)</v>
      </c>
    </row>
    <row r="2976" spans="1:28" x14ac:dyDescent="0.25">
      <c r="A2976" t="s">
        <v>9565</v>
      </c>
      <c r="B2976" t="s">
        <v>9566</v>
      </c>
      <c r="C2976" t="s">
        <v>9567</v>
      </c>
      <c r="D2976" t="s">
        <v>1938</v>
      </c>
      <c r="E2976" t="s">
        <v>102</v>
      </c>
      <c r="F2976" t="s">
        <v>24</v>
      </c>
      <c r="G2976" t="s">
        <v>25</v>
      </c>
      <c r="H2976">
        <v>811</v>
      </c>
      <c r="I2976">
        <v>807</v>
      </c>
      <c r="J2976">
        <v>1</v>
      </c>
      <c r="K2976" t="s">
        <v>8884</v>
      </c>
      <c r="L2976">
        <v>0</v>
      </c>
      <c r="M2976">
        <v>977</v>
      </c>
      <c r="N2976">
        <v>766</v>
      </c>
      <c r="O2976">
        <v>-2681</v>
      </c>
      <c r="P2976">
        <v>11501</v>
      </c>
      <c r="Q2976">
        <v>164949</v>
      </c>
      <c r="R2976">
        <v>6</v>
      </c>
      <c r="S2976">
        <v>32946984</v>
      </c>
      <c r="U2976" t="str">
        <f>IFERROR(LEFT(spotify_top_songs_audio_features[[#This Row],[artist_names]],SEARCH(",",spotify_top_songs_audio_features[[#This Row],[artist_names]])-1),spotify_top_songs_audio_features[[#This Row],[artist_names]])</f>
        <v>Gusttavo Lima</v>
      </c>
      <c r="V2976" t="str">
        <f>IFERROR(MID(spotify_top_songs_audio_features[[#This Row],[artist_names]],SEARCH(",",spotify_top_songs_audio_features[[#This Row],[artist_names]])+2,99),"")</f>
        <v/>
      </c>
      <c r="W2976" t="str">
        <f>spotify_top_songs_audio_features[[#This Row],[source]]</f>
        <v>Sony Music Entertainment</v>
      </c>
      <c r="X2976" s="1">
        <f>spotify_top_songs_audio_features[[#This Row],[streams]]</f>
        <v>32946984</v>
      </c>
      <c r="Y2976" t="str">
        <f>IF(Tabela2[[#This Row],[feat]]="","","Feat")</f>
        <v/>
      </c>
      <c r="Z2976" s="17" t="str">
        <f>CONCATENATE(INT(spotify_top_songs_audio_features[[#This Row],[duration_ms]]/(60*1000)),":",MOD(INT(spotify_top_songs_audio_features[[#This Row],[duration_ms]]/1000),60))</f>
        <v>2:44</v>
      </c>
      <c r="AA29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976" t="str">
        <f>spotify_top_songs_audio_features[[#This Row],[track_name]]</f>
        <v>Nota de Repúdio - Ao Vivo</v>
      </c>
    </row>
    <row r="2977" spans="1:28" x14ac:dyDescent="0.25">
      <c r="A2977" t="s">
        <v>9121</v>
      </c>
      <c r="B2977" t="s">
        <v>3311</v>
      </c>
      <c r="C2977" t="s">
        <v>3312</v>
      </c>
      <c r="D2977" t="s">
        <v>85</v>
      </c>
      <c r="E2977" t="s">
        <v>31</v>
      </c>
      <c r="F2977" t="s">
        <v>32</v>
      </c>
      <c r="G2977" t="s">
        <v>25</v>
      </c>
      <c r="H2977">
        <v>585</v>
      </c>
      <c r="I2977">
        <v>782</v>
      </c>
      <c r="J2977">
        <v>897</v>
      </c>
      <c r="K2977" t="s">
        <v>521</v>
      </c>
      <c r="L2977">
        <v>0</v>
      </c>
      <c r="M2977">
        <v>156</v>
      </c>
      <c r="N2977">
        <v>521</v>
      </c>
      <c r="O2977">
        <v>-4101</v>
      </c>
      <c r="P2977">
        <v>121908</v>
      </c>
      <c r="Q2977">
        <v>169303</v>
      </c>
      <c r="R2977">
        <v>9</v>
      </c>
      <c r="S2977">
        <v>32929621</v>
      </c>
      <c r="U2977" t="str">
        <f>IFERROR(LEFT(spotify_top_songs_audio_features[[#This Row],[artist_names]],SEARCH(",",spotify_top_songs_audio_features[[#This Row],[artist_names]])-1),spotify_top_songs_audio_features[[#This Row],[artist_names]])</f>
        <v>Jax Jones</v>
      </c>
      <c r="V2977" t="str">
        <f>IFERROR(MID(spotify_top_songs_audio_features[[#This Row],[artist_names]],SEARCH(",",spotify_top_songs_audio_features[[#This Row],[artist_names]])+2,99),"")</f>
        <v>Martin Solveig, Madison Beer, Europa</v>
      </c>
      <c r="W2977" t="str">
        <f>spotify_top_songs_audio_features[[#This Row],[source]]</f>
        <v>Polydor Records</v>
      </c>
      <c r="X2977" s="1">
        <f>spotify_top_songs_audio_features[[#This Row],[streams]]</f>
        <v>32929621</v>
      </c>
      <c r="Y2977" t="str">
        <f>IF(Tabela2[[#This Row],[feat]]="","","Feat")</f>
        <v>Feat</v>
      </c>
      <c r="Z2977" s="17" t="str">
        <f>CONCATENATE(INT(spotify_top_songs_audio_features[[#This Row],[duration_ms]]/(60*1000)),":",MOD(INT(spotify_top_songs_audio_features[[#This Row],[duration_ms]]/1000),60))</f>
        <v>2:49</v>
      </c>
      <c r="AA29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77" t="str">
        <f>spotify_top_songs_audio_features[[#This Row],[track_name]]</f>
        <v>All Day And Night</v>
      </c>
    </row>
    <row r="2978" spans="1:28" x14ac:dyDescent="0.25">
      <c r="A2978" t="s">
        <v>9028</v>
      </c>
      <c r="B2978" t="s">
        <v>633</v>
      </c>
      <c r="C2978" t="s">
        <v>9029</v>
      </c>
      <c r="D2978" t="s">
        <v>2600</v>
      </c>
      <c r="E2978" t="s">
        <v>177</v>
      </c>
      <c r="F2978" t="s">
        <v>32</v>
      </c>
      <c r="G2978" t="s">
        <v>25</v>
      </c>
      <c r="H2978">
        <v>728</v>
      </c>
      <c r="I2978">
        <v>741</v>
      </c>
      <c r="J2978">
        <v>473</v>
      </c>
      <c r="K2978" t="s">
        <v>9030</v>
      </c>
      <c r="L2978">
        <v>206</v>
      </c>
      <c r="M2978">
        <v>33</v>
      </c>
      <c r="N2978">
        <v>31</v>
      </c>
      <c r="O2978">
        <v>-7075</v>
      </c>
      <c r="P2978">
        <v>123006</v>
      </c>
      <c r="Q2978">
        <v>212166</v>
      </c>
      <c r="R2978">
        <v>3</v>
      </c>
      <c r="S2978">
        <v>32918383</v>
      </c>
      <c r="U2978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2978" t="str">
        <f>IFERROR(MID(spotify_top_songs_audio_features[[#This Row],[artist_names]],SEARCH(",",spotify_top_songs_audio_features[[#This Row],[artist_names]])+2,99),"")</f>
        <v/>
      </c>
      <c r="W2978" t="str">
        <f>spotify_top_songs_audio_features[[#This Row],[source]]</f>
        <v>XO / Republic Records</v>
      </c>
      <c r="X2978" s="1">
        <f>spotify_top_songs_audio_features[[#This Row],[streams]]</f>
        <v>32918383</v>
      </c>
      <c r="Y2978" t="str">
        <f>IF(Tabela2[[#This Row],[feat]]="","","Feat")</f>
        <v/>
      </c>
      <c r="Z2978" s="17" t="str">
        <f>CONCATENATE(INT(spotify_top_songs_audio_features[[#This Row],[duration_ms]]/(60*1000)),":",MOD(INT(spotify_top_songs_audio_features[[#This Row],[duration_ms]]/1000),60))</f>
        <v>3:32</v>
      </c>
      <c r="AA29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978" t="str">
        <f>spotify_top_songs_audio_features[[#This Row],[track_name]]</f>
        <v>Gasoline</v>
      </c>
    </row>
    <row r="2979" spans="1:28" x14ac:dyDescent="0.25">
      <c r="A2979" t="s">
        <v>15587</v>
      </c>
      <c r="B2979" t="s">
        <v>588</v>
      </c>
      <c r="C2979" t="s">
        <v>15588</v>
      </c>
      <c r="D2979" t="s">
        <v>390</v>
      </c>
      <c r="E2979" t="s">
        <v>31</v>
      </c>
      <c r="F2979" t="s">
        <v>24</v>
      </c>
      <c r="G2979" t="s">
        <v>25</v>
      </c>
      <c r="H2979">
        <v>624</v>
      </c>
      <c r="I2979">
        <v>806</v>
      </c>
      <c r="J2979">
        <v>437</v>
      </c>
      <c r="K2979" t="s">
        <v>15589</v>
      </c>
      <c r="L2979">
        <v>0</v>
      </c>
      <c r="M2979">
        <v>872</v>
      </c>
      <c r="N2979">
        <v>528</v>
      </c>
      <c r="O2979">
        <v>-5957</v>
      </c>
      <c r="P2979">
        <v>149999</v>
      </c>
      <c r="Q2979">
        <v>207520</v>
      </c>
      <c r="R2979">
        <v>7</v>
      </c>
      <c r="S2979">
        <v>32917985</v>
      </c>
      <c r="U2979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2979" t="str">
        <f>IFERROR(MID(spotify_top_songs_audio_features[[#This Row],[artist_names]],SEARCH(",",spotify_top_songs_audio_features[[#This Row],[artist_names]])+2,99),"")</f>
        <v/>
      </c>
      <c r="W2979" t="str">
        <f>spotify_top_songs_audio_features[[#This Row],[source]]</f>
        <v>Disruptor Records/Columbia</v>
      </c>
      <c r="X2979" s="1">
        <f>spotify_top_songs_audio_features[[#This Row],[streams]]</f>
        <v>32917985</v>
      </c>
      <c r="Y2979" t="str">
        <f>IF(Tabela2[[#This Row],[feat]]="","","Feat")</f>
        <v/>
      </c>
      <c r="Z2979" s="17" t="str">
        <f>CONCATENATE(INT(spotify_top_songs_audio_features[[#This Row],[duration_ms]]/(60*1000)),":",MOD(INT(spotify_top_songs_audio_features[[#This Row],[duration_ms]]/1000),60))</f>
        <v>3:27</v>
      </c>
      <c r="AA29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79" t="str">
        <f>spotify_top_songs_audio_features[[#This Row],[track_name]]</f>
        <v>Break Up Every Night</v>
      </c>
    </row>
    <row r="2980" spans="1:28" x14ac:dyDescent="0.25">
      <c r="A2980" t="s">
        <v>17611</v>
      </c>
      <c r="B2980" t="s">
        <v>624</v>
      </c>
      <c r="C2980" t="s">
        <v>17612</v>
      </c>
      <c r="D2980" t="s">
        <v>141</v>
      </c>
      <c r="E2980" t="s">
        <v>142</v>
      </c>
      <c r="F2980" t="s">
        <v>24</v>
      </c>
      <c r="G2980" t="s">
        <v>25</v>
      </c>
      <c r="H2980">
        <v>71</v>
      </c>
      <c r="I2980">
        <v>81</v>
      </c>
      <c r="J2980">
        <v>854</v>
      </c>
      <c r="K2980" t="s">
        <v>1462</v>
      </c>
      <c r="L2980">
        <v>132</v>
      </c>
      <c r="M2980">
        <v>154</v>
      </c>
      <c r="N2980">
        <v>184</v>
      </c>
      <c r="O2980">
        <v>-5507</v>
      </c>
      <c r="P2980">
        <v>92041</v>
      </c>
      <c r="Q2980">
        <v>159282</v>
      </c>
      <c r="R2980">
        <v>4</v>
      </c>
      <c r="S2980">
        <v>32787719</v>
      </c>
      <c r="U298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2980" t="str">
        <f>IFERROR(MID(spotify_top_songs_audio_features[[#This Row],[artist_names]],SEARCH(",",spotify_top_songs_audio_features[[#This Row],[artist_names]])+2,99),"")</f>
        <v/>
      </c>
      <c r="W2980" t="str">
        <f>spotify_top_songs_audio_features[[#This Row],[source]]</f>
        <v>Rimas Entertainment LLC</v>
      </c>
      <c r="X2980" s="1">
        <f>spotify_top_songs_audio_features[[#This Row],[streams]]</f>
        <v>32787719</v>
      </c>
      <c r="Y2980" t="str">
        <f>IF(Tabela2[[#This Row],[feat]]="","","Feat")</f>
        <v/>
      </c>
      <c r="Z2980" s="17" t="str">
        <f>CONCATENATE(INT(spotify_top_songs_audio_features[[#This Row],[duration_ms]]/(60*1000)),":",MOD(INT(spotify_top_songs_audio_features[[#This Row],[duration_ms]]/1000),60))</f>
        <v>2:39</v>
      </c>
      <c r="AA29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980" t="str">
        <f>spotify_top_songs_audio_features[[#This Row],[track_name]]</f>
        <v>Soliá</v>
      </c>
    </row>
    <row r="2981" spans="1:28" x14ac:dyDescent="0.25">
      <c r="A2981" t="s">
        <v>16489</v>
      </c>
      <c r="B2981" t="s">
        <v>15050</v>
      </c>
      <c r="C2981" t="s">
        <v>16490</v>
      </c>
      <c r="D2981" t="s">
        <v>1927</v>
      </c>
      <c r="E2981" t="s">
        <v>142</v>
      </c>
      <c r="F2981" t="s">
        <v>24</v>
      </c>
      <c r="G2981" t="s">
        <v>25</v>
      </c>
      <c r="H2981">
        <v>65</v>
      </c>
      <c r="I2981">
        <v>584</v>
      </c>
      <c r="J2981">
        <v>307</v>
      </c>
      <c r="K2981" t="s">
        <v>643</v>
      </c>
      <c r="L2981">
        <v>1.54E-4</v>
      </c>
      <c r="M2981">
        <v>42</v>
      </c>
      <c r="N2981">
        <v>37</v>
      </c>
      <c r="O2981">
        <v>-8286</v>
      </c>
      <c r="P2981">
        <v>180088</v>
      </c>
      <c r="Q2981">
        <v>202227</v>
      </c>
      <c r="R2981">
        <v>3</v>
      </c>
      <c r="S2981">
        <v>32766804</v>
      </c>
      <c r="U2981" t="str">
        <f>IFERROR(LEFT(spotify_top_songs_audio_features[[#This Row],[artist_names]],SEARCH(",",spotify_top_songs_audio_features[[#This Row],[artist_names]])-1),spotify_top_songs_audio_features[[#This Row],[artist_names]])</f>
        <v>Jessica Darrow</v>
      </c>
      <c r="V2981" t="str">
        <f>IFERROR(MID(spotify_top_songs_audio_features[[#This Row],[artist_names]],SEARCH(",",spotify_top_songs_audio_features[[#This Row],[artist_names]])+2,99),"")</f>
        <v/>
      </c>
      <c r="W2981" t="str">
        <f>spotify_top_songs_audio_features[[#This Row],[source]]</f>
        <v>Walt Disney Records</v>
      </c>
      <c r="X2981" s="1">
        <f>spotify_top_songs_audio_features[[#This Row],[streams]]</f>
        <v>32766804</v>
      </c>
      <c r="Y2981" t="str">
        <f>IF(Tabela2[[#This Row],[feat]]="","","Feat")</f>
        <v/>
      </c>
      <c r="Z2981" s="17" t="str">
        <f>CONCATENATE(INT(spotify_top_songs_audio_features[[#This Row],[duration_ms]]/(60*1000)),":",MOD(INT(spotify_top_songs_audio_features[[#This Row],[duration_ms]]/1000),60))</f>
        <v>3:22</v>
      </c>
      <c r="AA29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981" t="str">
        <f>spotify_top_songs_audio_features[[#This Row],[track_name]]</f>
        <v>Surface Pressure</v>
      </c>
    </row>
    <row r="2982" spans="1:28" x14ac:dyDescent="0.25">
      <c r="A2982" t="s">
        <v>10627</v>
      </c>
      <c r="B2982" t="s">
        <v>504</v>
      </c>
      <c r="C2982" t="s">
        <v>10628</v>
      </c>
      <c r="D2982" t="s">
        <v>506</v>
      </c>
      <c r="E2982" t="s">
        <v>102</v>
      </c>
      <c r="F2982" t="s">
        <v>32</v>
      </c>
      <c r="G2982" t="s">
        <v>25</v>
      </c>
      <c r="H2982">
        <v>574</v>
      </c>
      <c r="I2982">
        <v>593</v>
      </c>
      <c r="J2982">
        <v>463</v>
      </c>
      <c r="K2982" t="s">
        <v>10629</v>
      </c>
      <c r="L2982">
        <v>1.55E-4</v>
      </c>
      <c r="M2982">
        <v>966</v>
      </c>
      <c r="N2982">
        <v>355</v>
      </c>
      <c r="O2982">
        <v>-5731</v>
      </c>
      <c r="P2982">
        <v>128073</v>
      </c>
      <c r="Q2982">
        <v>194686</v>
      </c>
      <c r="R2982">
        <v>5</v>
      </c>
      <c r="S2982">
        <v>32760024</v>
      </c>
      <c r="U2982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2982" t="str">
        <f>IFERROR(MID(spotify_top_songs_audio_features[[#This Row],[artist_names]],SEARCH(",",spotify_top_songs_audio_features[[#This Row],[artist_names]])+2,99),"")</f>
        <v/>
      </c>
      <c r="W2982" t="str">
        <f>spotify_top_songs_audio_features[[#This Row],[source]]</f>
        <v>Syco Music/Epic</v>
      </c>
      <c r="X2982" s="1">
        <f>spotify_top_songs_audio_features[[#This Row],[streams]]</f>
        <v>32760024</v>
      </c>
      <c r="Y2982" t="str">
        <f>IF(Tabela2[[#This Row],[feat]]="","","Feat")</f>
        <v/>
      </c>
      <c r="Z2982" s="17" t="str">
        <f>CONCATENATE(INT(spotify_top_songs_audio_features[[#This Row],[duration_ms]]/(60*1000)),":",MOD(INT(spotify_top_songs_audio_features[[#This Row],[duration_ms]]/1000),60))</f>
        <v>3:14</v>
      </c>
      <c r="AA29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982" t="str">
        <f>spotify_top_songs_audio_features[[#This Row],[track_name]]</f>
        <v>Easy</v>
      </c>
    </row>
    <row r="2983" spans="1:28" x14ac:dyDescent="0.25">
      <c r="A2983" t="s">
        <v>10029</v>
      </c>
      <c r="B2983" t="s">
        <v>588</v>
      </c>
      <c r="C2983" t="s">
        <v>10030</v>
      </c>
      <c r="D2983" t="s">
        <v>390</v>
      </c>
      <c r="E2983" t="s">
        <v>86</v>
      </c>
      <c r="F2983" t="s">
        <v>32</v>
      </c>
      <c r="G2983" t="s">
        <v>25</v>
      </c>
      <c r="H2983">
        <v>471</v>
      </c>
      <c r="I2983">
        <v>755</v>
      </c>
      <c r="J2983">
        <v>455</v>
      </c>
      <c r="K2983" t="s">
        <v>10031</v>
      </c>
      <c r="L2983">
        <v>0</v>
      </c>
      <c r="M2983">
        <v>368</v>
      </c>
      <c r="N2983">
        <v>512</v>
      </c>
      <c r="O2983">
        <v>-6612</v>
      </c>
      <c r="P2983">
        <v>154801</v>
      </c>
      <c r="Q2983">
        <v>224027</v>
      </c>
      <c r="R2983">
        <v>5</v>
      </c>
      <c r="S2983">
        <v>32756800</v>
      </c>
      <c r="U2983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2983" t="str">
        <f>IFERROR(MID(spotify_top_songs_audio_features[[#This Row],[artist_names]],SEARCH(",",spotify_top_songs_audio_features[[#This Row],[artist_names]])+2,99),"")</f>
        <v/>
      </c>
      <c r="W2983" t="str">
        <f>spotify_top_songs_audio_features[[#This Row],[source]]</f>
        <v>Disruptor Records/Columbia</v>
      </c>
      <c r="X2983" s="1">
        <f>spotify_top_songs_audio_features[[#This Row],[streams]]</f>
        <v>32756800</v>
      </c>
      <c r="Y2983" t="str">
        <f>IF(Tabela2[[#This Row],[feat]]="","","Feat")</f>
        <v/>
      </c>
      <c r="Z2983" s="17" t="str">
        <f>CONCATENATE(INT(spotify_top_songs_audio_features[[#This Row],[duration_ms]]/(60*1000)),":",MOD(INT(spotify_top_songs_audio_features[[#This Row],[duration_ms]]/1000),60))</f>
        <v>3:44</v>
      </c>
      <c r="AA29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2983" t="str">
        <f>spotify_top_songs_audio_features[[#This Row],[track_name]]</f>
        <v>Everybody Hates Me</v>
      </c>
    </row>
    <row r="2984" spans="1:28" x14ac:dyDescent="0.25">
      <c r="A2984" t="s">
        <v>6738</v>
      </c>
      <c r="B2984" t="s">
        <v>6739</v>
      </c>
      <c r="C2984" t="s">
        <v>6740</v>
      </c>
      <c r="D2984" t="s">
        <v>2336</v>
      </c>
      <c r="E2984" t="s">
        <v>102</v>
      </c>
      <c r="F2984" t="s">
        <v>24</v>
      </c>
      <c r="G2984" t="s">
        <v>25</v>
      </c>
      <c r="H2984">
        <v>562</v>
      </c>
      <c r="I2984">
        <v>906</v>
      </c>
      <c r="J2984">
        <v>758</v>
      </c>
      <c r="K2984" t="s">
        <v>930</v>
      </c>
      <c r="L2984">
        <v>0</v>
      </c>
      <c r="M2984">
        <v>145</v>
      </c>
      <c r="N2984">
        <v>674</v>
      </c>
      <c r="O2984">
        <v>-2085</v>
      </c>
      <c r="P2984">
        <v>124146</v>
      </c>
      <c r="Q2984">
        <v>205920</v>
      </c>
      <c r="R2984">
        <v>9</v>
      </c>
      <c r="S2984">
        <v>32721533</v>
      </c>
      <c r="U2984" t="str">
        <f>IFERROR(LEFT(spotify_top_songs_audio_features[[#This Row],[artist_names]],SEARCH(",",spotify_top_songs_audio_features[[#This Row],[artist_names]])-1),spotify_top_songs_audio_features[[#This Row],[artist_names]])</f>
        <v>Galantis</v>
      </c>
      <c r="V2984" t="str">
        <f>IFERROR(MID(spotify_top_songs_audio_features[[#This Row],[artist_names]],SEARCH(",",spotify_top_songs_audio_features[[#This Row],[artist_names]])+2,99),"")</f>
        <v>Hook N Sling</v>
      </c>
      <c r="W2984" t="str">
        <f>spotify_top_songs_audio_features[[#This Row],[source]]</f>
        <v>Big Beat Records</v>
      </c>
      <c r="X2984" s="1">
        <f>spotify_top_songs_audio_features[[#This Row],[streams]]</f>
        <v>32721533</v>
      </c>
      <c r="Y2984" t="str">
        <f>IF(Tabela2[[#This Row],[feat]]="","","Feat")</f>
        <v>Feat</v>
      </c>
      <c r="Z2984" s="17" t="str">
        <f>CONCATENATE(INT(spotify_top_songs_audio_features[[#This Row],[duration_ms]]/(60*1000)),":",MOD(INT(spotify_top_songs_audio_features[[#This Row],[duration_ms]]/1000),60))</f>
        <v>3:25</v>
      </c>
      <c r="AA29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984" t="str">
        <f>spotify_top_songs_audio_features[[#This Row],[track_name]]</f>
        <v>Love on Me</v>
      </c>
    </row>
    <row r="2985" spans="1:28" x14ac:dyDescent="0.25">
      <c r="A2985" t="s">
        <v>4809</v>
      </c>
      <c r="B2985" t="s">
        <v>4810</v>
      </c>
      <c r="C2985" t="s">
        <v>4811</v>
      </c>
      <c r="D2985" t="s">
        <v>1211</v>
      </c>
      <c r="E2985" t="s">
        <v>113</v>
      </c>
      <c r="F2985" t="s">
        <v>24</v>
      </c>
      <c r="G2985" t="s">
        <v>25</v>
      </c>
      <c r="H2985">
        <v>687</v>
      </c>
      <c r="I2985">
        <v>643</v>
      </c>
      <c r="J2985">
        <v>406</v>
      </c>
      <c r="K2985" t="s">
        <v>4382</v>
      </c>
      <c r="L2985">
        <v>3.3100000000000002E-4</v>
      </c>
      <c r="M2985">
        <v>11</v>
      </c>
      <c r="N2985">
        <v>418</v>
      </c>
      <c r="O2985">
        <v>-4763</v>
      </c>
      <c r="P2985">
        <v>135068</v>
      </c>
      <c r="Q2985">
        <v>188833</v>
      </c>
      <c r="R2985">
        <v>5</v>
      </c>
      <c r="S2985">
        <v>32715256</v>
      </c>
      <c r="U2985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2985" t="str">
        <f>IFERROR(MID(spotify_top_songs_audio_features[[#This Row],[artist_names]],SEARCH(",",spotify_top_songs_audio_features[[#This Row],[artist_names]])+2,99),"")</f>
        <v>Justin Bieber</v>
      </c>
      <c r="W2985" t="str">
        <f>spotify_top_songs_audio_features[[#This Row],[source]]</f>
        <v>Grade A Productions/Interscope Records</v>
      </c>
      <c r="X2985" s="1">
        <f>spotify_top_songs_audio_features[[#This Row],[streams]]</f>
        <v>32715256</v>
      </c>
      <c r="Y2985" t="str">
        <f>IF(Tabela2[[#This Row],[feat]]="","","Feat")</f>
        <v>Feat</v>
      </c>
      <c r="Z2985" s="17" t="str">
        <f>CONCATENATE(INT(spotify_top_songs_audio_features[[#This Row],[duration_ms]]/(60*1000)),":",MOD(INT(spotify_top_songs_audio_features[[#This Row],[duration_ms]]/1000),60))</f>
        <v>3:8</v>
      </c>
      <c r="AA29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2985" t="str">
        <f>spotify_top_songs_audio_features[[#This Row],[track_name]]</f>
        <v>Wandered To LA (with Justin Bieber)</v>
      </c>
    </row>
    <row r="2986" spans="1:28" x14ac:dyDescent="0.25">
      <c r="A2986" t="s">
        <v>13040</v>
      </c>
      <c r="B2986" t="s">
        <v>13041</v>
      </c>
      <c r="C2986" t="s">
        <v>13042</v>
      </c>
      <c r="D2986" t="s">
        <v>1938</v>
      </c>
      <c r="E2986" t="s">
        <v>58</v>
      </c>
      <c r="F2986" t="s">
        <v>32</v>
      </c>
      <c r="G2986" t="s">
        <v>25</v>
      </c>
      <c r="H2986">
        <v>832</v>
      </c>
      <c r="I2986">
        <v>55</v>
      </c>
      <c r="J2986">
        <v>587</v>
      </c>
      <c r="K2986" t="s">
        <v>1133</v>
      </c>
      <c r="L2986">
        <v>8.1700000000000002E-4</v>
      </c>
      <c r="M2986">
        <v>182</v>
      </c>
      <c r="N2986">
        <v>881</v>
      </c>
      <c r="O2986">
        <v>-7026</v>
      </c>
      <c r="P2986">
        <v>154064</v>
      </c>
      <c r="Q2986">
        <v>152784</v>
      </c>
      <c r="R2986">
        <v>7</v>
      </c>
      <c r="S2986">
        <v>32701322</v>
      </c>
      <c r="U2986" t="str">
        <f>IFERROR(LEFT(spotify_top_songs_audio_features[[#This Row],[artist_names]],SEARCH(",",spotify_top_songs_audio_features[[#This Row],[artist_names]])-1),spotify_top_songs_audio_features[[#This Row],[artist_names]])</f>
        <v>Dadá Boladão</v>
      </c>
      <c r="V2986" t="str">
        <f>IFERROR(MID(spotify_top_songs_audio_features[[#This Row],[artist_names]],SEARCH(",",spotify_top_songs_audio_features[[#This Row],[artist_names]])+2,99),"")</f>
        <v>Tati Zaqui, OIK</v>
      </c>
      <c r="W2986" t="str">
        <f>spotify_top_songs_audio_features[[#This Row],[source]]</f>
        <v>Sony Music Entertainment</v>
      </c>
      <c r="X2986" s="1">
        <f>spotify_top_songs_audio_features[[#This Row],[streams]]</f>
        <v>32701322</v>
      </c>
      <c r="Y2986" t="str">
        <f>IF(Tabela2[[#This Row],[feat]]="","","Feat")</f>
        <v>Feat</v>
      </c>
      <c r="Z2986" s="17" t="str">
        <f>CONCATENATE(INT(spotify_top_songs_audio_features[[#This Row],[duration_ms]]/(60*1000)),":",MOD(INT(spotify_top_songs_audio_features[[#This Row],[duration_ms]]/1000),60))</f>
        <v>2:32</v>
      </c>
      <c r="AA29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2986" t="str">
        <f>spotify_top_songs_audio_features[[#This Row],[track_name]]</f>
        <v>Surtada - Remix Brega Funk</v>
      </c>
    </row>
    <row r="2987" spans="1:28" x14ac:dyDescent="0.25">
      <c r="A2987" t="s">
        <v>12983</v>
      </c>
      <c r="B2987" t="s">
        <v>1287</v>
      </c>
      <c r="C2987" t="s">
        <v>12984</v>
      </c>
      <c r="D2987" t="s">
        <v>48</v>
      </c>
      <c r="E2987" t="s">
        <v>31</v>
      </c>
      <c r="F2987" t="s">
        <v>24</v>
      </c>
      <c r="G2987" t="s">
        <v>25</v>
      </c>
      <c r="H2987">
        <v>785</v>
      </c>
      <c r="I2987">
        <v>766</v>
      </c>
      <c r="J2987">
        <v>503</v>
      </c>
      <c r="K2987" t="s">
        <v>92</v>
      </c>
      <c r="L2987">
        <v>7.5700000000000003E-3</v>
      </c>
      <c r="M2987">
        <v>107</v>
      </c>
      <c r="N2987">
        <v>804</v>
      </c>
      <c r="O2987">
        <v>-6551</v>
      </c>
      <c r="P2987">
        <v>119029</v>
      </c>
      <c r="Q2987">
        <v>214994</v>
      </c>
      <c r="R2987">
        <v>9</v>
      </c>
      <c r="S2987">
        <v>32693139</v>
      </c>
      <c r="U2987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2987" t="str">
        <f>IFERROR(MID(spotify_top_songs_audio_features[[#This Row],[artist_names]],SEARCH(",",spotify_top_songs_audio_features[[#This Row],[artist_names]])+2,99),"")</f>
        <v/>
      </c>
      <c r="W2987" t="str">
        <f>spotify_top_songs_audio_features[[#This Row],[source]]</f>
        <v>Republic Records</v>
      </c>
      <c r="X2987" s="1">
        <f>spotify_top_songs_audio_features[[#This Row],[streams]]</f>
        <v>32693139</v>
      </c>
      <c r="Y2987" t="str">
        <f>IF(Tabela2[[#This Row],[feat]]="","","Feat")</f>
        <v/>
      </c>
      <c r="Z2987" s="17" t="str">
        <f>CONCATENATE(INT(spotify_top_songs_audio_features[[#This Row],[duration_ms]]/(60*1000)),":",MOD(INT(spotify_top_songs_audio_features[[#This Row],[duration_ms]]/1000),60))</f>
        <v>3:34</v>
      </c>
      <c r="AA29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87" t="str">
        <f>spotify_top_songs_audio_features[[#This Row],[track_name]]</f>
        <v>yes, and?</v>
      </c>
    </row>
    <row r="2988" spans="1:28" x14ac:dyDescent="0.25">
      <c r="A2988" t="s">
        <v>9130</v>
      </c>
      <c r="B2988" t="s">
        <v>754</v>
      </c>
      <c r="C2988" t="s">
        <v>755</v>
      </c>
      <c r="D2988" t="s">
        <v>756</v>
      </c>
      <c r="E2988" t="s">
        <v>102</v>
      </c>
      <c r="F2988" t="s">
        <v>32</v>
      </c>
      <c r="G2988" t="s">
        <v>25</v>
      </c>
      <c r="H2988">
        <v>778</v>
      </c>
      <c r="I2988">
        <v>695</v>
      </c>
      <c r="J2988">
        <v>913</v>
      </c>
      <c r="K2988" t="s">
        <v>364</v>
      </c>
      <c r="L2988">
        <v>0</v>
      </c>
      <c r="M2988">
        <v>15</v>
      </c>
      <c r="N2988">
        <v>472</v>
      </c>
      <c r="O2988">
        <v>-6865</v>
      </c>
      <c r="P2988">
        <v>149996</v>
      </c>
      <c r="Q2988">
        <v>132780</v>
      </c>
      <c r="R2988">
        <v>4</v>
      </c>
      <c r="S2988">
        <v>32662129</v>
      </c>
      <c r="U2988" t="str">
        <f>IFERROR(LEFT(spotify_top_songs_audio_features[[#This Row],[artist_names]],SEARCH(",",spotify_top_songs_audio_features[[#This Row],[artist_names]])-1),spotify_top_songs_audio_features[[#This Row],[artist_names]])</f>
        <v>Masked Wolf</v>
      </c>
      <c r="V2988" t="str">
        <f>IFERROR(MID(spotify_top_songs_audio_features[[#This Row],[artist_names]],SEARCH(",",spotify_top_songs_audio_features[[#This Row],[artist_names]])+2,99),"")</f>
        <v/>
      </c>
      <c r="W2988" t="str">
        <f>spotify_top_songs_audio_features[[#This Row],[source]]</f>
        <v>Elektra (NEK)</v>
      </c>
      <c r="X2988" s="1">
        <f>spotify_top_songs_audio_features[[#This Row],[streams]]</f>
        <v>32662129</v>
      </c>
      <c r="Y2988" t="str">
        <f>IF(Tabela2[[#This Row],[feat]]="","","Feat")</f>
        <v/>
      </c>
      <c r="Z2988" s="17" t="str">
        <f>CONCATENATE(INT(spotify_top_songs_audio_features[[#This Row],[duration_ms]]/(60*1000)),":",MOD(INT(spotify_top_songs_audio_features[[#This Row],[duration_ms]]/1000),60))</f>
        <v>2:12</v>
      </c>
      <c r="AA29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2988" t="str">
        <f>spotify_top_songs_audio_features[[#This Row],[track_name]]</f>
        <v>Astronaut In The Ocean</v>
      </c>
    </row>
    <row r="2989" spans="1:28" x14ac:dyDescent="0.25">
      <c r="A2989" t="s">
        <v>4192</v>
      </c>
      <c r="B2989" t="s">
        <v>1541</v>
      </c>
      <c r="C2989" t="s">
        <v>4193</v>
      </c>
      <c r="D2989" t="s">
        <v>22</v>
      </c>
      <c r="E2989" t="s">
        <v>31</v>
      </c>
      <c r="F2989" t="s">
        <v>24</v>
      </c>
      <c r="G2989" t="s">
        <v>25</v>
      </c>
      <c r="H2989">
        <v>745</v>
      </c>
      <c r="I2989">
        <v>579</v>
      </c>
      <c r="J2989">
        <v>138</v>
      </c>
      <c r="K2989" t="s">
        <v>4111</v>
      </c>
      <c r="L2989">
        <v>118</v>
      </c>
      <c r="M2989">
        <v>246</v>
      </c>
      <c r="N2989">
        <v>645</v>
      </c>
      <c r="O2989">
        <v>-5771</v>
      </c>
      <c r="P2989">
        <v>97002</v>
      </c>
      <c r="Q2989">
        <v>293947</v>
      </c>
      <c r="R2989">
        <v>4</v>
      </c>
      <c r="S2989">
        <v>32656859</v>
      </c>
      <c r="U2989" t="str">
        <f>IFERROR(LEFT(spotify_top_songs_audio_features[[#This Row],[artist_names]],SEARCH(",",spotify_top_songs_audio_features[[#This Row],[artist_names]])-1),spotify_top_songs_audio_features[[#This Row],[artist_names]])</f>
        <v>Justin Timberlake</v>
      </c>
      <c r="V2989" t="str">
        <f>IFERROR(MID(spotify_top_songs_audio_features[[#This Row],[artist_names]],SEARCH(",",spotify_top_songs_audio_features[[#This Row],[artist_names]])+2,99),"")</f>
        <v/>
      </c>
      <c r="W2989" t="str">
        <f>spotify_top_songs_audio_features[[#This Row],[source]]</f>
        <v>RCA Records Label</v>
      </c>
      <c r="X2989" s="1">
        <f>spotify_top_songs_audio_features[[#This Row],[streams]]</f>
        <v>32656859</v>
      </c>
      <c r="Y2989" t="str">
        <f>IF(Tabela2[[#This Row],[feat]]="","","Feat")</f>
        <v/>
      </c>
      <c r="Z2989" s="17" t="str">
        <f>CONCATENATE(INT(spotify_top_songs_audio_features[[#This Row],[duration_ms]]/(60*1000)),":",MOD(INT(spotify_top_songs_audio_features[[#This Row],[duration_ms]]/1000),60))</f>
        <v>4:53</v>
      </c>
      <c r="AA29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89" t="str">
        <f>spotify_top_songs_audio_features[[#This Row],[track_name]]</f>
        <v>Filthy</v>
      </c>
    </row>
    <row r="2990" spans="1:28" x14ac:dyDescent="0.25">
      <c r="A2990" t="s">
        <v>7466</v>
      </c>
      <c r="B2990" t="s">
        <v>7467</v>
      </c>
      <c r="C2990" t="s">
        <v>7468</v>
      </c>
      <c r="D2990" t="s">
        <v>3931</v>
      </c>
      <c r="E2990" t="s">
        <v>23</v>
      </c>
      <c r="F2990" t="s">
        <v>24</v>
      </c>
      <c r="G2990" t="s">
        <v>25</v>
      </c>
      <c r="H2990">
        <v>628</v>
      </c>
      <c r="I2990">
        <v>744</v>
      </c>
      <c r="J2990">
        <v>379</v>
      </c>
      <c r="K2990" t="s">
        <v>7469</v>
      </c>
      <c r="L2990">
        <v>0</v>
      </c>
      <c r="M2990">
        <v>313</v>
      </c>
      <c r="N2990">
        <v>277</v>
      </c>
      <c r="O2990">
        <v>-4718</v>
      </c>
      <c r="P2990">
        <v>119921</v>
      </c>
      <c r="Q2990">
        <v>169397</v>
      </c>
      <c r="R2990">
        <v>7</v>
      </c>
      <c r="S2990">
        <v>32643819</v>
      </c>
      <c r="U2990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2990" t="str">
        <f>IFERROR(MID(spotify_top_songs_audio_features[[#This Row],[artist_names]],SEARCH(",",spotify_top_songs_audio_features[[#This Row],[artist_names]])+2,99),"")</f>
        <v>YUNGBLUD, Travis Barker</v>
      </c>
      <c r="W2990" t="str">
        <f>spotify_top_songs_audio_features[[#This Row],[source]]</f>
        <v>Bad Boy/Interscope Records</v>
      </c>
      <c r="X2990" s="1">
        <f>spotify_top_songs_audio_features[[#This Row],[streams]]</f>
        <v>32643819</v>
      </c>
      <c r="Y2990" t="str">
        <f>IF(Tabela2[[#This Row],[feat]]="","","Feat")</f>
        <v>Feat</v>
      </c>
      <c r="Z2990" s="17" t="str">
        <f>CONCATENATE(INT(spotify_top_songs_audio_features[[#This Row],[duration_ms]]/(60*1000)),":",MOD(INT(spotify_top_songs_audio_features[[#This Row],[duration_ms]]/1000),60))</f>
        <v>2:49</v>
      </c>
      <c r="AA29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2990" t="str">
        <f>spotify_top_songs_audio_features[[#This Row],[track_name]]</f>
        <v>I Think I'm OKAY (with YUNGBLUD &amp; Travis Barker)</v>
      </c>
    </row>
    <row r="2991" spans="1:28" x14ac:dyDescent="0.25">
      <c r="A2991" t="s">
        <v>8683</v>
      </c>
      <c r="B2991" t="s">
        <v>112</v>
      </c>
      <c r="C2991" t="s">
        <v>8684</v>
      </c>
      <c r="D2991" t="s">
        <v>112</v>
      </c>
      <c r="E2991" t="s">
        <v>142</v>
      </c>
      <c r="F2991" t="s">
        <v>24</v>
      </c>
      <c r="G2991" t="s">
        <v>25</v>
      </c>
      <c r="H2991">
        <v>626</v>
      </c>
      <c r="I2991">
        <v>79</v>
      </c>
      <c r="J2991">
        <v>311</v>
      </c>
      <c r="K2991" t="s">
        <v>729</v>
      </c>
      <c r="L2991">
        <v>3.97E-4</v>
      </c>
      <c r="M2991">
        <v>989</v>
      </c>
      <c r="N2991">
        <v>416</v>
      </c>
      <c r="O2991">
        <v>-4302</v>
      </c>
      <c r="P2991">
        <v>119082</v>
      </c>
      <c r="Q2991">
        <v>235767</v>
      </c>
      <c r="R2991">
        <v>3</v>
      </c>
      <c r="S2991">
        <v>32518830</v>
      </c>
      <c r="U299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2991" t="str">
        <f>IFERROR(MID(spotify_top_songs_audio_features[[#This Row],[artist_names]],SEARCH(",",spotify_top_songs_audio_features[[#This Row],[artist_names]])+2,99),"")</f>
        <v/>
      </c>
      <c r="W2991" t="str">
        <f>spotify_top_songs_audio_features[[#This Row],[source]]</f>
        <v>Taylor Swift</v>
      </c>
      <c r="X2991" s="1">
        <f>spotify_top_songs_audio_features[[#This Row],[streams]]</f>
        <v>32518830</v>
      </c>
      <c r="Y2991" t="str">
        <f>IF(Tabela2[[#This Row],[feat]]="","","Feat")</f>
        <v/>
      </c>
      <c r="Z2991" s="17" t="str">
        <f>CONCATENATE(INT(spotify_top_songs_audio_features[[#This Row],[duration_ms]]/(60*1000)),":",MOD(INT(spotify_top_songs_audio_features[[#This Row],[duration_ms]]/1000),60))</f>
        <v>3:55</v>
      </c>
      <c r="AA29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991" t="str">
        <f>spotify_top_songs_audio_features[[#This Row],[track_name]]</f>
        <v>Love Story (Taylor’s Version)</v>
      </c>
    </row>
    <row r="2992" spans="1:28" x14ac:dyDescent="0.25">
      <c r="A2992" t="s">
        <v>14142</v>
      </c>
      <c r="B2992" t="s">
        <v>14143</v>
      </c>
      <c r="C2992" t="s">
        <v>14144</v>
      </c>
      <c r="D2992" t="s">
        <v>520</v>
      </c>
      <c r="E2992" t="s">
        <v>97</v>
      </c>
      <c r="F2992" t="s">
        <v>24</v>
      </c>
      <c r="G2992" t="s">
        <v>25</v>
      </c>
      <c r="H2992">
        <v>741</v>
      </c>
      <c r="I2992">
        <v>559</v>
      </c>
      <c r="J2992">
        <v>3</v>
      </c>
      <c r="K2992" t="s">
        <v>14145</v>
      </c>
      <c r="L2992">
        <v>971</v>
      </c>
      <c r="M2992">
        <v>21</v>
      </c>
      <c r="N2992">
        <v>466</v>
      </c>
      <c r="O2992">
        <v>-7775</v>
      </c>
      <c r="P2992">
        <v>101999</v>
      </c>
      <c r="Q2992">
        <v>221983</v>
      </c>
      <c r="R2992">
        <v>8</v>
      </c>
      <c r="S2992">
        <v>32511206</v>
      </c>
      <c r="U2992" t="str">
        <f>IFERROR(LEFT(spotify_top_songs_audio_features[[#This Row],[artist_names]],SEARCH(",",spotify_top_songs_audio_features[[#This Row],[artist_names]])-1),spotify_top_songs_audio_features[[#This Row],[artist_names]])</f>
        <v>Vice</v>
      </c>
      <c r="V2992" t="str">
        <f>IFERROR(MID(spotify_top_songs_audio_features[[#This Row],[artist_names]],SEARCH(",",spotify_top_songs_audio_features[[#This Row],[artist_names]])+2,99),"")</f>
        <v>Jon Bellion</v>
      </c>
      <c r="W2992" t="str">
        <f>spotify_top_songs_audio_features[[#This Row],[source]]</f>
        <v>Atlantic Records</v>
      </c>
      <c r="X2992" s="1">
        <f>spotify_top_songs_audio_features[[#This Row],[streams]]</f>
        <v>32511206</v>
      </c>
      <c r="Y2992" t="str">
        <f>IF(Tabela2[[#This Row],[feat]]="","","Feat")</f>
        <v>Feat</v>
      </c>
      <c r="Z2992" s="17" t="str">
        <f>CONCATENATE(INT(spotify_top_songs_audio_features[[#This Row],[duration_ms]]/(60*1000)),":",MOD(INT(spotify_top_songs_audio_features[[#This Row],[duration_ms]]/1000),60))</f>
        <v>3:41</v>
      </c>
      <c r="AA29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2992" t="str">
        <f>spotify_top_songs_audio_features[[#This Row],[track_name]]</f>
        <v>Obsession (feat. Jon Bellion)</v>
      </c>
    </row>
    <row r="2993" spans="1:28" x14ac:dyDescent="0.25">
      <c r="A2993" t="s">
        <v>4445</v>
      </c>
      <c r="B2993" t="s">
        <v>4446</v>
      </c>
      <c r="C2993" t="s">
        <v>4447</v>
      </c>
      <c r="D2993" t="s">
        <v>4448</v>
      </c>
      <c r="E2993" t="s">
        <v>43</v>
      </c>
      <c r="F2993" t="s">
        <v>32</v>
      </c>
      <c r="G2993" t="s">
        <v>25</v>
      </c>
      <c r="H2993">
        <v>718</v>
      </c>
      <c r="I2993">
        <v>667</v>
      </c>
      <c r="J2993">
        <v>551</v>
      </c>
      <c r="K2993" t="s">
        <v>1964</v>
      </c>
      <c r="L2993">
        <v>0</v>
      </c>
      <c r="M2993">
        <v>674</v>
      </c>
      <c r="N2993">
        <v>48</v>
      </c>
      <c r="O2993">
        <v>-5008</v>
      </c>
      <c r="P2993">
        <v>89029</v>
      </c>
      <c r="Q2993">
        <v>161882</v>
      </c>
      <c r="R2993">
        <v>5</v>
      </c>
      <c r="S2993">
        <v>32451920</v>
      </c>
      <c r="U2993" t="str">
        <f>IFERROR(LEFT(spotify_top_songs_audio_features[[#This Row],[artist_names]],SEARCH(",",spotify_top_songs_audio_features[[#This Row],[artist_names]])-1),spotify_top_songs_audio_features[[#This Row],[artist_names]])</f>
        <v>Juju</v>
      </c>
      <c r="V2993" t="str">
        <f>IFERROR(MID(spotify_top_songs_audio_features[[#This Row],[artist_names]],SEARCH(",",spotify_top_songs_audio_features[[#This Row],[artist_names]])+2,99),"")</f>
        <v>Henning May</v>
      </c>
      <c r="W2993" t="str">
        <f>spotify_top_songs_audio_features[[#This Row],[source]]</f>
        <v>JINX</v>
      </c>
      <c r="X2993" s="1">
        <f>spotify_top_songs_audio_features[[#This Row],[streams]]</f>
        <v>32451920</v>
      </c>
      <c r="Y2993" t="str">
        <f>IF(Tabela2[[#This Row],[feat]]="","","Feat")</f>
        <v>Feat</v>
      </c>
      <c r="Z2993" s="17" t="str">
        <f>CONCATENATE(INT(spotify_top_songs_audio_features[[#This Row],[duration_ms]]/(60*1000)),":",MOD(INT(spotify_top_songs_audio_features[[#This Row],[duration_ms]]/1000),60))</f>
        <v>2:41</v>
      </c>
      <c r="AA29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993" t="str">
        <f>spotify_top_songs_audio_features[[#This Row],[track_name]]</f>
        <v>Vermissen (feat. Henning May)</v>
      </c>
    </row>
    <row r="2994" spans="1:28" x14ac:dyDescent="0.25">
      <c r="A2994" t="s">
        <v>1744</v>
      </c>
      <c r="B2994" t="s">
        <v>1569</v>
      </c>
      <c r="C2994" t="s">
        <v>1570</v>
      </c>
      <c r="D2994" t="s">
        <v>282</v>
      </c>
      <c r="E2994" t="s">
        <v>177</v>
      </c>
      <c r="F2994" t="s">
        <v>32</v>
      </c>
      <c r="G2994" t="s">
        <v>1571</v>
      </c>
      <c r="H2994">
        <v>562</v>
      </c>
      <c r="I2994">
        <v>502</v>
      </c>
      <c r="J2994">
        <v>255</v>
      </c>
      <c r="K2994" t="s">
        <v>1745</v>
      </c>
      <c r="L2994">
        <v>0</v>
      </c>
      <c r="M2994">
        <v>757</v>
      </c>
      <c r="N2994">
        <v>322</v>
      </c>
      <c r="O2994">
        <v>-10269</v>
      </c>
      <c r="P2994">
        <v>120104</v>
      </c>
      <c r="Q2994">
        <v>224000</v>
      </c>
      <c r="R2994">
        <v>6</v>
      </c>
      <c r="S2994">
        <v>32447666</v>
      </c>
      <c r="U2994" t="str">
        <f>IFERROR(LEFT(spotify_top_songs_audio_features[[#This Row],[artist_names]],SEARCH(",",spotify_top_songs_audio_features[[#This Row],[artist_names]])-1),spotify_top_songs_audio_features[[#This Row],[artist_names]])</f>
        <v>Lil Tjay</v>
      </c>
      <c r="V2994" t="str">
        <f>IFERROR(MID(spotify_top_songs_audio_features[[#This Row],[artist_names]],SEARCH(",",spotify_top_songs_audio_features[[#This Row],[artist_names]])+2,99),"")</f>
        <v/>
      </c>
      <c r="W2994" t="str">
        <f>spotify_top_songs_audio_features[[#This Row],[source]]</f>
        <v>Columbia</v>
      </c>
      <c r="X2994" s="1">
        <f>spotify_top_songs_audio_features[[#This Row],[streams]]</f>
        <v>32447666</v>
      </c>
      <c r="Y2994" t="str">
        <f>IF(Tabela2[[#This Row],[feat]]="","","Feat")</f>
        <v/>
      </c>
      <c r="Z2994" s="17" t="str">
        <f>CONCATENATE(INT(spotify_top_songs_audio_features[[#This Row],[duration_ms]]/(60*1000)),":",MOD(INT(spotify_top_songs_audio_features[[#This Row],[duration_ms]]/1000),60))</f>
        <v>3:44</v>
      </c>
      <c r="AA29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994" t="str">
        <f>spotify_top_songs_audio_features[[#This Row],[track_name]]</f>
        <v>F.N</v>
      </c>
    </row>
    <row r="2995" spans="1:28" x14ac:dyDescent="0.25">
      <c r="A2995" t="s">
        <v>16889</v>
      </c>
      <c r="B2995" t="s">
        <v>16890</v>
      </c>
      <c r="C2995" t="s">
        <v>16891</v>
      </c>
      <c r="D2995" t="s">
        <v>10189</v>
      </c>
      <c r="E2995" t="s">
        <v>177</v>
      </c>
      <c r="F2995" t="s">
        <v>24</v>
      </c>
      <c r="G2995" t="s">
        <v>25</v>
      </c>
      <c r="H2995">
        <v>397</v>
      </c>
      <c r="I2995">
        <v>613</v>
      </c>
      <c r="J2995">
        <v>549</v>
      </c>
      <c r="K2995" t="s">
        <v>5630</v>
      </c>
      <c r="L2995">
        <v>0</v>
      </c>
      <c r="M2995">
        <v>192</v>
      </c>
      <c r="N2995">
        <v>405</v>
      </c>
      <c r="O2995">
        <v>-5077</v>
      </c>
      <c r="P2995">
        <v>784</v>
      </c>
      <c r="Q2995">
        <v>330040</v>
      </c>
      <c r="R2995">
        <v>5</v>
      </c>
      <c r="S2995">
        <v>32429756</v>
      </c>
      <c r="U2995" t="str">
        <f>IFERROR(LEFT(spotify_top_songs_audio_features[[#This Row],[artist_names]],SEARCH(",",spotify_top_songs_audio_features[[#This Row],[artist_names]])-1),spotify_top_songs_audio_features[[#This Row],[artist_names]])</f>
        <v>Rusherking</v>
      </c>
      <c r="V2995" t="str">
        <f>IFERROR(MID(spotify_top_songs_audio_features[[#This Row],[artist_names]],SEARCH(",",spotify_top_songs_audio_features[[#This Row],[artist_names]])+2,99),"")</f>
        <v>KHEA, Duki, Maria Becerra, LIT killah, Tiago PZK</v>
      </c>
      <c r="W2995" t="str">
        <f>spotify_top_songs_audio_features[[#This Row],[source]]</f>
        <v>Fifty One</v>
      </c>
      <c r="X2995" s="1">
        <f>spotify_top_songs_audio_features[[#This Row],[streams]]</f>
        <v>32429756</v>
      </c>
      <c r="Y2995" t="str">
        <f>IF(Tabela2[[#This Row],[feat]]="","","Feat")</f>
        <v>Feat</v>
      </c>
      <c r="Z2995" s="17" t="str">
        <f>CONCATENATE(INT(spotify_top_songs_audio_features[[#This Row],[duration_ms]]/(60*1000)),":",MOD(INT(spotify_top_songs_audio_features[[#This Row],[duration_ms]]/1000),60))</f>
        <v>5:30</v>
      </c>
      <c r="AA29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2995" t="str">
        <f>spotify_top_songs_audio_features[[#This Row],[track_name]]</f>
        <v>Además de Mí - Remix</v>
      </c>
    </row>
    <row r="2996" spans="1:28" x14ac:dyDescent="0.25">
      <c r="A2996" t="s">
        <v>9804</v>
      </c>
      <c r="B2996" t="s">
        <v>2500</v>
      </c>
      <c r="C2996" t="s">
        <v>9805</v>
      </c>
      <c r="D2996" t="s">
        <v>2502</v>
      </c>
      <c r="E2996" t="s">
        <v>70</v>
      </c>
      <c r="F2996" t="s">
        <v>24</v>
      </c>
      <c r="G2996" t="s">
        <v>25</v>
      </c>
      <c r="H2996">
        <v>688</v>
      </c>
      <c r="I2996">
        <v>909</v>
      </c>
      <c r="J2996">
        <v>624</v>
      </c>
      <c r="K2996" t="s">
        <v>9806</v>
      </c>
      <c r="L2996">
        <v>1.35E-4</v>
      </c>
      <c r="M2996">
        <v>674</v>
      </c>
      <c r="N2996">
        <v>702</v>
      </c>
      <c r="O2996">
        <v>-1992</v>
      </c>
      <c r="P2996">
        <v>97097</v>
      </c>
      <c r="Q2996">
        <v>210573</v>
      </c>
      <c r="R2996">
        <v>5</v>
      </c>
      <c r="S2996">
        <v>32410044</v>
      </c>
      <c r="U2996" t="str">
        <f>IFERROR(LEFT(spotify_top_songs_audio_features[[#This Row],[artist_names]],SEARCH(",",spotify_top_songs_audio_features[[#This Row],[artist_names]])-1),spotify_top_songs_audio_features[[#This Row],[artist_names]])</f>
        <v>TWICE</v>
      </c>
      <c r="V2996" t="str">
        <f>IFERROR(MID(spotify_top_songs_audio_features[[#This Row],[artist_names]],SEARCH(",",spotify_top_songs_audio_features[[#This Row],[artist_names]])+2,99),"")</f>
        <v/>
      </c>
      <c r="W2996" t="str">
        <f>spotify_top_songs_audio_features[[#This Row],[source]]</f>
        <v>Republic Records - TWICE</v>
      </c>
      <c r="X2996" s="1">
        <f>spotify_top_songs_audio_features[[#This Row],[streams]]</f>
        <v>32410044</v>
      </c>
      <c r="Y2996" t="str">
        <f>IF(Tabela2[[#This Row],[feat]]="","","Feat")</f>
        <v/>
      </c>
      <c r="Z2996" s="17" t="str">
        <f>CONCATENATE(INT(spotify_top_songs_audio_features[[#This Row],[duration_ms]]/(60*1000)),":",MOD(INT(spotify_top_songs_audio_features[[#This Row],[duration_ms]]/1000),60))</f>
        <v>3:30</v>
      </c>
      <c r="AA29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2996" t="str">
        <f>spotify_top_songs_audio_features[[#This Row],[track_name]]</f>
        <v>Alcohol-Free</v>
      </c>
    </row>
    <row r="2997" spans="1:28" x14ac:dyDescent="0.25">
      <c r="A2997" t="s">
        <v>4643</v>
      </c>
      <c r="B2997" t="s">
        <v>4113</v>
      </c>
      <c r="C2997" t="s">
        <v>4114</v>
      </c>
      <c r="D2997" t="s">
        <v>4115</v>
      </c>
      <c r="E2997" t="s">
        <v>43</v>
      </c>
      <c r="F2997" t="s">
        <v>32</v>
      </c>
      <c r="G2997" t="s">
        <v>152</v>
      </c>
      <c r="H2997">
        <v>45</v>
      </c>
      <c r="I2997">
        <v>329</v>
      </c>
      <c r="J2997">
        <v>441</v>
      </c>
      <c r="K2997" t="s">
        <v>3390</v>
      </c>
      <c r="L2997">
        <v>109</v>
      </c>
      <c r="M2997">
        <v>135</v>
      </c>
      <c r="N2997">
        <v>266</v>
      </c>
      <c r="O2997">
        <v>-12603</v>
      </c>
      <c r="P2997">
        <v>71884</v>
      </c>
      <c r="Q2997">
        <v>183624</v>
      </c>
      <c r="R2997">
        <v>4</v>
      </c>
      <c r="S2997">
        <v>32377810</v>
      </c>
      <c r="U2997" t="str">
        <f>IFERROR(LEFT(spotify_top_songs_audio_features[[#This Row],[artist_names]],SEARCH(",",spotify_top_songs_audio_features[[#This Row],[artist_names]])-1),spotify_top_songs_audio_features[[#This Row],[artist_names]])</f>
        <v>Duncan Laurence</v>
      </c>
      <c r="V2997" t="str">
        <f>IFERROR(MID(spotify_top_songs_audio_features[[#This Row],[artist_names]],SEARCH(",",spotify_top_songs_audio_features[[#This Row],[artist_names]])+2,99),"")</f>
        <v/>
      </c>
      <c r="W2997" t="str">
        <f>spotify_top_songs_audio_features[[#This Row],[source]]</f>
        <v>Universal Music, a division of Universal International Music BV</v>
      </c>
      <c r="X2997" s="1">
        <f>spotify_top_songs_audio_features[[#This Row],[streams]]</f>
        <v>32377810</v>
      </c>
      <c r="Y2997" t="str">
        <f>IF(Tabela2[[#This Row],[feat]]="","","Feat")</f>
        <v/>
      </c>
      <c r="Z2997" s="17" t="str">
        <f>CONCATENATE(INT(spotify_top_songs_audio_features[[#This Row],[duration_ms]]/(60*1000)),":",MOD(INT(spotify_top_songs_audio_features[[#This Row],[duration_ms]]/1000),60))</f>
        <v>3:3</v>
      </c>
      <c r="AA29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2997" t="str">
        <f>spotify_top_songs_audio_features[[#This Row],[track_name]]</f>
        <v>Arcade</v>
      </c>
    </row>
    <row r="2998" spans="1:28" x14ac:dyDescent="0.25">
      <c r="A2998" t="s">
        <v>1233</v>
      </c>
      <c r="B2998" t="s">
        <v>1234</v>
      </c>
      <c r="C2998" t="s">
        <v>1235</v>
      </c>
      <c r="D2998" t="s">
        <v>1234</v>
      </c>
      <c r="E2998" t="s">
        <v>142</v>
      </c>
      <c r="F2998" t="s">
        <v>24</v>
      </c>
      <c r="G2998" t="s">
        <v>25</v>
      </c>
      <c r="H2998">
        <v>694</v>
      </c>
      <c r="I2998">
        <v>948</v>
      </c>
      <c r="J2998">
        <v>361</v>
      </c>
      <c r="K2998" t="s">
        <v>1236</v>
      </c>
      <c r="L2998">
        <v>1.6199999999999999E-3</v>
      </c>
      <c r="M2998">
        <v>139</v>
      </c>
      <c r="N2998">
        <v>705</v>
      </c>
      <c r="O2998">
        <v>-5307</v>
      </c>
      <c r="P2998">
        <v>115044</v>
      </c>
      <c r="Q2998">
        <v>58149</v>
      </c>
      <c r="R2998">
        <v>5</v>
      </c>
      <c r="S2998">
        <v>32370627</v>
      </c>
      <c r="U2998" t="str">
        <f>IFERROR(LEFT(spotify_top_songs_audio_features[[#This Row],[artist_names]],SEARCH(",",spotify_top_songs_audio_features[[#This Row],[artist_names]])-1),spotify_top_songs_audio_features[[#This Row],[artist_names]])</f>
        <v>Bo Burnham</v>
      </c>
      <c r="V2998" t="str">
        <f>IFERROR(MID(spotify_top_songs_audio_features[[#This Row],[artist_names]],SEARCH(",",spotify_top_songs_audio_features[[#This Row],[artist_names]])+2,99),"")</f>
        <v/>
      </c>
      <c r="W2998" t="str">
        <f>spotify_top_songs_audio_features[[#This Row],[source]]</f>
        <v>Bo Burnham</v>
      </c>
      <c r="X2998" s="1">
        <f>spotify_top_songs_audio_features[[#This Row],[streams]]</f>
        <v>32370627</v>
      </c>
      <c r="Y2998" t="str">
        <f>IF(Tabela2[[#This Row],[feat]]="","","Feat")</f>
        <v/>
      </c>
      <c r="Z2998" s="17" t="str">
        <f>CONCATENATE(INT(spotify_top_songs_audio_features[[#This Row],[duration_ms]]/(60*1000)),":",MOD(INT(spotify_top_songs_audio_features[[#This Row],[duration_ms]]/1000),60))</f>
        <v>0:58</v>
      </c>
      <c r="AA29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2998" t="str">
        <f>spotify_top_songs_audio_features[[#This Row],[track_name]]</f>
        <v>Bezos I</v>
      </c>
    </row>
    <row r="2999" spans="1:28" x14ac:dyDescent="0.25">
      <c r="A2999" t="s">
        <v>12072</v>
      </c>
      <c r="B2999" t="s">
        <v>6143</v>
      </c>
      <c r="C2999" t="s">
        <v>12073</v>
      </c>
      <c r="D2999" t="s">
        <v>6145</v>
      </c>
      <c r="E2999" t="s">
        <v>31</v>
      </c>
      <c r="F2999" t="s">
        <v>24</v>
      </c>
      <c r="G2999" t="s">
        <v>25</v>
      </c>
      <c r="H2999">
        <v>799</v>
      </c>
      <c r="I2999">
        <v>675</v>
      </c>
      <c r="J2999">
        <v>465</v>
      </c>
      <c r="K2999" t="s">
        <v>2364</v>
      </c>
      <c r="L2999">
        <v>0</v>
      </c>
      <c r="M2999">
        <v>833</v>
      </c>
      <c r="N2999">
        <v>594</v>
      </c>
      <c r="O2999">
        <v>-5474</v>
      </c>
      <c r="P2999">
        <v>113076</v>
      </c>
      <c r="Q2999">
        <v>166384</v>
      </c>
      <c r="R2999">
        <v>3</v>
      </c>
      <c r="S2999">
        <v>32359011</v>
      </c>
      <c r="U2999" t="str">
        <f>IFERROR(LEFT(spotify_top_songs_audio_features[[#This Row],[artist_names]],SEARCH(",",spotify_top_songs_audio_features[[#This Row],[artist_names]])-1),spotify_top_songs_audio_features[[#This Row],[artist_names]])</f>
        <v>LE SSERAFIM</v>
      </c>
      <c r="V2999" t="str">
        <f>IFERROR(MID(spotify_top_songs_audio_features[[#This Row],[artist_names]],SEARCH(",",spotify_top_songs_audio_features[[#This Row],[artist_names]])+2,99),"")</f>
        <v/>
      </c>
      <c r="W2999" t="str">
        <f>spotify_top_songs_audio_features[[#This Row],[source]]</f>
        <v>SOURCE MUSIC</v>
      </c>
      <c r="X2999" s="1">
        <f>spotify_top_songs_audio_features[[#This Row],[streams]]</f>
        <v>32359011</v>
      </c>
      <c r="Y2999" t="str">
        <f>IF(Tabela2[[#This Row],[feat]]="","","Feat")</f>
        <v/>
      </c>
      <c r="Z2999" s="17" t="str">
        <f>CONCATENATE(INT(spotify_top_songs_audio_features[[#This Row],[duration_ms]]/(60*1000)),":",MOD(INT(spotify_top_songs_audio_features[[#This Row],[duration_ms]]/1000),60))</f>
        <v>2:46</v>
      </c>
      <c r="AA29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2999" t="str">
        <f>spotify_top_songs_audio_features[[#This Row],[track_name]]</f>
        <v>Smart</v>
      </c>
    </row>
    <row r="3000" spans="1:28" x14ac:dyDescent="0.25">
      <c r="A3000" t="s">
        <v>14248</v>
      </c>
      <c r="B3000" t="s">
        <v>14249</v>
      </c>
      <c r="C3000" t="s">
        <v>14250</v>
      </c>
      <c r="D3000" t="s">
        <v>2186</v>
      </c>
      <c r="E3000" t="s">
        <v>177</v>
      </c>
      <c r="F3000" t="s">
        <v>24</v>
      </c>
      <c r="G3000" t="s">
        <v>25</v>
      </c>
      <c r="H3000">
        <v>775</v>
      </c>
      <c r="I3000">
        <v>872</v>
      </c>
      <c r="J3000">
        <v>469</v>
      </c>
      <c r="K3000" t="s">
        <v>1952</v>
      </c>
      <c r="L3000">
        <v>579</v>
      </c>
      <c r="M3000">
        <v>298</v>
      </c>
      <c r="N3000">
        <v>379</v>
      </c>
      <c r="O3000">
        <v>-4194</v>
      </c>
      <c r="P3000">
        <v>122994</v>
      </c>
      <c r="Q3000">
        <v>191496</v>
      </c>
      <c r="R3000">
        <v>5</v>
      </c>
      <c r="S3000">
        <v>32340464</v>
      </c>
      <c r="U3000" t="str">
        <f>IFERROR(LEFT(spotify_top_songs_audio_features[[#This Row],[artist_names]],SEARCH(",",spotify_top_songs_audio_features[[#This Row],[artist_names]])-1),spotify_top_songs_audio_features[[#This Row],[artist_names]])</f>
        <v>benny blanco</v>
      </c>
      <c r="V3000" t="str">
        <f>IFERROR(MID(spotify_top_songs_audio_features[[#This Row],[artist_names]],SEARCH(",",spotify_top_songs_audio_features[[#This Row],[artist_names]])+2,99),"")</f>
        <v>Calvin Harris</v>
      </c>
      <c r="W3000" t="str">
        <f>spotify_top_songs_audio_features[[#This Row],[source]]</f>
        <v>Benny Blanco Solo Album PS</v>
      </c>
      <c r="X3000" s="1">
        <f>spotify_top_songs_audio_features[[#This Row],[streams]]</f>
        <v>32340464</v>
      </c>
      <c r="Y3000" t="str">
        <f>IF(Tabela2[[#This Row],[feat]]="","","Feat")</f>
        <v>Feat</v>
      </c>
      <c r="Z3000" s="17" t="str">
        <f>CONCATENATE(INT(spotify_top_songs_audio_features[[#This Row],[duration_ms]]/(60*1000)),":",MOD(INT(spotify_top_songs_audio_features[[#This Row],[duration_ms]]/1000),60))</f>
        <v>3:11</v>
      </c>
      <c r="AA30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000" t="str">
        <f>spotify_top_songs_audio_features[[#This Row],[track_name]]</f>
        <v>I Found You (with Calvin Harris)</v>
      </c>
    </row>
    <row r="3001" spans="1:28" x14ac:dyDescent="0.25">
      <c r="A3001" t="s">
        <v>14654</v>
      </c>
      <c r="B3001" t="s">
        <v>5350</v>
      </c>
      <c r="C3001" t="s">
        <v>5351</v>
      </c>
      <c r="D3001" t="s">
        <v>5352</v>
      </c>
      <c r="E3001" t="s">
        <v>102</v>
      </c>
      <c r="F3001" t="s">
        <v>24</v>
      </c>
      <c r="G3001" t="s">
        <v>25</v>
      </c>
      <c r="H3001">
        <v>668</v>
      </c>
      <c r="I3001">
        <v>613</v>
      </c>
      <c r="J3001">
        <v>102</v>
      </c>
      <c r="K3001" t="s">
        <v>6556</v>
      </c>
      <c r="L3001">
        <v>0</v>
      </c>
      <c r="M3001">
        <v>102</v>
      </c>
      <c r="N3001">
        <v>498</v>
      </c>
      <c r="O3001">
        <v>-4225</v>
      </c>
      <c r="P3001">
        <v>99852</v>
      </c>
      <c r="Q3001">
        <v>181933</v>
      </c>
      <c r="R3001">
        <v>44</v>
      </c>
      <c r="S3001">
        <v>32318368</v>
      </c>
      <c r="U3001" t="str">
        <f>IFERROR(LEFT(spotify_top_songs_audio_features[[#This Row],[artist_names]],SEARCH(",",spotify_top_songs_audio_features[[#This Row],[artist_names]])-1),spotify_top_songs_audio_features[[#This Row],[artist_names]])</f>
        <v>Hailee Steinfeld</v>
      </c>
      <c r="V3001" t="str">
        <f>IFERROR(MID(spotify_top_songs_audio_features[[#This Row],[artist_names]],SEARCH(",",spotify_top_songs_audio_features[[#This Row],[artist_names]])+2,99),"")</f>
        <v>Grey, Zedd</v>
      </c>
      <c r="W3001" t="str">
        <f>spotify_top_songs_audio_features[[#This Row],[source]]</f>
        <v>UME - Global Clearing House</v>
      </c>
      <c r="X3001" s="1">
        <f>spotify_top_songs_audio_features[[#This Row],[streams]]</f>
        <v>32318368</v>
      </c>
      <c r="Y3001" t="str">
        <f>IF(Tabela2[[#This Row],[feat]]="","","Feat")</f>
        <v>Feat</v>
      </c>
      <c r="Z3001" s="17" t="str">
        <f>CONCATENATE(INT(spotify_top_songs_audio_features[[#This Row],[duration_ms]]/(60*1000)),":",MOD(INT(spotify_top_songs_audio_features[[#This Row],[duration_ms]]/1000),60))</f>
        <v>3:1</v>
      </c>
      <c r="AA30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001" t="str">
        <f>spotify_top_songs_audio_features[[#This Row],[track_name]]</f>
        <v>Starving</v>
      </c>
    </row>
    <row r="3002" spans="1:28" x14ac:dyDescent="0.25">
      <c r="A3002" t="s">
        <v>13091</v>
      </c>
      <c r="B3002" t="s">
        <v>13092</v>
      </c>
      <c r="C3002" t="s">
        <v>13093</v>
      </c>
      <c r="D3002" t="s">
        <v>1385</v>
      </c>
      <c r="E3002" t="s">
        <v>97</v>
      </c>
      <c r="F3002" t="s">
        <v>24</v>
      </c>
      <c r="G3002" t="s">
        <v>25</v>
      </c>
      <c r="H3002">
        <v>497</v>
      </c>
      <c r="I3002">
        <v>644</v>
      </c>
      <c r="J3002">
        <v>443</v>
      </c>
      <c r="K3002" t="s">
        <v>1473</v>
      </c>
      <c r="L3002">
        <v>0</v>
      </c>
      <c r="M3002">
        <v>114</v>
      </c>
      <c r="N3002">
        <v>779</v>
      </c>
      <c r="O3002">
        <v>-4309</v>
      </c>
      <c r="P3002">
        <v>162542</v>
      </c>
      <c r="Q3002">
        <v>169419</v>
      </c>
      <c r="R3002">
        <v>40</v>
      </c>
      <c r="S3002">
        <v>32317702</v>
      </c>
      <c r="U3002" t="str">
        <f>IFERROR(LEFT(spotify_top_songs_audio_features[[#This Row],[artist_names]],SEARCH(",",spotify_top_songs_audio_features[[#This Row],[artist_names]])-1),spotify_top_songs_audio_features[[#This Row],[artist_names]])</f>
        <v>Grupo Frontera</v>
      </c>
      <c r="V3002" t="str">
        <f>IFERROR(MID(spotify_top_songs_audio_features[[#This Row],[artist_names]],SEARCH(",",spotify_top_songs_audio_features[[#This Row],[artist_names]])+2,99),"")</f>
        <v>Carin Leon</v>
      </c>
      <c r="W3002" t="str">
        <f>spotify_top_songs_audio_features[[#This Row],[source]]</f>
        <v>Grupo Frontera</v>
      </c>
      <c r="X3002" s="1">
        <f>spotify_top_songs_audio_features[[#This Row],[streams]]</f>
        <v>32317702</v>
      </c>
      <c r="Y3002" t="str">
        <f>IF(Tabela2[[#This Row],[feat]]="","","Feat")</f>
        <v>Feat</v>
      </c>
      <c r="Z3002" s="17" t="str">
        <f>CONCATENATE(INT(spotify_top_songs_audio_features[[#This Row],[duration_ms]]/(60*1000)),":",MOD(INT(spotify_top_songs_audio_features[[#This Row],[duration_ms]]/1000),60))</f>
        <v>2:49</v>
      </c>
      <c r="AA30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002" t="str">
        <f>spotify_top_songs_audio_features[[#This Row],[track_name]]</f>
        <v>QUE VUELVAS</v>
      </c>
    </row>
    <row r="3003" spans="1:28" x14ac:dyDescent="0.25">
      <c r="A3003" t="s">
        <v>8993</v>
      </c>
      <c r="B3003" t="s">
        <v>8994</v>
      </c>
      <c r="C3003" t="s">
        <v>8995</v>
      </c>
      <c r="D3003" t="s">
        <v>354</v>
      </c>
      <c r="E3003" t="s">
        <v>43</v>
      </c>
      <c r="F3003" t="s">
        <v>32</v>
      </c>
      <c r="G3003" t="s">
        <v>25</v>
      </c>
      <c r="H3003">
        <v>517</v>
      </c>
      <c r="I3003">
        <v>539</v>
      </c>
      <c r="J3003">
        <v>38</v>
      </c>
      <c r="K3003" t="s">
        <v>8996</v>
      </c>
      <c r="L3003">
        <v>1.3999999999999999E-4</v>
      </c>
      <c r="M3003">
        <v>537</v>
      </c>
      <c r="N3003">
        <v>531</v>
      </c>
      <c r="O3003">
        <v>-6474</v>
      </c>
      <c r="P3003">
        <v>108984</v>
      </c>
      <c r="Q3003">
        <v>255413</v>
      </c>
      <c r="R3003">
        <v>2</v>
      </c>
      <c r="S3003">
        <v>32312273</v>
      </c>
      <c r="U3003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003" t="str">
        <f>IFERROR(MID(spotify_top_songs_audio_features[[#This Row],[artist_names]],SEARCH(",",spotify_top_songs_audio_features[[#This Row],[artist_names]])+2,99),"")</f>
        <v>Teezo Touchdown</v>
      </c>
      <c r="W3003" t="str">
        <f>spotify_top_songs_audio_features[[#This Row],[source]]</f>
        <v>Cactus Jack/Epic</v>
      </c>
      <c r="X3003" s="1">
        <f>spotify_top_songs_audio_features[[#This Row],[streams]]</f>
        <v>32312273</v>
      </c>
      <c r="Y3003" t="str">
        <f>IF(Tabela2[[#This Row],[feat]]="","","Feat")</f>
        <v>Feat</v>
      </c>
      <c r="Z3003" s="17" t="str">
        <f>CONCATENATE(INT(spotify_top_songs_audio_features[[#This Row],[duration_ms]]/(60*1000)),":",MOD(INT(spotify_top_songs_audio_features[[#This Row],[duration_ms]]/1000),60))</f>
        <v>4:15</v>
      </c>
      <c r="AA30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003" t="str">
        <f>spotify_top_songs_audio_features[[#This Row],[track_name]]</f>
        <v>MODERN JAM (feat. Teezo Touchdown)</v>
      </c>
    </row>
    <row r="3004" spans="1:28" x14ac:dyDescent="0.25">
      <c r="A3004" t="s">
        <v>6204</v>
      </c>
      <c r="B3004" t="s">
        <v>6205</v>
      </c>
      <c r="C3004" t="s">
        <v>6206</v>
      </c>
      <c r="D3004" t="s">
        <v>6207</v>
      </c>
      <c r="E3004" t="s">
        <v>102</v>
      </c>
      <c r="F3004" t="s">
        <v>32</v>
      </c>
      <c r="G3004" t="s">
        <v>25</v>
      </c>
      <c r="H3004">
        <v>868</v>
      </c>
      <c r="I3004">
        <v>479</v>
      </c>
      <c r="J3004">
        <v>445</v>
      </c>
      <c r="K3004" t="s">
        <v>4630</v>
      </c>
      <c r="L3004">
        <v>0</v>
      </c>
      <c r="M3004">
        <v>102</v>
      </c>
      <c r="N3004">
        <v>776</v>
      </c>
      <c r="O3004">
        <v>-6687</v>
      </c>
      <c r="P3004">
        <v>133928</v>
      </c>
      <c r="Q3004">
        <v>115200</v>
      </c>
      <c r="R3004">
        <v>8</v>
      </c>
      <c r="S3004">
        <v>32184058</v>
      </c>
      <c r="U3004" t="str">
        <f>IFERROR(LEFT(spotify_top_songs_audio_features[[#This Row],[artist_names]],SEARCH(",",spotify_top_songs_audio_features[[#This Row],[artist_names]])-1),spotify_top_songs_audio_features[[#This Row],[artist_names]])</f>
        <v>Sleepy Hallow</v>
      </c>
      <c r="V3004" t="str">
        <f>IFERROR(MID(spotify_top_songs_audio_features[[#This Row],[artist_names]],SEARCH(",",spotify_top_songs_audio_features[[#This Row],[artist_names]])+2,99),"")</f>
        <v>Fousheé</v>
      </c>
      <c r="W3004" t="str">
        <f>spotify_top_songs_audio_features[[#This Row],[source]]</f>
        <v>Winners Circle Entertainment Inc / EMPIRE</v>
      </c>
      <c r="X3004" s="1">
        <f>spotify_top_songs_audio_features[[#This Row],[streams]]</f>
        <v>32184058</v>
      </c>
      <c r="Y3004" t="str">
        <f>IF(Tabela2[[#This Row],[feat]]="","","Feat")</f>
        <v>Feat</v>
      </c>
      <c r="Z3004" s="17" t="str">
        <f>CONCATENATE(INT(spotify_top_songs_audio_features[[#This Row],[duration_ms]]/(60*1000)),":",MOD(INT(spotify_top_songs_audio_features[[#This Row],[duration_ms]]/1000),60))</f>
        <v>1:55</v>
      </c>
      <c r="AA30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004" t="str">
        <f>spotify_top_songs_audio_features[[#This Row],[track_name]]</f>
        <v>Deep End Freestyle</v>
      </c>
    </row>
    <row r="3005" spans="1:28" x14ac:dyDescent="0.25">
      <c r="A3005" t="s">
        <v>11738</v>
      </c>
      <c r="B3005" t="s">
        <v>10147</v>
      </c>
      <c r="C3005" t="s">
        <v>2039</v>
      </c>
      <c r="D3005" t="s">
        <v>999</v>
      </c>
      <c r="E3005" t="s">
        <v>142</v>
      </c>
      <c r="F3005" t="s">
        <v>24</v>
      </c>
      <c r="G3005" t="s">
        <v>25</v>
      </c>
      <c r="H3005">
        <v>793</v>
      </c>
      <c r="I3005">
        <v>824</v>
      </c>
      <c r="J3005">
        <v>177</v>
      </c>
      <c r="K3005" t="s">
        <v>10148</v>
      </c>
      <c r="L3005">
        <v>3.2899999999999997E-4</v>
      </c>
      <c r="M3005">
        <v>169</v>
      </c>
      <c r="N3005">
        <v>611</v>
      </c>
      <c r="O3005">
        <v>-3476</v>
      </c>
      <c r="P3005">
        <v>98019</v>
      </c>
      <c r="Q3005">
        <v>199945</v>
      </c>
      <c r="R3005">
        <v>24</v>
      </c>
      <c r="S3005">
        <v>32146925</v>
      </c>
      <c r="U3005" t="str">
        <f>IFERROR(LEFT(spotify_top_songs_audio_features[[#This Row],[artist_names]],SEARCH(",",spotify_top_songs_audio_features[[#This Row],[artist_names]])-1),spotify_top_songs_audio_features[[#This Row],[artist_names]])</f>
        <v>Sean Paul</v>
      </c>
      <c r="V3005" t="str">
        <f>IFERROR(MID(spotify_top_songs_audio_features[[#This Row],[artist_names]],SEARCH(",",spotify_top_songs_audio_features[[#This Row],[artist_names]])+2,99),"")</f>
        <v>David Guetta, Becky G</v>
      </c>
      <c r="W3005" t="str">
        <f>spotify_top_songs_audio_features[[#This Row],[source]]</f>
        <v>Universal-Island Records Ltd.</v>
      </c>
      <c r="X3005" s="1">
        <f>spotify_top_songs_audio_features[[#This Row],[streams]]</f>
        <v>32146925</v>
      </c>
      <c r="Y3005" t="str">
        <f>IF(Tabela2[[#This Row],[feat]]="","","Feat")</f>
        <v>Feat</v>
      </c>
      <c r="Z3005" s="17" t="str">
        <f>CONCATENATE(INT(spotify_top_songs_audio_features[[#This Row],[duration_ms]]/(60*1000)),":",MOD(INT(spotify_top_songs_audio_features[[#This Row],[duration_ms]]/1000),60))</f>
        <v>3:19</v>
      </c>
      <c r="AA30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005" t="str">
        <f>spotify_top_songs_audio_features[[#This Row],[track_name]]</f>
        <v>Mad Love</v>
      </c>
    </row>
    <row r="3006" spans="1:28" x14ac:dyDescent="0.25">
      <c r="A3006" t="s">
        <v>16905</v>
      </c>
      <c r="B3006" t="s">
        <v>2540</v>
      </c>
      <c r="C3006" t="s">
        <v>16906</v>
      </c>
      <c r="D3006" t="s">
        <v>48</v>
      </c>
      <c r="E3006" t="s">
        <v>23</v>
      </c>
      <c r="F3006" t="s">
        <v>32</v>
      </c>
      <c r="G3006" t="s">
        <v>25</v>
      </c>
      <c r="H3006">
        <v>894</v>
      </c>
      <c r="I3006">
        <v>618</v>
      </c>
      <c r="J3006">
        <v>129</v>
      </c>
      <c r="K3006" t="s">
        <v>16907</v>
      </c>
      <c r="L3006">
        <v>0</v>
      </c>
      <c r="M3006">
        <v>558</v>
      </c>
      <c r="N3006">
        <v>379</v>
      </c>
      <c r="O3006">
        <v>-4356</v>
      </c>
      <c r="P3006">
        <v>1191</v>
      </c>
      <c r="Q3006">
        <v>161320</v>
      </c>
      <c r="R3006">
        <v>12</v>
      </c>
      <c r="S3006">
        <v>32120002</v>
      </c>
      <c r="U3006" t="str">
        <f>IFERROR(LEFT(spotify_top_songs_audio_features[[#This Row],[artist_names]],SEARCH(",",spotify_top_songs_audio_features[[#This Row],[artist_names]])-1),spotify_top_songs_audio_features[[#This Row],[artist_names]])</f>
        <v>NAV</v>
      </c>
      <c r="V3006" t="str">
        <f>IFERROR(MID(spotify_top_songs_audio_features[[#This Row],[artist_names]],SEARCH(",",spotify_top_songs_audio_features[[#This Row],[artist_names]])+2,99),"")</f>
        <v>Gunna, Travis Scott</v>
      </c>
      <c r="W3006" t="str">
        <f>spotify_top_songs_audio_features[[#This Row],[source]]</f>
        <v>Republic Records</v>
      </c>
      <c r="X3006" s="1">
        <f>spotify_top_songs_audio_features[[#This Row],[streams]]</f>
        <v>32120002</v>
      </c>
      <c r="Y3006" t="str">
        <f>IF(Tabela2[[#This Row],[feat]]="","","Feat")</f>
        <v>Feat</v>
      </c>
      <c r="Z3006" s="17" t="str">
        <f>CONCATENATE(INT(spotify_top_songs_audio_features[[#This Row],[duration_ms]]/(60*1000)),":",MOD(INT(spotify_top_songs_audio_features[[#This Row],[duration_ms]]/1000),60))</f>
        <v>2:41</v>
      </c>
      <c r="AA30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06" t="str">
        <f>spotify_top_songs_audio_features[[#This Row],[track_name]]</f>
        <v>Turks (with Gunna &amp; ft. Travis Scott)</v>
      </c>
    </row>
    <row r="3007" spans="1:28" x14ac:dyDescent="0.25">
      <c r="A3007" t="s">
        <v>11481</v>
      </c>
      <c r="B3007" t="s">
        <v>439</v>
      </c>
      <c r="C3007" t="s">
        <v>5802</v>
      </c>
      <c r="D3007" t="s">
        <v>48</v>
      </c>
      <c r="E3007" t="s">
        <v>113</v>
      </c>
      <c r="F3007" t="s">
        <v>24</v>
      </c>
      <c r="G3007" t="s">
        <v>25</v>
      </c>
      <c r="H3007">
        <v>704</v>
      </c>
      <c r="I3007">
        <v>758</v>
      </c>
      <c r="J3007">
        <v>402</v>
      </c>
      <c r="K3007" t="s">
        <v>1410</v>
      </c>
      <c r="L3007">
        <v>144</v>
      </c>
      <c r="M3007">
        <v>924</v>
      </c>
      <c r="N3007">
        <v>534</v>
      </c>
      <c r="O3007">
        <v>-3537</v>
      </c>
      <c r="P3007">
        <v>120003</v>
      </c>
      <c r="Q3007">
        <v>214907</v>
      </c>
      <c r="R3007">
        <v>1</v>
      </c>
      <c r="S3007">
        <v>32068232</v>
      </c>
      <c r="U3007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007" t="str">
        <f>IFERROR(MID(spotify_top_songs_audio_features[[#This Row],[artist_names]],SEARCH(",",spotify_top_songs_audio_features[[#This Row],[artist_names]])+2,99),"")</f>
        <v/>
      </c>
      <c r="W3007" t="str">
        <f>spotify_top_songs_audio_features[[#This Row],[source]]</f>
        <v>Republic Records</v>
      </c>
      <c r="X3007" s="1">
        <f>spotify_top_songs_audio_features[[#This Row],[streams]]</f>
        <v>32068232</v>
      </c>
      <c r="Y3007" t="str">
        <f>IF(Tabela2[[#This Row],[feat]]="","","Feat")</f>
        <v/>
      </c>
      <c r="Z3007" s="17" t="str">
        <f>CONCATENATE(INT(spotify_top_songs_audio_features[[#This Row],[duration_ms]]/(60*1000)),":",MOD(INT(spotify_top_songs_audio_features[[#This Row],[duration_ms]]/1000),60))</f>
        <v>3:34</v>
      </c>
      <c r="AA30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007" t="str">
        <f>spotify_top_songs_audio_features[[#This Row],[track_name]]</f>
        <v>Circles</v>
      </c>
    </row>
    <row r="3008" spans="1:28" x14ac:dyDescent="0.25">
      <c r="A3008" t="s">
        <v>16452</v>
      </c>
      <c r="B3008" t="s">
        <v>16453</v>
      </c>
      <c r="C3008" t="s">
        <v>16454</v>
      </c>
      <c r="D3008" t="s">
        <v>1264</v>
      </c>
      <c r="E3008" t="s">
        <v>58</v>
      </c>
      <c r="F3008" t="s">
        <v>32</v>
      </c>
      <c r="G3008" t="s">
        <v>25</v>
      </c>
      <c r="H3008">
        <v>695</v>
      </c>
      <c r="I3008">
        <v>555</v>
      </c>
      <c r="J3008">
        <v>509</v>
      </c>
      <c r="K3008" t="s">
        <v>4649</v>
      </c>
      <c r="L3008">
        <v>826</v>
      </c>
      <c r="M3008">
        <v>11</v>
      </c>
      <c r="N3008">
        <v>26</v>
      </c>
      <c r="O3008">
        <v>-85</v>
      </c>
      <c r="P3008">
        <v>150024</v>
      </c>
      <c r="Q3008">
        <v>83200</v>
      </c>
      <c r="R3008">
        <v>3</v>
      </c>
      <c r="S3008">
        <v>32060159</v>
      </c>
      <c r="U3008" t="str">
        <f>IFERROR(LEFT(spotify_top_songs_audio_features[[#This Row],[artist_names]],SEARCH(",",spotify_top_songs_audio_features[[#This Row],[artist_names]])-1),spotify_top_songs_audio_features[[#This Row],[artist_names]])</f>
        <v>Lil Yachty</v>
      </c>
      <c r="V3008" t="str">
        <f>IFERROR(MID(spotify_top_songs_audio_features[[#This Row],[artist_names]],SEARCH(",",spotify_top_songs_audio_features[[#This Row],[artist_names]])+2,99),"")</f>
        <v/>
      </c>
      <c r="W3008" t="str">
        <f>spotify_top_songs_audio_features[[#This Row],[source]]</f>
        <v>Quality Control Music/Motown Records</v>
      </c>
      <c r="X3008" s="1">
        <f>spotify_top_songs_audio_features[[#This Row],[streams]]</f>
        <v>32060159</v>
      </c>
      <c r="Y3008" t="str">
        <f>IF(Tabela2[[#This Row],[feat]]="","","Feat")</f>
        <v/>
      </c>
      <c r="Z3008" s="17" t="str">
        <f>CONCATENATE(INT(spotify_top_songs_audio_features[[#This Row],[duration_ms]]/(60*1000)),":",MOD(INT(spotify_top_songs_audio_features[[#This Row],[duration_ms]]/1000),60))</f>
        <v>1:23</v>
      </c>
      <c r="AA30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08" t="str">
        <f>spotify_top_songs_audio_features[[#This Row],[track_name]]</f>
        <v>Poland</v>
      </c>
    </row>
    <row r="3009" spans="1:28" x14ac:dyDescent="0.25">
      <c r="A3009" t="s">
        <v>14435</v>
      </c>
      <c r="B3009" t="s">
        <v>284</v>
      </c>
      <c r="C3009" t="s">
        <v>14436</v>
      </c>
      <c r="D3009" t="s">
        <v>423</v>
      </c>
      <c r="E3009" t="s">
        <v>97</v>
      </c>
      <c r="F3009" t="s">
        <v>24</v>
      </c>
      <c r="G3009" t="s">
        <v>25</v>
      </c>
      <c r="H3009">
        <v>718</v>
      </c>
      <c r="I3009">
        <v>758</v>
      </c>
      <c r="J3009">
        <v>703</v>
      </c>
      <c r="K3009" t="s">
        <v>3068</v>
      </c>
      <c r="L3009">
        <v>653</v>
      </c>
      <c r="M3009">
        <v>11</v>
      </c>
      <c r="N3009">
        <v>349</v>
      </c>
      <c r="O3009">
        <v>-829</v>
      </c>
      <c r="P3009">
        <v>118989</v>
      </c>
      <c r="Q3009">
        <v>266179</v>
      </c>
      <c r="R3009">
        <v>2</v>
      </c>
      <c r="S3009">
        <v>32007197</v>
      </c>
      <c r="U300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009" t="str">
        <f>IFERROR(MID(spotify_top_songs_audio_features[[#This Row],[artist_names]],SEARCH(",",spotify_top_songs_audio_features[[#This Row],[artist_names]])+2,99),"")</f>
        <v/>
      </c>
      <c r="W3009" t="str">
        <f>spotify_top_songs_audio_features[[#This Row],[source]]</f>
        <v>OVO</v>
      </c>
      <c r="X3009" s="1">
        <f>spotify_top_songs_audio_features[[#This Row],[streams]]</f>
        <v>32007197</v>
      </c>
      <c r="Y3009" t="str">
        <f>IF(Tabela2[[#This Row],[feat]]="","","Feat")</f>
        <v/>
      </c>
      <c r="Z3009" s="17" t="str">
        <f>CONCATENATE(INT(spotify_top_songs_audio_features[[#This Row],[duration_ms]]/(60*1000)),":",MOD(INT(spotify_top_songs_audio_features[[#This Row],[duration_ms]]/1000),60))</f>
        <v>4:26</v>
      </c>
      <c r="AA30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009" t="str">
        <f>spotify_top_songs_audio_features[[#This Row],[track_name]]</f>
        <v>Falling Back</v>
      </c>
    </row>
    <row r="3010" spans="1:28" x14ac:dyDescent="0.25">
      <c r="A3010" t="s">
        <v>2221</v>
      </c>
      <c r="B3010" t="s">
        <v>2222</v>
      </c>
      <c r="C3010" t="s">
        <v>2223</v>
      </c>
      <c r="D3010" t="s">
        <v>2224</v>
      </c>
      <c r="E3010" t="s">
        <v>113</v>
      </c>
      <c r="F3010" t="s">
        <v>24</v>
      </c>
      <c r="G3010" t="s">
        <v>25</v>
      </c>
      <c r="H3010">
        <v>716</v>
      </c>
      <c r="I3010">
        <v>638</v>
      </c>
      <c r="J3010">
        <v>392</v>
      </c>
      <c r="K3010" t="s">
        <v>2225</v>
      </c>
      <c r="L3010">
        <v>0</v>
      </c>
      <c r="M3010">
        <v>702</v>
      </c>
      <c r="N3010">
        <v>552</v>
      </c>
      <c r="O3010">
        <v>-687</v>
      </c>
      <c r="P3010">
        <v>84955</v>
      </c>
      <c r="Q3010">
        <v>220716</v>
      </c>
      <c r="R3010">
        <v>5</v>
      </c>
      <c r="S3010">
        <v>32006280</v>
      </c>
      <c r="U3010" t="str">
        <f>IFERROR(LEFT(spotify_top_songs_audio_features[[#This Row],[artist_names]],SEARCH(",",spotify_top_songs_audio_features[[#This Row],[artist_names]])-1),spotify_top_songs_audio_features[[#This Row],[artist_names]])</f>
        <v>TREASURE</v>
      </c>
      <c r="V3010" t="str">
        <f>IFERROR(MID(spotify_top_songs_audio_features[[#This Row],[artist_names]],SEARCH(",",spotify_top_songs_audio_features[[#This Row],[artist_names]])+2,99),"")</f>
        <v/>
      </c>
      <c r="W3010" t="str">
        <f>spotify_top_songs_audio_features[[#This Row],[source]]</f>
        <v>YG Entertainment</v>
      </c>
      <c r="X3010" s="1">
        <f>spotify_top_songs_audio_features[[#This Row],[streams]]</f>
        <v>32006280</v>
      </c>
      <c r="Y3010" t="str">
        <f>IF(Tabela2[[#This Row],[feat]]="","","Feat")</f>
        <v/>
      </c>
      <c r="Z3010" s="17" t="str">
        <f>CONCATENATE(INT(spotify_top_songs_audio_features[[#This Row],[duration_ms]]/(60*1000)),":",MOD(INT(spotify_top_songs_audio_features[[#This Row],[duration_ms]]/1000),60))</f>
        <v>3:40</v>
      </c>
      <c r="AA30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010" t="str">
        <f>spotify_top_songs_audio_features[[#This Row],[track_name]]</f>
        <v>DARARI</v>
      </c>
    </row>
    <row r="3011" spans="1:28" x14ac:dyDescent="0.25">
      <c r="A3011" t="s">
        <v>11396</v>
      </c>
      <c r="B3011" t="s">
        <v>6742</v>
      </c>
      <c r="C3011" t="s">
        <v>6743</v>
      </c>
      <c r="D3011" t="s">
        <v>1264</v>
      </c>
      <c r="E3011" t="s">
        <v>23</v>
      </c>
      <c r="F3011" t="s">
        <v>32</v>
      </c>
      <c r="G3011" t="s">
        <v>25</v>
      </c>
      <c r="H3011">
        <v>936</v>
      </c>
      <c r="I3011">
        <v>559</v>
      </c>
      <c r="J3011">
        <v>157</v>
      </c>
      <c r="K3011" t="s">
        <v>216</v>
      </c>
      <c r="L3011">
        <v>0</v>
      </c>
      <c r="M3011">
        <v>128</v>
      </c>
      <c r="N3011">
        <v>527</v>
      </c>
      <c r="O3011">
        <v>-8587</v>
      </c>
      <c r="P3011">
        <v>112347</v>
      </c>
      <c r="Q3011">
        <v>241440</v>
      </c>
      <c r="R3011">
        <v>6</v>
      </c>
      <c r="S3011">
        <v>31977385</v>
      </c>
      <c r="U3011" t="str">
        <f>IFERROR(LEFT(spotify_top_songs_audio_features[[#This Row],[artist_names]],SEARCH(",",spotify_top_songs_audio_features[[#This Row],[artist_names]])-1),spotify_top_songs_audio_features[[#This Row],[artist_names]])</f>
        <v>Offset</v>
      </c>
      <c r="V3011" t="str">
        <f>IFERROR(MID(spotify_top_songs_audio_features[[#This Row],[artist_names]],SEARCH(",",spotify_top_songs_audio_features[[#This Row],[artist_names]])+2,99),"")</f>
        <v/>
      </c>
      <c r="W3011" t="str">
        <f>spotify_top_songs_audio_features[[#This Row],[source]]</f>
        <v>Quality Control Music/Motown Records</v>
      </c>
      <c r="X3011" s="1">
        <f>spotify_top_songs_audio_features[[#This Row],[streams]]</f>
        <v>31977385</v>
      </c>
      <c r="Y3011" t="str">
        <f>IF(Tabela2[[#This Row],[feat]]="","","Feat")</f>
        <v/>
      </c>
      <c r="Z3011" s="17" t="str">
        <f>CONCATENATE(INT(spotify_top_songs_audio_features[[#This Row],[duration_ms]]/(60*1000)),":",MOD(INT(spotify_top_songs_audio_features[[#This Row],[duration_ms]]/1000),60))</f>
        <v>4:1</v>
      </c>
      <c r="AA30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11" t="str">
        <f>spotify_top_songs_audio_features[[#This Row],[track_name]]</f>
        <v>Red Room</v>
      </c>
    </row>
    <row r="3012" spans="1:28" x14ac:dyDescent="0.25">
      <c r="A3012" t="s">
        <v>4512</v>
      </c>
      <c r="B3012" t="s">
        <v>325</v>
      </c>
      <c r="C3012" t="s">
        <v>4513</v>
      </c>
      <c r="D3012" t="s">
        <v>22</v>
      </c>
      <c r="E3012" t="s">
        <v>70</v>
      </c>
      <c r="F3012" t="s">
        <v>24</v>
      </c>
      <c r="G3012" t="s">
        <v>25</v>
      </c>
      <c r="H3012">
        <v>573</v>
      </c>
      <c r="I3012">
        <v>781</v>
      </c>
      <c r="J3012">
        <v>555</v>
      </c>
      <c r="K3012" t="s">
        <v>4514</v>
      </c>
      <c r="L3012">
        <v>2.64E-3</v>
      </c>
      <c r="M3012">
        <v>813</v>
      </c>
      <c r="N3012">
        <v>343</v>
      </c>
      <c r="O3012">
        <v>-6406</v>
      </c>
      <c r="P3012">
        <v>139934</v>
      </c>
      <c r="Q3012">
        <v>231907</v>
      </c>
      <c r="R3012">
        <v>28</v>
      </c>
      <c r="S3012">
        <v>31900100</v>
      </c>
      <c r="U3012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3012" t="str">
        <f>IFERROR(MID(spotify_top_songs_audio_features[[#This Row],[artist_names]],SEARCH(",",spotify_top_songs_audio_features[[#This Row],[artist_names]])+2,99),"")</f>
        <v/>
      </c>
      <c r="W3012" t="str">
        <f>spotify_top_songs_audio_features[[#This Row],[source]]</f>
        <v>RCA Records Label</v>
      </c>
      <c r="X3012" s="1">
        <f>spotify_top_songs_audio_features[[#This Row],[streams]]</f>
        <v>31900100</v>
      </c>
      <c r="Y3012" t="str">
        <f>IF(Tabela2[[#This Row],[feat]]="","","Feat")</f>
        <v/>
      </c>
      <c r="Z3012" s="17" t="str">
        <f>CONCATENATE(INT(spotify_top_songs_audio_features[[#This Row],[duration_ms]]/(60*1000)),":",MOD(INT(spotify_top_songs_audio_features[[#This Row],[duration_ms]]/1000),60))</f>
        <v>3:51</v>
      </c>
      <c r="AA30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012" t="str">
        <f>spotify_top_songs_audio_features[[#This Row],[track_name]]</f>
        <v>Malibu</v>
      </c>
    </row>
    <row r="3013" spans="1:28" x14ac:dyDescent="0.25">
      <c r="A3013" t="s">
        <v>4537</v>
      </c>
      <c r="B3013" t="s">
        <v>238</v>
      </c>
      <c r="C3013" t="s">
        <v>4538</v>
      </c>
      <c r="D3013" t="s">
        <v>903</v>
      </c>
      <c r="E3013" t="s">
        <v>177</v>
      </c>
      <c r="F3013" t="s">
        <v>32</v>
      </c>
      <c r="G3013" t="s">
        <v>25</v>
      </c>
      <c r="H3013">
        <v>631</v>
      </c>
      <c r="I3013">
        <v>673</v>
      </c>
      <c r="J3013">
        <v>384</v>
      </c>
      <c r="K3013" t="s">
        <v>143</v>
      </c>
      <c r="L3013">
        <v>0</v>
      </c>
      <c r="M3013">
        <v>154</v>
      </c>
      <c r="N3013">
        <v>721</v>
      </c>
      <c r="O3013">
        <v>-4892</v>
      </c>
      <c r="P3013">
        <v>83504</v>
      </c>
      <c r="Q3013">
        <v>172036</v>
      </c>
      <c r="R3013">
        <v>4</v>
      </c>
      <c r="S3013">
        <v>31868076</v>
      </c>
      <c r="U3013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3013" t="str">
        <f>IFERROR(MID(spotify_top_songs_audio_features[[#This Row],[artist_names]],SEARCH(",",spotify_top_songs_audio_features[[#This Row],[artist_names]])+2,99),"")</f>
        <v>Samra</v>
      </c>
      <c r="W3013" t="str">
        <f>spotify_top_songs_audio_features[[#This Row],[source]]</f>
        <v>Urban</v>
      </c>
      <c r="X3013" s="1">
        <f>spotify_top_songs_audio_features[[#This Row],[streams]]</f>
        <v>31868076</v>
      </c>
      <c r="Y3013" t="str">
        <f>IF(Tabela2[[#This Row],[feat]]="","","Feat")</f>
        <v>Feat</v>
      </c>
      <c r="Z3013" s="17" t="str">
        <f>CONCATENATE(INT(spotify_top_songs_audio_features[[#This Row],[duration_ms]]/(60*1000)),":",MOD(INT(spotify_top_songs_audio_features[[#This Row],[duration_ms]]/1000),60))</f>
        <v>2:52</v>
      </c>
      <c r="AA30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013" t="str">
        <f>spotify_top_songs_audio_features[[#This Row],[track_name]]</f>
        <v>Tilidin</v>
      </c>
    </row>
    <row r="3014" spans="1:28" x14ac:dyDescent="0.25">
      <c r="A3014" t="s">
        <v>14916</v>
      </c>
      <c r="B3014" t="s">
        <v>112</v>
      </c>
      <c r="C3014" t="s">
        <v>14917</v>
      </c>
      <c r="D3014" t="s">
        <v>112</v>
      </c>
      <c r="E3014" t="s">
        <v>113</v>
      </c>
      <c r="F3014" t="s">
        <v>24</v>
      </c>
      <c r="G3014" t="s">
        <v>25</v>
      </c>
      <c r="H3014">
        <v>586</v>
      </c>
      <c r="I3014">
        <v>72</v>
      </c>
      <c r="J3014">
        <v>35</v>
      </c>
      <c r="K3014" t="s">
        <v>14918</v>
      </c>
      <c r="L3014">
        <v>0</v>
      </c>
      <c r="M3014">
        <v>949</v>
      </c>
      <c r="N3014">
        <v>481</v>
      </c>
      <c r="O3014">
        <v>-5556</v>
      </c>
      <c r="P3014">
        <v>97057</v>
      </c>
      <c r="Q3014">
        <v>193289</v>
      </c>
      <c r="R3014">
        <v>2</v>
      </c>
      <c r="S3014">
        <v>31855588</v>
      </c>
      <c r="U301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014" t="str">
        <f>IFERROR(MID(spotify_top_songs_audio_features[[#This Row],[artist_names]],SEARCH(",",spotify_top_songs_audio_features[[#This Row],[artist_names]])+2,99),"")</f>
        <v/>
      </c>
      <c r="W3014" t="str">
        <f>spotify_top_songs_audio_features[[#This Row],[source]]</f>
        <v>Taylor Swift</v>
      </c>
      <c r="X3014" s="1">
        <f>spotify_top_songs_audio_features[[#This Row],[streams]]</f>
        <v>31855588</v>
      </c>
      <c r="Y3014" t="str">
        <f>IF(Tabela2[[#This Row],[feat]]="","","Feat")</f>
        <v/>
      </c>
      <c r="Z3014" s="17" t="str">
        <f>CONCATENATE(INT(spotify_top_songs_audio_features[[#This Row],[duration_ms]]/(60*1000)),":",MOD(INT(spotify_top_songs_audio_features[[#This Row],[duration_ms]]/1000),60))</f>
        <v>3:13</v>
      </c>
      <c r="AA30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014" t="str">
        <f>spotify_top_songs_audio_features[[#This Row],[track_name]]</f>
        <v>All You Had To Do Was Stay (Taylor's Version)</v>
      </c>
    </row>
    <row r="3015" spans="1:28" x14ac:dyDescent="0.25">
      <c r="A3015" t="s">
        <v>9306</v>
      </c>
      <c r="B3015" t="s">
        <v>116</v>
      </c>
      <c r="C3015" t="s">
        <v>9307</v>
      </c>
      <c r="D3015" t="s">
        <v>48</v>
      </c>
      <c r="E3015" t="s">
        <v>86</v>
      </c>
      <c r="F3015" t="s">
        <v>32</v>
      </c>
      <c r="G3015" t="s">
        <v>25</v>
      </c>
      <c r="H3015">
        <v>714</v>
      </c>
      <c r="I3015">
        <v>532</v>
      </c>
      <c r="J3015">
        <v>271</v>
      </c>
      <c r="K3015" t="s">
        <v>9308</v>
      </c>
      <c r="L3015">
        <v>0</v>
      </c>
      <c r="M3015">
        <v>138</v>
      </c>
      <c r="N3015">
        <v>831</v>
      </c>
      <c r="O3015">
        <v>-6837</v>
      </c>
      <c r="P3015">
        <v>204096</v>
      </c>
      <c r="Q3015">
        <v>117013</v>
      </c>
      <c r="R3015">
        <v>9</v>
      </c>
      <c r="S3015">
        <v>31801215</v>
      </c>
      <c r="U3015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3015" t="str">
        <f>IFERROR(MID(spotify_top_songs_audio_features[[#This Row],[artist_names]],SEARCH(",",spotify_top_songs_audio_features[[#This Row],[artist_names]])+2,99),"")</f>
        <v/>
      </c>
      <c r="W3015" t="str">
        <f>spotify_top_songs_audio_features[[#This Row],[source]]</f>
        <v>Republic Records</v>
      </c>
      <c r="X3015" s="1">
        <f>spotify_top_songs_audio_features[[#This Row],[streams]]</f>
        <v>31801215</v>
      </c>
      <c r="Y3015" t="str">
        <f>IF(Tabela2[[#This Row],[feat]]="","","Feat")</f>
        <v/>
      </c>
      <c r="Z3015" s="17" t="str">
        <f>CONCATENATE(INT(spotify_top_songs_audio_features[[#This Row],[duration_ms]]/(60*1000)),":",MOD(INT(spotify_top_songs_audio_features[[#This Row],[duration_ms]]/1000),60))</f>
        <v>1:57</v>
      </c>
      <c r="AA30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015" t="str">
        <f>spotify_top_songs_audio_features[[#This Row],[track_name]]</f>
        <v>Love Me</v>
      </c>
    </row>
    <row r="3016" spans="1:28" x14ac:dyDescent="0.25">
      <c r="A3016" t="s">
        <v>15565</v>
      </c>
      <c r="B3016" t="s">
        <v>15566</v>
      </c>
      <c r="C3016" t="s">
        <v>15567</v>
      </c>
      <c r="D3016" t="s">
        <v>1938</v>
      </c>
      <c r="E3016" t="s">
        <v>70</v>
      </c>
      <c r="F3016" t="s">
        <v>32</v>
      </c>
      <c r="G3016" t="s">
        <v>25</v>
      </c>
      <c r="H3016">
        <v>782</v>
      </c>
      <c r="I3016">
        <v>643</v>
      </c>
      <c r="J3016">
        <v>438</v>
      </c>
      <c r="K3016" t="s">
        <v>9550</v>
      </c>
      <c r="L3016">
        <v>0</v>
      </c>
      <c r="M3016">
        <v>654</v>
      </c>
      <c r="N3016">
        <v>627</v>
      </c>
      <c r="O3016">
        <v>-4956</v>
      </c>
      <c r="P3016">
        <v>114994</v>
      </c>
      <c r="Q3016">
        <v>250435</v>
      </c>
      <c r="R3016">
        <v>5</v>
      </c>
      <c r="S3016">
        <v>31789334</v>
      </c>
      <c r="U3016" t="str">
        <f>IFERROR(LEFT(spotify_top_songs_audio_features[[#This Row],[artist_names]],SEARCH(",",spotify_top_songs_audio_features[[#This Row],[artist_names]])-1),spotify_top_songs_audio_features[[#This Row],[artist_names]])</f>
        <v>Matuê</v>
      </c>
      <c r="V3016" t="str">
        <f>IFERROR(MID(spotify_top_songs_audio_features[[#This Row],[artist_names]],SEARCH(",",spotify_top_songs_audio_features[[#This Row],[artist_names]])+2,99),"")</f>
        <v>WIU, Teto</v>
      </c>
      <c r="W3016" t="str">
        <f>spotify_top_songs_audio_features[[#This Row],[source]]</f>
        <v>Sony Music Entertainment</v>
      </c>
      <c r="X3016" s="1">
        <f>spotify_top_songs_audio_features[[#This Row],[streams]]</f>
        <v>31789334</v>
      </c>
      <c r="Y3016" t="str">
        <f>IF(Tabela2[[#This Row],[feat]]="","","Feat")</f>
        <v>Feat</v>
      </c>
      <c r="Z3016" s="17" t="str">
        <f>CONCATENATE(INT(spotify_top_songs_audio_features[[#This Row],[duration_ms]]/(60*1000)),":",MOD(INT(spotify_top_songs_audio_features[[#This Row],[duration_ms]]/1000),60))</f>
        <v>4:10</v>
      </c>
      <c r="AA30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016" t="str">
        <f>spotify_top_songs_audio_features[[#This Row],[track_name]]</f>
        <v>Vampiro</v>
      </c>
    </row>
    <row r="3017" spans="1:28" x14ac:dyDescent="0.25">
      <c r="A3017" t="s">
        <v>14800</v>
      </c>
      <c r="B3017" t="s">
        <v>1527</v>
      </c>
      <c r="C3017" t="s">
        <v>14801</v>
      </c>
      <c r="D3017" t="s">
        <v>53</v>
      </c>
      <c r="E3017" t="s">
        <v>58</v>
      </c>
      <c r="F3017" t="s">
        <v>32</v>
      </c>
      <c r="G3017" t="s">
        <v>25</v>
      </c>
      <c r="H3017">
        <v>73</v>
      </c>
      <c r="I3017">
        <v>701</v>
      </c>
      <c r="J3017">
        <v>106</v>
      </c>
      <c r="K3017" t="s">
        <v>3279</v>
      </c>
      <c r="L3017">
        <v>0</v>
      </c>
      <c r="M3017">
        <v>151</v>
      </c>
      <c r="N3017">
        <v>785</v>
      </c>
      <c r="O3017">
        <v>-5885</v>
      </c>
      <c r="P3017">
        <v>17595</v>
      </c>
      <c r="Q3017">
        <v>207307</v>
      </c>
      <c r="R3017">
        <v>10</v>
      </c>
      <c r="S3017">
        <v>31769898</v>
      </c>
      <c r="U3017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3017" t="str">
        <f>IFERROR(MID(spotify_top_songs_audio_features[[#This Row],[artist_names]],SEARCH(",",spotify_top_songs_audio_features[[#This Row],[artist_names]])+2,99),"")</f>
        <v/>
      </c>
      <c r="W3017" t="str">
        <f>spotify_top_songs_audio_features[[#This Row],[source]]</f>
        <v>Sony Music Latin</v>
      </c>
      <c r="X3017" s="1">
        <f>spotify_top_songs_audio_features[[#This Row],[streams]]</f>
        <v>31769898</v>
      </c>
      <c r="Y3017" t="str">
        <f>IF(Tabela2[[#This Row],[feat]]="","","Feat")</f>
        <v/>
      </c>
      <c r="Z3017" s="17" t="str">
        <f>CONCATENATE(INT(spotify_top_songs_audio_features[[#This Row],[duration_ms]]/(60*1000)),":",MOD(INT(spotify_top_songs_audio_features[[#This Row],[duration_ms]]/1000),60))</f>
        <v>3:27</v>
      </c>
      <c r="AA30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17" t="str">
        <f>spotify_top_songs_audio_features[[#This Row],[track_name]]</f>
        <v>Borro Cassette</v>
      </c>
    </row>
    <row r="3018" spans="1:28" x14ac:dyDescent="0.25">
      <c r="A3018" t="s">
        <v>207</v>
      </c>
      <c r="B3018" t="s">
        <v>208</v>
      </c>
      <c r="C3018" t="s">
        <v>209</v>
      </c>
      <c r="D3018" t="s">
        <v>210</v>
      </c>
      <c r="E3018" t="s">
        <v>31</v>
      </c>
      <c r="F3018" t="s">
        <v>24</v>
      </c>
      <c r="G3018" t="s">
        <v>25</v>
      </c>
      <c r="H3018">
        <v>608</v>
      </c>
      <c r="I3018">
        <v>174</v>
      </c>
      <c r="J3018">
        <v>332</v>
      </c>
      <c r="K3018" t="s">
        <v>211</v>
      </c>
      <c r="L3018">
        <v>1.92E-3</v>
      </c>
      <c r="M3018">
        <v>855</v>
      </c>
      <c r="N3018">
        <v>193</v>
      </c>
      <c r="O3018">
        <v>-8796</v>
      </c>
      <c r="P3018">
        <v>112175</v>
      </c>
      <c r="Q3018">
        <v>260004</v>
      </c>
      <c r="R3018">
        <v>9</v>
      </c>
      <c r="S3018">
        <v>31768840</v>
      </c>
      <c r="U3018" t="str">
        <f>IFERROR(LEFT(spotify_top_songs_audio_features[[#This Row],[artist_names]],SEARCH(",",spotify_top_songs_audio_features[[#This Row],[artist_names]])-1),spotify_top_songs_audio_features[[#This Row],[artist_names]])</f>
        <v>Calum Scott</v>
      </c>
      <c r="V3018" t="str">
        <f>IFERROR(MID(spotify_top_songs_audio_features[[#This Row],[artist_names]],SEARCH(",",spotify_top_songs_audio_features[[#This Row],[artist_names]])+2,99),"")</f>
        <v/>
      </c>
      <c r="W3018" t="str">
        <f>spotify_top_songs_audio_features[[#This Row],[source]]</f>
        <v>Capitol Records (US1A)</v>
      </c>
      <c r="X3018" s="1">
        <f>spotify_top_songs_audio_features[[#This Row],[streams]]</f>
        <v>31768840</v>
      </c>
      <c r="Y3018" t="str">
        <f>IF(Tabela2[[#This Row],[feat]]="","","Feat")</f>
        <v/>
      </c>
      <c r="Z3018" s="17" t="str">
        <f>CONCATENATE(INT(spotify_top_songs_audio_features[[#This Row],[duration_ms]]/(60*1000)),":",MOD(INT(spotify_top_songs_audio_features[[#This Row],[duration_ms]]/1000),60))</f>
        <v>4:20</v>
      </c>
      <c r="AA30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18" t="str">
        <f>spotify_top_songs_audio_features[[#This Row],[track_name]]</f>
        <v>Dancing On My Own</v>
      </c>
    </row>
    <row r="3019" spans="1:28" x14ac:dyDescent="0.25">
      <c r="A3019" t="s">
        <v>14012</v>
      </c>
      <c r="B3019" t="s">
        <v>280</v>
      </c>
      <c r="C3019" t="s">
        <v>14013</v>
      </c>
      <c r="D3019" t="s">
        <v>282</v>
      </c>
      <c r="E3019" t="s">
        <v>23</v>
      </c>
      <c r="F3019" t="s">
        <v>24</v>
      </c>
      <c r="G3019" t="s">
        <v>25</v>
      </c>
      <c r="H3019">
        <v>427</v>
      </c>
      <c r="I3019">
        <v>262</v>
      </c>
      <c r="J3019">
        <v>276</v>
      </c>
      <c r="K3019" t="s">
        <v>14014</v>
      </c>
      <c r="L3019">
        <v>0</v>
      </c>
      <c r="M3019">
        <v>68</v>
      </c>
      <c r="N3019">
        <v>228</v>
      </c>
      <c r="O3019">
        <v>-8541</v>
      </c>
      <c r="P3019">
        <v>104085</v>
      </c>
      <c r="Q3019">
        <v>224867</v>
      </c>
      <c r="R3019">
        <v>6</v>
      </c>
      <c r="S3019">
        <v>31715811</v>
      </c>
      <c r="U3019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3019" t="str">
        <f>IFERROR(MID(spotify_top_songs_audio_features[[#This Row],[artist_names]],SEARCH(",",spotify_top_songs_audio_features[[#This Row],[artist_names]])+2,99),"")</f>
        <v/>
      </c>
      <c r="W3019" t="str">
        <f>spotify_top_songs_audio_features[[#This Row],[source]]</f>
        <v>Columbia</v>
      </c>
      <c r="X3019" s="1">
        <f>spotify_top_songs_audio_features[[#This Row],[streams]]</f>
        <v>31715811</v>
      </c>
      <c r="Y3019" t="str">
        <f>IF(Tabela2[[#This Row],[feat]]="","","Feat")</f>
        <v/>
      </c>
      <c r="Z3019" s="17" t="str">
        <f>CONCATENATE(INT(spotify_top_songs_audio_features[[#This Row],[duration_ms]]/(60*1000)),":",MOD(INT(spotify_top_songs_audio_features[[#This Row],[duration_ms]]/1000),60))</f>
        <v>3:44</v>
      </c>
      <c r="AA30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19" t="str">
        <f>spotify_top_songs_audio_features[[#This Row],[track_name]]</f>
        <v>Sweet Creature</v>
      </c>
    </row>
    <row r="3020" spans="1:28" x14ac:dyDescent="0.25">
      <c r="A3020" t="s">
        <v>12656</v>
      </c>
      <c r="B3020" t="s">
        <v>12657</v>
      </c>
      <c r="C3020" t="s">
        <v>12658</v>
      </c>
      <c r="D3020" t="s">
        <v>12659</v>
      </c>
      <c r="E3020" t="s">
        <v>177</v>
      </c>
      <c r="F3020" t="s">
        <v>32</v>
      </c>
      <c r="G3020" t="s">
        <v>25</v>
      </c>
      <c r="H3020">
        <v>827</v>
      </c>
      <c r="I3020">
        <v>629</v>
      </c>
      <c r="J3020">
        <v>185</v>
      </c>
      <c r="K3020" t="s">
        <v>3806</v>
      </c>
      <c r="L3020">
        <v>0</v>
      </c>
      <c r="M3020">
        <v>84</v>
      </c>
      <c r="N3020">
        <v>486</v>
      </c>
      <c r="O3020">
        <v>-3966</v>
      </c>
      <c r="P3020">
        <v>88064</v>
      </c>
      <c r="Q3020">
        <v>187500</v>
      </c>
      <c r="R3020">
        <v>7</v>
      </c>
      <c r="S3020">
        <v>31705691</v>
      </c>
      <c r="U3020" t="str">
        <f>IFERROR(LEFT(spotify_top_songs_audio_features[[#This Row],[artist_names]],SEARCH(",",spotify_top_songs_audio_features[[#This Row],[artist_names]])-1),spotify_top_songs_audio_features[[#This Row],[artist_names]])</f>
        <v>Juanfran</v>
      </c>
      <c r="V3020" t="str">
        <f>IFERROR(MID(spotify_top_songs_audio_features[[#This Row],[artist_names]],SEARCH(",",spotify_top_songs_audio_features[[#This Row],[artist_names]])+2,99),"")</f>
        <v/>
      </c>
      <c r="W3020" t="str">
        <f>spotify_top_songs_audio_features[[#This Row],[source]]</f>
        <v>DN7 Music</v>
      </c>
      <c r="X3020" s="1">
        <f>spotify_top_songs_audio_features[[#This Row],[streams]]</f>
        <v>31705691</v>
      </c>
      <c r="Y3020" t="str">
        <f>IF(Tabela2[[#This Row],[feat]]="","","Feat")</f>
        <v/>
      </c>
      <c r="Z3020" s="17" t="str">
        <f>CONCATENATE(INT(spotify_top_songs_audio_features[[#This Row],[duration_ms]]/(60*1000)),":",MOD(INT(spotify_top_songs_audio_features[[#This Row],[duration_ms]]/1000),60))</f>
        <v>3:7</v>
      </c>
      <c r="AA30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020" t="str">
        <f>spotify_top_songs_audio_features[[#This Row],[track_name]]</f>
        <v>Como Llora</v>
      </c>
    </row>
    <row r="3021" spans="1:28" x14ac:dyDescent="0.25">
      <c r="A3021" t="s">
        <v>5790</v>
      </c>
      <c r="B3021" t="s">
        <v>116</v>
      </c>
      <c r="C3021" t="s">
        <v>5791</v>
      </c>
      <c r="D3021" t="s">
        <v>5792</v>
      </c>
      <c r="E3021" t="s">
        <v>86</v>
      </c>
      <c r="F3021" t="s">
        <v>24</v>
      </c>
      <c r="G3021" t="s">
        <v>25</v>
      </c>
      <c r="H3021">
        <v>807</v>
      </c>
      <c r="I3021">
        <v>659</v>
      </c>
      <c r="J3021">
        <v>332</v>
      </c>
      <c r="K3021" t="s">
        <v>5793</v>
      </c>
      <c r="L3021">
        <v>0</v>
      </c>
      <c r="M3021">
        <v>309</v>
      </c>
      <c r="N3021">
        <v>438</v>
      </c>
      <c r="O3021">
        <v>-692</v>
      </c>
      <c r="P3021">
        <v>82465</v>
      </c>
      <c r="Q3021">
        <v>168727</v>
      </c>
      <c r="R3021">
        <v>5</v>
      </c>
      <c r="S3021">
        <v>31679277</v>
      </c>
      <c r="U3021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3021" t="str">
        <f>IFERROR(MID(spotify_top_songs_audio_features[[#This Row],[artist_names]],SEARCH(",",spotify_top_songs_audio_features[[#This Row],[artist_names]])+2,99),"")</f>
        <v/>
      </c>
      <c r="W3021" t="str">
        <f>spotify_top_songs_audio_features[[#This Row],[source]]</f>
        <v>Galactic / Republic Records</v>
      </c>
      <c r="X3021" s="1">
        <f>spotify_top_songs_audio_features[[#This Row],[streams]]</f>
        <v>31679277</v>
      </c>
      <c r="Y3021" t="str">
        <f>IF(Tabela2[[#This Row],[feat]]="","","Feat")</f>
        <v/>
      </c>
      <c r="Z3021" s="17" t="str">
        <f>CONCATENATE(INT(spotify_top_songs_audio_features[[#This Row],[duration_ms]]/(60*1000)),":",MOD(INT(spotify_top_songs_audio_features[[#This Row],[duration_ms]]/1000),60))</f>
        <v>2:48</v>
      </c>
      <c r="AA30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021" t="str">
        <f>spotify_top_songs_audio_features[[#This Row],[track_name]]</f>
        <v>NEVER LEFT</v>
      </c>
    </row>
    <row r="3022" spans="1:28" x14ac:dyDescent="0.25">
      <c r="A3022" t="s">
        <v>16734</v>
      </c>
      <c r="B3022" t="s">
        <v>2316</v>
      </c>
      <c r="C3022" t="s">
        <v>2317</v>
      </c>
      <c r="D3022" t="s">
        <v>768</v>
      </c>
      <c r="E3022" t="s">
        <v>102</v>
      </c>
      <c r="F3022" t="s">
        <v>32</v>
      </c>
      <c r="G3022" t="s">
        <v>25</v>
      </c>
      <c r="H3022">
        <v>677</v>
      </c>
      <c r="I3022">
        <v>495</v>
      </c>
      <c r="J3022">
        <v>821</v>
      </c>
      <c r="K3022" t="s">
        <v>10114</v>
      </c>
      <c r="L3022">
        <v>0</v>
      </c>
      <c r="M3022">
        <v>319</v>
      </c>
      <c r="N3022">
        <v>152</v>
      </c>
      <c r="O3022">
        <v>-7174</v>
      </c>
      <c r="P3022">
        <v>129974</v>
      </c>
      <c r="Q3022">
        <v>178176</v>
      </c>
      <c r="R3022">
        <v>7</v>
      </c>
      <c r="S3022">
        <v>31667486</v>
      </c>
      <c r="U3022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3022" t="str">
        <f>IFERROR(MID(spotify_top_songs_audio_features[[#This Row],[artist_names]],SEARCH(",",spotify_top_songs_audio_features[[#This Row],[artist_names]])+2,99),"")</f>
        <v>Drake, Lil Baby</v>
      </c>
      <c r="W3022" t="str">
        <f>spotify_top_songs_audio_features[[#This Row],[source]]</f>
        <v>Epic/We The Best</v>
      </c>
      <c r="X3022" s="1">
        <f>spotify_top_songs_audio_features[[#This Row],[streams]]</f>
        <v>31667486</v>
      </c>
      <c r="Y3022" t="str">
        <f>IF(Tabela2[[#This Row],[feat]]="","","Feat")</f>
        <v>Feat</v>
      </c>
      <c r="Z3022" s="17" t="str">
        <f>CONCATENATE(INT(spotify_top_songs_audio_features[[#This Row],[duration_ms]]/(60*1000)),":",MOD(INT(spotify_top_songs_audio_features[[#This Row],[duration_ms]]/1000),60))</f>
        <v>2:58</v>
      </c>
      <c r="AA30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022" t="str">
        <f>spotify_top_songs_audio_features[[#This Row],[track_name]]</f>
        <v>STAYING ALIVE (feat. Drake &amp; Lil Baby)</v>
      </c>
    </row>
    <row r="3023" spans="1:28" x14ac:dyDescent="0.25">
      <c r="A3023" t="s">
        <v>12314</v>
      </c>
      <c r="B3023" t="s">
        <v>3327</v>
      </c>
      <c r="C3023" t="s">
        <v>5283</v>
      </c>
      <c r="D3023" t="s">
        <v>1807</v>
      </c>
      <c r="E3023" t="s">
        <v>43</v>
      </c>
      <c r="F3023" t="s">
        <v>32</v>
      </c>
      <c r="G3023" t="s">
        <v>152</v>
      </c>
      <c r="H3023">
        <v>807</v>
      </c>
      <c r="I3023">
        <v>665</v>
      </c>
      <c r="J3023">
        <v>497</v>
      </c>
      <c r="K3023" t="s">
        <v>3111</v>
      </c>
      <c r="L3023">
        <v>0</v>
      </c>
      <c r="M3023">
        <v>118</v>
      </c>
      <c r="N3023">
        <v>864</v>
      </c>
      <c r="O3023">
        <v>-6961</v>
      </c>
      <c r="P3023">
        <v>127909</v>
      </c>
      <c r="Q3023">
        <v>188667</v>
      </c>
      <c r="R3023">
        <v>11</v>
      </c>
      <c r="S3023">
        <v>31661759</v>
      </c>
      <c r="U3023" t="str">
        <f>IFERROR(LEFT(spotify_top_songs_audio_features[[#This Row],[artist_names]],SEARCH(",",spotify_top_songs_audio_features[[#This Row],[artist_names]])-1),spotify_top_songs_audio_features[[#This Row],[artist_names]])</f>
        <v>Natanael Cano</v>
      </c>
      <c r="V3023" t="str">
        <f>IFERROR(MID(spotify_top_songs_audio_features[[#This Row],[artist_names]],SEARCH(",",spotify_top_songs_audio_features[[#This Row],[artist_names]])+2,99),"")</f>
        <v/>
      </c>
      <c r="W3023" t="str">
        <f>spotify_top_songs_audio_features[[#This Row],[source]]</f>
        <v>WEA Latina</v>
      </c>
      <c r="X3023" s="1">
        <f>spotify_top_songs_audio_features[[#This Row],[streams]]</f>
        <v>31661759</v>
      </c>
      <c r="Y3023" t="str">
        <f>IF(Tabela2[[#This Row],[feat]]="","","Feat")</f>
        <v/>
      </c>
      <c r="Z3023" s="17" t="str">
        <f>CONCATENATE(INT(spotify_top_songs_audio_features[[#This Row],[duration_ms]]/(60*1000)),":",MOD(INT(spotify_top_songs_audio_features[[#This Row],[duration_ms]]/1000),60))</f>
        <v>3:8</v>
      </c>
      <c r="AA30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023" t="str">
        <f>spotify_top_songs_audio_features[[#This Row],[track_name]]</f>
        <v>Mi Bello Angel</v>
      </c>
    </row>
    <row r="3024" spans="1:28" x14ac:dyDescent="0.25">
      <c r="A3024" t="s">
        <v>8136</v>
      </c>
      <c r="B3024" t="s">
        <v>8137</v>
      </c>
      <c r="C3024" t="s">
        <v>8138</v>
      </c>
      <c r="D3024" t="s">
        <v>53</v>
      </c>
      <c r="E3024" t="s">
        <v>86</v>
      </c>
      <c r="F3024" t="s">
        <v>32</v>
      </c>
      <c r="G3024" t="s">
        <v>25</v>
      </c>
      <c r="H3024">
        <v>817</v>
      </c>
      <c r="I3024">
        <v>74</v>
      </c>
      <c r="J3024">
        <v>283</v>
      </c>
      <c r="K3024" t="s">
        <v>5193</v>
      </c>
      <c r="L3024">
        <v>0</v>
      </c>
      <c r="M3024">
        <v>992</v>
      </c>
      <c r="N3024">
        <v>674</v>
      </c>
      <c r="O3024">
        <v>-4566</v>
      </c>
      <c r="P3024">
        <v>13004</v>
      </c>
      <c r="Q3024">
        <v>215151</v>
      </c>
      <c r="R3024">
        <v>7</v>
      </c>
      <c r="S3024">
        <v>31656630</v>
      </c>
      <c r="U3024" t="str">
        <f>IFERROR(LEFT(spotify_top_songs_audio_features[[#This Row],[artist_names]],SEARCH(",",spotify_top_songs_audio_features[[#This Row],[artist_names]])-1),spotify_top_songs_audio_features[[#This Row],[artist_names]])</f>
        <v>Marc Anthony</v>
      </c>
      <c r="V3024" t="str">
        <f>IFERROR(MID(spotify_top_songs_audio_features[[#This Row],[artist_names]],SEARCH(",",spotify_top_songs_audio_features[[#This Row],[artist_names]])+2,99),"")</f>
        <v>Will Smith, Bad Bunny</v>
      </c>
      <c r="W3024" t="str">
        <f>spotify_top_songs_audio_features[[#This Row],[source]]</f>
        <v>Sony Music Latin</v>
      </c>
      <c r="X3024" s="1">
        <f>spotify_top_songs_audio_features[[#This Row],[streams]]</f>
        <v>31656630</v>
      </c>
      <c r="Y3024" t="str">
        <f>IF(Tabela2[[#This Row],[feat]]="","","Feat")</f>
        <v>Feat</v>
      </c>
      <c r="Z3024" s="17" t="str">
        <f>CONCATENATE(INT(spotify_top_songs_audio_features[[#This Row],[duration_ms]]/(60*1000)),":",MOD(INT(spotify_top_songs_audio_features[[#This Row],[duration_ms]]/1000),60))</f>
        <v>3:35</v>
      </c>
      <c r="AA30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024" t="str">
        <f>spotify_top_songs_audio_features[[#This Row],[track_name]]</f>
        <v>Está Rico</v>
      </c>
    </row>
    <row r="3025" spans="1:28" x14ac:dyDescent="0.25">
      <c r="A3025" t="s">
        <v>859</v>
      </c>
      <c r="B3025" t="s">
        <v>860</v>
      </c>
      <c r="C3025" t="s">
        <v>861</v>
      </c>
      <c r="D3025" t="s">
        <v>48</v>
      </c>
      <c r="E3025" t="s">
        <v>142</v>
      </c>
      <c r="F3025" t="s">
        <v>32</v>
      </c>
      <c r="G3025" t="s">
        <v>25</v>
      </c>
      <c r="H3025">
        <v>493</v>
      </c>
      <c r="I3025">
        <v>665</v>
      </c>
      <c r="J3025">
        <v>366</v>
      </c>
      <c r="K3025" t="s">
        <v>862</v>
      </c>
      <c r="L3025">
        <v>0</v>
      </c>
      <c r="M3025">
        <v>762</v>
      </c>
      <c r="N3025">
        <v>385</v>
      </c>
      <c r="O3025">
        <v>-6427</v>
      </c>
      <c r="P3025">
        <v>179982</v>
      </c>
      <c r="Q3025">
        <v>171227</v>
      </c>
      <c r="R3025">
        <v>7</v>
      </c>
      <c r="S3025">
        <v>31647298</v>
      </c>
      <c r="U3025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3025" t="str">
        <f>IFERROR(MID(spotify_top_songs_audio_features[[#This Row],[artist_names]],SEARCH(",",spotify_top_songs_audio_features[[#This Row],[artist_names]])+2,99),"")</f>
        <v>Juice WRLD</v>
      </c>
      <c r="W3025" t="str">
        <f>spotify_top_songs_audio_features[[#This Row],[source]]</f>
        <v>Republic Records</v>
      </c>
      <c r="X3025" s="1">
        <f>spotify_top_songs_audio_features[[#This Row],[streams]]</f>
        <v>31647298</v>
      </c>
      <c r="Y3025" t="str">
        <f>IF(Tabela2[[#This Row],[feat]]="","","Feat")</f>
        <v>Feat</v>
      </c>
      <c r="Z3025" s="17" t="str">
        <f>CONCATENATE(INT(spotify_top_songs_audio_features[[#This Row],[duration_ms]]/(60*1000)),":",MOD(INT(spotify_top_songs_audio_features[[#This Row],[duration_ms]]/1000),60))</f>
        <v>2:51</v>
      </c>
      <c r="AA30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025" t="str">
        <f>spotify_top_songs_audio_features[[#This Row],[track_name]]</f>
        <v>Ransom (with Juice WRLD) - Remix</v>
      </c>
    </row>
    <row r="3026" spans="1:28" x14ac:dyDescent="0.25">
      <c r="A3026" t="s">
        <v>197</v>
      </c>
      <c r="B3026" t="s">
        <v>198</v>
      </c>
      <c r="C3026" t="s">
        <v>199</v>
      </c>
      <c r="D3026" t="s">
        <v>200</v>
      </c>
      <c r="E3026" t="s">
        <v>86</v>
      </c>
      <c r="F3026" t="s">
        <v>24</v>
      </c>
      <c r="G3026" t="s">
        <v>25</v>
      </c>
      <c r="H3026">
        <v>883</v>
      </c>
      <c r="I3026">
        <v>599</v>
      </c>
      <c r="J3026">
        <v>248</v>
      </c>
      <c r="K3026" t="s">
        <v>201</v>
      </c>
      <c r="L3026">
        <v>0</v>
      </c>
      <c r="M3026">
        <v>179</v>
      </c>
      <c r="N3026">
        <v>413</v>
      </c>
      <c r="O3026">
        <v>-5551</v>
      </c>
      <c r="P3026">
        <v>142976</v>
      </c>
      <c r="Q3026">
        <v>183011</v>
      </c>
      <c r="R3026">
        <v>21</v>
      </c>
      <c r="S3026">
        <v>31573174</v>
      </c>
      <c r="U3026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3026" t="str">
        <f>IFERROR(MID(spotify_top_songs_audio_features[[#This Row],[artist_names]],SEARCH(",",spotify_top_songs_audio_features[[#This Row],[artist_names]])+2,99),"")</f>
        <v/>
      </c>
      <c r="W3026" t="str">
        <f>spotify_top_songs_audio_features[[#This Row],[source]]</f>
        <v>Quality Control/Motown Records</v>
      </c>
      <c r="X3026" s="1">
        <f>spotify_top_songs_audio_features[[#This Row],[streams]]</f>
        <v>31573174</v>
      </c>
      <c r="Y3026" t="str">
        <f>IF(Tabela2[[#This Row],[feat]]="","","Feat")</f>
        <v/>
      </c>
      <c r="Z3026" s="17" t="str">
        <f>CONCATENATE(INT(spotify_top_songs_audio_features[[#This Row],[duration_ms]]/(60*1000)),":",MOD(INT(spotify_top_songs_audio_features[[#This Row],[duration_ms]]/1000),60))</f>
        <v>3:3</v>
      </c>
      <c r="AA30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026" t="str">
        <f>spotify_top_songs_audio_features[[#This Row],[track_name]]</f>
        <v>Woah</v>
      </c>
    </row>
    <row r="3027" spans="1:28" x14ac:dyDescent="0.25">
      <c r="A3027" t="s">
        <v>6037</v>
      </c>
      <c r="B3027" t="s">
        <v>1287</v>
      </c>
      <c r="C3027" t="s">
        <v>6038</v>
      </c>
      <c r="D3027" t="s">
        <v>48</v>
      </c>
      <c r="E3027" t="s">
        <v>23</v>
      </c>
      <c r="F3027" t="s">
        <v>24</v>
      </c>
      <c r="G3027" t="s">
        <v>152</v>
      </c>
      <c r="H3027">
        <v>671</v>
      </c>
      <c r="I3027">
        <v>714</v>
      </c>
      <c r="J3027">
        <v>21</v>
      </c>
      <c r="K3027" t="s">
        <v>6039</v>
      </c>
      <c r="L3027">
        <v>1.4799999999999999E-4</v>
      </c>
      <c r="M3027">
        <v>568</v>
      </c>
      <c r="N3027">
        <v>477</v>
      </c>
      <c r="O3027">
        <v>-5373</v>
      </c>
      <c r="P3027">
        <v>105137</v>
      </c>
      <c r="Q3027">
        <v>140693</v>
      </c>
      <c r="R3027">
        <v>3</v>
      </c>
      <c r="S3027">
        <v>31573108</v>
      </c>
      <c r="U3027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027" t="str">
        <f>IFERROR(MID(spotify_top_songs_audio_features[[#This Row],[artist_names]],SEARCH(",",spotify_top_songs_audio_features[[#This Row],[artist_names]])+2,99),"")</f>
        <v/>
      </c>
      <c r="W3027" t="str">
        <f>spotify_top_songs_audio_features[[#This Row],[source]]</f>
        <v>Republic Records</v>
      </c>
      <c r="X3027" s="1">
        <f>spotify_top_songs_audio_features[[#This Row],[streams]]</f>
        <v>31573108</v>
      </c>
      <c r="Y3027" t="str">
        <f>IF(Tabela2[[#This Row],[feat]]="","","Feat")</f>
        <v/>
      </c>
      <c r="Z3027" s="17" t="str">
        <f>CONCATENATE(INT(spotify_top_songs_audio_features[[#This Row],[duration_ms]]/(60*1000)),":",MOD(INT(spotify_top_songs_audio_features[[#This Row],[duration_ms]]/1000),60))</f>
        <v>2:20</v>
      </c>
      <c r="AA30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27" t="str">
        <f>spotify_top_songs_audio_features[[#This Row],[track_name]]</f>
        <v>make up</v>
      </c>
    </row>
    <row r="3028" spans="1:28" x14ac:dyDescent="0.25">
      <c r="A3028" t="s">
        <v>11885</v>
      </c>
      <c r="B3028" t="s">
        <v>11886</v>
      </c>
      <c r="C3028" t="s">
        <v>11887</v>
      </c>
      <c r="D3028" t="s">
        <v>635</v>
      </c>
      <c r="E3028" t="s">
        <v>31</v>
      </c>
      <c r="F3028" t="s">
        <v>32</v>
      </c>
      <c r="G3028" t="s">
        <v>25</v>
      </c>
      <c r="H3028">
        <v>542</v>
      </c>
      <c r="I3028">
        <v>72</v>
      </c>
      <c r="J3028">
        <v>628</v>
      </c>
      <c r="K3028" t="s">
        <v>2771</v>
      </c>
      <c r="L3028">
        <v>0</v>
      </c>
      <c r="M3028">
        <v>348</v>
      </c>
      <c r="N3028">
        <v>623</v>
      </c>
      <c r="O3028">
        <v>-5136</v>
      </c>
      <c r="P3028">
        <v>149828</v>
      </c>
      <c r="Q3028">
        <v>231360</v>
      </c>
      <c r="R3028">
        <v>8</v>
      </c>
      <c r="S3028">
        <v>31561912</v>
      </c>
      <c r="U3028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028" t="str">
        <f>IFERROR(MID(spotify_top_songs_audio_features[[#This Row],[artist_names]],SEARCH(",",spotify_top_songs_audio_features[[#This Row],[artist_names]])+2,99),"")</f>
        <v>Kendrick Lamar</v>
      </c>
      <c r="W3028" t="str">
        <f>spotify_top_songs_audio_features[[#This Row],[source]]</f>
        <v>Universal Republic Records</v>
      </c>
      <c r="X3028" s="1">
        <f>spotify_top_songs_audio_features[[#This Row],[streams]]</f>
        <v>31561912</v>
      </c>
      <c r="Y3028" t="str">
        <f>IF(Tabela2[[#This Row],[feat]]="","","Feat")</f>
        <v>Feat</v>
      </c>
      <c r="Z3028" s="17" t="str">
        <f>CONCATENATE(INT(spotify_top_songs_audio_features[[#This Row],[duration_ms]]/(60*1000)),":",MOD(INT(spotify_top_songs_audio_features[[#This Row],[duration_ms]]/1000),60))</f>
        <v>3:51</v>
      </c>
      <c r="AA30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28" t="str">
        <f>spotify_top_songs_audio_features[[#This Row],[track_name]]</f>
        <v>Sidewalks</v>
      </c>
    </row>
    <row r="3029" spans="1:28" x14ac:dyDescent="0.25">
      <c r="A3029" t="s">
        <v>8030</v>
      </c>
      <c r="B3029" t="s">
        <v>198</v>
      </c>
      <c r="C3029" t="s">
        <v>8031</v>
      </c>
      <c r="D3029" t="s">
        <v>200</v>
      </c>
      <c r="E3029" t="s">
        <v>102</v>
      </c>
      <c r="F3029" t="s">
        <v>32</v>
      </c>
      <c r="G3029" t="s">
        <v>25</v>
      </c>
      <c r="H3029">
        <v>823</v>
      </c>
      <c r="I3029">
        <v>552</v>
      </c>
      <c r="J3029">
        <v>324</v>
      </c>
      <c r="K3029" t="s">
        <v>643</v>
      </c>
      <c r="L3029">
        <v>0</v>
      </c>
      <c r="M3029">
        <v>122</v>
      </c>
      <c r="N3029">
        <v>418</v>
      </c>
      <c r="O3029">
        <v>-757</v>
      </c>
      <c r="P3029">
        <v>124038</v>
      </c>
      <c r="Q3029">
        <v>205760</v>
      </c>
      <c r="R3029">
        <v>5</v>
      </c>
      <c r="S3029">
        <v>31560482</v>
      </c>
      <c r="U3029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3029" t="str">
        <f>IFERROR(MID(spotify_top_songs_audio_features[[#This Row],[artist_names]],SEARCH(",",spotify_top_songs_audio_features[[#This Row],[artist_names]])+2,99),"")</f>
        <v/>
      </c>
      <c r="W3029" t="str">
        <f>spotify_top_songs_audio_features[[#This Row],[source]]</f>
        <v>Quality Control/Motown Records</v>
      </c>
      <c r="X3029" s="1">
        <f>spotify_top_songs_audio_features[[#This Row],[streams]]</f>
        <v>31560482</v>
      </c>
      <c r="Y3029" t="str">
        <f>IF(Tabela2[[#This Row],[feat]]="","","Feat")</f>
        <v/>
      </c>
      <c r="Z3029" s="17" t="str">
        <f>CONCATENATE(INT(spotify_top_songs_audio_features[[#This Row],[duration_ms]]/(60*1000)),":",MOD(INT(spotify_top_songs_audio_features[[#This Row],[duration_ms]]/1000),60))</f>
        <v>3:25</v>
      </c>
      <c r="AA30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029" t="str">
        <f>spotify_top_songs_audio_features[[#This Row],[track_name]]</f>
        <v>Sum 2 Prove</v>
      </c>
    </row>
    <row r="3030" spans="1:28" x14ac:dyDescent="0.25">
      <c r="A3030" t="s">
        <v>2619</v>
      </c>
      <c r="B3030" t="s">
        <v>125</v>
      </c>
      <c r="C3030" t="s">
        <v>2620</v>
      </c>
      <c r="D3030" t="s">
        <v>127</v>
      </c>
      <c r="E3030" t="s">
        <v>70</v>
      </c>
      <c r="F3030" t="s">
        <v>24</v>
      </c>
      <c r="G3030" t="s">
        <v>25</v>
      </c>
      <c r="H3030">
        <v>547</v>
      </c>
      <c r="I3030">
        <v>605</v>
      </c>
      <c r="J3030">
        <v>415</v>
      </c>
      <c r="K3030" t="s">
        <v>1480</v>
      </c>
      <c r="L3030">
        <v>0</v>
      </c>
      <c r="M3030">
        <v>125</v>
      </c>
      <c r="N3030">
        <v>364</v>
      </c>
      <c r="O3030">
        <v>-6755</v>
      </c>
      <c r="P3030">
        <v>121953</v>
      </c>
      <c r="Q3030">
        <v>254950</v>
      </c>
      <c r="R3030">
        <v>3</v>
      </c>
      <c r="S3030">
        <v>31542229</v>
      </c>
      <c r="U3030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030" t="str">
        <f>IFERROR(MID(spotify_top_songs_audio_features[[#This Row],[artist_names]],SEARCH(",",spotify_top_songs_audio_features[[#This Row],[artist_names]])+2,99),"")</f>
        <v/>
      </c>
      <c r="W3030" t="str">
        <f>spotify_top_songs_audio_features[[#This Row],[source]]</f>
        <v>BIGHIT MUSIC</v>
      </c>
      <c r="X3030" s="1">
        <f>spotify_top_songs_audio_features[[#This Row],[streams]]</f>
        <v>31542229</v>
      </c>
      <c r="Y3030" t="str">
        <f>IF(Tabela2[[#This Row],[feat]]="","","Feat")</f>
        <v/>
      </c>
      <c r="Z3030" s="17" t="str">
        <f>CONCATENATE(INT(spotify_top_songs_audio_features[[#This Row],[duration_ms]]/(60*1000)),":",MOD(INT(spotify_top_songs_audio_features[[#This Row],[duration_ms]]/1000),60))</f>
        <v>4:14</v>
      </c>
      <c r="AA30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030" t="str">
        <f>spotify_top_songs_audio_features[[#This Row],[track_name]]</f>
        <v>Blue &amp; Grey</v>
      </c>
    </row>
    <row r="3031" spans="1:28" x14ac:dyDescent="0.25">
      <c r="A3031" t="s">
        <v>7365</v>
      </c>
      <c r="B3031" t="s">
        <v>7366</v>
      </c>
      <c r="C3031" t="s">
        <v>7367</v>
      </c>
      <c r="D3031" t="s">
        <v>1259</v>
      </c>
      <c r="E3031" t="s">
        <v>177</v>
      </c>
      <c r="F3031" t="s">
        <v>24</v>
      </c>
      <c r="G3031" t="s">
        <v>25</v>
      </c>
      <c r="H3031">
        <v>647</v>
      </c>
      <c r="I3031">
        <v>377</v>
      </c>
      <c r="J3031">
        <v>375</v>
      </c>
      <c r="K3031" t="s">
        <v>7303</v>
      </c>
      <c r="L3031">
        <v>0</v>
      </c>
      <c r="M3031">
        <v>768</v>
      </c>
      <c r="N3031">
        <v>653</v>
      </c>
      <c r="O3031">
        <v>-6003</v>
      </c>
      <c r="P3031">
        <v>79936</v>
      </c>
      <c r="Q3031">
        <v>207164</v>
      </c>
      <c r="R3031">
        <v>4</v>
      </c>
      <c r="S3031">
        <v>31538261</v>
      </c>
      <c r="U3031" t="str">
        <f>IFERROR(LEFT(spotify_top_songs_audio_features[[#This Row],[artist_names]],SEARCH(",",spotify_top_songs_audio_features[[#This Row],[artist_names]])-1),spotify_top_songs_audio_features[[#This Row],[artist_names]])</f>
        <v>ROSÉ</v>
      </c>
      <c r="V3031" t="str">
        <f>IFERROR(MID(spotify_top_songs_audio_features[[#This Row],[artist_names]],SEARCH(",",spotify_top_songs_audio_features[[#This Row],[artist_names]])+2,99),"")</f>
        <v/>
      </c>
      <c r="W3031" t="str">
        <f>spotify_top_songs_audio_features[[#This Row],[source]]</f>
        <v>YG Entertainment/Interscope Records</v>
      </c>
      <c r="X3031" s="1">
        <f>spotify_top_songs_audio_features[[#This Row],[streams]]</f>
        <v>31538261</v>
      </c>
      <c r="Y3031" t="str">
        <f>IF(Tabela2[[#This Row],[feat]]="","","Feat")</f>
        <v/>
      </c>
      <c r="Z3031" s="17" t="str">
        <f>CONCATENATE(INT(spotify_top_songs_audio_features[[#This Row],[duration_ms]]/(60*1000)),":",MOD(INT(spotify_top_songs_audio_features[[#This Row],[duration_ms]]/1000),60))</f>
        <v>3:27</v>
      </c>
      <c r="AA30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031" t="str">
        <f>spotify_top_songs_audio_features[[#This Row],[track_name]]</f>
        <v>Gone</v>
      </c>
    </row>
    <row r="3032" spans="1:28" x14ac:dyDescent="0.25">
      <c r="A3032" t="s">
        <v>8205</v>
      </c>
      <c r="B3032" t="s">
        <v>8206</v>
      </c>
      <c r="C3032" t="s">
        <v>8207</v>
      </c>
      <c r="D3032" t="s">
        <v>30</v>
      </c>
      <c r="E3032" t="s">
        <v>31</v>
      </c>
      <c r="F3032" t="s">
        <v>24</v>
      </c>
      <c r="G3032" t="s">
        <v>25</v>
      </c>
      <c r="H3032">
        <v>583</v>
      </c>
      <c r="I3032">
        <v>829</v>
      </c>
      <c r="J3032">
        <v>134</v>
      </c>
      <c r="K3032" t="s">
        <v>8208</v>
      </c>
      <c r="L3032">
        <v>0</v>
      </c>
      <c r="M3032">
        <v>426</v>
      </c>
      <c r="N3032">
        <v>575</v>
      </c>
      <c r="O3032">
        <v>-4603</v>
      </c>
      <c r="P3032">
        <v>174028</v>
      </c>
      <c r="Q3032">
        <v>275987</v>
      </c>
      <c r="R3032">
        <v>3</v>
      </c>
      <c r="S3032">
        <v>31461888</v>
      </c>
      <c r="U3032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3032" t="str">
        <f>IFERROR(MID(spotify_top_songs_audio_features[[#This Row],[artist_names]],SEARCH(",",spotify_top_songs_audio_features[[#This Row],[artist_names]])+2,99),"")</f>
        <v>JAY-Z</v>
      </c>
      <c r="W3032" t="str">
        <f>spotify_top_songs_audio_features[[#This Row],[source]]</f>
        <v>Def Jam Recordings</v>
      </c>
      <c r="X3032" s="1">
        <f>spotify_top_songs_audio_features[[#This Row],[streams]]</f>
        <v>31461888</v>
      </c>
      <c r="Y3032" t="str">
        <f>IF(Tabela2[[#This Row],[feat]]="","","Feat")</f>
        <v>Feat</v>
      </c>
      <c r="Z3032" s="17" t="str">
        <f>CONCATENATE(INT(spotify_top_songs_audio_features[[#This Row],[duration_ms]]/(60*1000)),":",MOD(INT(spotify_top_songs_audio_features[[#This Row],[duration_ms]]/1000),60))</f>
        <v>4:35</v>
      </c>
      <c r="AA30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32" t="str">
        <f>spotify_top_songs_audio_features[[#This Row],[track_name]]</f>
        <v>Umbrella</v>
      </c>
    </row>
    <row r="3033" spans="1:28" x14ac:dyDescent="0.25">
      <c r="A3033" t="s">
        <v>1324</v>
      </c>
      <c r="B3033" t="s">
        <v>439</v>
      </c>
      <c r="C3033" t="s">
        <v>1325</v>
      </c>
      <c r="D3033" t="s">
        <v>48</v>
      </c>
      <c r="E3033" t="s">
        <v>58</v>
      </c>
      <c r="F3033" t="s">
        <v>32</v>
      </c>
      <c r="G3033" t="s">
        <v>25</v>
      </c>
      <c r="H3033">
        <v>606</v>
      </c>
      <c r="I3033">
        <v>775</v>
      </c>
      <c r="J3033">
        <v>671</v>
      </c>
      <c r="K3033" t="s">
        <v>1326</v>
      </c>
      <c r="L3033">
        <v>0</v>
      </c>
      <c r="M3033">
        <v>1</v>
      </c>
      <c r="N3033">
        <v>307</v>
      </c>
      <c r="O3033">
        <v>-4269</v>
      </c>
      <c r="P3033">
        <v>16402</v>
      </c>
      <c r="Q3033">
        <v>228147</v>
      </c>
      <c r="R3033">
        <v>4</v>
      </c>
      <c r="S3033">
        <v>31446293</v>
      </c>
      <c r="U3033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033" t="str">
        <f>IFERROR(MID(spotify_top_songs_audio_features[[#This Row],[artist_names]],SEARCH(",",spotify_top_songs_audio_features[[#This Row],[artist_names]])+2,99),"")</f>
        <v/>
      </c>
      <c r="W3033" t="str">
        <f>spotify_top_songs_audio_features[[#This Row],[source]]</f>
        <v>Republic Records</v>
      </c>
      <c r="X3033" s="1">
        <f>spotify_top_songs_audio_features[[#This Row],[streams]]</f>
        <v>31446293</v>
      </c>
      <c r="Y3033" t="str">
        <f>IF(Tabela2[[#This Row],[feat]]="","","Feat")</f>
        <v/>
      </c>
      <c r="Z3033" s="17" t="str">
        <f>CONCATENATE(INT(spotify_top_songs_audio_features[[#This Row],[duration_ms]]/(60*1000)),":",MOD(INT(spotify_top_songs_audio_features[[#This Row],[duration_ms]]/1000),60))</f>
        <v>3:48</v>
      </c>
      <c r="AA30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33" t="str">
        <f>spotify_top_songs_audio_features[[#This Row],[track_name]]</f>
        <v>Sugar Wraith</v>
      </c>
    </row>
    <row r="3034" spans="1:28" x14ac:dyDescent="0.25">
      <c r="A3034" t="s">
        <v>3741</v>
      </c>
      <c r="B3034" t="s">
        <v>3742</v>
      </c>
      <c r="C3034" t="s">
        <v>3743</v>
      </c>
      <c r="D3034" t="s">
        <v>3744</v>
      </c>
      <c r="E3034" t="s">
        <v>23</v>
      </c>
      <c r="F3034" t="s">
        <v>24</v>
      </c>
      <c r="G3034" t="s">
        <v>25</v>
      </c>
      <c r="H3034">
        <v>566</v>
      </c>
      <c r="I3034">
        <v>366</v>
      </c>
      <c r="J3034">
        <v>28</v>
      </c>
      <c r="K3034" t="s">
        <v>274</v>
      </c>
      <c r="L3034">
        <v>181</v>
      </c>
      <c r="M3034">
        <v>155</v>
      </c>
      <c r="N3034">
        <v>237</v>
      </c>
      <c r="O3034">
        <v>-12808</v>
      </c>
      <c r="P3034">
        <v>129959</v>
      </c>
      <c r="Q3034">
        <v>184154</v>
      </c>
      <c r="R3034">
        <v>5</v>
      </c>
      <c r="S3034">
        <v>31440045</v>
      </c>
      <c r="U3034" t="str">
        <f>IFERROR(LEFT(spotify_top_songs_audio_features[[#This Row],[artist_names]],SEARCH(",",spotify_top_songs_audio_features[[#This Row],[artist_names]])-1),spotify_top_songs_audio_features[[#This Row],[artist_names]])</f>
        <v>girl in red</v>
      </c>
      <c r="V3034" t="str">
        <f>IFERROR(MID(spotify_top_songs_audio_features[[#This Row],[artist_names]],SEARCH(",",spotify_top_songs_audio_features[[#This Row],[artist_names]])+2,99),"")</f>
        <v/>
      </c>
      <c r="W3034" t="str">
        <f>spotify_top_songs_audio_features[[#This Row],[source]]</f>
        <v>world in red</v>
      </c>
      <c r="X3034" s="1">
        <f>spotify_top_songs_audio_features[[#This Row],[streams]]</f>
        <v>31440045</v>
      </c>
      <c r="Y3034" t="str">
        <f>IF(Tabela2[[#This Row],[feat]]="","","Feat")</f>
        <v/>
      </c>
      <c r="Z3034" s="17" t="str">
        <f>CONCATENATE(INT(spotify_top_songs_audio_features[[#This Row],[duration_ms]]/(60*1000)),":",MOD(INT(spotify_top_songs_audio_features[[#This Row],[duration_ms]]/1000),60))</f>
        <v>3:4</v>
      </c>
      <c r="AA30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34" t="str">
        <f>spotify_top_songs_audio_features[[#This Row],[track_name]]</f>
        <v>we fell in love in october</v>
      </c>
    </row>
    <row r="3035" spans="1:28" x14ac:dyDescent="0.25">
      <c r="A3035" t="s">
        <v>6640</v>
      </c>
      <c r="B3035" t="s">
        <v>4602</v>
      </c>
      <c r="C3035" t="s">
        <v>4603</v>
      </c>
      <c r="D3035" t="s">
        <v>5335</v>
      </c>
      <c r="E3035" t="s">
        <v>469</v>
      </c>
      <c r="F3035" t="s">
        <v>32</v>
      </c>
      <c r="G3035" t="s">
        <v>25</v>
      </c>
      <c r="H3035">
        <v>813</v>
      </c>
      <c r="I3035">
        <v>81</v>
      </c>
      <c r="J3035">
        <v>809</v>
      </c>
      <c r="K3035" t="s">
        <v>2757</v>
      </c>
      <c r="L3035">
        <v>1.5899999999999999E-4</v>
      </c>
      <c r="M3035">
        <v>377</v>
      </c>
      <c r="N3035">
        <v>632</v>
      </c>
      <c r="O3035">
        <v>-5382</v>
      </c>
      <c r="P3035">
        <v>93005</v>
      </c>
      <c r="Q3035">
        <v>392867</v>
      </c>
      <c r="R3035">
        <v>17</v>
      </c>
      <c r="S3035">
        <v>31437862</v>
      </c>
      <c r="U3035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3035" t="str">
        <f>IFERROR(MID(spotify_top_songs_audio_features[[#This Row],[artist_names]],SEARCH(",",spotify_top_songs_audio_features[[#This Row],[artist_names]])+2,99),"")</f>
        <v>KAROL G, Nicky Jam, Crissin, Totoy El Frio, Natan &amp; Shander</v>
      </c>
      <c r="W3035" t="str">
        <f>spotify_top_songs_audio_features[[#This Row],[source]]</f>
        <v>Sueños Globales, LLC</v>
      </c>
      <c r="X3035" s="1">
        <f>spotify_top_songs_audio_features[[#This Row],[streams]]</f>
        <v>31437862</v>
      </c>
      <c r="Y3035" t="str">
        <f>IF(Tabela2[[#This Row],[feat]]="","","Feat")</f>
        <v>Feat</v>
      </c>
      <c r="Z3035" s="17" t="str">
        <f>CONCATENATE(INT(spotify_top_songs_audio_features[[#This Row],[duration_ms]]/(60*1000)),":",MOD(INT(spotify_top_songs_audio_features[[#This Row],[duration_ms]]/1000),60))</f>
        <v>6:32</v>
      </c>
      <c r="AA30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035" t="str">
        <f>spotify_top_songs_audio_features[[#This Row],[track_name]]</f>
        <v>Poblado - Remix</v>
      </c>
    </row>
    <row r="3036" spans="1:28" x14ac:dyDescent="0.25">
      <c r="A3036" t="s">
        <v>12461</v>
      </c>
      <c r="B3036" t="s">
        <v>12462</v>
      </c>
      <c r="C3036" t="s">
        <v>12463</v>
      </c>
      <c r="D3036" t="s">
        <v>465</v>
      </c>
      <c r="E3036" t="s">
        <v>97</v>
      </c>
      <c r="F3036" t="s">
        <v>32</v>
      </c>
      <c r="G3036" t="s">
        <v>25</v>
      </c>
      <c r="H3036">
        <v>514</v>
      </c>
      <c r="I3036">
        <v>779</v>
      </c>
      <c r="J3036">
        <v>344</v>
      </c>
      <c r="K3036" t="s">
        <v>535</v>
      </c>
      <c r="L3036">
        <v>0</v>
      </c>
      <c r="M3036">
        <v>99</v>
      </c>
      <c r="N3036">
        <v>517</v>
      </c>
      <c r="O3036">
        <v>-4365</v>
      </c>
      <c r="P3036">
        <v>152869</v>
      </c>
      <c r="Q3036">
        <v>222497</v>
      </c>
      <c r="R3036">
        <v>2</v>
      </c>
      <c r="S3036">
        <v>31352437</v>
      </c>
      <c r="U3036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036" t="str">
        <f>IFERROR(MID(spotify_top_songs_audio_features[[#This Row],[artist_names]],SEARCH(",",spotify_top_songs_audio_features[[#This Row],[artist_names]])+2,99),"")</f>
        <v>Sampha</v>
      </c>
      <c r="W3036" t="str">
        <f>spotify_top_songs_audio_features[[#This Row],[source]]</f>
        <v>pgLang/Top Dawg Entertainment/Aftermath/Interscope Records</v>
      </c>
      <c r="X3036" s="1">
        <f>spotify_top_songs_audio_features[[#This Row],[streams]]</f>
        <v>31352437</v>
      </c>
      <c r="Y3036" t="str">
        <f>IF(Tabela2[[#This Row],[feat]]="","","Feat")</f>
        <v>Feat</v>
      </c>
      <c r="Z3036" s="17" t="str">
        <f>CONCATENATE(INT(spotify_top_songs_audio_features[[#This Row],[duration_ms]]/(60*1000)),":",MOD(INT(spotify_top_songs_audio_features[[#This Row],[duration_ms]]/1000),60))</f>
        <v>3:42</v>
      </c>
      <c r="AA30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036" t="str">
        <f>spotify_top_songs_audio_features[[#This Row],[track_name]]</f>
        <v>Father Time (feat. Sampha)</v>
      </c>
    </row>
    <row r="3037" spans="1:28" x14ac:dyDescent="0.25">
      <c r="A3037" t="s">
        <v>14988</v>
      </c>
      <c r="B3037" t="s">
        <v>4218</v>
      </c>
      <c r="C3037" t="s">
        <v>14989</v>
      </c>
      <c r="D3037" t="s">
        <v>4220</v>
      </c>
      <c r="E3037" t="s">
        <v>113</v>
      </c>
      <c r="F3037" t="s">
        <v>24</v>
      </c>
      <c r="G3037" t="s">
        <v>25</v>
      </c>
      <c r="H3037">
        <v>487</v>
      </c>
      <c r="I3037">
        <v>65</v>
      </c>
      <c r="J3037">
        <v>253</v>
      </c>
      <c r="K3037" t="s">
        <v>4456</v>
      </c>
      <c r="L3037">
        <v>0</v>
      </c>
      <c r="M3037">
        <v>933</v>
      </c>
      <c r="N3037">
        <v>456</v>
      </c>
      <c r="O3037">
        <v>-5195</v>
      </c>
      <c r="P3037">
        <v>151964</v>
      </c>
      <c r="Q3037">
        <v>232533</v>
      </c>
      <c r="R3037">
        <v>4</v>
      </c>
      <c r="S3037">
        <v>31333153</v>
      </c>
      <c r="U3037" t="str">
        <f>IFERROR(LEFT(spotify_top_songs_audio_features[[#This Row],[artist_names]],SEARCH(",",spotify_top_songs_audio_features[[#This Row],[artist_names]])-1),spotify_top_songs_audio_features[[#This Row],[artist_names]])</f>
        <v>Luke Combs</v>
      </c>
      <c r="V3037" t="str">
        <f>IFERROR(MID(spotify_top_songs_audio_features[[#This Row],[artist_names]],SEARCH(",",spotify_top_songs_audio_features[[#This Row],[artist_names]])+2,99),"")</f>
        <v/>
      </c>
      <c r="W3037" t="str">
        <f>spotify_top_songs_audio_features[[#This Row],[source]]</f>
        <v>River House Artists/Columbia Nashville</v>
      </c>
      <c r="X3037" s="1">
        <f>spotify_top_songs_audio_features[[#This Row],[streams]]</f>
        <v>31333153</v>
      </c>
      <c r="Y3037" t="str">
        <f>IF(Tabela2[[#This Row],[feat]]="","","Feat")</f>
        <v/>
      </c>
      <c r="Z3037" s="17" t="str">
        <f>CONCATENATE(INT(spotify_top_songs_audio_features[[#This Row],[duration_ms]]/(60*1000)),":",MOD(INT(spotify_top_songs_audio_features[[#This Row],[duration_ms]]/1000),60))</f>
        <v>3:52</v>
      </c>
      <c r="AA30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037" t="str">
        <f>spotify_top_songs_audio_features[[#This Row],[track_name]]</f>
        <v>Forever After All</v>
      </c>
    </row>
    <row r="3038" spans="1:28" x14ac:dyDescent="0.25">
      <c r="A3038" t="s">
        <v>12884</v>
      </c>
      <c r="B3038" t="s">
        <v>6894</v>
      </c>
      <c r="C3038" t="s">
        <v>12885</v>
      </c>
      <c r="D3038" t="s">
        <v>6896</v>
      </c>
      <c r="E3038" t="s">
        <v>31</v>
      </c>
      <c r="F3038" t="s">
        <v>24</v>
      </c>
      <c r="G3038" t="s">
        <v>25</v>
      </c>
      <c r="H3038">
        <v>759</v>
      </c>
      <c r="I3038">
        <v>886</v>
      </c>
      <c r="J3038">
        <v>187</v>
      </c>
      <c r="K3038" t="s">
        <v>944</v>
      </c>
      <c r="L3038">
        <v>2.0400000000000001E-3</v>
      </c>
      <c r="M3038">
        <v>342</v>
      </c>
      <c r="N3038">
        <v>489</v>
      </c>
      <c r="O3038">
        <v>-3067</v>
      </c>
      <c r="P3038">
        <v>102065</v>
      </c>
      <c r="Q3038">
        <v>191462</v>
      </c>
      <c r="R3038">
        <v>5</v>
      </c>
      <c r="S3038">
        <v>31311395</v>
      </c>
      <c r="U3038" t="str">
        <f>IFERROR(LEFT(spotify_top_songs_audio_features[[#This Row],[artist_names]],SEARCH(",",spotify_top_songs_audio_features[[#This Row],[artist_names]])-1),spotify_top_songs_audio_features[[#This Row],[artist_names]])</f>
        <v>ITZY</v>
      </c>
      <c r="V3038" t="str">
        <f>IFERROR(MID(spotify_top_songs_audio_features[[#This Row],[artist_names]],SEARCH(",",spotify_top_songs_audio_features[[#This Row],[artist_names]])+2,99),"")</f>
        <v/>
      </c>
      <c r="W3038" t="str">
        <f>spotify_top_songs_audio_features[[#This Row],[source]]</f>
        <v>Republic Records - ITZY</v>
      </c>
      <c r="X3038" s="1">
        <f>spotify_top_songs_audio_features[[#This Row],[streams]]</f>
        <v>31311395</v>
      </c>
      <c r="Y3038" t="str">
        <f>IF(Tabela2[[#This Row],[feat]]="","","Feat")</f>
        <v/>
      </c>
      <c r="Z3038" s="17" t="str">
        <f>CONCATENATE(INT(spotify_top_songs_audio_features[[#This Row],[duration_ms]]/(60*1000)),":",MOD(INT(spotify_top_songs_audio_features[[#This Row],[duration_ms]]/1000),60))</f>
        <v>3:11</v>
      </c>
      <c r="AA30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38" t="str">
        <f>spotify_top_songs_audio_features[[#This Row],[track_name]]</f>
        <v>LOCO</v>
      </c>
    </row>
    <row r="3039" spans="1:28" x14ac:dyDescent="0.25">
      <c r="A3039" t="s">
        <v>10613</v>
      </c>
      <c r="B3039" t="s">
        <v>2866</v>
      </c>
      <c r="C3039" t="s">
        <v>10614</v>
      </c>
      <c r="D3039" t="s">
        <v>2868</v>
      </c>
      <c r="E3039" t="s">
        <v>142</v>
      </c>
      <c r="F3039" t="s">
        <v>24</v>
      </c>
      <c r="G3039" t="s">
        <v>25</v>
      </c>
      <c r="H3039">
        <v>642</v>
      </c>
      <c r="I3039">
        <v>533</v>
      </c>
      <c r="J3039">
        <v>266</v>
      </c>
      <c r="K3039" t="s">
        <v>2977</v>
      </c>
      <c r="L3039">
        <v>108</v>
      </c>
      <c r="M3039">
        <v>251</v>
      </c>
      <c r="N3039">
        <v>112</v>
      </c>
      <c r="O3039">
        <v>-745</v>
      </c>
      <c r="P3039">
        <v>120041</v>
      </c>
      <c r="Q3039">
        <v>225439</v>
      </c>
      <c r="R3039">
        <v>2</v>
      </c>
      <c r="S3039">
        <v>31303877</v>
      </c>
      <c r="U303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039" t="str">
        <f>IFERROR(MID(spotify_top_songs_audio_features[[#This Row],[artist_names]],SEARCH(",",spotify_top_songs_audio_features[[#This Row],[artist_names]])+2,99),"")</f>
        <v>21 Savage</v>
      </c>
      <c r="W3039" t="str">
        <f>spotify_top_songs_audio_features[[#This Row],[source]]</f>
        <v>OVO / Republic Records</v>
      </c>
      <c r="X3039" s="1">
        <f>spotify_top_songs_audio_features[[#This Row],[streams]]</f>
        <v>31303877</v>
      </c>
      <c r="Y3039" t="str">
        <f>IF(Tabela2[[#This Row],[feat]]="","","Feat")</f>
        <v>Feat</v>
      </c>
      <c r="Z3039" s="17" t="str">
        <f>CONCATENATE(INT(spotify_top_songs_audio_features[[#This Row],[duration_ms]]/(60*1000)),":",MOD(INT(spotify_top_songs_audio_features[[#This Row],[duration_ms]]/1000),60))</f>
        <v>3:45</v>
      </c>
      <c r="AA30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039" t="str">
        <f>spotify_top_songs_audio_features[[#This Row],[track_name]]</f>
        <v>Broke Boys</v>
      </c>
    </row>
    <row r="3040" spans="1:28" x14ac:dyDescent="0.25">
      <c r="A3040" t="s">
        <v>14901</v>
      </c>
      <c r="B3040" t="s">
        <v>14902</v>
      </c>
      <c r="C3040" t="s">
        <v>14903</v>
      </c>
      <c r="D3040" t="s">
        <v>14904</v>
      </c>
      <c r="E3040" t="s">
        <v>31</v>
      </c>
      <c r="F3040" t="s">
        <v>32</v>
      </c>
      <c r="G3040" t="s">
        <v>152</v>
      </c>
      <c r="H3040">
        <v>405</v>
      </c>
      <c r="I3040">
        <v>565</v>
      </c>
      <c r="J3040">
        <v>372</v>
      </c>
      <c r="K3040" t="s">
        <v>9050</v>
      </c>
      <c r="L3040">
        <v>195</v>
      </c>
      <c r="M3040">
        <v>107</v>
      </c>
      <c r="N3040">
        <v>166</v>
      </c>
      <c r="O3040">
        <v>-9266</v>
      </c>
      <c r="P3040">
        <v>159892</v>
      </c>
      <c r="Q3040">
        <v>214149</v>
      </c>
      <c r="R3040">
        <v>5</v>
      </c>
      <c r="S3040">
        <v>31294788</v>
      </c>
      <c r="U3040" t="str">
        <f>IFERROR(LEFT(spotify_top_songs_audio_features[[#This Row],[artist_names]],SEARCH(",",spotify_top_songs_audio_features[[#This Row],[artist_names]])-1),spotify_top_songs_audio_features[[#This Row],[artist_names]])</f>
        <v>Ivan Cornejo</v>
      </c>
      <c r="V3040" t="str">
        <f>IFERROR(MID(spotify_top_songs_audio_features[[#This Row],[artist_names]],SEARCH(",",spotify_top_songs_audio_features[[#This Row],[artist_names]])+2,99),"")</f>
        <v/>
      </c>
      <c r="W3040" t="str">
        <f>spotify_top_songs_audio_features[[#This Row],[source]]</f>
        <v>Manzana Records, Inc.</v>
      </c>
      <c r="X3040" s="1">
        <f>spotify_top_songs_audio_features[[#This Row],[streams]]</f>
        <v>31294788</v>
      </c>
      <c r="Y3040" t="str">
        <f>IF(Tabela2[[#This Row],[feat]]="","","Feat")</f>
        <v/>
      </c>
      <c r="Z3040" s="17" t="str">
        <f>CONCATENATE(INT(spotify_top_songs_audio_features[[#This Row],[duration_ms]]/(60*1000)),":",MOD(INT(spotify_top_songs_audio_features[[#This Row],[duration_ms]]/1000),60))</f>
        <v>3:34</v>
      </c>
      <c r="AA30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40" t="str">
        <f>spotify_top_songs_audio_features[[#This Row],[track_name]]</f>
        <v>Está Dañada</v>
      </c>
    </row>
    <row r="3041" spans="1:28" x14ac:dyDescent="0.25">
      <c r="A3041" t="s">
        <v>15032</v>
      </c>
      <c r="B3041" t="s">
        <v>15033</v>
      </c>
      <c r="C3041" t="s">
        <v>15034</v>
      </c>
      <c r="D3041" t="s">
        <v>48</v>
      </c>
      <c r="E3041" t="s">
        <v>58</v>
      </c>
      <c r="F3041" t="s">
        <v>24</v>
      </c>
      <c r="G3041" t="s">
        <v>25</v>
      </c>
      <c r="H3041">
        <v>783</v>
      </c>
      <c r="I3041">
        <v>75</v>
      </c>
      <c r="J3041">
        <v>78</v>
      </c>
      <c r="K3041" t="s">
        <v>7625</v>
      </c>
      <c r="L3041">
        <v>0</v>
      </c>
      <c r="M3041">
        <v>241</v>
      </c>
      <c r="N3041">
        <v>88</v>
      </c>
      <c r="O3041">
        <v>-5762</v>
      </c>
      <c r="P3041">
        <v>97953</v>
      </c>
      <c r="Q3041">
        <v>140665</v>
      </c>
      <c r="R3041">
        <v>5</v>
      </c>
      <c r="S3041">
        <v>31292493</v>
      </c>
      <c r="U3041" t="str">
        <f>IFERROR(LEFT(spotify_top_songs_audio_features[[#This Row],[artist_names]],SEARCH(",",spotify_top_songs_audio_features[[#This Row],[artist_names]])-1),spotify_top_songs_audio_features[[#This Row],[artist_names]])</f>
        <v>BoyWithUke</v>
      </c>
      <c r="V3041" t="str">
        <f>IFERROR(MID(spotify_top_songs_audio_features[[#This Row],[artist_names]],SEARCH(",",spotify_top_songs_audio_features[[#This Row],[artist_names]])+2,99),"")</f>
        <v>blackbear</v>
      </c>
      <c r="W3041" t="str">
        <f>spotify_top_songs_audio_features[[#This Row],[source]]</f>
        <v>Republic Records</v>
      </c>
      <c r="X3041" s="1">
        <f>spotify_top_songs_audio_features[[#This Row],[streams]]</f>
        <v>31292493</v>
      </c>
      <c r="Y3041" t="str">
        <f>IF(Tabela2[[#This Row],[feat]]="","","Feat")</f>
        <v>Feat</v>
      </c>
      <c r="Z3041" s="17" t="str">
        <f>CONCATENATE(INT(spotify_top_songs_audio_features[[#This Row],[duration_ms]]/(60*1000)),":",MOD(INT(spotify_top_songs_audio_features[[#This Row],[duration_ms]]/1000),60))</f>
        <v>2:20</v>
      </c>
      <c r="AA30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41" t="str">
        <f>spotify_top_songs_audio_features[[#This Row],[track_name]]</f>
        <v>IDGAF (with blackbear)</v>
      </c>
    </row>
    <row r="3042" spans="1:28" x14ac:dyDescent="0.25">
      <c r="A3042" t="s">
        <v>1890</v>
      </c>
      <c r="B3042" t="s">
        <v>1056</v>
      </c>
      <c r="C3042" t="s">
        <v>1057</v>
      </c>
      <c r="D3042" t="s">
        <v>1058</v>
      </c>
      <c r="E3042" t="s">
        <v>58</v>
      </c>
      <c r="F3042" t="s">
        <v>32</v>
      </c>
      <c r="G3042" t="s">
        <v>25</v>
      </c>
      <c r="H3042">
        <v>799</v>
      </c>
      <c r="I3042">
        <v>597</v>
      </c>
      <c r="J3042">
        <v>611</v>
      </c>
      <c r="K3042" t="s">
        <v>780</v>
      </c>
      <c r="L3042">
        <v>5.6599999999999999E-4</v>
      </c>
      <c r="M3042">
        <v>1</v>
      </c>
      <c r="N3042">
        <v>419</v>
      </c>
      <c r="O3042">
        <v>-5131</v>
      </c>
      <c r="P3042">
        <v>110001</v>
      </c>
      <c r="Q3042">
        <v>199849</v>
      </c>
      <c r="R3042">
        <v>68</v>
      </c>
      <c r="S3042">
        <v>31290845</v>
      </c>
      <c r="U3042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3042" t="str">
        <f>IFERROR(MID(spotify_top_songs_audio_features[[#This Row],[artist_names]],SEARCH(",",spotify_top_songs_audio_features[[#This Row],[artist_names]])+2,99),"")</f>
        <v>SZA</v>
      </c>
      <c r="W3042" t="str">
        <f>spotify_top_songs_audio_features[[#This Row],[source]]</f>
        <v>Interscope Records*</v>
      </c>
      <c r="X3042" s="1">
        <f>spotify_top_songs_audio_features[[#This Row],[streams]]</f>
        <v>31290845</v>
      </c>
      <c r="Y3042" t="str">
        <f>IF(Tabela2[[#This Row],[feat]]="","","Feat")</f>
        <v>Feat</v>
      </c>
      <c r="Z3042" s="17" t="str">
        <f>CONCATENATE(INT(spotify_top_songs_audio_features[[#This Row],[duration_ms]]/(60*1000)),":",MOD(INT(spotify_top_songs_audio_features[[#This Row],[duration_ms]]/1000),60))</f>
        <v>3:19</v>
      </c>
      <c r="AA30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42" t="str">
        <f>spotify_top_songs_audio_features[[#This Row],[track_name]]</f>
        <v>What Lovers Do (feat. SZA)</v>
      </c>
    </row>
    <row r="3043" spans="1:28" x14ac:dyDescent="0.25">
      <c r="A3043" t="s">
        <v>12126</v>
      </c>
      <c r="B3043" t="s">
        <v>633</v>
      </c>
      <c r="C3043" t="s">
        <v>12127</v>
      </c>
      <c r="D3043" t="s">
        <v>635</v>
      </c>
      <c r="E3043" t="s">
        <v>177</v>
      </c>
      <c r="F3043" t="s">
        <v>32</v>
      </c>
      <c r="G3043" t="s">
        <v>25</v>
      </c>
      <c r="H3043">
        <v>772</v>
      </c>
      <c r="I3043">
        <v>504</v>
      </c>
      <c r="J3043">
        <v>761</v>
      </c>
      <c r="K3043" t="s">
        <v>1729</v>
      </c>
      <c r="L3043">
        <v>0</v>
      </c>
      <c r="M3043">
        <v>125</v>
      </c>
      <c r="N3043">
        <v>244</v>
      </c>
      <c r="O3043">
        <v>-8219</v>
      </c>
      <c r="P3043">
        <v>140035</v>
      </c>
      <c r="Q3043">
        <v>237573</v>
      </c>
      <c r="R3043">
        <v>8</v>
      </c>
      <c r="S3043">
        <v>31261258</v>
      </c>
      <c r="U3043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043" t="str">
        <f>IFERROR(MID(spotify_top_songs_audio_features[[#This Row],[artist_names]],SEARCH(",",spotify_top_songs_audio_features[[#This Row],[artist_names]])+2,99),"")</f>
        <v/>
      </c>
      <c r="W3043" t="str">
        <f>spotify_top_songs_audio_features[[#This Row],[source]]</f>
        <v>Universal Republic Records</v>
      </c>
      <c r="X3043" s="1">
        <f>spotify_top_songs_audio_features[[#This Row],[streams]]</f>
        <v>31261258</v>
      </c>
      <c r="Y3043" t="str">
        <f>IF(Tabela2[[#This Row],[feat]]="","","Feat")</f>
        <v/>
      </c>
      <c r="Z3043" s="17" t="str">
        <f>CONCATENATE(INT(spotify_top_songs_audio_features[[#This Row],[duration_ms]]/(60*1000)),":",MOD(INT(spotify_top_songs_audio_features[[#This Row],[duration_ms]]/1000),60))</f>
        <v>3:57</v>
      </c>
      <c r="AA30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043" t="str">
        <f>spotify_top_songs_audio_features[[#This Row],[track_name]]</f>
        <v>Six Feet Under</v>
      </c>
    </row>
    <row r="3044" spans="1:28" x14ac:dyDescent="0.25">
      <c r="A3044" t="s">
        <v>138</v>
      </c>
      <c r="B3044" t="s">
        <v>139</v>
      </c>
      <c r="C3044" t="s">
        <v>140</v>
      </c>
      <c r="D3044" t="s">
        <v>141</v>
      </c>
      <c r="E3044" t="s">
        <v>142</v>
      </c>
      <c r="F3044" t="s">
        <v>24</v>
      </c>
      <c r="G3044" t="s">
        <v>25</v>
      </c>
      <c r="H3044">
        <v>619</v>
      </c>
      <c r="I3044">
        <v>619</v>
      </c>
      <c r="J3044">
        <v>491</v>
      </c>
      <c r="K3044" t="s">
        <v>143</v>
      </c>
      <c r="L3044">
        <v>0</v>
      </c>
      <c r="M3044">
        <v>932</v>
      </c>
      <c r="N3044">
        <v>393</v>
      </c>
      <c r="O3044">
        <v>-6238</v>
      </c>
      <c r="P3044">
        <v>125752</v>
      </c>
      <c r="Q3044">
        <v>354784</v>
      </c>
      <c r="R3044">
        <v>2</v>
      </c>
      <c r="S3044">
        <v>31249185</v>
      </c>
      <c r="U3044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044" t="str">
        <f>IFERROR(MID(spotify_top_songs_audio_features[[#This Row],[artist_names]],SEARCH(",",spotify_top_songs_audio_features[[#This Row],[artist_names]])+2,99),"")</f>
        <v>Luar La L</v>
      </c>
      <c r="W3044" t="str">
        <f>spotify_top_songs_audio_features[[#This Row],[source]]</f>
        <v>Rimas Entertainment LLC</v>
      </c>
      <c r="X3044" s="1">
        <f>spotify_top_songs_audio_features[[#This Row],[streams]]</f>
        <v>31249185</v>
      </c>
      <c r="Y3044" t="str">
        <f>IF(Tabela2[[#This Row],[feat]]="","","Feat")</f>
        <v>Feat</v>
      </c>
      <c r="Z3044" s="17" t="str">
        <f>CONCATENATE(INT(spotify_top_songs_audio_features[[#This Row],[duration_ms]]/(60*1000)),":",MOD(INT(spotify_top_songs_audio_features[[#This Row],[duration_ms]]/1000),60))</f>
        <v>5:54</v>
      </c>
      <c r="AA30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044" t="str">
        <f>spotify_top_songs_audio_features[[#This Row],[track_name]]</f>
        <v>TELEFONO NUEVO</v>
      </c>
    </row>
    <row r="3045" spans="1:28" x14ac:dyDescent="0.25">
      <c r="A3045" t="s">
        <v>17352</v>
      </c>
      <c r="B3045" t="s">
        <v>112</v>
      </c>
      <c r="C3045" t="s">
        <v>17353</v>
      </c>
      <c r="D3045" t="s">
        <v>112</v>
      </c>
      <c r="E3045" t="s">
        <v>43</v>
      </c>
      <c r="F3045" t="s">
        <v>24</v>
      </c>
      <c r="G3045" t="s">
        <v>25</v>
      </c>
      <c r="H3045">
        <v>515</v>
      </c>
      <c r="I3045">
        <v>476</v>
      </c>
      <c r="J3045">
        <v>328</v>
      </c>
      <c r="K3045" t="s">
        <v>8542</v>
      </c>
      <c r="L3045">
        <v>4.7400000000000003E-3</v>
      </c>
      <c r="M3045">
        <v>171</v>
      </c>
      <c r="N3045">
        <v>412</v>
      </c>
      <c r="O3045">
        <v>-9843</v>
      </c>
      <c r="P3045">
        <v>135886</v>
      </c>
      <c r="Q3045">
        <v>195097</v>
      </c>
      <c r="R3045">
        <v>3</v>
      </c>
      <c r="S3045">
        <v>31230172</v>
      </c>
      <c r="U304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045" t="str">
        <f>IFERROR(MID(spotify_top_songs_audio_features[[#This Row],[artist_names]],SEARCH(",",spotify_top_songs_audio_features[[#This Row],[artist_names]])+2,99),"")</f>
        <v/>
      </c>
      <c r="W3045" t="str">
        <f>spotify_top_songs_audio_features[[#This Row],[source]]</f>
        <v>Taylor Swift</v>
      </c>
      <c r="X3045" s="1">
        <f>spotify_top_songs_audio_features[[#This Row],[streams]]</f>
        <v>31230172</v>
      </c>
      <c r="Y3045" t="str">
        <f>IF(Tabela2[[#This Row],[feat]]="","","Feat")</f>
        <v/>
      </c>
      <c r="Z3045" s="17" t="str">
        <f>CONCATENATE(INT(spotify_top_songs_audio_features[[#This Row],[duration_ms]]/(60*1000)),":",MOD(INT(spotify_top_songs_audio_features[[#This Row],[duration_ms]]/1000),60))</f>
        <v>3:15</v>
      </c>
      <c r="AA30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045" t="str">
        <f>spotify_top_songs_audio_features[[#This Row],[track_name]]</f>
        <v>this is me trying</v>
      </c>
    </row>
    <row r="3046" spans="1:28" x14ac:dyDescent="0.25">
      <c r="A3046" t="s">
        <v>12368</v>
      </c>
      <c r="B3046" t="s">
        <v>1527</v>
      </c>
      <c r="C3046" t="s">
        <v>5681</v>
      </c>
      <c r="D3046" t="s">
        <v>53</v>
      </c>
      <c r="E3046" t="s">
        <v>177</v>
      </c>
      <c r="F3046" t="s">
        <v>32</v>
      </c>
      <c r="G3046" t="s">
        <v>25</v>
      </c>
      <c r="H3046">
        <v>787</v>
      </c>
      <c r="I3046">
        <v>728</v>
      </c>
      <c r="J3046">
        <v>389</v>
      </c>
      <c r="K3046" t="s">
        <v>2719</v>
      </c>
      <c r="L3046">
        <v>2.2899999999999999E-3</v>
      </c>
      <c r="M3046">
        <v>629</v>
      </c>
      <c r="N3046">
        <v>545</v>
      </c>
      <c r="O3046">
        <v>-3455</v>
      </c>
      <c r="P3046">
        <v>180066</v>
      </c>
      <c r="Q3046">
        <v>200198</v>
      </c>
      <c r="R3046">
        <v>3</v>
      </c>
      <c r="S3046">
        <v>31228676</v>
      </c>
      <c r="U3046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3046" t="str">
        <f>IFERROR(MID(spotify_top_songs_audio_features[[#This Row],[artist_names]],SEARCH(",",spotify_top_songs_audio_features[[#This Row],[artist_names]])+2,99),"")</f>
        <v/>
      </c>
      <c r="W3046" t="str">
        <f>spotify_top_songs_audio_features[[#This Row],[source]]</f>
        <v>Sony Music Latin</v>
      </c>
      <c r="X3046" s="1">
        <f>spotify_top_songs_audio_features[[#This Row],[streams]]</f>
        <v>31228676</v>
      </c>
      <c r="Y3046" t="str">
        <f>IF(Tabela2[[#This Row],[feat]]="","","Feat")</f>
        <v/>
      </c>
      <c r="Z3046" s="17" t="str">
        <f>CONCATENATE(INT(spotify_top_songs_audio_features[[#This Row],[duration_ms]]/(60*1000)),":",MOD(INT(spotify_top_songs_audio_features[[#This Row],[duration_ms]]/1000),60))</f>
        <v>3:20</v>
      </c>
      <c r="AA30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046" t="str">
        <f>spotify_top_songs_audio_features[[#This Row],[track_name]]</f>
        <v>Hawái</v>
      </c>
    </row>
    <row r="3047" spans="1:28" x14ac:dyDescent="0.25">
      <c r="A3047" t="s">
        <v>8088</v>
      </c>
      <c r="B3047" t="s">
        <v>112</v>
      </c>
      <c r="C3047" t="s">
        <v>8089</v>
      </c>
      <c r="D3047" t="s">
        <v>112</v>
      </c>
      <c r="E3047" t="s">
        <v>58</v>
      </c>
      <c r="F3047" t="s">
        <v>24</v>
      </c>
      <c r="G3047" t="s">
        <v>25</v>
      </c>
      <c r="H3047">
        <v>651</v>
      </c>
      <c r="I3047">
        <v>855</v>
      </c>
      <c r="J3047">
        <v>538</v>
      </c>
      <c r="K3047" t="s">
        <v>8090</v>
      </c>
      <c r="L3047">
        <v>9.810000000000001E-4</v>
      </c>
      <c r="M3047">
        <v>759</v>
      </c>
      <c r="N3047">
        <v>698</v>
      </c>
      <c r="O3047">
        <v>-5959</v>
      </c>
      <c r="P3047">
        <v>12198</v>
      </c>
      <c r="Q3047">
        <v>230178</v>
      </c>
      <c r="R3047">
        <v>2</v>
      </c>
      <c r="S3047">
        <v>31220010</v>
      </c>
      <c r="U304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047" t="str">
        <f>IFERROR(MID(spotify_top_songs_audio_features[[#This Row],[artist_names]],SEARCH(",",spotify_top_songs_audio_features[[#This Row],[artist_names]])+2,99),"")</f>
        <v/>
      </c>
      <c r="W3047" t="str">
        <f>spotify_top_songs_audio_features[[#This Row],[source]]</f>
        <v>Taylor Swift</v>
      </c>
      <c r="X3047" s="1">
        <f>spotify_top_songs_audio_features[[#This Row],[streams]]</f>
        <v>31220010</v>
      </c>
      <c r="Y3047" t="str">
        <f>IF(Tabela2[[#This Row],[feat]]="","","Feat")</f>
        <v/>
      </c>
      <c r="Z3047" s="17" t="str">
        <f>CONCATENATE(INT(spotify_top_songs_audio_features[[#This Row],[duration_ms]]/(60*1000)),":",MOD(INT(spotify_top_songs_audio_features[[#This Row],[duration_ms]]/1000),60))</f>
        <v>3:50</v>
      </c>
      <c r="AA30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47" t="str">
        <f>spotify_top_songs_audio_features[[#This Row],[track_name]]</f>
        <v>New Romantics (Taylor's Version)</v>
      </c>
    </row>
    <row r="3048" spans="1:28" x14ac:dyDescent="0.25">
      <c r="A3048" t="s">
        <v>11868</v>
      </c>
      <c r="B3048" t="s">
        <v>116</v>
      </c>
      <c r="C3048" t="s">
        <v>117</v>
      </c>
      <c r="D3048" t="s">
        <v>48</v>
      </c>
      <c r="E3048" t="s">
        <v>97</v>
      </c>
      <c r="F3048" t="s">
        <v>32</v>
      </c>
      <c r="G3048" t="s">
        <v>25</v>
      </c>
      <c r="H3048">
        <v>686</v>
      </c>
      <c r="I3048">
        <v>561</v>
      </c>
      <c r="J3048">
        <v>191</v>
      </c>
      <c r="K3048" t="s">
        <v>1685</v>
      </c>
      <c r="L3048">
        <v>0</v>
      </c>
      <c r="M3048">
        <v>114</v>
      </c>
      <c r="N3048">
        <v>186</v>
      </c>
      <c r="O3048">
        <v>-9929</v>
      </c>
      <c r="P3048">
        <v>148775</v>
      </c>
      <c r="Q3048">
        <v>116240</v>
      </c>
      <c r="R3048">
        <v>13</v>
      </c>
      <c r="S3048">
        <v>31210578</v>
      </c>
      <c r="U3048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3048" t="str">
        <f>IFERROR(MID(spotify_top_songs_audio_features[[#This Row],[artist_names]],SEARCH(",",spotify_top_songs_audio_features[[#This Row],[artist_names]])+2,99),"")</f>
        <v/>
      </c>
      <c r="W3048" t="str">
        <f>spotify_top_songs_audio_features[[#This Row],[source]]</f>
        <v>Republic Records</v>
      </c>
      <c r="X3048" s="1">
        <f>spotify_top_songs_audio_features[[#This Row],[streams]]</f>
        <v>31210578</v>
      </c>
      <c r="Y3048" t="str">
        <f>IF(Tabela2[[#This Row],[feat]]="","","Feat")</f>
        <v/>
      </c>
      <c r="Z3048" s="17" t="str">
        <f>CONCATENATE(INT(spotify_top_songs_audio_features[[#This Row],[duration_ms]]/(60*1000)),":",MOD(INT(spotify_top_songs_audio_features[[#This Row],[duration_ms]]/1000),60))</f>
        <v>1:56</v>
      </c>
      <c r="AA30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048" t="str">
        <f>spotify_top_songs_audio_features[[#This Row],[track_name]]</f>
        <v>Did It Again</v>
      </c>
    </row>
    <row r="3049" spans="1:28" x14ac:dyDescent="0.25">
      <c r="A3049" t="s">
        <v>5850</v>
      </c>
      <c r="B3049" t="s">
        <v>3062</v>
      </c>
      <c r="C3049" t="s">
        <v>5851</v>
      </c>
      <c r="D3049" t="s">
        <v>3064</v>
      </c>
      <c r="E3049" t="s">
        <v>58</v>
      </c>
      <c r="F3049" t="s">
        <v>24</v>
      </c>
      <c r="G3049" t="s">
        <v>25</v>
      </c>
      <c r="H3049">
        <v>577</v>
      </c>
      <c r="I3049">
        <v>833</v>
      </c>
      <c r="J3049">
        <v>695</v>
      </c>
      <c r="K3049" t="s">
        <v>5852</v>
      </c>
      <c r="L3049">
        <v>0</v>
      </c>
      <c r="M3049">
        <v>121</v>
      </c>
      <c r="N3049">
        <v>58</v>
      </c>
      <c r="O3049">
        <v>-3337</v>
      </c>
      <c r="P3049">
        <v>107936</v>
      </c>
      <c r="Q3049">
        <v>169667</v>
      </c>
      <c r="R3049">
        <v>6</v>
      </c>
      <c r="S3049">
        <v>31163655</v>
      </c>
      <c r="U3049" t="str">
        <f>IFERROR(LEFT(spotify_top_songs_audio_features[[#This Row],[artist_names]],SEARCH(",",spotify_top_songs_audio_features[[#This Row],[artist_names]])-1),spotify_top_songs_audio_features[[#This Row],[artist_names]])</f>
        <v>Panic! At The Disco</v>
      </c>
      <c r="V3049" t="str">
        <f>IFERROR(MID(spotify_top_songs_audio_features[[#This Row],[artist_names]],SEARCH(",",spotify_top_songs_audio_features[[#This Row],[artist_names]])+2,99),"")</f>
        <v/>
      </c>
      <c r="W3049" t="str">
        <f>spotify_top_songs_audio_features[[#This Row],[source]]</f>
        <v>DCD2 / Fueled By Ramen</v>
      </c>
      <c r="X3049" s="1">
        <f>spotify_top_songs_audio_features[[#This Row],[streams]]</f>
        <v>31163655</v>
      </c>
      <c r="Y3049" t="str">
        <f>IF(Tabela2[[#This Row],[feat]]="","","Feat")</f>
        <v/>
      </c>
      <c r="Z3049" s="17" t="str">
        <f>CONCATENATE(INT(spotify_top_songs_audio_features[[#This Row],[duration_ms]]/(60*1000)),":",MOD(INT(spotify_top_songs_audio_features[[#This Row],[duration_ms]]/1000),60))</f>
        <v>2:49</v>
      </c>
      <c r="AA30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49" t="str">
        <f>spotify_top_songs_audio_features[[#This Row],[track_name]]</f>
        <v>Hey Look Ma, I Made It</v>
      </c>
    </row>
    <row r="3050" spans="1:28" x14ac:dyDescent="0.25">
      <c r="A3050" t="s">
        <v>15727</v>
      </c>
      <c r="B3050" t="s">
        <v>15728</v>
      </c>
      <c r="C3050" t="s">
        <v>15729</v>
      </c>
      <c r="D3050" t="s">
        <v>15728</v>
      </c>
      <c r="E3050" t="s">
        <v>86</v>
      </c>
      <c r="F3050" t="s">
        <v>32</v>
      </c>
      <c r="G3050" t="s">
        <v>25</v>
      </c>
      <c r="H3050">
        <v>876</v>
      </c>
      <c r="I3050">
        <v>359</v>
      </c>
      <c r="J3050">
        <v>341</v>
      </c>
      <c r="K3050" t="s">
        <v>54</v>
      </c>
      <c r="L3050">
        <v>1.7100000000000001E-4</v>
      </c>
      <c r="M3050">
        <v>666</v>
      </c>
      <c r="N3050">
        <v>876</v>
      </c>
      <c r="O3050">
        <v>-11169</v>
      </c>
      <c r="P3050">
        <v>124016</v>
      </c>
      <c r="Q3050">
        <v>173085</v>
      </c>
      <c r="R3050">
        <v>4</v>
      </c>
      <c r="S3050">
        <v>31160840</v>
      </c>
      <c r="U3050" t="str">
        <f>IFERROR(LEFT(spotify_top_songs_audio_features[[#This Row],[artist_names]],SEARCH(",",spotify_top_songs_audio_features[[#This Row],[artist_names]])-1),spotify_top_songs_audio_features[[#This Row],[artist_names]])</f>
        <v>Jovem Dionisio</v>
      </c>
      <c r="V3050" t="str">
        <f>IFERROR(MID(spotify_top_songs_audio_features[[#This Row],[artist_names]],SEARCH(",",spotify_top_songs_audio_features[[#This Row],[artist_names]])+2,99),"")</f>
        <v/>
      </c>
      <c r="W3050" t="str">
        <f>spotify_top_songs_audio_features[[#This Row],[source]]</f>
        <v>Jovem Dionisio</v>
      </c>
      <c r="X3050" s="1">
        <f>spotify_top_songs_audio_features[[#This Row],[streams]]</f>
        <v>31160840</v>
      </c>
      <c r="Y3050" t="str">
        <f>IF(Tabela2[[#This Row],[feat]]="","","Feat")</f>
        <v/>
      </c>
      <c r="Z3050" s="17" t="str">
        <f>CONCATENATE(INT(spotify_top_songs_audio_features[[#This Row],[duration_ms]]/(60*1000)),":",MOD(INT(spotify_top_songs_audio_features[[#This Row],[duration_ms]]/1000),60))</f>
        <v>2:53</v>
      </c>
      <c r="AA30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050" t="str">
        <f>spotify_top_songs_audio_features[[#This Row],[track_name]]</f>
        <v>ACORDA PEDRINHO</v>
      </c>
    </row>
    <row r="3051" spans="1:28" x14ac:dyDescent="0.25">
      <c r="A3051" t="s">
        <v>14314</v>
      </c>
      <c r="B3051" t="s">
        <v>14315</v>
      </c>
      <c r="C3051" t="s">
        <v>14316</v>
      </c>
      <c r="D3051" t="s">
        <v>14317</v>
      </c>
      <c r="E3051" t="s">
        <v>177</v>
      </c>
      <c r="F3051" t="s">
        <v>24</v>
      </c>
      <c r="G3051" t="s">
        <v>25</v>
      </c>
      <c r="H3051">
        <v>953</v>
      </c>
      <c r="I3051">
        <v>57</v>
      </c>
      <c r="J3051">
        <v>245</v>
      </c>
      <c r="K3051" t="s">
        <v>4732</v>
      </c>
      <c r="L3051">
        <v>0</v>
      </c>
      <c r="M3051">
        <v>993</v>
      </c>
      <c r="N3051">
        <v>834</v>
      </c>
      <c r="O3051">
        <v>-5149</v>
      </c>
      <c r="P3051">
        <v>129947</v>
      </c>
      <c r="Q3051">
        <v>131583</v>
      </c>
      <c r="R3051">
        <v>5</v>
      </c>
      <c r="S3051">
        <v>31135935</v>
      </c>
      <c r="U3051" t="str">
        <f>IFERROR(LEFT(spotify_top_songs_audio_features[[#This Row],[artist_names]],SEARCH(",",spotify_top_songs_audio_features[[#This Row],[artist_names]])-1),spotify_top_songs_audio_features[[#This Row],[artist_names]])</f>
        <v>L7NNON</v>
      </c>
      <c r="V3051" t="str">
        <f>IFERROR(MID(spotify_top_songs_audio_features[[#This Row],[artist_names]],SEARCH(",",spotify_top_songs_audio_features[[#This Row],[artist_names]])+2,99),"")</f>
        <v>DJ Biel do Furduncinho, Bianca</v>
      </c>
      <c r="W3051" t="str">
        <f>spotify_top_songs_audio_features[[#This Row],[source]]</f>
        <v>Papatunes</v>
      </c>
      <c r="X3051" s="1">
        <f>spotify_top_songs_audio_features[[#This Row],[streams]]</f>
        <v>31135935</v>
      </c>
      <c r="Y3051" t="str">
        <f>IF(Tabela2[[#This Row],[feat]]="","","Feat")</f>
        <v>Feat</v>
      </c>
      <c r="Z3051" s="17" t="str">
        <f>CONCATENATE(INT(spotify_top_songs_audio_features[[#This Row],[duration_ms]]/(60*1000)),":",MOD(INT(spotify_top_songs_audio_features[[#This Row],[duration_ms]]/1000),60))</f>
        <v>2:11</v>
      </c>
      <c r="AA30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051" t="str">
        <f>spotify_top_songs_audio_features[[#This Row],[track_name]]</f>
        <v>Ai Preto</v>
      </c>
    </row>
    <row r="3052" spans="1:28" x14ac:dyDescent="0.25">
      <c r="A3052" t="s">
        <v>4975</v>
      </c>
      <c r="B3052" t="s">
        <v>513</v>
      </c>
      <c r="C3052" t="s">
        <v>4976</v>
      </c>
      <c r="D3052" t="s">
        <v>515</v>
      </c>
      <c r="E3052" t="s">
        <v>70</v>
      </c>
      <c r="F3052" t="s">
        <v>24</v>
      </c>
      <c r="G3052" t="s">
        <v>25</v>
      </c>
      <c r="H3052">
        <v>665</v>
      </c>
      <c r="I3052">
        <v>703</v>
      </c>
      <c r="J3052">
        <v>7</v>
      </c>
      <c r="K3052" t="s">
        <v>188</v>
      </c>
      <c r="L3052">
        <v>0</v>
      </c>
      <c r="M3052">
        <v>115</v>
      </c>
      <c r="N3052">
        <v>257</v>
      </c>
      <c r="O3052">
        <v>-3885</v>
      </c>
      <c r="P3052">
        <v>97968</v>
      </c>
      <c r="Q3052">
        <v>230611</v>
      </c>
      <c r="R3052">
        <v>7</v>
      </c>
      <c r="S3052">
        <v>31100212</v>
      </c>
      <c r="U3052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3052" t="str">
        <f>IFERROR(MID(spotify_top_songs_audio_features[[#This Row],[artist_names]],SEARCH(",",spotify_top_songs_audio_features[[#This Row],[artist_names]])+2,99),"")</f>
        <v/>
      </c>
      <c r="W3052" t="str">
        <f>spotify_top_songs_audio_features[[#This Row],[source]]</f>
        <v>NF Real Music</v>
      </c>
      <c r="X3052" s="1">
        <f>spotify_top_songs_audio_features[[#This Row],[streams]]</f>
        <v>31100212</v>
      </c>
      <c r="Y3052" t="str">
        <f>IF(Tabela2[[#This Row],[feat]]="","","Feat")</f>
        <v/>
      </c>
      <c r="Z3052" s="17" t="str">
        <f>CONCATENATE(INT(spotify_top_songs_audio_features[[#This Row],[duration_ms]]/(60*1000)),":",MOD(INT(spotify_top_songs_audio_features[[#This Row],[duration_ms]]/1000),60))</f>
        <v>3:50</v>
      </c>
      <c r="AA30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052" t="str">
        <f>spotify_top_songs_audio_features[[#This Row],[track_name]]</f>
        <v>Time - Edit</v>
      </c>
    </row>
    <row r="3053" spans="1:28" x14ac:dyDescent="0.25">
      <c r="A3053" t="s">
        <v>3075</v>
      </c>
      <c r="B3053" t="s">
        <v>3076</v>
      </c>
      <c r="C3053" t="s">
        <v>3077</v>
      </c>
      <c r="D3053" t="s">
        <v>1938</v>
      </c>
      <c r="E3053" t="s">
        <v>86</v>
      </c>
      <c r="F3053" t="s">
        <v>32</v>
      </c>
      <c r="G3053" t="s">
        <v>25</v>
      </c>
      <c r="H3053">
        <v>631</v>
      </c>
      <c r="I3053">
        <v>861</v>
      </c>
      <c r="J3053">
        <v>424</v>
      </c>
      <c r="K3053" t="s">
        <v>3078</v>
      </c>
      <c r="L3053">
        <v>119</v>
      </c>
      <c r="M3053">
        <v>215</v>
      </c>
      <c r="N3053">
        <v>822</v>
      </c>
      <c r="O3053">
        <v>-1891</v>
      </c>
      <c r="P3053">
        <v>14995</v>
      </c>
      <c r="Q3053">
        <v>173038</v>
      </c>
      <c r="R3053">
        <v>5</v>
      </c>
      <c r="S3053">
        <v>31034767</v>
      </c>
      <c r="U3053" t="str">
        <f>IFERROR(LEFT(spotify_top_songs_audio_features[[#This Row],[artist_names]],SEARCH(",",spotify_top_songs_audio_features[[#This Row],[artist_names]])-1),spotify_top_songs_audio_features[[#This Row],[artist_names]])</f>
        <v>Mari Fernandez</v>
      </c>
      <c r="V3053" t="str">
        <f>IFERROR(MID(spotify_top_songs_audio_features[[#This Row],[artist_names]],SEARCH(",",spotify_top_songs_audio_features[[#This Row],[artist_names]])+2,99),"")</f>
        <v/>
      </c>
      <c r="W3053" t="str">
        <f>spotify_top_songs_audio_features[[#This Row],[source]]</f>
        <v>Sony Music Entertainment</v>
      </c>
      <c r="X3053" s="1">
        <f>spotify_top_songs_audio_features[[#This Row],[streams]]</f>
        <v>31034767</v>
      </c>
      <c r="Y3053" t="str">
        <f>IF(Tabela2[[#This Row],[feat]]="","","Feat")</f>
        <v/>
      </c>
      <c r="Z3053" s="17" t="str">
        <f>CONCATENATE(INT(spotify_top_songs_audio_features[[#This Row],[duration_ms]]/(60*1000)),":",MOD(INT(spotify_top_songs_audio_features[[#This Row],[duration_ms]]/1000),60))</f>
        <v>2:53</v>
      </c>
      <c r="AA30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053" t="str">
        <f>spotify_top_songs_audio_features[[#This Row],[track_name]]</f>
        <v>Não, Não Vou</v>
      </c>
    </row>
    <row r="3054" spans="1:28" x14ac:dyDescent="0.25">
      <c r="A3054" t="s">
        <v>1818</v>
      </c>
      <c r="B3054" t="s">
        <v>1819</v>
      </c>
      <c r="C3054" t="s">
        <v>1820</v>
      </c>
      <c r="D3054" t="s">
        <v>1032</v>
      </c>
      <c r="E3054" t="s">
        <v>102</v>
      </c>
      <c r="F3054" t="s">
        <v>32</v>
      </c>
      <c r="G3054" t="s">
        <v>25</v>
      </c>
      <c r="H3054">
        <v>794</v>
      </c>
      <c r="I3054">
        <v>637</v>
      </c>
      <c r="J3054">
        <v>339</v>
      </c>
      <c r="K3054" t="s">
        <v>133</v>
      </c>
      <c r="L3054">
        <v>0</v>
      </c>
      <c r="M3054">
        <v>919</v>
      </c>
      <c r="N3054">
        <v>393</v>
      </c>
      <c r="O3054">
        <v>-629</v>
      </c>
      <c r="P3054">
        <v>103868</v>
      </c>
      <c r="Q3054">
        <v>177693</v>
      </c>
      <c r="R3054">
        <v>3</v>
      </c>
      <c r="S3054">
        <v>31032469</v>
      </c>
      <c r="U3054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3054" t="str">
        <f>IFERROR(MID(spotify_top_songs_audio_features[[#This Row],[artist_names]],SEARCH(",",spotify_top_songs_audio_features[[#This Row],[artist_names]])+2,99),"")</f>
        <v>Ed Sheeran</v>
      </c>
      <c r="W3054" t="str">
        <f>spotify_top_songs_audio_features[[#This Row],[source]]</f>
        <v>Shady/Aftermath/Interscope Records</v>
      </c>
      <c r="X3054" s="1">
        <f>spotify_top_songs_audio_features[[#This Row],[streams]]</f>
        <v>31032469</v>
      </c>
      <c r="Y3054" t="str">
        <f>IF(Tabela2[[#This Row],[feat]]="","","Feat")</f>
        <v>Feat</v>
      </c>
      <c r="Z3054" s="17" t="str">
        <f>CONCATENATE(INT(spotify_top_songs_audio_features[[#This Row],[duration_ms]]/(60*1000)),":",MOD(INT(spotify_top_songs_audio_features[[#This Row],[duration_ms]]/1000),60))</f>
        <v>2:57</v>
      </c>
      <c r="AA30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054" t="str">
        <f>spotify_top_songs_audio_features[[#This Row],[track_name]]</f>
        <v>Those Kinda Nights (feat. Ed Sheeran)</v>
      </c>
    </row>
    <row r="3055" spans="1:28" x14ac:dyDescent="0.25">
      <c r="A3055" t="s">
        <v>5268</v>
      </c>
      <c r="B3055" t="s">
        <v>46</v>
      </c>
      <c r="C3055" t="s">
        <v>47</v>
      </c>
      <c r="D3055" t="s">
        <v>976</v>
      </c>
      <c r="E3055" t="s">
        <v>31</v>
      </c>
      <c r="F3055" t="s">
        <v>24</v>
      </c>
      <c r="G3055" t="s">
        <v>25</v>
      </c>
      <c r="H3055">
        <v>682</v>
      </c>
      <c r="I3055">
        <v>764</v>
      </c>
      <c r="J3055">
        <v>477</v>
      </c>
      <c r="K3055" t="s">
        <v>5269</v>
      </c>
      <c r="L3055">
        <v>0</v>
      </c>
      <c r="M3055">
        <v>103</v>
      </c>
      <c r="N3055">
        <v>701</v>
      </c>
      <c r="O3055">
        <v>-5411</v>
      </c>
      <c r="P3055">
        <v>97023</v>
      </c>
      <c r="Q3055">
        <v>192721</v>
      </c>
      <c r="R3055">
        <v>34</v>
      </c>
      <c r="S3055">
        <v>31025716</v>
      </c>
      <c r="U305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055" t="str">
        <f>IFERROR(MID(spotify_top_songs_audio_features[[#This Row],[artist_names]],SEARCH(",",spotify_top_songs_audio_features[[#This Row],[artist_names]])+2,99),"")</f>
        <v>The Weeknd</v>
      </c>
      <c r="W3055" t="str">
        <f>spotify_top_songs_audio_features[[#This Row],[source]]</f>
        <v>Mercury Records/Republic Records</v>
      </c>
      <c r="X3055" s="1">
        <f>spotify_top_songs_audio_features[[#This Row],[streams]]</f>
        <v>31025716</v>
      </c>
      <c r="Y3055" t="str">
        <f>IF(Tabela2[[#This Row],[feat]]="","","Feat")</f>
        <v>Feat</v>
      </c>
      <c r="Z3055" s="17" t="str">
        <f>CONCATENATE(INT(spotify_top_songs_audio_features[[#This Row],[duration_ms]]/(60*1000)),":",MOD(INT(spotify_top_songs_audio_features[[#This Row],[duration_ms]]/1000),60))</f>
        <v>3:12</v>
      </c>
      <c r="AA30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55" t="str">
        <f>spotify_top_songs_audio_features[[#This Row],[track_name]]</f>
        <v>One Right Now (with The Weeknd)</v>
      </c>
    </row>
    <row r="3056" spans="1:28" x14ac:dyDescent="0.25">
      <c r="A3056" t="s">
        <v>12215</v>
      </c>
      <c r="B3056" t="s">
        <v>12216</v>
      </c>
      <c r="C3056" t="s">
        <v>12217</v>
      </c>
      <c r="D3056" t="s">
        <v>2529</v>
      </c>
      <c r="E3056" t="s">
        <v>58</v>
      </c>
      <c r="F3056" t="s">
        <v>24</v>
      </c>
      <c r="G3056" t="s">
        <v>152</v>
      </c>
      <c r="H3056">
        <v>702</v>
      </c>
      <c r="I3056">
        <v>588</v>
      </c>
      <c r="J3056">
        <v>563</v>
      </c>
      <c r="K3056" t="s">
        <v>1144</v>
      </c>
      <c r="L3056">
        <v>0</v>
      </c>
      <c r="M3056">
        <v>198</v>
      </c>
      <c r="N3056">
        <v>849</v>
      </c>
      <c r="O3056">
        <v>-5914</v>
      </c>
      <c r="P3056">
        <v>122945</v>
      </c>
      <c r="Q3056">
        <v>159973</v>
      </c>
      <c r="R3056">
        <v>5</v>
      </c>
      <c r="S3056">
        <v>30940928</v>
      </c>
      <c r="U3056" t="str">
        <f>IFERROR(LEFT(spotify_top_songs_audio_features[[#This Row],[artist_names]],SEARCH(",",spotify_top_songs_audio_features[[#This Row],[artist_names]])-1),spotify_top_songs_audio_features[[#This Row],[artist_names]])</f>
        <v>Michael Bublé</v>
      </c>
      <c r="V3056" t="str">
        <f>IFERROR(MID(spotify_top_songs_audio_features[[#This Row],[artist_names]],SEARCH(",",spotify_top_songs_audio_features[[#This Row],[artist_names]])+2,99),"")</f>
        <v>The Puppini Sisters</v>
      </c>
      <c r="W3056" t="str">
        <f>spotify_top_songs_audio_features[[#This Row],[source]]</f>
        <v>Reprise</v>
      </c>
      <c r="X3056" s="1">
        <f>spotify_top_songs_audio_features[[#This Row],[streams]]</f>
        <v>30940928</v>
      </c>
      <c r="Y3056" t="str">
        <f>IF(Tabela2[[#This Row],[feat]]="","","Feat")</f>
        <v>Feat</v>
      </c>
      <c r="Z3056" s="17" t="str">
        <f>CONCATENATE(INT(spotify_top_songs_audio_features[[#This Row],[duration_ms]]/(60*1000)),":",MOD(INT(spotify_top_songs_audio_features[[#This Row],[duration_ms]]/1000),60))</f>
        <v>2:39</v>
      </c>
      <c r="AA30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56" t="str">
        <f>spotify_top_songs_audio_features[[#This Row],[track_name]]</f>
        <v>Jingle Bells (feat. The Puppini Sisters)</v>
      </c>
    </row>
    <row r="3057" spans="1:28" x14ac:dyDescent="0.25">
      <c r="A3057" t="s">
        <v>16691</v>
      </c>
      <c r="B3057" t="s">
        <v>439</v>
      </c>
      <c r="C3057" t="s">
        <v>440</v>
      </c>
      <c r="D3057" t="s">
        <v>48</v>
      </c>
      <c r="E3057" t="s">
        <v>113</v>
      </c>
      <c r="F3057" t="s">
        <v>24</v>
      </c>
      <c r="G3057" t="s">
        <v>25</v>
      </c>
      <c r="H3057">
        <v>617</v>
      </c>
      <c r="I3057">
        <v>684</v>
      </c>
      <c r="J3057">
        <v>439</v>
      </c>
      <c r="K3057" t="s">
        <v>441</v>
      </c>
      <c r="L3057">
        <v>0</v>
      </c>
      <c r="M3057">
        <v>104</v>
      </c>
      <c r="N3057">
        <v>295</v>
      </c>
      <c r="O3057">
        <v>-3618</v>
      </c>
      <c r="P3057">
        <v>132113</v>
      </c>
      <c r="Q3057">
        <v>150867</v>
      </c>
      <c r="R3057">
        <v>1</v>
      </c>
      <c r="S3057">
        <v>30900415</v>
      </c>
      <c r="U3057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057" t="str">
        <f>IFERROR(MID(spotify_top_songs_audio_features[[#This Row],[artist_names]],SEARCH(",",spotify_top_songs_audio_features[[#This Row],[artist_names]])+2,99),"")</f>
        <v/>
      </c>
      <c r="W3057" t="str">
        <f>spotify_top_songs_audio_features[[#This Row],[source]]</f>
        <v>Republic Records</v>
      </c>
      <c r="X3057" s="1">
        <f>spotify_top_songs_audio_features[[#This Row],[streams]]</f>
        <v>30900415</v>
      </c>
      <c r="Y3057" t="str">
        <f>IF(Tabela2[[#This Row],[feat]]="","","Feat")</f>
        <v/>
      </c>
      <c r="Z3057" s="17" t="str">
        <f>CONCATENATE(INT(spotify_top_songs_audio_features[[#This Row],[duration_ms]]/(60*1000)),":",MOD(INT(spotify_top_songs_audio_features[[#This Row],[duration_ms]]/1000),60))</f>
        <v>2:30</v>
      </c>
      <c r="AA30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057" t="str">
        <f>spotify_top_songs_audio_features[[#This Row],[track_name]]</f>
        <v>Saint-Tropez</v>
      </c>
    </row>
    <row r="3058" spans="1:28" x14ac:dyDescent="0.25">
      <c r="A3058" t="s">
        <v>9133</v>
      </c>
      <c r="B3058" t="s">
        <v>9134</v>
      </c>
      <c r="C3058" t="s">
        <v>9135</v>
      </c>
      <c r="D3058" t="s">
        <v>1017</v>
      </c>
      <c r="E3058" t="s">
        <v>177</v>
      </c>
      <c r="F3058" t="s">
        <v>24</v>
      </c>
      <c r="G3058" t="s">
        <v>25</v>
      </c>
      <c r="H3058">
        <v>793</v>
      </c>
      <c r="I3058">
        <v>344</v>
      </c>
      <c r="J3058">
        <v>357</v>
      </c>
      <c r="K3058" t="s">
        <v>2757</v>
      </c>
      <c r="L3058">
        <v>1.6799999999999999E-4</v>
      </c>
      <c r="M3058">
        <v>15</v>
      </c>
      <c r="N3058">
        <v>45</v>
      </c>
      <c r="O3058">
        <v>-9757</v>
      </c>
      <c r="P3058">
        <v>166105</v>
      </c>
      <c r="Q3058">
        <v>233880</v>
      </c>
      <c r="R3058">
        <v>6</v>
      </c>
      <c r="S3058">
        <v>30880964</v>
      </c>
      <c r="U3058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3058" t="str">
        <f>IFERROR(MID(spotify_top_songs_audio_features[[#This Row],[artist_names]],SEARCH(",",spotify_top_songs_audio_features[[#This Row],[artist_names]])+2,99),"")</f>
        <v>Post Malone</v>
      </c>
      <c r="W3058" t="str">
        <f>spotify_top_songs_audio_features[[#This Row],[source]]</f>
        <v>Quality Control Music, LLC</v>
      </c>
      <c r="X3058" s="1">
        <f>spotify_top_songs_audio_features[[#This Row],[streams]]</f>
        <v>30880964</v>
      </c>
      <c r="Y3058" t="str">
        <f>IF(Tabela2[[#This Row],[feat]]="","","Feat")</f>
        <v>Feat</v>
      </c>
      <c r="Z3058" s="17" t="str">
        <f>CONCATENATE(INT(spotify_top_songs_audio_features[[#This Row],[duration_ms]]/(60*1000)),":",MOD(INT(spotify_top_songs_audio_features[[#This Row],[duration_ms]]/1000),60))</f>
        <v>3:53</v>
      </c>
      <c r="AA30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058" t="str">
        <f>spotify_top_songs_audio_features[[#This Row],[track_name]]</f>
        <v>Notice Me</v>
      </c>
    </row>
    <row r="3059" spans="1:28" x14ac:dyDescent="0.25">
      <c r="A3059" t="s">
        <v>13589</v>
      </c>
      <c r="B3059" t="s">
        <v>13590</v>
      </c>
      <c r="C3059" t="s">
        <v>13591</v>
      </c>
      <c r="D3059" t="s">
        <v>13592</v>
      </c>
      <c r="E3059" t="s">
        <v>31</v>
      </c>
      <c r="F3059" t="s">
        <v>32</v>
      </c>
      <c r="G3059" t="s">
        <v>25</v>
      </c>
      <c r="H3059">
        <v>664</v>
      </c>
      <c r="I3059">
        <v>692</v>
      </c>
      <c r="J3059">
        <v>127</v>
      </c>
      <c r="K3059" t="s">
        <v>2429</v>
      </c>
      <c r="L3059">
        <v>0</v>
      </c>
      <c r="M3059">
        <v>798</v>
      </c>
      <c r="N3059">
        <v>233</v>
      </c>
      <c r="O3059">
        <v>-4128</v>
      </c>
      <c r="P3059">
        <v>154924</v>
      </c>
      <c r="Q3059">
        <v>257369</v>
      </c>
      <c r="R3059">
        <v>4</v>
      </c>
      <c r="S3059">
        <v>30876809</v>
      </c>
      <c r="U3059" t="str">
        <f>IFERROR(LEFT(spotify_top_songs_audio_features[[#This Row],[artist_names]],SEARCH(",",spotify_top_songs_audio_features[[#This Row],[artist_names]])-1),spotify_top_songs_audio_features[[#This Row],[artist_names]])</f>
        <v>Skylar Grey</v>
      </c>
      <c r="V3059" t="str">
        <f>IFERROR(MID(spotify_top_songs_audio_features[[#This Row],[artist_names]],SEARCH(",",spotify_top_songs_audio_features[[#This Row],[artist_names]])+2,99),"")</f>
        <v>Polo G, Mozzy, Eminem</v>
      </c>
      <c r="W3059" t="str">
        <f>spotify_top_songs_audio_features[[#This Row],[source]]</f>
        <v>Shady Records/Interscope Records</v>
      </c>
      <c r="X3059" s="1">
        <f>spotify_top_songs_audio_features[[#This Row],[streams]]</f>
        <v>30876809</v>
      </c>
      <c r="Y3059" t="str">
        <f>IF(Tabela2[[#This Row],[feat]]="","","Feat")</f>
        <v>Feat</v>
      </c>
      <c r="Z3059" s="17" t="str">
        <f>CONCATENATE(INT(spotify_top_songs_audio_features[[#This Row],[duration_ms]]/(60*1000)),":",MOD(INT(spotify_top_songs_audio_features[[#This Row],[duration_ms]]/1000),60))</f>
        <v>4:17</v>
      </c>
      <c r="AA30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59" t="str">
        <f>spotify_top_songs_audio_features[[#This Row],[track_name]]</f>
        <v>Last One Standing (feat. Polo G, Mozzy &amp; Eminem) - From Venom: Let There Be Carnage</v>
      </c>
    </row>
    <row r="3060" spans="1:28" x14ac:dyDescent="0.25">
      <c r="A3060" t="s">
        <v>4319</v>
      </c>
      <c r="B3060" t="s">
        <v>624</v>
      </c>
      <c r="C3060" t="s">
        <v>4320</v>
      </c>
      <c r="D3060" t="s">
        <v>141</v>
      </c>
      <c r="E3060" t="s">
        <v>70</v>
      </c>
      <c r="F3060" t="s">
        <v>32</v>
      </c>
      <c r="G3060" t="s">
        <v>25</v>
      </c>
      <c r="H3060">
        <v>805</v>
      </c>
      <c r="I3060">
        <v>612</v>
      </c>
      <c r="J3060">
        <v>172</v>
      </c>
      <c r="K3060" t="s">
        <v>1473</v>
      </c>
      <c r="L3060">
        <v>1.9599999999999999E-3</v>
      </c>
      <c r="M3060">
        <v>134</v>
      </c>
      <c r="N3060">
        <v>425</v>
      </c>
      <c r="O3060">
        <v>-5682</v>
      </c>
      <c r="P3060">
        <v>126013</v>
      </c>
      <c r="Q3060">
        <v>189259</v>
      </c>
      <c r="R3060">
        <v>2</v>
      </c>
      <c r="S3060">
        <v>30872249</v>
      </c>
      <c r="U306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060" t="str">
        <f>IFERROR(MID(spotify_top_songs_audio_features[[#This Row],[artist_names]],SEARCH(",",spotify_top_songs_audio_features[[#This Row],[artist_names]])+2,99),"")</f>
        <v/>
      </c>
      <c r="W3060" t="str">
        <f>spotify_top_songs_audio_features[[#This Row],[source]]</f>
        <v>Rimas Entertainment LLC</v>
      </c>
      <c r="X3060" s="1">
        <f>spotify_top_songs_audio_features[[#This Row],[streams]]</f>
        <v>30872249</v>
      </c>
      <c r="Y3060" t="str">
        <f>IF(Tabela2[[#This Row],[feat]]="","","Feat")</f>
        <v/>
      </c>
      <c r="Z3060" s="17" t="str">
        <f>CONCATENATE(INT(spotify_top_songs_audio_features[[#This Row],[duration_ms]]/(60*1000)),":",MOD(INT(spotify_top_songs_audio_features[[#This Row],[duration_ms]]/1000),60))</f>
        <v>3:9</v>
      </c>
      <c r="AA30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060" t="str">
        <f>spotify_top_songs_audio_features[[#This Row],[track_name]]</f>
        <v>MR. OCTOBER</v>
      </c>
    </row>
    <row r="3061" spans="1:28" x14ac:dyDescent="0.25">
      <c r="A3061" t="s">
        <v>5049</v>
      </c>
      <c r="B3061" t="s">
        <v>334</v>
      </c>
      <c r="C3061" t="s">
        <v>5050</v>
      </c>
      <c r="D3061" t="s">
        <v>336</v>
      </c>
      <c r="E3061" t="s">
        <v>31</v>
      </c>
      <c r="F3061" t="s">
        <v>24</v>
      </c>
      <c r="G3061" t="s">
        <v>25</v>
      </c>
      <c r="H3061">
        <v>809</v>
      </c>
      <c r="I3061">
        <v>788</v>
      </c>
      <c r="J3061">
        <v>889</v>
      </c>
      <c r="K3061" t="s">
        <v>480</v>
      </c>
      <c r="L3061">
        <v>0</v>
      </c>
      <c r="M3061">
        <v>625</v>
      </c>
      <c r="N3061">
        <v>344</v>
      </c>
      <c r="O3061">
        <v>-7217</v>
      </c>
      <c r="P3061">
        <v>95637</v>
      </c>
      <c r="Q3061">
        <v>295472</v>
      </c>
      <c r="R3061">
        <v>2</v>
      </c>
      <c r="S3061">
        <v>30865202</v>
      </c>
      <c r="U3061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3061" t="str">
        <f>IFERROR(MID(spotify_top_songs_audio_features[[#This Row],[artist_names]],SEARCH(",",spotify_top_songs_audio_features[[#This Row],[artist_names]])+2,99),"")</f>
        <v>Kanye West, Ty Dolla $ign</v>
      </c>
      <c r="W3061" t="str">
        <f>spotify_top_songs_audio_features[[#This Row],[source]]</f>
        <v>Ye</v>
      </c>
      <c r="X3061" s="1">
        <f>spotify_top_songs_audio_features[[#This Row],[streams]]</f>
        <v>30865202</v>
      </c>
      <c r="Y3061" t="str">
        <f>IF(Tabela2[[#This Row],[feat]]="","","Feat")</f>
        <v>Feat</v>
      </c>
      <c r="Z3061" s="17" t="str">
        <f>CONCATENATE(INT(spotify_top_songs_audio_features[[#This Row],[duration_ms]]/(60*1000)),":",MOD(INT(spotify_top_songs_audio_features[[#This Row],[duration_ms]]/1000),60))</f>
        <v>4:55</v>
      </c>
      <c r="AA30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61" t="str">
        <f>spotify_top_songs_audio_features[[#This Row],[track_name]]</f>
        <v>BACK TO ME</v>
      </c>
    </row>
    <row r="3062" spans="1:28" x14ac:dyDescent="0.25">
      <c r="A3062" t="s">
        <v>11853</v>
      </c>
      <c r="B3062" t="s">
        <v>11854</v>
      </c>
      <c r="C3062" t="s">
        <v>11855</v>
      </c>
      <c r="D3062" t="s">
        <v>182</v>
      </c>
      <c r="E3062" t="s">
        <v>113</v>
      </c>
      <c r="F3062" t="s">
        <v>24</v>
      </c>
      <c r="G3062" t="s">
        <v>25</v>
      </c>
      <c r="H3062">
        <v>486</v>
      </c>
      <c r="I3062">
        <v>876</v>
      </c>
      <c r="J3062">
        <v>244</v>
      </c>
      <c r="K3062" t="s">
        <v>904</v>
      </c>
      <c r="L3062">
        <v>0</v>
      </c>
      <c r="M3062">
        <v>121</v>
      </c>
      <c r="N3062">
        <v>735</v>
      </c>
      <c r="O3062">
        <v>-4001</v>
      </c>
      <c r="P3062">
        <v>113985</v>
      </c>
      <c r="Q3062">
        <v>190987</v>
      </c>
      <c r="R3062">
        <v>9</v>
      </c>
      <c r="S3062">
        <v>30863304</v>
      </c>
      <c r="U3062" t="str">
        <f>IFERROR(LEFT(spotify_top_songs_audio_features[[#This Row],[artist_names]],SEARCH(",",spotify_top_songs_audio_features[[#This Row],[artist_names]])-1),spotify_top_songs_audio_features[[#This Row],[artist_names]])</f>
        <v>Axwell /\ Ingrosso</v>
      </c>
      <c r="V3062" t="str">
        <f>IFERROR(MID(spotify_top_songs_audio_features[[#This Row],[artist_names]],SEARCH(",",spotify_top_songs_audio_features[[#This Row],[artist_names]])+2,99),"")</f>
        <v>Kid Ink</v>
      </c>
      <c r="W3062" t="str">
        <f>spotify_top_songs_audio_features[[#This Row],[source]]</f>
        <v>EMI</v>
      </c>
      <c r="X3062" s="1">
        <f>spotify_top_songs_audio_features[[#This Row],[streams]]</f>
        <v>30863304</v>
      </c>
      <c r="Y3062" t="str">
        <f>IF(Tabela2[[#This Row],[feat]]="","","Feat")</f>
        <v>Feat</v>
      </c>
      <c r="Z3062" s="17" t="str">
        <f>CONCATENATE(INT(spotify_top_songs_audio_features[[#This Row],[duration_ms]]/(60*1000)),":",MOD(INT(spotify_top_songs_audio_features[[#This Row],[duration_ms]]/1000),60))</f>
        <v>3:10</v>
      </c>
      <c r="AA30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062" t="str">
        <f>spotify_top_songs_audio_features[[#This Row],[track_name]]</f>
        <v>I Love You</v>
      </c>
    </row>
    <row r="3063" spans="1:28" x14ac:dyDescent="0.25">
      <c r="A3063" t="s">
        <v>12670</v>
      </c>
      <c r="B3063" t="s">
        <v>1312</v>
      </c>
      <c r="C3063" t="s">
        <v>12671</v>
      </c>
      <c r="D3063" t="s">
        <v>1314</v>
      </c>
      <c r="E3063" t="s">
        <v>23</v>
      </c>
      <c r="F3063" t="s">
        <v>24</v>
      </c>
      <c r="G3063" t="s">
        <v>25</v>
      </c>
      <c r="H3063">
        <v>499</v>
      </c>
      <c r="I3063">
        <v>246</v>
      </c>
      <c r="J3063">
        <v>345</v>
      </c>
      <c r="K3063" t="s">
        <v>3847</v>
      </c>
      <c r="L3063">
        <v>0</v>
      </c>
      <c r="M3063">
        <v>1</v>
      </c>
      <c r="N3063">
        <v>153</v>
      </c>
      <c r="O3063">
        <v>-8082</v>
      </c>
      <c r="P3063">
        <v>81051</v>
      </c>
      <c r="Q3063">
        <v>231907</v>
      </c>
      <c r="R3063">
        <v>2</v>
      </c>
      <c r="S3063">
        <v>30850658</v>
      </c>
      <c r="U3063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3063" t="str">
        <f>IFERROR(MID(spotify_top_songs_audio_features[[#This Row],[artist_names]],SEARCH(",",spotify_top_songs_audio_features[[#This Row],[artist_names]])+2,99),"")</f>
        <v/>
      </c>
      <c r="W3063" t="str">
        <f>spotify_top_songs_audio_features[[#This Row],[source]]</f>
        <v>Olivia Rodrigo PS</v>
      </c>
      <c r="X3063" s="1">
        <f>spotify_top_songs_audio_features[[#This Row],[streams]]</f>
        <v>30850658</v>
      </c>
      <c r="Y3063" t="str">
        <f>IF(Tabela2[[#This Row],[feat]]="","","Feat")</f>
        <v/>
      </c>
      <c r="Z3063" s="17" t="str">
        <f>CONCATENATE(INT(spotify_top_songs_audio_features[[#This Row],[duration_ms]]/(60*1000)),":",MOD(INT(spotify_top_songs_audio_features[[#This Row],[duration_ms]]/1000),60))</f>
        <v>3:51</v>
      </c>
      <c r="AA30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63" t="str">
        <f>spotify_top_songs_audio_features[[#This Row],[track_name]]</f>
        <v>logical</v>
      </c>
    </row>
    <row r="3064" spans="1:28" x14ac:dyDescent="0.25">
      <c r="A3064" t="s">
        <v>11810</v>
      </c>
      <c r="B3064" t="s">
        <v>5224</v>
      </c>
      <c r="C3064" t="s">
        <v>5225</v>
      </c>
      <c r="D3064" t="s">
        <v>4099</v>
      </c>
      <c r="E3064" t="s">
        <v>43</v>
      </c>
      <c r="F3064" t="s">
        <v>24</v>
      </c>
      <c r="G3064" t="s">
        <v>25</v>
      </c>
      <c r="H3064">
        <v>684</v>
      </c>
      <c r="I3064">
        <v>864</v>
      </c>
      <c r="J3064">
        <v>312</v>
      </c>
      <c r="K3064" t="s">
        <v>26</v>
      </c>
      <c r="L3064">
        <v>526</v>
      </c>
      <c r="M3064">
        <v>344</v>
      </c>
      <c r="N3064">
        <v>978</v>
      </c>
      <c r="O3064">
        <v>-4819</v>
      </c>
      <c r="P3064">
        <v>125395</v>
      </c>
      <c r="Q3064">
        <v>221520</v>
      </c>
      <c r="R3064">
        <v>8</v>
      </c>
      <c r="S3064">
        <v>30781291</v>
      </c>
      <c r="U3064" t="str">
        <f>IFERROR(LEFT(spotify_top_songs_audio_features[[#This Row],[artist_names]],SEARCH(",",spotify_top_songs_audio_features[[#This Row],[artist_names]])-1),spotify_top_songs_audio_features[[#This Row],[artist_names]])</f>
        <v>Earth</v>
      </c>
      <c r="V3064" t="str">
        <f>IFERROR(MID(spotify_top_songs_audio_features[[#This Row],[artist_names]],SEARCH(",",spotify_top_songs_audio_features[[#This Row],[artist_names]])+2,99),"")</f>
        <v>Wind &amp; Fire</v>
      </c>
      <c r="W3064" t="str">
        <f>spotify_top_songs_audio_features[[#This Row],[source]]</f>
        <v>Columbia/Legacy</v>
      </c>
      <c r="X3064" s="1">
        <f>spotify_top_songs_audio_features[[#This Row],[streams]]</f>
        <v>30781291</v>
      </c>
      <c r="Y3064" t="str">
        <f>IF(Tabela2[[#This Row],[feat]]="","","Feat")</f>
        <v>Feat</v>
      </c>
      <c r="Z3064" s="17" t="str">
        <f>CONCATENATE(INT(spotify_top_songs_audio_features[[#This Row],[duration_ms]]/(60*1000)),":",MOD(INT(spotify_top_songs_audio_features[[#This Row],[duration_ms]]/1000),60))</f>
        <v>3:41</v>
      </c>
      <c r="AA30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064" t="str">
        <f>spotify_top_songs_audio_features[[#This Row],[track_name]]</f>
        <v>September</v>
      </c>
    </row>
    <row r="3065" spans="1:28" x14ac:dyDescent="0.25">
      <c r="A3065" t="s">
        <v>12391</v>
      </c>
      <c r="B3065" t="s">
        <v>12392</v>
      </c>
      <c r="C3065" t="s">
        <v>12393</v>
      </c>
      <c r="D3065" t="s">
        <v>282</v>
      </c>
      <c r="E3065" t="s">
        <v>97</v>
      </c>
      <c r="F3065" t="s">
        <v>32</v>
      </c>
      <c r="G3065" t="s">
        <v>25</v>
      </c>
      <c r="H3065">
        <v>821</v>
      </c>
      <c r="I3065">
        <v>434</v>
      </c>
      <c r="J3065">
        <v>118</v>
      </c>
      <c r="K3065" t="s">
        <v>3488</v>
      </c>
      <c r="L3065">
        <v>0</v>
      </c>
      <c r="M3065">
        <v>128</v>
      </c>
      <c r="N3065">
        <v>241</v>
      </c>
      <c r="O3065">
        <v>-9194</v>
      </c>
      <c r="P3065">
        <v>120012</v>
      </c>
      <c r="Q3065">
        <v>187173</v>
      </c>
      <c r="R3065">
        <v>29</v>
      </c>
      <c r="S3065">
        <v>30724141</v>
      </c>
      <c r="U3065" t="str">
        <f>IFERROR(LEFT(spotify_top_songs_audio_features[[#This Row],[artist_names]],SEARCH(",",spotify_top_songs_audio_features[[#This Row],[artist_names]])-1),spotify_top_songs_audio_features[[#This Row],[artist_names]])</f>
        <v>Lil Xan</v>
      </c>
      <c r="V3065" t="str">
        <f>IFERROR(MID(spotify_top_songs_audio_features[[#This Row],[artist_names]],SEARCH(",",spotify_top_songs_audio_features[[#This Row],[artist_names]])+2,99),"")</f>
        <v/>
      </c>
      <c r="W3065" t="str">
        <f>spotify_top_songs_audio_features[[#This Row],[source]]</f>
        <v>Columbia</v>
      </c>
      <c r="X3065" s="1">
        <f>spotify_top_songs_audio_features[[#This Row],[streams]]</f>
        <v>30724141</v>
      </c>
      <c r="Y3065" t="str">
        <f>IF(Tabela2[[#This Row],[feat]]="","","Feat")</f>
        <v/>
      </c>
      <c r="Z3065" s="17" t="str">
        <f>CONCATENATE(INT(spotify_top_songs_audio_features[[#This Row],[duration_ms]]/(60*1000)),":",MOD(INT(spotify_top_songs_audio_features[[#This Row],[duration_ms]]/1000),60))</f>
        <v>3:7</v>
      </c>
      <c r="AA30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065" t="str">
        <f>spotify_top_songs_audio_features[[#This Row],[track_name]]</f>
        <v>Betrayed</v>
      </c>
    </row>
    <row r="3066" spans="1:28" x14ac:dyDescent="0.25">
      <c r="A3066" t="s">
        <v>17130</v>
      </c>
      <c r="B3066" t="s">
        <v>687</v>
      </c>
      <c r="C3066" t="s">
        <v>4341</v>
      </c>
      <c r="D3066" t="s">
        <v>30</v>
      </c>
      <c r="E3066" t="s">
        <v>31</v>
      </c>
      <c r="F3066" t="s">
        <v>24</v>
      </c>
      <c r="G3066" t="s">
        <v>25</v>
      </c>
      <c r="H3066">
        <v>885</v>
      </c>
      <c r="I3066">
        <v>94</v>
      </c>
      <c r="J3066">
        <v>913</v>
      </c>
      <c r="K3066" t="s">
        <v>516</v>
      </c>
      <c r="L3066">
        <v>0</v>
      </c>
      <c r="M3066">
        <v>675</v>
      </c>
      <c r="N3066">
        <v>773</v>
      </c>
      <c r="O3066">
        <v>-5908</v>
      </c>
      <c r="P3066">
        <v>110005</v>
      </c>
      <c r="Q3066">
        <v>162347</v>
      </c>
      <c r="R3066">
        <v>7</v>
      </c>
      <c r="S3066">
        <v>30692689</v>
      </c>
      <c r="U3066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3066" t="str">
        <f>IFERROR(MID(spotify_top_songs_audio_features[[#This Row],[artist_names]],SEARCH(",",spotify_top_songs_audio_features[[#This Row],[artist_names]])+2,99),"")</f>
        <v/>
      </c>
      <c r="W3066" t="str">
        <f>spotify_top_songs_audio_features[[#This Row],[source]]</f>
        <v>Def Jam Recordings</v>
      </c>
      <c r="X3066" s="1">
        <f>spotify_top_songs_audio_features[[#This Row],[streams]]</f>
        <v>30692689</v>
      </c>
      <c r="Y3066" t="str">
        <f>IF(Tabela2[[#This Row],[feat]]="","","Feat")</f>
        <v/>
      </c>
      <c r="Z3066" s="17" t="str">
        <f>CONCATENATE(INT(spotify_top_songs_audio_features[[#This Row],[duration_ms]]/(60*1000)),":",MOD(INT(spotify_top_songs_audio_features[[#This Row],[duration_ms]]/1000),60))</f>
        <v>2:42</v>
      </c>
      <c r="AA30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66" t="str">
        <f>spotify_top_songs_audio_features[[#This Row],[track_name]]</f>
        <v>Everybody</v>
      </c>
    </row>
    <row r="3067" spans="1:28" x14ac:dyDescent="0.25">
      <c r="A3067" t="s">
        <v>2747</v>
      </c>
      <c r="B3067" t="s">
        <v>2748</v>
      </c>
      <c r="C3067" t="s">
        <v>2749</v>
      </c>
      <c r="D3067" t="s">
        <v>282</v>
      </c>
      <c r="E3067" t="s">
        <v>102</v>
      </c>
      <c r="F3067" t="s">
        <v>32</v>
      </c>
      <c r="G3067" t="s">
        <v>25</v>
      </c>
      <c r="H3067">
        <v>343</v>
      </c>
      <c r="I3067">
        <v>243</v>
      </c>
      <c r="J3067">
        <v>777</v>
      </c>
      <c r="K3067" t="s">
        <v>2750</v>
      </c>
      <c r="L3067">
        <v>198</v>
      </c>
      <c r="M3067">
        <v>668</v>
      </c>
      <c r="N3067">
        <v>32</v>
      </c>
      <c r="O3067">
        <v>-1466</v>
      </c>
      <c r="P3067">
        <v>135154</v>
      </c>
      <c r="Q3067">
        <v>203464</v>
      </c>
      <c r="R3067">
        <v>3</v>
      </c>
      <c r="S3067">
        <v>30671166</v>
      </c>
      <c r="U306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3067" t="str">
        <f>IFERROR(MID(spotify_top_songs_audio_features[[#This Row],[artist_names]],SEARCH(",",spotify_top_songs_audio_features[[#This Row],[artist_names]])+2,99),"")</f>
        <v>ROSALÍA</v>
      </c>
      <c r="W3067" t="str">
        <f>spotify_top_songs_audio_features[[#This Row],[source]]</f>
        <v>Columbia</v>
      </c>
      <c r="X3067" s="1">
        <f>spotify_top_songs_audio_features[[#This Row],[streams]]</f>
        <v>30671166</v>
      </c>
      <c r="Y3067" t="str">
        <f>IF(Tabela2[[#This Row],[feat]]="","","Feat")</f>
        <v>Feat</v>
      </c>
      <c r="Z3067" s="17" t="str">
        <f>CONCATENATE(INT(spotify_top_songs_audio_features[[#This Row],[duration_ms]]/(60*1000)),":",MOD(INT(spotify_top_songs_audio_features[[#This Row],[duration_ms]]/1000),60))</f>
        <v>3:23</v>
      </c>
      <c r="AA30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067" t="str">
        <f>spotify_top_songs_audio_features[[#This Row],[track_name]]</f>
        <v>Lo Vas A Olvidar (with ROSALÍA)</v>
      </c>
    </row>
    <row r="3068" spans="1:28" x14ac:dyDescent="0.25">
      <c r="A3068" t="s">
        <v>15844</v>
      </c>
      <c r="B3068" t="s">
        <v>4707</v>
      </c>
      <c r="C3068" t="s">
        <v>15845</v>
      </c>
      <c r="D3068" t="s">
        <v>4707</v>
      </c>
      <c r="E3068" t="s">
        <v>58</v>
      </c>
      <c r="F3068" t="s">
        <v>24</v>
      </c>
      <c r="G3068" t="s">
        <v>25</v>
      </c>
      <c r="H3068">
        <v>822</v>
      </c>
      <c r="I3068">
        <v>575</v>
      </c>
      <c r="J3068">
        <v>934</v>
      </c>
      <c r="K3068" t="s">
        <v>274</v>
      </c>
      <c r="L3068">
        <v>0</v>
      </c>
      <c r="M3068">
        <v>106</v>
      </c>
      <c r="N3068">
        <v>616</v>
      </c>
      <c r="O3068">
        <v>-595</v>
      </c>
      <c r="P3068">
        <v>100087</v>
      </c>
      <c r="Q3068">
        <v>223000</v>
      </c>
      <c r="R3068">
        <v>5</v>
      </c>
      <c r="S3068">
        <v>30670247</v>
      </c>
      <c r="U3068" t="str">
        <f>IFERROR(LEFT(spotify_top_songs_audio_features[[#This Row],[artist_names]],SEARCH(",",spotify_top_songs_audio_features[[#This Row],[artist_names]])-1),spotify_top_songs_audio_features[[#This Row],[artist_names]])</f>
        <v>Arizona Zervas</v>
      </c>
      <c r="V3068" t="str">
        <f>IFERROR(MID(spotify_top_songs_audio_features[[#This Row],[artist_names]],SEARCH(",",spotify_top_songs_audio_features[[#This Row],[artist_names]])+2,99),"")</f>
        <v/>
      </c>
      <c r="W3068" t="str">
        <f>spotify_top_songs_audio_features[[#This Row],[source]]</f>
        <v>Arizona Zervas</v>
      </c>
      <c r="X3068" s="1">
        <f>spotify_top_songs_audio_features[[#This Row],[streams]]</f>
        <v>30670247</v>
      </c>
      <c r="Y3068" t="str">
        <f>IF(Tabela2[[#This Row],[feat]]="","","Feat")</f>
        <v/>
      </c>
      <c r="Z3068" s="17" t="str">
        <f>CONCATENATE(INT(spotify_top_songs_audio_features[[#This Row],[duration_ms]]/(60*1000)),":",MOD(INT(spotify_top_songs_audio_features[[#This Row],[duration_ms]]/1000),60))</f>
        <v>3:43</v>
      </c>
      <c r="AA30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68" t="str">
        <f>spotify_top_songs_audio_features[[#This Row],[track_name]]</f>
        <v>FML</v>
      </c>
    </row>
    <row r="3069" spans="1:28" x14ac:dyDescent="0.25">
      <c r="A3069" t="s">
        <v>5427</v>
      </c>
      <c r="B3069" t="s">
        <v>5428</v>
      </c>
      <c r="C3069" t="s">
        <v>5429</v>
      </c>
      <c r="D3069" t="s">
        <v>5430</v>
      </c>
      <c r="E3069" t="s">
        <v>58</v>
      </c>
      <c r="F3069" t="s">
        <v>32</v>
      </c>
      <c r="G3069" t="s">
        <v>25</v>
      </c>
      <c r="H3069">
        <v>623</v>
      </c>
      <c r="I3069">
        <v>493</v>
      </c>
      <c r="J3069">
        <v>338</v>
      </c>
      <c r="K3069" t="s">
        <v>3148</v>
      </c>
      <c r="L3069">
        <v>0</v>
      </c>
      <c r="M3069">
        <v>104</v>
      </c>
      <c r="N3069">
        <v>594</v>
      </c>
      <c r="O3069">
        <v>-7727</v>
      </c>
      <c r="P3069">
        <v>81019</v>
      </c>
      <c r="Q3069">
        <v>223847</v>
      </c>
      <c r="R3069">
        <v>9</v>
      </c>
      <c r="S3069">
        <v>30668813</v>
      </c>
      <c r="U3069" t="str">
        <f>IFERROR(LEFT(spotify_top_songs_audio_features[[#This Row],[artist_names]],SEARCH(",",spotify_top_songs_audio_features[[#This Row],[artist_names]])-1),spotify_top_songs_audio_features[[#This Row],[artist_names]])</f>
        <v>MAX</v>
      </c>
      <c r="V3069" t="str">
        <f>IFERROR(MID(spotify_top_songs_audio_features[[#This Row],[artist_names]],SEARCH(",",spotify_top_songs_audio_features[[#This Row],[artist_names]])+2,99),"")</f>
        <v/>
      </c>
      <c r="W3069" t="str">
        <f>spotify_top_songs_audio_features[[#This Row],[source]]</f>
        <v>DCD2 / Crush Music</v>
      </c>
      <c r="X3069" s="1">
        <f>spotify_top_songs_audio_features[[#This Row],[streams]]</f>
        <v>30668813</v>
      </c>
      <c r="Y3069" t="str">
        <f>IF(Tabela2[[#This Row],[feat]]="","","Feat")</f>
        <v/>
      </c>
      <c r="Z3069" s="17" t="str">
        <f>CONCATENATE(INT(spotify_top_songs_audio_features[[#This Row],[duration_ms]]/(60*1000)),":",MOD(INT(spotify_top_songs_audio_features[[#This Row],[duration_ms]]/1000),60))</f>
        <v>3:43</v>
      </c>
      <c r="AA30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69" t="str">
        <f>spotify_top_songs_audio_features[[#This Row],[track_name]]</f>
        <v>Lights Down Low</v>
      </c>
    </row>
    <row r="3070" spans="1:28" x14ac:dyDescent="0.25">
      <c r="A3070" t="s">
        <v>9465</v>
      </c>
      <c r="B3070" t="s">
        <v>112</v>
      </c>
      <c r="C3070" t="s">
        <v>9466</v>
      </c>
      <c r="D3070" t="s">
        <v>112</v>
      </c>
      <c r="E3070" t="s">
        <v>113</v>
      </c>
      <c r="F3070" t="s">
        <v>24</v>
      </c>
      <c r="G3070" t="s">
        <v>25</v>
      </c>
      <c r="H3070">
        <v>277</v>
      </c>
      <c r="I3070">
        <v>573</v>
      </c>
      <c r="J3070">
        <v>407</v>
      </c>
      <c r="K3070" t="s">
        <v>4426</v>
      </c>
      <c r="L3070">
        <v>556</v>
      </c>
      <c r="M3070">
        <v>663</v>
      </c>
      <c r="N3070">
        <v>17</v>
      </c>
      <c r="O3070">
        <v>-9374</v>
      </c>
      <c r="P3070">
        <v>124341</v>
      </c>
      <c r="Q3070">
        <v>211280</v>
      </c>
      <c r="R3070">
        <v>4</v>
      </c>
      <c r="S3070">
        <v>30667539</v>
      </c>
      <c r="U307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070" t="str">
        <f>IFERROR(MID(spotify_top_songs_audio_features[[#This Row],[artist_names]],SEARCH(",",spotify_top_songs_audio_features[[#This Row],[artist_names]])+2,99),"")</f>
        <v/>
      </c>
      <c r="W3070" t="str">
        <f>spotify_top_songs_audio_features[[#This Row],[source]]</f>
        <v>Taylor Swift</v>
      </c>
      <c r="X3070" s="1">
        <f>spotify_top_songs_audio_features[[#This Row],[streams]]</f>
        <v>30667539</v>
      </c>
      <c r="Y3070" t="str">
        <f>IF(Tabela2[[#This Row],[feat]]="","","Feat")</f>
        <v/>
      </c>
      <c r="Z3070" s="17" t="str">
        <f>CONCATENATE(INT(spotify_top_songs_audio_features[[#This Row],[duration_ms]]/(60*1000)),":",MOD(INT(spotify_top_songs_audio_features[[#This Row],[duration_ms]]/1000),60))</f>
        <v>3:31</v>
      </c>
      <c r="AA30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070" t="str">
        <f>spotify_top_songs_audio_features[[#This Row],[track_name]]</f>
        <v>The Archer</v>
      </c>
    </row>
    <row r="3071" spans="1:28" x14ac:dyDescent="0.25">
      <c r="A3071" t="s">
        <v>13776</v>
      </c>
      <c r="B3071" t="s">
        <v>13777</v>
      </c>
      <c r="C3071" t="s">
        <v>13778</v>
      </c>
      <c r="D3071" t="s">
        <v>141</v>
      </c>
      <c r="E3071" t="s">
        <v>23</v>
      </c>
      <c r="F3071" t="s">
        <v>32</v>
      </c>
      <c r="G3071" t="s">
        <v>25</v>
      </c>
      <c r="H3071">
        <v>59</v>
      </c>
      <c r="I3071">
        <v>729</v>
      </c>
      <c r="J3071">
        <v>893</v>
      </c>
      <c r="K3071" t="s">
        <v>3325</v>
      </c>
      <c r="L3071">
        <v>0</v>
      </c>
      <c r="M3071">
        <v>659</v>
      </c>
      <c r="N3071">
        <v>712</v>
      </c>
      <c r="O3071">
        <v>-495</v>
      </c>
      <c r="P3071">
        <v>93094</v>
      </c>
      <c r="Q3071">
        <v>202240</v>
      </c>
      <c r="R3071">
        <v>5</v>
      </c>
      <c r="S3071">
        <v>30662441</v>
      </c>
      <c r="U3071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071" t="str">
        <f>IFERROR(MID(spotify_top_songs_audio_features[[#This Row],[artist_names]],SEARCH(",",spotify_top_songs_audio_features[[#This Row],[artist_names]])+2,99),"")</f>
        <v>Nicky Jam</v>
      </c>
      <c r="W3071" t="str">
        <f>spotify_top_songs_audio_features[[#This Row],[source]]</f>
        <v>Rimas Entertainment LLC</v>
      </c>
      <c r="X3071" s="1">
        <f>spotify_top_songs_audio_features[[#This Row],[streams]]</f>
        <v>30662441</v>
      </c>
      <c r="Y3071" t="str">
        <f>IF(Tabela2[[#This Row],[feat]]="","","Feat")</f>
        <v>Feat</v>
      </c>
      <c r="Z3071" s="17" t="str">
        <f>CONCATENATE(INT(spotify_top_songs_audio_features[[#This Row],[duration_ms]]/(60*1000)),":",MOD(INT(spotify_top_songs_audio_features[[#This Row],[duration_ms]]/1000),60))</f>
        <v>3:22</v>
      </c>
      <c r="AA30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71" t="str">
        <f>spotify_top_songs_audio_features[[#This Row],[track_name]]</f>
        <v>BAD CON NICKY</v>
      </c>
    </row>
    <row r="3072" spans="1:28" x14ac:dyDescent="0.25">
      <c r="A3072" t="s">
        <v>9270</v>
      </c>
      <c r="B3072" t="s">
        <v>9271</v>
      </c>
      <c r="C3072" t="s">
        <v>9272</v>
      </c>
      <c r="D3072" t="s">
        <v>282</v>
      </c>
      <c r="E3072" t="s">
        <v>23</v>
      </c>
      <c r="F3072" t="s">
        <v>24</v>
      </c>
      <c r="G3072" t="s">
        <v>25</v>
      </c>
      <c r="H3072">
        <v>877</v>
      </c>
      <c r="I3072">
        <v>56</v>
      </c>
      <c r="J3072">
        <v>596</v>
      </c>
      <c r="K3072" t="s">
        <v>9273</v>
      </c>
      <c r="L3072">
        <v>1.45E-4</v>
      </c>
      <c r="M3072">
        <v>839</v>
      </c>
      <c r="N3072">
        <v>154</v>
      </c>
      <c r="O3072">
        <v>-3751</v>
      </c>
      <c r="P3072">
        <v>119971</v>
      </c>
      <c r="Q3072">
        <v>216136</v>
      </c>
      <c r="R3072">
        <v>4</v>
      </c>
      <c r="S3072">
        <v>30648956</v>
      </c>
      <c r="U3072" t="str">
        <f>IFERROR(LEFT(spotify_top_songs_audio_features[[#This Row],[artist_names]],SEARCH(",",spotify_top_songs_audio_features[[#This Row],[artist_names]])-1),spotify_top_songs_audio_features[[#This Row],[artist_names]])</f>
        <v>Pharrell Williams</v>
      </c>
      <c r="V3072" t="str">
        <f>IFERROR(MID(spotify_top_songs_audio_features[[#This Row],[artist_names]],SEARCH(",",spotify_top_songs_audio_features[[#This Row],[artist_names]])+2,99),"")</f>
        <v>21 Savage, Tyler, The Creator</v>
      </c>
      <c r="W3072" t="str">
        <f>spotify_top_songs_audio_features[[#This Row],[source]]</f>
        <v>Columbia</v>
      </c>
      <c r="X3072" s="1">
        <f>spotify_top_songs_audio_features[[#This Row],[streams]]</f>
        <v>30648956</v>
      </c>
      <c r="Y3072" t="str">
        <f>IF(Tabela2[[#This Row],[feat]]="","","Feat")</f>
        <v>Feat</v>
      </c>
      <c r="Z3072" s="17" t="str">
        <f>CONCATENATE(INT(spotify_top_songs_audio_features[[#This Row],[duration_ms]]/(60*1000)),":",MOD(INT(spotify_top_songs_audio_features[[#This Row],[duration_ms]]/1000),60))</f>
        <v>3:36</v>
      </c>
      <c r="AA30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72" t="str">
        <f>spotify_top_songs_audio_features[[#This Row],[track_name]]</f>
        <v>Cash In Cash Out</v>
      </c>
    </row>
    <row r="3073" spans="1:28" x14ac:dyDescent="0.25">
      <c r="A3073" t="s">
        <v>6142</v>
      </c>
      <c r="B3073" t="s">
        <v>6143</v>
      </c>
      <c r="C3073" t="s">
        <v>6144</v>
      </c>
      <c r="D3073" t="s">
        <v>6145</v>
      </c>
      <c r="E3073" t="s">
        <v>23</v>
      </c>
      <c r="F3073" t="s">
        <v>24</v>
      </c>
      <c r="G3073" t="s">
        <v>25</v>
      </c>
      <c r="H3073">
        <v>863</v>
      </c>
      <c r="I3073">
        <v>62</v>
      </c>
      <c r="J3073">
        <v>135</v>
      </c>
      <c r="K3073" t="s">
        <v>5926</v>
      </c>
      <c r="L3073">
        <v>324</v>
      </c>
      <c r="M3073">
        <v>129</v>
      </c>
      <c r="N3073">
        <v>432</v>
      </c>
      <c r="O3073">
        <v>-7167</v>
      </c>
      <c r="P3073">
        <v>103971</v>
      </c>
      <c r="Q3073">
        <v>168437</v>
      </c>
      <c r="R3073">
        <v>5</v>
      </c>
      <c r="S3073">
        <v>30638992</v>
      </c>
      <c r="U3073" t="str">
        <f>IFERROR(LEFT(spotify_top_songs_audio_features[[#This Row],[artist_names]],SEARCH(",",spotify_top_songs_audio_features[[#This Row],[artist_names]])-1),spotify_top_songs_audio_features[[#This Row],[artist_names]])</f>
        <v>LE SSERAFIM</v>
      </c>
      <c r="V3073" t="str">
        <f>IFERROR(MID(spotify_top_songs_audio_features[[#This Row],[artist_names]],SEARCH(",",spotify_top_songs_audio_features[[#This Row],[artist_names]])+2,99),"")</f>
        <v/>
      </c>
      <c r="W3073" t="str">
        <f>spotify_top_songs_audio_features[[#This Row],[source]]</f>
        <v>SOURCE MUSIC</v>
      </c>
      <c r="X3073" s="1">
        <f>spotify_top_songs_audio_features[[#This Row],[streams]]</f>
        <v>30638992</v>
      </c>
      <c r="Y3073" t="str">
        <f>IF(Tabela2[[#This Row],[feat]]="","","Feat")</f>
        <v/>
      </c>
      <c r="Z3073" s="17" t="str">
        <f>CONCATENATE(INT(spotify_top_songs_audio_features[[#This Row],[duration_ms]]/(60*1000)),":",MOD(INT(spotify_top_songs_audio_features[[#This Row],[duration_ms]]/1000),60))</f>
        <v>2:48</v>
      </c>
      <c r="AA30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73" t="str">
        <f>spotify_top_songs_audio_features[[#This Row],[track_name]]</f>
        <v>FEARLESS</v>
      </c>
    </row>
    <row r="3074" spans="1:28" x14ac:dyDescent="0.25">
      <c r="A3074" t="s">
        <v>10049</v>
      </c>
      <c r="B3074" t="s">
        <v>112</v>
      </c>
      <c r="C3074" t="s">
        <v>10050</v>
      </c>
      <c r="D3074" t="s">
        <v>112</v>
      </c>
      <c r="E3074" t="s">
        <v>23</v>
      </c>
      <c r="F3074" t="s">
        <v>24</v>
      </c>
      <c r="G3074" t="s">
        <v>25</v>
      </c>
      <c r="H3074">
        <v>632</v>
      </c>
      <c r="I3074">
        <v>807</v>
      </c>
      <c r="J3074">
        <v>738</v>
      </c>
      <c r="K3074" t="s">
        <v>944</v>
      </c>
      <c r="L3074">
        <v>1.2700000000000001E-3</v>
      </c>
      <c r="M3074">
        <v>29</v>
      </c>
      <c r="N3074">
        <v>921</v>
      </c>
      <c r="O3074">
        <v>-5676</v>
      </c>
      <c r="P3074">
        <v>160055</v>
      </c>
      <c r="Q3074">
        <v>219209</v>
      </c>
      <c r="R3074">
        <v>2</v>
      </c>
      <c r="S3074">
        <v>30620722</v>
      </c>
      <c r="U307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074" t="str">
        <f>IFERROR(MID(spotify_top_songs_audio_features[[#This Row],[artist_names]],SEARCH(",",spotify_top_songs_audio_features[[#This Row],[artist_names]])+2,99),"")</f>
        <v/>
      </c>
      <c r="W3074" t="str">
        <f>spotify_top_songs_audio_features[[#This Row],[source]]</f>
        <v>Taylor Swift</v>
      </c>
      <c r="X3074" s="1">
        <f>spotify_top_songs_audio_features[[#This Row],[streams]]</f>
        <v>30620722</v>
      </c>
      <c r="Y3074" t="str">
        <f>IF(Tabela2[[#This Row],[feat]]="","","Feat")</f>
        <v/>
      </c>
      <c r="Z3074" s="17" t="str">
        <f>CONCATENATE(INT(spotify_top_songs_audio_features[[#This Row],[duration_ms]]/(60*1000)),":",MOD(INT(spotify_top_songs_audio_features[[#This Row],[duration_ms]]/1000),60))</f>
        <v>3:39</v>
      </c>
      <c r="AA30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74" t="str">
        <f>spotify_top_songs_audio_features[[#This Row],[track_name]]</f>
        <v>Shake It Off (Taylor's Version)</v>
      </c>
    </row>
    <row r="3075" spans="1:28" x14ac:dyDescent="0.25">
      <c r="A3075" t="s">
        <v>11152</v>
      </c>
      <c r="B3075" t="s">
        <v>624</v>
      </c>
      <c r="C3075" t="s">
        <v>11153</v>
      </c>
      <c r="D3075" t="s">
        <v>141</v>
      </c>
      <c r="E3075" t="s">
        <v>102</v>
      </c>
      <c r="F3075" t="s">
        <v>32</v>
      </c>
      <c r="G3075" t="s">
        <v>25</v>
      </c>
      <c r="H3075">
        <v>761</v>
      </c>
      <c r="I3075">
        <v>732</v>
      </c>
      <c r="J3075">
        <v>549</v>
      </c>
      <c r="K3075" t="s">
        <v>7954</v>
      </c>
      <c r="L3075">
        <v>0</v>
      </c>
      <c r="M3075">
        <v>716</v>
      </c>
      <c r="N3075">
        <v>542</v>
      </c>
      <c r="O3075">
        <v>-5469</v>
      </c>
      <c r="P3075">
        <v>151982</v>
      </c>
      <c r="Q3075">
        <v>243276</v>
      </c>
      <c r="R3075">
        <v>4</v>
      </c>
      <c r="S3075">
        <v>30617336</v>
      </c>
      <c r="U3075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075" t="str">
        <f>IFERROR(MID(spotify_top_songs_audio_features[[#This Row],[artist_names]],SEARCH(",",spotify_top_songs_audio_features[[#This Row],[artist_names]])+2,99),"")</f>
        <v/>
      </c>
      <c r="W3075" t="str">
        <f>spotify_top_songs_audio_features[[#This Row],[source]]</f>
        <v>Rimas Entertainment LLC</v>
      </c>
      <c r="X3075" s="1">
        <f>spotify_top_songs_audio_features[[#This Row],[streams]]</f>
        <v>30617336</v>
      </c>
      <c r="Y3075" t="str">
        <f>IF(Tabela2[[#This Row],[feat]]="","","Feat")</f>
        <v/>
      </c>
      <c r="Z3075" s="17" t="str">
        <f>CONCATENATE(INT(spotify_top_songs_audio_features[[#This Row],[duration_ms]]/(60*1000)),":",MOD(INT(spotify_top_songs_audio_features[[#This Row],[duration_ms]]/1000),60))</f>
        <v>4:3</v>
      </c>
      <c r="AA30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075" t="str">
        <f>spotify_top_songs_audio_features[[#This Row],[track_name]]</f>
        <v>25/8</v>
      </c>
    </row>
    <row r="3076" spans="1:28" x14ac:dyDescent="0.25">
      <c r="A3076" t="s">
        <v>9303</v>
      </c>
      <c r="B3076" t="s">
        <v>9304</v>
      </c>
      <c r="C3076" t="s">
        <v>9305</v>
      </c>
      <c r="D3076" t="s">
        <v>390</v>
      </c>
      <c r="E3076" t="s">
        <v>86</v>
      </c>
      <c r="F3076" t="s">
        <v>24</v>
      </c>
      <c r="G3076" t="s">
        <v>25</v>
      </c>
      <c r="H3076">
        <v>584</v>
      </c>
      <c r="I3076">
        <v>607</v>
      </c>
      <c r="J3076">
        <v>356</v>
      </c>
      <c r="K3076" t="s">
        <v>7625</v>
      </c>
      <c r="L3076">
        <v>0</v>
      </c>
      <c r="M3076">
        <v>101</v>
      </c>
      <c r="N3076">
        <v>374</v>
      </c>
      <c r="O3076">
        <v>-6605</v>
      </c>
      <c r="P3076">
        <v>117817</v>
      </c>
      <c r="Q3076">
        <v>194827</v>
      </c>
      <c r="R3076">
        <v>5</v>
      </c>
      <c r="S3076">
        <v>30603236</v>
      </c>
      <c r="U3076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076" t="str">
        <f>IFERROR(MID(spotify_top_songs_audio_features[[#This Row],[artist_names]],SEARCH(",",spotify_top_songs_audio_features[[#This Row],[artist_names]])+2,99),"")</f>
        <v>Kygo</v>
      </c>
      <c r="W3076" t="str">
        <f>spotify_top_songs_audio_features[[#This Row],[source]]</f>
        <v>Disruptor Records/Columbia</v>
      </c>
      <c r="X3076" s="1">
        <f>spotify_top_songs_audio_features[[#This Row],[streams]]</f>
        <v>30603236</v>
      </c>
      <c r="Y3076" t="str">
        <f>IF(Tabela2[[#This Row],[feat]]="","","Feat")</f>
        <v>Feat</v>
      </c>
      <c r="Z3076" s="17" t="str">
        <f>CONCATENATE(INT(spotify_top_songs_audio_features[[#This Row],[duration_ms]]/(60*1000)),":",MOD(INT(spotify_top_songs_audio_features[[#This Row],[duration_ms]]/1000),60))</f>
        <v>3:14</v>
      </c>
      <c r="AA30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076" t="str">
        <f>spotify_top_songs_audio_features[[#This Row],[track_name]]</f>
        <v>Family</v>
      </c>
    </row>
    <row r="3077" spans="1:28" x14ac:dyDescent="0.25">
      <c r="A3077" t="s">
        <v>14646</v>
      </c>
      <c r="B3077" t="s">
        <v>14244</v>
      </c>
      <c r="C3077" t="s">
        <v>14245</v>
      </c>
      <c r="D3077" t="s">
        <v>903</v>
      </c>
      <c r="E3077" t="s">
        <v>31</v>
      </c>
      <c r="F3077" t="s">
        <v>32</v>
      </c>
      <c r="G3077" t="s">
        <v>25</v>
      </c>
      <c r="H3077">
        <v>48</v>
      </c>
      <c r="I3077">
        <v>749</v>
      </c>
      <c r="J3077">
        <v>432</v>
      </c>
      <c r="K3077" t="s">
        <v>1605</v>
      </c>
      <c r="L3077">
        <v>0</v>
      </c>
      <c r="M3077">
        <v>997</v>
      </c>
      <c r="N3077">
        <v>419</v>
      </c>
      <c r="O3077">
        <v>-5057</v>
      </c>
      <c r="P3077">
        <v>179056</v>
      </c>
      <c r="Q3077">
        <v>194534</v>
      </c>
      <c r="R3077">
        <v>7</v>
      </c>
      <c r="S3077">
        <v>30593084</v>
      </c>
      <c r="U3077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3077" t="str">
        <f>IFERROR(MID(spotify_top_songs_audio_features[[#This Row],[artist_names]],SEARCH(",",spotify_top_songs_audio_features[[#This Row],[artist_names]])+2,99),"")</f>
        <v>Samra, LEA</v>
      </c>
      <c r="W3077" t="str">
        <f>spotify_top_songs_audio_features[[#This Row],[source]]</f>
        <v>Urban</v>
      </c>
      <c r="X3077" s="1">
        <f>spotify_top_songs_audio_features[[#This Row],[streams]]</f>
        <v>30593084</v>
      </c>
      <c r="Y3077" t="str">
        <f>IF(Tabela2[[#This Row],[feat]]="","","Feat")</f>
        <v>Feat</v>
      </c>
      <c r="Z3077" s="17" t="str">
        <f>CONCATENATE(INT(spotify_top_songs_audio_features[[#This Row],[duration_ms]]/(60*1000)),":",MOD(INT(spotify_top_songs_audio_features[[#This Row],[duration_ms]]/1000),60))</f>
        <v>3:14</v>
      </c>
      <c r="AA30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77" t="str">
        <f>spotify_top_songs_audio_features[[#This Row],[track_name]]</f>
        <v>110</v>
      </c>
    </row>
    <row r="3078" spans="1:28" x14ac:dyDescent="0.25">
      <c r="A3078" t="s">
        <v>13522</v>
      </c>
      <c r="B3078" t="s">
        <v>13523</v>
      </c>
      <c r="C3078" t="s">
        <v>13524</v>
      </c>
      <c r="D3078" t="s">
        <v>13525</v>
      </c>
      <c r="E3078" t="s">
        <v>43</v>
      </c>
      <c r="F3078" t="s">
        <v>24</v>
      </c>
      <c r="G3078" t="s">
        <v>25</v>
      </c>
      <c r="H3078">
        <v>568</v>
      </c>
      <c r="I3078">
        <v>824</v>
      </c>
      <c r="J3078">
        <v>299</v>
      </c>
      <c r="K3078" t="s">
        <v>1579</v>
      </c>
      <c r="L3078">
        <v>0</v>
      </c>
      <c r="M3078">
        <v>855</v>
      </c>
      <c r="N3078">
        <v>753</v>
      </c>
      <c r="O3078">
        <v>-4613</v>
      </c>
      <c r="P3078">
        <v>108625</v>
      </c>
      <c r="Q3078">
        <v>174760</v>
      </c>
      <c r="R3078">
        <v>5</v>
      </c>
      <c r="S3078">
        <v>30565436</v>
      </c>
      <c r="U3078" t="str">
        <f>IFERROR(LEFT(spotify_top_songs_audio_features[[#This Row],[artist_names]],SEARCH(",",spotify_top_songs_audio_features[[#This Row],[artist_names]])-1),spotify_top_songs_audio_features[[#This Row],[artist_names]])</f>
        <v>Edison Lighthouse</v>
      </c>
      <c r="V3078" t="str">
        <f>IFERROR(MID(spotify_top_songs_audio_features[[#This Row],[artist_names]],SEARCH(",",spotify_top_songs_audio_features[[#This Row],[artist_names]])+2,99),"")</f>
        <v/>
      </c>
      <c r="W3078" t="str">
        <f>spotify_top_songs_audio_features[[#This Row],[source]]</f>
        <v>Crimson</v>
      </c>
      <c r="X3078" s="1">
        <f>spotify_top_songs_audio_features[[#This Row],[streams]]</f>
        <v>30565436</v>
      </c>
      <c r="Y3078" t="str">
        <f>IF(Tabela2[[#This Row],[feat]]="","","Feat")</f>
        <v/>
      </c>
      <c r="Z3078" s="17" t="str">
        <f>CONCATENATE(INT(spotify_top_songs_audio_features[[#This Row],[duration_ms]]/(60*1000)),":",MOD(INT(spotify_top_songs_audio_features[[#This Row],[duration_ms]]/1000),60))</f>
        <v>2:54</v>
      </c>
      <c r="AA30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078" t="str">
        <f>spotify_top_songs_audio_features[[#This Row],[track_name]]</f>
        <v>Love Grows (Where My Rosemary Goes)</v>
      </c>
    </row>
    <row r="3079" spans="1:28" x14ac:dyDescent="0.25">
      <c r="A3079" t="s">
        <v>16996</v>
      </c>
      <c r="B3079" t="s">
        <v>352</v>
      </c>
      <c r="C3079" t="s">
        <v>16997</v>
      </c>
      <c r="D3079" t="s">
        <v>354</v>
      </c>
      <c r="E3079" t="s">
        <v>43</v>
      </c>
      <c r="F3079" t="s">
        <v>32</v>
      </c>
      <c r="G3079" t="s">
        <v>152</v>
      </c>
      <c r="H3079">
        <v>588</v>
      </c>
      <c r="I3079">
        <v>88</v>
      </c>
      <c r="J3079">
        <v>747</v>
      </c>
      <c r="K3079" t="s">
        <v>3989</v>
      </c>
      <c r="L3079">
        <v>167</v>
      </c>
      <c r="M3079">
        <v>767</v>
      </c>
      <c r="N3079">
        <v>242</v>
      </c>
      <c r="O3079">
        <v>-6117</v>
      </c>
      <c r="P3079">
        <v>96003</v>
      </c>
      <c r="Q3079">
        <v>204447</v>
      </c>
      <c r="R3079">
        <v>2</v>
      </c>
      <c r="S3079">
        <v>30561552</v>
      </c>
      <c r="U3079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079" t="str">
        <f>IFERROR(MID(spotify_top_songs_audio_features[[#This Row],[artist_names]],SEARCH(",",spotify_top_songs_audio_features[[#This Row],[artist_names]])+2,99),"")</f>
        <v/>
      </c>
      <c r="W3079" t="str">
        <f>spotify_top_songs_audio_features[[#This Row],[source]]</f>
        <v>Cactus Jack/Epic</v>
      </c>
      <c r="X3079" s="1">
        <f>spotify_top_songs_audio_features[[#This Row],[streams]]</f>
        <v>30561552</v>
      </c>
      <c r="Y3079" t="str">
        <f>IF(Tabela2[[#This Row],[feat]]="","","Feat")</f>
        <v/>
      </c>
      <c r="Z3079" s="17" t="str">
        <f>CONCATENATE(INT(spotify_top_songs_audio_features[[#This Row],[duration_ms]]/(60*1000)),":",MOD(INT(spotify_top_songs_audio_features[[#This Row],[duration_ms]]/1000),60))</f>
        <v>3:24</v>
      </c>
      <c r="AA30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079" t="str">
        <f>spotify_top_songs_audio_features[[#This Row],[track_name]]</f>
        <v>SIRENS</v>
      </c>
    </row>
    <row r="3080" spans="1:28" x14ac:dyDescent="0.25">
      <c r="A3080" t="s">
        <v>7845</v>
      </c>
      <c r="B3080" t="s">
        <v>7846</v>
      </c>
      <c r="C3080" t="s">
        <v>7847</v>
      </c>
      <c r="D3080" t="s">
        <v>42</v>
      </c>
      <c r="E3080" t="s">
        <v>86</v>
      </c>
      <c r="F3080" t="s">
        <v>24</v>
      </c>
      <c r="G3080" t="s">
        <v>25</v>
      </c>
      <c r="H3080">
        <v>968</v>
      </c>
      <c r="I3080">
        <v>589</v>
      </c>
      <c r="J3080">
        <v>255</v>
      </c>
      <c r="K3080" t="s">
        <v>1424</v>
      </c>
      <c r="L3080">
        <v>0</v>
      </c>
      <c r="M3080">
        <v>731</v>
      </c>
      <c r="N3080">
        <v>268</v>
      </c>
      <c r="O3080">
        <v>-7808</v>
      </c>
      <c r="P3080">
        <v>129993</v>
      </c>
      <c r="Q3080">
        <v>262308</v>
      </c>
      <c r="R3080">
        <v>5</v>
      </c>
      <c r="S3080">
        <v>30544335</v>
      </c>
      <c r="U3080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3080" t="str">
        <f>IFERROR(MID(spotify_top_songs_audio_features[[#This Row],[artist_names]],SEARCH(",",spotify_top_songs_audio_features[[#This Row],[artist_names]])+2,99),"")</f>
        <v>Migos</v>
      </c>
      <c r="W3080" t="str">
        <f>spotify_top_songs_audio_features[[#This Row],[source]]</f>
        <v>Atlantic/KSR</v>
      </c>
      <c r="X3080" s="1">
        <f>spotify_top_songs_audio_features[[#This Row],[streams]]</f>
        <v>30544335</v>
      </c>
      <c r="Y3080" t="str">
        <f>IF(Tabela2[[#This Row],[feat]]="","","Feat")</f>
        <v>Feat</v>
      </c>
      <c r="Z3080" s="17" t="str">
        <f>CONCATENATE(INT(spotify_top_songs_audio_features[[#This Row],[duration_ms]]/(60*1000)),":",MOD(INT(spotify_top_songs_audio_features[[#This Row],[duration_ms]]/1000),60))</f>
        <v>4:22</v>
      </c>
      <c r="AA30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080" t="str">
        <f>spotify_top_songs_audio_features[[#This Row],[track_name]]</f>
        <v>Drip (feat. Migos)</v>
      </c>
    </row>
    <row r="3081" spans="1:28" x14ac:dyDescent="0.25">
      <c r="A3081" t="s">
        <v>11216</v>
      </c>
      <c r="B3081" t="s">
        <v>7569</v>
      </c>
      <c r="C3081" t="s">
        <v>7570</v>
      </c>
      <c r="D3081" t="s">
        <v>377</v>
      </c>
      <c r="E3081" t="s">
        <v>97</v>
      </c>
      <c r="F3081" t="s">
        <v>24</v>
      </c>
      <c r="G3081" t="s">
        <v>25</v>
      </c>
      <c r="H3081">
        <v>596</v>
      </c>
      <c r="I3081">
        <v>772</v>
      </c>
      <c r="J3081">
        <v>645</v>
      </c>
      <c r="K3081" t="s">
        <v>11217</v>
      </c>
      <c r="L3081">
        <v>0</v>
      </c>
      <c r="M3081">
        <v>71</v>
      </c>
      <c r="N3081">
        <v>591</v>
      </c>
      <c r="O3081">
        <v>-4721</v>
      </c>
      <c r="P3081">
        <v>75663</v>
      </c>
      <c r="Q3081">
        <v>154662</v>
      </c>
      <c r="R3081">
        <v>5</v>
      </c>
      <c r="S3081">
        <v>30540027</v>
      </c>
      <c r="U3081" t="str">
        <f>IFERROR(LEFT(spotify_top_songs_audio_features[[#This Row],[artist_names]],SEARCH(",",spotify_top_songs_audio_features[[#This Row],[artist_names]])-1),spotify_top_songs_audio_features[[#This Row],[artist_names]])</f>
        <v>Zé Neto &amp; Cristiano</v>
      </c>
      <c r="V3081" t="str">
        <f>IFERROR(MID(spotify_top_songs_audio_features[[#This Row],[artist_names]],SEARCH(",",spotify_top_songs_audio_features[[#This Row],[artist_names]])+2,99),"")</f>
        <v/>
      </c>
      <c r="W3081" t="str">
        <f>spotify_top_songs_audio_features[[#This Row],[source]]</f>
        <v>Som Livre</v>
      </c>
      <c r="X3081" s="1">
        <f>spotify_top_songs_audio_features[[#This Row],[streams]]</f>
        <v>30540027</v>
      </c>
      <c r="Y3081" t="str">
        <f>IF(Tabela2[[#This Row],[feat]]="","","Feat")</f>
        <v/>
      </c>
      <c r="Z3081" s="17" t="str">
        <f>CONCATENATE(INT(spotify_top_songs_audio_features[[#This Row],[duration_ms]]/(60*1000)),":",MOD(INT(spotify_top_songs_audio_features[[#This Row],[duration_ms]]/1000),60))</f>
        <v>2:34</v>
      </c>
      <c r="AA30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081" t="str">
        <f>spotify_top_songs_audio_features[[#This Row],[track_name]]</f>
        <v>Você Beberia Ou Não Beberia?</v>
      </c>
    </row>
    <row r="3082" spans="1:28" x14ac:dyDescent="0.25">
      <c r="A3082" t="s">
        <v>12424</v>
      </c>
      <c r="B3082" t="s">
        <v>9924</v>
      </c>
      <c r="C3082" t="s">
        <v>9925</v>
      </c>
      <c r="D3082" t="s">
        <v>9926</v>
      </c>
      <c r="E3082" t="s">
        <v>97</v>
      </c>
      <c r="F3082" t="s">
        <v>32</v>
      </c>
      <c r="G3082" t="s">
        <v>25</v>
      </c>
      <c r="H3082">
        <v>698</v>
      </c>
      <c r="I3082">
        <v>312</v>
      </c>
      <c r="J3082">
        <v>483</v>
      </c>
      <c r="K3082" t="s">
        <v>12425</v>
      </c>
      <c r="L3082">
        <v>0</v>
      </c>
      <c r="M3082">
        <v>1</v>
      </c>
      <c r="N3082">
        <v>419</v>
      </c>
      <c r="O3082">
        <v>-109</v>
      </c>
      <c r="P3082">
        <v>92138</v>
      </c>
      <c r="Q3082">
        <v>95440</v>
      </c>
      <c r="R3082">
        <v>4</v>
      </c>
      <c r="S3082">
        <v>30523915</v>
      </c>
      <c r="U3082" t="str">
        <f>IFERROR(LEFT(spotify_top_songs_audio_features[[#This Row],[artist_names]],SEARCH(",",spotify_top_songs_audio_features[[#This Row],[artist_names]])-1),spotify_top_songs_audio_features[[#This Row],[artist_names]])</f>
        <v>Jack Black</v>
      </c>
      <c r="V3082" t="str">
        <f>IFERROR(MID(spotify_top_songs_audio_features[[#This Row],[artist_names]],SEARCH(",",spotify_top_songs_audio_features[[#This Row],[artist_names]])+2,99),"")</f>
        <v/>
      </c>
      <c r="W3082" t="str">
        <f>spotify_top_songs_audio_features[[#This Row],[source]]</f>
        <v>Back Lot Music</v>
      </c>
      <c r="X3082" s="1">
        <f>spotify_top_songs_audio_features[[#This Row],[streams]]</f>
        <v>30523915</v>
      </c>
      <c r="Y3082" t="str">
        <f>IF(Tabela2[[#This Row],[feat]]="","","Feat")</f>
        <v/>
      </c>
      <c r="Z3082" s="17" t="str">
        <f>CONCATENATE(INT(spotify_top_songs_audio_features[[#This Row],[duration_ms]]/(60*1000)),":",MOD(INT(spotify_top_songs_audio_features[[#This Row],[duration_ms]]/1000),60))</f>
        <v>1:35</v>
      </c>
      <c r="AA30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082" t="str">
        <f>spotify_top_songs_audio_features[[#This Row],[track_name]]</f>
        <v>Peaches</v>
      </c>
    </row>
    <row r="3083" spans="1:28" x14ac:dyDescent="0.25">
      <c r="A3083" t="s">
        <v>1844</v>
      </c>
      <c r="B3083" t="s">
        <v>1845</v>
      </c>
      <c r="C3083" t="s">
        <v>1846</v>
      </c>
      <c r="D3083" t="s">
        <v>436</v>
      </c>
      <c r="E3083" t="s">
        <v>142</v>
      </c>
      <c r="F3083" t="s">
        <v>24</v>
      </c>
      <c r="G3083" t="s">
        <v>25</v>
      </c>
      <c r="H3083">
        <v>565</v>
      </c>
      <c r="I3083">
        <v>243</v>
      </c>
      <c r="J3083">
        <v>317</v>
      </c>
      <c r="K3083" t="s">
        <v>1847</v>
      </c>
      <c r="L3083">
        <v>8.8199999999999997E-4</v>
      </c>
      <c r="M3083">
        <v>285</v>
      </c>
      <c r="N3083">
        <v>239</v>
      </c>
      <c r="O3083">
        <v>-8367</v>
      </c>
      <c r="P3083">
        <v>81655</v>
      </c>
      <c r="Q3083">
        <v>243267</v>
      </c>
      <c r="R3083">
        <v>5</v>
      </c>
      <c r="S3083">
        <v>30508857</v>
      </c>
      <c r="U3083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3083" t="str">
        <f>IFERROR(MID(spotify_top_songs_audio_features[[#This Row],[artist_names]],SEARCH(",",spotify_top_songs_audio_features[[#This Row],[artist_names]])+2,99),"")</f>
        <v>Yebba</v>
      </c>
      <c r="W3083" t="str">
        <f>spotify_top_songs_audio_features[[#This Row],[source]]</f>
        <v>Atlantic Records UK</v>
      </c>
      <c r="X3083" s="1">
        <f>spotify_top_songs_audio_features[[#This Row],[streams]]</f>
        <v>30508857</v>
      </c>
      <c r="Y3083" t="str">
        <f>IF(Tabela2[[#This Row],[feat]]="","","Feat")</f>
        <v>Feat</v>
      </c>
      <c r="Z3083" s="17" t="str">
        <f>CONCATENATE(INT(spotify_top_songs_audio_features[[#This Row],[duration_ms]]/(60*1000)),":",MOD(INT(spotify_top_songs_audio_features[[#This Row],[duration_ms]]/1000),60))</f>
        <v>4:3</v>
      </c>
      <c r="AA30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083" t="str">
        <f>spotify_top_songs_audio_features[[#This Row],[track_name]]</f>
        <v>Best Part of Me (feat. YEBBA)</v>
      </c>
    </row>
    <row r="3084" spans="1:28" x14ac:dyDescent="0.25">
      <c r="A3084" t="s">
        <v>12527</v>
      </c>
      <c r="B3084" t="s">
        <v>1700</v>
      </c>
      <c r="C3084" t="s">
        <v>12528</v>
      </c>
      <c r="D3084" t="s">
        <v>520</v>
      </c>
      <c r="E3084" t="s">
        <v>31</v>
      </c>
      <c r="F3084" t="s">
        <v>32</v>
      </c>
      <c r="G3084" t="s">
        <v>25</v>
      </c>
      <c r="H3084">
        <v>607</v>
      </c>
      <c r="I3084">
        <v>478</v>
      </c>
      <c r="J3084">
        <v>31</v>
      </c>
      <c r="K3084" t="s">
        <v>2781</v>
      </c>
      <c r="L3084">
        <v>0</v>
      </c>
      <c r="M3084">
        <v>928</v>
      </c>
      <c r="N3084">
        <v>255</v>
      </c>
      <c r="O3084">
        <v>-5702</v>
      </c>
      <c r="P3084">
        <v>88979</v>
      </c>
      <c r="Q3084">
        <v>190027</v>
      </c>
      <c r="R3084">
        <v>6</v>
      </c>
      <c r="S3084">
        <v>30480459</v>
      </c>
      <c r="U3084" t="str">
        <f>IFERROR(LEFT(spotify_top_songs_audio_features[[#This Row],[artist_names]],SEARCH(",",spotify_top_songs_audio_features[[#This Row],[artist_names]])-1),spotify_top_songs_audio_features[[#This Row],[artist_names]])</f>
        <v>Why Don't We</v>
      </c>
      <c r="V3084" t="str">
        <f>IFERROR(MID(spotify_top_songs_audio_features[[#This Row],[artist_names]],SEARCH(",",spotify_top_songs_audio_features[[#This Row],[artist_names]])+2,99),"")</f>
        <v/>
      </c>
      <c r="W3084" t="str">
        <f>spotify_top_songs_audio_features[[#This Row],[source]]</f>
        <v>Atlantic Records</v>
      </c>
      <c r="X3084" s="1">
        <f>spotify_top_songs_audio_features[[#This Row],[streams]]</f>
        <v>30480459</v>
      </c>
      <c r="Y3084" t="str">
        <f>IF(Tabela2[[#This Row],[feat]]="","","Feat")</f>
        <v/>
      </c>
      <c r="Z3084" s="17" t="str">
        <f>CONCATENATE(INT(spotify_top_songs_audio_features[[#This Row],[duration_ms]]/(60*1000)),":",MOD(INT(spotify_top_songs_audio_features[[#This Row],[duration_ms]]/1000),60))</f>
        <v>3:10</v>
      </c>
      <c r="AA30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084" t="str">
        <f>spotify_top_songs_audio_features[[#This Row],[track_name]]</f>
        <v>8 Letters</v>
      </c>
    </row>
    <row r="3085" spans="1:28" x14ac:dyDescent="0.25">
      <c r="A3085" t="s">
        <v>3420</v>
      </c>
      <c r="B3085" t="s">
        <v>3421</v>
      </c>
      <c r="C3085" t="s">
        <v>3422</v>
      </c>
      <c r="D3085" t="s">
        <v>635</v>
      </c>
      <c r="E3085" t="s">
        <v>58</v>
      </c>
      <c r="F3085" t="s">
        <v>32</v>
      </c>
      <c r="G3085" t="s">
        <v>25</v>
      </c>
      <c r="H3085">
        <v>484</v>
      </c>
      <c r="I3085">
        <v>716</v>
      </c>
      <c r="J3085">
        <v>167</v>
      </c>
      <c r="K3085" t="s">
        <v>1037</v>
      </c>
      <c r="L3085">
        <v>214</v>
      </c>
      <c r="M3085">
        <v>112</v>
      </c>
      <c r="N3085">
        <v>365</v>
      </c>
      <c r="O3085">
        <v>-7193</v>
      </c>
      <c r="P3085">
        <v>184131</v>
      </c>
      <c r="Q3085">
        <v>230027</v>
      </c>
      <c r="R3085">
        <v>3</v>
      </c>
      <c r="S3085">
        <v>30445565</v>
      </c>
      <c r="U3085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085" t="str">
        <f>IFERROR(MID(spotify_top_songs_audio_features[[#This Row],[artist_names]],SEARCH(",",spotify_top_songs_audio_features[[#This Row],[artist_names]])+2,99),"")</f>
        <v>Gesaffelstein</v>
      </c>
      <c r="W3085" t="str">
        <f>spotify_top_songs_audio_features[[#This Row],[source]]</f>
        <v>Universal Republic Records</v>
      </c>
      <c r="X3085" s="1">
        <f>spotify_top_songs_audio_features[[#This Row],[streams]]</f>
        <v>30445565</v>
      </c>
      <c r="Y3085" t="str">
        <f>IF(Tabela2[[#This Row],[feat]]="","","Feat")</f>
        <v>Feat</v>
      </c>
      <c r="Z3085" s="17" t="str">
        <f>CONCATENATE(INT(spotify_top_songs_audio_features[[#This Row],[duration_ms]]/(60*1000)),":",MOD(INT(spotify_top_songs_audio_features[[#This Row],[duration_ms]]/1000),60))</f>
        <v>3:50</v>
      </c>
      <c r="AA30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85" t="str">
        <f>spotify_top_songs_audio_features[[#This Row],[track_name]]</f>
        <v>Hurt You</v>
      </c>
    </row>
    <row r="3086" spans="1:28" x14ac:dyDescent="0.25">
      <c r="A3086" t="s">
        <v>15141</v>
      </c>
      <c r="B3086" t="s">
        <v>1112</v>
      </c>
      <c r="C3086" t="s">
        <v>15142</v>
      </c>
      <c r="D3086" t="s">
        <v>1114</v>
      </c>
      <c r="E3086" t="s">
        <v>102</v>
      </c>
      <c r="F3086" t="s">
        <v>32</v>
      </c>
      <c r="G3086" t="s">
        <v>25</v>
      </c>
      <c r="H3086">
        <v>726</v>
      </c>
      <c r="I3086">
        <v>91</v>
      </c>
      <c r="J3086">
        <v>179</v>
      </c>
      <c r="K3086" t="s">
        <v>10763</v>
      </c>
      <c r="L3086">
        <v>7.8100000000000001E-4</v>
      </c>
      <c r="M3086">
        <v>479</v>
      </c>
      <c r="N3086">
        <v>648</v>
      </c>
      <c r="O3086">
        <v>-1948</v>
      </c>
      <c r="P3086">
        <v>135966</v>
      </c>
      <c r="Q3086">
        <v>178453</v>
      </c>
      <c r="R3086">
        <v>4</v>
      </c>
      <c r="S3086">
        <v>30418198</v>
      </c>
      <c r="U3086" t="str">
        <f>IFERROR(LEFT(spotify_top_songs_audio_features[[#This Row],[artist_names]],SEARCH(",",spotify_top_songs_audio_features[[#This Row],[artist_names]])-1),spotify_top_songs_audio_features[[#This Row],[artist_names]])</f>
        <v>(G)I-DLE</v>
      </c>
      <c r="V3086" t="str">
        <f>IFERROR(MID(spotify_top_songs_audio_features[[#This Row],[artist_names]],SEARCH(",",spotify_top_songs_audio_features[[#This Row],[artist_names]])+2,99),"")</f>
        <v/>
      </c>
      <c r="W3086" t="str">
        <f>spotify_top_songs_audio_features[[#This Row],[source]]</f>
        <v>Cube Entertainment</v>
      </c>
      <c r="X3086" s="1">
        <f>spotify_top_songs_audio_features[[#This Row],[streams]]</f>
        <v>30418198</v>
      </c>
      <c r="Y3086" t="str">
        <f>IF(Tabela2[[#This Row],[feat]]="","","Feat")</f>
        <v/>
      </c>
      <c r="Z3086" s="17" t="str">
        <f>CONCATENATE(INT(spotify_top_songs_audio_features[[#This Row],[duration_ms]]/(60*1000)),":",MOD(INT(spotify_top_songs_audio_features[[#This Row],[duration_ms]]/1000),60))</f>
        <v>2:58</v>
      </c>
      <c r="AA30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086" t="str">
        <f>spotify_top_songs_audio_features[[#This Row],[track_name]]</f>
        <v>Nxde</v>
      </c>
    </row>
    <row r="3087" spans="1:28" x14ac:dyDescent="0.25">
      <c r="A3087" t="s">
        <v>7962</v>
      </c>
      <c r="B3087" t="s">
        <v>7963</v>
      </c>
      <c r="C3087" t="s">
        <v>7964</v>
      </c>
      <c r="D3087" t="s">
        <v>1986</v>
      </c>
      <c r="E3087" t="s">
        <v>43</v>
      </c>
      <c r="F3087" t="s">
        <v>24</v>
      </c>
      <c r="G3087" t="s">
        <v>25</v>
      </c>
      <c r="H3087">
        <v>629</v>
      </c>
      <c r="I3087">
        <v>805</v>
      </c>
      <c r="J3087">
        <v>452</v>
      </c>
      <c r="K3087" t="s">
        <v>7965</v>
      </c>
      <c r="L3087">
        <v>0</v>
      </c>
      <c r="M3087">
        <v>556</v>
      </c>
      <c r="N3087">
        <v>589</v>
      </c>
      <c r="O3087">
        <v>-4158</v>
      </c>
      <c r="P3087">
        <v>124041</v>
      </c>
      <c r="Q3087">
        <v>265451</v>
      </c>
      <c r="R3087">
        <v>3</v>
      </c>
      <c r="S3087">
        <v>30378839</v>
      </c>
      <c r="U3087" t="str">
        <f>IFERROR(LEFT(spotify_top_songs_audio_features[[#This Row],[artist_names]],SEARCH(",",spotify_top_songs_audio_features[[#This Row],[artist_names]])-1),spotify_top_songs_audio_features[[#This Row],[artist_names]])</f>
        <v>Lauana Prado</v>
      </c>
      <c r="V3087" t="str">
        <f>IFERROR(MID(spotify_top_songs_audio_features[[#This Row],[artist_names]],SEARCH(",",spotify_top_songs_audio_features[[#This Row],[artist_names]])+2,99),"")</f>
        <v/>
      </c>
      <c r="W3087" t="str">
        <f>spotify_top_songs_audio_features[[#This Row],[source]]</f>
        <v>Universal Music Ltda.</v>
      </c>
      <c r="X3087" s="1">
        <f>spotify_top_songs_audio_features[[#This Row],[streams]]</f>
        <v>30378839</v>
      </c>
      <c r="Y3087" t="str">
        <f>IF(Tabela2[[#This Row],[feat]]="","","Feat")</f>
        <v/>
      </c>
      <c r="Z3087" s="17" t="str">
        <f>CONCATENATE(INT(spotify_top_songs_audio_features[[#This Row],[duration_ms]]/(60*1000)),":",MOD(INT(spotify_top_songs_audio_features[[#This Row],[duration_ms]]/1000),60))</f>
        <v>4:25</v>
      </c>
      <c r="AA30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087" t="str">
        <f>spotify_top_songs_audio_features[[#This Row],[track_name]]</f>
        <v>Me Leva Pra Casa / Escrito Nas Estrelas / Saudade - Ao Vivo</v>
      </c>
    </row>
    <row r="3088" spans="1:28" x14ac:dyDescent="0.25">
      <c r="A3088" t="s">
        <v>8560</v>
      </c>
      <c r="B3088" t="s">
        <v>8561</v>
      </c>
      <c r="C3088" t="s">
        <v>126</v>
      </c>
      <c r="D3088" t="s">
        <v>282</v>
      </c>
      <c r="E3088" t="s">
        <v>86</v>
      </c>
      <c r="F3088" t="s">
        <v>24</v>
      </c>
      <c r="G3088" t="s">
        <v>25</v>
      </c>
      <c r="H3088">
        <v>642</v>
      </c>
      <c r="I3088">
        <v>881</v>
      </c>
      <c r="J3088">
        <v>393</v>
      </c>
      <c r="K3088" t="s">
        <v>8369</v>
      </c>
      <c r="L3088">
        <v>0</v>
      </c>
      <c r="M3088">
        <v>21</v>
      </c>
      <c r="N3088">
        <v>913</v>
      </c>
      <c r="O3088">
        <v>-3537</v>
      </c>
      <c r="P3088">
        <v>13803</v>
      </c>
      <c r="Q3088">
        <v>222045</v>
      </c>
      <c r="R3088">
        <v>7</v>
      </c>
      <c r="S3088">
        <v>30373370</v>
      </c>
      <c r="U3088" t="str">
        <f>IFERROR(LEFT(spotify_top_songs_audio_features[[#This Row],[artist_names]],SEARCH(",",spotify_top_songs_audio_features[[#This Row],[artist_names]])-1),spotify_top_songs_audio_features[[#This Row],[artist_names]])</f>
        <v>George Ezra</v>
      </c>
      <c r="V3088" t="str">
        <f>IFERROR(MID(spotify_top_songs_audio_features[[#This Row],[artist_names]],SEARCH(",",spotify_top_songs_audio_features[[#This Row],[artist_names]])+2,99),"")</f>
        <v/>
      </c>
      <c r="W3088" t="str">
        <f>spotify_top_songs_audio_features[[#This Row],[source]]</f>
        <v>Columbia</v>
      </c>
      <c r="X3088" s="1">
        <f>spotify_top_songs_audio_features[[#This Row],[streams]]</f>
        <v>30373370</v>
      </c>
      <c r="Y3088" t="str">
        <f>IF(Tabela2[[#This Row],[feat]]="","","Feat")</f>
        <v/>
      </c>
      <c r="Z3088" s="17" t="str">
        <f>CONCATENATE(INT(spotify_top_songs_audio_features[[#This Row],[duration_ms]]/(60*1000)),":",MOD(INT(spotify_top_songs_audio_features[[#This Row],[duration_ms]]/1000),60))</f>
        <v>3:42</v>
      </c>
      <c r="AA30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088" t="str">
        <f>spotify_top_songs_audio_features[[#This Row],[track_name]]</f>
        <v>Paradise</v>
      </c>
    </row>
    <row r="3089" spans="1:28" x14ac:dyDescent="0.25">
      <c r="A3089" t="s">
        <v>11138</v>
      </c>
      <c r="B3089" t="s">
        <v>1643</v>
      </c>
      <c r="C3089" t="s">
        <v>11139</v>
      </c>
      <c r="D3089" t="s">
        <v>96</v>
      </c>
      <c r="E3089" t="s">
        <v>58</v>
      </c>
      <c r="F3089" t="s">
        <v>24</v>
      </c>
      <c r="G3089" t="s">
        <v>25</v>
      </c>
      <c r="H3089">
        <v>925</v>
      </c>
      <c r="I3089">
        <v>397</v>
      </c>
      <c r="J3089">
        <v>169</v>
      </c>
      <c r="K3089" t="s">
        <v>4395</v>
      </c>
      <c r="L3089">
        <v>5.1200000000000004E-3</v>
      </c>
      <c r="M3089">
        <v>144</v>
      </c>
      <c r="N3089">
        <v>429</v>
      </c>
      <c r="O3089">
        <v>-11265</v>
      </c>
      <c r="P3089">
        <v>130008</v>
      </c>
      <c r="Q3089">
        <v>132923</v>
      </c>
      <c r="R3089">
        <v>5</v>
      </c>
      <c r="S3089">
        <v>30358327</v>
      </c>
      <c r="U3089" t="str">
        <f>IFERROR(LEFT(spotify_top_songs_audio_features[[#This Row],[artist_names]],SEARCH(",",spotify_top_songs_audio_features[[#This Row],[artist_names]])-1),spotify_top_songs_audio_features[[#This Row],[artist_names]])</f>
        <v>Lil Pump</v>
      </c>
      <c r="V3089" t="str">
        <f>IFERROR(MID(spotify_top_songs_audio_features[[#This Row],[artist_names]],SEARCH(",",spotify_top_songs_audio_features[[#This Row],[artist_names]])+2,99),"")</f>
        <v/>
      </c>
      <c r="W3089" t="str">
        <f>spotify_top_songs_audio_features[[#This Row],[source]]</f>
        <v>Warner Records</v>
      </c>
      <c r="X3089" s="1">
        <f>spotify_top_songs_audio_features[[#This Row],[streams]]</f>
        <v>30358327</v>
      </c>
      <c r="Y3089" t="str">
        <f>IF(Tabela2[[#This Row],[feat]]="","","Feat")</f>
        <v/>
      </c>
      <c r="Z3089" s="17" t="str">
        <f>CONCATENATE(INT(spotify_top_songs_audio_features[[#This Row],[duration_ms]]/(60*1000)),":",MOD(INT(spotify_top_songs_audio_features[[#This Row],[duration_ms]]/1000),60))</f>
        <v>2:12</v>
      </c>
      <c r="AA30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89" t="str">
        <f>spotify_top_songs_audio_features[[#This Row],[track_name]]</f>
        <v>Butterfly Doors</v>
      </c>
    </row>
    <row r="3090" spans="1:28" x14ac:dyDescent="0.25">
      <c r="A3090" t="s">
        <v>12293</v>
      </c>
      <c r="B3090" t="s">
        <v>12294</v>
      </c>
      <c r="C3090" t="s">
        <v>12295</v>
      </c>
      <c r="D3090" t="s">
        <v>141</v>
      </c>
      <c r="E3090" t="s">
        <v>97</v>
      </c>
      <c r="F3090" t="s">
        <v>32</v>
      </c>
      <c r="G3090" t="s">
        <v>25</v>
      </c>
      <c r="H3090">
        <v>81</v>
      </c>
      <c r="I3090">
        <v>854</v>
      </c>
      <c r="J3090">
        <v>254</v>
      </c>
      <c r="K3090" t="s">
        <v>12296</v>
      </c>
      <c r="L3090">
        <v>0</v>
      </c>
      <c r="M3090">
        <v>123</v>
      </c>
      <c r="N3090">
        <v>879</v>
      </c>
      <c r="O3090">
        <v>-3999</v>
      </c>
      <c r="P3090">
        <v>154083</v>
      </c>
      <c r="Q3090">
        <v>227939</v>
      </c>
      <c r="R3090">
        <v>4</v>
      </c>
      <c r="S3090">
        <v>30339254</v>
      </c>
      <c r="U309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090" t="str">
        <f>IFERROR(MID(spotify_top_songs_audio_features[[#This Row],[artist_names]],SEARCH(",",spotify_top_songs_audio_features[[#This Row],[artist_names]])+2,99),"")</f>
        <v>Anuel AA</v>
      </c>
      <c r="W3090" t="str">
        <f>spotify_top_songs_audio_features[[#This Row],[source]]</f>
        <v>Rimas Entertainment LLC</v>
      </c>
      <c r="X3090" s="1">
        <f>spotify_top_songs_audio_features[[#This Row],[streams]]</f>
        <v>30339254</v>
      </c>
      <c r="Y3090" t="str">
        <f>IF(Tabela2[[#This Row],[feat]]="","","Feat")</f>
        <v>Feat</v>
      </c>
      <c r="Z3090" s="17" t="str">
        <f>CONCATENATE(INT(spotify_top_songs_audio_features[[#This Row],[duration_ms]]/(60*1000)),":",MOD(INT(spotify_top_songs_audio_features[[#This Row],[duration_ms]]/1000),60))</f>
        <v>3:47</v>
      </c>
      <c r="AA30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090" t="str">
        <f>spotify_top_songs_audio_features[[#This Row],[track_name]]</f>
        <v>Está Cabrón Ser Yo</v>
      </c>
    </row>
    <row r="3091" spans="1:28" x14ac:dyDescent="0.25">
      <c r="A3091" t="s">
        <v>8380</v>
      </c>
      <c r="B3091" t="s">
        <v>937</v>
      </c>
      <c r="C3091" t="s">
        <v>8381</v>
      </c>
      <c r="D3091" t="s">
        <v>282</v>
      </c>
      <c r="E3091" t="s">
        <v>142</v>
      </c>
      <c r="F3091" t="s">
        <v>24</v>
      </c>
      <c r="G3091" t="s">
        <v>25</v>
      </c>
      <c r="H3091">
        <v>551</v>
      </c>
      <c r="I3091">
        <v>636</v>
      </c>
      <c r="J3091">
        <v>54</v>
      </c>
      <c r="K3091" t="s">
        <v>2727</v>
      </c>
      <c r="L3091">
        <v>4.28E-4</v>
      </c>
      <c r="M3091">
        <v>112</v>
      </c>
      <c r="N3091">
        <v>148</v>
      </c>
      <c r="O3091">
        <v>-6798</v>
      </c>
      <c r="P3091">
        <v>174065</v>
      </c>
      <c r="Q3091">
        <v>168276</v>
      </c>
      <c r="R3091">
        <v>4</v>
      </c>
      <c r="S3091">
        <v>30317791</v>
      </c>
      <c r="U3091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3091" t="str">
        <f>IFERROR(MID(spotify_top_songs_audio_features[[#This Row],[artist_names]],SEARCH(",",spotify_top_songs_audio_features[[#This Row],[artist_names]])+2,99),"")</f>
        <v/>
      </c>
      <c r="W3091" t="str">
        <f>spotify_top_songs_audio_features[[#This Row],[source]]</f>
        <v>Columbia</v>
      </c>
      <c r="X3091" s="1">
        <f>spotify_top_songs_audio_features[[#This Row],[streams]]</f>
        <v>30317791</v>
      </c>
      <c r="Y3091" t="str">
        <f>IF(Tabela2[[#This Row],[feat]]="","","Feat")</f>
        <v/>
      </c>
      <c r="Z3091" s="17" t="str">
        <f>CONCATENATE(INT(spotify_top_songs_audio_features[[#This Row],[duration_ms]]/(60*1000)),":",MOD(INT(spotify_top_songs_audio_features[[#This Row],[duration_ms]]/1000),60))</f>
        <v>2:48</v>
      </c>
      <c r="AA30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091" t="str">
        <f>spotify_top_songs_audio_features[[#This Row],[track_name]]</f>
        <v>SUN GOES DOWN</v>
      </c>
    </row>
    <row r="3092" spans="1:28" x14ac:dyDescent="0.25">
      <c r="A3092" t="s">
        <v>6815</v>
      </c>
      <c r="B3092" t="s">
        <v>112</v>
      </c>
      <c r="C3092" t="s">
        <v>6816</v>
      </c>
      <c r="D3092" t="s">
        <v>112</v>
      </c>
      <c r="E3092" t="s">
        <v>97</v>
      </c>
      <c r="F3092" t="s">
        <v>24</v>
      </c>
      <c r="G3092" t="s">
        <v>25</v>
      </c>
      <c r="H3092">
        <v>559</v>
      </c>
      <c r="I3092">
        <v>31</v>
      </c>
      <c r="J3092">
        <v>338</v>
      </c>
      <c r="K3092" t="s">
        <v>6817</v>
      </c>
      <c r="L3092">
        <v>0</v>
      </c>
      <c r="M3092">
        <v>106</v>
      </c>
      <c r="N3092">
        <v>46</v>
      </c>
      <c r="O3092">
        <v>-10445</v>
      </c>
      <c r="P3092">
        <v>119845</v>
      </c>
      <c r="Q3092">
        <v>190898</v>
      </c>
      <c r="R3092">
        <v>3</v>
      </c>
      <c r="S3092">
        <v>30311105</v>
      </c>
      <c r="U309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092" t="str">
        <f>IFERROR(MID(spotify_top_songs_audio_features[[#This Row],[artist_names]],SEARCH(",",spotify_top_songs_audio_features[[#This Row],[artist_names]])+2,99),"")</f>
        <v/>
      </c>
      <c r="W3092" t="str">
        <f>spotify_top_songs_audio_features[[#This Row],[source]]</f>
        <v>Taylor Swift</v>
      </c>
      <c r="X3092" s="1">
        <f>spotify_top_songs_audio_features[[#This Row],[streams]]</f>
        <v>30311105</v>
      </c>
      <c r="Y3092" t="str">
        <f>IF(Tabela2[[#This Row],[feat]]="","","Feat")</f>
        <v/>
      </c>
      <c r="Z3092" s="17" t="str">
        <f>CONCATENATE(INT(spotify_top_songs_audio_features[[#This Row],[duration_ms]]/(60*1000)),":",MOD(INT(spotify_top_songs_audio_features[[#This Row],[duration_ms]]/1000),60))</f>
        <v>3:10</v>
      </c>
      <c r="AA30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092" t="str">
        <f>spotify_top_songs_audio_features[[#This Row],[track_name]]</f>
        <v>illicit affairs</v>
      </c>
    </row>
    <row r="3093" spans="1:28" x14ac:dyDescent="0.25">
      <c r="A3093" t="s">
        <v>3244</v>
      </c>
      <c r="B3093" t="s">
        <v>3245</v>
      </c>
      <c r="C3093" t="s">
        <v>3246</v>
      </c>
      <c r="D3093" t="s">
        <v>2521</v>
      </c>
      <c r="E3093" t="s">
        <v>70</v>
      </c>
      <c r="F3093" t="s">
        <v>32</v>
      </c>
      <c r="G3093" t="s">
        <v>25</v>
      </c>
      <c r="H3093">
        <v>813</v>
      </c>
      <c r="I3093">
        <v>764</v>
      </c>
      <c r="J3093">
        <v>105</v>
      </c>
      <c r="K3093" t="s">
        <v>2800</v>
      </c>
      <c r="L3093">
        <v>0</v>
      </c>
      <c r="M3093">
        <v>253</v>
      </c>
      <c r="N3093">
        <v>429</v>
      </c>
      <c r="O3093">
        <v>-339</v>
      </c>
      <c r="P3093">
        <v>100047</v>
      </c>
      <c r="Q3093">
        <v>217773</v>
      </c>
      <c r="R3093">
        <v>5</v>
      </c>
      <c r="S3093">
        <v>30290064</v>
      </c>
      <c r="U3093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3093" t="str">
        <f>IFERROR(MID(spotify_top_songs_audio_features[[#This Row],[artist_names]],SEARCH(",",spotify_top_songs_audio_features[[#This Row],[artist_names]])+2,99),"")</f>
        <v>Sech</v>
      </c>
      <c r="W3093" t="str">
        <f>spotify_top_songs_audio_features[[#This Row],[source]]</f>
        <v>El Cartel Records (EC3)</v>
      </c>
      <c r="X3093" s="1">
        <f>spotify_top_songs_audio_features[[#This Row],[streams]]</f>
        <v>30290064</v>
      </c>
      <c r="Y3093" t="str">
        <f>IF(Tabela2[[#This Row],[feat]]="","","Feat")</f>
        <v>Feat</v>
      </c>
      <c r="Z3093" s="17" t="str">
        <f>CONCATENATE(INT(spotify_top_songs_audio_features[[#This Row],[duration_ms]]/(60*1000)),":",MOD(INT(spotify_top_songs_audio_features[[#This Row],[duration_ms]]/1000),60))</f>
        <v>3:37</v>
      </c>
      <c r="AA30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093" t="str">
        <f>spotify_top_songs_audio_features[[#This Row],[track_name]]</f>
        <v>Definitivamente</v>
      </c>
    </row>
    <row r="3094" spans="1:28" x14ac:dyDescent="0.25">
      <c r="A3094" t="s">
        <v>12369</v>
      </c>
      <c r="B3094" t="s">
        <v>677</v>
      </c>
      <c r="C3094" t="s">
        <v>12370</v>
      </c>
      <c r="D3094" t="s">
        <v>679</v>
      </c>
      <c r="E3094" t="s">
        <v>469</v>
      </c>
      <c r="F3094" t="s">
        <v>32</v>
      </c>
      <c r="G3094" t="s">
        <v>25</v>
      </c>
      <c r="H3094">
        <v>667</v>
      </c>
      <c r="I3094">
        <v>648</v>
      </c>
      <c r="J3094">
        <v>626</v>
      </c>
      <c r="K3094" t="s">
        <v>2419</v>
      </c>
      <c r="L3094">
        <v>1.5200000000000001E-3</v>
      </c>
      <c r="M3094">
        <v>427</v>
      </c>
      <c r="N3094">
        <v>589</v>
      </c>
      <c r="O3094">
        <v>-6398</v>
      </c>
      <c r="P3094">
        <v>95031</v>
      </c>
      <c r="Q3094">
        <v>172893</v>
      </c>
      <c r="R3094">
        <v>8</v>
      </c>
      <c r="S3094">
        <v>30285438</v>
      </c>
      <c r="U3094" t="str">
        <f>IFERROR(LEFT(spotify_top_songs_audio_features[[#This Row],[artist_names]],SEARCH(",",spotify_top_songs_audio_features[[#This Row],[artist_names]])-1),spotify_top_songs_audio_features[[#This Row],[artist_names]])</f>
        <v>Zara Larsson</v>
      </c>
      <c r="V3094" t="str">
        <f>IFERROR(MID(spotify_top_songs_audio_features[[#This Row],[artist_names]],SEARCH(",",spotify_top_songs_audio_features[[#This Row],[artist_names]])+2,99),"")</f>
        <v/>
      </c>
      <c r="W3094" t="str">
        <f>spotify_top_songs_audio_features[[#This Row],[source]]</f>
        <v>Epic/Record Company TEN</v>
      </c>
      <c r="X3094" s="1">
        <f>spotify_top_songs_audio_features[[#This Row],[streams]]</f>
        <v>30285438</v>
      </c>
      <c r="Y3094" t="str">
        <f>IF(Tabela2[[#This Row],[feat]]="","","Feat")</f>
        <v/>
      </c>
      <c r="Z3094" s="17" t="str">
        <f>CONCATENATE(INT(spotify_top_songs_audio_features[[#This Row],[duration_ms]]/(60*1000)),":",MOD(INT(spotify_top_songs_audio_features[[#This Row],[duration_ms]]/1000),60))</f>
        <v>2:52</v>
      </c>
      <c r="AA30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094" t="str">
        <f>spotify_top_songs_audio_features[[#This Row],[track_name]]</f>
        <v>TG4M</v>
      </c>
    </row>
    <row r="3095" spans="1:28" x14ac:dyDescent="0.25">
      <c r="A3095" t="s">
        <v>8105</v>
      </c>
      <c r="B3095" t="s">
        <v>1849</v>
      </c>
      <c r="C3095" t="s">
        <v>1850</v>
      </c>
      <c r="D3095" t="s">
        <v>1851</v>
      </c>
      <c r="E3095" t="s">
        <v>142</v>
      </c>
      <c r="F3095" t="s">
        <v>24</v>
      </c>
      <c r="G3095" t="s">
        <v>25</v>
      </c>
      <c r="H3095">
        <v>66</v>
      </c>
      <c r="I3095">
        <v>775</v>
      </c>
      <c r="J3095">
        <v>172</v>
      </c>
      <c r="K3095" t="s">
        <v>8106</v>
      </c>
      <c r="L3095">
        <v>0</v>
      </c>
      <c r="M3095">
        <v>129</v>
      </c>
      <c r="N3095">
        <v>635</v>
      </c>
      <c r="O3095">
        <v>-4926</v>
      </c>
      <c r="P3095">
        <v>157036</v>
      </c>
      <c r="Q3095">
        <v>157643</v>
      </c>
      <c r="R3095">
        <v>8</v>
      </c>
      <c r="S3095">
        <v>30267374</v>
      </c>
      <c r="U3095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3095" t="str">
        <f>IFERROR(MID(spotify_top_songs_audio_features[[#This Row],[artist_names]],SEARCH(",",spotify_top_songs_audio_features[[#This Row],[artist_names]])+2,99),"")</f>
        <v/>
      </c>
      <c r="W3095" t="str">
        <f>spotify_top_songs_audio_features[[#This Row],[source]]</f>
        <v>Scumgang/TenThousand Projects</v>
      </c>
      <c r="X3095" s="1">
        <f>spotify_top_songs_audio_features[[#This Row],[streams]]</f>
        <v>30267374</v>
      </c>
      <c r="Y3095" t="str">
        <f>IF(Tabela2[[#This Row],[feat]]="","","Feat")</f>
        <v/>
      </c>
      <c r="Z3095" s="17" t="str">
        <f>CONCATENATE(INT(spotify_top_songs_audio_features[[#This Row],[duration_ms]]/(60*1000)),":",MOD(INT(spotify_top_songs_audio_features[[#This Row],[duration_ms]]/1000),60))</f>
        <v>2:37</v>
      </c>
      <c r="AA30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095" t="str">
        <f>spotify_top_songs_audio_features[[#This Row],[track_name]]</f>
        <v>GUMMO</v>
      </c>
    </row>
    <row r="3096" spans="1:28" x14ac:dyDescent="0.25">
      <c r="A3096" t="s">
        <v>17522</v>
      </c>
      <c r="B3096" t="s">
        <v>17523</v>
      </c>
      <c r="C3096" t="s">
        <v>17524</v>
      </c>
      <c r="D3096" t="s">
        <v>341</v>
      </c>
      <c r="E3096" t="s">
        <v>102</v>
      </c>
      <c r="F3096" t="s">
        <v>24</v>
      </c>
      <c r="G3096" t="s">
        <v>25</v>
      </c>
      <c r="H3096">
        <v>651</v>
      </c>
      <c r="I3096">
        <v>693</v>
      </c>
      <c r="J3096">
        <v>375</v>
      </c>
      <c r="K3096" t="s">
        <v>3541</v>
      </c>
      <c r="L3096">
        <v>0</v>
      </c>
      <c r="M3096">
        <v>335</v>
      </c>
      <c r="N3096">
        <v>392</v>
      </c>
      <c r="O3096">
        <v>-4722</v>
      </c>
      <c r="P3096">
        <v>11897</v>
      </c>
      <c r="Q3096">
        <v>236765</v>
      </c>
      <c r="R3096">
        <v>5</v>
      </c>
      <c r="S3096">
        <v>30169252</v>
      </c>
      <c r="U3096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3096" t="str">
        <f>IFERROR(MID(spotify_top_songs_audio_features[[#This Row],[artist_names]],SEARCH(",",spotify_top_songs_audio_features[[#This Row],[artist_names]])+2,99),"")</f>
        <v>Dean Lewis</v>
      </c>
      <c r="W3096" t="str">
        <f>spotify_top_songs_audio_features[[#This Row],[source]]</f>
        <v>Epic Amsterdam</v>
      </c>
      <c r="X3096" s="1">
        <f>spotify_top_songs_audio_features[[#This Row],[streams]]</f>
        <v>30169252</v>
      </c>
      <c r="Y3096" t="str">
        <f>IF(Tabela2[[#This Row],[feat]]="","","Feat")</f>
        <v>Feat</v>
      </c>
      <c r="Z3096" s="17" t="str">
        <f>CONCATENATE(INT(spotify_top_songs_audio_features[[#This Row],[duration_ms]]/(60*1000)),":",MOD(INT(spotify_top_songs_audio_features[[#This Row],[duration_ms]]/1000),60))</f>
        <v>3:56</v>
      </c>
      <c r="AA30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096" t="str">
        <f>spotify_top_songs_audio_features[[#This Row],[track_name]]</f>
        <v>Used To Love (with Dean Lewis)</v>
      </c>
    </row>
    <row r="3097" spans="1:28" x14ac:dyDescent="0.25">
      <c r="A3097" t="s">
        <v>11173</v>
      </c>
      <c r="B3097" t="s">
        <v>11174</v>
      </c>
      <c r="C3097" t="s">
        <v>11175</v>
      </c>
      <c r="D3097" t="s">
        <v>299</v>
      </c>
      <c r="E3097" t="s">
        <v>58</v>
      </c>
      <c r="F3097" t="s">
        <v>24</v>
      </c>
      <c r="G3097" t="s">
        <v>25</v>
      </c>
      <c r="H3097">
        <v>68</v>
      </c>
      <c r="I3097">
        <v>826</v>
      </c>
      <c r="J3097">
        <v>27</v>
      </c>
      <c r="K3097" t="s">
        <v>7571</v>
      </c>
      <c r="L3097">
        <v>0</v>
      </c>
      <c r="M3097">
        <v>254</v>
      </c>
      <c r="N3097">
        <v>804</v>
      </c>
      <c r="O3097">
        <v>-2561</v>
      </c>
      <c r="P3097">
        <v>14695</v>
      </c>
      <c r="Q3097">
        <v>248937</v>
      </c>
      <c r="R3097">
        <v>5</v>
      </c>
      <c r="S3097">
        <v>30139122</v>
      </c>
      <c r="U3097" t="str">
        <f>IFERROR(LEFT(spotify_top_songs_audio_features[[#This Row],[artist_names]],SEARCH(",",spotify_top_songs_audio_features[[#This Row],[artist_names]])-1),spotify_top_songs_audio_features[[#This Row],[artist_names]])</f>
        <v>Headie One</v>
      </c>
      <c r="V3097" t="str">
        <f>IFERROR(MID(spotify_top_songs_audio_features[[#This Row],[artist_names]],SEARCH(",",spotify_top_songs_audio_features[[#This Row],[artist_names]])+2,99),"")</f>
        <v>Drake</v>
      </c>
      <c r="W3097" t="str">
        <f>spotify_top_songs_audio_features[[#This Row],[source]]</f>
        <v>Relentless Records</v>
      </c>
      <c r="X3097" s="1">
        <f>spotify_top_songs_audio_features[[#This Row],[streams]]</f>
        <v>30139122</v>
      </c>
      <c r="Y3097" t="str">
        <f>IF(Tabela2[[#This Row],[feat]]="","","Feat")</f>
        <v>Feat</v>
      </c>
      <c r="Z3097" s="17" t="str">
        <f>CONCATENATE(INT(spotify_top_songs_audio_features[[#This Row],[duration_ms]]/(60*1000)),":",MOD(INT(spotify_top_songs_audio_features[[#This Row],[duration_ms]]/1000),60))</f>
        <v>4:8</v>
      </c>
      <c r="AA30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097" t="str">
        <f>spotify_top_songs_audio_features[[#This Row],[track_name]]</f>
        <v>Only You Freestyle</v>
      </c>
    </row>
    <row r="3098" spans="1:28" x14ac:dyDescent="0.25">
      <c r="A3098" t="s">
        <v>6240</v>
      </c>
      <c r="B3098" t="s">
        <v>6241</v>
      </c>
      <c r="C3098" t="s">
        <v>6242</v>
      </c>
      <c r="D3098" t="s">
        <v>6243</v>
      </c>
      <c r="E3098" t="s">
        <v>23</v>
      </c>
      <c r="F3098" t="s">
        <v>24</v>
      </c>
      <c r="G3098" t="s">
        <v>25</v>
      </c>
      <c r="H3098">
        <v>48</v>
      </c>
      <c r="I3098">
        <v>571</v>
      </c>
      <c r="J3098">
        <v>42</v>
      </c>
      <c r="K3098" t="s">
        <v>6244</v>
      </c>
      <c r="L3098">
        <v>213</v>
      </c>
      <c r="M3098">
        <v>232</v>
      </c>
      <c r="N3098">
        <v>257</v>
      </c>
      <c r="O3098">
        <v>-7818</v>
      </c>
      <c r="P3098">
        <v>146051</v>
      </c>
      <c r="Q3098">
        <v>284812</v>
      </c>
      <c r="R3098">
        <v>3</v>
      </c>
      <c r="S3098">
        <v>30087242</v>
      </c>
      <c r="U3098" t="str">
        <f>IFERROR(LEFT(spotify_top_songs_audio_features[[#This Row],[artist_names]],SEARCH(",",spotify_top_songs_audio_features[[#This Row],[artist_names]])-1),spotify_top_songs_audio_features[[#This Row],[artist_names]])</f>
        <v>juan karlos</v>
      </c>
      <c r="V3098" t="str">
        <f>IFERROR(MID(spotify_top_songs_audio_features[[#This Row],[artist_names]],SEARCH(",",spotify_top_songs_audio_features[[#This Row],[artist_names]])+2,99),"")</f>
        <v/>
      </c>
      <c r="W3098" t="str">
        <f>spotify_top_songs_audio_features[[#This Row],[source]]</f>
        <v>Universal Music Philippines Inc.</v>
      </c>
      <c r="X3098" s="1">
        <f>spotify_top_songs_audio_features[[#This Row],[streams]]</f>
        <v>30087242</v>
      </c>
      <c r="Y3098" t="str">
        <f>IF(Tabela2[[#This Row],[feat]]="","","Feat")</f>
        <v/>
      </c>
      <c r="Z3098" s="17" t="str">
        <f>CONCATENATE(INT(spotify_top_songs_audio_features[[#This Row],[duration_ms]]/(60*1000)),":",MOD(INT(spotify_top_songs_audio_features[[#This Row],[duration_ms]]/1000),60))</f>
        <v>4:44</v>
      </c>
      <c r="AA30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098" t="str">
        <f>spotify_top_songs_audio_features[[#This Row],[track_name]]</f>
        <v>ERE</v>
      </c>
    </row>
    <row r="3099" spans="1:28" x14ac:dyDescent="0.25">
      <c r="A3099" t="s">
        <v>15173</v>
      </c>
      <c r="B3099" t="s">
        <v>762</v>
      </c>
      <c r="C3099" t="s">
        <v>15174</v>
      </c>
      <c r="D3099" t="s">
        <v>282</v>
      </c>
      <c r="E3099" t="s">
        <v>70</v>
      </c>
      <c r="F3099" t="s">
        <v>24</v>
      </c>
      <c r="G3099" t="s">
        <v>25</v>
      </c>
      <c r="H3099">
        <v>706</v>
      </c>
      <c r="I3099">
        <v>648</v>
      </c>
      <c r="J3099">
        <v>324</v>
      </c>
      <c r="K3099" t="s">
        <v>4091</v>
      </c>
      <c r="L3099">
        <v>0</v>
      </c>
      <c r="M3099">
        <v>215</v>
      </c>
      <c r="N3099">
        <v>802</v>
      </c>
      <c r="O3099">
        <v>-6348</v>
      </c>
      <c r="P3099">
        <v>77533</v>
      </c>
      <c r="Q3099">
        <v>161041</v>
      </c>
      <c r="R3099">
        <v>3</v>
      </c>
      <c r="S3099">
        <v>30086234</v>
      </c>
      <c r="U3099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3099" t="str">
        <f>IFERROR(MID(spotify_top_songs_audio_features[[#This Row],[artist_names]],SEARCH(",",spotify_top_songs_audio_features[[#This Row],[artist_names]])+2,99),"")</f>
        <v>The Creator</v>
      </c>
      <c r="W3099" t="str">
        <f>spotify_top_songs_audio_features[[#This Row],[source]]</f>
        <v>Columbia</v>
      </c>
      <c r="X3099" s="1">
        <f>spotify_top_songs_audio_features[[#This Row],[streams]]</f>
        <v>30086234</v>
      </c>
      <c r="Y3099" t="str">
        <f>IF(Tabela2[[#This Row],[feat]]="","","Feat")</f>
        <v>Feat</v>
      </c>
      <c r="Z3099" s="17" t="str">
        <f>CONCATENATE(INT(spotify_top_songs_audio_features[[#This Row],[duration_ms]]/(60*1000)),":",MOD(INT(spotify_top_songs_audio_features[[#This Row],[duration_ms]]/1000),60))</f>
        <v>2:41</v>
      </c>
      <c r="AA30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099" t="str">
        <f>spotify_top_songs_audio_features[[#This Row],[track_name]]</f>
        <v>DOGTOOTH</v>
      </c>
    </row>
    <row r="3100" spans="1:28" x14ac:dyDescent="0.25">
      <c r="A3100" t="s">
        <v>15213</v>
      </c>
      <c r="B3100" t="s">
        <v>15214</v>
      </c>
      <c r="C3100" t="s">
        <v>15215</v>
      </c>
      <c r="D3100" t="s">
        <v>1101</v>
      </c>
      <c r="E3100" t="s">
        <v>142</v>
      </c>
      <c r="F3100" t="s">
        <v>24</v>
      </c>
      <c r="G3100" t="s">
        <v>25</v>
      </c>
      <c r="H3100">
        <v>662</v>
      </c>
      <c r="I3100">
        <v>858</v>
      </c>
      <c r="J3100">
        <v>428</v>
      </c>
      <c r="K3100" t="s">
        <v>15216</v>
      </c>
      <c r="L3100">
        <v>0</v>
      </c>
      <c r="M3100">
        <v>456</v>
      </c>
      <c r="N3100">
        <v>295</v>
      </c>
      <c r="O3100">
        <v>-4844</v>
      </c>
      <c r="P3100">
        <v>133993</v>
      </c>
      <c r="Q3100">
        <v>181673</v>
      </c>
      <c r="R3100">
        <v>45</v>
      </c>
      <c r="S3100">
        <v>30070260</v>
      </c>
      <c r="U3100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3100" t="str">
        <f>IFERROR(MID(spotify_top_songs_audio_features[[#This Row],[artist_names]],SEARCH(",",spotify_top_songs_audio_features[[#This Row],[artist_names]])+2,99),"")</f>
        <v>Sandro Cavazza</v>
      </c>
      <c r="W3100" t="str">
        <f>spotify_top_songs_audio_features[[#This Row],[source]]</f>
        <v>Universal Music AB</v>
      </c>
      <c r="X3100" s="1">
        <f>spotify_top_songs_audio_features[[#This Row],[streams]]</f>
        <v>30070260</v>
      </c>
      <c r="Y3100" t="str">
        <f>IF(Tabela2[[#This Row],[feat]]="","","Feat")</f>
        <v>Feat</v>
      </c>
      <c r="Z3100" s="17" t="str">
        <f>CONCATENATE(INT(spotify_top_songs_audio_features[[#This Row],[duration_ms]]/(60*1000)),":",MOD(INT(spotify_top_songs_audio_features[[#This Row],[duration_ms]]/1000),60))</f>
        <v>3:1</v>
      </c>
      <c r="AA31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100" t="str">
        <f>spotify_top_songs_audio_features[[#This Row],[track_name]]</f>
        <v>Without You (feat. Sandro Cavazza)</v>
      </c>
    </row>
    <row r="3101" spans="1:28" x14ac:dyDescent="0.25">
      <c r="A3101" t="s">
        <v>16384</v>
      </c>
      <c r="B3101" t="s">
        <v>16385</v>
      </c>
      <c r="C3101" t="s">
        <v>16386</v>
      </c>
      <c r="D3101" t="s">
        <v>16387</v>
      </c>
      <c r="E3101" t="s">
        <v>31</v>
      </c>
      <c r="F3101" t="s">
        <v>24</v>
      </c>
      <c r="G3101" t="s">
        <v>25</v>
      </c>
      <c r="H3101">
        <v>777</v>
      </c>
      <c r="I3101">
        <v>657</v>
      </c>
      <c r="J3101">
        <v>237</v>
      </c>
      <c r="K3101" t="s">
        <v>16388</v>
      </c>
      <c r="L3101">
        <v>3.3399999999999999E-4</v>
      </c>
      <c r="M3101">
        <v>932</v>
      </c>
      <c r="N3101">
        <v>245</v>
      </c>
      <c r="O3101">
        <v>-6434</v>
      </c>
      <c r="P3101">
        <v>189992</v>
      </c>
      <c r="Q3101">
        <v>226107</v>
      </c>
      <c r="R3101">
        <v>4</v>
      </c>
      <c r="S3101">
        <v>30069267</v>
      </c>
      <c r="U3101" t="str">
        <f>IFERROR(LEFT(spotify_top_songs_audio_features[[#This Row],[artist_names]],SEARCH(",",spotify_top_songs_audio_features[[#This Row],[artist_names]])-1),spotify_top_songs_audio_features[[#This Row],[artist_names]])</f>
        <v>N.E.R.D</v>
      </c>
      <c r="V3101" t="str">
        <f>IFERROR(MID(spotify_top_songs_audio_features[[#This Row],[artist_names]],SEARCH(",",spotify_top_songs_audio_features[[#This Row],[artist_names]])+2,99),"")</f>
        <v>Rihanna, Drake</v>
      </c>
      <c r="W3101" t="str">
        <f>spotify_top_songs_audio_features[[#This Row],[source]]</f>
        <v>i am OTHER/Columbia</v>
      </c>
      <c r="X3101" s="1">
        <f>spotify_top_songs_audio_features[[#This Row],[streams]]</f>
        <v>30069267</v>
      </c>
      <c r="Y3101" t="str">
        <f>IF(Tabela2[[#This Row],[feat]]="","","Feat")</f>
        <v>Feat</v>
      </c>
      <c r="Z3101" s="17" t="str">
        <f>CONCATENATE(INT(spotify_top_songs_audio_features[[#This Row],[duration_ms]]/(60*1000)),":",MOD(INT(spotify_top_songs_audio_features[[#This Row],[duration_ms]]/1000),60))</f>
        <v>3:46</v>
      </c>
      <c r="AA31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01" t="str">
        <f>spotify_top_songs_audio_features[[#This Row],[track_name]]</f>
        <v>Lemon (feat. Drake) - Drake Remix</v>
      </c>
    </row>
    <row r="3102" spans="1:28" x14ac:dyDescent="0.25">
      <c r="A3102" t="s">
        <v>8157</v>
      </c>
      <c r="B3102" t="s">
        <v>2836</v>
      </c>
      <c r="C3102" t="s">
        <v>6859</v>
      </c>
      <c r="D3102" t="s">
        <v>2838</v>
      </c>
      <c r="E3102" t="s">
        <v>86</v>
      </c>
      <c r="F3102" t="s">
        <v>32</v>
      </c>
      <c r="G3102" t="s">
        <v>25</v>
      </c>
      <c r="H3102">
        <v>904</v>
      </c>
      <c r="I3102">
        <v>677</v>
      </c>
      <c r="J3102">
        <v>173</v>
      </c>
      <c r="K3102" t="s">
        <v>4737</v>
      </c>
      <c r="L3102">
        <v>1.8500000000000001E-3</v>
      </c>
      <c r="M3102">
        <v>106</v>
      </c>
      <c r="N3102">
        <v>429</v>
      </c>
      <c r="O3102">
        <v>-6413</v>
      </c>
      <c r="P3102">
        <v>14805</v>
      </c>
      <c r="Q3102">
        <v>164080</v>
      </c>
      <c r="R3102">
        <v>5</v>
      </c>
      <c r="S3102">
        <v>30041039</v>
      </c>
      <c r="U3102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3102" t="str">
        <f>IFERROR(MID(spotify_top_songs_audio_features[[#This Row],[artist_names]],SEARCH(",",spotify_top_songs_audio_features[[#This Row],[artist_names]])+2,99),"")</f>
        <v/>
      </c>
      <c r="W3102" t="str">
        <f>spotify_top_songs_audio_features[[#This Row],[source]]</f>
        <v>Four Music Local</v>
      </c>
      <c r="X3102" s="1">
        <f>spotify_top_songs_audio_features[[#This Row],[streams]]</f>
        <v>30041039</v>
      </c>
      <c r="Y3102" t="str">
        <f>IF(Tabela2[[#This Row],[feat]]="","","Feat")</f>
        <v/>
      </c>
      <c r="Z3102" s="17" t="str">
        <f>CONCATENATE(INT(spotify_top_songs_audio_features[[#This Row],[duration_ms]]/(60*1000)),":",MOD(INT(spotify_top_songs_audio_features[[#This Row],[duration_ms]]/1000),60))</f>
        <v>2:44</v>
      </c>
      <c r="AA31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02" t="str">
        <f>spotify_top_songs_audio_features[[#This Row],[track_name]]</f>
        <v>200 km/h</v>
      </c>
    </row>
    <row r="3103" spans="1:28" x14ac:dyDescent="0.25">
      <c r="A3103" t="s">
        <v>13799</v>
      </c>
      <c r="B3103" t="s">
        <v>13800</v>
      </c>
      <c r="C3103" t="s">
        <v>13801</v>
      </c>
      <c r="D3103" t="s">
        <v>849</v>
      </c>
      <c r="E3103" t="s">
        <v>31</v>
      </c>
      <c r="F3103" t="s">
        <v>24</v>
      </c>
      <c r="G3103" t="s">
        <v>25</v>
      </c>
      <c r="H3103">
        <v>855</v>
      </c>
      <c r="I3103">
        <v>478</v>
      </c>
      <c r="J3103">
        <v>193</v>
      </c>
      <c r="K3103" t="s">
        <v>13802</v>
      </c>
      <c r="L3103">
        <v>0</v>
      </c>
      <c r="M3103">
        <v>101</v>
      </c>
      <c r="N3103">
        <v>284</v>
      </c>
      <c r="O3103">
        <v>-9116</v>
      </c>
      <c r="P3103">
        <v>130018</v>
      </c>
      <c r="Q3103">
        <v>221827</v>
      </c>
      <c r="R3103">
        <v>5</v>
      </c>
      <c r="S3103">
        <v>30031121</v>
      </c>
      <c r="U3103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103" t="str">
        <f>IFERROR(MID(spotify_top_songs_audio_features[[#This Row],[artist_names]],SEARCH(",",spotify_top_songs_audio_features[[#This Row],[artist_names]])+2,99),"")</f>
        <v>Travis Scott</v>
      </c>
      <c r="W3103" t="str">
        <f>spotify_top_songs_audio_features[[#This Row],[source]]</f>
        <v>Black Panther (TDE/DMG) PS</v>
      </c>
      <c r="X3103" s="1">
        <f>spotify_top_songs_audio_features[[#This Row],[streams]]</f>
        <v>30031121</v>
      </c>
      <c r="Y3103" t="str">
        <f>IF(Tabela2[[#This Row],[feat]]="","","Feat")</f>
        <v>Feat</v>
      </c>
      <c r="Z3103" s="17" t="str">
        <f>CONCATENATE(INT(spotify_top_songs_audio_features[[#This Row],[duration_ms]]/(60*1000)),":",MOD(INT(spotify_top_songs_audio_features[[#This Row],[duration_ms]]/1000),60))</f>
        <v>3:41</v>
      </c>
      <c r="AA31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03" t="str">
        <f>spotify_top_songs_audio_features[[#This Row],[track_name]]</f>
        <v>Big Shot (with Travis Scott)</v>
      </c>
    </row>
    <row r="3104" spans="1:28" x14ac:dyDescent="0.25">
      <c r="A3104" t="s">
        <v>11292</v>
      </c>
      <c r="B3104" t="s">
        <v>1070</v>
      </c>
      <c r="C3104" t="s">
        <v>11293</v>
      </c>
      <c r="D3104" t="s">
        <v>929</v>
      </c>
      <c r="E3104" t="s">
        <v>142</v>
      </c>
      <c r="F3104" t="s">
        <v>24</v>
      </c>
      <c r="G3104" t="s">
        <v>25</v>
      </c>
      <c r="H3104">
        <v>811</v>
      </c>
      <c r="I3104">
        <v>512</v>
      </c>
      <c r="J3104">
        <v>17</v>
      </c>
      <c r="K3104" t="s">
        <v>118</v>
      </c>
      <c r="L3104">
        <v>262</v>
      </c>
      <c r="M3104">
        <v>768</v>
      </c>
      <c r="N3104">
        <v>346</v>
      </c>
      <c r="O3104">
        <v>-6381</v>
      </c>
      <c r="P3104">
        <v>92046</v>
      </c>
      <c r="Q3104">
        <v>161188</v>
      </c>
      <c r="R3104">
        <v>4</v>
      </c>
      <c r="S3104">
        <v>30022736</v>
      </c>
      <c r="U3104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3104" t="str">
        <f>IFERROR(MID(spotify_top_songs_audio_features[[#This Row],[artist_names]],SEARCH(",",spotify_top_songs_audio_features[[#This Row],[artist_names]])+2,99),"")</f>
        <v/>
      </c>
      <c r="W3104" t="str">
        <f>spotify_top_songs_audio_features[[#This Row],[source]]</f>
        <v>Interscope Records</v>
      </c>
      <c r="X3104" s="1">
        <f>spotify_top_songs_audio_features[[#This Row],[streams]]</f>
        <v>30022736</v>
      </c>
      <c r="Y3104" t="str">
        <f>IF(Tabela2[[#This Row],[feat]]="","","Feat")</f>
        <v/>
      </c>
      <c r="Z3104" s="17" t="str">
        <f>CONCATENATE(INT(spotify_top_songs_audio_features[[#This Row],[duration_ms]]/(60*1000)),":",MOD(INT(spotify_top_songs_audio_features[[#This Row],[duration_ms]]/1000),60))</f>
        <v>2:41</v>
      </c>
      <c r="AA31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104" t="str">
        <f>spotify_top_songs_audio_features[[#This Row],[track_name]]</f>
        <v>Boyfriend</v>
      </c>
    </row>
    <row r="3105" spans="1:28" x14ac:dyDescent="0.25">
      <c r="A3105" t="s">
        <v>10317</v>
      </c>
      <c r="B3105" t="s">
        <v>112</v>
      </c>
      <c r="C3105" t="s">
        <v>10318</v>
      </c>
      <c r="D3105" t="s">
        <v>112</v>
      </c>
      <c r="E3105" t="s">
        <v>58</v>
      </c>
      <c r="F3105" t="s">
        <v>24</v>
      </c>
      <c r="G3105" t="s">
        <v>25</v>
      </c>
      <c r="H3105">
        <v>672</v>
      </c>
      <c r="I3105">
        <v>782</v>
      </c>
      <c r="J3105">
        <v>421</v>
      </c>
      <c r="K3105" t="s">
        <v>2294</v>
      </c>
      <c r="L3105">
        <v>4.73E-4</v>
      </c>
      <c r="M3105">
        <v>296</v>
      </c>
      <c r="N3105">
        <v>239</v>
      </c>
      <c r="O3105">
        <v>-6499</v>
      </c>
      <c r="P3105">
        <v>106026</v>
      </c>
      <c r="Q3105">
        <v>234467</v>
      </c>
      <c r="R3105">
        <v>2</v>
      </c>
      <c r="S3105">
        <v>30009639</v>
      </c>
      <c r="U310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105" t="str">
        <f>IFERROR(MID(spotify_top_songs_audio_features[[#This Row],[artist_names]],SEARCH(",",spotify_top_songs_audio_features[[#This Row],[artist_names]])+2,99),"")</f>
        <v/>
      </c>
      <c r="W3105" t="str">
        <f>spotify_top_songs_audio_features[[#This Row],[source]]</f>
        <v>Taylor Swift</v>
      </c>
      <c r="X3105" s="1">
        <f>spotify_top_songs_audio_features[[#This Row],[streams]]</f>
        <v>30009639</v>
      </c>
      <c r="Y3105" t="str">
        <f>IF(Tabela2[[#This Row],[feat]]="","","Feat")</f>
        <v/>
      </c>
      <c r="Z3105" s="17" t="str">
        <f>CONCATENATE(INT(spotify_top_songs_audio_features[[#This Row],[duration_ms]]/(60*1000)),":",MOD(INT(spotify_top_songs_audio_features[[#This Row],[duration_ms]]/1000),60))</f>
        <v>3:54</v>
      </c>
      <c r="AA31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105" t="str">
        <f>spotify_top_songs_audio_features[[#This Row],[track_name]]</f>
        <v>Hits Different</v>
      </c>
    </row>
    <row r="3106" spans="1:28" x14ac:dyDescent="0.25">
      <c r="A3106" t="s">
        <v>12449</v>
      </c>
      <c r="B3106" t="s">
        <v>619</v>
      </c>
      <c r="C3106" t="s">
        <v>620</v>
      </c>
      <c r="D3106" t="s">
        <v>621</v>
      </c>
      <c r="E3106" t="s">
        <v>43</v>
      </c>
      <c r="F3106" t="s">
        <v>24</v>
      </c>
      <c r="G3106" t="s">
        <v>25</v>
      </c>
      <c r="H3106">
        <v>806</v>
      </c>
      <c r="I3106">
        <v>558</v>
      </c>
      <c r="J3106">
        <v>683</v>
      </c>
      <c r="K3106" t="s">
        <v>3821</v>
      </c>
      <c r="L3106">
        <v>0</v>
      </c>
      <c r="M3106">
        <v>618</v>
      </c>
      <c r="N3106">
        <v>678</v>
      </c>
      <c r="O3106">
        <v>-646</v>
      </c>
      <c r="P3106">
        <v>95016</v>
      </c>
      <c r="Q3106">
        <v>198973</v>
      </c>
      <c r="R3106">
        <v>19</v>
      </c>
      <c r="S3106">
        <v>29948730</v>
      </c>
      <c r="U3106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3106" t="str">
        <f>IFERROR(MID(spotify_top_songs_audio_features[[#This Row],[artist_names]],SEARCH(",",spotify_top_songs_audio_features[[#This Row],[artist_names]])+2,99),"")</f>
        <v>Anne-Marie</v>
      </c>
      <c r="W3106" t="str">
        <f>spotify_top_songs_audio_features[[#This Row],[source]]</f>
        <v>Lauv</v>
      </c>
      <c r="X3106" s="1">
        <f>spotify_top_songs_audio_features[[#This Row],[streams]]</f>
        <v>29948730</v>
      </c>
      <c r="Y3106" t="str">
        <f>IF(Tabela2[[#This Row],[feat]]="","","Feat")</f>
        <v>Feat</v>
      </c>
      <c r="Z3106" s="17" t="str">
        <f>CONCATENATE(INT(spotify_top_songs_audio_features[[#This Row],[duration_ms]]/(60*1000)),":",MOD(INT(spotify_top_songs_audio_features[[#This Row],[duration_ms]]/1000),60))</f>
        <v>3:18</v>
      </c>
      <c r="AA31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106" t="str">
        <f>spotify_top_songs_audio_features[[#This Row],[track_name]]</f>
        <v>fuck, i'm lonely</v>
      </c>
    </row>
    <row r="3107" spans="1:28" x14ac:dyDescent="0.25">
      <c r="A3107" t="s">
        <v>13362</v>
      </c>
      <c r="B3107" t="s">
        <v>13363</v>
      </c>
      <c r="C3107" t="s">
        <v>5603</v>
      </c>
      <c r="D3107" t="s">
        <v>377</v>
      </c>
      <c r="E3107" t="s">
        <v>86</v>
      </c>
      <c r="F3107" t="s">
        <v>32</v>
      </c>
      <c r="G3107" t="s">
        <v>25</v>
      </c>
      <c r="H3107">
        <v>882</v>
      </c>
      <c r="I3107">
        <v>721</v>
      </c>
      <c r="J3107">
        <v>512</v>
      </c>
      <c r="K3107" t="s">
        <v>5811</v>
      </c>
      <c r="L3107">
        <v>0</v>
      </c>
      <c r="M3107">
        <v>989</v>
      </c>
      <c r="N3107">
        <v>97</v>
      </c>
      <c r="O3107">
        <v>-2851</v>
      </c>
      <c r="P3107">
        <v>120018</v>
      </c>
      <c r="Q3107">
        <v>132045</v>
      </c>
      <c r="R3107">
        <v>5</v>
      </c>
      <c r="S3107">
        <v>29943448</v>
      </c>
      <c r="U3107" t="str">
        <f>IFERROR(LEFT(spotify_top_songs_audio_features[[#This Row],[artist_names]],SEARCH(",",spotify_top_songs_audio_features[[#This Row],[artist_names]])-1),spotify_top_songs_audio_features[[#This Row],[artist_names]])</f>
        <v>Zé Felipe</v>
      </c>
      <c r="V3107" t="str">
        <f>IFERROR(MID(spotify_top_songs_audio_features[[#This Row],[artist_names]],SEARCH(",",spotify_top_songs_audio_features[[#This Row],[artist_names]])+2,99),"")</f>
        <v>MC Mari</v>
      </c>
      <c r="W3107" t="str">
        <f>spotify_top_songs_audio_features[[#This Row],[source]]</f>
        <v>Som Livre</v>
      </c>
      <c r="X3107" s="1">
        <f>spotify_top_songs_audio_features[[#This Row],[streams]]</f>
        <v>29943448</v>
      </c>
      <c r="Y3107" t="str">
        <f>IF(Tabela2[[#This Row],[feat]]="","","Feat")</f>
        <v>Feat</v>
      </c>
      <c r="Z3107" s="17" t="str">
        <f>CONCATENATE(INT(spotify_top_songs_audio_features[[#This Row],[duration_ms]]/(60*1000)),":",MOD(INT(spotify_top_songs_audio_features[[#This Row],[duration_ms]]/1000),60))</f>
        <v>2:12</v>
      </c>
      <c r="AA31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07" t="str">
        <f>spotify_top_songs_audio_features[[#This Row],[track_name]]</f>
        <v>Bandido</v>
      </c>
    </row>
    <row r="3108" spans="1:28" x14ac:dyDescent="0.25">
      <c r="A3108" t="s">
        <v>10656</v>
      </c>
      <c r="B3108" t="s">
        <v>10657</v>
      </c>
      <c r="C3108" t="s">
        <v>10658</v>
      </c>
      <c r="D3108" t="s">
        <v>220</v>
      </c>
      <c r="E3108" t="s">
        <v>31</v>
      </c>
      <c r="F3108" t="s">
        <v>32</v>
      </c>
      <c r="G3108" t="s">
        <v>25</v>
      </c>
      <c r="H3108">
        <v>771</v>
      </c>
      <c r="I3108">
        <v>765</v>
      </c>
      <c r="J3108">
        <v>508</v>
      </c>
      <c r="K3108" t="s">
        <v>6255</v>
      </c>
      <c r="L3108">
        <v>0</v>
      </c>
      <c r="M3108">
        <v>313</v>
      </c>
      <c r="N3108">
        <v>66</v>
      </c>
      <c r="O3108">
        <v>-3887</v>
      </c>
      <c r="P3108">
        <v>115984</v>
      </c>
      <c r="Q3108">
        <v>263013</v>
      </c>
      <c r="R3108">
        <v>11</v>
      </c>
      <c r="S3108">
        <v>29901654</v>
      </c>
      <c r="U3108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3108" t="str">
        <f>IFERROR(MID(spotify_top_songs_audio_features[[#This Row],[artist_names]],SEARCH(",",spotify_top_songs_audio_features[[#This Row],[artist_names]])+2,99),"")</f>
        <v>Anuel AA, J Balvin</v>
      </c>
      <c r="W3108" t="str">
        <f>spotify_top_songs_audio_features[[#This Row],[source]]</f>
        <v>UMLE - Latino</v>
      </c>
      <c r="X3108" s="1">
        <f>spotify_top_songs_audio_features[[#This Row],[streams]]</f>
        <v>29901654</v>
      </c>
      <c r="Y3108" t="str">
        <f>IF(Tabela2[[#This Row],[feat]]="","","Feat")</f>
        <v>Feat</v>
      </c>
      <c r="Z3108" s="17" t="str">
        <f>CONCATENATE(INT(spotify_top_songs_audio_features[[#This Row],[duration_ms]]/(60*1000)),":",MOD(INT(spotify_top_songs_audio_features[[#This Row],[duration_ms]]/1000),60))</f>
        <v>4:23</v>
      </c>
      <c r="AA31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08" t="str">
        <f>spotify_top_songs_audio_features[[#This Row],[track_name]]</f>
        <v>LOCATION</v>
      </c>
    </row>
    <row r="3109" spans="1:28" x14ac:dyDescent="0.25">
      <c r="A3109" t="s">
        <v>2193</v>
      </c>
      <c r="B3109" t="s">
        <v>2194</v>
      </c>
      <c r="C3109" t="s">
        <v>2195</v>
      </c>
      <c r="D3109" t="s">
        <v>42</v>
      </c>
      <c r="E3109" t="s">
        <v>31</v>
      </c>
      <c r="F3109" t="s">
        <v>24</v>
      </c>
      <c r="G3109" t="s">
        <v>25</v>
      </c>
      <c r="H3109">
        <v>908</v>
      </c>
      <c r="I3109">
        <v>524</v>
      </c>
      <c r="J3109">
        <v>181</v>
      </c>
      <c r="K3109" t="s">
        <v>2196</v>
      </c>
      <c r="L3109">
        <v>678</v>
      </c>
      <c r="M3109">
        <v>383</v>
      </c>
      <c r="N3109">
        <v>109</v>
      </c>
      <c r="O3109">
        <v>-7955</v>
      </c>
      <c r="P3109">
        <v>138015</v>
      </c>
      <c r="Q3109">
        <v>224285</v>
      </c>
      <c r="R3109">
        <v>20</v>
      </c>
      <c r="S3109">
        <v>29888896</v>
      </c>
      <c r="U3109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3109" t="str">
        <f>IFERROR(MID(spotify_top_songs_audio_features[[#This Row],[artist_names]],SEARCH(",",spotify_top_songs_audio_features[[#This Row],[artist_names]])+2,99),"")</f>
        <v>21 Savage</v>
      </c>
      <c r="W3109" t="str">
        <f>spotify_top_songs_audio_features[[#This Row],[source]]</f>
        <v>Atlantic/KSR</v>
      </c>
      <c r="X3109" s="1">
        <f>spotify_top_songs_audio_features[[#This Row],[streams]]</f>
        <v>29888896</v>
      </c>
      <c r="Y3109" t="str">
        <f>IF(Tabela2[[#This Row],[feat]]="","","Feat")</f>
        <v>Feat</v>
      </c>
      <c r="Z3109" s="17" t="str">
        <f>CONCATENATE(INT(spotify_top_songs_audio_features[[#This Row],[duration_ms]]/(60*1000)),":",MOD(INT(spotify_top_songs_audio_features[[#This Row],[duration_ms]]/1000),60))</f>
        <v>3:44</v>
      </c>
      <c r="AA31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09" t="str">
        <f>spotify_top_songs_audio_features[[#This Row],[track_name]]</f>
        <v>Bartier Cardi (feat. 21 Savage)</v>
      </c>
    </row>
    <row r="3110" spans="1:28" x14ac:dyDescent="0.25">
      <c r="A3110" t="s">
        <v>11188</v>
      </c>
      <c r="B3110" t="s">
        <v>11189</v>
      </c>
      <c r="C3110" t="s">
        <v>11190</v>
      </c>
      <c r="D3110" t="s">
        <v>2549</v>
      </c>
      <c r="E3110" t="s">
        <v>43</v>
      </c>
      <c r="F3110" t="s">
        <v>24</v>
      </c>
      <c r="G3110" t="s">
        <v>25</v>
      </c>
      <c r="H3110">
        <v>611</v>
      </c>
      <c r="I3110">
        <v>7</v>
      </c>
      <c r="J3110">
        <v>436</v>
      </c>
      <c r="K3110" t="s">
        <v>2517</v>
      </c>
      <c r="L3110">
        <v>0</v>
      </c>
      <c r="M3110">
        <v>549</v>
      </c>
      <c r="N3110">
        <v>213</v>
      </c>
      <c r="O3110">
        <v>-5331</v>
      </c>
      <c r="P3110">
        <v>104981</v>
      </c>
      <c r="Q3110">
        <v>220573</v>
      </c>
      <c r="R3110">
        <v>8</v>
      </c>
      <c r="S3110">
        <v>29887071</v>
      </c>
      <c r="U3110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3110" t="str">
        <f>IFERROR(MID(spotify_top_songs_audio_features[[#This Row],[artist_names]],SEARCH(",",spotify_top_songs_audio_features[[#This Row],[artist_names]])+2,99),"")</f>
        <v>Bipolar Sunshine</v>
      </c>
      <c r="W3110" t="str">
        <f>spotify_top_songs_audio_features[[#This Row],[source]]</f>
        <v>DJ Snake Def Jam</v>
      </c>
      <c r="X3110" s="1">
        <f>spotify_top_songs_audio_features[[#This Row],[streams]]</f>
        <v>29887071</v>
      </c>
      <c r="Y3110" t="str">
        <f>IF(Tabela2[[#This Row],[feat]]="","","Feat")</f>
        <v>Feat</v>
      </c>
      <c r="Z3110" s="17" t="str">
        <f>CONCATENATE(INT(spotify_top_songs_audio_features[[#This Row],[duration_ms]]/(60*1000)),":",MOD(INT(spotify_top_songs_audio_features[[#This Row],[duration_ms]]/1000),60))</f>
        <v>3:40</v>
      </c>
      <c r="AA31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110" t="str">
        <f>spotify_top_songs_audio_features[[#This Row],[track_name]]</f>
        <v>Middle</v>
      </c>
    </row>
    <row r="3111" spans="1:28" x14ac:dyDescent="0.25">
      <c r="A3111" t="s">
        <v>16582</v>
      </c>
      <c r="B3111" t="s">
        <v>499</v>
      </c>
      <c r="C3111" t="s">
        <v>16583</v>
      </c>
      <c r="D3111" t="s">
        <v>16584</v>
      </c>
      <c r="E3111" t="s">
        <v>31</v>
      </c>
      <c r="F3111" t="s">
        <v>24</v>
      </c>
      <c r="G3111" t="s">
        <v>25</v>
      </c>
      <c r="H3111">
        <v>745</v>
      </c>
      <c r="I3111">
        <v>663</v>
      </c>
      <c r="J3111">
        <v>423</v>
      </c>
      <c r="K3111" t="s">
        <v>16267</v>
      </c>
      <c r="L3111">
        <v>0</v>
      </c>
      <c r="M3111">
        <v>213</v>
      </c>
      <c r="N3111">
        <v>686</v>
      </c>
      <c r="O3111">
        <v>-5056</v>
      </c>
      <c r="P3111">
        <v>167137</v>
      </c>
      <c r="Q3111">
        <v>192819</v>
      </c>
      <c r="R3111">
        <v>2</v>
      </c>
      <c r="S3111">
        <v>29852881</v>
      </c>
      <c r="U3111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3111" t="str">
        <f>IFERROR(MID(spotify_top_songs_audio_features[[#This Row],[artist_names]],SEARCH(",",spotify_top_songs_audio_features[[#This Row],[artist_names]])+2,99),"")</f>
        <v/>
      </c>
      <c r="W3111" t="str">
        <f>spotify_top_songs_audio_features[[#This Row],[source]]</f>
        <v>Hot Girl Productions</v>
      </c>
      <c r="X3111" s="1">
        <f>spotify_top_songs_audio_features[[#This Row],[streams]]</f>
        <v>29852881</v>
      </c>
      <c r="Y3111" t="str">
        <f>IF(Tabela2[[#This Row],[feat]]="","","Feat")</f>
        <v/>
      </c>
      <c r="Z3111" s="17" t="str">
        <f>CONCATENATE(INT(spotify_top_songs_audio_features[[#This Row],[duration_ms]]/(60*1000)),":",MOD(INT(spotify_top_songs_audio_features[[#This Row],[duration_ms]]/1000),60))</f>
        <v>3:12</v>
      </c>
      <c r="AA31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11" t="str">
        <f>spotify_top_songs_audio_features[[#This Row],[track_name]]</f>
        <v>HISS</v>
      </c>
    </row>
    <row r="3112" spans="1:28" x14ac:dyDescent="0.25">
      <c r="A3112" t="s">
        <v>16377</v>
      </c>
      <c r="B3112" t="s">
        <v>16378</v>
      </c>
      <c r="C3112" t="s">
        <v>16379</v>
      </c>
      <c r="D3112" t="s">
        <v>2418</v>
      </c>
      <c r="E3112" t="s">
        <v>86</v>
      </c>
      <c r="F3112" t="s">
        <v>32</v>
      </c>
      <c r="G3112" t="s">
        <v>25</v>
      </c>
      <c r="H3112">
        <v>819</v>
      </c>
      <c r="I3112">
        <v>654</v>
      </c>
      <c r="J3112">
        <v>136</v>
      </c>
      <c r="K3112" t="s">
        <v>13607</v>
      </c>
      <c r="L3112">
        <v>0</v>
      </c>
      <c r="M3112">
        <v>996</v>
      </c>
      <c r="N3112">
        <v>455</v>
      </c>
      <c r="O3112">
        <v>-6665</v>
      </c>
      <c r="P3112">
        <v>133503</v>
      </c>
      <c r="Q3112">
        <v>188563</v>
      </c>
      <c r="R3112">
        <v>4</v>
      </c>
      <c r="S3112">
        <v>29799004</v>
      </c>
      <c r="U3112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3112" t="str">
        <f>IFERROR(MID(spotify_top_songs_audio_features[[#This Row],[artist_names]],SEARCH(",",spotify_top_songs_audio_features[[#This Row],[artist_names]])+2,99),"")</f>
        <v>London On Da Track, Roddy Ricch, Gunna</v>
      </c>
      <c r="W3112" t="str">
        <f>spotify_top_songs_audio_features[[#This Row],[source]]</f>
        <v>Highbridge the Label / Atlantic Records</v>
      </c>
      <c r="X3112" s="1">
        <f>spotify_top_songs_audio_features[[#This Row],[streams]]</f>
        <v>29799004</v>
      </c>
      <c r="Y3112" t="str">
        <f>IF(Tabela2[[#This Row],[feat]]="","","Feat")</f>
        <v>Feat</v>
      </c>
      <c r="Z3112" s="17" t="str">
        <f>CONCATENATE(INT(spotify_top_songs_audio_features[[#This Row],[duration_ms]]/(60*1000)),":",MOD(INT(spotify_top_songs_audio_features[[#This Row],[duration_ms]]/1000),60))</f>
        <v>3:8</v>
      </c>
      <c r="AA31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12" t="str">
        <f>spotify_top_songs_audio_features[[#This Row],[track_name]]</f>
        <v>Numbers (feat. Roddy Ricch, Gunna and London On Da Track)</v>
      </c>
    </row>
    <row r="3113" spans="1:28" x14ac:dyDescent="0.25">
      <c r="A3113" t="s">
        <v>12334</v>
      </c>
      <c r="B3113" t="s">
        <v>12335</v>
      </c>
      <c r="C3113" t="s">
        <v>10394</v>
      </c>
      <c r="D3113" t="s">
        <v>666</v>
      </c>
      <c r="E3113" t="s">
        <v>177</v>
      </c>
      <c r="F3113" t="s">
        <v>32</v>
      </c>
      <c r="G3113" t="s">
        <v>25</v>
      </c>
      <c r="H3113">
        <v>663</v>
      </c>
      <c r="I3113">
        <v>559</v>
      </c>
      <c r="J3113">
        <v>391</v>
      </c>
      <c r="K3113" t="s">
        <v>708</v>
      </c>
      <c r="L3113">
        <v>894</v>
      </c>
      <c r="M3113">
        <v>108</v>
      </c>
      <c r="N3113">
        <v>296</v>
      </c>
      <c r="O3113">
        <v>-12876</v>
      </c>
      <c r="P3113">
        <v>145007</v>
      </c>
      <c r="Q3113">
        <v>206385</v>
      </c>
      <c r="R3113">
        <v>4</v>
      </c>
      <c r="S3113">
        <v>29777746</v>
      </c>
      <c r="U3113" t="str">
        <f>IFERROR(LEFT(spotify_top_songs_audio_features[[#This Row],[artist_names]],SEARCH(",",spotify_top_songs_audio_features[[#This Row],[artist_names]])-1),spotify_top_songs_audio_features[[#This Row],[artist_names]])</f>
        <v>southstar</v>
      </c>
      <c r="V3113" t="str">
        <f>IFERROR(MID(spotify_top_songs_audio_features[[#This Row],[artist_names]],SEARCH(",",spotify_top_songs_audio_features[[#This Row],[artist_names]])+2,99),"")</f>
        <v/>
      </c>
      <c r="W3113" t="str">
        <f>spotify_top_songs_audio_features[[#This Row],[source]]</f>
        <v>Columbia/B1 Recordings</v>
      </c>
      <c r="X3113" s="1">
        <f>spotify_top_songs_audio_features[[#This Row],[streams]]</f>
        <v>29777746</v>
      </c>
      <c r="Y3113" t="str">
        <f>IF(Tabela2[[#This Row],[feat]]="","","Feat")</f>
        <v/>
      </c>
      <c r="Z3113" s="17" t="str">
        <f>CONCATENATE(INT(spotify_top_songs_audio_features[[#This Row],[duration_ms]]/(60*1000)),":",MOD(INT(spotify_top_songs_audio_features[[#This Row],[duration_ms]]/1000),60))</f>
        <v>3:26</v>
      </c>
      <c r="AA31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113" t="str">
        <f>spotify_top_songs_audio_features[[#This Row],[track_name]]</f>
        <v>Miss You</v>
      </c>
    </row>
    <row r="3114" spans="1:28" x14ac:dyDescent="0.25">
      <c r="A3114" t="s">
        <v>11714</v>
      </c>
      <c r="B3114" t="s">
        <v>8414</v>
      </c>
      <c r="C3114" t="s">
        <v>8415</v>
      </c>
      <c r="D3114" t="s">
        <v>282</v>
      </c>
      <c r="E3114" t="s">
        <v>102</v>
      </c>
      <c r="F3114" t="s">
        <v>24</v>
      </c>
      <c r="G3114" t="s">
        <v>25</v>
      </c>
      <c r="H3114">
        <v>507</v>
      </c>
      <c r="I3114">
        <v>644</v>
      </c>
      <c r="J3114">
        <v>641</v>
      </c>
      <c r="K3114" t="s">
        <v>1398</v>
      </c>
      <c r="L3114">
        <v>0</v>
      </c>
      <c r="M3114">
        <v>217</v>
      </c>
      <c r="N3114">
        <v>172</v>
      </c>
      <c r="O3114">
        <v>-7485</v>
      </c>
      <c r="P3114">
        <v>179913</v>
      </c>
      <c r="Q3114">
        <v>211267</v>
      </c>
      <c r="R3114">
        <v>5</v>
      </c>
      <c r="S3114">
        <v>29772405</v>
      </c>
      <c r="U3114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3114" t="str">
        <f>IFERROR(MID(spotify_top_songs_audio_features[[#This Row],[artist_names]],SEARCH(",",spotify_top_songs_audio_features[[#This Row],[artist_names]])+2,99),"")</f>
        <v>The Weeknd, Travis Scott, Game of Thrones</v>
      </c>
      <c r="W3114" t="str">
        <f>spotify_top_songs_audio_features[[#This Row],[source]]</f>
        <v>Columbia</v>
      </c>
      <c r="X3114" s="1">
        <f>spotify_top_songs_audio_features[[#This Row],[streams]]</f>
        <v>29772405</v>
      </c>
      <c r="Y3114" t="str">
        <f>IF(Tabela2[[#This Row],[feat]]="","","Feat")</f>
        <v>Feat</v>
      </c>
      <c r="Z3114" s="17" t="str">
        <f>CONCATENATE(INT(spotify_top_songs_audio_features[[#This Row],[duration_ms]]/(60*1000)),":",MOD(INT(spotify_top_songs_audio_features[[#This Row],[duration_ms]]/1000),60))</f>
        <v>3:31</v>
      </c>
      <c r="AA31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114" t="str">
        <f>spotify_top_songs_audio_features[[#This Row],[track_name]]</f>
        <v>Power is Power (feat. The Weeknd &amp; Travis Scott)</v>
      </c>
    </row>
    <row r="3115" spans="1:28" x14ac:dyDescent="0.25">
      <c r="A3115" t="s">
        <v>15136</v>
      </c>
      <c r="B3115" t="s">
        <v>284</v>
      </c>
      <c r="C3115" t="s">
        <v>13034</v>
      </c>
      <c r="D3115" t="s">
        <v>397</v>
      </c>
      <c r="E3115" t="s">
        <v>113</v>
      </c>
      <c r="F3115" t="s">
        <v>24</v>
      </c>
      <c r="G3115" t="s">
        <v>25</v>
      </c>
      <c r="H3115">
        <v>794</v>
      </c>
      <c r="I3115">
        <v>735</v>
      </c>
      <c r="J3115">
        <v>54</v>
      </c>
      <c r="K3115" t="s">
        <v>867</v>
      </c>
      <c r="L3115">
        <v>578</v>
      </c>
      <c r="M3115">
        <v>112</v>
      </c>
      <c r="N3115">
        <v>223</v>
      </c>
      <c r="O3115">
        <v>-4204</v>
      </c>
      <c r="P3115">
        <v>107374</v>
      </c>
      <c r="Q3115">
        <v>234373</v>
      </c>
      <c r="R3115">
        <v>2</v>
      </c>
      <c r="S3115">
        <v>29742580</v>
      </c>
      <c r="U311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115" t="str">
        <f>IFERROR(MID(spotify_top_songs_audio_features[[#This Row],[artist_names]],SEARCH(",",spotify_top_songs_audio_features[[#This Row],[artist_names]])+2,99),"")</f>
        <v/>
      </c>
      <c r="W3115" t="str">
        <f>spotify_top_songs_audio_features[[#This Row],[source]]</f>
        <v>Cash Money Records/Young Money Ent./Universal Rec.</v>
      </c>
      <c r="X3115" s="1">
        <f>spotify_top_songs_audio_features[[#This Row],[streams]]</f>
        <v>29742580</v>
      </c>
      <c r="Y3115" t="str">
        <f>IF(Tabela2[[#This Row],[feat]]="","","Feat")</f>
        <v/>
      </c>
      <c r="Z3115" s="17" t="str">
        <f>CONCATENATE(INT(spotify_top_songs_audio_features[[#This Row],[duration_ms]]/(60*1000)),":",MOD(INT(spotify_top_songs_audio_features[[#This Row],[duration_ms]]/1000),60))</f>
        <v>3:54</v>
      </c>
      <c r="AA31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115" t="str">
        <f>spotify_top_songs_audio_features[[#This Row],[track_name]]</f>
        <v>Signs</v>
      </c>
    </row>
    <row r="3116" spans="1:28" x14ac:dyDescent="0.25">
      <c r="A3116" t="s">
        <v>15529</v>
      </c>
      <c r="B3116" t="s">
        <v>15530</v>
      </c>
      <c r="C3116" t="s">
        <v>15531</v>
      </c>
      <c r="D3116" t="s">
        <v>2028</v>
      </c>
      <c r="E3116" t="s">
        <v>86</v>
      </c>
      <c r="F3116" t="s">
        <v>32</v>
      </c>
      <c r="G3116" t="s">
        <v>25</v>
      </c>
      <c r="H3116">
        <v>618</v>
      </c>
      <c r="I3116">
        <v>66</v>
      </c>
      <c r="J3116">
        <v>372</v>
      </c>
      <c r="K3116" t="s">
        <v>8505</v>
      </c>
      <c r="L3116">
        <v>2.0699999999999999E-4</v>
      </c>
      <c r="M3116">
        <v>325</v>
      </c>
      <c r="N3116">
        <v>408</v>
      </c>
      <c r="O3116">
        <v>-814</v>
      </c>
      <c r="P3116">
        <v>1050</v>
      </c>
      <c r="Q3116">
        <v>210944</v>
      </c>
      <c r="R3116">
        <v>5</v>
      </c>
      <c r="S3116">
        <v>29733764</v>
      </c>
      <c r="U3116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3116" t="str">
        <f>IFERROR(MID(spotify_top_songs_audio_features[[#This Row],[artist_names]],SEARCH(",",spotify_top_songs_audio_features[[#This Row],[artist_names]])+2,99),"")</f>
        <v>Chelsea Cutler</v>
      </c>
      <c r="W3116" t="str">
        <f>spotify_top_songs_audio_features[[#This Row],[source]]</f>
        <v>Kygo</v>
      </c>
      <c r="X3116" s="1">
        <f>spotify_top_songs_audio_features[[#This Row],[streams]]</f>
        <v>29733764</v>
      </c>
      <c r="Y3116" t="str">
        <f>IF(Tabela2[[#This Row],[feat]]="","","Feat")</f>
        <v>Feat</v>
      </c>
      <c r="Z3116" s="17" t="str">
        <f>CONCATENATE(INT(spotify_top_songs_audio_features[[#This Row],[duration_ms]]/(60*1000)),":",MOD(INT(spotify_top_songs_audio_features[[#This Row],[duration_ms]]/1000),60))</f>
        <v>3:30</v>
      </c>
      <c r="AA31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16" t="str">
        <f>spotify_top_songs_audio_features[[#This Row],[track_name]]</f>
        <v>Not Ok</v>
      </c>
    </row>
    <row r="3117" spans="1:28" x14ac:dyDescent="0.25">
      <c r="A3117" t="s">
        <v>9341</v>
      </c>
      <c r="B3117" t="s">
        <v>504</v>
      </c>
      <c r="C3117" t="s">
        <v>9342</v>
      </c>
      <c r="D3117" t="s">
        <v>506</v>
      </c>
      <c r="E3117" t="s">
        <v>102</v>
      </c>
      <c r="F3117" t="s">
        <v>32</v>
      </c>
      <c r="G3117" t="s">
        <v>25</v>
      </c>
      <c r="H3117">
        <v>377</v>
      </c>
      <c r="I3117">
        <v>651</v>
      </c>
      <c r="J3117">
        <v>588</v>
      </c>
      <c r="K3117" t="s">
        <v>9343</v>
      </c>
      <c r="L3117">
        <v>5.3099999999999996E-3</v>
      </c>
      <c r="M3117">
        <v>174</v>
      </c>
      <c r="N3117">
        <v>851</v>
      </c>
      <c r="O3117">
        <v>-5437</v>
      </c>
      <c r="P3117">
        <v>129698</v>
      </c>
      <c r="Q3117">
        <v>219742</v>
      </c>
      <c r="R3117">
        <v>4</v>
      </c>
      <c r="S3117">
        <v>29685108</v>
      </c>
      <c r="U3117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3117" t="str">
        <f>IFERROR(MID(spotify_top_songs_audio_features[[#This Row],[artist_names]],SEARCH(",",spotify_top_songs_audio_features[[#This Row],[artist_names]])+2,99),"")</f>
        <v/>
      </c>
      <c r="W3117" t="str">
        <f>spotify_top_songs_audio_features[[#This Row],[source]]</f>
        <v>Syco Music/Epic</v>
      </c>
      <c r="X3117" s="1">
        <f>spotify_top_songs_audio_features[[#This Row],[streams]]</f>
        <v>29685108</v>
      </c>
      <c r="Y3117" t="str">
        <f>IF(Tabela2[[#This Row],[feat]]="","","Feat")</f>
        <v/>
      </c>
      <c r="Z3117" s="17" t="str">
        <f>CONCATENATE(INT(spotify_top_songs_audio_features[[#This Row],[duration_ms]]/(60*1000)),":",MOD(INT(spotify_top_songs_audio_features[[#This Row],[duration_ms]]/1000),60))</f>
        <v>3:39</v>
      </c>
      <c r="AA31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117" t="str">
        <f>spotify_top_songs_audio_features[[#This Row],[track_name]]</f>
        <v>Shameless</v>
      </c>
    </row>
    <row r="3118" spans="1:28" x14ac:dyDescent="0.25">
      <c r="A3118" t="s">
        <v>8965</v>
      </c>
      <c r="B3118" t="s">
        <v>621</v>
      </c>
      <c r="C3118" t="s">
        <v>8966</v>
      </c>
      <c r="D3118" t="s">
        <v>621</v>
      </c>
      <c r="E3118" t="s">
        <v>469</v>
      </c>
      <c r="F3118" t="s">
        <v>24</v>
      </c>
      <c r="G3118" t="s">
        <v>25</v>
      </c>
      <c r="H3118">
        <v>696</v>
      </c>
      <c r="I3118">
        <v>693</v>
      </c>
      <c r="J3118">
        <v>44</v>
      </c>
      <c r="K3118" t="s">
        <v>364</v>
      </c>
      <c r="L3118">
        <v>0</v>
      </c>
      <c r="M3118">
        <v>122</v>
      </c>
      <c r="N3118">
        <v>601</v>
      </c>
      <c r="O3118">
        <v>-464</v>
      </c>
      <c r="P3118">
        <v>126025</v>
      </c>
      <c r="Q3118">
        <v>194755</v>
      </c>
      <c r="R3118">
        <v>6</v>
      </c>
      <c r="S3118">
        <v>29683969</v>
      </c>
      <c r="U3118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3118" t="str">
        <f>IFERROR(MID(spotify_top_songs_audio_features[[#This Row],[artist_names]],SEARCH(",",spotify_top_songs_audio_features[[#This Row],[artist_names]])+2,99),"")</f>
        <v/>
      </c>
      <c r="W3118" t="str">
        <f>spotify_top_songs_audio_features[[#This Row],[source]]</f>
        <v>Lauv</v>
      </c>
      <c r="X3118" s="1">
        <f>spotify_top_songs_audio_features[[#This Row],[streams]]</f>
        <v>29683969</v>
      </c>
      <c r="Y3118" t="str">
        <f>IF(Tabela2[[#This Row],[feat]]="","","Feat")</f>
        <v/>
      </c>
      <c r="Z3118" s="17" t="str">
        <f>CONCATENATE(INT(spotify_top_songs_audio_features[[#This Row],[duration_ms]]/(60*1000)),":",MOD(INT(spotify_top_songs_audio_features[[#This Row],[duration_ms]]/1000),60))</f>
        <v>3:14</v>
      </c>
      <c r="AA31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118" t="str">
        <f>spotify_top_songs_audio_features[[#This Row],[track_name]]</f>
        <v>Enemies</v>
      </c>
    </row>
    <row r="3119" spans="1:28" x14ac:dyDescent="0.25">
      <c r="A3119" t="s">
        <v>8259</v>
      </c>
      <c r="B3119" t="s">
        <v>5646</v>
      </c>
      <c r="C3119" t="s">
        <v>8260</v>
      </c>
      <c r="D3119" t="s">
        <v>48</v>
      </c>
      <c r="E3119" t="s">
        <v>58</v>
      </c>
      <c r="F3119" t="s">
        <v>32</v>
      </c>
      <c r="G3119" t="s">
        <v>25</v>
      </c>
      <c r="H3119">
        <v>712</v>
      </c>
      <c r="I3119">
        <v>556</v>
      </c>
      <c r="J3119">
        <v>531</v>
      </c>
      <c r="K3119" t="s">
        <v>8261</v>
      </c>
      <c r="L3119">
        <v>5.0400000000000002E-3</v>
      </c>
      <c r="M3119">
        <v>527</v>
      </c>
      <c r="N3119">
        <v>22</v>
      </c>
      <c r="O3119">
        <v>-7214</v>
      </c>
      <c r="P3119">
        <v>90494</v>
      </c>
      <c r="Q3119">
        <v>193293</v>
      </c>
      <c r="R3119">
        <v>4</v>
      </c>
      <c r="S3119">
        <v>29667692</v>
      </c>
      <c r="U3119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3119" t="str">
        <f>IFERROR(MID(spotify_top_songs_audio_features[[#This Row],[artist_names]],SEARCH(",",spotify_top_songs_audio_features[[#This Row],[artist_names]])+2,99),"")</f>
        <v/>
      </c>
      <c r="W3119" t="str">
        <f>spotify_top_songs_audio_features[[#This Row],[source]]</f>
        <v>Republic Records</v>
      </c>
      <c r="X3119" s="1">
        <f>spotify_top_songs_audio_features[[#This Row],[streams]]</f>
        <v>29667692</v>
      </c>
      <c r="Y3119" t="str">
        <f>IF(Tabela2[[#This Row],[feat]]="","","Feat")</f>
        <v/>
      </c>
      <c r="Z3119" s="17" t="str">
        <f>CONCATENATE(INT(spotify_top_songs_audio_features[[#This Row],[duration_ms]]/(60*1000)),":",MOD(INT(spotify_top_songs_audio_features[[#This Row],[duration_ms]]/1000),60))</f>
        <v>3:13</v>
      </c>
      <c r="AA31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119" t="str">
        <f>spotify_top_songs_audio_features[[#This Row],[track_name]]</f>
        <v>Tequila Shots</v>
      </c>
    </row>
    <row r="3120" spans="1:28" x14ac:dyDescent="0.25">
      <c r="A3120" t="s">
        <v>1979</v>
      </c>
      <c r="B3120" t="s">
        <v>1980</v>
      </c>
      <c r="C3120" t="s">
        <v>1981</v>
      </c>
      <c r="D3120" t="s">
        <v>1980</v>
      </c>
      <c r="E3120" t="s">
        <v>31</v>
      </c>
      <c r="F3120" t="s">
        <v>24</v>
      </c>
      <c r="G3120" t="s">
        <v>25</v>
      </c>
      <c r="H3120">
        <v>795</v>
      </c>
      <c r="I3120">
        <v>507</v>
      </c>
      <c r="J3120">
        <v>303</v>
      </c>
      <c r="K3120" t="s">
        <v>1982</v>
      </c>
      <c r="L3120">
        <v>0</v>
      </c>
      <c r="M3120">
        <v>272</v>
      </c>
      <c r="N3120">
        <v>48</v>
      </c>
      <c r="O3120">
        <v>-806</v>
      </c>
      <c r="P3120">
        <v>146771</v>
      </c>
      <c r="Q3120">
        <v>88304</v>
      </c>
      <c r="R3120">
        <v>3</v>
      </c>
      <c r="S3120">
        <v>29604714</v>
      </c>
      <c r="U3120" t="str">
        <f>IFERROR(LEFT(spotify_top_songs_audio_features[[#This Row],[artist_names]],SEARCH(",",spotify_top_songs_audio_features[[#This Row],[artist_names]])-1),spotify_top_songs_audio_features[[#This Row],[artist_names]])</f>
        <v>Lil Mabu</v>
      </c>
      <c r="V3120" t="str">
        <f>IFERROR(MID(spotify_top_songs_audio_features[[#This Row],[artist_names]],SEARCH(",",spotify_top_songs_audio_features[[#This Row],[artist_names]])+2,99),"")</f>
        <v/>
      </c>
      <c r="W3120" t="str">
        <f>spotify_top_songs_audio_features[[#This Row],[source]]</f>
        <v>Lil Mabu</v>
      </c>
      <c r="X3120" s="1">
        <f>spotify_top_songs_audio_features[[#This Row],[streams]]</f>
        <v>29604714</v>
      </c>
      <c r="Y3120" t="str">
        <f>IF(Tabela2[[#This Row],[feat]]="","","Feat")</f>
        <v/>
      </c>
      <c r="Z3120" s="17" t="str">
        <f>CONCATENATE(INT(spotify_top_songs_audio_features[[#This Row],[duration_ms]]/(60*1000)),":",MOD(INT(spotify_top_songs_audio_features[[#This Row],[duration_ms]]/1000),60))</f>
        <v>1:28</v>
      </c>
      <c r="AA31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20" t="str">
        <f>spotify_top_songs_audio_features[[#This Row],[track_name]]</f>
        <v>MATHEMATICAL DISRESPECT</v>
      </c>
    </row>
    <row r="3121" spans="1:28" x14ac:dyDescent="0.25">
      <c r="A3121" t="s">
        <v>5416</v>
      </c>
      <c r="B3121" t="s">
        <v>284</v>
      </c>
      <c r="C3121" t="s">
        <v>5417</v>
      </c>
      <c r="D3121" t="s">
        <v>1092</v>
      </c>
      <c r="E3121" t="s">
        <v>31</v>
      </c>
      <c r="F3121" t="s">
        <v>24</v>
      </c>
      <c r="G3121" t="s">
        <v>25</v>
      </c>
      <c r="H3121">
        <v>487</v>
      </c>
      <c r="I3121">
        <v>85</v>
      </c>
      <c r="J3121">
        <v>25</v>
      </c>
      <c r="K3121" t="s">
        <v>5418</v>
      </c>
      <c r="L3121">
        <v>0</v>
      </c>
      <c r="M3121">
        <v>142</v>
      </c>
      <c r="N3121">
        <v>523</v>
      </c>
      <c r="O3121">
        <v>-5427</v>
      </c>
      <c r="P3121">
        <v>152102</v>
      </c>
      <c r="Q3121">
        <v>216333</v>
      </c>
      <c r="R3121">
        <v>3</v>
      </c>
      <c r="S3121">
        <v>29602884</v>
      </c>
      <c r="U3121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121" t="str">
        <f>IFERROR(MID(spotify_top_songs_audio_features[[#This Row],[artist_names]],SEARCH(",",spotify_top_songs_audio_features[[#This Row],[artist_names]])+2,99),"")</f>
        <v/>
      </c>
      <c r="W3121" t="str">
        <f>spotify_top_songs_audio_features[[#This Row],[source]]</f>
        <v>Cash Money/Drake LP6</v>
      </c>
      <c r="X3121" s="1">
        <f>spotify_top_songs_audio_features[[#This Row],[streams]]</f>
        <v>29602884</v>
      </c>
      <c r="Y3121" t="str">
        <f>IF(Tabela2[[#This Row],[feat]]="","","Feat")</f>
        <v/>
      </c>
      <c r="Z3121" s="17" t="str">
        <f>CONCATENATE(INT(spotify_top_songs_audio_features[[#This Row],[duration_ms]]/(60*1000)),":",MOD(INT(spotify_top_songs_audio_features[[#This Row],[duration_ms]]/1000),60))</f>
        <v>3:36</v>
      </c>
      <c r="AA31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21" t="str">
        <f>spotify_top_songs_audio_features[[#This Row],[track_name]]</f>
        <v>Sandra’s Rose</v>
      </c>
    </row>
    <row r="3122" spans="1:28" x14ac:dyDescent="0.25">
      <c r="A3122" t="s">
        <v>8360</v>
      </c>
      <c r="B3122" t="s">
        <v>6050</v>
      </c>
      <c r="C3122" t="s">
        <v>8361</v>
      </c>
      <c r="D3122" t="s">
        <v>423</v>
      </c>
      <c r="E3122" t="s">
        <v>142</v>
      </c>
      <c r="F3122" t="s">
        <v>24</v>
      </c>
      <c r="G3122" t="s">
        <v>152</v>
      </c>
      <c r="H3122">
        <v>507</v>
      </c>
      <c r="I3122">
        <v>429</v>
      </c>
      <c r="J3122">
        <v>326</v>
      </c>
      <c r="K3122" t="s">
        <v>4382</v>
      </c>
      <c r="L3122">
        <v>0</v>
      </c>
      <c r="M3122">
        <v>109</v>
      </c>
      <c r="N3122">
        <v>744</v>
      </c>
      <c r="O3122">
        <v>-7726</v>
      </c>
      <c r="P3122">
        <v>910</v>
      </c>
      <c r="Q3122">
        <v>273578</v>
      </c>
      <c r="R3122">
        <v>2</v>
      </c>
      <c r="S3122">
        <v>29579846</v>
      </c>
      <c r="U312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122" t="str">
        <f>IFERROR(MID(spotify_top_songs_audio_features[[#This Row],[artist_names]],SEARCH(",",spotify_top_songs_audio_features[[#This Row],[artist_names]])+2,99),"")</f>
        <v>Future</v>
      </c>
      <c r="W3122" t="str">
        <f>spotify_top_songs_audio_features[[#This Row],[source]]</f>
        <v>OVO</v>
      </c>
      <c r="X3122" s="1">
        <f>spotify_top_songs_audio_features[[#This Row],[streams]]</f>
        <v>29579846</v>
      </c>
      <c r="Y3122" t="str">
        <f>IF(Tabela2[[#This Row],[feat]]="","","Feat")</f>
        <v>Feat</v>
      </c>
      <c r="Z3122" s="17" t="str">
        <f>CONCATENATE(INT(spotify_top_songs_audio_features[[#This Row],[duration_ms]]/(60*1000)),":",MOD(INT(spotify_top_songs_audio_features[[#This Row],[duration_ms]]/1000),60))</f>
        <v>4:33</v>
      </c>
      <c r="AA31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122" t="str">
        <f>spotify_top_songs_audio_features[[#This Row],[track_name]]</f>
        <v>N 2 Deep</v>
      </c>
    </row>
    <row r="3123" spans="1:28" x14ac:dyDescent="0.25">
      <c r="A3123" t="s">
        <v>15817</v>
      </c>
      <c r="B3123" t="s">
        <v>15818</v>
      </c>
      <c r="C3123" t="s">
        <v>15819</v>
      </c>
      <c r="D3123" t="s">
        <v>15820</v>
      </c>
      <c r="E3123" t="s">
        <v>97</v>
      </c>
      <c r="F3123" t="s">
        <v>32</v>
      </c>
      <c r="G3123" t="s">
        <v>25</v>
      </c>
      <c r="H3123">
        <v>876</v>
      </c>
      <c r="I3123">
        <v>733</v>
      </c>
      <c r="J3123">
        <v>333</v>
      </c>
      <c r="K3123" t="s">
        <v>13416</v>
      </c>
      <c r="L3123">
        <v>0</v>
      </c>
      <c r="M3123">
        <v>999</v>
      </c>
      <c r="N3123">
        <v>962</v>
      </c>
      <c r="O3123">
        <v>-4478</v>
      </c>
      <c r="P3123">
        <v>154904</v>
      </c>
      <c r="Q3123">
        <v>148630</v>
      </c>
      <c r="R3123">
        <v>6</v>
      </c>
      <c r="S3123">
        <v>29565841</v>
      </c>
      <c r="U3123" t="str">
        <f>IFERROR(LEFT(spotify_top_songs_audio_features[[#This Row],[artist_names]],SEARCH(",",spotify_top_songs_audio_features[[#This Row],[artist_names]])-1),spotify_top_songs_audio_features[[#This Row],[artist_names]])</f>
        <v>YoungBoy Never Broke Again</v>
      </c>
      <c r="V3123" t="str">
        <f>IFERROR(MID(spotify_top_songs_audio_features[[#This Row],[artist_names]],SEARCH(",",spotify_top_songs_audio_features[[#This Row],[artist_names]])+2,99),"")</f>
        <v/>
      </c>
      <c r="W3123" t="str">
        <f>spotify_top_songs_audio_features[[#This Row],[source]]</f>
        <v>Never Broke Again, LLC</v>
      </c>
      <c r="X3123" s="1">
        <f>spotify_top_songs_audio_features[[#This Row],[streams]]</f>
        <v>29565841</v>
      </c>
      <c r="Y3123" t="str">
        <f>IF(Tabela2[[#This Row],[feat]]="","","Feat")</f>
        <v/>
      </c>
      <c r="Z3123" s="17" t="str">
        <f>CONCATENATE(INT(spotify_top_songs_audio_features[[#This Row],[duration_ms]]/(60*1000)),":",MOD(INT(spotify_top_songs_audio_features[[#This Row],[duration_ms]]/1000),60))</f>
        <v>2:28</v>
      </c>
      <c r="AA31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123" t="str">
        <f>spotify_top_songs_audio_features[[#This Row],[track_name]]</f>
        <v>Make No Sense</v>
      </c>
    </row>
    <row r="3124" spans="1:28" x14ac:dyDescent="0.25">
      <c r="A3124" t="s">
        <v>11553</v>
      </c>
      <c r="B3124" t="s">
        <v>11554</v>
      </c>
      <c r="C3124" t="s">
        <v>11555</v>
      </c>
      <c r="D3124" t="s">
        <v>501</v>
      </c>
      <c r="E3124" t="s">
        <v>58</v>
      </c>
      <c r="F3124" t="s">
        <v>24</v>
      </c>
      <c r="G3124" t="s">
        <v>25</v>
      </c>
      <c r="H3124">
        <v>744</v>
      </c>
      <c r="I3124">
        <v>679</v>
      </c>
      <c r="J3124">
        <v>791</v>
      </c>
      <c r="K3124" t="s">
        <v>8026</v>
      </c>
      <c r="L3124">
        <v>429</v>
      </c>
      <c r="M3124">
        <v>966</v>
      </c>
      <c r="N3124">
        <v>866</v>
      </c>
      <c r="O3124">
        <v>-351</v>
      </c>
      <c r="P3124">
        <v>176024</v>
      </c>
      <c r="Q3124">
        <v>199773</v>
      </c>
      <c r="R3124">
        <v>5</v>
      </c>
      <c r="S3124">
        <v>29560090</v>
      </c>
      <c r="U3124" t="str">
        <f>IFERROR(LEFT(spotify_top_songs_audio_features[[#This Row],[artist_names]],SEARCH(",",spotify_top_songs_audio_features[[#This Row],[artist_names]])-1),spotify_top_songs_audio_features[[#This Row],[artist_names]])</f>
        <v>Maria Becerra</v>
      </c>
      <c r="V3124" t="str">
        <f>IFERROR(MID(spotify_top_songs_audio_features[[#This Row],[artist_names]],SEARCH(",",spotify_top_songs_audio_features[[#This Row],[artist_names]])+2,99),"")</f>
        <v>Becky G</v>
      </c>
      <c r="W3124" t="str">
        <f>spotify_top_songs_audio_features[[#This Row],[source]]</f>
        <v>300 Entertainment</v>
      </c>
      <c r="X3124" s="1">
        <f>spotify_top_songs_audio_features[[#This Row],[streams]]</f>
        <v>29560090</v>
      </c>
      <c r="Y3124" t="str">
        <f>IF(Tabela2[[#This Row],[feat]]="","","Feat")</f>
        <v>Feat</v>
      </c>
      <c r="Z3124" s="17" t="str">
        <f>CONCATENATE(INT(spotify_top_songs_audio_features[[#This Row],[duration_ms]]/(60*1000)),":",MOD(INT(spotify_top_songs_audio_features[[#This Row],[duration_ms]]/1000),60))</f>
        <v>3:19</v>
      </c>
      <c r="AA31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124" t="str">
        <f>spotify_top_songs_audio_features[[#This Row],[track_name]]</f>
        <v>Wow Wow (feat. Becky G)</v>
      </c>
    </row>
    <row r="3125" spans="1:28" x14ac:dyDescent="0.25">
      <c r="A3125" t="s">
        <v>5470</v>
      </c>
      <c r="B3125" t="s">
        <v>5471</v>
      </c>
      <c r="C3125" t="s">
        <v>5472</v>
      </c>
      <c r="D3125" t="s">
        <v>1562</v>
      </c>
      <c r="E3125" t="s">
        <v>70</v>
      </c>
      <c r="F3125" t="s">
        <v>24</v>
      </c>
      <c r="G3125" t="s">
        <v>25</v>
      </c>
      <c r="H3125">
        <v>584</v>
      </c>
      <c r="I3125">
        <v>698</v>
      </c>
      <c r="J3125">
        <v>106</v>
      </c>
      <c r="K3125" t="s">
        <v>5473</v>
      </c>
      <c r="L3125">
        <v>6.8700000000000002E-3</v>
      </c>
      <c r="M3125">
        <v>171</v>
      </c>
      <c r="N3125">
        <v>765</v>
      </c>
      <c r="O3125">
        <v>-3961</v>
      </c>
      <c r="P3125">
        <v>166047</v>
      </c>
      <c r="Q3125">
        <v>204787</v>
      </c>
      <c r="R3125">
        <v>6</v>
      </c>
      <c r="S3125">
        <v>29555545</v>
      </c>
      <c r="U3125" t="str">
        <f>IFERROR(LEFT(spotify_top_songs_audio_features[[#This Row],[artist_names]],SEARCH(",",spotify_top_songs_audio_features[[#This Row],[artist_names]])-1),spotify_top_songs_audio_features[[#This Row],[artist_names]])</f>
        <v>Dalex</v>
      </c>
      <c r="V3125" t="str">
        <f>IFERROR(MID(spotify_top_songs_audio_features[[#This Row],[artist_names]],SEARCH(",",spotify_top_songs_audio_features[[#This Row],[artist_names]])+2,99),"")</f>
        <v>Lenny Tavárez</v>
      </c>
      <c r="W3125" t="str">
        <f>spotify_top_songs_audio_features[[#This Row],[source]]</f>
        <v>Rich Music</v>
      </c>
      <c r="X3125" s="1">
        <f>spotify_top_songs_audio_features[[#This Row],[streams]]</f>
        <v>29555545</v>
      </c>
      <c r="Y3125" t="str">
        <f>IF(Tabela2[[#This Row],[feat]]="","","Feat")</f>
        <v>Feat</v>
      </c>
      <c r="Z3125" s="17" t="str">
        <f>CONCATENATE(INT(spotify_top_songs_audio_features[[#This Row],[duration_ms]]/(60*1000)),":",MOD(INT(spotify_top_songs_audio_features[[#This Row],[duration_ms]]/1000),60))</f>
        <v>3:24</v>
      </c>
      <c r="AA31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125" t="str">
        <f>spotify_top_songs_audio_features[[#This Row],[track_name]]</f>
        <v>Bellaquita</v>
      </c>
    </row>
    <row r="3126" spans="1:28" x14ac:dyDescent="0.25">
      <c r="A3126" t="s">
        <v>15833</v>
      </c>
      <c r="B3126" t="s">
        <v>15834</v>
      </c>
      <c r="C3126" t="s">
        <v>15835</v>
      </c>
      <c r="D3126" t="s">
        <v>235</v>
      </c>
      <c r="E3126" t="s">
        <v>31</v>
      </c>
      <c r="F3126" t="s">
        <v>24</v>
      </c>
      <c r="G3126" t="s">
        <v>25</v>
      </c>
      <c r="H3126">
        <v>784</v>
      </c>
      <c r="I3126">
        <v>7</v>
      </c>
      <c r="J3126">
        <v>396</v>
      </c>
      <c r="K3126" t="s">
        <v>675</v>
      </c>
      <c r="L3126">
        <v>1.7600000000000001E-3</v>
      </c>
      <c r="M3126">
        <v>163</v>
      </c>
      <c r="N3126">
        <v>204</v>
      </c>
      <c r="O3126">
        <v>-5289</v>
      </c>
      <c r="P3126">
        <v>126015</v>
      </c>
      <c r="Q3126">
        <v>260962</v>
      </c>
      <c r="R3126">
        <v>3</v>
      </c>
      <c r="S3126">
        <v>29541988</v>
      </c>
      <c r="U3126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3126" t="str">
        <f>IFERROR(MID(spotify_top_songs_audio_features[[#This Row],[artist_names]],SEARCH(",",spotify_top_songs_audio_features[[#This Row],[artist_names]])+2,99),"")</f>
        <v>Kendrick Lamar</v>
      </c>
      <c r="W3126" t="str">
        <f>spotify_top_songs_audio_features[[#This Row],[source]]</f>
        <v>Parkwood Entertainment/Columbia</v>
      </c>
      <c r="X3126" s="1">
        <f>spotify_top_songs_audio_features[[#This Row],[streams]]</f>
        <v>29541988</v>
      </c>
      <c r="Y3126" t="str">
        <f>IF(Tabela2[[#This Row],[feat]]="","","Feat")</f>
        <v>Feat</v>
      </c>
      <c r="Z3126" s="17" t="str">
        <f>CONCATENATE(INT(spotify_top_songs_audio_features[[#This Row],[duration_ms]]/(60*1000)),":",MOD(INT(spotify_top_songs_audio_features[[#This Row],[duration_ms]]/1000),60))</f>
        <v>4:20</v>
      </c>
      <c r="AA31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26" t="str">
        <f>spotify_top_songs_audio_features[[#This Row],[track_name]]</f>
        <v>AMERICA HAS A PROBLEM (feat. Kendrick Lamar)</v>
      </c>
    </row>
    <row r="3127" spans="1:28" x14ac:dyDescent="0.25">
      <c r="A3127" t="s">
        <v>14111</v>
      </c>
      <c r="B3127" t="s">
        <v>1356</v>
      </c>
      <c r="C3127" t="s">
        <v>7288</v>
      </c>
      <c r="D3127" t="s">
        <v>1358</v>
      </c>
      <c r="E3127" t="s">
        <v>102</v>
      </c>
      <c r="F3127" t="s">
        <v>32</v>
      </c>
      <c r="G3127" t="s">
        <v>152</v>
      </c>
      <c r="H3127">
        <v>509</v>
      </c>
      <c r="I3127">
        <v>637</v>
      </c>
      <c r="J3127">
        <v>471</v>
      </c>
      <c r="K3127" t="s">
        <v>7289</v>
      </c>
      <c r="L3127">
        <v>1.08E-3</v>
      </c>
      <c r="M3127">
        <v>789</v>
      </c>
      <c r="N3127">
        <v>378</v>
      </c>
      <c r="O3127">
        <v>-483</v>
      </c>
      <c r="P3127">
        <v>172006</v>
      </c>
      <c r="Q3127">
        <v>224000</v>
      </c>
      <c r="R3127">
        <v>32</v>
      </c>
      <c r="S3127">
        <v>29522506</v>
      </c>
      <c r="U3127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3127" t="str">
        <f>IFERROR(MID(spotify_top_songs_audio_features[[#This Row],[artist_names]],SEARCH(",",spotify_top_songs_audio_features[[#This Row],[artist_names]])+2,99),"")</f>
        <v/>
      </c>
      <c r="W3127" t="str">
        <f>spotify_top_songs_audio_features[[#This Row],[source]]</f>
        <v>Roc Nation / Rihanna</v>
      </c>
      <c r="X3127" s="1">
        <f>spotify_top_songs_audio_features[[#This Row],[streams]]</f>
        <v>29522506</v>
      </c>
      <c r="Y3127" t="str">
        <f>IF(Tabela2[[#This Row],[feat]]="","","Feat")</f>
        <v/>
      </c>
      <c r="Z3127" s="17" t="str">
        <f>CONCATENATE(INT(spotify_top_songs_audio_features[[#This Row],[duration_ms]]/(60*1000)),":",MOD(INT(spotify_top_songs_audio_features[[#This Row],[duration_ms]]/1000),60))</f>
        <v>3:44</v>
      </c>
      <c r="AA31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127" t="str">
        <f>spotify_top_songs_audio_features[[#This Row],[track_name]]</f>
        <v>Love On The Brain</v>
      </c>
    </row>
    <row r="3128" spans="1:28" x14ac:dyDescent="0.25">
      <c r="A3128" t="s">
        <v>17418</v>
      </c>
      <c r="B3128" t="s">
        <v>17419</v>
      </c>
      <c r="C3128" t="s">
        <v>17420</v>
      </c>
      <c r="D3128" t="s">
        <v>17421</v>
      </c>
      <c r="E3128" t="s">
        <v>469</v>
      </c>
      <c r="F3128" t="s">
        <v>32</v>
      </c>
      <c r="G3128" t="s">
        <v>25</v>
      </c>
      <c r="H3128">
        <v>49</v>
      </c>
      <c r="I3128">
        <v>738</v>
      </c>
      <c r="J3128">
        <v>367</v>
      </c>
      <c r="K3128" t="s">
        <v>12835</v>
      </c>
      <c r="L3128">
        <v>4.5800000000000002E-4</v>
      </c>
      <c r="M3128">
        <v>851</v>
      </c>
      <c r="N3128">
        <v>126</v>
      </c>
      <c r="O3128">
        <v>-7399</v>
      </c>
      <c r="P3128">
        <v>124966</v>
      </c>
      <c r="Q3128">
        <v>246653</v>
      </c>
      <c r="R3128">
        <v>4</v>
      </c>
      <c r="S3128">
        <v>29492607</v>
      </c>
      <c r="U3128" t="str">
        <f>IFERROR(LEFT(spotify_top_songs_audio_features[[#This Row],[artist_names]],SEARCH(",",spotify_top_songs_audio_features[[#This Row],[artist_names]])-1),spotify_top_songs_audio_features[[#This Row],[artist_names]])</f>
        <v>Rosa Walton</v>
      </c>
      <c r="V3128" t="str">
        <f>IFERROR(MID(spotify_top_songs_audio_features[[#This Row],[artist_names]],SEARCH(",",spotify_top_songs_audio_features[[#This Row],[artist_names]])+2,99),"")</f>
        <v>Hallie Coggins</v>
      </c>
      <c r="W3128" t="str">
        <f>spotify_top_songs_audio_features[[#This Row],[source]]</f>
        <v>Lakeshore Records</v>
      </c>
      <c r="X3128" s="1">
        <f>spotify_top_songs_audio_features[[#This Row],[streams]]</f>
        <v>29492607</v>
      </c>
      <c r="Y3128" t="str">
        <f>IF(Tabela2[[#This Row],[feat]]="","","Feat")</f>
        <v>Feat</v>
      </c>
      <c r="Z3128" s="17" t="str">
        <f>CONCATENATE(INT(spotify_top_songs_audio_features[[#This Row],[duration_ms]]/(60*1000)),":",MOD(INT(spotify_top_songs_audio_features[[#This Row],[duration_ms]]/1000),60))</f>
        <v>4:6</v>
      </c>
      <c r="AA31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128" t="str">
        <f>spotify_top_songs_audio_features[[#This Row],[track_name]]</f>
        <v>I Really Want to Stay at Your House</v>
      </c>
    </row>
    <row r="3129" spans="1:28" x14ac:dyDescent="0.25">
      <c r="A3129" t="s">
        <v>7448</v>
      </c>
      <c r="B3129" t="s">
        <v>7449</v>
      </c>
      <c r="C3129" t="s">
        <v>7450</v>
      </c>
      <c r="D3129" t="s">
        <v>397</v>
      </c>
      <c r="E3129" t="s">
        <v>86</v>
      </c>
      <c r="F3129" t="s">
        <v>32</v>
      </c>
      <c r="G3129" t="s">
        <v>25</v>
      </c>
      <c r="H3129">
        <v>609</v>
      </c>
      <c r="I3129">
        <v>229</v>
      </c>
      <c r="J3129">
        <v>333</v>
      </c>
      <c r="K3129" t="s">
        <v>2182</v>
      </c>
      <c r="L3129">
        <v>413</v>
      </c>
      <c r="M3129">
        <v>113</v>
      </c>
      <c r="N3129">
        <v>19</v>
      </c>
      <c r="O3129">
        <v>-1236</v>
      </c>
      <c r="P3129">
        <v>111887</v>
      </c>
      <c r="Q3129">
        <v>186293</v>
      </c>
      <c r="R3129">
        <v>4</v>
      </c>
      <c r="S3129">
        <v>29491962</v>
      </c>
      <c r="U312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129" t="str">
        <f>IFERROR(MID(spotify_top_songs_audio_features[[#This Row],[artist_names]],SEARCH(",",spotify_top_songs_audio_features[[#This Row],[artist_names]])+2,99),"")</f>
        <v>Sampha</v>
      </c>
      <c r="W3129" t="str">
        <f>spotify_top_songs_audio_features[[#This Row],[source]]</f>
        <v>Cash Money Records/Young Money Ent./Universal Rec.</v>
      </c>
      <c r="X3129" s="1">
        <f>spotify_top_songs_audio_features[[#This Row],[streams]]</f>
        <v>29491962</v>
      </c>
      <c r="Y3129" t="str">
        <f>IF(Tabela2[[#This Row],[feat]]="","","Feat")</f>
        <v>Feat</v>
      </c>
      <c r="Z3129" s="17" t="str">
        <f>CONCATENATE(INT(spotify_top_songs_audio_features[[#This Row],[duration_ms]]/(60*1000)),":",MOD(INT(spotify_top_songs_audio_features[[#This Row],[duration_ms]]/1000),60))</f>
        <v>3:6</v>
      </c>
      <c r="AA31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29" t="str">
        <f>spotify_top_songs_audio_features[[#This Row],[track_name]]</f>
        <v>4422</v>
      </c>
    </row>
    <row r="3130" spans="1:28" x14ac:dyDescent="0.25">
      <c r="A3130" t="s">
        <v>10081</v>
      </c>
      <c r="B3130" t="s">
        <v>5497</v>
      </c>
      <c r="C3130" t="s">
        <v>10082</v>
      </c>
      <c r="D3130" t="s">
        <v>240</v>
      </c>
      <c r="E3130" t="s">
        <v>43</v>
      </c>
      <c r="F3130" t="s">
        <v>32</v>
      </c>
      <c r="G3130" t="s">
        <v>25</v>
      </c>
      <c r="H3130">
        <v>838</v>
      </c>
      <c r="I3130">
        <v>549</v>
      </c>
      <c r="J3130">
        <v>755</v>
      </c>
      <c r="K3130" t="s">
        <v>4370</v>
      </c>
      <c r="L3130">
        <v>964</v>
      </c>
      <c r="M3130">
        <v>115</v>
      </c>
      <c r="N3130">
        <v>654</v>
      </c>
      <c r="O3130">
        <v>-7145</v>
      </c>
      <c r="P3130">
        <v>114445</v>
      </c>
      <c r="Q3130">
        <v>135597</v>
      </c>
      <c r="R3130">
        <v>4</v>
      </c>
      <c r="S3130">
        <v>29470444</v>
      </c>
      <c r="U3130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3130" t="str">
        <f>IFERROR(MID(spotify_top_songs_audio_features[[#This Row],[artist_names]],SEARCH(",",spotify_top_songs_audio_features[[#This Row],[artist_names]])+2,99),"")</f>
        <v/>
      </c>
      <c r="W3130" t="str">
        <f>spotify_top_songs_audio_features[[#This Row],[source]]</f>
        <v>Bra Musik</v>
      </c>
      <c r="X3130" s="1">
        <f>spotify_top_songs_audio_features[[#This Row],[streams]]</f>
        <v>29470444</v>
      </c>
      <c r="Y3130" t="str">
        <f>IF(Tabela2[[#This Row],[feat]]="","","Feat")</f>
        <v/>
      </c>
      <c r="Z3130" s="17" t="str">
        <f>CONCATENATE(INT(spotify_top_songs_audio_features[[#This Row],[duration_ms]]/(60*1000)),":",MOD(INT(spotify_top_songs_audio_features[[#This Row],[duration_ms]]/1000),60))</f>
        <v>2:15</v>
      </c>
      <c r="AA31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130" t="str">
        <f>spotify_top_songs_audio_features[[#This Row],[track_name]]</f>
        <v>Cherry Lady</v>
      </c>
    </row>
    <row r="3131" spans="1:28" x14ac:dyDescent="0.25">
      <c r="A3131" t="s">
        <v>12762</v>
      </c>
      <c r="B3131" t="s">
        <v>3421</v>
      </c>
      <c r="C3131" t="s">
        <v>4828</v>
      </c>
      <c r="D3131" t="s">
        <v>635</v>
      </c>
      <c r="E3131" t="s">
        <v>97</v>
      </c>
      <c r="F3131" t="s">
        <v>24</v>
      </c>
      <c r="G3131" t="s">
        <v>25</v>
      </c>
      <c r="H3131">
        <v>32</v>
      </c>
      <c r="I3131">
        <v>734</v>
      </c>
      <c r="J3131">
        <v>331</v>
      </c>
      <c r="K3131" t="s">
        <v>2525</v>
      </c>
      <c r="L3131">
        <v>109</v>
      </c>
      <c r="M3131">
        <v>165</v>
      </c>
      <c r="N3131">
        <v>185</v>
      </c>
      <c r="O3131">
        <v>-4021</v>
      </c>
      <c r="P3131">
        <v>11334</v>
      </c>
      <c r="Q3131">
        <v>241067</v>
      </c>
      <c r="R3131">
        <v>3</v>
      </c>
      <c r="S3131">
        <v>29467796</v>
      </c>
      <c r="U3131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131" t="str">
        <f>IFERROR(MID(spotify_top_songs_audio_features[[#This Row],[artist_names]],SEARCH(",",spotify_top_songs_audio_features[[#This Row],[artist_names]])+2,99),"")</f>
        <v>Gesaffelstein</v>
      </c>
      <c r="W3131" t="str">
        <f>spotify_top_songs_audio_features[[#This Row],[source]]</f>
        <v>Universal Republic Records</v>
      </c>
      <c r="X3131" s="1">
        <f>spotify_top_songs_audio_features[[#This Row],[streams]]</f>
        <v>29467796</v>
      </c>
      <c r="Y3131" t="str">
        <f>IF(Tabela2[[#This Row],[feat]]="","","Feat")</f>
        <v>Feat</v>
      </c>
      <c r="Z3131" s="17" t="str">
        <f>CONCATENATE(INT(spotify_top_songs_audio_features[[#This Row],[duration_ms]]/(60*1000)),":",MOD(INT(spotify_top_songs_audio_features[[#This Row],[duration_ms]]/1000),60))</f>
        <v>4:1</v>
      </c>
      <c r="AA31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131" t="str">
        <f>spotify_top_songs_audio_features[[#This Row],[track_name]]</f>
        <v>I Was Never There</v>
      </c>
    </row>
    <row r="3132" spans="1:28" x14ac:dyDescent="0.25">
      <c r="A3132" t="s">
        <v>13262</v>
      </c>
      <c r="B3132" t="s">
        <v>2206</v>
      </c>
      <c r="C3132" t="s">
        <v>2207</v>
      </c>
      <c r="D3132" t="s">
        <v>309</v>
      </c>
      <c r="E3132" t="s">
        <v>102</v>
      </c>
      <c r="F3132" t="s">
        <v>24</v>
      </c>
      <c r="G3132" t="s">
        <v>25</v>
      </c>
      <c r="H3132">
        <v>571</v>
      </c>
      <c r="I3132">
        <v>458</v>
      </c>
      <c r="J3132">
        <v>258</v>
      </c>
      <c r="K3132" t="s">
        <v>1794</v>
      </c>
      <c r="L3132">
        <v>9.2700000000000005E-3</v>
      </c>
      <c r="M3132">
        <v>123</v>
      </c>
      <c r="N3132">
        <v>299</v>
      </c>
      <c r="O3132">
        <v>-9283</v>
      </c>
      <c r="P3132">
        <v>132025</v>
      </c>
      <c r="Q3132">
        <v>242485</v>
      </c>
      <c r="R3132">
        <v>32</v>
      </c>
      <c r="S3132">
        <v>29368120</v>
      </c>
      <c r="U3132" t="str">
        <f>IFERROR(LEFT(spotify_top_songs_audio_features[[#This Row],[artist_names]],SEARCH(",",spotify_top_songs_audio_features[[#This Row],[artist_names]])-1),spotify_top_songs_audio_features[[#This Row],[artist_names]])</f>
        <v>d4vd</v>
      </c>
      <c r="V3132" t="str">
        <f>IFERROR(MID(spotify_top_songs_audio_features[[#This Row],[artist_names]],SEARCH(",",spotify_top_songs_audio_features[[#This Row],[artist_names]])+2,99),"")</f>
        <v/>
      </c>
      <c r="W3132" t="str">
        <f>spotify_top_songs_audio_features[[#This Row],[source]]</f>
        <v>Darkroom/Interscope Records</v>
      </c>
      <c r="X3132" s="1">
        <f>spotify_top_songs_audio_features[[#This Row],[streams]]</f>
        <v>29368120</v>
      </c>
      <c r="Y3132" t="str">
        <f>IF(Tabela2[[#This Row],[feat]]="","","Feat")</f>
        <v/>
      </c>
      <c r="Z3132" s="17" t="str">
        <f>CONCATENATE(INT(spotify_top_songs_audio_features[[#This Row],[duration_ms]]/(60*1000)),":",MOD(INT(spotify_top_songs_audio_features[[#This Row],[duration_ms]]/1000),60))</f>
        <v>4:2</v>
      </c>
      <c r="AA31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132" t="str">
        <f>spotify_top_songs_audio_features[[#This Row],[track_name]]</f>
        <v>Here With Me</v>
      </c>
    </row>
    <row r="3133" spans="1:28" x14ac:dyDescent="0.25">
      <c r="A3133" t="s">
        <v>4666</v>
      </c>
      <c r="B3133" t="s">
        <v>405</v>
      </c>
      <c r="C3133" t="s">
        <v>4667</v>
      </c>
      <c r="D3133" t="s">
        <v>407</v>
      </c>
      <c r="E3133" t="s">
        <v>142</v>
      </c>
      <c r="F3133" t="s">
        <v>24</v>
      </c>
      <c r="G3133" t="s">
        <v>25</v>
      </c>
      <c r="H3133">
        <v>933</v>
      </c>
      <c r="I3133">
        <v>656</v>
      </c>
      <c r="J3133">
        <v>322</v>
      </c>
      <c r="K3133" t="s">
        <v>1729</v>
      </c>
      <c r="L3133">
        <v>0</v>
      </c>
      <c r="M3133">
        <v>161</v>
      </c>
      <c r="N3133">
        <v>934</v>
      </c>
      <c r="O3133">
        <v>-585</v>
      </c>
      <c r="P3133">
        <v>119987</v>
      </c>
      <c r="Q3133">
        <v>159083</v>
      </c>
      <c r="R3133">
        <v>5</v>
      </c>
      <c r="S3133">
        <v>29366336</v>
      </c>
      <c r="U3133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3133" t="str">
        <f>IFERROR(MID(spotify_top_songs_audio_features[[#This Row],[artist_names]],SEARCH(",",spotify_top_songs_audio_features[[#This Row],[artist_names]])+2,99),"")</f>
        <v/>
      </c>
      <c r="W3133" t="str">
        <f>spotify_top_songs_audio_features[[#This Row],[source]]</f>
        <v>South Coast Music Group/Interscope Records</v>
      </c>
      <c r="X3133" s="1">
        <f>spotify_top_songs_audio_features[[#This Row],[streams]]</f>
        <v>29366336</v>
      </c>
      <c r="Y3133" t="str">
        <f>IF(Tabela2[[#This Row],[feat]]="","","Feat")</f>
        <v/>
      </c>
      <c r="Z3133" s="17" t="str">
        <f>CONCATENATE(INT(spotify_top_songs_audio_features[[#This Row],[duration_ms]]/(60*1000)),":",MOD(INT(spotify_top_songs_audio_features[[#This Row],[duration_ms]]/1000),60))</f>
        <v>2:39</v>
      </c>
      <c r="AA31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133" t="str">
        <f>spotify_top_songs_audio_features[[#This Row],[track_name]]</f>
        <v>Red Light Green Light</v>
      </c>
    </row>
    <row r="3134" spans="1:28" x14ac:dyDescent="0.25">
      <c r="A3134" t="s">
        <v>12271</v>
      </c>
      <c r="B3134" t="s">
        <v>5683</v>
      </c>
      <c r="C3134" t="s">
        <v>5684</v>
      </c>
      <c r="D3134" t="s">
        <v>4099</v>
      </c>
      <c r="E3134" t="s">
        <v>113</v>
      </c>
      <c r="F3134" t="s">
        <v>32</v>
      </c>
      <c r="G3134" t="s">
        <v>25</v>
      </c>
      <c r="H3134">
        <v>452</v>
      </c>
      <c r="I3134">
        <v>366</v>
      </c>
      <c r="J3134">
        <v>415</v>
      </c>
      <c r="K3134" t="s">
        <v>12272</v>
      </c>
      <c r="L3134">
        <v>0</v>
      </c>
      <c r="M3134">
        <v>789</v>
      </c>
      <c r="N3134">
        <v>629</v>
      </c>
      <c r="O3134">
        <v>-14152</v>
      </c>
      <c r="P3134">
        <v>114993</v>
      </c>
      <c r="Q3134">
        <v>133867</v>
      </c>
      <c r="R3134">
        <v>4</v>
      </c>
      <c r="S3134">
        <v>29347652</v>
      </c>
      <c r="U3134" t="str">
        <f>IFERROR(LEFT(spotify_top_songs_audio_features[[#This Row],[artist_names]],SEARCH(",",spotify_top_songs_audio_features[[#This Row],[artist_names]])-1),spotify_top_songs_audio_features[[#This Row],[artist_names]])</f>
        <v>Tony Bennett</v>
      </c>
      <c r="V3134" t="str">
        <f>IFERROR(MID(spotify_top_songs_audio_features[[#This Row],[artist_names]],SEARCH(",",spotify_top_songs_audio_features[[#This Row],[artist_names]])+2,99),"")</f>
        <v/>
      </c>
      <c r="W3134" t="str">
        <f>spotify_top_songs_audio_features[[#This Row],[source]]</f>
        <v>Columbia/Legacy</v>
      </c>
      <c r="X3134" s="1">
        <f>spotify_top_songs_audio_features[[#This Row],[streams]]</f>
        <v>29347652</v>
      </c>
      <c r="Y3134" t="str">
        <f>IF(Tabela2[[#This Row],[feat]]="","","Feat")</f>
        <v/>
      </c>
      <c r="Z3134" s="17" t="str">
        <f>CONCATENATE(INT(spotify_top_songs_audio_features[[#This Row],[duration_ms]]/(60*1000)),":",MOD(INT(spotify_top_songs_audio_features[[#This Row],[duration_ms]]/1000),60))</f>
        <v>2:13</v>
      </c>
      <c r="AA31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134" t="str">
        <f>spotify_top_songs_audio_features[[#This Row],[track_name]]</f>
        <v>Winter Wonderland</v>
      </c>
    </row>
    <row r="3135" spans="1:28" x14ac:dyDescent="0.25">
      <c r="A3135" t="s">
        <v>14978</v>
      </c>
      <c r="B3135" t="s">
        <v>2060</v>
      </c>
      <c r="C3135" t="s">
        <v>2061</v>
      </c>
      <c r="D3135" t="s">
        <v>1409</v>
      </c>
      <c r="E3135" t="s">
        <v>86</v>
      </c>
      <c r="F3135" t="s">
        <v>32</v>
      </c>
      <c r="G3135" t="s">
        <v>25</v>
      </c>
      <c r="H3135">
        <v>8</v>
      </c>
      <c r="I3135">
        <v>578</v>
      </c>
      <c r="J3135">
        <v>831</v>
      </c>
      <c r="K3135" t="s">
        <v>2150</v>
      </c>
      <c r="L3135">
        <v>311</v>
      </c>
      <c r="M3135">
        <v>184</v>
      </c>
      <c r="N3135">
        <v>234</v>
      </c>
      <c r="O3135">
        <v>-4779</v>
      </c>
      <c r="P3135">
        <v>99989</v>
      </c>
      <c r="Q3135">
        <v>212406</v>
      </c>
      <c r="R3135">
        <v>5</v>
      </c>
      <c r="S3135">
        <v>29347633</v>
      </c>
      <c r="U3135" t="str">
        <f>IFERROR(LEFT(spotify_top_songs_audio_features[[#This Row],[artist_names]],SEARCH(",",spotify_top_songs_audio_features[[#This Row],[artist_names]])-1),spotify_top_songs_audio_features[[#This Row],[artist_names]])</f>
        <v>Harry Nach</v>
      </c>
      <c r="V3135" t="str">
        <f>IFERROR(MID(spotify_top_songs_audio_features[[#This Row],[artist_names]],SEARCH(",",spotify_top_songs_audio_features[[#This Row],[artist_names]])+2,99),"")</f>
        <v/>
      </c>
      <c r="W3135" t="str">
        <f>spotify_top_songs_audio_features[[#This Row],[source]]</f>
        <v>Sony Music Entertainment Chile S.A</v>
      </c>
      <c r="X3135" s="1">
        <f>spotify_top_songs_audio_features[[#This Row],[streams]]</f>
        <v>29347633</v>
      </c>
      <c r="Y3135" t="str">
        <f>IF(Tabela2[[#This Row],[feat]]="","","Feat")</f>
        <v/>
      </c>
      <c r="Z3135" s="17" t="str">
        <f>CONCATENATE(INT(spotify_top_songs_audio_features[[#This Row],[duration_ms]]/(60*1000)),":",MOD(INT(spotify_top_songs_audio_features[[#This Row],[duration_ms]]/1000),60))</f>
        <v>3:32</v>
      </c>
      <c r="AA31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35" t="str">
        <f>spotify_top_songs_audio_features[[#This Row],[track_name]]</f>
        <v>Tak Tiki Tak</v>
      </c>
    </row>
    <row r="3136" spans="1:28" x14ac:dyDescent="0.25">
      <c r="A3136" t="s">
        <v>5613</v>
      </c>
      <c r="B3136" t="s">
        <v>352</v>
      </c>
      <c r="C3136" t="s">
        <v>5614</v>
      </c>
      <c r="D3136" t="s">
        <v>3309</v>
      </c>
      <c r="E3136" t="s">
        <v>102</v>
      </c>
      <c r="F3136" t="s">
        <v>32</v>
      </c>
      <c r="G3136" t="s">
        <v>25</v>
      </c>
      <c r="H3136">
        <v>588</v>
      </c>
      <c r="I3136">
        <v>567</v>
      </c>
      <c r="J3136">
        <v>628</v>
      </c>
      <c r="K3136" t="s">
        <v>5615</v>
      </c>
      <c r="L3136">
        <v>0</v>
      </c>
      <c r="M3136">
        <v>135</v>
      </c>
      <c r="N3136">
        <v>113</v>
      </c>
      <c r="O3136">
        <v>-3738</v>
      </c>
      <c r="P3136">
        <v>150009</v>
      </c>
      <c r="Q3136">
        <v>338438</v>
      </c>
      <c r="R3136">
        <v>4</v>
      </c>
      <c r="S3136">
        <v>29303353</v>
      </c>
      <c r="U3136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136" t="str">
        <f>IFERROR(MID(spotify_top_songs_audio_features[[#This Row],[artist_names]],SEARCH(",",spotify_top_songs_audio_features[[#This Row],[artist_names]])+2,99),"")</f>
        <v/>
      </c>
      <c r="W3136" t="str">
        <f>spotify_top_songs_audio_features[[#This Row],[source]]</f>
        <v>Cactus Jack / Epic</v>
      </c>
      <c r="X3136" s="1">
        <f>spotify_top_songs_audio_features[[#This Row],[streams]]</f>
        <v>29303353</v>
      </c>
      <c r="Y3136" t="str">
        <f>IF(Tabela2[[#This Row],[feat]]="","","Feat")</f>
        <v/>
      </c>
      <c r="Z3136" s="17" t="str">
        <f>CONCATENATE(INT(spotify_top_songs_audio_features[[#This Row],[duration_ms]]/(60*1000)),":",MOD(INT(spotify_top_songs_audio_features[[#This Row],[duration_ms]]/1000),60))</f>
        <v>5:38</v>
      </c>
      <c r="AA31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136" t="str">
        <f>spotify_top_songs_audio_features[[#This Row],[track_name]]</f>
        <v>STOP TRYING TO BE GOD</v>
      </c>
    </row>
    <row r="3137" spans="1:28" x14ac:dyDescent="0.25">
      <c r="A3137" t="s">
        <v>10111</v>
      </c>
      <c r="B3137" t="s">
        <v>10112</v>
      </c>
      <c r="C3137" t="s">
        <v>10113</v>
      </c>
      <c r="D3137" t="s">
        <v>53</v>
      </c>
      <c r="E3137" t="s">
        <v>43</v>
      </c>
      <c r="F3137" t="s">
        <v>24</v>
      </c>
      <c r="G3137" t="s">
        <v>25</v>
      </c>
      <c r="H3137">
        <v>708</v>
      </c>
      <c r="I3137">
        <v>56</v>
      </c>
      <c r="J3137">
        <v>129</v>
      </c>
      <c r="K3137" t="s">
        <v>10114</v>
      </c>
      <c r="L3137">
        <v>0</v>
      </c>
      <c r="M3137">
        <v>111</v>
      </c>
      <c r="N3137">
        <v>411</v>
      </c>
      <c r="O3137">
        <v>-7132</v>
      </c>
      <c r="P3137">
        <v>163043</v>
      </c>
      <c r="Q3137">
        <v>230520</v>
      </c>
      <c r="R3137">
        <v>5</v>
      </c>
      <c r="S3137">
        <v>29288131</v>
      </c>
      <c r="U3137" t="str">
        <f>IFERROR(LEFT(spotify_top_songs_audio_features[[#This Row],[artist_names]],SEARCH(",",spotify_top_songs_audio_features[[#This Row],[artist_names]])-1),spotify_top_songs_audio_features[[#This Row],[artist_names]])</f>
        <v>Farruko</v>
      </c>
      <c r="V3137" t="str">
        <f>IFERROR(MID(spotify_top_songs_audio_features[[#This Row],[artist_names]],SEARCH(",",spotify_top_songs_audio_features[[#This Row],[artist_names]])+2,99),"")</f>
        <v>Bad Bunny, Rvssian</v>
      </c>
      <c r="W3137" t="str">
        <f>spotify_top_songs_audio_features[[#This Row],[source]]</f>
        <v>Sony Music Latin</v>
      </c>
      <c r="X3137" s="1">
        <f>spotify_top_songs_audio_features[[#This Row],[streams]]</f>
        <v>29288131</v>
      </c>
      <c r="Y3137" t="str">
        <f>IF(Tabela2[[#This Row],[feat]]="","","Feat")</f>
        <v>Feat</v>
      </c>
      <c r="Z3137" s="17" t="str">
        <f>CONCATENATE(INT(spotify_top_songs_audio_features[[#This Row],[duration_ms]]/(60*1000)),":",MOD(INT(spotify_top_songs_audio_features[[#This Row],[duration_ms]]/1000),60))</f>
        <v>3:50</v>
      </c>
      <c r="AA31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137" t="str">
        <f>spotify_top_songs_audio_features[[#This Row],[track_name]]</f>
        <v>Krippy Kush</v>
      </c>
    </row>
    <row r="3138" spans="1:28" x14ac:dyDescent="0.25">
      <c r="A3138" t="s">
        <v>12778</v>
      </c>
      <c r="B3138" t="s">
        <v>12779</v>
      </c>
      <c r="C3138" t="s">
        <v>12780</v>
      </c>
      <c r="D3138" t="s">
        <v>37</v>
      </c>
      <c r="E3138" t="s">
        <v>97</v>
      </c>
      <c r="F3138" t="s">
        <v>24</v>
      </c>
      <c r="G3138" t="s">
        <v>25</v>
      </c>
      <c r="H3138">
        <v>706</v>
      </c>
      <c r="I3138">
        <v>855</v>
      </c>
      <c r="J3138">
        <v>215</v>
      </c>
      <c r="K3138" t="s">
        <v>9090</v>
      </c>
      <c r="L3138">
        <v>0</v>
      </c>
      <c r="M3138">
        <v>347</v>
      </c>
      <c r="N3138">
        <v>293</v>
      </c>
      <c r="O3138">
        <v>-5377</v>
      </c>
      <c r="P3138">
        <v>107184</v>
      </c>
      <c r="Q3138">
        <v>201253</v>
      </c>
      <c r="R3138">
        <v>14</v>
      </c>
      <c r="S3138">
        <v>29285712</v>
      </c>
      <c r="U3138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3138" t="str">
        <f>IFERROR(MID(spotify_top_songs_audio_features[[#This Row],[artist_names]],SEARCH(",",spotify_top_songs_audio_features[[#This Row],[artist_names]])+2,99),"")</f>
        <v>Zedd</v>
      </c>
      <c r="W3138" t="str">
        <f>spotify_top_songs_audio_features[[#This Row],[source]]</f>
        <v>Island Records</v>
      </c>
      <c r="X3138" s="1">
        <f>spotify_top_songs_audio_features[[#This Row],[streams]]</f>
        <v>29285712</v>
      </c>
      <c r="Y3138" t="str">
        <f>IF(Tabela2[[#This Row],[feat]]="","","Feat")</f>
        <v>Feat</v>
      </c>
      <c r="Z3138" s="17" t="str">
        <f>CONCATENATE(INT(spotify_top_songs_audio_features[[#This Row],[duration_ms]]/(60*1000)),":",MOD(INT(spotify_top_songs_audio_features[[#This Row],[duration_ms]]/1000),60))</f>
        <v>3:21</v>
      </c>
      <c r="AA31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138" t="str">
        <f>spotify_top_songs_audio_features[[#This Row],[track_name]]</f>
        <v>Lost In Japan - Remix</v>
      </c>
    </row>
    <row r="3139" spans="1:28" x14ac:dyDescent="0.25">
      <c r="A3139" t="s">
        <v>6599</v>
      </c>
      <c r="B3139" t="s">
        <v>439</v>
      </c>
      <c r="C3139" t="s">
        <v>6600</v>
      </c>
      <c r="D3139" t="s">
        <v>48</v>
      </c>
      <c r="E3139" t="s">
        <v>177</v>
      </c>
      <c r="F3139" t="s">
        <v>24</v>
      </c>
      <c r="G3139" t="s">
        <v>25</v>
      </c>
      <c r="H3139">
        <v>632</v>
      </c>
      <c r="I3139">
        <v>732</v>
      </c>
      <c r="J3139">
        <v>92</v>
      </c>
      <c r="K3139" t="s">
        <v>930</v>
      </c>
      <c r="L3139">
        <v>1.15E-3</v>
      </c>
      <c r="M3139">
        <v>111</v>
      </c>
      <c r="N3139">
        <v>317</v>
      </c>
      <c r="O3139">
        <v>-3498</v>
      </c>
      <c r="P3139">
        <v>1590</v>
      </c>
      <c r="Q3139">
        <v>221173</v>
      </c>
      <c r="R3139">
        <v>5</v>
      </c>
      <c r="S3139">
        <v>29285571</v>
      </c>
      <c r="U313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139" t="str">
        <f>IFERROR(MID(spotify_top_songs_audio_features[[#This Row],[artist_names]],SEARCH(",",spotify_top_songs_audio_features[[#This Row],[artist_names]])+2,99),"")</f>
        <v/>
      </c>
      <c r="W3139" t="str">
        <f>spotify_top_songs_audio_features[[#This Row],[source]]</f>
        <v>Republic Records</v>
      </c>
      <c r="X3139" s="1">
        <f>spotify_top_songs_audio_features[[#This Row],[streams]]</f>
        <v>29285571</v>
      </c>
      <c r="Y3139" t="str">
        <f>IF(Tabela2[[#This Row],[feat]]="","","Feat")</f>
        <v/>
      </c>
      <c r="Z3139" s="17" t="str">
        <f>CONCATENATE(INT(spotify_top_songs_audio_features[[#This Row],[duration_ms]]/(60*1000)),":",MOD(INT(spotify_top_songs_audio_features[[#This Row],[duration_ms]]/1000),60))</f>
        <v>3:41</v>
      </c>
      <c r="AA31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139" t="str">
        <f>spotify_top_songs_audio_features[[#This Row],[track_name]]</f>
        <v>A Thousand Bad Times</v>
      </c>
    </row>
    <row r="3140" spans="1:28" x14ac:dyDescent="0.25">
      <c r="A3140" t="s">
        <v>13394</v>
      </c>
      <c r="B3140" t="s">
        <v>13395</v>
      </c>
      <c r="C3140" t="s">
        <v>13396</v>
      </c>
      <c r="D3140" t="s">
        <v>13397</v>
      </c>
      <c r="E3140" t="s">
        <v>97</v>
      </c>
      <c r="F3140" t="s">
        <v>24</v>
      </c>
      <c r="G3140" t="s">
        <v>152</v>
      </c>
      <c r="H3140">
        <v>457</v>
      </c>
      <c r="I3140">
        <v>621</v>
      </c>
      <c r="J3140">
        <v>138</v>
      </c>
      <c r="K3140" t="s">
        <v>118</v>
      </c>
      <c r="L3140">
        <v>0</v>
      </c>
      <c r="M3140">
        <v>944</v>
      </c>
      <c r="N3140">
        <v>634</v>
      </c>
      <c r="O3140">
        <v>-5923</v>
      </c>
      <c r="P3140">
        <v>85359</v>
      </c>
      <c r="Q3140">
        <v>224638</v>
      </c>
      <c r="R3140">
        <v>4</v>
      </c>
      <c r="S3140">
        <v>29235093</v>
      </c>
      <c r="U3140" t="str">
        <f>IFERROR(LEFT(spotify_top_songs_audio_features[[#This Row],[artist_names]],SEARCH(",",spotify_top_songs_audio_features[[#This Row],[artist_names]])-1),spotify_top_songs_audio_features[[#This Row],[artist_names]])</f>
        <v>Tyla Yaweh</v>
      </c>
      <c r="V3140" t="str">
        <f>IFERROR(MID(spotify_top_songs_audio_features[[#This Row],[artist_names]],SEARCH(",",spotify_top_songs_audio_features[[#This Row],[artist_names]])+2,99),"")</f>
        <v>Post Malone</v>
      </c>
      <c r="W3140" t="str">
        <f>spotify_top_songs_audio_features[[#This Row],[source]]</f>
        <v>Epic/London Ent.</v>
      </c>
      <c r="X3140" s="1">
        <f>spotify_top_songs_audio_features[[#This Row],[streams]]</f>
        <v>29235093</v>
      </c>
      <c r="Y3140" t="str">
        <f>IF(Tabela2[[#This Row],[feat]]="","","Feat")</f>
        <v>Feat</v>
      </c>
      <c r="Z3140" s="17" t="str">
        <f>CONCATENATE(INT(spotify_top_songs_audio_features[[#This Row],[duration_ms]]/(60*1000)),":",MOD(INT(spotify_top_songs_audio_features[[#This Row],[duration_ms]]/1000),60))</f>
        <v>3:44</v>
      </c>
      <c r="AA31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140" t="str">
        <f>spotify_top_songs_audio_features[[#This Row],[track_name]]</f>
        <v>Tommy Lee (feat. Post Malone)</v>
      </c>
    </row>
    <row r="3141" spans="1:28" x14ac:dyDescent="0.25">
      <c r="A3141" t="s">
        <v>11019</v>
      </c>
      <c r="B3141" t="s">
        <v>11020</v>
      </c>
      <c r="C3141" t="s">
        <v>11021</v>
      </c>
      <c r="D3141" t="s">
        <v>520</v>
      </c>
      <c r="E3141" t="s">
        <v>97</v>
      </c>
      <c r="F3141" t="s">
        <v>32</v>
      </c>
      <c r="G3141" t="s">
        <v>25</v>
      </c>
      <c r="H3141">
        <v>813</v>
      </c>
      <c r="I3141">
        <v>615</v>
      </c>
      <c r="J3141">
        <v>132</v>
      </c>
      <c r="K3141" t="s">
        <v>8252</v>
      </c>
      <c r="L3141">
        <v>0</v>
      </c>
      <c r="M3141">
        <v>654</v>
      </c>
      <c r="N3141">
        <v>321</v>
      </c>
      <c r="O3141">
        <v>-5624</v>
      </c>
      <c r="P3141">
        <v>111039</v>
      </c>
      <c r="Q3141">
        <v>231067</v>
      </c>
      <c r="R3141">
        <v>5</v>
      </c>
      <c r="S3141">
        <v>29221189</v>
      </c>
      <c r="U3141" t="str">
        <f>IFERROR(LEFT(spotify_top_songs_audio_features[[#This Row],[artist_names]],SEARCH(",",spotify_top_songs_audio_features[[#This Row],[artist_names]])-1),spotify_top_songs_audio_features[[#This Row],[artist_names]])</f>
        <v>Ty Dolla $ign</v>
      </c>
      <c r="V3141" t="str">
        <f>IFERROR(MID(spotify_top_songs_audio_features[[#This Row],[artist_names]],SEARCH(",",spotify_top_songs_audio_features[[#This Row],[artist_names]])+2,99),"")</f>
        <v>FKA twigs, Skrillex, Kanye West</v>
      </c>
      <c r="W3141" t="str">
        <f>spotify_top_songs_audio_features[[#This Row],[source]]</f>
        <v>Atlantic Records</v>
      </c>
      <c r="X3141" s="1">
        <f>spotify_top_songs_audio_features[[#This Row],[streams]]</f>
        <v>29221189</v>
      </c>
      <c r="Y3141" t="str">
        <f>IF(Tabela2[[#This Row],[feat]]="","","Feat")</f>
        <v>Feat</v>
      </c>
      <c r="Z3141" s="17" t="str">
        <f>CONCATENATE(INT(spotify_top_songs_audio_features[[#This Row],[duration_ms]]/(60*1000)),":",MOD(INT(spotify_top_songs_audio_features[[#This Row],[duration_ms]]/1000),60))</f>
        <v>3:51</v>
      </c>
      <c r="AA31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141" t="str">
        <f>spotify_top_songs_audio_features[[#This Row],[track_name]]</f>
        <v>Ego Death (feat. Kanye West, FKA twigs &amp; Skrillex)</v>
      </c>
    </row>
    <row r="3142" spans="1:28" x14ac:dyDescent="0.25">
      <c r="A3142" t="s">
        <v>8528</v>
      </c>
      <c r="B3142" t="s">
        <v>307</v>
      </c>
      <c r="C3142" t="s">
        <v>8529</v>
      </c>
      <c r="D3142" t="s">
        <v>309</v>
      </c>
      <c r="E3142" t="s">
        <v>70</v>
      </c>
      <c r="F3142" t="s">
        <v>24</v>
      </c>
      <c r="G3142" t="s">
        <v>25</v>
      </c>
      <c r="H3142">
        <v>765</v>
      </c>
      <c r="I3142">
        <v>373</v>
      </c>
      <c r="J3142">
        <v>713</v>
      </c>
      <c r="K3142" t="s">
        <v>8530</v>
      </c>
      <c r="L3142">
        <v>525</v>
      </c>
      <c r="M3142">
        <v>112</v>
      </c>
      <c r="N3142">
        <v>554</v>
      </c>
      <c r="O3142">
        <v>-9921</v>
      </c>
      <c r="P3142">
        <v>85016</v>
      </c>
      <c r="Q3142">
        <v>195777</v>
      </c>
      <c r="R3142">
        <v>6</v>
      </c>
      <c r="S3142">
        <v>29163483</v>
      </c>
      <c r="U3142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3142" t="str">
        <f>IFERROR(MID(spotify_top_songs_audio_features[[#This Row],[artist_names]],SEARCH(",",spotify_top_songs_audio_features[[#This Row],[artist_names]])+2,99),"")</f>
        <v/>
      </c>
      <c r="W3142" t="str">
        <f>spotify_top_songs_audio_features[[#This Row],[source]]</f>
        <v>Darkroom/Interscope Records</v>
      </c>
      <c r="X3142" s="1">
        <f>spotify_top_songs_audio_features[[#This Row],[streams]]</f>
        <v>29163483</v>
      </c>
      <c r="Y3142" t="str">
        <f>IF(Tabela2[[#This Row],[feat]]="","","Feat")</f>
        <v/>
      </c>
      <c r="Z3142" s="17" t="str">
        <f>CONCATENATE(INT(spotify_top_songs_audio_features[[#This Row],[duration_ms]]/(60*1000)),":",MOD(INT(spotify_top_songs_audio_features[[#This Row],[duration_ms]]/1000),60))</f>
        <v>3:15</v>
      </c>
      <c r="AA31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142" t="str">
        <f>spotify_top_songs_audio_features[[#This Row],[track_name]]</f>
        <v>NDA</v>
      </c>
    </row>
    <row r="3143" spans="1:28" x14ac:dyDescent="0.25">
      <c r="A3143" t="s">
        <v>11571</v>
      </c>
      <c r="B3143" t="s">
        <v>11572</v>
      </c>
      <c r="C3143" t="s">
        <v>11573</v>
      </c>
      <c r="D3143" t="s">
        <v>96</v>
      </c>
      <c r="E3143" t="s">
        <v>58</v>
      </c>
      <c r="F3143" t="s">
        <v>24</v>
      </c>
      <c r="G3143" t="s">
        <v>25</v>
      </c>
      <c r="H3143">
        <v>656</v>
      </c>
      <c r="I3143">
        <v>615</v>
      </c>
      <c r="J3143">
        <v>539</v>
      </c>
      <c r="K3143" t="s">
        <v>6367</v>
      </c>
      <c r="L3143">
        <v>0</v>
      </c>
      <c r="M3143">
        <v>234</v>
      </c>
      <c r="N3143">
        <v>366</v>
      </c>
      <c r="O3143">
        <v>-6252</v>
      </c>
      <c r="P3143">
        <v>13991</v>
      </c>
      <c r="Q3143">
        <v>197253</v>
      </c>
      <c r="R3143">
        <v>7</v>
      </c>
      <c r="S3143">
        <v>29133382</v>
      </c>
      <c r="U3143" t="str">
        <f>IFERROR(LEFT(spotify_top_songs_audio_features[[#This Row],[artist_names]],SEARCH(",",spotify_top_songs_audio_features[[#This Row],[artist_names]])-1),spotify_top_songs_audio_features[[#This Row],[artist_names]])</f>
        <v>Bebe Rexha</v>
      </c>
      <c r="V3143" t="str">
        <f>IFERROR(MID(spotify_top_songs_audio_features[[#This Row],[artist_names]],SEARCH(",",spotify_top_songs_audio_features[[#This Row],[artist_names]])+2,99),"")</f>
        <v>Ty Dolla $ign</v>
      </c>
      <c r="W3143" t="str">
        <f>spotify_top_songs_audio_features[[#This Row],[source]]</f>
        <v>Warner Records</v>
      </c>
      <c r="X3143" s="1">
        <f>spotify_top_songs_audio_features[[#This Row],[streams]]</f>
        <v>29133382</v>
      </c>
      <c r="Y3143" t="str">
        <f>IF(Tabela2[[#This Row],[feat]]="","","Feat")</f>
        <v>Feat</v>
      </c>
      <c r="Z3143" s="17" t="str">
        <f>CONCATENATE(INT(spotify_top_songs_audio_features[[#This Row],[duration_ms]]/(60*1000)),":",MOD(INT(spotify_top_songs_audio_features[[#This Row],[duration_ms]]/1000),60))</f>
        <v>3:17</v>
      </c>
      <c r="AA31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143" t="str">
        <f>spotify_top_songs_audio_features[[#This Row],[track_name]]</f>
        <v>Bad Bitch (feat. Ty Dolla $ign)</v>
      </c>
    </row>
    <row r="3144" spans="1:28" x14ac:dyDescent="0.25">
      <c r="A3144" t="s">
        <v>12453</v>
      </c>
      <c r="B3144" t="s">
        <v>12454</v>
      </c>
      <c r="C3144" t="s">
        <v>12455</v>
      </c>
      <c r="D3144" t="s">
        <v>12456</v>
      </c>
      <c r="E3144" t="s">
        <v>31</v>
      </c>
      <c r="F3144" t="s">
        <v>24</v>
      </c>
      <c r="G3144" t="s">
        <v>25</v>
      </c>
      <c r="H3144">
        <v>602</v>
      </c>
      <c r="I3144">
        <v>751</v>
      </c>
      <c r="J3144">
        <v>327</v>
      </c>
      <c r="K3144" t="s">
        <v>1351</v>
      </c>
      <c r="L3144">
        <v>0</v>
      </c>
      <c r="M3144">
        <v>667</v>
      </c>
      <c r="N3144">
        <v>934</v>
      </c>
      <c r="O3144">
        <v>-4358</v>
      </c>
      <c r="P3144">
        <v>163874</v>
      </c>
      <c r="Q3144">
        <v>196745</v>
      </c>
      <c r="R3144">
        <v>6</v>
      </c>
      <c r="S3144">
        <v>29116081</v>
      </c>
      <c r="U3144" t="str">
        <f>IFERROR(LEFT(spotify_top_songs_audio_features[[#This Row],[artist_names]],SEARCH(",",spotify_top_songs_audio_features[[#This Row],[artist_names]])-1),spotify_top_songs_audio_features[[#This Row],[artist_names]])</f>
        <v>WOS</v>
      </c>
      <c r="V3144" t="str">
        <f>IFERROR(MID(spotify_top_songs_audio_features[[#This Row],[artist_names]],SEARCH(",",spotify_top_songs_audio_features[[#This Row],[artist_names]])+2,99),"")</f>
        <v/>
      </c>
      <c r="W3144" t="str">
        <f>spotify_top_songs_audio_features[[#This Row],[source]]</f>
        <v>DOGUITO Records / DALE PLAY Records</v>
      </c>
      <c r="X3144" s="1">
        <f>spotify_top_songs_audio_features[[#This Row],[streams]]</f>
        <v>29116081</v>
      </c>
      <c r="Y3144" t="str">
        <f>IF(Tabela2[[#This Row],[feat]]="","","Feat")</f>
        <v/>
      </c>
      <c r="Z3144" s="17" t="str">
        <f>CONCATENATE(INT(spotify_top_songs_audio_features[[#This Row],[duration_ms]]/(60*1000)),":",MOD(INT(spotify_top_songs_audio_features[[#This Row],[duration_ms]]/1000),60))</f>
        <v>3:16</v>
      </c>
      <c r="AA31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44" t="str">
        <f>spotify_top_songs_audio_features[[#This Row],[track_name]]</f>
        <v>CANGURO</v>
      </c>
    </row>
    <row r="3145" spans="1:28" x14ac:dyDescent="0.25">
      <c r="A3145" t="s">
        <v>663</v>
      </c>
      <c r="B3145" t="s">
        <v>664</v>
      </c>
      <c r="C3145" t="s">
        <v>665</v>
      </c>
      <c r="D3145" t="s">
        <v>666</v>
      </c>
      <c r="E3145" t="s">
        <v>97</v>
      </c>
      <c r="F3145" t="s">
        <v>32</v>
      </c>
      <c r="G3145" t="s">
        <v>25</v>
      </c>
      <c r="H3145">
        <v>813</v>
      </c>
      <c r="I3145">
        <v>761</v>
      </c>
      <c r="J3145">
        <v>85</v>
      </c>
      <c r="K3145" t="s">
        <v>667</v>
      </c>
      <c r="L3145">
        <v>119</v>
      </c>
      <c r="M3145">
        <v>337</v>
      </c>
      <c r="N3145">
        <v>29</v>
      </c>
      <c r="O3145">
        <v>-5687</v>
      </c>
      <c r="P3145">
        <v>124957</v>
      </c>
      <c r="Q3145">
        <v>173067</v>
      </c>
      <c r="R3145">
        <v>6</v>
      </c>
      <c r="S3145">
        <v>29094254</v>
      </c>
      <c r="U3145" t="str">
        <f>IFERROR(LEFT(spotify_top_songs_audio_features[[#This Row],[artist_names]],SEARCH(",",spotify_top_songs_audio_features[[#This Row],[artist_names]])-1),spotify_top_songs_audio_features[[#This Row],[artist_names]])</f>
        <v>Gaullin</v>
      </c>
      <c r="V3145" t="str">
        <f>IFERROR(MID(spotify_top_songs_audio_features[[#This Row],[artist_names]],SEARCH(",",spotify_top_songs_audio_features[[#This Row],[artist_names]])+2,99),"")</f>
        <v/>
      </c>
      <c r="W3145" t="str">
        <f>spotify_top_songs_audio_features[[#This Row],[source]]</f>
        <v>Columbia/B1 Recordings</v>
      </c>
      <c r="X3145" s="1">
        <f>spotify_top_songs_audio_features[[#This Row],[streams]]</f>
        <v>29094254</v>
      </c>
      <c r="Y3145" t="str">
        <f>IF(Tabela2[[#This Row],[feat]]="","","Feat")</f>
        <v/>
      </c>
      <c r="Z3145" s="17" t="str">
        <f>CONCATENATE(INT(spotify_top_songs_audio_features[[#This Row],[duration_ms]]/(60*1000)),":",MOD(INT(spotify_top_songs_audio_features[[#This Row],[duration_ms]]/1000),60))</f>
        <v>2:53</v>
      </c>
      <c r="AA31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145" t="str">
        <f>spotify_top_songs_audio_features[[#This Row],[track_name]]</f>
        <v>Moonlight</v>
      </c>
    </row>
    <row r="3146" spans="1:28" x14ac:dyDescent="0.25">
      <c r="A3146" t="s">
        <v>13001</v>
      </c>
      <c r="B3146" t="s">
        <v>13002</v>
      </c>
      <c r="C3146" t="s">
        <v>13003</v>
      </c>
      <c r="D3146" t="s">
        <v>13004</v>
      </c>
      <c r="E3146" t="s">
        <v>142</v>
      </c>
      <c r="F3146" t="s">
        <v>24</v>
      </c>
      <c r="G3146" t="s">
        <v>25</v>
      </c>
      <c r="H3146">
        <v>723</v>
      </c>
      <c r="I3146">
        <v>892</v>
      </c>
      <c r="J3146">
        <v>164</v>
      </c>
      <c r="K3146" t="s">
        <v>4604</v>
      </c>
      <c r="L3146">
        <v>0</v>
      </c>
      <c r="M3146">
        <v>146</v>
      </c>
      <c r="N3146">
        <v>533</v>
      </c>
      <c r="O3146">
        <v>-5758</v>
      </c>
      <c r="P3146">
        <v>101996</v>
      </c>
      <c r="Q3146">
        <v>207647</v>
      </c>
      <c r="R3146">
        <v>3</v>
      </c>
      <c r="S3146">
        <v>29086220</v>
      </c>
      <c r="U3146" t="str">
        <f>IFERROR(LEFT(spotify_top_songs_audio_features[[#This Row],[artist_names]],SEARCH(",",spotify_top_songs_audio_features[[#This Row],[artist_names]])-1),spotify_top_songs_audio_features[[#This Row],[artist_names]])</f>
        <v>Anirudh Ravichander</v>
      </c>
      <c r="V3146" t="str">
        <f>IFERROR(MID(spotify_top_songs_audio_features[[#This Row],[artist_names]],SEARCH(",",spotify_top_songs_audio_features[[#This Row],[artist_names]])+2,99),"")</f>
        <v>Super Subu</v>
      </c>
      <c r="W3146" t="str">
        <f>spotify_top_songs_audio_features[[#This Row],[source]]</f>
        <v>Sun Pictures</v>
      </c>
      <c r="X3146" s="1">
        <f>spotify_top_songs_audio_features[[#This Row],[streams]]</f>
        <v>29086220</v>
      </c>
      <c r="Y3146" t="str">
        <f>IF(Tabela2[[#This Row],[feat]]="","","Feat")</f>
        <v>Feat</v>
      </c>
      <c r="Z3146" s="17" t="str">
        <f>CONCATENATE(INT(spotify_top_songs_audio_features[[#This Row],[duration_ms]]/(60*1000)),":",MOD(INT(spotify_top_songs_audio_features[[#This Row],[duration_ms]]/1000),60))</f>
        <v>3:27</v>
      </c>
      <c r="AA31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146" t="str">
        <f>spotify_top_songs_audio_features[[#This Row],[track_name]]</f>
        <v>Hukum - Thalaivar Alappara</v>
      </c>
    </row>
    <row r="3147" spans="1:28" x14ac:dyDescent="0.25">
      <c r="A3147" t="s">
        <v>6870</v>
      </c>
      <c r="B3147" t="s">
        <v>3670</v>
      </c>
      <c r="C3147" t="s">
        <v>6871</v>
      </c>
      <c r="D3147" t="s">
        <v>151</v>
      </c>
      <c r="E3147" t="s">
        <v>113</v>
      </c>
      <c r="F3147" t="s">
        <v>24</v>
      </c>
      <c r="G3147" t="s">
        <v>25</v>
      </c>
      <c r="H3147">
        <v>608</v>
      </c>
      <c r="I3147">
        <v>873</v>
      </c>
      <c r="J3147">
        <v>424</v>
      </c>
      <c r="K3147" t="s">
        <v>6872</v>
      </c>
      <c r="L3147">
        <v>0</v>
      </c>
      <c r="M3147">
        <v>196</v>
      </c>
      <c r="N3147">
        <v>589</v>
      </c>
      <c r="O3147">
        <v>-4928</v>
      </c>
      <c r="P3147">
        <v>98009</v>
      </c>
      <c r="Q3147">
        <v>173073</v>
      </c>
      <c r="R3147">
        <v>5</v>
      </c>
      <c r="S3147">
        <v>29060513</v>
      </c>
      <c r="U3147" t="str">
        <f>IFERROR(LEFT(spotify_top_songs_audio_features[[#This Row],[artist_names]],SEARCH(",",spotify_top_songs_audio_features[[#This Row],[artist_names]])-1),spotify_top_songs_audio_features[[#This Row],[artist_names]])</f>
        <v>5 Seconds of Summer</v>
      </c>
      <c r="V3147" t="str">
        <f>IFERROR(MID(spotify_top_songs_audio_features[[#This Row],[artist_names]],SEARCH(",",spotify_top_songs_audio_features[[#This Row],[artist_names]])+2,99),"")</f>
        <v/>
      </c>
      <c r="W3147" t="str">
        <f>spotify_top_songs_audio_features[[#This Row],[source]]</f>
        <v>Capitol</v>
      </c>
      <c r="X3147" s="1">
        <f>spotify_top_songs_audio_features[[#This Row],[streams]]</f>
        <v>29060513</v>
      </c>
      <c r="Y3147" t="str">
        <f>IF(Tabela2[[#This Row],[feat]]="","","Feat")</f>
        <v/>
      </c>
      <c r="Z3147" s="17" t="str">
        <f>CONCATENATE(INT(spotify_top_songs_audio_features[[#This Row],[duration_ms]]/(60*1000)),":",MOD(INT(spotify_top_songs_audio_features[[#This Row],[duration_ms]]/1000),60))</f>
        <v>2:53</v>
      </c>
      <c r="AA31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147" t="str">
        <f>spotify_top_songs_audio_features[[#This Row],[track_name]]</f>
        <v>Want You Back</v>
      </c>
    </row>
    <row r="3148" spans="1:28" x14ac:dyDescent="0.25">
      <c r="A3148" t="s">
        <v>14773</v>
      </c>
      <c r="B3148" t="s">
        <v>710</v>
      </c>
      <c r="C3148" t="s">
        <v>14774</v>
      </c>
      <c r="D3148" t="s">
        <v>712</v>
      </c>
      <c r="E3148" t="s">
        <v>31</v>
      </c>
      <c r="F3148" t="s">
        <v>24</v>
      </c>
      <c r="G3148" t="s">
        <v>25</v>
      </c>
      <c r="H3148">
        <v>855</v>
      </c>
      <c r="I3148">
        <v>676</v>
      </c>
      <c r="J3148">
        <v>325</v>
      </c>
      <c r="K3148" t="s">
        <v>14775</v>
      </c>
      <c r="L3148">
        <v>0</v>
      </c>
      <c r="M3148">
        <v>144</v>
      </c>
      <c r="N3148">
        <v>509</v>
      </c>
      <c r="O3148">
        <v>-5736</v>
      </c>
      <c r="P3148">
        <v>133082</v>
      </c>
      <c r="Q3148">
        <v>195299</v>
      </c>
      <c r="R3148">
        <v>3</v>
      </c>
      <c r="S3148">
        <v>29048390</v>
      </c>
      <c r="U3148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3148" t="str">
        <f>IFERROR(MID(spotify_top_songs_audio_features[[#This Row],[artist_names]],SEARCH(",",spotify_top_songs_audio_features[[#This Row],[artist_names]])+2,99),"")</f>
        <v/>
      </c>
      <c r="W3148" t="str">
        <f>spotify_top_songs_audio_features[[#This Row],[source]]</f>
        <v>Generation Now/Atlantic</v>
      </c>
      <c r="X3148" s="1">
        <f>spotify_top_songs_audio_features[[#This Row],[streams]]</f>
        <v>29048390</v>
      </c>
      <c r="Y3148" t="str">
        <f>IF(Tabela2[[#This Row],[feat]]="","","Feat")</f>
        <v/>
      </c>
      <c r="Z3148" s="17" t="str">
        <f>CONCATENATE(INT(spotify_top_songs_audio_features[[#This Row],[duration_ms]]/(60*1000)),":",MOD(INT(spotify_top_songs_audio_features[[#This Row],[duration_ms]]/1000),60))</f>
        <v>3:15</v>
      </c>
      <c r="AA31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48" t="str">
        <f>spotify_top_songs_audio_features[[#This Row],[track_name]]</f>
        <v>Lo Mein</v>
      </c>
    </row>
    <row r="3149" spans="1:28" x14ac:dyDescent="0.25">
      <c r="A3149" t="s">
        <v>7297</v>
      </c>
      <c r="B3149" t="s">
        <v>2500</v>
      </c>
      <c r="C3149" t="s">
        <v>7298</v>
      </c>
      <c r="D3149" t="s">
        <v>2502</v>
      </c>
      <c r="E3149" t="s">
        <v>58</v>
      </c>
      <c r="F3149" t="s">
        <v>24</v>
      </c>
      <c r="G3149" t="s">
        <v>25</v>
      </c>
      <c r="H3149">
        <v>739</v>
      </c>
      <c r="I3149">
        <v>841</v>
      </c>
      <c r="J3149">
        <v>6</v>
      </c>
      <c r="K3149" t="s">
        <v>6794</v>
      </c>
      <c r="L3149">
        <v>0</v>
      </c>
      <c r="M3149">
        <v>173</v>
      </c>
      <c r="N3149">
        <v>562</v>
      </c>
      <c r="O3149">
        <v>-4162</v>
      </c>
      <c r="P3149">
        <v>10699</v>
      </c>
      <c r="Q3149">
        <v>199653</v>
      </c>
      <c r="R3149">
        <v>5</v>
      </c>
      <c r="S3149">
        <v>28998160</v>
      </c>
      <c r="U3149" t="str">
        <f>IFERROR(LEFT(spotify_top_songs_audio_features[[#This Row],[artist_names]],SEARCH(",",spotify_top_songs_audio_features[[#This Row],[artist_names]])-1),spotify_top_songs_audio_features[[#This Row],[artist_names]])</f>
        <v>TWICE</v>
      </c>
      <c r="V3149" t="str">
        <f>IFERROR(MID(spotify_top_songs_audio_features[[#This Row],[artist_names]],SEARCH(",",spotify_top_songs_audio_features[[#This Row],[artist_names]])+2,99),"")</f>
        <v/>
      </c>
      <c r="W3149" t="str">
        <f>spotify_top_songs_audio_features[[#This Row],[source]]</f>
        <v>Republic Records - TWICE</v>
      </c>
      <c r="X3149" s="1">
        <f>spotify_top_songs_audio_features[[#This Row],[streams]]</f>
        <v>28998160</v>
      </c>
      <c r="Y3149" t="str">
        <f>IF(Tabela2[[#This Row],[feat]]="","","Feat")</f>
        <v/>
      </c>
      <c r="Z3149" s="17" t="str">
        <f>CONCATENATE(INT(spotify_top_songs_audio_features[[#This Row],[duration_ms]]/(60*1000)),":",MOD(INT(spotify_top_songs_audio_features[[#This Row],[duration_ms]]/1000),60))</f>
        <v>3:19</v>
      </c>
      <c r="AA31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149" t="str">
        <f>spotify_top_songs_audio_features[[#This Row],[track_name]]</f>
        <v>MORE &amp; MORE</v>
      </c>
    </row>
    <row r="3150" spans="1:28" x14ac:dyDescent="0.25">
      <c r="A3150" t="s">
        <v>16471</v>
      </c>
      <c r="B3150" t="s">
        <v>16472</v>
      </c>
      <c r="C3150" t="s">
        <v>16473</v>
      </c>
      <c r="D3150" t="s">
        <v>16472</v>
      </c>
      <c r="E3150" t="s">
        <v>23</v>
      </c>
      <c r="F3150" t="s">
        <v>24</v>
      </c>
      <c r="G3150" t="s">
        <v>25</v>
      </c>
      <c r="H3150">
        <v>577</v>
      </c>
      <c r="I3150">
        <v>363</v>
      </c>
      <c r="J3150">
        <v>263</v>
      </c>
      <c r="K3150" t="s">
        <v>16474</v>
      </c>
      <c r="L3150">
        <v>282</v>
      </c>
      <c r="M3150">
        <v>868</v>
      </c>
      <c r="N3150">
        <v>265</v>
      </c>
      <c r="O3150">
        <v>-12378</v>
      </c>
      <c r="P3150">
        <v>91511</v>
      </c>
      <c r="Q3150">
        <v>247197</v>
      </c>
      <c r="R3150">
        <v>5</v>
      </c>
      <c r="S3150">
        <v>28990428</v>
      </c>
      <c r="U3150" t="str">
        <f>IFERROR(LEFT(spotify_top_songs_audio_features[[#This Row],[artist_names]],SEARCH(",",spotify_top_songs_audio_features[[#This Row],[artist_names]])-1),spotify_top_songs_audio_features[[#This Row],[artist_names]])</f>
        <v>Kevin Kaarl</v>
      </c>
      <c r="V3150" t="str">
        <f>IFERROR(MID(spotify_top_songs_audio_features[[#This Row],[artist_names]],SEARCH(",",spotify_top_songs_audio_features[[#This Row],[artist_names]])+2,99),"")</f>
        <v/>
      </c>
      <c r="W3150" t="str">
        <f>spotify_top_songs_audio_features[[#This Row],[source]]</f>
        <v>Kevin Kaarl</v>
      </c>
      <c r="X3150" s="1">
        <f>spotify_top_songs_audio_features[[#This Row],[streams]]</f>
        <v>28990428</v>
      </c>
      <c r="Y3150" t="str">
        <f>IF(Tabela2[[#This Row],[feat]]="","","Feat")</f>
        <v/>
      </c>
      <c r="Z3150" s="17" t="str">
        <f>CONCATENATE(INT(spotify_top_songs_audio_features[[#This Row],[duration_ms]]/(60*1000)),":",MOD(INT(spotify_top_songs_audio_features[[#This Row],[duration_ms]]/1000),60))</f>
        <v>4:7</v>
      </c>
      <c r="AA31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150" t="str">
        <f>spotify_top_songs_audio_features[[#This Row],[track_name]]</f>
        <v>San Lucas</v>
      </c>
    </row>
    <row r="3151" spans="1:28" x14ac:dyDescent="0.25">
      <c r="A3151" t="s">
        <v>16575</v>
      </c>
      <c r="B3151" t="s">
        <v>16576</v>
      </c>
      <c r="C3151" t="s">
        <v>16577</v>
      </c>
      <c r="D3151" t="s">
        <v>1195</v>
      </c>
      <c r="E3151" t="s">
        <v>102</v>
      </c>
      <c r="F3151" t="s">
        <v>32</v>
      </c>
      <c r="G3151" t="s">
        <v>25</v>
      </c>
      <c r="H3151">
        <v>817</v>
      </c>
      <c r="I3151">
        <v>646</v>
      </c>
      <c r="J3151">
        <v>249</v>
      </c>
      <c r="K3151" t="s">
        <v>4596</v>
      </c>
      <c r="L3151">
        <v>0</v>
      </c>
      <c r="M3151">
        <v>125</v>
      </c>
      <c r="N3151">
        <v>835</v>
      </c>
      <c r="O3151">
        <v>-512</v>
      </c>
      <c r="P3151">
        <v>162898</v>
      </c>
      <c r="Q3151">
        <v>213080</v>
      </c>
      <c r="R3151">
        <v>6</v>
      </c>
      <c r="S3151">
        <v>28985911</v>
      </c>
      <c r="U3151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3151" t="str">
        <f>IFERROR(MID(spotify_top_songs_audio_features[[#This Row],[artist_names]],SEARCH(",",spotify_top_songs_audio_features[[#This Row],[artist_names]])+2,99),"")</f>
        <v>Yo Gotti, YBN Nahmir</v>
      </c>
      <c r="W3151" t="str">
        <f>spotify_top_songs_audio_features[[#This Row],[source]]</f>
        <v>BPG/RVG/RCA Records</v>
      </c>
      <c r="X3151" s="1">
        <f>spotify_top_songs_audio_features[[#This Row],[streams]]</f>
        <v>28985911</v>
      </c>
      <c r="Y3151" t="str">
        <f>IF(Tabela2[[#This Row],[feat]]="","","Feat")</f>
        <v>Feat</v>
      </c>
      <c r="Z3151" s="17" t="str">
        <f>CONCATENATE(INT(spotify_top_songs_audio_features[[#This Row],[duration_ms]]/(60*1000)),":",MOD(INT(spotify_top_songs_audio_features[[#This Row],[duration_ms]]/1000),60))</f>
        <v>3:33</v>
      </c>
      <c r="AA31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151" t="str">
        <f>spotify_top_songs_audio_features[[#This Row],[track_name]]</f>
        <v>1942 (feat. Yo Gotti &amp; YBN Nahmir)</v>
      </c>
    </row>
    <row r="3152" spans="1:28" x14ac:dyDescent="0.25">
      <c r="A3152" t="s">
        <v>9267</v>
      </c>
      <c r="B3152" t="s">
        <v>6729</v>
      </c>
      <c r="C3152" t="s">
        <v>6730</v>
      </c>
      <c r="D3152" t="s">
        <v>9268</v>
      </c>
      <c r="E3152" t="s">
        <v>86</v>
      </c>
      <c r="F3152" t="s">
        <v>24</v>
      </c>
      <c r="G3152" t="s">
        <v>25</v>
      </c>
      <c r="H3152">
        <v>773</v>
      </c>
      <c r="I3152">
        <v>859</v>
      </c>
      <c r="J3152">
        <v>747</v>
      </c>
      <c r="K3152" t="s">
        <v>9269</v>
      </c>
      <c r="L3152">
        <v>187</v>
      </c>
      <c r="M3152">
        <v>914</v>
      </c>
      <c r="N3152">
        <v>813</v>
      </c>
      <c r="O3152">
        <v>-4913</v>
      </c>
      <c r="P3152">
        <v>118459</v>
      </c>
      <c r="Q3152">
        <v>357267</v>
      </c>
      <c r="R3152">
        <v>5</v>
      </c>
      <c r="S3152">
        <v>28983453</v>
      </c>
      <c r="U3152" t="str">
        <f>IFERROR(LEFT(spotify_top_songs_audio_features[[#This Row],[artist_names]],SEARCH(",",spotify_top_songs_audio_features[[#This Row],[artist_names]])-1),spotify_top_songs_audio_features[[#This Row],[artist_names]])</f>
        <v>Michael Jackson</v>
      </c>
      <c r="V3152" t="str">
        <f>IFERROR(MID(spotify_top_songs_audio_features[[#This Row],[artist_names]],SEARCH(",",spotify_top_songs_audio_features[[#This Row],[artist_names]])+2,99),"")</f>
        <v/>
      </c>
      <c r="W3152" t="str">
        <f>spotify_top_songs_audio_features[[#This Row],[source]]</f>
        <v>Epic/Legacy</v>
      </c>
      <c r="X3152" s="1">
        <f>spotify_top_songs_audio_features[[#This Row],[streams]]</f>
        <v>28983453</v>
      </c>
      <c r="Y3152" t="str">
        <f>IF(Tabela2[[#This Row],[feat]]="","","Feat")</f>
        <v/>
      </c>
      <c r="Z3152" s="17" t="str">
        <f>CONCATENATE(INT(spotify_top_songs_audio_features[[#This Row],[duration_ms]]/(60*1000)),":",MOD(INT(spotify_top_songs_audio_features[[#This Row],[duration_ms]]/1000),60))</f>
        <v>5:57</v>
      </c>
      <c r="AA31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52" t="str">
        <f>spotify_top_songs_audio_features[[#This Row],[track_name]]</f>
        <v>Thriller</v>
      </c>
    </row>
    <row r="3153" spans="1:28" x14ac:dyDescent="0.25">
      <c r="A3153" t="s">
        <v>14010</v>
      </c>
      <c r="B3153" t="s">
        <v>112</v>
      </c>
      <c r="C3153" t="s">
        <v>14011</v>
      </c>
      <c r="D3153" t="s">
        <v>112</v>
      </c>
      <c r="E3153" t="s">
        <v>113</v>
      </c>
      <c r="F3153" t="s">
        <v>24</v>
      </c>
      <c r="G3153" t="s">
        <v>25</v>
      </c>
      <c r="H3153">
        <v>593</v>
      </c>
      <c r="I3153">
        <v>377</v>
      </c>
      <c r="J3153">
        <v>253</v>
      </c>
      <c r="K3153" t="s">
        <v>7013</v>
      </c>
      <c r="L3153">
        <v>0</v>
      </c>
      <c r="M3153">
        <v>976</v>
      </c>
      <c r="N3153">
        <v>502</v>
      </c>
      <c r="O3153">
        <v>-8761</v>
      </c>
      <c r="P3153">
        <v>95939</v>
      </c>
      <c r="Q3153">
        <v>294521</v>
      </c>
      <c r="R3153">
        <v>3</v>
      </c>
      <c r="S3153">
        <v>28962095</v>
      </c>
      <c r="U315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153" t="str">
        <f>IFERROR(MID(spotify_top_songs_audio_features[[#This Row],[artist_names]],SEARCH(",",spotify_top_songs_audio_features[[#This Row],[artist_names]])+2,99),"")</f>
        <v/>
      </c>
      <c r="W3153" t="str">
        <f>spotify_top_songs_audio_features[[#This Row],[source]]</f>
        <v>Taylor Swift</v>
      </c>
      <c r="X3153" s="1">
        <f>spotify_top_songs_audio_features[[#This Row],[streams]]</f>
        <v>28962095</v>
      </c>
      <c r="Y3153" t="str">
        <f>IF(Tabela2[[#This Row],[feat]]="","","Feat")</f>
        <v/>
      </c>
      <c r="Z3153" s="17" t="str">
        <f>CONCATENATE(INT(spotify_top_songs_audio_features[[#This Row],[duration_ms]]/(60*1000)),":",MOD(INT(spotify_top_songs_audio_features[[#This Row],[duration_ms]]/1000),60))</f>
        <v>4:54</v>
      </c>
      <c r="AA31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153" t="str">
        <f>spotify_top_songs_audio_features[[#This Row],[track_name]]</f>
        <v>betty</v>
      </c>
    </row>
    <row r="3154" spans="1:28" x14ac:dyDescent="0.25">
      <c r="A3154" t="s">
        <v>6337</v>
      </c>
      <c r="B3154" t="s">
        <v>633</v>
      </c>
      <c r="C3154" t="s">
        <v>6338</v>
      </c>
      <c r="D3154" t="s">
        <v>2600</v>
      </c>
      <c r="E3154" t="s">
        <v>113</v>
      </c>
      <c r="F3154" t="s">
        <v>24</v>
      </c>
      <c r="G3154" t="s">
        <v>25</v>
      </c>
      <c r="H3154">
        <v>535</v>
      </c>
      <c r="I3154">
        <v>791</v>
      </c>
      <c r="J3154">
        <v>327</v>
      </c>
      <c r="K3154" t="s">
        <v>6339</v>
      </c>
      <c r="L3154">
        <v>155</v>
      </c>
      <c r="M3154">
        <v>788</v>
      </c>
      <c r="N3154">
        <v>5</v>
      </c>
      <c r="O3154">
        <v>-555</v>
      </c>
      <c r="P3154">
        <v>142981</v>
      </c>
      <c r="Q3154">
        <v>211814</v>
      </c>
      <c r="R3154">
        <v>3</v>
      </c>
      <c r="S3154">
        <v>28957091</v>
      </c>
      <c r="U3154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154" t="str">
        <f>IFERROR(MID(spotify_top_songs_audio_features[[#This Row],[artist_names]],SEARCH(",",spotify_top_songs_audio_features[[#This Row],[artist_names]])+2,99),"")</f>
        <v/>
      </c>
      <c r="W3154" t="str">
        <f>spotify_top_songs_audio_features[[#This Row],[source]]</f>
        <v>XO / Republic Records</v>
      </c>
      <c r="X3154" s="1">
        <f>spotify_top_songs_audio_features[[#This Row],[streams]]</f>
        <v>28957091</v>
      </c>
      <c r="Y3154" t="str">
        <f>IF(Tabela2[[#This Row],[feat]]="","","Feat")</f>
        <v/>
      </c>
      <c r="Z3154" s="17" t="str">
        <f>CONCATENATE(INT(spotify_top_songs_audio_features[[#This Row],[duration_ms]]/(60*1000)),":",MOD(INT(spotify_top_songs_audio_features[[#This Row],[duration_ms]]/1000),60))</f>
        <v>3:31</v>
      </c>
      <c r="AA31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154" t="str">
        <f>spotify_top_songs_audio_features[[#This Row],[track_name]]</f>
        <v>Less Than Zero</v>
      </c>
    </row>
    <row r="3155" spans="1:28" x14ac:dyDescent="0.25">
      <c r="A3155" t="s">
        <v>9530</v>
      </c>
      <c r="B3155" t="s">
        <v>9531</v>
      </c>
      <c r="C3155" t="s">
        <v>9532</v>
      </c>
      <c r="D3155" t="s">
        <v>53</v>
      </c>
      <c r="E3155" t="s">
        <v>102</v>
      </c>
      <c r="F3155" t="s">
        <v>24</v>
      </c>
      <c r="G3155" t="s">
        <v>25</v>
      </c>
      <c r="H3155">
        <v>862</v>
      </c>
      <c r="I3155">
        <v>72</v>
      </c>
      <c r="J3155">
        <v>361</v>
      </c>
      <c r="K3155" t="s">
        <v>9533</v>
      </c>
      <c r="L3155">
        <v>0</v>
      </c>
      <c r="M3155">
        <v>543</v>
      </c>
      <c r="N3155">
        <v>967</v>
      </c>
      <c r="O3155">
        <v>-4155</v>
      </c>
      <c r="P3155">
        <v>129993</v>
      </c>
      <c r="Q3155">
        <v>197284</v>
      </c>
      <c r="R3155">
        <v>18</v>
      </c>
      <c r="S3155">
        <v>28949391</v>
      </c>
      <c r="U3155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3155" t="str">
        <f>IFERROR(MID(spotify_top_songs_audio_features[[#This Row],[artist_names]],SEARCH(",",spotify_top_songs_audio_features[[#This Row],[artist_names]])+2,99),"")</f>
        <v>El Alfa</v>
      </c>
      <c r="W3155" t="str">
        <f>spotify_top_songs_audio_features[[#This Row],[source]]</f>
        <v>Sony Music Latin</v>
      </c>
      <c r="X3155" s="1">
        <f>spotify_top_songs_audio_features[[#This Row],[streams]]</f>
        <v>28949391</v>
      </c>
      <c r="Y3155" t="str">
        <f>IF(Tabela2[[#This Row],[feat]]="","","Feat")</f>
        <v>Feat</v>
      </c>
      <c r="Z3155" s="17" t="str">
        <f>CONCATENATE(INT(spotify_top_songs_audio_features[[#This Row],[duration_ms]]/(60*1000)),":",MOD(INT(spotify_top_songs_audio_features[[#This Row],[duration_ms]]/1000),60))</f>
        <v>3:17</v>
      </c>
      <c r="AA31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155" t="str">
        <f>spotify_top_songs_audio_features[[#This Row],[track_name]]</f>
        <v>BEBÉ</v>
      </c>
    </row>
    <row r="3156" spans="1:28" x14ac:dyDescent="0.25">
      <c r="A3156" t="s">
        <v>16520</v>
      </c>
      <c r="B3156" t="s">
        <v>439</v>
      </c>
      <c r="C3156" t="s">
        <v>16521</v>
      </c>
      <c r="D3156" t="s">
        <v>48</v>
      </c>
      <c r="E3156" t="s">
        <v>102</v>
      </c>
      <c r="F3156" t="s">
        <v>32</v>
      </c>
      <c r="G3156" t="s">
        <v>25</v>
      </c>
      <c r="H3156">
        <v>405</v>
      </c>
      <c r="I3156">
        <v>646</v>
      </c>
      <c r="J3156">
        <v>476</v>
      </c>
      <c r="K3156" t="s">
        <v>5981</v>
      </c>
      <c r="L3156">
        <v>0</v>
      </c>
      <c r="M3156">
        <v>103</v>
      </c>
      <c r="N3156">
        <v>17</v>
      </c>
      <c r="O3156">
        <v>-3206</v>
      </c>
      <c r="P3156">
        <v>130218</v>
      </c>
      <c r="Q3156">
        <v>156267</v>
      </c>
      <c r="R3156">
        <v>1</v>
      </c>
      <c r="S3156">
        <v>28946369</v>
      </c>
      <c r="U3156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156" t="str">
        <f>IFERROR(MID(spotify_top_songs_audio_features[[#This Row],[artist_names]],SEARCH(",",spotify_top_songs_audio_features[[#This Row],[artist_names]])+2,99),"")</f>
        <v/>
      </c>
      <c r="W3156" t="str">
        <f>spotify_top_songs_audio_features[[#This Row],[source]]</f>
        <v>Republic Records</v>
      </c>
      <c r="X3156" s="1">
        <f>spotify_top_songs_audio_features[[#This Row],[streams]]</f>
        <v>28946369</v>
      </c>
      <c r="Y3156" t="str">
        <f>IF(Tabela2[[#This Row],[feat]]="","","Feat")</f>
        <v/>
      </c>
      <c r="Z3156" s="17" t="str">
        <f>CONCATENATE(INT(spotify_top_songs_audio_features[[#This Row],[duration_ms]]/(60*1000)),":",MOD(INT(spotify_top_songs_audio_features[[#This Row],[duration_ms]]/1000),60))</f>
        <v>2:36</v>
      </c>
      <c r="AA31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156" t="str">
        <f>spotify_top_songs_audio_features[[#This Row],[track_name]]</f>
        <v>Hollywood's Bleeding</v>
      </c>
    </row>
    <row r="3157" spans="1:28" x14ac:dyDescent="0.25">
      <c r="A3157" t="s">
        <v>6412</v>
      </c>
      <c r="B3157" t="s">
        <v>6413</v>
      </c>
      <c r="C3157" t="s">
        <v>6414</v>
      </c>
      <c r="D3157" t="s">
        <v>187</v>
      </c>
      <c r="E3157" t="s">
        <v>70</v>
      </c>
      <c r="F3157" t="s">
        <v>24</v>
      </c>
      <c r="G3157" t="s">
        <v>152</v>
      </c>
      <c r="H3157">
        <v>262</v>
      </c>
      <c r="I3157">
        <v>137</v>
      </c>
      <c r="J3157">
        <v>344</v>
      </c>
      <c r="K3157" t="s">
        <v>5996</v>
      </c>
      <c r="L3157">
        <v>6.7400000000000001E-4</v>
      </c>
      <c r="M3157">
        <v>267</v>
      </c>
      <c r="N3157">
        <v>288</v>
      </c>
      <c r="O3157">
        <v>-15235</v>
      </c>
      <c r="P3157">
        <v>92183</v>
      </c>
      <c r="Q3157">
        <v>206600</v>
      </c>
      <c r="R3157">
        <v>3</v>
      </c>
      <c r="S3157">
        <v>28940780</v>
      </c>
      <c r="U3157" t="str">
        <f>IFERROR(LEFT(spotify_top_songs_audio_features[[#This Row],[artist_names]],SEARCH(",",spotify_top_songs_audio_features[[#This Row],[artist_names]])-1),spotify_top_songs_audio_features[[#This Row],[artist_names]])</f>
        <v>Frank Sinatra</v>
      </c>
      <c r="V3157" t="str">
        <f>IFERROR(MID(spotify_top_songs_audio_features[[#This Row],[artist_names]],SEARCH(",",spotify_top_songs_audio_features[[#This Row],[artist_names]])+2,99),"")</f>
        <v/>
      </c>
      <c r="W3157" t="str">
        <f>spotify_top_songs_audio_features[[#This Row],[source]]</f>
        <v>Capitol Records</v>
      </c>
      <c r="X3157" s="1">
        <f>spotify_top_songs_audio_features[[#This Row],[streams]]</f>
        <v>28940780</v>
      </c>
      <c r="Y3157" t="str">
        <f>IF(Tabela2[[#This Row],[feat]]="","","Feat")</f>
        <v/>
      </c>
      <c r="Z3157" s="17" t="str">
        <f>CONCATENATE(INT(spotify_top_songs_audio_features[[#This Row],[duration_ms]]/(60*1000)),":",MOD(INT(spotify_top_songs_audio_features[[#This Row],[duration_ms]]/1000),60))</f>
        <v>3:26</v>
      </c>
      <c r="AA31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157" t="str">
        <f>spotify_top_songs_audio_features[[#This Row],[track_name]]</f>
        <v>Have Yourself A Merry Little Christmas - Remastered 1999</v>
      </c>
    </row>
    <row r="3158" spans="1:28" x14ac:dyDescent="0.25">
      <c r="A3158" t="s">
        <v>9391</v>
      </c>
      <c r="B3158" t="s">
        <v>9392</v>
      </c>
      <c r="C3158" t="s">
        <v>9393</v>
      </c>
      <c r="D3158" t="s">
        <v>176</v>
      </c>
      <c r="E3158" t="s">
        <v>31</v>
      </c>
      <c r="F3158" t="s">
        <v>24</v>
      </c>
      <c r="G3158" t="s">
        <v>25</v>
      </c>
      <c r="H3158">
        <v>734</v>
      </c>
      <c r="I3158">
        <v>683</v>
      </c>
      <c r="J3158">
        <v>776</v>
      </c>
      <c r="K3158" t="s">
        <v>1232</v>
      </c>
      <c r="L3158">
        <v>0</v>
      </c>
      <c r="M3158">
        <v>28</v>
      </c>
      <c r="N3158">
        <v>445</v>
      </c>
      <c r="O3158">
        <v>-6105</v>
      </c>
      <c r="P3158">
        <v>162038</v>
      </c>
      <c r="Q3158">
        <v>228367</v>
      </c>
      <c r="R3158">
        <v>4</v>
      </c>
      <c r="S3158">
        <v>28937380</v>
      </c>
      <c r="U3158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3158" t="str">
        <f>IFERROR(MID(spotify_top_songs_audio_features[[#This Row],[artist_names]],SEARCH(",",spotify_top_songs_audio_features[[#This Row],[artist_names]])+2,99),"")</f>
        <v>Travis Scott</v>
      </c>
      <c r="W3158" t="str">
        <f>spotify_top_songs_audio_features[[#This Row],[source]]</f>
        <v>Epic/Freebandz</v>
      </c>
      <c r="X3158" s="1">
        <f>spotify_top_songs_audio_features[[#This Row],[streams]]</f>
        <v>28937380</v>
      </c>
      <c r="Y3158" t="str">
        <f>IF(Tabela2[[#This Row],[feat]]="","","Feat")</f>
        <v>Feat</v>
      </c>
      <c r="Z3158" s="17" t="str">
        <f>CONCATENATE(INT(spotify_top_songs_audio_features[[#This Row],[duration_ms]]/(60*1000)),":",MOD(INT(spotify_top_songs_audio_features[[#This Row],[duration_ms]]/1000),60))</f>
        <v>3:48</v>
      </c>
      <c r="AA31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58" t="str">
        <f>spotify_top_songs_audio_features[[#This Row],[track_name]]</f>
        <v>First Off (feat. Travis Scott)</v>
      </c>
    </row>
    <row r="3159" spans="1:28" x14ac:dyDescent="0.25">
      <c r="A3159" t="s">
        <v>6270</v>
      </c>
      <c r="B3159" t="s">
        <v>112</v>
      </c>
      <c r="C3159" t="s">
        <v>6271</v>
      </c>
      <c r="D3159" t="s">
        <v>112</v>
      </c>
      <c r="E3159" t="s">
        <v>102</v>
      </c>
      <c r="F3159" t="s">
        <v>24</v>
      </c>
      <c r="G3159" t="s">
        <v>25</v>
      </c>
      <c r="H3159">
        <v>771</v>
      </c>
      <c r="I3159">
        <v>386</v>
      </c>
      <c r="J3159">
        <v>297</v>
      </c>
      <c r="K3159" t="s">
        <v>4925</v>
      </c>
      <c r="L3159">
        <v>2.0100000000000001E-3</v>
      </c>
      <c r="M3159">
        <v>121</v>
      </c>
      <c r="N3159">
        <v>239</v>
      </c>
      <c r="O3159">
        <v>-8917</v>
      </c>
      <c r="P3159">
        <v>10396</v>
      </c>
      <c r="Q3159">
        <v>271000</v>
      </c>
      <c r="R3159">
        <v>2</v>
      </c>
      <c r="S3159">
        <v>28936583</v>
      </c>
      <c r="U315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159" t="str">
        <f>IFERROR(MID(spotify_top_songs_audio_features[[#This Row],[artist_names]],SEARCH(",",spotify_top_songs_audio_features[[#This Row],[artist_names]])+2,99),"")</f>
        <v/>
      </c>
      <c r="W3159" t="str">
        <f>spotify_top_songs_audio_features[[#This Row],[source]]</f>
        <v>Taylor Swift</v>
      </c>
      <c r="X3159" s="1">
        <f>spotify_top_songs_audio_features[[#This Row],[streams]]</f>
        <v>28936583</v>
      </c>
      <c r="Y3159" t="str">
        <f>IF(Tabela2[[#This Row],[feat]]="","","Feat")</f>
        <v/>
      </c>
      <c r="Z3159" s="17" t="str">
        <f>CONCATENATE(INT(spotify_top_songs_audio_features[[#This Row],[duration_ms]]/(60*1000)),":",MOD(INT(spotify_top_songs_audio_features[[#This Row],[duration_ms]]/1000),60))</f>
        <v>4:31</v>
      </c>
      <c r="AA31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159" t="str">
        <f>spotify_top_songs_audio_features[[#This Row],[track_name]]</f>
        <v>Clean (Taylor's Version)</v>
      </c>
    </row>
    <row r="3160" spans="1:28" x14ac:dyDescent="0.25">
      <c r="A3160" t="s">
        <v>8001</v>
      </c>
      <c r="B3160" t="s">
        <v>8002</v>
      </c>
      <c r="C3160" t="s">
        <v>8003</v>
      </c>
      <c r="D3160" t="s">
        <v>849</v>
      </c>
      <c r="E3160" t="s">
        <v>31</v>
      </c>
      <c r="F3160" t="s">
        <v>24</v>
      </c>
      <c r="G3160" t="s">
        <v>25</v>
      </c>
      <c r="H3160">
        <v>856</v>
      </c>
      <c r="I3160">
        <v>652</v>
      </c>
      <c r="J3160">
        <v>143</v>
      </c>
      <c r="K3160" t="s">
        <v>5120</v>
      </c>
      <c r="L3160">
        <v>0</v>
      </c>
      <c r="M3160">
        <v>193</v>
      </c>
      <c r="N3160">
        <v>471</v>
      </c>
      <c r="O3160">
        <v>-5324</v>
      </c>
      <c r="P3160">
        <v>97017</v>
      </c>
      <c r="Q3160">
        <v>219307</v>
      </c>
      <c r="R3160">
        <v>5</v>
      </c>
      <c r="S3160">
        <v>28914499</v>
      </c>
      <c r="U3160" t="str">
        <f>IFERROR(LEFT(spotify_top_songs_audio_features[[#This Row],[artist_names]],SEARCH(",",spotify_top_songs_audio_features[[#This Row],[artist_names]])-1),spotify_top_songs_audio_features[[#This Row],[artist_names]])</f>
        <v>SOB X RBE</v>
      </c>
      <c r="V3160" t="str">
        <f>IFERROR(MID(spotify_top_songs_audio_features[[#This Row],[artist_names]],SEARCH(",",spotify_top_songs_audio_features[[#This Row],[artist_names]])+2,99),"")</f>
        <v/>
      </c>
      <c r="W3160" t="str">
        <f>spotify_top_songs_audio_features[[#This Row],[source]]</f>
        <v>Black Panther (TDE/DMG) PS</v>
      </c>
      <c r="X3160" s="1">
        <f>spotify_top_songs_audio_features[[#This Row],[streams]]</f>
        <v>28914499</v>
      </c>
      <c r="Y3160" t="str">
        <f>IF(Tabela2[[#This Row],[feat]]="","","Feat")</f>
        <v/>
      </c>
      <c r="Z3160" s="17" t="str">
        <f>CONCATENATE(INT(spotify_top_songs_audio_features[[#This Row],[duration_ms]]/(60*1000)),":",MOD(INT(spotify_top_songs_audio_features[[#This Row],[duration_ms]]/1000),60))</f>
        <v>3:39</v>
      </c>
      <c r="AA31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60" t="str">
        <f>spotify_top_songs_audio_features[[#This Row],[track_name]]</f>
        <v>Paramedic!</v>
      </c>
    </row>
    <row r="3161" spans="1:28" x14ac:dyDescent="0.25">
      <c r="A3161" t="s">
        <v>14086</v>
      </c>
      <c r="B3161" t="s">
        <v>14087</v>
      </c>
      <c r="C3161" t="s">
        <v>14088</v>
      </c>
      <c r="D3161" t="s">
        <v>282</v>
      </c>
      <c r="E3161" t="s">
        <v>142</v>
      </c>
      <c r="F3161" t="s">
        <v>24</v>
      </c>
      <c r="G3161" t="s">
        <v>25</v>
      </c>
      <c r="H3161">
        <v>618</v>
      </c>
      <c r="I3161">
        <v>845</v>
      </c>
      <c r="J3161">
        <v>132</v>
      </c>
      <c r="K3161" t="s">
        <v>429</v>
      </c>
      <c r="L3161">
        <v>0</v>
      </c>
      <c r="M3161">
        <v>415</v>
      </c>
      <c r="N3161">
        <v>486</v>
      </c>
      <c r="O3161">
        <v>175</v>
      </c>
      <c r="P3161">
        <v>171921</v>
      </c>
      <c r="Q3161">
        <v>181720</v>
      </c>
      <c r="R3161">
        <v>5</v>
      </c>
      <c r="S3161">
        <v>28911784</v>
      </c>
      <c r="U3161" t="str">
        <f>IFERROR(LEFT(spotify_top_songs_audio_features[[#This Row],[artist_names]],SEARCH(",",spotify_top_songs_audio_features[[#This Row],[artist_names]])-1),spotify_top_songs_audio_features[[#This Row],[artist_names]])</f>
        <v>Diplo</v>
      </c>
      <c r="V3161" t="str">
        <f>IFERROR(MID(spotify_top_songs_audio_features[[#This Row],[artist_names]],SEARCH(",",spotify_top_songs_audio_features[[#This Row],[artist_names]])+2,99),"")</f>
        <v>French Montana, Lil Pump, Zhavia</v>
      </c>
      <c r="W3161" t="str">
        <f>spotify_top_songs_audio_features[[#This Row],[source]]</f>
        <v>Columbia</v>
      </c>
      <c r="X3161" s="1">
        <f>spotify_top_songs_audio_features[[#This Row],[streams]]</f>
        <v>28911784</v>
      </c>
      <c r="Y3161" t="str">
        <f>IF(Tabela2[[#This Row],[feat]]="","","Feat")</f>
        <v>Feat</v>
      </c>
      <c r="Z3161" s="17" t="str">
        <f>CONCATENATE(INT(spotify_top_songs_audio_features[[#This Row],[duration_ms]]/(60*1000)),":",MOD(INT(spotify_top_songs_audio_features[[#This Row],[duration_ms]]/1000),60))</f>
        <v>3:1</v>
      </c>
      <c r="AA31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161" t="str">
        <f>spotify_top_songs_audio_features[[#This Row],[track_name]]</f>
        <v>Welcome to the Party (with French Montana &amp; Lil Pump, feat. Zhavia Ward) - from Deadpool 2</v>
      </c>
    </row>
    <row r="3162" spans="1:28" x14ac:dyDescent="0.25">
      <c r="A3162" t="s">
        <v>3738</v>
      </c>
      <c r="B3162" t="s">
        <v>3739</v>
      </c>
      <c r="C3162" t="s">
        <v>3740</v>
      </c>
      <c r="D3162" t="s">
        <v>520</v>
      </c>
      <c r="E3162" t="s">
        <v>177</v>
      </c>
      <c r="F3162" t="s">
        <v>24</v>
      </c>
      <c r="G3162" t="s">
        <v>25</v>
      </c>
      <c r="H3162">
        <v>69</v>
      </c>
      <c r="I3162">
        <v>626</v>
      </c>
      <c r="J3162">
        <v>306</v>
      </c>
      <c r="K3162" t="s">
        <v>930</v>
      </c>
      <c r="L3162">
        <v>335</v>
      </c>
      <c r="M3162">
        <v>881</v>
      </c>
      <c r="N3162">
        <v>912</v>
      </c>
      <c r="O3162">
        <v>-5693</v>
      </c>
      <c r="P3162">
        <v>184009</v>
      </c>
      <c r="Q3162">
        <v>185681</v>
      </c>
      <c r="R3162">
        <v>2</v>
      </c>
      <c r="S3162">
        <v>28892308</v>
      </c>
      <c r="U3162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3162" t="str">
        <f>IFERROR(MID(spotify_top_songs_audio_features[[#This Row],[artist_names]],SEARCH(",",spotify_top_songs_audio_features[[#This Row],[artist_names]])+2,99),"")</f>
        <v/>
      </c>
      <c r="W3162" t="str">
        <f>spotify_top_songs_audio_features[[#This Row],[source]]</f>
        <v>Atlantic Records</v>
      </c>
      <c r="X3162" s="1">
        <f>spotify_top_songs_audio_features[[#This Row],[streams]]</f>
        <v>28892308</v>
      </c>
      <c r="Y3162" t="str">
        <f>IF(Tabela2[[#This Row],[feat]]="","","Feat")</f>
        <v/>
      </c>
      <c r="Z3162" s="17" t="str">
        <f>CONCATENATE(INT(spotify_top_songs_audio_features[[#This Row],[duration_ms]]/(60*1000)),":",MOD(INT(spotify_top_songs_audio_features[[#This Row],[duration_ms]]/1000),60))</f>
        <v>3:5</v>
      </c>
      <c r="AA31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162" t="str">
        <f>spotify_top_songs_audio_features[[#This Row],[track_name]]</f>
        <v>Light Switch</v>
      </c>
    </row>
    <row r="3163" spans="1:28" x14ac:dyDescent="0.25">
      <c r="A3163" t="s">
        <v>15803</v>
      </c>
      <c r="B3163" t="s">
        <v>633</v>
      </c>
      <c r="C3163" t="s">
        <v>15804</v>
      </c>
      <c r="D3163" t="s">
        <v>48</v>
      </c>
      <c r="E3163" t="s">
        <v>97</v>
      </c>
      <c r="F3163" t="s">
        <v>24</v>
      </c>
      <c r="G3163" t="s">
        <v>25</v>
      </c>
      <c r="H3163">
        <v>467</v>
      </c>
      <c r="I3163">
        <v>608</v>
      </c>
      <c r="J3163">
        <v>707</v>
      </c>
      <c r="K3163" t="s">
        <v>15805</v>
      </c>
      <c r="L3163">
        <v>8.8299999999999993E-3</v>
      </c>
      <c r="M3163">
        <v>125</v>
      </c>
      <c r="N3163">
        <v>108</v>
      </c>
      <c r="O3163">
        <v>-7847</v>
      </c>
      <c r="P3163">
        <v>80957</v>
      </c>
      <c r="Q3163">
        <v>211400</v>
      </c>
      <c r="R3163">
        <v>3</v>
      </c>
      <c r="S3163">
        <v>28857504</v>
      </c>
      <c r="U3163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163" t="str">
        <f>IFERROR(MID(spotify_top_songs_audio_features[[#This Row],[artist_names]],SEARCH(",",spotify_top_songs_audio_features[[#This Row],[artist_names]])+2,99),"")</f>
        <v/>
      </c>
      <c r="W3163" t="str">
        <f>spotify_top_songs_audio_features[[#This Row],[source]]</f>
        <v>Republic Records</v>
      </c>
      <c r="X3163" s="1">
        <f>spotify_top_songs_audio_features[[#This Row],[streams]]</f>
        <v>28857504</v>
      </c>
      <c r="Y3163" t="str">
        <f>IF(Tabela2[[#This Row],[feat]]="","","Feat")</f>
        <v/>
      </c>
      <c r="Z3163" s="17" t="str">
        <f>CONCATENATE(INT(spotify_top_songs_audio_features[[#This Row],[duration_ms]]/(60*1000)),":",MOD(INT(spotify_top_songs_audio_features[[#This Row],[duration_ms]]/1000),60))</f>
        <v>3:31</v>
      </c>
      <c r="AA31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163" t="str">
        <f>spotify_top_songs_audio_features[[#This Row],[track_name]]</f>
        <v>Hardest To Love</v>
      </c>
    </row>
    <row r="3164" spans="1:28" x14ac:dyDescent="0.25">
      <c r="A3164" t="s">
        <v>3142</v>
      </c>
      <c r="B3164" t="s">
        <v>3143</v>
      </c>
      <c r="C3164" t="s">
        <v>3144</v>
      </c>
      <c r="D3164" t="s">
        <v>3145</v>
      </c>
      <c r="E3164" t="s">
        <v>31</v>
      </c>
      <c r="F3164" t="s">
        <v>32</v>
      </c>
      <c r="G3164" t="s">
        <v>25</v>
      </c>
      <c r="H3164">
        <v>688</v>
      </c>
      <c r="I3164">
        <v>458</v>
      </c>
      <c r="J3164">
        <v>588</v>
      </c>
      <c r="K3164" t="s">
        <v>2052</v>
      </c>
      <c r="L3164">
        <v>0</v>
      </c>
      <c r="M3164">
        <v>407</v>
      </c>
      <c r="N3164">
        <v>559</v>
      </c>
      <c r="O3164">
        <v>-9138</v>
      </c>
      <c r="P3164">
        <v>124553</v>
      </c>
      <c r="Q3164">
        <v>177000</v>
      </c>
      <c r="R3164">
        <v>5</v>
      </c>
      <c r="S3164">
        <v>28847840</v>
      </c>
      <c r="U3164" t="str">
        <f>IFERROR(LEFT(spotify_top_songs_audio_features[[#This Row],[artist_names]],SEARCH(",",spotify_top_songs_audio_features[[#This Row],[artist_names]])-1),spotify_top_songs_audio_features[[#This Row],[artist_names]])</f>
        <v>DJ Matt D</v>
      </c>
      <c r="V3164" t="str">
        <f>IFERROR(MID(spotify_top_songs_audio_features[[#This Row],[artist_names]],SEARCH(",",spotify_top_songs_audio_features[[#This Row],[artist_names]])+2,99),"")</f>
        <v>Menor MC, MC GP, Vulgo FK</v>
      </c>
      <c r="W3164" t="str">
        <f>spotify_top_songs_audio_features[[#This Row],[source]]</f>
        <v>GREE CASSUA</v>
      </c>
      <c r="X3164" s="1">
        <f>spotify_top_songs_audio_features[[#This Row],[streams]]</f>
        <v>28847840</v>
      </c>
      <c r="Y3164" t="str">
        <f>IF(Tabela2[[#This Row],[feat]]="","","Feat")</f>
        <v>Feat</v>
      </c>
      <c r="Z3164" s="17" t="str">
        <f>CONCATENATE(INT(spotify_top_songs_audio_features[[#This Row],[duration_ms]]/(60*1000)),":",MOD(INT(spotify_top_songs_audio_features[[#This Row],[duration_ms]]/1000),60))</f>
        <v>2:57</v>
      </c>
      <c r="AA31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64" t="str">
        <f>spotify_top_songs_audio_features[[#This Row],[track_name]]</f>
        <v>Pandora</v>
      </c>
    </row>
    <row r="3165" spans="1:28" x14ac:dyDescent="0.25">
      <c r="A3165" t="s">
        <v>2033</v>
      </c>
      <c r="B3165" t="s">
        <v>2034</v>
      </c>
      <c r="C3165" t="s">
        <v>2035</v>
      </c>
      <c r="D3165" t="s">
        <v>2036</v>
      </c>
      <c r="E3165" t="s">
        <v>43</v>
      </c>
      <c r="F3165" t="s">
        <v>24</v>
      </c>
      <c r="G3165" t="s">
        <v>25</v>
      </c>
      <c r="H3165">
        <v>603</v>
      </c>
      <c r="I3165">
        <v>705</v>
      </c>
      <c r="J3165">
        <v>328</v>
      </c>
      <c r="K3165" t="s">
        <v>1159</v>
      </c>
      <c r="L3165">
        <v>123</v>
      </c>
      <c r="M3165">
        <v>342</v>
      </c>
      <c r="N3165">
        <v>89</v>
      </c>
      <c r="O3165">
        <v>-7547</v>
      </c>
      <c r="P3165">
        <v>9012</v>
      </c>
      <c r="Q3165">
        <v>239947</v>
      </c>
      <c r="R3165">
        <v>4</v>
      </c>
      <c r="S3165">
        <v>28838614</v>
      </c>
      <c r="U3165" t="str">
        <f>IFERROR(LEFT(spotify_top_songs_audio_features[[#This Row],[artist_names]],SEARCH(",",spotify_top_songs_audio_features[[#This Row],[artist_names]])-1),spotify_top_songs_audio_features[[#This Row],[artist_names]])</f>
        <v>Chris Rea</v>
      </c>
      <c r="V3165" t="str">
        <f>IFERROR(MID(spotify_top_songs_audio_features[[#This Row],[artist_names]],SEARCH(",",spotify_top_songs_audio_features[[#This Row],[artist_names]])+2,99),"")</f>
        <v/>
      </c>
      <c r="W3165" t="str">
        <f>spotify_top_songs_audio_features[[#This Row],[source]]</f>
        <v>Rhino</v>
      </c>
      <c r="X3165" s="1">
        <f>spotify_top_songs_audio_features[[#This Row],[streams]]</f>
        <v>28838614</v>
      </c>
      <c r="Y3165" t="str">
        <f>IF(Tabela2[[#This Row],[feat]]="","","Feat")</f>
        <v/>
      </c>
      <c r="Z3165" s="17" t="str">
        <f>CONCATENATE(INT(spotify_top_songs_audio_features[[#This Row],[duration_ms]]/(60*1000)),":",MOD(INT(spotify_top_songs_audio_features[[#This Row],[duration_ms]]/1000),60))</f>
        <v>3:59</v>
      </c>
      <c r="AA31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165" t="str">
        <f>spotify_top_songs_audio_features[[#This Row],[track_name]]</f>
        <v>Driving Home for Christmas</v>
      </c>
    </row>
    <row r="3166" spans="1:28" x14ac:dyDescent="0.25">
      <c r="A3166" t="s">
        <v>4857</v>
      </c>
      <c r="B3166" t="s">
        <v>4858</v>
      </c>
      <c r="C3166" t="s">
        <v>4859</v>
      </c>
      <c r="D3166" t="s">
        <v>282</v>
      </c>
      <c r="E3166" t="s">
        <v>177</v>
      </c>
      <c r="F3166" t="s">
        <v>24</v>
      </c>
      <c r="G3166" t="s">
        <v>25</v>
      </c>
      <c r="H3166">
        <v>88</v>
      </c>
      <c r="I3166">
        <v>575</v>
      </c>
      <c r="J3166">
        <v>163</v>
      </c>
      <c r="K3166" t="s">
        <v>3006</v>
      </c>
      <c r="L3166">
        <v>0</v>
      </c>
      <c r="M3166">
        <v>109</v>
      </c>
      <c r="N3166">
        <v>671</v>
      </c>
      <c r="O3166">
        <v>-6091</v>
      </c>
      <c r="P3166">
        <v>120031</v>
      </c>
      <c r="Q3166">
        <v>232048</v>
      </c>
      <c r="R3166">
        <v>5</v>
      </c>
      <c r="S3166">
        <v>28824205</v>
      </c>
      <c r="U3166" t="str">
        <f>IFERROR(LEFT(spotify_top_songs_audio_features[[#This Row],[artist_names]],SEARCH(",",spotify_top_songs_audio_features[[#This Row],[artist_names]])-1),spotify_top_songs_audio_features[[#This Row],[artist_names]])</f>
        <v>Lil Tjay</v>
      </c>
      <c r="V3166" t="str">
        <f>IFERROR(MID(spotify_top_songs_audio_features[[#This Row],[artist_names]],SEARCH(",",spotify_top_songs_audio_features[[#This Row],[artist_names]])+2,99),"")</f>
        <v>Offset, Moneybagg Yo</v>
      </c>
      <c r="W3166" t="str">
        <f>spotify_top_songs_audio_features[[#This Row],[source]]</f>
        <v>Columbia</v>
      </c>
      <c r="X3166" s="1">
        <f>spotify_top_songs_audio_features[[#This Row],[streams]]</f>
        <v>28824205</v>
      </c>
      <c r="Y3166" t="str">
        <f>IF(Tabela2[[#This Row],[feat]]="","","Feat")</f>
        <v>Feat</v>
      </c>
      <c r="Z3166" s="17" t="str">
        <f>CONCATENATE(INT(spotify_top_songs_audio_features[[#This Row],[duration_ms]]/(60*1000)),":",MOD(INT(spotify_top_songs_audio_features[[#This Row],[duration_ms]]/1000),60))</f>
        <v>3:52</v>
      </c>
      <c r="AA31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166" t="str">
        <f>spotify_top_songs_audio_features[[#This Row],[track_name]]</f>
        <v>Run It Up (feat. Offset &amp; Moneybagg Yo)</v>
      </c>
    </row>
    <row r="3167" spans="1:28" x14ac:dyDescent="0.25">
      <c r="A3167" t="s">
        <v>3036</v>
      </c>
      <c r="B3167" t="s">
        <v>284</v>
      </c>
      <c r="C3167" t="s">
        <v>3037</v>
      </c>
      <c r="D3167" t="s">
        <v>1092</v>
      </c>
      <c r="E3167" t="s">
        <v>31</v>
      </c>
      <c r="F3167" t="s">
        <v>24</v>
      </c>
      <c r="G3167" t="s">
        <v>25</v>
      </c>
      <c r="H3167">
        <v>776</v>
      </c>
      <c r="I3167">
        <v>482</v>
      </c>
      <c r="J3167">
        <v>356</v>
      </c>
      <c r="K3167" t="s">
        <v>3038</v>
      </c>
      <c r="L3167">
        <v>457</v>
      </c>
      <c r="M3167">
        <v>11</v>
      </c>
      <c r="N3167">
        <v>128</v>
      </c>
      <c r="O3167">
        <v>-11268</v>
      </c>
      <c r="P3167">
        <v>136015</v>
      </c>
      <c r="Q3167">
        <v>247893</v>
      </c>
      <c r="R3167">
        <v>3</v>
      </c>
      <c r="S3167">
        <v>28822364</v>
      </c>
      <c r="U316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167" t="str">
        <f>IFERROR(MID(spotify_top_songs_audio_features[[#This Row],[artist_names]],SEARCH(",",spotify_top_songs_audio_features[[#This Row],[artist_names]])+2,99),"")</f>
        <v/>
      </c>
      <c r="W3167" t="str">
        <f>spotify_top_songs_audio_features[[#This Row],[source]]</f>
        <v>Cash Money/Drake LP6</v>
      </c>
      <c r="X3167" s="1">
        <f>spotify_top_songs_audio_features[[#This Row],[streams]]</f>
        <v>28822364</v>
      </c>
      <c r="Y3167" t="str">
        <f>IF(Tabela2[[#This Row],[feat]]="","","Feat")</f>
        <v/>
      </c>
      <c r="Z3167" s="17" t="str">
        <f>CONCATENATE(INT(spotify_top_songs_audio_features[[#This Row],[duration_ms]]/(60*1000)),":",MOD(INT(spotify_top_songs_audio_features[[#This Row],[duration_ms]]/1000),60))</f>
        <v>4:7</v>
      </c>
      <c r="AA31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67" t="str">
        <f>spotify_top_songs_audio_features[[#This Row],[track_name]]</f>
        <v>Summer Games</v>
      </c>
    </row>
    <row r="3168" spans="1:28" x14ac:dyDescent="0.25">
      <c r="A3168" t="s">
        <v>351</v>
      </c>
      <c r="B3168" t="s">
        <v>352</v>
      </c>
      <c r="C3168" t="s">
        <v>353</v>
      </c>
      <c r="D3168" t="s">
        <v>354</v>
      </c>
      <c r="E3168" t="s">
        <v>142</v>
      </c>
      <c r="F3168" t="s">
        <v>24</v>
      </c>
      <c r="G3168" t="s">
        <v>25</v>
      </c>
      <c r="H3168">
        <v>624</v>
      </c>
      <c r="I3168">
        <v>65</v>
      </c>
      <c r="J3168">
        <v>358</v>
      </c>
      <c r="K3168" t="s">
        <v>355</v>
      </c>
      <c r="L3168">
        <v>1.2099999999999999E-3</v>
      </c>
      <c r="M3168">
        <v>145</v>
      </c>
      <c r="N3168">
        <v>138</v>
      </c>
      <c r="O3168">
        <v>-5819</v>
      </c>
      <c r="P3168">
        <v>150048</v>
      </c>
      <c r="Q3168">
        <v>127992</v>
      </c>
      <c r="R3168">
        <v>2</v>
      </c>
      <c r="S3168">
        <v>28806766</v>
      </c>
      <c r="U3168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168" t="str">
        <f>IFERROR(MID(spotify_top_songs_audio_features[[#This Row],[artist_names]],SEARCH(",",spotify_top_songs_audio_features[[#This Row],[artist_names]])+2,99),"")</f>
        <v/>
      </c>
      <c r="W3168" t="str">
        <f>spotify_top_songs_audio_features[[#This Row],[source]]</f>
        <v>Cactus Jack/Epic</v>
      </c>
      <c r="X3168" s="1">
        <f>spotify_top_songs_audio_features[[#This Row],[streams]]</f>
        <v>28806766</v>
      </c>
      <c r="Y3168" t="str">
        <f>IF(Tabela2[[#This Row],[feat]]="","","Feat")</f>
        <v/>
      </c>
      <c r="Z3168" s="17" t="str">
        <f>CONCATENATE(INT(spotify_top_songs_audio_features[[#This Row],[duration_ms]]/(60*1000)),":",MOD(INT(spotify_top_songs_audio_features[[#This Row],[duration_ms]]/1000),60))</f>
        <v>2:7</v>
      </c>
      <c r="AA31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168" t="str">
        <f>spotify_top_songs_audio_features[[#This Row],[track_name]]</f>
        <v>GOD'S COUNTRY</v>
      </c>
    </row>
    <row r="3169" spans="1:28" x14ac:dyDescent="0.25">
      <c r="A3169" t="s">
        <v>5325</v>
      </c>
      <c r="B3169" t="s">
        <v>5326</v>
      </c>
      <c r="C3169" t="s">
        <v>5327</v>
      </c>
      <c r="D3169" t="s">
        <v>1807</v>
      </c>
      <c r="E3169" t="s">
        <v>70</v>
      </c>
      <c r="F3169" t="s">
        <v>32</v>
      </c>
      <c r="G3169" t="s">
        <v>152</v>
      </c>
      <c r="H3169">
        <v>662</v>
      </c>
      <c r="I3169">
        <v>801</v>
      </c>
      <c r="J3169">
        <v>859</v>
      </c>
      <c r="K3169" t="s">
        <v>226</v>
      </c>
      <c r="L3169">
        <v>0</v>
      </c>
      <c r="M3169">
        <v>126</v>
      </c>
      <c r="N3169">
        <v>827</v>
      </c>
      <c r="O3169">
        <v>-6397</v>
      </c>
      <c r="P3169">
        <v>114922</v>
      </c>
      <c r="Q3169">
        <v>194519</v>
      </c>
      <c r="R3169">
        <v>3</v>
      </c>
      <c r="S3169">
        <v>28800890</v>
      </c>
      <c r="U3169" t="str">
        <f>IFERROR(LEFT(spotify_top_songs_audio_features[[#This Row],[artist_names]],SEARCH(",",spotify_top_songs_audio_features[[#This Row],[artist_names]])-1),spotify_top_songs_audio_features[[#This Row],[artist_names]])</f>
        <v>Junior H</v>
      </c>
      <c r="V3169" t="str">
        <f>IFERROR(MID(spotify_top_songs_audio_features[[#This Row],[artist_names]],SEARCH(",",spotify_top_songs_audio_features[[#This Row],[artist_names]])+2,99),"")</f>
        <v>Peso Pluma, Gabito Ballesteros</v>
      </c>
      <c r="W3169" t="str">
        <f>spotify_top_songs_audio_features[[#This Row],[source]]</f>
        <v>WEA Latina</v>
      </c>
      <c r="X3169" s="1">
        <f>spotify_top_songs_audio_features[[#This Row],[streams]]</f>
        <v>28800890</v>
      </c>
      <c r="Y3169" t="str">
        <f>IF(Tabela2[[#This Row],[feat]]="","","Feat")</f>
        <v>Feat</v>
      </c>
      <c r="Z3169" s="17" t="str">
        <f>CONCATENATE(INT(spotify_top_songs_audio_features[[#This Row],[duration_ms]]/(60*1000)),":",MOD(INT(spotify_top_songs_audio_features[[#This Row],[duration_ms]]/1000),60))</f>
        <v>3:14</v>
      </c>
      <c r="AA31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169" t="str">
        <f>spotify_top_songs_audio_features[[#This Row],[track_name]]</f>
        <v>El Tsurito</v>
      </c>
    </row>
    <row r="3170" spans="1:28" x14ac:dyDescent="0.25">
      <c r="A3170" t="s">
        <v>14274</v>
      </c>
      <c r="B3170" t="s">
        <v>112</v>
      </c>
      <c r="C3170" t="s">
        <v>4346</v>
      </c>
      <c r="D3170" t="s">
        <v>349</v>
      </c>
      <c r="E3170" t="s">
        <v>43</v>
      </c>
      <c r="F3170" t="s">
        <v>32</v>
      </c>
      <c r="G3170" t="s">
        <v>25</v>
      </c>
      <c r="H3170">
        <v>766</v>
      </c>
      <c r="I3170">
        <v>709</v>
      </c>
      <c r="J3170">
        <v>123</v>
      </c>
      <c r="K3170" t="s">
        <v>3910</v>
      </c>
      <c r="L3170">
        <v>1.41E-3</v>
      </c>
      <c r="M3170">
        <v>126</v>
      </c>
      <c r="N3170">
        <v>506</v>
      </c>
      <c r="O3170">
        <v>-6471</v>
      </c>
      <c r="P3170">
        <v>12807</v>
      </c>
      <c r="Q3170">
        <v>211853</v>
      </c>
      <c r="R3170">
        <v>24</v>
      </c>
      <c r="S3170">
        <v>28795069</v>
      </c>
      <c r="U317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170" t="str">
        <f>IFERROR(MID(spotify_top_songs_audio_features[[#This Row],[artist_names]],SEARCH(",",spotify_top_songs_audio_features[[#This Row],[artist_names]])+2,99),"")</f>
        <v/>
      </c>
      <c r="W3170" t="str">
        <f>spotify_top_songs_audio_features[[#This Row],[source]]</f>
        <v>Big Machine Records, LLC</v>
      </c>
      <c r="X3170" s="1">
        <f>spotify_top_songs_audio_features[[#This Row],[streams]]</f>
        <v>28795069</v>
      </c>
      <c r="Y3170" t="str">
        <f>IF(Tabela2[[#This Row],[feat]]="","","Feat")</f>
        <v/>
      </c>
      <c r="Z3170" s="17" t="str">
        <f>CONCATENATE(INT(spotify_top_songs_audio_features[[#This Row],[duration_ms]]/(60*1000)),":",MOD(INT(spotify_top_songs_audio_features[[#This Row],[duration_ms]]/1000),60))</f>
        <v>3:31</v>
      </c>
      <c r="AA31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170" t="str">
        <f>spotify_top_songs_audio_features[[#This Row],[track_name]]</f>
        <v>Look What You Made Me Do</v>
      </c>
    </row>
    <row r="3171" spans="1:28" x14ac:dyDescent="0.25">
      <c r="A3171" t="s">
        <v>8894</v>
      </c>
      <c r="B3171" t="s">
        <v>8895</v>
      </c>
      <c r="C3171" t="s">
        <v>8896</v>
      </c>
      <c r="D3171" t="s">
        <v>127</v>
      </c>
      <c r="E3171" t="s">
        <v>43</v>
      </c>
      <c r="F3171" t="s">
        <v>32</v>
      </c>
      <c r="G3171" t="s">
        <v>25</v>
      </c>
      <c r="H3171">
        <v>591</v>
      </c>
      <c r="I3171">
        <v>848</v>
      </c>
      <c r="J3171">
        <v>828</v>
      </c>
      <c r="K3171" t="s">
        <v>1882</v>
      </c>
      <c r="L3171">
        <v>0</v>
      </c>
      <c r="M3171">
        <v>372</v>
      </c>
      <c r="N3171">
        <v>386</v>
      </c>
      <c r="O3171">
        <v>-4397</v>
      </c>
      <c r="P3171">
        <v>105922</v>
      </c>
      <c r="Q3171">
        <v>246816</v>
      </c>
      <c r="R3171">
        <v>3</v>
      </c>
      <c r="S3171">
        <v>28748134</v>
      </c>
      <c r="U317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171" t="str">
        <f>IFERROR(MID(spotify_top_songs_audio_features[[#This Row],[artist_names]],SEARCH(",",spotify_top_songs_audio_features[[#This Row],[artist_names]])+2,99),"")</f>
        <v>Sia</v>
      </c>
      <c r="W3171" t="str">
        <f>spotify_top_songs_audio_features[[#This Row],[source]]</f>
        <v>BIGHIT MUSIC</v>
      </c>
      <c r="X3171" s="1">
        <f>spotify_top_songs_audio_features[[#This Row],[streams]]</f>
        <v>28748134</v>
      </c>
      <c r="Y3171" t="str">
        <f>IF(Tabela2[[#This Row],[feat]]="","","Feat")</f>
        <v>Feat</v>
      </c>
      <c r="Z3171" s="17" t="str">
        <f>CONCATENATE(INT(spotify_top_songs_audio_features[[#This Row],[duration_ms]]/(60*1000)),":",MOD(INT(spotify_top_songs_audio_features[[#This Row],[duration_ms]]/1000),60))</f>
        <v>4:6</v>
      </c>
      <c r="AA31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171" t="str">
        <f>spotify_top_songs_audio_features[[#This Row],[track_name]]</f>
        <v>ON (Feat. Sia)</v>
      </c>
    </row>
    <row r="3172" spans="1:28" x14ac:dyDescent="0.25">
      <c r="A3172" t="s">
        <v>11029</v>
      </c>
      <c r="B3172" t="s">
        <v>624</v>
      </c>
      <c r="C3172" t="s">
        <v>11030</v>
      </c>
      <c r="D3172" t="s">
        <v>141</v>
      </c>
      <c r="E3172" t="s">
        <v>177</v>
      </c>
      <c r="F3172" t="s">
        <v>32</v>
      </c>
      <c r="G3172" t="s">
        <v>25</v>
      </c>
      <c r="H3172">
        <v>704</v>
      </c>
      <c r="I3172">
        <v>905</v>
      </c>
      <c r="J3172">
        <v>338</v>
      </c>
      <c r="K3172" t="s">
        <v>2220</v>
      </c>
      <c r="L3172">
        <v>2.0900000000000001E-4</v>
      </c>
      <c r="M3172">
        <v>107</v>
      </c>
      <c r="N3172">
        <v>991</v>
      </c>
      <c r="O3172">
        <v>-4948</v>
      </c>
      <c r="P3172">
        <v>151823</v>
      </c>
      <c r="Q3172">
        <v>191960</v>
      </c>
      <c r="R3172">
        <v>2</v>
      </c>
      <c r="S3172">
        <v>28743249</v>
      </c>
      <c r="U317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172" t="str">
        <f>IFERROR(MID(spotify_top_songs_audio_features[[#This Row],[artist_names]],SEARCH(",",spotify_top_songs_audio_features[[#This Row],[artist_names]])+2,99),"")</f>
        <v/>
      </c>
      <c r="W3172" t="str">
        <f>spotify_top_songs_audio_features[[#This Row],[source]]</f>
        <v>Rimas Entertainment LLC</v>
      </c>
      <c r="X3172" s="1">
        <f>spotify_top_songs_audio_features[[#This Row],[streams]]</f>
        <v>28743249</v>
      </c>
      <c r="Y3172" t="str">
        <f>IF(Tabela2[[#This Row],[feat]]="","","Feat")</f>
        <v/>
      </c>
      <c r="Z3172" s="17" t="str">
        <f>CONCATENATE(INT(spotify_top_songs_audio_features[[#This Row],[duration_ms]]/(60*1000)),":",MOD(INT(spotify_top_songs_audio_features[[#This Row],[duration_ms]]/1000),60))</f>
        <v>3:11</v>
      </c>
      <c r="AA31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172" t="str">
        <f>spotify_top_songs_audio_features[[#This Row],[track_name]]</f>
        <v>CYBERTRUCK</v>
      </c>
    </row>
    <row r="3173" spans="1:28" x14ac:dyDescent="0.25">
      <c r="A3173" t="s">
        <v>11312</v>
      </c>
      <c r="B3173" t="s">
        <v>11313</v>
      </c>
      <c r="C3173" t="s">
        <v>11314</v>
      </c>
      <c r="D3173" t="s">
        <v>3859</v>
      </c>
      <c r="E3173" t="s">
        <v>113</v>
      </c>
      <c r="F3173" t="s">
        <v>24</v>
      </c>
      <c r="G3173" t="s">
        <v>25</v>
      </c>
      <c r="H3173">
        <v>585</v>
      </c>
      <c r="I3173">
        <v>597</v>
      </c>
      <c r="J3173">
        <v>37</v>
      </c>
      <c r="K3173" t="s">
        <v>7165</v>
      </c>
      <c r="L3173">
        <v>404</v>
      </c>
      <c r="M3173">
        <v>195</v>
      </c>
      <c r="N3173">
        <v>227</v>
      </c>
      <c r="O3173">
        <v>-7499</v>
      </c>
      <c r="P3173">
        <v>100051</v>
      </c>
      <c r="Q3173">
        <v>324674</v>
      </c>
      <c r="R3173">
        <v>3</v>
      </c>
      <c r="S3173">
        <v>28735435</v>
      </c>
      <c r="U3173" t="str">
        <f>IFERROR(LEFT(spotify_top_songs_audio_features[[#This Row],[artist_names]],SEARCH(",",spotify_top_songs_audio_features[[#This Row],[artist_names]])-1),spotify_top_songs_audio_features[[#This Row],[artist_names]])</f>
        <v>KIDS SEE GHOSTS</v>
      </c>
      <c r="V3173" t="str">
        <f>IFERROR(MID(spotify_top_songs_audio_features[[#This Row],[artist_names]],SEARCH(",",spotify_top_songs_audio_features[[#This Row],[artist_names]])+2,99),"")</f>
        <v/>
      </c>
      <c r="W3173" t="str">
        <f>spotify_top_songs_audio_features[[#This Row],[source]]</f>
        <v>Getting Out Our Dreams, Inc./Def Jam Recordings</v>
      </c>
      <c r="X3173" s="1">
        <f>spotify_top_songs_audio_features[[#This Row],[streams]]</f>
        <v>28735435</v>
      </c>
      <c r="Y3173" t="str">
        <f>IF(Tabela2[[#This Row],[feat]]="","","Feat")</f>
        <v/>
      </c>
      <c r="Z3173" s="17" t="str">
        <f>CONCATENATE(INT(spotify_top_songs_audio_features[[#This Row],[duration_ms]]/(60*1000)),":",MOD(INT(spotify_top_songs_audio_features[[#This Row],[duration_ms]]/1000),60))</f>
        <v>5:24</v>
      </c>
      <c r="AA31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173" t="str">
        <f>spotify_top_songs_audio_features[[#This Row],[track_name]]</f>
        <v>Reborn</v>
      </c>
    </row>
    <row r="3174" spans="1:28" x14ac:dyDescent="0.25">
      <c r="A3174" t="s">
        <v>3406</v>
      </c>
      <c r="B3174" t="s">
        <v>284</v>
      </c>
      <c r="C3174" t="s">
        <v>3407</v>
      </c>
      <c r="D3174" t="s">
        <v>397</v>
      </c>
      <c r="E3174" t="s">
        <v>86</v>
      </c>
      <c r="F3174" t="s">
        <v>24</v>
      </c>
      <c r="G3174" t="s">
        <v>25</v>
      </c>
      <c r="H3174">
        <v>735</v>
      </c>
      <c r="I3174">
        <v>373</v>
      </c>
      <c r="J3174">
        <v>104</v>
      </c>
      <c r="K3174" t="s">
        <v>3408</v>
      </c>
      <c r="L3174">
        <v>202</v>
      </c>
      <c r="M3174">
        <v>288</v>
      </c>
      <c r="N3174">
        <v>237</v>
      </c>
      <c r="O3174">
        <v>-10478</v>
      </c>
      <c r="P3174">
        <v>123081</v>
      </c>
      <c r="Q3174">
        <v>107673</v>
      </c>
      <c r="R3174">
        <v>4</v>
      </c>
      <c r="S3174">
        <v>28724346</v>
      </c>
      <c r="U317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174" t="str">
        <f>IFERROR(MID(spotify_top_songs_audio_features[[#This Row],[artist_names]],SEARCH(",",spotify_top_songs_audio_features[[#This Row],[artist_names]])+2,99),"")</f>
        <v/>
      </c>
      <c r="W3174" t="str">
        <f>spotify_top_songs_audio_features[[#This Row],[source]]</f>
        <v>Cash Money Records/Young Money Ent./Universal Rec.</v>
      </c>
      <c r="X3174" s="1">
        <f>spotify_top_songs_audio_features[[#This Row],[streams]]</f>
        <v>28724346</v>
      </c>
      <c r="Y3174" t="str">
        <f>IF(Tabela2[[#This Row],[feat]]="","","Feat")</f>
        <v/>
      </c>
      <c r="Z3174" s="17" t="str">
        <f>CONCATENATE(INT(spotify_top_songs_audio_features[[#This Row],[duration_ms]]/(60*1000)),":",MOD(INT(spotify_top_songs_audio_features[[#This Row],[duration_ms]]/1000),60))</f>
        <v>1:47</v>
      </c>
      <c r="AA31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74" t="str">
        <f>spotify_top_songs_audio_features[[#This Row],[track_name]]</f>
        <v>Jorja Interlude</v>
      </c>
    </row>
    <row r="3175" spans="1:28" x14ac:dyDescent="0.25">
      <c r="A3175" t="s">
        <v>16785</v>
      </c>
      <c r="B3175" t="s">
        <v>558</v>
      </c>
      <c r="C3175" t="s">
        <v>16786</v>
      </c>
      <c r="D3175" t="s">
        <v>1495</v>
      </c>
      <c r="E3175" t="s">
        <v>142</v>
      </c>
      <c r="F3175" t="s">
        <v>24</v>
      </c>
      <c r="G3175" t="s">
        <v>25</v>
      </c>
      <c r="H3175">
        <v>679</v>
      </c>
      <c r="I3175">
        <v>648</v>
      </c>
      <c r="J3175">
        <v>445</v>
      </c>
      <c r="K3175" t="s">
        <v>1302</v>
      </c>
      <c r="L3175">
        <v>0</v>
      </c>
      <c r="M3175">
        <v>182</v>
      </c>
      <c r="N3175">
        <v>635</v>
      </c>
      <c r="O3175">
        <v>-5892</v>
      </c>
      <c r="P3175">
        <v>94378</v>
      </c>
      <c r="Q3175">
        <v>190177</v>
      </c>
      <c r="R3175">
        <v>3</v>
      </c>
      <c r="S3175">
        <v>28717244</v>
      </c>
      <c r="U3175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3175" t="str">
        <f>IFERROR(MID(spotify_top_songs_audio_features[[#This Row],[artist_names]],SEARCH(",",spotify_top_songs_audio_features[[#This Row],[artist_names]])+2,99),"")</f>
        <v/>
      </c>
      <c r="W3175" t="str">
        <f>spotify_top_songs_audio_features[[#This Row],[source]]</f>
        <v>J. Cole P&amp;D</v>
      </c>
      <c r="X3175" s="1">
        <f>spotify_top_songs_audio_features[[#This Row],[streams]]</f>
        <v>28717244</v>
      </c>
      <c r="Y3175" t="str">
        <f>IF(Tabela2[[#This Row],[feat]]="","","Feat")</f>
        <v/>
      </c>
      <c r="Z3175" s="17" t="str">
        <f>CONCATENATE(INT(spotify_top_songs_audio_features[[#This Row],[duration_ms]]/(60*1000)),":",MOD(INT(spotify_top_songs_audio_features[[#This Row],[duration_ms]]/1000),60))</f>
        <v>3:10</v>
      </c>
      <c r="AA31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175" t="str">
        <f>spotify_top_songs_audio_features[[#This Row],[track_name]]</f>
        <v>1985 - Intro to “The Fall Off”</v>
      </c>
    </row>
    <row r="3176" spans="1:28" x14ac:dyDescent="0.25">
      <c r="A3176" t="s">
        <v>15090</v>
      </c>
      <c r="B3176" t="s">
        <v>5109</v>
      </c>
      <c r="C3176" t="s">
        <v>15091</v>
      </c>
      <c r="D3176" t="s">
        <v>5111</v>
      </c>
      <c r="E3176" t="s">
        <v>58</v>
      </c>
      <c r="F3176" t="s">
        <v>32</v>
      </c>
      <c r="G3176" t="s">
        <v>25</v>
      </c>
      <c r="H3176">
        <v>886</v>
      </c>
      <c r="I3176">
        <v>781</v>
      </c>
      <c r="J3176">
        <v>333</v>
      </c>
      <c r="K3176" t="s">
        <v>8401</v>
      </c>
      <c r="L3176">
        <v>0</v>
      </c>
      <c r="M3176">
        <v>715</v>
      </c>
      <c r="N3176">
        <v>672</v>
      </c>
      <c r="O3176">
        <v>-1837</v>
      </c>
      <c r="P3176">
        <v>104996</v>
      </c>
      <c r="Q3176">
        <v>195689</v>
      </c>
      <c r="R3176">
        <v>3</v>
      </c>
      <c r="S3176">
        <v>28651870</v>
      </c>
      <c r="U3176" t="str">
        <f>IFERROR(LEFT(spotify_top_songs_audio_features[[#This Row],[artist_names]],SEARCH(",",spotify_top_songs_audio_features[[#This Row],[artist_names]])-1),spotify_top_songs_audio_features[[#This Row],[artist_names]])</f>
        <v>Stray Kids</v>
      </c>
      <c r="V3176" t="str">
        <f>IFERROR(MID(spotify_top_songs_audio_features[[#This Row],[artist_names]],SEARCH(",",spotify_top_songs_audio_features[[#This Row],[artist_names]])+2,99),"")</f>
        <v/>
      </c>
      <c r="W3176" t="str">
        <f>spotify_top_songs_audio_features[[#This Row],[source]]</f>
        <v>Republic Records - Stray Kids</v>
      </c>
      <c r="X3176" s="1">
        <f>spotify_top_songs_audio_features[[#This Row],[streams]]</f>
        <v>28651870</v>
      </c>
      <c r="Y3176" t="str">
        <f>IF(Tabela2[[#This Row],[feat]]="","","Feat")</f>
        <v/>
      </c>
      <c r="Z3176" s="17" t="str">
        <f>CONCATENATE(INT(spotify_top_songs_audio_features[[#This Row],[duration_ms]]/(60*1000)),":",MOD(INT(spotify_top_songs_audio_features[[#This Row],[duration_ms]]/1000),60))</f>
        <v>3:15</v>
      </c>
      <c r="AA31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176" t="str">
        <f>spotify_top_songs_audio_features[[#This Row],[track_name]]</f>
        <v>S-Class</v>
      </c>
    </row>
    <row r="3177" spans="1:28" x14ac:dyDescent="0.25">
      <c r="A3177" t="s">
        <v>5181</v>
      </c>
      <c r="B3177" t="s">
        <v>5182</v>
      </c>
      <c r="C3177" t="s">
        <v>5183</v>
      </c>
      <c r="D3177" t="s">
        <v>259</v>
      </c>
      <c r="E3177" t="s">
        <v>43</v>
      </c>
      <c r="F3177" t="s">
        <v>24</v>
      </c>
      <c r="G3177" t="s">
        <v>25</v>
      </c>
      <c r="H3177">
        <v>383</v>
      </c>
      <c r="I3177">
        <v>914</v>
      </c>
      <c r="J3177">
        <v>515</v>
      </c>
      <c r="K3177" t="s">
        <v>2414</v>
      </c>
      <c r="L3177">
        <v>1.3999999999999999E-4</v>
      </c>
      <c r="M3177">
        <v>444</v>
      </c>
      <c r="N3177">
        <v>528</v>
      </c>
      <c r="O3177">
        <v>-643</v>
      </c>
      <c r="P3177">
        <v>139955</v>
      </c>
      <c r="Q3177">
        <v>278947</v>
      </c>
      <c r="R3177">
        <v>4</v>
      </c>
      <c r="S3177">
        <v>28628938</v>
      </c>
      <c r="U3177" t="str">
        <f>IFERROR(LEFT(spotify_top_songs_audio_features[[#This Row],[artist_names]],SEARCH(",",spotify_top_songs_audio_features[[#This Row],[artist_names]])-1),spotify_top_songs_audio_features[[#This Row],[artist_names]])</f>
        <v>Wizzard</v>
      </c>
      <c r="V3177" t="str">
        <f>IFERROR(MID(spotify_top_songs_audio_features[[#This Row],[artist_names]],SEARCH(",",spotify_top_songs_audio_features[[#This Row],[artist_names]])+2,99),"")</f>
        <v/>
      </c>
      <c r="W3177" t="str">
        <f>spotify_top_songs_audio_features[[#This Row],[source]]</f>
        <v>Parlophone UK</v>
      </c>
      <c r="X3177" s="1">
        <f>spotify_top_songs_audio_features[[#This Row],[streams]]</f>
        <v>28628938</v>
      </c>
      <c r="Y3177" t="str">
        <f>IF(Tabela2[[#This Row],[feat]]="","","Feat")</f>
        <v/>
      </c>
      <c r="Z3177" s="17" t="str">
        <f>CONCATENATE(INT(spotify_top_songs_audio_features[[#This Row],[duration_ms]]/(60*1000)),":",MOD(INT(spotify_top_songs_audio_features[[#This Row],[duration_ms]]/1000),60))</f>
        <v>4:38</v>
      </c>
      <c r="AA31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177" t="str">
        <f>spotify_top_songs_audio_features[[#This Row],[track_name]]</f>
        <v>I Wish It Could Be Christmas Everyday</v>
      </c>
    </row>
    <row r="3178" spans="1:28" x14ac:dyDescent="0.25">
      <c r="A3178" t="s">
        <v>8128</v>
      </c>
      <c r="B3178" t="s">
        <v>8129</v>
      </c>
      <c r="C3178" t="s">
        <v>8130</v>
      </c>
      <c r="D3178" t="s">
        <v>2078</v>
      </c>
      <c r="E3178" t="s">
        <v>97</v>
      </c>
      <c r="F3178" t="s">
        <v>24</v>
      </c>
      <c r="G3178" t="s">
        <v>64</v>
      </c>
      <c r="H3178">
        <v>42</v>
      </c>
      <c r="I3178">
        <v>636</v>
      </c>
      <c r="J3178">
        <v>22</v>
      </c>
      <c r="K3178" t="s">
        <v>5299</v>
      </c>
      <c r="L3178">
        <v>0</v>
      </c>
      <c r="M3178">
        <v>122</v>
      </c>
      <c r="N3178">
        <v>784</v>
      </c>
      <c r="O3178">
        <v>-7216</v>
      </c>
      <c r="P3178">
        <v>156104</v>
      </c>
      <c r="Q3178">
        <v>215670</v>
      </c>
      <c r="R3178">
        <v>6</v>
      </c>
      <c r="S3178">
        <v>28624678</v>
      </c>
      <c r="U3178" t="str">
        <f>IFERROR(LEFT(spotify_top_songs_audio_features[[#This Row],[artist_names]],SEARCH(",",spotify_top_songs_audio_features[[#This Row],[artist_names]])-1),spotify_top_songs_audio_features[[#This Row],[artist_names]])</f>
        <v>Cashmere Cat</v>
      </c>
      <c r="V3178" t="str">
        <f>IFERROR(MID(spotify_top_songs_audio_features[[#This Row],[artist_names]],SEARCH(",",spotify_top_songs_audio_features[[#This Row],[artist_names]])+2,99),"")</f>
        <v>Selena Gomez, Tory Lanez</v>
      </c>
      <c r="W3178" t="str">
        <f>spotify_top_songs_audio_features[[#This Row],[source]]</f>
        <v>Benny Blanco Major</v>
      </c>
      <c r="X3178" s="1">
        <f>spotify_top_songs_audio_features[[#This Row],[streams]]</f>
        <v>28624678</v>
      </c>
      <c r="Y3178" t="str">
        <f>IF(Tabela2[[#This Row],[feat]]="","","Feat")</f>
        <v>Feat</v>
      </c>
      <c r="Z3178" s="17" t="str">
        <f>CONCATENATE(INT(spotify_top_songs_audio_features[[#This Row],[duration_ms]]/(60*1000)),":",MOD(INT(spotify_top_songs_audio_features[[#This Row],[duration_ms]]/1000),60))</f>
        <v>3:35</v>
      </c>
      <c r="AA31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178" t="str">
        <f>spotify_top_songs_audio_features[[#This Row],[track_name]]</f>
        <v>Trust Nobody (feat. Selena Gomez &amp; Tory Lanez)</v>
      </c>
    </row>
    <row r="3179" spans="1:28" x14ac:dyDescent="0.25">
      <c r="A3179" t="s">
        <v>2267</v>
      </c>
      <c r="B3179" t="s">
        <v>383</v>
      </c>
      <c r="C3179" t="s">
        <v>1671</v>
      </c>
      <c r="D3179" t="s">
        <v>385</v>
      </c>
      <c r="E3179" t="s">
        <v>177</v>
      </c>
      <c r="F3179" t="s">
        <v>24</v>
      </c>
      <c r="G3179" t="s">
        <v>25</v>
      </c>
      <c r="H3179">
        <v>907</v>
      </c>
      <c r="I3179">
        <v>64</v>
      </c>
      <c r="J3179">
        <v>354</v>
      </c>
      <c r="K3179" t="s">
        <v>2268</v>
      </c>
      <c r="L3179">
        <v>0</v>
      </c>
      <c r="M3179">
        <v>785</v>
      </c>
      <c r="N3179">
        <v>803</v>
      </c>
      <c r="O3179">
        <v>-6542</v>
      </c>
      <c r="P3179">
        <v>120995</v>
      </c>
      <c r="Q3179">
        <v>222477</v>
      </c>
      <c r="R3179">
        <v>3</v>
      </c>
      <c r="S3179">
        <v>28620033</v>
      </c>
      <c r="U3179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3179" t="str">
        <f>IFERROR(MID(spotify_top_songs_audio_features[[#This Row],[artist_names]],SEARCH(",",spotify_top_songs_audio_features[[#This Row],[artist_names]])+2,99),"")</f>
        <v/>
      </c>
      <c r="W3179" t="str">
        <f>spotify_top_songs_audio_features[[#This Row],[source]]</f>
        <v>Aftermath</v>
      </c>
      <c r="X3179" s="1">
        <f>spotify_top_songs_audio_features[[#This Row],[streams]]</f>
        <v>28620033</v>
      </c>
      <c r="Y3179" t="str">
        <f>IF(Tabela2[[#This Row],[feat]]="","","Feat")</f>
        <v/>
      </c>
      <c r="Z3179" s="17" t="str">
        <f>CONCATENATE(INT(spotify_top_songs_audio_features[[#This Row],[duration_ms]]/(60*1000)),":",MOD(INT(spotify_top_songs_audio_features[[#This Row],[duration_ms]]/1000),60))</f>
        <v>3:42</v>
      </c>
      <c r="AA31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179" t="str">
        <f>spotify_top_songs_audio_features[[#This Row],[track_name]]</f>
        <v>Normal</v>
      </c>
    </row>
    <row r="3180" spans="1:28" x14ac:dyDescent="0.25">
      <c r="A3180" t="s">
        <v>6543</v>
      </c>
      <c r="B3180" t="s">
        <v>6544</v>
      </c>
      <c r="C3180" t="s">
        <v>4532</v>
      </c>
      <c r="D3180" t="s">
        <v>6545</v>
      </c>
      <c r="E3180" t="s">
        <v>86</v>
      </c>
      <c r="F3180" t="s">
        <v>24</v>
      </c>
      <c r="G3180" t="s">
        <v>25</v>
      </c>
      <c r="H3180">
        <v>7</v>
      </c>
      <c r="I3180">
        <v>71</v>
      </c>
      <c r="J3180">
        <v>532</v>
      </c>
      <c r="K3180" t="s">
        <v>6546</v>
      </c>
      <c r="L3180">
        <v>0</v>
      </c>
      <c r="M3180">
        <v>129</v>
      </c>
      <c r="N3180">
        <v>582</v>
      </c>
      <c r="O3180">
        <v>-4835</v>
      </c>
      <c r="P3180">
        <v>167971</v>
      </c>
      <c r="Q3180">
        <v>235973</v>
      </c>
      <c r="R3180">
        <v>6</v>
      </c>
      <c r="S3180">
        <v>28584706</v>
      </c>
      <c r="U3180" t="str">
        <f>IFERROR(LEFT(spotify_top_songs_audio_features[[#This Row],[artist_names]],SEARCH(",",spotify_top_songs_audio_features[[#This Row],[artist_names]])-1),spotify_top_songs_audio_features[[#This Row],[artist_names]])</f>
        <v>Amenazzy</v>
      </c>
      <c r="V3180" t="str">
        <f>IFERROR(MID(spotify_top_songs_audio_features[[#This Row],[artist_names]],SEARCH(",",spotify_top_songs_audio_features[[#This Row],[artist_names]])+2,99),"")</f>
        <v>Nicky Jam, Farruko</v>
      </c>
      <c r="W3180" t="str">
        <f>spotify_top_songs_audio_features[[#This Row],[source]]</f>
        <v>Rimas Music</v>
      </c>
      <c r="X3180" s="1">
        <f>spotify_top_songs_audio_features[[#This Row],[streams]]</f>
        <v>28584706</v>
      </c>
      <c r="Y3180" t="str">
        <f>IF(Tabela2[[#This Row],[feat]]="","","Feat")</f>
        <v>Feat</v>
      </c>
      <c r="Z3180" s="17" t="str">
        <f>CONCATENATE(INT(spotify_top_songs_audio_features[[#This Row],[duration_ms]]/(60*1000)),":",MOD(INT(spotify_top_songs_audio_features[[#This Row],[duration_ms]]/1000),60))</f>
        <v>3:55</v>
      </c>
      <c r="AA31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80" t="str">
        <f>spotify_top_songs_audio_features[[#This Row],[track_name]]</f>
        <v>Baby</v>
      </c>
    </row>
    <row r="3181" spans="1:28" x14ac:dyDescent="0.25">
      <c r="A3181" t="s">
        <v>13688</v>
      </c>
      <c r="B3181" t="s">
        <v>7569</v>
      </c>
      <c r="C3181" t="s">
        <v>13689</v>
      </c>
      <c r="D3181" t="s">
        <v>377</v>
      </c>
      <c r="E3181" t="s">
        <v>102</v>
      </c>
      <c r="F3181" t="s">
        <v>32</v>
      </c>
      <c r="G3181" t="s">
        <v>25</v>
      </c>
      <c r="H3181">
        <v>575</v>
      </c>
      <c r="I3181">
        <v>669</v>
      </c>
      <c r="J3181">
        <v>341</v>
      </c>
      <c r="K3181" t="s">
        <v>571</v>
      </c>
      <c r="L3181">
        <v>0</v>
      </c>
      <c r="M3181">
        <v>172</v>
      </c>
      <c r="N3181">
        <v>524</v>
      </c>
      <c r="O3181">
        <v>-475</v>
      </c>
      <c r="P3181">
        <v>109999</v>
      </c>
      <c r="Q3181">
        <v>168645</v>
      </c>
      <c r="R3181">
        <v>5</v>
      </c>
      <c r="S3181">
        <v>28552161</v>
      </c>
      <c r="U3181" t="str">
        <f>IFERROR(LEFT(spotify_top_songs_audio_features[[#This Row],[artist_names]],SEARCH(",",spotify_top_songs_audio_features[[#This Row],[artist_names]])-1),spotify_top_songs_audio_features[[#This Row],[artist_names]])</f>
        <v>Zé Neto &amp; Cristiano</v>
      </c>
      <c r="V3181" t="str">
        <f>IFERROR(MID(spotify_top_songs_audio_features[[#This Row],[artist_names]],SEARCH(",",spotify_top_songs_audio_features[[#This Row],[artist_names]])+2,99),"")</f>
        <v/>
      </c>
      <c r="W3181" t="str">
        <f>spotify_top_songs_audio_features[[#This Row],[source]]</f>
        <v>Som Livre</v>
      </c>
      <c r="X3181" s="1">
        <f>spotify_top_songs_audio_features[[#This Row],[streams]]</f>
        <v>28552161</v>
      </c>
      <c r="Y3181" t="str">
        <f>IF(Tabela2[[#This Row],[feat]]="","","Feat")</f>
        <v/>
      </c>
      <c r="Z3181" s="17" t="str">
        <f>CONCATENATE(INT(spotify_top_songs_audio_features[[#This Row],[duration_ms]]/(60*1000)),":",MOD(INT(spotify_top_songs_audio_features[[#This Row],[duration_ms]]/1000),60))</f>
        <v>2:48</v>
      </c>
      <c r="AA31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181" t="str">
        <f>spotify_top_songs_audio_features[[#This Row],[track_name]]</f>
        <v>Ela e Ela</v>
      </c>
    </row>
    <row r="3182" spans="1:28" x14ac:dyDescent="0.25">
      <c r="A3182" t="s">
        <v>6310</v>
      </c>
      <c r="B3182" t="s">
        <v>6311</v>
      </c>
      <c r="C3182" t="s">
        <v>6312</v>
      </c>
      <c r="D3182" t="s">
        <v>5335</v>
      </c>
      <c r="E3182" t="s">
        <v>113</v>
      </c>
      <c r="F3182" t="s">
        <v>32</v>
      </c>
      <c r="G3182" t="s">
        <v>25</v>
      </c>
      <c r="H3182">
        <v>503</v>
      </c>
      <c r="I3182">
        <v>548</v>
      </c>
      <c r="J3182">
        <v>164</v>
      </c>
      <c r="K3182" t="s">
        <v>6313</v>
      </c>
      <c r="L3182">
        <v>234</v>
      </c>
      <c r="M3182">
        <v>145</v>
      </c>
      <c r="N3182">
        <v>441</v>
      </c>
      <c r="O3182">
        <v>-7564</v>
      </c>
      <c r="P3182">
        <v>94036</v>
      </c>
      <c r="Q3182">
        <v>228920</v>
      </c>
      <c r="R3182">
        <v>4</v>
      </c>
      <c r="S3182">
        <v>28536016</v>
      </c>
      <c r="U3182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3182" t="str">
        <f>IFERROR(MID(spotify_top_songs_audio_features[[#This Row],[artist_names]],SEARCH(",",spotify_top_songs_audio_features[[#This Row],[artist_names]])+2,99),"")</f>
        <v>Khalid</v>
      </c>
      <c r="W3182" t="str">
        <f>spotify_top_songs_audio_features[[#This Row],[source]]</f>
        <v>Sueños Globales, LLC</v>
      </c>
      <c r="X3182" s="1">
        <f>spotify_top_songs_audio_features[[#This Row],[streams]]</f>
        <v>28536016</v>
      </c>
      <c r="Y3182" t="str">
        <f>IF(Tabela2[[#This Row],[feat]]="","","Feat")</f>
        <v>Feat</v>
      </c>
      <c r="Z3182" s="17" t="str">
        <f>CONCATENATE(INT(spotify_top_songs_audio_features[[#This Row],[duration_ms]]/(60*1000)),":",MOD(INT(spotify_top_songs_audio_features[[#This Row],[duration_ms]]/1000),60))</f>
        <v>3:48</v>
      </c>
      <c r="AA31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182" t="str">
        <f>spotify_top_songs_audio_features[[#This Row],[track_name]]</f>
        <v>Otra Noche Sin Ti</v>
      </c>
    </row>
    <row r="3183" spans="1:28" x14ac:dyDescent="0.25">
      <c r="A3183" t="s">
        <v>8451</v>
      </c>
      <c r="B3183" t="s">
        <v>8452</v>
      </c>
      <c r="C3183" t="s">
        <v>8453</v>
      </c>
      <c r="D3183" t="s">
        <v>2682</v>
      </c>
      <c r="E3183" t="s">
        <v>43</v>
      </c>
      <c r="F3183" t="s">
        <v>24</v>
      </c>
      <c r="G3183" t="s">
        <v>25</v>
      </c>
      <c r="H3183">
        <v>811</v>
      </c>
      <c r="I3183">
        <v>553</v>
      </c>
      <c r="J3183">
        <v>552</v>
      </c>
      <c r="K3183" t="s">
        <v>3512</v>
      </c>
      <c r="L3183">
        <v>0</v>
      </c>
      <c r="M3183">
        <v>105</v>
      </c>
      <c r="N3183">
        <v>86</v>
      </c>
      <c r="O3183">
        <v>-6644</v>
      </c>
      <c r="P3183">
        <v>148014</v>
      </c>
      <c r="Q3183">
        <v>212869</v>
      </c>
      <c r="R3183">
        <v>1</v>
      </c>
      <c r="S3183">
        <v>28509534</v>
      </c>
      <c r="U3183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3183" t="str">
        <f>IFERROR(MID(spotify_top_songs_audio_features[[#This Row],[artist_names]],SEARCH(",",spotify_top_songs_audio_features[[#This Row],[artist_names]])+2,99),"")</f>
        <v>Quavo</v>
      </c>
      <c r="W3183" t="str">
        <f>spotify_top_songs_audio_features[[#This Row],[source]]</f>
        <v>RBMG/Def Jam</v>
      </c>
      <c r="X3183" s="1">
        <f>spotify_top_songs_audio_features[[#This Row],[streams]]</f>
        <v>28509534</v>
      </c>
      <c r="Y3183" t="str">
        <f>IF(Tabela2[[#This Row],[feat]]="","","Feat")</f>
        <v>Feat</v>
      </c>
      <c r="Z3183" s="17" t="str">
        <f>CONCATENATE(INT(spotify_top_songs_audio_features[[#This Row],[duration_ms]]/(60*1000)),":",MOD(INT(spotify_top_songs_audio_features[[#This Row],[duration_ms]]/1000),60))</f>
        <v>3:32</v>
      </c>
      <c r="AA31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183" t="str">
        <f>spotify_top_songs_audio_features[[#This Row],[track_name]]</f>
        <v>Intentions</v>
      </c>
    </row>
    <row r="3184" spans="1:28" x14ac:dyDescent="0.25">
      <c r="A3184" t="s">
        <v>16697</v>
      </c>
      <c r="B3184" t="s">
        <v>9078</v>
      </c>
      <c r="C3184" t="s">
        <v>16698</v>
      </c>
      <c r="D3184" t="s">
        <v>259</v>
      </c>
      <c r="E3184" t="s">
        <v>31</v>
      </c>
      <c r="F3184" t="s">
        <v>24</v>
      </c>
      <c r="G3184" t="s">
        <v>25</v>
      </c>
      <c r="H3184">
        <v>829</v>
      </c>
      <c r="I3184">
        <v>617</v>
      </c>
      <c r="J3184">
        <v>14</v>
      </c>
      <c r="K3184" t="s">
        <v>2714</v>
      </c>
      <c r="L3184">
        <v>306</v>
      </c>
      <c r="M3184">
        <v>618</v>
      </c>
      <c r="N3184">
        <v>81</v>
      </c>
      <c r="O3184">
        <v>-8497</v>
      </c>
      <c r="P3184">
        <v>125605</v>
      </c>
      <c r="Q3184">
        <v>98544</v>
      </c>
      <c r="R3184">
        <v>5</v>
      </c>
      <c r="S3184">
        <v>28458613</v>
      </c>
      <c r="U3184" t="str">
        <f>IFERROR(LEFT(spotify_top_songs_audio_features[[#This Row],[artist_names]],SEARCH(",",spotify_top_songs_audio_features[[#This Row],[artist_names]])-1),spotify_top_songs_audio_features[[#This Row],[artist_names]])</f>
        <v>PinkPantheress</v>
      </c>
      <c r="V3184" t="str">
        <f>IFERROR(MID(spotify_top_songs_audio_features[[#This Row],[artist_names]],SEARCH(",",spotify_top_songs_audio_features[[#This Row],[artist_names]])+2,99),"")</f>
        <v/>
      </c>
      <c r="W3184" t="str">
        <f>spotify_top_songs_audio_features[[#This Row],[source]]</f>
        <v>Parlophone UK</v>
      </c>
      <c r="X3184" s="1">
        <f>spotify_top_songs_audio_features[[#This Row],[streams]]</f>
        <v>28458613</v>
      </c>
      <c r="Y3184" t="str">
        <f>IF(Tabela2[[#This Row],[feat]]="","","Feat")</f>
        <v/>
      </c>
      <c r="Z3184" s="17" t="str">
        <f>CONCATENATE(INT(spotify_top_songs_audio_features[[#This Row],[duration_ms]]/(60*1000)),":",MOD(INT(spotify_top_songs_audio_features[[#This Row],[duration_ms]]/1000),60))</f>
        <v>1:38</v>
      </c>
      <c r="AA31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84" t="str">
        <f>spotify_top_songs_audio_features[[#This Row],[track_name]]</f>
        <v>Pain</v>
      </c>
    </row>
    <row r="3185" spans="1:28" x14ac:dyDescent="0.25">
      <c r="A3185" t="s">
        <v>1379</v>
      </c>
      <c r="B3185" t="s">
        <v>112</v>
      </c>
      <c r="C3185" t="s">
        <v>1380</v>
      </c>
      <c r="D3185" t="s">
        <v>112</v>
      </c>
      <c r="E3185" t="s">
        <v>86</v>
      </c>
      <c r="F3185" t="s">
        <v>32</v>
      </c>
      <c r="G3185" t="s">
        <v>25</v>
      </c>
      <c r="H3185">
        <v>496</v>
      </c>
      <c r="I3185">
        <v>885</v>
      </c>
      <c r="J3185">
        <v>803</v>
      </c>
      <c r="K3185" t="s">
        <v>1381</v>
      </c>
      <c r="L3185">
        <v>0</v>
      </c>
      <c r="M3185">
        <v>191</v>
      </c>
      <c r="N3185">
        <v>665</v>
      </c>
      <c r="O3185">
        <v>-2969</v>
      </c>
      <c r="P3185">
        <v>145863</v>
      </c>
      <c r="Q3185">
        <v>220307</v>
      </c>
      <c r="R3185">
        <v>2</v>
      </c>
      <c r="S3185">
        <v>28441858</v>
      </c>
      <c r="U318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185" t="str">
        <f>IFERROR(MID(spotify_top_songs_audio_features[[#This Row],[artist_names]],SEARCH(",",spotify_top_songs_audio_features[[#This Row],[artist_names]])+2,99),"")</f>
        <v/>
      </c>
      <c r="W3185" t="str">
        <f>spotify_top_songs_audio_features[[#This Row],[source]]</f>
        <v>Taylor Swift</v>
      </c>
      <c r="X3185" s="1">
        <f>spotify_top_songs_audio_features[[#This Row],[streams]]</f>
        <v>28441858</v>
      </c>
      <c r="Y3185" t="str">
        <f>IF(Tabela2[[#This Row],[feat]]="","","Feat")</f>
        <v/>
      </c>
      <c r="Z3185" s="17" t="str">
        <f>CONCATENATE(INT(spotify_top_songs_audio_features[[#This Row],[duration_ms]]/(60*1000)),":",MOD(INT(spotify_top_songs_audio_features[[#This Row],[duration_ms]]/1000),60))</f>
        <v>3:40</v>
      </c>
      <c r="AA31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85" t="str">
        <f>spotify_top_songs_audio_features[[#This Row],[track_name]]</f>
        <v>Better Than Revenge (Taylor's Version)</v>
      </c>
    </row>
    <row r="3186" spans="1:28" x14ac:dyDescent="0.25">
      <c r="A3186" t="s">
        <v>9601</v>
      </c>
      <c r="B3186" t="s">
        <v>125</v>
      </c>
      <c r="C3186" t="s">
        <v>5914</v>
      </c>
      <c r="D3186" t="s">
        <v>127</v>
      </c>
      <c r="E3186" t="s">
        <v>142</v>
      </c>
      <c r="F3186" t="s">
        <v>32</v>
      </c>
      <c r="G3186" t="s">
        <v>25</v>
      </c>
      <c r="H3186">
        <v>719</v>
      </c>
      <c r="I3186">
        <v>758</v>
      </c>
      <c r="J3186">
        <v>851</v>
      </c>
      <c r="K3186" t="s">
        <v>1882</v>
      </c>
      <c r="L3186">
        <v>0</v>
      </c>
      <c r="M3186">
        <v>129</v>
      </c>
      <c r="N3186">
        <v>49</v>
      </c>
      <c r="O3186">
        <v>-5167</v>
      </c>
      <c r="P3186">
        <v>147023</v>
      </c>
      <c r="Q3186">
        <v>198261</v>
      </c>
      <c r="R3186">
        <v>9</v>
      </c>
      <c r="S3186">
        <v>28433574</v>
      </c>
      <c r="U3186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186" t="str">
        <f>IFERROR(MID(spotify_top_songs_audio_features[[#This Row],[artist_names]],SEARCH(",",spotify_top_songs_audio_features[[#This Row],[artist_names]])+2,99),"")</f>
        <v/>
      </c>
      <c r="W3186" t="str">
        <f>spotify_top_songs_audio_features[[#This Row],[source]]</f>
        <v>BIGHIT MUSIC</v>
      </c>
      <c r="X3186" s="1">
        <f>spotify_top_songs_audio_features[[#This Row],[streams]]</f>
        <v>28433574</v>
      </c>
      <c r="Y3186" t="str">
        <f>IF(Tabela2[[#This Row],[feat]]="","","Feat")</f>
        <v/>
      </c>
      <c r="Z3186" s="17" t="str">
        <f>CONCATENATE(INT(spotify_top_songs_audio_features[[#This Row],[duration_ms]]/(60*1000)),":",MOD(INT(spotify_top_songs_audio_features[[#This Row],[duration_ms]]/1000),60))</f>
        <v>3:18</v>
      </c>
      <c r="AA31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186" t="str">
        <f>spotify_top_songs_audio_features[[#This Row],[track_name]]</f>
        <v>Black Swan</v>
      </c>
    </row>
    <row r="3187" spans="1:28" x14ac:dyDescent="0.25">
      <c r="A3187" t="s">
        <v>16710</v>
      </c>
      <c r="B3187" t="s">
        <v>112</v>
      </c>
      <c r="C3187" t="s">
        <v>15121</v>
      </c>
      <c r="D3187" t="s">
        <v>349</v>
      </c>
      <c r="E3187" t="s">
        <v>43</v>
      </c>
      <c r="F3187" t="s">
        <v>32</v>
      </c>
      <c r="G3187" t="s">
        <v>25</v>
      </c>
      <c r="H3187">
        <v>75</v>
      </c>
      <c r="I3187">
        <v>404</v>
      </c>
      <c r="J3187">
        <v>682</v>
      </c>
      <c r="K3187" t="s">
        <v>1870</v>
      </c>
      <c r="L3187">
        <v>357</v>
      </c>
      <c r="M3187">
        <v>911</v>
      </c>
      <c r="N3187">
        <v>499</v>
      </c>
      <c r="O3187">
        <v>-10178</v>
      </c>
      <c r="P3187">
        <v>95045</v>
      </c>
      <c r="Q3187">
        <v>232253</v>
      </c>
      <c r="R3187">
        <v>18</v>
      </c>
      <c r="S3187">
        <v>28429113</v>
      </c>
      <c r="U318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187" t="str">
        <f>IFERROR(MID(spotify_top_songs_audio_features[[#This Row],[artist_names]],SEARCH(",",spotify_top_songs_audio_features[[#This Row],[artist_names]])+2,99),"")</f>
        <v/>
      </c>
      <c r="W3187" t="str">
        <f>spotify_top_songs_audio_features[[#This Row],[source]]</f>
        <v>Big Machine Records, LLC</v>
      </c>
      <c r="X3187" s="1">
        <f>spotify_top_songs_audio_features[[#This Row],[streams]]</f>
        <v>28429113</v>
      </c>
      <c r="Y3187" t="str">
        <f>IF(Tabela2[[#This Row],[feat]]="","","Feat")</f>
        <v/>
      </c>
      <c r="Z3187" s="17" t="str">
        <f>CONCATENATE(INT(spotify_top_songs_audio_features[[#This Row],[duration_ms]]/(60*1000)),":",MOD(INT(spotify_top_songs_audio_features[[#This Row],[duration_ms]]/1000),60))</f>
        <v>3:52</v>
      </c>
      <c r="AA31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187" t="str">
        <f>spotify_top_songs_audio_features[[#This Row],[track_name]]</f>
        <v>Delicate</v>
      </c>
    </row>
    <row r="3188" spans="1:28" x14ac:dyDescent="0.25">
      <c r="A3188" t="s">
        <v>7456</v>
      </c>
      <c r="B3188" t="s">
        <v>7457</v>
      </c>
      <c r="C3188" t="s">
        <v>7458</v>
      </c>
      <c r="D3188" t="s">
        <v>465</v>
      </c>
      <c r="E3188" t="s">
        <v>31</v>
      </c>
      <c r="F3188" t="s">
        <v>32</v>
      </c>
      <c r="G3188" t="s">
        <v>25</v>
      </c>
      <c r="H3188">
        <v>775</v>
      </c>
      <c r="I3188">
        <v>736</v>
      </c>
      <c r="J3188">
        <v>247</v>
      </c>
      <c r="K3188" t="s">
        <v>2723</v>
      </c>
      <c r="L3188">
        <v>116</v>
      </c>
      <c r="M3188">
        <v>127</v>
      </c>
      <c r="N3188">
        <v>362</v>
      </c>
      <c r="O3188">
        <v>-8072</v>
      </c>
      <c r="P3188">
        <v>100988</v>
      </c>
      <c r="Q3188">
        <v>239027</v>
      </c>
      <c r="R3188">
        <v>7</v>
      </c>
      <c r="S3188">
        <v>28421547</v>
      </c>
      <c r="U3188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188" t="str">
        <f>IFERROR(MID(spotify_top_songs_audio_features[[#This Row],[artist_names]],SEARCH(",",spotify_top_songs_audio_features[[#This Row],[artist_names]])+2,99),"")</f>
        <v>Blxst, Amanda Reifer</v>
      </c>
      <c r="W3188" t="str">
        <f>spotify_top_songs_audio_features[[#This Row],[source]]</f>
        <v>pgLang/Top Dawg Entertainment/Aftermath/Interscope Records</v>
      </c>
      <c r="X3188" s="1">
        <f>spotify_top_songs_audio_features[[#This Row],[streams]]</f>
        <v>28421547</v>
      </c>
      <c r="Y3188" t="str">
        <f>IF(Tabela2[[#This Row],[feat]]="","","Feat")</f>
        <v>Feat</v>
      </c>
      <c r="Z3188" s="17" t="str">
        <f>CONCATENATE(INT(spotify_top_songs_audio_features[[#This Row],[duration_ms]]/(60*1000)),":",MOD(INT(spotify_top_songs_audio_features[[#This Row],[duration_ms]]/1000),60))</f>
        <v>3:59</v>
      </c>
      <c r="AA31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88" t="str">
        <f>spotify_top_songs_audio_features[[#This Row],[track_name]]</f>
        <v>Die Hard</v>
      </c>
    </row>
    <row r="3189" spans="1:28" x14ac:dyDescent="0.25">
      <c r="A3189" t="s">
        <v>7189</v>
      </c>
      <c r="B3189" t="s">
        <v>7190</v>
      </c>
      <c r="C3189" t="s">
        <v>7191</v>
      </c>
      <c r="D3189" t="s">
        <v>7192</v>
      </c>
      <c r="E3189" t="s">
        <v>31</v>
      </c>
      <c r="F3189" t="s">
        <v>24</v>
      </c>
      <c r="G3189" t="s">
        <v>25</v>
      </c>
      <c r="H3189">
        <v>796</v>
      </c>
      <c r="I3189">
        <v>911</v>
      </c>
      <c r="J3189">
        <v>285</v>
      </c>
      <c r="K3189" t="s">
        <v>1473</v>
      </c>
      <c r="L3189">
        <v>0</v>
      </c>
      <c r="M3189">
        <v>499</v>
      </c>
      <c r="N3189">
        <v>918</v>
      </c>
      <c r="O3189">
        <v>-1998</v>
      </c>
      <c r="P3189">
        <v>180128</v>
      </c>
      <c r="Q3189">
        <v>204631</v>
      </c>
      <c r="R3189">
        <v>6</v>
      </c>
      <c r="S3189">
        <v>28369221</v>
      </c>
      <c r="U3189" t="str">
        <f>IFERROR(LEFT(spotify_top_songs_audio_features[[#This Row],[artist_names]],SEARCH(",",spotify_top_songs_audio_features[[#This Row],[artist_names]])-1),spotify_top_songs_audio_features[[#This Row],[artist_names]])</f>
        <v>Guaynaa</v>
      </c>
      <c r="V3189" t="str">
        <f>IFERROR(MID(spotify_top_songs_audio_features[[#This Row],[artist_names]],SEARCH(",",spotify_top_songs_audio_features[[#This Row],[artist_names]])+2,99),"")</f>
        <v/>
      </c>
      <c r="W3189" t="str">
        <f>spotify_top_songs_audio_features[[#This Row],[source]]</f>
        <v>Guaynaa Records LLC</v>
      </c>
      <c r="X3189" s="1">
        <f>spotify_top_songs_audio_features[[#This Row],[streams]]</f>
        <v>28369221</v>
      </c>
      <c r="Y3189" t="str">
        <f>IF(Tabela2[[#This Row],[feat]]="","","Feat")</f>
        <v/>
      </c>
      <c r="Z3189" s="17" t="str">
        <f>CONCATENATE(INT(spotify_top_songs_audio_features[[#This Row],[duration_ms]]/(60*1000)),":",MOD(INT(spotify_top_songs_audio_features[[#This Row],[duration_ms]]/1000),60))</f>
        <v>3:24</v>
      </c>
      <c r="AA31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89" t="str">
        <f>spotify_top_songs_audio_features[[#This Row],[track_name]]</f>
        <v>Rebota</v>
      </c>
    </row>
    <row r="3190" spans="1:28" x14ac:dyDescent="0.25">
      <c r="A3190" t="s">
        <v>7582</v>
      </c>
      <c r="B3190" t="s">
        <v>243</v>
      </c>
      <c r="C3190" t="s">
        <v>4170</v>
      </c>
      <c r="D3190" t="s">
        <v>1587</v>
      </c>
      <c r="E3190" t="s">
        <v>86</v>
      </c>
      <c r="F3190" t="s">
        <v>32</v>
      </c>
      <c r="G3190" t="s">
        <v>25</v>
      </c>
      <c r="H3190">
        <v>669</v>
      </c>
      <c r="I3190">
        <v>561</v>
      </c>
      <c r="J3190">
        <v>209</v>
      </c>
      <c r="K3190" t="s">
        <v>1245</v>
      </c>
      <c r="L3190">
        <v>0</v>
      </c>
      <c r="M3190">
        <v>739</v>
      </c>
      <c r="N3190">
        <v>604</v>
      </c>
      <c r="O3190">
        <v>-4923</v>
      </c>
      <c r="P3190">
        <v>180044</v>
      </c>
      <c r="Q3190">
        <v>171096</v>
      </c>
      <c r="R3190">
        <v>8</v>
      </c>
      <c r="S3190">
        <v>28362414</v>
      </c>
      <c r="U3190" t="str">
        <f>IFERROR(LEFT(spotify_top_songs_audio_features[[#This Row],[artist_names]],SEARCH(",",spotify_top_songs_audio_features[[#This Row],[artist_names]])-1),spotify_top_songs_audio_features[[#This Row],[artist_names]])</f>
        <v>Sabrina Carpenter</v>
      </c>
      <c r="V3190" t="str">
        <f>IFERROR(MID(spotify_top_songs_audio_features[[#This Row],[artist_names]],SEARCH(",",spotify_top_songs_audio_features[[#This Row],[artist_names]])+2,99),"")</f>
        <v/>
      </c>
      <c r="W3190" t="str">
        <f>spotify_top_songs_audio_features[[#This Row],[source]]</f>
        <v>Hollywood Records</v>
      </c>
      <c r="X3190" s="1">
        <f>spotify_top_songs_audio_features[[#This Row],[streams]]</f>
        <v>28362414</v>
      </c>
      <c r="Y3190" t="str">
        <f>IF(Tabela2[[#This Row],[feat]]="","","Feat")</f>
        <v/>
      </c>
      <c r="Z3190" s="17" t="str">
        <f>CONCATENATE(INT(spotify_top_songs_audio_features[[#This Row],[duration_ms]]/(60*1000)),":",MOD(INT(spotify_top_songs_audio_features[[#This Row],[duration_ms]]/1000),60))</f>
        <v>2:51</v>
      </c>
      <c r="AA31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90" t="str">
        <f>spotify_top_songs_audio_features[[#This Row],[track_name]]</f>
        <v>Why</v>
      </c>
    </row>
    <row r="3191" spans="1:28" x14ac:dyDescent="0.25">
      <c r="A3191" t="s">
        <v>11424</v>
      </c>
      <c r="B3191" t="s">
        <v>2236</v>
      </c>
      <c r="C3191" t="s">
        <v>11425</v>
      </c>
      <c r="D3191" t="s">
        <v>2236</v>
      </c>
      <c r="E3191" t="s">
        <v>86</v>
      </c>
      <c r="F3191" t="s">
        <v>24</v>
      </c>
      <c r="G3191" t="s">
        <v>64</v>
      </c>
      <c r="H3191">
        <v>424</v>
      </c>
      <c r="I3191">
        <v>438</v>
      </c>
      <c r="J3191">
        <v>553</v>
      </c>
      <c r="K3191" t="s">
        <v>4803</v>
      </c>
      <c r="L3191">
        <v>0</v>
      </c>
      <c r="M3191">
        <v>837</v>
      </c>
      <c r="N3191">
        <v>325</v>
      </c>
      <c r="O3191">
        <v>-553</v>
      </c>
      <c r="P3191">
        <v>128983</v>
      </c>
      <c r="Q3191">
        <v>120308</v>
      </c>
      <c r="R3191">
        <v>5</v>
      </c>
      <c r="S3191">
        <v>28348786</v>
      </c>
      <c r="U3191" t="str">
        <f>IFERROR(LEFT(spotify_top_songs_audio_features[[#This Row],[artist_names]],SEARCH(",",spotify_top_songs_audio_features[[#This Row],[artist_names]])-1),spotify_top_songs_audio_features[[#This Row],[artist_names]])</f>
        <v>JVKE</v>
      </c>
      <c r="V3191" t="str">
        <f>IFERROR(MID(spotify_top_songs_audio_features[[#This Row],[artist_names]],SEARCH(",",spotify_top_songs_audio_features[[#This Row],[artist_names]])+2,99),"")</f>
        <v/>
      </c>
      <c r="W3191" t="str">
        <f>spotify_top_songs_audio_features[[#This Row],[source]]</f>
        <v>JVKE</v>
      </c>
      <c r="X3191" s="1">
        <f>spotify_top_songs_audio_features[[#This Row],[streams]]</f>
        <v>28348786</v>
      </c>
      <c r="Y3191" t="str">
        <f>IF(Tabela2[[#This Row],[feat]]="","","Feat")</f>
        <v/>
      </c>
      <c r="Z3191" s="17" t="str">
        <f>CONCATENATE(INT(spotify_top_songs_audio_features[[#This Row],[duration_ms]]/(60*1000)),":",MOD(INT(spotify_top_songs_audio_features[[#This Row],[duration_ms]]/1000),60))</f>
        <v>2:0</v>
      </c>
      <c r="AA31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191" t="str">
        <f>spotify_top_songs_audio_features[[#This Row],[track_name]]</f>
        <v>this is what falling in love feels like</v>
      </c>
    </row>
    <row r="3192" spans="1:28" x14ac:dyDescent="0.25">
      <c r="A3192" t="s">
        <v>12188</v>
      </c>
      <c r="B3192" t="s">
        <v>12189</v>
      </c>
      <c r="C3192" t="s">
        <v>12190</v>
      </c>
      <c r="D3192" t="s">
        <v>96</v>
      </c>
      <c r="E3192" t="s">
        <v>113</v>
      </c>
      <c r="F3192" t="s">
        <v>24</v>
      </c>
      <c r="G3192" t="s">
        <v>25</v>
      </c>
      <c r="H3192">
        <v>583</v>
      </c>
      <c r="I3192">
        <v>351</v>
      </c>
      <c r="J3192">
        <v>306</v>
      </c>
      <c r="K3192" t="s">
        <v>5299</v>
      </c>
      <c r="L3192">
        <v>0</v>
      </c>
      <c r="M3192">
        <v>368</v>
      </c>
      <c r="N3192">
        <v>462</v>
      </c>
      <c r="O3192">
        <v>-5836</v>
      </c>
      <c r="P3192">
        <v>79014</v>
      </c>
      <c r="Q3192">
        <v>227467</v>
      </c>
      <c r="R3192">
        <v>3</v>
      </c>
      <c r="S3192">
        <v>28348774</v>
      </c>
      <c r="U3192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3192" t="str">
        <f>IFERROR(MID(spotify_top_songs_audio_features[[#This Row],[artist_names]],SEARCH(",",spotify_top_songs_audio_features[[#This Row],[artist_names]])+2,99),"")</f>
        <v>The War And Treaty</v>
      </c>
      <c r="W3192" t="str">
        <f>spotify_top_songs_audio_features[[#This Row],[source]]</f>
        <v>Warner Records</v>
      </c>
      <c r="X3192" s="1">
        <f>spotify_top_songs_audio_features[[#This Row],[streams]]</f>
        <v>28348774</v>
      </c>
      <c r="Y3192" t="str">
        <f>IF(Tabela2[[#This Row],[feat]]="","","Feat")</f>
        <v>Feat</v>
      </c>
      <c r="Z3192" s="17" t="str">
        <f>CONCATENATE(INT(spotify_top_songs_audio_features[[#This Row],[duration_ms]]/(60*1000)),":",MOD(INT(spotify_top_songs_audio_features[[#This Row],[duration_ms]]/1000),60))</f>
        <v>3:47</v>
      </c>
      <c r="AA31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192" t="str">
        <f>spotify_top_songs_audio_features[[#This Row],[track_name]]</f>
        <v>Hey Driver (feat. The War and Treaty)</v>
      </c>
    </row>
    <row r="3193" spans="1:28" x14ac:dyDescent="0.25">
      <c r="A3193" t="s">
        <v>11149</v>
      </c>
      <c r="B3193" t="s">
        <v>185</v>
      </c>
      <c r="C3193" t="s">
        <v>11150</v>
      </c>
      <c r="D3193" t="s">
        <v>187</v>
      </c>
      <c r="E3193" t="s">
        <v>58</v>
      </c>
      <c r="F3193" t="s">
        <v>24</v>
      </c>
      <c r="G3193" t="s">
        <v>25</v>
      </c>
      <c r="H3193">
        <v>846</v>
      </c>
      <c r="I3193">
        <v>631</v>
      </c>
      <c r="J3193">
        <v>1</v>
      </c>
      <c r="K3193" t="s">
        <v>5011</v>
      </c>
      <c r="L3193">
        <v>0</v>
      </c>
      <c r="M3193">
        <v>455</v>
      </c>
      <c r="N3193">
        <v>602</v>
      </c>
      <c r="O3193">
        <v>-5547</v>
      </c>
      <c r="P3193">
        <v>115999</v>
      </c>
      <c r="Q3193">
        <v>161963</v>
      </c>
      <c r="R3193">
        <v>4</v>
      </c>
      <c r="S3193">
        <v>28328122</v>
      </c>
      <c r="U3193" t="str">
        <f>IFERROR(LEFT(spotify_top_songs_audio_features[[#This Row],[artist_names]],SEARCH(",",spotify_top_songs_audio_features[[#This Row],[artist_names]])-1),spotify_top_songs_audio_features[[#This Row],[artist_names]])</f>
        <v>Katy Perry</v>
      </c>
      <c r="V3193" t="str">
        <f>IFERROR(MID(spotify_top_songs_audio_features[[#This Row],[artist_names]],SEARCH(",",spotify_top_songs_audio_features[[#This Row],[artist_names]])+2,99),"")</f>
        <v/>
      </c>
      <c r="W3193" t="str">
        <f>spotify_top_songs_audio_features[[#This Row],[source]]</f>
        <v>Capitol Records</v>
      </c>
      <c r="X3193" s="1">
        <f>spotify_top_songs_audio_features[[#This Row],[streams]]</f>
        <v>28328122</v>
      </c>
      <c r="Y3193" t="str">
        <f>IF(Tabela2[[#This Row],[feat]]="","","Feat")</f>
        <v/>
      </c>
      <c r="Z3193" s="17" t="str">
        <f>CONCATENATE(INT(spotify_top_songs_audio_features[[#This Row],[duration_ms]]/(60*1000)),":",MOD(INT(spotify_top_songs_audio_features[[#This Row],[duration_ms]]/1000),60))</f>
        <v>2:41</v>
      </c>
      <c r="AA31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193" t="str">
        <f>spotify_top_songs_audio_features[[#This Row],[track_name]]</f>
        <v>Small Talk</v>
      </c>
    </row>
    <row r="3194" spans="1:28" x14ac:dyDescent="0.25">
      <c r="A3194" t="s">
        <v>16064</v>
      </c>
      <c r="B3194" t="s">
        <v>6894</v>
      </c>
      <c r="C3194" t="s">
        <v>16065</v>
      </c>
      <c r="D3194" t="s">
        <v>6896</v>
      </c>
      <c r="E3194" t="s">
        <v>177</v>
      </c>
      <c r="F3194" t="s">
        <v>32</v>
      </c>
      <c r="G3194" t="s">
        <v>25</v>
      </c>
      <c r="H3194">
        <v>809</v>
      </c>
      <c r="I3194">
        <v>911</v>
      </c>
      <c r="J3194">
        <v>617</v>
      </c>
      <c r="K3194" t="s">
        <v>16066</v>
      </c>
      <c r="L3194">
        <v>179</v>
      </c>
      <c r="M3194">
        <v>181</v>
      </c>
      <c r="N3194">
        <v>64</v>
      </c>
      <c r="O3194">
        <v>-441</v>
      </c>
      <c r="P3194">
        <v>122035</v>
      </c>
      <c r="Q3194">
        <v>191242</v>
      </c>
      <c r="R3194">
        <v>5</v>
      </c>
      <c r="S3194">
        <v>28294074</v>
      </c>
      <c r="U3194" t="str">
        <f>IFERROR(LEFT(spotify_top_songs_audio_features[[#This Row],[artist_names]],SEARCH(",",spotify_top_songs_audio_features[[#This Row],[artist_names]])-1),spotify_top_songs_audio_features[[#This Row],[artist_names]])</f>
        <v>ITZY</v>
      </c>
      <c r="V3194" t="str">
        <f>IFERROR(MID(spotify_top_songs_audio_features[[#This Row],[artist_names]],SEARCH(",",spotify_top_songs_audio_features[[#This Row],[artist_names]])+2,99),"")</f>
        <v/>
      </c>
      <c r="W3194" t="str">
        <f>spotify_top_songs_audio_features[[#This Row],[source]]</f>
        <v>Republic Records - ITZY</v>
      </c>
      <c r="X3194" s="1">
        <f>spotify_top_songs_audio_features[[#This Row],[streams]]</f>
        <v>28294074</v>
      </c>
      <c r="Y3194" t="str">
        <f>IF(Tabela2[[#This Row],[feat]]="","","Feat")</f>
        <v/>
      </c>
      <c r="Z3194" s="17" t="str">
        <f>CONCATENATE(INT(spotify_top_songs_audio_features[[#This Row],[duration_ms]]/(60*1000)),":",MOD(INT(spotify_top_songs_audio_features[[#This Row],[duration_ms]]/1000),60))</f>
        <v>3:11</v>
      </c>
      <c r="AA31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194" t="str">
        <f>spotify_top_songs_audio_features[[#This Row],[track_name]]</f>
        <v>WANNABE</v>
      </c>
    </row>
    <row r="3195" spans="1:28" x14ac:dyDescent="0.25">
      <c r="A3195" t="s">
        <v>7299</v>
      </c>
      <c r="B3195" t="s">
        <v>4592</v>
      </c>
      <c r="C3195" t="s">
        <v>4661</v>
      </c>
      <c r="D3195" t="s">
        <v>520</v>
      </c>
      <c r="E3195" t="s">
        <v>142</v>
      </c>
      <c r="F3195" t="s">
        <v>24</v>
      </c>
      <c r="G3195" t="s">
        <v>25</v>
      </c>
      <c r="H3195">
        <v>825</v>
      </c>
      <c r="I3195">
        <v>414</v>
      </c>
      <c r="J3195">
        <v>144</v>
      </c>
      <c r="K3195" t="s">
        <v>4662</v>
      </c>
      <c r="L3195">
        <v>0</v>
      </c>
      <c r="M3195">
        <v>357</v>
      </c>
      <c r="N3195">
        <v>106</v>
      </c>
      <c r="O3195">
        <v>-6634</v>
      </c>
      <c r="P3195">
        <v>72993</v>
      </c>
      <c r="Q3195">
        <v>200548</v>
      </c>
      <c r="R3195">
        <v>11</v>
      </c>
      <c r="S3195">
        <v>28281848</v>
      </c>
      <c r="U3195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3195" t="str">
        <f>IFERROR(MID(spotify_top_songs_audio_features[[#This Row],[artist_names]],SEARCH(",",spotify_top_songs_audio_features[[#This Row],[artist_names]])+2,99),"")</f>
        <v/>
      </c>
      <c r="W3195" t="str">
        <f>spotify_top_songs_audio_features[[#This Row],[source]]</f>
        <v>Atlantic Records</v>
      </c>
      <c r="X3195" s="1">
        <f>spotify_top_songs_audio_features[[#This Row],[streams]]</f>
        <v>28281848</v>
      </c>
      <c r="Y3195" t="str">
        <f>IF(Tabela2[[#This Row],[feat]]="","","Feat")</f>
        <v/>
      </c>
      <c r="Z3195" s="17" t="str">
        <f>CONCATENATE(INT(spotify_top_songs_audio_features[[#This Row],[duration_ms]]/(60*1000)),":",MOD(INT(spotify_top_songs_audio_features[[#This Row],[duration_ms]]/1000),60))</f>
        <v>3:20</v>
      </c>
      <c r="AA31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195" t="str">
        <f>spotify_top_songs_audio_features[[#This Row],[track_name]]</f>
        <v>Super Gremlin</v>
      </c>
    </row>
    <row r="3196" spans="1:28" x14ac:dyDescent="0.25">
      <c r="A3196" t="s">
        <v>4146</v>
      </c>
      <c r="B3196" t="s">
        <v>284</v>
      </c>
      <c r="C3196" t="s">
        <v>4147</v>
      </c>
      <c r="D3196" t="s">
        <v>1092</v>
      </c>
      <c r="E3196" t="s">
        <v>23</v>
      </c>
      <c r="F3196" t="s">
        <v>32</v>
      </c>
      <c r="G3196" t="s">
        <v>25</v>
      </c>
      <c r="H3196">
        <v>888</v>
      </c>
      <c r="I3196">
        <v>377</v>
      </c>
      <c r="J3196">
        <v>339</v>
      </c>
      <c r="K3196" t="s">
        <v>4148</v>
      </c>
      <c r="L3196">
        <v>0</v>
      </c>
      <c r="M3196">
        <v>19</v>
      </c>
      <c r="N3196">
        <v>126</v>
      </c>
      <c r="O3196">
        <v>-10142</v>
      </c>
      <c r="P3196">
        <v>133996</v>
      </c>
      <c r="Q3196">
        <v>162800</v>
      </c>
      <c r="R3196">
        <v>3</v>
      </c>
      <c r="S3196">
        <v>28243964</v>
      </c>
      <c r="U319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196" t="str">
        <f>IFERROR(MID(spotify_top_songs_audio_features[[#This Row],[artist_names]],SEARCH(",",spotify_top_songs_audio_features[[#This Row],[artist_names]])+2,99),"")</f>
        <v/>
      </c>
      <c r="W3196" t="str">
        <f>spotify_top_songs_audio_features[[#This Row],[source]]</f>
        <v>Cash Money/Drake LP6</v>
      </c>
      <c r="X3196" s="1">
        <f>spotify_top_songs_audio_features[[#This Row],[streams]]</f>
        <v>28243964</v>
      </c>
      <c r="Y3196" t="str">
        <f>IF(Tabela2[[#This Row],[feat]]="","","Feat")</f>
        <v/>
      </c>
      <c r="Z3196" s="17" t="str">
        <f>CONCATENATE(INT(spotify_top_songs_audio_features[[#This Row],[duration_ms]]/(60*1000)),":",MOD(INT(spotify_top_songs_audio_features[[#This Row],[duration_ms]]/1000),60))</f>
        <v>2:42</v>
      </c>
      <c r="AA31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196" t="str">
        <f>spotify_top_songs_audio_features[[#This Row],[track_name]]</f>
        <v>Blue Tint</v>
      </c>
    </row>
    <row r="3197" spans="1:28" x14ac:dyDescent="0.25">
      <c r="A3197" t="s">
        <v>781</v>
      </c>
      <c r="B3197" t="s">
        <v>782</v>
      </c>
      <c r="C3197" t="s">
        <v>783</v>
      </c>
      <c r="D3197" t="s">
        <v>445</v>
      </c>
      <c r="E3197" t="s">
        <v>31</v>
      </c>
      <c r="F3197" t="s">
        <v>24</v>
      </c>
      <c r="G3197" t="s">
        <v>25</v>
      </c>
      <c r="H3197">
        <v>902</v>
      </c>
      <c r="I3197">
        <v>819</v>
      </c>
      <c r="J3197">
        <v>316</v>
      </c>
      <c r="K3197" t="s">
        <v>784</v>
      </c>
      <c r="L3197">
        <v>0</v>
      </c>
      <c r="M3197">
        <v>106</v>
      </c>
      <c r="N3197">
        <v>745</v>
      </c>
      <c r="O3197">
        <v>-3321</v>
      </c>
      <c r="P3197">
        <v>890</v>
      </c>
      <c r="Q3197">
        <v>186872</v>
      </c>
      <c r="R3197">
        <v>3</v>
      </c>
      <c r="S3197">
        <v>28241975</v>
      </c>
      <c r="U3197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3197" t="str">
        <f>IFERROR(MID(spotify_top_songs_audio_features[[#This Row],[artist_names]],SEARCH(",",spotify_top_songs_audio_features[[#This Row],[artist_names]])+2,99),"")</f>
        <v>Travis Scott</v>
      </c>
      <c r="W3197" t="str">
        <f>spotify_top_songs_audio_features[[#This Row],[source]]</f>
        <v>Young Money Records, Inc.</v>
      </c>
      <c r="X3197" s="1">
        <f>spotify_top_songs_audio_features[[#This Row],[streams]]</f>
        <v>28241975</v>
      </c>
      <c r="Y3197" t="str">
        <f>IF(Tabela2[[#This Row],[feat]]="","","Feat")</f>
        <v>Feat</v>
      </c>
      <c r="Z3197" s="17" t="str">
        <f>CONCATENATE(INT(spotify_top_songs_audio_features[[#This Row],[duration_ms]]/(60*1000)),":",MOD(INT(spotify_top_songs_audio_features[[#This Row],[duration_ms]]/1000),60))</f>
        <v>3:6</v>
      </c>
      <c r="AA31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97" t="str">
        <f>spotify_top_songs_audio_features[[#This Row],[track_name]]</f>
        <v>Let It Fly (feat. Travis Scott)</v>
      </c>
    </row>
    <row r="3198" spans="1:28" x14ac:dyDescent="0.25">
      <c r="A3198" t="s">
        <v>12281</v>
      </c>
      <c r="B3198" t="s">
        <v>12282</v>
      </c>
      <c r="C3198" t="s">
        <v>12283</v>
      </c>
      <c r="D3198" t="s">
        <v>1131</v>
      </c>
      <c r="E3198" t="s">
        <v>70</v>
      </c>
      <c r="F3198" t="s">
        <v>24</v>
      </c>
      <c r="G3198" t="s">
        <v>25</v>
      </c>
      <c r="H3198">
        <v>625</v>
      </c>
      <c r="I3198">
        <v>755</v>
      </c>
      <c r="J3198">
        <v>724</v>
      </c>
      <c r="K3198" t="s">
        <v>11403</v>
      </c>
      <c r="L3198">
        <v>0</v>
      </c>
      <c r="M3198">
        <v>124</v>
      </c>
      <c r="N3198">
        <v>429</v>
      </c>
      <c r="O3198">
        <v>-4643</v>
      </c>
      <c r="P3198">
        <v>87948</v>
      </c>
      <c r="Q3198">
        <v>192955</v>
      </c>
      <c r="R3198">
        <v>3</v>
      </c>
      <c r="S3198">
        <v>28171042</v>
      </c>
      <c r="U3198" t="str">
        <f>IFERROR(LEFT(spotify_top_songs_audio_features[[#This Row],[artist_names]],SEARCH(",",spotify_top_songs_audio_features[[#This Row],[artist_names]])-1),spotify_top_songs_audio_features[[#This Row],[artist_names]])</f>
        <v>Quevedo</v>
      </c>
      <c r="V3198" t="str">
        <f>IFERROR(MID(spotify_top_songs_audio_features[[#This Row],[artist_names]],SEARCH(",",spotify_top_songs_audio_features[[#This Row],[artist_names]])+2,99),"")</f>
        <v>SAIKO</v>
      </c>
      <c r="W3198" t="str">
        <f>spotify_top_songs_audio_features[[#This Row],[source]]</f>
        <v>Quevedo</v>
      </c>
      <c r="X3198" s="1">
        <f>spotify_top_songs_audio_features[[#This Row],[streams]]</f>
        <v>28171042</v>
      </c>
      <c r="Y3198" t="str">
        <f>IF(Tabela2[[#This Row],[feat]]="","","Feat")</f>
        <v>Feat</v>
      </c>
      <c r="Z3198" s="17" t="str">
        <f>CONCATENATE(INT(spotify_top_songs_audio_features[[#This Row],[duration_ms]]/(60*1000)),":",MOD(INT(spotify_top_songs_audio_features[[#This Row],[duration_ms]]/1000),60))</f>
        <v>3:12</v>
      </c>
      <c r="AA31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198" t="str">
        <f>spotify_top_songs_audio_features[[#This Row],[track_name]]</f>
        <v>Buenas</v>
      </c>
    </row>
    <row r="3199" spans="1:28" x14ac:dyDescent="0.25">
      <c r="A3199" t="s">
        <v>7358</v>
      </c>
      <c r="B3199" t="s">
        <v>7359</v>
      </c>
      <c r="C3199" t="s">
        <v>7360</v>
      </c>
      <c r="D3199" t="s">
        <v>249</v>
      </c>
      <c r="E3199" t="s">
        <v>31</v>
      </c>
      <c r="F3199" t="s">
        <v>32</v>
      </c>
      <c r="G3199" t="s">
        <v>152</v>
      </c>
      <c r="H3199">
        <v>586</v>
      </c>
      <c r="I3199">
        <v>74</v>
      </c>
      <c r="J3199">
        <v>404</v>
      </c>
      <c r="K3199" t="s">
        <v>2187</v>
      </c>
      <c r="L3199">
        <v>0</v>
      </c>
      <c r="M3199">
        <v>11</v>
      </c>
      <c r="N3199">
        <v>697</v>
      </c>
      <c r="O3199">
        <v>-2997</v>
      </c>
      <c r="P3199">
        <v>71378</v>
      </c>
      <c r="Q3199">
        <v>519289</v>
      </c>
      <c r="R3199">
        <v>3</v>
      </c>
      <c r="S3199">
        <v>28113655</v>
      </c>
      <c r="U3199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3199" t="str">
        <f>IFERROR(MID(spotify_top_songs_audio_features[[#This Row],[artist_names]],SEARCH(",",spotify_top_songs_audio_features[[#This Row],[artist_names]])+2,99),"")</f>
        <v>Residente</v>
      </c>
      <c r="W3199" t="str">
        <f>spotify_top_songs_audio_features[[#This Row],[source]]</f>
        <v>DALE PLAY Records</v>
      </c>
      <c r="X3199" s="1">
        <f>spotify_top_songs_audio_features[[#This Row],[streams]]</f>
        <v>28113655</v>
      </c>
      <c r="Y3199" t="str">
        <f>IF(Tabela2[[#This Row],[feat]]="","","Feat")</f>
        <v>Feat</v>
      </c>
      <c r="Z3199" s="17" t="str">
        <f>CONCATENATE(INT(spotify_top_songs_audio_features[[#This Row],[duration_ms]]/(60*1000)),":",MOD(INT(spotify_top_songs_audio_features[[#This Row],[duration_ms]]/1000),60))</f>
        <v>8:39</v>
      </c>
      <c r="AA31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199" t="str">
        <f>spotify_top_songs_audio_features[[#This Row],[track_name]]</f>
        <v>Residente: Bzrp Music Sessions, Vol. 49</v>
      </c>
    </row>
    <row r="3200" spans="1:28" x14ac:dyDescent="0.25">
      <c r="A3200" t="s">
        <v>7478</v>
      </c>
      <c r="B3200" t="s">
        <v>7479</v>
      </c>
      <c r="C3200" t="s">
        <v>7480</v>
      </c>
      <c r="D3200" t="s">
        <v>2529</v>
      </c>
      <c r="E3200" t="s">
        <v>97</v>
      </c>
      <c r="F3200" t="s">
        <v>24</v>
      </c>
      <c r="G3200" t="s">
        <v>25</v>
      </c>
      <c r="H3200">
        <v>628</v>
      </c>
      <c r="I3200">
        <v>484</v>
      </c>
      <c r="J3200">
        <v>319</v>
      </c>
      <c r="K3200" t="s">
        <v>4486</v>
      </c>
      <c r="L3200">
        <v>1.23E-3</v>
      </c>
      <c r="M3200">
        <v>126</v>
      </c>
      <c r="N3200">
        <v>642</v>
      </c>
      <c r="O3200">
        <v>-7588</v>
      </c>
      <c r="P3200">
        <v>63476</v>
      </c>
      <c r="Q3200">
        <v>216627</v>
      </c>
      <c r="R3200">
        <v>5</v>
      </c>
      <c r="S3200">
        <v>28105034</v>
      </c>
      <c r="U3200" t="str">
        <f>IFERROR(LEFT(spotify_top_songs_audio_features[[#This Row],[artist_names]],SEARCH(",",spotify_top_songs_audio_features[[#This Row],[artist_names]])-1),spotify_top_songs_audio_features[[#This Row],[artist_names]])</f>
        <v>Michael Bublé</v>
      </c>
      <c r="V3200" t="str">
        <f>IFERROR(MID(spotify_top_songs_audio_features[[#This Row],[artist_names]],SEARCH(",",spotify_top_songs_audio_features[[#This Row],[artist_names]])+2,99),"")</f>
        <v>Shania Twain</v>
      </c>
      <c r="W3200" t="str">
        <f>spotify_top_songs_audio_features[[#This Row],[source]]</f>
        <v>Reprise</v>
      </c>
      <c r="X3200" s="1">
        <f>spotify_top_songs_audio_features[[#This Row],[streams]]</f>
        <v>28105034</v>
      </c>
      <c r="Y3200" t="str">
        <f>IF(Tabela2[[#This Row],[feat]]="","","Feat")</f>
        <v>Feat</v>
      </c>
      <c r="Z3200" s="17" t="str">
        <f>CONCATENATE(INT(spotify_top_songs_audio_features[[#This Row],[duration_ms]]/(60*1000)),":",MOD(INT(spotify_top_songs_audio_features[[#This Row],[duration_ms]]/1000),60))</f>
        <v>3:36</v>
      </c>
      <c r="AA32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00" t="str">
        <f>spotify_top_songs_audio_features[[#This Row],[track_name]]</f>
        <v>White Christmas (with Shania Twain)</v>
      </c>
    </row>
    <row r="3201" spans="1:28" x14ac:dyDescent="0.25">
      <c r="A3201" t="s">
        <v>15551</v>
      </c>
      <c r="B3201" t="s">
        <v>4264</v>
      </c>
      <c r="C3201" t="s">
        <v>15552</v>
      </c>
      <c r="D3201" t="s">
        <v>6073</v>
      </c>
      <c r="E3201" t="s">
        <v>97</v>
      </c>
      <c r="F3201" t="s">
        <v>32</v>
      </c>
      <c r="G3201" t="s">
        <v>25</v>
      </c>
      <c r="H3201">
        <v>639</v>
      </c>
      <c r="I3201">
        <v>785</v>
      </c>
      <c r="J3201">
        <v>174</v>
      </c>
      <c r="K3201" t="s">
        <v>643</v>
      </c>
      <c r="L3201">
        <v>107</v>
      </c>
      <c r="M3201">
        <v>512</v>
      </c>
      <c r="N3201">
        <v>686</v>
      </c>
      <c r="O3201">
        <v>-6167</v>
      </c>
      <c r="P3201">
        <v>19195</v>
      </c>
      <c r="Q3201">
        <v>210920</v>
      </c>
      <c r="R3201">
        <v>5</v>
      </c>
      <c r="S3201">
        <v>28095888</v>
      </c>
      <c r="U3201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3201" t="str">
        <f>IFERROR(MID(spotify_top_songs_audio_features[[#This Row],[artist_names]],SEARCH(",",spotify_top_songs_audio_features[[#This Row],[artist_names]])+2,99),"")</f>
        <v/>
      </c>
      <c r="W3201" t="str">
        <f>spotify_top_songs_audio_features[[#This Row],[source]]</f>
        <v>Monkey Puzzle Records/RCA Records</v>
      </c>
      <c r="X3201" s="1">
        <f>spotify_top_songs_audio_features[[#This Row],[streams]]</f>
        <v>28095888</v>
      </c>
      <c r="Y3201" t="str">
        <f>IF(Tabela2[[#This Row],[feat]]="","","Feat")</f>
        <v/>
      </c>
      <c r="Z3201" s="17" t="str">
        <f>CONCATENATE(INT(spotify_top_songs_audio_features[[#This Row],[duration_ms]]/(60*1000)),":",MOD(INT(spotify_top_songs_audio_features[[#This Row],[duration_ms]]/1000),60))</f>
        <v>3:30</v>
      </c>
      <c r="AA32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01" t="str">
        <f>spotify_top_songs_audio_features[[#This Row],[track_name]]</f>
        <v>The Greatest</v>
      </c>
    </row>
    <row r="3202" spans="1:28" x14ac:dyDescent="0.25">
      <c r="A3202" t="s">
        <v>16936</v>
      </c>
      <c r="B3202" t="s">
        <v>16937</v>
      </c>
      <c r="C3202" t="s">
        <v>16938</v>
      </c>
      <c r="D3202" t="s">
        <v>1587</v>
      </c>
      <c r="E3202" t="s">
        <v>113</v>
      </c>
      <c r="F3202" t="s">
        <v>24</v>
      </c>
      <c r="G3202" t="s">
        <v>25</v>
      </c>
      <c r="H3202">
        <v>74</v>
      </c>
      <c r="I3202">
        <v>415</v>
      </c>
      <c r="J3202">
        <v>707</v>
      </c>
      <c r="K3202" t="s">
        <v>7965</v>
      </c>
      <c r="L3202">
        <v>156</v>
      </c>
      <c r="M3202">
        <v>319</v>
      </c>
      <c r="N3202">
        <v>156</v>
      </c>
      <c r="O3202">
        <v>-8914</v>
      </c>
      <c r="P3202">
        <v>136029</v>
      </c>
      <c r="Q3202">
        <v>180161</v>
      </c>
      <c r="R3202">
        <v>5</v>
      </c>
      <c r="S3202">
        <v>28084478</v>
      </c>
      <c r="U3202" t="str">
        <f>IFERROR(LEFT(spotify_top_songs_audio_features[[#This Row],[artist_names]],SEARCH(",",spotify_top_songs_audio_features[[#This Row],[artist_names]])-1),spotify_top_songs_audio_features[[#This Row],[artist_names]])</f>
        <v>Bea Miller</v>
      </c>
      <c r="V3202" t="str">
        <f>IFERROR(MID(spotify_top_songs_audio_features[[#This Row],[artist_names]],SEARCH(",",spotify_top_songs_audio_features[[#This Row],[artist_names]])+2,99),"")</f>
        <v/>
      </c>
      <c r="W3202" t="str">
        <f>spotify_top_songs_audio_features[[#This Row],[source]]</f>
        <v>Hollywood Records</v>
      </c>
      <c r="X3202" s="1">
        <f>spotify_top_songs_audio_features[[#This Row],[streams]]</f>
        <v>28084478</v>
      </c>
      <c r="Y3202" t="str">
        <f>IF(Tabela2[[#This Row],[feat]]="","","Feat")</f>
        <v/>
      </c>
      <c r="Z3202" s="17" t="str">
        <f>CONCATENATE(INT(spotify_top_songs_audio_features[[#This Row],[duration_ms]]/(60*1000)),":",MOD(INT(spotify_top_songs_audio_features[[#This Row],[duration_ms]]/1000),60))</f>
        <v>3:0</v>
      </c>
      <c r="AA32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02" t="str">
        <f>spotify_top_songs_audio_features[[#This Row],[track_name]]</f>
        <v>feel something</v>
      </c>
    </row>
    <row r="3203" spans="1:28" x14ac:dyDescent="0.25">
      <c r="A3203" t="s">
        <v>10062</v>
      </c>
      <c r="B3203" t="s">
        <v>10063</v>
      </c>
      <c r="C3203" t="s">
        <v>10064</v>
      </c>
      <c r="D3203" t="s">
        <v>141</v>
      </c>
      <c r="E3203" t="s">
        <v>97</v>
      </c>
      <c r="F3203" t="s">
        <v>32</v>
      </c>
      <c r="G3203" t="s">
        <v>152</v>
      </c>
      <c r="H3203">
        <v>469</v>
      </c>
      <c r="I3203">
        <v>639</v>
      </c>
      <c r="J3203">
        <v>32</v>
      </c>
      <c r="K3203" t="s">
        <v>10065</v>
      </c>
      <c r="L3203">
        <v>0</v>
      </c>
      <c r="M3203">
        <v>11</v>
      </c>
      <c r="N3203">
        <v>534</v>
      </c>
      <c r="O3203">
        <v>-5381</v>
      </c>
      <c r="P3203">
        <v>17237</v>
      </c>
      <c r="Q3203">
        <v>240000</v>
      </c>
      <c r="R3203">
        <v>3</v>
      </c>
      <c r="S3203">
        <v>28075943</v>
      </c>
      <c r="U3203" t="str">
        <f>IFERROR(LEFT(spotify_top_songs_audio_features[[#This Row],[artist_names]],SEARCH(",",spotify_top_songs_audio_features[[#This Row],[artist_names]])-1),spotify_top_songs_audio_features[[#This Row],[artist_names]])</f>
        <v>Eladio Carrion</v>
      </c>
      <c r="V3203" t="str">
        <f>IFERROR(MID(spotify_top_songs_audio_features[[#This Row],[artist_names]],SEARCH(",",spotify_top_songs_audio_features[[#This Row],[artist_names]])+2,99),"")</f>
        <v>Myke Towers</v>
      </c>
      <c r="W3203" t="str">
        <f>spotify_top_songs_audio_features[[#This Row],[source]]</f>
        <v>Rimas Entertainment LLC</v>
      </c>
      <c r="X3203" s="1">
        <f>spotify_top_songs_audio_features[[#This Row],[streams]]</f>
        <v>28075943</v>
      </c>
      <c r="Y3203" t="str">
        <f>IF(Tabela2[[#This Row],[feat]]="","","Feat")</f>
        <v>Feat</v>
      </c>
      <c r="Z3203" s="17" t="str">
        <f>CONCATENATE(INT(spotify_top_songs_audio_features[[#This Row],[duration_ms]]/(60*1000)),":",MOD(INT(spotify_top_songs_audio_features[[#This Row],[duration_ms]]/1000),60))</f>
        <v>4:0</v>
      </c>
      <c r="AA32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03" t="str">
        <f>spotify_top_songs_audio_features[[#This Row],[track_name]]</f>
        <v>Si La Calle Llama - Remix</v>
      </c>
    </row>
    <row r="3204" spans="1:28" x14ac:dyDescent="0.25">
      <c r="A3204" t="s">
        <v>9347</v>
      </c>
      <c r="B3204" t="s">
        <v>243</v>
      </c>
      <c r="C3204" t="s">
        <v>9348</v>
      </c>
      <c r="D3204" t="s">
        <v>1587</v>
      </c>
      <c r="E3204" t="s">
        <v>70</v>
      </c>
      <c r="F3204" t="s">
        <v>24</v>
      </c>
      <c r="G3204" t="s">
        <v>25</v>
      </c>
      <c r="H3204">
        <v>721</v>
      </c>
      <c r="I3204">
        <v>722</v>
      </c>
      <c r="J3204">
        <v>577</v>
      </c>
      <c r="K3204" t="s">
        <v>5716</v>
      </c>
      <c r="L3204">
        <v>0</v>
      </c>
      <c r="M3204">
        <v>889</v>
      </c>
      <c r="N3204">
        <v>112</v>
      </c>
      <c r="O3204">
        <v>-356</v>
      </c>
      <c r="P3204">
        <v>135118</v>
      </c>
      <c r="Q3204">
        <v>216467</v>
      </c>
      <c r="R3204">
        <v>8</v>
      </c>
      <c r="S3204">
        <v>28072743</v>
      </c>
      <c r="U3204" t="str">
        <f>IFERROR(LEFT(spotify_top_songs_audio_features[[#This Row],[artist_names]],SEARCH(",",spotify_top_songs_audio_features[[#This Row],[artist_names]])-1),spotify_top_songs_audio_features[[#This Row],[artist_names]])</f>
        <v>Sabrina Carpenter</v>
      </c>
      <c r="V3204" t="str">
        <f>IFERROR(MID(spotify_top_songs_audio_features[[#This Row],[artist_names]],SEARCH(",",spotify_top_songs_audio_features[[#This Row],[artist_names]])+2,99),"")</f>
        <v/>
      </c>
      <c r="W3204" t="str">
        <f>spotify_top_songs_audio_features[[#This Row],[source]]</f>
        <v>Hollywood Records</v>
      </c>
      <c r="X3204" s="1">
        <f>spotify_top_songs_audio_features[[#This Row],[streams]]</f>
        <v>28072743</v>
      </c>
      <c r="Y3204" t="str">
        <f>IF(Tabela2[[#This Row],[feat]]="","","Feat")</f>
        <v/>
      </c>
      <c r="Z3204" s="17" t="str">
        <f>CONCATENATE(INT(spotify_top_songs_audio_features[[#This Row],[duration_ms]]/(60*1000)),":",MOD(INT(spotify_top_songs_audio_features[[#This Row],[duration_ms]]/1000),60))</f>
        <v>3:36</v>
      </c>
      <c r="AA32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204" t="str">
        <f>spotify_top_songs_audio_features[[#This Row],[track_name]]</f>
        <v>Thumbs</v>
      </c>
    </row>
    <row r="3205" spans="1:28" x14ac:dyDescent="0.25">
      <c r="A3205" t="s">
        <v>4390</v>
      </c>
      <c r="B3205" t="s">
        <v>2981</v>
      </c>
      <c r="C3205" t="s">
        <v>4391</v>
      </c>
      <c r="D3205" t="s">
        <v>520</v>
      </c>
      <c r="E3205" t="s">
        <v>31</v>
      </c>
      <c r="F3205" t="s">
        <v>24</v>
      </c>
      <c r="G3205" t="s">
        <v>25</v>
      </c>
      <c r="H3205">
        <v>654</v>
      </c>
      <c r="I3205">
        <v>596</v>
      </c>
      <c r="J3205">
        <v>458</v>
      </c>
      <c r="K3205" t="s">
        <v>4392</v>
      </c>
      <c r="L3205">
        <v>0</v>
      </c>
      <c r="M3205">
        <v>11</v>
      </c>
      <c r="N3205">
        <v>382</v>
      </c>
      <c r="O3205">
        <v>-468</v>
      </c>
      <c r="P3205">
        <v>118078</v>
      </c>
      <c r="Q3205">
        <v>169245</v>
      </c>
      <c r="R3205">
        <v>3</v>
      </c>
      <c r="S3205">
        <v>28027449</v>
      </c>
      <c r="U3205" t="str">
        <f>IFERROR(LEFT(spotify_top_songs_audio_features[[#This Row],[artist_names]],SEARCH(",",spotify_top_songs_audio_features[[#This Row],[artist_names]])-1),spotify_top_songs_audio_features[[#This Row],[artist_names]])</f>
        <v>Ava Max</v>
      </c>
      <c r="V3205" t="str">
        <f>IFERROR(MID(spotify_top_songs_audio_features[[#This Row],[artist_names]],SEARCH(",",spotify_top_songs_audio_features[[#This Row],[artist_names]])+2,99),"")</f>
        <v/>
      </c>
      <c r="W3205" t="str">
        <f>spotify_top_songs_audio_features[[#This Row],[source]]</f>
        <v>Atlantic Records</v>
      </c>
      <c r="X3205" s="1">
        <f>spotify_top_songs_audio_features[[#This Row],[streams]]</f>
        <v>28027449</v>
      </c>
      <c r="Y3205" t="str">
        <f>IF(Tabela2[[#This Row],[feat]]="","","Feat")</f>
        <v/>
      </c>
      <c r="Z3205" s="17" t="str">
        <f>CONCATENATE(INT(spotify_top_songs_audio_features[[#This Row],[duration_ms]]/(60*1000)),":",MOD(INT(spotify_top_songs_audio_features[[#This Row],[duration_ms]]/1000),60))</f>
        <v>2:49</v>
      </c>
      <c r="AA32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05" t="str">
        <f>spotify_top_songs_audio_features[[#This Row],[track_name]]</f>
        <v>Christmas Without You</v>
      </c>
    </row>
    <row r="3206" spans="1:28" x14ac:dyDescent="0.25">
      <c r="A3206" t="s">
        <v>9973</v>
      </c>
      <c r="B3206" t="s">
        <v>9974</v>
      </c>
      <c r="C3206" t="s">
        <v>9975</v>
      </c>
      <c r="D3206" t="s">
        <v>9976</v>
      </c>
      <c r="E3206" t="s">
        <v>86</v>
      </c>
      <c r="F3206" t="s">
        <v>32</v>
      </c>
      <c r="G3206" t="s">
        <v>25</v>
      </c>
      <c r="H3206">
        <v>612</v>
      </c>
      <c r="I3206">
        <v>57</v>
      </c>
      <c r="J3206">
        <v>347</v>
      </c>
      <c r="K3206" t="s">
        <v>1378</v>
      </c>
      <c r="L3206">
        <v>0</v>
      </c>
      <c r="M3206">
        <v>963</v>
      </c>
      <c r="N3206">
        <v>335</v>
      </c>
      <c r="O3206">
        <v>-6642</v>
      </c>
      <c r="P3206">
        <v>77004</v>
      </c>
      <c r="Q3206">
        <v>197293</v>
      </c>
      <c r="R3206">
        <v>5</v>
      </c>
      <c r="S3206">
        <v>28022954</v>
      </c>
      <c r="U3206" t="str">
        <f>IFERROR(LEFT(spotify_top_songs_audio_features[[#This Row],[artist_names]],SEARCH(",",spotify_top_songs_audio_features[[#This Row],[artist_names]])-1),spotify_top_songs_audio_features[[#This Row],[artist_names]])</f>
        <v>Maren Morris</v>
      </c>
      <c r="V3206" t="str">
        <f>IFERROR(MID(spotify_top_songs_audio_features[[#This Row],[artist_names]],SEARCH(",",spotify_top_songs_audio_features[[#This Row],[artist_names]])+2,99),"")</f>
        <v/>
      </c>
      <c r="W3206" t="str">
        <f>spotify_top_songs_audio_features[[#This Row],[source]]</f>
        <v>Columbia Nashville</v>
      </c>
      <c r="X3206" s="1">
        <f>spotify_top_songs_audio_features[[#This Row],[streams]]</f>
        <v>28022954</v>
      </c>
      <c r="Y3206" t="str">
        <f>IF(Tabela2[[#This Row],[feat]]="","","Feat")</f>
        <v/>
      </c>
      <c r="Z3206" s="17" t="str">
        <f>CONCATENATE(INT(spotify_top_songs_audio_features[[#This Row],[duration_ms]]/(60*1000)),":",MOD(INT(spotify_top_songs_audio_features[[#This Row],[duration_ms]]/1000),60))</f>
        <v>3:17</v>
      </c>
      <c r="AA32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206" t="str">
        <f>spotify_top_songs_audio_features[[#This Row],[track_name]]</f>
        <v>The Bones</v>
      </c>
    </row>
    <row r="3207" spans="1:28" x14ac:dyDescent="0.25">
      <c r="A3207" t="s">
        <v>557</v>
      </c>
      <c r="B3207" t="s">
        <v>558</v>
      </c>
      <c r="C3207" t="s">
        <v>559</v>
      </c>
      <c r="D3207" t="s">
        <v>560</v>
      </c>
      <c r="E3207" t="s">
        <v>31</v>
      </c>
      <c r="F3207" t="s">
        <v>24</v>
      </c>
      <c r="G3207" t="s">
        <v>152</v>
      </c>
      <c r="H3207">
        <v>77</v>
      </c>
      <c r="I3207">
        <v>574</v>
      </c>
      <c r="J3207">
        <v>106</v>
      </c>
      <c r="K3207" t="s">
        <v>561</v>
      </c>
      <c r="L3207">
        <v>0</v>
      </c>
      <c r="M3207">
        <v>104</v>
      </c>
      <c r="N3207">
        <v>104</v>
      </c>
      <c r="O3207">
        <v>-5525</v>
      </c>
      <c r="P3207">
        <v>98962</v>
      </c>
      <c r="Q3207">
        <v>133022</v>
      </c>
      <c r="R3207">
        <v>3</v>
      </c>
      <c r="S3207">
        <v>27997415</v>
      </c>
      <c r="U3207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3207" t="str">
        <f>IFERROR(MID(spotify_top_songs_audio_features[[#This Row],[artist_names]],SEARCH(",",spotify_top_songs_audio_features[[#This Row],[artist_names]])+2,99),"")</f>
        <v/>
      </c>
      <c r="W3207" t="str">
        <f>spotify_top_songs_audio_features[[#This Row],[source]]</f>
        <v>Dreamville, Inc., Under exclusive license to Roc Nation Records</v>
      </c>
      <c r="X3207" s="1">
        <f>spotify_top_songs_audio_features[[#This Row],[streams]]</f>
        <v>27997415</v>
      </c>
      <c r="Y3207" t="str">
        <f>IF(Tabela2[[#This Row],[feat]]="","","Feat")</f>
        <v/>
      </c>
      <c r="Z3207" s="17" t="str">
        <f>CONCATENATE(INT(spotify_top_songs_audio_features[[#This Row],[duration_ms]]/(60*1000)),":",MOD(INT(spotify_top_songs_audio_features[[#This Row],[duration_ms]]/1000),60))</f>
        <v>2:13</v>
      </c>
      <c r="AA32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07" t="str">
        <f>spotify_top_songs_audio_features[[#This Row],[track_name]]</f>
        <v>i n t e r l u d e</v>
      </c>
    </row>
    <row r="3208" spans="1:28" x14ac:dyDescent="0.25">
      <c r="A3208" t="s">
        <v>5638</v>
      </c>
      <c r="B3208" t="s">
        <v>621</v>
      </c>
      <c r="C3208" t="s">
        <v>5639</v>
      </c>
      <c r="D3208" t="s">
        <v>621</v>
      </c>
      <c r="E3208" t="s">
        <v>58</v>
      </c>
      <c r="F3208" t="s">
        <v>24</v>
      </c>
      <c r="G3208" t="s">
        <v>25</v>
      </c>
      <c r="H3208">
        <v>709</v>
      </c>
      <c r="I3208">
        <v>562</v>
      </c>
      <c r="J3208">
        <v>724</v>
      </c>
      <c r="K3208" t="s">
        <v>5640</v>
      </c>
      <c r="L3208">
        <v>0</v>
      </c>
      <c r="M3208">
        <v>217</v>
      </c>
      <c r="N3208">
        <v>386</v>
      </c>
      <c r="O3208">
        <v>-4864</v>
      </c>
      <c r="P3208">
        <v>125965</v>
      </c>
      <c r="Q3208">
        <v>205267</v>
      </c>
      <c r="R3208">
        <v>6</v>
      </c>
      <c r="S3208">
        <v>27984186</v>
      </c>
      <c r="U3208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3208" t="str">
        <f>IFERROR(MID(spotify_top_songs_audio_features[[#This Row],[artist_names]],SEARCH(",",spotify_top_songs_audio_features[[#This Row],[artist_names]])+2,99),"")</f>
        <v/>
      </c>
      <c r="W3208" t="str">
        <f>spotify_top_songs_audio_features[[#This Row],[source]]</f>
        <v>Lauv</v>
      </c>
      <c r="X3208" s="1">
        <f>spotify_top_songs_audio_features[[#This Row],[streams]]</f>
        <v>27984186</v>
      </c>
      <c r="Y3208" t="str">
        <f>IF(Tabela2[[#This Row],[feat]]="","","Feat")</f>
        <v/>
      </c>
      <c r="Z3208" s="17" t="str">
        <f>CONCATENATE(INT(spotify_top_songs_audio_features[[#This Row],[duration_ms]]/(60*1000)),":",MOD(INT(spotify_top_songs_audio_features[[#This Row],[duration_ms]]/1000),60))</f>
        <v>3:25</v>
      </c>
      <c r="AA32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208" t="str">
        <f>spotify_top_songs_audio_features[[#This Row],[track_name]]</f>
        <v>Chasing Fire</v>
      </c>
    </row>
    <row r="3209" spans="1:28" x14ac:dyDescent="0.25">
      <c r="A3209" t="s">
        <v>15906</v>
      </c>
      <c r="B3209" t="s">
        <v>15907</v>
      </c>
      <c r="C3209" t="s">
        <v>15908</v>
      </c>
      <c r="D3209" t="s">
        <v>48</v>
      </c>
      <c r="E3209" t="s">
        <v>58</v>
      </c>
      <c r="F3209" t="s">
        <v>32</v>
      </c>
      <c r="G3209" t="s">
        <v>25</v>
      </c>
      <c r="H3209">
        <v>642</v>
      </c>
      <c r="I3209">
        <v>782</v>
      </c>
      <c r="J3209">
        <v>477</v>
      </c>
      <c r="K3209" t="s">
        <v>8884</v>
      </c>
      <c r="L3209">
        <v>0</v>
      </c>
      <c r="M3209">
        <v>108</v>
      </c>
      <c r="N3209">
        <v>396</v>
      </c>
      <c r="O3209">
        <v>-3395</v>
      </c>
      <c r="P3209">
        <v>162005</v>
      </c>
      <c r="Q3209">
        <v>195053</v>
      </c>
      <c r="R3209">
        <v>6</v>
      </c>
      <c r="S3209">
        <v>27977667</v>
      </c>
      <c r="U3209" t="str">
        <f>IFERROR(LEFT(spotify_top_songs_audio_features[[#This Row],[artist_names]],SEARCH(",",spotify_top_songs_audio_features[[#This Row],[artist_names]])-1),spotify_top_songs_audio_features[[#This Row],[artist_names]])</f>
        <v>NAV</v>
      </c>
      <c r="V3209" t="str">
        <f>IFERROR(MID(spotify_top_songs_audio_features[[#This Row],[artist_names]],SEARCH(",",spotify_top_songs_audio_features[[#This Row],[artist_names]])+2,99),"")</f>
        <v>Travis Scott</v>
      </c>
      <c r="W3209" t="str">
        <f>spotify_top_songs_audio_features[[#This Row],[source]]</f>
        <v>Republic Records</v>
      </c>
      <c r="X3209" s="1">
        <f>spotify_top_songs_audio_features[[#This Row],[streams]]</f>
        <v>27977667</v>
      </c>
      <c r="Y3209" t="str">
        <f>IF(Tabela2[[#This Row],[feat]]="","","Feat")</f>
        <v>Feat</v>
      </c>
      <c r="Z3209" s="17" t="str">
        <f>CONCATENATE(INT(spotify_top_songs_audio_features[[#This Row],[duration_ms]]/(60*1000)),":",MOD(INT(spotify_top_songs_audio_features[[#This Row],[duration_ms]]/1000),60))</f>
        <v>3:15</v>
      </c>
      <c r="AA32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209" t="str">
        <f>spotify_top_songs_audio_features[[#This Row],[track_name]]</f>
        <v>Champion (feat. Travis Scott)</v>
      </c>
    </row>
    <row r="3210" spans="1:28" x14ac:dyDescent="0.25">
      <c r="A3210" t="s">
        <v>11859</v>
      </c>
      <c r="B3210" t="s">
        <v>4450</v>
      </c>
      <c r="C3210" t="s">
        <v>4451</v>
      </c>
      <c r="D3210" t="s">
        <v>4452</v>
      </c>
      <c r="E3210" t="s">
        <v>86</v>
      </c>
      <c r="F3210" t="s">
        <v>24</v>
      </c>
      <c r="G3210" t="s">
        <v>25</v>
      </c>
      <c r="H3210">
        <v>774</v>
      </c>
      <c r="I3210">
        <v>511</v>
      </c>
      <c r="J3210">
        <v>319</v>
      </c>
      <c r="K3210" t="s">
        <v>3574</v>
      </c>
      <c r="L3210">
        <v>0</v>
      </c>
      <c r="M3210">
        <v>672</v>
      </c>
      <c r="N3210">
        <v>771</v>
      </c>
      <c r="O3210">
        <v>-8914</v>
      </c>
      <c r="P3210">
        <v>94736</v>
      </c>
      <c r="Q3210">
        <v>227653</v>
      </c>
      <c r="R3210">
        <v>5</v>
      </c>
      <c r="S3210">
        <v>27953559</v>
      </c>
      <c r="U3210" t="str">
        <f>IFERROR(LEFT(spotify_top_songs_audio_features[[#This Row],[artist_names]],SEARCH(",",spotify_top_songs_audio_features[[#This Row],[artist_names]])-1),spotify_top_songs_audio_features[[#This Row],[artist_names]])</f>
        <v>Paul McCartney</v>
      </c>
      <c r="V3210" t="str">
        <f>IFERROR(MID(spotify_top_songs_audio_features[[#This Row],[artist_names]],SEARCH(",",spotify_top_songs_audio_features[[#This Row],[artist_names]])+2,99),"")</f>
        <v/>
      </c>
      <c r="W3210" t="str">
        <f>spotify_top_songs_audio_features[[#This Row],[source]]</f>
        <v>Paul McCartney Catalog</v>
      </c>
      <c r="X3210" s="1">
        <f>spotify_top_songs_audio_features[[#This Row],[streams]]</f>
        <v>27953559</v>
      </c>
      <c r="Y3210" t="str">
        <f>IF(Tabela2[[#This Row],[feat]]="","","Feat")</f>
        <v/>
      </c>
      <c r="Z3210" s="17" t="str">
        <f>CONCATENATE(INT(spotify_top_songs_audio_features[[#This Row],[duration_ms]]/(60*1000)),":",MOD(INT(spotify_top_songs_audio_features[[#This Row],[duration_ms]]/1000),60))</f>
        <v>3:47</v>
      </c>
      <c r="AA32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210" t="str">
        <f>spotify_top_songs_audio_features[[#This Row],[track_name]]</f>
        <v>Wonderful Christmastime - Edited Version / Remastered 2011</v>
      </c>
    </row>
    <row r="3211" spans="1:28" x14ac:dyDescent="0.25">
      <c r="A3211" t="s">
        <v>60</v>
      </c>
      <c r="B3211" t="s">
        <v>61</v>
      </c>
      <c r="C3211" t="s">
        <v>62</v>
      </c>
      <c r="D3211" t="s">
        <v>63</v>
      </c>
      <c r="E3211" t="s">
        <v>23</v>
      </c>
      <c r="F3211" t="s">
        <v>32</v>
      </c>
      <c r="G3211" t="s">
        <v>64</v>
      </c>
      <c r="H3211">
        <v>734</v>
      </c>
      <c r="I3211">
        <v>228</v>
      </c>
      <c r="J3211">
        <v>53</v>
      </c>
      <c r="K3211" t="s">
        <v>65</v>
      </c>
      <c r="L3211">
        <v>642</v>
      </c>
      <c r="M3211">
        <v>102</v>
      </c>
      <c r="N3211">
        <v>522</v>
      </c>
      <c r="O3211">
        <v>-4731</v>
      </c>
      <c r="P3211">
        <v>162524</v>
      </c>
      <c r="Q3211">
        <v>221538</v>
      </c>
      <c r="R3211">
        <v>3</v>
      </c>
      <c r="S3211">
        <v>27916960</v>
      </c>
      <c r="U3211" t="str">
        <f>IFERROR(LEFT(spotify_top_songs_audio_features[[#This Row],[artist_names]],SEARCH(",",spotify_top_songs_audio_features[[#This Row],[artist_names]])-1),spotify_top_songs_audio_features[[#This Row],[artist_names]])</f>
        <v>Tropa do Bruxo</v>
      </c>
      <c r="V3211" t="str">
        <f>IFERROR(MID(spotify_top_songs_audio_features[[#This Row],[artist_names]],SEARCH(",",spotify_top_songs_audio_features[[#This Row],[artist_names]])+2,99),"")</f>
        <v>DJ Ws da Igrejinha, SMU, Triz, Mc Menor Thalis</v>
      </c>
      <c r="W3211" t="str">
        <f>spotify_top_songs_audio_features[[#This Row],[source]]</f>
        <v>Tropa Do Bruxo</v>
      </c>
      <c r="X3211" s="1">
        <f>spotify_top_songs_audio_features[[#This Row],[streams]]</f>
        <v>27916960</v>
      </c>
      <c r="Y3211" t="str">
        <f>IF(Tabela2[[#This Row],[feat]]="","","Feat")</f>
        <v>Feat</v>
      </c>
      <c r="Z3211" s="17" t="str">
        <f>CONCATENATE(INT(spotify_top_songs_audio_features[[#This Row],[duration_ms]]/(60*1000)),":",MOD(INT(spotify_top_songs_audio_features[[#This Row],[duration_ms]]/1000),60))</f>
        <v>3:41</v>
      </c>
      <c r="AA32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11" t="str">
        <f>spotify_top_songs_audio_features[[#This Row],[track_name]]</f>
        <v>Baile do Bruxo</v>
      </c>
    </row>
    <row r="3212" spans="1:28" x14ac:dyDescent="0.25">
      <c r="A3212" t="s">
        <v>1299</v>
      </c>
      <c r="B3212" t="s">
        <v>1300</v>
      </c>
      <c r="C3212" t="s">
        <v>1301</v>
      </c>
      <c r="D3212" t="s">
        <v>30</v>
      </c>
      <c r="E3212" t="s">
        <v>97</v>
      </c>
      <c r="F3212" t="s">
        <v>32</v>
      </c>
      <c r="G3212" t="s">
        <v>25</v>
      </c>
      <c r="H3212">
        <v>722</v>
      </c>
      <c r="I3212">
        <v>764</v>
      </c>
      <c r="J3212">
        <v>398</v>
      </c>
      <c r="K3212" t="s">
        <v>1302</v>
      </c>
      <c r="L3212">
        <v>0</v>
      </c>
      <c r="M3212">
        <v>171</v>
      </c>
      <c r="N3212">
        <v>796</v>
      </c>
      <c r="O3212">
        <v>-5656</v>
      </c>
      <c r="P3212">
        <v>139831</v>
      </c>
      <c r="Q3212">
        <v>245413</v>
      </c>
      <c r="R3212">
        <v>1</v>
      </c>
      <c r="S3212">
        <v>27894553</v>
      </c>
      <c r="U3212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3212" t="str">
        <f>IFERROR(MID(spotify_top_songs_audio_features[[#This Row],[artist_names]],SEARCH(",",spotify_top_songs_audio_features[[#This Row],[artist_names]])+2,99),"")</f>
        <v>Eminem</v>
      </c>
      <c r="W3212" t="str">
        <f>spotify_top_songs_audio_features[[#This Row],[source]]</f>
        <v>Def Jam Recordings</v>
      </c>
      <c r="X3212" s="1">
        <f>spotify_top_songs_audio_features[[#This Row],[streams]]</f>
        <v>27894553</v>
      </c>
      <c r="Y3212" t="str">
        <f>IF(Tabela2[[#This Row],[feat]]="","","Feat")</f>
        <v>Feat</v>
      </c>
      <c r="Z3212" s="17" t="str">
        <f>CONCATENATE(INT(spotify_top_songs_audio_features[[#This Row],[duration_ms]]/(60*1000)),":",MOD(INT(spotify_top_songs_audio_features[[#This Row],[duration_ms]]/1000),60))</f>
        <v>4:5</v>
      </c>
      <c r="AA32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12" t="str">
        <f>spotify_top_songs_audio_features[[#This Row],[track_name]]</f>
        <v>Homicide</v>
      </c>
    </row>
    <row r="3213" spans="1:28" x14ac:dyDescent="0.25">
      <c r="A3213" t="s">
        <v>2865</v>
      </c>
      <c r="B3213" t="s">
        <v>2866</v>
      </c>
      <c r="C3213" t="s">
        <v>2867</v>
      </c>
      <c r="D3213" t="s">
        <v>2868</v>
      </c>
      <c r="E3213" t="s">
        <v>177</v>
      </c>
      <c r="F3213" t="s">
        <v>32</v>
      </c>
      <c r="G3213" t="s">
        <v>25</v>
      </c>
      <c r="H3213">
        <v>501</v>
      </c>
      <c r="I3213">
        <v>403</v>
      </c>
      <c r="J3213">
        <v>119</v>
      </c>
      <c r="K3213" t="s">
        <v>2869</v>
      </c>
      <c r="L3213">
        <v>0</v>
      </c>
      <c r="M3213">
        <v>267</v>
      </c>
      <c r="N3213">
        <v>111</v>
      </c>
      <c r="O3213">
        <v>-11106</v>
      </c>
      <c r="P3213">
        <v>118352</v>
      </c>
      <c r="Q3213">
        <v>399154</v>
      </c>
      <c r="R3213">
        <v>2</v>
      </c>
      <c r="S3213">
        <v>27890039</v>
      </c>
      <c r="U321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213" t="str">
        <f>IFERROR(MID(spotify_top_songs_audio_features[[#This Row],[artist_names]],SEARCH(",",spotify_top_songs_audio_features[[#This Row],[artist_names]])+2,99),"")</f>
        <v>21 Savage</v>
      </c>
      <c r="W3213" t="str">
        <f>spotify_top_songs_audio_features[[#This Row],[source]]</f>
        <v>OVO / Republic Records</v>
      </c>
      <c r="X3213" s="1">
        <f>spotify_top_songs_audio_features[[#This Row],[streams]]</f>
        <v>27890039</v>
      </c>
      <c r="Y3213" t="str">
        <f>IF(Tabela2[[#This Row],[feat]]="","","Feat")</f>
        <v>Feat</v>
      </c>
      <c r="Z3213" s="17" t="str">
        <f>CONCATENATE(INT(spotify_top_songs_audio_features[[#This Row],[duration_ms]]/(60*1000)),":",MOD(INT(spotify_top_songs_audio_features[[#This Row],[duration_ms]]/1000),60))</f>
        <v>6:39</v>
      </c>
      <c r="AA32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213" t="str">
        <f>spotify_top_songs_audio_features[[#This Row],[track_name]]</f>
        <v>Hours In Silence</v>
      </c>
    </row>
    <row r="3214" spans="1:28" x14ac:dyDescent="0.25">
      <c r="A3214" t="s">
        <v>15887</v>
      </c>
      <c r="B3214" t="s">
        <v>257</v>
      </c>
      <c r="C3214" t="s">
        <v>258</v>
      </c>
      <c r="D3214" t="s">
        <v>259</v>
      </c>
      <c r="E3214" t="s">
        <v>86</v>
      </c>
      <c r="F3214" t="s">
        <v>32</v>
      </c>
      <c r="G3214" t="s">
        <v>25</v>
      </c>
      <c r="H3214">
        <v>503</v>
      </c>
      <c r="I3214">
        <v>808</v>
      </c>
      <c r="J3214">
        <v>451</v>
      </c>
      <c r="K3214" t="s">
        <v>260</v>
      </c>
      <c r="L3214">
        <v>149</v>
      </c>
      <c r="M3214">
        <v>557</v>
      </c>
      <c r="N3214">
        <v>282</v>
      </c>
      <c r="O3214">
        <v>-5051</v>
      </c>
      <c r="P3214">
        <v>107973</v>
      </c>
      <c r="Q3214">
        <v>197533</v>
      </c>
      <c r="R3214">
        <v>4</v>
      </c>
      <c r="S3214">
        <v>27886988</v>
      </c>
      <c r="U3214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3214" t="str">
        <f>IFERROR(MID(spotify_top_songs_audio_features[[#This Row],[artist_names]],SEARCH(",",spotify_top_songs_audio_features[[#This Row],[artist_names]])+2,99),"")</f>
        <v/>
      </c>
      <c r="W3214" t="str">
        <f>spotify_top_songs_audio_features[[#This Row],[source]]</f>
        <v>Parlophone UK</v>
      </c>
      <c r="X3214" s="1">
        <f>spotify_top_songs_audio_features[[#This Row],[streams]]</f>
        <v>27886988</v>
      </c>
      <c r="Y3214" t="str">
        <f>IF(Tabela2[[#This Row],[feat]]="","","Feat")</f>
        <v/>
      </c>
      <c r="Z3214" s="17" t="str">
        <f>CONCATENATE(INT(spotify_top_songs_audio_features[[#This Row],[duration_ms]]/(60*1000)),":",MOD(INT(spotify_top_songs_audio_features[[#This Row],[duration_ms]]/1000),60))</f>
        <v>3:17</v>
      </c>
      <c r="AA32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214" t="str">
        <f>spotify_top_songs_audio_features[[#This Row],[track_name]]</f>
        <v>Orphans</v>
      </c>
    </row>
    <row r="3215" spans="1:28" x14ac:dyDescent="0.25">
      <c r="A3215" t="s">
        <v>11556</v>
      </c>
      <c r="B3215" t="s">
        <v>11557</v>
      </c>
      <c r="C3215" t="s">
        <v>11558</v>
      </c>
      <c r="D3215" t="s">
        <v>48</v>
      </c>
      <c r="E3215" t="s">
        <v>31</v>
      </c>
      <c r="F3215" t="s">
        <v>32</v>
      </c>
      <c r="G3215" t="s">
        <v>25</v>
      </c>
      <c r="H3215">
        <v>499</v>
      </c>
      <c r="I3215">
        <v>8</v>
      </c>
      <c r="J3215">
        <v>502</v>
      </c>
      <c r="K3215" t="s">
        <v>11559</v>
      </c>
      <c r="L3215">
        <v>0</v>
      </c>
      <c r="M3215">
        <v>147</v>
      </c>
      <c r="N3215">
        <v>272</v>
      </c>
      <c r="O3215">
        <v>-2665</v>
      </c>
      <c r="P3215">
        <v>139919</v>
      </c>
      <c r="Q3215">
        <v>229573</v>
      </c>
      <c r="R3215">
        <v>1</v>
      </c>
      <c r="S3215">
        <v>27875018</v>
      </c>
      <c r="U321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215" t="str">
        <f>IFERROR(MID(spotify_top_songs_audio_features[[#This Row],[artist_names]],SEARCH(",",spotify_top_songs_audio_features[[#This Row],[artist_names]])+2,99),"")</f>
        <v>Ozzy Osbourne, Travis Scott</v>
      </c>
      <c r="W3215" t="str">
        <f>spotify_top_songs_audio_features[[#This Row],[source]]</f>
        <v>Republic Records</v>
      </c>
      <c r="X3215" s="1">
        <f>spotify_top_songs_audio_features[[#This Row],[streams]]</f>
        <v>27875018</v>
      </c>
      <c r="Y3215" t="str">
        <f>IF(Tabela2[[#This Row],[feat]]="","","Feat")</f>
        <v>Feat</v>
      </c>
      <c r="Z3215" s="17" t="str">
        <f>CONCATENATE(INT(spotify_top_songs_audio_features[[#This Row],[duration_ms]]/(60*1000)),":",MOD(INT(spotify_top_songs_audio_features[[#This Row],[duration_ms]]/1000),60))</f>
        <v>3:49</v>
      </c>
      <c r="AA32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15" t="str">
        <f>spotify_top_songs_audio_features[[#This Row],[track_name]]</f>
        <v>Take What You Want (feat. Ozzy Osbourne &amp; Travis Scott)</v>
      </c>
    </row>
    <row r="3216" spans="1:28" x14ac:dyDescent="0.25">
      <c r="A3216" t="s">
        <v>13128</v>
      </c>
      <c r="B3216" t="s">
        <v>13129</v>
      </c>
      <c r="C3216" t="s">
        <v>13130</v>
      </c>
      <c r="D3216" t="s">
        <v>520</v>
      </c>
      <c r="E3216" t="s">
        <v>102</v>
      </c>
      <c r="F3216" t="s">
        <v>32</v>
      </c>
      <c r="G3216" t="s">
        <v>25</v>
      </c>
      <c r="H3216">
        <v>782</v>
      </c>
      <c r="I3216">
        <v>51</v>
      </c>
      <c r="J3216">
        <v>419</v>
      </c>
      <c r="K3216" t="s">
        <v>2503</v>
      </c>
      <c r="L3216">
        <v>0</v>
      </c>
      <c r="M3216">
        <v>115</v>
      </c>
      <c r="N3216">
        <v>118</v>
      </c>
      <c r="O3216">
        <v>-5724</v>
      </c>
      <c r="P3216">
        <v>99993</v>
      </c>
      <c r="Q3216">
        <v>143375</v>
      </c>
      <c r="R3216">
        <v>4</v>
      </c>
      <c r="S3216">
        <v>27874770</v>
      </c>
      <c r="U3216" t="str">
        <f>IFERROR(LEFT(spotify_top_songs_audio_features[[#This Row],[artist_names]],SEARCH(",",spotify_top_songs_audio_features[[#This Row],[artist_names]])-1),spotify_top_songs_audio_features[[#This Row],[artist_names]])</f>
        <v>Ty Dolla $ign</v>
      </c>
      <c r="V3216" t="str">
        <f>IFERROR(MID(spotify_top_songs_audio_features[[#This Row],[artist_names]],SEARCH(",",spotify_top_songs_audio_features[[#This Row],[artist_names]])+2,99),"")</f>
        <v>Post Malone</v>
      </c>
      <c r="W3216" t="str">
        <f>spotify_top_songs_audio_features[[#This Row],[source]]</f>
        <v>Atlantic Records</v>
      </c>
      <c r="X3216" s="1">
        <f>spotify_top_songs_audio_features[[#This Row],[streams]]</f>
        <v>27874770</v>
      </c>
      <c r="Y3216" t="str">
        <f>IF(Tabela2[[#This Row],[feat]]="","","Feat")</f>
        <v>Feat</v>
      </c>
      <c r="Z3216" s="17" t="str">
        <f>CONCATENATE(INT(spotify_top_songs_audio_features[[#This Row],[duration_ms]]/(60*1000)),":",MOD(INT(spotify_top_songs_audio_features[[#This Row],[duration_ms]]/1000),60))</f>
        <v>2:23</v>
      </c>
      <c r="AA32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216" t="str">
        <f>spotify_top_songs_audio_features[[#This Row],[track_name]]</f>
        <v>Spicy (feat. Post Malone)</v>
      </c>
    </row>
    <row r="3217" spans="1:28" x14ac:dyDescent="0.25">
      <c r="A3217" t="s">
        <v>17773</v>
      </c>
      <c r="B3217" t="s">
        <v>2666</v>
      </c>
      <c r="C3217" t="s">
        <v>7599</v>
      </c>
      <c r="D3217" t="s">
        <v>2668</v>
      </c>
      <c r="E3217" t="s">
        <v>70</v>
      </c>
      <c r="F3217" t="s">
        <v>24</v>
      </c>
      <c r="G3217" t="s">
        <v>25</v>
      </c>
      <c r="H3217">
        <v>68</v>
      </c>
      <c r="I3217">
        <v>825</v>
      </c>
      <c r="J3217">
        <v>702</v>
      </c>
      <c r="K3217" t="s">
        <v>12267</v>
      </c>
      <c r="L3217">
        <v>122</v>
      </c>
      <c r="M3217">
        <v>27</v>
      </c>
      <c r="N3217">
        <v>784</v>
      </c>
      <c r="O3217">
        <v>-4296</v>
      </c>
      <c r="P3217">
        <v>117987</v>
      </c>
      <c r="Q3217">
        <v>193533</v>
      </c>
      <c r="R3217">
        <v>14</v>
      </c>
      <c r="S3217">
        <v>27847717</v>
      </c>
      <c r="U3217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3217" t="str">
        <f>IFERROR(MID(spotify_top_songs_audio_features[[#This Row],[artist_names]],SEARCH(",",spotify_top_songs_audio_features[[#This Row],[artist_names]])+2,99),"")</f>
        <v/>
      </c>
      <c r="W3217" t="str">
        <f>spotify_top_songs_audio_features[[#This Row],[source]]</f>
        <v>Interscope</v>
      </c>
      <c r="X3217" s="1">
        <f>spotify_top_songs_audio_features[[#This Row],[streams]]</f>
        <v>27847717</v>
      </c>
      <c r="Y3217" t="str">
        <f>IF(Tabela2[[#This Row],[feat]]="","","Feat")</f>
        <v/>
      </c>
      <c r="Z3217" s="17" t="str">
        <f>CONCATENATE(INT(spotify_top_songs_audio_features[[#This Row],[duration_ms]]/(60*1000)),":",MOD(INT(spotify_top_songs_audio_features[[#This Row],[duration_ms]]/1000),60))</f>
        <v>3:13</v>
      </c>
      <c r="AA32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217" t="str">
        <f>spotify_top_songs_audio_features[[#This Row],[track_name]]</f>
        <v>Stupid Love</v>
      </c>
    </row>
    <row r="3218" spans="1:28" x14ac:dyDescent="0.25">
      <c r="A3218" t="s">
        <v>2255</v>
      </c>
      <c r="B3218" t="s">
        <v>2256</v>
      </c>
      <c r="C3218" t="s">
        <v>2257</v>
      </c>
      <c r="D3218" t="s">
        <v>282</v>
      </c>
      <c r="E3218" t="s">
        <v>58</v>
      </c>
      <c r="F3218" t="s">
        <v>32</v>
      </c>
      <c r="G3218" t="s">
        <v>64</v>
      </c>
      <c r="H3218">
        <v>39</v>
      </c>
      <c r="I3218">
        <v>448</v>
      </c>
      <c r="J3218">
        <v>276</v>
      </c>
      <c r="K3218" t="s">
        <v>2258</v>
      </c>
      <c r="L3218">
        <v>182</v>
      </c>
      <c r="M3218">
        <v>107</v>
      </c>
      <c r="N3218">
        <v>77</v>
      </c>
      <c r="O3218">
        <v>-857</v>
      </c>
      <c r="P3218">
        <v>14489</v>
      </c>
      <c r="Q3218">
        <v>183103</v>
      </c>
      <c r="R3218">
        <v>6</v>
      </c>
      <c r="S3218">
        <v>27823356</v>
      </c>
      <c r="U3218" t="str">
        <f>IFERROR(LEFT(spotify_top_songs_audio_features[[#This Row],[artist_names]],SEARCH(",",spotify_top_songs_audio_features[[#This Row],[artist_names]])-1),spotify_top_songs_audio_features[[#This Row],[artist_names]])</f>
        <v>Natalie Taylor</v>
      </c>
      <c r="V3218" t="str">
        <f>IFERROR(MID(spotify_top_songs_audio_features[[#This Row],[artist_names]],SEARCH(",",spotify_top_songs_audio_features[[#This Row],[artist_names]])+2,99),"")</f>
        <v/>
      </c>
      <c r="W3218" t="str">
        <f>spotify_top_songs_audio_features[[#This Row],[source]]</f>
        <v>Columbia</v>
      </c>
      <c r="X3218" s="1">
        <f>spotify_top_songs_audio_features[[#This Row],[streams]]</f>
        <v>27823356</v>
      </c>
      <c r="Y3218" t="str">
        <f>IF(Tabela2[[#This Row],[feat]]="","","Feat")</f>
        <v/>
      </c>
      <c r="Z3218" s="17" t="str">
        <f>CONCATENATE(INT(spotify_top_songs_audio_features[[#This Row],[duration_ms]]/(60*1000)),":",MOD(INT(spotify_top_songs_audio_features[[#This Row],[duration_ms]]/1000),60))</f>
        <v>3:3</v>
      </c>
      <c r="AA32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218" t="str">
        <f>spotify_top_songs_audio_features[[#This Row],[track_name]]</f>
        <v>Surrender</v>
      </c>
    </row>
    <row r="3219" spans="1:28" x14ac:dyDescent="0.25">
      <c r="A3219" t="s">
        <v>9472</v>
      </c>
      <c r="B3219" t="s">
        <v>9473</v>
      </c>
      <c r="C3219" t="s">
        <v>9474</v>
      </c>
      <c r="D3219" t="s">
        <v>1195</v>
      </c>
      <c r="E3219" t="s">
        <v>142</v>
      </c>
      <c r="F3219" t="s">
        <v>24</v>
      </c>
      <c r="G3219" t="s">
        <v>25</v>
      </c>
      <c r="H3219">
        <v>589</v>
      </c>
      <c r="I3219">
        <v>731</v>
      </c>
      <c r="J3219">
        <v>868</v>
      </c>
      <c r="K3219" t="s">
        <v>9285</v>
      </c>
      <c r="L3219">
        <v>0</v>
      </c>
      <c r="M3219">
        <v>308</v>
      </c>
      <c r="N3219">
        <v>191</v>
      </c>
      <c r="O3219">
        <v>-6343</v>
      </c>
      <c r="P3219">
        <v>87908</v>
      </c>
      <c r="Q3219">
        <v>268867</v>
      </c>
      <c r="R3219">
        <v>2</v>
      </c>
      <c r="S3219">
        <v>27820020</v>
      </c>
      <c r="U3219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3219" t="str">
        <f>IFERROR(MID(spotify_top_songs_audio_features[[#This Row],[artist_names]],SEARCH(",",spotify_top_songs_audio_features[[#This Row],[artist_names]])+2,99),"")</f>
        <v>Halsey</v>
      </c>
      <c r="W3219" t="str">
        <f>spotify_top_songs_audio_features[[#This Row],[source]]</f>
        <v>BPG/RVG/RCA Records</v>
      </c>
      <c r="X3219" s="1">
        <f>spotify_top_songs_audio_features[[#This Row],[streams]]</f>
        <v>27820020</v>
      </c>
      <c r="Y3219" t="str">
        <f>IF(Tabela2[[#This Row],[feat]]="","","Feat")</f>
        <v>Feat</v>
      </c>
      <c r="Z3219" s="17" t="str">
        <f>CONCATENATE(INT(spotify_top_songs_audio_features[[#This Row],[duration_ms]]/(60*1000)),":",MOD(INT(spotify_top_songs_audio_features[[#This Row],[duration_ms]]/1000),60))</f>
        <v>4:28</v>
      </c>
      <c r="AA32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219" t="str">
        <f>spotify_top_songs_audio_features[[#This Row],[track_name]]</f>
        <v>Him &amp; I (with Halsey)</v>
      </c>
    </row>
    <row r="3220" spans="1:28" x14ac:dyDescent="0.25">
      <c r="A3220" t="s">
        <v>7614</v>
      </c>
      <c r="B3220" t="s">
        <v>7615</v>
      </c>
      <c r="C3220" t="s">
        <v>7616</v>
      </c>
      <c r="D3220" t="s">
        <v>903</v>
      </c>
      <c r="E3220" t="s">
        <v>142</v>
      </c>
      <c r="F3220" t="s">
        <v>32</v>
      </c>
      <c r="G3220" t="s">
        <v>25</v>
      </c>
      <c r="H3220">
        <v>656</v>
      </c>
      <c r="I3220">
        <v>756</v>
      </c>
      <c r="J3220">
        <v>3</v>
      </c>
      <c r="K3220" t="s">
        <v>1432</v>
      </c>
      <c r="L3220">
        <v>0</v>
      </c>
      <c r="M3220">
        <v>934</v>
      </c>
      <c r="N3220">
        <v>645</v>
      </c>
      <c r="O3220">
        <v>-4026</v>
      </c>
      <c r="P3220">
        <v>168031</v>
      </c>
      <c r="Q3220">
        <v>188057</v>
      </c>
      <c r="R3220">
        <v>4</v>
      </c>
      <c r="S3220">
        <v>27786447</v>
      </c>
      <c r="U3220" t="str">
        <f>IFERROR(LEFT(spotify_top_songs_audio_features[[#This Row],[artist_names]],SEARCH(",",spotify_top_songs_audio_features[[#This Row],[artist_names]])-1),spotify_top_songs_audio_features[[#This Row],[artist_names]])</f>
        <v>Samra</v>
      </c>
      <c r="V3220" t="str">
        <f>IFERROR(MID(spotify_top_songs_audio_features[[#This Row],[artist_names]],SEARCH(",",spotify_top_songs_audio_features[[#This Row],[artist_names]])+2,99),"")</f>
        <v>Capital Bra</v>
      </c>
      <c r="W3220" t="str">
        <f>spotify_top_songs_audio_features[[#This Row],[source]]</f>
        <v>Urban</v>
      </c>
      <c r="X3220" s="1">
        <f>spotify_top_songs_audio_features[[#This Row],[streams]]</f>
        <v>27786447</v>
      </c>
      <c r="Y3220" t="str">
        <f>IF(Tabela2[[#This Row],[feat]]="","","Feat")</f>
        <v>Feat</v>
      </c>
      <c r="Z3220" s="17" t="str">
        <f>CONCATENATE(INT(spotify_top_songs_audio_features[[#This Row],[duration_ms]]/(60*1000)),":",MOD(INT(spotify_top_songs_audio_features[[#This Row],[duration_ms]]/1000),60))</f>
        <v>3:8</v>
      </c>
      <c r="AA32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220" t="str">
        <f>spotify_top_songs_audio_features[[#This Row],[track_name]]</f>
        <v>Wieder Lila</v>
      </c>
    </row>
    <row r="3221" spans="1:28" x14ac:dyDescent="0.25">
      <c r="A3221" t="s">
        <v>11696</v>
      </c>
      <c r="B3221" t="s">
        <v>11697</v>
      </c>
      <c r="C3221" t="s">
        <v>11698</v>
      </c>
      <c r="D3221" t="s">
        <v>259</v>
      </c>
      <c r="E3221" t="s">
        <v>113</v>
      </c>
      <c r="F3221" t="s">
        <v>24</v>
      </c>
      <c r="G3221" t="s">
        <v>25</v>
      </c>
      <c r="H3221">
        <v>592</v>
      </c>
      <c r="I3221">
        <v>342</v>
      </c>
      <c r="J3221">
        <v>339</v>
      </c>
      <c r="K3221" t="s">
        <v>470</v>
      </c>
      <c r="L3221">
        <v>245</v>
      </c>
      <c r="M3221">
        <v>11</v>
      </c>
      <c r="N3221">
        <v>155</v>
      </c>
      <c r="O3221">
        <v>-893</v>
      </c>
      <c r="P3221">
        <v>130953</v>
      </c>
      <c r="Q3221">
        <v>241595</v>
      </c>
      <c r="R3221">
        <v>3</v>
      </c>
      <c r="S3221">
        <v>27786158</v>
      </c>
      <c r="U3221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3221" t="str">
        <f>IFERROR(MID(spotify_top_songs_audio_features[[#This Row],[artist_names]],SEARCH(",",spotify_top_songs_audio_features[[#This Row],[artist_names]])+2,99),"")</f>
        <v>Selena Gomez</v>
      </c>
      <c r="W3221" t="str">
        <f>spotify_top_songs_audio_features[[#This Row],[source]]</f>
        <v>Parlophone UK</v>
      </c>
      <c r="X3221" s="1">
        <f>spotify_top_songs_audio_features[[#This Row],[streams]]</f>
        <v>27786158</v>
      </c>
      <c r="Y3221" t="str">
        <f>IF(Tabela2[[#This Row],[feat]]="","","Feat")</f>
        <v>Feat</v>
      </c>
      <c r="Z3221" s="17" t="str">
        <f>CONCATENATE(INT(spotify_top_songs_audio_features[[#This Row],[duration_ms]]/(60*1000)),":",MOD(INT(spotify_top_songs_audio_features[[#This Row],[duration_ms]]/1000),60))</f>
        <v>4:1</v>
      </c>
      <c r="AA32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21" t="str">
        <f>spotify_top_songs_audio_features[[#This Row],[track_name]]</f>
        <v>Let Somebody Go</v>
      </c>
    </row>
    <row r="3222" spans="1:28" x14ac:dyDescent="0.25">
      <c r="A3222" t="s">
        <v>2246</v>
      </c>
      <c r="B3222" t="s">
        <v>2247</v>
      </c>
      <c r="C3222" t="s">
        <v>2248</v>
      </c>
      <c r="D3222" t="s">
        <v>127</v>
      </c>
      <c r="E3222" t="s">
        <v>31</v>
      </c>
      <c r="F3222" t="s">
        <v>32</v>
      </c>
      <c r="G3222" t="s">
        <v>25</v>
      </c>
      <c r="H3222">
        <v>529</v>
      </c>
      <c r="I3222">
        <v>469</v>
      </c>
      <c r="J3222">
        <v>358</v>
      </c>
      <c r="K3222" t="s">
        <v>2249</v>
      </c>
      <c r="L3222">
        <v>1.5299999999999999E-3</v>
      </c>
      <c r="M3222">
        <v>831</v>
      </c>
      <c r="N3222">
        <v>344</v>
      </c>
      <c r="O3222">
        <v>-6967</v>
      </c>
      <c r="P3222">
        <v>87864</v>
      </c>
      <c r="Q3222">
        <v>239906</v>
      </c>
      <c r="R3222">
        <v>3</v>
      </c>
      <c r="S3222">
        <v>27761244</v>
      </c>
      <c r="U3222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3222" t="str">
        <f>IFERROR(MID(spotify_top_songs_audio_features[[#This Row],[artist_names]],SEARCH(",",spotify_top_songs_audio_features[[#This Row],[artist_names]])+2,99),"")</f>
        <v/>
      </c>
      <c r="W3222" t="str">
        <f>spotify_top_songs_audio_features[[#This Row],[source]]</f>
        <v>BIGHIT MUSIC</v>
      </c>
      <c r="X3222" s="1">
        <f>spotify_top_songs_audio_features[[#This Row],[streams]]</f>
        <v>27761244</v>
      </c>
      <c r="Y3222" t="str">
        <f>IF(Tabela2[[#This Row],[feat]]="","","Feat")</f>
        <v/>
      </c>
      <c r="Z3222" s="17" t="str">
        <f>CONCATENATE(INT(spotify_top_songs_audio_features[[#This Row],[duration_ms]]/(60*1000)),":",MOD(INT(spotify_top_songs_audio_features[[#This Row],[duration_ms]]/1000),60))</f>
        <v>3:59</v>
      </c>
      <c r="AA32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22" t="str">
        <f>spotify_top_songs_audio_features[[#This Row],[track_name]]</f>
        <v>Still With You</v>
      </c>
    </row>
    <row r="3223" spans="1:28" x14ac:dyDescent="0.25">
      <c r="A3223" t="s">
        <v>12933</v>
      </c>
      <c r="B3223" t="s">
        <v>112</v>
      </c>
      <c r="C3223" t="s">
        <v>12934</v>
      </c>
      <c r="D3223" t="s">
        <v>112</v>
      </c>
      <c r="E3223" t="s">
        <v>43</v>
      </c>
      <c r="F3223" t="s">
        <v>24</v>
      </c>
      <c r="G3223" t="s">
        <v>25</v>
      </c>
      <c r="H3223">
        <v>512</v>
      </c>
      <c r="I3223">
        <v>462</v>
      </c>
      <c r="J3223">
        <v>408</v>
      </c>
      <c r="K3223" t="s">
        <v>5291</v>
      </c>
      <c r="L3223">
        <v>166</v>
      </c>
      <c r="M3223">
        <v>121</v>
      </c>
      <c r="N3223">
        <v>353</v>
      </c>
      <c r="O3223">
        <v>-10491</v>
      </c>
      <c r="P3223">
        <v>11205</v>
      </c>
      <c r="Q3223">
        <v>185320</v>
      </c>
      <c r="R3223">
        <v>2</v>
      </c>
      <c r="S3223">
        <v>27721056</v>
      </c>
      <c r="U322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223" t="str">
        <f>IFERROR(MID(spotify_top_songs_audio_features[[#This Row],[artist_names]],SEARCH(",",spotify_top_songs_audio_features[[#This Row],[artist_names]])+2,99),"")</f>
        <v/>
      </c>
      <c r="W3223" t="str">
        <f>spotify_top_songs_audio_features[[#This Row],[source]]</f>
        <v>Taylor Swift</v>
      </c>
      <c r="X3223" s="1">
        <f>spotify_top_songs_audio_features[[#This Row],[streams]]</f>
        <v>27721056</v>
      </c>
      <c r="Y3223" t="str">
        <f>IF(Tabela2[[#This Row],[feat]]="","","Feat")</f>
        <v/>
      </c>
      <c r="Z3223" s="17" t="str">
        <f>CONCATENATE(INT(spotify_top_songs_audio_features[[#This Row],[duration_ms]]/(60*1000)),":",MOD(INT(spotify_top_songs_audio_features[[#This Row],[duration_ms]]/1000),60))</f>
        <v>3:5</v>
      </c>
      <c r="AA32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223" t="str">
        <f>spotify_top_songs_audio_features[[#This Row],[track_name]]</f>
        <v>gold rush</v>
      </c>
    </row>
    <row r="3224" spans="1:28" x14ac:dyDescent="0.25">
      <c r="A3224" t="s">
        <v>3404</v>
      </c>
      <c r="B3224" t="s">
        <v>1209</v>
      </c>
      <c r="C3224" t="s">
        <v>3405</v>
      </c>
      <c r="D3224" t="s">
        <v>1211</v>
      </c>
      <c r="E3224" t="s">
        <v>23</v>
      </c>
      <c r="F3224" t="s">
        <v>32</v>
      </c>
      <c r="G3224" t="s">
        <v>25</v>
      </c>
      <c r="H3224">
        <v>699</v>
      </c>
      <c r="I3224">
        <v>687</v>
      </c>
      <c r="J3224">
        <v>106</v>
      </c>
      <c r="K3224" t="s">
        <v>1836</v>
      </c>
      <c r="L3224">
        <v>3.63E-3</v>
      </c>
      <c r="M3224">
        <v>121</v>
      </c>
      <c r="N3224">
        <v>499</v>
      </c>
      <c r="O3224">
        <v>-3997</v>
      </c>
      <c r="P3224">
        <v>88932</v>
      </c>
      <c r="Q3224">
        <v>189977</v>
      </c>
      <c r="R3224">
        <v>5</v>
      </c>
      <c r="S3224">
        <v>27712525</v>
      </c>
      <c r="U3224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224" t="str">
        <f>IFERROR(MID(spotify_top_songs_audio_features[[#This Row],[artist_names]],SEARCH(",",spotify_top_songs_audio_features[[#This Row],[artist_names]])+2,99),"")</f>
        <v/>
      </c>
      <c r="W3224" t="str">
        <f>spotify_top_songs_audio_features[[#This Row],[source]]</f>
        <v>Grade A Productions/Interscope Records</v>
      </c>
      <c r="X3224" s="1">
        <f>spotify_top_songs_audio_features[[#This Row],[streams]]</f>
        <v>27712525</v>
      </c>
      <c r="Y3224" t="str">
        <f>IF(Tabela2[[#This Row],[feat]]="","","Feat")</f>
        <v/>
      </c>
      <c r="Z3224" s="17" t="str">
        <f>CONCATENATE(INT(spotify_top_songs_audio_features[[#This Row],[duration_ms]]/(60*1000)),":",MOD(INT(spotify_top_songs_audio_features[[#This Row],[duration_ms]]/1000),60))</f>
        <v>3:9</v>
      </c>
      <c r="AA32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24" t="str">
        <f>spotify_top_songs_audio_features[[#This Row],[track_name]]</f>
        <v>Hear Me Calling</v>
      </c>
    </row>
    <row r="3225" spans="1:28" x14ac:dyDescent="0.25">
      <c r="A3225" t="s">
        <v>8847</v>
      </c>
      <c r="B3225" t="s">
        <v>5534</v>
      </c>
      <c r="C3225" t="s">
        <v>5535</v>
      </c>
      <c r="D3225" t="s">
        <v>5536</v>
      </c>
      <c r="E3225" t="s">
        <v>31</v>
      </c>
      <c r="F3225" t="s">
        <v>24</v>
      </c>
      <c r="G3225" t="s">
        <v>25</v>
      </c>
      <c r="H3225">
        <v>668</v>
      </c>
      <c r="I3225">
        <v>684</v>
      </c>
      <c r="J3225">
        <v>527</v>
      </c>
      <c r="K3225" t="s">
        <v>5537</v>
      </c>
      <c r="L3225">
        <v>0</v>
      </c>
      <c r="M3225">
        <v>923</v>
      </c>
      <c r="N3225">
        <v>7</v>
      </c>
      <c r="O3225">
        <v>-5937</v>
      </c>
      <c r="P3225">
        <v>108138</v>
      </c>
      <c r="Q3225">
        <v>187986</v>
      </c>
      <c r="R3225">
        <v>12</v>
      </c>
      <c r="S3225">
        <v>27688087</v>
      </c>
      <c r="U3225" t="str">
        <f>IFERROR(LEFT(spotify_top_songs_audio_features[[#This Row],[artist_names]],SEARCH(",",spotify_top_songs_audio_features[[#This Row],[artist_names]])-1),spotify_top_songs_audio_features[[#This Row],[artist_names]])</f>
        <v>Henrique &amp; Juliano</v>
      </c>
      <c r="V3225" t="str">
        <f>IFERROR(MID(spotify_top_songs_audio_features[[#This Row],[artist_names]],SEARCH(",",spotify_top_songs_audio_features[[#This Row],[artist_names]])+2,99),"")</f>
        <v/>
      </c>
      <c r="W3225" t="str">
        <f>spotify_top_songs_audio_features[[#This Row],[source]]</f>
        <v>Virgin Music Label And Artist Services (S&amp;D)</v>
      </c>
      <c r="X3225" s="1">
        <f>spotify_top_songs_audio_features[[#This Row],[streams]]</f>
        <v>27688087</v>
      </c>
      <c r="Y3225" t="str">
        <f>IF(Tabela2[[#This Row],[feat]]="","","Feat")</f>
        <v/>
      </c>
      <c r="Z3225" s="17" t="str">
        <f>CONCATENATE(INT(spotify_top_songs_audio_features[[#This Row],[duration_ms]]/(60*1000)),":",MOD(INT(spotify_top_songs_audio_features[[#This Row],[duration_ms]]/1000),60))</f>
        <v>3:7</v>
      </c>
      <c r="AA32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25" t="str">
        <f>spotify_top_songs_audio_features[[#This Row],[track_name]]</f>
        <v>Liberdade Provisória - Live - Ibirapuera / 2019</v>
      </c>
    </row>
    <row r="3226" spans="1:28" x14ac:dyDescent="0.25">
      <c r="A3226" t="s">
        <v>1286</v>
      </c>
      <c r="B3226" t="s">
        <v>1287</v>
      </c>
      <c r="C3226" t="s">
        <v>1288</v>
      </c>
      <c r="D3226" t="s">
        <v>48</v>
      </c>
      <c r="E3226" t="s">
        <v>23</v>
      </c>
      <c r="F3226" t="s">
        <v>32</v>
      </c>
      <c r="G3226" t="s">
        <v>25</v>
      </c>
      <c r="H3226">
        <v>796</v>
      </c>
      <c r="I3226">
        <v>623</v>
      </c>
      <c r="J3226">
        <v>522</v>
      </c>
      <c r="K3226" t="s">
        <v>1289</v>
      </c>
      <c r="L3226">
        <v>0</v>
      </c>
      <c r="M3226">
        <v>746</v>
      </c>
      <c r="N3226">
        <v>443</v>
      </c>
      <c r="O3226">
        <v>-5819</v>
      </c>
      <c r="P3226">
        <v>98003</v>
      </c>
      <c r="Q3226">
        <v>173640</v>
      </c>
      <c r="R3226">
        <v>1</v>
      </c>
      <c r="S3226">
        <v>27666920</v>
      </c>
      <c r="U3226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226" t="str">
        <f>IFERROR(MID(spotify_top_songs_audio_features[[#This Row],[artist_names]],SEARCH(",",spotify_top_songs_audio_features[[#This Row],[artist_names]])+2,99),"")</f>
        <v/>
      </c>
      <c r="W3226" t="str">
        <f>spotify_top_songs_audio_features[[#This Row],[source]]</f>
        <v>Republic Records</v>
      </c>
      <c r="X3226" s="1">
        <f>spotify_top_songs_audio_features[[#This Row],[streams]]</f>
        <v>27666920</v>
      </c>
      <c r="Y3226" t="str">
        <f>IF(Tabela2[[#This Row],[feat]]="","","Feat")</f>
        <v/>
      </c>
      <c r="Z3226" s="17" t="str">
        <f>CONCATENATE(INT(spotify_top_songs_audio_features[[#This Row],[duration_ms]]/(60*1000)),":",MOD(INT(spotify_top_songs_audio_features[[#This Row],[duration_ms]]/1000),60))</f>
        <v>2:53</v>
      </c>
      <c r="AA32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26" t="str">
        <f>spotify_top_songs_audio_features[[#This Row],[track_name]]</f>
        <v>the boy is mine</v>
      </c>
    </row>
    <row r="3227" spans="1:28" x14ac:dyDescent="0.25">
      <c r="A3227" t="s">
        <v>14530</v>
      </c>
      <c r="B3227" t="s">
        <v>9727</v>
      </c>
      <c r="C3227" t="s">
        <v>9728</v>
      </c>
      <c r="D3227" t="s">
        <v>390</v>
      </c>
      <c r="E3227" t="s">
        <v>469</v>
      </c>
      <c r="F3227" t="s">
        <v>24</v>
      </c>
      <c r="G3227" t="s">
        <v>1571</v>
      </c>
      <c r="H3227">
        <v>294</v>
      </c>
      <c r="I3227">
        <v>505</v>
      </c>
      <c r="J3227">
        <v>42</v>
      </c>
      <c r="K3227" t="s">
        <v>4426</v>
      </c>
      <c r="L3227">
        <v>0</v>
      </c>
      <c r="M3227">
        <v>977</v>
      </c>
      <c r="N3227">
        <v>357</v>
      </c>
      <c r="O3227">
        <v>-8106</v>
      </c>
      <c r="P3227">
        <v>85332</v>
      </c>
      <c r="Q3227">
        <v>209893</v>
      </c>
      <c r="R3227">
        <v>19</v>
      </c>
      <c r="S3227">
        <v>27645681</v>
      </c>
      <c r="U3227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227" t="str">
        <f>IFERROR(MID(spotify_top_songs_audio_features[[#This Row],[artist_names]],SEARCH(",",spotify_top_songs_audio_features[[#This Row],[artist_names]])+2,99),"")</f>
        <v>ILLENIUM, Lennon Stella</v>
      </c>
      <c r="W3227" t="str">
        <f>spotify_top_songs_audio_features[[#This Row],[source]]</f>
        <v>Disruptor Records/Columbia</v>
      </c>
      <c r="X3227" s="1">
        <f>spotify_top_songs_audio_features[[#This Row],[streams]]</f>
        <v>27645681</v>
      </c>
      <c r="Y3227" t="str">
        <f>IF(Tabela2[[#This Row],[feat]]="","","Feat")</f>
        <v>Feat</v>
      </c>
      <c r="Z3227" s="17" t="str">
        <f>CONCATENATE(INT(spotify_top_songs_audio_features[[#This Row],[duration_ms]]/(60*1000)),":",MOD(INT(spotify_top_songs_audio_features[[#This Row],[duration_ms]]/1000),60))</f>
        <v>3:29</v>
      </c>
      <c r="AA32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227" t="str">
        <f>spotify_top_songs_audio_features[[#This Row],[track_name]]</f>
        <v>Takeaway</v>
      </c>
    </row>
    <row r="3228" spans="1:28" x14ac:dyDescent="0.25">
      <c r="A3228" t="s">
        <v>3342</v>
      </c>
      <c r="B3228" t="s">
        <v>3343</v>
      </c>
      <c r="C3228" t="s">
        <v>3344</v>
      </c>
      <c r="D3228" t="s">
        <v>377</v>
      </c>
      <c r="E3228" t="s">
        <v>43</v>
      </c>
      <c r="F3228" t="s">
        <v>32</v>
      </c>
      <c r="G3228" t="s">
        <v>25</v>
      </c>
      <c r="H3228">
        <v>842</v>
      </c>
      <c r="I3228">
        <v>468</v>
      </c>
      <c r="J3228">
        <v>637</v>
      </c>
      <c r="K3228" t="s">
        <v>1555</v>
      </c>
      <c r="L3228">
        <v>0</v>
      </c>
      <c r="M3228">
        <v>202</v>
      </c>
      <c r="N3228">
        <v>547</v>
      </c>
      <c r="O3228">
        <v>-8572</v>
      </c>
      <c r="P3228">
        <v>107727</v>
      </c>
      <c r="Q3228">
        <v>159973</v>
      </c>
      <c r="R3228">
        <v>3</v>
      </c>
      <c r="S3228">
        <v>27641237</v>
      </c>
      <c r="U3228" t="str">
        <f>IFERROR(LEFT(spotify_top_songs_audio_features[[#This Row],[artist_names]],SEARCH(",",spotify_top_songs_audio_features[[#This Row],[artist_names]])-1),spotify_top_songs_audio_features[[#This Row],[artist_names]])</f>
        <v>MC Caverinha</v>
      </c>
      <c r="V3228" t="str">
        <f>IFERROR(MID(spotify_top_songs_audio_features[[#This Row],[artist_names]],SEARCH(",",spotify_top_songs_audio_features[[#This Row],[artist_names]])+2,99),"")</f>
        <v>KayBlack, Wall Hein</v>
      </c>
      <c r="W3228" t="str">
        <f>spotify_top_songs_audio_features[[#This Row],[source]]</f>
        <v>Som Livre</v>
      </c>
      <c r="X3228" s="1">
        <f>spotify_top_songs_audio_features[[#This Row],[streams]]</f>
        <v>27641237</v>
      </c>
      <c r="Y3228" t="str">
        <f>IF(Tabela2[[#This Row],[feat]]="","","Feat")</f>
        <v>Feat</v>
      </c>
      <c r="Z3228" s="17" t="str">
        <f>CONCATENATE(INT(spotify_top_songs_audio_features[[#This Row],[duration_ms]]/(60*1000)),":",MOD(INT(spotify_top_songs_audio_features[[#This Row],[duration_ms]]/1000),60))</f>
        <v>2:39</v>
      </c>
      <c r="AA32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228" t="str">
        <f>spotify_top_songs_audio_features[[#This Row],[track_name]]</f>
        <v>Cartão Black</v>
      </c>
    </row>
    <row r="3229" spans="1:28" x14ac:dyDescent="0.25">
      <c r="A3229" t="s">
        <v>3884</v>
      </c>
      <c r="B3229" t="s">
        <v>3885</v>
      </c>
      <c r="C3229" t="s">
        <v>3886</v>
      </c>
      <c r="D3229" t="s">
        <v>282</v>
      </c>
      <c r="E3229" t="s">
        <v>113</v>
      </c>
      <c r="F3229" t="s">
        <v>24</v>
      </c>
      <c r="G3229" t="s">
        <v>25</v>
      </c>
      <c r="H3229">
        <v>655</v>
      </c>
      <c r="I3229">
        <v>469</v>
      </c>
      <c r="J3229">
        <v>292</v>
      </c>
      <c r="K3229" t="s">
        <v>1351</v>
      </c>
      <c r="L3229">
        <v>0</v>
      </c>
      <c r="M3229">
        <v>956</v>
      </c>
      <c r="N3229">
        <v>467</v>
      </c>
      <c r="O3229">
        <v>-6257</v>
      </c>
      <c r="P3229">
        <v>9256</v>
      </c>
      <c r="Q3229">
        <v>161385</v>
      </c>
      <c r="R3229">
        <v>3</v>
      </c>
      <c r="S3229">
        <v>27573502</v>
      </c>
      <c r="U3229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3229" t="str">
        <f>IFERROR(MID(spotify_top_songs_audio_features[[#This Row],[artist_names]],SEARCH(",",spotify_top_songs_audio_features[[#This Row],[artist_names]])+2,99),"")</f>
        <v>Miley Cyrus</v>
      </c>
      <c r="W3229" t="str">
        <f>spotify_top_songs_audio_features[[#This Row],[source]]</f>
        <v>Columbia</v>
      </c>
      <c r="X3229" s="1">
        <f>spotify_top_songs_audio_features[[#This Row],[streams]]</f>
        <v>27573502</v>
      </c>
      <c r="Y3229" t="str">
        <f>IF(Tabela2[[#This Row],[feat]]="","","Feat")</f>
        <v>Feat</v>
      </c>
      <c r="Z3229" s="17" t="str">
        <f>CONCATENATE(INT(spotify_top_songs_audio_features[[#This Row],[duration_ms]]/(60*1000)),":",MOD(INT(spotify_top_songs_audio_features[[#This Row],[duration_ms]]/1000),60))</f>
        <v>2:41</v>
      </c>
      <c r="AA32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29" t="str">
        <f>spotify_top_songs_audio_features[[#This Row],[track_name]]</f>
        <v>WITHOUT YOU (with Miley Cyrus)</v>
      </c>
    </row>
    <row r="3230" spans="1:28" x14ac:dyDescent="0.25">
      <c r="A3230" t="s">
        <v>10855</v>
      </c>
      <c r="B3230" t="s">
        <v>10462</v>
      </c>
      <c r="C3230" t="s">
        <v>10463</v>
      </c>
      <c r="D3230" t="s">
        <v>127</v>
      </c>
      <c r="E3230" t="s">
        <v>23</v>
      </c>
      <c r="F3230" t="s">
        <v>32</v>
      </c>
      <c r="G3230" t="s">
        <v>25</v>
      </c>
      <c r="H3230">
        <v>729</v>
      </c>
      <c r="I3230">
        <v>574</v>
      </c>
      <c r="J3230">
        <v>589</v>
      </c>
      <c r="K3230" t="s">
        <v>4970</v>
      </c>
      <c r="L3230">
        <v>0</v>
      </c>
      <c r="M3230">
        <v>319</v>
      </c>
      <c r="N3230">
        <v>438</v>
      </c>
      <c r="O3230">
        <v>-4779</v>
      </c>
      <c r="P3230">
        <v>8894</v>
      </c>
      <c r="Q3230">
        <v>213995</v>
      </c>
      <c r="R3230">
        <v>2</v>
      </c>
      <c r="S3230">
        <v>27563061</v>
      </c>
      <c r="U3230" t="str">
        <f>IFERROR(LEFT(spotify_top_songs_audio_features[[#This Row],[artist_names]],SEARCH(",",spotify_top_songs_audio_features[[#This Row],[artist_names]])-1),spotify_top_songs_audio_features[[#This Row],[artist_names]])</f>
        <v>Agust D</v>
      </c>
      <c r="V3230" t="str">
        <f>IFERROR(MID(spotify_top_songs_audio_features[[#This Row],[artist_names]],SEARCH(",",spotify_top_songs_audio_features[[#This Row],[artist_names]])+2,99),"")</f>
        <v>IU</v>
      </c>
      <c r="W3230" t="str">
        <f>spotify_top_songs_audio_features[[#This Row],[source]]</f>
        <v>BIGHIT MUSIC</v>
      </c>
      <c r="X3230" s="1">
        <f>spotify_top_songs_audio_features[[#This Row],[streams]]</f>
        <v>27563061</v>
      </c>
      <c r="Y3230" t="str">
        <f>IF(Tabela2[[#This Row],[feat]]="","","Feat")</f>
        <v>Feat</v>
      </c>
      <c r="Z3230" s="17" t="str">
        <f>CONCATENATE(INT(spotify_top_songs_audio_features[[#This Row],[duration_ms]]/(60*1000)),":",MOD(INT(spotify_top_songs_audio_features[[#This Row],[duration_ms]]/1000),60))</f>
        <v>3:33</v>
      </c>
      <c r="AA32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30" t="str">
        <f>spotify_top_songs_audio_features[[#This Row],[track_name]]</f>
        <v>People Pt.2 (feat. IU)</v>
      </c>
    </row>
    <row r="3231" spans="1:28" x14ac:dyDescent="0.25">
      <c r="A3231" t="s">
        <v>6698</v>
      </c>
      <c r="B3231" t="s">
        <v>284</v>
      </c>
      <c r="C3231" t="s">
        <v>6699</v>
      </c>
      <c r="D3231" t="s">
        <v>397</v>
      </c>
      <c r="E3231" t="s">
        <v>23</v>
      </c>
      <c r="F3231" t="s">
        <v>32</v>
      </c>
      <c r="G3231" t="s">
        <v>25</v>
      </c>
      <c r="H3231">
        <v>618</v>
      </c>
      <c r="I3231">
        <v>693</v>
      </c>
      <c r="J3231">
        <v>45</v>
      </c>
      <c r="K3231" t="s">
        <v>5846</v>
      </c>
      <c r="L3231">
        <v>0</v>
      </c>
      <c r="M3231">
        <v>112</v>
      </c>
      <c r="N3231">
        <v>454</v>
      </c>
      <c r="O3231">
        <v>-5943</v>
      </c>
      <c r="P3231">
        <v>170982</v>
      </c>
      <c r="Q3231">
        <v>283551</v>
      </c>
      <c r="R3231">
        <v>5</v>
      </c>
      <c r="S3231">
        <v>27542916</v>
      </c>
      <c r="U3231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231" t="str">
        <f>IFERROR(MID(spotify_top_songs_audio_features[[#This Row],[artist_names]],SEARCH(",",spotify_top_songs_audio_features[[#This Row],[artist_names]])+2,99),"")</f>
        <v/>
      </c>
      <c r="W3231" t="str">
        <f>spotify_top_songs_audio_features[[#This Row],[source]]</f>
        <v>Cash Money Records/Young Money Ent./Universal Rec.</v>
      </c>
      <c r="X3231" s="1">
        <f>spotify_top_songs_audio_features[[#This Row],[streams]]</f>
        <v>27542916</v>
      </c>
      <c r="Y3231" t="str">
        <f>IF(Tabela2[[#This Row],[feat]]="","","Feat")</f>
        <v/>
      </c>
      <c r="Z3231" s="17" t="str">
        <f>CONCATENATE(INT(spotify_top_songs_audio_features[[#This Row],[duration_ms]]/(60*1000)),":",MOD(INT(spotify_top_songs_audio_features[[#This Row],[duration_ms]]/1000),60))</f>
        <v>4:43</v>
      </c>
      <c r="AA32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31" t="str">
        <f>spotify_top_songs_audio_features[[#This Row],[track_name]]</f>
        <v>Do Not Disturb</v>
      </c>
    </row>
    <row r="3232" spans="1:28" x14ac:dyDescent="0.25">
      <c r="A3232" t="s">
        <v>10421</v>
      </c>
      <c r="B3232" t="s">
        <v>10422</v>
      </c>
      <c r="C3232" t="s">
        <v>10423</v>
      </c>
      <c r="D3232" t="s">
        <v>1195</v>
      </c>
      <c r="E3232" t="s">
        <v>113</v>
      </c>
      <c r="F3232" t="s">
        <v>32</v>
      </c>
      <c r="G3232" t="s">
        <v>25</v>
      </c>
      <c r="H3232">
        <v>756</v>
      </c>
      <c r="I3232">
        <v>674</v>
      </c>
      <c r="J3232">
        <v>959</v>
      </c>
      <c r="K3232" t="s">
        <v>7771</v>
      </c>
      <c r="L3232">
        <v>0</v>
      </c>
      <c r="M3232">
        <v>158</v>
      </c>
      <c r="N3232">
        <v>389</v>
      </c>
      <c r="O3232">
        <v>-6518</v>
      </c>
      <c r="P3232">
        <v>111995</v>
      </c>
      <c r="Q3232">
        <v>251467</v>
      </c>
      <c r="R3232">
        <v>8</v>
      </c>
      <c r="S3232">
        <v>27541035</v>
      </c>
      <c r="U3232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3232" t="str">
        <f>IFERROR(MID(spotify_top_songs_audio_features[[#This Row],[artist_names]],SEARCH(",",spotify_top_songs_audio_features[[#This Row],[artist_names]])+2,99),"")</f>
        <v>Bebe Rexha</v>
      </c>
      <c r="W3232" t="str">
        <f>spotify_top_songs_audio_features[[#This Row],[source]]</f>
        <v>BPG/RVG/RCA Records</v>
      </c>
      <c r="X3232" s="1">
        <f>spotify_top_songs_audio_features[[#This Row],[streams]]</f>
        <v>27541035</v>
      </c>
      <c r="Y3232" t="str">
        <f>IF(Tabela2[[#This Row],[feat]]="","","Feat")</f>
        <v>Feat</v>
      </c>
      <c r="Z3232" s="17" t="str">
        <f>CONCATENATE(INT(spotify_top_songs_audio_features[[#This Row],[duration_ms]]/(60*1000)),":",MOD(INT(spotify_top_songs_audio_features[[#This Row],[duration_ms]]/1000),60))</f>
        <v>4:11</v>
      </c>
      <c r="AA32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32" t="str">
        <f>spotify_top_songs_audio_features[[#This Row],[track_name]]</f>
        <v>Me, Myself &amp; I</v>
      </c>
    </row>
    <row r="3233" spans="1:28" x14ac:dyDescent="0.25">
      <c r="A3233" t="s">
        <v>834</v>
      </c>
      <c r="B3233" t="s">
        <v>149</v>
      </c>
      <c r="C3233" t="s">
        <v>835</v>
      </c>
      <c r="D3233" t="s">
        <v>151</v>
      </c>
      <c r="E3233" t="s">
        <v>102</v>
      </c>
      <c r="F3233" t="s">
        <v>32</v>
      </c>
      <c r="G3233" t="s">
        <v>152</v>
      </c>
      <c r="H3233">
        <v>381</v>
      </c>
      <c r="I3233">
        <v>379</v>
      </c>
      <c r="J3233">
        <v>501</v>
      </c>
      <c r="K3233" t="s">
        <v>836</v>
      </c>
      <c r="L3233">
        <v>2.7900000000000001E-4</v>
      </c>
      <c r="M3233">
        <v>864</v>
      </c>
      <c r="N3233">
        <v>153</v>
      </c>
      <c r="O3233">
        <v>-936</v>
      </c>
      <c r="P3233">
        <v>175067</v>
      </c>
      <c r="Q3233">
        <v>221596</v>
      </c>
      <c r="R3233">
        <v>4</v>
      </c>
      <c r="S3233">
        <v>27523302</v>
      </c>
      <c r="U3233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3233" t="str">
        <f>IFERROR(MID(spotify_top_songs_audio_features[[#This Row],[artist_names]],SEARCH(",",spotify_top_songs_audio_features[[#This Row],[artist_names]])+2,99),"")</f>
        <v/>
      </c>
      <c r="W3233" t="str">
        <f>spotify_top_songs_audio_features[[#This Row],[source]]</f>
        <v>Capitol</v>
      </c>
      <c r="X3233" s="1">
        <f>spotify_top_songs_audio_features[[#This Row],[streams]]</f>
        <v>27523302</v>
      </c>
      <c r="Y3233" t="str">
        <f>IF(Tabela2[[#This Row],[feat]]="","","Feat")</f>
        <v/>
      </c>
      <c r="Z3233" s="17" t="str">
        <f>CONCATENATE(INT(spotify_top_songs_audio_features[[#This Row],[duration_ms]]/(60*1000)),":",MOD(INT(spotify_top_songs_audio_features[[#This Row],[duration_ms]]/1000),60))</f>
        <v>3:41</v>
      </c>
      <c r="AA32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233" t="str">
        <f>spotify_top_songs_audio_features[[#This Row],[track_name]]</f>
        <v>Pray</v>
      </c>
    </row>
    <row r="3234" spans="1:28" x14ac:dyDescent="0.25">
      <c r="A3234" t="s">
        <v>3042</v>
      </c>
      <c r="B3234" t="s">
        <v>3043</v>
      </c>
      <c r="C3234" t="s">
        <v>3044</v>
      </c>
      <c r="D3234" t="s">
        <v>162</v>
      </c>
      <c r="E3234" t="s">
        <v>58</v>
      </c>
      <c r="F3234" t="s">
        <v>32</v>
      </c>
      <c r="G3234" t="s">
        <v>25</v>
      </c>
      <c r="H3234">
        <v>695</v>
      </c>
      <c r="I3234">
        <v>818</v>
      </c>
      <c r="J3234">
        <v>334</v>
      </c>
      <c r="K3234" t="s">
        <v>3045</v>
      </c>
      <c r="L3234">
        <v>4.8700000000000002E-4</v>
      </c>
      <c r="M3234">
        <v>219</v>
      </c>
      <c r="N3234">
        <v>916</v>
      </c>
      <c r="O3234">
        <v>-5379</v>
      </c>
      <c r="P3234">
        <v>119965</v>
      </c>
      <c r="Q3234">
        <v>182693</v>
      </c>
      <c r="R3234">
        <v>6</v>
      </c>
      <c r="S3234">
        <v>27508768</v>
      </c>
      <c r="U3234" t="str">
        <f>IFERROR(LEFT(spotify_top_songs_audio_features[[#This Row],[artist_names]],SEARCH(",",spotify_top_songs_audio_features[[#This Row],[artist_names]])-1),spotify_top_songs_audio_features[[#This Row],[artist_names]])</f>
        <v>Paramore</v>
      </c>
      <c r="V3234" t="str">
        <f>IFERROR(MID(spotify_top_songs_audio_features[[#This Row],[artist_names]],SEARCH(",",spotify_top_songs_audio_features[[#This Row],[artist_names]])+2,99),"")</f>
        <v/>
      </c>
      <c r="W3234" t="str">
        <f>spotify_top_songs_audio_features[[#This Row],[source]]</f>
        <v>Fueled By Ramen</v>
      </c>
      <c r="X3234" s="1">
        <f>spotify_top_songs_audio_features[[#This Row],[streams]]</f>
        <v>27508768</v>
      </c>
      <c r="Y3234" t="str">
        <f>IF(Tabela2[[#This Row],[feat]]="","","Feat")</f>
        <v/>
      </c>
      <c r="Z3234" s="17" t="str">
        <f>CONCATENATE(INT(spotify_top_songs_audio_features[[#This Row],[duration_ms]]/(60*1000)),":",MOD(INT(spotify_top_songs_audio_features[[#This Row],[duration_ms]]/1000),60))</f>
        <v>3:2</v>
      </c>
      <c r="AA32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234" t="str">
        <f>spotify_top_songs_audio_features[[#This Row],[track_name]]</f>
        <v>Hard Times</v>
      </c>
    </row>
    <row r="3235" spans="1:28" x14ac:dyDescent="0.25">
      <c r="A3235" t="s">
        <v>17285</v>
      </c>
      <c r="B3235" t="s">
        <v>17286</v>
      </c>
      <c r="C3235" t="s">
        <v>17287</v>
      </c>
      <c r="D3235" t="s">
        <v>53</v>
      </c>
      <c r="E3235" t="s">
        <v>469</v>
      </c>
      <c r="F3235" t="s">
        <v>32</v>
      </c>
      <c r="G3235" t="s">
        <v>25</v>
      </c>
      <c r="H3235">
        <v>747</v>
      </c>
      <c r="I3235">
        <v>812</v>
      </c>
      <c r="J3235">
        <v>111</v>
      </c>
      <c r="K3235" t="s">
        <v>8530</v>
      </c>
      <c r="L3235">
        <v>131</v>
      </c>
      <c r="M3235">
        <v>174</v>
      </c>
      <c r="N3235">
        <v>884</v>
      </c>
      <c r="O3235">
        <v>-4274</v>
      </c>
      <c r="P3235">
        <v>180062</v>
      </c>
      <c r="Q3235">
        <v>330478</v>
      </c>
      <c r="R3235">
        <v>5</v>
      </c>
      <c r="S3235">
        <v>27501725</v>
      </c>
      <c r="U3235" t="str">
        <f>IFERROR(LEFT(spotify_top_songs_audio_features[[#This Row],[artist_names]],SEARCH(",",spotify_top_songs_audio_features[[#This Row],[artist_names]])-1),spotify_top_songs_audio_features[[#This Row],[artist_names]])</f>
        <v>Boza</v>
      </c>
      <c r="V3235" t="str">
        <f>IFERROR(MID(spotify_top_songs_audio_features[[#This Row],[artist_names]],SEARCH(",",spotify_top_songs_audio_features[[#This Row],[artist_names]])+2,99),"")</f>
        <v>Lunay, Lenny Tavárez, Juhn, Beéle</v>
      </c>
      <c r="W3235" t="str">
        <f>spotify_top_songs_audio_features[[#This Row],[source]]</f>
        <v>Sony Music Latin</v>
      </c>
      <c r="X3235" s="1">
        <f>spotify_top_songs_audio_features[[#This Row],[streams]]</f>
        <v>27501725</v>
      </c>
      <c r="Y3235" t="str">
        <f>IF(Tabela2[[#This Row],[feat]]="","","Feat")</f>
        <v>Feat</v>
      </c>
      <c r="Z3235" s="17" t="str">
        <f>CONCATENATE(INT(spotify_top_songs_audio_features[[#This Row],[duration_ms]]/(60*1000)),":",MOD(INT(spotify_top_songs_audio_features[[#This Row],[duration_ms]]/1000),60))</f>
        <v>5:30</v>
      </c>
      <c r="AA32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235" t="str">
        <f>spotify_top_songs_audio_features[[#This Row],[track_name]]</f>
        <v>Ella - Remix</v>
      </c>
    </row>
    <row r="3236" spans="1:28" x14ac:dyDescent="0.25">
      <c r="A3236" t="s">
        <v>10498</v>
      </c>
      <c r="B3236" t="s">
        <v>1209</v>
      </c>
      <c r="C3236" t="s">
        <v>5089</v>
      </c>
      <c r="D3236" t="s">
        <v>1211</v>
      </c>
      <c r="E3236" t="s">
        <v>142</v>
      </c>
      <c r="F3236" t="s">
        <v>24</v>
      </c>
      <c r="G3236" t="s">
        <v>25</v>
      </c>
      <c r="H3236">
        <v>597</v>
      </c>
      <c r="I3236">
        <v>615</v>
      </c>
      <c r="J3236">
        <v>421</v>
      </c>
      <c r="K3236" t="s">
        <v>6317</v>
      </c>
      <c r="L3236">
        <v>0</v>
      </c>
      <c r="M3236">
        <v>378</v>
      </c>
      <c r="N3236">
        <v>467</v>
      </c>
      <c r="O3236">
        <v>-6346</v>
      </c>
      <c r="P3236">
        <v>160014</v>
      </c>
      <c r="Q3236">
        <v>227527</v>
      </c>
      <c r="R3236">
        <v>3</v>
      </c>
      <c r="S3236">
        <v>27488187</v>
      </c>
      <c r="U323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236" t="str">
        <f>IFERROR(MID(spotify_top_songs_audio_features[[#This Row],[artist_names]],SEARCH(",",spotify_top_songs_audio_features[[#This Row],[artist_names]])+2,99),"")</f>
        <v/>
      </c>
      <c r="W3236" t="str">
        <f>spotify_top_songs_audio_features[[#This Row],[source]]</f>
        <v>Grade A Productions/Interscope Records</v>
      </c>
      <c r="X3236" s="1">
        <f>spotify_top_songs_audio_features[[#This Row],[streams]]</f>
        <v>27488187</v>
      </c>
      <c r="Y3236" t="str">
        <f>IF(Tabela2[[#This Row],[feat]]="","","Feat")</f>
        <v/>
      </c>
      <c r="Z3236" s="17" t="str">
        <f>CONCATENATE(INT(spotify_top_songs_audio_features[[#This Row],[duration_ms]]/(60*1000)),":",MOD(INT(spotify_top_songs_audio_features[[#This Row],[duration_ms]]/1000),60))</f>
        <v>3:47</v>
      </c>
      <c r="AA32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236" t="str">
        <f>spotify_top_songs_audio_features[[#This Row],[track_name]]</f>
        <v>Cigarettes</v>
      </c>
    </row>
    <row r="3237" spans="1:28" x14ac:dyDescent="0.25">
      <c r="A3237" t="s">
        <v>14453</v>
      </c>
      <c r="B3237" t="s">
        <v>383</v>
      </c>
      <c r="C3237" t="s">
        <v>14454</v>
      </c>
      <c r="D3237" t="s">
        <v>385</v>
      </c>
      <c r="E3237" t="s">
        <v>23</v>
      </c>
      <c r="F3237" t="s">
        <v>24</v>
      </c>
      <c r="G3237" t="s">
        <v>25</v>
      </c>
      <c r="H3237">
        <v>616</v>
      </c>
      <c r="I3237">
        <v>684</v>
      </c>
      <c r="J3237">
        <v>311</v>
      </c>
      <c r="K3237" t="s">
        <v>2371</v>
      </c>
      <c r="L3237">
        <v>0</v>
      </c>
      <c r="M3237">
        <v>376</v>
      </c>
      <c r="N3237">
        <v>312</v>
      </c>
      <c r="O3237">
        <v>-6032</v>
      </c>
      <c r="P3237">
        <v>179503</v>
      </c>
      <c r="Q3237">
        <v>309638</v>
      </c>
      <c r="R3237">
        <v>3</v>
      </c>
      <c r="S3237">
        <v>27454305</v>
      </c>
      <c r="U3237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3237" t="str">
        <f>IFERROR(MID(spotify_top_songs_audio_features[[#This Row],[artist_names]],SEARCH(",",spotify_top_songs_audio_features[[#This Row],[artist_names]])+2,99),"")</f>
        <v/>
      </c>
      <c r="W3237" t="str">
        <f>spotify_top_songs_audio_features[[#This Row],[source]]</f>
        <v>Aftermath</v>
      </c>
      <c r="X3237" s="1">
        <f>spotify_top_songs_audio_features[[#This Row],[streams]]</f>
        <v>27454305</v>
      </c>
      <c r="Y3237" t="str">
        <f>IF(Tabela2[[#This Row],[feat]]="","","Feat")</f>
        <v/>
      </c>
      <c r="Z3237" s="17" t="str">
        <f>CONCATENATE(INT(spotify_top_songs_audio_features[[#This Row],[duration_ms]]/(60*1000)),":",MOD(INT(spotify_top_songs_audio_features[[#This Row],[duration_ms]]/1000),60))</f>
        <v>5:9</v>
      </c>
      <c r="AA32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37" t="str">
        <f>spotify_top_songs_audio_features[[#This Row],[track_name]]</f>
        <v>Stepping Stone</v>
      </c>
    </row>
    <row r="3238" spans="1:28" x14ac:dyDescent="0.25">
      <c r="A3238" t="s">
        <v>12805</v>
      </c>
      <c r="B3238" t="s">
        <v>2836</v>
      </c>
      <c r="C3238" t="s">
        <v>7122</v>
      </c>
      <c r="D3238" t="s">
        <v>2838</v>
      </c>
      <c r="E3238" t="s">
        <v>31</v>
      </c>
      <c r="F3238" t="s">
        <v>24</v>
      </c>
      <c r="G3238" t="s">
        <v>25</v>
      </c>
      <c r="H3238">
        <v>796</v>
      </c>
      <c r="I3238">
        <v>687</v>
      </c>
      <c r="J3238">
        <v>357</v>
      </c>
      <c r="K3238" t="s">
        <v>12806</v>
      </c>
      <c r="L3238">
        <v>443</v>
      </c>
      <c r="M3238">
        <v>118</v>
      </c>
      <c r="N3238">
        <v>222</v>
      </c>
      <c r="O3238">
        <v>-7855</v>
      </c>
      <c r="P3238">
        <v>153959</v>
      </c>
      <c r="Q3238">
        <v>196230</v>
      </c>
      <c r="R3238">
        <v>4</v>
      </c>
      <c r="S3238">
        <v>27432470</v>
      </c>
      <c r="U3238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3238" t="str">
        <f>IFERROR(MID(spotify_top_songs_audio_features[[#This Row],[artist_names]],SEARCH(",",spotify_top_songs_audio_features[[#This Row],[artist_names]])+2,99),"")</f>
        <v/>
      </c>
      <c r="W3238" t="str">
        <f>spotify_top_songs_audio_features[[#This Row],[source]]</f>
        <v>Four Music Local</v>
      </c>
      <c r="X3238" s="1">
        <f>spotify_top_songs_audio_features[[#This Row],[streams]]</f>
        <v>27432470</v>
      </c>
      <c r="Y3238" t="str">
        <f>IF(Tabela2[[#This Row],[feat]]="","","Feat")</f>
        <v/>
      </c>
      <c r="Z3238" s="17" t="str">
        <f>CONCATENATE(INT(spotify_top_songs_audio_features[[#This Row],[duration_ms]]/(60*1000)),":",MOD(INT(spotify_top_songs_audio_features[[#This Row],[duration_ms]]/1000),60))</f>
        <v>3:16</v>
      </c>
      <c r="AA32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38" t="str">
        <f>spotify_top_songs_audio_features[[#This Row],[track_name]]</f>
        <v>Bläulich</v>
      </c>
    </row>
    <row r="3239" spans="1:28" x14ac:dyDescent="0.25">
      <c r="A3239" t="s">
        <v>6893</v>
      </c>
      <c r="B3239" t="s">
        <v>6894</v>
      </c>
      <c r="C3239" t="s">
        <v>6895</v>
      </c>
      <c r="D3239" t="s">
        <v>6896</v>
      </c>
      <c r="E3239" t="s">
        <v>86</v>
      </c>
      <c r="F3239" t="s">
        <v>32</v>
      </c>
      <c r="G3239" t="s">
        <v>25</v>
      </c>
      <c r="H3239">
        <v>847</v>
      </c>
      <c r="I3239">
        <v>814</v>
      </c>
      <c r="J3239">
        <v>152</v>
      </c>
      <c r="K3239" t="s">
        <v>6897</v>
      </c>
      <c r="L3239">
        <v>507</v>
      </c>
      <c r="M3239">
        <v>948</v>
      </c>
      <c r="N3239">
        <v>711</v>
      </c>
      <c r="O3239">
        <v>-4668</v>
      </c>
      <c r="P3239">
        <v>140057</v>
      </c>
      <c r="Q3239">
        <v>172359</v>
      </c>
      <c r="R3239">
        <v>4</v>
      </c>
      <c r="S3239">
        <v>27431208</v>
      </c>
      <c r="U3239" t="str">
        <f>IFERROR(LEFT(spotify_top_songs_audio_features[[#This Row],[artist_names]],SEARCH(",",spotify_top_songs_audio_features[[#This Row],[artist_names]])-1),spotify_top_songs_audio_features[[#This Row],[artist_names]])</f>
        <v>ITZY</v>
      </c>
      <c r="V3239" t="str">
        <f>IFERROR(MID(spotify_top_songs_audio_features[[#This Row],[artist_names]],SEARCH(",",spotify_top_songs_audio_features[[#This Row],[artist_names]])+2,99),"")</f>
        <v/>
      </c>
      <c r="W3239" t="str">
        <f>spotify_top_songs_audio_features[[#This Row],[source]]</f>
        <v>Republic Records - ITZY</v>
      </c>
      <c r="X3239" s="1">
        <f>spotify_top_songs_audio_features[[#This Row],[streams]]</f>
        <v>27431208</v>
      </c>
      <c r="Y3239" t="str">
        <f>IF(Tabela2[[#This Row],[feat]]="","","Feat")</f>
        <v/>
      </c>
      <c r="Z3239" s="17" t="str">
        <f>CONCATENATE(INT(spotify_top_songs_audio_features[[#This Row],[duration_ms]]/(60*1000)),":",MOD(INT(spotify_top_songs_audio_features[[#This Row],[duration_ms]]/1000),60))</f>
        <v>2:52</v>
      </c>
      <c r="AA32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239" t="str">
        <f>spotify_top_songs_audio_features[[#This Row],[track_name]]</f>
        <v>In the morning</v>
      </c>
    </row>
    <row r="3240" spans="1:28" x14ac:dyDescent="0.25">
      <c r="A3240" t="s">
        <v>536</v>
      </c>
      <c r="B3240" t="s">
        <v>537</v>
      </c>
      <c r="C3240" t="s">
        <v>538</v>
      </c>
      <c r="D3240" t="s">
        <v>436</v>
      </c>
      <c r="E3240" t="s">
        <v>23</v>
      </c>
      <c r="F3240" t="s">
        <v>32</v>
      </c>
      <c r="G3240" t="s">
        <v>25</v>
      </c>
      <c r="H3240">
        <v>817</v>
      </c>
      <c r="I3240">
        <v>781</v>
      </c>
      <c r="J3240">
        <v>112</v>
      </c>
      <c r="K3240" t="s">
        <v>539</v>
      </c>
      <c r="L3240">
        <v>5.2099999999999998E-4</v>
      </c>
      <c r="M3240">
        <v>123</v>
      </c>
      <c r="N3240">
        <v>359</v>
      </c>
      <c r="O3240">
        <v>-4178</v>
      </c>
      <c r="P3240">
        <v>1040</v>
      </c>
      <c r="Q3240">
        <v>216707</v>
      </c>
      <c r="R3240">
        <v>3</v>
      </c>
      <c r="S3240">
        <v>27419873</v>
      </c>
      <c r="U3240" t="str">
        <f>IFERROR(LEFT(spotify_top_songs_audio_features[[#This Row],[artist_names]],SEARCH(",",spotify_top_songs_audio_features[[#This Row],[artist_names]])-1),spotify_top_songs_audio_features[[#This Row],[artist_names]])</f>
        <v>Stormzy</v>
      </c>
      <c r="V3240" t="str">
        <f>IFERROR(MID(spotify_top_songs_audio_features[[#This Row],[artist_names]],SEARCH(",",spotify_top_songs_audio_features[[#This Row],[artist_names]])+2,99),"")</f>
        <v>Burna Boy, Ed Sheeran</v>
      </c>
      <c r="W3240" t="str">
        <f>spotify_top_songs_audio_features[[#This Row],[source]]</f>
        <v>Atlantic Records UK</v>
      </c>
      <c r="X3240" s="1">
        <f>spotify_top_songs_audio_features[[#This Row],[streams]]</f>
        <v>27419873</v>
      </c>
      <c r="Y3240" t="str">
        <f>IF(Tabela2[[#This Row],[feat]]="","","Feat")</f>
        <v>Feat</v>
      </c>
      <c r="Z3240" s="17" t="str">
        <f>CONCATENATE(INT(spotify_top_songs_audio_features[[#This Row],[duration_ms]]/(60*1000)),":",MOD(INT(spotify_top_songs_audio_features[[#This Row],[duration_ms]]/1000),60))</f>
        <v>3:36</v>
      </c>
      <c r="AA32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40" t="str">
        <f>spotify_top_songs_audio_features[[#This Row],[track_name]]</f>
        <v>Own It (feat. Ed Sheeran &amp; Burna Boy)</v>
      </c>
    </row>
    <row r="3241" spans="1:28" x14ac:dyDescent="0.25">
      <c r="A3241" t="s">
        <v>9248</v>
      </c>
      <c r="B3241" t="s">
        <v>9249</v>
      </c>
      <c r="C3241" t="s">
        <v>9250</v>
      </c>
      <c r="D3241" t="s">
        <v>9251</v>
      </c>
      <c r="E3241" t="s">
        <v>142</v>
      </c>
      <c r="F3241" t="s">
        <v>24</v>
      </c>
      <c r="G3241" t="s">
        <v>25</v>
      </c>
      <c r="H3241">
        <v>912</v>
      </c>
      <c r="I3241">
        <v>507</v>
      </c>
      <c r="J3241">
        <v>587</v>
      </c>
      <c r="K3241" t="s">
        <v>3115</v>
      </c>
      <c r="L3241">
        <v>0</v>
      </c>
      <c r="M3241">
        <v>167</v>
      </c>
      <c r="N3241">
        <v>725</v>
      </c>
      <c r="O3241">
        <v>-11952</v>
      </c>
      <c r="P3241">
        <v>134978</v>
      </c>
      <c r="Q3241">
        <v>115556</v>
      </c>
      <c r="R3241">
        <v>3</v>
      </c>
      <c r="S3241">
        <v>27419781</v>
      </c>
      <c r="U3241" t="str">
        <f>IFERROR(LEFT(spotify_top_songs_audio_features[[#This Row],[artist_names]],SEARCH(",",spotify_top_songs_audio_features[[#This Row],[artist_names]])-1),spotify_top_songs_audio_features[[#This Row],[artist_names]])</f>
        <v>Baby Tate</v>
      </c>
      <c r="V3241" t="str">
        <f>IFERROR(MID(spotify_top_songs_audio_features[[#This Row],[artist_names]],SEARCH(",",spotify_top_songs_audio_features[[#This Row],[artist_names]])+2,99),"")</f>
        <v/>
      </c>
      <c r="W3241" t="str">
        <f>spotify_top_songs_audio_features[[#This Row],[source]]</f>
        <v>Yung Baby Tate</v>
      </c>
      <c r="X3241" s="1">
        <f>spotify_top_songs_audio_features[[#This Row],[streams]]</f>
        <v>27419781</v>
      </c>
      <c r="Y3241" t="str">
        <f>IF(Tabela2[[#This Row],[feat]]="","","Feat")</f>
        <v/>
      </c>
      <c r="Z3241" s="17" t="str">
        <f>CONCATENATE(INT(spotify_top_songs_audio_features[[#This Row],[duration_ms]]/(60*1000)),":",MOD(INT(spotify_top_songs_audio_features[[#This Row],[duration_ms]]/1000),60))</f>
        <v>1:55</v>
      </c>
      <c r="AA32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241" t="str">
        <f>spotify_top_songs_audio_features[[#This Row],[track_name]]</f>
        <v>Hey, Mickey!</v>
      </c>
    </row>
    <row r="3242" spans="1:28" x14ac:dyDescent="0.25">
      <c r="A3242" t="s">
        <v>8609</v>
      </c>
      <c r="B3242" t="s">
        <v>8610</v>
      </c>
      <c r="C3242" t="s">
        <v>8611</v>
      </c>
      <c r="D3242" t="s">
        <v>8612</v>
      </c>
      <c r="E3242" t="s">
        <v>70</v>
      </c>
      <c r="F3242" t="s">
        <v>24</v>
      </c>
      <c r="G3242" t="s">
        <v>25</v>
      </c>
      <c r="H3242">
        <v>771</v>
      </c>
      <c r="I3242">
        <v>88</v>
      </c>
      <c r="J3242">
        <v>857</v>
      </c>
      <c r="K3242" t="s">
        <v>2483</v>
      </c>
      <c r="L3242">
        <v>1.4100000000000001E-4</v>
      </c>
      <c r="M3242">
        <v>167</v>
      </c>
      <c r="N3242">
        <v>347</v>
      </c>
      <c r="O3242">
        <v>-4091</v>
      </c>
      <c r="P3242">
        <v>137018</v>
      </c>
      <c r="Q3242">
        <v>200387</v>
      </c>
      <c r="R3242">
        <v>3</v>
      </c>
      <c r="S3242">
        <v>27399410</v>
      </c>
      <c r="U3242" t="str">
        <f>IFERROR(LEFT(spotify_top_songs_audio_features[[#This Row],[artist_names]],SEARCH(",",spotify_top_songs_audio_features[[#This Row],[artist_names]])-1),spotify_top_songs_audio_features[[#This Row],[artist_names]])</f>
        <v>SEVENTEEN</v>
      </c>
      <c r="V3242" t="str">
        <f>IFERROR(MID(spotify_top_songs_audio_features[[#This Row],[artist_names]],SEARCH(",",spotify_top_songs_audio_features[[#This Row],[artist_names]])+2,99),"")</f>
        <v/>
      </c>
      <c r="W3242" t="str">
        <f>spotify_top_songs_audio_features[[#This Row],[source]]</f>
        <v>PLEDIS Entertainment</v>
      </c>
      <c r="X3242" s="1">
        <f>spotify_top_songs_audio_features[[#This Row],[streams]]</f>
        <v>27399410</v>
      </c>
      <c r="Y3242" t="str">
        <f>IF(Tabela2[[#This Row],[feat]]="","","Feat")</f>
        <v/>
      </c>
      <c r="Z3242" s="17" t="str">
        <f>CONCATENATE(INT(spotify_top_songs_audio_features[[#This Row],[duration_ms]]/(60*1000)),":",MOD(INT(spotify_top_songs_audio_features[[#This Row],[duration_ms]]/1000),60))</f>
        <v>3:20</v>
      </c>
      <c r="AA32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242" t="str">
        <f>spotify_top_songs_audio_features[[#This Row],[track_name]]</f>
        <v>Super</v>
      </c>
    </row>
    <row r="3243" spans="1:28" x14ac:dyDescent="0.25">
      <c r="A3243" t="s">
        <v>13037</v>
      </c>
      <c r="B3243" t="s">
        <v>13038</v>
      </c>
      <c r="C3243" t="s">
        <v>13039</v>
      </c>
      <c r="D3243" t="s">
        <v>989</v>
      </c>
      <c r="E3243" t="s">
        <v>86</v>
      </c>
      <c r="F3243" t="s">
        <v>32</v>
      </c>
      <c r="G3243" t="s">
        <v>25</v>
      </c>
      <c r="H3243">
        <v>667</v>
      </c>
      <c r="I3243">
        <v>899</v>
      </c>
      <c r="J3243">
        <v>322</v>
      </c>
      <c r="K3243" t="s">
        <v>424</v>
      </c>
      <c r="L3243">
        <v>1.8400000000000001E-3</v>
      </c>
      <c r="M3243">
        <v>332</v>
      </c>
      <c r="N3243">
        <v>835</v>
      </c>
      <c r="O3243">
        <v>-4402</v>
      </c>
      <c r="P3243">
        <v>147962</v>
      </c>
      <c r="Q3243">
        <v>239928</v>
      </c>
      <c r="R3243">
        <v>5</v>
      </c>
      <c r="S3243">
        <v>27387336</v>
      </c>
      <c r="U3243" t="str">
        <f>IFERROR(LEFT(spotify_top_songs_audio_features[[#This Row],[artist_names]],SEARCH(",",spotify_top_songs_audio_features[[#This Row],[artist_names]])-1),spotify_top_songs_audio_features[[#This Row],[artist_names]])</f>
        <v>João Gomes</v>
      </c>
      <c r="V3243" t="str">
        <f>IFERROR(MID(spotify_top_songs_audio_features[[#This Row],[artist_names]],SEARCH(",",spotify_top_songs_audio_features[[#This Row],[artist_names]])+2,99),"")</f>
        <v>Vitor Fernandes</v>
      </c>
      <c r="W3243" t="str">
        <f>spotify_top_songs_audio_features[[#This Row],[source]]</f>
        <v>JG Shows</v>
      </c>
      <c r="X3243" s="1">
        <f>spotify_top_songs_audio_features[[#This Row],[streams]]</f>
        <v>27387336</v>
      </c>
      <c r="Y3243" t="str">
        <f>IF(Tabela2[[#This Row],[feat]]="","","Feat")</f>
        <v>Feat</v>
      </c>
      <c r="Z3243" s="17" t="str">
        <f>CONCATENATE(INT(spotify_top_songs_audio_features[[#This Row],[duration_ms]]/(60*1000)),":",MOD(INT(spotify_top_songs_audio_features[[#This Row],[duration_ms]]/1000),60))</f>
        <v>3:59</v>
      </c>
      <c r="AA32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243" t="str">
        <f>spotify_top_songs_audio_features[[#This Row],[track_name]]</f>
        <v>Se For Amor</v>
      </c>
    </row>
    <row r="3244" spans="1:28" x14ac:dyDescent="0.25">
      <c r="A3244" t="s">
        <v>15914</v>
      </c>
      <c r="B3244" t="s">
        <v>2175</v>
      </c>
      <c r="C3244" t="s">
        <v>15915</v>
      </c>
      <c r="D3244" t="s">
        <v>1101</v>
      </c>
      <c r="E3244" t="s">
        <v>177</v>
      </c>
      <c r="F3244" t="s">
        <v>32</v>
      </c>
      <c r="G3244" t="s">
        <v>25</v>
      </c>
      <c r="H3244">
        <v>577</v>
      </c>
      <c r="I3244">
        <v>741</v>
      </c>
      <c r="J3244">
        <v>501</v>
      </c>
      <c r="K3244" t="s">
        <v>531</v>
      </c>
      <c r="L3244">
        <v>0</v>
      </c>
      <c r="M3244">
        <v>142</v>
      </c>
      <c r="N3244">
        <v>581</v>
      </c>
      <c r="O3244">
        <v>-383</v>
      </c>
      <c r="P3244">
        <v>128081</v>
      </c>
      <c r="Q3244">
        <v>230613</v>
      </c>
      <c r="R3244">
        <v>3</v>
      </c>
      <c r="S3244">
        <v>27383432</v>
      </c>
      <c r="U3244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3244" t="str">
        <f>IFERROR(MID(spotify_top_songs_audio_features[[#This Row],[artist_names]],SEARCH(",",spotify_top_songs_audio_features[[#This Row],[artist_names]])+2,99),"")</f>
        <v/>
      </c>
      <c r="W3244" t="str">
        <f>spotify_top_songs_audio_features[[#This Row],[source]]</f>
        <v>Universal Music AB</v>
      </c>
      <c r="X3244" s="1">
        <f>spotify_top_songs_audio_features[[#This Row],[streams]]</f>
        <v>27383432</v>
      </c>
      <c r="Y3244" t="str">
        <f>IF(Tabela2[[#This Row],[feat]]="","","Feat")</f>
        <v/>
      </c>
      <c r="Z3244" s="17" t="str">
        <f>CONCATENATE(INT(spotify_top_songs_audio_features[[#This Row],[duration_ms]]/(60*1000)),":",MOD(INT(spotify_top_songs_audio_features[[#This Row],[duration_ms]]/1000),60))</f>
        <v>3:50</v>
      </c>
      <c r="AA32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244" t="str">
        <f>spotify_top_songs_audio_features[[#This Row],[track_name]]</f>
        <v>Waiting For Love</v>
      </c>
    </row>
    <row r="3245" spans="1:28" x14ac:dyDescent="0.25">
      <c r="A3245" t="s">
        <v>7975</v>
      </c>
      <c r="B3245" t="s">
        <v>4716</v>
      </c>
      <c r="C3245" t="s">
        <v>7976</v>
      </c>
      <c r="D3245" t="s">
        <v>7977</v>
      </c>
      <c r="E3245" t="s">
        <v>70</v>
      </c>
      <c r="F3245" t="s">
        <v>32</v>
      </c>
      <c r="G3245" t="s">
        <v>25</v>
      </c>
      <c r="H3245">
        <v>417</v>
      </c>
      <c r="I3245">
        <v>551</v>
      </c>
      <c r="J3245">
        <v>174</v>
      </c>
      <c r="K3245" t="s">
        <v>3642</v>
      </c>
      <c r="L3245">
        <v>166</v>
      </c>
      <c r="M3245">
        <v>907</v>
      </c>
      <c r="N3245">
        <v>444</v>
      </c>
      <c r="O3245">
        <v>-6456</v>
      </c>
      <c r="P3245">
        <v>87614</v>
      </c>
      <c r="Q3245">
        <v>174568</v>
      </c>
      <c r="R3245">
        <v>5</v>
      </c>
      <c r="S3245">
        <v>27379233</v>
      </c>
      <c r="U3245" t="str">
        <f>IFERROR(LEFT(spotify_top_songs_audio_features[[#This Row],[artist_names]],SEARCH(",",spotify_top_songs_audio_features[[#This Row],[artist_names]])-1),spotify_top_songs_audio_features[[#This Row],[artist_names]])</f>
        <v>Labrinth</v>
      </c>
      <c r="V3245" t="str">
        <f>IFERROR(MID(spotify_top_songs_audio_features[[#This Row],[artist_names]],SEARCH(",",spotify_top_songs_audio_features[[#This Row],[artist_names]])+2,99),"")</f>
        <v/>
      </c>
      <c r="W3245" t="str">
        <f>spotify_top_songs_audio_features[[#This Row],[source]]</f>
        <v>Masterworks</v>
      </c>
      <c r="X3245" s="1">
        <f>spotify_top_songs_audio_features[[#This Row],[streams]]</f>
        <v>27379233</v>
      </c>
      <c r="Y3245" t="str">
        <f>IF(Tabela2[[#This Row],[feat]]="","","Feat")</f>
        <v/>
      </c>
      <c r="Z3245" s="17" t="str">
        <f>CONCATENATE(INT(spotify_top_songs_audio_features[[#This Row],[duration_ms]]/(60*1000)),":",MOD(INT(spotify_top_songs_audio_features[[#This Row],[duration_ms]]/1000),60))</f>
        <v>2:54</v>
      </c>
      <c r="AA32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245" t="str">
        <f>spotify_top_songs_audio_features[[#This Row],[track_name]]</f>
        <v>When I R.I.P.</v>
      </c>
    </row>
    <row r="3246" spans="1:28" x14ac:dyDescent="0.25">
      <c r="A3246" t="s">
        <v>8689</v>
      </c>
      <c r="B3246" t="s">
        <v>8690</v>
      </c>
      <c r="C3246" t="s">
        <v>8691</v>
      </c>
      <c r="D3246" t="s">
        <v>8692</v>
      </c>
      <c r="E3246" t="s">
        <v>177</v>
      </c>
      <c r="F3246" t="s">
        <v>24</v>
      </c>
      <c r="G3246" t="s">
        <v>25</v>
      </c>
      <c r="H3246">
        <v>76</v>
      </c>
      <c r="I3246">
        <v>646</v>
      </c>
      <c r="J3246">
        <v>68</v>
      </c>
      <c r="K3246" t="s">
        <v>4795</v>
      </c>
      <c r="L3246">
        <v>109</v>
      </c>
      <c r="M3246">
        <v>254</v>
      </c>
      <c r="N3246">
        <v>576</v>
      </c>
      <c r="O3246">
        <v>-5009</v>
      </c>
      <c r="P3246">
        <v>97917</v>
      </c>
      <c r="Q3246">
        <v>252040</v>
      </c>
      <c r="R3246">
        <v>3</v>
      </c>
      <c r="S3246">
        <v>27374075</v>
      </c>
      <c r="U3246" t="str">
        <f>IFERROR(LEFT(spotify_top_songs_audio_features[[#This Row],[artist_names]],SEARCH(",",spotify_top_songs_audio_features[[#This Row],[artist_names]])-1),spotify_top_songs_audio_features[[#This Row],[artist_names]])</f>
        <v>Gaby Music</v>
      </c>
      <c r="V3246" t="str">
        <f>IFERROR(MID(spotify_top_songs_audio_features[[#This Row],[artist_names]],SEARCH(",",spotify_top_songs_audio_features[[#This Row],[artist_names]])+2,99),"")</f>
        <v>Lunay, Luar La L</v>
      </c>
      <c r="W3246" t="str">
        <f>spotify_top_songs_audio_features[[#This Row],[source]]</f>
        <v>Universal Music Latino / Gaby Music, Inc.</v>
      </c>
      <c r="X3246" s="1">
        <f>spotify_top_songs_audio_features[[#This Row],[streams]]</f>
        <v>27374075</v>
      </c>
      <c r="Y3246" t="str">
        <f>IF(Tabela2[[#This Row],[feat]]="","","Feat")</f>
        <v>Feat</v>
      </c>
      <c r="Z3246" s="17" t="str">
        <f>CONCATENATE(INT(spotify_top_songs_audio_features[[#This Row],[duration_ms]]/(60*1000)),":",MOD(INT(spotify_top_songs_audio_features[[#This Row],[duration_ms]]/1000),60))</f>
        <v>4:12</v>
      </c>
      <c r="AA32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246" t="str">
        <f>spotify_top_songs_audio_features[[#This Row],[track_name]]</f>
        <v>No Te Quieren Conmigo</v>
      </c>
    </row>
    <row r="3247" spans="1:28" x14ac:dyDescent="0.25">
      <c r="A3247" t="s">
        <v>14094</v>
      </c>
      <c r="B3247" t="s">
        <v>185</v>
      </c>
      <c r="C3247" t="s">
        <v>14095</v>
      </c>
      <c r="D3247" t="s">
        <v>187</v>
      </c>
      <c r="E3247" t="s">
        <v>97</v>
      </c>
      <c r="F3247" t="s">
        <v>32</v>
      </c>
      <c r="G3247" t="s">
        <v>25</v>
      </c>
      <c r="H3247">
        <v>722</v>
      </c>
      <c r="I3247">
        <v>757</v>
      </c>
      <c r="J3247">
        <v>132</v>
      </c>
      <c r="K3247" t="s">
        <v>1685</v>
      </c>
      <c r="L3247">
        <v>6.3199999999999997E-4</v>
      </c>
      <c r="M3247">
        <v>126</v>
      </c>
      <c r="N3247">
        <v>721</v>
      </c>
      <c r="O3247">
        <v>-6207</v>
      </c>
      <c r="P3247">
        <v>140094</v>
      </c>
      <c r="Q3247">
        <v>185815</v>
      </c>
      <c r="R3247">
        <v>4</v>
      </c>
      <c r="S3247">
        <v>27366774</v>
      </c>
      <c r="U3247" t="str">
        <f>IFERROR(LEFT(spotify_top_songs_audio_features[[#This Row],[artist_names]],SEARCH(",",spotify_top_songs_audio_features[[#This Row],[artist_names]])-1),spotify_top_songs_audio_features[[#This Row],[artist_names]])</f>
        <v>Katy Perry</v>
      </c>
      <c r="V3247" t="str">
        <f>IFERROR(MID(spotify_top_songs_audio_features[[#This Row],[artist_names]],SEARCH(",",spotify_top_songs_audio_features[[#This Row],[artist_names]])+2,99),"")</f>
        <v/>
      </c>
      <c r="W3247" t="str">
        <f>spotify_top_songs_audio_features[[#This Row],[source]]</f>
        <v>Capitol Records</v>
      </c>
      <c r="X3247" s="1">
        <f>spotify_top_songs_audio_features[[#This Row],[streams]]</f>
        <v>27366774</v>
      </c>
      <c r="Y3247" t="str">
        <f>IF(Tabela2[[#This Row],[feat]]="","","Feat")</f>
        <v/>
      </c>
      <c r="Z3247" s="17" t="str">
        <f>CONCATENATE(INT(spotify_top_songs_audio_features[[#This Row],[duration_ms]]/(60*1000)),":",MOD(INT(spotify_top_songs_audio_features[[#This Row],[duration_ms]]/1000),60))</f>
        <v>3:5</v>
      </c>
      <c r="AA32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47" t="str">
        <f>spotify_top_songs_audio_features[[#This Row],[track_name]]</f>
        <v>Harleys In Hawaii</v>
      </c>
    </row>
    <row r="3248" spans="1:28" x14ac:dyDescent="0.25">
      <c r="A3248" t="s">
        <v>10893</v>
      </c>
      <c r="B3248" t="s">
        <v>112</v>
      </c>
      <c r="C3248" t="s">
        <v>10894</v>
      </c>
      <c r="D3248" t="s">
        <v>112</v>
      </c>
      <c r="E3248" t="s">
        <v>58</v>
      </c>
      <c r="F3248" t="s">
        <v>24</v>
      </c>
      <c r="G3248" t="s">
        <v>25</v>
      </c>
      <c r="H3248">
        <v>575</v>
      </c>
      <c r="I3248">
        <v>435</v>
      </c>
      <c r="J3248">
        <v>311</v>
      </c>
      <c r="K3248" t="s">
        <v>3380</v>
      </c>
      <c r="L3248">
        <v>5.3800000000000002E-3</v>
      </c>
      <c r="M3248">
        <v>105</v>
      </c>
      <c r="N3248">
        <v>351</v>
      </c>
      <c r="O3248">
        <v>-8193</v>
      </c>
      <c r="P3248">
        <v>14591</v>
      </c>
      <c r="Q3248">
        <v>229840</v>
      </c>
      <c r="R3248">
        <v>2</v>
      </c>
      <c r="S3248">
        <v>27342800</v>
      </c>
      <c r="U324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248" t="str">
        <f>IFERROR(MID(spotify_top_songs_audio_features[[#This Row],[artist_names]],SEARCH(",",spotify_top_songs_audio_features[[#This Row],[artist_names]])+2,99),"")</f>
        <v/>
      </c>
      <c r="W3248" t="str">
        <f>spotify_top_songs_audio_features[[#This Row],[source]]</f>
        <v>Taylor Swift</v>
      </c>
      <c r="X3248" s="1">
        <f>spotify_top_songs_audio_features[[#This Row],[streams]]</f>
        <v>27342800</v>
      </c>
      <c r="Y3248" t="str">
        <f>IF(Tabela2[[#This Row],[feat]]="","","Feat")</f>
        <v/>
      </c>
      <c r="Z3248" s="17" t="str">
        <f>CONCATENATE(INT(spotify_top_songs_audio_features[[#This Row],[duration_ms]]/(60*1000)),":",MOD(INT(spotify_top_songs_audio_features[[#This Row],[duration_ms]]/1000),60))</f>
        <v>3:49</v>
      </c>
      <c r="AA32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248" t="str">
        <f>spotify_top_songs_audio_features[[#This Row],[track_name]]</f>
        <v>‘tis the damn season</v>
      </c>
    </row>
    <row r="3249" spans="1:28" x14ac:dyDescent="0.25">
      <c r="A3249" t="s">
        <v>16751</v>
      </c>
      <c r="B3249" t="s">
        <v>16752</v>
      </c>
      <c r="C3249" t="s">
        <v>16753</v>
      </c>
      <c r="D3249" t="s">
        <v>48</v>
      </c>
      <c r="E3249" t="s">
        <v>113</v>
      </c>
      <c r="F3249" t="s">
        <v>24</v>
      </c>
      <c r="G3249" t="s">
        <v>1571</v>
      </c>
      <c r="H3249">
        <v>411</v>
      </c>
      <c r="I3249">
        <v>522</v>
      </c>
      <c r="J3249">
        <v>981</v>
      </c>
      <c r="K3249" t="s">
        <v>8140</v>
      </c>
      <c r="L3249">
        <v>0</v>
      </c>
      <c r="M3249">
        <v>398</v>
      </c>
      <c r="N3249">
        <v>382</v>
      </c>
      <c r="O3249">
        <v>-7295</v>
      </c>
      <c r="P3249">
        <v>88332</v>
      </c>
      <c r="Q3249">
        <v>239949</v>
      </c>
      <c r="R3249">
        <v>3</v>
      </c>
      <c r="S3249">
        <v>27305333</v>
      </c>
      <c r="U3249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249" t="str">
        <f>IFERROR(MID(spotify_top_songs_audio_features[[#This Row],[artist_names]],SEARCH(",",spotify_top_songs_audio_features[[#This Row],[artist_names]])+2,99),"")</f>
        <v>The Weeknd</v>
      </c>
      <c r="W3249" t="str">
        <f>spotify_top_songs_audio_features[[#This Row],[source]]</f>
        <v>Republic Records</v>
      </c>
      <c r="X3249" s="1">
        <f>spotify_top_songs_audio_features[[#This Row],[streams]]</f>
        <v>27305333</v>
      </c>
      <c r="Y3249" t="str">
        <f>IF(Tabela2[[#This Row],[feat]]="","","Feat")</f>
        <v>Feat</v>
      </c>
      <c r="Z3249" s="17" t="str">
        <f>CONCATENATE(INT(spotify_top_songs_audio_features[[#This Row],[duration_ms]]/(60*1000)),":",MOD(INT(spotify_top_songs_audio_features[[#This Row],[duration_ms]]/1000),60))</f>
        <v>3:59</v>
      </c>
      <c r="AA32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49" t="str">
        <f>spotify_top_songs_audio_features[[#This Row],[track_name]]</f>
        <v>off the table (with The Weeknd)</v>
      </c>
    </row>
    <row r="3250" spans="1:28" x14ac:dyDescent="0.25">
      <c r="A3250" t="s">
        <v>9756</v>
      </c>
      <c r="B3250" t="s">
        <v>2836</v>
      </c>
      <c r="C3250" t="s">
        <v>9757</v>
      </c>
      <c r="D3250" t="s">
        <v>2838</v>
      </c>
      <c r="E3250" t="s">
        <v>31</v>
      </c>
      <c r="F3250" t="s">
        <v>32</v>
      </c>
      <c r="G3250" t="s">
        <v>25</v>
      </c>
      <c r="H3250">
        <v>811</v>
      </c>
      <c r="I3250">
        <v>645</v>
      </c>
      <c r="J3250">
        <v>104</v>
      </c>
      <c r="K3250" t="s">
        <v>5387</v>
      </c>
      <c r="L3250">
        <v>0</v>
      </c>
      <c r="M3250">
        <v>103</v>
      </c>
      <c r="N3250">
        <v>474</v>
      </c>
      <c r="O3250">
        <v>-8008</v>
      </c>
      <c r="P3250">
        <v>129967</v>
      </c>
      <c r="Q3250">
        <v>173761</v>
      </c>
      <c r="R3250">
        <v>4</v>
      </c>
      <c r="S3250">
        <v>27296384</v>
      </c>
      <c r="U3250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3250" t="str">
        <f>IFERROR(MID(spotify_top_songs_audio_features[[#This Row],[artist_names]],SEARCH(",",spotify_top_songs_audio_features[[#This Row],[artist_names]])+2,99),"")</f>
        <v/>
      </c>
      <c r="W3250" t="str">
        <f>spotify_top_songs_audio_features[[#This Row],[source]]</f>
        <v>Four Music Local</v>
      </c>
      <c r="X3250" s="1">
        <f>spotify_top_songs_audio_features[[#This Row],[streams]]</f>
        <v>27296384</v>
      </c>
      <c r="Y3250" t="str">
        <f>IF(Tabela2[[#This Row],[feat]]="","","Feat")</f>
        <v/>
      </c>
      <c r="Z3250" s="17" t="str">
        <f>CONCATENATE(INT(spotify_top_songs_audio_features[[#This Row],[duration_ms]]/(60*1000)),":",MOD(INT(spotify_top_songs_audio_features[[#This Row],[duration_ms]]/1000),60))</f>
        <v>2:53</v>
      </c>
      <c r="AA32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50" t="str">
        <f>spotify_top_songs_audio_features[[#This Row],[track_name]]</f>
        <v>Fame</v>
      </c>
    </row>
    <row r="3251" spans="1:28" x14ac:dyDescent="0.25">
      <c r="A3251" t="s">
        <v>17114</v>
      </c>
      <c r="B3251" t="s">
        <v>1849</v>
      </c>
      <c r="C3251" t="s">
        <v>17115</v>
      </c>
      <c r="D3251" t="s">
        <v>1851</v>
      </c>
      <c r="E3251" t="s">
        <v>102</v>
      </c>
      <c r="F3251" t="s">
        <v>32</v>
      </c>
      <c r="G3251" t="s">
        <v>25</v>
      </c>
      <c r="H3251">
        <v>768</v>
      </c>
      <c r="I3251">
        <v>702</v>
      </c>
      <c r="J3251">
        <v>291</v>
      </c>
      <c r="K3251" t="s">
        <v>2272</v>
      </c>
      <c r="L3251">
        <v>0</v>
      </c>
      <c r="M3251">
        <v>105</v>
      </c>
      <c r="N3251">
        <v>768</v>
      </c>
      <c r="O3251">
        <v>-383</v>
      </c>
      <c r="P3251">
        <v>90057</v>
      </c>
      <c r="Q3251">
        <v>112667</v>
      </c>
      <c r="R3251">
        <v>6</v>
      </c>
      <c r="S3251">
        <v>27260317</v>
      </c>
      <c r="U3251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3251" t="str">
        <f>IFERROR(MID(spotify_top_songs_audio_features[[#This Row],[artist_names]],SEARCH(",",spotify_top_songs_audio_features[[#This Row],[artist_names]])+2,99),"")</f>
        <v/>
      </c>
      <c r="W3251" t="str">
        <f>spotify_top_songs_audio_features[[#This Row],[source]]</f>
        <v>Scumgang/TenThousand Projects</v>
      </c>
      <c r="X3251" s="1">
        <f>spotify_top_songs_audio_features[[#This Row],[streams]]</f>
        <v>27260317</v>
      </c>
      <c r="Y3251" t="str">
        <f>IF(Tabela2[[#This Row],[feat]]="","","Feat")</f>
        <v/>
      </c>
      <c r="Z3251" s="17" t="str">
        <f>CONCATENATE(INT(spotify_top_songs_audio_features[[#This Row],[duration_ms]]/(60*1000)),":",MOD(INT(spotify_top_songs_audio_features[[#This Row],[duration_ms]]/1000),60))</f>
        <v>1:52</v>
      </c>
      <c r="AA32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251" t="str">
        <f>spotify_top_songs_audio_features[[#This Row],[track_name]]</f>
        <v>BILLY</v>
      </c>
    </row>
    <row r="3252" spans="1:28" x14ac:dyDescent="0.25">
      <c r="A3252" t="s">
        <v>5158</v>
      </c>
      <c r="B3252" t="s">
        <v>5159</v>
      </c>
      <c r="C3252" t="s">
        <v>5160</v>
      </c>
      <c r="D3252" t="s">
        <v>53</v>
      </c>
      <c r="E3252" t="s">
        <v>31</v>
      </c>
      <c r="F3252" t="s">
        <v>32</v>
      </c>
      <c r="G3252" t="s">
        <v>25</v>
      </c>
      <c r="H3252">
        <v>827</v>
      </c>
      <c r="I3252">
        <v>646</v>
      </c>
      <c r="J3252">
        <v>766</v>
      </c>
      <c r="K3252" t="s">
        <v>5161</v>
      </c>
      <c r="L3252">
        <v>0</v>
      </c>
      <c r="M3252">
        <v>247</v>
      </c>
      <c r="N3252">
        <v>512</v>
      </c>
      <c r="O3252">
        <v>-4727</v>
      </c>
      <c r="P3252">
        <v>92057</v>
      </c>
      <c r="Q3252">
        <v>197840</v>
      </c>
      <c r="R3252">
        <v>9</v>
      </c>
      <c r="S3252">
        <v>27259259</v>
      </c>
      <c r="U3252" t="str">
        <f>IFERROR(LEFT(spotify_top_songs_audio_features[[#This Row],[artist_names]],SEARCH(",",spotify_top_songs_audio_features[[#This Row],[artist_names]])-1),spotify_top_songs_audio_features[[#This Row],[artist_names]])</f>
        <v>Farruko</v>
      </c>
      <c r="V3252" t="str">
        <f>IFERROR(MID(spotify_top_songs_audio_features[[#This Row],[artist_names]],SEARCH(",",spotify_top_songs_audio_features[[#This Row],[artist_names]])+2,99),"")</f>
        <v>Ky-Mani Marley</v>
      </c>
      <c r="W3252" t="str">
        <f>spotify_top_songs_audio_features[[#This Row],[source]]</f>
        <v>Sony Music Latin</v>
      </c>
      <c r="X3252" s="1">
        <f>spotify_top_songs_audio_features[[#This Row],[streams]]</f>
        <v>27259259</v>
      </c>
      <c r="Y3252" t="str">
        <f>IF(Tabela2[[#This Row],[feat]]="","","Feat")</f>
        <v>Feat</v>
      </c>
      <c r="Z3252" s="17" t="str">
        <f>CONCATENATE(INT(spotify_top_songs_audio_features[[#This Row],[duration_ms]]/(60*1000)),":",MOD(INT(spotify_top_songs_audio_features[[#This Row],[duration_ms]]/1000),60))</f>
        <v>3:17</v>
      </c>
      <c r="AA32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52" t="str">
        <f>spotify_top_songs_audio_features[[#This Row],[track_name]]</f>
        <v>Chillax (feat. Ky-Mani Marley)</v>
      </c>
    </row>
    <row r="3253" spans="1:28" x14ac:dyDescent="0.25">
      <c r="A3253" t="s">
        <v>5947</v>
      </c>
      <c r="B3253" t="s">
        <v>5948</v>
      </c>
      <c r="C3253" t="s">
        <v>5949</v>
      </c>
      <c r="D3253" t="s">
        <v>5950</v>
      </c>
      <c r="E3253" t="s">
        <v>23</v>
      </c>
      <c r="F3253" t="s">
        <v>24</v>
      </c>
      <c r="G3253" t="s">
        <v>25</v>
      </c>
      <c r="H3253">
        <v>895</v>
      </c>
      <c r="I3253">
        <v>81</v>
      </c>
      <c r="J3253">
        <v>573</v>
      </c>
      <c r="K3253" t="s">
        <v>221</v>
      </c>
      <c r="L3253">
        <v>238</v>
      </c>
      <c r="M3253">
        <v>331</v>
      </c>
      <c r="N3253">
        <v>762</v>
      </c>
      <c r="O3253">
        <v>-6722</v>
      </c>
      <c r="P3253">
        <v>100999</v>
      </c>
      <c r="Q3253">
        <v>152005</v>
      </c>
      <c r="R3253">
        <v>3</v>
      </c>
      <c r="S3253">
        <v>27245926</v>
      </c>
      <c r="U3253" t="str">
        <f>IFERROR(LEFT(spotify_top_songs_audio_features[[#This Row],[artist_names]],SEARCH(",",spotify_top_songs_audio_features[[#This Row],[artist_names]])-1),spotify_top_songs_audio_features[[#This Row],[artist_names]])</f>
        <v>Bellakath</v>
      </c>
      <c r="V3253" t="str">
        <f>IFERROR(MID(spotify_top_songs_audio_features[[#This Row],[artist_names]],SEARCH(",",spotify_top_songs_audio_features[[#This Row],[artist_names]])+2,99),"")</f>
        <v/>
      </c>
      <c r="W3253" t="str">
        <f>spotify_top_songs_audio_features[[#This Row],[source]]</f>
        <v>La Mafia del Perreo</v>
      </c>
      <c r="X3253" s="1">
        <f>spotify_top_songs_audio_features[[#This Row],[streams]]</f>
        <v>27245926</v>
      </c>
      <c r="Y3253" t="str">
        <f>IF(Tabela2[[#This Row],[feat]]="","","Feat")</f>
        <v/>
      </c>
      <c r="Z3253" s="17" t="str">
        <f>CONCATENATE(INT(spotify_top_songs_audio_features[[#This Row],[duration_ms]]/(60*1000)),":",MOD(INT(spotify_top_songs_audio_features[[#This Row],[duration_ms]]/1000),60))</f>
        <v>2:32</v>
      </c>
      <c r="AA32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53" t="str">
        <f>spotify_top_songs_audio_features[[#This Row],[track_name]]</f>
        <v>Gatita</v>
      </c>
    </row>
    <row r="3254" spans="1:28" x14ac:dyDescent="0.25">
      <c r="A3254" t="s">
        <v>5959</v>
      </c>
      <c r="B3254" t="s">
        <v>633</v>
      </c>
      <c r="C3254" t="s">
        <v>5960</v>
      </c>
      <c r="D3254" t="s">
        <v>635</v>
      </c>
      <c r="E3254" t="s">
        <v>113</v>
      </c>
      <c r="F3254" t="s">
        <v>32</v>
      </c>
      <c r="G3254" t="s">
        <v>64</v>
      </c>
      <c r="H3254">
        <v>356</v>
      </c>
      <c r="I3254">
        <v>567</v>
      </c>
      <c r="J3254">
        <v>798</v>
      </c>
      <c r="K3254" t="s">
        <v>5961</v>
      </c>
      <c r="L3254">
        <v>0</v>
      </c>
      <c r="M3254">
        <v>137</v>
      </c>
      <c r="N3254">
        <v>109</v>
      </c>
      <c r="O3254">
        <v>-7011</v>
      </c>
      <c r="P3254">
        <v>135553</v>
      </c>
      <c r="Q3254">
        <v>242253</v>
      </c>
      <c r="R3254">
        <v>9</v>
      </c>
      <c r="S3254">
        <v>27228378</v>
      </c>
      <c r="U3254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254" t="str">
        <f>IFERROR(MID(spotify_top_songs_audio_features[[#This Row],[artist_names]],SEARCH(",",spotify_top_songs_audio_features[[#This Row],[artist_names]])+2,99),"")</f>
        <v/>
      </c>
      <c r="W3254" t="str">
        <f>spotify_top_songs_audio_features[[#This Row],[source]]</f>
        <v>Universal Republic Records</v>
      </c>
      <c r="X3254" s="1">
        <f>spotify_top_songs_audio_features[[#This Row],[streams]]</f>
        <v>27228378</v>
      </c>
      <c r="Y3254" t="str">
        <f>IF(Tabela2[[#This Row],[feat]]="","","Feat")</f>
        <v/>
      </c>
      <c r="Z3254" s="17" t="str">
        <f>CONCATENATE(INT(spotify_top_songs_audio_features[[#This Row],[duration_ms]]/(60*1000)),":",MOD(INT(spotify_top_songs_audio_features[[#This Row],[duration_ms]]/1000),60))</f>
        <v>4:2</v>
      </c>
      <c r="AA32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54" t="str">
        <f>spotify_top_songs_audio_features[[#This Row],[track_name]]</f>
        <v>The Hills</v>
      </c>
    </row>
    <row r="3255" spans="1:28" x14ac:dyDescent="0.25">
      <c r="A3255" t="s">
        <v>13127</v>
      </c>
      <c r="B3255" t="s">
        <v>3528</v>
      </c>
      <c r="C3255" t="s">
        <v>7950</v>
      </c>
      <c r="D3255" t="s">
        <v>187</v>
      </c>
      <c r="E3255" t="s">
        <v>31</v>
      </c>
      <c r="F3255" t="s">
        <v>32</v>
      </c>
      <c r="G3255" t="s">
        <v>25</v>
      </c>
      <c r="H3255">
        <v>723</v>
      </c>
      <c r="I3255">
        <v>726</v>
      </c>
      <c r="J3255">
        <v>472</v>
      </c>
      <c r="K3255" t="s">
        <v>3737</v>
      </c>
      <c r="L3255">
        <v>126</v>
      </c>
      <c r="M3255">
        <v>57</v>
      </c>
      <c r="N3255">
        <v>962</v>
      </c>
      <c r="O3255">
        <v>-3835</v>
      </c>
      <c r="P3255">
        <v>100051</v>
      </c>
      <c r="Q3255">
        <v>176283</v>
      </c>
      <c r="R3255">
        <v>5</v>
      </c>
      <c r="S3255">
        <v>27221859</v>
      </c>
      <c r="U3255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3255" t="str">
        <f>IFERROR(MID(spotify_top_songs_audio_features[[#This Row],[artist_names]],SEARCH(",",spotify_top_songs_audio_features[[#This Row],[artist_names]])+2,99),"")</f>
        <v/>
      </c>
      <c r="W3255" t="str">
        <f>spotify_top_songs_audio_features[[#This Row],[source]]</f>
        <v>Capitol Records</v>
      </c>
      <c r="X3255" s="1">
        <f>spotify_top_songs_audio_features[[#This Row],[streams]]</f>
        <v>27221859</v>
      </c>
      <c r="Y3255" t="str">
        <f>IF(Tabela2[[#This Row],[feat]]="","","Feat")</f>
        <v/>
      </c>
      <c r="Z3255" s="17" t="str">
        <f>CONCATENATE(INT(spotify_top_songs_audio_features[[#This Row],[duration_ms]]/(60*1000)),":",MOD(INT(spotify_top_songs_audio_features[[#This Row],[duration_ms]]/1000),60))</f>
        <v>2:56</v>
      </c>
      <c r="AA32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55" t="str">
        <f>spotify_top_songs_audio_features[[#This Row],[track_name]]</f>
        <v>No Judgement</v>
      </c>
    </row>
    <row r="3256" spans="1:28" x14ac:dyDescent="0.25">
      <c r="A3256" t="s">
        <v>10270</v>
      </c>
      <c r="B3256" t="s">
        <v>10271</v>
      </c>
      <c r="C3256" t="s">
        <v>10272</v>
      </c>
      <c r="D3256" t="s">
        <v>10273</v>
      </c>
      <c r="E3256" t="s">
        <v>142</v>
      </c>
      <c r="F3256" t="s">
        <v>32</v>
      </c>
      <c r="G3256" t="s">
        <v>25</v>
      </c>
      <c r="H3256">
        <v>799</v>
      </c>
      <c r="I3256">
        <v>653</v>
      </c>
      <c r="J3256">
        <v>37</v>
      </c>
      <c r="K3256" t="s">
        <v>59</v>
      </c>
      <c r="L3256">
        <v>0</v>
      </c>
      <c r="M3256">
        <v>935</v>
      </c>
      <c r="N3256">
        <v>236</v>
      </c>
      <c r="O3256">
        <v>-5453</v>
      </c>
      <c r="P3256">
        <v>104019</v>
      </c>
      <c r="Q3256">
        <v>215281</v>
      </c>
      <c r="R3256">
        <v>4</v>
      </c>
      <c r="S3256">
        <v>27165327</v>
      </c>
      <c r="U3256" t="str">
        <f>IFERROR(LEFT(spotify_top_songs_audio_features[[#This Row],[artist_names]],SEARCH(",",spotify_top_songs_audio_features[[#This Row],[artist_names]])-1),spotify_top_songs_audio_features[[#This Row],[artist_names]])</f>
        <v>Tyga</v>
      </c>
      <c r="V3256" t="str">
        <f>IFERROR(MID(spotify_top_songs_audio_features[[#This Row],[artist_names]],SEARCH(",",spotify_top_songs_audio_features[[#This Row],[artist_names]])+2,99),"")</f>
        <v>Doja Cat</v>
      </c>
      <c r="W3256" t="str">
        <f>spotify_top_songs_audio_features[[#This Row],[source]]</f>
        <v>Kemosabe / RCA Records / Last Kings Music / EMPIRE</v>
      </c>
      <c r="X3256" s="1">
        <f>spotify_top_songs_audio_features[[#This Row],[streams]]</f>
        <v>27165327</v>
      </c>
      <c r="Y3256" t="str">
        <f>IF(Tabela2[[#This Row],[feat]]="","","Feat")</f>
        <v>Feat</v>
      </c>
      <c r="Z3256" s="17" t="str">
        <f>CONCATENATE(INT(spotify_top_songs_audio_features[[#This Row],[duration_ms]]/(60*1000)),":",MOD(INT(spotify_top_songs_audio_features[[#This Row],[duration_ms]]/1000),60))</f>
        <v>3:35</v>
      </c>
      <c r="AA32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256" t="str">
        <f>spotify_top_songs_audio_features[[#This Row],[track_name]]</f>
        <v>Freaky Deaky</v>
      </c>
    </row>
    <row r="3257" spans="1:28" x14ac:dyDescent="0.25">
      <c r="A3257" t="s">
        <v>6086</v>
      </c>
      <c r="B3257" t="s">
        <v>352</v>
      </c>
      <c r="C3257" t="s">
        <v>6087</v>
      </c>
      <c r="D3257" t="s">
        <v>3309</v>
      </c>
      <c r="E3257" t="s">
        <v>97</v>
      </c>
      <c r="F3257" t="s">
        <v>32</v>
      </c>
      <c r="G3257" t="s">
        <v>25</v>
      </c>
      <c r="H3257">
        <v>702</v>
      </c>
      <c r="I3257">
        <v>708</v>
      </c>
      <c r="J3257">
        <v>547</v>
      </c>
      <c r="K3257" t="s">
        <v>6088</v>
      </c>
      <c r="L3257">
        <v>0</v>
      </c>
      <c r="M3257">
        <v>118</v>
      </c>
      <c r="N3257">
        <v>713</v>
      </c>
      <c r="O3257">
        <v>-5366</v>
      </c>
      <c r="P3257">
        <v>14798</v>
      </c>
      <c r="Q3257">
        <v>198408</v>
      </c>
      <c r="R3257">
        <v>4</v>
      </c>
      <c r="S3257">
        <v>27133645</v>
      </c>
      <c r="U3257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257" t="str">
        <f>IFERROR(MID(spotify_top_songs_audio_features[[#This Row],[artist_names]],SEARCH(",",spotify_top_songs_audio_features[[#This Row],[artist_names]])+2,99),"")</f>
        <v/>
      </c>
      <c r="W3257" t="str">
        <f>spotify_top_songs_audio_features[[#This Row],[source]]</f>
        <v>Cactus Jack / Epic</v>
      </c>
      <c r="X3257" s="1">
        <f>spotify_top_songs_audio_features[[#This Row],[streams]]</f>
        <v>27133645</v>
      </c>
      <c r="Y3257" t="str">
        <f>IF(Tabela2[[#This Row],[feat]]="","","Feat")</f>
        <v/>
      </c>
      <c r="Z3257" s="17" t="str">
        <f>CONCATENATE(INT(spotify_top_songs_audio_features[[#This Row],[duration_ms]]/(60*1000)),":",MOD(INT(spotify_top_songs_audio_features[[#This Row],[duration_ms]]/1000),60))</f>
        <v>3:18</v>
      </c>
      <c r="AA32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57" t="str">
        <f>spotify_top_songs_audio_features[[#This Row],[track_name]]</f>
        <v>CAN'T SAY</v>
      </c>
    </row>
    <row r="3258" spans="1:28" x14ac:dyDescent="0.25">
      <c r="A3258" t="s">
        <v>13547</v>
      </c>
      <c r="B3258" t="s">
        <v>13548</v>
      </c>
      <c r="C3258" t="s">
        <v>13549</v>
      </c>
      <c r="D3258" t="s">
        <v>1105</v>
      </c>
      <c r="E3258" t="s">
        <v>23</v>
      </c>
      <c r="F3258" t="s">
        <v>24</v>
      </c>
      <c r="G3258" t="s">
        <v>25</v>
      </c>
      <c r="H3258">
        <v>722</v>
      </c>
      <c r="I3258">
        <v>745</v>
      </c>
      <c r="J3258">
        <v>256</v>
      </c>
      <c r="K3258" t="s">
        <v>11403</v>
      </c>
      <c r="L3258">
        <v>0</v>
      </c>
      <c r="M3258">
        <v>419</v>
      </c>
      <c r="N3258">
        <v>52</v>
      </c>
      <c r="O3258">
        <v>-4164</v>
      </c>
      <c r="P3258">
        <v>77029</v>
      </c>
      <c r="Q3258">
        <v>173381</v>
      </c>
      <c r="R3258">
        <v>5</v>
      </c>
      <c r="S3258">
        <v>27128557</v>
      </c>
      <c r="U3258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3258" t="str">
        <f>IFERROR(MID(spotify_top_songs_audio_features[[#This Row],[artist_names]],SEARCH(",",spotify_top_songs_audio_features[[#This Row],[artist_names]])+2,99),"")</f>
        <v>Arcane, League of Legends</v>
      </c>
      <c r="W3258" t="str">
        <f>spotify_top_songs_audio_features[[#This Row],[source]]</f>
        <v>KIDinaKORNER/Interscope Records</v>
      </c>
      <c r="X3258" s="1">
        <f>spotify_top_songs_audio_features[[#This Row],[streams]]</f>
        <v>27128557</v>
      </c>
      <c r="Y3258" t="str">
        <f>IF(Tabela2[[#This Row],[feat]]="","","Feat")</f>
        <v>Feat</v>
      </c>
      <c r="Z3258" s="17" t="str">
        <f>CONCATENATE(INT(spotify_top_songs_audio_features[[#This Row],[duration_ms]]/(60*1000)),":",MOD(INT(spotify_top_songs_audio_features[[#This Row],[duration_ms]]/1000),60))</f>
        <v>2:53</v>
      </c>
      <c r="AA32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58" t="str">
        <f>spotify_top_songs_audio_features[[#This Row],[track_name]]</f>
        <v>Enemy - From the series Arcane League of Legends</v>
      </c>
    </row>
    <row r="3259" spans="1:28" x14ac:dyDescent="0.25">
      <c r="A3259" t="s">
        <v>765</v>
      </c>
      <c r="B3259" t="s">
        <v>766</v>
      </c>
      <c r="C3259" t="s">
        <v>767</v>
      </c>
      <c r="D3259" t="s">
        <v>768</v>
      </c>
      <c r="E3259" t="s">
        <v>43</v>
      </c>
      <c r="F3259" t="s">
        <v>32</v>
      </c>
      <c r="G3259" t="s">
        <v>25</v>
      </c>
      <c r="H3259">
        <v>639</v>
      </c>
      <c r="I3259">
        <v>859</v>
      </c>
      <c r="J3259">
        <v>147</v>
      </c>
      <c r="K3259" t="s">
        <v>729</v>
      </c>
      <c r="L3259">
        <v>0</v>
      </c>
      <c r="M3259">
        <v>129</v>
      </c>
      <c r="N3259">
        <v>566</v>
      </c>
      <c r="O3259">
        <v>-2758</v>
      </c>
      <c r="P3259">
        <v>93132</v>
      </c>
      <c r="Q3259">
        <v>221379</v>
      </c>
      <c r="R3259">
        <v>4</v>
      </c>
      <c r="S3259">
        <v>27119360</v>
      </c>
      <c r="U3259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3259" t="str">
        <f>IFERROR(MID(spotify_top_songs_audio_features[[#This Row],[artist_names]],SEARCH(",",spotify_top_songs_audio_features[[#This Row],[artist_names]])+2,99),"")</f>
        <v>SZA</v>
      </c>
      <c r="W3259" t="str">
        <f>spotify_top_songs_audio_features[[#This Row],[source]]</f>
        <v>Epic/We The Best</v>
      </c>
      <c r="X3259" s="1">
        <f>spotify_top_songs_audio_features[[#This Row],[streams]]</f>
        <v>27119360</v>
      </c>
      <c r="Y3259" t="str">
        <f>IF(Tabela2[[#This Row],[feat]]="","","Feat")</f>
        <v>Feat</v>
      </c>
      <c r="Z3259" s="17" t="str">
        <f>CONCATENATE(INT(spotify_top_songs_audio_features[[#This Row],[duration_ms]]/(60*1000)),":",MOD(INT(spotify_top_songs_audio_features[[#This Row],[duration_ms]]/1000),60))</f>
        <v>3:41</v>
      </c>
      <c r="AA32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259" t="str">
        <f>spotify_top_songs_audio_features[[#This Row],[track_name]]</f>
        <v>Just Us (feat. SZA)</v>
      </c>
    </row>
    <row r="3260" spans="1:28" x14ac:dyDescent="0.25">
      <c r="A3260" t="s">
        <v>8904</v>
      </c>
      <c r="B3260" t="s">
        <v>5534</v>
      </c>
      <c r="C3260" t="s">
        <v>8905</v>
      </c>
      <c r="D3260" t="s">
        <v>5536</v>
      </c>
      <c r="E3260" t="s">
        <v>469</v>
      </c>
      <c r="F3260" t="s">
        <v>32</v>
      </c>
      <c r="G3260" t="s">
        <v>25</v>
      </c>
      <c r="H3260">
        <v>486</v>
      </c>
      <c r="I3260">
        <v>871</v>
      </c>
      <c r="J3260">
        <v>258</v>
      </c>
      <c r="K3260" t="s">
        <v>4803</v>
      </c>
      <c r="L3260">
        <v>0</v>
      </c>
      <c r="M3260">
        <v>97</v>
      </c>
      <c r="N3260">
        <v>663</v>
      </c>
      <c r="O3260">
        <v>-3642</v>
      </c>
      <c r="P3260">
        <v>151175</v>
      </c>
      <c r="Q3260">
        <v>153410</v>
      </c>
      <c r="R3260">
        <v>20</v>
      </c>
      <c r="S3260">
        <v>27110134</v>
      </c>
      <c r="U3260" t="str">
        <f>IFERROR(LEFT(spotify_top_songs_audio_features[[#This Row],[artist_names]],SEARCH(",",spotify_top_songs_audio_features[[#This Row],[artist_names]])-1),spotify_top_songs_audio_features[[#This Row],[artist_names]])</f>
        <v>Henrique &amp; Juliano</v>
      </c>
      <c r="V3260" t="str">
        <f>IFERROR(MID(spotify_top_songs_audio_features[[#This Row],[artist_names]],SEARCH(",",spotify_top_songs_audio_features[[#This Row],[artist_names]])+2,99),"")</f>
        <v/>
      </c>
      <c r="W3260" t="str">
        <f>spotify_top_songs_audio_features[[#This Row],[source]]</f>
        <v>Virgin Music Label And Artist Services (S&amp;D)</v>
      </c>
      <c r="X3260" s="1">
        <f>spotify_top_songs_audio_features[[#This Row],[streams]]</f>
        <v>27110134</v>
      </c>
      <c r="Y3260" t="str">
        <f>IF(Tabela2[[#This Row],[feat]]="","","Feat")</f>
        <v/>
      </c>
      <c r="Z3260" s="17" t="str">
        <f>CONCATENATE(INT(spotify_top_songs_audio_features[[#This Row],[duration_ms]]/(60*1000)),":",MOD(INT(spotify_top_songs_audio_features[[#This Row],[duration_ms]]/1000),60))</f>
        <v>2:33</v>
      </c>
      <c r="AA32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260" t="str">
        <f>spotify_top_songs_audio_features[[#This Row],[track_name]]</f>
        <v>Arranhão - Ao Vivo</v>
      </c>
    </row>
    <row r="3261" spans="1:28" x14ac:dyDescent="0.25">
      <c r="A3261" t="s">
        <v>17555</v>
      </c>
      <c r="B3261" t="s">
        <v>3296</v>
      </c>
      <c r="C3261" t="s">
        <v>3297</v>
      </c>
      <c r="D3261" t="s">
        <v>390</v>
      </c>
      <c r="E3261" t="s">
        <v>469</v>
      </c>
      <c r="F3261" t="s">
        <v>24</v>
      </c>
      <c r="G3261" t="s">
        <v>25</v>
      </c>
      <c r="H3261">
        <v>51</v>
      </c>
      <c r="I3261">
        <v>835</v>
      </c>
      <c r="J3261">
        <v>447</v>
      </c>
      <c r="K3261" t="s">
        <v>1722</v>
      </c>
      <c r="L3261">
        <v>0</v>
      </c>
      <c r="M3261">
        <v>219</v>
      </c>
      <c r="N3261">
        <v>435</v>
      </c>
      <c r="O3261">
        <v>-4673</v>
      </c>
      <c r="P3261">
        <v>140024</v>
      </c>
      <c r="Q3261">
        <v>226747</v>
      </c>
      <c r="R3261">
        <v>11</v>
      </c>
      <c r="S3261">
        <v>27090948</v>
      </c>
      <c r="U3261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261" t="str">
        <f>IFERROR(MID(spotify_top_songs_audio_features[[#This Row],[artist_names]],SEARCH(",",spotify_top_songs_audio_features[[#This Row],[artist_names]])+2,99),"")</f>
        <v>5 Seconds of Summer</v>
      </c>
      <c r="W3261" t="str">
        <f>spotify_top_songs_audio_features[[#This Row],[source]]</f>
        <v>Disruptor Records/Columbia</v>
      </c>
      <c r="X3261" s="1">
        <f>spotify_top_songs_audio_features[[#This Row],[streams]]</f>
        <v>27090948</v>
      </c>
      <c r="Y3261" t="str">
        <f>IF(Tabela2[[#This Row],[feat]]="","","Feat")</f>
        <v>Feat</v>
      </c>
      <c r="Z3261" s="17" t="str">
        <f>CONCATENATE(INT(spotify_top_songs_audio_features[[#This Row],[duration_ms]]/(60*1000)),":",MOD(INT(spotify_top_songs_audio_features[[#This Row],[duration_ms]]/1000),60))</f>
        <v>3:46</v>
      </c>
      <c r="AA32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261" t="str">
        <f>spotify_top_songs_audio_features[[#This Row],[track_name]]</f>
        <v>Who Do You Love</v>
      </c>
    </row>
    <row r="3262" spans="1:28" x14ac:dyDescent="0.25">
      <c r="A3262" t="s">
        <v>16677</v>
      </c>
      <c r="B3262" t="s">
        <v>1758</v>
      </c>
      <c r="C3262" t="s">
        <v>9177</v>
      </c>
      <c r="D3262" t="s">
        <v>282</v>
      </c>
      <c r="E3262" t="s">
        <v>31</v>
      </c>
      <c r="F3262" t="s">
        <v>24</v>
      </c>
      <c r="G3262" t="s">
        <v>25</v>
      </c>
      <c r="H3262">
        <v>711</v>
      </c>
      <c r="I3262">
        <v>611</v>
      </c>
      <c r="J3262">
        <v>329</v>
      </c>
      <c r="K3262" t="s">
        <v>3954</v>
      </c>
      <c r="L3262">
        <v>0</v>
      </c>
      <c r="M3262">
        <v>231</v>
      </c>
      <c r="N3262">
        <v>144</v>
      </c>
      <c r="O3262">
        <v>-5453</v>
      </c>
      <c r="P3262">
        <v>13414</v>
      </c>
      <c r="Q3262">
        <v>252070</v>
      </c>
      <c r="R3262">
        <v>2</v>
      </c>
      <c r="S3262">
        <v>27074865</v>
      </c>
      <c r="U3262" t="str">
        <f>IFERROR(LEFT(spotify_top_songs_audio_features[[#This Row],[artist_names]],SEARCH(",",spotify_top_songs_audio_features[[#This Row],[artist_names]])-1),spotify_top_songs_audio_features[[#This Row],[artist_names]])</f>
        <v>Baby Keem</v>
      </c>
      <c r="V3262" t="str">
        <f>IFERROR(MID(spotify_top_songs_audio_features[[#This Row],[artist_names]],SEARCH(",",spotify_top_songs_audio_features[[#This Row],[artist_names]])+2,99),"")</f>
        <v>Kendrick Lamar</v>
      </c>
      <c r="W3262" t="str">
        <f>spotify_top_songs_audio_features[[#This Row],[source]]</f>
        <v>Columbia</v>
      </c>
      <c r="X3262" s="1">
        <f>spotify_top_songs_audio_features[[#This Row],[streams]]</f>
        <v>27074865</v>
      </c>
      <c r="Y3262" t="str">
        <f>IF(Tabela2[[#This Row],[feat]]="","","Feat")</f>
        <v>Feat</v>
      </c>
      <c r="Z3262" s="17" t="str">
        <f>CONCATENATE(INT(spotify_top_songs_audio_features[[#This Row],[duration_ms]]/(60*1000)),":",MOD(INT(spotify_top_songs_audio_features[[#This Row],[duration_ms]]/1000),60))</f>
        <v>4:12</v>
      </c>
      <c r="AA32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62" t="str">
        <f>spotify_top_songs_audio_features[[#This Row],[track_name]]</f>
        <v>family ties (with Kendrick Lamar)</v>
      </c>
    </row>
    <row r="3263" spans="1:28" x14ac:dyDescent="0.25">
      <c r="A3263" t="s">
        <v>1519</v>
      </c>
      <c r="B3263" t="s">
        <v>1520</v>
      </c>
      <c r="C3263" t="s">
        <v>1521</v>
      </c>
      <c r="D3263" t="s">
        <v>282</v>
      </c>
      <c r="E3263" t="s">
        <v>113</v>
      </c>
      <c r="F3263" t="s">
        <v>24</v>
      </c>
      <c r="G3263" t="s">
        <v>25</v>
      </c>
      <c r="H3263">
        <v>563</v>
      </c>
      <c r="I3263">
        <v>639</v>
      </c>
      <c r="J3263">
        <v>684</v>
      </c>
      <c r="K3263" t="s">
        <v>1522</v>
      </c>
      <c r="L3263">
        <v>1.06E-3</v>
      </c>
      <c r="M3263">
        <v>446</v>
      </c>
      <c r="N3263">
        <v>518</v>
      </c>
      <c r="O3263">
        <v>-8205</v>
      </c>
      <c r="P3263">
        <v>169985</v>
      </c>
      <c r="Q3263">
        <v>179551</v>
      </c>
      <c r="R3263">
        <v>3</v>
      </c>
      <c r="S3263">
        <v>27054002</v>
      </c>
      <c r="U3263" t="str">
        <f>IFERROR(LEFT(spotify_top_songs_audio_features[[#This Row],[artist_names]],SEARCH(",",spotify_top_songs_audio_features[[#This Row],[artist_names]])-1),spotify_top_songs_audio_features[[#This Row],[artist_names]])</f>
        <v>Rosa Linn</v>
      </c>
      <c r="V3263" t="str">
        <f>IFERROR(MID(spotify_top_songs_audio_features[[#This Row],[artist_names]],SEARCH(",",spotify_top_songs_audio_features[[#This Row],[artist_names]])+2,99),"")</f>
        <v/>
      </c>
      <c r="W3263" t="str">
        <f>spotify_top_songs_audio_features[[#This Row],[source]]</f>
        <v>Columbia</v>
      </c>
      <c r="X3263" s="1">
        <f>spotify_top_songs_audio_features[[#This Row],[streams]]</f>
        <v>27054002</v>
      </c>
      <c r="Y3263" t="str">
        <f>IF(Tabela2[[#This Row],[feat]]="","","Feat")</f>
        <v/>
      </c>
      <c r="Z3263" s="17" t="str">
        <f>CONCATENATE(INT(spotify_top_songs_audio_features[[#This Row],[duration_ms]]/(60*1000)),":",MOD(INT(spotify_top_songs_audio_features[[#This Row],[duration_ms]]/1000),60))</f>
        <v>2:59</v>
      </c>
      <c r="AA32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63" t="str">
        <f>spotify_top_songs_audio_features[[#This Row],[track_name]]</f>
        <v>SNAP</v>
      </c>
    </row>
    <row r="3264" spans="1:28" x14ac:dyDescent="0.25">
      <c r="A3264" t="s">
        <v>4430</v>
      </c>
      <c r="B3264" t="s">
        <v>1287</v>
      </c>
      <c r="C3264" t="s">
        <v>4431</v>
      </c>
      <c r="D3264" t="s">
        <v>48</v>
      </c>
      <c r="E3264" t="s">
        <v>142</v>
      </c>
      <c r="F3264" t="s">
        <v>32</v>
      </c>
      <c r="G3264" t="s">
        <v>25</v>
      </c>
      <c r="H3264">
        <v>638</v>
      </c>
      <c r="I3264">
        <v>647</v>
      </c>
      <c r="J3264">
        <v>28</v>
      </c>
      <c r="K3264" t="s">
        <v>4432</v>
      </c>
      <c r="L3264">
        <v>0</v>
      </c>
      <c r="M3264">
        <v>156</v>
      </c>
      <c r="N3264">
        <v>51</v>
      </c>
      <c r="O3264">
        <v>-4834</v>
      </c>
      <c r="P3264">
        <v>110003</v>
      </c>
      <c r="Q3264">
        <v>164927</v>
      </c>
      <c r="R3264">
        <v>1</v>
      </c>
      <c r="S3264">
        <v>27015821</v>
      </c>
      <c r="U3264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264" t="str">
        <f>IFERROR(MID(spotify_top_songs_audio_features[[#This Row],[artist_names]],SEARCH(",",spotify_top_songs_audio_features[[#This Row],[artist_names]])+2,99),"")</f>
        <v/>
      </c>
      <c r="W3264" t="str">
        <f>spotify_top_songs_audio_features[[#This Row],[source]]</f>
        <v>Republic Records</v>
      </c>
      <c r="X3264" s="1">
        <f>spotify_top_songs_audio_features[[#This Row],[streams]]</f>
        <v>27015821</v>
      </c>
      <c r="Y3264" t="str">
        <f>IF(Tabela2[[#This Row],[feat]]="","","Feat")</f>
        <v/>
      </c>
      <c r="Z3264" s="17" t="str">
        <f>CONCATENATE(INT(spotify_top_songs_audio_features[[#This Row],[duration_ms]]/(60*1000)),":",MOD(INT(spotify_top_songs_audio_features[[#This Row],[duration_ms]]/1000),60))</f>
        <v>2:44</v>
      </c>
      <c r="AA32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264" t="str">
        <f>spotify_top_songs_audio_features[[#This Row],[track_name]]</f>
        <v>bye</v>
      </c>
    </row>
    <row r="3265" spans="1:28" x14ac:dyDescent="0.25">
      <c r="A3265" t="s">
        <v>10599</v>
      </c>
      <c r="B3265" t="s">
        <v>10600</v>
      </c>
      <c r="C3265" t="s">
        <v>10601</v>
      </c>
      <c r="D3265" t="s">
        <v>999</v>
      </c>
      <c r="E3265" t="s">
        <v>23</v>
      </c>
      <c r="F3265" t="s">
        <v>24</v>
      </c>
      <c r="G3265" t="s">
        <v>25</v>
      </c>
      <c r="H3265">
        <v>501</v>
      </c>
      <c r="I3265">
        <v>809</v>
      </c>
      <c r="J3265">
        <v>938</v>
      </c>
      <c r="K3265" t="s">
        <v>10520</v>
      </c>
      <c r="L3265">
        <v>602</v>
      </c>
      <c r="M3265">
        <v>119</v>
      </c>
      <c r="N3265">
        <v>258</v>
      </c>
      <c r="O3265">
        <v>-5264</v>
      </c>
      <c r="P3265">
        <v>149964</v>
      </c>
      <c r="Q3265">
        <v>252819</v>
      </c>
      <c r="R3265">
        <v>3</v>
      </c>
      <c r="S3265">
        <v>26972816</v>
      </c>
      <c r="U3265" t="str">
        <f>IFERROR(LEFT(spotify_top_songs_audio_features[[#This Row],[artist_names]],SEARCH(",",spotify_top_songs_audio_features[[#This Row],[artist_names]])-1),spotify_top_songs_audio_features[[#This Row],[artist_names]])</f>
        <v>Florence + The Machine</v>
      </c>
      <c r="V3265" t="str">
        <f>IFERROR(MID(spotify_top_songs_audio_features[[#This Row],[artist_names]],SEARCH(",",spotify_top_songs_audio_features[[#This Row],[artist_names]])+2,99),"")</f>
        <v/>
      </c>
      <c r="W3265" t="str">
        <f>spotify_top_songs_audio_features[[#This Row],[source]]</f>
        <v>Universal-Island Records Ltd.</v>
      </c>
      <c r="X3265" s="1">
        <f>spotify_top_songs_audio_features[[#This Row],[streams]]</f>
        <v>26972816</v>
      </c>
      <c r="Y3265" t="str">
        <f>IF(Tabela2[[#This Row],[feat]]="","","Feat")</f>
        <v/>
      </c>
      <c r="Z3265" s="17" t="str">
        <f>CONCATENATE(INT(spotify_top_songs_audio_features[[#This Row],[duration_ms]]/(60*1000)),":",MOD(INT(spotify_top_songs_audio_features[[#This Row],[duration_ms]]/1000),60))</f>
        <v>4:12</v>
      </c>
      <c r="AA32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65" t="str">
        <f>spotify_top_songs_audio_features[[#This Row],[track_name]]</f>
        <v>Dog Days Are Over</v>
      </c>
    </row>
    <row r="3266" spans="1:28" x14ac:dyDescent="0.25">
      <c r="A3266" t="s">
        <v>6577</v>
      </c>
      <c r="B3266" t="s">
        <v>6578</v>
      </c>
      <c r="C3266" t="s">
        <v>6579</v>
      </c>
      <c r="D3266" t="s">
        <v>6580</v>
      </c>
      <c r="E3266" t="s">
        <v>23</v>
      </c>
      <c r="F3266" t="s">
        <v>32</v>
      </c>
      <c r="G3266" t="s">
        <v>25</v>
      </c>
      <c r="H3266">
        <v>792</v>
      </c>
      <c r="I3266">
        <v>707</v>
      </c>
      <c r="J3266">
        <v>623</v>
      </c>
      <c r="K3266" t="s">
        <v>6581</v>
      </c>
      <c r="L3266">
        <v>0</v>
      </c>
      <c r="M3266">
        <v>12</v>
      </c>
      <c r="N3266">
        <v>408</v>
      </c>
      <c r="O3266">
        <v>-5218</v>
      </c>
      <c r="P3266">
        <v>134997</v>
      </c>
      <c r="Q3266">
        <v>224042</v>
      </c>
      <c r="R3266">
        <v>5</v>
      </c>
      <c r="S3266">
        <v>26894046</v>
      </c>
      <c r="U3266" t="str">
        <f>IFERROR(LEFT(spotify_top_songs_audio_features[[#This Row],[artist_names]],SEARCH(",",spotify_top_songs_audio_features[[#This Row],[artist_names]])-1),spotify_top_songs_audio_features[[#This Row],[artist_names]])</f>
        <v>Internet Money</v>
      </c>
      <c r="V3266" t="str">
        <f>IFERROR(MID(spotify_top_songs_audio_features[[#This Row],[artist_names]],SEARCH(",",spotify_top_songs_audio_features[[#This Row],[artist_names]])+2,99),"")</f>
        <v>Gunna, Don Toliver, Lil Uzi Vert</v>
      </c>
      <c r="W3266" t="str">
        <f>spotify_top_songs_audio_features[[#This Row],[source]]</f>
        <v>Internet Money / 10K Projects</v>
      </c>
      <c r="X3266" s="1">
        <f>spotify_top_songs_audio_features[[#This Row],[streams]]</f>
        <v>26894046</v>
      </c>
      <c r="Y3266" t="str">
        <f>IF(Tabela2[[#This Row],[feat]]="","","Feat")</f>
        <v>Feat</v>
      </c>
      <c r="Z3266" s="17" t="str">
        <f>CONCATENATE(INT(spotify_top_songs_audio_features[[#This Row],[duration_ms]]/(60*1000)),":",MOD(INT(spotify_top_songs_audio_features[[#This Row],[duration_ms]]/1000),60))</f>
        <v>3:44</v>
      </c>
      <c r="AA32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66" t="str">
        <f>spotify_top_songs_audio_features[[#This Row],[track_name]]</f>
        <v>His &amp; Hers (feat. Don Toliver &amp; Lil Uzi Vert)</v>
      </c>
    </row>
    <row r="3267" spans="1:28" x14ac:dyDescent="0.25">
      <c r="A3267" t="s">
        <v>11455</v>
      </c>
      <c r="B3267" t="s">
        <v>504</v>
      </c>
      <c r="C3267" t="s">
        <v>9820</v>
      </c>
      <c r="D3267" t="s">
        <v>506</v>
      </c>
      <c r="E3267" t="s">
        <v>469</v>
      </c>
      <c r="F3267" t="s">
        <v>24</v>
      </c>
      <c r="G3267" t="s">
        <v>25</v>
      </c>
      <c r="H3267">
        <v>74</v>
      </c>
      <c r="I3267">
        <v>303</v>
      </c>
      <c r="J3267">
        <v>117</v>
      </c>
      <c r="K3267" t="s">
        <v>7464</v>
      </c>
      <c r="L3267">
        <v>0</v>
      </c>
      <c r="M3267">
        <v>782</v>
      </c>
      <c r="N3267">
        <v>819</v>
      </c>
      <c r="O3267">
        <v>-8612</v>
      </c>
      <c r="P3267">
        <v>91958</v>
      </c>
      <c r="Q3267">
        <v>213933</v>
      </c>
      <c r="R3267">
        <v>5</v>
      </c>
      <c r="S3267">
        <v>26888568</v>
      </c>
      <c r="U3267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3267" t="str">
        <f>IFERROR(MID(spotify_top_songs_audio_features[[#This Row],[artist_names]],SEARCH(",",spotify_top_songs_audio_features[[#This Row],[artist_names]])+2,99),"")</f>
        <v/>
      </c>
      <c r="W3267" t="str">
        <f>spotify_top_songs_audio_features[[#This Row],[source]]</f>
        <v>Syco Music/Epic</v>
      </c>
      <c r="X3267" s="1">
        <f>spotify_top_songs_audio_features[[#This Row],[streams]]</f>
        <v>26888568</v>
      </c>
      <c r="Y3267" t="str">
        <f>IF(Tabela2[[#This Row],[feat]]="","","Feat")</f>
        <v/>
      </c>
      <c r="Z3267" s="17" t="str">
        <f>CONCATENATE(INT(spotify_top_songs_audio_features[[#This Row],[duration_ms]]/(60*1000)),":",MOD(INT(spotify_top_songs_audio_features[[#This Row],[duration_ms]]/1000),60))</f>
        <v>3:33</v>
      </c>
      <c r="AA32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267" t="str">
        <f>spotify_top_songs_audio_features[[#This Row],[track_name]]</f>
        <v>Real Friends</v>
      </c>
    </row>
    <row r="3268" spans="1:28" x14ac:dyDescent="0.25">
      <c r="A3268" t="s">
        <v>12579</v>
      </c>
      <c r="B3268" t="s">
        <v>2680</v>
      </c>
      <c r="C3268" t="s">
        <v>9769</v>
      </c>
      <c r="D3268" t="s">
        <v>2682</v>
      </c>
      <c r="E3268" t="s">
        <v>102</v>
      </c>
      <c r="F3268" t="s">
        <v>24</v>
      </c>
      <c r="G3268" t="s">
        <v>25</v>
      </c>
      <c r="H3268">
        <v>609</v>
      </c>
      <c r="I3268">
        <v>378</v>
      </c>
      <c r="J3268">
        <v>438</v>
      </c>
      <c r="K3268" t="s">
        <v>7464</v>
      </c>
      <c r="L3268">
        <v>0</v>
      </c>
      <c r="M3268">
        <v>28</v>
      </c>
      <c r="N3268">
        <v>515</v>
      </c>
      <c r="O3268">
        <v>-9828</v>
      </c>
      <c r="P3268">
        <v>100418</v>
      </c>
      <c r="Q3268">
        <v>233720</v>
      </c>
      <c r="R3268">
        <v>54</v>
      </c>
      <c r="S3268">
        <v>26881540</v>
      </c>
      <c r="U3268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3268" t="str">
        <f>IFERROR(MID(spotify_top_songs_audio_features[[#This Row],[artist_names]],SEARCH(",",spotify_top_songs_audio_features[[#This Row],[artist_names]])+2,99),"")</f>
        <v/>
      </c>
      <c r="W3268" t="str">
        <f>spotify_top_songs_audio_features[[#This Row],[source]]</f>
        <v>RBMG/Def Jam</v>
      </c>
      <c r="X3268" s="1">
        <f>spotify_top_songs_audio_features[[#This Row],[streams]]</f>
        <v>26881540</v>
      </c>
      <c r="Y3268" t="str">
        <f>IF(Tabela2[[#This Row],[feat]]="","","Feat")</f>
        <v/>
      </c>
      <c r="Z3268" s="17" t="str">
        <f>CONCATENATE(INT(spotify_top_songs_audio_features[[#This Row],[duration_ms]]/(60*1000)),":",MOD(INT(spotify_top_songs_audio_features[[#This Row],[duration_ms]]/1000),60))</f>
        <v>3:53</v>
      </c>
      <c r="AA32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268" t="str">
        <f>spotify_top_songs_audio_features[[#This Row],[track_name]]</f>
        <v>Love Yourself</v>
      </c>
    </row>
    <row r="3269" spans="1:28" x14ac:dyDescent="0.25">
      <c r="A3269" t="s">
        <v>4401</v>
      </c>
      <c r="B3269" t="s">
        <v>1209</v>
      </c>
      <c r="C3269" t="s">
        <v>4402</v>
      </c>
      <c r="D3269" t="s">
        <v>1211</v>
      </c>
      <c r="E3269" t="s">
        <v>31</v>
      </c>
      <c r="F3269" t="s">
        <v>32</v>
      </c>
      <c r="G3269" t="s">
        <v>25</v>
      </c>
      <c r="H3269">
        <v>568</v>
      </c>
      <c r="I3269">
        <v>545</v>
      </c>
      <c r="J3269">
        <v>447</v>
      </c>
      <c r="K3269" t="s">
        <v>831</v>
      </c>
      <c r="L3269">
        <v>0</v>
      </c>
      <c r="M3269">
        <v>112</v>
      </c>
      <c r="N3269">
        <v>234</v>
      </c>
      <c r="O3269">
        <v>-6668</v>
      </c>
      <c r="P3269">
        <v>174144</v>
      </c>
      <c r="Q3269">
        <v>176650</v>
      </c>
      <c r="R3269">
        <v>3</v>
      </c>
      <c r="S3269">
        <v>26834182</v>
      </c>
      <c r="U3269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269" t="str">
        <f>IFERROR(MID(spotify_top_songs_audio_features[[#This Row],[artist_names]],SEARCH(",",spotify_top_songs_audio_features[[#This Row],[artist_names]])+2,99),"")</f>
        <v/>
      </c>
      <c r="W3269" t="str">
        <f>spotify_top_songs_audio_features[[#This Row],[source]]</f>
        <v>Grade A Productions/Interscope Records</v>
      </c>
      <c r="X3269" s="1">
        <f>spotify_top_songs_audio_features[[#This Row],[streams]]</f>
        <v>26834182</v>
      </c>
      <c r="Y3269" t="str">
        <f>IF(Tabela2[[#This Row],[feat]]="","","Feat")</f>
        <v/>
      </c>
      <c r="Z3269" s="17" t="str">
        <f>CONCATENATE(INT(spotify_top_songs_audio_features[[#This Row],[duration_ms]]/(60*1000)),":",MOD(INT(spotify_top_songs_audio_features[[#This Row],[duration_ms]]/1000),60))</f>
        <v>2:56</v>
      </c>
      <c r="AA32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69" t="str">
        <f>spotify_top_songs_audio_features[[#This Row],[track_name]]</f>
        <v>Titanic</v>
      </c>
    </row>
    <row r="3270" spans="1:28" x14ac:dyDescent="0.25">
      <c r="A3270" t="s">
        <v>8236</v>
      </c>
      <c r="B3270" t="s">
        <v>160</v>
      </c>
      <c r="C3270" t="s">
        <v>7705</v>
      </c>
      <c r="D3270" t="s">
        <v>162</v>
      </c>
      <c r="E3270" t="s">
        <v>43</v>
      </c>
      <c r="F3270" t="s">
        <v>32</v>
      </c>
      <c r="G3270" t="s">
        <v>25</v>
      </c>
      <c r="H3270">
        <v>588</v>
      </c>
      <c r="I3270">
        <v>856</v>
      </c>
      <c r="J3270">
        <v>316</v>
      </c>
      <c r="K3270" t="s">
        <v>7706</v>
      </c>
      <c r="L3270">
        <v>739</v>
      </c>
      <c r="M3270">
        <v>238</v>
      </c>
      <c r="N3270">
        <v>635</v>
      </c>
      <c r="O3270">
        <v>-5242</v>
      </c>
      <c r="P3270">
        <v>96966</v>
      </c>
      <c r="Q3270">
        <v>175044</v>
      </c>
      <c r="R3270">
        <v>4</v>
      </c>
      <c r="S3270">
        <v>26798884</v>
      </c>
      <c r="U3270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3270" t="str">
        <f>IFERROR(MID(spotify_top_songs_audio_features[[#This Row],[artist_names]],SEARCH(",",spotify_top_songs_audio_features[[#This Row],[artist_names]])+2,99),"")</f>
        <v/>
      </c>
      <c r="W3270" t="str">
        <f>spotify_top_songs_audio_features[[#This Row],[source]]</f>
        <v>Fueled By Ramen</v>
      </c>
      <c r="X3270" s="1">
        <f>spotify_top_songs_audio_features[[#This Row],[streams]]</f>
        <v>26798884</v>
      </c>
      <c r="Y3270" t="str">
        <f>IF(Tabela2[[#This Row],[feat]]="","","Feat")</f>
        <v/>
      </c>
      <c r="Z3270" s="17" t="str">
        <f>CONCATENATE(INT(spotify_top_songs_audio_features[[#This Row],[duration_ms]]/(60*1000)),":",MOD(INT(spotify_top_songs_audio_features[[#This Row],[duration_ms]]/1000),60))</f>
        <v>2:55</v>
      </c>
      <c r="AA32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270" t="str">
        <f>spotify_top_songs_audio_features[[#This Row],[track_name]]</f>
        <v>Shy Away</v>
      </c>
    </row>
    <row r="3271" spans="1:28" x14ac:dyDescent="0.25">
      <c r="A3271" t="s">
        <v>6467</v>
      </c>
      <c r="B3271" t="s">
        <v>633</v>
      </c>
      <c r="C3271" t="s">
        <v>6468</v>
      </c>
      <c r="D3271" t="s">
        <v>2600</v>
      </c>
      <c r="E3271" t="s">
        <v>23</v>
      </c>
      <c r="F3271" t="s">
        <v>32</v>
      </c>
      <c r="G3271" t="s">
        <v>25</v>
      </c>
      <c r="H3271">
        <v>805</v>
      </c>
      <c r="I3271">
        <v>498</v>
      </c>
      <c r="J3271">
        <v>737</v>
      </c>
      <c r="K3271" t="s">
        <v>6057</v>
      </c>
      <c r="L3271">
        <v>2.3700000000000001E-3</v>
      </c>
      <c r="M3271">
        <v>85</v>
      </c>
      <c r="N3271">
        <v>636</v>
      </c>
      <c r="O3271">
        <v>-7927</v>
      </c>
      <c r="P3271">
        <v>121006</v>
      </c>
      <c r="Q3271">
        <v>214215</v>
      </c>
      <c r="R3271">
        <v>2</v>
      </c>
      <c r="S3271">
        <v>26786834</v>
      </c>
      <c r="U3271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271" t="str">
        <f>IFERROR(MID(spotify_top_songs_audio_features[[#This Row],[artist_names]],SEARCH(",",spotify_top_songs_audio_features[[#This Row],[artist_names]])+2,99),"")</f>
        <v/>
      </c>
      <c r="W3271" t="str">
        <f>spotify_top_songs_audio_features[[#This Row],[source]]</f>
        <v>XO / Republic Records</v>
      </c>
      <c r="X3271" s="1">
        <f>spotify_top_songs_audio_features[[#This Row],[streams]]</f>
        <v>26786834</v>
      </c>
      <c r="Y3271" t="str">
        <f>IF(Tabela2[[#This Row],[feat]]="","","Feat")</f>
        <v/>
      </c>
      <c r="Z3271" s="17" t="str">
        <f>CONCATENATE(INT(spotify_top_songs_audio_features[[#This Row],[duration_ms]]/(60*1000)),":",MOD(INT(spotify_top_songs_audio_features[[#This Row],[duration_ms]]/1000),60))</f>
        <v>3:34</v>
      </c>
      <c r="AA32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71" t="str">
        <f>spotify_top_songs_audio_features[[#This Row],[track_name]]</f>
        <v>How Do I Make You Love Me?</v>
      </c>
    </row>
    <row r="3272" spans="1:28" x14ac:dyDescent="0.25">
      <c r="A3272" t="s">
        <v>16498</v>
      </c>
      <c r="B3272" t="s">
        <v>1015</v>
      </c>
      <c r="C3272" t="s">
        <v>16499</v>
      </c>
      <c r="D3272" t="s">
        <v>2426</v>
      </c>
      <c r="E3272" t="s">
        <v>97</v>
      </c>
      <c r="F3272" t="s">
        <v>32</v>
      </c>
      <c r="G3272" t="s">
        <v>25</v>
      </c>
      <c r="H3272">
        <v>95</v>
      </c>
      <c r="I3272">
        <v>743</v>
      </c>
      <c r="J3272">
        <v>238</v>
      </c>
      <c r="K3272" t="s">
        <v>14104</v>
      </c>
      <c r="L3272">
        <v>1.1100000000000001E-3</v>
      </c>
      <c r="M3272">
        <v>103</v>
      </c>
      <c r="N3272">
        <v>619</v>
      </c>
      <c r="O3272">
        <v>-5861</v>
      </c>
      <c r="P3272">
        <v>136983</v>
      </c>
      <c r="Q3272">
        <v>257546</v>
      </c>
      <c r="R3272">
        <v>8</v>
      </c>
      <c r="S3272">
        <v>26754821</v>
      </c>
      <c r="U3272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3272" t="str">
        <f>IFERROR(MID(spotify_top_songs_audio_features[[#This Row],[artist_names]],SEARCH(",",spotify_top_songs_audio_features[[#This Row],[artist_names]])+2,99),"")</f>
        <v/>
      </c>
      <c r="W3272" t="str">
        <f>spotify_top_songs_audio_features[[#This Row],[source]]</f>
        <v>Quality Control Music</v>
      </c>
      <c r="X3272" s="1">
        <f>spotify_top_songs_audio_features[[#This Row],[streams]]</f>
        <v>26754821</v>
      </c>
      <c r="Y3272" t="str">
        <f>IF(Tabela2[[#This Row],[feat]]="","","Feat")</f>
        <v/>
      </c>
      <c r="Z3272" s="17" t="str">
        <f>CONCATENATE(INT(spotify_top_songs_audio_features[[#This Row],[duration_ms]]/(60*1000)),":",MOD(INT(spotify_top_songs_audio_features[[#This Row],[duration_ms]]/1000),60))</f>
        <v>4:17</v>
      </c>
      <c r="AA32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72" t="str">
        <f>spotify_top_songs_audio_features[[#This Row],[track_name]]</f>
        <v>Get Right Witcha</v>
      </c>
    </row>
    <row r="3273" spans="1:28" x14ac:dyDescent="0.25">
      <c r="A3273" t="s">
        <v>11114</v>
      </c>
      <c r="B3273" t="s">
        <v>1070</v>
      </c>
      <c r="C3273" t="s">
        <v>11115</v>
      </c>
      <c r="D3273" t="s">
        <v>929</v>
      </c>
      <c r="E3273" t="s">
        <v>142</v>
      </c>
      <c r="F3273" t="s">
        <v>32</v>
      </c>
      <c r="G3273" t="s">
        <v>25</v>
      </c>
      <c r="H3273">
        <v>71</v>
      </c>
      <c r="I3273">
        <v>808</v>
      </c>
      <c r="J3273">
        <v>433</v>
      </c>
      <c r="K3273" t="s">
        <v>196</v>
      </c>
      <c r="L3273">
        <v>773</v>
      </c>
      <c r="M3273">
        <v>734</v>
      </c>
      <c r="N3273">
        <v>392</v>
      </c>
      <c r="O3273">
        <v>-6703</v>
      </c>
      <c r="P3273">
        <v>99989</v>
      </c>
      <c r="Q3273">
        <v>226003</v>
      </c>
      <c r="R3273">
        <v>5</v>
      </c>
      <c r="S3273">
        <v>26734312</v>
      </c>
      <c r="U3273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3273" t="str">
        <f>IFERROR(MID(spotify_top_songs_audio_features[[#This Row],[artist_names]],SEARCH(",",spotify_top_songs_audio_features[[#This Row],[artist_names]])+2,99),"")</f>
        <v/>
      </c>
      <c r="W3273" t="str">
        <f>spotify_top_songs_audio_features[[#This Row],[source]]</f>
        <v>Interscope Records</v>
      </c>
      <c r="X3273" s="1">
        <f>spotify_top_songs_audio_features[[#This Row],[streams]]</f>
        <v>26734312</v>
      </c>
      <c r="Y3273" t="str">
        <f>IF(Tabela2[[#This Row],[feat]]="","","Feat")</f>
        <v/>
      </c>
      <c r="Z3273" s="17" t="str">
        <f>CONCATENATE(INT(spotify_top_songs_audio_features[[#This Row],[duration_ms]]/(60*1000)),":",MOD(INT(spotify_top_songs_audio_features[[#This Row],[duration_ms]]/1000),60))</f>
        <v>3:46</v>
      </c>
      <c r="AA32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273" t="str">
        <f>spotify_top_songs_audio_features[[#This Row],[track_name]]</f>
        <v>Feel Me</v>
      </c>
    </row>
    <row r="3274" spans="1:28" x14ac:dyDescent="0.25">
      <c r="A3274" t="s">
        <v>16821</v>
      </c>
      <c r="B3274" t="s">
        <v>16822</v>
      </c>
      <c r="C3274" t="s">
        <v>16823</v>
      </c>
      <c r="D3274" t="s">
        <v>1101</v>
      </c>
      <c r="E3274" t="s">
        <v>97</v>
      </c>
      <c r="F3274" t="s">
        <v>24</v>
      </c>
      <c r="G3274" t="s">
        <v>25</v>
      </c>
      <c r="H3274">
        <v>7</v>
      </c>
      <c r="I3274">
        <v>872</v>
      </c>
      <c r="J3274">
        <v>666</v>
      </c>
      <c r="K3274" t="s">
        <v>1390</v>
      </c>
      <c r="L3274">
        <v>7.0799999999999997E-4</v>
      </c>
      <c r="M3274">
        <v>103</v>
      </c>
      <c r="N3274">
        <v>761</v>
      </c>
      <c r="O3274">
        <v>-5896</v>
      </c>
      <c r="P3274">
        <v>12503</v>
      </c>
      <c r="Q3274">
        <v>190302</v>
      </c>
      <c r="R3274">
        <v>5</v>
      </c>
      <c r="S3274">
        <v>26699509</v>
      </c>
      <c r="U3274" t="str">
        <f>IFERROR(LEFT(spotify_top_songs_audio_features[[#This Row],[artist_names]],SEARCH(",",spotify_top_songs_audio_features[[#This Row],[artist_names]])-1),spotify_top_songs_audio_features[[#This Row],[artist_names]])</f>
        <v>NOTD</v>
      </c>
      <c r="V3274" t="str">
        <f>IFERROR(MID(spotify_top_songs_audio_features[[#This Row],[artist_names]],SEARCH(",",spotify_top_songs_audio_features[[#This Row],[artist_names]])+2,99),"")</f>
        <v>Felix Jaehn, Captain Cuts, Georgia Ku</v>
      </c>
      <c r="W3274" t="str">
        <f>spotify_top_songs_audio_features[[#This Row],[source]]</f>
        <v>Universal Music AB</v>
      </c>
      <c r="X3274" s="1">
        <f>spotify_top_songs_audio_features[[#This Row],[streams]]</f>
        <v>26699509</v>
      </c>
      <c r="Y3274" t="str">
        <f>IF(Tabela2[[#This Row],[feat]]="","","Feat")</f>
        <v>Feat</v>
      </c>
      <c r="Z3274" s="17" t="str">
        <f>CONCATENATE(INT(spotify_top_songs_audio_features[[#This Row],[duration_ms]]/(60*1000)),":",MOD(INT(spotify_top_songs_audio_features[[#This Row],[duration_ms]]/1000),60))</f>
        <v>3:10</v>
      </c>
      <c r="AA32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74" t="str">
        <f>spotify_top_songs_audio_features[[#This Row],[track_name]]</f>
        <v>So Close</v>
      </c>
    </row>
    <row r="3275" spans="1:28" x14ac:dyDescent="0.25">
      <c r="A3275" t="s">
        <v>9022</v>
      </c>
      <c r="B3275" t="s">
        <v>9023</v>
      </c>
      <c r="C3275" t="s">
        <v>9024</v>
      </c>
      <c r="D3275" t="s">
        <v>2028</v>
      </c>
      <c r="E3275" t="s">
        <v>97</v>
      </c>
      <c r="F3275" t="s">
        <v>24</v>
      </c>
      <c r="G3275" t="s">
        <v>25</v>
      </c>
      <c r="H3275">
        <v>673</v>
      </c>
      <c r="I3275">
        <v>596</v>
      </c>
      <c r="J3275">
        <v>354</v>
      </c>
      <c r="K3275" t="s">
        <v>2640</v>
      </c>
      <c r="L3275">
        <v>0</v>
      </c>
      <c r="M3275">
        <v>11</v>
      </c>
      <c r="N3275">
        <v>19</v>
      </c>
      <c r="O3275">
        <v>-7891</v>
      </c>
      <c r="P3275">
        <v>123969</v>
      </c>
      <c r="Q3275">
        <v>208567</v>
      </c>
      <c r="R3275">
        <v>4</v>
      </c>
      <c r="S3275">
        <v>26692731</v>
      </c>
      <c r="U3275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3275" t="str">
        <f>IFERROR(MID(spotify_top_songs_audio_features[[#This Row],[artist_names]],SEARCH(",",spotify_top_songs_audio_features[[#This Row],[artist_names]])+2,99),"")</f>
        <v>Valerie Broussard</v>
      </c>
      <c r="W3275" t="str">
        <f>spotify_top_songs_audio_features[[#This Row],[source]]</f>
        <v>Kygo</v>
      </c>
      <c r="X3275" s="1">
        <f>spotify_top_songs_audio_features[[#This Row],[streams]]</f>
        <v>26692731</v>
      </c>
      <c r="Y3275" t="str">
        <f>IF(Tabela2[[#This Row],[feat]]="","","Feat")</f>
        <v>Feat</v>
      </c>
      <c r="Z3275" s="17" t="str">
        <f>CONCATENATE(INT(spotify_top_songs_audio_features[[#This Row],[duration_ms]]/(60*1000)),":",MOD(INT(spotify_top_songs_audio_features[[#This Row],[duration_ms]]/1000),60))</f>
        <v>3:28</v>
      </c>
      <c r="AA32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75" t="str">
        <f>spotify_top_songs_audio_features[[#This Row],[track_name]]</f>
        <v>Think About You</v>
      </c>
    </row>
    <row r="3276" spans="1:28" x14ac:dyDescent="0.25">
      <c r="A3276" t="s">
        <v>11007</v>
      </c>
      <c r="B3276" t="s">
        <v>11008</v>
      </c>
      <c r="C3276" t="s">
        <v>11009</v>
      </c>
      <c r="D3276" t="s">
        <v>1092</v>
      </c>
      <c r="E3276" t="s">
        <v>142</v>
      </c>
      <c r="F3276" t="s">
        <v>24</v>
      </c>
      <c r="G3276" t="s">
        <v>25</v>
      </c>
      <c r="H3276">
        <v>65</v>
      </c>
      <c r="I3276">
        <v>429</v>
      </c>
      <c r="J3276">
        <v>192</v>
      </c>
      <c r="K3276" t="s">
        <v>7040</v>
      </c>
      <c r="L3276">
        <v>0</v>
      </c>
      <c r="M3276">
        <v>139</v>
      </c>
      <c r="N3276">
        <v>333</v>
      </c>
      <c r="O3276">
        <v>-13071</v>
      </c>
      <c r="P3276">
        <v>141855</v>
      </c>
      <c r="Q3276">
        <v>289560</v>
      </c>
      <c r="R3276">
        <v>3</v>
      </c>
      <c r="S3276">
        <v>26692288</v>
      </c>
      <c r="U327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276" t="str">
        <f>IFERROR(MID(spotify_top_songs_audio_features[[#This Row],[artist_names]],SEARCH(",",spotify_top_songs_audio_features[[#This Row],[artist_names]])+2,99),"")</f>
        <v>Static Major, Ty Dolla $ign</v>
      </c>
      <c r="W3276" t="str">
        <f>spotify_top_songs_audio_features[[#This Row],[source]]</f>
        <v>Cash Money/Drake LP6</v>
      </c>
      <c r="X3276" s="1">
        <f>spotify_top_songs_audio_features[[#This Row],[streams]]</f>
        <v>26692288</v>
      </c>
      <c r="Y3276" t="str">
        <f>IF(Tabela2[[#This Row],[feat]]="","","Feat")</f>
        <v>Feat</v>
      </c>
      <c r="Z3276" s="17" t="str">
        <f>CONCATENATE(INT(spotify_top_songs_audio_features[[#This Row],[duration_ms]]/(60*1000)),":",MOD(INT(spotify_top_songs_audio_features[[#This Row],[duration_ms]]/1000),60))</f>
        <v>4:49</v>
      </c>
      <c r="AA32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276" t="str">
        <f>spotify_top_songs_audio_features[[#This Row],[track_name]]</f>
        <v>After Dark (feat. Static Major &amp; Ty Dolla $ign)</v>
      </c>
    </row>
    <row r="3277" spans="1:28" x14ac:dyDescent="0.25">
      <c r="A3277" t="s">
        <v>4869</v>
      </c>
      <c r="B3277" t="s">
        <v>4870</v>
      </c>
      <c r="C3277" t="s">
        <v>4871</v>
      </c>
      <c r="D3277" t="s">
        <v>857</v>
      </c>
      <c r="E3277" t="s">
        <v>177</v>
      </c>
      <c r="F3277" t="s">
        <v>24</v>
      </c>
      <c r="G3277" t="s">
        <v>25</v>
      </c>
      <c r="H3277">
        <v>861</v>
      </c>
      <c r="I3277">
        <v>79</v>
      </c>
      <c r="J3277">
        <v>291</v>
      </c>
      <c r="K3277" t="s">
        <v>4872</v>
      </c>
      <c r="L3277">
        <v>0</v>
      </c>
      <c r="M3277">
        <v>111</v>
      </c>
      <c r="N3277">
        <v>681</v>
      </c>
      <c r="O3277">
        <v>-4561</v>
      </c>
      <c r="P3277">
        <v>139845</v>
      </c>
      <c r="Q3277">
        <v>183480</v>
      </c>
      <c r="R3277">
        <v>3</v>
      </c>
      <c r="S3277">
        <v>26674770</v>
      </c>
      <c r="U3277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3277" t="str">
        <f>IFERROR(MID(spotify_top_songs_audio_features[[#This Row],[artist_names]],SEARCH(",",spotify_top_songs_audio_features[[#This Row],[artist_names]])+2,99),"")</f>
        <v>Quevedo</v>
      </c>
      <c r="W3277" t="str">
        <f>spotify_top_songs_audio_features[[#This Row],[source]]</f>
        <v>Universal Music Latino</v>
      </c>
      <c r="X3277" s="1">
        <f>spotify_top_songs_audio_features[[#This Row],[streams]]</f>
        <v>26674770</v>
      </c>
      <c r="Y3277" t="str">
        <f>IF(Tabela2[[#This Row],[feat]]="","","Feat")</f>
        <v>Feat</v>
      </c>
      <c r="Z3277" s="17" t="str">
        <f>CONCATENATE(INT(spotify_top_songs_audio_features[[#This Row],[duration_ms]]/(60*1000)),":",MOD(INT(spotify_top_songs_audio_features[[#This Row],[duration_ms]]/1000),60))</f>
        <v>3:3</v>
      </c>
      <c r="AA32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277" t="str">
        <f>spotify_top_songs_audio_features[[#This Row],[track_name]]</f>
        <v>PERO TÚ</v>
      </c>
    </row>
    <row r="3278" spans="1:28" x14ac:dyDescent="0.25">
      <c r="A3278" t="s">
        <v>15955</v>
      </c>
      <c r="B3278" t="s">
        <v>15956</v>
      </c>
      <c r="C3278" t="s">
        <v>15957</v>
      </c>
      <c r="D3278" t="s">
        <v>15958</v>
      </c>
      <c r="E3278" t="s">
        <v>31</v>
      </c>
      <c r="F3278" t="s">
        <v>32</v>
      </c>
      <c r="G3278" t="s">
        <v>25</v>
      </c>
      <c r="H3278">
        <v>525</v>
      </c>
      <c r="I3278">
        <v>448</v>
      </c>
      <c r="J3278">
        <v>443</v>
      </c>
      <c r="K3278" t="s">
        <v>2052</v>
      </c>
      <c r="L3278">
        <v>0</v>
      </c>
      <c r="M3278">
        <v>922</v>
      </c>
      <c r="N3278">
        <v>527</v>
      </c>
      <c r="O3278">
        <v>-4075</v>
      </c>
      <c r="P3278">
        <v>83406</v>
      </c>
      <c r="Q3278">
        <v>140308</v>
      </c>
      <c r="R3278">
        <v>5</v>
      </c>
      <c r="S3278">
        <v>26672289</v>
      </c>
      <c r="U3278" t="str">
        <f>IFERROR(LEFT(spotify_top_songs_audio_features[[#This Row],[artist_names]],SEARCH(",",spotify_top_songs_audio_features[[#This Row],[artist_names]])-1),spotify_top_songs_audio_features[[#This Row],[artist_names]])</f>
        <v>MC Zaquin</v>
      </c>
      <c r="V3278" t="str">
        <f>IFERROR(MID(spotify_top_songs_audio_features[[#This Row],[artist_names]],SEARCH(",",spotify_top_songs_audio_features[[#This Row],[artist_names]])+2,99),"")</f>
        <v>MC Rick</v>
      </c>
      <c r="W3278" t="str">
        <f>spotify_top_songs_audio_features[[#This Row],[source]]</f>
        <v>Funk Explode Records</v>
      </c>
      <c r="X3278" s="1">
        <f>spotify_top_songs_audio_features[[#This Row],[streams]]</f>
        <v>26672289</v>
      </c>
      <c r="Y3278" t="str">
        <f>IF(Tabela2[[#This Row],[feat]]="","","Feat")</f>
        <v>Feat</v>
      </c>
      <c r="Z3278" s="17" t="str">
        <f>CONCATENATE(INT(spotify_top_songs_audio_features[[#This Row],[duration_ms]]/(60*1000)),":",MOD(INT(spotify_top_songs_audio_features[[#This Row],[duration_ms]]/1000),60))</f>
        <v>2:20</v>
      </c>
      <c r="AA32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78" t="str">
        <f>spotify_top_songs_audio_features[[#This Row],[track_name]]</f>
        <v>Não Nasceu pra Namorar</v>
      </c>
    </row>
    <row r="3279" spans="1:28" x14ac:dyDescent="0.25">
      <c r="A3279" t="s">
        <v>8358</v>
      </c>
      <c r="B3279" t="s">
        <v>334</v>
      </c>
      <c r="C3279" t="s">
        <v>8359</v>
      </c>
      <c r="D3279" t="s">
        <v>336</v>
      </c>
      <c r="E3279" t="s">
        <v>113</v>
      </c>
      <c r="F3279" t="s">
        <v>32</v>
      </c>
      <c r="G3279" t="s">
        <v>25</v>
      </c>
      <c r="H3279">
        <v>586</v>
      </c>
      <c r="I3279">
        <v>572</v>
      </c>
      <c r="J3279">
        <v>437</v>
      </c>
      <c r="K3279" t="s">
        <v>1177</v>
      </c>
      <c r="L3279">
        <v>104</v>
      </c>
      <c r="M3279">
        <v>118</v>
      </c>
      <c r="N3279">
        <v>29</v>
      </c>
      <c r="O3279">
        <v>-827</v>
      </c>
      <c r="P3279">
        <v>125955</v>
      </c>
      <c r="Q3279">
        <v>115238</v>
      </c>
      <c r="R3279">
        <v>2</v>
      </c>
      <c r="S3279">
        <v>26623425</v>
      </c>
      <c r="U3279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3279" t="str">
        <f>IFERROR(MID(spotify_top_songs_audio_features[[#This Row],[artist_names]],SEARCH(",",spotify_top_songs_audio_features[[#This Row],[artist_names]])+2,99),"")</f>
        <v>Kanye West, Ty Dolla $ign</v>
      </c>
      <c r="W3279" t="str">
        <f>spotify_top_songs_audio_features[[#This Row],[source]]</f>
        <v>Ye</v>
      </c>
      <c r="X3279" s="1">
        <f>spotify_top_songs_audio_features[[#This Row],[streams]]</f>
        <v>26623425</v>
      </c>
      <c r="Y3279" t="str">
        <f>IF(Tabela2[[#This Row],[feat]]="","","Feat")</f>
        <v>Feat</v>
      </c>
      <c r="Z3279" s="17" t="str">
        <f>CONCATENATE(INT(spotify_top_songs_audio_features[[#This Row],[duration_ms]]/(60*1000)),":",MOD(INT(spotify_top_songs_audio_features[[#This Row],[duration_ms]]/1000),60))</f>
        <v>1:55</v>
      </c>
      <c r="AA32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79" t="str">
        <f>spotify_top_songs_audio_features[[#This Row],[track_name]]</f>
        <v>STARS</v>
      </c>
    </row>
    <row r="3280" spans="1:28" x14ac:dyDescent="0.25">
      <c r="A3280" t="s">
        <v>15158</v>
      </c>
      <c r="B3280" t="s">
        <v>633</v>
      </c>
      <c r="C3280" t="s">
        <v>15093</v>
      </c>
      <c r="D3280" t="s">
        <v>2600</v>
      </c>
      <c r="E3280" t="s">
        <v>70</v>
      </c>
      <c r="F3280" t="s">
        <v>24</v>
      </c>
      <c r="G3280" t="s">
        <v>25</v>
      </c>
      <c r="H3280">
        <v>748</v>
      </c>
      <c r="I3280">
        <v>74</v>
      </c>
      <c r="J3280">
        <v>484</v>
      </c>
      <c r="K3280" t="s">
        <v>862</v>
      </c>
      <c r="L3280">
        <v>2.1800000000000001E-3</v>
      </c>
      <c r="M3280">
        <v>101</v>
      </c>
      <c r="N3280">
        <v>518</v>
      </c>
      <c r="O3280">
        <v>-601</v>
      </c>
      <c r="P3280">
        <v>121004</v>
      </c>
      <c r="Q3280">
        <v>220196</v>
      </c>
      <c r="R3280">
        <v>1</v>
      </c>
      <c r="S3280">
        <v>26610944</v>
      </c>
      <c r="U3280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280" t="str">
        <f>IFERROR(MID(spotify_top_songs_audio_features[[#This Row],[artist_names]],SEARCH(",",spotify_top_songs_audio_features[[#This Row],[artist_names]])+2,99),"")</f>
        <v/>
      </c>
      <c r="W3280" t="str">
        <f>spotify_top_songs_audio_features[[#This Row],[source]]</f>
        <v>XO / Republic Records</v>
      </c>
      <c r="X3280" s="1">
        <f>spotify_top_songs_audio_features[[#This Row],[streams]]</f>
        <v>26610944</v>
      </c>
      <c r="Y3280" t="str">
        <f>IF(Tabela2[[#This Row],[feat]]="","","Feat")</f>
        <v/>
      </c>
      <c r="Z3280" s="17" t="str">
        <f>CONCATENATE(INT(spotify_top_songs_audio_features[[#This Row],[duration_ms]]/(60*1000)),":",MOD(INT(spotify_top_songs_audio_features[[#This Row],[duration_ms]]/1000),60))</f>
        <v>3:40</v>
      </c>
      <c r="AA32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280" t="str">
        <f>spotify_top_songs_audio_features[[#This Row],[track_name]]</f>
        <v>Take My Breath - Single Version</v>
      </c>
    </row>
    <row r="3281" spans="1:28" x14ac:dyDescent="0.25">
      <c r="A3281" t="s">
        <v>8203</v>
      </c>
      <c r="B3281" t="s">
        <v>112</v>
      </c>
      <c r="C3281" t="s">
        <v>3666</v>
      </c>
      <c r="D3281" t="s">
        <v>349</v>
      </c>
      <c r="E3281" t="s">
        <v>142</v>
      </c>
      <c r="F3281" t="s">
        <v>24</v>
      </c>
      <c r="G3281" t="s">
        <v>25</v>
      </c>
      <c r="H3281">
        <v>613</v>
      </c>
      <c r="I3281">
        <v>764</v>
      </c>
      <c r="J3281">
        <v>136</v>
      </c>
      <c r="K3281" t="s">
        <v>8204</v>
      </c>
      <c r="L3281">
        <v>0</v>
      </c>
      <c r="M3281">
        <v>197</v>
      </c>
      <c r="N3281">
        <v>417</v>
      </c>
      <c r="O3281">
        <v>-6509</v>
      </c>
      <c r="P3281">
        <v>160015</v>
      </c>
      <c r="Q3281">
        <v>208187</v>
      </c>
      <c r="R3281">
        <v>19</v>
      </c>
      <c r="S3281">
        <v>26559495</v>
      </c>
      <c r="U328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281" t="str">
        <f>IFERROR(MID(spotify_top_songs_audio_features[[#This Row],[artist_names]],SEARCH(",",spotify_top_songs_audio_features[[#This Row],[artist_names]])+2,99),"")</f>
        <v/>
      </c>
      <c r="W3281" t="str">
        <f>spotify_top_songs_audio_features[[#This Row],[source]]</f>
        <v>Big Machine Records, LLC</v>
      </c>
      <c r="X3281" s="1">
        <f>spotify_top_songs_audio_features[[#This Row],[streams]]</f>
        <v>26559495</v>
      </c>
      <c r="Y3281" t="str">
        <f>IF(Tabela2[[#This Row],[feat]]="","","Feat")</f>
        <v/>
      </c>
      <c r="Z3281" s="17" t="str">
        <f>CONCATENATE(INT(spotify_top_songs_audio_features[[#This Row],[duration_ms]]/(60*1000)),":",MOD(INT(spotify_top_songs_audio_features[[#This Row],[duration_ms]]/1000),60))</f>
        <v>3:28</v>
      </c>
      <c r="AA32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281" t="str">
        <f>spotify_top_songs_audio_features[[#This Row],[track_name]]</f>
        <v>...Ready For It?</v>
      </c>
    </row>
    <row r="3282" spans="1:28" x14ac:dyDescent="0.25">
      <c r="A3282" t="s">
        <v>10608</v>
      </c>
      <c r="B3282" t="s">
        <v>10609</v>
      </c>
      <c r="C3282" t="s">
        <v>10610</v>
      </c>
      <c r="D3282" t="s">
        <v>520</v>
      </c>
      <c r="E3282" t="s">
        <v>86</v>
      </c>
      <c r="F3282" t="s">
        <v>24</v>
      </c>
      <c r="G3282" t="s">
        <v>25</v>
      </c>
      <c r="H3282">
        <v>797</v>
      </c>
      <c r="I3282">
        <v>543</v>
      </c>
      <c r="J3282">
        <v>439</v>
      </c>
      <c r="K3282" t="s">
        <v>2900</v>
      </c>
      <c r="L3282">
        <v>0</v>
      </c>
      <c r="M3282">
        <v>726</v>
      </c>
      <c r="N3282">
        <v>164</v>
      </c>
      <c r="O3282">
        <v>-5744</v>
      </c>
      <c r="P3282">
        <v>115036</v>
      </c>
      <c r="Q3282">
        <v>222621</v>
      </c>
      <c r="R3282">
        <v>5</v>
      </c>
      <c r="S3282">
        <v>26536605</v>
      </c>
      <c r="U3282" t="str">
        <f>IFERROR(LEFT(spotify_top_songs_audio_features[[#This Row],[artist_names]],SEARCH(",",spotify_top_songs_audio_features[[#This Row],[artist_names]])-1),spotify_top_songs_audio_features[[#This Row],[artist_names]])</f>
        <v>Why Don't We</v>
      </c>
      <c r="V3282" t="str">
        <f>IFERROR(MID(spotify_top_songs_audio_features[[#This Row],[artist_names]],SEARCH(",",spotify_top_songs_audio_features[[#This Row],[artist_names]])+2,99),"")</f>
        <v>Macklemore</v>
      </c>
      <c r="W3282" t="str">
        <f>spotify_top_songs_audio_features[[#This Row],[source]]</f>
        <v>Atlantic Records</v>
      </c>
      <c r="X3282" s="1">
        <f>spotify_top_songs_audio_features[[#This Row],[streams]]</f>
        <v>26536605</v>
      </c>
      <c r="Y3282" t="str">
        <f>IF(Tabela2[[#This Row],[feat]]="","","Feat")</f>
        <v>Feat</v>
      </c>
      <c r="Z3282" s="17" t="str">
        <f>CONCATENATE(INT(spotify_top_songs_audio_features[[#This Row],[duration_ms]]/(60*1000)),":",MOD(INT(spotify_top_songs_audio_features[[#This Row],[duration_ms]]/1000),60))</f>
        <v>3:42</v>
      </c>
      <c r="AA32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282" t="str">
        <f>spotify_top_songs_audio_features[[#This Row],[track_name]]</f>
        <v>I Don't Belong In This Club</v>
      </c>
    </row>
    <row r="3283" spans="1:28" x14ac:dyDescent="0.25">
      <c r="A3283" t="s">
        <v>1681</v>
      </c>
      <c r="B3283" t="s">
        <v>1682</v>
      </c>
      <c r="C3283" t="s">
        <v>1683</v>
      </c>
      <c r="D3283" t="s">
        <v>1684</v>
      </c>
      <c r="E3283" t="s">
        <v>102</v>
      </c>
      <c r="F3283" t="s">
        <v>32</v>
      </c>
      <c r="G3283" t="s">
        <v>25</v>
      </c>
      <c r="H3283">
        <v>849</v>
      </c>
      <c r="I3283">
        <v>699</v>
      </c>
      <c r="J3283">
        <v>574</v>
      </c>
      <c r="K3283" t="s">
        <v>1685</v>
      </c>
      <c r="L3283">
        <v>118</v>
      </c>
      <c r="M3283">
        <v>954</v>
      </c>
      <c r="N3283">
        <v>778</v>
      </c>
      <c r="O3283">
        <v>-5193</v>
      </c>
      <c r="P3283">
        <v>100989</v>
      </c>
      <c r="Q3283">
        <v>256341</v>
      </c>
      <c r="R3283">
        <v>8</v>
      </c>
      <c r="S3283">
        <v>26535152</v>
      </c>
      <c r="U3283" t="str">
        <f>IFERROR(LEFT(spotify_top_songs_audio_features[[#This Row],[artist_names]],SEARCH(",",spotify_top_songs_audio_features[[#This Row],[artist_names]])-1),spotify_top_songs_audio_features[[#This Row],[artist_names]])</f>
        <v>Rae Sremmurd</v>
      </c>
      <c r="V3283" t="str">
        <f>IFERROR(MID(spotify_top_songs_audio_features[[#This Row],[artist_names]],SEARCH(",",spotify_top_songs_audio_features[[#This Row],[artist_names]])+2,99),"")</f>
        <v>Swae Lee, Slim Jxmmi</v>
      </c>
      <c r="W3283" t="str">
        <f>spotify_top_songs_audio_features[[#This Row],[source]]</f>
        <v>Mike WiLL Made-It</v>
      </c>
      <c r="X3283" s="1">
        <f>spotify_top_songs_audio_features[[#This Row],[streams]]</f>
        <v>26535152</v>
      </c>
      <c r="Y3283" t="str">
        <f>IF(Tabela2[[#This Row],[feat]]="","","Feat")</f>
        <v>Feat</v>
      </c>
      <c r="Z3283" s="17" t="str">
        <f>CONCATENATE(INT(spotify_top_songs_audio_features[[#This Row],[duration_ms]]/(60*1000)),":",MOD(INT(spotify_top_songs_audio_features[[#This Row],[duration_ms]]/1000),60))</f>
        <v>4:16</v>
      </c>
      <c r="AA32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283" t="str">
        <f>spotify_top_songs_audio_features[[#This Row],[track_name]]</f>
        <v>Guatemala - From Swaecation</v>
      </c>
    </row>
    <row r="3284" spans="1:28" x14ac:dyDescent="0.25">
      <c r="A3284" t="s">
        <v>9536</v>
      </c>
      <c r="B3284" t="s">
        <v>2565</v>
      </c>
      <c r="C3284" t="s">
        <v>2566</v>
      </c>
      <c r="D3284" t="s">
        <v>2567</v>
      </c>
      <c r="E3284" t="s">
        <v>31</v>
      </c>
      <c r="F3284" t="s">
        <v>24</v>
      </c>
      <c r="G3284" t="s">
        <v>25</v>
      </c>
      <c r="H3284">
        <v>649</v>
      </c>
      <c r="I3284">
        <v>76</v>
      </c>
      <c r="J3284">
        <v>574</v>
      </c>
      <c r="K3284" t="s">
        <v>429</v>
      </c>
      <c r="L3284">
        <v>0</v>
      </c>
      <c r="M3284">
        <v>317</v>
      </c>
      <c r="N3284">
        <v>843</v>
      </c>
      <c r="O3284">
        <v>-6487</v>
      </c>
      <c r="P3284">
        <v>80018</v>
      </c>
      <c r="Q3284">
        <v>161853</v>
      </c>
      <c r="R3284">
        <v>5</v>
      </c>
      <c r="S3284">
        <v>26530388</v>
      </c>
      <c r="U3284" t="str">
        <f>IFERROR(LEFT(spotify_top_songs_audio_features[[#This Row],[artist_names]],SEARCH(",",spotify_top_songs_audio_features[[#This Row],[artist_names]])-1),spotify_top_songs_audio_features[[#This Row],[artist_names]])</f>
        <v>Walker Hayes</v>
      </c>
      <c r="V3284" t="str">
        <f>IFERROR(MID(spotify_top_songs_audio_features[[#This Row],[artist_names]],SEARCH(",",spotify_top_songs_audio_features[[#This Row],[artist_names]])+2,99),"")</f>
        <v/>
      </c>
      <c r="W3284" t="str">
        <f>spotify_top_songs_audio_features[[#This Row],[source]]</f>
        <v>Monument Records</v>
      </c>
      <c r="X3284" s="1">
        <f>spotify_top_songs_audio_features[[#This Row],[streams]]</f>
        <v>26530388</v>
      </c>
      <c r="Y3284" t="str">
        <f>IF(Tabela2[[#This Row],[feat]]="","","Feat")</f>
        <v/>
      </c>
      <c r="Z3284" s="17" t="str">
        <f>CONCATENATE(INT(spotify_top_songs_audio_features[[#This Row],[duration_ms]]/(60*1000)),":",MOD(INT(spotify_top_songs_audio_features[[#This Row],[duration_ms]]/1000),60))</f>
        <v>2:41</v>
      </c>
      <c r="AA32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84" t="str">
        <f>spotify_top_songs_audio_features[[#This Row],[track_name]]</f>
        <v>Fancy Like</v>
      </c>
    </row>
    <row r="3285" spans="1:28" x14ac:dyDescent="0.25">
      <c r="A3285" t="s">
        <v>10357</v>
      </c>
      <c r="B3285" t="s">
        <v>10358</v>
      </c>
      <c r="C3285" t="s">
        <v>10359</v>
      </c>
      <c r="D3285" t="s">
        <v>4191</v>
      </c>
      <c r="E3285" t="s">
        <v>97</v>
      </c>
      <c r="F3285" t="s">
        <v>32</v>
      </c>
      <c r="G3285" t="s">
        <v>25</v>
      </c>
      <c r="H3285">
        <v>833</v>
      </c>
      <c r="I3285">
        <v>498</v>
      </c>
      <c r="J3285">
        <v>117</v>
      </c>
      <c r="K3285" t="s">
        <v>3998</v>
      </c>
      <c r="L3285">
        <v>0</v>
      </c>
      <c r="M3285">
        <v>119</v>
      </c>
      <c r="N3285">
        <v>259</v>
      </c>
      <c r="O3285">
        <v>-5196</v>
      </c>
      <c r="P3285">
        <v>139928</v>
      </c>
      <c r="Q3285">
        <v>153406</v>
      </c>
      <c r="R3285">
        <v>4</v>
      </c>
      <c r="S3285">
        <v>26529314</v>
      </c>
      <c r="U3285" t="str">
        <f>IFERROR(LEFT(spotify_top_songs_audio_features[[#This Row],[artist_names]],SEARCH(",",spotify_top_songs_audio_features[[#This Row],[artist_names]])-1),spotify_top_songs_audio_features[[#This Row],[artist_names]])</f>
        <v>Smiley</v>
      </c>
      <c r="V3285" t="str">
        <f>IFERROR(MID(spotify_top_songs_audio_features[[#This Row],[artist_names]],SEARCH(",",spotify_top_songs_audio_features[[#This Row],[artist_names]])+2,99),"")</f>
        <v>Drake</v>
      </c>
      <c r="W3285" t="str">
        <f>spotify_top_songs_audio_features[[#This Row],[source]]</f>
        <v>OVO Sound</v>
      </c>
      <c r="X3285" s="1">
        <f>spotify_top_songs_audio_features[[#This Row],[streams]]</f>
        <v>26529314</v>
      </c>
      <c r="Y3285" t="str">
        <f>IF(Tabela2[[#This Row],[feat]]="","","Feat")</f>
        <v>Feat</v>
      </c>
      <c r="Z3285" s="17" t="str">
        <f>CONCATENATE(INT(spotify_top_songs_audio_features[[#This Row],[duration_ms]]/(60*1000)),":",MOD(INT(spotify_top_songs_audio_features[[#This Row],[duration_ms]]/1000),60))</f>
        <v>2:33</v>
      </c>
      <c r="AA32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85" t="str">
        <f>spotify_top_songs_audio_features[[#This Row],[track_name]]</f>
        <v>Over The Top (feat. Drake)</v>
      </c>
    </row>
    <row r="3286" spans="1:28" x14ac:dyDescent="0.25">
      <c r="A3286" t="s">
        <v>1580</v>
      </c>
      <c r="B3286" t="s">
        <v>1581</v>
      </c>
      <c r="C3286" t="s">
        <v>1582</v>
      </c>
      <c r="D3286" t="s">
        <v>182</v>
      </c>
      <c r="E3286" t="s">
        <v>97</v>
      </c>
      <c r="F3286" t="s">
        <v>24</v>
      </c>
      <c r="G3286" t="s">
        <v>25</v>
      </c>
      <c r="H3286">
        <v>627</v>
      </c>
      <c r="I3286">
        <v>847</v>
      </c>
      <c r="J3286">
        <v>352</v>
      </c>
      <c r="K3286" t="s">
        <v>1583</v>
      </c>
      <c r="L3286">
        <v>0</v>
      </c>
      <c r="M3286">
        <v>212</v>
      </c>
      <c r="N3286">
        <v>611</v>
      </c>
      <c r="O3286">
        <v>-5303</v>
      </c>
      <c r="P3286">
        <v>126017</v>
      </c>
      <c r="Q3286">
        <v>251147</v>
      </c>
      <c r="R3286">
        <v>6</v>
      </c>
      <c r="S3286">
        <v>26527052</v>
      </c>
      <c r="U3286" t="str">
        <f>IFERROR(LEFT(spotify_top_songs_audio_features[[#This Row],[artist_names]],SEARCH(",",spotify_top_songs_audio_features[[#This Row],[artist_names]])-1),spotify_top_songs_audio_features[[#This Row],[artist_names]])</f>
        <v>Axwell /\ Ingrosso</v>
      </c>
      <c r="V3286" t="str">
        <f>IFERROR(MID(spotify_top_songs_audio_features[[#This Row],[artist_names]],SEARCH(",",spotify_top_songs_audio_features[[#This Row],[artist_names]])+2,99),"")</f>
        <v/>
      </c>
      <c r="W3286" t="str">
        <f>spotify_top_songs_audio_features[[#This Row],[source]]</f>
        <v>EMI</v>
      </c>
      <c r="X3286" s="1">
        <f>spotify_top_songs_audio_features[[#This Row],[streams]]</f>
        <v>26527052</v>
      </c>
      <c r="Y3286" t="str">
        <f>IF(Tabela2[[#This Row],[feat]]="","","Feat")</f>
        <v/>
      </c>
      <c r="Z3286" s="17" t="str">
        <f>CONCATENATE(INT(spotify_top_songs_audio_features[[#This Row],[duration_ms]]/(60*1000)),":",MOD(INT(spotify_top_songs_audio_features[[#This Row],[duration_ms]]/1000),60))</f>
        <v>4:11</v>
      </c>
      <c r="AA32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86" t="str">
        <f>spotify_top_songs_audio_features[[#This Row],[track_name]]</f>
        <v>Dreamer</v>
      </c>
    </row>
    <row r="3287" spans="1:28" x14ac:dyDescent="0.25">
      <c r="A3287" t="s">
        <v>9981</v>
      </c>
      <c r="B3287" t="s">
        <v>9982</v>
      </c>
      <c r="C3287" t="s">
        <v>9983</v>
      </c>
      <c r="D3287" t="s">
        <v>1101</v>
      </c>
      <c r="E3287" t="s">
        <v>97</v>
      </c>
      <c r="F3287" t="s">
        <v>24</v>
      </c>
      <c r="G3287" t="s">
        <v>25</v>
      </c>
      <c r="H3287">
        <v>529</v>
      </c>
      <c r="I3287">
        <v>612</v>
      </c>
      <c r="J3287">
        <v>52</v>
      </c>
      <c r="K3287" t="s">
        <v>1110</v>
      </c>
      <c r="L3287">
        <v>0</v>
      </c>
      <c r="M3287">
        <v>246</v>
      </c>
      <c r="N3287">
        <v>434</v>
      </c>
      <c r="O3287">
        <v>-8794</v>
      </c>
      <c r="P3287">
        <v>119272</v>
      </c>
      <c r="Q3287">
        <v>193847</v>
      </c>
      <c r="R3287">
        <v>4</v>
      </c>
      <c r="S3287">
        <v>26522830</v>
      </c>
      <c r="U3287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3287" t="str">
        <f>IFERROR(MID(spotify_top_songs_audio_features[[#This Row],[artist_names]],SEARCH(",",spotify_top_songs_audio_features[[#This Row],[artist_names]])+2,99),"")</f>
        <v>Avicii, Sandro Cavazza</v>
      </c>
      <c r="W3287" t="str">
        <f>spotify_top_songs_audio_features[[#This Row],[source]]</f>
        <v>Universal Music AB</v>
      </c>
      <c r="X3287" s="1">
        <f>spotify_top_songs_audio_features[[#This Row],[streams]]</f>
        <v>26522830</v>
      </c>
      <c r="Y3287" t="str">
        <f>IF(Tabela2[[#This Row],[feat]]="","","Feat")</f>
        <v>Feat</v>
      </c>
      <c r="Z3287" s="17" t="str">
        <f>CONCATENATE(INT(spotify_top_songs_audio_features[[#This Row],[duration_ms]]/(60*1000)),":",MOD(INT(spotify_top_songs_audio_features[[#This Row],[duration_ms]]/1000),60))</f>
        <v>3:13</v>
      </c>
      <c r="AA32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87" t="str">
        <f>spotify_top_songs_audio_features[[#This Row],[track_name]]</f>
        <v>Forever Yours - Avicii Tribute</v>
      </c>
    </row>
    <row r="3288" spans="1:28" x14ac:dyDescent="0.25">
      <c r="A3288" t="s">
        <v>1891</v>
      </c>
      <c r="B3288" t="s">
        <v>1287</v>
      </c>
      <c r="C3288" t="s">
        <v>1892</v>
      </c>
      <c r="D3288" t="s">
        <v>48</v>
      </c>
      <c r="E3288" t="s">
        <v>97</v>
      </c>
      <c r="F3288" t="s">
        <v>32</v>
      </c>
      <c r="G3288" t="s">
        <v>25</v>
      </c>
      <c r="H3288">
        <v>71</v>
      </c>
      <c r="I3288">
        <v>614</v>
      </c>
      <c r="J3288">
        <v>431</v>
      </c>
      <c r="K3288" t="s">
        <v>1157</v>
      </c>
      <c r="L3288">
        <v>0</v>
      </c>
      <c r="M3288">
        <v>974</v>
      </c>
      <c r="N3288">
        <v>658</v>
      </c>
      <c r="O3288">
        <v>-6757</v>
      </c>
      <c r="P3288">
        <v>148152</v>
      </c>
      <c r="Q3288">
        <v>172107</v>
      </c>
      <c r="R3288">
        <v>3</v>
      </c>
      <c r="S3288">
        <v>26456966</v>
      </c>
      <c r="U3288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288" t="str">
        <f>IFERROR(MID(spotify_top_songs_audio_features[[#This Row],[artist_names]],SEARCH(",",spotify_top_songs_audio_features[[#This Row],[artist_names]])+2,99),"")</f>
        <v/>
      </c>
      <c r="W3288" t="str">
        <f>spotify_top_songs_audio_features[[#This Row],[source]]</f>
        <v>Republic Records</v>
      </c>
      <c r="X3288" s="1">
        <f>spotify_top_songs_audio_features[[#This Row],[streams]]</f>
        <v>26456966</v>
      </c>
      <c r="Y3288" t="str">
        <f>IF(Tabela2[[#This Row],[feat]]="","","Feat")</f>
        <v/>
      </c>
      <c r="Z3288" s="17" t="str">
        <f>CONCATENATE(INT(spotify_top_songs_audio_features[[#This Row],[duration_ms]]/(60*1000)),":",MOD(INT(spotify_top_songs_audio_features[[#This Row],[duration_ms]]/1000),60))</f>
        <v>2:52</v>
      </c>
      <c r="AA32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88" t="str">
        <f>spotify_top_songs_audio_features[[#This Row],[track_name]]</f>
        <v>everytime</v>
      </c>
    </row>
    <row r="3289" spans="1:28" x14ac:dyDescent="0.25">
      <c r="A3289" t="s">
        <v>4257</v>
      </c>
      <c r="B3289" t="s">
        <v>4258</v>
      </c>
      <c r="C3289" t="s">
        <v>4259</v>
      </c>
      <c r="D3289" t="s">
        <v>1003</v>
      </c>
      <c r="E3289" t="s">
        <v>86</v>
      </c>
      <c r="F3289" t="s">
        <v>24</v>
      </c>
      <c r="G3289" t="s">
        <v>64</v>
      </c>
      <c r="H3289">
        <v>482</v>
      </c>
      <c r="I3289">
        <v>781</v>
      </c>
      <c r="J3289">
        <v>411</v>
      </c>
      <c r="K3289" t="s">
        <v>4260</v>
      </c>
      <c r="L3289">
        <v>2.8699999999999998E-4</v>
      </c>
      <c r="M3289">
        <v>413</v>
      </c>
      <c r="N3289">
        <v>336</v>
      </c>
      <c r="O3289">
        <v>-5334</v>
      </c>
      <c r="P3289">
        <v>57967</v>
      </c>
      <c r="Q3289">
        <v>325840</v>
      </c>
      <c r="R3289">
        <v>5</v>
      </c>
      <c r="S3289">
        <v>26439946</v>
      </c>
      <c r="U3289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3289" t="str">
        <f>IFERROR(MID(spotify_top_songs_audio_features[[#This Row],[artist_names]],SEARCH(",",spotify_top_songs_audio_features[[#This Row],[artist_names]])+2,99),"")</f>
        <v>Eminem</v>
      </c>
      <c r="W3289" t="str">
        <f>spotify_top_songs_audio_features[[#This Row],[source]]</f>
        <v>Getting Out Our Dreams Inc. (G.O.O.D.) Music / IDJ</v>
      </c>
      <c r="X3289" s="1">
        <f>spotify_top_songs_audio_features[[#This Row],[streams]]</f>
        <v>26439946</v>
      </c>
      <c r="Y3289" t="str">
        <f>IF(Tabela2[[#This Row],[feat]]="","","Feat")</f>
        <v>Feat</v>
      </c>
      <c r="Z3289" s="17" t="str">
        <f>CONCATENATE(INT(spotify_top_songs_audio_features[[#This Row],[duration_ms]]/(60*1000)),":",MOD(INT(spotify_top_songs_audio_features[[#This Row],[duration_ms]]/1000),60))</f>
        <v>5:25</v>
      </c>
      <c r="AA32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289" t="str">
        <f>spotify_top_songs_audio_features[[#This Row],[track_name]]</f>
        <v>No Favors</v>
      </c>
    </row>
    <row r="3290" spans="1:28" x14ac:dyDescent="0.25">
      <c r="A3290" t="s">
        <v>4502</v>
      </c>
      <c r="B3290" t="s">
        <v>624</v>
      </c>
      <c r="C3290" t="s">
        <v>4503</v>
      </c>
      <c r="D3290" t="s">
        <v>141</v>
      </c>
      <c r="E3290" t="s">
        <v>177</v>
      </c>
      <c r="F3290" t="s">
        <v>32</v>
      </c>
      <c r="G3290" t="s">
        <v>25</v>
      </c>
      <c r="H3290">
        <v>778</v>
      </c>
      <c r="I3290">
        <v>555</v>
      </c>
      <c r="J3290">
        <v>231</v>
      </c>
      <c r="K3290" t="s">
        <v>4504</v>
      </c>
      <c r="L3290">
        <v>0</v>
      </c>
      <c r="M3290">
        <v>111</v>
      </c>
      <c r="N3290">
        <v>271</v>
      </c>
      <c r="O3290">
        <v>-5473</v>
      </c>
      <c r="P3290">
        <v>143916</v>
      </c>
      <c r="Q3290">
        <v>177451</v>
      </c>
      <c r="R3290">
        <v>2</v>
      </c>
      <c r="S3290">
        <v>26436701</v>
      </c>
      <c r="U329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290" t="str">
        <f>IFERROR(MID(spotify_top_songs_audio_features[[#This Row],[artist_names]],SEARCH(",",spotify_top_songs_audio_features[[#This Row],[artist_names]])+2,99),"")</f>
        <v/>
      </c>
      <c r="W3290" t="str">
        <f>spotify_top_songs_audio_features[[#This Row],[source]]</f>
        <v>Rimas Entertainment LLC</v>
      </c>
      <c r="X3290" s="1">
        <f>spotify_top_songs_audio_features[[#This Row],[streams]]</f>
        <v>26436701</v>
      </c>
      <c r="Y3290" t="str">
        <f>IF(Tabela2[[#This Row],[feat]]="","","Feat")</f>
        <v/>
      </c>
      <c r="Z3290" s="17" t="str">
        <f>CONCATENATE(INT(spotify_top_songs_audio_features[[#This Row],[duration_ms]]/(60*1000)),":",MOD(INT(spotify_top_songs_audio_features[[#This Row],[duration_ms]]/1000),60))</f>
        <v>2:57</v>
      </c>
      <c r="AA32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290" t="str">
        <f>spotify_top_songs_audio_features[[#This Row],[track_name]]</f>
        <v>GRACIAS POR NADA</v>
      </c>
    </row>
    <row r="3291" spans="1:28" x14ac:dyDescent="0.25">
      <c r="A3291" t="s">
        <v>2831</v>
      </c>
      <c r="B3291" t="s">
        <v>2832</v>
      </c>
      <c r="C3291" t="s">
        <v>2833</v>
      </c>
      <c r="D3291" t="s">
        <v>520</v>
      </c>
      <c r="E3291" t="s">
        <v>113</v>
      </c>
      <c r="F3291" t="s">
        <v>24</v>
      </c>
      <c r="G3291" t="s">
        <v>25</v>
      </c>
      <c r="H3291">
        <v>813</v>
      </c>
      <c r="I3291">
        <v>415</v>
      </c>
      <c r="J3291">
        <v>349</v>
      </c>
      <c r="K3291" t="s">
        <v>2834</v>
      </c>
      <c r="L3291">
        <v>0</v>
      </c>
      <c r="M3291">
        <v>131</v>
      </c>
      <c r="N3291">
        <v>667</v>
      </c>
      <c r="O3291">
        <v>-5926</v>
      </c>
      <c r="P3291">
        <v>91921</v>
      </c>
      <c r="Q3291">
        <v>170345</v>
      </c>
      <c r="R3291">
        <v>5</v>
      </c>
      <c r="S3291">
        <v>26385633</v>
      </c>
      <c r="U3291" t="str">
        <f>IFERROR(LEFT(spotify_top_songs_audio_features[[#This Row],[artist_names]],SEARCH(",",spotify_top_songs_audio_features[[#This Row],[artist_names]])-1),spotify_top_songs_audio_features[[#This Row],[artist_names]])</f>
        <v>Pink Sweat$</v>
      </c>
      <c r="V3291" t="str">
        <f>IFERROR(MID(spotify_top_songs_audio_features[[#This Row],[artist_names]],SEARCH(",",spotify_top_songs_audio_features[[#This Row],[artist_names]])+2,99),"")</f>
        <v/>
      </c>
      <c r="W3291" t="str">
        <f>spotify_top_songs_audio_features[[#This Row],[source]]</f>
        <v>Atlantic Records</v>
      </c>
      <c r="X3291" s="1">
        <f>spotify_top_songs_audio_features[[#This Row],[streams]]</f>
        <v>26385633</v>
      </c>
      <c r="Y3291" t="str">
        <f>IF(Tabela2[[#This Row],[feat]]="","","Feat")</f>
        <v/>
      </c>
      <c r="Z3291" s="17" t="str">
        <f>CONCATENATE(INT(spotify_top_songs_audio_features[[#This Row],[duration_ms]]/(60*1000)),":",MOD(INT(spotify_top_songs_audio_features[[#This Row],[duration_ms]]/1000),60))</f>
        <v>2:50</v>
      </c>
      <c r="AA32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91" t="str">
        <f>spotify_top_songs_audio_features[[#This Row],[track_name]]</f>
        <v>At My Worst</v>
      </c>
    </row>
    <row r="3292" spans="1:28" x14ac:dyDescent="0.25">
      <c r="A3292" t="s">
        <v>15969</v>
      </c>
      <c r="B3292" t="s">
        <v>2136</v>
      </c>
      <c r="C3292" t="s">
        <v>2137</v>
      </c>
      <c r="D3292" t="s">
        <v>2138</v>
      </c>
      <c r="E3292" t="s">
        <v>43</v>
      </c>
      <c r="F3292" t="s">
        <v>32</v>
      </c>
      <c r="G3292" t="s">
        <v>25</v>
      </c>
      <c r="H3292">
        <v>746</v>
      </c>
      <c r="I3292">
        <v>717</v>
      </c>
      <c r="J3292">
        <v>179</v>
      </c>
      <c r="K3292" t="s">
        <v>2083</v>
      </c>
      <c r="L3292">
        <v>0</v>
      </c>
      <c r="M3292">
        <v>132</v>
      </c>
      <c r="N3292">
        <v>523</v>
      </c>
      <c r="O3292">
        <v>-4841</v>
      </c>
      <c r="P3292">
        <v>150964</v>
      </c>
      <c r="Q3292">
        <v>179133</v>
      </c>
      <c r="R3292">
        <v>13</v>
      </c>
      <c r="S3292">
        <v>26370192</v>
      </c>
      <c r="U3292" t="str">
        <f>IFERROR(LEFT(spotify_top_songs_audio_features[[#This Row],[artist_names]],SEARCH(",",spotify_top_songs_audio_features[[#This Row],[artist_names]])-1),spotify_top_songs_audio_features[[#This Row],[artist_names]])</f>
        <v>24kGoldn</v>
      </c>
      <c r="V3292" t="str">
        <f>IFERROR(MID(spotify_top_songs_audio_features[[#This Row],[artist_names]],SEARCH(",",spotify_top_songs_audio_features[[#This Row],[artist_names]])+2,99),"")</f>
        <v/>
      </c>
      <c r="W3292" t="str">
        <f>spotify_top_songs_audio_features[[#This Row],[source]]</f>
        <v>Records/Columbia</v>
      </c>
      <c r="X3292" s="1">
        <f>spotify_top_songs_audio_features[[#This Row],[streams]]</f>
        <v>26370192</v>
      </c>
      <c r="Y3292" t="str">
        <f>IF(Tabela2[[#This Row],[feat]]="","","Feat")</f>
        <v/>
      </c>
      <c r="Z3292" s="17" t="str">
        <f>CONCATENATE(INT(spotify_top_songs_audio_features[[#This Row],[duration_ms]]/(60*1000)),":",MOD(INT(spotify_top_songs_audio_features[[#This Row],[duration_ms]]/1000),60))</f>
        <v>2:59</v>
      </c>
      <c r="AA32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292" t="str">
        <f>spotify_top_songs_audio_features[[#This Row],[track_name]]</f>
        <v>VALENTINO</v>
      </c>
    </row>
    <row r="3293" spans="1:28" x14ac:dyDescent="0.25">
      <c r="A3293" t="s">
        <v>7822</v>
      </c>
      <c r="B3293" t="s">
        <v>7823</v>
      </c>
      <c r="C3293" t="s">
        <v>7824</v>
      </c>
      <c r="D3293" t="s">
        <v>7825</v>
      </c>
      <c r="E3293" t="s">
        <v>70</v>
      </c>
      <c r="F3293" t="s">
        <v>24</v>
      </c>
      <c r="G3293" t="s">
        <v>25</v>
      </c>
      <c r="H3293">
        <v>422</v>
      </c>
      <c r="I3293">
        <v>264</v>
      </c>
      <c r="J3293">
        <v>322</v>
      </c>
      <c r="K3293" t="s">
        <v>7826</v>
      </c>
      <c r="L3293">
        <v>0</v>
      </c>
      <c r="M3293">
        <v>132</v>
      </c>
      <c r="N3293">
        <v>331</v>
      </c>
      <c r="O3293">
        <v>-7064</v>
      </c>
      <c r="P3293">
        <v>11993</v>
      </c>
      <c r="Q3293">
        <v>269560</v>
      </c>
      <c r="R3293">
        <v>9</v>
      </c>
      <c r="S3293">
        <v>26354963</v>
      </c>
      <c r="U3293" t="str">
        <f>IFERROR(LEFT(spotify_top_songs_audio_features[[#This Row],[artist_names]],SEARCH(",",spotify_top_songs_audio_features[[#This Row],[artist_names]])-1),spotify_top_songs_audio_features[[#This Row],[artist_names]])</f>
        <v>John Legend</v>
      </c>
      <c r="V3293" t="str">
        <f>IFERROR(MID(spotify_top_songs_audio_features[[#This Row],[artist_names]],SEARCH(",",spotify_top_songs_audio_features[[#This Row],[artist_names]])+2,99),"")</f>
        <v/>
      </c>
      <c r="W3293" t="str">
        <f>spotify_top_songs_audio_features[[#This Row],[source]]</f>
        <v>G.O.O.D. Music/Columbia</v>
      </c>
      <c r="X3293" s="1">
        <f>spotify_top_songs_audio_features[[#This Row],[streams]]</f>
        <v>26354963</v>
      </c>
      <c r="Y3293" t="str">
        <f>IF(Tabela2[[#This Row],[feat]]="","","Feat")</f>
        <v/>
      </c>
      <c r="Z3293" s="17" t="str">
        <f>CONCATENATE(INT(spotify_top_songs_audio_features[[#This Row],[duration_ms]]/(60*1000)),":",MOD(INT(spotify_top_songs_audio_features[[#This Row],[duration_ms]]/1000),60))</f>
        <v>4:29</v>
      </c>
      <c r="AA32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293" t="str">
        <f>spotify_top_songs_audio_features[[#This Row],[track_name]]</f>
        <v>All of Me</v>
      </c>
    </row>
    <row r="3294" spans="1:28" x14ac:dyDescent="0.25">
      <c r="A3294" t="s">
        <v>5896</v>
      </c>
      <c r="B3294" t="s">
        <v>463</v>
      </c>
      <c r="C3294" t="s">
        <v>5897</v>
      </c>
      <c r="D3294" t="s">
        <v>385</v>
      </c>
      <c r="E3294" t="s">
        <v>31</v>
      </c>
      <c r="F3294" t="s">
        <v>24</v>
      </c>
      <c r="G3294" t="s">
        <v>25</v>
      </c>
      <c r="H3294">
        <v>588</v>
      </c>
      <c r="I3294">
        <v>479</v>
      </c>
      <c r="J3294">
        <v>281</v>
      </c>
      <c r="K3294" t="s">
        <v>5898</v>
      </c>
      <c r="L3294">
        <v>7.2000000000000002E-5</v>
      </c>
      <c r="M3294">
        <v>527</v>
      </c>
      <c r="N3294">
        <v>434</v>
      </c>
      <c r="O3294">
        <v>-7039</v>
      </c>
      <c r="P3294">
        <v>150414</v>
      </c>
      <c r="Q3294">
        <v>460573</v>
      </c>
      <c r="R3294">
        <v>4</v>
      </c>
      <c r="S3294">
        <v>26319111</v>
      </c>
      <c r="U3294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294" t="str">
        <f>IFERROR(MID(spotify_top_songs_audio_features[[#This Row],[artist_names]],SEARCH(",",spotify_top_songs_audio_features[[#This Row],[artist_names]])+2,99),"")</f>
        <v/>
      </c>
      <c r="W3294" t="str">
        <f>spotify_top_songs_audio_features[[#This Row],[source]]</f>
        <v>Aftermath</v>
      </c>
      <c r="X3294" s="1">
        <f>spotify_top_songs_audio_features[[#This Row],[streams]]</f>
        <v>26319111</v>
      </c>
      <c r="Y3294" t="str">
        <f>IF(Tabela2[[#This Row],[feat]]="","","Feat")</f>
        <v/>
      </c>
      <c r="Z3294" s="17" t="str">
        <f>CONCATENATE(INT(spotify_top_songs_audio_features[[#This Row],[duration_ms]]/(60*1000)),":",MOD(INT(spotify_top_songs_audio_features[[#This Row],[duration_ms]]/1000),60))</f>
        <v>7:40</v>
      </c>
      <c r="AA32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94" t="str">
        <f>spotify_top_songs_audio_features[[#This Row],[track_name]]</f>
        <v>FEAR.</v>
      </c>
    </row>
    <row r="3295" spans="1:28" x14ac:dyDescent="0.25">
      <c r="A3295" t="s">
        <v>17764</v>
      </c>
      <c r="B3295" t="s">
        <v>12320</v>
      </c>
      <c r="C3295" t="s">
        <v>12321</v>
      </c>
      <c r="D3295" t="s">
        <v>612</v>
      </c>
      <c r="E3295" t="s">
        <v>113</v>
      </c>
      <c r="F3295" t="s">
        <v>24</v>
      </c>
      <c r="G3295" t="s">
        <v>25</v>
      </c>
      <c r="H3295">
        <v>717</v>
      </c>
      <c r="I3295">
        <v>743</v>
      </c>
      <c r="J3295">
        <v>322</v>
      </c>
      <c r="K3295" t="s">
        <v>17765</v>
      </c>
      <c r="L3295">
        <v>8.8099999999999995E-4</v>
      </c>
      <c r="M3295">
        <v>368</v>
      </c>
      <c r="N3295">
        <v>321</v>
      </c>
      <c r="O3295">
        <v>-4337</v>
      </c>
      <c r="P3295">
        <v>106919</v>
      </c>
      <c r="Q3295">
        <v>230880</v>
      </c>
      <c r="R3295">
        <v>7</v>
      </c>
      <c r="S3295">
        <v>26315894</v>
      </c>
      <c r="U3295" t="str">
        <f>IFERROR(LEFT(spotify_top_songs_audio_features[[#This Row],[artist_names]],SEARCH(",",spotify_top_songs_audio_features[[#This Row],[artist_names]])-1),spotify_top_songs_audio_features[[#This Row],[artist_names]])</f>
        <v>Daya</v>
      </c>
      <c r="V3295" t="str">
        <f>IFERROR(MID(spotify_top_songs_audio_features[[#This Row],[artist_names]],SEARCH(",",spotify_top_songs_audio_features[[#This Row],[artist_names]])+2,99),"")</f>
        <v/>
      </c>
      <c r="W3295" t="str">
        <f>spotify_top_songs_audio_features[[#This Row],[source]]</f>
        <v>UMGRI Interscope</v>
      </c>
      <c r="X3295" s="1">
        <f>spotify_top_songs_audio_features[[#This Row],[streams]]</f>
        <v>26315894</v>
      </c>
      <c r="Y3295" t="str">
        <f>IF(Tabela2[[#This Row],[feat]]="","","Feat")</f>
        <v/>
      </c>
      <c r="Z3295" s="17" t="str">
        <f>CONCATENATE(INT(spotify_top_songs_audio_features[[#This Row],[duration_ms]]/(60*1000)),":",MOD(INT(spotify_top_songs_audio_features[[#This Row],[duration_ms]]/1000),60))</f>
        <v>3:50</v>
      </c>
      <c r="AA32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295" t="str">
        <f>spotify_top_songs_audio_features[[#This Row],[track_name]]</f>
        <v>New</v>
      </c>
    </row>
    <row r="3296" spans="1:28" x14ac:dyDescent="0.25">
      <c r="A3296" t="s">
        <v>8627</v>
      </c>
      <c r="B3296" t="s">
        <v>8628</v>
      </c>
      <c r="C3296" t="s">
        <v>8629</v>
      </c>
      <c r="D3296" t="s">
        <v>8630</v>
      </c>
      <c r="E3296" t="s">
        <v>58</v>
      </c>
      <c r="F3296" t="s">
        <v>24</v>
      </c>
      <c r="G3296" t="s">
        <v>25</v>
      </c>
      <c r="H3296">
        <v>737</v>
      </c>
      <c r="I3296">
        <v>725</v>
      </c>
      <c r="J3296">
        <v>414</v>
      </c>
      <c r="K3296" t="s">
        <v>7364</v>
      </c>
      <c r="L3296">
        <v>129</v>
      </c>
      <c r="M3296">
        <v>895</v>
      </c>
      <c r="N3296">
        <v>746</v>
      </c>
      <c r="O3296">
        <v>-7989</v>
      </c>
      <c r="P3296">
        <v>144069</v>
      </c>
      <c r="Q3296">
        <v>145200</v>
      </c>
      <c r="R3296">
        <v>3</v>
      </c>
      <c r="S3296">
        <v>26306117</v>
      </c>
      <c r="U3296" t="str">
        <f>IFERROR(LEFT(spotify_top_songs_audio_features[[#This Row],[artist_names]],SEARCH(",",spotify_top_songs_audio_features[[#This Row],[artist_names]])-1),spotify_top_songs_audio_features[[#This Row],[artist_names]])</f>
        <v>sped up 8282</v>
      </c>
      <c r="V3296" t="str">
        <f>IFERROR(MID(spotify_top_songs_audio_features[[#This Row],[artist_names]],SEARCH(",",spotify_top_songs_audio_features[[#This Row],[artist_names]])+2,99),"")</f>
        <v/>
      </c>
      <c r="W3296" t="str">
        <f>spotify_top_songs_audio_features[[#This Row],[source]]</f>
        <v>WM Korea</v>
      </c>
      <c r="X3296" s="1">
        <f>spotify_top_songs_audio_features[[#This Row],[streams]]</f>
        <v>26306117</v>
      </c>
      <c r="Y3296" t="str">
        <f>IF(Tabela2[[#This Row],[feat]]="","","Feat")</f>
        <v/>
      </c>
      <c r="Z3296" s="17" t="str">
        <f>CONCATENATE(INT(spotify_top_songs_audio_features[[#This Row],[duration_ms]]/(60*1000)),":",MOD(INT(spotify_top_songs_audio_features[[#This Row],[duration_ms]]/1000),60))</f>
        <v>2:25</v>
      </c>
      <c r="AA32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296" t="str">
        <f>spotify_top_songs_audio_features[[#This Row],[track_name]]</f>
        <v>Cupid – Twin Ver. (FIFTY FIFTY) – Sped Up Version</v>
      </c>
    </row>
    <row r="3297" spans="1:28" x14ac:dyDescent="0.25">
      <c r="A3297" t="s">
        <v>9182</v>
      </c>
      <c r="B3297" t="s">
        <v>289</v>
      </c>
      <c r="C3297" t="s">
        <v>9183</v>
      </c>
      <c r="D3297" t="s">
        <v>37</v>
      </c>
      <c r="E3297" t="s">
        <v>97</v>
      </c>
      <c r="F3297" t="s">
        <v>32</v>
      </c>
      <c r="G3297" t="s">
        <v>25</v>
      </c>
      <c r="H3297">
        <v>444</v>
      </c>
      <c r="I3297">
        <v>819</v>
      </c>
      <c r="J3297">
        <v>341</v>
      </c>
      <c r="K3297" t="s">
        <v>1630</v>
      </c>
      <c r="L3297">
        <v>0</v>
      </c>
      <c r="M3297">
        <v>107</v>
      </c>
      <c r="N3297">
        <v>747</v>
      </c>
      <c r="O3297">
        <v>-4078</v>
      </c>
      <c r="P3297">
        <v>82695</v>
      </c>
      <c r="Q3297">
        <v>187973</v>
      </c>
      <c r="R3297">
        <v>53</v>
      </c>
      <c r="S3297">
        <v>26271574</v>
      </c>
      <c r="U3297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3297" t="str">
        <f>IFERROR(MID(spotify_top_songs_audio_features[[#This Row],[artist_names]],SEARCH(",",spotify_top_songs_audio_features[[#This Row],[artist_names]])+2,99),"")</f>
        <v/>
      </c>
      <c r="W3297" t="str">
        <f>spotify_top_songs_audio_features[[#This Row],[source]]</f>
        <v>Island Records</v>
      </c>
      <c r="X3297" s="1">
        <f>spotify_top_songs_audio_features[[#This Row],[streams]]</f>
        <v>26271574</v>
      </c>
      <c r="Y3297" t="str">
        <f>IF(Tabela2[[#This Row],[feat]]="","","Feat")</f>
        <v/>
      </c>
      <c r="Z3297" s="17" t="str">
        <f>CONCATENATE(INT(spotify_top_songs_audio_features[[#This Row],[duration_ms]]/(60*1000)),":",MOD(INT(spotify_top_songs_audio_features[[#This Row],[duration_ms]]/1000),60))</f>
        <v>3:7</v>
      </c>
      <c r="AA32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297" t="str">
        <f>spotify_top_songs_audio_features[[#This Row],[track_name]]</f>
        <v>Treat You Better</v>
      </c>
    </row>
    <row r="3298" spans="1:28" x14ac:dyDescent="0.25">
      <c r="A3298" t="s">
        <v>15640</v>
      </c>
      <c r="B3298" t="s">
        <v>4404</v>
      </c>
      <c r="C3298" t="s">
        <v>15641</v>
      </c>
      <c r="D3298" t="s">
        <v>814</v>
      </c>
      <c r="E3298" t="s">
        <v>31</v>
      </c>
      <c r="F3298" t="s">
        <v>24</v>
      </c>
      <c r="G3298" t="s">
        <v>25</v>
      </c>
      <c r="H3298">
        <v>651</v>
      </c>
      <c r="I3298">
        <v>647</v>
      </c>
      <c r="J3298">
        <v>654</v>
      </c>
      <c r="K3298" t="s">
        <v>1764</v>
      </c>
      <c r="L3298">
        <v>175</v>
      </c>
      <c r="M3298">
        <v>205</v>
      </c>
      <c r="N3298">
        <v>345</v>
      </c>
      <c r="O3298">
        <v>-5415</v>
      </c>
      <c r="P3298">
        <v>152069</v>
      </c>
      <c r="Q3298">
        <v>203733</v>
      </c>
      <c r="R3298">
        <v>2</v>
      </c>
      <c r="S3298">
        <v>26199622</v>
      </c>
      <c r="U3298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3298" t="str">
        <f>IFERROR(MID(spotify_top_songs_audio_features[[#This Row],[artist_names]],SEARCH(",",spotify_top_songs_audio_features[[#This Row],[artist_names]])+2,99),"")</f>
        <v/>
      </c>
      <c r="W3298" t="str">
        <f>spotify_top_songs_audio_features[[#This Row],[source]]</f>
        <v>Top Dawg Entertainment/RCA Records</v>
      </c>
      <c r="X3298" s="1">
        <f>spotify_top_songs_audio_features[[#This Row],[streams]]</f>
        <v>26199622</v>
      </c>
      <c r="Y3298" t="str">
        <f>IF(Tabela2[[#This Row],[feat]]="","","Feat")</f>
        <v/>
      </c>
      <c r="Z3298" s="17" t="str">
        <f>CONCATENATE(INT(spotify_top_songs_audio_features[[#This Row],[duration_ms]]/(60*1000)),":",MOD(INT(spotify_top_songs_audio_features[[#This Row],[duration_ms]]/1000),60))</f>
        <v>3:23</v>
      </c>
      <c r="AA32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298" t="str">
        <f>spotify_top_songs_audio_features[[#This Row],[track_name]]</f>
        <v>Seek &amp; Destroy</v>
      </c>
    </row>
    <row r="3299" spans="1:28" x14ac:dyDescent="0.25">
      <c r="A3299" t="s">
        <v>1208</v>
      </c>
      <c r="B3299" t="s">
        <v>1209</v>
      </c>
      <c r="C3299" t="s">
        <v>1210</v>
      </c>
      <c r="D3299" t="s">
        <v>1211</v>
      </c>
      <c r="E3299" t="s">
        <v>23</v>
      </c>
      <c r="F3299" t="s">
        <v>24</v>
      </c>
      <c r="G3299" t="s">
        <v>25</v>
      </c>
      <c r="H3299">
        <v>654</v>
      </c>
      <c r="I3299">
        <v>452</v>
      </c>
      <c r="J3299">
        <v>439</v>
      </c>
      <c r="K3299" t="s">
        <v>566</v>
      </c>
      <c r="L3299">
        <v>0</v>
      </c>
      <c r="M3299">
        <v>114</v>
      </c>
      <c r="N3299">
        <v>532</v>
      </c>
      <c r="O3299">
        <v>-636</v>
      </c>
      <c r="P3299">
        <v>138034</v>
      </c>
      <c r="Q3299">
        <v>186749</v>
      </c>
      <c r="R3299">
        <v>3</v>
      </c>
      <c r="S3299">
        <v>26161394</v>
      </c>
      <c r="U3299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299" t="str">
        <f>IFERROR(MID(spotify_top_songs_audio_features[[#This Row],[artist_names]],SEARCH(",",spotify_top_songs_audio_features[[#This Row],[artist_names]])+2,99),"")</f>
        <v/>
      </c>
      <c r="W3299" t="str">
        <f>spotify_top_songs_audio_features[[#This Row],[source]]</f>
        <v>Grade A Productions/Interscope Records</v>
      </c>
      <c r="X3299" s="1">
        <f>spotify_top_songs_audio_features[[#This Row],[streams]]</f>
        <v>26161394</v>
      </c>
      <c r="Y3299" t="str">
        <f>IF(Tabela2[[#This Row],[feat]]="","","Feat")</f>
        <v/>
      </c>
      <c r="Z3299" s="17" t="str">
        <f>CONCATENATE(INT(spotify_top_songs_audio_features[[#This Row],[duration_ms]]/(60*1000)),":",MOD(INT(spotify_top_songs_audio_features[[#This Row],[duration_ms]]/1000),60))</f>
        <v>3:6</v>
      </c>
      <c r="AA32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299" t="str">
        <f>spotify_top_songs_audio_features[[#This Row],[track_name]]</f>
        <v>Bad Energy</v>
      </c>
    </row>
    <row r="3300" spans="1:28" x14ac:dyDescent="0.25">
      <c r="A3300" t="s">
        <v>4510</v>
      </c>
      <c r="B3300" t="s">
        <v>588</v>
      </c>
      <c r="C3300" t="s">
        <v>4511</v>
      </c>
      <c r="D3300" t="s">
        <v>390</v>
      </c>
      <c r="E3300" t="s">
        <v>177</v>
      </c>
      <c r="F3300" t="s">
        <v>32</v>
      </c>
      <c r="G3300" t="s">
        <v>25</v>
      </c>
      <c r="H3300">
        <v>679</v>
      </c>
      <c r="I3300">
        <v>435</v>
      </c>
      <c r="J3300">
        <v>449</v>
      </c>
      <c r="K3300" t="s">
        <v>2429</v>
      </c>
      <c r="L3300">
        <v>1.54E-4</v>
      </c>
      <c r="M3300">
        <v>112</v>
      </c>
      <c r="N3300">
        <v>326</v>
      </c>
      <c r="O3300">
        <v>-8238</v>
      </c>
      <c r="P3300">
        <v>89996</v>
      </c>
      <c r="Q3300">
        <v>190547</v>
      </c>
      <c r="R3300">
        <v>4</v>
      </c>
      <c r="S3300">
        <v>26153263</v>
      </c>
      <c r="U3300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300" t="str">
        <f>IFERROR(MID(spotify_top_songs_audio_features[[#This Row],[artist_names]],SEARCH(",",spotify_top_songs_audio_features[[#This Row],[artist_names]])+2,99),"")</f>
        <v/>
      </c>
      <c r="W3300" t="str">
        <f>spotify_top_songs_audio_features[[#This Row],[source]]</f>
        <v>Disruptor Records/Columbia</v>
      </c>
      <c r="X3300" s="1">
        <f>spotify_top_songs_audio_features[[#This Row],[streams]]</f>
        <v>26153263</v>
      </c>
      <c r="Y3300" t="str">
        <f>IF(Tabela2[[#This Row],[feat]]="","","Feat")</f>
        <v/>
      </c>
      <c r="Z3300" s="17" t="str">
        <f>CONCATENATE(INT(spotify_top_songs_audio_features[[#This Row],[duration_ms]]/(60*1000)),":",MOD(INT(spotify_top_songs_audio_features[[#This Row],[duration_ms]]/1000),60))</f>
        <v>3:10</v>
      </c>
      <c r="AA33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300" t="str">
        <f>spotify_top_songs_audio_features[[#This Row],[track_name]]</f>
        <v>You Owe Me</v>
      </c>
    </row>
    <row r="3301" spans="1:28" x14ac:dyDescent="0.25">
      <c r="A3301" t="s">
        <v>17735</v>
      </c>
      <c r="B3301" t="s">
        <v>10151</v>
      </c>
      <c r="C3301" t="s">
        <v>10152</v>
      </c>
      <c r="D3301" t="s">
        <v>48</v>
      </c>
      <c r="E3301" t="s">
        <v>70</v>
      </c>
      <c r="F3301" t="s">
        <v>24</v>
      </c>
      <c r="G3301" t="s">
        <v>25</v>
      </c>
      <c r="H3301">
        <v>748</v>
      </c>
      <c r="I3301">
        <v>546</v>
      </c>
      <c r="J3301">
        <v>106</v>
      </c>
      <c r="K3301" t="s">
        <v>886</v>
      </c>
      <c r="L3301">
        <v>0</v>
      </c>
      <c r="M3301">
        <v>112</v>
      </c>
      <c r="N3301">
        <v>413</v>
      </c>
      <c r="O3301">
        <v>-8134</v>
      </c>
      <c r="P3301">
        <v>140005</v>
      </c>
      <c r="Q3301">
        <v>220880</v>
      </c>
      <c r="R3301">
        <v>9</v>
      </c>
      <c r="S3301">
        <v>26119695</v>
      </c>
      <c r="U3301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301" t="str">
        <f>IFERROR(MID(spotify_top_songs_audio_features[[#This Row],[artist_names]],SEARCH(",",spotify_top_songs_audio_features[[#This Row],[artist_names]])+2,99),"")</f>
        <v>Ty Dolla $ign</v>
      </c>
      <c r="W3301" t="str">
        <f>spotify_top_songs_audio_features[[#This Row],[source]]</f>
        <v>Republic Records</v>
      </c>
      <c r="X3301" s="1">
        <f>spotify_top_songs_audio_features[[#This Row],[streams]]</f>
        <v>26119695</v>
      </c>
      <c r="Y3301" t="str">
        <f>IF(Tabela2[[#This Row],[feat]]="","","Feat")</f>
        <v>Feat</v>
      </c>
      <c r="Z3301" s="17" t="str">
        <f>CONCATENATE(INT(spotify_top_songs_audio_features[[#This Row],[duration_ms]]/(60*1000)),":",MOD(INT(spotify_top_songs_audio_features[[#This Row],[duration_ms]]/1000),60))</f>
        <v>3:40</v>
      </c>
      <c r="AA33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01" t="str">
        <f>spotify_top_songs_audio_features[[#This Row],[track_name]]</f>
        <v>Psycho (feat. Ty Dolla $ign)</v>
      </c>
    </row>
    <row r="3302" spans="1:28" x14ac:dyDescent="0.25">
      <c r="A3302" t="s">
        <v>8362</v>
      </c>
      <c r="B3302" t="s">
        <v>8363</v>
      </c>
      <c r="C3302" t="s">
        <v>8364</v>
      </c>
      <c r="D3302" t="s">
        <v>3419</v>
      </c>
      <c r="E3302" t="s">
        <v>142</v>
      </c>
      <c r="F3302" t="s">
        <v>24</v>
      </c>
      <c r="G3302" t="s">
        <v>25</v>
      </c>
      <c r="H3302">
        <v>813</v>
      </c>
      <c r="I3302">
        <v>64</v>
      </c>
      <c r="J3302">
        <v>272</v>
      </c>
      <c r="K3302" t="s">
        <v>521</v>
      </c>
      <c r="L3302">
        <v>0</v>
      </c>
      <c r="M3302">
        <v>131</v>
      </c>
      <c r="N3302">
        <v>488</v>
      </c>
      <c r="O3302">
        <v>-5908</v>
      </c>
      <c r="P3302">
        <v>92989</v>
      </c>
      <c r="Q3302">
        <v>147076</v>
      </c>
      <c r="R3302">
        <v>5</v>
      </c>
      <c r="S3302">
        <v>26113305</v>
      </c>
      <c r="U3302" t="str">
        <f>IFERROR(LEFT(spotify_top_songs_audio_features[[#This Row],[artist_names]],SEARCH(",",spotify_top_songs_audio_features[[#This Row],[artist_names]])-1),spotify_top_songs_audio_features[[#This Row],[artist_names]])</f>
        <v>Aya Nakamura</v>
      </c>
      <c r="V3302" t="str">
        <f>IFERROR(MID(spotify_top_songs_audio_features[[#This Row],[artist_names]],SEARCH(",",spotify_top_songs_audio_features[[#This Row],[artist_names]])+2,99),"")</f>
        <v/>
      </c>
      <c r="W3302" t="str">
        <f>spotify_top_songs_audio_features[[#This Row],[source]]</f>
        <v>Rec. 118</v>
      </c>
      <c r="X3302" s="1">
        <f>spotify_top_songs_audio_features[[#This Row],[streams]]</f>
        <v>26113305</v>
      </c>
      <c r="Y3302" t="str">
        <f>IF(Tabela2[[#This Row],[feat]]="","","Feat")</f>
        <v/>
      </c>
      <c r="Z3302" s="17" t="str">
        <f>CONCATENATE(INT(spotify_top_songs_audio_features[[#This Row],[duration_ms]]/(60*1000)),":",MOD(INT(spotify_top_songs_audio_features[[#This Row],[duration_ms]]/1000),60))</f>
        <v>2:27</v>
      </c>
      <c r="AA33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302" t="str">
        <f>spotify_top_songs_audio_features[[#This Row],[track_name]]</f>
        <v>Jolie nana</v>
      </c>
    </row>
    <row r="3303" spans="1:28" x14ac:dyDescent="0.25">
      <c r="A3303" t="s">
        <v>12485</v>
      </c>
      <c r="B3303" t="s">
        <v>112</v>
      </c>
      <c r="C3303" t="s">
        <v>12486</v>
      </c>
      <c r="D3303" t="s">
        <v>112</v>
      </c>
      <c r="E3303" t="s">
        <v>43</v>
      </c>
      <c r="F3303" t="s">
        <v>24</v>
      </c>
      <c r="G3303" t="s">
        <v>25</v>
      </c>
      <c r="H3303">
        <v>811</v>
      </c>
      <c r="I3303">
        <v>719</v>
      </c>
      <c r="J3303">
        <v>497</v>
      </c>
      <c r="K3303" t="s">
        <v>1054</v>
      </c>
      <c r="L3303">
        <v>1.3600000000000001E-3</v>
      </c>
      <c r="M3303">
        <v>742</v>
      </c>
      <c r="N3303">
        <v>865</v>
      </c>
      <c r="O3303">
        <v>-6553</v>
      </c>
      <c r="P3303">
        <v>103979</v>
      </c>
      <c r="Q3303">
        <v>222400</v>
      </c>
      <c r="R3303">
        <v>3</v>
      </c>
      <c r="S3303">
        <v>26109480</v>
      </c>
      <c r="U330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303" t="str">
        <f>IFERROR(MID(spotify_top_songs_audio_features[[#This Row],[artist_names]],SEARCH(",",spotify_top_songs_audio_features[[#This Row],[artist_names]])+2,99),"")</f>
        <v/>
      </c>
      <c r="W3303" t="str">
        <f>spotify_top_songs_audio_features[[#This Row],[source]]</f>
        <v>Taylor Swift</v>
      </c>
      <c r="X3303" s="1">
        <f>spotify_top_songs_audio_features[[#This Row],[streams]]</f>
        <v>26109480</v>
      </c>
      <c r="Y3303" t="str">
        <f>IF(Tabela2[[#This Row],[feat]]="","","Feat")</f>
        <v/>
      </c>
      <c r="Z3303" s="17" t="str">
        <f>CONCATENATE(INT(spotify_top_songs_audio_features[[#This Row],[duration_ms]]/(60*1000)),":",MOD(INT(spotify_top_songs_audio_features[[#This Row],[duration_ms]]/1000),60))</f>
        <v>3:42</v>
      </c>
      <c r="AA33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303" t="str">
        <f>spotify_top_songs_audio_features[[#This Row],[track_name]]</f>
        <v>Paper Rings</v>
      </c>
    </row>
    <row r="3304" spans="1:28" x14ac:dyDescent="0.25">
      <c r="A3304" t="s">
        <v>14132</v>
      </c>
      <c r="B3304" t="s">
        <v>3694</v>
      </c>
      <c r="C3304" t="s">
        <v>3695</v>
      </c>
      <c r="D3304" t="s">
        <v>127</v>
      </c>
      <c r="E3304" t="s">
        <v>70</v>
      </c>
      <c r="F3304" t="s">
        <v>24</v>
      </c>
      <c r="G3304" t="s">
        <v>25</v>
      </c>
      <c r="H3304">
        <v>486</v>
      </c>
      <c r="I3304">
        <v>766</v>
      </c>
      <c r="J3304">
        <v>938</v>
      </c>
      <c r="K3304" t="s">
        <v>2337</v>
      </c>
      <c r="L3304">
        <v>0</v>
      </c>
      <c r="M3304">
        <v>123</v>
      </c>
      <c r="N3304">
        <v>417</v>
      </c>
      <c r="O3304">
        <v>-5821</v>
      </c>
      <c r="P3304">
        <v>154992</v>
      </c>
      <c r="Q3304">
        <v>273500</v>
      </c>
      <c r="R3304">
        <v>2</v>
      </c>
      <c r="S3304">
        <v>26108329</v>
      </c>
      <c r="U3304" t="str">
        <f>IFERROR(LEFT(spotify_top_songs_audio_features[[#This Row],[artist_names]],SEARCH(",",spotify_top_songs_audio_features[[#This Row],[artist_names]])-1),spotify_top_songs_audio_features[[#This Row],[artist_names]])</f>
        <v>RM</v>
      </c>
      <c r="V3304" t="str">
        <f>IFERROR(MID(spotify_top_songs_audio_features[[#This Row],[artist_names]],SEARCH(",",spotify_top_songs_audio_features[[#This Row],[artist_names]])+2,99),"")</f>
        <v>Youjeen</v>
      </c>
      <c r="W3304" t="str">
        <f>spotify_top_songs_audio_features[[#This Row],[source]]</f>
        <v>BIGHIT MUSIC</v>
      </c>
      <c r="X3304" s="1">
        <f>spotify_top_songs_audio_features[[#This Row],[streams]]</f>
        <v>26108329</v>
      </c>
      <c r="Y3304" t="str">
        <f>IF(Tabela2[[#This Row],[feat]]="","","Feat")</f>
        <v>Feat</v>
      </c>
      <c r="Z3304" s="17" t="str">
        <f>CONCATENATE(INT(spotify_top_songs_audio_features[[#This Row],[duration_ms]]/(60*1000)),":",MOD(INT(spotify_top_songs_audio_features[[#This Row],[duration_ms]]/1000),60))</f>
        <v>4:33</v>
      </c>
      <c r="AA33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04" t="str">
        <f>spotify_top_songs_audio_features[[#This Row],[track_name]]</f>
        <v>Wild Flower (with youjeen)</v>
      </c>
    </row>
    <row r="3305" spans="1:28" x14ac:dyDescent="0.25">
      <c r="A3305" t="s">
        <v>3617</v>
      </c>
      <c r="B3305" t="s">
        <v>3618</v>
      </c>
      <c r="C3305" t="s">
        <v>3619</v>
      </c>
      <c r="D3305" t="s">
        <v>3620</v>
      </c>
      <c r="E3305" t="s">
        <v>31</v>
      </c>
      <c r="F3305" t="s">
        <v>24</v>
      </c>
      <c r="G3305" t="s">
        <v>25</v>
      </c>
      <c r="H3305">
        <v>437</v>
      </c>
      <c r="I3305">
        <v>184</v>
      </c>
      <c r="J3305">
        <v>313</v>
      </c>
      <c r="K3305" t="s">
        <v>3621</v>
      </c>
      <c r="L3305">
        <v>253</v>
      </c>
      <c r="M3305">
        <v>113</v>
      </c>
      <c r="N3305">
        <v>247</v>
      </c>
      <c r="O3305">
        <v>-17667</v>
      </c>
      <c r="P3305">
        <v>80088</v>
      </c>
      <c r="Q3305">
        <v>136000</v>
      </c>
      <c r="R3305">
        <v>4</v>
      </c>
      <c r="S3305">
        <v>26056111</v>
      </c>
      <c r="U3305" t="str">
        <f>IFERROR(LEFT(spotify_top_songs_audio_features[[#This Row],[artist_names]],SEARCH(",",spotify_top_songs_audio_features[[#This Row],[artist_names]])-1),spotify_top_songs_audio_features[[#This Row],[artist_names]])</f>
        <v>RealestK</v>
      </c>
      <c r="V3305" t="str">
        <f>IFERROR(MID(spotify_top_songs_audio_features[[#This Row],[artist_names]],SEARCH(",",spotify_top_songs_audio_features[[#This Row],[artist_names]])+2,99),"")</f>
        <v/>
      </c>
      <c r="W3305" t="str">
        <f>spotify_top_songs_audio_features[[#This Row],[source]]</f>
        <v>1893821 Records DK</v>
      </c>
      <c r="X3305" s="1">
        <f>spotify_top_songs_audio_features[[#This Row],[streams]]</f>
        <v>26056111</v>
      </c>
      <c r="Y3305" t="str">
        <f>IF(Tabela2[[#This Row],[feat]]="","","Feat")</f>
        <v/>
      </c>
      <c r="Z3305" s="17" t="str">
        <f>CONCATENATE(INT(spotify_top_songs_audio_features[[#This Row],[duration_ms]]/(60*1000)),":",MOD(INT(spotify_top_songs_audio_features[[#This Row],[duration_ms]]/1000),60))</f>
        <v>2:16</v>
      </c>
      <c r="AA33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05" t="str">
        <f>spotify_top_songs_audio_features[[#This Row],[track_name]]</f>
        <v>WFM</v>
      </c>
    </row>
    <row r="3306" spans="1:28" x14ac:dyDescent="0.25">
      <c r="A3306" t="s">
        <v>17459</v>
      </c>
      <c r="B3306" t="s">
        <v>722</v>
      </c>
      <c r="C3306" t="s">
        <v>14772</v>
      </c>
      <c r="D3306" t="s">
        <v>724</v>
      </c>
      <c r="E3306" t="s">
        <v>86</v>
      </c>
      <c r="F3306" t="s">
        <v>32</v>
      </c>
      <c r="G3306" t="s">
        <v>25</v>
      </c>
      <c r="H3306">
        <v>717</v>
      </c>
      <c r="I3306">
        <v>605</v>
      </c>
      <c r="J3306">
        <v>75</v>
      </c>
      <c r="K3306" t="s">
        <v>128</v>
      </c>
      <c r="L3306">
        <v>0</v>
      </c>
      <c r="M3306">
        <v>138</v>
      </c>
      <c r="N3306">
        <v>387</v>
      </c>
      <c r="O3306">
        <v>-568</v>
      </c>
      <c r="P3306">
        <v>81047</v>
      </c>
      <c r="Q3306">
        <v>217118</v>
      </c>
      <c r="R3306">
        <v>5</v>
      </c>
      <c r="S3306">
        <v>26048591</v>
      </c>
      <c r="U3306" t="str">
        <f>IFERROR(LEFT(spotify_top_songs_audio_features[[#This Row],[artist_names]],SEARCH(",",spotify_top_songs_audio_features[[#This Row],[artist_names]])-1),spotify_top_songs_audio_features[[#This Row],[artist_names]])</f>
        <v>Ella Mai</v>
      </c>
      <c r="V3306" t="str">
        <f>IFERROR(MID(spotify_top_songs_audio_features[[#This Row],[artist_names]],SEARCH(",",spotify_top_songs_audio_features[[#This Row],[artist_names]])+2,99),"")</f>
        <v/>
      </c>
      <c r="W3306" t="str">
        <f>spotify_top_songs_audio_features[[#This Row],[source]]</f>
        <v>10 Summers / Interscope PS</v>
      </c>
      <c r="X3306" s="1">
        <f>spotify_top_songs_audio_features[[#This Row],[streams]]</f>
        <v>26048591</v>
      </c>
      <c r="Y3306" t="str">
        <f>IF(Tabela2[[#This Row],[feat]]="","","Feat")</f>
        <v/>
      </c>
      <c r="Z3306" s="17" t="str">
        <f>CONCATENATE(INT(spotify_top_songs_audio_features[[#This Row],[duration_ms]]/(60*1000)),":",MOD(INT(spotify_top_songs_audio_features[[#This Row],[duration_ms]]/1000),60))</f>
        <v>3:37</v>
      </c>
      <c r="AA33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06" t="str">
        <f>spotify_top_songs_audio_features[[#This Row],[track_name]]</f>
        <v>Trip</v>
      </c>
    </row>
    <row r="3307" spans="1:28" x14ac:dyDescent="0.25">
      <c r="A3307" t="s">
        <v>3381</v>
      </c>
      <c r="B3307" t="s">
        <v>649</v>
      </c>
      <c r="C3307" t="s">
        <v>3382</v>
      </c>
      <c r="D3307" t="s">
        <v>282</v>
      </c>
      <c r="E3307" t="s">
        <v>58</v>
      </c>
      <c r="F3307" t="s">
        <v>24</v>
      </c>
      <c r="G3307" t="s">
        <v>64</v>
      </c>
      <c r="H3307">
        <v>387</v>
      </c>
      <c r="I3307">
        <v>253</v>
      </c>
      <c r="J3307">
        <v>336</v>
      </c>
      <c r="K3307" t="s">
        <v>1634</v>
      </c>
      <c r="L3307">
        <v>159</v>
      </c>
      <c r="M3307">
        <v>848</v>
      </c>
      <c r="N3307">
        <v>134</v>
      </c>
      <c r="O3307">
        <v>-8901</v>
      </c>
      <c r="P3307">
        <v>68004</v>
      </c>
      <c r="Q3307">
        <v>182163</v>
      </c>
      <c r="R3307">
        <v>2</v>
      </c>
      <c r="S3307">
        <v>26032887</v>
      </c>
      <c r="U3307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3307" t="str">
        <f>IFERROR(MID(spotify_top_songs_audio_features[[#This Row],[artist_names]],SEARCH(",",spotify_top_songs_audio_features[[#This Row],[artist_names]])+2,99),"")</f>
        <v/>
      </c>
      <c r="W3307" t="str">
        <f>spotify_top_songs_audio_features[[#This Row],[source]]</f>
        <v>Columbia</v>
      </c>
      <c r="X3307" s="1">
        <f>spotify_top_songs_audio_features[[#This Row],[streams]]</f>
        <v>26032887</v>
      </c>
      <c r="Y3307" t="str">
        <f>IF(Tabela2[[#This Row],[feat]]="","","Feat")</f>
        <v/>
      </c>
      <c r="Z3307" s="17" t="str">
        <f>CONCATENATE(INT(spotify_top_songs_audio_features[[#This Row],[duration_ms]]/(60*1000)),":",MOD(INT(spotify_top_songs_audio_features[[#This Row],[duration_ms]]/1000),60))</f>
        <v>3:2</v>
      </c>
      <c r="AA33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307" t="str">
        <f>spotify_top_songs_audio_features[[#This Row],[track_name]]</f>
        <v>Strangers By Nature</v>
      </c>
    </row>
    <row r="3308" spans="1:28" x14ac:dyDescent="0.25">
      <c r="A3308" t="s">
        <v>16082</v>
      </c>
      <c r="B3308" t="s">
        <v>16083</v>
      </c>
      <c r="C3308" t="s">
        <v>16084</v>
      </c>
      <c r="D3308" t="s">
        <v>1017</v>
      </c>
      <c r="E3308" t="s">
        <v>58</v>
      </c>
      <c r="F3308" t="s">
        <v>32</v>
      </c>
      <c r="G3308" t="s">
        <v>25</v>
      </c>
      <c r="H3308">
        <v>667</v>
      </c>
      <c r="I3308">
        <v>723</v>
      </c>
      <c r="J3308">
        <v>27</v>
      </c>
      <c r="K3308" t="s">
        <v>16085</v>
      </c>
      <c r="L3308">
        <v>193</v>
      </c>
      <c r="M3308">
        <v>213</v>
      </c>
      <c r="N3308">
        <v>251</v>
      </c>
      <c r="O3308">
        <v>-431</v>
      </c>
      <c r="P3308">
        <v>148058</v>
      </c>
      <c r="Q3308">
        <v>153475</v>
      </c>
      <c r="R3308">
        <v>5</v>
      </c>
      <c r="S3308">
        <v>26007221</v>
      </c>
      <c r="U3308" t="str">
        <f>IFERROR(LEFT(spotify_top_songs_audio_features[[#This Row],[artist_names]],SEARCH(",",spotify_top_songs_audio_features[[#This Row],[artist_names]])-1),spotify_top_songs_audio_features[[#This Row],[artist_names]])</f>
        <v>Lil Yachty</v>
      </c>
      <c r="V3308" t="str">
        <f>IFERROR(MID(spotify_top_songs_audio_features[[#This Row],[artist_names]],SEARCH(",",spotify_top_songs_audio_features[[#This Row],[artist_names]])+2,99),"")</f>
        <v>Trippie Redd</v>
      </c>
      <c r="W3308" t="str">
        <f>spotify_top_songs_audio_features[[#This Row],[source]]</f>
        <v>Quality Control Music, LLC</v>
      </c>
      <c r="X3308" s="1">
        <f>spotify_top_songs_audio_features[[#This Row],[streams]]</f>
        <v>26007221</v>
      </c>
      <c r="Y3308" t="str">
        <f>IF(Tabela2[[#This Row],[feat]]="","","Feat")</f>
        <v>Feat</v>
      </c>
      <c r="Z3308" s="17" t="str">
        <f>CONCATENATE(INT(spotify_top_songs_audio_features[[#This Row],[duration_ms]]/(60*1000)),":",MOD(INT(spotify_top_songs_audio_features[[#This Row],[duration_ms]]/1000),60))</f>
        <v>2:33</v>
      </c>
      <c r="AA33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308" t="str">
        <f>spotify_top_songs_audio_features[[#This Row],[track_name]]</f>
        <v>66</v>
      </c>
    </row>
    <row r="3309" spans="1:28" x14ac:dyDescent="0.25">
      <c r="A3309" t="s">
        <v>3377</v>
      </c>
      <c r="B3309" t="s">
        <v>3378</v>
      </c>
      <c r="C3309" t="s">
        <v>3379</v>
      </c>
      <c r="D3309" t="s">
        <v>2682</v>
      </c>
      <c r="E3309" t="s">
        <v>102</v>
      </c>
      <c r="F3309" t="s">
        <v>32</v>
      </c>
      <c r="G3309" t="s">
        <v>25</v>
      </c>
      <c r="H3309">
        <v>495</v>
      </c>
      <c r="I3309">
        <v>333</v>
      </c>
      <c r="J3309">
        <v>288</v>
      </c>
      <c r="K3309" t="s">
        <v>3380</v>
      </c>
      <c r="L3309">
        <v>0</v>
      </c>
      <c r="M3309">
        <v>112</v>
      </c>
      <c r="N3309">
        <v>37</v>
      </c>
      <c r="O3309">
        <v>-10109</v>
      </c>
      <c r="P3309">
        <v>99757</v>
      </c>
      <c r="Q3309">
        <v>158324</v>
      </c>
      <c r="R3309">
        <v>3</v>
      </c>
      <c r="S3309">
        <v>25976899</v>
      </c>
      <c r="U3309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3309" t="str">
        <f>IFERROR(MID(spotify_top_songs_audio_features[[#This Row],[artist_names]],SEARCH(",",spotify_top_songs_audio_features[[#This Row],[artist_names]])+2,99),"")</f>
        <v>The Kid LAROI</v>
      </c>
      <c r="W3309" t="str">
        <f>spotify_top_songs_audio_features[[#This Row],[source]]</f>
        <v>RBMG/Def Jam</v>
      </c>
      <c r="X3309" s="1">
        <f>spotify_top_songs_audio_features[[#This Row],[streams]]</f>
        <v>25976899</v>
      </c>
      <c r="Y3309" t="str">
        <f>IF(Tabela2[[#This Row],[feat]]="","","Feat")</f>
        <v>Feat</v>
      </c>
      <c r="Z3309" s="17" t="str">
        <f>CONCATENATE(INT(spotify_top_songs_audio_features[[#This Row],[duration_ms]]/(60*1000)),":",MOD(INT(spotify_top_songs_audio_features[[#This Row],[duration_ms]]/1000),60))</f>
        <v>2:38</v>
      </c>
      <c r="AA33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309" t="str">
        <f>spotify_top_songs_audio_features[[#This Row],[track_name]]</f>
        <v>Unstable (feat. The Kid LAROI)</v>
      </c>
    </row>
    <row r="3310" spans="1:28" x14ac:dyDescent="0.25">
      <c r="A3310" t="s">
        <v>13417</v>
      </c>
      <c r="B3310" t="s">
        <v>558</v>
      </c>
      <c r="C3310" t="s">
        <v>13418</v>
      </c>
      <c r="D3310" t="s">
        <v>560</v>
      </c>
      <c r="E3310" t="s">
        <v>142</v>
      </c>
      <c r="F3310" t="s">
        <v>24</v>
      </c>
      <c r="G3310" t="s">
        <v>25</v>
      </c>
      <c r="H3310">
        <v>713</v>
      </c>
      <c r="I3310">
        <v>793</v>
      </c>
      <c r="J3310">
        <v>397</v>
      </c>
      <c r="K3310" t="s">
        <v>1177</v>
      </c>
      <c r="L3310">
        <v>0</v>
      </c>
      <c r="M3310">
        <v>727</v>
      </c>
      <c r="N3310">
        <v>203</v>
      </c>
      <c r="O3310">
        <v>-5277</v>
      </c>
      <c r="P3310">
        <v>71724</v>
      </c>
      <c r="Q3310">
        <v>196946</v>
      </c>
      <c r="R3310">
        <v>2</v>
      </c>
      <c r="S3310">
        <v>25943946</v>
      </c>
      <c r="U3310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3310" t="str">
        <f>IFERROR(MID(spotify_top_songs_audio_features[[#This Row],[artist_names]],SEARCH(",",spotify_top_songs_audio_features[[#This Row],[artist_names]])+2,99),"")</f>
        <v/>
      </c>
      <c r="W3310" t="str">
        <f>spotify_top_songs_audio_features[[#This Row],[source]]</f>
        <v>Dreamville, Inc., Under exclusive license to Roc Nation Records</v>
      </c>
      <c r="X3310" s="1">
        <f>spotify_top_songs_audio_features[[#This Row],[streams]]</f>
        <v>25943946</v>
      </c>
      <c r="Y3310" t="str">
        <f>IF(Tabela2[[#This Row],[feat]]="","","Feat")</f>
        <v/>
      </c>
      <c r="Z3310" s="17" t="str">
        <f>CONCATENATE(INT(spotify_top_songs_audio_features[[#This Row],[duration_ms]]/(60*1000)),":",MOD(INT(spotify_top_songs_audio_features[[#This Row],[duration_ms]]/1000),60))</f>
        <v>3:16</v>
      </c>
      <c r="AA33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310" t="str">
        <f>spotify_top_songs_audio_features[[#This Row],[track_name]]</f>
        <v>9 5 . s o u t h</v>
      </c>
    </row>
    <row r="3311" spans="1:28" x14ac:dyDescent="0.25">
      <c r="A3311" t="s">
        <v>15397</v>
      </c>
      <c r="B3311" t="s">
        <v>1312</v>
      </c>
      <c r="C3311" t="s">
        <v>15398</v>
      </c>
      <c r="D3311" t="s">
        <v>1314</v>
      </c>
      <c r="E3311" t="s">
        <v>142</v>
      </c>
      <c r="F3311" t="s">
        <v>24</v>
      </c>
      <c r="G3311" t="s">
        <v>25</v>
      </c>
      <c r="H3311">
        <v>554</v>
      </c>
      <c r="I3311">
        <v>854</v>
      </c>
      <c r="J3311">
        <v>561</v>
      </c>
      <c r="K3311" t="s">
        <v>15399</v>
      </c>
      <c r="L3311">
        <v>1.7799999999999999E-4</v>
      </c>
      <c r="M3311">
        <v>798</v>
      </c>
      <c r="N3311">
        <v>594</v>
      </c>
      <c r="O3311">
        <v>-4338</v>
      </c>
      <c r="P3311">
        <v>123926</v>
      </c>
      <c r="Q3311">
        <v>199422</v>
      </c>
      <c r="R3311">
        <v>2</v>
      </c>
      <c r="S3311">
        <v>25901986</v>
      </c>
      <c r="U3311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3311" t="str">
        <f>IFERROR(MID(spotify_top_songs_audio_features[[#This Row],[artist_names]],SEARCH(",",spotify_top_songs_audio_features[[#This Row],[artist_names]])+2,99),"")</f>
        <v/>
      </c>
      <c r="W3311" t="str">
        <f>spotify_top_songs_audio_features[[#This Row],[source]]</f>
        <v>Olivia Rodrigo PS</v>
      </c>
      <c r="X3311" s="1">
        <f>spotify_top_songs_audio_features[[#This Row],[streams]]</f>
        <v>25901986</v>
      </c>
      <c r="Y3311" t="str">
        <f>IF(Tabela2[[#This Row],[feat]]="","","Feat")</f>
        <v/>
      </c>
      <c r="Z3311" s="17" t="str">
        <f>CONCATENATE(INT(spotify_top_songs_audio_features[[#This Row],[duration_ms]]/(60*1000)),":",MOD(INT(spotify_top_songs_audio_features[[#This Row],[duration_ms]]/1000),60))</f>
        <v>3:19</v>
      </c>
      <c r="AA33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311" t="str">
        <f>spotify_top_songs_audio_features[[#This Row],[track_name]]</f>
        <v>pretty isn’t pretty</v>
      </c>
    </row>
    <row r="3312" spans="1:28" x14ac:dyDescent="0.25">
      <c r="A3312" t="s">
        <v>5994</v>
      </c>
      <c r="B3312" t="s">
        <v>633</v>
      </c>
      <c r="C3312" t="s">
        <v>5995</v>
      </c>
      <c r="D3312" t="s">
        <v>635</v>
      </c>
      <c r="E3312" t="s">
        <v>86</v>
      </c>
      <c r="F3312" t="s">
        <v>32</v>
      </c>
      <c r="G3312" t="s">
        <v>25</v>
      </c>
      <c r="H3312">
        <v>391</v>
      </c>
      <c r="I3312">
        <v>595</v>
      </c>
      <c r="J3312">
        <v>411</v>
      </c>
      <c r="K3312" t="s">
        <v>5996</v>
      </c>
      <c r="L3312">
        <v>557</v>
      </c>
      <c r="M3312">
        <v>145</v>
      </c>
      <c r="N3312">
        <v>379</v>
      </c>
      <c r="O3312">
        <v>-7094</v>
      </c>
      <c r="P3312">
        <v>9378</v>
      </c>
      <c r="Q3312">
        <v>170573</v>
      </c>
      <c r="R3312">
        <v>3</v>
      </c>
      <c r="S3312">
        <v>25868567</v>
      </c>
      <c r="U3312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312" t="str">
        <f>IFERROR(MID(spotify_top_songs_audio_features[[#This Row],[artist_names]],SEARCH(",",spotify_top_songs_audio_features[[#This Row],[artist_names]])+2,99),"")</f>
        <v/>
      </c>
      <c r="W3312" t="str">
        <f>spotify_top_songs_audio_features[[#This Row],[source]]</f>
        <v>Universal Republic Records</v>
      </c>
      <c r="X3312" s="1">
        <f>spotify_top_songs_audio_features[[#This Row],[streams]]</f>
        <v>25868567</v>
      </c>
      <c r="Y3312" t="str">
        <f>IF(Tabela2[[#This Row],[feat]]="","","Feat")</f>
        <v/>
      </c>
      <c r="Z3312" s="17" t="str">
        <f>CONCATENATE(INT(spotify_top_songs_audio_features[[#This Row],[duration_ms]]/(60*1000)),":",MOD(INT(spotify_top_songs_audio_features[[#This Row],[duration_ms]]/1000),60))</f>
        <v>2:50</v>
      </c>
      <c r="AA33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12" t="str">
        <f>spotify_top_songs_audio_features[[#This Row],[track_name]]</f>
        <v>Privilege</v>
      </c>
    </row>
    <row r="3313" spans="1:28" x14ac:dyDescent="0.25">
      <c r="A3313" t="s">
        <v>15340</v>
      </c>
      <c r="B3313" t="s">
        <v>1930</v>
      </c>
      <c r="C3313" t="s">
        <v>1931</v>
      </c>
      <c r="D3313" t="s">
        <v>48</v>
      </c>
      <c r="E3313" t="s">
        <v>177</v>
      </c>
      <c r="F3313" t="s">
        <v>24</v>
      </c>
      <c r="G3313" t="s">
        <v>25</v>
      </c>
      <c r="H3313">
        <v>542</v>
      </c>
      <c r="I3313">
        <v>674</v>
      </c>
      <c r="J3313">
        <v>21</v>
      </c>
      <c r="K3313" t="s">
        <v>1588</v>
      </c>
      <c r="L3313">
        <v>0</v>
      </c>
      <c r="M3313">
        <v>955</v>
      </c>
      <c r="N3313">
        <v>667</v>
      </c>
      <c r="O3313">
        <v>-4169</v>
      </c>
      <c r="P3313">
        <v>76388</v>
      </c>
      <c r="Q3313">
        <v>196760</v>
      </c>
      <c r="R3313">
        <v>1</v>
      </c>
      <c r="S3313">
        <v>25861671</v>
      </c>
      <c r="U3313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313" t="str">
        <f>IFERROR(MID(spotify_top_songs_audio_features[[#This Row],[artist_names]],SEARCH(",",spotify_top_songs_audio_features[[#This Row],[artist_names]])+2,99),"")</f>
        <v>DaBaby</v>
      </c>
      <c r="W3313" t="str">
        <f>spotify_top_songs_audio_features[[#This Row],[source]]</f>
        <v>Republic Records</v>
      </c>
      <c r="X3313" s="1">
        <f>spotify_top_songs_audio_features[[#This Row],[streams]]</f>
        <v>25861671</v>
      </c>
      <c r="Y3313" t="str">
        <f>IF(Tabela2[[#This Row],[feat]]="","","Feat")</f>
        <v>Feat</v>
      </c>
      <c r="Z3313" s="17" t="str">
        <f>CONCATENATE(INT(spotify_top_songs_audio_features[[#This Row],[duration_ms]]/(60*1000)),":",MOD(INT(spotify_top_songs_audio_features[[#This Row],[duration_ms]]/1000),60))</f>
        <v>3:16</v>
      </c>
      <c r="AA33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313" t="str">
        <f>spotify_top_songs_audio_features[[#This Row],[track_name]]</f>
        <v>Enemies (feat. DaBaby)</v>
      </c>
    </row>
    <row r="3314" spans="1:28" x14ac:dyDescent="0.25">
      <c r="A3314" t="s">
        <v>16200</v>
      </c>
      <c r="B3314" t="s">
        <v>16201</v>
      </c>
      <c r="C3314" t="s">
        <v>16202</v>
      </c>
      <c r="D3314" t="s">
        <v>16203</v>
      </c>
      <c r="E3314" t="s">
        <v>469</v>
      </c>
      <c r="F3314" t="s">
        <v>32</v>
      </c>
      <c r="G3314" t="s">
        <v>25</v>
      </c>
      <c r="H3314">
        <v>749</v>
      </c>
      <c r="I3314">
        <v>718</v>
      </c>
      <c r="J3314">
        <v>603</v>
      </c>
      <c r="K3314" t="s">
        <v>12969</v>
      </c>
      <c r="L3314">
        <v>0</v>
      </c>
      <c r="M3314">
        <v>117</v>
      </c>
      <c r="N3314">
        <v>425</v>
      </c>
      <c r="O3314">
        <v>-6096</v>
      </c>
      <c r="P3314">
        <v>89986</v>
      </c>
      <c r="Q3314">
        <v>186707</v>
      </c>
      <c r="R3314">
        <v>4</v>
      </c>
      <c r="S3314">
        <v>25854909</v>
      </c>
      <c r="U3314" t="str">
        <f>IFERROR(LEFT(spotify_top_songs_audio_features[[#This Row],[artist_names]],SEARCH(",",spotify_top_songs_audio_features[[#This Row],[artist_names]])-1),spotify_top_songs_audio_features[[#This Row],[artist_names]])</f>
        <v>Sefo</v>
      </c>
      <c r="V3314" t="str">
        <f>IFERROR(MID(spotify_top_songs_audio_features[[#This Row],[artist_names]],SEARCH(",",spotify_top_songs_audio_features[[#This Row],[artist_names]])+2,99),"")</f>
        <v/>
      </c>
      <c r="W3314" t="str">
        <f>spotify_top_songs_audio_features[[#This Row],[source]]</f>
        <v>3TR6AP2</v>
      </c>
      <c r="X3314" s="1">
        <f>spotify_top_songs_audio_features[[#This Row],[streams]]</f>
        <v>25854909</v>
      </c>
      <c r="Y3314" t="str">
        <f>IF(Tabela2[[#This Row],[feat]]="","","Feat")</f>
        <v/>
      </c>
      <c r="Z3314" s="17" t="str">
        <f>CONCATENATE(INT(spotify_top_songs_audio_features[[#This Row],[duration_ms]]/(60*1000)),":",MOD(INT(spotify_top_songs_audio_features[[#This Row],[duration_ms]]/1000),60))</f>
        <v>3:6</v>
      </c>
      <c r="AA33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314" t="str">
        <f>spotify_top_songs_audio_features[[#This Row],[track_name]]</f>
        <v>Bilmem Mi?</v>
      </c>
    </row>
    <row r="3315" spans="1:28" x14ac:dyDescent="0.25">
      <c r="A3315" t="s">
        <v>14943</v>
      </c>
      <c r="B3315" t="s">
        <v>14944</v>
      </c>
      <c r="C3315" t="s">
        <v>14945</v>
      </c>
      <c r="D3315" t="s">
        <v>11034</v>
      </c>
      <c r="E3315" t="s">
        <v>102</v>
      </c>
      <c r="F3315" t="s">
        <v>32</v>
      </c>
      <c r="G3315" t="s">
        <v>1571</v>
      </c>
      <c r="H3315">
        <v>708</v>
      </c>
      <c r="I3315">
        <v>449</v>
      </c>
      <c r="J3315">
        <v>286</v>
      </c>
      <c r="K3315" t="s">
        <v>7502</v>
      </c>
      <c r="L3315">
        <v>0</v>
      </c>
      <c r="M3315">
        <v>111</v>
      </c>
      <c r="N3315">
        <v>63</v>
      </c>
      <c r="O3315">
        <v>-4369</v>
      </c>
      <c r="P3315">
        <v>84396</v>
      </c>
      <c r="Q3315">
        <v>214000</v>
      </c>
      <c r="R3315">
        <v>4</v>
      </c>
      <c r="S3315">
        <v>25790268</v>
      </c>
      <c r="U3315" t="str">
        <f>IFERROR(LEFT(spotify_top_songs_audio_features[[#This Row],[artist_names]],SEARCH(",",spotify_top_songs_audio_features[[#This Row],[artist_names]])-1),spotify_top_songs_audio_features[[#This Row],[artist_names]])</f>
        <v>Yahritza Y Su Esencia</v>
      </c>
      <c r="V3315" t="str">
        <f>IFERROR(MID(spotify_top_songs_audio_features[[#This Row],[artist_names]],SEARCH(",",spotify_top_songs_audio_features[[#This Row],[artist_names]])+2,99),"")</f>
        <v/>
      </c>
      <c r="W3315" t="str">
        <f>spotify_top_songs_audio_features[[#This Row],[source]]</f>
        <v>Lumbre Music/Columbia</v>
      </c>
      <c r="X3315" s="1">
        <f>spotify_top_songs_audio_features[[#This Row],[streams]]</f>
        <v>25790268</v>
      </c>
      <c r="Y3315" t="str">
        <f>IF(Tabela2[[#This Row],[feat]]="","","Feat")</f>
        <v/>
      </c>
      <c r="Z3315" s="17" t="str">
        <f>CONCATENATE(INT(spotify_top_songs_audio_features[[#This Row],[duration_ms]]/(60*1000)),":",MOD(INT(spotify_top_songs_audio_features[[#This Row],[duration_ms]]/1000),60))</f>
        <v>3:34</v>
      </c>
      <c r="AA33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315" t="str">
        <f>spotify_top_songs_audio_features[[#This Row],[track_name]]</f>
        <v>Soy El Unico</v>
      </c>
    </row>
    <row r="3316" spans="1:28" x14ac:dyDescent="0.25">
      <c r="A3316" t="s">
        <v>13453</v>
      </c>
      <c r="B3316" t="s">
        <v>13454</v>
      </c>
      <c r="C3316" t="s">
        <v>13455</v>
      </c>
      <c r="D3316" t="s">
        <v>30</v>
      </c>
      <c r="E3316" t="s">
        <v>31</v>
      </c>
      <c r="F3316" t="s">
        <v>24</v>
      </c>
      <c r="G3316" t="s">
        <v>25</v>
      </c>
      <c r="H3316">
        <v>888</v>
      </c>
      <c r="I3316">
        <v>515</v>
      </c>
      <c r="J3316">
        <v>271</v>
      </c>
      <c r="K3316" t="s">
        <v>11403</v>
      </c>
      <c r="L3316">
        <v>0</v>
      </c>
      <c r="M3316">
        <v>446</v>
      </c>
      <c r="N3316">
        <v>264</v>
      </c>
      <c r="O3316">
        <v>-6246</v>
      </c>
      <c r="P3316">
        <v>141009</v>
      </c>
      <c r="Q3316">
        <v>225893</v>
      </c>
      <c r="R3316">
        <v>5</v>
      </c>
      <c r="S3316">
        <v>25780677</v>
      </c>
      <c r="U3316" t="str">
        <f>IFERROR(LEFT(spotify_top_songs_audio_features[[#This Row],[artist_names]],SEARCH(",",spotify_top_songs_audio_features[[#This Row],[artist_names]])-1),spotify_top_songs_audio_features[[#This Row],[artist_names]])</f>
        <v>2 Chainz</v>
      </c>
      <c r="V3316" t="str">
        <f>IFERROR(MID(spotify_top_songs_audio_features[[#This Row],[artist_names]],SEARCH(",",spotify_top_songs_audio_features[[#This Row],[artist_names]])+2,99),"")</f>
        <v>Drake, Quavo</v>
      </c>
      <c r="W3316" t="str">
        <f>spotify_top_songs_audio_features[[#This Row],[source]]</f>
        <v>Def Jam Recordings</v>
      </c>
      <c r="X3316" s="1">
        <f>spotify_top_songs_audio_features[[#This Row],[streams]]</f>
        <v>25780677</v>
      </c>
      <c r="Y3316" t="str">
        <f>IF(Tabela2[[#This Row],[feat]]="","","Feat")</f>
        <v>Feat</v>
      </c>
      <c r="Z3316" s="17" t="str">
        <f>CONCATENATE(INT(spotify_top_songs_audio_features[[#This Row],[duration_ms]]/(60*1000)),":",MOD(INT(spotify_top_songs_audio_features[[#This Row],[duration_ms]]/1000),60))</f>
        <v>3:45</v>
      </c>
      <c r="AA33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16" t="str">
        <f>spotify_top_songs_audio_features[[#This Row],[track_name]]</f>
        <v>Bigger Than You (feat. Drake &amp; Quavo)</v>
      </c>
    </row>
    <row r="3317" spans="1:28" x14ac:dyDescent="0.25">
      <c r="A3317" t="s">
        <v>13163</v>
      </c>
      <c r="B3317" t="s">
        <v>4387</v>
      </c>
      <c r="C3317" t="s">
        <v>4388</v>
      </c>
      <c r="D3317" t="s">
        <v>525</v>
      </c>
      <c r="E3317" t="s">
        <v>86</v>
      </c>
      <c r="F3317" t="s">
        <v>32</v>
      </c>
      <c r="G3317" t="s">
        <v>25</v>
      </c>
      <c r="H3317">
        <v>374</v>
      </c>
      <c r="I3317">
        <v>83</v>
      </c>
      <c r="J3317">
        <v>584</v>
      </c>
      <c r="K3317" t="s">
        <v>13164</v>
      </c>
      <c r="L3317">
        <v>0</v>
      </c>
      <c r="M3317">
        <v>15</v>
      </c>
      <c r="N3317">
        <v>204</v>
      </c>
      <c r="O3317">
        <v>-5203</v>
      </c>
      <c r="P3317">
        <v>9019</v>
      </c>
      <c r="Q3317">
        <v>168398</v>
      </c>
      <c r="R3317">
        <v>10</v>
      </c>
      <c r="S3317">
        <v>25777374</v>
      </c>
      <c r="U3317" t="str">
        <f>IFERROR(LEFT(spotify_top_songs_audio_features[[#This Row],[artist_names]],SEARCH(",",spotify_top_songs_audio_features[[#This Row],[artist_names]])-1),spotify_top_songs_audio_features[[#This Row],[artist_names]])</f>
        <v>WILLOW</v>
      </c>
      <c r="V3317" t="str">
        <f>IFERROR(MID(spotify_top_songs_audio_features[[#This Row],[artist_names]],SEARCH(",",spotify_top_songs_audio_features[[#This Row],[artist_names]])+2,99),"")</f>
        <v>Travis Barker</v>
      </c>
      <c r="W3317" t="str">
        <f>spotify_top_songs_audio_features[[#This Row],[source]]</f>
        <v>MSFTSMusic / Roc Nation Records, LLC</v>
      </c>
      <c r="X3317" s="1">
        <f>spotify_top_songs_audio_features[[#This Row],[streams]]</f>
        <v>25777374</v>
      </c>
      <c r="Y3317" t="str">
        <f>IF(Tabela2[[#This Row],[feat]]="","","Feat")</f>
        <v>Feat</v>
      </c>
      <c r="Z3317" s="17" t="str">
        <f>CONCATENATE(INT(spotify_top_songs_audio_features[[#This Row],[duration_ms]]/(60*1000)),":",MOD(INT(spotify_top_songs_audio_features[[#This Row],[duration_ms]]/1000),60))</f>
        <v>2:48</v>
      </c>
      <c r="AA33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17" t="str">
        <f>spotify_top_songs_audio_features[[#This Row],[track_name]]</f>
        <v>t r a n s p a r e n t s o u l feat. Travis Barker</v>
      </c>
    </row>
    <row r="3318" spans="1:28" x14ac:dyDescent="0.25">
      <c r="A3318" t="s">
        <v>3766</v>
      </c>
      <c r="B3318" t="s">
        <v>3767</v>
      </c>
      <c r="C3318" t="s">
        <v>3768</v>
      </c>
      <c r="D3318" t="s">
        <v>3769</v>
      </c>
      <c r="E3318" t="s">
        <v>31</v>
      </c>
      <c r="F3318" t="s">
        <v>32</v>
      </c>
      <c r="G3318" t="s">
        <v>25</v>
      </c>
      <c r="H3318">
        <v>9</v>
      </c>
      <c r="I3318">
        <v>653</v>
      </c>
      <c r="J3318">
        <v>289</v>
      </c>
      <c r="K3318" t="s">
        <v>3770</v>
      </c>
      <c r="L3318">
        <v>0</v>
      </c>
      <c r="M3318">
        <v>528</v>
      </c>
      <c r="N3318">
        <v>399</v>
      </c>
      <c r="O3318">
        <v>-6962</v>
      </c>
      <c r="P3318">
        <v>112503</v>
      </c>
      <c r="Q3318">
        <v>145603</v>
      </c>
      <c r="R3318">
        <v>3</v>
      </c>
      <c r="S3318">
        <v>25759346</v>
      </c>
      <c r="U3318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3318" t="str">
        <f>IFERROR(MID(spotify_top_songs_audio_features[[#This Row],[artist_names]],SEARCH(",",spotify_top_songs_audio_features[[#This Row],[artist_names]])+2,99),"")</f>
        <v>Gunna</v>
      </c>
      <c r="W3318" t="str">
        <f>spotify_top_songs_audio_features[[#This Row],[source]]</f>
        <v>Quality Control Music/Young Stoner Life Records, a 300 Entertainment Label/Motown Records/Capitol Records</v>
      </c>
      <c r="X3318" s="1">
        <f>spotify_top_songs_audio_features[[#This Row],[streams]]</f>
        <v>25759346</v>
      </c>
      <c r="Y3318" t="str">
        <f>IF(Tabela2[[#This Row],[feat]]="","","Feat")</f>
        <v>Feat</v>
      </c>
      <c r="Z3318" s="17" t="str">
        <f>CONCATENATE(INT(spotify_top_songs_audio_features[[#This Row],[duration_ms]]/(60*1000)),":",MOD(INT(spotify_top_songs_audio_features[[#This Row],[duration_ms]]/1000),60))</f>
        <v>2:25</v>
      </c>
      <c r="AA33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18" t="str">
        <f>spotify_top_songs_audio_features[[#This Row],[track_name]]</f>
        <v>Drip Too Hard (Lil Baby &amp; Gunna)</v>
      </c>
    </row>
    <row r="3319" spans="1:28" x14ac:dyDescent="0.25">
      <c r="A3319" t="s">
        <v>12259</v>
      </c>
      <c r="B3319" t="s">
        <v>3030</v>
      </c>
      <c r="C3319" t="s">
        <v>12260</v>
      </c>
      <c r="D3319" t="s">
        <v>3032</v>
      </c>
      <c r="E3319" t="s">
        <v>113</v>
      </c>
      <c r="F3319" t="s">
        <v>24</v>
      </c>
      <c r="G3319" t="s">
        <v>25</v>
      </c>
      <c r="H3319">
        <v>696</v>
      </c>
      <c r="I3319">
        <v>564</v>
      </c>
      <c r="J3319">
        <v>371</v>
      </c>
      <c r="K3319" t="s">
        <v>3352</v>
      </c>
      <c r="L3319">
        <v>353</v>
      </c>
      <c r="M3319">
        <v>133</v>
      </c>
      <c r="N3319">
        <v>932</v>
      </c>
      <c r="O3319">
        <v>-10803</v>
      </c>
      <c r="P3319">
        <v>146709</v>
      </c>
      <c r="Q3319">
        <v>148160</v>
      </c>
      <c r="R3319">
        <v>5</v>
      </c>
      <c r="S3319">
        <v>25759038</v>
      </c>
      <c r="U3319" t="str">
        <f>IFERROR(LEFT(spotify_top_songs_audio_features[[#This Row],[artist_names]],SEARCH(",",spotify_top_songs_audio_features[[#This Row],[artist_names]])-1),spotify_top_songs_audio_features[[#This Row],[artist_names]])</f>
        <v>The Jackson 5</v>
      </c>
      <c r="V3319" t="str">
        <f>IFERROR(MID(spotify_top_songs_audio_features[[#This Row],[artist_names]],SEARCH(",",spotify_top_songs_audio_features[[#This Row],[artist_names]])+2,99),"")</f>
        <v/>
      </c>
      <c r="W3319" t="str">
        <f>spotify_top_songs_audio_features[[#This Row],[source]]</f>
        <v>UNI/MOTOWN</v>
      </c>
      <c r="X3319" s="1">
        <f>spotify_top_songs_audio_features[[#This Row],[streams]]</f>
        <v>25759038</v>
      </c>
      <c r="Y3319" t="str">
        <f>IF(Tabela2[[#This Row],[feat]]="","","Feat")</f>
        <v/>
      </c>
      <c r="Z3319" s="17" t="str">
        <f>CONCATENATE(INT(spotify_top_songs_audio_features[[#This Row],[duration_ms]]/(60*1000)),":",MOD(INT(spotify_top_songs_audio_features[[#This Row],[duration_ms]]/1000),60))</f>
        <v>2:28</v>
      </c>
      <c r="AA33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319" t="str">
        <f>spotify_top_songs_audio_features[[#This Row],[track_name]]</f>
        <v>Santa Claus Is Coming To Town</v>
      </c>
    </row>
    <row r="3320" spans="1:28" x14ac:dyDescent="0.25">
      <c r="A3320" t="s">
        <v>4889</v>
      </c>
      <c r="B3320" t="s">
        <v>4404</v>
      </c>
      <c r="C3320" t="s">
        <v>4890</v>
      </c>
      <c r="D3320" t="s">
        <v>814</v>
      </c>
      <c r="E3320" t="s">
        <v>43</v>
      </c>
      <c r="F3320" t="s">
        <v>32</v>
      </c>
      <c r="G3320" t="s">
        <v>25</v>
      </c>
      <c r="H3320">
        <v>707</v>
      </c>
      <c r="I3320">
        <v>261</v>
      </c>
      <c r="J3320">
        <v>784</v>
      </c>
      <c r="K3320" t="s">
        <v>3847</v>
      </c>
      <c r="L3320">
        <v>0</v>
      </c>
      <c r="M3320">
        <v>127</v>
      </c>
      <c r="N3320">
        <v>545</v>
      </c>
      <c r="O3320">
        <v>-10139</v>
      </c>
      <c r="P3320">
        <v>65038</v>
      </c>
      <c r="Q3320">
        <v>183893</v>
      </c>
      <c r="R3320">
        <v>2</v>
      </c>
      <c r="S3320">
        <v>25757483</v>
      </c>
      <c r="U3320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3320" t="str">
        <f>IFERROR(MID(spotify_top_songs_audio_features[[#This Row],[artist_names]],SEARCH(",",spotify_top_songs_audio_features[[#This Row],[artist_names]])+2,99),"")</f>
        <v/>
      </c>
      <c r="W3320" t="str">
        <f>spotify_top_songs_audio_features[[#This Row],[source]]</f>
        <v>Top Dawg Entertainment/RCA Records</v>
      </c>
      <c r="X3320" s="1">
        <f>spotify_top_songs_audio_features[[#This Row],[streams]]</f>
        <v>25757483</v>
      </c>
      <c r="Y3320" t="str">
        <f>IF(Tabela2[[#This Row],[feat]]="","","Feat")</f>
        <v/>
      </c>
      <c r="Z3320" s="17" t="str">
        <f>CONCATENATE(INT(spotify_top_songs_audio_features[[#This Row],[duration_ms]]/(60*1000)),":",MOD(INT(spotify_top_songs_audio_features[[#This Row],[duration_ms]]/1000),60))</f>
        <v>3:3</v>
      </c>
      <c r="AA33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320" t="str">
        <f>spotify_top_songs_audio_features[[#This Row],[track_name]]</f>
        <v>Love Language</v>
      </c>
    </row>
    <row r="3321" spans="1:28" x14ac:dyDescent="0.25">
      <c r="A3321" t="s">
        <v>16002</v>
      </c>
      <c r="B3321" t="s">
        <v>6670</v>
      </c>
      <c r="C3321" t="s">
        <v>16003</v>
      </c>
      <c r="D3321" t="s">
        <v>5604</v>
      </c>
      <c r="E3321" t="s">
        <v>142</v>
      </c>
      <c r="F3321" t="s">
        <v>24</v>
      </c>
      <c r="G3321" t="s">
        <v>25</v>
      </c>
      <c r="H3321">
        <v>828</v>
      </c>
      <c r="I3321">
        <v>83</v>
      </c>
      <c r="J3321">
        <v>47</v>
      </c>
      <c r="K3321" t="s">
        <v>13169</v>
      </c>
      <c r="L3321">
        <v>1.6000000000000001E-4</v>
      </c>
      <c r="M3321">
        <v>613</v>
      </c>
      <c r="N3321">
        <v>422</v>
      </c>
      <c r="O3321">
        <v>-3371</v>
      </c>
      <c r="P3321">
        <v>95007</v>
      </c>
      <c r="Q3321">
        <v>195066</v>
      </c>
      <c r="R3321">
        <v>5</v>
      </c>
      <c r="S3321">
        <v>25732307</v>
      </c>
      <c r="U3321" t="str">
        <f>IFERROR(LEFT(spotify_top_songs_audio_features[[#This Row],[artist_names]],SEARCH(",",spotify_top_songs_audio_features[[#This Row],[artist_names]])-1),spotify_top_songs_audio_features[[#This Row],[artist_names]])</f>
        <v>Myke Towers</v>
      </c>
      <c r="V3321" t="str">
        <f>IFERROR(MID(spotify_top_songs_audio_features[[#This Row],[artist_names]],SEARCH(",",spotify_top_songs_audio_features[[#This Row],[artist_names]])+2,99),"")</f>
        <v/>
      </c>
      <c r="W3321" t="str">
        <f>spotify_top_songs_audio_features[[#This Row],[source]]</f>
        <v>White World Music</v>
      </c>
      <c r="X3321" s="1">
        <f>spotify_top_songs_audio_features[[#This Row],[streams]]</f>
        <v>25732307</v>
      </c>
      <c r="Y3321" t="str">
        <f>IF(Tabela2[[#This Row],[feat]]="","","Feat")</f>
        <v/>
      </c>
      <c r="Z3321" s="17" t="str">
        <f>CONCATENATE(INT(spotify_top_songs_audio_features[[#This Row],[duration_ms]]/(60*1000)),":",MOD(INT(spotify_top_songs_audio_features[[#This Row],[duration_ms]]/1000),60))</f>
        <v>3:15</v>
      </c>
      <c r="AA33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321" t="str">
        <f>spotify_top_songs_audio_features[[#This Row],[track_name]]</f>
        <v>Explícito</v>
      </c>
    </row>
    <row r="3322" spans="1:28" x14ac:dyDescent="0.25">
      <c r="A3322" t="s">
        <v>17048</v>
      </c>
      <c r="B3322" t="s">
        <v>2981</v>
      </c>
      <c r="C3322" t="s">
        <v>4105</v>
      </c>
      <c r="D3322" t="s">
        <v>520</v>
      </c>
      <c r="E3322" t="s">
        <v>31</v>
      </c>
      <c r="F3322" t="s">
        <v>32</v>
      </c>
      <c r="G3322" t="s">
        <v>25</v>
      </c>
      <c r="H3322">
        <v>637</v>
      </c>
      <c r="I3322">
        <v>69</v>
      </c>
      <c r="J3322">
        <v>405</v>
      </c>
      <c r="K3322" t="s">
        <v>4106</v>
      </c>
      <c r="L3322">
        <v>0</v>
      </c>
      <c r="M3322">
        <v>124</v>
      </c>
      <c r="N3322">
        <v>457</v>
      </c>
      <c r="O3322">
        <v>-4057</v>
      </c>
      <c r="P3322">
        <v>129857</v>
      </c>
      <c r="Q3322">
        <v>162399</v>
      </c>
      <c r="R3322">
        <v>39</v>
      </c>
      <c r="S3322">
        <v>25713962</v>
      </c>
      <c r="U3322" t="str">
        <f>IFERROR(LEFT(spotify_top_songs_audio_features[[#This Row],[artist_names]],SEARCH(",",spotify_top_songs_audio_features[[#This Row],[artist_names]])-1),spotify_top_songs_audio_features[[#This Row],[artist_names]])</f>
        <v>Ava Max</v>
      </c>
      <c r="V3322" t="str">
        <f>IFERROR(MID(spotify_top_songs_audio_features[[#This Row],[artist_names]],SEARCH(",",spotify_top_songs_audio_features[[#This Row],[artist_names]])+2,99),"")</f>
        <v/>
      </c>
      <c r="W3322" t="str">
        <f>spotify_top_songs_audio_features[[#This Row],[source]]</f>
        <v>Atlantic Records</v>
      </c>
      <c r="X3322" s="1">
        <f>spotify_top_songs_audio_features[[#This Row],[streams]]</f>
        <v>25713962</v>
      </c>
      <c r="Y3322" t="str">
        <f>IF(Tabela2[[#This Row],[feat]]="","","Feat")</f>
        <v/>
      </c>
      <c r="Z3322" s="17" t="str">
        <f>CONCATENATE(INT(spotify_top_songs_audio_features[[#This Row],[duration_ms]]/(60*1000)),":",MOD(INT(spotify_top_songs_audio_features[[#This Row],[duration_ms]]/1000),60))</f>
        <v>2:42</v>
      </c>
      <c r="AA33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22" t="str">
        <f>spotify_top_songs_audio_features[[#This Row],[track_name]]</f>
        <v>Kings &amp; Queens</v>
      </c>
    </row>
    <row r="3323" spans="1:28" x14ac:dyDescent="0.25">
      <c r="A3323" t="s">
        <v>9189</v>
      </c>
      <c r="B3323" t="s">
        <v>125</v>
      </c>
      <c r="C3323" t="s">
        <v>9190</v>
      </c>
      <c r="D3323" t="s">
        <v>127</v>
      </c>
      <c r="E3323" t="s">
        <v>86</v>
      </c>
      <c r="F3323" t="s">
        <v>24</v>
      </c>
      <c r="G3323" t="s">
        <v>25</v>
      </c>
      <c r="H3323">
        <v>764</v>
      </c>
      <c r="I3323">
        <v>526</v>
      </c>
      <c r="J3323">
        <v>212</v>
      </c>
      <c r="K3323" t="s">
        <v>3216</v>
      </c>
      <c r="L3323">
        <v>0</v>
      </c>
      <c r="M3323">
        <v>718</v>
      </c>
      <c r="N3323">
        <v>588</v>
      </c>
      <c r="O3323">
        <v>-7355</v>
      </c>
      <c r="P3323">
        <v>11491</v>
      </c>
      <c r="Q3323">
        <v>222243</v>
      </c>
      <c r="R3323">
        <v>2</v>
      </c>
      <c r="S3323">
        <v>25708871</v>
      </c>
      <c r="U3323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323" t="str">
        <f>IFERROR(MID(spotify_top_songs_audio_features[[#This Row],[artist_names]],SEARCH(",",spotify_top_songs_audio_features[[#This Row],[artist_names]])+2,99),"")</f>
        <v/>
      </c>
      <c r="W3323" t="str">
        <f>spotify_top_songs_audio_features[[#This Row],[source]]</f>
        <v>BIGHIT MUSIC</v>
      </c>
      <c r="X3323" s="1">
        <f>spotify_top_songs_audio_features[[#This Row],[streams]]</f>
        <v>25708871</v>
      </c>
      <c r="Y3323" t="str">
        <f>IF(Tabela2[[#This Row],[feat]]="","","Feat")</f>
        <v/>
      </c>
      <c r="Z3323" s="17" t="str">
        <f>CONCATENATE(INT(spotify_top_songs_audio_features[[#This Row],[duration_ms]]/(60*1000)),":",MOD(INT(spotify_top_songs_audio_features[[#This Row],[duration_ms]]/1000),60))</f>
        <v>3:42</v>
      </c>
      <c r="AA33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23" t="str">
        <f>spotify_top_songs_audio_features[[#This Row],[track_name]]</f>
        <v>Fly To My Room</v>
      </c>
    </row>
    <row r="3324" spans="1:28" x14ac:dyDescent="0.25">
      <c r="A3324" t="s">
        <v>14466</v>
      </c>
      <c r="B3324" t="s">
        <v>14467</v>
      </c>
      <c r="C3324" t="s">
        <v>14468</v>
      </c>
      <c r="D3324" t="s">
        <v>80</v>
      </c>
      <c r="E3324" t="s">
        <v>142</v>
      </c>
      <c r="F3324" t="s">
        <v>24</v>
      </c>
      <c r="G3324" t="s">
        <v>25</v>
      </c>
      <c r="H3324">
        <v>704</v>
      </c>
      <c r="I3324">
        <v>777</v>
      </c>
      <c r="J3324">
        <v>195</v>
      </c>
      <c r="K3324" t="s">
        <v>5165</v>
      </c>
      <c r="L3324">
        <v>0</v>
      </c>
      <c r="M3324">
        <v>151</v>
      </c>
      <c r="N3324">
        <v>392</v>
      </c>
      <c r="O3324">
        <v>-5729</v>
      </c>
      <c r="P3324">
        <v>111921</v>
      </c>
      <c r="Q3324">
        <v>141542</v>
      </c>
      <c r="R3324">
        <v>6</v>
      </c>
      <c r="S3324">
        <v>25689612</v>
      </c>
      <c r="U3324" t="str">
        <f>IFERROR(LEFT(spotify_top_songs_audio_features[[#This Row],[artist_names]],SEARCH(",",spotify_top_songs_audio_features[[#This Row],[artist_names]])-1),spotify_top_songs_audio_features[[#This Row],[artist_names]])</f>
        <v>Chance the Rapper</v>
      </c>
      <c r="V3324" t="str">
        <f>IFERROR(MID(spotify_top_songs_audio_features[[#This Row],[artist_names]],SEARCH(",",spotify_top_songs_audio_features[[#This Row],[artist_names]])+2,99),"")</f>
        <v>Knox Fortune</v>
      </c>
      <c r="W3324" t="str">
        <f>spotify_top_songs_audio_features[[#This Row],[source]]</f>
        <v>Chance the Rapper</v>
      </c>
      <c r="X3324" s="1">
        <f>spotify_top_songs_audio_features[[#This Row],[streams]]</f>
        <v>25689612</v>
      </c>
      <c r="Y3324" t="str">
        <f>IF(Tabela2[[#This Row],[feat]]="","","Feat")</f>
        <v>Feat</v>
      </c>
      <c r="Z3324" s="17" t="str">
        <f>CONCATENATE(INT(spotify_top_songs_audio_features[[#This Row],[duration_ms]]/(60*1000)),":",MOD(INT(spotify_top_songs_audio_features[[#This Row],[duration_ms]]/1000),60))</f>
        <v>2:21</v>
      </c>
      <c r="AA33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324" t="str">
        <f>spotify_top_songs_audio_features[[#This Row],[track_name]]</f>
        <v>All Night (feat. Knox Fortune)</v>
      </c>
    </row>
    <row r="3325" spans="1:28" x14ac:dyDescent="0.25">
      <c r="A3325" t="s">
        <v>2291</v>
      </c>
      <c r="B3325" t="s">
        <v>2292</v>
      </c>
      <c r="C3325" t="s">
        <v>2293</v>
      </c>
      <c r="D3325" t="s">
        <v>48</v>
      </c>
      <c r="E3325" t="s">
        <v>86</v>
      </c>
      <c r="F3325" t="s">
        <v>32</v>
      </c>
      <c r="G3325" t="s">
        <v>25</v>
      </c>
      <c r="H3325">
        <v>797</v>
      </c>
      <c r="I3325">
        <v>64</v>
      </c>
      <c r="J3325">
        <v>194</v>
      </c>
      <c r="K3325" t="s">
        <v>2294</v>
      </c>
      <c r="L3325">
        <v>0</v>
      </c>
      <c r="M3325">
        <v>209</v>
      </c>
      <c r="N3325">
        <v>486</v>
      </c>
      <c r="O3325">
        <v>-6272</v>
      </c>
      <c r="P3325">
        <v>100002</v>
      </c>
      <c r="Q3325">
        <v>170053</v>
      </c>
      <c r="R3325">
        <v>6</v>
      </c>
      <c r="S3325">
        <v>25683682</v>
      </c>
      <c r="U332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325" t="str">
        <f>IFERROR(MID(spotify_top_songs_audio_features[[#This Row],[artist_names]],SEARCH(",",spotify_top_songs_audio_features[[#This Row],[artist_names]])+2,99),"")</f>
        <v>Roddy Ricch, Tyga</v>
      </c>
      <c r="W3325" t="str">
        <f>spotify_top_songs_audio_features[[#This Row],[source]]</f>
        <v>Republic Records</v>
      </c>
      <c r="X3325" s="1">
        <f>spotify_top_songs_audio_features[[#This Row],[streams]]</f>
        <v>25683682</v>
      </c>
      <c r="Y3325" t="str">
        <f>IF(Tabela2[[#This Row],[feat]]="","","Feat")</f>
        <v>Feat</v>
      </c>
      <c r="Z3325" s="17" t="str">
        <f>CONCATENATE(INT(spotify_top_songs_audio_features[[#This Row],[duration_ms]]/(60*1000)),":",MOD(INT(spotify_top_songs_audio_features[[#This Row],[duration_ms]]/1000),60))</f>
        <v>2:50</v>
      </c>
      <c r="AA33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25" t="str">
        <f>spotify_top_songs_audio_features[[#This Row],[track_name]]</f>
        <v>Wow. - Remix</v>
      </c>
    </row>
    <row r="3326" spans="1:28" x14ac:dyDescent="0.25">
      <c r="A3326" t="s">
        <v>9261</v>
      </c>
      <c r="B3326" t="s">
        <v>1287</v>
      </c>
      <c r="C3326" t="s">
        <v>9262</v>
      </c>
      <c r="D3326" t="s">
        <v>48</v>
      </c>
      <c r="E3326" t="s">
        <v>43</v>
      </c>
      <c r="F3326" t="s">
        <v>24</v>
      </c>
      <c r="G3326" t="s">
        <v>25</v>
      </c>
      <c r="H3326">
        <v>658</v>
      </c>
      <c r="I3326">
        <v>505</v>
      </c>
      <c r="J3326">
        <v>105</v>
      </c>
      <c r="K3326" t="s">
        <v>4732</v>
      </c>
      <c r="L3326">
        <v>0</v>
      </c>
      <c r="M3326">
        <v>113</v>
      </c>
      <c r="N3326">
        <v>331</v>
      </c>
      <c r="O3326">
        <v>-6947</v>
      </c>
      <c r="P3326">
        <v>159947</v>
      </c>
      <c r="Q3326">
        <v>210200</v>
      </c>
      <c r="R3326">
        <v>1</v>
      </c>
      <c r="S3326">
        <v>25640457</v>
      </c>
      <c r="U3326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326" t="str">
        <f>IFERROR(MID(spotify_top_songs_audio_features[[#This Row],[artist_names]],SEARCH(",",spotify_top_songs_audio_features[[#This Row],[artist_names]])+2,99),"")</f>
        <v/>
      </c>
      <c r="W3326" t="str">
        <f>spotify_top_songs_audio_features[[#This Row],[source]]</f>
        <v>Republic Records</v>
      </c>
      <c r="X3326" s="1">
        <f>spotify_top_songs_audio_features[[#This Row],[streams]]</f>
        <v>25640457</v>
      </c>
      <c r="Y3326" t="str">
        <f>IF(Tabela2[[#This Row],[feat]]="","","Feat")</f>
        <v/>
      </c>
      <c r="Z3326" s="17" t="str">
        <f>CONCATENATE(INT(spotify_top_songs_audio_features[[#This Row],[duration_ms]]/(60*1000)),":",MOD(INT(spotify_top_songs_audio_features[[#This Row],[duration_ms]]/1000),60))</f>
        <v>3:30</v>
      </c>
      <c r="AA33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326" t="str">
        <f>spotify_top_songs_audio_features[[#This Row],[track_name]]</f>
        <v>eternal sunshine</v>
      </c>
    </row>
    <row r="3327" spans="1:28" x14ac:dyDescent="0.25">
      <c r="A3327" t="s">
        <v>14369</v>
      </c>
      <c r="B3327" t="s">
        <v>14370</v>
      </c>
      <c r="C3327" t="s">
        <v>14371</v>
      </c>
      <c r="D3327" t="s">
        <v>520</v>
      </c>
      <c r="E3327" t="s">
        <v>23</v>
      </c>
      <c r="F3327" t="s">
        <v>24</v>
      </c>
      <c r="G3327" t="s">
        <v>25</v>
      </c>
      <c r="H3327">
        <v>702</v>
      </c>
      <c r="I3327">
        <v>77</v>
      </c>
      <c r="J3327">
        <v>128</v>
      </c>
      <c r="K3327" t="s">
        <v>6821</v>
      </c>
      <c r="L3327">
        <v>802</v>
      </c>
      <c r="M3327">
        <v>211</v>
      </c>
      <c r="N3327">
        <v>235</v>
      </c>
      <c r="O3327">
        <v>-9411</v>
      </c>
      <c r="P3327">
        <v>118034</v>
      </c>
      <c r="Q3327">
        <v>225933</v>
      </c>
      <c r="R3327">
        <v>6</v>
      </c>
      <c r="S3327">
        <v>25631293</v>
      </c>
      <c r="U3327" t="str">
        <f>IFERROR(LEFT(spotify_top_songs_audio_features[[#This Row],[artist_names]],SEARCH(",",spotify_top_songs_audio_features[[#This Row],[artist_names]])-1),spotify_top_songs_audio_features[[#This Row],[artist_names]])</f>
        <v>Hugh Jackman</v>
      </c>
      <c r="V3327" t="str">
        <f>IFERROR(MID(spotify_top_songs_audio_features[[#This Row],[artist_names]],SEARCH(",",spotify_top_songs_audio_features[[#This Row],[artist_names]])+2,99),"")</f>
        <v>Keala Settle, Daniel Everidge, Zendaya, The Greatest Showman Ensemble</v>
      </c>
      <c r="W3327" t="str">
        <f>spotify_top_songs_audio_features[[#This Row],[source]]</f>
        <v>Atlantic Records</v>
      </c>
      <c r="X3327" s="1">
        <f>spotify_top_songs_audio_features[[#This Row],[streams]]</f>
        <v>25631293</v>
      </c>
      <c r="Y3327" t="str">
        <f>IF(Tabela2[[#This Row],[feat]]="","","Feat")</f>
        <v>Feat</v>
      </c>
      <c r="Z3327" s="17" t="str">
        <f>CONCATENATE(INT(spotify_top_songs_audio_features[[#This Row],[duration_ms]]/(60*1000)),":",MOD(INT(spotify_top_songs_audio_features[[#This Row],[duration_ms]]/1000),60))</f>
        <v>3:45</v>
      </c>
      <c r="AA33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327" t="str">
        <f>spotify_top_songs_audio_features[[#This Row],[track_name]]</f>
        <v>Come Alive</v>
      </c>
    </row>
    <row r="3328" spans="1:28" x14ac:dyDescent="0.25">
      <c r="A3328" t="s">
        <v>12914</v>
      </c>
      <c r="B3328" t="s">
        <v>4322</v>
      </c>
      <c r="C3328" t="s">
        <v>4323</v>
      </c>
      <c r="D3328" t="s">
        <v>2439</v>
      </c>
      <c r="E3328" t="s">
        <v>142</v>
      </c>
      <c r="F3328" t="s">
        <v>24</v>
      </c>
      <c r="G3328" t="s">
        <v>25</v>
      </c>
      <c r="H3328">
        <v>529</v>
      </c>
      <c r="I3328">
        <v>772</v>
      </c>
      <c r="J3328">
        <v>287</v>
      </c>
      <c r="K3328" t="s">
        <v>1579</v>
      </c>
      <c r="L3328">
        <v>2.2100000000000001E-4</v>
      </c>
      <c r="M3328">
        <v>316</v>
      </c>
      <c r="N3328">
        <v>853</v>
      </c>
      <c r="O3328">
        <v>-7013</v>
      </c>
      <c r="P3328">
        <v>91751</v>
      </c>
      <c r="Q3328">
        <v>181267</v>
      </c>
      <c r="R3328">
        <v>6</v>
      </c>
      <c r="S3328">
        <v>25618149</v>
      </c>
      <c r="U3328" t="str">
        <f>IFERROR(LEFT(spotify_top_songs_audio_features[[#This Row],[artist_names]],SEARCH(",",spotify_top_songs_audio_features[[#This Row],[artist_names]])-1),spotify_top_songs_audio_features[[#This Row],[artist_names]])</f>
        <v>The Ronettes</v>
      </c>
      <c r="V3328" t="str">
        <f>IFERROR(MID(spotify_top_songs_audio_features[[#This Row],[artist_names]],SEARCH(",",spotify_top_songs_audio_features[[#This Row],[artist_names]])+2,99),"")</f>
        <v/>
      </c>
      <c r="W3328" t="str">
        <f>spotify_top_songs_audio_features[[#This Row],[source]]</f>
        <v>Legacy Recordings</v>
      </c>
      <c r="X3328" s="1">
        <f>spotify_top_songs_audio_features[[#This Row],[streams]]</f>
        <v>25618149</v>
      </c>
      <c r="Y3328" t="str">
        <f>IF(Tabela2[[#This Row],[feat]]="","","Feat")</f>
        <v/>
      </c>
      <c r="Z3328" s="17" t="str">
        <f>CONCATENATE(INT(spotify_top_songs_audio_features[[#This Row],[duration_ms]]/(60*1000)),":",MOD(INT(spotify_top_songs_audio_features[[#This Row],[duration_ms]]/1000),60))</f>
        <v>3:1</v>
      </c>
      <c r="AA33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328" t="str">
        <f>spotify_top_songs_audio_features[[#This Row],[track_name]]</f>
        <v>Sleigh Ride</v>
      </c>
    </row>
    <row r="3329" spans="1:28" x14ac:dyDescent="0.25">
      <c r="A3329" t="s">
        <v>1121</v>
      </c>
      <c r="B3329" t="s">
        <v>1122</v>
      </c>
      <c r="C3329" t="s">
        <v>1123</v>
      </c>
      <c r="D3329" t="s">
        <v>96</v>
      </c>
      <c r="E3329" t="s">
        <v>113</v>
      </c>
      <c r="F3329" t="s">
        <v>24</v>
      </c>
      <c r="G3329" t="s">
        <v>152</v>
      </c>
      <c r="H3329">
        <v>553</v>
      </c>
      <c r="I3329">
        <v>476</v>
      </c>
      <c r="J3329">
        <v>649</v>
      </c>
      <c r="K3329" t="s">
        <v>1124</v>
      </c>
      <c r="L3329">
        <v>0</v>
      </c>
      <c r="M3329">
        <v>281</v>
      </c>
      <c r="N3329">
        <v>558</v>
      </c>
      <c r="O3329">
        <v>-8869</v>
      </c>
      <c r="P3329">
        <v>113401</v>
      </c>
      <c r="Q3329">
        <v>166147</v>
      </c>
      <c r="R3329">
        <v>3</v>
      </c>
      <c r="S3329">
        <v>25564107</v>
      </c>
      <c r="U3329" t="str">
        <f>IFERROR(LEFT(spotify_top_songs_audio_features[[#This Row],[artist_names]],SEARCH(",",spotify_top_songs_audio_features[[#This Row],[artist_names]])-1),spotify_top_songs_audio_features[[#This Row],[artist_names]])</f>
        <v>Idina Menzel</v>
      </c>
      <c r="V3329" t="str">
        <f>IFERROR(MID(spotify_top_songs_audio_features[[#This Row],[artist_names]],SEARCH(",",spotify_top_songs_audio_features[[#This Row],[artist_names]])+2,99),"")</f>
        <v>Michael Bublé</v>
      </c>
      <c r="W3329" t="str">
        <f>spotify_top_songs_audio_features[[#This Row],[source]]</f>
        <v>Warner Records</v>
      </c>
      <c r="X3329" s="1">
        <f>spotify_top_songs_audio_features[[#This Row],[streams]]</f>
        <v>25564107</v>
      </c>
      <c r="Y3329" t="str">
        <f>IF(Tabela2[[#This Row],[feat]]="","","Feat")</f>
        <v>Feat</v>
      </c>
      <c r="Z3329" s="17" t="str">
        <f>CONCATENATE(INT(spotify_top_songs_audio_features[[#This Row],[duration_ms]]/(60*1000)),":",MOD(INT(spotify_top_songs_audio_features[[#This Row],[duration_ms]]/1000),60))</f>
        <v>2:46</v>
      </c>
      <c r="AA33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329" t="str">
        <f>spotify_top_songs_audio_features[[#This Row],[track_name]]</f>
        <v>Baby It's Cold Outside (with Michael Bublé)</v>
      </c>
    </row>
    <row r="3330" spans="1:28" x14ac:dyDescent="0.25">
      <c r="A3330" t="s">
        <v>4345</v>
      </c>
      <c r="B3330" t="s">
        <v>112</v>
      </c>
      <c r="C3330" t="s">
        <v>4346</v>
      </c>
      <c r="D3330" t="s">
        <v>349</v>
      </c>
      <c r="E3330" t="s">
        <v>43</v>
      </c>
      <c r="F3330" t="s">
        <v>32</v>
      </c>
      <c r="G3330" t="s">
        <v>25</v>
      </c>
      <c r="H3330">
        <v>766</v>
      </c>
      <c r="I3330">
        <v>709</v>
      </c>
      <c r="J3330">
        <v>123</v>
      </c>
      <c r="K3330" t="s">
        <v>3910</v>
      </c>
      <c r="L3330">
        <v>1.41E-3</v>
      </c>
      <c r="M3330">
        <v>126</v>
      </c>
      <c r="N3330">
        <v>506</v>
      </c>
      <c r="O3330">
        <v>-6471</v>
      </c>
      <c r="P3330">
        <v>12807</v>
      </c>
      <c r="Q3330">
        <v>211853</v>
      </c>
      <c r="R3330">
        <v>18</v>
      </c>
      <c r="S3330">
        <v>25507409</v>
      </c>
      <c r="U333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330" t="str">
        <f>IFERROR(MID(spotify_top_songs_audio_features[[#This Row],[artist_names]],SEARCH(",",spotify_top_songs_audio_features[[#This Row],[artist_names]])+2,99),"")</f>
        <v/>
      </c>
      <c r="W3330" t="str">
        <f>spotify_top_songs_audio_features[[#This Row],[source]]</f>
        <v>Big Machine Records, LLC</v>
      </c>
      <c r="X3330" s="1">
        <f>spotify_top_songs_audio_features[[#This Row],[streams]]</f>
        <v>25507409</v>
      </c>
      <c r="Y3330" t="str">
        <f>IF(Tabela2[[#This Row],[feat]]="","","Feat")</f>
        <v/>
      </c>
      <c r="Z3330" s="17" t="str">
        <f>CONCATENATE(INT(spotify_top_songs_audio_features[[#This Row],[duration_ms]]/(60*1000)),":",MOD(INT(spotify_top_songs_audio_features[[#This Row],[duration_ms]]/1000),60))</f>
        <v>3:31</v>
      </c>
      <c r="AA33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330" t="str">
        <f>spotify_top_songs_audio_features[[#This Row],[track_name]]</f>
        <v>Look What You Made Me Do</v>
      </c>
    </row>
    <row r="3331" spans="1:28" x14ac:dyDescent="0.25">
      <c r="A3331" t="s">
        <v>13400</v>
      </c>
      <c r="B3331" t="s">
        <v>13401</v>
      </c>
      <c r="C3331" t="s">
        <v>13402</v>
      </c>
      <c r="D3331" t="s">
        <v>37</v>
      </c>
      <c r="E3331" t="s">
        <v>142</v>
      </c>
      <c r="F3331" t="s">
        <v>24</v>
      </c>
      <c r="G3331" t="s">
        <v>25</v>
      </c>
      <c r="H3331">
        <v>736</v>
      </c>
      <c r="I3331">
        <v>45</v>
      </c>
      <c r="J3331">
        <v>228</v>
      </c>
      <c r="K3331" t="s">
        <v>13375</v>
      </c>
      <c r="L3331">
        <v>0</v>
      </c>
      <c r="M3331">
        <v>108</v>
      </c>
      <c r="N3331">
        <v>663</v>
      </c>
      <c r="O3331">
        <v>-9406</v>
      </c>
      <c r="P3331">
        <v>153888</v>
      </c>
      <c r="Q3331">
        <v>159400</v>
      </c>
      <c r="R3331">
        <v>5</v>
      </c>
      <c r="S3331">
        <v>25501850</v>
      </c>
      <c r="U3331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3331" t="str">
        <f>IFERROR(MID(spotify_top_songs_audio_features[[#This Row],[artist_names]],SEARCH(",",spotify_top_songs_audio_features[[#This Row],[artist_names]])+2,99),"")</f>
        <v>Julia Michaels</v>
      </c>
      <c r="W3331" t="str">
        <f>spotify_top_songs_audio_features[[#This Row],[source]]</f>
        <v>Island Records</v>
      </c>
      <c r="X3331" s="1">
        <f>spotify_top_songs_audio_features[[#This Row],[streams]]</f>
        <v>25501850</v>
      </c>
      <c r="Y3331" t="str">
        <f>IF(Tabela2[[#This Row],[feat]]="","","Feat")</f>
        <v>Feat</v>
      </c>
      <c r="Z3331" s="17" t="str">
        <f>CONCATENATE(INT(spotify_top_songs_audio_features[[#This Row],[duration_ms]]/(60*1000)),":",MOD(INT(spotify_top_songs_audio_features[[#This Row],[duration_ms]]/1000),60))</f>
        <v>2:39</v>
      </c>
      <c r="AA33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331" t="str">
        <f>spotify_top_songs_audio_features[[#This Row],[track_name]]</f>
        <v>Like To Be You (feat. Julia Michaels)</v>
      </c>
    </row>
    <row r="3332" spans="1:28" x14ac:dyDescent="0.25">
      <c r="A3332" t="s">
        <v>4916</v>
      </c>
      <c r="B3332" t="s">
        <v>4917</v>
      </c>
      <c r="C3332" t="s">
        <v>4918</v>
      </c>
      <c r="D3332" t="s">
        <v>42</v>
      </c>
      <c r="E3332" t="s">
        <v>23</v>
      </c>
      <c r="F3332" t="s">
        <v>32</v>
      </c>
      <c r="G3332" t="s">
        <v>25</v>
      </c>
      <c r="H3332">
        <v>886</v>
      </c>
      <c r="I3332">
        <v>473</v>
      </c>
      <c r="J3332">
        <v>255</v>
      </c>
      <c r="K3332" t="s">
        <v>4737</v>
      </c>
      <c r="L3332">
        <v>2.5799999999999998E-3</v>
      </c>
      <c r="M3332">
        <v>864</v>
      </c>
      <c r="N3332">
        <v>438</v>
      </c>
      <c r="O3332">
        <v>-7338</v>
      </c>
      <c r="P3332">
        <v>135065</v>
      </c>
      <c r="Q3332">
        <v>200205</v>
      </c>
      <c r="R3332">
        <v>4</v>
      </c>
      <c r="S3332">
        <v>25469350</v>
      </c>
      <c r="U3332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3332" t="str">
        <f>IFERROR(MID(spotify_top_songs_audio_features[[#This Row],[artist_names]],SEARCH(",",spotify_top_songs_audio_features[[#This Row],[artist_names]])+2,99),"")</f>
        <v>SZA</v>
      </c>
      <c r="W3332" t="str">
        <f>spotify_top_songs_audio_features[[#This Row],[source]]</f>
        <v>Atlantic/KSR</v>
      </c>
      <c r="X3332" s="1">
        <f>spotify_top_songs_audio_features[[#This Row],[streams]]</f>
        <v>25469350</v>
      </c>
      <c r="Y3332" t="str">
        <f>IF(Tabela2[[#This Row],[feat]]="","","Feat")</f>
        <v>Feat</v>
      </c>
      <c r="Z3332" s="17" t="str">
        <f>CONCATENATE(INT(spotify_top_songs_audio_features[[#This Row],[duration_ms]]/(60*1000)),":",MOD(INT(spotify_top_songs_audio_features[[#This Row],[duration_ms]]/1000),60))</f>
        <v>3:20</v>
      </c>
      <c r="AA33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332" t="str">
        <f>spotify_top_songs_audio_features[[#This Row],[track_name]]</f>
        <v>I Do (feat. SZA)</v>
      </c>
    </row>
    <row r="3333" spans="1:28" x14ac:dyDescent="0.25">
      <c r="A3333" t="s">
        <v>9828</v>
      </c>
      <c r="B3333" t="s">
        <v>9829</v>
      </c>
      <c r="C3333" t="s">
        <v>9830</v>
      </c>
      <c r="D3333" t="s">
        <v>9831</v>
      </c>
      <c r="E3333" t="s">
        <v>43</v>
      </c>
      <c r="F3333" t="s">
        <v>32</v>
      </c>
      <c r="G3333" t="s">
        <v>25</v>
      </c>
      <c r="H3333">
        <v>639</v>
      </c>
      <c r="I3333">
        <v>767</v>
      </c>
      <c r="J3333">
        <v>215</v>
      </c>
      <c r="K3333" t="s">
        <v>2364</v>
      </c>
      <c r="L3333">
        <v>0</v>
      </c>
      <c r="M3333">
        <v>689</v>
      </c>
      <c r="N3333">
        <v>469</v>
      </c>
      <c r="O3333">
        <v>-5988</v>
      </c>
      <c r="P3333">
        <v>118055</v>
      </c>
      <c r="Q3333">
        <v>187881</v>
      </c>
      <c r="R3333">
        <v>2</v>
      </c>
      <c r="S3333">
        <v>25442203</v>
      </c>
      <c r="U3333" t="str">
        <f>IFERROR(LEFT(spotify_top_songs_audio_features[[#This Row],[artist_names]],SEARCH(",",spotify_top_songs_audio_features[[#This Row],[artist_names]])-1),spotify_top_songs_audio_features[[#This Row],[artist_names]])</f>
        <v>Geolier</v>
      </c>
      <c r="V3333" t="str">
        <f>IFERROR(MID(spotify_top_songs_audio_features[[#This Row],[artist_names]],SEARCH(",",spotify_top_songs_audio_features[[#This Row],[artist_names]])+2,99),"")</f>
        <v/>
      </c>
      <c r="W3333" t="str">
        <f>spotify_top_songs_audio_features[[#This Row],[source]]</f>
        <v>Warner Music</v>
      </c>
      <c r="X3333" s="1">
        <f>spotify_top_songs_audio_features[[#This Row],[streams]]</f>
        <v>25442203</v>
      </c>
      <c r="Y3333" t="str">
        <f>IF(Tabela2[[#This Row],[feat]]="","","Feat")</f>
        <v/>
      </c>
      <c r="Z3333" s="17" t="str">
        <f>CONCATENATE(INT(spotify_top_songs_audio_features[[#This Row],[duration_ms]]/(60*1000)),":",MOD(INT(spotify_top_songs_audio_features[[#This Row],[duration_ms]]/1000),60))</f>
        <v>3:7</v>
      </c>
      <c r="AA33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333" t="str">
        <f>spotify_top_songs_audio_features[[#This Row],[track_name]]</f>
        <v>I P’ ME, TU P’ TE</v>
      </c>
    </row>
    <row r="3334" spans="1:28" x14ac:dyDescent="0.25">
      <c r="A3334" t="s">
        <v>10501</v>
      </c>
      <c r="B3334" t="s">
        <v>10502</v>
      </c>
      <c r="C3334" t="s">
        <v>10503</v>
      </c>
      <c r="D3334" t="s">
        <v>249</v>
      </c>
      <c r="E3334" t="s">
        <v>102</v>
      </c>
      <c r="F3334" t="s">
        <v>32</v>
      </c>
      <c r="G3334" t="s">
        <v>25</v>
      </c>
      <c r="H3334">
        <v>785</v>
      </c>
      <c r="I3334">
        <v>644</v>
      </c>
      <c r="J3334">
        <v>744</v>
      </c>
      <c r="K3334" t="s">
        <v>2608</v>
      </c>
      <c r="L3334">
        <v>1.83E-3</v>
      </c>
      <c r="M3334">
        <v>275</v>
      </c>
      <c r="N3334">
        <v>175</v>
      </c>
      <c r="O3334">
        <v>-476</v>
      </c>
      <c r="P3334">
        <v>100959</v>
      </c>
      <c r="Q3334">
        <v>182595</v>
      </c>
      <c r="R3334">
        <v>4</v>
      </c>
      <c r="S3334">
        <v>25442176</v>
      </c>
      <c r="U3334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3334" t="str">
        <f>IFERROR(MID(spotify_top_songs_audio_features[[#This Row],[artist_names]],SEARCH(",",spotify_top_songs_audio_features[[#This Row],[artist_names]])+2,99),"")</f>
        <v>Duki, Nicki Nicole</v>
      </c>
      <c r="W3334" t="str">
        <f>spotify_top_songs_audio_features[[#This Row],[source]]</f>
        <v>DALE PLAY Records</v>
      </c>
      <c r="X3334" s="1">
        <f>spotify_top_songs_audio_features[[#This Row],[streams]]</f>
        <v>25442176</v>
      </c>
      <c r="Y3334" t="str">
        <f>IF(Tabela2[[#This Row],[feat]]="","","Feat")</f>
        <v>Feat</v>
      </c>
      <c r="Z3334" s="17" t="str">
        <f>CONCATENATE(INT(spotify_top_songs_audio_features[[#This Row],[duration_ms]]/(60*1000)),":",MOD(INT(spotify_top_songs_audio_features[[#This Row],[duration_ms]]/1000),60))</f>
        <v>3:2</v>
      </c>
      <c r="AA33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334" t="str">
        <f>spotify_top_songs_audio_features[[#This Row],[track_name]]</f>
        <v>YaMeFui</v>
      </c>
    </row>
    <row r="3335" spans="1:28" x14ac:dyDescent="0.25">
      <c r="A3335" t="s">
        <v>8490</v>
      </c>
      <c r="B3335" t="s">
        <v>4561</v>
      </c>
      <c r="C3335" t="s">
        <v>3613</v>
      </c>
      <c r="D3335" t="s">
        <v>96</v>
      </c>
      <c r="E3335" t="s">
        <v>113</v>
      </c>
      <c r="F3335" t="s">
        <v>24</v>
      </c>
      <c r="G3335" t="s">
        <v>25</v>
      </c>
      <c r="H3335">
        <v>596</v>
      </c>
      <c r="I3335">
        <v>798</v>
      </c>
      <c r="J3335">
        <v>285</v>
      </c>
      <c r="K3335" t="s">
        <v>8491</v>
      </c>
      <c r="L3335">
        <v>0</v>
      </c>
      <c r="M3335">
        <v>338</v>
      </c>
      <c r="N3335">
        <v>459</v>
      </c>
      <c r="O3335">
        <v>-463</v>
      </c>
      <c r="P3335">
        <v>10501</v>
      </c>
      <c r="Q3335">
        <v>199342</v>
      </c>
      <c r="R3335">
        <v>2</v>
      </c>
      <c r="S3335">
        <v>25433856</v>
      </c>
      <c r="U3335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3335" t="str">
        <f>IFERROR(MID(spotify_top_songs_audio_features[[#This Row],[artist_names]],SEARCH(",",spotify_top_songs_audio_features[[#This Row],[artist_names]])+2,99),"")</f>
        <v/>
      </c>
      <c r="W3335" t="str">
        <f>spotify_top_songs_audio_features[[#This Row],[source]]</f>
        <v>Warner Records</v>
      </c>
      <c r="X3335" s="1">
        <f>spotify_top_songs_audio_features[[#This Row],[streams]]</f>
        <v>25433856</v>
      </c>
      <c r="Y3335" t="str">
        <f>IF(Tabela2[[#This Row],[feat]]="","","Feat")</f>
        <v/>
      </c>
      <c r="Z3335" s="17" t="str">
        <f>CONCATENATE(INT(spotify_top_songs_audio_features[[#This Row],[duration_ms]]/(60*1000)),":",MOD(INT(spotify_top_songs_audio_features[[#This Row],[duration_ms]]/1000),60))</f>
        <v>3:19</v>
      </c>
      <c r="AA33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335" t="str">
        <f>spotify_top_songs_audio_features[[#This Row],[track_name]]</f>
        <v>Lost</v>
      </c>
    </row>
    <row r="3336" spans="1:28" x14ac:dyDescent="0.25">
      <c r="A3336" t="s">
        <v>13342</v>
      </c>
      <c r="B3336" t="s">
        <v>10384</v>
      </c>
      <c r="C3336" t="s">
        <v>10385</v>
      </c>
      <c r="D3336" t="s">
        <v>53</v>
      </c>
      <c r="E3336" t="s">
        <v>102</v>
      </c>
      <c r="F3336" t="s">
        <v>32</v>
      </c>
      <c r="G3336" t="s">
        <v>25</v>
      </c>
      <c r="H3336">
        <v>623</v>
      </c>
      <c r="I3336">
        <v>909</v>
      </c>
      <c r="J3336">
        <v>758</v>
      </c>
      <c r="K3336" t="s">
        <v>3207</v>
      </c>
      <c r="L3336">
        <v>0</v>
      </c>
      <c r="M3336">
        <v>972</v>
      </c>
      <c r="N3336">
        <v>651</v>
      </c>
      <c r="O3336">
        <v>-3079</v>
      </c>
      <c r="P3336">
        <v>93984</v>
      </c>
      <c r="Q3336">
        <v>188787</v>
      </c>
      <c r="R3336">
        <v>20</v>
      </c>
      <c r="S3336">
        <v>25419835</v>
      </c>
      <c r="U3336" t="str">
        <f>IFERROR(LEFT(spotify_top_songs_audio_features[[#This Row],[artist_names]],SEARCH(",",spotify_top_songs_audio_features[[#This Row],[artist_names]])-1),spotify_top_songs_audio_features[[#This Row],[artist_names]])</f>
        <v>CNCO</v>
      </c>
      <c r="V3336" t="str">
        <f>IFERROR(MID(spotify_top_songs_audio_features[[#This Row],[artist_names]],SEARCH(",",spotify_top_songs_audio_features[[#This Row],[artist_names]])+2,99),"")</f>
        <v>Little Mix</v>
      </c>
      <c r="W3336" t="str">
        <f>spotify_top_songs_audio_features[[#This Row],[source]]</f>
        <v>Sony Music Latin</v>
      </c>
      <c r="X3336" s="1">
        <f>spotify_top_songs_audio_features[[#This Row],[streams]]</f>
        <v>25419835</v>
      </c>
      <c r="Y3336" t="str">
        <f>IF(Tabela2[[#This Row],[feat]]="","","Feat")</f>
        <v>Feat</v>
      </c>
      <c r="Z3336" s="17" t="str">
        <f>CONCATENATE(INT(spotify_top_songs_audio_features[[#This Row],[duration_ms]]/(60*1000)),":",MOD(INT(spotify_top_songs_audio_features[[#This Row],[duration_ms]]/1000),60))</f>
        <v>3:8</v>
      </c>
      <c r="AA33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336" t="str">
        <f>spotify_top_songs_audio_features[[#This Row],[track_name]]</f>
        <v>Reggaetón Lento (Remix)</v>
      </c>
    </row>
    <row r="3337" spans="1:28" x14ac:dyDescent="0.25">
      <c r="A3337" t="s">
        <v>12033</v>
      </c>
      <c r="B3337" t="s">
        <v>9392</v>
      </c>
      <c r="C3337" t="s">
        <v>12034</v>
      </c>
      <c r="D3337" t="s">
        <v>176</v>
      </c>
      <c r="E3337" t="s">
        <v>31</v>
      </c>
      <c r="F3337" t="s">
        <v>24</v>
      </c>
      <c r="G3337" t="s">
        <v>25</v>
      </c>
      <c r="H3337">
        <v>691</v>
      </c>
      <c r="I3337">
        <v>632</v>
      </c>
      <c r="J3337">
        <v>513</v>
      </c>
      <c r="K3337" t="s">
        <v>764</v>
      </c>
      <c r="L3337">
        <v>0</v>
      </c>
      <c r="M3337">
        <v>646</v>
      </c>
      <c r="N3337">
        <v>488</v>
      </c>
      <c r="O3337">
        <v>-7598</v>
      </c>
      <c r="P3337">
        <v>169982</v>
      </c>
      <c r="Q3337">
        <v>205666</v>
      </c>
      <c r="R3337">
        <v>4</v>
      </c>
      <c r="S3337">
        <v>25412152</v>
      </c>
      <c r="U3337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3337" t="str">
        <f>IFERROR(MID(spotify_top_songs_audio_features[[#This Row],[artist_names]],SEARCH(",",spotify_top_songs_audio_features[[#This Row],[artist_names]])+2,99),"")</f>
        <v>Travis Scott</v>
      </c>
      <c r="W3337" t="str">
        <f>spotify_top_songs_audio_features[[#This Row],[source]]</f>
        <v>Epic/Freebandz</v>
      </c>
      <c r="X3337" s="1">
        <f>spotify_top_songs_audio_features[[#This Row],[streams]]</f>
        <v>25412152</v>
      </c>
      <c r="Y3337" t="str">
        <f>IF(Tabela2[[#This Row],[feat]]="","","Feat")</f>
        <v>Feat</v>
      </c>
      <c r="Z3337" s="17" t="str">
        <f>CONCATENATE(INT(spotify_top_songs_audio_features[[#This Row],[duration_ms]]/(60*1000)),":",MOD(INT(spotify_top_songs_audio_features[[#This Row],[duration_ms]]/1000),60))</f>
        <v>3:25</v>
      </c>
      <c r="AA33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37" t="str">
        <f>spotify_top_songs_audio_features[[#This Row],[track_name]]</f>
        <v>Solitaires (feat. Travis Scott)</v>
      </c>
    </row>
    <row r="3338" spans="1:28" x14ac:dyDescent="0.25">
      <c r="A3338" t="s">
        <v>15078</v>
      </c>
      <c r="B3338" t="s">
        <v>3514</v>
      </c>
      <c r="C3338" t="s">
        <v>3515</v>
      </c>
      <c r="D3338" t="s">
        <v>390</v>
      </c>
      <c r="E3338" t="s">
        <v>31</v>
      </c>
      <c r="F3338" t="s">
        <v>24</v>
      </c>
      <c r="G3338" t="s">
        <v>25</v>
      </c>
      <c r="H3338">
        <v>539</v>
      </c>
      <c r="I3338">
        <v>651</v>
      </c>
      <c r="J3338">
        <v>432</v>
      </c>
      <c r="K3338" t="s">
        <v>3516</v>
      </c>
      <c r="L3338">
        <v>0</v>
      </c>
      <c r="M3338">
        <v>662</v>
      </c>
      <c r="N3338">
        <v>474</v>
      </c>
      <c r="O3338">
        <v>-5304</v>
      </c>
      <c r="P3338">
        <v>105159</v>
      </c>
      <c r="Q3338">
        <v>199227</v>
      </c>
      <c r="R3338">
        <v>12</v>
      </c>
      <c r="S3338">
        <v>25386327</v>
      </c>
      <c r="U3338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338" t="str">
        <f>IFERROR(MID(spotify_top_songs_audio_features[[#This Row],[artist_names]],SEARCH(",",spotify_top_songs_audio_features[[#This Row],[artist_names]])+2,99),"")</f>
        <v>Kelsea Ballerini</v>
      </c>
      <c r="W3338" t="str">
        <f>spotify_top_songs_audio_features[[#This Row],[source]]</f>
        <v>Disruptor Records/Columbia</v>
      </c>
      <c r="X3338" s="1">
        <f>spotify_top_songs_audio_features[[#This Row],[streams]]</f>
        <v>25386327</v>
      </c>
      <c r="Y3338" t="str">
        <f>IF(Tabela2[[#This Row],[feat]]="","","Feat")</f>
        <v>Feat</v>
      </c>
      <c r="Z3338" s="17" t="str">
        <f>CONCATENATE(INT(spotify_top_songs_audio_features[[#This Row],[duration_ms]]/(60*1000)),":",MOD(INT(spotify_top_songs_audio_features[[#This Row],[duration_ms]]/1000),60))</f>
        <v>3:19</v>
      </c>
      <c r="AA33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38" t="str">
        <f>spotify_top_songs_audio_features[[#This Row],[track_name]]</f>
        <v>This Feeling</v>
      </c>
    </row>
    <row r="3339" spans="1:28" x14ac:dyDescent="0.25">
      <c r="A3339" t="s">
        <v>16506</v>
      </c>
      <c r="B3339" t="s">
        <v>16507</v>
      </c>
      <c r="C3339" t="s">
        <v>16508</v>
      </c>
      <c r="D3339" t="s">
        <v>354</v>
      </c>
      <c r="E3339" t="s">
        <v>469</v>
      </c>
      <c r="F3339" t="s">
        <v>32</v>
      </c>
      <c r="G3339" t="s">
        <v>25</v>
      </c>
      <c r="H3339">
        <v>65</v>
      </c>
      <c r="I3339">
        <v>659</v>
      </c>
      <c r="J3339">
        <v>123</v>
      </c>
      <c r="K3339" t="s">
        <v>3155</v>
      </c>
      <c r="L3339">
        <v>772</v>
      </c>
      <c r="M3339">
        <v>126</v>
      </c>
      <c r="N3339">
        <v>154</v>
      </c>
      <c r="O3339">
        <v>-6522</v>
      </c>
      <c r="P3339">
        <v>76985</v>
      </c>
      <c r="Q3339">
        <v>314836</v>
      </c>
      <c r="R3339">
        <v>2</v>
      </c>
      <c r="S3339">
        <v>25385397</v>
      </c>
      <c r="U3339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339" t="str">
        <f>IFERROR(MID(spotify_top_songs_audio_features[[#This Row],[artist_names]],SEARCH(",",spotify_top_songs_audio_features[[#This Row],[artist_names]])+2,99),"")</f>
        <v>James Blake, 21 Savage</v>
      </c>
      <c r="W3339" t="str">
        <f>spotify_top_songs_audio_features[[#This Row],[source]]</f>
        <v>Cactus Jack/Epic</v>
      </c>
      <c r="X3339" s="1">
        <f>spotify_top_songs_audio_features[[#This Row],[streams]]</f>
        <v>25385397</v>
      </c>
      <c r="Y3339" t="str">
        <f>IF(Tabela2[[#This Row],[feat]]="","","Feat")</f>
        <v>Feat</v>
      </c>
      <c r="Z3339" s="17" t="str">
        <f>CONCATENATE(INT(spotify_top_songs_audio_features[[#This Row],[duration_ms]]/(60*1000)),":",MOD(INT(spotify_top_songs_audio_features[[#This Row],[duration_ms]]/1000),60))</f>
        <v>5:14</v>
      </c>
      <c r="AA33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339" t="str">
        <f>spotify_top_songs_audio_features[[#This Row],[track_name]]</f>
        <v>TIL FURTHER NOTICE (feat. James Blake &amp; 21 Savage)</v>
      </c>
    </row>
    <row r="3340" spans="1:28" x14ac:dyDescent="0.25">
      <c r="A3340" t="s">
        <v>3400</v>
      </c>
      <c r="B3340" t="s">
        <v>3401</v>
      </c>
      <c r="C3340" t="s">
        <v>3402</v>
      </c>
      <c r="D3340" t="s">
        <v>53</v>
      </c>
      <c r="E3340" t="s">
        <v>70</v>
      </c>
      <c r="F3340" t="s">
        <v>24</v>
      </c>
      <c r="G3340" t="s">
        <v>25</v>
      </c>
      <c r="H3340">
        <v>785</v>
      </c>
      <c r="I3340">
        <v>617</v>
      </c>
      <c r="J3340">
        <v>234</v>
      </c>
      <c r="K3340" t="s">
        <v>3403</v>
      </c>
      <c r="L3340">
        <v>0</v>
      </c>
      <c r="M3340">
        <v>11</v>
      </c>
      <c r="N3340">
        <v>58</v>
      </c>
      <c r="O3340">
        <v>-4202</v>
      </c>
      <c r="P3340">
        <v>92844</v>
      </c>
      <c r="Q3340">
        <v>221936</v>
      </c>
      <c r="R3340">
        <v>3</v>
      </c>
      <c r="S3340">
        <v>25378032</v>
      </c>
      <c r="U3340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3340" t="str">
        <f>IFERROR(MID(spotify_top_songs_audio_features[[#This Row],[artist_names]],SEARCH(",",spotify_top_songs_audio_features[[#This Row],[artist_names]])+2,99),"")</f>
        <v>Feid</v>
      </c>
      <c r="W3340" t="str">
        <f>spotify_top_songs_audio_features[[#This Row],[source]]</f>
        <v>Sony Music Latin</v>
      </c>
      <c r="X3340" s="1">
        <f>spotify_top_songs_audio_features[[#This Row],[streams]]</f>
        <v>25378032</v>
      </c>
      <c r="Y3340" t="str">
        <f>IF(Tabela2[[#This Row],[feat]]="","","Feat")</f>
        <v>Feat</v>
      </c>
      <c r="Z3340" s="17" t="str">
        <f>CONCATENATE(INT(spotify_top_songs_audio_features[[#This Row],[duration_ms]]/(60*1000)),":",MOD(INT(spotify_top_songs_audio_features[[#This Row],[duration_ms]]/1000),60))</f>
        <v>3:41</v>
      </c>
      <c r="AA33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40" t="str">
        <f>spotify_top_songs_audio_features[[#This Row],[track_name]]</f>
        <v>69</v>
      </c>
    </row>
    <row r="3341" spans="1:28" x14ac:dyDescent="0.25">
      <c r="A3341" t="s">
        <v>5316</v>
      </c>
      <c r="B3341" t="s">
        <v>5317</v>
      </c>
      <c r="C3341" t="s">
        <v>5318</v>
      </c>
      <c r="D3341" t="s">
        <v>48</v>
      </c>
      <c r="E3341" t="s">
        <v>23</v>
      </c>
      <c r="F3341" t="s">
        <v>32</v>
      </c>
      <c r="G3341" t="s">
        <v>25</v>
      </c>
      <c r="H3341">
        <v>796</v>
      </c>
      <c r="I3341">
        <v>539</v>
      </c>
      <c r="J3341">
        <v>433</v>
      </c>
      <c r="K3341" t="s">
        <v>647</v>
      </c>
      <c r="L3341">
        <v>0</v>
      </c>
      <c r="M3341">
        <v>343</v>
      </c>
      <c r="N3341">
        <v>123</v>
      </c>
      <c r="O3341">
        <v>-5974</v>
      </c>
      <c r="P3341">
        <v>111988</v>
      </c>
      <c r="Q3341">
        <v>188587</v>
      </c>
      <c r="R3341">
        <v>2</v>
      </c>
      <c r="S3341">
        <v>25369972</v>
      </c>
      <c r="U3341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3341" t="str">
        <f>IFERROR(MID(spotify_top_songs_audio_features[[#This Row],[artist_names]],SEARCH(",",spotify_top_songs_audio_features[[#This Row],[artist_names]])+2,99),"")</f>
        <v>Travis Scott</v>
      </c>
      <c r="W3341" t="str">
        <f>spotify_top_songs_audio_features[[#This Row],[source]]</f>
        <v>Republic Records</v>
      </c>
      <c r="X3341" s="1">
        <f>spotify_top_songs_audio_features[[#This Row],[streams]]</f>
        <v>25369972</v>
      </c>
      <c r="Y3341" t="str">
        <f>IF(Tabela2[[#This Row],[feat]]="","","Feat")</f>
        <v>Feat</v>
      </c>
      <c r="Z3341" s="17" t="str">
        <f>CONCATENATE(INT(spotify_top_songs_audio_features[[#This Row],[duration_ms]]/(60*1000)),":",MOD(INT(spotify_top_songs_audio_features[[#This Row],[duration_ms]]/1000),60))</f>
        <v>3:8</v>
      </c>
      <c r="AA33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341" t="str">
        <f>spotify_top_songs_audio_features[[#This Row],[track_name]]</f>
        <v>Raindrops (Insane) [with Travis Scott]</v>
      </c>
    </row>
    <row r="3342" spans="1:28" x14ac:dyDescent="0.25">
      <c r="A3342" t="s">
        <v>8497</v>
      </c>
      <c r="B3342" t="s">
        <v>2973</v>
      </c>
      <c r="C3342" t="s">
        <v>8498</v>
      </c>
      <c r="D3342" t="s">
        <v>282</v>
      </c>
      <c r="E3342" t="s">
        <v>31</v>
      </c>
      <c r="F3342" t="s">
        <v>24</v>
      </c>
      <c r="G3342" t="s">
        <v>25</v>
      </c>
      <c r="H3342">
        <v>759</v>
      </c>
      <c r="I3342">
        <v>646</v>
      </c>
      <c r="J3342">
        <v>12</v>
      </c>
      <c r="K3342" t="s">
        <v>2079</v>
      </c>
      <c r="L3342">
        <v>0</v>
      </c>
      <c r="M3342">
        <v>161</v>
      </c>
      <c r="N3342">
        <v>445</v>
      </c>
      <c r="O3342">
        <v>-7603</v>
      </c>
      <c r="P3342">
        <v>111043</v>
      </c>
      <c r="Q3342">
        <v>186067</v>
      </c>
      <c r="R3342">
        <v>3</v>
      </c>
      <c r="S3342">
        <v>25367663</v>
      </c>
      <c r="U3342" t="str">
        <f>IFERROR(LEFT(spotify_top_songs_audio_features[[#This Row],[artist_names]],SEARCH(",",spotify_top_songs_audio_features[[#This Row],[artist_names]])-1),spotify_top_songs_audio_features[[#This Row],[artist_names]])</f>
        <v>Dominic Fike</v>
      </c>
      <c r="V3342" t="str">
        <f>IFERROR(MID(spotify_top_songs_audio_features[[#This Row],[artist_names]],SEARCH(",",spotify_top_songs_audio_features[[#This Row],[artist_names]])+2,99),"")</f>
        <v/>
      </c>
      <c r="W3342" t="str">
        <f>spotify_top_songs_audio_features[[#This Row],[source]]</f>
        <v>Columbia</v>
      </c>
      <c r="X3342" s="1">
        <f>spotify_top_songs_audio_features[[#This Row],[streams]]</f>
        <v>25367663</v>
      </c>
      <c r="Y3342" t="str">
        <f>IF(Tabela2[[#This Row],[feat]]="","","Feat")</f>
        <v/>
      </c>
      <c r="Z3342" s="17" t="str">
        <f>CONCATENATE(INT(spotify_top_songs_audio_features[[#This Row],[duration_ms]]/(60*1000)),":",MOD(INT(spotify_top_songs_audio_features[[#This Row],[duration_ms]]/1000),60))</f>
        <v>3:6</v>
      </c>
      <c r="AA33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42" t="str">
        <f>spotify_top_songs_audio_features[[#This Row],[track_name]]</f>
        <v>Mona Lisa (Spider-Man: Across the Spider-Verse)</v>
      </c>
    </row>
    <row r="3343" spans="1:28" x14ac:dyDescent="0.25">
      <c r="A3343" t="s">
        <v>1631</v>
      </c>
      <c r="B3343" t="s">
        <v>1632</v>
      </c>
      <c r="C3343" t="s">
        <v>1633</v>
      </c>
      <c r="D3343" t="s">
        <v>37</v>
      </c>
      <c r="E3343" t="s">
        <v>31</v>
      </c>
      <c r="F3343" t="s">
        <v>24</v>
      </c>
      <c r="G3343" t="s">
        <v>152</v>
      </c>
      <c r="H3343">
        <v>397</v>
      </c>
      <c r="I3343">
        <v>303</v>
      </c>
      <c r="J3343">
        <v>11</v>
      </c>
      <c r="K3343" t="s">
        <v>1634</v>
      </c>
      <c r="L3343">
        <v>4.1599999999999997E-4</v>
      </c>
      <c r="M3343">
        <v>824</v>
      </c>
      <c r="N3343">
        <v>17</v>
      </c>
      <c r="O3343">
        <v>-10413</v>
      </c>
      <c r="P3343">
        <v>17022</v>
      </c>
      <c r="Q3343">
        <v>197893</v>
      </c>
      <c r="R3343">
        <v>5</v>
      </c>
      <c r="S3343">
        <v>25355815</v>
      </c>
      <c r="U3343" t="str">
        <f>IFERROR(LEFT(spotify_top_songs_audio_features[[#This Row],[artist_names]],SEARCH(",",spotify_top_songs_audio_features[[#This Row],[artist_names]])-1),spotify_top_songs_audio_features[[#This Row],[artist_names]])</f>
        <v>Demi Lovato</v>
      </c>
      <c r="V3343" t="str">
        <f>IFERROR(MID(spotify_top_songs_audio_features[[#This Row],[artist_names]],SEARCH(",",spotify_top_songs_audio_features[[#This Row],[artist_names]])+2,99),"")</f>
        <v/>
      </c>
      <c r="W3343" t="str">
        <f>spotify_top_songs_audio_features[[#This Row],[source]]</f>
        <v>Island Records</v>
      </c>
      <c r="X3343" s="1">
        <f>spotify_top_songs_audio_features[[#This Row],[streams]]</f>
        <v>25355815</v>
      </c>
      <c r="Y3343" t="str">
        <f>IF(Tabela2[[#This Row],[feat]]="","","Feat")</f>
        <v/>
      </c>
      <c r="Z3343" s="17" t="str">
        <f>CONCATENATE(INT(spotify_top_songs_audio_features[[#This Row],[duration_ms]]/(60*1000)),":",MOD(INT(spotify_top_songs_audio_features[[#This Row],[duration_ms]]/1000),60))</f>
        <v>3:17</v>
      </c>
      <c r="AA33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43" t="str">
        <f>spotify_top_songs_audio_features[[#This Row],[track_name]]</f>
        <v>Sober</v>
      </c>
    </row>
    <row r="3344" spans="1:28" x14ac:dyDescent="0.25">
      <c r="A3344" t="s">
        <v>14858</v>
      </c>
      <c r="B3344" t="s">
        <v>14859</v>
      </c>
      <c r="C3344" t="s">
        <v>14860</v>
      </c>
      <c r="D3344" t="s">
        <v>53</v>
      </c>
      <c r="E3344" t="s">
        <v>58</v>
      </c>
      <c r="F3344" t="s">
        <v>32</v>
      </c>
      <c r="G3344" t="s">
        <v>25</v>
      </c>
      <c r="H3344">
        <v>833</v>
      </c>
      <c r="I3344">
        <v>809</v>
      </c>
      <c r="J3344">
        <v>381</v>
      </c>
      <c r="K3344" t="s">
        <v>14861</v>
      </c>
      <c r="L3344">
        <v>0</v>
      </c>
      <c r="M3344">
        <v>112</v>
      </c>
      <c r="N3344">
        <v>905</v>
      </c>
      <c r="O3344">
        <v>-2751</v>
      </c>
      <c r="P3344">
        <v>128055</v>
      </c>
      <c r="Q3344">
        <v>140625</v>
      </c>
      <c r="R3344">
        <v>3</v>
      </c>
      <c r="S3344">
        <v>25317993</v>
      </c>
      <c r="U3344" t="str">
        <f>IFERROR(LEFT(spotify_top_songs_audio_features[[#This Row],[artist_names]],SEARCH(",",spotify_top_songs_audio_features[[#This Row],[artist_names]])-1),spotify_top_songs_audio_features[[#This Row],[artist_names]])</f>
        <v>Emilia</v>
      </c>
      <c r="V3344" t="str">
        <f>IFERROR(MID(spotify_top_songs_audio_features[[#This Row],[artist_names]],SEARCH(",",spotify_top_songs_audio_features[[#This Row],[artist_names]])+2,99),"")</f>
        <v>TINI</v>
      </c>
      <c r="W3344" t="str">
        <f>spotify_top_songs_audio_features[[#This Row],[source]]</f>
        <v>Sony Music Latin</v>
      </c>
      <c r="X3344" s="1">
        <f>spotify_top_songs_audio_features[[#This Row],[streams]]</f>
        <v>25317993</v>
      </c>
      <c r="Y3344" t="str">
        <f>IF(Tabela2[[#This Row],[feat]]="","","Feat")</f>
        <v>Feat</v>
      </c>
      <c r="Z3344" s="17" t="str">
        <f>CONCATENATE(INT(spotify_top_songs_audio_features[[#This Row],[duration_ms]]/(60*1000)),":",MOD(INT(spotify_top_songs_audio_features[[#This Row],[duration_ms]]/1000),60))</f>
        <v>2:20</v>
      </c>
      <c r="AA33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344" t="str">
        <f>spotify_top_songs_audio_features[[#This Row],[track_name]]</f>
        <v>La_Original.mp3</v>
      </c>
    </row>
    <row r="3345" spans="1:28" x14ac:dyDescent="0.25">
      <c r="A3345" t="s">
        <v>599</v>
      </c>
      <c r="B3345" t="s">
        <v>600</v>
      </c>
      <c r="C3345" t="s">
        <v>601</v>
      </c>
      <c r="D3345" t="s">
        <v>491</v>
      </c>
      <c r="E3345" t="s">
        <v>86</v>
      </c>
      <c r="F3345" t="s">
        <v>24</v>
      </c>
      <c r="G3345" t="s">
        <v>25</v>
      </c>
      <c r="H3345">
        <v>673</v>
      </c>
      <c r="I3345">
        <v>95</v>
      </c>
      <c r="J3345">
        <v>488</v>
      </c>
      <c r="K3345" t="s">
        <v>355</v>
      </c>
      <c r="L3345">
        <v>823</v>
      </c>
      <c r="M3345">
        <v>398</v>
      </c>
      <c r="N3345">
        <v>563</v>
      </c>
      <c r="O3345">
        <v>-5149</v>
      </c>
      <c r="P3345">
        <v>150019</v>
      </c>
      <c r="Q3345">
        <v>140000</v>
      </c>
      <c r="R3345">
        <v>3</v>
      </c>
      <c r="S3345">
        <v>25310953</v>
      </c>
      <c r="U3345" t="str">
        <f>IFERROR(LEFT(spotify_top_songs_audio_features[[#This Row],[artist_names]],SEARCH(",",spotify_top_songs_audio_features[[#This Row],[artist_names]])-1),spotify_top_songs_audio_features[[#This Row],[artist_names]])</f>
        <v>Dimitri Vegas &amp; Like Mike</v>
      </c>
      <c r="V3345" t="str">
        <f>IFERROR(MID(spotify_top_songs_audio_features[[#This Row],[artist_names]],SEARCH(",",spotify_top_songs_audio_features[[#This Row],[artist_names]])+2,99),"")</f>
        <v>Tiësto, Dido, W&amp;W, Dimitri Vegas, Like Mike</v>
      </c>
      <c r="W3345" t="str">
        <f>spotify_top_songs_audio_features[[#This Row],[source]]</f>
        <v>Sony Music CG</v>
      </c>
      <c r="X3345" s="1">
        <f>spotify_top_songs_audio_features[[#This Row],[streams]]</f>
        <v>25310953</v>
      </c>
      <c r="Y3345" t="str">
        <f>IF(Tabela2[[#This Row],[feat]]="","","Feat")</f>
        <v>Feat</v>
      </c>
      <c r="Z3345" s="17" t="str">
        <f>CONCATENATE(INT(spotify_top_songs_audio_features[[#This Row],[duration_ms]]/(60*1000)),":",MOD(INT(spotify_top_songs_audio_features[[#This Row],[duration_ms]]/1000),60))</f>
        <v>2:20</v>
      </c>
      <c r="AA33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45" t="str">
        <f>spotify_top_songs_audio_features[[#This Row],[track_name]]</f>
        <v>Thank You (Not So Bad)</v>
      </c>
    </row>
    <row r="3346" spans="1:28" x14ac:dyDescent="0.25">
      <c r="A3346" t="s">
        <v>5252</v>
      </c>
      <c r="B3346" t="s">
        <v>5253</v>
      </c>
      <c r="C3346" t="s">
        <v>5254</v>
      </c>
      <c r="D3346" t="s">
        <v>5255</v>
      </c>
      <c r="E3346" t="s">
        <v>23</v>
      </c>
      <c r="F3346" t="s">
        <v>32</v>
      </c>
      <c r="G3346" t="s">
        <v>25</v>
      </c>
      <c r="H3346">
        <v>679</v>
      </c>
      <c r="I3346">
        <v>61</v>
      </c>
      <c r="J3346">
        <v>305</v>
      </c>
      <c r="K3346" t="s">
        <v>5256</v>
      </c>
      <c r="L3346">
        <v>9.5099999999999994E-3</v>
      </c>
      <c r="M3346">
        <v>156</v>
      </c>
      <c r="N3346">
        <v>554</v>
      </c>
      <c r="O3346">
        <v>-10936</v>
      </c>
      <c r="P3346">
        <v>123978</v>
      </c>
      <c r="Q3346">
        <v>227186</v>
      </c>
      <c r="R3346">
        <v>5</v>
      </c>
      <c r="S3346">
        <v>25298097</v>
      </c>
      <c r="U3346" t="str">
        <f>IFERROR(LEFT(spotify_top_songs_audio_features[[#This Row],[artist_names]],SEARCH(",",spotify_top_songs_audio_features[[#This Row],[artist_names]])-1),spotify_top_songs_audio_features[[#This Row],[artist_names]])</f>
        <v>Sara Kays</v>
      </c>
      <c r="V3346" t="str">
        <f>IFERROR(MID(spotify_top_songs_audio_features[[#This Row],[artist_names]],SEARCH(",",spotify_top_songs_audio_features[[#This Row],[artist_names]])+2,99),"")</f>
        <v/>
      </c>
      <c r="W3346" t="str">
        <f>spotify_top_songs_audio_features[[#This Row],[source]]</f>
        <v>P2021</v>
      </c>
      <c r="X3346" s="1">
        <f>spotify_top_songs_audio_features[[#This Row],[streams]]</f>
        <v>25298097</v>
      </c>
      <c r="Y3346" t="str">
        <f>IF(Tabela2[[#This Row],[feat]]="","","Feat")</f>
        <v/>
      </c>
      <c r="Z3346" s="17" t="str">
        <f>CONCATENATE(INT(spotify_top_songs_audio_features[[#This Row],[duration_ms]]/(60*1000)),":",MOD(INT(spotify_top_songs_audio_features[[#This Row],[duration_ms]]/1000),60))</f>
        <v>3:47</v>
      </c>
      <c r="AA33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346" t="str">
        <f>spotify_top_songs_audio_features[[#This Row],[track_name]]</f>
        <v>Remember That Night?</v>
      </c>
    </row>
    <row r="3347" spans="1:28" x14ac:dyDescent="0.25">
      <c r="A3347" t="s">
        <v>14240</v>
      </c>
      <c r="B3347" t="s">
        <v>14241</v>
      </c>
      <c r="C3347" t="s">
        <v>14242</v>
      </c>
      <c r="D3347" t="s">
        <v>5775</v>
      </c>
      <c r="E3347" t="s">
        <v>23</v>
      </c>
      <c r="F3347" t="s">
        <v>24</v>
      </c>
      <c r="G3347" t="s">
        <v>25</v>
      </c>
      <c r="H3347">
        <v>566</v>
      </c>
      <c r="I3347">
        <v>769</v>
      </c>
      <c r="J3347">
        <v>872</v>
      </c>
      <c r="K3347" t="s">
        <v>800</v>
      </c>
      <c r="L3347">
        <v>0</v>
      </c>
      <c r="M3347">
        <v>108</v>
      </c>
      <c r="N3347">
        <v>385</v>
      </c>
      <c r="O3347">
        <v>-4342</v>
      </c>
      <c r="P3347">
        <v>170036</v>
      </c>
      <c r="Q3347">
        <v>191100</v>
      </c>
      <c r="R3347">
        <v>4</v>
      </c>
      <c r="S3347">
        <v>25295399</v>
      </c>
      <c r="U3347" t="str">
        <f>IFERROR(LEFT(spotify_top_songs_audio_features[[#This Row],[artist_names]],SEARCH(",",spotify_top_songs_audio_features[[#This Row],[artist_names]])-1),spotify_top_songs_audio_features[[#This Row],[artist_names]])</f>
        <v>K/DA</v>
      </c>
      <c r="V3347" t="str">
        <f>IFERROR(MID(spotify_top_songs_audio_features[[#This Row],[artist_names]],SEARCH(",",spotify_top_songs_audio_features[[#This Row],[artist_names]])+2,99),"")</f>
        <v>Madison Beer, (G)I-DLE, Jaira Burns, League of Legends</v>
      </c>
      <c r="W3347" t="str">
        <f>spotify_top_songs_audio_features[[#This Row],[source]]</f>
        <v>Riot Games</v>
      </c>
      <c r="X3347" s="1">
        <f>spotify_top_songs_audio_features[[#This Row],[streams]]</f>
        <v>25295399</v>
      </c>
      <c r="Y3347" t="str">
        <f>IF(Tabela2[[#This Row],[feat]]="","","Feat")</f>
        <v>Feat</v>
      </c>
      <c r="Z3347" s="17" t="str">
        <f>CONCATENATE(INT(spotify_top_songs_audio_features[[#This Row],[duration_ms]]/(60*1000)),":",MOD(INT(spotify_top_songs_audio_features[[#This Row],[duration_ms]]/1000),60))</f>
        <v>3:11</v>
      </c>
      <c r="AA33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347" t="str">
        <f>spotify_top_songs_audio_features[[#This Row],[track_name]]</f>
        <v>POP/STARS</v>
      </c>
    </row>
    <row r="3348" spans="1:28" x14ac:dyDescent="0.25">
      <c r="A3348" t="s">
        <v>6603</v>
      </c>
      <c r="B3348" t="s">
        <v>6604</v>
      </c>
      <c r="C3348" t="s">
        <v>6605</v>
      </c>
      <c r="D3348" t="s">
        <v>314</v>
      </c>
      <c r="E3348" t="s">
        <v>23</v>
      </c>
      <c r="F3348" t="s">
        <v>24</v>
      </c>
      <c r="G3348" t="s">
        <v>25</v>
      </c>
      <c r="H3348">
        <v>669</v>
      </c>
      <c r="I3348">
        <v>684</v>
      </c>
      <c r="J3348">
        <v>585</v>
      </c>
      <c r="K3348" t="s">
        <v>2824</v>
      </c>
      <c r="L3348">
        <v>0</v>
      </c>
      <c r="M3348">
        <v>72</v>
      </c>
      <c r="N3348">
        <v>466</v>
      </c>
      <c r="O3348">
        <v>-4595</v>
      </c>
      <c r="P3348">
        <v>96097</v>
      </c>
      <c r="Q3348">
        <v>192537</v>
      </c>
      <c r="R3348">
        <v>6</v>
      </c>
      <c r="S3348">
        <v>25287275</v>
      </c>
      <c r="U3348" t="str">
        <f>IFERROR(LEFT(spotify_top_songs_audio_features[[#This Row],[artist_names]],SEARCH(",",spotify_top_songs_audio_features[[#This Row],[artist_names]])-1),spotify_top_songs_audio_features[[#This Row],[artist_names]])</f>
        <v>Steve Aoki</v>
      </c>
      <c r="V3348" t="str">
        <f>IFERROR(MID(spotify_top_songs_audio_features[[#This Row],[artist_names]],SEARCH(",",spotify_top_songs_audio_features[[#This Row],[artist_names]])+2,99),"")</f>
        <v>BTS</v>
      </c>
      <c r="W3348" t="str">
        <f>spotify_top_songs_audio_features[[#This Row],[source]]</f>
        <v>Ultra Records, LLC</v>
      </c>
      <c r="X3348" s="1">
        <f>spotify_top_songs_audio_features[[#This Row],[streams]]</f>
        <v>25287275</v>
      </c>
      <c r="Y3348" t="str">
        <f>IF(Tabela2[[#This Row],[feat]]="","","Feat")</f>
        <v>Feat</v>
      </c>
      <c r="Z3348" s="17" t="str">
        <f>CONCATENATE(INT(spotify_top_songs_audio_features[[#This Row],[duration_ms]]/(60*1000)),":",MOD(INT(spotify_top_songs_audio_features[[#This Row],[duration_ms]]/1000),60))</f>
        <v>3:12</v>
      </c>
      <c r="AA33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348" t="str">
        <f>spotify_top_songs_audio_features[[#This Row],[track_name]]</f>
        <v>Waste It On Me (feat. BTS)</v>
      </c>
    </row>
    <row r="3349" spans="1:28" x14ac:dyDescent="0.25">
      <c r="A3349" t="s">
        <v>9242</v>
      </c>
      <c r="B3349" t="s">
        <v>5264</v>
      </c>
      <c r="C3349" t="s">
        <v>9243</v>
      </c>
      <c r="D3349" t="s">
        <v>5266</v>
      </c>
      <c r="E3349" t="s">
        <v>469</v>
      </c>
      <c r="F3349" t="s">
        <v>24</v>
      </c>
      <c r="G3349" t="s">
        <v>25</v>
      </c>
      <c r="H3349">
        <v>573</v>
      </c>
      <c r="I3349">
        <v>31</v>
      </c>
      <c r="J3349">
        <v>296</v>
      </c>
      <c r="K3349" t="s">
        <v>9244</v>
      </c>
      <c r="L3349">
        <v>5.6499999999999996E-4</v>
      </c>
      <c r="M3349">
        <v>198</v>
      </c>
      <c r="N3349">
        <v>764</v>
      </c>
      <c r="O3349">
        <v>-11134</v>
      </c>
      <c r="P3349">
        <v>177601</v>
      </c>
      <c r="Q3349">
        <v>233930</v>
      </c>
      <c r="R3349">
        <v>6</v>
      </c>
      <c r="S3349">
        <v>25281942</v>
      </c>
      <c r="U3349" t="str">
        <f>IFERROR(LEFT(spotify_top_songs_audio_features[[#This Row],[artist_names]],SEARCH(",",spotify_top_songs_audio_features[[#This Row],[artist_names]])-1),spotify_top_songs_audio_features[[#This Row],[artist_names]])</f>
        <v>Manuel Turizo</v>
      </c>
      <c r="V3349" t="str">
        <f>IFERROR(MID(spotify_top_songs_audio_features[[#This Row],[artist_names]],SEARCH(",",spotify_top_songs_audio_features[[#This Row],[artist_names]])+2,99),"")</f>
        <v/>
      </c>
      <c r="W3349" t="str">
        <f>spotify_top_songs_audio_features[[#This Row],[source]]</f>
        <v>Sony Music Latin/La Industria</v>
      </c>
      <c r="X3349" s="1">
        <f>spotify_top_songs_audio_features[[#This Row],[streams]]</f>
        <v>25281942</v>
      </c>
      <c r="Y3349" t="str">
        <f>IF(Tabela2[[#This Row],[feat]]="","","Feat")</f>
        <v/>
      </c>
      <c r="Z3349" s="17" t="str">
        <f>CONCATENATE(INT(spotify_top_songs_audio_features[[#This Row],[duration_ms]]/(60*1000)),":",MOD(INT(spotify_top_songs_audio_features[[#This Row],[duration_ms]]/1000),60))</f>
        <v>3:53</v>
      </c>
      <c r="AA33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349" t="str">
        <f>spotify_top_songs_audio_features[[#This Row],[track_name]]</f>
        <v>Culpables</v>
      </c>
    </row>
    <row r="3350" spans="1:28" x14ac:dyDescent="0.25">
      <c r="A3350" t="s">
        <v>9315</v>
      </c>
      <c r="B3350" t="s">
        <v>9316</v>
      </c>
      <c r="C3350" t="s">
        <v>9317</v>
      </c>
      <c r="D3350" t="s">
        <v>141</v>
      </c>
      <c r="E3350" t="s">
        <v>31</v>
      </c>
      <c r="F3350" t="s">
        <v>24</v>
      </c>
      <c r="G3350" t="s">
        <v>25</v>
      </c>
      <c r="H3350">
        <v>822</v>
      </c>
      <c r="I3350">
        <v>487</v>
      </c>
      <c r="J3350">
        <v>223</v>
      </c>
      <c r="K3350" t="s">
        <v>7593</v>
      </c>
      <c r="L3350">
        <v>6.5500000000000003E-3</v>
      </c>
      <c r="M3350">
        <v>115</v>
      </c>
      <c r="N3350">
        <v>193</v>
      </c>
      <c r="O3350">
        <v>-5815</v>
      </c>
      <c r="P3350">
        <v>134046</v>
      </c>
      <c r="Q3350">
        <v>202635</v>
      </c>
      <c r="R3350">
        <v>2</v>
      </c>
      <c r="S3350">
        <v>25261380</v>
      </c>
      <c r="U335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350" t="str">
        <f>IFERROR(MID(spotify_top_songs_audio_features[[#This Row],[artist_names]],SEARCH(",",spotify_top_songs_audio_features[[#This Row],[artist_names]])+2,99),"")</f>
        <v>YOVNGCHIMI</v>
      </c>
      <c r="W3350" t="str">
        <f>spotify_top_songs_audio_features[[#This Row],[source]]</f>
        <v>Rimas Entertainment LLC</v>
      </c>
      <c r="X3350" s="1">
        <f>spotify_top_songs_audio_features[[#This Row],[streams]]</f>
        <v>25261380</v>
      </c>
      <c r="Y3350" t="str">
        <f>IF(Tabela2[[#This Row],[feat]]="","","Feat")</f>
        <v>Feat</v>
      </c>
      <c r="Z3350" s="17" t="str">
        <f>CONCATENATE(INT(spotify_top_songs_audio_features[[#This Row],[duration_ms]]/(60*1000)),":",MOD(INT(spotify_top_songs_audio_features[[#This Row],[duration_ms]]/1000),60))</f>
        <v>3:22</v>
      </c>
      <c r="AA33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50" t="str">
        <f>spotify_top_songs_audio_features[[#This Row],[track_name]]</f>
        <v>MERCEDES CAROTA</v>
      </c>
    </row>
    <row r="3351" spans="1:28" x14ac:dyDescent="0.25">
      <c r="A3351" t="s">
        <v>9009</v>
      </c>
      <c r="B3351" t="s">
        <v>9010</v>
      </c>
      <c r="C3351" t="s">
        <v>9011</v>
      </c>
      <c r="D3351" t="s">
        <v>707</v>
      </c>
      <c r="E3351" t="s">
        <v>97</v>
      </c>
      <c r="F3351" t="s">
        <v>32</v>
      </c>
      <c r="G3351" t="s">
        <v>25</v>
      </c>
      <c r="H3351">
        <v>802</v>
      </c>
      <c r="I3351">
        <v>82</v>
      </c>
      <c r="J3351">
        <v>146</v>
      </c>
      <c r="K3351" t="s">
        <v>9012</v>
      </c>
      <c r="L3351">
        <v>0</v>
      </c>
      <c r="M3351">
        <v>149</v>
      </c>
      <c r="N3351">
        <v>613</v>
      </c>
      <c r="O3351">
        <v>-5969</v>
      </c>
      <c r="P3351">
        <v>164005</v>
      </c>
      <c r="Q3351">
        <v>172196</v>
      </c>
      <c r="R3351">
        <v>5</v>
      </c>
      <c r="S3351">
        <v>25239836</v>
      </c>
      <c r="U3351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3351" t="str">
        <f>IFERROR(MID(spotify_top_songs_audio_features[[#This Row],[artist_names]],SEARCH(",",spotify_top_songs_audio_features[[#This Row],[artist_names]])+2,99),"")</f>
        <v>DaBaby</v>
      </c>
      <c r="W3351" t="str">
        <f>spotify_top_songs_audio_features[[#This Row],[source]]</f>
        <v>TenThousand Projects, LLC</v>
      </c>
      <c r="X3351" s="1">
        <f>spotify_top_songs_audio_features[[#This Row],[streams]]</f>
        <v>25239836</v>
      </c>
      <c r="Y3351" t="str">
        <f>IF(Tabela2[[#This Row],[feat]]="","","Feat")</f>
        <v>Feat</v>
      </c>
      <c r="Z3351" s="17" t="str">
        <f>CONCATENATE(INT(spotify_top_songs_audio_features[[#This Row],[duration_ms]]/(60*1000)),":",MOD(INT(spotify_top_songs_audio_features[[#This Row],[duration_ms]]/1000),60))</f>
        <v>2:52</v>
      </c>
      <c r="AA33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351" t="str">
        <f>spotify_top_songs_audio_features[[#This Row],[track_name]]</f>
        <v>Death (feat. DaBaby)</v>
      </c>
    </row>
    <row r="3352" spans="1:28" x14ac:dyDescent="0.25">
      <c r="A3352" t="s">
        <v>3313</v>
      </c>
      <c r="B3352" t="s">
        <v>284</v>
      </c>
      <c r="C3352" t="s">
        <v>3314</v>
      </c>
      <c r="D3352" t="s">
        <v>423</v>
      </c>
      <c r="E3352" t="s">
        <v>43</v>
      </c>
      <c r="F3352" t="s">
        <v>24</v>
      </c>
      <c r="G3352" t="s">
        <v>25</v>
      </c>
      <c r="H3352">
        <v>518</v>
      </c>
      <c r="I3352">
        <v>69</v>
      </c>
      <c r="J3352">
        <v>107</v>
      </c>
      <c r="K3352" t="s">
        <v>188</v>
      </c>
      <c r="L3352">
        <v>0</v>
      </c>
      <c r="M3352">
        <v>176</v>
      </c>
      <c r="N3352">
        <v>59</v>
      </c>
      <c r="O3352">
        <v>-615</v>
      </c>
      <c r="P3352">
        <v>77837</v>
      </c>
      <c r="Q3352">
        <v>205721</v>
      </c>
      <c r="R3352">
        <v>2</v>
      </c>
      <c r="S3352">
        <v>25221967</v>
      </c>
      <c r="U335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352" t="str">
        <f>IFERROR(MID(spotify_top_songs_audio_features[[#This Row],[artist_names]],SEARCH(",",spotify_top_songs_audio_features[[#This Row],[artist_names]])+2,99),"")</f>
        <v/>
      </c>
      <c r="W3352" t="str">
        <f>spotify_top_songs_audio_features[[#This Row],[source]]</f>
        <v>OVO</v>
      </c>
      <c r="X3352" s="1">
        <f>spotify_top_songs_audio_features[[#This Row],[streams]]</f>
        <v>25221967</v>
      </c>
      <c r="Y3352" t="str">
        <f>IF(Tabela2[[#This Row],[feat]]="","","Feat")</f>
        <v/>
      </c>
      <c r="Z3352" s="17" t="str">
        <f>CONCATENATE(INT(spotify_top_songs_audio_features[[#This Row],[duration_ms]]/(60*1000)),":",MOD(INT(spotify_top_songs_audio_features[[#This Row],[duration_ms]]/1000),60))</f>
        <v>3:25</v>
      </c>
      <c r="AA33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352" t="str">
        <f>spotify_top_songs_audio_features[[#This Row],[track_name]]</f>
        <v>Pipe Down</v>
      </c>
    </row>
    <row r="3353" spans="1:28" x14ac:dyDescent="0.25">
      <c r="A3353" t="s">
        <v>17731</v>
      </c>
      <c r="B3353" t="s">
        <v>673</v>
      </c>
      <c r="C3353" t="s">
        <v>16626</v>
      </c>
      <c r="D3353" t="s">
        <v>176</v>
      </c>
      <c r="E3353" t="s">
        <v>97</v>
      </c>
      <c r="F3353" t="s">
        <v>32</v>
      </c>
      <c r="G3353" t="s">
        <v>25</v>
      </c>
      <c r="H3353">
        <v>781</v>
      </c>
      <c r="I3353">
        <v>597</v>
      </c>
      <c r="J3353">
        <v>23</v>
      </c>
      <c r="K3353" t="s">
        <v>10766</v>
      </c>
      <c r="L3353">
        <v>0</v>
      </c>
      <c r="M3353">
        <v>152</v>
      </c>
      <c r="N3353">
        <v>544</v>
      </c>
      <c r="O3353">
        <v>-6794</v>
      </c>
      <c r="P3353">
        <v>158043</v>
      </c>
      <c r="Q3353">
        <v>149949</v>
      </c>
      <c r="R3353">
        <v>6</v>
      </c>
      <c r="S3353">
        <v>25202831</v>
      </c>
      <c r="U3353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3353" t="str">
        <f>IFERROR(MID(spotify_top_songs_audio_features[[#This Row],[artist_names]],SEARCH(",",spotify_top_songs_audio_features[[#This Row],[artist_names]])+2,99),"")</f>
        <v/>
      </c>
      <c r="W3353" t="str">
        <f>spotify_top_songs_audio_features[[#This Row],[source]]</f>
        <v>Epic/Freebandz</v>
      </c>
      <c r="X3353" s="1">
        <f>spotify_top_songs_audio_features[[#This Row],[streams]]</f>
        <v>25202831</v>
      </c>
      <c r="Y3353" t="str">
        <f>IF(Tabela2[[#This Row],[feat]]="","","Feat")</f>
        <v/>
      </c>
      <c r="Z3353" s="17" t="str">
        <f>CONCATENATE(INT(spotify_top_songs_audio_features[[#This Row],[duration_ms]]/(60*1000)),":",MOD(INT(spotify_top_songs_audio_features[[#This Row],[duration_ms]]/1000),60))</f>
        <v>2:29</v>
      </c>
      <c r="AA33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353" t="str">
        <f>spotify_top_songs_audio_features[[#This Row],[track_name]]</f>
        <v>Crushed Up</v>
      </c>
    </row>
    <row r="3354" spans="1:28" x14ac:dyDescent="0.25">
      <c r="A3354" t="s">
        <v>17536</v>
      </c>
      <c r="B3354" t="s">
        <v>463</v>
      </c>
      <c r="C3354" t="s">
        <v>17537</v>
      </c>
      <c r="D3354" t="s">
        <v>465</v>
      </c>
      <c r="E3354" t="s">
        <v>102</v>
      </c>
      <c r="F3354" t="s">
        <v>32</v>
      </c>
      <c r="G3354" t="s">
        <v>25</v>
      </c>
      <c r="H3354">
        <v>776</v>
      </c>
      <c r="I3354">
        <v>431</v>
      </c>
      <c r="J3354">
        <v>91</v>
      </c>
      <c r="K3354" t="s">
        <v>7748</v>
      </c>
      <c r="L3354">
        <v>0</v>
      </c>
      <c r="M3354">
        <v>153</v>
      </c>
      <c r="N3354">
        <v>495</v>
      </c>
      <c r="O3354">
        <v>-7544</v>
      </c>
      <c r="P3354">
        <v>133999</v>
      </c>
      <c r="Q3354">
        <v>283642</v>
      </c>
      <c r="R3354">
        <v>2</v>
      </c>
      <c r="S3354">
        <v>25177462</v>
      </c>
      <c r="U3354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354" t="str">
        <f>IFERROR(MID(spotify_top_songs_audio_features[[#This Row],[artist_names]],SEARCH(",",spotify_top_songs_audio_features[[#This Row],[artist_names]])+2,99),"")</f>
        <v/>
      </c>
      <c r="W3354" t="str">
        <f>spotify_top_songs_audio_features[[#This Row],[source]]</f>
        <v>pgLang/Top Dawg Entertainment/Aftermath/Interscope Records</v>
      </c>
      <c r="X3354" s="1">
        <f>spotify_top_songs_audio_features[[#This Row],[streams]]</f>
        <v>25177462</v>
      </c>
      <c r="Y3354" t="str">
        <f>IF(Tabela2[[#This Row],[feat]]="","","Feat")</f>
        <v/>
      </c>
      <c r="Z3354" s="17" t="str">
        <f>CONCATENATE(INT(spotify_top_songs_audio_features[[#This Row],[duration_ms]]/(60*1000)),":",MOD(INT(spotify_top_songs_audio_features[[#This Row],[duration_ms]]/1000),60))</f>
        <v>4:43</v>
      </c>
      <c r="AA33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354" t="str">
        <f>spotify_top_songs_audio_features[[#This Row],[track_name]]</f>
        <v>Count Me Out</v>
      </c>
    </row>
    <row r="3355" spans="1:28" x14ac:dyDescent="0.25">
      <c r="A3355" t="s">
        <v>1635</v>
      </c>
      <c r="B3355" t="s">
        <v>284</v>
      </c>
      <c r="C3355" t="s">
        <v>1636</v>
      </c>
      <c r="D3355" t="s">
        <v>1092</v>
      </c>
      <c r="E3355" t="s">
        <v>97</v>
      </c>
      <c r="F3355" t="s">
        <v>32</v>
      </c>
      <c r="G3355" t="s">
        <v>25</v>
      </c>
      <c r="H3355">
        <v>81</v>
      </c>
      <c r="I3355">
        <v>451</v>
      </c>
      <c r="J3355">
        <v>249</v>
      </c>
      <c r="K3355" t="s">
        <v>1075</v>
      </c>
      <c r="L3355">
        <v>537</v>
      </c>
      <c r="M3355">
        <v>108</v>
      </c>
      <c r="N3355">
        <v>359</v>
      </c>
      <c r="O3355">
        <v>-6348</v>
      </c>
      <c r="P3355">
        <v>85417</v>
      </c>
      <c r="Q3355">
        <v>157600</v>
      </c>
      <c r="R3355">
        <v>3</v>
      </c>
      <c r="S3355">
        <v>25128026</v>
      </c>
      <c r="U335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355" t="str">
        <f>IFERROR(MID(spotify_top_songs_audio_features[[#This Row],[artist_names]],SEARCH(",",spotify_top_songs_audio_features[[#This Row],[artist_names]])+2,99),"")</f>
        <v/>
      </c>
      <c r="W3355" t="str">
        <f>spotify_top_songs_audio_features[[#This Row],[source]]</f>
        <v>Cash Money/Drake LP6</v>
      </c>
      <c r="X3355" s="1">
        <f>spotify_top_songs_audio_features[[#This Row],[streams]]</f>
        <v>25128026</v>
      </c>
      <c r="Y3355" t="str">
        <f>IF(Tabela2[[#This Row],[feat]]="","","Feat")</f>
        <v/>
      </c>
      <c r="Z3355" s="17" t="str">
        <f>CONCATENATE(INT(spotify_top_songs_audio_features[[#This Row],[duration_ms]]/(60*1000)),":",MOD(INT(spotify_top_songs_audio_features[[#This Row],[duration_ms]]/1000),60))</f>
        <v>2:37</v>
      </c>
      <c r="AA33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355" t="str">
        <f>spotify_top_songs_audio_features[[#This Row],[track_name]]</f>
        <v>That’s How You Feel</v>
      </c>
    </row>
    <row r="3356" spans="1:28" x14ac:dyDescent="0.25">
      <c r="A3356" t="s">
        <v>16988</v>
      </c>
      <c r="B3356" t="s">
        <v>16989</v>
      </c>
      <c r="C3356" t="s">
        <v>16990</v>
      </c>
      <c r="D3356" t="s">
        <v>85</v>
      </c>
      <c r="E3356" t="s">
        <v>469</v>
      </c>
      <c r="F3356" t="s">
        <v>32</v>
      </c>
      <c r="G3356" t="s">
        <v>25</v>
      </c>
      <c r="H3356">
        <v>672</v>
      </c>
      <c r="I3356">
        <v>764</v>
      </c>
      <c r="J3356">
        <v>142</v>
      </c>
      <c r="K3356" t="s">
        <v>4649</v>
      </c>
      <c r="L3356">
        <v>358</v>
      </c>
      <c r="M3356">
        <v>185</v>
      </c>
      <c r="N3356">
        <v>763</v>
      </c>
      <c r="O3356">
        <v>-5109</v>
      </c>
      <c r="P3356">
        <v>88867</v>
      </c>
      <c r="Q3356">
        <v>192160</v>
      </c>
      <c r="R3356">
        <v>8</v>
      </c>
      <c r="S3356">
        <v>25116893</v>
      </c>
      <c r="U3356" t="str">
        <f>IFERROR(LEFT(spotify_top_songs_audio_features[[#This Row],[artist_names]],SEARCH(",",spotify_top_songs_audio_features[[#This Row],[artist_names]])-1),spotify_top_songs_audio_features[[#This Row],[artist_names]])</f>
        <v>Mura Masa</v>
      </c>
      <c r="V3356" t="str">
        <f>IFERROR(MID(spotify_top_songs_audio_features[[#This Row],[artist_names]],SEARCH(",",spotify_top_songs_audio_features[[#This Row],[artist_names]])+2,99),"")</f>
        <v>A$AP Rocky</v>
      </c>
      <c r="W3356" t="str">
        <f>spotify_top_songs_audio_features[[#This Row],[source]]</f>
        <v>Polydor Records</v>
      </c>
      <c r="X3356" s="1">
        <f>spotify_top_songs_audio_features[[#This Row],[streams]]</f>
        <v>25116893</v>
      </c>
      <c r="Y3356" t="str">
        <f>IF(Tabela2[[#This Row],[feat]]="","","Feat")</f>
        <v>Feat</v>
      </c>
      <c r="Z3356" s="17" t="str">
        <f>CONCATENATE(INT(spotify_top_songs_audio_features[[#This Row],[duration_ms]]/(60*1000)),":",MOD(INT(spotify_top_songs_audio_features[[#This Row],[duration_ms]]/1000),60))</f>
        <v>3:12</v>
      </c>
      <c r="AA33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356" t="str">
        <f>spotify_top_songs_audio_features[[#This Row],[track_name]]</f>
        <v>Love$ick (feat. A$AP Rocky)</v>
      </c>
    </row>
    <row r="3357" spans="1:28" x14ac:dyDescent="0.25">
      <c r="A3357" t="s">
        <v>11936</v>
      </c>
      <c r="B3357" t="s">
        <v>11937</v>
      </c>
      <c r="C3357" t="s">
        <v>11938</v>
      </c>
      <c r="D3357" t="s">
        <v>112</v>
      </c>
      <c r="E3357" t="s">
        <v>70</v>
      </c>
      <c r="F3357" t="s">
        <v>24</v>
      </c>
      <c r="G3357" t="s">
        <v>25</v>
      </c>
      <c r="H3357">
        <v>615</v>
      </c>
      <c r="I3357">
        <v>616</v>
      </c>
      <c r="J3357">
        <v>622</v>
      </c>
      <c r="K3357" t="s">
        <v>5355</v>
      </c>
      <c r="L3357">
        <v>0</v>
      </c>
      <c r="M3357">
        <v>579</v>
      </c>
      <c r="N3357">
        <v>734</v>
      </c>
      <c r="O3357">
        <v>-6523</v>
      </c>
      <c r="P3357">
        <v>89977</v>
      </c>
      <c r="Q3357">
        <v>201493</v>
      </c>
      <c r="R3357">
        <v>2</v>
      </c>
      <c r="S3357">
        <v>25108761</v>
      </c>
      <c r="U335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357" t="str">
        <f>IFERROR(MID(spotify_top_songs_audio_features[[#This Row],[artist_names]],SEARCH(",",spotify_top_songs_audio_features[[#This Row],[artist_names]])+2,99),"")</f>
        <v>Ice Spice</v>
      </c>
      <c r="W3357" t="str">
        <f>spotify_top_songs_audio_features[[#This Row],[source]]</f>
        <v>Taylor Swift</v>
      </c>
      <c r="X3357" s="1">
        <f>spotify_top_songs_audio_features[[#This Row],[streams]]</f>
        <v>25108761</v>
      </c>
      <c r="Y3357" t="str">
        <f>IF(Tabela2[[#This Row],[feat]]="","","Feat")</f>
        <v>Feat</v>
      </c>
      <c r="Z3357" s="17" t="str">
        <f>CONCATENATE(INT(spotify_top_songs_audio_features[[#This Row],[duration_ms]]/(60*1000)),":",MOD(INT(spotify_top_songs_audio_features[[#This Row],[duration_ms]]/1000),60))</f>
        <v>3:21</v>
      </c>
      <c r="AA33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57" t="str">
        <f>spotify_top_songs_audio_features[[#This Row],[track_name]]</f>
        <v>Karma (feat. Ice Spice)</v>
      </c>
    </row>
    <row r="3358" spans="1:28" x14ac:dyDescent="0.25">
      <c r="A3358" t="s">
        <v>1610</v>
      </c>
      <c r="B3358" t="s">
        <v>1611</v>
      </c>
      <c r="C3358" t="s">
        <v>126</v>
      </c>
      <c r="D3358" t="s">
        <v>1612</v>
      </c>
      <c r="E3358" t="s">
        <v>86</v>
      </c>
      <c r="F3358" t="s">
        <v>32</v>
      </c>
      <c r="G3358" t="s">
        <v>25</v>
      </c>
      <c r="H3358">
        <v>844</v>
      </c>
      <c r="I3358">
        <v>644</v>
      </c>
      <c r="J3358">
        <v>479</v>
      </c>
      <c r="K3358" t="s">
        <v>1613</v>
      </c>
      <c r="L3358">
        <v>0</v>
      </c>
      <c r="M3358">
        <v>113</v>
      </c>
      <c r="N3358">
        <v>591</v>
      </c>
      <c r="O3358">
        <v>-6273</v>
      </c>
      <c r="P3358">
        <v>122061</v>
      </c>
      <c r="Q3358">
        <v>169038</v>
      </c>
      <c r="R3358">
        <v>23</v>
      </c>
      <c r="S3358">
        <v>25097055</v>
      </c>
      <c r="U3358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3358" t="str">
        <f>IFERROR(MID(spotify_top_songs_audio_features[[#This Row],[artist_names]],SEARCH(",",spotify_top_songs_audio_features[[#This Row],[artist_names]])+2,99),"")</f>
        <v/>
      </c>
      <c r="W3358" t="str">
        <f>spotify_top_songs_audio_features[[#This Row],[source]]</f>
        <v>iamcosmic</v>
      </c>
      <c r="X3358" s="1">
        <f>spotify_top_songs_audio_features[[#This Row],[streams]]</f>
        <v>25097055</v>
      </c>
      <c r="Y3358" t="str">
        <f>IF(Tabela2[[#This Row],[feat]]="","","Feat")</f>
        <v/>
      </c>
      <c r="Z3358" s="17" t="str">
        <f>CONCATENATE(INT(spotify_top_songs_audio_features[[#This Row],[duration_ms]]/(60*1000)),":",MOD(INT(spotify_top_songs_audio_features[[#This Row],[duration_ms]]/1000),60))</f>
        <v>2:49</v>
      </c>
      <c r="AA33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58" t="str">
        <f>spotify_top_songs_audio_features[[#This Row],[track_name]]</f>
        <v>Paradise</v>
      </c>
    </row>
    <row r="3359" spans="1:28" x14ac:dyDescent="0.25">
      <c r="A3359" t="s">
        <v>12542</v>
      </c>
      <c r="B3359" t="s">
        <v>5588</v>
      </c>
      <c r="C3359" t="s">
        <v>12543</v>
      </c>
      <c r="D3359" t="s">
        <v>112</v>
      </c>
      <c r="E3359" t="s">
        <v>177</v>
      </c>
      <c r="F3359" t="s">
        <v>32</v>
      </c>
      <c r="G3359" t="s">
        <v>25</v>
      </c>
      <c r="H3359">
        <v>664</v>
      </c>
      <c r="I3359">
        <v>401</v>
      </c>
      <c r="J3359">
        <v>344</v>
      </c>
      <c r="K3359" t="s">
        <v>4256</v>
      </c>
      <c r="L3359">
        <v>3.4999999999999997E-5</v>
      </c>
      <c r="M3359">
        <v>108</v>
      </c>
      <c r="N3359">
        <v>315</v>
      </c>
      <c r="O3359">
        <v>-10934</v>
      </c>
      <c r="P3359">
        <v>109846</v>
      </c>
      <c r="Q3359">
        <v>229943</v>
      </c>
      <c r="R3359">
        <v>2</v>
      </c>
      <c r="S3359">
        <v>25083595</v>
      </c>
      <c r="U335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359" t="str">
        <f>IFERROR(MID(spotify_top_songs_audio_features[[#This Row],[artist_names]],SEARCH(",",spotify_top_songs_audio_features[[#This Row],[artist_names]])+2,99),"")</f>
        <v>Lana Del Rey</v>
      </c>
      <c r="W3359" t="str">
        <f>spotify_top_songs_audio_features[[#This Row],[source]]</f>
        <v>Taylor Swift</v>
      </c>
      <c r="X3359" s="1">
        <f>spotify_top_songs_audio_features[[#This Row],[streams]]</f>
        <v>25083595</v>
      </c>
      <c r="Y3359" t="str">
        <f>IF(Tabela2[[#This Row],[feat]]="","","Feat")</f>
        <v>Feat</v>
      </c>
      <c r="Z3359" s="17" t="str">
        <f>CONCATENATE(INT(spotify_top_songs_audio_features[[#This Row],[duration_ms]]/(60*1000)),":",MOD(INT(spotify_top_songs_audio_features[[#This Row],[duration_ms]]/1000),60))</f>
        <v>3:49</v>
      </c>
      <c r="AA33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359" t="str">
        <f>spotify_top_songs_audio_features[[#This Row],[track_name]]</f>
        <v>Snow On The Beach (feat. More Lana Del Rey)</v>
      </c>
    </row>
    <row r="3360" spans="1:28" x14ac:dyDescent="0.25">
      <c r="A3360" t="s">
        <v>16745</v>
      </c>
      <c r="B3360" t="s">
        <v>1287</v>
      </c>
      <c r="C3360" t="s">
        <v>16746</v>
      </c>
      <c r="D3360" t="s">
        <v>48</v>
      </c>
      <c r="E3360" t="s">
        <v>70</v>
      </c>
      <c r="F3360" t="s">
        <v>24</v>
      </c>
      <c r="G3360" t="s">
        <v>25</v>
      </c>
      <c r="H3360">
        <v>719</v>
      </c>
      <c r="I3360">
        <v>607</v>
      </c>
      <c r="J3360">
        <v>165</v>
      </c>
      <c r="K3360" t="s">
        <v>2919</v>
      </c>
      <c r="L3360">
        <v>0</v>
      </c>
      <c r="M3360">
        <v>125</v>
      </c>
      <c r="N3360">
        <v>464</v>
      </c>
      <c r="O3360">
        <v>-5156</v>
      </c>
      <c r="P3360">
        <v>128006</v>
      </c>
      <c r="Q3360">
        <v>149900</v>
      </c>
      <c r="R3360">
        <v>3</v>
      </c>
      <c r="S3360">
        <v>25055458</v>
      </c>
      <c r="U3360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360" t="str">
        <f>IFERROR(MID(spotify_top_songs_audio_features[[#This Row],[artist_names]],SEARCH(",",spotify_top_songs_audio_features[[#This Row],[artist_names]])+2,99),"")</f>
        <v/>
      </c>
      <c r="W3360" t="str">
        <f>spotify_top_songs_audio_features[[#This Row],[source]]</f>
        <v>Republic Records</v>
      </c>
      <c r="X3360" s="1">
        <f>spotify_top_songs_audio_features[[#This Row],[streams]]</f>
        <v>25055458</v>
      </c>
      <c r="Y3360" t="str">
        <f>IF(Tabela2[[#This Row],[feat]]="","","Feat")</f>
        <v/>
      </c>
      <c r="Z3360" s="17" t="str">
        <f>CONCATENATE(INT(spotify_top_songs_audio_features[[#This Row],[duration_ms]]/(60*1000)),":",MOD(INT(spotify_top_songs_audio_features[[#This Row],[duration_ms]]/1000),60))</f>
        <v>2:29</v>
      </c>
      <c r="AA33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60" t="str">
        <f>spotify_top_songs_audio_features[[#This Row],[track_name]]</f>
        <v>just like magic</v>
      </c>
    </row>
    <row r="3361" spans="1:28" x14ac:dyDescent="0.25">
      <c r="A3361" t="s">
        <v>3903</v>
      </c>
      <c r="B3361" t="s">
        <v>3904</v>
      </c>
      <c r="C3361" t="s">
        <v>3905</v>
      </c>
      <c r="D3361" t="s">
        <v>3906</v>
      </c>
      <c r="E3361" t="s">
        <v>31</v>
      </c>
      <c r="F3361" t="s">
        <v>24</v>
      </c>
      <c r="G3361" t="s">
        <v>25</v>
      </c>
      <c r="H3361">
        <v>642</v>
      </c>
      <c r="I3361">
        <v>723</v>
      </c>
      <c r="J3361">
        <v>243</v>
      </c>
      <c r="K3361" t="s">
        <v>3907</v>
      </c>
      <c r="L3361">
        <v>942</v>
      </c>
      <c r="M3361">
        <v>112</v>
      </c>
      <c r="N3361">
        <v>487</v>
      </c>
      <c r="O3361">
        <v>-6149</v>
      </c>
      <c r="P3361">
        <v>186043</v>
      </c>
      <c r="Q3361">
        <v>135480</v>
      </c>
      <c r="R3361">
        <v>4</v>
      </c>
      <c r="S3361">
        <v>25054362</v>
      </c>
      <c r="U3361" t="str">
        <f>IFERROR(LEFT(spotify_top_songs_audio_features[[#This Row],[artist_names]],SEARCH(",",spotify_top_songs_audio_features[[#This Row],[artist_names]])-1),spotify_top_songs_audio_features[[#This Row],[artist_names]])</f>
        <v>CKay</v>
      </c>
      <c r="V3361" t="str">
        <f>IFERROR(MID(spotify_top_songs_audio_features[[#This Row],[artist_names]],SEARCH(",",spotify_top_songs_audio_features[[#This Row],[artist_names]])+2,99),"")</f>
        <v>ElGrandeToto</v>
      </c>
      <c r="W3361" t="str">
        <f>spotify_top_songs_audio_features[[#This Row],[source]]</f>
        <v>WM South Africa</v>
      </c>
      <c r="X3361" s="1">
        <f>spotify_top_songs_audio_features[[#This Row],[streams]]</f>
        <v>25054362</v>
      </c>
      <c r="Y3361" t="str">
        <f>IF(Tabela2[[#This Row],[feat]]="","","Feat")</f>
        <v>Feat</v>
      </c>
      <c r="Z3361" s="17" t="str">
        <f>CONCATENATE(INT(spotify_top_songs_audio_features[[#This Row],[duration_ms]]/(60*1000)),":",MOD(INT(spotify_top_songs_audio_features[[#This Row],[duration_ms]]/1000),60))</f>
        <v>2:15</v>
      </c>
      <c r="AA33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61" t="str">
        <f>spotify_top_songs_audio_features[[#This Row],[track_name]]</f>
        <v>love nwantiti (feat. ElGrande Toto) - North African Remix</v>
      </c>
    </row>
    <row r="3362" spans="1:28" x14ac:dyDescent="0.25">
      <c r="A3362" t="s">
        <v>9054</v>
      </c>
      <c r="B3362" t="s">
        <v>7462</v>
      </c>
      <c r="C3362" t="s">
        <v>7463</v>
      </c>
      <c r="D3362" t="s">
        <v>48</v>
      </c>
      <c r="E3362" t="s">
        <v>86</v>
      </c>
      <c r="F3362" t="s">
        <v>24</v>
      </c>
      <c r="G3362" t="s">
        <v>25</v>
      </c>
      <c r="H3362">
        <v>609</v>
      </c>
      <c r="I3362">
        <v>619</v>
      </c>
      <c r="J3362">
        <v>311</v>
      </c>
      <c r="K3362" t="s">
        <v>295</v>
      </c>
      <c r="L3362">
        <v>0</v>
      </c>
      <c r="M3362">
        <v>264</v>
      </c>
      <c r="N3362">
        <v>689</v>
      </c>
      <c r="O3362">
        <v>-5677</v>
      </c>
      <c r="P3362">
        <v>17971</v>
      </c>
      <c r="Q3362">
        <v>168067</v>
      </c>
      <c r="R3362">
        <v>33</v>
      </c>
      <c r="S3362">
        <v>25029223</v>
      </c>
      <c r="U3362" t="str">
        <f>IFERROR(LEFT(spotify_top_songs_audio_features[[#This Row],[artist_names]],SEARCH(",",spotify_top_songs_audio_features[[#This Row],[artist_names]])-1),spotify_top_songs_audio_features[[#This Row],[artist_names]])</f>
        <v>BoyWithUke</v>
      </c>
      <c r="V3362" t="str">
        <f>IFERROR(MID(spotify_top_songs_audio_features[[#This Row],[artist_names]],SEARCH(",",spotify_top_songs_audio_features[[#This Row],[artist_names]])+2,99),"")</f>
        <v/>
      </c>
      <c r="W3362" t="str">
        <f>spotify_top_songs_audio_features[[#This Row],[source]]</f>
        <v>Republic Records</v>
      </c>
      <c r="X3362" s="1">
        <f>spotify_top_songs_audio_features[[#This Row],[streams]]</f>
        <v>25029223</v>
      </c>
      <c r="Y3362" t="str">
        <f>IF(Tabela2[[#This Row],[feat]]="","","Feat")</f>
        <v/>
      </c>
      <c r="Z3362" s="17" t="str">
        <f>CONCATENATE(INT(spotify_top_songs_audio_features[[#This Row],[duration_ms]]/(60*1000)),":",MOD(INT(spotify_top_songs_audio_features[[#This Row],[duration_ms]]/1000),60))</f>
        <v>2:48</v>
      </c>
      <c r="AA33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62" t="str">
        <f>spotify_top_songs_audio_features[[#This Row],[track_name]]</f>
        <v>Toxic</v>
      </c>
    </row>
    <row r="3363" spans="1:28" x14ac:dyDescent="0.25">
      <c r="A3363" t="s">
        <v>2728</v>
      </c>
      <c r="B3363" t="s">
        <v>2729</v>
      </c>
      <c r="C3363" t="s">
        <v>2730</v>
      </c>
      <c r="D3363" t="s">
        <v>2731</v>
      </c>
      <c r="E3363" t="s">
        <v>31</v>
      </c>
      <c r="F3363" t="s">
        <v>24</v>
      </c>
      <c r="G3363" t="s">
        <v>25</v>
      </c>
      <c r="H3363">
        <v>676</v>
      </c>
      <c r="I3363">
        <v>869</v>
      </c>
      <c r="J3363">
        <v>423</v>
      </c>
      <c r="K3363" t="s">
        <v>2364</v>
      </c>
      <c r="L3363">
        <v>0</v>
      </c>
      <c r="M3363">
        <v>132</v>
      </c>
      <c r="N3363">
        <v>594</v>
      </c>
      <c r="O3363">
        <v>-1573</v>
      </c>
      <c r="P3363">
        <v>120029</v>
      </c>
      <c r="Q3363">
        <v>167573</v>
      </c>
      <c r="R3363">
        <v>4</v>
      </c>
      <c r="S3363">
        <v>25022226</v>
      </c>
      <c r="U3363" t="str">
        <f>IFERROR(LEFT(spotify_top_songs_audio_features[[#This Row],[artist_names]],SEARCH(",",spotify_top_songs_audio_features[[#This Row],[artist_names]])-1),spotify_top_songs_audio_features[[#This Row],[artist_names]])</f>
        <v>IU</v>
      </c>
      <c r="V3363" t="str">
        <f>IFERROR(MID(spotify_top_songs_audio_features[[#This Row],[artist_names]],SEARCH(",",spotify_top_songs_audio_features[[#This Row],[artist_names]])+2,99),"")</f>
        <v>SUGA</v>
      </c>
      <c r="W3363" t="str">
        <f>spotify_top_songs_audio_features[[#This Row],[source]]</f>
        <v>EDAM Entertainment</v>
      </c>
      <c r="X3363" s="1">
        <f>spotify_top_songs_audio_features[[#This Row],[streams]]</f>
        <v>25022226</v>
      </c>
      <c r="Y3363" t="str">
        <f>IF(Tabela2[[#This Row],[feat]]="","","Feat")</f>
        <v>Feat</v>
      </c>
      <c r="Z3363" s="17" t="str">
        <f>CONCATENATE(INT(spotify_top_songs_audio_features[[#This Row],[duration_ms]]/(60*1000)),":",MOD(INT(spotify_top_songs_audio_features[[#This Row],[duration_ms]]/1000),60))</f>
        <v>2:47</v>
      </c>
      <c r="AA33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63" t="str">
        <f>spotify_top_songs_audio_features[[#This Row],[track_name]]</f>
        <v>eight(Prod.&amp;Feat. SUGA of BTS)</v>
      </c>
    </row>
    <row r="3364" spans="1:28" x14ac:dyDescent="0.25">
      <c r="A3364" t="s">
        <v>4285</v>
      </c>
      <c r="B3364" t="s">
        <v>3564</v>
      </c>
      <c r="C3364" t="s">
        <v>3565</v>
      </c>
      <c r="D3364" t="s">
        <v>3566</v>
      </c>
      <c r="E3364" t="s">
        <v>86</v>
      </c>
      <c r="F3364" t="s">
        <v>24</v>
      </c>
      <c r="G3364" t="s">
        <v>25</v>
      </c>
      <c r="H3364">
        <v>736</v>
      </c>
      <c r="I3364">
        <v>756</v>
      </c>
      <c r="J3364">
        <v>47</v>
      </c>
      <c r="K3364" t="s">
        <v>3567</v>
      </c>
      <c r="L3364">
        <v>577</v>
      </c>
      <c r="M3364">
        <v>106</v>
      </c>
      <c r="N3364">
        <v>712</v>
      </c>
      <c r="O3364">
        <v>-7099</v>
      </c>
      <c r="P3364">
        <v>117016</v>
      </c>
      <c r="Q3364">
        <v>231847</v>
      </c>
      <c r="R3364">
        <v>5</v>
      </c>
      <c r="S3364">
        <v>25018531</v>
      </c>
      <c r="U3364" t="str">
        <f>IFERROR(LEFT(spotify_top_songs_audio_features[[#This Row],[artist_names]],SEARCH(",",spotify_top_songs_audio_features[[#This Row],[artist_names]])-1),spotify_top_songs_audio_features[[#This Row],[artist_names]])</f>
        <v>Troye Sivan</v>
      </c>
      <c r="V3364" t="str">
        <f>IFERROR(MID(spotify_top_songs_audio_features[[#This Row],[artist_names]],SEARCH(",",spotify_top_songs_audio_features[[#This Row],[artist_names]])+2,99),"")</f>
        <v>Ariana Grande</v>
      </c>
      <c r="W3364" t="str">
        <f>spotify_top_songs_audio_features[[#This Row],[source]]</f>
        <v>EMI Recorded Music Australia Pty Ltd</v>
      </c>
      <c r="X3364" s="1">
        <f>spotify_top_songs_audio_features[[#This Row],[streams]]</f>
        <v>25018531</v>
      </c>
      <c r="Y3364" t="str">
        <f>IF(Tabela2[[#This Row],[feat]]="","","Feat")</f>
        <v>Feat</v>
      </c>
      <c r="Z3364" s="17" t="str">
        <f>CONCATENATE(INT(spotify_top_songs_audio_features[[#This Row],[duration_ms]]/(60*1000)),":",MOD(INT(spotify_top_songs_audio_features[[#This Row],[duration_ms]]/1000),60))</f>
        <v>3:51</v>
      </c>
      <c r="AA33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64" t="str">
        <f>spotify_top_songs_audio_features[[#This Row],[track_name]]</f>
        <v>Dance To This (feat. Ariana Grande)</v>
      </c>
    </row>
    <row r="3365" spans="1:28" x14ac:dyDescent="0.25">
      <c r="A3365" t="s">
        <v>9845</v>
      </c>
      <c r="B3365" t="s">
        <v>284</v>
      </c>
      <c r="C3365" t="s">
        <v>8599</v>
      </c>
      <c r="D3365" t="s">
        <v>1092</v>
      </c>
      <c r="E3365" t="s">
        <v>113</v>
      </c>
      <c r="F3365" t="s">
        <v>24</v>
      </c>
      <c r="G3365" t="s">
        <v>25</v>
      </c>
      <c r="H3365">
        <v>766</v>
      </c>
      <c r="I3365">
        <v>272</v>
      </c>
      <c r="J3365">
        <v>41</v>
      </c>
      <c r="K3365" t="s">
        <v>6536</v>
      </c>
      <c r="L3365">
        <v>0</v>
      </c>
      <c r="M3365">
        <v>175</v>
      </c>
      <c r="N3365">
        <v>37</v>
      </c>
      <c r="O3365">
        <v>-5696</v>
      </c>
      <c r="P3365">
        <v>116036</v>
      </c>
      <c r="Q3365">
        <v>262453</v>
      </c>
      <c r="R3365">
        <v>3</v>
      </c>
      <c r="S3365">
        <v>25013891</v>
      </c>
      <c r="U336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365" t="str">
        <f>IFERROR(MID(spotify_top_songs_audio_features[[#This Row],[artist_names]],SEARCH(",",spotify_top_songs_audio_features[[#This Row],[artist_names]])+2,99),"")</f>
        <v/>
      </c>
      <c r="W3365" t="str">
        <f>spotify_top_songs_audio_features[[#This Row],[source]]</f>
        <v>Cash Money/Drake LP6</v>
      </c>
      <c r="X3365" s="1">
        <f>spotify_top_songs_audio_features[[#This Row],[streams]]</f>
        <v>25013891</v>
      </c>
      <c r="Y3365" t="str">
        <f>IF(Tabela2[[#This Row],[feat]]="","","Feat")</f>
        <v/>
      </c>
      <c r="Z3365" s="17" t="str">
        <f>CONCATENATE(INT(spotify_top_songs_audio_features[[#This Row],[duration_ms]]/(60*1000)),":",MOD(INT(spotify_top_songs_audio_features[[#This Row],[duration_ms]]/1000),60))</f>
        <v>4:22</v>
      </c>
      <c r="AA33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365" t="str">
        <f>spotify_top_songs_audio_features[[#This Row],[track_name]]</f>
        <v>Jaded</v>
      </c>
    </row>
    <row r="3366" spans="1:28" x14ac:dyDescent="0.25">
      <c r="A3366" t="s">
        <v>3710</v>
      </c>
      <c r="B3366" t="s">
        <v>1209</v>
      </c>
      <c r="C3366" t="s">
        <v>3711</v>
      </c>
      <c r="D3366" t="s">
        <v>1211</v>
      </c>
      <c r="E3366" t="s">
        <v>70</v>
      </c>
      <c r="F3366" t="s">
        <v>24</v>
      </c>
      <c r="G3366" t="s">
        <v>25</v>
      </c>
      <c r="H3366">
        <v>745</v>
      </c>
      <c r="I3366">
        <v>5</v>
      </c>
      <c r="J3366">
        <v>136</v>
      </c>
      <c r="K3366" t="s">
        <v>3712</v>
      </c>
      <c r="L3366">
        <v>0</v>
      </c>
      <c r="M3366">
        <v>943</v>
      </c>
      <c r="N3366">
        <v>433</v>
      </c>
      <c r="O3366">
        <v>-6184</v>
      </c>
      <c r="P3366">
        <v>76968</v>
      </c>
      <c r="Q3366">
        <v>168685</v>
      </c>
      <c r="R3366">
        <v>3</v>
      </c>
      <c r="S3366">
        <v>25000085</v>
      </c>
      <c r="U336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366" t="str">
        <f>IFERROR(MID(spotify_top_songs_audio_features[[#This Row],[artist_names]],SEARCH(",",spotify_top_songs_audio_features[[#This Row],[artist_names]])+2,99),"")</f>
        <v/>
      </c>
      <c r="W3366" t="str">
        <f>spotify_top_songs_audio_features[[#This Row],[source]]</f>
        <v>Grade A Productions/Interscope Records</v>
      </c>
      <c r="X3366" s="1">
        <f>spotify_top_songs_audio_features[[#This Row],[streams]]</f>
        <v>25000085</v>
      </c>
      <c r="Y3366" t="str">
        <f>IF(Tabela2[[#This Row],[feat]]="","","Feat")</f>
        <v/>
      </c>
      <c r="Z3366" s="17" t="str">
        <f>CONCATENATE(INT(spotify_top_songs_audio_features[[#This Row],[duration_ms]]/(60*1000)),":",MOD(INT(spotify_top_songs_audio_features[[#This Row],[duration_ms]]/1000),60))</f>
        <v>2:48</v>
      </c>
      <c r="AA33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66" t="str">
        <f>spotify_top_songs_audio_features[[#This Row],[track_name]]</f>
        <v>Stay High</v>
      </c>
    </row>
    <row r="3367" spans="1:28" x14ac:dyDescent="0.25">
      <c r="A3367" t="s">
        <v>6973</v>
      </c>
      <c r="B3367" t="s">
        <v>5788</v>
      </c>
      <c r="C3367" t="s">
        <v>5789</v>
      </c>
      <c r="D3367" t="s">
        <v>1491</v>
      </c>
      <c r="E3367" t="s">
        <v>31</v>
      </c>
      <c r="F3367" t="s">
        <v>32</v>
      </c>
      <c r="G3367" t="s">
        <v>25</v>
      </c>
      <c r="H3367">
        <v>773</v>
      </c>
      <c r="I3367">
        <v>892</v>
      </c>
      <c r="J3367">
        <v>483</v>
      </c>
      <c r="K3367" t="s">
        <v>2640</v>
      </c>
      <c r="L3367">
        <v>3.1000000000000001E-5</v>
      </c>
      <c r="M3367">
        <v>429</v>
      </c>
      <c r="N3367">
        <v>842</v>
      </c>
      <c r="O3367">
        <v>-3732</v>
      </c>
      <c r="P3367">
        <v>130007</v>
      </c>
      <c r="Q3367">
        <v>222462</v>
      </c>
      <c r="R3367">
        <v>2</v>
      </c>
      <c r="S3367">
        <v>24990711</v>
      </c>
      <c r="U3367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3367" t="str">
        <f>IFERROR(MID(spotify_top_songs_audio_features[[#This Row],[artist_names]],SEARCH(",",spotify_top_songs_audio_features[[#This Row],[artist_names]])+2,99),"")</f>
        <v>Bizarrap</v>
      </c>
      <c r="W3367" t="str">
        <f>spotify_top_songs_audio_features[[#This Row],[source]]</f>
        <v>Sony Music Latin/Duars Entertainment</v>
      </c>
      <c r="X3367" s="1">
        <f>spotify_top_songs_audio_features[[#This Row],[streams]]</f>
        <v>24990711</v>
      </c>
      <c r="Y3367" t="str">
        <f>IF(Tabela2[[#This Row],[feat]]="","","Feat")</f>
        <v>Feat</v>
      </c>
      <c r="Z3367" s="17" t="str">
        <f>CONCATENATE(INT(spotify_top_songs_audio_features[[#This Row],[duration_ms]]/(60*1000)),":",MOD(INT(spotify_top_songs_audio_features[[#This Row],[duration_ms]]/1000),60))</f>
        <v>3:42</v>
      </c>
      <c r="AA33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67" t="str">
        <f>spotify_top_songs_audio_features[[#This Row],[track_name]]</f>
        <v>BABY HELLO</v>
      </c>
    </row>
    <row r="3368" spans="1:28" x14ac:dyDescent="0.25">
      <c r="A3368" t="s">
        <v>3592</v>
      </c>
      <c r="B3368" t="s">
        <v>3593</v>
      </c>
      <c r="C3368" t="s">
        <v>3594</v>
      </c>
      <c r="D3368" t="s">
        <v>2336</v>
      </c>
      <c r="E3368" t="s">
        <v>86</v>
      </c>
      <c r="F3368" t="s">
        <v>32</v>
      </c>
      <c r="G3368" t="s">
        <v>25</v>
      </c>
      <c r="H3368">
        <v>59</v>
      </c>
      <c r="I3368">
        <v>871</v>
      </c>
      <c r="J3368">
        <v>891</v>
      </c>
      <c r="K3368" t="s">
        <v>2294</v>
      </c>
      <c r="L3368">
        <v>0</v>
      </c>
      <c r="M3368">
        <v>739</v>
      </c>
      <c r="N3368">
        <v>304</v>
      </c>
      <c r="O3368">
        <v>-3353</v>
      </c>
      <c r="P3368">
        <v>134956</v>
      </c>
      <c r="Q3368">
        <v>191331</v>
      </c>
      <c r="R3368">
        <v>6</v>
      </c>
      <c r="S3368">
        <v>24963585</v>
      </c>
      <c r="U3368" t="str">
        <f>IFERROR(LEFT(spotify_top_songs_audio_features[[#This Row],[artist_names]],SEARCH(",",spotify_top_songs_audio_features[[#This Row],[artist_names]])-1),spotify_top_songs_audio_features[[#This Row],[artist_names]])</f>
        <v>Cash Cash</v>
      </c>
      <c r="V3368" t="str">
        <f>IFERROR(MID(spotify_top_songs_audio_features[[#This Row],[artist_names]],SEARCH(",",spotify_top_songs_audio_features[[#This Row],[artist_names]])+2,99),"")</f>
        <v>Conor Maynard</v>
      </c>
      <c r="W3368" t="str">
        <f>spotify_top_songs_audio_features[[#This Row],[source]]</f>
        <v>Big Beat Records</v>
      </c>
      <c r="X3368" s="1">
        <f>spotify_top_songs_audio_features[[#This Row],[streams]]</f>
        <v>24963585</v>
      </c>
      <c r="Y3368" t="str">
        <f>IF(Tabela2[[#This Row],[feat]]="","","Feat")</f>
        <v>Feat</v>
      </c>
      <c r="Z3368" s="17" t="str">
        <f>CONCATENATE(INT(spotify_top_songs_audio_features[[#This Row],[duration_ms]]/(60*1000)),":",MOD(INT(spotify_top_songs_audio_features[[#This Row],[duration_ms]]/1000),60))</f>
        <v>3:11</v>
      </c>
      <c r="AA33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68" t="str">
        <f>spotify_top_songs_audio_features[[#This Row],[track_name]]</f>
        <v>All My Love (feat. Conor Maynard)</v>
      </c>
    </row>
    <row r="3369" spans="1:28" x14ac:dyDescent="0.25">
      <c r="A3369" t="s">
        <v>2436</v>
      </c>
      <c r="B3369" t="s">
        <v>2437</v>
      </c>
      <c r="C3369" t="s">
        <v>2438</v>
      </c>
      <c r="D3369" t="s">
        <v>2439</v>
      </c>
      <c r="E3369" t="s">
        <v>70</v>
      </c>
      <c r="F3369" t="s">
        <v>24</v>
      </c>
      <c r="G3369" t="s">
        <v>25</v>
      </c>
      <c r="H3369">
        <v>34</v>
      </c>
      <c r="I3369">
        <v>805</v>
      </c>
      <c r="J3369">
        <v>53</v>
      </c>
      <c r="K3369" t="s">
        <v>904</v>
      </c>
      <c r="L3369">
        <v>459</v>
      </c>
      <c r="M3369">
        <v>988</v>
      </c>
      <c r="N3369">
        <v>341</v>
      </c>
      <c r="O3369">
        <v>-63</v>
      </c>
      <c r="P3369">
        <v>126865</v>
      </c>
      <c r="Q3369">
        <v>164959</v>
      </c>
      <c r="R3369">
        <v>4</v>
      </c>
      <c r="S3369">
        <v>24930114</v>
      </c>
      <c r="U3369" t="str">
        <f>IFERROR(LEFT(spotify_top_songs_audio_features[[#This Row],[artist_names]],SEARCH(",",spotify_top_songs_audio_features[[#This Row],[artist_names]])-1),spotify_top_songs_audio_features[[#This Row],[artist_names]])</f>
        <v>Darlene Love</v>
      </c>
      <c r="V3369" t="str">
        <f>IFERROR(MID(spotify_top_songs_audio_features[[#This Row],[artist_names]],SEARCH(",",spotify_top_songs_audio_features[[#This Row],[artist_names]])+2,99),"")</f>
        <v/>
      </c>
      <c r="W3369" t="str">
        <f>spotify_top_songs_audio_features[[#This Row],[source]]</f>
        <v>Legacy Recordings</v>
      </c>
      <c r="X3369" s="1">
        <f>spotify_top_songs_audio_features[[#This Row],[streams]]</f>
        <v>24930114</v>
      </c>
      <c r="Y3369" t="str">
        <f>IF(Tabela2[[#This Row],[feat]]="","","Feat")</f>
        <v/>
      </c>
      <c r="Z3369" s="17" t="str">
        <f>CONCATENATE(INT(spotify_top_songs_audio_features[[#This Row],[duration_ms]]/(60*1000)),":",MOD(INT(spotify_top_songs_audio_features[[#This Row],[duration_ms]]/1000),60))</f>
        <v>2:44</v>
      </c>
      <c r="AA33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69" t="str">
        <f>spotify_top_songs_audio_features[[#This Row],[track_name]]</f>
        <v>Christmas (Baby Please Come Home)</v>
      </c>
    </row>
    <row r="3370" spans="1:28" x14ac:dyDescent="0.25">
      <c r="A3370" t="s">
        <v>17098</v>
      </c>
      <c r="B3370" t="s">
        <v>17099</v>
      </c>
      <c r="C3370" t="s">
        <v>17100</v>
      </c>
      <c r="D3370" t="s">
        <v>17101</v>
      </c>
      <c r="E3370" t="s">
        <v>31</v>
      </c>
      <c r="F3370" t="s">
        <v>24</v>
      </c>
      <c r="G3370" t="s">
        <v>25</v>
      </c>
      <c r="H3370">
        <v>614</v>
      </c>
      <c r="I3370">
        <v>937</v>
      </c>
      <c r="J3370">
        <v>115</v>
      </c>
      <c r="K3370" t="s">
        <v>1292</v>
      </c>
      <c r="L3370">
        <v>136</v>
      </c>
      <c r="M3370">
        <v>103</v>
      </c>
      <c r="N3370">
        <v>386</v>
      </c>
      <c r="O3370">
        <v>-7443</v>
      </c>
      <c r="P3370">
        <v>8498</v>
      </c>
      <c r="Q3370">
        <v>105176</v>
      </c>
      <c r="R3370">
        <v>5</v>
      </c>
      <c r="S3370">
        <v>24898410</v>
      </c>
      <c r="U3370" t="str">
        <f>IFERROR(LEFT(spotify_top_songs_audio_features[[#This Row],[artist_names]],SEARCH(",",spotify_top_songs_audio_features[[#This Row],[artist_names]])-1),spotify_top_songs_audio_features[[#This Row],[artist_names]])</f>
        <v>CORPSE</v>
      </c>
      <c r="V3370" t="str">
        <f>IFERROR(MID(spotify_top_songs_audio_features[[#This Row],[artist_names]],SEARCH(",",spotify_top_songs_audio_features[[#This Row],[artist_names]])+2,99),"")</f>
        <v>Savage Ga$p</v>
      </c>
      <c r="W3370" t="str">
        <f>spotify_top_songs_audio_features[[#This Row],[source]]</f>
        <v>CORPSE</v>
      </c>
      <c r="X3370" s="1">
        <f>spotify_top_songs_audio_features[[#This Row],[streams]]</f>
        <v>24898410</v>
      </c>
      <c r="Y3370" t="str">
        <f>IF(Tabela2[[#This Row],[feat]]="","","Feat")</f>
        <v>Feat</v>
      </c>
      <c r="Z3370" s="17" t="str">
        <f>CONCATENATE(INT(spotify_top_songs_audio_features[[#This Row],[duration_ms]]/(60*1000)),":",MOD(INT(spotify_top_songs_audio_features[[#This Row],[duration_ms]]/1000),60))</f>
        <v>1:45</v>
      </c>
      <c r="AA33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70" t="str">
        <f>spotify_top_songs_audio_features[[#This Row],[track_name]]</f>
        <v>E-GIRLS ARE RUINING MY LIFE!</v>
      </c>
    </row>
    <row r="3371" spans="1:28" x14ac:dyDescent="0.25">
      <c r="A3371" t="s">
        <v>16261</v>
      </c>
      <c r="B3371" t="s">
        <v>16262</v>
      </c>
      <c r="C3371" t="s">
        <v>16263</v>
      </c>
      <c r="D3371" t="s">
        <v>520</v>
      </c>
      <c r="E3371" t="s">
        <v>58</v>
      </c>
      <c r="F3371" t="s">
        <v>32</v>
      </c>
      <c r="G3371" t="s">
        <v>25</v>
      </c>
      <c r="H3371">
        <v>671</v>
      </c>
      <c r="I3371">
        <v>833</v>
      </c>
      <c r="J3371">
        <v>395</v>
      </c>
      <c r="K3371" t="s">
        <v>6897</v>
      </c>
      <c r="L3371">
        <v>0</v>
      </c>
      <c r="M3371">
        <v>726</v>
      </c>
      <c r="N3371">
        <v>702</v>
      </c>
      <c r="O3371">
        <v>-5152</v>
      </c>
      <c r="P3371">
        <v>79351</v>
      </c>
      <c r="Q3371">
        <v>233278</v>
      </c>
      <c r="R3371">
        <v>4</v>
      </c>
      <c r="S3371">
        <v>24895225</v>
      </c>
      <c r="U3371" t="str">
        <f>IFERROR(LEFT(spotify_top_songs_audio_features[[#This Row],[artist_names]],SEARCH(",",spotify_top_songs_audio_features[[#This Row],[artist_names]])-1),spotify_top_songs_audio_features[[#This Row],[artist_names]])</f>
        <v>Nipsey Hussle</v>
      </c>
      <c r="V3371" t="str">
        <f>IFERROR(MID(spotify_top_songs_audio_features[[#This Row],[artist_names]],SEARCH(",",spotify_top_songs_audio_features[[#This Row],[artist_names]])+2,99),"")</f>
        <v>Roddy Ricch, Hit-Boy</v>
      </c>
      <c r="W3371" t="str">
        <f>spotify_top_songs_audio_features[[#This Row],[source]]</f>
        <v>Atlantic Records</v>
      </c>
      <c r="X3371" s="1">
        <f>spotify_top_songs_audio_features[[#This Row],[streams]]</f>
        <v>24895225</v>
      </c>
      <c r="Y3371" t="str">
        <f>IF(Tabela2[[#This Row],[feat]]="","","Feat")</f>
        <v>Feat</v>
      </c>
      <c r="Z3371" s="17" t="str">
        <f>CONCATENATE(INT(spotify_top_songs_audio_features[[#This Row],[duration_ms]]/(60*1000)),":",MOD(INT(spotify_top_songs_audio_features[[#This Row],[duration_ms]]/1000),60))</f>
        <v>3:53</v>
      </c>
      <c r="AA33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371" t="str">
        <f>spotify_top_songs_audio_features[[#This Row],[track_name]]</f>
        <v>Racks in the Middle (feat. Roddy Ricch and Hit-Boy)</v>
      </c>
    </row>
    <row r="3372" spans="1:28" x14ac:dyDescent="0.25">
      <c r="A3372" t="s">
        <v>14853</v>
      </c>
      <c r="B3372" t="s">
        <v>624</v>
      </c>
      <c r="C3372" t="s">
        <v>14854</v>
      </c>
      <c r="D3372" t="s">
        <v>141</v>
      </c>
      <c r="E3372" t="s">
        <v>113</v>
      </c>
      <c r="F3372" t="s">
        <v>24</v>
      </c>
      <c r="G3372" t="s">
        <v>25</v>
      </c>
      <c r="H3372">
        <v>854</v>
      </c>
      <c r="I3372">
        <v>868</v>
      </c>
      <c r="J3372">
        <v>154</v>
      </c>
      <c r="K3372" t="s">
        <v>4818</v>
      </c>
      <c r="L3372">
        <v>204</v>
      </c>
      <c r="M3372">
        <v>152</v>
      </c>
      <c r="N3372">
        <v>631</v>
      </c>
      <c r="O3372">
        <v>-3455</v>
      </c>
      <c r="P3372">
        <v>11599</v>
      </c>
      <c r="Q3372">
        <v>192000</v>
      </c>
      <c r="R3372">
        <v>6</v>
      </c>
      <c r="S3372">
        <v>24883819</v>
      </c>
      <c r="U337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372" t="str">
        <f>IFERROR(MID(spotify_top_songs_audio_features[[#This Row],[artist_names]],SEARCH(",",spotify_top_songs_audio_features[[#This Row],[artist_names]])+2,99),"")</f>
        <v/>
      </c>
      <c r="W3372" t="str">
        <f>spotify_top_songs_audio_features[[#This Row],[source]]</f>
        <v>Rimas Entertainment LLC</v>
      </c>
      <c r="X3372" s="1">
        <f>spotify_top_songs_audio_features[[#This Row],[streams]]</f>
        <v>24883819</v>
      </c>
      <c r="Y3372" t="str">
        <f>IF(Tabela2[[#This Row],[feat]]="","","Feat")</f>
        <v/>
      </c>
      <c r="Z3372" s="17" t="str">
        <f>CONCATENATE(INT(spotify_top_songs_audio_features[[#This Row],[duration_ms]]/(60*1000)),":",MOD(INT(spotify_top_songs_audio_features[[#This Row],[duration_ms]]/1000),60))</f>
        <v>3:12</v>
      </c>
      <c r="AA33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372" t="str">
        <f>spotify_top_songs_audio_features[[#This Row],[track_name]]</f>
        <v>Chambea</v>
      </c>
    </row>
    <row r="3373" spans="1:28" x14ac:dyDescent="0.25">
      <c r="A3373" t="s">
        <v>14124</v>
      </c>
      <c r="B3373" t="s">
        <v>463</v>
      </c>
      <c r="C3373" t="s">
        <v>14125</v>
      </c>
      <c r="D3373" t="s">
        <v>385</v>
      </c>
      <c r="E3373" t="s">
        <v>113</v>
      </c>
      <c r="F3373" t="s">
        <v>24</v>
      </c>
      <c r="G3373" t="s">
        <v>25</v>
      </c>
      <c r="H3373">
        <v>706</v>
      </c>
      <c r="I3373">
        <v>557</v>
      </c>
      <c r="J3373">
        <v>813</v>
      </c>
      <c r="K3373" t="s">
        <v>3562</v>
      </c>
      <c r="L3373">
        <v>0</v>
      </c>
      <c r="M3373">
        <v>276</v>
      </c>
      <c r="N3373">
        <v>205</v>
      </c>
      <c r="O3373">
        <v>-58</v>
      </c>
      <c r="P3373">
        <v>13298</v>
      </c>
      <c r="Q3373">
        <v>248827</v>
      </c>
      <c r="R3373">
        <v>4</v>
      </c>
      <c r="S3373">
        <v>24876084</v>
      </c>
      <c r="U3373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373" t="str">
        <f>IFERROR(MID(spotify_top_songs_audio_features[[#This Row],[artist_names]],SEARCH(",",spotify_top_songs_audio_features[[#This Row],[artist_names]])+2,99),"")</f>
        <v/>
      </c>
      <c r="W3373" t="str">
        <f>spotify_top_songs_audio_features[[#This Row],[source]]</f>
        <v>Aftermath</v>
      </c>
      <c r="X3373" s="1">
        <f>spotify_top_songs_audio_features[[#This Row],[streams]]</f>
        <v>24876084</v>
      </c>
      <c r="Y3373" t="str">
        <f>IF(Tabela2[[#This Row],[feat]]="","","Feat")</f>
        <v/>
      </c>
      <c r="Z3373" s="17" t="str">
        <f>CONCATENATE(INT(spotify_top_songs_audio_features[[#This Row],[duration_ms]]/(60*1000)),":",MOD(INT(spotify_top_songs_audio_features[[#This Row],[duration_ms]]/1000),60))</f>
        <v>4:8</v>
      </c>
      <c r="AA33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373" t="str">
        <f>spotify_top_songs_audio_features[[#This Row],[track_name]]</f>
        <v>GOD.</v>
      </c>
    </row>
    <row r="3374" spans="1:28" x14ac:dyDescent="0.25">
      <c r="A3374" t="s">
        <v>11275</v>
      </c>
      <c r="B3374" t="s">
        <v>11276</v>
      </c>
      <c r="C3374" t="s">
        <v>11277</v>
      </c>
      <c r="D3374" t="s">
        <v>372</v>
      </c>
      <c r="E3374" t="s">
        <v>177</v>
      </c>
      <c r="F3374" t="s">
        <v>24</v>
      </c>
      <c r="G3374" t="s">
        <v>25</v>
      </c>
      <c r="H3374">
        <v>548</v>
      </c>
      <c r="I3374">
        <v>839</v>
      </c>
      <c r="J3374">
        <v>644</v>
      </c>
      <c r="K3374" t="s">
        <v>729</v>
      </c>
      <c r="L3374">
        <v>0</v>
      </c>
      <c r="M3374">
        <v>102</v>
      </c>
      <c r="N3374">
        <v>314</v>
      </c>
      <c r="O3374">
        <v>-2371</v>
      </c>
      <c r="P3374">
        <v>98932</v>
      </c>
      <c r="Q3374">
        <v>218296</v>
      </c>
      <c r="R3374">
        <v>5</v>
      </c>
      <c r="S3374">
        <v>24835125</v>
      </c>
      <c r="U3374" t="str">
        <f>IFERROR(LEFT(spotify_top_songs_audio_features[[#This Row],[artist_names]],SEARCH(",",spotify_top_songs_audio_features[[#This Row],[artist_names]])-1),spotify_top_songs_audio_features[[#This Row],[artist_names]])</f>
        <v>Gryffin</v>
      </c>
      <c r="V3374" t="str">
        <f>IFERROR(MID(spotify_top_songs_audio_features[[#This Row],[artist_names]],SEARCH(",",spotify_top_songs_audio_features[[#This Row],[artist_names]])+2,99),"")</f>
        <v>Elley Duhé</v>
      </c>
      <c r="W3374" t="str">
        <f>spotify_top_songs_audio_features[[#This Row],[source]]</f>
        <v>Darkroom</v>
      </c>
      <c r="X3374" s="1">
        <f>spotify_top_songs_audio_features[[#This Row],[streams]]</f>
        <v>24835125</v>
      </c>
      <c r="Y3374" t="str">
        <f>IF(Tabela2[[#This Row],[feat]]="","","Feat")</f>
        <v>Feat</v>
      </c>
      <c r="Z3374" s="17" t="str">
        <f>CONCATENATE(INT(spotify_top_songs_audio_features[[#This Row],[duration_ms]]/(60*1000)),":",MOD(INT(spotify_top_songs_audio_features[[#This Row],[duration_ms]]/1000),60))</f>
        <v>3:38</v>
      </c>
      <c r="AA33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374" t="str">
        <f>spotify_top_songs_audio_features[[#This Row],[track_name]]</f>
        <v>Tie Me Down (with Elley Duhé)</v>
      </c>
    </row>
    <row r="3375" spans="1:28" x14ac:dyDescent="0.25">
      <c r="A3375" t="s">
        <v>6499</v>
      </c>
      <c r="B3375" t="s">
        <v>6500</v>
      </c>
      <c r="C3375" t="s">
        <v>6501</v>
      </c>
      <c r="D3375" t="s">
        <v>903</v>
      </c>
      <c r="E3375" t="s">
        <v>86</v>
      </c>
      <c r="F3375" t="s">
        <v>32</v>
      </c>
      <c r="G3375" t="s">
        <v>25</v>
      </c>
      <c r="H3375">
        <v>787</v>
      </c>
      <c r="I3375">
        <v>531</v>
      </c>
      <c r="J3375">
        <v>101</v>
      </c>
      <c r="K3375" t="s">
        <v>3279</v>
      </c>
      <c r="L3375">
        <v>94</v>
      </c>
      <c r="M3375">
        <v>112</v>
      </c>
      <c r="N3375">
        <v>721</v>
      </c>
      <c r="O3375">
        <v>-10569</v>
      </c>
      <c r="P3375">
        <v>91996</v>
      </c>
      <c r="Q3375">
        <v>138533</v>
      </c>
      <c r="R3375">
        <v>4</v>
      </c>
      <c r="S3375">
        <v>24830530</v>
      </c>
      <c r="U3375" t="str">
        <f>IFERROR(LEFT(spotify_top_songs_audio_features[[#This Row],[artist_names]],SEARCH(",",spotify_top_songs_audio_features[[#This Row],[artist_names]])-1),spotify_top_songs_audio_features[[#This Row],[artist_names]])</f>
        <v>Pashanim</v>
      </c>
      <c r="V3375" t="str">
        <f>IFERROR(MID(spotify_top_songs_audio_features[[#This Row],[artist_names]],SEARCH(",",spotify_top_songs_audio_features[[#This Row],[artist_names]])+2,99),"")</f>
        <v/>
      </c>
      <c r="W3375" t="str">
        <f>spotify_top_songs_audio_features[[#This Row],[source]]</f>
        <v>Urban</v>
      </c>
      <c r="X3375" s="1">
        <f>spotify_top_songs_audio_features[[#This Row],[streams]]</f>
        <v>24830530</v>
      </c>
      <c r="Y3375" t="str">
        <f>IF(Tabela2[[#This Row],[feat]]="","","Feat")</f>
        <v/>
      </c>
      <c r="Z3375" s="17" t="str">
        <f>CONCATENATE(INT(spotify_top_songs_audio_features[[#This Row],[duration_ms]]/(60*1000)),":",MOD(INT(spotify_top_songs_audio_features[[#This Row],[duration_ms]]/1000),60))</f>
        <v>2:18</v>
      </c>
      <c r="AA33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75" t="str">
        <f>spotify_top_songs_audio_features[[#This Row],[track_name]]</f>
        <v>Sommergewitter</v>
      </c>
    </row>
    <row r="3376" spans="1:28" x14ac:dyDescent="0.25">
      <c r="A3376" t="s">
        <v>3522</v>
      </c>
      <c r="B3376" t="s">
        <v>1834</v>
      </c>
      <c r="C3376" t="s">
        <v>3523</v>
      </c>
      <c r="D3376" t="s">
        <v>2708</v>
      </c>
      <c r="E3376" t="s">
        <v>177</v>
      </c>
      <c r="F3376" t="s">
        <v>24</v>
      </c>
      <c r="G3376" t="s">
        <v>152</v>
      </c>
      <c r="H3376">
        <v>296</v>
      </c>
      <c r="I3376">
        <v>351</v>
      </c>
      <c r="J3376">
        <v>352</v>
      </c>
      <c r="K3376" t="s">
        <v>3524</v>
      </c>
      <c r="L3376">
        <v>1.45E-4</v>
      </c>
      <c r="M3376">
        <v>11</v>
      </c>
      <c r="N3376">
        <v>19</v>
      </c>
      <c r="O3376">
        <v>-9538</v>
      </c>
      <c r="P3376">
        <v>17706</v>
      </c>
      <c r="Q3376">
        <v>212720</v>
      </c>
      <c r="R3376">
        <v>5</v>
      </c>
      <c r="S3376">
        <v>24781219</v>
      </c>
      <c r="U3376" t="str">
        <f>IFERROR(LEFT(spotify_top_songs_audio_features[[#This Row],[artist_names]],SEARCH(",",spotify_top_songs_audio_features[[#This Row],[artist_names]])-1),spotify_top_songs_audio_features[[#This Row],[artist_names]])</f>
        <v>James Arthur</v>
      </c>
      <c r="V3376" t="str">
        <f>IFERROR(MID(spotify_top_songs_audio_features[[#This Row],[artist_names]],SEARCH(",",spotify_top_songs_audio_features[[#This Row],[artist_names]])+2,99),"")</f>
        <v/>
      </c>
      <c r="W3376" t="str">
        <f>spotify_top_songs_audio_features[[#This Row],[source]]</f>
        <v>Columbia Local</v>
      </c>
      <c r="X3376" s="1">
        <f>spotify_top_songs_audio_features[[#This Row],[streams]]</f>
        <v>24781219</v>
      </c>
      <c r="Y3376" t="str">
        <f>IF(Tabela2[[#This Row],[feat]]="","","Feat")</f>
        <v/>
      </c>
      <c r="Z3376" s="17" t="str">
        <f>CONCATENATE(INT(spotify_top_songs_audio_features[[#This Row],[duration_ms]]/(60*1000)),":",MOD(INT(spotify_top_songs_audio_features[[#This Row],[duration_ms]]/1000),60))</f>
        <v>3:32</v>
      </c>
      <c r="AA33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376" t="str">
        <f>spotify_top_songs_audio_features[[#This Row],[track_name]]</f>
        <v>Falling Like The Stars</v>
      </c>
    </row>
    <row r="3377" spans="1:28" x14ac:dyDescent="0.25">
      <c r="A3377" t="s">
        <v>9426</v>
      </c>
      <c r="B3377" t="s">
        <v>9427</v>
      </c>
      <c r="C3377" t="s">
        <v>9428</v>
      </c>
      <c r="D3377" t="s">
        <v>377</v>
      </c>
      <c r="E3377" t="s">
        <v>177</v>
      </c>
      <c r="F3377" t="s">
        <v>32</v>
      </c>
      <c r="G3377" t="s">
        <v>25</v>
      </c>
      <c r="H3377">
        <v>73</v>
      </c>
      <c r="I3377">
        <v>517</v>
      </c>
      <c r="J3377">
        <v>159</v>
      </c>
      <c r="K3377" t="s">
        <v>2503</v>
      </c>
      <c r="L3377">
        <v>0</v>
      </c>
      <c r="M3377">
        <v>979</v>
      </c>
      <c r="N3377">
        <v>362</v>
      </c>
      <c r="O3377">
        <v>-7079</v>
      </c>
      <c r="P3377">
        <v>129987</v>
      </c>
      <c r="Q3377">
        <v>162993</v>
      </c>
      <c r="R3377">
        <v>3</v>
      </c>
      <c r="S3377">
        <v>24766444</v>
      </c>
      <c r="U3377" t="str">
        <f>IFERROR(LEFT(spotify_top_songs_audio_features[[#This Row],[artist_names]],SEARCH(",",spotify_top_songs_audio_features[[#This Row],[artist_names]])-1),spotify_top_songs_audio_features[[#This Row],[artist_names]])</f>
        <v>Luan Pereira</v>
      </c>
      <c r="V3377" t="str">
        <f>IFERROR(MID(spotify_top_songs_audio_features[[#This Row],[artist_names]],SEARCH(",",spotify_top_songs_audio_features[[#This Row],[artist_names]])+2,99),"")</f>
        <v>Mc Daniel, MC Ryan SP</v>
      </c>
      <c r="W3377" t="str">
        <f>spotify_top_songs_audio_features[[#This Row],[source]]</f>
        <v>Som Livre</v>
      </c>
      <c r="X3377" s="1">
        <f>spotify_top_songs_audio_features[[#This Row],[streams]]</f>
        <v>24766444</v>
      </c>
      <c r="Y3377" t="str">
        <f>IF(Tabela2[[#This Row],[feat]]="","","Feat")</f>
        <v>Feat</v>
      </c>
      <c r="Z3377" s="17" t="str">
        <f>CONCATENATE(INT(spotify_top_songs_audio_features[[#This Row],[duration_ms]]/(60*1000)),":",MOD(INT(spotify_top_songs_audio_features[[#This Row],[duration_ms]]/1000),60))</f>
        <v>2:42</v>
      </c>
      <c r="AA33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377" t="str">
        <f>spotify_top_songs_audio_features[[#This Row],[track_name]]</f>
        <v>DENTRO DA HILUX</v>
      </c>
    </row>
    <row r="3378" spans="1:28" x14ac:dyDescent="0.25">
      <c r="A3378" t="s">
        <v>8214</v>
      </c>
      <c r="B3378" t="s">
        <v>120</v>
      </c>
      <c r="C3378" t="s">
        <v>8215</v>
      </c>
      <c r="D3378" t="s">
        <v>264</v>
      </c>
      <c r="E3378" t="s">
        <v>469</v>
      </c>
      <c r="F3378" t="s">
        <v>32</v>
      </c>
      <c r="G3378" t="s">
        <v>25</v>
      </c>
      <c r="H3378">
        <v>735</v>
      </c>
      <c r="I3378">
        <v>197</v>
      </c>
      <c r="J3378">
        <v>537</v>
      </c>
      <c r="K3378" t="s">
        <v>1978</v>
      </c>
      <c r="L3378">
        <v>276</v>
      </c>
      <c r="M3378">
        <v>296</v>
      </c>
      <c r="N3378">
        <v>383</v>
      </c>
      <c r="O3378">
        <v>-13378</v>
      </c>
      <c r="P3378">
        <v>147899</v>
      </c>
      <c r="Q3378">
        <v>129720</v>
      </c>
      <c r="R3378">
        <v>5</v>
      </c>
      <c r="S3378">
        <v>24760748</v>
      </c>
      <c r="U3378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3378" t="str">
        <f>IFERROR(MID(spotify_top_songs_audio_features[[#This Row],[artist_names]],SEARCH(",",spotify_top_songs_audio_features[[#This Row],[artist_names]])+2,99),"")</f>
        <v/>
      </c>
      <c r="W3378" t="str">
        <f>spotify_top_songs_audio_features[[#This Row],[source]]</f>
        <v>Bad Vibes Forever / EMPIRE</v>
      </c>
      <c r="X3378" s="1">
        <f>spotify_top_songs_audio_features[[#This Row],[streams]]</f>
        <v>24760748</v>
      </c>
      <c r="Y3378" t="str">
        <f>IF(Tabela2[[#This Row],[feat]]="","","Feat")</f>
        <v/>
      </c>
      <c r="Z3378" s="17" t="str">
        <f>CONCATENATE(INT(spotify_top_songs_audio_features[[#This Row],[duration_ms]]/(60*1000)),":",MOD(INT(spotify_top_songs_audio_features[[#This Row],[duration_ms]]/1000),60))</f>
        <v>2:9</v>
      </c>
      <c r="AA33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378" t="str">
        <f>spotify_top_songs_audio_features[[#This Row],[track_name]]</f>
        <v>Carry On</v>
      </c>
    </row>
    <row r="3379" spans="1:28" x14ac:dyDescent="0.25">
      <c r="A3379" t="s">
        <v>17289</v>
      </c>
      <c r="B3379" t="s">
        <v>10787</v>
      </c>
      <c r="C3379" t="s">
        <v>10788</v>
      </c>
      <c r="D3379" t="s">
        <v>1211</v>
      </c>
      <c r="E3379" t="s">
        <v>142</v>
      </c>
      <c r="F3379" t="s">
        <v>24</v>
      </c>
      <c r="G3379" t="s">
        <v>25</v>
      </c>
      <c r="H3379">
        <v>66</v>
      </c>
      <c r="I3379">
        <v>76</v>
      </c>
      <c r="J3379">
        <v>787</v>
      </c>
      <c r="K3379" t="s">
        <v>2004</v>
      </c>
      <c r="L3379">
        <v>0</v>
      </c>
      <c r="M3379">
        <v>632</v>
      </c>
      <c r="N3379">
        <v>394</v>
      </c>
      <c r="O3379">
        <v>-5726</v>
      </c>
      <c r="P3379">
        <v>127984</v>
      </c>
      <c r="Q3379">
        <v>180129</v>
      </c>
      <c r="R3379">
        <v>6</v>
      </c>
      <c r="S3379">
        <v>24757714</v>
      </c>
      <c r="U3379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379" t="str">
        <f>IFERROR(MID(spotify_top_songs_audio_features[[#This Row],[artist_names]],SEARCH(",",spotify_top_songs_audio_features[[#This Row],[artist_names]])+2,99),"")</f>
        <v>Trippie Redd</v>
      </c>
      <c r="W3379" t="str">
        <f>spotify_top_songs_audio_features[[#This Row],[source]]</f>
        <v>Grade A Productions/Interscope Records</v>
      </c>
      <c r="X3379" s="1">
        <f>spotify_top_songs_audio_features[[#This Row],[streams]]</f>
        <v>24757714</v>
      </c>
      <c r="Y3379" t="str">
        <f>IF(Tabela2[[#This Row],[feat]]="","","Feat")</f>
        <v>Feat</v>
      </c>
      <c r="Z3379" s="17" t="str">
        <f>CONCATENATE(INT(spotify_top_songs_audio_features[[#This Row],[duration_ms]]/(60*1000)),":",MOD(INT(spotify_top_songs_audio_features[[#This Row],[duration_ms]]/1000),60))</f>
        <v>3:0</v>
      </c>
      <c r="AA33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379" t="str">
        <f>spotify_top_songs_audio_features[[#This Row],[track_name]]</f>
        <v>Tell Me U Luv Me (with Trippie Redd)</v>
      </c>
    </row>
    <row r="3380" spans="1:28" x14ac:dyDescent="0.25">
      <c r="A3380" t="s">
        <v>4054</v>
      </c>
      <c r="B3380" t="s">
        <v>4055</v>
      </c>
      <c r="C3380" t="s">
        <v>4056</v>
      </c>
      <c r="D3380" t="s">
        <v>282</v>
      </c>
      <c r="E3380" t="s">
        <v>70</v>
      </c>
      <c r="F3380" t="s">
        <v>24</v>
      </c>
      <c r="G3380" t="s">
        <v>25</v>
      </c>
      <c r="H3380">
        <v>605</v>
      </c>
      <c r="I3380">
        <v>664</v>
      </c>
      <c r="J3380">
        <v>316</v>
      </c>
      <c r="K3380" t="s">
        <v>4057</v>
      </c>
      <c r="L3380">
        <v>3.0000000000000001E-6</v>
      </c>
      <c r="M3380">
        <v>204</v>
      </c>
      <c r="N3380">
        <v>164</v>
      </c>
      <c r="O3380">
        <v>-7162</v>
      </c>
      <c r="P3380">
        <v>103997</v>
      </c>
      <c r="Q3380">
        <v>176417</v>
      </c>
      <c r="R3380">
        <v>3</v>
      </c>
      <c r="S3380">
        <v>24719858</v>
      </c>
      <c r="U3380" t="str">
        <f>IFERROR(LEFT(spotify_top_songs_audio_features[[#This Row],[artist_names]],SEARCH(",",spotify_top_songs_audio_features[[#This Row],[artist_names]])-1),spotify_top_songs_audio_features[[#This Row],[artist_names]])</f>
        <v>Mark Ronson</v>
      </c>
      <c r="V3380" t="str">
        <f>IFERROR(MID(spotify_top_songs_audio_features[[#This Row],[artist_names]],SEARCH(",",spotify_top_songs_audio_features[[#This Row],[artist_names]])+2,99),"")</f>
        <v>Camila Cabello</v>
      </c>
      <c r="W3380" t="str">
        <f>spotify_top_songs_audio_features[[#This Row],[source]]</f>
        <v>Columbia</v>
      </c>
      <c r="X3380" s="1">
        <f>spotify_top_songs_audio_features[[#This Row],[streams]]</f>
        <v>24719858</v>
      </c>
      <c r="Y3380" t="str">
        <f>IF(Tabela2[[#This Row],[feat]]="","","Feat")</f>
        <v>Feat</v>
      </c>
      <c r="Z3380" s="17" t="str">
        <f>CONCATENATE(INT(spotify_top_songs_audio_features[[#This Row],[duration_ms]]/(60*1000)),":",MOD(INT(spotify_top_songs_audio_features[[#This Row],[duration_ms]]/1000),60))</f>
        <v>2:56</v>
      </c>
      <c r="AA33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80" t="str">
        <f>spotify_top_songs_audio_features[[#This Row],[track_name]]</f>
        <v>Find U Again (feat. Camila Cabello)</v>
      </c>
    </row>
    <row r="3381" spans="1:28" x14ac:dyDescent="0.25">
      <c r="A3381" t="s">
        <v>12858</v>
      </c>
      <c r="B3381" t="s">
        <v>284</v>
      </c>
      <c r="C3381" t="s">
        <v>12859</v>
      </c>
      <c r="D3381" t="s">
        <v>1092</v>
      </c>
      <c r="E3381" t="s">
        <v>113</v>
      </c>
      <c r="F3381" t="s">
        <v>32</v>
      </c>
      <c r="G3381" t="s">
        <v>25</v>
      </c>
      <c r="H3381">
        <v>807</v>
      </c>
      <c r="I3381">
        <v>321</v>
      </c>
      <c r="J3381">
        <v>571</v>
      </c>
      <c r="K3381" t="s">
        <v>3279</v>
      </c>
      <c r="L3381">
        <v>289</v>
      </c>
      <c r="M3381">
        <v>1</v>
      </c>
      <c r="N3381">
        <v>305</v>
      </c>
      <c r="O3381">
        <v>-8147</v>
      </c>
      <c r="P3381">
        <v>94994</v>
      </c>
      <c r="Q3381">
        <v>182080</v>
      </c>
      <c r="R3381">
        <v>3</v>
      </c>
      <c r="S3381">
        <v>24703760</v>
      </c>
      <c r="U3381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381" t="str">
        <f>IFERROR(MID(spotify_top_songs_audio_features[[#This Row],[artist_names]],SEARCH(",",spotify_top_songs_audio_features[[#This Row],[artist_names]])+2,99),"")</f>
        <v/>
      </c>
      <c r="W3381" t="str">
        <f>spotify_top_songs_audio_features[[#This Row],[source]]</f>
        <v>Cash Money/Drake LP6</v>
      </c>
      <c r="X3381" s="1">
        <f>spotify_top_songs_audio_features[[#This Row],[streams]]</f>
        <v>24703760</v>
      </c>
      <c r="Y3381" t="str">
        <f>IF(Tabela2[[#This Row],[feat]]="","","Feat")</f>
        <v/>
      </c>
      <c r="Z3381" s="17" t="str">
        <f>CONCATENATE(INT(spotify_top_songs_audio_features[[#This Row],[duration_ms]]/(60*1000)),":",MOD(INT(spotify_top_songs_audio_features[[#This Row],[duration_ms]]/1000),60))</f>
        <v>3:2</v>
      </c>
      <c r="AA33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381" t="str">
        <f>spotify_top_songs_audio_features[[#This Row],[track_name]]</f>
        <v>Finesse</v>
      </c>
    </row>
    <row r="3382" spans="1:28" x14ac:dyDescent="0.25">
      <c r="A3382" t="s">
        <v>17564</v>
      </c>
      <c r="B3382" t="s">
        <v>1257</v>
      </c>
      <c r="C3382" t="s">
        <v>17565</v>
      </c>
      <c r="D3382" t="s">
        <v>1259</v>
      </c>
      <c r="E3382" t="s">
        <v>102</v>
      </c>
      <c r="F3382" t="s">
        <v>24</v>
      </c>
      <c r="G3382" t="s">
        <v>25</v>
      </c>
      <c r="H3382">
        <v>804</v>
      </c>
      <c r="I3382">
        <v>633</v>
      </c>
      <c r="J3382">
        <v>612</v>
      </c>
      <c r="K3382" t="s">
        <v>3120</v>
      </c>
      <c r="L3382">
        <v>119</v>
      </c>
      <c r="M3382">
        <v>102</v>
      </c>
      <c r="N3382">
        <v>67</v>
      </c>
      <c r="O3382">
        <v>-6186</v>
      </c>
      <c r="P3382">
        <v>115002</v>
      </c>
      <c r="Q3382">
        <v>163946</v>
      </c>
      <c r="R3382">
        <v>3</v>
      </c>
      <c r="S3382">
        <v>24678365</v>
      </c>
      <c r="U3382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3382" t="str">
        <f>IFERROR(MID(spotify_top_songs_audio_features[[#This Row],[artist_names]],SEARCH(",",spotify_top_songs_audio_features[[#This Row],[artist_names]])+2,99),"")</f>
        <v/>
      </c>
      <c r="W3382" t="str">
        <f>spotify_top_songs_audio_features[[#This Row],[source]]</f>
        <v>YG Entertainment/Interscope Records</v>
      </c>
      <c r="X3382" s="1">
        <f>spotify_top_songs_audio_features[[#This Row],[streams]]</f>
        <v>24678365</v>
      </c>
      <c r="Y3382" t="str">
        <f>IF(Tabela2[[#This Row],[feat]]="","","Feat")</f>
        <v/>
      </c>
      <c r="Z3382" s="17" t="str">
        <f>CONCATENATE(INT(spotify_top_songs_audio_features[[#This Row],[duration_ms]]/(60*1000)),":",MOD(INT(spotify_top_songs_audio_features[[#This Row],[duration_ms]]/1000),60))</f>
        <v>2:43</v>
      </c>
      <c r="AA33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382" t="str">
        <f>spotify_top_songs_audio_features[[#This Row],[track_name]]</f>
        <v>Crazy Over You</v>
      </c>
    </row>
    <row r="3383" spans="1:28" x14ac:dyDescent="0.25">
      <c r="A3383" t="s">
        <v>16411</v>
      </c>
      <c r="B3383" t="s">
        <v>1598</v>
      </c>
      <c r="C3383" t="s">
        <v>16412</v>
      </c>
      <c r="D3383" t="s">
        <v>1600</v>
      </c>
      <c r="E3383" t="s">
        <v>23</v>
      </c>
      <c r="F3383" t="s">
        <v>24</v>
      </c>
      <c r="G3383" t="s">
        <v>25</v>
      </c>
      <c r="H3383">
        <v>595</v>
      </c>
      <c r="I3383">
        <v>656</v>
      </c>
      <c r="J3383">
        <v>247</v>
      </c>
      <c r="K3383" t="s">
        <v>2294</v>
      </c>
      <c r="L3383">
        <v>0</v>
      </c>
      <c r="M3383">
        <v>47</v>
      </c>
      <c r="N3383">
        <v>416</v>
      </c>
      <c r="O3383">
        <v>-7868</v>
      </c>
      <c r="P3383">
        <v>99811</v>
      </c>
      <c r="Q3383">
        <v>242400</v>
      </c>
      <c r="R3383">
        <v>2</v>
      </c>
      <c r="S3383">
        <v>24654817</v>
      </c>
      <c r="U3383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383" t="str">
        <f>IFERROR(MID(spotify_top_songs_audio_features[[#This Row],[artist_names]],SEARCH(",",spotify_top_songs_audio_features[[#This Row],[artist_names]])+2,99),"")</f>
        <v/>
      </c>
      <c r="W3383" t="str">
        <f>spotify_top_songs_audio_features[[#This Row],[source]]</f>
        <v>Rock The World/IDJ/Kanye LP7</v>
      </c>
      <c r="X3383" s="1">
        <f>spotify_top_songs_audio_features[[#This Row],[streams]]</f>
        <v>24654817</v>
      </c>
      <c r="Y3383" t="str">
        <f>IF(Tabela2[[#This Row],[feat]]="","","Feat")</f>
        <v/>
      </c>
      <c r="Z3383" s="17" t="str">
        <f>CONCATENATE(INT(spotify_top_songs_audio_features[[#This Row],[duration_ms]]/(60*1000)),":",MOD(INT(spotify_top_songs_audio_features[[#This Row],[duration_ms]]/1000),60))</f>
        <v>4:2</v>
      </c>
      <c r="AA33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383" t="str">
        <f>spotify_top_songs_audio_features[[#This Row],[track_name]]</f>
        <v>Believe What I Say</v>
      </c>
    </row>
    <row r="3384" spans="1:28" x14ac:dyDescent="0.25">
      <c r="A3384" t="s">
        <v>3595</v>
      </c>
      <c r="B3384" t="s">
        <v>3596</v>
      </c>
      <c r="C3384" t="s">
        <v>3597</v>
      </c>
      <c r="D3384" t="s">
        <v>3598</v>
      </c>
      <c r="E3384" t="s">
        <v>58</v>
      </c>
      <c r="F3384" t="s">
        <v>24</v>
      </c>
      <c r="G3384" t="s">
        <v>25</v>
      </c>
      <c r="H3384">
        <v>437</v>
      </c>
      <c r="I3384">
        <v>384</v>
      </c>
      <c r="J3384">
        <v>42</v>
      </c>
      <c r="K3384" t="s">
        <v>3599</v>
      </c>
      <c r="L3384">
        <v>2.33E-3</v>
      </c>
      <c r="M3384">
        <v>121</v>
      </c>
      <c r="N3384">
        <v>181</v>
      </c>
      <c r="O3384">
        <v>-8384</v>
      </c>
      <c r="P3384">
        <v>139009</v>
      </c>
      <c r="Q3384">
        <v>209947</v>
      </c>
      <c r="R3384">
        <v>4</v>
      </c>
      <c r="S3384">
        <v>24637013</v>
      </c>
      <c r="U3384" t="str">
        <f>IFERROR(LEFT(spotify_top_songs_audio_features[[#This Row],[artist_names]],SEARCH(",",spotify_top_songs_audio_features[[#This Row],[artist_names]])-1),spotify_top_songs_audio_features[[#This Row],[artist_names]])</f>
        <v>V</v>
      </c>
      <c r="V3384" t="str">
        <f>IFERROR(MID(spotify_top_songs_audio_features[[#This Row],[artist_names]],SEARCH(",",spotify_top_songs_audio_features[[#This Row],[artist_names]])+2,99),"")</f>
        <v/>
      </c>
      <c r="W3384" t="str">
        <f>spotify_top_songs_audio_features[[#This Row],[source]]</f>
        <v>MOST CONTENTS</v>
      </c>
      <c r="X3384" s="1">
        <f>spotify_top_songs_audio_features[[#This Row],[streams]]</f>
        <v>24637013</v>
      </c>
      <c r="Y3384" t="str">
        <f>IF(Tabela2[[#This Row],[feat]]="","","Feat")</f>
        <v/>
      </c>
      <c r="Z3384" s="17" t="str">
        <f>CONCATENATE(INT(spotify_top_songs_audio_features[[#This Row],[duration_ms]]/(60*1000)),":",MOD(INT(spotify_top_songs_audio_features[[#This Row],[duration_ms]]/1000),60))</f>
        <v>3:29</v>
      </c>
      <c r="AA33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384" t="str">
        <f>spotify_top_songs_audio_features[[#This Row],[track_name]]</f>
        <v>Christmas Tree</v>
      </c>
    </row>
    <row r="3385" spans="1:28" x14ac:dyDescent="0.25">
      <c r="A3385" t="s">
        <v>11415</v>
      </c>
      <c r="B3385" t="s">
        <v>11416</v>
      </c>
      <c r="C3385" t="s">
        <v>11417</v>
      </c>
      <c r="D3385" t="s">
        <v>1128</v>
      </c>
      <c r="E3385" t="s">
        <v>31</v>
      </c>
      <c r="F3385" t="s">
        <v>32</v>
      </c>
      <c r="G3385" t="s">
        <v>25</v>
      </c>
      <c r="H3385">
        <v>647</v>
      </c>
      <c r="I3385">
        <v>795</v>
      </c>
      <c r="J3385">
        <v>372</v>
      </c>
      <c r="K3385" t="s">
        <v>1801</v>
      </c>
      <c r="L3385">
        <v>0</v>
      </c>
      <c r="M3385">
        <v>188</v>
      </c>
      <c r="N3385">
        <v>409</v>
      </c>
      <c r="O3385">
        <v>-3548</v>
      </c>
      <c r="P3385">
        <v>127992</v>
      </c>
      <c r="Q3385">
        <v>192402</v>
      </c>
      <c r="R3385">
        <v>5</v>
      </c>
      <c r="S3385">
        <v>24597139</v>
      </c>
      <c r="U3385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3385" t="str">
        <f>IFERROR(MID(spotify_top_songs_audio_features[[#This Row],[artist_names]],SEARCH(",",spotify_top_songs_audio_features[[#This Row],[artist_names]])+2,99),"")</f>
        <v>Brooks, Loote</v>
      </c>
      <c r="W3385" t="str">
        <f>spotify_top_songs_audio_features[[#This Row],[source]]</f>
        <v>Parlophone (France)</v>
      </c>
      <c r="X3385" s="1">
        <f>spotify_top_songs_audio_features[[#This Row],[streams]]</f>
        <v>24597139</v>
      </c>
      <c r="Y3385" t="str">
        <f>IF(Tabela2[[#This Row],[feat]]="","","Feat")</f>
        <v>Feat</v>
      </c>
      <c r="Z3385" s="17" t="str">
        <f>CONCATENATE(INT(spotify_top_songs_audio_features[[#This Row],[duration_ms]]/(60*1000)),":",MOD(INT(spotify_top_songs_audio_features[[#This Row],[duration_ms]]/1000),60))</f>
        <v>3:12</v>
      </c>
      <c r="AA33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85" t="str">
        <f>spotify_top_songs_audio_features[[#This Row],[track_name]]</f>
        <v>Better When You're Gone</v>
      </c>
    </row>
    <row r="3386" spans="1:28" x14ac:dyDescent="0.25">
      <c r="A3386" t="s">
        <v>11752</v>
      </c>
      <c r="B3386" t="s">
        <v>116</v>
      </c>
      <c r="C3386" t="s">
        <v>9307</v>
      </c>
      <c r="D3386" t="s">
        <v>48</v>
      </c>
      <c r="E3386" t="s">
        <v>86</v>
      </c>
      <c r="F3386" t="s">
        <v>32</v>
      </c>
      <c r="G3386" t="s">
        <v>25</v>
      </c>
      <c r="H3386">
        <v>719</v>
      </c>
      <c r="I3386">
        <v>538</v>
      </c>
      <c r="J3386">
        <v>28</v>
      </c>
      <c r="K3386" t="s">
        <v>752</v>
      </c>
      <c r="L3386">
        <v>0</v>
      </c>
      <c r="M3386">
        <v>135</v>
      </c>
      <c r="N3386">
        <v>803</v>
      </c>
      <c r="O3386">
        <v>-6897</v>
      </c>
      <c r="P3386">
        <v>204132</v>
      </c>
      <c r="Q3386">
        <v>117013</v>
      </c>
      <c r="R3386">
        <v>14</v>
      </c>
      <c r="S3386">
        <v>24560442</v>
      </c>
      <c r="U3386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3386" t="str">
        <f>IFERROR(MID(spotify_top_songs_audio_features[[#This Row],[artist_names]],SEARCH(",",spotify_top_songs_audio_features[[#This Row],[artist_names]])+2,99),"")</f>
        <v/>
      </c>
      <c r="W3386" t="str">
        <f>spotify_top_songs_audio_features[[#This Row],[source]]</f>
        <v>Republic Records</v>
      </c>
      <c r="X3386" s="1">
        <f>spotify_top_songs_audio_features[[#This Row],[streams]]</f>
        <v>24560442</v>
      </c>
      <c r="Y3386" t="str">
        <f>IF(Tabela2[[#This Row],[feat]]="","","Feat")</f>
        <v/>
      </c>
      <c r="Z3386" s="17" t="str">
        <f>CONCATENATE(INT(spotify_top_songs_audio_features[[#This Row],[duration_ms]]/(60*1000)),":",MOD(INT(spotify_top_songs_audio_features[[#This Row],[duration_ms]]/1000),60))</f>
        <v>1:57</v>
      </c>
      <c r="AA33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86" t="str">
        <f>spotify_top_songs_audio_features[[#This Row],[track_name]]</f>
        <v>Love Me</v>
      </c>
    </row>
    <row r="3387" spans="1:28" x14ac:dyDescent="0.25">
      <c r="A3387" t="s">
        <v>11366</v>
      </c>
      <c r="B3387" t="s">
        <v>352</v>
      </c>
      <c r="C3387" t="s">
        <v>11367</v>
      </c>
      <c r="D3387" t="s">
        <v>3309</v>
      </c>
      <c r="E3387" t="s">
        <v>113</v>
      </c>
      <c r="F3387" t="s">
        <v>32</v>
      </c>
      <c r="G3387" t="s">
        <v>25</v>
      </c>
      <c r="H3387">
        <v>607</v>
      </c>
      <c r="I3387">
        <v>609</v>
      </c>
      <c r="J3387">
        <v>291</v>
      </c>
      <c r="K3387" t="s">
        <v>3376</v>
      </c>
      <c r="L3387">
        <v>1.6000000000000001E-4</v>
      </c>
      <c r="M3387">
        <v>111</v>
      </c>
      <c r="N3387">
        <v>556</v>
      </c>
      <c r="O3387">
        <v>-5978</v>
      </c>
      <c r="P3387">
        <v>74946</v>
      </c>
      <c r="Q3387">
        <v>185610</v>
      </c>
      <c r="R3387">
        <v>3</v>
      </c>
      <c r="S3387">
        <v>24525276</v>
      </c>
      <c r="U3387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387" t="str">
        <f>IFERROR(MID(spotify_top_songs_audio_features[[#This Row],[artist_names]],SEARCH(",",spotify_top_songs_audio_features[[#This Row],[artist_names]])+2,99),"")</f>
        <v/>
      </c>
      <c r="W3387" t="str">
        <f>spotify_top_songs_audio_features[[#This Row],[source]]</f>
        <v>Cactus Jack / Epic</v>
      </c>
      <c r="X3387" s="1">
        <f>spotify_top_songs_audio_features[[#This Row],[streams]]</f>
        <v>24525276</v>
      </c>
      <c r="Y3387" t="str">
        <f>IF(Tabela2[[#This Row],[feat]]="","","Feat")</f>
        <v/>
      </c>
      <c r="Z3387" s="17" t="str">
        <f>CONCATENATE(INT(spotify_top_songs_audio_features[[#This Row],[duration_ms]]/(60*1000)),":",MOD(INT(spotify_top_songs_audio_features[[#This Row],[duration_ms]]/1000),60))</f>
        <v>3:5</v>
      </c>
      <c r="AA33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387" t="str">
        <f>spotify_top_songs_audio_features[[#This Row],[track_name]]</f>
        <v>R.I.P. SCREW</v>
      </c>
    </row>
    <row r="3388" spans="1:28" x14ac:dyDescent="0.25">
      <c r="A3388" t="s">
        <v>12957</v>
      </c>
      <c r="B3388" t="s">
        <v>12958</v>
      </c>
      <c r="C3388" t="s">
        <v>12959</v>
      </c>
      <c r="D3388" t="s">
        <v>48</v>
      </c>
      <c r="E3388" t="s">
        <v>31</v>
      </c>
      <c r="F3388" t="s">
        <v>24</v>
      </c>
      <c r="G3388" t="s">
        <v>25</v>
      </c>
      <c r="H3388">
        <v>619</v>
      </c>
      <c r="I3388">
        <v>589</v>
      </c>
      <c r="J3388">
        <v>124</v>
      </c>
      <c r="K3388" t="s">
        <v>1923</v>
      </c>
      <c r="L3388">
        <v>392</v>
      </c>
      <c r="M3388">
        <v>378</v>
      </c>
      <c r="N3388">
        <v>158</v>
      </c>
      <c r="O3388">
        <v>-6531</v>
      </c>
      <c r="P3388">
        <v>143896</v>
      </c>
      <c r="Q3388">
        <v>174960</v>
      </c>
      <c r="R3388">
        <v>3</v>
      </c>
      <c r="S3388">
        <v>24498722</v>
      </c>
      <c r="U3388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3388" t="str">
        <f>IFERROR(MID(spotify_top_songs_audio_features[[#This Row],[artist_names]],SEARCH(",",spotify_top_songs_audio_features[[#This Row],[artist_names]])+2,99),"")</f>
        <v>Skepta, Pop Smoke</v>
      </c>
      <c r="W3388" t="str">
        <f>spotify_top_songs_audio_features[[#This Row],[source]]</f>
        <v>Republic Records</v>
      </c>
      <c r="X3388" s="1">
        <f>spotify_top_songs_audio_features[[#This Row],[streams]]</f>
        <v>24498722</v>
      </c>
      <c r="Y3388" t="str">
        <f>IF(Tabela2[[#This Row],[feat]]="","","Feat")</f>
        <v>Feat</v>
      </c>
      <c r="Z3388" s="17" t="str">
        <f>CONCATENATE(INT(spotify_top_songs_audio_features[[#This Row],[duration_ms]]/(60*1000)),":",MOD(INT(spotify_top_songs_audio_features[[#This Row],[duration_ms]]/1000),60))</f>
        <v>2:54</v>
      </c>
      <c r="AA33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88" t="str">
        <f>spotify_top_songs_audio_features[[#This Row],[track_name]]</f>
        <v>Show Out (with Skepta &amp; Pop Smoke)</v>
      </c>
    </row>
    <row r="3389" spans="1:28" x14ac:dyDescent="0.25">
      <c r="A3389" t="s">
        <v>11811</v>
      </c>
      <c r="B3389" t="s">
        <v>762</v>
      </c>
      <c r="C3389" t="s">
        <v>11812</v>
      </c>
      <c r="D3389" t="s">
        <v>282</v>
      </c>
      <c r="E3389" t="s">
        <v>70</v>
      </c>
      <c r="F3389" t="s">
        <v>32</v>
      </c>
      <c r="G3389" t="s">
        <v>25</v>
      </c>
      <c r="H3389">
        <v>826</v>
      </c>
      <c r="I3389">
        <v>579</v>
      </c>
      <c r="J3389">
        <v>801</v>
      </c>
      <c r="K3389" t="s">
        <v>11813</v>
      </c>
      <c r="L3389">
        <v>0</v>
      </c>
      <c r="M3389">
        <v>129</v>
      </c>
      <c r="N3389">
        <v>431</v>
      </c>
      <c r="O3389">
        <v>-8241</v>
      </c>
      <c r="P3389">
        <v>121075</v>
      </c>
      <c r="Q3389">
        <v>212013</v>
      </c>
      <c r="R3389">
        <v>3</v>
      </c>
      <c r="S3389">
        <v>24487438</v>
      </c>
      <c r="U3389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3389" t="str">
        <f>IFERROR(MID(spotify_top_songs_audio_features[[#This Row],[artist_names]],SEARCH(",",spotify_top_songs_audio_features[[#This Row],[artist_names]])+2,99),"")</f>
        <v>The Creator</v>
      </c>
      <c r="W3389" t="str">
        <f>spotify_top_songs_audio_features[[#This Row],[source]]</f>
        <v>Columbia</v>
      </c>
      <c r="X3389" s="1">
        <f>spotify_top_songs_audio_features[[#This Row],[streams]]</f>
        <v>24487438</v>
      </c>
      <c r="Y3389" t="str">
        <f>IF(Tabela2[[#This Row],[feat]]="","","Feat")</f>
        <v>Feat</v>
      </c>
      <c r="Z3389" s="17" t="str">
        <f>CONCATENATE(INT(spotify_top_songs_audio_features[[#This Row],[duration_ms]]/(60*1000)),":",MOD(INT(spotify_top_songs_audio_features[[#This Row],[duration_ms]]/1000),60))</f>
        <v>3:32</v>
      </c>
      <c r="AA33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89" t="str">
        <f>spotify_top_songs_audio_features[[#This Row],[track_name]]</f>
        <v>I THINK</v>
      </c>
    </row>
    <row r="3390" spans="1:28" x14ac:dyDescent="0.25">
      <c r="A3390" t="s">
        <v>9295</v>
      </c>
      <c r="B3390" t="s">
        <v>2680</v>
      </c>
      <c r="C3390" t="s">
        <v>9296</v>
      </c>
      <c r="D3390" t="s">
        <v>2682</v>
      </c>
      <c r="E3390" t="s">
        <v>102</v>
      </c>
      <c r="F3390" t="s">
        <v>24</v>
      </c>
      <c r="G3390" t="s">
        <v>25</v>
      </c>
      <c r="H3390">
        <v>509</v>
      </c>
      <c r="I3390">
        <v>228</v>
      </c>
      <c r="J3390">
        <v>332</v>
      </c>
      <c r="K3390" t="s">
        <v>2882</v>
      </c>
      <c r="L3390">
        <v>0</v>
      </c>
      <c r="M3390">
        <v>104</v>
      </c>
      <c r="N3390">
        <v>586</v>
      </c>
      <c r="O3390">
        <v>-868</v>
      </c>
      <c r="P3390">
        <v>90674</v>
      </c>
      <c r="Q3390">
        <v>156468</v>
      </c>
      <c r="R3390">
        <v>3</v>
      </c>
      <c r="S3390">
        <v>24450148</v>
      </c>
      <c r="U3390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3390" t="str">
        <f>IFERROR(MID(spotify_top_songs_audio_features[[#This Row],[artist_names]],SEARCH(",",spotify_top_songs_audio_features[[#This Row],[artist_names]])+2,99),"")</f>
        <v/>
      </c>
      <c r="W3390" t="str">
        <f>spotify_top_songs_audio_features[[#This Row],[source]]</f>
        <v>RBMG/Def Jam</v>
      </c>
      <c r="X3390" s="1">
        <f>spotify_top_songs_audio_features[[#This Row],[streams]]</f>
        <v>24450148</v>
      </c>
      <c r="Y3390" t="str">
        <f>IF(Tabela2[[#This Row],[feat]]="","","Feat")</f>
        <v/>
      </c>
      <c r="Z3390" s="17" t="str">
        <f>CONCATENATE(INT(spotify_top_songs_audio_features[[#This Row],[duration_ms]]/(60*1000)),":",MOD(INT(spotify_top_songs_audio_features[[#This Row],[duration_ms]]/1000),60))</f>
        <v>2:36</v>
      </c>
      <c r="AA33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390" t="str">
        <f>spotify_top_songs_audio_features[[#This Row],[track_name]]</f>
        <v>Off My Face</v>
      </c>
    </row>
    <row r="3391" spans="1:28" x14ac:dyDescent="0.25">
      <c r="A3391" t="s">
        <v>2121</v>
      </c>
      <c r="B3391" t="s">
        <v>558</v>
      </c>
      <c r="C3391" t="s">
        <v>2122</v>
      </c>
      <c r="D3391" t="s">
        <v>1495</v>
      </c>
      <c r="E3391" t="s">
        <v>31</v>
      </c>
      <c r="F3391" t="s">
        <v>24</v>
      </c>
      <c r="G3391" t="s">
        <v>152</v>
      </c>
      <c r="H3391">
        <v>691</v>
      </c>
      <c r="I3391">
        <v>487</v>
      </c>
      <c r="J3391">
        <v>268</v>
      </c>
      <c r="K3391" t="s">
        <v>2123</v>
      </c>
      <c r="L3391">
        <v>0</v>
      </c>
      <c r="M3391">
        <v>868</v>
      </c>
      <c r="N3391">
        <v>358</v>
      </c>
      <c r="O3391">
        <v>-6416</v>
      </c>
      <c r="P3391">
        <v>10498</v>
      </c>
      <c r="Q3391">
        <v>218954</v>
      </c>
      <c r="R3391">
        <v>2</v>
      </c>
      <c r="S3391">
        <v>24440967</v>
      </c>
      <c r="U3391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3391" t="str">
        <f>IFERROR(MID(spotify_top_songs_audio_features[[#This Row],[artist_names]],SEARCH(",",spotify_top_songs_audio_features[[#This Row],[artist_names]])+2,99),"")</f>
        <v/>
      </c>
      <c r="W3391" t="str">
        <f>spotify_top_songs_audio_features[[#This Row],[source]]</f>
        <v>J. Cole P&amp;D</v>
      </c>
      <c r="X3391" s="1">
        <f>spotify_top_songs_audio_features[[#This Row],[streams]]</f>
        <v>24440967</v>
      </c>
      <c r="Y3391" t="str">
        <f>IF(Tabela2[[#This Row],[feat]]="","","Feat")</f>
        <v/>
      </c>
      <c r="Z3391" s="17" t="str">
        <f>CONCATENATE(INT(spotify_top_songs_audio_features[[#This Row],[duration_ms]]/(60*1000)),":",MOD(INT(spotify_top_songs_audio_features[[#This Row],[duration_ms]]/1000),60))</f>
        <v>3:38</v>
      </c>
      <c r="AA33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391" t="str">
        <f>spotify_top_songs_audio_features[[#This Row],[track_name]]</f>
        <v>Photograph</v>
      </c>
    </row>
    <row r="3392" spans="1:28" x14ac:dyDescent="0.25">
      <c r="A3392" t="s">
        <v>648</v>
      </c>
      <c r="B3392" t="s">
        <v>649</v>
      </c>
      <c r="C3392" t="s">
        <v>650</v>
      </c>
      <c r="D3392" t="s">
        <v>282</v>
      </c>
      <c r="E3392" t="s">
        <v>23</v>
      </c>
      <c r="F3392" t="s">
        <v>24</v>
      </c>
      <c r="G3392" t="s">
        <v>25</v>
      </c>
      <c r="H3392">
        <v>756</v>
      </c>
      <c r="I3392">
        <v>713</v>
      </c>
      <c r="J3392">
        <v>102</v>
      </c>
      <c r="K3392" t="s">
        <v>651</v>
      </c>
      <c r="L3392">
        <v>3.3500000000000001E-4</v>
      </c>
      <c r="M3392">
        <v>248</v>
      </c>
      <c r="N3392">
        <v>59</v>
      </c>
      <c r="O3392">
        <v>-6917</v>
      </c>
      <c r="P3392">
        <v>125064</v>
      </c>
      <c r="Q3392">
        <v>255278</v>
      </c>
      <c r="R3392">
        <v>2</v>
      </c>
      <c r="S3392">
        <v>24440113</v>
      </c>
      <c r="U3392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3392" t="str">
        <f>IFERROR(MID(spotify_top_songs_audio_features[[#This Row],[artist_names]],SEARCH(",",spotify_top_songs_audio_features[[#This Row],[artist_names]])+2,99),"")</f>
        <v/>
      </c>
      <c r="W3392" t="str">
        <f>spotify_top_songs_audio_features[[#This Row],[source]]</f>
        <v>Columbia</v>
      </c>
      <c r="X3392" s="1">
        <f>spotify_top_songs_audio_features[[#This Row],[streams]]</f>
        <v>24440113</v>
      </c>
      <c r="Y3392" t="str">
        <f>IF(Tabela2[[#This Row],[feat]]="","","Feat")</f>
        <v/>
      </c>
      <c r="Z3392" s="17" t="str">
        <f>CONCATENATE(INT(spotify_top_songs_audio_features[[#This Row],[duration_ms]]/(60*1000)),":",MOD(INT(spotify_top_songs_audio_features[[#This Row],[duration_ms]]/1000),60))</f>
        <v>4:15</v>
      </c>
      <c r="AA33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392" t="str">
        <f>spotify_top_songs_audio_features[[#This Row],[track_name]]</f>
        <v>Cry Your Heart Out</v>
      </c>
    </row>
    <row r="3393" spans="1:28" x14ac:dyDescent="0.25">
      <c r="A3393" t="s">
        <v>15513</v>
      </c>
      <c r="B3393" t="s">
        <v>325</v>
      </c>
      <c r="C3393" t="s">
        <v>15514</v>
      </c>
      <c r="D3393" t="s">
        <v>1587</v>
      </c>
      <c r="E3393" t="s">
        <v>177</v>
      </c>
      <c r="F3393" t="s">
        <v>24</v>
      </c>
      <c r="G3393" t="s">
        <v>152</v>
      </c>
      <c r="H3393">
        <v>459</v>
      </c>
      <c r="I3393">
        <v>545</v>
      </c>
      <c r="J3393">
        <v>282</v>
      </c>
      <c r="K3393" t="s">
        <v>2788</v>
      </c>
      <c r="L3393">
        <v>0</v>
      </c>
      <c r="M3393">
        <v>105</v>
      </c>
      <c r="N3393">
        <v>194</v>
      </c>
      <c r="O3393">
        <v>-4874</v>
      </c>
      <c r="P3393">
        <v>137941</v>
      </c>
      <c r="Q3393">
        <v>248587</v>
      </c>
      <c r="R3393">
        <v>5</v>
      </c>
      <c r="S3393">
        <v>24411328</v>
      </c>
      <c r="U3393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3393" t="str">
        <f>IFERROR(MID(spotify_top_songs_audio_features[[#This Row],[artist_names]],SEARCH(",",spotify_top_songs_audio_features[[#This Row],[artist_names]])+2,99),"")</f>
        <v/>
      </c>
      <c r="W3393" t="str">
        <f>spotify_top_songs_audio_features[[#This Row],[source]]</f>
        <v>Hollywood Records</v>
      </c>
      <c r="X3393" s="1">
        <f>spotify_top_songs_audio_features[[#This Row],[streams]]</f>
        <v>24411328</v>
      </c>
      <c r="Y3393" t="str">
        <f>IF(Tabela2[[#This Row],[feat]]="","","Feat")</f>
        <v/>
      </c>
      <c r="Z3393" s="17" t="str">
        <f>CONCATENATE(INT(spotify_top_songs_audio_features[[#This Row],[duration_ms]]/(60*1000)),":",MOD(INT(spotify_top_songs_audio_features[[#This Row],[duration_ms]]/1000),60))</f>
        <v>4:8</v>
      </c>
      <c r="AA33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393" t="str">
        <f>spotify_top_songs_audio_features[[#This Row],[track_name]]</f>
        <v>When I Look At You</v>
      </c>
    </row>
    <row r="3394" spans="1:28" x14ac:dyDescent="0.25">
      <c r="A3394" t="s">
        <v>1556</v>
      </c>
      <c r="B3394" t="s">
        <v>1557</v>
      </c>
      <c r="C3394" t="s">
        <v>1558</v>
      </c>
      <c r="D3394" t="s">
        <v>465</v>
      </c>
      <c r="E3394" t="s">
        <v>86</v>
      </c>
      <c r="F3394" t="s">
        <v>24</v>
      </c>
      <c r="G3394" t="s">
        <v>152</v>
      </c>
      <c r="H3394">
        <v>648</v>
      </c>
      <c r="I3394">
        <v>68</v>
      </c>
      <c r="J3394">
        <v>345</v>
      </c>
      <c r="K3394" t="s">
        <v>836</v>
      </c>
      <c r="L3394">
        <v>0</v>
      </c>
      <c r="M3394">
        <v>808</v>
      </c>
      <c r="N3394">
        <v>504</v>
      </c>
      <c r="O3394">
        <v>-7276</v>
      </c>
      <c r="P3394">
        <v>10689</v>
      </c>
      <c r="Q3394">
        <v>341307</v>
      </c>
      <c r="R3394">
        <v>2</v>
      </c>
      <c r="S3394">
        <v>24404300</v>
      </c>
      <c r="U3394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394" t="str">
        <f>IFERROR(MID(spotify_top_songs_audio_features[[#This Row],[artist_names]],SEARCH(",",spotify_top_songs_audio_features[[#This Row],[artist_names]])+2,99),"")</f>
        <v>Taylour Paige</v>
      </c>
      <c r="W3394" t="str">
        <f>spotify_top_songs_audio_features[[#This Row],[source]]</f>
        <v>pgLang/Top Dawg Entertainment/Aftermath/Interscope Records</v>
      </c>
      <c r="X3394" s="1">
        <f>spotify_top_songs_audio_features[[#This Row],[streams]]</f>
        <v>24404300</v>
      </c>
      <c r="Y3394" t="str">
        <f>IF(Tabela2[[#This Row],[feat]]="","","Feat")</f>
        <v>Feat</v>
      </c>
      <c r="Z3394" s="17" t="str">
        <f>CONCATENATE(INT(spotify_top_songs_audio_features[[#This Row],[duration_ms]]/(60*1000)),":",MOD(INT(spotify_top_songs_audio_features[[#This Row],[duration_ms]]/1000),60))</f>
        <v>5:41</v>
      </c>
      <c r="AA33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394" t="str">
        <f>spotify_top_songs_audio_features[[#This Row],[track_name]]</f>
        <v>We Cry Together</v>
      </c>
    </row>
    <row r="3395" spans="1:28" x14ac:dyDescent="0.25">
      <c r="A3395" t="s">
        <v>17290</v>
      </c>
      <c r="B3395" t="s">
        <v>1257</v>
      </c>
      <c r="C3395" t="s">
        <v>17291</v>
      </c>
      <c r="D3395" t="s">
        <v>1259</v>
      </c>
      <c r="E3395" t="s">
        <v>70</v>
      </c>
      <c r="F3395" t="s">
        <v>24</v>
      </c>
      <c r="G3395" t="s">
        <v>25</v>
      </c>
      <c r="H3395">
        <v>686</v>
      </c>
      <c r="I3395">
        <v>64</v>
      </c>
      <c r="J3395">
        <v>159</v>
      </c>
      <c r="K3395" t="s">
        <v>15606</v>
      </c>
      <c r="L3395">
        <v>0</v>
      </c>
      <c r="M3395">
        <v>801</v>
      </c>
      <c r="N3395">
        <v>597</v>
      </c>
      <c r="O3395">
        <v>-5491</v>
      </c>
      <c r="P3395">
        <v>162225</v>
      </c>
      <c r="Q3395">
        <v>171798</v>
      </c>
      <c r="R3395">
        <v>3</v>
      </c>
      <c r="S3395">
        <v>24397358</v>
      </c>
      <c r="U3395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3395" t="str">
        <f>IFERROR(MID(spotify_top_songs_audio_features[[#This Row],[artist_names]],SEARCH(",",spotify_top_songs_audio_features[[#This Row],[artist_names]])+2,99),"")</f>
        <v/>
      </c>
      <c r="W3395" t="str">
        <f>spotify_top_songs_audio_features[[#This Row],[source]]</f>
        <v>YG Entertainment/Interscope Records</v>
      </c>
      <c r="X3395" s="1">
        <f>spotify_top_songs_audio_features[[#This Row],[streams]]</f>
        <v>24397358</v>
      </c>
      <c r="Y3395" t="str">
        <f>IF(Tabela2[[#This Row],[feat]]="","","Feat")</f>
        <v/>
      </c>
      <c r="Z3395" s="17" t="str">
        <f>CONCATENATE(INT(spotify_top_songs_audio_features[[#This Row],[duration_ms]]/(60*1000)),":",MOD(INT(spotify_top_songs_audio_features[[#This Row],[duration_ms]]/1000),60))</f>
        <v>2:51</v>
      </c>
      <c r="AA33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95" t="str">
        <f>spotify_top_songs_audio_features[[#This Row],[track_name]]</f>
        <v>Love To Hate Me</v>
      </c>
    </row>
    <row r="3396" spans="1:28" x14ac:dyDescent="0.25">
      <c r="A3396" t="s">
        <v>9632</v>
      </c>
      <c r="B3396" t="s">
        <v>9633</v>
      </c>
      <c r="C3396" t="s">
        <v>9634</v>
      </c>
      <c r="D3396" t="s">
        <v>3859</v>
      </c>
      <c r="E3396" t="s">
        <v>469</v>
      </c>
      <c r="F3396" t="s">
        <v>24</v>
      </c>
      <c r="G3396" t="s">
        <v>25</v>
      </c>
      <c r="H3396">
        <v>555</v>
      </c>
      <c r="I3396">
        <v>433</v>
      </c>
      <c r="J3396">
        <v>546</v>
      </c>
      <c r="K3396" t="s">
        <v>5299</v>
      </c>
      <c r="L3396">
        <v>0</v>
      </c>
      <c r="M3396">
        <v>313</v>
      </c>
      <c r="N3396">
        <v>352</v>
      </c>
      <c r="O3396">
        <v>-8559</v>
      </c>
      <c r="P3396">
        <v>164236</v>
      </c>
      <c r="Q3396">
        <v>205547</v>
      </c>
      <c r="R3396">
        <v>2</v>
      </c>
      <c r="S3396">
        <v>24394470</v>
      </c>
      <c r="U3396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396" t="str">
        <f>IFERROR(MID(spotify_top_songs_audio_features[[#This Row],[artist_names]],SEARCH(",",spotify_top_songs_audio_features[[#This Row],[artist_names]])+2,99),"")</f>
        <v>PARTYNEXTDOOR</v>
      </c>
      <c r="W3396" t="str">
        <f>spotify_top_songs_audio_features[[#This Row],[source]]</f>
        <v>Getting Out Our Dreams, Inc./Def Jam Recordings</v>
      </c>
      <c r="X3396" s="1">
        <f>spotify_top_songs_audio_features[[#This Row],[streams]]</f>
        <v>24394470</v>
      </c>
      <c r="Y3396" t="str">
        <f>IF(Tabela2[[#This Row],[feat]]="","","Feat")</f>
        <v>Feat</v>
      </c>
      <c r="Z3396" s="17" t="str">
        <f>CONCATENATE(INT(spotify_top_songs_audio_features[[#This Row],[duration_ms]]/(60*1000)),":",MOD(INT(spotify_top_songs_audio_features[[#This Row],[duration_ms]]/1000),60))</f>
        <v>3:25</v>
      </c>
      <c r="AA33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396" t="str">
        <f>spotify_top_songs_audio_features[[#This Row],[track_name]]</f>
        <v>Wouldn't Leave</v>
      </c>
    </row>
    <row r="3397" spans="1:28" x14ac:dyDescent="0.25">
      <c r="A3397" t="s">
        <v>778</v>
      </c>
      <c r="B3397" t="s">
        <v>100</v>
      </c>
      <c r="C3397" t="s">
        <v>779</v>
      </c>
      <c r="D3397" t="s">
        <v>96</v>
      </c>
      <c r="E3397" t="s">
        <v>70</v>
      </c>
      <c r="F3397" t="s">
        <v>32</v>
      </c>
      <c r="G3397" t="s">
        <v>25</v>
      </c>
      <c r="H3397">
        <v>572</v>
      </c>
      <c r="I3397">
        <v>691</v>
      </c>
      <c r="J3397">
        <v>123</v>
      </c>
      <c r="K3397" t="s">
        <v>780</v>
      </c>
      <c r="L3397">
        <v>132</v>
      </c>
      <c r="M3397">
        <v>593</v>
      </c>
      <c r="N3397">
        <v>318</v>
      </c>
      <c r="O3397">
        <v>-4783</v>
      </c>
      <c r="P3397">
        <v>92082</v>
      </c>
      <c r="Q3397">
        <v>212040</v>
      </c>
      <c r="R3397">
        <v>5</v>
      </c>
      <c r="S3397">
        <v>24391815</v>
      </c>
      <c r="U3397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3397" t="str">
        <f>IFERROR(MID(spotify_top_songs_audio_features[[#This Row],[artist_names]],SEARCH(",",spotify_top_songs_audio_features[[#This Row],[artist_names]])+2,99),"")</f>
        <v/>
      </c>
      <c r="W3397" t="str">
        <f>spotify_top_songs_audio_features[[#This Row],[source]]</f>
        <v>Warner Records</v>
      </c>
      <c r="X3397" s="1">
        <f>spotify_top_songs_audio_features[[#This Row],[streams]]</f>
        <v>24391815</v>
      </c>
      <c r="Y3397" t="str">
        <f>IF(Tabela2[[#This Row],[feat]]="","","Feat")</f>
        <v/>
      </c>
      <c r="Z3397" s="17" t="str">
        <f>CONCATENATE(INT(spotify_top_songs_audio_features[[#This Row],[duration_ms]]/(60*1000)),":",MOD(INT(spotify_top_songs_audio_features[[#This Row],[duration_ms]]/1000),60))</f>
        <v>3:32</v>
      </c>
      <c r="AA33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397" t="str">
        <f>spotify_top_songs_audio_features[[#This Row],[track_name]]</f>
        <v>Want To</v>
      </c>
    </row>
    <row r="3398" spans="1:28" x14ac:dyDescent="0.25">
      <c r="A3398" t="s">
        <v>12679</v>
      </c>
      <c r="B3398" t="s">
        <v>12680</v>
      </c>
      <c r="C3398" t="s">
        <v>12681</v>
      </c>
      <c r="D3398" t="s">
        <v>141</v>
      </c>
      <c r="E3398" t="s">
        <v>23</v>
      </c>
      <c r="F3398" t="s">
        <v>32</v>
      </c>
      <c r="G3398" t="s">
        <v>25</v>
      </c>
      <c r="H3398">
        <v>802</v>
      </c>
      <c r="I3398">
        <v>787</v>
      </c>
      <c r="J3398">
        <v>599</v>
      </c>
      <c r="K3398" t="s">
        <v>12682</v>
      </c>
      <c r="L3398">
        <v>0</v>
      </c>
      <c r="M3398">
        <v>153</v>
      </c>
      <c r="N3398">
        <v>446</v>
      </c>
      <c r="O3398">
        <v>-6181</v>
      </c>
      <c r="P3398">
        <v>94026</v>
      </c>
      <c r="Q3398">
        <v>167975</v>
      </c>
      <c r="R3398">
        <v>3</v>
      </c>
      <c r="S3398">
        <v>24352142</v>
      </c>
      <c r="U339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398" t="str">
        <f>IFERROR(MID(spotify_top_songs_audio_features[[#This Row],[artist_names]],SEARCH(",",spotify_top_songs_audio_features[[#This Row],[artist_names]])+2,99),"")</f>
        <v>Ñengo Flow</v>
      </c>
      <c r="W3398" t="str">
        <f>spotify_top_songs_audio_features[[#This Row],[source]]</f>
        <v>Rimas Entertainment LLC</v>
      </c>
      <c r="X3398" s="1">
        <f>spotify_top_songs_audio_features[[#This Row],[streams]]</f>
        <v>24352142</v>
      </c>
      <c r="Y3398" t="str">
        <f>IF(Tabela2[[#This Row],[feat]]="","","Feat")</f>
        <v>Feat</v>
      </c>
      <c r="Z3398" s="17" t="str">
        <f>CONCATENATE(INT(spotify_top_songs_audio_features[[#This Row],[duration_ms]]/(60*1000)),":",MOD(INT(spotify_top_songs_audio_features[[#This Row],[duration_ms]]/1000),60))</f>
        <v>2:47</v>
      </c>
      <c r="AA33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398" t="str">
        <f>spotify_top_songs_audio_features[[#This Row],[track_name]]</f>
        <v>Que Malo</v>
      </c>
    </row>
    <row r="3399" spans="1:28" x14ac:dyDescent="0.25">
      <c r="A3399" t="s">
        <v>2588</v>
      </c>
      <c r="B3399" t="s">
        <v>2589</v>
      </c>
      <c r="C3399" t="s">
        <v>2590</v>
      </c>
      <c r="D3399" t="s">
        <v>171</v>
      </c>
      <c r="E3399" t="s">
        <v>142</v>
      </c>
      <c r="F3399" t="s">
        <v>32</v>
      </c>
      <c r="G3399" t="s">
        <v>25</v>
      </c>
      <c r="H3399">
        <v>652</v>
      </c>
      <c r="I3399">
        <v>628</v>
      </c>
      <c r="J3399">
        <v>107</v>
      </c>
      <c r="K3399" t="s">
        <v>2591</v>
      </c>
      <c r="L3399">
        <v>0</v>
      </c>
      <c r="M3399">
        <v>221</v>
      </c>
      <c r="N3399">
        <v>317</v>
      </c>
      <c r="O3399">
        <v>-6529</v>
      </c>
      <c r="P3399">
        <v>119856</v>
      </c>
      <c r="Q3399">
        <v>208324</v>
      </c>
      <c r="R3399">
        <v>2</v>
      </c>
      <c r="S3399">
        <v>24336574</v>
      </c>
      <c r="U3399" t="str">
        <f>IFERROR(LEFT(spotify_top_songs_audio_features[[#This Row],[artist_names]],SEARCH(",",spotify_top_songs_audio_features[[#This Row],[artist_names]])-1),spotify_top_songs_audio_features[[#This Row],[artist_names]])</f>
        <v>Lazza</v>
      </c>
      <c r="V3399" t="str">
        <f>IFERROR(MID(spotify_top_songs_audio_features[[#This Row],[artist_names]],SEARCH(",",spotify_top_songs_audio_features[[#This Row],[artist_names]])+2,99),"")</f>
        <v/>
      </c>
      <c r="W3399" t="str">
        <f>spotify_top_songs_audio_features[[#This Row],[source]]</f>
        <v>Universal Music Italia srL.</v>
      </c>
      <c r="X3399" s="1">
        <f>spotify_top_songs_audio_features[[#This Row],[streams]]</f>
        <v>24336574</v>
      </c>
      <c r="Y3399" t="str">
        <f>IF(Tabela2[[#This Row],[feat]]="","","Feat")</f>
        <v/>
      </c>
      <c r="Z3399" s="17" t="str">
        <f>CONCATENATE(INT(spotify_top_songs_audio_features[[#This Row],[duration_ms]]/(60*1000)),":",MOD(INT(spotify_top_songs_audio_features[[#This Row],[duration_ms]]/1000),60))</f>
        <v>3:28</v>
      </c>
      <c r="AA33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399" t="str">
        <f>spotify_top_songs_audio_features[[#This Row],[track_name]]</f>
        <v>CENERE</v>
      </c>
    </row>
    <row r="3400" spans="1:28" x14ac:dyDescent="0.25">
      <c r="A3400" t="s">
        <v>3230</v>
      </c>
      <c r="B3400" t="s">
        <v>649</v>
      </c>
      <c r="C3400" t="s">
        <v>3231</v>
      </c>
      <c r="D3400" t="s">
        <v>282</v>
      </c>
      <c r="E3400" t="s">
        <v>70</v>
      </c>
      <c r="F3400" t="s">
        <v>24</v>
      </c>
      <c r="G3400" t="s">
        <v>1571</v>
      </c>
      <c r="H3400">
        <v>356</v>
      </c>
      <c r="I3400">
        <v>176</v>
      </c>
      <c r="J3400">
        <v>391</v>
      </c>
      <c r="K3400" t="s">
        <v>3232</v>
      </c>
      <c r="L3400">
        <v>0</v>
      </c>
      <c r="M3400">
        <v>231</v>
      </c>
      <c r="N3400">
        <v>289</v>
      </c>
      <c r="O3400">
        <v>-8291</v>
      </c>
      <c r="P3400">
        <v>170425</v>
      </c>
      <c r="Q3400">
        <v>403962</v>
      </c>
      <c r="R3400">
        <v>2</v>
      </c>
      <c r="S3400">
        <v>24299083</v>
      </c>
      <c r="U3400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3400" t="str">
        <f>IFERROR(MID(spotify_top_songs_audio_features[[#This Row],[artist_names]],SEARCH(",",spotify_top_songs_audio_features[[#This Row],[artist_names]])+2,99),"")</f>
        <v/>
      </c>
      <c r="W3400" t="str">
        <f>spotify_top_songs_audio_features[[#This Row],[source]]</f>
        <v>Columbia</v>
      </c>
      <c r="X3400" s="1">
        <f>spotify_top_songs_audio_features[[#This Row],[streams]]</f>
        <v>24299083</v>
      </c>
      <c r="Y3400" t="str">
        <f>IF(Tabela2[[#This Row],[feat]]="","","Feat")</f>
        <v/>
      </c>
      <c r="Z3400" s="17" t="str">
        <f>CONCATENATE(INT(spotify_top_songs_audio_features[[#This Row],[duration_ms]]/(60*1000)),":",MOD(INT(spotify_top_songs_audio_features[[#This Row],[duration_ms]]/1000),60))</f>
        <v>6:43</v>
      </c>
      <c r="AA34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400" t="str">
        <f>spotify_top_songs_audio_features[[#This Row],[track_name]]</f>
        <v>To Be Loved</v>
      </c>
    </row>
    <row r="3401" spans="1:28" x14ac:dyDescent="0.25">
      <c r="A3401" t="s">
        <v>16885</v>
      </c>
      <c r="B3401" t="s">
        <v>149</v>
      </c>
      <c r="C3401" t="s">
        <v>4399</v>
      </c>
      <c r="D3401" t="s">
        <v>151</v>
      </c>
      <c r="E3401" t="s">
        <v>58</v>
      </c>
      <c r="F3401" t="s">
        <v>24</v>
      </c>
      <c r="G3401" t="s">
        <v>1571</v>
      </c>
      <c r="H3401">
        <v>426</v>
      </c>
      <c r="I3401">
        <v>177</v>
      </c>
      <c r="J3401">
        <v>436</v>
      </c>
      <c r="K3401" t="s">
        <v>16886</v>
      </c>
      <c r="L3401">
        <v>0</v>
      </c>
      <c r="M3401">
        <v>317</v>
      </c>
      <c r="N3401">
        <v>317</v>
      </c>
      <c r="O3401">
        <v>-9429</v>
      </c>
      <c r="P3401">
        <v>133483</v>
      </c>
      <c r="Q3401">
        <v>170964</v>
      </c>
      <c r="R3401">
        <v>5</v>
      </c>
      <c r="S3401">
        <v>24294096</v>
      </c>
      <c r="U3401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3401" t="str">
        <f>IFERROR(MID(spotify_top_songs_audio_features[[#This Row],[artist_names]],SEARCH(",",spotify_top_songs_audio_features[[#This Row],[artist_names]])+2,99),"")</f>
        <v/>
      </c>
      <c r="W3401" t="str">
        <f>spotify_top_songs_audio_features[[#This Row],[source]]</f>
        <v>Capitol</v>
      </c>
      <c r="X3401" s="1">
        <f>spotify_top_songs_audio_features[[#This Row],[streams]]</f>
        <v>24294096</v>
      </c>
      <c r="Y3401" t="str">
        <f>IF(Tabela2[[#This Row],[feat]]="","","Feat")</f>
        <v/>
      </c>
      <c r="Z3401" s="17" t="str">
        <f>CONCATENATE(INT(spotify_top_songs_audio_features[[#This Row],[duration_ms]]/(60*1000)),":",MOD(INT(spotify_top_songs_audio_features[[#This Row],[duration_ms]]/1000),60))</f>
        <v>2:50</v>
      </c>
      <c r="AA34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01" t="str">
        <f>spotify_top_songs_audio_features[[#This Row],[track_name]]</f>
        <v>Have Yourself A Merry Little Christmas</v>
      </c>
    </row>
    <row r="3402" spans="1:28" x14ac:dyDescent="0.25">
      <c r="A3402" t="s">
        <v>6685</v>
      </c>
      <c r="B3402" t="s">
        <v>6686</v>
      </c>
      <c r="C3402" t="s">
        <v>6687</v>
      </c>
      <c r="D3402" t="s">
        <v>151</v>
      </c>
      <c r="E3402" t="s">
        <v>97</v>
      </c>
      <c r="F3402" t="s">
        <v>32</v>
      </c>
      <c r="G3402" t="s">
        <v>25</v>
      </c>
      <c r="H3402">
        <v>691</v>
      </c>
      <c r="I3402">
        <v>474</v>
      </c>
      <c r="J3402">
        <v>583</v>
      </c>
      <c r="K3402" t="s">
        <v>6688</v>
      </c>
      <c r="L3402">
        <v>626</v>
      </c>
      <c r="M3402">
        <v>99</v>
      </c>
      <c r="N3402">
        <v>381</v>
      </c>
      <c r="O3402">
        <v>-8742</v>
      </c>
      <c r="P3402">
        <v>143783</v>
      </c>
      <c r="Q3402">
        <v>179917</v>
      </c>
      <c r="R3402">
        <v>4</v>
      </c>
      <c r="S3402">
        <v>24282141</v>
      </c>
      <c r="U3402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3402" t="str">
        <f>IFERROR(MID(spotify_top_songs_audio_features[[#This Row],[artist_names]],SEARCH(",",spotify_top_songs_audio_features[[#This Row],[artist_names]])+2,99),"")</f>
        <v>Burna Boy</v>
      </c>
      <c r="W3402" t="str">
        <f>spotify_top_songs_audio_features[[#This Row],[source]]</f>
        <v>Capitol</v>
      </c>
      <c r="X3402" s="1">
        <f>spotify_top_songs_audio_features[[#This Row],[streams]]</f>
        <v>24282141</v>
      </c>
      <c r="Y3402" t="str">
        <f>IF(Tabela2[[#This Row],[feat]]="","","Feat")</f>
        <v>Feat</v>
      </c>
      <c r="Z3402" s="17" t="str">
        <f>CONCATENATE(INT(spotify_top_songs_audio_features[[#This Row],[duration_ms]]/(60*1000)),":",MOD(INT(spotify_top_songs_audio_features[[#This Row],[duration_ms]]/1000),60))</f>
        <v>2:59</v>
      </c>
      <c r="AA34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402" t="str">
        <f>spotify_top_songs_audio_features[[#This Row],[track_name]]</f>
        <v>My Oasis (feat. Burna Boy)</v>
      </c>
    </row>
    <row r="3403" spans="1:28" x14ac:dyDescent="0.25">
      <c r="A3403" t="s">
        <v>16389</v>
      </c>
      <c r="B3403" t="s">
        <v>7333</v>
      </c>
      <c r="C3403" t="s">
        <v>16390</v>
      </c>
      <c r="D3403" t="s">
        <v>2138</v>
      </c>
      <c r="E3403" t="s">
        <v>86</v>
      </c>
      <c r="F3403" t="s">
        <v>32</v>
      </c>
      <c r="G3403" t="s">
        <v>25</v>
      </c>
      <c r="H3403">
        <v>622</v>
      </c>
      <c r="I3403">
        <v>621</v>
      </c>
      <c r="J3403">
        <v>129</v>
      </c>
      <c r="K3403" t="s">
        <v>13035</v>
      </c>
      <c r="L3403">
        <v>9.7999999999999997E-4</v>
      </c>
      <c r="M3403">
        <v>121</v>
      </c>
      <c r="N3403">
        <v>567</v>
      </c>
      <c r="O3403">
        <v>-4924</v>
      </c>
      <c r="P3403">
        <v>158946</v>
      </c>
      <c r="Q3403">
        <v>213040</v>
      </c>
      <c r="R3403">
        <v>4</v>
      </c>
      <c r="S3403">
        <v>24277774</v>
      </c>
      <c r="U3403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3403" t="str">
        <f>IFERROR(MID(spotify_top_songs_audio_features[[#This Row],[artist_names]],SEARCH(",",spotify_top_songs_audio_features[[#This Row],[artist_names]])+2,99),"")</f>
        <v>Diplo, Labrinth, LSD</v>
      </c>
      <c r="W3403" t="str">
        <f>spotify_top_songs_audio_features[[#This Row],[source]]</f>
        <v>Records/Columbia</v>
      </c>
      <c r="X3403" s="1">
        <f>spotify_top_songs_audio_features[[#This Row],[streams]]</f>
        <v>24277774</v>
      </c>
      <c r="Y3403" t="str">
        <f>IF(Tabela2[[#This Row],[feat]]="","","Feat")</f>
        <v>Feat</v>
      </c>
      <c r="Z3403" s="17" t="str">
        <f>CONCATENATE(INT(spotify_top_songs_audio_features[[#This Row],[duration_ms]]/(60*1000)),":",MOD(INT(spotify_top_songs_audio_features[[#This Row],[duration_ms]]/1000),60))</f>
        <v>3:33</v>
      </c>
      <c r="AA34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03" t="str">
        <f>spotify_top_songs_audio_features[[#This Row],[track_name]]</f>
        <v>Genius (feat. Sia, Diplo, and Labrinth)</v>
      </c>
    </row>
    <row r="3404" spans="1:28" x14ac:dyDescent="0.25">
      <c r="A3404" t="s">
        <v>16189</v>
      </c>
      <c r="B3404" t="s">
        <v>5826</v>
      </c>
      <c r="C3404" t="s">
        <v>5827</v>
      </c>
      <c r="D3404" t="s">
        <v>5828</v>
      </c>
      <c r="E3404" t="s">
        <v>113</v>
      </c>
      <c r="F3404" t="s">
        <v>24</v>
      </c>
      <c r="G3404" t="s">
        <v>25</v>
      </c>
      <c r="H3404">
        <v>774</v>
      </c>
      <c r="I3404">
        <v>554</v>
      </c>
      <c r="J3404">
        <v>383</v>
      </c>
      <c r="K3404" t="s">
        <v>1013</v>
      </c>
      <c r="L3404">
        <v>0</v>
      </c>
      <c r="M3404">
        <v>132</v>
      </c>
      <c r="N3404">
        <v>349</v>
      </c>
      <c r="O3404">
        <v>-7909</v>
      </c>
      <c r="P3404">
        <v>99034</v>
      </c>
      <c r="Q3404">
        <v>162547</v>
      </c>
      <c r="R3404">
        <v>2</v>
      </c>
      <c r="S3404">
        <v>24274968</v>
      </c>
      <c r="U3404" t="str">
        <f>IFERROR(LEFT(spotify_top_songs_audio_features[[#This Row],[artist_names]],SEARCH(",",spotify_top_songs_audio_features[[#This Row],[artist_names]])-1),spotify_top_songs_audio_features[[#This Row],[artist_names]])</f>
        <v>Lil Mosey</v>
      </c>
      <c r="V3404" t="str">
        <f>IFERROR(MID(spotify_top_songs_audio_features[[#This Row],[artist_names]],SEARCH(",",spotify_top_songs_audio_features[[#This Row],[artist_names]])+2,99),"")</f>
        <v/>
      </c>
      <c r="W3404" t="str">
        <f>spotify_top_songs_audio_features[[#This Row],[source]]</f>
        <v>Mogul Vision/Interscope Records</v>
      </c>
      <c r="X3404" s="1">
        <f>spotify_top_songs_audio_features[[#This Row],[streams]]</f>
        <v>24274968</v>
      </c>
      <c r="Y3404" t="str">
        <f>IF(Tabela2[[#This Row],[feat]]="","","Feat")</f>
        <v/>
      </c>
      <c r="Z3404" s="17" t="str">
        <f>CONCATENATE(INT(spotify_top_songs_audio_features[[#This Row],[duration_ms]]/(60*1000)),":",MOD(INT(spotify_top_songs_audio_features[[#This Row],[duration_ms]]/1000),60))</f>
        <v>2:42</v>
      </c>
      <c r="AA34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04" t="str">
        <f>spotify_top_songs_audio_features[[#This Row],[track_name]]</f>
        <v>Blueberry Faygo</v>
      </c>
    </row>
    <row r="3405" spans="1:28" x14ac:dyDescent="0.25">
      <c r="A3405" t="s">
        <v>9058</v>
      </c>
      <c r="B3405" t="s">
        <v>1257</v>
      </c>
      <c r="C3405" t="s">
        <v>9059</v>
      </c>
      <c r="D3405" t="s">
        <v>1259</v>
      </c>
      <c r="E3405" t="s">
        <v>58</v>
      </c>
      <c r="F3405" t="s">
        <v>24</v>
      </c>
      <c r="G3405" t="s">
        <v>25</v>
      </c>
      <c r="H3405">
        <v>654</v>
      </c>
      <c r="I3405">
        <v>768</v>
      </c>
      <c r="J3405">
        <v>431</v>
      </c>
      <c r="K3405" t="s">
        <v>9060</v>
      </c>
      <c r="L3405">
        <v>0</v>
      </c>
      <c r="M3405">
        <v>202</v>
      </c>
      <c r="N3405">
        <v>505</v>
      </c>
      <c r="O3405">
        <v>-5007</v>
      </c>
      <c r="P3405">
        <v>10497</v>
      </c>
      <c r="Q3405">
        <v>162570</v>
      </c>
      <c r="R3405">
        <v>2</v>
      </c>
      <c r="S3405">
        <v>24270451</v>
      </c>
      <c r="U3405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3405" t="str">
        <f>IFERROR(MID(spotify_top_songs_audio_features[[#This Row],[artist_names]],SEARCH(",",spotify_top_songs_audio_features[[#This Row],[artist_names]])+2,99),"")</f>
        <v/>
      </c>
      <c r="W3405" t="str">
        <f>spotify_top_songs_audio_features[[#This Row],[source]]</f>
        <v>YG Entertainment/Interscope Records</v>
      </c>
      <c r="X3405" s="1">
        <f>spotify_top_songs_audio_features[[#This Row],[streams]]</f>
        <v>24270451</v>
      </c>
      <c r="Y3405" t="str">
        <f>IF(Tabela2[[#This Row],[feat]]="","","Feat")</f>
        <v/>
      </c>
      <c r="Z3405" s="17" t="str">
        <f>CONCATENATE(INT(spotify_top_songs_audio_features[[#This Row],[duration_ms]]/(60*1000)),":",MOD(INT(spotify_top_songs_audio_features[[#This Row],[duration_ms]]/1000),60))</f>
        <v>2:42</v>
      </c>
      <c r="AA34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05" t="str">
        <f>spotify_top_songs_audio_features[[#This Row],[track_name]]</f>
        <v>Hard to Love</v>
      </c>
    </row>
    <row r="3406" spans="1:28" x14ac:dyDescent="0.25">
      <c r="A3406" t="s">
        <v>6183</v>
      </c>
      <c r="B3406" t="s">
        <v>710</v>
      </c>
      <c r="C3406" t="s">
        <v>6184</v>
      </c>
      <c r="D3406" t="s">
        <v>712</v>
      </c>
      <c r="E3406" t="s">
        <v>113</v>
      </c>
      <c r="F3406" t="s">
        <v>24</v>
      </c>
      <c r="G3406" t="s">
        <v>25</v>
      </c>
      <c r="H3406">
        <v>843</v>
      </c>
      <c r="I3406">
        <v>359</v>
      </c>
      <c r="J3406">
        <v>461</v>
      </c>
      <c r="K3406" t="s">
        <v>6185</v>
      </c>
      <c r="L3406">
        <v>0</v>
      </c>
      <c r="M3406">
        <v>12</v>
      </c>
      <c r="N3406">
        <v>156</v>
      </c>
      <c r="O3406">
        <v>-7417</v>
      </c>
      <c r="P3406">
        <v>81987</v>
      </c>
      <c r="Q3406">
        <v>163944</v>
      </c>
      <c r="R3406">
        <v>7</v>
      </c>
      <c r="S3406">
        <v>24254471</v>
      </c>
      <c r="U3406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3406" t="str">
        <f>IFERROR(MID(spotify_top_songs_audio_features[[#This Row],[artist_names]],SEARCH(",",spotify_top_songs_audio_features[[#This Row],[artist_names]])+2,99),"")</f>
        <v/>
      </c>
      <c r="W3406" t="str">
        <f>spotify_top_songs_audio_features[[#This Row],[source]]</f>
        <v>Generation Now/Atlantic</v>
      </c>
      <c r="X3406" s="1">
        <f>spotify_top_songs_audio_features[[#This Row],[streams]]</f>
        <v>24254471</v>
      </c>
      <c r="Y3406" t="str">
        <f>IF(Tabela2[[#This Row],[feat]]="","","Feat")</f>
        <v/>
      </c>
      <c r="Z3406" s="17" t="str">
        <f>CONCATENATE(INT(spotify_top_songs_audio_features[[#This Row],[duration_ms]]/(60*1000)),":",MOD(INT(spotify_top_songs_audio_features[[#This Row],[duration_ms]]/1000),60))</f>
        <v>2:43</v>
      </c>
      <c r="AA34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06" t="str">
        <f>spotify_top_songs_audio_features[[#This Row],[track_name]]</f>
        <v>You Was Right</v>
      </c>
    </row>
    <row r="3407" spans="1:28" x14ac:dyDescent="0.25">
      <c r="A3407" t="s">
        <v>11482</v>
      </c>
      <c r="B3407" t="s">
        <v>1603</v>
      </c>
      <c r="C3407" t="s">
        <v>1604</v>
      </c>
      <c r="D3407" t="s">
        <v>48</v>
      </c>
      <c r="E3407" t="s">
        <v>142</v>
      </c>
      <c r="F3407" t="s">
        <v>24</v>
      </c>
      <c r="G3407" t="s">
        <v>25</v>
      </c>
      <c r="H3407">
        <v>755</v>
      </c>
      <c r="I3407">
        <v>522</v>
      </c>
      <c r="J3407">
        <v>575</v>
      </c>
      <c r="K3407" t="s">
        <v>1605</v>
      </c>
      <c r="L3407">
        <v>0</v>
      </c>
      <c r="M3407">
        <v>685</v>
      </c>
      <c r="N3407">
        <v>925</v>
      </c>
      <c r="O3407">
        <v>-4368</v>
      </c>
      <c r="P3407">
        <v>8996</v>
      </c>
      <c r="Q3407">
        <v>157560</v>
      </c>
      <c r="R3407">
        <v>47</v>
      </c>
      <c r="S3407">
        <v>24239608</v>
      </c>
      <c r="U3407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407" t="str">
        <f>IFERROR(MID(spotify_top_songs_audio_features[[#This Row],[artist_names]],SEARCH(",",spotify_top_songs_audio_features[[#This Row],[artist_names]])+2,99),"")</f>
        <v>Swae Lee</v>
      </c>
      <c r="W3407" t="str">
        <f>spotify_top_songs_audio_features[[#This Row],[source]]</f>
        <v>Republic Records</v>
      </c>
      <c r="X3407" s="1">
        <f>spotify_top_songs_audio_features[[#This Row],[streams]]</f>
        <v>24239608</v>
      </c>
      <c r="Y3407" t="str">
        <f>IF(Tabela2[[#This Row],[feat]]="","","Feat")</f>
        <v>Feat</v>
      </c>
      <c r="Z3407" s="17" t="str">
        <f>CONCATENATE(INT(spotify_top_songs_audio_features[[#This Row],[duration_ms]]/(60*1000)),":",MOD(INT(spotify_top_songs_audio_features[[#This Row],[duration_ms]]/1000),60))</f>
        <v>2:37</v>
      </c>
      <c r="AA34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07" t="str">
        <f>spotify_top_songs_audio_features[[#This Row],[track_name]]</f>
        <v>Sunflower - Spider-Man: Into the Spider-Verse</v>
      </c>
    </row>
    <row r="3408" spans="1:28" x14ac:dyDescent="0.25">
      <c r="A3408" t="s">
        <v>3298</v>
      </c>
      <c r="B3408" t="s">
        <v>3299</v>
      </c>
      <c r="C3408" t="s">
        <v>3300</v>
      </c>
      <c r="D3408" t="s">
        <v>3301</v>
      </c>
      <c r="E3408" t="s">
        <v>469</v>
      </c>
      <c r="F3408" t="s">
        <v>24</v>
      </c>
      <c r="G3408" t="s">
        <v>25</v>
      </c>
      <c r="H3408">
        <v>467</v>
      </c>
      <c r="I3408">
        <v>757</v>
      </c>
      <c r="J3408">
        <v>33</v>
      </c>
      <c r="K3408" t="s">
        <v>3302</v>
      </c>
      <c r="L3408">
        <v>908</v>
      </c>
      <c r="M3408">
        <v>876</v>
      </c>
      <c r="N3408">
        <v>433</v>
      </c>
      <c r="O3408">
        <v>-5093</v>
      </c>
      <c r="P3408">
        <v>82282</v>
      </c>
      <c r="Q3408">
        <v>155933</v>
      </c>
      <c r="R3408">
        <v>6</v>
      </c>
      <c r="S3408">
        <v>24223764</v>
      </c>
      <c r="U3408" t="str">
        <f>IFERROR(LEFT(spotify_top_songs_audio_features[[#This Row],[artist_names]],SEARCH(",",spotify_top_songs_audio_features[[#This Row],[artist_names]])-1),spotify_top_songs_audio_features[[#This Row],[artist_names]])</f>
        <v>Vundabar</v>
      </c>
      <c r="V3408" t="str">
        <f>IFERROR(MID(spotify_top_songs_audio_features[[#This Row],[artist_names]],SEARCH(",",spotify_top_songs_audio_features[[#This Row],[artist_names]])+2,99),"")</f>
        <v/>
      </c>
      <c r="W3408" t="str">
        <f>spotify_top_songs_audio_features[[#This Row],[source]]</f>
        <v>Gawk Records, under exclusive license to Amuseio AB</v>
      </c>
      <c r="X3408" s="1">
        <f>spotify_top_songs_audio_features[[#This Row],[streams]]</f>
        <v>24223764</v>
      </c>
      <c r="Y3408" t="str">
        <f>IF(Tabela2[[#This Row],[feat]]="","","Feat")</f>
        <v/>
      </c>
      <c r="Z3408" s="17" t="str">
        <f>CONCATENATE(INT(spotify_top_songs_audio_features[[#This Row],[duration_ms]]/(60*1000)),":",MOD(INT(spotify_top_songs_audio_features[[#This Row],[duration_ms]]/1000),60))</f>
        <v>2:35</v>
      </c>
      <c r="AA34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408" t="str">
        <f>spotify_top_songs_audio_features[[#This Row],[track_name]]</f>
        <v>Alien Blues</v>
      </c>
    </row>
    <row r="3409" spans="1:28" x14ac:dyDescent="0.25">
      <c r="A3409" t="s">
        <v>8819</v>
      </c>
      <c r="B3409" t="s">
        <v>7415</v>
      </c>
      <c r="C3409" t="s">
        <v>7416</v>
      </c>
      <c r="D3409" t="s">
        <v>7417</v>
      </c>
      <c r="E3409" t="s">
        <v>113</v>
      </c>
      <c r="F3409" t="s">
        <v>24</v>
      </c>
      <c r="G3409" t="s">
        <v>25</v>
      </c>
      <c r="H3409">
        <v>745</v>
      </c>
      <c r="I3409">
        <v>74</v>
      </c>
      <c r="J3409">
        <v>97</v>
      </c>
      <c r="K3409" t="s">
        <v>4808</v>
      </c>
      <c r="L3409">
        <v>7.3699999999999998E-3</v>
      </c>
      <c r="M3409">
        <v>936</v>
      </c>
      <c r="N3409">
        <v>36</v>
      </c>
      <c r="O3409">
        <v>-6558</v>
      </c>
      <c r="P3409">
        <v>97735</v>
      </c>
      <c r="Q3409">
        <v>80118</v>
      </c>
      <c r="R3409">
        <v>3</v>
      </c>
      <c r="S3409">
        <v>24195520</v>
      </c>
      <c r="U3409" t="str">
        <f>IFERROR(LEFT(spotify_top_songs_audio_features[[#This Row],[artist_names]],SEARCH(",",spotify_top_songs_audio_features[[#This Row],[artist_names]])-1),spotify_top_songs_audio_features[[#This Row],[artist_names]])</f>
        <v>ElyOtto</v>
      </c>
      <c r="V3409" t="str">
        <f>IFERROR(MID(spotify_top_songs_audio_features[[#This Row],[artist_names]],SEARCH(",",spotify_top_songs_audio_features[[#This Row],[artist_names]])+2,99),"")</f>
        <v/>
      </c>
      <c r="W3409" t="str">
        <f>spotify_top_songs_audio_features[[#This Row],[source]]</f>
        <v>Otto Dynamite/RCA Records</v>
      </c>
      <c r="X3409" s="1">
        <f>spotify_top_songs_audio_features[[#This Row],[streams]]</f>
        <v>24195520</v>
      </c>
      <c r="Y3409" t="str">
        <f>IF(Tabela2[[#This Row],[feat]]="","","Feat")</f>
        <v/>
      </c>
      <c r="Z3409" s="17" t="str">
        <f>CONCATENATE(INT(spotify_top_songs_audio_features[[#This Row],[duration_ms]]/(60*1000)),":",MOD(INT(spotify_top_songs_audio_features[[#This Row],[duration_ms]]/1000),60))</f>
        <v>1:20</v>
      </c>
      <c r="AA34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09" t="str">
        <f>spotify_top_songs_audio_features[[#This Row],[track_name]]</f>
        <v>SugarCrash!</v>
      </c>
    </row>
    <row r="3410" spans="1:28" x14ac:dyDescent="0.25">
      <c r="A3410" t="s">
        <v>4533</v>
      </c>
      <c r="B3410" t="s">
        <v>4534</v>
      </c>
      <c r="C3410" t="s">
        <v>4535</v>
      </c>
      <c r="D3410" t="s">
        <v>141</v>
      </c>
      <c r="E3410" t="s">
        <v>31</v>
      </c>
      <c r="F3410" t="s">
        <v>24</v>
      </c>
      <c r="G3410" t="s">
        <v>25</v>
      </c>
      <c r="H3410">
        <v>683</v>
      </c>
      <c r="I3410">
        <v>677</v>
      </c>
      <c r="J3410">
        <v>469</v>
      </c>
      <c r="K3410" t="s">
        <v>4536</v>
      </c>
      <c r="L3410">
        <v>0</v>
      </c>
      <c r="M3410">
        <v>998</v>
      </c>
      <c r="N3410">
        <v>514</v>
      </c>
      <c r="O3410">
        <v>-4496</v>
      </c>
      <c r="P3410">
        <v>156019</v>
      </c>
      <c r="Q3410">
        <v>240253</v>
      </c>
      <c r="R3410">
        <v>3</v>
      </c>
      <c r="S3410">
        <v>24181407</v>
      </c>
      <c r="U341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410" t="str">
        <f>IFERROR(MID(spotify_top_songs_audio_features[[#This Row],[artist_names]],SEARCH(",",spotify_top_songs_audio_features[[#This Row],[artist_names]])+2,99),"")</f>
        <v>Duki, Pablo Chill-E</v>
      </c>
      <c r="W3410" t="str">
        <f>spotify_top_songs_audio_features[[#This Row],[source]]</f>
        <v>Rimas Entertainment LLC</v>
      </c>
      <c r="X3410" s="1">
        <f>spotify_top_songs_audio_features[[#This Row],[streams]]</f>
        <v>24181407</v>
      </c>
      <c r="Y3410" t="str">
        <f>IF(Tabela2[[#This Row],[feat]]="","","Feat")</f>
        <v>Feat</v>
      </c>
      <c r="Z3410" s="17" t="str">
        <f>CONCATENATE(INT(spotify_top_songs_audio_features[[#This Row],[duration_ms]]/(60*1000)),":",MOD(INT(spotify_top_songs_audio_features[[#This Row],[duration_ms]]/1000),60))</f>
        <v>4:0</v>
      </c>
      <c r="AA34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10" t="str">
        <f>spotify_top_songs_audio_features[[#This Row],[track_name]]</f>
        <v>Hablamos Mañana</v>
      </c>
    </row>
    <row r="3411" spans="1:28" x14ac:dyDescent="0.25">
      <c r="A3411" t="s">
        <v>12204</v>
      </c>
      <c r="B3411" t="s">
        <v>12205</v>
      </c>
      <c r="C3411" t="s">
        <v>12206</v>
      </c>
      <c r="D3411" t="s">
        <v>141</v>
      </c>
      <c r="E3411" t="s">
        <v>102</v>
      </c>
      <c r="F3411" t="s">
        <v>32</v>
      </c>
      <c r="G3411" t="s">
        <v>25</v>
      </c>
      <c r="H3411">
        <v>552</v>
      </c>
      <c r="I3411">
        <v>744</v>
      </c>
      <c r="J3411">
        <v>124</v>
      </c>
      <c r="K3411" t="s">
        <v>12207</v>
      </c>
      <c r="L3411">
        <v>0</v>
      </c>
      <c r="M3411">
        <v>112</v>
      </c>
      <c r="N3411">
        <v>627</v>
      </c>
      <c r="O3411">
        <v>-2656</v>
      </c>
      <c r="P3411">
        <v>156027</v>
      </c>
      <c r="Q3411">
        <v>217133</v>
      </c>
      <c r="R3411">
        <v>2</v>
      </c>
      <c r="S3411">
        <v>24163254</v>
      </c>
      <c r="U3411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411" t="str">
        <f>IFERROR(MID(spotify_top_songs_audio_features[[#This Row],[artist_names]],SEARCH(",",spotify_top_songs_audio_features[[#This Row],[artist_names]])+2,99),"")</f>
        <v>Eladio Carrion</v>
      </c>
      <c r="W3411" t="str">
        <f>spotify_top_songs_audio_features[[#This Row],[source]]</f>
        <v>Rimas Entertainment LLC</v>
      </c>
      <c r="X3411" s="1">
        <f>spotify_top_songs_audio_features[[#This Row],[streams]]</f>
        <v>24163254</v>
      </c>
      <c r="Y3411" t="str">
        <f>IF(Tabela2[[#This Row],[feat]]="","","Feat")</f>
        <v>Feat</v>
      </c>
      <c r="Z3411" s="17" t="str">
        <f>CONCATENATE(INT(spotify_top_songs_audio_features[[#This Row],[duration_ms]]/(60*1000)),":",MOD(INT(spotify_top_songs_audio_features[[#This Row],[duration_ms]]/1000),60))</f>
        <v>3:37</v>
      </c>
      <c r="AA34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411" t="str">
        <f>spotify_top_songs_audio_features[[#This Row],[track_name]]</f>
        <v>THUNDER Y LIGHTNING</v>
      </c>
    </row>
    <row r="3412" spans="1:28" x14ac:dyDescent="0.25">
      <c r="A3412" t="s">
        <v>15260</v>
      </c>
      <c r="B3412" t="s">
        <v>112</v>
      </c>
      <c r="C3412" t="s">
        <v>15261</v>
      </c>
      <c r="D3412" t="s">
        <v>112</v>
      </c>
      <c r="E3412" t="s">
        <v>86</v>
      </c>
      <c r="F3412" t="s">
        <v>32</v>
      </c>
      <c r="G3412" t="s">
        <v>25</v>
      </c>
      <c r="H3412">
        <v>571</v>
      </c>
      <c r="I3412">
        <v>477</v>
      </c>
      <c r="J3412">
        <v>246</v>
      </c>
      <c r="K3412" t="s">
        <v>5117</v>
      </c>
      <c r="L3412">
        <v>0</v>
      </c>
      <c r="M3412">
        <v>11</v>
      </c>
      <c r="N3412">
        <v>331</v>
      </c>
      <c r="O3412">
        <v>-9737</v>
      </c>
      <c r="P3412">
        <v>140734</v>
      </c>
      <c r="Q3412">
        <v>148781</v>
      </c>
      <c r="R3412">
        <v>2</v>
      </c>
      <c r="S3412">
        <v>24162823</v>
      </c>
      <c r="U341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412" t="str">
        <f>IFERROR(MID(spotify_top_songs_audio_features[[#This Row],[artist_names]],SEARCH(",",spotify_top_songs_audio_features[[#This Row],[artist_names]])+2,99),"")</f>
        <v/>
      </c>
      <c r="W3412" t="str">
        <f>spotify_top_songs_audio_features[[#This Row],[source]]</f>
        <v>Taylor Swift</v>
      </c>
      <c r="X3412" s="1">
        <f>spotify_top_songs_audio_features[[#This Row],[streams]]</f>
        <v>24162823</v>
      </c>
      <c r="Y3412" t="str">
        <f>IF(Tabela2[[#This Row],[feat]]="","","Feat")</f>
        <v/>
      </c>
      <c r="Z3412" s="17" t="str">
        <f>CONCATENATE(INT(spotify_top_songs_audio_features[[#This Row],[duration_ms]]/(60*1000)),":",MOD(INT(spotify_top_songs_audio_features[[#This Row],[duration_ms]]/1000),60))</f>
        <v>2:28</v>
      </c>
      <c r="AA34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12" t="str">
        <f>spotify_top_songs_audio_features[[#This Row],[track_name]]</f>
        <v>Glitch</v>
      </c>
    </row>
    <row r="3413" spans="1:28" x14ac:dyDescent="0.25">
      <c r="A3413" t="s">
        <v>11154</v>
      </c>
      <c r="B3413" t="s">
        <v>11155</v>
      </c>
      <c r="C3413" t="s">
        <v>11156</v>
      </c>
      <c r="D3413" t="s">
        <v>814</v>
      </c>
      <c r="E3413" t="s">
        <v>97</v>
      </c>
      <c r="F3413" t="s">
        <v>32</v>
      </c>
      <c r="G3413" t="s">
        <v>25</v>
      </c>
      <c r="H3413">
        <v>733</v>
      </c>
      <c r="I3413">
        <v>685</v>
      </c>
      <c r="J3413">
        <v>533</v>
      </c>
      <c r="K3413" t="s">
        <v>3856</v>
      </c>
      <c r="L3413">
        <v>238</v>
      </c>
      <c r="M3413">
        <v>333</v>
      </c>
      <c r="N3413">
        <v>837</v>
      </c>
      <c r="O3413">
        <v>-6228</v>
      </c>
      <c r="P3413">
        <v>150073</v>
      </c>
      <c r="Q3413">
        <v>146947</v>
      </c>
      <c r="R3413">
        <v>2</v>
      </c>
      <c r="S3413">
        <v>24158526</v>
      </c>
      <c r="U3413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3413" t="str">
        <f>IFERROR(MID(spotify_top_songs_audio_features[[#This Row],[artist_names]],SEARCH(",",spotify_top_songs_audio_features[[#This Row],[artist_names]])+2,99),"")</f>
        <v>Don Toliver</v>
      </c>
      <c r="W3413" t="str">
        <f>spotify_top_songs_audio_features[[#This Row],[source]]</f>
        <v>Top Dawg Entertainment/RCA Records</v>
      </c>
      <c r="X3413" s="1">
        <f>spotify_top_songs_audio_features[[#This Row],[streams]]</f>
        <v>24158526</v>
      </c>
      <c r="Y3413" t="str">
        <f>IF(Tabela2[[#This Row],[feat]]="","","Feat")</f>
        <v>Feat</v>
      </c>
      <c r="Z3413" s="17" t="str">
        <f>CONCATENATE(INT(spotify_top_songs_audio_features[[#This Row],[duration_ms]]/(60*1000)),":",MOD(INT(spotify_top_songs_audio_features[[#This Row],[duration_ms]]/1000),60))</f>
        <v>2:26</v>
      </c>
      <c r="AA34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413" t="str">
        <f>spotify_top_songs_audio_features[[#This Row],[track_name]]</f>
        <v>Used (feat. Don Toliver)</v>
      </c>
    </row>
    <row r="3414" spans="1:28" x14ac:dyDescent="0.25">
      <c r="A3414" t="s">
        <v>8736</v>
      </c>
      <c r="B3414" t="s">
        <v>1632</v>
      </c>
      <c r="C3414" t="s">
        <v>5939</v>
      </c>
      <c r="D3414" t="s">
        <v>37</v>
      </c>
      <c r="E3414" t="s">
        <v>86</v>
      </c>
      <c r="F3414" t="s">
        <v>32</v>
      </c>
      <c r="G3414" t="s">
        <v>25</v>
      </c>
      <c r="H3414">
        <v>702</v>
      </c>
      <c r="I3414">
        <v>635</v>
      </c>
      <c r="J3414">
        <v>265</v>
      </c>
      <c r="K3414" t="s">
        <v>8737</v>
      </c>
      <c r="L3414">
        <v>0</v>
      </c>
      <c r="M3414">
        <v>283</v>
      </c>
      <c r="N3414">
        <v>873</v>
      </c>
      <c r="O3414">
        <v>-6917</v>
      </c>
      <c r="P3414">
        <v>144004</v>
      </c>
      <c r="Q3414">
        <v>203760</v>
      </c>
      <c r="R3414">
        <v>56</v>
      </c>
      <c r="S3414">
        <v>24148055</v>
      </c>
      <c r="U3414" t="str">
        <f>IFERROR(LEFT(spotify_top_songs_audio_features[[#This Row],[artist_names]],SEARCH(",",spotify_top_songs_audio_features[[#This Row],[artist_names]])-1),spotify_top_songs_audio_features[[#This Row],[artist_names]])</f>
        <v>Demi Lovato</v>
      </c>
      <c r="V3414" t="str">
        <f>IFERROR(MID(spotify_top_songs_audio_features[[#This Row],[artist_names]],SEARCH(",",spotify_top_songs_audio_features[[#This Row],[artist_names]])+2,99),"")</f>
        <v/>
      </c>
      <c r="W3414" t="str">
        <f>spotify_top_songs_audio_features[[#This Row],[source]]</f>
        <v>Island Records</v>
      </c>
      <c r="X3414" s="1">
        <f>spotify_top_songs_audio_features[[#This Row],[streams]]</f>
        <v>24148055</v>
      </c>
      <c r="Y3414" t="str">
        <f>IF(Tabela2[[#This Row],[feat]]="","","Feat")</f>
        <v/>
      </c>
      <c r="Z3414" s="17" t="str">
        <f>CONCATENATE(INT(spotify_top_songs_audio_features[[#This Row],[duration_ms]]/(60*1000)),":",MOD(INT(spotify_top_songs_audio_features[[#This Row],[duration_ms]]/1000),60))</f>
        <v>3:23</v>
      </c>
      <c r="AA34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14" t="str">
        <f>spotify_top_songs_audio_features[[#This Row],[track_name]]</f>
        <v>Sorry Not Sorry</v>
      </c>
    </row>
    <row r="3415" spans="1:28" x14ac:dyDescent="0.25">
      <c r="A3415" t="s">
        <v>15171</v>
      </c>
      <c r="B3415" t="s">
        <v>352</v>
      </c>
      <c r="C3415" t="s">
        <v>15172</v>
      </c>
      <c r="D3415" t="s">
        <v>3309</v>
      </c>
      <c r="E3415" t="s">
        <v>31</v>
      </c>
      <c r="F3415" t="s">
        <v>24</v>
      </c>
      <c r="G3415" t="s">
        <v>25</v>
      </c>
      <c r="H3415">
        <v>731</v>
      </c>
      <c r="I3415">
        <v>811</v>
      </c>
      <c r="J3415">
        <v>712</v>
      </c>
      <c r="K3415" t="s">
        <v>1920</v>
      </c>
      <c r="L3415">
        <v>0</v>
      </c>
      <c r="M3415">
        <v>411</v>
      </c>
      <c r="N3415">
        <v>426</v>
      </c>
      <c r="O3415">
        <v>-3225</v>
      </c>
      <c r="P3415">
        <v>147045</v>
      </c>
      <c r="Q3415">
        <v>218284</v>
      </c>
      <c r="R3415">
        <v>3</v>
      </c>
      <c r="S3415">
        <v>24087387</v>
      </c>
      <c r="U3415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415" t="str">
        <f>IFERROR(MID(spotify_top_songs_audio_features[[#This Row],[artist_names]],SEARCH(",",spotify_top_songs_audio_features[[#This Row],[artist_names]])+2,99),"")</f>
        <v/>
      </c>
      <c r="W3415" t="str">
        <f>spotify_top_songs_audio_features[[#This Row],[source]]</f>
        <v>Cactus Jack / Epic</v>
      </c>
      <c r="X3415" s="1">
        <f>spotify_top_songs_audio_features[[#This Row],[streams]]</f>
        <v>24087387</v>
      </c>
      <c r="Y3415" t="str">
        <f>IF(Tabela2[[#This Row],[feat]]="","","Feat")</f>
        <v/>
      </c>
      <c r="Z3415" s="17" t="str">
        <f>CONCATENATE(INT(spotify_top_songs_audio_features[[#This Row],[duration_ms]]/(60*1000)),":",MOD(INT(spotify_top_songs_audio_features[[#This Row],[duration_ms]]/1000),60))</f>
        <v>3:38</v>
      </c>
      <c r="AA34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15" t="str">
        <f>spotify_top_songs_audio_features[[#This Row],[track_name]]</f>
        <v>NO BYSTANDERS</v>
      </c>
    </row>
    <row r="3416" spans="1:28" x14ac:dyDescent="0.25">
      <c r="A3416" t="s">
        <v>11666</v>
      </c>
      <c r="B3416" t="s">
        <v>11667</v>
      </c>
      <c r="C3416" t="s">
        <v>11668</v>
      </c>
      <c r="D3416" t="s">
        <v>1927</v>
      </c>
      <c r="E3416" t="s">
        <v>43</v>
      </c>
      <c r="F3416" t="s">
        <v>32</v>
      </c>
      <c r="G3416" t="s">
        <v>25</v>
      </c>
      <c r="H3416">
        <v>905</v>
      </c>
      <c r="I3416">
        <v>631</v>
      </c>
      <c r="J3416">
        <v>177</v>
      </c>
      <c r="K3416" t="s">
        <v>1729</v>
      </c>
      <c r="L3416">
        <v>0</v>
      </c>
      <c r="M3416">
        <v>101</v>
      </c>
      <c r="N3416">
        <v>751</v>
      </c>
      <c r="O3416">
        <v>-1006</v>
      </c>
      <c r="P3416">
        <v>105026</v>
      </c>
      <c r="Q3416">
        <v>160947</v>
      </c>
      <c r="R3416">
        <v>4</v>
      </c>
      <c r="S3416">
        <v>24086388</v>
      </c>
      <c r="U3416" t="str">
        <f>IFERROR(LEFT(spotify_top_songs_audio_features[[#This Row],[artist_names]],SEARCH(",",spotify_top_songs_audio_features[[#This Row],[artist_names]])-1),spotify_top_songs_audio_features[[#This Row],[artist_names]])</f>
        <v>4*TOWN (From Disney and Pixar’s Turning Red)</v>
      </c>
      <c r="V3416" t="str">
        <f>IFERROR(MID(spotify_top_songs_audio_features[[#This Row],[artist_names]],SEARCH(",",spotify_top_songs_audio_features[[#This Row],[artist_names]])+2,99),"")</f>
        <v>Jordan Fisher, Finneas O'Connell, Topher Ngo, Grayson Villanueva, Josh Levi</v>
      </c>
      <c r="W3416" t="str">
        <f>spotify_top_songs_audio_features[[#This Row],[source]]</f>
        <v>Walt Disney Records</v>
      </c>
      <c r="X3416" s="1">
        <f>spotify_top_songs_audio_features[[#This Row],[streams]]</f>
        <v>24086388</v>
      </c>
      <c r="Y3416" t="str">
        <f>IF(Tabela2[[#This Row],[feat]]="","","Feat")</f>
        <v>Feat</v>
      </c>
      <c r="Z3416" s="17" t="str">
        <f>CONCATENATE(INT(spotify_top_songs_audio_features[[#This Row],[duration_ms]]/(60*1000)),":",MOD(INT(spotify_top_songs_audio_features[[#This Row],[duration_ms]]/1000),60))</f>
        <v>2:40</v>
      </c>
      <c r="AA34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416" t="str">
        <f>spotify_top_songs_audio_features[[#This Row],[track_name]]</f>
        <v>Nobody Like U</v>
      </c>
    </row>
    <row r="3417" spans="1:28" x14ac:dyDescent="0.25">
      <c r="A3417" t="s">
        <v>15459</v>
      </c>
      <c r="B3417" t="s">
        <v>15460</v>
      </c>
      <c r="C3417" t="s">
        <v>15461</v>
      </c>
      <c r="D3417" t="s">
        <v>282</v>
      </c>
      <c r="E3417" t="s">
        <v>31</v>
      </c>
      <c r="F3417" t="s">
        <v>32</v>
      </c>
      <c r="G3417" t="s">
        <v>25</v>
      </c>
      <c r="H3417">
        <v>831</v>
      </c>
      <c r="I3417">
        <v>713</v>
      </c>
      <c r="J3417">
        <v>94</v>
      </c>
      <c r="K3417" t="s">
        <v>535</v>
      </c>
      <c r="L3417">
        <v>0</v>
      </c>
      <c r="M3417">
        <v>572</v>
      </c>
      <c r="N3417">
        <v>69</v>
      </c>
      <c r="O3417">
        <v>-3646</v>
      </c>
      <c r="P3417">
        <v>132109</v>
      </c>
      <c r="Q3417">
        <v>202853</v>
      </c>
      <c r="R3417">
        <v>4</v>
      </c>
      <c r="S3417">
        <v>24065116</v>
      </c>
      <c r="U3417" t="str">
        <f>IFERROR(LEFT(spotify_top_songs_audio_features[[#This Row],[artist_names]],SEARCH(",",spotify_top_songs_audio_features[[#This Row],[artist_names]])-1),spotify_top_songs_audio_features[[#This Row],[artist_names]])</f>
        <v>Pharrell Williams</v>
      </c>
      <c r="V3417" t="str">
        <f>IFERROR(MID(spotify_top_songs_audio_features[[#This Row],[artist_names]],SEARCH(",",spotify_top_songs_audio_features[[#This Row],[artist_names]])+2,99),"")</f>
        <v>Camila Cabello</v>
      </c>
      <c r="W3417" t="str">
        <f>spotify_top_songs_audio_features[[#This Row],[source]]</f>
        <v>Columbia</v>
      </c>
      <c r="X3417" s="1">
        <f>spotify_top_songs_audio_features[[#This Row],[streams]]</f>
        <v>24065116</v>
      </c>
      <c r="Y3417" t="str">
        <f>IF(Tabela2[[#This Row],[feat]]="","","Feat")</f>
        <v>Feat</v>
      </c>
      <c r="Z3417" s="17" t="str">
        <f>CONCATENATE(INT(spotify_top_songs_audio_features[[#This Row],[duration_ms]]/(60*1000)),":",MOD(INT(spotify_top_songs_audio_features[[#This Row],[duration_ms]]/1000),60))</f>
        <v>3:22</v>
      </c>
      <c r="AA34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17" t="str">
        <f>spotify_top_songs_audio_features[[#This Row],[track_name]]</f>
        <v>Sangria Wine</v>
      </c>
    </row>
    <row r="3418" spans="1:28" x14ac:dyDescent="0.25">
      <c r="A3418" t="s">
        <v>1481</v>
      </c>
      <c r="B3418" t="s">
        <v>112</v>
      </c>
      <c r="C3418" t="s">
        <v>1482</v>
      </c>
      <c r="D3418" t="s">
        <v>112</v>
      </c>
      <c r="E3418" t="s">
        <v>43</v>
      </c>
      <c r="F3418" t="s">
        <v>24</v>
      </c>
      <c r="G3418" t="s">
        <v>64</v>
      </c>
      <c r="H3418">
        <v>316</v>
      </c>
      <c r="I3418">
        <v>361</v>
      </c>
      <c r="J3418">
        <v>488</v>
      </c>
      <c r="K3418" t="s">
        <v>1483</v>
      </c>
      <c r="L3418">
        <v>2.6700000000000001E-3</v>
      </c>
      <c r="M3418">
        <v>797</v>
      </c>
      <c r="N3418">
        <v>221</v>
      </c>
      <c r="O3418">
        <v>-10381</v>
      </c>
      <c r="P3418">
        <v>74952</v>
      </c>
      <c r="Q3418">
        <v>245440</v>
      </c>
      <c r="R3418">
        <v>2</v>
      </c>
      <c r="S3418">
        <v>24063624</v>
      </c>
      <c r="U341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418" t="str">
        <f>IFERROR(MID(spotify_top_songs_audio_features[[#This Row],[artist_names]],SEARCH(",",spotify_top_songs_audio_features[[#This Row],[artist_names]])+2,99),"")</f>
        <v/>
      </c>
      <c r="W3418" t="str">
        <f>spotify_top_songs_audio_features[[#This Row],[source]]</f>
        <v>Taylor Swift</v>
      </c>
      <c r="X3418" s="1">
        <f>spotify_top_songs_audio_features[[#This Row],[streams]]</f>
        <v>24063624</v>
      </c>
      <c r="Y3418" t="str">
        <f>IF(Tabela2[[#This Row],[feat]]="","","Feat")</f>
        <v/>
      </c>
      <c r="Z3418" s="17" t="str">
        <f>CONCATENATE(INT(spotify_top_songs_audio_features[[#This Row],[duration_ms]]/(60*1000)),":",MOD(INT(spotify_top_songs_audio_features[[#This Row],[duration_ms]]/1000),60))</f>
        <v>4:5</v>
      </c>
      <c r="AA34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418" t="str">
        <f>spotify_top_songs_audio_features[[#This Row],[track_name]]</f>
        <v>tolerate it</v>
      </c>
    </row>
    <row r="3419" spans="1:28" x14ac:dyDescent="0.25">
      <c r="A3419" t="s">
        <v>7971</v>
      </c>
      <c r="B3419" t="s">
        <v>7972</v>
      </c>
      <c r="C3419" t="s">
        <v>7973</v>
      </c>
      <c r="D3419" t="s">
        <v>7974</v>
      </c>
      <c r="E3419" t="s">
        <v>23</v>
      </c>
      <c r="F3419" t="s">
        <v>32</v>
      </c>
      <c r="G3419" t="s">
        <v>25</v>
      </c>
      <c r="H3419">
        <v>915</v>
      </c>
      <c r="I3419">
        <v>588</v>
      </c>
      <c r="J3419">
        <v>677</v>
      </c>
      <c r="K3419" t="s">
        <v>760</v>
      </c>
      <c r="L3419">
        <v>169</v>
      </c>
      <c r="M3419">
        <v>104</v>
      </c>
      <c r="N3419">
        <v>329</v>
      </c>
      <c r="O3419">
        <v>-6302</v>
      </c>
      <c r="P3419">
        <v>123936</v>
      </c>
      <c r="Q3419">
        <v>218710</v>
      </c>
      <c r="R3419">
        <v>4</v>
      </c>
      <c r="S3419">
        <v>24055735</v>
      </c>
      <c r="U3419" t="str">
        <f>IFERROR(LEFT(spotify_top_songs_audio_features[[#This Row],[artist_names]],SEARCH(",",spotify_top_songs_audio_features[[#This Row],[artist_names]])-1),spotify_top_songs_audio_features[[#This Row],[artist_names]])</f>
        <v>Swae Lee</v>
      </c>
      <c r="V3419" t="str">
        <f>IFERROR(MID(spotify_top_songs_audio_features[[#This Row],[artist_names]],SEARCH(",",spotify_top_songs_audio_features[[#This Row],[artist_names]])+2,99),"")</f>
        <v>Drake</v>
      </c>
      <c r="W3419" t="str">
        <f>spotify_top_songs_audio_features[[#This Row],[source]]</f>
        <v>Eardruma Records/Interscope Records</v>
      </c>
      <c r="X3419" s="1">
        <f>spotify_top_songs_audio_features[[#This Row],[streams]]</f>
        <v>24055735</v>
      </c>
      <c r="Y3419" t="str">
        <f>IF(Tabela2[[#This Row],[feat]]="","","Feat")</f>
        <v>Feat</v>
      </c>
      <c r="Z3419" s="17" t="str">
        <f>CONCATENATE(INT(spotify_top_songs_audio_features[[#This Row],[duration_ms]]/(60*1000)),":",MOD(INT(spotify_top_songs_audio_features[[#This Row],[duration_ms]]/1000),60))</f>
        <v>3:38</v>
      </c>
      <c r="AA34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419" t="str">
        <f>spotify_top_songs_audio_features[[#This Row],[track_name]]</f>
        <v>Won't Be Late (feat. Drake)</v>
      </c>
    </row>
    <row r="3420" spans="1:28" x14ac:dyDescent="0.25">
      <c r="A3420" t="s">
        <v>1391</v>
      </c>
      <c r="B3420" t="s">
        <v>1392</v>
      </c>
      <c r="C3420" t="s">
        <v>1393</v>
      </c>
      <c r="D3420" t="s">
        <v>354</v>
      </c>
      <c r="E3420" t="s">
        <v>142</v>
      </c>
      <c r="F3420" t="s">
        <v>32</v>
      </c>
      <c r="G3420" t="s">
        <v>25</v>
      </c>
      <c r="H3420">
        <v>674</v>
      </c>
      <c r="I3420">
        <v>609</v>
      </c>
      <c r="J3420">
        <v>45</v>
      </c>
      <c r="K3420" t="s">
        <v>1394</v>
      </c>
      <c r="L3420">
        <v>0</v>
      </c>
      <c r="M3420">
        <v>328</v>
      </c>
      <c r="N3420">
        <v>509</v>
      </c>
      <c r="O3420">
        <v>-6306</v>
      </c>
      <c r="P3420">
        <v>116066</v>
      </c>
      <c r="Q3420">
        <v>274138</v>
      </c>
      <c r="R3420">
        <v>1</v>
      </c>
      <c r="S3420">
        <v>24035983</v>
      </c>
      <c r="U3420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420" t="str">
        <f>IFERROR(MID(spotify_top_songs_audio_features[[#This Row],[artist_names]],SEARCH(",",spotify_top_songs_audio_features[[#This Row],[artist_names]])+2,99),"")</f>
        <v>Beyoncé</v>
      </c>
      <c r="W3420" t="str">
        <f>spotify_top_songs_audio_features[[#This Row],[source]]</f>
        <v>Cactus Jack/Epic</v>
      </c>
      <c r="X3420" s="1">
        <f>spotify_top_songs_audio_features[[#This Row],[streams]]</f>
        <v>24035983</v>
      </c>
      <c r="Y3420" t="str">
        <f>IF(Tabela2[[#This Row],[feat]]="","","Feat")</f>
        <v>Feat</v>
      </c>
      <c r="Z3420" s="17" t="str">
        <f>CONCATENATE(INT(spotify_top_songs_audio_features[[#This Row],[duration_ms]]/(60*1000)),":",MOD(INT(spotify_top_songs_audio_features[[#This Row],[duration_ms]]/1000),60))</f>
        <v>4:34</v>
      </c>
      <c r="AA34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20" t="str">
        <f>spotify_top_songs_audio_features[[#This Row],[track_name]]</f>
        <v>DELRESTO (ECHOES) (feat. Beyoncé)</v>
      </c>
    </row>
    <row r="3421" spans="1:28" x14ac:dyDescent="0.25">
      <c r="A3421" t="s">
        <v>5616</v>
      </c>
      <c r="B3421" t="s">
        <v>116</v>
      </c>
      <c r="C3421" t="s">
        <v>5092</v>
      </c>
      <c r="D3421" t="s">
        <v>48</v>
      </c>
      <c r="E3421" t="s">
        <v>23</v>
      </c>
      <c r="F3421" t="s">
        <v>32</v>
      </c>
      <c r="G3421" t="s">
        <v>25</v>
      </c>
      <c r="H3421">
        <v>745</v>
      </c>
      <c r="I3421">
        <v>642</v>
      </c>
      <c r="J3421">
        <v>287</v>
      </c>
      <c r="K3421" t="s">
        <v>1920</v>
      </c>
      <c r="L3421">
        <v>0</v>
      </c>
      <c r="M3421">
        <v>658</v>
      </c>
      <c r="N3421">
        <v>226</v>
      </c>
      <c r="O3421">
        <v>-6257</v>
      </c>
      <c r="P3421">
        <v>179974</v>
      </c>
      <c r="Q3421">
        <v>131248</v>
      </c>
      <c r="R3421">
        <v>3</v>
      </c>
      <c r="S3421">
        <v>24013149</v>
      </c>
      <c r="U3421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3421" t="str">
        <f>IFERROR(MID(spotify_top_songs_audio_features[[#This Row],[artist_names]],SEARCH(",",spotify_top_songs_audio_features[[#This Row],[artist_names]])+2,99),"")</f>
        <v/>
      </c>
      <c r="W3421" t="str">
        <f>spotify_top_songs_audio_features[[#This Row],[source]]</f>
        <v>Republic Records</v>
      </c>
      <c r="X3421" s="1">
        <f>spotify_top_songs_audio_features[[#This Row],[streams]]</f>
        <v>24013149</v>
      </c>
      <c r="Y3421" t="str">
        <f>IF(Tabela2[[#This Row],[feat]]="","","Feat")</f>
        <v/>
      </c>
      <c r="Z3421" s="17" t="str">
        <f>CONCATENATE(INT(spotify_top_songs_audio_features[[#This Row],[duration_ms]]/(60*1000)),":",MOD(INT(spotify_top_songs_audio_features[[#This Row],[duration_ms]]/1000),60))</f>
        <v>2:11</v>
      </c>
      <c r="AA34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421" t="str">
        <f>spotify_top_songs_audio_features[[#This Row],[track_name]]</f>
        <v>Ransom</v>
      </c>
    </row>
    <row r="3422" spans="1:28" x14ac:dyDescent="0.25">
      <c r="A3422" t="s">
        <v>14934</v>
      </c>
      <c r="B3422" t="s">
        <v>14935</v>
      </c>
      <c r="C3422" t="s">
        <v>14936</v>
      </c>
      <c r="D3422" t="s">
        <v>151</v>
      </c>
      <c r="E3422" t="s">
        <v>113</v>
      </c>
      <c r="F3422" t="s">
        <v>24</v>
      </c>
      <c r="G3422" t="s">
        <v>25</v>
      </c>
      <c r="H3422">
        <v>611</v>
      </c>
      <c r="I3422">
        <v>52</v>
      </c>
      <c r="J3422">
        <v>346</v>
      </c>
      <c r="K3422" t="s">
        <v>12686</v>
      </c>
      <c r="L3422">
        <v>0</v>
      </c>
      <c r="M3422">
        <v>105</v>
      </c>
      <c r="N3422">
        <v>771</v>
      </c>
      <c r="O3422">
        <v>-5445</v>
      </c>
      <c r="P3422">
        <v>159927</v>
      </c>
      <c r="Q3422">
        <v>149878</v>
      </c>
      <c r="R3422">
        <v>4</v>
      </c>
      <c r="S3422">
        <v>23990532</v>
      </c>
      <c r="U3422" t="str">
        <f>IFERROR(LEFT(spotify_top_songs_audio_features[[#This Row],[artist_names]],SEARCH(",",spotify_top_songs_audio_features[[#This Row],[artist_names]])-1),spotify_top_songs_audio_features[[#This Row],[artist_names]])</f>
        <v>5 Seconds of Summer</v>
      </c>
      <c r="V3422" t="str">
        <f>IFERROR(MID(spotify_top_songs_audio_features[[#This Row],[artist_names]],SEARCH(",",spotify_top_songs_audio_features[[#This Row],[artist_names]])+2,99),"")</f>
        <v>Julia Michaels</v>
      </c>
      <c r="W3422" t="str">
        <f>spotify_top_songs_audio_features[[#This Row],[source]]</f>
        <v>Capitol</v>
      </c>
      <c r="X3422" s="1">
        <f>spotify_top_songs_audio_features[[#This Row],[streams]]</f>
        <v>23990532</v>
      </c>
      <c r="Y3422" t="str">
        <f>IF(Tabela2[[#This Row],[feat]]="","","Feat")</f>
        <v>Feat</v>
      </c>
      <c r="Z3422" s="17" t="str">
        <f>CONCATENATE(INT(spotify_top_songs_audio_features[[#This Row],[duration_ms]]/(60*1000)),":",MOD(INT(spotify_top_songs_audio_features[[#This Row],[duration_ms]]/1000),60))</f>
        <v>2:29</v>
      </c>
      <c r="AA34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22" t="str">
        <f>spotify_top_songs_audio_features[[#This Row],[track_name]]</f>
        <v>Lie To Me (feat. Julia Michaels)</v>
      </c>
    </row>
    <row r="3423" spans="1:28" x14ac:dyDescent="0.25">
      <c r="A3423" t="s">
        <v>16631</v>
      </c>
      <c r="B3423" t="s">
        <v>116</v>
      </c>
      <c r="C3423" t="s">
        <v>9307</v>
      </c>
      <c r="D3423" t="s">
        <v>48</v>
      </c>
      <c r="E3423" t="s">
        <v>86</v>
      </c>
      <c r="F3423" t="s">
        <v>32</v>
      </c>
      <c r="G3423" t="s">
        <v>25</v>
      </c>
      <c r="H3423">
        <v>715</v>
      </c>
      <c r="I3423">
        <v>435</v>
      </c>
      <c r="J3423">
        <v>251</v>
      </c>
      <c r="K3423" t="s">
        <v>6563</v>
      </c>
      <c r="L3423">
        <v>0</v>
      </c>
      <c r="M3423">
        <v>106</v>
      </c>
      <c r="N3423">
        <v>801</v>
      </c>
      <c r="O3423">
        <v>-10325</v>
      </c>
      <c r="P3423">
        <v>204077</v>
      </c>
      <c r="Q3423">
        <v>117680</v>
      </c>
      <c r="R3423">
        <v>4</v>
      </c>
      <c r="S3423">
        <v>23974675</v>
      </c>
      <c r="U3423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3423" t="str">
        <f>IFERROR(MID(spotify_top_songs_audio_features[[#This Row],[artist_names]],SEARCH(",",spotify_top_songs_audio_features[[#This Row],[artist_names]])+2,99),"")</f>
        <v/>
      </c>
      <c r="W3423" t="str">
        <f>spotify_top_songs_audio_features[[#This Row],[source]]</f>
        <v>Republic Records</v>
      </c>
      <c r="X3423" s="1">
        <f>spotify_top_songs_audio_features[[#This Row],[streams]]</f>
        <v>23974675</v>
      </c>
      <c r="Y3423" t="str">
        <f>IF(Tabela2[[#This Row],[feat]]="","","Feat")</f>
        <v/>
      </c>
      <c r="Z3423" s="17" t="str">
        <f>CONCATENATE(INT(spotify_top_songs_audio_features[[#This Row],[duration_ms]]/(60*1000)),":",MOD(INT(spotify_top_songs_audio_features[[#This Row],[duration_ms]]/1000),60))</f>
        <v>1:57</v>
      </c>
      <c r="AA34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23" t="str">
        <f>spotify_top_songs_audio_features[[#This Row],[track_name]]</f>
        <v>Love Me</v>
      </c>
    </row>
    <row r="3424" spans="1:28" x14ac:dyDescent="0.25">
      <c r="A3424" t="s">
        <v>10574</v>
      </c>
      <c r="B3424" t="s">
        <v>10575</v>
      </c>
      <c r="C3424" t="s">
        <v>10576</v>
      </c>
      <c r="D3424" t="s">
        <v>10577</v>
      </c>
      <c r="E3424" t="s">
        <v>23</v>
      </c>
      <c r="F3424" t="s">
        <v>24</v>
      </c>
      <c r="G3424" t="s">
        <v>25</v>
      </c>
      <c r="H3424">
        <v>82</v>
      </c>
      <c r="I3424">
        <v>446</v>
      </c>
      <c r="J3424">
        <v>213</v>
      </c>
      <c r="K3424" t="s">
        <v>4611</v>
      </c>
      <c r="L3424">
        <v>0</v>
      </c>
      <c r="M3424">
        <v>13</v>
      </c>
      <c r="N3424">
        <v>831</v>
      </c>
      <c r="O3424">
        <v>-7553</v>
      </c>
      <c r="P3424">
        <v>8101</v>
      </c>
      <c r="Q3424">
        <v>159307</v>
      </c>
      <c r="R3424">
        <v>3</v>
      </c>
      <c r="S3424">
        <v>23968409</v>
      </c>
      <c r="U3424" t="str">
        <f>IFERROR(LEFT(spotify_top_songs_audio_features[[#This Row],[artist_names]],SEARCH(",",spotify_top_songs_audio_features[[#This Row],[artist_names]])-1),spotify_top_songs_audio_features[[#This Row],[artist_names]])</f>
        <v>Young Miko</v>
      </c>
      <c r="V3424" t="str">
        <f>IFERROR(MID(spotify_top_songs_audio_features[[#This Row],[artist_names]],SEARCH(",",spotify_top_songs_audio_features[[#This Row],[artist_names]])+2,99),"")</f>
        <v/>
      </c>
      <c r="W3424" t="str">
        <f>spotify_top_songs_audio_features[[#This Row],[source]]</f>
        <v>The Wave Music Group</v>
      </c>
      <c r="X3424" s="1">
        <f>spotify_top_songs_audio_features[[#This Row],[streams]]</f>
        <v>23968409</v>
      </c>
      <c r="Y3424" t="str">
        <f>IF(Tabela2[[#This Row],[feat]]="","","Feat")</f>
        <v/>
      </c>
      <c r="Z3424" s="17" t="str">
        <f>CONCATENATE(INT(spotify_top_songs_audio_features[[#This Row],[duration_ms]]/(60*1000)),":",MOD(INT(spotify_top_songs_audio_features[[#This Row],[duration_ms]]/1000),60))</f>
        <v>2:39</v>
      </c>
      <c r="AA34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424" t="str">
        <f>spotify_top_songs_audio_features[[#This Row],[track_name]]</f>
        <v>Lisa</v>
      </c>
    </row>
    <row r="3425" spans="1:28" x14ac:dyDescent="0.25">
      <c r="A3425" t="s">
        <v>6986</v>
      </c>
      <c r="B3425" t="s">
        <v>1598</v>
      </c>
      <c r="C3425" t="s">
        <v>6987</v>
      </c>
      <c r="D3425" t="s">
        <v>2659</v>
      </c>
      <c r="E3425" t="s">
        <v>43</v>
      </c>
      <c r="F3425" t="s">
        <v>32</v>
      </c>
      <c r="G3425" t="s">
        <v>25</v>
      </c>
      <c r="H3425">
        <v>41</v>
      </c>
      <c r="I3425">
        <v>886</v>
      </c>
      <c r="J3425">
        <v>155</v>
      </c>
      <c r="K3425" t="s">
        <v>6988</v>
      </c>
      <c r="L3425">
        <v>0</v>
      </c>
      <c r="M3425">
        <v>461</v>
      </c>
      <c r="N3425">
        <v>393</v>
      </c>
      <c r="O3425">
        <v>-4413</v>
      </c>
      <c r="P3425">
        <v>72577</v>
      </c>
      <c r="Q3425">
        <v>136351</v>
      </c>
      <c r="R3425">
        <v>2</v>
      </c>
      <c r="S3425">
        <v>23962474</v>
      </c>
      <c r="U3425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425" t="str">
        <f>IFERROR(MID(spotify_top_songs_audio_features[[#This Row],[artist_names]],SEARCH(",",spotify_top_songs_audio_features[[#This Row],[artist_names]])+2,99),"")</f>
        <v/>
      </c>
      <c r="W3425" t="str">
        <f>spotify_top_songs_audio_features[[#This Row],[source]]</f>
        <v>Getting Out Our Dreams II / Def Jam Recordings</v>
      </c>
      <c r="X3425" s="1">
        <f>spotify_top_songs_audio_features[[#This Row],[streams]]</f>
        <v>23962474</v>
      </c>
      <c r="Y3425" t="str">
        <f>IF(Tabela2[[#This Row],[feat]]="","","Feat")</f>
        <v/>
      </c>
      <c r="Z3425" s="17" t="str">
        <f>CONCATENATE(INT(spotify_top_songs_audio_features[[#This Row],[duration_ms]]/(60*1000)),":",MOD(INT(spotify_top_songs_audio_features[[#This Row],[duration_ms]]/1000),60))</f>
        <v>2:16</v>
      </c>
      <c r="AA34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425" t="str">
        <f>spotify_top_songs_audio_features[[#This Row],[track_name]]</f>
        <v>On God</v>
      </c>
    </row>
    <row r="3426" spans="1:28" x14ac:dyDescent="0.25">
      <c r="A3426" t="s">
        <v>11268</v>
      </c>
      <c r="B3426" t="s">
        <v>11269</v>
      </c>
      <c r="C3426" t="s">
        <v>11270</v>
      </c>
      <c r="D3426" t="s">
        <v>9502</v>
      </c>
      <c r="E3426" t="s">
        <v>86</v>
      </c>
      <c r="F3426" t="s">
        <v>32</v>
      </c>
      <c r="G3426" t="s">
        <v>25</v>
      </c>
      <c r="H3426">
        <v>81</v>
      </c>
      <c r="I3426">
        <v>625</v>
      </c>
      <c r="J3426">
        <v>71</v>
      </c>
      <c r="K3426" t="s">
        <v>3074</v>
      </c>
      <c r="L3426">
        <v>1.5300000000000001E-4</v>
      </c>
      <c r="M3426">
        <v>118</v>
      </c>
      <c r="N3426">
        <v>598</v>
      </c>
      <c r="O3426">
        <v>-3593</v>
      </c>
      <c r="P3426">
        <v>100019</v>
      </c>
      <c r="Q3426">
        <v>137448</v>
      </c>
      <c r="R3426">
        <v>4</v>
      </c>
      <c r="S3426">
        <v>23960373</v>
      </c>
      <c r="U3426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3426" t="str">
        <f>IFERROR(MID(spotify_top_songs_audio_features[[#This Row],[artist_names]],SEARCH(",",spotify_top_songs_audio_features[[#This Row],[artist_names]])+2,99),"")</f>
        <v>Tyga, Chris Brown</v>
      </c>
      <c r="W3426" t="str">
        <f>spotify_top_songs_audio_features[[#This Row],[source]]</f>
        <v>Astralwerks</v>
      </c>
      <c r="X3426" s="1">
        <f>spotify_top_songs_audio_features[[#This Row],[streams]]</f>
        <v>23960373</v>
      </c>
      <c r="Y3426" t="str">
        <f>IF(Tabela2[[#This Row],[feat]]="","","Feat")</f>
        <v>Feat</v>
      </c>
      <c r="Z3426" s="17" t="str">
        <f>CONCATENATE(INT(spotify_top_songs_audio_features[[#This Row],[duration_ms]]/(60*1000)),":",MOD(INT(spotify_top_songs_audio_features[[#This Row],[duration_ms]]/1000),60))</f>
        <v>2:17</v>
      </c>
      <c r="AA34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26" t="str">
        <f>spotify_top_songs_audio_features[[#This Row],[track_name]]</f>
        <v>Light It Up (with Tyga &amp; Chris Brown)</v>
      </c>
    </row>
    <row r="3427" spans="1:28" x14ac:dyDescent="0.25">
      <c r="A3427" t="s">
        <v>6931</v>
      </c>
      <c r="B3427" t="s">
        <v>2022</v>
      </c>
      <c r="C3427" t="s">
        <v>2023</v>
      </c>
      <c r="D3427" t="s">
        <v>30</v>
      </c>
      <c r="E3427" t="s">
        <v>31</v>
      </c>
      <c r="F3427" t="s">
        <v>24</v>
      </c>
      <c r="G3427" t="s">
        <v>25</v>
      </c>
      <c r="H3427">
        <v>743</v>
      </c>
      <c r="I3427">
        <v>339</v>
      </c>
      <c r="J3427">
        <v>409</v>
      </c>
      <c r="K3427" t="s">
        <v>6932</v>
      </c>
      <c r="L3427">
        <v>0</v>
      </c>
      <c r="M3427">
        <v>812</v>
      </c>
      <c r="N3427">
        <v>118</v>
      </c>
      <c r="O3427">
        <v>-7678</v>
      </c>
      <c r="P3427">
        <v>203927</v>
      </c>
      <c r="Q3427">
        <v>238373</v>
      </c>
      <c r="R3427">
        <v>5</v>
      </c>
      <c r="S3427">
        <v>23896288</v>
      </c>
      <c r="U3427" t="str">
        <f>IFERROR(LEFT(spotify_top_songs_audio_features[[#This Row],[artist_names]],SEARCH(",",spotify_top_songs_audio_features[[#This Row],[artist_names]])-1),spotify_top_songs_audio_features[[#This Row],[artist_names]])</f>
        <v>YG</v>
      </c>
      <c r="V3427" t="str">
        <f>IFERROR(MID(spotify_top_songs_audio_features[[#This Row],[artist_names]],SEARCH(",",spotify_top_songs_audio_features[[#This Row],[artist_names]])+2,99),"")</f>
        <v>2 Chainz, Big Sean, Nicki Minaj</v>
      </c>
      <c r="W3427" t="str">
        <f>spotify_top_songs_audio_features[[#This Row],[source]]</f>
        <v>Def Jam Recordings</v>
      </c>
      <c r="X3427" s="1">
        <f>spotify_top_songs_audio_features[[#This Row],[streams]]</f>
        <v>23896288</v>
      </c>
      <c r="Y3427" t="str">
        <f>IF(Tabela2[[#This Row],[feat]]="","","Feat")</f>
        <v>Feat</v>
      </c>
      <c r="Z3427" s="17" t="str">
        <f>CONCATENATE(INT(spotify_top_songs_audio_features[[#This Row],[duration_ms]]/(60*1000)),":",MOD(INT(spotify_top_songs_audio_features[[#This Row],[duration_ms]]/1000),60))</f>
        <v>3:58</v>
      </c>
      <c r="AA34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27" t="str">
        <f>spotify_top_songs_audio_features[[#This Row],[track_name]]</f>
        <v>BIG BANK (feat. 2 Chainz, Big Sean, Nicki Minaj)</v>
      </c>
    </row>
    <row r="3428" spans="1:28" x14ac:dyDescent="0.25">
      <c r="A3428" t="s">
        <v>10509</v>
      </c>
      <c r="B3428" t="s">
        <v>284</v>
      </c>
      <c r="C3428" t="s">
        <v>10510</v>
      </c>
      <c r="D3428" t="s">
        <v>423</v>
      </c>
      <c r="E3428" t="s">
        <v>58</v>
      </c>
      <c r="F3428" t="s">
        <v>32</v>
      </c>
      <c r="G3428" t="s">
        <v>25</v>
      </c>
      <c r="H3428">
        <v>724</v>
      </c>
      <c r="I3428">
        <v>531</v>
      </c>
      <c r="J3428">
        <v>298</v>
      </c>
      <c r="K3428" t="s">
        <v>391</v>
      </c>
      <c r="L3428">
        <v>0</v>
      </c>
      <c r="M3428">
        <v>11</v>
      </c>
      <c r="N3428">
        <v>141</v>
      </c>
      <c r="O3428">
        <v>-4108</v>
      </c>
      <c r="P3428">
        <v>89901</v>
      </c>
      <c r="Q3428">
        <v>239635</v>
      </c>
      <c r="R3428">
        <v>2</v>
      </c>
      <c r="S3428">
        <v>23874111</v>
      </c>
      <c r="U342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428" t="str">
        <f>IFERROR(MID(spotify_top_songs_audio_features[[#This Row],[artist_names]],SEARCH(",",spotify_top_songs_audio_features[[#This Row],[artist_names]])+2,99),"")</f>
        <v/>
      </c>
      <c r="W3428" t="str">
        <f>spotify_top_songs_audio_features[[#This Row],[source]]</f>
        <v>OVO</v>
      </c>
      <c r="X3428" s="1">
        <f>spotify_top_songs_audio_features[[#This Row],[streams]]</f>
        <v>23874111</v>
      </c>
      <c r="Y3428" t="str">
        <f>IF(Tabela2[[#This Row],[feat]]="","","Feat")</f>
        <v/>
      </c>
      <c r="Z3428" s="17" t="str">
        <f>CONCATENATE(INT(spotify_top_songs_audio_features[[#This Row],[duration_ms]]/(60*1000)),":",MOD(INT(spotify_top_songs_audio_features[[#This Row],[duration_ms]]/1000),60))</f>
        <v>3:59</v>
      </c>
      <c r="AA34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28" t="str">
        <f>spotify_top_songs_audio_features[[#This Row],[track_name]]</f>
        <v>7am On Bridle Path</v>
      </c>
    </row>
    <row r="3429" spans="1:28" x14ac:dyDescent="0.25">
      <c r="A3429" t="s">
        <v>8978</v>
      </c>
      <c r="B3429" t="s">
        <v>1598</v>
      </c>
      <c r="C3429" t="s">
        <v>8979</v>
      </c>
      <c r="D3429" t="s">
        <v>2659</v>
      </c>
      <c r="E3429" t="s">
        <v>86</v>
      </c>
      <c r="F3429" t="s">
        <v>32</v>
      </c>
      <c r="G3429" t="s">
        <v>25</v>
      </c>
      <c r="H3429">
        <v>799</v>
      </c>
      <c r="I3429">
        <v>291</v>
      </c>
      <c r="J3429">
        <v>318</v>
      </c>
      <c r="K3429" t="s">
        <v>8980</v>
      </c>
      <c r="L3429">
        <v>641</v>
      </c>
      <c r="M3429">
        <v>139</v>
      </c>
      <c r="N3429">
        <v>406</v>
      </c>
      <c r="O3429">
        <v>-7353</v>
      </c>
      <c r="P3429">
        <v>97984</v>
      </c>
      <c r="Q3429">
        <v>151873</v>
      </c>
      <c r="R3429">
        <v>2</v>
      </c>
      <c r="S3429">
        <v>23851752</v>
      </c>
      <c r="U3429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429" t="str">
        <f>IFERROR(MID(spotify_top_songs_audio_features[[#This Row],[artist_names]],SEARCH(",",spotify_top_songs_audio_features[[#This Row],[artist_names]])+2,99),"")</f>
        <v/>
      </c>
      <c r="W3429" t="str">
        <f>spotify_top_songs_audio_features[[#This Row],[source]]</f>
        <v>Getting Out Our Dreams II / Def Jam Recordings</v>
      </c>
      <c r="X3429" s="1">
        <f>spotify_top_songs_audio_features[[#This Row],[streams]]</f>
        <v>23851752</v>
      </c>
      <c r="Y3429" t="str">
        <f>IF(Tabela2[[#This Row],[feat]]="","","Feat")</f>
        <v/>
      </c>
      <c r="Z3429" s="17" t="str">
        <f>CONCATENATE(INT(spotify_top_songs_audio_features[[#This Row],[duration_ms]]/(60*1000)),":",MOD(INT(spotify_top_songs_audio_features[[#This Row],[duration_ms]]/1000),60))</f>
        <v>2:31</v>
      </c>
      <c r="AA34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29" t="str">
        <f>spotify_top_songs_audio_features[[#This Row],[track_name]]</f>
        <v>Closed On Sunday</v>
      </c>
    </row>
    <row r="3430" spans="1:28" x14ac:dyDescent="0.25">
      <c r="A3430" t="s">
        <v>10659</v>
      </c>
      <c r="B3430" t="s">
        <v>10660</v>
      </c>
      <c r="C3430" t="s">
        <v>10661</v>
      </c>
      <c r="D3430" t="s">
        <v>929</v>
      </c>
      <c r="E3430" t="s">
        <v>31</v>
      </c>
      <c r="F3430" t="s">
        <v>24</v>
      </c>
      <c r="G3430" t="s">
        <v>1571</v>
      </c>
      <c r="H3430">
        <v>629</v>
      </c>
      <c r="I3430">
        <v>306</v>
      </c>
      <c r="J3430">
        <v>424</v>
      </c>
      <c r="K3430" t="s">
        <v>10662</v>
      </c>
      <c r="L3430">
        <v>776</v>
      </c>
      <c r="M3430">
        <v>124</v>
      </c>
      <c r="N3430">
        <v>191</v>
      </c>
      <c r="O3430">
        <v>-11735</v>
      </c>
      <c r="P3430">
        <v>76994</v>
      </c>
      <c r="Q3430">
        <v>184638</v>
      </c>
      <c r="R3430">
        <v>5</v>
      </c>
      <c r="S3430">
        <v>23798137</v>
      </c>
      <c r="U3430" t="str">
        <f>IFERROR(LEFT(spotify_top_songs_audio_features[[#This Row],[artist_names]],SEARCH(",",spotify_top_songs_audio_features[[#This Row],[artist_names]])-1),spotify_top_songs_audio_features[[#This Row],[artist_names]])</f>
        <v>Alexander 23</v>
      </c>
      <c r="V3430" t="str">
        <f>IFERROR(MID(spotify_top_songs_audio_features[[#This Row],[artist_names]],SEARCH(",",spotify_top_songs_audio_features[[#This Row],[artist_names]])+2,99),"")</f>
        <v/>
      </c>
      <c r="W3430" t="str">
        <f>spotify_top_songs_audio_features[[#This Row],[source]]</f>
        <v>Interscope Records</v>
      </c>
      <c r="X3430" s="1">
        <f>spotify_top_songs_audio_features[[#This Row],[streams]]</f>
        <v>23798137</v>
      </c>
      <c r="Y3430" t="str">
        <f>IF(Tabela2[[#This Row],[feat]]="","","Feat")</f>
        <v/>
      </c>
      <c r="Z3430" s="17" t="str">
        <f>CONCATENATE(INT(spotify_top_songs_audio_features[[#This Row],[duration_ms]]/(60*1000)),":",MOD(INT(spotify_top_songs_audio_features[[#This Row],[duration_ms]]/1000),60))</f>
        <v>3:4</v>
      </c>
      <c r="AA34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30" t="str">
        <f>spotify_top_songs_audio_features[[#This Row],[track_name]]</f>
        <v>IDK You Yet</v>
      </c>
    </row>
    <row r="3431" spans="1:28" x14ac:dyDescent="0.25">
      <c r="A3431" t="s">
        <v>15491</v>
      </c>
      <c r="B3431" t="s">
        <v>1700</v>
      </c>
      <c r="C3431" t="s">
        <v>15492</v>
      </c>
      <c r="D3431" t="s">
        <v>520</v>
      </c>
      <c r="E3431" t="s">
        <v>86</v>
      </c>
      <c r="F3431" t="s">
        <v>24</v>
      </c>
      <c r="G3431" t="s">
        <v>25</v>
      </c>
      <c r="H3431">
        <v>693</v>
      </c>
      <c r="I3431">
        <v>604</v>
      </c>
      <c r="J3431">
        <v>427</v>
      </c>
      <c r="K3431" t="s">
        <v>10114</v>
      </c>
      <c r="L3431">
        <v>0</v>
      </c>
      <c r="M3431">
        <v>114</v>
      </c>
      <c r="N3431">
        <v>651</v>
      </c>
      <c r="O3431">
        <v>-5279</v>
      </c>
      <c r="P3431">
        <v>75014</v>
      </c>
      <c r="Q3431">
        <v>179930</v>
      </c>
      <c r="R3431">
        <v>5</v>
      </c>
      <c r="S3431">
        <v>23749490</v>
      </c>
      <c r="U3431" t="str">
        <f>IFERROR(LEFT(spotify_top_songs_audio_features[[#This Row],[artist_names]],SEARCH(",",spotify_top_songs_audio_features[[#This Row],[artist_names]])-1),spotify_top_songs_audio_features[[#This Row],[artist_names]])</f>
        <v>Why Don't We</v>
      </c>
      <c r="V3431" t="str">
        <f>IFERROR(MID(spotify_top_songs_audio_features[[#This Row],[artist_names]],SEARCH(",",spotify_top_songs_audio_features[[#This Row],[artist_names]])+2,99),"")</f>
        <v/>
      </c>
      <c r="W3431" t="str">
        <f>spotify_top_songs_audio_features[[#This Row],[source]]</f>
        <v>Atlantic Records</v>
      </c>
      <c r="X3431" s="1">
        <f>spotify_top_songs_audio_features[[#This Row],[streams]]</f>
        <v>23749490</v>
      </c>
      <c r="Y3431" t="str">
        <f>IF(Tabela2[[#This Row],[feat]]="","","Feat")</f>
        <v/>
      </c>
      <c r="Z3431" s="17" t="str">
        <f>CONCATENATE(INT(spotify_top_songs_audio_features[[#This Row],[duration_ms]]/(60*1000)),":",MOD(INT(spotify_top_songs_audio_features[[#This Row],[duration_ms]]/1000),60))</f>
        <v>2:59</v>
      </c>
      <c r="AA34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31" t="str">
        <f>spotify_top_songs_audio_features[[#This Row],[track_name]]</f>
        <v>Big Plans</v>
      </c>
    </row>
    <row r="3432" spans="1:28" x14ac:dyDescent="0.25">
      <c r="A3432" t="s">
        <v>9025</v>
      </c>
      <c r="B3432" t="s">
        <v>9026</v>
      </c>
      <c r="C3432" t="s">
        <v>9027</v>
      </c>
      <c r="D3432" t="s">
        <v>8630</v>
      </c>
      <c r="E3432" t="s">
        <v>86</v>
      </c>
      <c r="F3432" t="s">
        <v>32</v>
      </c>
      <c r="G3432" t="s">
        <v>25</v>
      </c>
      <c r="H3432">
        <v>782</v>
      </c>
      <c r="I3432">
        <v>587</v>
      </c>
      <c r="J3432">
        <v>324</v>
      </c>
      <c r="K3432" t="s">
        <v>245</v>
      </c>
      <c r="L3432">
        <v>1.85E-4</v>
      </c>
      <c r="M3432">
        <v>337</v>
      </c>
      <c r="N3432">
        <v>76</v>
      </c>
      <c r="O3432">
        <v>-83</v>
      </c>
      <c r="P3432">
        <v>120041</v>
      </c>
      <c r="Q3432">
        <v>174253</v>
      </c>
      <c r="R3432">
        <v>2</v>
      </c>
      <c r="S3432">
        <v>23664981</v>
      </c>
      <c r="U3432" t="str">
        <f>IFERROR(LEFT(spotify_top_songs_audio_features[[#This Row],[artist_names]],SEARCH(",",spotify_top_songs_audio_features[[#This Row],[artist_names]])-1),spotify_top_songs_audio_features[[#This Row],[artist_names]])</f>
        <v>FIFTY FIFTY</v>
      </c>
      <c r="V3432" t="str">
        <f>IFERROR(MID(spotify_top_songs_audio_features[[#This Row],[artist_names]],SEARCH(",",spotify_top_songs_audio_features[[#This Row],[artist_names]])+2,99),"")</f>
        <v/>
      </c>
      <c r="W3432" t="str">
        <f>spotify_top_songs_audio_features[[#This Row],[source]]</f>
        <v>WM Korea</v>
      </c>
      <c r="X3432" s="1">
        <f>spotify_top_songs_audio_features[[#This Row],[streams]]</f>
        <v>23664981</v>
      </c>
      <c r="Y3432" t="str">
        <f>IF(Tabela2[[#This Row],[feat]]="","","Feat")</f>
        <v/>
      </c>
      <c r="Z3432" s="17" t="str">
        <f>CONCATENATE(INT(spotify_top_songs_audio_features[[#This Row],[duration_ms]]/(60*1000)),":",MOD(INT(spotify_top_songs_audio_features[[#This Row],[duration_ms]]/1000),60))</f>
        <v>2:54</v>
      </c>
      <c r="AA34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32" t="str">
        <f>spotify_top_songs_audio_features[[#This Row],[track_name]]</f>
        <v>Cupid - Twin Ver.</v>
      </c>
    </row>
    <row r="3433" spans="1:28" x14ac:dyDescent="0.25">
      <c r="A3433" t="s">
        <v>3426</v>
      </c>
      <c r="B3433" t="s">
        <v>1287</v>
      </c>
      <c r="C3433" t="s">
        <v>3427</v>
      </c>
      <c r="D3433" t="s">
        <v>48</v>
      </c>
      <c r="E3433" t="s">
        <v>70</v>
      </c>
      <c r="F3433" t="s">
        <v>24</v>
      </c>
      <c r="G3433" t="s">
        <v>25</v>
      </c>
      <c r="H3433">
        <v>57</v>
      </c>
      <c r="I3433">
        <v>729</v>
      </c>
      <c r="J3433">
        <v>104</v>
      </c>
      <c r="K3433" t="s">
        <v>2332</v>
      </c>
      <c r="L3433">
        <v>0</v>
      </c>
      <c r="M3433">
        <v>128</v>
      </c>
      <c r="N3433">
        <v>519</v>
      </c>
      <c r="O3433">
        <v>-6839</v>
      </c>
      <c r="P3433">
        <v>7656</v>
      </c>
      <c r="Q3433">
        <v>163382</v>
      </c>
      <c r="R3433">
        <v>1</v>
      </c>
      <c r="S3433">
        <v>23652426</v>
      </c>
      <c r="U3433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433" t="str">
        <f>IFERROR(MID(spotify_top_songs_audio_features[[#This Row],[artist_names]],SEARCH(",",spotify_top_songs_audio_features[[#This Row],[artist_names]])+2,99),"")</f>
        <v/>
      </c>
      <c r="W3433" t="str">
        <f>spotify_top_songs_audio_features[[#This Row],[source]]</f>
        <v>Republic Records</v>
      </c>
      <c r="X3433" s="1">
        <f>spotify_top_songs_audio_features[[#This Row],[streams]]</f>
        <v>23652426</v>
      </c>
      <c r="Y3433" t="str">
        <f>IF(Tabela2[[#This Row],[feat]]="","","Feat")</f>
        <v/>
      </c>
      <c r="Z3433" s="17" t="str">
        <f>CONCATENATE(INT(spotify_top_songs_audio_features[[#This Row],[duration_ms]]/(60*1000)),":",MOD(INT(spotify_top_songs_audio_features[[#This Row],[duration_ms]]/1000),60))</f>
        <v>2:43</v>
      </c>
      <c r="AA34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433" t="str">
        <f>spotify_top_songs_audio_features[[#This Row],[track_name]]</f>
        <v>supernatural</v>
      </c>
    </row>
    <row r="3434" spans="1:28" x14ac:dyDescent="0.25">
      <c r="A3434" t="s">
        <v>8928</v>
      </c>
      <c r="B3434" t="s">
        <v>8929</v>
      </c>
      <c r="C3434" t="s">
        <v>8930</v>
      </c>
      <c r="D3434" t="s">
        <v>520</v>
      </c>
      <c r="E3434" t="s">
        <v>43</v>
      </c>
      <c r="F3434" t="s">
        <v>32</v>
      </c>
      <c r="G3434" t="s">
        <v>25</v>
      </c>
      <c r="H3434">
        <v>705</v>
      </c>
      <c r="I3434">
        <v>663</v>
      </c>
      <c r="J3434">
        <v>367</v>
      </c>
      <c r="K3434" t="s">
        <v>4568</v>
      </c>
      <c r="L3434">
        <v>6.7400000000000001E-4</v>
      </c>
      <c r="M3434">
        <v>924</v>
      </c>
      <c r="N3434">
        <v>38</v>
      </c>
      <c r="O3434">
        <v>-5289</v>
      </c>
      <c r="P3434">
        <v>124988</v>
      </c>
      <c r="Q3434">
        <v>140160</v>
      </c>
      <c r="R3434">
        <v>3</v>
      </c>
      <c r="S3434">
        <v>23642586</v>
      </c>
      <c r="U3434" t="str">
        <f>IFERROR(LEFT(spotify_top_songs_audio_features[[#This Row],[artist_names]],SEARCH(",",spotify_top_songs_audio_features[[#This Row],[artist_names]])-1),spotify_top_songs_audio_features[[#This Row],[artist_names]])</f>
        <v>Tiësto</v>
      </c>
      <c r="V3434" t="str">
        <f>IFERROR(MID(spotify_top_songs_audio_features[[#This Row],[artist_names]],SEARCH(",",spotify_top_songs_audio_features[[#This Row],[artist_names]])+2,99),"")</f>
        <v/>
      </c>
      <c r="W3434" t="str">
        <f>spotify_top_songs_audio_features[[#This Row],[source]]</f>
        <v>Atlantic Records</v>
      </c>
      <c r="X3434" s="1">
        <f>spotify_top_songs_audio_features[[#This Row],[streams]]</f>
        <v>23642586</v>
      </c>
      <c r="Y3434" t="str">
        <f>IF(Tabela2[[#This Row],[feat]]="","","Feat")</f>
        <v/>
      </c>
      <c r="Z3434" s="17" t="str">
        <f>CONCATENATE(INT(spotify_top_songs_audio_features[[#This Row],[duration_ms]]/(60*1000)),":",MOD(INT(spotify_top_songs_audio_features[[#This Row],[duration_ms]]/1000),60))</f>
        <v>2:20</v>
      </c>
      <c r="AA34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434" t="str">
        <f>spotify_top_songs_audio_features[[#This Row],[track_name]]</f>
        <v>Lay Low</v>
      </c>
    </row>
    <row r="3435" spans="1:28" x14ac:dyDescent="0.25">
      <c r="A3435" t="s">
        <v>10072</v>
      </c>
      <c r="B3435" t="s">
        <v>10073</v>
      </c>
      <c r="C3435" t="s">
        <v>1633</v>
      </c>
      <c r="D3435" t="s">
        <v>1195</v>
      </c>
      <c r="E3435" t="s">
        <v>177</v>
      </c>
      <c r="F3435" t="s">
        <v>32</v>
      </c>
      <c r="G3435" t="s">
        <v>25</v>
      </c>
      <c r="H3435">
        <v>558</v>
      </c>
      <c r="I3435">
        <v>766</v>
      </c>
      <c r="J3435">
        <v>231</v>
      </c>
      <c r="K3435" t="s">
        <v>4980</v>
      </c>
      <c r="L3435">
        <v>0</v>
      </c>
      <c r="M3435">
        <v>32</v>
      </c>
      <c r="N3435">
        <v>182</v>
      </c>
      <c r="O3435">
        <v>-5953</v>
      </c>
      <c r="P3435">
        <v>96281</v>
      </c>
      <c r="Q3435">
        <v>203960</v>
      </c>
      <c r="R3435">
        <v>5</v>
      </c>
      <c r="S3435">
        <v>23639168</v>
      </c>
      <c r="U3435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3435" t="str">
        <f>IFERROR(MID(spotify_top_songs_audio_features[[#This Row],[artist_names]],SEARCH(",",spotify_top_songs_audio_features[[#This Row],[artist_names]])+2,99),"")</f>
        <v>Charlie Puth</v>
      </c>
      <c r="W3435" t="str">
        <f>spotify_top_songs_audio_features[[#This Row],[source]]</f>
        <v>BPG/RVG/RCA Records</v>
      </c>
      <c r="X3435" s="1">
        <f>spotify_top_songs_audio_features[[#This Row],[streams]]</f>
        <v>23639168</v>
      </c>
      <c r="Y3435" t="str">
        <f>IF(Tabela2[[#This Row],[feat]]="","","Feat")</f>
        <v>Feat</v>
      </c>
      <c r="Z3435" s="17" t="str">
        <f>CONCATENATE(INT(spotify_top_songs_audio_features[[#This Row],[duration_ms]]/(60*1000)),":",MOD(INT(spotify_top_songs_audio_features[[#This Row],[duration_ms]]/1000),60))</f>
        <v>3:23</v>
      </c>
      <c r="AA34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435" t="str">
        <f>spotify_top_songs_audio_features[[#This Row],[track_name]]</f>
        <v>Sober</v>
      </c>
    </row>
    <row r="3436" spans="1:28" x14ac:dyDescent="0.25">
      <c r="A3436" t="s">
        <v>5130</v>
      </c>
      <c r="B3436" t="s">
        <v>5131</v>
      </c>
      <c r="C3436" t="s">
        <v>5132</v>
      </c>
      <c r="D3436" t="s">
        <v>5133</v>
      </c>
      <c r="E3436" t="s">
        <v>31</v>
      </c>
      <c r="F3436" t="s">
        <v>24</v>
      </c>
      <c r="G3436" t="s">
        <v>25</v>
      </c>
      <c r="H3436">
        <v>807</v>
      </c>
      <c r="I3436">
        <v>887</v>
      </c>
      <c r="J3436">
        <v>275</v>
      </c>
      <c r="K3436" t="s">
        <v>1518</v>
      </c>
      <c r="L3436">
        <v>0</v>
      </c>
      <c r="M3436">
        <v>391</v>
      </c>
      <c r="N3436">
        <v>78</v>
      </c>
      <c r="O3436">
        <v>-3892</v>
      </c>
      <c r="P3436">
        <v>160517</v>
      </c>
      <c r="Q3436">
        <v>144244</v>
      </c>
      <c r="R3436">
        <v>6</v>
      </c>
      <c r="S3436">
        <v>23632275</v>
      </c>
      <c r="U3436" t="str">
        <f>IFERROR(LEFT(spotify_top_songs_audio_features[[#This Row],[artist_names]],SEARCH(",",spotify_top_songs_audio_features[[#This Row],[artist_names]])-1),spotify_top_songs_audio_features[[#This Row],[artist_names]])</f>
        <v>Zay Hilfigerrr</v>
      </c>
      <c r="V3436" t="str">
        <f>IFERROR(MID(spotify_top_songs_audio_features[[#This Row],[artist_names]],SEARCH(",",spotify_top_songs_audio_features[[#This Row],[artist_names]])+2,99),"")</f>
        <v>Zayion McCall</v>
      </c>
      <c r="W3436" t="str">
        <f>spotify_top_songs_audio_features[[#This Row],[source]]</f>
        <v>Tha Lights Global, INC/Atlantic Recording Corp</v>
      </c>
      <c r="X3436" s="1">
        <f>spotify_top_songs_audio_features[[#This Row],[streams]]</f>
        <v>23632275</v>
      </c>
      <c r="Y3436" t="str">
        <f>IF(Tabela2[[#This Row],[feat]]="","","Feat")</f>
        <v>Feat</v>
      </c>
      <c r="Z3436" s="17" t="str">
        <f>CONCATENATE(INT(spotify_top_songs_audio_features[[#This Row],[duration_ms]]/(60*1000)),":",MOD(INT(spotify_top_songs_audio_features[[#This Row],[duration_ms]]/1000),60))</f>
        <v>2:24</v>
      </c>
      <c r="AA34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36" t="str">
        <f>spotify_top_songs_audio_features[[#This Row],[track_name]]</f>
        <v>Juju on That Beat (TZ Anthem)</v>
      </c>
    </row>
    <row r="3437" spans="1:28" x14ac:dyDescent="0.25">
      <c r="A3437" t="s">
        <v>17517</v>
      </c>
      <c r="B3437" t="s">
        <v>2095</v>
      </c>
      <c r="C3437" t="s">
        <v>17518</v>
      </c>
      <c r="D3437" t="s">
        <v>2097</v>
      </c>
      <c r="E3437" t="s">
        <v>23</v>
      </c>
      <c r="F3437" t="s">
        <v>24</v>
      </c>
      <c r="G3437" t="s">
        <v>25</v>
      </c>
      <c r="H3437">
        <v>55</v>
      </c>
      <c r="I3437">
        <v>596</v>
      </c>
      <c r="J3437">
        <v>134</v>
      </c>
      <c r="K3437" t="s">
        <v>2483</v>
      </c>
      <c r="L3437">
        <v>481</v>
      </c>
      <c r="M3437">
        <v>805</v>
      </c>
      <c r="N3437">
        <v>253</v>
      </c>
      <c r="O3437">
        <v>-8214</v>
      </c>
      <c r="P3437">
        <v>165736</v>
      </c>
      <c r="Q3437">
        <v>297404</v>
      </c>
      <c r="R3437">
        <v>5</v>
      </c>
      <c r="S3437">
        <v>23618797</v>
      </c>
      <c r="U3437" t="str">
        <f>IFERROR(LEFT(spotify_top_songs_audio_features[[#This Row],[artist_names]],SEARCH(",",spotify_top_songs_audio_features[[#This Row],[artist_names]])-1),spotify_top_songs_audio_features[[#This Row],[artist_names]])</f>
        <v>Childish Gambino</v>
      </c>
      <c r="V3437" t="str">
        <f>IFERROR(MID(spotify_top_songs_audio_features[[#This Row],[artist_names]],SEARCH(",",spotify_top_songs_audio_features[[#This Row],[artist_names]])+2,99),"")</f>
        <v/>
      </c>
      <c r="W3437" t="str">
        <f>spotify_top_songs_audio_features[[#This Row],[source]]</f>
        <v>Wolf+Rothstein/RCA Records</v>
      </c>
      <c r="X3437" s="1">
        <f>spotify_top_songs_audio_features[[#This Row],[streams]]</f>
        <v>23618797</v>
      </c>
      <c r="Y3437" t="str">
        <f>IF(Tabela2[[#This Row],[feat]]="","","Feat")</f>
        <v/>
      </c>
      <c r="Z3437" s="17" t="str">
        <f>CONCATENATE(INT(spotify_top_songs_audio_features[[#This Row],[duration_ms]]/(60*1000)),":",MOD(INT(spotify_top_songs_audio_features[[#This Row],[duration_ms]]/1000),60))</f>
        <v>4:57</v>
      </c>
      <c r="AA34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437" t="str">
        <f>spotify_top_songs_audio_features[[#This Row],[track_name]]</f>
        <v>Feels Like Summer</v>
      </c>
    </row>
    <row r="3438" spans="1:28" x14ac:dyDescent="0.25">
      <c r="A3438" t="s">
        <v>1421</v>
      </c>
      <c r="B3438" t="s">
        <v>1422</v>
      </c>
      <c r="C3438" t="s">
        <v>1423</v>
      </c>
      <c r="D3438" t="s">
        <v>1345</v>
      </c>
      <c r="E3438" t="s">
        <v>23</v>
      </c>
      <c r="F3438" t="s">
        <v>32</v>
      </c>
      <c r="G3438" t="s">
        <v>25</v>
      </c>
      <c r="H3438">
        <v>464</v>
      </c>
      <c r="I3438">
        <v>547</v>
      </c>
      <c r="J3438">
        <v>339</v>
      </c>
      <c r="K3438" t="s">
        <v>1424</v>
      </c>
      <c r="L3438">
        <v>0</v>
      </c>
      <c r="M3438">
        <v>155</v>
      </c>
      <c r="N3438">
        <v>423</v>
      </c>
      <c r="O3438">
        <v>-8137</v>
      </c>
      <c r="P3438">
        <v>67003</v>
      </c>
      <c r="Q3438">
        <v>221492</v>
      </c>
      <c r="R3438">
        <v>5</v>
      </c>
      <c r="S3438">
        <v>23613606</v>
      </c>
      <c r="U3438" t="str">
        <f>IFERROR(LEFT(spotify_top_songs_audio_features[[#This Row],[artist_names]],SEARCH(",",spotify_top_songs_audio_features[[#This Row],[artist_names]])-1),spotify_top_songs_audio_features[[#This Row],[artist_names]])</f>
        <v>Tory Lanez</v>
      </c>
      <c r="V3438" t="str">
        <f>IFERROR(MID(spotify_top_songs_audio_features[[#This Row],[artist_names]],SEARCH(",",spotify_top_songs_audio_features[[#This Row],[artist_names]])+2,99),"")</f>
        <v>Chris Brown</v>
      </c>
      <c r="W3438" t="str">
        <f>spotify_top_songs_audio_features[[#This Row],[source]]</f>
        <v>Mad Love/Interscope Records</v>
      </c>
      <c r="X3438" s="1">
        <f>spotify_top_songs_audio_features[[#This Row],[streams]]</f>
        <v>23613606</v>
      </c>
      <c r="Y3438" t="str">
        <f>IF(Tabela2[[#This Row],[feat]]="","","Feat")</f>
        <v>Feat</v>
      </c>
      <c r="Z3438" s="17" t="str">
        <f>CONCATENATE(INT(spotify_top_songs_audio_features[[#This Row],[duration_ms]]/(60*1000)),":",MOD(INT(spotify_top_songs_audio_features[[#This Row],[duration_ms]]/1000),60))</f>
        <v>3:41</v>
      </c>
      <c r="AA34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438" t="str">
        <f>spotify_top_songs_audio_features[[#This Row],[track_name]]</f>
        <v>The Take (feat. Chris Brown)</v>
      </c>
    </row>
    <row r="3439" spans="1:28" x14ac:dyDescent="0.25">
      <c r="A3439" t="s">
        <v>5860</v>
      </c>
      <c r="B3439" t="s">
        <v>5861</v>
      </c>
      <c r="C3439" t="s">
        <v>5862</v>
      </c>
      <c r="D3439" t="s">
        <v>5863</v>
      </c>
      <c r="E3439" t="s">
        <v>31</v>
      </c>
      <c r="F3439" t="s">
        <v>24</v>
      </c>
      <c r="G3439" t="s">
        <v>152</v>
      </c>
      <c r="H3439">
        <v>532</v>
      </c>
      <c r="I3439">
        <v>355</v>
      </c>
      <c r="J3439">
        <v>332</v>
      </c>
      <c r="K3439" t="s">
        <v>5864</v>
      </c>
      <c r="L3439">
        <v>0</v>
      </c>
      <c r="M3439">
        <v>105</v>
      </c>
      <c r="N3439">
        <v>399</v>
      </c>
      <c r="O3439">
        <v>-6632</v>
      </c>
      <c r="P3439">
        <v>82713</v>
      </c>
      <c r="Q3439">
        <v>120461</v>
      </c>
      <c r="R3439">
        <v>3</v>
      </c>
      <c r="S3439">
        <v>23586872</v>
      </c>
      <c r="U3439" t="str">
        <f>IFERROR(LEFT(spotify_top_songs_audio_features[[#This Row],[artist_names]],SEARCH(",",spotify_top_songs_audio_features[[#This Row],[artist_names]])-1),spotify_top_songs_audio_features[[#This Row],[artist_names]])</f>
        <v>MC Xenon</v>
      </c>
      <c r="V3439" t="str">
        <f>IFERROR(MID(spotify_top_songs_audio_features[[#This Row],[artist_names]],SEARCH(",",spotify_top_songs_audio_features[[#This Row],[artist_names]])+2,99),"")</f>
        <v>Os Gemeos da Putaria</v>
      </c>
      <c r="W3439" t="str">
        <f>spotify_top_songs_audio_features[[#This Row],[source]]</f>
        <v>DC MUSIC</v>
      </c>
      <c r="X3439" s="1">
        <f>spotify_top_songs_audio_features[[#This Row],[streams]]</f>
        <v>23586872</v>
      </c>
      <c r="Y3439" t="str">
        <f>IF(Tabela2[[#This Row],[feat]]="","","Feat")</f>
        <v>Feat</v>
      </c>
      <c r="Z3439" s="17" t="str">
        <f>CONCATENATE(INT(spotify_top_songs_audio_features[[#This Row],[duration_ms]]/(60*1000)),":",MOD(INT(spotify_top_songs_audio_features[[#This Row],[duration_ms]]/1000),60))</f>
        <v>2:0</v>
      </c>
      <c r="AA34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39" t="str">
        <f>spotify_top_songs_audio_features[[#This Row],[track_name]]</f>
        <v>Sem Aliança no Dedo</v>
      </c>
    </row>
    <row r="3440" spans="1:28" x14ac:dyDescent="0.25">
      <c r="A3440" t="s">
        <v>874</v>
      </c>
      <c r="B3440" t="s">
        <v>875</v>
      </c>
      <c r="C3440" t="s">
        <v>876</v>
      </c>
      <c r="D3440" t="s">
        <v>877</v>
      </c>
      <c r="E3440" t="s">
        <v>43</v>
      </c>
      <c r="F3440" t="s">
        <v>32</v>
      </c>
      <c r="G3440" t="s">
        <v>25</v>
      </c>
      <c r="H3440">
        <v>863</v>
      </c>
      <c r="I3440">
        <v>701</v>
      </c>
      <c r="J3440">
        <v>212</v>
      </c>
      <c r="K3440" t="s">
        <v>878</v>
      </c>
      <c r="L3440">
        <v>583</v>
      </c>
      <c r="M3440">
        <v>276</v>
      </c>
      <c r="N3440">
        <v>769</v>
      </c>
      <c r="O3440">
        <v>-5038</v>
      </c>
      <c r="P3440">
        <v>129911</v>
      </c>
      <c r="Q3440">
        <v>214270</v>
      </c>
      <c r="R3440">
        <v>4</v>
      </c>
      <c r="S3440">
        <v>23571642</v>
      </c>
      <c r="U3440" t="str">
        <f>IFERROR(LEFT(spotify_top_songs_audio_features[[#This Row],[artist_names]],SEARCH(",",spotify_top_songs_audio_features[[#This Row],[artist_names]])-1),spotify_top_songs_audio_features[[#This Row],[artist_names]])</f>
        <v>DJ Patrick Muniz</v>
      </c>
      <c r="V3440" t="str">
        <f>IFERROR(MID(spotify_top_songs_audio_features[[#This Row],[artist_names]],SEARCH(",",spotify_top_songs_audio_features[[#This Row],[artist_names]])+2,99),"")</f>
        <v>Dj Olliver, Mc Topre, Mc Rennan</v>
      </c>
      <c r="W3440" t="str">
        <f>spotify_top_songs_audio_features[[#This Row],[source]]</f>
        <v>Tratto Entretenimentos</v>
      </c>
      <c r="X3440" s="1">
        <f>spotify_top_songs_audio_features[[#This Row],[streams]]</f>
        <v>23571642</v>
      </c>
      <c r="Y3440" t="str">
        <f>IF(Tabela2[[#This Row],[feat]]="","","Feat")</f>
        <v>Feat</v>
      </c>
      <c r="Z3440" s="17" t="str">
        <f>CONCATENATE(INT(spotify_top_songs_audio_features[[#This Row],[duration_ms]]/(60*1000)),":",MOD(INT(spotify_top_songs_audio_features[[#This Row],[duration_ms]]/1000),60))</f>
        <v>3:34</v>
      </c>
      <c r="AA34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440" t="str">
        <f>spotify_top_songs_audio_features[[#This Row],[track_name]]</f>
        <v>Trava na Pose, Chama no Zoom, Da um Close (feat. Mc Rennan)</v>
      </c>
    </row>
    <row r="3441" spans="1:28" x14ac:dyDescent="0.25">
      <c r="A3441" t="s">
        <v>10786</v>
      </c>
      <c r="B3441" t="s">
        <v>10787</v>
      </c>
      <c r="C3441" t="s">
        <v>10788</v>
      </c>
      <c r="D3441" t="s">
        <v>1211</v>
      </c>
      <c r="E3441" t="s">
        <v>142</v>
      </c>
      <c r="F3441" t="s">
        <v>24</v>
      </c>
      <c r="G3441" t="s">
        <v>25</v>
      </c>
      <c r="H3441">
        <v>609</v>
      </c>
      <c r="I3441">
        <v>757</v>
      </c>
      <c r="J3441">
        <v>119</v>
      </c>
      <c r="K3441" t="s">
        <v>1120</v>
      </c>
      <c r="L3441">
        <v>0</v>
      </c>
      <c r="M3441">
        <v>63</v>
      </c>
      <c r="N3441">
        <v>379</v>
      </c>
      <c r="O3441">
        <v>-5605</v>
      </c>
      <c r="P3441">
        <v>128022</v>
      </c>
      <c r="Q3441">
        <v>180129</v>
      </c>
      <c r="R3441">
        <v>3</v>
      </c>
      <c r="S3441">
        <v>23570820</v>
      </c>
      <c r="U3441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441" t="str">
        <f>IFERROR(MID(spotify_top_songs_audio_features[[#This Row],[artist_names]],SEARCH(",",spotify_top_songs_audio_features[[#This Row],[artist_names]])+2,99),"")</f>
        <v>Trippie Redd</v>
      </c>
      <c r="W3441" t="str">
        <f>spotify_top_songs_audio_features[[#This Row],[source]]</f>
        <v>Grade A Productions/Interscope Records</v>
      </c>
      <c r="X3441" s="1">
        <f>spotify_top_songs_audio_features[[#This Row],[streams]]</f>
        <v>23570820</v>
      </c>
      <c r="Y3441" t="str">
        <f>IF(Tabela2[[#This Row],[feat]]="","","Feat")</f>
        <v>Feat</v>
      </c>
      <c r="Z3441" s="17" t="str">
        <f>CONCATENATE(INT(spotify_top_songs_audio_features[[#This Row],[duration_ms]]/(60*1000)),":",MOD(INT(spotify_top_songs_audio_features[[#This Row],[duration_ms]]/1000),60))</f>
        <v>3:0</v>
      </c>
      <c r="AA34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41" t="str">
        <f>spotify_top_songs_audio_features[[#This Row],[track_name]]</f>
        <v>Tell Me U Luv Me (with Trippie Redd)</v>
      </c>
    </row>
    <row r="3442" spans="1:28" x14ac:dyDescent="0.25">
      <c r="A3442" t="s">
        <v>1699</v>
      </c>
      <c r="B3442" t="s">
        <v>1700</v>
      </c>
      <c r="C3442" t="s">
        <v>1701</v>
      </c>
      <c r="D3442" t="s">
        <v>520</v>
      </c>
      <c r="E3442" t="s">
        <v>113</v>
      </c>
      <c r="F3442" t="s">
        <v>32</v>
      </c>
      <c r="G3442" t="s">
        <v>25</v>
      </c>
      <c r="H3442">
        <v>614</v>
      </c>
      <c r="I3442">
        <v>647</v>
      </c>
      <c r="J3442">
        <v>524</v>
      </c>
      <c r="K3442" t="s">
        <v>1702</v>
      </c>
      <c r="L3442">
        <v>0</v>
      </c>
      <c r="M3442">
        <v>104</v>
      </c>
      <c r="N3442">
        <v>368</v>
      </c>
      <c r="O3442">
        <v>-4681</v>
      </c>
      <c r="P3442">
        <v>163862</v>
      </c>
      <c r="Q3442">
        <v>184665</v>
      </c>
      <c r="R3442">
        <v>5</v>
      </c>
      <c r="S3442">
        <v>23544897</v>
      </c>
      <c r="U3442" t="str">
        <f>IFERROR(LEFT(spotify_top_songs_audio_features[[#This Row],[artist_names]],SEARCH(",",spotify_top_songs_audio_features[[#This Row],[artist_names]])-1),spotify_top_songs_audio_features[[#This Row],[artist_names]])</f>
        <v>Why Don't We</v>
      </c>
      <c r="V3442" t="str">
        <f>IFERROR(MID(spotify_top_songs_audio_features[[#This Row],[artist_names]],SEARCH(",",spotify_top_songs_audio_features[[#This Row],[artist_names]])+2,99),"")</f>
        <v/>
      </c>
      <c r="W3442" t="str">
        <f>spotify_top_songs_audio_features[[#This Row],[source]]</f>
        <v>Atlantic Records</v>
      </c>
      <c r="X3442" s="1">
        <f>spotify_top_songs_audio_features[[#This Row],[streams]]</f>
        <v>23544897</v>
      </c>
      <c r="Y3442" t="str">
        <f>IF(Tabela2[[#This Row],[feat]]="","","Feat")</f>
        <v/>
      </c>
      <c r="Z3442" s="17" t="str">
        <f>CONCATENATE(INT(spotify_top_songs_audio_features[[#This Row],[duration_ms]]/(60*1000)),":",MOD(INT(spotify_top_songs_audio_features[[#This Row],[duration_ms]]/1000),60))</f>
        <v>3:4</v>
      </c>
      <c r="AA34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42" t="str">
        <f>spotify_top_songs_audio_features[[#This Row],[track_name]]</f>
        <v>What Am I</v>
      </c>
    </row>
    <row r="3443" spans="1:28" x14ac:dyDescent="0.25">
      <c r="A3443" t="s">
        <v>6494</v>
      </c>
      <c r="B3443" t="s">
        <v>120</v>
      </c>
      <c r="C3443" t="s">
        <v>6495</v>
      </c>
      <c r="D3443" t="s">
        <v>264</v>
      </c>
      <c r="E3443" t="s">
        <v>86</v>
      </c>
      <c r="F3443" t="s">
        <v>32</v>
      </c>
      <c r="G3443" t="s">
        <v>25</v>
      </c>
      <c r="H3443">
        <v>769</v>
      </c>
      <c r="I3443">
        <v>156</v>
      </c>
      <c r="J3443">
        <v>35</v>
      </c>
      <c r="K3443" t="s">
        <v>5256</v>
      </c>
      <c r="L3443">
        <v>15</v>
      </c>
      <c r="M3443">
        <v>102</v>
      </c>
      <c r="N3443">
        <v>527</v>
      </c>
      <c r="O3443">
        <v>-107</v>
      </c>
      <c r="P3443">
        <v>10595</v>
      </c>
      <c r="Q3443">
        <v>144733</v>
      </c>
      <c r="R3443">
        <v>5</v>
      </c>
      <c r="S3443">
        <v>23528909</v>
      </c>
      <c r="U3443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3443" t="str">
        <f>IFERROR(MID(spotify_top_songs_audio_features[[#This Row],[artist_names]],SEARCH(",",spotify_top_songs_audio_features[[#This Row],[artist_names]])+2,99),"")</f>
        <v/>
      </c>
      <c r="W3443" t="str">
        <f>spotify_top_songs_audio_features[[#This Row],[source]]</f>
        <v>Bad Vibes Forever / EMPIRE</v>
      </c>
      <c r="X3443" s="1">
        <f>spotify_top_songs_audio_features[[#This Row],[streams]]</f>
        <v>23528909</v>
      </c>
      <c r="Y3443" t="str">
        <f>IF(Tabela2[[#This Row],[feat]]="","","Feat")</f>
        <v/>
      </c>
      <c r="Z3443" s="17" t="str">
        <f>CONCATENATE(INT(spotify_top_songs_audio_features[[#This Row],[duration_ms]]/(60*1000)),":",MOD(INT(spotify_top_songs_audio_features[[#This Row],[duration_ms]]/1000),60))</f>
        <v>2:24</v>
      </c>
      <c r="AA34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43" t="str">
        <f>spotify_top_songs_audio_features[[#This Row],[track_name]]</f>
        <v>Depression &amp; Obsession</v>
      </c>
    </row>
    <row r="3444" spans="1:28" x14ac:dyDescent="0.25">
      <c r="A3444" t="s">
        <v>11515</v>
      </c>
      <c r="B3444" t="s">
        <v>6886</v>
      </c>
      <c r="C3444" t="s">
        <v>11516</v>
      </c>
      <c r="D3444" t="s">
        <v>127</v>
      </c>
      <c r="E3444" t="s">
        <v>142</v>
      </c>
      <c r="F3444" t="s">
        <v>24</v>
      </c>
      <c r="G3444" t="s">
        <v>25</v>
      </c>
      <c r="H3444">
        <v>783</v>
      </c>
      <c r="I3444">
        <v>722</v>
      </c>
      <c r="J3444">
        <v>357</v>
      </c>
      <c r="K3444" t="s">
        <v>11517</v>
      </c>
      <c r="L3444">
        <v>209</v>
      </c>
      <c r="M3444">
        <v>105</v>
      </c>
      <c r="N3444">
        <v>306</v>
      </c>
      <c r="O3444">
        <v>-4864</v>
      </c>
      <c r="P3444">
        <v>97031</v>
      </c>
      <c r="Q3444">
        <v>180022</v>
      </c>
      <c r="R3444">
        <v>2</v>
      </c>
      <c r="S3444">
        <v>23516344</v>
      </c>
      <c r="U3444" t="str">
        <f>IFERROR(LEFT(spotify_top_songs_audio_features[[#This Row],[artist_names]],SEARCH(",",spotify_top_songs_audio_features[[#This Row],[artist_names]])-1),spotify_top_songs_audio_features[[#This Row],[artist_names]])</f>
        <v>j-hope</v>
      </c>
      <c r="V3444" t="str">
        <f>IFERROR(MID(spotify_top_songs_audio_features[[#This Row],[artist_names]],SEARCH(",",spotify_top_songs_audio_features[[#This Row],[artist_names]])+2,99),"")</f>
        <v/>
      </c>
      <c r="W3444" t="str">
        <f>spotify_top_songs_audio_features[[#This Row],[source]]</f>
        <v>BIGHIT MUSIC</v>
      </c>
      <c r="X3444" s="1">
        <f>spotify_top_songs_audio_features[[#This Row],[streams]]</f>
        <v>23516344</v>
      </c>
      <c r="Y3444" t="str">
        <f>IF(Tabela2[[#This Row],[feat]]="","","Feat")</f>
        <v/>
      </c>
      <c r="Z3444" s="17" t="str">
        <f>CONCATENATE(INT(spotify_top_songs_audio_features[[#This Row],[duration_ms]]/(60*1000)),":",MOD(INT(spotify_top_songs_audio_features[[#This Row],[duration_ms]]/1000),60))</f>
        <v>3:0</v>
      </c>
      <c r="AA34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44" t="str">
        <f>spotify_top_songs_audio_features[[#This Row],[track_name]]</f>
        <v>MORE</v>
      </c>
    </row>
    <row r="3445" spans="1:28" x14ac:dyDescent="0.25">
      <c r="A3445" t="s">
        <v>4267</v>
      </c>
      <c r="B3445" t="s">
        <v>4268</v>
      </c>
      <c r="C3445" t="s">
        <v>4269</v>
      </c>
      <c r="D3445" t="s">
        <v>703</v>
      </c>
      <c r="E3445" t="s">
        <v>58</v>
      </c>
      <c r="F3445" t="s">
        <v>24</v>
      </c>
      <c r="G3445" t="s">
        <v>25</v>
      </c>
      <c r="H3445">
        <v>578</v>
      </c>
      <c r="I3445">
        <v>694</v>
      </c>
      <c r="J3445">
        <v>706</v>
      </c>
      <c r="K3445" t="s">
        <v>675</v>
      </c>
      <c r="L3445">
        <v>0</v>
      </c>
      <c r="M3445">
        <v>102</v>
      </c>
      <c r="N3445">
        <v>268</v>
      </c>
      <c r="O3445">
        <v>-5351</v>
      </c>
      <c r="P3445">
        <v>129921</v>
      </c>
      <c r="Q3445">
        <v>220850</v>
      </c>
      <c r="R3445">
        <v>5</v>
      </c>
      <c r="S3445">
        <v>23511929</v>
      </c>
      <c r="U3445" t="str">
        <f>IFERROR(LEFT(spotify_top_songs_audio_features[[#This Row],[artist_names]],SEARCH(",",spotify_top_songs_audio_features[[#This Row],[artist_names]])-1),spotify_top_songs_audio_features[[#This Row],[artist_names]])</f>
        <v>Avril Lavigne</v>
      </c>
      <c r="V3445" t="str">
        <f>IFERROR(MID(spotify_top_songs_audio_features[[#This Row],[artist_names]],SEARCH(",",spotify_top_songs_audio_features[[#This Row],[artist_names]])+2,99),"")</f>
        <v/>
      </c>
      <c r="W3445" t="str">
        <f>spotify_top_songs_audio_features[[#This Row],[source]]</f>
        <v>BMG Rights Management (US) LLC</v>
      </c>
      <c r="X3445" s="1">
        <f>spotify_top_songs_audio_features[[#This Row],[streams]]</f>
        <v>23511929</v>
      </c>
      <c r="Y3445" t="str">
        <f>IF(Tabela2[[#This Row],[feat]]="","","Feat")</f>
        <v/>
      </c>
      <c r="Z3445" s="17" t="str">
        <f>CONCATENATE(INT(spotify_top_songs_audio_features[[#This Row],[duration_ms]]/(60*1000)),":",MOD(INT(spotify_top_songs_audio_features[[#This Row],[duration_ms]]/1000),60))</f>
        <v>3:40</v>
      </c>
      <c r="AA34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45" t="str">
        <f>spotify_top_songs_audio_features[[#This Row],[track_name]]</f>
        <v>Head Above Water</v>
      </c>
    </row>
    <row r="3446" spans="1:28" x14ac:dyDescent="0.25">
      <c r="A3446" t="s">
        <v>6422</v>
      </c>
      <c r="B3446" t="s">
        <v>125</v>
      </c>
      <c r="C3446" t="s">
        <v>6423</v>
      </c>
      <c r="D3446" t="s">
        <v>127</v>
      </c>
      <c r="E3446" t="s">
        <v>58</v>
      </c>
      <c r="F3446" t="s">
        <v>32</v>
      </c>
      <c r="G3446" t="s">
        <v>25</v>
      </c>
      <c r="H3446">
        <v>787</v>
      </c>
      <c r="I3446">
        <v>669</v>
      </c>
      <c r="J3446">
        <v>428</v>
      </c>
      <c r="K3446" t="s">
        <v>6424</v>
      </c>
      <c r="L3446">
        <v>0</v>
      </c>
      <c r="M3446">
        <v>123</v>
      </c>
      <c r="N3446">
        <v>57</v>
      </c>
      <c r="O3446">
        <v>-4333</v>
      </c>
      <c r="P3446">
        <v>104994</v>
      </c>
      <c r="Q3446">
        <v>202313</v>
      </c>
      <c r="R3446">
        <v>2</v>
      </c>
      <c r="S3446">
        <v>23500396</v>
      </c>
      <c r="U3446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446" t="str">
        <f>IFERROR(MID(spotify_top_songs_audio_features[[#This Row],[artist_names]],SEARCH(",",spotify_top_songs_audio_features[[#This Row],[artist_names]])+2,99),"")</f>
        <v/>
      </c>
      <c r="W3446" t="str">
        <f>spotify_top_songs_audio_features[[#This Row],[source]]</f>
        <v>BIGHIT MUSIC</v>
      </c>
      <c r="X3446" s="1">
        <f>spotify_top_songs_audio_features[[#This Row],[streams]]</f>
        <v>23500396</v>
      </c>
      <c r="Y3446" t="str">
        <f>IF(Tabela2[[#This Row],[feat]]="","","Feat")</f>
        <v/>
      </c>
      <c r="Z3446" s="17" t="str">
        <f>CONCATENATE(INT(spotify_top_songs_audio_features[[#This Row],[duration_ms]]/(60*1000)),":",MOD(INT(spotify_top_songs_audio_features[[#This Row],[duration_ms]]/1000),60))</f>
        <v>3:22</v>
      </c>
      <c r="AA34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46" t="str">
        <f>spotify_top_songs_audio_features[[#This Row],[track_name]]</f>
        <v>Telepathy</v>
      </c>
    </row>
    <row r="3447" spans="1:28" x14ac:dyDescent="0.25">
      <c r="A3447" t="s">
        <v>6441</v>
      </c>
      <c r="B3447" t="s">
        <v>1006</v>
      </c>
      <c r="C3447" t="s">
        <v>6442</v>
      </c>
      <c r="D3447" t="s">
        <v>1008</v>
      </c>
      <c r="E3447" t="s">
        <v>58</v>
      </c>
      <c r="F3447" t="s">
        <v>32</v>
      </c>
      <c r="G3447" t="s">
        <v>25</v>
      </c>
      <c r="H3447">
        <v>653</v>
      </c>
      <c r="I3447">
        <v>805</v>
      </c>
      <c r="J3447">
        <v>304</v>
      </c>
      <c r="K3447" t="s">
        <v>4426</v>
      </c>
      <c r="L3447">
        <v>1.17E-3</v>
      </c>
      <c r="M3447">
        <v>842</v>
      </c>
      <c r="N3447">
        <v>791</v>
      </c>
      <c r="O3447">
        <v>-5708</v>
      </c>
      <c r="P3447">
        <v>159947</v>
      </c>
      <c r="Q3447">
        <v>198293</v>
      </c>
      <c r="R3447">
        <v>2</v>
      </c>
      <c r="S3447">
        <v>23466160</v>
      </c>
      <c r="U3447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3447" t="str">
        <f>IFERROR(MID(spotify_top_songs_audio_features[[#This Row],[artist_names]],SEARCH(",",spotify_top_songs_audio_features[[#This Row],[artist_names]])+2,99),"")</f>
        <v/>
      </c>
      <c r="W3447" t="str">
        <f>spotify_top_songs_audio_features[[#This Row],[source]]</f>
        <v>Slaughter Gang, LLC/Epic Records</v>
      </c>
      <c r="X3447" s="1">
        <f>spotify_top_songs_audio_features[[#This Row],[streams]]</f>
        <v>23466160</v>
      </c>
      <c r="Y3447" t="str">
        <f>IF(Tabela2[[#This Row],[feat]]="","","Feat")</f>
        <v/>
      </c>
      <c r="Z3447" s="17" t="str">
        <f>CONCATENATE(INT(spotify_top_songs_audio_features[[#This Row],[duration_ms]]/(60*1000)),":",MOD(INT(spotify_top_songs_audio_features[[#This Row],[duration_ms]]/1000),60))</f>
        <v>3:18</v>
      </c>
      <c r="AA34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47" t="str">
        <f>spotify_top_songs_audio_features[[#This Row],[track_name]]</f>
        <v>all of me</v>
      </c>
    </row>
    <row r="3448" spans="1:28" x14ac:dyDescent="0.25">
      <c r="A3448" t="s">
        <v>8674</v>
      </c>
      <c r="B3448" t="s">
        <v>8675</v>
      </c>
      <c r="C3448" t="s">
        <v>656</v>
      </c>
      <c r="D3448" t="s">
        <v>436</v>
      </c>
      <c r="E3448" t="s">
        <v>86</v>
      </c>
      <c r="F3448" t="s">
        <v>32</v>
      </c>
      <c r="G3448" t="s">
        <v>25</v>
      </c>
      <c r="H3448">
        <v>889</v>
      </c>
      <c r="I3448">
        <v>705</v>
      </c>
      <c r="J3448">
        <v>392</v>
      </c>
      <c r="K3448" t="s">
        <v>3376</v>
      </c>
      <c r="L3448">
        <v>1.0399999999999999E-3</v>
      </c>
      <c r="M3448">
        <v>692</v>
      </c>
      <c r="N3448">
        <v>815</v>
      </c>
      <c r="O3448">
        <v>-8683</v>
      </c>
      <c r="P3448">
        <v>141069</v>
      </c>
      <c r="Q3448">
        <v>183830</v>
      </c>
      <c r="R3448">
        <v>4</v>
      </c>
      <c r="S3448">
        <v>23453370</v>
      </c>
      <c r="U3448" t="str">
        <f>IFERROR(LEFT(spotify_top_songs_audio_features[[#This Row],[artist_names]],SEARCH(",",spotify_top_songs_audio_features[[#This Row],[artist_names]])-1),spotify_top_songs_audio_features[[#This Row],[artist_names]])</f>
        <v>Russ Millions</v>
      </c>
      <c r="V3448" t="str">
        <f>IFERROR(MID(spotify_top_songs_audio_features[[#This Row],[artist_names]],SEARCH(",",spotify_top_songs_audio_features[[#This Row],[artist_names]])+2,99),"")</f>
        <v>Tion Wayne</v>
      </c>
      <c r="W3448" t="str">
        <f>spotify_top_songs_audio_features[[#This Row],[source]]</f>
        <v>Atlantic Records UK</v>
      </c>
      <c r="X3448" s="1">
        <f>spotify_top_songs_audio_features[[#This Row],[streams]]</f>
        <v>23453370</v>
      </c>
      <c r="Y3448" t="str">
        <f>IF(Tabela2[[#This Row],[feat]]="","","Feat")</f>
        <v>Feat</v>
      </c>
      <c r="Z3448" s="17" t="str">
        <f>CONCATENATE(INT(spotify_top_songs_audio_features[[#This Row],[duration_ms]]/(60*1000)),":",MOD(INT(spotify_top_songs_audio_features[[#This Row],[duration_ms]]/1000),60))</f>
        <v>3:3</v>
      </c>
      <c r="AA34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48" t="str">
        <f>spotify_top_songs_audio_features[[#This Row],[track_name]]</f>
        <v>Body</v>
      </c>
    </row>
    <row r="3449" spans="1:28" x14ac:dyDescent="0.25">
      <c r="A3449" t="s">
        <v>11520</v>
      </c>
      <c r="B3449" t="s">
        <v>2998</v>
      </c>
      <c r="C3449" t="s">
        <v>5679</v>
      </c>
      <c r="D3449" t="s">
        <v>1101</v>
      </c>
      <c r="E3449" t="s">
        <v>70</v>
      </c>
      <c r="F3449" t="s">
        <v>24</v>
      </c>
      <c r="G3449" t="s">
        <v>25</v>
      </c>
      <c r="H3449">
        <v>402</v>
      </c>
      <c r="I3449">
        <v>754</v>
      </c>
      <c r="J3449">
        <v>432</v>
      </c>
      <c r="K3449" t="s">
        <v>2503</v>
      </c>
      <c r="L3449">
        <v>0</v>
      </c>
      <c r="M3449">
        <v>358</v>
      </c>
      <c r="N3449">
        <v>621</v>
      </c>
      <c r="O3449">
        <v>-4837</v>
      </c>
      <c r="P3449">
        <v>10817</v>
      </c>
      <c r="Q3449">
        <v>191248</v>
      </c>
      <c r="R3449">
        <v>3</v>
      </c>
      <c r="S3449">
        <v>23452277</v>
      </c>
      <c r="U3449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3449" t="str">
        <f>IFERROR(MID(spotify_top_songs_audio_features[[#This Row],[artist_names]],SEARCH(",",spotify_top_songs_audio_features[[#This Row],[artist_names]])+2,99),"")</f>
        <v>Agnes, Vargas &amp; Lagola</v>
      </c>
      <c r="W3449" t="str">
        <f>spotify_top_songs_audio_features[[#This Row],[source]]</f>
        <v>Universal Music AB</v>
      </c>
      <c r="X3449" s="1">
        <f>spotify_top_songs_audio_features[[#This Row],[streams]]</f>
        <v>23452277</v>
      </c>
      <c r="Y3449" t="str">
        <f>IF(Tabela2[[#This Row],[feat]]="","","Feat")</f>
        <v>Feat</v>
      </c>
      <c r="Z3449" s="17" t="str">
        <f>CONCATENATE(INT(spotify_top_songs_audio_features[[#This Row],[duration_ms]]/(60*1000)),":",MOD(INT(spotify_top_songs_audio_features[[#This Row],[duration_ms]]/1000),60))</f>
        <v>3:11</v>
      </c>
      <c r="AA34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449" t="str">
        <f>spotify_top_songs_audio_features[[#This Row],[track_name]]</f>
        <v>Tough Love (feat. Agnes, Vargas &amp; Lagola)</v>
      </c>
    </row>
    <row r="3450" spans="1:28" x14ac:dyDescent="0.25">
      <c r="A3450" t="s">
        <v>9616</v>
      </c>
      <c r="B3450" t="s">
        <v>8517</v>
      </c>
      <c r="C3450" t="s">
        <v>8518</v>
      </c>
      <c r="D3450" t="s">
        <v>8519</v>
      </c>
      <c r="E3450" t="s">
        <v>177</v>
      </c>
      <c r="F3450" t="s">
        <v>24</v>
      </c>
      <c r="G3450" t="s">
        <v>25</v>
      </c>
      <c r="H3450">
        <v>603</v>
      </c>
      <c r="I3450">
        <v>784</v>
      </c>
      <c r="J3450">
        <v>62</v>
      </c>
      <c r="K3450" t="s">
        <v>2534</v>
      </c>
      <c r="L3450">
        <v>8.3199999999999995E-4</v>
      </c>
      <c r="M3450">
        <v>119</v>
      </c>
      <c r="N3450">
        <v>769</v>
      </c>
      <c r="O3450">
        <v>-4023</v>
      </c>
      <c r="P3450">
        <v>172041</v>
      </c>
      <c r="Q3450">
        <v>173104</v>
      </c>
      <c r="R3450">
        <v>80</v>
      </c>
      <c r="S3450">
        <v>23452010</v>
      </c>
      <c r="U3450" t="str">
        <f>IFERROR(LEFT(spotify_top_songs_audio_features[[#This Row],[artist_names]],SEARCH(",",spotify_top_songs_audio_features[[#This Row],[artist_names]])-1),spotify_top_songs_audio_features[[#This Row],[artist_names]])</f>
        <v>Steve Lacy</v>
      </c>
      <c r="V3450" t="str">
        <f>IFERROR(MID(spotify_top_songs_audio_features[[#This Row],[artist_names]],SEARCH(",",spotify_top_songs_audio_features[[#This Row],[artist_names]])+2,99),"")</f>
        <v/>
      </c>
      <c r="W3450" t="str">
        <f>spotify_top_songs_audio_features[[#This Row],[source]]</f>
        <v>Three Quarter</v>
      </c>
      <c r="X3450" s="1">
        <f>spotify_top_songs_audio_features[[#This Row],[streams]]</f>
        <v>23452010</v>
      </c>
      <c r="Y3450" t="str">
        <f>IF(Tabela2[[#This Row],[feat]]="","","Feat")</f>
        <v/>
      </c>
      <c r="Z3450" s="17" t="str">
        <f>CONCATENATE(INT(spotify_top_songs_audio_features[[#This Row],[duration_ms]]/(60*1000)),":",MOD(INT(spotify_top_songs_audio_features[[#This Row],[duration_ms]]/1000),60))</f>
        <v>2:53</v>
      </c>
      <c r="AA34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450" t="str">
        <f>spotify_top_songs_audio_features[[#This Row],[track_name]]</f>
        <v>Dark Red</v>
      </c>
    </row>
    <row r="3451" spans="1:28" x14ac:dyDescent="0.25">
      <c r="A3451" t="s">
        <v>15539</v>
      </c>
      <c r="B3451" t="s">
        <v>633</v>
      </c>
      <c r="C3451" t="s">
        <v>15540</v>
      </c>
      <c r="D3451" t="s">
        <v>48</v>
      </c>
      <c r="E3451" t="s">
        <v>102</v>
      </c>
      <c r="F3451" t="s">
        <v>32</v>
      </c>
      <c r="G3451" t="s">
        <v>25</v>
      </c>
      <c r="H3451">
        <v>218</v>
      </c>
      <c r="I3451">
        <v>652</v>
      </c>
      <c r="J3451">
        <v>641</v>
      </c>
      <c r="K3451" t="s">
        <v>1952</v>
      </c>
      <c r="L3451">
        <v>111</v>
      </c>
      <c r="M3451">
        <v>172</v>
      </c>
      <c r="N3451">
        <v>599</v>
      </c>
      <c r="O3451">
        <v>-7953</v>
      </c>
      <c r="P3451">
        <v>65375</v>
      </c>
      <c r="Q3451">
        <v>250053</v>
      </c>
      <c r="R3451">
        <v>2</v>
      </c>
      <c r="S3451">
        <v>23432308</v>
      </c>
      <c r="U3451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451" t="str">
        <f>IFERROR(MID(spotify_top_songs_audio_features[[#This Row],[artist_names]],SEARCH(",",spotify_top_songs_audio_features[[#This Row],[artist_names]])+2,99),"")</f>
        <v/>
      </c>
      <c r="W3451" t="str">
        <f>spotify_top_songs_audio_features[[#This Row],[source]]</f>
        <v>Republic Records</v>
      </c>
      <c r="X3451" s="1">
        <f>spotify_top_songs_audio_features[[#This Row],[streams]]</f>
        <v>23432308</v>
      </c>
      <c r="Y3451" t="str">
        <f>IF(Tabela2[[#This Row],[feat]]="","","Feat")</f>
        <v/>
      </c>
      <c r="Z3451" s="17" t="str">
        <f>CONCATENATE(INT(spotify_top_songs_audio_features[[#This Row],[duration_ms]]/(60*1000)),":",MOD(INT(spotify_top_songs_audio_features[[#This Row],[duration_ms]]/1000),60))</f>
        <v>4:10</v>
      </c>
      <c r="AA34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451" t="str">
        <f>spotify_top_songs_audio_features[[#This Row],[track_name]]</f>
        <v>Alone Again</v>
      </c>
    </row>
    <row r="3452" spans="1:28" x14ac:dyDescent="0.25">
      <c r="A3452" t="s">
        <v>11846</v>
      </c>
      <c r="B3452" t="s">
        <v>603</v>
      </c>
      <c r="C3452" t="s">
        <v>11847</v>
      </c>
      <c r="D3452" t="s">
        <v>385</v>
      </c>
      <c r="E3452" t="s">
        <v>43</v>
      </c>
      <c r="F3452" t="s">
        <v>32</v>
      </c>
      <c r="G3452" t="s">
        <v>25</v>
      </c>
      <c r="H3452">
        <v>696</v>
      </c>
      <c r="I3452">
        <v>634</v>
      </c>
      <c r="J3452">
        <v>281</v>
      </c>
      <c r="K3452" t="s">
        <v>466</v>
      </c>
      <c r="L3452">
        <v>0</v>
      </c>
      <c r="M3452">
        <v>437</v>
      </c>
      <c r="N3452">
        <v>728</v>
      </c>
      <c r="O3452">
        <v>-6918</v>
      </c>
      <c r="P3452">
        <v>89973</v>
      </c>
      <c r="Q3452">
        <v>142192</v>
      </c>
      <c r="R3452">
        <v>3</v>
      </c>
      <c r="S3452">
        <v>23405911</v>
      </c>
      <c r="U3452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3452" t="str">
        <f>IFERROR(MID(spotify_top_songs_audio_features[[#This Row],[artist_names]],SEARCH(",",spotify_top_songs_audio_features[[#This Row],[artist_names]])+2,99),"")</f>
        <v>Jessie Reyez</v>
      </c>
      <c r="W3452" t="str">
        <f>spotify_top_songs_audio_features[[#This Row],[source]]</f>
        <v>Aftermath</v>
      </c>
      <c r="X3452" s="1">
        <f>spotify_top_songs_audio_features[[#This Row],[streams]]</f>
        <v>23405911</v>
      </c>
      <c r="Y3452" t="str">
        <f>IF(Tabela2[[#This Row],[feat]]="","","Feat")</f>
        <v>Feat</v>
      </c>
      <c r="Z3452" s="17" t="str">
        <f>CONCATENATE(INT(spotify_top_songs_audio_features[[#This Row],[duration_ms]]/(60*1000)),":",MOD(INT(spotify_top_songs_audio_features[[#This Row],[duration_ms]]/1000),60))</f>
        <v>2:22</v>
      </c>
      <c r="AA34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452" t="str">
        <f>spotify_top_songs_audio_features[[#This Row],[track_name]]</f>
        <v>Good Guy (feat. Jessie Reyez)</v>
      </c>
    </row>
    <row r="3453" spans="1:28" x14ac:dyDescent="0.25">
      <c r="A3453" t="s">
        <v>9607</v>
      </c>
      <c r="B3453" t="s">
        <v>267</v>
      </c>
      <c r="C3453" t="s">
        <v>9608</v>
      </c>
      <c r="D3453" t="s">
        <v>1997</v>
      </c>
      <c r="E3453" t="s">
        <v>86</v>
      </c>
      <c r="F3453" t="s">
        <v>32</v>
      </c>
      <c r="G3453" t="s">
        <v>152</v>
      </c>
      <c r="H3453">
        <v>505</v>
      </c>
      <c r="I3453">
        <v>657</v>
      </c>
      <c r="J3453">
        <v>318</v>
      </c>
      <c r="K3453" t="s">
        <v>7936</v>
      </c>
      <c r="L3453">
        <v>107</v>
      </c>
      <c r="M3453">
        <v>126</v>
      </c>
      <c r="N3453">
        <v>252</v>
      </c>
      <c r="O3453">
        <v>-524</v>
      </c>
      <c r="P3453">
        <v>1960</v>
      </c>
      <c r="Q3453">
        <v>178520</v>
      </c>
      <c r="R3453">
        <v>4</v>
      </c>
      <c r="S3453">
        <v>23398205</v>
      </c>
      <c r="U3453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3453" t="str">
        <f>IFERROR(MID(spotify_top_songs_audio_features[[#This Row],[artist_names]],SEARCH(",",spotify_top_songs_audio_features[[#This Row],[artist_names]])+2,99),"")</f>
        <v/>
      </c>
      <c r="W3453" t="str">
        <f>spotify_top_songs_audio_features[[#This Row],[source]]</f>
        <v>Big Loud / Republic</v>
      </c>
      <c r="X3453" s="1">
        <f>spotify_top_songs_audio_features[[#This Row],[streams]]</f>
        <v>23398205</v>
      </c>
      <c r="Y3453" t="str">
        <f>IF(Tabela2[[#This Row],[feat]]="","","Feat")</f>
        <v/>
      </c>
      <c r="Z3453" s="17" t="str">
        <f>CONCATENATE(INT(spotify_top_songs_audio_features[[#This Row],[duration_ms]]/(60*1000)),":",MOD(INT(spotify_top_songs_audio_features[[#This Row],[duration_ms]]/1000),60))</f>
        <v>2:58</v>
      </c>
      <c r="AA34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53" t="str">
        <f>spotify_top_songs_audio_features[[#This Row],[track_name]]</f>
        <v>Wasted On You</v>
      </c>
    </row>
    <row r="3454" spans="1:28" x14ac:dyDescent="0.25">
      <c r="A3454" t="s">
        <v>4554</v>
      </c>
      <c r="B3454" t="s">
        <v>4555</v>
      </c>
      <c r="C3454" t="s">
        <v>4556</v>
      </c>
      <c r="D3454" t="s">
        <v>249</v>
      </c>
      <c r="E3454" t="s">
        <v>58</v>
      </c>
      <c r="F3454" t="s">
        <v>32</v>
      </c>
      <c r="G3454" t="s">
        <v>25</v>
      </c>
      <c r="H3454">
        <v>783</v>
      </c>
      <c r="I3454">
        <v>524</v>
      </c>
      <c r="J3454">
        <v>554</v>
      </c>
      <c r="K3454" t="s">
        <v>3492</v>
      </c>
      <c r="L3454">
        <v>0</v>
      </c>
      <c r="M3454">
        <v>271</v>
      </c>
      <c r="N3454">
        <v>839</v>
      </c>
      <c r="O3454">
        <v>-6455</v>
      </c>
      <c r="P3454">
        <v>117496</v>
      </c>
      <c r="Q3454">
        <v>164896</v>
      </c>
      <c r="R3454">
        <v>4</v>
      </c>
      <c r="S3454">
        <v>23397507</v>
      </c>
      <c r="U3454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3454" t="str">
        <f>IFERROR(MID(spotify_top_songs_audio_features[[#This Row],[artist_names]],SEARCH(",",spotify_top_songs_audio_features[[#This Row],[artist_names]])+2,99),"")</f>
        <v>Eladio Carrion</v>
      </c>
      <c r="W3454" t="str">
        <f>spotify_top_songs_audio_features[[#This Row],[source]]</f>
        <v>DALE PLAY Records</v>
      </c>
      <c r="X3454" s="1">
        <f>spotify_top_songs_audio_features[[#This Row],[streams]]</f>
        <v>23397507</v>
      </c>
      <c r="Y3454" t="str">
        <f>IF(Tabela2[[#This Row],[feat]]="","","Feat")</f>
        <v>Feat</v>
      </c>
      <c r="Z3454" s="17" t="str">
        <f>CONCATENATE(INT(spotify_top_songs_audio_features[[#This Row],[duration_ms]]/(60*1000)),":",MOD(INT(spotify_top_songs_audio_features[[#This Row],[duration_ms]]/1000),60))</f>
        <v>2:44</v>
      </c>
      <c r="AA34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54" t="str">
        <f>spotify_top_songs_audio_features[[#This Row],[track_name]]</f>
        <v>Eladio Carrion: Bzrp Music Sessions, Vol. 40</v>
      </c>
    </row>
    <row r="3455" spans="1:28" x14ac:dyDescent="0.25">
      <c r="A3455" t="s">
        <v>13347</v>
      </c>
      <c r="B3455" t="s">
        <v>13348</v>
      </c>
      <c r="C3455" t="s">
        <v>13349</v>
      </c>
      <c r="D3455" t="s">
        <v>385</v>
      </c>
      <c r="E3455" t="s">
        <v>43</v>
      </c>
      <c r="F3455" t="s">
        <v>32</v>
      </c>
      <c r="G3455" t="s">
        <v>152</v>
      </c>
      <c r="H3455">
        <v>468</v>
      </c>
      <c r="I3455">
        <v>444</v>
      </c>
      <c r="J3455">
        <v>291</v>
      </c>
      <c r="K3455" t="s">
        <v>13350</v>
      </c>
      <c r="L3455">
        <v>0</v>
      </c>
      <c r="M3455">
        <v>619</v>
      </c>
      <c r="N3455">
        <v>637</v>
      </c>
      <c r="O3455">
        <v>-10217</v>
      </c>
      <c r="P3455">
        <v>76019</v>
      </c>
      <c r="Q3455">
        <v>303640</v>
      </c>
      <c r="R3455">
        <v>9</v>
      </c>
      <c r="S3455">
        <v>23396651</v>
      </c>
      <c r="U3455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3455" t="str">
        <f>IFERROR(MID(spotify_top_songs_audio_features[[#This Row],[artist_names]],SEARCH(",",spotify_top_songs_audio_features[[#This Row],[artist_names]])+2,99),"")</f>
        <v>Beyoncé</v>
      </c>
      <c r="W3455" t="str">
        <f>spotify_top_songs_audio_features[[#This Row],[source]]</f>
        <v>Aftermath</v>
      </c>
      <c r="X3455" s="1">
        <f>spotify_top_songs_audio_features[[#This Row],[streams]]</f>
        <v>23396651</v>
      </c>
      <c r="Y3455" t="str">
        <f>IF(Tabela2[[#This Row],[feat]]="","","Feat")</f>
        <v>Feat</v>
      </c>
      <c r="Z3455" s="17" t="str">
        <f>CONCATENATE(INT(spotify_top_songs_audio_features[[#This Row],[duration_ms]]/(60*1000)),":",MOD(INT(spotify_top_songs_audio_features[[#This Row],[duration_ms]]/1000),60))</f>
        <v>5:3</v>
      </c>
      <c r="AA34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455" t="str">
        <f>spotify_top_songs_audio_features[[#This Row],[track_name]]</f>
        <v>Walk On Water (feat. Beyoncé)</v>
      </c>
    </row>
    <row r="3456" spans="1:28" x14ac:dyDescent="0.25">
      <c r="A3456" t="s">
        <v>12737</v>
      </c>
      <c r="B3456" t="s">
        <v>12738</v>
      </c>
      <c r="C3456" t="s">
        <v>12739</v>
      </c>
      <c r="D3456" t="s">
        <v>3993</v>
      </c>
      <c r="E3456" t="s">
        <v>86</v>
      </c>
      <c r="F3456" t="s">
        <v>24</v>
      </c>
      <c r="G3456" t="s">
        <v>25</v>
      </c>
      <c r="H3456">
        <v>689</v>
      </c>
      <c r="I3456">
        <v>695</v>
      </c>
      <c r="J3456">
        <v>429</v>
      </c>
      <c r="K3456" t="s">
        <v>59</v>
      </c>
      <c r="L3456">
        <v>0</v>
      </c>
      <c r="M3456">
        <v>123</v>
      </c>
      <c r="N3456">
        <v>359</v>
      </c>
      <c r="O3456">
        <v>-522</v>
      </c>
      <c r="P3456">
        <v>7505</v>
      </c>
      <c r="Q3456">
        <v>168253</v>
      </c>
      <c r="R3456">
        <v>3</v>
      </c>
      <c r="S3456">
        <v>23395152</v>
      </c>
      <c r="U3456" t="str">
        <f>IFERROR(LEFT(spotify_top_songs_audio_features[[#This Row],[artist_names]],SEARCH(",",spotify_top_songs_audio_features[[#This Row],[artist_names]])-1),spotify_top_songs_audio_features[[#This Row],[artist_names]])</f>
        <v>Skrillex</v>
      </c>
      <c r="V3456" t="str">
        <f>IFERROR(MID(spotify_top_songs_audio_features[[#This Row],[artist_names]],SEARCH(",",spotify_top_songs_audio_features[[#This Row],[artist_names]])+2,99),"")</f>
        <v>Justin Bieber, Don Toliver</v>
      </c>
      <c r="W3456" t="str">
        <f>spotify_top_songs_audio_features[[#This Row],[source]]</f>
        <v>OWSLA/Atlantic</v>
      </c>
      <c r="X3456" s="1">
        <f>spotify_top_songs_audio_features[[#This Row],[streams]]</f>
        <v>23395152</v>
      </c>
      <c r="Y3456" t="str">
        <f>IF(Tabela2[[#This Row],[feat]]="","","Feat")</f>
        <v>Feat</v>
      </c>
      <c r="Z3456" s="17" t="str">
        <f>CONCATENATE(INT(spotify_top_songs_audio_features[[#This Row],[duration_ms]]/(60*1000)),":",MOD(INT(spotify_top_songs_audio_features[[#This Row],[duration_ms]]/1000),60))</f>
        <v>2:48</v>
      </c>
      <c r="AA34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56" t="str">
        <f>spotify_top_songs_audio_features[[#This Row],[track_name]]</f>
        <v>Don’t Go (with Justin Bieber &amp; Don Toliver)</v>
      </c>
    </row>
    <row r="3457" spans="1:28" x14ac:dyDescent="0.25">
      <c r="A3457" t="s">
        <v>2101</v>
      </c>
      <c r="B3457" t="s">
        <v>2102</v>
      </c>
      <c r="C3457" t="s">
        <v>2103</v>
      </c>
      <c r="D3457" t="s">
        <v>2104</v>
      </c>
      <c r="E3457" t="s">
        <v>23</v>
      </c>
      <c r="F3457" t="s">
        <v>24</v>
      </c>
      <c r="G3457" t="s">
        <v>25</v>
      </c>
      <c r="H3457">
        <v>889</v>
      </c>
      <c r="I3457">
        <v>641</v>
      </c>
      <c r="J3457">
        <v>668</v>
      </c>
      <c r="K3457" t="s">
        <v>2105</v>
      </c>
      <c r="L3457">
        <v>2.7499999999999998E-3</v>
      </c>
      <c r="M3457">
        <v>19</v>
      </c>
      <c r="N3457">
        <v>588</v>
      </c>
      <c r="O3457">
        <v>-4494</v>
      </c>
      <c r="P3457">
        <v>8799</v>
      </c>
      <c r="Q3457">
        <v>159387</v>
      </c>
      <c r="R3457">
        <v>3</v>
      </c>
      <c r="S3457">
        <v>23382361</v>
      </c>
      <c r="U3457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3457" t="str">
        <f>IFERROR(MID(spotify_top_songs_audio_features[[#This Row],[artist_names]],SEARCH(",",spotify_top_songs_audio_features[[#This Row],[artist_names]])+2,99),"")</f>
        <v>Ed Sheeran</v>
      </c>
      <c r="W3457" t="str">
        <f>spotify_top_songs_audio_features[[#This Row],[source]]</f>
        <v>Universal Music Latino / Asylum Records UK</v>
      </c>
      <c r="X3457" s="1">
        <f>spotify_top_songs_audio_features[[#This Row],[streams]]</f>
        <v>23382361</v>
      </c>
      <c r="Y3457" t="str">
        <f>IF(Tabela2[[#This Row],[feat]]="","","Feat")</f>
        <v>Feat</v>
      </c>
      <c r="Z3457" s="17" t="str">
        <f>CONCATENATE(INT(spotify_top_songs_audio_features[[#This Row],[duration_ms]]/(60*1000)),":",MOD(INT(spotify_top_songs_audio_features[[#This Row],[duration_ms]]/1000),60))</f>
        <v>2:39</v>
      </c>
      <c r="AA34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457" t="str">
        <f>spotify_top_songs_audio_features[[#This Row],[track_name]]</f>
        <v>Sigue</v>
      </c>
    </row>
    <row r="3458" spans="1:28" x14ac:dyDescent="0.25">
      <c r="A3458" t="s">
        <v>16358</v>
      </c>
      <c r="B3458" t="s">
        <v>16359</v>
      </c>
      <c r="C3458" t="s">
        <v>16360</v>
      </c>
      <c r="D3458" t="s">
        <v>1938</v>
      </c>
      <c r="E3458" t="s">
        <v>23</v>
      </c>
      <c r="F3458" t="s">
        <v>24</v>
      </c>
      <c r="G3458" t="s">
        <v>25</v>
      </c>
      <c r="H3458">
        <v>693</v>
      </c>
      <c r="I3458">
        <v>936</v>
      </c>
      <c r="J3458">
        <v>524</v>
      </c>
      <c r="K3458" t="s">
        <v>6980</v>
      </c>
      <c r="L3458">
        <v>0</v>
      </c>
      <c r="M3458">
        <v>339</v>
      </c>
      <c r="N3458">
        <v>835</v>
      </c>
      <c r="O3458">
        <v>-1322</v>
      </c>
      <c r="P3458">
        <v>166034</v>
      </c>
      <c r="Q3458">
        <v>179032</v>
      </c>
      <c r="R3458">
        <v>4</v>
      </c>
      <c r="S3458">
        <v>23358768</v>
      </c>
      <c r="U3458" t="str">
        <f>IFERROR(LEFT(spotify_top_songs_audio_features[[#This Row],[artist_names]],SEARCH(",",spotify_top_songs_audio_features[[#This Row],[artist_names]])-1),spotify_top_songs_audio_features[[#This Row],[artist_names]])</f>
        <v>Mari Fernandez</v>
      </c>
      <c r="V3458" t="str">
        <f>IFERROR(MID(spotify_top_songs_audio_features[[#This Row],[artist_names]],SEARCH(",",spotify_top_songs_audio_features[[#This Row],[artist_names]])+2,99),"")</f>
        <v>Marcynho Sensação</v>
      </c>
      <c r="W3458" t="str">
        <f>spotify_top_songs_audio_features[[#This Row],[source]]</f>
        <v>Sony Music Entertainment</v>
      </c>
      <c r="X3458" s="1">
        <f>spotify_top_songs_audio_features[[#This Row],[streams]]</f>
        <v>23358768</v>
      </c>
      <c r="Y3458" t="str">
        <f>IF(Tabela2[[#This Row],[feat]]="","","Feat")</f>
        <v>Feat</v>
      </c>
      <c r="Z3458" s="17" t="str">
        <f>CONCATENATE(INT(spotify_top_songs_audio_features[[#This Row],[duration_ms]]/(60*1000)),":",MOD(INT(spotify_top_songs_audio_features[[#This Row],[duration_ms]]/1000),60))</f>
        <v>2:59</v>
      </c>
      <c r="AA34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458" t="str">
        <f>spotify_top_songs_audio_features[[#This Row],[track_name]]</f>
        <v>Parada Louca</v>
      </c>
    </row>
    <row r="3459" spans="1:28" x14ac:dyDescent="0.25">
      <c r="A3459" t="s">
        <v>1867</v>
      </c>
      <c r="B3459" t="s">
        <v>1868</v>
      </c>
      <c r="C3459" t="s">
        <v>1869</v>
      </c>
      <c r="D3459" t="s">
        <v>402</v>
      </c>
      <c r="E3459" t="s">
        <v>58</v>
      </c>
      <c r="F3459" t="s">
        <v>32</v>
      </c>
      <c r="G3459" t="s">
        <v>152</v>
      </c>
      <c r="H3459">
        <v>646</v>
      </c>
      <c r="I3459">
        <v>736</v>
      </c>
      <c r="J3459">
        <v>449</v>
      </c>
      <c r="K3459" t="s">
        <v>1870</v>
      </c>
      <c r="L3459">
        <v>0</v>
      </c>
      <c r="M3459">
        <v>415</v>
      </c>
      <c r="N3459">
        <v>873</v>
      </c>
      <c r="O3459">
        <v>-7118</v>
      </c>
      <c r="P3459">
        <v>140098</v>
      </c>
      <c r="Q3459">
        <v>212878</v>
      </c>
      <c r="R3459">
        <v>1</v>
      </c>
      <c r="S3459">
        <v>23357869</v>
      </c>
      <c r="U3459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3459" t="str">
        <f>IFERROR(MID(spotify_top_songs_audio_features[[#This Row],[artist_names]],SEARCH(",",spotify_top_songs_audio_features[[#This Row],[artist_names]])+2,99),"")</f>
        <v>Gabito Ballesteros, Junior H</v>
      </c>
      <c r="W3459" t="str">
        <f>spotify_top_songs_audio_features[[#This Row],[source]]</f>
        <v>Double P Records</v>
      </c>
      <c r="X3459" s="1">
        <f>spotify_top_songs_audio_features[[#This Row],[streams]]</f>
        <v>23357869</v>
      </c>
      <c r="Y3459" t="str">
        <f>IF(Tabela2[[#This Row],[feat]]="","","Feat")</f>
        <v>Feat</v>
      </c>
      <c r="Z3459" s="17" t="str">
        <f>CONCATENATE(INT(spotify_top_songs_audio_features[[#This Row],[duration_ms]]/(60*1000)),":",MOD(INT(spotify_top_songs_audio_features[[#This Row],[duration_ms]]/1000),60))</f>
        <v>3:32</v>
      </c>
      <c r="AA34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59" t="str">
        <f>spotify_top_songs_audio_features[[#This Row],[track_name]]</f>
        <v>LADY GAGA</v>
      </c>
    </row>
    <row r="3460" spans="1:28" x14ac:dyDescent="0.25">
      <c r="A3460" t="s">
        <v>13318</v>
      </c>
      <c r="B3460" t="s">
        <v>2247</v>
      </c>
      <c r="C3460" t="s">
        <v>13319</v>
      </c>
      <c r="D3460" t="s">
        <v>127</v>
      </c>
      <c r="E3460" t="s">
        <v>142</v>
      </c>
      <c r="F3460" t="s">
        <v>24</v>
      </c>
      <c r="G3460" t="s">
        <v>25</v>
      </c>
      <c r="H3460">
        <v>419</v>
      </c>
      <c r="I3460">
        <v>274</v>
      </c>
      <c r="J3460">
        <v>314</v>
      </c>
      <c r="K3460" t="s">
        <v>13320</v>
      </c>
      <c r="L3460">
        <v>0</v>
      </c>
      <c r="M3460">
        <v>92</v>
      </c>
      <c r="N3460">
        <v>25</v>
      </c>
      <c r="O3460">
        <v>-9321</v>
      </c>
      <c r="P3460">
        <v>79595</v>
      </c>
      <c r="Q3460">
        <v>154237</v>
      </c>
      <c r="R3460">
        <v>2</v>
      </c>
      <c r="S3460">
        <v>23352800</v>
      </c>
      <c r="U3460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3460" t="str">
        <f>IFERROR(MID(spotify_top_songs_audio_features[[#This Row],[artist_names]],SEARCH(",",spotify_top_songs_audio_features[[#This Row],[artist_names]])+2,99),"")</f>
        <v/>
      </c>
      <c r="W3460" t="str">
        <f>spotify_top_songs_audio_features[[#This Row],[source]]</f>
        <v>BIGHIT MUSIC</v>
      </c>
      <c r="X3460" s="1">
        <f>spotify_top_songs_audio_features[[#This Row],[streams]]</f>
        <v>23352800</v>
      </c>
      <c r="Y3460" t="str">
        <f>IF(Tabela2[[#This Row],[feat]]="","","Feat")</f>
        <v/>
      </c>
      <c r="Z3460" s="17" t="str">
        <f>CONCATENATE(INT(spotify_top_songs_audio_features[[#This Row],[duration_ms]]/(60*1000)),":",MOD(INT(spotify_top_songs_audio_features[[#This Row],[duration_ms]]/1000),60))</f>
        <v>2:34</v>
      </c>
      <c r="AA34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60" t="str">
        <f>spotify_top_songs_audio_features[[#This Row],[track_name]]</f>
        <v>Hate You</v>
      </c>
    </row>
    <row r="3461" spans="1:28" x14ac:dyDescent="0.25">
      <c r="A3461" t="s">
        <v>15666</v>
      </c>
      <c r="B3461" t="s">
        <v>3052</v>
      </c>
      <c r="C3461" t="s">
        <v>3053</v>
      </c>
      <c r="D3461" t="s">
        <v>3054</v>
      </c>
      <c r="E3461" t="s">
        <v>97</v>
      </c>
      <c r="F3461" t="s">
        <v>32</v>
      </c>
      <c r="G3461" t="s">
        <v>25</v>
      </c>
      <c r="H3461">
        <v>839</v>
      </c>
      <c r="I3461">
        <v>683</v>
      </c>
      <c r="J3461">
        <v>165</v>
      </c>
      <c r="K3461" t="s">
        <v>3055</v>
      </c>
      <c r="L3461">
        <v>0</v>
      </c>
      <c r="M3461">
        <v>241</v>
      </c>
      <c r="N3461">
        <v>522</v>
      </c>
      <c r="O3461">
        <v>-9232</v>
      </c>
      <c r="P3461">
        <v>120003</v>
      </c>
      <c r="Q3461">
        <v>159955</v>
      </c>
      <c r="R3461">
        <v>5</v>
      </c>
      <c r="S3461">
        <v>23352208</v>
      </c>
      <c r="U3461" t="str">
        <f>IFERROR(LEFT(spotify_top_songs_audio_features[[#This Row],[artist_names]],SEARCH(",",spotify_top_songs_audio_features[[#This Row],[artist_names]])-1),spotify_top_songs_audio_features[[#This Row],[artist_names]])</f>
        <v>WhoHeem</v>
      </c>
      <c r="V3461" t="str">
        <f>IFERROR(MID(spotify_top_songs_audio_features[[#This Row],[artist_names]],SEARCH(",",spotify_top_songs_audio_features[[#This Row],[artist_names]])+2,99),"")</f>
        <v/>
      </c>
      <c r="W3461" t="str">
        <f>spotify_top_songs_audio_features[[#This Row],[source]]</f>
        <v>Arista Records/Columbia Records</v>
      </c>
      <c r="X3461" s="1">
        <f>spotify_top_songs_audio_features[[#This Row],[streams]]</f>
        <v>23352208</v>
      </c>
      <c r="Y3461" t="str">
        <f>IF(Tabela2[[#This Row],[feat]]="","","Feat")</f>
        <v/>
      </c>
      <c r="Z3461" s="17" t="str">
        <f>CONCATENATE(INT(spotify_top_songs_audio_features[[#This Row],[duration_ms]]/(60*1000)),":",MOD(INT(spotify_top_songs_audio_features[[#This Row],[duration_ms]]/1000),60))</f>
        <v>2:39</v>
      </c>
      <c r="AA34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461" t="str">
        <f>spotify_top_songs_audio_features[[#This Row],[track_name]]</f>
        <v>Lets Link</v>
      </c>
    </row>
    <row r="3462" spans="1:28" x14ac:dyDescent="0.25">
      <c r="A3462" t="s">
        <v>7083</v>
      </c>
      <c r="B3462" t="s">
        <v>1598</v>
      </c>
      <c r="C3462" t="s">
        <v>7084</v>
      </c>
      <c r="D3462" t="s">
        <v>3859</v>
      </c>
      <c r="E3462" t="s">
        <v>31</v>
      </c>
      <c r="F3462" t="s">
        <v>32</v>
      </c>
      <c r="G3462" t="s">
        <v>25</v>
      </c>
      <c r="H3462">
        <v>665</v>
      </c>
      <c r="I3462">
        <v>417</v>
      </c>
      <c r="J3462">
        <v>524</v>
      </c>
      <c r="K3462" t="s">
        <v>820</v>
      </c>
      <c r="L3462">
        <v>0</v>
      </c>
      <c r="M3462">
        <v>186</v>
      </c>
      <c r="N3462">
        <v>4</v>
      </c>
      <c r="O3462">
        <v>-6731</v>
      </c>
      <c r="P3462">
        <v>110111</v>
      </c>
      <c r="Q3462">
        <v>215320</v>
      </c>
      <c r="R3462">
        <v>2</v>
      </c>
      <c r="S3462">
        <v>23334015</v>
      </c>
      <c r="U3462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462" t="str">
        <f>IFERROR(MID(spotify_top_songs_audio_features[[#This Row],[artist_names]],SEARCH(",",spotify_top_songs_audio_features[[#This Row],[artist_names]])+2,99),"")</f>
        <v/>
      </c>
      <c r="W3462" t="str">
        <f>spotify_top_songs_audio_features[[#This Row],[source]]</f>
        <v>Getting Out Our Dreams, Inc./Def Jam Recordings</v>
      </c>
      <c r="X3462" s="1">
        <f>spotify_top_songs_audio_features[[#This Row],[streams]]</f>
        <v>23334015</v>
      </c>
      <c r="Y3462" t="str">
        <f>IF(Tabela2[[#This Row],[feat]]="","","Feat")</f>
        <v/>
      </c>
      <c r="Z3462" s="17" t="str">
        <f>CONCATENATE(INT(spotify_top_songs_audio_features[[#This Row],[duration_ms]]/(60*1000)),":",MOD(INT(spotify_top_songs_audio_features[[#This Row],[duration_ms]]/1000),60))</f>
        <v>3:35</v>
      </c>
      <c r="AA34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62" t="str">
        <f>spotify_top_songs_audio_features[[#This Row],[track_name]]</f>
        <v>Violent Crimes</v>
      </c>
    </row>
    <row r="3463" spans="1:28" x14ac:dyDescent="0.25">
      <c r="A3463" t="s">
        <v>4823</v>
      </c>
      <c r="B3463" t="s">
        <v>4824</v>
      </c>
      <c r="C3463" t="s">
        <v>4825</v>
      </c>
      <c r="D3463" t="s">
        <v>4826</v>
      </c>
      <c r="E3463" t="s">
        <v>142</v>
      </c>
      <c r="F3463" t="s">
        <v>24</v>
      </c>
      <c r="G3463" t="s">
        <v>25</v>
      </c>
      <c r="H3463">
        <v>741</v>
      </c>
      <c r="I3463">
        <v>34</v>
      </c>
      <c r="J3463">
        <v>446</v>
      </c>
      <c r="K3463" t="s">
        <v>2660</v>
      </c>
      <c r="L3463">
        <v>0</v>
      </c>
      <c r="M3463">
        <v>955</v>
      </c>
      <c r="N3463">
        <v>838</v>
      </c>
      <c r="O3463">
        <v>-13421</v>
      </c>
      <c r="P3463">
        <v>119606</v>
      </c>
      <c r="Q3463">
        <v>129893</v>
      </c>
      <c r="R3463">
        <v>6</v>
      </c>
      <c r="S3463">
        <v>23307145</v>
      </c>
      <c r="U3463" t="str">
        <f>IFERROR(LEFT(spotify_top_songs_audio_features[[#This Row],[artist_names]],SEARCH(",",spotify_top_songs_audio_features[[#This Row],[artist_names]])-1),spotify_top_songs_audio_features[[#This Row],[artist_names]])</f>
        <v>Bobby Helms</v>
      </c>
      <c r="V3463" t="str">
        <f>IFERROR(MID(spotify_top_songs_audio_features[[#This Row],[artist_names]],SEARCH(",",spotify_top_songs_audio_features[[#This Row],[artist_names]])+2,99),"")</f>
        <v/>
      </c>
      <c r="W3463" t="str">
        <f>spotify_top_songs_audio_features[[#This Row],[source]]</f>
        <v>Universal Digital Enterprises</v>
      </c>
      <c r="X3463" s="1">
        <f>spotify_top_songs_audio_features[[#This Row],[streams]]</f>
        <v>23307145</v>
      </c>
      <c r="Y3463" t="str">
        <f>IF(Tabela2[[#This Row],[feat]]="","","Feat")</f>
        <v/>
      </c>
      <c r="Z3463" s="17" t="str">
        <f>CONCATENATE(INT(spotify_top_songs_audio_features[[#This Row],[duration_ms]]/(60*1000)),":",MOD(INT(spotify_top_songs_audio_features[[#This Row],[duration_ms]]/1000),60))</f>
        <v>2:9</v>
      </c>
      <c r="AA34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63" t="str">
        <f>spotify_top_songs_audio_features[[#This Row],[track_name]]</f>
        <v>Jingle Bell Rock</v>
      </c>
    </row>
    <row r="3464" spans="1:28" x14ac:dyDescent="0.25">
      <c r="A3464" t="s">
        <v>13479</v>
      </c>
      <c r="B3464" t="s">
        <v>383</v>
      </c>
      <c r="C3464" t="s">
        <v>13480</v>
      </c>
      <c r="D3464" t="s">
        <v>1032</v>
      </c>
      <c r="E3464" t="s">
        <v>142</v>
      </c>
      <c r="F3464" t="s">
        <v>24</v>
      </c>
      <c r="G3464" t="s">
        <v>25</v>
      </c>
      <c r="H3464">
        <v>671</v>
      </c>
      <c r="I3464">
        <v>623</v>
      </c>
      <c r="J3464">
        <v>308</v>
      </c>
      <c r="K3464" t="s">
        <v>13481</v>
      </c>
      <c r="L3464">
        <v>7.5500000000000003E-4</v>
      </c>
      <c r="M3464">
        <v>643</v>
      </c>
      <c r="N3464">
        <v>195</v>
      </c>
      <c r="O3464">
        <v>-7161</v>
      </c>
      <c r="P3464">
        <v>75055</v>
      </c>
      <c r="Q3464">
        <v>337147</v>
      </c>
      <c r="R3464">
        <v>2</v>
      </c>
      <c r="S3464">
        <v>23277296</v>
      </c>
      <c r="U3464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3464" t="str">
        <f>IFERROR(MID(spotify_top_songs_audio_features[[#This Row],[artist_names]],SEARCH(",",spotify_top_songs_audio_features[[#This Row],[artist_names]])+2,99),"")</f>
        <v/>
      </c>
      <c r="W3464" t="str">
        <f>spotify_top_songs_audio_features[[#This Row],[source]]</f>
        <v>Shady/Aftermath/Interscope Records</v>
      </c>
      <c r="X3464" s="1">
        <f>spotify_top_songs_audio_features[[#This Row],[streams]]</f>
        <v>23277296</v>
      </c>
      <c r="Y3464" t="str">
        <f>IF(Tabela2[[#This Row],[feat]]="","","Feat")</f>
        <v/>
      </c>
      <c r="Z3464" s="17" t="str">
        <f>CONCATENATE(INT(spotify_top_songs_audio_features[[#This Row],[duration_ms]]/(60*1000)),":",MOD(INT(spotify_top_songs_audio_features[[#This Row],[duration_ms]]/1000),60))</f>
        <v>5:37</v>
      </c>
      <c r="AA34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64" t="str">
        <f>spotify_top_songs_audio_features[[#This Row],[track_name]]</f>
        <v>Darkness</v>
      </c>
    </row>
    <row r="3465" spans="1:28" x14ac:dyDescent="0.25">
      <c r="A3465" t="s">
        <v>17758</v>
      </c>
      <c r="B3465" t="s">
        <v>888</v>
      </c>
      <c r="C3465" t="s">
        <v>17759</v>
      </c>
      <c r="D3465" t="s">
        <v>436</v>
      </c>
      <c r="E3465" t="s">
        <v>142</v>
      </c>
      <c r="F3465" t="s">
        <v>24</v>
      </c>
      <c r="G3465" t="s">
        <v>25</v>
      </c>
      <c r="H3465">
        <v>574</v>
      </c>
      <c r="I3465">
        <v>852</v>
      </c>
      <c r="J3465">
        <v>397</v>
      </c>
      <c r="K3465" t="s">
        <v>667</v>
      </c>
      <c r="L3465">
        <v>0</v>
      </c>
      <c r="M3465">
        <v>161</v>
      </c>
      <c r="N3465">
        <v>501</v>
      </c>
      <c r="O3465">
        <v>-1248</v>
      </c>
      <c r="P3465">
        <v>123038</v>
      </c>
      <c r="Q3465">
        <v>209027</v>
      </c>
      <c r="R3465">
        <v>3</v>
      </c>
      <c r="S3465">
        <v>23250729</v>
      </c>
      <c r="U3465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3465" t="str">
        <f>IFERROR(MID(spotify_top_songs_audio_features[[#This Row],[artist_names]],SEARCH(",",spotify_top_songs_audio_features[[#This Row],[artist_names]])+2,99),"")</f>
        <v/>
      </c>
      <c r="W3465" t="str">
        <f>spotify_top_songs_audio_features[[#This Row],[source]]</f>
        <v>Atlantic Records UK</v>
      </c>
      <c r="X3465" s="1">
        <f>spotify_top_songs_audio_features[[#This Row],[streams]]</f>
        <v>23250729</v>
      </c>
      <c r="Y3465" t="str">
        <f>IF(Tabela2[[#This Row],[feat]]="","","Feat")</f>
        <v/>
      </c>
      <c r="Z3465" s="17" t="str">
        <f>CONCATENATE(INT(spotify_top_songs_audio_features[[#This Row],[duration_ms]]/(60*1000)),":",MOD(INT(spotify_top_songs_audio_features[[#This Row],[duration_ms]]/1000),60))</f>
        <v>3:29</v>
      </c>
      <c r="AA34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65" t="str">
        <f>spotify_top_songs_audio_features[[#This Row],[track_name]]</f>
        <v>Celestial</v>
      </c>
    </row>
    <row r="3466" spans="1:28" x14ac:dyDescent="0.25">
      <c r="A3466" t="s">
        <v>11831</v>
      </c>
      <c r="B3466" t="s">
        <v>1015</v>
      </c>
      <c r="C3466" t="s">
        <v>7056</v>
      </c>
      <c r="D3466" t="s">
        <v>1017</v>
      </c>
      <c r="E3466" t="s">
        <v>142</v>
      </c>
      <c r="F3466" t="s">
        <v>24</v>
      </c>
      <c r="G3466" t="s">
        <v>25</v>
      </c>
      <c r="H3466">
        <v>813</v>
      </c>
      <c r="I3466">
        <v>808</v>
      </c>
      <c r="J3466">
        <v>286</v>
      </c>
      <c r="K3466" t="s">
        <v>11832</v>
      </c>
      <c r="L3466">
        <v>0</v>
      </c>
      <c r="M3466">
        <v>133</v>
      </c>
      <c r="N3466">
        <v>547</v>
      </c>
      <c r="O3466">
        <v>-5541</v>
      </c>
      <c r="P3466">
        <v>181993</v>
      </c>
      <c r="Q3466">
        <v>192132</v>
      </c>
      <c r="R3466">
        <v>4</v>
      </c>
      <c r="S3466">
        <v>23235189</v>
      </c>
      <c r="U3466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3466" t="str">
        <f>IFERROR(MID(spotify_top_songs_audio_features[[#This Row],[artist_names]],SEARCH(",",spotify_top_songs_audio_features[[#This Row],[artist_names]])+2,99),"")</f>
        <v/>
      </c>
      <c r="W3466" t="str">
        <f>spotify_top_songs_audio_features[[#This Row],[source]]</f>
        <v>Quality Control Music, LLC</v>
      </c>
      <c r="X3466" s="1">
        <f>spotify_top_songs_audio_features[[#This Row],[streams]]</f>
        <v>23235189</v>
      </c>
      <c r="Y3466" t="str">
        <f>IF(Tabela2[[#This Row],[feat]]="","","Feat")</f>
        <v/>
      </c>
      <c r="Z3466" s="17" t="str">
        <f>CONCATENATE(INT(spotify_top_songs_audio_features[[#This Row],[duration_ms]]/(60*1000)),":",MOD(INT(spotify_top_songs_audio_features[[#This Row],[duration_ms]]/1000),60))</f>
        <v>3:12</v>
      </c>
      <c r="AA34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66" t="str">
        <f>spotify_top_songs_audio_features[[#This Row],[track_name]]</f>
        <v>Stir Fry</v>
      </c>
    </row>
    <row r="3467" spans="1:28" x14ac:dyDescent="0.25">
      <c r="A3467" t="s">
        <v>14411</v>
      </c>
      <c r="B3467" t="s">
        <v>5311</v>
      </c>
      <c r="C3467" t="s">
        <v>9141</v>
      </c>
      <c r="D3467" t="s">
        <v>390</v>
      </c>
      <c r="E3467" t="s">
        <v>70</v>
      </c>
      <c r="F3467" t="s">
        <v>24</v>
      </c>
      <c r="G3467" t="s">
        <v>25</v>
      </c>
      <c r="H3467">
        <v>673</v>
      </c>
      <c r="I3467">
        <v>71</v>
      </c>
      <c r="J3467">
        <v>324</v>
      </c>
      <c r="K3467" t="s">
        <v>9142</v>
      </c>
      <c r="L3467">
        <v>0</v>
      </c>
      <c r="M3467">
        <v>55</v>
      </c>
      <c r="N3467">
        <v>54</v>
      </c>
      <c r="O3467">
        <v>-6744</v>
      </c>
      <c r="P3467">
        <v>110017</v>
      </c>
      <c r="Q3467">
        <v>173613</v>
      </c>
      <c r="R3467">
        <v>4</v>
      </c>
      <c r="S3467">
        <v>23217085</v>
      </c>
      <c r="U3467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467" t="str">
        <f>IFERROR(MID(spotify_top_songs_audio_features[[#This Row],[artist_names]],SEARCH(",",spotify_top_songs_audio_features[[#This Row],[artist_names]])+2,99),"")</f>
        <v>Emily Warren</v>
      </c>
      <c r="W3467" t="str">
        <f>spotify_top_songs_audio_features[[#This Row],[source]]</f>
        <v>Disruptor Records/Columbia</v>
      </c>
      <c r="X3467" s="1">
        <f>spotify_top_songs_audio_features[[#This Row],[streams]]</f>
        <v>23217085</v>
      </c>
      <c r="Y3467" t="str">
        <f>IF(Tabela2[[#This Row],[feat]]="","","Feat")</f>
        <v>Feat</v>
      </c>
      <c r="Z3467" s="17" t="str">
        <f>CONCATENATE(INT(spotify_top_songs_audio_features[[#This Row],[duration_ms]]/(60*1000)),":",MOD(INT(spotify_top_songs_audio_features[[#This Row],[duration_ms]]/1000),60))</f>
        <v>2:53</v>
      </c>
      <c r="AA34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467" t="str">
        <f>spotify_top_songs_audio_features[[#This Row],[track_name]]</f>
        <v>Side Effects</v>
      </c>
    </row>
    <row r="3468" spans="1:28" x14ac:dyDescent="0.25">
      <c r="A3468" t="s">
        <v>8102</v>
      </c>
      <c r="B3468" t="s">
        <v>633</v>
      </c>
      <c r="C3468" t="s">
        <v>8103</v>
      </c>
      <c r="D3468" t="s">
        <v>2600</v>
      </c>
      <c r="E3468" t="s">
        <v>70</v>
      </c>
      <c r="F3468" t="s">
        <v>24</v>
      </c>
      <c r="G3468" t="s">
        <v>25</v>
      </c>
      <c r="H3468">
        <v>698</v>
      </c>
      <c r="I3468">
        <v>769</v>
      </c>
      <c r="J3468">
        <v>368</v>
      </c>
      <c r="K3468" t="s">
        <v>8104</v>
      </c>
      <c r="L3468">
        <v>166</v>
      </c>
      <c r="M3468">
        <v>238</v>
      </c>
      <c r="N3468">
        <v>354</v>
      </c>
      <c r="O3468">
        <v>-7154</v>
      </c>
      <c r="P3468">
        <v>12102</v>
      </c>
      <c r="Q3468">
        <v>339023</v>
      </c>
      <c r="R3468">
        <v>2</v>
      </c>
      <c r="S3468">
        <v>23195223</v>
      </c>
      <c r="U3468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468" t="str">
        <f>IFERROR(MID(spotify_top_songs_audio_features[[#This Row],[artist_names]],SEARCH(",",spotify_top_songs_audio_features[[#This Row],[artist_names]])+2,99),"")</f>
        <v/>
      </c>
      <c r="W3468" t="str">
        <f>spotify_top_songs_audio_features[[#This Row],[source]]</f>
        <v>XO / Republic Records</v>
      </c>
      <c r="X3468" s="1">
        <f>spotify_top_songs_audio_features[[#This Row],[streams]]</f>
        <v>23195223</v>
      </c>
      <c r="Y3468" t="str">
        <f>IF(Tabela2[[#This Row],[feat]]="","","Feat")</f>
        <v/>
      </c>
      <c r="Z3468" s="17" t="str">
        <f>CONCATENATE(INT(spotify_top_songs_audio_features[[#This Row],[duration_ms]]/(60*1000)),":",MOD(INT(spotify_top_songs_audio_features[[#This Row],[duration_ms]]/1000),60))</f>
        <v>5:39</v>
      </c>
      <c r="AA34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468" t="str">
        <f>spotify_top_songs_audio_features[[#This Row],[track_name]]</f>
        <v>Take My Breath</v>
      </c>
    </row>
    <row r="3469" spans="1:28" x14ac:dyDescent="0.25">
      <c r="A3469" t="s">
        <v>7827</v>
      </c>
      <c r="B3469" t="s">
        <v>7828</v>
      </c>
      <c r="C3469" t="s">
        <v>7829</v>
      </c>
      <c r="D3469" t="s">
        <v>7830</v>
      </c>
      <c r="E3469" t="s">
        <v>31</v>
      </c>
      <c r="F3469" t="s">
        <v>24</v>
      </c>
      <c r="G3469" t="s">
        <v>25</v>
      </c>
      <c r="H3469">
        <v>811</v>
      </c>
      <c r="I3469">
        <v>588</v>
      </c>
      <c r="J3469">
        <v>464</v>
      </c>
      <c r="K3469" t="s">
        <v>188</v>
      </c>
      <c r="L3469">
        <v>4</v>
      </c>
      <c r="M3469">
        <v>929</v>
      </c>
      <c r="N3469">
        <v>553</v>
      </c>
      <c r="O3469">
        <v>-3161</v>
      </c>
      <c r="P3469">
        <v>107022</v>
      </c>
      <c r="Q3469">
        <v>226187</v>
      </c>
      <c r="R3469">
        <v>4</v>
      </c>
      <c r="S3469">
        <v>23164535</v>
      </c>
      <c r="U3469" t="str">
        <f>IFERROR(LEFT(spotify_top_songs_audio_features[[#This Row],[artist_names]],SEARCH(",",spotify_top_songs_audio_features[[#This Row],[artist_names]])-1),spotify_top_songs_audio_features[[#This Row],[artist_names]])</f>
        <v>Fuego</v>
      </c>
      <c r="V3469" t="str">
        <f>IFERROR(MID(spotify_top_songs_audio_features[[#This Row],[artist_names]],SEARCH(",",spotify_top_songs_audio_features[[#This Row],[artist_names]])+2,99),"")</f>
        <v>Manuel Turizo, Duki</v>
      </c>
      <c r="W3469" t="str">
        <f>spotify_top_songs_audio_features[[#This Row],[source]]</f>
        <v>Chosen Few/ WK Records</v>
      </c>
      <c r="X3469" s="1">
        <f>spotify_top_songs_audio_features[[#This Row],[streams]]</f>
        <v>23164535</v>
      </c>
      <c r="Y3469" t="str">
        <f>IF(Tabela2[[#This Row],[feat]]="","","Feat")</f>
        <v>Feat</v>
      </c>
      <c r="Z3469" s="17" t="str">
        <f>CONCATENATE(INT(spotify_top_songs_audio_features[[#This Row],[duration_ms]]/(60*1000)),":",MOD(INT(spotify_top_songs_audio_features[[#This Row],[duration_ms]]/1000),60))</f>
        <v>3:46</v>
      </c>
      <c r="AA34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69" t="str">
        <f>spotify_top_songs_audio_features[[#This Row],[track_name]]</f>
        <v>Una Vaina Loca</v>
      </c>
    </row>
    <row r="3470" spans="1:28" x14ac:dyDescent="0.25">
      <c r="A3470" t="s">
        <v>10753</v>
      </c>
      <c r="B3470" t="s">
        <v>633</v>
      </c>
      <c r="C3470" t="s">
        <v>10754</v>
      </c>
      <c r="D3470" t="s">
        <v>48</v>
      </c>
      <c r="E3470" t="s">
        <v>113</v>
      </c>
      <c r="F3470" t="s">
        <v>24</v>
      </c>
      <c r="G3470" t="s">
        <v>25</v>
      </c>
      <c r="H3470">
        <v>504</v>
      </c>
      <c r="I3470">
        <v>498</v>
      </c>
      <c r="J3470">
        <v>499</v>
      </c>
      <c r="K3470" t="s">
        <v>26</v>
      </c>
      <c r="L3470">
        <v>0</v>
      </c>
      <c r="M3470">
        <v>929</v>
      </c>
      <c r="N3470">
        <v>196</v>
      </c>
      <c r="O3470">
        <v>-824</v>
      </c>
      <c r="P3470">
        <v>87221</v>
      </c>
      <c r="Q3470">
        <v>191307</v>
      </c>
      <c r="R3470">
        <v>2</v>
      </c>
      <c r="S3470">
        <v>23160349</v>
      </c>
      <c r="U3470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470" t="str">
        <f>IFERROR(MID(spotify_top_songs_audio_features[[#This Row],[artist_names]],SEARCH(",",spotify_top_songs_audio_features[[#This Row],[artist_names]])+2,99),"")</f>
        <v/>
      </c>
      <c r="W3470" t="str">
        <f>spotify_top_songs_audio_features[[#This Row],[source]]</f>
        <v>Republic Records</v>
      </c>
      <c r="X3470" s="1">
        <f>spotify_top_songs_audio_features[[#This Row],[streams]]</f>
        <v>23160349</v>
      </c>
      <c r="Y3470" t="str">
        <f>IF(Tabela2[[#This Row],[feat]]="","","Feat")</f>
        <v/>
      </c>
      <c r="Z3470" s="17" t="str">
        <f>CONCATENATE(INT(spotify_top_songs_audio_features[[#This Row],[duration_ms]]/(60*1000)),":",MOD(INT(spotify_top_songs_audio_features[[#This Row],[duration_ms]]/1000),60))</f>
        <v>3:11</v>
      </c>
      <c r="AA34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70" t="str">
        <f>spotify_top_songs_audio_features[[#This Row],[track_name]]</f>
        <v>Scared To Live</v>
      </c>
    </row>
    <row r="3471" spans="1:28" x14ac:dyDescent="0.25">
      <c r="A3471" t="s">
        <v>8567</v>
      </c>
      <c r="B3471" t="s">
        <v>624</v>
      </c>
      <c r="C3471" t="s">
        <v>8568</v>
      </c>
      <c r="D3471" t="s">
        <v>141</v>
      </c>
      <c r="E3471" t="s">
        <v>31</v>
      </c>
      <c r="F3471" t="s">
        <v>24</v>
      </c>
      <c r="G3471" t="s">
        <v>25</v>
      </c>
      <c r="H3471">
        <v>914</v>
      </c>
      <c r="I3471">
        <v>698</v>
      </c>
      <c r="J3471">
        <v>115</v>
      </c>
      <c r="K3471" t="s">
        <v>2390</v>
      </c>
      <c r="L3471">
        <v>8.7600000000000004E-4</v>
      </c>
      <c r="M3471">
        <v>83</v>
      </c>
      <c r="N3471">
        <v>757</v>
      </c>
      <c r="O3471">
        <v>-5228</v>
      </c>
      <c r="P3471">
        <v>99011</v>
      </c>
      <c r="Q3471">
        <v>225655</v>
      </c>
      <c r="R3471">
        <v>2</v>
      </c>
      <c r="S3471">
        <v>23109527</v>
      </c>
      <c r="U3471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471" t="str">
        <f>IFERROR(MID(spotify_top_songs_audio_features[[#This Row],[artist_names]],SEARCH(",",spotify_top_songs_audio_features[[#This Row],[artist_names]])+2,99),"")</f>
        <v/>
      </c>
      <c r="W3471" t="str">
        <f>spotify_top_songs_audio_features[[#This Row],[source]]</f>
        <v>Rimas Entertainment LLC</v>
      </c>
      <c r="X3471" s="1">
        <f>spotify_top_songs_audio_features[[#This Row],[streams]]</f>
        <v>23109527</v>
      </c>
      <c r="Y3471" t="str">
        <f>IF(Tabela2[[#This Row],[feat]]="","","Feat")</f>
        <v/>
      </c>
      <c r="Z3471" s="17" t="str">
        <f>CONCATENATE(INT(spotify_top_songs_audio_features[[#This Row],[duration_ms]]/(60*1000)),":",MOD(INT(spotify_top_songs_audio_features[[#This Row],[duration_ms]]/1000),60))</f>
        <v>3:45</v>
      </c>
      <c r="AA34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71" t="str">
        <f>spotify_top_songs_audio_features[[#This Row],[track_name]]</f>
        <v>NO ME QUIERO CASAR</v>
      </c>
    </row>
    <row r="3472" spans="1:28" x14ac:dyDescent="0.25">
      <c r="A3472" t="s">
        <v>1983</v>
      </c>
      <c r="B3472" t="s">
        <v>1984</v>
      </c>
      <c r="C3472" t="s">
        <v>1985</v>
      </c>
      <c r="D3472" t="s">
        <v>1986</v>
      </c>
      <c r="E3472" t="s">
        <v>97</v>
      </c>
      <c r="F3472" t="s">
        <v>32</v>
      </c>
      <c r="G3472" t="s">
        <v>25</v>
      </c>
      <c r="H3472">
        <v>655</v>
      </c>
      <c r="I3472">
        <v>726</v>
      </c>
      <c r="J3472">
        <v>796</v>
      </c>
      <c r="K3472" t="s">
        <v>265</v>
      </c>
      <c r="L3472">
        <v>3.1300000000000002E-4</v>
      </c>
      <c r="M3472">
        <v>232</v>
      </c>
      <c r="N3472">
        <v>766</v>
      </c>
      <c r="O3472">
        <v>-7628</v>
      </c>
      <c r="P3472">
        <v>160064</v>
      </c>
      <c r="Q3472">
        <v>150260</v>
      </c>
      <c r="R3472">
        <v>4</v>
      </c>
      <c r="S3472">
        <v>23105515</v>
      </c>
      <c r="U3472" t="str">
        <f>IFERROR(LEFT(spotify_top_songs_audio_features[[#This Row],[artist_names]],SEARCH(",",spotify_top_songs_audio_features[[#This Row],[artist_names]])-1),spotify_top_songs_audio_features[[#This Row],[artist_names]])</f>
        <v>Luísa Sonza</v>
      </c>
      <c r="V3472" t="str">
        <f>IFERROR(MID(spotify_top_songs_audio_features[[#This Row],[artist_names]],SEARCH(",",spotify_top_songs_audio_features[[#This Row],[artist_names]])+2,99),"")</f>
        <v>Pabllo Vittar, Anitta</v>
      </c>
      <c r="W3472" t="str">
        <f>spotify_top_songs_audio_features[[#This Row],[source]]</f>
        <v>Universal Music Ltda.</v>
      </c>
      <c r="X3472" s="1">
        <f>spotify_top_songs_audio_features[[#This Row],[streams]]</f>
        <v>23105515</v>
      </c>
      <c r="Y3472" t="str">
        <f>IF(Tabela2[[#This Row],[feat]]="","","Feat")</f>
        <v>Feat</v>
      </c>
      <c r="Z3472" s="17" t="str">
        <f>CONCATENATE(INT(spotify_top_songs_audio_features[[#This Row],[duration_ms]]/(60*1000)),":",MOD(INT(spotify_top_songs_audio_features[[#This Row],[duration_ms]]/1000),60))</f>
        <v>2:30</v>
      </c>
      <c r="AA34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472" t="str">
        <f>spotify_top_songs_audio_features[[#This Row],[track_name]]</f>
        <v>MODO TURBO</v>
      </c>
    </row>
    <row r="3473" spans="1:28" x14ac:dyDescent="0.25">
      <c r="A3473" t="s">
        <v>12505</v>
      </c>
      <c r="B3473" t="s">
        <v>12506</v>
      </c>
      <c r="C3473" t="s">
        <v>12507</v>
      </c>
      <c r="D3473" t="s">
        <v>12508</v>
      </c>
      <c r="E3473" t="s">
        <v>86</v>
      </c>
      <c r="F3473" t="s">
        <v>24</v>
      </c>
      <c r="G3473" t="s">
        <v>152</v>
      </c>
      <c r="H3473">
        <v>724</v>
      </c>
      <c r="I3473">
        <v>684</v>
      </c>
      <c r="J3473">
        <v>705</v>
      </c>
      <c r="K3473" t="s">
        <v>850</v>
      </c>
      <c r="L3473">
        <v>35</v>
      </c>
      <c r="M3473">
        <v>302</v>
      </c>
      <c r="N3473">
        <v>729</v>
      </c>
      <c r="O3473">
        <v>-4413</v>
      </c>
      <c r="P3473">
        <v>144117</v>
      </c>
      <c r="Q3473">
        <v>175296</v>
      </c>
      <c r="R3473">
        <v>3</v>
      </c>
      <c r="S3473">
        <v>23099927</v>
      </c>
      <c r="U3473" t="str">
        <f>IFERROR(LEFT(spotify_top_songs_audio_features[[#This Row],[artist_names]],SEARCH(",",spotify_top_songs_audio_features[[#This Row],[artist_names]])-1),spotify_top_songs_audio_features[[#This Row],[artist_names]])</f>
        <v>Luis R Conriquez</v>
      </c>
      <c r="V3473" t="str">
        <f>IFERROR(MID(spotify_top_songs_audio_features[[#This Row],[artist_names]],SEARCH(",",spotify_top_songs_audio_features[[#This Row],[artist_names]])+2,99),"")</f>
        <v>Tony Aguirre, Peso Pluma</v>
      </c>
      <c r="W3473" t="str">
        <f>spotify_top_songs_audio_features[[#This Row],[source]]</f>
        <v>Kartel Music / Prajin Music</v>
      </c>
      <c r="X3473" s="1">
        <f>spotify_top_songs_audio_features[[#This Row],[streams]]</f>
        <v>23099927</v>
      </c>
      <c r="Y3473" t="str">
        <f>IF(Tabela2[[#This Row],[feat]]="","","Feat")</f>
        <v>Feat</v>
      </c>
      <c r="Z3473" s="17" t="str">
        <f>CONCATENATE(INT(spotify_top_songs_audio_features[[#This Row],[duration_ms]]/(60*1000)),":",MOD(INT(spotify_top_songs_audio_features[[#This Row],[duration_ms]]/1000),60))</f>
        <v>2:55</v>
      </c>
      <c r="AA34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73" t="str">
        <f>spotify_top_songs_audio_features[[#This Row],[track_name]]</f>
        <v>El Gavilán</v>
      </c>
    </row>
    <row r="3474" spans="1:28" x14ac:dyDescent="0.25">
      <c r="A3474" t="s">
        <v>4213</v>
      </c>
      <c r="B3474" t="s">
        <v>4214</v>
      </c>
      <c r="C3474" t="s">
        <v>4215</v>
      </c>
      <c r="D3474" t="s">
        <v>4214</v>
      </c>
      <c r="E3474" t="s">
        <v>142</v>
      </c>
      <c r="F3474" t="s">
        <v>24</v>
      </c>
      <c r="G3474" t="s">
        <v>25</v>
      </c>
      <c r="H3474">
        <v>528</v>
      </c>
      <c r="I3474">
        <v>281</v>
      </c>
      <c r="J3474">
        <v>37</v>
      </c>
      <c r="K3474" t="s">
        <v>4216</v>
      </c>
      <c r="L3474">
        <v>0</v>
      </c>
      <c r="M3474">
        <v>873</v>
      </c>
      <c r="N3474">
        <v>514</v>
      </c>
      <c r="O3474">
        <v>-9784</v>
      </c>
      <c r="P3474">
        <v>127617</v>
      </c>
      <c r="Q3474">
        <v>132800</v>
      </c>
      <c r="R3474">
        <v>2</v>
      </c>
      <c r="S3474">
        <v>23086742</v>
      </c>
      <c r="U3474" t="str">
        <f>IFERROR(LEFT(spotify_top_songs_audio_features[[#This Row],[artist_names]],SEARCH(",",spotify_top_songs_audio_features[[#This Row],[artist_names]])-1),spotify_top_songs_audio_features[[#This Row],[artist_names]])</f>
        <v>Laufey</v>
      </c>
      <c r="V3474" t="str">
        <f>IFERROR(MID(spotify_top_songs_audio_features[[#This Row],[artist_names]],SEARCH(",",spotify_top_songs_audio_features[[#This Row],[artist_names]])+2,99),"")</f>
        <v/>
      </c>
      <c r="W3474" t="str">
        <f>spotify_top_songs_audio_features[[#This Row],[source]]</f>
        <v>Laufey</v>
      </c>
      <c r="X3474" s="1">
        <f>spotify_top_songs_audio_features[[#This Row],[streams]]</f>
        <v>23086742</v>
      </c>
      <c r="Y3474" t="str">
        <f>IF(Tabela2[[#This Row],[feat]]="","","Feat")</f>
        <v/>
      </c>
      <c r="Z3474" s="17" t="str">
        <f>CONCATENATE(INT(spotify_top_songs_audio_features[[#This Row],[duration_ms]]/(60*1000)),":",MOD(INT(spotify_top_songs_audio_features[[#This Row],[duration_ms]]/1000),60))</f>
        <v>2:12</v>
      </c>
      <c r="AA34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74" t="str">
        <f>spotify_top_songs_audio_features[[#This Row],[track_name]]</f>
        <v>Winter Wonderland - Spotify Singles Holiday</v>
      </c>
    </row>
    <row r="3475" spans="1:28" x14ac:dyDescent="0.25">
      <c r="A3475" t="s">
        <v>16273</v>
      </c>
      <c r="B3475" t="s">
        <v>3978</v>
      </c>
      <c r="C3475" t="s">
        <v>16274</v>
      </c>
      <c r="D3475" t="s">
        <v>16275</v>
      </c>
      <c r="E3475" t="s">
        <v>97</v>
      </c>
      <c r="F3475" t="s">
        <v>24</v>
      </c>
      <c r="G3475" t="s">
        <v>25</v>
      </c>
      <c r="H3475">
        <v>486</v>
      </c>
      <c r="I3475">
        <v>29</v>
      </c>
      <c r="J3475">
        <v>709</v>
      </c>
      <c r="K3475" t="s">
        <v>1394</v>
      </c>
      <c r="L3475">
        <v>0</v>
      </c>
      <c r="M3475">
        <v>239</v>
      </c>
      <c r="N3475">
        <v>493</v>
      </c>
      <c r="O3475">
        <v>-8476</v>
      </c>
      <c r="P3475">
        <v>202575</v>
      </c>
      <c r="Q3475">
        <v>176096</v>
      </c>
      <c r="R3475">
        <v>3</v>
      </c>
      <c r="S3475">
        <v>23084832</v>
      </c>
      <c r="U3475" t="str">
        <f>IFERROR(LEFT(spotify_top_songs_audio_features[[#This Row],[artist_names]],SEARCH(",",spotify_top_songs_audio_features[[#This Row],[artist_names]])-1),spotify_top_songs_audio_features[[#This Row],[artist_names]])</f>
        <v>Bing Crosby</v>
      </c>
      <c r="V3475" t="str">
        <f>IFERROR(MID(spotify_top_songs_audio_features[[#This Row],[artist_names]],SEARCH(",",spotify_top_songs_audio_features[[#This Row],[artist_names]])+2,99),"")</f>
        <v>The Andrews Sisters</v>
      </c>
      <c r="W3475" t="str">
        <f>spotify_top_songs_audio_features[[#This Row],[source]]</f>
        <v>Good Music</v>
      </c>
      <c r="X3475" s="1">
        <f>spotify_top_songs_audio_features[[#This Row],[streams]]</f>
        <v>23084832</v>
      </c>
      <c r="Y3475" t="str">
        <f>IF(Tabela2[[#This Row],[feat]]="","","Feat")</f>
        <v>Feat</v>
      </c>
      <c r="Z3475" s="17" t="str">
        <f>CONCATENATE(INT(spotify_top_songs_audio_features[[#This Row],[duration_ms]]/(60*1000)),":",MOD(INT(spotify_top_songs_audio_features[[#This Row],[duration_ms]]/1000),60))</f>
        <v>2:56</v>
      </c>
      <c r="AA34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475" t="str">
        <f>spotify_top_songs_audio_features[[#This Row],[track_name]]</f>
        <v>Mele Kalikimaka - New mono-to-stereo mix</v>
      </c>
    </row>
    <row r="3476" spans="1:28" x14ac:dyDescent="0.25">
      <c r="A3476" t="s">
        <v>12985</v>
      </c>
      <c r="B3476" t="s">
        <v>12986</v>
      </c>
      <c r="C3476" t="s">
        <v>12987</v>
      </c>
      <c r="D3476" t="s">
        <v>12988</v>
      </c>
      <c r="E3476" t="s">
        <v>113</v>
      </c>
      <c r="F3476" t="s">
        <v>24</v>
      </c>
      <c r="G3476" t="s">
        <v>25</v>
      </c>
      <c r="H3476">
        <v>51</v>
      </c>
      <c r="I3476">
        <v>692</v>
      </c>
      <c r="J3476">
        <v>171</v>
      </c>
      <c r="K3476" t="s">
        <v>12989</v>
      </c>
      <c r="L3476">
        <v>0</v>
      </c>
      <c r="M3476">
        <v>138</v>
      </c>
      <c r="N3476">
        <v>209</v>
      </c>
      <c r="O3476">
        <v>-5825</v>
      </c>
      <c r="P3476">
        <v>10242</v>
      </c>
      <c r="Q3476">
        <v>228361</v>
      </c>
      <c r="R3476">
        <v>7</v>
      </c>
      <c r="S3476">
        <v>23075830</v>
      </c>
      <c r="U3476" t="str">
        <f>IFERROR(LEFT(spotify_top_songs_audio_features[[#This Row],[artist_names]],SEARCH(",",spotify_top_songs_audio_features[[#This Row],[artist_names]])-1),spotify_top_songs_audio_features[[#This Row],[artist_names]])</f>
        <v>Cheat Codes</v>
      </c>
      <c r="V3476" t="str">
        <f>IFERROR(MID(spotify_top_songs_audio_features[[#This Row],[artist_names]],SEARCH(",",spotify_top_songs_audio_features[[#This Row],[artist_names]])+2,99),"")</f>
        <v>Kris Kross Amsterdam</v>
      </c>
      <c r="W3476" t="str">
        <f>spotify_top_songs_audio_features[[#This Row],[source]]</f>
        <v>Casablanca new/Republic Records</v>
      </c>
      <c r="X3476" s="1">
        <f>spotify_top_songs_audio_features[[#This Row],[streams]]</f>
        <v>23075830</v>
      </c>
      <c r="Y3476" t="str">
        <f>IF(Tabela2[[#This Row],[feat]]="","","Feat")</f>
        <v>Feat</v>
      </c>
      <c r="Z3476" s="17" t="str">
        <f>CONCATENATE(INT(spotify_top_songs_audio_features[[#This Row],[duration_ms]]/(60*1000)),":",MOD(INT(spotify_top_songs_audio_features[[#This Row],[duration_ms]]/1000),60))</f>
        <v>3:48</v>
      </c>
      <c r="AA34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76" t="str">
        <f>spotify_top_songs_audio_features[[#This Row],[track_name]]</f>
        <v>Sex</v>
      </c>
    </row>
    <row r="3477" spans="1:28" x14ac:dyDescent="0.25">
      <c r="A3477" t="s">
        <v>13499</v>
      </c>
      <c r="B3477" t="s">
        <v>13500</v>
      </c>
      <c r="C3477" t="s">
        <v>13501</v>
      </c>
      <c r="D3477" t="s">
        <v>13502</v>
      </c>
      <c r="E3477" t="s">
        <v>97</v>
      </c>
      <c r="F3477" t="s">
        <v>24</v>
      </c>
      <c r="G3477" t="s">
        <v>25</v>
      </c>
      <c r="H3477">
        <v>758</v>
      </c>
      <c r="I3477">
        <v>848</v>
      </c>
      <c r="J3477">
        <v>456</v>
      </c>
      <c r="K3477" t="s">
        <v>1013</v>
      </c>
      <c r="L3477">
        <v>0</v>
      </c>
      <c r="M3477">
        <v>114</v>
      </c>
      <c r="N3477">
        <v>706</v>
      </c>
      <c r="O3477">
        <v>-384</v>
      </c>
      <c r="P3477">
        <v>127948</v>
      </c>
      <c r="Q3477">
        <v>153149</v>
      </c>
      <c r="R3477">
        <v>5</v>
      </c>
      <c r="S3477">
        <v>23065836</v>
      </c>
      <c r="U3477" t="str">
        <f>IFERROR(LEFT(spotify_top_songs_audio_features[[#This Row],[artist_names]],SEARCH(",",spotify_top_songs_audio_features[[#This Row],[artist_names]])-1),spotify_top_songs_audio_features[[#This Row],[artist_names]])</f>
        <v>VIZE</v>
      </c>
      <c r="V3477" t="str">
        <f>IFERROR(MID(spotify_top_songs_audio_features[[#This Row],[artist_names]],SEARCH(",",spotify_top_songs_audio_features[[#This Row],[artist_names]])+2,99),"")</f>
        <v>Tom Gregory</v>
      </c>
      <c r="W3477" t="str">
        <f>spotify_top_songs_audio_features[[#This Row],[source]]</f>
        <v>Kontor Records</v>
      </c>
      <c r="X3477" s="1">
        <f>spotify_top_songs_audio_features[[#This Row],[streams]]</f>
        <v>23065836</v>
      </c>
      <c r="Y3477" t="str">
        <f>IF(Tabela2[[#This Row],[feat]]="","","Feat")</f>
        <v>Feat</v>
      </c>
      <c r="Z3477" s="17" t="str">
        <f>CONCATENATE(INT(spotify_top_songs_audio_features[[#This Row],[duration_ms]]/(60*1000)),":",MOD(INT(spotify_top_songs_audio_features[[#This Row],[duration_ms]]/1000),60))</f>
        <v>2:33</v>
      </c>
      <c r="AA34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477" t="str">
        <f>spotify_top_songs_audio_features[[#This Row],[track_name]]</f>
        <v>Never Let Me Down</v>
      </c>
    </row>
    <row r="3478" spans="1:28" x14ac:dyDescent="0.25">
      <c r="A3478" t="s">
        <v>13940</v>
      </c>
      <c r="B3478" t="s">
        <v>125</v>
      </c>
      <c r="C3478" t="s">
        <v>13941</v>
      </c>
      <c r="D3478" t="s">
        <v>127</v>
      </c>
      <c r="E3478" t="s">
        <v>70</v>
      </c>
      <c r="F3478" t="s">
        <v>24</v>
      </c>
      <c r="G3478" t="s">
        <v>152</v>
      </c>
      <c r="H3478">
        <v>58</v>
      </c>
      <c r="I3478">
        <v>858</v>
      </c>
      <c r="J3478">
        <v>114</v>
      </c>
      <c r="K3478" t="s">
        <v>1401</v>
      </c>
      <c r="L3478">
        <v>0</v>
      </c>
      <c r="M3478">
        <v>502</v>
      </c>
      <c r="N3478">
        <v>475</v>
      </c>
      <c r="O3478">
        <v>-5212</v>
      </c>
      <c r="P3478">
        <v>174039</v>
      </c>
      <c r="Q3478">
        <v>224225</v>
      </c>
      <c r="R3478">
        <v>3</v>
      </c>
      <c r="S3478">
        <v>23054592</v>
      </c>
      <c r="U3478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478" t="str">
        <f>IFERROR(MID(spotify_top_songs_audio_features[[#This Row],[artist_names]],SEARCH(",",spotify_top_songs_audio_features[[#This Row],[artist_names]])+2,99),"")</f>
        <v/>
      </c>
      <c r="W3478" t="str">
        <f>spotify_top_songs_audio_features[[#This Row],[source]]</f>
        <v>BIGHIT MUSIC</v>
      </c>
      <c r="X3478" s="1">
        <f>spotify_top_songs_audio_features[[#This Row],[streams]]</f>
        <v>23054592</v>
      </c>
      <c r="Y3478" t="str">
        <f>IF(Tabela2[[#This Row],[feat]]="","","Feat")</f>
        <v/>
      </c>
      <c r="Z3478" s="17" t="str">
        <f>CONCATENATE(INT(spotify_top_songs_audio_features[[#This Row],[duration_ms]]/(60*1000)),":",MOD(INT(spotify_top_songs_audio_features[[#This Row],[duration_ms]]/1000),60))</f>
        <v>3:44</v>
      </c>
      <c r="AA34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478" t="str">
        <f>spotify_top_songs_audio_features[[#This Row],[track_name]]</f>
        <v>Mikrokosmos</v>
      </c>
    </row>
    <row r="3479" spans="1:28" x14ac:dyDescent="0.25">
      <c r="A3479" t="s">
        <v>14365</v>
      </c>
      <c r="B3479" t="s">
        <v>14366</v>
      </c>
      <c r="C3479" t="s">
        <v>14367</v>
      </c>
      <c r="D3479" t="s">
        <v>14368</v>
      </c>
      <c r="E3479" t="s">
        <v>31</v>
      </c>
      <c r="F3479" t="s">
        <v>32</v>
      </c>
      <c r="G3479" t="s">
        <v>25</v>
      </c>
      <c r="H3479">
        <v>673</v>
      </c>
      <c r="I3479">
        <v>907</v>
      </c>
      <c r="J3479">
        <v>74</v>
      </c>
      <c r="K3479" t="s">
        <v>6590</v>
      </c>
      <c r="L3479">
        <v>0</v>
      </c>
      <c r="M3479">
        <v>423</v>
      </c>
      <c r="N3479">
        <v>768</v>
      </c>
      <c r="O3479">
        <v>-3716</v>
      </c>
      <c r="P3479">
        <v>10904</v>
      </c>
      <c r="Q3479">
        <v>215880</v>
      </c>
      <c r="R3479">
        <v>7</v>
      </c>
      <c r="S3479">
        <v>23039700</v>
      </c>
      <c r="U3479" t="str">
        <f>IFERROR(LEFT(spotify_top_songs_audio_features[[#This Row],[artist_names]],SEARCH(",",spotify_top_songs_audio_features[[#This Row],[artist_names]])-1),spotify_top_songs_audio_features[[#This Row],[artist_names]])</f>
        <v>Jennifer Lopez</v>
      </c>
      <c r="V3479" t="str">
        <f>IFERROR(MID(spotify_top_songs_audio_features[[#This Row],[artist_names]],SEARCH(",",spotify_top_songs_audio_features[[#This Row],[artist_names]])+2,99),"")</f>
        <v>Gente De Zona</v>
      </c>
      <c r="W3479" t="str">
        <f>spotify_top_songs_audio_features[[#This Row],[source]]</f>
        <v>Sony Music Latin/Magnus</v>
      </c>
      <c r="X3479" s="1">
        <f>spotify_top_songs_audio_features[[#This Row],[streams]]</f>
        <v>23039700</v>
      </c>
      <c r="Y3479" t="str">
        <f>IF(Tabela2[[#This Row],[feat]]="","","Feat")</f>
        <v>Feat</v>
      </c>
      <c r="Z3479" s="17" t="str">
        <f>CONCATENATE(INT(spotify_top_songs_audio_features[[#This Row],[duration_ms]]/(60*1000)),":",MOD(INT(spotify_top_songs_audio_features[[#This Row],[duration_ms]]/1000),60))</f>
        <v>3:35</v>
      </c>
      <c r="AA34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79" t="str">
        <f>spotify_top_songs_audio_features[[#This Row],[track_name]]</f>
        <v>Ni Tú Ni Yo (feat. Gente de Zona)</v>
      </c>
    </row>
    <row r="3480" spans="1:28" x14ac:dyDescent="0.25">
      <c r="A3480" t="s">
        <v>7216</v>
      </c>
      <c r="B3480" t="s">
        <v>7217</v>
      </c>
      <c r="C3480" t="s">
        <v>7218</v>
      </c>
      <c r="D3480" t="s">
        <v>48</v>
      </c>
      <c r="E3480" t="s">
        <v>86</v>
      </c>
      <c r="F3480" t="s">
        <v>32</v>
      </c>
      <c r="G3480" t="s">
        <v>25</v>
      </c>
      <c r="H3480">
        <v>822</v>
      </c>
      <c r="I3480">
        <v>788</v>
      </c>
      <c r="J3480">
        <v>173</v>
      </c>
      <c r="K3480" t="s">
        <v>5302</v>
      </c>
      <c r="L3480">
        <v>173</v>
      </c>
      <c r="M3480">
        <v>359</v>
      </c>
      <c r="N3480">
        <v>389</v>
      </c>
      <c r="O3480">
        <v>-3634</v>
      </c>
      <c r="P3480">
        <v>111016</v>
      </c>
      <c r="Q3480">
        <v>222000</v>
      </c>
      <c r="R3480">
        <v>2</v>
      </c>
      <c r="S3480">
        <v>23027517</v>
      </c>
      <c r="U3480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3480" t="str">
        <f>IFERROR(MID(spotify_top_songs_audio_features[[#This Row],[artist_names]],SEARCH(",",spotify_top_songs_audio_features[[#This Row],[artist_names]])+2,99),"")</f>
        <v>21 Savage, Young Nudy</v>
      </c>
      <c r="W3480" t="str">
        <f>spotify_top_songs_audio_features[[#This Row],[source]]</f>
        <v>Republic Records</v>
      </c>
      <c r="X3480" s="1">
        <f>spotify_top_songs_audio_features[[#This Row],[streams]]</f>
        <v>23027517</v>
      </c>
      <c r="Y3480" t="str">
        <f>IF(Tabela2[[#This Row],[feat]]="","","Feat")</f>
        <v>Feat</v>
      </c>
      <c r="Z3480" s="17" t="str">
        <f>CONCATENATE(INT(spotify_top_songs_audio_features[[#This Row],[duration_ms]]/(60*1000)),":",MOD(INT(spotify_top_songs_audio_features[[#This Row],[duration_ms]]/1000),60))</f>
        <v>3:42</v>
      </c>
      <c r="AA34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480" t="str">
        <f>spotify_top_songs_audio_features[[#This Row],[track_name]]</f>
        <v>Umbrella (with 21 Savage &amp; Young Nudy)</v>
      </c>
    </row>
    <row r="3481" spans="1:28" x14ac:dyDescent="0.25">
      <c r="A3481" t="s">
        <v>2637</v>
      </c>
      <c r="B3481" t="s">
        <v>1287</v>
      </c>
      <c r="C3481" t="s">
        <v>2638</v>
      </c>
      <c r="D3481" t="s">
        <v>48</v>
      </c>
      <c r="E3481" t="s">
        <v>43</v>
      </c>
      <c r="F3481" t="s">
        <v>32</v>
      </c>
      <c r="G3481" t="s">
        <v>25</v>
      </c>
      <c r="H3481">
        <v>41</v>
      </c>
      <c r="I3481">
        <v>726</v>
      </c>
      <c r="J3481">
        <v>33</v>
      </c>
      <c r="K3481" t="s">
        <v>300</v>
      </c>
      <c r="L3481">
        <v>0</v>
      </c>
      <c r="M3481">
        <v>11</v>
      </c>
      <c r="N3481">
        <v>556</v>
      </c>
      <c r="O3481">
        <v>-5204</v>
      </c>
      <c r="P3481">
        <v>193956</v>
      </c>
      <c r="Q3481">
        <v>174006</v>
      </c>
      <c r="R3481">
        <v>1</v>
      </c>
      <c r="S3481">
        <v>23023948</v>
      </c>
      <c r="U348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481" t="str">
        <f>IFERROR(MID(spotify_top_songs_audio_features[[#This Row],[artist_names]],SEARCH(",",spotify_top_songs_audio_features[[#This Row],[artist_names]])+2,99),"")</f>
        <v/>
      </c>
      <c r="W3481" t="str">
        <f>spotify_top_songs_audio_features[[#This Row],[source]]</f>
        <v>Republic Records</v>
      </c>
      <c r="X3481" s="1">
        <f>spotify_top_songs_audio_features[[#This Row],[streams]]</f>
        <v>23023948</v>
      </c>
      <c r="Y3481" t="str">
        <f>IF(Tabela2[[#This Row],[feat]]="","","Feat")</f>
        <v/>
      </c>
      <c r="Z3481" s="17" t="str">
        <f>CONCATENATE(INT(spotify_top_songs_audio_features[[#This Row],[duration_ms]]/(60*1000)),":",MOD(INT(spotify_top_songs_audio_features[[#This Row],[duration_ms]]/1000),60))</f>
        <v>2:54</v>
      </c>
      <c r="AA34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481" t="str">
        <f>spotify_top_songs_audio_features[[#This Row],[track_name]]</f>
        <v>don't wanna break up again</v>
      </c>
    </row>
    <row r="3482" spans="1:28" x14ac:dyDescent="0.25">
      <c r="A3482" t="s">
        <v>6791</v>
      </c>
      <c r="B3482" t="s">
        <v>6792</v>
      </c>
      <c r="C3482" t="s">
        <v>6793</v>
      </c>
      <c r="D3482" t="s">
        <v>1264</v>
      </c>
      <c r="E3482" t="s">
        <v>31</v>
      </c>
      <c r="F3482" t="s">
        <v>24</v>
      </c>
      <c r="G3482" t="s">
        <v>25</v>
      </c>
      <c r="H3482">
        <v>927</v>
      </c>
      <c r="I3482">
        <v>538</v>
      </c>
      <c r="J3482">
        <v>116</v>
      </c>
      <c r="K3482" t="s">
        <v>6794</v>
      </c>
      <c r="L3482">
        <v>0</v>
      </c>
      <c r="M3482">
        <v>945</v>
      </c>
      <c r="N3482">
        <v>221</v>
      </c>
      <c r="O3482">
        <v>-3917</v>
      </c>
      <c r="P3482">
        <v>125983</v>
      </c>
      <c r="Q3482">
        <v>278191</v>
      </c>
      <c r="R3482">
        <v>3</v>
      </c>
      <c r="S3482">
        <v>23017372</v>
      </c>
      <c r="U3482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3482" t="str">
        <f>IFERROR(MID(spotify_top_songs_audio_features[[#This Row],[artist_names]],SEARCH(",",spotify_top_songs_audio_features[[#This Row],[artist_names]])+2,99),"")</f>
        <v>Drake</v>
      </c>
      <c r="W3482" t="str">
        <f>spotify_top_songs_audio_features[[#This Row],[source]]</f>
        <v>Quality Control Music/Motown Records</v>
      </c>
      <c r="X3482" s="1">
        <f>spotify_top_songs_audio_features[[#This Row],[streams]]</f>
        <v>23017372</v>
      </c>
      <c r="Y3482" t="str">
        <f>IF(Tabela2[[#This Row],[feat]]="","","Feat")</f>
        <v>Feat</v>
      </c>
      <c r="Z3482" s="17" t="str">
        <f>CONCATENATE(INT(spotify_top_songs_audio_features[[#This Row],[duration_ms]]/(60*1000)),":",MOD(INT(spotify_top_songs_audio_features[[#This Row],[duration_ms]]/1000),60))</f>
        <v>4:38</v>
      </c>
      <c r="AA34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82" t="str">
        <f>spotify_top_songs_audio_features[[#This Row],[track_name]]</f>
        <v>Having Our Way (feat. Drake)</v>
      </c>
    </row>
    <row r="3483" spans="1:28" x14ac:dyDescent="0.25">
      <c r="A3483" t="s">
        <v>8562</v>
      </c>
      <c r="B3483" t="s">
        <v>1598</v>
      </c>
      <c r="C3483" t="s">
        <v>8563</v>
      </c>
      <c r="D3483" t="s">
        <v>2659</v>
      </c>
      <c r="E3483" t="s">
        <v>43</v>
      </c>
      <c r="F3483" t="s">
        <v>32</v>
      </c>
      <c r="G3483" t="s">
        <v>152</v>
      </c>
      <c r="H3483">
        <v>482</v>
      </c>
      <c r="I3483">
        <v>618</v>
      </c>
      <c r="J3483">
        <v>197</v>
      </c>
      <c r="K3483" t="s">
        <v>1124</v>
      </c>
      <c r="L3483">
        <v>859</v>
      </c>
      <c r="M3483">
        <v>32</v>
      </c>
      <c r="N3483">
        <v>146</v>
      </c>
      <c r="O3483">
        <v>-5673</v>
      </c>
      <c r="P3483">
        <v>90076</v>
      </c>
      <c r="Q3483">
        <v>164620</v>
      </c>
      <c r="R3483">
        <v>2</v>
      </c>
      <c r="S3483">
        <v>22988455</v>
      </c>
      <c r="U3483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483" t="str">
        <f>IFERROR(MID(spotify_top_songs_audio_features[[#This Row],[artist_names]],SEARCH(",",spotify_top_songs_audio_features[[#This Row],[artist_names]])+2,99),"")</f>
        <v/>
      </c>
      <c r="W3483" t="str">
        <f>spotify_top_songs_audio_features[[#This Row],[source]]</f>
        <v>Getting Out Our Dreams II / Def Jam Recordings</v>
      </c>
      <c r="X3483" s="1">
        <f>spotify_top_songs_audio_features[[#This Row],[streams]]</f>
        <v>22988455</v>
      </c>
      <c r="Y3483" t="str">
        <f>IF(Tabela2[[#This Row],[feat]]="","","Feat")</f>
        <v/>
      </c>
      <c r="Z3483" s="17" t="str">
        <f>CONCATENATE(INT(spotify_top_songs_audio_features[[#This Row],[duration_ms]]/(60*1000)),":",MOD(INT(spotify_top_songs_audio_features[[#This Row],[duration_ms]]/1000),60))</f>
        <v>2:44</v>
      </c>
      <c r="AA34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483" t="str">
        <f>spotify_top_songs_audio_features[[#This Row],[track_name]]</f>
        <v>Selah</v>
      </c>
    </row>
    <row r="3484" spans="1:28" x14ac:dyDescent="0.25">
      <c r="A3484" t="s">
        <v>17603</v>
      </c>
      <c r="B3484" t="s">
        <v>17434</v>
      </c>
      <c r="C3484" t="s">
        <v>17435</v>
      </c>
      <c r="D3484" t="s">
        <v>7153</v>
      </c>
      <c r="E3484" t="s">
        <v>97</v>
      </c>
      <c r="F3484" t="s">
        <v>24</v>
      </c>
      <c r="G3484" t="s">
        <v>25</v>
      </c>
      <c r="H3484">
        <v>797</v>
      </c>
      <c r="I3484">
        <v>791</v>
      </c>
      <c r="J3484">
        <v>33</v>
      </c>
      <c r="K3484" t="s">
        <v>1617</v>
      </c>
      <c r="L3484">
        <v>0</v>
      </c>
      <c r="M3484">
        <v>113</v>
      </c>
      <c r="N3484">
        <v>828</v>
      </c>
      <c r="O3484">
        <v>-6281</v>
      </c>
      <c r="P3484">
        <v>138026</v>
      </c>
      <c r="Q3484">
        <v>203560</v>
      </c>
      <c r="R3484">
        <v>4</v>
      </c>
      <c r="S3484">
        <v>22973153</v>
      </c>
      <c r="U3484" t="str">
        <f>IFERROR(LEFT(spotify_top_songs_audio_features[[#This Row],[artist_names]],SEARCH(",",spotify_top_songs_audio_features[[#This Row],[artist_names]])-1),spotify_top_songs_audio_features[[#This Row],[artist_names]])</f>
        <v>Luciano</v>
      </c>
      <c r="V3484" t="str">
        <f>IFERROR(MID(spotify_top_songs_audio_features[[#This Row],[artist_names]],SEARCH(",",spotify_top_songs_audio_features[[#This Row],[artist_names]])+2,99),"")</f>
        <v>Aitch, BIA</v>
      </c>
      <c r="W3484" t="str">
        <f>spotify_top_songs_audio_features[[#This Row],[source]]</f>
        <v>URBAN</v>
      </c>
      <c r="X3484" s="1">
        <f>spotify_top_songs_audio_features[[#This Row],[streams]]</f>
        <v>22973153</v>
      </c>
      <c r="Y3484" t="str">
        <f>IF(Tabela2[[#This Row],[feat]]="","","Feat")</f>
        <v>Feat</v>
      </c>
      <c r="Z3484" s="17" t="str">
        <f>CONCATENATE(INT(spotify_top_songs_audio_features[[#This Row],[duration_ms]]/(60*1000)),":",MOD(INT(spotify_top_songs_audio_features[[#This Row],[duration_ms]]/1000),60))</f>
        <v>3:23</v>
      </c>
      <c r="AA34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484" t="str">
        <f>spotify_top_songs_audio_features[[#This Row],[track_name]]</f>
        <v>Bamba (feat. Aitch &amp; BIA)</v>
      </c>
    </row>
    <row r="3485" spans="1:28" x14ac:dyDescent="0.25">
      <c r="A3485" t="s">
        <v>15425</v>
      </c>
      <c r="B3485" t="s">
        <v>541</v>
      </c>
      <c r="C3485" t="s">
        <v>13067</v>
      </c>
      <c r="D3485" t="s">
        <v>436</v>
      </c>
      <c r="E3485" t="s">
        <v>113</v>
      </c>
      <c r="F3485" t="s">
        <v>24</v>
      </c>
      <c r="G3485" t="s">
        <v>25</v>
      </c>
      <c r="H3485">
        <v>74</v>
      </c>
      <c r="I3485">
        <v>669</v>
      </c>
      <c r="J3485">
        <v>373</v>
      </c>
      <c r="K3485" t="s">
        <v>15426</v>
      </c>
      <c r="L3485">
        <v>0</v>
      </c>
      <c r="M3485">
        <v>184</v>
      </c>
      <c r="N3485">
        <v>536</v>
      </c>
      <c r="O3485">
        <v>-5199</v>
      </c>
      <c r="P3485">
        <v>122007</v>
      </c>
      <c r="Q3485">
        <v>218868</v>
      </c>
      <c r="R3485">
        <v>5</v>
      </c>
      <c r="S3485">
        <v>22894936</v>
      </c>
      <c r="U3485" t="str">
        <f>IFERROR(LEFT(spotify_top_songs_audio_features[[#This Row],[artist_names]],SEARCH(",",spotify_top_songs_audio_features[[#This Row],[artist_names]])-1),spotify_top_songs_audio_features[[#This Row],[artist_names]])</f>
        <v>Jess Glynne</v>
      </c>
      <c r="V3485" t="str">
        <f>IFERROR(MID(spotify_top_songs_audio_features[[#This Row],[artist_names]],SEARCH(",",spotify_top_songs_audio_features[[#This Row],[artist_names]])+2,99),"")</f>
        <v/>
      </c>
      <c r="W3485" t="str">
        <f>spotify_top_songs_audio_features[[#This Row],[source]]</f>
        <v>Atlantic Records UK</v>
      </c>
      <c r="X3485" s="1">
        <f>spotify_top_songs_audio_features[[#This Row],[streams]]</f>
        <v>22894936</v>
      </c>
      <c r="Y3485" t="str">
        <f>IF(Tabela2[[#This Row],[feat]]="","","Feat")</f>
        <v/>
      </c>
      <c r="Z3485" s="17" t="str">
        <f>CONCATENATE(INT(spotify_top_songs_audio_features[[#This Row],[duration_ms]]/(60*1000)),":",MOD(INT(spotify_top_songs_audio_features[[#This Row],[duration_ms]]/1000),60))</f>
        <v>3:38</v>
      </c>
      <c r="AA34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85" t="str">
        <f>spotify_top_songs_audio_features[[#This Row],[track_name]]</f>
        <v>All I Am</v>
      </c>
    </row>
    <row r="3486" spans="1:28" x14ac:dyDescent="0.25">
      <c r="A3486" t="s">
        <v>17369</v>
      </c>
      <c r="B3486" t="s">
        <v>112</v>
      </c>
      <c r="C3486" t="s">
        <v>17370</v>
      </c>
      <c r="D3486" t="s">
        <v>112</v>
      </c>
      <c r="E3486" t="s">
        <v>113</v>
      </c>
      <c r="F3486" t="s">
        <v>24</v>
      </c>
      <c r="G3486" t="s">
        <v>25</v>
      </c>
      <c r="H3486">
        <v>681</v>
      </c>
      <c r="I3486">
        <v>396</v>
      </c>
      <c r="J3486">
        <v>487</v>
      </c>
      <c r="K3486" t="s">
        <v>7314</v>
      </c>
      <c r="L3486">
        <v>138</v>
      </c>
      <c r="M3486">
        <v>117</v>
      </c>
      <c r="N3486">
        <v>157</v>
      </c>
      <c r="O3486">
        <v>-12109</v>
      </c>
      <c r="P3486">
        <v>107954</v>
      </c>
      <c r="Q3486">
        <v>225194</v>
      </c>
      <c r="R3486">
        <v>2</v>
      </c>
      <c r="S3486">
        <v>22885190</v>
      </c>
      <c r="U348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486" t="str">
        <f>IFERROR(MID(spotify_top_songs_audio_features[[#This Row],[artist_names]],SEARCH(",",spotify_top_songs_audio_features[[#This Row],[artist_names]])+2,99),"")</f>
        <v/>
      </c>
      <c r="W3486" t="str">
        <f>spotify_top_songs_audio_features[[#This Row],[source]]</f>
        <v>Taylor Swift</v>
      </c>
      <c r="X3486" s="1">
        <f>spotify_top_songs_audio_features[[#This Row],[streams]]</f>
        <v>22885190</v>
      </c>
      <c r="Y3486" t="str">
        <f>IF(Tabela2[[#This Row],[feat]]="","","Feat")</f>
        <v/>
      </c>
      <c r="Z3486" s="17" t="str">
        <f>CONCATENATE(INT(spotify_top_songs_audio_features[[#This Row],[duration_ms]]/(60*1000)),":",MOD(INT(spotify_top_songs_audio_features[[#This Row],[duration_ms]]/1000),60))</f>
        <v>3:45</v>
      </c>
      <c r="AA34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86" t="str">
        <f>spotify_top_songs_audio_features[[#This Row],[track_name]]</f>
        <v>Dear Reader</v>
      </c>
    </row>
    <row r="3487" spans="1:28" x14ac:dyDescent="0.25">
      <c r="A3487" t="s">
        <v>3468</v>
      </c>
      <c r="B3487" t="s">
        <v>2500</v>
      </c>
      <c r="C3487" t="s">
        <v>3469</v>
      </c>
      <c r="D3487" t="s">
        <v>2502</v>
      </c>
      <c r="E3487" t="s">
        <v>31</v>
      </c>
      <c r="F3487" t="s">
        <v>24</v>
      </c>
      <c r="G3487" t="s">
        <v>25</v>
      </c>
      <c r="H3487">
        <v>709</v>
      </c>
      <c r="I3487">
        <v>959</v>
      </c>
      <c r="J3487">
        <v>603</v>
      </c>
      <c r="K3487" t="s">
        <v>3470</v>
      </c>
      <c r="L3487">
        <v>188</v>
      </c>
      <c r="M3487">
        <v>107</v>
      </c>
      <c r="N3487">
        <v>644</v>
      </c>
      <c r="O3487">
        <v>-1339</v>
      </c>
      <c r="P3487">
        <v>128983</v>
      </c>
      <c r="Q3487">
        <v>206868</v>
      </c>
      <c r="R3487">
        <v>4</v>
      </c>
      <c r="S3487">
        <v>22873154</v>
      </c>
      <c r="U3487" t="str">
        <f>IFERROR(LEFT(spotify_top_songs_audio_features[[#This Row],[artist_names]],SEARCH(",",spotify_top_songs_audio_features[[#This Row],[artist_names]])-1),spotify_top_songs_audio_features[[#This Row],[artist_names]])</f>
        <v>TWICE</v>
      </c>
      <c r="V3487" t="str">
        <f>IFERROR(MID(spotify_top_songs_audio_features[[#This Row],[artist_names]],SEARCH(",",spotify_top_songs_audio_features[[#This Row],[artist_names]])+2,99),"")</f>
        <v/>
      </c>
      <c r="W3487" t="str">
        <f>spotify_top_songs_audio_features[[#This Row],[source]]</f>
        <v>Republic Records - TWICE</v>
      </c>
      <c r="X3487" s="1">
        <f>spotify_top_songs_audio_features[[#This Row],[streams]]</f>
        <v>22873154</v>
      </c>
      <c r="Y3487" t="str">
        <f>IF(Tabela2[[#This Row],[feat]]="","","Feat")</f>
        <v/>
      </c>
      <c r="Z3487" s="17" t="str">
        <f>CONCATENATE(INT(spotify_top_songs_audio_features[[#This Row],[duration_ms]]/(60*1000)),":",MOD(INT(spotify_top_songs_audio_features[[#This Row],[duration_ms]]/1000),60))</f>
        <v>3:26</v>
      </c>
      <c r="AA34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87" t="str">
        <f>spotify_top_songs_audio_features[[#This Row],[track_name]]</f>
        <v>Feel Special</v>
      </c>
    </row>
    <row r="3488" spans="1:28" x14ac:dyDescent="0.25">
      <c r="A3488" t="s">
        <v>9742</v>
      </c>
      <c r="B3488" t="s">
        <v>1598</v>
      </c>
      <c r="C3488" t="s">
        <v>9743</v>
      </c>
      <c r="D3488" t="s">
        <v>1600</v>
      </c>
      <c r="E3488" t="s">
        <v>43</v>
      </c>
      <c r="F3488" t="s">
        <v>32</v>
      </c>
      <c r="G3488" t="s">
        <v>25</v>
      </c>
      <c r="H3488">
        <v>459</v>
      </c>
      <c r="I3488">
        <v>431</v>
      </c>
      <c r="J3488">
        <v>256</v>
      </c>
      <c r="K3488" t="s">
        <v>8222</v>
      </c>
      <c r="L3488">
        <v>0</v>
      </c>
      <c r="M3488">
        <v>274</v>
      </c>
      <c r="N3488">
        <v>128</v>
      </c>
      <c r="O3488">
        <v>-8375</v>
      </c>
      <c r="P3488">
        <v>1773</v>
      </c>
      <c r="Q3488">
        <v>195170</v>
      </c>
      <c r="R3488">
        <v>2</v>
      </c>
      <c r="S3488">
        <v>22862650</v>
      </c>
      <c r="U3488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488" t="str">
        <f>IFERROR(MID(spotify_top_songs_audio_features[[#This Row],[artist_names]],SEARCH(",",spotify_top_songs_audio_features[[#This Row],[artist_names]])+2,99),"")</f>
        <v/>
      </c>
      <c r="W3488" t="str">
        <f>spotify_top_songs_audio_features[[#This Row],[source]]</f>
        <v>Rock The World/IDJ/Kanye LP7</v>
      </c>
      <c r="X3488" s="1">
        <f>spotify_top_songs_audio_features[[#This Row],[streams]]</f>
        <v>22862650</v>
      </c>
      <c r="Y3488" t="str">
        <f>IF(Tabela2[[#This Row],[feat]]="","","Feat")</f>
        <v/>
      </c>
      <c r="Z3488" s="17" t="str">
        <f>CONCATENATE(INT(spotify_top_songs_audio_features[[#This Row],[duration_ms]]/(60*1000)),":",MOD(INT(spotify_top_songs_audio_features[[#This Row],[duration_ms]]/1000),60))</f>
        <v>3:15</v>
      </c>
      <c r="AA34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488" t="str">
        <f>spotify_top_songs_audio_features[[#This Row],[track_name]]</f>
        <v>Jonah</v>
      </c>
    </row>
    <row r="3489" spans="1:28" x14ac:dyDescent="0.25">
      <c r="A3489" t="s">
        <v>4331</v>
      </c>
      <c r="B3489" t="s">
        <v>1611</v>
      </c>
      <c r="C3489" t="s">
        <v>4332</v>
      </c>
      <c r="D3489" t="s">
        <v>1612</v>
      </c>
      <c r="E3489" t="s">
        <v>142</v>
      </c>
      <c r="F3489" t="s">
        <v>24</v>
      </c>
      <c r="G3489" t="s">
        <v>25</v>
      </c>
      <c r="H3489">
        <v>666</v>
      </c>
      <c r="I3489">
        <v>677</v>
      </c>
      <c r="J3489">
        <v>326</v>
      </c>
      <c r="K3489" t="s">
        <v>128</v>
      </c>
      <c r="L3489">
        <v>0</v>
      </c>
      <c r="M3489">
        <v>979</v>
      </c>
      <c r="N3489">
        <v>178</v>
      </c>
      <c r="O3489">
        <v>-5743</v>
      </c>
      <c r="P3489">
        <v>100014</v>
      </c>
      <c r="Q3489">
        <v>178242</v>
      </c>
      <c r="R3489">
        <v>5</v>
      </c>
      <c r="S3489">
        <v>22848498</v>
      </c>
      <c r="U3489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3489" t="str">
        <f>IFERROR(MID(spotify_top_songs_audio_features[[#This Row],[artist_names]],SEARCH(",",spotify_top_songs_audio_features[[#This Row],[artist_names]])+2,99),"")</f>
        <v/>
      </c>
      <c r="W3489" t="str">
        <f>spotify_top_songs_audio_features[[#This Row],[source]]</f>
        <v>iamcosmic</v>
      </c>
      <c r="X3489" s="1">
        <f>spotify_top_songs_audio_features[[#This Row],[streams]]</f>
        <v>22848498</v>
      </c>
      <c r="Y3489" t="str">
        <f>IF(Tabela2[[#This Row],[feat]]="","","Feat")</f>
        <v/>
      </c>
      <c r="Z3489" s="17" t="str">
        <f>CONCATENATE(INT(spotify_top_songs_audio_features[[#This Row],[duration_ms]]/(60*1000)),":",MOD(INT(spotify_top_songs_audio_features[[#This Row],[duration_ms]]/1000),60))</f>
        <v>2:58</v>
      </c>
      <c r="AA34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89" t="str">
        <f>spotify_top_songs_audio_features[[#This Row],[track_name]]</f>
        <v>Beautiful</v>
      </c>
    </row>
    <row r="3490" spans="1:28" x14ac:dyDescent="0.25">
      <c r="A3490" t="s">
        <v>7434</v>
      </c>
      <c r="B3490" t="s">
        <v>710</v>
      </c>
      <c r="C3490" t="s">
        <v>7435</v>
      </c>
      <c r="D3490" t="s">
        <v>712</v>
      </c>
      <c r="E3490" t="s">
        <v>23</v>
      </c>
      <c r="F3490" t="s">
        <v>32</v>
      </c>
      <c r="G3490" t="s">
        <v>25</v>
      </c>
      <c r="H3490">
        <v>879</v>
      </c>
      <c r="I3490">
        <v>448</v>
      </c>
      <c r="J3490">
        <v>222</v>
      </c>
      <c r="K3490" t="s">
        <v>7436</v>
      </c>
      <c r="L3490">
        <v>0</v>
      </c>
      <c r="M3490">
        <v>224</v>
      </c>
      <c r="N3490">
        <v>278</v>
      </c>
      <c r="O3490">
        <v>-857</v>
      </c>
      <c r="P3490">
        <v>136985</v>
      </c>
      <c r="Q3490">
        <v>198913</v>
      </c>
      <c r="R3490">
        <v>15</v>
      </c>
      <c r="S3490">
        <v>22836286</v>
      </c>
      <c r="U3490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3490" t="str">
        <f>IFERROR(MID(spotify_top_songs_audio_features[[#This Row],[artist_names]],SEARCH(",",spotify_top_songs_audio_features[[#This Row],[artist_names]])+2,99),"")</f>
        <v/>
      </c>
      <c r="W3490" t="str">
        <f>spotify_top_songs_audio_features[[#This Row],[source]]</f>
        <v>Generation Now/Atlantic</v>
      </c>
      <c r="X3490" s="1">
        <f>spotify_top_songs_audio_features[[#This Row],[streams]]</f>
        <v>22836286</v>
      </c>
      <c r="Y3490" t="str">
        <f>IF(Tabela2[[#This Row],[feat]]="","","Feat")</f>
        <v/>
      </c>
      <c r="Z3490" s="17" t="str">
        <f>CONCATENATE(INT(spotify_top_songs_audio_features[[#This Row],[duration_ms]]/(60*1000)),":",MOD(INT(spotify_top_songs_audio_features[[#This Row],[duration_ms]]/1000),60))</f>
        <v>3:18</v>
      </c>
      <c r="AA34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490" t="str">
        <f>spotify_top_songs_audio_features[[#This Row],[track_name]]</f>
        <v>Futsal Shuffle 2020 - Bonus Track</v>
      </c>
    </row>
    <row r="3491" spans="1:28" x14ac:dyDescent="0.25">
      <c r="A3491" t="s">
        <v>5250</v>
      </c>
      <c r="B3491" t="s">
        <v>100</v>
      </c>
      <c r="C3491" t="s">
        <v>5251</v>
      </c>
      <c r="D3491" t="s">
        <v>96</v>
      </c>
      <c r="E3491" t="s">
        <v>97</v>
      </c>
      <c r="F3491" t="s">
        <v>32</v>
      </c>
      <c r="G3491" t="s">
        <v>25</v>
      </c>
      <c r="H3491">
        <v>627</v>
      </c>
      <c r="I3491">
        <v>69</v>
      </c>
      <c r="J3491">
        <v>139</v>
      </c>
      <c r="K3491" t="s">
        <v>1952</v>
      </c>
      <c r="L3491">
        <v>0</v>
      </c>
      <c r="M3491">
        <v>742</v>
      </c>
      <c r="N3491">
        <v>627</v>
      </c>
      <c r="O3491">
        <v>-5396</v>
      </c>
      <c r="P3491">
        <v>122053</v>
      </c>
      <c r="Q3491">
        <v>208505</v>
      </c>
      <c r="R3491">
        <v>4</v>
      </c>
      <c r="S3491">
        <v>22804493</v>
      </c>
      <c r="U3491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3491" t="str">
        <f>IFERROR(MID(spotify_top_songs_audio_features[[#This Row],[artist_names]],SEARCH(",",spotify_top_songs_audio_features[[#This Row],[artist_names]])+2,99),"")</f>
        <v/>
      </c>
      <c r="W3491" t="str">
        <f>spotify_top_songs_audio_features[[#This Row],[source]]</f>
        <v>Warner Records</v>
      </c>
      <c r="X3491" s="1">
        <f>spotify_top_songs_audio_features[[#This Row],[streams]]</f>
        <v>22804493</v>
      </c>
      <c r="Y3491" t="str">
        <f>IF(Tabela2[[#This Row],[feat]]="","","Feat")</f>
        <v/>
      </c>
      <c r="Z3491" s="17" t="str">
        <f>CONCATENATE(INT(spotify_top_songs_audio_features[[#This Row],[duration_ms]]/(60*1000)),":",MOD(INT(spotify_top_songs_audio_features[[#This Row],[duration_ms]]/1000),60))</f>
        <v>3:28</v>
      </c>
      <c r="AA34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491" t="str">
        <f>spotify_top_songs_audio_features[[#This Row],[track_name]]</f>
        <v>Hallucinate</v>
      </c>
    </row>
    <row r="3492" spans="1:28" x14ac:dyDescent="0.25">
      <c r="A3492" t="s">
        <v>13779</v>
      </c>
      <c r="B3492" t="s">
        <v>13780</v>
      </c>
      <c r="C3492" t="s">
        <v>13781</v>
      </c>
      <c r="D3492" t="s">
        <v>4191</v>
      </c>
      <c r="E3492" t="s">
        <v>113</v>
      </c>
      <c r="F3492" t="s">
        <v>32</v>
      </c>
      <c r="G3492" t="s">
        <v>25</v>
      </c>
      <c r="H3492">
        <v>866</v>
      </c>
      <c r="I3492">
        <v>53</v>
      </c>
      <c r="J3492">
        <v>495</v>
      </c>
      <c r="K3492" t="s">
        <v>13607</v>
      </c>
      <c r="L3492">
        <v>159</v>
      </c>
      <c r="M3492">
        <v>946</v>
      </c>
      <c r="N3492">
        <v>203</v>
      </c>
      <c r="O3492">
        <v>-6347</v>
      </c>
      <c r="P3492">
        <v>104952</v>
      </c>
      <c r="Q3492">
        <v>197973</v>
      </c>
      <c r="R3492">
        <v>3</v>
      </c>
      <c r="S3492">
        <v>22785385</v>
      </c>
      <c r="U3492" t="str">
        <f>IFERROR(LEFT(spotify_top_songs_audio_features[[#This Row],[artist_names]],SEARCH(",",spotify_top_songs_audio_features[[#This Row],[artist_names]])-1),spotify_top_songs_audio_features[[#This Row],[artist_names]])</f>
        <v>PARTYNEXTDOOR</v>
      </c>
      <c r="V3492" t="str">
        <f>IFERROR(MID(spotify_top_songs_audio_features[[#This Row],[artist_names]],SEARCH(",",spotify_top_songs_audio_features[[#This Row],[artist_names]])+2,99),"")</f>
        <v>Drake</v>
      </c>
      <c r="W3492" t="str">
        <f>spotify_top_songs_audio_features[[#This Row],[source]]</f>
        <v>OVO Sound</v>
      </c>
      <c r="X3492" s="1">
        <f>spotify_top_songs_audio_features[[#This Row],[streams]]</f>
        <v>22785385</v>
      </c>
      <c r="Y3492" t="str">
        <f>IF(Tabela2[[#This Row],[feat]]="","","Feat")</f>
        <v>Feat</v>
      </c>
      <c r="Z3492" s="17" t="str">
        <f>CONCATENATE(INT(spotify_top_songs_audio_features[[#This Row],[duration_ms]]/(60*1000)),":",MOD(INT(spotify_top_songs_audio_features[[#This Row],[duration_ms]]/1000),60))</f>
        <v>3:17</v>
      </c>
      <c r="AA34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92" t="str">
        <f>spotify_top_songs_audio_features[[#This Row],[track_name]]</f>
        <v>LOYAL (feat. Drake)</v>
      </c>
    </row>
    <row r="3493" spans="1:28" x14ac:dyDescent="0.25">
      <c r="A3493" t="s">
        <v>9760</v>
      </c>
      <c r="B3493" t="s">
        <v>4527</v>
      </c>
      <c r="C3493" t="s">
        <v>4528</v>
      </c>
      <c r="D3493" t="s">
        <v>3032</v>
      </c>
      <c r="E3493" t="s">
        <v>58</v>
      </c>
      <c r="F3493" t="s">
        <v>24</v>
      </c>
      <c r="G3493" t="s">
        <v>25</v>
      </c>
      <c r="H3493">
        <v>478</v>
      </c>
      <c r="I3493">
        <v>542</v>
      </c>
      <c r="J3493">
        <v>367</v>
      </c>
      <c r="K3493" t="s">
        <v>466</v>
      </c>
      <c r="L3493">
        <v>0</v>
      </c>
      <c r="M3493">
        <v>839</v>
      </c>
      <c r="N3493">
        <v>821</v>
      </c>
      <c r="O3493">
        <v>-10135</v>
      </c>
      <c r="P3493">
        <v>167486</v>
      </c>
      <c r="Q3493">
        <v>147227</v>
      </c>
      <c r="R3493">
        <v>3</v>
      </c>
      <c r="S3493">
        <v>22768652</v>
      </c>
      <c r="U3493" t="str">
        <f>IFERROR(LEFT(spotify_top_songs_audio_features[[#This Row],[artist_names]],SEARCH(",",spotify_top_songs_audio_features[[#This Row],[artist_names]])-1),spotify_top_songs_audio_features[[#This Row],[artist_names]])</f>
        <v>Stevie Wonder</v>
      </c>
      <c r="V3493" t="str">
        <f>IFERROR(MID(spotify_top_songs_audio_features[[#This Row],[artist_names]],SEARCH(",",spotify_top_songs_audio_features[[#This Row],[artist_names]])+2,99),"")</f>
        <v/>
      </c>
      <c r="W3493" t="str">
        <f>spotify_top_songs_audio_features[[#This Row],[source]]</f>
        <v>UNI/MOTOWN</v>
      </c>
      <c r="X3493" s="1">
        <f>spotify_top_songs_audio_features[[#This Row],[streams]]</f>
        <v>22768652</v>
      </c>
      <c r="Y3493" t="str">
        <f>IF(Tabela2[[#This Row],[feat]]="","","Feat")</f>
        <v/>
      </c>
      <c r="Z3493" s="17" t="str">
        <f>CONCATENATE(INT(spotify_top_songs_audio_features[[#This Row],[duration_ms]]/(60*1000)),":",MOD(INT(spotify_top_songs_audio_features[[#This Row],[duration_ms]]/1000),60))</f>
        <v>2:27</v>
      </c>
      <c r="AA34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493" t="str">
        <f>spotify_top_songs_audio_features[[#This Row],[track_name]]</f>
        <v>What Christmas Means To Me</v>
      </c>
    </row>
    <row r="3494" spans="1:28" x14ac:dyDescent="0.25">
      <c r="A3494" t="s">
        <v>15228</v>
      </c>
      <c r="B3494" t="s">
        <v>15229</v>
      </c>
      <c r="C3494" t="s">
        <v>15230</v>
      </c>
      <c r="D3494" t="s">
        <v>96</v>
      </c>
      <c r="E3494" t="s">
        <v>142</v>
      </c>
      <c r="F3494" t="s">
        <v>24</v>
      </c>
      <c r="G3494" t="s">
        <v>25</v>
      </c>
      <c r="H3494">
        <v>466</v>
      </c>
      <c r="I3494">
        <v>659</v>
      </c>
      <c r="J3494">
        <v>115</v>
      </c>
      <c r="K3494" t="s">
        <v>15231</v>
      </c>
      <c r="L3494">
        <v>0</v>
      </c>
      <c r="M3494">
        <v>273</v>
      </c>
      <c r="N3494">
        <v>36</v>
      </c>
      <c r="O3494">
        <v>-6077</v>
      </c>
      <c r="P3494">
        <v>186169</v>
      </c>
      <c r="Q3494">
        <v>187787</v>
      </c>
      <c r="R3494">
        <v>6</v>
      </c>
      <c r="S3494">
        <v>22748615</v>
      </c>
      <c r="U3494" t="str">
        <f>IFERROR(LEFT(spotify_top_songs_audio_features[[#This Row],[artist_names]],SEARCH(",",spotify_top_songs_audio_features[[#This Row],[artist_names]])-1),spotify_top_songs_audio_features[[#This Row],[artist_names]])</f>
        <v>Bebe Rexha</v>
      </c>
      <c r="V3494" t="str">
        <f>IFERROR(MID(spotify_top_songs_audio_features[[#This Row],[artist_names]],SEARCH(",",spotify_top_songs_audio_features[[#This Row],[artist_names]])+2,99),"")</f>
        <v>Lil Wayne</v>
      </c>
      <c r="W3494" t="str">
        <f>spotify_top_songs_audio_features[[#This Row],[source]]</f>
        <v>Warner Records</v>
      </c>
      <c r="X3494" s="1">
        <f>spotify_top_songs_audio_features[[#This Row],[streams]]</f>
        <v>22748615</v>
      </c>
      <c r="Y3494" t="str">
        <f>IF(Tabela2[[#This Row],[feat]]="","","Feat")</f>
        <v>Feat</v>
      </c>
      <c r="Z3494" s="17" t="str">
        <f>CONCATENATE(INT(spotify_top_songs_audio_features[[#This Row],[duration_ms]]/(60*1000)),":",MOD(INT(spotify_top_songs_audio_features[[#This Row],[duration_ms]]/1000),60))</f>
        <v>3:7</v>
      </c>
      <c r="AA34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494" t="str">
        <f>spotify_top_songs_audio_features[[#This Row],[track_name]]</f>
        <v>The Way I Are (Dance with Somebody) [feat. Lil Wayne]</v>
      </c>
    </row>
    <row r="3495" spans="1:28" x14ac:dyDescent="0.25">
      <c r="A3495" t="s">
        <v>5234</v>
      </c>
      <c r="B3495" t="s">
        <v>463</v>
      </c>
      <c r="C3495" t="s">
        <v>5235</v>
      </c>
      <c r="D3495" t="s">
        <v>385</v>
      </c>
      <c r="E3495" t="s">
        <v>70</v>
      </c>
      <c r="F3495" t="s">
        <v>32</v>
      </c>
      <c r="G3495" t="s">
        <v>25</v>
      </c>
      <c r="H3495">
        <v>357</v>
      </c>
      <c r="I3495">
        <v>238</v>
      </c>
      <c r="J3495">
        <v>265</v>
      </c>
      <c r="K3495" t="s">
        <v>2788</v>
      </c>
      <c r="L3495">
        <v>859</v>
      </c>
      <c r="M3495">
        <v>55</v>
      </c>
      <c r="N3495">
        <v>494</v>
      </c>
      <c r="O3495">
        <v>-1678</v>
      </c>
      <c r="P3495">
        <v>156907</v>
      </c>
      <c r="Q3495">
        <v>118067</v>
      </c>
      <c r="R3495">
        <v>3</v>
      </c>
      <c r="S3495">
        <v>22745353</v>
      </c>
      <c r="U3495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495" t="str">
        <f>IFERROR(MID(spotify_top_songs_audio_features[[#This Row],[artist_names]],SEARCH(",",spotify_top_songs_audio_features[[#This Row],[artist_names]])+2,99),"")</f>
        <v/>
      </c>
      <c r="W3495" t="str">
        <f>spotify_top_songs_audio_features[[#This Row],[source]]</f>
        <v>Aftermath</v>
      </c>
      <c r="X3495" s="1">
        <f>spotify_top_songs_audio_features[[#This Row],[streams]]</f>
        <v>22745353</v>
      </c>
      <c r="Y3495" t="str">
        <f>IF(Tabela2[[#This Row],[feat]]="","","Feat")</f>
        <v/>
      </c>
      <c r="Z3495" s="17" t="str">
        <f>CONCATENATE(INT(spotify_top_songs_audio_features[[#This Row],[duration_ms]]/(60*1000)),":",MOD(INT(spotify_top_songs_audio_features[[#This Row],[duration_ms]]/1000),60))</f>
        <v>1:58</v>
      </c>
      <c r="AA34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495" t="str">
        <f>spotify_top_songs_audio_features[[#This Row],[track_name]]</f>
        <v>BLOOD.</v>
      </c>
    </row>
    <row r="3496" spans="1:28" x14ac:dyDescent="0.25">
      <c r="A3496" t="s">
        <v>17217</v>
      </c>
      <c r="B3496" t="s">
        <v>1312</v>
      </c>
      <c r="C3496" t="s">
        <v>17218</v>
      </c>
      <c r="D3496" t="s">
        <v>1314</v>
      </c>
      <c r="E3496" t="s">
        <v>113</v>
      </c>
      <c r="F3496" t="s">
        <v>24</v>
      </c>
      <c r="G3496" t="s">
        <v>25</v>
      </c>
      <c r="H3496">
        <v>422</v>
      </c>
      <c r="I3496">
        <v>229</v>
      </c>
      <c r="J3496">
        <v>362</v>
      </c>
      <c r="K3496" t="s">
        <v>1877</v>
      </c>
      <c r="L3496">
        <v>0</v>
      </c>
      <c r="M3496">
        <v>109</v>
      </c>
      <c r="N3496">
        <v>104</v>
      </c>
      <c r="O3496">
        <v>-10208</v>
      </c>
      <c r="P3496">
        <v>13582</v>
      </c>
      <c r="Q3496">
        <v>222358</v>
      </c>
      <c r="R3496">
        <v>2</v>
      </c>
      <c r="S3496">
        <v>22732122</v>
      </c>
      <c r="U3496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3496" t="str">
        <f>IFERROR(MID(spotify_top_songs_audio_features[[#This Row],[artist_names]],SEARCH(",",spotify_top_songs_audio_features[[#This Row],[artist_names]])+2,99),"")</f>
        <v/>
      </c>
      <c r="W3496" t="str">
        <f>spotify_top_songs_audio_features[[#This Row],[source]]</f>
        <v>Olivia Rodrigo PS</v>
      </c>
      <c r="X3496" s="1">
        <f>spotify_top_songs_audio_features[[#This Row],[streams]]</f>
        <v>22732122</v>
      </c>
      <c r="Y3496" t="str">
        <f>IF(Tabela2[[#This Row],[feat]]="","","Feat")</f>
        <v/>
      </c>
      <c r="Z3496" s="17" t="str">
        <f>CONCATENATE(INT(spotify_top_songs_audio_features[[#This Row],[duration_ms]]/(60*1000)),":",MOD(INT(spotify_top_songs_audio_features[[#This Row],[duration_ms]]/1000),60))</f>
        <v>3:42</v>
      </c>
      <c r="AA34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96" t="str">
        <f>spotify_top_songs_audio_features[[#This Row],[track_name]]</f>
        <v>teenage dream</v>
      </c>
    </row>
    <row r="3497" spans="1:28" x14ac:dyDescent="0.25">
      <c r="A3497" t="s">
        <v>109</v>
      </c>
      <c r="B3497" t="s">
        <v>110</v>
      </c>
      <c r="C3497" t="s">
        <v>111</v>
      </c>
      <c r="D3497" t="s">
        <v>112</v>
      </c>
      <c r="E3497" t="s">
        <v>113</v>
      </c>
      <c r="F3497" t="s">
        <v>24</v>
      </c>
      <c r="G3497" t="s">
        <v>25</v>
      </c>
      <c r="H3497">
        <v>606</v>
      </c>
      <c r="I3497">
        <v>377</v>
      </c>
      <c r="J3497">
        <v>275</v>
      </c>
      <c r="K3497" t="s">
        <v>114</v>
      </c>
      <c r="L3497">
        <v>0</v>
      </c>
      <c r="M3497">
        <v>154</v>
      </c>
      <c r="N3497">
        <v>446</v>
      </c>
      <c r="O3497">
        <v>-9455</v>
      </c>
      <c r="P3497">
        <v>10196</v>
      </c>
      <c r="Q3497">
        <v>258813</v>
      </c>
      <c r="R3497">
        <v>2</v>
      </c>
      <c r="S3497">
        <v>22729805</v>
      </c>
      <c r="U349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497" t="str">
        <f>IFERROR(MID(spotify_top_songs_audio_features[[#This Row],[artist_names]],SEARCH(",",spotify_top_songs_audio_features[[#This Row],[artist_names]])+2,99),"")</f>
        <v>Phoebe Bridgers</v>
      </c>
      <c r="W3497" t="str">
        <f>spotify_top_songs_audio_features[[#This Row],[source]]</f>
        <v>Taylor Swift</v>
      </c>
      <c r="X3497" s="1">
        <f>spotify_top_songs_audio_features[[#This Row],[streams]]</f>
        <v>22729805</v>
      </c>
      <c r="Y3497" t="str">
        <f>IF(Tabela2[[#This Row],[feat]]="","","Feat")</f>
        <v>Feat</v>
      </c>
      <c r="Z3497" s="17" t="str">
        <f>CONCATENATE(INT(spotify_top_songs_audio_features[[#This Row],[duration_ms]]/(60*1000)),":",MOD(INT(spotify_top_songs_audio_features[[#This Row],[duration_ms]]/1000),60))</f>
        <v>4:18</v>
      </c>
      <c r="AA34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497" t="str">
        <f>spotify_top_songs_audio_features[[#This Row],[track_name]]</f>
        <v>Nothing New (feat. Phoebe Bridgers) (Taylor’s Version) (From The Vault)</v>
      </c>
    </row>
    <row r="3498" spans="1:28" x14ac:dyDescent="0.25">
      <c r="A3498" t="s">
        <v>6877</v>
      </c>
      <c r="B3498" t="s">
        <v>284</v>
      </c>
      <c r="C3498" t="s">
        <v>6878</v>
      </c>
      <c r="D3498" t="s">
        <v>423</v>
      </c>
      <c r="E3498" t="s">
        <v>97</v>
      </c>
      <c r="F3498" t="s">
        <v>24</v>
      </c>
      <c r="G3498" t="s">
        <v>25</v>
      </c>
      <c r="H3498">
        <v>488</v>
      </c>
      <c r="I3498">
        <v>635</v>
      </c>
      <c r="J3498">
        <v>26</v>
      </c>
      <c r="K3498" t="s">
        <v>2277</v>
      </c>
      <c r="L3498">
        <v>8.1599999999999999E-4</v>
      </c>
      <c r="M3498">
        <v>156</v>
      </c>
      <c r="N3498">
        <v>783</v>
      </c>
      <c r="O3498">
        <v>-719</v>
      </c>
      <c r="P3498">
        <v>174072</v>
      </c>
      <c r="Q3498">
        <v>269884</v>
      </c>
      <c r="R3498">
        <v>2</v>
      </c>
      <c r="S3498">
        <v>22711993</v>
      </c>
      <c r="U349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498" t="str">
        <f>IFERROR(MID(spotify_top_songs_audio_features[[#This Row],[artist_names]],SEARCH(",",spotify_top_songs_audio_features[[#This Row],[artist_names]])+2,99),"")</f>
        <v/>
      </c>
      <c r="W3498" t="str">
        <f>spotify_top_songs_audio_features[[#This Row],[source]]</f>
        <v>OVO</v>
      </c>
      <c r="X3498" s="1">
        <f>spotify_top_songs_audio_features[[#This Row],[streams]]</f>
        <v>22711993</v>
      </c>
      <c r="Y3498" t="str">
        <f>IF(Tabela2[[#This Row],[feat]]="","","Feat")</f>
        <v/>
      </c>
      <c r="Z3498" s="17" t="str">
        <f>CONCATENATE(INT(spotify_top_songs_audio_features[[#This Row],[duration_ms]]/(60*1000)),":",MOD(INT(spotify_top_songs_audio_features[[#This Row],[duration_ms]]/1000),60))</f>
        <v>4:29</v>
      </c>
      <c r="AA34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498" t="str">
        <f>spotify_top_songs_audio_features[[#This Row],[track_name]]</f>
        <v>Race My Mind</v>
      </c>
    </row>
    <row r="3499" spans="1:28" x14ac:dyDescent="0.25">
      <c r="A3499" t="s">
        <v>7655</v>
      </c>
      <c r="B3499" t="s">
        <v>7656</v>
      </c>
      <c r="C3499" t="s">
        <v>7657</v>
      </c>
      <c r="D3499" t="s">
        <v>1306</v>
      </c>
      <c r="E3499" t="s">
        <v>31</v>
      </c>
      <c r="F3499" t="s">
        <v>24</v>
      </c>
      <c r="G3499" t="s">
        <v>25</v>
      </c>
      <c r="H3499">
        <v>822</v>
      </c>
      <c r="I3499">
        <v>743</v>
      </c>
      <c r="J3499">
        <v>451</v>
      </c>
      <c r="K3499" t="s">
        <v>4755</v>
      </c>
      <c r="L3499">
        <v>103</v>
      </c>
      <c r="M3499">
        <v>957</v>
      </c>
      <c r="N3499">
        <v>78</v>
      </c>
      <c r="O3499">
        <v>-2038</v>
      </c>
      <c r="P3499">
        <v>98005</v>
      </c>
      <c r="Q3499">
        <v>256551</v>
      </c>
      <c r="R3499">
        <v>8</v>
      </c>
      <c r="S3499">
        <v>22706599</v>
      </c>
      <c r="U3499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3499" t="str">
        <f>IFERROR(MID(spotify_top_songs_audio_features[[#This Row],[artist_names]],SEARCH(",",spotify_top_songs_audio_features[[#This Row],[artist_names]])+2,99),"")</f>
        <v>Cardi B</v>
      </c>
      <c r="W3499" t="str">
        <f>spotify_top_songs_audio_features[[#This Row],[source]]</f>
        <v>VP Records Corp/Dimelo Vi</v>
      </c>
      <c r="X3499" s="1">
        <f>spotify_top_songs_audio_features[[#This Row],[streams]]</f>
        <v>22706599</v>
      </c>
      <c r="Y3499" t="str">
        <f>IF(Tabela2[[#This Row],[feat]]="","","Feat")</f>
        <v>Feat</v>
      </c>
      <c r="Z3499" s="17" t="str">
        <f>CONCATENATE(INT(spotify_top_songs_audio_features[[#This Row],[duration_ms]]/(60*1000)),":",MOD(INT(spotify_top_songs_audio_features[[#This Row],[duration_ms]]/1000),60))</f>
        <v>4:16</v>
      </c>
      <c r="AA34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499" t="str">
        <f>spotify_top_songs_audio_features[[#This Row],[track_name]]</f>
        <v>La Modelo</v>
      </c>
    </row>
    <row r="3500" spans="1:28" x14ac:dyDescent="0.25">
      <c r="A3500" t="s">
        <v>15038</v>
      </c>
      <c r="B3500" t="s">
        <v>15039</v>
      </c>
      <c r="C3500" t="s">
        <v>15040</v>
      </c>
      <c r="D3500" t="s">
        <v>8746</v>
      </c>
      <c r="E3500" t="s">
        <v>86</v>
      </c>
      <c r="F3500" t="s">
        <v>32</v>
      </c>
      <c r="G3500" t="s">
        <v>25</v>
      </c>
      <c r="H3500">
        <v>866</v>
      </c>
      <c r="I3500">
        <v>563</v>
      </c>
      <c r="J3500">
        <v>108</v>
      </c>
      <c r="K3500" t="s">
        <v>1685</v>
      </c>
      <c r="L3500">
        <v>0</v>
      </c>
      <c r="M3500">
        <v>889</v>
      </c>
      <c r="N3500">
        <v>307</v>
      </c>
      <c r="O3500">
        <v>-6964</v>
      </c>
      <c r="P3500">
        <v>127954</v>
      </c>
      <c r="Q3500">
        <v>161668</v>
      </c>
      <c r="R3500">
        <v>4</v>
      </c>
      <c r="S3500">
        <v>22703419</v>
      </c>
      <c r="U3500" t="str">
        <f>IFERROR(LEFT(spotify_top_songs_audio_features[[#This Row],[artist_names]],SEARCH(",",spotify_top_songs_audio_features[[#This Row],[artist_names]])-1),spotify_top_songs_audio_features[[#This Row],[artist_names]])</f>
        <v>Octavian</v>
      </c>
      <c r="V3500" t="str">
        <f>IFERROR(MID(spotify_top_songs_audio_features[[#This Row],[artist_names]],SEARCH(",",spotify_top_songs_audio_features[[#This Row],[artist_names]])+2,99),"")</f>
        <v>Skepta</v>
      </c>
      <c r="W3500" t="str">
        <f>spotify_top_songs_audio_features[[#This Row],[source]]</f>
        <v>Black Butter</v>
      </c>
      <c r="X3500" s="1">
        <f>spotify_top_songs_audio_features[[#This Row],[streams]]</f>
        <v>22703419</v>
      </c>
      <c r="Y3500" t="str">
        <f>IF(Tabela2[[#This Row],[feat]]="","","Feat")</f>
        <v>Feat</v>
      </c>
      <c r="Z3500" s="17" t="str">
        <f>CONCATENATE(INT(spotify_top_songs_audio_features[[#This Row],[duration_ms]]/(60*1000)),":",MOD(INT(spotify_top_songs_audio_features[[#This Row],[duration_ms]]/1000),60))</f>
        <v>2:41</v>
      </c>
      <c r="AA35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500" t="str">
        <f>spotify_top_songs_audio_features[[#This Row],[track_name]]</f>
        <v>Papi Chulo</v>
      </c>
    </row>
    <row r="3501" spans="1:28" x14ac:dyDescent="0.25">
      <c r="A3501" t="s">
        <v>5631</v>
      </c>
      <c r="B3501" t="s">
        <v>5632</v>
      </c>
      <c r="C3501" t="s">
        <v>5633</v>
      </c>
      <c r="D3501" t="s">
        <v>5634</v>
      </c>
      <c r="E3501" t="s">
        <v>31</v>
      </c>
      <c r="F3501" t="s">
        <v>24</v>
      </c>
      <c r="G3501" t="s">
        <v>25</v>
      </c>
      <c r="H3501">
        <v>792</v>
      </c>
      <c r="I3501">
        <v>503</v>
      </c>
      <c r="J3501">
        <v>626</v>
      </c>
      <c r="K3501" t="s">
        <v>5635</v>
      </c>
      <c r="L3501">
        <v>57</v>
      </c>
      <c r="M3501">
        <v>959</v>
      </c>
      <c r="N3501">
        <v>381</v>
      </c>
      <c r="O3501">
        <v>-8044</v>
      </c>
      <c r="P3501">
        <v>9997</v>
      </c>
      <c r="Q3501">
        <v>185093</v>
      </c>
      <c r="R3501">
        <v>3</v>
      </c>
      <c r="S3501">
        <v>22698871</v>
      </c>
      <c r="U3501" t="str">
        <f>IFERROR(LEFT(spotify_top_songs_audio_features[[#This Row],[artist_names]],SEARCH(",",spotify_top_songs_audio_features[[#This Row],[artist_names]])-1),spotify_top_songs_audio_features[[#This Row],[artist_names]])</f>
        <v>Ayra Starr</v>
      </c>
      <c r="V3501" t="str">
        <f>IFERROR(MID(spotify_top_songs_audio_features[[#This Row],[artist_names]],SEARCH(",",spotify_top_songs_audio_features[[#This Row],[artist_names]])+2,99),"")</f>
        <v/>
      </c>
      <c r="W3501" t="str">
        <f>spotify_top_songs_audio_features[[#This Row],[source]]</f>
        <v>Mavin Records</v>
      </c>
      <c r="X3501" s="1">
        <f>spotify_top_songs_audio_features[[#This Row],[streams]]</f>
        <v>22698871</v>
      </c>
      <c r="Y3501" t="str">
        <f>IF(Tabela2[[#This Row],[feat]]="","","Feat")</f>
        <v/>
      </c>
      <c r="Z3501" s="17" t="str">
        <f>CONCATENATE(INT(spotify_top_songs_audio_features[[#This Row],[duration_ms]]/(60*1000)),":",MOD(INT(spotify_top_songs_audio_features[[#This Row],[duration_ms]]/1000),60))</f>
        <v>3:5</v>
      </c>
      <c r="AA35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01" t="str">
        <f>spotify_top_songs_audio_features[[#This Row],[track_name]]</f>
        <v>Rush</v>
      </c>
    </row>
    <row r="3502" spans="1:28" x14ac:dyDescent="0.25">
      <c r="A3502" t="s">
        <v>13156</v>
      </c>
      <c r="B3502" t="s">
        <v>12230</v>
      </c>
      <c r="C3502" t="s">
        <v>13157</v>
      </c>
      <c r="D3502" t="s">
        <v>141</v>
      </c>
      <c r="E3502" t="s">
        <v>86</v>
      </c>
      <c r="F3502" t="s">
        <v>32</v>
      </c>
      <c r="G3502" t="s">
        <v>25</v>
      </c>
      <c r="H3502">
        <v>55</v>
      </c>
      <c r="I3502">
        <v>598</v>
      </c>
      <c r="J3502">
        <v>831</v>
      </c>
      <c r="K3502" t="s">
        <v>3279</v>
      </c>
      <c r="L3502">
        <v>2.5799999999999998E-4</v>
      </c>
      <c r="M3502">
        <v>955</v>
      </c>
      <c r="N3502">
        <v>543</v>
      </c>
      <c r="O3502">
        <v>-5402</v>
      </c>
      <c r="P3502">
        <v>83836</v>
      </c>
      <c r="Q3502">
        <v>232496</v>
      </c>
      <c r="R3502">
        <v>3</v>
      </c>
      <c r="S3502">
        <v>22696055</v>
      </c>
      <c r="U350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502" t="str">
        <f>IFERROR(MID(spotify_top_songs_audio_features[[#This Row],[artist_names]],SEARCH(",",spotify_top_songs_audio_features[[#This Row],[artist_names]])+2,99),"")</f>
        <v>Mora</v>
      </c>
      <c r="W3502" t="str">
        <f>spotify_top_songs_audio_features[[#This Row],[source]]</f>
        <v>Rimas Entertainment LLC</v>
      </c>
      <c r="X3502" s="1">
        <f>spotify_top_songs_audio_features[[#This Row],[streams]]</f>
        <v>22696055</v>
      </c>
      <c r="Y3502" t="str">
        <f>IF(Tabela2[[#This Row],[feat]]="","","Feat")</f>
        <v>Feat</v>
      </c>
      <c r="Z3502" s="17" t="str">
        <f>CONCATENATE(INT(spotify_top_songs_audio_features[[#This Row],[duration_ms]]/(60*1000)),":",MOD(INT(spotify_top_songs_audio_features[[#This Row],[duration_ms]]/1000),60))</f>
        <v>3:52</v>
      </c>
      <c r="AA35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502" t="str">
        <f>spotify_top_songs_audio_features[[#This Row],[track_name]]</f>
        <v>Una Vez</v>
      </c>
    </row>
    <row r="3503" spans="1:28" x14ac:dyDescent="0.25">
      <c r="A3503" t="s">
        <v>134</v>
      </c>
      <c r="B3503" t="s">
        <v>135</v>
      </c>
      <c r="C3503" t="s">
        <v>136</v>
      </c>
      <c r="D3503" t="s">
        <v>85</v>
      </c>
      <c r="E3503" t="s">
        <v>70</v>
      </c>
      <c r="F3503" t="s">
        <v>24</v>
      </c>
      <c r="G3503" t="s">
        <v>25</v>
      </c>
      <c r="H3503">
        <v>647</v>
      </c>
      <c r="I3503">
        <v>853</v>
      </c>
      <c r="J3503">
        <v>904</v>
      </c>
      <c r="K3503" t="s">
        <v>137</v>
      </c>
      <c r="L3503">
        <v>0</v>
      </c>
      <c r="M3503">
        <v>62</v>
      </c>
      <c r="N3503">
        <v>618</v>
      </c>
      <c r="O3503">
        <v>-4516</v>
      </c>
      <c r="P3503">
        <v>103846</v>
      </c>
      <c r="Q3503">
        <v>189000</v>
      </c>
      <c r="R3503">
        <v>5</v>
      </c>
      <c r="S3503">
        <v>22679910</v>
      </c>
      <c r="U3503" t="str">
        <f>IFERROR(LEFT(spotify_top_songs_audio_features[[#This Row],[artist_names]],SEARCH(",",spotify_top_songs_audio_features[[#This Row],[artist_names]])-1),spotify_top_songs_audio_features[[#This Row],[artist_names]])</f>
        <v>Olly Alexander (Years &amp; Years)</v>
      </c>
      <c r="V3503" t="str">
        <f>IFERROR(MID(spotify_top_songs_audio_features[[#This Row],[artist_names]],SEARCH(",",spotify_top_songs_audio_features[[#This Row],[artist_names]])+2,99),"")</f>
        <v/>
      </c>
      <c r="W3503" t="str">
        <f>spotify_top_songs_audio_features[[#This Row],[source]]</f>
        <v>Polydor Records</v>
      </c>
      <c r="X3503" s="1">
        <f>spotify_top_songs_audio_features[[#This Row],[streams]]</f>
        <v>22679910</v>
      </c>
      <c r="Y3503" t="str">
        <f>IF(Tabela2[[#This Row],[feat]]="","","Feat")</f>
        <v/>
      </c>
      <c r="Z3503" s="17" t="str">
        <f>CONCATENATE(INT(spotify_top_songs_audio_features[[#This Row],[duration_ms]]/(60*1000)),":",MOD(INT(spotify_top_songs_audio_features[[#This Row],[duration_ms]]/1000),60))</f>
        <v>3:9</v>
      </c>
      <c r="AA35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503" t="str">
        <f>spotify_top_songs_audio_features[[#This Row],[track_name]]</f>
        <v>If You're Over Me</v>
      </c>
    </row>
    <row r="3504" spans="1:28" x14ac:dyDescent="0.25">
      <c r="A3504" t="s">
        <v>11930</v>
      </c>
      <c r="B3504" t="s">
        <v>11931</v>
      </c>
      <c r="C3504" t="s">
        <v>11932</v>
      </c>
      <c r="D3504" t="s">
        <v>11933</v>
      </c>
      <c r="E3504" t="s">
        <v>70</v>
      </c>
      <c r="F3504" t="s">
        <v>32</v>
      </c>
      <c r="G3504" t="s">
        <v>25</v>
      </c>
      <c r="H3504">
        <v>474</v>
      </c>
      <c r="I3504">
        <v>801</v>
      </c>
      <c r="J3504">
        <v>375</v>
      </c>
      <c r="K3504" t="s">
        <v>4604</v>
      </c>
      <c r="L3504">
        <v>0</v>
      </c>
      <c r="M3504">
        <v>322</v>
      </c>
      <c r="N3504">
        <v>497</v>
      </c>
      <c r="O3504">
        <v>-5978</v>
      </c>
      <c r="P3504">
        <v>147356</v>
      </c>
      <c r="Q3504">
        <v>256000</v>
      </c>
      <c r="R3504">
        <v>3</v>
      </c>
      <c r="S3504">
        <v>22636945</v>
      </c>
      <c r="U3504" t="str">
        <f>IFERROR(LEFT(spotify_top_songs_audio_features[[#This Row],[artist_names]],SEARCH(",",spotify_top_songs_audio_features[[#This Row],[artist_names]])-1),spotify_top_songs_audio_features[[#This Row],[artist_names]])</f>
        <v>Fivio Foreign</v>
      </c>
      <c r="V3504" t="str">
        <f>IFERROR(MID(spotify_top_songs_audio_features[[#This Row],[artist_names]],SEARCH(",",spotify_top_songs_audio_features[[#This Row],[artist_names]])+2,99),"")</f>
        <v>Kanye West, Alicia Keys</v>
      </c>
      <c r="W3504" t="str">
        <f>spotify_top_songs_audio_features[[#This Row],[source]]</f>
        <v>RichFish/Columbia</v>
      </c>
      <c r="X3504" s="1">
        <f>spotify_top_songs_audio_features[[#This Row],[streams]]</f>
        <v>22636945</v>
      </c>
      <c r="Y3504" t="str">
        <f>IF(Tabela2[[#This Row],[feat]]="","","Feat")</f>
        <v>Feat</v>
      </c>
      <c r="Z3504" s="17" t="str">
        <f>CONCATENATE(INT(spotify_top_songs_audio_features[[#This Row],[duration_ms]]/(60*1000)),":",MOD(INT(spotify_top_songs_audio_features[[#This Row],[duration_ms]]/1000),60))</f>
        <v>4:16</v>
      </c>
      <c r="AA35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504" t="str">
        <f>spotify_top_songs_audio_features[[#This Row],[track_name]]</f>
        <v>City of Gods</v>
      </c>
    </row>
    <row r="3505" spans="1:28" x14ac:dyDescent="0.25">
      <c r="A3505" t="s">
        <v>16795</v>
      </c>
      <c r="B3505" t="s">
        <v>16796</v>
      </c>
      <c r="C3505" t="s">
        <v>16797</v>
      </c>
      <c r="D3505" t="s">
        <v>423</v>
      </c>
      <c r="E3505" t="s">
        <v>23</v>
      </c>
      <c r="F3505" t="s">
        <v>32</v>
      </c>
      <c r="G3505" t="s">
        <v>25</v>
      </c>
      <c r="H3505">
        <v>59</v>
      </c>
      <c r="I3505">
        <v>493</v>
      </c>
      <c r="J3505">
        <v>367</v>
      </c>
      <c r="K3505" t="s">
        <v>990</v>
      </c>
      <c r="L3505">
        <v>504</v>
      </c>
      <c r="M3505">
        <v>129</v>
      </c>
      <c r="N3505">
        <v>498</v>
      </c>
      <c r="O3505">
        <v>-8704</v>
      </c>
      <c r="P3505">
        <v>150026</v>
      </c>
      <c r="Q3505">
        <v>252379</v>
      </c>
      <c r="R3505">
        <v>2</v>
      </c>
      <c r="S3505">
        <v>22579863</v>
      </c>
      <c r="U350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505" t="str">
        <f>IFERROR(MID(spotify_top_songs_audio_features[[#This Row],[artist_names]],SEARCH(",",spotify_top_songs_audio_features[[#This Row],[artist_names]])+2,99),"")</f>
        <v>Kid Cudi</v>
      </c>
      <c r="W3505" t="str">
        <f>spotify_top_songs_audio_features[[#This Row],[source]]</f>
        <v>OVO</v>
      </c>
      <c r="X3505" s="1">
        <f>spotify_top_songs_audio_features[[#This Row],[streams]]</f>
        <v>22579863</v>
      </c>
      <c r="Y3505" t="str">
        <f>IF(Tabela2[[#This Row],[feat]]="","","Feat")</f>
        <v>Feat</v>
      </c>
      <c r="Z3505" s="17" t="str">
        <f>CONCATENATE(INT(spotify_top_songs_audio_features[[#This Row],[duration_ms]]/(60*1000)),":",MOD(INT(spotify_top_songs_audio_features[[#This Row],[duration_ms]]/1000),60))</f>
        <v>4:12</v>
      </c>
      <c r="AA35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505" t="str">
        <f>spotify_top_songs_audio_features[[#This Row],[track_name]]</f>
        <v>IMY2 (with Kid Cudi)</v>
      </c>
    </row>
    <row r="3506" spans="1:28" x14ac:dyDescent="0.25">
      <c r="A3506" t="s">
        <v>7549</v>
      </c>
      <c r="B3506" t="s">
        <v>334</v>
      </c>
      <c r="C3506" t="s">
        <v>7550</v>
      </c>
      <c r="D3506" t="s">
        <v>336</v>
      </c>
      <c r="E3506" t="s">
        <v>31</v>
      </c>
      <c r="F3506" t="s">
        <v>24</v>
      </c>
      <c r="G3506" t="s">
        <v>25</v>
      </c>
      <c r="H3506">
        <v>831</v>
      </c>
      <c r="I3506">
        <v>69</v>
      </c>
      <c r="J3506">
        <v>831</v>
      </c>
      <c r="K3506" t="s">
        <v>579</v>
      </c>
      <c r="L3506">
        <v>0</v>
      </c>
      <c r="M3506">
        <v>8</v>
      </c>
      <c r="N3506">
        <v>65</v>
      </c>
      <c r="O3506">
        <v>-5869</v>
      </c>
      <c r="P3506">
        <v>107016</v>
      </c>
      <c r="Q3506">
        <v>225000</v>
      </c>
      <c r="R3506">
        <v>2</v>
      </c>
      <c r="S3506">
        <v>22567488</v>
      </c>
      <c r="U3506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3506" t="str">
        <f>IFERROR(MID(spotify_top_songs_audio_features[[#This Row],[artist_names]],SEARCH(",",spotify_top_songs_audio_features[[#This Row],[artist_names]])+2,99),"")</f>
        <v>Kanye West, Ty Dolla $ign</v>
      </c>
      <c r="W3506" t="str">
        <f>spotify_top_songs_audio_features[[#This Row],[source]]</f>
        <v>Ye</v>
      </c>
      <c r="X3506" s="1">
        <f>spotify_top_songs_audio_features[[#This Row],[streams]]</f>
        <v>22567488</v>
      </c>
      <c r="Y3506" t="str">
        <f>IF(Tabela2[[#This Row],[feat]]="","","Feat")</f>
        <v>Feat</v>
      </c>
      <c r="Z3506" s="17" t="str">
        <f>CONCATENATE(INT(spotify_top_songs_audio_features[[#This Row],[duration_ms]]/(60*1000)),":",MOD(INT(spotify_top_songs_audio_features[[#This Row],[duration_ms]]/1000),60))</f>
        <v>3:45</v>
      </c>
      <c r="AA35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06" t="str">
        <f>spotify_top_songs_audio_features[[#This Row],[track_name]]</f>
        <v>DO IT</v>
      </c>
    </row>
    <row r="3507" spans="1:28" x14ac:dyDescent="0.25">
      <c r="A3507" t="s">
        <v>13552</v>
      </c>
      <c r="B3507" t="s">
        <v>4877</v>
      </c>
      <c r="C3507" t="s">
        <v>13553</v>
      </c>
      <c r="D3507" t="s">
        <v>4879</v>
      </c>
      <c r="E3507" t="s">
        <v>86</v>
      </c>
      <c r="F3507" t="s">
        <v>32</v>
      </c>
      <c r="G3507" t="s">
        <v>25</v>
      </c>
      <c r="H3507">
        <v>876</v>
      </c>
      <c r="I3507">
        <v>492</v>
      </c>
      <c r="J3507">
        <v>153</v>
      </c>
      <c r="K3507" t="s">
        <v>9550</v>
      </c>
      <c r="L3507">
        <v>283</v>
      </c>
      <c r="M3507">
        <v>678</v>
      </c>
      <c r="N3507">
        <v>4</v>
      </c>
      <c r="O3507">
        <v>-811</v>
      </c>
      <c r="P3507">
        <v>151044</v>
      </c>
      <c r="Q3507">
        <v>166799</v>
      </c>
      <c r="R3507">
        <v>3</v>
      </c>
      <c r="S3507">
        <v>22553114</v>
      </c>
      <c r="U3507" t="str">
        <f>IFERROR(LEFT(spotify_top_songs_audio_features[[#This Row],[artist_names]],SEARCH(",",spotify_top_songs_audio_features[[#This Row],[artist_names]])-1),spotify_top_songs_audio_features[[#This Row],[artist_names]])</f>
        <v>Playboi Carti</v>
      </c>
      <c r="V3507" t="str">
        <f>IFERROR(MID(spotify_top_songs_audio_features[[#This Row],[artist_names]],SEARCH(",",spotify_top_songs_audio_features[[#This Row],[artist_names]])+2,99),"")</f>
        <v/>
      </c>
      <c r="W3507" t="str">
        <f>spotify_top_songs_audio_features[[#This Row],[source]]</f>
        <v>AWGE Label</v>
      </c>
      <c r="X3507" s="1">
        <f>spotify_top_songs_audio_features[[#This Row],[streams]]</f>
        <v>22553114</v>
      </c>
      <c r="Y3507" t="str">
        <f>IF(Tabela2[[#This Row],[feat]]="","","Feat")</f>
        <v/>
      </c>
      <c r="Z3507" s="17" t="str">
        <f>CONCATENATE(INT(spotify_top_songs_audio_features[[#This Row],[duration_ms]]/(60*1000)),":",MOD(INT(spotify_top_songs_audio_features[[#This Row],[duration_ms]]/1000),60))</f>
        <v>2:46</v>
      </c>
      <c r="AA35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507" t="str">
        <f>spotify_top_songs_audio_features[[#This Row],[track_name]]</f>
        <v>@ MEH</v>
      </c>
    </row>
    <row r="3508" spans="1:28" x14ac:dyDescent="0.25">
      <c r="A3508" t="s">
        <v>6879</v>
      </c>
      <c r="B3508" t="s">
        <v>112</v>
      </c>
      <c r="C3508" t="s">
        <v>6880</v>
      </c>
      <c r="D3508" t="s">
        <v>112</v>
      </c>
      <c r="E3508" t="s">
        <v>469</v>
      </c>
      <c r="F3508" t="s">
        <v>24</v>
      </c>
      <c r="G3508" t="s">
        <v>25</v>
      </c>
      <c r="H3508">
        <v>592</v>
      </c>
      <c r="I3508">
        <v>699</v>
      </c>
      <c r="J3508">
        <v>471</v>
      </c>
      <c r="K3508" t="s">
        <v>6881</v>
      </c>
      <c r="L3508">
        <v>1.6800000000000001E-3</v>
      </c>
      <c r="M3508">
        <v>114</v>
      </c>
      <c r="N3508">
        <v>506</v>
      </c>
      <c r="O3508">
        <v>-8995</v>
      </c>
      <c r="P3508">
        <v>141916</v>
      </c>
      <c r="Q3508">
        <v>237258</v>
      </c>
      <c r="R3508">
        <v>2</v>
      </c>
      <c r="S3508">
        <v>22538022</v>
      </c>
      <c r="U350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508" t="str">
        <f>IFERROR(MID(spotify_top_songs_audio_features[[#This Row],[artist_names]],SEARCH(",",spotify_top_songs_audio_features[[#This Row],[artist_names]])+2,99),"")</f>
        <v/>
      </c>
      <c r="W3508" t="str">
        <f>spotify_top_songs_audio_features[[#This Row],[source]]</f>
        <v>Taylor Swift</v>
      </c>
      <c r="X3508" s="1">
        <f>spotify_top_songs_audio_features[[#This Row],[streams]]</f>
        <v>22538022</v>
      </c>
      <c r="Y3508" t="str">
        <f>IF(Tabela2[[#This Row],[feat]]="","","Feat")</f>
        <v/>
      </c>
      <c r="Z3508" s="17" t="str">
        <f>CONCATENATE(INT(spotify_top_songs_audio_features[[#This Row],[duration_ms]]/(60*1000)),":",MOD(INT(spotify_top_songs_audio_features[[#This Row],[duration_ms]]/1000),60))</f>
        <v>3:57</v>
      </c>
      <c r="AA35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508" t="str">
        <f>spotify_top_songs_audio_features[[#This Row],[track_name]]</f>
        <v>mad woman</v>
      </c>
    </row>
    <row r="3509" spans="1:28" x14ac:dyDescent="0.25">
      <c r="A3509" t="s">
        <v>15970</v>
      </c>
      <c r="B3509" t="s">
        <v>4716</v>
      </c>
      <c r="C3509" t="s">
        <v>975</v>
      </c>
      <c r="D3509" t="s">
        <v>7977</v>
      </c>
      <c r="E3509" t="s">
        <v>102</v>
      </c>
      <c r="F3509" t="s">
        <v>32</v>
      </c>
      <c r="G3509" t="s">
        <v>25</v>
      </c>
      <c r="H3509">
        <v>563</v>
      </c>
      <c r="I3509">
        <v>459</v>
      </c>
      <c r="J3509">
        <v>292</v>
      </c>
      <c r="K3509" t="s">
        <v>2882</v>
      </c>
      <c r="L3509">
        <v>724</v>
      </c>
      <c r="M3509">
        <v>11</v>
      </c>
      <c r="N3509">
        <v>197</v>
      </c>
      <c r="O3509">
        <v>-7781</v>
      </c>
      <c r="P3509">
        <v>79983</v>
      </c>
      <c r="Q3509">
        <v>202536</v>
      </c>
      <c r="R3509">
        <v>4</v>
      </c>
      <c r="S3509">
        <v>22510021</v>
      </c>
      <c r="U3509" t="str">
        <f>IFERROR(LEFT(spotify_top_songs_audio_features[[#This Row],[artist_names]],SEARCH(",",spotify_top_songs_audio_features[[#This Row],[artist_names]])-1),spotify_top_songs_audio_features[[#This Row],[artist_names]])</f>
        <v>Labrinth</v>
      </c>
      <c r="V3509" t="str">
        <f>IFERROR(MID(spotify_top_songs_audio_features[[#This Row],[artist_names]],SEARCH(",",spotify_top_songs_audio_features[[#This Row],[artist_names]])+2,99),"")</f>
        <v/>
      </c>
      <c r="W3509" t="str">
        <f>spotify_top_songs_audio_features[[#This Row],[source]]</f>
        <v>Masterworks</v>
      </c>
      <c r="X3509" s="1">
        <f>spotify_top_songs_audio_features[[#This Row],[streams]]</f>
        <v>22510021</v>
      </c>
      <c r="Y3509" t="str">
        <f>IF(Tabela2[[#This Row],[feat]]="","","Feat")</f>
        <v/>
      </c>
      <c r="Z3509" s="17" t="str">
        <f>CONCATENATE(INT(spotify_top_songs_audio_features[[#This Row],[duration_ms]]/(60*1000)),":",MOD(INT(spotify_top_songs_audio_features[[#This Row],[duration_ms]]/1000),60))</f>
        <v>3:22</v>
      </c>
      <c r="AA35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509" t="str">
        <f>spotify_top_songs_audio_features[[#This Row],[track_name]]</f>
        <v>Forever</v>
      </c>
    </row>
    <row r="3510" spans="1:28" x14ac:dyDescent="0.25">
      <c r="A3510" t="s">
        <v>7839</v>
      </c>
      <c r="B3510" t="s">
        <v>7840</v>
      </c>
      <c r="C3510" t="s">
        <v>7841</v>
      </c>
      <c r="D3510" t="s">
        <v>436</v>
      </c>
      <c r="E3510" t="s">
        <v>70</v>
      </c>
      <c r="F3510" t="s">
        <v>24</v>
      </c>
      <c r="G3510" t="s">
        <v>25</v>
      </c>
      <c r="H3510">
        <v>747</v>
      </c>
      <c r="I3510">
        <v>649</v>
      </c>
      <c r="J3510">
        <v>218</v>
      </c>
      <c r="K3510" t="s">
        <v>3521</v>
      </c>
      <c r="L3510">
        <v>0</v>
      </c>
      <c r="M3510">
        <v>172</v>
      </c>
      <c r="N3510">
        <v>84</v>
      </c>
      <c r="O3510">
        <v>-6218</v>
      </c>
      <c r="P3510">
        <v>88011</v>
      </c>
      <c r="Q3510">
        <v>200733</v>
      </c>
      <c r="R3510">
        <v>3</v>
      </c>
      <c r="S3510">
        <v>22488811</v>
      </c>
      <c r="U3510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3510" t="str">
        <f>IFERROR(MID(spotify_top_songs_audio_features[[#This Row],[artist_names]],SEARCH(",",spotify_top_songs_audio_features[[#This Row],[artist_names]])+2,99),"")</f>
        <v>Paulo Londra, Dave</v>
      </c>
      <c r="W3510" t="str">
        <f>spotify_top_songs_audio_features[[#This Row],[source]]</f>
        <v>Atlantic Records UK</v>
      </c>
      <c r="X3510" s="1">
        <f>spotify_top_songs_audio_features[[#This Row],[streams]]</f>
        <v>22488811</v>
      </c>
      <c r="Y3510" t="str">
        <f>IF(Tabela2[[#This Row],[feat]]="","","Feat")</f>
        <v>Feat</v>
      </c>
      <c r="Z3510" s="17" t="str">
        <f>CONCATENATE(INT(spotify_top_songs_audio_features[[#This Row],[duration_ms]]/(60*1000)),":",MOD(INT(spotify_top_songs_audio_features[[#This Row],[duration_ms]]/1000),60))</f>
        <v>3:20</v>
      </c>
      <c r="AA35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510" t="str">
        <f>spotify_top_songs_audio_features[[#This Row],[track_name]]</f>
        <v>Nothing On You (feat. Paulo Londra &amp; Dave)</v>
      </c>
    </row>
    <row r="3511" spans="1:28" x14ac:dyDescent="0.25">
      <c r="A3511" t="s">
        <v>15951</v>
      </c>
      <c r="B3511" t="s">
        <v>1668</v>
      </c>
      <c r="C3511" t="s">
        <v>15952</v>
      </c>
      <c r="D3511" t="s">
        <v>1156</v>
      </c>
      <c r="E3511" t="s">
        <v>97</v>
      </c>
      <c r="F3511" t="s">
        <v>32</v>
      </c>
      <c r="G3511" t="s">
        <v>25</v>
      </c>
      <c r="H3511">
        <v>442</v>
      </c>
      <c r="I3511">
        <v>445</v>
      </c>
      <c r="J3511">
        <v>381</v>
      </c>
      <c r="K3511" t="s">
        <v>231</v>
      </c>
      <c r="L3511">
        <v>0</v>
      </c>
      <c r="M3511">
        <v>118</v>
      </c>
      <c r="N3511">
        <v>423</v>
      </c>
      <c r="O3511">
        <v>-4071</v>
      </c>
      <c r="P3511">
        <v>85744</v>
      </c>
      <c r="Q3511">
        <v>179937</v>
      </c>
      <c r="R3511">
        <v>4</v>
      </c>
      <c r="S3511">
        <v>22482955</v>
      </c>
      <c r="U3511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3511" t="str">
        <f>IFERROR(MID(spotify_top_songs_audio_features[[#This Row],[artist_names]],SEARCH(",",spotify_top_songs_audio_features[[#This Row],[artist_names]])+2,99),"")</f>
        <v/>
      </c>
      <c r="W3511" t="str">
        <f>spotify_top_songs_audio_features[[#This Row],[source]]</f>
        <v>Aura Music Corp.</v>
      </c>
      <c r="X3511" s="1">
        <f>spotify_top_songs_audio_features[[#This Row],[streams]]</f>
        <v>22482955</v>
      </c>
      <c r="Y3511" t="str">
        <f>IF(Tabela2[[#This Row],[feat]]="","","Feat")</f>
        <v/>
      </c>
      <c r="Z3511" s="17" t="str">
        <f>CONCATENATE(INT(spotify_top_songs_audio_features[[#This Row],[duration_ms]]/(60*1000)),":",MOD(INT(spotify_top_songs_audio_features[[#This Row],[duration_ms]]/1000),60))</f>
        <v>2:59</v>
      </c>
      <c r="AA35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511" t="str">
        <f>spotify_top_songs_audio_features[[#This Row],[track_name]]</f>
        <v>Amor Genuino</v>
      </c>
    </row>
    <row r="3512" spans="1:28" x14ac:dyDescent="0.25">
      <c r="A3512" t="s">
        <v>811</v>
      </c>
      <c r="B3512" t="s">
        <v>812</v>
      </c>
      <c r="C3512" t="s">
        <v>813</v>
      </c>
      <c r="D3512" t="s">
        <v>814</v>
      </c>
      <c r="E3512" t="s">
        <v>58</v>
      </c>
      <c r="F3512" t="s">
        <v>32</v>
      </c>
      <c r="G3512" t="s">
        <v>25</v>
      </c>
      <c r="H3512">
        <v>629</v>
      </c>
      <c r="I3512">
        <v>744</v>
      </c>
      <c r="J3512">
        <v>409</v>
      </c>
      <c r="K3512" t="s">
        <v>815</v>
      </c>
      <c r="L3512">
        <v>247</v>
      </c>
      <c r="M3512">
        <v>194</v>
      </c>
      <c r="N3512">
        <v>451</v>
      </c>
      <c r="O3512">
        <v>-6124</v>
      </c>
      <c r="P3512">
        <v>89021</v>
      </c>
      <c r="Q3512">
        <v>175837</v>
      </c>
      <c r="R3512">
        <v>2</v>
      </c>
      <c r="S3512">
        <v>22468919</v>
      </c>
      <c r="U3512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3512" t="str">
        <f>IFERROR(MID(spotify_top_songs_audio_features[[#This Row],[artist_names]],SEARCH(",",spotify_top_songs_audio_features[[#This Row],[artist_names]])+2,99),"")</f>
        <v>Doja Cat</v>
      </c>
      <c r="W3512" t="str">
        <f>spotify_top_songs_audio_features[[#This Row],[source]]</f>
        <v>Top Dawg Entertainment/RCA Records</v>
      </c>
      <c r="X3512" s="1">
        <f>spotify_top_songs_audio_features[[#This Row],[streams]]</f>
        <v>22468919</v>
      </c>
      <c r="Y3512" t="str">
        <f>IF(Tabela2[[#This Row],[feat]]="","","Feat")</f>
        <v>Feat</v>
      </c>
      <c r="Z3512" s="17" t="str">
        <f>CONCATENATE(INT(spotify_top_songs_audio_features[[#This Row],[duration_ms]]/(60*1000)),":",MOD(INT(spotify_top_songs_audio_features[[#This Row],[duration_ms]]/1000),60))</f>
        <v>2:55</v>
      </c>
      <c r="AA35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512" t="str">
        <f>spotify_top_songs_audio_features[[#This Row],[track_name]]</f>
        <v>Kill Bill (feat. Doja Cat)</v>
      </c>
    </row>
    <row r="3513" spans="1:28" x14ac:dyDescent="0.25">
      <c r="A3513" t="s">
        <v>1970</v>
      </c>
      <c r="B3513" t="s">
        <v>1971</v>
      </c>
      <c r="C3513" t="s">
        <v>1972</v>
      </c>
      <c r="D3513" t="s">
        <v>465</v>
      </c>
      <c r="E3513" t="s">
        <v>70</v>
      </c>
      <c r="F3513" t="s">
        <v>24</v>
      </c>
      <c r="G3513" t="s">
        <v>64</v>
      </c>
      <c r="H3513">
        <v>605</v>
      </c>
      <c r="I3513">
        <v>692</v>
      </c>
      <c r="J3513">
        <v>446</v>
      </c>
      <c r="K3513" t="s">
        <v>1451</v>
      </c>
      <c r="L3513">
        <v>0</v>
      </c>
      <c r="M3513">
        <v>303</v>
      </c>
      <c r="N3513">
        <v>685</v>
      </c>
      <c r="O3513">
        <v>-745</v>
      </c>
      <c r="P3513">
        <v>12484</v>
      </c>
      <c r="Q3513">
        <v>224466</v>
      </c>
      <c r="R3513">
        <v>2</v>
      </c>
      <c r="S3513">
        <v>22468723</v>
      </c>
      <c r="U3513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513" t="str">
        <f>IFERROR(MID(spotify_top_songs_audio_features[[#This Row],[artist_names]],SEARCH(",",spotify_top_songs_audio_features[[#This Row],[artist_names]])+2,99),"")</f>
        <v>Baby Keem, Sam Dew</v>
      </c>
      <c r="W3513" t="str">
        <f>spotify_top_songs_audio_features[[#This Row],[source]]</f>
        <v>pgLang/Top Dawg Entertainment/Aftermath/Interscope Records</v>
      </c>
      <c r="X3513" s="1">
        <f>spotify_top_songs_audio_features[[#This Row],[streams]]</f>
        <v>22468723</v>
      </c>
      <c r="Y3513" t="str">
        <f>IF(Tabela2[[#This Row],[feat]]="","","Feat")</f>
        <v>Feat</v>
      </c>
      <c r="Z3513" s="17" t="str">
        <f>CONCATENATE(INT(spotify_top_songs_audio_features[[#This Row],[duration_ms]]/(60*1000)),":",MOD(INT(spotify_top_songs_audio_features[[#This Row],[duration_ms]]/1000),60))</f>
        <v>3:44</v>
      </c>
      <c r="AA35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513" t="str">
        <f>spotify_top_songs_audio_features[[#This Row],[track_name]]</f>
        <v>Savior</v>
      </c>
    </row>
    <row r="3514" spans="1:28" x14ac:dyDescent="0.25">
      <c r="A3514" t="s">
        <v>7707</v>
      </c>
      <c r="B3514" t="s">
        <v>7708</v>
      </c>
      <c r="C3514" t="s">
        <v>4532</v>
      </c>
      <c r="D3514" t="s">
        <v>1264</v>
      </c>
      <c r="E3514" t="s">
        <v>97</v>
      </c>
      <c r="F3514" t="s">
        <v>24</v>
      </c>
      <c r="G3514" t="s">
        <v>25</v>
      </c>
      <c r="H3514">
        <v>97</v>
      </c>
      <c r="I3514">
        <v>463</v>
      </c>
      <c r="J3514">
        <v>366</v>
      </c>
      <c r="K3514" t="s">
        <v>7709</v>
      </c>
      <c r="L3514">
        <v>0</v>
      </c>
      <c r="M3514">
        <v>151</v>
      </c>
      <c r="N3514">
        <v>46</v>
      </c>
      <c r="O3514">
        <v>-7259</v>
      </c>
      <c r="P3514">
        <v>108003</v>
      </c>
      <c r="Q3514">
        <v>142417</v>
      </c>
      <c r="R3514">
        <v>4</v>
      </c>
      <c r="S3514">
        <v>22434320</v>
      </c>
      <c r="U3514" t="str">
        <f>IFERROR(LEFT(spotify_top_songs_audio_features[[#This Row],[artist_names]],SEARCH(",",spotify_top_songs_audio_features[[#This Row],[artist_names]])-1),spotify_top_songs_audio_features[[#This Row],[artist_names]])</f>
        <v>Quality Control</v>
      </c>
      <c r="V3514" t="str">
        <f>IFERROR(MID(spotify_top_songs_audio_features[[#This Row],[artist_names]],SEARCH(",",spotify_top_songs_audio_features[[#This Row],[artist_names]])+2,99),"")</f>
        <v>Lil Baby, DaBaby</v>
      </c>
      <c r="W3514" t="str">
        <f>spotify_top_songs_audio_features[[#This Row],[source]]</f>
        <v>Quality Control Music/Motown Records</v>
      </c>
      <c r="X3514" s="1">
        <f>spotify_top_songs_audio_features[[#This Row],[streams]]</f>
        <v>22434320</v>
      </c>
      <c r="Y3514" t="str">
        <f>IF(Tabela2[[#This Row],[feat]]="","","Feat")</f>
        <v>Feat</v>
      </c>
      <c r="Z3514" s="17" t="str">
        <f>CONCATENATE(INT(spotify_top_songs_audio_features[[#This Row],[duration_ms]]/(60*1000)),":",MOD(INT(spotify_top_songs_audio_features[[#This Row],[duration_ms]]/1000),60))</f>
        <v>2:22</v>
      </c>
      <c r="AA35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514" t="str">
        <f>spotify_top_songs_audio_features[[#This Row],[track_name]]</f>
        <v>Baby</v>
      </c>
    </row>
    <row r="3515" spans="1:28" x14ac:dyDescent="0.25">
      <c r="A3515" t="s">
        <v>4526</v>
      </c>
      <c r="B3515" t="s">
        <v>4527</v>
      </c>
      <c r="C3515" t="s">
        <v>4528</v>
      </c>
      <c r="D3515" t="s">
        <v>3032</v>
      </c>
      <c r="E3515" t="s">
        <v>113</v>
      </c>
      <c r="F3515" t="s">
        <v>24</v>
      </c>
      <c r="G3515" t="s">
        <v>25</v>
      </c>
      <c r="H3515">
        <v>521</v>
      </c>
      <c r="I3515">
        <v>699</v>
      </c>
      <c r="J3515">
        <v>338</v>
      </c>
      <c r="K3515" t="s">
        <v>4529</v>
      </c>
      <c r="L3515">
        <v>0</v>
      </c>
      <c r="M3515">
        <v>1</v>
      </c>
      <c r="N3515">
        <v>802</v>
      </c>
      <c r="O3515">
        <v>-6961</v>
      </c>
      <c r="P3515">
        <v>83529</v>
      </c>
      <c r="Q3515">
        <v>148147</v>
      </c>
      <c r="R3515">
        <v>6</v>
      </c>
      <c r="S3515">
        <v>22397811</v>
      </c>
      <c r="U3515" t="str">
        <f>IFERROR(LEFT(spotify_top_songs_audio_features[[#This Row],[artist_names]],SEARCH(",",spotify_top_songs_audio_features[[#This Row],[artist_names]])-1),spotify_top_songs_audio_features[[#This Row],[artist_names]])</f>
        <v>Stevie Wonder</v>
      </c>
      <c r="V3515" t="str">
        <f>IFERROR(MID(spotify_top_songs_audio_features[[#This Row],[artist_names]],SEARCH(",",spotify_top_songs_audio_features[[#This Row],[artist_names]])+2,99),"")</f>
        <v/>
      </c>
      <c r="W3515" t="str">
        <f>spotify_top_songs_audio_features[[#This Row],[source]]</f>
        <v>UNI/MOTOWN</v>
      </c>
      <c r="X3515" s="1">
        <f>spotify_top_songs_audio_features[[#This Row],[streams]]</f>
        <v>22397811</v>
      </c>
      <c r="Y3515" t="str">
        <f>IF(Tabela2[[#This Row],[feat]]="","","Feat")</f>
        <v/>
      </c>
      <c r="Z3515" s="17" t="str">
        <f>CONCATENATE(INT(spotify_top_songs_audio_features[[#This Row],[duration_ms]]/(60*1000)),":",MOD(INT(spotify_top_songs_audio_features[[#This Row],[duration_ms]]/1000),60))</f>
        <v>2:28</v>
      </c>
      <c r="AA35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15" t="str">
        <f>spotify_top_songs_audio_features[[#This Row],[track_name]]</f>
        <v>What Christmas Means To Me</v>
      </c>
    </row>
    <row r="3516" spans="1:28" x14ac:dyDescent="0.25">
      <c r="A3516" t="s">
        <v>12878</v>
      </c>
      <c r="B3516" t="s">
        <v>6281</v>
      </c>
      <c r="C3516" t="s">
        <v>6282</v>
      </c>
      <c r="D3516" t="s">
        <v>48</v>
      </c>
      <c r="E3516" t="s">
        <v>113</v>
      </c>
      <c r="F3516" t="s">
        <v>24</v>
      </c>
      <c r="G3516" t="s">
        <v>25</v>
      </c>
      <c r="H3516">
        <v>614</v>
      </c>
      <c r="I3516">
        <v>66</v>
      </c>
      <c r="J3516">
        <v>441</v>
      </c>
      <c r="K3516" t="s">
        <v>579</v>
      </c>
      <c r="L3516">
        <v>0</v>
      </c>
      <c r="M3516">
        <v>211</v>
      </c>
      <c r="N3516">
        <v>452</v>
      </c>
      <c r="O3516">
        <v>-2848</v>
      </c>
      <c r="P3516">
        <v>14501</v>
      </c>
      <c r="Q3516">
        <v>245267</v>
      </c>
      <c r="R3516">
        <v>1</v>
      </c>
      <c r="S3516">
        <v>22378443</v>
      </c>
      <c r="U3516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516" t="str">
        <f>IFERROR(MID(spotify_top_songs_audio_features[[#This Row],[artist_names]],SEARCH(",",spotify_top_songs_audio_features[[#This Row],[artist_names]])+2,99),"")</f>
        <v>Halsey, Future</v>
      </c>
      <c r="W3516" t="str">
        <f>spotify_top_songs_audio_features[[#This Row],[source]]</f>
        <v>Republic Records</v>
      </c>
      <c r="X3516" s="1">
        <f>spotify_top_songs_audio_features[[#This Row],[streams]]</f>
        <v>22378443</v>
      </c>
      <c r="Y3516" t="str">
        <f>IF(Tabela2[[#This Row],[feat]]="","","Feat")</f>
        <v>Feat</v>
      </c>
      <c r="Z3516" s="17" t="str">
        <f>CONCATENATE(INT(spotify_top_songs_audio_features[[#This Row],[duration_ms]]/(60*1000)),":",MOD(INT(spotify_top_songs_audio_features[[#This Row],[duration_ms]]/1000),60))</f>
        <v>4:5</v>
      </c>
      <c r="AA35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16" t="str">
        <f>spotify_top_songs_audio_features[[#This Row],[track_name]]</f>
        <v>Die For Me (feat. Future &amp; Halsey)</v>
      </c>
    </row>
    <row r="3517" spans="1:28" x14ac:dyDescent="0.25">
      <c r="A3517" t="s">
        <v>3367</v>
      </c>
      <c r="B3517" t="s">
        <v>2232</v>
      </c>
      <c r="C3517" t="s">
        <v>3368</v>
      </c>
      <c r="D3517" t="s">
        <v>2234</v>
      </c>
      <c r="E3517" t="s">
        <v>97</v>
      </c>
      <c r="F3517" t="s">
        <v>24</v>
      </c>
      <c r="G3517" t="s">
        <v>25</v>
      </c>
      <c r="H3517">
        <v>762</v>
      </c>
      <c r="I3517">
        <v>437</v>
      </c>
      <c r="J3517">
        <v>568</v>
      </c>
      <c r="K3517" t="s">
        <v>2824</v>
      </c>
      <c r="L3517">
        <v>2.8600000000000001E-4</v>
      </c>
      <c r="M3517">
        <v>901</v>
      </c>
      <c r="N3517">
        <v>217</v>
      </c>
      <c r="O3517">
        <v>-5581</v>
      </c>
      <c r="P3517">
        <v>106965</v>
      </c>
      <c r="Q3517">
        <v>189796</v>
      </c>
      <c r="R3517">
        <v>5</v>
      </c>
      <c r="S3517">
        <v>22331905</v>
      </c>
      <c r="U3517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3517" t="str">
        <f>IFERROR(MID(spotify_top_songs_audio_features[[#This Row],[artist_names]],SEARCH(",",spotify_top_songs_audio_features[[#This Row],[artist_names]])+2,99),"")</f>
        <v/>
      </c>
      <c r="W3517" t="str">
        <f>spotify_top_songs_audio_features[[#This Row],[source]]</f>
        <v>Universal Music New Zealand Limited</v>
      </c>
      <c r="X3517" s="1">
        <f>spotify_top_songs_audio_features[[#This Row],[streams]]</f>
        <v>22331905</v>
      </c>
      <c r="Y3517" t="str">
        <f>IF(Tabela2[[#This Row],[feat]]="","","Feat")</f>
        <v/>
      </c>
      <c r="Z3517" s="17" t="str">
        <f>CONCATENATE(INT(spotify_top_songs_audio_features[[#This Row],[duration_ms]]/(60*1000)),":",MOD(INT(spotify_top_songs_audio_features[[#This Row],[duration_ms]]/1000),60))</f>
        <v>3:9</v>
      </c>
      <c r="AA35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517" t="str">
        <f>spotify_top_songs_audio_features[[#This Row],[track_name]]</f>
        <v>Homemade Dynamite</v>
      </c>
    </row>
    <row r="3518" spans="1:28" x14ac:dyDescent="0.25">
      <c r="A3518" t="s">
        <v>3717</v>
      </c>
      <c r="B3518" t="s">
        <v>504</v>
      </c>
      <c r="C3518" t="s">
        <v>3718</v>
      </c>
      <c r="D3518" t="s">
        <v>506</v>
      </c>
      <c r="E3518" t="s">
        <v>113</v>
      </c>
      <c r="F3518" t="s">
        <v>24</v>
      </c>
      <c r="G3518" t="s">
        <v>152</v>
      </c>
      <c r="H3518">
        <v>547</v>
      </c>
      <c r="I3518">
        <v>289</v>
      </c>
      <c r="J3518">
        <v>348</v>
      </c>
      <c r="K3518" t="s">
        <v>3719</v>
      </c>
      <c r="L3518">
        <v>0</v>
      </c>
      <c r="M3518">
        <v>148</v>
      </c>
      <c r="N3518">
        <v>213</v>
      </c>
      <c r="O3518">
        <v>-8131</v>
      </c>
      <c r="P3518">
        <v>104851</v>
      </c>
      <c r="Q3518">
        <v>181913</v>
      </c>
      <c r="R3518">
        <v>5</v>
      </c>
      <c r="S3518">
        <v>22326474</v>
      </c>
      <c r="U3518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3518" t="str">
        <f>IFERROR(MID(spotify_top_songs_audio_features[[#This Row],[artist_names]],SEARCH(",",spotify_top_songs_audio_features[[#This Row],[artist_names]])+2,99),"")</f>
        <v/>
      </c>
      <c r="W3518" t="str">
        <f>spotify_top_songs_audio_features[[#This Row],[source]]</f>
        <v>Syco Music/Epic</v>
      </c>
      <c r="X3518" s="1">
        <f>spotify_top_songs_audio_features[[#This Row],[streams]]</f>
        <v>22326474</v>
      </c>
      <c r="Y3518" t="str">
        <f>IF(Tabela2[[#This Row],[feat]]="","","Feat")</f>
        <v/>
      </c>
      <c r="Z3518" s="17" t="str">
        <f>CONCATENATE(INT(spotify_top_songs_audio_features[[#This Row],[duration_ms]]/(60*1000)),":",MOD(INT(spotify_top_songs_audio_features[[#This Row],[duration_ms]]/1000),60))</f>
        <v>3:1</v>
      </c>
      <c r="AA35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18" t="str">
        <f>spotify_top_songs_audio_features[[#This Row],[track_name]]</f>
        <v>Consequences - orchestra</v>
      </c>
    </row>
    <row r="3519" spans="1:28" x14ac:dyDescent="0.25">
      <c r="A3519" t="s">
        <v>14869</v>
      </c>
      <c r="B3519" t="s">
        <v>1598</v>
      </c>
      <c r="C3519" t="s">
        <v>14870</v>
      </c>
      <c r="D3519" t="s">
        <v>3859</v>
      </c>
      <c r="E3519" t="s">
        <v>142</v>
      </c>
      <c r="F3519" t="s">
        <v>24</v>
      </c>
      <c r="G3519" t="s">
        <v>25</v>
      </c>
      <c r="H3519">
        <v>742</v>
      </c>
      <c r="I3519">
        <v>407</v>
      </c>
      <c r="J3519">
        <v>426</v>
      </c>
      <c r="K3519" t="s">
        <v>14871</v>
      </c>
      <c r="L3519">
        <v>0</v>
      </c>
      <c r="M3519">
        <v>541</v>
      </c>
      <c r="N3519">
        <v>39</v>
      </c>
      <c r="O3519">
        <v>-6938</v>
      </c>
      <c r="P3519">
        <v>116064</v>
      </c>
      <c r="Q3519">
        <v>274187</v>
      </c>
      <c r="R3519">
        <v>2</v>
      </c>
      <c r="S3519">
        <v>22308286</v>
      </c>
      <c r="U3519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519" t="str">
        <f>IFERROR(MID(spotify_top_songs_audio_features[[#This Row],[artist_names]],SEARCH(",",spotify_top_songs_audio_features[[#This Row],[artist_names]])+2,99),"")</f>
        <v/>
      </c>
      <c r="W3519" t="str">
        <f>spotify_top_songs_audio_features[[#This Row],[source]]</f>
        <v>Getting Out Our Dreams, Inc./Def Jam Recordings</v>
      </c>
      <c r="X3519" s="1">
        <f>spotify_top_songs_audio_features[[#This Row],[streams]]</f>
        <v>22308286</v>
      </c>
      <c r="Y3519" t="str">
        <f>IF(Tabela2[[#This Row],[feat]]="","","Feat")</f>
        <v/>
      </c>
      <c r="Z3519" s="17" t="str">
        <f>CONCATENATE(INT(spotify_top_songs_audio_features[[#This Row],[duration_ms]]/(60*1000)),":",MOD(INT(spotify_top_songs_audio_features[[#This Row],[duration_ms]]/1000),60))</f>
        <v>4:34</v>
      </c>
      <c r="AA35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519" t="str">
        <f>spotify_top_songs_audio_features[[#This Row],[track_name]]</f>
        <v>I Thought About Killing You</v>
      </c>
    </row>
    <row r="3520" spans="1:28" x14ac:dyDescent="0.25">
      <c r="A3520" t="s">
        <v>14747</v>
      </c>
      <c r="B3520" t="s">
        <v>112</v>
      </c>
      <c r="C3520" t="s">
        <v>14748</v>
      </c>
      <c r="D3520" t="s">
        <v>112</v>
      </c>
      <c r="E3520" t="s">
        <v>177</v>
      </c>
      <c r="F3520" t="s">
        <v>24</v>
      </c>
      <c r="G3520" t="s">
        <v>25</v>
      </c>
      <c r="H3520">
        <v>584</v>
      </c>
      <c r="I3520">
        <v>557</v>
      </c>
      <c r="J3520">
        <v>342</v>
      </c>
      <c r="K3520" t="s">
        <v>1054</v>
      </c>
      <c r="L3520">
        <v>0</v>
      </c>
      <c r="M3520">
        <v>576</v>
      </c>
      <c r="N3520">
        <v>767</v>
      </c>
      <c r="O3520">
        <v>-6371</v>
      </c>
      <c r="P3520">
        <v>154008</v>
      </c>
      <c r="Q3520">
        <v>219760</v>
      </c>
      <c r="R3520">
        <v>2</v>
      </c>
      <c r="S3520">
        <v>22302029</v>
      </c>
      <c r="U352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520" t="str">
        <f>IFERROR(MID(spotify_top_songs_audio_features[[#This Row],[artist_names]],SEARCH(",",spotify_top_songs_audio_features[[#This Row],[artist_names]])+2,99),"")</f>
        <v/>
      </c>
      <c r="W3520" t="str">
        <f>spotify_top_songs_audio_features[[#This Row],[source]]</f>
        <v>Taylor Swift</v>
      </c>
      <c r="X3520" s="1">
        <f>spotify_top_songs_audio_features[[#This Row],[streams]]</f>
        <v>22302029</v>
      </c>
      <c r="Y3520" t="str">
        <f>IF(Tabela2[[#This Row],[feat]]="","","Feat")</f>
        <v/>
      </c>
      <c r="Z3520" s="17" t="str">
        <f>CONCATENATE(INT(spotify_top_songs_audio_features[[#This Row],[duration_ms]]/(60*1000)),":",MOD(INT(spotify_top_songs_audio_features[[#This Row],[duration_ms]]/1000),60))</f>
        <v>3:39</v>
      </c>
      <c r="AA35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520" t="str">
        <f>spotify_top_songs_audio_features[[#This Row],[track_name]]</f>
        <v>I Knew You Were Trouble (Taylor's Version)</v>
      </c>
    </row>
    <row r="3521" spans="1:28" x14ac:dyDescent="0.25">
      <c r="A3521" t="s">
        <v>16629</v>
      </c>
      <c r="B3521" t="s">
        <v>1257</v>
      </c>
      <c r="C3521" t="s">
        <v>16630</v>
      </c>
      <c r="D3521" t="s">
        <v>1259</v>
      </c>
      <c r="E3521" t="s">
        <v>113</v>
      </c>
      <c r="F3521" t="s">
        <v>24</v>
      </c>
      <c r="G3521" t="s">
        <v>152</v>
      </c>
      <c r="H3521">
        <v>382</v>
      </c>
      <c r="I3521">
        <v>37</v>
      </c>
      <c r="J3521">
        <v>785</v>
      </c>
      <c r="K3521" t="s">
        <v>10222</v>
      </c>
      <c r="L3521">
        <v>0</v>
      </c>
      <c r="M3521">
        <v>102</v>
      </c>
      <c r="N3521">
        <v>556</v>
      </c>
      <c r="O3521">
        <v>-8475</v>
      </c>
      <c r="P3521">
        <v>181459</v>
      </c>
      <c r="Q3521">
        <v>222026</v>
      </c>
      <c r="R3521">
        <v>2</v>
      </c>
      <c r="S3521">
        <v>22285160</v>
      </c>
      <c r="U3521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3521" t="str">
        <f>IFERROR(MID(spotify_top_songs_audio_features[[#This Row],[artist_names]],SEARCH(",",spotify_top_songs_audio_features[[#This Row],[artist_names]])+2,99),"")</f>
        <v/>
      </c>
      <c r="W3521" t="str">
        <f>spotify_top_songs_audio_features[[#This Row],[source]]</f>
        <v>YG Entertainment/Interscope Records</v>
      </c>
      <c r="X3521" s="1">
        <f>spotify_top_songs_audio_features[[#This Row],[streams]]</f>
        <v>22285160</v>
      </c>
      <c r="Y3521" t="str">
        <f>IF(Tabela2[[#This Row],[feat]]="","","Feat")</f>
        <v/>
      </c>
      <c r="Z3521" s="17" t="str">
        <f>CONCATENATE(INT(spotify_top_songs_audio_features[[#This Row],[duration_ms]]/(60*1000)),":",MOD(INT(spotify_top_songs_audio_features[[#This Row],[duration_ms]]/1000),60))</f>
        <v>3:42</v>
      </c>
      <c r="AA35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21" t="str">
        <f>spotify_top_songs_audio_features[[#This Row],[track_name]]</f>
        <v>The Happiest Girl</v>
      </c>
    </row>
    <row r="3522" spans="1:28" x14ac:dyDescent="0.25">
      <c r="A3522" t="s">
        <v>77</v>
      </c>
      <c r="B3522" t="s">
        <v>78</v>
      </c>
      <c r="C3522" t="s">
        <v>79</v>
      </c>
      <c r="D3522" t="s">
        <v>80</v>
      </c>
      <c r="E3522" t="s">
        <v>43</v>
      </c>
      <c r="F3522" t="s">
        <v>24</v>
      </c>
      <c r="G3522" t="s">
        <v>25</v>
      </c>
      <c r="H3522">
        <v>899</v>
      </c>
      <c r="I3522">
        <v>509</v>
      </c>
      <c r="J3522">
        <v>387</v>
      </c>
      <c r="K3522" t="s">
        <v>81</v>
      </c>
      <c r="L3522">
        <v>0</v>
      </c>
      <c r="M3522">
        <v>573</v>
      </c>
      <c r="N3522">
        <v>599</v>
      </c>
      <c r="O3522">
        <v>-804</v>
      </c>
      <c r="P3522">
        <v>150001</v>
      </c>
      <c r="Q3522">
        <v>225924</v>
      </c>
      <c r="R3522">
        <v>4</v>
      </c>
      <c r="S3522">
        <v>22273873</v>
      </c>
      <c r="U3522" t="str">
        <f>IFERROR(LEFT(spotify_top_songs_audio_features[[#This Row],[artist_names]],SEARCH(",",spotify_top_songs_audio_features[[#This Row],[artist_names]])-1),spotify_top_songs_audio_features[[#This Row],[artist_names]])</f>
        <v>Chance the Rapper</v>
      </c>
      <c r="V3522" t="str">
        <f>IFERROR(MID(spotify_top_songs_audio_features[[#This Row],[artist_names]],SEARCH(",",spotify_top_songs_audio_features[[#This Row],[artist_names]])+2,99),"")</f>
        <v>MadeinTYO, DaBaby</v>
      </c>
      <c r="W3522" t="str">
        <f>spotify_top_songs_audio_features[[#This Row],[source]]</f>
        <v>Chance the Rapper</v>
      </c>
      <c r="X3522" s="1">
        <f>spotify_top_songs_audio_features[[#This Row],[streams]]</f>
        <v>22273873</v>
      </c>
      <c r="Y3522" t="str">
        <f>IF(Tabela2[[#This Row],[feat]]="","","Feat")</f>
        <v>Feat</v>
      </c>
      <c r="Z3522" s="17" t="str">
        <f>CONCATENATE(INT(spotify_top_songs_audio_features[[#This Row],[duration_ms]]/(60*1000)),":",MOD(INT(spotify_top_songs_audio_features[[#This Row],[duration_ms]]/1000),60))</f>
        <v>3:45</v>
      </c>
      <c r="AA35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522" t="str">
        <f>spotify_top_songs_audio_features[[#This Row],[track_name]]</f>
        <v>Hot Shower</v>
      </c>
    </row>
    <row r="3523" spans="1:28" x14ac:dyDescent="0.25">
      <c r="A3523" t="s">
        <v>16545</v>
      </c>
      <c r="B3523" t="s">
        <v>3708</v>
      </c>
      <c r="C3523" t="s">
        <v>16546</v>
      </c>
      <c r="D3523" t="s">
        <v>254</v>
      </c>
      <c r="E3523" t="s">
        <v>31</v>
      </c>
      <c r="F3523" t="s">
        <v>32</v>
      </c>
      <c r="G3523" t="s">
        <v>25</v>
      </c>
      <c r="H3523">
        <v>767</v>
      </c>
      <c r="I3523">
        <v>678</v>
      </c>
      <c r="J3523">
        <v>686</v>
      </c>
      <c r="K3523" t="s">
        <v>16547</v>
      </c>
      <c r="L3523">
        <v>0</v>
      </c>
      <c r="M3523">
        <v>952</v>
      </c>
      <c r="N3523">
        <v>791</v>
      </c>
      <c r="O3523">
        <v>-3284</v>
      </c>
      <c r="P3523">
        <v>14206</v>
      </c>
      <c r="Q3523">
        <v>186809</v>
      </c>
      <c r="R3523">
        <v>3</v>
      </c>
      <c r="S3523">
        <v>22273210</v>
      </c>
      <c r="U3523" t="str">
        <f>IFERROR(LEFT(spotify_top_songs_audio_features[[#This Row],[artist_names]],SEARCH(",",spotify_top_songs_audio_features[[#This Row],[artist_names]])-1),spotify_top_songs_audio_features[[#This Row],[artist_names]])</f>
        <v>Måneskin</v>
      </c>
      <c r="V3523" t="str">
        <f>IFERROR(MID(spotify_top_songs_audio_features[[#This Row],[artist_names]],SEARCH(",",spotify_top_songs_audio_features[[#This Row],[artist_names]])+2,99),"")</f>
        <v/>
      </c>
      <c r="W3523" t="str">
        <f>spotify_top_songs_audio_features[[#This Row],[source]]</f>
        <v>Epic</v>
      </c>
      <c r="X3523" s="1">
        <f>spotify_top_songs_audio_features[[#This Row],[streams]]</f>
        <v>22273210</v>
      </c>
      <c r="Y3523" t="str">
        <f>IF(Tabela2[[#This Row],[feat]]="","","Feat")</f>
        <v/>
      </c>
      <c r="Z3523" s="17" t="str">
        <f>CONCATENATE(INT(spotify_top_songs_audio_features[[#This Row],[duration_ms]]/(60*1000)),":",MOD(INT(spotify_top_songs_audio_features[[#This Row],[duration_ms]]/1000),60))</f>
        <v>3:6</v>
      </c>
      <c r="AA35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23" t="str">
        <f>spotify_top_songs_audio_features[[#This Row],[track_name]]</f>
        <v>MAMMAMIA</v>
      </c>
    </row>
    <row r="3524" spans="1:28" x14ac:dyDescent="0.25">
      <c r="A3524" t="s">
        <v>17105</v>
      </c>
      <c r="B3524" t="s">
        <v>17106</v>
      </c>
      <c r="C3524" t="s">
        <v>17107</v>
      </c>
      <c r="D3524" t="s">
        <v>397</v>
      </c>
      <c r="E3524" t="s">
        <v>177</v>
      </c>
      <c r="F3524" t="s">
        <v>32</v>
      </c>
      <c r="G3524" t="s">
        <v>25</v>
      </c>
      <c r="H3524">
        <v>813</v>
      </c>
      <c r="I3524">
        <v>551</v>
      </c>
      <c r="J3524">
        <v>353</v>
      </c>
      <c r="K3524" t="s">
        <v>2919</v>
      </c>
      <c r="L3524">
        <v>0</v>
      </c>
      <c r="M3524">
        <v>386</v>
      </c>
      <c r="N3524">
        <v>598</v>
      </c>
      <c r="O3524">
        <v>-7605</v>
      </c>
      <c r="P3524">
        <v>124957</v>
      </c>
      <c r="Q3524">
        <v>250770</v>
      </c>
      <c r="R3524">
        <v>4</v>
      </c>
      <c r="S3524">
        <v>22267910</v>
      </c>
      <c r="U352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524" t="str">
        <f>IFERROR(MID(spotify_top_songs_audio_features[[#This Row],[artist_names]],SEARCH(",",spotify_top_songs_audio_features[[#This Row],[artist_names]])+2,99),"")</f>
        <v>Young Thug</v>
      </c>
      <c r="W3524" t="str">
        <f>spotify_top_songs_audio_features[[#This Row],[source]]</f>
        <v>Cash Money Records/Young Money Ent./Universal Rec.</v>
      </c>
      <c r="X3524" s="1">
        <f>spotify_top_songs_audio_features[[#This Row],[streams]]</f>
        <v>22267910</v>
      </c>
      <c r="Y3524" t="str">
        <f>IF(Tabela2[[#This Row],[feat]]="","","Feat")</f>
        <v>Feat</v>
      </c>
      <c r="Z3524" s="17" t="str">
        <f>CONCATENATE(INT(spotify_top_songs_audio_features[[#This Row],[duration_ms]]/(60*1000)),":",MOD(INT(spotify_top_songs_audio_features[[#This Row],[duration_ms]]/1000),60))</f>
        <v>4:10</v>
      </c>
      <c r="AA35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524" t="str">
        <f>spotify_top_songs_audio_features[[#This Row],[track_name]]</f>
        <v>Ice Melts</v>
      </c>
    </row>
    <row r="3525" spans="1:28" x14ac:dyDescent="0.25">
      <c r="A3525" t="s">
        <v>9034</v>
      </c>
      <c r="B3525" t="s">
        <v>4697</v>
      </c>
      <c r="C3525" t="s">
        <v>4698</v>
      </c>
      <c r="D3525" t="s">
        <v>4695</v>
      </c>
      <c r="E3525" t="s">
        <v>23</v>
      </c>
      <c r="F3525" t="s">
        <v>24</v>
      </c>
      <c r="G3525" t="s">
        <v>25</v>
      </c>
      <c r="H3525">
        <v>757</v>
      </c>
      <c r="I3525">
        <v>73</v>
      </c>
      <c r="J3525">
        <v>185</v>
      </c>
      <c r="K3525" t="s">
        <v>408</v>
      </c>
      <c r="L3525">
        <v>5.8700000000000002E-3</v>
      </c>
      <c r="M3525">
        <v>136</v>
      </c>
      <c r="N3525">
        <v>452</v>
      </c>
      <c r="O3525">
        <v>-6304</v>
      </c>
      <c r="P3525">
        <v>90013</v>
      </c>
      <c r="Q3525">
        <v>189533</v>
      </c>
      <c r="R3525">
        <v>12</v>
      </c>
      <c r="S3525">
        <v>22262134</v>
      </c>
      <c r="U3525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3525" t="str">
        <f>IFERROR(MID(spotify_top_songs_audio_features[[#This Row],[artist_names]],SEARCH(",",spotify_top_songs_audio_features[[#This Row],[artist_names]])+2,99),"")</f>
        <v>Ariana Grande</v>
      </c>
      <c r="W3525" t="str">
        <f>spotify_top_songs_audio_features[[#This Row],[source]]</f>
        <v>Young Money/Cash Money Records</v>
      </c>
      <c r="X3525" s="1">
        <f>spotify_top_songs_audio_features[[#This Row],[streams]]</f>
        <v>22262134</v>
      </c>
      <c r="Y3525" t="str">
        <f>IF(Tabela2[[#This Row],[feat]]="","","Feat")</f>
        <v>Feat</v>
      </c>
      <c r="Z3525" s="17" t="str">
        <f>CONCATENATE(INT(spotify_top_songs_audio_features[[#This Row],[duration_ms]]/(60*1000)),":",MOD(INT(spotify_top_songs_audio_features[[#This Row],[duration_ms]]/1000),60))</f>
        <v>3:9</v>
      </c>
      <c r="AA35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525" t="str">
        <f>spotify_top_songs_audio_features[[#This Row],[track_name]]</f>
        <v>Bed (feat. Ariana Grande)</v>
      </c>
    </row>
    <row r="3526" spans="1:28" x14ac:dyDescent="0.25">
      <c r="A3526" t="s">
        <v>6650</v>
      </c>
      <c r="B3526" t="s">
        <v>633</v>
      </c>
      <c r="C3526" t="s">
        <v>6651</v>
      </c>
      <c r="D3526" t="s">
        <v>48</v>
      </c>
      <c r="E3526" t="s">
        <v>102</v>
      </c>
      <c r="F3526" t="s">
        <v>32</v>
      </c>
      <c r="G3526" t="s">
        <v>25</v>
      </c>
      <c r="H3526">
        <v>638</v>
      </c>
      <c r="I3526">
        <v>863</v>
      </c>
      <c r="J3526">
        <v>132</v>
      </c>
      <c r="K3526" t="s">
        <v>6652</v>
      </c>
      <c r="L3526">
        <v>5.4599999999999996E-3</v>
      </c>
      <c r="M3526">
        <v>685</v>
      </c>
      <c r="N3526">
        <v>226</v>
      </c>
      <c r="O3526">
        <v>-5221</v>
      </c>
      <c r="P3526">
        <v>120077</v>
      </c>
      <c r="Q3526">
        <v>239973</v>
      </c>
      <c r="R3526">
        <v>2</v>
      </c>
      <c r="S3526">
        <v>22254304</v>
      </c>
      <c r="U3526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526" t="str">
        <f>IFERROR(MID(spotify_top_songs_audio_features[[#This Row],[artist_names]],SEARCH(",",spotify_top_songs_audio_features[[#This Row],[artist_names]])+2,99),"")</f>
        <v/>
      </c>
      <c r="W3526" t="str">
        <f>spotify_top_songs_audio_features[[#This Row],[source]]</f>
        <v>Republic Records</v>
      </c>
      <c r="X3526" s="1">
        <f>spotify_top_songs_audio_features[[#This Row],[streams]]</f>
        <v>22254304</v>
      </c>
      <c r="Y3526" t="str">
        <f>IF(Tabela2[[#This Row],[feat]]="","","Feat")</f>
        <v/>
      </c>
      <c r="Z3526" s="17" t="str">
        <f>CONCATENATE(INT(spotify_top_songs_audio_features[[#This Row],[duration_ms]]/(60*1000)),":",MOD(INT(spotify_top_songs_audio_features[[#This Row],[duration_ms]]/1000),60))</f>
        <v>3:59</v>
      </c>
      <c r="AA35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526" t="str">
        <f>spotify_top_songs_audio_features[[#This Row],[track_name]]</f>
        <v>Too Late</v>
      </c>
    </row>
    <row r="3527" spans="1:28" x14ac:dyDescent="0.25">
      <c r="A3527" t="s">
        <v>6248</v>
      </c>
      <c r="B3527" t="s">
        <v>621</v>
      </c>
      <c r="C3527" t="s">
        <v>6249</v>
      </c>
      <c r="D3527" t="s">
        <v>621</v>
      </c>
      <c r="E3527" t="s">
        <v>113</v>
      </c>
      <c r="F3527" t="s">
        <v>24</v>
      </c>
      <c r="G3527" t="s">
        <v>25</v>
      </c>
      <c r="H3527">
        <v>604</v>
      </c>
      <c r="I3527">
        <v>507</v>
      </c>
      <c r="J3527">
        <v>382</v>
      </c>
      <c r="K3527" t="s">
        <v>571</v>
      </c>
      <c r="L3527">
        <v>2.2699999999999999E-4</v>
      </c>
      <c r="M3527">
        <v>943</v>
      </c>
      <c r="N3527">
        <v>114</v>
      </c>
      <c r="O3527">
        <v>-7928</v>
      </c>
      <c r="P3527">
        <v>91984</v>
      </c>
      <c r="Q3527">
        <v>255886</v>
      </c>
      <c r="R3527">
        <v>5</v>
      </c>
      <c r="S3527">
        <v>22217051</v>
      </c>
      <c r="U3527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3527" t="str">
        <f>IFERROR(MID(spotify_top_songs_audio_features[[#This Row],[artist_names]],SEARCH(",",spotify_top_songs_audio_features[[#This Row],[artist_names]])+2,99),"")</f>
        <v/>
      </c>
      <c r="W3527" t="str">
        <f>spotify_top_songs_audio_features[[#This Row],[source]]</f>
        <v>Lauv</v>
      </c>
      <c r="X3527" s="1">
        <f>spotify_top_songs_audio_features[[#This Row],[streams]]</f>
        <v>22217051</v>
      </c>
      <c r="Y3527" t="str">
        <f>IF(Tabela2[[#This Row],[feat]]="","","Feat")</f>
        <v/>
      </c>
      <c r="Z3527" s="17" t="str">
        <f>CONCATENATE(INT(spotify_top_songs_audio_features[[#This Row],[duration_ms]]/(60*1000)),":",MOD(INT(spotify_top_songs_audio_features[[#This Row],[duration_ms]]/1000),60))</f>
        <v>4:15</v>
      </c>
      <c r="AA35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27" t="str">
        <f>spotify_top_songs_audio_features[[#This Row],[track_name]]</f>
        <v>Getting Over You</v>
      </c>
    </row>
    <row r="3528" spans="1:28" x14ac:dyDescent="0.25">
      <c r="A3528" t="s">
        <v>11241</v>
      </c>
      <c r="B3528" t="s">
        <v>9048</v>
      </c>
      <c r="C3528" t="s">
        <v>11242</v>
      </c>
      <c r="D3528" t="s">
        <v>9048</v>
      </c>
      <c r="E3528" t="s">
        <v>469</v>
      </c>
      <c r="F3528" t="s">
        <v>24</v>
      </c>
      <c r="G3528" t="s">
        <v>25</v>
      </c>
      <c r="H3528">
        <v>746</v>
      </c>
      <c r="I3528">
        <v>825</v>
      </c>
      <c r="J3528">
        <v>435</v>
      </c>
      <c r="K3528" t="s">
        <v>5757</v>
      </c>
      <c r="L3528">
        <v>0</v>
      </c>
      <c r="M3528">
        <v>365</v>
      </c>
      <c r="N3528">
        <v>904</v>
      </c>
      <c r="O3528">
        <v>-4457</v>
      </c>
      <c r="P3528">
        <v>143062</v>
      </c>
      <c r="Q3528">
        <v>108651</v>
      </c>
      <c r="R3528">
        <v>4</v>
      </c>
      <c r="S3528">
        <v>22215827</v>
      </c>
      <c r="U3528" t="str">
        <f>IFERROR(LEFT(spotify_top_songs_audio_features[[#This Row],[artist_names]],SEARCH(",",spotify_top_songs_audio_features[[#This Row],[artist_names]])-1),spotify_top_songs_audio_features[[#This Row],[artist_names]])</f>
        <v>Central Cee</v>
      </c>
      <c r="V3528" t="str">
        <f>IFERROR(MID(spotify_top_songs_audio_features[[#This Row],[artist_names]],SEARCH(",",spotify_top_songs_audio_features[[#This Row],[artist_names]])+2,99),"")</f>
        <v/>
      </c>
      <c r="W3528" t="str">
        <f>spotify_top_songs_audio_features[[#This Row],[source]]</f>
        <v>Central Cee</v>
      </c>
      <c r="X3528" s="1">
        <f>spotify_top_songs_audio_features[[#This Row],[streams]]</f>
        <v>22215827</v>
      </c>
      <c r="Y3528" t="str">
        <f>IF(Tabela2[[#This Row],[feat]]="","","Feat")</f>
        <v/>
      </c>
      <c r="Z3528" s="17" t="str">
        <f>CONCATENATE(INT(spotify_top_songs_audio_features[[#This Row],[duration_ms]]/(60*1000)),":",MOD(INT(spotify_top_songs_audio_features[[#This Row],[duration_ms]]/1000),60))</f>
        <v>1:48</v>
      </c>
      <c r="AA35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528" t="str">
        <f>spotify_top_songs_audio_features[[#This Row],[track_name]]</f>
        <v>Obsessed With You</v>
      </c>
    </row>
    <row r="3529" spans="1:28" x14ac:dyDescent="0.25">
      <c r="A3529" t="s">
        <v>15766</v>
      </c>
      <c r="B3529" t="s">
        <v>1962</v>
      </c>
      <c r="C3529" t="s">
        <v>1963</v>
      </c>
      <c r="D3529" t="s">
        <v>1163</v>
      </c>
      <c r="E3529" t="s">
        <v>113</v>
      </c>
      <c r="F3529" t="s">
        <v>24</v>
      </c>
      <c r="G3529" t="s">
        <v>25</v>
      </c>
      <c r="H3529">
        <v>666</v>
      </c>
      <c r="I3529">
        <v>824</v>
      </c>
      <c r="J3529">
        <v>267</v>
      </c>
      <c r="K3529" t="s">
        <v>364</v>
      </c>
      <c r="L3529">
        <v>0</v>
      </c>
      <c r="M3529">
        <v>205</v>
      </c>
      <c r="N3529">
        <v>698</v>
      </c>
      <c r="O3529">
        <v>-4743</v>
      </c>
      <c r="P3529">
        <v>147064</v>
      </c>
      <c r="Q3529">
        <v>257027</v>
      </c>
      <c r="R3529">
        <v>10</v>
      </c>
      <c r="S3529">
        <v>22210074</v>
      </c>
      <c r="U3529" t="str">
        <f>IFERROR(LEFT(spotify_top_songs_audio_features[[#This Row],[artist_names]],SEARCH(",",spotify_top_songs_audio_features[[#This Row],[artist_names]])-1),spotify_top_songs_audio_features[[#This Row],[artist_names]])</f>
        <v>Britney Spears</v>
      </c>
      <c r="V3529" t="str">
        <f>IFERROR(MID(spotify_top_songs_audio_features[[#This Row],[artist_names]],SEARCH(",",spotify_top_songs_audio_features[[#This Row],[artist_names]])+2,99),"")</f>
        <v/>
      </c>
      <c r="W3529" t="str">
        <f>spotify_top_songs_audio_features[[#This Row],[source]]</f>
        <v>Jive</v>
      </c>
      <c r="X3529" s="1">
        <f>spotify_top_songs_audio_features[[#This Row],[streams]]</f>
        <v>22210074</v>
      </c>
      <c r="Y3529" t="str">
        <f>IF(Tabela2[[#This Row],[feat]]="","","Feat")</f>
        <v/>
      </c>
      <c r="Z3529" s="17" t="str">
        <f>CONCATENATE(INT(spotify_top_songs_audio_features[[#This Row],[duration_ms]]/(60*1000)),":",MOD(INT(spotify_top_songs_audio_features[[#This Row],[duration_ms]]/1000),60))</f>
        <v>4:17</v>
      </c>
      <c r="AA35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29" t="str">
        <f>spotify_top_songs_audio_features[[#This Row],[track_name]]</f>
        <v>My Only Wish (This Year)</v>
      </c>
    </row>
    <row r="3530" spans="1:28" x14ac:dyDescent="0.25">
      <c r="A3530" t="s">
        <v>6638</v>
      </c>
      <c r="B3530" t="s">
        <v>1142</v>
      </c>
      <c r="C3530" t="s">
        <v>6639</v>
      </c>
      <c r="D3530" t="s">
        <v>999</v>
      </c>
      <c r="E3530" t="s">
        <v>58</v>
      </c>
      <c r="F3530" t="s">
        <v>24</v>
      </c>
      <c r="G3530" t="s">
        <v>25</v>
      </c>
      <c r="H3530">
        <v>553</v>
      </c>
      <c r="I3530">
        <v>587</v>
      </c>
      <c r="J3530">
        <v>277</v>
      </c>
      <c r="K3530" t="s">
        <v>1513</v>
      </c>
      <c r="L3530">
        <v>1</v>
      </c>
      <c r="M3530">
        <v>256</v>
      </c>
      <c r="N3530">
        <v>346</v>
      </c>
      <c r="O3530">
        <v>-6829</v>
      </c>
      <c r="P3530">
        <v>90018</v>
      </c>
      <c r="Q3530">
        <v>242293</v>
      </c>
      <c r="R3530">
        <v>2</v>
      </c>
      <c r="S3530">
        <v>22192237</v>
      </c>
      <c r="U3530" t="str">
        <f>IFERROR(LEFT(spotify_top_songs_audio_features[[#This Row],[artist_names]],SEARCH(",",spotify_top_songs_audio_features[[#This Row],[artist_names]])-1),spotify_top_songs_audio_features[[#This Row],[artist_names]])</f>
        <v>Hozier</v>
      </c>
      <c r="V3530" t="str">
        <f>IFERROR(MID(spotify_top_songs_audio_features[[#This Row],[artist_names]],SEARCH(",",spotify_top_songs_audio_features[[#This Row],[artist_names]])+2,99),"")</f>
        <v/>
      </c>
      <c r="W3530" t="str">
        <f>spotify_top_songs_audio_features[[#This Row],[source]]</f>
        <v>Universal-Island Records Ltd.</v>
      </c>
      <c r="X3530" s="1">
        <f>spotify_top_songs_audio_features[[#This Row],[streams]]</f>
        <v>22192237</v>
      </c>
      <c r="Y3530" t="str">
        <f>IF(Tabela2[[#This Row],[feat]]="","","Feat")</f>
        <v/>
      </c>
      <c r="Z3530" s="17" t="str">
        <f>CONCATENATE(INT(spotify_top_songs_audio_features[[#This Row],[duration_ms]]/(60*1000)),":",MOD(INT(spotify_top_songs_audio_features[[#This Row],[duration_ms]]/1000),60))</f>
        <v>4:2</v>
      </c>
      <c r="AA35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530" t="str">
        <f>spotify_top_songs_audio_features[[#This Row],[track_name]]</f>
        <v>Eat Your Young</v>
      </c>
    </row>
    <row r="3531" spans="1:28" x14ac:dyDescent="0.25">
      <c r="A3531" t="s">
        <v>275</v>
      </c>
      <c r="B3531" t="s">
        <v>276</v>
      </c>
      <c r="C3531" t="s">
        <v>277</v>
      </c>
      <c r="D3531" t="s">
        <v>127</v>
      </c>
      <c r="E3531" t="s">
        <v>43</v>
      </c>
      <c r="F3531" t="s">
        <v>24</v>
      </c>
      <c r="G3531" t="s">
        <v>25</v>
      </c>
      <c r="H3531">
        <v>709</v>
      </c>
      <c r="I3531">
        <v>857</v>
      </c>
      <c r="J3531">
        <v>881</v>
      </c>
      <c r="K3531" t="s">
        <v>278</v>
      </c>
      <c r="L3531">
        <v>0</v>
      </c>
      <c r="M3531">
        <v>103</v>
      </c>
      <c r="N3531">
        <v>446</v>
      </c>
      <c r="O3531">
        <v>-3394</v>
      </c>
      <c r="P3531">
        <v>126038</v>
      </c>
      <c r="Q3531">
        <v>260234</v>
      </c>
      <c r="R3531">
        <v>4</v>
      </c>
      <c r="S3531">
        <v>22192073</v>
      </c>
      <c r="U353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531" t="str">
        <f>IFERROR(MID(spotify_top_songs_audio_features[[#This Row],[artist_names]],SEARCH(",",spotify_top_songs_audio_features[[#This Row],[artist_names]])+2,99),"")</f>
        <v>Nicki Minaj</v>
      </c>
      <c r="W3531" t="str">
        <f>spotify_top_songs_audio_features[[#This Row],[source]]</f>
        <v>BIGHIT MUSIC</v>
      </c>
      <c r="X3531" s="1">
        <f>spotify_top_songs_audio_features[[#This Row],[streams]]</f>
        <v>22192073</v>
      </c>
      <c r="Y3531" t="str">
        <f>IF(Tabela2[[#This Row],[feat]]="","","Feat")</f>
        <v>Feat</v>
      </c>
      <c r="Z3531" s="17" t="str">
        <f>CONCATENATE(INT(spotify_top_songs_audio_features[[#This Row],[duration_ms]]/(60*1000)),":",MOD(INT(spotify_top_songs_audio_features[[#This Row],[duration_ms]]/1000),60))</f>
        <v>4:20</v>
      </c>
      <c r="AA35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531" t="str">
        <f>spotify_top_songs_audio_features[[#This Row],[track_name]]</f>
        <v>IDOL</v>
      </c>
    </row>
    <row r="3532" spans="1:28" x14ac:dyDescent="0.25">
      <c r="A3532" t="s">
        <v>2379</v>
      </c>
      <c r="B3532" t="s">
        <v>2380</v>
      </c>
      <c r="C3532" t="s">
        <v>2381</v>
      </c>
      <c r="D3532" t="s">
        <v>2382</v>
      </c>
      <c r="E3532" t="s">
        <v>97</v>
      </c>
      <c r="F3532" t="s">
        <v>24</v>
      </c>
      <c r="G3532" t="s">
        <v>25</v>
      </c>
      <c r="H3532">
        <v>785</v>
      </c>
      <c r="I3532">
        <v>907</v>
      </c>
      <c r="J3532">
        <v>938</v>
      </c>
      <c r="K3532" t="s">
        <v>2383</v>
      </c>
      <c r="L3532">
        <v>3.1100000000000002E-4</v>
      </c>
      <c r="M3532">
        <v>213</v>
      </c>
      <c r="N3532">
        <v>685</v>
      </c>
      <c r="O3532">
        <v>-2657</v>
      </c>
      <c r="P3532">
        <v>126004</v>
      </c>
      <c r="Q3532">
        <v>183693</v>
      </c>
      <c r="R3532">
        <v>4</v>
      </c>
      <c r="S3532">
        <v>22161066</v>
      </c>
      <c r="U3532" t="str">
        <f>IFERROR(LEFT(spotify_top_songs_audio_features[[#This Row],[artist_names]],SEARCH(",",spotify_top_songs_audio_features[[#This Row],[artist_names]])-1),spotify_top_songs_audio_features[[#This Row],[artist_names]])</f>
        <v>Kep1er</v>
      </c>
      <c r="V3532" t="str">
        <f>IFERROR(MID(spotify_top_songs_audio_features[[#This Row],[artist_names]],SEARCH(",",spotify_top_songs_audio_features[[#This Row],[artist_names]])+2,99),"")</f>
        <v/>
      </c>
      <c r="W3532" t="str">
        <f>spotify_top_songs_audio_features[[#This Row],[source]]</f>
        <v>Genie Music Corporation, Stone Music Entertainment</v>
      </c>
      <c r="X3532" s="1">
        <f>spotify_top_songs_audio_features[[#This Row],[streams]]</f>
        <v>22161066</v>
      </c>
      <c r="Y3532" t="str">
        <f>IF(Tabela2[[#This Row],[feat]]="","","Feat")</f>
        <v/>
      </c>
      <c r="Z3532" s="17" t="str">
        <f>CONCATENATE(INT(spotify_top_songs_audio_features[[#This Row],[duration_ms]]/(60*1000)),":",MOD(INT(spotify_top_songs_audio_features[[#This Row],[duration_ms]]/1000),60))</f>
        <v>3:3</v>
      </c>
      <c r="AA35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532" t="str">
        <f>spotify_top_songs_audio_features[[#This Row],[track_name]]</f>
        <v>WA DA DA</v>
      </c>
    </row>
    <row r="3533" spans="1:28" x14ac:dyDescent="0.25">
      <c r="A3533" t="s">
        <v>16291</v>
      </c>
      <c r="B3533" t="s">
        <v>9100</v>
      </c>
      <c r="C3533" t="s">
        <v>9101</v>
      </c>
      <c r="D3533" t="s">
        <v>9102</v>
      </c>
      <c r="E3533" t="s">
        <v>31</v>
      </c>
      <c r="F3533" t="s">
        <v>24</v>
      </c>
      <c r="G3533" t="s">
        <v>25</v>
      </c>
      <c r="H3533">
        <v>644</v>
      </c>
      <c r="I3533">
        <v>755</v>
      </c>
      <c r="J3533">
        <v>448</v>
      </c>
      <c r="K3533" t="s">
        <v>12835</v>
      </c>
      <c r="L3533">
        <v>7.6400000000000003E-4</v>
      </c>
      <c r="M3533">
        <v>859</v>
      </c>
      <c r="N3533">
        <v>334</v>
      </c>
      <c r="O3533">
        <v>-5325</v>
      </c>
      <c r="P3533">
        <v>102861</v>
      </c>
      <c r="Q3533">
        <v>190067</v>
      </c>
      <c r="R3533">
        <v>11</v>
      </c>
      <c r="S3533">
        <v>22111346</v>
      </c>
      <c r="U3533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533" t="str">
        <f>IFERROR(MID(spotify_top_songs_audio_features[[#This Row],[artist_names]],SEARCH(",",spotify_top_songs_audio_features[[#This Row],[artist_names]])+2,99),"")</f>
        <v>Miley Cyrus, Lana Del Rey</v>
      </c>
      <c r="W3533" t="str">
        <f>spotify_top_songs_audio_features[[#This Row],[source]]</f>
        <v>Silver Cloud/Charlie's Angels</v>
      </c>
      <c r="X3533" s="1">
        <f>spotify_top_songs_audio_features[[#This Row],[streams]]</f>
        <v>22111346</v>
      </c>
      <c r="Y3533" t="str">
        <f>IF(Tabela2[[#This Row],[feat]]="","","Feat")</f>
        <v>Feat</v>
      </c>
      <c r="Z3533" s="17" t="str">
        <f>CONCATENATE(INT(spotify_top_songs_audio_features[[#This Row],[duration_ms]]/(60*1000)),":",MOD(INT(spotify_top_songs_audio_features[[#This Row],[duration_ms]]/1000),60))</f>
        <v>3:10</v>
      </c>
      <c r="AA35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33" t="str">
        <f>spotify_top_songs_audio_features[[#This Row],[track_name]]</f>
        <v>Don’t Call Me Angel (Charlie’s Angels) (with Miley Cyrus &amp; Lana Del Rey)</v>
      </c>
    </row>
    <row r="3534" spans="1:28" x14ac:dyDescent="0.25">
      <c r="A3534" t="s">
        <v>1029</v>
      </c>
      <c r="B3534" t="s">
        <v>1030</v>
      </c>
      <c r="C3534" t="s">
        <v>1031</v>
      </c>
      <c r="D3534" t="s">
        <v>1032</v>
      </c>
      <c r="E3534" t="s">
        <v>102</v>
      </c>
      <c r="F3534" t="s">
        <v>32</v>
      </c>
      <c r="G3534" t="s">
        <v>25</v>
      </c>
      <c r="H3534">
        <v>68</v>
      </c>
      <c r="I3534">
        <v>82</v>
      </c>
      <c r="J3534">
        <v>151</v>
      </c>
      <c r="K3534" t="s">
        <v>1033</v>
      </c>
      <c r="L3534">
        <v>0</v>
      </c>
      <c r="M3534">
        <v>597</v>
      </c>
      <c r="N3534">
        <v>243</v>
      </c>
      <c r="O3534">
        <v>-4197</v>
      </c>
      <c r="P3534">
        <v>140033</v>
      </c>
      <c r="Q3534">
        <v>234653</v>
      </c>
      <c r="R3534">
        <v>2</v>
      </c>
      <c r="S3534">
        <v>22104455</v>
      </c>
      <c r="U3534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3534" t="str">
        <f>IFERROR(MID(spotify_top_songs_audio_features[[#This Row],[artist_names]],SEARCH(",",spotify_top_songs_audio_features[[#This Row],[artist_names]])+2,99),"")</f>
        <v>Royce Da 5'9", White Gold</v>
      </c>
      <c r="W3534" t="str">
        <f>spotify_top_songs_audio_features[[#This Row],[source]]</f>
        <v>Shady/Aftermath/Interscope Records</v>
      </c>
      <c r="X3534" s="1">
        <f>spotify_top_songs_audio_features[[#This Row],[streams]]</f>
        <v>22104455</v>
      </c>
      <c r="Y3534" t="str">
        <f>IF(Tabela2[[#This Row],[feat]]="","","Feat")</f>
        <v>Feat</v>
      </c>
      <c r="Z3534" s="17" t="str">
        <f>CONCATENATE(INT(spotify_top_songs_audio_features[[#This Row],[duration_ms]]/(60*1000)),":",MOD(INT(spotify_top_songs_audio_features[[#This Row],[duration_ms]]/1000),60))</f>
        <v>3:54</v>
      </c>
      <c r="AA35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534" t="str">
        <f>spotify_top_songs_audio_features[[#This Row],[track_name]]</f>
        <v>You Gon’ Learn (feat. Royce Da 5'9" &amp; White Gold)</v>
      </c>
    </row>
    <row r="3535" spans="1:28" x14ac:dyDescent="0.25">
      <c r="A3535" t="s">
        <v>11410</v>
      </c>
      <c r="B3535" t="s">
        <v>11411</v>
      </c>
      <c r="C3535" t="s">
        <v>11412</v>
      </c>
      <c r="D3535" t="s">
        <v>11413</v>
      </c>
      <c r="E3535" t="s">
        <v>97</v>
      </c>
      <c r="F3535" t="s">
        <v>32</v>
      </c>
      <c r="G3535" t="s">
        <v>25</v>
      </c>
      <c r="H3535">
        <v>932</v>
      </c>
      <c r="I3535">
        <v>778</v>
      </c>
      <c r="J3535">
        <v>638</v>
      </c>
      <c r="K3535" t="s">
        <v>492</v>
      </c>
      <c r="L3535">
        <v>0</v>
      </c>
      <c r="M3535">
        <v>168</v>
      </c>
      <c r="N3535">
        <v>933</v>
      </c>
      <c r="O3535">
        <v>-3384</v>
      </c>
      <c r="P3535">
        <v>124996</v>
      </c>
      <c r="Q3535">
        <v>188613</v>
      </c>
      <c r="R3535">
        <v>4</v>
      </c>
      <c r="S3535">
        <v>22103929</v>
      </c>
      <c r="U3535" t="str">
        <f>IFERROR(LEFT(spotify_top_songs_audio_features[[#This Row],[artist_names]],SEARCH(",",spotify_top_songs_audio_features[[#This Row],[artist_names]])-1),spotify_top_songs_audio_features[[#This Row],[artist_names]])</f>
        <v>Gradur</v>
      </c>
      <c r="V3535" t="str">
        <f>IFERROR(MID(spotify_top_songs_audio_features[[#This Row],[artist_names]],SEARCH(",",spotify_top_songs_audio_features[[#This Row],[artist_names]])+2,99),"")</f>
        <v>Heuss L'enfoiré</v>
      </c>
      <c r="W3535" t="str">
        <f>spotify_top_songs_audio_features[[#This Row],[source]]</f>
        <v>Universal Music Division Capitol Music France</v>
      </c>
      <c r="X3535" s="1">
        <f>spotify_top_songs_audio_features[[#This Row],[streams]]</f>
        <v>22103929</v>
      </c>
      <c r="Y3535" t="str">
        <f>IF(Tabela2[[#This Row],[feat]]="","","Feat")</f>
        <v>Feat</v>
      </c>
      <c r="Z3535" s="17" t="str">
        <f>CONCATENATE(INT(spotify_top_songs_audio_features[[#This Row],[duration_ms]]/(60*1000)),":",MOD(INT(spotify_top_songs_audio_features[[#This Row],[duration_ms]]/1000),60))</f>
        <v>3:8</v>
      </c>
      <c r="AA35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535" t="str">
        <f>spotify_top_songs_audio_features[[#This Row],[track_name]]</f>
        <v>Ne reviens pas</v>
      </c>
    </row>
    <row r="3536" spans="1:28" x14ac:dyDescent="0.25">
      <c r="A3536" t="s">
        <v>6027</v>
      </c>
      <c r="B3536" t="s">
        <v>6028</v>
      </c>
      <c r="C3536" t="s">
        <v>6029</v>
      </c>
      <c r="D3536" t="s">
        <v>2336</v>
      </c>
      <c r="E3536" t="s">
        <v>113</v>
      </c>
      <c r="F3536" t="s">
        <v>32</v>
      </c>
      <c r="G3536" t="s">
        <v>25</v>
      </c>
      <c r="H3536">
        <v>675</v>
      </c>
      <c r="I3536">
        <v>937</v>
      </c>
      <c r="J3536">
        <v>509</v>
      </c>
      <c r="K3536" t="s">
        <v>1075</v>
      </c>
      <c r="L3536">
        <v>0</v>
      </c>
      <c r="M3536">
        <v>154</v>
      </c>
      <c r="N3536">
        <v>567</v>
      </c>
      <c r="O3536">
        <v>-3525</v>
      </c>
      <c r="P3536">
        <v>103961</v>
      </c>
      <c r="Q3536">
        <v>218507</v>
      </c>
      <c r="R3536">
        <v>7</v>
      </c>
      <c r="S3536">
        <v>22089401</v>
      </c>
      <c r="U3536" t="str">
        <f>IFERROR(LEFT(spotify_top_songs_audio_features[[#This Row],[artist_names]],SEARCH(",",spotify_top_songs_audio_features[[#This Row],[artist_names]])-1),spotify_top_songs_audio_features[[#This Row],[artist_names]])</f>
        <v>KREAM</v>
      </c>
      <c r="V3536" t="str">
        <f>IFERROR(MID(spotify_top_songs_audio_features[[#This Row],[artist_names]],SEARCH(",",spotify_top_songs_audio_features[[#This Row],[artist_names]])+2,99),"")</f>
        <v>Clara Mae</v>
      </c>
      <c r="W3536" t="str">
        <f>spotify_top_songs_audio_features[[#This Row],[source]]</f>
        <v>Big Beat Records</v>
      </c>
      <c r="X3536" s="1">
        <f>spotify_top_songs_audio_features[[#This Row],[streams]]</f>
        <v>22089401</v>
      </c>
      <c r="Y3536" t="str">
        <f>IF(Tabela2[[#This Row],[feat]]="","","Feat")</f>
        <v>Feat</v>
      </c>
      <c r="Z3536" s="17" t="str">
        <f>CONCATENATE(INT(spotify_top_songs_audio_features[[#This Row],[duration_ms]]/(60*1000)),":",MOD(INT(spotify_top_songs_audio_features[[#This Row],[duration_ms]]/1000),60))</f>
        <v>3:38</v>
      </c>
      <c r="AA35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36" t="str">
        <f>spotify_top_songs_audio_features[[#This Row],[track_name]]</f>
        <v>Taped Up Heart (feat. Clara Mae)</v>
      </c>
    </row>
    <row r="3537" spans="1:28" x14ac:dyDescent="0.25">
      <c r="A3537" t="s">
        <v>3188</v>
      </c>
      <c r="B3537" t="s">
        <v>3189</v>
      </c>
      <c r="C3537" t="s">
        <v>3190</v>
      </c>
      <c r="D3537" t="s">
        <v>1851</v>
      </c>
      <c r="E3537" t="s">
        <v>23</v>
      </c>
      <c r="F3537" t="s">
        <v>24</v>
      </c>
      <c r="G3537" t="s">
        <v>25</v>
      </c>
      <c r="H3537">
        <v>599</v>
      </c>
      <c r="I3537">
        <v>857</v>
      </c>
      <c r="J3537">
        <v>299</v>
      </c>
      <c r="K3537" t="s">
        <v>3191</v>
      </c>
      <c r="L3537">
        <v>0</v>
      </c>
      <c r="M3537">
        <v>4</v>
      </c>
      <c r="N3537">
        <v>469</v>
      </c>
      <c r="O3537">
        <v>-57</v>
      </c>
      <c r="P3537">
        <v>187985</v>
      </c>
      <c r="Q3537">
        <v>151915</v>
      </c>
      <c r="R3537">
        <v>5</v>
      </c>
      <c r="S3537">
        <v>22080584</v>
      </c>
      <c r="U3537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3537" t="str">
        <f>IFERROR(MID(spotify_top_songs_audio_features[[#This Row],[artist_names]],SEARCH(",",spotify_top_songs_audio_features[[#This Row],[artist_names]])+2,99),"")</f>
        <v>Fetty Wap, A Boogie Wit da Hoodie</v>
      </c>
      <c r="W3537" t="str">
        <f>spotify_top_songs_audio_features[[#This Row],[source]]</f>
        <v>Scumgang/TenThousand Projects</v>
      </c>
      <c r="X3537" s="1">
        <f>spotify_top_songs_audio_features[[#This Row],[streams]]</f>
        <v>22080584</v>
      </c>
      <c r="Y3537" t="str">
        <f>IF(Tabela2[[#This Row],[feat]]="","","Feat")</f>
        <v>Feat</v>
      </c>
      <c r="Z3537" s="17" t="str">
        <f>CONCATENATE(INT(spotify_top_songs_audio_features[[#This Row],[duration_ms]]/(60*1000)),":",MOD(INT(spotify_top_songs_audio_features[[#This Row],[duration_ms]]/1000),60))</f>
        <v>2:31</v>
      </c>
      <c r="AA35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537" t="str">
        <f>spotify_top_songs_audio_features[[#This Row],[track_name]]</f>
        <v>KEKE</v>
      </c>
    </row>
    <row r="3538" spans="1:28" x14ac:dyDescent="0.25">
      <c r="A3538" t="s">
        <v>587</v>
      </c>
      <c r="B3538" t="s">
        <v>588</v>
      </c>
      <c r="C3538" t="s">
        <v>589</v>
      </c>
      <c r="D3538" t="s">
        <v>390</v>
      </c>
      <c r="E3538" t="s">
        <v>86</v>
      </c>
      <c r="F3538" t="s">
        <v>32</v>
      </c>
      <c r="G3538" t="s">
        <v>25</v>
      </c>
      <c r="H3538">
        <v>548</v>
      </c>
      <c r="I3538">
        <v>58</v>
      </c>
      <c r="J3538">
        <v>121</v>
      </c>
      <c r="K3538" t="s">
        <v>590</v>
      </c>
      <c r="L3538">
        <v>0</v>
      </c>
      <c r="M3538">
        <v>127</v>
      </c>
      <c r="N3538">
        <v>462</v>
      </c>
      <c r="O3538">
        <v>-7524</v>
      </c>
      <c r="P3538">
        <v>180066</v>
      </c>
      <c r="Q3538">
        <v>193893</v>
      </c>
      <c r="R3538">
        <v>17</v>
      </c>
      <c r="S3538">
        <v>22068526</v>
      </c>
      <c r="U3538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538" t="str">
        <f>IFERROR(MID(spotify_top_songs_audio_features[[#This Row],[artist_names]],SEARCH(",",spotify_top_songs_audio_features[[#This Row],[artist_names]])+2,99),"")</f>
        <v/>
      </c>
      <c r="W3538" t="str">
        <f>spotify_top_songs_audio_features[[#This Row],[source]]</f>
        <v>Disruptor Records/Columbia</v>
      </c>
      <c r="X3538" s="1">
        <f>spotify_top_songs_audio_features[[#This Row],[streams]]</f>
        <v>22068526</v>
      </c>
      <c r="Y3538" t="str">
        <f>IF(Tabela2[[#This Row],[feat]]="","","Feat")</f>
        <v/>
      </c>
      <c r="Z3538" s="17" t="str">
        <f>CONCATENATE(INT(spotify_top_songs_audio_features[[#This Row],[duration_ms]]/(60*1000)),":",MOD(INT(spotify_top_songs_audio_features[[#This Row],[duration_ms]]/1000),60))</f>
        <v>3:13</v>
      </c>
      <c r="AA35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538" t="str">
        <f>spotify_top_songs_audio_features[[#This Row],[track_name]]</f>
        <v>Sick Boy</v>
      </c>
    </row>
    <row r="3539" spans="1:28" x14ac:dyDescent="0.25">
      <c r="A3539" t="s">
        <v>15919</v>
      </c>
      <c r="B3539" t="s">
        <v>15920</v>
      </c>
      <c r="C3539" t="s">
        <v>15921</v>
      </c>
      <c r="D3539" t="s">
        <v>934</v>
      </c>
      <c r="E3539" t="s">
        <v>113</v>
      </c>
      <c r="F3539" t="s">
        <v>32</v>
      </c>
      <c r="G3539" t="s">
        <v>25</v>
      </c>
      <c r="H3539">
        <v>772</v>
      </c>
      <c r="I3539">
        <v>812</v>
      </c>
      <c r="J3539">
        <v>153</v>
      </c>
      <c r="K3539" t="s">
        <v>12954</v>
      </c>
      <c r="L3539">
        <v>0</v>
      </c>
      <c r="M3539">
        <v>115</v>
      </c>
      <c r="N3539">
        <v>655</v>
      </c>
      <c r="O3539">
        <v>-3995</v>
      </c>
      <c r="P3539">
        <v>97407</v>
      </c>
      <c r="Q3539">
        <v>128769</v>
      </c>
      <c r="R3539">
        <v>3</v>
      </c>
      <c r="S3539">
        <v>22063094</v>
      </c>
      <c r="U3539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3539" t="str">
        <f>IFERROR(MID(spotify_top_songs_audio_features[[#This Row],[artist_names]],SEARCH(",",spotify_top_songs_audio_features[[#This Row],[artist_names]])+2,99),"")</f>
        <v>A Boogie Wit da Hoodie</v>
      </c>
      <c r="W3539" t="str">
        <f>spotify_top_songs_audio_features[[#This Row],[source]]</f>
        <v>ScumGang Records / TenThousand Projects, LLC</v>
      </c>
      <c r="X3539" s="1">
        <f>spotify_top_songs_audio_features[[#This Row],[streams]]</f>
        <v>22063094</v>
      </c>
      <c r="Y3539" t="str">
        <f>IF(Tabela2[[#This Row],[feat]]="","","Feat")</f>
        <v>Feat</v>
      </c>
      <c r="Z3539" s="17" t="str">
        <f>CONCATENATE(INT(spotify_top_songs_audio_features[[#This Row],[duration_ms]]/(60*1000)),":",MOD(INT(spotify_top_songs_audio_features[[#This Row],[duration_ms]]/1000),60))</f>
        <v>2:8</v>
      </c>
      <c r="AA35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39" t="str">
        <f>spotify_top_songs_audio_features[[#This Row],[track_name]]</f>
        <v>WAKA (feat. A Boogie Wit da Hoodie)</v>
      </c>
    </row>
    <row r="3540" spans="1:28" x14ac:dyDescent="0.25">
      <c r="A3540" t="s">
        <v>1886</v>
      </c>
      <c r="B3540" t="s">
        <v>1887</v>
      </c>
      <c r="C3540" t="s">
        <v>1888</v>
      </c>
      <c r="D3540" t="s">
        <v>22</v>
      </c>
      <c r="E3540" t="s">
        <v>102</v>
      </c>
      <c r="F3540" t="s">
        <v>32</v>
      </c>
      <c r="G3540" t="s">
        <v>64</v>
      </c>
      <c r="H3540">
        <v>15</v>
      </c>
      <c r="I3540">
        <v>859</v>
      </c>
      <c r="J3540">
        <v>595</v>
      </c>
      <c r="K3540" t="s">
        <v>1889</v>
      </c>
      <c r="L3540">
        <v>194</v>
      </c>
      <c r="M3540">
        <v>387</v>
      </c>
      <c r="N3540">
        <v>354</v>
      </c>
      <c r="O3540">
        <v>-2827</v>
      </c>
      <c r="P3540">
        <v>170527</v>
      </c>
      <c r="Q3540">
        <v>228147</v>
      </c>
      <c r="R3540">
        <v>4</v>
      </c>
      <c r="S3540">
        <v>22049483</v>
      </c>
      <c r="U3540" t="str">
        <f>IFERROR(LEFT(spotify_top_songs_audio_features[[#This Row],[artist_names]],SEARCH(",",spotify_top_songs_audio_features[[#This Row],[artist_names]])-1),spotify_top_songs_audio_features[[#This Row],[artist_names]])</f>
        <v>Bring Me The Horizon</v>
      </c>
      <c r="V3540" t="str">
        <f>IFERROR(MID(spotify_top_songs_audio_features[[#This Row],[artist_names]],SEARCH(",",spotify_top_songs_audio_features[[#This Row],[artist_names]])+2,99),"")</f>
        <v/>
      </c>
      <c r="W3540" t="str">
        <f>spotify_top_songs_audio_features[[#This Row],[source]]</f>
        <v>RCA Records Label</v>
      </c>
      <c r="X3540" s="1">
        <f>spotify_top_songs_audio_features[[#This Row],[streams]]</f>
        <v>22049483</v>
      </c>
      <c r="Y3540" t="str">
        <f>IF(Tabela2[[#This Row],[feat]]="","","Feat")</f>
        <v/>
      </c>
      <c r="Z3540" s="17" t="str">
        <f>CONCATENATE(INT(spotify_top_songs_audio_features[[#This Row],[duration_ms]]/(60*1000)),":",MOD(INT(spotify_top_songs_audio_features[[#This Row],[duration_ms]]/1000),60))</f>
        <v>3:48</v>
      </c>
      <c r="AA35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540" t="str">
        <f>spotify_top_songs_audio_features[[#This Row],[track_name]]</f>
        <v>Can You Feel My Heart</v>
      </c>
    </row>
    <row r="3541" spans="1:28" x14ac:dyDescent="0.25">
      <c r="A3541" t="s">
        <v>10232</v>
      </c>
      <c r="B3541" t="s">
        <v>10233</v>
      </c>
      <c r="C3541" t="s">
        <v>10234</v>
      </c>
      <c r="D3541" t="s">
        <v>10235</v>
      </c>
      <c r="E3541" t="s">
        <v>58</v>
      </c>
      <c r="F3541" t="s">
        <v>32</v>
      </c>
      <c r="G3541" t="s">
        <v>25</v>
      </c>
      <c r="H3541">
        <v>442</v>
      </c>
      <c r="I3541">
        <v>922</v>
      </c>
      <c r="J3541">
        <v>695</v>
      </c>
      <c r="K3541" t="s">
        <v>10236</v>
      </c>
      <c r="L3541">
        <v>0</v>
      </c>
      <c r="M3541">
        <v>432</v>
      </c>
      <c r="N3541">
        <v>388</v>
      </c>
      <c r="O3541">
        <v>-2918</v>
      </c>
      <c r="P3541">
        <v>140082</v>
      </c>
      <c r="Q3541">
        <v>185437</v>
      </c>
      <c r="R3541">
        <v>3</v>
      </c>
      <c r="S3541">
        <v>22045241</v>
      </c>
      <c r="U3541" t="str">
        <f>IFERROR(LEFT(spotify_top_songs_audio_features[[#This Row],[artist_names]],SEARCH(",",spotify_top_songs_audio_features[[#This Row],[artist_names]])-1),spotify_top_songs_audio_features[[#This Row],[artist_names]])</f>
        <v>DJ Robin</v>
      </c>
      <c r="V3541" t="str">
        <f>IFERROR(MID(spotify_top_songs_audio_features[[#This Row],[artist_names]],SEARCH(",",spotify_top_songs_audio_features[[#This Row],[artist_names]])+2,99),"")</f>
        <v>Schürze</v>
      </c>
      <c r="W3541" t="str">
        <f>spotify_top_songs_audio_features[[#This Row],[source]]</f>
        <v>Polydor x Island Records &amp; Kontor New Media &amp; Summerfield Records</v>
      </c>
      <c r="X3541" s="1">
        <f>spotify_top_songs_audio_features[[#This Row],[streams]]</f>
        <v>22045241</v>
      </c>
      <c r="Y3541" t="str">
        <f>IF(Tabela2[[#This Row],[feat]]="","","Feat")</f>
        <v>Feat</v>
      </c>
      <c r="Z3541" s="17" t="str">
        <f>CONCATENATE(INT(spotify_top_songs_audio_features[[#This Row],[duration_ms]]/(60*1000)),":",MOD(INT(spotify_top_songs_audio_features[[#This Row],[duration_ms]]/1000),60))</f>
        <v>3:5</v>
      </c>
      <c r="AA35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541" t="str">
        <f>spotify_top_songs_audio_features[[#This Row],[track_name]]</f>
        <v>Layla</v>
      </c>
    </row>
    <row r="3542" spans="1:28" x14ac:dyDescent="0.25">
      <c r="A3542" t="s">
        <v>12684</v>
      </c>
      <c r="B3542" t="s">
        <v>125</v>
      </c>
      <c r="C3542" t="s">
        <v>12685</v>
      </c>
      <c r="D3542" t="s">
        <v>127</v>
      </c>
      <c r="E3542" t="s">
        <v>70</v>
      </c>
      <c r="F3542" t="s">
        <v>24</v>
      </c>
      <c r="G3542" t="s">
        <v>25</v>
      </c>
      <c r="H3542">
        <v>731</v>
      </c>
      <c r="I3542">
        <v>845</v>
      </c>
      <c r="J3542">
        <v>132</v>
      </c>
      <c r="K3542" t="s">
        <v>12686</v>
      </c>
      <c r="L3542">
        <v>0</v>
      </c>
      <c r="M3542">
        <v>782</v>
      </c>
      <c r="N3542">
        <v>484</v>
      </c>
      <c r="O3542">
        <v>-5352</v>
      </c>
      <c r="P3542">
        <v>101085</v>
      </c>
      <c r="Q3542">
        <v>239722</v>
      </c>
      <c r="R3542">
        <v>2</v>
      </c>
      <c r="S3542">
        <v>22042721</v>
      </c>
      <c r="U3542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542" t="str">
        <f>IFERROR(MID(spotify_top_songs_audio_features[[#This Row],[artist_names]],SEARCH(",",spotify_top_songs_audio_features[[#This Row],[artist_names]])+2,99),"")</f>
        <v/>
      </c>
      <c r="W3542" t="str">
        <f>spotify_top_songs_audio_features[[#This Row],[source]]</f>
        <v>BIGHIT MUSIC</v>
      </c>
      <c r="X3542" s="1">
        <f>spotify_top_songs_audio_features[[#This Row],[streams]]</f>
        <v>22042721</v>
      </c>
      <c r="Y3542" t="str">
        <f>IF(Tabela2[[#This Row],[feat]]="","","Feat")</f>
        <v/>
      </c>
      <c r="Z3542" s="17" t="str">
        <f>CONCATENATE(INT(spotify_top_songs_audio_features[[#This Row],[duration_ms]]/(60*1000)),":",MOD(INT(spotify_top_songs_audio_features[[#This Row],[duration_ms]]/1000),60))</f>
        <v>3:59</v>
      </c>
      <c r="AA35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542" t="str">
        <f>spotify_top_songs_audio_features[[#This Row],[track_name]]</f>
        <v>Dis-ease</v>
      </c>
    </row>
    <row r="3543" spans="1:28" x14ac:dyDescent="0.25">
      <c r="A3543" t="s">
        <v>13811</v>
      </c>
      <c r="B3543" t="s">
        <v>13812</v>
      </c>
      <c r="C3543" t="s">
        <v>13813</v>
      </c>
      <c r="D3543" t="s">
        <v>13814</v>
      </c>
      <c r="E3543" t="s">
        <v>86</v>
      </c>
      <c r="F3543" t="s">
        <v>32</v>
      </c>
      <c r="G3543" t="s">
        <v>25</v>
      </c>
      <c r="H3543">
        <v>751</v>
      </c>
      <c r="I3543">
        <v>529</v>
      </c>
      <c r="J3543">
        <v>143</v>
      </c>
      <c r="K3543" t="s">
        <v>12292</v>
      </c>
      <c r="L3543">
        <v>0</v>
      </c>
      <c r="M3543">
        <v>944</v>
      </c>
      <c r="N3543">
        <v>33</v>
      </c>
      <c r="O3543">
        <v>-7407</v>
      </c>
      <c r="P3543">
        <v>100262</v>
      </c>
      <c r="Q3543">
        <v>159518</v>
      </c>
      <c r="R3543">
        <v>4</v>
      </c>
      <c r="S3543">
        <v>22016631</v>
      </c>
      <c r="U3543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3543" t="str">
        <f>IFERROR(MID(spotify_top_songs_audio_features[[#This Row],[artist_names]],SEARCH(",",spotify_top_songs_audio_features[[#This Row],[artist_names]])+2,99),"")</f>
        <v>Juju</v>
      </c>
      <c r="W3543" t="str">
        <f>spotify_top_songs_audio_features[[#This Row],[source]]</f>
        <v>Sony Music/BMA</v>
      </c>
      <c r="X3543" s="1">
        <f>spotify_top_songs_audio_features[[#This Row],[streams]]</f>
        <v>22016631</v>
      </c>
      <c r="Y3543" t="str">
        <f>IF(Tabela2[[#This Row],[feat]]="","","Feat")</f>
        <v>Feat</v>
      </c>
      <c r="Z3543" s="17" t="str">
        <f>CONCATENATE(INT(spotify_top_songs_audio_features[[#This Row],[duration_ms]]/(60*1000)),":",MOD(INT(spotify_top_songs_audio_features[[#This Row],[duration_ms]]/1000),60))</f>
        <v>2:39</v>
      </c>
      <c r="AA35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543" t="str">
        <f>spotify_top_songs_audio_features[[#This Row],[track_name]]</f>
        <v>Melodien</v>
      </c>
    </row>
    <row r="3544" spans="1:28" x14ac:dyDescent="0.25">
      <c r="A3544" t="s">
        <v>16595</v>
      </c>
      <c r="B3544" t="s">
        <v>5109</v>
      </c>
      <c r="C3544" t="s">
        <v>16596</v>
      </c>
      <c r="D3544" t="s">
        <v>5111</v>
      </c>
      <c r="E3544" t="s">
        <v>113</v>
      </c>
      <c r="F3544" t="s">
        <v>24</v>
      </c>
      <c r="G3544" t="s">
        <v>25</v>
      </c>
      <c r="H3544">
        <v>705</v>
      </c>
      <c r="I3544">
        <v>849</v>
      </c>
      <c r="J3544">
        <v>493</v>
      </c>
      <c r="K3544" t="s">
        <v>2173</v>
      </c>
      <c r="L3544">
        <v>0</v>
      </c>
      <c r="M3544">
        <v>653</v>
      </c>
      <c r="N3544">
        <v>609</v>
      </c>
      <c r="O3544">
        <v>-2595</v>
      </c>
      <c r="P3544">
        <v>125976</v>
      </c>
      <c r="Q3544">
        <v>182224</v>
      </c>
      <c r="R3544">
        <v>2</v>
      </c>
      <c r="S3544">
        <v>22012073</v>
      </c>
      <c r="U3544" t="str">
        <f>IFERROR(LEFT(spotify_top_songs_audio_features[[#This Row],[artist_names]],SEARCH(",",spotify_top_songs_audio_features[[#This Row],[artist_names]])-1),spotify_top_songs_audio_features[[#This Row],[artist_names]])</f>
        <v>Stray Kids</v>
      </c>
      <c r="V3544" t="str">
        <f>IFERROR(MID(spotify_top_songs_audio_features[[#This Row],[artist_names]],SEARCH(",",spotify_top_songs_audio_features[[#This Row],[artist_names]])+2,99),"")</f>
        <v/>
      </c>
      <c r="W3544" t="str">
        <f>spotify_top_songs_audio_features[[#This Row],[source]]</f>
        <v>Republic Records - Stray Kids</v>
      </c>
      <c r="X3544" s="1">
        <f>spotify_top_songs_audio_features[[#This Row],[streams]]</f>
        <v>22012073</v>
      </c>
      <c r="Y3544" t="str">
        <f>IF(Tabela2[[#This Row],[feat]]="","","Feat")</f>
        <v/>
      </c>
      <c r="Z3544" s="17" t="str">
        <f>CONCATENATE(INT(spotify_top_songs_audio_features[[#This Row],[duration_ms]]/(60*1000)),":",MOD(INT(spotify_top_songs_audio_features[[#This Row],[duration_ms]]/1000),60))</f>
        <v>3:2</v>
      </c>
      <c r="AA35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44" t="str">
        <f>spotify_top_songs_audio_features[[#This Row],[track_name]]</f>
        <v>LALALALA</v>
      </c>
    </row>
    <row r="3545" spans="1:28" x14ac:dyDescent="0.25">
      <c r="A3545" t="s">
        <v>12041</v>
      </c>
      <c r="B3545" t="s">
        <v>12042</v>
      </c>
      <c r="C3545" t="s">
        <v>12043</v>
      </c>
      <c r="D3545" t="s">
        <v>12044</v>
      </c>
      <c r="E3545" t="s">
        <v>31</v>
      </c>
      <c r="F3545" t="s">
        <v>32</v>
      </c>
      <c r="G3545" t="s">
        <v>25</v>
      </c>
      <c r="H3545">
        <v>91</v>
      </c>
      <c r="I3545">
        <v>444</v>
      </c>
      <c r="J3545">
        <v>344</v>
      </c>
      <c r="K3545" t="s">
        <v>9156</v>
      </c>
      <c r="L3545">
        <v>0</v>
      </c>
      <c r="M3545">
        <v>137</v>
      </c>
      <c r="N3545">
        <v>53</v>
      </c>
      <c r="O3545">
        <v>-8126</v>
      </c>
      <c r="P3545">
        <v>149953</v>
      </c>
      <c r="Q3545">
        <v>276333</v>
      </c>
      <c r="R3545">
        <v>18</v>
      </c>
      <c r="S3545">
        <v>21988881</v>
      </c>
      <c r="U3545" t="str">
        <f>IFERROR(LEFT(spotify_top_songs_audio_features[[#This Row],[artist_names]],SEARCH(",",spotify_top_songs_audio_features[[#This Row],[artist_names]])-1),spotify_top_songs_audio_features[[#This Row],[artist_names]])</f>
        <v>Yo Gotti</v>
      </c>
      <c r="V3545" t="str">
        <f>IFERROR(MID(spotify_top_songs_audio_features[[#This Row],[artist_names]],SEARCH(",",spotify_top_songs_audio_features[[#This Row],[artist_names]])+2,99),"")</f>
        <v>Nicki Minaj</v>
      </c>
      <c r="W3545" t="str">
        <f>spotify_top_songs_audio_features[[#This Row],[source]]</f>
        <v>Epic/CMG</v>
      </c>
      <c r="X3545" s="1">
        <f>spotify_top_songs_audio_features[[#This Row],[streams]]</f>
        <v>21988881</v>
      </c>
      <c r="Y3545" t="str">
        <f>IF(Tabela2[[#This Row],[feat]]="","","Feat")</f>
        <v>Feat</v>
      </c>
      <c r="Z3545" s="17" t="str">
        <f>CONCATENATE(INT(spotify_top_songs_audio_features[[#This Row],[duration_ms]]/(60*1000)),":",MOD(INT(spotify_top_songs_audio_features[[#This Row],[duration_ms]]/1000),60))</f>
        <v>4:36</v>
      </c>
      <c r="AA35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45" t="str">
        <f>spotify_top_songs_audio_features[[#This Row],[track_name]]</f>
        <v>Rake It Up (feat. Nicki Minaj)</v>
      </c>
    </row>
    <row r="3546" spans="1:28" x14ac:dyDescent="0.25">
      <c r="A3546" t="s">
        <v>3436</v>
      </c>
      <c r="B3546" t="s">
        <v>3437</v>
      </c>
      <c r="C3546" t="s">
        <v>3438</v>
      </c>
      <c r="D3546" t="s">
        <v>804</v>
      </c>
      <c r="E3546" t="s">
        <v>102</v>
      </c>
      <c r="F3546" t="s">
        <v>32</v>
      </c>
      <c r="G3546" t="s">
        <v>25</v>
      </c>
      <c r="H3546">
        <v>563</v>
      </c>
      <c r="I3546">
        <v>908</v>
      </c>
      <c r="J3546">
        <v>868</v>
      </c>
      <c r="K3546" t="s">
        <v>3439</v>
      </c>
      <c r="L3546">
        <v>0</v>
      </c>
      <c r="M3546">
        <v>328</v>
      </c>
      <c r="N3546">
        <v>171</v>
      </c>
      <c r="O3546">
        <v>-425</v>
      </c>
      <c r="P3546">
        <v>125972</v>
      </c>
      <c r="Q3546">
        <v>147980</v>
      </c>
      <c r="R3546">
        <v>2</v>
      </c>
      <c r="S3546">
        <v>21982557</v>
      </c>
      <c r="U3546" t="str">
        <f>IFERROR(LEFT(spotify_top_songs_audio_features[[#This Row],[artist_names]],SEARCH(",",spotify_top_songs_audio_features[[#This Row],[artist_names]])-1),spotify_top_songs_audio_features[[#This Row],[artist_names]])</f>
        <v>Alessandra</v>
      </c>
      <c r="V3546" t="str">
        <f>IFERROR(MID(spotify_top_songs_audio_features[[#This Row],[artist_names]],SEARCH(",",spotify_top_songs_audio_features[[#This Row],[artist_names]])+2,99),"")</f>
        <v/>
      </c>
      <c r="W3546" t="str">
        <f>spotify_top_songs_audio_features[[#This Row],[source]]</f>
        <v>Universal Music AS</v>
      </c>
      <c r="X3546" s="1">
        <f>spotify_top_songs_audio_features[[#This Row],[streams]]</f>
        <v>21982557</v>
      </c>
      <c r="Y3546" t="str">
        <f>IF(Tabela2[[#This Row],[feat]]="","","Feat")</f>
        <v/>
      </c>
      <c r="Z3546" s="17" t="str">
        <f>CONCATENATE(INT(spotify_top_songs_audio_features[[#This Row],[duration_ms]]/(60*1000)),":",MOD(INT(spotify_top_songs_audio_features[[#This Row],[duration_ms]]/1000),60))</f>
        <v>2:27</v>
      </c>
      <c r="AA35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546" t="str">
        <f>spotify_top_songs_audio_features[[#This Row],[track_name]]</f>
        <v>Queen of Kings</v>
      </c>
    </row>
    <row r="3547" spans="1:28" x14ac:dyDescent="0.25">
      <c r="A3547" t="s">
        <v>7733</v>
      </c>
      <c r="B3547" t="s">
        <v>2866</v>
      </c>
      <c r="C3547" t="s">
        <v>7734</v>
      </c>
      <c r="D3547" t="s">
        <v>286</v>
      </c>
      <c r="E3547" t="s">
        <v>113</v>
      </c>
      <c r="F3547" t="s">
        <v>24</v>
      </c>
      <c r="G3547" t="s">
        <v>25</v>
      </c>
      <c r="H3547">
        <v>571</v>
      </c>
      <c r="I3547">
        <v>55</v>
      </c>
      <c r="J3547">
        <v>106</v>
      </c>
      <c r="K3547" t="s">
        <v>6200</v>
      </c>
      <c r="L3547">
        <v>0</v>
      </c>
      <c r="M3547">
        <v>179</v>
      </c>
      <c r="N3547">
        <v>104</v>
      </c>
      <c r="O3547">
        <v>-6567</v>
      </c>
      <c r="P3547">
        <v>120947</v>
      </c>
      <c r="Q3547">
        <v>285630</v>
      </c>
      <c r="R3547">
        <v>1</v>
      </c>
      <c r="S3547">
        <v>21971063</v>
      </c>
      <c r="U354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547" t="str">
        <f>IFERROR(MID(spotify_top_songs_audio_features[[#This Row],[artist_names]],SEARCH(",",spotify_top_songs_audio_features[[#This Row],[artist_names]])+2,99),"")</f>
        <v>21 Savage</v>
      </c>
      <c r="W3547" t="str">
        <f>spotify_top_songs_audio_features[[#This Row],[source]]</f>
        <v>OVO/Republic</v>
      </c>
      <c r="X3547" s="1">
        <f>spotify_top_songs_audio_features[[#This Row],[streams]]</f>
        <v>21971063</v>
      </c>
      <c r="Y3547" t="str">
        <f>IF(Tabela2[[#This Row],[feat]]="","","Feat")</f>
        <v>Feat</v>
      </c>
      <c r="Z3547" s="17" t="str">
        <f>CONCATENATE(INT(spotify_top_songs_audio_features[[#This Row],[duration_ms]]/(60*1000)),":",MOD(INT(spotify_top_songs_audio_features[[#This Row],[duration_ms]]/1000),60))</f>
        <v>4:45</v>
      </c>
      <c r="AA35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47" t="str">
        <f>spotify_top_songs_audio_features[[#This Row],[track_name]]</f>
        <v>Calling For You (feat. 21 Savage)</v>
      </c>
    </row>
    <row r="3548" spans="1:28" x14ac:dyDescent="0.25">
      <c r="A3548" t="s">
        <v>572</v>
      </c>
      <c r="B3548" t="s">
        <v>573</v>
      </c>
      <c r="C3548" t="s">
        <v>574</v>
      </c>
      <c r="D3548" t="s">
        <v>423</v>
      </c>
      <c r="E3548" t="s">
        <v>97</v>
      </c>
      <c r="F3548" t="s">
        <v>32</v>
      </c>
      <c r="G3548" t="s">
        <v>25</v>
      </c>
      <c r="H3548">
        <v>843</v>
      </c>
      <c r="I3548">
        <v>485</v>
      </c>
      <c r="J3548">
        <v>195</v>
      </c>
      <c r="K3548" t="s">
        <v>535</v>
      </c>
      <c r="L3548">
        <v>675</v>
      </c>
      <c r="M3548">
        <v>107</v>
      </c>
      <c r="N3548">
        <v>689</v>
      </c>
      <c r="O3548">
        <v>-8735</v>
      </c>
      <c r="P3548">
        <v>100053</v>
      </c>
      <c r="Q3548">
        <v>192418</v>
      </c>
      <c r="R3548">
        <v>2</v>
      </c>
      <c r="S3548">
        <v>21968668</v>
      </c>
      <c r="U354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548" t="str">
        <f>IFERROR(MID(spotify_top_songs_audio_features[[#This Row],[artist_names]],SEARCH(",",spotify_top_songs_audio_features[[#This Row],[artist_names]])+2,99),"")</f>
        <v>Tems</v>
      </c>
      <c r="W3548" t="str">
        <f>spotify_top_songs_audio_features[[#This Row],[source]]</f>
        <v>OVO</v>
      </c>
      <c r="X3548" s="1">
        <f>spotify_top_songs_audio_features[[#This Row],[streams]]</f>
        <v>21968668</v>
      </c>
      <c r="Y3548" t="str">
        <f>IF(Tabela2[[#This Row],[feat]]="","","Feat")</f>
        <v>Feat</v>
      </c>
      <c r="Z3548" s="17" t="str">
        <f>CONCATENATE(INT(spotify_top_songs_audio_features[[#This Row],[duration_ms]]/(60*1000)),":",MOD(INT(spotify_top_songs_audio_features[[#This Row],[duration_ms]]/1000),60))</f>
        <v>3:12</v>
      </c>
      <c r="AA35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548" t="str">
        <f>spotify_top_songs_audio_features[[#This Row],[track_name]]</f>
        <v>Fountains (with Tems)</v>
      </c>
    </row>
    <row r="3549" spans="1:28" x14ac:dyDescent="0.25">
      <c r="A3549" t="s">
        <v>11218</v>
      </c>
      <c r="B3549" t="s">
        <v>11219</v>
      </c>
      <c r="C3549" t="s">
        <v>11220</v>
      </c>
      <c r="D3549" t="s">
        <v>11221</v>
      </c>
      <c r="E3549" t="s">
        <v>469</v>
      </c>
      <c r="F3549" t="s">
        <v>24</v>
      </c>
      <c r="G3549" t="s">
        <v>25</v>
      </c>
      <c r="H3549">
        <v>375</v>
      </c>
      <c r="I3549">
        <v>889</v>
      </c>
      <c r="J3549">
        <v>991</v>
      </c>
      <c r="K3549" t="s">
        <v>4572</v>
      </c>
      <c r="L3549">
        <v>0</v>
      </c>
      <c r="M3549">
        <v>136</v>
      </c>
      <c r="N3549">
        <v>881</v>
      </c>
      <c r="O3549">
        <v>-3704</v>
      </c>
      <c r="P3549">
        <v>199669</v>
      </c>
      <c r="Q3549">
        <v>185200</v>
      </c>
      <c r="R3549">
        <v>5</v>
      </c>
      <c r="S3549">
        <v>21946131</v>
      </c>
      <c r="U3549" t="str">
        <f>IFERROR(LEFT(spotify_top_songs_audio_features[[#This Row],[artist_names]],SEARCH(",",spotify_top_songs_audio_features[[#This Row],[artist_names]])-1),spotify_top_songs_audio_features[[#This Row],[artist_names]])</f>
        <v>Florida Georgia Line</v>
      </c>
      <c r="V3549" t="str">
        <f>IFERROR(MID(spotify_top_songs_audio_features[[#This Row],[artist_names]],SEARCH(",",spotify_top_songs_audio_features[[#This Row],[artist_names]])+2,99),"")</f>
        <v/>
      </c>
      <c r="W3549" t="str">
        <f>spotify_top_songs_audio_features[[#This Row],[source]]</f>
        <v>BMLG Records</v>
      </c>
      <c r="X3549" s="1">
        <f>spotify_top_songs_audio_features[[#This Row],[streams]]</f>
        <v>21946131</v>
      </c>
      <c r="Y3549" t="str">
        <f>IF(Tabela2[[#This Row],[feat]]="","","Feat")</f>
        <v/>
      </c>
      <c r="Z3549" s="17" t="str">
        <f>CONCATENATE(INT(spotify_top_songs_audio_features[[#This Row],[duration_ms]]/(60*1000)),":",MOD(INT(spotify_top_songs_audio_features[[#This Row],[duration_ms]]/1000),60))</f>
        <v>3:5</v>
      </c>
      <c r="AA35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549" t="str">
        <f>spotify_top_songs_audio_features[[#This Row],[track_name]]</f>
        <v>Simple</v>
      </c>
    </row>
    <row r="3550" spans="1:28" x14ac:dyDescent="0.25">
      <c r="A3550" t="s">
        <v>4347</v>
      </c>
      <c r="B3550" t="s">
        <v>4348</v>
      </c>
      <c r="C3550" t="s">
        <v>4349</v>
      </c>
      <c r="D3550" t="s">
        <v>368</v>
      </c>
      <c r="E3550" t="s">
        <v>97</v>
      </c>
      <c r="F3550" t="s">
        <v>32</v>
      </c>
      <c r="G3550" t="s">
        <v>25</v>
      </c>
      <c r="H3550">
        <v>681</v>
      </c>
      <c r="I3550">
        <v>711</v>
      </c>
      <c r="J3550">
        <v>846</v>
      </c>
      <c r="K3550" t="s">
        <v>4350</v>
      </c>
      <c r="L3550">
        <v>0</v>
      </c>
      <c r="M3550">
        <v>312</v>
      </c>
      <c r="N3550">
        <v>826</v>
      </c>
      <c r="O3550">
        <v>-479</v>
      </c>
      <c r="P3550">
        <v>8989</v>
      </c>
      <c r="Q3550">
        <v>156319</v>
      </c>
      <c r="R3550">
        <v>3</v>
      </c>
      <c r="S3550">
        <v>21928725</v>
      </c>
      <c r="U3550" t="str">
        <f>IFERROR(LEFT(spotify_top_songs_audio_features[[#This Row],[artist_names]],SEARCH(",",spotify_top_songs_audio_features[[#This Row],[artist_names]])-1),spotify_top_songs_audio_features[[#This Row],[artist_names]])</f>
        <v>TINI</v>
      </c>
      <c r="V3550" t="str">
        <f>IFERROR(MID(spotify_top_songs_audio_features[[#This Row],[artist_names]],SEARCH(",",spotify_top_songs_audio_features[[#This Row],[artist_names]])+2,99),"")</f>
        <v>La Joaqui, Steve Aoki</v>
      </c>
      <c r="W3550" t="str">
        <f>spotify_top_songs_audio_features[[#This Row],[source]]</f>
        <v>5020 Records</v>
      </c>
      <c r="X3550" s="1">
        <f>spotify_top_songs_audio_features[[#This Row],[streams]]</f>
        <v>21928725</v>
      </c>
      <c r="Y3550" t="str">
        <f>IF(Tabela2[[#This Row],[feat]]="","","Feat")</f>
        <v>Feat</v>
      </c>
      <c r="Z3550" s="17" t="str">
        <f>CONCATENATE(INT(spotify_top_songs_audio_features[[#This Row],[duration_ms]]/(60*1000)),":",MOD(INT(spotify_top_songs_audio_features[[#This Row],[duration_ms]]/1000),60))</f>
        <v>2:36</v>
      </c>
      <c r="AA35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550" t="str">
        <f>spotify_top_songs_audio_features[[#This Row],[track_name]]</f>
        <v>Muñecas</v>
      </c>
    </row>
    <row r="3551" spans="1:28" x14ac:dyDescent="0.25">
      <c r="A3551" t="s">
        <v>11881</v>
      </c>
      <c r="B3551" t="s">
        <v>11882</v>
      </c>
      <c r="C3551" t="s">
        <v>11883</v>
      </c>
      <c r="D3551" t="s">
        <v>814</v>
      </c>
      <c r="E3551" t="s">
        <v>177</v>
      </c>
      <c r="F3551" t="s">
        <v>24</v>
      </c>
      <c r="G3551" t="s">
        <v>25</v>
      </c>
      <c r="H3551">
        <v>624</v>
      </c>
      <c r="I3551">
        <v>433</v>
      </c>
      <c r="J3551">
        <v>467</v>
      </c>
      <c r="K3551" t="s">
        <v>6304</v>
      </c>
      <c r="L3551">
        <v>294</v>
      </c>
      <c r="M3551">
        <v>113</v>
      </c>
      <c r="N3551">
        <v>589</v>
      </c>
      <c r="O3551">
        <v>-9572</v>
      </c>
      <c r="P3551">
        <v>124979</v>
      </c>
      <c r="Q3551">
        <v>218587</v>
      </c>
      <c r="R3551">
        <v>2</v>
      </c>
      <c r="S3551">
        <v>21928028</v>
      </c>
      <c r="U3551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3551" t="str">
        <f>IFERROR(MID(spotify_top_songs_audio_features[[#This Row],[artist_names]],SEARCH(",",spotify_top_songs_audio_features[[#This Row],[artist_names]])+2,99),"")</f>
        <v>Phoebe Bridgers</v>
      </c>
      <c r="W3551" t="str">
        <f>spotify_top_songs_audio_features[[#This Row],[source]]</f>
        <v>Top Dawg Entertainment/RCA Records</v>
      </c>
      <c r="X3551" s="1">
        <f>spotify_top_songs_audio_features[[#This Row],[streams]]</f>
        <v>21928028</v>
      </c>
      <c r="Y3551" t="str">
        <f>IF(Tabela2[[#This Row],[feat]]="","","Feat")</f>
        <v>Feat</v>
      </c>
      <c r="Z3551" s="17" t="str">
        <f>CONCATENATE(INT(spotify_top_songs_audio_features[[#This Row],[duration_ms]]/(60*1000)),":",MOD(INT(spotify_top_songs_audio_features[[#This Row],[duration_ms]]/1000),60))</f>
        <v>3:38</v>
      </c>
      <c r="AA35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551" t="str">
        <f>spotify_top_songs_audio_features[[#This Row],[track_name]]</f>
        <v>Ghost in the Machine (feat. Phoebe Bridgers)</v>
      </c>
    </row>
    <row r="3552" spans="1:28" x14ac:dyDescent="0.25">
      <c r="A3552" t="s">
        <v>1576</v>
      </c>
      <c r="B3552" t="s">
        <v>1577</v>
      </c>
      <c r="C3552" t="s">
        <v>1578</v>
      </c>
      <c r="D3552" t="s">
        <v>1254</v>
      </c>
      <c r="E3552" t="s">
        <v>31</v>
      </c>
      <c r="F3552" t="s">
        <v>24</v>
      </c>
      <c r="G3552" t="s">
        <v>25</v>
      </c>
      <c r="H3552">
        <v>714</v>
      </c>
      <c r="I3552">
        <v>425</v>
      </c>
      <c r="J3552">
        <v>809</v>
      </c>
      <c r="K3552" t="s">
        <v>1579</v>
      </c>
      <c r="L3552">
        <v>105</v>
      </c>
      <c r="M3552">
        <v>115</v>
      </c>
      <c r="N3552">
        <v>316</v>
      </c>
      <c r="O3552">
        <v>-8064</v>
      </c>
      <c r="P3552">
        <v>99034</v>
      </c>
      <c r="Q3552">
        <v>165477</v>
      </c>
      <c r="R3552">
        <v>4</v>
      </c>
      <c r="S3552">
        <v>21924269</v>
      </c>
      <c r="U3552" t="str">
        <f>IFERROR(LEFT(spotify_top_songs_audio_features[[#This Row],[artist_names]],SEARCH(",",spotify_top_songs_audio_features[[#This Row],[artist_names]])-1),spotify_top_songs_audio_features[[#This Row],[artist_names]])</f>
        <v>Montez</v>
      </c>
      <c r="V3552" t="str">
        <f>IFERROR(MID(spotify_top_songs_audio_features[[#This Row],[artist_names]],SEARCH(",",spotify_top_songs_audio_features[[#This Row],[artist_names]])+2,99),"")</f>
        <v/>
      </c>
      <c r="W3552" t="str">
        <f>spotify_top_songs_audio_features[[#This Row],[source]]</f>
        <v>Vertigo Berlin</v>
      </c>
      <c r="X3552" s="1">
        <f>spotify_top_songs_audio_features[[#This Row],[streams]]</f>
        <v>21924269</v>
      </c>
      <c r="Y3552" t="str">
        <f>IF(Tabela2[[#This Row],[feat]]="","","Feat")</f>
        <v/>
      </c>
      <c r="Z3552" s="17" t="str">
        <f>CONCATENATE(INT(spotify_top_songs_audio_features[[#This Row],[duration_ms]]/(60*1000)),":",MOD(INT(spotify_top_songs_audio_features[[#This Row],[duration_ms]]/1000),60))</f>
        <v>2:45</v>
      </c>
      <c r="AA35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52" t="str">
        <f>spotify_top_songs_audio_features[[#This Row],[track_name]]</f>
        <v>Auf &amp; Ab</v>
      </c>
    </row>
    <row r="3553" spans="1:28" x14ac:dyDescent="0.25">
      <c r="A3553" t="s">
        <v>6455</v>
      </c>
      <c r="B3553" t="s">
        <v>6456</v>
      </c>
      <c r="C3553" t="s">
        <v>6457</v>
      </c>
      <c r="D3553" t="s">
        <v>804</v>
      </c>
      <c r="E3553" t="s">
        <v>177</v>
      </c>
      <c r="F3553" t="s">
        <v>24</v>
      </c>
      <c r="G3553" t="s">
        <v>25</v>
      </c>
      <c r="H3553">
        <v>624</v>
      </c>
      <c r="I3553">
        <v>745</v>
      </c>
      <c r="J3553">
        <v>628</v>
      </c>
      <c r="K3553" t="s">
        <v>850</v>
      </c>
      <c r="L3553">
        <v>0</v>
      </c>
      <c r="M3553">
        <v>257</v>
      </c>
      <c r="N3553">
        <v>493</v>
      </c>
      <c r="O3553">
        <v>-2936</v>
      </c>
      <c r="P3553">
        <v>99971</v>
      </c>
      <c r="Q3553">
        <v>182265</v>
      </c>
      <c r="R3553">
        <v>5</v>
      </c>
      <c r="S3553">
        <v>21901856</v>
      </c>
      <c r="U3553" t="str">
        <f>IFERROR(LEFT(spotify_top_songs_audio_features[[#This Row],[artist_names]],SEARCH(",",spotify_top_songs_audio_features[[#This Row],[artist_names]])-1),spotify_top_songs_audio_features[[#This Row],[artist_names]])</f>
        <v>Seeb</v>
      </c>
      <c r="V3553" t="str">
        <f>IFERROR(MID(spotify_top_songs_audio_features[[#This Row],[artist_names]],SEARCH(",",spotify_top_songs_audio_features[[#This Row],[artist_names]])+2,99),"")</f>
        <v>Dagny</v>
      </c>
      <c r="W3553" t="str">
        <f>spotify_top_songs_audio_features[[#This Row],[source]]</f>
        <v>Universal Music AS</v>
      </c>
      <c r="X3553" s="1">
        <f>spotify_top_songs_audio_features[[#This Row],[streams]]</f>
        <v>21901856</v>
      </c>
      <c r="Y3553" t="str">
        <f>IF(Tabela2[[#This Row],[feat]]="","","Feat")</f>
        <v>Feat</v>
      </c>
      <c r="Z3553" s="17" t="str">
        <f>CONCATENATE(INT(spotify_top_songs_audio_features[[#This Row],[duration_ms]]/(60*1000)),":",MOD(INT(spotify_top_songs_audio_features[[#This Row],[duration_ms]]/1000),60))</f>
        <v>3:2</v>
      </c>
      <c r="AA35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553" t="str">
        <f>spotify_top_songs_audio_features[[#This Row],[track_name]]</f>
        <v>Drink About</v>
      </c>
    </row>
    <row r="3554" spans="1:28" x14ac:dyDescent="0.25">
      <c r="A3554" t="s">
        <v>9438</v>
      </c>
      <c r="B3554" t="s">
        <v>125</v>
      </c>
      <c r="C3554" t="s">
        <v>1279</v>
      </c>
      <c r="D3554" t="s">
        <v>127</v>
      </c>
      <c r="E3554" t="s">
        <v>43</v>
      </c>
      <c r="F3554" t="s">
        <v>24</v>
      </c>
      <c r="G3554" t="s">
        <v>25</v>
      </c>
      <c r="H3554">
        <v>702</v>
      </c>
      <c r="I3554">
        <v>741</v>
      </c>
      <c r="J3554">
        <v>427</v>
      </c>
      <c r="K3554" t="s">
        <v>1280</v>
      </c>
      <c r="L3554">
        <v>0</v>
      </c>
      <c r="M3554">
        <v>337</v>
      </c>
      <c r="N3554">
        <v>646</v>
      </c>
      <c r="O3554">
        <v>-533</v>
      </c>
      <c r="P3554">
        <v>124925</v>
      </c>
      <c r="Q3554">
        <v>187585</v>
      </c>
      <c r="R3554">
        <v>26</v>
      </c>
      <c r="S3554">
        <v>21885259</v>
      </c>
      <c r="U3554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554" t="str">
        <f>IFERROR(MID(spotify_top_songs_audio_features[[#This Row],[artist_names]],SEARCH(",",spotify_top_songs_audio_features[[#This Row],[artist_names]])+2,99),"")</f>
        <v/>
      </c>
      <c r="W3554" t="str">
        <f>spotify_top_songs_audio_features[[#This Row],[source]]</f>
        <v>BIGHIT MUSIC</v>
      </c>
      <c r="X3554" s="1">
        <f>spotify_top_songs_audio_features[[#This Row],[streams]]</f>
        <v>21885259</v>
      </c>
      <c r="Y3554" t="str">
        <f>IF(Tabela2[[#This Row],[feat]]="","","Feat")</f>
        <v/>
      </c>
      <c r="Z3554" s="17" t="str">
        <f>CONCATENATE(INT(spotify_top_songs_audio_features[[#This Row],[duration_ms]]/(60*1000)),":",MOD(INT(spotify_top_songs_audio_features[[#This Row],[duration_ms]]/1000),60))</f>
        <v>3:7</v>
      </c>
      <c r="AA35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554" t="str">
        <f>spotify_top_songs_audio_features[[#This Row],[track_name]]</f>
        <v>Permission to Dance</v>
      </c>
    </row>
    <row r="3555" spans="1:28" x14ac:dyDescent="0.25">
      <c r="A3555" t="s">
        <v>10051</v>
      </c>
      <c r="B3555" t="s">
        <v>2680</v>
      </c>
      <c r="C3555" t="s">
        <v>10052</v>
      </c>
      <c r="D3555" t="s">
        <v>2682</v>
      </c>
      <c r="E3555" t="s">
        <v>58</v>
      </c>
      <c r="F3555" t="s">
        <v>32</v>
      </c>
      <c r="G3555" t="s">
        <v>25</v>
      </c>
      <c r="H3555">
        <v>845</v>
      </c>
      <c r="I3555">
        <v>567</v>
      </c>
      <c r="J3555">
        <v>956</v>
      </c>
      <c r="K3555" t="s">
        <v>886</v>
      </c>
      <c r="L3555">
        <v>142</v>
      </c>
      <c r="M3555">
        <v>811</v>
      </c>
      <c r="N3555">
        <v>793</v>
      </c>
      <c r="O3555">
        <v>-8118</v>
      </c>
      <c r="P3555">
        <v>12502</v>
      </c>
      <c r="Q3555">
        <v>205680</v>
      </c>
      <c r="R3555">
        <v>7</v>
      </c>
      <c r="S3555">
        <v>21874124</v>
      </c>
      <c r="U3555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3555" t="str">
        <f>IFERROR(MID(spotify_top_songs_audio_features[[#This Row],[artist_names]],SEARCH(",",spotify_top_songs_audio_features[[#This Row],[artist_names]])+2,99),"")</f>
        <v/>
      </c>
      <c r="W3555" t="str">
        <f>spotify_top_songs_audio_features[[#This Row],[source]]</f>
        <v>RBMG/Def Jam</v>
      </c>
      <c r="X3555" s="1">
        <f>spotify_top_songs_audio_features[[#This Row],[streams]]</f>
        <v>21874124</v>
      </c>
      <c r="Y3555" t="str">
        <f>IF(Tabela2[[#This Row],[feat]]="","","Feat")</f>
        <v/>
      </c>
      <c r="Z3555" s="17" t="str">
        <f>CONCATENATE(INT(spotify_top_songs_audio_features[[#This Row],[duration_ms]]/(60*1000)),":",MOD(INT(spotify_top_songs_audio_features[[#This Row],[duration_ms]]/1000),60))</f>
        <v>3:25</v>
      </c>
      <c r="AA35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555" t="str">
        <f>spotify_top_songs_audio_features[[#This Row],[track_name]]</f>
        <v>What Do You Mean?</v>
      </c>
    </row>
    <row r="3556" spans="1:28" x14ac:dyDescent="0.25">
      <c r="A3556" t="s">
        <v>16042</v>
      </c>
      <c r="B3556" t="s">
        <v>16043</v>
      </c>
      <c r="C3556" t="s">
        <v>16044</v>
      </c>
      <c r="D3556" t="s">
        <v>8000</v>
      </c>
      <c r="E3556" t="s">
        <v>113</v>
      </c>
      <c r="F3556" t="s">
        <v>32</v>
      </c>
      <c r="G3556" t="s">
        <v>25</v>
      </c>
      <c r="H3556">
        <v>746</v>
      </c>
      <c r="I3556">
        <v>611</v>
      </c>
      <c r="J3556">
        <v>101</v>
      </c>
      <c r="K3556" t="s">
        <v>7379</v>
      </c>
      <c r="L3556">
        <v>922</v>
      </c>
      <c r="M3556">
        <v>133</v>
      </c>
      <c r="N3556">
        <v>411</v>
      </c>
      <c r="O3556">
        <v>-7034</v>
      </c>
      <c r="P3556">
        <v>149967</v>
      </c>
      <c r="Q3556">
        <v>172245</v>
      </c>
      <c r="R3556">
        <v>4</v>
      </c>
      <c r="S3556">
        <v>21839243</v>
      </c>
      <c r="U3556" t="str">
        <f>IFERROR(LEFT(spotify_top_songs_audio_features[[#This Row],[artist_names]],SEARCH(",",spotify_top_songs_audio_features[[#This Row],[artist_names]])-1),spotify_top_songs_audio_features[[#This Row],[artist_names]])</f>
        <v>MAX</v>
      </c>
      <c r="V3556" t="str">
        <f>IFERROR(MID(spotify_top_songs_audio_features[[#This Row],[artist_names]],SEARCH(",",spotify_top_songs_audio_features[[#This Row],[artist_names]])+2,99),"")</f>
        <v>SUGA</v>
      </c>
      <c r="W3556" t="str">
        <f>spotify_top_songs_audio_features[[#This Row],[source]]</f>
        <v>Colour Vision Records/Sony Music Entertainment</v>
      </c>
      <c r="X3556" s="1">
        <f>spotify_top_songs_audio_features[[#This Row],[streams]]</f>
        <v>21839243</v>
      </c>
      <c r="Y3556" t="str">
        <f>IF(Tabela2[[#This Row],[feat]]="","","Feat")</f>
        <v>Feat</v>
      </c>
      <c r="Z3556" s="17" t="str">
        <f>CONCATENATE(INT(spotify_top_songs_audio_features[[#This Row],[duration_ms]]/(60*1000)),":",MOD(INT(spotify_top_songs_audio_features[[#This Row],[duration_ms]]/1000),60))</f>
        <v>2:52</v>
      </c>
      <c r="AA35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56" t="str">
        <f>spotify_top_songs_audio_features[[#This Row],[track_name]]</f>
        <v>Blueberry Eyes (feat. SUGA of BTS)</v>
      </c>
    </row>
    <row r="3557" spans="1:28" x14ac:dyDescent="0.25">
      <c r="A3557" t="s">
        <v>5129</v>
      </c>
      <c r="B3557" t="s">
        <v>405</v>
      </c>
      <c r="C3557" t="s">
        <v>4974</v>
      </c>
      <c r="D3557" t="s">
        <v>407</v>
      </c>
      <c r="E3557" t="s">
        <v>102</v>
      </c>
      <c r="F3557" t="s">
        <v>32</v>
      </c>
      <c r="G3557" t="s">
        <v>25</v>
      </c>
      <c r="H3557">
        <v>836</v>
      </c>
      <c r="I3557">
        <v>624</v>
      </c>
      <c r="J3557">
        <v>184</v>
      </c>
      <c r="K3557" t="s">
        <v>54</v>
      </c>
      <c r="L3557">
        <v>0</v>
      </c>
      <c r="M3557">
        <v>138</v>
      </c>
      <c r="N3557">
        <v>7</v>
      </c>
      <c r="O3557">
        <v>-675</v>
      </c>
      <c r="P3557">
        <v>1030</v>
      </c>
      <c r="Q3557">
        <v>139890</v>
      </c>
      <c r="R3557">
        <v>2</v>
      </c>
      <c r="S3557">
        <v>21834743</v>
      </c>
      <c r="U3557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3557" t="str">
        <f>IFERROR(MID(spotify_top_songs_audio_features[[#This Row],[artist_names]],SEARCH(",",spotify_top_songs_audio_features[[#This Row],[artist_names]])+2,99),"")</f>
        <v/>
      </c>
      <c r="W3557" t="str">
        <f>spotify_top_songs_audio_features[[#This Row],[source]]</f>
        <v>South Coast Music Group/Interscope Records</v>
      </c>
      <c r="X3557" s="1">
        <f>spotify_top_songs_audio_features[[#This Row],[streams]]</f>
        <v>21834743</v>
      </c>
      <c r="Y3557" t="str">
        <f>IF(Tabela2[[#This Row],[feat]]="","","Feat")</f>
        <v/>
      </c>
      <c r="Z3557" s="17" t="str">
        <f>CONCATENATE(INT(spotify_top_songs_audio_features[[#This Row],[duration_ms]]/(60*1000)),":",MOD(INT(spotify_top_songs_audio_features[[#This Row],[duration_ms]]/1000),60))</f>
        <v>2:19</v>
      </c>
      <c r="AA35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557" t="str">
        <f>spotify_top_songs_audio_features[[#This Row],[track_name]]</f>
        <v>FIND MY WAY</v>
      </c>
    </row>
    <row r="3558" spans="1:28" x14ac:dyDescent="0.25">
      <c r="A3558" t="s">
        <v>6847</v>
      </c>
      <c r="B3558" t="s">
        <v>472</v>
      </c>
      <c r="C3558" t="s">
        <v>4848</v>
      </c>
      <c r="D3558" t="s">
        <v>474</v>
      </c>
      <c r="E3558" t="s">
        <v>113</v>
      </c>
      <c r="F3558" t="s">
        <v>32</v>
      </c>
      <c r="G3558" t="s">
        <v>25</v>
      </c>
      <c r="H3558">
        <v>695</v>
      </c>
      <c r="I3558">
        <v>586</v>
      </c>
      <c r="J3558">
        <v>658</v>
      </c>
      <c r="K3558" t="s">
        <v>4604</v>
      </c>
      <c r="L3558">
        <v>317</v>
      </c>
      <c r="M3558">
        <v>113</v>
      </c>
      <c r="N3558">
        <v>112</v>
      </c>
      <c r="O3558">
        <v>-10315</v>
      </c>
      <c r="P3558">
        <v>98035</v>
      </c>
      <c r="Q3558">
        <v>229320</v>
      </c>
      <c r="R3558">
        <v>6</v>
      </c>
      <c r="S3558">
        <v>21831365</v>
      </c>
      <c r="U3558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3558" t="str">
        <f>IFERROR(MID(spotify_top_songs_audio_features[[#This Row],[artist_names]],SEARCH(",",spotify_top_songs_audio_features[[#This Row],[artist_names]])+2,99),"")</f>
        <v/>
      </c>
      <c r="W3558" t="str">
        <f>spotify_top_songs_audio_features[[#This Row],[source]]</f>
        <v>Right Hand Music Group, LLC/RCA Records</v>
      </c>
      <c r="X3558" s="1">
        <f>spotify_top_songs_audio_features[[#This Row],[streams]]</f>
        <v>21831365</v>
      </c>
      <c r="Y3558" t="str">
        <f>IF(Tabela2[[#This Row],[feat]]="","","Feat")</f>
        <v/>
      </c>
      <c r="Z3558" s="17" t="str">
        <f>CONCATENATE(INT(spotify_top_songs_audio_features[[#This Row],[duration_ms]]/(60*1000)),":",MOD(INT(spotify_top_songs_audio_features[[#This Row],[duration_ms]]/1000),60))</f>
        <v>3:49</v>
      </c>
      <c r="AA35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58" t="str">
        <f>spotify_top_songs_audio_features[[#This Row],[track_name]]</f>
        <v>Better</v>
      </c>
    </row>
    <row r="3559" spans="1:28" x14ac:dyDescent="0.25">
      <c r="A3559" t="s">
        <v>2235</v>
      </c>
      <c r="B3559" t="s">
        <v>2236</v>
      </c>
      <c r="C3559" t="s">
        <v>2237</v>
      </c>
      <c r="D3559" t="s">
        <v>2236</v>
      </c>
      <c r="E3559" t="s">
        <v>31</v>
      </c>
      <c r="F3559" t="s">
        <v>32</v>
      </c>
      <c r="G3559" t="s">
        <v>152</v>
      </c>
      <c r="H3559">
        <v>511</v>
      </c>
      <c r="I3559">
        <v>594</v>
      </c>
      <c r="J3559">
        <v>316</v>
      </c>
      <c r="K3559" t="s">
        <v>2238</v>
      </c>
      <c r="L3559">
        <v>177</v>
      </c>
      <c r="M3559">
        <v>249</v>
      </c>
      <c r="N3559">
        <v>143</v>
      </c>
      <c r="O3559">
        <v>-4799</v>
      </c>
      <c r="P3559">
        <v>94473</v>
      </c>
      <c r="Q3559">
        <v>209260</v>
      </c>
      <c r="R3559">
        <v>6</v>
      </c>
      <c r="S3559">
        <v>21810107</v>
      </c>
      <c r="U3559" t="str">
        <f>IFERROR(LEFT(spotify_top_songs_audio_features[[#This Row],[artist_names]],SEARCH(",",spotify_top_songs_audio_features[[#This Row],[artist_names]])-1),spotify_top_songs_audio_features[[#This Row],[artist_names]])</f>
        <v>JVKE</v>
      </c>
      <c r="V3559" t="str">
        <f>IFERROR(MID(spotify_top_songs_audio_features[[#This Row],[artist_names]],SEARCH(",",spotify_top_songs_audio_features[[#This Row],[artist_names]])+2,99),"")</f>
        <v/>
      </c>
      <c r="W3559" t="str">
        <f>spotify_top_songs_audio_features[[#This Row],[source]]</f>
        <v>JVKE</v>
      </c>
      <c r="X3559" s="1">
        <f>spotify_top_songs_audio_features[[#This Row],[streams]]</f>
        <v>21810107</v>
      </c>
      <c r="Y3559" t="str">
        <f>IF(Tabela2[[#This Row],[feat]]="","","Feat")</f>
        <v/>
      </c>
      <c r="Z3559" s="17" t="str">
        <f>CONCATENATE(INT(spotify_top_songs_audio_features[[#This Row],[duration_ms]]/(60*1000)),":",MOD(INT(spotify_top_songs_audio_features[[#This Row],[duration_ms]]/1000),60))</f>
        <v>3:29</v>
      </c>
      <c r="AA35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59" t="str">
        <f>spotify_top_songs_audio_features[[#This Row],[track_name]]</f>
        <v>golden hour</v>
      </c>
    </row>
    <row r="3560" spans="1:28" x14ac:dyDescent="0.25">
      <c r="A3560" t="s">
        <v>13419</v>
      </c>
      <c r="B3560" t="s">
        <v>4779</v>
      </c>
      <c r="C3560" t="s">
        <v>13420</v>
      </c>
      <c r="D3560" t="s">
        <v>377</v>
      </c>
      <c r="E3560" t="s">
        <v>177</v>
      </c>
      <c r="F3560" t="s">
        <v>32</v>
      </c>
      <c r="G3560" t="s">
        <v>25</v>
      </c>
      <c r="H3560">
        <v>65</v>
      </c>
      <c r="I3560">
        <v>792</v>
      </c>
      <c r="J3560">
        <v>393</v>
      </c>
      <c r="K3560" t="s">
        <v>3632</v>
      </c>
      <c r="L3560">
        <v>2.3600000000000001E-3</v>
      </c>
      <c r="M3560">
        <v>92</v>
      </c>
      <c r="N3560">
        <v>872</v>
      </c>
      <c r="O3560">
        <v>-3825</v>
      </c>
      <c r="P3560">
        <v>154027</v>
      </c>
      <c r="Q3560">
        <v>225672</v>
      </c>
      <c r="R3560">
        <v>4</v>
      </c>
      <c r="S3560">
        <v>21794685</v>
      </c>
      <c r="U3560" t="str">
        <f>IFERROR(LEFT(spotify_top_songs_audio_features[[#This Row],[artist_names]],SEARCH(",",spotify_top_songs_audio_features[[#This Row],[artist_names]])-1),spotify_top_songs_audio_features[[#This Row],[artist_names]])</f>
        <v>Matheus Fernandes</v>
      </c>
      <c r="V3560" t="str">
        <f>IFERROR(MID(spotify_top_songs_audio_features[[#This Row],[artist_names]],SEARCH(",",spotify_top_songs_audio_features[[#This Row],[artist_names]])+2,99),"")</f>
        <v>Dilsinho</v>
      </c>
      <c r="W3560" t="str">
        <f>spotify_top_songs_audio_features[[#This Row],[source]]</f>
        <v>Som Livre</v>
      </c>
      <c r="X3560" s="1">
        <f>spotify_top_songs_audio_features[[#This Row],[streams]]</f>
        <v>21794685</v>
      </c>
      <c r="Y3560" t="str">
        <f>IF(Tabela2[[#This Row],[feat]]="","","Feat")</f>
        <v>Feat</v>
      </c>
      <c r="Z3560" s="17" t="str">
        <f>CONCATENATE(INT(spotify_top_songs_audio_features[[#This Row],[duration_ms]]/(60*1000)),":",MOD(INT(spotify_top_songs_audio_features[[#This Row],[duration_ms]]/1000),60))</f>
        <v>3:45</v>
      </c>
      <c r="AA35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560" t="str">
        <f>spotify_top_songs_audio_features[[#This Row],[track_name]]</f>
        <v>Baby Me Atende</v>
      </c>
    </row>
    <row r="3561" spans="1:28" x14ac:dyDescent="0.25">
      <c r="A3561" t="s">
        <v>3239</v>
      </c>
      <c r="B3561" t="s">
        <v>817</v>
      </c>
      <c r="C3561" t="s">
        <v>3240</v>
      </c>
      <c r="D3561" t="s">
        <v>819</v>
      </c>
      <c r="E3561" t="s">
        <v>31</v>
      </c>
      <c r="F3561" t="s">
        <v>24</v>
      </c>
      <c r="G3561" t="s">
        <v>25</v>
      </c>
      <c r="H3561">
        <v>664</v>
      </c>
      <c r="I3561">
        <v>609</v>
      </c>
      <c r="J3561">
        <v>707</v>
      </c>
      <c r="K3561" t="s">
        <v>1641</v>
      </c>
      <c r="L3561">
        <v>0</v>
      </c>
      <c r="M3561">
        <v>926</v>
      </c>
      <c r="N3561">
        <v>194</v>
      </c>
      <c r="O3561">
        <v>-6509</v>
      </c>
      <c r="P3561">
        <v>130041</v>
      </c>
      <c r="Q3561">
        <v>210560</v>
      </c>
      <c r="R3561">
        <v>2</v>
      </c>
      <c r="S3561">
        <v>21792275</v>
      </c>
      <c r="U3561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3561" t="str">
        <f>IFERROR(MID(spotify_top_songs_audio_features[[#This Row],[artist_names]],SEARCH(",",spotify_top_songs_audio_features[[#This Row],[artist_names]])+2,99),"")</f>
        <v/>
      </c>
      <c r="W3561" t="str">
        <f>spotify_top_songs_audio_features[[#This Row],[source]]</f>
        <v>Kemosabe Records/RCA Records</v>
      </c>
      <c r="X3561" s="1">
        <f>spotify_top_songs_audio_features[[#This Row],[streams]]</f>
        <v>21792275</v>
      </c>
      <c r="Y3561" t="str">
        <f>IF(Tabela2[[#This Row],[feat]]="","","Feat")</f>
        <v/>
      </c>
      <c r="Z3561" s="17" t="str">
        <f>CONCATENATE(INT(spotify_top_songs_audio_features[[#This Row],[duration_ms]]/(60*1000)),":",MOD(INT(spotify_top_songs_audio_features[[#This Row],[duration_ms]]/1000),60))</f>
        <v>3:30</v>
      </c>
      <c r="AA35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61" t="str">
        <f>spotify_top_songs_audio_features[[#This Row],[track_name]]</f>
        <v>Need to Know</v>
      </c>
    </row>
    <row r="3562" spans="1:28" x14ac:dyDescent="0.25">
      <c r="A3562" t="s">
        <v>1212</v>
      </c>
      <c r="B3562" t="s">
        <v>1213</v>
      </c>
      <c r="C3562" t="s">
        <v>1214</v>
      </c>
      <c r="D3562" t="s">
        <v>1215</v>
      </c>
      <c r="E3562" t="s">
        <v>113</v>
      </c>
      <c r="F3562" t="s">
        <v>32</v>
      </c>
      <c r="G3562" t="s">
        <v>25</v>
      </c>
      <c r="H3562">
        <v>228</v>
      </c>
      <c r="I3562">
        <v>427</v>
      </c>
      <c r="J3562">
        <v>363</v>
      </c>
      <c r="K3562" t="s">
        <v>1216</v>
      </c>
      <c r="L3562">
        <v>167</v>
      </c>
      <c r="M3562">
        <v>592</v>
      </c>
      <c r="N3562">
        <v>192</v>
      </c>
      <c r="O3562">
        <v>-8739</v>
      </c>
      <c r="P3562">
        <v>180345</v>
      </c>
      <c r="Q3562">
        <v>197333</v>
      </c>
      <c r="R3562">
        <v>3</v>
      </c>
      <c r="S3562">
        <v>21789904</v>
      </c>
      <c r="U3562" t="str">
        <f>IFERROR(LEFT(spotify_top_songs_audio_features[[#This Row],[artist_names]],SEARCH(",",spotify_top_songs_audio_features[[#This Row],[artist_names]])-1),spotify_top_songs_audio_features[[#This Row],[artist_names]])</f>
        <v>Montell Fish</v>
      </c>
      <c r="V3562" t="str">
        <f>IFERROR(MID(spotify_top_songs_audio_features[[#This Row],[artist_names]],SEARCH(",",spotify_top_songs_audio_features[[#This Row],[artist_names]])+2,99),"")</f>
        <v/>
      </c>
      <c r="W3562" t="str">
        <f>spotify_top_songs_audio_features[[#This Row],[source]]</f>
        <v>Lord’s Child, LLC</v>
      </c>
      <c r="X3562" s="1">
        <f>spotify_top_songs_audio_features[[#This Row],[streams]]</f>
        <v>21789904</v>
      </c>
      <c r="Y3562" t="str">
        <f>IF(Tabela2[[#This Row],[feat]]="","","Feat")</f>
        <v/>
      </c>
      <c r="Z3562" s="17" t="str">
        <f>CONCATENATE(INT(spotify_top_songs_audio_features[[#This Row],[duration_ms]]/(60*1000)),":",MOD(INT(spotify_top_songs_audio_features[[#This Row],[duration_ms]]/1000),60))</f>
        <v>3:17</v>
      </c>
      <c r="AA35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62" t="str">
        <f>spotify_top_songs_audio_features[[#This Row],[track_name]]</f>
        <v>Hotel</v>
      </c>
    </row>
    <row r="3563" spans="1:28" x14ac:dyDescent="0.25">
      <c r="A3563" t="s">
        <v>12013</v>
      </c>
      <c r="B3563" t="s">
        <v>12014</v>
      </c>
      <c r="C3563" t="s">
        <v>12015</v>
      </c>
      <c r="D3563" t="s">
        <v>2668</v>
      </c>
      <c r="E3563" t="s">
        <v>113</v>
      </c>
      <c r="F3563" t="s">
        <v>24</v>
      </c>
      <c r="G3563" t="s">
        <v>25</v>
      </c>
      <c r="H3563">
        <v>743</v>
      </c>
      <c r="I3563">
        <v>766</v>
      </c>
      <c r="J3563">
        <v>265</v>
      </c>
      <c r="K3563" t="s">
        <v>1790</v>
      </c>
      <c r="L3563">
        <v>0</v>
      </c>
      <c r="M3563">
        <v>509</v>
      </c>
      <c r="N3563">
        <v>61</v>
      </c>
      <c r="O3563">
        <v>-6375</v>
      </c>
      <c r="P3563">
        <v>12796</v>
      </c>
      <c r="Q3563">
        <v>289133</v>
      </c>
      <c r="R3563">
        <v>3</v>
      </c>
      <c r="S3563">
        <v>21772387</v>
      </c>
      <c r="U3563" t="str">
        <f>IFERROR(LEFT(spotify_top_songs_audio_features[[#This Row],[artist_names]],SEARCH(",",spotify_top_songs_audio_features[[#This Row],[artist_names]])-1),spotify_top_songs_audio_features[[#This Row],[artist_names]])</f>
        <v>Black Eyed Peas</v>
      </c>
      <c r="V3563" t="str">
        <f>IFERROR(MID(spotify_top_songs_audio_features[[#This Row],[artist_names]],SEARCH(",",spotify_top_songs_audio_features[[#This Row],[artist_names]])+2,99),"")</f>
        <v/>
      </c>
      <c r="W3563" t="str">
        <f>spotify_top_songs_audio_features[[#This Row],[source]]</f>
        <v>Interscope</v>
      </c>
      <c r="X3563" s="1">
        <f>spotify_top_songs_audio_features[[#This Row],[streams]]</f>
        <v>21772387</v>
      </c>
      <c r="Y3563" t="str">
        <f>IF(Tabela2[[#This Row],[feat]]="","","Feat")</f>
        <v/>
      </c>
      <c r="Z3563" s="17" t="str">
        <f>CONCATENATE(INT(spotify_top_songs_audio_features[[#This Row],[duration_ms]]/(60*1000)),":",MOD(INT(spotify_top_songs_audio_features[[#This Row],[duration_ms]]/1000),60))</f>
        <v>4:49</v>
      </c>
      <c r="AA35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63" t="str">
        <f>spotify_top_songs_audio_features[[#This Row],[track_name]]</f>
        <v>I Gotta Feeling</v>
      </c>
    </row>
    <row r="3564" spans="1:28" x14ac:dyDescent="0.25">
      <c r="A3564" t="s">
        <v>16965</v>
      </c>
      <c r="B3564" t="s">
        <v>5497</v>
      </c>
      <c r="C3564" t="s">
        <v>16966</v>
      </c>
      <c r="D3564" t="s">
        <v>240</v>
      </c>
      <c r="E3564" t="s">
        <v>97</v>
      </c>
      <c r="F3564" t="s">
        <v>32</v>
      </c>
      <c r="G3564" t="s">
        <v>25</v>
      </c>
      <c r="H3564">
        <v>783</v>
      </c>
      <c r="I3564">
        <v>692</v>
      </c>
      <c r="J3564">
        <v>329</v>
      </c>
      <c r="K3564" t="s">
        <v>16967</v>
      </c>
      <c r="L3564">
        <v>0</v>
      </c>
      <c r="M3564">
        <v>12</v>
      </c>
      <c r="N3564">
        <v>26</v>
      </c>
      <c r="O3564">
        <v>-6156</v>
      </c>
      <c r="P3564">
        <v>100082</v>
      </c>
      <c r="Q3564">
        <v>159152</v>
      </c>
      <c r="R3564">
        <v>4</v>
      </c>
      <c r="S3564">
        <v>21755896</v>
      </c>
      <c r="U3564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3564" t="str">
        <f>IFERROR(MID(spotify_top_songs_audio_features[[#This Row],[artist_names]],SEARCH(",",spotify_top_songs_audio_features[[#This Row],[artist_names]])+2,99),"")</f>
        <v/>
      </c>
      <c r="W3564" t="str">
        <f>spotify_top_songs_audio_features[[#This Row],[source]]</f>
        <v>Bra Musik</v>
      </c>
      <c r="X3564" s="1">
        <f>spotify_top_songs_audio_features[[#This Row],[streams]]</f>
        <v>21755896</v>
      </c>
      <c r="Y3564" t="str">
        <f>IF(Tabela2[[#This Row],[feat]]="","","Feat")</f>
        <v/>
      </c>
      <c r="Z3564" s="17" t="str">
        <f>CONCATENATE(INT(spotify_top_songs_audio_features[[#This Row],[duration_ms]]/(60*1000)),":",MOD(INT(spotify_top_songs_audio_features[[#This Row],[duration_ms]]/1000),60))</f>
        <v>2:39</v>
      </c>
      <c r="AA35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564" t="str">
        <f>spotify_top_songs_audio_features[[#This Row],[track_name]]</f>
        <v>Benzema</v>
      </c>
    </row>
    <row r="3565" spans="1:28" x14ac:dyDescent="0.25">
      <c r="A3565" t="s">
        <v>11112</v>
      </c>
      <c r="B3565" t="s">
        <v>624</v>
      </c>
      <c r="C3565" t="s">
        <v>11113</v>
      </c>
      <c r="D3565" t="s">
        <v>141</v>
      </c>
      <c r="E3565" t="s">
        <v>97</v>
      </c>
      <c r="F3565" t="s">
        <v>32</v>
      </c>
      <c r="G3565" t="s">
        <v>25</v>
      </c>
      <c r="H3565">
        <v>631</v>
      </c>
      <c r="I3565">
        <v>665</v>
      </c>
      <c r="J3565">
        <v>229</v>
      </c>
      <c r="K3565" t="s">
        <v>6643</v>
      </c>
      <c r="L3565">
        <v>1.7E-5</v>
      </c>
      <c r="M3565">
        <v>152</v>
      </c>
      <c r="N3565">
        <v>634</v>
      </c>
      <c r="O3565">
        <v>-7589</v>
      </c>
      <c r="P3565">
        <v>80353</v>
      </c>
      <c r="Q3565">
        <v>157967</v>
      </c>
      <c r="R3565">
        <v>3</v>
      </c>
      <c r="S3565">
        <v>21733626</v>
      </c>
      <c r="U3565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565" t="str">
        <f>IFERROR(MID(spotify_top_songs_audio_features[[#This Row],[artist_names]],SEARCH(",",spotify_top_songs_audio_features[[#This Row],[artist_names]])+2,99),"")</f>
        <v/>
      </c>
      <c r="W3565" t="str">
        <f>spotify_top_songs_audio_features[[#This Row],[source]]</f>
        <v>Rimas Entertainment LLC</v>
      </c>
      <c r="X3565" s="1">
        <f>spotify_top_songs_audio_features[[#This Row],[streams]]</f>
        <v>21733626</v>
      </c>
      <c r="Y3565" t="str">
        <f>IF(Tabela2[[#This Row],[feat]]="","","Feat")</f>
        <v/>
      </c>
      <c r="Z3565" s="17" t="str">
        <f>CONCATENATE(INT(spotify_top_songs_audio_features[[#This Row],[duration_ms]]/(60*1000)),":",MOD(INT(spotify_top_songs_audio_features[[#This Row],[duration_ms]]/1000),60))</f>
        <v>2:37</v>
      </c>
      <c r="AA35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565" t="str">
        <f>spotify_top_songs_audio_features[[#This Row],[track_name]]</f>
        <v>&lt;3</v>
      </c>
    </row>
    <row r="3566" spans="1:28" x14ac:dyDescent="0.25">
      <c r="A3566" t="s">
        <v>10965</v>
      </c>
      <c r="B3566" t="s">
        <v>10966</v>
      </c>
      <c r="C3566" t="s">
        <v>10967</v>
      </c>
      <c r="D3566" t="s">
        <v>48</v>
      </c>
      <c r="E3566" t="s">
        <v>23</v>
      </c>
      <c r="F3566" t="s">
        <v>24</v>
      </c>
      <c r="G3566" t="s">
        <v>25</v>
      </c>
      <c r="H3566">
        <v>807</v>
      </c>
      <c r="I3566">
        <v>593</v>
      </c>
      <c r="J3566">
        <v>104</v>
      </c>
      <c r="K3566" t="s">
        <v>598</v>
      </c>
      <c r="L3566">
        <v>83</v>
      </c>
      <c r="M3566">
        <v>137</v>
      </c>
      <c r="N3566">
        <v>323</v>
      </c>
      <c r="O3566">
        <v>-7304</v>
      </c>
      <c r="P3566">
        <v>110001</v>
      </c>
      <c r="Q3566">
        <v>235689</v>
      </c>
      <c r="R3566">
        <v>2</v>
      </c>
      <c r="S3566">
        <v>21719584</v>
      </c>
      <c r="U3566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3566" t="str">
        <f>IFERROR(MID(spotify_top_songs_audio_features[[#This Row],[artist_names]],SEARCH(",",spotify_top_songs_audio_features[[#This Row],[artist_names]])+2,99),"")</f>
        <v>Drake</v>
      </c>
      <c r="W3566" t="str">
        <f>spotify_top_songs_audio_features[[#This Row],[source]]</f>
        <v>Republic Records</v>
      </c>
      <c r="X3566" s="1">
        <f>spotify_top_songs_audio_features[[#This Row],[streams]]</f>
        <v>21719584</v>
      </c>
      <c r="Y3566" t="str">
        <f>IF(Tabela2[[#This Row],[feat]]="","","Feat")</f>
        <v>Feat</v>
      </c>
      <c r="Z3566" s="17" t="str">
        <f>CONCATENATE(INT(spotify_top_songs_audio_features[[#This Row],[duration_ms]]/(60*1000)),":",MOD(INT(spotify_top_songs_audio_features[[#This Row],[duration_ms]]/1000),60))</f>
        <v>3:55</v>
      </c>
      <c r="AA35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566" t="str">
        <f>spotify_top_songs_audio_features[[#This Row],[track_name]]</f>
        <v>Needle (feat. Drake)</v>
      </c>
    </row>
    <row r="3567" spans="1:28" x14ac:dyDescent="0.25">
      <c r="A3567" t="s">
        <v>1990</v>
      </c>
      <c r="B3567" t="s">
        <v>1991</v>
      </c>
      <c r="C3567" t="s">
        <v>1992</v>
      </c>
      <c r="D3567" t="s">
        <v>1993</v>
      </c>
      <c r="E3567" t="s">
        <v>113</v>
      </c>
      <c r="F3567" t="s">
        <v>24</v>
      </c>
      <c r="G3567" t="s">
        <v>25</v>
      </c>
      <c r="H3567">
        <v>515</v>
      </c>
      <c r="I3567">
        <v>475</v>
      </c>
      <c r="J3567">
        <v>351</v>
      </c>
      <c r="K3567" t="s">
        <v>1994</v>
      </c>
      <c r="L3567">
        <v>0</v>
      </c>
      <c r="M3567">
        <v>164</v>
      </c>
      <c r="N3567">
        <v>674</v>
      </c>
      <c r="O3567">
        <v>-9661</v>
      </c>
      <c r="P3567">
        <v>81835</v>
      </c>
      <c r="Q3567">
        <v>182348</v>
      </c>
      <c r="R3567">
        <v>2</v>
      </c>
      <c r="S3567">
        <v>21719218</v>
      </c>
      <c r="U3567" t="str">
        <f>IFERROR(LEFT(spotify_top_songs_audio_features[[#This Row],[artist_names]],SEARCH(",",spotify_top_songs_audio_features[[#This Row],[artist_names]])-1),spotify_top_songs_audio_features[[#This Row],[artist_names]])</f>
        <v>Jaani</v>
      </c>
      <c r="V3567" t="str">
        <f>IFERROR(MID(spotify_top_songs_audio_features[[#This Row],[artist_names]],SEARCH(",",spotify_top_songs_audio_features[[#This Row],[artist_names]])+2,99),"")</f>
        <v>B Praak</v>
      </c>
      <c r="W3567" t="str">
        <f>spotify_top_songs_audio_features[[#This Row],[source]]</f>
        <v>T-Series</v>
      </c>
      <c r="X3567" s="1">
        <f>spotify_top_songs_audio_features[[#This Row],[streams]]</f>
        <v>21719218</v>
      </c>
      <c r="Y3567" t="str">
        <f>IF(Tabela2[[#This Row],[feat]]="","","Feat")</f>
        <v>Feat</v>
      </c>
      <c r="Z3567" s="17" t="str">
        <f>CONCATENATE(INT(spotify_top_songs_audio_features[[#This Row],[duration_ms]]/(60*1000)),":",MOD(INT(spotify_top_songs_audio_features[[#This Row],[duration_ms]]/1000),60))</f>
        <v>3:2</v>
      </c>
      <c r="AA35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67" t="str">
        <f>spotify_top_songs_audio_features[[#This Row],[track_name]]</f>
        <v>Saari Duniya Jalaa Denge</v>
      </c>
    </row>
    <row r="3568" spans="1:28" x14ac:dyDescent="0.25">
      <c r="A3568" t="s">
        <v>15798</v>
      </c>
      <c r="B3568" t="s">
        <v>15799</v>
      </c>
      <c r="C3568" t="s">
        <v>11516</v>
      </c>
      <c r="D3568" t="s">
        <v>5775</v>
      </c>
      <c r="E3568" t="s">
        <v>31</v>
      </c>
      <c r="F3568" t="s">
        <v>32</v>
      </c>
      <c r="G3568" t="s">
        <v>25</v>
      </c>
      <c r="H3568">
        <v>66</v>
      </c>
      <c r="I3568">
        <v>787</v>
      </c>
      <c r="J3568">
        <v>32</v>
      </c>
      <c r="K3568" t="s">
        <v>9591</v>
      </c>
      <c r="L3568">
        <v>0</v>
      </c>
      <c r="M3568">
        <v>323</v>
      </c>
      <c r="N3568">
        <v>199</v>
      </c>
      <c r="O3568">
        <v>-4592</v>
      </c>
      <c r="P3568">
        <v>142018</v>
      </c>
      <c r="Q3568">
        <v>217088</v>
      </c>
      <c r="R3568">
        <v>3</v>
      </c>
      <c r="S3568">
        <v>21686563</v>
      </c>
      <c r="U3568" t="str">
        <f>IFERROR(LEFT(spotify_top_songs_audio_features[[#This Row],[artist_names]],SEARCH(",",spotify_top_songs_audio_features[[#This Row],[artist_names]])-1),spotify_top_songs_audio_features[[#This Row],[artist_names]])</f>
        <v>K/DA</v>
      </c>
      <c r="V3568" t="str">
        <f>IFERROR(MID(spotify_top_songs_audio_features[[#This Row],[artist_names]],SEARCH(",",spotify_top_songs_audio_features[[#This Row],[artist_names]])+2,99),"")</f>
        <v>Madison Beer, (G)I-DLE, Lexie Liu, Jaira Burns, Seraphine, League of Legends</v>
      </c>
      <c r="W3568" t="str">
        <f>spotify_top_songs_audio_features[[#This Row],[source]]</f>
        <v>Riot Games</v>
      </c>
      <c r="X3568" s="1">
        <f>spotify_top_songs_audio_features[[#This Row],[streams]]</f>
        <v>21686563</v>
      </c>
      <c r="Y3568" t="str">
        <f>IF(Tabela2[[#This Row],[feat]]="","","Feat")</f>
        <v>Feat</v>
      </c>
      <c r="Z3568" s="17" t="str">
        <f>CONCATENATE(INT(spotify_top_songs_audio_features[[#This Row],[duration_ms]]/(60*1000)),":",MOD(INT(spotify_top_songs_audio_features[[#This Row],[duration_ms]]/1000),60))</f>
        <v>3:37</v>
      </c>
      <c r="AA35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68" t="str">
        <f>spotify_top_songs_audio_features[[#This Row],[track_name]]</f>
        <v>MORE</v>
      </c>
    </row>
    <row r="3569" spans="1:28" x14ac:dyDescent="0.25">
      <c r="A3569" t="s">
        <v>5888</v>
      </c>
      <c r="B3569" t="s">
        <v>624</v>
      </c>
      <c r="C3569" t="s">
        <v>5889</v>
      </c>
      <c r="D3569" t="s">
        <v>141</v>
      </c>
      <c r="E3569" t="s">
        <v>31</v>
      </c>
      <c r="F3569" t="s">
        <v>24</v>
      </c>
      <c r="G3569" t="s">
        <v>25</v>
      </c>
      <c r="H3569">
        <v>763</v>
      </c>
      <c r="I3569">
        <v>597</v>
      </c>
      <c r="J3569">
        <v>416</v>
      </c>
      <c r="K3569" t="s">
        <v>3207</v>
      </c>
      <c r="L3569">
        <v>1.83E-3</v>
      </c>
      <c r="M3569">
        <v>111</v>
      </c>
      <c r="N3569">
        <v>194</v>
      </c>
      <c r="O3569">
        <v>-5054</v>
      </c>
      <c r="P3569">
        <v>126054</v>
      </c>
      <c r="Q3569">
        <v>139576</v>
      </c>
      <c r="R3569">
        <v>2</v>
      </c>
      <c r="S3569">
        <v>21673177</v>
      </c>
      <c r="U3569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569" t="str">
        <f>IFERROR(MID(spotify_top_songs_audio_features[[#This Row],[artist_names]],SEARCH(",",spotify_top_songs_audio_features[[#This Row],[artist_names]])+2,99),"")</f>
        <v/>
      </c>
      <c r="W3569" t="str">
        <f>spotify_top_songs_audio_features[[#This Row],[source]]</f>
        <v>Rimas Entertainment LLC</v>
      </c>
      <c r="X3569" s="1">
        <f>spotify_top_songs_audio_features[[#This Row],[streams]]</f>
        <v>21673177</v>
      </c>
      <c r="Y3569" t="str">
        <f>IF(Tabela2[[#This Row],[feat]]="","","Feat")</f>
        <v/>
      </c>
      <c r="Z3569" s="17" t="str">
        <f>CONCATENATE(INT(spotify_top_songs_audio_features[[#This Row],[duration_ms]]/(60*1000)),":",MOD(INT(spotify_top_songs_audio_features[[#This Row],[duration_ms]]/1000),60))</f>
        <v>2:19</v>
      </c>
      <c r="AA35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69" t="str">
        <f>spotify_top_songs_audio_features[[#This Row],[track_name]]</f>
        <v>TE DESEO LO MEJOR</v>
      </c>
    </row>
    <row r="3570" spans="1:28" x14ac:dyDescent="0.25">
      <c r="A3570" t="s">
        <v>5920</v>
      </c>
      <c r="B3570" t="s">
        <v>5921</v>
      </c>
      <c r="C3570" t="s">
        <v>5922</v>
      </c>
      <c r="D3570" t="s">
        <v>2659</v>
      </c>
      <c r="E3570" t="s">
        <v>43</v>
      </c>
      <c r="F3570" t="s">
        <v>32</v>
      </c>
      <c r="G3570" t="s">
        <v>25</v>
      </c>
      <c r="H3570">
        <v>894</v>
      </c>
      <c r="I3570">
        <v>416</v>
      </c>
      <c r="J3570">
        <v>538</v>
      </c>
      <c r="K3570" t="s">
        <v>5923</v>
      </c>
      <c r="L3570">
        <v>0</v>
      </c>
      <c r="M3570">
        <v>146</v>
      </c>
      <c r="N3570">
        <v>463</v>
      </c>
      <c r="O3570">
        <v>-6823</v>
      </c>
      <c r="P3570">
        <v>11696</v>
      </c>
      <c r="Q3570">
        <v>116560</v>
      </c>
      <c r="R3570">
        <v>2</v>
      </c>
      <c r="S3570">
        <v>21649983</v>
      </c>
      <c r="U3570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570" t="str">
        <f>IFERROR(MID(spotify_top_songs_audio_features[[#This Row],[artist_names]],SEARCH(",",spotify_top_songs_audio_features[[#This Row],[artist_names]])+2,99),"")</f>
        <v>Ty Dolla $ign, Ant Clemons</v>
      </c>
      <c r="W3570" t="str">
        <f>spotify_top_songs_audio_features[[#This Row],[source]]</f>
        <v>Getting Out Our Dreams II / Def Jam Recordings</v>
      </c>
      <c r="X3570" s="1">
        <f>spotify_top_songs_audio_features[[#This Row],[streams]]</f>
        <v>21649983</v>
      </c>
      <c r="Y3570" t="str">
        <f>IF(Tabela2[[#This Row],[feat]]="","","Feat")</f>
        <v>Feat</v>
      </c>
      <c r="Z3570" s="17" t="str">
        <f>CONCATENATE(INT(spotify_top_songs_audio_features[[#This Row],[duration_ms]]/(60*1000)),":",MOD(INT(spotify_top_songs_audio_features[[#This Row],[duration_ms]]/1000),60))</f>
        <v>1:56</v>
      </c>
      <c r="AA35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570" t="str">
        <f>spotify_top_songs_audio_features[[#This Row],[track_name]]</f>
        <v>Everything We Need</v>
      </c>
    </row>
    <row r="3571" spans="1:28" x14ac:dyDescent="0.25">
      <c r="A3571" t="s">
        <v>11307</v>
      </c>
      <c r="B3571" t="s">
        <v>1611</v>
      </c>
      <c r="C3571" t="s">
        <v>11308</v>
      </c>
      <c r="D3571" t="s">
        <v>1612</v>
      </c>
      <c r="E3571" t="s">
        <v>142</v>
      </c>
      <c r="F3571" t="s">
        <v>24</v>
      </c>
      <c r="G3571" t="s">
        <v>25</v>
      </c>
      <c r="H3571">
        <v>812</v>
      </c>
      <c r="I3571">
        <v>519</v>
      </c>
      <c r="J3571">
        <v>385</v>
      </c>
      <c r="K3571" t="s">
        <v>2879</v>
      </c>
      <c r="L3571">
        <v>0</v>
      </c>
      <c r="M3571">
        <v>13</v>
      </c>
      <c r="N3571">
        <v>554</v>
      </c>
      <c r="O3571">
        <v>-4823</v>
      </c>
      <c r="P3571">
        <v>104954</v>
      </c>
      <c r="Q3571">
        <v>165714</v>
      </c>
      <c r="R3571">
        <v>3</v>
      </c>
      <c r="S3571">
        <v>21634448</v>
      </c>
      <c r="U3571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3571" t="str">
        <f>IFERROR(MID(spotify_top_songs_audio_features[[#This Row],[artist_names]],SEARCH(",",spotify_top_songs_audio_features[[#This Row],[artist_names]])+2,99),"")</f>
        <v/>
      </c>
      <c r="W3571" t="str">
        <f>spotify_top_songs_audio_features[[#This Row],[source]]</f>
        <v>iamcosmic</v>
      </c>
      <c r="X3571" s="1">
        <f>spotify_top_songs_audio_features[[#This Row],[streams]]</f>
        <v>21634448</v>
      </c>
      <c r="Y3571" t="str">
        <f>IF(Tabela2[[#This Row],[feat]]="","","Feat")</f>
        <v/>
      </c>
      <c r="Z3571" s="17" t="str">
        <f>CONCATENATE(INT(spotify_top_songs_audio_features[[#This Row],[duration_ms]]/(60*1000)),":",MOD(INT(spotify_top_songs_audio_features[[#This Row],[duration_ms]]/1000),60))</f>
        <v>2:45</v>
      </c>
      <c r="AA35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571" t="str">
        <f>spotify_top_songs_audio_features[[#This Row],[track_name]]</f>
        <v>I.F.L.Y.</v>
      </c>
    </row>
    <row r="3572" spans="1:28" x14ac:dyDescent="0.25">
      <c r="A3572" t="s">
        <v>8635</v>
      </c>
      <c r="B3572" t="s">
        <v>439</v>
      </c>
      <c r="C3572" t="s">
        <v>8636</v>
      </c>
      <c r="D3572" t="s">
        <v>976</v>
      </c>
      <c r="E3572" t="s">
        <v>113</v>
      </c>
      <c r="F3572" t="s">
        <v>24</v>
      </c>
      <c r="G3572" t="s">
        <v>25</v>
      </c>
      <c r="H3572">
        <v>483</v>
      </c>
      <c r="I3572">
        <v>768</v>
      </c>
      <c r="J3572">
        <v>344</v>
      </c>
      <c r="K3572" t="s">
        <v>8637</v>
      </c>
      <c r="L3572">
        <v>0</v>
      </c>
      <c r="M3572">
        <v>109</v>
      </c>
      <c r="N3572">
        <v>332</v>
      </c>
      <c r="O3572">
        <v>-4911</v>
      </c>
      <c r="P3572">
        <v>166061</v>
      </c>
      <c r="Q3572">
        <v>165175</v>
      </c>
      <c r="R3572">
        <v>2</v>
      </c>
      <c r="S3572">
        <v>21625260</v>
      </c>
      <c r="U357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572" t="str">
        <f>IFERROR(MID(spotify_top_songs_audio_features[[#This Row],[artist_names]],SEARCH(",",spotify_top_songs_audio_features[[#This Row],[artist_names]])+2,99),"")</f>
        <v/>
      </c>
      <c r="W3572" t="str">
        <f>spotify_top_songs_audio_features[[#This Row],[source]]</f>
        <v>Mercury Records/Republic Records</v>
      </c>
      <c r="X3572" s="1">
        <f>spotify_top_songs_audio_features[[#This Row],[streams]]</f>
        <v>21625260</v>
      </c>
      <c r="Y3572" t="str">
        <f>IF(Tabela2[[#This Row],[feat]]="","","Feat")</f>
        <v/>
      </c>
      <c r="Z3572" s="17" t="str">
        <f>CONCATENATE(INT(spotify_top_songs_audio_features[[#This Row],[duration_ms]]/(60*1000)),":",MOD(INT(spotify_top_songs_audio_features[[#This Row],[duration_ms]]/1000),60))</f>
        <v>2:45</v>
      </c>
      <c r="AA35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72" t="str">
        <f>spotify_top_songs_audio_features[[#This Row],[track_name]]</f>
        <v>Enough Is Enough</v>
      </c>
    </row>
    <row r="3573" spans="1:28" x14ac:dyDescent="0.25">
      <c r="A3573" t="s">
        <v>10982</v>
      </c>
      <c r="B3573" t="s">
        <v>125</v>
      </c>
      <c r="C3573" t="s">
        <v>10983</v>
      </c>
      <c r="D3573" t="s">
        <v>127</v>
      </c>
      <c r="E3573" t="s">
        <v>113</v>
      </c>
      <c r="F3573" t="s">
        <v>24</v>
      </c>
      <c r="G3573" t="s">
        <v>25</v>
      </c>
      <c r="H3573">
        <v>665</v>
      </c>
      <c r="I3573">
        <v>848</v>
      </c>
      <c r="J3573">
        <v>708</v>
      </c>
      <c r="K3573" t="s">
        <v>10984</v>
      </c>
      <c r="L3573">
        <v>0</v>
      </c>
      <c r="M3573">
        <v>2</v>
      </c>
      <c r="N3573">
        <v>687</v>
      </c>
      <c r="O3573">
        <v>-3619</v>
      </c>
      <c r="P3573">
        <v>119986</v>
      </c>
      <c r="Q3573">
        <v>178156</v>
      </c>
      <c r="R3573">
        <v>2</v>
      </c>
      <c r="S3573">
        <v>21617116</v>
      </c>
      <c r="U3573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573" t="str">
        <f>IFERROR(MID(spotify_top_songs_audio_features[[#This Row],[artist_names]],SEARCH(",",spotify_top_songs_audio_features[[#This Row],[artist_names]])+2,99),"")</f>
        <v/>
      </c>
      <c r="W3573" t="str">
        <f>spotify_top_songs_audio_features[[#This Row],[source]]</f>
        <v>BIGHIT MUSIC</v>
      </c>
      <c r="X3573" s="1">
        <f>spotify_top_songs_audio_features[[#This Row],[streams]]</f>
        <v>21617116</v>
      </c>
      <c r="Y3573" t="str">
        <f>IF(Tabela2[[#This Row],[feat]]="","","Feat")</f>
        <v/>
      </c>
      <c r="Z3573" s="17" t="str">
        <f>CONCATENATE(INT(spotify_top_songs_audio_features[[#This Row],[duration_ms]]/(60*1000)),":",MOD(INT(spotify_top_songs_audio_features[[#This Row],[duration_ms]]/1000),60))</f>
        <v>2:58</v>
      </c>
      <c r="AA35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73" t="str">
        <f>spotify_top_songs_audio_features[[#This Row],[track_name]]</f>
        <v>The Planet</v>
      </c>
    </row>
    <row r="3574" spans="1:28" x14ac:dyDescent="0.25">
      <c r="A3574" t="s">
        <v>9967</v>
      </c>
      <c r="B3574" t="s">
        <v>125</v>
      </c>
      <c r="C3574" t="s">
        <v>1109</v>
      </c>
      <c r="D3574" t="s">
        <v>127</v>
      </c>
      <c r="E3574" t="s">
        <v>177</v>
      </c>
      <c r="F3574" t="s">
        <v>24</v>
      </c>
      <c r="G3574" t="s">
        <v>25</v>
      </c>
      <c r="H3574">
        <v>582</v>
      </c>
      <c r="I3574">
        <v>693</v>
      </c>
      <c r="J3574">
        <v>465</v>
      </c>
      <c r="K3574" t="s">
        <v>429</v>
      </c>
      <c r="L3574">
        <v>0</v>
      </c>
      <c r="M3574">
        <v>13</v>
      </c>
      <c r="N3574">
        <v>341</v>
      </c>
      <c r="O3574">
        <v>-5048</v>
      </c>
      <c r="P3574">
        <v>125904</v>
      </c>
      <c r="Q3574">
        <v>204800</v>
      </c>
      <c r="R3574">
        <v>2</v>
      </c>
      <c r="S3574">
        <v>21601615</v>
      </c>
      <c r="U3574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574" t="str">
        <f>IFERROR(MID(spotify_top_songs_audio_features[[#This Row],[artist_names]],SEARCH(",",spotify_top_songs_audio_features[[#This Row],[artist_names]])+2,99),"")</f>
        <v/>
      </c>
      <c r="W3574" t="str">
        <f>spotify_top_songs_audio_features[[#This Row],[source]]</f>
        <v>BIGHIT MUSIC</v>
      </c>
      <c r="X3574" s="1">
        <f>spotify_top_songs_audio_features[[#This Row],[streams]]</f>
        <v>21601615</v>
      </c>
      <c r="Y3574" t="str">
        <f>IF(Tabela2[[#This Row],[feat]]="","","Feat")</f>
        <v/>
      </c>
      <c r="Z3574" s="17" t="str">
        <f>CONCATENATE(INT(spotify_top_songs_audio_features[[#This Row],[duration_ms]]/(60*1000)),":",MOD(INT(spotify_top_songs_audio_features[[#This Row],[duration_ms]]/1000),60))</f>
        <v>3:24</v>
      </c>
      <c r="AA35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574" t="str">
        <f>spotify_top_songs_audio_features[[#This Row],[track_name]]</f>
        <v>Stay</v>
      </c>
    </row>
    <row r="3575" spans="1:28" x14ac:dyDescent="0.25">
      <c r="A3575" t="s">
        <v>2543</v>
      </c>
      <c r="B3575" t="s">
        <v>1511</v>
      </c>
      <c r="C3575" t="s">
        <v>2544</v>
      </c>
      <c r="D3575" t="s">
        <v>254</v>
      </c>
      <c r="E3575" t="s">
        <v>142</v>
      </c>
      <c r="F3575" t="s">
        <v>24</v>
      </c>
      <c r="G3575" t="s">
        <v>25</v>
      </c>
      <c r="H3575">
        <v>542</v>
      </c>
      <c r="I3575">
        <v>37</v>
      </c>
      <c r="J3575">
        <v>257</v>
      </c>
      <c r="K3575" t="s">
        <v>2545</v>
      </c>
      <c r="L3575">
        <v>4.84E-4</v>
      </c>
      <c r="M3575">
        <v>108</v>
      </c>
      <c r="N3575">
        <v>289</v>
      </c>
      <c r="O3575">
        <v>-7779</v>
      </c>
      <c r="P3575">
        <v>84796</v>
      </c>
      <c r="Q3575">
        <v>219653</v>
      </c>
      <c r="R3575">
        <v>6</v>
      </c>
      <c r="S3575">
        <v>21579404</v>
      </c>
      <c r="U3575" t="str">
        <f>IFERROR(LEFT(spotify_top_songs_audio_features[[#This Row],[artist_names]],SEARCH(",",spotify_top_songs_audio_features[[#This Row],[artist_names]])-1),spotify_top_songs_audio_features[[#This Row],[artist_names]])</f>
        <v>Meghan Trainor</v>
      </c>
      <c r="V3575" t="str">
        <f>IFERROR(MID(spotify_top_songs_audio_features[[#This Row],[artist_names]],SEARCH(",",spotify_top_songs_audio_features[[#This Row],[artist_names]])+2,99),"")</f>
        <v/>
      </c>
      <c r="W3575" t="str">
        <f>spotify_top_songs_audio_features[[#This Row],[source]]</f>
        <v>Epic</v>
      </c>
      <c r="X3575" s="1">
        <f>spotify_top_songs_audio_features[[#This Row],[streams]]</f>
        <v>21579404</v>
      </c>
      <c r="Y3575" t="str">
        <f>IF(Tabela2[[#This Row],[feat]]="","","Feat")</f>
        <v/>
      </c>
      <c r="Z3575" s="17" t="str">
        <f>CONCATENATE(INT(spotify_top_songs_audio_features[[#This Row],[duration_ms]]/(60*1000)),":",MOD(INT(spotify_top_songs_audio_features[[#This Row],[duration_ms]]/1000),60))</f>
        <v>3:39</v>
      </c>
      <c r="AA35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575" t="str">
        <f>spotify_top_songs_audio_features[[#This Row],[track_name]]</f>
        <v>I'll Be Home</v>
      </c>
    </row>
    <row r="3576" spans="1:28" x14ac:dyDescent="0.25">
      <c r="A3576" t="s">
        <v>9321</v>
      </c>
      <c r="B3576" t="s">
        <v>1619</v>
      </c>
      <c r="C3576" t="s">
        <v>1620</v>
      </c>
      <c r="D3576" t="s">
        <v>1491</v>
      </c>
      <c r="E3576" t="s">
        <v>23</v>
      </c>
      <c r="F3576" t="s">
        <v>24</v>
      </c>
      <c r="G3576" t="s">
        <v>25</v>
      </c>
      <c r="H3576">
        <v>763</v>
      </c>
      <c r="I3576">
        <v>666</v>
      </c>
      <c r="J3576">
        <v>194</v>
      </c>
      <c r="K3576" t="s">
        <v>925</v>
      </c>
      <c r="L3576">
        <v>0</v>
      </c>
      <c r="M3576">
        <v>301</v>
      </c>
      <c r="N3576">
        <v>587</v>
      </c>
      <c r="O3576">
        <v>-3316</v>
      </c>
      <c r="P3576">
        <v>90086</v>
      </c>
      <c r="Q3576">
        <v>185719</v>
      </c>
      <c r="R3576">
        <v>4</v>
      </c>
      <c r="S3576">
        <v>21571990</v>
      </c>
      <c r="U3576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3576" t="str">
        <f>IFERROR(MID(spotify_top_songs_audio_features[[#This Row],[artist_names]],SEARCH(",",spotify_top_songs_audio_features[[#This Row],[artist_names]])+2,99),"")</f>
        <v/>
      </c>
      <c r="W3576" t="str">
        <f>spotify_top_songs_audio_features[[#This Row],[source]]</f>
        <v>Sony Music Latin/Duars Entertainment</v>
      </c>
      <c r="X3576" s="1">
        <f>spotify_top_songs_audio_features[[#This Row],[streams]]</f>
        <v>21571990</v>
      </c>
      <c r="Y3576" t="str">
        <f>IF(Tabela2[[#This Row],[feat]]="","","Feat")</f>
        <v/>
      </c>
      <c r="Z3576" s="17" t="str">
        <f>CONCATENATE(INT(spotify_top_songs_audio_features[[#This Row],[duration_ms]]/(60*1000)),":",MOD(INT(spotify_top_songs_audio_features[[#This Row],[duration_ms]]/1000),60))</f>
        <v>3:5</v>
      </c>
      <c r="AA35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576" t="str">
        <f>spotify_top_songs_audio_features[[#This Row],[track_name]]</f>
        <v>Enchule</v>
      </c>
    </row>
    <row r="3577" spans="1:28" x14ac:dyDescent="0.25">
      <c r="A3577" t="s">
        <v>7968</v>
      </c>
      <c r="B3577" t="s">
        <v>112</v>
      </c>
      <c r="C3577" t="s">
        <v>7969</v>
      </c>
      <c r="D3577" t="s">
        <v>112</v>
      </c>
      <c r="E3577" t="s">
        <v>58</v>
      </c>
      <c r="F3577" t="s">
        <v>32</v>
      </c>
      <c r="G3577" t="s">
        <v>25</v>
      </c>
      <c r="H3577">
        <v>56</v>
      </c>
      <c r="I3577">
        <v>78</v>
      </c>
      <c r="J3577">
        <v>517</v>
      </c>
      <c r="K3577" t="s">
        <v>7970</v>
      </c>
      <c r="L3577">
        <v>0</v>
      </c>
      <c r="M3577">
        <v>714</v>
      </c>
      <c r="N3577">
        <v>602</v>
      </c>
      <c r="O3577">
        <v>-4895</v>
      </c>
      <c r="P3577">
        <v>93516</v>
      </c>
      <c r="Q3577">
        <v>157507</v>
      </c>
      <c r="R3577">
        <v>3</v>
      </c>
      <c r="S3577">
        <v>21543094</v>
      </c>
      <c r="U357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577" t="str">
        <f>IFERROR(MID(spotify_top_songs_audio_features[[#This Row],[artist_names]],SEARCH(",",spotify_top_songs_audio_features[[#This Row],[artist_names]])+2,99),"")</f>
        <v/>
      </c>
      <c r="W3577" t="str">
        <f>spotify_top_songs_audio_features[[#This Row],[source]]</f>
        <v>Taylor Swift</v>
      </c>
      <c r="X3577" s="1">
        <f>spotify_top_songs_audio_features[[#This Row],[streams]]</f>
        <v>21543094</v>
      </c>
      <c r="Y3577" t="str">
        <f>IF(Tabela2[[#This Row],[feat]]="","","Feat")</f>
        <v/>
      </c>
      <c r="Z3577" s="17" t="str">
        <f>CONCATENATE(INT(spotify_top_songs_audio_features[[#This Row],[duration_ms]]/(60*1000)),":",MOD(INT(spotify_top_songs_audio_features[[#This Row],[duration_ms]]/1000),60))</f>
        <v>2:37</v>
      </c>
      <c r="AA35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577" t="str">
        <f>spotify_top_songs_audio_features[[#This Row],[track_name]]</f>
        <v>Only The Young - Featured in Miss Americana</v>
      </c>
    </row>
    <row r="3578" spans="1:28" x14ac:dyDescent="0.25">
      <c r="A3578" t="s">
        <v>3459</v>
      </c>
      <c r="B3578" t="s">
        <v>1287</v>
      </c>
      <c r="C3578" t="s">
        <v>3460</v>
      </c>
      <c r="D3578" t="s">
        <v>48</v>
      </c>
      <c r="E3578" t="s">
        <v>43</v>
      </c>
      <c r="F3578" t="s">
        <v>32</v>
      </c>
      <c r="G3578" t="s">
        <v>25</v>
      </c>
      <c r="H3578">
        <v>725</v>
      </c>
      <c r="I3578">
        <v>526</v>
      </c>
      <c r="J3578">
        <v>629</v>
      </c>
      <c r="K3578" t="s">
        <v>3461</v>
      </c>
      <c r="L3578">
        <v>1.6299999999999999E-3</v>
      </c>
      <c r="M3578">
        <v>312</v>
      </c>
      <c r="N3578">
        <v>377</v>
      </c>
      <c r="O3578">
        <v>-6179</v>
      </c>
      <c r="P3578">
        <v>137962</v>
      </c>
      <c r="Q3578">
        <v>163278</v>
      </c>
      <c r="R3578">
        <v>1</v>
      </c>
      <c r="S3578">
        <v>21523456</v>
      </c>
      <c r="U3578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578" t="str">
        <f>IFERROR(MID(spotify_top_songs_audio_features[[#This Row],[artist_names]],SEARCH(",",spotify_top_songs_audio_features[[#This Row],[artist_names]])+2,99),"")</f>
        <v/>
      </c>
      <c r="W3578" t="str">
        <f>spotify_top_songs_audio_features[[#This Row],[source]]</f>
        <v>Republic Records</v>
      </c>
      <c r="X3578" s="1">
        <f>spotify_top_songs_audio_features[[#This Row],[streams]]</f>
        <v>21523456</v>
      </c>
      <c r="Y3578" t="str">
        <f>IF(Tabela2[[#This Row],[feat]]="","","Feat")</f>
        <v/>
      </c>
      <c r="Z3578" s="17" t="str">
        <f>CONCATENATE(INT(spotify_top_songs_audio_features[[#This Row],[duration_ms]]/(60*1000)),":",MOD(INT(spotify_top_songs_audio_features[[#This Row],[duration_ms]]/1000),60))</f>
        <v>2:43</v>
      </c>
      <c r="AA35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578" t="str">
        <f>spotify_top_songs_audio_features[[#This Row],[track_name]]</f>
        <v>true story</v>
      </c>
    </row>
    <row r="3579" spans="1:28" x14ac:dyDescent="0.25">
      <c r="A3579" t="s">
        <v>13266</v>
      </c>
      <c r="B3579" t="s">
        <v>463</v>
      </c>
      <c r="C3579" t="s">
        <v>13267</v>
      </c>
      <c r="D3579" t="s">
        <v>465</v>
      </c>
      <c r="E3579" t="s">
        <v>31</v>
      </c>
      <c r="F3579" t="s">
        <v>32</v>
      </c>
      <c r="G3579" t="s">
        <v>25</v>
      </c>
      <c r="H3579">
        <v>7</v>
      </c>
      <c r="I3579">
        <v>812</v>
      </c>
      <c r="J3579">
        <v>297</v>
      </c>
      <c r="K3579" t="s">
        <v>3806</v>
      </c>
      <c r="L3579">
        <v>0</v>
      </c>
      <c r="M3579">
        <v>756</v>
      </c>
      <c r="N3579">
        <v>801</v>
      </c>
      <c r="O3579">
        <v>-8128</v>
      </c>
      <c r="P3579">
        <v>97405</v>
      </c>
      <c r="Q3579">
        <v>332229</v>
      </c>
      <c r="R3579">
        <v>2</v>
      </c>
      <c r="S3579">
        <v>21497589</v>
      </c>
      <c r="U3579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579" t="str">
        <f>IFERROR(MID(spotify_top_songs_audio_features[[#This Row],[artist_names]],SEARCH(",",spotify_top_songs_audio_features[[#This Row],[artist_names]])+2,99),"")</f>
        <v/>
      </c>
      <c r="W3579" t="str">
        <f>spotify_top_songs_audio_features[[#This Row],[source]]</f>
        <v>pgLang/Top Dawg Entertainment/Aftermath/Interscope Records</v>
      </c>
      <c r="X3579" s="1">
        <f>spotify_top_songs_audio_features[[#This Row],[streams]]</f>
        <v>21497589</v>
      </c>
      <c r="Y3579" t="str">
        <f>IF(Tabela2[[#This Row],[feat]]="","","Feat")</f>
        <v/>
      </c>
      <c r="Z3579" s="17" t="str">
        <f>CONCATENATE(INT(spotify_top_songs_audio_features[[#This Row],[duration_ms]]/(60*1000)),":",MOD(INT(spotify_top_songs_audio_features[[#This Row],[duration_ms]]/1000),60))</f>
        <v>5:32</v>
      </c>
      <c r="AA35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79" t="str">
        <f>spotify_top_songs_audio_features[[#This Row],[track_name]]</f>
        <v>The Heart Part 5</v>
      </c>
    </row>
    <row r="3580" spans="1:28" x14ac:dyDescent="0.25">
      <c r="A3580" t="s">
        <v>8933</v>
      </c>
      <c r="B3580" t="s">
        <v>8934</v>
      </c>
      <c r="C3580" t="s">
        <v>8935</v>
      </c>
      <c r="D3580" t="s">
        <v>520</v>
      </c>
      <c r="E3580" t="s">
        <v>102</v>
      </c>
      <c r="F3580" t="s">
        <v>24</v>
      </c>
      <c r="G3580" t="s">
        <v>25</v>
      </c>
      <c r="H3580">
        <v>516</v>
      </c>
      <c r="I3580">
        <v>518</v>
      </c>
      <c r="J3580">
        <v>4</v>
      </c>
      <c r="K3580" t="s">
        <v>8936</v>
      </c>
      <c r="L3580">
        <v>895</v>
      </c>
      <c r="M3580">
        <v>585</v>
      </c>
      <c r="N3580">
        <v>834</v>
      </c>
      <c r="O3580">
        <v>-10383</v>
      </c>
      <c r="P3580">
        <v>108027</v>
      </c>
      <c r="Q3580">
        <v>349560</v>
      </c>
      <c r="R3580">
        <v>5</v>
      </c>
      <c r="S3580">
        <v>21449155</v>
      </c>
      <c r="U3580" t="str">
        <f>IFERROR(LEFT(spotify_top_songs_audio_features[[#This Row],[artist_names]],SEARCH(",",spotify_top_songs_audio_features[[#This Row],[artist_names]])-1),spotify_top_songs_audio_features[[#This Row],[artist_names]])</f>
        <v>Hugh Jackman</v>
      </c>
      <c r="V3580" t="str">
        <f>IFERROR(MID(spotify_top_songs_audio_features[[#This Row],[artist_names]],SEARCH(",",spotify_top_songs_audio_features[[#This Row],[artist_names]])+2,99),"")</f>
        <v>The Greatest Showman Ensemble</v>
      </c>
      <c r="W3580" t="str">
        <f>spotify_top_songs_audio_features[[#This Row],[source]]</f>
        <v>Atlantic Records</v>
      </c>
      <c r="X3580" s="1">
        <f>spotify_top_songs_audio_features[[#This Row],[streams]]</f>
        <v>21449155</v>
      </c>
      <c r="Y3580" t="str">
        <f>IF(Tabela2[[#This Row],[feat]]="","","Feat")</f>
        <v>Feat</v>
      </c>
      <c r="Z3580" s="17" t="str">
        <f>CONCATENATE(INT(spotify_top_songs_audio_features[[#This Row],[duration_ms]]/(60*1000)),":",MOD(INT(spotify_top_songs_audio_features[[#This Row],[duration_ms]]/1000),60))</f>
        <v>5:49</v>
      </c>
      <c r="AA35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580" t="str">
        <f>spotify_top_songs_audio_features[[#This Row],[track_name]]</f>
        <v>From Now On</v>
      </c>
    </row>
    <row r="3581" spans="1:28" x14ac:dyDescent="0.25">
      <c r="A3581" t="s">
        <v>11476</v>
      </c>
      <c r="B3581" t="s">
        <v>1598</v>
      </c>
      <c r="C3581" t="s">
        <v>11477</v>
      </c>
      <c r="D3581" t="s">
        <v>1600</v>
      </c>
      <c r="E3581" t="s">
        <v>86</v>
      </c>
      <c r="F3581" t="s">
        <v>32</v>
      </c>
      <c r="G3581" t="s">
        <v>64</v>
      </c>
      <c r="H3581">
        <v>738</v>
      </c>
      <c r="I3581">
        <v>471</v>
      </c>
      <c r="J3581">
        <v>402</v>
      </c>
      <c r="K3581" t="s">
        <v>2723</v>
      </c>
      <c r="L3581">
        <v>1.2799999999999999E-4</v>
      </c>
      <c r="M3581">
        <v>13</v>
      </c>
      <c r="N3581">
        <v>283</v>
      </c>
      <c r="O3581">
        <v>-9208</v>
      </c>
      <c r="P3581">
        <v>10798</v>
      </c>
      <c r="Q3581">
        <v>204630</v>
      </c>
      <c r="R3581">
        <v>2</v>
      </c>
      <c r="S3581">
        <v>21444065</v>
      </c>
      <c r="U3581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581" t="str">
        <f>IFERROR(MID(spotify_top_songs_audio_features[[#This Row],[artist_names]],SEARCH(",",spotify_top_songs_audio_features[[#This Row],[artist_names]])+2,99),"")</f>
        <v/>
      </c>
      <c r="W3581" t="str">
        <f>spotify_top_songs_audio_features[[#This Row],[source]]</f>
        <v>Rock The World/IDJ/Kanye LP7</v>
      </c>
      <c r="X3581" s="1">
        <f>spotify_top_songs_audio_features[[#This Row],[streams]]</f>
        <v>21444065</v>
      </c>
      <c r="Y3581" t="str">
        <f>IF(Tabela2[[#This Row],[feat]]="","","Feat")</f>
        <v/>
      </c>
      <c r="Z3581" s="17" t="str">
        <f>CONCATENATE(INT(spotify_top_songs_audio_features[[#This Row],[duration_ms]]/(60*1000)),":",MOD(INT(spotify_top_songs_audio_features[[#This Row],[duration_ms]]/1000),60))</f>
        <v>3:24</v>
      </c>
      <c r="AA35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581" t="str">
        <f>spotify_top_songs_audio_features[[#This Row],[track_name]]</f>
        <v>Ok Ok</v>
      </c>
    </row>
    <row r="3582" spans="1:28" x14ac:dyDescent="0.25">
      <c r="A3582" t="s">
        <v>7512</v>
      </c>
      <c r="B3582" t="s">
        <v>7513</v>
      </c>
      <c r="C3582" t="s">
        <v>7514</v>
      </c>
      <c r="D3582" t="s">
        <v>496</v>
      </c>
      <c r="E3582" t="s">
        <v>142</v>
      </c>
      <c r="F3582" t="s">
        <v>24</v>
      </c>
      <c r="G3582" t="s">
        <v>25</v>
      </c>
      <c r="H3582">
        <v>735</v>
      </c>
      <c r="I3582">
        <v>916</v>
      </c>
      <c r="J3582">
        <v>117</v>
      </c>
      <c r="K3582" t="s">
        <v>7515</v>
      </c>
      <c r="L3582">
        <v>2.9100000000000003E-4</v>
      </c>
      <c r="M3582">
        <v>918</v>
      </c>
      <c r="N3582">
        <v>691</v>
      </c>
      <c r="O3582">
        <v>-2082</v>
      </c>
      <c r="P3582">
        <v>167994</v>
      </c>
      <c r="Q3582">
        <v>221429</v>
      </c>
      <c r="R3582">
        <v>4</v>
      </c>
      <c r="S3582">
        <v>21440723</v>
      </c>
      <c r="U3582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3582" t="str">
        <f>IFERROR(MID(spotify_top_songs_audio_features[[#This Row],[artist_names]],SEARCH(",",spotify_top_songs_audio_features[[#This Row],[artist_names]])+2,99),"")</f>
        <v>Enrique Iglesias</v>
      </c>
      <c r="W3582" t="str">
        <f>spotify_top_songs_audio_features[[#This Row],[source]]</f>
        <v>2020 Real Hasta La Muerte, LLC</v>
      </c>
      <c r="X3582" s="1">
        <f>spotify_top_songs_audio_features[[#This Row],[streams]]</f>
        <v>21440723</v>
      </c>
      <c r="Y3582" t="str">
        <f>IF(Tabela2[[#This Row],[feat]]="","","Feat")</f>
        <v>Feat</v>
      </c>
      <c r="Z3582" s="17" t="str">
        <f>CONCATENATE(INT(spotify_top_songs_audio_features[[#This Row],[duration_ms]]/(60*1000)),":",MOD(INT(spotify_top_songs_audio_features[[#This Row],[duration_ms]]/1000),60))</f>
        <v>3:41</v>
      </c>
      <c r="AA35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582" t="str">
        <f>spotify_top_songs_audio_features[[#This Row],[track_name]]</f>
        <v>Fútbol &amp; Rumba (feat. Enrique Iglesias)</v>
      </c>
    </row>
    <row r="3583" spans="1:28" x14ac:dyDescent="0.25">
      <c r="A3583" t="s">
        <v>16658</v>
      </c>
      <c r="B3583" t="s">
        <v>2649</v>
      </c>
      <c r="C3583" t="s">
        <v>16659</v>
      </c>
      <c r="D3583" t="s">
        <v>16660</v>
      </c>
      <c r="E3583" t="s">
        <v>142</v>
      </c>
      <c r="F3583" t="s">
        <v>24</v>
      </c>
      <c r="G3583" t="s">
        <v>25</v>
      </c>
      <c r="H3583">
        <v>693</v>
      </c>
      <c r="I3583">
        <v>575</v>
      </c>
      <c r="J3583">
        <v>906</v>
      </c>
      <c r="K3583" t="s">
        <v>1390</v>
      </c>
      <c r="L3583">
        <v>0</v>
      </c>
      <c r="M3583">
        <v>104</v>
      </c>
      <c r="N3583">
        <v>353</v>
      </c>
      <c r="O3583">
        <v>-7633</v>
      </c>
      <c r="P3583">
        <v>138016</v>
      </c>
      <c r="Q3583">
        <v>160052</v>
      </c>
      <c r="R3583">
        <v>4</v>
      </c>
      <c r="S3583">
        <v>21429982</v>
      </c>
      <c r="U3583" t="str">
        <f>IFERROR(LEFT(spotify_top_songs_audio_features[[#This Row],[artist_names]],SEARCH(",",spotify_top_songs_audio_features[[#This Row],[artist_names]])-1),spotify_top_songs_audio_features[[#This Row],[artist_names]])</f>
        <v>Yeat</v>
      </c>
      <c r="V3583" t="str">
        <f>IFERROR(MID(spotify_top_songs_audio_features[[#This Row],[artist_names]],SEARCH(",",spotify_top_songs_audio_features[[#This Row],[artist_names]])+2,99),"")</f>
        <v/>
      </c>
      <c r="W3583" t="str">
        <f>spotify_top_songs_audio_features[[#This Row],[source]]</f>
        <v>TwizzyRich</v>
      </c>
      <c r="X3583" s="1">
        <f>spotify_top_songs_audio_features[[#This Row],[streams]]</f>
        <v>21429982</v>
      </c>
      <c r="Y3583" t="str">
        <f>IF(Tabela2[[#This Row],[feat]]="","","Feat")</f>
        <v/>
      </c>
      <c r="Z3583" s="17" t="str">
        <f>CONCATENATE(INT(spotify_top_songs_audio_features[[#This Row],[duration_ms]]/(60*1000)),":",MOD(INT(spotify_top_songs_audio_features[[#This Row],[duration_ms]]/1000),60))</f>
        <v>2:40</v>
      </c>
      <c r="AA35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583" t="str">
        <f>spotify_top_songs_audio_features[[#This Row],[track_name]]</f>
        <v>Monëy so big</v>
      </c>
    </row>
    <row r="3584" spans="1:28" x14ac:dyDescent="0.25">
      <c r="A3584" t="s">
        <v>10461</v>
      </c>
      <c r="B3584" t="s">
        <v>10462</v>
      </c>
      <c r="C3584" t="s">
        <v>10463</v>
      </c>
      <c r="D3584" t="s">
        <v>127</v>
      </c>
      <c r="E3584" t="s">
        <v>23</v>
      </c>
      <c r="F3584" t="s">
        <v>32</v>
      </c>
      <c r="G3584" t="s">
        <v>25</v>
      </c>
      <c r="H3584">
        <v>729</v>
      </c>
      <c r="I3584">
        <v>574</v>
      </c>
      <c r="J3584">
        <v>589</v>
      </c>
      <c r="K3584" t="s">
        <v>4970</v>
      </c>
      <c r="L3584">
        <v>0</v>
      </c>
      <c r="M3584">
        <v>319</v>
      </c>
      <c r="N3584">
        <v>438</v>
      </c>
      <c r="O3584">
        <v>-4779</v>
      </c>
      <c r="P3584">
        <v>8894</v>
      </c>
      <c r="Q3584">
        <v>213995</v>
      </c>
      <c r="R3584">
        <v>4</v>
      </c>
      <c r="S3584">
        <v>21423359</v>
      </c>
      <c r="U3584" t="str">
        <f>IFERROR(LEFT(spotify_top_songs_audio_features[[#This Row],[artist_names]],SEARCH(",",spotify_top_songs_audio_features[[#This Row],[artist_names]])-1),spotify_top_songs_audio_features[[#This Row],[artist_names]])</f>
        <v>Agust D</v>
      </c>
      <c r="V3584" t="str">
        <f>IFERROR(MID(spotify_top_songs_audio_features[[#This Row],[artist_names]],SEARCH(",",spotify_top_songs_audio_features[[#This Row],[artist_names]])+2,99),"")</f>
        <v>IU</v>
      </c>
      <c r="W3584" t="str">
        <f>spotify_top_songs_audio_features[[#This Row],[source]]</f>
        <v>BIGHIT MUSIC</v>
      </c>
      <c r="X3584" s="1">
        <f>spotify_top_songs_audio_features[[#This Row],[streams]]</f>
        <v>21423359</v>
      </c>
      <c r="Y3584" t="str">
        <f>IF(Tabela2[[#This Row],[feat]]="","","Feat")</f>
        <v>Feat</v>
      </c>
      <c r="Z3584" s="17" t="str">
        <f>CONCATENATE(INT(spotify_top_songs_audio_features[[#This Row],[duration_ms]]/(60*1000)),":",MOD(INT(spotify_top_songs_audio_features[[#This Row],[duration_ms]]/1000),60))</f>
        <v>3:33</v>
      </c>
      <c r="AA35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584" t="str">
        <f>spotify_top_songs_audio_features[[#This Row],[track_name]]</f>
        <v>People Pt.2 (feat. IU)</v>
      </c>
    </row>
    <row r="3585" spans="1:28" x14ac:dyDescent="0.25">
      <c r="A3585" t="s">
        <v>17591</v>
      </c>
      <c r="B3585" t="s">
        <v>453</v>
      </c>
      <c r="C3585" t="s">
        <v>454</v>
      </c>
      <c r="D3585" t="s">
        <v>455</v>
      </c>
      <c r="E3585" t="s">
        <v>31</v>
      </c>
      <c r="F3585" t="s">
        <v>32</v>
      </c>
      <c r="G3585" t="s">
        <v>25</v>
      </c>
      <c r="H3585">
        <v>74</v>
      </c>
      <c r="I3585">
        <v>488</v>
      </c>
      <c r="J3585">
        <v>27</v>
      </c>
      <c r="K3585" t="s">
        <v>2869</v>
      </c>
      <c r="L3585">
        <v>0</v>
      </c>
      <c r="M3585">
        <v>241</v>
      </c>
      <c r="N3585">
        <v>584</v>
      </c>
      <c r="O3585">
        <v>-7664</v>
      </c>
      <c r="P3585">
        <v>149042</v>
      </c>
      <c r="Q3585">
        <v>120133</v>
      </c>
      <c r="R3585">
        <v>17</v>
      </c>
      <c r="S3585">
        <v>21401868</v>
      </c>
      <c r="U3585" t="str">
        <f>IFERROR(LEFT(spotify_top_songs_audio_features[[#This Row],[artist_names]],SEARCH(",",spotify_top_songs_audio_features[[#This Row],[artist_names]])-1),spotify_top_songs_audio_features[[#This Row],[artist_names]])</f>
        <v>Calboy</v>
      </c>
      <c r="V3585" t="str">
        <f>IFERROR(MID(spotify_top_songs_audio_features[[#This Row],[artist_names]],SEARCH(",",spotify_top_songs_audio_features[[#This Row],[artist_names]])+2,99),"")</f>
        <v/>
      </c>
      <c r="W3585" t="str">
        <f>spotify_top_songs_audio_features[[#This Row],[source]]</f>
        <v>Polo Grounds Music/RCA Records</v>
      </c>
      <c r="X3585" s="1">
        <f>spotify_top_songs_audio_features[[#This Row],[streams]]</f>
        <v>21401868</v>
      </c>
      <c r="Y3585" t="str">
        <f>IF(Tabela2[[#This Row],[feat]]="","","Feat")</f>
        <v/>
      </c>
      <c r="Z3585" s="17" t="str">
        <f>CONCATENATE(INT(spotify_top_songs_audio_features[[#This Row],[duration_ms]]/(60*1000)),":",MOD(INT(spotify_top_songs_audio_features[[#This Row],[duration_ms]]/1000),60))</f>
        <v>2:0</v>
      </c>
      <c r="AA35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85" t="str">
        <f>spotify_top_songs_audio_features[[#This Row],[track_name]]</f>
        <v>Envy Me</v>
      </c>
    </row>
    <row r="3586" spans="1:28" x14ac:dyDescent="0.25">
      <c r="A3586" t="s">
        <v>2447</v>
      </c>
      <c r="B3586" t="s">
        <v>2448</v>
      </c>
      <c r="C3586" t="s">
        <v>2449</v>
      </c>
      <c r="D3586" t="s">
        <v>127</v>
      </c>
      <c r="E3586" t="s">
        <v>86</v>
      </c>
      <c r="F3586" t="s">
        <v>24</v>
      </c>
      <c r="G3586" t="s">
        <v>25</v>
      </c>
      <c r="H3586">
        <v>797</v>
      </c>
      <c r="I3586">
        <v>743</v>
      </c>
      <c r="J3586">
        <v>174</v>
      </c>
      <c r="K3586" t="s">
        <v>183</v>
      </c>
      <c r="L3586">
        <v>1.2E-5</v>
      </c>
      <c r="M3586">
        <v>164</v>
      </c>
      <c r="N3586">
        <v>768</v>
      </c>
      <c r="O3586">
        <v>-6005</v>
      </c>
      <c r="P3586">
        <v>114878</v>
      </c>
      <c r="Q3586">
        <v>146685</v>
      </c>
      <c r="R3586">
        <v>2</v>
      </c>
      <c r="S3586">
        <v>21394851</v>
      </c>
      <c r="U3586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3586" t="str">
        <f>IFERROR(MID(spotify_top_songs_audio_features[[#This Row],[artist_names]],SEARCH(",",spotify_top_songs_audio_features[[#This Row],[artist_names]])+2,99),"")</f>
        <v>DJ Snake</v>
      </c>
      <c r="W3586" t="str">
        <f>spotify_top_songs_audio_features[[#This Row],[source]]</f>
        <v>BIGHIT MUSIC</v>
      </c>
      <c r="X3586" s="1">
        <f>spotify_top_songs_audio_features[[#This Row],[streams]]</f>
        <v>21394851</v>
      </c>
      <c r="Y3586" t="str">
        <f>IF(Tabela2[[#This Row],[feat]]="","","Feat")</f>
        <v>Feat</v>
      </c>
      <c r="Z3586" s="17" t="str">
        <f>CONCATENATE(INT(spotify_top_songs_audio_features[[#This Row],[duration_ms]]/(60*1000)),":",MOD(INT(spotify_top_songs_audio_features[[#This Row],[duration_ms]]/1000),60))</f>
        <v>2:26</v>
      </c>
      <c r="AA35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586" t="str">
        <f>spotify_top_songs_audio_features[[#This Row],[track_name]]</f>
        <v>Please Don't Change (feat. DJ Snake)</v>
      </c>
    </row>
    <row r="3587" spans="1:28" x14ac:dyDescent="0.25">
      <c r="A3587" t="s">
        <v>3353</v>
      </c>
      <c r="B3587" t="s">
        <v>3354</v>
      </c>
      <c r="C3587" t="s">
        <v>3355</v>
      </c>
      <c r="D3587" t="s">
        <v>1612</v>
      </c>
      <c r="E3587" t="s">
        <v>31</v>
      </c>
      <c r="F3587" t="s">
        <v>24</v>
      </c>
      <c r="G3587" t="s">
        <v>25</v>
      </c>
      <c r="H3587">
        <v>752</v>
      </c>
      <c r="I3587">
        <v>703</v>
      </c>
      <c r="J3587">
        <v>969</v>
      </c>
      <c r="K3587" t="s">
        <v>3356</v>
      </c>
      <c r="L3587">
        <v>0</v>
      </c>
      <c r="M3587">
        <v>143</v>
      </c>
      <c r="N3587">
        <v>538</v>
      </c>
      <c r="O3587">
        <v>-5268</v>
      </c>
      <c r="P3587">
        <v>77021</v>
      </c>
      <c r="Q3587">
        <v>155134</v>
      </c>
      <c r="R3587">
        <v>4</v>
      </c>
      <c r="S3587">
        <v>21364614</v>
      </c>
      <c r="U3587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3587" t="str">
        <f>IFERROR(MID(spotify_top_songs_audio_features[[#This Row],[artist_names]],SEARCH(",",spotify_top_songs_audio_features[[#This Row],[artist_names]])+2,99),"")</f>
        <v>21 Savage</v>
      </c>
      <c r="W3587" t="str">
        <f>spotify_top_songs_audio_features[[#This Row],[source]]</f>
        <v>iamcosmic</v>
      </c>
      <c r="X3587" s="1">
        <f>spotify_top_songs_audio_features[[#This Row],[streams]]</f>
        <v>21364614</v>
      </c>
      <c r="Y3587" t="str">
        <f>IF(Tabela2[[#This Row],[feat]]="","","Feat")</f>
        <v>Feat</v>
      </c>
      <c r="Z3587" s="17" t="str">
        <f>CONCATENATE(INT(spotify_top_songs_audio_features[[#This Row],[duration_ms]]/(60*1000)),":",MOD(INT(spotify_top_songs_audio_features[[#This Row],[duration_ms]]/1000),60))</f>
        <v>2:35</v>
      </c>
      <c r="AA35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87" t="str">
        <f>spotify_top_songs_audio_features[[#This Row],[track_name]]</f>
        <v>Focus (feat. 21 Savage)</v>
      </c>
    </row>
    <row r="3588" spans="1:28" x14ac:dyDescent="0.25">
      <c r="A3588" t="s">
        <v>4564</v>
      </c>
      <c r="B3588" t="s">
        <v>4565</v>
      </c>
      <c r="C3588" t="s">
        <v>4566</v>
      </c>
      <c r="D3588" t="s">
        <v>4567</v>
      </c>
      <c r="E3588" t="s">
        <v>31</v>
      </c>
      <c r="F3588" t="s">
        <v>32</v>
      </c>
      <c r="G3588" t="s">
        <v>25</v>
      </c>
      <c r="H3588">
        <v>624</v>
      </c>
      <c r="I3588">
        <v>655</v>
      </c>
      <c r="J3588">
        <v>547</v>
      </c>
      <c r="K3588" t="s">
        <v>4568</v>
      </c>
      <c r="L3588">
        <v>0</v>
      </c>
      <c r="M3588">
        <v>116</v>
      </c>
      <c r="N3588">
        <v>565</v>
      </c>
      <c r="O3588">
        <v>-4177</v>
      </c>
      <c r="P3588">
        <v>178083</v>
      </c>
      <c r="Q3588">
        <v>242697</v>
      </c>
      <c r="R3588">
        <v>2</v>
      </c>
      <c r="S3588">
        <v>21349718</v>
      </c>
      <c r="U3588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3588" t="str">
        <f>IFERROR(MID(spotify_top_songs_audio_features[[#This Row],[artist_names]],SEARCH(",",spotify_top_songs_audio_features[[#This Row],[artist_names]])+2,99),"")</f>
        <v>DJ Luian, Mambo Kingz</v>
      </c>
      <c r="W3588" t="str">
        <f>spotify_top_songs_audio_features[[#This Row],[source]]</f>
        <v>Hear This Music LLC, GLAD Empire LLC &amp; Real Hasta La Muerte LLC</v>
      </c>
      <c r="X3588" s="1">
        <f>spotify_top_songs_audio_features[[#This Row],[streams]]</f>
        <v>21349718</v>
      </c>
      <c r="Y3588" t="str">
        <f>IF(Tabela2[[#This Row],[feat]]="","","Feat")</f>
        <v>Feat</v>
      </c>
      <c r="Z3588" s="17" t="str">
        <f>CONCATENATE(INT(spotify_top_songs_audio_features[[#This Row],[duration_ms]]/(60*1000)),":",MOD(INT(spotify_top_songs_audio_features[[#This Row],[duration_ms]]/1000),60))</f>
        <v>4:2</v>
      </c>
      <c r="AA35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88" t="str">
        <f>spotify_top_songs_audio_features[[#This Row],[track_name]]</f>
        <v>Mejor Que Yo</v>
      </c>
    </row>
    <row r="3589" spans="1:28" x14ac:dyDescent="0.25">
      <c r="A3589" t="s">
        <v>9071</v>
      </c>
      <c r="B3589" t="s">
        <v>112</v>
      </c>
      <c r="C3589" t="s">
        <v>9072</v>
      </c>
      <c r="D3589" t="s">
        <v>112</v>
      </c>
      <c r="E3589" t="s">
        <v>58</v>
      </c>
      <c r="F3589" t="s">
        <v>24</v>
      </c>
      <c r="G3589" t="s">
        <v>25</v>
      </c>
      <c r="H3589">
        <v>588</v>
      </c>
      <c r="I3589">
        <v>758</v>
      </c>
      <c r="J3589">
        <v>305</v>
      </c>
      <c r="K3589" t="s">
        <v>9073</v>
      </c>
      <c r="L3589">
        <v>0</v>
      </c>
      <c r="M3589">
        <v>131</v>
      </c>
      <c r="N3589">
        <v>387</v>
      </c>
      <c r="O3589">
        <v>-2347</v>
      </c>
      <c r="P3589">
        <v>114991</v>
      </c>
      <c r="Q3589">
        <v>261231</v>
      </c>
      <c r="R3589">
        <v>1</v>
      </c>
      <c r="S3589">
        <v>21311235</v>
      </c>
      <c r="U358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589" t="str">
        <f>IFERROR(MID(spotify_top_songs_audio_features[[#This Row],[artist_names]],SEARCH(",",spotify_top_songs_audio_features[[#This Row],[artist_names]])+2,99),"")</f>
        <v/>
      </c>
      <c r="W3589" t="str">
        <f>spotify_top_songs_audio_features[[#This Row],[source]]</f>
        <v>Taylor Swift</v>
      </c>
      <c r="X3589" s="1">
        <f>spotify_top_songs_audio_features[[#This Row],[streams]]</f>
        <v>21311235</v>
      </c>
      <c r="Y3589" t="str">
        <f>IF(Tabela2[[#This Row],[feat]]="","","Feat")</f>
        <v/>
      </c>
      <c r="Z3589" s="17" t="str">
        <f>CONCATENATE(INT(spotify_top_songs_audio_features[[#This Row],[duration_ms]]/(60*1000)),":",MOD(INT(spotify_top_songs_audio_features[[#This Row],[duration_ms]]/1000),60))</f>
        <v>4:21</v>
      </c>
      <c r="AA35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589" t="str">
        <f>spotify_top_songs_audio_features[[#This Row],[track_name]]</f>
        <v>Sparks Fly (Taylor’s Version)</v>
      </c>
    </row>
    <row r="3590" spans="1:28" x14ac:dyDescent="0.25">
      <c r="A3590" t="s">
        <v>8598</v>
      </c>
      <c r="B3590" t="s">
        <v>325</v>
      </c>
      <c r="C3590" t="s">
        <v>8599</v>
      </c>
      <c r="D3590" t="s">
        <v>282</v>
      </c>
      <c r="E3590" t="s">
        <v>102</v>
      </c>
      <c r="F3590" t="s">
        <v>24</v>
      </c>
      <c r="G3590" t="s">
        <v>25</v>
      </c>
      <c r="H3590">
        <v>496</v>
      </c>
      <c r="I3590">
        <v>593</v>
      </c>
      <c r="J3590">
        <v>285</v>
      </c>
      <c r="K3590" t="s">
        <v>8600</v>
      </c>
      <c r="L3590">
        <v>0</v>
      </c>
      <c r="M3590">
        <v>909</v>
      </c>
      <c r="N3590">
        <v>177</v>
      </c>
      <c r="O3590">
        <v>-5154</v>
      </c>
      <c r="P3590">
        <v>91038</v>
      </c>
      <c r="Q3590">
        <v>185933</v>
      </c>
      <c r="R3590">
        <v>2</v>
      </c>
      <c r="S3590">
        <v>21306437</v>
      </c>
      <c r="U3590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3590" t="str">
        <f>IFERROR(MID(spotify_top_songs_audio_features[[#This Row],[artist_names]],SEARCH(",",spotify_top_songs_audio_features[[#This Row],[artist_names]])+2,99),"")</f>
        <v/>
      </c>
      <c r="W3590" t="str">
        <f>spotify_top_songs_audio_features[[#This Row],[source]]</f>
        <v>Columbia</v>
      </c>
      <c r="X3590" s="1">
        <f>spotify_top_songs_audio_features[[#This Row],[streams]]</f>
        <v>21306437</v>
      </c>
      <c r="Y3590" t="str">
        <f>IF(Tabela2[[#This Row],[feat]]="","","Feat")</f>
        <v/>
      </c>
      <c r="Z3590" s="17" t="str">
        <f>CONCATENATE(INT(spotify_top_songs_audio_features[[#This Row],[duration_ms]]/(60*1000)),":",MOD(INT(spotify_top_songs_audio_features[[#This Row],[duration_ms]]/1000),60))</f>
        <v>3:5</v>
      </c>
      <c r="AA35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590" t="str">
        <f>spotify_top_songs_audio_features[[#This Row],[track_name]]</f>
        <v>Jaded</v>
      </c>
    </row>
    <row r="3591" spans="1:28" x14ac:dyDescent="0.25">
      <c r="A3591" t="s">
        <v>7134</v>
      </c>
      <c r="B3591" t="s">
        <v>860</v>
      </c>
      <c r="C3591" t="s">
        <v>861</v>
      </c>
      <c r="D3591" t="s">
        <v>48</v>
      </c>
      <c r="E3591" t="s">
        <v>142</v>
      </c>
      <c r="F3591" t="s">
        <v>32</v>
      </c>
      <c r="G3591" t="s">
        <v>25</v>
      </c>
      <c r="H3591">
        <v>684</v>
      </c>
      <c r="I3591">
        <v>671</v>
      </c>
      <c r="J3591">
        <v>289</v>
      </c>
      <c r="K3591" t="s">
        <v>7135</v>
      </c>
      <c r="L3591">
        <v>0</v>
      </c>
      <c r="M3591">
        <v>769</v>
      </c>
      <c r="N3591">
        <v>45</v>
      </c>
      <c r="O3591">
        <v>-6424</v>
      </c>
      <c r="P3591">
        <v>179987</v>
      </c>
      <c r="Q3591">
        <v>171253</v>
      </c>
      <c r="R3591">
        <v>11</v>
      </c>
      <c r="S3591">
        <v>21306092</v>
      </c>
      <c r="U3591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3591" t="str">
        <f>IFERROR(MID(spotify_top_songs_audio_features[[#This Row],[artist_names]],SEARCH(",",spotify_top_songs_audio_features[[#This Row],[artist_names]])+2,99),"")</f>
        <v>Juice WRLD</v>
      </c>
      <c r="W3591" t="str">
        <f>spotify_top_songs_audio_features[[#This Row],[source]]</f>
        <v>Republic Records</v>
      </c>
      <c r="X3591" s="1">
        <f>spotify_top_songs_audio_features[[#This Row],[streams]]</f>
        <v>21306092</v>
      </c>
      <c r="Y3591" t="str">
        <f>IF(Tabela2[[#This Row],[feat]]="","","Feat")</f>
        <v>Feat</v>
      </c>
      <c r="Z3591" s="17" t="str">
        <f>CONCATENATE(INT(spotify_top_songs_audio_features[[#This Row],[duration_ms]]/(60*1000)),":",MOD(INT(spotify_top_songs_audio_features[[#This Row],[duration_ms]]/1000),60))</f>
        <v>2:51</v>
      </c>
      <c r="AA35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591" t="str">
        <f>spotify_top_songs_audio_features[[#This Row],[track_name]]</f>
        <v>Ransom (with Juice WRLD) - Remix</v>
      </c>
    </row>
    <row r="3592" spans="1:28" x14ac:dyDescent="0.25">
      <c r="A3592" t="s">
        <v>13463</v>
      </c>
      <c r="B3592" t="s">
        <v>13464</v>
      </c>
      <c r="C3592" t="s">
        <v>13465</v>
      </c>
      <c r="D3592" t="s">
        <v>187</v>
      </c>
      <c r="E3592" t="s">
        <v>58</v>
      </c>
      <c r="F3592" t="s">
        <v>24</v>
      </c>
      <c r="G3592" t="s">
        <v>25</v>
      </c>
      <c r="H3592">
        <v>679</v>
      </c>
      <c r="I3592">
        <v>572</v>
      </c>
      <c r="J3592">
        <v>781</v>
      </c>
      <c r="K3592" t="s">
        <v>11686</v>
      </c>
      <c r="L3592">
        <v>2.41E-4</v>
      </c>
      <c r="M3592">
        <v>127</v>
      </c>
      <c r="N3592">
        <v>542</v>
      </c>
      <c r="O3592">
        <v>-6703</v>
      </c>
      <c r="P3592">
        <v>92859</v>
      </c>
      <c r="Q3592">
        <v>183428</v>
      </c>
      <c r="R3592">
        <v>4</v>
      </c>
      <c r="S3592">
        <v>21300107</v>
      </c>
      <c r="U3592" t="str">
        <f>IFERROR(LEFT(spotify_top_songs_audio_features[[#This Row],[artist_names]],SEARCH(",",spotify_top_songs_audio_features[[#This Row],[artist_names]])-1),spotify_top_songs_audio_features[[#This Row],[artist_names]])</f>
        <v>FLETCHER</v>
      </c>
      <c r="V3592" t="str">
        <f>IFERROR(MID(spotify_top_songs_audio_features[[#This Row],[artist_names]],SEARCH(",",spotify_top_songs_audio_features[[#This Row],[artist_names]])+2,99),"")</f>
        <v/>
      </c>
      <c r="W3592" t="str">
        <f>spotify_top_songs_audio_features[[#This Row],[source]]</f>
        <v>Capitol Records</v>
      </c>
      <c r="X3592" s="1">
        <f>spotify_top_songs_audio_features[[#This Row],[streams]]</f>
        <v>21300107</v>
      </c>
      <c r="Y3592" t="str">
        <f>IF(Tabela2[[#This Row],[feat]]="","","Feat")</f>
        <v/>
      </c>
      <c r="Z3592" s="17" t="str">
        <f>CONCATENATE(INT(spotify_top_songs_audio_features[[#This Row],[duration_ms]]/(60*1000)),":",MOD(INT(spotify_top_songs_audio_features[[#This Row],[duration_ms]]/1000),60))</f>
        <v>3:3</v>
      </c>
      <c r="AA35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592" t="str">
        <f>spotify_top_songs_audio_features[[#This Row],[track_name]]</f>
        <v>Undrunk</v>
      </c>
    </row>
    <row r="3593" spans="1:28" x14ac:dyDescent="0.25">
      <c r="A3593" t="s">
        <v>4847</v>
      </c>
      <c r="B3593" t="s">
        <v>1460</v>
      </c>
      <c r="C3593" t="s">
        <v>4848</v>
      </c>
      <c r="D3593" t="s">
        <v>22</v>
      </c>
      <c r="E3593" t="s">
        <v>142</v>
      </c>
      <c r="F3593" t="s">
        <v>24</v>
      </c>
      <c r="G3593" t="s">
        <v>25</v>
      </c>
      <c r="H3593">
        <v>637</v>
      </c>
      <c r="I3593">
        <v>418</v>
      </c>
      <c r="J3593">
        <v>301</v>
      </c>
      <c r="K3593" t="s">
        <v>4849</v>
      </c>
      <c r="L3593">
        <v>0</v>
      </c>
      <c r="M3593">
        <v>131</v>
      </c>
      <c r="N3593">
        <v>807</v>
      </c>
      <c r="O3593">
        <v>-7137</v>
      </c>
      <c r="P3593">
        <v>84295</v>
      </c>
      <c r="Q3593">
        <v>174517</v>
      </c>
      <c r="R3593">
        <v>3</v>
      </c>
      <c r="S3593">
        <v>21252303</v>
      </c>
      <c r="U3593" t="str">
        <f>IFERROR(LEFT(spotify_top_songs_audio_features[[#This Row],[artist_names]],SEARCH(",",spotify_top_songs_audio_features[[#This Row],[artist_names]])-1),spotify_top_songs_audio_features[[#This Row],[artist_names]])</f>
        <v>ZAYN</v>
      </c>
      <c r="V3593" t="str">
        <f>IFERROR(MID(spotify_top_songs_audio_features[[#This Row],[artist_names]],SEARCH(",",spotify_top_songs_audio_features[[#This Row],[artist_names]])+2,99),"")</f>
        <v/>
      </c>
      <c r="W3593" t="str">
        <f>spotify_top_songs_audio_features[[#This Row],[source]]</f>
        <v>RCA Records Label</v>
      </c>
      <c r="X3593" s="1">
        <f>spotify_top_songs_audio_features[[#This Row],[streams]]</f>
        <v>21252303</v>
      </c>
      <c r="Y3593" t="str">
        <f>IF(Tabela2[[#This Row],[feat]]="","","Feat")</f>
        <v/>
      </c>
      <c r="Z3593" s="17" t="str">
        <f>CONCATENATE(INT(spotify_top_songs_audio_features[[#This Row],[duration_ms]]/(60*1000)),":",MOD(INT(spotify_top_songs_audio_features[[#This Row],[duration_ms]]/1000),60))</f>
        <v>2:54</v>
      </c>
      <c r="AA35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593" t="str">
        <f>spotify_top_songs_audio_features[[#This Row],[track_name]]</f>
        <v>Better</v>
      </c>
    </row>
    <row r="3594" spans="1:28" x14ac:dyDescent="0.25">
      <c r="A3594" t="s">
        <v>1953</v>
      </c>
      <c r="B3594" t="s">
        <v>1954</v>
      </c>
      <c r="C3594" t="s">
        <v>1955</v>
      </c>
      <c r="D3594" t="s">
        <v>48</v>
      </c>
      <c r="E3594" t="s">
        <v>58</v>
      </c>
      <c r="F3594" t="s">
        <v>32</v>
      </c>
      <c r="G3594" t="s">
        <v>25</v>
      </c>
      <c r="H3594">
        <v>364</v>
      </c>
      <c r="I3594">
        <v>62</v>
      </c>
      <c r="J3594">
        <v>555</v>
      </c>
      <c r="K3594" t="s">
        <v>1191</v>
      </c>
      <c r="L3594">
        <v>225</v>
      </c>
      <c r="M3594">
        <v>429</v>
      </c>
      <c r="N3594">
        <v>491</v>
      </c>
      <c r="O3594">
        <v>-6638</v>
      </c>
      <c r="P3594">
        <v>79904</v>
      </c>
      <c r="Q3594">
        <v>168920</v>
      </c>
      <c r="R3594">
        <v>2</v>
      </c>
      <c r="S3594">
        <v>21226647</v>
      </c>
      <c r="U3594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3594" t="str">
        <f>IFERROR(MID(spotify_top_songs_audio_features[[#This Row],[artist_names]],SEARCH(",",spotify_top_songs_audio_features[[#This Row],[artist_names]])+2,99),"")</f>
        <v>John Legend</v>
      </c>
      <c r="W3594" t="str">
        <f>spotify_top_songs_audio_features[[#This Row],[source]]</f>
        <v>Republic Records</v>
      </c>
      <c r="X3594" s="1">
        <f>spotify_top_songs_audio_features[[#This Row],[streams]]</f>
        <v>21226647</v>
      </c>
      <c r="Y3594" t="str">
        <f>IF(Tabela2[[#This Row],[feat]]="","","Feat")</f>
        <v>Feat</v>
      </c>
      <c r="Z3594" s="17" t="str">
        <f>CONCATENATE(INT(spotify_top_songs_audio_features[[#This Row],[duration_ms]]/(60*1000)),":",MOD(INT(spotify_top_songs_audio_features[[#This Row],[duration_ms]]/1000),60))</f>
        <v>2:48</v>
      </c>
      <c r="AA35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594" t="str">
        <f>spotify_top_songs_audio_features[[#This Row],[track_name]]</f>
        <v>On Time (with John Legend)</v>
      </c>
    </row>
    <row r="3595" spans="1:28" x14ac:dyDescent="0.25">
      <c r="A3595" t="s">
        <v>15264</v>
      </c>
      <c r="B3595" t="s">
        <v>4404</v>
      </c>
      <c r="C3595" t="s">
        <v>15265</v>
      </c>
      <c r="D3595" t="s">
        <v>814</v>
      </c>
      <c r="E3595" t="s">
        <v>113</v>
      </c>
      <c r="F3595" t="s">
        <v>24</v>
      </c>
      <c r="G3595" t="s">
        <v>25</v>
      </c>
      <c r="H3595">
        <v>604</v>
      </c>
      <c r="I3595">
        <v>199</v>
      </c>
      <c r="J3595">
        <v>5</v>
      </c>
      <c r="K3595" t="s">
        <v>2834</v>
      </c>
      <c r="L3595">
        <v>0</v>
      </c>
      <c r="M3595">
        <v>109</v>
      </c>
      <c r="N3595">
        <v>191</v>
      </c>
      <c r="O3595">
        <v>-11831</v>
      </c>
      <c r="P3595">
        <v>76134</v>
      </c>
      <c r="Q3595">
        <v>158840</v>
      </c>
      <c r="R3595">
        <v>2</v>
      </c>
      <c r="S3595">
        <v>21221678</v>
      </c>
      <c r="U3595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3595" t="str">
        <f>IFERROR(MID(spotify_top_songs_audio_features[[#This Row],[artist_names]],SEARCH(",",spotify_top_songs_audio_features[[#This Row],[artist_names]])+2,99),"")</f>
        <v/>
      </c>
      <c r="W3595" t="str">
        <f>spotify_top_songs_audio_features[[#This Row],[source]]</f>
        <v>Top Dawg Entertainment/RCA Records</v>
      </c>
      <c r="X3595" s="1">
        <f>spotify_top_songs_audio_features[[#This Row],[streams]]</f>
        <v>21221678</v>
      </c>
      <c r="Y3595" t="str">
        <f>IF(Tabela2[[#This Row],[feat]]="","","Feat")</f>
        <v/>
      </c>
      <c r="Z3595" s="17" t="str">
        <f>CONCATENATE(INT(spotify_top_songs_audio_features[[#This Row],[duration_ms]]/(60*1000)),":",MOD(INT(spotify_top_songs_audio_features[[#This Row],[duration_ms]]/1000),60))</f>
        <v>2:38</v>
      </c>
      <c r="AA35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595" t="str">
        <f>spotify_top_songs_audio_features[[#This Row],[track_name]]</f>
        <v>Special</v>
      </c>
    </row>
    <row r="3596" spans="1:28" x14ac:dyDescent="0.25">
      <c r="A3596" t="s">
        <v>10047</v>
      </c>
      <c r="B3596" t="s">
        <v>4222</v>
      </c>
      <c r="C3596" t="s">
        <v>10048</v>
      </c>
      <c r="D3596" t="s">
        <v>141</v>
      </c>
      <c r="E3596" t="s">
        <v>43</v>
      </c>
      <c r="F3596" t="s">
        <v>24</v>
      </c>
      <c r="G3596" t="s">
        <v>25</v>
      </c>
      <c r="H3596">
        <v>75</v>
      </c>
      <c r="I3596">
        <v>741</v>
      </c>
      <c r="J3596">
        <v>402</v>
      </c>
      <c r="K3596" t="s">
        <v>639</v>
      </c>
      <c r="L3596">
        <v>0</v>
      </c>
      <c r="M3596">
        <v>121</v>
      </c>
      <c r="N3596">
        <v>495</v>
      </c>
      <c r="O3596">
        <v>-443</v>
      </c>
      <c r="P3596">
        <v>79968</v>
      </c>
      <c r="Q3596">
        <v>209180</v>
      </c>
      <c r="R3596">
        <v>3</v>
      </c>
      <c r="S3596">
        <v>21196673</v>
      </c>
      <c r="U3596" t="str">
        <f>IFERROR(LEFT(spotify_top_songs_audio_features[[#This Row],[artist_names]],SEARCH(",",spotify_top_songs_audio_features[[#This Row],[artist_names]])-1),spotify_top_songs_audio_features[[#This Row],[artist_names]])</f>
        <v>Yandel</v>
      </c>
      <c r="V3596" t="str">
        <f>IFERROR(MID(spotify_top_songs_audio_features[[#This Row],[artist_names]],SEARCH(",",spotify_top_songs_audio_features[[#This Row],[artist_names]])+2,99),"")</f>
        <v>Bad Bunny</v>
      </c>
      <c r="W3596" t="str">
        <f>spotify_top_songs_audio_features[[#This Row],[source]]</f>
        <v>Rimas Entertainment LLC</v>
      </c>
      <c r="X3596" s="1">
        <f>spotify_top_songs_audio_features[[#This Row],[streams]]</f>
        <v>21196673</v>
      </c>
      <c r="Y3596" t="str">
        <f>IF(Tabela2[[#This Row],[feat]]="","","Feat")</f>
        <v>Feat</v>
      </c>
      <c r="Z3596" s="17" t="str">
        <f>CONCATENATE(INT(spotify_top_songs_audio_features[[#This Row],[duration_ms]]/(60*1000)),":",MOD(INT(spotify_top_songs_audio_features[[#This Row],[duration_ms]]/1000),60))</f>
        <v>3:29</v>
      </c>
      <c r="AA35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596" t="str">
        <f>spotify_top_songs_audio_features[[#This Row],[track_name]]</f>
        <v>CANCIÓN CON YANDEL</v>
      </c>
    </row>
    <row r="3597" spans="1:28" x14ac:dyDescent="0.25">
      <c r="A3597" t="s">
        <v>11213</v>
      </c>
      <c r="B3597" t="s">
        <v>11214</v>
      </c>
      <c r="C3597" t="s">
        <v>11215</v>
      </c>
      <c r="D3597" t="s">
        <v>2413</v>
      </c>
      <c r="E3597" t="s">
        <v>469</v>
      </c>
      <c r="F3597" t="s">
        <v>24</v>
      </c>
      <c r="G3597" t="s">
        <v>25</v>
      </c>
      <c r="H3597">
        <v>612</v>
      </c>
      <c r="I3597">
        <v>539</v>
      </c>
      <c r="J3597">
        <v>488</v>
      </c>
      <c r="K3597" t="s">
        <v>590</v>
      </c>
      <c r="L3597">
        <v>0</v>
      </c>
      <c r="M3597">
        <v>18</v>
      </c>
      <c r="N3597">
        <v>294</v>
      </c>
      <c r="O3597">
        <v>-5071</v>
      </c>
      <c r="P3597">
        <v>79948</v>
      </c>
      <c r="Q3597">
        <v>186480</v>
      </c>
      <c r="R3597">
        <v>4</v>
      </c>
      <c r="S3597">
        <v>21178417</v>
      </c>
      <c r="U3597" t="str">
        <f>IFERROR(LEFT(spotify_top_songs_audio_features[[#This Row],[artist_names]],SEARCH(",",spotify_top_songs_audio_features[[#This Row],[artist_names]])-1),spotify_top_songs_audio_features[[#This Row],[artist_names]])</f>
        <v>Trevor Daniel</v>
      </c>
      <c r="V3597" t="str">
        <f>IFERROR(MID(spotify_top_songs_audio_features[[#This Row],[artist_names]],SEARCH(",",spotify_top_songs_audio_features[[#This Row],[artist_names]])+2,99),"")</f>
        <v>Selena Gomez</v>
      </c>
      <c r="W3597" t="str">
        <f>spotify_top_songs_audio_features[[#This Row],[source]]</f>
        <v>Alamo</v>
      </c>
      <c r="X3597" s="1">
        <f>spotify_top_songs_audio_features[[#This Row],[streams]]</f>
        <v>21178417</v>
      </c>
      <c r="Y3597" t="str">
        <f>IF(Tabela2[[#This Row],[feat]]="","","Feat")</f>
        <v>Feat</v>
      </c>
      <c r="Z3597" s="17" t="str">
        <f>CONCATENATE(INT(spotify_top_songs_audio_features[[#This Row],[duration_ms]]/(60*1000)),":",MOD(INT(spotify_top_songs_audio_features[[#This Row],[duration_ms]]/1000),60))</f>
        <v>3:6</v>
      </c>
      <c r="AA35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597" t="str">
        <f>spotify_top_songs_audio_features[[#This Row],[track_name]]</f>
        <v>Past Life (with Selena Gomez)</v>
      </c>
    </row>
    <row r="3598" spans="1:28" x14ac:dyDescent="0.25">
      <c r="A3598" t="s">
        <v>2391</v>
      </c>
      <c r="B3598" t="s">
        <v>2392</v>
      </c>
      <c r="C3598" t="s">
        <v>2393</v>
      </c>
      <c r="D3598" t="s">
        <v>2394</v>
      </c>
      <c r="E3598" t="s">
        <v>142</v>
      </c>
      <c r="F3598" t="s">
        <v>24</v>
      </c>
      <c r="G3598" t="s">
        <v>25</v>
      </c>
      <c r="H3598">
        <v>744</v>
      </c>
      <c r="I3598">
        <v>648</v>
      </c>
      <c r="J3598">
        <v>35</v>
      </c>
      <c r="K3598" t="s">
        <v>2395</v>
      </c>
      <c r="L3598">
        <v>614</v>
      </c>
      <c r="M3598">
        <v>109</v>
      </c>
      <c r="N3598">
        <v>387</v>
      </c>
      <c r="O3598">
        <v>-11819</v>
      </c>
      <c r="P3598">
        <v>144036</v>
      </c>
      <c r="Q3598">
        <v>152137</v>
      </c>
      <c r="R3598">
        <v>3</v>
      </c>
      <c r="S3598">
        <v>21177496</v>
      </c>
      <c r="U3598" t="str">
        <f>IFERROR(LEFT(spotify_top_songs_audio_features[[#This Row],[artist_names]],SEARCH(",",spotify_top_songs_audio_features[[#This Row],[artist_names]])-1),spotify_top_songs_audio_features[[#This Row],[artist_names]])</f>
        <v>JNR CHOI</v>
      </c>
      <c r="V3598" t="str">
        <f>IFERROR(MID(spotify_top_songs_audio_features[[#This Row],[artist_names]],SEARCH(",",spotify_top_songs_audio_features[[#This Row],[artist_names]])+2,99),"")</f>
        <v>Sam Tompkins</v>
      </c>
      <c r="W3598" t="str">
        <f>spotify_top_songs_audio_features[[#This Row],[source]]</f>
        <v>Jnr Choi/Epic</v>
      </c>
      <c r="X3598" s="1">
        <f>spotify_top_songs_audio_features[[#This Row],[streams]]</f>
        <v>21177496</v>
      </c>
      <c r="Y3598" t="str">
        <f>IF(Tabela2[[#This Row],[feat]]="","","Feat")</f>
        <v>Feat</v>
      </c>
      <c r="Z3598" s="17" t="str">
        <f>CONCATENATE(INT(spotify_top_songs_audio_features[[#This Row],[duration_ms]]/(60*1000)),":",MOD(INT(spotify_top_songs_audio_features[[#This Row],[duration_ms]]/1000),60))</f>
        <v>2:32</v>
      </c>
      <c r="AA35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598" t="str">
        <f>spotify_top_songs_audio_features[[#This Row],[track_name]]</f>
        <v>TO THE MOON</v>
      </c>
    </row>
    <row r="3599" spans="1:28" x14ac:dyDescent="0.25">
      <c r="A3599" t="s">
        <v>2751</v>
      </c>
      <c r="B3599" t="s">
        <v>2752</v>
      </c>
      <c r="C3599" t="s">
        <v>2753</v>
      </c>
      <c r="D3599" t="s">
        <v>1032</v>
      </c>
      <c r="E3599" t="s">
        <v>31</v>
      </c>
      <c r="F3599" t="s">
        <v>24</v>
      </c>
      <c r="G3599" t="s">
        <v>25</v>
      </c>
      <c r="H3599">
        <v>852</v>
      </c>
      <c r="I3599">
        <v>752</v>
      </c>
      <c r="J3599">
        <v>597</v>
      </c>
      <c r="K3599" t="s">
        <v>507</v>
      </c>
      <c r="L3599">
        <v>0</v>
      </c>
      <c r="M3599">
        <v>394</v>
      </c>
      <c r="N3599">
        <v>389</v>
      </c>
      <c r="O3599">
        <v>-5793</v>
      </c>
      <c r="P3599">
        <v>8995</v>
      </c>
      <c r="Q3599">
        <v>216600</v>
      </c>
      <c r="R3599">
        <v>2</v>
      </c>
      <c r="S3599">
        <v>21167554</v>
      </c>
      <c r="U3599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3599" t="str">
        <f>IFERROR(MID(spotify_top_songs_audio_features[[#This Row],[artist_names]],SEARCH(",",spotify_top_songs_audio_features[[#This Row],[artist_names]])+2,99),"")</f>
        <v>Young M.A</v>
      </c>
      <c r="W3599" t="str">
        <f>spotify_top_songs_audio_features[[#This Row],[source]]</f>
        <v>Shady/Aftermath/Interscope Records</v>
      </c>
      <c r="X3599" s="1">
        <f>spotify_top_songs_audio_features[[#This Row],[streams]]</f>
        <v>21167554</v>
      </c>
      <c r="Y3599" t="str">
        <f>IF(Tabela2[[#This Row],[feat]]="","","Feat")</f>
        <v>Feat</v>
      </c>
      <c r="Z3599" s="17" t="str">
        <f>CONCATENATE(INT(spotify_top_songs_audio_features[[#This Row],[duration_ms]]/(60*1000)),":",MOD(INT(spotify_top_songs_audio_features[[#This Row],[duration_ms]]/1000),60))</f>
        <v>3:36</v>
      </c>
      <c r="AA35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599" t="str">
        <f>spotify_top_songs_audio_features[[#This Row],[track_name]]</f>
        <v>Unaccommodating (feat. Young M.A)</v>
      </c>
    </row>
    <row r="3600" spans="1:28" x14ac:dyDescent="0.25">
      <c r="A3600" t="s">
        <v>6049</v>
      </c>
      <c r="B3600" t="s">
        <v>6050</v>
      </c>
      <c r="C3600" t="s">
        <v>6051</v>
      </c>
      <c r="D3600" t="s">
        <v>6052</v>
      </c>
      <c r="E3600" t="s">
        <v>31</v>
      </c>
      <c r="F3600" t="s">
        <v>24</v>
      </c>
      <c r="G3600" t="s">
        <v>25</v>
      </c>
      <c r="H3600">
        <v>852</v>
      </c>
      <c r="I3600">
        <v>553</v>
      </c>
      <c r="J3600">
        <v>187</v>
      </c>
      <c r="K3600" t="s">
        <v>6053</v>
      </c>
      <c r="L3600">
        <v>0</v>
      </c>
      <c r="M3600">
        <v>332</v>
      </c>
      <c r="N3600">
        <v>656</v>
      </c>
      <c r="O3600">
        <v>-7286</v>
      </c>
      <c r="P3600">
        <v>142079</v>
      </c>
      <c r="Q3600">
        <v>205879</v>
      </c>
      <c r="R3600">
        <v>7</v>
      </c>
      <c r="S3600">
        <v>21137251</v>
      </c>
      <c r="U360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600" t="str">
        <f>IFERROR(MID(spotify_top_songs_audio_features[[#This Row],[artist_names]],SEARCH(",",spotify_top_songs_audio_features[[#This Row],[artist_names]])+2,99),"")</f>
        <v>Future</v>
      </c>
      <c r="W3600" t="str">
        <f>spotify_top_songs_audio_features[[#This Row],[source]]</f>
        <v>Cash Money Records Inc.</v>
      </c>
      <c r="X3600" s="1">
        <f>spotify_top_songs_audio_features[[#This Row],[streams]]</f>
        <v>21137251</v>
      </c>
      <c r="Y3600" t="str">
        <f>IF(Tabela2[[#This Row],[feat]]="","","Feat")</f>
        <v>Feat</v>
      </c>
      <c r="Z3600" s="17" t="str">
        <f>CONCATENATE(INT(spotify_top_songs_audio_features[[#This Row],[duration_ms]]/(60*1000)),":",MOD(INT(spotify_top_songs_audio_features[[#This Row],[duration_ms]]/1000),60))</f>
        <v>3:25</v>
      </c>
      <c r="AA36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00" t="str">
        <f>spotify_top_songs_audio_features[[#This Row],[track_name]]</f>
        <v>Jumpman</v>
      </c>
    </row>
    <row r="3601" spans="1:28" x14ac:dyDescent="0.25">
      <c r="A3601" t="s">
        <v>7746</v>
      </c>
      <c r="B3601" t="s">
        <v>1287</v>
      </c>
      <c r="C3601" t="s">
        <v>7747</v>
      </c>
      <c r="D3601" t="s">
        <v>48</v>
      </c>
      <c r="E3601" t="s">
        <v>97</v>
      </c>
      <c r="F3601" t="s">
        <v>24</v>
      </c>
      <c r="G3601" t="s">
        <v>25</v>
      </c>
      <c r="H3601">
        <v>501</v>
      </c>
      <c r="I3601">
        <v>373</v>
      </c>
      <c r="J3601">
        <v>493</v>
      </c>
      <c r="K3601" t="s">
        <v>7748</v>
      </c>
      <c r="L3601">
        <v>0</v>
      </c>
      <c r="M3601">
        <v>177</v>
      </c>
      <c r="N3601">
        <v>38</v>
      </c>
      <c r="O3601">
        <v>-9488</v>
      </c>
      <c r="P3601">
        <v>84682</v>
      </c>
      <c r="Q3601">
        <v>92400</v>
      </c>
      <c r="R3601">
        <v>1</v>
      </c>
      <c r="S3601">
        <v>21134707</v>
      </c>
      <c r="U360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601" t="str">
        <f>IFERROR(MID(spotify_top_songs_audio_features[[#This Row],[artist_names]],SEARCH(",",spotify_top_songs_audio_features[[#This Row],[artist_names]])+2,99),"")</f>
        <v/>
      </c>
      <c r="W3601" t="str">
        <f>spotify_top_songs_audio_features[[#This Row],[source]]</f>
        <v>Republic Records</v>
      </c>
      <c r="X3601" s="1">
        <f>spotify_top_songs_audio_features[[#This Row],[streams]]</f>
        <v>21134707</v>
      </c>
      <c r="Y3601" t="str">
        <f>IF(Tabela2[[#This Row],[feat]]="","","Feat")</f>
        <v/>
      </c>
      <c r="Z3601" s="17" t="str">
        <f>CONCATENATE(INT(spotify_top_songs_audio_features[[#This Row],[duration_ms]]/(60*1000)),":",MOD(INT(spotify_top_songs_audio_features[[#This Row],[duration_ms]]/1000),60))</f>
        <v>1:32</v>
      </c>
      <c r="AA36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601" t="str">
        <f>spotify_top_songs_audio_features[[#This Row],[track_name]]</f>
        <v>intro (end of the world)</v>
      </c>
    </row>
    <row r="3602" spans="1:28" x14ac:dyDescent="0.25">
      <c r="A3602" t="s">
        <v>3334</v>
      </c>
      <c r="B3602" t="s">
        <v>3335</v>
      </c>
      <c r="C3602" t="s">
        <v>3336</v>
      </c>
      <c r="D3602" t="s">
        <v>3337</v>
      </c>
      <c r="E3602" t="s">
        <v>113</v>
      </c>
      <c r="F3602" t="s">
        <v>24</v>
      </c>
      <c r="G3602" t="s">
        <v>25</v>
      </c>
      <c r="H3602">
        <v>494</v>
      </c>
      <c r="I3602">
        <v>559</v>
      </c>
      <c r="J3602">
        <v>565</v>
      </c>
      <c r="K3602" t="s">
        <v>3338</v>
      </c>
      <c r="L3602">
        <v>0</v>
      </c>
      <c r="M3602">
        <v>164</v>
      </c>
      <c r="N3602">
        <v>264</v>
      </c>
      <c r="O3602">
        <v>-5445</v>
      </c>
      <c r="P3602">
        <v>119247</v>
      </c>
      <c r="Q3602">
        <v>233337</v>
      </c>
      <c r="R3602">
        <v>7</v>
      </c>
      <c r="S3602">
        <v>21130298</v>
      </c>
      <c r="U3602" t="str">
        <f>IFERROR(LEFT(spotify_top_songs_audio_features[[#This Row],[artist_names]],SEARCH(",",spotify_top_songs_audio_features[[#This Row],[artist_names]])-1),spotify_top_songs_audio_features[[#This Row],[artist_names]])</f>
        <v>Flume</v>
      </c>
      <c r="V3602" t="str">
        <f>IFERROR(MID(spotify_top_songs_audio_features[[#This Row],[artist_names]],SEARCH(",",spotify_top_songs_audio_features[[#This Row],[artist_names]])+2,99),"")</f>
        <v>kai</v>
      </c>
      <c r="W3602" t="str">
        <f>spotify_top_songs_audio_features[[#This Row],[source]]</f>
        <v>Future Classic</v>
      </c>
      <c r="X3602" s="1">
        <f>spotify_top_songs_audio_features[[#This Row],[streams]]</f>
        <v>21130298</v>
      </c>
      <c r="Y3602" t="str">
        <f>IF(Tabela2[[#This Row],[feat]]="","","Feat")</f>
        <v>Feat</v>
      </c>
      <c r="Z3602" s="17" t="str">
        <f>CONCATENATE(INT(spotify_top_songs_audio_features[[#This Row],[duration_ms]]/(60*1000)),":",MOD(INT(spotify_top_songs_audio_features[[#This Row],[duration_ms]]/1000),60))</f>
        <v>3:53</v>
      </c>
      <c r="AA36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02" t="str">
        <f>spotify_top_songs_audio_features[[#This Row],[track_name]]</f>
        <v>Never Be Like You</v>
      </c>
    </row>
    <row r="3603" spans="1:28" x14ac:dyDescent="0.25">
      <c r="A3603" t="s">
        <v>13182</v>
      </c>
      <c r="B3603" t="s">
        <v>6855</v>
      </c>
      <c r="C3603" t="s">
        <v>6856</v>
      </c>
      <c r="D3603" t="s">
        <v>22</v>
      </c>
      <c r="E3603" t="s">
        <v>469</v>
      </c>
      <c r="F3603" t="s">
        <v>32</v>
      </c>
      <c r="G3603" t="s">
        <v>25</v>
      </c>
      <c r="H3603">
        <v>781</v>
      </c>
      <c r="I3603">
        <v>67</v>
      </c>
      <c r="J3603">
        <v>452</v>
      </c>
      <c r="K3603" t="s">
        <v>944</v>
      </c>
      <c r="L3603">
        <v>0</v>
      </c>
      <c r="M3603">
        <v>761</v>
      </c>
      <c r="N3603">
        <v>595</v>
      </c>
      <c r="O3603">
        <v>-3912</v>
      </c>
      <c r="P3603">
        <v>12799</v>
      </c>
      <c r="Q3603">
        <v>169333</v>
      </c>
      <c r="R3603">
        <v>1</v>
      </c>
      <c r="S3603">
        <v>21119184</v>
      </c>
      <c r="U3603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3603" t="str">
        <f>IFERROR(MID(spotify_top_songs_audio_features[[#This Row],[artist_names]],SEARCH(",",spotify_top_songs_audio_features[[#This Row],[artist_names]])+2,99),"")</f>
        <v>Dua Lipa</v>
      </c>
      <c r="W3603" t="str">
        <f>spotify_top_songs_audio_features[[#This Row],[source]]</f>
        <v>RCA Records Label</v>
      </c>
      <c r="X3603" s="1">
        <f>spotify_top_songs_audio_features[[#This Row],[streams]]</f>
        <v>21119184</v>
      </c>
      <c r="Y3603" t="str">
        <f>IF(Tabela2[[#This Row],[feat]]="","","Feat")</f>
        <v>Feat</v>
      </c>
      <c r="Z3603" s="17" t="str">
        <f>CONCATENATE(INT(spotify_top_songs_audio_features[[#This Row],[duration_ms]]/(60*1000)),":",MOD(INT(spotify_top_songs_audio_features[[#This Row],[duration_ms]]/1000),60))</f>
        <v>2:49</v>
      </c>
      <c r="AA36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603" t="str">
        <f>spotify_top_songs_audio_features[[#This Row],[track_name]]</f>
        <v>Prisoner (feat. Dua Lipa)</v>
      </c>
    </row>
    <row r="3604" spans="1:28" x14ac:dyDescent="0.25">
      <c r="A3604" t="s">
        <v>5015</v>
      </c>
      <c r="B3604" t="s">
        <v>5016</v>
      </c>
      <c r="C3604" t="s">
        <v>5017</v>
      </c>
      <c r="D3604" t="s">
        <v>4448</v>
      </c>
      <c r="E3604" t="s">
        <v>177</v>
      </c>
      <c r="F3604" t="s">
        <v>32</v>
      </c>
      <c r="G3604" t="s">
        <v>25</v>
      </c>
      <c r="H3604">
        <v>746</v>
      </c>
      <c r="I3604">
        <v>592</v>
      </c>
      <c r="J3604">
        <v>914</v>
      </c>
      <c r="K3604" t="s">
        <v>5018</v>
      </c>
      <c r="L3604">
        <v>1.17E-3</v>
      </c>
      <c r="M3604">
        <v>187</v>
      </c>
      <c r="N3604">
        <v>629</v>
      </c>
      <c r="O3604">
        <v>-6861</v>
      </c>
      <c r="P3604">
        <v>160065</v>
      </c>
      <c r="Q3604">
        <v>162094</v>
      </c>
      <c r="R3604">
        <v>3</v>
      </c>
      <c r="S3604">
        <v>21111742</v>
      </c>
      <c r="U3604" t="str">
        <f>IFERROR(LEFT(spotify_top_songs_audio_features[[#This Row],[artist_names]],SEARCH(",",spotify_top_songs_audio_features[[#This Row],[artist_names]])-1),spotify_top_songs_audio_features[[#This Row],[artist_names]])</f>
        <v>Juju</v>
      </c>
      <c r="V3604" t="str">
        <f>IFERROR(MID(spotify_top_songs_audio_features[[#This Row],[artist_names]],SEARCH(",",spotify_top_songs_audio_features[[#This Row],[artist_names]])+2,99),"")</f>
        <v>Loredana, Miksu / Macloud</v>
      </c>
      <c r="W3604" t="str">
        <f>spotify_top_songs_audio_features[[#This Row],[source]]</f>
        <v>JINX</v>
      </c>
      <c r="X3604" s="1">
        <f>spotify_top_songs_audio_features[[#This Row],[streams]]</f>
        <v>21111742</v>
      </c>
      <c r="Y3604" t="str">
        <f>IF(Tabela2[[#This Row],[feat]]="","","Feat")</f>
        <v>Feat</v>
      </c>
      <c r="Z3604" s="17" t="str">
        <f>CONCATENATE(INT(spotify_top_songs_audio_features[[#This Row],[duration_ms]]/(60*1000)),":",MOD(INT(spotify_top_songs_audio_features[[#This Row],[duration_ms]]/1000),60))</f>
        <v>2:42</v>
      </c>
      <c r="AA36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604" t="str">
        <f>spotify_top_songs_audio_features[[#This Row],[track_name]]</f>
        <v>Kein Wort</v>
      </c>
    </row>
    <row r="3605" spans="1:28" x14ac:dyDescent="0.25">
      <c r="A3605" t="s">
        <v>13836</v>
      </c>
      <c r="B3605" t="s">
        <v>710</v>
      </c>
      <c r="C3605" t="s">
        <v>13837</v>
      </c>
      <c r="D3605" t="s">
        <v>712</v>
      </c>
      <c r="E3605" t="s">
        <v>70</v>
      </c>
      <c r="F3605" t="s">
        <v>24</v>
      </c>
      <c r="G3605" t="s">
        <v>25</v>
      </c>
      <c r="H3605">
        <v>903</v>
      </c>
      <c r="I3605">
        <v>535</v>
      </c>
      <c r="J3605">
        <v>286</v>
      </c>
      <c r="K3605" t="s">
        <v>8013</v>
      </c>
      <c r="L3605">
        <v>0</v>
      </c>
      <c r="M3605">
        <v>851</v>
      </c>
      <c r="N3605">
        <v>157</v>
      </c>
      <c r="O3605">
        <v>-6238</v>
      </c>
      <c r="P3605">
        <v>130117</v>
      </c>
      <c r="Q3605">
        <v>195692</v>
      </c>
      <c r="R3605">
        <v>2</v>
      </c>
      <c r="S3605">
        <v>21104241</v>
      </c>
      <c r="U3605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3605" t="str">
        <f>IFERROR(MID(spotify_top_songs_audio_features[[#This Row],[artist_names]],SEARCH(",",spotify_top_songs_audio_features[[#This Row],[artist_names]])+2,99),"")</f>
        <v/>
      </c>
      <c r="W3605" t="str">
        <f>spotify_top_songs_audio_features[[#This Row],[source]]</f>
        <v>Generation Now/Atlantic</v>
      </c>
      <c r="X3605" s="1">
        <f>spotify_top_songs_audio_features[[#This Row],[streams]]</f>
        <v>21104241</v>
      </c>
      <c r="Y3605" t="str">
        <f>IF(Tabela2[[#This Row],[feat]]="","","Feat")</f>
        <v/>
      </c>
      <c r="Z3605" s="17" t="str">
        <f>CONCATENATE(INT(spotify_top_songs_audio_features[[#This Row],[duration_ms]]/(60*1000)),":",MOD(INT(spotify_top_songs_audio_features[[#This Row],[duration_ms]]/1000),60))</f>
        <v>3:15</v>
      </c>
      <c r="AA36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605" t="str">
        <f>spotify_top_songs_audio_features[[#This Row],[track_name]]</f>
        <v>Silly Watch</v>
      </c>
    </row>
    <row r="3606" spans="1:28" x14ac:dyDescent="0.25">
      <c r="A3606" t="s">
        <v>7309</v>
      </c>
      <c r="B3606" t="s">
        <v>7310</v>
      </c>
      <c r="C3606" t="s">
        <v>7311</v>
      </c>
      <c r="D3606" t="s">
        <v>450</v>
      </c>
      <c r="E3606" t="s">
        <v>31</v>
      </c>
      <c r="F3606" t="s">
        <v>24</v>
      </c>
      <c r="G3606" t="s">
        <v>25</v>
      </c>
      <c r="H3606">
        <v>826</v>
      </c>
      <c r="I3606">
        <v>73</v>
      </c>
      <c r="J3606">
        <v>809</v>
      </c>
      <c r="K3606" t="s">
        <v>6026</v>
      </c>
      <c r="L3606">
        <v>374</v>
      </c>
      <c r="M3606">
        <v>197</v>
      </c>
      <c r="N3606">
        <v>605</v>
      </c>
      <c r="O3606">
        <v>-3032</v>
      </c>
      <c r="P3606">
        <v>150134</v>
      </c>
      <c r="Q3606">
        <v>157600</v>
      </c>
      <c r="R3606">
        <v>4</v>
      </c>
      <c r="S3606">
        <v>21103913</v>
      </c>
      <c r="U3606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3606" t="str">
        <f>IFERROR(MID(spotify_top_songs_audio_features[[#This Row],[artist_names]],SEARCH(",",spotify_top_songs_audio_features[[#This Row],[artist_names]])+2,99),"")</f>
        <v>Lexa, Luísa Sonza, Rebecca</v>
      </c>
      <c r="W3606" t="str">
        <f>spotify_top_songs_audio_features[[#This Row],[source]]</f>
        <v>WM Brazil</v>
      </c>
      <c r="X3606" s="1">
        <f>spotify_top_songs_audio_features[[#This Row],[streams]]</f>
        <v>21103913</v>
      </c>
      <c r="Y3606" t="str">
        <f>IF(Tabela2[[#This Row],[feat]]="","","Feat")</f>
        <v>Feat</v>
      </c>
      <c r="Z3606" s="17" t="str">
        <f>CONCATENATE(INT(spotify_top_songs_audio_features[[#This Row],[duration_ms]]/(60*1000)),":",MOD(INT(spotify_top_songs_audio_features[[#This Row],[duration_ms]]/1000),60))</f>
        <v>2:37</v>
      </c>
      <c r="AA36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06" t="str">
        <f>spotify_top_songs_audio_features[[#This Row],[track_name]]</f>
        <v>Combatchy (feat. MC Rebecca)</v>
      </c>
    </row>
    <row r="3607" spans="1:28" x14ac:dyDescent="0.25">
      <c r="A3607" t="s">
        <v>10940</v>
      </c>
      <c r="B3607" t="s">
        <v>10941</v>
      </c>
      <c r="C3607" t="s">
        <v>10942</v>
      </c>
      <c r="D3607" t="s">
        <v>1938</v>
      </c>
      <c r="E3607" t="s">
        <v>86</v>
      </c>
      <c r="F3607" t="s">
        <v>32</v>
      </c>
      <c r="G3607" t="s">
        <v>25</v>
      </c>
      <c r="H3607">
        <v>814</v>
      </c>
      <c r="I3607">
        <v>755</v>
      </c>
      <c r="J3607">
        <v>942</v>
      </c>
      <c r="K3607" t="s">
        <v>2664</v>
      </c>
      <c r="L3607">
        <v>0</v>
      </c>
      <c r="M3607">
        <v>306</v>
      </c>
      <c r="N3607">
        <v>963</v>
      </c>
      <c r="O3607">
        <v>-6164</v>
      </c>
      <c r="P3607">
        <v>79976</v>
      </c>
      <c r="Q3607">
        <v>178500</v>
      </c>
      <c r="R3607">
        <v>4</v>
      </c>
      <c r="S3607">
        <v>21098129</v>
      </c>
      <c r="U3607" t="str">
        <f>IFERROR(LEFT(spotify_top_songs_audio_features[[#This Row],[artist_names]],SEARCH(",",spotify_top_songs_audio_features[[#This Row],[artist_names]])-1),spotify_top_songs_audio_features[[#This Row],[artist_names]])</f>
        <v>Thiaguinho MT</v>
      </c>
      <c r="V3607" t="str">
        <f>IFERROR(MID(spotify_top_songs_audio_features[[#This Row],[artist_names]],SEARCH(",",spotify_top_songs_audio_features[[#This Row],[artist_names]])+2,99),"")</f>
        <v>Mila, JS o Mão de Ouro</v>
      </c>
      <c r="W3607" t="str">
        <f>spotify_top_songs_audio_features[[#This Row],[source]]</f>
        <v>Sony Music Entertainment</v>
      </c>
      <c r="X3607" s="1">
        <f>spotify_top_songs_audio_features[[#This Row],[streams]]</f>
        <v>21098129</v>
      </c>
      <c r="Y3607" t="str">
        <f>IF(Tabela2[[#This Row],[feat]]="","","Feat")</f>
        <v>Feat</v>
      </c>
      <c r="Z3607" s="17" t="str">
        <f>CONCATENATE(INT(spotify_top_songs_audio_features[[#This Row],[duration_ms]]/(60*1000)),":",MOD(INT(spotify_top_songs_audio_features[[#This Row],[duration_ms]]/1000),60))</f>
        <v>2:58</v>
      </c>
      <c r="AA36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607" t="str">
        <f>spotify_top_songs_audio_features[[#This Row],[track_name]]</f>
        <v>Tudo Ok</v>
      </c>
    </row>
    <row r="3608" spans="1:28" x14ac:dyDescent="0.25">
      <c r="A3608" t="s">
        <v>10733</v>
      </c>
      <c r="B3608" t="s">
        <v>10734</v>
      </c>
      <c r="C3608" t="s">
        <v>10735</v>
      </c>
      <c r="D3608" t="s">
        <v>1562</v>
      </c>
      <c r="E3608" t="s">
        <v>469</v>
      </c>
      <c r="F3608" t="s">
        <v>24</v>
      </c>
      <c r="G3608" t="s">
        <v>25</v>
      </c>
      <c r="H3608">
        <v>727</v>
      </c>
      <c r="I3608">
        <v>815</v>
      </c>
      <c r="J3608">
        <v>153</v>
      </c>
      <c r="K3608" t="s">
        <v>260</v>
      </c>
      <c r="L3608">
        <v>0</v>
      </c>
      <c r="M3608">
        <v>231</v>
      </c>
      <c r="N3608">
        <v>677</v>
      </c>
      <c r="O3608">
        <v>-2454</v>
      </c>
      <c r="P3608">
        <v>176075</v>
      </c>
      <c r="Q3608">
        <v>216067</v>
      </c>
      <c r="R3608">
        <v>3</v>
      </c>
      <c r="S3608">
        <v>21093296</v>
      </c>
      <c r="U3608" t="str">
        <f>IFERROR(LEFT(spotify_top_songs_audio_features[[#This Row],[artist_names]],SEARCH(",",spotify_top_songs_audio_features[[#This Row],[artist_names]])-1),spotify_top_songs_audio_features[[#This Row],[artist_names]])</f>
        <v>Rich Music LTD</v>
      </c>
      <c r="V3608" t="str">
        <f>IFERROR(MID(spotify_top_songs_audio_features[[#This Row],[artist_names]],SEARCH(",",spotify_top_songs_audio_features[[#This Row],[artist_names]])+2,99),"")</f>
        <v>Sech, Dalex, Justin Quiles, Lenny Tavárez, Feid, Wisin, Zion</v>
      </c>
      <c r="W3608" t="str">
        <f>spotify_top_songs_audio_features[[#This Row],[source]]</f>
        <v>Rich Music</v>
      </c>
      <c r="X3608" s="1">
        <f>spotify_top_songs_audio_features[[#This Row],[streams]]</f>
        <v>21093296</v>
      </c>
      <c r="Y3608" t="str">
        <f>IF(Tabela2[[#This Row],[feat]]="","","Feat")</f>
        <v>Feat</v>
      </c>
      <c r="Z3608" s="17" t="str">
        <f>CONCATENATE(INT(spotify_top_songs_audio_features[[#This Row],[duration_ms]]/(60*1000)),":",MOD(INT(spotify_top_songs_audio_features[[#This Row],[duration_ms]]/1000),60))</f>
        <v>3:36</v>
      </c>
      <c r="AA36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608" t="str">
        <f>spotify_top_songs_audio_features[[#This Row],[track_name]]</f>
        <v>Quizas</v>
      </c>
    </row>
    <row r="3609" spans="1:28" x14ac:dyDescent="0.25">
      <c r="A3609" t="s">
        <v>6967</v>
      </c>
      <c r="B3609" t="s">
        <v>3370</v>
      </c>
      <c r="C3609" t="s">
        <v>6968</v>
      </c>
      <c r="D3609" t="s">
        <v>1807</v>
      </c>
      <c r="E3609" t="s">
        <v>31</v>
      </c>
      <c r="F3609" t="s">
        <v>32</v>
      </c>
      <c r="G3609" t="s">
        <v>152</v>
      </c>
      <c r="H3609">
        <v>721</v>
      </c>
      <c r="I3609">
        <v>463</v>
      </c>
      <c r="J3609">
        <v>646</v>
      </c>
      <c r="K3609" t="s">
        <v>3492</v>
      </c>
      <c r="L3609">
        <v>0</v>
      </c>
      <c r="M3609">
        <v>929</v>
      </c>
      <c r="N3609">
        <v>216</v>
      </c>
      <c r="O3609">
        <v>-9483</v>
      </c>
      <c r="P3609">
        <v>137915</v>
      </c>
      <c r="Q3609">
        <v>204003</v>
      </c>
      <c r="R3609">
        <v>3</v>
      </c>
      <c r="S3609">
        <v>21082493</v>
      </c>
      <c r="U3609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3609" t="str">
        <f>IFERROR(MID(spotify_top_songs_audio_features[[#This Row],[artist_names]],SEARCH(",",spotify_top_songs_audio_features[[#This Row],[artist_names]])+2,99),"")</f>
        <v/>
      </c>
      <c r="W3609" t="str">
        <f>spotify_top_songs_audio_features[[#This Row],[source]]</f>
        <v>WEA Latina</v>
      </c>
      <c r="X3609" s="1">
        <f>spotify_top_songs_audio_features[[#This Row],[streams]]</f>
        <v>21082493</v>
      </c>
      <c r="Y3609" t="str">
        <f>IF(Tabela2[[#This Row],[feat]]="","","Feat")</f>
        <v/>
      </c>
      <c r="Z3609" s="17" t="str">
        <f>CONCATENATE(INT(spotify_top_songs_audio_features[[#This Row],[duration_ms]]/(60*1000)),":",MOD(INT(spotify_top_songs_audio_features[[#This Row],[duration_ms]]/1000),60))</f>
        <v>3:24</v>
      </c>
      <c r="AA36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09" t="str">
        <f>spotify_top_songs_audio_features[[#This Row],[track_name]]</f>
        <v>Chance</v>
      </c>
    </row>
    <row r="3610" spans="1:28" x14ac:dyDescent="0.25">
      <c r="A3610" t="s">
        <v>4292</v>
      </c>
      <c r="B3610" t="s">
        <v>4293</v>
      </c>
      <c r="C3610" t="s">
        <v>4294</v>
      </c>
      <c r="D3610" t="s">
        <v>2600</v>
      </c>
      <c r="E3610" t="s">
        <v>31</v>
      </c>
      <c r="F3610" t="s">
        <v>24</v>
      </c>
      <c r="G3610" t="s">
        <v>25</v>
      </c>
      <c r="H3610">
        <v>469</v>
      </c>
      <c r="I3610">
        <v>623</v>
      </c>
      <c r="J3610">
        <v>302</v>
      </c>
      <c r="K3610" t="s">
        <v>1513</v>
      </c>
      <c r="L3610">
        <v>0</v>
      </c>
      <c r="M3610">
        <v>588</v>
      </c>
      <c r="N3610">
        <v>198</v>
      </c>
      <c r="O3610">
        <v>-4432</v>
      </c>
      <c r="P3610">
        <v>134943</v>
      </c>
      <c r="Q3610">
        <v>209778</v>
      </c>
      <c r="R3610">
        <v>2</v>
      </c>
      <c r="S3610">
        <v>21079011</v>
      </c>
      <c r="U3610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610" t="str">
        <f>IFERROR(MID(spotify_top_songs_audio_features[[#This Row],[artist_names]],SEARCH(",",spotify_top_songs_audio_features[[#This Row],[artist_names]])+2,99),"")</f>
        <v>Tyler, The Creator</v>
      </c>
      <c r="W3610" t="str">
        <f>spotify_top_songs_audio_features[[#This Row],[source]]</f>
        <v>XO / Republic Records</v>
      </c>
      <c r="X3610" s="1">
        <f>spotify_top_songs_audio_features[[#This Row],[streams]]</f>
        <v>21079011</v>
      </c>
      <c r="Y3610" t="str">
        <f>IF(Tabela2[[#This Row],[feat]]="","","Feat")</f>
        <v>Feat</v>
      </c>
      <c r="Z3610" s="17" t="str">
        <f>CONCATENATE(INT(spotify_top_songs_audio_features[[#This Row],[duration_ms]]/(60*1000)),":",MOD(INT(spotify_top_songs_audio_features[[#This Row],[duration_ms]]/1000),60))</f>
        <v>3:29</v>
      </c>
      <c r="AA36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10" t="str">
        <f>spotify_top_songs_audio_features[[#This Row],[track_name]]</f>
        <v>Here We Go… Again (feat. Tyler, the Creator)</v>
      </c>
    </row>
    <row r="3611" spans="1:28" x14ac:dyDescent="0.25">
      <c r="A3611" t="s">
        <v>14388</v>
      </c>
      <c r="B3611" t="s">
        <v>14389</v>
      </c>
      <c r="C3611" t="s">
        <v>14390</v>
      </c>
      <c r="D3611" t="s">
        <v>1938</v>
      </c>
      <c r="E3611" t="s">
        <v>31</v>
      </c>
      <c r="F3611" t="s">
        <v>32</v>
      </c>
      <c r="G3611" t="s">
        <v>25</v>
      </c>
      <c r="H3611">
        <v>826</v>
      </c>
      <c r="I3611">
        <v>74</v>
      </c>
      <c r="J3611">
        <v>368</v>
      </c>
      <c r="K3611" t="s">
        <v>2788</v>
      </c>
      <c r="L3611">
        <v>2.5899999999999999E-3</v>
      </c>
      <c r="M3611">
        <v>175</v>
      </c>
      <c r="N3611">
        <v>733</v>
      </c>
      <c r="O3611">
        <v>-445</v>
      </c>
      <c r="P3611">
        <v>130025</v>
      </c>
      <c r="Q3611">
        <v>239925</v>
      </c>
      <c r="R3611">
        <v>3</v>
      </c>
      <c r="S3611">
        <v>21070934</v>
      </c>
      <c r="U3611" t="str">
        <f>IFERROR(LEFT(spotify_top_songs_audio_features[[#This Row],[artist_names]],SEARCH(",",spotify_top_songs_audio_features[[#This Row],[artist_names]])-1),spotify_top_songs_audio_features[[#This Row],[artist_names]])</f>
        <v>C. Tangana</v>
      </c>
      <c r="V3611" t="str">
        <f>IFERROR(MID(spotify_top_songs_audio_features[[#This Row],[artist_names]],SEARCH(",",spotify_top_songs_audio_features[[#This Row],[artist_names]])+2,99),"")</f>
        <v>NATHY PELUSO</v>
      </c>
      <c r="W3611" t="str">
        <f>spotify_top_songs_audio_features[[#This Row],[source]]</f>
        <v>Sony Music Entertainment</v>
      </c>
      <c r="X3611" s="1">
        <f>spotify_top_songs_audio_features[[#This Row],[streams]]</f>
        <v>21070934</v>
      </c>
      <c r="Y3611" t="str">
        <f>IF(Tabela2[[#This Row],[feat]]="","","Feat")</f>
        <v>Feat</v>
      </c>
      <c r="Z3611" s="17" t="str">
        <f>CONCATENATE(INT(spotify_top_songs_audio_features[[#This Row],[duration_ms]]/(60*1000)),":",MOD(INT(spotify_top_songs_audio_features[[#This Row],[duration_ms]]/1000),60))</f>
        <v>3:59</v>
      </c>
      <c r="AA36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11" t="str">
        <f>spotify_top_songs_audio_features[[#This Row],[track_name]]</f>
        <v>Ateo</v>
      </c>
    </row>
    <row r="3612" spans="1:28" x14ac:dyDescent="0.25">
      <c r="A3612" t="s">
        <v>10845</v>
      </c>
      <c r="B3612" t="s">
        <v>10846</v>
      </c>
      <c r="C3612" t="s">
        <v>10847</v>
      </c>
      <c r="D3612" t="s">
        <v>141</v>
      </c>
      <c r="E3612" t="s">
        <v>58</v>
      </c>
      <c r="F3612" t="s">
        <v>24</v>
      </c>
      <c r="G3612" t="s">
        <v>25</v>
      </c>
      <c r="H3612">
        <v>865</v>
      </c>
      <c r="I3612">
        <v>5</v>
      </c>
      <c r="J3612">
        <v>861</v>
      </c>
      <c r="K3612" t="s">
        <v>1855</v>
      </c>
      <c r="L3612">
        <v>7.7299999999999999E-3</v>
      </c>
      <c r="M3612">
        <v>98</v>
      </c>
      <c r="N3612">
        <v>317</v>
      </c>
      <c r="O3612">
        <v>-10805</v>
      </c>
      <c r="P3612">
        <v>92976</v>
      </c>
      <c r="Q3612">
        <v>183520</v>
      </c>
      <c r="R3612">
        <v>3</v>
      </c>
      <c r="S3612">
        <v>21070900</v>
      </c>
      <c r="U361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612" t="str">
        <f>IFERROR(MID(spotify_top_songs_audio_features[[#This Row],[artist_names]],SEARCH(",",spotify_top_songs_audio_features[[#This Row],[artist_names]])+2,99),"")</f>
        <v>Zion &amp; Lennox</v>
      </c>
      <c r="W3612" t="str">
        <f>spotify_top_songs_audio_features[[#This Row],[source]]</f>
        <v>Rimas Entertainment LLC</v>
      </c>
      <c r="X3612" s="1">
        <f>spotify_top_songs_audio_features[[#This Row],[streams]]</f>
        <v>21070900</v>
      </c>
      <c r="Y3612" t="str">
        <f>IF(Tabela2[[#This Row],[feat]]="","","Feat")</f>
        <v>Feat</v>
      </c>
      <c r="Z3612" s="17" t="str">
        <f>CONCATENATE(INT(spotify_top_songs_audio_features[[#This Row],[duration_ms]]/(60*1000)),":",MOD(INT(spotify_top_songs_audio_features[[#This Row],[duration_ms]]/1000),60))</f>
        <v>3:3</v>
      </c>
      <c r="AA36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612" t="str">
        <f>spotify_top_songs_audio_features[[#This Row],[track_name]]</f>
        <v>MÁS DE UNA CITA</v>
      </c>
    </row>
    <row r="3613" spans="1:28" x14ac:dyDescent="0.25">
      <c r="A3613" t="s">
        <v>5321</v>
      </c>
      <c r="B3613" t="s">
        <v>5322</v>
      </c>
      <c r="C3613" t="s">
        <v>5323</v>
      </c>
      <c r="D3613" t="s">
        <v>2336</v>
      </c>
      <c r="E3613" t="s">
        <v>113</v>
      </c>
      <c r="F3613" t="s">
        <v>24</v>
      </c>
      <c r="G3613" t="s">
        <v>25</v>
      </c>
      <c r="H3613">
        <v>658</v>
      </c>
      <c r="I3613">
        <v>804</v>
      </c>
      <c r="J3613">
        <v>377</v>
      </c>
      <c r="K3613" t="s">
        <v>5324</v>
      </c>
      <c r="L3613">
        <v>0</v>
      </c>
      <c r="M3613">
        <v>178</v>
      </c>
      <c r="N3613">
        <v>508</v>
      </c>
      <c r="O3613">
        <v>-5735</v>
      </c>
      <c r="P3613">
        <v>120047</v>
      </c>
      <c r="Q3613">
        <v>205793</v>
      </c>
      <c r="R3613">
        <v>4</v>
      </c>
      <c r="S3613">
        <v>21063082</v>
      </c>
      <c r="U3613" t="str">
        <f>IFERROR(LEFT(spotify_top_songs_audio_features[[#This Row],[artist_names]],SEARCH(",",spotify_top_songs_audio_features[[#This Row],[artist_names]])-1),spotify_top_songs_audio_features[[#This Row],[artist_names]])</f>
        <v>Galantis</v>
      </c>
      <c r="V3613" t="str">
        <f>IFERROR(MID(spotify_top_songs_audio_features[[#This Row],[artist_names]],SEARCH(",",spotify_top_songs_audio_features[[#This Row],[artist_names]])+2,99),"")</f>
        <v>OneRepublic</v>
      </c>
      <c r="W3613" t="str">
        <f>spotify_top_songs_audio_features[[#This Row],[source]]</f>
        <v>Big Beat Records</v>
      </c>
      <c r="X3613" s="1">
        <f>spotify_top_songs_audio_features[[#This Row],[streams]]</f>
        <v>21063082</v>
      </c>
      <c r="Y3613" t="str">
        <f>IF(Tabela2[[#This Row],[feat]]="","","Feat")</f>
        <v>Feat</v>
      </c>
      <c r="Z3613" s="17" t="str">
        <f>CONCATENATE(INT(spotify_top_songs_audio_features[[#This Row],[duration_ms]]/(60*1000)),":",MOD(INT(spotify_top_songs_audio_features[[#This Row],[duration_ms]]/1000),60))</f>
        <v>3:25</v>
      </c>
      <c r="AA36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13" t="str">
        <f>spotify_top_songs_audio_features[[#This Row],[track_name]]</f>
        <v>Bones (feat. OneRepublic)</v>
      </c>
    </row>
    <row r="3614" spans="1:28" x14ac:dyDescent="0.25">
      <c r="A3614" t="s">
        <v>15946</v>
      </c>
      <c r="B3614" t="s">
        <v>982</v>
      </c>
      <c r="C3614" t="s">
        <v>5705</v>
      </c>
      <c r="D3614" t="s">
        <v>1793</v>
      </c>
      <c r="E3614" t="s">
        <v>23</v>
      </c>
      <c r="F3614" t="s">
        <v>24</v>
      </c>
      <c r="G3614" t="s">
        <v>152</v>
      </c>
      <c r="H3614">
        <v>447</v>
      </c>
      <c r="I3614">
        <v>72</v>
      </c>
      <c r="J3614">
        <v>332</v>
      </c>
      <c r="K3614" t="s">
        <v>5147</v>
      </c>
      <c r="L3614">
        <v>297</v>
      </c>
      <c r="M3614">
        <v>614</v>
      </c>
      <c r="N3614">
        <v>362</v>
      </c>
      <c r="O3614">
        <v>-3954</v>
      </c>
      <c r="P3614">
        <v>157892</v>
      </c>
      <c r="Q3614">
        <v>195000</v>
      </c>
      <c r="R3614">
        <v>2</v>
      </c>
      <c r="S3614">
        <v>21029438</v>
      </c>
      <c r="U3614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3614" t="str">
        <f>IFERROR(MID(spotify_top_songs_audio_features[[#This Row],[artist_names]],SEARCH(",",spotify_top_songs_audio_features[[#This Row],[artist_names]])+2,99),"")</f>
        <v/>
      </c>
      <c r="W3614" t="str">
        <f>spotify_top_songs_audio_features[[#This Row],[source]]</f>
        <v>88rising Music</v>
      </c>
      <c r="X3614" s="1">
        <f>spotify_top_songs_audio_features[[#This Row],[streams]]</f>
        <v>21029438</v>
      </c>
      <c r="Y3614" t="str">
        <f>IF(Tabela2[[#This Row],[feat]]="","","Feat")</f>
        <v/>
      </c>
      <c r="Z3614" s="17" t="str">
        <f>CONCATENATE(INT(spotify_top_songs_audio_features[[#This Row],[duration_ms]]/(60*1000)),":",MOD(INT(spotify_top_songs_audio_features[[#This Row],[duration_ms]]/1000),60))</f>
        <v>3:15</v>
      </c>
      <c r="AA36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614" t="str">
        <f>spotify_top_songs_audio_features[[#This Row],[track_name]]</f>
        <v>Run</v>
      </c>
    </row>
    <row r="3615" spans="1:28" x14ac:dyDescent="0.25">
      <c r="A3615" t="s">
        <v>1995</v>
      </c>
      <c r="B3615" t="s">
        <v>267</v>
      </c>
      <c r="C3615" t="s">
        <v>1996</v>
      </c>
      <c r="D3615" t="s">
        <v>1997</v>
      </c>
      <c r="E3615" t="s">
        <v>113</v>
      </c>
      <c r="F3615" t="s">
        <v>24</v>
      </c>
      <c r="G3615" t="s">
        <v>25</v>
      </c>
      <c r="H3615">
        <v>625</v>
      </c>
      <c r="I3615">
        <v>775</v>
      </c>
      <c r="J3615">
        <v>248</v>
      </c>
      <c r="K3615" t="s">
        <v>1998</v>
      </c>
      <c r="L3615">
        <v>5.2300000000000003E-3</v>
      </c>
      <c r="M3615">
        <v>12</v>
      </c>
      <c r="N3615">
        <v>588</v>
      </c>
      <c r="O3615">
        <v>-5199</v>
      </c>
      <c r="P3615">
        <v>101961</v>
      </c>
      <c r="Q3615">
        <v>210123</v>
      </c>
      <c r="R3615">
        <v>3</v>
      </c>
      <c r="S3615">
        <v>21024813</v>
      </c>
      <c r="U3615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3615" t="str">
        <f>IFERROR(MID(spotify_top_songs_audio_features[[#This Row],[artist_names]],SEARCH(",",spotify_top_songs_audio_features[[#This Row],[artist_names]])+2,99),"")</f>
        <v/>
      </c>
      <c r="W3615" t="str">
        <f>spotify_top_songs_audio_features[[#This Row],[source]]</f>
        <v>Big Loud / Republic</v>
      </c>
      <c r="X3615" s="1">
        <f>spotify_top_songs_audio_features[[#This Row],[streams]]</f>
        <v>21024813</v>
      </c>
      <c r="Y3615" t="str">
        <f>IF(Tabela2[[#This Row],[feat]]="","","Feat")</f>
        <v/>
      </c>
      <c r="Z3615" s="17" t="str">
        <f>CONCATENATE(INT(spotify_top_songs_audio_features[[#This Row],[duration_ms]]/(60*1000)),":",MOD(INT(spotify_top_songs_audio_features[[#This Row],[duration_ms]]/1000),60))</f>
        <v>3:30</v>
      </c>
      <c r="AA36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15" t="str">
        <f>spotify_top_songs_audio_features[[#This Row],[track_name]]</f>
        <v>7 Summers</v>
      </c>
    </row>
    <row r="3616" spans="1:28" x14ac:dyDescent="0.25">
      <c r="A3616" t="s">
        <v>15611</v>
      </c>
      <c r="B3616" t="s">
        <v>3576</v>
      </c>
      <c r="C3616" t="s">
        <v>15612</v>
      </c>
      <c r="D3616" t="s">
        <v>42</v>
      </c>
      <c r="E3616" t="s">
        <v>31</v>
      </c>
      <c r="F3616" t="s">
        <v>24</v>
      </c>
      <c r="G3616" t="s">
        <v>25</v>
      </c>
      <c r="H3616">
        <v>888</v>
      </c>
      <c r="I3616">
        <v>525</v>
      </c>
      <c r="J3616">
        <v>305</v>
      </c>
      <c r="K3616" t="s">
        <v>15162</v>
      </c>
      <c r="L3616">
        <v>5.6800000000000004E-4</v>
      </c>
      <c r="M3616">
        <v>137</v>
      </c>
      <c r="N3616">
        <v>243</v>
      </c>
      <c r="O3616">
        <v>-5665</v>
      </c>
      <c r="P3616">
        <v>133983</v>
      </c>
      <c r="Q3616">
        <v>143792</v>
      </c>
      <c r="R3616">
        <v>3</v>
      </c>
      <c r="S3616">
        <v>21013959</v>
      </c>
      <c r="U3616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3616" t="str">
        <f>IFERROR(MID(spotify_top_songs_audio_features[[#This Row],[artist_names]],SEARCH(",",spotify_top_songs_audio_features[[#This Row],[artist_names]])+2,99),"")</f>
        <v/>
      </c>
      <c r="W3616" t="str">
        <f>spotify_top_songs_audio_features[[#This Row],[source]]</f>
        <v>Atlantic/KSR</v>
      </c>
      <c r="X3616" s="1">
        <f>spotify_top_songs_audio_features[[#This Row],[streams]]</f>
        <v>21013959</v>
      </c>
      <c r="Y3616" t="str">
        <f>IF(Tabela2[[#This Row],[feat]]="","","Feat")</f>
        <v/>
      </c>
      <c r="Z3616" s="17" t="str">
        <f>CONCATENATE(INT(spotify_top_songs_audio_features[[#This Row],[duration_ms]]/(60*1000)),":",MOD(INT(spotify_top_songs_audio_features[[#This Row],[duration_ms]]/1000),60))</f>
        <v>2:23</v>
      </c>
      <c r="AA36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16" t="str">
        <f>spotify_top_songs_audio_features[[#This Row],[track_name]]</f>
        <v>Press</v>
      </c>
    </row>
    <row r="3617" spans="1:28" x14ac:dyDescent="0.25">
      <c r="A3617" t="s">
        <v>11391</v>
      </c>
      <c r="B3617" t="s">
        <v>11392</v>
      </c>
      <c r="C3617" t="s">
        <v>11393</v>
      </c>
      <c r="D3617" t="s">
        <v>6354</v>
      </c>
      <c r="E3617" t="s">
        <v>31</v>
      </c>
      <c r="F3617" t="s">
        <v>32</v>
      </c>
      <c r="G3617" t="s">
        <v>152</v>
      </c>
      <c r="H3617">
        <v>597</v>
      </c>
      <c r="I3617">
        <v>571</v>
      </c>
      <c r="J3617">
        <v>293</v>
      </c>
      <c r="K3617" t="s">
        <v>1454</v>
      </c>
      <c r="L3617">
        <v>0</v>
      </c>
      <c r="M3617">
        <v>93</v>
      </c>
      <c r="N3617">
        <v>165</v>
      </c>
      <c r="O3617">
        <v>-6205</v>
      </c>
      <c r="P3617">
        <v>106196</v>
      </c>
      <c r="Q3617">
        <v>218448</v>
      </c>
      <c r="R3617">
        <v>4</v>
      </c>
      <c r="S3617">
        <v>21009584</v>
      </c>
      <c r="U3617" t="str">
        <f>IFERROR(LEFT(spotify_top_songs_audio_features[[#This Row],[artist_names]],SEARCH(",",spotify_top_songs_audio_features[[#This Row],[artist_names]])-1),spotify_top_songs_audio_features[[#This Row],[artist_names]])</f>
        <v>Joyner Lucas</v>
      </c>
      <c r="V3617" t="str">
        <f>IFERROR(MID(spotify_top_songs_audio_features[[#This Row],[artist_names]],SEARCH(",",spotify_top_songs_audio_features[[#This Row],[artist_names]])+2,99),"")</f>
        <v>Lil Baby</v>
      </c>
      <c r="W3617" t="str">
        <f>spotify_top_songs_audio_features[[#This Row],[source]]</f>
        <v>Twenty Nine Music Group</v>
      </c>
      <c r="X3617" s="1">
        <f>spotify_top_songs_audio_features[[#This Row],[streams]]</f>
        <v>21009584</v>
      </c>
      <c r="Y3617" t="str">
        <f>IF(Tabela2[[#This Row],[feat]]="","","Feat")</f>
        <v>Feat</v>
      </c>
      <c r="Z3617" s="17" t="str">
        <f>CONCATENATE(INT(spotify_top_songs_audio_features[[#This Row],[duration_ms]]/(60*1000)),":",MOD(INT(spotify_top_songs_audio_features[[#This Row],[duration_ms]]/1000),60))</f>
        <v>3:38</v>
      </c>
      <c r="AA36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17" t="str">
        <f>spotify_top_songs_audio_features[[#This Row],[track_name]]</f>
        <v>Ramen &amp; OJ</v>
      </c>
    </row>
    <row r="3618" spans="1:28" x14ac:dyDescent="0.25">
      <c r="A3618" t="s">
        <v>5696</v>
      </c>
      <c r="B3618" t="s">
        <v>463</v>
      </c>
      <c r="C3618" t="s">
        <v>5697</v>
      </c>
      <c r="D3618" t="s">
        <v>5698</v>
      </c>
      <c r="E3618" t="s">
        <v>43</v>
      </c>
      <c r="F3618" t="s">
        <v>32</v>
      </c>
      <c r="G3618" t="s">
        <v>25</v>
      </c>
      <c r="H3618">
        <v>669</v>
      </c>
      <c r="I3618">
        <v>434</v>
      </c>
      <c r="J3618">
        <v>714</v>
      </c>
      <c r="K3618" t="s">
        <v>4923</v>
      </c>
      <c r="L3618">
        <v>125</v>
      </c>
      <c r="M3618">
        <v>271</v>
      </c>
      <c r="N3618">
        <v>55</v>
      </c>
      <c r="O3618">
        <v>-15218</v>
      </c>
      <c r="P3618">
        <v>129326</v>
      </c>
      <c r="Q3618">
        <v>288555</v>
      </c>
      <c r="R3618">
        <v>3</v>
      </c>
      <c r="S3618">
        <v>21007995</v>
      </c>
      <c r="U3618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618" t="str">
        <f>IFERROR(MID(spotify_top_songs_audio_features[[#This Row],[artist_names]],SEARCH(",",spotify_top_songs_audio_features[[#This Row],[artist_names]])+2,99),"")</f>
        <v/>
      </c>
      <c r="W3618" t="str">
        <f>spotify_top_songs_audio_features[[#This Row],[source]]</f>
        <v>Top Dawg Entertainment</v>
      </c>
      <c r="X3618" s="1">
        <f>spotify_top_songs_audio_features[[#This Row],[streams]]</f>
        <v>21007995</v>
      </c>
      <c r="Y3618" t="str">
        <f>IF(Tabela2[[#This Row],[feat]]="","","Feat")</f>
        <v/>
      </c>
      <c r="Z3618" s="17" t="str">
        <f>CONCATENATE(INT(spotify_top_songs_audio_features[[#This Row],[duration_ms]]/(60*1000)),":",MOD(INT(spotify_top_songs_audio_features[[#This Row],[duration_ms]]/1000),60))</f>
        <v>4:48</v>
      </c>
      <c r="AA36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618" t="str">
        <f>spotify_top_songs_audio_features[[#This Row],[track_name]]</f>
        <v>The Heart Part 4</v>
      </c>
    </row>
    <row r="3619" spans="1:28" x14ac:dyDescent="0.25">
      <c r="A3619" t="s">
        <v>3878</v>
      </c>
      <c r="B3619" t="s">
        <v>633</v>
      </c>
      <c r="C3619" t="s">
        <v>3879</v>
      </c>
      <c r="D3619" t="s">
        <v>2600</v>
      </c>
      <c r="E3619" t="s">
        <v>102</v>
      </c>
      <c r="F3619" t="s">
        <v>32</v>
      </c>
      <c r="G3619" t="s">
        <v>25</v>
      </c>
      <c r="H3619">
        <v>737</v>
      </c>
      <c r="I3619">
        <v>564</v>
      </c>
      <c r="J3619">
        <v>105</v>
      </c>
      <c r="K3619" t="s">
        <v>3338</v>
      </c>
      <c r="L3619">
        <v>0</v>
      </c>
      <c r="M3619">
        <v>351</v>
      </c>
      <c r="N3619">
        <v>528</v>
      </c>
      <c r="O3619">
        <v>-7045</v>
      </c>
      <c r="P3619">
        <v>900</v>
      </c>
      <c r="Q3619">
        <v>163504</v>
      </c>
      <c r="R3619">
        <v>2</v>
      </c>
      <c r="S3619">
        <v>20987304</v>
      </c>
      <c r="U3619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619" t="str">
        <f>IFERROR(MID(spotify_top_songs_audio_features[[#This Row],[artist_names]],SEARCH(",",spotify_top_songs_audio_features[[#This Row],[artist_names]])+2,99),"")</f>
        <v/>
      </c>
      <c r="W3619" t="str">
        <f>spotify_top_songs_audio_features[[#This Row],[source]]</f>
        <v>XO / Republic Records</v>
      </c>
      <c r="X3619" s="1">
        <f>spotify_top_songs_audio_features[[#This Row],[streams]]</f>
        <v>20987304</v>
      </c>
      <c r="Y3619" t="str">
        <f>IF(Tabela2[[#This Row],[feat]]="","","Feat")</f>
        <v/>
      </c>
      <c r="Z3619" s="17" t="str">
        <f>CONCATENATE(INT(spotify_top_songs_audio_features[[#This Row],[duration_ms]]/(60*1000)),":",MOD(INT(spotify_top_songs_audio_features[[#This Row],[duration_ms]]/1000),60))</f>
        <v>2:43</v>
      </c>
      <c r="AA36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619" t="str">
        <f>spotify_top_songs_audio_features[[#This Row],[track_name]]</f>
        <v>Best Friends</v>
      </c>
    </row>
    <row r="3620" spans="1:28" x14ac:dyDescent="0.25">
      <c r="A3620" t="s">
        <v>6405</v>
      </c>
      <c r="B3620" t="s">
        <v>284</v>
      </c>
      <c r="C3620" t="s">
        <v>6406</v>
      </c>
      <c r="D3620" t="s">
        <v>397</v>
      </c>
      <c r="E3620" t="s">
        <v>142</v>
      </c>
      <c r="F3620" t="s">
        <v>24</v>
      </c>
      <c r="G3620" t="s">
        <v>25</v>
      </c>
      <c r="H3620">
        <v>903</v>
      </c>
      <c r="I3620">
        <v>62</v>
      </c>
      <c r="J3620">
        <v>587</v>
      </c>
      <c r="K3620" t="s">
        <v>6407</v>
      </c>
      <c r="L3620">
        <v>119</v>
      </c>
      <c r="M3620">
        <v>504</v>
      </c>
      <c r="N3620">
        <v>539</v>
      </c>
      <c r="O3620">
        <v>-8094</v>
      </c>
      <c r="P3620">
        <v>13496</v>
      </c>
      <c r="Q3620">
        <v>267067</v>
      </c>
      <c r="R3620">
        <v>7</v>
      </c>
      <c r="S3620">
        <v>20984841</v>
      </c>
      <c r="U362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620" t="str">
        <f>IFERROR(MID(spotify_top_songs_audio_features[[#This Row],[artist_names]],SEARCH(",",spotify_top_songs_audio_features[[#This Row],[artist_names]])+2,99),"")</f>
        <v/>
      </c>
      <c r="W3620" t="str">
        <f>spotify_top_songs_audio_features[[#This Row],[source]]</f>
        <v>Cash Money Records/Young Money Ent./Universal Rec.</v>
      </c>
      <c r="X3620" s="1">
        <f>spotify_top_songs_audio_features[[#This Row],[streams]]</f>
        <v>20984841</v>
      </c>
      <c r="Y3620" t="str">
        <f>IF(Tabela2[[#This Row],[feat]]="","","Feat")</f>
        <v/>
      </c>
      <c r="Z3620" s="17" t="str">
        <f>CONCATENATE(INT(spotify_top_songs_audio_features[[#This Row],[duration_ms]]/(60*1000)),":",MOD(INT(spotify_top_songs_audio_features[[#This Row],[duration_ms]]/1000),60))</f>
        <v>4:27</v>
      </c>
      <c r="AA36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620" t="str">
        <f>spotify_top_songs_audio_features[[#This Row],[track_name]]</f>
        <v>Hotline Bling</v>
      </c>
    </row>
    <row r="3621" spans="1:28" x14ac:dyDescent="0.25">
      <c r="A3621" t="s">
        <v>17761</v>
      </c>
      <c r="B3621" t="s">
        <v>5436</v>
      </c>
      <c r="C3621" t="s">
        <v>5437</v>
      </c>
      <c r="D3621" t="s">
        <v>2028</v>
      </c>
      <c r="E3621" t="s">
        <v>31</v>
      </c>
      <c r="F3621" t="s">
        <v>24</v>
      </c>
      <c r="G3621" t="s">
        <v>25</v>
      </c>
      <c r="H3621">
        <v>58</v>
      </c>
      <c r="I3621">
        <v>586</v>
      </c>
      <c r="J3621">
        <v>357</v>
      </c>
      <c r="K3621" t="s">
        <v>5438</v>
      </c>
      <c r="L3621">
        <v>0</v>
      </c>
      <c r="M3621">
        <v>755</v>
      </c>
      <c r="N3621">
        <v>507</v>
      </c>
      <c r="O3621">
        <v>-6883</v>
      </c>
      <c r="P3621">
        <v>147988</v>
      </c>
      <c r="Q3621">
        <v>199549</v>
      </c>
      <c r="R3621">
        <v>2</v>
      </c>
      <c r="S3621">
        <v>20981393</v>
      </c>
      <c r="U3621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3621" t="str">
        <f>IFERROR(MID(spotify_top_songs_audio_features[[#This Row],[artist_names]],SEARCH(",",spotify_top_songs_audio_features[[#This Row],[artist_names]])+2,99),"")</f>
        <v>OneRepublic</v>
      </c>
      <c r="W3621" t="str">
        <f>spotify_top_songs_audio_features[[#This Row],[source]]</f>
        <v>Kygo</v>
      </c>
      <c r="X3621" s="1">
        <f>spotify_top_songs_audio_features[[#This Row],[streams]]</f>
        <v>20981393</v>
      </c>
      <c r="Y3621" t="str">
        <f>IF(Tabela2[[#This Row],[feat]]="","","Feat")</f>
        <v>Feat</v>
      </c>
      <c r="Z3621" s="17" t="str">
        <f>CONCATENATE(INT(spotify_top_songs_audio_features[[#This Row],[duration_ms]]/(60*1000)),":",MOD(INT(spotify_top_songs_audio_features[[#This Row],[duration_ms]]/1000),60))</f>
        <v>3:19</v>
      </c>
      <c r="AA36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21" t="str">
        <f>spotify_top_songs_audio_features[[#This Row],[track_name]]</f>
        <v>Lose Somebody</v>
      </c>
    </row>
    <row r="3622" spans="1:28" x14ac:dyDescent="0.25">
      <c r="A3622" t="s">
        <v>7240</v>
      </c>
      <c r="B3622" t="s">
        <v>1598</v>
      </c>
      <c r="C3622" t="s">
        <v>7241</v>
      </c>
      <c r="D3622" t="s">
        <v>1600</v>
      </c>
      <c r="E3622" t="s">
        <v>113</v>
      </c>
      <c r="F3622" t="s">
        <v>32</v>
      </c>
      <c r="G3622" t="s">
        <v>25</v>
      </c>
      <c r="H3622">
        <v>764</v>
      </c>
      <c r="I3622">
        <v>422</v>
      </c>
      <c r="J3622">
        <v>119</v>
      </c>
      <c r="K3622" t="s">
        <v>3168</v>
      </c>
      <c r="L3622">
        <v>0</v>
      </c>
      <c r="M3622">
        <v>152</v>
      </c>
      <c r="N3622">
        <v>268</v>
      </c>
      <c r="O3622">
        <v>-7265</v>
      </c>
      <c r="P3622">
        <v>82986</v>
      </c>
      <c r="Q3622">
        <v>145301</v>
      </c>
      <c r="R3622">
        <v>2</v>
      </c>
      <c r="S3622">
        <v>20980096</v>
      </c>
      <c r="U3622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622" t="str">
        <f>IFERROR(MID(spotify_top_songs_audio_features[[#This Row],[artist_names]],SEARCH(",",spotify_top_songs_audio_features[[#This Row],[artist_names]])+2,99),"")</f>
        <v/>
      </c>
      <c r="W3622" t="str">
        <f>spotify_top_songs_audio_features[[#This Row],[source]]</f>
        <v>Rock The World/IDJ/Kanye LP7</v>
      </c>
      <c r="X3622" s="1">
        <f>spotify_top_songs_audio_features[[#This Row],[streams]]</f>
        <v>20980096</v>
      </c>
      <c r="Y3622" t="str">
        <f>IF(Tabela2[[#This Row],[feat]]="","","Feat")</f>
        <v/>
      </c>
      <c r="Z3622" s="17" t="str">
        <f>CONCATENATE(INT(spotify_top_songs_audio_features[[#This Row],[duration_ms]]/(60*1000)),":",MOD(INT(spotify_top_songs_audio_features[[#This Row],[duration_ms]]/1000),60))</f>
        <v>2:25</v>
      </c>
      <c r="AA36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22" t="str">
        <f>spotify_top_songs_audio_features[[#This Row],[track_name]]</f>
        <v>Heaven and Hell</v>
      </c>
    </row>
    <row r="3623" spans="1:28" x14ac:dyDescent="0.25">
      <c r="A3623" t="s">
        <v>17177</v>
      </c>
      <c r="B3623" t="s">
        <v>1070</v>
      </c>
      <c r="C3623" t="s">
        <v>12488</v>
      </c>
      <c r="D3623" t="s">
        <v>929</v>
      </c>
      <c r="E3623" t="s">
        <v>97</v>
      </c>
      <c r="F3623" t="s">
        <v>32</v>
      </c>
      <c r="G3623" t="s">
        <v>64</v>
      </c>
      <c r="H3623">
        <v>753</v>
      </c>
      <c r="I3623">
        <v>564</v>
      </c>
      <c r="J3623">
        <v>252</v>
      </c>
      <c r="K3623" t="s">
        <v>429</v>
      </c>
      <c r="L3623">
        <v>273</v>
      </c>
      <c r="M3623">
        <v>359</v>
      </c>
      <c r="N3623">
        <v>55</v>
      </c>
      <c r="O3623">
        <v>-7908</v>
      </c>
      <c r="P3623">
        <v>77342</v>
      </c>
      <c r="Q3623">
        <v>162596</v>
      </c>
      <c r="R3623">
        <v>14</v>
      </c>
      <c r="S3623">
        <v>20931030</v>
      </c>
      <c r="U3623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3623" t="str">
        <f>IFERROR(MID(spotify_top_songs_audio_features[[#This Row],[artist_names]],SEARCH(",",spotify_top_songs_audio_features[[#This Row],[artist_names]])+2,99),"")</f>
        <v/>
      </c>
      <c r="W3623" t="str">
        <f>spotify_top_songs_audio_features[[#This Row],[source]]</f>
        <v>Interscope Records</v>
      </c>
      <c r="X3623" s="1">
        <f>spotify_top_songs_audio_features[[#This Row],[streams]]</f>
        <v>20931030</v>
      </c>
      <c r="Y3623" t="str">
        <f>IF(Tabela2[[#This Row],[feat]]="","","Feat")</f>
        <v/>
      </c>
      <c r="Z3623" s="17" t="str">
        <f>CONCATENATE(INT(spotify_top_songs_audio_features[[#This Row],[duration_ms]]/(60*1000)),":",MOD(INT(spotify_top_songs_audio_features[[#This Row],[duration_ms]]/1000),60))</f>
        <v>2:42</v>
      </c>
      <c r="AA36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623" t="str">
        <f>spotify_top_songs_audio_features[[#This Row],[track_name]]</f>
        <v>Look At Her Now</v>
      </c>
    </row>
    <row r="3624" spans="1:28" x14ac:dyDescent="0.25">
      <c r="A3624" t="s">
        <v>4851</v>
      </c>
      <c r="B3624" t="s">
        <v>1598</v>
      </c>
      <c r="C3624" t="s">
        <v>4852</v>
      </c>
      <c r="D3624" t="s">
        <v>1600</v>
      </c>
      <c r="E3624" t="s">
        <v>97</v>
      </c>
      <c r="F3624" t="s">
        <v>24</v>
      </c>
      <c r="G3624" t="s">
        <v>152</v>
      </c>
      <c r="H3624">
        <v>325</v>
      </c>
      <c r="I3624">
        <v>311</v>
      </c>
      <c r="J3624">
        <v>442</v>
      </c>
      <c r="K3624" t="s">
        <v>241</v>
      </c>
      <c r="L3624">
        <v>6.7400000000000003E-3</v>
      </c>
      <c r="M3624">
        <v>11</v>
      </c>
      <c r="N3624">
        <v>789</v>
      </c>
      <c r="O3624">
        <v>-7481</v>
      </c>
      <c r="P3624">
        <v>92744</v>
      </c>
      <c r="Q3624">
        <v>333462</v>
      </c>
      <c r="R3624">
        <v>2</v>
      </c>
      <c r="S3624">
        <v>20928023</v>
      </c>
      <c r="U3624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624" t="str">
        <f>IFERROR(MID(spotify_top_songs_audio_features[[#This Row],[artist_names]],SEARCH(",",spotify_top_songs_audio_features[[#This Row],[artist_names]])+2,99),"")</f>
        <v/>
      </c>
      <c r="W3624" t="str">
        <f>spotify_top_songs_audio_features[[#This Row],[source]]</f>
        <v>Rock The World/IDJ/Kanye LP7</v>
      </c>
      <c r="X3624" s="1">
        <f>spotify_top_songs_audio_features[[#This Row],[streams]]</f>
        <v>20928023</v>
      </c>
      <c r="Y3624" t="str">
        <f>IF(Tabela2[[#This Row],[feat]]="","","Feat")</f>
        <v/>
      </c>
      <c r="Z3624" s="17" t="str">
        <f>CONCATENATE(INT(spotify_top_songs_audio_features[[#This Row],[duration_ms]]/(60*1000)),":",MOD(INT(spotify_top_songs_audio_features[[#This Row],[duration_ms]]/1000),60))</f>
        <v>5:33</v>
      </c>
      <c r="AA36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624" t="str">
        <f>spotify_top_songs_audio_features[[#This Row],[track_name]]</f>
        <v>God Breathed</v>
      </c>
    </row>
    <row r="3625" spans="1:28" x14ac:dyDescent="0.25">
      <c r="A3625" t="s">
        <v>10558</v>
      </c>
      <c r="B3625" t="s">
        <v>112</v>
      </c>
      <c r="C3625" t="s">
        <v>10559</v>
      </c>
      <c r="D3625" t="s">
        <v>112</v>
      </c>
      <c r="E3625" t="s">
        <v>113</v>
      </c>
      <c r="F3625" t="s">
        <v>24</v>
      </c>
      <c r="G3625" t="s">
        <v>25</v>
      </c>
      <c r="H3625">
        <v>669</v>
      </c>
      <c r="I3625">
        <v>851</v>
      </c>
      <c r="J3625">
        <v>432</v>
      </c>
      <c r="K3625" t="s">
        <v>10560</v>
      </c>
      <c r="L3625">
        <v>1.0399999999999999E-3</v>
      </c>
      <c r="M3625">
        <v>676</v>
      </c>
      <c r="N3625">
        <v>541</v>
      </c>
      <c r="O3625">
        <v>-6526</v>
      </c>
      <c r="P3625">
        <v>118026</v>
      </c>
      <c r="Q3625">
        <v>207650</v>
      </c>
      <c r="R3625">
        <v>1</v>
      </c>
      <c r="S3625">
        <v>20922922</v>
      </c>
      <c r="U362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625" t="str">
        <f>IFERROR(MID(spotify_top_songs_audio_features[[#This Row],[artist_names]],SEARCH(",",spotify_top_songs_audio_features[[#This Row],[artist_names]])+2,99),"")</f>
        <v/>
      </c>
      <c r="W3625" t="str">
        <f>spotify_top_songs_audio_features[[#This Row],[source]]</f>
        <v>Taylor Swift</v>
      </c>
      <c r="X3625" s="1">
        <f>spotify_top_songs_audio_features[[#This Row],[streams]]</f>
        <v>20922922</v>
      </c>
      <c r="Y3625" t="str">
        <f>IF(Tabela2[[#This Row],[feat]]="","","Feat")</f>
        <v/>
      </c>
      <c r="Z3625" s="17" t="str">
        <f>CONCATENATE(INT(spotify_top_songs_audio_features[[#This Row],[duration_ms]]/(60*1000)),":",MOD(INT(spotify_top_songs_audio_features[[#This Row],[duration_ms]]/1000),60))</f>
        <v>3:27</v>
      </c>
      <c r="AA36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25" t="str">
        <f>spotify_top_songs_audio_features[[#This Row],[track_name]]</f>
        <v>I Wish You Would (Taylor's Version)</v>
      </c>
    </row>
    <row r="3626" spans="1:28" x14ac:dyDescent="0.25">
      <c r="A3626" t="s">
        <v>15375</v>
      </c>
      <c r="B3626" t="s">
        <v>6138</v>
      </c>
      <c r="C3626" t="s">
        <v>14041</v>
      </c>
      <c r="D3626" t="s">
        <v>6140</v>
      </c>
      <c r="E3626" t="s">
        <v>177</v>
      </c>
      <c r="F3626" t="s">
        <v>32</v>
      </c>
      <c r="G3626" t="s">
        <v>25</v>
      </c>
      <c r="H3626">
        <v>777</v>
      </c>
      <c r="I3626">
        <v>698</v>
      </c>
      <c r="J3626">
        <v>704</v>
      </c>
      <c r="K3626" t="s">
        <v>4438</v>
      </c>
      <c r="L3626">
        <v>2.32E-3</v>
      </c>
      <c r="M3626">
        <v>908</v>
      </c>
      <c r="N3626">
        <v>119</v>
      </c>
      <c r="O3626">
        <v>-7706</v>
      </c>
      <c r="P3626">
        <v>119963</v>
      </c>
      <c r="Q3626">
        <v>247161</v>
      </c>
      <c r="R3626">
        <v>2</v>
      </c>
      <c r="S3626">
        <v>20907561</v>
      </c>
      <c r="U3626" t="str">
        <f>IFERROR(LEFT(spotify_top_songs_audio_features[[#This Row],[artist_names]],SEARCH(",",spotify_top_songs_audio_features[[#This Row],[artist_names]])-1),spotify_top_songs_audio_features[[#This Row],[artist_names]])</f>
        <v>PNL</v>
      </c>
      <c r="V3626" t="str">
        <f>IFERROR(MID(spotify_top_songs_audio_features[[#This Row],[artist_names]],SEARCH(",",spotify_top_songs_audio_features[[#This Row],[artist_names]])+2,99),"")</f>
        <v/>
      </c>
      <c r="W3626" t="str">
        <f>spotify_top_songs_audio_features[[#This Row],[source]]</f>
        <v>QLF Records</v>
      </c>
      <c r="X3626" s="1">
        <f>spotify_top_songs_audio_features[[#This Row],[streams]]</f>
        <v>20907561</v>
      </c>
      <c r="Y3626" t="str">
        <f>IF(Tabela2[[#This Row],[feat]]="","","Feat")</f>
        <v/>
      </c>
      <c r="Z3626" s="17" t="str">
        <f>CONCATENATE(INT(spotify_top_songs_audio_features[[#This Row],[duration_ms]]/(60*1000)),":",MOD(INT(spotify_top_songs_audio_features[[#This Row],[duration_ms]]/1000),60))</f>
        <v>4:7</v>
      </c>
      <c r="AA36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626" t="str">
        <f>spotify_top_songs_audio_features[[#This Row],[track_name]]</f>
        <v>Au DD</v>
      </c>
    </row>
    <row r="3627" spans="1:28" x14ac:dyDescent="0.25">
      <c r="A3627" t="s">
        <v>9874</v>
      </c>
      <c r="B3627" t="s">
        <v>218</v>
      </c>
      <c r="C3627" t="s">
        <v>6319</v>
      </c>
      <c r="D3627" t="s">
        <v>220</v>
      </c>
      <c r="E3627" t="s">
        <v>58</v>
      </c>
      <c r="F3627" t="s">
        <v>24</v>
      </c>
      <c r="G3627" t="s">
        <v>25</v>
      </c>
      <c r="H3627">
        <v>87</v>
      </c>
      <c r="I3627">
        <v>55</v>
      </c>
      <c r="J3627">
        <v>722</v>
      </c>
      <c r="K3627" t="s">
        <v>4604</v>
      </c>
      <c r="L3627">
        <v>0</v>
      </c>
      <c r="M3627">
        <v>293</v>
      </c>
      <c r="N3627">
        <v>566</v>
      </c>
      <c r="O3627">
        <v>-5537</v>
      </c>
      <c r="P3627">
        <v>95019</v>
      </c>
      <c r="Q3627">
        <v>156400</v>
      </c>
      <c r="R3627">
        <v>3</v>
      </c>
      <c r="S3627">
        <v>20867940</v>
      </c>
      <c r="U3627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3627" t="str">
        <f>IFERROR(MID(spotify_top_songs_audio_features[[#This Row],[artist_names]],SEARCH(",",spotify_top_songs_audio_features[[#This Row],[artist_names]])+2,99),"")</f>
        <v/>
      </c>
      <c r="W3627" t="str">
        <f>spotify_top_songs_audio_features[[#This Row],[source]]</f>
        <v>UMLE - Latino</v>
      </c>
      <c r="X3627" s="1">
        <f>spotify_top_songs_audio_features[[#This Row],[streams]]</f>
        <v>20867940</v>
      </c>
      <c r="Y3627" t="str">
        <f>IF(Tabela2[[#This Row],[feat]]="","","Feat")</f>
        <v/>
      </c>
      <c r="Z3627" s="17" t="str">
        <f>CONCATENATE(INT(spotify_top_songs_audio_features[[#This Row],[duration_ms]]/(60*1000)),":",MOD(INT(spotify_top_songs_audio_features[[#This Row],[duration_ms]]/1000),60))</f>
        <v>2:36</v>
      </c>
      <c r="AA36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627" t="str">
        <f>spotify_top_songs_audio_features[[#This Row],[track_name]]</f>
        <v>Feliz Cumpleaños Ferxxo</v>
      </c>
    </row>
    <row r="3628" spans="1:28" x14ac:dyDescent="0.25">
      <c r="A3628" t="s">
        <v>13302</v>
      </c>
      <c r="B3628" t="s">
        <v>13303</v>
      </c>
      <c r="C3628" t="s">
        <v>13304</v>
      </c>
      <c r="D3628" t="s">
        <v>7989</v>
      </c>
      <c r="E3628" t="s">
        <v>31</v>
      </c>
      <c r="F3628" t="s">
        <v>24</v>
      </c>
      <c r="G3628" t="s">
        <v>25</v>
      </c>
      <c r="H3628">
        <v>816</v>
      </c>
      <c r="I3628">
        <v>77</v>
      </c>
      <c r="J3628">
        <v>538</v>
      </c>
      <c r="K3628" t="s">
        <v>13305</v>
      </c>
      <c r="L3628">
        <v>0</v>
      </c>
      <c r="M3628">
        <v>118</v>
      </c>
      <c r="N3628">
        <v>671</v>
      </c>
      <c r="O3628">
        <v>-5477</v>
      </c>
      <c r="P3628">
        <v>9699</v>
      </c>
      <c r="Q3628">
        <v>230653</v>
      </c>
      <c r="R3628">
        <v>3</v>
      </c>
      <c r="S3628">
        <v>20866082</v>
      </c>
      <c r="U3628" t="str">
        <f>IFERROR(LEFT(spotify_top_songs_audio_features[[#This Row],[artist_names]],SEARCH(",",spotify_top_songs_audio_features[[#This Row],[artist_names]])-1),spotify_top_songs_audio_features[[#This Row],[artist_names]])</f>
        <v>Jhayco</v>
      </c>
      <c r="V3628" t="str">
        <f>IFERROR(MID(spotify_top_songs_audio_features[[#This Row],[artist_names]],SEARCH(",",spotify_top_songs_audio_features[[#This Row],[artist_names]])+2,99),"")</f>
        <v>Feid, Sech</v>
      </c>
      <c r="W3628" t="str">
        <f>spotify_top_songs_audio_features[[#This Row],[source]]</f>
        <v>N&amp;E Entertainment LLC</v>
      </c>
      <c r="X3628" s="1">
        <f>spotify_top_songs_audio_features[[#This Row],[streams]]</f>
        <v>20866082</v>
      </c>
      <c r="Y3628" t="str">
        <f>IF(Tabela2[[#This Row],[feat]]="","","Feat")</f>
        <v>Feat</v>
      </c>
      <c r="Z3628" s="17" t="str">
        <f>CONCATENATE(INT(spotify_top_songs_audio_features[[#This Row],[duration_ms]]/(60*1000)),":",MOD(INT(spotify_top_songs_audio_features[[#This Row],[duration_ms]]/1000),60))</f>
        <v>3:50</v>
      </c>
      <c r="AA36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28" t="str">
        <f>spotify_top_songs_audio_features[[#This Row],[track_name]]</f>
        <v>En La De Ella</v>
      </c>
    </row>
    <row r="3629" spans="1:28" x14ac:dyDescent="0.25">
      <c r="A3629" t="s">
        <v>14243</v>
      </c>
      <c r="B3629" t="s">
        <v>14244</v>
      </c>
      <c r="C3629" t="s">
        <v>14245</v>
      </c>
      <c r="D3629" t="s">
        <v>903</v>
      </c>
      <c r="E3629" t="s">
        <v>31</v>
      </c>
      <c r="F3629" t="s">
        <v>32</v>
      </c>
      <c r="G3629" t="s">
        <v>25</v>
      </c>
      <c r="H3629">
        <v>48</v>
      </c>
      <c r="I3629">
        <v>749</v>
      </c>
      <c r="J3629">
        <v>432</v>
      </c>
      <c r="K3629" t="s">
        <v>1605</v>
      </c>
      <c r="L3629">
        <v>0</v>
      </c>
      <c r="M3629">
        <v>997</v>
      </c>
      <c r="N3629">
        <v>419</v>
      </c>
      <c r="O3629">
        <v>-5057</v>
      </c>
      <c r="P3629">
        <v>179056</v>
      </c>
      <c r="Q3629">
        <v>194534</v>
      </c>
      <c r="R3629">
        <v>2</v>
      </c>
      <c r="S3629">
        <v>20854027</v>
      </c>
      <c r="U3629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3629" t="str">
        <f>IFERROR(MID(spotify_top_songs_audio_features[[#This Row],[artist_names]],SEARCH(",",spotify_top_songs_audio_features[[#This Row],[artist_names]])+2,99),"")</f>
        <v>Samra, LEA</v>
      </c>
      <c r="W3629" t="str">
        <f>spotify_top_songs_audio_features[[#This Row],[source]]</f>
        <v>Urban</v>
      </c>
      <c r="X3629" s="1">
        <f>spotify_top_songs_audio_features[[#This Row],[streams]]</f>
        <v>20854027</v>
      </c>
      <c r="Y3629" t="str">
        <f>IF(Tabela2[[#This Row],[feat]]="","","Feat")</f>
        <v>Feat</v>
      </c>
      <c r="Z3629" s="17" t="str">
        <f>CONCATENATE(INT(spotify_top_songs_audio_features[[#This Row],[duration_ms]]/(60*1000)),":",MOD(INT(spotify_top_songs_audio_features[[#This Row],[duration_ms]]/1000),60))</f>
        <v>3:14</v>
      </c>
      <c r="AA36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29" t="str">
        <f>spotify_top_songs_audio_features[[#This Row],[track_name]]</f>
        <v>110</v>
      </c>
    </row>
    <row r="3630" spans="1:28" x14ac:dyDescent="0.25">
      <c r="A3630" t="s">
        <v>10792</v>
      </c>
      <c r="B3630" t="s">
        <v>10793</v>
      </c>
      <c r="C3630" t="s">
        <v>10794</v>
      </c>
      <c r="D3630" t="s">
        <v>112</v>
      </c>
      <c r="E3630" t="s">
        <v>113</v>
      </c>
      <c r="F3630" t="s">
        <v>24</v>
      </c>
      <c r="G3630" t="s">
        <v>152</v>
      </c>
      <c r="H3630">
        <v>391</v>
      </c>
      <c r="I3630">
        <v>715</v>
      </c>
      <c r="J3630">
        <v>495</v>
      </c>
      <c r="K3630" t="s">
        <v>103</v>
      </c>
      <c r="L3630">
        <v>0</v>
      </c>
      <c r="M3630">
        <v>183</v>
      </c>
      <c r="N3630">
        <v>473</v>
      </c>
      <c r="O3630">
        <v>-4516</v>
      </c>
      <c r="P3630">
        <v>149654</v>
      </c>
      <c r="Q3630">
        <v>285107</v>
      </c>
      <c r="R3630">
        <v>2</v>
      </c>
      <c r="S3630">
        <v>20807334</v>
      </c>
      <c r="U363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630" t="str">
        <f>IFERROR(MID(spotify_top_songs_audio_features[[#This Row],[artist_names]],SEARCH(",",spotify_top_songs_audio_features[[#This Row],[artist_names]])+2,99),"")</f>
        <v>Chris Stapleton</v>
      </c>
      <c r="W3630" t="str">
        <f>spotify_top_songs_audio_features[[#This Row],[source]]</f>
        <v>Taylor Swift</v>
      </c>
      <c r="X3630" s="1">
        <f>spotify_top_songs_audio_features[[#This Row],[streams]]</f>
        <v>20807334</v>
      </c>
      <c r="Y3630" t="str">
        <f>IF(Tabela2[[#This Row],[feat]]="","","Feat")</f>
        <v>Feat</v>
      </c>
      <c r="Z3630" s="17" t="str">
        <f>CONCATENATE(INT(spotify_top_songs_audio_features[[#This Row],[duration_ms]]/(60*1000)),":",MOD(INT(spotify_top_songs_audio_features[[#This Row],[duration_ms]]/1000),60))</f>
        <v>4:45</v>
      </c>
      <c r="AA36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30" t="str">
        <f>spotify_top_songs_audio_features[[#This Row],[track_name]]</f>
        <v>I Bet You Think About Me (feat. Chris Stapleton) (Taylor’s Version) (From The Vault)</v>
      </c>
    </row>
    <row r="3631" spans="1:28" x14ac:dyDescent="0.25">
      <c r="A3631" t="s">
        <v>2571</v>
      </c>
      <c r="B3631" t="s">
        <v>2572</v>
      </c>
      <c r="C3631" t="s">
        <v>2573</v>
      </c>
      <c r="D3631" t="s">
        <v>2574</v>
      </c>
      <c r="E3631" t="s">
        <v>23</v>
      </c>
      <c r="F3631" t="s">
        <v>32</v>
      </c>
      <c r="G3631" t="s">
        <v>25</v>
      </c>
      <c r="H3631">
        <v>689</v>
      </c>
      <c r="I3631">
        <v>412</v>
      </c>
      <c r="J3631">
        <v>301</v>
      </c>
      <c r="K3631" t="s">
        <v>2575</v>
      </c>
      <c r="L3631">
        <v>16</v>
      </c>
      <c r="M3631">
        <v>659</v>
      </c>
      <c r="N3631">
        <v>537</v>
      </c>
      <c r="O3631">
        <v>-7523</v>
      </c>
      <c r="P3631">
        <v>126754</v>
      </c>
      <c r="Q3631">
        <v>184060</v>
      </c>
      <c r="R3631">
        <v>4</v>
      </c>
      <c r="S3631">
        <v>20802433</v>
      </c>
      <c r="U3631" t="str">
        <f>IFERROR(LEFT(spotify_top_songs_audio_features[[#This Row],[artist_names]],SEARCH(",",spotify_top_songs_audio_features[[#This Row],[artist_names]])-1),spotify_top_songs_audio_features[[#This Row],[artist_names]])</f>
        <v>SHAED</v>
      </c>
      <c r="V3631" t="str">
        <f>IFERROR(MID(spotify_top_songs_audio_features[[#This Row],[artist_names]],SEARCH(",",spotify_top_songs_audio_features[[#This Row],[artist_names]])+2,99),"")</f>
        <v/>
      </c>
      <c r="W3631" t="str">
        <f>spotify_top_songs_audio_features[[#This Row],[source]]</f>
        <v>Photo Finish Records</v>
      </c>
      <c r="X3631" s="1">
        <f>spotify_top_songs_audio_features[[#This Row],[streams]]</f>
        <v>20802433</v>
      </c>
      <c r="Y3631" t="str">
        <f>IF(Tabela2[[#This Row],[feat]]="","","Feat")</f>
        <v/>
      </c>
      <c r="Z3631" s="17" t="str">
        <f>CONCATENATE(INT(spotify_top_songs_audio_features[[#This Row],[duration_ms]]/(60*1000)),":",MOD(INT(spotify_top_songs_audio_features[[#This Row],[duration_ms]]/1000),60))</f>
        <v>3:4</v>
      </c>
      <c r="AA36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631" t="str">
        <f>spotify_top_songs_audio_features[[#This Row],[track_name]]</f>
        <v>Trampoline</v>
      </c>
    </row>
    <row r="3632" spans="1:28" x14ac:dyDescent="0.25">
      <c r="A3632" t="s">
        <v>1019</v>
      </c>
      <c r="B3632" t="s">
        <v>1020</v>
      </c>
      <c r="C3632" t="s">
        <v>1021</v>
      </c>
      <c r="D3632" t="s">
        <v>560</v>
      </c>
      <c r="E3632" t="s">
        <v>31</v>
      </c>
      <c r="F3632" t="s">
        <v>24</v>
      </c>
      <c r="G3632" t="s">
        <v>25</v>
      </c>
      <c r="H3632">
        <v>583</v>
      </c>
      <c r="I3632">
        <v>625</v>
      </c>
      <c r="J3632">
        <v>277</v>
      </c>
      <c r="K3632" t="s">
        <v>1022</v>
      </c>
      <c r="L3632">
        <v>0</v>
      </c>
      <c r="M3632">
        <v>196</v>
      </c>
      <c r="N3632">
        <v>516</v>
      </c>
      <c r="O3632">
        <v>-8011</v>
      </c>
      <c r="P3632">
        <v>89812</v>
      </c>
      <c r="Q3632">
        <v>266291</v>
      </c>
      <c r="R3632">
        <v>2</v>
      </c>
      <c r="S3632">
        <v>20802346</v>
      </c>
      <c r="U3632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3632" t="str">
        <f>IFERROR(MID(spotify_top_songs_audio_features[[#This Row],[artist_names]],SEARCH(",",spotify_top_songs_audio_features[[#This Row],[artist_names]])+2,99),"")</f>
        <v>Bas, 6LACK</v>
      </c>
      <c r="W3632" t="str">
        <f>spotify_top_songs_audio_features[[#This Row],[source]]</f>
        <v>Dreamville, Inc., Under exclusive license to Roc Nation Records</v>
      </c>
      <c r="X3632" s="1">
        <f>spotify_top_songs_audio_features[[#This Row],[streams]]</f>
        <v>20802346</v>
      </c>
      <c r="Y3632" t="str">
        <f>IF(Tabela2[[#This Row],[feat]]="","","Feat")</f>
        <v>Feat</v>
      </c>
      <c r="Z3632" s="17" t="str">
        <f>CONCATENATE(INT(spotify_top_songs_audio_features[[#This Row],[duration_ms]]/(60*1000)),":",MOD(INT(spotify_top_songs_audio_features[[#This Row],[duration_ms]]/1000),60))</f>
        <v>4:26</v>
      </c>
      <c r="AA36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32" t="str">
        <f>spotify_top_songs_audio_features[[#This Row],[track_name]]</f>
        <v>l e t . g o . m y . h a n d (with Bas &amp; 6LACK)</v>
      </c>
    </row>
    <row r="3633" spans="1:28" x14ac:dyDescent="0.25">
      <c r="A3633" t="s">
        <v>9043</v>
      </c>
      <c r="B3633" t="s">
        <v>9044</v>
      </c>
      <c r="C3633" t="s">
        <v>9045</v>
      </c>
      <c r="D3633" t="s">
        <v>501</v>
      </c>
      <c r="E3633" t="s">
        <v>31</v>
      </c>
      <c r="F3633" t="s">
        <v>32</v>
      </c>
      <c r="G3633" t="s">
        <v>1571</v>
      </c>
      <c r="H3633">
        <v>773</v>
      </c>
      <c r="I3633">
        <v>422</v>
      </c>
      <c r="J3633">
        <v>187</v>
      </c>
      <c r="K3633" t="s">
        <v>9046</v>
      </c>
      <c r="L3633">
        <v>693</v>
      </c>
      <c r="M3633">
        <v>129</v>
      </c>
      <c r="N3633">
        <v>488</v>
      </c>
      <c r="O3633">
        <v>-4572</v>
      </c>
      <c r="P3633">
        <v>77502</v>
      </c>
      <c r="Q3633">
        <v>136267</v>
      </c>
      <c r="R3633">
        <v>2</v>
      </c>
      <c r="S3633">
        <v>20801298</v>
      </c>
      <c r="U3633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3633" t="str">
        <f>IFERROR(MID(spotify_top_songs_audio_features[[#This Row],[artist_names]],SEARCH(",",spotify_top_songs_audio_features[[#This Row],[artist_names]])+2,99),"")</f>
        <v>Future, Young Thug</v>
      </c>
      <c r="W3633" t="str">
        <f>spotify_top_songs_audio_features[[#This Row],[source]]</f>
        <v>300 Entertainment</v>
      </c>
      <c r="X3633" s="1">
        <f>spotify_top_songs_audio_features[[#This Row],[streams]]</f>
        <v>20801298</v>
      </c>
      <c r="Y3633" t="str">
        <f>IF(Tabela2[[#This Row],[feat]]="","","Feat")</f>
        <v>Feat</v>
      </c>
      <c r="Z3633" s="17" t="str">
        <f>CONCATENATE(INT(spotify_top_songs_audio_features[[#This Row],[duration_ms]]/(60*1000)),":",MOD(INT(spotify_top_songs_audio_features[[#This Row],[duration_ms]]/1000),60))</f>
        <v>2:16</v>
      </c>
      <c r="AA36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33" t="str">
        <f>spotify_top_songs_audio_features[[#This Row],[track_name]]</f>
        <v>pushin P (feat. Young Thug)</v>
      </c>
    </row>
    <row r="3634" spans="1:28" x14ac:dyDescent="0.25">
      <c r="A3634" t="s">
        <v>15547</v>
      </c>
      <c r="B3634" t="s">
        <v>649</v>
      </c>
      <c r="C3634" t="s">
        <v>5258</v>
      </c>
      <c r="D3634" t="s">
        <v>282</v>
      </c>
      <c r="E3634" t="s">
        <v>113</v>
      </c>
      <c r="F3634" t="s">
        <v>24</v>
      </c>
      <c r="G3634" t="s">
        <v>25</v>
      </c>
      <c r="H3634">
        <v>366</v>
      </c>
      <c r="I3634">
        <v>364</v>
      </c>
      <c r="J3634">
        <v>433</v>
      </c>
      <c r="K3634" t="s">
        <v>6876</v>
      </c>
      <c r="L3634">
        <v>1.15E-3</v>
      </c>
      <c r="M3634">
        <v>165</v>
      </c>
      <c r="N3634">
        <v>459</v>
      </c>
      <c r="O3634">
        <v>-7814</v>
      </c>
      <c r="P3634">
        <v>165902</v>
      </c>
      <c r="Q3634">
        <v>366004</v>
      </c>
      <c r="R3634">
        <v>2</v>
      </c>
      <c r="S3634">
        <v>20778145</v>
      </c>
      <c r="U3634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3634" t="str">
        <f>IFERROR(MID(spotify_top_songs_audio_features[[#This Row],[artist_names]],SEARCH(",",spotify_top_songs_audio_features[[#This Row],[artist_names]])+2,99),"")</f>
        <v/>
      </c>
      <c r="W3634" t="str">
        <f>spotify_top_songs_audio_features[[#This Row],[source]]</f>
        <v>Columbia</v>
      </c>
      <c r="X3634" s="1">
        <f>spotify_top_songs_audio_features[[#This Row],[streams]]</f>
        <v>20778145</v>
      </c>
      <c r="Y3634" t="str">
        <f>IF(Tabela2[[#This Row],[feat]]="","","Feat")</f>
        <v/>
      </c>
      <c r="Z3634" s="17" t="str">
        <f>CONCATENATE(INT(spotify_top_songs_audio_features[[#This Row],[duration_ms]]/(60*1000)),":",MOD(INT(spotify_top_songs_audio_features[[#This Row],[duration_ms]]/1000),60))</f>
        <v>6:6</v>
      </c>
      <c r="AA36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34" t="str">
        <f>spotify_top_songs_audio_features[[#This Row],[track_name]]</f>
        <v>Hold On</v>
      </c>
    </row>
    <row r="3635" spans="1:28" x14ac:dyDescent="0.25">
      <c r="A3635" t="s">
        <v>11035</v>
      </c>
      <c r="B3635" t="s">
        <v>125</v>
      </c>
      <c r="C3635" t="s">
        <v>11036</v>
      </c>
      <c r="D3635" t="s">
        <v>127</v>
      </c>
      <c r="E3635" t="s">
        <v>142</v>
      </c>
      <c r="F3635" t="s">
        <v>24</v>
      </c>
      <c r="G3635" t="s">
        <v>152</v>
      </c>
      <c r="H3635">
        <v>633</v>
      </c>
      <c r="I3635">
        <v>511</v>
      </c>
      <c r="J3635">
        <v>368</v>
      </c>
      <c r="K3635" t="s">
        <v>3488</v>
      </c>
      <c r="L3635">
        <v>0</v>
      </c>
      <c r="M3635">
        <v>248</v>
      </c>
      <c r="N3635">
        <v>29</v>
      </c>
      <c r="O3635">
        <v>-5665</v>
      </c>
      <c r="P3635">
        <v>116855</v>
      </c>
      <c r="Q3635">
        <v>264481</v>
      </c>
      <c r="R3635">
        <v>2</v>
      </c>
      <c r="S3635">
        <v>20755342</v>
      </c>
      <c r="U363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635" t="str">
        <f>IFERROR(MID(spotify_top_songs_audio_features[[#This Row],[artist_names]],SEARCH(",",spotify_top_songs_audio_features[[#This Row],[artist_names]])+2,99),"")</f>
        <v/>
      </c>
      <c r="W3635" t="str">
        <f>spotify_top_songs_audio_features[[#This Row],[source]]</f>
        <v>BIGHIT MUSIC</v>
      </c>
      <c r="X3635" s="1">
        <f>spotify_top_songs_audio_features[[#This Row],[streams]]</f>
        <v>20755342</v>
      </c>
      <c r="Y3635" t="str">
        <f>IF(Tabela2[[#This Row],[feat]]="","","Feat")</f>
        <v/>
      </c>
      <c r="Z3635" s="17" t="str">
        <f>CONCATENATE(INT(spotify_top_songs_audio_features[[#This Row],[duration_ms]]/(60*1000)),":",MOD(INT(spotify_top_songs_audio_features[[#This Row],[duration_ms]]/1000),60))</f>
        <v>4:24</v>
      </c>
      <c r="AA36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635" t="str">
        <f>spotify_top_songs_audio_features[[#This Row],[track_name]]</f>
        <v>For Youth</v>
      </c>
    </row>
    <row r="3636" spans="1:28" x14ac:dyDescent="0.25">
      <c r="A3636" t="s">
        <v>10012</v>
      </c>
      <c r="B3636" t="s">
        <v>1598</v>
      </c>
      <c r="C3636" t="s">
        <v>10013</v>
      </c>
      <c r="D3636" t="s">
        <v>1600</v>
      </c>
      <c r="E3636" t="s">
        <v>31</v>
      </c>
      <c r="F3636" t="s">
        <v>32</v>
      </c>
      <c r="G3636" t="s">
        <v>152</v>
      </c>
      <c r="H3636">
        <v>161</v>
      </c>
      <c r="I3636">
        <v>327</v>
      </c>
      <c r="J3636">
        <v>341</v>
      </c>
      <c r="K3636" t="s">
        <v>3567</v>
      </c>
      <c r="L3636">
        <v>792</v>
      </c>
      <c r="M3636">
        <v>138</v>
      </c>
      <c r="N3636">
        <v>815</v>
      </c>
      <c r="O3636">
        <v>-8059</v>
      </c>
      <c r="P3636">
        <v>135382</v>
      </c>
      <c r="Q3636">
        <v>178061</v>
      </c>
      <c r="R3636">
        <v>2</v>
      </c>
      <c r="S3636">
        <v>20754175</v>
      </c>
      <c r="U3636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636" t="str">
        <f>IFERROR(MID(spotify_top_songs_audio_features[[#This Row],[artist_names]],SEARCH(",",spotify_top_songs_audio_features[[#This Row],[artist_names]])+2,99),"")</f>
        <v/>
      </c>
      <c r="W3636" t="str">
        <f>spotify_top_songs_audio_features[[#This Row],[source]]</f>
        <v>Rock The World/IDJ/Kanye LP7</v>
      </c>
      <c r="X3636" s="1">
        <f>spotify_top_songs_audio_features[[#This Row],[streams]]</f>
        <v>20754175</v>
      </c>
      <c r="Y3636" t="str">
        <f>IF(Tabela2[[#This Row],[feat]]="","","Feat")</f>
        <v/>
      </c>
      <c r="Z3636" s="17" t="str">
        <f>CONCATENATE(INT(spotify_top_songs_audio_features[[#This Row],[duration_ms]]/(60*1000)),":",MOD(INT(spotify_top_songs_audio_features[[#This Row],[duration_ms]]/1000),60))</f>
        <v>2:58</v>
      </c>
      <c r="AA36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36" t="str">
        <f>spotify_top_songs_audio_features[[#This Row],[track_name]]</f>
        <v>No Child Left Behind</v>
      </c>
    </row>
    <row r="3637" spans="1:28" x14ac:dyDescent="0.25">
      <c r="A3637" t="s">
        <v>10697</v>
      </c>
      <c r="B3637" t="s">
        <v>649</v>
      </c>
      <c r="C3637" t="s">
        <v>10698</v>
      </c>
      <c r="D3637" t="s">
        <v>282</v>
      </c>
      <c r="E3637" t="s">
        <v>70</v>
      </c>
      <c r="F3637" t="s">
        <v>24</v>
      </c>
      <c r="G3637" t="s">
        <v>152</v>
      </c>
      <c r="H3637">
        <v>734</v>
      </c>
      <c r="I3637">
        <v>497</v>
      </c>
      <c r="J3637">
        <v>166</v>
      </c>
      <c r="K3637" t="s">
        <v>6563</v>
      </c>
      <c r="L3637">
        <v>2.3500000000000001E-3</v>
      </c>
      <c r="M3637">
        <v>194</v>
      </c>
      <c r="N3637">
        <v>307</v>
      </c>
      <c r="O3637">
        <v>-9666</v>
      </c>
      <c r="P3637">
        <v>127989</v>
      </c>
      <c r="Q3637">
        <v>161829</v>
      </c>
      <c r="R3637">
        <v>2</v>
      </c>
      <c r="S3637">
        <v>20742157</v>
      </c>
      <c r="U3637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3637" t="str">
        <f>IFERROR(MID(spotify_top_songs_audio_features[[#This Row],[artist_names]],SEARCH(",",spotify_top_songs_audio_features[[#This Row],[artist_names]])+2,99),"")</f>
        <v/>
      </c>
      <c r="W3637" t="str">
        <f>spotify_top_songs_audio_features[[#This Row],[source]]</f>
        <v>Columbia</v>
      </c>
      <c r="X3637" s="1">
        <f>spotify_top_songs_audio_features[[#This Row],[streams]]</f>
        <v>20742157</v>
      </c>
      <c r="Y3637" t="str">
        <f>IF(Tabela2[[#This Row],[feat]]="","","Feat")</f>
        <v/>
      </c>
      <c r="Z3637" s="17" t="str">
        <f>CONCATENATE(INT(spotify_top_songs_audio_features[[#This Row],[duration_ms]]/(60*1000)),":",MOD(INT(spotify_top_songs_audio_features[[#This Row],[duration_ms]]/1000),60))</f>
        <v>2:41</v>
      </c>
      <c r="AA36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637" t="str">
        <f>spotify_top_songs_audio_features[[#This Row],[track_name]]</f>
        <v>All Night Parking (with Erroll Garner) Interlude</v>
      </c>
    </row>
    <row r="3638" spans="1:28" x14ac:dyDescent="0.25">
      <c r="A3638" t="s">
        <v>3857</v>
      </c>
      <c r="B3638" t="s">
        <v>1598</v>
      </c>
      <c r="C3638" t="s">
        <v>3858</v>
      </c>
      <c r="D3638" t="s">
        <v>3859</v>
      </c>
      <c r="E3638" t="s">
        <v>97</v>
      </c>
      <c r="F3638" t="s">
        <v>32</v>
      </c>
      <c r="G3638" t="s">
        <v>25</v>
      </c>
      <c r="H3638">
        <v>64</v>
      </c>
      <c r="I3638">
        <v>643</v>
      </c>
      <c r="J3638">
        <v>625</v>
      </c>
      <c r="K3638" t="s">
        <v>2709</v>
      </c>
      <c r="L3638">
        <v>0</v>
      </c>
      <c r="M3638">
        <v>109</v>
      </c>
      <c r="N3638">
        <v>335</v>
      </c>
      <c r="O3638">
        <v>-2442</v>
      </c>
      <c r="P3638">
        <v>80025</v>
      </c>
      <c r="Q3638">
        <v>123040</v>
      </c>
      <c r="R3638">
        <v>2</v>
      </c>
      <c r="S3638">
        <v>20736329</v>
      </c>
      <c r="U3638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638" t="str">
        <f>IFERROR(MID(spotify_top_songs_audio_features[[#This Row],[artist_names]],SEARCH(",",spotify_top_songs_audio_features[[#This Row],[artist_names]])+2,99),"")</f>
        <v/>
      </c>
      <c r="W3638" t="str">
        <f>spotify_top_songs_audio_features[[#This Row],[source]]</f>
        <v>Getting Out Our Dreams, Inc./Def Jam Recordings</v>
      </c>
      <c r="X3638" s="1">
        <f>spotify_top_songs_audio_features[[#This Row],[streams]]</f>
        <v>20736329</v>
      </c>
      <c r="Y3638" t="str">
        <f>IF(Tabela2[[#This Row],[feat]]="","","Feat")</f>
        <v/>
      </c>
      <c r="Z3638" s="17" t="str">
        <f>CONCATENATE(INT(spotify_top_songs_audio_features[[#This Row],[duration_ms]]/(60*1000)),":",MOD(INT(spotify_top_songs_audio_features[[#This Row],[duration_ms]]/1000),60))</f>
        <v>2:3</v>
      </c>
      <c r="AA36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638" t="str">
        <f>spotify_top_songs_audio_features[[#This Row],[track_name]]</f>
        <v>No Mistakes</v>
      </c>
    </row>
    <row r="3639" spans="1:28" x14ac:dyDescent="0.25">
      <c r="A3639" t="s">
        <v>14123</v>
      </c>
      <c r="B3639" t="s">
        <v>3823</v>
      </c>
      <c r="C3639" t="s">
        <v>3824</v>
      </c>
      <c r="D3639" t="s">
        <v>999</v>
      </c>
      <c r="E3639" t="s">
        <v>97</v>
      </c>
      <c r="F3639" t="s">
        <v>32</v>
      </c>
      <c r="G3639" t="s">
        <v>25</v>
      </c>
      <c r="H3639">
        <v>677</v>
      </c>
      <c r="I3639">
        <v>744</v>
      </c>
      <c r="J3639">
        <v>295</v>
      </c>
      <c r="K3639" t="s">
        <v>3825</v>
      </c>
      <c r="L3639">
        <v>16</v>
      </c>
      <c r="M3639">
        <v>74</v>
      </c>
      <c r="N3639">
        <v>631</v>
      </c>
      <c r="O3639">
        <v>-6806</v>
      </c>
      <c r="P3639">
        <v>12408</v>
      </c>
      <c r="Q3639">
        <v>152913</v>
      </c>
      <c r="R3639">
        <v>3</v>
      </c>
      <c r="S3639">
        <v>20714482</v>
      </c>
      <c r="U3639" t="str">
        <f>IFERROR(LEFT(spotify_top_songs_audio_features[[#This Row],[artist_names]],SEARCH(",",spotify_top_songs_audio_features[[#This Row],[artist_names]])-1),spotify_top_songs_audio_features[[#This Row],[artist_names]])</f>
        <v>MEDUZA</v>
      </c>
      <c r="V3639" t="str">
        <f>IFERROR(MID(spotify_top_songs_audio_features[[#This Row],[artist_names]],SEARCH(",",spotify_top_songs_audio_features[[#This Row],[artist_names]])+2,99),"")</f>
        <v>Goodboys</v>
      </c>
      <c r="W3639" t="str">
        <f>spotify_top_songs_audio_features[[#This Row],[source]]</f>
        <v>Universal-Island Records Ltd.</v>
      </c>
      <c r="X3639" s="1">
        <f>spotify_top_songs_audio_features[[#This Row],[streams]]</f>
        <v>20714482</v>
      </c>
      <c r="Y3639" t="str">
        <f>IF(Tabela2[[#This Row],[feat]]="","","Feat")</f>
        <v>Feat</v>
      </c>
      <c r="Z3639" s="17" t="str">
        <f>CONCATENATE(INT(spotify_top_songs_audio_features[[#This Row],[duration_ms]]/(60*1000)),":",MOD(INT(spotify_top_songs_audio_features[[#This Row],[duration_ms]]/1000),60))</f>
        <v>2:32</v>
      </c>
      <c r="AA36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639" t="str">
        <f>spotify_top_songs_audio_features[[#This Row],[track_name]]</f>
        <v>Piece Of Your Heart</v>
      </c>
    </row>
    <row r="3640" spans="1:28" x14ac:dyDescent="0.25">
      <c r="A3640" t="s">
        <v>13953</v>
      </c>
      <c r="B3640" t="s">
        <v>325</v>
      </c>
      <c r="C3640" t="s">
        <v>13064</v>
      </c>
      <c r="D3640" t="s">
        <v>22</v>
      </c>
      <c r="E3640" t="s">
        <v>102</v>
      </c>
      <c r="F3640" t="s">
        <v>24</v>
      </c>
      <c r="G3640" t="s">
        <v>25</v>
      </c>
      <c r="H3640">
        <v>58</v>
      </c>
      <c r="I3640">
        <v>908</v>
      </c>
      <c r="J3640">
        <v>341</v>
      </c>
      <c r="K3640" t="s">
        <v>13065</v>
      </c>
      <c r="L3640">
        <v>4.8399999999999997E-3</v>
      </c>
      <c r="M3640">
        <v>87</v>
      </c>
      <c r="N3640">
        <v>427</v>
      </c>
      <c r="O3640">
        <v>-5303</v>
      </c>
      <c r="P3640">
        <v>115016</v>
      </c>
      <c r="Q3640">
        <v>213672</v>
      </c>
      <c r="R3640">
        <v>4</v>
      </c>
      <c r="S3640">
        <v>20709689</v>
      </c>
      <c r="U3640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3640" t="str">
        <f>IFERROR(MID(spotify_top_songs_audio_features[[#This Row],[artist_names]],SEARCH(",",spotify_top_songs_audio_features[[#This Row],[artist_names]])+2,99),"")</f>
        <v/>
      </c>
      <c r="W3640" t="str">
        <f>spotify_top_songs_audio_features[[#This Row],[source]]</f>
        <v>RCA Records Label</v>
      </c>
      <c r="X3640" s="1">
        <f>spotify_top_songs_audio_features[[#This Row],[streams]]</f>
        <v>20709689</v>
      </c>
      <c r="Y3640" t="str">
        <f>IF(Tabela2[[#This Row],[feat]]="","","Feat")</f>
        <v/>
      </c>
      <c r="Z3640" s="17" t="str">
        <f>CONCATENATE(INT(spotify_top_songs_audio_features[[#This Row],[duration_ms]]/(60*1000)),":",MOD(INT(spotify_top_songs_audio_features[[#This Row],[duration_ms]]/1000),60))</f>
        <v>3:33</v>
      </c>
      <c r="AA36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640" t="str">
        <f>spotify_top_songs_audio_features[[#This Row],[track_name]]</f>
        <v>Heart Of Glass (Live from the iHeart Festival)</v>
      </c>
    </row>
    <row r="3641" spans="1:28" x14ac:dyDescent="0.25">
      <c r="A3641" t="s">
        <v>4973</v>
      </c>
      <c r="B3641" t="s">
        <v>405</v>
      </c>
      <c r="C3641" t="s">
        <v>4974</v>
      </c>
      <c r="D3641" t="s">
        <v>407</v>
      </c>
      <c r="E3641" t="s">
        <v>102</v>
      </c>
      <c r="F3641" t="s">
        <v>32</v>
      </c>
      <c r="G3641" t="s">
        <v>25</v>
      </c>
      <c r="H3641">
        <v>836</v>
      </c>
      <c r="I3641">
        <v>624</v>
      </c>
      <c r="J3641">
        <v>184</v>
      </c>
      <c r="K3641" t="s">
        <v>54</v>
      </c>
      <c r="L3641">
        <v>0</v>
      </c>
      <c r="M3641">
        <v>138</v>
      </c>
      <c r="N3641">
        <v>7</v>
      </c>
      <c r="O3641">
        <v>-675</v>
      </c>
      <c r="P3641">
        <v>1030</v>
      </c>
      <c r="Q3641">
        <v>139890</v>
      </c>
      <c r="R3641">
        <v>5</v>
      </c>
      <c r="S3641">
        <v>20685555</v>
      </c>
      <c r="U3641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3641" t="str">
        <f>IFERROR(MID(spotify_top_songs_audio_features[[#This Row],[artist_names]],SEARCH(",",spotify_top_songs_audio_features[[#This Row],[artist_names]])+2,99),"")</f>
        <v/>
      </c>
      <c r="W3641" t="str">
        <f>spotify_top_songs_audio_features[[#This Row],[source]]</f>
        <v>South Coast Music Group/Interscope Records</v>
      </c>
      <c r="X3641" s="1">
        <f>spotify_top_songs_audio_features[[#This Row],[streams]]</f>
        <v>20685555</v>
      </c>
      <c r="Y3641" t="str">
        <f>IF(Tabela2[[#This Row],[feat]]="","","Feat")</f>
        <v/>
      </c>
      <c r="Z3641" s="17" t="str">
        <f>CONCATENATE(INT(spotify_top_songs_audio_features[[#This Row],[duration_ms]]/(60*1000)),":",MOD(INT(spotify_top_songs_audio_features[[#This Row],[duration_ms]]/1000),60))</f>
        <v>2:19</v>
      </c>
      <c r="AA36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641" t="str">
        <f>spotify_top_songs_audio_features[[#This Row],[track_name]]</f>
        <v>FIND MY WAY</v>
      </c>
    </row>
    <row r="3642" spans="1:28" x14ac:dyDescent="0.25">
      <c r="A3642" t="s">
        <v>7473</v>
      </c>
      <c r="B3642" t="s">
        <v>7474</v>
      </c>
      <c r="C3642" t="s">
        <v>7475</v>
      </c>
      <c r="D3642" t="s">
        <v>7476</v>
      </c>
      <c r="E3642" t="s">
        <v>97</v>
      </c>
      <c r="F3642" t="s">
        <v>32</v>
      </c>
      <c r="G3642" t="s">
        <v>25</v>
      </c>
      <c r="H3642">
        <v>808</v>
      </c>
      <c r="I3642">
        <v>97</v>
      </c>
      <c r="J3642">
        <v>506</v>
      </c>
      <c r="K3642" t="s">
        <v>7477</v>
      </c>
      <c r="L3642">
        <v>6.13E-3</v>
      </c>
      <c r="M3642">
        <v>154</v>
      </c>
      <c r="N3642">
        <v>868</v>
      </c>
      <c r="O3642">
        <v>-6098</v>
      </c>
      <c r="P3642">
        <v>114328</v>
      </c>
      <c r="Q3642">
        <v>242293</v>
      </c>
      <c r="R3642">
        <v>4</v>
      </c>
      <c r="S3642">
        <v>20670614</v>
      </c>
      <c r="U3642" t="str">
        <f>IFERROR(LEFT(spotify_top_songs_audio_features[[#This Row],[artist_names]],SEARCH(",",spotify_top_songs_audio_features[[#This Row],[artist_names]])-1),spotify_top_songs_audio_features[[#This Row],[artist_names]])</f>
        <v>Nelly Furtado</v>
      </c>
      <c r="V3642" t="str">
        <f>IFERROR(MID(spotify_top_songs_audio_features[[#This Row],[artist_names]],SEARCH(",",spotify_top_songs_audio_features[[#This Row],[artist_names]])+2,99),"")</f>
        <v>Timbaland</v>
      </c>
      <c r="W3642" t="str">
        <f>spotify_top_songs_audio_features[[#This Row],[source]]</f>
        <v>Mosley / Geffen</v>
      </c>
      <c r="X3642" s="1">
        <f>spotify_top_songs_audio_features[[#This Row],[streams]]</f>
        <v>20670614</v>
      </c>
      <c r="Y3642" t="str">
        <f>IF(Tabela2[[#This Row],[feat]]="","","Feat")</f>
        <v>Feat</v>
      </c>
      <c r="Z3642" s="17" t="str">
        <f>CONCATENATE(INT(spotify_top_songs_audio_features[[#This Row],[duration_ms]]/(60*1000)),":",MOD(INT(spotify_top_songs_audio_features[[#This Row],[duration_ms]]/1000),60))</f>
        <v>4:2</v>
      </c>
      <c r="AA36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642" t="str">
        <f>spotify_top_songs_audio_features[[#This Row],[track_name]]</f>
        <v>Promiscuous</v>
      </c>
    </row>
    <row r="3643" spans="1:28" x14ac:dyDescent="0.25">
      <c r="A3643" t="s">
        <v>5591</v>
      </c>
      <c r="B3643" t="s">
        <v>5592</v>
      </c>
      <c r="C3643" t="s">
        <v>5593</v>
      </c>
      <c r="D3643" t="s">
        <v>171</v>
      </c>
      <c r="E3643" t="s">
        <v>86</v>
      </c>
      <c r="F3643" t="s">
        <v>24</v>
      </c>
      <c r="G3643" t="s">
        <v>25</v>
      </c>
      <c r="H3643">
        <v>477</v>
      </c>
      <c r="I3643">
        <v>844</v>
      </c>
      <c r="J3643">
        <v>458</v>
      </c>
      <c r="K3643" t="s">
        <v>5594</v>
      </c>
      <c r="L3643">
        <v>0</v>
      </c>
      <c r="M3643">
        <v>137</v>
      </c>
      <c r="N3643">
        <v>203</v>
      </c>
      <c r="O3643">
        <v>-487</v>
      </c>
      <c r="P3643">
        <v>169941</v>
      </c>
      <c r="Q3643">
        <v>220235</v>
      </c>
      <c r="R3643">
        <v>4</v>
      </c>
      <c r="S3643">
        <v>20666955</v>
      </c>
      <c r="U3643" t="str">
        <f>IFERROR(LEFT(spotify_top_songs_audio_features[[#This Row],[artist_names]],SEARCH(",",spotify_top_songs_audio_features[[#This Row],[artist_names]])-1),spotify_top_songs_audio_features[[#This Row],[artist_names]])</f>
        <v>BLANCO</v>
      </c>
      <c r="V3643" t="str">
        <f>IFERROR(MID(spotify_top_songs_audio_features[[#This Row],[artist_names]],SEARCH(",",spotify_top_songs_audio_features[[#This Row],[artist_names]])+2,99),"")</f>
        <v>Sfera Ebbasta</v>
      </c>
      <c r="W3643" t="str">
        <f>spotify_top_songs_audio_features[[#This Row],[source]]</f>
        <v>Universal Music Italia srL.</v>
      </c>
      <c r="X3643" s="1">
        <f>spotify_top_songs_audio_features[[#This Row],[streams]]</f>
        <v>20666955</v>
      </c>
      <c r="Y3643" t="str">
        <f>IF(Tabela2[[#This Row],[feat]]="","","Feat")</f>
        <v>Feat</v>
      </c>
      <c r="Z3643" s="17" t="str">
        <f>CONCATENATE(INT(spotify_top_songs_audio_features[[#This Row],[duration_ms]]/(60*1000)),":",MOD(INT(spotify_top_songs_audio_features[[#This Row],[duration_ms]]/1000),60))</f>
        <v>3:40</v>
      </c>
      <c r="AA36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643" t="str">
        <f>spotify_top_songs_audio_features[[#This Row],[track_name]]</f>
        <v>MI FAI IMPAZZIRE</v>
      </c>
    </row>
    <row r="3644" spans="1:28" x14ac:dyDescent="0.25">
      <c r="A3644" t="s">
        <v>3136</v>
      </c>
      <c r="B3644" t="s">
        <v>463</v>
      </c>
      <c r="C3644" t="s">
        <v>3137</v>
      </c>
      <c r="D3644" t="s">
        <v>385</v>
      </c>
      <c r="E3644" t="s">
        <v>23</v>
      </c>
      <c r="F3644" t="s">
        <v>24</v>
      </c>
      <c r="G3644" t="s">
        <v>25</v>
      </c>
      <c r="H3644">
        <v>552</v>
      </c>
      <c r="I3644">
        <v>731</v>
      </c>
      <c r="J3644">
        <v>615</v>
      </c>
      <c r="K3644" t="s">
        <v>3138</v>
      </c>
      <c r="L3644">
        <v>0</v>
      </c>
      <c r="M3644">
        <v>258</v>
      </c>
      <c r="N3644">
        <v>632</v>
      </c>
      <c r="O3644">
        <v>-6873</v>
      </c>
      <c r="P3644">
        <v>174516</v>
      </c>
      <c r="Q3644">
        <v>248613</v>
      </c>
      <c r="R3644">
        <v>3</v>
      </c>
      <c r="S3644">
        <v>20650709</v>
      </c>
      <c r="U3644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644" t="str">
        <f>IFERROR(MID(spotify_top_songs_audio_features[[#This Row],[artist_names]],SEARCH(",",spotify_top_songs_audio_features[[#This Row],[artist_names]])+2,99),"")</f>
        <v/>
      </c>
      <c r="W3644" t="str">
        <f>spotify_top_songs_audio_features[[#This Row],[source]]</f>
        <v>Aftermath</v>
      </c>
      <c r="X3644" s="1">
        <f>spotify_top_songs_audio_features[[#This Row],[streams]]</f>
        <v>20650709</v>
      </c>
      <c r="Y3644" t="str">
        <f>IF(Tabela2[[#This Row],[feat]]="","","Feat")</f>
        <v/>
      </c>
      <c r="Z3644" s="17" t="str">
        <f>CONCATENATE(INT(spotify_top_songs_audio_features[[#This Row],[duration_ms]]/(60*1000)),":",MOD(INT(spotify_top_songs_audio_features[[#This Row],[duration_ms]]/1000),60))</f>
        <v>4:8</v>
      </c>
      <c r="AA36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644" t="str">
        <f>spotify_top_songs_audio_features[[#This Row],[track_name]]</f>
        <v>DUCKWORTH.</v>
      </c>
    </row>
    <row r="3645" spans="1:28" x14ac:dyDescent="0.25">
      <c r="A3645" t="s">
        <v>10987</v>
      </c>
      <c r="B3645" t="s">
        <v>10988</v>
      </c>
      <c r="C3645" t="s">
        <v>10989</v>
      </c>
      <c r="D3645" t="s">
        <v>112</v>
      </c>
      <c r="E3645" t="s">
        <v>469</v>
      </c>
      <c r="F3645" t="s">
        <v>24</v>
      </c>
      <c r="G3645" t="s">
        <v>25</v>
      </c>
      <c r="H3645">
        <v>61</v>
      </c>
      <c r="I3645">
        <v>488</v>
      </c>
      <c r="J3645">
        <v>293</v>
      </c>
      <c r="K3645" t="s">
        <v>114</v>
      </c>
      <c r="L3645">
        <v>0</v>
      </c>
      <c r="M3645">
        <v>312</v>
      </c>
      <c r="N3645">
        <v>443</v>
      </c>
      <c r="O3645">
        <v>-6918</v>
      </c>
      <c r="P3645">
        <v>125039</v>
      </c>
      <c r="Q3645">
        <v>240227</v>
      </c>
      <c r="R3645">
        <v>2</v>
      </c>
      <c r="S3645">
        <v>20645508</v>
      </c>
      <c r="U364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645" t="str">
        <f>IFERROR(MID(spotify_top_songs_audio_features[[#This Row],[artist_names]],SEARCH(",",spotify_top_songs_audio_features[[#This Row],[artist_names]])+2,99),"")</f>
        <v>Ed Sheeran</v>
      </c>
      <c r="W3645" t="str">
        <f>spotify_top_songs_audio_features[[#This Row],[source]]</f>
        <v>Taylor Swift</v>
      </c>
      <c r="X3645" s="1">
        <f>spotify_top_songs_audio_features[[#This Row],[streams]]</f>
        <v>20645508</v>
      </c>
      <c r="Y3645" t="str">
        <f>IF(Tabela2[[#This Row],[feat]]="","","Feat")</f>
        <v>Feat</v>
      </c>
      <c r="Z3645" s="17" t="str">
        <f>CONCATENATE(INT(spotify_top_songs_audio_features[[#This Row],[duration_ms]]/(60*1000)),":",MOD(INT(spotify_top_songs_audio_features[[#This Row],[duration_ms]]/1000),60))</f>
        <v>4:0</v>
      </c>
      <c r="AA36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645" t="str">
        <f>spotify_top_songs_audio_features[[#This Row],[track_name]]</f>
        <v>Run (feat. Ed Sheeran) (Taylor’s Version) (From The Vault)</v>
      </c>
    </row>
    <row r="3646" spans="1:28" x14ac:dyDescent="0.25">
      <c r="A3646" t="s">
        <v>584</v>
      </c>
      <c r="B3646" t="s">
        <v>112</v>
      </c>
      <c r="C3646" t="s">
        <v>585</v>
      </c>
      <c r="D3646" t="s">
        <v>112</v>
      </c>
      <c r="E3646" t="s">
        <v>31</v>
      </c>
      <c r="F3646" t="s">
        <v>24</v>
      </c>
      <c r="G3646" t="s">
        <v>25</v>
      </c>
      <c r="H3646">
        <v>354</v>
      </c>
      <c r="I3646">
        <v>267</v>
      </c>
      <c r="J3646">
        <v>281</v>
      </c>
      <c r="K3646" t="s">
        <v>586</v>
      </c>
      <c r="L3646">
        <v>402</v>
      </c>
      <c r="M3646">
        <v>858</v>
      </c>
      <c r="N3646">
        <v>113</v>
      </c>
      <c r="O3646">
        <v>-1369</v>
      </c>
      <c r="P3646">
        <v>94219</v>
      </c>
      <c r="Q3646">
        <v>289749</v>
      </c>
      <c r="R3646">
        <v>2</v>
      </c>
      <c r="S3646">
        <v>20627791</v>
      </c>
      <c r="U364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646" t="str">
        <f>IFERROR(MID(spotify_top_songs_audio_features[[#This Row],[artist_names]],SEARCH(",",spotify_top_songs_audio_features[[#This Row],[artist_names]])+2,99),"")</f>
        <v/>
      </c>
      <c r="W3646" t="str">
        <f>spotify_top_songs_audio_features[[#This Row],[source]]</f>
        <v>Taylor Swift</v>
      </c>
      <c r="X3646" s="1">
        <f>spotify_top_songs_audio_features[[#This Row],[streams]]</f>
        <v>20627791</v>
      </c>
      <c r="Y3646" t="str">
        <f>IF(Tabela2[[#This Row],[feat]]="","","Feat")</f>
        <v/>
      </c>
      <c r="Z3646" s="17" t="str">
        <f>CONCATENATE(INT(spotify_top_songs_audio_features[[#This Row],[duration_ms]]/(60*1000)),":",MOD(INT(spotify_top_songs_audio_features[[#This Row],[duration_ms]]/1000),60))</f>
        <v>4:49</v>
      </c>
      <c r="AA36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46" t="str">
        <f>spotify_top_songs_audio_features[[#This Row],[track_name]]</f>
        <v>epiphany</v>
      </c>
    </row>
    <row r="3647" spans="1:28" x14ac:dyDescent="0.25">
      <c r="A3647" t="s">
        <v>17424</v>
      </c>
      <c r="B3647" t="s">
        <v>9219</v>
      </c>
      <c r="C3647" t="s">
        <v>17425</v>
      </c>
      <c r="D3647" t="s">
        <v>9221</v>
      </c>
      <c r="E3647" t="s">
        <v>142</v>
      </c>
      <c r="F3647" t="s">
        <v>24</v>
      </c>
      <c r="G3647" t="s">
        <v>25</v>
      </c>
      <c r="H3647">
        <v>575</v>
      </c>
      <c r="I3647">
        <v>236</v>
      </c>
      <c r="J3647">
        <v>422</v>
      </c>
      <c r="K3647" t="s">
        <v>9247</v>
      </c>
      <c r="L3647">
        <v>178</v>
      </c>
      <c r="M3647">
        <v>105</v>
      </c>
      <c r="N3647">
        <v>829</v>
      </c>
      <c r="O3647">
        <v>-16982</v>
      </c>
      <c r="P3647">
        <v>79576</v>
      </c>
      <c r="Q3647">
        <v>115827</v>
      </c>
      <c r="R3647">
        <v>2</v>
      </c>
      <c r="S3647">
        <v>20620125</v>
      </c>
      <c r="U3647" t="str">
        <f>IFERROR(LEFT(spotify_top_songs_audio_features[[#This Row],[artist_names]],SEARCH(",",spotify_top_songs_audio_features[[#This Row],[artist_names]])-1),spotify_top_songs_audio_features[[#This Row],[artist_names]])</f>
        <v>Elvis Presley</v>
      </c>
      <c r="V3647" t="str">
        <f>IFERROR(MID(spotify_top_songs_audio_features[[#This Row],[artist_names]],SEARCH(",",spotify_top_songs_audio_features[[#This Row],[artist_names]])+2,99),"")</f>
        <v/>
      </c>
      <c r="W3647" t="str">
        <f>spotify_top_songs_audio_features[[#This Row],[source]]</f>
        <v>RCA Victor</v>
      </c>
      <c r="X3647" s="1">
        <f>spotify_top_songs_audio_features[[#This Row],[streams]]</f>
        <v>20620125</v>
      </c>
      <c r="Y3647" t="str">
        <f>IF(Tabela2[[#This Row],[feat]]="","","Feat")</f>
        <v/>
      </c>
      <c r="Z3647" s="17" t="str">
        <f>CONCATENATE(INT(spotify_top_songs_audio_features[[#This Row],[duration_ms]]/(60*1000)),":",MOD(INT(spotify_top_songs_audio_features[[#This Row],[duration_ms]]/1000),60))</f>
        <v>1:55</v>
      </c>
      <c r="AA36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647" t="str">
        <f>spotify_top_songs_audio_features[[#This Row],[track_name]]</f>
        <v>Here Comes Santa Claus (Right Down Santa Claus Lane)</v>
      </c>
    </row>
    <row r="3648" spans="1:28" x14ac:dyDescent="0.25">
      <c r="A3648" t="s">
        <v>4530</v>
      </c>
      <c r="B3648" t="s">
        <v>4531</v>
      </c>
      <c r="C3648" t="s">
        <v>4532</v>
      </c>
      <c r="D3648" t="s">
        <v>240</v>
      </c>
      <c r="E3648" t="s">
        <v>31</v>
      </c>
      <c r="F3648" t="s">
        <v>32</v>
      </c>
      <c r="G3648" t="s">
        <v>25</v>
      </c>
      <c r="H3648">
        <v>771</v>
      </c>
      <c r="I3648">
        <v>921</v>
      </c>
      <c r="J3648">
        <v>109</v>
      </c>
      <c r="K3648" t="s">
        <v>2640</v>
      </c>
      <c r="L3648">
        <v>211</v>
      </c>
      <c r="M3648">
        <v>119</v>
      </c>
      <c r="N3648">
        <v>56</v>
      </c>
      <c r="O3648">
        <v>-4228</v>
      </c>
      <c r="P3648">
        <v>128021</v>
      </c>
      <c r="Q3648">
        <v>148125</v>
      </c>
      <c r="R3648">
        <v>3</v>
      </c>
      <c r="S3648">
        <v>20568641</v>
      </c>
      <c r="U3648" t="str">
        <f>IFERROR(LEFT(spotify_top_songs_audio_features[[#This Row],[artist_names]],SEARCH(",",spotify_top_songs_audio_features[[#This Row],[artist_names]])-1),spotify_top_songs_audio_features[[#This Row],[artist_names]])</f>
        <v>Joker Bra</v>
      </c>
      <c r="V3648" t="str">
        <f>IFERROR(MID(spotify_top_songs_audio_features[[#This Row],[artist_names]],SEARCH(",",spotify_top_songs_audio_features[[#This Row],[artist_names]])+2,99),"")</f>
        <v>VIZE</v>
      </c>
      <c r="W3648" t="str">
        <f>spotify_top_songs_audio_features[[#This Row],[source]]</f>
        <v>Bra Musik</v>
      </c>
      <c r="X3648" s="1">
        <f>spotify_top_songs_audio_features[[#This Row],[streams]]</f>
        <v>20568641</v>
      </c>
      <c r="Y3648" t="str">
        <f>IF(Tabela2[[#This Row],[feat]]="","","Feat")</f>
        <v>Feat</v>
      </c>
      <c r="Z3648" s="17" t="str">
        <f>CONCATENATE(INT(spotify_top_songs_audio_features[[#This Row],[duration_ms]]/(60*1000)),":",MOD(INT(spotify_top_songs_audio_features[[#This Row],[duration_ms]]/1000),60))</f>
        <v>2:28</v>
      </c>
      <c r="AA36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48" t="str">
        <f>spotify_top_songs_audio_features[[#This Row],[track_name]]</f>
        <v>Baby</v>
      </c>
    </row>
    <row r="3649" spans="1:28" x14ac:dyDescent="0.25">
      <c r="A3649" t="s">
        <v>4162</v>
      </c>
      <c r="B3649" t="s">
        <v>4163</v>
      </c>
      <c r="C3649" t="s">
        <v>4164</v>
      </c>
      <c r="D3649" t="s">
        <v>1927</v>
      </c>
      <c r="E3649" t="s">
        <v>177</v>
      </c>
      <c r="F3649" t="s">
        <v>24</v>
      </c>
      <c r="G3649" t="s">
        <v>25</v>
      </c>
      <c r="H3649">
        <v>512</v>
      </c>
      <c r="I3649">
        <v>532</v>
      </c>
      <c r="J3649">
        <v>266</v>
      </c>
      <c r="K3649" t="s">
        <v>4165</v>
      </c>
      <c r="L3649">
        <v>0</v>
      </c>
      <c r="M3649">
        <v>103</v>
      </c>
      <c r="N3649">
        <v>283</v>
      </c>
      <c r="O3649">
        <v>-6821</v>
      </c>
      <c r="P3649">
        <v>81353</v>
      </c>
      <c r="Q3649">
        <v>227928</v>
      </c>
      <c r="R3649">
        <v>5</v>
      </c>
      <c r="S3649">
        <v>20564528</v>
      </c>
      <c r="U3649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649" t="str">
        <f>IFERROR(MID(spotify_top_songs_audio_features[[#This Row],[artist_names]],SEARCH(",",spotify_top_songs_audio_features[[#This Row],[artist_names]])+2,99),"")</f>
        <v>John Legend</v>
      </c>
      <c r="W3649" t="str">
        <f>spotify_top_songs_audio_features[[#This Row],[source]]</f>
        <v>Walt Disney Records</v>
      </c>
      <c r="X3649" s="1">
        <f>spotify_top_songs_audio_features[[#This Row],[streams]]</f>
        <v>20564528</v>
      </c>
      <c r="Y3649" t="str">
        <f>IF(Tabela2[[#This Row],[feat]]="","","Feat")</f>
        <v>Feat</v>
      </c>
      <c r="Z3649" s="17" t="str">
        <f>CONCATENATE(INT(spotify_top_songs_audio_features[[#This Row],[duration_ms]]/(60*1000)),":",MOD(INT(spotify_top_songs_audio_features[[#This Row],[duration_ms]]/1000),60))</f>
        <v>3:47</v>
      </c>
      <c r="AA36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649" t="str">
        <f>spotify_top_songs_audio_features[[#This Row],[track_name]]</f>
        <v>Beauty and the Beast</v>
      </c>
    </row>
    <row r="3650" spans="1:28" x14ac:dyDescent="0.25">
      <c r="A3650" t="s">
        <v>12552</v>
      </c>
      <c r="B3650" t="s">
        <v>677</v>
      </c>
      <c r="C3650" t="s">
        <v>12553</v>
      </c>
      <c r="D3650" t="s">
        <v>679</v>
      </c>
      <c r="E3650" t="s">
        <v>58</v>
      </c>
      <c r="F3650" t="s">
        <v>24</v>
      </c>
      <c r="G3650" t="s">
        <v>25</v>
      </c>
      <c r="H3650">
        <v>752</v>
      </c>
      <c r="I3650">
        <v>706</v>
      </c>
      <c r="J3650">
        <v>636</v>
      </c>
      <c r="K3650" t="s">
        <v>12554</v>
      </c>
      <c r="L3650">
        <v>752</v>
      </c>
      <c r="M3650">
        <v>129</v>
      </c>
      <c r="N3650">
        <v>33</v>
      </c>
      <c r="O3650">
        <v>-6274</v>
      </c>
      <c r="P3650">
        <v>125041</v>
      </c>
      <c r="Q3650">
        <v>208812</v>
      </c>
      <c r="R3650">
        <v>4</v>
      </c>
      <c r="S3650">
        <v>20544294</v>
      </c>
      <c r="U3650" t="str">
        <f>IFERROR(LEFT(spotify_top_songs_audio_features[[#This Row],[artist_names]],SEARCH(",",spotify_top_songs_audio_features[[#This Row],[artist_names]])-1),spotify_top_songs_audio_features[[#This Row],[artist_names]])</f>
        <v>Zara Larsson</v>
      </c>
      <c r="V3650" t="str">
        <f>IFERROR(MID(spotify_top_songs_audio_features[[#This Row],[artist_names]],SEARCH(",",spotify_top_songs_audio_features[[#This Row],[artist_names]])+2,99),"")</f>
        <v/>
      </c>
      <c r="W3650" t="str">
        <f>spotify_top_songs_audio_features[[#This Row],[source]]</f>
        <v>Epic/Record Company TEN</v>
      </c>
      <c r="X3650" s="1">
        <f>spotify_top_songs_audio_features[[#This Row],[streams]]</f>
        <v>20544294</v>
      </c>
      <c r="Y3650" t="str">
        <f>IF(Tabela2[[#This Row],[feat]]="","","Feat")</f>
        <v/>
      </c>
      <c r="Z3650" s="17" t="str">
        <f>CONCATENATE(INT(spotify_top_songs_audio_features[[#This Row],[duration_ms]]/(60*1000)),":",MOD(INT(spotify_top_songs_audio_features[[#This Row],[duration_ms]]/1000),60))</f>
        <v>3:28</v>
      </c>
      <c r="AA36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650" t="str">
        <f>spotify_top_songs_audio_features[[#This Row],[track_name]]</f>
        <v>Don't Worry Bout Me</v>
      </c>
    </row>
    <row r="3651" spans="1:28" x14ac:dyDescent="0.25">
      <c r="A3651" t="s">
        <v>14375</v>
      </c>
      <c r="B3651" t="s">
        <v>112</v>
      </c>
      <c r="C3651" t="s">
        <v>14376</v>
      </c>
      <c r="D3651" t="s">
        <v>112</v>
      </c>
      <c r="E3651" t="s">
        <v>23</v>
      </c>
      <c r="F3651" t="s">
        <v>24</v>
      </c>
      <c r="G3651" t="s">
        <v>25</v>
      </c>
      <c r="H3651">
        <v>727</v>
      </c>
      <c r="I3651">
        <v>677</v>
      </c>
      <c r="J3651">
        <v>325</v>
      </c>
      <c r="K3651" t="s">
        <v>1285</v>
      </c>
      <c r="L3651">
        <v>0</v>
      </c>
      <c r="M3651">
        <v>143</v>
      </c>
      <c r="N3651">
        <v>639</v>
      </c>
      <c r="O3651">
        <v>-2871</v>
      </c>
      <c r="P3651">
        <v>118995</v>
      </c>
      <c r="Q3651">
        <v>242473</v>
      </c>
      <c r="R3651">
        <v>1</v>
      </c>
      <c r="S3651">
        <v>20537487</v>
      </c>
      <c r="U365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651" t="str">
        <f>IFERROR(MID(spotify_top_songs_audio_features[[#This Row],[artist_names]],SEARCH(",",spotify_top_songs_audio_features[[#This Row],[artist_names]])+2,99),"")</f>
        <v/>
      </c>
      <c r="W3651" t="str">
        <f>spotify_top_songs_audio_features[[#This Row],[source]]</f>
        <v>Taylor Swift</v>
      </c>
      <c r="X3651" s="1">
        <f>spotify_top_songs_audio_features[[#This Row],[streams]]</f>
        <v>20537487</v>
      </c>
      <c r="Y3651" t="str">
        <f>IF(Tabela2[[#This Row],[feat]]="","","Feat")</f>
        <v/>
      </c>
      <c r="Z3651" s="17" t="str">
        <f>CONCATENATE(INT(spotify_top_songs_audio_features[[#This Row],[duration_ms]]/(60*1000)),":",MOD(INT(spotify_top_songs_audio_features[[#This Row],[duration_ms]]/1000),60))</f>
        <v>4:2</v>
      </c>
      <c r="AA36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651" t="str">
        <f>spotify_top_songs_audio_features[[#This Row],[track_name]]</f>
        <v>Speak Now (Taylor's Version)</v>
      </c>
    </row>
    <row r="3652" spans="1:28" x14ac:dyDescent="0.25">
      <c r="A3652" t="s">
        <v>10621</v>
      </c>
      <c r="B3652" t="s">
        <v>10622</v>
      </c>
      <c r="C3652" t="s">
        <v>10623</v>
      </c>
      <c r="D3652" t="s">
        <v>22</v>
      </c>
      <c r="E3652" t="s">
        <v>23</v>
      </c>
      <c r="F3652" t="s">
        <v>24</v>
      </c>
      <c r="G3652" t="s">
        <v>25</v>
      </c>
      <c r="H3652">
        <v>76</v>
      </c>
      <c r="I3652">
        <v>607</v>
      </c>
      <c r="J3652">
        <v>964</v>
      </c>
      <c r="K3652" t="s">
        <v>9142</v>
      </c>
      <c r="L3652">
        <v>0</v>
      </c>
      <c r="M3652">
        <v>132</v>
      </c>
      <c r="N3652">
        <v>709</v>
      </c>
      <c r="O3652">
        <v>-6274</v>
      </c>
      <c r="P3652">
        <v>105979</v>
      </c>
      <c r="Q3652">
        <v>188187</v>
      </c>
      <c r="R3652">
        <v>3</v>
      </c>
      <c r="S3652">
        <v>20530243</v>
      </c>
      <c r="U3652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3652" t="str">
        <f>IFERROR(MID(spotify_top_songs_audio_features[[#This Row],[artist_names]],SEARCH(",",spotify_top_songs_audio_features[[#This Row],[artist_names]])+2,99),"")</f>
        <v>Justin Timberlake</v>
      </c>
      <c r="W3652" t="str">
        <f>spotify_top_songs_audio_features[[#This Row],[source]]</f>
        <v>RCA Records Label</v>
      </c>
      <c r="X3652" s="1">
        <f>spotify_top_songs_audio_features[[#This Row],[streams]]</f>
        <v>20530243</v>
      </c>
      <c r="Y3652" t="str">
        <f>IF(Tabela2[[#This Row],[feat]]="","","Feat")</f>
        <v>Feat</v>
      </c>
      <c r="Z3652" s="17" t="str">
        <f>CONCATENATE(INT(spotify_top_songs_audio_features[[#This Row],[duration_ms]]/(60*1000)),":",MOD(INT(spotify_top_songs_audio_features[[#This Row],[duration_ms]]/1000),60))</f>
        <v>3:8</v>
      </c>
      <c r="AA36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652" t="str">
        <f>spotify_top_songs_audio_features[[#This Row],[track_name]]</f>
        <v>The Other Side (from Trolls World Tour)</v>
      </c>
    </row>
    <row r="3653" spans="1:28" x14ac:dyDescent="0.25">
      <c r="A3653" t="s">
        <v>9907</v>
      </c>
      <c r="B3653" t="s">
        <v>9908</v>
      </c>
      <c r="C3653" t="s">
        <v>9909</v>
      </c>
      <c r="D3653" t="s">
        <v>187</v>
      </c>
      <c r="E3653" t="s">
        <v>43</v>
      </c>
      <c r="F3653" t="s">
        <v>32</v>
      </c>
      <c r="G3653" t="s">
        <v>25</v>
      </c>
      <c r="H3653">
        <v>431</v>
      </c>
      <c r="I3653">
        <v>736</v>
      </c>
      <c r="J3653">
        <v>755</v>
      </c>
      <c r="K3653" t="s">
        <v>9910</v>
      </c>
      <c r="L3653">
        <v>3.1900000000000001E-3</v>
      </c>
      <c r="M3653">
        <v>185</v>
      </c>
      <c r="N3653">
        <v>139</v>
      </c>
      <c r="O3653">
        <v>-8282</v>
      </c>
      <c r="P3653">
        <v>83627</v>
      </c>
      <c r="Q3653">
        <v>180934</v>
      </c>
      <c r="R3653">
        <v>2</v>
      </c>
      <c r="S3653">
        <v>20506447</v>
      </c>
      <c r="U3653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3653" t="str">
        <f>IFERROR(MID(spotify_top_songs_audio_features[[#This Row],[artist_names]],SEARCH(",",spotify_top_songs_audio_features[[#This Row],[artist_names]])+2,99),"")</f>
        <v>SUGA</v>
      </c>
      <c r="W3653" t="str">
        <f>spotify_top_songs_audio_features[[#This Row],[source]]</f>
        <v>Capitol Records</v>
      </c>
      <c r="X3653" s="1">
        <f>spotify_top_songs_audio_features[[#This Row],[streams]]</f>
        <v>20506447</v>
      </c>
      <c r="Y3653" t="str">
        <f>IF(Tabela2[[#This Row],[feat]]="","","Feat")</f>
        <v>Feat</v>
      </c>
      <c r="Z3653" s="17" t="str">
        <f>CONCATENATE(INT(spotify_top_songs_audio_features[[#This Row],[duration_ms]]/(60*1000)),":",MOD(INT(spotify_top_songs_audio_features[[#This Row],[duration_ms]]/1000),60))</f>
        <v>3:0</v>
      </c>
      <c r="AA36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653" t="str">
        <f>spotify_top_songs_audio_features[[#This Row],[track_name]]</f>
        <v>Lilith (feat. SUGA of BTS) (Diablo IV Anthem)</v>
      </c>
    </row>
    <row r="3654" spans="1:28" x14ac:dyDescent="0.25">
      <c r="A3654" t="s">
        <v>14558</v>
      </c>
      <c r="B3654" t="s">
        <v>112</v>
      </c>
      <c r="C3654" t="s">
        <v>14559</v>
      </c>
      <c r="D3654" t="s">
        <v>112</v>
      </c>
      <c r="E3654" t="s">
        <v>23</v>
      </c>
      <c r="F3654" t="s">
        <v>24</v>
      </c>
      <c r="G3654" t="s">
        <v>25</v>
      </c>
      <c r="H3654">
        <v>619</v>
      </c>
      <c r="I3654">
        <v>686</v>
      </c>
      <c r="J3654">
        <v>164</v>
      </c>
      <c r="K3654" t="s">
        <v>14196</v>
      </c>
      <c r="L3654">
        <v>0</v>
      </c>
      <c r="M3654">
        <v>307</v>
      </c>
      <c r="N3654">
        <v>364</v>
      </c>
      <c r="O3654">
        <v>-6369</v>
      </c>
      <c r="P3654">
        <v>169943</v>
      </c>
      <c r="Q3654">
        <v>211104</v>
      </c>
      <c r="R3654">
        <v>1</v>
      </c>
      <c r="S3654">
        <v>20497918</v>
      </c>
      <c r="U365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654" t="str">
        <f>IFERROR(MID(spotify_top_songs_audio_features[[#This Row],[artist_names]],SEARCH(",",spotify_top_songs_audio_features[[#This Row],[artist_names]])+2,99),"")</f>
        <v/>
      </c>
      <c r="W3654" t="str">
        <f>spotify_top_songs_audio_features[[#This Row],[source]]</f>
        <v>Taylor Swift</v>
      </c>
      <c r="X3654" s="1">
        <f>spotify_top_songs_audio_features[[#This Row],[streams]]</f>
        <v>20497918</v>
      </c>
      <c r="Y3654" t="str">
        <f>IF(Tabela2[[#This Row],[feat]]="","","Feat")</f>
        <v/>
      </c>
      <c r="Z3654" s="17" t="str">
        <f>CONCATENATE(INT(spotify_top_songs_audio_features[[#This Row],[duration_ms]]/(60*1000)),":",MOD(INT(spotify_top_songs_audio_features[[#This Row],[duration_ms]]/1000),60))</f>
        <v>3:31</v>
      </c>
      <c r="AA36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654" t="str">
        <f>spotify_top_songs_audio_features[[#This Row],[track_name]]</f>
        <v>Bad Blood (Taylor's Version)</v>
      </c>
    </row>
    <row r="3655" spans="1:28" x14ac:dyDescent="0.25">
      <c r="A3655" t="s">
        <v>6924</v>
      </c>
      <c r="B3655" t="s">
        <v>284</v>
      </c>
      <c r="C3655" t="s">
        <v>6925</v>
      </c>
      <c r="D3655" t="s">
        <v>1092</v>
      </c>
      <c r="E3655" t="s">
        <v>43</v>
      </c>
      <c r="F3655" t="s">
        <v>32</v>
      </c>
      <c r="G3655" t="s">
        <v>25</v>
      </c>
      <c r="H3655">
        <v>689</v>
      </c>
      <c r="I3655">
        <v>217</v>
      </c>
      <c r="J3655">
        <v>387</v>
      </c>
      <c r="K3655" t="s">
        <v>6926</v>
      </c>
      <c r="L3655">
        <v>123</v>
      </c>
      <c r="M3655">
        <v>106</v>
      </c>
      <c r="N3655">
        <v>272</v>
      </c>
      <c r="O3655">
        <v>-13539</v>
      </c>
      <c r="P3655">
        <v>92007</v>
      </c>
      <c r="Q3655">
        <v>206027</v>
      </c>
      <c r="R3655">
        <v>2</v>
      </c>
      <c r="S3655">
        <v>20492914</v>
      </c>
      <c r="U365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655" t="str">
        <f>IFERROR(MID(spotify_top_songs_audio_features[[#This Row],[artist_names]],SEARCH(",",spotify_top_songs_audio_features[[#This Row],[artist_names]])+2,99),"")</f>
        <v/>
      </c>
      <c r="W3655" t="str">
        <f>spotify_top_songs_audio_features[[#This Row],[source]]</f>
        <v>Cash Money/Drake LP6</v>
      </c>
      <c r="X3655" s="1">
        <f>spotify_top_songs_audio_features[[#This Row],[streams]]</f>
        <v>20492914</v>
      </c>
      <c r="Y3655" t="str">
        <f>IF(Tabela2[[#This Row],[feat]]="","","Feat")</f>
        <v/>
      </c>
      <c r="Z3655" s="17" t="str">
        <f>CONCATENATE(INT(spotify_top_songs_audio_features[[#This Row],[duration_ms]]/(60*1000)),":",MOD(INT(spotify_top_songs_audio_features[[#This Row],[duration_ms]]/1000),60))</f>
        <v>3:26</v>
      </c>
      <c r="AA36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655" t="str">
        <f>spotify_top_songs_audio_features[[#This Row],[track_name]]</f>
        <v>Peak</v>
      </c>
    </row>
    <row r="3656" spans="1:28" x14ac:dyDescent="0.25">
      <c r="A3656" t="s">
        <v>8525</v>
      </c>
      <c r="B3656" t="s">
        <v>2500</v>
      </c>
      <c r="C3656" t="s">
        <v>8526</v>
      </c>
      <c r="D3656" t="s">
        <v>2502</v>
      </c>
      <c r="E3656" t="s">
        <v>31</v>
      </c>
      <c r="F3656" t="s">
        <v>24</v>
      </c>
      <c r="G3656" t="s">
        <v>25</v>
      </c>
      <c r="H3656">
        <v>747</v>
      </c>
      <c r="I3656">
        <v>782</v>
      </c>
      <c r="J3656">
        <v>622</v>
      </c>
      <c r="K3656" t="s">
        <v>8527</v>
      </c>
      <c r="L3656">
        <v>2.12E-4</v>
      </c>
      <c r="M3656">
        <v>862</v>
      </c>
      <c r="N3656">
        <v>6</v>
      </c>
      <c r="O3656">
        <v>-3255</v>
      </c>
      <c r="P3656">
        <v>125062</v>
      </c>
      <c r="Q3656">
        <v>180320</v>
      </c>
      <c r="R3656">
        <v>2</v>
      </c>
      <c r="S3656">
        <v>20436675</v>
      </c>
      <c r="U3656" t="str">
        <f>IFERROR(LEFT(spotify_top_songs_audio_features[[#This Row],[artist_names]],SEARCH(",",spotify_top_songs_audio_features[[#This Row],[artist_names]])-1),spotify_top_songs_audio_features[[#This Row],[artist_names]])</f>
        <v>TWICE</v>
      </c>
      <c r="V3656" t="str">
        <f>IFERROR(MID(spotify_top_songs_audio_features[[#This Row],[artist_names]],SEARCH(",",spotify_top_songs_audio_features[[#This Row],[artist_names]])+2,99),"")</f>
        <v/>
      </c>
      <c r="W3656" t="str">
        <f>spotify_top_songs_audio_features[[#This Row],[source]]</f>
        <v>Republic Records - TWICE</v>
      </c>
      <c r="X3656" s="1">
        <f>spotify_top_songs_audio_features[[#This Row],[streams]]</f>
        <v>20436675</v>
      </c>
      <c r="Y3656" t="str">
        <f>IF(Tabela2[[#This Row],[feat]]="","","Feat")</f>
        <v/>
      </c>
      <c r="Z3656" s="17" t="str">
        <f>CONCATENATE(INT(spotify_top_songs_audio_features[[#This Row],[duration_ms]]/(60*1000)),":",MOD(INT(spotify_top_songs_audio_features[[#This Row],[duration_ms]]/1000),60))</f>
        <v>3:0</v>
      </c>
      <c r="AA36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56" t="str">
        <f>spotify_top_songs_audio_features[[#This Row],[track_name]]</f>
        <v>MOONLIGHT SUNRISE</v>
      </c>
    </row>
    <row r="3657" spans="1:28" x14ac:dyDescent="0.25">
      <c r="A3657" t="s">
        <v>9807</v>
      </c>
      <c r="B3657" t="s">
        <v>9808</v>
      </c>
      <c r="C3657" t="s">
        <v>9809</v>
      </c>
      <c r="D3657" t="s">
        <v>9810</v>
      </c>
      <c r="E3657" t="s">
        <v>177</v>
      </c>
      <c r="F3657" t="s">
        <v>32</v>
      </c>
      <c r="G3657" t="s">
        <v>25</v>
      </c>
      <c r="H3657">
        <v>843</v>
      </c>
      <c r="I3657">
        <v>549</v>
      </c>
      <c r="J3657">
        <v>164</v>
      </c>
      <c r="K3657" t="s">
        <v>9448</v>
      </c>
      <c r="L3657">
        <v>0</v>
      </c>
      <c r="M3657">
        <v>155</v>
      </c>
      <c r="N3657">
        <v>541</v>
      </c>
      <c r="O3657">
        <v>-8018</v>
      </c>
      <c r="P3657">
        <v>83982</v>
      </c>
      <c r="Q3657">
        <v>233000</v>
      </c>
      <c r="R3657">
        <v>3</v>
      </c>
      <c r="S3657">
        <v>20436240</v>
      </c>
      <c r="U3657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3657" t="str">
        <f>IFERROR(MID(spotify_top_songs_audio_features[[#This Row],[artist_names]],SEARCH(",",spotify_top_songs_audio_features[[#This Row],[artist_names]])+2,99),"")</f>
        <v>Justin Quiles</v>
      </c>
      <c r="W3657" t="str">
        <f>spotify_top_songs_audio_features[[#This Row],[source]]</f>
        <v>JP Entertainment (Jorge Pino)</v>
      </c>
      <c r="X3657" s="1">
        <f>spotify_top_songs_audio_features[[#This Row],[streams]]</f>
        <v>20436240</v>
      </c>
      <c r="Y3657" t="str">
        <f>IF(Tabela2[[#This Row],[feat]]="","","Feat")</f>
        <v>Feat</v>
      </c>
      <c r="Z3657" s="17" t="str">
        <f>CONCATENATE(INT(spotify_top_songs_audio_features[[#This Row],[duration_ms]]/(60*1000)),":",MOD(INT(spotify_top_songs_audio_features[[#This Row],[duration_ms]]/1000),60))</f>
        <v>3:53</v>
      </c>
      <c r="AA36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657" t="str">
        <f>spotify_top_songs_audio_features[[#This Row],[track_name]]</f>
        <v>PORFA</v>
      </c>
    </row>
    <row r="3658" spans="1:28" x14ac:dyDescent="0.25">
      <c r="A3658" t="s">
        <v>16566</v>
      </c>
      <c r="B3658" t="s">
        <v>4153</v>
      </c>
      <c r="C3658" t="s">
        <v>16567</v>
      </c>
      <c r="D3658" t="s">
        <v>1831</v>
      </c>
      <c r="E3658" t="s">
        <v>469</v>
      </c>
      <c r="F3658" t="s">
        <v>32</v>
      </c>
      <c r="G3658" t="s">
        <v>25</v>
      </c>
      <c r="H3658">
        <v>618</v>
      </c>
      <c r="I3658">
        <v>727</v>
      </c>
      <c r="J3658">
        <v>208</v>
      </c>
      <c r="K3658" t="s">
        <v>6794</v>
      </c>
      <c r="L3658">
        <v>0</v>
      </c>
      <c r="M3658">
        <v>196</v>
      </c>
      <c r="N3658">
        <v>401</v>
      </c>
      <c r="O3658">
        <v>-7224</v>
      </c>
      <c r="P3658">
        <v>164992</v>
      </c>
      <c r="Q3658">
        <v>180520</v>
      </c>
      <c r="R3658">
        <v>7</v>
      </c>
      <c r="S3658">
        <v>20429577</v>
      </c>
      <c r="U3658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3658" t="str">
        <f>IFERROR(MID(spotify_top_songs_audio_features[[#This Row],[artist_names]],SEARCH(",",spotify_top_songs_audio_features[[#This Row],[artist_names]])+2,99),"")</f>
        <v>Drake</v>
      </c>
      <c r="W3658" t="str">
        <f>spotify_top_songs_audio_features[[#This Row],[source]]</f>
        <v>Epic/Freebandz/A1</v>
      </c>
      <c r="X3658" s="1">
        <f>spotify_top_songs_audio_features[[#This Row],[streams]]</f>
        <v>20429577</v>
      </c>
      <c r="Y3658" t="str">
        <f>IF(Tabela2[[#This Row],[feat]]="","","Feat")</f>
        <v>Feat</v>
      </c>
      <c r="Z3658" s="17" t="str">
        <f>CONCATENATE(INT(spotify_top_songs_audio_features[[#This Row],[duration_ms]]/(60*1000)),":",MOD(INT(spotify_top_songs_audio_features[[#This Row],[duration_ms]]/1000),60))</f>
        <v>3:0</v>
      </c>
      <c r="AA36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658" t="str">
        <f>spotify_top_songs_audio_features[[#This Row],[track_name]]</f>
        <v>Used to This (feat. Drake)</v>
      </c>
    </row>
    <row r="3659" spans="1:28" x14ac:dyDescent="0.25">
      <c r="A3659" t="s">
        <v>7375</v>
      </c>
      <c r="B3659" t="s">
        <v>284</v>
      </c>
      <c r="C3659" t="s">
        <v>7376</v>
      </c>
      <c r="D3659" t="s">
        <v>397</v>
      </c>
      <c r="E3659" t="s">
        <v>23</v>
      </c>
      <c r="F3659" t="s">
        <v>24</v>
      </c>
      <c r="G3659" t="s">
        <v>64</v>
      </c>
      <c r="H3659">
        <v>745</v>
      </c>
      <c r="I3659">
        <v>822</v>
      </c>
      <c r="J3659">
        <v>252</v>
      </c>
      <c r="K3659" t="s">
        <v>944</v>
      </c>
      <c r="L3659">
        <v>4.1999999999999998E-5</v>
      </c>
      <c r="M3659">
        <v>155</v>
      </c>
      <c r="N3659">
        <v>415</v>
      </c>
      <c r="O3659">
        <v>-6354</v>
      </c>
      <c r="P3659">
        <v>86733</v>
      </c>
      <c r="Q3659">
        <v>143214</v>
      </c>
      <c r="R3659">
        <v>3</v>
      </c>
      <c r="S3659">
        <v>20394715</v>
      </c>
      <c r="U365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659" t="str">
        <f>IFERROR(MID(spotify_top_songs_audio_features[[#This Row],[artist_names]],SEARCH(",",spotify_top_songs_audio_features[[#This Row],[artist_names]])+2,99),"")</f>
        <v/>
      </c>
      <c r="W3659" t="str">
        <f>spotify_top_songs_audio_features[[#This Row],[source]]</f>
        <v>Cash Money Records/Young Money Ent./Universal Rec.</v>
      </c>
      <c r="X3659" s="1">
        <f>spotify_top_songs_audio_features[[#This Row],[streams]]</f>
        <v>20394715</v>
      </c>
      <c r="Y3659" t="str">
        <f>IF(Tabela2[[#This Row],[feat]]="","","Feat")</f>
        <v/>
      </c>
      <c r="Z3659" s="17" t="str">
        <f>CONCATENATE(INT(spotify_top_songs_audio_features[[#This Row],[duration_ms]]/(60*1000)),":",MOD(INT(spotify_top_songs_audio_features[[#This Row],[duration_ms]]/1000),60))</f>
        <v>2:23</v>
      </c>
      <c r="AA36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659" t="str">
        <f>spotify_top_songs_audio_features[[#This Row],[track_name]]</f>
        <v>Skepta Interlude</v>
      </c>
    </row>
    <row r="3660" spans="1:28" x14ac:dyDescent="0.25">
      <c r="A3660" t="s">
        <v>2144</v>
      </c>
      <c r="B3660" t="s">
        <v>2145</v>
      </c>
      <c r="C3660" t="s">
        <v>2146</v>
      </c>
      <c r="D3660" t="s">
        <v>2147</v>
      </c>
      <c r="E3660" t="s">
        <v>70</v>
      </c>
      <c r="F3660" t="s">
        <v>24</v>
      </c>
      <c r="G3660" t="s">
        <v>152</v>
      </c>
      <c r="H3660">
        <v>642</v>
      </c>
      <c r="I3660">
        <v>434</v>
      </c>
      <c r="J3660">
        <v>558</v>
      </c>
      <c r="K3660" t="s">
        <v>2148</v>
      </c>
      <c r="L3660">
        <v>3.01E-4</v>
      </c>
      <c r="M3660">
        <v>109</v>
      </c>
      <c r="N3660">
        <v>484</v>
      </c>
      <c r="O3660">
        <v>-9178</v>
      </c>
      <c r="P3660">
        <v>104846</v>
      </c>
      <c r="Q3660">
        <v>153035</v>
      </c>
      <c r="R3660">
        <v>2</v>
      </c>
      <c r="S3660">
        <v>20382688</v>
      </c>
      <c r="U3660" t="str">
        <f>IFERROR(LEFT(spotify_top_songs_audio_features[[#This Row],[artist_names]],SEARCH(",",spotify_top_songs_audio_features[[#This Row],[artist_names]])-1),spotify_top_songs_audio_features[[#This Row],[artist_names]])</f>
        <v>UMI</v>
      </c>
      <c r="V3660" t="str">
        <f>IFERROR(MID(spotify_top_songs_audio_features[[#This Row],[artist_names]],SEARCH(",",spotify_top_songs_audio_features[[#This Row],[artist_names]])+2,99),"")</f>
        <v>V</v>
      </c>
      <c r="W3660" t="str">
        <f>spotify_top_songs_audio_features[[#This Row],[source]]</f>
        <v>UMI Inc under exclusive license to Unitedmasters LLC</v>
      </c>
      <c r="X3660" s="1">
        <f>spotify_top_songs_audio_features[[#This Row],[streams]]</f>
        <v>20382688</v>
      </c>
      <c r="Y3660" t="str">
        <f>IF(Tabela2[[#This Row],[feat]]="","","Feat")</f>
        <v>Feat</v>
      </c>
      <c r="Z3660" s="17" t="str">
        <f>CONCATENATE(INT(spotify_top_songs_audio_features[[#This Row],[duration_ms]]/(60*1000)),":",MOD(INT(spotify_top_songs_audio_features[[#This Row],[duration_ms]]/1000),60))</f>
        <v>2:33</v>
      </c>
      <c r="AA36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660" t="str">
        <f>spotify_top_songs_audio_features[[#This Row],[track_name]]</f>
        <v>wherever u r (ft. V of BTS)</v>
      </c>
    </row>
    <row r="3661" spans="1:28" x14ac:dyDescent="0.25">
      <c r="A3661" t="s">
        <v>15318</v>
      </c>
      <c r="B3661" t="s">
        <v>1460</v>
      </c>
      <c r="C3661" t="s">
        <v>15319</v>
      </c>
      <c r="D3661" t="s">
        <v>22</v>
      </c>
      <c r="E3661" t="s">
        <v>23</v>
      </c>
      <c r="F3661" t="s">
        <v>24</v>
      </c>
      <c r="G3661" t="s">
        <v>25</v>
      </c>
      <c r="H3661">
        <v>643</v>
      </c>
      <c r="I3661">
        <v>671</v>
      </c>
      <c r="J3661">
        <v>842</v>
      </c>
      <c r="K3661" t="s">
        <v>3492</v>
      </c>
      <c r="L3661">
        <v>178</v>
      </c>
      <c r="M3661">
        <v>12</v>
      </c>
      <c r="N3661">
        <v>297</v>
      </c>
      <c r="O3661">
        <v>-745</v>
      </c>
      <c r="P3661">
        <v>96924</v>
      </c>
      <c r="Q3661">
        <v>163347</v>
      </c>
      <c r="R3661">
        <v>4</v>
      </c>
      <c r="S3661">
        <v>20373713</v>
      </c>
      <c r="U3661" t="str">
        <f>IFERROR(LEFT(spotify_top_songs_audio_features[[#This Row],[artist_names]],SEARCH(",",spotify_top_songs_audio_features[[#This Row],[artist_names]])-1),spotify_top_songs_audio_features[[#This Row],[artist_names]])</f>
        <v>ZAYN</v>
      </c>
      <c r="V3661" t="str">
        <f>IFERROR(MID(spotify_top_songs_audio_features[[#This Row],[artist_names]],SEARCH(",",spotify_top_songs_audio_features[[#This Row],[artist_names]])+2,99),"")</f>
        <v/>
      </c>
      <c r="W3661" t="str">
        <f>spotify_top_songs_audio_features[[#This Row],[source]]</f>
        <v>RCA Records Label</v>
      </c>
      <c r="X3661" s="1">
        <f>spotify_top_songs_audio_features[[#This Row],[streams]]</f>
        <v>20373713</v>
      </c>
      <c r="Y3661" t="str">
        <f>IF(Tabela2[[#This Row],[feat]]="","","Feat")</f>
        <v/>
      </c>
      <c r="Z3661" s="17" t="str">
        <f>CONCATENATE(INT(spotify_top_songs_audio_features[[#This Row],[duration_ms]]/(60*1000)),":",MOD(INT(spotify_top_songs_audio_features[[#This Row],[duration_ms]]/1000),60))</f>
        <v>2:43</v>
      </c>
      <c r="AA36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661" t="str">
        <f>spotify_top_songs_audio_features[[#This Row],[track_name]]</f>
        <v>Vibez</v>
      </c>
    </row>
    <row r="3662" spans="1:28" x14ac:dyDescent="0.25">
      <c r="A3662" t="s">
        <v>2365</v>
      </c>
      <c r="B3662" t="s">
        <v>2366</v>
      </c>
      <c r="C3662" t="s">
        <v>2367</v>
      </c>
      <c r="D3662" t="s">
        <v>48</v>
      </c>
      <c r="E3662" t="s">
        <v>23</v>
      </c>
      <c r="F3662" t="s">
        <v>24</v>
      </c>
      <c r="G3662" t="s">
        <v>64</v>
      </c>
      <c r="H3662">
        <v>442</v>
      </c>
      <c r="I3662">
        <v>737</v>
      </c>
      <c r="J3662">
        <v>109</v>
      </c>
      <c r="K3662" t="s">
        <v>2368</v>
      </c>
      <c r="L3662">
        <v>0</v>
      </c>
      <c r="M3662">
        <v>102</v>
      </c>
      <c r="N3662">
        <v>21</v>
      </c>
      <c r="O3662">
        <v>-5046</v>
      </c>
      <c r="P3662">
        <v>11293</v>
      </c>
      <c r="Q3662">
        <v>218320</v>
      </c>
      <c r="R3662">
        <v>1</v>
      </c>
      <c r="S3662">
        <v>20344215</v>
      </c>
      <c r="U366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662" t="str">
        <f>IFERROR(MID(spotify_top_songs_audio_features[[#This Row],[artist_names]],SEARCH(",",spotify_top_songs_audio_features[[#This Row],[artist_names]])+2,99),"")</f>
        <v>Meek Mill, Lil Baby</v>
      </c>
      <c r="W3662" t="str">
        <f>spotify_top_songs_audio_features[[#This Row],[source]]</f>
        <v>Republic Records</v>
      </c>
      <c r="X3662" s="1">
        <f>spotify_top_songs_audio_features[[#This Row],[streams]]</f>
        <v>20344215</v>
      </c>
      <c r="Y3662" t="str">
        <f>IF(Tabela2[[#This Row],[feat]]="","","Feat")</f>
        <v>Feat</v>
      </c>
      <c r="Z3662" s="17" t="str">
        <f>CONCATENATE(INT(spotify_top_songs_audio_features[[#This Row],[duration_ms]]/(60*1000)),":",MOD(INT(spotify_top_songs_audio_features[[#This Row],[duration_ms]]/1000),60))</f>
        <v>3:38</v>
      </c>
      <c r="AA36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662" t="str">
        <f>spotify_top_songs_audio_features[[#This Row],[track_name]]</f>
        <v>On The Road (feat. Meek Mill &amp; Lil Baby)</v>
      </c>
    </row>
    <row r="3663" spans="1:28" x14ac:dyDescent="0.25">
      <c r="A3663" t="s">
        <v>11105</v>
      </c>
      <c r="B3663" t="s">
        <v>11106</v>
      </c>
      <c r="C3663" t="s">
        <v>11107</v>
      </c>
      <c r="D3663" t="s">
        <v>385</v>
      </c>
      <c r="E3663" t="s">
        <v>97</v>
      </c>
      <c r="F3663" t="s">
        <v>32</v>
      </c>
      <c r="G3663" t="s">
        <v>25</v>
      </c>
      <c r="H3663">
        <v>922</v>
      </c>
      <c r="I3663">
        <v>909</v>
      </c>
      <c r="J3663">
        <v>27</v>
      </c>
      <c r="K3663" t="s">
        <v>1539</v>
      </c>
      <c r="L3663">
        <v>0</v>
      </c>
      <c r="M3663">
        <v>856</v>
      </c>
      <c r="N3663">
        <v>309</v>
      </c>
      <c r="O3663">
        <v>-2429</v>
      </c>
      <c r="P3663">
        <v>95295</v>
      </c>
      <c r="Q3663">
        <v>161507</v>
      </c>
      <c r="R3663">
        <v>3</v>
      </c>
      <c r="S3663">
        <v>20343862</v>
      </c>
      <c r="U3663" t="str">
        <f>IFERROR(LEFT(spotify_top_songs_audio_features[[#This Row],[artist_names]],SEARCH(",",spotify_top_songs_audio_features[[#This Row],[artist_names]])-1),spotify_top_songs_audio_features[[#This Row],[artist_names]])</f>
        <v>Dr. Dre</v>
      </c>
      <c r="V3663" t="str">
        <f>IFERROR(MID(spotify_top_songs_audio_features[[#This Row],[artist_names]],SEARCH(",",spotify_top_songs_audio_features[[#This Row],[artist_names]])+2,99),"")</f>
        <v>Snoop Dogg</v>
      </c>
      <c r="W3663" t="str">
        <f>spotify_top_songs_audio_features[[#This Row],[source]]</f>
        <v>Aftermath</v>
      </c>
      <c r="X3663" s="1">
        <f>spotify_top_songs_audio_features[[#This Row],[streams]]</f>
        <v>20343862</v>
      </c>
      <c r="Y3663" t="str">
        <f>IF(Tabela2[[#This Row],[feat]]="","","Feat")</f>
        <v>Feat</v>
      </c>
      <c r="Z3663" s="17" t="str">
        <f>CONCATENATE(INT(spotify_top_songs_audio_features[[#This Row],[duration_ms]]/(60*1000)),":",MOD(INT(spotify_top_songs_audio_features[[#This Row],[duration_ms]]/1000),60))</f>
        <v>2:41</v>
      </c>
      <c r="AA36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663" t="str">
        <f>spotify_top_songs_audio_features[[#This Row],[track_name]]</f>
        <v>The Next Episode</v>
      </c>
    </row>
    <row r="3664" spans="1:28" x14ac:dyDescent="0.25">
      <c r="A3664" t="s">
        <v>6745</v>
      </c>
      <c r="B3664" t="s">
        <v>4592</v>
      </c>
      <c r="C3664" t="s">
        <v>6746</v>
      </c>
      <c r="D3664" t="s">
        <v>520</v>
      </c>
      <c r="E3664" t="s">
        <v>31</v>
      </c>
      <c r="F3664" t="s">
        <v>24</v>
      </c>
      <c r="G3664" t="s">
        <v>25</v>
      </c>
      <c r="H3664">
        <v>91</v>
      </c>
      <c r="I3664">
        <v>366</v>
      </c>
      <c r="J3664">
        <v>941</v>
      </c>
      <c r="K3664" t="s">
        <v>6747</v>
      </c>
      <c r="L3664">
        <v>0</v>
      </c>
      <c r="M3664">
        <v>261</v>
      </c>
      <c r="N3664">
        <v>74</v>
      </c>
      <c r="O3664">
        <v>-9954</v>
      </c>
      <c r="P3664">
        <v>119985</v>
      </c>
      <c r="Q3664">
        <v>152000</v>
      </c>
      <c r="R3664">
        <v>5</v>
      </c>
      <c r="S3664">
        <v>20337819</v>
      </c>
      <c r="U3664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3664" t="str">
        <f>IFERROR(MID(spotify_top_songs_audio_features[[#This Row],[artist_names]],SEARCH(",",spotify_top_songs_audio_features[[#This Row],[artist_names]])+2,99),"")</f>
        <v/>
      </c>
      <c r="W3664" t="str">
        <f>spotify_top_songs_audio_features[[#This Row],[source]]</f>
        <v>Atlantic Records</v>
      </c>
      <c r="X3664" s="1">
        <f>spotify_top_songs_audio_features[[#This Row],[streams]]</f>
        <v>20337819</v>
      </c>
      <c r="Y3664" t="str">
        <f>IF(Tabela2[[#This Row],[feat]]="","","Feat")</f>
        <v/>
      </c>
      <c r="Z3664" s="17" t="str">
        <f>CONCATENATE(INT(spotify_top_songs_audio_features[[#This Row],[duration_ms]]/(60*1000)),":",MOD(INT(spotify_top_songs_audio_features[[#This Row],[duration_ms]]/1000),60))</f>
        <v>2:32</v>
      </c>
      <c r="AA36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64" t="str">
        <f>spotify_top_songs_audio_features[[#This Row],[track_name]]</f>
        <v>Calling My Spirit</v>
      </c>
    </row>
    <row r="3665" spans="1:28" x14ac:dyDescent="0.25">
      <c r="A3665" t="s">
        <v>14862</v>
      </c>
      <c r="B3665" t="s">
        <v>14863</v>
      </c>
      <c r="C3665" t="s">
        <v>14864</v>
      </c>
      <c r="D3665" t="s">
        <v>14865</v>
      </c>
      <c r="E3665" t="s">
        <v>23</v>
      </c>
      <c r="F3665" t="s">
        <v>32</v>
      </c>
      <c r="G3665" t="s">
        <v>25</v>
      </c>
      <c r="H3665">
        <v>76</v>
      </c>
      <c r="I3665">
        <v>668</v>
      </c>
      <c r="J3665">
        <v>667</v>
      </c>
      <c r="K3665" t="s">
        <v>7515</v>
      </c>
      <c r="L3665">
        <v>3.3600000000000001E-3</v>
      </c>
      <c r="M3665">
        <v>103</v>
      </c>
      <c r="N3665">
        <v>71</v>
      </c>
      <c r="O3665">
        <v>-3997</v>
      </c>
      <c r="P3665">
        <v>172011</v>
      </c>
      <c r="Q3665">
        <v>202320</v>
      </c>
      <c r="R3665">
        <v>4</v>
      </c>
      <c r="S3665">
        <v>20329174</v>
      </c>
      <c r="U3665" t="str">
        <f>IFERROR(LEFT(spotify_top_songs_audio_features[[#This Row],[artist_names]],SEARCH(",",spotify_top_songs_audio_features[[#This Row],[artist_names]])-1),spotify_top_songs_audio_features[[#This Row],[artist_names]])</f>
        <v>Alex Rose</v>
      </c>
      <c r="V3665" t="str">
        <f>IFERROR(MID(spotify_top_songs_audio_features[[#This Row],[artist_names]],SEARCH(",",spotify_top_songs_audio_features[[#This Row],[artist_names]])+2,99),"")</f>
        <v>Rauw Alejandro</v>
      </c>
      <c r="W3665" t="str">
        <f>spotify_top_songs_audio_features[[#This Row],[source]]</f>
        <v>WK Records</v>
      </c>
      <c r="X3665" s="1">
        <f>spotify_top_songs_audio_features[[#This Row],[streams]]</f>
        <v>20329174</v>
      </c>
      <c r="Y3665" t="str">
        <f>IF(Tabela2[[#This Row],[feat]]="","","Feat")</f>
        <v>Feat</v>
      </c>
      <c r="Z3665" s="17" t="str">
        <f>CONCATENATE(INT(spotify_top_songs_audio_features[[#This Row],[duration_ms]]/(60*1000)),":",MOD(INT(spotify_top_songs_audio_features[[#This Row],[duration_ms]]/1000),60))</f>
        <v>3:22</v>
      </c>
      <c r="AA36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665" t="str">
        <f>spotify_top_songs_audio_features[[#This Row],[track_name]]</f>
        <v>Me Fije</v>
      </c>
    </row>
    <row r="3666" spans="1:28" x14ac:dyDescent="0.25">
      <c r="A3666" t="s">
        <v>15433</v>
      </c>
      <c r="B3666" t="s">
        <v>15434</v>
      </c>
      <c r="C3666" t="s">
        <v>15435</v>
      </c>
      <c r="D3666" t="s">
        <v>15436</v>
      </c>
      <c r="E3666" t="s">
        <v>469</v>
      </c>
      <c r="F3666" t="s">
        <v>32</v>
      </c>
      <c r="G3666" t="s">
        <v>25</v>
      </c>
      <c r="H3666">
        <v>645</v>
      </c>
      <c r="I3666">
        <v>525</v>
      </c>
      <c r="J3666">
        <v>355</v>
      </c>
      <c r="K3666" t="s">
        <v>5521</v>
      </c>
      <c r="L3666">
        <v>0</v>
      </c>
      <c r="M3666">
        <v>505</v>
      </c>
      <c r="N3666">
        <v>238</v>
      </c>
      <c r="O3666">
        <v>-5399</v>
      </c>
      <c r="P3666">
        <v>83018</v>
      </c>
      <c r="Q3666">
        <v>108499</v>
      </c>
      <c r="R3666">
        <v>2</v>
      </c>
      <c r="S3666">
        <v>20327510</v>
      </c>
      <c r="U3666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3666" t="str">
        <f>IFERROR(MID(spotify_top_songs_audio_features[[#This Row],[artist_names]],SEARCH(",",spotify_top_songs_audio_features[[#This Row],[artist_names]])+2,99),"")</f>
        <v>Juice WRLD</v>
      </c>
      <c r="W3666" t="str">
        <f>spotify_top_songs_audio_features[[#This Row],[source]]</f>
        <v>Joytime Collective/Grade A Productions/Interscope Records</v>
      </c>
      <c r="X3666" s="1">
        <f>spotify_top_songs_audio_features[[#This Row],[streams]]</f>
        <v>20327510</v>
      </c>
      <c r="Y3666" t="str">
        <f>IF(Tabela2[[#This Row],[feat]]="","","Feat")</f>
        <v>Feat</v>
      </c>
      <c r="Z3666" s="17" t="str">
        <f>CONCATENATE(INT(spotify_top_songs_audio_features[[#This Row],[duration_ms]]/(60*1000)),":",MOD(INT(spotify_top_songs_audio_features[[#This Row],[duration_ms]]/1000),60))</f>
        <v>1:48</v>
      </c>
      <c r="AA36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666" t="str">
        <f>spotify_top_songs_audio_features[[#This Row],[track_name]]</f>
        <v>Bye Bye</v>
      </c>
    </row>
    <row r="3667" spans="1:28" x14ac:dyDescent="0.25">
      <c r="A3667" t="s">
        <v>8488</v>
      </c>
      <c r="B3667" t="s">
        <v>7397</v>
      </c>
      <c r="C3667" t="s">
        <v>8489</v>
      </c>
      <c r="D3667" t="s">
        <v>171</v>
      </c>
      <c r="E3667" t="s">
        <v>43</v>
      </c>
      <c r="F3667" t="s">
        <v>32</v>
      </c>
      <c r="G3667" t="s">
        <v>25</v>
      </c>
      <c r="H3667">
        <v>743</v>
      </c>
      <c r="I3667">
        <v>743</v>
      </c>
      <c r="J3667">
        <v>473</v>
      </c>
      <c r="K3667" t="s">
        <v>320</v>
      </c>
      <c r="L3667">
        <v>728</v>
      </c>
      <c r="M3667">
        <v>165</v>
      </c>
      <c r="N3667">
        <v>759</v>
      </c>
      <c r="O3667">
        <v>-6917</v>
      </c>
      <c r="P3667">
        <v>123031</v>
      </c>
      <c r="Q3667">
        <v>178468</v>
      </c>
      <c r="R3667">
        <v>3</v>
      </c>
      <c r="S3667">
        <v>20306786</v>
      </c>
      <c r="U3667" t="str">
        <f>IFERROR(LEFT(spotify_top_songs_audio_features[[#This Row],[artist_names]],SEARCH(",",spotify_top_songs_audio_features[[#This Row],[artist_names]])-1),spotify_top_songs_audio_features[[#This Row],[artist_names]])</f>
        <v>Mahmood</v>
      </c>
      <c r="V3667" t="str">
        <f>IFERROR(MID(spotify_top_songs_audio_features[[#This Row],[artist_names]],SEARCH(",",spotify_top_songs_audio_features[[#This Row],[artist_names]])+2,99),"")</f>
        <v/>
      </c>
      <c r="W3667" t="str">
        <f>spotify_top_songs_audio_features[[#This Row],[source]]</f>
        <v>Universal Music Italia srL.</v>
      </c>
      <c r="X3667" s="1">
        <f>spotify_top_songs_audio_features[[#This Row],[streams]]</f>
        <v>20306786</v>
      </c>
      <c r="Y3667" t="str">
        <f>IF(Tabela2[[#This Row],[feat]]="","","Feat")</f>
        <v/>
      </c>
      <c r="Z3667" s="17" t="str">
        <f>CONCATENATE(INT(spotify_top_songs_audio_features[[#This Row],[duration_ms]]/(60*1000)),":",MOD(INT(spotify_top_songs_audio_features[[#This Row],[duration_ms]]/1000),60))</f>
        <v>2:58</v>
      </c>
      <c r="AA36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667" t="str">
        <f>spotify_top_songs_audio_features[[#This Row],[track_name]]</f>
        <v>TUTA GOLD</v>
      </c>
    </row>
    <row r="3668" spans="1:28" x14ac:dyDescent="0.25">
      <c r="A3668" t="s">
        <v>13891</v>
      </c>
      <c r="B3668" t="s">
        <v>5436</v>
      </c>
      <c r="C3668" t="s">
        <v>13892</v>
      </c>
      <c r="D3668" t="s">
        <v>2028</v>
      </c>
      <c r="E3668" t="s">
        <v>113</v>
      </c>
      <c r="F3668" t="s">
        <v>24</v>
      </c>
      <c r="G3668" t="s">
        <v>25</v>
      </c>
      <c r="H3668">
        <v>604</v>
      </c>
      <c r="I3668">
        <v>661</v>
      </c>
      <c r="J3668">
        <v>375</v>
      </c>
      <c r="K3668" t="s">
        <v>2869</v>
      </c>
      <c r="L3668">
        <v>0</v>
      </c>
      <c r="M3668">
        <v>951</v>
      </c>
      <c r="N3668">
        <v>506</v>
      </c>
      <c r="O3668">
        <v>-5914</v>
      </c>
      <c r="P3668">
        <v>107016</v>
      </c>
      <c r="Q3668">
        <v>221440</v>
      </c>
      <c r="R3668">
        <v>5</v>
      </c>
      <c r="S3668">
        <v>20291546</v>
      </c>
      <c r="U3668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3668" t="str">
        <f>IFERROR(MID(spotify_top_songs_audio_features[[#This Row],[artist_names]],SEARCH(",",spotify_top_songs_audio_features[[#This Row],[artist_names]])+2,99),"")</f>
        <v>OneRepublic</v>
      </c>
      <c r="W3668" t="str">
        <f>spotify_top_songs_audio_features[[#This Row],[source]]</f>
        <v>Kygo</v>
      </c>
      <c r="X3668" s="1">
        <f>spotify_top_songs_audio_features[[#This Row],[streams]]</f>
        <v>20291546</v>
      </c>
      <c r="Y3668" t="str">
        <f>IF(Tabela2[[#This Row],[feat]]="","","Feat")</f>
        <v>Feat</v>
      </c>
      <c r="Z3668" s="17" t="str">
        <f>CONCATENATE(INT(spotify_top_songs_audio_features[[#This Row],[duration_ms]]/(60*1000)),":",MOD(INT(spotify_top_songs_audio_features[[#This Row],[duration_ms]]/1000),60))</f>
        <v>3:41</v>
      </c>
      <c r="AA36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68" t="str">
        <f>spotify_top_songs_audio_features[[#This Row],[track_name]]</f>
        <v>Stranger Things (feat. OneRepublic)</v>
      </c>
    </row>
    <row r="3669" spans="1:28" x14ac:dyDescent="0.25">
      <c r="A3669" t="s">
        <v>14399</v>
      </c>
      <c r="B3669" t="s">
        <v>1257</v>
      </c>
      <c r="C3669" t="s">
        <v>14400</v>
      </c>
      <c r="D3669" t="s">
        <v>1259</v>
      </c>
      <c r="E3669" t="s">
        <v>31</v>
      </c>
      <c r="F3669" t="s">
        <v>32</v>
      </c>
      <c r="G3669" t="s">
        <v>25</v>
      </c>
      <c r="H3669">
        <v>729</v>
      </c>
      <c r="I3669">
        <v>588</v>
      </c>
      <c r="J3669">
        <v>359</v>
      </c>
      <c r="K3669" t="s">
        <v>4187</v>
      </c>
      <c r="L3669">
        <v>2.9100000000000003E-4</v>
      </c>
      <c r="M3669">
        <v>614</v>
      </c>
      <c r="N3669">
        <v>639</v>
      </c>
      <c r="O3669">
        <v>-6654</v>
      </c>
      <c r="P3669">
        <v>124019</v>
      </c>
      <c r="Q3669">
        <v>178924</v>
      </c>
      <c r="R3669">
        <v>2</v>
      </c>
      <c r="S3669">
        <v>20274852</v>
      </c>
      <c r="U3669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3669" t="str">
        <f>IFERROR(MID(spotify_top_songs_audio_features[[#This Row],[artist_names]],SEARCH(",",spotify_top_songs_audio_features[[#This Row],[artist_names]])+2,99),"")</f>
        <v/>
      </c>
      <c r="W3669" t="str">
        <f>spotify_top_songs_audio_features[[#This Row],[source]]</f>
        <v>YG Entertainment/Interscope Records</v>
      </c>
      <c r="X3669" s="1">
        <f>spotify_top_songs_audio_features[[#This Row],[streams]]</f>
        <v>20274852</v>
      </c>
      <c r="Y3669" t="str">
        <f>IF(Tabela2[[#This Row],[feat]]="","","Feat")</f>
        <v/>
      </c>
      <c r="Z3669" s="17" t="str">
        <f>CONCATENATE(INT(spotify_top_songs_audio_features[[#This Row],[duration_ms]]/(60*1000)),":",MOD(INT(spotify_top_songs_audio_features[[#This Row],[duration_ms]]/1000),60))</f>
        <v>2:58</v>
      </c>
      <c r="AA36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69" t="str">
        <f>spotify_top_songs_audio_features[[#This Row],[track_name]]</f>
        <v>Yeah Yeah Yeah</v>
      </c>
    </row>
    <row r="3670" spans="1:28" x14ac:dyDescent="0.25">
      <c r="A3670" t="s">
        <v>17519</v>
      </c>
      <c r="B3670" t="s">
        <v>17520</v>
      </c>
      <c r="C3670" t="s">
        <v>17521</v>
      </c>
      <c r="D3670" t="s">
        <v>1264</v>
      </c>
      <c r="E3670" t="s">
        <v>31</v>
      </c>
      <c r="F3670" t="s">
        <v>24</v>
      </c>
      <c r="G3670" t="s">
        <v>25</v>
      </c>
      <c r="H3670">
        <v>844</v>
      </c>
      <c r="I3670">
        <v>513</v>
      </c>
      <c r="J3670">
        <v>335</v>
      </c>
      <c r="K3670" t="s">
        <v>740</v>
      </c>
      <c r="L3670">
        <v>0</v>
      </c>
      <c r="M3670">
        <v>845</v>
      </c>
      <c r="N3670">
        <v>344</v>
      </c>
      <c r="O3670">
        <v>-8769</v>
      </c>
      <c r="P3670">
        <v>128085</v>
      </c>
      <c r="Q3670">
        <v>244941</v>
      </c>
      <c r="R3670">
        <v>3</v>
      </c>
      <c r="S3670">
        <v>20273031</v>
      </c>
      <c r="U3670" t="str">
        <f>IFERROR(LEFT(spotify_top_songs_audio_features[[#This Row],[artist_names]],SEARCH(",",spotify_top_songs_audio_features[[#This Row],[artist_names]])-1),spotify_top_songs_audio_features[[#This Row],[artist_names]])</f>
        <v>Offset</v>
      </c>
      <c r="V3670" t="str">
        <f>IFERROR(MID(spotify_top_songs_audio_features[[#This Row],[artist_names]],SEARCH(",",spotify_top_songs_audio_features[[#This Row],[artist_names]])+2,99),"")</f>
        <v>Travis Scott, 21 Savage</v>
      </c>
      <c r="W3670" t="str">
        <f>spotify_top_songs_audio_features[[#This Row],[source]]</f>
        <v>Quality Control Music/Motown Records</v>
      </c>
      <c r="X3670" s="1">
        <f>spotify_top_songs_audio_features[[#This Row],[streams]]</f>
        <v>20273031</v>
      </c>
      <c r="Y3670" t="str">
        <f>IF(Tabela2[[#This Row],[feat]]="","","Feat")</f>
        <v>Feat</v>
      </c>
      <c r="Z3670" s="17" t="str">
        <f>CONCATENATE(INT(spotify_top_songs_audio_features[[#This Row],[duration_ms]]/(60*1000)),":",MOD(INT(spotify_top_songs_audio_features[[#This Row],[duration_ms]]/1000),60))</f>
        <v>4:4</v>
      </c>
      <c r="AA36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70" t="str">
        <f>spotify_top_songs_audio_features[[#This Row],[track_name]]</f>
        <v>Legacy (feat. Travis Scott &amp; 21 Savage)</v>
      </c>
    </row>
    <row r="3671" spans="1:28" x14ac:dyDescent="0.25">
      <c r="A3671" t="s">
        <v>7997</v>
      </c>
      <c r="B3671" t="s">
        <v>7998</v>
      </c>
      <c r="C3671" t="s">
        <v>7999</v>
      </c>
      <c r="D3671" t="s">
        <v>8000</v>
      </c>
      <c r="E3671" t="s">
        <v>86</v>
      </c>
      <c r="F3671" t="s">
        <v>32</v>
      </c>
      <c r="G3671" t="s">
        <v>25</v>
      </c>
      <c r="H3671">
        <v>732</v>
      </c>
      <c r="I3671">
        <v>856</v>
      </c>
      <c r="J3671">
        <v>929</v>
      </c>
      <c r="K3671" t="s">
        <v>1613</v>
      </c>
      <c r="L3671">
        <v>0</v>
      </c>
      <c r="M3671">
        <v>323</v>
      </c>
      <c r="N3671">
        <v>771</v>
      </c>
      <c r="O3671">
        <v>-22</v>
      </c>
      <c r="P3671">
        <v>145034</v>
      </c>
      <c r="Q3671">
        <v>177670</v>
      </c>
      <c r="R3671">
        <v>4</v>
      </c>
      <c r="S3671">
        <v>20269191</v>
      </c>
      <c r="U3671" t="str">
        <f>IFERROR(LEFT(spotify_top_songs_audio_features[[#This Row],[artist_names]],SEARCH(",",spotify_top_songs_audio_features[[#This Row],[artist_names]])-1),spotify_top_songs_audio_features[[#This Row],[artist_names]])</f>
        <v>MAX</v>
      </c>
      <c r="V3671" t="str">
        <f>IFERROR(MID(spotify_top_songs_audio_features[[#This Row],[artist_names]],SEARCH(",",spotify_top_songs_audio_features[[#This Row],[artist_names]])+2,99),"")</f>
        <v>Quinn XCII</v>
      </c>
      <c r="W3671" t="str">
        <f>spotify_top_songs_audio_features[[#This Row],[source]]</f>
        <v>Colour Vision Records/Sony Music Entertainment</v>
      </c>
      <c r="X3671" s="1">
        <f>spotify_top_songs_audio_features[[#This Row],[streams]]</f>
        <v>20269191</v>
      </c>
      <c r="Y3671" t="str">
        <f>IF(Tabela2[[#This Row],[feat]]="","","Feat")</f>
        <v>Feat</v>
      </c>
      <c r="Z3671" s="17" t="str">
        <f>CONCATENATE(INT(spotify_top_songs_audio_features[[#This Row],[duration_ms]]/(60*1000)),":",MOD(INT(spotify_top_songs_audio_features[[#This Row],[duration_ms]]/1000),60))</f>
        <v>2:57</v>
      </c>
      <c r="AA36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671" t="str">
        <f>spotify_top_songs_audio_features[[#This Row],[track_name]]</f>
        <v>Love Me Less (feat. Quinn XCII)</v>
      </c>
    </row>
    <row r="3672" spans="1:28" x14ac:dyDescent="0.25">
      <c r="A3672" t="s">
        <v>17620</v>
      </c>
      <c r="B3672" t="s">
        <v>1282</v>
      </c>
      <c r="C3672" t="s">
        <v>17621</v>
      </c>
      <c r="D3672" t="s">
        <v>5975</v>
      </c>
      <c r="E3672" t="s">
        <v>31</v>
      </c>
      <c r="F3672" t="s">
        <v>24</v>
      </c>
      <c r="G3672" t="s">
        <v>25</v>
      </c>
      <c r="H3672">
        <v>671</v>
      </c>
      <c r="I3672">
        <v>615</v>
      </c>
      <c r="J3672">
        <v>955</v>
      </c>
      <c r="K3672" t="s">
        <v>17147</v>
      </c>
      <c r="L3672">
        <v>1.2999999999999999E-5</v>
      </c>
      <c r="M3672">
        <v>211</v>
      </c>
      <c r="N3672">
        <v>109</v>
      </c>
      <c r="O3672">
        <v>-9593</v>
      </c>
      <c r="P3672">
        <v>130031</v>
      </c>
      <c r="Q3672">
        <v>147744</v>
      </c>
      <c r="R3672">
        <v>2</v>
      </c>
      <c r="S3672">
        <v>20263638</v>
      </c>
      <c r="U3672" t="str">
        <f>IFERROR(LEFT(spotify_top_songs_audio_features[[#This Row],[artist_names]],SEARCH(",",spotify_top_songs_audio_features[[#This Row],[artist_names]])-1),spotify_top_songs_audio_features[[#This Row],[artist_names]])</f>
        <v>Don Toliver</v>
      </c>
      <c r="V3672" t="str">
        <f>IFERROR(MID(spotify_top_songs_audio_features[[#This Row],[artist_names]],SEARCH(",",spotify_top_songs_audio_features[[#This Row],[artist_names]])+2,99),"")</f>
        <v/>
      </c>
      <c r="W3672" t="str">
        <f>spotify_top_songs_audio_features[[#This Row],[source]]</f>
        <v>Cactus Jack / Atlantic</v>
      </c>
      <c r="X3672" s="1">
        <f>spotify_top_songs_audio_features[[#This Row],[streams]]</f>
        <v>20263638</v>
      </c>
      <c r="Y3672" t="str">
        <f>IF(Tabela2[[#This Row],[feat]]="","","Feat")</f>
        <v/>
      </c>
      <c r="Z3672" s="17" t="str">
        <f>CONCATENATE(INT(spotify_top_songs_audio_features[[#This Row],[duration_ms]]/(60*1000)),":",MOD(INT(spotify_top_songs_audio_features[[#This Row],[duration_ms]]/1000),60))</f>
        <v>2:27</v>
      </c>
      <c r="AA36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72" t="str">
        <f>spotify_top_songs_audio_features[[#This Row],[track_name]]</f>
        <v>Bandit</v>
      </c>
    </row>
    <row r="3673" spans="1:28" x14ac:dyDescent="0.25">
      <c r="A3673" t="s">
        <v>11474</v>
      </c>
      <c r="B3673" t="s">
        <v>2270</v>
      </c>
      <c r="C3673" t="s">
        <v>2271</v>
      </c>
      <c r="D3673" t="s">
        <v>282</v>
      </c>
      <c r="E3673" t="s">
        <v>469</v>
      </c>
      <c r="F3673" t="s">
        <v>32</v>
      </c>
      <c r="G3673" t="s">
        <v>25</v>
      </c>
      <c r="H3673">
        <v>752</v>
      </c>
      <c r="I3673">
        <v>563</v>
      </c>
      <c r="J3673">
        <v>209</v>
      </c>
      <c r="K3673" t="s">
        <v>2272</v>
      </c>
      <c r="L3673">
        <v>0</v>
      </c>
      <c r="M3673">
        <v>103</v>
      </c>
      <c r="N3673">
        <v>551</v>
      </c>
      <c r="O3673">
        <v>-8066</v>
      </c>
      <c r="P3673">
        <v>14505</v>
      </c>
      <c r="Q3673">
        <v>178776</v>
      </c>
      <c r="R3673">
        <v>3</v>
      </c>
      <c r="S3673">
        <v>20263148</v>
      </c>
      <c r="U3673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3673" t="str">
        <f>IFERROR(MID(spotify_top_songs_audio_features[[#This Row],[artist_names]],SEARCH(",",spotify_top_songs_audio_features[[#This Row],[artist_names]])+2,99),"")</f>
        <v>Lil Wayne</v>
      </c>
      <c r="W3673" t="str">
        <f>spotify_top_songs_audio_features[[#This Row],[source]]</f>
        <v>Columbia</v>
      </c>
      <c r="X3673" s="1">
        <f>spotify_top_songs_audio_features[[#This Row],[streams]]</f>
        <v>20263148</v>
      </c>
      <c r="Y3673" t="str">
        <f>IF(Tabela2[[#This Row],[feat]]="","","Feat")</f>
        <v>Feat</v>
      </c>
      <c r="Z3673" s="17" t="str">
        <f>CONCATENATE(INT(spotify_top_songs_audio_features[[#This Row],[duration_ms]]/(60*1000)),":",MOD(INT(spotify_top_songs_audio_features[[#This Row],[duration_ms]]/1000),60))</f>
        <v>2:58</v>
      </c>
      <c r="AA36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673" t="str">
        <f>spotify_top_songs_audio_features[[#This Row],[track_name]]</f>
        <v>GANG GANG (with Lil Wayne)</v>
      </c>
    </row>
    <row r="3674" spans="1:28" x14ac:dyDescent="0.25">
      <c r="A3674" t="s">
        <v>13556</v>
      </c>
      <c r="B3674" t="s">
        <v>793</v>
      </c>
      <c r="C3674" t="s">
        <v>794</v>
      </c>
      <c r="D3674" t="s">
        <v>795</v>
      </c>
      <c r="E3674" t="s">
        <v>97</v>
      </c>
      <c r="F3674" t="s">
        <v>32</v>
      </c>
      <c r="G3674" t="s">
        <v>25</v>
      </c>
      <c r="H3674">
        <v>784</v>
      </c>
      <c r="I3674">
        <v>78</v>
      </c>
      <c r="J3674">
        <v>102</v>
      </c>
      <c r="K3674" t="s">
        <v>2493</v>
      </c>
      <c r="L3674">
        <v>0</v>
      </c>
      <c r="M3674">
        <v>118</v>
      </c>
      <c r="N3674">
        <v>722</v>
      </c>
      <c r="O3674">
        <v>-4275</v>
      </c>
      <c r="P3674">
        <v>124953</v>
      </c>
      <c r="Q3674">
        <v>204347</v>
      </c>
      <c r="R3674">
        <v>76</v>
      </c>
      <c r="S3674">
        <v>20254035</v>
      </c>
      <c r="U3674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3674" t="str">
        <f>IFERROR(MID(spotify_top_songs_audio_features[[#This Row],[artist_names]],SEARCH(",",spotify_top_songs_audio_features[[#This Row],[artist_names]])+2,99),"")</f>
        <v/>
      </c>
      <c r="W3674" t="str">
        <f>spotify_top_songs_audio_features[[#This Row],[source]]</f>
        <v>Kid Ina Korner / Interscope</v>
      </c>
      <c r="X3674" s="1">
        <f>spotify_top_songs_audio_features[[#This Row],[streams]]</f>
        <v>20254035</v>
      </c>
      <c r="Y3674" t="str">
        <f>IF(Tabela2[[#This Row],[feat]]="","","Feat")</f>
        <v/>
      </c>
      <c r="Z3674" s="17" t="str">
        <f>CONCATENATE(INT(spotify_top_songs_audio_features[[#This Row],[duration_ms]]/(60*1000)),":",MOD(INT(spotify_top_songs_audio_features[[#This Row],[duration_ms]]/1000),60))</f>
        <v>3:24</v>
      </c>
      <c r="AA36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674" t="str">
        <f>spotify_top_songs_audio_features[[#This Row],[track_name]]</f>
        <v>Believer</v>
      </c>
    </row>
    <row r="3675" spans="1:28" x14ac:dyDescent="0.25">
      <c r="A3675" t="s">
        <v>11109</v>
      </c>
      <c r="B3675" t="s">
        <v>8348</v>
      </c>
      <c r="C3675" t="s">
        <v>8349</v>
      </c>
      <c r="D3675" t="s">
        <v>1168</v>
      </c>
      <c r="E3675" t="s">
        <v>70</v>
      </c>
      <c r="F3675" t="s">
        <v>24</v>
      </c>
      <c r="G3675" t="s">
        <v>25</v>
      </c>
      <c r="H3675">
        <v>792</v>
      </c>
      <c r="I3675">
        <v>657</v>
      </c>
      <c r="J3675">
        <v>191</v>
      </c>
      <c r="K3675" t="s">
        <v>583</v>
      </c>
      <c r="L3675">
        <v>4.1E-5</v>
      </c>
      <c r="M3675">
        <v>196</v>
      </c>
      <c r="N3675">
        <v>228</v>
      </c>
      <c r="O3675">
        <v>-4245</v>
      </c>
      <c r="P3675">
        <v>169969</v>
      </c>
      <c r="Q3675">
        <v>169657</v>
      </c>
      <c r="R3675">
        <v>11</v>
      </c>
      <c r="S3675">
        <v>20216082</v>
      </c>
      <c r="U3675" t="str">
        <f>IFERROR(LEFT(spotify_top_songs_audio_features[[#This Row],[artist_names]],SEARCH(",",spotify_top_songs_audio_features[[#This Row],[artist_names]])-1),spotify_top_songs_audio_features[[#This Row],[artist_names]])</f>
        <v>Quavo</v>
      </c>
      <c r="V3675" t="str">
        <f>IFERROR(MID(spotify_top_songs_audio_features[[#This Row],[artist_names]],SEARCH(",",spotify_top_songs_audio_features[[#This Row],[artist_names]])+2,99),"")</f>
        <v/>
      </c>
      <c r="W3675" t="str">
        <f>spotify_top_songs_audio_features[[#This Row],[source]]</f>
        <v>Quality Control Music/Motown Records/Capitol Records</v>
      </c>
      <c r="X3675" s="1">
        <f>spotify_top_songs_audio_features[[#This Row],[streams]]</f>
        <v>20216082</v>
      </c>
      <c r="Y3675" t="str">
        <f>IF(Tabela2[[#This Row],[feat]]="","","Feat")</f>
        <v/>
      </c>
      <c r="Z3675" s="17" t="str">
        <f>CONCATENATE(INT(spotify_top_songs_audio_features[[#This Row],[duration_ms]]/(60*1000)),":",MOD(INT(spotify_top_songs_audio_features[[#This Row],[duration_ms]]/1000),60))</f>
        <v>2:49</v>
      </c>
      <c r="AA36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675" t="str">
        <f>spotify_top_songs_audio_features[[#This Row],[track_name]]</f>
        <v>WORKIN ME</v>
      </c>
    </row>
    <row r="3676" spans="1:28" x14ac:dyDescent="0.25">
      <c r="A3676" t="s">
        <v>15848</v>
      </c>
      <c r="B3676" t="s">
        <v>112</v>
      </c>
      <c r="C3676" t="s">
        <v>15849</v>
      </c>
      <c r="D3676" t="s">
        <v>112</v>
      </c>
      <c r="E3676" t="s">
        <v>43</v>
      </c>
      <c r="F3676" t="s">
        <v>24</v>
      </c>
      <c r="G3676" t="s">
        <v>25</v>
      </c>
      <c r="H3676">
        <v>594</v>
      </c>
      <c r="I3676">
        <v>713</v>
      </c>
      <c r="J3676">
        <v>503</v>
      </c>
      <c r="K3676" t="s">
        <v>15850</v>
      </c>
      <c r="L3676">
        <v>0</v>
      </c>
      <c r="M3676">
        <v>114</v>
      </c>
      <c r="N3676">
        <v>328</v>
      </c>
      <c r="O3676">
        <v>-5314</v>
      </c>
      <c r="P3676">
        <v>129958</v>
      </c>
      <c r="Q3676">
        <v>295413</v>
      </c>
      <c r="R3676">
        <v>2</v>
      </c>
      <c r="S3676">
        <v>20215721</v>
      </c>
      <c r="U367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676" t="str">
        <f>IFERROR(MID(spotify_top_songs_audio_features[[#This Row],[artist_names]],SEARCH(",",spotify_top_songs_audio_features[[#This Row],[artist_names]])+2,99),"")</f>
        <v/>
      </c>
      <c r="W3676" t="str">
        <f>spotify_top_songs_audio_features[[#This Row],[source]]</f>
        <v>Taylor Swift</v>
      </c>
      <c r="X3676" s="1">
        <f>spotify_top_songs_audio_features[[#This Row],[streams]]</f>
        <v>20215721</v>
      </c>
      <c r="Y3676" t="str">
        <f>IF(Tabela2[[#This Row],[feat]]="","","Feat")</f>
        <v/>
      </c>
      <c r="Z3676" s="17" t="str">
        <f>CONCATENATE(INT(spotify_top_songs_audio_features[[#This Row],[duration_ms]]/(60*1000)),":",MOD(INT(spotify_top_songs_audio_features[[#This Row],[duration_ms]]/1000),60))</f>
        <v>4:55</v>
      </c>
      <c r="AA36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676" t="str">
        <f>spotify_top_songs_audio_features[[#This Row],[track_name]]</f>
        <v>State Of Grace (Taylor's Version)</v>
      </c>
    </row>
    <row r="3677" spans="1:28" x14ac:dyDescent="0.25">
      <c r="A3677" t="s">
        <v>8866</v>
      </c>
      <c r="B3677" t="s">
        <v>8867</v>
      </c>
      <c r="C3677" t="s">
        <v>8868</v>
      </c>
      <c r="D3677" t="s">
        <v>1807</v>
      </c>
      <c r="E3677" t="s">
        <v>31</v>
      </c>
      <c r="F3677" t="s">
        <v>24</v>
      </c>
      <c r="G3677" t="s">
        <v>25</v>
      </c>
      <c r="H3677">
        <v>86</v>
      </c>
      <c r="I3677">
        <v>697</v>
      </c>
      <c r="J3677">
        <v>718</v>
      </c>
      <c r="K3677" t="s">
        <v>4604</v>
      </c>
      <c r="L3677">
        <v>0</v>
      </c>
      <c r="M3677">
        <v>159</v>
      </c>
      <c r="N3677">
        <v>586</v>
      </c>
      <c r="O3677">
        <v>-4727</v>
      </c>
      <c r="P3677">
        <v>129978</v>
      </c>
      <c r="Q3677">
        <v>268794</v>
      </c>
      <c r="R3677">
        <v>5</v>
      </c>
      <c r="S3677">
        <v>20213023</v>
      </c>
      <c r="U3677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3677" t="str">
        <f>IFERROR(MID(spotify_top_songs_audio_features[[#This Row],[artist_names]],SEARCH(",",spotify_top_songs_audio_features[[#This Row],[artist_names]])+2,99),"")</f>
        <v>De La Ghetto, Justin Quiles</v>
      </c>
      <c r="W3677" t="str">
        <f>spotify_top_songs_audio_features[[#This Row],[source]]</f>
        <v>WEA Latina</v>
      </c>
      <c r="X3677" s="1">
        <f>spotify_top_songs_audio_features[[#This Row],[streams]]</f>
        <v>20213023</v>
      </c>
      <c r="Y3677" t="str">
        <f>IF(Tabela2[[#This Row],[feat]]="","","Feat")</f>
        <v>Feat</v>
      </c>
      <c r="Z3677" s="17" t="str">
        <f>CONCATENATE(INT(spotify_top_songs_audio_features[[#This Row],[duration_ms]]/(60*1000)),":",MOD(INT(spotify_top_songs_audio_features[[#This Row],[duration_ms]]/1000),60))</f>
        <v>4:28</v>
      </c>
      <c r="AA36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77" t="str">
        <f>spotify_top_songs_audio_features[[#This Row],[track_name]]</f>
        <v>Solo Pienso En Ti (feat. De La Ghetto &amp; Justin Quiles)</v>
      </c>
    </row>
    <row r="3678" spans="1:28" x14ac:dyDescent="0.25">
      <c r="A3678" t="s">
        <v>12362</v>
      </c>
      <c r="B3678" t="s">
        <v>12363</v>
      </c>
      <c r="C3678" t="s">
        <v>4323</v>
      </c>
      <c r="D3678" t="s">
        <v>12364</v>
      </c>
      <c r="E3678" t="s">
        <v>31</v>
      </c>
      <c r="F3678" t="s">
        <v>24</v>
      </c>
      <c r="G3678" t="s">
        <v>25</v>
      </c>
      <c r="H3678">
        <v>508</v>
      </c>
      <c r="I3678">
        <v>287</v>
      </c>
      <c r="J3678">
        <v>523</v>
      </c>
      <c r="K3678" t="s">
        <v>6279</v>
      </c>
      <c r="L3678">
        <v>0</v>
      </c>
      <c r="M3678">
        <v>153</v>
      </c>
      <c r="N3678">
        <v>644</v>
      </c>
      <c r="O3678">
        <v>-12472</v>
      </c>
      <c r="P3678">
        <v>154759</v>
      </c>
      <c r="Q3678">
        <v>175987</v>
      </c>
      <c r="R3678">
        <v>3</v>
      </c>
      <c r="S3678">
        <v>20206299</v>
      </c>
      <c r="U3678" t="str">
        <f>IFERROR(LEFT(spotify_top_songs_audio_features[[#This Row],[artist_names]],SEARCH(",",spotify_top_songs_audio_features[[#This Row],[artist_names]])-1),spotify_top_songs_audio_features[[#This Row],[artist_names]])</f>
        <v>Ella Fitzgerald</v>
      </c>
      <c r="V3678" t="str">
        <f>IFERROR(MID(spotify_top_songs_audio_features[[#This Row],[artist_names]],SEARCH(",",spotify_top_songs_audio_features[[#This Row],[artist_names]])+2,99),"")</f>
        <v/>
      </c>
      <c r="W3678" t="str">
        <f>spotify_top_songs_audio_features[[#This Row],[source]]</f>
        <v>Verve Reissues</v>
      </c>
      <c r="X3678" s="1">
        <f>spotify_top_songs_audio_features[[#This Row],[streams]]</f>
        <v>20206299</v>
      </c>
      <c r="Y3678" t="str">
        <f>IF(Tabela2[[#This Row],[feat]]="","","Feat")</f>
        <v/>
      </c>
      <c r="Z3678" s="17" t="str">
        <f>CONCATENATE(INT(spotify_top_songs_audio_features[[#This Row],[duration_ms]]/(60*1000)),":",MOD(INT(spotify_top_songs_audio_features[[#This Row],[duration_ms]]/1000),60))</f>
        <v>2:55</v>
      </c>
      <c r="AA36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78" t="str">
        <f>spotify_top_songs_audio_features[[#This Row],[track_name]]</f>
        <v>Sleigh Ride</v>
      </c>
    </row>
    <row r="3679" spans="1:28" x14ac:dyDescent="0.25">
      <c r="A3679" t="s">
        <v>8054</v>
      </c>
      <c r="B3679" t="s">
        <v>7865</v>
      </c>
      <c r="C3679" t="s">
        <v>7866</v>
      </c>
      <c r="D3679" t="s">
        <v>69</v>
      </c>
      <c r="E3679" t="s">
        <v>31</v>
      </c>
      <c r="F3679" t="s">
        <v>32</v>
      </c>
      <c r="G3679" t="s">
        <v>25</v>
      </c>
      <c r="H3679">
        <v>649</v>
      </c>
      <c r="I3679">
        <v>548</v>
      </c>
      <c r="J3679">
        <v>318</v>
      </c>
      <c r="K3679" t="s">
        <v>7671</v>
      </c>
      <c r="L3679">
        <v>0</v>
      </c>
      <c r="M3679">
        <v>136</v>
      </c>
      <c r="N3679">
        <v>506</v>
      </c>
      <c r="O3679">
        <v>-5692</v>
      </c>
      <c r="P3679">
        <v>150036</v>
      </c>
      <c r="Q3679">
        <v>169181</v>
      </c>
      <c r="R3679">
        <v>5</v>
      </c>
      <c r="S3679">
        <v>20147942</v>
      </c>
      <c r="U3679" t="str">
        <f>IFERROR(LEFT(spotify_top_songs_audio_features[[#This Row],[artist_names]],SEARCH(",",spotify_top_songs_audio_features[[#This Row],[artist_names]])-1),spotify_top_songs_audio_features[[#This Row],[artist_names]])</f>
        <v>Alec Benjamin</v>
      </c>
      <c r="V3679" t="str">
        <f>IFERROR(MID(spotify_top_songs_audio_features[[#This Row],[artist_names]],SEARCH(",",spotify_top_songs_audio_features[[#This Row],[artist_names]])+2,99),"")</f>
        <v/>
      </c>
      <c r="W3679" t="str">
        <f>spotify_top_songs_audio_features[[#This Row],[source]]</f>
        <v>2018</v>
      </c>
      <c r="X3679" s="1">
        <f>spotify_top_songs_audio_features[[#This Row],[streams]]</f>
        <v>20147942</v>
      </c>
      <c r="Y3679" t="str">
        <f>IF(Tabela2[[#This Row],[feat]]="","","Feat")</f>
        <v/>
      </c>
      <c r="Z3679" s="17" t="str">
        <f>CONCATENATE(INT(spotify_top_songs_audio_features[[#This Row],[duration_ms]]/(60*1000)),":",MOD(INT(spotify_top_songs_audio_features[[#This Row],[duration_ms]]/1000),60))</f>
        <v>2:49</v>
      </c>
      <c r="AA36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679" t="str">
        <f>spotify_top_songs_audio_features[[#This Row],[track_name]]</f>
        <v>Let Me Down Slowly</v>
      </c>
    </row>
    <row r="3680" spans="1:28" x14ac:dyDescent="0.25">
      <c r="A3680" t="s">
        <v>5777</v>
      </c>
      <c r="B3680" t="s">
        <v>112</v>
      </c>
      <c r="C3680" t="s">
        <v>5778</v>
      </c>
      <c r="D3680" t="s">
        <v>112</v>
      </c>
      <c r="E3680" t="s">
        <v>86</v>
      </c>
      <c r="F3680" t="s">
        <v>32</v>
      </c>
      <c r="G3680" t="s">
        <v>25</v>
      </c>
      <c r="H3680">
        <v>662</v>
      </c>
      <c r="I3680">
        <v>747</v>
      </c>
      <c r="J3680">
        <v>736</v>
      </c>
      <c r="K3680" t="s">
        <v>133</v>
      </c>
      <c r="L3680">
        <v>615</v>
      </c>
      <c r="M3680">
        <v>138</v>
      </c>
      <c r="N3680">
        <v>487</v>
      </c>
      <c r="O3680">
        <v>-6926</v>
      </c>
      <c r="P3680">
        <v>150088</v>
      </c>
      <c r="Q3680">
        <v>234147</v>
      </c>
      <c r="R3680">
        <v>2</v>
      </c>
      <c r="S3680">
        <v>20145161</v>
      </c>
      <c r="U368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680" t="str">
        <f>IFERROR(MID(spotify_top_songs_audio_features[[#This Row],[artist_names]],SEARCH(",",spotify_top_songs_audio_features[[#This Row],[artist_names]])+2,99),"")</f>
        <v/>
      </c>
      <c r="W3680" t="str">
        <f>spotify_top_songs_audio_features[[#This Row],[source]]</f>
        <v>Taylor Swift</v>
      </c>
      <c r="X3680" s="1">
        <f>spotify_top_songs_audio_features[[#This Row],[streams]]</f>
        <v>20145161</v>
      </c>
      <c r="Y3680" t="str">
        <f>IF(Tabela2[[#This Row],[feat]]="","","Feat")</f>
        <v/>
      </c>
      <c r="Z3680" s="17" t="str">
        <f>CONCATENATE(INT(spotify_top_songs_audio_features[[#This Row],[duration_ms]]/(60*1000)),":",MOD(INT(spotify_top_songs_audio_features[[#This Row],[duration_ms]]/1000),60))</f>
        <v>3:54</v>
      </c>
      <c r="AA36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680" t="str">
        <f>spotify_top_songs_audio_features[[#This Row],[track_name]]</f>
        <v>Miss Americana &amp; The Heartbreak Prince</v>
      </c>
    </row>
    <row r="3681" spans="1:28" x14ac:dyDescent="0.25">
      <c r="A3681" t="s">
        <v>2250</v>
      </c>
      <c r="B3681" t="s">
        <v>2251</v>
      </c>
      <c r="C3681" t="s">
        <v>2252</v>
      </c>
      <c r="D3681" t="s">
        <v>2253</v>
      </c>
      <c r="E3681" t="s">
        <v>113</v>
      </c>
      <c r="F3681" t="s">
        <v>24</v>
      </c>
      <c r="G3681" t="s">
        <v>25</v>
      </c>
      <c r="H3681">
        <v>884</v>
      </c>
      <c r="I3681">
        <v>698</v>
      </c>
      <c r="J3681">
        <v>364</v>
      </c>
      <c r="K3681" t="s">
        <v>2254</v>
      </c>
      <c r="L3681">
        <v>0</v>
      </c>
      <c r="M3681">
        <v>195</v>
      </c>
      <c r="N3681">
        <v>575</v>
      </c>
      <c r="O3681">
        <v>-9101</v>
      </c>
      <c r="P3681">
        <v>140068</v>
      </c>
      <c r="Q3681">
        <v>191938</v>
      </c>
      <c r="R3681">
        <v>18</v>
      </c>
      <c r="S3681">
        <v>20142928</v>
      </c>
      <c r="U3681" t="str">
        <f>IFERROR(LEFT(spotify_top_songs_audio_features[[#This Row],[artist_names]],SEARCH(",",spotify_top_songs_audio_features[[#This Row],[artist_names]])-1),spotify_top_songs_audio_features[[#This Row],[artist_names]])</f>
        <v>Rich The Kid</v>
      </c>
      <c r="V3681" t="str">
        <f>IFERROR(MID(spotify_top_songs_audio_features[[#This Row],[artist_names]],SEARCH(",",spotify_top_songs_audio_features[[#This Row],[artist_names]])+2,99),"")</f>
        <v>Kendrick Lamar</v>
      </c>
      <c r="W3681" t="str">
        <f>spotify_top_songs_audio_features[[#This Row],[source]]</f>
        <v>Rich The Kid / (TDE/ISR PS)</v>
      </c>
      <c r="X3681" s="1">
        <f>spotify_top_songs_audio_features[[#This Row],[streams]]</f>
        <v>20142928</v>
      </c>
      <c r="Y3681" t="str">
        <f>IF(Tabela2[[#This Row],[feat]]="","","Feat")</f>
        <v>Feat</v>
      </c>
      <c r="Z3681" s="17" t="str">
        <f>CONCATENATE(INT(spotify_top_songs_audio_features[[#This Row],[duration_ms]]/(60*1000)),":",MOD(INT(spotify_top_songs_audio_features[[#This Row],[duration_ms]]/1000),60))</f>
        <v>3:11</v>
      </c>
      <c r="AA36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81" t="str">
        <f>spotify_top_songs_audio_features[[#This Row],[track_name]]</f>
        <v>New Freezer (feat. Kendrick Lamar)</v>
      </c>
    </row>
    <row r="3682" spans="1:28" x14ac:dyDescent="0.25">
      <c r="A3682" t="s">
        <v>10334</v>
      </c>
      <c r="B3682" t="s">
        <v>112</v>
      </c>
      <c r="C3682" t="s">
        <v>10335</v>
      </c>
      <c r="D3682" t="s">
        <v>112</v>
      </c>
      <c r="E3682" t="s">
        <v>23</v>
      </c>
      <c r="F3682" t="s">
        <v>24</v>
      </c>
      <c r="G3682" t="s">
        <v>25</v>
      </c>
      <c r="H3682">
        <v>642</v>
      </c>
      <c r="I3682">
        <v>695</v>
      </c>
      <c r="J3682">
        <v>281</v>
      </c>
      <c r="K3682" t="s">
        <v>10336</v>
      </c>
      <c r="L3682">
        <v>1.0200000000000001E-3</v>
      </c>
      <c r="M3682">
        <v>753</v>
      </c>
      <c r="N3682">
        <v>642</v>
      </c>
      <c r="O3682">
        <v>-562</v>
      </c>
      <c r="P3682">
        <v>103984</v>
      </c>
      <c r="Q3682">
        <v>230960</v>
      </c>
      <c r="R3682">
        <v>2</v>
      </c>
      <c r="S3682">
        <v>20128213</v>
      </c>
      <c r="U368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682" t="str">
        <f>IFERROR(MID(spotify_top_songs_audio_features[[#This Row],[artist_names]],SEARCH(",",spotify_top_songs_audio_features[[#This Row],[artist_names]])+2,99),"")</f>
        <v/>
      </c>
      <c r="W3682" t="str">
        <f>spotify_top_songs_audio_features[[#This Row],[source]]</f>
        <v>Taylor Swift</v>
      </c>
      <c r="X3682" s="1">
        <f>spotify_top_songs_audio_features[[#This Row],[streams]]</f>
        <v>20128213</v>
      </c>
      <c r="Y3682" t="str">
        <f>IF(Tabela2[[#This Row],[feat]]="","","Feat")</f>
        <v/>
      </c>
      <c r="Z3682" s="17" t="str">
        <f>CONCATENATE(INT(spotify_top_songs_audio_features[[#This Row],[duration_ms]]/(60*1000)),":",MOD(INT(spotify_top_songs_audio_features[[#This Row],[duration_ms]]/1000),60))</f>
        <v>3:50</v>
      </c>
      <c r="AA36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682" t="str">
        <f>spotify_top_songs_audio_features[[#This Row],[track_name]]</f>
        <v>22 (Taylor's Version)</v>
      </c>
    </row>
    <row r="3683" spans="1:28" x14ac:dyDescent="0.25">
      <c r="A3683" t="s">
        <v>11687</v>
      </c>
      <c r="B3683" t="s">
        <v>11688</v>
      </c>
      <c r="C3683" t="s">
        <v>11689</v>
      </c>
      <c r="D3683" t="s">
        <v>127</v>
      </c>
      <c r="E3683" t="s">
        <v>113</v>
      </c>
      <c r="F3683" t="s">
        <v>32</v>
      </c>
      <c r="G3683" t="s">
        <v>25</v>
      </c>
      <c r="H3683">
        <v>735</v>
      </c>
      <c r="I3683">
        <v>74</v>
      </c>
      <c r="J3683">
        <v>519</v>
      </c>
      <c r="K3683" t="s">
        <v>2309</v>
      </c>
      <c r="L3683">
        <v>0</v>
      </c>
      <c r="M3683">
        <v>101</v>
      </c>
      <c r="N3683">
        <v>541</v>
      </c>
      <c r="O3683">
        <v>-3837</v>
      </c>
      <c r="P3683">
        <v>141948</v>
      </c>
      <c r="Q3683">
        <v>187458</v>
      </c>
      <c r="R3683">
        <v>3</v>
      </c>
      <c r="S3683">
        <v>20116286</v>
      </c>
      <c r="U3683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683" t="str">
        <f>IFERROR(MID(spotify_top_songs_audio_features[[#This Row],[artist_names]],SEARCH(",",spotify_top_songs_audio_features[[#This Row],[artist_names]])+2,99),"")</f>
        <v>Charli XCX</v>
      </c>
      <c r="W3683" t="str">
        <f>spotify_top_songs_audio_features[[#This Row],[source]]</f>
        <v>BIGHIT MUSIC</v>
      </c>
      <c r="X3683" s="1">
        <f>spotify_top_songs_audio_features[[#This Row],[streams]]</f>
        <v>20116286</v>
      </c>
      <c r="Y3683" t="str">
        <f>IF(Tabela2[[#This Row],[feat]]="","","Feat")</f>
        <v>Feat</v>
      </c>
      <c r="Z3683" s="17" t="str">
        <f>CONCATENATE(INT(spotify_top_songs_audio_features[[#This Row],[duration_ms]]/(60*1000)),":",MOD(INT(spotify_top_songs_audio_features[[#This Row],[duration_ms]]/1000),60))</f>
        <v>3:7</v>
      </c>
      <c r="AA36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83" t="str">
        <f>spotify_top_songs_audio_features[[#This Row],[track_name]]</f>
        <v>Dream Glow (BTS World Original Soundtrack) (Pt. 1)</v>
      </c>
    </row>
    <row r="3684" spans="1:28" x14ac:dyDescent="0.25">
      <c r="A3684" t="s">
        <v>15689</v>
      </c>
      <c r="B3684" t="s">
        <v>1643</v>
      </c>
      <c r="C3684" t="s">
        <v>10535</v>
      </c>
      <c r="D3684" t="s">
        <v>96</v>
      </c>
      <c r="E3684" t="s">
        <v>58</v>
      </c>
      <c r="F3684" t="s">
        <v>24</v>
      </c>
      <c r="G3684" t="s">
        <v>25</v>
      </c>
      <c r="H3684">
        <v>95</v>
      </c>
      <c r="I3684">
        <v>533</v>
      </c>
      <c r="J3684">
        <v>148</v>
      </c>
      <c r="K3684" t="s">
        <v>11403</v>
      </c>
      <c r="L3684">
        <v>0</v>
      </c>
      <c r="M3684">
        <v>114</v>
      </c>
      <c r="N3684">
        <v>675</v>
      </c>
      <c r="O3684">
        <v>-7022</v>
      </c>
      <c r="P3684">
        <v>119869</v>
      </c>
      <c r="Q3684">
        <v>124056</v>
      </c>
      <c r="R3684">
        <v>4</v>
      </c>
      <c r="S3684">
        <v>20112418</v>
      </c>
      <c r="U3684" t="str">
        <f>IFERROR(LEFT(spotify_top_songs_audio_features[[#This Row],[artist_names]],SEARCH(",",spotify_top_songs_audio_features[[#This Row],[artist_names]])-1),spotify_top_songs_audio_features[[#This Row],[artist_names]])</f>
        <v>Lil Pump</v>
      </c>
      <c r="V3684" t="str">
        <f>IFERROR(MID(spotify_top_songs_audio_features[[#This Row],[artist_names]],SEARCH(",",spotify_top_songs_audio_features[[#This Row],[artist_names]])+2,99),"")</f>
        <v/>
      </c>
      <c r="W3684" t="str">
        <f>spotify_top_songs_audio_features[[#This Row],[source]]</f>
        <v>Warner Records</v>
      </c>
      <c r="X3684" s="1">
        <f>spotify_top_songs_audio_features[[#This Row],[streams]]</f>
        <v>20112418</v>
      </c>
      <c r="Y3684" t="str">
        <f>IF(Tabela2[[#This Row],[feat]]="","","Feat")</f>
        <v/>
      </c>
      <c r="Z3684" s="17" t="str">
        <f>CONCATENATE(INT(spotify_top_songs_audio_features[[#This Row],[duration_ms]]/(60*1000)),":",MOD(INT(spotify_top_songs_audio_features[[#This Row],[duration_ms]]/1000),60))</f>
        <v>2:4</v>
      </c>
      <c r="AA36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684" t="str">
        <f>spotify_top_songs_audio_features[[#This Row],[track_name]]</f>
        <v>Gucci Gang</v>
      </c>
    </row>
    <row r="3685" spans="1:28" x14ac:dyDescent="0.25">
      <c r="A3685" t="s">
        <v>12068</v>
      </c>
      <c r="B3685" t="s">
        <v>12069</v>
      </c>
      <c r="C3685" t="s">
        <v>12070</v>
      </c>
      <c r="D3685" t="s">
        <v>450</v>
      </c>
      <c r="E3685" t="s">
        <v>177</v>
      </c>
      <c r="F3685" t="s">
        <v>24</v>
      </c>
      <c r="G3685" t="s">
        <v>25</v>
      </c>
      <c r="H3685">
        <v>68</v>
      </c>
      <c r="I3685">
        <v>869</v>
      </c>
      <c r="J3685">
        <v>589</v>
      </c>
      <c r="K3685" t="s">
        <v>740</v>
      </c>
      <c r="L3685">
        <v>0</v>
      </c>
      <c r="M3685">
        <v>223</v>
      </c>
      <c r="N3685">
        <v>924</v>
      </c>
      <c r="O3685">
        <v>-194</v>
      </c>
      <c r="P3685">
        <v>173997</v>
      </c>
      <c r="Q3685">
        <v>143448</v>
      </c>
      <c r="R3685">
        <v>4</v>
      </c>
      <c r="S3685">
        <v>20106694</v>
      </c>
      <c r="U3685" t="str">
        <f>IFERROR(LEFT(spotify_top_songs_audio_features[[#This Row],[artist_names]],SEARCH(",",spotify_top_songs_audio_features[[#This Row],[artist_names]])-1),spotify_top_songs_audio_features[[#This Row],[artist_names]])</f>
        <v>PEDRO SAMPAIO</v>
      </c>
      <c r="V3685" t="str">
        <f>IFERROR(MID(spotify_top_songs_audio_features[[#This Row],[artist_names]],SEARCH(",",spotify_top_songs_audio_features[[#This Row],[artist_names]])+2,99),"")</f>
        <v>Felipe Original, JS o Mão de Ouro</v>
      </c>
      <c r="W3685" t="str">
        <f>spotify_top_songs_audio_features[[#This Row],[source]]</f>
        <v>WM Brazil</v>
      </c>
      <c r="X3685" s="1">
        <f>spotify_top_songs_audio_features[[#This Row],[streams]]</f>
        <v>20106694</v>
      </c>
      <c r="Y3685" t="str">
        <f>IF(Tabela2[[#This Row],[feat]]="","","Feat")</f>
        <v>Feat</v>
      </c>
      <c r="Z3685" s="17" t="str">
        <f>CONCATENATE(INT(spotify_top_songs_audio_features[[#This Row],[duration_ms]]/(60*1000)),":",MOD(INT(spotify_top_songs_audio_features[[#This Row],[duration_ms]]/1000),60))</f>
        <v>2:23</v>
      </c>
      <c r="AA36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685" t="str">
        <f>spotify_top_songs_audio_features[[#This Row],[track_name]]</f>
        <v>SENTADÃO</v>
      </c>
    </row>
    <row r="3686" spans="1:28" x14ac:dyDescent="0.25">
      <c r="A3686" t="s">
        <v>11578</v>
      </c>
      <c r="B3686" t="s">
        <v>284</v>
      </c>
      <c r="C3686" t="s">
        <v>4959</v>
      </c>
      <c r="D3686" t="s">
        <v>286</v>
      </c>
      <c r="E3686" t="s">
        <v>97</v>
      </c>
      <c r="F3686" t="s">
        <v>32</v>
      </c>
      <c r="G3686" t="s">
        <v>25</v>
      </c>
      <c r="H3686">
        <v>566</v>
      </c>
      <c r="I3686">
        <v>564</v>
      </c>
      <c r="J3686">
        <v>277</v>
      </c>
      <c r="K3686" t="s">
        <v>2211</v>
      </c>
      <c r="L3686">
        <v>0</v>
      </c>
      <c r="M3686">
        <v>104</v>
      </c>
      <c r="N3686">
        <v>667</v>
      </c>
      <c r="O3686">
        <v>-788</v>
      </c>
      <c r="P3686">
        <v>13992</v>
      </c>
      <c r="Q3686">
        <v>164143</v>
      </c>
      <c r="R3686">
        <v>1</v>
      </c>
      <c r="S3686">
        <v>20093100</v>
      </c>
      <c r="U368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686" t="str">
        <f>IFERROR(MID(spotify_top_songs_audio_features[[#This Row],[artist_names]],SEARCH(",",spotify_top_songs_audio_features[[#This Row],[artist_names]])+2,99),"")</f>
        <v/>
      </c>
      <c r="W3686" t="str">
        <f>spotify_top_songs_audio_features[[#This Row],[source]]</f>
        <v>OVO/Republic</v>
      </c>
      <c r="X3686" s="1">
        <f>spotify_top_songs_audio_features[[#This Row],[streams]]</f>
        <v>20093100</v>
      </c>
      <c r="Y3686" t="str">
        <f>IF(Tabela2[[#This Row],[feat]]="","","Feat")</f>
        <v/>
      </c>
      <c r="Z3686" s="17" t="str">
        <f>CONCATENATE(INT(spotify_top_songs_audio_features[[#This Row],[duration_ms]]/(60*1000)),":",MOD(INT(spotify_top_songs_audio_features[[#This Row],[duration_ms]]/1000),60))</f>
        <v>2:44</v>
      </c>
      <c r="AA36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686" t="str">
        <f>spotify_top_songs_audio_features[[#This Row],[track_name]]</f>
        <v>Daylight</v>
      </c>
    </row>
    <row r="3687" spans="1:28" x14ac:dyDescent="0.25">
      <c r="A3687" t="s">
        <v>5178</v>
      </c>
      <c r="B3687" t="s">
        <v>1257</v>
      </c>
      <c r="C3687" t="s">
        <v>5179</v>
      </c>
      <c r="D3687" t="s">
        <v>1259</v>
      </c>
      <c r="E3687" t="s">
        <v>142</v>
      </c>
      <c r="F3687" t="s">
        <v>24</v>
      </c>
      <c r="G3687" t="s">
        <v>25</v>
      </c>
      <c r="H3687">
        <v>715</v>
      </c>
      <c r="I3687">
        <v>738</v>
      </c>
      <c r="J3687">
        <v>577</v>
      </c>
      <c r="K3687" t="s">
        <v>5180</v>
      </c>
      <c r="L3687">
        <v>0</v>
      </c>
      <c r="M3687">
        <v>208</v>
      </c>
      <c r="N3687">
        <v>36</v>
      </c>
      <c r="O3687">
        <v>-442</v>
      </c>
      <c r="P3687">
        <v>16007</v>
      </c>
      <c r="Q3687">
        <v>162000</v>
      </c>
      <c r="R3687">
        <v>2</v>
      </c>
      <c r="S3687">
        <v>20073573</v>
      </c>
      <c r="U3687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3687" t="str">
        <f>IFERROR(MID(spotify_top_songs_audio_features[[#This Row],[artist_names]],SEARCH(",",spotify_top_songs_audio_features[[#This Row],[artist_names]])+2,99),"")</f>
        <v/>
      </c>
      <c r="W3687" t="str">
        <f>spotify_top_songs_audio_features[[#This Row],[source]]</f>
        <v>YG Entertainment/Interscope Records</v>
      </c>
      <c r="X3687" s="1">
        <f>spotify_top_songs_audio_features[[#This Row],[streams]]</f>
        <v>20073573</v>
      </c>
      <c r="Y3687" t="str">
        <f>IF(Tabela2[[#This Row],[feat]]="","","Feat")</f>
        <v/>
      </c>
      <c r="Z3687" s="17" t="str">
        <f>CONCATENATE(INT(spotify_top_songs_audio_features[[#This Row],[duration_ms]]/(60*1000)),":",MOD(INT(spotify_top_songs_audio_features[[#This Row],[duration_ms]]/1000),60))</f>
        <v>2:42</v>
      </c>
      <c r="AA36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687" t="str">
        <f>spotify_top_songs_audio_features[[#This Row],[track_name]]</f>
        <v>THE GIRLS - BLACKPINK THE GAME OST</v>
      </c>
    </row>
    <row r="3688" spans="1:28" x14ac:dyDescent="0.25">
      <c r="A3688" t="s">
        <v>5758</v>
      </c>
      <c r="B3688" t="s">
        <v>307</v>
      </c>
      <c r="C3688" t="s">
        <v>5759</v>
      </c>
      <c r="D3688" t="s">
        <v>309</v>
      </c>
      <c r="E3688" t="s">
        <v>142</v>
      </c>
      <c r="F3688" t="s">
        <v>24</v>
      </c>
      <c r="G3688" t="s">
        <v>25</v>
      </c>
      <c r="H3688">
        <v>879</v>
      </c>
      <c r="I3688">
        <v>365</v>
      </c>
      <c r="J3688">
        <v>924</v>
      </c>
      <c r="K3688" t="s">
        <v>2714</v>
      </c>
      <c r="L3688">
        <v>135</v>
      </c>
      <c r="M3688">
        <v>583</v>
      </c>
      <c r="N3688">
        <v>663</v>
      </c>
      <c r="O3688">
        <v>-7781</v>
      </c>
      <c r="P3688">
        <v>94016</v>
      </c>
      <c r="Q3688">
        <v>173539</v>
      </c>
      <c r="R3688">
        <v>34</v>
      </c>
      <c r="S3688">
        <v>20061092</v>
      </c>
      <c r="U3688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3688" t="str">
        <f>IFERROR(MID(spotify_top_songs_audio_features[[#This Row],[artist_names]],SEARCH(",",spotify_top_songs_audio_features[[#This Row],[artist_names]])+2,99),"")</f>
        <v/>
      </c>
      <c r="W3688" t="str">
        <f>spotify_top_songs_audio_features[[#This Row],[source]]</f>
        <v>Darkroom/Interscope Records</v>
      </c>
      <c r="X3688" s="1">
        <f>spotify_top_songs_audio_features[[#This Row],[streams]]</f>
        <v>20061092</v>
      </c>
      <c r="Y3688" t="str">
        <f>IF(Tabela2[[#This Row],[feat]]="","","Feat")</f>
        <v/>
      </c>
      <c r="Z3688" s="17" t="str">
        <f>CONCATENATE(INT(spotify_top_songs_audio_features[[#This Row],[duration_ms]]/(60*1000)),":",MOD(INT(spotify_top_songs_audio_features[[#This Row],[duration_ms]]/1000),60))</f>
        <v>2:53</v>
      </c>
      <c r="AA36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688" t="str">
        <f>spotify_top_songs_audio_features[[#This Row],[track_name]]</f>
        <v>Therefore I Am</v>
      </c>
    </row>
    <row r="3689" spans="1:28" x14ac:dyDescent="0.25">
      <c r="A3689" t="s">
        <v>15151</v>
      </c>
      <c r="B3689" t="s">
        <v>15152</v>
      </c>
      <c r="C3689" t="s">
        <v>15153</v>
      </c>
      <c r="D3689" t="s">
        <v>390</v>
      </c>
      <c r="E3689" t="s">
        <v>102</v>
      </c>
      <c r="F3689" t="s">
        <v>24</v>
      </c>
      <c r="G3689" t="s">
        <v>25</v>
      </c>
      <c r="H3689">
        <v>716</v>
      </c>
      <c r="I3689">
        <v>806</v>
      </c>
      <c r="J3689">
        <v>466</v>
      </c>
      <c r="K3689" t="s">
        <v>49</v>
      </c>
      <c r="L3689">
        <v>413</v>
      </c>
      <c r="M3689">
        <v>244</v>
      </c>
      <c r="N3689">
        <v>347</v>
      </c>
      <c r="O3689">
        <v>-7602</v>
      </c>
      <c r="P3689">
        <v>100033</v>
      </c>
      <c r="Q3689">
        <v>225800</v>
      </c>
      <c r="R3689">
        <v>6</v>
      </c>
      <c r="S3689">
        <v>20036413</v>
      </c>
      <c r="U3689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689" t="str">
        <f>IFERROR(MID(spotify_top_songs_audio_features[[#This Row],[artist_names]],SEARCH(",",spotify_top_songs_audio_features[[#This Row],[artist_names]])+2,99),"")</f>
        <v>ROZES</v>
      </c>
      <c r="W3689" t="str">
        <f>spotify_top_songs_audio_features[[#This Row],[source]]</f>
        <v>Disruptor Records/Columbia</v>
      </c>
      <c r="X3689" s="1">
        <f>spotify_top_songs_audio_features[[#This Row],[streams]]</f>
        <v>20036413</v>
      </c>
      <c r="Y3689" t="str">
        <f>IF(Tabela2[[#This Row],[feat]]="","","Feat")</f>
        <v>Feat</v>
      </c>
      <c r="Z3689" s="17" t="str">
        <f>CONCATENATE(INT(spotify_top_songs_audio_features[[#This Row],[duration_ms]]/(60*1000)),":",MOD(INT(spotify_top_songs_audio_features[[#This Row],[duration_ms]]/1000),60))</f>
        <v>3:45</v>
      </c>
      <c r="AA36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689" t="str">
        <f>spotify_top_songs_audio_features[[#This Row],[track_name]]</f>
        <v>Roses</v>
      </c>
    </row>
    <row r="3690" spans="1:28" x14ac:dyDescent="0.25">
      <c r="A3690" t="s">
        <v>5989</v>
      </c>
      <c r="B3690" t="s">
        <v>624</v>
      </c>
      <c r="C3690" t="s">
        <v>5990</v>
      </c>
      <c r="D3690" t="s">
        <v>141</v>
      </c>
      <c r="E3690" t="s">
        <v>102</v>
      </c>
      <c r="F3690" t="s">
        <v>32</v>
      </c>
      <c r="G3690" t="s">
        <v>25</v>
      </c>
      <c r="H3690">
        <v>592</v>
      </c>
      <c r="I3690">
        <v>494</v>
      </c>
      <c r="J3690">
        <v>747</v>
      </c>
      <c r="K3690" t="s">
        <v>2429</v>
      </c>
      <c r="L3690">
        <v>0</v>
      </c>
      <c r="M3690">
        <v>13</v>
      </c>
      <c r="N3690">
        <v>231</v>
      </c>
      <c r="O3690">
        <v>-10618</v>
      </c>
      <c r="P3690">
        <v>132037</v>
      </c>
      <c r="Q3690">
        <v>209771</v>
      </c>
      <c r="R3690">
        <v>3</v>
      </c>
      <c r="S3690">
        <v>20034946</v>
      </c>
      <c r="U3690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690" t="str">
        <f>IFERROR(MID(spotify_top_songs_audio_features[[#This Row],[artist_names]],SEARCH(",",spotify_top_songs_audio_features[[#This Row],[artist_names]])+2,99),"")</f>
        <v/>
      </c>
      <c r="W3690" t="str">
        <f>spotify_top_songs_audio_features[[#This Row],[source]]</f>
        <v>Rimas Entertainment LLC</v>
      </c>
      <c r="X3690" s="1">
        <f>spotify_top_songs_audio_features[[#This Row],[streams]]</f>
        <v>20034946</v>
      </c>
      <c r="Y3690" t="str">
        <f>IF(Tabela2[[#This Row],[feat]]="","","Feat")</f>
        <v/>
      </c>
      <c r="Z3690" s="17" t="str">
        <f>CONCATENATE(INT(spotify_top_songs_audio_features[[#This Row],[duration_ms]]/(60*1000)),":",MOD(INT(spotify_top_songs_audio_features[[#This Row],[duration_ms]]/1000),60))</f>
        <v>3:29</v>
      </c>
      <c r="AA36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690" t="str">
        <f>spotify_top_songs_audio_features[[#This Row],[track_name]]</f>
        <v>De Museo</v>
      </c>
    </row>
    <row r="3691" spans="1:28" x14ac:dyDescent="0.25">
      <c r="A3691" t="s">
        <v>1365</v>
      </c>
      <c r="B3691" t="s">
        <v>1366</v>
      </c>
      <c r="C3691" t="s">
        <v>1367</v>
      </c>
      <c r="D3691" t="s">
        <v>1368</v>
      </c>
      <c r="E3691" t="s">
        <v>177</v>
      </c>
      <c r="F3691" t="s">
        <v>32</v>
      </c>
      <c r="G3691" t="s">
        <v>25</v>
      </c>
      <c r="H3691">
        <v>663</v>
      </c>
      <c r="I3691">
        <v>575</v>
      </c>
      <c r="J3691">
        <v>458</v>
      </c>
      <c r="K3691" t="s">
        <v>123</v>
      </c>
      <c r="L3691">
        <v>3.1599999999999998E-4</v>
      </c>
      <c r="M3691">
        <v>133</v>
      </c>
      <c r="N3691">
        <v>458</v>
      </c>
      <c r="O3691">
        <v>-4907</v>
      </c>
      <c r="P3691">
        <v>11004</v>
      </c>
      <c r="Q3691">
        <v>214802</v>
      </c>
      <c r="R3691">
        <v>13</v>
      </c>
      <c r="S3691">
        <v>20024084</v>
      </c>
      <c r="U3691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3691" t="str">
        <f>IFERROR(MID(spotify_top_songs_audio_features[[#This Row],[artist_names]],SEARCH(",",spotify_top_songs_audio_features[[#This Row],[artist_names]])+2,99),"")</f>
        <v/>
      </c>
      <c r="W3691" t="str">
        <f>spotify_top_songs_audio_features[[#This Row],[source]]</f>
        <v>Astralwerks (ASW)</v>
      </c>
      <c r="X3691" s="1">
        <f>spotify_top_songs_audio_features[[#This Row],[streams]]</f>
        <v>20024084</v>
      </c>
      <c r="Y3691" t="str">
        <f>IF(Tabela2[[#This Row],[feat]]="","","Feat")</f>
        <v/>
      </c>
      <c r="Z3691" s="17" t="str">
        <f>CONCATENATE(INT(spotify_top_songs_audio_features[[#This Row],[duration_ms]]/(60*1000)),":",MOD(INT(spotify_top_songs_audio_features[[#This Row],[duration_ms]]/1000),60))</f>
        <v>3:34</v>
      </c>
      <c r="AA36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691" t="str">
        <f>spotify_top_songs_audio_features[[#This Row],[track_name]]</f>
        <v>Now Or Never</v>
      </c>
    </row>
    <row r="3692" spans="1:28" x14ac:dyDescent="0.25">
      <c r="A3692" t="s">
        <v>13273</v>
      </c>
      <c r="B3692" t="s">
        <v>13274</v>
      </c>
      <c r="C3692" t="s">
        <v>13275</v>
      </c>
      <c r="D3692" t="s">
        <v>390</v>
      </c>
      <c r="E3692" t="s">
        <v>86</v>
      </c>
      <c r="F3692" t="s">
        <v>24</v>
      </c>
      <c r="G3692" t="s">
        <v>25</v>
      </c>
      <c r="H3692">
        <v>6</v>
      </c>
      <c r="I3692">
        <v>666</v>
      </c>
      <c r="J3692">
        <v>394</v>
      </c>
      <c r="K3692" t="s">
        <v>4604</v>
      </c>
      <c r="L3692">
        <v>0</v>
      </c>
      <c r="M3692">
        <v>118</v>
      </c>
      <c r="N3692">
        <v>566</v>
      </c>
      <c r="O3692">
        <v>-9827</v>
      </c>
      <c r="P3692">
        <v>99989</v>
      </c>
      <c r="Q3692">
        <v>193176</v>
      </c>
      <c r="R3692">
        <v>4</v>
      </c>
      <c r="S3692">
        <v>20012659</v>
      </c>
      <c r="U3692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692" t="str">
        <f>IFERROR(MID(spotify_top_songs_audio_features[[#This Row],[artist_names]],SEARCH(",",spotify_top_songs_audio_features[[#This Row],[artist_names]])+2,99),"")</f>
        <v>Ty Dolla $ign, bülow</v>
      </c>
      <c r="W3692" t="str">
        <f>spotify_top_songs_audio_features[[#This Row],[source]]</f>
        <v>Disruptor Records/Columbia</v>
      </c>
      <c r="X3692" s="1">
        <f>spotify_top_songs_audio_features[[#This Row],[streams]]</f>
        <v>20012659</v>
      </c>
      <c r="Y3692" t="str">
        <f>IF(Tabela2[[#This Row],[feat]]="","","Feat")</f>
        <v>Feat</v>
      </c>
      <c r="Z3692" s="17" t="str">
        <f>CONCATENATE(INT(spotify_top_songs_audio_features[[#This Row],[duration_ms]]/(60*1000)),":",MOD(INT(spotify_top_songs_audio_features[[#This Row],[duration_ms]]/1000),60))</f>
        <v>3:13</v>
      </c>
      <c r="AA36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692" t="str">
        <f>spotify_top_songs_audio_features[[#This Row],[track_name]]</f>
        <v>Do You Mean</v>
      </c>
    </row>
    <row r="3693" spans="1:28" x14ac:dyDescent="0.25">
      <c r="A3693" t="s">
        <v>8249</v>
      </c>
      <c r="B3693" t="s">
        <v>8250</v>
      </c>
      <c r="C3693" t="s">
        <v>8251</v>
      </c>
      <c r="D3693" t="s">
        <v>282</v>
      </c>
      <c r="E3693" t="s">
        <v>177</v>
      </c>
      <c r="F3693" t="s">
        <v>32</v>
      </c>
      <c r="G3693" t="s">
        <v>25</v>
      </c>
      <c r="H3693">
        <v>574</v>
      </c>
      <c r="I3693">
        <v>913</v>
      </c>
      <c r="J3693">
        <v>133</v>
      </c>
      <c r="K3693" t="s">
        <v>8252</v>
      </c>
      <c r="L3693">
        <v>158</v>
      </c>
      <c r="M3693">
        <v>156</v>
      </c>
      <c r="N3693">
        <v>423</v>
      </c>
      <c r="O3693">
        <v>-4793</v>
      </c>
      <c r="P3693">
        <v>115728</v>
      </c>
      <c r="Q3693">
        <v>208400</v>
      </c>
      <c r="R3693">
        <v>4</v>
      </c>
      <c r="S3693">
        <v>20004529</v>
      </c>
      <c r="U3693" t="str">
        <f>IFERROR(LEFT(spotify_top_songs_audio_features[[#This Row],[artist_names]],SEARCH(",",spotify_top_songs_audio_features[[#This Row],[artist_names]])-1),spotify_top_songs_audio_features[[#This Row],[artist_names]])</f>
        <v>AC/DC</v>
      </c>
      <c r="V3693" t="str">
        <f>IFERROR(MID(spotify_top_songs_audio_features[[#This Row],[artist_names]],SEARCH(",",spotify_top_songs_audio_features[[#This Row],[artist_names]])+2,99),"")</f>
        <v/>
      </c>
      <c r="W3693" t="str">
        <f>spotify_top_songs_audio_features[[#This Row],[source]]</f>
        <v>Columbia</v>
      </c>
      <c r="X3693" s="1">
        <f>spotify_top_songs_audio_features[[#This Row],[streams]]</f>
        <v>20004529</v>
      </c>
      <c r="Y3693" t="str">
        <f>IF(Tabela2[[#This Row],[feat]]="","","Feat")</f>
        <v/>
      </c>
      <c r="Z3693" s="17" t="str">
        <f>CONCATENATE(INT(spotify_top_songs_audio_features[[#This Row],[duration_ms]]/(60*1000)),":",MOD(INT(spotify_top_songs_audio_features[[#This Row],[duration_ms]]/1000),60))</f>
        <v>3:28</v>
      </c>
      <c r="AA36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693" t="str">
        <f>spotify_top_songs_audio_features[[#This Row],[track_name]]</f>
        <v>Highway to Hell</v>
      </c>
    </row>
    <row r="3694" spans="1:28" x14ac:dyDescent="0.25">
      <c r="A3694" t="s">
        <v>1940</v>
      </c>
      <c r="B3694" t="s">
        <v>1941</v>
      </c>
      <c r="C3694" t="s">
        <v>1942</v>
      </c>
      <c r="D3694" t="s">
        <v>282</v>
      </c>
      <c r="E3694" t="s">
        <v>177</v>
      </c>
      <c r="F3694" t="s">
        <v>32</v>
      </c>
      <c r="G3694" t="s">
        <v>25</v>
      </c>
      <c r="H3694">
        <v>752</v>
      </c>
      <c r="I3694">
        <v>375</v>
      </c>
      <c r="J3694">
        <v>204</v>
      </c>
      <c r="K3694" t="s">
        <v>1605</v>
      </c>
      <c r="L3694">
        <v>0</v>
      </c>
      <c r="M3694">
        <v>175</v>
      </c>
      <c r="N3694">
        <v>591</v>
      </c>
      <c r="O3694">
        <v>-10157</v>
      </c>
      <c r="P3694">
        <v>129995</v>
      </c>
      <c r="Q3694">
        <v>147673</v>
      </c>
      <c r="R3694">
        <v>1</v>
      </c>
      <c r="S3694">
        <v>19978914</v>
      </c>
      <c r="U3694" t="str">
        <f>IFERROR(LEFT(spotify_top_songs_audio_features[[#This Row],[artist_names]],SEARCH(",",spotify_top_songs_audio_features[[#This Row],[artist_names]])-1),spotify_top_songs_audio_features[[#This Row],[artist_names]])</f>
        <v>StaySolidRocky</v>
      </c>
      <c r="V3694" t="str">
        <f>IFERROR(MID(spotify_top_songs_audio_features[[#This Row],[artist_names]],SEARCH(",",spotify_top_songs_audio_features[[#This Row],[artist_names]])+2,99),"")</f>
        <v>Lil Uzi Vert</v>
      </c>
      <c r="W3694" t="str">
        <f>spotify_top_songs_audio_features[[#This Row],[source]]</f>
        <v>Columbia</v>
      </c>
      <c r="X3694" s="1">
        <f>spotify_top_songs_audio_features[[#This Row],[streams]]</f>
        <v>19978914</v>
      </c>
      <c r="Y3694" t="str">
        <f>IF(Tabela2[[#This Row],[feat]]="","","Feat")</f>
        <v>Feat</v>
      </c>
      <c r="Z3694" s="17" t="str">
        <f>CONCATENATE(INT(spotify_top_songs_audio_features[[#This Row],[duration_ms]]/(60*1000)),":",MOD(INT(spotify_top_songs_audio_features[[#This Row],[duration_ms]]/1000),60))</f>
        <v>2:27</v>
      </c>
      <c r="AA36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694" t="str">
        <f>spotify_top_songs_audio_features[[#This Row],[track_name]]</f>
        <v>Party Girl (Remix)</v>
      </c>
    </row>
    <row r="3695" spans="1:28" x14ac:dyDescent="0.25">
      <c r="A3695" t="s">
        <v>5880</v>
      </c>
      <c r="B3695" t="s">
        <v>160</v>
      </c>
      <c r="C3695" t="s">
        <v>5881</v>
      </c>
      <c r="D3695" t="s">
        <v>162</v>
      </c>
      <c r="E3695" t="s">
        <v>97</v>
      </c>
      <c r="F3695" t="s">
        <v>32</v>
      </c>
      <c r="G3695" t="s">
        <v>25</v>
      </c>
      <c r="H3695">
        <v>609</v>
      </c>
      <c r="I3695">
        <v>674</v>
      </c>
      <c r="J3695">
        <v>548</v>
      </c>
      <c r="K3695" t="s">
        <v>2071</v>
      </c>
      <c r="L3695">
        <v>6</v>
      </c>
      <c r="M3695">
        <v>345</v>
      </c>
      <c r="N3695">
        <v>315</v>
      </c>
      <c r="O3695">
        <v>-7388</v>
      </c>
      <c r="P3695">
        <v>90009</v>
      </c>
      <c r="Q3695">
        <v>324467</v>
      </c>
      <c r="R3695">
        <v>4</v>
      </c>
      <c r="S3695">
        <v>19956299</v>
      </c>
      <c r="U3695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3695" t="str">
        <f>IFERROR(MID(spotify_top_songs_audio_features[[#This Row],[artist_names]],SEARCH(",",spotify_top_songs_audio_features[[#This Row],[artist_names]])+2,99),"")</f>
        <v/>
      </c>
      <c r="W3695" t="str">
        <f>spotify_top_songs_audio_features[[#This Row],[source]]</f>
        <v>Fueled By Ramen</v>
      </c>
      <c r="X3695" s="1">
        <f>spotify_top_songs_audio_features[[#This Row],[streams]]</f>
        <v>19956299</v>
      </c>
      <c r="Y3695" t="str">
        <f>IF(Tabela2[[#This Row],[feat]]="","","Feat")</f>
        <v/>
      </c>
      <c r="Z3695" s="17" t="str">
        <f>CONCATENATE(INT(spotify_top_songs_audio_features[[#This Row],[duration_ms]]/(60*1000)),":",MOD(INT(spotify_top_songs_audio_features[[#This Row],[duration_ms]]/1000),60))</f>
        <v>5:24</v>
      </c>
      <c r="AA36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695" t="str">
        <f>spotify_top_songs_audio_features[[#This Row],[track_name]]</f>
        <v>Chlorine</v>
      </c>
    </row>
    <row r="3696" spans="1:28" x14ac:dyDescent="0.25">
      <c r="A3696" t="s">
        <v>10546</v>
      </c>
      <c r="B3696" t="s">
        <v>7130</v>
      </c>
      <c r="C3696" t="s">
        <v>10547</v>
      </c>
      <c r="D3696" t="s">
        <v>1938</v>
      </c>
      <c r="E3696" t="s">
        <v>70</v>
      </c>
      <c r="F3696" t="s">
        <v>24</v>
      </c>
      <c r="G3696" t="s">
        <v>25</v>
      </c>
      <c r="H3696">
        <v>736</v>
      </c>
      <c r="I3696">
        <v>313</v>
      </c>
      <c r="J3696">
        <v>474</v>
      </c>
      <c r="K3696" t="s">
        <v>8170</v>
      </c>
      <c r="L3696">
        <v>0</v>
      </c>
      <c r="M3696">
        <v>111</v>
      </c>
      <c r="N3696">
        <v>43</v>
      </c>
      <c r="O3696">
        <v>-8953</v>
      </c>
      <c r="P3696">
        <v>99992</v>
      </c>
      <c r="Q3696">
        <v>182112</v>
      </c>
      <c r="R3696">
        <v>2</v>
      </c>
      <c r="S3696">
        <v>19950185</v>
      </c>
      <c r="U3696" t="str">
        <f>IFERROR(LEFT(spotify_top_songs_audio_features[[#This Row],[artist_names]],SEARCH(",",spotify_top_songs_audio_features[[#This Row],[artist_names]])-1),spotify_top_songs_audio_features[[#This Row],[artist_names]])</f>
        <v>Luísa Sonza</v>
      </c>
      <c r="V3696" t="str">
        <f>IFERROR(MID(spotify_top_songs_audio_features[[#This Row],[artist_names]],SEARCH(",",spotify_top_songs_audio_features[[#This Row],[artist_names]])+2,99),"")</f>
        <v/>
      </c>
      <c r="W3696" t="str">
        <f>spotify_top_songs_audio_features[[#This Row],[source]]</f>
        <v>Sony Music Entertainment</v>
      </c>
      <c r="X3696" s="1">
        <f>spotify_top_songs_audio_features[[#This Row],[streams]]</f>
        <v>19950185</v>
      </c>
      <c r="Y3696" t="str">
        <f>IF(Tabela2[[#This Row],[feat]]="","","Feat")</f>
        <v/>
      </c>
      <c r="Z3696" s="17" t="str">
        <f>CONCATENATE(INT(spotify_top_songs_audio_features[[#This Row],[duration_ms]]/(60*1000)),":",MOD(INT(spotify_top_songs_audio_features[[#This Row],[duration_ms]]/1000),60))</f>
        <v>3:2</v>
      </c>
      <c r="AA36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696" t="str">
        <f>spotify_top_songs_audio_features[[#This Row],[track_name]]</f>
        <v>Chico</v>
      </c>
    </row>
    <row r="3697" spans="1:28" x14ac:dyDescent="0.25">
      <c r="A3697" t="s">
        <v>2768</v>
      </c>
      <c r="B3697" t="s">
        <v>2769</v>
      </c>
      <c r="C3697" t="s">
        <v>2770</v>
      </c>
      <c r="D3697" t="s">
        <v>2413</v>
      </c>
      <c r="E3697" t="s">
        <v>58</v>
      </c>
      <c r="F3697" t="s">
        <v>32</v>
      </c>
      <c r="G3697" t="s">
        <v>25</v>
      </c>
      <c r="H3697">
        <v>874</v>
      </c>
      <c r="I3697">
        <v>443</v>
      </c>
      <c r="J3697">
        <v>241</v>
      </c>
      <c r="K3697" t="s">
        <v>2771</v>
      </c>
      <c r="L3697">
        <v>0</v>
      </c>
      <c r="M3697">
        <v>124</v>
      </c>
      <c r="N3697">
        <v>298</v>
      </c>
      <c r="O3697">
        <v>-9628</v>
      </c>
      <c r="P3697">
        <v>118004</v>
      </c>
      <c r="Q3697">
        <v>235988</v>
      </c>
      <c r="R3697">
        <v>4</v>
      </c>
      <c r="S3697">
        <v>19931576</v>
      </c>
      <c r="U3697" t="str">
        <f>IFERROR(LEFT(spotify_top_songs_audio_features[[#This Row],[artist_names]],SEARCH(",",spotify_top_songs_audio_features[[#This Row],[artist_names]])-1),spotify_top_songs_audio_features[[#This Row],[artist_names]])</f>
        <v>Rod Wave</v>
      </c>
      <c r="V3697" t="str">
        <f>IFERROR(MID(spotify_top_songs_audio_features[[#This Row],[artist_names]],SEARCH(",",spotify_top_songs_audio_features[[#This Row],[artist_names]])+2,99),"")</f>
        <v>Lil Baby</v>
      </c>
      <c r="W3697" t="str">
        <f>spotify_top_songs_audio_features[[#This Row],[source]]</f>
        <v>Alamo</v>
      </c>
      <c r="X3697" s="1">
        <f>spotify_top_songs_audio_features[[#This Row],[streams]]</f>
        <v>19931576</v>
      </c>
      <c r="Y3697" t="str">
        <f>IF(Tabela2[[#This Row],[feat]]="","","Feat")</f>
        <v>Feat</v>
      </c>
      <c r="Z3697" s="17" t="str">
        <f>CONCATENATE(INT(spotify_top_songs_audio_features[[#This Row],[duration_ms]]/(60*1000)),":",MOD(INT(spotify_top_songs_audio_features[[#This Row],[duration_ms]]/1000),60))</f>
        <v>3:55</v>
      </c>
      <c r="AA36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697" t="str">
        <f>spotify_top_songs_audio_features[[#This Row],[track_name]]</f>
        <v>Rags2Riches 2 (feat. Lil Baby)</v>
      </c>
    </row>
    <row r="3698" spans="1:28" x14ac:dyDescent="0.25">
      <c r="A3698" t="s">
        <v>2656</v>
      </c>
      <c r="B3698" t="s">
        <v>2657</v>
      </c>
      <c r="C3698" t="s">
        <v>2658</v>
      </c>
      <c r="D3698" t="s">
        <v>2659</v>
      </c>
      <c r="E3698" t="s">
        <v>113</v>
      </c>
      <c r="F3698" t="s">
        <v>32</v>
      </c>
      <c r="G3698" t="s">
        <v>25</v>
      </c>
      <c r="H3698">
        <v>611</v>
      </c>
      <c r="I3698">
        <v>459</v>
      </c>
      <c r="J3698">
        <v>422</v>
      </c>
      <c r="K3698" t="s">
        <v>2660</v>
      </c>
      <c r="L3698">
        <v>0</v>
      </c>
      <c r="M3698">
        <v>126</v>
      </c>
      <c r="N3698">
        <v>177</v>
      </c>
      <c r="O3698">
        <v>-3926</v>
      </c>
      <c r="P3698">
        <v>14828</v>
      </c>
      <c r="Q3698">
        <v>213878</v>
      </c>
      <c r="R3698">
        <v>2</v>
      </c>
      <c r="S3698">
        <v>19916542</v>
      </c>
      <c r="U3698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698" t="str">
        <f>IFERROR(MID(spotify_top_songs_audio_features[[#This Row],[artist_names]],SEARCH(",",spotify_top_songs_audio_features[[#This Row],[artist_names]])+2,99),"")</f>
        <v>Clipse, Kenny G</v>
      </c>
      <c r="W3698" t="str">
        <f>spotify_top_songs_audio_features[[#This Row],[source]]</f>
        <v>Getting Out Our Dreams II / Def Jam Recordings</v>
      </c>
      <c r="X3698" s="1">
        <f>spotify_top_songs_audio_features[[#This Row],[streams]]</f>
        <v>19916542</v>
      </c>
      <c r="Y3698" t="str">
        <f>IF(Tabela2[[#This Row],[feat]]="","","Feat")</f>
        <v>Feat</v>
      </c>
      <c r="Z3698" s="17" t="str">
        <f>CONCATENATE(INT(spotify_top_songs_audio_features[[#This Row],[duration_ms]]/(60*1000)),":",MOD(INT(spotify_top_songs_audio_features[[#This Row],[duration_ms]]/1000),60))</f>
        <v>3:33</v>
      </c>
      <c r="AA36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698" t="str">
        <f>spotify_top_songs_audio_features[[#This Row],[track_name]]</f>
        <v>Use This Gospel</v>
      </c>
    </row>
    <row r="3699" spans="1:28" x14ac:dyDescent="0.25">
      <c r="A3699" t="s">
        <v>16208</v>
      </c>
      <c r="B3699" t="s">
        <v>9166</v>
      </c>
      <c r="C3699" t="s">
        <v>9660</v>
      </c>
      <c r="D3699" t="s">
        <v>520</v>
      </c>
      <c r="E3699" t="s">
        <v>43</v>
      </c>
      <c r="F3699" t="s">
        <v>24</v>
      </c>
      <c r="G3699" t="s">
        <v>25</v>
      </c>
      <c r="H3699">
        <v>715</v>
      </c>
      <c r="I3699">
        <v>656</v>
      </c>
      <c r="J3699">
        <v>421</v>
      </c>
      <c r="K3699" t="s">
        <v>740</v>
      </c>
      <c r="L3699">
        <v>378</v>
      </c>
      <c r="M3699">
        <v>186</v>
      </c>
      <c r="N3699">
        <v>415</v>
      </c>
      <c r="O3699">
        <v>-7257</v>
      </c>
      <c r="P3699">
        <v>99996</v>
      </c>
      <c r="Q3699">
        <v>247875</v>
      </c>
      <c r="R3699">
        <v>2</v>
      </c>
      <c r="S3699">
        <v>19914104</v>
      </c>
      <c r="U3699" t="str">
        <f>IFERROR(LEFT(spotify_top_songs_audio_features[[#This Row],[artist_names]],SEARCH(",",spotify_top_songs_audio_features[[#This Row],[artist_names]])-1),spotify_top_songs_audio_features[[#This Row],[artist_names]])</f>
        <v>Melanie Martinez</v>
      </c>
      <c r="V3699" t="str">
        <f>IFERROR(MID(spotify_top_songs_audio_features[[#This Row],[artist_names]],SEARCH(",",spotify_top_songs_audio_features[[#This Row],[artist_names]])+2,99),"")</f>
        <v/>
      </c>
      <c r="W3699" t="str">
        <f>spotify_top_songs_audio_features[[#This Row],[source]]</f>
        <v>Atlantic Records</v>
      </c>
      <c r="X3699" s="1">
        <f>spotify_top_songs_audio_features[[#This Row],[streams]]</f>
        <v>19914104</v>
      </c>
      <c r="Y3699" t="str">
        <f>IF(Tabela2[[#This Row],[feat]]="","","Feat")</f>
        <v/>
      </c>
      <c r="Z3699" s="17" t="str">
        <f>CONCATENATE(INT(spotify_top_songs_audio_features[[#This Row],[duration_ms]]/(60*1000)),":",MOD(INT(spotify_top_songs_audio_features[[#This Row],[duration_ms]]/1000),60))</f>
        <v>4:7</v>
      </c>
      <c r="AA36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699" t="str">
        <f>spotify_top_songs_audio_features[[#This Row],[track_name]]</f>
        <v>VOID</v>
      </c>
    </row>
    <row r="3700" spans="1:28" x14ac:dyDescent="0.25">
      <c r="A3700" t="s">
        <v>10016</v>
      </c>
      <c r="B3700" t="s">
        <v>633</v>
      </c>
      <c r="C3700" t="s">
        <v>10017</v>
      </c>
      <c r="D3700" t="s">
        <v>48</v>
      </c>
      <c r="E3700" t="s">
        <v>113</v>
      </c>
      <c r="F3700" t="s">
        <v>32</v>
      </c>
      <c r="G3700" t="s">
        <v>25</v>
      </c>
      <c r="H3700">
        <v>375</v>
      </c>
      <c r="I3700">
        <v>605</v>
      </c>
      <c r="J3700">
        <v>729</v>
      </c>
      <c r="K3700" t="s">
        <v>10018</v>
      </c>
      <c r="L3700">
        <v>448</v>
      </c>
      <c r="M3700">
        <v>147</v>
      </c>
      <c r="N3700">
        <v>128</v>
      </c>
      <c r="O3700">
        <v>-7268</v>
      </c>
      <c r="P3700">
        <v>175946</v>
      </c>
      <c r="Q3700">
        <v>283227</v>
      </c>
      <c r="R3700">
        <v>2</v>
      </c>
      <c r="S3700">
        <v>19903615</v>
      </c>
      <c r="U3700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700" t="str">
        <f>IFERROR(MID(spotify_top_songs_audio_features[[#This Row],[artist_names]],SEARCH(",",spotify_top_songs_audio_features[[#This Row],[artist_names]])+2,99),"")</f>
        <v/>
      </c>
      <c r="W3700" t="str">
        <f>spotify_top_songs_audio_features[[#This Row],[source]]</f>
        <v>Republic Records</v>
      </c>
      <c r="X3700" s="1">
        <f>spotify_top_songs_audio_features[[#This Row],[streams]]</f>
        <v>19903615</v>
      </c>
      <c r="Y3700" t="str">
        <f>IF(Tabela2[[#This Row],[feat]]="","","Feat")</f>
        <v/>
      </c>
      <c r="Z3700" s="17" t="str">
        <f>CONCATENATE(INT(spotify_top_songs_audio_features[[#This Row],[duration_ms]]/(60*1000)),":",MOD(INT(spotify_top_songs_audio_features[[#This Row],[duration_ms]]/1000),60))</f>
        <v>4:43</v>
      </c>
      <c r="AA37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00" t="str">
        <f>spotify_top_songs_audio_features[[#This Row],[track_name]]</f>
        <v>Faith</v>
      </c>
    </row>
    <row r="3701" spans="1:28" x14ac:dyDescent="0.25">
      <c r="A3701" t="s">
        <v>1949</v>
      </c>
      <c r="B3701" t="s">
        <v>1950</v>
      </c>
      <c r="C3701" t="s">
        <v>1951</v>
      </c>
      <c r="D3701" t="s">
        <v>445</v>
      </c>
      <c r="E3701" t="s">
        <v>142</v>
      </c>
      <c r="F3701" t="s">
        <v>24</v>
      </c>
      <c r="G3701" t="s">
        <v>25</v>
      </c>
      <c r="H3701">
        <v>879</v>
      </c>
      <c r="I3701">
        <v>662</v>
      </c>
      <c r="J3701">
        <v>309</v>
      </c>
      <c r="K3701" t="s">
        <v>1952</v>
      </c>
      <c r="L3701">
        <v>0</v>
      </c>
      <c r="M3701">
        <v>716</v>
      </c>
      <c r="N3701">
        <v>724</v>
      </c>
      <c r="O3701">
        <v>-6162</v>
      </c>
      <c r="P3701">
        <v>117975</v>
      </c>
      <c r="Q3701">
        <v>189909</v>
      </c>
      <c r="R3701">
        <v>2</v>
      </c>
      <c r="S3701">
        <v>19902067</v>
      </c>
      <c r="U3701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3701" t="str">
        <f>IFERROR(MID(spotify_top_songs_audio_features[[#This Row],[artist_names]],SEARCH(",",spotify_top_songs_audio_features[[#This Row],[artist_names]])+2,99),"")</f>
        <v/>
      </c>
      <c r="W3701" t="str">
        <f>spotify_top_songs_audio_features[[#This Row],[source]]</f>
        <v>Young Money Records, Inc.</v>
      </c>
      <c r="X3701" s="1">
        <f>spotify_top_songs_audio_features[[#This Row],[streams]]</f>
        <v>19902067</v>
      </c>
      <c r="Y3701" t="str">
        <f>IF(Tabela2[[#This Row],[feat]]="","","Feat")</f>
        <v/>
      </c>
      <c r="Z3701" s="17" t="str">
        <f>CONCATENATE(INT(spotify_top_songs_audio_features[[#This Row],[duration_ms]]/(60*1000)),":",MOD(INT(spotify_top_songs_audio_features[[#This Row],[duration_ms]]/1000),60))</f>
        <v>3:9</v>
      </c>
      <c r="AA37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701" t="str">
        <f>spotify_top_songs_audio_features[[#This Row],[track_name]]</f>
        <v>Dedicate</v>
      </c>
    </row>
    <row r="3702" spans="1:28" x14ac:dyDescent="0.25">
      <c r="A3702" t="s">
        <v>13515</v>
      </c>
      <c r="B3702" t="s">
        <v>1611</v>
      </c>
      <c r="C3702" t="s">
        <v>4332</v>
      </c>
      <c r="D3702" t="s">
        <v>1612</v>
      </c>
      <c r="E3702" t="s">
        <v>142</v>
      </c>
      <c r="F3702" t="s">
        <v>24</v>
      </c>
      <c r="G3702" t="s">
        <v>25</v>
      </c>
      <c r="H3702">
        <v>666</v>
      </c>
      <c r="I3702">
        <v>677</v>
      </c>
      <c r="J3702">
        <v>326</v>
      </c>
      <c r="K3702" t="s">
        <v>128</v>
      </c>
      <c r="L3702">
        <v>0</v>
      </c>
      <c r="M3702">
        <v>979</v>
      </c>
      <c r="N3702">
        <v>178</v>
      </c>
      <c r="O3702">
        <v>-5743</v>
      </c>
      <c r="P3702">
        <v>100014</v>
      </c>
      <c r="Q3702">
        <v>178242</v>
      </c>
      <c r="R3702">
        <v>10</v>
      </c>
      <c r="S3702">
        <v>19901409</v>
      </c>
      <c r="U3702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3702" t="str">
        <f>IFERROR(MID(spotify_top_songs_audio_features[[#This Row],[artist_names]],SEARCH(",",spotify_top_songs_audio_features[[#This Row],[artist_names]])+2,99),"")</f>
        <v/>
      </c>
      <c r="W3702" t="str">
        <f>spotify_top_songs_audio_features[[#This Row],[source]]</f>
        <v>iamcosmic</v>
      </c>
      <c r="X3702" s="1">
        <f>spotify_top_songs_audio_features[[#This Row],[streams]]</f>
        <v>19901409</v>
      </c>
      <c r="Y3702" t="str">
        <f>IF(Tabela2[[#This Row],[feat]]="","","Feat")</f>
        <v/>
      </c>
      <c r="Z3702" s="17" t="str">
        <f>CONCATENATE(INT(spotify_top_songs_audio_features[[#This Row],[duration_ms]]/(60*1000)),":",MOD(INT(spotify_top_songs_audio_features[[#This Row],[duration_ms]]/1000),60))</f>
        <v>2:58</v>
      </c>
      <c r="AA37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702" t="str">
        <f>spotify_top_songs_audio_features[[#This Row],[track_name]]</f>
        <v>Beautiful</v>
      </c>
    </row>
    <row r="3703" spans="1:28" x14ac:dyDescent="0.25">
      <c r="A3703" t="s">
        <v>2112</v>
      </c>
      <c r="B3703" t="s">
        <v>1257</v>
      </c>
      <c r="C3703" t="s">
        <v>2113</v>
      </c>
      <c r="D3703" t="s">
        <v>1259</v>
      </c>
      <c r="E3703" t="s">
        <v>142</v>
      </c>
      <c r="F3703" t="s">
        <v>24</v>
      </c>
      <c r="G3703" t="s">
        <v>25</v>
      </c>
      <c r="H3703">
        <v>688</v>
      </c>
      <c r="I3703">
        <v>637</v>
      </c>
      <c r="J3703">
        <v>31</v>
      </c>
      <c r="K3703" t="s">
        <v>2114</v>
      </c>
      <c r="L3703">
        <v>0</v>
      </c>
      <c r="M3703">
        <v>13</v>
      </c>
      <c r="N3703">
        <v>427</v>
      </c>
      <c r="O3703">
        <v>-485</v>
      </c>
      <c r="P3703">
        <v>129902</v>
      </c>
      <c r="Q3703">
        <v>184248</v>
      </c>
      <c r="R3703">
        <v>2</v>
      </c>
      <c r="S3703">
        <v>19883265</v>
      </c>
      <c r="U3703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3703" t="str">
        <f>IFERROR(MID(spotify_top_songs_audio_features[[#This Row],[artist_names]],SEARCH(",",spotify_top_songs_audio_features[[#This Row],[artist_names]])+2,99),"")</f>
        <v/>
      </c>
      <c r="W3703" t="str">
        <f>spotify_top_songs_audio_features[[#This Row],[source]]</f>
        <v>YG Entertainment/Interscope Records</v>
      </c>
      <c r="X3703" s="1">
        <f>spotify_top_songs_audio_features[[#This Row],[streams]]</f>
        <v>19883265</v>
      </c>
      <c r="Y3703" t="str">
        <f>IF(Tabela2[[#This Row],[feat]]="","","Feat")</f>
        <v/>
      </c>
      <c r="Z3703" s="17" t="str">
        <f>CONCATENATE(INT(spotify_top_songs_audio_features[[#This Row],[duration_ms]]/(60*1000)),":",MOD(INT(spotify_top_songs_audio_features[[#This Row],[duration_ms]]/1000),60))</f>
        <v>3:4</v>
      </c>
      <c r="AA37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703" t="str">
        <f>spotify_top_songs_audio_features[[#This Row],[track_name]]</f>
        <v>Tally</v>
      </c>
    </row>
    <row r="3704" spans="1:28" x14ac:dyDescent="0.25">
      <c r="A3704" t="s">
        <v>5691</v>
      </c>
      <c r="B3704" t="s">
        <v>112</v>
      </c>
      <c r="C3704" t="s">
        <v>5692</v>
      </c>
      <c r="D3704" t="s">
        <v>112</v>
      </c>
      <c r="E3704" t="s">
        <v>102</v>
      </c>
      <c r="F3704" t="s">
        <v>24</v>
      </c>
      <c r="G3704" t="s">
        <v>152</v>
      </c>
      <c r="H3704">
        <v>419</v>
      </c>
      <c r="I3704">
        <v>47</v>
      </c>
      <c r="J3704">
        <v>296</v>
      </c>
      <c r="K3704" t="s">
        <v>5693</v>
      </c>
      <c r="L3704">
        <v>0</v>
      </c>
      <c r="M3704">
        <v>163</v>
      </c>
      <c r="N3704">
        <v>133</v>
      </c>
      <c r="O3704">
        <v>-5016</v>
      </c>
      <c r="P3704">
        <v>119294</v>
      </c>
      <c r="Q3704">
        <v>405907</v>
      </c>
      <c r="R3704">
        <v>1</v>
      </c>
      <c r="S3704">
        <v>19841591</v>
      </c>
      <c r="U370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704" t="str">
        <f>IFERROR(MID(spotify_top_songs_audio_features[[#This Row],[artist_names]],SEARCH(",",spotify_top_songs_audio_features[[#This Row],[artist_names]])+2,99),"")</f>
        <v/>
      </c>
      <c r="W3704" t="str">
        <f>spotify_top_songs_audio_features[[#This Row],[source]]</f>
        <v>Taylor Swift</v>
      </c>
      <c r="X3704" s="1">
        <f>spotify_top_songs_audio_features[[#This Row],[streams]]</f>
        <v>19841591</v>
      </c>
      <c r="Y3704" t="str">
        <f>IF(Tabela2[[#This Row],[feat]]="","","Feat")</f>
        <v/>
      </c>
      <c r="Z3704" s="17" t="str">
        <f>CONCATENATE(INT(spotify_top_songs_audio_features[[#This Row],[duration_ms]]/(60*1000)),":",MOD(INT(spotify_top_songs_audio_features[[#This Row],[duration_ms]]/1000),60))</f>
        <v>6:45</v>
      </c>
      <c r="AA37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704" t="str">
        <f>spotify_top_songs_audio_features[[#This Row],[track_name]]</f>
        <v>Dear John (Taylor's Version)</v>
      </c>
    </row>
    <row r="3705" spans="1:28" x14ac:dyDescent="0.25">
      <c r="A3705" t="s">
        <v>7199</v>
      </c>
      <c r="B3705" t="s">
        <v>112</v>
      </c>
      <c r="C3705" t="s">
        <v>7200</v>
      </c>
      <c r="D3705" t="s">
        <v>112</v>
      </c>
      <c r="E3705" t="s">
        <v>113</v>
      </c>
      <c r="F3705" t="s">
        <v>24</v>
      </c>
      <c r="G3705" t="s">
        <v>25</v>
      </c>
      <c r="H3705">
        <v>897</v>
      </c>
      <c r="I3705">
        <v>366</v>
      </c>
      <c r="J3705">
        <v>569</v>
      </c>
      <c r="K3705" t="s">
        <v>7201</v>
      </c>
      <c r="L3705">
        <v>353</v>
      </c>
      <c r="M3705">
        <v>715</v>
      </c>
      <c r="N3705">
        <v>416</v>
      </c>
      <c r="O3705">
        <v>-8029</v>
      </c>
      <c r="P3705">
        <v>100003</v>
      </c>
      <c r="Q3705">
        <v>173387</v>
      </c>
      <c r="R3705">
        <v>2</v>
      </c>
      <c r="S3705">
        <v>19826820</v>
      </c>
      <c r="U370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705" t="str">
        <f>IFERROR(MID(spotify_top_songs_audio_features[[#This Row],[artist_names]],SEARCH(",",spotify_top_songs_audio_features[[#This Row],[artist_names]])+2,99),"")</f>
        <v/>
      </c>
      <c r="W3705" t="str">
        <f>spotify_top_songs_audio_features[[#This Row],[source]]</f>
        <v>Taylor Swift</v>
      </c>
      <c r="X3705" s="1">
        <f>spotify_top_songs_audio_features[[#This Row],[streams]]</f>
        <v>19826820</v>
      </c>
      <c r="Y3705" t="str">
        <f>IF(Tabela2[[#This Row],[feat]]="","","Feat")</f>
        <v/>
      </c>
      <c r="Z3705" s="17" t="str">
        <f>CONCATENATE(INT(spotify_top_songs_audio_features[[#This Row],[duration_ms]]/(60*1000)),":",MOD(INT(spotify_top_songs_audio_features[[#This Row],[duration_ms]]/1000),60))</f>
        <v>2:53</v>
      </c>
      <c r="AA37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05" t="str">
        <f>spotify_top_songs_audio_features[[#This Row],[track_name]]</f>
        <v>I Think He Knows</v>
      </c>
    </row>
    <row r="3706" spans="1:28" x14ac:dyDescent="0.25">
      <c r="A3706" t="s">
        <v>6903</v>
      </c>
      <c r="B3706" t="s">
        <v>284</v>
      </c>
      <c r="C3706" t="s">
        <v>6904</v>
      </c>
      <c r="D3706" t="s">
        <v>1092</v>
      </c>
      <c r="E3706" t="s">
        <v>31</v>
      </c>
      <c r="F3706" t="s">
        <v>24</v>
      </c>
      <c r="G3706" t="s">
        <v>25</v>
      </c>
      <c r="H3706">
        <v>636</v>
      </c>
      <c r="I3706">
        <v>538</v>
      </c>
      <c r="J3706">
        <v>312</v>
      </c>
      <c r="K3706" t="s">
        <v>6905</v>
      </c>
      <c r="L3706">
        <v>0</v>
      </c>
      <c r="M3706">
        <v>149</v>
      </c>
      <c r="N3706">
        <v>514</v>
      </c>
      <c r="O3706">
        <v>-7725</v>
      </c>
      <c r="P3706">
        <v>83508</v>
      </c>
      <c r="Q3706">
        <v>226920</v>
      </c>
      <c r="R3706">
        <v>2</v>
      </c>
      <c r="S3706">
        <v>19826069</v>
      </c>
      <c r="U370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706" t="str">
        <f>IFERROR(MID(spotify_top_songs_audio_features[[#This Row],[artist_names]],SEARCH(",",spotify_top_songs_audio_features[[#This Row],[artist_names]])+2,99),"")</f>
        <v/>
      </c>
      <c r="W3706" t="str">
        <f>spotify_top_songs_audio_features[[#This Row],[source]]</f>
        <v>Cash Money/Drake LP6</v>
      </c>
      <c r="X3706" s="1">
        <f>spotify_top_songs_audio_features[[#This Row],[streams]]</f>
        <v>19826069</v>
      </c>
      <c r="Y3706" t="str">
        <f>IF(Tabela2[[#This Row],[feat]]="","","Feat")</f>
        <v/>
      </c>
      <c r="Z3706" s="17" t="str">
        <f>CONCATENATE(INT(spotify_top_songs_audio_features[[#This Row],[duration_ms]]/(60*1000)),":",MOD(INT(spotify_top_songs_audio_features[[#This Row],[duration_ms]]/1000),60))</f>
        <v>3:46</v>
      </c>
      <c r="AA37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06" t="str">
        <f>spotify_top_songs_audio_features[[#This Row],[track_name]]</f>
        <v>Is There More</v>
      </c>
    </row>
    <row r="3707" spans="1:28" x14ac:dyDescent="0.25">
      <c r="A3707" t="s">
        <v>7543</v>
      </c>
      <c r="B3707" t="s">
        <v>165</v>
      </c>
      <c r="C3707" t="s">
        <v>7544</v>
      </c>
      <c r="D3707" t="s">
        <v>96</v>
      </c>
      <c r="E3707" t="s">
        <v>70</v>
      </c>
      <c r="F3707" t="s">
        <v>24</v>
      </c>
      <c r="G3707" t="s">
        <v>25</v>
      </c>
      <c r="H3707">
        <v>742</v>
      </c>
      <c r="I3707">
        <v>553</v>
      </c>
      <c r="J3707">
        <v>419</v>
      </c>
      <c r="K3707" t="s">
        <v>3376</v>
      </c>
      <c r="L3707">
        <v>0</v>
      </c>
      <c r="M3707">
        <v>694</v>
      </c>
      <c r="N3707">
        <v>508</v>
      </c>
      <c r="O3707">
        <v>-898</v>
      </c>
      <c r="P3707">
        <v>84931</v>
      </c>
      <c r="Q3707">
        <v>209440</v>
      </c>
      <c r="R3707">
        <v>2</v>
      </c>
      <c r="S3707">
        <v>19823380</v>
      </c>
      <c r="U3707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3707" t="str">
        <f>IFERROR(MID(spotify_top_songs_audio_features[[#This Row],[artist_names]],SEARCH(",",spotify_top_songs_audio_features[[#This Row],[artist_names]])+2,99),"")</f>
        <v/>
      </c>
      <c r="W3707" t="str">
        <f>spotify_top_songs_audio_features[[#This Row],[source]]</f>
        <v>Warner Records</v>
      </c>
      <c r="X3707" s="1">
        <f>spotify_top_songs_audio_features[[#This Row],[streams]]</f>
        <v>19823380</v>
      </c>
      <c r="Y3707" t="str">
        <f>IF(Tabela2[[#This Row],[feat]]="","","Feat")</f>
        <v/>
      </c>
      <c r="Z3707" s="17" t="str">
        <f>CONCATENATE(INT(spotify_top_songs_audio_features[[#This Row],[duration_ms]]/(60*1000)),":",MOD(INT(spotify_top_songs_audio_features[[#This Row],[duration_ms]]/1000),60))</f>
        <v>3:29</v>
      </c>
      <c r="AA37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707" t="str">
        <f>spotify_top_songs_audio_features[[#This Row],[track_name]]</f>
        <v>Blue World</v>
      </c>
    </row>
    <row r="3708" spans="1:28" x14ac:dyDescent="0.25">
      <c r="A3708" t="s">
        <v>17472</v>
      </c>
      <c r="B3708" t="s">
        <v>17473</v>
      </c>
      <c r="C3708" t="s">
        <v>17474</v>
      </c>
      <c r="D3708" t="s">
        <v>254</v>
      </c>
      <c r="E3708" t="s">
        <v>86</v>
      </c>
      <c r="F3708" t="s">
        <v>32</v>
      </c>
      <c r="G3708" t="s">
        <v>25</v>
      </c>
      <c r="H3708">
        <v>928</v>
      </c>
      <c r="I3708">
        <v>341</v>
      </c>
      <c r="J3708">
        <v>103</v>
      </c>
      <c r="K3708" t="s">
        <v>1033</v>
      </c>
      <c r="L3708">
        <v>0</v>
      </c>
      <c r="M3708">
        <v>162</v>
      </c>
      <c r="N3708">
        <v>745</v>
      </c>
      <c r="O3708">
        <v>-10196</v>
      </c>
      <c r="P3708">
        <v>129966</v>
      </c>
      <c r="Q3708">
        <v>170233</v>
      </c>
      <c r="R3708">
        <v>4</v>
      </c>
      <c r="S3708">
        <v>19814162</v>
      </c>
      <c r="U3708" t="str">
        <f>IFERROR(LEFT(spotify_top_songs_audio_features[[#This Row],[artist_names]],SEARCH(",",spotify_top_songs_audio_features[[#This Row],[artist_names]])-1),spotify_top_songs_audio_features[[#This Row],[artist_names]])</f>
        <v>DDG</v>
      </c>
      <c r="V3708" t="str">
        <f>IFERROR(MID(spotify_top_songs_audio_features[[#This Row],[artist_names]],SEARCH(",",spotify_top_songs_audio_features[[#This Row],[artist_names]])+2,99),"")</f>
        <v>Blueface</v>
      </c>
      <c r="W3708" t="str">
        <f>spotify_top_songs_audio_features[[#This Row],[source]]</f>
        <v>Epic</v>
      </c>
      <c r="X3708" s="1">
        <f>spotify_top_songs_audio_features[[#This Row],[streams]]</f>
        <v>19814162</v>
      </c>
      <c r="Y3708" t="str">
        <f>IF(Tabela2[[#This Row],[feat]]="","","Feat")</f>
        <v>Feat</v>
      </c>
      <c r="Z3708" s="17" t="str">
        <f>CONCATENATE(INT(spotify_top_songs_audio_features[[#This Row],[duration_ms]]/(60*1000)),":",MOD(INT(spotify_top_songs_audio_features[[#This Row],[duration_ms]]/1000),60))</f>
        <v>2:50</v>
      </c>
      <c r="AA37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708" t="str">
        <f>spotify_top_songs_audio_features[[#This Row],[track_name]]</f>
        <v>Moonwalking in Calabasas (feat. Blueface) - Remix</v>
      </c>
    </row>
    <row r="3709" spans="1:28" x14ac:dyDescent="0.25">
      <c r="A3709" t="s">
        <v>4550</v>
      </c>
      <c r="B3709" t="s">
        <v>4551</v>
      </c>
      <c r="C3709" t="s">
        <v>4552</v>
      </c>
      <c r="D3709" t="s">
        <v>3931</v>
      </c>
      <c r="E3709" t="s">
        <v>31</v>
      </c>
      <c r="F3709" t="s">
        <v>24</v>
      </c>
      <c r="G3709" t="s">
        <v>25</v>
      </c>
      <c r="H3709">
        <v>654</v>
      </c>
      <c r="I3709">
        <v>875</v>
      </c>
      <c r="J3709">
        <v>744</v>
      </c>
      <c r="K3709" t="s">
        <v>4553</v>
      </c>
      <c r="L3709">
        <v>86</v>
      </c>
      <c r="M3709">
        <v>194</v>
      </c>
      <c r="N3709">
        <v>522</v>
      </c>
      <c r="O3709">
        <v>-4845</v>
      </c>
      <c r="P3709">
        <v>99975</v>
      </c>
      <c r="Q3709">
        <v>171621</v>
      </c>
      <c r="R3709">
        <v>3</v>
      </c>
      <c r="S3709">
        <v>19813094</v>
      </c>
      <c r="U3709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3709" t="str">
        <f>IFERROR(MID(spotify_top_songs_audio_features[[#This Row],[artist_names]],SEARCH(",",spotify_top_songs_audio_features[[#This Row],[artist_names]])+2,99),"")</f>
        <v>Halsey</v>
      </c>
      <c r="W3709" t="str">
        <f>spotify_top_songs_audio_features[[#This Row],[source]]</f>
        <v>Bad Boy/Interscope Records</v>
      </c>
      <c r="X3709" s="1">
        <f>spotify_top_songs_audio_features[[#This Row],[streams]]</f>
        <v>19813094</v>
      </c>
      <c r="Y3709" t="str">
        <f>IF(Tabela2[[#This Row],[feat]]="","","Feat")</f>
        <v>Feat</v>
      </c>
      <c r="Z3709" s="17" t="str">
        <f>CONCATENATE(INT(spotify_top_songs_audio_features[[#This Row],[duration_ms]]/(60*1000)),":",MOD(INT(spotify_top_songs_audio_features[[#This Row],[duration_ms]]/1000),60))</f>
        <v>2:51</v>
      </c>
      <c r="AA37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09" t="str">
        <f>spotify_top_songs_audio_features[[#This Row],[track_name]]</f>
        <v>forget me too (feat. Halsey)</v>
      </c>
    </row>
    <row r="3710" spans="1:28" x14ac:dyDescent="0.25">
      <c r="A3710" t="s">
        <v>13626</v>
      </c>
      <c r="B3710" t="s">
        <v>9650</v>
      </c>
      <c r="C3710" t="s">
        <v>13627</v>
      </c>
      <c r="D3710" t="s">
        <v>13628</v>
      </c>
      <c r="E3710" t="s">
        <v>177</v>
      </c>
      <c r="F3710" t="s">
        <v>32</v>
      </c>
      <c r="G3710" t="s">
        <v>25</v>
      </c>
      <c r="H3710">
        <v>644</v>
      </c>
      <c r="I3710">
        <v>872</v>
      </c>
      <c r="J3710">
        <v>417</v>
      </c>
      <c r="K3710" t="s">
        <v>183</v>
      </c>
      <c r="L3710">
        <v>0</v>
      </c>
      <c r="M3710">
        <v>363</v>
      </c>
      <c r="N3710">
        <v>378</v>
      </c>
      <c r="O3710">
        <v>-154</v>
      </c>
      <c r="P3710">
        <v>131016</v>
      </c>
      <c r="Q3710">
        <v>214973</v>
      </c>
      <c r="R3710">
        <v>2</v>
      </c>
      <c r="S3710">
        <v>19806719</v>
      </c>
      <c r="U3710" t="str">
        <f>IFERROR(LEFT(spotify_top_songs_audio_features[[#This Row],[artist_names]],SEARCH(",",spotify_top_songs_audio_features[[#This Row],[artist_names]])-1),spotify_top_songs_audio_features[[#This Row],[artist_names]])</f>
        <v>aespa</v>
      </c>
      <c r="V3710" t="str">
        <f>IFERROR(MID(spotify_top_songs_audio_features[[#This Row],[artist_names]],SEARCH(",",spotify_top_songs_audio_features[[#This Row],[artist_names]])+2,99),"")</f>
        <v/>
      </c>
      <c r="W3710" t="str">
        <f>spotify_top_songs_audio_features[[#This Row],[source]]</f>
        <v>SM Entertainment / Warner Records</v>
      </c>
      <c r="X3710" s="1">
        <f>spotify_top_songs_audio_features[[#This Row],[streams]]</f>
        <v>19806719</v>
      </c>
      <c r="Y3710" t="str">
        <f>IF(Tabela2[[#This Row],[feat]]="","","Feat")</f>
        <v/>
      </c>
      <c r="Z3710" s="17" t="str">
        <f>CONCATENATE(INT(spotify_top_songs_audio_features[[#This Row],[duration_ms]]/(60*1000)),":",MOD(INT(spotify_top_songs_audio_features[[#This Row],[duration_ms]]/1000),60))</f>
        <v>3:34</v>
      </c>
      <c r="AA37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710" t="str">
        <f>spotify_top_songs_audio_features[[#This Row],[track_name]]</f>
        <v>Drama</v>
      </c>
    </row>
    <row r="3711" spans="1:28" x14ac:dyDescent="0.25">
      <c r="A3711" t="s">
        <v>222</v>
      </c>
      <c r="B3711" t="s">
        <v>223</v>
      </c>
      <c r="C3711" t="s">
        <v>224</v>
      </c>
      <c r="D3711" t="s">
        <v>225</v>
      </c>
      <c r="E3711" t="s">
        <v>31</v>
      </c>
      <c r="F3711" t="s">
        <v>32</v>
      </c>
      <c r="G3711" t="s">
        <v>25</v>
      </c>
      <c r="H3711">
        <v>799</v>
      </c>
      <c r="I3711">
        <v>66</v>
      </c>
      <c r="J3711">
        <v>79</v>
      </c>
      <c r="K3711" t="s">
        <v>226</v>
      </c>
      <c r="L3711">
        <v>0</v>
      </c>
      <c r="M3711">
        <v>111</v>
      </c>
      <c r="N3711">
        <v>471</v>
      </c>
      <c r="O3711">
        <v>-6153</v>
      </c>
      <c r="P3711">
        <v>14004</v>
      </c>
      <c r="Q3711">
        <v>195429</v>
      </c>
      <c r="R3711">
        <v>2</v>
      </c>
      <c r="S3711">
        <v>19804278</v>
      </c>
      <c r="U3711" t="str">
        <f>IFERROR(LEFT(spotify_top_songs_audio_features[[#This Row],[artist_names]],SEARCH(",",spotify_top_songs_audio_features[[#This Row],[artist_names]])-1),spotify_top_songs_audio_features[[#This Row],[artist_names]])</f>
        <v>Internet Money</v>
      </c>
      <c r="V3711" t="str">
        <f>IFERROR(MID(spotify_top_songs_audio_features[[#This Row],[artist_names]],SEARCH(",",spotify_top_songs_audio_features[[#This Row],[artist_names]])+2,99),"")</f>
        <v>Gunna, Don Toliver, NAV</v>
      </c>
      <c r="W3711" t="str">
        <f>spotify_top_songs_audio_features[[#This Row],[source]]</f>
        <v>Internet Money Records / TenThousand Projects</v>
      </c>
      <c r="X3711" s="1">
        <f>spotify_top_songs_audio_features[[#This Row],[streams]]</f>
        <v>19804278</v>
      </c>
      <c r="Y3711" t="str">
        <f>IF(Tabela2[[#This Row],[feat]]="","","Feat")</f>
        <v>Feat</v>
      </c>
      <c r="Z3711" s="17" t="str">
        <f>CONCATENATE(INT(spotify_top_songs_audio_features[[#This Row],[duration_ms]]/(60*1000)),":",MOD(INT(spotify_top_songs_audio_features[[#This Row],[duration_ms]]/1000),60))</f>
        <v>3:15</v>
      </c>
      <c r="AA37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11" t="str">
        <f>spotify_top_songs_audio_features[[#This Row],[track_name]]</f>
        <v>Lemonade (feat. NAV)</v>
      </c>
    </row>
    <row r="3712" spans="1:28" x14ac:dyDescent="0.25">
      <c r="A3712" t="s">
        <v>11041</v>
      </c>
      <c r="B3712" t="s">
        <v>11042</v>
      </c>
      <c r="C3712" t="s">
        <v>11043</v>
      </c>
      <c r="D3712" t="s">
        <v>11044</v>
      </c>
      <c r="E3712" t="s">
        <v>113</v>
      </c>
      <c r="F3712" t="s">
        <v>24</v>
      </c>
      <c r="G3712" t="s">
        <v>25</v>
      </c>
      <c r="H3712">
        <v>684</v>
      </c>
      <c r="I3712">
        <v>808</v>
      </c>
      <c r="J3712">
        <v>61</v>
      </c>
      <c r="K3712" t="s">
        <v>4382</v>
      </c>
      <c r="L3712">
        <v>1.0200000000000001E-3</v>
      </c>
      <c r="M3712">
        <v>858</v>
      </c>
      <c r="N3712">
        <v>712</v>
      </c>
      <c r="O3712">
        <v>-2737</v>
      </c>
      <c r="P3712">
        <v>173905</v>
      </c>
      <c r="Q3712">
        <v>174027</v>
      </c>
      <c r="R3712">
        <v>4</v>
      </c>
      <c r="S3712">
        <v>19787966</v>
      </c>
      <c r="U3712" t="str">
        <f>IFERROR(LEFT(spotify_top_songs_audio_features[[#This Row],[artist_names]],SEARCH(",",spotify_top_songs_audio_features[[#This Row],[artist_names]])-1),spotify_top_songs_audio_features[[#This Row],[artist_names]])</f>
        <v>Cali Y El Dandee</v>
      </c>
      <c r="V3712" t="str">
        <f>IFERROR(MID(spotify_top_songs_audio_features[[#This Row],[artist_names]],SEARCH(",",spotify_top_songs_audio_features[[#This Row],[artist_names]])+2,99),"")</f>
        <v>Danna Paola</v>
      </c>
      <c r="W3712" t="str">
        <f>spotify_top_songs_audio_features[[#This Row],[source]]</f>
        <v>Cali y El Dandee PS</v>
      </c>
      <c r="X3712" s="1">
        <f>spotify_top_songs_audio_features[[#This Row],[streams]]</f>
        <v>19787966</v>
      </c>
      <c r="Y3712" t="str">
        <f>IF(Tabela2[[#This Row],[feat]]="","","Feat")</f>
        <v>Feat</v>
      </c>
      <c r="Z3712" s="17" t="str">
        <f>CONCATENATE(INT(spotify_top_songs_audio_features[[#This Row],[duration_ms]]/(60*1000)),":",MOD(INT(spotify_top_songs_audio_features[[#This Row],[duration_ms]]/1000),60))</f>
        <v>2:54</v>
      </c>
      <c r="AA37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12" t="str">
        <f>spotify_top_songs_audio_features[[#This Row],[track_name]]</f>
        <v>Nada</v>
      </c>
    </row>
    <row r="3713" spans="1:28" x14ac:dyDescent="0.25">
      <c r="A3713" t="s">
        <v>7556</v>
      </c>
      <c r="B3713" t="s">
        <v>7557</v>
      </c>
      <c r="C3713" t="s">
        <v>7558</v>
      </c>
      <c r="D3713" t="s">
        <v>53</v>
      </c>
      <c r="E3713" t="s">
        <v>113</v>
      </c>
      <c r="F3713" t="s">
        <v>24</v>
      </c>
      <c r="G3713" t="s">
        <v>25</v>
      </c>
      <c r="H3713">
        <v>789</v>
      </c>
      <c r="I3713">
        <v>649</v>
      </c>
      <c r="J3713">
        <v>714</v>
      </c>
      <c r="K3713" t="s">
        <v>3168</v>
      </c>
      <c r="L3713">
        <v>3.64E-3</v>
      </c>
      <c r="M3713">
        <v>773</v>
      </c>
      <c r="N3713">
        <v>589</v>
      </c>
      <c r="O3713">
        <v>-5765</v>
      </c>
      <c r="P3713">
        <v>89999</v>
      </c>
      <c r="Q3713">
        <v>174809</v>
      </c>
      <c r="R3713">
        <v>2</v>
      </c>
      <c r="S3713">
        <v>19782188</v>
      </c>
      <c r="U3713" t="str">
        <f>IFERROR(LEFT(spotify_top_songs_audio_features[[#This Row],[artist_names]],SEARCH(",",spotify_top_songs_audio_features[[#This Row],[artist_names]])-1),spotify_top_songs_audio_features[[#This Row],[artist_names]])</f>
        <v>Shakira</v>
      </c>
      <c r="V3713" t="str">
        <f>IFERROR(MID(spotify_top_songs_audio_features[[#This Row],[artist_names]],SEARCH(",",spotify_top_songs_audio_features[[#This Row],[artist_names]])+2,99),"")</f>
        <v>Manuel Turizo</v>
      </c>
      <c r="W3713" t="str">
        <f>spotify_top_songs_audio_features[[#This Row],[source]]</f>
        <v>Sony Music Latin</v>
      </c>
      <c r="X3713" s="1">
        <f>spotify_top_songs_audio_features[[#This Row],[streams]]</f>
        <v>19782188</v>
      </c>
      <c r="Y3713" t="str">
        <f>IF(Tabela2[[#This Row],[feat]]="","","Feat")</f>
        <v>Feat</v>
      </c>
      <c r="Z3713" s="17" t="str">
        <f>CONCATENATE(INT(spotify_top_songs_audio_features[[#This Row],[duration_ms]]/(60*1000)),":",MOD(INT(spotify_top_songs_audio_features[[#This Row],[duration_ms]]/1000),60))</f>
        <v>2:54</v>
      </c>
      <c r="AA37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13" t="str">
        <f>spotify_top_songs_audio_features[[#This Row],[track_name]]</f>
        <v>Copa Vacía</v>
      </c>
    </row>
    <row r="3714" spans="1:28" x14ac:dyDescent="0.25">
      <c r="A3714" t="s">
        <v>554</v>
      </c>
      <c r="B3714" t="s">
        <v>352</v>
      </c>
      <c r="C3714" t="s">
        <v>555</v>
      </c>
      <c r="D3714" t="s">
        <v>354</v>
      </c>
      <c r="E3714" t="s">
        <v>113</v>
      </c>
      <c r="F3714" t="s">
        <v>32</v>
      </c>
      <c r="G3714" t="s">
        <v>25</v>
      </c>
      <c r="H3714">
        <v>855</v>
      </c>
      <c r="I3714">
        <v>492</v>
      </c>
      <c r="J3714">
        <v>483</v>
      </c>
      <c r="K3714" t="s">
        <v>556</v>
      </c>
      <c r="L3714">
        <v>6.7100000000000005E-4</v>
      </c>
      <c r="M3714">
        <v>111</v>
      </c>
      <c r="N3714">
        <v>385</v>
      </c>
      <c r="O3714">
        <v>-7578</v>
      </c>
      <c r="P3714">
        <v>109975</v>
      </c>
      <c r="Q3714">
        <v>240000</v>
      </c>
      <c r="R3714">
        <v>2</v>
      </c>
      <c r="S3714">
        <v>19779022</v>
      </c>
      <c r="U3714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714" t="str">
        <f>IFERROR(MID(spotify_top_songs_audio_features[[#This Row],[artist_names]],SEARCH(",",spotify_top_songs_audio_features[[#This Row],[artist_names]])+2,99),"")</f>
        <v/>
      </c>
      <c r="W3714" t="str">
        <f>spotify_top_songs_audio_features[[#This Row],[source]]</f>
        <v>Cactus Jack/Epic</v>
      </c>
      <c r="X3714" s="1">
        <f>spotify_top_songs_audio_features[[#This Row],[streams]]</f>
        <v>19779022</v>
      </c>
      <c r="Y3714" t="str">
        <f>IF(Tabela2[[#This Row],[feat]]="","","Feat")</f>
        <v/>
      </c>
      <c r="Z3714" s="17" t="str">
        <f>CONCATENATE(INT(spotify_top_songs_audio_features[[#This Row],[duration_ms]]/(60*1000)),":",MOD(INT(spotify_top_songs_audio_features[[#This Row],[duration_ms]]/1000),60))</f>
        <v>4:0</v>
      </c>
      <c r="AA37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14" t="str">
        <f>spotify_top_songs_audio_features[[#This Row],[track_name]]</f>
        <v>MAFIA</v>
      </c>
    </row>
    <row r="3715" spans="1:28" x14ac:dyDescent="0.25">
      <c r="A3715" t="s">
        <v>17030</v>
      </c>
      <c r="B3715" t="s">
        <v>112</v>
      </c>
      <c r="C3715" t="s">
        <v>17031</v>
      </c>
      <c r="D3715" t="s">
        <v>112</v>
      </c>
      <c r="E3715" t="s">
        <v>58</v>
      </c>
      <c r="F3715" t="s">
        <v>24</v>
      </c>
      <c r="G3715" t="s">
        <v>25</v>
      </c>
      <c r="H3715">
        <v>647</v>
      </c>
      <c r="I3715">
        <v>272</v>
      </c>
      <c r="J3715">
        <v>916</v>
      </c>
      <c r="K3715" t="s">
        <v>11000</v>
      </c>
      <c r="L3715">
        <v>1.73E-3</v>
      </c>
      <c r="M3715">
        <v>918</v>
      </c>
      <c r="N3715">
        <v>339</v>
      </c>
      <c r="O3715">
        <v>-12906</v>
      </c>
      <c r="P3715">
        <v>150044</v>
      </c>
      <c r="Q3715">
        <v>234000</v>
      </c>
      <c r="R3715">
        <v>2</v>
      </c>
      <c r="S3715">
        <v>19764942</v>
      </c>
      <c r="U371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715" t="str">
        <f>IFERROR(MID(spotify_top_songs_audio_features[[#This Row],[artist_names]],SEARCH(",",spotify_top_songs_audio_features[[#This Row],[artist_names]])+2,99),"")</f>
        <v/>
      </c>
      <c r="W3715" t="str">
        <f>spotify_top_songs_audio_features[[#This Row],[source]]</f>
        <v>Taylor Swift</v>
      </c>
      <c r="X3715" s="1">
        <f>spotify_top_songs_audio_features[[#This Row],[streams]]</f>
        <v>19764942</v>
      </c>
      <c r="Y3715" t="str">
        <f>IF(Tabela2[[#This Row],[feat]]="","","Feat")</f>
        <v/>
      </c>
      <c r="Z3715" s="17" t="str">
        <f>CONCATENATE(INT(spotify_top_songs_audio_features[[#This Row],[duration_ms]]/(60*1000)),":",MOD(INT(spotify_top_songs_audio_features[[#This Row],[duration_ms]]/1000),60))</f>
        <v>3:54</v>
      </c>
      <c r="AA37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715" t="str">
        <f>spotify_top_songs_audio_features[[#This Row],[track_name]]</f>
        <v>peace</v>
      </c>
    </row>
    <row r="3716" spans="1:28" x14ac:dyDescent="0.25">
      <c r="A3716" t="s">
        <v>5682</v>
      </c>
      <c r="B3716" t="s">
        <v>5683</v>
      </c>
      <c r="C3716" t="s">
        <v>5684</v>
      </c>
      <c r="D3716" t="s">
        <v>4099</v>
      </c>
      <c r="E3716" t="s">
        <v>469</v>
      </c>
      <c r="F3716" t="s">
        <v>24</v>
      </c>
      <c r="G3716" t="s">
        <v>25</v>
      </c>
      <c r="H3716">
        <v>453</v>
      </c>
      <c r="I3716">
        <v>453</v>
      </c>
      <c r="J3716">
        <v>395</v>
      </c>
      <c r="K3716" t="s">
        <v>4100</v>
      </c>
      <c r="L3716">
        <v>0</v>
      </c>
      <c r="M3716">
        <v>218</v>
      </c>
      <c r="N3716">
        <v>586</v>
      </c>
      <c r="O3716">
        <v>-9354</v>
      </c>
      <c r="P3716">
        <v>116098</v>
      </c>
      <c r="Q3716">
        <v>133213</v>
      </c>
      <c r="R3716">
        <v>7</v>
      </c>
      <c r="S3716">
        <v>19752182</v>
      </c>
      <c r="U3716" t="str">
        <f>IFERROR(LEFT(spotify_top_songs_audio_features[[#This Row],[artist_names]],SEARCH(",",spotify_top_songs_audio_features[[#This Row],[artist_names]])-1),spotify_top_songs_audio_features[[#This Row],[artist_names]])</f>
        <v>Tony Bennett</v>
      </c>
      <c r="V3716" t="str">
        <f>IFERROR(MID(spotify_top_songs_audio_features[[#This Row],[artist_names]],SEARCH(",",spotify_top_songs_audio_features[[#This Row],[artist_names]])+2,99),"")</f>
        <v/>
      </c>
      <c r="W3716" t="str">
        <f>spotify_top_songs_audio_features[[#This Row],[source]]</f>
        <v>Columbia/Legacy</v>
      </c>
      <c r="X3716" s="1">
        <f>spotify_top_songs_audio_features[[#This Row],[streams]]</f>
        <v>19752182</v>
      </c>
      <c r="Y3716" t="str">
        <f>IF(Tabela2[[#This Row],[feat]]="","","Feat")</f>
        <v/>
      </c>
      <c r="Z3716" s="17" t="str">
        <f>CONCATENATE(INT(spotify_top_songs_audio_features[[#This Row],[duration_ms]]/(60*1000)),":",MOD(INT(spotify_top_songs_audio_features[[#This Row],[duration_ms]]/1000),60))</f>
        <v>2:13</v>
      </c>
      <c r="AA37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716" t="str">
        <f>spotify_top_songs_audio_features[[#This Row],[track_name]]</f>
        <v>Winter Wonderland</v>
      </c>
    </row>
    <row r="3717" spans="1:28" x14ac:dyDescent="0.25">
      <c r="A3717" t="s">
        <v>17402</v>
      </c>
      <c r="B3717" t="s">
        <v>17403</v>
      </c>
      <c r="C3717" t="s">
        <v>17404</v>
      </c>
      <c r="D3717" t="s">
        <v>2659</v>
      </c>
      <c r="E3717" t="s">
        <v>97</v>
      </c>
      <c r="F3717" t="s">
        <v>24</v>
      </c>
      <c r="G3717" t="s">
        <v>25</v>
      </c>
      <c r="H3717">
        <v>67</v>
      </c>
      <c r="I3717">
        <v>847</v>
      </c>
      <c r="J3717">
        <v>409</v>
      </c>
      <c r="K3717" t="s">
        <v>5387</v>
      </c>
      <c r="L3717">
        <v>0</v>
      </c>
      <c r="M3717">
        <v>304</v>
      </c>
      <c r="N3717">
        <v>381</v>
      </c>
      <c r="O3717">
        <v>-485</v>
      </c>
      <c r="P3717">
        <v>13722</v>
      </c>
      <c r="Q3717">
        <v>189827</v>
      </c>
      <c r="R3717">
        <v>3</v>
      </c>
      <c r="S3717">
        <v>19738291</v>
      </c>
      <c r="U3717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717" t="str">
        <f>IFERROR(MID(spotify_top_songs_audio_features[[#This Row],[artist_names]],SEARCH(",",spotify_top_songs_audio_features[[#This Row],[artist_names]])+2,99),"")</f>
        <v>Travis Scott</v>
      </c>
      <c r="W3717" t="str">
        <f>spotify_top_songs_audio_features[[#This Row],[source]]</f>
        <v>Getting Out Our Dreams II / Def Jam Recordings</v>
      </c>
      <c r="X3717" s="1">
        <f>spotify_top_songs_audio_features[[#This Row],[streams]]</f>
        <v>19738291</v>
      </c>
      <c r="Y3717" t="str">
        <f>IF(Tabela2[[#This Row],[feat]]="","","Feat")</f>
        <v>Feat</v>
      </c>
      <c r="Z3717" s="17" t="str">
        <f>CONCATENATE(INT(spotify_top_songs_audio_features[[#This Row],[duration_ms]]/(60*1000)),":",MOD(INT(spotify_top_songs_audio_features[[#This Row],[duration_ms]]/1000),60))</f>
        <v>3:9</v>
      </c>
      <c r="AA37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717" t="str">
        <f>spotify_top_songs_audio_features[[#This Row],[track_name]]</f>
        <v>Wash Us In The Blood</v>
      </c>
    </row>
    <row r="3718" spans="1:28" x14ac:dyDescent="0.25">
      <c r="A3718" t="s">
        <v>9410</v>
      </c>
      <c r="B3718" t="s">
        <v>633</v>
      </c>
      <c r="C3718" t="s">
        <v>9411</v>
      </c>
      <c r="D3718" t="s">
        <v>48</v>
      </c>
      <c r="E3718" t="s">
        <v>113</v>
      </c>
      <c r="F3718" t="s">
        <v>24</v>
      </c>
      <c r="G3718" t="s">
        <v>25</v>
      </c>
      <c r="H3718">
        <v>55</v>
      </c>
      <c r="I3718">
        <v>611</v>
      </c>
      <c r="J3718">
        <v>137</v>
      </c>
      <c r="K3718" t="s">
        <v>2483</v>
      </c>
      <c r="L3718">
        <v>6.8799999999999998E-3</v>
      </c>
      <c r="M3718">
        <v>121</v>
      </c>
      <c r="N3718">
        <v>243</v>
      </c>
      <c r="O3718">
        <v>-7475</v>
      </c>
      <c r="P3718">
        <v>148062</v>
      </c>
      <c r="Q3718">
        <v>247187</v>
      </c>
      <c r="R3718">
        <v>2</v>
      </c>
      <c r="S3718">
        <v>19735649</v>
      </c>
      <c r="U3718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718" t="str">
        <f>IFERROR(MID(spotify_top_songs_audio_features[[#This Row],[artist_names]],SEARCH(",",spotify_top_songs_audio_features[[#This Row],[artist_names]])+2,99),"")</f>
        <v/>
      </c>
      <c r="W3718" t="str">
        <f>spotify_top_songs_audio_features[[#This Row],[source]]</f>
        <v>Republic Records</v>
      </c>
      <c r="X3718" s="1">
        <f>spotify_top_songs_audio_features[[#This Row],[streams]]</f>
        <v>19735649</v>
      </c>
      <c r="Y3718" t="str">
        <f>IF(Tabela2[[#This Row],[feat]]="","","Feat")</f>
        <v/>
      </c>
      <c r="Z3718" s="17" t="str">
        <f>CONCATENATE(INT(spotify_top_songs_audio_features[[#This Row],[duration_ms]]/(60*1000)),":",MOD(INT(spotify_top_songs_audio_features[[#This Row],[duration_ms]]/1000),60))</f>
        <v>4:7</v>
      </c>
      <c r="AA37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18" t="str">
        <f>spotify_top_songs_audio_features[[#This Row],[track_name]]</f>
        <v>Snowchild</v>
      </c>
    </row>
    <row r="3719" spans="1:28" x14ac:dyDescent="0.25">
      <c r="A3719" t="s">
        <v>12716</v>
      </c>
      <c r="B3719" t="s">
        <v>352</v>
      </c>
      <c r="C3719" t="s">
        <v>12717</v>
      </c>
      <c r="D3719" t="s">
        <v>12718</v>
      </c>
      <c r="E3719" t="s">
        <v>31</v>
      </c>
      <c r="F3719" t="s">
        <v>32</v>
      </c>
      <c r="G3719" t="s">
        <v>152</v>
      </c>
      <c r="H3719">
        <v>433</v>
      </c>
      <c r="I3719">
        <v>443</v>
      </c>
      <c r="J3719">
        <v>361</v>
      </c>
      <c r="K3719" t="s">
        <v>3396</v>
      </c>
      <c r="L3719">
        <v>293</v>
      </c>
      <c r="M3719">
        <v>117</v>
      </c>
      <c r="N3719">
        <v>363</v>
      </c>
      <c r="O3719">
        <v>-10568</v>
      </c>
      <c r="P3719">
        <v>79903</v>
      </c>
      <c r="Q3719">
        <v>185851</v>
      </c>
      <c r="R3719">
        <v>3</v>
      </c>
      <c r="S3719">
        <v>19711363</v>
      </c>
      <c r="U3719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719" t="str">
        <f>IFERROR(MID(spotify_top_songs_audio_features[[#This Row],[artist_names]],SEARCH(",",spotify_top_songs_audio_features[[#This Row],[artist_names]])+2,99),"")</f>
        <v/>
      </c>
      <c r="W3719" t="str">
        <f>spotify_top_songs_audio_features[[#This Row],[source]]</f>
        <v>Warner Bros. Entertainment, Inc.</v>
      </c>
      <c r="X3719" s="1">
        <f>spotify_top_songs_audio_features[[#This Row],[streams]]</f>
        <v>19711363</v>
      </c>
      <c r="Y3719" t="str">
        <f>IF(Tabela2[[#This Row],[feat]]="","","Feat")</f>
        <v/>
      </c>
      <c r="Z3719" s="17" t="str">
        <f>CONCATENATE(INT(spotify_top_songs_audio_features[[#This Row],[duration_ms]]/(60*1000)),":",MOD(INT(spotify_top_songs_audio_features[[#This Row],[duration_ms]]/1000),60))</f>
        <v>3:5</v>
      </c>
      <c r="AA37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19" t="str">
        <f>spotify_top_songs_audio_features[[#This Row],[track_name]]</f>
        <v>The Plan - From the Motion Picture "TENET"</v>
      </c>
    </row>
    <row r="3720" spans="1:28" x14ac:dyDescent="0.25">
      <c r="A3720" t="s">
        <v>15909</v>
      </c>
      <c r="B3720" t="s">
        <v>3431</v>
      </c>
      <c r="C3720" t="s">
        <v>3432</v>
      </c>
      <c r="D3720" t="s">
        <v>703</v>
      </c>
      <c r="E3720" t="s">
        <v>70</v>
      </c>
      <c r="F3720" t="s">
        <v>24</v>
      </c>
      <c r="G3720" t="s">
        <v>25</v>
      </c>
      <c r="H3720">
        <v>356</v>
      </c>
      <c r="I3720">
        <v>684</v>
      </c>
      <c r="J3720">
        <v>878</v>
      </c>
      <c r="K3720" t="s">
        <v>1075</v>
      </c>
      <c r="L3720">
        <v>0</v>
      </c>
      <c r="M3720">
        <v>101</v>
      </c>
      <c r="N3720">
        <v>347</v>
      </c>
      <c r="O3720">
        <v>-7347</v>
      </c>
      <c r="P3720">
        <v>87188</v>
      </c>
      <c r="Q3720">
        <v>193733</v>
      </c>
      <c r="R3720">
        <v>3</v>
      </c>
      <c r="S3720">
        <v>19694770</v>
      </c>
      <c r="U3720" t="str">
        <f>IFERROR(LEFT(spotify_top_songs_audio_features[[#This Row],[artist_names]],SEARCH(",",spotify_top_songs_audio_features[[#This Row],[artist_names]])-1),spotify_top_songs_audio_features[[#This Row],[artist_names]])</f>
        <v>KSI</v>
      </c>
      <c r="V3720" t="str">
        <f>IFERROR(MID(spotify_top_songs_audio_features[[#This Row],[artist_names]],SEARCH(",",spotify_top_songs_audio_features[[#This Row],[artist_names]])+2,99),"")</f>
        <v/>
      </c>
      <c r="W3720" t="str">
        <f>spotify_top_songs_audio_features[[#This Row],[source]]</f>
        <v>BMG Rights Management (US) LLC</v>
      </c>
      <c r="X3720" s="1">
        <f>spotify_top_songs_audio_features[[#This Row],[streams]]</f>
        <v>19694770</v>
      </c>
      <c r="Y3720" t="str">
        <f>IF(Tabela2[[#This Row],[feat]]="","","Feat")</f>
        <v/>
      </c>
      <c r="Z3720" s="17" t="str">
        <f>CONCATENATE(INT(spotify_top_songs_audio_features[[#This Row],[duration_ms]]/(60*1000)),":",MOD(INT(spotify_top_songs_audio_features[[#This Row],[duration_ms]]/1000),60))</f>
        <v>3:13</v>
      </c>
      <c r="AA37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720" t="str">
        <f>spotify_top_songs_audio_features[[#This Row],[track_name]]</f>
        <v>Holiday</v>
      </c>
    </row>
    <row r="3721" spans="1:28" x14ac:dyDescent="0.25">
      <c r="A3721" t="s">
        <v>2133</v>
      </c>
      <c r="B3721" t="s">
        <v>112</v>
      </c>
      <c r="C3721" t="s">
        <v>2134</v>
      </c>
      <c r="D3721" t="s">
        <v>112</v>
      </c>
      <c r="E3721" t="s">
        <v>23</v>
      </c>
      <c r="F3721" t="s">
        <v>24</v>
      </c>
      <c r="G3721" t="s">
        <v>25</v>
      </c>
      <c r="H3721">
        <v>359</v>
      </c>
      <c r="I3721">
        <v>543</v>
      </c>
      <c r="J3721">
        <v>915</v>
      </c>
      <c r="K3721" t="s">
        <v>1454</v>
      </c>
      <c r="L3721">
        <v>1.57E-3</v>
      </c>
      <c r="M3721">
        <v>118</v>
      </c>
      <c r="N3721">
        <v>453</v>
      </c>
      <c r="O3721">
        <v>-7582</v>
      </c>
      <c r="P3721">
        <v>68504</v>
      </c>
      <c r="Q3721">
        <v>221307</v>
      </c>
      <c r="R3721">
        <v>1</v>
      </c>
      <c r="S3721">
        <v>19675126</v>
      </c>
      <c r="U372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721" t="str">
        <f>IFERROR(MID(spotify_top_songs_audio_features[[#This Row],[artist_names]],SEARCH(",",spotify_top_songs_audio_features[[#This Row],[artist_names]])+2,99),"")</f>
        <v/>
      </c>
      <c r="W3721" t="str">
        <f>spotify_top_songs_audio_features[[#This Row],[source]]</f>
        <v>Taylor Swift</v>
      </c>
      <c r="X3721" s="1">
        <f>spotify_top_songs_audio_features[[#This Row],[streams]]</f>
        <v>19675126</v>
      </c>
      <c r="Y3721" t="str">
        <f>IF(Tabela2[[#This Row],[feat]]="","","Feat")</f>
        <v/>
      </c>
      <c r="Z3721" s="17" t="str">
        <f>CONCATENATE(INT(spotify_top_songs_audio_features[[#This Row],[duration_ms]]/(60*1000)),":",MOD(INT(spotify_top_songs_audio_features[[#This Row],[duration_ms]]/1000),60))</f>
        <v>3:41</v>
      </c>
      <c r="AA37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721" t="str">
        <f>spotify_top_songs_audio_features[[#This Row],[track_name]]</f>
        <v>Lover</v>
      </c>
    </row>
    <row r="3722" spans="1:28" x14ac:dyDescent="0.25">
      <c r="A3722" t="s">
        <v>6429</v>
      </c>
      <c r="B3722" t="s">
        <v>4017</v>
      </c>
      <c r="C3722" t="s">
        <v>6430</v>
      </c>
      <c r="D3722" t="s">
        <v>282</v>
      </c>
      <c r="E3722" t="s">
        <v>113</v>
      </c>
      <c r="F3722" t="s">
        <v>24</v>
      </c>
      <c r="G3722" t="s">
        <v>25</v>
      </c>
      <c r="H3722">
        <v>827</v>
      </c>
      <c r="I3722">
        <v>768</v>
      </c>
      <c r="J3722">
        <v>265</v>
      </c>
      <c r="K3722" t="s">
        <v>6431</v>
      </c>
      <c r="L3722">
        <v>2.4499999999999999E-3</v>
      </c>
      <c r="M3722">
        <v>497</v>
      </c>
      <c r="N3722">
        <v>734</v>
      </c>
      <c r="O3722">
        <v>-5702</v>
      </c>
      <c r="P3722">
        <v>99988</v>
      </c>
      <c r="Q3722">
        <v>137533</v>
      </c>
      <c r="R3722">
        <v>4</v>
      </c>
      <c r="S3722">
        <v>19665045</v>
      </c>
      <c r="U3722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3722" t="str">
        <f>IFERROR(MID(spotify_top_songs_audio_features[[#This Row],[artist_names]],SEARCH(",",spotify_top_songs_audio_features[[#This Row],[artist_names]])+2,99),"")</f>
        <v/>
      </c>
      <c r="W3722" t="str">
        <f>spotify_top_songs_audio_features[[#This Row],[source]]</f>
        <v>Columbia</v>
      </c>
      <c r="X3722" s="1">
        <f>spotify_top_songs_audio_features[[#This Row],[streams]]</f>
        <v>19665045</v>
      </c>
      <c r="Y3722" t="str">
        <f>IF(Tabela2[[#This Row],[feat]]="","","Feat")</f>
        <v/>
      </c>
      <c r="Z3722" s="17" t="str">
        <f>CONCATENATE(INT(spotify_top_songs_audio_features[[#This Row],[duration_ms]]/(60*1000)),":",MOD(INT(spotify_top_songs_audio_features[[#This Row],[duration_ms]]/1000),60))</f>
        <v>2:17</v>
      </c>
      <c r="AA37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22" t="str">
        <f>spotify_top_songs_audio_features[[#This Row],[track_name]]</f>
        <v>SAOKO</v>
      </c>
    </row>
    <row r="3723" spans="1:28" x14ac:dyDescent="0.25">
      <c r="A3723" t="s">
        <v>10444</v>
      </c>
      <c r="B3723" t="s">
        <v>10445</v>
      </c>
      <c r="C3723" t="s">
        <v>10446</v>
      </c>
      <c r="D3723" t="s">
        <v>10447</v>
      </c>
      <c r="E3723" t="s">
        <v>113</v>
      </c>
      <c r="F3723" t="s">
        <v>24</v>
      </c>
      <c r="G3723" t="s">
        <v>25</v>
      </c>
      <c r="H3723">
        <v>861</v>
      </c>
      <c r="I3723">
        <v>786</v>
      </c>
      <c r="J3723">
        <v>164</v>
      </c>
      <c r="K3723" t="s">
        <v>241</v>
      </c>
      <c r="L3723">
        <v>0</v>
      </c>
      <c r="M3723">
        <v>601</v>
      </c>
      <c r="N3723">
        <v>907</v>
      </c>
      <c r="O3723">
        <v>-4934</v>
      </c>
      <c r="P3723">
        <v>92031</v>
      </c>
      <c r="Q3723">
        <v>232000</v>
      </c>
      <c r="R3723">
        <v>3</v>
      </c>
      <c r="S3723">
        <v>19657333</v>
      </c>
      <c r="U3723" t="str">
        <f>IFERROR(LEFT(spotify_top_songs_audio_features[[#This Row],[artist_names]],SEARCH(",",spotify_top_songs_audio_features[[#This Row],[artist_names]])-1),spotify_top_songs_audio_features[[#This Row],[artist_names]])</f>
        <v>Ak4:20</v>
      </c>
      <c r="V3723" t="str">
        <f>IFERROR(MID(spotify_top_songs_audio_features[[#This Row],[artist_names]],SEARCH(",",spotify_top_songs_audio_features[[#This Row],[artist_names]])+2,99),"")</f>
        <v>Pailita, Cris Mj</v>
      </c>
      <c r="W3723" t="str">
        <f>spotify_top_songs_audio_features[[#This Row],[source]]</f>
        <v>Ak4:20</v>
      </c>
      <c r="X3723" s="1">
        <f>spotify_top_songs_audio_features[[#This Row],[streams]]</f>
        <v>19657333</v>
      </c>
      <c r="Y3723" t="str">
        <f>IF(Tabela2[[#This Row],[feat]]="","","Feat")</f>
        <v>Feat</v>
      </c>
      <c r="Z3723" s="17" t="str">
        <f>CONCATENATE(INT(spotify_top_songs_audio_features[[#This Row],[duration_ms]]/(60*1000)),":",MOD(INT(spotify_top_songs_audio_features[[#This Row],[duration_ms]]/1000),60))</f>
        <v>3:52</v>
      </c>
      <c r="AA37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23" t="str">
        <f>spotify_top_songs_audio_features[[#This Row],[track_name]]</f>
        <v>Me Arrepentí</v>
      </c>
    </row>
    <row r="3724" spans="1:28" x14ac:dyDescent="0.25">
      <c r="A3724" t="s">
        <v>8717</v>
      </c>
      <c r="B3724" t="s">
        <v>4933</v>
      </c>
      <c r="C3724" t="s">
        <v>8718</v>
      </c>
      <c r="D3724" t="s">
        <v>2413</v>
      </c>
      <c r="E3724" t="s">
        <v>97</v>
      </c>
      <c r="F3724" t="s">
        <v>24</v>
      </c>
      <c r="G3724" t="s">
        <v>25</v>
      </c>
      <c r="H3724">
        <v>659</v>
      </c>
      <c r="I3724">
        <v>745</v>
      </c>
      <c r="J3724">
        <v>347</v>
      </c>
      <c r="K3724" t="s">
        <v>8719</v>
      </c>
      <c r="L3724">
        <v>0</v>
      </c>
      <c r="M3724">
        <v>296</v>
      </c>
      <c r="N3724">
        <v>54</v>
      </c>
      <c r="O3724">
        <v>-3599</v>
      </c>
      <c r="P3724">
        <v>74967</v>
      </c>
      <c r="Q3724">
        <v>185600</v>
      </c>
      <c r="R3724">
        <v>3</v>
      </c>
      <c r="S3724">
        <v>19623418</v>
      </c>
      <c r="U3724" t="str">
        <f>IFERROR(LEFT(spotify_top_songs_audio_features[[#This Row],[artist_names]],SEARCH(",",spotify_top_songs_audio_features[[#This Row],[artist_names]])-1),spotify_top_songs_audio_features[[#This Row],[artist_names]])</f>
        <v>Lil Durk</v>
      </c>
      <c r="V3724" t="str">
        <f>IFERROR(MID(spotify_top_songs_audio_features[[#This Row],[artist_names]],SEARCH(",",spotify_top_songs_audio_features[[#This Row],[artist_names]])+2,99),"")</f>
        <v>Morgan Wallen</v>
      </c>
      <c r="W3724" t="str">
        <f>spotify_top_songs_audio_features[[#This Row],[source]]</f>
        <v>Alamo</v>
      </c>
      <c r="X3724" s="1">
        <f>spotify_top_songs_audio_features[[#This Row],[streams]]</f>
        <v>19623418</v>
      </c>
      <c r="Y3724" t="str">
        <f>IF(Tabela2[[#This Row],[feat]]="","","Feat")</f>
        <v>Feat</v>
      </c>
      <c r="Z3724" s="17" t="str">
        <f>CONCATENATE(INT(spotify_top_songs_audio_features[[#This Row],[duration_ms]]/(60*1000)),":",MOD(INT(spotify_top_songs_audio_features[[#This Row],[duration_ms]]/1000),60))</f>
        <v>3:5</v>
      </c>
      <c r="AA37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724" t="str">
        <f>spotify_top_songs_audio_features[[#This Row],[track_name]]</f>
        <v>Broadway Girls (feat. Morgan Wallen)</v>
      </c>
    </row>
    <row r="3725" spans="1:28" x14ac:dyDescent="0.25">
      <c r="A3725" t="s">
        <v>15718</v>
      </c>
      <c r="B3725" t="s">
        <v>15719</v>
      </c>
      <c r="C3725" t="s">
        <v>15720</v>
      </c>
      <c r="D3725" t="s">
        <v>368</v>
      </c>
      <c r="E3725" t="s">
        <v>113</v>
      </c>
      <c r="F3725" t="s">
        <v>24</v>
      </c>
      <c r="G3725" t="s">
        <v>25</v>
      </c>
      <c r="H3725">
        <v>486</v>
      </c>
      <c r="I3725">
        <v>388</v>
      </c>
      <c r="J3725">
        <v>126</v>
      </c>
      <c r="K3725" t="s">
        <v>1432</v>
      </c>
      <c r="L3725">
        <v>0</v>
      </c>
      <c r="M3725">
        <v>196</v>
      </c>
      <c r="N3725">
        <v>467</v>
      </c>
      <c r="O3725">
        <v>-9326</v>
      </c>
      <c r="P3725">
        <v>90471</v>
      </c>
      <c r="Q3725">
        <v>457592</v>
      </c>
      <c r="R3725">
        <v>2</v>
      </c>
      <c r="S3725">
        <v>19599184</v>
      </c>
      <c r="U3725" t="str">
        <f>IFERROR(LEFT(spotify_top_songs_audio_features[[#This Row],[artist_names]],SEARCH(",",spotify_top_songs_audio_features[[#This Row],[artist_names]])-1),spotify_top_songs_audio_features[[#This Row],[artist_names]])</f>
        <v>Residente</v>
      </c>
      <c r="V3725" t="str">
        <f>IFERROR(MID(spotify_top_songs_audio_features[[#This Row],[artist_names]],SEARCH(",",spotify_top_songs_audio_features[[#This Row],[artist_names]])+2,99),"")</f>
        <v/>
      </c>
      <c r="W3725" t="str">
        <f>spotify_top_songs_audio_features[[#This Row],[source]]</f>
        <v>5020 Records</v>
      </c>
      <c r="X3725" s="1">
        <f>spotify_top_songs_audio_features[[#This Row],[streams]]</f>
        <v>19599184</v>
      </c>
      <c r="Y3725" t="str">
        <f>IF(Tabela2[[#This Row],[feat]]="","","Feat")</f>
        <v/>
      </c>
      <c r="Z3725" s="17" t="str">
        <f>CONCATENATE(INT(spotify_top_songs_audio_features[[#This Row],[duration_ms]]/(60*1000)),":",MOD(INT(spotify_top_songs_audio_features[[#This Row],[duration_ms]]/1000),60))</f>
        <v>7:37</v>
      </c>
      <c r="AA37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25" t="str">
        <f>spotify_top_songs_audio_features[[#This Row],[track_name]]</f>
        <v>René</v>
      </c>
    </row>
    <row r="3726" spans="1:28" x14ac:dyDescent="0.25">
      <c r="A3726" t="s">
        <v>12186</v>
      </c>
      <c r="B3726" t="s">
        <v>710</v>
      </c>
      <c r="C3726" t="s">
        <v>12187</v>
      </c>
      <c r="D3726" t="s">
        <v>712</v>
      </c>
      <c r="E3726" t="s">
        <v>31</v>
      </c>
      <c r="F3726" t="s">
        <v>32</v>
      </c>
      <c r="G3726" t="s">
        <v>25</v>
      </c>
      <c r="H3726">
        <v>852</v>
      </c>
      <c r="I3726">
        <v>432</v>
      </c>
      <c r="J3726">
        <v>501</v>
      </c>
      <c r="K3726" t="s">
        <v>6299</v>
      </c>
      <c r="L3726">
        <v>0</v>
      </c>
      <c r="M3726">
        <v>146</v>
      </c>
      <c r="N3726">
        <v>258</v>
      </c>
      <c r="O3726">
        <v>-804</v>
      </c>
      <c r="P3726">
        <v>140042</v>
      </c>
      <c r="Q3726">
        <v>236571</v>
      </c>
      <c r="R3726">
        <v>4</v>
      </c>
      <c r="S3726">
        <v>19593472</v>
      </c>
      <c r="U3726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3726" t="str">
        <f>IFERROR(MID(spotify_top_songs_audio_features[[#This Row],[artist_names]],SEARCH(",",spotify_top_songs_audio_features[[#This Row],[artist_names]])+2,99),"")</f>
        <v/>
      </c>
      <c r="W3726" t="str">
        <f>spotify_top_songs_audio_features[[#This Row],[source]]</f>
        <v>Generation Now/Atlantic</v>
      </c>
      <c r="X3726" s="1">
        <f>spotify_top_songs_audio_features[[#This Row],[streams]]</f>
        <v>19593472</v>
      </c>
      <c r="Y3726" t="str">
        <f>IF(Tabela2[[#This Row],[feat]]="","","Feat")</f>
        <v/>
      </c>
      <c r="Z3726" s="17" t="str">
        <f>CONCATENATE(INT(spotify_top_songs_audio_features[[#This Row],[duration_ms]]/(60*1000)),":",MOD(INT(spotify_top_songs_audio_features[[#This Row],[duration_ms]]/1000),60))</f>
        <v>3:56</v>
      </c>
      <c r="AA37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26" t="str">
        <f>spotify_top_songs_audio_features[[#This Row],[track_name]]</f>
        <v>That's a Rack</v>
      </c>
    </row>
    <row r="3727" spans="1:28" x14ac:dyDescent="0.25">
      <c r="A3727" t="s">
        <v>1593</v>
      </c>
      <c r="B3727" t="s">
        <v>1594</v>
      </c>
      <c r="C3727" t="s">
        <v>1595</v>
      </c>
      <c r="D3727" t="s">
        <v>809</v>
      </c>
      <c r="E3727" t="s">
        <v>58</v>
      </c>
      <c r="F3727" t="s">
        <v>24</v>
      </c>
      <c r="G3727" t="s">
        <v>25</v>
      </c>
      <c r="H3727">
        <v>922</v>
      </c>
      <c r="I3727">
        <v>583</v>
      </c>
      <c r="J3727">
        <v>753</v>
      </c>
      <c r="K3727" t="s">
        <v>1596</v>
      </c>
      <c r="L3727">
        <v>0</v>
      </c>
      <c r="M3727">
        <v>962</v>
      </c>
      <c r="N3727">
        <v>494</v>
      </c>
      <c r="O3727">
        <v>-4982</v>
      </c>
      <c r="P3727">
        <v>136043</v>
      </c>
      <c r="Q3727">
        <v>261615</v>
      </c>
      <c r="R3727">
        <v>5</v>
      </c>
      <c r="S3727">
        <v>19579704</v>
      </c>
      <c r="U3727" t="str">
        <f>IFERROR(LEFT(spotify_top_songs_audio_features[[#This Row],[artist_names]],SEARCH(",",spotify_top_songs_audio_features[[#This Row],[artist_names]])-1),spotify_top_songs_audio_features[[#This Row],[artist_names]])</f>
        <v>Macklemore</v>
      </c>
      <c r="V3727" t="str">
        <f>IFERROR(MID(spotify_top_songs_audio_features[[#This Row],[artist_names]],SEARCH(",",spotify_top_songs_audio_features[[#This Row],[artist_names]])+2,99),"")</f>
        <v>Lil Yachty</v>
      </c>
      <c r="W3727" t="str">
        <f>spotify_top_songs_audio_features[[#This Row],[source]]</f>
        <v>Bendo LLC</v>
      </c>
      <c r="X3727" s="1">
        <f>spotify_top_songs_audio_features[[#This Row],[streams]]</f>
        <v>19579704</v>
      </c>
      <c r="Y3727" t="str">
        <f>IF(Tabela2[[#This Row],[feat]]="","","Feat")</f>
        <v>Feat</v>
      </c>
      <c r="Z3727" s="17" t="str">
        <f>CONCATENATE(INT(spotify_top_songs_audio_features[[#This Row],[duration_ms]]/(60*1000)),":",MOD(INT(spotify_top_songs_audio_features[[#This Row],[duration_ms]]/1000),60))</f>
        <v>4:21</v>
      </c>
      <c r="AA37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727" t="str">
        <f>spotify_top_songs_audio_features[[#This Row],[track_name]]</f>
        <v>Marmalade (feat. Lil Yachty)</v>
      </c>
    </row>
    <row r="3728" spans="1:28" x14ac:dyDescent="0.25">
      <c r="A3728" t="s">
        <v>8981</v>
      </c>
      <c r="B3728" t="s">
        <v>8982</v>
      </c>
      <c r="C3728" t="s">
        <v>8983</v>
      </c>
      <c r="D3728" t="s">
        <v>445</v>
      </c>
      <c r="E3728" t="s">
        <v>97</v>
      </c>
      <c r="F3728" t="s">
        <v>24</v>
      </c>
      <c r="G3728" t="s">
        <v>25</v>
      </c>
      <c r="H3728">
        <v>785</v>
      </c>
      <c r="I3728">
        <v>44</v>
      </c>
      <c r="J3728">
        <v>401</v>
      </c>
      <c r="K3728" t="s">
        <v>8984</v>
      </c>
      <c r="L3728">
        <v>2.03E-4</v>
      </c>
      <c r="M3728">
        <v>122</v>
      </c>
      <c r="N3728">
        <v>22</v>
      </c>
      <c r="O3728">
        <v>-6566</v>
      </c>
      <c r="P3728">
        <v>118089</v>
      </c>
      <c r="Q3728">
        <v>216961</v>
      </c>
      <c r="R3728">
        <v>2</v>
      </c>
      <c r="S3728">
        <v>19569251</v>
      </c>
      <c r="U3728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3728" t="str">
        <f>IFERROR(MID(spotify_top_songs_audio_features[[#This Row],[artist_names]],SEARCH(",",spotify_top_songs_audio_features[[#This Row],[artist_names]])+2,99),"")</f>
        <v>Sosamann</v>
      </c>
      <c r="W3728" t="str">
        <f>spotify_top_songs_audio_features[[#This Row],[source]]</f>
        <v>Young Money Records, Inc.</v>
      </c>
      <c r="X3728" s="1">
        <f>spotify_top_songs_audio_features[[#This Row],[streams]]</f>
        <v>19569251</v>
      </c>
      <c r="Y3728" t="str">
        <f>IF(Tabela2[[#This Row],[feat]]="","","Feat")</f>
        <v>Feat</v>
      </c>
      <c r="Z3728" s="17" t="str">
        <f>CONCATENATE(INT(spotify_top_songs_audio_features[[#This Row],[duration_ms]]/(60*1000)),":",MOD(INT(spotify_top_songs_audio_features[[#This Row],[duration_ms]]/1000),60))</f>
        <v>3:36</v>
      </c>
      <c r="AA37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728" t="str">
        <f>spotify_top_songs_audio_features[[#This Row],[track_name]]</f>
        <v>What About Me (feat. Sosamann)</v>
      </c>
    </row>
    <row r="3729" spans="1:28" x14ac:dyDescent="0.25">
      <c r="A3729" t="s">
        <v>12665</v>
      </c>
      <c r="B3729" t="s">
        <v>284</v>
      </c>
      <c r="C3729" t="s">
        <v>12666</v>
      </c>
      <c r="D3729" t="s">
        <v>286</v>
      </c>
      <c r="E3729" t="s">
        <v>97</v>
      </c>
      <c r="F3729" t="s">
        <v>24</v>
      </c>
      <c r="G3729" t="s">
        <v>25</v>
      </c>
      <c r="H3729">
        <v>581</v>
      </c>
      <c r="I3729">
        <v>325</v>
      </c>
      <c r="J3729">
        <v>22</v>
      </c>
      <c r="K3729" t="s">
        <v>8104</v>
      </c>
      <c r="L3729">
        <v>0</v>
      </c>
      <c r="M3729">
        <v>16</v>
      </c>
      <c r="N3729">
        <v>666</v>
      </c>
      <c r="O3729">
        <v>-9238</v>
      </c>
      <c r="P3729">
        <v>136934</v>
      </c>
      <c r="Q3729">
        <v>155154</v>
      </c>
      <c r="R3729">
        <v>1</v>
      </c>
      <c r="S3729">
        <v>19561691</v>
      </c>
      <c r="U372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729" t="str">
        <f>IFERROR(MID(spotify_top_songs_audio_features[[#This Row],[artist_names]],SEARCH(",",spotify_top_songs_audio_features[[#This Row],[artist_names]])+2,99),"")</f>
        <v/>
      </c>
      <c r="W3729" t="str">
        <f>spotify_top_songs_audio_features[[#This Row],[source]]</f>
        <v>OVO/Republic</v>
      </c>
      <c r="X3729" s="1">
        <f>spotify_top_songs_audio_features[[#This Row],[streams]]</f>
        <v>19561691</v>
      </c>
      <c r="Y3729" t="str">
        <f>IF(Tabela2[[#This Row],[feat]]="","","Feat")</f>
        <v/>
      </c>
      <c r="Z3729" s="17" t="str">
        <f>CONCATENATE(INT(spotify_top_songs_audio_features[[#This Row],[duration_ms]]/(60*1000)),":",MOD(INT(spotify_top_songs_audio_features[[#This Row],[duration_ms]]/1000),60))</f>
        <v>2:35</v>
      </c>
      <c r="AA37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729" t="str">
        <f>spotify_top_songs_audio_features[[#This Row],[track_name]]</f>
        <v>Fear Of Heights</v>
      </c>
    </row>
    <row r="3730" spans="1:28" x14ac:dyDescent="0.25">
      <c r="A3730" t="s">
        <v>13754</v>
      </c>
      <c r="B3730" t="s">
        <v>3449</v>
      </c>
      <c r="C3730" t="s">
        <v>13755</v>
      </c>
      <c r="D3730" t="s">
        <v>3451</v>
      </c>
      <c r="E3730" t="s">
        <v>177</v>
      </c>
      <c r="F3730" t="s">
        <v>24</v>
      </c>
      <c r="G3730" t="s">
        <v>25</v>
      </c>
      <c r="H3730">
        <v>738</v>
      </c>
      <c r="I3730">
        <v>78</v>
      </c>
      <c r="J3730">
        <v>345</v>
      </c>
      <c r="K3730" t="s">
        <v>13756</v>
      </c>
      <c r="L3730">
        <v>2.5099999999999998E-4</v>
      </c>
      <c r="M3730">
        <v>989</v>
      </c>
      <c r="N3730">
        <v>779</v>
      </c>
      <c r="O3730">
        <v>-6677</v>
      </c>
      <c r="P3730">
        <v>139914</v>
      </c>
      <c r="Q3730">
        <v>208023</v>
      </c>
      <c r="R3730">
        <v>3</v>
      </c>
      <c r="S3730">
        <v>19551549</v>
      </c>
      <c r="U3730" t="str">
        <f>IFERROR(LEFT(spotify_top_songs_audio_features[[#This Row],[artist_names]],SEARCH(",",spotify_top_songs_audio_features[[#This Row],[artist_names]])-1),spotify_top_songs_audio_features[[#This Row],[artist_names]])</f>
        <v>MERO</v>
      </c>
      <c r="V3730" t="str">
        <f>IFERROR(MID(spotify_top_songs_audio_features[[#This Row],[artist_names]],SEARCH(",",spotify_top_songs_audio_features[[#This Row],[artist_names]])+2,99),"")</f>
        <v/>
      </c>
      <c r="W3730" t="str">
        <f>spotify_top_songs_audio_features[[#This Row],[source]]</f>
        <v>Groove Attack TraX</v>
      </c>
      <c r="X3730" s="1">
        <f>spotify_top_songs_audio_features[[#This Row],[streams]]</f>
        <v>19551549</v>
      </c>
      <c r="Y3730" t="str">
        <f>IF(Tabela2[[#This Row],[feat]]="","","Feat")</f>
        <v/>
      </c>
      <c r="Z3730" s="17" t="str">
        <f>CONCATENATE(INT(spotify_top_songs_audio_features[[#This Row],[duration_ms]]/(60*1000)),":",MOD(INT(spotify_top_songs_audio_features[[#This Row],[duration_ms]]/1000),60))</f>
        <v>3:28</v>
      </c>
      <c r="AA37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730" t="str">
        <f>spotify_top_songs_audio_features[[#This Row],[track_name]]</f>
        <v>Olabilir</v>
      </c>
    </row>
    <row r="3731" spans="1:28" x14ac:dyDescent="0.25">
      <c r="A3731" t="s">
        <v>12948</v>
      </c>
      <c r="B3731" t="s">
        <v>1894</v>
      </c>
      <c r="C3731" t="s">
        <v>1895</v>
      </c>
      <c r="D3731" t="s">
        <v>96</v>
      </c>
      <c r="E3731" t="s">
        <v>177</v>
      </c>
      <c r="F3731" t="s">
        <v>32</v>
      </c>
      <c r="G3731" t="s">
        <v>25</v>
      </c>
      <c r="H3731">
        <v>938</v>
      </c>
      <c r="I3731">
        <v>606</v>
      </c>
      <c r="J3731">
        <v>419</v>
      </c>
      <c r="K3731" t="s">
        <v>1462</v>
      </c>
      <c r="L3731">
        <v>0</v>
      </c>
      <c r="M3731">
        <v>528</v>
      </c>
      <c r="N3731">
        <v>706</v>
      </c>
      <c r="O3731">
        <v>-6396</v>
      </c>
      <c r="P3731">
        <v>121108</v>
      </c>
      <c r="Q3731">
        <v>123673</v>
      </c>
      <c r="R3731">
        <v>2</v>
      </c>
      <c r="S3731">
        <v>19547694</v>
      </c>
      <c r="U3731" t="str">
        <f>IFERROR(LEFT(spotify_top_songs_audio_features[[#This Row],[artist_names]],SEARCH(",",spotify_top_songs_audio_features[[#This Row],[artist_names]])-1),spotify_top_songs_audio_features[[#This Row],[artist_names]])</f>
        <v>NLE Choppa</v>
      </c>
      <c r="V3731" t="str">
        <f>IFERROR(MID(spotify_top_songs_audio_features[[#This Row],[artist_names]],SEARCH(",",spotify_top_songs_audio_features[[#This Row],[artist_names]])+2,99),"")</f>
        <v/>
      </c>
      <c r="W3731" t="str">
        <f>spotify_top_songs_audio_features[[#This Row],[source]]</f>
        <v>Warner Records</v>
      </c>
      <c r="X3731" s="1">
        <f>spotify_top_songs_audio_features[[#This Row],[streams]]</f>
        <v>19547694</v>
      </c>
      <c r="Y3731" t="str">
        <f>IF(Tabela2[[#This Row],[feat]]="","","Feat")</f>
        <v/>
      </c>
      <c r="Z3731" s="17" t="str">
        <f>CONCATENATE(INT(spotify_top_songs_audio_features[[#This Row],[duration_ms]]/(60*1000)),":",MOD(INT(spotify_top_songs_audio_features[[#This Row],[duration_ms]]/1000),60))</f>
        <v>2:3</v>
      </c>
      <c r="AA37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731" t="str">
        <f>spotify_top_songs_audio_features[[#This Row],[track_name]]</f>
        <v>SLUT ME OUT</v>
      </c>
    </row>
    <row r="3732" spans="1:28" x14ac:dyDescent="0.25">
      <c r="A3732" t="s">
        <v>6378</v>
      </c>
      <c r="B3732" t="s">
        <v>1073</v>
      </c>
      <c r="C3732" t="s">
        <v>6379</v>
      </c>
      <c r="D3732" t="s">
        <v>22</v>
      </c>
      <c r="E3732" t="s">
        <v>23</v>
      </c>
      <c r="F3732" t="s">
        <v>24</v>
      </c>
      <c r="G3732" t="s">
        <v>25</v>
      </c>
      <c r="H3732">
        <v>508</v>
      </c>
      <c r="I3732">
        <v>378</v>
      </c>
      <c r="J3732">
        <v>473</v>
      </c>
      <c r="K3732" t="s">
        <v>6380</v>
      </c>
      <c r="L3732">
        <v>0</v>
      </c>
      <c r="M3732">
        <v>119</v>
      </c>
      <c r="N3732">
        <v>161</v>
      </c>
      <c r="O3732">
        <v>-7158</v>
      </c>
      <c r="P3732">
        <v>144962</v>
      </c>
      <c r="Q3732">
        <v>204315</v>
      </c>
      <c r="R3732">
        <v>3</v>
      </c>
      <c r="S3732">
        <v>19541560</v>
      </c>
      <c r="U3732" t="str">
        <f>IFERROR(LEFT(spotify_top_songs_audio_features[[#This Row],[artist_names]],SEARCH(",",spotify_top_songs_audio_features[[#This Row],[artist_names]])-1),spotify_top_songs_audio_features[[#This Row],[artist_names]])</f>
        <v>Tate McRae</v>
      </c>
      <c r="V3732" t="str">
        <f>IFERROR(MID(spotify_top_songs_audio_features[[#This Row],[artist_names]],SEARCH(",",spotify_top_songs_audio_features[[#This Row],[artist_names]])+2,99),"")</f>
        <v/>
      </c>
      <c r="W3732" t="str">
        <f>spotify_top_songs_audio_features[[#This Row],[source]]</f>
        <v>RCA Records Label</v>
      </c>
      <c r="X3732" s="1">
        <f>spotify_top_songs_audio_features[[#This Row],[streams]]</f>
        <v>19541560</v>
      </c>
      <c r="Y3732" t="str">
        <f>IF(Tabela2[[#This Row],[feat]]="","","Feat")</f>
        <v/>
      </c>
      <c r="Z3732" s="17" t="str">
        <f>CONCATENATE(INT(spotify_top_songs_audio_features[[#This Row],[duration_ms]]/(60*1000)),":",MOD(INT(spotify_top_songs_audio_features[[#This Row],[duration_ms]]/1000),60))</f>
        <v>3:24</v>
      </c>
      <c r="AA37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732" t="str">
        <f>spotify_top_songs_audio_features[[#This Row],[track_name]]</f>
        <v>feel like shit</v>
      </c>
    </row>
    <row r="3733" spans="1:28" x14ac:dyDescent="0.25">
      <c r="A3733" t="s">
        <v>15387</v>
      </c>
      <c r="B3733" t="s">
        <v>15388</v>
      </c>
      <c r="C3733" t="s">
        <v>15389</v>
      </c>
      <c r="D3733" t="s">
        <v>15390</v>
      </c>
      <c r="E3733" t="s">
        <v>23</v>
      </c>
      <c r="F3733" t="s">
        <v>24</v>
      </c>
      <c r="G3733" t="s">
        <v>25</v>
      </c>
      <c r="H3733">
        <v>546</v>
      </c>
      <c r="I3733">
        <v>822</v>
      </c>
      <c r="J3733">
        <v>151</v>
      </c>
      <c r="K3733" t="s">
        <v>7660</v>
      </c>
      <c r="L3733">
        <v>0</v>
      </c>
      <c r="M3733">
        <v>742</v>
      </c>
      <c r="N3733">
        <v>615</v>
      </c>
      <c r="O3733">
        <v>-4483</v>
      </c>
      <c r="P3733">
        <v>15006</v>
      </c>
      <c r="Q3733">
        <v>177600</v>
      </c>
      <c r="R3733">
        <v>4</v>
      </c>
      <c r="S3733">
        <v>19523094</v>
      </c>
      <c r="U3733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3733" t="str">
        <f>IFERROR(MID(spotify_top_songs_audio_features[[#This Row],[artist_names]],SEARCH(",",spotify_top_songs_audio_features[[#This Row],[artist_names]])+2,99),"")</f>
        <v>Lil Peep</v>
      </c>
      <c r="W3733" t="str">
        <f>spotify_top_songs_audio_features[[#This Row],[source]]</f>
        <v>Joytime Collective / Lil Peep</v>
      </c>
      <c r="X3733" s="1">
        <f>spotify_top_songs_audio_features[[#This Row],[streams]]</f>
        <v>19523094</v>
      </c>
      <c r="Y3733" t="str">
        <f>IF(Tabela2[[#This Row],[feat]]="","","Feat")</f>
        <v>Feat</v>
      </c>
      <c r="Z3733" s="17" t="str">
        <f>CONCATENATE(INT(spotify_top_songs_audio_features[[#This Row],[duration_ms]]/(60*1000)),":",MOD(INT(spotify_top_songs_audio_features[[#This Row],[duration_ms]]/1000),60))</f>
        <v>2:57</v>
      </c>
      <c r="AA37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733" t="str">
        <f>spotify_top_songs_audio_features[[#This Row],[track_name]]</f>
        <v>Spotlight</v>
      </c>
    </row>
    <row r="3734" spans="1:28" x14ac:dyDescent="0.25">
      <c r="A3734" t="s">
        <v>16680</v>
      </c>
      <c r="B3734" t="s">
        <v>793</v>
      </c>
      <c r="C3734" t="s">
        <v>2921</v>
      </c>
      <c r="D3734" t="s">
        <v>795</v>
      </c>
      <c r="E3734" t="s">
        <v>113</v>
      </c>
      <c r="F3734" t="s">
        <v>24</v>
      </c>
      <c r="G3734" t="s">
        <v>25</v>
      </c>
      <c r="H3734">
        <v>601</v>
      </c>
      <c r="I3734">
        <v>809</v>
      </c>
      <c r="J3734">
        <v>441</v>
      </c>
      <c r="K3734" t="s">
        <v>16681</v>
      </c>
      <c r="L3734">
        <v>757</v>
      </c>
      <c r="M3734">
        <v>145</v>
      </c>
      <c r="N3734">
        <v>249</v>
      </c>
      <c r="O3734">
        <v>-4814</v>
      </c>
      <c r="P3734">
        <v>16796</v>
      </c>
      <c r="Q3734">
        <v>187147</v>
      </c>
      <c r="R3734">
        <v>64</v>
      </c>
      <c r="S3734">
        <v>19508518</v>
      </c>
      <c r="U3734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3734" t="str">
        <f>IFERROR(MID(spotify_top_songs_audio_features[[#This Row],[artist_names]],SEARCH(",",spotify_top_songs_audio_features[[#This Row],[artist_names]])+2,99),"")</f>
        <v/>
      </c>
      <c r="W3734" t="str">
        <f>spotify_top_songs_audio_features[[#This Row],[source]]</f>
        <v>Kid Ina Korner / Interscope</v>
      </c>
      <c r="X3734" s="1">
        <f>spotify_top_songs_audio_features[[#This Row],[streams]]</f>
        <v>19508518</v>
      </c>
      <c r="Y3734" t="str">
        <f>IF(Tabela2[[#This Row],[feat]]="","","Feat")</f>
        <v/>
      </c>
      <c r="Z3734" s="17" t="str">
        <f>CONCATENATE(INT(spotify_top_songs_audio_features[[#This Row],[duration_ms]]/(60*1000)),":",MOD(INT(spotify_top_songs_audio_features[[#This Row],[duration_ms]]/1000),60))</f>
        <v>3:7</v>
      </c>
      <c r="AA37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34" t="str">
        <f>spotify_top_songs_audio_features[[#This Row],[track_name]]</f>
        <v>Thunder</v>
      </c>
    </row>
    <row r="3735" spans="1:28" x14ac:dyDescent="0.25">
      <c r="A3735" t="s">
        <v>4899</v>
      </c>
      <c r="B3735" t="s">
        <v>334</v>
      </c>
      <c r="C3735" t="s">
        <v>4900</v>
      </c>
      <c r="D3735" t="s">
        <v>336</v>
      </c>
      <c r="E3735" t="s">
        <v>43</v>
      </c>
      <c r="F3735" t="s">
        <v>24</v>
      </c>
      <c r="G3735" t="s">
        <v>25</v>
      </c>
      <c r="H3735">
        <v>463</v>
      </c>
      <c r="I3735">
        <v>453</v>
      </c>
      <c r="J3735">
        <v>16</v>
      </c>
      <c r="K3735" t="s">
        <v>143</v>
      </c>
      <c r="L3735">
        <v>1.7799999999999999E-4</v>
      </c>
      <c r="M3735">
        <v>207</v>
      </c>
      <c r="N3735">
        <v>334</v>
      </c>
      <c r="O3735">
        <v>-9572</v>
      </c>
      <c r="P3735">
        <v>148741</v>
      </c>
      <c r="Q3735">
        <v>185111</v>
      </c>
      <c r="R3735">
        <v>1</v>
      </c>
      <c r="S3735">
        <v>19503365</v>
      </c>
      <c r="U3735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3735" t="str">
        <f>IFERROR(MID(spotify_top_songs_audio_features[[#This Row],[artist_names]],SEARCH(",",spotify_top_songs_audio_features[[#This Row],[artist_names]])+2,99),"")</f>
        <v>Kanye West, Ty Dolla $ign</v>
      </c>
      <c r="W3735" t="str">
        <f>spotify_top_songs_audio_features[[#This Row],[source]]</f>
        <v>Ye</v>
      </c>
      <c r="X3735" s="1">
        <f>spotify_top_songs_audio_features[[#This Row],[streams]]</f>
        <v>19503365</v>
      </c>
      <c r="Y3735" t="str">
        <f>IF(Tabela2[[#This Row],[feat]]="","","Feat")</f>
        <v>Feat</v>
      </c>
      <c r="Z3735" s="17" t="str">
        <f>CONCATENATE(INT(spotify_top_songs_audio_features[[#This Row],[duration_ms]]/(60*1000)),":",MOD(INT(spotify_top_songs_audio_features[[#This Row],[duration_ms]]/1000),60))</f>
        <v>3:5</v>
      </c>
      <c r="AA37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735" t="str">
        <f>spotify_top_songs_audio_features[[#This Row],[track_name]]</f>
        <v>TALKING</v>
      </c>
    </row>
    <row r="3736" spans="1:28" x14ac:dyDescent="0.25">
      <c r="A3736" t="s">
        <v>14205</v>
      </c>
      <c r="B3736" t="s">
        <v>14206</v>
      </c>
      <c r="C3736" t="s">
        <v>14207</v>
      </c>
      <c r="D3736" t="s">
        <v>14208</v>
      </c>
      <c r="E3736" t="s">
        <v>177</v>
      </c>
      <c r="F3736" t="s">
        <v>32</v>
      </c>
      <c r="G3736" t="s">
        <v>25</v>
      </c>
      <c r="H3736">
        <v>906</v>
      </c>
      <c r="I3736">
        <v>731</v>
      </c>
      <c r="J3736">
        <v>977</v>
      </c>
      <c r="K3736" t="s">
        <v>7625</v>
      </c>
      <c r="L3736">
        <v>4.55E-4</v>
      </c>
      <c r="M3736">
        <v>853</v>
      </c>
      <c r="N3736">
        <v>794</v>
      </c>
      <c r="O3736">
        <v>-7021</v>
      </c>
      <c r="P3736">
        <v>106995</v>
      </c>
      <c r="Q3736">
        <v>260080</v>
      </c>
      <c r="R3736">
        <v>3</v>
      </c>
      <c r="S3736">
        <v>19491625</v>
      </c>
      <c r="U3736" t="str">
        <f>IFERROR(LEFT(spotify_top_songs_audio_features[[#This Row],[artist_names]],SEARCH(",",spotify_top_songs_audio_features[[#This Row],[artist_names]])-1),spotify_top_songs_audio_features[[#This Row],[artist_names]])</f>
        <v>Monsieur Periné</v>
      </c>
      <c r="V3736" t="str">
        <f>IFERROR(MID(spotify_top_songs_audio_features[[#This Row],[artist_names]],SEARCH(",",spotify_top_songs_audio_features[[#This Row],[artist_names]])+2,99),"")</f>
        <v>Vicente Garcia</v>
      </c>
      <c r="W3736" t="str">
        <f>spotify_top_songs_audio_features[[#This Row],[source]]</f>
        <v>Monsieur Perine</v>
      </c>
      <c r="X3736" s="1">
        <f>spotify_top_songs_audio_features[[#This Row],[streams]]</f>
        <v>19491625</v>
      </c>
      <c r="Y3736" t="str">
        <f>IF(Tabela2[[#This Row],[feat]]="","","Feat")</f>
        <v>Feat</v>
      </c>
      <c r="Z3736" s="17" t="str">
        <f>CONCATENATE(INT(spotify_top_songs_audio_features[[#This Row],[duration_ms]]/(60*1000)),":",MOD(INT(spotify_top_songs_audio_features[[#This Row],[duration_ms]]/1000),60))</f>
        <v>4:20</v>
      </c>
      <c r="AA37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736" t="str">
        <f>spotify_top_songs_audio_features[[#This Row],[track_name]]</f>
        <v>Nuestra Canción</v>
      </c>
    </row>
    <row r="3737" spans="1:28" x14ac:dyDescent="0.25">
      <c r="A3737" t="s">
        <v>11911</v>
      </c>
      <c r="B3737" t="s">
        <v>11912</v>
      </c>
      <c r="C3737" t="s">
        <v>11913</v>
      </c>
      <c r="D3737" t="s">
        <v>11914</v>
      </c>
      <c r="E3737" t="s">
        <v>86</v>
      </c>
      <c r="F3737" t="s">
        <v>32</v>
      </c>
      <c r="G3737" t="s">
        <v>25</v>
      </c>
      <c r="H3737">
        <v>807</v>
      </c>
      <c r="I3737">
        <v>535</v>
      </c>
      <c r="J3737">
        <v>349</v>
      </c>
      <c r="K3737" t="s">
        <v>4456</v>
      </c>
      <c r="L3737">
        <v>0</v>
      </c>
      <c r="M3737">
        <v>125</v>
      </c>
      <c r="N3737">
        <v>925</v>
      </c>
      <c r="O3737">
        <v>-6519</v>
      </c>
      <c r="P3737">
        <v>156013</v>
      </c>
      <c r="Q3737">
        <v>125720</v>
      </c>
      <c r="R3737">
        <v>3</v>
      </c>
      <c r="S3737">
        <v>19487598</v>
      </c>
      <c r="U3737" t="str">
        <f>IFERROR(LEFT(spotify_top_songs_audio_features[[#This Row],[artist_names]],SEARCH(",",spotify_top_songs_audio_features[[#This Row],[artist_names]])-1),spotify_top_songs_audio_features[[#This Row],[artist_names]])</f>
        <v>KASIMIR1441</v>
      </c>
      <c r="V3737" t="str">
        <f>IFERROR(MID(spotify_top_songs_audio_features[[#This Row],[artist_names]],SEARCH(",",spotify_top_songs_audio_features[[#This Row],[artist_names]])+2,99),"")</f>
        <v>badmómzjay, WILDBWOYS</v>
      </c>
      <c r="W3737" t="str">
        <f>spotify_top_songs_audio_features[[#This Row],[source]]</f>
        <v>Bis Es Klappt Records</v>
      </c>
      <c r="X3737" s="1">
        <f>spotify_top_songs_audio_features[[#This Row],[streams]]</f>
        <v>19487598</v>
      </c>
      <c r="Y3737" t="str">
        <f>IF(Tabela2[[#This Row],[feat]]="","","Feat")</f>
        <v>Feat</v>
      </c>
      <c r="Z3737" s="17" t="str">
        <f>CONCATENATE(INT(spotify_top_songs_audio_features[[#This Row],[duration_ms]]/(60*1000)),":",MOD(INT(spotify_top_songs_audio_features[[#This Row],[duration_ms]]/1000),60))</f>
        <v>2:5</v>
      </c>
      <c r="AA37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737" t="str">
        <f>spotify_top_songs_audio_features[[#This Row],[track_name]]</f>
        <v>Ohne Dich</v>
      </c>
    </row>
    <row r="3738" spans="1:28" x14ac:dyDescent="0.25">
      <c r="A3738" t="s">
        <v>12474</v>
      </c>
      <c r="B3738" t="s">
        <v>1343</v>
      </c>
      <c r="C3738" t="s">
        <v>7256</v>
      </c>
      <c r="D3738" t="s">
        <v>929</v>
      </c>
      <c r="E3738" t="s">
        <v>113</v>
      </c>
      <c r="F3738" t="s">
        <v>32</v>
      </c>
      <c r="G3738" t="s">
        <v>25</v>
      </c>
      <c r="H3738">
        <v>929</v>
      </c>
      <c r="I3738">
        <v>7</v>
      </c>
      <c r="J3738">
        <v>906</v>
      </c>
      <c r="K3738" t="s">
        <v>850</v>
      </c>
      <c r="L3738">
        <v>0</v>
      </c>
      <c r="M3738">
        <v>349</v>
      </c>
      <c r="N3738">
        <v>802</v>
      </c>
      <c r="O3738">
        <v>-5595</v>
      </c>
      <c r="P3738">
        <v>120009</v>
      </c>
      <c r="Q3738">
        <v>132024</v>
      </c>
      <c r="R3738">
        <v>5</v>
      </c>
      <c r="S3738">
        <v>19482984</v>
      </c>
      <c r="U3738" t="str">
        <f>IFERROR(LEFT(spotify_top_songs_audio_features[[#This Row],[artist_names]],SEARCH(",",spotify_top_songs_audio_features[[#This Row],[artist_names]])-1),spotify_top_songs_audio_features[[#This Row],[artist_names]])</f>
        <v>Tory Lanez</v>
      </c>
      <c r="V3738" t="str">
        <f>IFERROR(MID(spotify_top_songs_audio_features[[#This Row],[artist_names]],SEARCH(",",spotify_top_songs_audio_features[[#This Row],[artist_names]])+2,99),"")</f>
        <v/>
      </c>
      <c r="W3738" t="str">
        <f>spotify_top_songs_audio_features[[#This Row],[source]]</f>
        <v>Interscope Records</v>
      </c>
      <c r="X3738" s="1">
        <f>spotify_top_songs_audio_features[[#This Row],[streams]]</f>
        <v>19482984</v>
      </c>
      <c r="Y3738" t="str">
        <f>IF(Tabela2[[#This Row],[feat]]="","","Feat")</f>
        <v/>
      </c>
      <c r="Z3738" s="17" t="str">
        <f>CONCATENATE(INT(spotify_top_songs_audio_features[[#This Row],[duration_ms]]/(60*1000)),":",MOD(INT(spotify_top_songs_audio_features[[#This Row],[duration_ms]]/1000),60))</f>
        <v>2:12</v>
      </c>
      <c r="AA37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38" t="str">
        <f>spotify_top_songs_audio_features[[#This Row],[track_name]]</f>
        <v>Broke In A Minute</v>
      </c>
    </row>
    <row r="3739" spans="1:28" x14ac:dyDescent="0.25">
      <c r="A3739" t="s">
        <v>12416</v>
      </c>
      <c r="B3739" t="s">
        <v>3150</v>
      </c>
      <c r="C3739" t="s">
        <v>12417</v>
      </c>
      <c r="D3739" t="s">
        <v>2051</v>
      </c>
      <c r="E3739" t="s">
        <v>43</v>
      </c>
      <c r="F3739" t="s">
        <v>24</v>
      </c>
      <c r="G3739" t="s">
        <v>25</v>
      </c>
      <c r="H3739">
        <v>967</v>
      </c>
      <c r="I3739">
        <v>545</v>
      </c>
      <c r="J3739">
        <v>207</v>
      </c>
      <c r="K3739" t="s">
        <v>4800</v>
      </c>
      <c r="L3739">
        <v>195</v>
      </c>
      <c r="M3739">
        <v>809</v>
      </c>
      <c r="N3739">
        <v>311</v>
      </c>
      <c r="O3739">
        <v>-6647</v>
      </c>
      <c r="P3739">
        <v>122101</v>
      </c>
      <c r="Q3739">
        <v>141639</v>
      </c>
      <c r="R3739">
        <v>2</v>
      </c>
      <c r="S3739">
        <v>19470260</v>
      </c>
      <c r="U3739" t="str">
        <f>IFERROR(LEFT(spotify_top_songs_audio_features[[#This Row],[artist_names]],SEARCH(",",spotify_top_songs_audio_features[[#This Row],[artist_names]])-1),spotify_top_songs_audio_features[[#This Row],[artist_names]])</f>
        <v>Ice Spice</v>
      </c>
      <c r="V3739" t="str">
        <f>IFERROR(MID(spotify_top_songs_audio_features[[#This Row],[artist_names]],SEARCH(",",spotify_top_songs_audio_features[[#This Row],[artist_names]])+2,99),"")</f>
        <v/>
      </c>
      <c r="W3739" t="str">
        <f>spotify_top_songs_audio_features[[#This Row],[source]]</f>
        <v>10K Projects/Capitol Records</v>
      </c>
      <c r="X3739" s="1">
        <f>spotify_top_songs_audio_features[[#This Row],[streams]]</f>
        <v>19470260</v>
      </c>
      <c r="Y3739" t="str">
        <f>IF(Tabela2[[#This Row],[feat]]="","","Feat")</f>
        <v/>
      </c>
      <c r="Z3739" s="17" t="str">
        <f>CONCATENATE(INT(spotify_top_songs_audio_features[[#This Row],[duration_ms]]/(60*1000)),":",MOD(INT(spotify_top_songs_audio_features[[#This Row],[duration_ms]]/1000),60))</f>
        <v>2:21</v>
      </c>
      <c r="AA37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739" t="str">
        <f>spotify_top_songs_audio_features[[#This Row],[track_name]]</f>
        <v>Think U The Shit (Fart)</v>
      </c>
    </row>
    <row r="3740" spans="1:28" x14ac:dyDescent="0.25">
      <c r="A3740" t="s">
        <v>1769</v>
      </c>
      <c r="B3740" t="s">
        <v>1770</v>
      </c>
      <c r="C3740" t="s">
        <v>1771</v>
      </c>
      <c r="D3740" t="s">
        <v>1772</v>
      </c>
      <c r="E3740" t="s">
        <v>86</v>
      </c>
      <c r="F3740" t="s">
        <v>24</v>
      </c>
      <c r="G3740" t="s">
        <v>25</v>
      </c>
      <c r="H3740">
        <v>636</v>
      </c>
      <c r="I3740">
        <v>72</v>
      </c>
      <c r="J3740">
        <v>432</v>
      </c>
      <c r="K3740" t="s">
        <v>1773</v>
      </c>
      <c r="L3740">
        <v>178</v>
      </c>
      <c r="M3740">
        <v>868</v>
      </c>
      <c r="N3740">
        <v>425</v>
      </c>
      <c r="O3740">
        <v>-6195</v>
      </c>
      <c r="P3740">
        <v>124944</v>
      </c>
      <c r="Q3740">
        <v>235813</v>
      </c>
      <c r="R3740">
        <v>5</v>
      </c>
      <c r="S3740">
        <v>19448068</v>
      </c>
      <c r="U3740" t="str">
        <f>IFERROR(LEFT(spotify_top_songs_audio_features[[#This Row],[artist_names]],SEARCH(",",spotify_top_songs_audio_features[[#This Row],[artist_names]])-1),spotify_top_songs_audio_features[[#This Row],[artist_names]])</f>
        <v>Bag Raiders</v>
      </c>
      <c r="V3740" t="str">
        <f>IFERROR(MID(spotify_top_songs_audio_features[[#This Row],[artist_names]],SEARCH(",",spotify_top_songs_audio_features[[#This Row],[artist_names]])+2,99),"")</f>
        <v/>
      </c>
      <c r="W3740" t="str">
        <f>spotify_top_songs_audio_features[[#This Row],[source]]</f>
        <v>Modular</v>
      </c>
      <c r="X3740" s="1">
        <f>spotify_top_songs_audio_features[[#This Row],[streams]]</f>
        <v>19448068</v>
      </c>
      <c r="Y3740" t="str">
        <f>IF(Tabela2[[#This Row],[feat]]="","","Feat")</f>
        <v/>
      </c>
      <c r="Z3740" s="17" t="str">
        <f>CONCATENATE(INT(spotify_top_songs_audio_features[[#This Row],[duration_ms]]/(60*1000)),":",MOD(INT(spotify_top_songs_audio_features[[#This Row],[duration_ms]]/1000),60))</f>
        <v>3:55</v>
      </c>
      <c r="AA37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740" t="str">
        <f>spotify_top_songs_audio_features[[#This Row],[track_name]]</f>
        <v>Shooting Stars</v>
      </c>
    </row>
    <row r="3741" spans="1:28" x14ac:dyDescent="0.25">
      <c r="A3741" t="s">
        <v>13797</v>
      </c>
      <c r="B3741" t="s">
        <v>1287</v>
      </c>
      <c r="C3741" t="s">
        <v>13798</v>
      </c>
      <c r="D3741" t="s">
        <v>48</v>
      </c>
      <c r="E3741" t="s">
        <v>23</v>
      </c>
      <c r="F3741" t="s">
        <v>24</v>
      </c>
      <c r="G3741" t="s">
        <v>25</v>
      </c>
      <c r="H3741">
        <v>577</v>
      </c>
      <c r="I3741">
        <v>246</v>
      </c>
      <c r="J3741">
        <v>334</v>
      </c>
      <c r="K3741" t="s">
        <v>3582</v>
      </c>
      <c r="L3741">
        <v>0</v>
      </c>
      <c r="M3741">
        <v>105</v>
      </c>
      <c r="N3741">
        <v>296</v>
      </c>
      <c r="O3741">
        <v>-9169</v>
      </c>
      <c r="P3741">
        <v>65418</v>
      </c>
      <c r="Q3741">
        <v>153633</v>
      </c>
      <c r="R3741">
        <v>1</v>
      </c>
      <c r="S3741">
        <v>19417123</v>
      </c>
      <c r="U374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741" t="str">
        <f>IFERROR(MID(spotify_top_songs_audio_features[[#This Row],[artist_names]],SEARCH(",",spotify_top_songs_audio_features[[#This Row],[artist_names]])+2,99),"")</f>
        <v/>
      </c>
      <c r="W3741" t="str">
        <f>spotify_top_songs_audio_features[[#This Row],[source]]</f>
        <v>Republic Records</v>
      </c>
      <c r="X3741" s="1">
        <f>spotify_top_songs_audio_features[[#This Row],[streams]]</f>
        <v>19417123</v>
      </c>
      <c r="Y3741" t="str">
        <f>IF(Tabela2[[#This Row],[feat]]="","","Feat")</f>
        <v/>
      </c>
      <c r="Z3741" s="17" t="str">
        <f>CONCATENATE(INT(spotify_top_songs_audio_features[[#This Row],[duration_ms]]/(60*1000)),":",MOD(INT(spotify_top_songs_audio_features[[#This Row],[duration_ms]]/1000),60))</f>
        <v>2:33</v>
      </c>
      <c r="AA37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741" t="str">
        <f>spotify_top_songs_audio_features[[#This Row],[track_name]]</f>
        <v>i wish i hated you</v>
      </c>
    </row>
    <row r="3742" spans="1:28" x14ac:dyDescent="0.25">
      <c r="A3742" t="s">
        <v>7895</v>
      </c>
      <c r="B3742" t="s">
        <v>7896</v>
      </c>
      <c r="C3742" t="s">
        <v>7897</v>
      </c>
      <c r="D3742" t="s">
        <v>7898</v>
      </c>
      <c r="E3742" t="s">
        <v>58</v>
      </c>
      <c r="F3742" t="s">
        <v>24</v>
      </c>
      <c r="G3742" t="s">
        <v>25</v>
      </c>
      <c r="H3742">
        <v>761</v>
      </c>
      <c r="I3742">
        <v>517</v>
      </c>
      <c r="J3742">
        <v>927</v>
      </c>
      <c r="K3742" t="s">
        <v>429</v>
      </c>
      <c r="L3742">
        <v>0</v>
      </c>
      <c r="M3742">
        <v>157</v>
      </c>
      <c r="N3742">
        <v>46</v>
      </c>
      <c r="O3742">
        <v>-6916</v>
      </c>
      <c r="P3742">
        <v>147912</v>
      </c>
      <c r="Q3742">
        <v>174730</v>
      </c>
      <c r="R3742">
        <v>3</v>
      </c>
      <c r="S3742">
        <v>19385163</v>
      </c>
      <c r="U3742" t="str">
        <f>IFERROR(LEFT(spotify_top_songs_audio_features[[#This Row],[artist_names]],SEARCH(",",spotify_top_songs_audio_features[[#This Row],[artist_names]])-1),spotify_top_songs_audio_features[[#This Row],[artist_names]])</f>
        <v>Internet Money</v>
      </c>
      <c r="V3742" t="str">
        <f>IFERROR(MID(spotify_top_songs_audio_features[[#This Row],[artist_names]],SEARCH(",",spotify_top_songs_audio_features[[#This Row],[artist_names]])+2,99),"")</f>
        <v>Trippie Redd, Diplo, Juice WRLD</v>
      </c>
      <c r="W3742" t="str">
        <f>spotify_top_songs_audio_features[[#This Row],[source]]</f>
        <v>Internet Money Records / 10K Projects</v>
      </c>
      <c r="X3742" s="1">
        <f>spotify_top_songs_audio_features[[#This Row],[streams]]</f>
        <v>19385163</v>
      </c>
      <c r="Y3742" t="str">
        <f>IF(Tabela2[[#This Row],[feat]]="","","Feat")</f>
        <v>Feat</v>
      </c>
      <c r="Z3742" s="17" t="str">
        <f>CONCATENATE(INT(spotify_top_songs_audio_features[[#This Row],[duration_ms]]/(60*1000)),":",MOD(INT(spotify_top_songs_audio_features[[#This Row],[duration_ms]]/1000),60))</f>
        <v>2:54</v>
      </c>
      <c r="AA37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742" t="str">
        <f>spotify_top_songs_audio_features[[#This Row],[track_name]]</f>
        <v>Blastoff (feat. Juice WRLD)</v>
      </c>
    </row>
    <row r="3743" spans="1:28" x14ac:dyDescent="0.25">
      <c r="A3743" t="s">
        <v>14743</v>
      </c>
      <c r="B3743" t="s">
        <v>14744</v>
      </c>
      <c r="C3743" t="s">
        <v>14745</v>
      </c>
      <c r="D3743" t="s">
        <v>14746</v>
      </c>
      <c r="E3743" t="s">
        <v>31</v>
      </c>
      <c r="F3743" t="s">
        <v>24</v>
      </c>
      <c r="G3743" t="s">
        <v>25</v>
      </c>
      <c r="H3743">
        <v>716</v>
      </c>
      <c r="I3743">
        <v>551</v>
      </c>
      <c r="J3743">
        <v>47</v>
      </c>
      <c r="K3743" t="s">
        <v>103</v>
      </c>
      <c r="L3743">
        <v>0</v>
      </c>
      <c r="M3743">
        <v>197</v>
      </c>
      <c r="N3743">
        <v>305</v>
      </c>
      <c r="O3743">
        <v>-6987</v>
      </c>
      <c r="P3743">
        <v>82393</v>
      </c>
      <c r="Q3743">
        <v>234288</v>
      </c>
      <c r="R3743">
        <v>2</v>
      </c>
      <c r="S3743">
        <v>19370971</v>
      </c>
      <c r="U3743" t="str">
        <f>IFERROR(LEFT(spotify_top_songs_audio_features[[#This Row],[artist_names]],SEARCH(",",spotify_top_songs_audio_features[[#This Row],[artist_names]])-1),spotify_top_songs_audio_features[[#This Row],[artist_names]])</f>
        <v>The Game</v>
      </c>
      <c r="V3743" t="str">
        <f>IFERROR(MID(spotify_top_songs_audio_features[[#This Row],[artist_names]],SEARCH(",",spotify_top_songs_audio_features[[#This Row],[artist_names]])+2,99),"")</f>
        <v>Kanye West</v>
      </c>
      <c r="W3743" t="str">
        <f>spotify_top_songs_audio_features[[#This Row],[source]]</f>
        <v>100 Entertainment, Inc</v>
      </c>
      <c r="X3743" s="1">
        <f>spotify_top_songs_audio_features[[#This Row],[streams]]</f>
        <v>19370971</v>
      </c>
      <c r="Y3743" t="str">
        <f>IF(Tabela2[[#This Row],[feat]]="","","Feat")</f>
        <v>Feat</v>
      </c>
      <c r="Z3743" s="17" t="str">
        <f>CONCATENATE(INT(spotify_top_songs_audio_features[[#This Row],[duration_ms]]/(60*1000)),":",MOD(INT(spotify_top_songs_audio_features[[#This Row],[duration_ms]]/1000),60))</f>
        <v>3:54</v>
      </c>
      <c r="AA37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43" t="str">
        <f>spotify_top_songs_audio_features[[#This Row],[track_name]]</f>
        <v>Eazy</v>
      </c>
    </row>
    <row r="3744" spans="1:28" x14ac:dyDescent="0.25">
      <c r="A3744" t="s">
        <v>15123</v>
      </c>
      <c r="B3744" t="s">
        <v>15124</v>
      </c>
      <c r="C3744" t="s">
        <v>15125</v>
      </c>
      <c r="D3744" t="s">
        <v>299</v>
      </c>
      <c r="E3744" t="s">
        <v>102</v>
      </c>
      <c r="F3744" t="s">
        <v>32</v>
      </c>
      <c r="G3744" t="s">
        <v>25</v>
      </c>
      <c r="H3744">
        <v>767</v>
      </c>
      <c r="I3744">
        <v>569</v>
      </c>
      <c r="J3744">
        <v>216</v>
      </c>
      <c r="K3744" t="s">
        <v>1115</v>
      </c>
      <c r="L3744">
        <v>1.4499999999999999E-3</v>
      </c>
      <c r="M3744">
        <v>109</v>
      </c>
      <c r="N3744">
        <v>524</v>
      </c>
      <c r="O3744">
        <v>-6805</v>
      </c>
      <c r="P3744">
        <v>77052</v>
      </c>
      <c r="Q3744">
        <v>196363</v>
      </c>
      <c r="R3744">
        <v>4</v>
      </c>
      <c r="S3744">
        <v>19362176</v>
      </c>
      <c r="U3744" t="str">
        <f>IFERROR(LEFT(spotify_top_songs_audio_features[[#This Row],[artist_names]],SEARCH(",",spotify_top_songs_audio_features[[#This Row],[artist_names]])-1),spotify_top_songs_audio_features[[#This Row],[artist_names]])</f>
        <v>Headie One</v>
      </c>
      <c r="V3744" t="str">
        <f>IFERROR(MID(spotify_top_songs_audio_features[[#This Row],[artist_names]],SEARCH(",",spotify_top_songs_audio_features[[#This Row],[artist_names]])+2,99),"")</f>
        <v>AJ Tracey, Stormzy</v>
      </c>
      <c r="W3744" t="str">
        <f>spotify_top_songs_audio_features[[#This Row],[source]]</f>
        <v>Relentless Records</v>
      </c>
      <c r="X3744" s="1">
        <f>spotify_top_songs_audio_features[[#This Row],[streams]]</f>
        <v>19362176</v>
      </c>
      <c r="Y3744" t="str">
        <f>IF(Tabela2[[#This Row],[feat]]="","","Feat")</f>
        <v>Feat</v>
      </c>
      <c r="Z3744" s="17" t="str">
        <f>CONCATENATE(INT(spotify_top_songs_audio_features[[#This Row],[duration_ms]]/(60*1000)),":",MOD(INT(spotify_top_songs_audio_features[[#This Row],[duration_ms]]/1000),60))</f>
        <v>3:16</v>
      </c>
      <c r="AA37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744" t="str">
        <f>spotify_top_songs_audio_features[[#This Row],[track_name]]</f>
        <v>Ain't It Different (feat. AJ Tracey &amp; Stormzy)</v>
      </c>
    </row>
    <row r="3745" spans="1:28" x14ac:dyDescent="0.25">
      <c r="A3745" t="s">
        <v>4228</v>
      </c>
      <c r="B3745" t="s">
        <v>280</v>
      </c>
      <c r="C3745" t="s">
        <v>4229</v>
      </c>
      <c r="D3745" t="s">
        <v>282</v>
      </c>
      <c r="E3745" t="s">
        <v>70</v>
      </c>
      <c r="F3745" t="s">
        <v>24</v>
      </c>
      <c r="G3745" t="s">
        <v>25</v>
      </c>
      <c r="H3745">
        <v>676</v>
      </c>
      <c r="I3745">
        <v>771</v>
      </c>
      <c r="J3745">
        <v>483</v>
      </c>
      <c r="K3745" t="s">
        <v>1583</v>
      </c>
      <c r="L3745">
        <v>6.9999999999999999E-6</v>
      </c>
      <c r="M3745">
        <v>102</v>
      </c>
      <c r="N3745">
        <v>569</v>
      </c>
      <c r="O3745">
        <v>-3675</v>
      </c>
      <c r="P3745">
        <v>99048</v>
      </c>
      <c r="Q3745">
        <v>207133</v>
      </c>
      <c r="R3745">
        <v>1</v>
      </c>
      <c r="S3745">
        <v>19360616</v>
      </c>
      <c r="U3745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3745" t="str">
        <f>IFERROR(MID(spotify_top_songs_audio_features[[#This Row],[artist_names]],SEARCH(",",spotify_top_songs_audio_features[[#This Row],[artist_names]])+2,99),"")</f>
        <v/>
      </c>
      <c r="W3745" t="str">
        <f>spotify_top_songs_audio_features[[#This Row],[source]]</f>
        <v>Columbia</v>
      </c>
      <c r="X3745" s="1">
        <f>spotify_top_songs_audio_features[[#This Row],[streams]]</f>
        <v>19360616</v>
      </c>
      <c r="Y3745" t="str">
        <f>IF(Tabela2[[#This Row],[feat]]="","","Feat")</f>
        <v/>
      </c>
      <c r="Z3745" s="17" t="str">
        <f>CONCATENATE(INT(spotify_top_songs_audio_features[[#This Row],[duration_ms]]/(60*1000)),":",MOD(INT(spotify_top_songs_audio_features[[#This Row],[duration_ms]]/1000),60))</f>
        <v>3:27</v>
      </c>
      <c r="AA37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745" t="str">
        <f>spotify_top_songs_audio_features[[#This Row],[track_name]]</f>
        <v>Adore You</v>
      </c>
    </row>
    <row r="3746" spans="1:28" x14ac:dyDescent="0.25">
      <c r="A3746" t="s">
        <v>9877</v>
      </c>
      <c r="B3746" t="s">
        <v>9878</v>
      </c>
      <c r="C3746" t="s">
        <v>9879</v>
      </c>
      <c r="D3746" t="s">
        <v>249</v>
      </c>
      <c r="E3746" t="s">
        <v>31</v>
      </c>
      <c r="F3746" t="s">
        <v>24</v>
      </c>
      <c r="G3746" t="s">
        <v>25</v>
      </c>
      <c r="H3746">
        <v>83</v>
      </c>
      <c r="I3746">
        <v>748</v>
      </c>
      <c r="J3746">
        <v>162</v>
      </c>
      <c r="K3746" t="s">
        <v>1572</v>
      </c>
      <c r="L3746">
        <v>0</v>
      </c>
      <c r="M3746">
        <v>992</v>
      </c>
      <c r="N3746">
        <v>523</v>
      </c>
      <c r="O3746">
        <v>-5362</v>
      </c>
      <c r="P3746">
        <v>133028</v>
      </c>
      <c r="Q3746">
        <v>177443</v>
      </c>
      <c r="R3746">
        <v>3</v>
      </c>
      <c r="S3746">
        <v>19349980</v>
      </c>
      <c r="U3746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3746" t="str">
        <f>IFERROR(MID(spotify_top_songs_audio_features[[#This Row],[artist_names]],SEARCH(",",spotify_top_songs_audio_features[[#This Row],[artist_names]])+2,99),"")</f>
        <v>Snow Tha Product</v>
      </c>
      <c r="W3746" t="str">
        <f>spotify_top_songs_audio_features[[#This Row],[source]]</f>
        <v>DALE PLAY Records</v>
      </c>
      <c r="X3746" s="1">
        <f>spotify_top_songs_audio_features[[#This Row],[streams]]</f>
        <v>19349980</v>
      </c>
      <c r="Y3746" t="str">
        <f>IF(Tabela2[[#This Row],[feat]]="","","Feat")</f>
        <v>Feat</v>
      </c>
      <c r="Z3746" s="17" t="str">
        <f>CONCATENATE(INT(spotify_top_songs_audio_features[[#This Row],[duration_ms]]/(60*1000)),":",MOD(INT(spotify_top_songs_audio_features[[#This Row],[duration_ms]]/1000),60))</f>
        <v>2:57</v>
      </c>
      <c r="AA37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46" t="str">
        <f>spotify_top_songs_audio_features[[#This Row],[track_name]]</f>
        <v>Snow Tha Product: Bzrp Music Sessions, Vol. 39</v>
      </c>
    </row>
    <row r="3747" spans="1:28" x14ac:dyDescent="0.25">
      <c r="A3747" t="s">
        <v>15824</v>
      </c>
      <c r="B3747" t="s">
        <v>2755</v>
      </c>
      <c r="C3747" t="s">
        <v>15825</v>
      </c>
      <c r="D3747" t="s">
        <v>814</v>
      </c>
      <c r="E3747" t="s">
        <v>43</v>
      </c>
      <c r="F3747" t="s">
        <v>24</v>
      </c>
      <c r="G3747" t="s">
        <v>25</v>
      </c>
      <c r="H3747">
        <v>434</v>
      </c>
      <c r="I3747">
        <v>586</v>
      </c>
      <c r="J3747">
        <v>138</v>
      </c>
      <c r="K3747" t="s">
        <v>76</v>
      </c>
      <c r="L3747">
        <v>144</v>
      </c>
      <c r="M3747">
        <v>146</v>
      </c>
      <c r="N3747">
        <v>239</v>
      </c>
      <c r="O3747">
        <v>-7612</v>
      </c>
      <c r="P3747">
        <v>78259</v>
      </c>
      <c r="Q3747">
        <v>239613</v>
      </c>
      <c r="R3747">
        <v>2</v>
      </c>
      <c r="S3747">
        <v>19331117</v>
      </c>
      <c r="U3747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3747" t="str">
        <f>IFERROR(MID(spotify_top_songs_audio_features[[#This Row],[artist_names]],SEARCH(",",spotify_top_songs_audio_features[[#This Row],[artist_names]])+2,99),"")</f>
        <v>Travis Scott</v>
      </c>
      <c r="W3747" t="str">
        <f>spotify_top_songs_audio_features[[#This Row],[source]]</f>
        <v>Top Dawg Entertainment/RCA Records</v>
      </c>
      <c r="X3747" s="1">
        <f>spotify_top_songs_audio_features[[#This Row],[streams]]</f>
        <v>19331117</v>
      </c>
      <c r="Y3747" t="str">
        <f>IF(Tabela2[[#This Row],[feat]]="","","Feat")</f>
        <v>Feat</v>
      </c>
      <c r="Z3747" s="17" t="str">
        <f>CONCATENATE(INT(spotify_top_songs_audio_features[[#This Row],[duration_ms]]/(60*1000)),":",MOD(INT(spotify_top_songs_audio_features[[#This Row],[duration_ms]]/1000),60))</f>
        <v>3:59</v>
      </c>
      <c r="AA37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747" t="str">
        <f>spotify_top_songs_audio_features[[#This Row],[track_name]]</f>
        <v>Open Arms (feat. Travis Scott)</v>
      </c>
    </row>
    <row r="3748" spans="1:28" x14ac:dyDescent="0.25">
      <c r="A3748" t="s">
        <v>8051</v>
      </c>
      <c r="B3748" t="s">
        <v>8052</v>
      </c>
      <c r="C3748" t="s">
        <v>8053</v>
      </c>
      <c r="D3748" t="s">
        <v>1058</v>
      </c>
      <c r="E3748" t="s">
        <v>86</v>
      </c>
      <c r="F3748" t="s">
        <v>24</v>
      </c>
      <c r="G3748" t="s">
        <v>25</v>
      </c>
      <c r="H3748">
        <v>938</v>
      </c>
      <c r="I3748">
        <v>549</v>
      </c>
      <c r="J3748">
        <v>67</v>
      </c>
      <c r="K3748" t="s">
        <v>216</v>
      </c>
      <c r="L3748">
        <v>3.9199999999999999E-3</v>
      </c>
      <c r="M3748">
        <v>101</v>
      </c>
      <c r="N3748">
        <v>52</v>
      </c>
      <c r="O3748">
        <v>-4884</v>
      </c>
      <c r="P3748">
        <v>115036</v>
      </c>
      <c r="Q3748">
        <v>193604</v>
      </c>
      <c r="R3748">
        <v>4</v>
      </c>
      <c r="S3748">
        <v>19327317</v>
      </c>
      <c r="U3748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3748" t="str">
        <f>IFERROR(MID(spotify_top_songs_audio_features[[#This Row],[artist_names]],SEARCH(",",spotify_top_songs_audio_features[[#This Row],[artist_names]])+2,99),"")</f>
        <v>Julia Michaels</v>
      </c>
      <c r="W3748" t="str">
        <f>spotify_top_songs_audio_features[[#This Row],[source]]</f>
        <v>Interscope Records*</v>
      </c>
      <c r="X3748" s="1">
        <f>spotify_top_songs_audio_features[[#This Row],[streams]]</f>
        <v>19327317</v>
      </c>
      <c r="Y3748" t="str">
        <f>IF(Tabela2[[#This Row],[feat]]="","","Feat")</f>
        <v>Feat</v>
      </c>
      <c r="Z3748" s="17" t="str">
        <f>CONCATENATE(INT(spotify_top_songs_audio_features[[#This Row],[duration_ms]]/(60*1000)),":",MOD(INT(spotify_top_songs_audio_features[[#This Row],[duration_ms]]/1000),60))</f>
        <v>3:13</v>
      </c>
      <c r="AA37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748" t="str">
        <f>spotify_top_songs_audio_features[[#This Row],[track_name]]</f>
        <v>Help Me Out (with Julia Michaels)</v>
      </c>
    </row>
    <row r="3749" spans="1:28" x14ac:dyDescent="0.25">
      <c r="A3749" t="s">
        <v>10368</v>
      </c>
      <c r="B3749" t="s">
        <v>2175</v>
      </c>
      <c r="C3749" t="s">
        <v>10369</v>
      </c>
      <c r="D3749" t="s">
        <v>1101</v>
      </c>
      <c r="E3749" t="s">
        <v>23</v>
      </c>
      <c r="F3749" t="s">
        <v>32</v>
      </c>
      <c r="G3749" t="s">
        <v>25</v>
      </c>
      <c r="H3749">
        <v>545</v>
      </c>
      <c r="I3749">
        <v>78</v>
      </c>
      <c r="J3749">
        <v>436</v>
      </c>
      <c r="K3749" t="s">
        <v>5737</v>
      </c>
      <c r="L3749">
        <v>4.64E-3</v>
      </c>
      <c r="M3749">
        <v>828</v>
      </c>
      <c r="N3749">
        <v>458</v>
      </c>
      <c r="O3749">
        <v>-4867</v>
      </c>
      <c r="P3749">
        <v>125014</v>
      </c>
      <c r="Q3749">
        <v>255093</v>
      </c>
      <c r="R3749">
        <v>2</v>
      </c>
      <c r="S3749">
        <v>19317646</v>
      </c>
      <c r="U3749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3749" t="str">
        <f>IFERROR(MID(spotify_top_songs_audio_features[[#This Row],[artist_names]],SEARCH(",",spotify_top_songs_audio_features[[#This Row],[artist_names]])+2,99),"")</f>
        <v/>
      </c>
      <c r="W3749" t="str">
        <f>spotify_top_songs_audio_features[[#This Row],[source]]</f>
        <v>Universal Music AB</v>
      </c>
      <c r="X3749" s="1">
        <f>spotify_top_songs_audio_features[[#This Row],[streams]]</f>
        <v>19317646</v>
      </c>
      <c r="Y3749" t="str">
        <f>IF(Tabela2[[#This Row],[feat]]="","","Feat")</f>
        <v/>
      </c>
      <c r="Z3749" s="17" t="str">
        <f>CONCATENATE(INT(spotify_top_songs_audio_features[[#This Row],[duration_ms]]/(60*1000)),":",MOD(INT(spotify_top_songs_audio_features[[#This Row],[duration_ms]]/1000),60))</f>
        <v>4:15</v>
      </c>
      <c r="AA37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749" t="str">
        <f>spotify_top_songs_audio_features[[#This Row],[track_name]]</f>
        <v>Hey Brother</v>
      </c>
    </row>
    <row r="3750" spans="1:28" x14ac:dyDescent="0.25">
      <c r="A3750" t="s">
        <v>13789</v>
      </c>
      <c r="B3750" t="s">
        <v>13790</v>
      </c>
      <c r="C3750" t="s">
        <v>13791</v>
      </c>
      <c r="D3750" t="s">
        <v>1562</v>
      </c>
      <c r="E3750" t="s">
        <v>43</v>
      </c>
      <c r="F3750" t="s">
        <v>24</v>
      </c>
      <c r="G3750" t="s">
        <v>25</v>
      </c>
      <c r="H3750">
        <v>66</v>
      </c>
      <c r="I3750">
        <v>503</v>
      </c>
      <c r="J3750">
        <v>34</v>
      </c>
      <c r="K3750" t="s">
        <v>26</v>
      </c>
      <c r="L3750">
        <v>0</v>
      </c>
      <c r="M3750">
        <v>13</v>
      </c>
      <c r="N3750">
        <v>396</v>
      </c>
      <c r="O3750">
        <v>-5501</v>
      </c>
      <c r="P3750">
        <v>175896</v>
      </c>
      <c r="Q3750">
        <v>161748</v>
      </c>
      <c r="R3750">
        <v>4</v>
      </c>
      <c r="S3750">
        <v>19291759</v>
      </c>
      <c r="U3750" t="str">
        <f>IFERROR(LEFT(spotify_top_songs_audio_features[[#This Row],[artist_names]],SEARCH(",",spotify_top_songs_audio_features[[#This Row],[artist_names]])-1),spotify_top_songs_audio_features[[#This Row],[artist_names]])</f>
        <v>Dalex</v>
      </c>
      <c r="V3750" t="str">
        <f>IFERROR(MID(spotify_top_songs_audio_features[[#This Row],[artist_names]],SEARCH(",",spotify_top_songs_audio_features[[#This Row],[artist_names]])+2,99),"")</f>
        <v/>
      </c>
      <c r="W3750" t="str">
        <f>spotify_top_songs_audio_features[[#This Row],[source]]</f>
        <v>Rich Music</v>
      </c>
      <c r="X3750" s="1">
        <f>spotify_top_songs_audio_features[[#This Row],[streams]]</f>
        <v>19291759</v>
      </c>
      <c r="Y3750" t="str">
        <f>IF(Tabela2[[#This Row],[feat]]="","","Feat")</f>
        <v/>
      </c>
      <c r="Z3750" s="17" t="str">
        <f>CONCATENATE(INT(spotify_top_songs_audio_features[[#This Row],[duration_ms]]/(60*1000)),":",MOD(INT(spotify_top_songs_audio_features[[#This Row],[duration_ms]]/1000),60))</f>
        <v>2:41</v>
      </c>
      <c r="AA37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750" t="str">
        <f>spotify_top_songs_audio_features[[#This Row],[track_name]]</f>
        <v>+Linda</v>
      </c>
    </row>
    <row r="3751" spans="1:28" x14ac:dyDescent="0.25">
      <c r="A3751" t="s">
        <v>16475</v>
      </c>
      <c r="B3751" t="s">
        <v>112</v>
      </c>
      <c r="C3751" t="s">
        <v>16476</v>
      </c>
      <c r="D3751" t="s">
        <v>112</v>
      </c>
      <c r="E3751" t="s">
        <v>58</v>
      </c>
      <c r="F3751" t="s">
        <v>24</v>
      </c>
      <c r="G3751" t="s">
        <v>25</v>
      </c>
      <c r="H3751">
        <v>754</v>
      </c>
      <c r="I3751">
        <v>682</v>
      </c>
      <c r="J3751">
        <v>565</v>
      </c>
      <c r="K3751" t="s">
        <v>16477</v>
      </c>
      <c r="L3751">
        <v>9.8799999999999995E-4</v>
      </c>
      <c r="M3751">
        <v>941</v>
      </c>
      <c r="N3751">
        <v>547</v>
      </c>
      <c r="O3751">
        <v>-5789</v>
      </c>
      <c r="P3751">
        <v>120027</v>
      </c>
      <c r="Q3751">
        <v>247533</v>
      </c>
      <c r="R3751">
        <v>1</v>
      </c>
      <c r="S3751">
        <v>19285599</v>
      </c>
      <c r="U375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751" t="str">
        <f>IFERROR(MID(spotify_top_songs_audio_features[[#This Row],[artist_names]],SEARCH(",",spotify_top_songs_audio_features[[#This Row],[artist_names]])+2,99),"")</f>
        <v/>
      </c>
      <c r="W3751" t="str">
        <f>spotify_top_songs_audio_features[[#This Row],[source]]</f>
        <v>Taylor Swift</v>
      </c>
      <c r="X3751" s="1">
        <f>spotify_top_songs_audio_features[[#This Row],[streams]]</f>
        <v>19285599</v>
      </c>
      <c r="Y3751" t="str">
        <f>IF(Tabela2[[#This Row],[feat]]="","","Feat")</f>
        <v/>
      </c>
      <c r="Z3751" s="17" t="str">
        <f>CONCATENATE(INT(spotify_top_songs_audio_features[[#This Row],[duration_ms]]/(60*1000)),":",MOD(INT(spotify_top_songs_audio_features[[#This Row],[duration_ms]]/1000),60))</f>
        <v>4:7</v>
      </c>
      <c r="AA37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751" t="str">
        <f>spotify_top_songs_audio_features[[#This Row],[track_name]]</f>
        <v>How You Get The Girl (Taylor's Version)</v>
      </c>
    </row>
    <row r="3752" spans="1:28" x14ac:dyDescent="0.25">
      <c r="A3752" t="s">
        <v>14126</v>
      </c>
      <c r="B3752" t="s">
        <v>463</v>
      </c>
      <c r="C3752" t="s">
        <v>14127</v>
      </c>
      <c r="D3752" t="s">
        <v>465</v>
      </c>
      <c r="E3752" t="s">
        <v>70</v>
      </c>
      <c r="F3752" t="s">
        <v>32</v>
      </c>
      <c r="G3752" t="s">
        <v>152</v>
      </c>
      <c r="H3752">
        <v>514</v>
      </c>
      <c r="I3752">
        <v>472</v>
      </c>
      <c r="J3752">
        <v>368</v>
      </c>
      <c r="K3752" t="s">
        <v>76</v>
      </c>
      <c r="L3752">
        <v>12</v>
      </c>
      <c r="M3752">
        <v>746</v>
      </c>
      <c r="N3752">
        <v>557</v>
      </c>
      <c r="O3752">
        <v>-11106</v>
      </c>
      <c r="P3752">
        <v>77215</v>
      </c>
      <c r="Q3752">
        <v>203367</v>
      </c>
      <c r="R3752">
        <v>1</v>
      </c>
      <c r="S3752">
        <v>19280482</v>
      </c>
      <c r="U3752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752" t="str">
        <f>IFERROR(MID(spotify_top_songs_audio_features[[#This Row],[artist_names]],SEARCH(",",spotify_top_songs_audio_features[[#This Row],[artist_names]])+2,99),"")</f>
        <v/>
      </c>
      <c r="W3752" t="str">
        <f>spotify_top_songs_audio_features[[#This Row],[source]]</f>
        <v>pgLang/Top Dawg Entertainment/Aftermath/Interscope Records</v>
      </c>
      <c r="X3752" s="1">
        <f>spotify_top_songs_audio_features[[#This Row],[streams]]</f>
        <v>19280482</v>
      </c>
      <c r="Y3752" t="str">
        <f>IF(Tabela2[[#This Row],[feat]]="","","Feat")</f>
        <v/>
      </c>
      <c r="Z3752" s="17" t="str">
        <f>CONCATENATE(INT(spotify_top_songs_audio_features[[#This Row],[duration_ms]]/(60*1000)),":",MOD(INT(spotify_top_songs_audio_features[[#This Row],[duration_ms]]/1000),60))</f>
        <v>3:23</v>
      </c>
      <c r="AA37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752" t="str">
        <f>spotify_top_songs_audio_features[[#This Row],[track_name]]</f>
        <v>Worldwide Steppers</v>
      </c>
    </row>
    <row r="3753" spans="1:28" x14ac:dyDescent="0.25">
      <c r="A3753" t="s">
        <v>4836</v>
      </c>
      <c r="B3753" t="s">
        <v>439</v>
      </c>
      <c r="C3753" t="s">
        <v>4837</v>
      </c>
      <c r="D3753" t="s">
        <v>48</v>
      </c>
      <c r="E3753" t="s">
        <v>58</v>
      </c>
      <c r="F3753" t="s">
        <v>24</v>
      </c>
      <c r="G3753" t="s">
        <v>25</v>
      </c>
      <c r="H3753">
        <v>746</v>
      </c>
      <c r="I3753">
        <v>559</v>
      </c>
      <c r="J3753">
        <v>316</v>
      </c>
      <c r="K3753" t="s">
        <v>4630</v>
      </c>
      <c r="L3753">
        <v>0</v>
      </c>
      <c r="M3753">
        <v>148</v>
      </c>
      <c r="N3753">
        <v>368</v>
      </c>
      <c r="O3753">
        <v>-4008</v>
      </c>
      <c r="P3753">
        <v>117943</v>
      </c>
      <c r="Q3753">
        <v>200680</v>
      </c>
      <c r="R3753">
        <v>4</v>
      </c>
      <c r="S3753">
        <v>19270150</v>
      </c>
      <c r="U3753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753" t="str">
        <f>IFERROR(MID(spotify_top_songs_audio_features[[#This Row],[artist_names]],SEARCH(",",spotify_top_songs_audio_features[[#This Row],[artist_names]])+2,99),"")</f>
        <v/>
      </c>
      <c r="W3753" t="str">
        <f>spotify_top_songs_audio_features[[#This Row],[source]]</f>
        <v>Republic Records</v>
      </c>
      <c r="X3753" s="1">
        <f>spotify_top_songs_audio_features[[#This Row],[streams]]</f>
        <v>19270150</v>
      </c>
      <c r="Y3753" t="str">
        <f>IF(Tabela2[[#This Row],[feat]]="","","Feat")</f>
        <v/>
      </c>
      <c r="Z3753" s="17" t="str">
        <f>CONCATENATE(INT(spotify_top_songs_audio_features[[#This Row],[duration_ms]]/(60*1000)),":",MOD(INT(spotify_top_songs_audio_features[[#This Row],[duration_ms]]/1000),60))</f>
        <v>3:20</v>
      </c>
      <c r="AA37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753" t="str">
        <f>spotify_top_songs_audio_features[[#This Row],[track_name]]</f>
        <v>I'm Gonna Be</v>
      </c>
    </row>
    <row r="3754" spans="1:28" x14ac:dyDescent="0.25">
      <c r="A3754" t="s">
        <v>13637</v>
      </c>
      <c r="B3754" t="s">
        <v>1762</v>
      </c>
      <c r="C3754" t="s">
        <v>13638</v>
      </c>
      <c r="D3754" t="s">
        <v>11994</v>
      </c>
      <c r="E3754" t="s">
        <v>113</v>
      </c>
      <c r="F3754" t="s">
        <v>24</v>
      </c>
      <c r="G3754" t="s">
        <v>25</v>
      </c>
      <c r="H3754">
        <v>647</v>
      </c>
      <c r="I3754">
        <v>554</v>
      </c>
      <c r="J3754">
        <v>32</v>
      </c>
      <c r="K3754" t="s">
        <v>13169</v>
      </c>
      <c r="L3754">
        <v>0</v>
      </c>
      <c r="M3754">
        <v>317</v>
      </c>
      <c r="N3754">
        <v>737</v>
      </c>
      <c r="O3754">
        <v>-314</v>
      </c>
      <c r="P3754">
        <v>141823</v>
      </c>
      <c r="Q3754">
        <v>159133</v>
      </c>
      <c r="R3754">
        <v>3</v>
      </c>
      <c r="S3754">
        <v>19260286</v>
      </c>
      <c r="U3754" t="str">
        <f>IFERROR(LEFT(spotify_top_songs_audio_features[[#This Row],[artist_names]],SEARCH(",",spotify_top_songs_audio_features[[#This Row],[artist_names]])-1),spotify_top_songs_audio_features[[#This Row],[artist_names]])</f>
        <v>Christian Nodal</v>
      </c>
      <c r="V3754" t="str">
        <f>IFERROR(MID(spotify_top_songs_audio_features[[#This Row],[artist_names]],SEARCH(",",spotify_top_songs_audio_features[[#This Row],[artist_names]])+2,99),"")</f>
        <v/>
      </c>
      <c r="W3754" t="str">
        <f>spotify_top_songs_audio_features[[#This Row],[source]]</f>
        <v>Universal Music Mexico</v>
      </c>
      <c r="X3754" s="1">
        <f>spotify_top_songs_audio_features[[#This Row],[streams]]</f>
        <v>19260286</v>
      </c>
      <c r="Y3754" t="str">
        <f>IF(Tabela2[[#This Row],[feat]]="","","Feat")</f>
        <v/>
      </c>
      <c r="Z3754" s="17" t="str">
        <f>CONCATENATE(INT(spotify_top_songs_audio_features[[#This Row],[duration_ms]]/(60*1000)),":",MOD(INT(spotify_top_songs_audio_features[[#This Row],[duration_ms]]/1000),60))</f>
        <v>2:39</v>
      </c>
      <c r="AA37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54" t="str">
        <f>spotify_top_songs_audio_features[[#This Row],[track_name]]</f>
        <v>Se Me Olvidó</v>
      </c>
    </row>
    <row r="3755" spans="1:28" x14ac:dyDescent="0.25">
      <c r="A3755" t="s">
        <v>8688</v>
      </c>
      <c r="B3755" t="s">
        <v>165</v>
      </c>
      <c r="C3755" t="s">
        <v>3846</v>
      </c>
      <c r="D3755" t="s">
        <v>96</v>
      </c>
      <c r="E3755" t="s">
        <v>31</v>
      </c>
      <c r="F3755" t="s">
        <v>32</v>
      </c>
      <c r="G3755" t="s">
        <v>25</v>
      </c>
      <c r="H3755">
        <v>794</v>
      </c>
      <c r="I3755">
        <v>32</v>
      </c>
      <c r="J3755">
        <v>173</v>
      </c>
      <c r="K3755" t="s">
        <v>3847</v>
      </c>
      <c r="L3755">
        <v>134</v>
      </c>
      <c r="M3755">
        <v>112</v>
      </c>
      <c r="N3755">
        <v>241</v>
      </c>
      <c r="O3755">
        <v>-1292</v>
      </c>
      <c r="P3755">
        <v>174088</v>
      </c>
      <c r="Q3755">
        <v>342040</v>
      </c>
      <c r="R3755">
        <v>1</v>
      </c>
      <c r="S3755">
        <v>19228184</v>
      </c>
      <c r="U3755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3755" t="str">
        <f>IFERROR(MID(spotify_top_songs_audio_features[[#This Row],[artist_names]],SEARCH(",",spotify_top_songs_audio_features[[#This Row],[artist_names]])+2,99),"")</f>
        <v/>
      </c>
      <c r="W3755" t="str">
        <f>spotify_top_songs_audio_features[[#This Row],[source]]</f>
        <v>Warner Records</v>
      </c>
      <c r="X3755" s="1">
        <f>spotify_top_songs_audio_features[[#This Row],[streams]]</f>
        <v>19228184</v>
      </c>
      <c r="Y3755" t="str">
        <f>IF(Tabela2[[#This Row],[feat]]="","","Feat")</f>
        <v/>
      </c>
      <c r="Z3755" s="17" t="str">
        <f>CONCATENATE(INT(spotify_top_songs_audio_features[[#This Row],[duration_ms]]/(60*1000)),":",MOD(INT(spotify_top_songs_audio_features[[#This Row],[duration_ms]]/1000),60))</f>
        <v>5:42</v>
      </c>
      <c r="AA37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55" t="str">
        <f>spotify_top_songs_audio_features[[#This Row],[track_name]]</f>
        <v>Good News</v>
      </c>
    </row>
    <row r="3756" spans="1:28" x14ac:dyDescent="0.25">
      <c r="A3756" t="s">
        <v>5414</v>
      </c>
      <c r="B3756" t="s">
        <v>633</v>
      </c>
      <c r="C3756" t="s">
        <v>5415</v>
      </c>
      <c r="D3756" t="s">
        <v>48</v>
      </c>
      <c r="E3756" t="s">
        <v>58</v>
      </c>
      <c r="F3756" t="s">
        <v>32</v>
      </c>
      <c r="G3756" t="s">
        <v>25</v>
      </c>
      <c r="H3756">
        <v>404</v>
      </c>
      <c r="I3756">
        <v>524</v>
      </c>
      <c r="J3756">
        <v>593</v>
      </c>
      <c r="K3756" t="s">
        <v>5309</v>
      </c>
      <c r="L3756">
        <v>316</v>
      </c>
      <c r="M3756">
        <v>199</v>
      </c>
      <c r="N3756">
        <v>168</v>
      </c>
      <c r="O3756">
        <v>-8996</v>
      </c>
      <c r="P3756">
        <v>14574</v>
      </c>
      <c r="Q3756">
        <v>355960</v>
      </c>
      <c r="R3756">
        <v>2</v>
      </c>
      <c r="S3756">
        <v>19226200</v>
      </c>
      <c r="U3756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3756" t="str">
        <f>IFERROR(MID(spotify_top_songs_audio_features[[#This Row],[artist_names]],SEARCH(",",spotify_top_songs_audio_features[[#This Row],[artist_names]])+2,99),"")</f>
        <v/>
      </c>
      <c r="W3756" t="str">
        <f>spotify_top_songs_audio_features[[#This Row],[source]]</f>
        <v>Republic Records</v>
      </c>
      <c r="X3756" s="1">
        <f>spotify_top_songs_audio_features[[#This Row],[streams]]</f>
        <v>19226200</v>
      </c>
      <c r="Y3756" t="str">
        <f>IF(Tabela2[[#This Row],[feat]]="","","Feat")</f>
        <v/>
      </c>
      <c r="Z3756" s="17" t="str">
        <f>CONCATENATE(INT(spotify_top_songs_audio_features[[#This Row],[duration_ms]]/(60*1000)),":",MOD(INT(spotify_top_songs_audio_features[[#This Row],[duration_ms]]/1000),60))</f>
        <v>5:55</v>
      </c>
      <c r="AA37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756" t="str">
        <f>spotify_top_songs_audio_features[[#This Row],[track_name]]</f>
        <v>Escape From LA</v>
      </c>
    </row>
    <row r="3757" spans="1:28" x14ac:dyDescent="0.25">
      <c r="A3757" t="s">
        <v>1808</v>
      </c>
      <c r="B3757" t="s">
        <v>1809</v>
      </c>
      <c r="C3757" t="s">
        <v>1810</v>
      </c>
      <c r="D3757" t="s">
        <v>48</v>
      </c>
      <c r="E3757" t="s">
        <v>70</v>
      </c>
      <c r="F3757" t="s">
        <v>24</v>
      </c>
      <c r="G3757" t="s">
        <v>25</v>
      </c>
      <c r="H3757">
        <v>553</v>
      </c>
      <c r="I3757">
        <v>659</v>
      </c>
      <c r="J3757">
        <v>391</v>
      </c>
      <c r="K3757" t="s">
        <v>1811</v>
      </c>
      <c r="L3757">
        <v>0</v>
      </c>
      <c r="M3757">
        <v>105</v>
      </c>
      <c r="N3757">
        <v>105</v>
      </c>
      <c r="O3757">
        <v>-7295</v>
      </c>
      <c r="P3757">
        <v>120146</v>
      </c>
      <c r="Q3757">
        <v>234000</v>
      </c>
      <c r="R3757">
        <v>28</v>
      </c>
      <c r="S3757">
        <v>19223831</v>
      </c>
      <c r="U3757" t="str">
        <f>IFERROR(LEFT(spotify_top_songs_audio_features[[#This Row],[artist_names]],SEARCH(",",spotify_top_songs_audio_features[[#This Row],[artist_names]])-1),spotify_top_songs_audio_features[[#This Row],[artist_names]])</f>
        <v>Swedish House Mafia</v>
      </c>
      <c r="V3757" t="str">
        <f>IFERROR(MID(spotify_top_songs_audio_features[[#This Row],[artist_names]],SEARCH(",",spotify_top_songs_audio_features[[#This Row],[artist_names]])+2,99),"")</f>
        <v>The Weeknd</v>
      </c>
      <c r="W3757" t="str">
        <f>spotify_top_songs_audio_features[[#This Row],[source]]</f>
        <v>Republic Records</v>
      </c>
      <c r="X3757" s="1">
        <f>spotify_top_songs_audio_features[[#This Row],[streams]]</f>
        <v>19223831</v>
      </c>
      <c r="Y3757" t="str">
        <f>IF(Tabela2[[#This Row],[feat]]="","","Feat")</f>
        <v>Feat</v>
      </c>
      <c r="Z3757" s="17" t="str">
        <f>CONCATENATE(INT(spotify_top_songs_audio_features[[#This Row],[duration_ms]]/(60*1000)),":",MOD(INT(spotify_top_songs_audio_features[[#This Row],[duration_ms]]/1000),60))</f>
        <v>3:54</v>
      </c>
      <c r="AA37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757" t="str">
        <f>spotify_top_songs_audio_features[[#This Row],[track_name]]</f>
        <v>Moth To A Flame (with The Weeknd)</v>
      </c>
    </row>
    <row r="3758" spans="1:28" x14ac:dyDescent="0.25">
      <c r="A3758" t="s">
        <v>88</v>
      </c>
      <c r="B3758" t="s">
        <v>89</v>
      </c>
      <c r="C3758" t="s">
        <v>90</v>
      </c>
      <c r="D3758" t="s">
        <v>91</v>
      </c>
      <c r="E3758" t="s">
        <v>86</v>
      </c>
      <c r="F3758" t="s">
        <v>32</v>
      </c>
      <c r="G3758" t="s">
        <v>25</v>
      </c>
      <c r="H3758">
        <v>648</v>
      </c>
      <c r="I3758">
        <v>873</v>
      </c>
      <c r="J3758">
        <v>334</v>
      </c>
      <c r="K3758" t="s">
        <v>92</v>
      </c>
      <c r="L3758">
        <v>5.13E-4</v>
      </c>
      <c r="M3758">
        <v>291</v>
      </c>
      <c r="N3758">
        <v>776</v>
      </c>
      <c r="O3758">
        <v>-56</v>
      </c>
      <c r="P3758">
        <v>130003</v>
      </c>
      <c r="Q3758">
        <v>118154</v>
      </c>
      <c r="R3758">
        <v>2</v>
      </c>
      <c r="S3758">
        <v>19220630</v>
      </c>
      <c r="U3758" t="str">
        <f>IFERROR(LEFT(spotify_top_songs_audio_features[[#This Row],[artist_names]],SEARCH(",",spotify_top_songs_audio_features[[#This Row],[artist_names]])-1),spotify_top_songs_audio_features[[#This Row],[artist_names]])</f>
        <v>KZA Produções</v>
      </c>
      <c r="V3758" t="str">
        <f>IFERROR(MID(spotify_top_songs_audio_features[[#This Row],[artist_names]],SEARCH(",",spotify_top_songs_audio_features[[#This Row],[artist_names]])+2,99),"")</f>
        <v>wonda</v>
      </c>
      <c r="W3758" t="str">
        <f>spotify_top_songs_audio_features[[#This Row],[source]]</f>
        <v>wonda &amp; oclody</v>
      </c>
      <c r="X3758" s="1">
        <f>spotify_top_songs_audio_features[[#This Row],[streams]]</f>
        <v>19220630</v>
      </c>
      <c r="Y3758" t="str">
        <f>IF(Tabela2[[#This Row],[feat]]="","","Feat")</f>
        <v>Feat</v>
      </c>
      <c r="Z3758" s="17" t="str">
        <f>CONCATENATE(INT(spotify_top_songs_audio_features[[#This Row],[duration_ms]]/(60*1000)),":",MOD(INT(spotify_top_songs_audio_features[[#This Row],[duration_ms]]/1000),60))</f>
        <v>1:58</v>
      </c>
      <c r="AA37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758" t="str">
        <f>spotify_top_songs_audio_features[[#This Row],[track_name]]</f>
        <v>Maria Mariah</v>
      </c>
    </row>
    <row r="3759" spans="1:28" x14ac:dyDescent="0.25">
      <c r="A3759" t="s">
        <v>4683</v>
      </c>
      <c r="B3759" t="s">
        <v>439</v>
      </c>
      <c r="C3759" t="s">
        <v>4684</v>
      </c>
      <c r="D3759" t="s">
        <v>48</v>
      </c>
      <c r="E3759" t="s">
        <v>113</v>
      </c>
      <c r="F3759" t="s">
        <v>24</v>
      </c>
      <c r="G3759" t="s">
        <v>25</v>
      </c>
      <c r="H3759">
        <v>665</v>
      </c>
      <c r="I3759">
        <v>741</v>
      </c>
      <c r="J3759">
        <v>787</v>
      </c>
      <c r="K3759" t="s">
        <v>3578</v>
      </c>
      <c r="L3759">
        <v>3.0200000000000001E-3</v>
      </c>
      <c r="M3759">
        <v>345</v>
      </c>
      <c r="N3759">
        <v>57</v>
      </c>
      <c r="O3759">
        <v>-3694</v>
      </c>
      <c r="P3759">
        <v>144968</v>
      </c>
      <c r="Q3759">
        <v>156893</v>
      </c>
      <c r="R3759">
        <v>4</v>
      </c>
      <c r="S3759">
        <v>19217391</v>
      </c>
      <c r="U375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759" t="str">
        <f>IFERROR(MID(spotify_top_songs_audio_features[[#This Row],[artist_names]],SEARCH(",",spotify_top_songs_audio_features[[#This Row],[artist_names]])+2,99),"")</f>
        <v/>
      </c>
      <c r="W3759" t="str">
        <f>spotify_top_songs_audio_features[[#This Row],[source]]</f>
        <v>Republic Records</v>
      </c>
      <c r="X3759" s="1">
        <f>spotify_top_songs_audio_features[[#This Row],[streams]]</f>
        <v>19217391</v>
      </c>
      <c r="Y3759" t="str">
        <f>IF(Tabela2[[#This Row],[feat]]="","","Feat")</f>
        <v/>
      </c>
      <c r="Z3759" s="17" t="str">
        <f>CONCATENATE(INT(spotify_top_songs_audio_features[[#This Row],[duration_ms]]/(60*1000)),":",MOD(INT(spotify_top_songs_audio_features[[#This Row],[duration_ms]]/1000),60))</f>
        <v>2:36</v>
      </c>
      <c r="AA37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59" t="str">
        <f>spotify_top_songs_audio_features[[#This Row],[track_name]]</f>
        <v>Allergic</v>
      </c>
    </row>
    <row r="3760" spans="1:28" x14ac:dyDescent="0.25">
      <c r="A3760" t="s">
        <v>11660</v>
      </c>
      <c r="B3760" t="s">
        <v>11661</v>
      </c>
      <c r="C3760" t="s">
        <v>11662</v>
      </c>
      <c r="D3760" t="s">
        <v>377</v>
      </c>
      <c r="E3760" t="s">
        <v>86</v>
      </c>
      <c r="F3760" t="s">
        <v>32</v>
      </c>
      <c r="G3760" t="s">
        <v>25</v>
      </c>
      <c r="H3760">
        <v>781</v>
      </c>
      <c r="I3760">
        <v>845</v>
      </c>
      <c r="J3760">
        <v>422</v>
      </c>
      <c r="K3760" t="s">
        <v>2390</v>
      </c>
      <c r="L3760">
        <v>5.77E-3</v>
      </c>
      <c r="M3760">
        <v>391</v>
      </c>
      <c r="N3760">
        <v>968</v>
      </c>
      <c r="O3760">
        <v>-2948</v>
      </c>
      <c r="P3760">
        <v>13002</v>
      </c>
      <c r="Q3760">
        <v>143830</v>
      </c>
      <c r="R3760">
        <v>2</v>
      </c>
      <c r="S3760">
        <v>19217276</v>
      </c>
      <c r="U3760" t="str">
        <f>IFERROR(LEFT(spotify_top_songs_audio_features[[#This Row],[artist_names]],SEARCH(",",spotify_top_songs_audio_features[[#This Row],[artist_names]])-1),spotify_top_songs_audio_features[[#This Row],[artist_names]])</f>
        <v>Zé Felipe</v>
      </c>
      <c r="V3760" t="str">
        <f>IFERROR(MID(spotify_top_songs_audio_features[[#This Row],[artist_names]],SEARCH(",",spotify_top_songs_audio_features[[#This Row],[artist_names]])+2,99),"")</f>
        <v/>
      </c>
      <c r="W3760" t="str">
        <f>spotify_top_songs_audio_features[[#This Row],[source]]</f>
        <v>Som Livre</v>
      </c>
      <c r="X3760" s="1">
        <f>spotify_top_songs_audio_features[[#This Row],[streams]]</f>
        <v>19217276</v>
      </c>
      <c r="Y3760" t="str">
        <f>IF(Tabela2[[#This Row],[feat]]="","","Feat")</f>
        <v/>
      </c>
      <c r="Z3760" s="17" t="str">
        <f>CONCATENATE(INT(spotify_top_songs_audio_features[[#This Row],[duration_ms]]/(60*1000)),":",MOD(INT(spotify_top_songs_audio_features[[#This Row],[duration_ms]]/1000),60))</f>
        <v>2:23</v>
      </c>
      <c r="AA37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760" t="str">
        <f>spotify_top_songs_audio_features[[#This Row],[track_name]]</f>
        <v>Facilita Aí</v>
      </c>
    </row>
    <row r="3761" spans="1:28" x14ac:dyDescent="0.25">
      <c r="A3761" t="s">
        <v>9773</v>
      </c>
      <c r="B3761" t="s">
        <v>439</v>
      </c>
      <c r="C3761" t="s">
        <v>6600</v>
      </c>
      <c r="D3761" t="s">
        <v>48</v>
      </c>
      <c r="E3761" t="s">
        <v>177</v>
      </c>
      <c r="F3761" t="s">
        <v>24</v>
      </c>
      <c r="G3761" t="s">
        <v>25</v>
      </c>
      <c r="H3761">
        <v>632</v>
      </c>
      <c r="I3761">
        <v>732</v>
      </c>
      <c r="J3761">
        <v>92</v>
      </c>
      <c r="K3761" t="s">
        <v>930</v>
      </c>
      <c r="L3761">
        <v>1.15E-3</v>
      </c>
      <c r="M3761">
        <v>111</v>
      </c>
      <c r="N3761">
        <v>317</v>
      </c>
      <c r="O3761">
        <v>-3498</v>
      </c>
      <c r="P3761">
        <v>1590</v>
      </c>
      <c r="Q3761">
        <v>221173</v>
      </c>
      <c r="R3761">
        <v>1</v>
      </c>
      <c r="S3761">
        <v>19204719</v>
      </c>
      <c r="U3761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761" t="str">
        <f>IFERROR(MID(spotify_top_songs_audio_features[[#This Row],[artist_names]],SEARCH(",",spotify_top_songs_audio_features[[#This Row],[artist_names]])+2,99),"")</f>
        <v/>
      </c>
      <c r="W3761" t="str">
        <f>spotify_top_songs_audio_features[[#This Row],[source]]</f>
        <v>Republic Records</v>
      </c>
      <c r="X3761" s="1">
        <f>spotify_top_songs_audio_features[[#This Row],[streams]]</f>
        <v>19204719</v>
      </c>
      <c r="Y3761" t="str">
        <f>IF(Tabela2[[#This Row],[feat]]="","","Feat")</f>
        <v/>
      </c>
      <c r="Z3761" s="17" t="str">
        <f>CONCATENATE(INT(spotify_top_songs_audio_features[[#This Row],[duration_ms]]/(60*1000)),":",MOD(INT(spotify_top_songs_audio_features[[#This Row],[duration_ms]]/1000),60))</f>
        <v>3:41</v>
      </c>
      <c r="AA37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761" t="str">
        <f>spotify_top_songs_audio_features[[#This Row],[track_name]]</f>
        <v>A Thousand Bad Times</v>
      </c>
    </row>
    <row r="3762" spans="1:28" x14ac:dyDescent="0.25">
      <c r="A3762" t="s">
        <v>7892</v>
      </c>
      <c r="B3762" t="s">
        <v>7893</v>
      </c>
      <c r="C3762" t="s">
        <v>7894</v>
      </c>
      <c r="D3762" t="s">
        <v>2234</v>
      </c>
      <c r="E3762" t="s">
        <v>113</v>
      </c>
      <c r="F3762" t="s">
        <v>32</v>
      </c>
      <c r="G3762" t="s">
        <v>25</v>
      </c>
      <c r="H3762">
        <v>542</v>
      </c>
      <c r="I3762">
        <v>55</v>
      </c>
      <c r="J3762">
        <v>158</v>
      </c>
      <c r="K3762" t="s">
        <v>2268</v>
      </c>
      <c r="L3762">
        <v>0</v>
      </c>
      <c r="M3762">
        <v>157</v>
      </c>
      <c r="N3762">
        <v>172</v>
      </c>
      <c r="O3762">
        <v>-5072</v>
      </c>
      <c r="P3762">
        <v>106435</v>
      </c>
      <c r="Q3762">
        <v>214255</v>
      </c>
      <c r="R3762">
        <v>13</v>
      </c>
      <c r="S3762">
        <v>19198517</v>
      </c>
      <c r="U3762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3762" t="str">
        <f>IFERROR(MID(spotify_top_songs_audio_features[[#This Row],[artist_names]],SEARCH(",",spotify_top_songs_audio_features[[#This Row],[artist_names]])+2,99),"")</f>
        <v>Khalid, Post Malone, SZA</v>
      </c>
      <c r="W3762" t="str">
        <f>spotify_top_songs_audio_features[[#This Row],[source]]</f>
        <v>Universal Music New Zealand Limited</v>
      </c>
      <c r="X3762" s="1">
        <f>spotify_top_songs_audio_features[[#This Row],[streams]]</f>
        <v>19198517</v>
      </c>
      <c r="Y3762" t="str">
        <f>IF(Tabela2[[#This Row],[feat]]="","","Feat")</f>
        <v>Feat</v>
      </c>
      <c r="Z3762" s="17" t="str">
        <f>CONCATENATE(INT(spotify_top_songs_audio_features[[#This Row],[duration_ms]]/(60*1000)),":",MOD(INT(spotify_top_songs_audio_features[[#This Row],[duration_ms]]/1000),60))</f>
        <v>3:34</v>
      </c>
      <c r="AA37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62" t="str">
        <f>spotify_top_songs_audio_features[[#This Row],[track_name]]</f>
        <v>Homemade Dynamite (Feat. Khalid, Post Malone &amp; SZA) - REMIX</v>
      </c>
    </row>
    <row r="3763" spans="1:28" x14ac:dyDescent="0.25">
      <c r="A3763" t="s">
        <v>14546</v>
      </c>
      <c r="B3763" t="s">
        <v>7279</v>
      </c>
      <c r="C3763" t="s">
        <v>14547</v>
      </c>
      <c r="D3763" t="s">
        <v>3716</v>
      </c>
      <c r="E3763" t="s">
        <v>97</v>
      </c>
      <c r="F3763" t="s">
        <v>32</v>
      </c>
      <c r="G3763" t="s">
        <v>25</v>
      </c>
      <c r="H3763">
        <v>897</v>
      </c>
      <c r="I3763">
        <v>743</v>
      </c>
      <c r="J3763">
        <v>222</v>
      </c>
      <c r="K3763" t="s">
        <v>1641</v>
      </c>
      <c r="L3763">
        <v>4.4400000000000004E-3</v>
      </c>
      <c r="M3763">
        <v>137</v>
      </c>
      <c r="N3763">
        <v>905</v>
      </c>
      <c r="O3763">
        <v>-5446</v>
      </c>
      <c r="P3763">
        <v>134979</v>
      </c>
      <c r="Q3763">
        <v>187105</v>
      </c>
      <c r="R3763">
        <v>3</v>
      </c>
      <c r="S3763">
        <v>19188908</v>
      </c>
      <c r="U3763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3763" t="str">
        <f>IFERROR(MID(spotify_top_songs_audio_features[[#This Row],[artist_names]],SEARCH(",",spotify_top_songs_audio_features[[#This Row],[artist_names]])+2,99),"")</f>
        <v/>
      </c>
      <c r="W3763" t="str">
        <f>spotify_top_songs_audio_features[[#This Row],[source]]</f>
        <v>A$AP Worldwide/Polo Grounds Music/RCA Records</v>
      </c>
      <c r="X3763" s="1">
        <f>spotify_top_songs_audio_features[[#This Row],[streams]]</f>
        <v>19188908</v>
      </c>
      <c r="Y3763" t="str">
        <f>IF(Tabela2[[#This Row],[feat]]="","","Feat")</f>
        <v/>
      </c>
      <c r="Z3763" s="17" t="str">
        <f>CONCATENATE(INT(spotify_top_songs_audio_features[[#This Row],[duration_ms]]/(60*1000)),":",MOD(INT(spotify_top_songs_audio_features[[#This Row],[duration_ms]]/1000),60))</f>
        <v>3:7</v>
      </c>
      <c r="AA37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763" t="str">
        <f>spotify_top_songs_audio_features[[#This Row],[track_name]]</f>
        <v>Babushka Boi</v>
      </c>
    </row>
    <row r="3764" spans="1:28" x14ac:dyDescent="0.25">
      <c r="A3764" t="s">
        <v>5383</v>
      </c>
      <c r="B3764" t="s">
        <v>267</v>
      </c>
      <c r="C3764" t="s">
        <v>5384</v>
      </c>
      <c r="D3764" t="s">
        <v>269</v>
      </c>
      <c r="E3764" t="s">
        <v>23</v>
      </c>
      <c r="F3764" t="s">
        <v>24</v>
      </c>
      <c r="G3764" t="s">
        <v>25</v>
      </c>
      <c r="H3764">
        <v>613</v>
      </c>
      <c r="I3764">
        <v>914</v>
      </c>
      <c r="J3764">
        <v>3</v>
      </c>
      <c r="K3764" t="s">
        <v>5385</v>
      </c>
      <c r="L3764">
        <v>2.2100000000000001E-4</v>
      </c>
      <c r="M3764">
        <v>26</v>
      </c>
      <c r="N3764">
        <v>916</v>
      </c>
      <c r="O3764">
        <v>-5153</v>
      </c>
      <c r="P3764">
        <v>141978</v>
      </c>
      <c r="Q3764">
        <v>206865</v>
      </c>
      <c r="R3764">
        <v>2</v>
      </c>
      <c r="S3764">
        <v>19182638</v>
      </c>
      <c r="U3764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3764" t="str">
        <f>IFERROR(MID(spotify_top_songs_audio_features[[#This Row],[artist_names]],SEARCH(",",spotify_top_songs_audio_features[[#This Row],[artist_names]])+2,99),"")</f>
        <v/>
      </c>
      <c r="W3764" t="str">
        <f>spotify_top_songs_audio_features[[#This Row],[source]]</f>
        <v>Big Loud Records / Mercury Records / Republic Records</v>
      </c>
      <c r="X3764" s="1">
        <f>spotify_top_songs_audio_features[[#This Row],[streams]]</f>
        <v>19182638</v>
      </c>
      <c r="Y3764" t="str">
        <f>IF(Tabela2[[#This Row],[feat]]="","","Feat")</f>
        <v/>
      </c>
      <c r="Z3764" s="17" t="str">
        <f>CONCATENATE(INT(spotify_top_songs_audio_features[[#This Row],[duration_ms]]/(60*1000)),":",MOD(INT(spotify_top_songs_audio_features[[#This Row],[duration_ms]]/1000),60))</f>
        <v>3:26</v>
      </c>
      <c r="AA37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764" t="str">
        <f>spotify_top_songs_audio_features[[#This Row],[track_name]]</f>
        <v>One Thing At A Time</v>
      </c>
    </row>
    <row r="3765" spans="1:28" x14ac:dyDescent="0.25">
      <c r="A3765" t="s">
        <v>4735</v>
      </c>
      <c r="B3765" t="s">
        <v>1598</v>
      </c>
      <c r="C3765" t="s">
        <v>4736</v>
      </c>
      <c r="D3765" t="s">
        <v>1600</v>
      </c>
      <c r="E3765" t="s">
        <v>23</v>
      </c>
      <c r="F3765" t="s">
        <v>24</v>
      </c>
      <c r="G3765" t="s">
        <v>25</v>
      </c>
      <c r="H3765">
        <v>752</v>
      </c>
      <c r="I3765">
        <v>69</v>
      </c>
      <c r="J3765">
        <v>642</v>
      </c>
      <c r="K3765" t="s">
        <v>4737</v>
      </c>
      <c r="L3765">
        <v>0</v>
      </c>
      <c r="M3765">
        <v>303</v>
      </c>
      <c r="N3765">
        <v>396</v>
      </c>
      <c r="O3765">
        <v>-3948</v>
      </c>
      <c r="P3765">
        <v>14807</v>
      </c>
      <c r="Q3765">
        <v>147669</v>
      </c>
      <c r="R3765">
        <v>2</v>
      </c>
      <c r="S3765">
        <v>19160130</v>
      </c>
      <c r="U3765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765" t="str">
        <f>IFERROR(MID(spotify_top_songs_audio_features[[#This Row],[artist_names]],SEARCH(",",spotify_top_songs_audio_features[[#This Row],[artist_names]])+2,99),"")</f>
        <v/>
      </c>
      <c r="W3765" t="str">
        <f>spotify_top_songs_audio_features[[#This Row],[source]]</f>
        <v>Rock The World/IDJ/Kanye LP7</v>
      </c>
      <c r="X3765" s="1">
        <f>spotify_top_songs_audio_features[[#This Row],[streams]]</f>
        <v>19160130</v>
      </c>
      <c r="Y3765" t="str">
        <f>IF(Tabela2[[#This Row],[feat]]="","","Feat")</f>
        <v/>
      </c>
      <c r="Z3765" s="17" t="str">
        <f>CONCATENATE(INT(spotify_top_songs_audio_features[[#This Row],[duration_ms]]/(60*1000)),":",MOD(INT(spotify_top_songs_audio_features[[#This Row],[duration_ms]]/1000),60))</f>
        <v>2:27</v>
      </c>
      <c r="AA37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765" t="str">
        <f>spotify_top_songs_audio_features[[#This Row],[track_name]]</f>
        <v>Junya</v>
      </c>
    </row>
    <row r="3766" spans="1:28" x14ac:dyDescent="0.25">
      <c r="A3766" t="s">
        <v>13854</v>
      </c>
      <c r="B3766" t="s">
        <v>284</v>
      </c>
      <c r="C3766" t="s">
        <v>13855</v>
      </c>
      <c r="D3766" t="s">
        <v>397</v>
      </c>
      <c r="E3766" t="s">
        <v>31</v>
      </c>
      <c r="F3766" t="s">
        <v>24</v>
      </c>
      <c r="G3766" t="s">
        <v>25</v>
      </c>
      <c r="H3766">
        <v>856</v>
      </c>
      <c r="I3766">
        <v>572</v>
      </c>
      <c r="J3766">
        <v>373</v>
      </c>
      <c r="K3766" t="s">
        <v>9550</v>
      </c>
      <c r="L3766">
        <v>1.55E-4</v>
      </c>
      <c r="M3766">
        <v>121</v>
      </c>
      <c r="N3766">
        <v>454</v>
      </c>
      <c r="O3766">
        <v>-8429</v>
      </c>
      <c r="P3766">
        <v>82445</v>
      </c>
      <c r="Q3766">
        <v>228438</v>
      </c>
      <c r="R3766">
        <v>3</v>
      </c>
      <c r="S3766">
        <v>19157744</v>
      </c>
      <c r="U376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766" t="str">
        <f>IFERROR(MID(spotify_top_songs_audio_features[[#This Row],[artist_names]],SEARCH(",",spotify_top_songs_audio_features[[#This Row],[artist_names]])+2,99),"")</f>
        <v/>
      </c>
      <c r="W3766" t="str">
        <f>spotify_top_songs_audio_features[[#This Row],[source]]</f>
        <v>Cash Money Records/Young Money Ent./Universal Rec.</v>
      </c>
      <c r="X3766" s="1">
        <f>spotify_top_songs_audio_features[[#This Row],[streams]]</f>
        <v>19157744</v>
      </c>
      <c r="Y3766" t="str">
        <f>IF(Tabela2[[#This Row],[feat]]="","","Feat")</f>
        <v/>
      </c>
      <c r="Z3766" s="17" t="str">
        <f>CONCATENATE(INT(spotify_top_songs_audio_features[[#This Row],[duration_ms]]/(60*1000)),":",MOD(INT(spotify_top_songs_audio_features[[#This Row],[duration_ms]]/1000),60))</f>
        <v>3:48</v>
      </c>
      <c r="AA37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66" t="str">
        <f>spotify_top_songs_audio_features[[#This Row],[track_name]]</f>
        <v>Can't Have Everything</v>
      </c>
    </row>
    <row r="3767" spans="1:28" x14ac:dyDescent="0.25">
      <c r="A3767" t="s">
        <v>12312</v>
      </c>
      <c r="B3767" t="s">
        <v>307</v>
      </c>
      <c r="C3767" t="s">
        <v>12313</v>
      </c>
      <c r="D3767" t="s">
        <v>309</v>
      </c>
      <c r="E3767" t="s">
        <v>86</v>
      </c>
      <c r="F3767" t="s">
        <v>24</v>
      </c>
      <c r="G3767" t="s">
        <v>25</v>
      </c>
      <c r="H3767">
        <v>757</v>
      </c>
      <c r="I3767">
        <v>598</v>
      </c>
      <c r="J3767">
        <v>58</v>
      </c>
      <c r="K3767" t="s">
        <v>10443</v>
      </c>
      <c r="L3767">
        <v>551</v>
      </c>
      <c r="M3767">
        <v>15</v>
      </c>
      <c r="N3767">
        <v>18</v>
      </c>
      <c r="O3767">
        <v>-7777</v>
      </c>
      <c r="P3767">
        <v>124951</v>
      </c>
      <c r="Q3767">
        <v>210233</v>
      </c>
      <c r="R3767">
        <v>2</v>
      </c>
      <c r="S3767">
        <v>19157608</v>
      </c>
      <c r="U376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3767" t="str">
        <f>IFERROR(MID(spotify_top_songs_audio_features[[#This Row],[artist_names]],SEARCH(",",spotify_top_songs_audio_features[[#This Row],[artist_names]])+2,99),"")</f>
        <v/>
      </c>
      <c r="W3767" t="str">
        <f>spotify_top_songs_audio_features[[#This Row],[source]]</f>
        <v>Darkroom/Interscope Records</v>
      </c>
      <c r="X3767" s="1">
        <f>spotify_top_songs_audio_features[[#This Row],[streams]]</f>
        <v>19157608</v>
      </c>
      <c r="Y3767" t="str">
        <f>IF(Tabela2[[#This Row],[feat]]="","","Feat")</f>
        <v/>
      </c>
      <c r="Z3767" s="17" t="str">
        <f>CONCATENATE(INT(spotify_top_songs_audio_features[[#This Row],[duration_ms]]/(60*1000)),":",MOD(INT(spotify_top_songs_audio_features[[#This Row],[duration_ms]]/1000),60))</f>
        <v>3:30</v>
      </c>
      <c r="AA37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767" t="str">
        <f>spotify_top_songs_audio_features[[#This Row],[track_name]]</f>
        <v>Oxytocin</v>
      </c>
    </row>
    <row r="3768" spans="1:28" x14ac:dyDescent="0.25">
      <c r="A3768" t="s">
        <v>15571</v>
      </c>
      <c r="B3768" t="s">
        <v>15572</v>
      </c>
      <c r="C3768" t="s">
        <v>15573</v>
      </c>
      <c r="D3768" t="s">
        <v>282</v>
      </c>
      <c r="E3768" t="s">
        <v>177</v>
      </c>
      <c r="F3768" t="s">
        <v>24</v>
      </c>
      <c r="G3768" t="s">
        <v>25</v>
      </c>
      <c r="H3768">
        <v>841</v>
      </c>
      <c r="I3768">
        <v>527</v>
      </c>
      <c r="J3768">
        <v>149</v>
      </c>
      <c r="K3768" t="s">
        <v>1458</v>
      </c>
      <c r="L3768">
        <v>1.54E-4</v>
      </c>
      <c r="M3768">
        <v>12</v>
      </c>
      <c r="N3768">
        <v>582</v>
      </c>
      <c r="O3768">
        <v>-8116</v>
      </c>
      <c r="P3768">
        <v>163975</v>
      </c>
      <c r="Q3768">
        <v>174164</v>
      </c>
      <c r="R3768">
        <v>2</v>
      </c>
      <c r="S3768">
        <v>19133841</v>
      </c>
      <c r="U3768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3768" t="str">
        <f>IFERROR(MID(spotify_top_songs_audio_features[[#This Row],[artist_names]],SEARCH(",",spotify_top_songs_audio_features[[#This Row],[artist_names]])+2,99),"")</f>
        <v>Doja Cat</v>
      </c>
      <c r="W3768" t="str">
        <f>spotify_top_songs_audio_features[[#This Row],[source]]</f>
        <v>Columbia</v>
      </c>
      <c r="X3768" s="1">
        <f>spotify_top_songs_audio_features[[#This Row],[streams]]</f>
        <v>19133841</v>
      </c>
      <c r="Y3768" t="str">
        <f>IF(Tabela2[[#This Row],[feat]]="","","Feat")</f>
        <v>Feat</v>
      </c>
      <c r="Z3768" s="17" t="str">
        <f>CONCATENATE(INT(spotify_top_songs_audio_features[[#This Row],[duration_ms]]/(60*1000)),":",MOD(INT(spotify_top_songs_audio_features[[#This Row],[duration_ms]]/1000),60))</f>
        <v>2:54</v>
      </c>
      <c r="AA37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768" t="str">
        <f>spotify_top_songs_audio_features[[#This Row],[track_name]]</f>
        <v>SCOOP (feat. Doja Cat)</v>
      </c>
    </row>
    <row r="3769" spans="1:28" x14ac:dyDescent="0.25">
      <c r="A3769" t="s">
        <v>5987</v>
      </c>
      <c r="B3769" t="s">
        <v>3449</v>
      </c>
      <c r="C3769" t="s">
        <v>5988</v>
      </c>
      <c r="D3769" t="s">
        <v>3451</v>
      </c>
      <c r="E3769" t="s">
        <v>70</v>
      </c>
      <c r="F3769" t="s">
        <v>24</v>
      </c>
      <c r="G3769" t="s">
        <v>25</v>
      </c>
      <c r="H3769">
        <v>737</v>
      </c>
      <c r="I3769">
        <v>75</v>
      </c>
      <c r="J3769">
        <v>298</v>
      </c>
      <c r="K3769" t="s">
        <v>2879</v>
      </c>
      <c r="L3769">
        <v>0</v>
      </c>
      <c r="M3769">
        <v>131</v>
      </c>
      <c r="N3769">
        <v>857</v>
      </c>
      <c r="O3769">
        <v>-6464</v>
      </c>
      <c r="P3769">
        <v>81955</v>
      </c>
      <c r="Q3769">
        <v>153308</v>
      </c>
      <c r="R3769">
        <v>3</v>
      </c>
      <c r="S3769">
        <v>19130228</v>
      </c>
      <c r="U3769" t="str">
        <f>IFERROR(LEFT(spotify_top_songs_audio_features[[#This Row],[artist_names]],SEARCH(",",spotify_top_songs_audio_features[[#This Row],[artist_names]])-1),spotify_top_songs_audio_features[[#This Row],[artist_names]])</f>
        <v>MERO</v>
      </c>
      <c r="V3769" t="str">
        <f>IFERROR(MID(spotify_top_songs_audio_features[[#This Row],[artist_names]],SEARCH(",",spotify_top_songs_audio_features[[#This Row],[artist_names]])+2,99),"")</f>
        <v/>
      </c>
      <c r="W3769" t="str">
        <f>spotify_top_songs_audio_features[[#This Row],[source]]</f>
        <v>Groove Attack TraX</v>
      </c>
      <c r="X3769" s="1">
        <f>spotify_top_songs_audio_features[[#This Row],[streams]]</f>
        <v>19130228</v>
      </c>
      <c r="Y3769" t="str">
        <f>IF(Tabela2[[#This Row],[feat]]="","","Feat")</f>
        <v/>
      </c>
      <c r="Z3769" s="17" t="str">
        <f>CONCATENATE(INT(spotify_top_songs_audio_features[[#This Row],[duration_ms]]/(60*1000)),":",MOD(INT(spotify_top_songs_audio_features[[#This Row],[duration_ms]]/1000),60))</f>
        <v>2:33</v>
      </c>
      <c r="AA37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769" t="str">
        <f>spotify_top_songs_audio_features[[#This Row],[track_name]]</f>
        <v>Hobby Hobby</v>
      </c>
    </row>
    <row r="3770" spans="1:28" x14ac:dyDescent="0.25">
      <c r="A3770" t="s">
        <v>6128</v>
      </c>
      <c r="B3770" t="s">
        <v>6129</v>
      </c>
      <c r="C3770" t="s">
        <v>6130</v>
      </c>
      <c r="D3770" t="s">
        <v>397</v>
      </c>
      <c r="E3770" t="s">
        <v>43</v>
      </c>
      <c r="F3770" t="s">
        <v>32</v>
      </c>
      <c r="G3770" t="s">
        <v>25</v>
      </c>
      <c r="H3770">
        <v>688</v>
      </c>
      <c r="I3770">
        <v>384</v>
      </c>
      <c r="J3770">
        <v>375</v>
      </c>
      <c r="K3770" t="s">
        <v>626</v>
      </c>
      <c r="L3770">
        <v>0</v>
      </c>
      <c r="M3770">
        <v>708</v>
      </c>
      <c r="N3770">
        <v>432</v>
      </c>
      <c r="O3770">
        <v>-8824</v>
      </c>
      <c r="P3770">
        <v>162098</v>
      </c>
      <c r="Q3770">
        <v>206120</v>
      </c>
      <c r="R3770">
        <v>3</v>
      </c>
      <c r="S3770">
        <v>19128891</v>
      </c>
      <c r="U377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770" t="str">
        <f>IFERROR(MID(spotify_top_songs_audio_features[[#This Row],[artist_names]],SEARCH(",",spotify_top_songs_audio_features[[#This Row],[artist_names]])+2,99),"")</f>
        <v>Kanye West</v>
      </c>
      <c r="W3770" t="str">
        <f>spotify_top_songs_audio_features[[#This Row],[source]]</f>
        <v>Cash Money Records/Young Money Ent./Universal Rec.</v>
      </c>
      <c r="X3770" s="1">
        <f>spotify_top_songs_audio_features[[#This Row],[streams]]</f>
        <v>19128891</v>
      </c>
      <c r="Y3770" t="str">
        <f>IF(Tabela2[[#This Row],[feat]]="","","Feat")</f>
        <v>Feat</v>
      </c>
      <c r="Z3770" s="17" t="str">
        <f>CONCATENATE(INT(spotify_top_songs_audio_features[[#This Row],[duration_ms]]/(60*1000)),":",MOD(INT(spotify_top_songs_audio_features[[#This Row],[duration_ms]]/1000),60))</f>
        <v>3:26</v>
      </c>
      <c r="AA37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770" t="str">
        <f>spotify_top_songs_audio_features[[#This Row],[track_name]]</f>
        <v>Glow</v>
      </c>
    </row>
    <row r="3771" spans="1:28" x14ac:dyDescent="0.25">
      <c r="A3771" t="s">
        <v>4774</v>
      </c>
      <c r="B3771" t="s">
        <v>4775</v>
      </c>
      <c r="C3771" t="s">
        <v>4776</v>
      </c>
      <c r="D3771" t="s">
        <v>4777</v>
      </c>
      <c r="E3771" t="s">
        <v>70</v>
      </c>
      <c r="F3771" t="s">
        <v>32</v>
      </c>
      <c r="G3771" t="s">
        <v>25</v>
      </c>
      <c r="H3771">
        <v>861</v>
      </c>
      <c r="I3771">
        <v>678</v>
      </c>
      <c r="J3771">
        <v>536</v>
      </c>
      <c r="K3771" t="s">
        <v>1110</v>
      </c>
      <c r="L3771">
        <v>2.4199999999999998E-3</v>
      </c>
      <c r="M3771">
        <v>106</v>
      </c>
      <c r="N3771">
        <v>723</v>
      </c>
      <c r="O3771">
        <v>-4157</v>
      </c>
      <c r="P3771">
        <v>103994</v>
      </c>
      <c r="Q3771">
        <v>259600</v>
      </c>
      <c r="R3771">
        <v>27</v>
      </c>
      <c r="S3771">
        <v>19125713</v>
      </c>
      <c r="U3771" t="str">
        <f>IFERROR(LEFT(spotify_top_songs_audio_features[[#This Row],[artist_names]],SEARCH(",",spotify_top_songs_audio_features[[#This Row],[artist_names]])-1),spotify_top_songs_audio_features[[#This Row],[artist_names]])</f>
        <v>Alex Rose</v>
      </c>
      <c r="V3771" t="str">
        <f>IFERROR(MID(spotify_top_songs_audio_features[[#This Row],[artist_names]],SEARCH(",",spotify_top_songs_audio_features[[#This Row],[artist_names]])+2,99),"")</f>
        <v>Rafa Pabön</v>
      </c>
      <c r="W3771" t="str">
        <f>spotify_top_songs_audio_features[[#This Row],[source]]</f>
        <v>Los Oidos Fresh/ Los Proximos</v>
      </c>
      <c r="X3771" s="1">
        <f>spotify_top_songs_audio_features[[#This Row],[streams]]</f>
        <v>19125713</v>
      </c>
      <c r="Y3771" t="str">
        <f>IF(Tabela2[[#This Row],[feat]]="","","Feat")</f>
        <v>Feat</v>
      </c>
      <c r="Z3771" s="17" t="str">
        <f>CONCATENATE(INT(spotify_top_songs_audio_features[[#This Row],[duration_ms]]/(60*1000)),":",MOD(INT(spotify_top_songs_audio_features[[#This Row],[duration_ms]]/1000),60))</f>
        <v>4:19</v>
      </c>
      <c r="AA37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771" t="str">
        <f>spotify_top_songs_audio_features[[#This Row],[track_name]]</f>
        <v>Jangueo</v>
      </c>
    </row>
    <row r="3772" spans="1:28" x14ac:dyDescent="0.25">
      <c r="A3772" t="s">
        <v>13196</v>
      </c>
      <c r="B3772" t="s">
        <v>7650</v>
      </c>
      <c r="C3772" t="s">
        <v>7651</v>
      </c>
      <c r="D3772" t="s">
        <v>48</v>
      </c>
      <c r="E3772" t="s">
        <v>177</v>
      </c>
      <c r="F3772" t="s">
        <v>32</v>
      </c>
      <c r="G3772" t="s">
        <v>25</v>
      </c>
      <c r="H3772">
        <v>724</v>
      </c>
      <c r="I3772">
        <v>772</v>
      </c>
      <c r="J3772">
        <v>184</v>
      </c>
      <c r="K3772" t="s">
        <v>4993</v>
      </c>
      <c r="L3772">
        <v>0</v>
      </c>
      <c r="M3772">
        <v>308</v>
      </c>
      <c r="N3772">
        <v>347</v>
      </c>
      <c r="O3772">
        <v>-4389</v>
      </c>
      <c r="P3772">
        <v>95074</v>
      </c>
      <c r="Q3772">
        <v>168280</v>
      </c>
      <c r="R3772">
        <v>4</v>
      </c>
      <c r="S3772">
        <v>19106773</v>
      </c>
      <c r="U377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772" t="str">
        <f>IFERROR(MID(spotify_top_songs_audio_features[[#This Row],[artist_names]],SEARCH(",",spotify_top_songs_audio_features[[#This Row],[artist_names]])+2,99),"")</f>
        <v>SZA</v>
      </c>
      <c r="W3772" t="str">
        <f>spotify_top_songs_audio_features[[#This Row],[source]]</f>
        <v>Republic Records</v>
      </c>
      <c r="X3772" s="1">
        <f>spotify_top_songs_audio_features[[#This Row],[streams]]</f>
        <v>19106773</v>
      </c>
      <c r="Y3772" t="str">
        <f>IF(Tabela2[[#This Row],[feat]]="","","Feat")</f>
        <v>Feat</v>
      </c>
      <c r="Z3772" s="17" t="str">
        <f>CONCATENATE(INT(spotify_top_songs_audio_features[[#This Row],[duration_ms]]/(60*1000)),":",MOD(INT(spotify_top_songs_audio_features[[#This Row],[duration_ms]]/1000),60))</f>
        <v>2:48</v>
      </c>
      <c r="AA37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772" t="str">
        <f>spotify_top_songs_audio_features[[#This Row],[track_name]]</f>
        <v>Staring At The Sun (feat. SZA)</v>
      </c>
    </row>
    <row r="3773" spans="1:28" x14ac:dyDescent="0.25">
      <c r="A3773" t="s">
        <v>10726</v>
      </c>
      <c r="B3773" t="s">
        <v>10727</v>
      </c>
      <c r="C3773" t="s">
        <v>10728</v>
      </c>
      <c r="D3773" t="s">
        <v>10729</v>
      </c>
      <c r="E3773" t="s">
        <v>97</v>
      </c>
      <c r="F3773" t="s">
        <v>32</v>
      </c>
      <c r="G3773" t="s">
        <v>25</v>
      </c>
      <c r="H3773">
        <v>73</v>
      </c>
      <c r="I3773">
        <v>725</v>
      </c>
      <c r="J3773">
        <v>318</v>
      </c>
      <c r="K3773" t="s">
        <v>9741</v>
      </c>
      <c r="L3773">
        <v>0</v>
      </c>
      <c r="M3773">
        <v>153</v>
      </c>
      <c r="N3773">
        <v>625</v>
      </c>
      <c r="O3773">
        <v>-4889</v>
      </c>
      <c r="P3773">
        <v>79648</v>
      </c>
      <c r="Q3773">
        <v>172321</v>
      </c>
      <c r="R3773">
        <v>3</v>
      </c>
      <c r="S3773">
        <v>19101767</v>
      </c>
      <c r="U3773" t="str">
        <f>IFERROR(LEFT(spotify_top_songs_audio_features[[#This Row],[artist_names]],SEARCH(",",spotify_top_songs_audio_features[[#This Row],[artist_names]])-1),spotify_top_songs_audio_features[[#This Row],[artist_names]])</f>
        <v>Eno</v>
      </c>
      <c r="V3773" t="str">
        <f>IFERROR(MID(spotify_top_songs_audio_features[[#This Row],[artist_names]],SEARCH(",",spotify_top_songs_audio_features[[#This Row],[artist_names]])+2,99),"")</f>
        <v>MERO</v>
      </c>
      <c r="W3773" t="str">
        <f>spotify_top_songs_audio_features[[#This Row],[source]]</f>
        <v>Alles Oder Nix Records</v>
      </c>
      <c r="X3773" s="1">
        <f>spotify_top_songs_audio_features[[#This Row],[streams]]</f>
        <v>19101767</v>
      </c>
      <c r="Y3773" t="str">
        <f>IF(Tabela2[[#This Row],[feat]]="","","Feat")</f>
        <v>Feat</v>
      </c>
      <c r="Z3773" s="17" t="str">
        <f>CONCATENATE(INT(spotify_top_songs_audio_features[[#This Row],[duration_ms]]/(60*1000)),":",MOD(INT(spotify_top_songs_audio_features[[#This Row],[duration_ms]]/1000),60))</f>
        <v>2:52</v>
      </c>
      <c r="AA37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773" t="str">
        <f>spotify_top_songs_audio_features[[#This Row],[track_name]]</f>
        <v>Ferrari</v>
      </c>
    </row>
    <row r="3774" spans="1:28" x14ac:dyDescent="0.25">
      <c r="A3774" t="s">
        <v>12082</v>
      </c>
      <c r="B3774" t="s">
        <v>3612</v>
      </c>
      <c r="C3774" t="s">
        <v>4394</v>
      </c>
      <c r="D3774" t="s">
        <v>1058</v>
      </c>
      <c r="E3774" t="s">
        <v>70</v>
      </c>
      <c r="F3774" t="s">
        <v>24</v>
      </c>
      <c r="G3774" t="s">
        <v>25</v>
      </c>
      <c r="H3774">
        <v>648</v>
      </c>
      <c r="I3774">
        <v>603</v>
      </c>
      <c r="J3774">
        <v>507</v>
      </c>
      <c r="K3774" t="s">
        <v>12083</v>
      </c>
      <c r="L3774">
        <v>0</v>
      </c>
      <c r="M3774">
        <v>112</v>
      </c>
      <c r="N3774">
        <v>488</v>
      </c>
      <c r="O3774">
        <v>-5098</v>
      </c>
      <c r="P3774">
        <v>126116</v>
      </c>
      <c r="Q3774">
        <v>190643</v>
      </c>
      <c r="R3774">
        <v>21</v>
      </c>
      <c r="S3774">
        <v>19097698</v>
      </c>
      <c r="U3774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3774" t="str">
        <f>IFERROR(MID(spotify_top_songs_audio_features[[#This Row],[artist_names]],SEARCH(",",spotify_top_songs_audio_features[[#This Row],[artist_names]])+2,99),"")</f>
        <v/>
      </c>
      <c r="W3774" t="str">
        <f>spotify_top_songs_audio_features[[#This Row],[source]]</f>
        <v>Interscope Records*</v>
      </c>
      <c r="X3774" s="1">
        <f>spotify_top_songs_audio_features[[#This Row],[streams]]</f>
        <v>19097698</v>
      </c>
      <c r="Y3774" t="str">
        <f>IF(Tabela2[[#This Row],[feat]]="","","Feat")</f>
        <v/>
      </c>
      <c r="Z3774" s="17" t="str">
        <f>CONCATENATE(INT(spotify_top_songs_audio_features[[#This Row],[duration_ms]]/(60*1000)),":",MOD(INT(spotify_top_songs_audio_features[[#This Row],[duration_ms]]/1000),60))</f>
        <v>3:10</v>
      </c>
      <c r="AA37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774" t="str">
        <f>spotify_top_songs_audio_features[[#This Row],[track_name]]</f>
        <v>Wait</v>
      </c>
    </row>
    <row r="3775" spans="1:28" x14ac:dyDescent="0.25">
      <c r="A3775" t="s">
        <v>13705</v>
      </c>
      <c r="B3775" t="s">
        <v>13706</v>
      </c>
      <c r="C3775" t="s">
        <v>13707</v>
      </c>
      <c r="D3775" t="s">
        <v>48</v>
      </c>
      <c r="E3775" t="s">
        <v>86</v>
      </c>
      <c r="F3775" t="s">
        <v>32</v>
      </c>
      <c r="G3775" t="s">
        <v>25</v>
      </c>
      <c r="H3775">
        <v>736</v>
      </c>
      <c r="I3775">
        <v>769</v>
      </c>
      <c r="J3775">
        <v>258</v>
      </c>
      <c r="K3775" t="s">
        <v>10085</v>
      </c>
      <c r="L3775">
        <v>0</v>
      </c>
      <c r="M3775">
        <v>23</v>
      </c>
      <c r="N3775">
        <v>388</v>
      </c>
      <c r="O3775">
        <v>-5546</v>
      </c>
      <c r="P3775">
        <v>137947</v>
      </c>
      <c r="Q3775">
        <v>180870</v>
      </c>
      <c r="R3775">
        <v>2</v>
      </c>
      <c r="S3775">
        <v>19088843</v>
      </c>
      <c r="U3775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3775" t="str">
        <f>IFERROR(MID(spotify_top_songs_audio_features[[#This Row],[artist_names]],SEARCH(",",spotify_top_songs_audio_features[[#This Row],[artist_names]])+2,99),"")</f>
        <v>Lil Uzi Vert</v>
      </c>
      <c r="W3775" t="str">
        <f>spotify_top_songs_audio_features[[#This Row],[source]]</f>
        <v>Republic Records</v>
      </c>
      <c r="X3775" s="1">
        <f>spotify_top_songs_audio_features[[#This Row],[streams]]</f>
        <v>19088843</v>
      </c>
      <c r="Y3775" t="str">
        <f>IF(Tabela2[[#This Row],[feat]]="","","Feat")</f>
        <v>Feat</v>
      </c>
      <c r="Z3775" s="17" t="str">
        <f>CONCATENATE(INT(spotify_top_songs_audio_features[[#This Row],[duration_ms]]/(60*1000)),":",MOD(INT(spotify_top_songs_audio_features[[#This Row],[duration_ms]]/1000),60))</f>
        <v>3:0</v>
      </c>
      <c r="AA37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775" t="str">
        <f>spotify_top_songs_audio_features[[#This Row],[track_name]]</f>
        <v>Everybody (feat. Lil Uzi Vert)</v>
      </c>
    </row>
    <row r="3776" spans="1:28" x14ac:dyDescent="0.25">
      <c r="A3776" t="s">
        <v>9286</v>
      </c>
      <c r="B3776" t="s">
        <v>1598</v>
      </c>
      <c r="C3776" t="s">
        <v>9287</v>
      </c>
      <c r="D3776" t="s">
        <v>1600</v>
      </c>
      <c r="E3776" t="s">
        <v>102</v>
      </c>
      <c r="F3776" t="s">
        <v>24</v>
      </c>
      <c r="G3776" t="s">
        <v>25</v>
      </c>
      <c r="H3776">
        <v>792</v>
      </c>
      <c r="I3776">
        <v>548</v>
      </c>
      <c r="J3776">
        <v>82</v>
      </c>
      <c r="K3776" t="s">
        <v>9288</v>
      </c>
      <c r="L3776">
        <v>7.26E-3</v>
      </c>
      <c r="M3776">
        <v>167</v>
      </c>
      <c r="N3776">
        <v>197</v>
      </c>
      <c r="O3776">
        <v>-7079</v>
      </c>
      <c r="P3776">
        <v>110105</v>
      </c>
      <c r="Q3776">
        <v>198614</v>
      </c>
      <c r="R3776">
        <v>2</v>
      </c>
      <c r="S3776">
        <v>19082486</v>
      </c>
      <c r="U3776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776" t="str">
        <f>IFERROR(MID(spotify_top_songs_audio_features[[#This Row],[artist_names]],SEARCH(",",spotify_top_songs_audio_features[[#This Row],[artist_names]])+2,99),"")</f>
        <v/>
      </c>
      <c r="W3776" t="str">
        <f>spotify_top_songs_audio_features[[#This Row],[source]]</f>
        <v>Rock The World/IDJ/Kanye LP7</v>
      </c>
      <c r="X3776" s="1">
        <f>spotify_top_songs_audio_features[[#This Row],[streams]]</f>
        <v>19082486</v>
      </c>
      <c r="Y3776" t="str">
        <f>IF(Tabela2[[#This Row],[feat]]="","","Feat")</f>
        <v/>
      </c>
      <c r="Z3776" s="17" t="str">
        <f>CONCATENATE(INT(spotify_top_songs_audio_features[[#This Row],[duration_ms]]/(60*1000)),":",MOD(INT(spotify_top_songs_audio_features[[#This Row],[duration_ms]]/1000),60))</f>
        <v>3:18</v>
      </c>
      <c r="AA37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776" t="str">
        <f>spotify_top_songs_audio_features[[#This Row],[track_name]]</f>
        <v>Remote Control</v>
      </c>
    </row>
    <row r="3777" spans="1:28" x14ac:dyDescent="0.25">
      <c r="A3777" t="s">
        <v>7423</v>
      </c>
      <c r="B3777" t="s">
        <v>112</v>
      </c>
      <c r="C3777" t="s">
        <v>7424</v>
      </c>
      <c r="D3777" t="s">
        <v>112</v>
      </c>
      <c r="E3777" t="s">
        <v>113</v>
      </c>
      <c r="F3777" t="s">
        <v>24</v>
      </c>
      <c r="G3777" t="s">
        <v>25</v>
      </c>
      <c r="H3777">
        <v>575</v>
      </c>
      <c r="I3777">
        <v>803</v>
      </c>
      <c r="J3777">
        <v>465</v>
      </c>
      <c r="K3777" t="s">
        <v>7425</v>
      </c>
      <c r="L3777">
        <v>0</v>
      </c>
      <c r="M3777">
        <v>971</v>
      </c>
      <c r="N3777">
        <v>68</v>
      </c>
      <c r="O3777">
        <v>-5393</v>
      </c>
      <c r="P3777">
        <v>160039</v>
      </c>
      <c r="Q3777">
        <v>195700</v>
      </c>
      <c r="R3777">
        <v>1</v>
      </c>
      <c r="S3777">
        <v>19053747</v>
      </c>
      <c r="U377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777" t="str">
        <f>IFERROR(MID(spotify_top_songs_audio_features[[#This Row],[artist_names]],SEARCH(",",spotify_top_songs_audio_features[[#This Row],[artist_names]])+2,99),"")</f>
        <v/>
      </c>
      <c r="W3777" t="str">
        <f>spotify_top_songs_audio_features[[#This Row],[source]]</f>
        <v>Taylor Swift</v>
      </c>
      <c r="X3777" s="1">
        <f>spotify_top_songs_audio_features[[#This Row],[streams]]</f>
        <v>19053747</v>
      </c>
      <c r="Y3777" t="str">
        <f>IF(Tabela2[[#This Row],[feat]]="","","Feat")</f>
        <v/>
      </c>
      <c r="Z3777" s="17" t="str">
        <f>CONCATENATE(INT(spotify_top_songs_audio_features[[#This Row],[duration_ms]]/(60*1000)),":",MOD(INT(spotify_top_songs_audio_features[[#This Row],[duration_ms]]/1000),60))</f>
        <v>3:15</v>
      </c>
      <c r="AA37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77" t="str">
        <f>spotify_top_songs_audio_features[[#This Row],[track_name]]</f>
        <v>I Know Places (Taylor's Version)</v>
      </c>
    </row>
    <row r="3778" spans="1:28" x14ac:dyDescent="0.25">
      <c r="A3778" t="s">
        <v>15988</v>
      </c>
      <c r="B3778" t="s">
        <v>15989</v>
      </c>
      <c r="C3778" t="s">
        <v>15990</v>
      </c>
      <c r="D3778" t="s">
        <v>141</v>
      </c>
      <c r="E3778" t="s">
        <v>23</v>
      </c>
      <c r="F3778" t="s">
        <v>24</v>
      </c>
      <c r="G3778" t="s">
        <v>25</v>
      </c>
      <c r="H3778">
        <v>886</v>
      </c>
      <c r="I3778">
        <v>701</v>
      </c>
      <c r="J3778">
        <v>141</v>
      </c>
      <c r="K3778" t="s">
        <v>836</v>
      </c>
      <c r="L3778">
        <v>1.16E-3</v>
      </c>
      <c r="M3778">
        <v>574</v>
      </c>
      <c r="N3778">
        <v>823</v>
      </c>
      <c r="O3778">
        <v>-3504</v>
      </c>
      <c r="P3778">
        <v>1030</v>
      </c>
      <c r="Q3778">
        <v>219029</v>
      </c>
      <c r="R3778">
        <v>4</v>
      </c>
      <c r="S3778">
        <v>19034981</v>
      </c>
      <c r="U3778" t="str">
        <f>IFERROR(LEFT(spotify_top_songs_audio_features[[#This Row],[artist_names]],SEARCH(",",spotify_top_songs_audio_features[[#This Row],[artist_names]])-1),spotify_top_songs_audio_features[[#This Row],[artist_names]])</f>
        <v>The Rudeboyz</v>
      </c>
      <c r="V3778" t="str">
        <f>IFERROR(MID(spotify_top_songs_audio_features[[#This Row],[artist_names]],SEARCH(",",spotify_top_songs_audio_features[[#This Row],[artist_names]])+2,99),"")</f>
        <v>Jowell &amp; Randy, Manuel Turizo</v>
      </c>
      <c r="W3778" t="str">
        <f>spotify_top_songs_audio_features[[#This Row],[source]]</f>
        <v>Rimas Entertainment LLC</v>
      </c>
      <c r="X3778" s="1">
        <f>spotify_top_songs_audio_features[[#This Row],[streams]]</f>
        <v>19034981</v>
      </c>
      <c r="Y3778" t="str">
        <f>IF(Tabela2[[#This Row],[feat]]="","","Feat")</f>
        <v>Feat</v>
      </c>
      <c r="Z3778" s="17" t="str">
        <f>CONCATENATE(INT(spotify_top_songs_audio_features[[#This Row],[duration_ms]]/(60*1000)),":",MOD(INT(spotify_top_songs_audio_features[[#This Row],[duration_ms]]/1000),60))</f>
        <v>3:39</v>
      </c>
      <c r="AA37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778" t="str">
        <f>spotify_top_songs_audio_features[[#This Row],[track_name]]</f>
        <v>Dile la Verdad</v>
      </c>
    </row>
    <row r="3779" spans="1:28" x14ac:dyDescent="0.25">
      <c r="A3779" t="s">
        <v>5772</v>
      </c>
      <c r="B3779" t="s">
        <v>5773</v>
      </c>
      <c r="C3779" t="s">
        <v>5774</v>
      </c>
      <c r="D3779" t="s">
        <v>5775</v>
      </c>
      <c r="E3779" t="s">
        <v>469</v>
      </c>
      <c r="F3779" t="s">
        <v>32</v>
      </c>
      <c r="G3779" t="s">
        <v>25</v>
      </c>
      <c r="H3779">
        <v>588</v>
      </c>
      <c r="I3779">
        <v>765</v>
      </c>
      <c r="J3779">
        <v>518</v>
      </c>
      <c r="K3779" t="s">
        <v>5776</v>
      </c>
      <c r="L3779">
        <v>3.2299999999999998E-3</v>
      </c>
      <c r="M3779">
        <v>2</v>
      </c>
      <c r="N3779">
        <v>492</v>
      </c>
      <c r="O3779">
        <v>-5914</v>
      </c>
      <c r="P3779">
        <v>145988</v>
      </c>
      <c r="Q3779">
        <v>220878</v>
      </c>
      <c r="R3779">
        <v>2</v>
      </c>
      <c r="S3779">
        <v>19031955</v>
      </c>
      <c r="U3779" t="str">
        <f>IFERROR(LEFT(spotify_top_songs_audio_features[[#This Row],[artist_names]],SEARCH(",",spotify_top_songs_audio_features[[#This Row],[artist_names]])-1),spotify_top_songs_audio_features[[#This Row],[artist_names]])</f>
        <v>League of Legends</v>
      </c>
      <c r="V3779" t="str">
        <f>IFERROR(MID(spotify_top_songs_audio_features[[#This Row],[artist_names]],SEARCH(",",spotify_top_songs_audio_features[[#This Row],[artist_names]])+2,99),"")</f>
        <v>NewJeans</v>
      </c>
      <c r="W3779" t="str">
        <f>spotify_top_songs_audio_features[[#This Row],[source]]</f>
        <v>Riot Games</v>
      </c>
      <c r="X3779" s="1">
        <f>spotify_top_songs_audio_features[[#This Row],[streams]]</f>
        <v>19031955</v>
      </c>
      <c r="Y3779" t="str">
        <f>IF(Tabela2[[#This Row],[feat]]="","","Feat")</f>
        <v>Feat</v>
      </c>
      <c r="Z3779" s="17" t="str">
        <f>CONCATENATE(INT(spotify_top_songs_audio_features[[#This Row],[duration_ms]]/(60*1000)),":",MOD(INT(spotify_top_songs_audio_features[[#This Row],[duration_ms]]/1000),60))</f>
        <v>3:40</v>
      </c>
      <c r="AA37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779" t="str">
        <f>spotify_top_songs_audio_features[[#This Row],[track_name]]</f>
        <v>GODS</v>
      </c>
    </row>
    <row r="3780" spans="1:28" x14ac:dyDescent="0.25">
      <c r="A3780" t="s">
        <v>12199</v>
      </c>
      <c r="B3780" t="s">
        <v>1006</v>
      </c>
      <c r="C3780" t="s">
        <v>12200</v>
      </c>
      <c r="D3780" t="s">
        <v>1008</v>
      </c>
      <c r="E3780" t="s">
        <v>113</v>
      </c>
      <c r="F3780" t="s">
        <v>24</v>
      </c>
      <c r="G3780" t="s">
        <v>25</v>
      </c>
      <c r="H3780">
        <v>713</v>
      </c>
      <c r="I3780">
        <v>62</v>
      </c>
      <c r="J3780">
        <v>422</v>
      </c>
      <c r="K3780" t="s">
        <v>613</v>
      </c>
      <c r="L3780">
        <v>1.16E-4</v>
      </c>
      <c r="M3780">
        <v>118</v>
      </c>
      <c r="N3780">
        <v>206</v>
      </c>
      <c r="O3780">
        <v>-4513</v>
      </c>
      <c r="P3780">
        <v>13009</v>
      </c>
      <c r="Q3780">
        <v>211785</v>
      </c>
      <c r="R3780">
        <v>3</v>
      </c>
      <c r="S3780">
        <v>19026035</v>
      </c>
      <c r="U3780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3780" t="str">
        <f>IFERROR(MID(spotify_top_songs_audio_features[[#This Row],[artist_names]],SEARCH(",",spotify_top_songs_audio_features[[#This Row],[artist_names]])+2,99),"")</f>
        <v/>
      </c>
      <c r="W3780" t="str">
        <f>spotify_top_songs_audio_features[[#This Row],[source]]</f>
        <v>Slaughter Gang, LLC/Epic Records</v>
      </c>
      <c r="X3780" s="1">
        <f>spotify_top_songs_audio_features[[#This Row],[streams]]</f>
        <v>19026035</v>
      </c>
      <c r="Y3780" t="str">
        <f>IF(Tabela2[[#This Row],[feat]]="","","Feat")</f>
        <v/>
      </c>
      <c r="Z3780" s="17" t="str">
        <f>CONCATENATE(INT(spotify_top_songs_audio_features[[#This Row],[duration_ms]]/(60*1000)),":",MOD(INT(spotify_top_songs_audio_features[[#This Row],[duration_ms]]/1000),60))</f>
        <v>3:31</v>
      </c>
      <c r="AA37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80" t="str">
        <f>spotify_top_songs_audio_features[[#This Row],[track_name]]</f>
        <v>all my friends</v>
      </c>
    </row>
    <row r="3781" spans="1:28" x14ac:dyDescent="0.25">
      <c r="A3781" t="s">
        <v>15226</v>
      </c>
      <c r="B3781" t="s">
        <v>4693</v>
      </c>
      <c r="C3781" t="s">
        <v>15227</v>
      </c>
      <c r="D3781" t="s">
        <v>4695</v>
      </c>
      <c r="E3781" t="s">
        <v>70</v>
      </c>
      <c r="F3781" t="s">
        <v>32</v>
      </c>
      <c r="G3781" t="s">
        <v>25</v>
      </c>
      <c r="H3781">
        <v>85</v>
      </c>
      <c r="I3781">
        <v>787</v>
      </c>
      <c r="J3781">
        <v>338</v>
      </c>
      <c r="K3781" t="s">
        <v>5117</v>
      </c>
      <c r="L3781">
        <v>0</v>
      </c>
      <c r="M3781">
        <v>194</v>
      </c>
      <c r="N3781">
        <v>7</v>
      </c>
      <c r="O3781">
        <v>-4134</v>
      </c>
      <c r="P3781">
        <v>87983</v>
      </c>
      <c r="Q3781">
        <v>279867</v>
      </c>
      <c r="R3781">
        <v>3</v>
      </c>
      <c r="S3781">
        <v>19020635</v>
      </c>
      <c r="U3781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3781" t="str">
        <f>IFERROR(MID(spotify_top_songs_audio_features[[#This Row],[artist_names]],SEARCH(",",spotify_top_songs_audio_features[[#This Row],[artist_names]])+2,99),"")</f>
        <v/>
      </c>
      <c r="W3781" t="str">
        <f>spotify_top_songs_audio_features[[#This Row],[source]]</f>
        <v>Young Money/Cash Money Records</v>
      </c>
      <c r="X3781" s="1">
        <f>spotify_top_songs_audio_features[[#This Row],[streams]]</f>
        <v>19020635</v>
      </c>
      <c r="Y3781" t="str">
        <f>IF(Tabela2[[#This Row],[feat]]="","","Feat")</f>
        <v/>
      </c>
      <c r="Z3781" s="17" t="str">
        <f>CONCATENATE(INT(spotify_top_songs_audio_features[[#This Row],[duration_ms]]/(60*1000)),":",MOD(INT(spotify_top_songs_audio_features[[#This Row],[duration_ms]]/1000),60))</f>
        <v>4:39</v>
      </c>
      <c r="AA37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781" t="str">
        <f>spotify_top_songs_audio_features[[#This Row],[track_name]]</f>
        <v>Barbie Dreams</v>
      </c>
    </row>
    <row r="3782" spans="1:28" x14ac:dyDescent="0.25">
      <c r="A3782" t="s">
        <v>8812</v>
      </c>
      <c r="B3782" t="s">
        <v>4506</v>
      </c>
      <c r="C3782" t="s">
        <v>8813</v>
      </c>
      <c r="D3782" t="s">
        <v>1119</v>
      </c>
      <c r="E3782" t="s">
        <v>113</v>
      </c>
      <c r="F3782" t="s">
        <v>32</v>
      </c>
      <c r="G3782" t="s">
        <v>152</v>
      </c>
      <c r="H3782">
        <v>76</v>
      </c>
      <c r="I3782">
        <v>747</v>
      </c>
      <c r="J3782">
        <v>282</v>
      </c>
      <c r="K3782" t="s">
        <v>8814</v>
      </c>
      <c r="L3782">
        <v>2.7300000000000002E-4</v>
      </c>
      <c r="M3782">
        <v>309</v>
      </c>
      <c r="N3782">
        <v>884</v>
      </c>
      <c r="O3782">
        <v>-5083</v>
      </c>
      <c r="P3782">
        <v>128912</v>
      </c>
      <c r="Q3782">
        <v>152079</v>
      </c>
      <c r="R3782">
        <v>2</v>
      </c>
      <c r="S3782">
        <v>18989501</v>
      </c>
      <c r="U3782" t="str">
        <f>IFERROR(LEFT(spotify_top_songs_audio_features[[#This Row],[artist_names]],SEARCH(",",spotify_top_songs_audio_features[[#This Row],[artist_names]])-1),spotify_top_songs_audio_features[[#This Row],[artist_names]])</f>
        <v>Fuerza Regida</v>
      </c>
      <c r="V3782" t="str">
        <f>IFERROR(MID(spotify_top_songs_audio_features[[#This Row],[artist_names]],SEARCH(",",spotify_top_songs_audio_features[[#This Row],[artist_names]])+2,99),"")</f>
        <v/>
      </c>
      <c r="W3782" t="str">
        <f>spotify_top_songs_audio_features[[#This Row],[source]]</f>
        <v>Rancho Humilde/Street Mob Records</v>
      </c>
      <c r="X3782" s="1">
        <f>spotify_top_songs_audio_features[[#This Row],[streams]]</f>
        <v>18989501</v>
      </c>
      <c r="Y3782" t="str">
        <f>IF(Tabela2[[#This Row],[feat]]="","","Feat")</f>
        <v/>
      </c>
      <c r="Z3782" s="17" t="str">
        <f>CONCATENATE(INT(spotify_top_songs_audio_features[[#This Row],[duration_ms]]/(60*1000)),":",MOD(INT(spotify_top_songs_audio_features[[#This Row],[duration_ms]]/1000),60))</f>
        <v>2:32</v>
      </c>
      <c r="AA37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82" t="str">
        <f>spotify_top_songs_audio_features[[#This Row],[track_name]]</f>
        <v>TÚ NAME</v>
      </c>
    </row>
    <row r="3783" spans="1:28" x14ac:dyDescent="0.25">
      <c r="A3783" t="s">
        <v>16076</v>
      </c>
      <c r="B3783" t="s">
        <v>16077</v>
      </c>
      <c r="C3783" t="s">
        <v>16078</v>
      </c>
      <c r="D3783" t="s">
        <v>282</v>
      </c>
      <c r="E3783" t="s">
        <v>31</v>
      </c>
      <c r="F3783" t="s">
        <v>24</v>
      </c>
      <c r="G3783" t="s">
        <v>25</v>
      </c>
      <c r="H3783">
        <v>919</v>
      </c>
      <c r="I3783">
        <v>73</v>
      </c>
      <c r="J3783">
        <v>88</v>
      </c>
      <c r="K3783" t="s">
        <v>16079</v>
      </c>
      <c r="L3783">
        <v>8.5100000000000002E-3</v>
      </c>
      <c r="M3783">
        <v>101</v>
      </c>
      <c r="N3783">
        <v>189</v>
      </c>
      <c r="O3783">
        <v>-6581</v>
      </c>
      <c r="P3783">
        <v>95044</v>
      </c>
      <c r="Q3783">
        <v>219880</v>
      </c>
      <c r="R3783">
        <v>4</v>
      </c>
      <c r="S3783">
        <v>18971433</v>
      </c>
      <c r="U3783" t="str">
        <f>IFERROR(LEFT(spotify_top_songs_audio_features[[#This Row],[artist_names]],SEARCH(",",spotify_top_songs_audio_features[[#This Row],[artist_names]])-1),spotify_top_songs_audio_features[[#This Row],[artist_names]])</f>
        <v>N.E.R.D</v>
      </c>
      <c r="V3783" t="str">
        <f>IFERROR(MID(spotify_top_songs_audio_features[[#This Row],[artist_names]],SEARCH(",",spotify_top_songs_audio_features[[#This Row],[artist_names]])+2,99),"")</f>
        <v>Rihanna, Pharrell Williams</v>
      </c>
      <c r="W3783" t="str">
        <f>spotify_top_songs_audio_features[[#This Row],[source]]</f>
        <v>Columbia</v>
      </c>
      <c r="X3783" s="1">
        <f>spotify_top_songs_audio_features[[#This Row],[streams]]</f>
        <v>18971433</v>
      </c>
      <c r="Y3783" t="str">
        <f>IF(Tabela2[[#This Row],[feat]]="","","Feat")</f>
        <v>Feat</v>
      </c>
      <c r="Z3783" s="17" t="str">
        <f>CONCATENATE(INT(spotify_top_songs_audio_features[[#This Row],[duration_ms]]/(60*1000)),":",MOD(INT(spotify_top_songs_audio_features[[#This Row],[duration_ms]]/1000),60))</f>
        <v>3:39</v>
      </c>
      <c r="AA37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83" t="str">
        <f>spotify_top_songs_audio_features[[#This Row],[track_name]]</f>
        <v>Lemon</v>
      </c>
    </row>
    <row r="3784" spans="1:28" x14ac:dyDescent="0.25">
      <c r="A3784" t="s">
        <v>10549</v>
      </c>
      <c r="B3784" t="s">
        <v>715</v>
      </c>
      <c r="C3784" t="s">
        <v>716</v>
      </c>
      <c r="D3784" t="s">
        <v>48</v>
      </c>
      <c r="E3784" t="s">
        <v>177</v>
      </c>
      <c r="F3784" t="s">
        <v>32</v>
      </c>
      <c r="G3784" t="s">
        <v>25</v>
      </c>
      <c r="H3784">
        <v>81</v>
      </c>
      <c r="I3784">
        <v>353</v>
      </c>
      <c r="J3784">
        <v>31</v>
      </c>
      <c r="K3784" t="s">
        <v>717</v>
      </c>
      <c r="L3784">
        <v>0</v>
      </c>
      <c r="M3784">
        <v>102</v>
      </c>
      <c r="N3784">
        <v>727</v>
      </c>
      <c r="O3784">
        <v>-9931</v>
      </c>
      <c r="P3784">
        <v>88031</v>
      </c>
      <c r="Q3784">
        <v>208293</v>
      </c>
      <c r="R3784">
        <v>2</v>
      </c>
      <c r="S3784">
        <v>18948473</v>
      </c>
      <c r="U3784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3784" t="str">
        <f>IFERROR(MID(spotify_top_songs_audio_features[[#This Row],[artist_names]],SEARCH(",",spotify_top_songs_audio_features[[#This Row],[artist_names]])+2,99),"")</f>
        <v>21 Savage</v>
      </c>
      <c r="W3784" t="str">
        <f>spotify_top_songs_audio_features[[#This Row],[source]]</f>
        <v>Republic Records</v>
      </c>
      <c r="X3784" s="1">
        <f>spotify_top_songs_audio_features[[#This Row],[streams]]</f>
        <v>18948473</v>
      </c>
      <c r="Y3784" t="str">
        <f>IF(Tabela2[[#This Row],[feat]]="","","Feat")</f>
        <v>Feat</v>
      </c>
      <c r="Z3784" s="17" t="str">
        <f>CONCATENATE(INT(spotify_top_songs_audio_features[[#This Row],[duration_ms]]/(60*1000)),":",MOD(INT(spotify_top_songs_audio_features[[#This Row],[duration_ms]]/1000),60))</f>
        <v>3:28</v>
      </c>
      <c r="AA37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784" t="str">
        <f>spotify_top_songs_audio_features[[#This Row],[track_name]]</f>
        <v>10 Freaky Girls (with 21 Savage)</v>
      </c>
    </row>
    <row r="3785" spans="1:28" x14ac:dyDescent="0.25">
      <c r="A3785" t="s">
        <v>9940</v>
      </c>
      <c r="B3785" t="s">
        <v>9941</v>
      </c>
      <c r="C3785" t="s">
        <v>9942</v>
      </c>
      <c r="D3785" t="s">
        <v>1831</v>
      </c>
      <c r="E3785" t="s">
        <v>31</v>
      </c>
      <c r="F3785" t="s">
        <v>24</v>
      </c>
      <c r="G3785" t="s">
        <v>64</v>
      </c>
      <c r="H3785">
        <v>628</v>
      </c>
      <c r="I3785">
        <v>481</v>
      </c>
      <c r="J3785">
        <v>475</v>
      </c>
      <c r="K3785" t="s">
        <v>9943</v>
      </c>
      <c r="L3785">
        <v>0</v>
      </c>
      <c r="M3785">
        <v>118</v>
      </c>
      <c r="N3785">
        <v>33</v>
      </c>
      <c r="O3785">
        <v>-7775</v>
      </c>
      <c r="P3785">
        <v>108761</v>
      </c>
      <c r="Q3785">
        <v>254370</v>
      </c>
      <c r="R3785">
        <v>4</v>
      </c>
      <c r="S3785">
        <v>18945129</v>
      </c>
      <c r="U3785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3785" t="str">
        <f>IFERROR(MID(spotify_top_songs_audio_features[[#This Row],[artist_names]],SEARCH(",",spotify_top_songs_audio_features[[#This Row],[artist_names]])+2,99),"")</f>
        <v>The Weeknd</v>
      </c>
      <c r="W3785" t="str">
        <f>spotify_top_songs_audio_features[[#This Row],[source]]</f>
        <v>Epic/Freebandz/A1</v>
      </c>
      <c r="X3785" s="1">
        <f>spotify_top_songs_audio_features[[#This Row],[streams]]</f>
        <v>18945129</v>
      </c>
      <c r="Y3785" t="str">
        <f>IF(Tabela2[[#This Row],[feat]]="","","Feat")</f>
        <v>Feat</v>
      </c>
      <c r="Z3785" s="17" t="str">
        <f>CONCATENATE(INT(spotify_top_songs_audio_features[[#This Row],[duration_ms]]/(60*1000)),":",MOD(INT(spotify_top_songs_audio_features[[#This Row],[duration_ms]]/1000),60))</f>
        <v>4:14</v>
      </c>
      <c r="AA37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85" t="str">
        <f>spotify_top_songs_audio_features[[#This Row],[track_name]]</f>
        <v>Comin Out Strong (feat. The Weeknd)</v>
      </c>
    </row>
    <row r="3786" spans="1:28" x14ac:dyDescent="0.25">
      <c r="A3786" t="s">
        <v>2440</v>
      </c>
      <c r="B3786" t="s">
        <v>1209</v>
      </c>
      <c r="C3786" t="s">
        <v>2441</v>
      </c>
      <c r="D3786" t="s">
        <v>1211</v>
      </c>
      <c r="E3786" t="s">
        <v>23</v>
      </c>
      <c r="F3786" t="s">
        <v>32</v>
      </c>
      <c r="G3786" t="s">
        <v>25</v>
      </c>
      <c r="H3786">
        <v>707</v>
      </c>
      <c r="I3786">
        <v>67</v>
      </c>
      <c r="J3786">
        <v>257</v>
      </c>
      <c r="K3786" t="s">
        <v>2442</v>
      </c>
      <c r="L3786">
        <v>0</v>
      </c>
      <c r="M3786">
        <v>98</v>
      </c>
      <c r="N3786">
        <v>235</v>
      </c>
      <c r="O3786">
        <v>-6328</v>
      </c>
      <c r="P3786">
        <v>163099</v>
      </c>
      <c r="Q3786">
        <v>200629</v>
      </c>
      <c r="R3786">
        <v>2</v>
      </c>
      <c r="S3786">
        <v>18944270</v>
      </c>
      <c r="U378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786" t="str">
        <f>IFERROR(MID(spotify_top_songs_audio_features[[#This Row],[artist_names]],SEARCH(",",spotify_top_songs_audio_features[[#This Row],[artist_names]])+2,99),"")</f>
        <v/>
      </c>
      <c r="W3786" t="str">
        <f>spotify_top_songs_audio_features[[#This Row],[source]]</f>
        <v>Grade A Productions/Interscope Records</v>
      </c>
      <c r="X3786" s="1">
        <f>spotify_top_songs_audio_features[[#This Row],[streams]]</f>
        <v>18944270</v>
      </c>
      <c r="Y3786" t="str">
        <f>IF(Tabela2[[#This Row],[feat]]="","","Feat")</f>
        <v/>
      </c>
      <c r="Z3786" s="17" t="str">
        <f>CONCATENATE(INT(spotify_top_songs_audio_features[[#This Row],[duration_ms]]/(60*1000)),":",MOD(INT(spotify_top_songs_audio_features[[#This Row],[duration_ms]]/1000),60))</f>
        <v>3:20</v>
      </c>
      <c r="AA37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786" t="str">
        <f>spotify_top_songs_audio_features[[#This Row],[track_name]]</f>
        <v>Fighting Demons</v>
      </c>
    </row>
    <row r="3787" spans="1:28" x14ac:dyDescent="0.25">
      <c r="A3787" t="s">
        <v>10895</v>
      </c>
      <c r="B3787" t="s">
        <v>10896</v>
      </c>
      <c r="C3787" t="s">
        <v>10897</v>
      </c>
      <c r="D3787" t="s">
        <v>354</v>
      </c>
      <c r="E3787" t="s">
        <v>31</v>
      </c>
      <c r="F3787" t="s">
        <v>24</v>
      </c>
      <c r="G3787" t="s">
        <v>25</v>
      </c>
      <c r="H3787">
        <v>682</v>
      </c>
      <c r="I3787">
        <v>764</v>
      </c>
      <c r="J3787">
        <v>327</v>
      </c>
      <c r="K3787" t="s">
        <v>10898</v>
      </c>
      <c r="L3787">
        <v>89</v>
      </c>
      <c r="M3787">
        <v>373</v>
      </c>
      <c r="N3787">
        <v>248</v>
      </c>
      <c r="O3787">
        <v>-6314</v>
      </c>
      <c r="P3787">
        <v>125018</v>
      </c>
      <c r="Q3787">
        <v>258843</v>
      </c>
      <c r="R3787">
        <v>1</v>
      </c>
      <c r="S3787">
        <v>18943042</v>
      </c>
      <c r="U3787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787" t="str">
        <f>IFERROR(MID(spotify_top_songs_audio_features[[#This Row],[artist_names]],SEARCH(",",spotify_top_songs_audio_features[[#This Row],[artist_names]])+2,99),"")</f>
        <v>The Weeknd, Swae Lee</v>
      </c>
      <c r="W3787" t="str">
        <f>spotify_top_songs_audio_features[[#This Row],[source]]</f>
        <v>Cactus Jack/Epic</v>
      </c>
      <c r="X3787" s="1">
        <f>spotify_top_songs_audio_features[[#This Row],[streams]]</f>
        <v>18943042</v>
      </c>
      <c r="Y3787" t="str">
        <f>IF(Tabela2[[#This Row],[feat]]="","","Feat")</f>
        <v>Feat</v>
      </c>
      <c r="Z3787" s="17" t="str">
        <f>CONCATENATE(INT(spotify_top_songs_audio_features[[#This Row],[duration_ms]]/(60*1000)),":",MOD(INT(spotify_top_songs_audio_features[[#This Row],[duration_ms]]/1000),60))</f>
        <v>4:18</v>
      </c>
      <c r="AA37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87" t="str">
        <f>spotify_top_songs_audio_features[[#This Row],[track_name]]</f>
        <v>CIRCUS MAXIMUS (feat. The Weeknd &amp; Swae Lee)</v>
      </c>
    </row>
    <row r="3788" spans="1:28" x14ac:dyDescent="0.25">
      <c r="A3788" t="s">
        <v>12772</v>
      </c>
      <c r="B3788" t="s">
        <v>1312</v>
      </c>
      <c r="C3788" t="s">
        <v>3580</v>
      </c>
      <c r="D3788" t="s">
        <v>1312</v>
      </c>
      <c r="E3788" t="s">
        <v>86</v>
      </c>
      <c r="F3788" t="s">
        <v>32</v>
      </c>
      <c r="G3788" t="s">
        <v>25</v>
      </c>
      <c r="H3788">
        <v>521</v>
      </c>
      <c r="I3788">
        <v>366</v>
      </c>
      <c r="J3788">
        <v>34</v>
      </c>
      <c r="K3788" t="s">
        <v>12773</v>
      </c>
      <c r="L3788">
        <v>4.1100000000000002E-4</v>
      </c>
      <c r="M3788">
        <v>12</v>
      </c>
      <c r="N3788">
        <v>225</v>
      </c>
      <c r="O3788">
        <v>-7698</v>
      </c>
      <c r="P3788">
        <v>141965</v>
      </c>
      <c r="Q3788">
        <v>205484</v>
      </c>
      <c r="R3788">
        <v>2</v>
      </c>
      <c r="S3788">
        <v>18928367</v>
      </c>
      <c r="U3788" t="str">
        <f>IFERROR(LEFT(spotify_top_songs_audio_features[[#This Row],[artist_names]],SEARCH(",",spotify_top_songs_audio_features[[#This Row],[artist_names]])-1),spotify_top_songs_audio_features[[#This Row],[artist_names]])</f>
        <v>Olivia Rodrigo</v>
      </c>
      <c r="V3788" t="str">
        <f>IFERROR(MID(spotify_top_songs_audio_features[[#This Row],[artist_names]],SEARCH(",",spotify_top_songs_audio_features[[#This Row],[artist_names]])+2,99),"")</f>
        <v/>
      </c>
      <c r="W3788" t="str">
        <f>spotify_top_songs_audio_features[[#This Row],[source]]</f>
        <v>Olivia Rodrigo</v>
      </c>
      <c r="X3788" s="1">
        <f>spotify_top_songs_audio_features[[#This Row],[streams]]</f>
        <v>18928367</v>
      </c>
      <c r="Y3788" t="str">
        <f>IF(Tabela2[[#This Row],[feat]]="","","Feat")</f>
        <v/>
      </c>
      <c r="Z3788" s="17" t="str">
        <f>CONCATENATE(INT(spotify_top_songs_audio_features[[#This Row],[duration_ms]]/(60*1000)),":",MOD(INT(spotify_top_songs_audio_features[[#This Row],[duration_ms]]/1000),60))</f>
        <v>3:25</v>
      </c>
      <c r="AA37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788" t="str">
        <f>spotify_top_songs_audio_features[[#This Row],[track_name]]</f>
        <v>Can’t Catch Me Now - from The Hunger Games: The Ballad of Songbirds &amp; Snakes</v>
      </c>
    </row>
    <row r="3789" spans="1:28" x14ac:dyDescent="0.25">
      <c r="A3789" t="s">
        <v>10089</v>
      </c>
      <c r="B3789" t="s">
        <v>10090</v>
      </c>
      <c r="C3789" t="s">
        <v>10091</v>
      </c>
      <c r="D3789" t="s">
        <v>1495</v>
      </c>
      <c r="E3789" t="s">
        <v>31</v>
      </c>
      <c r="F3789" t="s">
        <v>24</v>
      </c>
      <c r="G3789" t="s">
        <v>25</v>
      </c>
      <c r="H3789">
        <v>734</v>
      </c>
      <c r="I3789">
        <v>543</v>
      </c>
      <c r="J3789">
        <v>4</v>
      </c>
      <c r="K3789" t="s">
        <v>1157</v>
      </c>
      <c r="L3789">
        <v>0</v>
      </c>
      <c r="M3789">
        <v>372</v>
      </c>
      <c r="N3789">
        <v>336</v>
      </c>
      <c r="O3789">
        <v>-7979</v>
      </c>
      <c r="P3789">
        <v>78168</v>
      </c>
      <c r="Q3789">
        <v>237295</v>
      </c>
      <c r="R3789">
        <v>2</v>
      </c>
      <c r="S3789">
        <v>18910410</v>
      </c>
      <c r="U3789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3789" t="str">
        <f>IFERROR(MID(spotify_top_songs_audio_features[[#This Row],[artist_names]],SEARCH(",",spotify_top_songs_audio_features[[#This Row],[artist_names]])+2,99),"")</f>
        <v>kiLL edward</v>
      </c>
      <c r="W3789" t="str">
        <f>spotify_top_songs_audio_features[[#This Row],[source]]</f>
        <v>J. Cole P&amp;D</v>
      </c>
      <c r="X3789" s="1">
        <f>spotify_top_songs_audio_features[[#This Row],[streams]]</f>
        <v>18910410</v>
      </c>
      <c r="Y3789" t="str">
        <f>IF(Tabela2[[#This Row],[feat]]="","","Feat")</f>
        <v>Feat</v>
      </c>
      <c r="Z3789" s="17" t="str">
        <f>CONCATENATE(INT(spotify_top_songs_audio_features[[#This Row],[duration_ms]]/(60*1000)),":",MOD(INT(spotify_top_songs_audio_features[[#This Row],[duration_ms]]/1000),60))</f>
        <v>3:57</v>
      </c>
      <c r="AA37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89" t="str">
        <f>spotify_top_songs_audio_features[[#This Row],[track_name]]</f>
        <v>The Cut Off (feat. kiLL edward)</v>
      </c>
    </row>
    <row r="3790" spans="1:28" x14ac:dyDescent="0.25">
      <c r="A3790" t="s">
        <v>676</v>
      </c>
      <c r="B3790" t="s">
        <v>677</v>
      </c>
      <c r="C3790" t="s">
        <v>678</v>
      </c>
      <c r="D3790" t="s">
        <v>679</v>
      </c>
      <c r="E3790" t="s">
        <v>177</v>
      </c>
      <c r="F3790" t="s">
        <v>32</v>
      </c>
      <c r="G3790" t="s">
        <v>25</v>
      </c>
      <c r="H3790">
        <v>576</v>
      </c>
      <c r="I3790">
        <v>782</v>
      </c>
      <c r="J3790">
        <v>296</v>
      </c>
      <c r="K3790" t="s">
        <v>680</v>
      </c>
      <c r="L3790">
        <v>0</v>
      </c>
      <c r="M3790">
        <v>285</v>
      </c>
      <c r="N3790">
        <v>355</v>
      </c>
      <c r="O3790">
        <v>-4825</v>
      </c>
      <c r="P3790">
        <v>141153</v>
      </c>
      <c r="Q3790">
        <v>224031</v>
      </c>
      <c r="R3790">
        <v>6</v>
      </c>
      <c r="S3790">
        <v>18895865</v>
      </c>
      <c r="U3790" t="str">
        <f>IFERROR(LEFT(spotify_top_songs_audio_features[[#This Row],[artist_names]],SEARCH(",",spotify_top_songs_audio_features[[#This Row],[artist_names]])-1),spotify_top_songs_audio_features[[#This Row],[artist_names]])</f>
        <v>Zara Larsson</v>
      </c>
      <c r="V3790" t="str">
        <f>IFERROR(MID(spotify_top_songs_audio_features[[#This Row],[artist_names]],SEARCH(",",spotify_top_songs_audio_features[[#This Row],[artist_names]])+2,99),"")</f>
        <v/>
      </c>
      <c r="W3790" t="str">
        <f>spotify_top_songs_audio_features[[#This Row],[source]]</f>
        <v>Epic/Record Company TEN</v>
      </c>
      <c r="X3790" s="1">
        <f>spotify_top_songs_audio_features[[#This Row],[streams]]</f>
        <v>18895865</v>
      </c>
      <c r="Y3790" t="str">
        <f>IF(Tabela2[[#This Row],[feat]]="","","Feat")</f>
        <v/>
      </c>
      <c r="Z3790" s="17" t="str">
        <f>CONCATENATE(INT(spotify_top_songs_audio_features[[#This Row],[duration_ms]]/(60*1000)),":",MOD(INT(spotify_top_songs_audio_features[[#This Row],[duration_ms]]/1000),60))</f>
        <v>3:44</v>
      </c>
      <c r="AA37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790" t="str">
        <f>spotify_top_songs_audio_features[[#This Row],[track_name]]</f>
        <v>Ain't My Fault</v>
      </c>
    </row>
    <row r="3791" spans="1:28" x14ac:dyDescent="0.25">
      <c r="A3791" t="s">
        <v>8759</v>
      </c>
      <c r="B3791" t="s">
        <v>8760</v>
      </c>
      <c r="C3791" t="s">
        <v>8761</v>
      </c>
      <c r="D3791" t="s">
        <v>712</v>
      </c>
      <c r="E3791" t="s">
        <v>86</v>
      </c>
      <c r="F3791" t="s">
        <v>24</v>
      </c>
      <c r="G3791" t="s">
        <v>25</v>
      </c>
      <c r="H3791">
        <v>71</v>
      </c>
      <c r="I3791">
        <v>522</v>
      </c>
      <c r="J3791">
        <v>36</v>
      </c>
      <c r="K3791" t="s">
        <v>4907</v>
      </c>
      <c r="L3791">
        <v>0</v>
      </c>
      <c r="M3791">
        <v>11</v>
      </c>
      <c r="N3791">
        <v>37</v>
      </c>
      <c r="O3791">
        <v>-9102</v>
      </c>
      <c r="P3791">
        <v>96448</v>
      </c>
      <c r="Q3791">
        <v>309327</v>
      </c>
      <c r="R3791">
        <v>2</v>
      </c>
      <c r="S3791">
        <v>18847287</v>
      </c>
      <c r="U3791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3791" t="str">
        <f>IFERROR(MID(spotify_top_songs_audio_features[[#This Row],[artist_names]],SEARCH(",",spotify_top_songs_audio_features[[#This Row],[artist_names]])+2,99),"")</f>
        <v>Drake</v>
      </c>
      <c r="W3791" t="str">
        <f>spotify_top_songs_audio_features[[#This Row],[source]]</f>
        <v>Generation Now/Atlantic</v>
      </c>
      <c r="X3791" s="1">
        <f>spotify_top_songs_audio_features[[#This Row],[streams]]</f>
        <v>18847287</v>
      </c>
      <c r="Y3791" t="str">
        <f>IF(Tabela2[[#This Row],[feat]]="","","Feat")</f>
        <v>Feat</v>
      </c>
      <c r="Z3791" s="17" t="str">
        <f>CONCATENATE(INT(spotify_top_songs_audio_features[[#This Row],[duration_ms]]/(60*1000)),":",MOD(INT(spotify_top_songs_audio_features[[#This Row],[duration_ms]]/1000),60))</f>
        <v>5:9</v>
      </c>
      <c r="AA37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791" t="str">
        <f>spotify_top_songs_audio_features[[#This Row],[track_name]]</f>
        <v>Churchill Downs (feat. Drake)</v>
      </c>
    </row>
    <row r="3792" spans="1:28" x14ac:dyDescent="0.25">
      <c r="A3792" t="s">
        <v>11725</v>
      </c>
      <c r="B3792" t="s">
        <v>112</v>
      </c>
      <c r="C3792" t="s">
        <v>11726</v>
      </c>
      <c r="D3792" t="s">
        <v>112</v>
      </c>
      <c r="E3792" t="s">
        <v>102</v>
      </c>
      <c r="F3792" t="s">
        <v>24</v>
      </c>
      <c r="G3792" t="s">
        <v>25</v>
      </c>
      <c r="H3792">
        <v>47</v>
      </c>
      <c r="I3792">
        <v>494</v>
      </c>
      <c r="J3792">
        <v>349</v>
      </c>
      <c r="K3792" t="s">
        <v>6980</v>
      </c>
      <c r="L3792">
        <v>0</v>
      </c>
      <c r="M3792">
        <v>672</v>
      </c>
      <c r="N3792">
        <v>524</v>
      </c>
      <c r="O3792">
        <v>-8672</v>
      </c>
      <c r="P3792">
        <v>144039</v>
      </c>
      <c r="Q3792">
        <v>250100</v>
      </c>
      <c r="R3792">
        <v>2</v>
      </c>
      <c r="S3792">
        <v>18825081</v>
      </c>
      <c r="U379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792" t="str">
        <f>IFERROR(MID(spotify_top_songs_audio_features[[#This Row],[artist_names]],SEARCH(",",spotify_top_songs_audio_features[[#This Row],[artist_names]])+2,99),"")</f>
        <v/>
      </c>
      <c r="W3792" t="str">
        <f>spotify_top_songs_audio_features[[#This Row],[source]]</f>
        <v>Taylor Swift</v>
      </c>
      <c r="X3792" s="1">
        <f>spotify_top_songs_audio_features[[#This Row],[streams]]</f>
        <v>18825081</v>
      </c>
      <c r="Y3792" t="str">
        <f>IF(Tabela2[[#This Row],[feat]]="","","Feat")</f>
        <v/>
      </c>
      <c r="Z3792" s="17" t="str">
        <f>CONCATENATE(INT(spotify_top_songs_audio_features[[#This Row],[duration_ms]]/(60*1000)),":",MOD(INT(spotify_top_songs_audio_features[[#This Row],[duration_ms]]/1000),60))</f>
        <v>4:10</v>
      </c>
      <c r="AA37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792" t="str">
        <f>spotify_top_songs_audio_features[[#This Row],[track_name]]</f>
        <v>This Love (Taylor’s Version)</v>
      </c>
    </row>
    <row r="3793" spans="1:28" x14ac:dyDescent="0.25">
      <c r="A3793" t="s">
        <v>14165</v>
      </c>
      <c r="B3793" t="s">
        <v>463</v>
      </c>
      <c r="C3793" t="s">
        <v>14166</v>
      </c>
      <c r="D3793" t="s">
        <v>849</v>
      </c>
      <c r="E3793" t="s">
        <v>31</v>
      </c>
      <c r="F3793" t="s">
        <v>24</v>
      </c>
      <c r="G3793" t="s">
        <v>25</v>
      </c>
      <c r="H3793">
        <v>618</v>
      </c>
      <c r="I3793">
        <v>582</v>
      </c>
      <c r="J3793">
        <v>297</v>
      </c>
      <c r="K3793" t="s">
        <v>14167</v>
      </c>
      <c r="L3793">
        <v>3.8400000000000001E-4</v>
      </c>
      <c r="M3793">
        <v>265</v>
      </c>
      <c r="N3793">
        <v>48</v>
      </c>
      <c r="O3793">
        <v>-9454</v>
      </c>
      <c r="P3793">
        <v>90035</v>
      </c>
      <c r="Q3793">
        <v>130613</v>
      </c>
      <c r="R3793">
        <v>3</v>
      </c>
      <c r="S3793">
        <v>18815671</v>
      </c>
      <c r="U3793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793" t="str">
        <f>IFERROR(MID(spotify_top_songs_audio_features[[#This Row],[artist_names]],SEARCH(",",spotify_top_songs_audio_features[[#This Row],[artist_names]])+2,99),"")</f>
        <v/>
      </c>
      <c r="W3793" t="str">
        <f>spotify_top_songs_audio_features[[#This Row],[source]]</f>
        <v>Black Panther (TDE/DMG) PS</v>
      </c>
      <c r="X3793" s="1">
        <f>spotify_top_songs_audio_features[[#This Row],[streams]]</f>
        <v>18815671</v>
      </c>
      <c r="Y3793" t="str">
        <f>IF(Tabela2[[#This Row],[feat]]="","","Feat")</f>
        <v/>
      </c>
      <c r="Z3793" s="17" t="str">
        <f>CONCATENATE(INT(spotify_top_songs_audio_features[[#This Row],[duration_ms]]/(60*1000)),":",MOD(INT(spotify_top_songs_audio_features[[#This Row],[duration_ms]]/1000),60))</f>
        <v>2:10</v>
      </c>
      <c r="AA37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93" t="str">
        <f>spotify_top_songs_audio_features[[#This Row],[track_name]]</f>
        <v>Black Panther</v>
      </c>
    </row>
    <row r="3794" spans="1:28" x14ac:dyDescent="0.25">
      <c r="A3794" t="s">
        <v>10026</v>
      </c>
      <c r="B3794" t="s">
        <v>112</v>
      </c>
      <c r="C3794" t="s">
        <v>9466</v>
      </c>
      <c r="D3794" t="s">
        <v>112</v>
      </c>
      <c r="E3794" t="s">
        <v>113</v>
      </c>
      <c r="F3794" t="s">
        <v>24</v>
      </c>
      <c r="G3794" t="s">
        <v>25</v>
      </c>
      <c r="H3794">
        <v>292</v>
      </c>
      <c r="I3794">
        <v>574</v>
      </c>
      <c r="J3794">
        <v>401</v>
      </c>
      <c r="K3794" t="s">
        <v>4426</v>
      </c>
      <c r="L3794">
        <v>569</v>
      </c>
      <c r="M3794">
        <v>663</v>
      </c>
      <c r="N3794">
        <v>166</v>
      </c>
      <c r="O3794">
        <v>-9375</v>
      </c>
      <c r="P3794">
        <v>124344</v>
      </c>
      <c r="Q3794">
        <v>211240</v>
      </c>
      <c r="R3794">
        <v>6</v>
      </c>
      <c r="S3794">
        <v>18810922</v>
      </c>
      <c r="U379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794" t="str">
        <f>IFERROR(MID(spotify_top_songs_audio_features[[#This Row],[artist_names]],SEARCH(",",spotify_top_songs_audio_features[[#This Row],[artist_names]])+2,99),"")</f>
        <v/>
      </c>
      <c r="W3794" t="str">
        <f>spotify_top_songs_audio_features[[#This Row],[source]]</f>
        <v>Taylor Swift</v>
      </c>
      <c r="X3794" s="1">
        <f>spotify_top_songs_audio_features[[#This Row],[streams]]</f>
        <v>18810922</v>
      </c>
      <c r="Y3794" t="str">
        <f>IF(Tabela2[[#This Row],[feat]]="","","Feat")</f>
        <v/>
      </c>
      <c r="Z3794" s="17" t="str">
        <f>CONCATENATE(INT(spotify_top_songs_audio_features[[#This Row],[duration_ms]]/(60*1000)),":",MOD(INT(spotify_top_songs_audio_features[[#This Row],[duration_ms]]/1000),60))</f>
        <v>3:31</v>
      </c>
      <c r="AA37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94" t="str">
        <f>spotify_top_songs_audio_features[[#This Row],[track_name]]</f>
        <v>The Archer</v>
      </c>
    </row>
    <row r="3795" spans="1:28" x14ac:dyDescent="0.25">
      <c r="A3795" t="s">
        <v>2891</v>
      </c>
      <c r="B3795" t="s">
        <v>2846</v>
      </c>
      <c r="C3795" t="s">
        <v>2892</v>
      </c>
      <c r="D3795" t="s">
        <v>141</v>
      </c>
      <c r="E3795" t="s">
        <v>70</v>
      </c>
      <c r="F3795" t="s">
        <v>24</v>
      </c>
      <c r="G3795" t="s">
        <v>25</v>
      </c>
      <c r="H3795">
        <v>722</v>
      </c>
      <c r="I3795">
        <v>519</v>
      </c>
      <c r="J3795">
        <v>297</v>
      </c>
      <c r="K3795" t="s">
        <v>2187</v>
      </c>
      <c r="L3795">
        <v>0</v>
      </c>
      <c r="M3795">
        <v>118</v>
      </c>
      <c r="N3795">
        <v>779</v>
      </c>
      <c r="O3795">
        <v>-10142</v>
      </c>
      <c r="P3795">
        <v>170058</v>
      </c>
      <c r="Q3795">
        <v>144427</v>
      </c>
      <c r="R3795">
        <v>2</v>
      </c>
      <c r="S3795">
        <v>18804901</v>
      </c>
      <c r="U3795" t="str">
        <f>IFERROR(LEFT(spotify_top_songs_audio_features[[#This Row],[artist_names]],SEARCH(",",spotify_top_songs_audio_features[[#This Row],[artist_names]])-1),spotify_top_songs_audio_features[[#This Row],[artist_names]])</f>
        <v>Mora</v>
      </c>
      <c r="V3795" t="str">
        <f>IFERROR(MID(spotify_top_songs_audio_features[[#This Row],[artist_names]],SEARCH(",",spotify_top_songs_audio_features[[#This Row],[artist_names]])+2,99),"")</f>
        <v/>
      </c>
      <c r="W3795" t="str">
        <f>spotify_top_songs_audio_features[[#This Row],[source]]</f>
        <v>Rimas Entertainment LLC</v>
      </c>
      <c r="X3795" s="1">
        <f>spotify_top_songs_audio_features[[#This Row],[streams]]</f>
        <v>18804901</v>
      </c>
      <c r="Y3795" t="str">
        <f>IF(Tabela2[[#This Row],[feat]]="","","Feat")</f>
        <v/>
      </c>
      <c r="Z3795" s="17" t="str">
        <f>CONCATENATE(INT(spotify_top_songs_audio_features[[#This Row],[duration_ms]]/(60*1000)),":",MOD(INT(spotify_top_songs_audio_features[[#This Row],[duration_ms]]/1000),60))</f>
        <v>2:24</v>
      </c>
      <c r="AA37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795" t="str">
        <f>spotify_top_songs_audio_features[[#This Row],[track_name]]</f>
        <v>DONDE SE APRENDE A QUERER?</v>
      </c>
    </row>
    <row r="3796" spans="1:28" x14ac:dyDescent="0.25">
      <c r="A3796" t="s">
        <v>2828</v>
      </c>
      <c r="B3796" t="s">
        <v>2274</v>
      </c>
      <c r="C3796" t="s">
        <v>2829</v>
      </c>
      <c r="D3796" t="s">
        <v>2276</v>
      </c>
      <c r="E3796" t="s">
        <v>97</v>
      </c>
      <c r="F3796" t="s">
        <v>32</v>
      </c>
      <c r="G3796" t="s">
        <v>25</v>
      </c>
      <c r="H3796">
        <v>712</v>
      </c>
      <c r="I3796">
        <v>893</v>
      </c>
      <c r="J3796">
        <v>851</v>
      </c>
      <c r="K3796" t="s">
        <v>2830</v>
      </c>
      <c r="L3796">
        <v>0</v>
      </c>
      <c r="M3796">
        <v>169</v>
      </c>
      <c r="N3796">
        <v>828</v>
      </c>
      <c r="O3796">
        <v>-3995</v>
      </c>
      <c r="P3796">
        <v>125022</v>
      </c>
      <c r="Q3796">
        <v>186571</v>
      </c>
      <c r="R3796">
        <v>2</v>
      </c>
      <c r="S3796">
        <v>18804589</v>
      </c>
      <c r="U3796" t="str">
        <f>IFERROR(LEFT(spotify_top_songs_audio_features[[#This Row],[artist_names]],SEARCH(",",spotify_top_songs_audio_features[[#This Row],[artist_names]])-1),spotify_top_songs_audio_features[[#This Row],[artist_names]])</f>
        <v>TOMORROW X TOGETHER</v>
      </c>
      <c r="V3796" t="str">
        <f>IFERROR(MID(spotify_top_songs_audio_features[[#This Row],[artist_names]],SEARCH(",",spotify_top_songs_audio_features[[#This Row],[artist_names]])+2,99),"")</f>
        <v/>
      </c>
      <c r="W3796" t="str">
        <f>spotify_top_songs_audio_features[[#This Row],[source]]</f>
        <v>Republic Records - TXT</v>
      </c>
      <c r="X3796" s="1">
        <f>spotify_top_songs_audio_features[[#This Row],[streams]]</f>
        <v>18804589</v>
      </c>
      <c r="Y3796" t="str">
        <f>IF(Tabela2[[#This Row],[feat]]="","","Feat")</f>
        <v/>
      </c>
      <c r="Z3796" s="17" t="str">
        <f>CONCATENATE(INT(spotify_top_songs_audio_features[[#This Row],[duration_ms]]/(60*1000)),":",MOD(INT(spotify_top_songs_audio_features[[#This Row],[duration_ms]]/1000),60))</f>
        <v>3:6</v>
      </c>
      <c r="AA37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796" t="str">
        <f>spotify_top_songs_audio_features[[#This Row],[track_name]]</f>
        <v>Sugar Rush Ride</v>
      </c>
    </row>
    <row r="3797" spans="1:28" x14ac:dyDescent="0.25">
      <c r="A3797" t="s">
        <v>16717</v>
      </c>
      <c r="B3797" t="s">
        <v>1598</v>
      </c>
      <c r="C3797" t="s">
        <v>16718</v>
      </c>
      <c r="D3797" t="s">
        <v>1600</v>
      </c>
      <c r="E3797" t="s">
        <v>58</v>
      </c>
      <c r="F3797" t="s">
        <v>32</v>
      </c>
      <c r="G3797" t="s">
        <v>25</v>
      </c>
      <c r="H3797">
        <v>386</v>
      </c>
      <c r="I3797">
        <v>534</v>
      </c>
      <c r="J3797">
        <v>389</v>
      </c>
      <c r="K3797" t="s">
        <v>1729</v>
      </c>
      <c r="L3797">
        <v>0</v>
      </c>
      <c r="M3797">
        <v>351</v>
      </c>
      <c r="N3797">
        <v>343</v>
      </c>
      <c r="O3797">
        <v>-6086</v>
      </c>
      <c r="P3797">
        <v>110057</v>
      </c>
      <c r="Q3797">
        <v>197898</v>
      </c>
      <c r="R3797">
        <v>2</v>
      </c>
      <c r="S3797">
        <v>18790125</v>
      </c>
      <c r="U3797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797" t="str">
        <f>IFERROR(MID(spotify_top_songs_audio_features[[#This Row],[artist_names]],SEARCH(",",spotify_top_songs_audio_features[[#This Row],[artist_names]])+2,99),"")</f>
        <v/>
      </c>
      <c r="W3797" t="str">
        <f>spotify_top_songs_audio_features[[#This Row],[source]]</f>
        <v>Rock The World/IDJ/Kanye LP7</v>
      </c>
      <c r="X3797" s="1">
        <f>spotify_top_songs_audio_features[[#This Row],[streams]]</f>
        <v>18790125</v>
      </c>
      <c r="Y3797" t="str">
        <f>IF(Tabela2[[#This Row],[feat]]="","","Feat")</f>
        <v/>
      </c>
      <c r="Z3797" s="17" t="str">
        <f>CONCATENATE(INT(spotify_top_songs_audio_features[[#This Row],[duration_ms]]/(60*1000)),":",MOD(INT(spotify_top_songs_audio_features[[#This Row],[duration_ms]]/1000),60))</f>
        <v>3:17</v>
      </c>
      <c r="AA37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797" t="str">
        <f>spotify_top_songs_audio_features[[#This Row],[track_name]]</f>
        <v>24</v>
      </c>
    </row>
    <row r="3798" spans="1:28" x14ac:dyDescent="0.25">
      <c r="A3798" t="s">
        <v>3487</v>
      </c>
      <c r="B3798" t="s">
        <v>628</v>
      </c>
      <c r="C3798" t="s">
        <v>629</v>
      </c>
      <c r="D3798" t="s">
        <v>630</v>
      </c>
      <c r="E3798" t="s">
        <v>31</v>
      </c>
      <c r="F3798" t="s">
        <v>32</v>
      </c>
      <c r="G3798" t="s">
        <v>25</v>
      </c>
      <c r="H3798">
        <v>859</v>
      </c>
      <c r="I3798">
        <v>525</v>
      </c>
      <c r="J3798">
        <v>592</v>
      </c>
      <c r="K3798" t="s">
        <v>3488</v>
      </c>
      <c r="L3798">
        <v>2.3400000000000001E-3</v>
      </c>
      <c r="M3798">
        <v>108</v>
      </c>
      <c r="N3798">
        <v>312</v>
      </c>
      <c r="O3798">
        <v>-8051</v>
      </c>
      <c r="P3798">
        <v>110066</v>
      </c>
      <c r="Q3798">
        <v>204764</v>
      </c>
      <c r="R3798">
        <v>2</v>
      </c>
      <c r="S3798">
        <v>18786451</v>
      </c>
      <c r="U3798" t="str">
        <f>IFERROR(LEFT(spotify_top_songs_audio_features[[#This Row],[artist_names]],SEARCH(",",spotify_top_songs_audio_features[[#This Row],[artist_names]])-1),spotify_top_songs_audio_features[[#This Row],[artist_names]])</f>
        <v>Amaarae</v>
      </c>
      <c r="V3798" t="str">
        <f>IFERROR(MID(spotify_top_songs_audio_features[[#This Row],[artist_names]],SEARCH(",",spotify_top_songs_audio_features[[#This Row],[artist_names]])+2,99),"")</f>
        <v>Kali Uchis, Moliy</v>
      </c>
      <c r="W3798" t="str">
        <f>spotify_top_songs_audio_features[[#This Row],[source]]</f>
        <v>0207 Def Jam</v>
      </c>
      <c r="X3798" s="1">
        <f>spotify_top_songs_audio_features[[#This Row],[streams]]</f>
        <v>18786451</v>
      </c>
      <c r="Y3798" t="str">
        <f>IF(Tabela2[[#This Row],[feat]]="","","Feat")</f>
        <v>Feat</v>
      </c>
      <c r="Z3798" s="17" t="str">
        <f>CONCATENATE(INT(spotify_top_songs_audio_features[[#This Row],[duration_ms]]/(60*1000)),":",MOD(INT(spotify_top_songs_audio_features[[#This Row],[duration_ms]]/1000),60))</f>
        <v>3:24</v>
      </c>
      <c r="AA37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798" t="str">
        <f>spotify_top_songs_audio_features[[#This Row],[track_name]]</f>
        <v>SAD GIRLZ LUV MONEY Remix (feat. Kali Uchis and Moliy)</v>
      </c>
    </row>
    <row r="3799" spans="1:28" x14ac:dyDescent="0.25">
      <c r="A3799" t="s">
        <v>7356</v>
      </c>
      <c r="B3799" t="s">
        <v>793</v>
      </c>
      <c r="C3799" t="s">
        <v>3429</v>
      </c>
      <c r="D3799" t="s">
        <v>1105</v>
      </c>
      <c r="E3799" t="s">
        <v>113</v>
      </c>
      <c r="F3799" t="s">
        <v>32</v>
      </c>
      <c r="G3799" t="s">
        <v>25</v>
      </c>
      <c r="H3799">
        <v>626</v>
      </c>
      <c r="I3799">
        <v>56</v>
      </c>
      <c r="J3799">
        <v>288</v>
      </c>
      <c r="K3799" t="s">
        <v>2294</v>
      </c>
      <c r="L3799">
        <v>1.5100000000000001E-3</v>
      </c>
      <c r="M3799">
        <v>109</v>
      </c>
      <c r="N3799">
        <v>229</v>
      </c>
      <c r="O3799">
        <v>-582</v>
      </c>
      <c r="P3799">
        <v>93989</v>
      </c>
      <c r="Q3799">
        <v>244005</v>
      </c>
      <c r="R3799">
        <v>3</v>
      </c>
      <c r="S3799">
        <v>18741997</v>
      </c>
      <c r="U3799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3799" t="str">
        <f>IFERROR(MID(spotify_top_songs_audio_features[[#This Row],[artist_names]],SEARCH(",",spotify_top_songs_audio_features[[#This Row],[artist_names]])+2,99),"")</f>
        <v/>
      </c>
      <c r="W3799" t="str">
        <f>spotify_top_songs_audio_features[[#This Row],[source]]</f>
        <v>KIDinaKORNER/Interscope Records</v>
      </c>
      <c r="X3799" s="1">
        <f>spotify_top_songs_audio_features[[#This Row],[streams]]</f>
        <v>18741997</v>
      </c>
      <c r="Y3799" t="str">
        <f>IF(Tabela2[[#This Row],[feat]]="","","Feat")</f>
        <v/>
      </c>
      <c r="Z3799" s="17" t="str">
        <f>CONCATENATE(INT(spotify_top_songs_audio_features[[#This Row],[duration_ms]]/(60*1000)),":",MOD(INT(spotify_top_songs_audio_features[[#This Row],[duration_ms]]/1000),60))</f>
        <v>4:4</v>
      </c>
      <c r="AA37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799" t="str">
        <f>spotify_top_songs_audio_features[[#This Row],[track_name]]</f>
        <v>Wrecked</v>
      </c>
    </row>
    <row r="3800" spans="1:28" x14ac:dyDescent="0.25">
      <c r="A3800" t="s">
        <v>17652</v>
      </c>
      <c r="B3800" t="s">
        <v>687</v>
      </c>
      <c r="C3800" t="s">
        <v>17653</v>
      </c>
      <c r="D3800" t="s">
        <v>30</v>
      </c>
      <c r="E3800" t="s">
        <v>70</v>
      </c>
      <c r="F3800" t="s">
        <v>24</v>
      </c>
      <c r="G3800" t="s">
        <v>25</v>
      </c>
      <c r="H3800">
        <v>804</v>
      </c>
      <c r="I3800">
        <v>823</v>
      </c>
      <c r="J3800">
        <v>488</v>
      </c>
      <c r="K3800" t="s">
        <v>590</v>
      </c>
      <c r="L3800">
        <v>0</v>
      </c>
      <c r="M3800">
        <v>2</v>
      </c>
      <c r="N3800">
        <v>616</v>
      </c>
      <c r="O3800">
        <v>-5837</v>
      </c>
      <c r="P3800">
        <v>126007</v>
      </c>
      <c r="Q3800">
        <v>217147</v>
      </c>
      <c r="R3800">
        <v>3</v>
      </c>
      <c r="S3800">
        <v>18725964</v>
      </c>
      <c r="U3800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3800" t="str">
        <f>IFERROR(MID(spotify_top_songs_audio_features[[#This Row],[artist_names]],SEARCH(",",spotify_top_songs_audio_features[[#This Row],[artist_names]])+2,99),"")</f>
        <v/>
      </c>
      <c r="W3800" t="str">
        <f>spotify_top_songs_audio_features[[#This Row],[source]]</f>
        <v>Def Jam Recordings</v>
      </c>
      <c r="X3800" s="1">
        <f>spotify_top_songs_audio_features[[#This Row],[streams]]</f>
        <v>18725964</v>
      </c>
      <c r="Y3800" t="str">
        <f>IF(Tabela2[[#This Row],[feat]]="","","Feat")</f>
        <v/>
      </c>
      <c r="Z3800" s="17" t="str">
        <f>CONCATENATE(INT(spotify_top_songs_audio_features[[#This Row],[duration_ms]]/(60*1000)),":",MOD(INT(spotify_top_songs_audio_features[[#This Row],[duration_ms]]/1000),60))</f>
        <v>3:37</v>
      </c>
      <c r="AA38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800" t="str">
        <f>spotify_top_songs_audio_features[[#This Row],[track_name]]</f>
        <v>Contra</v>
      </c>
    </row>
    <row r="3801" spans="1:28" x14ac:dyDescent="0.25">
      <c r="A3801" t="s">
        <v>3331</v>
      </c>
      <c r="B3801" t="s">
        <v>112</v>
      </c>
      <c r="C3801" t="s">
        <v>3332</v>
      </c>
      <c r="D3801" t="s">
        <v>112</v>
      </c>
      <c r="E3801" t="s">
        <v>113</v>
      </c>
      <c r="F3801" t="s">
        <v>24</v>
      </c>
      <c r="G3801" t="s">
        <v>25</v>
      </c>
      <c r="H3801">
        <v>824</v>
      </c>
      <c r="I3801">
        <v>624</v>
      </c>
      <c r="J3801">
        <v>827</v>
      </c>
      <c r="K3801" t="s">
        <v>3333</v>
      </c>
      <c r="L3801">
        <v>189</v>
      </c>
      <c r="M3801">
        <v>1</v>
      </c>
      <c r="N3801">
        <v>248</v>
      </c>
      <c r="O3801">
        <v>-9728</v>
      </c>
      <c r="P3801">
        <v>102012</v>
      </c>
      <c r="Q3801">
        <v>287267</v>
      </c>
      <c r="R3801">
        <v>2</v>
      </c>
      <c r="S3801">
        <v>18724625</v>
      </c>
      <c r="U380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801" t="str">
        <f>IFERROR(MID(spotify_top_songs_audio_features[[#This Row],[artist_names]],SEARCH(",",spotify_top_songs_audio_features[[#This Row],[artist_names]])+2,99),"")</f>
        <v/>
      </c>
      <c r="W3801" t="str">
        <f>spotify_top_songs_audio_features[[#This Row],[source]]</f>
        <v>Taylor Swift</v>
      </c>
      <c r="X3801" s="1">
        <f>spotify_top_songs_audio_features[[#This Row],[streams]]</f>
        <v>18724625</v>
      </c>
      <c r="Y3801" t="str">
        <f>IF(Tabela2[[#This Row],[feat]]="","","Feat")</f>
        <v/>
      </c>
      <c r="Z3801" s="17" t="str">
        <f>CONCATENATE(INT(spotify_top_songs_audio_features[[#This Row],[duration_ms]]/(60*1000)),":",MOD(INT(spotify_top_songs_audio_features[[#This Row],[duration_ms]]/1000),60))</f>
        <v>4:47</v>
      </c>
      <c r="AA38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801" t="str">
        <f>spotify_top_songs_audio_features[[#This Row],[track_name]]</f>
        <v>Cornelia Street</v>
      </c>
    </row>
    <row r="3802" spans="1:28" x14ac:dyDescent="0.25">
      <c r="A3802" t="s">
        <v>12445</v>
      </c>
      <c r="B3802" t="s">
        <v>439</v>
      </c>
      <c r="C3802" t="s">
        <v>8324</v>
      </c>
      <c r="D3802" t="s">
        <v>48</v>
      </c>
      <c r="E3802" t="s">
        <v>102</v>
      </c>
      <c r="F3802" t="s">
        <v>24</v>
      </c>
      <c r="G3802" t="s">
        <v>25</v>
      </c>
      <c r="H3802">
        <v>672</v>
      </c>
      <c r="I3802">
        <v>684</v>
      </c>
      <c r="J3802">
        <v>158</v>
      </c>
      <c r="K3802" t="s">
        <v>5898</v>
      </c>
      <c r="L3802">
        <v>0</v>
      </c>
      <c r="M3802">
        <v>81</v>
      </c>
      <c r="N3802">
        <v>428</v>
      </c>
      <c r="O3802">
        <v>-5468</v>
      </c>
      <c r="P3802">
        <v>180008</v>
      </c>
      <c r="Q3802">
        <v>229053</v>
      </c>
      <c r="R3802">
        <v>5</v>
      </c>
      <c r="S3802">
        <v>18702897</v>
      </c>
      <c r="U380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802" t="str">
        <f>IFERROR(MID(spotify_top_songs_audio_features[[#This Row],[artist_names]],SEARCH(",",spotify_top_songs_audio_features[[#This Row],[artist_names]])+2,99),"")</f>
        <v/>
      </c>
      <c r="W3802" t="str">
        <f>spotify_top_songs_audio_features[[#This Row],[source]]</f>
        <v>Republic Records</v>
      </c>
      <c r="X3802" s="1">
        <f>spotify_top_songs_audio_features[[#This Row],[streams]]</f>
        <v>18702897</v>
      </c>
      <c r="Y3802" t="str">
        <f>IF(Tabela2[[#This Row],[feat]]="","","Feat")</f>
        <v/>
      </c>
      <c r="Z3802" s="17" t="str">
        <f>CONCATENATE(INT(spotify_top_songs_audio_features[[#This Row],[duration_ms]]/(60*1000)),":",MOD(INT(spotify_top_songs_audio_features[[#This Row],[duration_ms]]/1000),60))</f>
        <v>3:49</v>
      </c>
      <c r="AA38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02" t="str">
        <f>spotify_top_songs_audio_features[[#This Row],[track_name]]</f>
        <v>Candy Paint</v>
      </c>
    </row>
    <row r="3803" spans="1:28" x14ac:dyDescent="0.25">
      <c r="A3803" t="s">
        <v>14545</v>
      </c>
      <c r="B3803" t="s">
        <v>6975</v>
      </c>
      <c r="C3803" t="s">
        <v>11433</v>
      </c>
      <c r="D3803" t="s">
        <v>777</v>
      </c>
      <c r="E3803" t="s">
        <v>23</v>
      </c>
      <c r="F3803" t="s">
        <v>32</v>
      </c>
      <c r="G3803" t="s">
        <v>25</v>
      </c>
      <c r="H3803">
        <v>807</v>
      </c>
      <c r="I3803">
        <v>923</v>
      </c>
      <c r="J3803">
        <v>441</v>
      </c>
      <c r="K3803" t="s">
        <v>1579</v>
      </c>
      <c r="L3803">
        <v>455</v>
      </c>
      <c r="M3803">
        <v>91</v>
      </c>
      <c r="N3803">
        <v>836</v>
      </c>
      <c r="O3803">
        <v>-5885</v>
      </c>
      <c r="P3803">
        <v>139972</v>
      </c>
      <c r="Q3803">
        <v>181971</v>
      </c>
      <c r="R3803">
        <v>4</v>
      </c>
      <c r="S3803">
        <v>18691091</v>
      </c>
      <c r="U3803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3803" t="str">
        <f>IFERROR(MID(spotify_top_songs_audio_features[[#This Row],[artist_names]],SEARCH(",",spotify_top_songs_audio_features[[#This Row],[artist_names]])+2,99),"")</f>
        <v>RAF Camora</v>
      </c>
      <c r="W3803" t="str">
        <f>spotify_top_songs_audio_features[[#This Row],[source]]</f>
        <v>187 Strassenbande</v>
      </c>
      <c r="X3803" s="1">
        <f>spotify_top_songs_audio_features[[#This Row],[streams]]</f>
        <v>18691091</v>
      </c>
      <c r="Y3803" t="str">
        <f>IF(Tabela2[[#This Row],[feat]]="","","Feat")</f>
        <v>Feat</v>
      </c>
      <c r="Z3803" s="17" t="str">
        <f>CONCATENATE(INT(spotify_top_songs_audio_features[[#This Row],[duration_ms]]/(60*1000)),":",MOD(INT(spotify_top_songs_audio_features[[#This Row],[duration_ms]]/1000),60))</f>
        <v>3:1</v>
      </c>
      <c r="AA38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803" t="str">
        <f>spotify_top_songs_audio_features[[#This Row],[track_name]]</f>
        <v>500 PS</v>
      </c>
    </row>
    <row r="3804" spans="1:28" x14ac:dyDescent="0.25">
      <c r="A3804" t="s">
        <v>10450</v>
      </c>
      <c r="B3804" t="s">
        <v>762</v>
      </c>
      <c r="C3804" t="s">
        <v>10451</v>
      </c>
      <c r="D3804" t="s">
        <v>282</v>
      </c>
      <c r="E3804" t="s">
        <v>177</v>
      </c>
      <c r="F3804" t="s">
        <v>32</v>
      </c>
      <c r="G3804" t="s">
        <v>152</v>
      </c>
      <c r="H3804">
        <v>481</v>
      </c>
      <c r="I3804">
        <v>797</v>
      </c>
      <c r="J3804">
        <v>201</v>
      </c>
      <c r="K3804" t="s">
        <v>1439</v>
      </c>
      <c r="L3804">
        <v>0</v>
      </c>
      <c r="M3804">
        <v>368</v>
      </c>
      <c r="N3804">
        <v>495</v>
      </c>
      <c r="O3804">
        <v>-4094</v>
      </c>
      <c r="P3804">
        <v>96237</v>
      </c>
      <c r="Q3804">
        <v>206050</v>
      </c>
      <c r="R3804">
        <v>2</v>
      </c>
      <c r="S3804">
        <v>18680068</v>
      </c>
      <c r="U3804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3804" t="str">
        <f>IFERROR(MID(spotify_top_songs_audio_features[[#This Row],[artist_names]],SEARCH(",",spotify_top_songs_audio_features[[#This Row],[artist_names]])+2,99),"")</f>
        <v>The Creator</v>
      </c>
      <c r="W3804" t="str">
        <f>spotify_top_songs_audio_features[[#This Row],[source]]</f>
        <v>Columbia</v>
      </c>
      <c r="X3804" s="1">
        <f>spotify_top_songs_audio_features[[#This Row],[streams]]</f>
        <v>18680068</v>
      </c>
      <c r="Y3804" t="str">
        <f>IF(Tabela2[[#This Row],[feat]]="","","Feat")</f>
        <v>Feat</v>
      </c>
      <c r="Z3804" s="17" t="str">
        <f>CONCATENATE(INT(spotify_top_songs_audio_features[[#This Row],[duration_ms]]/(60*1000)),":",MOD(INT(spotify_top_songs_audio_features[[#This Row],[duration_ms]]/1000),60))</f>
        <v>3:26</v>
      </c>
      <c r="AA38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04" t="str">
        <f>spotify_top_songs_audio_features[[#This Row],[track_name]]</f>
        <v>SORRY NOT SORRY</v>
      </c>
    </row>
    <row r="3805" spans="1:28" x14ac:dyDescent="0.25">
      <c r="A3805" t="s">
        <v>8301</v>
      </c>
      <c r="B3805" t="s">
        <v>2095</v>
      </c>
      <c r="C3805" t="s">
        <v>8302</v>
      </c>
      <c r="D3805" t="s">
        <v>8303</v>
      </c>
      <c r="E3805" t="s">
        <v>58</v>
      </c>
      <c r="F3805" t="s">
        <v>24</v>
      </c>
      <c r="G3805" t="s">
        <v>152</v>
      </c>
      <c r="H3805">
        <v>554</v>
      </c>
      <c r="I3805">
        <v>433</v>
      </c>
      <c r="J3805">
        <v>341</v>
      </c>
      <c r="K3805" t="s">
        <v>8304</v>
      </c>
      <c r="L3805">
        <v>449</v>
      </c>
      <c r="M3805">
        <v>667</v>
      </c>
      <c r="N3805">
        <v>237</v>
      </c>
      <c r="O3805">
        <v>-12628</v>
      </c>
      <c r="P3805">
        <v>117996</v>
      </c>
      <c r="Q3805">
        <v>379227</v>
      </c>
      <c r="R3805">
        <v>3</v>
      </c>
      <c r="S3805">
        <v>18679089</v>
      </c>
      <c r="U3805" t="str">
        <f>IFERROR(LEFT(spotify_top_songs_audio_features[[#This Row],[artist_names]],SEARCH(",",spotify_top_songs_audio_features[[#This Row],[artist_names]])-1),spotify_top_songs_audio_features[[#This Row],[artist_names]])</f>
        <v>Childish Gambino</v>
      </c>
      <c r="V3805" t="str">
        <f>IFERROR(MID(spotify_top_songs_audio_features[[#This Row],[artist_names]],SEARCH(",",spotify_top_songs_audio_features[[#This Row],[artist_names]])+2,99),"")</f>
        <v/>
      </c>
      <c r="W3805" t="str">
        <f>spotify_top_songs_audio_features[[#This Row],[source]]</f>
        <v>Glassnote Entertainment Group LLC</v>
      </c>
      <c r="X3805" s="1">
        <f>spotify_top_songs_audio_features[[#This Row],[streams]]</f>
        <v>18679089</v>
      </c>
      <c r="Y3805" t="str">
        <f>IF(Tabela2[[#This Row],[feat]]="","","Feat")</f>
        <v/>
      </c>
      <c r="Z3805" s="17" t="str">
        <f>CONCATENATE(INT(spotify_top_songs_audio_features[[#This Row],[duration_ms]]/(60*1000)),":",MOD(INT(spotify_top_songs_audio_features[[#This Row],[duration_ms]]/1000),60))</f>
        <v>6:19</v>
      </c>
      <c r="AA38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805" t="str">
        <f>spotify_top_songs_audio_features[[#This Row],[track_name]]</f>
        <v>Me and Your Mama</v>
      </c>
    </row>
    <row r="3806" spans="1:28" x14ac:dyDescent="0.25">
      <c r="A3806" t="s">
        <v>8063</v>
      </c>
      <c r="B3806" t="s">
        <v>8064</v>
      </c>
      <c r="C3806" t="s">
        <v>8065</v>
      </c>
      <c r="D3806" t="s">
        <v>621</v>
      </c>
      <c r="E3806" t="s">
        <v>23</v>
      </c>
      <c r="F3806" t="s">
        <v>24</v>
      </c>
      <c r="G3806" t="s">
        <v>25</v>
      </c>
      <c r="H3806">
        <v>746</v>
      </c>
      <c r="I3806">
        <v>45</v>
      </c>
      <c r="J3806">
        <v>872</v>
      </c>
      <c r="K3806" t="s">
        <v>3074</v>
      </c>
      <c r="L3806">
        <v>0</v>
      </c>
      <c r="M3806">
        <v>172</v>
      </c>
      <c r="N3806">
        <v>336</v>
      </c>
      <c r="O3806">
        <v>-8543</v>
      </c>
      <c r="P3806">
        <v>95998</v>
      </c>
      <c r="Q3806">
        <v>232853</v>
      </c>
      <c r="R3806">
        <v>12</v>
      </c>
      <c r="S3806">
        <v>18658653</v>
      </c>
      <c r="U3806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3806" t="str">
        <f>IFERROR(MID(spotify_top_songs_audio_features[[#This Row],[artist_names]],SEARCH(",",spotify_top_songs_audio_features[[#This Row],[artist_names]])+2,99),"")</f>
        <v>LANY</v>
      </c>
      <c r="W3806" t="str">
        <f>spotify_top_songs_audio_features[[#This Row],[source]]</f>
        <v>Lauv</v>
      </c>
      <c r="X3806" s="1">
        <f>spotify_top_songs_audio_features[[#This Row],[streams]]</f>
        <v>18658653</v>
      </c>
      <c r="Y3806" t="str">
        <f>IF(Tabela2[[#This Row],[feat]]="","","Feat")</f>
        <v>Feat</v>
      </c>
      <c r="Z3806" s="17" t="str">
        <f>CONCATENATE(INT(spotify_top_songs_audio_features[[#This Row],[duration_ms]]/(60*1000)),":",MOD(INT(spotify_top_songs_audio_features[[#This Row],[duration_ms]]/1000),60))</f>
        <v>3:52</v>
      </c>
      <c r="AA38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806" t="str">
        <f>spotify_top_songs_audio_features[[#This Row],[track_name]]</f>
        <v>Mean It</v>
      </c>
    </row>
    <row r="3807" spans="1:28" x14ac:dyDescent="0.25">
      <c r="A3807" t="s">
        <v>1023</v>
      </c>
      <c r="B3807" t="s">
        <v>1024</v>
      </c>
      <c r="C3807" t="s">
        <v>1025</v>
      </c>
      <c r="D3807" t="s">
        <v>751</v>
      </c>
      <c r="E3807" t="s">
        <v>97</v>
      </c>
      <c r="F3807" t="s">
        <v>32</v>
      </c>
      <c r="G3807" t="s">
        <v>25</v>
      </c>
      <c r="H3807">
        <v>846</v>
      </c>
      <c r="I3807">
        <v>755</v>
      </c>
      <c r="J3807">
        <v>738</v>
      </c>
      <c r="K3807" t="s">
        <v>49</v>
      </c>
      <c r="L3807">
        <v>0</v>
      </c>
      <c r="M3807">
        <v>448</v>
      </c>
      <c r="N3807">
        <v>883</v>
      </c>
      <c r="O3807">
        <v>-247</v>
      </c>
      <c r="P3807">
        <v>96002</v>
      </c>
      <c r="Q3807">
        <v>205145</v>
      </c>
      <c r="R3807">
        <v>2</v>
      </c>
      <c r="S3807">
        <v>18651957</v>
      </c>
      <c r="U3807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3807" t="str">
        <f>IFERROR(MID(spotify_top_songs_audio_features[[#This Row],[artist_names]],SEARCH(",",spotify_top_songs_audio_features[[#This Row],[artist_names]])+2,99),"")</f>
        <v>Cris Mj, Ryan Castro</v>
      </c>
      <c r="W3807" t="str">
        <f>spotify_top_songs_audio_features[[#This Row],[source]]</f>
        <v>Bichota/Interscope Records</v>
      </c>
      <c r="X3807" s="1">
        <f>spotify_top_songs_audio_features[[#This Row],[streams]]</f>
        <v>18651957</v>
      </c>
      <c r="Y3807" t="str">
        <f>IF(Tabela2[[#This Row],[feat]]="","","Feat")</f>
        <v>Feat</v>
      </c>
      <c r="Z3807" s="17" t="str">
        <f>CONCATENATE(INT(spotify_top_songs_audio_features[[#This Row],[duration_ms]]/(60*1000)),":",MOD(INT(spotify_top_songs_audio_features[[#This Row],[duration_ms]]/1000),60))</f>
        <v>3:25</v>
      </c>
      <c r="AA38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807" t="str">
        <f>spotify_top_songs_audio_features[[#This Row],[track_name]]</f>
        <v>UNA NOCHE EN MEDELLÍN - REMIX</v>
      </c>
    </row>
    <row r="3808" spans="1:28" x14ac:dyDescent="0.25">
      <c r="A3808" t="s">
        <v>15110</v>
      </c>
      <c r="B3808" t="s">
        <v>284</v>
      </c>
      <c r="C3808" t="s">
        <v>15111</v>
      </c>
      <c r="D3808" t="s">
        <v>397</v>
      </c>
      <c r="E3808" t="s">
        <v>86</v>
      </c>
      <c r="F3808" t="s">
        <v>32</v>
      </c>
      <c r="G3808" t="s">
        <v>25</v>
      </c>
      <c r="H3808">
        <v>766</v>
      </c>
      <c r="I3808">
        <v>234</v>
      </c>
      <c r="J3808">
        <v>159</v>
      </c>
      <c r="K3808" t="s">
        <v>7307</v>
      </c>
      <c r="L3808">
        <v>156</v>
      </c>
      <c r="M3808">
        <v>358</v>
      </c>
      <c r="N3808">
        <v>256</v>
      </c>
      <c r="O3808">
        <v>-7544</v>
      </c>
      <c r="P3808">
        <v>96882</v>
      </c>
      <c r="Q3808">
        <v>153725</v>
      </c>
      <c r="R3808">
        <v>3</v>
      </c>
      <c r="S3808">
        <v>18643040</v>
      </c>
      <c r="U380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808" t="str">
        <f>IFERROR(MID(spotify_top_songs_audio_features[[#This Row],[artist_names]],SEARCH(",",spotify_top_songs_audio_features[[#This Row],[artist_names]])+2,99),"")</f>
        <v/>
      </c>
      <c r="W3808" t="str">
        <f>spotify_top_songs_audio_features[[#This Row],[source]]</f>
        <v>Cash Money Records/Young Money Ent./Universal Rec.</v>
      </c>
      <c r="X3808" s="1">
        <f>spotify_top_songs_audio_features[[#This Row],[streams]]</f>
        <v>18643040</v>
      </c>
      <c r="Y3808" t="str">
        <f>IF(Tabela2[[#This Row],[feat]]="","","Feat")</f>
        <v/>
      </c>
      <c r="Z3808" s="17" t="str">
        <f>CONCATENATE(INT(spotify_top_songs_audio_features[[#This Row],[duration_ms]]/(60*1000)),":",MOD(INT(spotify_top_songs_audio_features[[#This Row],[duration_ms]]/1000),60))</f>
        <v>2:33</v>
      </c>
      <c r="AA38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808" t="str">
        <f>spotify_top_songs_audio_features[[#This Row],[track_name]]</f>
        <v>Nothings Into Somethings</v>
      </c>
    </row>
    <row r="3809" spans="1:28" x14ac:dyDescent="0.25">
      <c r="A3809" t="s">
        <v>6799</v>
      </c>
      <c r="B3809" t="s">
        <v>6800</v>
      </c>
      <c r="C3809" t="s">
        <v>6801</v>
      </c>
      <c r="D3809" t="s">
        <v>3961</v>
      </c>
      <c r="E3809" t="s">
        <v>177</v>
      </c>
      <c r="F3809" t="s">
        <v>32</v>
      </c>
      <c r="G3809" t="s">
        <v>152</v>
      </c>
      <c r="H3809">
        <v>696</v>
      </c>
      <c r="I3809">
        <v>623</v>
      </c>
      <c r="J3809">
        <v>438</v>
      </c>
      <c r="K3809" t="s">
        <v>4611</v>
      </c>
      <c r="L3809">
        <v>8.61E-4</v>
      </c>
      <c r="M3809">
        <v>983</v>
      </c>
      <c r="N3809">
        <v>965</v>
      </c>
      <c r="O3809">
        <v>-8738</v>
      </c>
      <c r="P3809">
        <v>154028</v>
      </c>
      <c r="Q3809">
        <v>223431</v>
      </c>
      <c r="R3809">
        <v>3</v>
      </c>
      <c r="S3809">
        <v>18626277</v>
      </c>
      <c r="U3809" t="str">
        <f>IFERROR(LEFT(spotify_top_songs_audio_features[[#This Row],[artist_names]],SEARCH(",",spotify_top_songs_audio_features[[#This Row],[artist_names]])-1),spotify_top_songs_audio_features[[#This Row],[artist_names]])</f>
        <v>Victor Cibrian</v>
      </c>
      <c r="V3809" t="str">
        <f>IFERROR(MID(spotify_top_songs_audio_features[[#This Row],[artist_names]],SEARCH(",",spotify_top_songs_audio_features[[#This Row],[artist_names]])+2,99),"")</f>
        <v/>
      </c>
      <c r="W3809" t="str">
        <f>spotify_top_songs_audio_features[[#This Row],[source]]</f>
        <v>Rancho Humilde</v>
      </c>
      <c r="X3809" s="1">
        <f>spotify_top_songs_audio_features[[#This Row],[streams]]</f>
        <v>18626277</v>
      </c>
      <c r="Y3809" t="str">
        <f>IF(Tabela2[[#This Row],[feat]]="","","Feat")</f>
        <v/>
      </c>
      <c r="Z3809" s="17" t="str">
        <f>CONCATENATE(INT(spotify_top_songs_audio_features[[#This Row],[duration_ms]]/(60*1000)),":",MOD(INT(spotify_top_songs_audio_features[[#This Row],[duration_ms]]/1000),60))</f>
        <v>3:43</v>
      </c>
      <c r="AA38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09" t="str">
        <f>spotify_top_songs_audio_features[[#This Row],[track_name]]</f>
        <v>En El Radio Un Cochinero</v>
      </c>
    </row>
    <row r="3810" spans="1:28" x14ac:dyDescent="0.25">
      <c r="A3810" t="s">
        <v>4924</v>
      </c>
      <c r="B3810" t="s">
        <v>4911</v>
      </c>
      <c r="C3810" t="s">
        <v>4912</v>
      </c>
      <c r="D3810" t="s">
        <v>1244</v>
      </c>
      <c r="E3810" t="s">
        <v>177</v>
      </c>
      <c r="F3810" t="s">
        <v>32</v>
      </c>
      <c r="G3810" t="s">
        <v>25</v>
      </c>
      <c r="H3810">
        <v>823</v>
      </c>
      <c r="I3810">
        <v>71</v>
      </c>
      <c r="J3810">
        <v>688</v>
      </c>
      <c r="K3810" t="s">
        <v>4925</v>
      </c>
      <c r="L3810">
        <v>2.1699999999999999E-4</v>
      </c>
      <c r="M3810">
        <v>152</v>
      </c>
      <c r="N3810">
        <v>376</v>
      </c>
      <c r="O3810">
        <v>-3896</v>
      </c>
      <c r="P3810">
        <v>96024</v>
      </c>
      <c r="Q3810">
        <v>185195</v>
      </c>
      <c r="R3810">
        <v>6</v>
      </c>
      <c r="S3810">
        <v>18602563</v>
      </c>
      <c r="U3810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3810" t="str">
        <f>IFERROR(MID(spotify_top_songs_audio_features[[#This Row],[artist_names]],SEARCH(",",spotify_top_songs_audio_features[[#This Row],[artist_names]])+2,99),"")</f>
        <v>J Balvin, Tyga</v>
      </c>
      <c r="W3810" t="str">
        <f>spotify_top_songs_audio_features[[#This Row],[source]]</f>
        <v>DJ Snake Music Productions Limited</v>
      </c>
      <c r="X3810" s="1">
        <f>spotify_top_songs_audio_features[[#This Row],[streams]]</f>
        <v>18602563</v>
      </c>
      <c r="Y3810" t="str">
        <f>IF(Tabela2[[#This Row],[feat]]="","","Feat")</f>
        <v>Feat</v>
      </c>
      <c r="Z3810" s="17" t="str">
        <f>CONCATENATE(INT(spotify_top_songs_audio_features[[#This Row],[duration_ms]]/(60*1000)),":",MOD(INT(spotify_top_songs_audio_features[[#This Row],[duration_ms]]/1000),60))</f>
        <v>3:5</v>
      </c>
      <c r="AA38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10" t="str">
        <f>spotify_top_songs_audio_features[[#This Row],[track_name]]</f>
        <v>Loco Contigo (feat. J. Balvin &amp; Tyga)</v>
      </c>
    </row>
    <row r="3811" spans="1:28" x14ac:dyDescent="0.25">
      <c r="A3811" t="s">
        <v>12640</v>
      </c>
      <c r="B3811" t="s">
        <v>12641</v>
      </c>
      <c r="C3811" t="s">
        <v>12642</v>
      </c>
      <c r="D3811" t="s">
        <v>5975</v>
      </c>
      <c r="E3811" t="s">
        <v>31</v>
      </c>
      <c r="F3811" t="s">
        <v>32</v>
      </c>
      <c r="G3811" t="s">
        <v>25</v>
      </c>
      <c r="H3811">
        <v>843</v>
      </c>
      <c r="I3811">
        <v>669</v>
      </c>
      <c r="J3811">
        <v>639</v>
      </c>
      <c r="K3811" t="s">
        <v>1240</v>
      </c>
      <c r="L3811">
        <v>1.2800000000000001E-3</v>
      </c>
      <c r="M3811">
        <v>105</v>
      </c>
      <c r="N3811">
        <v>435</v>
      </c>
      <c r="O3811">
        <v>-4105</v>
      </c>
      <c r="P3811">
        <v>136979</v>
      </c>
      <c r="Q3811">
        <v>238253</v>
      </c>
      <c r="R3811">
        <v>2</v>
      </c>
      <c r="S3811">
        <v>18565000</v>
      </c>
      <c r="U3811" t="str">
        <f>IFERROR(LEFT(spotify_top_songs_audio_features[[#This Row],[artist_names]],SEARCH(",",spotify_top_songs_audio_features[[#This Row],[artist_names]])-1),spotify_top_songs_audio_features[[#This Row],[artist_names]])</f>
        <v>Don Toliver</v>
      </c>
      <c r="V3811" t="str">
        <f>IFERROR(MID(spotify_top_songs_audio_features[[#This Row],[artist_names]],SEARCH(",",spotify_top_songs_audio_features[[#This Row],[artist_names]])+2,99),"")</f>
        <v>Justin Bieber, Future</v>
      </c>
      <c r="W3811" t="str">
        <f>spotify_top_songs_audio_features[[#This Row],[source]]</f>
        <v>Cactus Jack / Atlantic</v>
      </c>
      <c r="X3811" s="1">
        <f>spotify_top_songs_audio_features[[#This Row],[streams]]</f>
        <v>18565000</v>
      </c>
      <c r="Y3811" t="str">
        <f>IF(Tabela2[[#This Row],[feat]]="","","Feat")</f>
        <v>Feat</v>
      </c>
      <c r="Z3811" s="17" t="str">
        <f>CONCATENATE(INT(spotify_top_songs_audio_features[[#This Row],[duration_ms]]/(60*1000)),":",MOD(INT(spotify_top_songs_audio_features[[#This Row],[duration_ms]]/1000),60))</f>
        <v>3:58</v>
      </c>
      <c r="AA38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11" t="str">
        <f>spotify_top_songs_audio_features[[#This Row],[track_name]]</f>
        <v>Private Landing (feat. Justin Bieber &amp; Future)</v>
      </c>
    </row>
    <row r="3812" spans="1:28" x14ac:dyDescent="0.25">
      <c r="A3812" t="s">
        <v>10668</v>
      </c>
      <c r="B3812" t="s">
        <v>10669</v>
      </c>
      <c r="C3812" t="s">
        <v>6709</v>
      </c>
      <c r="D3812" t="s">
        <v>1907</v>
      </c>
      <c r="E3812" t="s">
        <v>113</v>
      </c>
      <c r="F3812" t="s">
        <v>24</v>
      </c>
      <c r="G3812" t="s">
        <v>25</v>
      </c>
      <c r="H3812">
        <v>67</v>
      </c>
      <c r="I3812">
        <v>275</v>
      </c>
      <c r="J3812">
        <v>385</v>
      </c>
      <c r="K3812" t="s">
        <v>7748</v>
      </c>
      <c r="L3812">
        <v>0</v>
      </c>
      <c r="M3812">
        <v>199</v>
      </c>
      <c r="N3812">
        <v>806</v>
      </c>
      <c r="O3812">
        <v>-12755</v>
      </c>
      <c r="P3812">
        <v>152649</v>
      </c>
      <c r="Q3812">
        <v>130027</v>
      </c>
      <c r="R3812">
        <v>2</v>
      </c>
      <c r="S3812">
        <v>18562015</v>
      </c>
      <c r="U3812" t="str">
        <f>IFERROR(LEFT(spotify_top_songs_audio_features[[#This Row],[artist_names]],SEARCH(",",spotify_top_songs_audio_features[[#This Row],[artist_names]])-1),spotify_top_songs_audio_features[[#This Row],[artist_names]])</f>
        <v>Burl Ives</v>
      </c>
      <c r="V3812" t="str">
        <f>IFERROR(MID(spotify_top_songs_audio_features[[#This Row],[artist_names]],SEARCH(",",spotify_top_songs_audio_features[[#This Row],[artist_names]])+2,99),"")</f>
        <v/>
      </c>
      <c r="W3812" t="str">
        <f>spotify_top_songs_audio_features[[#This Row],[source]]</f>
        <v>Geffen</v>
      </c>
      <c r="X3812" s="1">
        <f>spotify_top_songs_audio_features[[#This Row],[streams]]</f>
        <v>18562015</v>
      </c>
      <c r="Y3812" t="str">
        <f>IF(Tabela2[[#This Row],[feat]]="","","Feat")</f>
        <v/>
      </c>
      <c r="Z3812" s="17" t="str">
        <f>CONCATENATE(INT(spotify_top_songs_audio_features[[#This Row],[duration_ms]]/(60*1000)),":",MOD(INT(spotify_top_songs_audio_features[[#This Row],[duration_ms]]/1000),60))</f>
        <v>2:10</v>
      </c>
      <c r="AA38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812" t="str">
        <f>spotify_top_songs_audio_features[[#This Row],[track_name]]</f>
        <v>Rudolph The Red-Nosed Reindeer</v>
      </c>
    </row>
    <row r="3813" spans="1:28" x14ac:dyDescent="0.25">
      <c r="A3813" t="s">
        <v>2405</v>
      </c>
      <c r="B3813" t="s">
        <v>2406</v>
      </c>
      <c r="C3813" t="s">
        <v>2407</v>
      </c>
      <c r="D3813" t="s">
        <v>2408</v>
      </c>
      <c r="E3813" t="s">
        <v>469</v>
      </c>
      <c r="F3813" t="s">
        <v>32</v>
      </c>
      <c r="G3813" t="s">
        <v>25</v>
      </c>
      <c r="H3813">
        <v>714</v>
      </c>
      <c r="I3813">
        <v>404</v>
      </c>
      <c r="J3813">
        <v>453</v>
      </c>
      <c r="K3813" t="s">
        <v>2409</v>
      </c>
      <c r="L3813">
        <v>0</v>
      </c>
      <c r="M3813">
        <v>701</v>
      </c>
      <c r="N3813">
        <v>782</v>
      </c>
      <c r="O3813">
        <v>-7903</v>
      </c>
      <c r="P3813">
        <v>130088</v>
      </c>
      <c r="Q3813">
        <v>140308</v>
      </c>
      <c r="R3813">
        <v>3</v>
      </c>
      <c r="S3813">
        <v>18560499</v>
      </c>
      <c r="U3813" t="str">
        <f>IFERROR(LEFT(spotify_top_songs_audio_features[[#This Row],[artist_names]],SEARCH(",",spotify_top_songs_audio_features[[#This Row],[artist_names]])-1),spotify_top_songs_audio_features[[#This Row],[artist_names]])</f>
        <v>MC Tairon</v>
      </c>
      <c r="V3813" t="str">
        <f>IFERROR(MID(spotify_top_songs_audio_features[[#This Row],[artist_names]],SEARCH(",",spotify_top_songs_audio_features[[#This Row],[artist_names]])+2,99),"")</f>
        <v>Mc Vitin Da Igrejinha, Dj Win</v>
      </c>
      <c r="W3813" t="str">
        <f>spotify_top_songs_audio_features[[#This Row],[source]]</f>
        <v>Life Song Records</v>
      </c>
      <c r="X3813" s="1">
        <f>spotify_top_songs_audio_features[[#This Row],[streams]]</f>
        <v>18560499</v>
      </c>
      <c r="Y3813" t="str">
        <f>IF(Tabela2[[#This Row],[feat]]="","","Feat")</f>
        <v>Feat</v>
      </c>
      <c r="Z3813" s="17" t="str">
        <f>CONCATENATE(INT(spotify_top_songs_audio_features[[#This Row],[duration_ms]]/(60*1000)),":",MOD(INT(spotify_top_songs_audio_features[[#This Row],[duration_ms]]/1000),60))</f>
        <v>2:20</v>
      </c>
      <c r="AA38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813" t="str">
        <f>spotify_top_songs_audio_features[[#This Row],[track_name]]</f>
        <v>Baile no Morro</v>
      </c>
    </row>
    <row r="3814" spans="1:28" x14ac:dyDescent="0.25">
      <c r="A3814" t="s">
        <v>10964</v>
      </c>
      <c r="B3814" t="s">
        <v>9240</v>
      </c>
      <c r="C3814" t="s">
        <v>9241</v>
      </c>
      <c r="D3814" t="s">
        <v>402</v>
      </c>
      <c r="E3814" t="s">
        <v>43</v>
      </c>
      <c r="F3814" t="s">
        <v>32</v>
      </c>
      <c r="G3814" t="s">
        <v>152</v>
      </c>
      <c r="H3814">
        <v>747</v>
      </c>
      <c r="I3814">
        <v>629</v>
      </c>
      <c r="J3814">
        <v>363</v>
      </c>
      <c r="K3814" t="s">
        <v>2343</v>
      </c>
      <c r="L3814">
        <v>409</v>
      </c>
      <c r="M3814">
        <v>154</v>
      </c>
      <c r="N3814">
        <v>793</v>
      </c>
      <c r="O3814">
        <v>-8509</v>
      </c>
      <c r="P3814">
        <v>127819</v>
      </c>
      <c r="Q3814">
        <v>163552</v>
      </c>
      <c r="R3814">
        <v>1</v>
      </c>
      <c r="S3814">
        <v>18546693</v>
      </c>
      <c r="U3814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3814" t="str">
        <f>IFERROR(MID(spotify_top_songs_audio_features[[#This Row],[artist_names]],SEARCH(",",spotify_top_songs_audio_features[[#This Row],[artist_names]])+2,99),"")</f>
        <v>Junior H</v>
      </c>
      <c r="W3814" t="str">
        <f>spotify_top_songs_audio_features[[#This Row],[source]]</f>
        <v>Double P Records</v>
      </c>
      <c r="X3814" s="1">
        <f>spotify_top_songs_audio_features[[#This Row],[streams]]</f>
        <v>18546693</v>
      </c>
      <c r="Y3814" t="str">
        <f>IF(Tabela2[[#This Row],[feat]]="","","Feat")</f>
        <v>Feat</v>
      </c>
      <c r="Z3814" s="17" t="str">
        <f>CONCATENATE(INT(spotify_top_songs_audio_features[[#This Row],[duration_ms]]/(60*1000)),":",MOD(INT(spotify_top_songs_audio_features[[#This Row],[duration_ms]]/1000),60))</f>
        <v>2:43</v>
      </c>
      <c r="AA38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814" t="str">
        <f>spotify_top_songs_audio_features[[#This Row],[track_name]]</f>
        <v>LUNA</v>
      </c>
    </row>
    <row r="3815" spans="1:28" x14ac:dyDescent="0.25">
      <c r="A3815" t="s">
        <v>14052</v>
      </c>
      <c r="B3815" t="s">
        <v>1209</v>
      </c>
      <c r="C3815" t="s">
        <v>14053</v>
      </c>
      <c r="D3815" t="s">
        <v>1211</v>
      </c>
      <c r="E3815" t="s">
        <v>102</v>
      </c>
      <c r="F3815" t="s">
        <v>32</v>
      </c>
      <c r="G3815" t="s">
        <v>25</v>
      </c>
      <c r="H3815">
        <v>661</v>
      </c>
      <c r="I3815">
        <v>665</v>
      </c>
      <c r="J3815">
        <v>53</v>
      </c>
      <c r="K3815" t="s">
        <v>7252</v>
      </c>
      <c r="L3815">
        <v>0</v>
      </c>
      <c r="M3815">
        <v>981</v>
      </c>
      <c r="N3815">
        <v>486</v>
      </c>
      <c r="O3815">
        <v>-6356</v>
      </c>
      <c r="P3815">
        <v>75059</v>
      </c>
      <c r="Q3815">
        <v>147548</v>
      </c>
      <c r="R3815">
        <v>2</v>
      </c>
      <c r="S3815">
        <v>18538676</v>
      </c>
      <c r="U3815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815" t="str">
        <f>IFERROR(MID(spotify_top_songs_audio_features[[#This Row],[artist_names]],SEARCH(",",spotify_top_songs_audio_features[[#This Row],[artist_names]])+2,99),"")</f>
        <v/>
      </c>
      <c r="W3815" t="str">
        <f>spotify_top_songs_audio_features[[#This Row],[source]]</f>
        <v>Grade A Productions/Interscope Records</v>
      </c>
      <c r="X3815" s="1">
        <f>spotify_top_songs_audio_features[[#This Row],[streams]]</f>
        <v>18538676</v>
      </c>
      <c r="Y3815" t="str">
        <f>IF(Tabela2[[#This Row],[feat]]="","","Feat")</f>
        <v/>
      </c>
      <c r="Z3815" s="17" t="str">
        <f>CONCATENATE(INT(spotify_top_songs_audio_features[[#This Row],[duration_ms]]/(60*1000)),":",MOD(INT(spotify_top_songs_audio_features[[#This Row],[duration_ms]]/1000),60))</f>
        <v>2:27</v>
      </c>
      <c r="AA38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15" t="str">
        <f>spotify_top_songs_audio_features[[#This Row],[track_name]]</f>
        <v>Up Up And Away</v>
      </c>
    </row>
    <row r="3816" spans="1:28" x14ac:dyDescent="0.25">
      <c r="A3816" t="s">
        <v>12529</v>
      </c>
      <c r="B3816" t="s">
        <v>6205</v>
      </c>
      <c r="C3816" t="s">
        <v>6206</v>
      </c>
      <c r="D3816" t="s">
        <v>6207</v>
      </c>
      <c r="E3816" t="s">
        <v>102</v>
      </c>
      <c r="F3816" t="s">
        <v>32</v>
      </c>
      <c r="G3816" t="s">
        <v>25</v>
      </c>
      <c r="H3816">
        <v>876</v>
      </c>
      <c r="I3816">
        <v>479</v>
      </c>
      <c r="J3816">
        <v>44</v>
      </c>
      <c r="K3816" t="s">
        <v>4630</v>
      </c>
      <c r="L3816">
        <v>0</v>
      </c>
      <c r="M3816">
        <v>102</v>
      </c>
      <c r="N3816">
        <v>776</v>
      </c>
      <c r="O3816">
        <v>-6687</v>
      </c>
      <c r="P3816">
        <v>133858</v>
      </c>
      <c r="Q3816">
        <v>115200</v>
      </c>
      <c r="R3816">
        <v>3</v>
      </c>
      <c r="S3816">
        <v>18526973</v>
      </c>
      <c r="U3816" t="str">
        <f>IFERROR(LEFT(spotify_top_songs_audio_features[[#This Row],[artist_names]],SEARCH(",",spotify_top_songs_audio_features[[#This Row],[artist_names]])-1),spotify_top_songs_audio_features[[#This Row],[artist_names]])</f>
        <v>Sleepy Hallow</v>
      </c>
      <c r="V3816" t="str">
        <f>IFERROR(MID(spotify_top_songs_audio_features[[#This Row],[artist_names]],SEARCH(",",spotify_top_songs_audio_features[[#This Row],[artist_names]])+2,99),"")</f>
        <v>Fousheé</v>
      </c>
      <c r="W3816" t="str">
        <f>spotify_top_songs_audio_features[[#This Row],[source]]</f>
        <v>Winners Circle Entertainment Inc / EMPIRE</v>
      </c>
      <c r="X3816" s="1">
        <f>spotify_top_songs_audio_features[[#This Row],[streams]]</f>
        <v>18526973</v>
      </c>
      <c r="Y3816" t="str">
        <f>IF(Tabela2[[#This Row],[feat]]="","","Feat")</f>
        <v>Feat</v>
      </c>
      <c r="Z3816" s="17" t="str">
        <f>CONCATENATE(INT(spotify_top_songs_audio_features[[#This Row],[duration_ms]]/(60*1000)),":",MOD(INT(spotify_top_songs_audio_features[[#This Row],[duration_ms]]/1000),60))</f>
        <v>1:55</v>
      </c>
      <c r="AA38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16" t="str">
        <f>spotify_top_songs_audio_features[[#This Row],[track_name]]</f>
        <v>Deep End Freestyle</v>
      </c>
    </row>
    <row r="3817" spans="1:28" x14ac:dyDescent="0.25">
      <c r="A3817" t="s">
        <v>8247</v>
      </c>
      <c r="B3817" t="s">
        <v>1650</v>
      </c>
      <c r="C3817" t="s">
        <v>8248</v>
      </c>
      <c r="D3817" t="s">
        <v>53</v>
      </c>
      <c r="E3817" t="s">
        <v>102</v>
      </c>
      <c r="F3817" t="s">
        <v>32</v>
      </c>
      <c r="G3817" t="s">
        <v>25</v>
      </c>
      <c r="H3817">
        <v>813</v>
      </c>
      <c r="I3817">
        <v>549</v>
      </c>
      <c r="J3817">
        <v>991</v>
      </c>
      <c r="K3817" t="s">
        <v>2242</v>
      </c>
      <c r="L3817">
        <v>708</v>
      </c>
      <c r="M3817">
        <v>987</v>
      </c>
      <c r="N3817">
        <v>646</v>
      </c>
      <c r="O3817">
        <v>-3691</v>
      </c>
      <c r="P3817">
        <v>169947</v>
      </c>
      <c r="Q3817">
        <v>162229</v>
      </c>
      <c r="R3817">
        <v>9</v>
      </c>
      <c r="S3817">
        <v>18501867</v>
      </c>
      <c r="U3817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3817" t="str">
        <f>IFERROR(MID(spotify_top_songs_audio_features[[#This Row],[artist_names]],SEARCH(",",spotify_top_songs_audio_features[[#This Row],[artist_names]])+2,99),"")</f>
        <v/>
      </c>
      <c r="W3817" t="str">
        <f>spotify_top_songs_audio_features[[#This Row],[source]]</f>
        <v>Sony Music Latin</v>
      </c>
      <c r="X3817" s="1">
        <f>spotify_top_songs_audio_features[[#This Row],[streams]]</f>
        <v>18501867</v>
      </c>
      <c r="Y3817" t="str">
        <f>IF(Tabela2[[#This Row],[feat]]="","","Feat")</f>
        <v/>
      </c>
      <c r="Z3817" s="17" t="str">
        <f>CONCATENATE(INT(spotify_top_songs_audio_features[[#This Row],[duration_ms]]/(60*1000)),":",MOD(INT(spotify_top_songs_audio_features[[#This Row],[duration_ms]]/1000),60))</f>
        <v>2:42</v>
      </c>
      <c r="AA38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17" t="str">
        <f>spotify_top_songs_audio_features[[#This Row],[track_name]]</f>
        <v>Ropa Cara</v>
      </c>
    </row>
    <row r="3818" spans="1:28" x14ac:dyDescent="0.25">
      <c r="A3818" t="s">
        <v>6995</v>
      </c>
      <c r="B3818" t="s">
        <v>6996</v>
      </c>
      <c r="C3818" t="s">
        <v>6997</v>
      </c>
      <c r="D3818" t="s">
        <v>6998</v>
      </c>
      <c r="E3818" t="s">
        <v>70</v>
      </c>
      <c r="F3818" t="s">
        <v>32</v>
      </c>
      <c r="G3818" t="s">
        <v>25</v>
      </c>
      <c r="H3818">
        <v>816</v>
      </c>
      <c r="I3818">
        <v>696</v>
      </c>
      <c r="J3818">
        <v>153</v>
      </c>
      <c r="K3818" t="s">
        <v>6088</v>
      </c>
      <c r="L3818">
        <v>643</v>
      </c>
      <c r="M3818">
        <v>13</v>
      </c>
      <c r="N3818">
        <v>81</v>
      </c>
      <c r="O3818">
        <v>-675</v>
      </c>
      <c r="P3818">
        <v>100004</v>
      </c>
      <c r="Q3818">
        <v>176268</v>
      </c>
      <c r="R3818">
        <v>3</v>
      </c>
      <c r="S3818">
        <v>18487032</v>
      </c>
      <c r="U3818" t="str">
        <f>IFERROR(LEFT(spotify_top_songs_audio_features[[#This Row],[artist_names]],SEARCH(",",spotify_top_songs_audio_features[[#This Row],[artist_names]])-1),spotify_top_songs_audio_features[[#This Row],[artist_names]])</f>
        <v>Ezhel</v>
      </c>
      <c r="V3818" t="str">
        <f>IFERROR(MID(spotify_top_songs_audio_features[[#This Row],[artist_names]],SEARCH(",",spotify_top_songs_audio_features[[#This Row],[artist_names]])+2,99),"")</f>
        <v/>
      </c>
      <c r="W3818" t="str">
        <f>spotify_top_songs_audio_features[[#This Row],[source]]</f>
        <v>StageArt Europe</v>
      </c>
      <c r="X3818" s="1">
        <f>spotify_top_songs_audio_features[[#This Row],[streams]]</f>
        <v>18487032</v>
      </c>
      <c r="Y3818" t="str">
        <f>IF(Tabela2[[#This Row],[feat]]="","","Feat")</f>
        <v/>
      </c>
      <c r="Z3818" s="17" t="str">
        <f>CONCATENATE(INT(spotify_top_songs_audio_features[[#This Row],[duration_ms]]/(60*1000)),":",MOD(INT(spotify_top_songs_audio_features[[#This Row],[duration_ms]]/1000),60))</f>
        <v>2:56</v>
      </c>
      <c r="AA38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818" t="str">
        <f>spotify_top_songs_audio_features[[#This Row],[track_name]]</f>
        <v>Nerdesin</v>
      </c>
    </row>
    <row r="3819" spans="1:28" x14ac:dyDescent="0.25">
      <c r="A3819" t="s">
        <v>14238</v>
      </c>
      <c r="B3819" t="s">
        <v>558</v>
      </c>
      <c r="C3819" t="s">
        <v>14239</v>
      </c>
      <c r="D3819" t="s">
        <v>1495</v>
      </c>
      <c r="E3819" t="s">
        <v>97</v>
      </c>
      <c r="F3819" t="s">
        <v>32</v>
      </c>
      <c r="G3819" t="s">
        <v>25</v>
      </c>
      <c r="H3819">
        <v>678</v>
      </c>
      <c r="I3819">
        <v>567</v>
      </c>
      <c r="J3819">
        <v>261</v>
      </c>
      <c r="K3819" t="s">
        <v>1473</v>
      </c>
      <c r="L3819">
        <v>1.6699999999999999E-4</v>
      </c>
      <c r="M3819">
        <v>164</v>
      </c>
      <c r="N3819">
        <v>658</v>
      </c>
      <c r="O3819">
        <v>-9148</v>
      </c>
      <c r="P3819">
        <v>84039</v>
      </c>
      <c r="Q3819">
        <v>315771</v>
      </c>
      <c r="R3819">
        <v>2</v>
      </c>
      <c r="S3819">
        <v>18486797</v>
      </c>
      <c r="U3819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3819" t="str">
        <f>IFERROR(MID(spotify_top_songs_audio_features[[#This Row],[artist_names]],SEARCH(",",spotify_top_songs_audio_features[[#This Row],[artist_names]])+2,99),"")</f>
        <v/>
      </c>
      <c r="W3819" t="str">
        <f>spotify_top_songs_audio_features[[#This Row],[source]]</f>
        <v>J. Cole P&amp;D</v>
      </c>
      <c r="X3819" s="1">
        <f>spotify_top_songs_audio_features[[#This Row],[streams]]</f>
        <v>18486797</v>
      </c>
      <c r="Y3819" t="str">
        <f>IF(Tabela2[[#This Row],[feat]]="","","Feat")</f>
        <v/>
      </c>
      <c r="Z3819" s="17" t="str">
        <f>CONCATENATE(INT(spotify_top_songs_audio_features[[#This Row],[duration_ms]]/(60*1000)),":",MOD(INT(spotify_top_songs_audio_features[[#This Row],[duration_ms]]/1000),60))</f>
        <v>5:15</v>
      </c>
      <c r="AA38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819" t="str">
        <f>spotify_top_songs_audio_features[[#This Row],[track_name]]</f>
        <v>BRACKETS</v>
      </c>
    </row>
    <row r="3820" spans="1:28" x14ac:dyDescent="0.25">
      <c r="A3820" t="s">
        <v>8166</v>
      </c>
      <c r="B3820" t="s">
        <v>8167</v>
      </c>
      <c r="C3820" t="s">
        <v>8168</v>
      </c>
      <c r="D3820" t="s">
        <v>8169</v>
      </c>
      <c r="E3820" t="s">
        <v>177</v>
      </c>
      <c r="F3820" t="s">
        <v>24</v>
      </c>
      <c r="G3820" t="s">
        <v>25</v>
      </c>
      <c r="H3820">
        <v>632</v>
      </c>
      <c r="I3820">
        <v>398</v>
      </c>
      <c r="J3820">
        <v>373</v>
      </c>
      <c r="K3820" t="s">
        <v>8170</v>
      </c>
      <c r="L3820">
        <v>0</v>
      </c>
      <c r="M3820">
        <v>228</v>
      </c>
      <c r="N3820">
        <v>633</v>
      </c>
      <c r="O3820">
        <v>-6615</v>
      </c>
      <c r="P3820">
        <v>90695</v>
      </c>
      <c r="Q3820">
        <v>204931</v>
      </c>
      <c r="R3820">
        <v>4</v>
      </c>
      <c r="S3820">
        <v>18485844</v>
      </c>
      <c r="U3820" t="str">
        <f>IFERROR(LEFT(spotify_top_songs_audio_features[[#This Row],[artist_names]],SEARCH(",",spotify_top_songs_audio_features[[#This Row],[artist_names]])-1),spotify_top_songs_audio_features[[#This Row],[artist_names]])</f>
        <v>MC Kevin o Chris</v>
      </c>
      <c r="V3820" t="str">
        <f>IFERROR(MID(spotify_top_songs_audio_features[[#This Row],[artist_names]],SEARCH(",",spotify_top_songs_audio_features[[#This Row],[artist_names]])+2,99),"")</f>
        <v/>
      </c>
      <c r="W3820" t="str">
        <f>spotify_top_songs_audio_features[[#This Row],[source]]</f>
        <v>ADpar</v>
      </c>
      <c r="X3820" s="1">
        <f>spotify_top_songs_audio_features[[#This Row],[streams]]</f>
        <v>18485844</v>
      </c>
      <c r="Y3820" t="str">
        <f>IF(Tabela2[[#This Row],[feat]]="","","Feat")</f>
        <v/>
      </c>
      <c r="Z3820" s="17" t="str">
        <f>CONCATENATE(INT(spotify_top_songs_audio_features[[#This Row],[duration_ms]]/(60*1000)),":",MOD(INT(spotify_top_songs_audio_features[[#This Row],[duration_ms]]/1000),60))</f>
        <v>3:24</v>
      </c>
      <c r="AA38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20" t="str">
        <f>spotify_top_songs_audio_features[[#This Row],[track_name]]</f>
        <v>Ela É do Tipo</v>
      </c>
    </row>
    <row r="3821" spans="1:28" x14ac:dyDescent="0.25">
      <c r="A3821" t="s">
        <v>2127</v>
      </c>
      <c r="B3821" t="s">
        <v>2128</v>
      </c>
      <c r="C3821" t="s">
        <v>2129</v>
      </c>
      <c r="D3821" t="s">
        <v>354</v>
      </c>
      <c r="E3821" t="s">
        <v>58</v>
      </c>
      <c r="F3821" t="s">
        <v>32</v>
      </c>
      <c r="G3821" t="s">
        <v>25</v>
      </c>
      <c r="H3821">
        <v>472</v>
      </c>
      <c r="I3821">
        <v>551</v>
      </c>
      <c r="J3821">
        <v>25</v>
      </c>
      <c r="K3821" t="s">
        <v>647</v>
      </c>
      <c r="L3821">
        <v>0</v>
      </c>
      <c r="M3821">
        <v>345</v>
      </c>
      <c r="N3821">
        <v>347</v>
      </c>
      <c r="O3821">
        <v>-7219</v>
      </c>
      <c r="P3821">
        <v>8325</v>
      </c>
      <c r="Q3821">
        <v>366593</v>
      </c>
      <c r="R3821">
        <v>1</v>
      </c>
      <c r="S3821">
        <v>18471313</v>
      </c>
      <c r="U3821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821" t="str">
        <f>IFERROR(MID(spotify_top_songs_audio_features[[#This Row],[artist_names]],SEARCH(",",spotify_top_songs_audio_features[[#This Row],[artist_names]])+2,99),"")</f>
        <v>Young Thug</v>
      </c>
      <c r="W3821" t="str">
        <f>spotify_top_songs_audio_features[[#This Row],[source]]</f>
        <v>Cactus Jack/Epic</v>
      </c>
      <c r="X3821" s="1">
        <f>spotify_top_songs_audio_features[[#This Row],[streams]]</f>
        <v>18471313</v>
      </c>
      <c r="Y3821" t="str">
        <f>IF(Tabela2[[#This Row],[feat]]="","","Feat")</f>
        <v>Feat</v>
      </c>
      <c r="Z3821" s="17" t="str">
        <f>CONCATENATE(INT(spotify_top_songs_audio_features[[#This Row],[duration_ms]]/(60*1000)),":",MOD(INT(spotify_top_songs_audio_features[[#This Row],[duration_ms]]/1000),60))</f>
        <v>6:6</v>
      </c>
      <c r="AA38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821" t="str">
        <f>spotify_top_songs_audio_features[[#This Row],[track_name]]</f>
        <v>SKITZO (feat. Young Thug)</v>
      </c>
    </row>
    <row r="3822" spans="1:28" x14ac:dyDescent="0.25">
      <c r="A3822" t="s">
        <v>7045</v>
      </c>
      <c r="B3822" t="s">
        <v>7046</v>
      </c>
      <c r="C3822" t="s">
        <v>7047</v>
      </c>
      <c r="D3822" t="s">
        <v>436</v>
      </c>
      <c r="E3822" t="s">
        <v>102</v>
      </c>
      <c r="F3822" t="s">
        <v>32</v>
      </c>
      <c r="G3822" t="s">
        <v>25</v>
      </c>
      <c r="H3822">
        <v>693</v>
      </c>
      <c r="I3822">
        <v>643</v>
      </c>
      <c r="J3822">
        <v>828</v>
      </c>
      <c r="K3822" t="s">
        <v>2805</v>
      </c>
      <c r="L3822">
        <v>0</v>
      </c>
      <c r="M3822">
        <v>108</v>
      </c>
      <c r="N3822">
        <v>477</v>
      </c>
      <c r="O3822">
        <v>-5867</v>
      </c>
      <c r="P3822">
        <v>95055</v>
      </c>
      <c r="Q3822">
        <v>163450</v>
      </c>
      <c r="R3822">
        <v>3</v>
      </c>
      <c r="S3822">
        <v>18468546</v>
      </c>
      <c r="U3822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3822" t="str">
        <f>IFERROR(MID(spotify_top_songs_audio_features[[#This Row],[artist_names]],SEARCH(",",spotify_top_songs_audio_features[[#This Row],[artist_names]])+2,99),"")</f>
        <v>Lil Baby</v>
      </c>
      <c r="W3822" t="str">
        <f>spotify_top_songs_audio_features[[#This Row],[source]]</f>
        <v>Atlantic Records UK</v>
      </c>
      <c r="X3822" s="1">
        <f>spotify_top_songs_audio_features[[#This Row],[streams]]</f>
        <v>18468546</v>
      </c>
      <c r="Y3822" t="str">
        <f>IF(Tabela2[[#This Row],[feat]]="","","Feat")</f>
        <v>Feat</v>
      </c>
      <c r="Z3822" s="17" t="str">
        <f>CONCATENATE(INT(spotify_top_songs_audio_features[[#This Row],[duration_ms]]/(60*1000)),":",MOD(INT(spotify_top_songs_audio_features[[#This Row],[duration_ms]]/1000),60))</f>
        <v>2:43</v>
      </c>
      <c r="AA38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22" t="str">
        <f>spotify_top_songs_audio_features[[#This Row],[track_name]]</f>
        <v>2step (feat. Lil Baby)</v>
      </c>
    </row>
    <row r="3823" spans="1:28" x14ac:dyDescent="0.25">
      <c r="A3823" t="s">
        <v>7526</v>
      </c>
      <c r="B3823" t="s">
        <v>982</v>
      </c>
      <c r="C3823" t="s">
        <v>7527</v>
      </c>
      <c r="D3823" t="s">
        <v>1793</v>
      </c>
      <c r="E3823" t="s">
        <v>58</v>
      </c>
      <c r="F3823" t="s">
        <v>24</v>
      </c>
      <c r="G3823" t="s">
        <v>152</v>
      </c>
      <c r="H3823">
        <v>482</v>
      </c>
      <c r="I3823">
        <v>631</v>
      </c>
      <c r="J3823">
        <v>986</v>
      </c>
      <c r="K3823" t="s">
        <v>3152</v>
      </c>
      <c r="L3823">
        <v>242</v>
      </c>
      <c r="M3823">
        <v>209</v>
      </c>
      <c r="N3823">
        <v>743</v>
      </c>
      <c r="O3823">
        <v>-6917</v>
      </c>
      <c r="P3823">
        <v>126576</v>
      </c>
      <c r="Q3823">
        <v>214558</v>
      </c>
      <c r="R3823">
        <v>3</v>
      </c>
      <c r="S3823">
        <v>18468010</v>
      </c>
      <c r="U3823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3823" t="str">
        <f>IFERROR(MID(spotify_top_songs_audio_features[[#This Row],[artist_names]],SEARCH(",",spotify_top_songs_audio_features[[#This Row],[artist_names]])+2,99),"")</f>
        <v/>
      </c>
      <c r="W3823" t="str">
        <f>spotify_top_songs_audio_features[[#This Row],[source]]</f>
        <v>88rising Music</v>
      </c>
      <c r="X3823" s="1">
        <f>spotify_top_songs_audio_features[[#This Row],[streams]]</f>
        <v>18468010</v>
      </c>
      <c r="Y3823" t="str">
        <f>IF(Tabela2[[#This Row],[feat]]="","","Feat")</f>
        <v/>
      </c>
      <c r="Z3823" s="17" t="str">
        <f>CONCATENATE(INT(spotify_top_songs_audio_features[[#This Row],[duration_ms]]/(60*1000)),":",MOD(INT(spotify_top_songs_audio_features[[#This Row],[duration_ms]]/1000),60))</f>
        <v>3:34</v>
      </c>
      <c r="AA38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823" t="str">
        <f>spotify_top_songs_audio_features[[#This Row],[track_name]]</f>
        <v>Gimme Love</v>
      </c>
    </row>
    <row r="3824" spans="1:28" x14ac:dyDescent="0.25">
      <c r="A3824" t="s">
        <v>4203</v>
      </c>
      <c r="B3824" t="s">
        <v>112</v>
      </c>
      <c r="C3824" t="s">
        <v>4204</v>
      </c>
      <c r="D3824" t="s">
        <v>112</v>
      </c>
      <c r="E3824" t="s">
        <v>31</v>
      </c>
      <c r="F3824" t="s">
        <v>24</v>
      </c>
      <c r="G3824" t="s">
        <v>25</v>
      </c>
      <c r="H3824">
        <v>695</v>
      </c>
      <c r="I3824">
        <v>71</v>
      </c>
      <c r="J3824">
        <v>5</v>
      </c>
      <c r="K3824" t="s">
        <v>4078</v>
      </c>
      <c r="L3824">
        <v>104</v>
      </c>
      <c r="M3824">
        <v>133</v>
      </c>
      <c r="N3824">
        <v>557</v>
      </c>
      <c r="O3824">
        <v>-6639</v>
      </c>
      <c r="P3824">
        <v>157925</v>
      </c>
      <c r="Q3824">
        <v>190240</v>
      </c>
      <c r="R3824">
        <v>2</v>
      </c>
      <c r="S3824">
        <v>18465057</v>
      </c>
      <c r="U382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824" t="str">
        <f>IFERROR(MID(spotify_top_songs_audio_features[[#This Row],[artist_names]],SEARCH(",",spotify_top_songs_audio_features[[#This Row],[artist_names]])+2,99),"")</f>
        <v/>
      </c>
      <c r="W3824" t="str">
        <f>spotify_top_songs_audio_features[[#This Row],[source]]</f>
        <v>Taylor Swift</v>
      </c>
      <c r="X3824" s="1">
        <f>spotify_top_songs_audio_features[[#This Row],[streams]]</f>
        <v>18465057</v>
      </c>
      <c r="Y3824" t="str">
        <f>IF(Tabela2[[#This Row],[feat]]="","","Feat")</f>
        <v/>
      </c>
      <c r="Z3824" s="17" t="str">
        <f>CONCATENATE(INT(spotify_top_songs_audio_features[[#This Row],[duration_ms]]/(60*1000)),":",MOD(INT(spotify_top_songs_audio_features[[#This Row],[duration_ms]]/1000),60))</f>
        <v>3:10</v>
      </c>
      <c r="AA38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24" t="str">
        <f>spotify_top_songs_audio_features[[#This Row],[track_name]]</f>
        <v>London Boy</v>
      </c>
    </row>
    <row r="3825" spans="1:28" x14ac:dyDescent="0.25">
      <c r="A3825" t="s">
        <v>15056</v>
      </c>
      <c r="B3825" t="s">
        <v>125</v>
      </c>
      <c r="C3825" t="s">
        <v>15057</v>
      </c>
      <c r="D3825" t="s">
        <v>127</v>
      </c>
      <c r="E3825" t="s">
        <v>23</v>
      </c>
      <c r="F3825" t="s">
        <v>24</v>
      </c>
      <c r="G3825" t="s">
        <v>25</v>
      </c>
      <c r="H3825">
        <v>638</v>
      </c>
      <c r="I3825">
        <v>703</v>
      </c>
      <c r="J3825">
        <v>444</v>
      </c>
      <c r="K3825" t="s">
        <v>2977</v>
      </c>
      <c r="L3825">
        <v>0</v>
      </c>
      <c r="M3825">
        <v>132</v>
      </c>
      <c r="N3825">
        <v>261</v>
      </c>
      <c r="O3825">
        <v>-7874</v>
      </c>
      <c r="P3825">
        <v>105766</v>
      </c>
      <c r="Q3825">
        <v>226321</v>
      </c>
      <c r="R3825">
        <v>2</v>
      </c>
      <c r="S3825">
        <v>18462064</v>
      </c>
      <c r="U382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825" t="str">
        <f>IFERROR(MID(spotify_top_songs_audio_features[[#This Row],[artist_names]],SEARCH(",",spotify_top_songs_audio_features[[#This Row],[artist_names]])+2,99),"")</f>
        <v/>
      </c>
      <c r="W3825" t="str">
        <f>spotify_top_songs_audio_features[[#This Row],[source]]</f>
        <v>BIGHIT MUSIC</v>
      </c>
      <c r="X3825" s="1">
        <f>spotify_top_songs_audio_features[[#This Row],[streams]]</f>
        <v>18462064</v>
      </c>
      <c r="Y3825" t="str">
        <f>IF(Tabela2[[#This Row],[feat]]="","","Feat")</f>
        <v/>
      </c>
      <c r="Z3825" s="17" t="str">
        <f>CONCATENATE(INT(spotify_top_songs_audio_features[[#This Row],[duration_ms]]/(60*1000)),":",MOD(INT(spotify_top_songs_audio_features[[#This Row],[duration_ms]]/1000),60))</f>
        <v>3:46</v>
      </c>
      <c r="AA38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825" t="str">
        <f>spotify_top_songs_audio_features[[#This Row],[track_name]]</f>
        <v>Make It Right</v>
      </c>
    </row>
    <row r="3826" spans="1:28" x14ac:dyDescent="0.25">
      <c r="A3826" t="s">
        <v>1913</v>
      </c>
      <c r="B3826" t="s">
        <v>1070</v>
      </c>
      <c r="C3826" t="s">
        <v>1914</v>
      </c>
      <c r="D3826" t="s">
        <v>929</v>
      </c>
      <c r="E3826" t="s">
        <v>43</v>
      </c>
      <c r="F3826" t="s">
        <v>24</v>
      </c>
      <c r="G3826" t="s">
        <v>25</v>
      </c>
      <c r="H3826">
        <v>6</v>
      </c>
      <c r="I3826">
        <v>389</v>
      </c>
      <c r="J3826">
        <v>337</v>
      </c>
      <c r="K3826" t="s">
        <v>1915</v>
      </c>
      <c r="L3826">
        <v>0</v>
      </c>
      <c r="M3826">
        <v>826</v>
      </c>
      <c r="N3826">
        <v>244</v>
      </c>
      <c r="O3826">
        <v>-5727</v>
      </c>
      <c r="P3826">
        <v>143577</v>
      </c>
      <c r="Q3826">
        <v>147597</v>
      </c>
      <c r="R3826">
        <v>2</v>
      </c>
      <c r="S3826">
        <v>18442874</v>
      </c>
      <c r="U3826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3826" t="str">
        <f>IFERROR(MID(spotify_top_songs_audio_features[[#This Row],[artist_names]],SEARCH(",",spotify_top_songs_audio_features[[#This Row],[artist_names]])+2,99),"")</f>
        <v/>
      </c>
      <c r="W3826" t="str">
        <f>spotify_top_songs_audio_features[[#This Row],[source]]</f>
        <v>Interscope Records</v>
      </c>
      <c r="X3826" s="1">
        <f>spotify_top_songs_audio_features[[#This Row],[streams]]</f>
        <v>18442874</v>
      </c>
      <c r="Y3826" t="str">
        <f>IF(Tabela2[[#This Row],[feat]]="","","Feat")</f>
        <v/>
      </c>
      <c r="Z3826" s="17" t="str">
        <f>CONCATENATE(INT(spotify_top_songs_audio_features[[#This Row],[duration_ms]]/(60*1000)),":",MOD(INT(spotify_top_songs_audio_features[[#This Row],[duration_ms]]/1000),60))</f>
        <v>2:27</v>
      </c>
      <c r="AA38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826" t="str">
        <f>spotify_top_songs_audio_features[[#This Row],[track_name]]</f>
        <v>My Mind &amp; Me</v>
      </c>
    </row>
    <row r="3827" spans="1:28" x14ac:dyDescent="0.25">
      <c r="A3827" t="s">
        <v>1540</v>
      </c>
      <c r="B3827" t="s">
        <v>1541</v>
      </c>
      <c r="C3827" t="s">
        <v>1542</v>
      </c>
      <c r="D3827" t="s">
        <v>22</v>
      </c>
      <c r="E3827" t="s">
        <v>31</v>
      </c>
      <c r="F3827" t="s">
        <v>24</v>
      </c>
      <c r="G3827" t="s">
        <v>25</v>
      </c>
      <c r="H3827">
        <v>69</v>
      </c>
      <c r="I3827">
        <v>543</v>
      </c>
      <c r="J3827">
        <v>364</v>
      </c>
      <c r="K3827" t="s">
        <v>1543</v>
      </c>
      <c r="L3827">
        <v>291</v>
      </c>
      <c r="M3827">
        <v>873</v>
      </c>
      <c r="N3827">
        <v>376</v>
      </c>
      <c r="O3827">
        <v>-6752</v>
      </c>
      <c r="P3827">
        <v>88004</v>
      </c>
      <c r="Q3827">
        <v>229332</v>
      </c>
      <c r="R3827">
        <v>2</v>
      </c>
      <c r="S3827">
        <v>18428680</v>
      </c>
      <c r="U3827" t="str">
        <f>IFERROR(LEFT(spotify_top_songs_audio_features[[#This Row],[artist_names]],SEARCH(",",spotify_top_songs_audio_features[[#This Row],[artist_names]])-1),spotify_top_songs_audio_features[[#This Row],[artist_names]])</f>
        <v>Justin Timberlake</v>
      </c>
      <c r="V3827" t="str">
        <f>IFERROR(MID(spotify_top_songs_audio_features[[#This Row],[artist_names]],SEARCH(",",spotify_top_songs_audio_features[[#This Row],[artist_names]])+2,99),"")</f>
        <v/>
      </c>
      <c r="W3827" t="str">
        <f>spotify_top_songs_audio_features[[#This Row],[source]]</f>
        <v>RCA Records Label</v>
      </c>
      <c r="X3827" s="1">
        <f>spotify_top_songs_audio_features[[#This Row],[streams]]</f>
        <v>18428680</v>
      </c>
      <c r="Y3827" t="str">
        <f>IF(Tabela2[[#This Row],[feat]]="","","Feat")</f>
        <v/>
      </c>
      <c r="Z3827" s="17" t="str">
        <f>CONCATENATE(INT(spotify_top_songs_audio_features[[#This Row],[duration_ms]]/(60*1000)),":",MOD(INT(spotify_top_songs_audio_features[[#This Row],[duration_ms]]/1000),60))</f>
        <v>3:49</v>
      </c>
      <c r="AA38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27" t="str">
        <f>spotify_top_songs_audio_features[[#This Row],[track_name]]</f>
        <v>Selfish</v>
      </c>
    </row>
    <row r="3828" spans="1:28" x14ac:dyDescent="0.25">
      <c r="A3828" t="s">
        <v>1204</v>
      </c>
      <c r="B3828" t="s">
        <v>1205</v>
      </c>
      <c r="C3828" t="s">
        <v>1206</v>
      </c>
      <c r="D3828" t="s">
        <v>53</v>
      </c>
      <c r="E3828" t="s">
        <v>177</v>
      </c>
      <c r="F3828" t="s">
        <v>32</v>
      </c>
      <c r="G3828" t="s">
        <v>25</v>
      </c>
      <c r="H3828">
        <v>772</v>
      </c>
      <c r="I3828">
        <v>547</v>
      </c>
      <c r="J3828">
        <v>541</v>
      </c>
      <c r="K3828" t="s">
        <v>1207</v>
      </c>
      <c r="L3828">
        <v>4.35E-4</v>
      </c>
      <c r="M3828">
        <v>107</v>
      </c>
      <c r="N3828">
        <v>957</v>
      </c>
      <c r="O3828">
        <v>-6373</v>
      </c>
      <c r="P3828">
        <v>130099</v>
      </c>
      <c r="Q3828">
        <v>278107</v>
      </c>
      <c r="R3828">
        <v>6</v>
      </c>
      <c r="S3828">
        <v>18406112</v>
      </c>
      <c r="U3828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3828" t="str">
        <f>IFERROR(MID(spotify_top_songs_audio_features[[#This Row],[artist_names]],SEARCH(",",spotify_top_songs_audio_features[[#This Row],[artist_names]])+2,99),"")</f>
        <v>Trap Capos, Noriel, Bryant Myers, Juhn</v>
      </c>
      <c r="W3828" t="str">
        <f>spotify_top_songs_audio_features[[#This Row],[source]]</f>
        <v>Sony Music Latin</v>
      </c>
      <c r="X3828" s="1">
        <f>spotify_top_songs_audio_features[[#This Row],[streams]]</f>
        <v>18406112</v>
      </c>
      <c r="Y3828" t="str">
        <f>IF(Tabela2[[#This Row],[feat]]="","","Feat")</f>
        <v>Feat</v>
      </c>
      <c r="Z3828" s="17" t="str">
        <f>CONCATENATE(INT(spotify_top_songs_audio_features[[#This Row],[duration_ms]]/(60*1000)),":",MOD(INT(spotify_top_songs_audio_features[[#This Row],[duration_ms]]/1000),60))</f>
        <v>4:38</v>
      </c>
      <c r="AA38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28" t="str">
        <f>spotify_top_songs_audio_features[[#This Row],[track_name]]</f>
        <v>Cuatro Babys (feat. Trap Capos, Noriel, Bryant Myers &amp; Juhn)</v>
      </c>
    </row>
    <row r="3829" spans="1:28" x14ac:dyDescent="0.25">
      <c r="A3829" t="s">
        <v>8097</v>
      </c>
      <c r="B3829" t="s">
        <v>112</v>
      </c>
      <c r="C3829" t="s">
        <v>8098</v>
      </c>
      <c r="D3829" t="s">
        <v>112</v>
      </c>
      <c r="E3829" t="s">
        <v>469</v>
      </c>
      <c r="F3829" t="s">
        <v>24</v>
      </c>
      <c r="G3829" t="s">
        <v>25</v>
      </c>
      <c r="H3829">
        <v>462</v>
      </c>
      <c r="I3829">
        <v>708</v>
      </c>
      <c r="J3829">
        <v>555</v>
      </c>
      <c r="K3829" t="s">
        <v>8099</v>
      </c>
      <c r="L3829">
        <v>1.8799999999999999E-3</v>
      </c>
      <c r="M3829">
        <v>198</v>
      </c>
      <c r="N3829">
        <v>337</v>
      </c>
      <c r="O3829">
        <v>-5971</v>
      </c>
      <c r="P3829">
        <v>183811</v>
      </c>
      <c r="Q3829">
        <v>245567</v>
      </c>
      <c r="R3829">
        <v>1</v>
      </c>
      <c r="S3829">
        <v>18405925</v>
      </c>
      <c r="U382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829" t="str">
        <f>IFERROR(MID(spotify_top_songs_audio_features[[#This Row],[artist_names]],SEARCH(",",spotify_top_songs_audio_features[[#This Row],[artist_names]])+2,99),"")</f>
        <v/>
      </c>
      <c r="W3829" t="str">
        <f>spotify_top_songs_audio_features[[#This Row],[source]]</f>
        <v>Taylor Swift</v>
      </c>
      <c r="X3829" s="1">
        <f>spotify_top_songs_audio_features[[#This Row],[streams]]</f>
        <v>18405925</v>
      </c>
      <c r="Y3829" t="str">
        <f>IF(Tabela2[[#This Row],[feat]]="","","Feat")</f>
        <v/>
      </c>
      <c r="Z3829" s="17" t="str">
        <f>CONCATENATE(INT(spotify_top_songs_audio_features[[#This Row],[duration_ms]]/(60*1000)),":",MOD(INT(spotify_top_songs_audio_features[[#This Row],[duration_ms]]/1000),60))</f>
        <v>4:5</v>
      </c>
      <c r="AA38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829" t="str">
        <f>spotify_top_songs_audio_features[[#This Row],[track_name]]</f>
        <v>Wonderland (Taylor's Version)</v>
      </c>
    </row>
    <row r="3830" spans="1:28" x14ac:dyDescent="0.25">
      <c r="A3830" t="s">
        <v>17416</v>
      </c>
      <c r="B3830" t="s">
        <v>17417</v>
      </c>
      <c r="C3830" t="s">
        <v>17170</v>
      </c>
      <c r="D3830" t="s">
        <v>11148</v>
      </c>
      <c r="E3830" t="s">
        <v>177</v>
      </c>
      <c r="F3830" t="s">
        <v>24</v>
      </c>
      <c r="G3830" t="s">
        <v>25</v>
      </c>
      <c r="H3830">
        <v>88</v>
      </c>
      <c r="I3830">
        <v>607</v>
      </c>
      <c r="J3830">
        <v>777</v>
      </c>
      <c r="K3830" t="s">
        <v>5174</v>
      </c>
      <c r="L3830">
        <v>537</v>
      </c>
      <c r="M3830">
        <v>15</v>
      </c>
      <c r="N3830">
        <v>823</v>
      </c>
      <c r="O3830">
        <v>-7067</v>
      </c>
      <c r="P3830">
        <v>126039</v>
      </c>
      <c r="Q3830">
        <v>233905</v>
      </c>
      <c r="R3830">
        <v>4</v>
      </c>
      <c r="S3830">
        <v>18393744</v>
      </c>
      <c r="U3830" t="str">
        <f>IFERROR(LEFT(spotify_top_songs_audio_features[[#This Row],[artist_names]],SEARCH(",",spotify_top_songs_audio_features[[#This Row],[artist_names]])-1),spotify_top_songs_audio_features[[#This Row],[artist_names]])</f>
        <v>KITSCHKRIEG</v>
      </c>
      <c r="V3830" t="str">
        <f>IFERROR(MID(spotify_top_songs_audio_features[[#This Row],[artist_names]],SEARCH(",",spotify_top_songs_audio_features[[#This Row],[artist_names]])+2,99),"")</f>
        <v>Jamule, SFR</v>
      </c>
      <c r="W3830" t="str">
        <f>spotify_top_songs_audio_features[[#This Row],[source]]</f>
        <v>SoulForce/BMG</v>
      </c>
      <c r="X3830" s="1">
        <f>spotify_top_songs_audio_features[[#This Row],[streams]]</f>
        <v>18393744</v>
      </c>
      <c r="Y3830" t="str">
        <f>IF(Tabela2[[#This Row],[feat]]="","","Feat")</f>
        <v>Feat</v>
      </c>
      <c r="Z3830" s="17" t="str">
        <f>CONCATENATE(INT(spotify_top_songs_audio_features[[#This Row],[duration_ms]]/(60*1000)),":",MOD(INT(spotify_top_songs_audio_features[[#This Row],[duration_ms]]/1000),60))</f>
        <v>3:53</v>
      </c>
      <c r="AA38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30" t="str">
        <f>spotify_top_songs_audio_features[[#This Row],[track_name]]</f>
        <v>Unterwegs</v>
      </c>
    </row>
    <row r="3831" spans="1:28" x14ac:dyDescent="0.25">
      <c r="A3831" t="s">
        <v>13297</v>
      </c>
      <c r="B3831" t="s">
        <v>13298</v>
      </c>
      <c r="C3831" t="s">
        <v>13299</v>
      </c>
      <c r="D3831" t="s">
        <v>2363</v>
      </c>
      <c r="E3831" t="s">
        <v>113</v>
      </c>
      <c r="F3831" t="s">
        <v>24</v>
      </c>
      <c r="G3831" t="s">
        <v>25</v>
      </c>
      <c r="H3831">
        <v>654</v>
      </c>
      <c r="I3831">
        <v>811</v>
      </c>
      <c r="J3831">
        <v>106</v>
      </c>
      <c r="K3831" t="s">
        <v>6214</v>
      </c>
      <c r="L3831">
        <v>0</v>
      </c>
      <c r="M3831">
        <v>424</v>
      </c>
      <c r="N3831">
        <v>432</v>
      </c>
      <c r="O3831">
        <v>-418</v>
      </c>
      <c r="P3831">
        <v>163303</v>
      </c>
      <c r="Q3831">
        <v>343663</v>
      </c>
      <c r="R3831">
        <v>2</v>
      </c>
      <c r="S3831">
        <v>18375223</v>
      </c>
      <c r="U3831" t="str">
        <f>IFERROR(LEFT(spotify_top_songs_audio_features[[#This Row],[artist_names]],SEARCH(",",spotify_top_songs_audio_features[[#This Row],[artist_names]])-1),spotify_top_songs_audio_features[[#This Row],[artist_names]])</f>
        <v>Tainy</v>
      </c>
      <c r="V3831" t="str">
        <f>IFERROR(MID(spotify_top_songs_audio_features[[#This Row],[artist_names]],SEARCH(",",spotify_top_songs_audio_features[[#This Row],[artist_names]])+2,99),"")</f>
        <v>Arcángel, Jhayco, Myke Towers, Omar Courtz, Arca</v>
      </c>
      <c r="W3831" t="str">
        <f>spotify_top_songs_audio_features[[#This Row],[source]]</f>
        <v>NEON16, LLC</v>
      </c>
      <c r="X3831" s="1">
        <f>spotify_top_songs_audio_features[[#This Row],[streams]]</f>
        <v>18375223</v>
      </c>
      <c r="Y3831" t="str">
        <f>IF(Tabela2[[#This Row],[feat]]="","","Feat")</f>
        <v>Feat</v>
      </c>
      <c r="Z3831" s="17" t="str">
        <f>CONCATENATE(INT(spotify_top_songs_audio_features[[#This Row],[duration_ms]]/(60*1000)),":",MOD(INT(spotify_top_songs_audio_features[[#This Row],[duration_ms]]/1000),60))</f>
        <v>5:43</v>
      </c>
      <c r="AA38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831" t="str">
        <f>spotify_top_songs_audio_features[[#This Row],[track_name]]</f>
        <v>PASIEMPRE</v>
      </c>
    </row>
    <row r="3832" spans="1:28" x14ac:dyDescent="0.25">
      <c r="A3832" t="s">
        <v>13386</v>
      </c>
      <c r="B3832" t="s">
        <v>112</v>
      </c>
      <c r="C3832" t="s">
        <v>11726</v>
      </c>
      <c r="D3832" t="s">
        <v>112</v>
      </c>
      <c r="E3832" t="s">
        <v>31</v>
      </c>
      <c r="F3832" t="s">
        <v>32</v>
      </c>
      <c r="G3832" t="s">
        <v>25</v>
      </c>
      <c r="H3832">
        <v>474</v>
      </c>
      <c r="I3832">
        <v>511</v>
      </c>
      <c r="J3832">
        <v>339</v>
      </c>
      <c r="K3832" t="s">
        <v>1120</v>
      </c>
      <c r="L3832">
        <v>0</v>
      </c>
      <c r="M3832">
        <v>673</v>
      </c>
      <c r="N3832">
        <v>586</v>
      </c>
      <c r="O3832">
        <v>-8766</v>
      </c>
      <c r="P3832">
        <v>144022</v>
      </c>
      <c r="Q3832">
        <v>250100</v>
      </c>
      <c r="R3832">
        <v>3</v>
      </c>
      <c r="S3832">
        <v>18373922</v>
      </c>
      <c r="U383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832" t="str">
        <f>IFERROR(MID(spotify_top_songs_audio_features[[#This Row],[artist_names]],SEARCH(",",spotify_top_songs_audio_features[[#This Row],[artist_names]])+2,99),"")</f>
        <v/>
      </c>
      <c r="W3832" t="str">
        <f>spotify_top_songs_audio_features[[#This Row],[source]]</f>
        <v>Taylor Swift</v>
      </c>
      <c r="X3832" s="1">
        <f>spotify_top_songs_audio_features[[#This Row],[streams]]</f>
        <v>18373922</v>
      </c>
      <c r="Y3832" t="str">
        <f>IF(Tabela2[[#This Row],[feat]]="","","Feat")</f>
        <v/>
      </c>
      <c r="Z3832" s="17" t="str">
        <f>CONCATENATE(INT(spotify_top_songs_audio_features[[#This Row],[duration_ms]]/(60*1000)),":",MOD(INT(spotify_top_songs_audio_features[[#This Row],[duration_ms]]/1000),60))</f>
        <v>4:10</v>
      </c>
      <c r="AA38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32" t="str">
        <f>spotify_top_songs_audio_features[[#This Row],[track_name]]</f>
        <v>This Love (Taylor’s Version)</v>
      </c>
    </row>
    <row r="3833" spans="1:28" x14ac:dyDescent="0.25">
      <c r="A3833" t="s">
        <v>3310</v>
      </c>
      <c r="B3833" t="s">
        <v>3311</v>
      </c>
      <c r="C3833" t="s">
        <v>3312</v>
      </c>
      <c r="D3833" t="s">
        <v>85</v>
      </c>
      <c r="E3833" t="s">
        <v>31</v>
      </c>
      <c r="F3833" t="s">
        <v>32</v>
      </c>
      <c r="G3833" t="s">
        <v>25</v>
      </c>
      <c r="H3833">
        <v>585</v>
      </c>
      <c r="I3833">
        <v>782</v>
      </c>
      <c r="J3833">
        <v>897</v>
      </c>
      <c r="K3833" t="s">
        <v>521</v>
      </c>
      <c r="L3833">
        <v>0</v>
      </c>
      <c r="M3833">
        <v>156</v>
      </c>
      <c r="N3833">
        <v>521</v>
      </c>
      <c r="O3833">
        <v>-4101</v>
      </c>
      <c r="P3833">
        <v>121908</v>
      </c>
      <c r="Q3833">
        <v>169303</v>
      </c>
      <c r="R3833">
        <v>3</v>
      </c>
      <c r="S3833">
        <v>18344917</v>
      </c>
      <c r="U3833" t="str">
        <f>IFERROR(LEFT(spotify_top_songs_audio_features[[#This Row],[artist_names]],SEARCH(",",spotify_top_songs_audio_features[[#This Row],[artist_names]])-1),spotify_top_songs_audio_features[[#This Row],[artist_names]])</f>
        <v>Jax Jones</v>
      </c>
      <c r="V3833" t="str">
        <f>IFERROR(MID(spotify_top_songs_audio_features[[#This Row],[artist_names]],SEARCH(",",spotify_top_songs_audio_features[[#This Row],[artist_names]])+2,99),"")</f>
        <v>Martin Solveig, Madison Beer, Europa</v>
      </c>
      <c r="W3833" t="str">
        <f>spotify_top_songs_audio_features[[#This Row],[source]]</f>
        <v>Polydor Records</v>
      </c>
      <c r="X3833" s="1">
        <f>spotify_top_songs_audio_features[[#This Row],[streams]]</f>
        <v>18344917</v>
      </c>
      <c r="Y3833" t="str">
        <f>IF(Tabela2[[#This Row],[feat]]="","","Feat")</f>
        <v>Feat</v>
      </c>
      <c r="Z3833" s="17" t="str">
        <f>CONCATENATE(INT(spotify_top_songs_audio_features[[#This Row],[duration_ms]]/(60*1000)),":",MOD(INT(spotify_top_songs_audio_features[[#This Row],[duration_ms]]/1000),60))</f>
        <v>2:49</v>
      </c>
      <c r="AA38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33" t="str">
        <f>spotify_top_songs_audio_features[[#This Row],[track_name]]</f>
        <v>All Day And Night</v>
      </c>
    </row>
    <row r="3834" spans="1:28" x14ac:dyDescent="0.25">
      <c r="A3834" t="s">
        <v>11631</v>
      </c>
      <c r="B3834" t="s">
        <v>11632</v>
      </c>
      <c r="C3834" t="s">
        <v>11633</v>
      </c>
      <c r="D3834" t="s">
        <v>2521</v>
      </c>
      <c r="E3834" t="s">
        <v>70</v>
      </c>
      <c r="F3834" t="s">
        <v>32</v>
      </c>
      <c r="G3834" t="s">
        <v>25</v>
      </c>
      <c r="H3834">
        <v>736</v>
      </c>
      <c r="I3834">
        <v>868</v>
      </c>
      <c r="J3834">
        <v>454</v>
      </c>
      <c r="K3834" t="s">
        <v>2640</v>
      </c>
      <c r="L3834">
        <v>1.4799999999999999E-4</v>
      </c>
      <c r="M3834">
        <v>419</v>
      </c>
      <c r="N3834">
        <v>613</v>
      </c>
      <c r="O3834">
        <v>-301</v>
      </c>
      <c r="P3834">
        <v>94026</v>
      </c>
      <c r="Q3834">
        <v>181280</v>
      </c>
      <c r="R3834">
        <v>4</v>
      </c>
      <c r="S3834">
        <v>18332753</v>
      </c>
      <c r="U3834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3834" t="str">
        <f>IFERROR(MID(spotify_top_songs_audio_features[[#This Row],[artist_names]],SEARCH(",",spotify_top_songs_audio_features[[#This Row],[artist_names]])+2,99),"")</f>
        <v>Katy Perry, Snow</v>
      </c>
      <c r="W3834" t="str">
        <f>spotify_top_songs_audio_features[[#This Row],[source]]</f>
        <v>El Cartel Records (EC3)</v>
      </c>
      <c r="X3834" s="1">
        <f>spotify_top_songs_audio_features[[#This Row],[streams]]</f>
        <v>18332753</v>
      </c>
      <c r="Y3834" t="str">
        <f>IF(Tabela2[[#This Row],[feat]]="","","Feat")</f>
        <v>Feat</v>
      </c>
      <c r="Z3834" s="17" t="str">
        <f>CONCATENATE(INT(spotify_top_songs_audio_features[[#This Row],[duration_ms]]/(60*1000)),":",MOD(INT(spotify_top_songs_audio_features[[#This Row],[duration_ms]]/1000),60))</f>
        <v>3:1</v>
      </c>
      <c r="AA38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834" t="str">
        <f>spotify_top_songs_audio_features[[#This Row],[track_name]]</f>
        <v>Con Calma - Remix</v>
      </c>
    </row>
    <row r="3835" spans="1:28" x14ac:dyDescent="0.25">
      <c r="A3835" t="s">
        <v>232</v>
      </c>
      <c r="B3835" t="s">
        <v>233</v>
      </c>
      <c r="C3835" t="s">
        <v>234</v>
      </c>
      <c r="D3835" t="s">
        <v>235</v>
      </c>
      <c r="E3835" t="s">
        <v>31</v>
      </c>
      <c r="F3835" t="s">
        <v>24</v>
      </c>
      <c r="G3835" t="s">
        <v>25</v>
      </c>
      <c r="H3835">
        <v>903</v>
      </c>
      <c r="I3835">
        <v>519</v>
      </c>
      <c r="J3835">
        <v>26</v>
      </c>
      <c r="K3835" t="s">
        <v>236</v>
      </c>
      <c r="L3835">
        <v>106</v>
      </c>
      <c r="M3835">
        <v>155</v>
      </c>
      <c r="N3835">
        <v>587</v>
      </c>
      <c r="O3835">
        <v>-9151</v>
      </c>
      <c r="P3835">
        <v>114991</v>
      </c>
      <c r="Q3835">
        <v>116727</v>
      </c>
      <c r="R3835">
        <v>2</v>
      </c>
      <c r="S3835">
        <v>18328362</v>
      </c>
      <c r="U3835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3835" t="str">
        <f>IFERROR(MID(spotify_top_songs_audio_features[[#This Row],[artist_names]],SEARCH(",",spotify_top_songs_audio_features[[#This Row],[artist_names]])+2,99),"")</f>
        <v>BEAM</v>
      </c>
      <c r="W3835" t="str">
        <f>spotify_top_songs_audio_features[[#This Row],[source]]</f>
        <v>Parkwood Entertainment/Columbia</v>
      </c>
      <c r="X3835" s="1">
        <f>spotify_top_songs_audio_features[[#This Row],[streams]]</f>
        <v>18328362</v>
      </c>
      <c r="Y3835" t="str">
        <f>IF(Tabela2[[#This Row],[feat]]="","","Feat")</f>
        <v>Feat</v>
      </c>
      <c r="Z3835" s="17" t="str">
        <f>CONCATENATE(INT(spotify_top_songs_audio_features[[#This Row],[duration_ms]]/(60*1000)),":",MOD(INT(spotify_top_songs_audio_features[[#This Row],[duration_ms]]/1000),60))</f>
        <v>1:56</v>
      </c>
      <c r="AA38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35" t="str">
        <f>spotify_top_songs_audio_features[[#This Row],[track_name]]</f>
        <v>ENERGY (feat. Beam)</v>
      </c>
    </row>
    <row r="3836" spans="1:28" x14ac:dyDescent="0.25">
      <c r="A3836" t="s">
        <v>16496</v>
      </c>
      <c r="B3836" t="s">
        <v>5156</v>
      </c>
      <c r="C3836" t="s">
        <v>5157</v>
      </c>
      <c r="D3836" t="s">
        <v>3914</v>
      </c>
      <c r="E3836" t="s">
        <v>177</v>
      </c>
      <c r="F3836" t="s">
        <v>32</v>
      </c>
      <c r="G3836" t="s">
        <v>25</v>
      </c>
      <c r="H3836">
        <v>856</v>
      </c>
      <c r="I3836">
        <v>632</v>
      </c>
      <c r="J3836">
        <v>74</v>
      </c>
      <c r="K3836" t="s">
        <v>470</v>
      </c>
      <c r="L3836">
        <v>0</v>
      </c>
      <c r="M3836">
        <v>688</v>
      </c>
      <c r="N3836">
        <v>697</v>
      </c>
      <c r="O3836">
        <v>-3692</v>
      </c>
      <c r="P3836">
        <v>112009</v>
      </c>
      <c r="Q3836">
        <v>180493</v>
      </c>
      <c r="R3836">
        <v>4</v>
      </c>
      <c r="S3836">
        <v>18299934</v>
      </c>
      <c r="U3836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3836" t="str">
        <f>IFERROR(MID(spotify_top_songs_audio_features[[#This Row],[artist_names]],SEARCH(",",spotify_top_songs_audio_features[[#This Row],[artist_names]])+2,99),"")</f>
        <v>Kehlani</v>
      </c>
      <c r="W3836" t="str">
        <f>spotify_top_songs_audio_features[[#This Row],[source]]</f>
        <v>Artist Partner</v>
      </c>
      <c r="X3836" s="1">
        <f>spotify_top_songs_audio_features[[#This Row],[streams]]</f>
        <v>18299934</v>
      </c>
      <c r="Y3836" t="str">
        <f>IF(Tabela2[[#This Row],[feat]]="","","Feat")</f>
        <v>Feat</v>
      </c>
      <c r="Z3836" s="17" t="str">
        <f>CONCATENATE(INT(spotify_top_songs_audio_features[[#This Row],[duration_ms]]/(60*1000)),":",MOD(INT(spotify_top_songs_audio_features[[#This Row],[duration_ms]]/1000),60))</f>
        <v>3:0</v>
      </c>
      <c r="AA38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36" t="str">
        <f>spotify_top_songs_audio_features[[#This Row],[track_name]]</f>
        <v>Done for Me (feat. Kehlani)</v>
      </c>
    </row>
    <row r="3837" spans="1:28" x14ac:dyDescent="0.25">
      <c r="A3837" t="s">
        <v>5721</v>
      </c>
      <c r="B3837" t="s">
        <v>3449</v>
      </c>
      <c r="C3837" t="s">
        <v>3450</v>
      </c>
      <c r="D3837" t="s">
        <v>3451</v>
      </c>
      <c r="E3837" t="s">
        <v>97</v>
      </c>
      <c r="F3837" t="s">
        <v>32</v>
      </c>
      <c r="G3837" t="s">
        <v>25</v>
      </c>
      <c r="H3837">
        <v>77</v>
      </c>
      <c r="I3837">
        <v>797</v>
      </c>
      <c r="J3837">
        <v>693</v>
      </c>
      <c r="K3837" t="s">
        <v>3452</v>
      </c>
      <c r="L3837">
        <v>3.8099999999999999E-4</v>
      </c>
      <c r="M3837">
        <v>858</v>
      </c>
      <c r="N3837">
        <v>393</v>
      </c>
      <c r="O3837">
        <v>-4985</v>
      </c>
      <c r="P3837">
        <v>100003</v>
      </c>
      <c r="Q3837">
        <v>172827</v>
      </c>
      <c r="R3837">
        <v>4</v>
      </c>
      <c r="S3837">
        <v>18298940</v>
      </c>
      <c r="U3837" t="str">
        <f>IFERROR(LEFT(spotify_top_songs_audio_features[[#This Row],[artist_names]],SEARCH(",",spotify_top_songs_audio_features[[#This Row],[artist_names]])-1),spotify_top_songs_audio_features[[#This Row],[artist_names]])</f>
        <v>MERO</v>
      </c>
      <c r="V3837" t="str">
        <f>IFERROR(MID(spotify_top_songs_audio_features[[#This Row],[artist_names]],SEARCH(",",spotify_top_songs_audio_features[[#This Row],[artist_names]])+2,99),"")</f>
        <v/>
      </c>
      <c r="W3837" t="str">
        <f>spotify_top_songs_audio_features[[#This Row],[source]]</f>
        <v>Groove Attack TraX</v>
      </c>
      <c r="X3837" s="1">
        <f>spotify_top_songs_audio_features[[#This Row],[streams]]</f>
        <v>18298940</v>
      </c>
      <c r="Y3837" t="str">
        <f>IF(Tabela2[[#This Row],[feat]]="","","Feat")</f>
        <v/>
      </c>
      <c r="Z3837" s="17" t="str">
        <f>CONCATENATE(INT(spotify_top_songs_audio_features[[#This Row],[duration_ms]]/(60*1000)),":",MOD(INT(spotify_top_songs_audio_features[[#This Row],[duration_ms]]/1000),60))</f>
        <v>2:52</v>
      </c>
      <c r="AA38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837" t="str">
        <f>spotify_top_songs_audio_features[[#This Row],[track_name]]</f>
        <v>Wolke 10</v>
      </c>
    </row>
    <row r="3838" spans="1:28" x14ac:dyDescent="0.25">
      <c r="A3838" t="s">
        <v>15779</v>
      </c>
      <c r="B3838" t="s">
        <v>687</v>
      </c>
      <c r="C3838" t="s">
        <v>9662</v>
      </c>
      <c r="D3838" t="s">
        <v>30</v>
      </c>
      <c r="E3838" t="s">
        <v>31</v>
      </c>
      <c r="F3838" t="s">
        <v>24</v>
      </c>
      <c r="G3838" t="s">
        <v>25</v>
      </c>
      <c r="H3838">
        <v>818</v>
      </c>
      <c r="I3838">
        <v>572</v>
      </c>
      <c r="J3838">
        <v>228</v>
      </c>
      <c r="K3838" t="s">
        <v>7289</v>
      </c>
      <c r="L3838">
        <v>0</v>
      </c>
      <c r="M3838">
        <v>101</v>
      </c>
      <c r="N3838">
        <v>236</v>
      </c>
      <c r="O3838">
        <v>-7085</v>
      </c>
      <c r="P3838">
        <v>139968</v>
      </c>
      <c r="Q3838">
        <v>188613</v>
      </c>
      <c r="R3838">
        <v>2</v>
      </c>
      <c r="S3838">
        <v>18278804</v>
      </c>
      <c r="U3838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3838" t="str">
        <f>IFERROR(MID(spotify_top_songs_audio_features[[#This Row],[artist_names]],SEARCH(",",spotify_top_songs_audio_features[[#This Row],[artist_names]])+2,99),"")</f>
        <v/>
      </c>
      <c r="W3838" t="str">
        <f>spotify_top_songs_audio_features[[#This Row],[source]]</f>
        <v>Def Jam Recordings</v>
      </c>
      <c r="X3838" s="1">
        <f>spotify_top_songs_audio_features[[#This Row],[streams]]</f>
        <v>18278804</v>
      </c>
      <c r="Y3838" t="str">
        <f>IF(Tabela2[[#This Row],[feat]]="","","Feat")</f>
        <v/>
      </c>
      <c r="Z3838" s="17" t="str">
        <f>CONCATENATE(INT(spotify_top_songs_audio_features[[#This Row],[duration_ms]]/(60*1000)),":",MOD(INT(spotify_top_songs_audio_features[[#This Row],[duration_ms]]/1000),60))</f>
        <v>3:8</v>
      </c>
      <c r="AA38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38" t="str">
        <f>spotify_top_songs_audio_features[[#This Row],[track_name]]</f>
        <v>44 More</v>
      </c>
    </row>
    <row r="3839" spans="1:28" x14ac:dyDescent="0.25">
      <c r="A3839" t="s">
        <v>6802</v>
      </c>
      <c r="B3839" t="s">
        <v>284</v>
      </c>
      <c r="C3839" t="s">
        <v>6803</v>
      </c>
      <c r="D3839" t="s">
        <v>397</v>
      </c>
      <c r="E3839" t="s">
        <v>102</v>
      </c>
      <c r="F3839" t="s">
        <v>24</v>
      </c>
      <c r="G3839" t="s">
        <v>25</v>
      </c>
      <c r="H3839">
        <v>526</v>
      </c>
      <c r="I3839">
        <v>583</v>
      </c>
      <c r="J3839">
        <v>376</v>
      </c>
      <c r="K3839" t="s">
        <v>3599</v>
      </c>
      <c r="L3839">
        <v>0</v>
      </c>
      <c r="M3839">
        <v>372</v>
      </c>
      <c r="N3839">
        <v>378</v>
      </c>
      <c r="O3839">
        <v>-9172</v>
      </c>
      <c r="P3839">
        <v>89837</v>
      </c>
      <c r="Q3839">
        <v>305374</v>
      </c>
      <c r="R3839">
        <v>3</v>
      </c>
      <c r="S3839">
        <v>18277062</v>
      </c>
      <c r="U383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839" t="str">
        <f>IFERROR(MID(spotify_top_songs_audio_features[[#This Row],[artist_names]],SEARCH(",",spotify_top_songs_audio_features[[#This Row],[artist_names]])+2,99),"")</f>
        <v/>
      </c>
      <c r="W3839" t="str">
        <f>spotify_top_songs_audio_features[[#This Row],[source]]</f>
        <v>Cash Money Records/Young Money Ent./Universal Rec.</v>
      </c>
      <c r="X3839" s="1">
        <f>spotify_top_songs_audio_features[[#This Row],[streams]]</f>
        <v>18277062</v>
      </c>
      <c r="Y3839" t="str">
        <f>IF(Tabela2[[#This Row],[feat]]="","","Feat")</f>
        <v/>
      </c>
      <c r="Z3839" s="17" t="str">
        <f>CONCATENATE(INT(spotify_top_songs_audio_features[[#This Row],[duration_ms]]/(60*1000)),":",MOD(INT(spotify_top_songs_audio_features[[#This Row],[duration_ms]]/1000),60))</f>
        <v>5:5</v>
      </c>
      <c r="AA38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39" t="str">
        <f>spotify_top_songs_audio_features[[#This Row],[track_name]]</f>
        <v>Lose You</v>
      </c>
    </row>
    <row r="3840" spans="1:28" x14ac:dyDescent="0.25">
      <c r="A3840" t="s">
        <v>2158</v>
      </c>
      <c r="B3840" t="s">
        <v>2159</v>
      </c>
      <c r="C3840" t="s">
        <v>2160</v>
      </c>
      <c r="D3840" t="s">
        <v>2161</v>
      </c>
      <c r="E3840" t="s">
        <v>70</v>
      </c>
      <c r="F3840" t="s">
        <v>24</v>
      </c>
      <c r="G3840" t="s">
        <v>25</v>
      </c>
      <c r="H3840">
        <v>763</v>
      </c>
      <c r="I3840">
        <v>58</v>
      </c>
      <c r="J3840">
        <v>144</v>
      </c>
      <c r="K3840" t="s">
        <v>1601</v>
      </c>
      <c r="L3840">
        <v>1.6000000000000001E-4</v>
      </c>
      <c r="M3840">
        <v>154</v>
      </c>
      <c r="N3840">
        <v>608</v>
      </c>
      <c r="O3840">
        <v>-6196</v>
      </c>
      <c r="P3840">
        <v>175937</v>
      </c>
      <c r="Q3840">
        <v>212011</v>
      </c>
      <c r="R3840">
        <v>4</v>
      </c>
      <c r="S3840">
        <v>18255025</v>
      </c>
      <c r="U3840" t="str">
        <f>IFERROR(LEFT(spotify_top_songs_audio_features[[#This Row],[artist_names]],SEARCH(",",spotify_top_songs_audio_features[[#This Row],[artist_names]])-1),spotify_top_songs_audio_features[[#This Row],[artist_names]])</f>
        <v>Jowell &amp; Randy</v>
      </c>
      <c r="V3840" t="str">
        <f>IFERROR(MID(spotify_top_songs_audio_features[[#This Row],[artist_names]],SEARCH(",",spotify_top_songs_audio_features[[#This Row],[artist_names]])+2,99),"")</f>
        <v>J Balvin</v>
      </c>
      <c r="W3840" t="str">
        <f>spotify_top_songs_audio_features[[#This Row],[source]]</f>
        <v>Rimas Entertainment LLC.</v>
      </c>
      <c r="X3840" s="1">
        <f>spotify_top_songs_audio_features[[#This Row],[streams]]</f>
        <v>18255025</v>
      </c>
      <c r="Y3840" t="str">
        <f>IF(Tabela2[[#This Row],[feat]]="","","Feat")</f>
        <v>Feat</v>
      </c>
      <c r="Z3840" s="17" t="str">
        <f>CONCATENATE(INT(spotify_top_songs_audio_features[[#This Row],[duration_ms]]/(60*1000)),":",MOD(INT(spotify_top_songs_audio_features[[#This Row],[duration_ms]]/1000),60))</f>
        <v>3:32</v>
      </c>
      <c r="AA38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840" t="str">
        <f>spotify_top_songs_audio_features[[#This Row],[track_name]]</f>
        <v>Anaranjado</v>
      </c>
    </row>
    <row r="3841" spans="1:28" x14ac:dyDescent="0.25">
      <c r="A3841" t="s">
        <v>9892</v>
      </c>
      <c r="B3841" t="s">
        <v>1287</v>
      </c>
      <c r="C3841" t="s">
        <v>9893</v>
      </c>
      <c r="D3841" t="s">
        <v>48</v>
      </c>
      <c r="E3841" t="s">
        <v>113</v>
      </c>
      <c r="F3841" t="s">
        <v>24</v>
      </c>
      <c r="G3841" t="s">
        <v>25</v>
      </c>
      <c r="H3841">
        <v>499</v>
      </c>
      <c r="I3841">
        <v>462</v>
      </c>
      <c r="J3841">
        <v>312</v>
      </c>
      <c r="K3841" t="s">
        <v>6598</v>
      </c>
      <c r="L3841">
        <v>0</v>
      </c>
      <c r="M3841">
        <v>946</v>
      </c>
      <c r="N3841">
        <v>599</v>
      </c>
      <c r="O3841">
        <v>-5308</v>
      </c>
      <c r="P3841">
        <v>127698</v>
      </c>
      <c r="Q3841">
        <v>157710</v>
      </c>
      <c r="R3841">
        <v>2</v>
      </c>
      <c r="S3841">
        <v>18251360</v>
      </c>
      <c r="U384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841" t="str">
        <f>IFERROR(MID(spotify_top_songs_audio_features[[#This Row],[artist_names]],SEARCH(",",spotify_top_songs_audio_features[[#This Row],[artist_names]])+2,99),"")</f>
        <v/>
      </c>
      <c r="W3841" t="str">
        <f>spotify_top_songs_audio_features[[#This Row],[source]]</f>
        <v>Republic Records</v>
      </c>
      <c r="X3841" s="1">
        <f>spotify_top_songs_audio_features[[#This Row],[streams]]</f>
        <v>18251360</v>
      </c>
      <c r="Y3841" t="str">
        <f>IF(Tabela2[[#This Row],[feat]]="","","Feat")</f>
        <v/>
      </c>
      <c r="Z3841" s="17" t="str">
        <f>CONCATENATE(INT(spotify_top_songs_audio_features[[#This Row],[duration_ms]]/(60*1000)),":",MOD(INT(spotify_top_songs_audio_features[[#This Row],[duration_ms]]/1000),60))</f>
        <v>2:37</v>
      </c>
      <c r="AA38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841" t="str">
        <f>spotify_top_songs_audio_features[[#This Row],[track_name]]</f>
        <v>shut up</v>
      </c>
    </row>
    <row r="3842" spans="1:28" x14ac:dyDescent="0.25">
      <c r="A3842" t="s">
        <v>8632</v>
      </c>
      <c r="B3842" t="s">
        <v>888</v>
      </c>
      <c r="C3842" t="s">
        <v>8633</v>
      </c>
      <c r="D3842" t="s">
        <v>8634</v>
      </c>
      <c r="E3842" t="s">
        <v>97</v>
      </c>
      <c r="F3842" t="s">
        <v>32</v>
      </c>
      <c r="G3842" t="s">
        <v>25</v>
      </c>
      <c r="H3842">
        <v>581</v>
      </c>
      <c r="I3842">
        <v>549</v>
      </c>
      <c r="J3842">
        <v>397</v>
      </c>
      <c r="K3842" t="s">
        <v>4029</v>
      </c>
      <c r="L3842">
        <v>0</v>
      </c>
      <c r="M3842">
        <v>718</v>
      </c>
      <c r="N3842">
        <v>234</v>
      </c>
      <c r="O3842">
        <v>-20514</v>
      </c>
      <c r="P3842">
        <v>152037</v>
      </c>
      <c r="Q3842">
        <v>300840</v>
      </c>
      <c r="R3842">
        <v>6</v>
      </c>
      <c r="S3842">
        <v>18247530</v>
      </c>
      <c r="U3842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3842" t="str">
        <f>IFERROR(MID(spotify_top_songs_audio_features[[#This Row],[artist_names]],SEARCH(",",spotify_top_songs_audio_features[[#This Row],[artist_names]])+2,99),"")</f>
        <v/>
      </c>
      <c r="W3842" t="str">
        <f>spotify_top_songs_audio_features[[#This Row],[source]]</f>
        <v>WaterTower Music</v>
      </c>
      <c r="X3842" s="1">
        <f>spotify_top_songs_audio_features[[#This Row],[streams]]</f>
        <v>18247530</v>
      </c>
      <c r="Y3842" t="str">
        <f>IF(Tabela2[[#This Row],[feat]]="","","Feat")</f>
        <v/>
      </c>
      <c r="Z3842" s="17" t="str">
        <f>CONCATENATE(INT(spotify_top_songs_audio_features[[#This Row],[duration_ms]]/(60*1000)),":",MOD(INT(spotify_top_songs_audio_features[[#This Row],[duration_ms]]/1000),60))</f>
        <v>5:0</v>
      </c>
      <c r="AA38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842" t="str">
        <f>spotify_top_songs_audio_features[[#This Row],[track_name]]</f>
        <v>I See Fire</v>
      </c>
    </row>
    <row r="3843" spans="1:28" x14ac:dyDescent="0.25">
      <c r="A3843" t="s">
        <v>5171</v>
      </c>
      <c r="B3843" t="s">
        <v>5172</v>
      </c>
      <c r="C3843" t="s">
        <v>5173</v>
      </c>
      <c r="D3843" t="s">
        <v>2439</v>
      </c>
      <c r="E3843" t="s">
        <v>97</v>
      </c>
      <c r="F3843" t="s">
        <v>24</v>
      </c>
      <c r="G3843" t="s">
        <v>25</v>
      </c>
      <c r="H3843">
        <v>917</v>
      </c>
      <c r="I3843">
        <v>588</v>
      </c>
      <c r="J3843">
        <v>607</v>
      </c>
      <c r="K3843" t="s">
        <v>5174</v>
      </c>
      <c r="L3843">
        <v>0</v>
      </c>
      <c r="M3843">
        <v>914</v>
      </c>
      <c r="N3843">
        <v>828</v>
      </c>
      <c r="O3843">
        <v>-11047</v>
      </c>
      <c r="P3843">
        <v>110077</v>
      </c>
      <c r="Q3843">
        <v>184480</v>
      </c>
      <c r="R3843">
        <v>3</v>
      </c>
      <c r="S3843">
        <v>18233325</v>
      </c>
      <c r="U3843" t="str">
        <f>IFERROR(LEFT(spotify_top_songs_audio_features[[#This Row],[artist_names]],SEARCH(",",spotify_top_songs_audio_features[[#This Row],[artist_names]])-1),spotify_top_songs_audio_features[[#This Row],[artist_names]])</f>
        <v>Matthew Wilder</v>
      </c>
      <c r="V3843" t="str">
        <f>IFERROR(MID(spotify_top_songs_audio_features[[#This Row],[artist_names]],SEARCH(",",spotify_top_songs_audio_features[[#This Row],[artist_names]])+2,99),"")</f>
        <v/>
      </c>
      <c r="W3843" t="str">
        <f>spotify_top_songs_audio_features[[#This Row],[source]]</f>
        <v>Legacy Recordings</v>
      </c>
      <c r="X3843" s="1">
        <f>spotify_top_songs_audio_features[[#This Row],[streams]]</f>
        <v>18233325</v>
      </c>
      <c r="Y3843" t="str">
        <f>IF(Tabela2[[#This Row],[feat]]="","","Feat")</f>
        <v/>
      </c>
      <c r="Z3843" s="17" t="str">
        <f>CONCATENATE(INT(spotify_top_songs_audio_features[[#This Row],[duration_ms]]/(60*1000)),":",MOD(INT(spotify_top_songs_audio_features[[#This Row],[duration_ms]]/1000),60))</f>
        <v>3:4</v>
      </c>
      <c r="AA38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843" t="str">
        <f>spotify_top_songs_audio_features[[#This Row],[track_name]]</f>
        <v>Break My Stride</v>
      </c>
    </row>
    <row r="3844" spans="1:28" x14ac:dyDescent="0.25">
      <c r="A3844" t="s">
        <v>16699</v>
      </c>
      <c r="B3844" t="s">
        <v>16700</v>
      </c>
      <c r="C3844" t="s">
        <v>16701</v>
      </c>
      <c r="D3844" t="s">
        <v>377</v>
      </c>
      <c r="E3844" t="s">
        <v>23</v>
      </c>
      <c r="F3844" t="s">
        <v>24</v>
      </c>
      <c r="G3844" t="s">
        <v>25</v>
      </c>
      <c r="H3844">
        <v>879</v>
      </c>
      <c r="I3844">
        <v>886</v>
      </c>
      <c r="J3844">
        <v>508</v>
      </c>
      <c r="K3844" t="s">
        <v>2429</v>
      </c>
      <c r="L3844">
        <v>0</v>
      </c>
      <c r="M3844">
        <v>615</v>
      </c>
      <c r="N3844">
        <v>966</v>
      </c>
      <c r="O3844">
        <v>-3287</v>
      </c>
      <c r="P3844">
        <v>125973</v>
      </c>
      <c r="Q3844">
        <v>130403</v>
      </c>
      <c r="R3844">
        <v>2</v>
      </c>
      <c r="S3844">
        <v>18213618</v>
      </c>
      <c r="U3844" t="str">
        <f>IFERROR(LEFT(spotify_top_songs_audio_features[[#This Row],[artist_names]],SEARCH(",",spotify_top_songs_audio_features[[#This Row],[artist_names]])-1),spotify_top_songs_audio_features[[#This Row],[artist_names]])</f>
        <v>Zé Felipe</v>
      </c>
      <c r="V3844" t="str">
        <f>IFERROR(MID(spotify_top_songs_audio_features[[#This Row],[artist_names]],SEARCH(",",spotify_top_songs_audio_features[[#This Row],[artist_names]])+2,99),"")</f>
        <v>Igow, Wesley Safadão</v>
      </c>
      <c r="W3844" t="str">
        <f>spotify_top_songs_audio_features[[#This Row],[source]]</f>
        <v>Som Livre</v>
      </c>
      <c r="X3844" s="1">
        <f>spotify_top_songs_audio_features[[#This Row],[streams]]</f>
        <v>18213618</v>
      </c>
      <c r="Y3844" t="str">
        <f>IF(Tabela2[[#This Row],[feat]]="","","Feat")</f>
        <v>Feat</v>
      </c>
      <c r="Z3844" s="17" t="str">
        <f>CONCATENATE(INT(spotify_top_songs_audio_features[[#This Row],[duration_ms]]/(60*1000)),":",MOD(INT(spotify_top_songs_audio_features[[#This Row],[duration_ms]]/1000),60))</f>
        <v>2:10</v>
      </c>
      <c r="AA38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844" t="str">
        <f>spotify_top_songs_audio_features[[#This Row],[track_name]]</f>
        <v>Vacilão</v>
      </c>
    </row>
    <row r="3845" spans="1:28" x14ac:dyDescent="0.25">
      <c r="A3845" t="s">
        <v>4016</v>
      </c>
      <c r="B3845" t="s">
        <v>4017</v>
      </c>
      <c r="C3845" t="s">
        <v>4018</v>
      </c>
      <c r="D3845" t="s">
        <v>282</v>
      </c>
      <c r="E3845" t="s">
        <v>102</v>
      </c>
      <c r="F3845" t="s">
        <v>32</v>
      </c>
      <c r="G3845" t="s">
        <v>25</v>
      </c>
      <c r="H3845">
        <v>72</v>
      </c>
      <c r="I3845">
        <v>533</v>
      </c>
      <c r="J3845">
        <v>152</v>
      </c>
      <c r="K3845" t="s">
        <v>4019</v>
      </c>
      <c r="L3845">
        <v>341</v>
      </c>
      <c r="M3845">
        <v>162</v>
      </c>
      <c r="N3845">
        <v>549</v>
      </c>
      <c r="O3845">
        <v>-588</v>
      </c>
      <c r="P3845">
        <v>165099</v>
      </c>
      <c r="Q3845">
        <v>155088</v>
      </c>
      <c r="R3845">
        <v>2</v>
      </c>
      <c r="S3845">
        <v>18198805</v>
      </c>
      <c r="U3845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3845" t="str">
        <f>IFERROR(MID(spotify_top_songs_audio_features[[#This Row],[artist_names]],SEARCH(",",spotify_top_songs_audio_features[[#This Row],[artist_names]])+2,99),"")</f>
        <v/>
      </c>
      <c r="W3845" t="str">
        <f>spotify_top_songs_audio_features[[#This Row],[source]]</f>
        <v>Columbia</v>
      </c>
      <c r="X3845" s="1">
        <f>spotify_top_songs_audio_features[[#This Row],[streams]]</f>
        <v>18198805</v>
      </c>
      <c r="Y3845" t="str">
        <f>IF(Tabela2[[#This Row],[feat]]="","","Feat")</f>
        <v/>
      </c>
      <c r="Z3845" s="17" t="str">
        <f>CONCATENATE(INT(spotify_top_songs_audio_features[[#This Row],[duration_ms]]/(60*1000)),":",MOD(INT(spotify_top_songs_audio_features[[#This Row],[duration_ms]]/1000),60))</f>
        <v>2:35</v>
      </c>
      <c r="AA38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45" t="str">
        <f>spotify_top_songs_audio_features[[#This Row],[track_name]]</f>
        <v>TUYA</v>
      </c>
    </row>
    <row r="3846" spans="1:28" x14ac:dyDescent="0.25">
      <c r="A3846" t="s">
        <v>10985</v>
      </c>
      <c r="B3846" t="s">
        <v>1006</v>
      </c>
      <c r="C3846" t="s">
        <v>10986</v>
      </c>
      <c r="D3846" t="s">
        <v>1008</v>
      </c>
      <c r="E3846" t="s">
        <v>177</v>
      </c>
      <c r="F3846" t="s">
        <v>32</v>
      </c>
      <c r="G3846" t="s">
        <v>25</v>
      </c>
      <c r="H3846">
        <v>741</v>
      </c>
      <c r="I3846">
        <v>87</v>
      </c>
      <c r="J3846">
        <v>503</v>
      </c>
      <c r="K3846" t="s">
        <v>6888</v>
      </c>
      <c r="L3846">
        <v>0</v>
      </c>
      <c r="M3846">
        <v>114</v>
      </c>
      <c r="N3846">
        <v>663</v>
      </c>
      <c r="O3846">
        <v>-3494</v>
      </c>
      <c r="P3846">
        <v>184194</v>
      </c>
      <c r="Q3846">
        <v>254723</v>
      </c>
      <c r="R3846">
        <v>3</v>
      </c>
      <c r="S3846">
        <v>18191033</v>
      </c>
      <c r="U3846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3846" t="str">
        <f>IFERROR(MID(spotify_top_songs_audio_features[[#This Row],[artist_names]],SEARCH(",",spotify_top_songs_audio_features[[#This Row],[artist_names]])+2,99),"")</f>
        <v/>
      </c>
      <c r="W3846" t="str">
        <f>spotify_top_songs_audio_features[[#This Row],[source]]</f>
        <v>Slaughter Gang, LLC/Epic Records</v>
      </c>
      <c r="X3846" s="1">
        <f>spotify_top_songs_audio_features[[#This Row],[streams]]</f>
        <v>18191033</v>
      </c>
      <c r="Y3846" t="str">
        <f>IF(Tabela2[[#This Row],[feat]]="","","Feat")</f>
        <v/>
      </c>
      <c r="Z3846" s="17" t="str">
        <f>CONCATENATE(INT(spotify_top_songs_audio_features[[#This Row],[duration_ms]]/(60*1000)),":",MOD(INT(spotify_top_songs_audio_features[[#This Row],[duration_ms]]/1000),60))</f>
        <v>4:14</v>
      </c>
      <c r="AA38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46" t="str">
        <f>spotify_top_songs_audio_features[[#This Row],[track_name]]</f>
        <v>Immortal</v>
      </c>
    </row>
    <row r="3847" spans="1:28" x14ac:dyDescent="0.25">
      <c r="A3847" t="s">
        <v>3453</v>
      </c>
      <c r="B3847" t="s">
        <v>3454</v>
      </c>
      <c r="C3847" t="s">
        <v>3455</v>
      </c>
      <c r="D3847" t="s">
        <v>48</v>
      </c>
      <c r="E3847" t="s">
        <v>31</v>
      </c>
      <c r="F3847" t="s">
        <v>32</v>
      </c>
      <c r="G3847" t="s">
        <v>25</v>
      </c>
      <c r="H3847">
        <v>552</v>
      </c>
      <c r="I3847">
        <v>599</v>
      </c>
      <c r="J3847">
        <v>404</v>
      </c>
      <c r="K3847" t="s">
        <v>3456</v>
      </c>
      <c r="L3847">
        <v>0</v>
      </c>
      <c r="M3847">
        <v>986</v>
      </c>
      <c r="N3847">
        <v>916</v>
      </c>
      <c r="O3847">
        <v>-575</v>
      </c>
      <c r="P3847">
        <v>161884</v>
      </c>
      <c r="Q3847">
        <v>208457</v>
      </c>
      <c r="R3847">
        <v>2</v>
      </c>
      <c r="S3847">
        <v>18185389</v>
      </c>
      <c r="U3847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847" t="str">
        <f>IFERROR(MID(spotify_top_songs_audio_features[[#This Row],[artist_names]],SEARCH(",",spotify_top_songs_audio_features[[#This Row],[artist_names]])+2,99),"")</f>
        <v>Ty Dolla $ign</v>
      </c>
      <c r="W3847" t="str">
        <f>spotify_top_songs_audio_features[[#This Row],[source]]</f>
        <v>Republic Records</v>
      </c>
      <c r="X3847" s="1">
        <f>spotify_top_songs_audio_features[[#This Row],[streams]]</f>
        <v>18185389</v>
      </c>
      <c r="Y3847" t="str">
        <f>IF(Tabela2[[#This Row],[feat]]="","","Feat")</f>
        <v>Feat</v>
      </c>
      <c r="Z3847" s="17" t="str">
        <f>CONCATENATE(INT(spotify_top_songs_audio_features[[#This Row],[duration_ms]]/(60*1000)),":",MOD(INT(spotify_top_songs_audio_features[[#This Row],[duration_ms]]/1000),60))</f>
        <v>3:28</v>
      </c>
      <c r="AA38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47" t="str">
        <f>spotify_top_songs_audio_features[[#This Row],[track_name]]</f>
        <v>safety net (feat. Ty Dolla $ign)</v>
      </c>
    </row>
    <row r="3848" spans="1:28" x14ac:dyDescent="0.25">
      <c r="A3848" t="s">
        <v>15440</v>
      </c>
      <c r="B3848" t="s">
        <v>1287</v>
      </c>
      <c r="C3848" t="s">
        <v>15441</v>
      </c>
      <c r="D3848" t="s">
        <v>48</v>
      </c>
      <c r="E3848" t="s">
        <v>102</v>
      </c>
      <c r="F3848" t="s">
        <v>24</v>
      </c>
      <c r="G3848" t="s">
        <v>152</v>
      </c>
      <c r="H3848">
        <v>635</v>
      </c>
      <c r="I3848">
        <v>389</v>
      </c>
      <c r="J3848">
        <v>333</v>
      </c>
      <c r="K3848" t="s">
        <v>4091</v>
      </c>
      <c r="L3848">
        <v>0</v>
      </c>
      <c r="M3848">
        <v>433</v>
      </c>
      <c r="N3848">
        <v>24</v>
      </c>
      <c r="O3848">
        <v>-7413</v>
      </c>
      <c r="P3848">
        <v>150116</v>
      </c>
      <c r="Q3848">
        <v>182567</v>
      </c>
      <c r="R3848">
        <v>1</v>
      </c>
      <c r="S3848">
        <v>18183455</v>
      </c>
      <c r="U3848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848" t="str">
        <f>IFERROR(MID(spotify_top_songs_audio_features[[#This Row],[artist_names]],SEARCH(",",spotify_top_songs_audio_features[[#This Row],[artist_names]])+2,99),"")</f>
        <v/>
      </c>
      <c r="W3848" t="str">
        <f>spotify_top_songs_audio_features[[#This Row],[source]]</f>
        <v>Republic Records</v>
      </c>
      <c r="X3848" s="1">
        <f>spotify_top_songs_audio_features[[#This Row],[streams]]</f>
        <v>18183455</v>
      </c>
      <c r="Y3848" t="str">
        <f>IF(Tabela2[[#This Row],[feat]]="","","Feat")</f>
        <v/>
      </c>
      <c r="Z3848" s="17" t="str">
        <f>CONCATENATE(INT(spotify_top_songs_audio_features[[#This Row],[duration_ms]]/(60*1000)),":",MOD(INT(spotify_top_songs_audio_features[[#This Row],[duration_ms]]/1000),60))</f>
        <v>3:2</v>
      </c>
      <c r="AA38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48" t="str">
        <f>spotify_top_songs_audio_features[[#This Row],[track_name]]</f>
        <v>imperfect for you</v>
      </c>
    </row>
    <row r="3849" spans="1:28" x14ac:dyDescent="0.25">
      <c r="A3849" t="s">
        <v>2621</v>
      </c>
      <c r="B3849" t="s">
        <v>2622</v>
      </c>
      <c r="C3849" t="s">
        <v>2623</v>
      </c>
      <c r="D3849" t="s">
        <v>1101</v>
      </c>
      <c r="E3849" t="s">
        <v>58</v>
      </c>
      <c r="F3849" t="s">
        <v>32</v>
      </c>
      <c r="G3849" t="s">
        <v>25</v>
      </c>
      <c r="H3849">
        <v>802</v>
      </c>
      <c r="I3849">
        <v>645</v>
      </c>
      <c r="J3849">
        <v>715</v>
      </c>
      <c r="K3849" t="s">
        <v>2624</v>
      </c>
      <c r="L3849">
        <v>0</v>
      </c>
      <c r="M3849">
        <v>119</v>
      </c>
      <c r="N3849">
        <v>376</v>
      </c>
      <c r="O3849">
        <v>-6181</v>
      </c>
      <c r="P3849">
        <v>100001</v>
      </c>
      <c r="Q3849">
        <v>157202</v>
      </c>
      <c r="R3849">
        <v>9</v>
      </c>
      <c r="S3849">
        <v>18168783</v>
      </c>
      <c r="U3849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3849" t="str">
        <f>IFERROR(MID(spotify_top_songs_audio_features[[#This Row],[artist_names]],SEARCH(",",spotify_top_songs_audio_features[[#This Row],[artist_names]])+2,99),"")</f>
        <v>Aloe Blacc</v>
      </c>
      <c r="W3849" t="str">
        <f>spotify_top_songs_audio_features[[#This Row],[source]]</f>
        <v>Universal Music AB</v>
      </c>
      <c r="X3849" s="1">
        <f>spotify_top_songs_audio_features[[#This Row],[streams]]</f>
        <v>18168783</v>
      </c>
      <c r="Y3849" t="str">
        <f>IF(Tabela2[[#This Row],[feat]]="","","Feat")</f>
        <v>Feat</v>
      </c>
      <c r="Z3849" s="17" t="str">
        <f>CONCATENATE(INT(spotify_top_songs_audio_features[[#This Row],[duration_ms]]/(60*1000)),":",MOD(INT(spotify_top_songs_audio_features[[#This Row],[duration_ms]]/1000),60))</f>
        <v>2:37</v>
      </c>
      <c r="AA38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849" t="str">
        <f>spotify_top_songs_audio_features[[#This Row],[track_name]]</f>
        <v>SOS</v>
      </c>
    </row>
    <row r="3850" spans="1:28" x14ac:dyDescent="0.25">
      <c r="A3850" t="s">
        <v>7454</v>
      </c>
      <c r="B3850" t="s">
        <v>690</v>
      </c>
      <c r="C3850" t="s">
        <v>691</v>
      </c>
      <c r="D3850" t="s">
        <v>259</v>
      </c>
      <c r="E3850" t="s">
        <v>70</v>
      </c>
      <c r="F3850" t="s">
        <v>24</v>
      </c>
      <c r="G3850" t="s">
        <v>25</v>
      </c>
      <c r="H3850">
        <v>834</v>
      </c>
      <c r="I3850">
        <v>663</v>
      </c>
      <c r="J3850">
        <v>133</v>
      </c>
      <c r="K3850" t="s">
        <v>158</v>
      </c>
      <c r="L3850">
        <v>0</v>
      </c>
      <c r="M3850">
        <v>372</v>
      </c>
      <c r="N3850">
        <v>774</v>
      </c>
      <c r="O3850">
        <v>-6143</v>
      </c>
      <c r="P3850">
        <v>121876</v>
      </c>
      <c r="Q3850">
        <v>146523</v>
      </c>
      <c r="R3850">
        <v>20</v>
      </c>
      <c r="S3850">
        <v>18160202</v>
      </c>
      <c r="U3850" t="str">
        <f>IFERROR(LEFT(spotify_top_songs_audio_features[[#This Row],[artist_names]],SEARCH(",",spotify_top_songs_audio_features[[#This Row],[artist_names]])-1),spotify_top_songs_audio_features[[#This Row],[artist_names]])</f>
        <v>Ashnikko</v>
      </c>
      <c r="V3850" t="str">
        <f>IFERROR(MID(spotify_top_songs_audio_features[[#This Row],[artist_names]],SEARCH(",",spotify_top_songs_audio_features[[#This Row],[artist_names]])+2,99),"")</f>
        <v/>
      </c>
      <c r="W3850" t="str">
        <f>spotify_top_songs_audio_features[[#This Row],[source]]</f>
        <v>Parlophone UK</v>
      </c>
      <c r="X3850" s="1">
        <f>spotify_top_songs_audio_features[[#This Row],[streams]]</f>
        <v>18160202</v>
      </c>
      <c r="Y3850" t="str">
        <f>IF(Tabela2[[#This Row],[feat]]="","","Feat")</f>
        <v/>
      </c>
      <c r="Z3850" s="17" t="str">
        <f>CONCATENATE(INT(spotify_top_songs_audio_features[[#This Row],[duration_ms]]/(60*1000)),":",MOD(INT(spotify_top_songs_audio_features[[#This Row],[duration_ms]]/1000),60))</f>
        <v>2:26</v>
      </c>
      <c r="AA38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850" t="str">
        <f>spotify_top_songs_audio_features[[#This Row],[track_name]]</f>
        <v>Daisy</v>
      </c>
    </row>
    <row r="3851" spans="1:28" x14ac:dyDescent="0.25">
      <c r="A3851" t="s">
        <v>1548</v>
      </c>
      <c r="B3851" t="s">
        <v>1209</v>
      </c>
      <c r="C3851" t="s">
        <v>1549</v>
      </c>
      <c r="D3851" t="s">
        <v>1211</v>
      </c>
      <c r="E3851" t="s">
        <v>31</v>
      </c>
      <c r="F3851" t="s">
        <v>32</v>
      </c>
      <c r="G3851" t="s">
        <v>25</v>
      </c>
      <c r="H3851">
        <v>354</v>
      </c>
      <c r="I3851">
        <v>475</v>
      </c>
      <c r="J3851">
        <v>425</v>
      </c>
      <c r="K3851" t="s">
        <v>1289</v>
      </c>
      <c r="L3851">
        <v>34</v>
      </c>
      <c r="M3851">
        <v>21</v>
      </c>
      <c r="N3851">
        <v>393</v>
      </c>
      <c r="O3851">
        <v>-9333</v>
      </c>
      <c r="P3851">
        <v>114975</v>
      </c>
      <c r="Q3851">
        <v>217222</v>
      </c>
      <c r="R3851">
        <v>2</v>
      </c>
      <c r="S3851">
        <v>18146256</v>
      </c>
      <c r="U3851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851" t="str">
        <f>IFERROR(MID(spotify_top_songs_audio_features[[#This Row],[artist_names]],SEARCH(",",spotify_top_songs_audio_features[[#This Row],[artist_names]])+2,99),"")</f>
        <v/>
      </c>
      <c r="W3851" t="str">
        <f>spotify_top_songs_audio_features[[#This Row],[source]]</f>
        <v>Grade A Productions/Interscope Records</v>
      </c>
      <c r="X3851" s="1">
        <f>spotify_top_songs_audio_features[[#This Row],[streams]]</f>
        <v>18146256</v>
      </c>
      <c r="Y3851" t="str">
        <f>IF(Tabela2[[#This Row],[feat]]="","","Feat")</f>
        <v/>
      </c>
      <c r="Z3851" s="17" t="str">
        <f>CONCATENATE(INT(spotify_top_songs_audio_features[[#This Row],[duration_ms]]/(60*1000)),":",MOD(INT(spotify_top_songs_audio_features[[#This Row],[duration_ms]]/1000),60))</f>
        <v>3:37</v>
      </c>
      <c r="AA38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51" t="str">
        <f>spotify_top_songs_audio_features[[#This Row],[track_name]]</f>
        <v>Burn</v>
      </c>
    </row>
    <row r="3852" spans="1:28" x14ac:dyDescent="0.25">
      <c r="A3852" t="s">
        <v>11782</v>
      </c>
      <c r="B3852" t="s">
        <v>6894</v>
      </c>
      <c r="C3852" t="s">
        <v>11783</v>
      </c>
      <c r="D3852" t="s">
        <v>6896</v>
      </c>
      <c r="E3852" t="s">
        <v>142</v>
      </c>
      <c r="F3852" t="s">
        <v>32</v>
      </c>
      <c r="G3852" t="s">
        <v>25</v>
      </c>
      <c r="H3852">
        <v>776</v>
      </c>
      <c r="I3852">
        <v>911</v>
      </c>
      <c r="J3852">
        <v>131</v>
      </c>
      <c r="K3852" t="s">
        <v>5243</v>
      </c>
      <c r="L3852">
        <v>2.5900000000000001E-4</v>
      </c>
      <c r="M3852">
        <v>268</v>
      </c>
      <c r="N3852">
        <v>56</v>
      </c>
      <c r="O3852">
        <v>-308</v>
      </c>
      <c r="P3852">
        <v>101027</v>
      </c>
      <c r="Q3852">
        <v>177728</v>
      </c>
      <c r="R3852">
        <v>3</v>
      </c>
      <c r="S3852">
        <v>18139327</v>
      </c>
      <c r="U3852" t="str">
        <f>IFERROR(LEFT(spotify_top_songs_audio_features[[#This Row],[artist_names]],SEARCH(",",spotify_top_songs_audio_features[[#This Row],[artist_names]])-1),spotify_top_songs_audio_features[[#This Row],[artist_names]])</f>
        <v>ITZY</v>
      </c>
      <c r="V3852" t="str">
        <f>IFERROR(MID(spotify_top_songs_audio_features[[#This Row],[artist_names]],SEARCH(",",spotify_top_songs_audio_features[[#This Row],[artist_names]])+2,99),"")</f>
        <v/>
      </c>
      <c r="W3852" t="str">
        <f>spotify_top_songs_audio_features[[#This Row],[source]]</f>
        <v>Republic Records - ITZY</v>
      </c>
      <c r="X3852" s="1">
        <f>spotify_top_songs_audio_features[[#This Row],[streams]]</f>
        <v>18139327</v>
      </c>
      <c r="Y3852" t="str">
        <f>IF(Tabela2[[#This Row],[feat]]="","","Feat")</f>
        <v/>
      </c>
      <c r="Z3852" s="17" t="str">
        <f>CONCATENATE(INT(spotify_top_songs_audio_features[[#This Row],[duration_ms]]/(60*1000)),":",MOD(INT(spotify_top_songs_audio_features[[#This Row],[duration_ms]]/1000),60))</f>
        <v>2:57</v>
      </c>
      <c r="AA38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852" t="str">
        <f>spotify_top_songs_audio_features[[#This Row],[track_name]]</f>
        <v>Not Shy</v>
      </c>
    </row>
    <row r="3853" spans="1:28" x14ac:dyDescent="0.25">
      <c r="A3853" t="s">
        <v>13793</v>
      </c>
      <c r="B3853" t="s">
        <v>1950</v>
      </c>
      <c r="C3853" t="s">
        <v>13794</v>
      </c>
      <c r="D3853" t="s">
        <v>445</v>
      </c>
      <c r="E3853" t="s">
        <v>142</v>
      </c>
      <c r="F3853" t="s">
        <v>32</v>
      </c>
      <c r="G3853" t="s">
        <v>64</v>
      </c>
      <c r="H3853">
        <v>58</v>
      </c>
      <c r="I3853">
        <v>577</v>
      </c>
      <c r="J3853">
        <v>2</v>
      </c>
      <c r="K3853" t="s">
        <v>1401</v>
      </c>
      <c r="L3853">
        <v>0</v>
      </c>
      <c r="M3853">
        <v>86</v>
      </c>
      <c r="N3853">
        <v>153</v>
      </c>
      <c r="O3853">
        <v>-5997</v>
      </c>
      <c r="P3853">
        <v>99283</v>
      </c>
      <c r="Q3853">
        <v>193243</v>
      </c>
      <c r="R3853">
        <v>2</v>
      </c>
      <c r="S3853">
        <v>18132391</v>
      </c>
      <c r="U3853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3853" t="str">
        <f>IFERROR(MID(spotify_top_songs_audio_features[[#This Row],[artist_names]],SEARCH(",",spotify_top_songs_audio_features[[#This Row],[artist_names]])+2,99),"")</f>
        <v/>
      </c>
      <c r="W3853" t="str">
        <f>spotify_top_songs_audio_features[[#This Row],[source]]</f>
        <v>Young Money Records, Inc.</v>
      </c>
      <c r="X3853" s="1">
        <f>spotify_top_songs_audio_features[[#This Row],[streams]]</f>
        <v>18132391</v>
      </c>
      <c r="Y3853" t="str">
        <f>IF(Tabela2[[#This Row],[feat]]="","","Feat")</f>
        <v/>
      </c>
      <c r="Z3853" s="17" t="str">
        <f>CONCATENATE(INT(spotify_top_songs_audio_features[[#This Row],[duration_ms]]/(60*1000)),":",MOD(INT(spotify_top_songs_audio_features[[#This Row],[duration_ms]]/1000),60))</f>
        <v>3:13</v>
      </c>
      <c r="AA38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853" t="str">
        <f>spotify_top_songs_audio_features[[#This Row],[track_name]]</f>
        <v>Can't Be Broken</v>
      </c>
    </row>
    <row r="3854" spans="1:28" x14ac:dyDescent="0.25">
      <c r="A3854" t="s">
        <v>14627</v>
      </c>
      <c r="B3854" t="s">
        <v>624</v>
      </c>
      <c r="C3854" t="s">
        <v>14628</v>
      </c>
      <c r="D3854" t="s">
        <v>141</v>
      </c>
      <c r="E3854" t="s">
        <v>31</v>
      </c>
      <c r="F3854" t="s">
        <v>24</v>
      </c>
      <c r="G3854" t="s">
        <v>25</v>
      </c>
      <c r="H3854">
        <v>643</v>
      </c>
      <c r="I3854">
        <v>727</v>
      </c>
      <c r="J3854">
        <v>389</v>
      </c>
      <c r="K3854" t="s">
        <v>14629</v>
      </c>
      <c r="L3854">
        <v>0</v>
      </c>
      <c r="M3854">
        <v>123</v>
      </c>
      <c r="N3854">
        <v>295</v>
      </c>
      <c r="O3854">
        <v>-5506</v>
      </c>
      <c r="P3854">
        <v>90019</v>
      </c>
      <c r="Q3854">
        <v>162299</v>
      </c>
      <c r="R3854">
        <v>2</v>
      </c>
      <c r="S3854">
        <v>18132122</v>
      </c>
      <c r="U3854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854" t="str">
        <f>IFERROR(MID(spotify_top_songs_audio_features[[#This Row],[artist_names]],SEARCH(",",spotify_top_songs_audio_features[[#This Row],[artist_names]])+2,99),"")</f>
        <v/>
      </c>
      <c r="W3854" t="str">
        <f>spotify_top_songs_audio_features[[#This Row],[source]]</f>
        <v>Rimas Entertainment LLC</v>
      </c>
      <c r="X3854" s="1">
        <f>spotify_top_songs_audio_features[[#This Row],[streams]]</f>
        <v>18132122</v>
      </c>
      <c r="Y3854" t="str">
        <f>IF(Tabela2[[#This Row],[feat]]="","","Feat")</f>
        <v/>
      </c>
      <c r="Z3854" s="17" t="str">
        <f>CONCATENATE(INT(spotify_top_songs_audio_features[[#This Row],[duration_ms]]/(60*1000)),":",MOD(INT(spotify_top_songs_audio_features[[#This Row],[duration_ms]]/1000),60))</f>
        <v>2:42</v>
      </c>
      <c r="AA38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54" t="str">
        <f>spotify_top_songs_audio_features[[#This Row],[track_name]]</f>
        <v>LA DROGA</v>
      </c>
    </row>
    <row r="3855" spans="1:28" x14ac:dyDescent="0.25">
      <c r="A3855" t="s">
        <v>10325</v>
      </c>
      <c r="B3855" t="s">
        <v>9705</v>
      </c>
      <c r="C3855" t="s">
        <v>9706</v>
      </c>
      <c r="D3855" t="s">
        <v>7342</v>
      </c>
      <c r="E3855" t="s">
        <v>177</v>
      </c>
      <c r="F3855" t="s">
        <v>32</v>
      </c>
      <c r="G3855" t="s">
        <v>25</v>
      </c>
      <c r="H3855">
        <v>625</v>
      </c>
      <c r="I3855">
        <v>754</v>
      </c>
      <c r="J3855">
        <v>76</v>
      </c>
      <c r="K3855" t="s">
        <v>566</v>
      </c>
      <c r="L3855">
        <v>3.7599999999999999E-3</v>
      </c>
      <c r="M3855">
        <v>109</v>
      </c>
      <c r="N3855">
        <v>746</v>
      </c>
      <c r="O3855">
        <v>-4158</v>
      </c>
      <c r="P3855">
        <v>89888</v>
      </c>
      <c r="Q3855">
        <v>239797</v>
      </c>
      <c r="R3855">
        <v>4</v>
      </c>
      <c r="S3855">
        <v>18116723</v>
      </c>
      <c r="U3855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3855" t="str">
        <f>IFERROR(MID(spotify_top_songs_audio_features[[#This Row],[artist_names]],SEARCH(",",spotify_top_songs_audio_features[[#This Row],[artist_names]])+2,99),"")</f>
        <v>Myke Towers, Jhayco</v>
      </c>
      <c r="W3855" t="str">
        <f>spotify_top_songs_audio_features[[#This Row],[source]]</f>
        <v>Real Hasta La Muerte, LLC</v>
      </c>
      <c r="X3855" s="1">
        <f>spotify_top_songs_audio_features[[#This Row],[streams]]</f>
        <v>18116723</v>
      </c>
      <c r="Y3855" t="str">
        <f>IF(Tabela2[[#This Row],[feat]]="","","Feat")</f>
        <v>Feat</v>
      </c>
      <c r="Z3855" s="17" t="str">
        <f>CONCATENATE(INT(spotify_top_songs_audio_features[[#This Row],[duration_ms]]/(60*1000)),":",MOD(INT(spotify_top_songs_audio_features[[#This Row],[duration_ms]]/1000),60))</f>
        <v>3:59</v>
      </c>
      <c r="AA38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55" t="str">
        <f>spotify_top_songs_audio_features[[#This Row],[track_name]]</f>
        <v>Súbelo</v>
      </c>
    </row>
    <row r="3856" spans="1:28" x14ac:dyDescent="0.25">
      <c r="A3856" t="s">
        <v>1833</v>
      </c>
      <c r="B3856" t="s">
        <v>1834</v>
      </c>
      <c r="C3856" t="s">
        <v>1835</v>
      </c>
      <c r="D3856" t="s">
        <v>282</v>
      </c>
      <c r="E3856" t="s">
        <v>86</v>
      </c>
      <c r="F3856" t="s">
        <v>24</v>
      </c>
      <c r="G3856" t="s">
        <v>25</v>
      </c>
      <c r="H3856">
        <v>696</v>
      </c>
      <c r="I3856">
        <v>543</v>
      </c>
      <c r="J3856">
        <v>489</v>
      </c>
      <c r="K3856" t="s">
        <v>1836</v>
      </c>
      <c r="L3856">
        <v>0</v>
      </c>
      <c r="M3856">
        <v>939</v>
      </c>
      <c r="N3856">
        <v>479</v>
      </c>
      <c r="O3856">
        <v>-6164</v>
      </c>
      <c r="P3856">
        <v>107969</v>
      </c>
      <c r="Q3856">
        <v>246880</v>
      </c>
      <c r="R3856">
        <v>5</v>
      </c>
      <c r="S3856">
        <v>18106766</v>
      </c>
      <c r="U3856" t="str">
        <f>IFERROR(LEFT(spotify_top_songs_audio_features[[#This Row],[artist_names]],SEARCH(",",spotify_top_songs_audio_features[[#This Row],[artist_names]])-1),spotify_top_songs_audio_features[[#This Row],[artist_names]])</f>
        <v>James Arthur</v>
      </c>
      <c r="V3856" t="str">
        <f>IFERROR(MID(spotify_top_songs_audio_features[[#This Row],[artist_names]],SEARCH(",",spotify_top_songs_audio_features[[#This Row],[artist_names]])+2,99),"")</f>
        <v/>
      </c>
      <c r="W3856" t="str">
        <f>spotify_top_songs_audio_features[[#This Row],[source]]</f>
        <v>Columbia</v>
      </c>
      <c r="X3856" s="1">
        <f>spotify_top_songs_audio_features[[#This Row],[streams]]</f>
        <v>18106766</v>
      </c>
      <c r="Y3856" t="str">
        <f>IF(Tabela2[[#This Row],[feat]]="","","Feat")</f>
        <v/>
      </c>
      <c r="Z3856" s="17" t="str">
        <f>CONCATENATE(INT(spotify_top_songs_audio_features[[#This Row],[duration_ms]]/(60*1000)),":",MOD(INT(spotify_top_songs_audio_features[[#This Row],[duration_ms]]/1000),60))</f>
        <v>4:6</v>
      </c>
      <c r="AA38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856" t="str">
        <f>spotify_top_songs_audio_features[[#This Row],[track_name]]</f>
        <v>Can I Be Him</v>
      </c>
    </row>
    <row r="3857" spans="1:28" x14ac:dyDescent="0.25">
      <c r="A3857" t="s">
        <v>3307</v>
      </c>
      <c r="B3857" t="s">
        <v>352</v>
      </c>
      <c r="C3857" t="s">
        <v>3308</v>
      </c>
      <c r="D3857" t="s">
        <v>3309</v>
      </c>
      <c r="E3857" t="s">
        <v>102</v>
      </c>
      <c r="F3857" t="s">
        <v>32</v>
      </c>
      <c r="G3857" t="s">
        <v>25</v>
      </c>
      <c r="H3857">
        <v>712</v>
      </c>
      <c r="I3857">
        <v>481</v>
      </c>
      <c r="J3857">
        <v>487</v>
      </c>
      <c r="K3857" t="s">
        <v>1351</v>
      </c>
      <c r="L3857">
        <v>0</v>
      </c>
      <c r="M3857">
        <v>241</v>
      </c>
      <c r="N3857">
        <v>62</v>
      </c>
      <c r="O3857">
        <v>-5415</v>
      </c>
      <c r="P3857">
        <v>1400</v>
      </c>
      <c r="Q3857">
        <v>196138</v>
      </c>
      <c r="R3857">
        <v>2</v>
      </c>
      <c r="S3857">
        <v>18102303</v>
      </c>
      <c r="U3857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857" t="str">
        <f>IFERROR(MID(spotify_top_songs_audio_features[[#This Row],[artist_names]],SEARCH(",",spotify_top_songs_audio_features[[#This Row],[artist_names]])+2,99),"")</f>
        <v/>
      </c>
      <c r="W3857" t="str">
        <f>spotify_top_songs_audio_features[[#This Row],[source]]</f>
        <v>Cactus Jack / Epic</v>
      </c>
      <c r="X3857" s="1">
        <f>spotify_top_songs_audio_features[[#This Row],[streams]]</f>
        <v>18102303</v>
      </c>
      <c r="Y3857" t="str">
        <f>IF(Tabela2[[#This Row],[feat]]="","","Feat")</f>
        <v/>
      </c>
      <c r="Z3857" s="17" t="str">
        <f>CONCATENATE(INT(spotify_top_songs_audio_features[[#This Row],[duration_ms]]/(60*1000)),":",MOD(INT(spotify_top_songs_audio_features[[#This Row],[duration_ms]]/1000),60))</f>
        <v>3:16</v>
      </c>
      <c r="AA38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57" t="str">
        <f>spotify_top_songs_audio_features[[#This Row],[track_name]]</f>
        <v>5% TINT</v>
      </c>
    </row>
    <row r="3858" spans="1:28" x14ac:dyDescent="0.25">
      <c r="A3858" t="s">
        <v>5020</v>
      </c>
      <c r="B3858" t="s">
        <v>1511</v>
      </c>
      <c r="C3858" t="s">
        <v>2544</v>
      </c>
      <c r="D3858" t="s">
        <v>254</v>
      </c>
      <c r="E3858" t="s">
        <v>142</v>
      </c>
      <c r="F3858" t="s">
        <v>24</v>
      </c>
      <c r="G3858" t="s">
        <v>25</v>
      </c>
      <c r="H3858">
        <v>514</v>
      </c>
      <c r="I3858">
        <v>362</v>
      </c>
      <c r="J3858">
        <v>263</v>
      </c>
      <c r="K3858" t="s">
        <v>5021</v>
      </c>
      <c r="L3858">
        <v>9.2999999999999997E-5</v>
      </c>
      <c r="M3858">
        <v>104</v>
      </c>
      <c r="N3858">
        <v>301</v>
      </c>
      <c r="O3858">
        <v>-7758</v>
      </c>
      <c r="P3858">
        <v>84767</v>
      </c>
      <c r="Q3858">
        <v>219440</v>
      </c>
      <c r="R3858">
        <v>3</v>
      </c>
      <c r="S3858">
        <v>18094127</v>
      </c>
      <c r="U3858" t="str">
        <f>IFERROR(LEFT(spotify_top_songs_audio_features[[#This Row],[artist_names]],SEARCH(",",spotify_top_songs_audio_features[[#This Row],[artist_names]])-1),spotify_top_songs_audio_features[[#This Row],[artist_names]])</f>
        <v>Meghan Trainor</v>
      </c>
      <c r="V3858" t="str">
        <f>IFERROR(MID(spotify_top_songs_audio_features[[#This Row],[artist_names]],SEARCH(",",spotify_top_songs_audio_features[[#This Row],[artist_names]])+2,99),"")</f>
        <v/>
      </c>
      <c r="W3858" t="str">
        <f>spotify_top_songs_audio_features[[#This Row],[source]]</f>
        <v>Epic</v>
      </c>
      <c r="X3858" s="1">
        <f>spotify_top_songs_audio_features[[#This Row],[streams]]</f>
        <v>18094127</v>
      </c>
      <c r="Y3858" t="str">
        <f>IF(Tabela2[[#This Row],[feat]]="","","Feat")</f>
        <v/>
      </c>
      <c r="Z3858" s="17" t="str">
        <f>CONCATENATE(INT(spotify_top_songs_audio_features[[#This Row],[duration_ms]]/(60*1000)),":",MOD(INT(spotify_top_songs_audio_features[[#This Row],[duration_ms]]/1000),60))</f>
        <v>3:39</v>
      </c>
      <c r="AA38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858" t="str">
        <f>spotify_top_songs_audio_features[[#This Row],[track_name]]</f>
        <v>I'll Be Home</v>
      </c>
    </row>
    <row r="3859" spans="1:28" x14ac:dyDescent="0.25">
      <c r="A3859" t="s">
        <v>6392</v>
      </c>
      <c r="B3859" t="s">
        <v>1356</v>
      </c>
      <c r="C3859" t="s">
        <v>6393</v>
      </c>
      <c r="D3859" t="s">
        <v>30</v>
      </c>
      <c r="E3859" t="s">
        <v>86</v>
      </c>
      <c r="F3859" t="s">
        <v>32</v>
      </c>
      <c r="G3859" t="s">
        <v>25</v>
      </c>
      <c r="H3859">
        <v>789</v>
      </c>
      <c r="I3859">
        <v>706</v>
      </c>
      <c r="J3859">
        <v>429</v>
      </c>
      <c r="K3859" t="s">
        <v>2757</v>
      </c>
      <c r="L3859">
        <v>1.7099999999999999E-3</v>
      </c>
      <c r="M3859">
        <v>586</v>
      </c>
      <c r="N3859">
        <v>638</v>
      </c>
      <c r="O3859">
        <v>-4233</v>
      </c>
      <c r="P3859">
        <v>125911</v>
      </c>
      <c r="Q3859">
        <v>235493</v>
      </c>
      <c r="R3859">
        <v>2</v>
      </c>
      <c r="S3859">
        <v>18052303</v>
      </c>
      <c r="U3859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3859" t="str">
        <f>IFERROR(MID(spotify_top_songs_audio_features[[#This Row],[artist_names]],SEARCH(",",spotify_top_songs_audio_features[[#This Row],[artist_names]])+2,99),"")</f>
        <v/>
      </c>
      <c r="W3859" t="str">
        <f>spotify_top_songs_audio_features[[#This Row],[source]]</f>
        <v>Def Jam Recordings</v>
      </c>
      <c r="X3859" s="1">
        <f>spotify_top_songs_audio_features[[#This Row],[streams]]</f>
        <v>18052303</v>
      </c>
      <c r="Y3859" t="str">
        <f>IF(Tabela2[[#This Row],[feat]]="","","Feat")</f>
        <v/>
      </c>
      <c r="Z3859" s="17" t="str">
        <f>CONCATENATE(INT(spotify_top_songs_audio_features[[#This Row],[duration_ms]]/(60*1000)),":",MOD(INT(spotify_top_songs_audio_features[[#This Row],[duration_ms]]/1000),60))</f>
        <v>3:55</v>
      </c>
      <c r="AA38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859" t="str">
        <f>spotify_top_songs_audio_features[[#This Row],[track_name]]</f>
        <v>Only Girl (In The World)</v>
      </c>
    </row>
    <row r="3860" spans="1:28" x14ac:dyDescent="0.25">
      <c r="A3860" t="s">
        <v>14031</v>
      </c>
      <c r="B3860" t="s">
        <v>14032</v>
      </c>
      <c r="C3860" t="s">
        <v>14033</v>
      </c>
      <c r="D3860" t="s">
        <v>14034</v>
      </c>
      <c r="E3860" t="s">
        <v>70</v>
      </c>
      <c r="F3860" t="s">
        <v>24</v>
      </c>
      <c r="G3860" t="s">
        <v>25</v>
      </c>
      <c r="H3860">
        <v>702</v>
      </c>
      <c r="I3860">
        <v>586</v>
      </c>
      <c r="J3860">
        <v>118</v>
      </c>
      <c r="K3860" t="s">
        <v>14035</v>
      </c>
      <c r="L3860">
        <v>0</v>
      </c>
      <c r="M3860">
        <v>27</v>
      </c>
      <c r="N3860">
        <v>965</v>
      </c>
      <c r="O3860">
        <v>-5317</v>
      </c>
      <c r="P3860">
        <v>112852</v>
      </c>
      <c r="Q3860">
        <v>158093</v>
      </c>
      <c r="R3860">
        <v>3</v>
      </c>
      <c r="S3860">
        <v>18026514</v>
      </c>
      <c r="U3860" t="str">
        <f>IFERROR(LEFT(spotify_top_songs_audio_features[[#This Row],[artist_names]],SEARCH(",",spotify_top_songs_audio_features[[#This Row],[artist_names]])-1),spotify_top_songs_audio_features[[#This Row],[artist_names]])</f>
        <v>La Adictiva</v>
      </c>
      <c r="V3860" t="str">
        <f>IFERROR(MID(spotify_top_songs_audio_features[[#This Row],[artist_names]],SEARCH(",",spotify_top_songs_audio_features[[#This Row],[artist_names]])+2,99),"")</f>
        <v>Luis R Conriquez</v>
      </c>
      <c r="W3860" t="str">
        <f>spotify_top_songs_audio_features[[#This Row],[source]]</f>
        <v>Anval Music</v>
      </c>
      <c r="X3860" s="1">
        <f>spotify_top_songs_audio_features[[#This Row],[streams]]</f>
        <v>18026514</v>
      </c>
      <c r="Y3860" t="str">
        <f>IF(Tabela2[[#This Row],[feat]]="","","Feat")</f>
        <v>Feat</v>
      </c>
      <c r="Z3860" s="17" t="str">
        <f>CONCATENATE(INT(spotify_top_songs_audio_features[[#This Row],[duration_ms]]/(60*1000)),":",MOD(INT(spotify_top_songs_audio_features[[#This Row],[duration_ms]]/1000),60))</f>
        <v>2:38</v>
      </c>
      <c r="AA38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860" t="str">
        <f>spotify_top_songs_audio_features[[#This Row],[track_name]]</f>
        <v>JGL</v>
      </c>
    </row>
    <row r="3861" spans="1:28" x14ac:dyDescent="0.25">
      <c r="A3861" t="s">
        <v>4677</v>
      </c>
      <c r="B3861" t="s">
        <v>4678</v>
      </c>
      <c r="C3861" t="s">
        <v>4679</v>
      </c>
      <c r="D3861" t="s">
        <v>3716</v>
      </c>
      <c r="E3861" t="s">
        <v>97</v>
      </c>
      <c r="F3861" t="s">
        <v>32</v>
      </c>
      <c r="G3861" t="s">
        <v>25</v>
      </c>
      <c r="H3861">
        <v>469</v>
      </c>
      <c r="I3861">
        <v>78</v>
      </c>
      <c r="J3861">
        <v>122</v>
      </c>
      <c r="K3861" t="s">
        <v>2322</v>
      </c>
      <c r="L3861">
        <v>0</v>
      </c>
      <c r="M3861">
        <v>13</v>
      </c>
      <c r="N3861">
        <v>444</v>
      </c>
      <c r="O3861">
        <v>-649</v>
      </c>
      <c r="P3861">
        <v>125999</v>
      </c>
      <c r="Q3861">
        <v>233061</v>
      </c>
      <c r="R3861">
        <v>3</v>
      </c>
      <c r="S3861">
        <v>18014274</v>
      </c>
      <c r="U3861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3861" t="str">
        <f>IFERROR(MID(spotify_top_songs_audio_features[[#This Row],[artist_names]],SEARCH(",",spotify_top_songs_audio_features[[#This Row],[artist_names]])+2,99),"")</f>
        <v>Moby</v>
      </c>
      <c r="W3861" t="str">
        <f>spotify_top_songs_audio_features[[#This Row],[source]]</f>
        <v>A$AP Worldwide/Polo Grounds Music/RCA Records</v>
      </c>
      <c r="X3861" s="1">
        <f>spotify_top_songs_audio_features[[#This Row],[streams]]</f>
        <v>18014274</v>
      </c>
      <c r="Y3861" t="str">
        <f>IF(Tabela2[[#This Row],[feat]]="","","Feat")</f>
        <v>Feat</v>
      </c>
      <c r="Z3861" s="17" t="str">
        <f>CONCATENATE(INT(spotify_top_songs_audio_features[[#This Row],[duration_ms]]/(60*1000)),":",MOD(INT(spotify_top_songs_audio_features[[#This Row],[duration_ms]]/1000),60))</f>
        <v>3:53</v>
      </c>
      <c r="AA38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861" t="str">
        <f>spotify_top_songs_audio_features[[#This Row],[track_name]]</f>
        <v>A$AP Forever (feat. Moby)</v>
      </c>
    </row>
    <row r="3862" spans="1:28" x14ac:dyDescent="0.25">
      <c r="A3862" t="s">
        <v>1452</v>
      </c>
      <c r="B3862" t="s">
        <v>267</v>
      </c>
      <c r="C3862" t="s">
        <v>1453</v>
      </c>
      <c r="D3862" t="s">
        <v>269</v>
      </c>
      <c r="E3862" t="s">
        <v>469</v>
      </c>
      <c r="F3862" t="s">
        <v>32</v>
      </c>
      <c r="G3862" t="s">
        <v>25</v>
      </c>
      <c r="H3862">
        <v>656</v>
      </c>
      <c r="I3862">
        <v>757</v>
      </c>
      <c r="J3862">
        <v>308</v>
      </c>
      <c r="K3862" t="s">
        <v>1454</v>
      </c>
      <c r="L3862">
        <v>0</v>
      </c>
      <c r="M3862">
        <v>117</v>
      </c>
      <c r="N3862">
        <v>429</v>
      </c>
      <c r="O3862">
        <v>-5775</v>
      </c>
      <c r="P3862">
        <v>139971</v>
      </c>
      <c r="Q3862">
        <v>177388</v>
      </c>
      <c r="R3862">
        <v>2</v>
      </c>
      <c r="S3862">
        <v>18005709</v>
      </c>
      <c r="U3862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3862" t="str">
        <f>IFERROR(MID(spotify_top_songs_audio_features[[#This Row],[artist_names]],SEARCH(",",spotify_top_songs_audio_features[[#This Row],[artist_names]])+2,99),"")</f>
        <v/>
      </c>
      <c r="W3862" t="str">
        <f>spotify_top_songs_audio_features[[#This Row],[source]]</f>
        <v>Big Loud Records / Mercury Records / Republic Records</v>
      </c>
      <c r="X3862" s="1">
        <f>spotify_top_songs_audio_features[[#This Row],[streams]]</f>
        <v>18005709</v>
      </c>
      <c r="Y3862" t="str">
        <f>IF(Tabela2[[#This Row],[feat]]="","","Feat")</f>
        <v/>
      </c>
      <c r="Z3862" s="17" t="str">
        <f>CONCATENATE(INT(spotify_top_songs_audio_features[[#This Row],[duration_ms]]/(60*1000)),":",MOD(INT(spotify_top_songs_audio_features[[#This Row],[duration_ms]]/1000),60))</f>
        <v>2:57</v>
      </c>
      <c r="AA38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862" t="str">
        <f>spotify_top_songs_audio_features[[#This Row],[track_name]]</f>
        <v>Thinkin’ Bout Me</v>
      </c>
    </row>
    <row r="3863" spans="1:28" x14ac:dyDescent="0.25">
      <c r="A3863" t="s">
        <v>17567</v>
      </c>
      <c r="B3863" t="s">
        <v>5497</v>
      </c>
      <c r="C3863" t="s">
        <v>17568</v>
      </c>
      <c r="D3863" t="s">
        <v>240</v>
      </c>
      <c r="E3863" t="s">
        <v>23</v>
      </c>
      <c r="F3863" t="s">
        <v>24</v>
      </c>
      <c r="G3863" t="s">
        <v>25</v>
      </c>
      <c r="H3863">
        <v>732</v>
      </c>
      <c r="I3863">
        <v>583</v>
      </c>
      <c r="J3863">
        <v>125</v>
      </c>
      <c r="K3863" t="s">
        <v>8140</v>
      </c>
      <c r="L3863">
        <v>1.97E-3</v>
      </c>
      <c r="M3863">
        <v>108</v>
      </c>
      <c r="N3863">
        <v>277</v>
      </c>
      <c r="O3863">
        <v>-6766</v>
      </c>
      <c r="P3863">
        <v>100464</v>
      </c>
      <c r="Q3863">
        <v>178000</v>
      </c>
      <c r="R3863">
        <v>3</v>
      </c>
      <c r="S3863">
        <v>17997089</v>
      </c>
      <c r="U3863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3863" t="str">
        <f>IFERROR(MID(spotify_top_songs_audio_features[[#This Row],[artist_names]],SEARCH(",",spotify_top_songs_audio_features[[#This Row],[artist_names]])+2,99),"")</f>
        <v/>
      </c>
      <c r="W3863" t="str">
        <f>spotify_top_songs_audio_features[[#This Row],[source]]</f>
        <v>Bra Musik</v>
      </c>
      <c r="X3863" s="1">
        <f>spotify_top_songs_audio_features[[#This Row],[streams]]</f>
        <v>17997089</v>
      </c>
      <c r="Y3863" t="str">
        <f>IF(Tabela2[[#This Row],[feat]]="","","Feat")</f>
        <v/>
      </c>
      <c r="Z3863" s="17" t="str">
        <f>CONCATENATE(INT(spotify_top_songs_audio_features[[#This Row],[duration_ms]]/(60*1000)),":",MOD(INT(spotify_top_songs_audio_features[[#This Row],[duration_ms]]/1000),60))</f>
        <v>2:58</v>
      </c>
      <c r="AA38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863" t="str">
        <f>spotify_top_songs_audio_features[[#This Row],[track_name]]</f>
        <v>Prinzessa</v>
      </c>
    </row>
    <row r="3864" spans="1:28" x14ac:dyDescent="0.25">
      <c r="A3864" t="s">
        <v>10507</v>
      </c>
      <c r="B3864" t="s">
        <v>267</v>
      </c>
      <c r="C3864" t="s">
        <v>1625</v>
      </c>
      <c r="D3864" t="s">
        <v>1997</v>
      </c>
      <c r="E3864" t="s">
        <v>58</v>
      </c>
      <c r="F3864" t="s">
        <v>24</v>
      </c>
      <c r="G3864" t="s">
        <v>25</v>
      </c>
      <c r="H3864">
        <v>658</v>
      </c>
      <c r="I3864">
        <v>538</v>
      </c>
      <c r="J3864">
        <v>289</v>
      </c>
      <c r="K3864" t="s">
        <v>10508</v>
      </c>
      <c r="L3864">
        <v>0</v>
      </c>
      <c r="M3864">
        <v>123</v>
      </c>
      <c r="N3864">
        <v>62</v>
      </c>
      <c r="O3864">
        <v>-7676</v>
      </c>
      <c r="P3864">
        <v>136967</v>
      </c>
      <c r="Q3864">
        <v>161773</v>
      </c>
      <c r="R3864">
        <v>4</v>
      </c>
      <c r="S3864">
        <v>17989526</v>
      </c>
      <c r="U3864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3864" t="str">
        <f>IFERROR(MID(spotify_top_songs_audio_features[[#This Row],[artist_names]],SEARCH(",",spotify_top_songs_audio_features[[#This Row],[artist_names]])+2,99),"")</f>
        <v/>
      </c>
      <c r="W3864" t="str">
        <f>spotify_top_songs_audio_features[[#This Row],[source]]</f>
        <v>Big Loud / Republic</v>
      </c>
      <c r="X3864" s="1">
        <f>spotify_top_songs_audio_features[[#This Row],[streams]]</f>
        <v>17989526</v>
      </c>
      <c r="Y3864" t="str">
        <f>IF(Tabela2[[#This Row],[feat]]="","","Feat")</f>
        <v/>
      </c>
      <c r="Z3864" s="17" t="str">
        <f>CONCATENATE(INT(spotify_top_songs_audio_features[[#This Row],[duration_ms]]/(60*1000)),":",MOD(INT(spotify_top_songs_audio_features[[#This Row],[duration_ms]]/1000),60))</f>
        <v>2:41</v>
      </c>
      <c r="AA38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864" t="str">
        <f>spotify_top_songs_audio_features[[#This Row],[track_name]]</f>
        <v>Somebody’s Problem</v>
      </c>
    </row>
    <row r="3865" spans="1:28" x14ac:dyDescent="0.25">
      <c r="A3865" t="s">
        <v>1782</v>
      </c>
      <c r="B3865" t="s">
        <v>1783</v>
      </c>
      <c r="C3865" t="s">
        <v>1784</v>
      </c>
      <c r="D3865" t="s">
        <v>385</v>
      </c>
      <c r="E3865" t="s">
        <v>86</v>
      </c>
      <c r="F3865" t="s">
        <v>24</v>
      </c>
      <c r="G3865" t="s">
        <v>25</v>
      </c>
      <c r="H3865">
        <v>636</v>
      </c>
      <c r="I3865">
        <v>335</v>
      </c>
      <c r="J3865">
        <v>966</v>
      </c>
      <c r="K3865" t="s">
        <v>1785</v>
      </c>
      <c r="L3865">
        <v>0</v>
      </c>
      <c r="M3865">
        <v>342</v>
      </c>
      <c r="N3865">
        <v>561</v>
      </c>
      <c r="O3865">
        <v>-13327</v>
      </c>
      <c r="P3865">
        <v>16168</v>
      </c>
      <c r="Q3865">
        <v>35240</v>
      </c>
      <c r="R3865">
        <v>2</v>
      </c>
      <c r="S3865">
        <v>17969356</v>
      </c>
      <c r="U3865" t="str">
        <f>IFERROR(LEFT(spotify_top_songs_audio_features[[#This Row],[artist_names]],SEARCH(",",spotify_top_songs_audio_features[[#This Row],[artist_names]])-1),spotify_top_songs_audio_features[[#This Row],[artist_names]])</f>
        <v>Paul Rosenberg</v>
      </c>
      <c r="V3865" t="str">
        <f>IFERROR(MID(spotify_top_songs_audio_features[[#This Row],[artist_names]],SEARCH(",",spotify_top_songs_audio_features[[#This Row],[artist_names]])+2,99),"")</f>
        <v/>
      </c>
      <c r="W3865" t="str">
        <f>spotify_top_songs_audio_features[[#This Row],[source]]</f>
        <v>Aftermath</v>
      </c>
      <c r="X3865" s="1">
        <f>spotify_top_songs_audio_features[[#This Row],[streams]]</f>
        <v>17969356</v>
      </c>
      <c r="Y3865" t="str">
        <f>IF(Tabela2[[#This Row],[feat]]="","","Feat")</f>
        <v/>
      </c>
      <c r="Z3865" s="17" t="str">
        <f>CONCATENATE(INT(spotify_top_songs_audio_features[[#This Row],[duration_ms]]/(60*1000)),":",MOD(INT(spotify_top_songs_audio_features[[#This Row],[duration_ms]]/1000),60))</f>
        <v>0:35</v>
      </c>
      <c r="AA38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865" t="str">
        <f>spotify_top_songs_audio_features[[#This Row],[track_name]]</f>
        <v>Paul - Skit</v>
      </c>
    </row>
    <row r="3866" spans="1:28" x14ac:dyDescent="0.25">
      <c r="A3866" t="s">
        <v>17674</v>
      </c>
      <c r="B3866" t="s">
        <v>1598</v>
      </c>
      <c r="C3866" t="s">
        <v>17675</v>
      </c>
      <c r="D3866" t="s">
        <v>1600</v>
      </c>
      <c r="E3866" t="s">
        <v>58</v>
      </c>
      <c r="F3866" t="s">
        <v>24</v>
      </c>
      <c r="G3866" t="s">
        <v>25</v>
      </c>
      <c r="H3866">
        <v>381</v>
      </c>
      <c r="I3866">
        <v>528</v>
      </c>
      <c r="J3866">
        <v>449</v>
      </c>
      <c r="K3866" t="s">
        <v>4604</v>
      </c>
      <c r="L3866">
        <v>0</v>
      </c>
      <c r="M3866">
        <v>269</v>
      </c>
      <c r="N3866">
        <v>256</v>
      </c>
      <c r="O3866">
        <v>-6997</v>
      </c>
      <c r="P3866">
        <v>97207</v>
      </c>
      <c r="Q3866">
        <v>358622</v>
      </c>
      <c r="R3866">
        <v>2</v>
      </c>
      <c r="S3866">
        <v>17940726</v>
      </c>
      <c r="U3866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3866" t="str">
        <f>IFERROR(MID(spotify_top_songs_audio_features[[#This Row],[artist_names]],SEARCH(",",spotify_top_songs_audio_features[[#This Row],[artist_names]])+2,99),"")</f>
        <v/>
      </c>
      <c r="W3866" t="str">
        <f>spotify_top_songs_audio_features[[#This Row],[source]]</f>
        <v>Rock The World/IDJ/Kanye LP7</v>
      </c>
      <c r="X3866" s="1">
        <f>spotify_top_songs_audio_features[[#This Row],[streams]]</f>
        <v>17940726</v>
      </c>
      <c r="Y3866" t="str">
        <f>IF(Tabela2[[#This Row],[feat]]="","","Feat")</f>
        <v/>
      </c>
      <c r="Z3866" s="17" t="str">
        <f>CONCATENATE(INT(spotify_top_songs_audio_features[[#This Row],[duration_ms]]/(60*1000)),":",MOD(INT(spotify_top_songs_audio_features[[#This Row],[duration_ms]]/1000),60))</f>
        <v>5:58</v>
      </c>
      <c r="AA38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866" t="str">
        <f>spotify_top_songs_audio_features[[#This Row],[track_name]]</f>
        <v>Pure Souls</v>
      </c>
    </row>
    <row r="3867" spans="1:28" x14ac:dyDescent="0.25">
      <c r="A3867" t="s">
        <v>17676</v>
      </c>
      <c r="B3867" t="s">
        <v>120</v>
      </c>
      <c r="C3867" t="s">
        <v>17677</v>
      </c>
      <c r="D3867" t="s">
        <v>264</v>
      </c>
      <c r="E3867" t="s">
        <v>113</v>
      </c>
      <c r="F3867" t="s">
        <v>32</v>
      </c>
      <c r="G3867" t="s">
        <v>25</v>
      </c>
      <c r="H3867">
        <v>712</v>
      </c>
      <c r="I3867">
        <v>374</v>
      </c>
      <c r="J3867">
        <v>511</v>
      </c>
      <c r="K3867" t="s">
        <v>8222</v>
      </c>
      <c r="L3867">
        <v>0</v>
      </c>
      <c r="M3867">
        <v>187</v>
      </c>
      <c r="N3867">
        <v>779</v>
      </c>
      <c r="O3867">
        <v>-10215</v>
      </c>
      <c r="P3867">
        <v>133952</v>
      </c>
      <c r="Q3867">
        <v>108035</v>
      </c>
      <c r="R3867">
        <v>2</v>
      </c>
      <c r="S3867">
        <v>17934415</v>
      </c>
      <c r="U3867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3867" t="str">
        <f>IFERROR(MID(spotify_top_songs_audio_features[[#This Row],[artist_names]],SEARCH(",",spotify_top_songs_audio_features[[#This Row],[artist_names]])+2,99),"")</f>
        <v/>
      </c>
      <c r="W3867" t="str">
        <f>spotify_top_songs_audio_features[[#This Row],[source]]</f>
        <v>Bad Vibes Forever / EMPIRE</v>
      </c>
      <c r="X3867" s="1">
        <f>spotify_top_songs_audio_features[[#This Row],[streams]]</f>
        <v>17934415</v>
      </c>
      <c r="Y3867" t="str">
        <f>IF(Tabela2[[#This Row],[feat]]="","","Feat")</f>
        <v/>
      </c>
      <c r="Z3867" s="17" t="str">
        <f>CONCATENATE(INT(spotify_top_songs_audio_features[[#This Row],[duration_ms]]/(60*1000)),":",MOD(INT(spotify_top_songs_audio_features[[#This Row],[duration_ms]]/1000),60))</f>
        <v>1:48</v>
      </c>
      <c r="AA38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867" t="str">
        <f>spotify_top_songs_audio_features[[#This Row],[track_name]]</f>
        <v>Guardian angel</v>
      </c>
    </row>
    <row r="3868" spans="1:28" x14ac:dyDescent="0.25">
      <c r="A3868" t="s">
        <v>301</v>
      </c>
      <c r="B3868" t="s">
        <v>302</v>
      </c>
      <c r="C3868" t="s">
        <v>303</v>
      </c>
      <c r="D3868" t="s">
        <v>304</v>
      </c>
      <c r="E3868" t="s">
        <v>177</v>
      </c>
      <c r="F3868" t="s">
        <v>24</v>
      </c>
      <c r="G3868" t="s">
        <v>25</v>
      </c>
      <c r="H3868">
        <v>624</v>
      </c>
      <c r="I3868">
        <v>802</v>
      </c>
      <c r="J3868">
        <v>311</v>
      </c>
      <c r="K3868" t="s">
        <v>305</v>
      </c>
      <c r="L3868">
        <v>0</v>
      </c>
      <c r="M3868">
        <v>252</v>
      </c>
      <c r="N3868">
        <v>818</v>
      </c>
      <c r="O3868">
        <v>-4818</v>
      </c>
      <c r="P3868">
        <v>133888</v>
      </c>
      <c r="Q3868">
        <v>189933</v>
      </c>
      <c r="R3868">
        <v>3</v>
      </c>
      <c r="S3868">
        <v>17931439</v>
      </c>
      <c r="U3868" t="str">
        <f>IFERROR(LEFT(spotify_top_songs_audio_features[[#This Row],[artist_names]],SEARCH(",",spotify_top_songs_audio_features[[#This Row],[artist_names]])-1),spotify_top_songs_audio_features[[#This Row],[artist_names]])</f>
        <v>Soso Maness</v>
      </c>
      <c r="V3868" t="str">
        <f>IFERROR(MID(spotify_top_songs_audio_features[[#This Row],[artist_names]],SEARCH(",",spotify_top_songs_audio_features[[#This Row],[artist_names]])+2,99),"")</f>
        <v>PLK</v>
      </c>
      <c r="W3868" t="str">
        <f>spotify_top_songs_audio_features[[#This Row],[source]]</f>
        <v>RCA Group</v>
      </c>
      <c r="X3868" s="1">
        <f>spotify_top_songs_audio_features[[#This Row],[streams]]</f>
        <v>17931439</v>
      </c>
      <c r="Y3868" t="str">
        <f>IF(Tabela2[[#This Row],[feat]]="","","Feat")</f>
        <v>Feat</v>
      </c>
      <c r="Z3868" s="17" t="str">
        <f>CONCATENATE(INT(spotify_top_songs_audio_features[[#This Row],[duration_ms]]/(60*1000)),":",MOD(INT(spotify_top_songs_audio_features[[#This Row],[duration_ms]]/1000),60))</f>
        <v>3:9</v>
      </c>
      <c r="AA38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68" t="str">
        <f>spotify_top_songs_audio_features[[#This Row],[track_name]]</f>
        <v>Petrouchka (feat. PLK)</v>
      </c>
    </row>
    <row r="3869" spans="1:28" x14ac:dyDescent="0.25">
      <c r="A3869" t="s">
        <v>6885</v>
      </c>
      <c r="B3869" t="s">
        <v>6886</v>
      </c>
      <c r="C3869" t="s">
        <v>6887</v>
      </c>
      <c r="D3869" t="s">
        <v>127</v>
      </c>
      <c r="E3869" t="s">
        <v>31</v>
      </c>
      <c r="F3869" t="s">
        <v>24</v>
      </c>
      <c r="G3869" t="s">
        <v>25</v>
      </c>
      <c r="H3869">
        <v>938</v>
      </c>
      <c r="I3869">
        <v>798</v>
      </c>
      <c r="J3869">
        <v>103</v>
      </c>
      <c r="K3869" t="s">
        <v>6888</v>
      </c>
      <c r="L3869">
        <v>7.0299999999999998E-3</v>
      </c>
      <c r="M3869">
        <v>146</v>
      </c>
      <c r="N3869">
        <v>265</v>
      </c>
      <c r="O3869">
        <v>-3998</v>
      </c>
      <c r="P3869">
        <v>99992</v>
      </c>
      <c r="Q3869">
        <v>159762</v>
      </c>
      <c r="R3869">
        <v>2</v>
      </c>
      <c r="S3869">
        <v>17918599</v>
      </c>
      <c r="U3869" t="str">
        <f>IFERROR(LEFT(spotify_top_songs_audio_features[[#This Row],[artist_names]],SEARCH(",",spotify_top_songs_audio_features[[#This Row],[artist_names]])-1),spotify_top_songs_audio_features[[#This Row],[artist_names]])</f>
        <v>j-hope</v>
      </c>
      <c r="V3869" t="str">
        <f>IFERROR(MID(spotify_top_songs_audio_features[[#This Row],[artist_names]],SEARCH(",",spotify_top_songs_audio_features[[#This Row],[artist_names]])+2,99),"")</f>
        <v/>
      </c>
      <c r="W3869" t="str">
        <f>spotify_top_songs_audio_features[[#This Row],[source]]</f>
        <v>BIGHIT MUSIC</v>
      </c>
      <c r="X3869" s="1">
        <f>spotify_top_songs_audio_features[[#This Row],[streams]]</f>
        <v>17918599</v>
      </c>
      <c r="Y3869" t="str">
        <f>IF(Tabela2[[#This Row],[feat]]="","","Feat")</f>
        <v/>
      </c>
      <c r="Z3869" s="17" t="str">
        <f>CONCATENATE(INT(spotify_top_songs_audio_features[[#This Row],[duration_ms]]/(60*1000)),":",MOD(INT(spotify_top_songs_audio_features[[#This Row],[duration_ms]]/1000),60))</f>
        <v>2:39</v>
      </c>
      <c r="AA38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69" t="str">
        <f>spotify_top_songs_audio_features[[#This Row],[track_name]]</f>
        <v>Arson</v>
      </c>
    </row>
    <row r="3870" spans="1:28" x14ac:dyDescent="0.25">
      <c r="A3870" t="s">
        <v>15107</v>
      </c>
      <c r="B3870" t="s">
        <v>112</v>
      </c>
      <c r="C3870" t="s">
        <v>15108</v>
      </c>
      <c r="D3870" t="s">
        <v>112</v>
      </c>
      <c r="E3870" t="s">
        <v>70</v>
      </c>
      <c r="F3870" t="s">
        <v>24</v>
      </c>
      <c r="G3870" t="s">
        <v>25</v>
      </c>
      <c r="H3870">
        <v>662</v>
      </c>
      <c r="I3870">
        <v>181</v>
      </c>
      <c r="J3870">
        <v>415</v>
      </c>
      <c r="K3870" t="s">
        <v>14277</v>
      </c>
      <c r="L3870">
        <v>3.86E-4</v>
      </c>
      <c r="M3870">
        <v>133</v>
      </c>
      <c r="N3870">
        <v>429</v>
      </c>
      <c r="O3870">
        <v>-15065</v>
      </c>
      <c r="P3870">
        <v>118819</v>
      </c>
      <c r="Q3870">
        <v>220043</v>
      </c>
      <c r="R3870">
        <v>2</v>
      </c>
      <c r="S3870">
        <v>17899475</v>
      </c>
      <c r="U387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870" t="str">
        <f>IFERROR(MID(spotify_top_songs_audio_features[[#This Row],[artist_names]],SEARCH(",",spotify_top_songs_audio_features[[#This Row],[artist_names]])+2,99),"")</f>
        <v/>
      </c>
      <c r="W3870" t="str">
        <f>spotify_top_songs_audio_features[[#This Row],[source]]</f>
        <v>Taylor Swift</v>
      </c>
      <c r="X3870" s="1">
        <f>spotify_top_songs_audio_features[[#This Row],[streams]]</f>
        <v>17899475</v>
      </c>
      <c r="Y3870" t="str">
        <f>IF(Tabela2[[#This Row],[feat]]="","","Feat")</f>
        <v/>
      </c>
      <c r="Z3870" s="17" t="str">
        <f>CONCATENATE(INT(spotify_top_songs_audio_features[[#This Row],[duration_ms]]/(60*1000)),":",MOD(INT(spotify_top_songs_audio_features[[#This Row],[duration_ms]]/1000),60))</f>
        <v>3:40</v>
      </c>
      <c r="AA38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870" t="str">
        <f>spotify_top_songs_audio_features[[#This Row],[track_name]]</f>
        <v>hoax</v>
      </c>
    </row>
    <row r="3871" spans="1:28" x14ac:dyDescent="0.25">
      <c r="A3871" t="s">
        <v>10877</v>
      </c>
      <c r="B3871" t="s">
        <v>2866</v>
      </c>
      <c r="C3871" t="s">
        <v>10878</v>
      </c>
      <c r="D3871" t="s">
        <v>2868</v>
      </c>
      <c r="E3871" t="s">
        <v>97</v>
      </c>
      <c r="F3871" t="s">
        <v>32</v>
      </c>
      <c r="G3871" t="s">
        <v>25</v>
      </c>
      <c r="H3871">
        <v>746</v>
      </c>
      <c r="I3871">
        <v>517</v>
      </c>
      <c r="J3871">
        <v>327</v>
      </c>
      <c r="K3871" t="s">
        <v>10879</v>
      </c>
      <c r="L3871">
        <v>0</v>
      </c>
      <c r="M3871">
        <v>137</v>
      </c>
      <c r="N3871">
        <v>609</v>
      </c>
      <c r="O3871">
        <v>-7582</v>
      </c>
      <c r="P3871">
        <v>88987</v>
      </c>
      <c r="Q3871">
        <v>180098</v>
      </c>
      <c r="R3871">
        <v>1</v>
      </c>
      <c r="S3871">
        <v>17860830</v>
      </c>
      <c r="U3871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871" t="str">
        <f>IFERROR(MID(spotify_top_songs_audio_features[[#This Row],[artist_names]],SEARCH(",",spotify_top_songs_audio_features[[#This Row],[artist_names]])+2,99),"")</f>
        <v>21 Savage</v>
      </c>
      <c r="W3871" t="str">
        <f>spotify_top_songs_audio_features[[#This Row],[source]]</f>
        <v>OVO / Republic Records</v>
      </c>
      <c r="X3871" s="1">
        <f>spotify_top_songs_audio_features[[#This Row],[streams]]</f>
        <v>17860830</v>
      </c>
      <c r="Y3871" t="str">
        <f>IF(Tabela2[[#This Row],[feat]]="","","Feat")</f>
        <v>Feat</v>
      </c>
      <c r="Z3871" s="17" t="str">
        <f>CONCATENATE(INT(spotify_top_songs_audio_features[[#This Row],[duration_ms]]/(60*1000)),":",MOD(INT(spotify_top_songs_audio_features[[#This Row],[duration_ms]]/1000),60))</f>
        <v>3:0</v>
      </c>
      <c r="AA38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871" t="str">
        <f>spotify_top_songs_audio_features[[#This Row],[track_name]]</f>
        <v>Treacherous Twins</v>
      </c>
    </row>
    <row r="3872" spans="1:28" x14ac:dyDescent="0.25">
      <c r="A3872" t="s">
        <v>1327</v>
      </c>
      <c r="B3872" t="s">
        <v>1328</v>
      </c>
      <c r="C3872" t="s">
        <v>1329</v>
      </c>
      <c r="D3872" t="s">
        <v>286</v>
      </c>
      <c r="E3872" t="s">
        <v>113</v>
      </c>
      <c r="F3872" t="s">
        <v>24</v>
      </c>
      <c r="G3872" t="s">
        <v>152</v>
      </c>
      <c r="H3872">
        <v>646</v>
      </c>
      <c r="I3872">
        <v>605</v>
      </c>
      <c r="J3872">
        <v>188</v>
      </c>
      <c r="K3872" t="s">
        <v>1330</v>
      </c>
      <c r="L3872">
        <v>0</v>
      </c>
      <c r="M3872">
        <v>253</v>
      </c>
      <c r="N3872">
        <v>309</v>
      </c>
      <c r="O3872">
        <v>-759</v>
      </c>
      <c r="P3872">
        <v>90156</v>
      </c>
      <c r="Q3872">
        <v>141213</v>
      </c>
      <c r="R3872">
        <v>1</v>
      </c>
      <c r="S3872">
        <v>17856788</v>
      </c>
      <c r="U387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872" t="str">
        <f>IFERROR(MID(spotify_top_songs_audio_features[[#This Row],[artist_names]],SEARCH(",",spotify_top_songs_audio_features[[#This Row],[artist_names]])+2,99),"")</f>
        <v>Teezo Touchdown</v>
      </c>
      <c r="W3872" t="str">
        <f>spotify_top_songs_audio_features[[#This Row],[source]]</f>
        <v>OVO/Republic</v>
      </c>
      <c r="X3872" s="1">
        <f>spotify_top_songs_audio_features[[#This Row],[streams]]</f>
        <v>17856788</v>
      </c>
      <c r="Y3872" t="str">
        <f>IF(Tabela2[[#This Row],[feat]]="","","Feat")</f>
        <v>Feat</v>
      </c>
      <c r="Z3872" s="17" t="str">
        <f>CONCATENATE(INT(spotify_top_songs_audio_features[[#This Row],[duration_ms]]/(60*1000)),":",MOD(INT(spotify_top_songs_audio_features[[#This Row],[duration_ms]]/1000),60))</f>
        <v>2:21</v>
      </c>
      <c r="AA38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872" t="str">
        <f>spotify_top_songs_audio_features[[#This Row],[track_name]]</f>
        <v>Amen (feat. Teezo Touchdown)</v>
      </c>
    </row>
    <row r="3873" spans="1:28" x14ac:dyDescent="0.25">
      <c r="A3873" t="s">
        <v>8057</v>
      </c>
      <c r="B3873" t="s">
        <v>1366</v>
      </c>
      <c r="C3873" t="s">
        <v>8058</v>
      </c>
      <c r="D3873" t="s">
        <v>187</v>
      </c>
      <c r="E3873" t="s">
        <v>86</v>
      </c>
      <c r="F3873" t="s">
        <v>32</v>
      </c>
      <c r="G3873" t="s">
        <v>25</v>
      </c>
      <c r="H3873">
        <v>667</v>
      </c>
      <c r="I3873">
        <v>583</v>
      </c>
      <c r="J3873">
        <v>747</v>
      </c>
      <c r="K3873" t="s">
        <v>2079</v>
      </c>
      <c r="L3873">
        <v>4.4799999999999996E-3</v>
      </c>
      <c r="M3873">
        <v>181</v>
      </c>
      <c r="N3873">
        <v>187</v>
      </c>
      <c r="O3873">
        <v>-5127</v>
      </c>
      <c r="P3873">
        <v>92043</v>
      </c>
      <c r="Q3873">
        <v>181806</v>
      </c>
      <c r="R3873">
        <v>21</v>
      </c>
      <c r="S3873">
        <v>17841522</v>
      </c>
      <c r="U3873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3873" t="str">
        <f>IFERROR(MID(spotify_top_songs_audio_features[[#This Row],[artist_names]],SEARCH(",",spotify_top_songs_audio_features[[#This Row],[artist_names]])+2,99),"")</f>
        <v/>
      </c>
      <c r="W3873" t="str">
        <f>spotify_top_songs_audio_features[[#This Row],[source]]</f>
        <v>Capitol Records</v>
      </c>
      <c r="X3873" s="1">
        <f>spotify_top_songs_audio_features[[#This Row],[streams]]</f>
        <v>17841522</v>
      </c>
      <c r="Y3873" t="str">
        <f>IF(Tabela2[[#This Row],[feat]]="","","Feat")</f>
        <v/>
      </c>
      <c r="Z3873" s="17" t="str">
        <f>CONCATENATE(INT(spotify_top_songs_audio_features[[#This Row],[duration_ms]]/(60*1000)),":",MOD(INT(spotify_top_songs_audio_features[[#This Row],[duration_ms]]/1000),60))</f>
        <v>3:1</v>
      </c>
      <c r="AA38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873" t="str">
        <f>spotify_top_songs_audio_features[[#This Row],[track_name]]</f>
        <v>Graveyard</v>
      </c>
    </row>
    <row r="3874" spans="1:28" x14ac:dyDescent="0.25">
      <c r="A3874" t="s">
        <v>17220</v>
      </c>
      <c r="B3874" t="s">
        <v>14328</v>
      </c>
      <c r="C3874" t="s">
        <v>17221</v>
      </c>
      <c r="D3874" t="s">
        <v>12408</v>
      </c>
      <c r="E3874" t="s">
        <v>31</v>
      </c>
      <c r="F3874" t="s">
        <v>24</v>
      </c>
      <c r="G3874" t="s">
        <v>25</v>
      </c>
      <c r="H3874">
        <v>866</v>
      </c>
      <c r="I3874">
        <v>648</v>
      </c>
      <c r="J3874">
        <v>543</v>
      </c>
      <c r="K3874" t="s">
        <v>11723</v>
      </c>
      <c r="L3874">
        <v>0</v>
      </c>
      <c r="M3874">
        <v>967</v>
      </c>
      <c r="N3874">
        <v>798</v>
      </c>
      <c r="O3874">
        <v>-3675</v>
      </c>
      <c r="P3874">
        <v>150058</v>
      </c>
      <c r="Q3874">
        <v>140793</v>
      </c>
      <c r="R3874">
        <v>4</v>
      </c>
      <c r="S3874">
        <v>17833851</v>
      </c>
      <c r="U3874" t="str">
        <f>IFERROR(LEFT(spotify_top_songs_audio_features[[#This Row],[artist_names]],SEARCH(",",spotify_top_songs_audio_features[[#This Row],[artist_names]])-1),spotify_top_songs_audio_features[[#This Row],[artist_names]])</f>
        <v>Huncho Jack</v>
      </c>
      <c r="V3874" t="str">
        <f>IFERROR(MID(spotify_top_songs_audio_features[[#This Row],[artist_names]],SEARCH(",",spotify_top_songs_audio_features[[#This Row],[artist_names]])+2,99),"")</f>
        <v>Travis Scott, Quavo</v>
      </c>
      <c r="W3874" t="str">
        <f>spotify_top_songs_audio_features[[#This Row],[source]]</f>
        <v>Quality Control Music - Epic</v>
      </c>
      <c r="X3874" s="1">
        <f>spotify_top_songs_audio_features[[#This Row],[streams]]</f>
        <v>17833851</v>
      </c>
      <c r="Y3874" t="str">
        <f>IF(Tabela2[[#This Row],[feat]]="","","Feat")</f>
        <v>Feat</v>
      </c>
      <c r="Z3874" s="17" t="str">
        <f>CONCATENATE(INT(spotify_top_songs_audio_features[[#This Row],[duration_ms]]/(60*1000)),":",MOD(INT(spotify_top_songs_audio_features[[#This Row],[duration_ms]]/1000),60))</f>
        <v>2:20</v>
      </c>
      <c r="AA38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74" t="str">
        <f>spotify_top_songs_audio_features[[#This Row],[track_name]]</f>
        <v>Saint</v>
      </c>
    </row>
    <row r="3875" spans="1:28" x14ac:dyDescent="0.25">
      <c r="A3875" t="s">
        <v>16708</v>
      </c>
      <c r="B3875" t="s">
        <v>120</v>
      </c>
      <c r="C3875" t="s">
        <v>16709</v>
      </c>
      <c r="D3875" t="s">
        <v>122</v>
      </c>
      <c r="E3875" t="s">
        <v>31</v>
      </c>
      <c r="F3875" t="s">
        <v>24</v>
      </c>
      <c r="G3875" t="s">
        <v>25</v>
      </c>
      <c r="H3875">
        <v>873</v>
      </c>
      <c r="I3875">
        <v>663</v>
      </c>
      <c r="J3875">
        <v>15</v>
      </c>
      <c r="K3875" t="s">
        <v>7863</v>
      </c>
      <c r="L3875">
        <v>356</v>
      </c>
      <c r="M3875">
        <v>867</v>
      </c>
      <c r="N3875">
        <v>525</v>
      </c>
      <c r="O3875">
        <v>-4086</v>
      </c>
      <c r="P3875">
        <v>135499</v>
      </c>
      <c r="Q3875">
        <v>115194</v>
      </c>
      <c r="R3875">
        <v>3</v>
      </c>
      <c r="S3875">
        <v>17832229</v>
      </c>
      <c r="U3875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3875" t="str">
        <f>IFERROR(MID(spotify_top_songs_audio_features[[#This Row],[artist_names]],SEARCH(",",spotify_top_songs_audio_features[[#This Row],[artist_names]])+2,99),"")</f>
        <v/>
      </c>
      <c r="W3875" t="str">
        <f>spotify_top_songs_audio_features[[#This Row],[source]]</f>
        <v>Bad Vibes Forever, LLC</v>
      </c>
      <c r="X3875" s="1">
        <f>spotify_top_songs_audio_features[[#This Row],[streams]]</f>
        <v>17832229</v>
      </c>
      <c r="Y3875" t="str">
        <f>IF(Tabela2[[#This Row],[feat]]="","","Feat")</f>
        <v/>
      </c>
      <c r="Z3875" s="17" t="str">
        <f>CONCATENATE(INT(spotify_top_songs_audio_features[[#This Row],[duration_ms]]/(60*1000)),":",MOD(INT(spotify_top_songs_audio_features[[#This Row],[duration_ms]]/1000),60))</f>
        <v>1:55</v>
      </c>
      <c r="AA38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75" t="str">
        <f>spotify_top_songs_audio_features[[#This Row],[track_name]]</f>
        <v>going down!</v>
      </c>
    </row>
    <row r="3876" spans="1:28" x14ac:dyDescent="0.25">
      <c r="A3876" t="s">
        <v>10937</v>
      </c>
      <c r="B3876" t="s">
        <v>307</v>
      </c>
      <c r="C3876" t="s">
        <v>10938</v>
      </c>
      <c r="D3876" t="s">
        <v>309</v>
      </c>
      <c r="E3876" t="s">
        <v>97</v>
      </c>
      <c r="F3876" t="s">
        <v>24</v>
      </c>
      <c r="G3876" t="s">
        <v>25</v>
      </c>
      <c r="H3876">
        <v>599</v>
      </c>
      <c r="I3876">
        <v>128</v>
      </c>
      <c r="J3876">
        <v>109</v>
      </c>
      <c r="K3876" t="s">
        <v>10939</v>
      </c>
      <c r="L3876">
        <v>121</v>
      </c>
      <c r="M3876">
        <v>115</v>
      </c>
      <c r="N3876">
        <v>367</v>
      </c>
      <c r="O3876">
        <v>-17261</v>
      </c>
      <c r="P3876">
        <v>159679</v>
      </c>
      <c r="Q3876">
        <v>244221</v>
      </c>
      <c r="R3876">
        <v>2</v>
      </c>
      <c r="S3876">
        <v>17827966</v>
      </c>
      <c r="U3876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3876" t="str">
        <f>IFERROR(MID(spotify_top_songs_audio_features[[#This Row],[artist_names]],SEARCH(",",spotify_top_songs_audio_features[[#This Row],[artist_names]])+2,99),"")</f>
        <v/>
      </c>
      <c r="W3876" t="str">
        <f>spotify_top_songs_audio_features[[#This Row],[source]]</f>
        <v>Darkroom/Interscope Records</v>
      </c>
      <c r="X3876" s="1">
        <f>spotify_top_songs_audio_features[[#This Row],[streams]]</f>
        <v>17827966</v>
      </c>
      <c r="Y3876" t="str">
        <f>IF(Tabela2[[#This Row],[feat]]="","","Feat")</f>
        <v/>
      </c>
      <c r="Z3876" s="17" t="str">
        <f>CONCATENATE(INT(spotify_top_songs_audio_features[[#This Row],[duration_ms]]/(60*1000)),":",MOD(INT(spotify_top_songs_audio_features[[#This Row],[duration_ms]]/1000),60))</f>
        <v>4:4</v>
      </c>
      <c r="AA38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876" t="str">
        <f>spotify_top_songs_audio_features[[#This Row],[track_name]]</f>
        <v>Getting Older</v>
      </c>
    </row>
    <row r="3877" spans="1:28" x14ac:dyDescent="0.25">
      <c r="A3877" t="s">
        <v>12029</v>
      </c>
      <c r="B3877" t="s">
        <v>4017</v>
      </c>
      <c r="C3877" t="s">
        <v>12030</v>
      </c>
      <c r="D3877" t="s">
        <v>282</v>
      </c>
      <c r="E3877" t="s">
        <v>31</v>
      </c>
      <c r="F3877" t="s">
        <v>24</v>
      </c>
      <c r="G3877" t="s">
        <v>25</v>
      </c>
      <c r="H3877">
        <v>93</v>
      </c>
      <c r="I3877">
        <v>774</v>
      </c>
      <c r="J3877">
        <v>744</v>
      </c>
      <c r="K3877" t="s">
        <v>10222</v>
      </c>
      <c r="L3877">
        <v>238</v>
      </c>
      <c r="M3877">
        <v>12</v>
      </c>
      <c r="N3877">
        <v>781</v>
      </c>
      <c r="O3877">
        <v>-4203</v>
      </c>
      <c r="P3877">
        <v>116972</v>
      </c>
      <c r="Q3877">
        <v>109120</v>
      </c>
      <c r="R3877">
        <v>3</v>
      </c>
      <c r="S3877">
        <v>17810961</v>
      </c>
      <c r="U3877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3877" t="str">
        <f>IFERROR(MID(spotify_top_songs_audio_features[[#This Row],[artist_names]],SEARCH(",",spotify_top_songs_audio_features[[#This Row],[artist_names]])+2,99),"")</f>
        <v/>
      </c>
      <c r="W3877" t="str">
        <f>spotify_top_songs_audio_features[[#This Row],[source]]</f>
        <v>Columbia</v>
      </c>
      <c r="X3877" s="1">
        <f>spotify_top_songs_audio_features[[#This Row],[streams]]</f>
        <v>17810961</v>
      </c>
      <c r="Y3877" t="str">
        <f>IF(Tabela2[[#This Row],[feat]]="","","Feat")</f>
        <v/>
      </c>
      <c r="Z3877" s="17" t="str">
        <f>CONCATENATE(INT(spotify_top_songs_audio_features[[#This Row],[duration_ms]]/(60*1000)),":",MOD(INT(spotify_top_songs_audio_features[[#This Row],[duration_ms]]/1000),60))</f>
        <v>1:49</v>
      </c>
      <c r="AA38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77" t="str">
        <f>spotify_top_songs_audio_features[[#This Row],[track_name]]</f>
        <v>BIZCOCHITO</v>
      </c>
    </row>
    <row r="3878" spans="1:28" x14ac:dyDescent="0.25">
      <c r="A3878" t="s">
        <v>549</v>
      </c>
      <c r="B3878" t="s">
        <v>550</v>
      </c>
      <c r="C3878" t="s">
        <v>551</v>
      </c>
      <c r="D3878" t="s">
        <v>552</v>
      </c>
      <c r="E3878" t="s">
        <v>70</v>
      </c>
      <c r="F3878" t="s">
        <v>32</v>
      </c>
      <c r="G3878" t="s">
        <v>25</v>
      </c>
      <c r="H3878">
        <v>819</v>
      </c>
      <c r="I3878">
        <v>835</v>
      </c>
      <c r="J3878">
        <v>102</v>
      </c>
      <c r="K3878" t="s">
        <v>553</v>
      </c>
      <c r="L3878">
        <v>674</v>
      </c>
      <c r="M3878">
        <v>252</v>
      </c>
      <c r="N3878">
        <v>703</v>
      </c>
      <c r="O3878">
        <v>-4899</v>
      </c>
      <c r="P3878">
        <v>144955</v>
      </c>
      <c r="Q3878">
        <v>144264</v>
      </c>
      <c r="R3878">
        <v>3</v>
      </c>
      <c r="S3878">
        <v>17794468</v>
      </c>
      <c r="U3878" t="str">
        <f>IFERROR(LEFT(spotify_top_songs_audio_features[[#This Row],[artist_names]],SEARCH(",",spotify_top_songs_audio_features[[#This Row],[artist_names]])-1),spotify_top_songs_audio_features[[#This Row],[artist_names]])</f>
        <v>RAF Camora</v>
      </c>
      <c r="V3878" t="str">
        <f>IFERROR(MID(spotify_top_songs_audio_features[[#This Row],[artist_names]],SEARCH(",",spotify_top_songs_audio_features[[#This Row],[artist_names]])+2,99),"")</f>
        <v>Bonez MC</v>
      </c>
      <c r="W3878" t="str">
        <f>spotify_top_songs_audio_features[[#This Row],[source]]</f>
        <v>Indipendenza</v>
      </c>
      <c r="X3878" s="1">
        <f>spotify_top_songs_audio_features[[#This Row],[streams]]</f>
        <v>17794468</v>
      </c>
      <c r="Y3878" t="str">
        <f>IF(Tabela2[[#This Row],[feat]]="","","Feat")</f>
        <v>Feat</v>
      </c>
      <c r="Z3878" s="17" t="str">
        <f>CONCATENATE(INT(spotify_top_songs_audio_features[[#This Row],[duration_ms]]/(60*1000)),":",MOD(INT(spotify_top_songs_audio_features[[#This Row],[duration_ms]]/1000),60))</f>
        <v>2:24</v>
      </c>
      <c r="AA38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878" t="str">
        <f>spotify_top_songs_audio_features[[#This Row],[track_name]]</f>
        <v>Blaues Licht</v>
      </c>
    </row>
    <row r="3879" spans="1:28" x14ac:dyDescent="0.25">
      <c r="A3879" t="s">
        <v>1331</v>
      </c>
      <c r="B3879" t="s">
        <v>588</v>
      </c>
      <c r="C3879" t="s">
        <v>1332</v>
      </c>
      <c r="D3879" t="s">
        <v>390</v>
      </c>
      <c r="E3879" t="s">
        <v>113</v>
      </c>
      <c r="F3879" t="s">
        <v>24</v>
      </c>
      <c r="G3879" t="s">
        <v>25</v>
      </c>
      <c r="H3879">
        <v>537</v>
      </c>
      <c r="I3879">
        <v>837</v>
      </c>
      <c r="J3879">
        <v>39</v>
      </c>
      <c r="K3879" t="s">
        <v>579</v>
      </c>
      <c r="L3879">
        <v>0</v>
      </c>
      <c r="M3879">
        <v>348</v>
      </c>
      <c r="N3879">
        <v>533</v>
      </c>
      <c r="O3879">
        <v>-4477</v>
      </c>
      <c r="P3879">
        <v>90083</v>
      </c>
      <c r="Q3879">
        <v>206120</v>
      </c>
      <c r="R3879">
        <v>3</v>
      </c>
      <c r="S3879">
        <v>17776470</v>
      </c>
      <c r="U3879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879" t="str">
        <f>IFERROR(MID(spotify_top_songs_audio_features[[#This Row],[artist_names]],SEARCH(",",spotify_top_songs_audio_features[[#This Row],[artist_names]])+2,99),"")</f>
        <v/>
      </c>
      <c r="W3879" t="str">
        <f>spotify_top_songs_audio_features[[#This Row],[source]]</f>
        <v>Disruptor Records/Columbia</v>
      </c>
      <c r="X3879" s="1">
        <f>spotify_top_songs_audio_features[[#This Row],[streams]]</f>
        <v>17776470</v>
      </c>
      <c r="Y3879" t="str">
        <f>IF(Tabela2[[#This Row],[feat]]="","","Feat")</f>
        <v/>
      </c>
      <c r="Z3879" s="17" t="str">
        <f>CONCATENATE(INT(spotify_top_songs_audio_features[[#This Row],[duration_ms]]/(60*1000)),":",MOD(INT(spotify_top_songs_audio_features[[#This Row],[duration_ms]]/1000),60))</f>
        <v>3:26</v>
      </c>
      <c r="AA38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879" t="str">
        <f>spotify_top_songs_audio_features[[#This Row],[track_name]]</f>
        <v>Beach House</v>
      </c>
    </row>
    <row r="3880" spans="1:28" x14ac:dyDescent="0.25">
      <c r="A3880" t="s">
        <v>9678</v>
      </c>
      <c r="B3880" t="s">
        <v>1287</v>
      </c>
      <c r="C3880" t="s">
        <v>9679</v>
      </c>
      <c r="D3880" t="s">
        <v>48</v>
      </c>
      <c r="E3880" t="s">
        <v>43</v>
      </c>
      <c r="F3880" t="s">
        <v>32</v>
      </c>
      <c r="G3880" t="s">
        <v>25</v>
      </c>
      <c r="H3880">
        <v>698</v>
      </c>
      <c r="I3880">
        <v>708</v>
      </c>
      <c r="J3880">
        <v>454</v>
      </c>
      <c r="K3880" t="s">
        <v>9073</v>
      </c>
      <c r="L3880">
        <v>0</v>
      </c>
      <c r="M3880">
        <v>124</v>
      </c>
      <c r="N3880">
        <v>322</v>
      </c>
      <c r="O3880">
        <v>-4943</v>
      </c>
      <c r="P3880">
        <v>115036</v>
      </c>
      <c r="Q3880">
        <v>122174</v>
      </c>
      <c r="R3880">
        <v>2</v>
      </c>
      <c r="S3880">
        <v>17750658</v>
      </c>
      <c r="U3880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880" t="str">
        <f>IFERROR(MID(spotify_top_songs_audio_features[[#This Row],[artist_names]],SEARCH(",",spotify_top_songs_audio_features[[#This Row],[artist_names]])+2,99),"")</f>
        <v/>
      </c>
      <c r="W3880" t="str">
        <f>spotify_top_songs_audio_features[[#This Row],[source]]</f>
        <v>Republic Records</v>
      </c>
      <c r="X3880" s="1">
        <f>spotify_top_songs_audio_features[[#This Row],[streams]]</f>
        <v>17750658</v>
      </c>
      <c r="Y3880" t="str">
        <f>IF(Tabela2[[#This Row],[feat]]="","","Feat")</f>
        <v/>
      </c>
      <c r="Z3880" s="17" t="str">
        <f>CONCATENATE(INT(spotify_top_songs_audio_features[[#This Row],[duration_ms]]/(60*1000)),":",MOD(INT(spotify_top_songs_audio_features[[#This Row],[duration_ms]]/1000),60))</f>
        <v>2:2</v>
      </c>
      <c r="AA38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880" t="str">
        <f>spotify_top_songs_audio_features[[#This Row],[track_name]]</f>
        <v>test drive</v>
      </c>
    </row>
    <row r="3881" spans="1:28" x14ac:dyDescent="0.25">
      <c r="A3881" t="s">
        <v>3887</v>
      </c>
      <c r="B3881" t="s">
        <v>3888</v>
      </c>
      <c r="C3881" t="s">
        <v>3889</v>
      </c>
      <c r="D3881" t="s">
        <v>768</v>
      </c>
      <c r="E3881" t="s">
        <v>142</v>
      </c>
      <c r="F3881" t="s">
        <v>24</v>
      </c>
      <c r="G3881" t="s">
        <v>25</v>
      </c>
      <c r="H3881">
        <v>477</v>
      </c>
      <c r="I3881">
        <v>727</v>
      </c>
      <c r="J3881">
        <v>286</v>
      </c>
      <c r="K3881" t="s">
        <v>3890</v>
      </c>
      <c r="L3881">
        <v>0</v>
      </c>
      <c r="M3881">
        <v>108</v>
      </c>
      <c r="N3881">
        <v>227</v>
      </c>
      <c r="O3881">
        <v>-4053</v>
      </c>
      <c r="P3881">
        <v>150062</v>
      </c>
      <c r="Q3881">
        <v>236524</v>
      </c>
      <c r="R3881">
        <v>3</v>
      </c>
      <c r="S3881">
        <v>17741524</v>
      </c>
      <c r="U3881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3881" t="str">
        <f>IFERROR(MID(spotify_top_songs_audio_features[[#This Row],[artist_names]],SEARCH(",",spotify_top_songs_audio_features[[#This Row],[artist_names]])+2,99),"")</f>
        <v>Lil Baby, Lil Durk</v>
      </c>
      <c r="W3881" t="str">
        <f>spotify_top_songs_audio_features[[#This Row],[source]]</f>
        <v>Epic/We The Best</v>
      </c>
      <c r="X3881" s="1">
        <f>spotify_top_songs_audio_features[[#This Row],[streams]]</f>
        <v>17741524</v>
      </c>
      <c r="Y3881" t="str">
        <f>IF(Tabela2[[#This Row],[feat]]="","","Feat")</f>
        <v>Feat</v>
      </c>
      <c r="Z3881" s="17" t="str">
        <f>CONCATENATE(INT(spotify_top_songs_audio_features[[#This Row],[duration_ms]]/(60*1000)),":",MOD(INT(spotify_top_songs_audio_features[[#This Row],[duration_ms]]/1000),60))</f>
        <v>3:56</v>
      </c>
      <c r="AA38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881" t="str">
        <f>spotify_top_songs_audio_features[[#This Row],[track_name]]</f>
        <v>EVERY CHANCE I GET (feat. Lil Baby &amp; Lil Durk)</v>
      </c>
    </row>
    <row r="3882" spans="1:28" x14ac:dyDescent="0.25">
      <c r="A3882" t="s">
        <v>15613</v>
      </c>
      <c r="B3882" t="s">
        <v>112</v>
      </c>
      <c r="C3882" t="s">
        <v>15614</v>
      </c>
      <c r="D3882" t="s">
        <v>112</v>
      </c>
      <c r="E3882" t="s">
        <v>102</v>
      </c>
      <c r="F3882" t="s">
        <v>24</v>
      </c>
      <c r="G3882" t="s">
        <v>25</v>
      </c>
      <c r="H3882">
        <v>515</v>
      </c>
      <c r="I3882">
        <v>781</v>
      </c>
      <c r="J3882">
        <v>535</v>
      </c>
      <c r="K3882" t="s">
        <v>9001</v>
      </c>
      <c r="L3882">
        <v>0</v>
      </c>
      <c r="M3882">
        <v>54</v>
      </c>
      <c r="N3882">
        <v>57</v>
      </c>
      <c r="O3882">
        <v>-2608</v>
      </c>
      <c r="P3882">
        <v>139846</v>
      </c>
      <c r="Q3882">
        <v>267653</v>
      </c>
      <c r="R3882">
        <v>1</v>
      </c>
      <c r="S3882">
        <v>17734508</v>
      </c>
      <c r="U388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882" t="str">
        <f>IFERROR(MID(spotify_top_songs_audio_features[[#This Row],[artist_names]],SEARCH(",",spotify_top_songs_audio_features[[#This Row],[artist_names]])+2,99),"")</f>
        <v/>
      </c>
      <c r="W3882" t="str">
        <f>spotify_top_songs_audio_features[[#This Row],[source]]</f>
        <v>Taylor Swift</v>
      </c>
      <c r="X3882" s="1">
        <f>spotify_top_songs_audio_features[[#This Row],[streams]]</f>
        <v>17734508</v>
      </c>
      <c r="Y3882" t="str">
        <f>IF(Tabela2[[#This Row],[feat]]="","","Feat")</f>
        <v/>
      </c>
      <c r="Z3882" s="17" t="str">
        <f>CONCATENATE(INT(spotify_top_songs_audio_features[[#This Row],[duration_ms]]/(60*1000)),":",MOD(INT(spotify_top_songs_audio_features[[#This Row],[duration_ms]]/1000),60))</f>
        <v>4:27</v>
      </c>
      <c r="AA38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82" t="str">
        <f>spotify_top_songs_audio_features[[#This Row],[track_name]]</f>
        <v>The Story Of Us (Taylor's Version)</v>
      </c>
    </row>
    <row r="3883" spans="1:28" x14ac:dyDescent="0.25">
      <c r="A3883" t="s">
        <v>11582</v>
      </c>
      <c r="B3883" t="s">
        <v>4693</v>
      </c>
      <c r="C3883" t="s">
        <v>11583</v>
      </c>
      <c r="D3883" t="s">
        <v>48</v>
      </c>
      <c r="E3883" t="s">
        <v>31</v>
      </c>
      <c r="F3883" t="s">
        <v>24</v>
      </c>
      <c r="G3883" t="s">
        <v>25</v>
      </c>
      <c r="H3883">
        <v>696</v>
      </c>
      <c r="I3883">
        <v>733</v>
      </c>
      <c r="J3883">
        <v>256</v>
      </c>
      <c r="K3883" t="s">
        <v>2364</v>
      </c>
      <c r="L3883">
        <v>0</v>
      </c>
      <c r="M3883">
        <v>111</v>
      </c>
      <c r="N3883">
        <v>292</v>
      </c>
      <c r="O3883">
        <v>-6181</v>
      </c>
      <c r="P3883">
        <v>98355</v>
      </c>
      <c r="Q3883">
        <v>214445</v>
      </c>
      <c r="R3883">
        <v>2</v>
      </c>
      <c r="S3883">
        <v>17722969</v>
      </c>
      <c r="U3883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3883" t="str">
        <f>IFERROR(MID(spotify_top_songs_audio_features[[#This Row],[artist_names]],SEARCH(",",spotify_top_songs_audio_features[[#This Row],[artist_names]])+2,99),"")</f>
        <v/>
      </c>
      <c r="W3883" t="str">
        <f>spotify_top_songs_audio_features[[#This Row],[source]]</f>
        <v>Republic Records</v>
      </c>
      <c r="X3883" s="1">
        <f>spotify_top_songs_audio_features[[#This Row],[streams]]</f>
        <v>17722969</v>
      </c>
      <c r="Y3883" t="str">
        <f>IF(Tabela2[[#This Row],[feat]]="","","Feat")</f>
        <v/>
      </c>
      <c r="Z3883" s="17" t="str">
        <f>CONCATENATE(INT(spotify_top_songs_audio_features[[#This Row],[duration_ms]]/(60*1000)),":",MOD(INT(spotify_top_songs_audio_features[[#This Row],[duration_ms]]/1000),60))</f>
        <v>3:34</v>
      </c>
      <c r="AA38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83" t="str">
        <f>spotify_top_songs_audio_features[[#This Row],[track_name]]</f>
        <v>Red Ruby Da Sleeze</v>
      </c>
    </row>
    <row r="3884" spans="1:28" x14ac:dyDescent="0.25">
      <c r="A3884" t="s">
        <v>15610</v>
      </c>
      <c r="B3884" t="s">
        <v>2836</v>
      </c>
      <c r="C3884" t="s">
        <v>12538</v>
      </c>
      <c r="D3884" t="s">
        <v>2838</v>
      </c>
      <c r="E3884" t="s">
        <v>177</v>
      </c>
      <c r="F3884" t="s">
        <v>32</v>
      </c>
      <c r="G3884" t="s">
        <v>25</v>
      </c>
      <c r="H3884">
        <v>857</v>
      </c>
      <c r="I3884">
        <v>473</v>
      </c>
      <c r="J3884">
        <v>549</v>
      </c>
      <c r="K3884" t="s">
        <v>9334</v>
      </c>
      <c r="L3884">
        <v>474</v>
      </c>
      <c r="M3884">
        <v>121</v>
      </c>
      <c r="N3884">
        <v>461</v>
      </c>
      <c r="O3884">
        <v>-6962</v>
      </c>
      <c r="P3884">
        <v>133966</v>
      </c>
      <c r="Q3884">
        <v>176067</v>
      </c>
      <c r="R3884">
        <v>4</v>
      </c>
      <c r="S3884">
        <v>17695822</v>
      </c>
      <c r="U3884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3884" t="str">
        <f>IFERROR(MID(spotify_top_songs_audio_features[[#This Row],[artist_names]],SEARCH(",",spotify_top_songs_audio_features[[#This Row],[artist_names]])+2,99),"")</f>
        <v/>
      </c>
      <c r="W3884" t="str">
        <f>spotify_top_songs_audio_features[[#This Row],[source]]</f>
        <v>Four Music Local</v>
      </c>
      <c r="X3884" s="1">
        <f>spotify_top_songs_audio_features[[#This Row],[streams]]</f>
        <v>17695822</v>
      </c>
      <c r="Y3884" t="str">
        <f>IF(Tabela2[[#This Row],[feat]]="","","Feat")</f>
        <v/>
      </c>
      <c r="Z3884" s="17" t="str">
        <f>CONCATENATE(INT(spotify_top_songs_audio_features[[#This Row],[duration_ms]]/(60*1000)),":",MOD(INT(spotify_top_songs_audio_features[[#This Row],[duration_ms]]/1000),60))</f>
        <v>2:56</v>
      </c>
      <c r="AA38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84" t="str">
        <f>spotify_top_songs_audio_features[[#This Row],[track_name]]</f>
        <v>Wieso tust Du dir das an?</v>
      </c>
    </row>
    <row r="3885" spans="1:28" x14ac:dyDescent="0.25">
      <c r="A3885" t="s">
        <v>8625</v>
      </c>
      <c r="B3885" t="s">
        <v>2175</v>
      </c>
      <c r="C3885" t="s">
        <v>2635</v>
      </c>
      <c r="D3885" t="s">
        <v>1101</v>
      </c>
      <c r="E3885" t="s">
        <v>142</v>
      </c>
      <c r="F3885" t="s">
        <v>24</v>
      </c>
      <c r="G3885" t="s">
        <v>25</v>
      </c>
      <c r="H3885">
        <v>532</v>
      </c>
      <c r="I3885">
        <v>783</v>
      </c>
      <c r="J3885">
        <v>523</v>
      </c>
      <c r="K3885" t="s">
        <v>8626</v>
      </c>
      <c r="L3885">
        <v>123</v>
      </c>
      <c r="M3885">
        <v>161</v>
      </c>
      <c r="N3885">
        <v>643</v>
      </c>
      <c r="O3885">
        <v>-5697</v>
      </c>
      <c r="P3885">
        <v>124084</v>
      </c>
      <c r="Q3885">
        <v>247427</v>
      </c>
      <c r="R3885">
        <v>29</v>
      </c>
      <c r="S3885">
        <v>17670201</v>
      </c>
      <c r="U3885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3885" t="str">
        <f>IFERROR(MID(spotify_top_songs_audio_features[[#This Row],[artist_names]],SEARCH(",",spotify_top_songs_audio_features[[#This Row],[artist_names]])+2,99),"")</f>
        <v/>
      </c>
      <c r="W3885" t="str">
        <f>spotify_top_songs_audio_features[[#This Row],[source]]</f>
        <v>Universal Music AB</v>
      </c>
      <c r="X3885" s="1">
        <f>spotify_top_songs_audio_features[[#This Row],[streams]]</f>
        <v>17670201</v>
      </c>
      <c r="Y3885" t="str">
        <f>IF(Tabela2[[#This Row],[feat]]="","","Feat")</f>
        <v/>
      </c>
      <c r="Z3885" s="17" t="str">
        <f>CONCATENATE(INT(spotify_top_songs_audio_features[[#This Row],[duration_ms]]/(60*1000)),":",MOD(INT(spotify_top_songs_audio_features[[#This Row],[duration_ms]]/1000),60))</f>
        <v>4:7</v>
      </c>
      <c r="AA38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885" t="str">
        <f>spotify_top_songs_audio_features[[#This Row],[track_name]]</f>
        <v>Wake Me Up</v>
      </c>
    </row>
    <row r="3886" spans="1:28" x14ac:dyDescent="0.25">
      <c r="A3886" t="s">
        <v>16838</v>
      </c>
      <c r="B3886" t="s">
        <v>6886</v>
      </c>
      <c r="C3886" t="s">
        <v>11516</v>
      </c>
      <c r="D3886" t="s">
        <v>127</v>
      </c>
      <c r="E3886" t="s">
        <v>142</v>
      </c>
      <c r="F3886" t="s">
        <v>24</v>
      </c>
      <c r="G3886" t="s">
        <v>25</v>
      </c>
      <c r="H3886">
        <v>783</v>
      </c>
      <c r="I3886">
        <v>722</v>
      </c>
      <c r="J3886">
        <v>357</v>
      </c>
      <c r="K3886" t="s">
        <v>11517</v>
      </c>
      <c r="L3886">
        <v>209</v>
      </c>
      <c r="M3886">
        <v>105</v>
      </c>
      <c r="N3886">
        <v>306</v>
      </c>
      <c r="O3886">
        <v>-4864</v>
      </c>
      <c r="P3886">
        <v>97031</v>
      </c>
      <c r="Q3886">
        <v>180022</v>
      </c>
      <c r="R3886">
        <v>4</v>
      </c>
      <c r="S3886">
        <v>17656732</v>
      </c>
      <c r="U3886" t="str">
        <f>IFERROR(LEFT(spotify_top_songs_audio_features[[#This Row],[artist_names]],SEARCH(",",spotify_top_songs_audio_features[[#This Row],[artist_names]])-1),spotify_top_songs_audio_features[[#This Row],[artist_names]])</f>
        <v>j-hope</v>
      </c>
      <c r="V3886" t="str">
        <f>IFERROR(MID(spotify_top_songs_audio_features[[#This Row],[artist_names]],SEARCH(",",spotify_top_songs_audio_features[[#This Row],[artist_names]])+2,99),"")</f>
        <v/>
      </c>
      <c r="W3886" t="str">
        <f>spotify_top_songs_audio_features[[#This Row],[source]]</f>
        <v>BIGHIT MUSIC</v>
      </c>
      <c r="X3886" s="1">
        <f>spotify_top_songs_audio_features[[#This Row],[streams]]</f>
        <v>17656732</v>
      </c>
      <c r="Y3886" t="str">
        <f>IF(Tabela2[[#This Row],[feat]]="","","Feat")</f>
        <v/>
      </c>
      <c r="Z3886" s="17" t="str">
        <f>CONCATENATE(INT(spotify_top_songs_audio_features[[#This Row],[duration_ms]]/(60*1000)),":",MOD(INT(spotify_top_songs_audio_features[[#This Row],[duration_ms]]/1000),60))</f>
        <v>3:0</v>
      </c>
      <c r="AA38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886" t="str">
        <f>spotify_top_songs_audio_features[[#This Row],[track_name]]</f>
        <v>MORE</v>
      </c>
    </row>
    <row r="3887" spans="1:28" x14ac:dyDescent="0.25">
      <c r="A3887" t="s">
        <v>7861</v>
      </c>
      <c r="B3887" t="s">
        <v>1209</v>
      </c>
      <c r="C3887" t="s">
        <v>7862</v>
      </c>
      <c r="D3887" t="s">
        <v>1211</v>
      </c>
      <c r="E3887" t="s">
        <v>31</v>
      </c>
      <c r="F3887" t="s">
        <v>24</v>
      </c>
      <c r="G3887" t="s">
        <v>25</v>
      </c>
      <c r="H3887">
        <v>744</v>
      </c>
      <c r="I3887">
        <v>495</v>
      </c>
      <c r="J3887">
        <v>634</v>
      </c>
      <c r="K3887" t="s">
        <v>7863</v>
      </c>
      <c r="L3887">
        <v>0</v>
      </c>
      <c r="M3887">
        <v>111</v>
      </c>
      <c r="N3887">
        <v>128</v>
      </c>
      <c r="O3887">
        <v>-6311</v>
      </c>
      <c r="P3887">
        <v>8351</v>
      </c>
      <c r="Q3887">
        <v>231221</v>
      </c>
      <c r="R3887">
        <v>6</v>
      </c>
      <c r="S3887">
        <v>17639085</v>
      </c>
      <c r="U3887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887" t="str">
        <f>IFERROR(MID(spotify_top_songs_audio_features[[#This Row],[artist_names]],SEARCH(",",spotify_top_songs_audio_features[[#This Row],[artist_names]])+2,99),"")</f>
        <v/>
      </c>
      <c r="W3887" t="str">
        <f>spotify_top_songs_audio_features[[#This Row],[source]]</f>
        <v>Grade A Productions/Interscope Records</v>
      </c>
      <c r="X3887" s="1">
        <f>spotify_top_songs_audio_features[[#This Row],[streams]]</f>
        <v>17639085</v>
      </c>
      <c r="Y3887" t="str">
        <f>IF(Tabela2[[#This Row],[feat]]="","","Feat")</f>
        <v/>
      </c>
      <c r="Z3887" s="17" t="str">
        <f>CONCATENATE(INT(spotify_top_songs_audio_features[[#This Row],[duration_ms]]/(60*1000)),":",MOD(INT(spotify_top_songs_audio_features[[#This Row],[duration_ms]]/1000),60))</f>
        <v>3:51</v>
      </c>
      <c r="AA38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87" t="str">
        <f>spotify_top_songs_audio_features[[#This Row],[track_name]]</f>
        <v>Already Dead</v>
      </c>
    </row>
    <row r="3888" spans="1:28" x14ac:dyDescent="0.25">
      <c r="A3888" t="s">
        <v>17693</v>
      </c>
      <c r="B3888" t="s">
        <v>17694</v>
      </c>
      <c r="C3888" t="s">
        <v>17695</v>
      </c>
      <c r="D3888" t="s">
        <v>9102</v>
      </c>
      <c r="E3888" t="s">
        <v>23</v>
      </c>
      <c r="F3888" t="s">
        <v>32</v>
      </c>
      <c r="G3888" t="s">
        <v>25</v>
      </c>
      <c r="H3888">
        <v>727</v>
      </c>
      <c r="I3888">
        <v>583</v>
      </c>
      <c r="J3888">
        <v>718</v>
      </c>
      <c r="K3888" t="s">
        <v>17696</v>
      </c>
      <c r="L3888">
        <v>0</v>
      </c>
      <c r="M3888">
        <v>106</v>
      </c>
      <c r="N3888">
        <v>629</v>
      </c>
      <c r="O3888">
        <v>-7385</v>
      </c>
      <c r="P3888">
        <v>147983</v>
      </c>
      <c r="Q3888">
        <v>171840</v>
      </c>
      <c r="R3888">
        <v>2</v>
      </c>
      <c r="S3888">
        <v>17634642</v>
      </c>
      <c r="U3888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888" t="str">
        <f>IFERROR(MID(spotify_top_songs_audio_features[[#This Row],[artist_names]],SEARCH(",",spotify_top_songs_audio_features[[#This Row],[artist_names]])+2,99),"")</f>
        <v>Normani, Nicki Minaj</v>
      </c>
      <c r="W3888" t="str">
        <f>spotify_top_songs_audio_features[[#This Row],[source]]</f>
        <v>Silver Cloud/Charlie's Angels</v>
      </c>
      <c r="X3888" s="1">
        <f>spotify_top_songs_audio_features[[#This Row],[streams]]</f>
        <v>17634642</v>
      </c>
      <c r="Y3888" t="str">
        <f>IF(Tabela2[[#This Row],[feat]]="","","Feat")</f>
        <v>Feat</v>
      </c>
      <c r="Z3888" s="17" t="str">
        <f>CONCATENATE(INT(spotify_top_songs_audio_features[[#This Row],[duration_ms]]/(60*1000)),":",MOD(INT(spotify_top_songs_audio_features[[#This Row],[duration_ms]]/1000),60))</f>
        <v>2:51</v>
      </c>
      <c r="AA38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888" t="str">
        <f>spotify_top_songs_audio_features[[#This Row],[track_name]]</f>
        <v>Bad To You (with Normani &amp; Nicki Minaj)</v>
      </c>
    </row>
    <row r="3889" spans="1:28" x14ac:dyDescent="0.25">
      <c r="A3889" t="s">
        <v>16535</v>
      </c>
      <c r="B3889" t="s">
        <v>16536</v>
      </c>
      <c r="C3889" t="s">
        <v>1109</v>
      </c>
      <c r="D3889" t="s">
        <v>30</v>
      </c>
      <c r="E3889" t="s">
        <v>43</v>
      </c>
      <c r="F3889" t="s">
        <v>32</v>
      </c>
      <c r="G3889" t="s">
        <v>25</v>
      </c>
      <c r="H3889">
        <v>621</v>
      </c>
      <c r="I3889">
        <v>31</v>
      </c>
      <c r="J3889">
        <v>283</v>
      </c>
      <c r="K3889" t="s">
        <v>8170</v>
      </c>
      <c r="L3889">
        <v>6.1199999999999996E-3</v>
      </c>
      <c r="M3889">
        <v>117</v>
      </c>
      <c r="N3889">
        <v>125</v>
      </c>
      <c r="O3889">
        <v>-10164</v>
      </c>
      <c r="P3889">
        <v>111893</v>
      </c>
      <c r="Q3889">
        <v>240707</v>
      </c>
      <c r="R3889">
        <v>2</v>
      </c>
      <c r="S3889">
        <v>17632570</v>
      </c>
      <c r="U3889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3889" t="str">
        <f>IFERROR(MID(spotify_top_songs_audio_features[[#This Row],[artist_names]],SEARCH(",",spotify_top_songs_audio_features[[#This Row],[artist_names]])+2,99),"")</f>
        <v>Mikky Ekko</v>
      </c>
      <c r="W3889" t="str">
        <f>spotify_top_songs_audio_features[[#This Row],[source]]</f>
        <v>Def Jam Recordings</v>
      </c>
      <c r="X3889" s="1">
        <f>spotify_top_songs_audio_features[[#This Row],[streams]]</f>
        <v>17632570</v>
      </c>
      <c r="Y3889" t="str">
        <f>IF(Tabela2[[#This Row],[feat]]="","","Feat")</f>
        <v>Feat</v>
      </c>
      <c r="Z3889" s="17" t="str">
        <f>CONCATENATE(INT(spotify_top_songs_audio_features[[#This Row],[duration_ms]]/(60*1000)),":",MOD(INT(spotify_top_songs_audio_features[[#This Row],[duration_ms]]/1000),60))</f>
        <v>4:0</v>
      </c>
      <c r="AA38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889" t="str">
        <f>spotify_top_songs_audio_features[[#This Row],[track_name]]</f>
        <v>Stay</v>
      </c>
    </row>
    <row r="3890" spans="1:28" x14ac:dyDescent="0.25">
      <c r="A3890" t="s">
        <v>4422</v>
      </c>
      <c r="B3890" t="s">
        <v>4423</v>
      </c>
      <c r="C3890" t="s">
        <v>4424</v>
      </c>
      <c r="D3890" t="s">
        <v>4425</v>
      </c>
      <c r="E3890" t="s">
        <v>31</v>
      </c>
      <c r="F3890" t="s">
        <v>32</v>
      </c>
      <c r="G3890" t="s">
        <v>25</v>
      </c>
      <c r="H3890">
        <v>916</v>
      </c>
      <c r="I3890">
        <v>493</v>
      </c>
      <c r="J3890">
        <v>162</v>
      </c>
      <c r="K3890" t="s">
        <v>4426</v>
      </c>
      <c r="L3890">
        <v>2.63E-4</v>
      </c>
      <c r="M3890">
        <v>211</v>
      </c>
      <c r="N3890">
        <v>327</v>
      </c>
      <c r="O3890">
        <v>-7371</v>
      </c>
      <c r="P3890">
        <v>140057</v>
      </c>
      <c r="Q3890">
        <v>195591</v>
      </c>
      <c r="R3890">
        <v>4</v>
      </c>
      <c r="S3890">
        <v>17616586</v>
      </c>
      <c r="U3890" t="str">
        <f>IFERROR(LEFT(spotify_top_songs_audio_features[[#This Row],[artist_names]],SEARCH(",",spotify_top_songs_audio_features[[#This Row],[artist_names]])-1),spotify_top_songs_audio_features[[#This Row],[artist_names]])</f>
        <v>Wiz Khalifa</v>
      </c>
      <c r="V3890" t="str">
        <f>IFERROR(MID(spotify_top_songs_audio_features[[#This Row],[artist_names]],SEARCH(",",spotify_top_songs_audio_features[[#This Row],[artist_names]])+2,99),"")</f>
        <v>Lil Skies</v>
      </c>
      <c r="W3890" t="str">
        <f>spotify_top_songs_audio_features[[#This Row],[source]]</f>
        <v>Taylor Gang/Atlantic</v>
      </c>
      <c r="X3890" s="1">
        <f>spotify_top_songs_audio_features[[#This Row],[streams]]</f>
        <v>17616586</v>
      </c>
      <c r="Y3890" t="str">
        <f>IF(Tabela2[[#This Row],[feat]]="","","Feat")</f>
        <v>Feat</v>
      </c>
      <c r="Z3890" s="17" t="str">
        <f>CONCATENATE(INT(spotify_top_songs_audio_features[[#This Row],[duration_ms]]/(60*1000)),":",MOD(INT(spotify_top_songs_audio_features[[#This Row],[duration_ms]]/1000),60))</f>
        <v>3:15</v>
      </c>
      <c r="AA38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90" t="str">
        <f>spotify_top_songs_audio_features[[#This Row],[track_name]]</f>
        <v>Fr Fr (feat. Lil Skies)</v>
      </c>
    </row>
    <row r="3891" spans="1:28" x14ac:dyDescent="0.25">
      <c r="A3891" t="s">
        <v>5488</v>
      </c>
      <c r="B3891" t="s">
        <v>1209</v>
      </c>
      <c r="C3891" t="s">
        <v>5489</v>
      </c>
      <c r="D3891" t="s">
        <v>1211</v>
      </c>
      <c r="E3891" t="s">
        <v>102</v>
      </c>
      <c r="F3891" t="s">
        <v>24</v>
      </c>
      <c r="G3891" t="s">
        <v>25</v>
      </c>
      <c r="H3891">
        <v>621</v>
      </c>
      <c r="I3891">
        <v>695</v>
      </c>
      <c r="J3891">
        <v>911</v>
      </c>
      <c r="K3891" t="s">
        <v>5490</v>
      </c>
      <c r="L3891">
        <v>0</v>
      </c>
      <c r="M3891">
        <v>86</v>
      </c>
      <c r="N3891">
        <v>298</v>
      </c>
      <c r="O3891">
        <v>-5124</v>
      </c>
      <c r="P3891">
        <v>173966</v>
      </c>
      <c r="Q3891">
        <v>136408</v>
      </c>
      <c r="R3891">
        <v>2</v>
      </c>
      <c r="S3891">
        <v>17613507</v>
      </c>
      <c r="U3891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891" t="str">
        <f>IFERROR(MID(spotify_top_songs_audio_features[[#This Row],[artist_names]],SEARCH(",",spotify_top_songs_audio_features[[#This Row],[artist_names]])+2,99),"")</f>
        <v/>
      </c>
      <c r="W3891" t="str">
        <f>spotify_top_songs_audio_features[[#This Row],[source]]</f>
        <v>Grade A Productions/Interscope Records</v>
      </c>
      <c r="X3891" s="1">
        <f>spotify_top_songs_audio_features[[#This Row],[streams]]</f>
        <v>17613507</v>
      </c>
      <c r="Y3891" t="str">
        <f>IF(Tabela2[[#This Row],[feat]]="","","Feat")</f>
        <v/>
      </c>
      <c r="Z3891" s="17" t="str">
        <f>CONCATENATE(INT(spotify_top_songs_audio_features[[#This Row],[duration_ms]]/(60*1000)),":",MOD(INT(spotify_top_songs_audio_features[[#This Row],[duration_ms]]/1000),60))</f>
        <v>2:16</v>
      </c>
      <c r="AA38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91" t="str">
        <f>spotify_top_songs_audio_features[[#This Row],[track_name]]</f>
        <v>Man Of The Year</v>
      </c>
    </row>
    <row r="3892" spans="1:28" x14ac:dyDescent="0.25">
      <c r="A3892" t="s">
        <v>17146</v>
      </c>
      <c r="B3892" t="s">
        <v>35</v>
      </c>
      <c r="C3892" t="s">
        <v>36</v>
      </c>
      <c r="D3892" t="s">
        <v>37</v>
      </c>
      <c r="E3892" t="s">
        <v>31</v>
      </c>
      <c r="F3892" t="s">
        <v>24</v>
      </c>
      <c r="G3892" t="s">
        <v>25</v>
      </c>
      <c r="H3892">
        <v>352</v>
      </c>
      <c r="I3892">
        <v>928</v>
      </c>
      <c r="J3892">
        <v>758</v>
      </c>
      <c r="K3892" t="s">
        <v>17147</v>
      </c>
      <c r="L3892">
        <v>0</v>
      </c>
      <c r="M3892">
        <v>987</v>
      </c>
      <c r="N3892">
        <v>239</v>
      </c>
      <c r="O3892">
        <v>-371</v>
      </c>
      <c r="P3892">
        <v>148026</v>
      </c>
      <c r="Q3892">
        <v>222107</v>
      </c>
      <c r="R3892">
        <v>41</v>
      </c>
      <c r="S3892">
        <v>17605679</v>
      </c>
      <c r="U3892" t="str">
        <f>IFERROR(LEFT(spotify_top_songs_audio_features[[#This Row],[artist_names]],SEARCH(",",spotify_top_songs_audio_features[[#This Row],[artist_names]])-1),spotify_top_songs_audio_features[[#This Row],[artist_names]])</f>
        <v>The Killers</v>
      </c>
      <c r="V3892" t="str">
        <f>IFERROR(MID(spotify_top_songs_audio_features[[#This Row],[artist_names]],SEARCH(",",spotify_top_songs_audio_features[[#This Row],[artist_names]])+2,99),"")</f>
        <v/>
      </c>
      <c r="W3892" t="str">
        <f>spotify_top_songs_audio_features[[#This Row],[source]]</f>
        <v>Island Records</v>
      </c>
      <c r="X3892" s="1">
        <f>spotify_top_songs_audio_features[[#This Row],[streams]]</f>
        <v>17605679</v>
      </c>
      <c r="Y3892" t="str">
        <f>IF(Tabela2[[#This Row],[feat]]="","","Feat")</f>
        <v/>
      </c>
      <c r="Z3892" s="17" t="str">
        <f>CONCATENATE(INT(spotify_top_songs_audio_features[[#This Row],[duration_ms]]/(60*1000)),":",MOD(INT(spotify_top_songs_audio_features[[#This Row],[duration_ms]]/1000),60))</f>
        <v>3:42</v>
      </c>
      <c r="AA38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892" t="str">
        <f>spotify_top_songs_audio_features[[#This Row],[track_name]]</f>
        <v>Mr. Brightside</v>
      </c>
    </row>
    <row r="3893" spans="1:28" x14ac:dyDescent="0.25">
      <c r="A3893" t="s">
        <v>17826</v>
      </c>
      <c r="B3893" t="s">
        <v>112</v>
      </c>
      <c r="C3893" t="s">
        <v>3666</v>
      </c>
      <c r="D3893" t="s">
        <v>349</v>
      </c>
      <c r="E3893" t="s">
        <v>142</v>
      </c>
      <c r="F3893" t="s">
        <v>24</v>
      </c>
      <c r="G3893" t="s">
        <v>25</v>
      </c>
      <c r="H3893">
        <v>615</v>
      </c>
      <c r="I3893">
        <v>779</v>
      </c>
      <c r="J3893">
        <v>135</v>
      </c>
      <c r="K3893" t="s">
        <v>2839</v>
      </c>
      <c r="L3893">
        <v>0</v>
      </c>
      <c r="M3893">
        <v>155</v>
      </c>
      <c r="N3893">
        <v>453</v>
      </c>
      <c r="O3893">
        <v>-6454</v>
      </c>
      <c r="P3893">
        <v>1600</v>
      </c>
      <c r="Q3893">
        <v>208198</v>
      </c>
      <c r="R3893">
        <v>1</v>
      </c>
      <c r="S3893">
        <v>17583532</v>
      </c>
      <c r="U389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893" t="str">
        <f>IFERROR(MID(spotify_top_songs_audio_features[[#This Row],[artist_names]],SEARCH(",",spotify_top_songs_audio_features[[#This Row],[artist_names]])+2,99),"")</f>
        <v/>
      </c>
      <c r="W3893" t="str">
        <f>spotify_top_songs_audio_features[[#This Row],[source]]</f>
        <v>Big Machine Records, LLC</v>
      </c>
      <c r="X3893" s="1">
        <f>spotify_top_songs_audio_features[[#This Row],[streams]]</f>
        <v>17583532</v>
      </c>
      <c r="Y3893" t="str">
        <f>IF(Tabela2[[#This Row],[feat]]="","","Feat")</f>
        <v/>
      </c>
      <c r="Z3893" s="17" t="str">
        <f>CONCATENATE(INT(spotify_top_songs_audio_features[[#This Row],[duration_ms]]/(60*1000)),":",MOD(INT(spotify_top_songs_audio_features[[#This Row],[duration_ms]]/1000),60))</f>
        <v>3:28</v>
      </c>
      <c r="AA38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893" t="str">
        <f>spotify_top_songs_audio_features[[#This Row],[track_name]]</f>
        <v>...Ready For It?</v>
      </c>
    </row>
    <row r="3894" spans="1:28" x14ac:dyDescent="0.25">
      <c r="A3894" t="s">
        <v>1137</v>
      </c>
      <c r="B3894" t="s">
        <v>1138</v>
      </c>
      <c r="C3894" t="s">
        <v>1139</v>
      </c>
      <c r="D3894" t="s">
        <v>53</v>
      </c>
      <c r="E3894" t="s">
        <v>102</v>
      </c>
      <c r="F3894" t="s">
        <v>24</v>
      </c>
      <c r="G3894" t="s">
        <v>25</v>
      </c>
      <c r="H3894">
        <v>871</v>
      </c>
      <c r="I3894">
        <v>815</v>
      </c>
      <c r="J3894">
        <v>477</v>
      </c>
      <c r="K3894" t="s">
        <v>1140</v>
      </c>
      <c r="L3894">
        <v>6.1799999999999995E-4</v>
      </c>
      <c r="M3894">
        <v>94</v>
      </c>
      <c r="N3894">
        <v>823</v>
      </c>
      <c r="O3894">
        <v>-4439</v>
      </c>
      <c r="P3894">
        <v>122959</v>
      </c>
      <c r="Q3894">
        <v>176575</v>
      </c>
      <c r="R3894">
        <v>3</v>
      </c>
      <c r="S3894">
        <v>17582294</v>
      </c>
      <c r="U3894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3894" t="str">
        <f>IFERROR(MID(spotify_top_songs_audio_features[[#This Row],[artist_names]],SEARCH(",",spotify_top_songs_audio_features[[#This Row],[artist_names]])+2,99),"")</f>
        <v>Shawn Mendes</v>
      </c>
      <c r="W3894" t="str">
        <f>spotify_top_songs_audio_features[[#This Row],[source]]</f>
        <v>Sony Music Latin</v>
      </c>
      <c r="X3894" s="1">
        <f>spotify_top_songs_audio_features[[#This Row],[streams]]</f>
        <v>17582294</v>
      </c>
      <c r="Y3894" t="str">
        <f>IF(Tabela2[[#This Row],[feat]]="","","Feat")</f>
        <v>Feat</v>
      </c>
      <c r="Z3894" s="17" t="str">
        <f>CONCATENATE(INT(spotify_top_songs_audio_features[[#This Row],[duration_ms]]/(60*1000)),":",MOD(INT(spotify_top_songs_audio_features[[#This Row],[duration_ms]]/1000),60))</f>
        <v>2:56</v>
      </c>
      <c r="AA38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894" t="str">
        <f>spotify_top_songs_audio_features[[#This Row],[track_name]]</f>
        <v>KESI - Remix</v>
      </c>
    </row>
    <row r="3895" spans="1:28" x14ac:dyDescent="0.25">
      <c r="A3895" t="s">
        <v>7851</v>
      </c>
      <c r="B3895" t="s">
        <v>7852</v>
      </c>
      <c r="C3895" t="s">
        <v>7853</v>
      </c>
      <c r="D3895" t="s">
        <v>377</v>
      </c>
      <c r="E3895" t="s">
        <v>177</v>
      </c>
      <c r="F3895" t="s">
        <v>32</v>
      </c>
      <c r="G3895" t="s">
        <v>25</v>
      </c>
      <c r="H3895">
        <v>764</v>
      </c>
      <c r="I3895">
        <v>796</v>
      </c>
      <c r="J3895">
        <v>33</v>
      </c>
      <c r="K3895" t="s">
        <v>470</v>
      </c>
      <c r="L3895">
        <v>0</v>
      </c>
      <c r="M3895">
        <v>853</v>
      </c>
      <c r="N3895">
        <v>924</v>
      </c>
      <c r="O3895">
        <v>-4611</v>
      </c>
      <c r="P3895">
        <v>140072</v>
      </c>
      <c r="Q3895">
        <v>166436</v>
      </c>
      <c r="R3895">
        <v>3</v>
      </c>
      <c r="S3895">
        <v>17579560</v>
      </c>
      <c r="U3895" t="str">
        <f>IFERROR(LEFT(spotify_top_songs_audio_features[[#This Row],[artist_names]],SEARCH(",",spotify_top_songs_audio_features[[#This Row],[artist_names]])-1),spotify_top_songs_audio_features[[#This Row],[artist_names]])</f>
        <v>Matheus Fernandes</v>
      </c>
      <c r="V3895" t="str">
        <f>IFERROR(MID(spotify_top_songs_audio_features[[#This Row],[artist_names]],SEARCH(",",spotify_top_songs_audio_features[[#This Row],[artist_names]])+2,99),"")</f>
        <v>Xand Avião</v>
      </c>
      <c r="W3895" t="str">
        <f>spotify_top_songs_audio_features[[#This Row],[source]]</f>
        <v>Som Livre</v>
      </c>
      <c r="X3895" s="1">
        <f>spotify_top_songs_audio_features[[#This Row],[streams]]</f>
        <v>17579560</v>
      </c>
      <c r="Y3895" t="str">
        <f>IF(Tabela2[[#This Row],[feat]]="","","Feat")</f>
        <v>Feat</v>
      </c>
      <c r="Z3895" s="17" t="str">
        <f>CONCATENATE(INT(spotify_top_songs_audio_features[[#This Row],[duration_ms]]/(60*1000)),":",MOD(INT(spotify_top_songs_audio_features[[#This Row],[duration_ms]]/1000),60))</f>
        <v>2:46</v>
      </c>
      <c r="AA38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95" t="str">
        <f>spotify_top_songs_audio_features[[#This Row],[track_name]]</f>
        <v>Balanço da Rede</v>
      </c>
    </row>
    <row r="3896" spans="1:28" x14ac:dyDescent="0.25">
      <c r="A3896" t="s">
        <v>13905</v>
      </c>
      <c r="B3896" t="s">
        <v>13906</v>
      </c>
      <c r="C3896" t="s">
        <v>13907</v>
      </c>
      <c r="D3896" t="s">
        <v>22</v>
      </c>
      <c r="E3896" t="s">
        <v>23</v>
      </c>
      <c r="F3896" t="s">
        <v>32</v>
      </c>
      <c r="G3896" t="s">
        <v>25</v>
      </c>
      <c r="H3896">
        <v>82</v>
      </c>
      <c r="I3896">
        <v>696</v>
      </c>
      <c r="J3896">
        <v>182</v>
      </c>
      <c r="K3896" t="s">
        <v>1617</v>
      </c>
      <c r="L3896">
        <v>0</v>
      </c>
      <c r="M3896">
        <v>232</v>
      </c>
      <c r="N3896">
        <v>617</v>
      </c>
      <c r="O3896">
        <v>-4918</v>
      </c>
      <c r="P3896">
        <v>144981</v>
      </c>
      <c r="Q3896">
        <v>293435</v>
      </c>
      <c r="R3896">
        <v>5</v>
      </c>
      <c r="S3896">
        <v>17576753</v>
      </c>
      <c r="U3896" t="str">
        <f>IFERROR(LEFT(spotify_top_songs_audio_features[[#This Row],[artist_names]],SEARCH(",",spotify_top_songs_audio_features[[#This Row],[artist_names]])-1),spotify_top_songs_audio_features[[#This Row],[artist_names]])</f>
        <v>Chris Brown</v>
      </c>
      <c r="V3896" t="str">
        <f>IFERROR(MID(spotify_top_songs_audio_features[[#This Row],[artist_names]],SEARCH(",",spotify_top_songs_audio_features[[#This Row],[artist_names]])+2,99),"")</f>
        <v>Yo Gotti, A Boogie Wit da Hoodie, Kodak Black</v>
      </c>
      <c r="W3896" t="str">
        <f>spotify_top_songs_audio_features[[#This Row],[source]]</f>
        <v>RCA Records Label</v>
      </c>
      <c r="X3896" s="1">
        <f>spotify_top_songs_audio_features[[#This Row],[streams]]</f>
        <v>17576753</v>
      </c>
      <c r="Y3896" t="str">
        <f>IF(Tabela2[[#This Row],[feat]]="","","Feat")</f>
        <v>Feat</v>
      </c>
      <c r="Z3896" s="17" t="str">
        <f>CONCATENATE(INT(spotify_top_songs_audio_features[[#This Row],[duration_ms]]/(60*1000)),":",MOD(INT(spotify_top_songs_audio_features[[#This Row],[duration_ms]]/1000),60))</f>
        <v>4:53</v>
      </c>
      <c r="AA38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896" t="str">
        <f>spotify_top_songs_audio_features[[#This Row],[track_name]]</f>
        <v>Pills &amp; Automobiles (feat. Yo Gotti, A Boogie Wit Da Hoodie &amp; Kodak Black)</v>
      </c>
    </row>
    <row r="3897" spans="1:28" x14ac:dyDescent="0.25">
      <c r="A3897" t="s">
        <v>17390</v>
      </c>
      <c r="B3897" t="s">
        <v>125</v>
      </c>
      <c r="C3897" t="s">
        <v>17391</v>
      </c>
      <c r="D3897" t="s">
        <v>127</v>
      </c>
      <c r="E3897" t="s">
        <v>23</v>
      </c>
      <c r="F3897" t="s">
        <v>32</v>
      </c>
      <c r="G3897" t="s">
        <v>25</v>
      </c>
      <c r="H3897">
        <v>633</v>
      </c>
      <c r="I3897">
        <v>799</v>
      </c>
      <c r="J3897">
        <v>429</v>
      </c>
      <c r="K3897" t="s">
        <v>2897</v>
      </c>
      <c r="L3897">
        <v>0</v>
      </c>
      <c r="M3897">
        <v>194</v>
      </c>
      <c r="N3897">
        <v>535</v>
      </c>
      <c r="O3897">
        <v>-4625</v>
      </c>
      <c r="P3897">
        <v>142991</v>
      </c>
      <c r="Q3897">
        <v>234178</v>
      </c>
      <c r="R3897">
        <v>2</v>
      </c>
      <c r="S3897">
        <v>17574027</v>
      </c>
      <c r="U3897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897" t="str">
        <f>IFERROR(MID(spotify_top_songs_audio_features[[#This Row],[artist_names]],SEARCH(",",spotify_top_songs_audio_features[[#This Row],[artist_names]])+2,99),"")</f>
        <v/>
      </c>
      <c r="W3897" t="str">
        <f>spotify_top_songs_audio_features[[#This Row],[source]]</f>
        <v>BIGHIT MUSIC</v>
      </c>
      <c r="X3897" s="1">
        <f>spotify_top_songs_audio_features[[#This Row],[streams]]</f>
        <v>17574027</v>
      </c>
      <c r="Y3897" t="str">
        <f>IF(Tabela2[[#This Row],[feat]]="","","Feat")</f>
        <v/>
      </c>
      <c r="Z3897" s="17" t="str">
        <f>CONCATENATE(INT(spotify_top_songs_audio_features[[#This Row],[duration_ms]]/(60*1000)),":",MOD(INT(spotify_top_songs_audio_features[[#This Row],[duration_ms]]/1000),60))</f>
        <v>3:54</v>
      </c>
      <c r="AA38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897" t="str">
        <f>spotify_top_songs_audio_features[[#This Row],[track_name]]</f>
        <v>HOME</v>
      </c>
    </row>
    <row r="3898" spans="1:28" x14ac:dyDescent="0.25">
      <c r="A3898" t="s">
        <v>6889</v>
      </c>
      <c r="B3898" t="s">
        <v>6890</v>
      </c>
      <c r="C3898" t="s">
        <v>6891</v>
      </c>
      <c r="D3898" t="s">
        <v>282</v>
      </c>
      <c r="E3898" t="s">
        <v>177</v>
      </c>
      <c r="F3898" t="s">
        <v>24</v>
      </c>
      <c r="G3898" t="s">
        <v>25</v>
      </c>
      <c r="H3898">
        <v>689</v>
      </c>
      <c r="I3898">
        <v>586</v>
      </c>
      <c r="J3898">
        <v>107</v>
      </c>
      <c r="K3898" t="s">
        <v>3492</v>
      </c>
      <c r="L3898">
        <v>0</v>
      </c>
      <c r="M3898">
        <v>356</v>
      </c>
      <c r="N3898">
        <v>611</v>
      </c>
      <c r="O3898">
        <v>-761</v>
      </c>
      <c r="P3898">
        <v>9302</v>
      </c>
      <c r="Q3898">
        <v>209347</v>
      </c>
      <c r="R3898">
        <v>5</v>
      </c>
      <c r="S3898">
        <v>17562527</v>
      </c>
      <c r="U3898" t="str">
        <f>IFERROR(LEFT(spotify_top_songs_audio_features[[#This Row],[artist_names]],SEARCH(",",spotify_top_songs_audio_features[[#This Row],[artist_names]])-1),spotify_top_songs_audio_features[[#This Row],[artist_names]])</f>
        <v>The Script</v>
      </c>
      <c r="V3898" t="str">
        <f>IFERROR(MID(spotify_top_songs_audio_features[[#This Row],[artist_names]],SEARCH(",",spotify_top_songs_audio_features[[#This Row],[artist_names]])+2,99),"")</f>
        <v/>
      </c>
      <c r="W3898" t="str">
        <f>spotify_top_songs_audio_features[[#This Row],[source]]</f>
        <v>Columbia</v>
      </c>
      <c r="X3898" s="1">
        <f>spotify_top_songs_audio_features[[#This Row],[streams]]</f>
        <v>17562527</v>
      </c>
      <c r="Y3898" t="str">
        <f>IF(Tabela2[[#This Row],[feat]]="","","Feat")</f>
        <v/>
      </c>
      <c r="Z3898" s="17" t="str">
        <f>CONCATENATE(INT(spotify_top_songs_audio_features[[#This Row],[duration_ms]]/(60*1000)),":",MOD(INT(spotify_top_songs_audio_features[[#This Row],[duration_ms]]/1000),60))</f>
        <v>3:29</v>
      </c>
      <c r="AA38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898" t="str">
        <f>spotify_top_songs_audio_features[[#This Row],[track_name]]</f>
        <v>Rain</v>
      </c>
    </row>
    <row r="3899" spans="1:28" x14ac:dyDescent="0.25">
      <c r="A3899" t="s">
        <v>7091</v>
      </c>
      <c r="B3899" t="s">
        <v>208</v>
      </c>
      <c r="C3899" t="s">
        <v>7092</v>
      </c>
      <c r="D3899" t="s">
        <v>210</v>
      </c>
      <c r="E3899" t="s">
        <v>97</v>
      </c>
      <c r="F3899" t="s">
        <v>24</v>
      </c>
      <c r="G3899" t="s">
        <v>152</v>
      </c>
      <c r="H3899">
        <v>329</v>
      </c>
      <c r="I3899">
        <v>234</v>
      </c>
      <c r="J3899">
        <v>303</v>
      </c>
      <c r="K3899" t="s">
        <v>5996</v>
      </c>
      <c r="L3899">
        <v>0</v>
      </c>
      <c r="M3899">
        <v>132</v>
      </c>
      <c r="N3899">
        <v>199</v>
      </c>
      <c r="O3899">
        <v>-7725</v>
      </c>
      <c r="P3899">
        <v>170466</v>
      </c>
      <c r="Q3899">
        <v>204326</v>
      </c>
      <c r="R3899">
        <v>4</v>
      </c>
      <c r="S3899">
        <v>17549374</v>
      </c>
      <c r="U3899" t="str">
        <f>IFERROR(LEFT(spotify_top_songs_audio_features[[#This Row],[artist_names]],SEARCH(",",spotify_top_songs_audio_features[[#This Row],[artist_names]])-1),spotify_top_songs_audio_features[[#This Row],[artist_names]])</f>
        <v>Calum Scott</v>
      </c>
      <c r="V3899" t="str">
        <f>IFERROR(MID(spotify_top_songs_audio_features[[#This Row],[artist_names]],SEARCH(",",spotify_top_songs_audio_features[[#This Row],[artist_names]])+2,99),"")</f>
        <v/>
      </c>
      <c r="W3899" t="str">
        <f>spotify_top_songs_audio_features[[#This Row],[source]]</f>
        <v>Capitol Records (US1A)</v>
      </c>
      <c r="X3899" s="1">
        <f>spotify_top_songs_audio_features[[#This Row],[streams]]</f>
        <v>17549374</v>
      </c>
      <c r="Y3899" t="str">
        <f>IF(Tabela2[[#This Row],[feat]]="","","Feat")</f>
        <v/>
      </c>
      <c r="Z3899" s="17" t="str">
        <f>CONCATENATE(INT(spotify_top_songs_audio_features[[#This Row],[duration_ms]]/(60*1000)),":",MOD(INT(spotify_top_songs_audio_features[[#This Row],[duration_ms]]/1000),60))</f>
        <v>3:24</v>
      </c>
      <c r="AA38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899" t="str">
        <f>spotify_top_songs_audio_features[[#This Row],[track_name]]</f>
        <v>You Are The Reason</v>
      </c>
    </row>
    <row r="3900" spans="1:28" x14ac:dyDescent="0.25">
      <c r="A3900" t="s">
        <v>8890</v>
      </c>
      <c r="B3900" t="s">
        <v>967</v>
      </c>
      <c r="C3900" t="s">
        <v>8891</v>
      </c>
      <c r="D3900" t="s">
        <v>235</v>
      </c>
      <c r="E3900" t="s">
        <v>31</v>
      </c>
      <c r="F3900" t="s">
        <v>24</v>
      </c>
      <c r="G3900" t="s">
        <v>25</v>
      </c>
      <c r="H3900">
        <v>674</v>
      </c>
      <c r="I3900">
        <v>625</v>
      </c>
      <c r="J3900">
        <v>514</v>
      </c>
      <c r="K3900" t="s">
        <v>8892</v>
      </c>
      <c r="L3900">
        <v>15</v>
      </c>
      <c r="M3900">
        <v>11</v>
      </c>
      <c r="N3900">
        <v>208</v>
      </c>
      <c r="O3900">
        <v>-9593</v>
      </c>
      <c r="P3900">
        <v>120004</v>
      </c>
      <c r="Q3900">
        <v>273998</v>
      </c>
      <c r="R3900">
        <v>2</v>
      </c>
      <c r="S3900">
        <v>17532342</v>
      </c>
      <c r="U3900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3900" t="str">
        <f>IFERROR(MID(spotify_top_songs_audio_features[[#This Row],[artist_names]],SEARCH(",",spotify_top_songs_audio_features[[#This Row],[artist_names]])+2,99),"")</f>
        <v/>
      </c>
      <c r="W3900" t="str">
        <f>spotify_top_songs_audio_features[[#This Row],[source]]</f>
        <v>Parkwood Entertainment/Columbia</v>
      </c>
      <c r="X3900" s="1">
        <f>spotify_top_songs_audio_features[[#This Row],[streams]]</f>
        <v>17532342</v>
      </c>
      <c r="Y3900" t="str">
        <f>IF(Tabela2[[#This Row],[feat]]="","","Feat")</f>
        <v/>
      </c>
      <c r="Z3900" s="17" t="str">
        <f>CONCATENATE(INT(spotify_top_songs_audio_features[[#This Row],[duration_ms]]/(60*1000)),":",MOD(INT(spotify_top_songs_audio_features[[#This Row],[duration_ms]]/1000),60))</f>
        <v>4:33</v>
      </c>
      <c r="AA39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00" t="str">
        <f>spotify_top_songs_audio_features[[#This Row],[track_name]]</f>
        <v>SUMMER RENAISSANCE</v>
      </c>
    </row>
    <row r="3901" spans="1:28" x14ac:dyDescent="0.25">
      <c r="A3901" t="s">
        <v>11446</v>
      </c>
      <c r="B3901" t="s">
        <v>112</v>
      </c>
      <c r="C3901" t="s">
        <v>11447</v>
      </c>
      <c r="D3901" t="s">
        <v>112</v>
      </c>
      <c r="E3901" t="s">
        <v>43</v>
      </c>
      <c r="F3901" t="s">
        <v>24</v>
      </c>
      <c r="G3901" t="s">
        <v>25</v>
      </c>
      <c r="H3901">
        <v>537</v>
      </c>
      <c r="I3901">
        <v>495</v>
      </c>
      <c r="J3901">
        <v>573</v>
      </c>
      <c r="K3901" t="s">
        <v>11448</v>
      </c>
      <c r="L3901">
        <v>2.4899999999999998E-4</v>
      </c>
      <c r="M3901">
        <v>112</v>
      </c>
      <c r="N3901">
        <v>492</v>
      </c>
      <c r="O3901">
        <v>-9416</v>
      </c>
      <c r="P3901">
        <v>84948</v>
      </c>
      <c r="Q3901">
        <v>267389</v>
      </c>
      <c r="R3901">
        <v>1</v>
      </c>
      <c r="S3901">
        <v>17510330</v>
      </c>
      <c r="U390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901" t="str">
        <f>IFERROR(MID(spotify_top_songs_audio_features[[#This Row],[artist_names]],SEARCH(",",spotify_top_songs_audio_features[[#This Row],[artist_names]])+2,99),"")</f>
        <v/>
      </c>
      <c r="W3901" t="str">
        <f>spotify_top_songs_audio_features[[#This Row],[source]]</f>
        <v>Taylor Swift</v>
      </c>
      <c r="X3901" s="1">
        <f>spotify_top_songs_audio_features[[#This Row],[streams]]</f>
        <v>17510330</v>
      </c>
      <c r="Y3901" t="str">
        <f>IF(Tabela2[[#This Row],[feat]]="","","Feat")</f>
        <v/>
      </c>
      <c r="Z3901" s="17" t="str">
        <f>CONCATENATE(INT(spotify_top_songs_audio_features[[#This Row],[duration_ms]]/(60*1000)),":",MOD(INT(spotify_top_songs_audio_features[[#This Row],[duration_ms]]/1000),60))</f>
        <v>4:27</v>
      </c>
      <c r="AA39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901" t="str">
        <f>spotify_top_songs_audio_features[[#This Row],[track_name]]</f>
        <v>You Are In Love (Taylor's Version)</v>
      </c>
    </row>
    <row r="3902" spans="1:28" x14ac:dyDescent="0.25">
      <c r="A3902" t="s">
        <v>2679</v>
      </c>
      <c r="B3902" t="s">
        <v>2680</v>
      </c>
      <c r="C3902" t="s">
        <v>2681</v>
      </c>
      <c r="D3902" t="s">
        <v>2682</v>
      </c>
      <c r="E3902" t="s">
        <v>43</v>
      </c>
      <c r="F3902" t="s">
        <v>24</v>
      </c>
      <c r="G3902" t="s">
        <v>25</v>
      </c>
      <c r="H3902">
        <v>583</v>
      </c>
      <c r="I3902">
        <v>444</v>
      </c>
      <c r="J3902">
        <v>456</v>
      </c>
      <c r="K3902" t="s">
        <v>2683</v>
      </c>
      <c r="L3902">
        <v>0</v>
      </c>
      <c r="M3902">
        <v>353</v>
      </c>
      <c r="N3902">
        <v>167</v>
      </c>
      <c r="O3902">
        <v>-8601</v>
      </c>
      <c r="P3902">
        <v>11959</v>
      </c>
      <c r="Q3902">
        <v>152796</v>
      </c>
      <c r="R3902">
        <v>2</v>
      </c>
      <c r="S3902">
        <v>17474637</v>
      </c>
      <c r="U3902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3902" t="str">
        <f>IFERROR(MID(spotify_top_songs_audio_features[[#This Row],[artist_names]],SEARCH(",",spotify_top_songs_audio_features[[#This Row],[artist_names]])+2,99),"")</f>
        <v/>
      </c>
      <c r="W3902" t="str">
        <f>spotify_top_songs_audio_features[[#This Row],[source]]</f>
        <v>RBMG/Def Jam</v>
      </c>
      <c r="X3902" s="1">
        <f>spotify_top_songs_audio_features[[#This Row],[streams]]</f>
        <v>17474637</v>
      </c>
      <c r="Y3902" t="str">
        <f>IF(Tabela2[[#This Row],[feat]]="","","Feat")</f>
        <v/>
      </c>
      <c r="Z3902" s="17" t="str">
        <f>CONCATENATE(INT(spotify_top_songs_audio_features[[#This Row],[duration_ms]]/(60*1000)),":",MOD(INT(spotify_top_songs_audio_features[[#This Row],[duration_ms]]/1000),60))</f>
        <v>2:32</v>
      </c>
      <c r="AA39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902" t="str">
        <f>spotify_top_songs_audio_features[[#This Row],[track_name]]</f>
        <v>2 Much</v>
      </c>
    </row>
    <row r="3903" spans="1:28" x14ac:dyDescent="0.25">
      <c r="A3903" t="s">
        <v>1295</v>
      </c>
      <c r="B3903" t="s">
        <v>1296</v>
      </c>
      <c r="C3903" t="s">
        <v>1297</v>
      </c>
      <c r="D3903" t="s">
        <v>612</v>
      </c>
      <c r="E3903" t="s">
        <v>142</v>
      </c>
      <c r="F3903" t="s">
        <v>32</v>
      </c>
      <c r="G3903" t="s">
        <v>25</v>
      </c>
      <c r="H3903">
        <v>483</v>
      </c>
      <c r="I3903">
        <v>121</v>
      </c>
      <c r="J3903">
        <v>349</v>
      </c>
      <c r="K3903" t="s">
        <v>1298</v>
      </c>
      <c r="L3903">
        <v>0</v>
      </c>
      <c r="M3903">
        <v>885</v>
      </c>
      <c r="N3903">
        <v>419</v>
      </c>
      <c r="O3903">
        <v>-15133</v>
      </c>
      <c r="P3903">
        <v>106032</v>
      </c>
      <c r="Q3903">
        <v>149720</v>
      </c>
      <c r="R3903">
        <v>5</v>
      </c>
      <c r="S3903">
        <v>17434155</v>
      </c>
      <c r="U3903" t="str">
        <f>IFERROR(LEFT(spotify_top_songs_audio_features[[#This Row],[artist_names]],SEARCH(",",spotify_top_songs_audio_features[[#This Row],[artist_names]])-1),spotify_top_songs_audio_features[[#This Row],[artist_names]])</f>
        <v>Ryan Gosling</v>
      </c>
      <c r="V3903" t="str">
        <f>IFERROR(MID(spotify_top_songs_audio_features[[#This Row],[artist_names]],SEARCH(",",spotify_top_songs_audio_features[[#This Row],[artist_names]])+2,99),"")</f>
        <v>Emma Stone</v>
      </c>
      <c r="W3903" t="str">
        <f>spotify_top_songs_audio_features[[#This Row],[source]]</f>
        <v>UMGRI Interscope</v>
      </c>
      <c r="X3903" s="1">
        <f>spotify_top_songs_audio_features[[#This Row],[streams]]</f>
        <v>17434155</v>
      </c>
      <c r="Y3903" t="str">
        <f>IF(Tabela2[[#This Row],[feat]]="","","Feat")</f>
        <v>Feat</v>
      </c>
      <c r="Z3903" s="17" t="str">
        <f>CONCATENATE(INT(spotify_top_songs_audio_features[[#This Row],[duration_ms]]/(60*1000)),":",MOD(INT(spotify_top_songs_audio_features[[#This Row],[duration_ms]]/1000),60))</f>
        <v>2:29</v>
      </c>
      <c r="AA39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03" t="str">
        <f>spotify_top_songs_audio_features[[#This Row],[track_name]]</f>
        <v>City Of Stars - From "La La Land" Soundtrack</v>
      </c>
    </row>
    <row r="3904" spans="1:28" x14ac:dyDescent="0.25">
      <c r="A3904" t="s">
        <v>16481</v>
      </c>
      <c r="B3904" t="s">
        <v>9708</v>
      </c>
      <c r="C3904" t="s">
        <v>16482</v>
      </c>
      <c r="D3904" t="s">
        <v>707</v>
      </c>
      <c r="E3904" t="s">
        <v>177</v>
      </c>
      <c r="F3904" t="s">
        <v>32</v>
      </c>
      <c r="G3904" t="s">
        <v>25</v>
      </c>
      <c r="H3904">
        <v>825</v>
      </c>
      <c r="I3904">
        <v>572</v>
      </c>
      <c r="J3904">
        <v>864</v>
      </c>
      <c r="K3904" t="s">
        <v>12802</v>
      </c>
      <c r="L3904">
        <v>0</v>
      </c>
      <c r="M3904">
        <v>113</v>
      </c>
      <c r="N3904">
        <v>568</v>
      </c>
      <c r="O3904">
        <v>-6067</v>
      </c>
      <c r="P3904">
        <v>141991</v>
      </c>
      <c r="Q3904">
        <v>175954</v>
      </c>
      <c r="R3904">
        <v>3</v>
      </c>
      <c r="S3904">
        <v>17432733</v>
      </c>
      <c r="U3904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3904" t="str">
        <f>IFERROR(MID(spotify_top_songs_audio_features[[#This Row],[artist_names]],SEARCH(",",spotify_top_songs_audio_features[[#This Row],[artist_names]])+2,99),"")</f>
        <v>Juice WRLD</v>
      </c>
      <c r="W3904" t="str">
        <f>spotify_top_songs_audio_features[[#This Row],[source]]</f>
        <v>TenThousand Projects, LLC</v>
      </c>
      <c r="X3904" s="1">
        <f>spotify_top_songs_audio_features[[#This Row],[streams]]</f>
        <v>17432733</v>
      </c>
      <c r="Y3904" t="str">
        <f>IF(Tabela2[[#This Row],[feat]]="","","Feat")</f>
        <v>Feat</v>
      </c>
      <c r="Z3904" s="17" t="str">
        <f>CONCATENATE(INT(spotify_top_songs_audio_features[[#This Row],[duration_ms]]/(60*1000)),":",MOD(INT(spotify_top_songs_audio_features[[#This Row],[duration_ms]]/1000),60))</f>
        <v>2:55</v>
      </c>
      <c r="AA39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904" t="str">
        <f>spotify_top_songs_audio_features[[#This Row],[track_name]]</f>
        <v>1400 / 999 Freestyle (feat. Juice WRLD)</v>
      </c>
    </row>
    <row r="3905" spans="1:28" x14ac:dyDescent="0.25">
      <c r="A3905" t="s">
        <v>17812</v>
      </c>
      <c r="B3905" t="s">
        <v>17813</v>
      </c>
      <c r="C3905" t="s">
        <v>17814</v>
      </c>
      <c r="D3905" t="s">
        <v>282</v>
      </c>
      <c r="E3905" t="s">
        <v>86</v>
      </c>
      <c r="F3905" t="s">
        <v>24</v>
      </c>
      <c r="G3905" t="s">
        <v>25</v>
      </c>
      <c r="H3905">
        <v>827</v>
      </c>
      <c r="I3905">
        <v>571</v>
      </c>
      <c r="J3905">
        <v>366</v>
      </c>
      <c r="K3905" t="s">
        <v>10998</v>
      </c>
      <c r="L3905">
        <v>0</v>
      </c>
      <c r="M3905">
        <v>166</v>
      </c>
      <c r="N3905">
        <v>62</v>
      </c>
      <c r="O3905">
        <v>-7949</v>
      </c>
      <c r="P3905">
        <v>142034</v>
      </c>
      <c r="Q3905">
        <v>146419</v>
      </c>
      <c r="R3905">
        <v>2</v>
      </c>
      <c r="S3905">
        <v>17428086</v>
      </c>
      <c r="U3905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3905" t="str">
        <f>IFERROR(MID(spotify_top_songs_audio_features[[#This Row],[artist_names]],SEARCH(",",spotify_top_songs_audio_features[[#This Row],[artist_names]])+2,99),"")</f>
        <v>The Creator, Lil Uzi Vert, Pharrell Williams</v>
      </c>
      <c r="W3905" t="str">
        <f>spotify_top_songs_audio_features[[#This Row],[source]]</f>
        <v>Columbia</v>
      </c>
      <c r="X3905" s="1">
        <f>spotify_top_songs_audio_features[[#This Row],[streams]]</f>
        <v>17428086</v>
      </c>
      <c r="Y3905" t="str">
        <f>IF(Tabela2[[#This Row],[feat]]="","","Feat")</f>
        <v>Feat</v>
      </c>
      <c r="Z3905" s="17" t="str">
        <f>CONCATENATE(INT(spotify_top_songs_audio_features[[#This Row],[duration_ms]]/(60*1000)),":",MOD(INT(spotify_top_songs_audio_features[[#This Row],[duration_ms]]/1000),60))</f>
        <v>2:26</v>
      </c>
      <c r="AA39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905" t="str">
        <f>spotify_top_songs_audio_features[[#This Row],[track_name]]</f>
        <v>JUGGERNAUT (feat. Lil Uzi Vert &amp; Pharrell Williams)</v>
      </c>
    </row>
    <row r="3906" spans="1:28" x14ac:dyDescent="0.25">
      <c r="A3906" t="s">
        <v>8270</v>
      </c>
      <c r="B3906" t="s">
        <v>112</v>
      </c>
      <c r="C3906" t="s">
        <v>8271</v>
      </c>
      <c r="D3906" t="s">
        <v>112</v>
      </c>
      <c r="E3906" t="s">
        <v>102</v>
      </c>
      <c r="F3906" t="s">
        <v>24</v>
      </c>
      <c r="G3906" t="s">
        <v>25</v>
      </c>
      <c r="H3906">
        <v>524</v>
      </c>
      <c r="I3906">
        <v>692</v>
      </c>
      <c r="J3906">
        <v>369</v>
      </c>
      <c r="K3906" t="s">
        <v>6012</v>
      </c>
      <c r="L3906">
        <v>0</v>
      </c>
      <c r="M3906">
        <v>192</v>
      </c>
      <c r="N3906">
        <v>621</v>
      </c>
      <c r="O3906">
        <v>-3866</v>
      </c>
      <c r="P3906">
        <v>163874</v>
      </c>
      <c r="Q3906">
        <v>238693</v>
      </c>
      <c r="R3906">
        <v>1</v>
      </c>
      <c r="S3906">
        <v>17415414</v>
      </c>
      <c r="U390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906" t="str">
        <f>IFERROR(MID(spotify_top_songs_audio_features[[#This Row],[artist_names]],SEARCH(",",spotify_top_songs_audio_features[[#This Row],[artist_names]])+2,99),"")</f>
        <v/>
      </c>
      <c r="W3906" t="str">
        <f>spotify_top_songs_audio_features[[#This Row],[source]]</f>
        <v>Taylor Swift</v>
      </c>
      <c r="X3906" s="1">
        <f>spotify_top_songs_audio_features[[#This Row],[streams]]</f>
        <v>17415414</v>
      </c>
      <c r="Y3906" t="str">
        <f>IF(Tabela2[[#This Row],[feat]]="","","Feat")</f>
        <v/>
      </c>
      <c r="Z3906" s="17" t="str">
        <f>CONCATENATE(INT(spotify_top_songs_audio_features[[#This Row],[duration_ms]]/(60*1000)),":",MOD(INT(spotify_top_songs_audio_features[[#This Row],[duration_ms]]/1000),60))</f>
        <v>3:58</v>
      </c>
      <c r="AA39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906" t="str">
        <f>spotify_top_songs_audio_features[[#This Row],[track_name]]</f>
        <v>Mean (Taylor's Version)</v>
      </c>
    </row>
    <row r="3907" spans="1:28" x14ac:dyDescent="0.25">
      <c r="A3907" t="s">
        <v>12972</v>
      </c>
      <c r="B3907" t="s">
        <v>3220</v>
      </c>
      <c r="C3907" t="s">
        <v>12973</v>
      </c>
      <c r="D3907" t="s">
        <v>1032</v>
      </c>
      <c r="E3907" t="s">
        <v>142</v>
      </c>
      <c r="F3907" t="s">
        <v>32</v>
      </c>
      <c r="G3907" t="s">
        <v>152</v>
      </c>
      <c r="H3907">
        <v>661</v>
      </c>
      <c r="I3907">
        <v>748</v>
      </c>
      <c r="J3907">
        <v>206</v>
      </c>
      <c r="K3907" t="s">
        <v>364</v>
      </c>
      <c r="L3907">
        <v>0</v>
      </c>
      <c r="M3907">
        <v>254</v>
      </c>
      <c r="N3907">
        <v>509</v>
      </c>
      <c r="O3907">
        <v>-4809</v>
      </c>
      <c r="P3907">
        <v>171983</v>
      </c>
      <c r="Q3907">
        <v>265947</v>
      </c>
      <c r="R3907">
        <v>2</v>
      </c>
      <c r="S3907">
        <v>17410941</v>
      </c>
      <c r="U3907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3907" t="str">
        <f>IFERROR(MID(spotify_top_songs_audio_features[[#This Row],[artist_names]],SEARCH(",",spotify_top_songs_audio_features[[#This Row],[artist_names]])+2,99),"")</f>
        <v>Skylar Grey</v>
      </c>
      <c r="W3907" t="str">
        <f>spotify_top_songs_audio_features[[#This Row],[source]]</f>
        <v>Shady/Aftermath/Interscope Records</v>
      </c>
      <c r="X3907" s="1">
        <f>spotify_top_songs_audio_features[[#This Row],[streams]]</f>
        <v>17410941</v>
      </c>
      <c r="Y3907" t="str">
        <f>IF(Tabela2[[#This Row],[feat]]="","","Feat")</f>
        <v>Feat</v>
      </c>
      <c r="Z3907" s="17" t="str">
        <f>CONCATENATE(INT(spotify_top_songs_audio_features[[#This Row],[duration_ms]]/(60*1000)),":",MOD(INT(spotify_top_songs_audio_features[[#This Row],[duration_ms]]/1000),60))</f>
        <v>4:25</v>
      </c>
      <c r="AA39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07" t="str">
        <f>spotify_top_songs_audio_features[[#This Row],[track_name]]</f>
        <v>Leaving Heaven (feat. Skylar Grey)</v>
      </c>
    </row>
    <row r="3908" spans="1:28" x14ac:dyDescent="0.25">
      <c r="A3908" t="s">
        <v>16120</v>
      </c>
      <c r="B3908" t="s">
        <v>16121</v>
      </c>
      <c r="C3908" t="s">
        <v>16122</v>
      </c>
      <c r="D3908" t="s">
        <v>354</v>
      </c>
      <c r="E3908" t="s">
        <v>23</v>
      </c>
      <c r="F3908" t="s">
        <v>32</v>
      </c>
      <c r="G3908" t="s">
        <v>25</v>
      </c>
      <c r="H3908">
        <v>859</v>
      </c>
      <c r="I3908">
        <v>6</v>
      </c>
      <c r="J3908">
        <v>301</v>
      </c>
      <c r="K3908" t="s">
        <v>2513</v>
      </c>
      <c r="L3908">
        <v>0</v>
      </c>
      <c r="M3908">
        <v>353</v>
      </c>
      <c r="N3908">
        <v>568</v>
      </c>
      <c r="O3908">
        <v>-463</v>
      </c>
      <c r="P3908">
        <v>123017</v>
      </c>
      <c r="Q3908">
        <v>244761</v>
      </c>
      <c r="R3908">
        <v>2</v>
      </c>
      <c r="S3908">
        <v>17383097</v>
      </c>
      <c r="U3908" t="str">
        <f>IFERROR(LEFT(spotify_top_songs_audio_features[[#This Row],[artist_names]],SEARCH(",",spotify_top_songs_audio_features[[#This Row],[artist_names]])-1),spotify_top_songs_audio_features[[#This Row],[artist_names]])</f>
        <v>JACKBOYS</v>
      </c>
      <c r="V3908" t="str">
        <f>IFERROR(MID(spotify_top_songs_audio_features[[#This Row],[artist_names]],SEARCH(",",spotify_top_songs_audio_features[[#This Row],[artist_names]])+2,99),"")</f>
        <v>Sheck Wes</v>
      </c>
      <c r="W3908" t="str">
        <f>spotify_top_songs_audio_features[[#This Row],[source]]</f>
        <v>Cactus Jack/Epic</v>
      </c>
      <c r="X3908" s="1">
        <f>spotify_top_songs_audio_features[[#This Row],[streams]]</f>
        <v>17383097</v>
      </c>
      <c r="Y3908" t="str">
        <f>IF(Tabela2[[#This Row],[feat]]="","","Feat")</f>
        <v>Feat</v>
      </c>
      <c r="Z3908" s="17" t="str">
        <f>CONCATENATE(INT(spotify_top_songs_audio_features[[#This Row],[duration_ms]]/(60*1000)),":",MOD(INT(spotify_top_songs_audio_features[[#This Row],[duration_ms]]/1000),60))</f>
        <v>4:4</v>
      </c>
      <c r="AA39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08" t="str">
        <f>spotify_top_songs_audio_features[[#This Row],[track_name]]</f>
        <v>GANG GANG</v>
      </c>
    </row>
    <row r="3909" spans="1:28" x14ac:dyDescent="0.25">
      <c r="A3909" t="s">
        <v>1437</v>
      </c>
      <c r="B3909" t="s">
        <v>293</v>
      </c>
      <c r="C3909" t="s">
        <v>1438</v>
      </c>
      <c r="D3909" t="s">
        <v>85</v>
      </c>
      <c r="E3909" t="s">
        <v>23</v>
      </c>
      <c r="F3909" t="s">
        <v>32</v>
      </c>
      <c r="G3909" t="s">
        <v>25</v>
      </c>
      <c r="H3909">
        <v>641</v>
      </c>
      <c r="I3909">
        <v>559</v>
      </c>
      <c r="J3909">
        <v>355</v>
      </c>
      <c r="K3909" t="s">
        <v>1439</v>
      </c>
      <c r="L3909">
        <v>402</v>
      </c>
      <c r="M3909">
        <v>937</v>
      </c>
      <c r="N3909">
        <v>523</v>
      </c>
      <c r="O3909">
        <v>-11132</v>
      </c>
      <c r="P3909">
        <v>144982</v>
      </c>
      <c r="Q3909">
        <v>202193</v>
      </c>
      <c r="R3909">
        <v>4</v>
      </c>
      <c r="S3909">
        <v>17374296</v>
      </c>
      <c r="U3909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3909" t="str">
        <f>IFERROR(MID(spotify_top_songs_audio_features[[#This Row],[artist_names]],SEARCH(",",spotify_top_songs_audio_features[[#This Row],[artist_names]])+2,99),"")</f>
        <v/>
      </c>
      <c r="W3909" t="str">
        <f>spotify_top_songs_audio_features[[#This Row],[source]]</f>
        <v>Polydor Records</v>
      </c>
      <c r="X3909" s="1">
        <f>spotify_top_songs_audio_features[[#This Row],[streams]]</f>
        <v>17374296</v>
      </c>
      <c r="Y3909" t="str">
        <f>IF(Tabela2[[#This Row],[feat]]="","","Feat")</f>
        <v/>
      </c>
      <c r="Z3909" s="17" t="str">
        <f>CONCATENATE(INT(spotify_top_songs_audio_features[[#This Row],[duration_ms]]/(60*1000)),":",MOD(INT(spotify_top_songs_audio_features[[#This Row],[duration_ms]]/1000),60))</f>
        <v>3:22</v>
      </c>
      <c r="AA39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09" t="str">
        <f>spotify_top_songs_audio_features[[#This Row],[track_name]]</f>
        <v>Doin' Time</v>
      </c>
    </row>
    <row r="3910" spans="1:28" x14ac:dyDescent="0.25">
      <c r="A3910" t="s">
        <v>5742</v>
      </c>
      <c r="B3910" t="s">
        <v>5743</v>
      </c>
      <c r="C3910" t="s">
        <v>5744</v>
      </c>
      <c r="D3910" t="s">
        <v>768</v>
      </c>
      <c r="E3910" t="s">
        <v>102</v>
      </c>
      <c r="F3910" t="s">
        <v>32</v>
      </c>
      <c r="G3910" t="s">
        <v>25</v>
      </c>
      <c r="H3910">
        <v>757</v>
      </c>
      <c r="I3910">
        <v>721</v>
      </c>
      <c r="J3910">
        <v>691</v>
      </c>
      <c r="K3910" t="s">
        <v>5745</v>
      </c>
      <c r="L3910">
        <v>0</v>
      </c>
      <c r="M3910">
        <v>647</v>
      </c>
      <c r="N3910">
        <v>364</v>
      </c>
      <c r="O3910">
        <v>-2906</v>
      </c>
      <c r="P3910">
        <v>124036</v>
      </c>
      <c r="Q3910">
        <v>165366</v>
      </c>
      <c r="R3910">
        <v>2</v>
      </c>
      <c r="S3910">
        <v>17356237</v>
      </c>
      <c r="U3910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3910" t="str">
        <f>IFERROR(MID(spotify_top_songs_audio_features[[#This Row],[artist_names]],SEARCH(",",spotify_top_songs_audio_features[[#This Row],[artist_names]])+2,99),"")</f>
        <v>Post Malone, DaBaby, Megan Thee Stallion, Lil Baby</v>
      </c>
      <c r="W3910" t="str">
        <f>spotify_top_songs_audio_features[[#This Row],[source]]</f>
        <v>Epic/We The Best</v>
      </c>
      <c r="X3910" s="1">
        <f>spotify_top_songs_audio_features[[#This Row],[streams]]</f>
        <v>17356237</v>
      </c>
      <c r="Y3910" t="str">
        <f>IF(Tabela2[[#This Row],[feat]]="","","Feat")</f>
        <v>Feat</v>
      </c>
      <c r="Z3910" s="17" t="str">
        <f>CONCATENATE(INT(spotify_top_songs_audio_features[[#This Row],[duration_ms]]/(60*1000)),":",MOD(INT(spotify_top_songs_audio_features[[#This Row],[duration_ms]]/1000),60))</f>
        <v>2:45</v>
      </c>
      <c r="AA39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910" t="str">
        <f>spotify_top_songs_audio_features[[#This Row],[track_name]]</f>
        <v>I DID IT (feat. Post Malone, Megan Thee Stallion, Lil Baby &amp; DaBaby)</v>
      </c>
    </row>
    <row r="3911" spans="1:28" x14ac:dyDescent="0.25">
      <c r="A3911" t="s">
        <v>6683</v>
      </c>
      <c r="B3911" t="s">
        <v>307</v>
      </c>
      <c r="C3911" t="s">
        <v>6684</v>
      </c>
      <c r="D3911" t="s">
        <v>309</v>
      </c>
      <c r="E3911" t="s">
        <v>23</v>
      </c>
      <c r="F3911" t="s">
        <v>32</v>
      </c>
      <c r="G3911" t="s">
        <v>25</v>
      </c>
      <c r="H3911">
        <v>895</v>
      </c>
      <c r="I3911">
        <v>389</v>
      </c>
      <c r="J3911">
        <v>11</v>
      </c>
      <c r="K3911" t="s">
        <v>951</v>
      </c>
      <c r="L3911">
        <v>346</v>
      </c>
      <c r="M3911">
        <v>105</v>
      </c>
      <c r="N3911">
        <v>549</v>
      </c>
      <c r="O3911">
        <v>-11036</v>
      </c>
      <c r="P3911">
        <v>110023</v>
      </c>
      <c r="Q3911">
        <v>196731</v>
      </c>
      <c r="R3911">
        <v>2</v>
      </c>
      <c r="S3911">
        <v>17352203</v>
      </c>
      <c r="U3911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3911" t="str">
        <f>IFERROR(MID(spotify_top_songs_audio_features[[#This Row],[artist_names]],SEARCH(",",spotify_top_songs_audio_features[[#This Row],[artist_names]])+2,99),"")</f>
        <v/>
      </c>
      <c r="W3911" t="str">
        <f>spotify_top_songs_audio_features[[#This Row],[source]]</f>
        <v>Darkroom/Interscope Records</v>
      </c>
      <c r="X3911" s="1">
        <f>spotify_top_songs_audio_features[[#This Row],[streams]]</f>
        <v>17352203</v>
      </c>
      <c r="Y3911" t="str">
        <f>IF(Tabela2[[#This Row],[feat]]="","","Feat")</f>
        <v/>
      </c>
      <c r="Z3911" s="17" t="str">
        <f>CONCATENATE(INT(spotify_top_songs_audio_features[[#This Row],[duration_ms]]/(60*1000)),":",MOD(INT(spotify_top_songs_audio_features[[#This Row],[duration_ms]]/1000),60))</f>
        <v>3:16</v>
      </c>
      <c r="AA39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11" t="str">
        <f>spotify_top_songs_audio_features[[#This Row],[track_name]]</f>
        <v>Billie Bossa Nova</v>
      </c>
    </row>
    <row r="3912" spans="1:28" x14ac:dyDescent="0.25">
      <c r="A3912" t="s">
        <v>7647</v>
      </c>
      <c r="B3912" t="s">
        <v>1611</v>
      </c>
      <c r="C3912" t="s">
        <v>7648</v>
      </c>
      <c r="D3912" t="s">
        <v>1612</v>
      </c>
      <c r="E3912" t="s">
        <v>102</v>
      </c>
      <c r="F3912" t="s">
        <v>24</v>
      </c>
      <c r="G3912" t="s">
        <v>25</v>
      </c>
      <c r="H3912">
        <v>719</v>
      </c>
      <c r="I3912">
        <v>803</v>
      </c>
      <c r="J3912">
        <v>795</v>
      </c>
      <c r="K3912" t="s">
        <v>1415</v>
      </c>
      <c r="L3912">
        <v>3.9999999999999998E-6</v>
      </c>
      <c r="M3912">
        <v>29</v>
      </c>
      <c r="N3912">
        <v>712</v>
      </c>
      <c r="O3912">
        <v>-3834</v>
      </c>
      <c r="P3912">
        <v>142966</v>
      </c>
      <c r="Q3912">
        <v>133995</v>
      </c>
      <c r="R3912">
        <v>12</v>
      </c>
      <c r="S3912">
        <v>17345222</v>
      </c>
      <c r="U3912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3912" t="str">
        <f>IFERROR(MID(spotify_top_songs_audio_features[[#This Row],[artist_names]],SEARCH(",",spotify_top_songs_audio_features[[#This Row],[artist_names]])+2,99),"")</f>
        <v/>
      </c>
      <c r="W3912" t="str">
        <f>spotify_top_songs_audio_features[[#This Row],[source]]</f>
        <v>iamcosmic</v>
      </c>
      <c r="X3912" s="1">
        <f>spotify_top_songs_audio_features[[#This Row],[streams]]</f>
        <v>17345222</v>
      </c>
      <c r="Y3912" t="str">
        <f>IF(Tabela2[[#This Row],[feat]]="","","Feat")</f>
        <v/>
      </c>
      <c r="Z3912" s="17" t="str">
        <f>CONCATENATE(INT(spotify_top_songs_audio_features[[#This Row],[duration_ms]]/(60*1000)),":",MOD(INT(spotify_top_songs_audio_features[[#This Row],[duration_ms]]/1000),60))</f>
        <v>2:13</v>
      </c>
      <c r="AA39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912" t="str">
        <f>spotify_top_songs_audio_features[[#This Row],[track_name]]</f>
        <v>Mine</v>
      </c>
    </row>
    <row r="3913" spans="1:28" x14ac:dyDescent="0.25">
      <c r="A3913" t="s">
        <v>17640</v>
      </c>
      <c r="B3913" t="s">
        <v>17641</v>
      </c>
      <c r="C3913" t="s">
        <v>17642</v>
      </c>
      <c r="D3913" t="s">
        <v>3032</v>
      </c>
      <c r="E3913" t="s">
        <v>23</v>
      </c>
      <c r="F3913" t="s">
        <v>24</v>
      </c>
      <c r="G3913" t="s">
        <v>25</v>
      </c>
      <c r="H3913">
        <v>663</v>
      </c>
      <c r="I3913">
        <v>6</v>
      </c>
      <c r="J3913">
        <v>32</v>
      </c>
      <c r="K3913" t="s">
        <v>1923</v>
      </c>
      <c r="L3913">
        <v>0</v>
      </c>
      <c r="M3913">
        <v>184</v>
      </c>
      <c r="N3913">
        <v>8</v>
      </c>
      <c r="O3913">
        <v>-1087</v>
      </c>
      <c r="P3913">
        <v>129991</v>
      </c>
      <c r="Q3913">
        <v>151667</v>
      </c>
      <c r="R3913">
        <v>2</v>
      </c>
      <c r="S3913">
        <v>17341155</v>
      </c>
      <c r="U3913" t="str">
        <f>IFERROR(LEFT(spotify_top_songs_audio_features[[#This Row],[artist_names]],SEARCH(",",spotify_top_songs_audio_features[[#This Row],[artist_names]])-1),spotify_top_songs_audio_features[[#This Row],[artist_names]])</f>
        <v>Marvin Gaye</v>
      </c>
      <c r="V3913" t="str">
        <f>IFERROR(MID(spotify_top_songs_audio_features[[#This Row],[artist_names]],SEARCH(",",spotify_top_songs_audio_features[[#This Row],[artist_names]])+2,99),"")</f>
        <v>Tammi Terrell</v>
      </c>
      <c r="W3913" t="str">
        <f>spotify_top_songs_audio_features[[#This Row],[source]]</f>
        <v>UNI/MOTOWN</v>
      </c>
      <c r="X3913" s="1">
        <f>spotify_top_songs_audio_features[[#This Row],[streams]]</f>
        <v>17341155</v>
      </c>
      <c r="Y3913" t="str">
        <f>IF(Tabela2[[#This Row],[feat]]="","","Feat")</f>
        <v>Feat</v>
      </c>
      <c r="Z3913" s="17" t="str">
        <f>CONCATENATE(INT(spotify_top_songs_audio_features[[#This Row],[duration_ms]]/(60*1000)),":",MOD(INT(spotify_top_songs_audio_features[[#This Row],[duration_ms]]/1000),60))</f>
        <v>2:31</v>
      </c>
      <c r="AA39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13" t="str">
        <f>spotify_top_songs_audio_features[[#This Row],[track_name]]</f>
        <v>Ain't No Mountain High Enough</v>
      </c>
    </row>
    <row r="3914" spans="1:28" x14ac:dyDescent="0.25">
      <c r="A3914" t="s">
        <v>4585</v>
      </c>
      <c r="B3914" t="s">
        <v>4586</v>
      </c>
      <c r="C3914" t="s">
        <v>4587</v>
      </c>
      <c r="D3914" t="s">
        <v>768</v>
      </c>
      <c r="E3914" t="s">
        <v>86</v>
      </c>
      <c r="F3914" t="s">
        <v>32</v>
      </c>
      <c r="G3914" t="s">
        <v>64</v>
      </c>
      <c r="H3914">
        <v>573</v>
      </c>
      <c r="I3914">
        <v>591</v>
      </c>
      <c r="J3914">
        <v>331</v>
      </c>
      <c r="K3914" t="s">
        <v>862</v>
      </c>
      <c r="L3914">
        <v>0</v>
      </c>
      <c r="M3914">
        <v>455</v>
      </c>
      <c r="N3914">
        <v>232</v>
      </c>
      <c r="O3914">
        <v>-6715</v>
      </c>
      <c r="P3914">
        <v>86721</v>
      </c>
      <c r="Q3914">
        <v>230713</v>
      </c>
      <c r="R3914">
        <v>3</v>
      </c>
      <c r="S3914">
        <v>17334496</v>
      </c>
      <c r="U3914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3914" t="str">
        <f>IFERROR(MID(spotify_top_songs_audio_features[[#This Row],[artist_names]],SEARCH(",",spotify_top_songs_audio_features[[#This Row],[artist_names]])+2,99),"")</f>
        <v>JAY-Z, Future, Beyoncé</v>
      </c>
      <c r="W3914" t="str">
        <f>spotify_top_songs_audio_features[[#This Row],[source]]</f>
        <v>Epic/We The Best</v>
      </c>
      <c r="X3914" s="1">
        <f>spotify_top_songs_audio_features[[#This Row],[streams]]</f>
        <v>17334496</v>
      </c>
      <c r="Y3914" t="str">
        <f>IF(Tabela2[[#This Row],[feat]]="","","Feat")</f>
        <v>Feat</v>
      </c>
      <c r="Z3914" s="17" t="str">
        <f>CONCATENATE(INT(spotify_top_songs_audio_features[[#This Row],[duration_ms]]/(60*1000)),":",MOD(INT(spotify_top_songs_audio_features[[#This Row],[duration_ms]]/1000),60))</f>
        <v>3:50</v>
      </c>
      <c r="AA39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914" t="str">
        <f>spotify_top_songs_audio_features[[#This Row],[track_name]]</f>
        <v>Top Off (feat. JAY Z, Future &amp; Beyoncé)</v>
      </c>
    </row>
    <row r="3915" spans="1:28" x14ac:dyDescent="0.25">
      <c r="A3915" t="s">
        <v>7154</v>
      </c>
      <c r="B3915" t="s">
        <v>1209</v>
      </c>
      <c r="C3915" t="s">
        <v>7155</v>
      </c>
      <c r="D3915" t="s">
        <v>1211</v>
      </c>
      <c r="E3915" t="s">
        <v>58</v>
      </c>
      <c r="F3915" t="s">
        <v>32</v>
      </c>
      <c r="G3915" t="s">
        <v>25</v>
      </c>
      <c r="H3915">
        <v>595</v>
      </c>
      <c r="I3915">
        <v>528</v>
      </c>
      <c r="J3915">
        <v>935</v>
      </c>
      <c r="K3915" t="s">
        <v>7156</v>
      </c>
      <c r="L3915">
        <v>0</v>
      </c>
      <c r="M3915">
        <v>142</v>
      </c>
      <c r="N3915">
        <v>515</v>
      </c>
      <c r="O3915">
        <v>-7371</v>
      </c>
      <c r="P3915">
        <v>150073</v>
      </c>
      <c r="Q3915">
        <v>179464</v>
      </c>
      <c r="R3915">
        <v>2</v>
      </c>
      <c r="S3915">
        <v>17317192</v>
      </c>
      <c r="U3915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915" t="str">
        <f>IFERROR(MID(spotify_top_songs_audio_features[[#This Row],[artist_names]],SEARCH(",",spotify_top_songs_audio_features[[#This Row],[artist_names]])+2,99),"")</f>
        <v/>
      </c>
      <c r="W3915" t="str">
        <f>spotify_top_songs_audio_features[[#This Row],[source]]</f>
        <v>Grade A Productions/Interscope Records</v>
      </c>
      <c r="X3915" s="1">
        <f>spotify_top_songs_audio_features[[#This Row],[streams]]</f>
        <v>17317192</v>
      </c>
      <c r="Y3915" t="str">
        <f>IF(Tabela2[[#This Row],[feat]]="","","Feat")</f>
        <v/>
      </c>
      <c r="Z3915" s="17" t="str">
        <f>CONCATENATE(INT(spotify_top_songs_audio_features[[#This Row],[duration_ms]]/(60*1000)),":",MOD(INT(spotify_top_songs_audio_features[[#This Row],[duration_ms]]/1000),60))</f>
        <v>2:59</v>
      </c>
      <c r="AA39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915" t="str">
        <f>spotify_top_songs_audio_features[[#This Row],[track_name]]</f>
        <v>Screw Juice</v>
      </c>
    </row>
    <row r="3916" spans="1:28" x14ac:dyDescent="0.25">
      <c r="A3916" t="s">
        <v>8397</v>
      </c>
      <c r="B3916" t="s">
        <v>8398</v>
      </c>
      <c r="C3916" t="s">
        <v>8399</v>
      </c>
      <c r="D3916" t="s">
        <v>8400</v>
      </c>
      <c r="E3916" t="s">
        <v>43</v>
      </c>
      <c r="F3916" t="s">
        <v>32</v>
      </c>
      <c r="G3916" t="s">
        <v>25</v>
      </c>
      <c r="H3916">
        <v>817</v>
      </c>
      <c r="I3916">
        <v>812</v>
      </c>
      <c r="J3916">
        <v>57</v>
      </c>
      <c r="K3916" t="s">
        <v>8401</v>
      </c>
      <c r="L3916">
        <v>536</v>
      </c>
      <c r="M3916">
        <v>669</v>
      </c>
      <c r="N3916">
        <v>725</v>
      </c>
      <c r="O3916">
        <v>-6674</v>
      </c>
      <c r="P3916">
        <v>128028</v>
      </c>
      <c r="Q3916">
        <v>150000</v>
      </c>
      <c r="R3916">
        <v>2</v>
      </c>
      <c r="S3916">
        <v>17313005</v>
      </c>
      <c r="U3916" t="str">
        <f>IFERROR(LEFT(spotify_top_songs_audio_features[[#This Row],[artist_names]],SEARCH(",",spotify_top_songs_audio_features[[#This Row],[artist_names]])-1),spotify_top_songs_audio_features[[#This Row],[artist_names]])</f>
        <v>TWENTY SIX</v>
      </c>
      <c r="V3916" t="str">
        <f>IFERROR(MID(spotify_top_songs_audio_features[[#This Row],[artist_names]],SEARCH(",",spotify_top_songs_audio_features[[#This Row],[artist_names]])+2,99),"")</f>
        <v>Tayson Kryss</v>
      </c>
      <c r="W3916" t="str">
        <f>spotify_top_songs_audio_features[[#This Row],[source]]</f>
        <v>FFRR</v>
      </c>
      <c r="X3916" s="1">
        <f>spotify_top_songs_audio_features[[#This Row],[streams]]</f>
        <v>17313005</v>
      </c>
      <c r="Y3916" t="str">
        <f>IF(Tabela2[[#This Row],[feat]]="","","Feat")</f>
        <v>Feat</v>
      </c>
      <c r="Z3916" s="17" t="str">
        <f>CONCATENATE(INT(spotify_top_songs_audio_features[[#This Row],[duration_ms]]/(60*1000)),":",MOD(INT(spotify_top_songs_audio_features[[#This Row],[duration_ms]]/1000),60))</f>
        <v>2:30</v>
      </c>
      <c r="AA39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916" t="str">
        <f>spotify_top_songs_audio_features[[#This Row],[track_name]]</f>
        <v>Buscando Money</v>
      </c>
    </row>
    <row r="3917" spans="1:28" x14ac:dyDescent="0.25">
      <c r="A3917" t="s">
        <v>5930</v>
      </c>
      <c r="B3917" t="s">
        <v>5007</v>
      </c>
      <c r="C3917" t="s">
        <v>5931</v>
      </c>
      <c r="D3917" t="s">
        <v>1807</v>
      </c>
      <c r="E3917" t="s">
        <v>43</v>
      </c>
      <c r="F3917" t="s">
        <v>32</v>
      </c>
      <c r="G3917" t="s">
        <v>25</v>
      </c>
      <c r="H3917">
        <v>747</v>
      </c>
      <c r="I3917">
        <v>577</v>
      </c>
      <c r="J3917">
        <v>262</v>
      </c>
      <c r="K3917" t="s">
        <v>4559</v>
      </c>
      <c r="L3917">
        <v>511</v>
      </c>
      <c r="M3917">
        <v>121</v>
      </c>
      <c r="N3917">
        <v>501</v>
      </c>
      <c r="O3917">
        <v>-7775</v>
      </c>
      <c r="P3917">
        <v>96996</v>
      </c>
      <c r="Q3917">
        <v>261068</v>
      </c>
      <c r="R3917">
        <v>2</v>
      </c>
      <c r="S3917">
        <v>17312483</v>
      </c>
      <c r="U3917" t="str">
        <f>IFERROR(LEFT(spotify_top_songs_audio_features[[#This Row],[artist_names]],SEARCH(",",spotify_top_songs_audio_features[[#This Row],[artist_names]])-1),spotify_top_songs_audio_features[[#This Row],[artist_names]])</f>
        <v>Junior H</v>
      </c>
      <c r="V3917" t="str">
        <f>IFERROR(MID(spotify_top_songs_audio_features[[#This Row],[artist_names]],SEARCH(",",spotify_top_songs_audio_features[[#This Row],[artist_names]])+2,99),"")</f>
        <v>Peso Pluma</v>
      </c>
      <c r="W3917" t="str">
        <f>spotify_top_songs_audio_features[[#This Row],[source]]</f>
        <v>WEA Latina</v>
      </c>
      <c r="X3917" s="1">
        <f>spotify_top_songs_audio_features[[#This Row],[streams]]</f>
        <v>17312483</v>
      </c>
      <c r="Y3917" t="str">
        <f>IF(Tabela2[[#This Row],[feat]]="","","Feat")</f>
        <v>Feat</v>
      </c>
      <c r="Z3917" s="17" t="str">
        <f>CONCATENATE(INT(spotify_top_songs_audio_features[[#This Row],[duration_ms]]/(60*1000)),":",MOD(INT(spotify_top_songs_audio_features[[#This Row],[duration_ms]]/1000),60))</f>
        <v>4:21</v>
      </c>
      <c r="AA39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917" t="str">
        <f>spotify_top_songs_audio_features[[#This Row],[track_name]]</f>
        <v>A Tu Manera</v>
      </c>
    </row>
    <row r="3918" spans="1:28" x14ac:dyDescent="0.25">
      <c r="A3918" t="s">
        <v>10772</v>
      </c>
      <c r="B3918" t="s">
        <v>6720</v>
      </c>
      <c r="C3918" t="s">
        <v>10773</v>
      </c>
      <c r="D3918" t="s">
        <v>6722</v>
      </c>
      <c r="E3918" t="s">
        <v>113</v>
      </c>
      <c r="F3918" t="s">
        <v>24</v>
      </c>
      <c r="G3918" t="s">
        <v>25</v>
      </c>
      <c r="H3918">
        <v>64</v>
      </c>
      <c r="I3918">
        <v>663</v>
      </c>
      <c r="J3918">
        <v>374</v>
      </c>
      <c r="K3918" t="s">
        <v>6088</v>
      </c>
      <c r="L3918">
        <v>806</v>
      </c>
      <c r="M3918">
        <v>152</v>
      </c>
      <c r="N3918">
        <v>663</v>
      </c>
      <c r="O3918">
        <v>-7516</v>
      </c>
      <c r="P3918">
        <v>13277</v>
      </c>
      <c r="Q3918">
        <v>140773</v>
      </c>
      <c r="R3918">
        <v>2</v>
      </c>
      <c r="S3918">
        <v>17300935</v>
      </c>
      <c r="U3918" t="str">
        <f>IFERROR(LEFT(spotify_top_songs_audio_features[[#This Row],[artist_names]],SEARCH(",",spotify_top_songs_audio_features[[#This Row],[artist_names]])-1),spotify_top_songs_audio_features[[#This Row],[artist_names]])</f>
        <v>Creedence Clearwater Revival</v>
      </c>
      <c r="V3918" t="str">
        <f>IFERROR(MID(spotify_top_songs_audio_features[[#This Row],[artist_names]],SEARCH(",",spotify_top_songs_audio_features[[#This Row],[artist_names]])+2,99),"")</f>
        <v/>
      </c>
      <c r="W3918" t="str">
        <f>spotify_top_songs_audio_features[[#This Row],[source]]</f>
        <v>Craft Recordings</v>
      </c>
      <c r="X3918" s="1">
        <f>spotify_top_songs_audio_features[[#This Row],[streams]]</f>
        <v>17300935</v>
      </c>
      <c r="Y3918" t="str">
        <f>IF(Tabela2[[#This Row],[feat]]="","","Feat")</f>
        <v/>
      </c>
      <c r="Z3918" s="17" t="str">
        <f>CONCATENATE(INT(spotify_top_songs_audio_features[[#This Row],[duration_ms]]/(60*1000)),":",MOD(INT(spotify_top_songs_audio_features[[#This Row],[duration_ms]]/1000),60))</f>
        <v>2:20</v>
      </c>
      <c r="AA39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918" t="str">
        <f>spotify_top_songs_audio_features[[#This Row],[track_name]]</f>
        <v>Fortunate Son</v>
      </c>
    </row>
    <row r="3919" spans="1:28" x14ac:dyDescent="0.25">
      <c r="A3919" t="s">
        <v>10364</v>
      </c>
      <c r="B3919" t="s">
        <v>112</v>
      </c>
      <c r="C3919" t="s">
        <v>10365</v>
      </c>
      <c r="D3919" t="s">
        <v>112</v>
      </c>
      <c r="E3919" t="s">
        <v>23</v>
      </c>
      <c r="F3919" t="s">
        <v>24</v>
      </c>
      <c r="G3919" t="s">
        <v>25</v>
      </c>
      <c r="H3919">
        <v>622</v>
      </c>
      <c r="I3919">
        <v>791</v>
      </c>
      <c r="J3919">
        <v>535</v>
      </c>
      <c r="K3919" t="s">
        <v>10366</v>
      </c>
      <c r="L3919">
        <v>3.7199999999999999E-4</v>
      </c>
      <c r="M3919">
        <v>83</v>
      </c>
      <c r="N3919">
        <v>494</v>
      </c>
      <c r="O3919">
        <v>-6106</v>
      </c>
      <c r="P3919">
        <v>115915</v>
      </c>
      <c r="Q3919">
        <v>225960</v>
      </c>
      <c r="R3919">
        <v>2</v>
      </c>
      <c r="S3919">
        <v>17292523</v>
      </c>
      <c r="U391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919" t="str">
        <f>IFERROR(MID(spotify_top_songs_audio_features[[#This Row],[artist_names]],SEARCH(",",spotify_top_songs_audio_features[[#This Row],[artist_names]])+2,99),"")</f>
        <v/>
      </c>
      <c r="W3919" t="str">
        <f>spotify_top_songs_audio_features[[#This Row],[source]]</f>
        <v>Taylor Swift</v>
      </c>
      <c r="X3919" s="1">
        <f>spotify_top_songs_audio_features[[#This Row],[streams]]</f>
        <v>17292523</v>
      </c>
      <c r="Y3919" t="str">
        <f>IF(Tabela2[[#This Row],[feat]]="","","Feat")</f>
        <v/>
      </c>
      <c r="Z3919" s="17" t="str">
        <f>CONCATENATE(INT(spotify_top_songs_audio_features[[#This Row],[duration_ms]]/(60*1000)),":",MOD(INT(spotify_top_songs_audio_features[[#This Row],[duration_ms]]/1000),60))</f>
        <v>3:45</v>
      </c>
      <c r="AA39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19" t="str">
        <f>spotify_top_songs_audio_features[[#This Row],[track_name]]</f>
        <v>Message In A Bottle (Taylor's Version) (From The Vault)</v>
      </c>
    </row>
    <row r="3920" spans="1:28" x14ac:dyDescent="0.25">
      <c r="A3920" t="s">
        <v>10455</v>
      </c>
      <c r="B3920" t="s">
        <v>307</v>
      </c>
      <c r="C3920" t="s">
        <v>8191</v>
      </c>
      <c r="D3920" t="s">
        <v>309</v>
      </c>
      <c r="E3920" t="s">
        <v>97</v>
      </c>
      <c r="F3920" t="s">
        <v>32</v>
      </c>
      <c r="G3920" t="s">
        <v>25</v>
      </c>
      <c r="H3920">
        <v>526</v>
      </c>
      <c r="I3920">
        <v>334</v>
      </c>
      <c r="J3920">
        <v>251</v>
      </c>
      <c r="K3920" t="s">
        <v>7520</v>
      </c>
      <c r="L3920">
        <v>782</v>
      </c>
      <c r="M3920">
        <v>586</v>
      </c>
      <c r="N3920">
        <v>522</v>
      </c>
      <c r="O3920">
        <v>-8491</v>
      </c>
      <c r="P3920">
        <v>74966</v>
      </c>
      <c r="Q3920">
        <v>212496</v>
      </c>
      <c r="R3920">
        <v>9</v>
      </c>
      <c r="S3920">
        <v>17276334</v>
      </c>
      <c r="U3920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3920" t="str">
        <f>IFERROR(MID(spotify_top_songs_audio_features[[#This Row],[artist_names]],SEARCH(",",spotify_top_songs_audio_features[[#This Row],[artist_names]])+2,99),"")</f>
        <v/>
      </c>
      <c r="W3920" t="str">
        <f>spotify_top_songs_audio_features[[#This Row],[source]]</f>
        <v>Darkroom/Interscope Records</v>
      </c>
      <c r="X3920" s="1">
        <f>spotify_top_songs_audio_features[[#This Row],[streams]]</f>
        <v>17276334</v>
      </c>
      <c r="Y3920" t="str">
        <f>IF(Tabela2[[#This Row],[feat]]="","","Feat")</f>
        <v/>
      </c>
      <c r="Z3920" s="17" t="str">
        <f>CONCATENATE(INT(spotify_top_songs_audio_features[[#This Row],[duration_ms]]/(60*1000)),":",MOD(INT(spotify_top_songs_audio_features[[#This Row],[duration_ms]]/1000),60))</f>
        <v>3:32</v>
      </c>
      <c r="AA39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920" t="str">
        <f>spotify_top_songs_audio_features[[#This Row],[track_name]]</f>
        <v>Lost Cause</v>
      </c>
    </row>
    <row r="3921" spans="1:28" x14ac:dyDescent="0.25">
      <c r="A3921" t="s">
        <v>17078</v>
      </c>
      <c r="B3921" t="s">
        <v>17079</v>
      </c>
      <c r="C3921" t="s">
        <v>17080</v>
      </c>
      <c r="D3921" t="s">
        <v>1938</v>
      </c>
      <c r="E3921" t="s">
        <v>31</v>
      </c>
      <c r="F3921" t="s">
        <v>32</v>
      </c>
      <c r="G3921" t="s">
        <v>25</v>
      </c>
      <c r="H3921">
        <v>867</v>
      </c>
      <c r="I3921">
        <v>494</v>
      </c>
      <c r="J3921">
        <v>84</v>
      </c>
      <c r="K3921" t="s">
        <v>3317</v>
      </c>
      <c r="L3921">
        <v>0</v>
      </c>
      <c r="M3921">
        <v>101</v>
      </c>
      <c r="N3921">
        <v>29</v>
      </c>
      <c r="O3921">
        <v>-6514</v>
      </c>
      <c r="P3921">
        <v>118868</v>
      </c>
      <c r="Q3921">
        <v>165882</v>
      </c>
      <c r="R3921">
        <v>3</v>
      </c>
      <c r="S3921">
        <v>17259739</v>
      </c>
      <c r="U3921" t="str">
        <f>IFERROR(LEFT(spotify_top_songs_audio_features[[#This Row],[artist_names]],SEARCH(",",spotify_top_songs_audio_features[[#This Row],[artist_names]])-1),spotify_top_songs_audio_features[[#This Row],[artist_names]])</f>
        <v>Teto</v>
      </c>
      <c r="V3921" t="str">
        <f>IFERROR(MID(spotify_top_songs_audio_features[[#This Row],[artist_names]],SEARCH(",",spotify_top_songs_audio_features[[#This Row],[artist_names]])+2,99),"")</f>
        <v/>
      </c>
      <c r="W3921" t="str">
        <f>spotify_top_songs_audio_features[[#This Row],[source]]</f>
        <v>Sony Music Entertainment</v>
      </c>
      <c r="X3921" s="1">
        <f>spotify_top_songs_audio_features[[#This Row],[streams]]</f>
        <v>17259739</v>
      </c>
      <c r="Y3921" t="str">
        <f>IF(Tabela2[[#This Row],[feat]]="","","Feat")</f>
        <v/>
      </c>
      <c r="Z3921" s="17" t="str">
        <f>CONCATENATE(INT(spotify_top_songs_audio_features[[#This Row],[duration_ms]]/(60*1000)),":",MOD(INT(spotify_top_songs_audio_features[[#This Row],[duration_ms]]/1000),60))</f>
        <v>2:45</v>
      </c>
      <c r="AA39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21" t="str">
        <f>spotify_top_songs_audio_features[[#This Row],[track_name]]</f>
        <v>Fim de Semana no Rio</v>
      </c>
    </row>
    <row r="3922" spans="1:28" x14ac:dyDescent="0.25">
      <c r="A3922" t="s">
        <v>12152</v>
      </c>
      <c r="B3922" t="s">
        <v>1650</v>
      </c>
      <c r="C3922" t="s">
        <v>12153</v>
      </c>
      <c r="D3922" t="s">
        <v>53</v>
      </c>
      <c r="E3922" t="s">
        <v>177</v>
      </c>
      <c r="F3922" t="s">
        <v>24</v>
      </c>
      <c r="G3922" t="s">
        <v>25</v>
      </c>
      <c r="H3922">
        <v>808</v>
      </c>
      <c r="I3922">
        <v>497</v>
      </c>
      <c r="J3922">
        <v>453</v>
      </c>
      <c r="K3922" t="s">
        <v>4568</v>
      </c>
      <c r="L3922">
        <v>0</v>
      </c>
      <c r="M3922">
        <v>642</v>
      </c>
      <c r="N3922">
        <v>962</v>
      </c>
      <c r="O3922">
        <v>-4008</v>
      </c>
      <c r="P3922">
        <v>87987</v>
      </c>
      <c r="Q3922">
        <v>184722</v>
      </c>
      <c r="R3922">
        <v>26</v>
      </c>
      <c r="S3922">
        <v>17256180</v>
      </c>
      <c r="U3922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3922" t="str">
        <f>IFERROR(MID(spotify_top_songs_audio_features[[#This Row],[artist_names]],SEARCH(",",spotify_top_songs_audio_features[[#This Row],[artist_names]])+2,99),"")</f>
        <v/>
      </c>
      <c r="W3922" t="str">
        <f>spotify_top_songs_audio_features[[#This Row],[source]]</f>
        <v>Sony Music Latin</v>
      </c>
      <c r="X3922" s="1">
        <f>spotify_top_songs_audio_features[[#This Row],[streams]]</f>
        <v>17256180</v>
      </c>
      <c r="Y3922" t="str">
        <f>IF(Tabela2[[#This Row],[feat]]="","","Feat")</f>
        <v/>
      </c>
      <c r="Z3922" s="17" t="str">
        <f>CONCATENATE(INT(spotify_top_songs_audio_features[[#This Row],[duration_ms]]/(60*1000)),":",MOD(INT(spotify_top_songs_audio_features[[#This Row],[duration_ms]]/1000),60))</f>
        <v>3:4</v>
      </c>
      <c r="AA39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922" t="str">
        <f>spotify_top_songs_audio_features[[#This Row],[track_name]]</f>
        <v>Vida de Rico</v>
      </c>
    </row>
    <row r="3923" spans="1:28" x14ac:dyDescent="0.25">
      <c r="A3923" t="s">
        <v>13555</v>
      </c>
      <c r="B3923" t="s">
        <v>8448</v>
      </c>
      <c r="C3923" t="s">
        <v>10046</v>
      </c>
      <c r="D3923" t="s">
        <v>1907</v>
      </c>
      <c r="E3923" t="s">
        <v>469</v>
      </c>
      <c r="F3923" t="s">
        <v>24</v>
      </c>
      <c r="G3923" t="s">
        <v>25</v>
      </c>
      <c r="H3923">
        <v>648</v>
      </c>
      <c r="I3923">
        <v>228</v>
      </c>
      <c r="J3923">
        <v>454</v>
      </c>
      <c r="K3923" t="s">
        <v>10749</v>
      </c>
      <c r="L3923">
        <v>0</v>
      </c>
      <c r="M3923">
        <v>983</v>
      </c>
      <c r="N3923">
        <v>503</v>
      </c>
      <c r="O3923">
        <v>-12335</v>
      </c>
      <c r="P3923">
        <v>125526</v>
      </c>
      <c r="Q3923">
        <v>144827</v>
      </c>
      <c r="R3923">
        <v>3</v>
      </c>
      <c r="S3923">
        <v>17242201</v>
      </c>
      <c r="U3923" t="str">
        <f>IFERROR(LEFT(spotify_top_songs_audio_features[[#This Row],[artist_names]],SEARCH(",",spotify_top_songs_audio_features[[#This Row],[artist_names]])-1),spotify_top_songs_audio_features[[#This Row],[artist_names]])</f>
        <v>Bing Crosby</v>
      </c>
      <c r="V3923" t="str">
        <f>IFERROR(MID(spotify_top_songs_audio_features[[#This Row],[artist_names]],SEARCH(",",spotify_top_songs_audio_features[[#This Row],[artist_names]])+2,99),"")</f>
        <v/>
      </c>
      <c r="W3923" t="str">
        <f>spotify_top_songs_audio_features[[#This Row],[source]]</f>
        <v>Geffen</v>
      </c>
      <c r="X3923" s="1">
        <f>spotify_top_songs_audio_features[[#This Row],[streams]]</f>
        <v>17242201</v>
      </c>
      <c r="Y3923" t="str">
        <f>IF(Tabela2[[#This Row],[feat]]="","","Feat")</f>
        <v/>
      </c>
      <c r="Z3923" s="17" t="str">
        <f>CONCATENATE(INT(spotify_top_songs_audio_features[[#This Row],[duration_ms]]/(60*1000)),":",MOD(INT(spotify_top_songs_audio_features[[#This Row],[duration_ms]]/1000),60))</f>
        <v>2:24</v>
      </c>
      <c r="AA39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923" t="str">
        <f>spotify_top_songs_audio_features[[#This Row],[track_name]]</f>
        <v>Winter Wonderland - Remastered</v>
      </c>
    </row>
    <row r="3924" spans="1:28" x14ac:dyDescent="0.25">
      <c r="A3924" t="s">
        <v>10045</v>
      </c>
      <c r="B3924" t="s">
        <v>8448</v>
      </c>
      <c r="C3924" t="s">
        <v>10046</v>
      </c>
      <c r="D3924" t="s">
        <v>1907</v>
      </c>
      <c r="E3924" t="s">
        <v>469</v>
      </c>
      <c r="F3924" t="s">
        <v>24</v>
      </c>
      <c r="G3924" t="s">
        <v>25</v>
      </c>
      <c r="H3924">
        <v>589</v>
      </c>
      <c r="I3924">
        <v>232</v>
      </c>
      <c r="J3924">
        <v>579</v>
      </c>
      <c r="K3924" t="s">
        <v>7464</v>
      </c>
      <c r="L3924">
        <v>0</v>
      </c>
      <c r="M3924">
        <v>108</v>
      </c>
      <c r="N3924">
        <v>53</v>
      </c>
      <c r="O3924">
        <v>-13633</v>
      </c>
      <c r="P3924">
        <v>126626</v>
      </c>
      <c r="Q3924">
        <v>142480</v>
      </c>
      <c r="R3924">
        <v>5</v>
      </c>
      <c r="S3924">
        <v>17235741</v>
      </c>
      <c r="U3924" t="str">
        <f>IFERROR(LEFT(spotify_top_songs_audio_features[[#This Row],[artist_names]],SEARCH(",",spotify_top_songs_audio_features[[#This Row],[artist_names]])-1),spotify_top_songs_audio_features[[#This Row],[artist_names]])</f>
        <v>Bing Crosby</v>
      </c>
      <c r="V3924" t="str">
        <f>IFERROR(MID(spotify_top_songs_audio_features[[#This Row],[artist_names]],SEARCH(",",spotify_top_songs_audio_features[[#This Row],[artist_names]])+2,99),"")</f>
        <v/>
      </c>
      <c r="W3924" t="str">
        <f>spotify_top_songs_audio_features[[#This Row],[source]]</f>
        <v>Geffen</v>
      </c>
      <c r="X3924" s="1">
        <f>spotify_top_songs_audio_features[[#This Row],[streams]]</f>
        <v>17235741</v>
      </c>
      <c r="Y3924" t="str">
        <f>IF(Tabela2[[#This Row],[feat]]="","","Feat")</f>
        <v/>
      </c>
      <c r="Z3924" s="17" t="str">
        <f>CONCATENATE(INT(spotify_top_songs_audio_features[[#This Row],[duration_ms]]/(60*1000)),":",MOD(INT(spotify_top_songs_audio_features[[#This Row],[duration_ms]]/1000),60))</f>
        <v>2:22</v>
      </c>
      <c r="AA39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924" t="str">
        <f>spotify_top_songs_audio_features[[#This Row],[track_name]]</f>
        <v>Winter Wonderland - Remastered</v>
      </c>
    </row>
    <row r="3925" spans="1:28" x14ac:dyDescent="0.25">
      <c r="A3925" t="s">
        <v>13294</v>
      </c>
      <c r="B3925" t="s">
        <v>2680</v>
      </c>
      <c r="C3925" t="s">
        <v>13295</v>
      </c>
      <c r="D3925" t="s">
        <v>2682</v>
      </c>
      <c r="E3925" t="s">
        <v>23</v>
      </c>
      <c r="F3925" t="s">
        <v>24</v>
      </c>
      <c r="G3925" t="s">
        <v>25</v>
      </c>
      <c r="H3925">
        <v>677</v>
      </c>
      <c r="I3925">
        <v>633</v>
      </c>
      <c r="J3925">
        <v>771</v>
      </c>
      <c r="K3925" t="s">
        <v>13296</v>
      </c>
      <c r="L3925">
        <v>0</v>
      </c>
      <c r="M3925">
        <v>112</v>
      </c>
      <c r="N3925">
        <v>409</v>
      </c>
      <c r="O3925">
        <v>-7831</v>
      </c>
      <c r="P3925">
        <v>89934</v>
      </c>
      <c r="Q3925">
        <v>187239</v>
      </c>
      <c r="R3925">
        <v>2</v>
      </c>
      <c r="S3925">
        <v>17232145</v>
      </c>
      <c r="U3925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3925" t="str">
        <f>IFERROR(MID(spotify_top_songs_audio_features[[#This Row],[artist_names]],SEARCH(",",spotify_top_songs_audio_features[[#This Row],[artist_names]])+2,99),"")</f>
        <v/>
      </c>
      <c r="W3925" t="str">
        <f>spotify_top_songs_audio_features[[#This Row],[source]]</f>
        <v>RBMG/Def Jam</v>
      </c>
      <c r="X3925" s="1">
        <f>spotify_top_songs_audio_features[[#This Row],[streams]]</f>
        <v>17232145</v>
      </c>
      <c r="Y3925" t="str">
        <f>IF(Tabela2[[#This Row],[feat]]="","","Feat")</f>
        <v/>
      </c>
      <c r="Z3925" s="17" t="str">
        <f>CONCATENATE(INT(spotify_top_songs_audio_features[[#This Row],[duration_ms]]/(60*1000)),":",MOD(INT(spotify_top_songs_audio_features[[#This Row],[duration_ms]]/1000),60))</f>
        <v>3:7</v>
      </c>
      <c r="AA39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25" t="str">
        <f>spotify_top_songs_audio_features[[#This Row],[track_name]]</f>
        <v>Deserve You</v>
      </c>
    </row>
    <row r="3926" spans="1:28" x14ac:dyDescent="0.25">
      <c r="A3926" t="s">
        <v>11975</v>
      </c>
      <c r="B3926" t="s">
        <v>1079</v>
      </c>
      <c r="C3926" t="s">
        <v>6922</v>
      </c>
      <c r="D3926" t="s">
        <v>1938</v>
      </c>
      <c r="E3926" t="s">
        <v>142</v>
      </c>
      <c r="F3926" t="s">
        <v>32</v>
      </c>
      <c r="G3926" t="s">
        <v>25</v>
      </c>
      <c r="H3926">
        <v>574</v>
      </c>
      <c r="I3926">
        <v>628</v>
      </c>
      <c r="J3926">
        <v>36</v>
      </c>
      <c r="K3926" t="s">
        <v>1797</v>
      </c>
      <c r="L3926">
        <v>0</v>
      </c>
      <c r="M3926">
        <v>271</v>
      </c>
      <c r="N3926">
        <v>803</v>
      </c>
      <c r="O3926">
        <v>-8815</v>
      </c>
      <c r="P3926">
        <v>153119</v>
      </c>
      <c r="Q3926">
        <v>300107</v>
      </c>
      <c r="R3926">
        <v>4</v>
      </c>
      <c r="S3926">
        <v>17231902</v>
      </c>
      <c r="U3926" t="str">
        <f>IFERROR(LEFT(spotify_top_songs_audio_features[[#This Row],[artist_names]],SEARCH(",",spotify_top_songs_audio_features[[#This Row],[artist_names]])-1),spotify_top_songs_audio_features[[#This Row],[artist_names]])</f>
        <v>George Michael</v>
      </c>
      <c r="V3926" t="str">
        <f>IFERROR(MID(spotify_top_songs_audio_features[[#This Row],[artist_names]],SEARCH(",",spotify_top_songs_audio_features[[#This Row],[artist_names]])+2,99),"")</f>
        <v/>
      </c>
      <c r="W3926" t="str">
        <f>spotify_top_songs_audio_features[[#This Row],[source]]</f>
        <v>Sony Music Entertainment</v>
      </c>
      <c r="X3926" s="1">
        <f>spotify_top_songs_audio_features[[#This Row],[streams]]</f>
        <v>17231902</v>
      </c>
      <c r="Y3926" t="str">
        <f>IF(Tabela2[[#This Row],[feat]]="","","Feat")</f>
        <v/>
      </c>
      <c r="Z3926" s="17" t="str">
        <f>CONCATENATE(INT(spotify_top_songs_audio_features[[#This Row],[duration_ms]]/(60*1000)),":",MOD(INT(spotify_top_songs_audio_features[[#This Row],[duration_ms]]/1000),60))</f>
        <v>5:0</v>
      </c>
      <c r="AA39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26" t="str">
        <f>spotify_top_songs_audio_features[[#This Row],[track_name]]</f>
        <v>Careless Whisper</v>
      </c>
    </row>
    <row r="3927" spans="1:28" x14ac:dyDescent="0.25">
      <c r="A3927" t="s">
        <v>5467</v>
      </c>
      <c r="B3927" t="s">
        <v>5468</v>
      </c>
      <c r="C3927" t="s">
        <v>5469</v>
      </c>
      <c r="D3927" t="s">
        <v>1517</v>
      </c>
      <c r="E3927" t="s">
        <v>70</v>
      </c>
      <c r="F3927" t="s">
        <v>24</v>
      </c>
      <c r="G3927" t="s">
        <v>25</v>
      </c>
      <c r="H3927">
        <v>76</v>
      </c>
      <c r="I3927">
        <v>476</v>
      </c>
      <c r="J3927">
        <v>241</v>
      </c>
      <c r="K3927" t="s">
        <v>3897</v>
      </c>
      <c r="L3927">
        <v>0</v>
      </c>
      <c r="M3927">
        <v>1</v>
      </c>
      <c r="N3927">
        <v>354</v>
      </c>
      <c r="O3927">
        <v>-8103</v>
      </c>
      <c r="P3927">
        <v>14701</v>
      </c>
      <c r="Q3927">
        <v>161990</v>
      </c>
      <c r="R3927">
        <v>4</v>
      </c>
      <c r="S3927">
        <v>17216486</v>
      </c>
      <c r="U3927" t="str">
        <f>IFERROR(LEFT(spotify_top_songs_audio_features[[#This Row],[artist_names]],SEARCH(",",spotify_top_songs_audio_features[[#This Row],[artist_names]])-1),spotify_top_songs_audio_features[[#This Row],[artist_names]])</f>
        <v>Gucci Mane</v>
      </c>
      <c r="V3927" t="str">
        <f>IFERROR(MID(spotify_top_songs_audio_features[[#This Row],[artist_names]],SEARCH(",",spotify_top_songs_audio_features[[#This Row],[artist_names]])+2,99),"")</f>
        <v>The Weeknd</v>
      </c>
      <c r="W3927" t="str">
        <f>spotify_top_songs_audio_features[[#This Row],[source]]</f>
        <v>Guwop Enterprises/Atlantic</v>
      </c>
      <c r="X3927" s="1">
        <f>spotify_top_songs_audio_features[[#This Row],[streams]]</f>
        <v>17216486</v>
      </c>
      <c r="Y3927" t="str">
        <f>IF(Tabela2[[#This Row],[feat]]="","","Feat")</f>
        <v>Feat</v>
      </c>
      <c r="Z3927" s="17" t="str">
        <f>CONCATENATE(INT(spotify_top_songs_audio_features[[#This Row],[duration_ms]]/(60*1000)),":",MOD(INT(spotify_top_songs_audio_features[[#This Row],[duration_ms]]/1000),60))</f>
        <v>2:41</v>
      </c>
      <c r="AA39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927" t="str">
        <f>spotify_top_songs_audio_features[[#This Row],[track_name]]</f>
        <v>Curve (feat. The Weeknd)</v>
      </c>
    </row>
    <row r="3928" spans="1:28" x14ac:dyDescent="0.25">
      <c r="A3928" t="s">
        <v>10448</v>
      </c>
      <c r="B3928" t="s">
        <v>284</v>
      </c>
      <c r="C3928" t="s">
        <v>10449</v>
      </c>
      <c r="D3928" t="s">
        <v>2868</v>
      </c>
      <c r="E3928" t="s">
        <v>102</v>
      </c>
      <c r="F3928" t="s">
        <v>32</v>
      </c>
      <c r="G3928" t="s">
        <v>152</v>
      </c>
      <c r="H3928">
        <v>466</v>
      </c>
      <c r="I3928">
        <v>703</v>
      </c>
      <c r="J3928">
        <v>393</v>
      </c>
      <c r="K3928" t="s">
        <v>4568</v>
      </c>
      <c r="L3928">
        <v>0</v>
      </c>
      <c r="M3928">
        <v>422</v>
      </c>
      <c r="N3928">
        <v>25</v>
      </c>
      <c r="O3928">
        <v>-5774</v>
      </c>
      <c r="P3928">
        <v>76815</v>
      </c>
      <c r="Q3928">
        <v>356389</v>
      </c>
      <c r="R3928">
        <v>1</v>
      </c>
      <c r="S3928">
        <v>17189488</v>
      </c>
      <c r="U392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928" t="str">
        <f>IFERROR(MID(spotify_top_songs_audio_features[[#This Row],[artist_names]],SEARCH(",",spotify_top_songs_audio_features[[#This Row],[artist_names]])+2,99),"")</f>
        <v/>
      </c>
      <c r="W3928" t="str">
        <f>spotify_top_songs_audio_features[[#This Row],[source]]</f>
        <v>OVO / Republic Records</v>
      </c>
      <c r="X3928" s="1">
        <f>spotify_top_songs_audio_features[[#This Row],[streams]]</f>
        <v>17189488</v>
      </c>
      <c r="Y3928" t="str">
        <f>IF(Tabela2[[#This Row],[feat]]="","","Feat")</f>
        <v/>
      </c>
      <c r="Z3928" s="17" t="str">
        <f>CONCATENATE(INT(spotify_top_songs_audio_features[[#This Row],[duration_ms]]/(60*1000)),":",MOD(INT(spotify_top_songs_audio_features[[#This Row],[duration_ms]]/1000),60))</f>
        <v>5:56</v>
      </c>
      <c r="AA39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928" t="str">
        <f>spotify_top_songs_audio_features[[#This Row],[track_name]]</f>
        <v>Middle of the Ocean</v>
      </c>
    </row>
    <row r="3929" spans="1:28" x14ac:dyDescent="0.25">
      <c r="A3929" t="s">
        <v>11089</v>
      </c>
      <c r="B3929" t="s">
        <v>439</v>
      </c>
      <c r="C3929" t="s">
        <v>4684</v>
      </c>
      <c r="D3929" t="s">
        <v>48</v>
      </c>
      <c r="E3929" t="s">
        <v>113</v>
      </c>
      <c r="F3929" t="s">
        <v>24</v>
      </c>
      <c r="G3929" t="s">
        <v>25</v>
      </c>
      <c r="H3929">
        <v>665</v>
      </c>
      <c r="I3929">
        <v>741</v>
      </c>
      <c r="J3929">
        <v>787</v>
      </c>
      <c r="K3929" t="s">
        <v>3578</v>
      </c>
      <c r="L3929">
        <v>3.0200000000000001E-3</v>
      </c>
      <c r="M3929">
        <v>345</v>
      </c>
      <c r="N3929">
        <v>57</v>
      </c>
      <c r="O3929">
        <v>-3694</v>
      </c>
      <c r="P3929">
        <v>144968</v>
      </c>
      <c r="Q3929">
        <v>156893</v>
      </c>
      <c r="R3929">
        <v>1</v>
      </c>
      <c r="S3929">
        <v>17176868</v>
      </c>
      <c r="U392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929" t="str">
        <f>IFERROR(MID(spotify_top_songs_audio_features[[#This Row],[artist_names]],SEARCH(",",spotify_top_songs_audio_features[[#This Row],[artist_names]])+2,99),"")</f>
        <v/>
      </c>
      <c r="W3929" t="str">
        <f>spotify_top_songs_audio_features[[#This Row],[source]]</f>
        <v>Republic Records</v>
      </c>
      <c r="X3929" s="1">
        <f>spotify_top_songs_audio_features[[#This Row],[streams]]</f>
        <v>17176868</v>
      </c>
      <c r="Y3929" t="str">
        <f>IF(Tabela2[[#This Row],[feat]]="","","Feat")</f>
        <v/>
      </c>
      <c r="Z3929" s="17" t="str">
        <f>CONCATENATE(INT(spotify_top_songs_audio_features[[#This Row],[duration_ms]]/(60*1000)),":",MOD(INT(spotify_top_songs_audio_features[[#This Row],[duration_ms]]/1000),60))</f>
        <v>2:36</v>
      </c>
      <c r="AA39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929" t="str">
        <f>spotify_top_songs_audio_features[[#This Row],[track_name]]</f>
        <v>Allergic</v>
      </c>
    </row>
    <row r="3930" spans="1:28" x14ac:dyDescent="0.25">
      <c r="A3930" t="s">
        <v>4692</v>
      </c>
      <c r="B3930" t="s">
        <v>4693</v>
      </c>
      <c r="C3930" t="s">
        <v>4694</v>
      </c>
      <c r="D3930" t="s">
        <v>4695</v>
      </c>
      <c r="E3930" t="s">
        <v>31</v>
      </c>
      <c r="F3930" t="s">
        <v>24</v>
      </c>
      <c r="G3930" t="s">
        <v>25</v>
      </c>
      <c r="H3930">
        <v>893</v>
      </c>
      <c r="I3930">
        <v>641</v>
      </c>
      <c r="J3930">
        <v>272</v>
      </c>
      <c r="K3930" t="s">
        <v>188</v>
      </c>
      <c r="L3930">
        <v>8.0599999999999995E-3</v>
      </c>
      <c r="M3930">
        <v>86</v>
      </c>
      <c r="N3930">
        <v>771</v>
      </c>
      <c r="O3930">
        <v>-3051</v>
      </c>
      <c r="P3930">
        <v>94017</v>
      </c>
      <c r="Q3930">
        <v>190747</v>
      </c>
      <c r="R3930">
        <v>3</v>
      </c>
      <c r="S3930">
        <v>17170019</v>
      </c>
      <c r="U3930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3930" t="str">
        <f>IFERROR(MID(spotify_top_songs_audio_features[[#This Row],[artist_names]],SEARCH(",",spotify_top_songs_audio_features[[#This Row],[artist_names]])+2,99),"")</f>
        <v/>
      </c>
      <c r="W3930" t="str">
        <f>spotify_top_songs_audio_features[[#This Row],[source]]</f>
        <v>Young Money/Cash Money Records</v>
      </c>
      <c r="X3930" s="1">
        <f>spotify_top_songs_audio_features[[#This Row],[streams]]</f>
        <v>17170019</v>
      </c>
      <c r="Y3930" t="str">
        <f>IF(Tabela2[[#This Row],[feat]]="","","Feat")</f>
        <v/>
      </c>
      <c r="Z3930" s="17" t="str">
        <f>CONCATENATE(INT(spotify_top_songs_audio_features[[#This Row],[duration_ms]]/(60*1000)),":",MOD(INT(spotify_top_songs_audio_features[[#This Row],[duration_ms]]/1000),60))</f>
        <v>3:10</v>
      </c>
      <c r="AA39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30" t="str">
        <f>spotify_top_songs_audio_features[[#This Row],[track_name]]</f>
        <v>MEGATRON</v>
      </c>
    </row>
    <row r="3931" spans="1:28" x14ac:dyDescent="0.25">
      <c r="A3931" t="s">
        <v>9140</v>
      </c>
      <c r="B3931" t="s">
        <v>5311</v>
      </c>
      <c r="C3931" t="s">
        <v>9141</v>
      </c>
      <c r="D3931" t="s">
        <v>390</v>
      </c>
      <c r="E3931" t="s">
        <v>70</v>
      </c>
      <c r="F3931" t="s">
        <v>24</v>
      </c>
      <c r="G3931" t="s">
        <v>25</v>
      </c>
      <c r="H3931">
        <v>673</v>
      </c>
      <c r="I3931">
        <v>71</v>
      </c>
      <c r="J3931">
        <v>324</v>
      </c>
      <c r="K3931" t="s">
        <v>9142</v>
      </c>
      <c r="L3931">
        <v>0</v>
      </c>
      <c r="M3931">
        <v>55</v>
      </c>
      <c r="N3931">
        <v>54</v>
      </c>
      <c r="O3931">
        <v>-6744</v>
      </c>
      <c r="P3931">
        <v>110017</v>
      </c>
      <c r="Q3931">
        <v>173613</v>
      </c>
      <c r="R3931">
        <v>7</v>
      </c>
      <c r="S3931">
        <v>17157794</v>
      </c>
      <c r="U3931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3931" t="str">
        <f>IFERROR(MID(spotify_top_songs_audio_features[[#This Row],[artist_names]],SEARCH(",",spotify_top_songs_audio_features[[#This Row],[artist_names]])+2,99),"")</f>
        <v>Emily Warren</v>
      </c>
      <c r="W3931" t="str">
        <f>spotify_top_songs_audio_features[[#This Row],[source]]</f>
        <v>Disruptor Records/Columbia</v>
      </c>
      <c r="X3931" s="1">
        <f>spotify_top_songs_audio_features[[#This Row],[streams]]</f>
        <v>17157794</v>
      </c>
      <c r="Y3931" t="str">
        <f>IF(Tabela2[[#This Row],[feat]]="","","Feat")</f>
        <v>Feat</v>
      </c>
      <c r="Z3931" s="17" t="str">
        <f>CONCATENATE(INT(spotify_top_songs_audio_features[[#This Row],[duration_ms]]/(60*1000)),":",MOD(INT(spotify_top_songs_audio_features[[#This Row],[duration_ms]]/1000),60))</f>
        <v>2:53</v>
      </c>
      <c r="AA39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931" t="str">
        <f>spotify_top_songs_audio_features[[#This Row],[track_name]]</f>
        <v>Side Effects</v>
      </c>
    </row>
    <row r="3932" spans="1:28" x14ac:dyDescent="0.25">
      <c r="A3932" t="s">
        <v>12256</v>
      </c>
      <c r="B3932" t="s">
        <v>12257</v>
      </c>
      <c r="C3932" t="s">
        <v>12258</v>
      </c>
      <c r="D3932" t="s">
        <v>9692</v>
      </c>
      <c r="E3932" t="s">
        <v>113</v>
      </c>
      <c r="F3932" t="s">
        <v>24</v>
      </c>
      <c r="G3932" t="s">
        <v>25</v>
      </c>
      <c r="H3932">
        <v>801</v>
      </c>
      <c r="I3932">
        <v>801</v>
      </c>
      <c r="J3932">
        <v>1</v>
      </c>
      <c r="K3932" t="s">
        <v>4385</v>
      </c>
      <c r="L3932">
        <v>0</v>
      </c>
      <c r="M3932">
        <v>134</v>
      </c>
      <c r="N3932">
        <v>663</v>
      </c>
      <c r="O3932">
        <v>-5369</v>
      </c>
      <c r="P3932">
        <v>110029</v>
      </c>
      <c r="Q3932">
        <v>188088</v>
      </c>
      <c r="R3932">
        <v>2</v>
      </c>
      <c r="S3932">
        <v>17146944</v>
      </c>
      <c r="U3932" t="str">
        <f>IFERROR(LEFT(spotify_top_songs_audio_features[[#This Row],[artist_names]],SEARCH(",",spotify_top_songs_audio_features[[#This Row],[artist_names]])-1),spotify_top_songs_audio_features[[#This Row],[artist_names]])</f>
        <v>Lola Indigo</v>
      </c>
      <c r="V3932" t="str">
        <f>IFERROR(MID(spotify_top_songs_audio_features[[#This Row],[artist_names]],SEARCH(",",spotify_top_songs_audio_features[[#This Row],[artist_names]])+2,99),"")</f>
        <v>Quevedo</v>
      </c>
      <c r="W3932" t="str">
        <f>spotify_top_songs_audio_features[[#This Row],[source]]</f>
        <v>Universal Music Spain S.L.</v>
      </c>
      <c r="X3932" s="1">
        <f>spotify_top_songs_audio_features[[#This Row],[streams]]</f>
        <v>17146944</v>
      </c>
      <c r="Y3932" t="str">
        <f>IF(Tabela2[[#This Row],[feat]]="","","Feat")</f>
        <v>Feat</v>
      </c>
      <c r="Z3932" s="17" t="str">
        <f>CONCATENATE(INT(spotify_top_songs_audio_features[[#This Row],[duration_ms]]/(60*1000)),":",MOD(INT(spotify_top_songs_audio_features[[#This Row],[duration_ms]]/1000),60))</f>
        <v>3:8</v>
      </c>
      <c r="AA39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932" t="str">
        <f>spotify_top_songs_audio_features[[#This Row],[track_name]]</f>
        <v>EL TONTO</v>
      </c>
    </row>
    <row r="3933" spans="1:28" x14ac:dyDescent="0.25">
      <c r="A3933" t="s">
        <v>1355</v>
      </c>
      <c r="B3933" t="s">
        <v>1356</v>
      </c>
      <c r="C3933" t="s">
        <v>1357</v>
      </c>
      <c r="D3933" t="s">
        <v>1358</v>
      </c>
      <c r="E3933" t="s">
        <v>31</v>
      </c>
      <c r="F3933" t="s">
        <v>24</v>
      </c>
      <c r="G3933" t="s">
        <v>25</v>
      </c>
      <c r="H3933">
        <v>781</v>
      </c>
      <c r="I3933">
        <v>728</v>
      </c>
      <c r="J3933">
        <v>621</v>
      </c>
      <c r="K3933" t="s">
        <v>1359</v>
      </c>
      <c r="L3933">
        <v>1.94E-4</v>
      </c>
      <c r="M3933">
        <v>257</v>
      </c>
      <c r="N3933">
        <v>395</v>
      </c>
      <c r="O3933">
        <v>-4981</v>
      </c>
      <c r="P3933">
        <v>10299</v>
      </c>
      <c r="Q3933">
        <v>219306</v>
      </c>
      <c r="R3933">
        <v>2</v>
      </c>
      <c r="S3933">
        <v>17126039</v>
      </c>
      <c r="U3933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3933" t="str">
        <f>IFERROR(MID(spotify_top_songs_audio_features[[#This Row],[artist_names]],SEARCH(",",spotify_top_songs_audio_features[[#This Row],[artist_names]])+2,99),"")</f>
        <v/>
      </c>
      <c r="W3933" t="str">
        <f>spotify_top_songs_audio_features[[#This Row],[source]]</f>
        <v>Roc Nation / Rihanna</v>
      </c>
      <c r="X3933" s="1">
        <f>spotify_top_songs_audio_features[[#This Row],[streams]]</f>
        <v>17126039</v>
      </c>
      <c r="Y3933" t="str">
        <f>IF(Tabela2[[#This Row],[feat]]="","","Feat")</f>
        <v/>
      </c>
      <c r="Z3933" s="17" t="str">
        <f>CONCATENATE(INT(spotify_top_songs_audio_features[[#This Row],[duration_ms]]/(60*1000)),":",MOD(INT(spotify_top_songs_audio_features[[#This Row],[duration_ms]]/1000),60))</f>
        <v>3:39</v>
      </c>
      <c r="AA39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33" t="str">
        <f>spotify_top_songs_audio_features[[#This Row],[track_name]]</f>
        <v>Bitch Better Have My Money</v>
      </c>
    </row>
    <row r="3934" spans="1:28" x14ac:dyDescent="0.25">
      <c r="A3934" t="s">
        <v>13308</v>
      </c>
      <c r="B3934" t="s">
        <v>13309</v>
      </c>
      <c r="C3934" t="s">
        <v>13310</v>
      </c>
      <c r="D3934" t="s">
        <v>37</v>
      </c>
      <c r="E3934" t="s">
        <v>113</v>
      </c>
      <c r="F3934" t="s">
        <v>24</v>
      </c>
      <c r="G3934" t="s">
        <v>25</v>
      </c>
      <c r="H3934">
        <v>916</v>
      </c>
      <c r="I3934">
        <v>72</v>
      </c>
      <c r="J3934">
        <v>1</v>
      </c>
      <c r="K3934" t="s">
        <v>805</v>
      </c>
      <c r="L3934">
        <v>16</v>
      </c>
      <c r="M3934">
        <v>958</v>
      </c>
      <c r="N3934">
        <v>76</v>
      </c>
      <c r="O3934">
        <v>-8548</v>
      </c>
      <c r="P3934">
        <v>103312</v>
      </c>
      <c r="Q3934">
        <v>237000</v>
      </c>
      <c r="R3934">
        <v>2</v>
      </c>
      <c r="S3934">
        <v>17112836</v>
      </c>
      <c r="U3934" t="str">
        <f>IFERROR(LEFT(spotify_top_songs_audio_features[[#This Row],[artist_names]],SEARCH(",",spotify_top_songs_audio_features[[#This Row],[artist_names]])-1),spotify_top_songs_audio_features[[#This Row],[artist_names]])</f>
        <v>Bob Marley &amp; The Wailers</v>
      </c>
      <c r="V3934" t="str">
        <f>IFERROR(MID(spotify_top_songs_audio_features[[#This Row],[artist_names]],SEARCH(",",spotify_top_songs_audio_features[[#This Row],[artist_names]])+2,99),"")</f>
        <v/>
      </c>
      <c r="W3934" t="str">
        <f>spotify_top_songs_audio_features[[#This Row],[source]]</f>
        <v>Island Records</v>
      </c>
      <c r="X3934" s="1">
        <f>spotify_top_songs_audio_features[[#This Row],[streams]]</f>
        <v>17112836</v>
      </c>
      <c r="Y3934" t="str">
        <f>IF(Tabela2[[#This Row],[feat]]="","","Feat")</f>
        <v/>
      </c>
      <c r="Z3934" s="17" t="str">
        <f>CONCATENATE(INT(spotify_top_songs_audio_features[[#This Row],[duration_ms]]/(60*1000)),":",MOD(INT(spotify_top_songs_audio_features[[#This Row],[duration_ms]]/1000),60))</f>
        <v>3:57</v>
      </c>
      <c r="AA39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934" t="str">
        <f>spotify_top_songs_audio_features[[#This Row],[track_name]]</f>
        <v>Could You Be Loved</v>
      </c>
    </row>
    <row r="3935" spans="1:28" x14ac:dyDescent="0.25">
      <c r="A3935" t="s">
        <v>14960</v>
      </c>
      <c r="B3935" t="s">
        <v>14961</v>
      </c>
      <c r="C3935" t="s">
        <v>14962</v>
      </c>
      <c r="D3935" t="s">
        <v>48</v>
      </c>
      <c r="E3935" t="s">
        <v>177</v>
      </c>
      <c r="F3935" t="s">
        <v>24</v>
      </c>
      <c r="G3935" t="s">
        <v>25</v>
      </c>
      <c r="H3935">
        <v>586</v>
      </c>
      <c r="I3935">
        <v>595</v>
      </c>
      <c r="J3935">
        <v>127</v>
      </c>
      <c r="K3935" t="s">
        <v>3755</v>
      </c>
      <c r="L3935">
        <v>681</v>
      </c>
      <c r="M3935">
        <v>254</v>
      </c>
      <c r="N3935">
        <v>256</v>
      </c>
      <c r="O3935">
        <v>-7851</v>
      </c>
      <c r="P3935">
        <v>81405</v>
      </c>
      <c r="Q3935">
        <v>319493</v>
      </c>
      <c r="R3935">
        <v>2</v>
      </c>
      <c r="S3935">
        <v>17092265</v>
      </c>
      <c r="U3935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3935" t="str">
        <f>IFERROR(MID(spotify_top_songs_audio_features[[#This Row],[artist_names]],SEARCH(",",spotify_top_songs_audio_features[[#This Row],[artist_names]])+2,99),"")</f>
        <v>James Blake</v>
      </c>
      <c r="W3935" t="str">
        <f>spotify_top_songs_audio_features[[#This Row],[source]]</f>
        <v>Republic Records</v>
      </c>
      <c r="X3935" s="1">
        <f>spotify_top_songs_audio_features[[#This Row],[streams]]</f>
        <v>17092265</v>
      </c>
      <c r="Y3935" t="str">
        <f>IF(Tabela2[[#This Row],[feat]]="","","Feat")</f>
        <v>Feat</v>
      </c>
      <c r="Z3935" s="17" t="str">
        <f>CONCATENATE(INT(spotify_top_songs_audio_features[[#This Row],[duration_ms]]/(60*1000)),":",MOD(INT(spotify_top_songs_audio_features[[#This Row],[duration_ms]]/1000),60))</f>
        <v>5:19</v>
      </c>
      <c r="AA39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935" t="str">
        <f>spotify_top_songs_audio_features[[#This Row],[track_name]]</f>
        <v>Hummingbird (Metro Boomin &amp; James Blake)</v>
      </c>
    </row>
    <row r="3936" spans="1:28" x14ac:dyDescent="0.25">
      <c r="A3936" t="s">
        <v>14169</v>
      </c>
      <c r="B3936" t="s">
        <v>1131</v>
      </c>
      <c r="C3936" t="s">
        <v>14170</v>
      </c>
      <c r="D3936" t="s">
        <v>1131</v>
      </c>
      <c r="E3936" t="s">
        <v>142</v>
      </c>
      <c r="F3936" t="s">
        <v>32</v>
      </c>
      <c r="G3936" t="s">
        <v>152</v>
      </c>
      <c r="H3936">
        <v>447</v>
      </c>
      <c r="I3936">
        <v>765</v>
      </c>
      <c r="J3936">
        <v>943</v>
      </c>
      <c r="K3936" t="s">
        <v>492</v>
      </c>
      <c r="L3936">
        <v>0</v>
      </c>
      <c r="M3936">
        <v>128</v>
      </c>
      <c r="N3936">
        <v>542</v>
      </c>
      <c r="O3936">
        <v>-5457</v>
      </c>
      <c r="P3936">
        <v>101545</v>
      </c>
      <c r="Q3936">
        <v>171429</v>
      </c>
      <c r="R3936">
        <v>2</v>
      </c>
      <c r="S3936">
        <v>17057659</v>
      </c>
      <c r="U3936" t="str">
        <f>IFERROR(LEFT(spotify_top_songs_audio_features[[#This Row],[artist_names]],SEARCH(",",spotify_top_songs_audio_features[[#This Row],[artist_names]])-1),spotify_top_songs_audio_features[[#This Row],[artist_names]])</f>
        <v>Quevedo</v>
      </c>
      <c r="V3936" t="str">
        <f>IFERROR(MID(spotify_top_songs_audio_features[[#This Row],[artist_names]],SEARCH(",",spotify_top_songs_audio_features[[#This Row],[artist_names]])+2,99),"")</f>
        <v/>
      </c>
      <c r="W3936" t="str">
        <f>spotify_top_songs_audio_features[[#This Row],[source]]</f>
        <v>Quevedo</v>
      </c>
      <c r="X3936" s="1">
        <f>spotify_top_songs_audio_features[[#This Row],[streams]]</f>
        <v>17057659</v>
      </c>
      <c r="Y3936" t="str">
        <f>IF(Tabela2[[#This Row],[feat]]="","","Feat")</f>
        <v/>
      </c>
      <c r="Z3936" s="17" t="str">
        <f>CONCATENATE(INT(spotify_top_songs_audio_features[[#This Row],[duration_ms]]/(60*1000)),":",MOD(INT(spotify_top_songs_audio_features[[#This Row],[duration_ms]]/1000),60))</f>
        <v>2:51</v>
      </c>
      <c r="AA39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36" t="str">
        <f>spotify_top_songs_audio_features[[#This Row],[track_name]]</f>
        <v>AHORA QUÉ</v>
      </c>
    </row>
    <row r="3937" spans="1:28" x14ac:dyDescent="0.25">
      <c r="A3937" t="s">
        <v>16181</v>
      </c>
      <c r="B3937" t="s">
        <v>710</v>
      </c>
      <c r="C3937" t="s">
        <v>16182</v>
      </c>
      <c r="D3937" t="s">
        <v>712</v>
      </c>
      <c r="E3937" t="s">
        <v>43</v>
      </c>
      <c r="F3937" t="s">
        <v>24</v>
      </c>
      <c r="G3937" t="s">
        <v>25</v>
      </c>
      <c r="H3937">
        <v>929</v>
      </c>
      <c r="I3937">
        <v>563</v>
      </c>
      <c r="J3937">
        <v>49</v>
      </c>
      <c r="K3937" t="s">
        <v>16183</v>
      </c>
      <c r="L3937">
        <v>0</v>
      </c>
      <c r="M3937">
        <v>244</v>
      </c>
      <c r="N3937">
        <v>353</v>
      </c>
      <c r="O3937">
        <v>-7428</v>
      </c>
      <c r="P3937">
        <v>129957</v>
      </c>
      <c r="Q3937">
        <v>213885</v>
      </c>
      <c r="R3937">
        <v>2</v>
      </c>
      <c r="S3937">
        <v>17057168</v>
      </c>
      <c r="U3937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3937" t="str">
        <f>IFERROR(MID(spotify_top_songs_audio_features[[#This Row],[artist_names]],SEARCH(",",spotify_top_songs_audio_features[[#This Row],[artist_names]])+2,99),"")</f>
        <v/>
      </c>
      <c r="W3937" t="str">
        <f>spotify_top_songs_audio_features[[#This Row],[source]]</f>
        <v>Generation Now/Atlantic</v>
      </c>
      <c r="X3937" s="1">
        <f>spotify_top_songs_audio_features[[#This Row],[streams]]</f>
        <v>17057168</v>
      </c>
      <c r="Y3937" t="str">
        <f>IF(Tabela2[[#This Row],[feat]]="","","Feat")</f>
        <v/>
      </c>
      <c r="Z3937" s="17" t="str">
        <f>CONCATENATE(INT(spotify_top_songs_audio_features[[#This Row],[duration_ms]]/(60*1000)),":",MOD(INT(spotify_top_songs_audio_features[[#This Row],[duration_ms]]/1000),60))</f>
        <v>3:33</v>
      </c>
      <c r="AA39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937" t="str">
        <f>spotify_top_songs_audio_features[[#This Row],[track_name]]</f>
        <v>Homecoming</v>
      </c>
    </row>
    <row r="3938" spans="1:28" x14ac:dyDescent="0.25">
      <c r="A3938" t="s">
        <v>3539</v>
      </c>
      <c r="B3938" t="s">
        <v>284</v>
      </c>
      <c r="C3938" t="s">
        <v>3540</v>
      </c>
      <c r="D3938" t="s">
        <v>1092</v>
      </c>
      <c r="E3938" t="s">
        <v>142</v>
      </c>
      <c r="F3938" t="s">
        <v>24</v>
      </c>
      <c r="G3938" t="s">
        <v>25</v>
      </c>
      <c r="H3938">
        <v>648</v>
      </c>
      <c r="I3938">
        <v>535</v>
      </c>
      <c r="J3938">
        <v>1</v>
      </c>
      <c r="K3938" t="s">
        <v>3541</v>
      </c>
      <c r="L3938">
        <v>246</v>
      </c>
      <c r="M3938">
        <v>106</v>
      </c>
      <c r="N3938">
        <v>444</v>
      </c>
      <c r="O3938">
        <v>-13295</v>
      </c>
      <c r="P3938">
        <v>16803</v>
      </c>
      <c r="Q3938">
        <v>207307</v>
      </c>
      <c r="R3938">
        <v>2</v>
      </c>
      <c r="S3938">
        <v>17051178</v>
      </c>
      <c r="U393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938" t="str">
        <f>IFERROR(MID(spotify_top_songs_audio_features[[#This Row],[artist_names]],SEARCH(",",spotify_top_songs_audio_features[[#This Row],[artist_names]])+2,99),"")</f>
        <v/>
      </c>
      <c r="W3938" t="str">
        <f>spotify_top_songs_audio_features[[#This Row],[source]]</f>
        <v>Cash Money/Drake LP6</v>
      </c>
      <c r="X3938" s="1">
        <f>spotify_top_songs_audio_features[[#This Row],[streams]]</f>
        <v>17051178</v>
      </c>
      <c r="Y3938" t="str">
        <f>IF(Tabela2[[#This Row],[feat]]="","","Feat")</f>
        <v/>
      </c>
      <c r="Z3938" s="17" t="str">
        <f>CONCATENATE(INT(spotify_top_songs_audio_features[[#This Row],[duration_ms]]/(60*1000)),":",MOD(INT(spotify_top_songs_audio_features[[#This Row],[duration_ms]]/1000),60))</f>
        <v>3:27</v>
      </c>
      <c r="AA39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38" t="str">
        <f>spotify_top_songs_audio_features[[#This Row],[track_name]]</f>
        <v>Ratchet Happy Birthday</v>
      </c>
    </row>
    <row r="3939" spans="1:28" x14ac:dyDescent="0.25">
      <c r="A3939" t="s">
        <v>10395</v>
      </c>
      <c r="B3939" t="s">
        <v>10396</v>
      </c>
      <c r="C3939" t="s">
        <v>10397</v>
      </c>
      <c r="D3939" t="s">
        <v>465</v>
      </c>
      <c r="E3939" t="s">
        <v>469</v>
      </c>
      <c r="F3939" t="s">
        <v>32</v>
      </c>
      <c r="G3939" t="s">
        <v>25</v>
      </c>
      <c r="H3939">
        <v>567</v>
      </c>
      <c r="I3939">
        <v>824</v>
      </c>
      <c r="J3939">
        <v>296</v>
      </c>
      <c r="K3939" t="s">
        <v>103</v>
      </c>
      <c r="L3939">
        <v>2.6499999999999999E-4</v>
      </c>
      <c r="M3939">
        <v>149</v>
      </c>
      <c r="N3939">
        <v>737</v>
      </c>
      <c r="O3939">
        <v>-6973</v>
      </c>
      <c r="P3939">
        <v>138202</v>
      </c>
      <c r="Q3939">
        <v>329295</v>
      </c>
      <c r="R3939">
        <v>1</v>
      </c>
      <c r="S3939">
        <v>17034841</v>
      </c>
      <c r="U3939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3939" t="str">
        <f>IFERROR(MID(spotify_top_songs_audio_features[[#This Row],[artist_names]],SEARCH(",",spotify_top_songs_audio_features[[#This Row],[artist_names]])+2,99),"")</f>
        <v>Summer Walker, Ghostface Killah</v>
      </c>
      <c r="W3939" t="str">
        <f>spotify_top_songs_audio_features[[#This Row],[source]]</f>
        <v>pgLang/Top Dawg Entertainment/Aftermath/Interscope Records</v>
      </c>
      <c r="X3939" s="1">
        <f>spotify_top_songs_audio_features[[#This Row],[streams]]</f>
        <v>17034841</v>
      </c>
      <c r="Y3939" t="str">
        <f>IF(Tabela2[[#This Row],[feat]]="","","Feat")</f>
        <v>Feat</v>
      </c>
      <c r="Z3939" s="17" t="str">
        <f>CONCATENATE(INT(spotify_top_songs_audio_features[[#This Row],[duration_ms]]/(60*1000)),":",MOD(INT(spotify_top_songs_audio_features[[#This Row],[duration_ms]]/1000),60))</f>
        <v>5:29</v>
      </c>
      <c r="AA39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3939" t="str">
        <f>spotify_top_songs_audio_features[[#This Row],[track_name]]</f>
        <v>Purple Hearts</v>
      </c>
    </row>
    <row r="3940" spans="1:28" x14ac:dyDescent="0.25">
      <c r="A3940" t="s">
        <v>2883</v>
      </c>
      <c r="B3940" t="s">
        <v>1287</v>
      </c>
      <c r="C3940" t="s">
        <v>2884</v>
      </c>
      <c r="D3940" t="s">
        <v>48</v>
      </c>
      <c r="E3940" t="s">
        <v>177</v>
      </c>
      <c r="F3940" t="s">
        <v>32</v>
      </c>
      <c r="G3940" t="s">
        <v>25</v>
      </c>
      <c r="H3940">
        <v>772</v>
      </c>
      <c r="I3940">
        <v>506</v>
      </c>
      <c r="J3940">
        <v>139</v>
      </c>
      <c r="K3940" t="s">
        <v>2885</v>
      </c>
      <c r="L3940">
        <v>1.1E-4</v>
      </c>
      <c r="M3940">
        <v>182</v>
      </c>
      <c r="N3940">
        <v>456</v>
      </c>
      <c r="O3940">
        <v>-6558</v>
      </c>
      <c r="P3940">
        <v>127894</v>
      </c>
      <c r="Q3940">
        <v>200733</v>
      </c>
      <c r="R3940">
        <v>2</v>
      </c>
      <c r="S3940">
        <v>17023111</v>
      </c>
      <c r="U3940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3940" t="str">
        <f>IFERROR(MID(spotify_top_songs_audio_features[[#This Row],[artist_names]],SEARCH(",",spotify_top_songs_audio_features[[#This Row],[artist_names]])+2,99),"")</f>
        <v/>
      </c>
      <c r="W3940" t="str">
        <f>spotify_top_songs_audio_features[[#This Row],[source]]</f>
        <v>Republic Records</v>
      </c>
      <c r="X3940" s="1">
        <f>spotify_top_songs_audio_features[[#This Row],[streams]]</f>
        <v>17023111</v>
      </c>
      <c r="Y3940" t="str">
        <f>IF(Tabela2[[#This Row],[feat]]="","","Feat")</f>
        <v/>
      </c>
      <c r="Z3940" s="17" t="str">
        <f>CONCATENATE(INT(spotify_top_songs_audio_features[[#This Row],[duration_ms]]/(60*1000)),":",MOD(INT(spotify_top_songs_audio_features[[#This Row],[duration_ms]]/1000),60))</f>
        <v>3:20</v>
      </c>
      <c r="AA39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940" t="str">
        <f>spotify_top_songs_audio_features[[#This Row],[track_name]]</f>
        <v>nasty</v>
      </c>
    </row>
    <row r="3941" spans="1:28" x14ac:dyDescent="0.25">
      <c r="A3941" t="s">
        <v>8476</v>
      </c>
      <c r="B3941" t="s">
        <v>8477</v>
      </c>
      <c r="C3941" t="s">
        <v>8478</v>
      </c>
      <c r="D3941" t="s">
        <v>520</v>
      </c>
      <c r="E3941" t="s">
        <v>70</v>
      </c>
      <c r="F3941" t="s">
        <v>24</v>
      </c>
      <c r="G3941" t="s">
        <v>25</v>
      </c>
      <c r="H3941">
        <v>696</v>
      </c>
      <c r="I3941">
        <v>793</v>
      </c>
      <c r="J3941">
        <v>97</v>
      </c>
      <c r="K3941" t="s">
        <v>8479</v>
      </c>
      <c r="L3941">
        <v>3.7800000000000003E-4</v>
      </c>
      <c r="M3941">
        <v>18</v>
      </c>
      <c r="N3941">
        <v>698</v>
      </c>
      <c r="O3941">
        <v>-5733</v>
      </c>
      <c r="P3941">
        <v>120003</v>
      </c>
      <c r="Q3941">
        <v>172253</v>
      </c>
      <c r="R3941">
        <v>20</v>
      </c>
      <c r="S3941">
        <v>17017427</v>
      </c>
      <c r="U3941" t="str">
        <f>IFERROR(LEFT(spotify_top_songs_audio_features[[#This Row],[artist_names]],SEARCH(",",spotify_top_songs_audio_features[[#This Row],[artist_names]])-1),spotify_top_songs_audio_features[[#This Row],[artist_names]])</f>
        <v>Tiësto</v>
      </c>
      <c r="V3941" t="str">
        <f>IFERROR(MID(spotify_top_songs_audio_features[[#This Row],[artist_names]],SEARCH(",",spotify_top_songs_audio_features[[#This Row],[artist_names]])+2,99),"")</f>
        <v>Tate McRae</v>
      </c>
      <c r="W3941" t="str">
        <f>spotify_top_songs_audio_features[[#This Row],[source]]</f>
        <v>Atlantic Records</v>
      </c>
      <c r="X3941" s="1">
        <f>spotify_top_songs_audio_features[[#This Row],[streams]]</f>
        <v>17017427</v>
      </c>
      <c r="Y3941" t="str">
        <f>IF(Tabela2[[#This Row],[feat]]="","","Feat")</f>
        <v>Feat</v>
      </c>
      <c r="Z3941" s="17" t="str">
        <f>CONCATENATE(INT(spotify_top_songs_audio_features[[#This Row],[duration_ms]]/(60*1000)),":",MOD(INT(spotify_top_songs_audio_features[[#This Row],[duration_ms]]/1000),60))</f>
        <v>2:52</v>
      </c>
      <c r="AA39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941" t="str">
        <f>spotify_top_songs_audio_features[[#This Row],[track_name]]</f>
        <v>10:35</v>
      </c>
    </row>
    <row r="3942" spans="1:28" x14ac:dyDescent="0.25">
      <c r="A3942" t="s">
        <v>2696</v>
      </c>
      <c r="B3942" t="s">
        <v>125</v>
      </c>
      <c r="C3942" t="s">
        <v>2697</v>
      </c>
      <c r="D3942" t="s">
        <v>127</v>
      </c>
      <c r="E3942" t="s">
        <v>97</v>
      </c>
      <c r="F3942" t="s">
        <v>32</v>
      </c>
      <c r="G3942" t="s">
        <v>25</v>
      </c>
      <c r="H3942">
        <v>781</v>
      </c>
      <c r="I3942">
        <v>762</v>
      </c>
      <c r="J3942">
        <v>626</v>
      </c>
      <c r="K3942" t="s">
        <v>2452</v>
      </c>
      <c r="L3942">
        <v>0</v>
      </c>
      <c r="M3942">
        <v>121</v>
      </c>
      <c r="N3942">
        <v>86</v>
      </c>
      <c r="O3942">
        <v>-5188</v>
      </c>
      <c r="P3942">
        <v>110042</v>
      </c>
      <c r="Q3942">
        <v>180221</v>
      </c>
      <c r="R3942">
        <v>2</v>
      </c>
      <c r="S3942">
        <v>17015053</v>
      </c>
      <c r="U3942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3942" t="str">
        <f>IFERROR(MID(spotify_top_songs_audio_features[[#This Row],[artist_names]],SEARCH(",",spotify_top_songs_audio_features[[#This Row],[artist_names]])+2,99),"")</f>
        <v/>
      </c>
      <c r="W3942" t="str">
        <f>spotify_top_songs_audio_features[[#This Row],[source]]</f>
        <v>BIGHIT MUSIC</v>
      </c>
      <c r="X3942" s="1">
        <f>spotify_top_songs_audio_features[[#This Row],[streams]]</f>
        <v>17015053</v>
      </c>
      <c r="Y3942" t="str">
        <f>IF(Tabela2[[#This Row],[feat]]="","","Feat")</f>
        <v/>
      </c>
      <c r="Z3942" s="17" t="str">
        <f>CONCATENATE(INT(spotify_top_songs_audio_features[[#This Row],[duration_ms]]/(60*1000)),":",MOD(INT(spotify_top_songs_audio_features[[#This Row],[duration_ms]]/1000),60))</f>
        <v>3:0</v>
      </c>
      <c r="AA39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942" t="str">
        <f>spotify_top_songs_audio_features[[#This Row],[track_name]]</f>
        <v>Filter</v>
      </c>
    </row>
    <row r="3943" spans="1:28" x14ac:dyDescent="0.25">
      <c r="A3943" t="s">
        <v>9996</v>
      </c>
      <c r="B3943" t="s">
        <v>9997</v>
      </c>
      <c r="C3943" t="s">
        <v>9998</v>
      </c>
      <c r="D3943" t="s">
        <v>1927</v>
      </c>
      <c r="E3943" t="s">
        <v>31</v>
      </c>
      <c r="F3943" t="s">
        <v>32</v>
      </c>
      <c r="G3943" t="s">
        <v>152</v>
      </c>
      <c r="H3943">
        <v>48</v>
      </c>
      <c r="I3943">
        <v>554</v>
      </c>
      <c r="J3943">
        <v>69</v>
      </c>
      <c r="K3943" t="s">
        <v>613</v>
      </c>
      <c r="L3943">
        <v>0</v>
      </c>
      <c r="M3943">
        <v>131</v>
      </c>
      <c r="N3943">
        <v>267</v>
      </c>
      <c r="O3943">
        <v>-8145</v>
      </c>
      <c r="P3943">
        <v>190066</v>
      </c>
      <c r="Q3943">
        <v>161840</v>
      </c>
      <c r="R3943">
        <v>3</v>
      </c>
      <c r="S3943">
        <v>17011807</v>
      </c>
      <c r="U3943" t="str">
        <f>IFERROR(LEFT(spotify_top_songs_audio_features[[#This Row],[artist_names]],SEARCH(",",spotify_top_songs_audio_features[[#This Row],[artist_names]])-1),spotify_top_songs_audio_features[[#This Row],[artist_names]])</f>
        <v>Stephanie Beatriz</v>
      </c>
      <c r="V3943" t="str">
        <f>IFERROR(MID(spotify_top_songs_audio_features[[#This Row],[artist_names]],SEARCH(",",spotify_top_songs_audio_features[[#This Row],[artist_names]])+2,99),"")</f>
        <v/>
      </c>
      <c r="W3943" t="str">
        <f>spotify_top_songs_audio_features[[#This Row],[source]]</f>
        <v>Walt Disney Records</v>
      </c>
      <c r="X3943" s="1">
        <f>spotify_top_songs_audio_features[[#This Row],[streams]]</f>
        <v>17011807</v>
      </c>
      <c r="Y3943" t="str">
        <f>IF(Tabela2[[#This Row],[feat]]="","","Feat")</f>
        <v/>
      </c>
      <c r="Z3943" s="17" t="str">
        <f>CONCATENATE(INT(spotify_top_songs_audio_features[[#This Row],[duration_ms]]/(60*1000)),":",MOD(INT(spotify_top_songs_audio_features[[#This Row],[duration_ms]]/1000),60))</f>
        <v>2:41</v>
      </c>
      <c r="AA39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43" t="str">
        <f>spotify_top_songs_audio_features[[#This Row],[track_name]]</f>
        <v>Waiting On A Miracle</v>
      </c>
    </row>
    <row r="3944" spans="1:28" x14ac:dyDescent="0.25">
      <c r="A3944" t="s">
        <v>5572</v>
      </c>
      <c r="B3944" t="s">
        <v>293</v>
      </c>
      <c r="C3944" t="s">
        <v>5573</v>
      </c>
      <c r="D3944" t="s">
        <v>85</v>
      </c>
      <c r="E3944" t="s">
        <v>97</v>
      </c>
      <c r="F3944" t="s">
        <v>24</v>
      </c>
      <c r="G3944" t="s">
        <v>25</v>
      </c>
      <c r="H3944">
        <v>416</v>
      </c>
      <c r="I3944">
        <v>248</v>
      </c>
      <c r="J3944">
        <v>14</v>
      </c>
      <c r="K3944" t="s">
        <v>1124</v>
      </c>
      <c r="L3944">
        <v>427</v>
      </c>
      <c r="M3944">
        <v>113</v>
      </c>
      <c r="N3944">
        <v>134</v>
      </c>
      <c r="O3944">
        <v>-1462</v>
      </c>
      <c r="P3944">
        <v>161667</v>
      </c>
      <c r="Q3944">
        <v>433916</v>
      </c>
      <c r="R3944">
        <v>2</v>
      </c>
      <c r="S3944">
        <v>16988948</v>
      </c>
      <c r="U3944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3944" t="str">
        <f>IFERROR(MID(spotify_top_songs_audio_features[[#This Row],[artist_names]],SEARCH(",",spotify_top_songs_audio_features[[#This Row],[artist_names]])+2,99),"")</f>
        <v/>
      </c>
      <c r="W3944" t="str">
        <f>spotify_top_songs_audio_features[[#This Row],[source]]</f>
        <v>Polydor Records</v>
      </c>
      <c r="X3944" s="1">
        <f>spotify_top_songs_audio_features[[#This Row],[streams]]</f>
        <v>16988948</v>
      </c>
      <c r="Y3944" t="str">
        <f>IF(Tabela2[[#This Row],[feat]]="","","Feat")</f>
        <v/>
      </c>
      <c r="Z3944" s="17" t="str">
        <f>CONCATENATE(INT(spotify_top_songs_audio_features[[#This Row],[duration_ms]]/(60*1000)),":",MOD(INT(spotify_top_songs_audio_features[[#This Row],[duration_ms]]/1000),60))</f>
        <v>7:13</v>
      </c>
      <c r="AA39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944" t="str">
        <f>spotify_top_songs_audio_features[[#This Row],[track_name]]</f>
        <v>A&amp;W</v>
      </c>
    </row>
    <row r="3945" spans="1:28" x14ac:dyDescent="0.25">
      <c r="A3945" t="s">
        <v>16948</v>
      </c>
      <c r="B3945" t="s">
        <v>16949</v>
      </c>
      <c r="C3945" t="s">
        <v>16950</v>
      </c>
      <c r="D3945" t="s">
        <v>16951</v>
      </c>
      <c r="E3945" t="s">
        <v>23</v>
      </c>
      <c r="F3945" t="s">
        <v>24</v>
      </c>
      <c r="G3945" t="s">
        <v>25</v>
      </c>
      <c r="H3945">
        <v>635</v>
      </c>
      <c r="I3945">
        <v>847</v>
      </c>
      <c r="J3945">
        <v>447</v>
      </c>
      <c r="K3945" t="s">
        <v>1605</v>
      </c>
      <c r="L3945">
        <v>0</v>
      </c>
      <c r="M3945">
        <v>154</v>
      </c>
      <c r="N3945">
        <v>568</v>
      </c>
      <c r="O3945">
        <v>-3152</v>
      </c>
      <c r="P3945">
        <v>166072</v>
      </c>
      <c r="Q3945">
        <v>234650</v>
      </c>
      <c r="R3945">
        <v>5</v>
      </c>
      <c r="S3945">
        <v>16985801</v>
      </c>
      <c r="U3945" t="str">
        <f>IFERROR(LEFT(spotify_top_songs_audio_features[[#This Row],[artist_names]],SEARCH(",",spotify_top_songs_audio_features[[#This Row],[artist_names]])-1),spotify_top_songs_audio_features[[#This Row],[artist_names]])</f>
        <v>Young M.A</v>
      </c>
      <c r="V3945" t="str">
        <f>IFERROR(MID(spotify_top_songs_audio_features[[#This Row],[artist_names]],SEARCH(",",spotify_top_songs_audio_features[[#This Row],[artist_names]])+2,99),"")</f>
        <v/>
      </c>
      <c r="W3945" t="str">
        <f>spotify_top_songs_audio_features[[#This Row],[source]]</f>
        <v>M.A Music / 3D</v>
      </c>
      <c r="X3945" s="1">
        <f>spotify_top_songs_audio_features[[#This Row],[streams]]</f>
        <v>16985801</v>
      </c>
      <c r="Y3945" t="str">
        <f>IF(Tabela2[[#This Row],[feat]]="","","Feat")</f>
        <v/>
      </c>
      <c r="Z3945" s="17" t="str">
        <f>CONCATENATE(INT(spotify_top_songs_audio_features[[#This Row],[duration_ms]]/(60*1000)),":",MOD(INT(spotify_top_songs_audio_features[[#This Row],[duration_ms]]/1000),60))</f>
        <v>3:54</v>
      </c>
      <c r="AA39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45" t="str">
        <f>spotify_top_songs_audio_features[[#This Row],[track_name]]</f>
        <v>OOOUUU</v>
      </c>
    </row>
    <row r="3946" spans="1:28" x14ac:dyDescent="0.25">
      <c r="A3946" t="s">
        <v>3999</v>
      </c>
      <c r="B3946" t="s">
        <v>284</v>
      </c>
      <c r="C3946" t="s">
        <v>4000</v>
      </c>
      <c r="D3946" t="s">
        <v>286</v>
      </c>
      <c r="E3946" t="s">
        <v>97</v>
      </c>
      <c r="F3946" t="s">
        <v>32</v>
      </c>
      <c r="G3946" t="s">
        <v>25</v>
      </c>
      <c r="H3946">
        <v>487</v>
      </c>
      <c r="I3946">
        <v>49</v>
      </c>
      <c r="J3946">
        <v>649</v>
      </c>
      <c r="K3946" t="s">
        <v>2306</v>
      </c>
      <c r="L3946">
        <v>0</v>
      </c>
      <c r="M3946">
        <v>126</v>
      </c>
      <c r="N3946">
        <v>325</v>
      </c>
      <c r="O3946">
        <v>-9373</v>
      </c>
      <c r="P3946">
        <v>141389</v>
      </c>
      <c r="Q3946">
        <v>259847</v>
      </c>
      <c r="R3946">
        <v>1</v>
      </c>
      <c r="S3946">
        <v>16984145</v>
      </c>
      <c r="U394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946" t="str">
        <f>IFERROR(MID(spotify_top_songs_audio_features[[#This Row],[artist_names]],SEARCH(",",spotify_top_songs_audio_features[[#This Row],[artist_names]])+2,99),"")</f>
        <v/>
      </c>
      <c r="W3946" t="str">
        <f>spotify_top_songs_audio_features[[#This Row],[source]]</f>
        <v>OVO/Republic</v>
      </c>
      <c r="X3946" s="1">
        <f>spotify_top_songs_audio_features[[#This Row],[streams]]</f>
        <v>16984145</v>
      </c>
      <c r="Y3946" t="str">
        <f>IF(Tabela2[[#This Row],[feat]]="","","Feat")</f>
        <v/>
      </c>
      <c r="Z3946" s="17" t="str">
        <f>CONCATENATE(INT(spotify_top_songs_audio_features[[#This Row],[duration_ms]]/(60*1000)),":",MOD(INT(spotify_top_songs_audio_features[[#This Row],[duration_ms]]/1000),60))</f>
        <v>4:19</v>
      </c>
      <c r="AA39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946" t="str">
        <f>spotify_top_songs_audio_features[[#This Row],[track_name]]</f>
        <v>7969 Santa</v>
      </c>
    </row>
    <row r="3947" spans="1:28" x14ac:dyDescent="0.25">
      <c r="A3947" t="s">
        <v>3600</v>
      </c>
      <c r="B3947" t="s">
        <v>3601</v>
      </c>
      <c r="C3947" t="s">
        <v>3602</v>
      </c>
      <c r="D3947" t="s">
        <v>3419</v>
      </c>
      <c r="E3947" t="s">
        <v>113</v>
      </c>
      <c r="F3947" t="s">
        <v>32</v>
      </c>
      <c r="G3947" t="s">
        <v>25</v>
      </c>
      <c r="H3947">
        <v>833</v>
      </c>
      <c r="I3947">
        <v>652</v>
      </c>
      <c r="J3947">
        <v>308</v>
      </c>
      <c r="K3947" t="s">
        <v>3603</v>
      </c>
      <c r="L3947">
        <v>134</v>
      </c>
      <c r="M3947">
        <v>145</v>
      </c>
      <c r="N3947">
        <v>413</v>
      </c>
      <c r="O3947">
        <v>-6194</v>
      </c>
      <c r="P3947">
        <v>130002</v>
      </c>
      <c r="Q3947">
        <v>155632</v>
      </c>
      <c r="R3947">
        <v>3</v>
      </c>
      <c r="S3947">
        <v>16970642</v>
      </c>
      <c r="U3947" t="str">
        <f>IFERROR(LEFT(spotify_top_songs_audio_features[[#This Row],[artist_names]],SEARCH(",",spotify_top_songs_audio_features[[#This Row],[artist_names]])-1),spotify_top_songs_audio_features[[#This Row],[artist_names]])</f>
        <v>Gambi</v>
      </c>
      <c r="V3947" t="str">
        <f>IFERROR(MID(spotify_top_songs_audio_features[[#This Row],[artist_names]],SEARCH(",",spotify_top_songs_audio_features[[#This Row],[artist_names]])+2,99),"")</f>
        <v/>
      </c>
      <c r="W3947" t="str">
        <f>spotify_top_songs_audio_features[[#This Row],[source]]</f>
        <v>Rec. 118</v>
      </c>
      <c r="X3947" s="1">
        <f>spotify_top_songs_audio_features[[#This Row],[streams]]</f>
        <v>16970642</v>
      </c>
      <c r="Y3947" t="str">
        <f>IF(Tabela2[[#This Row],[feat]]="","","Feat")</f>
        <v/>
      </c>
      <c r="Z3947" s="17" t="str">
        <f>CONCATENATE(INT(spotify_top_songs_audio_features[[#This Row],[duration_ms]]/(60*1000)),":",MOD(INT(spotify_top_songs_audio_features[[#This Row],[duration_ms]]/1000),60))</f>
        <v>2:35</v>
      </c>
      <c r="AA39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947" t="str">
        <f>spotify_top_songs_audio_features[[#This Row],[track_name]]</f>
        <v>POPOPOP</v>
      </c>
    </row>
    <row r="3948" spans="1:28" x14ac:dyDescent="0.25">
      <c r="A3948" t="s">
        <v>14575</v>
      </c>
      <c r="B3948" t="s">
        <v>7397</v>
      </c>
      <c r="C3948" t="s">
        <v>8489</v>
      </c>
      <c r="D3948" t="s">
        <v>171</v>
      </c>
      <c r="E3948" t="s">
        <v>43</v>
      </c>
      <c r="F3948" t="s">
        <v>32</v>
      </c>
      <c r="G3948" t="s">
        <v>25</v>
      </c>
      <c r="H3948">
        <v>746</v>
      </c>
      <c r="I3948">
        <v>742</v>
      </c>
      <c r="J3948">
        <v>473</v>
      </c>
      <c r="K3948" t="s">
        <v>14576</v>
      </c>
      <c r="L3948">
        <v>848</v>
      </c>
      <c r="M3948">
        <v>151</v>
      </c>
      <c r="N3948">
        <v>77</v>
      </c>
      <c r="O3948">
        <v>-6837</v>
      </c>
      <c r="P3948">
        <v>123052</v>
      </c>
      <c r="Q3948">
        <v>178468</v>
      </c>
      <c r="R3948">
        <v>1</v>
      </c>
      <c r="S3948">
        <v>16956393</v>
      </c>
      <c r="U3948" t="str">
        <f>IFERROR(LEFT(spotify_top_songs_audio_features[[#This Row],[artist_names]],SEARCH(",",spotify_top_songs_audio_features[[#This Row],[artist_names]])-1),spotify_top_songs_audio_features[[#This Row],[artist_names]])</f>
        <v>Mahmood</v>
      </c>
      <c r="V3948" t="str">
        <f>IFERROR(MID(spotify_top_songs_audio_features[[#This Row],[artist_names]],SEARCH(",",spotify_top_songs_audio_features[[#This Row],[artist_names]])+2,99),"")</f>
        <v/>
      </c>
      <c r="W3948" t="str">
        <f>spotify_top_songs_audio_features[[#This Row],[source]]</f>
        <v>Universal Music Italia srL.</v>
      </c>
      <c r="X3948" s="1">
        <f>spotify_top_songs_audio_features[[#This Row],[streams]]</f>
        <v>16956393</v>
      </c>
      <c r="Y3948" t="str">
        <f>IF(Tabela2[[#This Row],[feat]]="","","Feat")</f>
        <v/>
      </c>
      <c r="Z3948" s="17" t="str">
        <f>CONCATENATE(INT(spotify_top_songs_audio_features[[#This Row],[duration_ms]]/(60*1000)),":",MOD(INT(spotify_top_songs_audio_features[[#This Row],[duration_ms]]/1000),60))</f>
        <v>2:58</v>
      </c>
      <c r="AA39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948" t="str">
        <f>spotify_top_songs_audio_features[[#This Row],[track_name]]</f>
        <v>TUTA GOLD</v>
      </c>
    </row>
    <row r="3949" spans="1:28" x14ac:dyDescent="0.25">
      <c r="A3949" t="s">
        <v>5581</v>
      </c>
      <c r="B3949" t="s">
        <v>5582</v>
      </c>
      <c r="C3949" t="s">
        <v>5583</v>
      </c>
      <c r="D3949" t="s">
        <v>3787</v>
      </c>
      <c r="E3949" t="s">
        <v>23</v>
      </c>
      <c r="F3949" t="s">
        <v>32</v>
      </c>
      <c r="G3949" t="s">
        <v>25</v>
      </c>
      <c r="H3949">
        <v>652</v>
      </c>
      <c r="I3949">
        <v>897</v>
      </c>
      <c r="J3949">
        <v>36</v>
      </c>
      <c r="K3949" t="s">
        <v>4438</v>
      </c>
      <c r="L3949">
        <v>0</v>
      </c>
      <c r="M3949">
        <v>722</v>
      </c>
      <c r="N3949">
        <v>475</v>
      </c>
      <c r="O3949">
        <v>-4481</v>
      </c>
      <c r="P3949">
        <v>114033</v>
      </c>
      <c r="Q3949">
        <v>193377</v>
      </c>
      <c r="R3949">
        <v>4</v>
      </c>
      <c r="S3949">
        <v>16954828</v>
      </c>
      <c r="U3949" t="str">
        <f>IFERROR(LEFT(spotify_top_songs_audio_features[[#This Row],[artist_names]],SEARCH(",",spotify_top_songs_audio_features[[#This Row],[artist_names]])-1),spotify_top_songs_audio_features[[#This Row],[artist_names]])</f>
        <v>Jonas Blue</v>
      </c>
      <c r="V3949" t="str">
        <f>IFERROR(MID(spotify_top_songs_audio_features[[#This Row],[artist_names]],SEARCH(",",spotify_top_songs_audio_features[[#This Row],[artist_names]])+2,99),"")</f>
        <v>Liam Payne, Lennon Stella</v>
      </c>
      <c r="W3949" t="str">
        <f>spotify_top_songs_audio_features[[#This Row],[source]]</f>
        <v>Positiva</v>
      </c>
      <c r="X3949" s="1">
        <f>spotify_top_songs_audio_features[[#This Row],[streams]]</f>
        <v>16954828</v>
      </c>
      <c r="Y3949" t="str">
        <f>IF(Tabela2[[#This Row],[feat]]="","","Feat")</f>
        <v>Feat</v>
      </c>
      <c r="Z3949" s="17" t="str">
        <f>CONCATENATE(INT(spotify_top_songs_audio_features[[#This Row],[duration_ms]]/(60*1000)),":",MOD(INT(spotify_top_songs_audio_features[[#This Row],[duration_ms]]/1000),60))</f>
        <v>3:13</v>
      </c>
      <c r="AA39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49" t="str">
        <f>spotify_top_songs_audio_features[[#This Row],[track_name]]</f>
        <v>Polaroid</v>
      </c>
    </row>
    <row r="3950" spans="1:28" x14ac:dyDescent="0.25">
      <c r="A3950" t="s">
        <v>15058</v>
      </c>
      <c r="B3950" t="s">
        <v>11004</v>
      </c>
      <c r="C3950" t="s">
        <v>11005</v>
      </c>
      <c r="D3950" t="s">
        <v>11006</v>
      </c>
      <c r="E3950" t="s">
        <v>86</v>
      </c>
      <c r="F3950" t="s">
        <v>32</v>
      </c>
      <c r="G3950" t="s">
        <v>25</v>
      </c>
      <c r="H3950">
        <v>956</v>
      </c>
      <c r="I3950">
        <v>515</v>
      </c>
      <c r="J3950">
        <v>337</v>
      </c>
      <c r="K3950" t="s">
        <v>2591</v>
      </c>
      <c r="L3950">
        <v>0</v>
      </c>
      <c r="M3950">
        <v>156</v>
      </c>
      <c r="N3950">
        <v>69</v>
      </c>
      <c r="O3950">
        <v>-9962</v>
      </c>
      <c r="P3950">
        <v>119937</v>
      </c>
      <c r="Q3950">
        <v>122070</v>
      </c>
      <c r="R3950">
        <v>4</v>
      </c>
      <c r="S3950">
        <v>16947464</v>
      </c>
      <c r="U3950" t="str">
        <f>IFERROR(LEFT(spotify_top_songs_audio_features[[#This Row],[artist_names]],SEARCH(",",spotify_top_songs_audio_features[[#This Row],[artist_names]])-1),spotify_top_songs_audio_features[[#This Row],[artist_names]])</f>
        <v>Superstar Pride</v>
      </c>
      <c r="V3950" t="str">
        <f>IFERROR(MID(spotify_top_songs_audio_features[[#This Row],[artist_names]],SEARCH(",",spotify_top_songs_audio_features[[#This Row],[artist_names]])+2,99),"")</f>
        <v/>
      </c>
      <c r="W3950" t="str">
        <f>spotify_top_songs_audio_features[[#This Row],[source]]</f>
        <v>Tha Lights Global</v>
      </c>
      <c r="X3950" s="1">
        <f>spotify_top_songs_audio_features[[#This Row],[streams]]</f>
        <v>16947464</v>
      </c>
      <c r="Y3950" t="str">
        <f>IF(Tabela2[[#This Row],[feat]]="","","Feat")</f>
        <v/>
      </c>
      <c r="Z3950" s="17" t="str">
        <f>CONCATENATE(INT(spotify_top_songs_audio_features[[#This Row],[duration_ms]]/(60*1000)),":",MOD(INT(spotify_top_songs_audio_features[[#This Row],[duration_ms]]/1000),60))</f>
        <v>2:2</v>
      </c>
      <c r="AA39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950" t="str">
        <f>spotify_top_songs_audio_features[[#This Row],[track_name]]</f>
        <v>PAINTING PICTURES</v>
      </c>
    </row>
    <row r="3951" spans="1:28" x14ac:dyDescent="0.25">
      <c r="A3951" t="s">
        <v>16306</v>
      </c>
      <c r="B3951" t="s">
        <v>4017</v>
      </c>
      <c r="C3951" t="s">
        <v>16307</v>
      </c>
      <c r="D3951" t="s">
        <v>282</v>
      </c>
      <c r="E3951" t="s">
        <v>102</v>
      </c>
      <c r="F3951" t="s">
        <v>32</v>
      </c>
      <c r="G3951" t="s">
        <v>25</v>
      </c>
      <c r="H3951">
        <v>638</v>
      </c>
      <c r="I3951">
        <v>49</v>
      </c>
      <c r="J3951">
        <v>226</v>
      </c>
      <c r="K3951" t="s">
        <v>7674</v>
      </c>
      <c r="L3951">
        <v>116</v>
      </c>
      <c r="M3951">
        <v>156</v>
      </c>
      <c r="N3951">
        <v>403</v>
      </c>
      <c r="O3951">
        <v>-5726</v>
      </c>
      <c r="P3951">
        <v>179905</v>
      </c>
      <c r="Q3951">
        <v>193480</v>
      </c>
      <c r="R3951">
        <v>2</v>
      </c>
      <c r="S3951">
        <v>16923259</v>
      </c>
      <c r="U3951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3951" t="str">
        <f>IFERROR(MID(spotify_top_songs_audio_features[[#This Row],[artist_names]],SEARCH(",",spotify_top_songs_audio_features[[#This Row],[artist_names]])+2,99),"")</f>
        <v/>
      </c>
      <c r="W3951" t="str">
        <f>spotify_top_songs_audio_features[[#This Row],[source]]</f>
        <v>Columbia</v>
      </c>
      <c r="X3951" s="1">
        <f>spotify_top_songs_audio_features[[#This Row],[streams]]</f>
        <v>16923259</v>
      </c>
      <c r="Y3951" t="str">
        <f>IF(Tabela2[[#This Row],[feat]]="","","Feat")</f>
        <v/>
      </c>
      <c r="Z3951" s="17" t="str">
        <f>CONCATENATE(INT(spotify_top_songs_audio_features[[#This Row],[duration_ms]]/(60*1000)),":",MOD(INT(spotify_top_songs_audio_features[[#This Row],[duration_ms]]/1000),60))</f>
        <v>3:13</v>
      </c>
      <c r="AA39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951" t="str">
        <f>spotify_top_songs_audio_features[[#This Row],[track_name]]</f>
        <v>CANDY</v>
      </c>
    </row>
    <row r="3952" spans="1:28" x14ac:dyDescent="0.25">
      <c r="A3952" t="s">
        <v>13094</v>
      </c>
      <c r="B3952" t="s">
        <v>160</v>
      </c>
      <c r="C3952" t="s">
        <v>7738</v>
      </c>
      <c r="D3952" t="s">
        <v>162</v>
      </c>
      <c r="E3952" t="s">
        <v>31</v>
      </c>
      <c r="F3952" t="s">
        <v>24</v>
      </c>
      <c r="G3952" t="s">
        <v>25</v>
      </c>
      <c r="H3952">
        <v>749</v>
      </c>
      <c r="I3952">
        <v>723</v>
      </c>
      <c r="J3952">
        <v>432</v>
      </c>
      <c r="K3952" t="s">
        <v>7739</v>
      </c>
      <c r="L3952">
        <v>22</v>
      </c>
      <c r="M3952">
        <v>977</v>
      </c>
      <c r="N3952">
        <v>674</v>
      </c>
      <c r="O3952">
        <v>-6609</v>
      </c>
      <c r="P3952">
        <v>108999</v>
      </c>
      <c r="Q3952">
        <v>229120</v>
      </c>
      <c r="R3952">
        <v>4</v>
      </c>
      <c r="S3952">
        <v>16914743</v>
      </c>
      <c r="U3952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3952" t="str">
        <f>IFERROR(MID(spotify_top_songs_audio_features[[#This Row],[artist_names]],SEARCH(",",spotify_top_songs_audio_features[[#This Row],[artist_names]])+2,99),"")</f>
        <v/>
      </c>
      <c r="W3952" t="str">
        <f>spotify_top_songs_audio_features[[#This Row],[source]]</f>
        <v>Fueled By Ramen</v>
      </c>
      <c r="X3952" s="1">
        <f>spotify_top_songs_audio_features[[#This Row],[streams]]</f>
        <v>16914743</v>
      </c>
      <c r="Y3952" t="str">
        <f>IF(Tabela2[[#This Row],[feat]]="","","Feat")</f>
        <v/>
      </c>
      <c r="Z3952" s="17" t="str">
        <f>CONCATENATE(INT(spotify_top_songs_audio_features[[#This Row],[duration_ms]]/(60*1000)),":",MOD(INT(spotify_top_songs_audio_features[[#This Row],[duration_ms]]/1000),60))</f>
        <v>3:49</v>
      </c>
      <c r="AA39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52" t="str">
        <f>spotify_top_songs_audio_features[[#This Row],[track_name]]</f>
        <v>My Blood</v>
      </c>
    </row>
    <row r="3953" spans="1:28" x14ac:dyDescent="0.25">
      <c r="A3953" t="s">
        <v>12998</v>
      </c>
      <c r="B3953" t="s">
        <v>12999</v>
      </c>
      <c r="C3953" t="s">
        <v>13000</v>
      </c>
      <c r="D3953" t="s">
        <v>42</v>
      </c>
      <c r="E3953" t="s">
        <v>31</v>
      </c>
      <c r="F3953" t="s">
        <v>32</v>
      </c>
      <c r="G3953" t="s">
        <v>25</v>
      </c>
      <c r="H3953">
        <v>767</v>
      </c>
      <c r="I3953">
        <v>543</v>
      </c>
      <c r="J3953">
        <v>103</v>
      </c>
      <c r="K3953" t="s">
        <v>733</v>
      </c>
      <c r="L3953">
        <v>0</v>
      </c>
      <c r="M3953">
        <v>115</v>
      </c>
      <c r="N3953">
        <v>485</v>
      </c>
      <c r="O3953">
        <v>-7881</v>
      </c>
      <c r="P3953">
        <v>106029</v>
      </c>
      <c r="Q3953">
        <v>177140</v>
      </c>
      <c r="R3953">
        <v>3</v>
      </c>
      <c r="S3953">
        <v>16914554</v>
      </c>
      <c r="U3953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3953" t="str">
        <f>IFERROR(MID(spotify_top_songs_audio_features[[#This Row],[artist_names]],SEARCH(",",spotify_top_songs_audio_features[[#This Row],[artist_names]])+2,99),"")</f>
        <v>Kehlani</v>
      </c>
      <c r="W3953" t="str">
        <f>spotify_top_songs_audio_features[[#This Row],[source]]</f>
        <v>Atlantic/KSR</v>
      </c>
      <c r="X3953" s="1">
        <f>spotify_top_songs_audio_features[[#This Row],[streams]]</f>
        <v>16914554</v>
      </c>
      <c r="Y3953" t="str">
        <f>IF(Tabela2[[#This Row],[feat]]="","","Feat")</f>
        <v>Feat</v>
      </c>
      <c r="Z3953" s="17" t="str">
        <f>CONCATENATE(INT(spotify_top_songs_audio_features[[#This Row],[duration_ms]]/(60*1000)),":",MOD(INT(spotify_top_songs_audio_features[[#This Row],[duration_ms]]/1000),60))</f>
        <v>2:57</v>
      </c>
      <c r="AA39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53" t="str">
        <f>spotify_top_songs_audio_features[[#This Row],[track_name]]</f>
        <v>Ring (feat. Kehlani)</v>
      </c>
    </row>
    <row r="3954" spans="1:28" x14ac:dyDescent="0.25">
      <c r="A3954" t="s">
        <v>15400</v>
      </c>
      <c r="B3954" t="s">
        <v>289</v>
      </c>
      <c r="C3954" t="s">
        <v>15401</v>
      </c>
      <c r="D3954" t="s">
        <v>37</v>
      </c>
      <c r="E3954" t="s">
        <v>113</v>
      </c>
      <c r="F3954" t="s">
        <v>32</v>
      </c>
      <c r="G3954" t="s">
        <v>25</v>
      </c>
      <c r="H3954">
        <v>736</v>
      </c>
      <c r="I3954">
        <v>738</v>
      </c>
      <c r="J3954">
        <v>358</v>
      </c>
      <c r="K3954" t="s">
        <v>2268</v>
      </c>
      <c r="L3954">
        <v>0</v>
      </c>
      <c r="M3954">
        <v>107</v>
      </c>
      <c r="N3954">
        <v>404</v>
      </c>
      <c r="O3954">
        <v>-6782</v>
      </c>
      <c r="P3954">
        <v>105008</v>
      </c>
      <c r="Q3954">
        <v>201200</v>
      </c>
      <c r="R3954">
        <v>8</v>
      </c>
      <c r="S3954">
        <v>16902238</v>
      </c>
      <c r="U3954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3954" t="str">
        <f>IFERROR(MID(spotify_top_songs_audio_features[[#This Row],[artist_names]],SEARCH(",",spotify_top_songs_audio_features[[#This Row],[artist_names]])+2,99),"")</f>
        <v/>
      </c>
      <c r="W3954" t="str">
        <f>spotify_top_songs_audio_features[[#This Row],[source]]</f>
        <v>Island Records</v>
      </c>
      <c r="X3954" s="1">
        <f>spotify_top_songs_audio_features[[#This Row],[streams]]</f>
        <v>16902238</v>
      </c>
      <c r="Y3954" t="str">
        <f>IF(Tabela2[[#This Row],[feat]]="","","Feat")</f>
        <v/>
      </c>
      <c r="Z3954" s="17" t="str">
        <f>CONCATENATE(INT(spotify_top_songs_audio_features[[#This Row],[duration_ms]]/(60*1000)),":",MOD(INT(spotify_top_songs_audio_features[[#This Row],[duration_ms]]/1000),60))</f>
        <v>3:21</v>
      </c>
      <c r="AA39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954" t="str">
        <f>spotify_top_songs_audio_features[[#This Row],[track_name]]</f>
        <v>Lost In Japan</v>
      </c>
    </row>
    <row r="3955" spans="1:28" x14ac:dyDescent="0.25">
      <c r="A3955" t="s">
        <v>945</v>
      </c>
      <c r="B3955" t="s">
        <v>257</v>
      </c>
      <c r="C3955" t="s">
        <v>946</v>
      </c>
      <c r="D3955" t="s">
        <v>259</v>
      </c>
      <c r="E3955" t="s">
        <v>177</v>
      </c>
      <c r="F3955" t="s">
        <v>24</v>
      </c>
      <c r="G3955" t="s">
        <v>25</v>
      </c>
      <c r="H3955">
        <v>545</v>
      </c>
      <c r="I3955">
        <v>675</v>
      </c>
      <c r="J3955">
        <v>279</v>
      </c>
      <c r="K3955" t="s">
        <v>947</v>
      </c>
      <c r="L3955">
        <v>197</v>
      </c>
      <c r="M3955">
        <v>209</v>
      </c>
      <c r="N3955">
        <v>162</v>
      </c>
      <c r="O3955">
        <v>-6474</v>
      </c>
      <c r="P3955">
        <v>12497</v>
      </c>
      <c r="Q3955">
        <v>267867</v>
      </c>
      <c r="R3955">
        <v>2</v>
      </c>
      <c r="S3955">
        <v>16899948</v>
      </c>
      <c r="U3955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3955" t="str">
        <f>IFERROR(MID(spotify_top_songs_audio_features[[#This Row],[artist_names]],SEARCH(",",spotify_top_songs_audio_features[[#This Row],[artist_names]])+2,99),"")</f>
        <v/>
      </c>
      <c r="W3955" t="str">
        <f>spotify_top_songs_audio_features[[#This Row],[source]]</f>
        <v>Parlophone UK</v>
      </c>
      <c r="X3955" s="1">
        <f>spotify_top_songs_audio_features[[#This Row],[streams]]</f>
        <v>16899948</v>
      </c>
      <c r="Y3955" t="str">
        <f>IF(Tabela2[[#This Row],[feat]]="","","Feat")</f>
        <v/>
      </c>
      <c r="Z3955" s="17" t="str">
        <f>CONCATENATE(INT(spotify_top_songs_audio_features[[#This Row],[duration_ms]]/(60*1000)),":",MOD(INT(spotify_top_songs_audio_features[[#This Row],[duration_ms]]/1000),60))</f>
        <v>4:27</v>
      </c>
      <c r="AA39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955" t="str">
        <f>spotify_top_songs_audio_features[[#This Row],[track_name]]</f>
        <v>A Sky Full of Stars</v>
      </c>
    </row>
    <row r="3956" spans="1:28" x14ac:dyDescent="0.25">
      <c r="A3956" t="s">
        <v>14815</v>
      </c>
      <c r="B3956" t="s">
        <v>1209</v>
      </c>
      <c r="C3956" t="s">
        <v>14816</v>
      </c>
      <c r="D3956" t="s">
        <v>1211</v>
      </c>
      <c r="E3956" t="s">
        <v>142</v>
      </c>
      <c r="F3956" t="s">
        <v>24</v>
      </c>
      <c r="G3956" t="s">
        <v>25</v>
      </c>
      <c r="H3956">
        <v>652</v>
      </c>
      <c r="I3956">
        <v>671</v>
      </c>
      <c r="J3956">
        <v>756</v>
      </c>
      <c r="K3956" t="s">
        <v>2452</v>
      </c>
      <c r="L3956">
        <v>0</v>
      </c>
      <c r="M3956">
        <v>107</v>
      </c>
      <c r="N3956">
        <v>274</v>
      </c>
      <c r="O3956">
        <v>-589</v>
      </c>
      <c r="P3956">
        <v>84008</v>
      </c>
      <c r="Q3956">
        <v>182922</v>
      </c>
      <c r="R3956">
        <v>2</v>
      </c>
      <c r="S3956">
        <v>16898978</v>
      </c>
      <c r="U395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956" t="str">
        <f>IFERROR(MID(spotify_top_songs_audio_features[[#This Row],[artist_names]],SEARCH(",",spotify_top_songs_audio_features[[#This Row],[artist_names]])+2,99),"")</f>
        <v/>
      </c>
      <c r="W3956" t="str">
        <f>spotify_top_songs_audio_features[[#This Row],[source]]</f>
        <v>Grade A Productions/Interscope Records</v>
      </c>
      <c r="X3956" s="1">
        <f>spotify_top_songs_audio_features[[#This Row],[streams]]</f>
        <v>16898978</v>
      </c>
      <c r="Y3956" t="str">
        <f>IF(Tabela2[[#This Row],[feat]]="","","Feat")</f>
        <v/>
      </c>
      <c r="Z3956" s="17" t="str">
        <f>CONCATENATE(INT(spotify_top_songs_audio_features[[#This Row],[duration_ms]]/(60*1000)),":",MOD(INT(spotify_top_songs_audio_features[[#This Row],[duration_ms]]/1000),60))</f>
        <v>3:2</v>
      </c>
      <c r="AA39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56" t="str">
        <f>spotify_top_songs_audio_features[[#This Row],[track_name]]</f>
        <v>Can't Die</v>
      </c>
    </row>
    <row r="3957" spans="1:28" x14ac:dyDescent="0.25">
      <c r="A3957" t="s">
        <v>15163</v>
      </c>
      <c r="B3957" t="s">
        <v>9078</v>
      </c>
      <c r="C3957" t="s">
        <v>15164</v>
      </c>
      <c r="D3957" t="s">
        <v>259</v>
      </c>
      <c r="E3957" t="s">
        <v>113</v>
      </c>
      <c r="F3957" t="s">
        <v>24</v>
      </c>
      <c r="G3957" t="s">
        <v>25</v>
      </c>
      <c r="H3957">
        <v>796</v>
      </c>
      <c r="I3957">
        <v>625</v>
      </c>
      <c r="J3957">
        <v>645</v>
      </c>
      <c r="K3957" t="s">
        <v>231</v>
      </c>
      <c r="L3957">
        <v>348</v>
      </c>
      <c r="M3957">
        <v>187</v>
      </c>
      <c r="N3957">
        <v>641</v>
      </c>
      <c r="O3957">
        <v>-7218</v>
      </c>
      <c r="P3957">
        <v>133035</v>
      </c>
      <c r="Q3957">
        <v>115801</v>
      </c>
      <c r="R3957">
        <v>3</v>
      </c>
      <c r="S3957">
        <v>16897571</v>
      </c>
      <c r="U3957" t="str">
        <f>IFERROR(LEFT(spotify_top_songs_audio_features[[#This Row],[artist_names]],SEARCH(",",spotify_top_songs_audio_features[[#This Row],[artist_names]])-1),spotify_top_songs_audio_features[[#This Row],[artist_names]])</f>
        <v>PinkPantheress</v>
      </c>
      <c r="V3957" t="str">
        <f>IFERROR(MID(spotify_top_songs_audio_features[[#This Row],[artist_names]],SEARCH(",",spotify_top_songs_audio_features[[#This Row],[artist_names]])+2,99),"")</f>
        <v/>
      </c>
      <c r="W3957" t="str">
        <f>spotify_top_songs_audio_features[[#This Row],[source]]</f>
        <v>Parlophone UK</v>
      </c>
      <c r="X3957" s="1">
        <f>spotify_top_songs_audio_features[[#This Row],[streams]]</f>
        <v>16897571</v>
      </c>
      <c r="Y3957" t="str">
        <f>IF(Tabela2[[#This Row],[feat]]="","","Feat")</f>
        <v/>
      </c>
      <c r="Z3957" s="17" t="str">
        <f>CONCATENATE(INT(spotify_top_songs_audio_features[[#This Row],[duration_ms]]/(60*1000)),":",MOD(INT(spotify_top_songs_audio_features[[#This Row],[duration_ms]]/1000),60))</f>
        <v>1:55</v>
      </c>
      <c r="AA39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957" t="str">
        <f>spotify_top_songs_audio_features[[#This Row],[track_name]]</f>
        <v>Just for Me</v>
      </c>
    </row>
    <row r="3958" spans="1:28" x14ac:dyDescent="0.25">
      <c r="A3958" t="s">
        <v>15237</v>
      </c>
      <c r="B3958" t="s">
        <v>15238</v>
      </c>
      <c r="C3958" t="s">
        <v>15239</v>
      </c>
      <c r="D3958" t="s">
        <v>2028</v>
      </c>
      <c r="E3958" t="s">
        <v>31</v>
      </c>
      <c r="F3958" t="s">
        <v>24</v>
      </c>
      <c r="G3958" t="s">
        <v>25</v>
      </c>
      <c r="H3958">
        <v>611</v>
      </c>
      <c r="I3958">
        <v>651</v>
      </c>
      <c r="J3958">
        <v>589</v>
      </c>
      <c r="K3958" t="s">
        <v>850</v>
      </c>
      <c r="L3958">
        <v>1.7000000000000001E-4</v>
      </c>
      <c r="M3958">
        <v>105</v>
      </c>
      <c r="N3958">
        <v>351</v>
      </c>
      <c r="O3958">
        <v>-6973</v>
      </c>
      <c r="P3958">
        <v>122983</v>
      </c>
      <c r="Q3958">
        <v>215361</v>
      </c>
      <c r="R3958">
        <v>3</v>
      </c>
      <c r="S3958">
        <v>16887953</v>
      </c>
      <c r="U3958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3958" t="str">
        <f>IFERROR(MID(spotify_top_songs_audio_features[[#This Row],[artist_names]],SEARCH(",",spotify_top_songs_audio_features[[#This Row],[artist_names]])+2,99),"")</f>
        <v>Sasha Alex Sloan</v>
      </c>
      <c r="W3958" t="str">
        <f>spotify_top_songs_audio_features[[#This Row],[source]]</f>
        <v>Kygo</v>
      </c>
      <c r="X3958" s="1">
        <f>spotify_top_songs_audio_features[[#This Row],[streams]]</f>
        <v>16887953</v>
      </c>
      <c r="Y3958" t="str">
        <f>IF(Tabela2[[#This Row],[feat]]="","","Feat")</f>
        <v>Feat</v>
      </c>
      <c r="Z3958" s="17" t="str">
        <f>CONCATENATE(INT(spotify_top_songs_audio_features[[#This Row],[duration_ms]]/(60*1000)),":",MOD(INT(spotify_top_songs_audio_features[[#This Row],[duration_ms]]/1000),60))</f>
        <v>3:35</v>
      </c>
      <c r="AA39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58" t="str">
        <f>spotify_top_songs_audio_features[[#This Row],[track_name]]</f>
        <v>I'll Wait</v>
      </c>
    </row>
    <row r="3959" spans="1:28" x14ac:dyDescent="0.25">
      <c r="A3959" t="s">
        <v>6954</v>
      </c>
      <c r="B3959" t="s">
        <v>6955</v>
      </c>
      <c r="C3959" t="s">
        <v>6956</v>
      </c>
      <c r="D3959" t="s">
        <v>249</v>
      </c>
      <c r="E3959" t="s">
        <v>70</v>
      </c>
      <c r="F3959" t="s">
        <v>24</v>
      </c>
      <c r="G3959" t="s">
        <v>25</v>
      </c>
      <c r="H3959">
        <v>81</v>
      </c>
      <c r="I3959">
        <v>471</v>
      </c>
      <c r="J3959">
        <v>496</v>
      </c>
      <c r="K3959" t="s">
        <v>6957</v>
      </c>
      <c r="L3959">
        <v>197</v>
      </c>
      <c r="M3959">
        <v>134</v>
      </c>
      <c r="N3959">
        <v>391</v>
      </c>
      <c r="O3959">
        <v>-5047</v>
      </c>
      <c r="P3959">
        <v>75003</v>
      </c>
      <c r="Q3959">
        <v>143292</v>
      </c>
      <c r="R3959">
        <v>3</v>
      </c>
      <c r="S3959">
        <v>16886557</v>
      </c>
      <c r="U3959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3959" t="str">
        <f>IFERROR(MID(spotify_top_songs_audio_features[[#This Row],[artist_names]],SEARCH(",",spotify_top_songs_audio_features[[#This Row],[artist_names]])+2,99),"")</f>
        <v>Nicki Nicole</v>
      </c>
      <c r="W3959" t="str">
        <f>spotify_top_songs_audio_features[[#This Row],[source]]</f>
        <v>DALE PLAY Records</v>
      </c>
      <c r="X3959" s="1">
        <f>spotify_top_songs_audio_features[[#This Row],[streams]]</f>
        <v>16886557</v>
      </c>
      <c r="Y3959" t="str">
        <f>IF(Tabela2[[#This Row],[feat]]="","","Feat")</f>
        <v>Feat</v>
      </c>
      <c r="Z3959" s="17" t="str">
        <f>CONCATENATE(INT(spotify_top_songs_audio_features[[#This Row],[duration_ms]]/(60*1000)),":",MOD(INT(spotify_top_songs_audio_features[[#This Row],[duration_ms]]/1000),60))</f>
        <v>2:23</v>
      </c>
      <c r="AA39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959" t="str">
        <f>spotify_top_songs_audio_features[[#This Row],[track_name]]</f>
        <v>Nicki Nicole: Bzrp Music Sessions, Vol. 13</v>
      </c>
    </row>
    <row r="3960" spans="1:28" x14ac:dyDescent="0.25">
      <c r="A3960" t="s">
        <v>10711</v>
      </c>
      <c r="B3960" t="s">
        <v>10712</v>
      </c>
      <c r="C3960" t="s">
        <v>10713</v>
      </c>
      <c r="D3960" t="s">
        <v>112</v>
      </c>
      <c r="E3960" t="s">
        <v>23</v>
      </c>
      <c r="F3960" t="s">
        <v>24</v>
      </c>
      <c r="G3960" t="s">
        <v>25</v>
      </c>
      <c r="H3960">
        <v>576</v>
      </c>
      <c r="I3960">
        <v>57</v>
      </c>
      <c r="J3960">
        <v>434</v>
      </c>
      <c r="K3960" t="s">
        <v>2583</v>
      </c>
      <c r="L3960">
        <v>0</v>
      </c>
      <c r="M3960">
        <v>668</v>
      </c>
      <c r="N3960">
        <v>378</v>
      </c>
      <c r="O3960">
        <v>-7925</v>
      </c>
      <c r="P3960">
        <v>147803</v>
      </c>
      <c r="Q3960">
        <v>306062</v>
      </c>
      <c r="R3960">
        <v>1</v>
      </c>
      <c r="S3960">
        <v>16886371</v>
      </c>
      <c r="U396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960" t="str">
        <f>IFERROR(MID(spotify_top_songs_audio_features[[#This Row],[artist_names]],SEARCH(",",spotify_top_songs_audio_features[[#This Row],[artist_names]])+2,99),"")</f>
        <v>Hayley Williams</v>
      </c>
      <c r="W3960" t="str">
        <f>spotify_top_songs_audio_features[[#This Row],[source]]</f>
        <v>Taylor Swift</v>
      </c>
      <c r="X3960" s="1">
        <f>spotify_top_songs_audio_features[[#This Row],[streams]]</f>
        <v>16886371</v>
      </c>
      <c r="Y3960" t="str">
        <f>IF(Tabela2[[#This Row],[feat]]="","","Feat")</f>
        <v>Feat</v>
      </c>
      <c r="Z3960" s="17" t="str">
        <f>CONCATENATE(INT(spotify_top_songs_audio_features[[#This Row],[duration_ms]]/(60*1000)),":",MOD(INT(spotify_top_songs_audio_features[[#This Row],[duration_ms]]/1000),60))</f>
        <v>5:6</v>
      </c>
      <c r="AA39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60" t="str">
        <f>spotify_top_songs_audio_features[[#This Row],[track_name]]</f>
        <v>Castles Crumbling (feat. Hayley Williams) (Taylor’s Version) (From The Vault)</v>
      </c>
    </row>
    <row r="3961" spans="1:28" x14ac:dyDescent="0.25">
      <c r="A3961" t="s">
        <v>16927</v>
      </c>
      <c r="B3961" t="s">
        <v>16928</v>
      </c>
      <c r="C3961" t="s">
        <v>16929</v>
      </c>
      <c r="D3961" t="s">
        <v>122</v>
      </c>
      <c r="E3961" t="s">
        <v>97</v>
      </c>
      <c r="F3961" t="s">
        <v>32</v>
      </c>
      <c r="G3961" t="s">
        <v>25</v>
      </c>
      <c r="H3961">
        <v>562</v>
      </c>
      <c r="I3961">
        <v>579</v>
      </c>
      <c r="J3961">
        <v>484</v>
      </c>
      <c r="K3961" t="s">
        <v>8591</v>
      </c>
      <c r="L3961">
        <v>0</v>
      </c>
      <c r="M3961">
        <v>102</v>
      </c>
      <c r="N3961">
        <v>577</v>
      </c>
      <c r="O3961">
        <v>-6788</v>
      </c>
      <c r="P3961">
        <v>84143</v>
      </c>
      <c r="Q3961">
        <v>176591</v>
      </c>
      <c r="R3961">
        <v>3</v>
      </c>
      <c r="S3961">
        <v>16861462</v>
      </c>
      <c r="U3961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3961" t="str">
        <f>IFERROR(MID(spotify_top_songs_audio_features[[#This Row],[artist_names]],SEARCH(",",spotify_top_songs_audio_features[[#This Row],[artist_names]])+2,99),"")</f>
        <v>Joey Bada$$</v>
      </c>
      <c r="W3961" t="str">
        <f>spotify_top_songs_audio_features[[#This Row],[source]]</f>
        <v>Bad Vibes Forever, LLC</v>
      </c>
      <c r="X3961" s="1">
        <f>spotify_top_songs_audio_features[[#This Row],[streams]]</f>
        <v>16861462</v>
      </c>
      <c r="Y3961" t="str">
        <f>IF(Tabela2[[#This Row],[feat]]="","","Feat")</f>
        <v>Feat</v>
      </c>
      <c r="Z3961" s="17" t="str">
        <f>CONCATENATE(INT(spotify_top_songs_audio_features[[#This Row],[duration_ms]]/(60*1000)),":",MOD(INT(spotify_top_songs_audio_features[[#This Row],[duration_ms]]/1000),60))</f>
        <v>2:56</v>
      </c>
      <c r="AA39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961" t="str">
        <f>spotify_top_songs_audio_features[[#This Row],[track_name]]</f>
        <v>infinity (888) - feat. Joey Bada$$</v>
      </c>
    </row>
    <row r="3962" spans="1:28" x14ac:dyDescent="0.25">
      <c r="A3962" t="s">
        <v>16226</v>
      </c>
      <c r="B3962" t="s">
        <v>4153</v>
      </c>
      <c r="C3962" t="s">
        <v>16227</v>
      </c>
      <c r="D3962" t="s">
        <v>176</v>
      </c>
      <c r="E3962" t="s">
        <v>86</v>
      </c>
      <c r="F3962" t="s">
        <v>24</v>
      </c>
      <c r="G3962" t="s">
        <v>25</v>
      </c>
      <c r="H3962">
        <v>773</v>
      </c>
      <c r="I3962">
        <v>707</v>
      </c>
      <c r="J3962">
        <v>568</v>
      </c>
      <c r="K3962" t="s">
        <v>944</v>
      </c>
      <c r="L3962">
        <v>1.0399999999999999E-3</v>
      </c>
      <c r="M3962">
        <v>296</v>
      </c>
      <c r="N3962">
        <v>113</v>
      </c>
      <c r="O3962">
        <v>-571</v>
      </c>
      <c r="P3962">
        <v>76977</v>
      </c>
      <c r="Q3962">
        <v>236187</v>
      </c>
      <c r="R3962">
        <v>2</v>
      </c>
      <c r="S3962">
        <v>16860798</v>
      </c>
      <c r="U3962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3962" t="str">
        <f>IFERROR(MID(spotify_top_songs_audio_features[[#This Row],[artist_names]],SEARCH(",",spotify_top_songs_audio_features[[#This Row],[artist_names]])+2,99),"")</f>
        <v>Drake</v>
      </c>
      <c r="W3962" t="str">
        <f>spotify_top_songs_audio_features[[#This Row],[source]]</f>
        <v>Epic/Freebandz</v>
      </c>
      <c r="X3962" s="1">
        <f>spotify_top_songs_audio_features[[#This Row],[streams]]</f>
        <v>16860798</v>
      </c>
      <c r="Y3962" t="str">
        <f>IF(Tabela2[[#This Row],[feat]]="","","Feat")</f>
        <v>Feat</v>
      </c>
      <c r="Z3962" s="17" t="str">
        <f>CONCATENATE(INT(spotify_top_songs_audio_features[[#This Row],[duration_ms]]/(60*1000)),":",MOD(INT(spotify_top_songs_audio_features[[#This Row],[duration_ms]]/1000),60))</f>
        <v>3:56</v>
      </c>
      <c r="AA39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962" t="str">
        <f>spotify_top_songs_audio_features[[#This Row],[track_name]]</f>
        <v>I'M ON ONE (feat. Drake)</v>
      </c>
    </row>
    <row r="3963" spans="1:28" x14ac:dyDescent="0.25">
      <c r="A3963" t="s">
        <v>10638</v>
      </c>
      <c r="B3963" t="s">
        <v>4322</v>
      </c>
      <c r="C3963" t="s">
        <v>4323</v>
      </c>
      <c r="D3963" t="s">
        <v>2439</v>
      </c>
      <c r="E3963" t="s">
        <v>142</v>
      </c>
      <c r="F3963" t="s">
        <v>24</v>
      </c>
      <c r="G3963" t="s">
        <v>25</v>
      </c>
      <c r="H3963">
        <v>529</v>
      </c>
      <c r="I3963">
        <v>772</v>
      </c>
      <c r="J3963">
        <v>287</v>
      </c>
      <c r="K3963" t="s">
        <v>1579</v>
      </c>
      <c r="L3963">
        <v>2.2100000000000001E-4</v>
      </c>
      <c r="M3963">
        <v>316</v>
      </c>
      <c r="N3963">
        <v>853</v>
      </c>
      <c r="O3963">
        <v>-7013</v>
      </c>
      <c r="P3963">
        <v>91751</v>
      </c>
      <c r="Q3963">
        <v>181267</v>
      </c>
      <c r="R3963">
        <v>12</v>
      </c>
      <c r="S3963">
        <v>16857884</v>
      </c>
      <c r="U3963" t="str">
        <f>IFERROR(LEFT(spotify_top_songs_audio_features[[#This Row],[artist_names]],SEARCH(",",spotify_top_songs_audio_features[[#This Row],[artist_names]])-1),spotify_top_songs_audio_features[[#This Row],[artist_names]])</f>
        <v>The Ronettes</v>
      </c>
      <c r="V3963" t="str">
        <f>IFERROR(MID(spotify_top_songs_audio_features[[#This Row],[artist_names]],SEARCH(",",spotify_top_songs_audio_features[[#This Row],[artist_names]])+2,99),"")</f>
        <v/>
      </c>
      <c r="W3963" t="str">
        <f>spotify_top_songs_audio_features[[#This Row],[source]]</f>
        <v>Legacy Recordings</v>
      </c>
      <c r="X3963" s="1">
        <f>spotify_top_songs_audio_features[[#This Row],[streams]]</f>
        <v>16857884</v>
      </c>
      <c r="Y3963" t="str">
        <f>IF(Tabela2[[#This Row],[feat]]="","","Feat")</f>
        <v/>
      </c>
      <c r="Z3963" s="17" t="str">
        <f>CONCATENATE(INT(spotify_top_songs_audio_features[[#This Row],[duration_ms]]/(60*1000)),":",MOD(INT(spotify_top_songs_audio_features[[#This Row],[duration_ms]]/1000),60))</f>
        <v>3:1</v>
      </c>
      <c r="AA39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63" t="str">
        <f>spotify_top_songs_audio_features[[#This Row],[track_name]]</f>
        <v>Sleigh Ride</v>
      </c>
    </row>
    <row r="3964" spans="1:28" x14ac:dyDescent="0.25">
      <c r="A3964" t="s">
        <v>7503</v>
      </c>
      <c r="B3964" t="s">
        <v>558</v>
      </c>
      <c r="C3964" t="s">
        <v>559</v>
      </c>
      <c r="D3964" t="s">
        <v>560</v>
      </c>
      <c r="E3964" t="s">
        <v>31</v>
      </c>
      <c r="F3964" t="s">
        <v>24</v>
      </c>
      <c r="G3964" t="s">
        <v>152</v>
      </c>
      <c r="H3964">
        <v>604</v>
      </c>
      <c r="I3964">
        <v>668</v>
      </c>
      <c r="J3964">
        <v>115</v>
      </c>
      <c r="K3964" t="s">
        <v>419</v>
      </c>
      <c r="L3964">
        <v>0</v>
      </c>
      <c r="M3964">
        <v>407</v>
      </c>
      <c r="N3964">
        <v>114</v>
      </c>
      <c r="O3964">
        <v>-3525</v>
      </c>
      <c r="P3964">
        <v>100854</v>
      </c>
      <c r="Q3964">
        <v>131413</v>
      </c>
      <c r="R3964">
        <v>1</v>
      </c>
      <c r="S3964">
        <v>16857118</v>
      </c>
      <c r="U3964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3964" t="str">
        <f>IFERROR(MID(spotify_top_songs_audio_features[[#This Row],[artist_names]],SEARCH(",",spotify_top_songs_audio_features[[#This Row],[artist_names]])+2,99),"")</f>
        <v/>
      </c>
      <c r="W3964" t="str">
        <f>spotify_top_songs_audio_features[[#This Row],[source]]</f>
        <v>Dreamville, Inc., Under exclusive license to Roc Nation Records</v>
      </c>
      <c r="X3964" s="1">
        <f>spotify_top_songs_audio_features[[#This Row],[streams]]</f>
        <v>16857118</v>
      </c>
      <c r="Y3964" t="str">
        <f>IF(Tabela2[[#This Row],[feat]]="","","Feat")</f>
        <v/>
      </c>
      <c r="Z3964" s="17" t="str">
        <f>CONCATENATE(INT(spotify_top_songs_audio_features[[#This Row],[duration_ms]]/(60*1000)),":",MOD(INT(spotify_top_songs_audio_features[[#This Row],[duration_ms]]/1000),60))</f>
        <v>2:11</v>
      </c>
      <c r="AA39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64" t="str">
        <f>spotify_top_songs_audio_features[[#This Row],[track_name]]</f>
        <v>i n t e r l u d e</v>
      </c>
    </row>
    <row r="3965" spans="1:28" x14ac:dyDescent="0.25">
      <c r="A3965" t="s">
        <v>17772</v>
      </c>
      <c r="B3965" t="s">
        <v>4271</v>
      </c>
      <c r="C3965" t="s">
        <v>4272</v>
      </c>
      <c r="D3965" t="s">
        <v>756</v>
      </c>
      <c r="E3965" t="s">
        <v>70</v>
      </c>
      <c r="F3965" t="s">
        <v>24</v>
      </c>
      <c r="G3965" t="s">
        <v>25</v>
      </c>
      <c r="H3965">
        <v>73</v>
      </c>
      <c r="I3965">
        <v>785</v>
      </c>
      <c r="J3965">
        <v>55</v>
      </c>
      <c r="K3965" t="s">
        <v>2946</v>
      </c>
      <c r="L3965">
        <v>227</v>
      </c>
      <c r="M3965">
        <v>111</v>
      </c>
      <c r="N3965">
        <v>652</v>
      </c>
      <c r="O3965">
        <v>-6512</v>
      </c>
      <c r="P3965">
        <v>94107</v>
      </c>
      <c r="Q3965">
        <v>147875</v>
      </c>
      <c r="R3965">
        <v>5</v>
      </c>
      <c r="S3965">
        <v>16838433</v>
      </c>
      <c r="U3965" t="str">
        <f>IFERROR(LEFT(spotify_top_songs_audio_features[[#This Row],[artist_names]],SEARCH(",",spotify_top_songs_audio_features[[#This Row],[artist_names]])-1),spotify_top_songs_audio_features[[#This Row],[artist_names]])</f>
        <v>ThxSoMch</v>
      </c>
      <c r="V3965" t="str">
        <f>IFERROR(MID(spotify_top_songs_audio_features[[#This Row],[artist_names]],SEARCH(",",spotify_top_songs_audio_features[[#This Row],[artist_names]])+2,99),"")</f>
        <v/>
      </c>
      <c r="W3965" t="str">
        <f>spotify_top_songs_audio_features[[#This Row],[source]]</f>
        <v>Elektra (NEK)</v>
      </c>
      <c r="X3965" s="1">
        <f>spotify_top_songs_audio_features[[#This Row],[streams]]</f>
        <v>16838433</v>
      </c>
      <c r="Y3965" t="str">
        <f>IF(Tabela2[[#This Row],[feat]]="","","Feat")</f>
        <v/>
      </c>
      <c r="Z3965" s="17" t="str">
        <f>CONCATENATE(INT(spotify_top_songs_audio_features[[#This Row],[duration_ms]]/(60*1000)),":",MOD(INT(spotify_top_songs_audio_features[[#This Row],[duration_ms]]/1000),60))</f>
        <v>2:27</v>
      </c>
      <c r="AA39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965" t="str">
        <f>spotify_top_songs_audio_features[[#This Row],[track_name]]</f>
        <v>SPIT IN MY FACE!</v>
      </c>
    </row>
    <row r="3966" spans="1:28" x14ac:dyDescent="0.25">
      <c r="A3966" t="s">
        <v>4932</v>
      </c>
      <c r="B3966" t="s">
        <v>4933</v>
      </c>
      <c r="C3966" t="s">
        <v>4934</v>
      </c>
      <c r="D3966" t="s">
        <v>2413</v>
      </c>
      <c r="E3966" t="s">
        <v>86</v>
      </c>
      <c r="F3966" t="s">
        <v>24</v>
      </c>
      <c r="G3966" t="s">
        <v>25</v>
      </c>
      <c r="H3966">
        <v>756</v>
      </c>
      <c r="I3966">
        <v>582</v>
      </c>
      <c r="J3966">
        <v>343</v>
      </c>
      <c r="K3966" t="s">
        <v>342</v>
      </c>
      <c r="L3966">
        <v>0</v>
      </c>
      <c r="M3966">
        <v>161</v>
      </c>
      <c r="N3966">
        <v>605</v>
      </c>
      <c r="O3966">
        <v>-7726</v>
      </c>
      <c r="P3966">
        <v>13407</v>
      </c>
      <c r="Q3966">
        <v>218489</v>
      </c>
      <c r="R3966">
        <v>2</v>
      </c>
      <c r="S3966">
        <v>16821874</v>
      </c>
      <c r="U3966" t="str">
        <f>IFERROR(LEFT(spotify_top_songs_audio_features[[#This Row],[artist_names]],SEARCH(",",spotify_top_songs_audio_features[[#This Row],[artist_names]])-1),spotify_top_songs_audio_features[[#This Row],[artist_names]])</f>
        <v>Lil Durk</v>
      </c>
      <c r="V3966" t="str">
        <f>IFERROR(MID(spotify_top_songs_audio_features[[#This Row],[artist_names]],SEARCH(",",spotify_top_songs_audio_features[[#This Row],[artist_names]])+2,99),"")</f>
        <v>Morgan Wallen</v>
      </c>
      <c r="W3966" t="str">
        <f>spotify_top_songs_audio_features[[#This Row],[source]]</f>
        <v>Alamo</v>
      </c>
      <c r="X3966" s="1">
        <f>spotify_top_songs_audio_features[[#This Row],[streams]]</f>
        <v>16821874</v>
      </c>
      <c r="Y3966" t="str">
        <f>IF(Tabela2[[#This Row],[feat]]="","","Feat")</f>
        <v>Feat</v>
      </c>
      <c r="Z3966" s="17" t="str">
        <f>CONCATENATE(INT(spotify_top_songs_audio_features[[#This Row],[duration_ms]]/(60*1000)),":",MOD(INT(spotify_top_songs_audio_features[[#This Row],[duration_ms]]/1000),60))</f>
        <v>3:38</v>
      </c>
      <c r="AA39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966" t="str">
        <f>spotify_top_songs_audio_features[[#This Row],[track_name]]</f>
        <v>Stand By Me (feat. Morgan Wallen)</v>
      </c>
    </row>
    <row r="3967" spans="1:28" x14ac:dyDescent="0.25">
      <c r="A3967" t="s">
        <v>14729</v>
      </c>
      <c r="B3967" t="s">
        <v>14730</v>
      </c>
      <c r="C3967" t="s">
        <v>14731</v>
      </c>
      <c r="D3967" t="s">
        <v>1938</v>
      </c>
      <c r="E3967" t="s">
        <v>102</v>
      </c>
      <c r="F3967" t="s">
        <v>24</v>
      </c>
      <c r="G3967" t="s">
        <v>25</v>
      </c>
      <c r="H3967">
        <v>706</v>
      </c>
      <c r="I3967">
        <v>866</v>
      </c>
      <c r="J3967">
        <v>75</v>
      </c>
      <c r="K3967" t="s">
        <v>7965</v>
      </c>
      <c r="L3967">
        <v>0</v>
      </c>
      <c r="M3967">
        <v>381</v>
      </c>
      <c r="N3967">
        <v>91</v>
      </c>
      <c r="O3967">
        <v>-3337</v>
      </c>
      <c r="P3967">
        <v>166985</v>
      </c>
      <c r="Q3967">
        <v>124512</v>
      </c>
      <c r="R3967">
        <v>2</v>
      </c>
      <c r="S3967">
        <v>16821680</v>
      </c>
      <c r="U3967" t="str">
        <f>IFERROR(LEFT(spotify_top_songs_audio_features[[#This Row],[artist_names]],SEARCH(",",spotify_top_songs_audio_features[[#This Row],[artist_names]])-1),spotify_top_songs_audio_features[[#This Row],[artist_names]])</f>
        <v>Gusttavo Lima</v>
      </c>
      <c r="V3967" t="str">
        <f>IFERROR(MID(spotify_top_songs_audio_features[[#This Row],[artist_names]],SEARCH(",",spotify_top_songs_audio_features[[#This Row],[artist_names]])+2,99),"")</f>
        <v>Ana Castela</v>
      </c>
      <c r="W3967" t="str">
        <f>spotify_top_songs_audio_features[[#This Row],[source]]</f>
        <v>Sony Music Entertainment</v>
      </c>
      <c r="X3967" s="1">
        <f>spotify_top_songs_audio_features[[#This Row],[streams]]</f>
        <v>16821680</v>
      </c>
      <c r="Y3967" t="str">
        <f>IF(Tabela2[[#This Row],[feat]]="","","Feat")</f>
        <v>Feat</v>
      </c>
      <c r="Z3967" s="17" t="str">
        <f>CONCATENATE(INT(spotify_top_songs_audio_features[[#This Row],[duration_ms]]/(60*1000)),":",MOD(INT(spotify_top_songs_audio_features[[#This Row],[duration_ms]]/1000),60))</f>
        <v>2:4</v>
      </c>
      <c r="AA39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967" t="str">
        <f>spotify_top_songs_audio_features[[#This Row],[track_name]]</f>
        <v>Canudinho - Ao Vivo</v>
      </c>
    </row>
    <row r="3968" spans="1:28" x14ac:dyDescent="0.25">
      <c r="A3968" t="s">
        <v>3361</v>
      </c>
      <c r="B3968" t="s">
        <v>3362</v>
      </c>
      <c r="C3968" t="s">
        <v>1185</v>
      </c>
      <c r="D3968" t="s">
        <v>3363</v>
      </c>
      <c r="E3968" t="s">
        <v>142</v>
      </c>
      <c r="F3968" t="s">
        <v>24</v>
      </c>
      <c r="G3968" t="s">
        <v>25</v>
      </c>
      <c r="H3968">
        <v>636</v>
      </c>
      <c r="I3968">
        <v>953</v>
      </c>
      <c r="J3968">
        <v>353</v>
      </c>
      <c r="K3968" t="s">
        <v>3364</v>
      </c>
      <c r="L3968">
        <v>164</v>
      </c>
      <c r="M3968">
        <v>108</v>
      </c>
      <c r="N3968">
        <v>397</v>
      </c>
      <c r="O3968">
        <v>-374</v>
      </c>
      <c r="P3968">
        <v>142011</v>
      </c>
      <c r="Q3968">
        <v>273803</v>
      </c>
      <c r="R3968">
        <v>3</v>
      </c>
      <c r="S3968">
        <v>16813735</v>
      </c>
      <c r="U3968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3968" t="str">
        <f>IFERROR(MID(spotify_top_songs_audio_features[[#This Row],[artist_names]],SEARCH(",",spotify_top_songs_audio_features[[#This Row],[artist_names]])+2,99),"")</f>
        <v/>
      </c>
      <c r="W3968" t="str">
        <f>spotify_top_songs_audio_features[[#This Row],[source]]</f>
        <v>Monstercat</v>
      </c>
      <c r="X3968" s="1">
        <f>spotify_top_songs_audio_features[[#This Row],[streams]]</f>
        <v>16813735</v>
      </c>
      <c r="Y3968" t="str">
        <f>IF(Tabela2[[#This Row],[feat]]="","","Feat")</f>
        <v/>
      </c>
      <c r="Z3968" s="17" t="str">
        <f>CONCATENATE(INT(spotify_top_songs_audio_features[[#This Row],[duration_ms]]/(60*1000)),":",MOD(INT(spotify_top_songs_audio_features[[#This Row],[duration_ms]]/1000),60))</f>
        <v>4:33</v>
      </c>
      <c r="AA39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68" t="str">
        <f>spotify_top_songs_audio_features[[#This Row],[track_name]]</f>
        <v>Alone</v>
      </c>
    </row>
    <row r="3969" spans="1:28" x14ac:dyDescent="0.25">
      <c r="A3969" t="s">
        <v>2806</v>
      </c>
      <c r="B3969" t="s">
        <v>624</v>
      </c>
      <c r="C3969" t="s">
        <v>2807</v>
      </c>
      <c r="D3969" t="s">
        <v>141</v>
      </c>
      <c r="E3969" t="s">
        <v>58</v>
      </c>
      <c r="F3969" t="s">
        <v>32</v>
      </c>
      <c r="G3969" t="s">
        <v>25</v>
      </c>
      <c r="H3969">
        <v>834</v>
      </c>
      <c r="I3969">
        <v>555</v>
      </c>
      <c r="J3969">
        <v>197</v>
      </c>
      <c r="K3969" t="s">
        <v>2808</v>
      </c>
      <c r="L3969">
        <v>0</v>
      </c>
      <c r="M3969">
        <v>265</v>
      </c>
      <c r="N3969">
        <v>563</v>
      </c>
      <c r="O3969">
        <v>-7902</v>
      </c>
      <c r="P3969">
        <v>125015</v>
      </c>
      <c r="Q3969">
        <v>123644</v>
      </c>
      <c r="R3969">
        <v>1</v>
      </c>
      <c r="S3969">
        <v>16811328</v>
      </c>
      <c r="U3969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3969" t="str">
        <f>IFERROR(MID(spotify_top_songs_audio_features[[#This Row],[artist_names]],SEARCH(",",spotify_top_songs_audio_features[[#This Row],[artist_names]])+2,99),"")</f>
        <v/>
      </c>
      <c r="W3969" t="str">
        <f>spotify_top_songs_audio_features[[#This Row],[source]]</f>
        <v>Rimas Entertainment LLC</v>
      </c>
      <c r="X3969" s="1">
        <f>spotify_top_songs_audio_features[[#This Row],[streams]]</f>
        <v>16811328</v>
      </c>
      <c r="Y3969" t="str">
        <f>IF(Tabela2[[#This Row],[feat]]="","","Feat")</f>
        <v/>
      </c>
      <c r="Z3969" s="17" t="str">
        <f>CONCATENATE(INT(spotify_top_songs_audio_features[[#This Row],[duration_ms]]/(60*1000)),":",MOD(INT(spotify_top_songs_audio_features[[#This Row],[duration_ms]]/1000),60))</f>
        <v>2:3</v>
      </c>
      <c r="AA39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969" t="str">
        <f>spotify_top_songs_audio_features[[#This Row],[track_name]]</f>
        <v>VOU 787</v>
      </c>
    </row>
    <row r="3970" spans="1:28" x14ac:dyDescent="0.25">
      <c r="A3970" t="s">
        <v>15282</v>
      </c>
      <c r="B3970" t="s">
        <v>1209</v>
      </c>
      <c r="C3970" t="s">
        <v>15283</v>
      </c>
      <c r="D3970" t="s">
        <v>1211</v>
      </c>
      <c r="E3970" t="s">
        <v>102</v>
      </c>
      <c r="F3970" t="s">
        <v>32</v>
      </c>
      <c r="G3970" t="s">
        <v>152</v>
      </c>
      <c r="H3970">
        <v>288</v>
      </c>
      <c r="I3970">
        <v>638</v>
      </c>
      <c r="J3970">
        <v>779</v>
      </c>
      <c r="K3970" t="s">
        <v>2525</v>
      </c>
      <c r="L3970">
        <v>8.1600000000000006E-3</v>
      </c>
      <c r="M3970">
        <v>14</v>
      </c>
      <c r="N3970">
        <v>147</v>
      </c>
      <c r="O3970">
        <v>-6935</v>
      </c>
      <c r="P3970">
        <v>66424</v>
      </c>
      <c r="Q3970">
        <v>173114</v>
      </c>
      <c r="R3970">
        <v>2</v>
      </c>
      <c r="S3970">
        <v>16788144</v>
      </c>
      <c r="U3970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970" t="str">
        <f>IFERROR(MID(spotify_top_songs_audio_features[[#This Row],[artist_names]],SEARCH(",",spotify_top_songs_audio_features[[#This Row],[artist_names]])+2,99),"")</f>
        <v/>
      </c>
      <c r="W3970" t="str">
        <f>spotify_top_songs_audio_features[[#This Row],[source]]</f>
        <v>Grade A Productions/Interscope Records</v>
      </c>
      <c r="X3970" s="1">
        <f>spotify_top_songs_audio_features[[#This Row],[streams]]</f>
        <v>16788144</v>
      </c>
      <c r="Y3970" t="str">
        <f>IF(Tabela2[[#This Row],[feat]]="","","Feat")</f>
        <v/>
      </c>
      <c r="Z3970" s="17" t="str">
        <f>CONCATENATE(INT(spotify_top_songs_audio_features[[#This Row],[duration_ms]]/(60*1000)),":",MOD(INT(spotify_top_songs_audio_features[[#This Row],[duration_ms]]/1000),60))</f>
        <v>2:53</v>
      </c>
      <c r="AA39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970" t="str">
        <f>spotify_top_songs_audio_features[[#This Row],[track_name]]</f>
        <v>I Want It</v>
      </c>
    </row>
    <row r="3971" spans="1:28" x14ac:dyDescent="0.25">
      <c r="A3971" t="s">
        <v>4361</v>
      </c>
      <c r="B3971" t="s">
        <v>4362</v>
      </c>
      <c r="C3971" t="s">
        <v>4363</v>
      </c>
      <c r="D3971" t="s">
        <v>48</v>
      </c>
      <c r="E3971" t="s">
        <v>31</v>
      </c>
      <c r="F3971" t="s">
        <v>32</v>
      </c>
      <c r="G3971" t="s">
        <v>25</v>
      </c>
      <c r="H3971">
        <v>842</v>
      </c>
      <c r="I3971">
        <v>505</v>
      </c>
      <c r="J3971">
        <v>402</v>
      </c>
      <c r="K3971" t="s">
        <v>4364</v>
      </c>
      <c r="L3971">
        <v>322</v>
      </c>
      <c r="M3971">
        <v>117</v>
      </c>
      <c r="N3971">
        <v>538</v>
      </c>
      <c r="O3971">
        <v>-8627</v>
      </c>
      <c r="P3971">
        <v>119993</v>
      </c>
      <c r="Q3971">
        <v>207065</v>
      </c>
      <c r="R3971">
        <v>2</v>
      </c>
      <c r="S3971">
        <v>16787475</v>
      </c>
      <c r="U3971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3971" t="str">
        <f>IFERROR(MID(spotify_top_songs_audio_features[[#This Row],[artist_names]],SEARCH(",",spotify_top_songs_audio_features[[#This Row],[artist_names]])+2,99),"")</f>
        <v>Lil Baby</v>
      </c>
      <c r="W3971" t="str">
        <f>spotify_top_songs_audio_features[[#This Row],[source]]</f>
        <v>Republic Records</v>
      </c>
      <c r="X3971" s="1">
        <f>spotify_top_songs_audio_features[[#This Row],[streams]]</f>
        <v>16787475</v>
      </c>
      <c r="Y3971" t="str">
        <f>IF(Tabela2[[#This Row],[feat]]="","","Feat")</f>
        <v>Feat</v>
      </c>
      <c r="Z3971" s="17" t="str">
        <f>CONCATENATE(INT(spotify_top_songs_audio_features[[#This Row],[duration_ms]]/(60*1000)),":",MOD(INT(spotify_top_songs_audio_features[[#This Row],[duration_ms]]/1000),60))</f>
        <v>3:27</v>
      </c>
      <c r="AA39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71" t="str">
        <f>spotify_top_songs_audio_features[[#This Row],[track_name]]</f>
        <v>Do We Have A Problem?</v>
      </c>
    </row>
    <row r="3972" spans="1:28" x14ac:dyDescent="0.25">
      <c r="A3972" t="s">
        <v>15991</v>
      </c>
      <c r="B3972" t="s">
        <v>15992</v>
      </c>
      <c r="C3972" t="s">
        <v>15993</v>
      </c>
      <c r="D3972" t="s">
        <v>282</v>
      </c>
      <c r="E3972" t="s">
        <v>142</v>
      </c>
      <c r="F3972" t="s">
        <v>24</v>
      </c>
      <c r="G3972" t="s">
        <v>25</v>
      </c>
      <c r="H3972">
        <v>527</v>
      </c>
      <c r="I3972">
        <v>764</v>
      </c>
      <c r="J3972">
        <v>322</v>
      </c>
      <c r="K3972" t="s">
        <v>2216</v>
      </c>
      <c r="L3972">
        <v>0</v>
      </c>
      <c r="M3972">
        <v>273</v>
      </c>
      <c r="N3972">
        <v>829</v>
      </c>
      <c r="O3972">
        <v>-4297</v>
      </c>
      <c r="P3972">
        <v>184339</v>
      </c>
      <c r="Q3972">
        <v>175924</v>
      </c>
      <c r="R3972">
        <v>3</v>
      </c>
      <c r="S3972">
        <v>16761035</v>
      </c>
      <c r="U3972" t="str">
        <f>IFERROR(LEFT(spotify_top_songs_audio_features[[#This Row],[artist_names]],SEARCH(",",spotify_top_songs_audio_features[[#This Row],[artist_names]])-1),spotify_top_songs_audio_features[[#This Row],[artist_names]])</f>
        <v>Fedez</v>
      </c>
      <c r="V3972" t="str">
        <f>IFERROR(MID(spotify_top_songs_audio_features[[#This Row],[artist_names]],SEARCH(",",spotify_top_songs_audio_features[[#This Row],[artist_names]])+2,99),"")</f>
        <v>Achille Lauro, Orietta Berti</v>
      </c>
      <c r="W3972" t="str">
        <f>spotify_top_songs_audio_features[[#This Row],[source]]</f>
        <v>Columbia</v>
      </c>
      <c r="X3972" s="1">
        <f>spotify_top_songs_audio_features[[#This Row],[streams]]</f>
        <v>16761035</v>
      </c>
      <c r="Y3972" t="str">
        <f>IF(Tabela2[[#This Row],[feat]]="","","Feat")</f>
        <v>Feat</v>
      </c>
      <c r="Z3972" s="17" t="str">
        <f>CONCATENATE(INT(spotify_top_songs_audio_features[[#This Row],[duration_ms]]/(60*1000)),":",MOD(INT(spotify_top_songs_audio_features[[#This Row],[duration_ms]]/1000),60))</f>
        <v>2:55</v>
      </c>
      <c r="AA39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72" t="str">
        <f>spotify_top_songs_audio_features[[#This Row],[track_name]]</f>
        <v>MILLE – feat. Orietta Berti</v>
      </c>
    </row>
    <row r="3973" spans="1:28" x14ac:dyDescent="0.25">
      <c r="A3973" t="s">
        <v>7377</v>
      </c>
      <c r="B3973" t="s">
        <v>112</v>
      </c>
      <c r="C3973" t="s">
        <v>7378</v>
      </c>
      <c r="D3973" t="s">
        <v>112</v>
      </c>
      <c r="E3973" t="s">
        <v>102</v>
      </c>
      <c r="F3973" t="s">
        <v>24</v>
      </c>
      <c r="G3973" t="s">
        <v>25</v>
      </c>
      <c r="H3973">
        <v>712</v>
      </c>
      <c r="I3973">
        <v>732</v>
      </c>
      <c r="J3973">
        <v>629</v>
      </c>
      <c r="K3973" t="s">
        <v>7379</v>
      </c>
      <c r="L3973">
        <v>0</v>
      </c>
      <c r="M3973">
        <v>319</v>
      </c>
      <c r="N3973">
        <v>313</v>
      </c>
      <c r="O3973">
        <v>-6754</v>
      </c>
      <c r="P3973">
        <v>94071</v>
      </c>
      <c r="Q3973">
        <v>198533</v>
      </c>
      <c r="R3973">
        <v>2</v>
      </c>
      <c r="S3973">
        <v>16758451</v>
      </c>
      <c r="U397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973" t="str">
        <f>IFERROR(MID(spotify_top_songs_audio_features[[#This Row],[artist_names]],SEARCH(",",spotify_top_songs_audio_features[[#This Row],[artist_names]])+2,99),"")</f>
        <v/>
      </c>
      <c r="W3973" t="str">
        <f>spotify_top_songs_audio_features[[#This Row],[source]]</f>
        <v>Taylor Swift</v>
      </c>
      <c r="X3973" s="1">
        <f>spotify_top_songs_audio_features[[#This Row],[streams]]</f>
        <v>16758451</v>
      </c>
      <c r="Y3973" t="str">
        <f>IF(Tabela2[[#This Row],[feat]]="","","Feat")</f>
        <v/>
      </c>
      <c r="Z3973" s="17" t="str">
        <f>CONCATENATE(INT(spotify_top_songs_audio_features[[#This Row],[duration_ms]]/(60*1000)),":",MOD(INT(spotify_top_songs_audio_features[[#This Row],[duration_ms]]/1000),60))</f>
        <v>3:18</v>
      </c>
      <c r="AA39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973" t="str">
        <f>spotify_top_songs_audio_features[[#This Row],[track_name]]</f>
        <v>Death By A Thousand Cuts</v>
      </c>
    </row>
    <row r="3974" spans="1:28" x14ac:dyDescent="0.25">
      <c r="A3974" t="s">
        <v>801</v>
      </c>
      <c r="B3974" t="s">
        <v>802</v>
      </c>
      <c r="C3974" t="s">
        <v>803</v>
      </c>
      <c r="D3974" t="s">
        <v>804</v>
      </c>
      <c r="E3974" t="s">
        <v>58</v>
      </c>
      <c r="F3974" t="s">
        <v>24</v>
      </c>
      <c r="G3974" t="s">
        <v>25</v>
      </c>
      <c r="H3974">
        <v>775</v>
      </c>
      <c r="I3974">
        <v>597</v>
      </c>
      <c r="J3974">
        <v>159</v>
      </c>
      <c r="K3974" t="s">
        <v>805</v>
      </c>
      <c r="L3974">
        <v>0</v>
      </c>
      <c r="M3974">
        <v>156</v>
      </c>
      <c r="N3974">
        <v>537</v>
      </c>
      <c r="O3974">
        <v>-5666</v>
      </c>
      <c r="P3974">
        <v>122069</v>
      </c>
      <c r="Q3974">
        <v>184909</v>
      </c>
      <c r="R3974">
        <v>5</v>
      </c>
      <c r="S3974">
        <v>16748893</v>
      </c>
      <c r="U3974" t="str">
        <f>IFERROR(LEFT(spotify_top_songs_audio_features[[#This Row],[artist_names]],SEARCH(",",spotify_top_songs_audio_features[[#This Row],[artist_names]])-1),spotify_top_songs_audio_features[[#This Row],[artist_names]])</f>
        <v>Astrid S</v>
      </c>
      <c r="V3974" t="str">
        <f>IFERROR(MID(spotify_top_songs_audio_features[[#This Row],[artist_names]],SEARCH(",",spotify_top_songs_audio_features[[#This Row],[artist_names]])+2,99),"")</f>
        <v/>
      </c>
      <c r="W3974" t="str">
        <f>spotify_top_songs_audio_features[[#This Row],[source]]</f>
        <v>Universal Music AS</v>
      </c>
      <c r="X3974" s="1">
        <f>spotify_top_songs_audio_features[[#This Row],[streams]]</f>
        <v>16748893</v>
      </c>
      <c r="Y3974" t="str">
        <f>IF(Tabela2[[#This Row],[feat]]="","","Feat")</f>
        <v/>
      </c>
      <c r="Z3974" s="17" t="str">
        <f>CONCATENATE(INT(spotify_top_songs_audio_features[[#This Row],[duration_ms]]/(60*1000)),":",MOD(INT(spotify_top_songs_audio_features[[#This Row],[duration_ms]]/1000),60))</f>
        <v>3:4</v>
      </c>
      <c r="AA39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974" t="str">
        <f>spotify_top_songs_audio_features[[#This Row],[track_name]]</f>
        <v>Think Before I Talk</v>
      </c>
    </row>
    <row r="3975" spans="1:28" x14ac:dyDescent="0.25">
      <c r="A3975" t="s">
        <v>8584</v>
      </c>
      <c r="B3975" t="s">
        <v>1257</v>
      </c>
      <c r="C3975" t="s">
        <v>8585</v>
      </c>
      <c r="D3975" t="s">
        <v>1259</v>
      </c>
      <c r="E3975" t="s">
        <v>58</v>
      </c>
      <c r="F3975" t="s">
        <v>24</v>
      </c>
      <c r="G3975" t="s">
        <v>25</v>
      </c>
      <c r="H3975">
        <v>477</v>
      </c>
      <c r="I3975">
        <v>435</v>
      </c>
      <c r="J3975">
        <v>523</v>
      </c>
      <c r="K3975" t="s">
        <v>2429</v>
      </c>
      <c r="L3975">
        <v>0</v>
      </c>
      <c r="M3975">
        <v>12</v>
      </c>
      <c r="N3975">
        <v>322</v>
      </c>
      <c r="O3975">
        <v>-6497</v>
      </c>
      <c r="P3975">
        <v>144144</v>
      </c>
      <c r="Q3975">
        <v>231202</v>
      </c>
      <c r="R3975">
        <v>2</v>
      </c>
      <c r="S3975">
        <v>16744500</v>
      </c>
      <c r="U3975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3975" t="str">
        <f>IFERROR(MID(spotify_top_songs_audio_features[[#This Row],[artist_names]],SEARCH(",",spotify_top_songs_audio_features[[#This Row],[artist_names]])+2,99),"")</f>
        <v/>
      </c>
      <c r="W3975" t="str">
        <f>spotify_top_songs_audio_features[[#This Row],[source]]</f>
        <v>YG Entertainment/Interscope Records</v>
      </c>
      <c r="X3975" s="1">
        <f>spotify_top_songs_audio_features[[#This Row],[streams]]</f>
        <v>16744500</v>
      </c>
      <c r="Y3975" t="str">
        <f>IF(Tabela2[[#This Row],[feat]]="","","Feat")</f>
        <v/>
      </c>
      <c r="Z3975" s="17" t="str">
        <f>CONCATENATE(INT(spotify_top_songs_audio_features[[#This Row],[duration_ms]]/(60*1000)),":",MOD(INT(spotify_top_songs_audio_features[[#This Row],[duration_ms]]/1000),60))</f>
        <v>3:51</v>
      </c>
      <c r="AA39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975" t="str">
        <f>spotify_top_songs_audio_features[[#This Row],[track_name]]</f>
        <v>You Never Know</v>
      </c>
    </row>
    <row r="3976" spans="1:28" x14ac:dyDescent="0.25">
      <c r="A3976" t="s">
        <v>7584</v>
      </c>
      <c r="B3976" t="s">
        <v>7585</v>
      </c>
      <c r="C3976" t="s">
        <v>7586</v>
      </c>
      <c r="D3976" t="s">
        <v>1284</v>
      </c>
      <c r="E3976" t="s">
        <v>142</v>
      </c>
      <c r="F3976" t="s">
        <v>24</v>
      </c>
      <c r="G3976" t="s">
        <v>25</v>
      </c>
      <c r="H3976">
        <v>748</v>
      </c>
      <c r="I3976">
        <v>789</v>
      </c>
      <c r="J3976">
        <v>103</v>
      </c>
      <c r="K3976" t="s">
        <v>1326</v>
      </c>
      <c r="L3976">
        <v>0</v>
      </c>
      <c r="M3976">
        <v>13</v>
      </c>
      <c r="N3976">
        <v>671</v>
      </c>
      <c r="O3976">
        <v>-4579</v>
      </c>
      <c r="P3976">
        <v>147957</v>
      </c>
      <c r="Q3976">
        <v>157133</v>
      </c>
      <c r="R3976">
        <v>2</v>
      </c>
      <c r="S3976">
        <v>16715617</v>
      </c>
      <c r="U3976" t="str">
        <f>IFERROR(LEFT(spotify_top_songs_audio_features[[#This Row],[artist_names]],SEARCH(",",spotify_top_songs_audio_features[[#This Row],[artist_names]])-1),spotify_top_songs_audio_features[[#This Row],[artist_names]])</f>
        <v>Don Toliver</v>
      </c>
      <c r="V3976" t="str">
        <f>IFERROR(MID(spotify_top_songs_audio_features[[#This Row],[artist_names]],SEARCH(",",spotify_top_songs_audio_features[[#This Row],[artist_names]])+2,99),"")</f>
        <v>Offset, Quavo</v>
      </c>
      <c r="W3976" t="str">
        <f>spotify_top_songs_audio_features[[#This Row],[source]]</f>
        <v>We Run It Ent./Cactus Jack/Atlantic</v>
      </c>
      <c r="X3976" s="1">
        <f>spotify_top_songs_audio_features[[#This Row],[streams]]</f>
        <v>16715617</v>
      </c>
      <c r="Y3976" t="str">
        <f>IF(Tabela2[[#This Row],[feat]]="","","Feat")</f>
        <v>Feat</v>
      </c>
      <c r="Z3976" s="17" t="str">
        <f>CONCATENATE(INT(spotify_top_songs_audio_features[[#This Row],[duration_ms]]/(60*1000)),":",MOD(INT(spotify_top_songs_audio_features[[#This Row],[duration_ms]]/1000),60))</f>
        <v>2:37</v>
      </c>
      <c r="AA39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76" t="str">
        <f>spotify_top_songs_audio_features[[#This Row],[track_name]]</f>
        <v>Had Enough (feat. Quavo &amp; Offset)</v>
      </c>
    </row>
    <row r="3977" spans="1:28" x14ac:dyDescent="0.25">
      <c r="A3977" t="s">
        <v>2995</v>
      </c>
      <c r="B3977" t="s">
        <v>558</v>
      </c>
      <c r="C3977" t="s">
        <v>2996</v>
      </c>
      <c r="D3977" t="s">
        <v>1495</v>
      </c>
      <c r="E3977" t="s">
        <v>177</v>
      </c>
      <c r="F3977" t="s">
        <v>32</v>
      </c>
      <c r="G3977" t="s">
        <v>25</v>
      </c>
      <c r="H3977">
        <v>898</v>
      </c>
      <c r="I3977">
        <v>283</v>
      </c>
      <c r="J3977">
        <v>356</v>
      </c>
      <c r="K3977" t="s">
        <v>2723</v>
      </c>
      <c r="L3977">
        <v>383</v>
      </c>
      <c r="M3977">
        <v>11</v>
      </c>
      <c r="N3977">
        <v>469</v>
      </c>
      <c r="O3977">
        <v>-12335</v>
      </c>
      <c r="P3977">
        <v>13897</v>
      </c>
      <c r="Q3977">
        <v>216520</v>
      </c>
      <c r="R3977">
        <v>5</v>
      </c>
      <c r="S3977">
        <v>16702390</v>
      </c>
      <c r="U3977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3977" t="str">
        <f>IFERROR(MID(spotify_top_songs_audio_features[[#This Row],[artist_names]],SEARCH(",",spotify_top_songs_audio_features[[#This Row],[artist_names]])+2,99),"")</f>
        <v/>
      </c>
      <c r="W3977" t="str">
        <f>spotify_top_songs_audio_features[[#This Row],[source]]</f>
        <v>J. Cole P&amp;D</v>
      </c>
      <c r="X3977" s="1">
        <f>spotify_top_songs_audio_features[[#This Row],[streams]]</f>
        <v>16702390</v>
      </c>
      <c r="Y3977" t="str">
        <f>IF(Tabela2[[#This Row],[feat]]="","","Feat")</f>
        <v/>
      </c>
      <c r="Z3977" s="17" t="str">
        <f>CONCATENATE(INT(spotify_top_songs_audio_features[[#This Row],[duration_ms]]/(60*1000)),":",MOD(INT(spotify_top_songs_audio_features[[#This Row],[duration_ms]]/1000),60))</f>
        <v>3:36</v>
      </c>
      <c r="AA39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977" t="str">
        <f>spotify_top_songs_audio_features[[#This Row],[track_name]]</f>
        <v>Neighbors</v>
      </c>
    </row>
    <row r="3978" spans="1:28" x14ac:dyDescent="0.25">
      <c r="A3978" t="s">
        <v>6851</v>
      </c>
      <c r="B3978" t="s">
        <v>6852</v>
      </c>
      <c r="C3978" t="s">
        <v>6853</v>
      </c>
      <c r="D3978" t="s">
        <v>2011</v>
      </c>
      <c r="E3978" t="s">
        <v>97</v>
      </c>
      <c r="F3978" t="s">
        <v>24</v>
      </c>
      <c r="G3978" t="s">
        <v>25</v>
      </c>
      <c r="H3978">
        <v>654</v>
      </c>
      <c r="I3978">
        <v>547</v>
      </c>
      <c r="J3978">
        <v>127</v>
      </c>
      <c r="K3978" t="s">
        <v>4993</v>
      </c>
      <c r="L3978">
        <v>0</v>
      </c>
      <c r="M3978">
        <v>961</v>
      </c>
      <c r="N3978">
        <v>507</v>
      </c>
      <c r="O3978">
        <v>-6598</v>
      </c>
      <c r="P3978">
        <v>173981</v>
      </c>
      <c r="Q3978">
        <v>207857</v>
      </c>
      <c r="R3978">
        <v>4</v>
      </c>
      <c r="S3978">
        <v>16687743</v>
      </c>
      <c r="U3978" t="str">
        <f>IFERROR(LEFT(spotify_top_songs_audio_features[[#This Row],[artist_names]],SEARCH(",",spotify_top_songs_audio_features[[#This Row],[artist_names]])-1),spotify_top_songs_audio_features[[#This Row],[artist_names]])</f>
        <v>Julia Michaels</v>
      </c>
      <c r="V3978" t="str">
        <f>IFERROR(MID(spotify_top_songs_audio_features[[#This Row],[artist_names]],SEARCH(",",spotify_top_songs_audio_features[[#This Row],[artist_names]])+2,99),"")</f>
        <v>Trippie Redd</v>
      </c>
      <c r="W3978" t="str">
        <f>spotify_top_songs_audio_features[[#This Row],[source]]</f>
        <v>J/Republic</v>
      </c>
      <c r="X3978" s="1">
        <f>spotify_top_songs_audio_features[[#This Row],[streams]]</f>
        <v>16687743</v>
      </c>
      <c r="Y3978" t="str">
        <f>IF(Tabela2[[#This Row],[feat]]="","","Feat")</f>
        <v>Feat</v>
      </c>
      <c r="Z3978" s="17" t="str">
        <f>CONCATENATE(INT(spotify_top_songs_audio_features[[#This Row],[duration_ms]]/(60*1000)),":",MOD(INT(spotify_top_songs_audio_features[[#This Row],[duration_ms]]/1000),60))</f>
        <v>3:27</v>
      </c>
      <c r="AA39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3978" t="str">
        <f>spotify_top_songs_audio_features[[#This Row],[track_name]]</f>
        <v>Jump (with Trippie Redd)</v>
      </c>
    </row>
    <row r="3979" spans="1:28" x14ac:dyDescent="0.25">
      <c r="A3979" t="s">
        <v>14755</v>
      </c>
      <c r="B3979" t="s">
        <v>352</v>
      </c>
      <c r="C3979" t="s">
        <v>14756</v>
      </c>
      <c r="D3979" t="s">
        <v>3309</v>
      </c>
      <c r="E3979" t="s">
        <v>142</v>
      </c>
      <c r="F3979" t="s">
        <v>24</v>
      </c>
      <c r="G3979" t="s">
        <v>25</v>
      </c>
      <c r="H3979">
        <v>804</v>
      </c>
      <c r="I3979">
        <v>763</v>
      </c>
      <c r="J3979">
        <v>519</v>
      </c>
      <c r="K3979" t="s">
        <v>11700</v>
      </c>
      <c r="L3979">
        <v>0</v>
      </c>
      <c r="M3979">
        <v>368</v>
      </c>
      <c r="N3979">
        <v>585</v>
      </c>
      <c r="O3979">
        <v>-548</v>
      </c>
      <c r="P3979">
        <v>136052</v>
      </c>
      <c r="Q3979">
        <v>156886</v>
      </c>
      <c r="R3979">
        <v>2</v>
      </c>
      <c r="S3979">
        <v>16685659</v>
      </c>
      <c r="U3979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3979" t="str">
        <f>IFERROR(MID(spotify_top_songs_audio_features[[#This Row],[artist_names]],SEARCH(",",spotify_top_songs_audio_features[[#This Row],[artist_names]])+2,99),"")</f>
        <v/>
      </c>
      <c r="W3979" t="str">
        <f>spotify_top_songs_audio_features[[#This Row],[source]]</f>
        <v>Cactus Jack / Epic</v>
      </c>
      <c r="X3979" s="1">
        <f>spotify_top_songs_audio_features[[#This Row],[streams]]</f>
        <v>16685659</v>
      </c>
      <c r="Y3979" t="str">
        <f>IF(Tabela2[[#This Row],[feat]]="","","Feat")</f>
        <v/>
      </c>
      <c r="Z3979" s="17" t="str">
        <f>CONCATENATE(INT(spotify_top_songs_audio_features[[#This Row],[duration_ms]]/(60*1000)),":",MOD(INT(spotify_top_songs_audio_features[[#This Row],[duration_ms]]/1000),60))</f>
        <v>2:36</v>
      </c>
      <c r="AA39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3979" t="str">
        <f>spotify_top_songs_audio_features[[#This Row],[track_name]]</f>
        <v>NC-17</v>
      </c>
    </row>
    <row r="3980" spans="1:28" x14ac:dyDescent="0.25">
      <c r="A3980" t="s">
        <v>602</v>
      </c>
      <c r="B3980" t="s">
        <v>603</v>
      </c>
      <c r="C3980" t="s">
        <v>604</v>
      </c>
      <c r="D3980" t="s">
        <v>385</v>
      </c>
      <c r="E3980" t="s">
        <v>70</v>
      </c>
      <c r="F3980" t="s">
        <v>24</v>
      </c>
      <c r="G3980" t="s">
        <v>25</v>
      </c>
      <c r="H3980">
        <v>65</v>
      </c>
      <c r="I3980">
        <v>639</v>
      </c>
      <c r="J3980">
        <v>458</v>
      </c>
      <c r="K3980" t="s">
        <v>605</v>
      </c>
      <c r="L3980">
        <v>0</v>
      </c>
      <c r="M3980">
        <v>135</v>
      </c>
      <c r="N3980">
        <v>563</v>
      </c>
      <c r="O3980">
        <v>-5962</v>
      </c>
      <c r="P3980">
        <v>139226</v>
      </c>
      <c r="Q3980">
        <v>150802</v>
      </c>
      <c r="R3980">
        <v>2</v>
      </c>
      <c r="S3980">
        <v>16672906</v>
      </c>
      <c r="U3980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3980" t="str">
        <f>IFERROR(MID(spotify_top_songs_audio_features[[#This Row],[artist_names]],SEARCH(",",spotify_top_songs_audio_features[[#This Row],[artist_names]])+2,99),"")</f>
        <v>Jessie Reyez</v>
      </c>
      <c r="W3980" t="str">
        <f>spotify_top_songs_audio_features[[#This Row],[source]]</f>
        <v>Aftermath</v>
      </c>
      <c r="X3980" s="1">
        <f>spotify_top_songs_audio_features[[#This Row],[streams]]</f>
        <v>16672906</v>
      </c>
      <c r="Y3980" t="str">
        <f>IF(Tabela2[[#This Row],[feat]]="","","Feat")</f>
        <v>Feat</v>
      </c>
      <c r="Z3980" s="17" t="str">
        <f>CONCATENATE(INT(spotify_top_songs_audio_features[[#This Row],[duration_ms]]/(60*1000)),":",MOD(INT(spotify_top_songs_audio_features[[#This Row],[duration_ms]]/1000),60))</f>
        <v>2:30</v>
      </c>
      <c r="AA39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980" t="str">
        <f>spotify_top_songs_audio_features[[#This Row],[track_name]]</f>
        <v>Nice Guy (with Jessie Reyez)</v>
      </c>
    </row>
    <row r="3981" spans="1:28" x14ac:dyDescent="0.25">
      <c r="A3981" t="s">
        <v>12854</v>
      </c>
      <c r="B3981" t="s">
        <v>12855</v>
      </c>
      <c r="C3981" t="s">
        <v>12856</v>
      </c>
      <c r="D3981" t="s">
        <v>12857</v>
      </c>
      <c r="E3981" t="s">
        <v>113</v>
      </c>
      <c r="F3981" t="s">
        <v>24</v>
      </c>
      <c r="G3981" t="s">
        <v>25</v>
      </c>
      <c r="H3981">
        <v>685</v>
      </c>
      <c r="I3981">
        <v>886</v>
      </c>
      <c r="J3981">
        <v>34</v>
      </c>
      <c r="K3981" t="s">
        <v>133</v>
      </c>
      <c r="L3981">
        <v>0</v>
      </c>
      <c r="M3981">
        <v>481</v>
      </c>
      <c r="N3981">
        <v>615</v>
      </c>
      <c r="O3981">
        <v>-4179</v>
      </c>
      <c r="P3981">
        <v>125034</v>
      </c>
      <c r="Q3981">
        <v>161267</v>
      </c>
      <c r="R3981">
        <v>3</v>
      </c>
      <c r="S3981">
        <v>16668331</v>
      </c>
      <c r="U3981" t="str">
        <f>IFERROR(LEFT(spotify_top_songs_audio_features[[#This Row],[artist_names]],SEARCH(",",spotify_top_songs_audio_features[[#This Row],[artist_names]])-1),spotify_top_songs_audio_features[[#This Row],[artist_names]])</f>
        <v>Alesso</v>
      </c>
      <c r="V3981" t="str">
        <f>IFERROR(MID(spotify_top_songs_audio_features[[#This Row],[artist_names]],SEARCH(",",spotify_top_songs_audio_features[[#This Row],[artist_names]])+2,99),"")</f>
        <v>Katy Perry</v>
      </c>
      <c r="W3981" t="str">
        <f>spotify_top_songs_audio_features[[#This Row],[source]]</f>
        <v>10:22PM/Astralwerks</v>
      </c>
      <c r="X3981" s="1">
        <f>spotify_top_songs_audio_features[[#This Row],[streams]]</f>
        <v>16668331</v>
      </c>
      <c r="Y3981" t="str">
        <f>IF(Tabela2[[#This Row],[feat]]="","","Feat")</f>
        <v>Feat</v>
      </c>
      <c r="Z3981" s="17" t="str">
        <f>CONCATENATE(INT(spotify_top_songs_audio_features[[#This Row],[duration_ms]]/(60*1000)),":",MOD(INT(spotify_top_songs_audio_features[[#This Row],[duration_ms]]/1000),60))</f>
        <v>2:41</v>
      </c>
      <c r="AA39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981" t="str">
        <f>spotify_top_songs_audio_features[[#This Row],[track_name]]</f>
        <v>When I’m Gone (with Katy Perry)</v>
      </c>
    </row>
    <row r="3982" spans="1:28" x14ac:dyDescent="0.25">
      <c r="A3982" t="s">
        <v>16009</v>
      </c>
      <c r="B3982" t="s">
        <v>16010</v>
      </c>
      <c r="C3982" t="s">
        <v>16011</v>
      </c>
      <c r="D3982" t="s">
        <v>53</v>
      </c>
      <c r="E3982" t="s">
        <v>70</v>
      </c>
      <c r="F3982" t="s">
        <v>32</v>
      </c>
      <c r="G3982" t="s">
        <v>25</v>
      </c>
      <c r="H3982">
        <v>737</v>
      </c>
      <c r="I3982">
        <v>709</v>
      </c>
      <c r="J3982">
        <v>45</v>
      </c>
      <c r="K3982" t="s">
        <v>3521</v>
      </c>
      <c r="L3982">
        <v>0</v>
      </c>
      <c r="M3982">
        <v>289</v>
      </c>
      <c r="N3982">
        <v>556</v>
      </c>
      <c r="O3982">
        <v>-6889</v>
      </c>
      <c r="P3982">
        <v>125997</v>
      </c>
      <c r="Q3982">
        <v>234829</v>
      </c>
      <c r="R3982">
        <v>5</v>
      </c>
      <c r="S3982">
        <v>16665679</v>
      </c>
      <c r="U3982" t="str">
        <f>IFERROR(LEFT(spotify_top_songs_audio_features[[#This Row],[artist_names]],SEARCH(",",spotify_top_songs_audio_features[[#This Row],[artist_names]])-1),spotify_top_songs_audio_features[[#This Row],[artist_names]])</f>
        <v>Romeo Santos</v>
      </c>
      <c r="V3982" t="str">
        <f>IFERROR(MID(spotify_top_songs_audio_features[[#This Row],[artist_names]],SEARCH(",",spotify_top_songs_audio_features[[#This Row],[artist_names]])+2,99),"")</f>
        <v/>
      </c>
      <c r="W3982" t="str">
        <f>spotify_top_songs_audio_features[[#This Row],[source]]</f>
        <v>Sony Music Latin</v>
      </c>
      <c r="X3982" s="1">
        <f>spotify_top_songs_audio_features[[#This Row],[streams]]</f>
        <v>16665679</v>
      </c>
      <c r="Y3982" t="str">
        <f>IF(Tabela2[[#This Row],[feat]]="","","Feat")</f>
        <v/>
      </c>
      <c r="Z3982" s="17" t="str">
        <f>CONCATENATE(INT(spotify_top_songs_audio_features[[#This Row],[duration_ms]]/(60*1000)),":",MOD(INT(spotify_top_songs_audio_features[[#This Row],[duration_ms]]/1000),60))</f>
        <v>3:54</v>
      </c>
      <c r="AA39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982" t="str">
        <f>spotify_top_songs_audio_features[[#This Row],[track_name]]</f>
        <v>Imitadora</v>
      </c>
    </row>
    <row r="3983" spans="1:28" x14ac:dyDescent="0.25">
      <c r="A3983" t="s">
        <v>5031</v>
      </c>
      <c r="B3983" t="s">
        <v>3938</v>
      </c>
      <c r="C3983" t="s">
        <v>3939</v>
      </c>
      <c r="D3983" t="s">
        <v>840</v>
      </c>
      <c r="E3983" t="s">
        <v>102</v>
      </c>
      <c r="F3983" t="s">
        <v>24</v>
      </c>
      <c r="G3983" t="s">
        <v>25</v>
      </c>
      <c r="H3983">
        <v>504</v>
      </c>
      <c r="I3983">
        <v>76</v>
      </c>
      <c r="J3983">
        <v>426</v>
      </c>
      <c r="K3983" t="s">
        <v>3940</v>
      </c>
      <c r="L3983">
        <v>0</v>
      </c>
      <c r="M3983">
        <v>151</v>
      </c>
      <c r="N3983">
        <v>64</v>
      </c>
      <c r="O3983">
        <v>-4246</v>
      </c>
      <c r="P3983">
        <v>183933</v>
      </c>
      <c r="Q3983">
        <v>190218</v>
      </c>
      <c r="R3983">
        <v>12</v>
      </c>
      <c r="S3983">
        <v>16649763</v>
      </c>
      <c r="U3983" t="str">
        <f>IFERROR(LEFT(spotify_top_songs_audio_features[[#This Row],[artist_names]],SEARCH(",",spotify_top_songs_audio_features[[#This Row],[artist_names]])-1),spotify_top_songs_audio_features[[#This Row],[artist_names]])</f>
        <v>Robin Schulz</v>
      </c>
      <c r="V3983" t="str">
        <f>IFERROR(MID(spotify_top_songs_audio_features[[#This Row],[artist_names]],SEARCH(",",spotify_top_songs_audio_features[[#This Row],[artist_names]])+2,99),"")</f>
        <v>KIDDO</v>
      </c>
      <c r="W3983" t="str">
        <f>spotify_top_songs_audio_features[[#This Row],[source]]</f>
        <v>WM Germany</v>
      </c>
      <c r="X3983" s="1">
        <f>spotify_top_songs_audio_features[[#This Row],[streams]]</f>
        <v>16649763</v>
      </c>
      <c r="Y3983" t="str">
        <f>IF(Tabela2[[#This Row],[feat]]="","","Feat")</f>
        <v>Feat</v>
      </c>
      <c r="Z3983" s="17" t="str">
        <f>CONCATENATE(INT(spotify_top_songs_audio_features[[#This Row],[duration_ms]]/(60*1000)),":",MOD(INT(spotify_top_songs_audio_features[[#This Row],[duration_ms]]/1000),60))</f>
        <v>3:10</v>
      </c>
      <c r="AA39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983" t="str">
        <f>spotify_top_songs_audio_features[[#This Row],[track_name]]</f>
        <v>All We Got (feat. KIDDO)</v>
      </c>
    </row>
    <row r="3984" spans="1:28" x14ac:dyDescent="0.25">
      <c r="A3984" t="s">
        <v>5617</v>
      </c>
      <c r="B3984" t="s">
        <v>710</v>
      </c>
      <c r="C3984" t="s">
        <v>5618</v>
      </c>
      <c r="D3984" t="s">
        <v>712</v>
      </c>
      <c r="E3984" t="s">
        <v>31</v>
      </c>
      <c r="F3984" t="s">
        <v>24</v>
      </c>
      <c r="G3984" t="s">
        <v>25</v>
      </c>
      <c r="H3984">
        <v>858</v>
      </c>
      <c r="I3984">
        <v>547</v>
      </c>
      <c r="J3984">
        <v>29</v>
      </c>
      <c r="K3984" t="s">
        <v>4755</v>
      </c>
      <c r="L3984">
        <v>0</v>
      </c>
      <c r="M3984">
        <v>104</v>
      </c>
      <c r="N3984">
        <v>303</v>
      </c>
      <c r="O3984">
        <v>-5822</v>
      </c>
      <c r="P3984">
        <v>12802</v>
      </c>
      <c r="Q3984">
        <v>211883</v>
      </c>
      <c r="R3984">
        <v>2</v>
      </c>
      <c r="S3984">
        <v>16646238</v>
      </c>
      <c r="U3984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3984" t="str">
        <f>IFERROR(MID(spotify_top_songs_audio_features[[#This Row],[artist_names]],SEARCH(",",spotify_top_songs_audio_features[[#This Row],[artist_names]])+2,99),"")</f>
        <v/>
      </c>
      <c r="W3984" t="str">
        <f>spotify_top_songs_audio_features[[#This Row],[source]]</f>
        <v>Generation Now/Atlantic</v>
      </c>
      <c r="X3984" s="1">
        <f>spotify_top_songs_audio_features[[#This Row],[streams]]</f>
        <v>16646238</v>
      </c>
      <c r="Y3984" t="str">
        <f>IF(Tabela2[[#This Row],[feat]]="","","Feat")</f>
        <v/>
      </c>
      <c r="Z3984" s="17" t="str">
        <f>CONCATENATE(INT(spotify_top_songs_audio_features[[#This Row],[duration_ms]]/(60*1000)),":",MOD(INT(spotify_top_songs_audio_features[[#This Row],[duration_ms]]/1000),60))</f>
        <v>3:31</v>
      </c>
      <c r="AA39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84" t="str">
        <f>spotify_top_songs_audio_features[[#This Row],[track_name]]</f>
        <v>I'm Sorry</v>
      </c>
    </row>
    <row r="3985" spans="1:28" x14ac:dyDescent="0.25">
      <c r="A3985" t="s">
        <v>14539</v>
      </c>
      <c r="B3985" t="s">
        <v>14540</v>
      </c>
      <c r="C3985" t="s">
        <v>14541</v>
      </c>
      <c r="D3985" t="s">
        <v>30</v>
      </c>
      <c r="E3985" t="s">
        <v>70</v>
      </c>
      <c r="F3985" t="s">
        <v>32</v>
      </c>
      <c r="G3985" t="s">
        <v>25</v>
      </c>
      <c r="H3985">
        <v>617</v>
      </c>
      <c r="I3985">
        <v>525</v>
      </c>
      <c r="J3985">
        <v>12</v>
      </c>
      <c r="K3985" t="s">
        <v>2306</v>
      </c>
      <c r="L3985">
        <v>1.1E-5</v>
      </c>
      <c r="M3985">
        <v>135</v>
      </c>
      <c r="N3985">
        <v>377</v>
      </c>
      <c r="O3985">
        <v>-10426</v>
      </c>
      <c r="P3985">
        <v>135781</v>
      </c>
      <c r="Q3985">
        <v>212867</v>
      </c>
      <c r="R3985">
        <v>3</v>
      </c>
      <c r="S3985">
        <v>16599992</v>
      </c>
      <c r="U3985" t="str">
        <f>IFERROR(LEFT(spotify_top_songs_audio_features[[#This Row],[artist_names]],SEARCH(",",spotify_top_songs_audio_features[[#This Row],[artist_names]])-1),spotify_top_songs_audio_features[[#This Row],[artist_names]])</f>
        <v>Jhené Aiko</v>
      </c>
      <c r="V3985" t="str">
        <f>IFERROR(MID(spotify_top_songs_audio_features[[#This Row],[artist_names]],SEARCH(",",spotify_top_songs_audio_features[[#This Row],[artist_names]])+2,99),"")</f>
        <v>H.E.R.</v>
      </c>
      <c r="W3985" t="str">
        <f>spotify_top_songs_audio_features[[#This Row],[source]]</f>
        <v>Def Jam Recordings</v>
      </c>
      <c r="X3985" s="1">
        <f>spotify_top_songs_audio_features[[#This Row],[streams]]</f>
        <v>16599992</v>
      </c>
      <c r="Y3985" t="str">
        <f>IF(Tabela2[[#This Row],[feat]]="","","Feat")</f>
        <v>Feat</v>
      </c>
      <c r="Z3985" s="17" t="str">
        <f>CONCATENATE(INT(spotify_top_songs_audio_features[[#This Row],[duration_ms]]/(60*1000)),":",MOD(INT(spotify_top_songs_audio_features[[#This Row],[duration_ms]]/1000),60))</f>
        <v>3:32</v>
      </c>
      <c r="AA39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3985" t="str">
        <f>spotify_top_songs_audio_features[[#This Row],[track_name]]</f>
        <v>B.S. (feat. H.E.R.)</v>
      </c>
    </row>
    <row r="3986" spans="1:28" x14ac:dyDescent="0.25">
      <c r="A3986" t="s">
        <v>7068</v>
      </c>
      <c r="B3986" t="s">
        <v>120</v>
      </c>
      <c r="C3986" t="s">
        <v>7069</v>
      </c>
      <c r="D3986" t="s">
        <v>264</v>
      </c>
      <c r="E3986" t="s">
        <v>43</v>
      </c>
      <c r="F3986" t="s">
        <v>32</v>
      </c>
      <c r="G3986" t="s">
        <v>25</v>
      </c>
      <c r="H3986">
        <v>731</v>
      </c>
      <c r="I3986">
        <v>204</v>
      </c>
      <c r="J3986">
        <v>369</v>
      </c>
      <c r="K3986" t="s">
        <v>1843</v>
      </c>
      <c r="L3986">
        <v>109</v>
      </c>
      <c r="M3986">
        <v>989</v>
      </c>
      <c r="N3986">
        <v>191</v>
      </c>
      <c r="O3986">
        <v>-11314</v>
      </c>
      <c r="P3986">
        <v>142141</v>
      </c>
      <c r="Q3986">
        <v>163202</v>
      </c>
      <c r="R3986">
        <v>4</v>
      </c>
      <c r="S3986">
        <v>16593522</v>
      </c>
      <c r="U3986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3986" t="str">
        <f>IFERROR(MID(spotify_top_songs_audio_features[[#This Row],[artist_names]],SEARCH(",",spotify_top_songs_audio_features[[#This Row],[artist_names]])+2,99),"")</f>
        <v/>
      </c>
      <c r="W3986" t="str">
        <f>spotify_top_songs_audio_features[[#This Row],[source]]</f>
        <v>Bad Vibes Forever / EMPIRE</v>
      </c>
      <c r="X3986" s="1">
        <f>spotify_top_songs_audio_features[[#This Row],[streams]]</f>
        <v>16593522</v>
      </c>
      <c r="Y3986" t="str">
        <f>IF(Tabela2[[#This Row],[feat]]="","","Feat")</f>
        <v/>
      </c>
      <c r="Z3986" s="17" t="str">
        <f>CONCATENATE(INT(spotify_top_songs_audio_features[[#This Row],[duration_ms]]/(60*1000)),":",MOD(INT(spotify_top_songs_audio_features[[#This Row],[duration_ms]]/1000),60))</f>
        <v>2:43</v>
      </c>
      <c r="AA39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986" t="str">
        <f>spotify_top_songs_audio_features[[#This Row],[track_name]]</f>
        <v>Save Me</v>
      </c>
    </row>
    <row r="3987" spans="1:28" x14ac:dyDescent="0.25">
      <c r="A3987" t="s">
        <v>6443</v>
      </c>
      <c r="B3987" t="s">
        <v>6444</v>
      </c>
      <c r="C3987" t="s">
        <v>6445</v>
      </c>
      <c r="D3987" t="s">
        <v>282</v>
      </c>
      <c r="E3987" t="s">
        <v>177</v>
      </c>
      <c r="F3987" t="s">
        <v>32</v>
      </c>
      <c r="G3987" t="s">
        <v>25</v>
      </c>
      <c r="H3987">
        <v>794</v>
      </c>
      <c r="I3987">
        <v>811</v>
      </c>
      <c r="J3987">
        <v>38</v>
      </c>
      <c r="K3987" t="s">
        <v>71</v>
      </c>
      <c r="L3987">
        <v>1.07E-4</v>
      </c>
      <c r="M3987">
        <v>101</v>
      </c>
      <c r="N3987">
        <v>862</v>
      </c>
      <c r="O3987">
        <v>-8966</v>
      </c>
      <c r="P3987">
        <v>116047</v>
      </c>
      <c r="Q3987">
        <v>248413</v>
      </c>
      <c r="R3987">
        <v>3</v>
      </c>
      <c r="S3987">
        <v>16582399</v>
      </c>
      <c r="U3987" t="str">
        <f>IFERROR(LEFT(spotify_top_songs_audio_features[[#This Row],[artist_names]],SEARCH(",",spotify_top_songs_audio_features[[#This Row],[artist_names]])-1),spotify_top_songs_audio_features[[#This Row],[artist_names]])</f>
        <v>Daft Punk</v>
      </c>
      <c r="V3987" t="str">
        <f>IFERROR(MID(spotify_top_songs_audio_features[[#This Row],[artist_names]],SEARCH(",",spotify_top_songs_audio_features[[#This Row],[artist_names]])+2,99),"")</f>
        <v>Pharrell Williams, Nile Rodgers</v>
      </c>
      <c r="W3987" t="str">
        <f>spotify_top_songs_audio_features[[#This Row],[source]]</f>
        <v>Columbia</v>
      </c>
      <c r="X3987" s="1">
        <f>spotify_top_songs_audio_features[[#This Row],[streams]]</f>
        <v>16582399</v>
      </c>
      <c r="Y3987" t="str">
        <f>IF(Tabela2[[#This Row],[feat]]="","","Feat")</f>
        <v>Feat</v>
      </c>
      <c r="Z3987" s="17" t="str">
        <f>CONCATENATE(INT(spotify_top_songs_audio_features[[#This Row],[duration_ms]]/(60*1000)),":",MOD(INT(spotify_top_songs_audio_features[[#This Row],[duration_ms]]/1000),60))</f>
        <v>4:8</v>
      </c>
      <c r="AA39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3987" t="str">
        <f>spotify_top_songs_audio_features[[#This Row],[track_name]]</f>
        <v>Get Lucky (Radio Edit) [feat. Pharrell Williams and Nile Rodgers]</v>
      </c>
    </row>
    <row r="3988" spans="1:28" x14ac:dyDescent="0.25">
      <c r="A3988" t="s">
        <v>1649</v>
      </c>
      <c r="B3988" t="s">
        <v>1650</v>
      </c>
      <c r="C3988" t="s">
        <v>1651</v>
      </c>
      <c r="D3988" t="s">
        <v>53</v>
      </c>
      <c r="E3988" t="s">
        <v>43</v>
      </c>
      <c r="F3988" t="s">
        <v>24</v>
      </c>
      <c r="G3988" t="s">
        <v>25</v>
      </c>
      <c r="H3988">
        <v>611</v>
      </c>
      <c r="I3988">
        <v>851</v>
      </c>
      <c r="J3988">
        <v>598</v>
      </c>
      <c r="K3988" t="s">
        <v>1652</v>
      </c>
      <c r="L3988">
        <v>0</v>
      </c>
      <c r="M3988">
        <v>232</v>
      </c>
      <c r="N3988">
        <v>823</v>
      </c>
      <c r="O3988">
        <v>-2982</v>
      </c>
      <c r="P3988">
        <v>178032</v>
      </c>
      <c r="Q3988">
        <v>211613</v>
      </c>
      <c r="R3988">
        <v>2</v>
      </c>
      <c r="S3988">
        <v>16575806</v>
      </c>
      <c r="U3988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3988" t="str">
        <f>IFERROR(MID(spotify_top_songs_audio_features[[#This Row],[artist_names]],SEARCH(",",spotify_top_songs_audio_features[[#This Row],[artist_names]])+2,99),"")</f>
        <v/>
      </c>
      <c r="W3988" t="str">
        <f>spotify_top_songs_audio_features[[#This Row],[source]]</f>
        <v>Sony Music Latin</v>
      </c>
      <c r="X3988" s="1">
        <f>spotify_top_songs_audio_features[[#This Row],[streams]]</f>
        <v>16575806</v>
      </c>
      <c r="Y3988" t="str">
        <f>IF(Tabela2[[#This Row],[feat]]="","","Feat")</f>
        <v/>
      </c>
      <c r="Z3988" s="17" t="str">
        <f>CONCATENATE(INT(spotify_top_songs_audio_features[[#This Row],[duration_ms]]/(60*1000)),":",MOD(INT(spotify_top_songs_audio_features[[#This Row],[duration_ms]]/1000),60))</f>
        <v>3:31</v>
      </c>
      <c r="AA39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988" t="str">
        <f>spotify_top_songs_audio_features[[#This Row],[track_name]]</f>
        <v>Favorito</v>
      </c>
    </row>
    <row r="3989" spans="1:28" x14ac:dyDescent="0.25">
      <c r="A3989" t="s">
        <v>10714</v>
      </c>
      <c r="B3989" t="s">
        <v>10715</v>
      </c>
      <c r="C3989" t="s">
        <v>10716</v>
      </c>
      <c r="D3989" t="s">
        <v>354</v>
      </c>
      <c r="E3989" t="s">
        <v>43</v>
      </c>
      <c r="F3989" t="s">
        <v>32</v>
      </c>
      <c r="G3989" t="s">
        <v>25</v>
      </c>
      <c r="H3989">
        <v>643</v>
      </c>
      <c r="I3989">
        <v>594</v>
      </c>
      <c r="J3989">
        <v>312</v>
      </c>
      <c r="K3989" t="s">
        <v>10717</v>
      </c>
      <c r="L3989">
        <v>1.4599999999999999E-3</v>
      </c>
      <c r="M3989">
        <v>115</v>
      </c>
      <c r="N3989">
        <v>195</v>
      </c>
      <c r="O3989">
        <v>-5191</v>
      </c>
      <c r="P3989">
        <v>118037</v>
      </c>
      <c r="Q3989">
        <v>250142</v>
      </c>
      <c r="R3989">
        <v>2</v>
      </c>
      <c r="S3989">
        <v>16567300</v>
      </c>
      <c r="U3989" t="str">
        <f>IFERROR(LEFT(spotify_top_songs_audio_features[[#This Row],[artist_names]],SEARCH(",",spotify_top_songs_audio_features[[#This Row],[artist_names]])-1),spotify_top_songs_audio_features[[#This Row],[artist_names]])</f>
        <v>JACKBOYS</v>
      </c>
      <c r="V3989" t="str">
        <f>IFERROR(MID(spotify_top_songs_audio_features[[#This Row],[artist_names]],SEARCH(",",spotify_top_songs_audio_features[[#This Row],[artist_names]])+2,99),"")</f>
        <v>Travis Scott, Don Toliver</v>
      </c>
      <c r="W3989" t="str">
        <f>spotify_top_songs_audio_features[[#This Row],[source]]</f>
        <v>Cactus Jack/Epic</v>
      </c>
      <c r="X3989" s="1">
        <f>spotify_top_songs_audio_features[[#This Row],[streams]]</f>
        <v>16567300</v>
      </c>
      <c r="Y3989" t="str">
        <f>IF(Tabela2[[#This Row],[feat]]="","","Feat")</f>
        <v>Feat</v>
      </c>
      <c r="Z3989" s="17" t="str">
        <f>CONCATENATE(INT(spotify_top_songs_audio_features[[#This Row],[duration_ms]]/(60*1000)),":",MOD(INT(spotify_top_songs_audio_features[[#This Row],[duration_ms]]/1000),60))</f>
        <v>4:10</v>
      </c>
      <c r="AA39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3989" t="str">
        <f>spotify_top_songs_audio_features[[#This Row],[track_name]]</f>
        <v>WHAT TO DO? (feat. Don Toliver)</v>
      </c>
    </row>
    <row r="3990" spans="1:28" x14ac:dyDescent="0.25">
      <c r="A3990" t="s">
        <v>11598</v>
      </c>
      <c r="B3990" t="s">
        <v>11599</v>
      </c>
      <c r="C3990" t="s">
        <v>11600</v>
      </c>
      <c r="D3990" t="s">
        <v>1927</v>
      </c>
      <c r="E3990" t="s">
        <v>23</v>
      </c>
      <c r="F3990" t="s">
        <v>24</v>
      </c>
      <c r="G3990" t="s">
        <v>25</v>
      </c>
      <c r="H3990">
        <v>567</v>
      </c>
      <c r="I3990">
        <v>508</v>
      </c>
      <c r="J3990">
        <v>502</v>
      </c>
      <c r="K3990" t="s">
        <v>11320</v>
      </c>
      <c r="L3990">
        <v>0</v>
      </c>
      <c r="M3990">
        <v>145</v>
      </c>
      <c r="N3990">
        <v>647</v>
      </c>
      <c r="O3990">
        <v>-12823</v>
      </c>
      <c r="P3990">
        <v>16763</v>
      </c>
      <c r="Q3990">
        <v>196560</v>
      </c>
      <c r="R3990">
        <v>2</v>
      </c>
      <c r="S3990">
        <v>16566163</v>
      </c>
      <c r="U3990" t="str">
        <f>IFERROR(LEFT(spotify_top_songs_audio_features[[#This Row],[artist_names]],SEARCH(",",spotify_top_songs_audio_features[[#This Row],[artist_names]])-1),spotify_top_songs_audio_features[[#This Row],[artist_names]])</f>
        <v>The Citizens of Halloween</v>
      </c>
      <c r="V3990" t="str">
        <f>IFERROR(MID(spotify_top_songs_audio_features[[#This Row],[artist_names]],SEARCH(",",spotify_top_songs_audio_features[[#This Row],[artist_names]])+2,99),"")</f>
        <v/>
      </c>
      <c r="W3990" t="str">
        <f>spotify_top_songs_audio_features[[#This Row],[source]]</f>
        <v>Walt Disney Records</v>
      </c>
      <c r="X3990" s="1">
        <f>spotify_top_songs_audio_features[[#This Row],[streams]]</f>
        <v>16566163</v>
      </c>
      <c r="Y3990" t="str">
        <f>IF(Tabela2[[#This Row],[feat]]="","","Feat")</f>
        <v/>
      </c>
      <c r="Z3990" s="17" t="str">
        <f>CONCATENATE(INT(spotify_top_songs_audio_features[[#This Row],[duration_ms]]/(60*1000)),":",MOD(INT(spotify_top_songs_audio_features[[#This Row],[duration_ms]]/1000),60))</f>
        <v>3:16</v>
      </c>
      <c r="AA39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90" t="str">
        <f>spotify_top_songs_audio_features[[#This Row],[track_name]]</f>
        <v>This Is Halloween</v>
      </c>
    </row>
    <row r="3991" spans="1:28" x14ac:dyDescent="0.25">
      <c r="A3991" t="s">
        <v>7871</v>
      </c>
      <c r="B3991" t="s">
        <v>6604</v>
      </c>
      <c r="C3991" t="s">
        <v>6605</v>
      </c>
      <c r="D3991" t="s">
        <v>314</v>
      </c>
      <c r="E3991" t="s">
        <v>23</v>
      </c>
      <c r="F3991" t="s">
        <v>24</v>
      </c>
      <c r="G3991" t="s">
        <v>25</v>
      </c>
      <c r="H3991">
        <v>669</v>
      </c>
      <c r="I3991">
        <v>684</v>
      </c>
      <c r="J3991">
        <v>585</v>
      </c>
      <c r="K3991" t="s">
        <v>2824</v>
      </c>
      <c r="L3991">
        <v>0</v>
      </c>
      <c r="M3991">
        <v>72</v>
      </c>
      <c r="N3991">
        <v>466</v>
      </c>
      <c r="O3991">
        <v>-4595</v>
      </c>
      <c r="P3991">
        <v>96097</v>
      </c>
      <c r="Q3991">
        <v>192537</v>
      </c>
      <c r="R3991">
        <v>2</v>
      </c>
      <c r="S3991">
        <v>16551257</v>
      </c>
      <c r="U3991" t="str">
        <f>IFERROR(LEFT(spotify_top_songs_audio_features[[#This Row],[artist_names]],SEARCH(",",spotify_top_songs_audio_features[[#This Row],[artist_names]])-1),spotify_top_songs_audio_features[[#This Row],[artist_names]])</f>
        <v>Steve Aoki</v>
      </c>
      <c r="V3991" t="str">
        <f>IFERROR(MID(spotify_top_songs_audio_features[[#This Row],[artist_names]],SEARCH(",",spotify_top_songs_audio_features[[#This Row],[artist_names]])+2,99),"")</f>
        <v>BTS</v>
      </c>
      <c r="W3991" t="str">
        <f>spotify_top_songs_audio_features[[#This Row],[source]]</f>
        <v>Ultra Records, LLC</v>
      </c>
      <c r="X3991" s="1">
        <f>spotify_top_songs_audio_features[[#This Row],[streams]]</f>
        <v>16551257</v>
      </c>
      <c r="Y3991" t="str">
        <f>IF(Tabela2[[#This Row],[feat]]="","","Feat")</f>
        <v>Feat</v>
      </c>
      <c r="Z3991" s="17" t="str">
        <f>CONCATENATE(INT(spotify_top_songs_audio_features[[#This Row],[duration_ms]]/(60*1000)),":",MOD(INT(spotify_top_songs_audio_features[[#This Row],[duration_ms]]/1000),60))</f>
        <v>3:12</v>
      </c>
      <c r="AA39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91" t="str">
        <f>spotify_top_songs_audio_features[[#This Row],[track_name]]</f>
        <v>Waste It On Me (feat. BTS)</v>
      </c>
    </row>
    <row r="3992" spans="1:28" x14ac:dyDescent="0.25">
      <c r="A3992" t="s">
        <v>3983</v>
      </c>
      <c r="B3992" t="s">
        <v>3984</v>
      </c>
      <c r="C3992" t="s">
        <v>3985</v>
      </c>
      <c r="D3992" t="s">
        <v>53</v>
      </c>
      <c r="E3992" t="s">
        <v>31</v>
      </c>
      <c r="F3992" t="s">
        <v>32</v>
      </c>
      <c r="G3992" t="s">
        <v>25</v>
      </c>
      <c r="H3992">
        <v>843</v>
      </c>
      <c r="I3992">
        <v>534</v>
      </c>
      <c r="J3992">
        <v>142</v>
      </c>
      <c r="K3992" t="s">
        <v>1928</v>
      </c>
      <c r="L3992">
        <v>0</v>
      </c>
      <c r="M3992">
        <v>984</v>
      </c>
      <c r="N3992">
        <v>528</v>
      </c>
      <c r="O3992">
        <v>-6658</v>
      </c>
      <c r="P3992">
        <v>94984</v>
      </c>
      <c r="Q3992">
        <v>173053</v>
      </c>
      <c r="R3992">
        <v>3</v>
      </c>
      <c r="S3992">
        <v>16531764</v>
      </c>
      <c r="U3992" t="str">
        <f>IFERROR(LEFT(spotify_top_songs_audio_features[[#This Row],[artist_names]],SEARCH(",",spotify_top_songs_audio_features[[#This Row],[artist_names]])-1),spotify_top_songs_audio_features[[#This Row],[artist_names]])</f>
        <v>Emilia</v>
      </c>
      <c r="V3992" t="str">
        <f>IFERROR(MID(spotify_top_songs_audio_features[[#This Row],[artist_names]],SEARCH(",",spotify_top_songs_audio_features[[#This Row],[artist_names]])+2,99),"")</f>
        <v>Duki</v>
      </c>
      <c r="W3992" t="str">
        <f>spotify_top_songs_audio_features[[#This Row],[source]]</f>
        <v>Sony Music Latin</v>
      </c>
      <c r="X3992" s="1">
        <f>spotify_top_songs_audio_features[[#This Row],[streams]]</f>
        <v>16531764</v>
      </c>
      <c r="Y3992" t="str">
        <f>IF(Tabela2[[#This Row],[feat]]="","","Feat")</f>
        <v>Feat</v>
      </c>
      <c r="Z3992" s="17" t="str">
        <f>CONCATENATE(INT(spotify_top_songs_audio_features[[#This Row],[duration_ms]]/(60*1000)),":",MOD(INT(spotify_top_songs_audio_features[[#This Row],[duration_ms]]/1000),60))</f>
        <v>2:53</v>
      </c>
      <c r="AA39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92" t="str">
        <f>spotify_top_songs_audio_features[[#This Row],[track_name]]</f>
        <v>como si no importara</v>
      </c>
    </row>
    <row r="3993" spans="1:28" x14ac:dyDescent="0.25">
      <c r="A3993" t="s">
        <v>15726</v>
      </c>
      <c r="B3993" t="s">
        <v>1581</v>
      </c>
      <c r="C3993" t="s">
        <v>9151</v>
      </c>
      <c r="D3993" t="s">
        <v>182</v>
      </c>
      <c r="E3993" t="s">
        <v>58</v>
      </c>
      <c r="F3993" t="s">
        <v>32</v>
      </c>
      <c r="G3993" t="s">
        <v>25</v>
      </c>
      <c r="H3993">
        <v>646</v>
      </c>
      <c r="I3993">
        <v>741</v>
      </c>
      <c r="J3993">
        <v>34</v>
      </c>
      <c r="K3993" t="s">
        <v>5958</v>
      </c>
      <c r="L3993">
        <v>0</v>
      </c>
      <c r="M3993">
        <v>312</v>
      </c>
      <c r="N3993">
        <v>571</v>
      </c>
      <c r="O3993">
        <v>-4973</v>
      </c>
      <c r="P3993">
        <v>123077</v>
      </c>
      <c r="Q3993">
        <v>203000</v>
      </c>
      <c r="R3993">
        <v>62</v>
      </c>
      <c r="S3993">
        <v>16530479</v>
      </c>
      <c r="U3993" t="str">
        <f>IFERROR(LEFT(spotify_top_songs_audio_features[[#This Row],[artist_names]],SEARCH(",",spotify_top_songs_audio_features[[#This Row],[artist_names]])-1),spotify_top_songs_audio_features[[#This Row],[artist_names]])</f>
        <v>Axwell /\ Ingrosso</v>
      </c>
      <c r="V3993" t="str">
        <f>IFERROR(MID(spotify_top_songs_audio_features[[#This Row],[artist_names]],SEARCH(",",spotify_top_songs_audio_features[[#This Row],[artist_names]])+2,99),"")</f>
        <v/>
      </c>
      <c r="W3993" t="str">
        <f>spotify_top_songs_audio_features[[#This Row],[source]]</f>
        <v>EMI</v>
      </c>
      <c r="X3993" s="1">
        <f>spotify_top_songs_audio_features[[#This Row],[streams]]</f>
        <v>16530479</v>
      </c>
      <c r="Y3993" t="str">
        <f>IF(Tabela2[[#This Row],[feat]]="","","Feat")</f>
        <v/>
      </c>
      <c r="Z3993" s="17" t="str">
        <f>CONCATENATE(INT(spotify_top_songs_audio_features[[#This Row],[duration_ms]]/(60*1000)),":",MOD(INT(spotify_top_songs_audio_features[[#This Row],[duration_ms]]/1000),60))</f>
        <v>3:23</v>
      </c>
      <c r="AA39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3993" t="str">
        <f>spotify_top_songs_audio_features[[#This Row],[track_name]]</f>
        <v>More Than You Know</v>
      </c>
    </row>
    <row r="3994" spans="1:28" x14ac:dyDescent="0.25">
      <c r="A3994" t="s">
        <v>14342</v>
      </c>
      <c r="B3994" t="s">
        <v>5664</v>
      </c>
      <c r="C3994" t="s">
        <v>5665</v>
      </c>
      <c r="D3994" t="s">
        <v>1211</v>
      </c>
      <c r="E3994" t="s">
        <v>31</v>
      </c>
      <c r="F3994" t="s">
        <v>24</v>
      </c>
      <c r="G3994" t="s">
        <v>25</v>
      </c>
      <c r="H3994">
        <v>63</v>
      </c>
      <c r="I3994">
        <v>446</v>
      </c>
      <c r="J3994">
        <v>351</v>
      </c>
      <c r="K3994" t="s">
        <v>4728</v>
      </c>
      <c r="L3994">
        <v>0</v>
      </c>
      <c r="M3994">
        <v>166</v>
      </c>
      <c r="N3994">
        <v>177</v>
      </c>
      <c r="O3994">
        <v>-89</v>
      </c>
      <c r="P3994">
        <v>143078</v>
      </c>
      <c r="Q3994">
        <v>202193</v>
      </c>
      <c r="R3994">
        <v>8</v>
      </c>
      <c r="S3994">
        <v>16524981</v>
      </c>
      <c r="U3994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3994" t="str">
        <f>IFERROR(MID(spotify_top_songs_audio_features[[#This Row],[artist_names]],SEARCH(",",spotify_top_songs_audio_features[[#This Row],[artist_names]])+2,99),"")</f>
        <v>Halsey</v>
      </c>
      <c r="W3994" t="str">
        <f>spotify_top_songs_audio_features[[#This Row],[source]]</f>
        <v>Grade A Productions/Interscope Records</v>
      </c>
      <c r="X3994" s="1">
        <f>spotify_top_songs_audio_features[[#This Row],[streams]]</f>
        <v>16524981</v>
      </c>
      <c r="Y3994" t="str">
        <f>IF(Tabela2[[#This Row],[feat]]="","","Feat")</f>
        <v>Feat</v>
      </c>
      <c r="Z3994" s="17" t="str">
        <f>CONCATENATE(INT(spotify_top_songs_audio_features[[#This Row],[duration_ms]]/(60*1000)),":",MOD(INT(spotify_top_songs_audio_features[[#This Row],[duration_ms]]/1000),60))</f>
        <v>3:22</v>
      </c>
      <c r="AA39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3994" t="str">
        <f>spotify_top_songs_audio_features[[#This Row],[track_name]]</f>
        <v>Life's A Mess (feat. Halsey)</v>
      </c>
    </row>
    <row r="3995" spans="1:28" x14ac:dyDescent="0.25">
      <c r="A3995" t="s">
        <v>15277</v>
      </c>
      <c r="B3995" t="s">
        <v>3546</v>
      </c>
      <c r="C3995" t="s">
        <v>14508</v>
      </c>
      <c r="D3995" t="s">
        <v>282</v>
      </c>
      <c r="E3995" t="s">
        <v>113</v>
      </c>
      <c r="F3995" t="s">
        <v>24</v>
      </c>
      <c r="G3995" t="s">
        <v>25</v>
      </c>
      <c r="H3995">
        <v>882</v>
      </c>
      <c r="I3995">
        <v>662</v>
      </c>
      <c r="J3995">
        <v>242</v>
      </c>
      <c r="K3995" t="s">
        <v>14509</v>
      </c>
      <c r="L3995">
        <v>0</v>
      </c>
      <c r="M3995">
        <v>106</v>
      </c>
      <c r="N3995">
        <v>57</v>
      </c>
      <c r="O3995">
        <v>-6382</v>
      </c>
      <c r="P3995">
        <v>120034</v>
      </c>
      <c r="Q3995">
        <v>106000</v>
      </c>
      <c r="R3995">
        <v>2</v>
      </c>
      <c r="S3995">
        <v>16487100</v>
      </c>
      <c r="U3995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3995" t="str">
        <f>IFERROR(MID(spotify_top_songs_audio_features[[#This Row],[artist_names]],SEARCH(",",spotify_top_songs_audio_features[[#This Row],[artist_names]])+2,99),"")</f>
        <v/>
      </c>
      <c r="W3995" t="str">
        <f>spotify_top_songs_audio_features[[#This Row],[source]]</f>
        <v>Columbia</v>
      </c>
      <c r="X3995" s="1">
        <f>spotify_top_songs_audio_features[[#This Row],[streams]]</f>
        <v>16487100</v>
      </c>
      <c r="Y3995" t="str">
        <f>IF(Tabela2[[#This Row],[feat]]="","","Feat")</f>
        <v/>
      </c>
      <c r="Z3995" s="17" t="str">
        <f>CONCATENATE(INT(spotify_top_songs_audio_features[[#This Row],[duration_ms]]/(60*1000)),":",MOD(INT(spotify_top_songs_audio_features[[#This Row],[duration_ms]]/1000),60))</f>
        <v>1:46</v>
      </c>
      <c r="AA39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995" t="str">
        <f>spotify_top_songs_audio_features[[#This Row],[track_name]]</f>
        <v>Bad Man (Smooth Criminal)</v>
      </c>
    </row>
    <row r="3996" spans="1:28" x14ac:dyDescent="0.25">
      <c r="A3996" t="s">
        <v>8100</v>
      </c>
      <c r="B3996" t="s">
        <v>439</v>
      </c>
      <c r="C3996" t="s">
        <v>8101</v>
      </c>
      <c r="D3996" t="s">
        <v>48</v>
      </c>
      <c r="E3996" t="s">
        <v>86</v>
      </c>
      <c r="F3996" t="s">
        <v>32</v>
      </c>
      <c r="G3996" t="s">
        <v>25</v>
      </c>
      <c r="H3996">
        <v>829</v>
      </c>
      <c r="I3996">
        <v>539</v>
      </c>
      <c r="J3996">
        <v>208</v>
      </c>
      <c r="K3996" t="s">
        <v>708</v>
      </c>
      <c r="L3996">
        <v>1.7799999999999999E-4</v>
      </c>
      <c r="M3996">
        <v>103</v>
      </c>
      <c r="N3996">
        <v>388</v>
      </c>
      <c r="O3996">
        <v>-7359</v>
      </c>
      <c r="P3996">
        <v>9996</v>
      </c>
      <c r="Q3996">
        <v>149547</v>
      </c>
      <c r="R3996">
        <v>38</v>
      </c>
      <c r="S3996">
        <v>16483798</v>
      </c>
      <c r="U3996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3996" t="str">
        <f>IFERROR(MID(spotify_top_songs_audio_features[[#This Row],[artist_names]],SEARCH(",",spotify_top_songs_audio_features[[#This Row],[artist_names]])+2,99),"")</f>
        <v/>
      </c>
      <c r="W3996" t="str">
        <f>spotify_top_songs_audio_features[[#This Row],[source]]</f>
        <v>Republic Records</v>
      </c>
      <c r="X3996" s="1">
        <f>spotify_top_songs_audio_features[[#This Row],[streams]]</f>
        <v>16483798</v>
      </c>
      <c r="Y3996" t="str">
        <f>IF(Tabela2[[#This Row],[feat]]="","","Feat")</f>
        <v/>
      </c>
      <c r="Z3996" s="17" t="str">
        <f>CONCATENATE(INT(spotify_top_songs_audio_features[[#This Row],[duration_ms]]/(60*1000)),":",MOD(INT(spotify_top_songs_audio_features[[#This Row],[duration_ms]]/1000),60))</f>
        <v>2:29</v>
      </c>
      <c r="AA39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3996" t="str">
        <f>spotify_top_songs_audio_features[[#This Row],[track_name]]</f>
        <v>Wow.</v>
      </c>
    </row>
    <row r="3997" spans="1:28" x14ac:dyDescent="0.25">
      <c r="A3997" t="s">
        <v>12535</v>
      </c>
      <c r="B3997" t="s">
        <v>4506</v>
      </c>
      <c r="C3997" t="s">
        <v>12536</v>
      </c>
      <c r="D3997" t="s">
        <v>1119</v>
      </c>
      <c r="E3997" t="s">
        <v>102</v>
      </c>
      <c r="F3997" t="s">
        <v>32</v>
      </c>
      <c r="G3997" t="s">
        <v>152</v>
      </c>
      <c r="H3997">
        <v>809</v>
      </c>
      <c r="I3997">
        <v>836</v>
      </c>
      <c r="J3997">
        <v>43</v>
      </c>
      <c r="K3997" t="s">
        <v>1870</v>
      </c>
      <c r="L3997">
        <v>9.4400000000000005E-3</v>
      </c>
      <c r="M3997">
        <v>112</v>
      </c>
      <c r="N3997">
        <v>778</v>
      </c>
      <c r="O3997">
        <v>-6565</v>
      </c>
      <c r="P3997">
        <v>125953</v>
      </c>
      <c r="Q3997">
        <v>199964</v>
      </c>
      <c r="R3997">
        <v>2</v>
      </c>
      <c r="S3997">
        <v>16476769</v>
      </c>
      <c r="U3997" t="str">
        <f>IFERROR(LEFT(spotify_top_songs_audio_features[[#This Row],[artist_names]],SEARCH(",",spotify_top_songs_audio_features[[#This Row],[artist_names]])-1),spotify_top_songs_audio_features[[#This Row],[artist_names]])</f>
        <v>Fuerza Regida</v>
      </c>
      <c r="V3997" t="str">
        <f>IFERROR(MID(spotify_top_songs_audio_features[[#This Row],[artist_names]],SEARCH(",",spotify_top_songs_audio_features[[#This Row],[artist_names]])+2,99),"")</f>
        <v/>
      </c>
      <c r="W3997" t="str">
        <f>spotify_top_songs_audio_features[[#This Row],[source]]</f>
        <v>Rancho Humilde/Street Mob Records</v>
      </c>
      <c r="X3997" s="1">
        <f>spotify_top_songs_audio_features[[#This Row],[streams]]</f>
        <v>16476769</v>
      </c>
      <c r="Y3997" t="str">
        <f>IF(Tabela2[[#This Row],[feat]]="","","Feat")</f>
        <v/>
      </c>
      <c r="Z3997" s="17" t="str">
        <f>CONCATENATE(INT(spotify_top_songs_audio_features[[#This Row],[duration_ms]]/(60*1000)),":",MOD(INT(spotify_top_songs_audio_features[[#This Row],[duration_ms]]/1000),60))</f>
        <v>3:19</v>
      </c>
      <c r="AA39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3997" t="str">
        <f>spotify_top_songs_audio_features[[#This Row],[track_name]]</f>
        <v>CRAZYZ</v>
      </c>
    </row>
    <row r="3998" spans="1:28" x14ac:dyDescent="0.25">
      <c r="A3998" t="s">
        <v>11753</v>
      </c>
      <c r="B3998" t="s">
        <v>11754</v>
      </c>
      <c r="C3998" t="s">
        <v>11755</v>
      </c>
      <c r="D3998" t="s">
        <v>112</v>
      </c>
      <c r="E3998" t="s">
        <v>23</v>
      </c>
      <c r="F3998" t="s">
        <v>24</v>
      </c>
      <c r="G3998" t="s">
        <v>25</v>
      </c>
      <c r="H3998">
        <v>547</v>
      </c>
      <c r="I3998">
        <v>855</v>
      </c>
      <c r="J3998">
        <v>597</v>
      </c>
      <c r="K3998" t="s">
        <v>2460</v>
      </c>
      <c r="L3998">
        <v>0</v>
      </c>
      <c r="M3998">
        <v>144</v>
      </c>
      <c r="N3998">
        <v>282</v>
      </c>
      <c r="O3998">
        <v>-47</v>
      </c>
      <c r="P3998">
        <v>131073</v>
      </c>
      <c r="Q3998">
        <v>266467</v>
      </c>
      <c r="R3998">
        <v>1</v>
      </c>
      <c r="S3998">
        <v>16474250</v>
      </c>
      <c r="U399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3998" t="str">
        <f>IFERROR(MID(spotify_top_songs_audio_features[[#This Row],[artist_names]],SEARCH(",",spotify_top_songs_audio_features[[#This Row],[artist_names]])+2,99),"")</f>
        <v>Fall Out Boy</v>
      </c>
      <c r="W3998" t="str">
        <f>spotify_top_songs_audio_features[[#This Row],[source]]</f>
        <v>Taylor Swift</v>
      </c>
      <c r="X3998" s="1">
        <f>spotify_top_songs_audio_features[[#This Row],[streams]]</f>
        <v>16474250</v>
      </c>
      <c r="Y3998" t="str">
        <f>IF(Tabela2[[#This Row],[feat]]="","","Feat")</f>
        <v>Feat</v>
      </c>
      <c r="Z3998" s="17" t="str">
        <f>CONCATENATE(INT(spotify_top_songs_audio_features[[#This Row],[duration_ms]]/(60*1000)),":",MOD(INT(spotify_top_songs_audio_features[[#This Row],[duration_ms]]/1000),60))</f>
        <v>4:26</v>
      </c>
      <c r="AA39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3998" t="str">
        <f>spotify_top_songs_audio_features[[#This Row],[track_name]]</f>
        <v>Electric Touch (feat. Fall Out Boy) (Taylor’s Version) (From The Vault)</v>
      </c>
    </row>
    <row r="3999" spans="1:28" x14ac:dyDescent="0.25">
      <c r="A3999" t="s">
        <v>17049</v>
      </c>
      <c r="B3999" t="s">
        <v>284</v>
      </c>
      <c r="C3999" t="s">
        <v>17050</v>
      </c>
      <c r="D3999" t="s">
        <v>423</v>
      </c>
      <c r="E3999" t="s">
        <v>113</v>
      </c>
      <c r="F3999" t="s">
        <v>24</v>
      </c>
      <c r="G3999" t="s">
        <v>25</v>
      </c>
      <c r="H3999">
        <v>765</v>
      </c>
      <c r="I3999">
        <v>627</v>
      </c>
      <c r="J3999">
        <v>622</v>
      </c>
      <c r="K3999" t="s">
        <v>17051</v>
      </c>
      <c r="L3999">
        <v>195</v>
      </c>
      <c r="M3999">
        <v>847</v>
      </c>
      <c r="N3999">
        <v>536</v>
      </c>
      <c r="O3999">
        <v>-4607</v>
      </c>
      <c r="P3999">
        <v>118997</v>
      </c>
      <c r="Q3999">
        <v>308820</v>
      </c>
      <c r="R3999">
        <v>1</v>
      </c>
      <c r="S3999">
        <v>16470354</v>
      </c>
      <c r="U399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3999" t="str">
        <f>IFERROR(MID(spotify_top_songs_audio_features[[#This Row],[artist_names]],SEARCH(",",spotify_top_songs_audio_features[[#This Row],[artist_names]])+2,99),"")</f>
        <v/>
      </c>
      <c r="W3999" t="str">
        <f>spotify_top_songs_audio_features[[#This Row],[source]]</f>
        <v>OVO</v>
      </c>
      <c r="X3999" s="1">
        <f>spotify_top_songs_audio_features[[#This Row],[streams]]</f>
        <v>16470354</v>
      </c>
      <c r="Y3999" t="str">
        <f>IF(Tabela2[[#This Row],[feat]]="","","Feat")</f>
        <v/>
      </c>
      <c r="Z3999" s="17" t="str">
        <f>CONCATENATE(INT(spotify_top_songs_audio_features[[#This Row],[duration_ms]]/(60*1000)),":",MOD(INT(spotify_top_songs_audio_features[[#This Row],[duration_ms]]/1000),60))</f>
        <v>5:8</v>
      </c>
      <c r="AA39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3999" t="str">
        <f>spotify_top_songs_audio_features[[#This Row],[track_name]]</f>
        <v>Texts Go Green</v>
      </c>
    </row>
    <row r="4000" spans="1:28" x14ac:dyDescent="0.25">
      <c r="A4000" t="s">
        <v>1584</v>
      </c>
      <c r="B4000" t="s">
        <v>1585</v>
      </c>
      <c r="C4000" t="s">
        <v>1586</v>
      </c>
      <c r="D4000" t="s">
        <v>1587</v>
      </c>
      <c r="E4000" t="s">
        <v>97</v>
      </c>
      <c r="F4000" t="s">
        <v>32</v>
      </c>
      <c r="G4000" t="s">
        <v>25</v>
      </c>
      <c r="H4000">
        <v>72</v>
      </c>
      <c r="I4000">
        <v>659</v>
      </c>
      <c r="J4000">
        <v>403</v>
      </c>
      <c r="K4000" t="s">
        <v>1588</v>
      </c>
      <c r="L4000">
        <v>0</v>
      </c>
      <c r="M4000">
        <v>662</v>
      </c>
      <c r="N4000">
        <v>567</v>
      </c>
      <c r="O4000">
        <v>-4727</v>
      </c>
      <c r="P4000">
        <v>105955</v>
      </c>
      <c r="Q4000">
        <v>174841</v>
      </c>
      <c r="R4000">
        <v>4</v>
      </c>
      <c r="S4000">
        <v>16466009</v>
      </c>
      <c r="U4000" t="str">
        <f>IFERROR(LEFT(spotify_top_songs_audio_features[[#This Row],[artist_names]],SEARCH(",",spotify_top_songs_audio_features[[#This Row],[artist_names]])-1),spotify_top_songs_audio_features[[#This Row],[artist_names]])</f>
        <v>Sabrina Carpenter</v>
      </c>
      <c r="V4000" t="str">
        <f>IFERROR(MID(spotify_top_songs_audio_features[[#This Row],[artist_names]],SEARCH(",",spotify_top_songs_audio_features[[#This Row],[artist_names]])+2,99),"")</f>
        <v>Jonas Blue</v>
      </c>
      <c r="W4000" t="str">
        <f>spotify_top_songs_audio_features[[#This Row],[source]]</f>
        <v>Hollywood Records</v>
      </c>
      <c r="X4000" s="1">
        <f>spotify_top_songs_audio_features[[#This Row],[streams]]</f>
        <v>16466009</v>
      </c>
      <c r="Y4000" t="str">
        <f>IF(Tabela2[[#This Row],[feat]]="","","Feat")</f>
        <v>Feat</v>
      </c>
      <c r="Z4000" s="17" t="str">
        <f>CONCATENATE(INT(spotify_top_songs_audio_features[[#This Row],[duration_ms]]/(60*1000)),":",MOD(INT(spotify_top_songs_audio_features[[#This Row],[duration_ms]]/1000),60))</f>
        <v>2:54</v>
      </c>
      <c r="AA40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000" t="str">
        <f>spotify_top_songs_audio_features[[#This Row],[track_name]]</f>
        <v>Alien</v>
      </c>
    </row>
    <row r="4001" spans="1:28" x14ac:dyDescent="0.25">
      <c r="A4001" t="s">
        <v>13716</v>
      </c>
      <c r="B4001" t="s">
        <v>13717</v>
      </c>
      <c r="C4001" t="s">
        <v>13718</v>
      </c>
      <c r="D4001" t="s">
        <v>1959</v>
      </c>
      <c r="E4001" t="s">
        <v>23</v>
      </c>
      <c r="F4001" t="s">
        <v>32</v>
      </c>
      <c r="G4001" t="s">
        <v>25</v>
      </c>
      <c r="H4001">
        <v>709</v>
      </c>
      <c r="I4001">
        <v>782</v>
      </c>
      <c r="J4001">
        <v>469</v>
      </c>
      <c r="K4001" t="s">
        <v>2796</v>
      </c>
      <c r="L4001">
        <v>4.7100000000000001E-4</v>
      </c>
      <c r="M4001">
        <v>302</v>
      </c>
      <c r="N4001">
        <v>728</v>
      </c>
      <c r="O4001">
        <v>-3526</v>
      </c>
      <c r="P4001">
        <v>102032</v>
      </c>
      <c r="Q4001">
        <v>225253</v>
      </c>
      <c r="R4001">
        <v>5</v>
      </c>
      <c r="S4001">
        <v>16464811</v>
      </c>
      <c r="U4001" t="str">
        <f>IFERROR(LEFT(spotify_top_songs_audio_features[[#This Row],[artist_names]],SEARCH(",",spotify_top_songs_audio_features[[#This Row],[artist_names]])-1),spotify_top_songs_audio_features[[#This Row],[artist_names]])</f>
        <v>Little Mix</v>
      </c>
      <c r="V4001" t="str">
        <f>IFERROR(MID(spotify_top_songs_audio_features[[#This Row],[artist_names]],SEARCH(",",spotify_top_songs_audio_features[[#This Row],[artist_names]])+2,99),"")</f>
        <v>mgk</v>
      </c>
      <c r="W4001" t="str">
        <f>spotify_top_songs_audio_features[[#This Row],[source]]</f>
        <v>Syco Music</v>
      </c>
      <c r="X4001" s="1">
        <f>spotify_top_songs_audio_features[[#This Row],[streams]]</f>
        <v>16464811</v>
      </c>
      <c r="Y4001" t="str">
        <f>IF(Tabela2[[#This Row],[feat]]="","","Feat")</f>
        <v>Feat</v>
      </c>
      <c r="Z4001" s="17" t="str">
        <f>CONCATENATE(INT(spotify_top_songs_audio_features[[#This Row],[duration_ms]]/(60*1000)),":",MOD(INT(spotify_top_songs_audio_features[[#This Row],[duration_ms]]/1000),60))</f>
        <v>3:45</v>
      </c>
      <c r="AA40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01" t="str">
        <f>spotify_top_songs_audio_features[[#This Row],[track_name]]</f>
        <v>No More Sad Songs (feat. Machine Gun Kelly)</v>
      </c>
    </row>
    <row r="4002" spans="1:28" x14ac:dyDescent="0.25">
      <c r="A4002" t="s">
        <v>16280</v>
      </c>
      <c r="B4002" t="s">
        <v>13568</v>
      </c>
      <c r="C4002" t="s">
        <v>16281</v>
      </c>
      <c r="D4002" t="s">
        <v>2682</v>
      </c>
      <c r="E4002" t="s">
        <v>177</v>
      </c>
      <c r="F4002" t="s">
        <v>32</v>
      </c>
      <c r="G4002" t="s">
        <v>64</v>
      </c>
      <c r="H4002">
        <v>824</v>
      </c>
      <c r="I4002">
        <v>503</v>
      </c>
      <c r="J4002">
        <v>156</v>
      </c>
      <c r="K4002" t="s">
        <v>10432</v>
      </c>
      <c r="L4002">
        <v>5.2500000000000003E-3</v>
      </c>
      <c r="M4002">
        <v>107</v>
      </c>
      <c r="N4002">
        <v>784</v>
      </c>
      <c r="O4002">
        <v>-694</v>
      </c>
      <c r="P4002">
        <v>109397</v>
      </c>
      <c r="Q4002">
        <v>185419</v>
      </c>
      <c r="R4002">
        <v>2</v>
      </c>
      <c r="S4002">
        <v>16449856</v>
      </c>
      <c r="U4002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4002" t="str">
        <f>IFERROR(MID(spotify_top_songs_audio_features[[#This Row],[artist_names]],SEARCH(",",spotify_top_songs_audio_features[[#This Row],[artist_names]])+2,99),"")</f>
        <v>Kehlani</v>
      </c>
      <c r="W4002" t="str">
        <f>spotify_top_songs_audio_features[[#This Row],[source]]</f>
        <v>RBMG/Def Jam</v>
      </c>
      <c r="X4002" s="1">
        <f>spotify_top_songs_audio_features[[#This Row],[streams]]</f>
        <v>16449856</v>
      </c>
      <c r="Y4002" t="str">
        <f>IF(Tabela2[[#This Row],[feat]]="","","Feat")</f>
        <v>Feat</v>
      </c>
      <c r="Z4002" s="17" t="str">
        <f>CONCATENATE(INT(spotify_top_songs_audio_features[[#This Row],[duration_ms]]/(60*1000)),":",MOD(INT(spotify_top_songs_audio_features[[#This Row],[duration_ms]]/1000),60))</f>
        <v>3:5</v>
      </c>
      <c r="AA40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02" t="str">
        <f>spotify_top_songs_audio_features[[#This Row],[track_name]]</f>
        <v>Get Me</v>
      </c>
    </row>
    <row r="4003" spans="1:28" x14ac:dyDescent="0.25">
      <c r="A4003" t="s">
        <v>11890</v>
      </c>
      <c r="B4003" t="s">
        <v>439</v>
      </c>
      <c r="C4003" t="s">
        <v>4837</v>
      </c>
      <c r="D4003" t="s">
        <v>48</v>
      </c>
      <c r="E4003" t="s">
        <v>58</v>
      </c>
      <c r="F4003" t="s">
        <v>24</v>
      </c>
      <c r="G4003" t="s">
        <v>25</v>
      </c>
      <c r="H4003">
        <v>746</v>
      </c>
      <c r="I4003">
        <v>559</v>
      </c>
      <c r="J4003">
        <v>316</v>
      </c>
      <c r="K4003" t="s">
        <v>4630</v>
      </c>
      <c r="L4003">
        <v>0</v>
      </c>
      <c r="M4003">
        <v>148</v>
      </c>
      <c r="N4003">
        <v>368</v>
      </c>
      <c r="O4003">
        <v>-4008</v>
      </c>
      <c r="P4003">
        <v>117943</v>
      </c>
      <c r="Q4003">
        <v>200680</v>
      </c>
      <c r="R4003">
        <v>1</v>
      </c>
      <c r="S4003">
        <v>16445471</v>
      </c>
      <c r="U4003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003" t="str">
        <f>IFERROR(MID(spotify_top_songs_audio_features[[#This Row],[artist_names]],SEARCH(",",spotify_top_songs_audio_features[[#This Row],[artist_names]])+2,99),"")</f>
        <v/>
      </c>
      <c r="W4003" t="str">
        <f>spotify_top_songs_audio_features[[#This Row],[source]]</f>
        <v>Republic Records</v>
      </c>
      <c r="X4003" s="1">
        <f>spotify_top_songs_audio_features[[#This Row],[streams]]</f>
        <v>16445471</v>
      </c>
      <c r="Y4003" t="str">
        <f>IF(Tabela2[[#This Row],[feat]]="","","Feat")</f>
        <v/>
      </c>
      <c r="Z4003" s="17" t="str">
        <f>CONCATENATE(INT(spotify_top_songs_audio_features[[#This Row],[duration_ms]]/(60*1000)),":",MOD(INT(spotify_top_songs_audio_features[[#This Row],[duration_ms]]/1000),60))</f>
        <v>3:20</v>
      </c>
      <c r="AA40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003" t="str">
        <f>spotify_top_songs_audio_features[[#This Row],[track_name]]</f>
        <v>I'm Gonna Be</v>
      </c>
    </row>
    <row r="4004" spans="1:28" x14ac:dyDescent="0.25">
      <c r="A4004" t="s">
        <v>6290</v>
      </c>
      <c r="B4004" t="s">
        <v>6291</v>
      </c>
      <c r="C4004" t="s">
        <v>6292</v>
      </c>
      <c r="D4004" t="s">
        <v>141</v>
      </c>
      <c r="E4004" t="s">
        <v>70</v>
      </c>
      <c r="F4004" t="s">
        <v>24</v>
      </c>
      <c r="G4004" t="s">
        <v>25</v>
      </c>
      <c r="H4004">
        <v>795</v>
      </c>
      <c r="I4004">
        <v>751</v>
      </c>
      <c r="J4004">
        <v>675</v>
      </c>
      <c r="K4004" t="s">
        <v>4728</v>
      </c>
      <c r="L4004">
        <v>0</v>
      </c>
      <c r="M4004">
        <v>983</v>
      </c>
      <c r="N4004">
        <v>537</v>
      </c>
      <c r="O4004">
        <v>-3661</v>
      </c>
      <c r="P4004">
        <v>113033</v>
      </c>
      <c r="Q4004">
        <v>346460</v>
      </c>
      <c r="R4004">
        <v>4</v>
      </c>
      <c r="S4004">
        <v>16442779</v>
      </c>
      <c r="U4004" t="str">
        <f>IFERROR(LEFT(spotify_top_songs_audio_features[[#This Row],[artist_names]],SEARCH(",",spotify_top_songs_audio_features[[#This Row],[artist_names]])-1),spotify_top_songs_audio_features[[#This Row],[artist_names]])</f>
        <v>KHEA</v>
      </c>
      <c r="V4004" t="str">
        <f>IFERROR(MID(spotify_top_songs_audio_features[[#This Row],[artist_names]],SEARCH(",",spotify_top_songs_audio_features[[#This Row],[artist_names]])+2,99),"")</f>
        <v>Bad Bunny, Duki, Cazzu</v>
      </c>
      <c r="W4004" t="str">
        <f>spotify_top_songs_audio_features[[#This Row],[source]]</f>
        <v>Rimas Entertainment LLC</v>
      </c>
      <c r="X4004" s="1">
        <f>spotify_top_songs_audio_features[[#This Row],[streams]]</f>
        <v>16442779</v>
      </c>
      <c r="Y4004" t="str">
        <f>IF(Tabela2[[#This Row],[feat]]="","","Feat")</f>
        <v>Feat</v>
      </c>
      <c r="Z4004" s="17" t="str">
        <f>CONCATENATE(INT(spotify_top_songs_audio_features[[#This Row],[duration_ms]]/(60*1000)),":",MOD(INT(spotify_top_songs_audio_features[[#This Row],[duration_ms]]/1000),60))</f>
        <v>5:46</v>
      </c>
      <c r="AA40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004" t="str">
        <f>spotify_top_songs_audio_features[[#This Row],[track_name]]</f>
        <v>Loca - Remix</v>
      </c>
    </row>
    <row r="4005" spans="1:28" x14ac:dyDescent="0.25">
      <c r="A4005" t="s">
        <v>6111</v>
      </c>
      <c r="B4005" t="s">
        <v>6112</v>
      </c>
      <c r="C4005" t="s">
        <v>6113</v>
      </c>
      <c r="D4005" t="s">
        <v>6114</v>
      </c>
      <c r="E4005" t="s">
        <v>177</v>
      </c>
      <c r="F4005" t="s">
        <v>32</v>
      </c>
      <c r="G4005" t="s">
        <v>25</v>
      </c>
      <c r="H4005">
        <v>72</v>
      </c>
      <c r="I4005">
        <v>821</v>
      </c>
      <c r="J4005">
        <v>681</v>
      </c>
      <c r="K4005" t="s">
        <v>6115</v>
      </c>
      <c r="L4005">
        <v>167</v>
      </c>
      <c r="M4005">
        <v>929</v>
      </c>
      <c r="N4005">
        <v>628</v>
      </c>
      <c r="O4005">
        <v>-2488</v>
      </c>
      <c r="P4005">
        <v>167998</v>
      </c>
      <c r="Q4005">
        <v>242667</v>
      </c>
      <c r="R4005">
        <v>2</v>
      </c>
      <c r="S4005">
        <v>16426427</v>
      </c>
      <c r="U4005" t="str">
        <f>IFERROR(LEFT(spotify_top_songs_audio_features[[#This Row],[artist_names]],SEARCH(",",spotify_top_songs_audio_features[[#This Row],[artist_names]])-1),spotify_top_songs_audio_features[[#This Row],[artist_names]])</f>
        <v>Yandel</v>
      </c>
      <c r="V4005" t="str">
        <f>IFERROR(MID(spotify_top_songs_audio_features[[#This Row],[artist_names]],SEARCH(",",spotify_top_songs_audio_features[[#This Row],[artist_names]])+2,99),"")</f>
        <v>Feid, Daddy Yankee</v>
      </c>
      <c r="W4005" t="str">
        <f>spotify_top_songs_audio_features[[#This Row],[source]]</f>
        <v>La Leyenda LLC</v>
      </c>
      <c r="X4005" s="1">
        <f>spotify_top_songs_audio_features[[#This Row],[streams]]</f>
        <v>16426427</v>
      </c>
      <c r="Y4005" t="str">
        <f>IF(Tabela2[[#This Row],[feat]]="","","Feat")</f>
        <v>Feat</v>
      </c>
      <c r="Z4005" s="17" t="str">
        <f>CONCATENATE(INT(spotify_top_songs_audio_features[[#This Row],[duration_ms]]/(60*1000)),":",MOD(INT(spotify_top_songs_audio_features[[#This Row],[duration_ms]]/1000),60))</f>
        <v>4:2</v>
      </c>
      <c r="AA40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05" t="str">
        <f>spotify_top_songs_audio_features[[#This Row],[track_name]]</f>
        <v>Yankee 150</v>
      </c>
    </row>
    <row r="4006" spans="1:28" x14ac:dyDescent="0.25">
      <c r="A4006" t="s">
        <v>2162</v>
      </c>
      <c r="B4006" t="s">
        <v>2163</v>
      </c>
      <c r="C4006" t="s">
        <v>2164</v>
      </c>
      <c r="D4006" t="s">
        <v>2165</v>
      </c>
      <c r="E4006" t="s">
        <v>113</v>
      </c>
      <c r="F4006" t="s">
        <v>24</v>
      </c>
      <c r="G4006" t="s">
        <v>25</v>
      </c>
      <c r="H4006">
        <v>85</v>
      </c>
      <c r="I4006">
        <v>699</v>
      </c>
      <c r="J4006">
        <v>776</v>
      </c>
      <c r="K4006" t="s">
        <v>1075</v>
      </c>
      <c r="L4006">
        <v>0</v>
      </c>
      <c r="M4006">
        <v>32</v>
      </c>
      <c r="N4006">
        <v>915</v>
      </c>
      <c r="O4006">
        <v>-3292</v>
      </c>
      <c r="P4006">
        <v>114481</v>
      </c>
      <c r="Q4006">
        <v>114234</v>
      </c>
      <c r="R4006">
        <v>2</v>
      </c>
      <c r="S4006">
        <v>16421754</v>
      </c>
      <c r="U4006" t="str">
        <f>IFERROR(LEFT(spotify_top_songs_audio_features[[#This Row],[artist_names]],SEARCH(",",spotify_top_songs_audio_features[[#This Row],[artist_names]])-1),spotify_top_songs_audio_features[[#This Row],[artist_names]])</f>
        <v>Paul Russell</v>
      </c>
      <c r="V4006" t="str">
        <f>IFERROR(MID(spotify_top_songs_audio_features[[#This Row],[artist_names]],SEARCH(",",spotify_top_songs_audio_features[[#This Row],[artist_names]])+2,99),"")</f>
        <v/>
      </c>
      <c r="W4006" t="str">
        <f>spotify_top_songs_audio_features[[#This Row],[source]]</f>
        <v>Arista Records</v>
      </c>
      <c r="X4006" s="1">
        <f>spotify_top_songs_audio_features[[#This Row],[streams]]</f>
        <v>16421754</v>
      </c>
      <c r="Y4006" t="str">
        <f>IF(Tabela2[[#This Row],[feat]]="","","Feat")</f>
        <v/>
      </c>
      <c r="Z4006" s="17" t="str">
        <f>CONCATENATE(INT(spotify_top_songs_audio_features[[#This Row],[duration_ms]]/(60*1000)),":",MOD(INT(spotify_top_songs_audio_features[[#This Row],[duration_ms]]/1000),60))</f>
        <v>1:54</v>
      </c>
      <c r="AA40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006" t="str">
        <f>spotify_top_songs_audio_features[[#This Row],[track_name]]</f>
        <v>Lil Boo Thang</v>
      </c>
    </row>
    <row r="4007" spans="1:28" x14ac:dyDescent="0.25">
      <c r="A4007" t="s">
        <v>14464</v>
      </c>
      <c r="B4007" t="s">
        <v>7015</v>
      </c>
      <c r="C4007" t="s">
        <v>14465</v>
      </c>
      <c r="D4007" t="s">
        <v>1254</v>
      </c>
      <c r="E4007" t="s">
        <v>86</v>
      </c>
      <c r="F4007" t="s">
        <v>24</v>
      </c>
      <c r="G4007" t="s">
        <v>25</v>
      </c>
      <c r="H4007">
        <v>688</v>
      </c>
      <c r="I4007">
        <v>53</v>
      </c>
      <c r="J4007">
        <v>333</v>
      </c>
      <c r="K4007" t="s">
        <v>2612</v>
      </c>
      <c r="L4007">
        <v>0</v>
      </c>
      <c r="M4007">
        <v>995</v>
      </c>
      <c r="N4007">
        <v>162</v>
      </c>
      <c r="O4007">
        <v>-5507</v>
      </c>
      <c r="P4007">
        <v>106958</v>
      </c>
      <c r="Q4007">
        <v>205687</v>
      </c>
      <c r="R4007">
        <v>5</v>
      </c>
      <c r="S4007">
        <v>16419938</v>
      </c>
      <c r="U4007" t="str">
        <f>IFERROR(LEFT(spotify_top_songs_audio_features[[#This Row],[artist_names]],SEARCH(",",spotify_top_songs_audio_features[[#This Row],[artist_names]])-1),spotify_top_songs_audio_features[[#This Row],[artist_names]])</f>
        <v>Lewis Capaldi</v>
      </c>
      <c r="V4007" t="str">
        <f>IFERROR(MID(spotify_top_songs_audio_features[[#This Row],[artist_names]],SEARCH(",",spotify_top_songs_audio_features[[#This Row],[artist_names]])+2,99),"")</f>
        <v/>
      </c>
      <c r="W4007" t="str">
        <f>spotify_top_songs_audio_features[[#This Row],[source]]</f>
        <v>Vertigo Berlin</v>
      </c>
      <c r="X4007" s="1">
        <f>spotify_top_songs_audio_features[[#This Row],[streams]]</f>
        <v>16419938</v>
      </c>
      <c r="Y4007" t="str">
        <f>IF(Tabela2[[#This Row],[feat]]="","","Feat")</f>
        <v/>
      </c>
      <c r="Z4007" s="17" t="str">
        <f>CONCATENATE(INT(spotify_top_songs_audio_features[[#This Row],[duration_ms]]/(60*1000)),":",MOD(INT(spotify_top_songs_audio_features[[#This Row],[duration_ms]]/1000),60))</f>
        <v>3:25</v>
      </c>
      <c r="AA40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007" t="str">
        <f>spotify_top_songs_audio_features[[#This Row],[track_name]]</f>
        <v>Hold Me While You Wait</v>
      </c>
    </row>
    <row r="4008" spans="1:28" x14ac:dyDescent="0.25">
      <c r="A4008" t="s">
        <v>15615</v>
      </c>
      <c r="B4008" t="s">
        <v>15616</v>
      </c>
      <c r="C4008" t="s">
        <v>15617</v>
      </c>
      <c r="D4008" t="s">
        <v>1831</v>
      </c>
      <c r="E4008" t="s">
        <v>142</v>
      </c>
      <c r="F4008" t="s">
        <v>24</v>
      </c>
      <c r="G4008" t="s">
        <v>25</v>
      </c>
      <c r="H4008">
        <v>72</v>
      </c>
      <c r="I4008">
        <v>424</v>
      </c>
      <c r="J4008">
        <v>387</v>
      </c>
      <c r="K4008" t="s">
        <v>1855</v>
      </c>
      <c r="L4008">
        <v>126</v>
      </c>
      <c r="M4008">
        <v>453</v>
      </c>
      <c r="N4008">
        <v>228</v>
      </c>
      <c r="O4008">
        <v>-11964</v>
      </c>
      <c r="P4008">
        <v>15001</v>
      </c>
      <c r="Q4008">
        <v>258427</v>
      </c>
      <c r="R4008">
        <v>3</v>
      </c>
      <c r="S4008">
        <v>16418951</v>
      </c>
      <c r="U4008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4008" t="str">
        <f>IFERROR(MID(spotify_top_songs_audio_features[[#This Row],[artist_names]],SEARCH(",",spotify_top_songs_audio_features[[#This Row],[artist_names]])+2,99),"")</f>
        <v>Kendrick Lamar</v>
      </c>
      <c r="W4008" t="str">
        <f>spotify_top_songs_audio_features[[#This Row],[source]]</f>
        <v>Epic/Freebandz/A1</v>
      </c>
      <c r="X4008" s="1">
        <f>spotify_top_songs_audio_features[[#This Row],[streams]]</f>
        <v>16418951</v>
      </c>
      <c r="Y4008" t="str">
        <f>IF(Tabela2[[#This Row],[feat]]="","","Feat")</f>
        <v>Feat</v>
      </c>
      <c r="Z4008" s="17" t="str">
        <f>CONCATENATE(INT(spotify_top_songs_audio_features[[#This Row],[duration_ms]]/(60*1000)),":",MOD(INT(spotify_top_songs_audio_features[[#This Row],[duration_ms]]/1000),60))</f>
        <v>4:18</v>
      </c>
      <c r="AA40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008" t="str">
        <f>spotify_top_songs_audio_features[[#This Row],[track_name]]</f>
        <v>Mask Off (feat. Kendrick Lamar) - Remix</v>
      </c>
    </row>
    <row r="4009" spans="1:28" x14ac:dyDescent="0.25">
      <c r="A4009" t="s">
        <v>14878</v>
      </c>
      <c r="B4009" t="s">
        <v>14879</v>
      </c>
      <c r="C4009" t="s">
        <v>14880</v>
      </c>
      <c r="D4009" t="s">
        <v>824</v>
      </c>
      <c r="E4009" t="s">
        <v>23</v>
      </c>
      <c r="F4009" t="s">
        <v>24</v>
      </c>
      <c r="G4009" t="s">
        <v>25</v>
      </c>
      <c r="H4009">
        <v>817</v>
      </c>
      <c r="I4009">
        <v>738</v>
      </c>
      <c r="J4009">
        <v>748</v>
      </c>
      <c r="K4009" t="s">
        <v>14881</v>
      </c>
      <c r="L4009">
        <v>0</v>
      </c>
      <c r="M4009">
        <v>331</v>
      </c>
      <c r="N4009">
        <v>616</v>
      </c>
      <c r="O4009">
        <v>-7639</v>
      </c>
      <c r="P4009">
        <v>104964</v>
      </c>
      <c r="Q4009">
        <v>208164</v>
      </c>
      <c r="R4009">
        <v>2</v>
      </c>
      <c r="S4009">
        <v>16409919</v>
      </c>
      <c r="U4009" t="str">
        <f>IFERROR(LEFT(spotify_top_songs_audio_features[[#This Row],[artist_names]],SEARCH(",",spotify_top_songs_audio_features[[#This Row],[artist_names]])-1),spotify_top_songs_audio_features[[#This Row],[artist_names]])</f>
        <v>Vishal-Shekhar</v>
      </c>
      <c r="V4009" t="str">
        <f>IFERROR(MID(spotify_top_songs_audio_features[[#This Row],[artist_names]],SEARCH(",",spotify_top_songs_audio_features[[#This Row],[artist_names]])+2,99),"")</f>
        <v>Arijit Singh, Sukriti Kakar, Vishal Dadlani, Shekhar Ravjiani, Kumaar</v>
      </c>
      <c r="W4009" t="str">
        <f>spotify_top_songs_audio_features[[#This Row],[source]]</f>
        <v>YRF Music</v>
      </c>
      <c r="X4009" s="1">
        <f>spotify_top_songs_audio_features[[#This Row],[streams]]</f>
        <v>16409919</v>
      </c>
      <c r="Y4009" t="str">
        <f>IF(Tabela2[[#This Row],[feat]]="","","Feat")</f>
        <v>Feat</v>
      </c>
      <c r="Z4009" s="17" t="str">
        <f>CONCATENATE(INT(spotify_top_songs_audio_features[[#This Row],[duration_ms]]/(60*1000)),":",MOD(INT(spotify_top_songs_audio_features[[#This Row],[duration_ms]]/1000),60))</f>
        <v>3:28</v>
      </c>
      <c r="AA40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09" t="str">
        <f>spotify_top_songs_audio_features[[#This Row],[track_name]]</f>
        <v>Jhoome Jo Pathaan</v>
      </c>
    </row>
    <row r="4010" spans="1:28" x14ac:dyDescent="0.25">
      <c r="A4010" t="s">
        <v>292</v>
      </c>
      <c r="B4010" t="s">
        <v>293</v>
      </c>
      <c r="C4010" t="s">
        <v>294</v>
      </c>
      <c r="D4010" t="s">
        <v>85</v>
      </c>
      <c r="E4010" t="s">
        <v>177</v>
      </c>
      <c r="F4010" t="s">
        <v>32</v>
      </c>
      <c r="G4010" t="s">
        <v>25</v>
      </c>
      <c r="H4010">
        <v>497</v>
      </c>
      <c r="I4010">
        <v>359</v>
      </c>
      <c r="J4010">
        <v>259</v>
      </c>
      <c r="K4010" t="s">
        <v>295</v>
      </c>
      <c r="L4010">
        <v>923</v>
      </c>
      <c r="M4010">
        <v>117</v>
      </c>
      <c r="N4010">
        <v>179</v>
      </c>
      <c r="O4010">
        <v>-11532</v>
      </c>
      <c r="P4010">
        <v>99922</v>
      </c>
      <c r="Q4010">
        <v>209156</v>
      </c>
      <c r="R4010">
        <v>3</v>
      </c>
      <c r="S4010">
        <v>16404321</v>
      </c>
      <c r="U4010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4010" t="str">
        <f>IFERROR(MID(spotify_top_songs_audio_features[[#This Row],[artist_names]],SEARCH(",",spotify_top_songs_audio_features[[#This Row],[artist_names]])+2,99),"")</f>
        <v/>
      </c>
      <c r="W4010" t="str">
        <f>spotify_top_songs_audio_features[[#This Row],[source]]</f>
        <v>Polydor Records</v>
      </c>
      <c r="X4010" s="1">
        <f>spotify_top_songs_audio_features[[#This Row],[streams]]</f>
        <v>16404321</v>
      </c>
      <c r="Y4010" t="str">
        <f>IF(Tabela2[[#This Row],[feat]]="","","Feat")</f>
        <v/>
      </c>
      <c r="Z4010" s="17" t="str">
        <f>CONCATENATE(INT(spotify_top_songs_audio_features[[#This Row],[duration_ms]]/(60*1000)),":",MOD(INT(spotify_top_songs_audio_features[[#This Row],[duration_ms]]/1000),60))</f>
        <v>3:29</v>
      </c>
      <c r="AA40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10" t="str">
        <f>spotify_top_songs_audio_features[[#This Row],[track_name]]</f>
        <v>Say Yes To Heaven</v>
      </c>
    </row>
    <row r="4011" spans="1:28" x14ac:dyDescent="0.25">
      <c r="A4011" t="s">
        <v>10206</v>
      </c>
      <c r="B4011" t="s">
        <v>10207</v>
      </c>
      <c r="C4011" t="s">
        <v>10208</v>
      </c>
      <c r="D4011" t="s">
        <v>520</v>
      </c>
      <c r="E4011" t="s">
        <v>43</v>
      </c>
      <c r="F4011" t="s">
        <v>24</v>
      </c>
      <c r="G4011" t="s">
        <v>25</v>
      </c>
      <c r="H4011">
        <v>878</v>
      </c>
      <c r="I4011">
        <v>685</v>
      </c>
      <c r="J4011">
        <v>225</v>
      </c>
      <c r="K4011" t="s">
        <v>10209</v>
      </c>
      <c r="L4011">
        <v>0</v>
      </c>
      <c r="M4011">
        <v>753</v>
      </c>
      <c r="N4011">
        <v>523</v>
      </c>
      <c r="O4011">
        <v>-528</v>
      </c>
      <c r="P4011">
        <v>157003</v>
      </c>
      <c r="Q4011">
        <v>211649</v>
      </c>
      <c r="R4011">
        <v>2</v>
      </c>
      <c r="S4011">
        <v>16401755</v>
      </c>
      <c r="U4011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4011" t="str">
        <f>IFERROR(MID(spotify_top_songs_audio_features[[#This Row],[artist_names]],SEARCH(",",spotify_top_songs_audio_features[[#This Row],[artist_names]])+2,99),"")</f>
        <v>Kanye West, Lil Durk</v>
      </c>
      <c r="W4011" t="str">
        <f>spotify_top_songs_audio_features[[#This Row],[source]]</f>
        <v>Atlantic Records</v>
      </c>
      <c r="X4011" s="1">
        <f>spotify_top_songs_audio_features[[#This Row],[streams]]</f>
        <v>16401755</v>
      </c>
      <c r="Y4011" t="str">
        <f>IF(Tabela2[[#This Row],[feat]]="","","Feat")</f>
        <v>Feat</v>
      </c>
      <c r="Z4011" s="17" t="str">
        <f>CONCATENATE(INT(spotify_top_songs_audio_features[[#This Row],[duration_ms]]/(60*1000)),":",MOD(INT(spotify_top_songs_audio_features[[#This Row],[duration_ms]]/1000),60))</f>
        <v>3:31</v>
      </c>
      <c r="AA40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011" t="str">
        <f>spotify_top_songs_audio_features[[#This Row],[track_name]]</f>
        <v>Hot Shit (feat. Ye &amp; Lil Durk)</v>
      </c>
    </row>
    <row r="4012" spans="1:28" x14ac:dyDescent="0.25">
      <c r="A4012" t="s">
        <v>4491</v>
      </c>
      <c r="B4012" t="s">
        <v>1257</v>
      </c>
      <c r="C4012" t="s">
        <v>4492</v>
      </c>
      <c r="D4012" t="s">
        <v>4493</v>
      </c>
      <c r="E4012" t="s">
        <v>177</v>
      </c>
      <c r="F4012" t="s">
        <v>32</v>
      </c>
      <c r="G4012" t="s">
        <v>25</v>
      </c>
      <c r="H4012">
        <v>628</v>
      </c>
      <c r="I4012">
        <v>64</v>
      </c>
      <c r="J4012">
        <v>49</v>
      </c>
      <c r="K4012" t="s">
        <v>4494</v>
      </c>
      <c r="L4012">
        <v>0</v>
      </c>
      <c r="M4012">
        <v>138</v>
      </c>
      <c r="N4012">
        <v>409</v>
      </c>
      <c r="O4012">
        <v>-4164</v>
      </c>
      <c r="P4012">
        <v>129815</v>
      </c>
      <c r="Q4012">
        <v>201081</v>
      </c>
      <c r="R4012">
        <v>3</v>
      </c>
      <c r="S4012">
        <v>16399412</v>
      </c>
      <c r="U4012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4012" t="str">
        <f>IFERROR(MID(spotify_top_songs_audio_features[[#This Row],[artist_names]],SEARCH(",",spotify_top_songs_audio_features[[#This Row],[artist_names]])+2,99),"")</f>
        <v/>
      </c>
      <c r="W4012" t="str">
        <f>spotify_top_songs_audio_features[[#This Row],[source]]</f>
        <v>YG Entertainment, distributed through Interscope Records</v>
      </c>
      <c r="X4012" s="1">
        <f>spotify_top_songs_audio_features[[#This Row],[streams]]</f>
        <v>16399412</v>
      </c>
      <c r="Y4012" t="str">
        <f>IF(Tabela2[[#This Row],[feat]]="","","Feat")</f>
        <v/>
      </c>
      <c r="Z4012" s="17" t="str">
        <f>CONCATENATE(INT(spotify_top_songs_audio_features[[#This Row],[duration_ms]]/(60*1000)),":",MOD(INT(spotify_top_songs_audio_features[[#This Row],[duration_ms]]/1000),60))</f>
        <v>3:21</v>
      </c>
      <c r="AA40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12" t="str">
        <f>spotify_top_songs_audio_features[[#This Row],[track_name]]</f>
        <v>Don't Know What To Do</v>
      </c>
    </row>
    <row r="4013" spans="1:28" x14ac:dyDescent="0.25">
      <c r="A4013" t="s">
        <v>9173</v>
      </c>
      <c r="B4013" t="s">
        <v>5368</v>
      </c>
      <c r="C4013" t="s">
        <v>9174</v>
      </c>
      <c r="D4013" t="s">
        <v>282</v>
      </c>
      <c r="E4013" t="s">
        <v>70</v>
      </c>
      <c r="F4013" t="s">
        <v>24</v>
      </c>
      <c r="G4013" t="s">
        <v>25</v>
      </c>
      <c r="H4013">
        <v>762</v>
      </c>
      <c r="I4013">
        <v>426</v>
      </c>
      <c r="J4013">
        <v>113</v>
      </c>
      <c r="K4013" t="s">
        <v>9175</v>
      </c>
      <c r="L4013">
        <v>0</v>
      </c>
      <c r="M4013">
        <v>858</v>
      </c>
      <c r="N4013">
        <v>582</v>
      </c>
      <c r="O4013">
        <v>-6865</v>
      </c>
      <c r="P4013">
        <v>167827</v>
      </c>
      <c r="Q4013">
        <v>151705</v>
      </c>
      <c r="R4013">
        <v>3</v>
      </c>
      <c r="S4013">
        <v>16396665</v>
      </c>
      <c r="U4013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4013" t="str">
        <f>IFERROR(MID(spotify_top_songs_audio_features[[#This Row],[artist_names]],SEARCH(",",spotify_top_songs_audio_features[[#This Row],[artist_names]])+2,99),"")</f>
        <v/>
      </c>
      <c r="W4013" t="str">
        <f>spotify_top_songs_audio_features[[#This Row],[source]]</f>
        <v>Columbia</v>
      </c>
      <c r="X4013" s="1">
        <f>spotify_top_songs_audio_features[[#This Row],[streams]]</f>
        <v>16396665</v>
      </c>
      <c r="Y4013" t="str">
        <f>IF(Tabela2[[#This Row],[feat]]="","","Feat")</f>
        <v/>
      </c>
      <c r="Z4013" s="17" t="str">
        <f>CONCATENATE(INT(spotify_top_songs_audio_features[[#This Row],[duration_ms]]/(60*1000)),":",MOD(INT(spotify_top_songs_audio_features[[#This Row],[duration_ms]]/1000),60))</f>
        <v>2:31</v>
      </c>
      <c r="AA40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013" t="str">
        <f>spotify_top_songs_audio_features[[#This Row],[track_name]]</f>
        <v>ALWAYS DO</v>
      </c>
    </row>
    <row r="4014" spans="1:28" x14ac:dyDescent="0.25">
      <c r="A4014" t="s">
        <v>8262</v>
      </c>
      <c r="B4014" t="s">
        <v>1417</v>
      </c>
      <c r="C4014" t="s">
        <v>2030</v>
      </c>
      <c r="D4014" t="s">
        <v>1419</v>
      </c>
      <c r="E4014" t="s">
        <v>23</v>
      </c>
      <c r="F4014" t="s">
        <v>24</v>
      </c>
      <c r="G4014" t="s">
        <v>25</v>
      </c>
      <c r="H4014">
        <v>661</v>
      </c>
      <c r="I4014">
        <v>75</v>
      </c>
      <c r="J4014">
        <v>314</v>
      </c>
      <c r="K4014" t="s">
        <v>6317</v>
      </c>
      <c r="L4014">
        <v>132</v>
      </c>
      <c r="M4014">
        <v>849</v>
      </c>
      <c r="N4014">
        <v>828</v>
      </c>
      <c r="O4014">
        <v>-5497</v>
      </c>
      <c r="P4014">
        <v>130077</v>
      </c>
      <c r="Q4014">
        <v>157080</v>
      </c>
      <c r="R4014">
        <v>7</v>
      </c>
      <c r="S4014">
        <v>16386380</v>
      </c>
      <c r="U4014" t="str">
        <f>IFERROR(LEFT(spotify_top_songs_audio_features[[#This Row],[artist_names]],SEARCH(",",spotify_top_songs_audio_features[[#This Row],[artist_names]])-1),spotify_top_songs_audio_features[[#This Row],[artist_names]])</f>
        <v>Thomas Rhett</v>
      </c>
      <c r="V4014" t="str">
        <f>IFERROR(MID(spotify_top_songs_audio_features[[#This Row],[artist_names]],SEARCH(",",spotify_top_songs_audio_features[[#This Row],[artist_names]])+2,99),"")</f>
        <v/>
      </c>
      <c r="W4014" t="str">
        <f>spotify_top_songs_audio_features[[#This Row],[source]]</f>
        <v>The Valory Music Co.</v>
      </c>
      <c r="X4014" s="1">
        <f>spotify_top_songs_audio_features[[#This Row],[streams]]</f>
        <v>16386380</v>
      </c>
      <c r="Y4014" t="str">
        <f>IF(Tabela2[[#This Row],[feat]]="","","Feat")</f>
        <v/>
      </c>
      <c r="Z4014" s="17" t="str">
        <f>CONCATENATE(INT(spotify_top_songs_audio_features[[#This Row],[duration_ms]]/(60*1000)),":",MOD(INT(spotify_top_songs_audio_features[[#This Row],[duration_ms]]/1000),60))</f>
        <v>2:37</v>
      </c>
      <c r="AA40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14" t="str">
        <f>spotify_top_songs_audio_features[[#This Row],[track_name]]</f>
        <v>Unforgettable</v>
      </c>
    </row>
    <row r="4015" spans="1:28" x14ac:dyDescent="0.25">
      <c r="A4015" t="s">
        <v>8999</v>
      </c>
      <c r="B4015" t="s">
        <v>2320</v>
      </c>
      <c r="C4015" t="s">
        <v>9000</v>
      </c>
      <c r="D4015" t="s">
        <v>929</v>
      </c>
      <c r="E4015" t="s">
        <v>97</v>
      </c>
      <c r="F4015" t="s">
        <v>24</v>
      </c>
      <c r="G4015" t="s">
        <v>25</v>
      </c>
      <c r="H4015">
        <v>942</v>
      </c>
      <c r="I4015">
        <v>382</v>
      </c>
      <c r="J4015">
        <v>564</v>
      </c>
      <c r="K4015" t="s">
        <v>9001</v>
      </c>
      <c r="L4015">
        <v>0</v>
      </c>
      <c r="M4015">
        <v>92</v>
      </c>
      <c r="N4015">
        <v>379</v>
      </c>
      <c r="O4015">
        <v>-8099</v>
      </c>
      <c r="P4015">
        <v>100017</v>
      </c>
      <c r="Q4015">
        <v>177864</v>
      </c>
      <c r="R4015">
        <v>16</v>
      </c>
      <c r="S4015">
        <v>16363456</v>
      </c>
      <c r="U4015" t="str">
        <f>IFERROR(LEFT(spotify_top_songs_audio_features[[#This Row],[artist_names]],SEARCH(",",spotify_top_songs_audio_features[[#This Row],[artist_names]])-1),spotify_top_songs_audio_features[[#This Row],[artist_names]])</f>
        <v>Rich The Kid</v>
      </c>
      <c r="V4015" t="str">
        <f>IFERROR(MID(spotify_top_songs_audio_features[[#This Row],[artist_names]],SEARCH(",",spotify_top_songs_audio_features[[#This Row],[artist_names]])+2,99),"")</f>
        <v/>
      </c>
      <c r="W4015" t="str">
        <f>spotify_top_songs_audio_features[[#This Row],[source]]</f>
        <v>Interscope Records</v>
      </c>
      <c r="X4015" s="1">
        <f>spotify_top_songs_audio_features[[#This Row],[streams]]</f>
        <v>16363456</v>
      </c>
      <c r="Y4015" t="str">
        <f>IF(Tabela2[[#This Row],[feat]]="","","Feat")</f>
        <v/>
      </c>
      <c r="Z4015" s="17" t="str">
        <f>CONCATENATE(INT(spotify_top_songs_audio_features[[#This Row],[duration_ms]]/(60*1000)),":",MOD(INT(spotify_top_songs_audio_features[[#This Row],[duration_ms]]/1000),60))</f>
        <v>2:57</v>
      </c>
      <c r="AA40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015" t="str">
        <f>spotify_top_songs_audio_features[[#This Row],[track_name]]</f>
        <v>Splashin</v>
      </c>
    </row>
    <row r="4016" spans="1:28" x14ac:dyDescent="0.25">
      <c r="A4016" t="s">
        <v>3039</v>
      </c>
      <c r="B4016" t="s">
        <v>284</v>
      </c>
      <c r="C4016" t="s">
        <v>3040</v>
      </c>
      <c r="D4016" t="s">
        <v>286</v>
      </c>
      <c r="E4016" t="s">
        <v>102</v>
      </c>
      <c r="F4016" t="s">
        <v>24</v>
      </c>
      <c r="G4016" t="s">
        <v>25</v>
      </c>
      <c r="H4016">
        <v>567</v>
      </c>
      <c r="I4016">
        <v>682</v>
      </c>
      <c r="J4016">
        <v>274</v>
      </c>
      <c r="K4016" t="s">
        <v>3041</v>
      </c>
      <c r="L4016">
        <v>0</v>
      </c>
      <c r="M4016">
        <v>512</v>
      </c>
      <c r="N4016">
        <v>668</v>
      </c>
      <c r="O4016">
        <v>-6423</v>
      </c>
      <c r="P4016">
        <v>79043</v>
      </c>
      <c r="Q4016">
        <v>266848</v>
      </c>
      <c r="R4016">
        <v>1</v>
      </c>
      <c r="S4016">
        <v>16321208</v>
      </c>
      <c r="U401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016" t="str">
        <f>IFERROR(MID(spotify_top_songs_audio_features[[#This Row],[artist_names]],SEARCH(",",spotify_top_songs_audio_features[[#This Row],[artist_names]])+2,99),"")</f>
        <v/>
      </c>
      <c r="W4016" t="str">
        <f>spotify_top_songs_audio_features[[#This Row],[source]]</f>
        <v>OVO/Republic</v>
      </c>
      <c r="X4016" s="1">
        <f>spotify_top_songs_audio_features[[#This Row],[streams]]</f>
        <v>16321208</v>
      </c>
      <c r="Y4016" t="str">
        <f>IF(Tabela2[[#This Row],[feat]]="","","Feat")</f>
        <v/>
      </c>
      <c r="Z4016" s="17" t="str">
        <f>CONCATENATE(INT(spotify_top_songs_audio_features[[#This Row],[duration_ms]]/(60*1000)),":",MOD(INT(spotify_top_songs_audio_features[[#This Row],[duration_ms]]/1000),60))</f>
        <v>4:26</v>
      </c>
      <c r="AA40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016" t="str">
        <f>spotify_top_songs_audio_features[[#This Row],[track_name]]</f>
        <v>8am in Charlotte</v>
      </c>
    </row>
    <row r="4017" spans="1:28" x14ac:dyDescent="0.25">
      <c r="A4017" t="s">
        <v>1266</v>
      </c>
      <c r="B4017" t="s">
        <v>1267</v>
      </c>
      <c r="C4017" t="s">
        <v>1268</v>
      </c>
      <c r="D4017" t="s">
        <v>53</v>
      </c>
      <c r="E4017" t="s">
        <v>86</v>
      </c>
      <c r="F4017" t="s">
        <v>32</v>
      </c>
      <c r="G4017" t="s">
        <v>25</v>
      </c>
      <c r="H4017">
        <v>827</v>
      </c>
      <c r="I4017">
        <v>78</v>
      </c>
      <c r="J4017">
        <v>133</v>
      </c>
      <c r="K4017" t="s">
        <v>1269</v>
      </c>
      <c r="L4017">
        <v>0</v>
      </c>
      <c r="M4017">
        <v>133</v>
      </c>
      <c r="N4017">
        <v>658</v>
      </c>
      <c r="O4017">
        <v>-3315</v>
      </c>
      <c r="P4017">
        <v>80015</v>
      </c>
      <c r="Q4017">
        <v>172749</v>
      </c>
      <c r="R4017">
        <v>4</v>
      </c>
      <c r="S4017">
        <v>16310943</v>
      </c>
      <c r="U4017" t="str">
        <f>IFERROR(LEFT(spotify_top_songs_audio_features[[#This Row],[artist_names]],SEARCH(",",spotify_top_songs_audio_features[[#This Row],[artist_names]])-1),spotify_top_songs_audio_features[[#This Row],[artist_names]])</f>
        <v>Prince Royce</v>
      </c>
      <c r="V4017" t="str">
        <f>IFERROR(MID(spotify_top_songs_audio_features[[#This Row],[artist_names]],SEARCH(",",spotify_top_songs_audio_features[[#This Row],[artist_names]])+2,99),"")</f>
        <v/>
      </c>
      <c r="W4017" t="str">
        <f>spotify_top_songs_audio_features[[#This Row],[source]]</f>
        <v>Sony Music Latin</v>
      </c>
      <c r="X4017" s="1">
        <f>spotify_top_songs_audio_features[[#This Row],[streams]]</f>
        <v>16310943</v>
      </c>
      <c r="Y4017" t="str">
        <f>IF(Tabela2[[#This Row],[feat]]="","","Feat")</f>
        <v/>
      </c>
      <c r="Z4017" s="17" t="str">
        <f>CONCATENATE(INT(spotify_top_songs_audio_features[[#This Row],[duration_ms]]/(60*1000)),":",MOD(INT(spotify_top_songs_audio_features[[#This Row],[duration_ms]]/1000),60))</f>
        <v>2:52</v>
      </c>
      <c r="AA40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017" t="str">
        <f>spotify_top_songs_audio_features[[#This Row],[track_name]]</f>
        <v>El Clavo</v>
      </c>
    </row>
    <row r="4018" spans="1:28" x14ac:dyDescent="0.25">
      <c r="A4018" t="s">
        <v>11539</v>
      </c>
      <c r="B4018" t="s">
        <v>7756</v>
      </c>
      <c r="C4018" t="s">
        <v>11540</v>
      </c>
      <c r="D4018" t="s">
        <v>712</v>
      </c>
      <c r="E4018" t="s">
        <v>23</v>
      </c>
      <c r="F4018" t="s">
        <v>24</v>
      </c>
      <c r="G4018" t="s">
        <v>25</v>
      </c>
      <c r="H4018">
        <v>786</v>
      </c>
      <c r="I4018">
        <v>683</v>
      </c>
      <c r="J4018">
        <v>205</v>
      </c>
      <c r="K4018" t="s">
        <v>1351</v>
      </c>
      <c r="L4018">
        <v>0</v>
      </c>
      <c r="M4018">
        <v>706</v>
      </c>
      <c r="N4018">
        <v>57</v>
      </c>
      <c r="O4018">
        <v>-5397</v>
      </c>
      <c r="P4018">
        <v>126002</v>
      </c>
      <c r="Q4018">
        <v>233333</v>
      </c>
      <c r="R4018">
        <v>2</v>
      </c>
      <c r="S4018">
        <v>16310738</v>
      </c>
      <c r="U4018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018" t="str">
        <f>IFERROR(MID(spotify_top_songs_audio_features[[#This Row],[artist_names]],SEARCH(",",spotify_top_songs_audio_features[[#This Row],[artist_names]])+2,99),"")</f>
        <v>WanMor</v>
      </c>
      <c r="W4018" t="str">
        <f>spotify_top_songs_audio_features[[#This Row],[source]]</f>
        <v>Generation Now/Atlantic</v>
      </c>
      <c r="X4018" s="1">
        <f>spotify_top_songs_audio_features[[#This Row],[streams]]</f>
        <v>16310738</v>
      </c>
      <c r="Y4018" t="str">
        <f>IF(Tabela2[[#This Row],[feat]]="","","Feat")</f>
        <v>Feat</v>
      </c>
      <c r="Z4018" s="17" t="str">
        <f>CONCATENATE(INT(spotify_top_songs_audio_features[[#This Row],[duration_ms]]/(60*1000)),":",MOD(INT(spotify_top_songs_audio_features[[#This Row],[duration_ms]]/1000),60))</f>
        <v>3:53</v>
      </c>
      <c r="AA40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18" t="str">
        <f>spotify_top_songs_audio_features[[#This Row],[track_name]]</f>
        <v>Prices</v>
      </c>
    </row>
    <row r="4019" spans="1:28" x14ac:dyDescent="0.25">
      <c r="A4019" t="s">
        <v>16982</v>
      </c>
      <c r="B4019" t="s">
        <v>4488</v>
      </c>
      <c r="C4019" t="s">
        <v>16983</v>
      </c>
      <c r="D4019" t="s">
        <v>7860</v>
      </c>
      <c r="E4019" t="s">
        <v>31</v>
      </c>
      <c r="F4019" t="s">
        <v>24</v>
      </c>
      <c r="G4019" t="s">
        <v>25</v>
      </c>
      <c r="H4019">
        <v>867</v>
      </c>
      <c r="I4019">
        <v>558</v>
      </c>
      <c r="J4019">
        <v>258</v>
      </c>
      <c r="K4019" t="s">
        <v>1093</v>
      </c>
      <c r="L4019">
        <v>4.0499999999999998E-4</v>
      </c>
      <c r="M4019">
        <v>541</v>
      </c>
      <c r="N4019">
        <v>432</v>
      </c>
      <c r="O4019">
        <v>-6975</v>
      </c>
      <c r="P4019">
        <v>139061</v>
      </c>
      <c r="Q4019">
        <v>272453</v>
      </c>
      <c r="R4019">
        <v>3</v>
      </c>
      <c r="S4019">
        <v>16292090</v>
      </c>
      <c r="U4019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4019" t="str">
        <f>IFERROR(MID(spotify_top_songs_audio_features[[#This Row],[artist_names]],SEARCH(",",spotify_top_songs_audio_features[[#This Row],[artist_names]])+2,99),"")</f>
        <v>Drake, Lil Wayne</v>
      </c>
      <c r="W4019" t="str">
        <f>spotify_top_songs_audio_features[[#This Row],[source]]</f>
        <v>Nicki Minaj/Cash Money</v>
      </c>
      <c r="X4019" s="1">
        <f>spotify_top_songs_audio_features[[#This Row],[streams]]</f>
        <v>16292090</v>
      </c>
      <c r="Y4019" t="str">
        <f>IF(Tabela2[[#This Row],[feat]]="","","Feat")</f>
        <v>Feat</v>
      </c>
      <c r="Z4019" s="17" t="str">
        <f>CONCATENATE(INT(spotify_top_songs_audio_features[[#This Row],[duration_ms]]/(60*1000)),":",MOD(INT(spotify_top_songs_audio_features[[#This Row],[duration_ms]]/1000),60))</f>
        <v>4:32</v>
      </c>
      <c r="AA40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19" t="str">
        <f>spotify_top_songs_audio_features[[#This Row],[track_name]]</f>
        <v>No Frauds</v>
      </c>
    </row>
    <row r="4020" spans="1:28" x14ac:dyDescent="0.25">
      <c r="A4020" t="s">
        <v>3196</v>
      </c>
      <c r="B4020" t="s">
        <v>112</v>
      </c>
      <c r="C4020" t="s">
        <v>3197</v>
      </c>
      <c r="D4020" t="s">
        <v>112</v>
      </c>
      <c r="E4020" t="s">
        <v>142</v>
      </c>
      <c r="F4020" t="s">
        <v>24</v>
      </c>
      <c r="G4020" t="s">
        <v>25</v>
      </c>
      <c r="H4020">
        <v>474</v>
      </c>
      <c r="I4020">
        <v>763</v>
      </c>
      <c r="J4020">
        <v>505</v>
      </c>
      <c r="K4020" t="s">
        <v>3198</v>
      </c>
      <c r="L4020">
        <v>0</v>
      </c>
      <c r="M4020">
        <v>138</v>
      </c>
      <c r="N4020">
        <v>231</v>
      </c>
      <c r="O4020">
        <v>-4632</v>
      </c>
      <c r="P4020">
        <v>78133</v>
      </c>
      <c r="Q4020">
        <v>252386</v>
      </c>
      <c r="R4020">
        <v>1</v>
      </c>
      <c r="S4020">
        <v>16282905</v>
      </c>
      <c r="U402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020" t="str">
        <f>IFERROR(MID(spotify_top_songs_audio_features[[#This Row],[artist_names]],SEARCH(",",spotify_top_songs_audio_features[[#This Row],[artist_names]])+2,99),"")</f>
        <v/>
      </c>
      <c r="W4020" t="str">
        <f>spotify_top_songs_audio_features[[#This Row],[source]]</f>
        <v>Taylor Swift</v>
      </c>
      <c r="X4020" s="1">
        <f>spotify_top_songs_audio_features[[#This Row],[streams]]</f>
        <v>16282905</v>
      </c>
      <c r="Y4020" t="str">
        <f>IF(Tabela2[[#This Row],[feat]]="","","Feat")</f>
        <v/>
      </c>
      <c r="Z4020" s="17" t="str">
        <f>CONCATENATE(INT(spotify_top_songs_audio_features[[#This Row],[duration_ms]]/(60*1000)),":",MOD(INT(spotify_top_songs_audio_features[[#This Row],[duration_ms]]/1000),60))</f>
        <v>4:12</v>
      </c>
      <c r="AA40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020" t="str">
        <f>spotify_top_songs_audio_features[[#This Row],[track_name]]</f>
        <v>When Emma Falls in Love (Taylor’s Version) (From The Vault)</v>
      </c>
    </row>
    <row r="4021" spans="1:28" x14ac:dyDescent="0.25">
      <c r="A4021" t="s">
        <v>2701</v>
      </c>
      <c r="B4021" t="s">
        <v>2702</v>
      </c>
      <c r="C4021" t="s">
        <v>2703</v>
      </c>
      <c r="D4021" t="s">
        <v>2704</v>
      </c>
      <c r="E4021" t="s">
        <v>97</v>
      </c>
      <c r="F4021" t="s">
        <v>32</v>
      </c>
      <c r="G4021" t="s">
        <v>25</v>
      </c>
      <c r="H4021">
        <v>749</v>
      </c>
      <c r="I4021">
        <v>674</v>
      </c>
      <c r="J4021">
        <v>366</v>
      </c>
      <c r="K4021" t="s">
        <v>2705</v>
      </c>
      <c r="L4021">
        <v>0</v>
      </c>
      <c r="M4021">
        <v>169</v>
      </c>
      <c r="N4021">
        <v>711</v>
      </c>
      <c r="O4021">
        <v>-5128</v>
      </c>
      <c r="P4021">
        <v>123055</v>
      </c>
      <c r="Q4021">
        <v>153865</v>
      </c>
      <c r="R4021">
        <v>3</v>
      </c>
      <c r="S4021">
        <v>16235994</v>
      </c>
      <c r="U4021" t="str">
        <f>IFERROR(LEFT(spotify_top_songs_audio_features[[#This Row],[artist_names]],SEARCH(",",spotify_top_songs_audio_features[[#This Row],[artist_names]])-1),spotify_top_songs_audio_features[[#This Row],[artist_names]])</f>
        <v>Jason Derulo</v>
      </c>
      <c r="V4021" t="str">
        <f>IFERROR(MID(spotify_top_songs_audio_features[[#This Row],[artist_names]],SEARCH(",",spotify_top_songs_audio_features[[#This Row],[artist_names]])+2,99),"")</f>
        <v>Adam Levine</v>
      </c>
      <c r="W4021" t="str">
        <f>spotify_top_songs_audio_features[[#This Row],[source]]</f>
        <v>Future History/Artist Partner Group, Inc.</v>
      </c>
      <c r="X4021" s="1">
        <f>spotify_top_songs_audio_features[[#This Row],[streams]]</f>
        <v>16235994</v>
      </c>
      <c r="Y4021" t="str">
        <f>IF(Tabela2[[#This Row],[feat]]="","","Feat")</f>
        <v>Feat</v>
      </c>
      <c r="Z4021" s="17" t="str">
        <f>CONCATENATE(INT(spotify_top_songs_audio_features[[#This Row],[duration_ms]]/(60*1000)),":",MOD(INT(spotify_top_songs_audio_features[[#This Row],[duration_ms]]/1000),60))</f>
        <v>2:33</v>
      </c>
      <c r="AA40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021" t="str">
        <f>spotify_top_songs_audio_features[[#This Row],[track_name]]</f>
        <v>Lifestyle (feat. Adam Levine)</v>
      </c>
    </row>
    <row r="4022" spans="1:28" x14ac:dyDescent="0.25">
      <c r="A4022" t="s">
        <v>14557</v>
      </c>
      <c r="B4022" t="s">
        <v>1590</v>
      </c>
      <c r="C4022" t="s">
        <v>1591</v>
      </c>
      <c r="D4022" t="s">
        <v>756</v>
      </c>
      <c r="E4022" t="s">
        <v>43</v>
      </c>
      <c r="F4022" t="s">
        <v>24</v>
      </c>
      <c r="G4022" t="s">
        <v>25</v>
      </c>
      <c r="H4022">
        <v>608</v>
      </c>
      <c r="I4022">
        <v>792</v>
      </c>
      <c r="J4022">
        <v>355</v>
      </c>
      <c r="K4022" t="s">
        <v>1592</v>
      </c>
      <c r="L4022">
        <v>653</v>
      </c>
      <c r="M4022">
        <v>252</v>
      </c>
      <c r="N4022">
        <v>611</v>
      </c>
      <c r="O4022">
        <v>-5721</v>
      </c>
      <c r="P4022">
        <v>161104</v>
      </c>
      <c r="Q4022">
        <v>144536</v>
      </c>
      <c r="R4022">
        <v>3</v>
      </c>
      <c r="S4022">
        <v>16228121</v>
      </c>
      <c r="U4022" t="str">
        <f>IFERROR(LEFT(spotify_top_songs_audio_features[[#This Row],[artist_names]],SEARCH(",",spotify_top_songs_audio_features[[#This Row],[artist_names]])-1),spotify_top_songs_audio_features[[#This Row],[artist_names]])</f>
        <v>siouxxie sixxsta</v>
      </c>
      <c r="V4022" t="str">
        <f>IFERROR(MID(spotify_top_songs_audio_features[[#This Row],[artist_names]],SEARCH(",",spotify_top_songs_audio_features[[#This Row],[artist_names]])+2,99),"")</f>
        <v/>
      </c>
      <c r="W4022" t="str">
        <f>spotify_top_songs_audio_features[[#This Row],[source]]</f>
        <v>Elektra (NEK)</v>
      </c>
      <c r="X4022" s="1">
        <f>spotify_top_songs_audio_features[[#This Row],[streams]]</f>
        <v>16228121</v>
      </c>
      <c r="Y4022" t="str">
        <f>IF(Tabela2[[#This Row],[feat]]="","","Feat")</f>
        <v/>
      </c>
      <c r="Z4022" s="17" t="str">
        <f>CONCATENATE(INT(spotify_top_songs_audio_features[[#This Row],[duration_ms]]/(60*1000)),":",MOD(INT(spotify_top_songs_audio_features[[#This Row],[duration_ms]]/1000),60))</f>
        <v>2:24</v>
      </c>
      <c r="AA40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022" t="str">
        <f>spotify_top_songs_audio_features[[#This Row],[track_name]]</f>
        <v>masquerade</v>
      </c>
    </row>
    <row r="4023" spans="1:28" x14ac:dyDescent="0.25">
      <c r="A4023" t="s">
        <v>7396</v>
      </c>
      <c r="B4023" t="s">
        <v>7397</v>
      </c>
      <c r="C4023" t="s">
        <v>7398</v>
      </c>
      <c r="D4023" t="s">
        <v>171</v>
      </c>
      <c r="E4023" t="s">
        <v>469</v>
      </c>
      <c r="F4023" t="s">
        <v>32</v>
      </c>
      <c r="G4023" t="s">
        <v>25</v>
      </c>
      <c r="H4023">
        <v>69</v>
      </c>
      <c r="I4023">
        <v>581</v>
      </c>
      <c r="J4023">
        <v>466</v>
      </c>
      <c r="K4023" t="s">
        <v>3825</v>
      </c>
      <c r="L4023">
        <v>0</v>
      </c>
      <c r="M4023">
        <v>111</v>
      </c>
      <c r="N4023">
        <v>372</v>
      </c>
      <c r="O4023">
        <v>-9832</v>
      </c>
      <c r="P4023">
        <v>94904</v>
      </c>
      <c r="Q4023">
        <v>195476</v>
      </c>
      <c r="R4023">
        <v>2</v>
      </c>
      <c r="S4023">
        <v>16221034</v>
      </c>
      <c r="U4023" t="str">
        <f>IFERROR(LEFT(spotify_top_songs_audio_features[[#This Row],[artist_names]],SEARCH(",",spotify_top_songs_audio_features[[#This Row],[artist_names]])-1),spotify_top_songs_audio_features[[#This Row],[artist_names]])</f>
        <v>Mahmood</v>
      </c>
      <c r="V4023" t="str">
        <f>IFERROR(MID(spotify_top_songs_audio_features[[#This Row],[artist_names]],SEARCH(",",spotify_top_songs_audio_features[[#This Row],[artist_names]])+2,99),"")</f>
        <v/>
      </c>
      <c r="W4023" t="str">
        <f>spotify_top_songs_audio_features[[#This Row],[source]]</f>
        <v>Universal Music Italia srL.</v>
      </c>
      <c r="X4023" s="1">
        <f>spotify_top_songs_audio_features[[#This Row],[streams]]</f>
        <v>16221034</v>
      </c>
      <c r="Y4023" t="str">
        <f>IF(Tabela2[[#This Row],[feat]]="","","Feat")</f>
        <v/>
      </c>
      <c r="Z4023" s="17" t="str">
        <f>CONCATENATE(INT(spotify_top_songs_audio_features[[#This Row],[duration_ms]]/(60*1000)),":",MOD(INT(spotify_top_songs_audio_features[[#This Row],[duration_ms]]/1000),60))</f>
        <v>3:15</v>
      </c>
      <c r="AA40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023" t="str">
        <f>spotify_top_songs_audio_features[[#This Row],[track_name]]</f>
        <v>Soldi</v>
      </c>
    </row>
    <row r="4024" spans="1:28" x14ac:dyDescent="0.25">
      <c r="A4024" t="s">
        <v>15477</v>
      </c>
      <c r="B4024" t="s">
        <v>3749</v>
      </c>
      <c r="C4024" t="s">
        <v>3750</v>
      </c>
      <c r="D4024" t="s">
        <v>3751</v>
      </c>
      <c r="E4024" t="s">
        <v>43</v>
      </c>
      <c r="F4024" t="s">
        <v>24</v>
      </c>
      <c r="G4024" t="s">
        <v>25</v>
      </c>
      <c r="H4024">
        <v>626</v>
      </c>
      <c r="I4024">
        <v>821</v>
      </c>
      <c r="J4024">
        <v>657</v>
      </c>
      <c r="K4024" t="s">
        <v>12726</v>
      </c>
      <c r="L4024">
        <v>827</v>
      </c>
      <c r="M4024">
        <v>857</v>
      </c>
      <c r="N4024">
        <v>839</v>
      </c>
      <c r="O4024">
        <v>-3174</v>
      </c>
      <c r="P4024">
        <v>129012</v>
      </c>
      <c r="Q4024">
        <v>61673</v>
      </c>
      <c r="R4024">
        <v>2</v>
      </c>
      <c r="S4024">
        <v>16217551</v>
      </c>
      <c r="U4024" t="str">
        <f>IFERROR(LEFT(spotify_top_songs_audio_features[[#This Row],[artist_names]],SEARCH(",",spotify_top_songs_audio_features[[#This Row],[artist_names]])-1),spotify_top_songs_audio_features[[#This Row],[artist_names]])</f>
        <v>S3BZS</v>
      </c>
      <c r="V4024" t="str">
        <f>IFERROR(MID(spotify_top_songs_audio_features[[#This Row],[artist_names]],SEARCH(",",spotify_top_songs_audio_features[[#This Row],[artist_names]])+2,99),"")</f>
        <v>Mc Gw, Mc Menor Do Alvorada</v>
      </c>
      <c r="W4024" t="str">
        <f>spotify_top_songs_audio_features[[#This Row],[source]]</f>
        <v>S3BZS</v>
      </c>
      <c r="X4024" s="1">
        <f>spotify_top_songs_audio_features[[#This Row],[streams]]</f>
        <v>16217551</v>
      </c>
      <c r="Y4024" t="str">
        <f>IF(Tabela2[[#This Row],[feat]]="","","Feat")</f>
        <v>Feat</v>
      </c>
      <c r="Z4024" s="17" t="str">
        <f>CONCATENATE(INT(spotify_top_songs_audio_features[[#This Row],[duration_ms]]/(60*1000)),":",MOD(INT(spotify_top_songs_audio_features[[#This Row],[duration_ms]]/1000),60))</f>
        <v>1:1</v>
      </c>
      <c r="AA40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024" t="str">
        <f>spotify_top_songs_audio_features[[#This Row],[track_name]]</f>
        <v>MONTAGEM - PR FUNK</v>
      </c>
    </row>
    <row r="4025" spans="1:28" x14ac:dyDescent="0.25">
      <c r="A4025" t="s">
        <v>17097</v>
      </c>
      <c r="B4025" t="s">
        <v>1257</v>
      </c>
      <c r="C4025" t="s">
        <v>6306</v>
      </c>
      <c r="D4025" t="s">
        <v>6307</v>
      </c>
      <c r="E4025" t="s">
        <v>102</v>
      </c>
      <c r="F4025" t="s">
        <v>32</v>
      </c>
      <c r="G4025" t="s">
        <v>25</v>
      </c>
      <c r="H4025">
        <v>671</v>
      </c>
      <c r="I4025">
        <v>859</v>
      </c>
      <c r="J4025">
        <v>833</v>
      </c>
      <c r="K4025" t="s">
        <v>9873</v>
      </c>
      <c r="L4025">
        <v>0</v>
      </c>
      <c r="M4025">
        <v>267</v>
      </c>
      <c r="N4025">
        <v>39</v>
      </c>
      <c r="O4025">
        <v>-3922</v>
      </c>
      <c r="P4025">
        <v>139931</v>
      </c>
      <c r="Q4025">
        <v>209355</v>
      </c>
      <c r="R4025">
        <v>2</v>
      </c>
      <c r="S4025">
        <v>16216437</v>
      </c>
      <c r="U4025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4025" t="str">
        <f>IFERROR(MID(spotify_top_songs_audio_features[[#This Row],[artist_names]],SEARCH(",",spotify_top_songs_audio_features[[#This Row],[artist_names]])+2,99),"")</f>
        <v/>
      </c>
      <c r="W4025" t="str">
        <f>spotify_top_songs_audio_features[[#This Row],[source]]</f>
        <v>2018 YG Entertainment, distributed through Interscope Records</v>
      </c>
      <c r="X4025" s="1">
        <f>spotify_top_songs_audio_features[[#This Row],[streams]]</f>
        <v>16216437</v>
      </c>
      <c r="Y4025" t="str">
        <f>IF(Tabela2[[#This Row],[feat]]="","","Feat")</f>
        <v/>
      </c>
      <c r="Z4025" s="17" t="str">
        <f>CONCATENATE(INT(spotify_top_songs_audio_features[[#This Row],[duration_ms]]/(60*1000)),":",MOD(INT(spotify_top_songs_audio_features[[#This Row],[duration_ms]]/1000),60))</f>
        <v>3:29</v>
      </c>
      <c r="AA40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025" t="str">
        <f>spotify_top_songs_audio_features[[#This Row],[track_name]]</f>
        <v>DDU-DU DDU-DU</v>
      </c>
    </row>
    <row r="4026" spans="1:28" x14ac:dyDescent="0.25">
      <c r="A4026" t="s">
        <v>14140</v>
      </c>
      <c r="B4026" t="s">
        <v>10784</v>
      </c>
      <c r="C4026" t="s">
        <v>10785</v>
      </c>
      <c r="D4026" t="s">
        <v>112</v>
      </c>
      <c r="E4026" t="s">
        <v>142</v>
      </c>
      <c r="F4026" t="s">
        <v>24</v>
      </c>
      <c r="G4026" t="s">
        <v>25</v>
      </c>
      <c r="H4026">
        <v>589</v>
      </c>
      <c r="I4026">
        <v>496</v>
      </c>
      <c r="J4026">
        <v>377</v>
      </c>
      <c r="K4026" t="s">
        <v>3390</v>
      </c>
      <c r="L4026">
        <v>0</v>
      </c>
      <c r="M4026">
        <v>101</v>
      </c>
      <c r="N4026">
        <v>44</v>
      </c>
      <c r="O4026">
        <v>-7606</v>
      </c>
      <c r="P4026">
        <v>142731</v>
      </c>
      <c r="Q4026">
        <v>220839</v>
      </c>
      <c r="R4026">
        <v>2</v>
      </c>
      <c r="S4026">
        <v>16213911</v>
      </c>
      <c r="U402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026" t="str">
        <f>IFERROR(MID(spotify_top_songs_audio_features[[#This Row],[artist_names]],SEARCH(",",spotify_top_songs_audio_features[[#This Row],[artist_names]])+2,99),"")</f>
        <v>Maren Morris</v>
      </c>
      <c r="W4026" t="str">
        <f>spotify_top_songs_audio_features[[#This Row],[source]]</f>
        <v>Taylor Swift</v>
      </c>
      <c r="X4026" s="1">
        <f>spotify_top_songs_audio_features[[#This Row],[streams]]</f>
        <v>16213911</v>
      </c>
      <c r="Y4026" t="str">
        <f>IF(Tabela2[[#This Row],[feat]]="","","Feat")</f>
        <v>Feat</v>
      </c>
      <c r="Z4026" s="17" t="str">
        <f>CONCATENATE(INT(spotify_top_songs_audio_features[[#This Row],[duration_ms]]/(60*1000)),":",MOD(INT(spotify_top_songs_audio_features[[#This Row],[duration_ms]]/1000),60))</f>
        <v>3:40</v>
      </c>
      <c r="AA40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026" t="str">
        <f>spotify_top_songs_audio_features[[#This Row],[track_name]]</f>
        <v>You All Over Me (feat. Maren Morris) (Taylor’s Version) (From The Vault)</v>
      </c>
    </row>
    <row r="4027" spans="1:28" x14ac:dyDescent="0.25">
      <c r="A4027" t="s">
        <v>16403</v>
      </c>
      <c r="B4027" t="s">
        <v>112</v>
      </c>
      <c r="C4027" t="s">
        <v>16404</v>
      </c>
      <c r="D4027" t="s">
        <v>112</v>
      </c>
      <c r="E4027" t="s">
        <v>86</v>
      </c>
      <c r="F4027" t="s">
        <v>24</v>
      </c>
      <c r="G4027" t="s">
        <v>25</v>
      </c>
      <c r="H4027">
        <v>559</v>
      </c>
      <c r="I4027">
        <v>334</v>
      </c>
      <c r="J4027">
        <v>376</v>
      </c>
      <c r="K4027" t="s">
        <v>15135</v>
      </c>
      <c r="L4027">
        <v>0</v>
      </c>
      <c r="M4027">
        <v>114</v>
      </c>
      <c r="N4027">
        <v>211</v>
      </c>
      <c r="O4027">
        <v>-10733</v>
      </c>
      <c r="P4027">
        <v>122079</v>
      </c>
      <c r="Q4027">
        <v>315147</v>
      </c>
      <c r="R4027">
        <v>1</v>
      </c>
      <c r="S4027">
        <v>16213589</v>
      </c>
      <c r="U402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027" t="str">
        <f>IFERROR(MID(spotify_top_songs_audio_features[[#This Row],[artist_names]],SEARCH(",",spotify_top_songs_audio_features[[#This Row],[artist_names]])+2,99),"")</f>
        <v/>
      </c>
      <c r="W4027" t="str">
        <f>spotify_top_songs_audio_features[[#This Row],[source]]</f>
        <v>Taylor Swift</v>
      </c>
      <c r="X4027" s="1">
        <f>spotify_top_songs_audio_features[[#This Row],[streams]]</f>
        <v>16213589</v>
      </c>
      <c r="Y4027" t="str">
        <f>IF(Tabela2[[#This Row],[feat]]="","","Feat")</f>
        <v/>
      </c>
      <c r="Z4027" s="17" t="str">
        <f>CONCATENATE(INT(spotify_top_songs_audio_features[[#This Row],[duration_ms]]/(60*1000)),":",MOD(INT(spotify_top_songs_audio_features[[#This Row],[duration_ms]]/1000),60))</f>
        <v>5:15</v>
      </c>
      <c r="AA40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027" t="str">
        <f>spotify_top_songs_audio_features[[#This Row],[track_name]]</f>
        <v>happiness</v>
      </c>
    </row>
    <row r="4028" spans="1:28" x14ac:dyDescent="0.25">
      <c r="A4028" t="s">
        <v>7649</v>
      </c>
      <c r="B4028" t="s">
        <v>7650</v>
      </c>
      <c r="C4028" t="s">
        <v>7651</v>
      </c>
      <c r="D4028" t="s">
        <v>48</v>
      </c>
      <c r="E4028" t="s">
        <v>177</v>
      </c>
      <c r="F4028" t="s">
        <v>32</v>
      </c>
      <c r="G4028" t="s">
        <v>25</v>
      </c>
      <c r="H4028">
        <v>724</v>
      </c>
      <c r="I4028">
        <v>772</v>
      </c>
      <c r="J4028">
        <v>184</v>
      </c>
      <c r="K4028" t="s">
        <v>1285</v>
      </c>
      <c r="L4028">
        <v>0</v>
      </c>
      <c r="M4028">
        <v>308</v>
      </c>
      <c r="N4028">
        <v>347</v>
      </c>
      <c r="O4028">
        <v>-4389</v>
      </c>
      <c r="P4028">
        <v>95074</v>
      </c>
      <c r="Q4028">
        <v>168280</v>
      </c>
      <c r="R4028">
        <v>1</v>
      </c>
      <c r="S4028">
        <v>16203381</v>
      </c>
      <c r="U4028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028" t="str">
        <f>IFERROR(MID(spotify_top_songs_audio_features[[#This Row],[artist_names]],SEARCH(",",spotify_top_songs_audio_features[[#This Row],[artist_names]])+2,99),"")</f>
        <v>SZA</v>
      </c>
      <c r="W4028" t="str">
        <f>spotify_top_songs_audio_features[[#This Row],[source]]</f>
        <v>Republic Records</v>
      </c>
      <c r="X4028" s="1">
        <f>spotify_top_songs_audio_features[[#This Row],[streams]]</f>
        <v>16203381</v>
      </c>
      <c r="Y4028" t="str">
        <f>IF(Tabela2[[#This Row],[feat]]="","","Feat")</f>
        <v>Feat</v>
      </c>
      <c r="Z4028" s="17" t="str">
        <f>CONCATENATE(INT(spotify_top_songs_audio_features[[#This Row],[duration_ms]]/(60*1000)),":",MOD(INT(spotify_top_songs_audio_features[[#This Row],[duration_ms]]/1000),60))</f>
        <v>2:48</v>
      </c>
      <c r="AA40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28" t="str">
        <f>spotify_top_songs_audio_features[[#This Row],[track_name]]</f>
        <v>Staring At The Sun (feat. SZA)</v>
      </c>
    </row>
    <row r="4029" spans="1:28" x14ac:dyDescent="0.25">
      <c r="A4029" t="s">
        <v>1550</v>
      </c>
      <c r="B4029" t="s">
        <v>439</v>
      </c>
      <c r="C4029" t="s">
        <v>1551</v>
      </c>
      <c r="D4029" t="s">
        <v>48</v>
      </c>
      <c r="E4029" t="s">
        <v>113</v>
      </c>
      <c r="F4029" t="s">
        <v>32</v>
      </c>
      <c r="G4029" t="s">
        <v>25</v>
      </c>
      <c r="H4029">
        <v>38</v>
      </c>
      <c r="I4029">
        <v>454</v>
      </c>
      <c r="J4029">
        <v>362</v>
      </c>
      <c r="K4029" t="s">
        <v>958</v>
      </c>
      <c r="L4029">
        <v>623</v>
      </c>
      <c r="M4029">
        <v>263</v>
      </c>
      <c r="N4029">
        <v>288</v>
      </c>
      <c r="O4029">
        <v>-10271</v>
      </c>
      <c r="P4029">
        <v>77592</v>
      </c>
      <c r="Q4029">
        <v>112013</v>
      </c>
      <c r="R4029">
        <v>2</v>
      </c>
      <c r="S4029">
        <v>16196878</v>
      </c>
      <c r="U402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029" t="str">
        <f>IFERROR(MID(spotify_top_songs_audio_features[[#This Row],[artist_names]],SEARCH(",",spotify_top_songs_audio_features[[#This Row],[artist_names]])+2,99),"")</f>
        <v/>
      </c>
      <c r="W4029" t="str">
        <f>spotify_top_songs_audio_features[[#This Row],[source]]</f>
        <v>Republic Records</v>
      </c>
      <c r="X4029" s="1">
        <f>spotify_top_songs_audio_features[[#This Row],[streams]]</f>
        <v>16196878</v>
      </c>
      <c r="Y4029" t="str">
        <f>IF(Tabela2[[#This Row],[feat]]="","","Feat")</f>
        <v/>
      </c>
      <c r="Z4029" s="17" t="str">
        <f>CONCATENATE(INT(spotify_top_songs_audio_features[[#This Row],[duration_ms]]/(60*1000)),":",MOD(INT(spotify_top_songs_audio_features[[#This Row],[duration_ms]]/1000),60))</f>
        <v>1:52</v>
      </c>
      <c r="AA40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029" t="str">
        <f>spotify_top_songs_audio_features[[#This Row],[track_name]]</f>
        <v>Jonestown (Interlude)</v>
      </c>
    </row>
    <row r="4030" spans="1:28" x14ac:dyDescent="0.25">
      <c r="A4030" t="s">
        <v>11947</v>
      </c>
      <c r="B4030" t="s">
        <v>203</v>
      </c>
      <c r="C4030" t="s">
        <v>11948</v>
      </c>
      <c r="D4030" t="s">
        <v>205</v>
      </c>
      <c r="E4030" t="s">
        <v>142</v>
      </c>
      <c r="F4030" t="s">
        <v>24</v>
      </c>
      <c r="G4030" t="s">
        <v>25</v>
      </c>
      <c r="H4030">
        <v>627</v>
      </c>
      <c r="I4030">
        <v>618</v>
      </c>
      <c r="J4030">
        <v>437</v>
      </c>
      <c r="K4030" t="s">
        <v>5434</v>
      </c>
      <c r="L4030">
        <v>0</v>
      </c>
      <c r="M4030">
        <v>351</v>
      </c>
      <c r="N4030">
        <v>848</v>
      </c>
      <c r="O4030">
        <v>-8529</v>
      </c>
      <c r="P4030">
        <v>8203</v>
      </c>
      <c r="Q4030">
        <v>197443</v>
      </c>
      <c r="R4030">
        <v>1</v>
      </c>
      <c r="S4030">
        <v>16185368</v>
      </c>
      <c r="U4030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4030" t="str">
        <f>IFERROR(MID(spotify_top_songs_audio_features[[#This Row],[artist_names]],SEARCH(",",spotify_top_songs_audio_features[[#This Row],[artist_names]])+2,99),"")</f>
        <v>Anderson .Paak, Silk Sonic</v>
      </c>
      <c r="W4030" t="str">
        <f>spotify_top_songs_audio_features[[#This Row],[source]]</f>
        <v>Aftermath Entertainment/Atlantic</v>
      </c>
      <c r="X4030" s="1">
        <f>spotify_top_songs_audio_features[[#This Row],[streams]]</f>
        <v>16185368</v>
      </c>
      <c r="Y4030" t="str">
        <f>IF(Tabela2[[#This Row],[feat]]="","","Feat")</f>
        <v>Feat</v>
      </c>
      <c r="Z4030" s="17" t="str">
        <f>CONCATENATE(INT(spotify_top_songs_audio_features[[#This Row],[duration_ms]]/(60*1000)),":",MOD(INT(spotify_top_songs_audio_features[[#This Row],[duration_ms]]/1000),60))</f>
        <v>3:17</v>
      </c>
      <c r="AA40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030" t="str">
        <f>spotify_top_songs_audio_features[[#This Row],[track_name]]</f>
        <v>Smokin Out The Window</v>
      </c>
    </row>
    <row r="4031" spans="1:28" x14ac:dyDescent="0.25">
      <c r="A4031" t="s">
        <v>15020</v>
      </c>
      <c r="B4031" t="s">
        <v>125</v>
      </c>
      <c r="C4031" t="s">
        <v>15021</v>
      </c>
      <c r="D4031" t="s">
        <v>127</v>
      </c>
      <c r="E4031" t="s">
        <v>23</v>
      </c>
      <c r="F4031" t="s">
        <v>24</v>
      </c>
      <c r="G4031" t="s">
        <v>25</v>
      </c>
      <c r="H4031">
        <v>502</v>
      </c>
      <c r="I4031">
        <v>91</v>
      </c>
      <c r="J4031">
        <v>107</v>
      </c>
      <c r="K4031" t="s">
        <v>7844</v>
      </c>
      <c r="L4031">
        <v>0</v>
      </c>
      <c r="M4031">
        <v>319</v>
      </c>
      <c r="N4031">
        <v>588</v>
      </c>
      <c r="O4031">
        <v>-2769</v>
      </c>
      <c r="P4031">
        <v>176084</v>
      </c>
      <c r="Q4031">
        <v>249215</v>
      </c>
      <c r="R4031">
        <v>2</v>
      </c>
      <c r="S4031">
        <v>16177886</v>
      </c>
      <c r="U403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031" t="str">
        <f>IFERROR(MID(spotify_top_songs_audio_features[[#This Row],[artist_names]],SEARCH(",",spotify_top_songs_audio_features[[#This Row],[artist_names]])+2,99),"")</f>
        <v/>
      </c>
      <c r="W4031" t="str">
        <f>spotify_top_songs_audio_features[[#This Row],[source]]</f>
        <v>BIGHIT MUSIC</v>
      </c>
      <c r="X4031" s="1">
        <f>spotify_top_songs_audio_features[[#This Row],[streams]]</f>
        <v>16177886</v>
      </c>
      <c r="Y4031" t="str">
        <f>IF(Tabela2[[#This Row],[feat]]="","","Feat")</f>
        <v/>
      </c>
      <c r="Z4031" s="17" t="str">
        <f>CONCATENATE(INT(spotify_top_songs_audio_features[[#This Row],[duration_ms]]/(60*1000)),":",MOD(INT(spotify_top_songs_audio_features[[#This Row],[duration_ms]]/1000),60))</f>
        <v>4:9</v>
      </c>
      <c r="AA40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31" t="str">
        <f>spotify_top_songs_audio_features[[#This Row],[track_name]]</f>
        <v>Dionysus</v>
      </c>
    </row>
    <row r="4032" spans="1:28" x14ac:dyDescent="0.25">
      <c r="A4032" t="s">
        <v>16737</v>
      </c>
      <c r="B4032" t="s">
        <v>383</v>
      </c>
      <c r="C4032" t="s">
        <v>16738</v>
      </c>
      <c r="D4032" t="s">
        <v>1032</v>
      </c>
      <c r="E4032" t="s">
        <v>97</v>
      </c>
      <c r="F4032" t="s">
        <v>32</v>
      </c>
      <c r="G4032" t="s">
        <v>25</v>
      </c>
      <c r="H4032">
        <v>72</v>
      </c>
      <c r="I4032">
        <v>767</v>
      </c>
      <c r="J4032">
        <v>214</v>
      </c>
      <c r="K4032" t="s">
        <v>2678</v>
      </c>
      <c r="L4032">
        <v>0</v>
      </c>
      <c r="M4032">
        <v>202</v>
      </c>
      <c r="N4032">
        <v>595</v>
      </c>
      <c r="O4032">
        <v>-5839</v>
      </c>
      <c r="P4032">
        <v>88966</v>
      </c>
      <c r="Q4032">
        <v>194707</v>
      </c>
      <c r="R4032">
        <v>2</v>
      </c>
      <c r="S4032">
        <v>16172930</v>
      </c>
      <c r="U4032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032" t="str">
        <f>IFERROR(MID(spotify_top_songs_audio_features[[#This Row],[artist_names]],SEARCH(",",spotify_top_songs_audio_features[[#This Row],[artist_names]])+2,99),"")</f>
        <v/>
      </c>
      <c r="W4032" t="str">
        <f>spotify_top_songs_audio_features[[#This Row],[source]]</f>
        <v>Shady/Aftermath/Interscope Records</v>
      </c>
      <c r="X4032" s="1">
        <f>spotify_top_songs_audio_features[[#This Row],[streams]]</f>
        <v>16172930</v>
      </c>
      <c r="Y4032" t="str">
        <f>IF(Tabela2[[#This Row],[feat]]="","","Feat")</f>
        <v/>
      </c>
      <c r="Z4032" s="17" t="str">
        <f>CONCATENATE(INT(spotify_top_songs_audio_features[[#This Row],[duration_ms]]/(60*1000)),":",MOD(INT(spotify_top_songs_audio_features[[#This Row],[duration_ms]]/1000),60))</f>
        <v>3:14</v>
      </c>
      <c r="AA40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032" t="str">
        <f>spotify_top_songs_audio_features[[#This Row],[track_name]]</f>
        <v>In Too Deep</v>
      </c>
    </row>
    <row r="4033" spans="1:28" x14ac:dyDescent="0.25">
      <c r="A4033" t="s">
        <v>5840</v>
      </c>
      <c r="B4033" t="s">
        <v>5841</v>
      </c>
      <c r="C4033" t="s">
        <v>5842</v>
      </c>
      <c r="D4033" t="s">
        <v>282</v>
      </c>
      <c r="E4033" t="s">
        <v>86</v>
      </c>
      <c r="F4033" t="s">
        <v>32</v>
      </c>
      <c r="G4033" t="s">
        <v>25</v>
      </c>
      <c r="H4033">
        <v>587</v>
      </c>
      <c r="I4033">
        <v>924</v>
      </c>
      <c r="J4033">
        <v>457</v>
      </c>
      <c r="K4033" t="s">
        <v>1645</v>
      </c>
      <c r="L4033">
        <v>171</v>
      </c>
      <c r="M4033">
        <v>23</v>
      </c>
      <c r="N4033">
        <v>509</v>
      </c>
      <c r="O4033">
        <v>-5433</v>
      </c>
      <c r="P4033">
        <v>140009</v>
      </c>
      <c r="Q4033">
        <v>179162</v>
      </c>
      <c r="R4033">
        <v>2</v>
      </c>
      <c r="S4033">
        <v>16151553</v>
      </c>
      <c r="U4033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4033" t="str">
        <f>IFERROR(MID(spotify_top_songs_audio_features[[#This Row],[artist_names]],SEARCH(",",spotify_top_songs_audio_features[[#This Row],[artist_names]])+2,99),"")</f>
        <v>Sam Smith</v>
      </c>
      <c r="W4033" t="str">
        <f>spotify_top_songs_audio_features[[#This Row],[source]]</f>
        <v>Columbia</v>
      </c>
      <c r="X4033" s="1">
        <f>spotify_top_songs_audio_features[[#This Row],[streams]]</f>
        <v>16151553</v>
      </c>
      <c r="Y4033" t="str">
        <f>IF(Tabela2[[#This Row],[feat]]="","","Feat")</f>
        <v>Feat</v>
      </c>
      <c r="Z4033" s="17" t="str">
        <f>CONCATENATE(INT(spotify_top_songs_audio_features[[#This Row],[duration_ms]]/(60*1000)),":",MOD(INT(spotify_top_songs_audio_features[[#This Row],[duration_ms]]/1000),60))</f>
        <v>2:59</v>
      </c>
      <c r="AA40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033" t="str">
        <f>spotify_top_songs_audio_features[[#This Row],[track_name]]</f>
        <v>Desire (with Sam Smith)</v>
      </c>
    </row>
    <row r="4034" spans="1:28" x14ac:dyDescent="0.25">
      <c r="A4034" t="s">
        <v>12084</v>
      </c>
      <c r="B4034" t="s">
        <v>12085</v>
      </c>
      <c r="C4034" t="s">
        <v>12086</v>
      </c>
      <c r="D4034" t="s">
        <v>85</v>
      </c>
      <c r="E4034" t="s">
        <v>70</v>
      </c>
      <c r="F4034" t="s">
        <v>24</v>
      </c>
      <c r="G4034" t="s">
        <v>25</v>
      </c>
      <c r="H4034">
        <v>612</v>
      </c>
      <c r="I4034">
        <v>862</v>
      </c>
      <c r="J4034">
        <v>37</v>
      </c>
      <c r="K4034" t="s">
        <v>784</v>
      </c>
      <c r="L4034">
        <v>0</v>
      </c>
      <c r="M4034">
        <v>907</v>
      </c>
      <c r="N4034">
        <v>354</v>
      </c>
      <c r="O4034">
        <v>-2903</v>
      </c>
      <c r="P4034">
        <v>123849</v>
      </c>
      <c r="Q4034">
        <v>160766</v>
      </c>
      <c r="R4034">
        <v>3</v>
      </c>
      <c r="S4034">
        <v>16113786</v>
      </c>
      <c r="U4034" t="str">
        <f>IFERROR(LEFT(spotify_top_songs_audio_features[[#This Row],[artist_names]],SEARCH(",",spotify_top_songs_audio_features[[#This Row],[artist_names]])-1),spotify_top_songs_audio_features[[#This Row],[artist_names]])</f>
        <v>Becky Hill</v>
      </c>
      <c r="V4034" t="str">
        <f>IFERROR(MID(spotify_top_songs_audio_features[[#This Row],[artist_names]],SEARCH(",",spotify_top_songs_audio_features[[#This Row],[artist_names]])+2,99),"")</f>
        <v>David Guetta</v>
      </c>
      <c r="W4034" t="str">
        <f>spotify_top_songs_audio_features[[#This Row],[source]]</f>
        <v>Polydor Records</v>
      </c>
      <c r="X4034" s="1">
        <f>spotify_top_songs_audio_features[[#This Row],[streams]]</f>
        <v>16113786</v>
      </c>
      <c r="Y4034" t="str">
        <f>IF(Tabela2[[#This Row],[feat]]="","","Feat")</f>
        <v>Feat</v>
      </c>
      <c r="Z4034" s="17" t="str">
        <f>CONCATENATE(INT(spotify_top_songs_audio_features[[#This Row],[duration_ms]]/(60*1000)),":",MOD(INT(spotify_top_songs_audio_features[[#This Row],[duration_ms]]/1000),60))</f>
        <v>2:40</v>
      </c>
      <c r="AA40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034" t="str">
        <f>spotify_top_songs_audio_features[[#This Row],[track_name]]</f>
        <v>Remember</v>
      </c>
    </row>
    <row r="4035" spans="1:28" x14ac:dyDescent="0.25">
      <c r="A4035" t="s">
        <v>11604</v>
      </c>
      <c r="B4035" t="s">
        <v>11605</v>
      </c>
      <c r="C4035" t="s">
        <v>11606</v>
      </c>
      <c r="D4035" t="s">
        <v>7989</v>
      </c>
      <c r="E4035" t="s">
        <v>23</v>
      </c>
      <c r="F4035" t="s">
        <v>32</v>
      </c>
      <c r="G4035" t="s">
        <v>25</v>
      </c>
      <c r="H4035">
        <v>796</v>
      </c>
      <c r="I4035">
        <v>701</v>
      </c>
      <c r="J4035">
        <v>447</v>
      </c>
      <c r="K4035" t="s">
        <v>5518</v>
      </c>
      <c r="L4035">
        <v>0</v>
      </c>
      <c r="M4035">
        <v>946</v>
      </c>
      <c r="N4035">
        <v>325</v>
      </c>
      <c r="O4035">
        <v>-3599</v>
      </c>
      <c r="P4035">
        <v>119986</v>
      </c>
      <c r="Q4035">
        <v>220600</v>
      </c>
      <c r="R4035">
        <v>2</v>
      </c>
      <c r="S4035">
        <v>16103845</v>
      </c>
      <c r="U4035" t="str">
        <f>IFERROR(LEFT(spotify_top_songs_audio_features[[#This Row],[artist_names]],SEARCH(",",spotify_top_songs_audio_features[[#This Row],[artist_names]])-1),spotify_top_songs_audio_features[[#This Row],[artist_names]])</f>
        <v>Jhayco</v>
      </c>
      <c r="V4035" t="str">
        <f>IFERROR(MID(spotify_top_songs_audio_features[[#This Row],[artist_names]],SEARCH(",",spotify_top_songs_audio_features[[#This Row],[artist_names]])+2,99),"")</f>
        <v>Quevedo</v>
      </c>
      <c r="W4035" t="str">
        <f>spotify_top_songs_audio_features[[#This Row],[source]]</f>
        <v>N&amp;E Entertainment LLC</v>
      </c>
      <c r="X4035" s="1">
        <f>spotify_top_songs_audio_features[[#This Row],[streams]]</f>
        <v>16103845</v>
      </c>
      <c r="Y4035" t="str">
        <f>IF(Tabela2[[#This Row],[feat]]="","","Feat")</f>
        <v>Feat</v>
      </c>
      <c r="Z4035" s="17" t="str">
        <f>CONCATENATE(INT(spotify_top_songs_audio_features[[#This Row],[duration_ms]]/(60*1000)),":",MOD(INT(spotify_top_songs_audio_features[[#This Row],[duration_ms]]/1000),60))</f>
        <v>3:40</v>
      </c>
      <c r="AA40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35" t="str">
        <f>spotify_top_songs_audio_features[[#This Row],[track_name]]</f>
        <v>Mami Chula</v>
      </c>
    </row>
    <row r="4036" spans="1:28" x14ac:dyDescent="0.25">
      <c r="A4036" t="s">
        <v>905</v>
      </c>
      <c r="B4036" t="s">
        <v>906</v>
      </c>
      <c r="C4036" t="s">
        <v>907</v>
      </c>
      <c r="D4036" t="s">
        <v>908</v>
      </c>
      <c r="E4036" t="s">
        <v>113</v>
      </c>
      <c r="F4036" t="s">
        <v>32</v>
      </c>
      <c r="G4036" t="s">
        <v>25</v>
      </c>
      <c r="H4036">
        <v>931</v>
      </c>
      <c r="I4036">
        <v>604</v>
      </c>
      <c r="J4036">
        <v>573</v>
      </c>
      <c r="K4036" t="s">
        <v>300</v>
      </c>
      <c r="L4036">
        <v>0</v>
      </c>
      <c r="M4036">
        <v>488</v>
      </c>
      <c r="N4036">
        <v>864</v>
      </c>
      <c r="O4036">
        <v>-141</v>
      </c>
      <c r="P4036">
        <v>129926</v>
      </c>
      <c r="Q4036">
        <v>144039</v>
      </c>
      <c r="R4036">
        <v>4</v>
      </c>
      <c r="S4036">
        <v>16100612</v>
      </c>
      <c r="U4036" t="str">
        <f>IFERROR(LEFT(spotify_top_songs_audio_features[[#This Row],[artist_names]],SEARCH(",",spotify_top_songs_audio_features[[#This Row],[artist_names]])-1),spotify_top_songs_audio_features[[#This Row],[artist_names]])</f>
        <v>MC G15</v>
      </c>
      <c r="V4036" t="str">
        <f>IFERROR(MID(spotify_top_songs_audio_features[[#This Row],[artist_names]],SEARCH(",",spotify_top_songs_audio_features[[#This Row],[artist_names]])+2,99),"")</f>
        <v/>
      </c>
      <c r="W4036" t="str">
        <f>spotify_top_songs_audio_features[[#This Row],[source]]</f>
        <v>GR6 Music</v>
      </c>
      <c r="X4036" s="1">
        <f>spotify_top_songs_audio_features[[#This Row],[streams]]</f>
        <v>16100612</v>
      </c>
      <c r="Y4036" t="str">
        <f>IF(Tabela2[[#This Row],[feat]]="","","Feat")</f>
        <v/>
      </c>
      <c r="Z4036" s="17" t="str">
        <f>CONCATENATE(INT(spotify_top_songs_audio_features[[#This Row],[duration_ms]]/(60*1000)),":",MOD(INT(spotify_top_songs_audio_features[[#This Row],[duration_ms]]/1000),60))</f>
        <v>2:24</v>
      </c>
      <c r="AA40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036" t="str">
        <f>spotify_top_songs_audio_features[[#This Row],[track_name]]</f>
        <v>Deu Onda</v>
      </c>
    </row>
    <row r="4037" spans="1:28" x14ac:dyDescent="0.25">
      <c r="A4037" t="s">
        <v>13510</v>
      </c>
      <c r="B4037" t="s">
        <v>439</v>
      </c>
      <c r="C4037" t="s">
        <v>13511</v>
      </c>
      <c r="D4037" t="s">
        <v>976</v>
      </c>
      <c r="E4037" t="s">
        <v>142</v>
      </c>
      <c r="F4037" t="s">
        <v>24</v>
      </c>
      <c r="G4037" t="s">
        <v>25</v>
      </c>
      <c r="H4037">
        <v>49</v>
      </c>
      <c r="I4037">
        <v>894</v>
      </c>
      <c r="J4037">
        <v>431</v>
      </c>
      <c r="K4037" t="s">
        <v>38</v>
      </c>
      <c r="L4037">
        <v>0</v>
      </c>
      <c r="M4037">
        <v>115</v>
      </c>
      <c r="N4037">
        <v>38</v>
      </c>
      <c r="O4037">
        <v>-4929</v>
      </c>
      <c r="P4037">
        <v>169908</v>
      </c>
      <c r="Q4037">
        <v>184013</v>
      </c>
      <c r="R4037">
        <v>2</v>
      </c>
      <c r="S4037">
        <v>16095923</v>
      </c>
      <c r="U4037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037" t="str">
        <f>IFERROR(MID(spotify_top_songs_audio_features[[#This Row],[artist_names]],SEARCH(",",spotify_top_songs_audio_features[[#This Row],[artist_names]])+2,99),"")</f>
        <v/>
      </c>
      <c r="W4037" t="str">
        <f>spotify_top_songs_audio_features[[#This Row],[source]]</f>
        <v>Mercury Records/Republic Records</v>
      </c>
      <c r="X4037" s="1">
        <f>spotify_top_songs_audio_features[[#This Row],[streams]]</f>
        <v>16095923</v>
      </c>
      <c r="Y4037" t="str">
        <f>IF(Tabela2[[#This Row],[feat]]="","","Feat")</f>
        <v/>
      </c>
      <c r="Z4037" s="17" t="str">
        <f>CONCATENATE(INT(spotify_top_songs_audio_features[[#This Row],[duration_ms]]/(60*1000)),":",MOD(INT(spotify_top_songs_audio_features[[#This Row],[duration_ms]]/1000),60))</f>
        <v>3:4</v>
      </c>
      <c r="AA40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037" t="str">
        <f>spotify_top_songs_audio_features[[#This Row],[track_name]]</f>
        <v>Chemical</v>
      </c>
    </row>
    <row r="4038" spans="1:28" x14ac:dyDescent="0.25">
      <c r="A4038" t="s">
        <v>17668</v>
      </c>
      <c r="B4038" t="s">
        <v>624</v>
      </c>
      <c r="C4038" t="s">
        <v>17669</v>
      </c>
      <c r="D4038" t="s">
        <v>141</v>
      </c>
      <c r="E4038" t="s">
        <v>23</v>
      </c>
      <c r="F4038" t="s">
        <v>24</v>
      </c>
      <c r="G4038" t="s">
        <v>25</v>
      </c>
      <c r="H4038">
        <v>751</v>
      </c>
      <c r="I4038">
        <v>669</v>
      </c>
      <c r="J4038">
        <v>445</v>
      </c>
      <c r="K4038" t="s">
        <v>13154</v>
      </c>
      <c r="L4038">
        <v>2.1100000000000001E-4</v>
      </c>
      <c r="M4038">
        <v>15</v>
      </c>
      <c r="N4038">
        <v>69</v>
      </c>
      <c r="O4038">
        <v>-5367</v>
      </c>
      <c r="P4038">
        <v>93705</v>
      </c>
      <c r="Q4038">
        <v>250851</v>
      </c>
      <c r="R4038">
        <v>1</v>
      </c>
      <c r="S4038">
        <v>16093832</v>
      </c>
      <c r="U403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038" t="str">
        <f>IFERROR(MID(spotify_top_songs_audio_features[[#This Row],[artist_names]],SEARCH(",",spotify_top_songs_audio_features[[#This Row],[artist_names]])+2,99),"")</f>
        <v/>
      </c>
      <c r="W4038" t="str">
        <f>spotify_top_songs_audio_features[[#This Row],[source]]</f>
        <v>Rimas Entertainment LLC</v>
      </c>
      <c r="X4038" s="1">
        <f>spotify_top_songs_audio_features[[#This Row],[streams]]</f>
        <v>16093832</v>
      </c>
      <c r="Y4038" t="str">
        <f>IF(Tabela2[[#This Row],[feat]]="","","Feat")</f>
        <v/>
      </c>
      <c r="Z4038" s="17" t="str">
        <f>CONCATENATE(INT(spotify_top_songs_audio_features[[#This Row],[duration_ms]]/(60*1000)),":",MOD(INT(spotify_top_songs_audio_features[[#This Row],[duration_ms]]/1000),60))</f>
        <v>4:10</v>
      </c>
      <c r="AA40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38" t="str">
        <f>spotify_top_songs_audio_features[[#This Row],[track_name]]</f>
        <v>LOS PITS</v>
      </c>
    </row>
    <row r="4039" spans="1:28" x14ac:dyDescent="0.25">
      <c r="A4039" t="s">
        <v>17119</v>
      </c>
      <c r="B4039" t="s">
        <v>307</v>
      </c>
      <c r="C4039" t="s">
        <v>17120</v>
      </c>
      <c r="D4039" t="s">
        <v>309</v>
      </c>
      <c r="E4039" t="s">
        <v>43</v>
      </c>
      <c r="F4039" t="s">
        <v>24</v>
      </c>
      <c r="G4039" t="s">
        <v>25</v>
      </c>
      <c r="H4039">
        <v>849</v>
      </c>
      <c r="I4039">
        <v>48</v>
      </c>
      <c r="J4039">
        <v>226</v>
      </c>
      <c r="K4039" t="s">
        <v>10018</v>
      </c>
      <c r="L4039">
        <v>269</v>
      </c>
      <c r="M4039">
        <v>295</v>
      </c>
      <c r="N4039">
        <v>677</v>
      </c>
      <c r="O4039">
        <v>-5835</v>
      </c>
      <c r="P4039">
        <v>142021</v>
      </c>
      <c r="Q4039">
        <v>158463</v>
      </c>
      <c r="R4039">
        <v>2</v>
      </c>
      <c r="S4039">
        <v>16084070</v>
      </c>
      <c r="U4039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4039" t="str">
        <f>IFERROR(MID(spotify_top_songs_audio_features[[#This Row],[artist_names]],SEARCH(",",spotify_top_songs_audio_features[[#This Row],[artist_names]])+2,99),"")</f>
        <v/>
      </c>
      <c r="W4039" t="str">
        <f>spotify_top_songs_audio_features[[#This Row],[source]]</f>
        <v>Darkroom/Interscope Records</v>
      </c>
      <c r="X4039" s="1">
        <f>spotify_top_songs_audio_features[[#This Row],[streams]]</f>
        <v>16084070</v>
      </c>
      <c r="Y4039" t="str">
        <f>IF(Tabela2[[#This Row],[feat]]="","","Feat")</f>
        <v/>
      </c>
      <c r="Z4039" s="17" t="str">
        <f>CONCATENATE(INT(spotify_top_songs_audio_features[[#This Row],[duration_ms]]/(60*1000)),":",MOD(INT(spotify_top_songs_audio_features[[#This Row],[duration_ms]]/1000),60))</f>
        <v>2:38</v>
      </c>
      <c r="AA40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039" t="str">
        <f>spotify_top_songs_audio_features[[#This Row],[track_name]]</f>
        <v>I Didn't Change My Number</v>
      </c>
    </row>
    <row r="4040" spans="1:28" x14ac:dyDescent="0.25">
      <c r="A4040" t="s">
        <v>15590</v>
      </c>
      <c r="B4040" t="s">
        <v>11775</v>
      </c>
      <c r="C4040" t="s">
        <v>11776</v>
      </c>
      <c r="D4040" t="s">
        <v>282</v>
      </c>
      <c r="E4040" t="s">
        <v>31</v>
      </c>
      <c r="F4040" t="s">
        <v>32</v>
      </c>
      <c r="G4040" t="s">
        <v>25</v>
      </c>
      <c r="H4040">
        <v>809</v>
      </c>
      <c r="I4040">
        <v>638</v>
      </c>
      <c r="J4040">
        <v>257</v>
      </c>
      <c r="K4040" t="s">
        <v>10467</v>
      </c>
      <c r="L4040">
        <v>0</v>
      </c>
      <c r="M4040">
        <v>15</v>
      </c>
      <c r="N4040">
        <v>392</v>
      </c>
      <c r="O4040">
        <v>-7268</v>
      </c>
      <c r="P4040">
        <v>117982</v>
      </c>
      <c r="Q4040">
        <v>144349</v>
      </c>
      <c r="R4040">
        <v>2</v>
      </c>
      <c r="S4040">
        <v>16068805</v>
      </c>
      <c r="U4040" t="str">
        <f>IFERROR(LEFT(spotify_top_songs_audio_features[[#This Row],[artist_names]],SEARCH(",",spotify_top_songs_audio_features[[#This Row],[artist_names]])-1),spotify_top_songs_audio_features[[#This Row],[artist_names]])</f>
        <v>Lil Tjay</v>
      </c>
      <c r="V4040" t="str">
        <f>IFERROR(MID(spotify_top_songs_audio_features[[#This Row],[artist_names]],SEARCH(",",spotify_top_songs_audio_features[[#This Row],[artist_names]])+2,99),"")</f>
        <v>Polo G, Fivio Foreign</v>
      </c>
      <c r="W4040" t="str">
        <f>spotify_top_songs_audio_features[[#This Row],[source]]</f>
        <v>Columbia</v>
      </c>
      <c r="X4040" s="1">
        <f>spotify_top_songs_audio_features[[#This Row],[streams]]</f>
        <v>16068805</v>
      </c>
      <c r="Y4040" t="str">
        <f>IF(Tabela2[[#This Row],[feat]]="","","Feat")</f>
        <v>Feat</v>
      </c>
      <c r="Z4040" s="17" t="str">
        <f>CONCATENATE(INT(spotify_top_songs_audio_features[[#This Row],[duration_ms]]/(60*1000)),":",MOD(INT(spotify_top_songs_audio_features[[#This Row],[duration_ms]]/1000),60))</f>
        <v>2:24</v>
      </c>
      <c r="AA40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40" t="str">
        <f>spotify_top_songs_audio_features[[#This Row],[track_name]]</f>
        <v>Headshot (feat. Polo G &amp; Fivio Foreign)</v>
      </c>
    </row>
    <row r="4041" spans="1:28" x14ac:dyDescent="0.25">
      <c r="A4041" t="s">
        <v>16968</v>
      </c>
      <c r="B4041" t="s">
        <v>3767</v>
      </c>
      <c r="C4041" t="s">
        <v>16969</v>
      </c>
      <c r="D4041" t="s">
        <v>200</v>
      </c>
      <c r="E4041" t="s">
        <v>31</v>
      </c>
      <c r="F4041" t="s">
        <v>24</v>
      </c>
      <c r="G4041" t="s">
        <v>25</v>
      </c>
      <c r="H4041">
        <v>788</v>
      </c>
      <c r="I4041">
        <v>436</v>
      </c>
      <c r="J4041">
        <v>364</v>
      </c>
      <c r="K4041" t="s">
        <v>11076</v>
      </c>
      <c r="L4041">
        <v>0</v>
      </c>
      <c r="M4041">
        <v>979</v>
      </c>
      <c r="N4041">
        <v>341</v>
      </c>
      <c r="O4041">
        <v>-9435</v>
      </c>
      <c r="P4041">
        <v>129847</v>
      </c>
      <c r="Q4041">
        <v>177314</v>
      </c>
      <c r="R4041">
        <v>2</v>
      </c>
      <c r="S4041">
        <v>16053688</v>
      </c>
      <c r="U4041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4041" t="str">
        <f>IFERROR(MID(spotify_top_songs_audio_features[[#This Row],[artist_names]],SEARCH(",",spotify_top_songs_audio_features[[#This Row],[artist_names]])+2,99),"")</f>
        <v>Gunna</v>
      </c>
      <c r="W4041" t="str">
        <f>spotify_top_songs_audio_features[[#This Row],[source]]</f>
        <v>Quality Control/Motown Records</v>
      </c>
      <c r="X4041" s="1">
        <f>spotify_top_songs_audio_features[[#This Row],[streams]]</f>
        <v>16053688</v>
      </c>
      <c r="Y4041" t="str">
        <f>IF(Tabela2[[#This Row],[feat]]="","","Feat")</f>
        <v>Feat</v>
      </c>
      <c r="Z4041" s="17" t="str">
        <f>CONCATENATE(INT(spotify_top_songs_audio_features[[#This Row],[duration_ms]]/(60*1000)),":",MOD(INT(spotify_top_songs_audio_features[[#This Row],[duration_ms]]/1000),60))</f>
        <v>2:57</v>
      </c>
      <c r="AA40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41" t="str">
        <f>spotify_top_songs_audio_features[[#This Row],[track_name]]</f>
        <v>Heatin Up (feat. Gunna)</v>
      </c>
    </row>
    <row r="4042" spans="1:28" x14ac:dyDescent="0.25">
      <c r="A4042" t="s">
        <v>17116</v>
      </c>
      <c r="B4042" t="s">
        <v>17117</v>
      </c>
      <c r="C4042" t="s">
        <v>17118</v>
      </c>
      <c r="D4042" t="s">
        <v>849</v>
      </c>
      <c r="E4042" t="s">
        <v>31</v>
      </c>
      <c r="F4042" t="s">
        <v>24</v>
      </c>
      <c r="G4042" t="s">
        <v>25</v>
      </c>
      <c r="H4042">
        <v>706</v>
      </c>
      <c r="I4042">
        <v>775</v>
      </c>
      <c r="J4042">
        <v>335</v>
      </c>
      <c r="K4042" t="s">
        <v>1075</v>
      </c>
      <c r="L4042">
        <v>3.32E-3</v>
      </c>
      <c r="M4042">
        <v>416</v>
      </c>
      <c r="N4042">
        <v>847</v>
      </c>
      <c r="O4042">
        <v>-6819</v>
      </c>
      <c r="P4042">
        <v>127929</v>
      </c>
      <c r="Q4042">
        <v>180893</v>
      </c>
      <c r="R4042">
        <v>3</v>
      </c>
      <c r="S4042">
        <v>16030339</v>
      </c>
      <c r="U4042" t="str">
        <f>IFERROR(LEFT(spotify_top_songs_audio_features[[#This Row],[artist_names]],SEARCH(",",spotify_top_songs_audio_features[[#This Row],[artist_names]])-1),spotify_top_songs_audio_features[[#This Row],[artist_names]])</f>
        <v>Vince Staples</v>
      </c>
      <c r="V4042" t="str">
        <f>IFERROR(MID(spotify_top_songs_audio_features[[#This Row],[artist_names]],SEARCH(",",spotify_top_songs_audio_features[[#This Row],[artist_names]])+2,99),"")</f>
        <v>Yugen Blakrok</v>
      </c>
      <c r="W4042" t="str">
        <f>spotify_top_songs_audio_features[[#This Row],[source]]</f>
        <v>Black Panther (TDE/DMG) PS</v>
      </c>
      <c r="X4042" s="1">
        <f>spotify_top_songs_audio_features[[#This Row],[streams]]</f>
        <v>16030339</v>
      </c>
      <c r="Y4042" t="str">
        <f>IF(Tabela2[[#This Row],[feat]]="","","Feat")</f>
        <v>Feat</v>
      </c>
      <c r="Z4042" s="17" t="str">
        <f>CONCATENATE(INT(spotify_top_songs_audio_features[[#This Row],[duration_ms]]/(60*1000)),":",MOD(INT(spotify_top_songs_audio_features[[#This Row],[duration_ms]]/1000),60))</f>
        <v>3:0</v>
      </c>
      <c r="AA40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42" t="str">
        <f>spotify_top_songs_audio_features[[#This Row],[track_name]]</f>
        <v>Opps (with Yugen Blakrok)</v>
      </c>
    </row>
    <row r="4043" spans="1:28" x14ac:dyDescent="0.25">
      <c r="A4043" t="s">
        <v>948</v>
      </c>
      <c r="B4043" t="s">
        <v>949</v>
      </c>
      <c r="C4043" t="s">
        <v>950</v>
      </c>
      <c r="D4043" t="s">
        <v>819</v>
      </c>
      <c r="E4043" t="s">
        <v>58</v>
      </c>
      <c r="F4043" t="s">
        <v>24</v>
      </c>
      <c r="G4043" t="s">
        <v>25</v>
      </c>
      <c r="H4043">
        <v>683</v>
      </c>
      <c r="I4043">
        <v>615</v>
      </c>
      <c r="J4043">
        <v>966</v>
      </c>
      <c r="K4043" t="s">
        <v>951</v>
      </c>
      <c r="L4043">
        <v>8.25E-4</v>
      </c>
      <c r="M4043">
        <v>154</v>
      </c>
      <c r="N4043">
        <v>45</v>
      </c>
      <c r="O4043">
        <v>-5737</v>
      </c>
      <c r="P4043">
        <v>77014</v>
      </c>
      <c r="Q4043">
        <v>188893</v>
      </c>
      <c r="R4043">
        <v>2</v>
      </c>
      <c r="S4043">
        <v>15994780</v>
      </c>
      <c r="U4043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4043" t="str">
        <f>IFERROR(MID(spotify_top_songs_audio_features[[#This Row],[artist_names]],SEARCH(",",spotify_top_songs_audio_features[[#This Row],[artist_names]])+2,99),"")</f>
        <v>Ariana Grande</v>
      </c>
      <c r="W4043" t="str">
        <f>spotify_top_songs_audio_features[[#This Row],[source]]</f>
        <v>Kemosabe Records/RCA Records</v>
      </c>
      <c r="X4043" s="1">
        <f>spotify_top_songs_audio_features[[#This Row],[streams]]</f>
        <v>15994780</v>
      </c>
      <c r="Y4043" t="str">
        <f>IF(Tabela2[[#This Row],[feat]]="","","Feat")</f>
        <v>Feat</v>
      </c>
      <c r="Z4043" s="17" t="str">
        <f>CONCATENATE(INT(spotify_top_songs_audio_features[[#This Row],[duration_ms]]/(60*1000)),":",MOD(INT(spotify_top_songs_audio_features[[#This Row],[duration_ms]]/1000),60))</f>
        <v>3:8</v>
      </c>
      <c r="AA40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043" t="str">
        <f>spotify_top_songs_audio_features[[#This Row],[track_name]]</f>
        <v>I Don't Do Drugs (feat. Ariana Grande)</v>
      </c>
    </row>
    <row r="4044" spans="1:28" x14ac:dyDescent="0.25">
      <c r="A4044" t="s">
        <v>15994</v>
      </c>
      <c r="B4044" t="s">
        <v>1849</v>
      </c>
      <c r="C4044" t="s">
        <v>11141</v>
      </c>
      <c r="D4044" t="s">
        <v>9643</v>
      </c>
      <c r="E4044" t="s">
        <v>31</v>
      </c>
      <c r="F4044" t="s">
        <v>24</v>
      </c>
      <c r="G4044" t="s">
        <v>25</v>
      </c>
      <c r="H4044">
        <v>611</v>
      </c>
      <c r="I4044">
        <v>688</v>
      </c>
      <c r="J4044">
        <v>341</v>
      </c>
      <c r="K4044" t="s">
        <v>5551</v>
      </c>
      <c r="L4044">
        <v>0</v>
      </c>
      <c r="M4044">
        <v>251</v>
      </c>
      <c r="N4044">
        <v>393</v>
      </c>
      <c r="O4044">
        <v>-5688</v>
      </c>
      <c r="P4044">
        <v>178462</v>
      </c>
      <c r="Q4044">
        <v>132303</v>
      </c>
      <c r="R4044">
        <v>20</v>
      </c>
      <c r="S4044">
        <v>15993948</v>
      </c>
      <c r="U4044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4044" t="str">
        <f>IFERROR(MID(spotify_top_songs_audio_features[[#This Row],[artist_names]],SEARCH(",",spotify_top_songs_audio_features[[#This Row],[artist_names]])+2,99),"")</f>
        <v/>
      </c>
      <c r="W4044" t="str">
        <f>spotify_top_songs_audio_features[[#This Row],[source]]</f>
        <v>Scumgang Records</v>
      </c>
      <c r="X4044" s="1">
        <f>spotify_top_songs_audio_features[[#This Row],[streams]]</f>
        <v>15993948</v>
      </c>
      <c r="Y4044" t="str">
        <f>IF(Tabela2[[#This Row],[feat]]="","","Feat")</f>
        <v/>
      </c>
      <c r="Z4044" s="17" t="str">
        <f>CONCATENATE(INT(spotify_top_songs_audio_features[[#This Row],[duration_ms]]/(60*1000)),":",MOD(INT(spotify_top_songs_audio_features[[#This Row],[duration_ms]]/1000),60))</f>
        <v>2:12</v>
      </c>
      <c r="AA40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44" t="str">
        <f>spotify_top_songs_audio_features[[#This Row],[track_name]]</f>
        <v>GOOBA</v>
      </c>
    </row>
    <row r="4045" spans="1:28" x14ac:dyDescent="0.25">
      <c r="A4045" t="s">
        <v>12910</v>
      </c>
      <c r="B4045" t="s">
        <v>8064</v>
      </c>
      <c r="C4045" t="s">
        <v>8065</v>
      </c>
      <c r="D4045" t="s">
        <v>621</v>
      </c>
      <c r="E4045" t="s">
        <v>23</v>
      </c>
      <c r="F4045" t="s">
        <v>24</v>
      </c>
      <c r="G4045" t="s">
        <v>25</v>
      </c>
      <c r="H4045">
        <v>746</v>
      </c>
      <c r="I4045">
        <v>45</v>
      </c>
      <c r="J4045">
        <v>872</v>
      </c>
      <c r="K4045" t="s">
        <v>3074</v>
      </c>
      <c r="L4045">
        <v>0</v>
      </c>
      <c r="M4045">
        <v>172</v>
      </c>
      <c r="N4045">
        <v>336</v>
      </c>
      <c r="O4045">
        <v>-8543</v>
      </c>
      <c r="P4045">
        <v>95998</v>
      </c>
      <c r="Q4045">
        <v>232853</v>
      </c>
      <c r="R4045">
        <v>9</v>
      </c>
      <c r="S4045">
        <v>15983451</v>
      </c>
      <c r="U4045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4045" t="str">
        <f>IFERROR(MID(spotify_top_songs_audio_features[[#This Row],[artist_names]],SEARCH(",",spotify_top_songs_audio_features[[#This Row],[artist_names]])+2,99),"")</f>
        <v>LANY</v>
      </c>
      <c r="W4045" t="str">
        <f>spotify_top_songs_audio_features[[#This Row],[source]]</f>
        <v>Lauv</v>
      </c>
      <c r="X4045" s="1">
        <f>spotify_top_songs_audio_features[[#This Row],[streams]]</f>
        <v>15983451</v>
      </c>
      <c r="Y4045" t="str">
        <f>IF(Tabela2[[#This Row],[feat]]="","","Feat")</f>
        <v>Feat</v>
      </c>
      <c r="Z4045" s="17" t="str">
        <f>CONCATENATE(INT(spotify_top_songs_audio_features[[#This Row],[duration_ms]]/(60*1000)),":",MOD(INT(spotify_top_songs_audio_features[[#This Row],[duration_ms]]/1000),60))</f>
        <v>3:52</v>
      </c>
      <c r="AA40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45" t="str">
        <f>spotify_top_songs_audio_features[[#This Row],[track_name]]</f>
        <v>Mean It</v>
      </c>
    </row>
    <row r="4046" spans="1:28" x14ac:dyDescent="0.25">
      <c r="A4046" t="s">
        <v>14361</v>
      </c>
      <c r="B4046" t="s">
        <v>1287</v>
      </c>
      <c r="C4046" t="s">
        <v>6416</v>
      </c>
      <c r="D4046" t="s">
        <v>2553</v>
      </c>
      <c r="E4046" t="s">
        <v>142</v>
      </c>
      <c r="F4046" t="s">
        <v>24</v>
      </c>
      <c r="G4046" t="s">
        <v>25</v>
      </c>
      <c r="H4046">
        <v>504</v>
      </c>
      <c r="I4046">
        <v>8</v>
      </c>
      <c r="J4046">
        <v>391</v>
      </c>
      <c r="K4046" t="s">
        <v>1401</v>
      </c>
      <c r="L4046">
        <v>0</v>
      </c>
      <c r="M4046">
        <v>109</v>
      </c>
      <c r="N4046">
        <v>789</v>
      </c>
      <c r="O4046">
        <v>-2763</v>
      </c>
      <c r="P4046">
        <v>205945</v>
      </c>
      <c r="Q4046">
        <v>203653</v>
      </c>
      <c r="R4046">
        <v>2</v>
      </c>
      <c r="S4046">
        <v>15971708</v>
      </c>
      <c r="U4046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046" t="str">
        <f>IFERROR(MID(spotify_top_songs_audio_features[[#This Row],[artist_names]],SEARCH(",",spotify_top_songs_audio_features[[#This Row],[artist_names]])+2,99),"")</f>
        <v/>
      </c>
      <c r="W4046" t="str">
        <f>spotify_top_songs_audio_features[[#This Row],[source]]</f>
        <v>Universal Records</v>
      </c>
      <c r="X4046" s="1">
        <f>spotify_top_songs_audio_features[[#This Row],[streams]]</f>
        <v>15971708</v>
      </c>
      <c r="Y4046" t="str">
        <f>IF(Tabela2[[#This Row],[feat]]="","","Feat")</f>
        <v/>
      </c>
      <c r="Z4046" s="17" t="str">
        <f>CONCATENATE(INT(spotify_top_songs_audio_features[[#This Row],[duration_ms]]/(60*1000)),":",MOD(INT(spotify_top_songs_audio_features[[#This Row],[duration_ms]]/1000),60))</f>
        <v>3:23</v>
      </c>
      <c r="AA40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046" t="str">
        <f>spotify_top_songs_audio_features[[#This Row],[track_name]]</f>
        <v>Last Christmas</v>
      </c>
    </row>
    <row r="4047" spans="1:28" x14ac:dyDescent="0.25">
      <c r="A4047" t="s">
        <v>4840</v>
      </c>
      <c r="B4047" t="s">
        <v>558</v>
      </c>
      <c r="C4047" t="s">
        <v>4841</v>
      </c>
      <c r="D4047" t="s">
        <v>560</v>
      </c>
      <c r="E4047" t="s">
        <v>31</v>
      </c>
      <c r="F4047" t="s">
        <v>24</v>
      </c>
      <c r="G4047" t="s">
        <v>25</v>
      </c>
      <c r="H4047">
        <v>699</v>
      </c>
      <c r="I4047">
        <v>759</v>
      </c>
      <c r="J4047">
        <v>311</v>
      </c>
      <c r="K4047" t="s">
        <v>2885</v>
      </c>
      <c r="L4047">
        <v>0</v>
      </c>
      <c r="M4047">
        <v>312</v>
      </c>
      <c r="N4047">
        <v>404</v>
      </c>
      <c r="O4047">
        <v>-5302</v>
      </c>
      <c r="P4047">
        <v>83092</v>
      </c>
      <c r="Q4047">
        <v>177337</v>
      </c>
      <c r="R4047">
        <v>1</v>
      </c>
      <c r="S4047">
        <v>15967986</v>
      </c>
      <c r="U4047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047" t="str">
        <f>IFERROR(MID(spotify_top_songs_audio_features[[#This Row],[artist_names]],SEARCH(",",spotify_top_songs_audio_features[[#This Row],[artist_names]])+2,99),"")</f>
        <v/>
      </c>
      <c r="W4047" t="str">
        <f>spotify_top_songs_audio_features[[#This Row],[source]]</f>
        <v>Dreamville, Inc., Under exclusive license to Roc Nation Records</v>
      </c>
      <c r="X4047" s="1">
        <f>spotify_top_songs_audio_features[[#This Row],[streams]]</f>
        <v>15967986</v>
      </c>
      <c r="Y4047" t="str">
        <f>IF(Tabela2[[#This Row],[feat]]="","","Feat")</f>
        <v/>
      </c>
      <c r="Z4047" s="17" t="str">
        <f>CONCATENATE(INT(spotify_top_songs_audio_features[[#This Row],[duration_ms]]/(60*1000)),":",MOD(INT(spotify_top_songs_audio_features[[#This Row],[duration_ms]]/1000),60))</f>
        <v>2:57</v>
      </c>
      <c r="AA40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47" t="str">
        <f>spotify_top_songs_audio_features[[#This Row],[track_name]]</f>
        <v>a p p l y i n g . p r e s s u r e</v>
      </c>
    </row>
    <row r="4048" spans="1:28" x14ac:dyDescent="0.25">
      <c r="A4048" t="s">
        <v>9683</v>
      </c>
      <c r="B4048" t="s">
        <v>9684</v>
      </c>
      <c r="C4048" t="s">
        <v>9685</v>
      </c>
      <c r="D4048" t="s">
        <v>1168</v>
      </c>
      <c r="E4048" t="s">
        <v>86</v>
      </c>
      <c r="F4048" t="s">
        <v>32</v>
      </c>
      <c r="G4048" t="s">
        <v>25</v>
      </c>
      <c r="H4048">
        <v>917</v>
      </c>
      <c r="I4048">
        <v>786</v>
      </c>
      <c r="J4048">
        <v>208</v>
      </c>
      <c r="K4048" t="s">
        <v>4800</v>
      </c>
      <c r="L4048">
        <v>0</v>
      </c>
      <c r="M4048">
        <v>195</v>
      </c>
      <c r="N4048">
        <v>441</v>
      </c>
      <c r="O4048">
        <v>-4921</v>
      </c>
      <c r="P4048">
        <v>143038</v>
      </c>
      <c r="Q4048">
        <v>224903</v>
      </c>
      <c r="R4048">
        <v>2</v>
      </c>
      <c r="S4048">
        <v>15965165</v>
      </c>
      <c r="U4048" t="str">
        <f>IFERROR(LEFT(spotify_top_songs_audio_features[[#This Row],[artist_names]],SEARCH(",",spotify_top_songs_audio_features[[#This Row],[artist_names]])-1),spotify_top_songs_audio_features[[#This Row],[artist_names]])</f>
        <v>Quavo</v>
      </c>
      <c r="V4048" t="str">
        <f>IFERROR(MID(spotify_top_songs_audio_features[[#This Row],[artist_names]],SEARCH(",",spotify_top_songs_audio_features[[#This Row],[artist_names]])+2,99),"")</f>
        <v>21 Savage</v>
      </c>
      <c r="W4048" t="str">
        <f>spotify_top_songs_audio_features[[#This Row],[source]]</f>
        <v>Quality Control Music/Motown Records/Capitol Records</v>
      </c>
      <c r="X4048" s="1">
        <f>spotify_top_songs_audio_features[[#This Row],[streams]]</f>
        <v>15965165</v>
      </c>
      <c r="Y4048" t="str">
        <f>IF(Tabela2[[#This Row],[feat]]="","","Feat")</f>
        <v>Feat</v>
      </c>
      <c r="Z4048" s="17" t="str">
        <f>CONCATENATE(INT(spotify_top_songs_audio_features[[#This Row],[duration_ms]]/(60*1000)),":",MOD(INT(spotify_top_songs_audio_features[[#This Row],[duration_ms]]/1000),60))</f>
        <v>3:44</v>
      </c>
      <c r="AA40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048" t="str">
        <f>spotify_top_songs_audio_features[[#This Row],[track_name]]</f>
        <v>PASS OUT (feat. 21 Savage)</v>
      </c>
    </row>
    <row r="4049" spans="1:28" x14ac:dyDescent="0.25">
      <c r="A4049" t="s">
        <v>5075</v>
      </c>
      <c r="B4049" t="s">
        <v>504</v>
      </c>
      <c r="C4049" t="s">
        <v>5076</v>
      </c>
      <c r="D4049" t="s">
        <v>506</v>
      </c>
      <c r="E4049" t="s">
        <v>23</v>
      </c>
      <c r="F4049" t="s">
        <v>24</v>
      </c>
      <c r="G4049" t="s">
        <v>25</v>
      </c>
      <c r="H4049">
        <v>735</v>
      </c>
      <c r="I4049">
        <v>514</v>
      </c>
      <c r="J4049">
        <v>82</v>
      </c>
      <c r="K4049" t="s">
        <v>3403</v>
      </c>
      <c r="L4049">
        <v>0</v>
      </c>
      <c r="M4049">
        <v>359</v>
      </c>
      <c r="N4049">
        <v>517</v>
      </c>
      <c r="O4049">
        <v>-5464</v>
      </c>
      <c r="P4049">
        <v>77566</v>
      </c>
      <c r="Q4049">
        <v>194440</v>
      </c>
      <c r="R4049">
        <v>3</v>
      </c>
      <c r="S4049">
        <v>15958828</v>
      </c>
      <c r="U4049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4049" t="str">
        <f>IFERROR(MID(spotify_top_songs_audio_features[[#This Row],[artist_names]],SEARCH(",",spotify_top_songs_audio_features[[#This Row],[artist_names]])+2,99),"")</f>
        <v/>
      </c>
      <c r="W4049" t="str">
        <f>spotify_top_songs_audio_features[[#This Row],[source]]</f>
        <v>Syco Music/Epic</v>
      </c>
      <c r="X4049" s="1">
        <f>spotify_top_songs_audio_features[[#This Row],[streams]]</f>
        <v>15958828</v>
      </c>
      <c r="Y4049" t="str">
        <f>IF(Tabela2[[#This Row],[feat]]="","","Feat")</f>
        <v/>
      </c>
      <c r="Z4049" s="17" t="str">
        <f>CONCATENATE(INT(spotify_top_songs_audio_features[[#This Row],[duration_ms]]/(60*1000)),":",MOD(INT(spotify_top_songs_audio_features[[#This Row],[duration_ms]]/1000),60))</f>
        <v>3:14</v>
      </c>
      <c r="AA40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49" t="str">
        <f>spotify_top_songs_audio_features[[#This Row],[track_name]]</f>
        <v>Living Proof</v>
      </c>
    </row>
    <row r="4050" spans="1:28" x14ac:dyDescent="0.25">
      <c r="A4050" t="s">
        <v>11063</v>
      </c>
      <c r="B4050" t="s">
        <v>352</v>
      </c>
      <c r="C4050" t="s">
        <v>11064</v>
      </c>
      <c r="D4050" t="s">
        <v>3309</v>
      </c>
      <c r="E4050" t="s">
        <v>97</v>
      </c>
      <c r="F4050" t="s">
        <v>32</v>
      </c>
      <c r="G4050" t="s">
        <v>25</v>
      </c>
      <c r="H4050">
        <v>834</v>
      </c>
      <c r="I4050">
        <v>731</v>
      </c>
      <c r="J4050">
        <v>566</v>
      </c>
      <c r="K4050" t="s">
        <v>8673</v>
      </c>
      <c r="L4050">
        <v>0</v>
      </c>
      <c r="M4050">
        <v>731</v>
      </c>
      <c r="N4050">
        <v>681</v>
      </c>
      <c r="O4050">
        <v>-5603</v>
      </c>
      <c r="P4050">
        <v>140001</v>
      </c>
      <c r="Q4050">
        <v>176720</v>
      </c>
      <c r="R4050">
        <v>2</v>
      </c>
      <c r="S4050">
        <v>15957134</v>
      </c>
      <c r="U4050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4050" t="str">
        <f>IFERROR(MID(spotify_top_songs_audio_features[[#This Row],[artist_names]],SEARCH(",",spotify_top_songs_audio_features[[#This Row],[artist_names]])+2,99),"")</f>
        <v/>
      </c>
      <c r="W4050" t="str">
        <f>spotify_top_songs_audio_features[[#This Row],[source]]</f>
        <v>Cactus Jack / Epic</v>
      </c>
      <c r="X4050" s="1">
        <f>spotify_top_songs_audio_features[[#This Row],[streams]]</f>
        <v>15957134</v>
      </c>
      <c r="Y4050" t="str">
        <f>IF(Tabela2[[#This Row],[feat]]="","","Feat")</f>
        <v/>
      </c>
      <c r="Z4050" s="17" t="str">
        <f>CONCATENATE(INT(spotify_top_songs_audio_features[[#This Row],[duration_ms]]/(60*1000)),":",MOD(INT(spotify_top_songs_audio_features[[#This Row],[duration_ms]]/1000),60))</f>
        <v>2:56</v>
      </c>
      <c r="AA40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050" t="str">
        <f>spotify_top_songs_audio_features[[#This Row],[track_name]]</f>
        <v>WHO? WHAT!</v>
      </c>
    </row>
    <row r="4051" spans="1:28" x14ac:dyDescent="0.25">
      <c r="A4051" t="s">
        <v>12498</v>
      </c>
      <c r="B4051" t="s">
        <v>12499</v>
      </c>
      <c r="C4051" t="s">
        <v>12500</v>
      </c>
      <c r="D4051" t="s">
        <v>9962</v>
      </c>
      <c r="E4051" t="s">
        <v>58</v>
      </c>
      <c r="F4051" t="s">
        <v>32</v>
      </c>
      <c r="G4051" t="s">
        <v>25</v>
      </c>
      <c r="H4051">
        <v>739</v>
      </c>
      <c r="I4051">
        <v>74</v>
      </c>
      <c r="J4051">
        <v>333</v>
      </c>
      <c r="K4051" t="s">
        <v>12501</v>
      </c>
      <c r="L4051">
        <v>0</v>
      </c>
      <c r="M4051">
        <v>161</v>
      </c>
      <c r="N4051">
        <v>488</v>
      </c>
      <c r="O4051">
        <v>-586</v>
      </c>
      <c r="P4051">
        <v>75575</v>
      </c>
      <c r="Q4051">
        <v>279853</v>
      </c>
      <c r="R4051">
        <v>3</v>
      </c>
      <c r="S4051">
        <v>15952423</v>
      </c>
      <c r="U4051" t="str">
        <f>IFERROR(LEFT(spotify_top_songs_audio_features[[#This Row],[artist_names]],SEARCH(",",spotify_top_songs_audio_features[[#This Row],[artist_names]])-1),spotify_top_songs_audio_features[[#This Row],[artist_names]])</f>
        <v>Nardo Wick</v>
      </c>
      <c r="V4051" t="str">
        <f>IFERROR(MID(spotify_top_songs_audio_features[[#This Row],[artist_names]],SEARCH(",",spotify_top_songs_audio_features[[#This Row],[artist_names]])+2,99),"")</f>
        <v>G Herbo, Lil Durk, 21 Savage</v>
      </c>
      <c r="W4051" t="str">
        <f>spotify_top_songs_audio_features[[#This Row],[source]]</f>
        <v>Not specified</v>
      </c>
      <c r="X4051" s="1">
        <f>spotify_top_songs_audio_features[[#This Row],[streams]]</f>
        <v>15952423</v>
      </c>
      <c r="Y4051" t="str">
        <f>IF(Tabela2[[#This Row],[feat]]="","","Feat")</f>
        <v>Feat</v>
      </c>
      <c r="Z4051" s="17" t="str">
        <f>CONCATENATE(INT(spotify_top_songs_audio_features[[#This Row],[duration_ms]]/(60*1000)),":",MOD(INT(spotify_top_songs_audio_features[[#This Row],[duration_ms]]/1000),60))</f>
        <v>4:39</v>
      </c>
      <c r="AA40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051" t="str">
        <f>spotify_top_songs_audio_features[[#This Row],[track_name]]</f>
        <v>Who Want Smoke?? (feat. G Herbo, Lil Durk &amp; 21 Savage)</v>
      </c>
    </row>
    <row r="4052" spans="1:28" x14ac:dyDescent="0.25">
      <c r="A4052" t="s">
        <v>13257</v>
      </c>
      <c r="B4052" t="s">
        <v>558</v>
      </c>
      <c r="C4052" t="s">
        <v>13258</v>
      </c>
      <c r="D4052" t="s">
        <v>1495</v>
      </c>
      <c r="E4052" t="s">
        <v>70</v>
      </c>
      <c r="F4052" t="s">
        <v>24</v>
      </c>
      <c r="G4052" t="s">
        <v>25</v>
      </c>
      <c r="H4052">
        <v>719</v>
      </c>
      <c r="I4052">
        <v>626</v>
      </c>
      <c r="J4052">
        <v>397</v>
      </c>
      <c r="K4052" t="s">
        <v>13259</v>
      </c>
      <c r="L4052">
        <v>0</v>
      </c>
      <c r="M4052">
        <v>728</v>
      </c>
      <c r="N4052">
        <v>179</v>
      </c>
      <c r="O4052">
        <v>-9351</v>
      </c>
      <c r="P4052">
        <v>75032</v>
      </c>
      <c r="Q4052">
        <v>286730</v>
      </c>
      <c r="R4052">
        <v>2</v>
      </c>
      <c r="S4052">
        <v>15930861</v>
      </c>
      <c r="U4052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052" t="str">
        <f>IFERROR(MID(spotify_top_songs_audio_features[[#This Row],[artist_names]],SEARCH(",",spotify_top_songs_audio_features[[#This Row],[artist_names]])+2,99),"")</f>
        <v/>
      </c>
      <c r="W4052" t="str">
        <f>spotify_top_songs_audio_features[[#This Row],[source]]</f>
        <v>J. Cole P&amp;D</v>
      </c>
      <c r="X4052" s="1">
        <f>spotify_top_songs_audio_features[[#This Row],[streams]]</f>
        <v>15930861</v>
      </c>
      <c r="Y4052" t="str">
        <f>IF(Tabela2[[#This Row],[feat]]="","","Feat")</f>
        <v/>
      </c>
      <c r="Z4052" s="17" t="str">
        <f>CONCATENATE(INT(spotify_top_songs_audio_features[[#This Row],[duration_ms]]/(60*1000)),":",MOD(INT(spotify_top_songs_audio_features[[#This Row],[duration_ms]]/1000),60))</f>
        <v>4:46</v>
      </c>
      <c r="AA40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052" t="str">
        <f>spotify_top_songs_audio_features[[#This Row],[track_name]]</f>
        <v>Window Pain - Outro</v>
      </c>
    </row>
    <row r="4053" spans="1:28" x14ac:dyDescent="0.25">
      <c r="A4053" t="s">
        <v>16108</v>
      </c>
      <c r="B4053" t="s">
        <v>1287</v>
      </c>
      <c r="C4053" t="s">
        <v>16109</v>
      </c>
      <c r="D4053" t="s">
        <v>48</v>
      </c>
      <c r="E4053" t="s">
        <v>113</v>
      </c>
      <c r="F4053" t="s">
        <v>24</v>
      </c>
      <c r="G4053" t="s">
        <v>25</v>
      </c>
      <c r="H4053">
        <v>686</v>
      </c>
      <c r="I4053">
        <v>526</v>
      </c>
      <c r="J4053">
        <v>374</v>
      </c>
      <c r="K4053" t="s">
        <v>7533</v>
      </c>
      <c r="L4053">
        <v>7.7499999999999997E-4</v>
      </c>
      <c r="M4053">
        <v>144</v>
      </c>
      <c r="N4053">
        <v>372</v>
      </c>
      <c r="O4053">
        <v>-6842</v>
      </c>
      <c r="P4053">
        <v>92013</v>
      </c>
      <c r="Q4053">
        <v>158436</v>
      </c>
      <c r="R4053">
        <v>2</v>
      </c>
      <c r="S4053">
        <v>15925506</v>
      </c>
      <c r="U4053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053" t="str">
        <f>IFERROR(MID(spotify_top_songs_audio_features[[#This Row],[artist_names]],SEARCH(",",spotify_top_songs_audio_features[[#This Row],[artist_names]])+2,99),"")</f>
        <v/>
      </c>
      <c r="W4053" t="str">
        <f>spotify_top_songs_audio_features[[#This Row],[source]]</f>
        <v>Republic Records</v>
      </c>
      <c r="X4053" s="1">
        <f>spotify_top_songs_audio_features[[#This Row],[streams]]</f>
        <v>15925506</v>
      </c>
      <c r="Y4053" t="str">
        <f>IF(Tabela2[[#This Row],[feat]]="","","Feat")</f>
        <v/>
      </c>
      <c r="Z4053" s="17" t="str">
        <f>CONCATENATE(INT(spotify_top_songs_audio_features[[#This Row],[duration_ms]]/(60*1000)),":",MOD(INT(spotify_top_songs_audio_features[[#This Row],[duration_ms]]/1000),60))</f>
        <v>2:38</v>
      </c>
      <c r="AA40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053" t="str">
        <f>spotify_top_songs_audio_features[[#This Row],[track_name]]</f>
        <v>my hair</v>
      </c>
    </row>
    <row r="4054" spans="1:28" x14ac:dyDescent="0.25">
      <c r="A4054" t="s">
        <v>15126</v>
      </c>
      <c r="B4054" t="s">
        <v>352</v>
      </c>
      <c r="C4054" t="s">
        <v>15127</v>
      </c>
      <c r="D4054" t="s">
        <v>3309</v>
      </c>
      <c r="E4054" t="s">
        <v>113</v>
      </c>
      <c r="F4054" t="s">
        <v>32</v>
      </c>
      <c r="G4054" t="s">
        <v>25</v>
      </c>
      <c r="H4054">
        <v>46</v>
      </c>
      <c r="I4054">
        <v>686</v>
      </c>
      <c r="J4054">
        <v>367</v>
      </c>
      <c r="K4054" t="s">
        <v>1839</v>
      </c>
      <c r="L4054">
        <v>0</v>
      </c>
      <c r="M4054">
        <v>375</v>
      </c>
      <c r="N4054">
        <v>252</v>
      </c>
      <c r="O4054">
        <v>-5948</v>
      </c>
      <c r="P4054">
        <v>148054</v>
      </c>
      <c r="Q4054">
        <v>145588</v>
      </c>
      <c r="R4054">
        <v>2</v>
      </c>
      <c r="S4054">
        <v>15918390</v>
      </c>
      <c r="U4054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4054" t="str">
        <f>IFERROR(MID(spotify_top_songs_audio_features[[#This Row],[artist_names]],SEARCH(",",spotify_top_songs_audio_features[[#This Row],[artist_names]])+2,99),"")</f>
        <v/>
      </c>
      <c r="W4054" t="str">
        <f>spotify_top_songs_audio_features[[#This Row],[source]]</f>
        <v>Cactus Jack / Epic</v>
      </c>
      <c r="X4054" s="1">
        <f>spotify_top_songs_audio_features[[#This Row],[streams]]</f>
        <v>15918390</v>
      </c>
      <c r="Y4054" t="str">
        <f>IF(Tabela2[[#This Row],[feat]]="","","Feat")</f>
        <v/>
      </c>
      <c r="Z4054" s="17" t="str">
        <f>CONCATENATE(INT(spotify_top_songs_audio_features[[#This Row],[duration_ms]]/(60*1000)),":",MOD(INT(spotify_top_songs_audio_features[[#This Row],[duration_ms]]/1000),60))</f>
        <v>2:25</v>
      </c>
      <c r="AA40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054" t="str">
        <f>spotify_top_songs_audio_features[[#This Row],[track_name]]</f>
        <v>SKELETONS</v>
      </c>
    </row>
    <row r="4055" spans="1:28" x14ac:dyDescent="0.25">
      <c r="A4055" t="s">
        <v>3413</v>
      </c>
      <c r="B4055" t="s">
        <v>1287</v>
      </c>
      <c r="C4055" t="s">
        <v>3414</v>
      </c>
      <c r="D4055" t="s">
        <v>48</v>
      </c>
      <c r="E4055" t="s">
        <v>43</v>
      </c>
      <c r="F4055" t="s">
        <v>24</v>
      </c>
      <c r="G4055" t="s">
        <v>64</v>
      </c>
      <c r="H4055">
        <v>513</v>
      </c>
      <c r="I4055">
        <v>366</v>
      </c>
      <c r="J4055">
        <v>117</v>
      </c>
      <c r="K4055" t="s">
        <v>3415</v>
      </c>
      <c r="L4055">
        <v>255</v>
      </c>
      <c r="M4055">
        <v>148</v>
      </c>
      <c r="N4055">
        <v>938</v>
      </c>
      <c r="O4055">
        <v>-13363</v>
      </c>
      <c r="P4055">
        <v>12444</v>
      </c>
      <c r="Q4055">
        <v>42167</v>
      </c>
      <c r="R4055">
        <v>1</v>
      </c>
      <c r="S4055">
        <v>15912093</v>
      </c>
      <c r="U4055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055" t="str">
        <f>IFERROR(MID(spotify_top_songs_audio_features[[#This Row],[artist_names]],SEARCH(",",spotify_top_songs_audio_features[[#This Row],[artist_names]])+2,99),"")</f>
        <v/>
      </c>
      <c r="W4055" t="str">
        <f>spotify_top_songs_audio_features[[#This Row],[source]]</f>
        <v>Republic Records</v>
      </c>
      <c r="X4055" s="1">
        <f>spotify_top_songs_audio_features[[#This Row],[streams]]</f>
        <v>15912093</v>
      </c>
      <c r="Y4055" t="str">
        <f>IF(Tabela2[[#This Row],[feat]]="","","Feat")</f>
        <v/>
      </c>
      <c r="Z4055" s="17" t="str">
        <f>CONCATENATE(INT(spotify_top_songs_audio_features[[#This Row],[duration_ms]]/(60*1000)),":",MOD(INT(spotify_top_songs_audio_features[[#This Row],[duration_ms]]/1000),60))</f>
        <v>0:42</v>
      </c>
      <c r="AA40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055" t="str">
        <f>spotify_top_songs_audio_features[[#This Row],[track_name]]</f>
        <v>Saturn Returns Interlude</v>
      </c>
    </row>
    <row r="4056" spans="1:28" x14ac:dyDescent="0.25">
      <c r="A4056" t="s">
        <v>10439</v>
      </c>
      <c r="B4056" t="s">
        <v>1668</v>
      </c>
      <c r="C4056" t="s">
        <v>10440</v>
      </c>
      <c r="D4056" t="s">
        <v>1156</v>
      </c>
      <c r="E4056" t="s">
        <v>142</v>
      </c>
      <c r="F4056" t="s">
        <v>24</v>
      </c>
      <c r="G4056" t="s">
        <v>25</v>
      </c>
      <c r="H4056">
        <v>695</v>
      </c>
      <c r="I4056">
        <v>719</v>
      </c>
      <c r="J4056">
        <v>903</v>
      </c>
      <c r="K4056" t="s">
        <v>2714</v>
      </c>
      <c r="L4056">
        <v>171</v>
      </c>
      <c r="M4056">
        <v>884</v>
      </c>
      <c r="N4056">
        <v>781</v>
      </c>
      <c r="O4056">
        <v>-5938</v>
      </c>
      <c r="P4056">
        <v>180074</v>
      </c>
      <c r="Q4056">
        <v>175187</v>
      </c>
      <c r="R4056">
        <v>3</v>
      </c>
      <c r="S4056">
        <v>15895668</v>
      </c>
      <c r="U4056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4056" t="str">
        <f>IFERROR(MID(spotify_top_songs_audio_features[[#This Row],[artist_names]],SEARCH(",",spotify_top_songs_audio_features[[#This Row],[artist_names]])+2,99),"")</f>
        <v/>
      </c>
      <c r="W4056" t="str">
        <f>spotify_top_songs_audio_features[[#This Row],[source]]</f>
        <v>Aura Music Corp.</v>
      </c>
      <c r="X4056" s="1">
        <f>spotify_top_songs_audio_features[[#This Row],[streams]]</f>
        <v>15895668</v>
      </c>
      <c r="Y4056" t="str">
        <f>IF(Tabela2[[#This Row],[feat]]="","","Feat")</f>
        <v/>
      </c>
      <c r="Z4056" s="17" t="str">
        <f>CONCATENATE(INT(spotify_top_songs_audio_features[[#This Row],[duration_ms]]/(60*1000)),":",MOD(INT(spotify_top_songs_audio_features[[#This Row],[duration_ms]]/1000),60))</f>
        <v>2:55</v>
      </c>
      <c r="AA40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056" t="str">
        <f>spotify_top_songs_audio_features[[#This Row],[track_name]]</f>
        <v>Fantasía</v>
      </c>
    </row>
    <row r="4057" spans="1:28" x14ac:dyDescent="0.25">
      <c r="A4057" t="s">
        <v>13103</v>
      </c>
      <c r="B4057" t="s">
        <v>13104</v>
      </c>
      <c r="C4057" t="s">
        <v>13105</v>
      </c>
      <c r="D4057" t="s">
        <v>13106</v>
      </c>
      <c r="E4057" t="s">
        <v>86</v>
      </c>
      <c r="F4057" t="s">
        <v>32</v>
      </c>
      <c r="G4057" t="s">
        <v>25</v>
      </c>
      <c r="H4057">
        <v>763</v>
      </c>
      <c r="I4057">
        <v>699</v>
      </c>
      <c r="J4057">
        <v>554</v>
      </c>
      <c r="K4057" t="s">
        <v>13107</v>
      </c>
      <c r="L4057">
        <v>0</v>
      </c>
      <c r="M4057">
        <v>409</v>
      </c>
      <c r="N4057">
        <v>255</v>
      </c>
      <c r="O4057">
        <v>-6118</v>
      </c>
      <c r="P4057">
        <v>11001</v>
      </c>
      <c r="Q4057">
        <v>205101</v>
      </c>
      <c r="R4057">
        <v>2</v>
      </c>
      <c r="S4057">
        <v>15871540</v>
      </c>
      <c r="U4057" t="str">
        <f>IFERROR(LEFT(spotify_top_songs_audio_features[[#This Row],[artist_names]],SEARCH(",",spotify_top_songs_audio_features[[#This Row],[artist_names]])-1),spotify_top_songs_audio_features[[#This Row],[artist_names]])</f>
        <v>TAEYANG</v>
      </c>
      <c r="V4057" t="str">
        <f>IFERROR(MID(spotify_top_songs_audio_features[[#This Row],[artist_names]],SEARCH(",",spotify_top_songs_audio_features[[#This Row],[artist_names]])+2,99),"")</f>
        <v>LISA</v>
      </c>
      <c r="W4057" t="str">
        <f>spotify_top_songs_audio_features[[#This Row],[source]]</f>
        <v>THEBLACKLABEL/Interscope Records</v>
      </c>
      <c r="X4057" s="1">
        <f>spotify_top_songs_audio_features[[#This Row],[streams]]</f>
        <v>15871540</v>
      </c>
      <c r="Y4057" t="str">
        <f>IF(Tabela2[[#This Row],[feat]]="","","Feat")</f>
        <v>Feat</v>
      </c>
      <c r="Z4057" s="17" t="str">
        <f>CONCATENATE(INT(spotify_top_songs_audio_features[[#This Row],[duration_ms]]/(60*1000)),":",MOD(INT(spotify_top_songs_audio_features[[#This Row],[duration_ms]]/1000),60))</f>
        <v>3:25</v>
      </c>
      <c r="AA40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057" t="str">
        <f>spotify_top_songs_audio_features[[#This Row],[track_name]]</f>
        <v>Shoong! (feat. LISA of BLACKPINK)</v>
      </c>
    </row>
    <row r="4058" spans="1:28" x14ac:dyDescent="0.25">
      <c r="A4058" t="s">
        <v>9289</v>
      </c>
      <c r="B4058" t="s">
        <v>5094</v>
      </c>
      <c r="C4058" t="s">
        <v>5095</v>
      </c>
      <c r="D4058" t="s">
        <v>30</v>
      </c>
      <c r="E4058" t="s">
        <v>142</v>
      </c>
      <c r="F4058" t="s">
        <v>24</v>
      </c>
      <c r="G4058" t="s">
        <v>25</v>
      </c>
      <c r="H4058">
        <v>88</v>
      </c>
      <c r="I4058">
        <v>67</v>
      </c>
      <c r="J4058">
        <v>429</v>
      </c>
      <c r="K4058" t="s">
        <v>1120</v>
      </c>
      <c r="L4058">
        <v>5.0799999999999999E-4</v>
      </c>
      <c r="M4058">
        <v>677</v>
      </c>
      <c r="N4058">
        <v>142</v>
      </c>
      <c r="O4058">
        <v>-5188</v>
      </c>
      <c r="P4058">
        <v>100995</v>
      </c>
      <c r="Q4058">
        <v>299227</v>
      </c>
      <c r="R4058">
        <v>3</v>
      </c>
      <c r="S4058">
        <v>15815562</v>
      </c>
      <c r="U4058" t="str">
        <f>IFERROR(LEFT(spotify_top_songs_audio_features[[#This Row],[artist_names]],SEARCH(",",spotify_top_songs_audio_features[[#This Row],[artist_names]])-1),spotify_top_songs_audio_features[[#This Row],[artist_names]])</f>
        <v>YG</v>
      </c>
      <c r="V4058" t="str">
        <f>IFERROR(MID(spotify_top_songs_audio_features[[#This Row],[artist_names]],SEARCH(",",spotify_top_songs_audio_features[[#This Row],[artist_names]])+2,99),"")</f>
        <v>Tyga, Jon Z</v>
      </c>
      <c r="W4058" t="str">
        <f>spotify_top_songs_audio_features[[#This Row],[source]]</f>
        <v>Def Jam Recordings</v>
      </c>
      <c r="X4058" s="1">
        <f>spotify_top_songs_audio_features[[#This Row],[streams]]</f>
        <v>15815562</v>
      </c>
      <c r="Y4058" t="str">
        <f>IF(Tabela2[[#This Row],[feat]]="","","Feat")</f>
        <v>Feat</v>
      </c>
      <c r="Z4058" s="17" t="str">
        <f>CONCATENATE(INT(spotify_top_songs_audio_features[[#This Row],[duration_ms]]/(60*1000)),":",MOD(INT(spotify_top_songs_audio_features[[#This Row],[duration_ms]]/1000),60))</f>
        <v>4:59</v>
      </c>
      <c r="AA40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058" t="str">
        <f>spotify_top_songs_audio_features[[#This Row],[track_name]]</f>
        <v>Go Loko (feat. Tyga, Jon Z)</v>
      </c>
    </row>
    <row r="4059" spans="1:28" x14ac:dyDescent="0.25">
      <c r="A4059" t="s">
        <v>11784</v>
      </c>
      <c r="B4059" t="s">
        <v>3514</v>
      </c>
      <c r="C4059" t="s">
        <v>3515</v>
      </c>
      <c r="D4059" t="s">
        <v>390</v>
      </c>
      <c r="E4059" t="s">
        <v>31</v>
      </c>
      <c r="F4059" t="s">
        <v>24</v>
      </c>
      <c r="G4059" t="s">
        <v>25</v>
      </c>
      <c r="H4059">
        <v>539</v>
      </c>
      <c r="I4059">
        <v>651</v>
      </c>
      <c r="J4059">
        <v>432</v>
      </c>
      <c r="K4059" t="s">
        <v>3516</v>
      </c>
      <c r="L4059">
        <v>0</v>
      </c>
      <c r="M4059">
        <v>662</v>
      </c>
      <c r="N4059">
        <v>474</v>
      </c>
      <c r="O4059">
        <v>-5304</v>
      </c>
      <c r="P4059">
        <v>105159</v>
      </c>
      <c r="Q4059">
        <v>199227</v>
      </c>
      <c r="R4059">
        <v>8</v>
      </c>
      <c r="S4059">
        <v>15794844</v>
      </c>
      <c r="U4059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4059" t="str">
        <f>IFERROR(MID(spotify_top_songs_audio_features[[#This Row],[artist_names]],SEARCH(",",spotify_top_songs_audio_features[[#This Row],[artist_names]])+2,99),"")</f>
        <v>Kelsea Ballerini</v>
      </c>
      <c r="W4059" t="str">
        <f>spotify_top_songs_audio_features[[#This Row],[source]]</f>
        <v>Disruptor Records/Columbia</v>
      </c>
      <c r="X4059" s="1">
        <f>spotify_top_songs_audio_features[[#This Row],[streams]]</f>
        <v>15794844</v>
      </c>
      <c r="Y4059" t="str">
        <f>IF(Tabela2[[#This Row],[feat]]="","","Feat")</f>
        <v>Feat</v>
      </c>
      <c r="Z4059" s="17" t="str">
        <f>CONCATENATE(INT(spotify_top_songs_audio_features[[#This Row],[duration_ms]]/(60*1000)),":",MOD(INT(spotify_top_songs_audio_features[[#This Row],[duration_ms]]/1000),60))</f>
        <v>3:19</v>
      </c>
      <c r="AA40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59" t="str">
        <f>spotify_top_songs_audio_features[[#This Row],[track_name]]</f>
        <v>This Feeling</v>
      </c>
    </row>
    <row r="4060" spans="1:28" x14ac:dyDescent="0.25">
      <c r="A4060" t="s">
        <v>15741</v>
      </c>
      <c r="B4060" t="s">
        <v>10909</v>
      </c>
      <c r="C4060" t="s">
        <v>10910</v>
      </c>
      <c r="D4060" t="s">
        <v>15742</v>
      </c>
      <c r="E4060" t="s">
        <v>70</v>
      </c>
      <c r="F4060" t="s">
        <v>32</v>
      </c>
      <c r="G4060" t="s">
        <v>25</v>
      </c>
      <c r="H4060">
        <v>844</v>
      </c>
      <c r="I4060">
        <v>598</v>
      </c>
      <c r="J4060">
        <v>616</v>
      </c>
      <c r="K4060" t="s">
        <v>15743</v>
      </c>
      <c r="L4060">
        <v>214</v>
      </c>
      <c r="M4060">
        <v>869</v>
      </c>
      <c r="N4060">
        <v>393</v>
      </c>
      <c r="O4060">
        <v>-795</v>
      </c>
      <c r="P4060">
        <v>98022</v>
      </c>
      <c r="Q4060">
        <v>172768</v>
      </c>
      <c r="R4060">
        <v>2</v>
      </c>
      <c r="S4060">
        <v>15794136</v>
      </c>
      <c r="U4060" t="str">
        <f>IFERROR(LEFT(spotify_top_songs_audio_features[[#This Row],[artist_names]],SEARCH(",",spotify_top_songs_audio_features[[#This Row],[artist_names]])-1),spotify_top_songs_audio_features[[#This Row],[artist_names]])</f>
        <v>Jere Klein</v>
      </c>
      <c r="V4060" t="str">
        <f>IFERROR(MID(spotify_top_songs_audio_features[[#This Row],[artist_names]],SEARCH(",",spotify_top_songs_audio_features[[#This Row],[artist_names]])+2,99),"")</f>
        <v>Gittobeatz</v>
      </c>
      <c r="W4060" t="str">
        <f>spotify_top_songs_audio_features[[#This Row],[source]]</f>
        <v>2023 Jere Klein</v>
      </c>
      <c r="X4060" s="1">
        <f>spotify_top_songs_audio_features[[#This Row],[streams]]</f>
        <v>15794136</v>
      </c>
      <c r="Y4060" t="str">
        <f>IF(Tabela2[[#This Row],[feat]]="","","Feat")</f>
        <v>Feat</v>
      </c>
      <c r="Z4060" s="17" t="str">
        <f>CONCATENATE(INT(spotify_top_songs_audio_features[[#This Row],[duration_ms]]/(60*1000)),":",MOD(INT(spotify_top_songs_audio_features[[#This Row],[duration_ms]]/1000),60))</f>
        <v>2:52</v>
      </c>
      <c r="AA40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060" t="str">
        <f>spotify_top_songs_audio_features[[#This Row],[track_name]]</f>
        <v>ANDO</v>
      </c>
    </row>
    <row r="4061" spans="1:28" x14ac:dyDescent="0.25">
      <c r="A4061" t="s">
        <v>4509</v>
      </c>
      <c r="B4061" t="s">
        <v>1962</v>
      </c>
      <c r="C4061" t="s">
        <v>1963</v>
      </c>
      <c r="D4061" t="s">
        <v>2439</v>
      </c>
      <c r="E4061" t="s">
        <v>113</v>
      </c>
      <c r="F4061" t="s">
        <v>24</v>
      </c>
      <c r="G4061" t="s">
        <v>25</v>
      </c>
      <c r="H4061">
        <v>664</v>
      </c>
      <c r="I4061">
        <v>741</v>
      </c>
      <c r="J4061">
        <v>277</v>
      </c>
      <c r="K4061" t="s">
        <v>1870</v>
      </c>
      <c r="L4061">
        <v>0</v>
      </c>
      <c r="M4061">
        <v>235</v>
      </c>
      <c r="N4061">
        <v>669</v>
      </c>
      <c r="O4061">
        <v>-7399</v>
      </c>
      <c r="P4061">
        <v>147077</v>
      </c>
      <c r="Q4061">
        <v>255120</v>
      </c>
      <c r="R4061">
        <v>7</v>
      </c>
      <c r="S4061">
        <v>15778087</v>
      </c>
      <c r="U4061" t="str">
        <f>IFERROR(LEFT(spotify_top_songs_audio_features[[#This Row],[artist_names]],SEARCH(",",spotify_top_songs_audio_features[[#This Row],[artist_names]])-1),spotify_top_songs_audio_features[[#This Row],[artist_names]])</f>
        <v>Britney Spears</v>
      </c>
      <c r="V4061" t="str">
        <f>IFERROR(MID(spotify_top_songs_audio_features[[#This Row],[artist_names]],SEARCH(",",spotify_top_songs_audio_features[[#This Row],[artist_names]])+2,99),"")</f>
        <v/>
      </c>
      <c r="W4061" t="str">
        <f>spotify_top_songs_audio_features[[#This Row],[source]]</f>
        <v>Legacy Recordings</v>
      </c>
      <c r="X4061" s="1">
        <f>spotify_top_songs_audio_features[[#This Row],[streams]]</f>
        <v>15778087</v>
      </c>
      <c r="Y4061" t="str">
        <f>IF(Tabela2[[#This Row],[feat]]="","","Feat")</f>
        <v/>
      </c>
      <c r="Z4061" s="17" t="str">
        <f>CONCATENATE(INT(spotify_top_songs_audio_features[[#This Row],[duration_ms]]/(60*1000)),":",MOD(INT(spotify_top_songs_audio_features[[#This Row],[duration_ms]]/1000),60))</f>
        <v>4:15</v>
      </c>
      <c r="AA40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061" t="str">
        <f>spotify_top_songs_audio_features[[#This Row],[track_name]]</f>
        <v>My Only Wish (This Year)</v>
      </c>
    </row>
    <row r="4062" spans="1:28" x14ac:dyDescent="0.25">
      <c r="A4062" t="s">
        <v>11047</v>
      </c>
      <c r="B4062" t="s">
        <v>11048</v>
      </c>
      <c r="C4062" t="s">
        <v>11049</v>
      </c>
      <c r="D4062" t="s">
        <v>2471</v>
      </c>
      <c r="E4062" t="s">
        <v>86</v>
      </c>
      <c r="F4062" t="s">
        <v>32</v>
      </c>
      <c r="G4062" t="s">
        <v>25</v>
      </c>
      <c r="H4062">
        <v>91</v>
      </c>
      <c r="I4062">
        <v>585</v>
      </c>
      <c r="J4062">
        <v>257</v>
      </c>
      <c r="K4062" t="s">
        <v>3138</v>
      </c>
      <c r="L4062">
        <v>0</v>
      </c>
      <c r="M4062">
        <v>127</v>
      </c>
      <c r="N4062">
        <v>599</v>
      </c>
      <c r="O4062">
        <v>-7572</v>
      </c>
      <c r="P4062">
        <v>129011</v>
      </c>
      <c r="Q4062">
        <v>165067</v>
      </c>
      <c r="R4062">
        <v>2</v>
      </c>
      <c r="S4062">
        <v>15739596</v>
      </c>
      <c r="U4062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4062" t="str">
        <f>IFERROR(MID(spotify_top_songs_audio_features[[#This Row],[artist_names]],SEARCH(",",spotify_top_songs_audio_features[[#This Row],[artist_names]])+2,99),"")</f>
        <v>Drake, Travis Scott</v>
      </c>
      <c r="W4062" t="str">
        <f>spotify_top_songs_audio_features[[#This Row],[source]]</f>
        <v>300 Entertainment/Atl</v>
      </c>
      <c r="X4062" s="1">
        <f>spotify_top_songs_audio_features[[#This Row],[streams]]</f>
        <v>15739596</v>
      </c>
      <c r="Y4062" t="str">
        <f>IF(Tabela2[[#This Row],[feat]]="","","Feat")</f>
        <v>Feat</v>
      </c>
      <c r="Z4062" s="17" t="str">
        <f>CONCATENATE(INT(spotify_top_songs_audio_features[[#This Row],[duration_ms]]/(60*1000)),":",MOD(INT(spotify_top_songs_audio_features[[#This Row],[duration_ms]]/1000),60))</f>
        <v>2:45</v>
      </c>
      <c r="AA40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062" t="str">
        <f>spotify_top_songs_audio_features[[#This Row],[track_name]]</f>
        <v>Bubbly (with Drake &amp; Travis Scott)</v>
      </c>
    </row>
    <row r="4063" spans="1:28" x14ac:dyDescent="0.25">
      <c r="A4063" t="s">
        <v>17091</v>
      </c>
      <c r="B4063" t="s">
        <v>17092</v>
      </c>
      <c r="C4063" t="s">
        <v>17093</v>
      </c>
      <c r="D4063" t="s">
        <v>96</v>
      </c>
      <c r="E4063" t="s">
        <v>43</v>
      </c>
      <c r="F4063" t="s">
        <v>32</v>
      </c>
      <c r="G4063" t="s">
        <v>25</v>
      </c>
      <c r="H4063">
        <v>82</v>
      </c>
      <c r="I4063">
        <v>611</v>
      </c>
      <c r="J4063">
        <v>122</v>
      </c>
      <c r="K4063" t="s">
        <v>17094</v>
      </c>
      <c r="L4063">
        <v>2.5000000000000001E-4</v>
      </c>
      <c r="M4063">
        <v>684</v>
      </c>
      <c r="N4063">
        <v>637</v>
      </c>
      <c r="O4063">
        <v>-502</v>
      </c>
      <c r="P4063">
        <v>127883</v>
      </c>
      <c r="Q4063">
        <v>133134</v>
      </c>
      <c r="R4063">
        <v>3</v>
      </c>
      <c r="S4063">
        <v>15727575</v>
      </c>
      <c r="U4063" t="str">
        <f>IFERROR(LEFT(spotify_top_songs_audio_features[[#This Row],[artist_names]],SEARCH(",",spotify_top_songs_audio_features[[#This Row],[artist_names]])-1),spotify_top_songs_audio_features[[#This Row],[artist_names]])</f>
        <v>Sub Urban</v>
      </c>
      <c r="V4063" t="str">
        <f>IFERROR(MID(spotify_top_songs_audio_features[[#This Row],[artist_names]],SEARCH(",",spotify_top_songs_audio_features[[#This Row],[artist_names]])+2,99),"")</f>
        <v>Bella Poarch</v>
      </c>
      <c r="W4063" t="str">
        <f>spotify_top_songs_audio_features[[#This Row],[source]]</f>
        <v>Warner Records</v>
      </c>
      <c r="X4063" s="1">
        <f>spotify_top_songs_audio_features[[#This Row],[streams]]</f>
        <v>15727575</v>
      </c>
      <c r="Y4063" t="str">
        <f>IF(Tabela2[[#This Row],[feat]]="","","Feat")</f>
        <v>Feat</v>
      </c>
      <c r="Z4063" s="17" t="str">
        <f>CONCATENATE(INT(spotify_top_songs_audio_features[[#This Row],[duration_ms]]/(60*1000)),":",MOD(INT(spotify_top_songs_audio_features[[#This Row],[duration_ms]]/1000),60))</f>
        <v>2:13</v>
      </c>
      <c r="AA40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063" t="str">
        <f>spotify_top_songs_audio_features[[#This Row],[track_name]]</f>
        <v>INFERNO</v>
      </c>
    </row>
    <row r="4064" spans="1:28" x14ac:dyDescent="0.25">
      <c r="A4064" t="s">
        <v>11097</v>
      </c>
      <c r="B4064" t="s">
        <v>8870</v>
      </c>
      <c r="C4064" t="s">
        <v>11098</v>
      </c>
      <c r="D4064" t="s">
        <v>11099</v>
      </c>
      <c r="E4064" t="s">
        <v>23</v>
      </c>
      <c r="F4064" t="s">
        <v>32</v>
      </c>
      <c r="G4064" t="s">
        <v>152</v>
      </c>
      <c r="H4064">
        <v>702</v>
      </c>
      <c r="I4064">
        <v>68</v>
      </c>
      <c r="J4064">
        <v>373</v>
      </c>
      <c r="K4064" t="s">
        <v>4818</v>
      </c>
      <c r="L4064">
        <v>0</v>
      </c>
      <c r="M4064">
        <v>111</v>
      </c>
      <c r="N4064">
        <v>86</v>
      </c>
      <c r="O4064">
        <v>-5451</v>
      </c>
      <c r="P4064">
        <v>122895</v>
      </c>
      <c r="Q4064">
        <v>204253</v>
      </c>
      <c r="R4064">
        <v>2</v>
      </c>
      <c r="S4064">
        <v>15702160</v>
      </c>
      <c r="U4064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4064" t="str">
        <f>IFERROR(MID(spotify_top_songs_audio_features[[#This Row],[artist_names]],SEARCH(",",spotify_top_songs_audio_features[[#This Row],[artist_names]])+2,99),"")</f>
        <v>Jasiel Nuñez</v>
      </c>
      <c r="W4064" t="str">
        <f>spotify_top_songs_audio_features[[#This Row],[source]]</f>
        <v>Double P Records / Prajin Parlay Inc</v>
      </c>
      <c r="X4064" s="1">
        <f>spotify_top_songs_audio_features[[#This Row],[streams]]</f>
        <v>15702160</v>
      </c>
      <c r="Y4064" t="str">
        <f>IF(Tabela2[[#This Row],[feat]]="","","Feat")</f>
        <v>Feat</v>
      </c>
      <c r="Z4064" s="17" t="str">
        <f>CONCATENATE(INT(spotify_top_songs_audio_features[[#This Row],[duration_ms]]/(60*1000)),":",MOD(INT(spotify_top_songs_audio_features[[#This Row],[duration_ms]]/1000),60))</f>
        <v>3:24</v>
      </c>
      <c r="AA40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64" t="str">
        <f>spotify_top_songs_audio_features[[#This Row],[track_name]]</f>
        <v>Rosa Pastel</v>
      </c>
    </row>
    <row r="4065" spans="1:28" x14ac:dyDescent="0.25">
      <c r="A4065" t="s">
        <v>5168</v>
      </c>
      <c r="B4065" t="s">
        <v>715</v>
      </c>
      <c r="C4065" t="s">
        <v>5169</v>
      </c>
      <c r="D4065" t="s">
        <v>48</v>
      </c>
      <c r="E4065" t="s">
        <v>31</v>
      </c>
      <c r="F4065" t="s">
        <v>24</v>
      </c>
      <c r="G4065" t="s">
        <v>25</v>
      </c>
      <c r="H4065">
        <v>87</v>
      </c>
      <c r="I4065">
        <v>35</v>
      </c>
      <c r="J4065">
        <v>277</v>
      </c>
      <c r="K4065" t="s">
        <v>5170</v>
      </c>
      <c r="L4065">
        <v>483</v>
      </c>
      <c r="M4065">
        <v>108</v>
      </c>
      <c r="N4065">
        <v>175</v>
      </c>
      <c r="O4065">
        <v>-6082</v>
      </c>
      <c r="P4065">
        <v>74963</v>
      </c>
      <c r="Q4065">
        <v>168347</v>
      </c>
      <c r="R4065">
        <v>2</v>
      </c>
      <c r="S4065">
        <v>15689366</v>
      </c>
      <c r="U4065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065" t="str">
        <f>IFERROR(MID(spotify_top_songs_audio_features[[#This Row],[artist_names]],SEARCH(",",spotify_top_songs_audio_features[[#This Row],[artist_names]])+2,99),"")</f>
        <v>21 Savage</v>
      </c>
      <c r="W4065" t="str">
        <f>spotify_top_songs_audio_features[[#This Row],[source]]</f>
        <v>Republic Records</v>
      </c>
      <c r="X4065" s="1">
        <f>spotify_top_songs_audio_features[[#This Row],[streams]]</f>
        <v>15689366</v>
      </c>
      <c r="Y4065" t="str">
        <f>IF(Tabela2[[#This Row],[feat]]="","","Feat")</f>
        <v>Feat</v>
      </c>
      <c r="Z4065" s="17" t="str">
        <f>CONCATENATE(INT(spotify_top_songs_audio_features[[#This Row],[duration_ms]]/(60*1000)),":",MOD(INT(spotify_top_songs_audio_features[[#This Row],[duration_ms]]/1000),60))</f>
        <v>2:48</v>
      </c>
      <c r="AA40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65" t="str">
        <f>spotify_top_songs_audio_features[[#This Row],[track_name]]</f>
        <v>Don't Come Out The House (with 21 Savage)</v>
      </c>
    </row>
    <row r="4066" spans="1:28" x14ac:dyDescent="0.25">
      <c r="A4066" t="s">
        <v>2546</v>
      </c>
      <c r="B4066" t="s">
        <v>2547</v>
      </c>
      <c r="C4066" t="s">
        <v>2548</v>
      </c>
      <c r="D4066" t="s">
        <v>2549</v>
      </c>
      <c r="E4066" t="s">
        <v>70</v>
      </c>
      <c r="F4066" t="s">
        <v>24</v>
      </c>
      <c r="G4066" t="s">
        <v>25</v>
      </c>
      <c r="H4066">
        <v>649</v>
      </c>
      <c r="I4066">
        <v>716</v>
      </c>
      <c r="J4066">
        <v>349</v>
      </c>
      <c r="K4066" t="s">
        <v>2550</v>
      </c>
      <c r="L4066">
        <v>2.63E-3</v>
      </c>
      <c r="M4066">
        <v>135</v>
      </c>
      <c r="N4066">
        <v>163</v>
      </c>
      <c r="O4066">
        <v>-5371</v>
      </c>
      <c r="P4066">
        <v>99988</v>
      </c>
      <c r="Q4066">
        <v>205947</v>
      </c>
      <c r="R4066">
        <v>49</v>
      </c>
      <c r="S4066">
        <v>15686914</v>
      </c>
      <c r="U4066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4066" t="str">
        <f>IFERROR(MID(spotify_top_songs_audio_features[[#This Row],[artist_names]],SEARCH(",",spotify_top_songs_audio_features[[#This Row],[artist_names]])+2,99),"")</f>
        <v>Justin Bieber</v>
      </c>
      <c r="W4066" t="str">
        <f>spotify_top_songs_audio_features[[#This Row],[source]]</f>
        <v>DJ Snake Def Jam</v>
      </c>
      <c r="X4066" s="1">
        <f>spotify_top_songs_audio_features[[#This Row],[streams]]</f>
        <v>15686914</v>
      </c>
      <c r="Y4066" t="str">
        <f>IF(Tabela2[[#This Row],[feat]]="","","Feat")</f>
        <v>Feat</v>
      </c>
      <c r="Z4066" s="17" t="str">
        <f>CONCATENATE(INT(spotify_top_songs_audio_features[[#This Row],[duration_ms]]/(60*1000)),":",MOD(INT(spotify_top_songs_audio_features[[#This Row],[duration_ms]]/1000),60))</f>
        <v>3:25</v>
      </c>
      <c r="AA40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066" t="str">
        <f>spotify_top_songs_audio_features[[#This Row],[track_name]]</f>
        <v>Let Me Love You</v>
      </c>
    </row>
    <row r="4067" spans="1:28" x14ac:dyDescent="0.25">
      <c r="A4067" t="s">
        <v>1531</v>
      </c>
      <c r="B4067" t="s">
        <v>1532</v>
      </c>
      <c r="C4067" t="s">
        <v>1533</v>
      </c>
      <c r="D4067" t="s">
        <v>1534</v>
      </c>
      <c r="E4067" t="s">
        <v>177</v>
      </c>
      <c r="F4067" t="s">
        <v>24</v>
      </c>
      <c r="G4067" t="s">
        <v>25</v>
      </c>
      <c r="H4067">
        <v>886</v>
      </c>
      <c r="I4067">
        <v>562</v>
      </c>
      <c r="J4067">
        <v>259</v>
      </c>
      <c r="K4067" t="s">
        <v>1535</v>
      </c>
      <c r="L4067">
        <v>0</v>
      </c>
      <c r="M4067">
        <v>121</v>
      </c>
      <c r="N4067">
        <v>65</v>
      </c>
      <c r="O4067">
        <v>-5304</v>
      </c>
      <c r="P4067">
        <v>14002</v>
      </c>
      <c r="Q4067">
        <v>125143</v>
      </c>
      <c r="R4067">
        <v>3</v>
      </c>
      <c r="S4067">
        <v>15646619</v>
      </c>
      <c r="U4067" t="str">
        <f>IFERROR(LEFT(spotify_top_songs_audio_features[[#This Row],[artist_names]],SEARCH(",",spotify_top_songs_audio_features[[#This Row],[artist_names]])-1),spotify_top_songs_audio_features[[#This Row],[artist_names]])</f>
        <v>Kawe</v>
      </c>
      <c r="V4067" t="str">
        <f>IFERROR(MID(spotify_top_songs_audio_features[[#This Row],[artist_names]],SEARCH(",",spotify_top_songs_audio_features[[#This Row],[artist_names]])+2,99),"")</f>
        <v>Mc Lele JP, Original Quality</v>
      </c>
      <c r="W4067" t="str">
        <f>spotify_top_songs_audio_features[[#This Row],[source]]</f>
        <v>OQProduções</v>
      </c>
      <c r="X4067" s="1">
        <f>spotify_top_songs_audio_features[[#This Row],[streams]]</f>
        <v>15646619</v>
      </c>
      <c r="Y4067" t="str">
        <f>IF(Tabela2[[#This Row],[feat]]="","","Feat")</f>
        <v>Feat</v>
      </c>
      <c r="Z4067" s="17" t="str">
        <f>CONCATENATE(INT(spotify_top_songs_audio_features[[#This Row],[duration_ms]]/(60*1000)),":",MOD(INT(spotify_top_songs_audio_features[[#This Row],[duration_ms]]/1000),60))</f>
        <v>2:5</v>
      </c>
      <c r="AA40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67" t="str">
        <f>spotify_top_songs_audio_features[[#This Row],[track_name]]</f>
        <v>Mds</v>
      </c>
    </row>
    <row r="4068" spans="1:28" x14ac:dyDescent="0.25">
      <c r="A4068" t="s">
        <v>5746</v>
      </c>
      <c r="B4068" t="s">
        <v>5747</v>
      </c>
      <c r="C4068" t="s">
        <v>5748</v>
      </c>
      <c r="D4068" t="s">
        <v>506</v>
      </c>
      <c r="E4068" t="s">
        <v>70</v>
      </c>
      <c r="F4068" t="s">
        <v>24</v>
      </c>
      <c r="G4068" t="s">
        <v>25</v>
      </c>
      <c r="H4068">
        <v>53</v>
      </c>
      <c r="I4068">
        <v>512</v>
      </c>
      <c r="J4068">
        <v>133</v>
      </c>
      <c r="K4068" t="s">
        <v>2340</v>
      </c>
      <c r="L4068">
        <v>7.0400000000000003E-3</v>
      </c>
      <c r="M4068">
        <v>128</v>
      </c>
      <c r="N4068">
        <v>401</v>
      </c>
      <c r="O4068">
        <v>-7094</v>
      </c>
      <c r="P4068">
        <v>196121</v>
      </c>
      <c r="Q4068">
        <v>165200</v>
      </c>
      <c r="R4068">
        <v>15</v>
      </c>
      <c r="S4068">
        <v>15638828</v>
      </c>
      <c r="U4068" t="str">
        <f>IFERROR(LEFT(spotify_top_songs_audio_features[[#This Row],[artist_names]],SEARCH(",",spotify_top_songs_audio_features[[#This Row],[artist_names]])-1),spotify_top_songs_audio_features[[#This Row],[artist_names]])</f>
        <v>Fifth Harmony</v>
      </c>
      <c r="V4068" t="str">
        <f>IFERROR(MID(spotify_top_songs_audio_features[[#This Row],[artist_names]],SEARCH(",",spotify_top_songs_audio_features[[#This Row],[artist_names]])+2,99),"")</f>
        <v>Gucci Mane</v>
      </c>
      <c r="W4068" t="str">
        <f>spotify_top_songs_audio_features[[#This Row],[source]]</f>
        <v>Syco Music/Epic</v>
      </c>
      <c r="X4068" s="1">
        <f>spotify_top_songs_audio_features[[#This Row],[streams]]</f>
        <v>15638828</v>
      </c>
      <c r="Y4068" t="str">
        <f>IF(Tabela2[[#This Row],[feat]]="","","Feat")</f>
        <v>Feat</v>
      </c>
      <c r="Z4068" s="17" t="str">
        <f>CONCATENATE(INT(spotify_top_songs_audio_features[[#This Row],[duration_ms]]/(60*1000)),":",MOD(INT(spotify_top_songs_audio_features[[#This Row],[duration_ms]]/1000),60))</f>
        <v>2:45</v>
      </c>
      <c r="AA40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068" t="str">
        <f>spotify_top_songs_audio_features[[#This Row],[track_name]]</f>
        <v>Down (feat. Gucci Mane)</v>
      </c>
    </row>
    <row r="4069" spans="1:28" x14ac:dyDescent="0.25">
      <c r="A4069" t="s">
        <v>7726</v>
      </c>
      <c r="B4069" t="s">
        <v>7727</v>
      </c>
      <c r="C4069" t="s">
        <v>7728</v>
      </c>
      <c r="D4069" t="s">
        <v>377</v>
      </c>
      <c r="E4069" t="s">
        <v>70</v>
      </c>
      <c r="F4069" t="s">
        <v>24</v>
      </c>
      <c r="G4069" t="s">
        <v>25</v>
      </c>
      <c r="H4069">
        <v>764</v>
      </c>
      <c r="I4069">
        <v>794</v>
      </c>
      <c r="J4069">
        <v>589</v>
      </c>
      <c r="K4069" t="s">
        <v>7729</v>
      </c>
      <c r="L4069">
        <v>0</v>
      </c>
      <c r="M4069">
        <v>34</v>
      </c>
      <c r="N4069">
        <v>721</v>
      </c>
      <c r="O4069">
        <v>-4096</v>
      </c>
      <c r="P4069">
        <v>110013</v>
      </c>
      <c r="Q4069">
        <v>173227</v>
      </c>
      <c r="R4069">
        <v>3</v>
      </c>
      <c r="S4069">
        <v>15599730</v>
      </c>
      <c r="U4069" t="str">
        <f>IFERROR(LEFT(spotify_top_songs_audio_features[[#This Row],[artist_names]],SEARCH(",",spotify_top_songs_audio_features[[#This Row],[artist_names]])-1),spotify_top_songs_audio_features[[#This Row],[artist_names]])</f>
        <v>Hugo &amp; Guilherme</v>
      </c>
      <c r="V4069" t="str">
        <f>IFERROR(MID(spotify_top_songs_audio_features[[#This Row],[artist_names]],SEARCH(",",spotify_top_songs_audio_features[[#This Row],[artist_names]])+2,99),"")</f>
        <v/>
      </c>
      <c r="W4069" t="str">
        <f>spotify_top_songs_audio_features[[#This Row],[source]]</f>
        <v>Som Livre</v>
      </c>
      <c r="X4069" s="1">
        <f>spotify_top_songs_audio_features[[#This Row],[streams]]</f>
        <v>15599730</v>
      </c>
      <c r="Y4069" t="str">
        <f>IF(Tabela2[[#This Row],[feat]]="","","Feat")</f>
        <v/>
      </c>
      <c r="Z4069" s="17" t="str">
        <f>CONCATENATE(INT(spotify_top_songs_audio_features[[#This Row],[duration_ms]]/(60*1000)),":",MOD(INT(spotify_top_songs_audio_features[[#This Row],[duration_ms]]/1000),60))</f>
        <v>2:53</v>
      </c>
      <c r="AA40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069" t="str">
        <f>spotify_top_songs_audio_features[[#This Row],[track_name]]</f>
        <v>Coração Na Cama - Ao Vivo</v>
      </c>
    </row>
    <row r="4070" spans="1:28" x14ac:dyDescent="0.25">
      <c r="A4070" t="s">
        <v>15706</v>
      </c>
      <c r="B4070" t="s">
        <v>15707</v>
      </c>
      <c r="C4070" t="s">
        <v>15708</v>
      </c>
      <c r="D4070" t="s">
        <v>12104</v>
      </c>
      <c r="E4070" t="s">
        <v>23</v>
      </c>
      <c r="F4070" t="s">
        <v>24</v>
      </c>
      <c r="G4070" t="s">
        <v>25</v>
      </c>
      <c r="H4070">
        <v>813</v>
      </c>
      <c r="I4070">
        <v>866</v>
      </c>
      <c r="J4070">
        <v>851</v>
      </c>
      <c r="K4070" t="s">
        <v>566</v>
      </c>
      <c r="L4070">
        <v>0</v>
      </c>
      <c r="M4070">
        <v>421</v>
      </c>
      <c r="N4070">
        <v>647</v>
      </c>
      <c r="O4070">
        <v>-3239</v>
      </c>
      <c r="P4070">
        <v>99994</v>
      </c>
      <c r="Q4070">
        <v>235200</v>
      </c>
      <c r="R4070">
        <v>2</v>
      </c>
      <c r="S4070">
        <v>15593015</v>
      </c>
      <c r="U4070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4070" t="str">
        <f>IFERROR(MID(spotify_top_songs_audio_features[[#This Row],[artist_names]],SEARCH(",",spotify_top_songs_audio_features[[#This Row],[artist_names]])+2,99),"")</f>
        <v>Quevedo, Maluma, Mambo Kingz, DJ Luian</v>
      </c>
      <c r="W4070" t="str">
        <f>spotify_top_songs_audio_features[[#This Row],[source]]</f>
        <v>Hear This Music</v>
      </c>
      <c r="X4070" s="1">
        <f>spotify_top_songs_audio_features[[#This Row],[streams]]</f>
        <v>15593015</v>
      </c>
      <c r="Y4070" t="str">
        <f>IF(Tabela2[[#This Row],[feat]]="","","Feat")</f>
        <v>Feat</v>
      </c>
      <c r="Z4070" s="17" t="str">
        <f>CONCATENATE(INT(spotify_top_songs_audio_features[[#This Row],[duration_ms]]/(60*1000)),":",MOD(INT(spotify_top_songs_audio_features[[#This Row],[duration_ms]]/1000),60))</f>
        <v>3:55</v>
      </c>
      <c r="AA40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70" t="str">
        <f>spotify_top_songs_audio_features[[#This Row],[track_name]]</f>
        <v>OA</v>
      </c>
    </row>
    <row r="4071" spans="1:28" x14ac:dyDescent="0.25">
      <c r="A4071" t="s">
        <v>7509</v>
      </c>
      <c r="B4071" t="s">
        <v>7510</v>
      </c>
      <c r="C4071" t="s">
        <v>7511</v>
      </c>
      <c r="D4071" t="s">
        <v>22</v>
      </c>
      <c r="E4071" t="s">
        <v>23</v>
      </c>
      <c r="F4071" t="s">
        <v>24</v>
      </c>
      <c r="G4071" t="s">
        <v>25</v>
      </c>
      <c r="H4071">
        <v>652</v>
      </c>
      <c r="I4071">
        <v>472</v>
      </c>
      <c r="J4071">
        <v>399</v>
      </c>
      <c r="K4071" t="s">
        <v>3207</v>
      </c>
      <c r="L4071">
        <v>0</v>
      </c>
      <c r="M4071">
        <v>121</v>
      </c>
      <c r="N4071">
        <v>24</v>
      </c>
      <c r="O4071">
        <v>-8084</v>
      </c>
      <c r="P4071">
        <v>126904</v>
      </c>
      <c r="Q4071">
        <v>194890</v>
      </c>
      <c r="R4071">
        <v>3</v>
      </c>
      <c r="S4071">
        <v>15571498</v>
      </c>
      <c r="U4071" t="str">
        <f>IFERROR(LEFT(spotify_top_songs_audio_features[[#This Row],[artist_names]],SEARCH(",",spotify_top_songs_audio_features[[#This Row],[artist_names]])-1),spotify_top_songs_audio_features[[#This Row],[artist_names]])</f>
        <v>Sam Fischer</v>
      </c>
      <c r="V4071" t="str">
        <f>IFERROR(MID(spotify_top_songs_audio_features[[#This Row],[artist_names]],SEARCH(",",spotify_top_songs_audio_features[[#This Row],[artist_names]])+2,99),"")</f>
        <v>Demi Lovato</v>
      </c>
      <c r="W4071" t="str">
        <f>spotify_top_songs_audio_features[[#This Row],[source]]</f>
        <v>RCA Records Label</v>
      </c>
      <c r="X4071" s="1">
        <f>spotify_top_songs_audio_features[[#This Row],[streams]]</f>
        <v>15571498</v>
      </c>
      <c r="Y4071" t="str">
        <f>IF(Tabela2[[#This Row],[feat]]="","","Feat")</f>
        <v>Feat</v>
      </c>
      <c r="Z4071" s="17" t="str">
        <f>CONCATENATE(INT(spotify_top_songs_audio_features[[#This Row],[duration_ms]]/(60*1000)),":",MOD(INT(spotify_top_songs_audio_features[[#This Row],[duration_ms]]/1000),60))</f>
        <v>3:14</v>
      </c>
      <c r="AA40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71" t="str">
        <f>spotify_top_songs_audio_features[[#This Row],[track_name]]</f>
        <v>What Other People Say</v>
      </c>
    </row>
    <row r="4072" spans="1:28" x14ac:dyDescent="0.25">
      <c r="A4072" t="s">
        <v>15964</v>
      </c>
      <c r="B4072" t="s">
        <v>5566</v>
      </c>
      <c r="C4072" t="s">
        <v>15965</v>
      </c>
      <c r="D4072" t="s">
        <v>5568</v>
      </c>
      <c r="E4072" t="s">
        <v>97</v>
      </c>
      <c r="F4072" t="s">
        <v>32</v>
      </c>
      <c r="G4072" t="s">
        <v>25</v>
      </c>
      <c r="H4072">
        <v>847</v>
      </c>
      <c r="I4072">
        <v>733</v>
      </c>
      <c r="J4072">
        <v>16</v>
      </c>
      <c r="K4072" t="s">
        <v>4187</v>
      </c>
      <c r="L4072">
        <v>1.0399999999999999E-3</v>
      </c>
      <c r="M4072">
        <v>151</v>
      </c>
      <c r="N4072">
        <v>202</v>
      </c>
      <c r="O4072">
        <v>-6439</v>
      </c>
      <c r="P4072">
        <v>130029</v>
      </c>
      <c r="Q4072">
        <v>193591</v>
      </c>
      <c r="R4072">
        <v>2</v>
      </c>
      <c r="S4072">
        <v>15568011</v>
      </c>
      <c r="U4072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072" t="str">
        <f>IFERROR(MID(spotify_top_songs_audio_features[[#This Row],[artist_names]],SEARCH(",",spotify_top_songs_audio_features[[#This Row],[artist_names]])+2,99),"")</f>
        <v>Metro Boomin</v>
      </c>
      <c r="W4072" t="str">
        <f>spotify_top_songs_audio_features[[#This Row],[source]]</f>
        <v>Slaughter Gang, LLC/Epic/Boominati Worldwide/Republic</v>
      </c>
      <c r="X4072" s="1">
        <f>spotify_top_songs_audio_features[[#This Row],[streams]]</f>
        <v>15568011</v>
      </c>
      <c r="Y4072" t="str">
        <f>IF(Tabela2[[#This Row],[feat]]="","","Feat")</f>
        <v>Feat</v>
      </c>
      <c r="Z4072" s="17" t="str">
        <f>CONCATENATE(INT(spotify_top_songs_audio_features[[#This Row],[duration_ms]]/(60*1000)),":",MOD(INT(spotify_top_songs_audio_features[[#This Row],[duration_ms]]/1000),60))</f>
        <v>3:13</v>
      </c>
      <c r="AA40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072" t="str">
        <f>spotify_top_songs_audio_features[[#This Row],[track_name]]</f>
        <v>Glock In My Lap</v>
      </c>
    </row>
    <row r="4073" spans="1:28" x14ac:dyDescent="0.25">
      <c r="A4073" t="s">
        <v>4351</v>
      </c>
      <c r="B4073" t="s">
        <v>4352</v>
      </c>
      <c r="C4073" t="s">
        <v>4353</v>
      </c>
      <c r="D4073" t="s">
        <v>423</v>
      </c>
      <c r="E4073" t="s">
        <v>70</v>
      </c>
      <c r="F4073" t="s">
        <v>32</v>
      </c>
      <c r="G4073" t="s">
        <v>25</v>
      </c>
      <c r="H4073">
        <v>476</v>
      </c>
      <c r="I4073">
        <v>161</v>
      </c>
      <c r="J4073">
        <v>407</v>
      </c>
      <c r="K4073" t="s">
        <v>4354</v>
      </c>
      <c r="L4073">
        <v>381</v>
      </c>
      <c r="M4073">
        <v>109</v>
      </c>
      <c r="N4073">
        <v>908</v>
      </c>
      <c r="O4073">
        <v>-11665</v>
      </c>
      <c r="P4073">
        <v>119614</v>
      </c>
      <c r="Q4073">
        <v>133763</v>
      </c>
      <c r="R4073">
        <v>1</v>
      </c>
      <c r="S4073">
        <v>15567041</v>
      </c>
      <c r="U407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073" t="str">
        <f>IFERROR(MID(spotify_top_songs_audio_features[[#This Row],[artist_names]],SEARCH(",",spotify_top_songs_audio_features[[#This Row],[artist_names]])+2,99),"")</f>
        <v>Yebba</v>
      </c>
      <c r="W4073" t="str">
        <f>spotify_top_songs_audio_features[[#This Row],[source]]</f>
        <v>OVO</v>
      </c>
      <c r="X4073" s="1">
        <f>spotify_top_songs_audio_features[[#This Row],[streams]]</f>
        <v>15567041</v>
      </c>
      <c r="Y4073" t="str">
        <f>IF(Tabela2[[#This Row],[feat]]="","","Feat")</f>
        <v>Feat</v>
      </c>
      <c r="Z4073" s="17" t="str">
        <f>CONCATENATE(INT(spotify_top_songs_audio_features[[#This Row],[duration_ms]]/(60*1000)),":",MOD(INT(spotify_top_songs_audio_features[[#This Row],[duration_ms]]/1000),60))</f>
        <v>2:13</v>
      </c>
      <c r="AA40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073" t="str">
        <f>spotify_top_songs_audio_features[[#This Row],[track_name]]</f>
        <v>Yebba’s Heartbreak</v>
      </c>
    </row>
    <row r="4074" spans="1:28" x14ac:dyDescent="0.25">
      <c r="A4074" t="s">
        <v>13403</v>
      </c>
      <c r="B4074" t="s">
        <v>762</v>
      </c>
      <c r="C4074" t="s">
        <v>13404</v>
      </c>
      <c r="D4074" t="s">
        <v>282</v>
      </c>
      <c r="E4074" t="s">
        <v>177</v>
      </c>
      <c r="F4074" t="s">
        <v>24</v>
      </c>
      <c r="G4074" t="s">
        <v>25</v>
      </c>
      <c r="H4074">
        <v>36</v>
      </c>
      <c r="I4074">
        <v>391</v>
      </c>
      <c r="J4074">
        <v>528</v>
      </c>
      <c r="K4074" t="s">
        <v>9334</v>
      </c>
      <c r="L4074">
        <v>406</v>
      </c>
      <c r="M4074">
        <v>129</v>
      </c>
      <c r="N4074">
        <v>162</v>
      </c>
      <c r="O4074">
        <v>-106</v>
      </c>
      <c r="P4074">
        <v>84281</v>
      </c>
      <c r="Q4074">
        <v>177227</v>
      </c>
      <c r="R4074">
        <v>2</v>
      </c>
      <c r="S4074">
        <v>15561690</v>
      </c>
      <c r="U4074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074" t="str">
        <f>IFERROR(MID(spotify_top_songs_audio_features[[#This Row],[artist_names]],SEARCH(",",spotify_top_songs_audio_features[[#This Row],[artist_names]])+2,99),"")</f>
        <v>The Creator</v>
      </c>
      <c r="W4074" t="str">
        <f>spotify_top_songs_audio_features[[#This Row],[source]]</f>
        <v>Columbia</v>
      </c>
      <c r="X4074" s="1">
        <f>spotify_top_songs_audio_features[[#This Row],[streams]]</f>
        <v>15561690</v>
      </c>
      <c r="Y4074" t="str">
        <f>IF(Tabela2[[#This Row],[feat]]="","","Feat")</f>
        <v>Feat</v>
      </c>
      <c r="Z4074" s="17" t="str">
        <f>CONCATENATE(INT(spotify_top_songs_audio_features[[#This Row],[duration_ms]]/(60*1000)),":",MOD(INT(spotify_top_songs_audio_features[[#This Row],[duration_ms]]/1000),60))</f>
        <v>2:57</v>
      </c>
      <c r="AA40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74" t="str">
        <f>spotify_top_songs_audio_features[[#This Row],[track_name]]</f>
        <v>RUNNING OUT OF TIME</v>
      </c>
    </row>
    <row r="4075" spans="1:28" x14ac:dyDescent="0.25">
      <c r="A4075" t="s">
        <v>14752</v>
      </c>
      <c r="B4075" t="s">
        <v>383</v>
      </c>
      <c r="C4075" t="s">
        <v>14753</v>
      </c>
      <c r="D4075" t="s">
        <v>385</v>
      </c>
      <c r="E4075" t="s">
        <v>177</v>
      </c>
      <c r="F4075" t="s">
        <v>32</v>
      </c>
      <c r="G4075" t="s">
        <v>25</v>
      </c>
      <c r="H4075">
        <v>707</v>
      </c>
      <c r="I4075">
        <v>314</v>
      </c>
      <c r="J4075">
        <v>747</v>
      </c>
      <c r="K4075" t="s">
        <v>14754</v>
      </c>
      <c r="L4075">
        <v>0</v>
      </c>
      <c r="M4075">
        <v>109</v>
      </c>
      <c r="N4075">
        <v>602</v>
      </c>
      <c r="O4075">
        <v>-10115</v>
      </c>
      <c r="P4075">
        <v>104014</v>
      </c>
      <c r="Q4075">
        <v>49024</v>
      </c>
      <c r="R4075">
        <v>2</v>
      </c>
      <c r="S4075">
        <v>15551002</v>
      </c>
      <c r="U4075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075" t="str">
        <f>IFERROR(MID(spotify_top_songs_audio_features[[#This Row],[artist_names]],SEARCH(",",spotify_top_songs_audio_features[[#This Row],[artist_names]])+2,99),"")</f>
        <v/>
      </c>
      <c r="W4075" t="str">
        <f>spotify_top_songs_audio_features[[#This Row],[source]]</f>
        <v>Aftermath</v>
      </c>
      <c r="X4075" s="1">
        <f>spotify_top_songs_audio_features[[#This Row],[streams]]</f>
        <v>15551002</v>
      </c>
      <c r="Y4075" t="str">
        <f>IF(Tabela2[[#This Row],[feat]]="","","Feat")</f>
        <v/>
      </c>
      <c r="Z4075" s="17" t="str">
        <f>CONCATENATE(INT(spotify_top_songs_audio_features[[#This Row],[duration_ms]]/(60*1000)),":",MOD(INT(spotify_top_songs_audio_features[[#This Row],[duration_ms]]/1000),60))</f>
        <v>0:49</v>
      </c>
      <c r="AA40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75" t="str">
        <f>spotify_top_songs_audio_features[[#This Row],[track_name]]</f>
        <v>Em Calls Paul - Skit</v>
      </c>
    </row>
    <row r="4076" spans="1:28" x14ac:dyDescent="0.25">
      <c r="A4076" t="s">
        <v>3149</v>
      </c>
      <c r="B4076" t="s">
        <v>3150</v>
      </c>
      <c r="C4076" t="s">
        <v>3151</v>
      </c>
      <c r="D4076" t="s">
        <v>2051</v>
      </c>
      <c r="E4076" t="s">
        <v>113</v>
      </c>
      <c r="F4076" t="s">
        <v>24</v>
      </c>
      <c r="G4076" t="s">
        <v>25</v>
      </c>
      <c r="H4076">
        <v>768</v>
      </c>
      <c r="I4076">
        <v>74</v>
      </c>
      <c r="J4076">
        <v>336</v>
      </c>
      <c r="K4076" t="s">
        <v>3152</v>
      </c>
      <c r="L4076">
        <v>6.8099999999999996E-4</v>
      </c>
      <c r="M4076">
        <v>23</v>
      </c>
      <c r="N4076">
        <v>532</v>
      </c>
      <c r="O4076">
        <v>-6595</v>
      </c>
      <c r="P4076">
        <v>141059</v>
      </c>
      <c r="Q4076">
        <v>129362</v>
      </c>
      <c r="R4076">
        <v>2</v>
      </c>
      <c r="S4076">
        <v>15537632</v>
      </c>
      <c r="U4076" t="str">
        <f>IFERROR(LEFT(spotify_top_songs_audio_features[[#This Row],[artist_names]],SEARCH(",",spotify_top_songs_audio_features[[#This Row],[artist_names]])-1),spotify_top_songs_audio_features[[#This Row],[artist_names]])</f>
        <v>Ice Spice</v>
      </c>
      <c r="V4076" t="str">
        <f>IFERROR(MID(spotify_top_songs_audio_features[[#This Row],[artist_names]],SEARCH(",",spotify_top_songs_audio_features[[#This Row],[artist_names]])+2,99),"")</f>
        <v/>
      </c>
      <c r="W4076" t="str">
        <f>spotify_top_songs_audio_features[[#This Row],[source]]</f>
        <v>10K Projects/Capitol Records</v>
      </c>
      <c r="X4076" s="1">
        <f>spotify_top_songs_audio_features[[#This Row],[streams]]</f>
        <v>15537632</v>
      </c>
      <c r="Y4076" t="str">
        <f>IF(Tabela2[[#This Row],[feat]]="","","Feat")</f>
        <v/>
      </c>
      <c r="Z4076" s="17" t="str">
        <f>CONCATENATE(INT(spotify_top_songs_audio_features[[#This Row],[duration_ms]]/(60*1000)),":",MOD(INT(spotify_top_songs_audio_features[[#This Row],[duration_ms]]/1000),60))</f>
        <v>2:9</v>
      </c>
      <c r="AA40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076" t="str">
        <f>spotify_top_songs_audio_features[[#This Row],[track_name]]</f>
        <v>In Ha Mood</v>
      </c>
    </row>
    <row r="4077" spans="1:28" x14ac:dyDescent="0.25">
      <c r="A4077" t="s">
        <v>9041</v>
      </c>
      <c r="B4077" t="s">
        <v>307</v>
      </c>
      <c r="C4077" t="s">
        <v>9042</v>
      </c>
      <c r="D4077" t="s">
        <v>309</v>
      </c>
      <c r="E4077" t="s">
        <v>177</v>
      </c>
      <c r="F4077" t="s">
        <v>32</v>
      </c>
      <c r="G4077" t="s">
        <v>152</v>
      </c>
      <c r="H4077">
        <v>153</v>
      </c>
      <c r="I4077">
        <v>138</v>
      </c>
      <c r="J4077">
        <v>503</v>
      </c>
      <c r="K4077" t="s">
        <v>6304</v>
      </c>
      <c r="L4077">
        <v>55</v>
      </c>
      <c r="M4077">
        <v>254</v>
      </c>
      <c r="N4077">
        <v>503</v>
      </c>
      <c r="O4077">
        <v>-21877</v>
      </c>
      <c r="P4077">
        <v>74318</v>
      </c>
      <c r="Q4077">
        <v>119410</v>
      </c>
      <c r="R4077">
        <v>2</v>
      </c>
      <c r="S4077">
        <v>15530819</v>
      </c>
      <c r="U407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4077" t="str">
        <f>IFERROR(MID(spotify_top_songs_audio_features[[#This Row],[artist_names]],SEARCH(",",spotify_top_songs_audio_features[[#This Row],[artist_names]])+2,99),"")</f>
        <v/>
      </c>
      <c r="W4077" t="str">
        <f>spotify_top_songs_audio_features[[#This Row],[source]]</f>
        <v>Darkroom/Interscope Records</v>
      </c>
      <c r="X4077" s="1">
        <f>spotify_top_songs_audio_features[[#This Row],[streams]]</f>
        <v>15530819</v>
      </c>
      <c r="Y4077" t="str">
        <f>IF(Tabela2[[#This Row],[feat]]="","","Feat")</f>
        <v/>
      </c>
      <c r="Z4077" s="17" t="str">
        <f>CONCATENATE(INT(spotify_top_songs_audio_features[[#This Row],[duration_ms]]/(60*1000)),":",MOD(INT(spotify_top_songs_audio_features[[#This Row],[duration_ms]]/1000),60))</f>
        <v>1:59</v>
      </c>
      <c r="AA40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77" t="str">
        <f>spotify_top_songs_audio_features[[#This Row],[track_name]]</f>
        <v>goodbye</v>
      </c>
    </row>
    <row r="4078" spans="1:28" x14ac:dyDescent="0.25">
      <c r="A4078" t="s">
        <v>15791</v>
      </c>
      <c r="B4078" t="s">
        <v>15792</v>
      </c>
      <c r="C4078" t="s">
        <v>7215</v>
      </c>
      <c r="D4078" t="s">
        <v>282</v>
      </c>
      <c r="E4078" t="s">
        <v>177</v>
      </c>
      <c r="F4078" t="s">
        <v>24</v>
      </c>
      <c r="G4078" t="s">
        <v>25</v>
      </c>
      <c r="H4078">
        <v>891</v>
      </c>
      <c r="I4078">
        <v>503</v>
      </c>
      <c r="J4078">
        <v>226</v>
      </c>
      <c r="K4078" t="s">
        <v>11262</v>
      </c>
      <c r="L4078">
        <v>0</v>
      </c>
      <c r="M4078">
        <v>763</v>
      </c>
      <c r="N4078">
        <v>674</v>
      </c>
      <c r="O4078">
        <v>-5777</v>
      </c>
      <c r="P4078">
        <v>136009</v>
      </c>
      <c r="Q4078">
        <v>171293</v>
      </c>
      <c r="R4078">
        <v>2</v>
      </c>
      <c r="S4078">
        <v>15525284</v>
      </c>
      <c r="U4078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078" t="str">
        <f>IFERROR(MID(spotify_top_songs_audio_features[[#This Row],[artist_names]],SEARCH(",",spotify_top_songs_audio_features[[#This Row],[artist_names]])+2,99),"")</f>
        <v>Billy Ray Cyrus, Mason Ramsey, Young Thug</v>
      </c>
      <c r="W4078" t="str">
        <f>spotify_top_songs_audio_features[[#This Row],[source]]</f>
        <v>Columbia</v>
      </c>
      <c r="X4078" s="1">
        <f>spotify_top_songs_audio_features[[#This Row],[streams]]</f>
        <v>15525284</v>
      </c>
      <c r="Y4078" t="str">
        <f>IF(Tabela2[[#This Row],[feat]]="","","Feat")</f>
        <v>Feat</v>
      </c>
      <c r="Z4078" s="17" t="str">
        <f>CONCATENATE(INT(spotify_top_songs_audio_features[[#This Row],[duration_ms]]/(60*1000)),":",MOD(INT(spotify_top_songs_audio_features[[#This Row],[duration_ms]]/1000),60))</f>
        <v>2:51</v>
      </c>
      <c r="AA40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78" t="str">
        <f>spotify_top_songs_audio_features[[#This Row],[track_name]]</f>
        <v>Old Town Road - Remix</v>
      </c>
    </row>
    <row r="4079" spans="1:28" x14ac:dyDescent="0.25">
      <c r="A4079" t="s">
        <v>13292</v>
      </c>
      <c r="B4079" t="s">
        <v>3370</v>
      </c>
      <c r="C4079" t="s">
        <v>13293</v>
      </c>
      <c r="D4079" t="s">
        <v>1807</v>
      </c>
      <c r="E4079" t="s">
        <v>23</v>
      </c>
      <c r="F4079" t="s">
        <v>32</v>
      </c>
      <c r="G4079" t="s">
        <v>25</v>
      </c>
      <c r="H4079">
        <v>864</v>
      </c>
      <c r="I4079">
        <v>426</v>
      </c>
      <c r="J4079">
        <v>561</v>
      </c>
      <c r="K4079" t="s">
        <v>13020</v>
      </c>
      <c r="L4079">
        <v>228</v>
      </c>
      <c r="M4079">
        <v>145</v>
      </c>
      <c r="N4079">
        <v>477</v>
      </c>
      <c r="O4079">
        <v>-8392</v>
      </c>
      <c r="P4079">
        <v>129954</v>
      </c>
      <c r="Q4079">
        <v>215963</v>
      </c>
      <c r="R4079">
        <v>3</v>
      </c>
      <c r="S4079">
        <v>15523151</v>
      </c>
      <c r="U4079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4079" t="str">
        <f>IFERROR(MID(spotify_top_songs_audio_features[[#This Row],[artist_names]],SEARCH(",",spotify_top_songs_audio_features[[#This Row],[artist_names]])+2,99),"")</f>
        <v/>
      </c>
      <c r="W4079" t="str">
        <f>spotify_top_songs_audio_features[[#This Row],[source]]</f>
        <v>WEA Latina</v>
      </c>
      <c r="X4079" s="1">
        <f>spotify_top_songs_audio_features[[#This Row],[streams]]</f>
        <v>15523151</v>
      </c>
      <c r="Y4079" t="str">
        <f>IF(Tabela2[[#This Row],[feat]]="","","Feat")</f>
        <v/>
      </c>
      <c r="Z4079" s="17" t="str">
        <f>CONCATENATE(INT(spotify_top_songs_audio_features[[#This Row],[duration_ms]]/(60*1000)),":",MOD(INT(spotify_top_songs_audio_features[[#This Row],[duration_ms]]/1000),60))</f>
        <v>3:35</v>
      </c>
      <c r="AA40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79" t="str">
        <f>spotify_top_songs_audio_features[[#This Row],[track_name]]</f>
        <v>Forever Alone</v>
      </c>
    </row>
    <row r="4080" spans="1:28" x14ac:dyDescent="0.25">
      <c r="A4080" t="s">
        <v>17075</v>
      </c>
      <c r="B4080" t="s">
        <v>17076</v>
      </c>
      <c r="C4080" t="s">
        <v>17077</v>
      </c>
      <c r="D4080" t="s">
        <v>2682</v>
      </c>
      <c r="E4080" t="s">
        <v>31</v>
      </c>
      <c r="F4080" t="s">
        <v>24</v>
      </c>
      <c r="G4080" t="s">
        <v>25</v>
      </c>
      <c r="H4080">
        <v>728</v>
      </c>
      <c r="I4080">
        <v>629</v>
      </c>
      <c r="J4080">
        <v>318</v>
      </c>
      <c r="K4080" t="s">
        <v>5745</v>
      </c>
      <c r="L4080">
        <v>1.94E-4</v>
      </c>
      <c r="M4080">
        <v>847</v>
      </c>
      <c r="N4080">
        <v>71</v>
      </c>
      <c r="O4080">
        <v>-6629</v>
      </c>
      <c r="P4080">
        <v>135031</v>
      </c>
      <c r="Q4080">
        <v>198426</v>
      </c>
      <c r="R4080">
        <v>2</v>
      </c>
      <c r="S4080">
        <v>15491221</v>
      </c>
      <c r="U4080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4080" t="str">
        <f>IFERROR(MID(spotify_top_songs_audio_features[[#This Row],[artist_names]],SEARCH(",",spotify_top_songs_audio_features[[#This Row],[artist_names]])+2,99),"")</f>
        <v>Dominic Fike</v>
      </c>
      <c r="W4080" t="str">
        <f>spotify_top_songs_audio_features[[#This Row],[source]]</f>
        <v>RBMG/Def Jam</v>
      </c>
      <c r="X4080" s="1">
        <f>spotify_top_songs_audio_features[[#This Row],[streams]]</f>
        <v>15491221</v>
      </c>
      <c r="Y4080" t="str">
        <f>IF(Tabela2[[#This Row],[feat]]="","","Feat")</f>
        <v>Feat</v>
      </c>
      <c r="Z4080" s="17" t="str">
        <f>CONCATENATE(INT(spotify_top_songs_audio_features[[#This Row],[duration_ms]]/(60*1000)),":",MOD(INT(spotify_top_songs_audio_features[[#This Row],[duration_ms]]/1000),60))</f>
        <v>3:18</v>
      </c>
      <c r="AA40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80" t="str">
        <f>spotify_top_songs_audio_features[[#This Row],[track_name]]</f>
        <v>Die For You (feat. Dominic Fike)</v>
      </c>
    </row>
    <row r="4081" spans="1:28" x14ac:dyDescent="0.25">
      <c r="A4081" t="s">
        <v>11110</v>
      </c>
      <c r="B4081" t="s">
        <v>352</v>
      </c>
      <c r="C4081" t="s">
        <v>11111</v>
      </c>
      <c r="D4081" t="s">
        <v>3309</v>
      </c>
      <c r="E4081" t="s">
        <v>102</v>
      </c>
      <c r="F4081" t="s">
        <v>32</v>
      </c>
      <c r="G4081" t="s">
        <v>25</v>
      </c>
      <c r="H4081">
        <v>7</v>
      </c>
      <c r="I4081">
        <v>46</v>
      </c>
      <c r="J4081">
        <v>661</v>
      </c>
      <c r="K4081" t="s">
        <v>2788</v>
      </c>
      <c r="L4081">
        <v>4.81E-3</v>
      </c>
      <c r="M4081">
        <v>111</v>
      </c>
      <c r="N4081">
        <v>286</v>
      </c>
      <c r="O4081">
        <v>-8111</v>
      </c>
      <c r="P4081">
        <v>151901</v>
      </c>
      <c r="Q4081">
        <v>142969</v>
      </c>
      <c r="R4081">
        <v>2</v>
      </c>
      <c r="S4081">
        <v>15486848</v>
      </c>
      <c r="U4081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4081" t="str">
        <f>IFERROR(MID(spotify_top_songs_audio_features[[#This Row],[artist_names]],SEARCH(",",spotify_top_songs_audio_features[[#This Row],[artist_names]])+2,99),"")</f>
        <v/>
      </c>
      <c r="W4081" t="str">
        <f>spotify_top_songs_audio_features[[#This Row],[source]]</f>
        <v>Cactus Jack / Epic</v>
      </c>
      <c r="X4081" s="1">
        <f>spotify_top_songs_audio_features[[#This Row],[streams]]</f>
        <v>15486848</v>
      </c>
      <c r="Y4081" t="str">
        <f>IF(Tabela2[[#This Row],[feat]]="","","Feat")</f>
        <v/>
      </c>
      <c r="Z4081" s="17" t="str">
        <f>CONCATENATE(INT(spotify_top_songs_audio_features[[#This Row],[duration_ms]]/(60*1000)),":",MOD(INT(spotify_top_songs_audio_features[[#This Row],[duration_ms]]/1000),60))</f>
        <v>2:22</v>
      </c>
      <c r="AA40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081" t="str">
        <f>spotify_top_songs_audio_features[[#This Row],[track_name]]</f>
        <v>ASTROTHUNDER</v>
      </c>
    </row>
    <row r="4082" spans="1:28" x14ac:dyDescent="0.25">
      <c r="A4082" t="s">
        <v>17032</v>
      </c>
      <c r="B4082" t="s">
        <v>17033</v>
      </c>
      <c r="C4082" t="s">
        <v>17034</v>
      </c>
      <c r="D4082" t="s">
        <v>17035</v>
      </c>
      <c r="E4082" t="s">
        <v>31</v>
      </c>
      <c r="F4082" t="s">
        <v>32</v>
      </c>
      <c r="G4082" t="s">
        <v>64</v>
      </c>
      <c r="H4082">
        <v>391</v>
      </c>
      <c r="I4082">
        <v>396</v>
      </c>
      <c r="J4082">
        <v>189</v>
      </c>
      <c r="K4082" t="s">
        <v>7520</v>
      </c>
      <c r="L4082">
        <v>405</v>
      </c>
      <c r="M4082">
        <v>315</v>
      </c>
      <c r="N4082">
        <v>199</v>
      </c>
      <c r="O4082">
        <v>-8621</v>
      </c>
      <c r="P4082">
        <v>99112</v>
      </c>
      <c r="Q4082">
        <v>131272</v>
      </c>
      <c r="R4082">
        <v>3</v>
      </c>
      <c r="S4082">
        <v>15486045</v>
      </c>
      <c r="U4082" t="str">
        <f>IFERROR(LEFT(spotify_top_songs_audio_features[[#This Row],[artist_names]],SEARCH(",",spotify_top_songs_audio_features[[#This Row],[artist_names]])-1),spotify_top_songs_audio_features[[#This Row],[artist_names]])</f>
        <v>Hippie Sabotage</v>
      </c>
      <c r="V4082" t="str">
        <f>IFERROR(MID(spotify_top_songs_audio_features[[#This Row],[artist_names]],SEARCH(",",spotify_top_songs_audio_features[[#This Row],[artist_names]])+2,99),"")</f>
        <v/>
      </c>
      <c r="W4082" t="str">
        <f>spotify_top_songs_audio_features[[#This Row],[source]]</f>
        <v>iHipHop Distribution</v>
      </c>
      <c r="X4082" s="1">
        <f>spotify_top_songs_audio_features[[#This Row],[streams]]</f>
        <v>15486045</v>
      </c>
      <c r="Y4082" t="str">
        <f>IF(Tabela2[[#This Row],[feat]]="","","Feat")</f>
        <v/>
      </c>
      <c r="Z4082" s="17" t="str">
        <f>CONCATENATE(INT(spotify_top_songs_audio_features[[#This Row],[duration_ms]]/(60*1000)),":",MOD(INT(spotify_top_songs_audio_features[[#This Row],[duration_ms]]/1000),60))</f>
        <v>2:11</v>
      </c>
      <c r="AA40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82" t="str">
        <f>spotify_top_songs_audio_features[[#This Row],[track_name]]</f>
        <v>Devil Eyes</v>
      </c>
    </row>
    <row r="4083" spans="1:28" x14ac:dyDescent="0.25">
      <c r="A4083" t="s">
        <v>11356</v>
      </c>
      <c r="B4083" t="s">
        <v>621</v>
      </c>
      <c r="C4083" t="s">
        <v>11357</v>
      </c>
      <c r="D4083" t="s">
        <v>621</v>
      </c>
      <c r="E4083" t="s">
        <v>142</v>
      </c>
      <c r="F4083" t="s">
        <v>24</v>
      </c>
      <c r="G4083" t="s">
        <v>25</v>
      </c>
      <c r="H4083">
        <v>454</v>
      </c>
      <c r="I4083">
        <v>583</v>
      </c>
      <c r="J4083">
        <v>133</v>
      </c>
      <c r="K4083" t="s">
        <v>3325</v>
      </c>
      <c r="L4083">
        <v>1.06E-3</v>
      </c>
      <c r="M4083">
        <v>332</v>
      </c>
      <c r="N4083">
        <v>216</v>
      </c>
      <c r="O4083">
        <v>-6596</v>
      </c>
      <c r="P4083">
        <v>89134</v>
      </c>
      <c r="Q4083">
        <v>178550</v>
      </c>
      <c r="R4083">
        <v>3</v>
      </c>
      <c r="S4083">
        <v>15479474</v>
      </c>
      <c r="U4083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4083" t="str">
        <f>IFERROR(MID(spotify_top_songs_audio_features[[#This Row],[artist_names]],SEARCH(",",spotify_top_songs_audio_features[[#This Row],[artist_names]])+2,99),"")</f>
        <v/>
      </c>
      <c r="W4083" t="str">
        <f>spotify_top_songs_audio_features[[#This Row],[source]]</f>
        <v>Lauv</v>
      </c>
      <c r="X4083" s="1">
        <f>spotify_top_songs_audio_features[[#This Row],[streams]]</f>
        <v>15479474</v>
      </c>
      <c r="Y4083" t="str">
        <f>IF(Tabela2[[#This Row],[feat]]="","","Feat")</f>
        <v/>
      </c>
      <c r="Z4083" s="17" t="str">
        <f>CONCATENATE(INT(spotify_top_songs_audio_features[[#This Row],[duration_ms]]/(60*1000)),":",MOD(INT(spotify_top_songs_audio_features[[#This Row],[duration_ms]]/1000),60))</f>
        <v>2:58</v>
      </c>
      <c r="AA40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083" t="str">
        <f>spotify_top_songs_audio_features[[#This Row],[track_name]]</f>
        <v>Drugs &amp; The Internet</v>
      </c>
    </row>
    <row r="4084" spans="1:28" x14ac:dyDescent="0.25">
      <c r="A4084" t="s">
        <v>8069</v>
      </c>
      <c r="B4084" t="s">
        <v>1366</v>
      </c>
      <c r="C4084" t="s">
        <v>8070</v>
      </c>
      <c r="D4084" t="s">
        <v>187</v>
      </c>
      <c r="E4084" t="s">
        <v>142</v>
      </c>
      <c r="F4084" t="s">
        <v>24</v>
      </c>
      <c r="G4084" t="s">
        <v>25</v>
      </c>
      <c r="H4084">
        <v>591</v>
      </c>
      <c r="I4084">
        <v>585</v>
      </c>
      <c r="J4084">
        <v>277</v>
      </c>
      <c r="K4084" t="s">
        <v>2503</v>
      </c>
      <c r="L4084">
        <v>0</v>
      </c>
      <c r="M4084">
        <v>109</v>
      </c>
      <c r="N4084">
        <v>324</v>
      </c>
      <c r="O4084">
        <v>-635</v>
      </c>
      <c r="P4084">
        <v>11094</v>
      </c>
      <c r="Q4084">
        <v>205473</v>
      </c>
      <c r="R4084">
        <v>1</v>
      </c>
      <c r="S4084">
        <v>15478659</v>
      </c>
      <c r="U4084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4084" t="str">
        <f>IFERROR(MID(spotify_top_songs_audio_features[[#This Row],[artist_names]],SEARCH(",",spotify_top_songs_audio_features[[#This Row],[artist_names]])+2,99),"")</f>
        <v/>
      </c>
      <c r="W4084" t="str">
        <f>spotify_top_songs_audio_features[[#This Row],[source]]</f>
        <v>Capitol Records</v>
      </c>
      <c r="X4084" s="1">
        <f>spotify_top_songs_audio_features[[#This Row],[streams]]</f>
        <v>15478659</v>
      </c>
      <c r="Y4084" t="str">
        <f>IF(Tabela2[[#This Row],[feat]]="","","Feat")</f>
        <v/>
      </c>
      <c r="Z4084" s="17" t="str">
        <f>CONCATENATE(INT(spotify_top_songs_audio_features[[#This Row],[duration_ms]]/(60*1000)),":",MOD(INT(spotify_top_songs_audio_features[[#This Row],[duration_ms]]/1000),60))</f>
        <v>3:25</v>
      </c>
      <c r="AA40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084" t="str">
        <f>spotify_top_songs_audio_features[[#This Row],[track_name]]</f>
        <v>You should be sad</v>
      </c>
    </row>
    <row r="4085" spans="1:28" x14ac:dyDescent="0.25">
      <c r="A4085" t="s">
        <v>6822</v>
      </c>
      <c r="B4085" t="s">
        <v>4506</v>
      </c>
      <c r="C4085" t="s">
        <v>6823</v>
      </c>
      <c r="D4085" t="s">
        <v>1119</v>
      </c>
      <c r="E4085" t="s">
        <v>58</v>
      </c>
      <c r="F4085" t="s">
        <v>32</v>
      </c>
      <c r="G4085" t="s">
        <v>152</v>
      </c>
      <c r="H4085">
        <v>787</v>
      </c>
      <c r="I4085">
        <v>858</v>
      </c>
      <c r="J4085">
        <v>555</v>
      </c>
      <c r="K4085" t="s">
        <v>4980</v>
      </c>
      <c r="L4085">
        <v>0</v>
      </c>
      <c r="M4085">
        <v>103</v>
      </c>
      <c r="N4085">
        <v>964</v>
      </c>
      <c r="O4085">
        <v>-4969</v>
      </c>
      <c r="P4085">
        <v>125093</v>
      </c>
      <c r="Q4085">
        <v>157252</v>
      </c>
      <c r="R4085">
        <v>23</v>
      </c>
      <c r="S4085">
        <v>15468849</v>
      </c>
      <c r="U4085" t="str">
        <f>IFERROR(LEFT(spotify_top_songs_audio_features[[#This Row],[artist_names]],SEARCH(",",spotify_top_songs_audio_features[[#This Row],[artist_names]])-1),spotify_top_songs_audio_features[[#This Row],[artist_names]])</f>
        <v>Fuerza Regida</v>
      </c>
      <c r="V4085" t="str">
        <f>IFERROR(MID(spotify_top_songs_audio_features[[#This Row],[artist_names]],SEARCH(",",spotify_top_songs_audio_features[[#This Row],[artist_names]])+2,99),"")</f>
        <v/>
      </c>
      <c r="W4085" t="str">
        <f>spotify_top_songs_audio_features[[#This Row],[source]]</f>
        <v>Rancho Humilde/Street Mob Records</v>
      </c>
      <c r="X4085" s="1">
        <f>spotify_top_songs_audio_features[[#This Row],[streams]]</f>
        <v>15468849</v>
      </c>
      <c r="Y4085" t="str">
        <f>IF(Tabela2[[#This Row],[feat]]="","","Feat")</f>
        <v/>
      </c>
      <c r="Z4085" s="17" t="str">
        <f>CONCATENATE(INT(spotify_top_songs_audio_features[[#This Row],[duration_ms]]/(60*1000)),":",MOD(INT(spotify_top_songs_audio_features[[#This Row],[duration_ms]]/1000),60))</f>
        <v>2:37</v>
      </c>
      <c r="AA40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085" t="str">
        <f>spotify_top_songs_audio_features[[#This Row],[track_name]]</f>
        <v>TQM</v>
      </c>
    </row>
    <row r="4086" spans="1:28" x14ac:dyDescent="0.25">
      <c r="A4086" t="s">
        <v>14141</v>
      </c>
      <c r="B4086" t="s">
        <v>5368</v>
      </c>
      <c r="C4086" t="s">
        <v>7492</v>
      </c>
      <c r="D4086" t="s">
        <v>282</v>
      </c>
      <c r="E4086" t="s">
        <v>43</v>
      </c>
      <c r="F4086" t="s">
        <v>24</v>
      </c>
      <c r="G4086" t="s">
        <v>25</v>
      </c>
      <c r="H4086">
        <v>719</v>
      </c>
      <c r="I4086">
        <v>598</v>
      </c>
      <c r="J4086">
        <v>77</v>
      </c>
      <c r="K4086" t="s">
        <v>2189</v>
      </c>
      <c r="L4086">
        <v>0</v>
      </c>
      <c r="M4086">
        <v>115</v>
      </c>
      <c r="N4086">
        <v>303</v>
      </c>
      <c r="O4086">
        <v>-6254</v>
      </c>
      <c r="P4086">
        <v>142592</v>
      </c>
      <c r="Q4086">
        <v>126521</v>
      </c>
      <c r="R4086">
        <v>2</v>
      </c>
      <c r="S4086">
        <v>15468165</v>
      </c>
      <c r="U4086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4086" t="str">
        <f>IFERROR(MID(spotify_top_songs_audio_features[[#This Row],[artist_names]],SEARCH(",",spotify_top_songs_audio_features[[#This Row],[artist_names]])+2,99),"")</f>
        <v/>
      </c>
      <c r="W4086" t="str">
        <f>spotify_top_songs_audio_features[[#This Row],[source]]</f>
        <v>Columbia</v>
      </c>
      <c r="X4086" s="1">
        <f>spotify_top_songs_audio_features[[#This Row],[streams]]</f>
        <v>15468165</v>
      </c>
      <c r="Y4086" t="str">
        <f>IF(Tabela2[[#This Row],[feat]]="","","Feat")</f>
        <v/>
      </c>
      <c r="Z4086" s="17" t="str">
        <f>CONCATENATE(INT(spotify_top_songs_audio_features[[#This Row],[duration_ms]]/(60*1000)),":",MOD(INT(spotify_top_songs_audio_features[[#This Row],[duration_ms]]/1000),60))</f>
        <v>2:6</v>
      </c>
      <c r="AA40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086" t="str">
        <f>spotify_top_songs_audio_features[[#This Row],[track_name]]</f>
        <v>SO DONE</v>
      </c>
    </row>
    <row r="4087" spans="1:28" x14ac:dyDescent="0.25">
      <c r="A4087" t="s">
        <v>12572</v>
      </c>
      <c r="B4087" t="s">
        <v>12573</v>
      </c>
      <c r="C4087" t="s">
        <v>12574</v>
      </c>
      <c r="D4087" t="s">
        <v>423</v>
      </c>
      <c r="E4087" t="s">
        <v>23</v>
      </c>
      <c r="F4087" t="s">
        <v>24</v>
      </c>
      <c r="G4087" t="s">
        <v>64</v>
      </c>
      <c r="H4087">
        <v>519</v>
      </c>
      <c r="I4087">
        <v>851</v>
      </c>
      <c r="J4087">
        <v>29</v>
      </c>
      <c r="K4087" t="s">
        <v>3317</v>
      </c>
      <c r="L4087">
        <v>0</v>
      </c>
      <c r="M4087">
        <v>178</v>
      </c>
      <c r="N4087">
        <v>711</v>
      </c>
      <c r="O4087">
        <v>-6001</v>
      </c>
      <c r="P4087">
        <v>123823</v>
      </c>
      <c r="Q4087">
        <v>213104</v>
      </c>
      <c r="R4087">
        <v>1</v>
      </c>
      <c r="S4087">
        <v>15443086</v>
      </c>
      <c r="U408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087" t="str">
        <f>IFERROR(MID(spotify_top_songs_audio_features[[#This Row],[artist_names]],SEARCH(",",spotify_top_songs_audio_features[[#This Row],[artist_names]])+2,99),"")</f>
        <v>Lil Wayne, Rick Ross</v>
      </c>
      <c r="W4087" t="str">
        <f>spotify_top_songs_audio_features[[#This Row],[source]]</f>
        <v>OVO</v>
      </c>
      <c r="X4087" s="1">
        <f>spotify_top_songs_audio_features[[#This Row],[streams]]</f>
        <v>15443086</v>
      </c>
      <c r="Y4087" t="str">
        <f>IF(Tabela2[[#This Row],[feat]]="","","Feat")</f>
        <v>Feat</v>
      </c>
      <c r="Z4087" s="17" t="str">
        <f>CONCATENATE(INT(spotify_top_songs_audio_features[[#This Row],[duration_ms]]/(60*1000)),":",MOD(INT(spotify_top_songs_audio_features[[#This Row],[duration_ms]]/1000),60))</f>
        <v>3:33</v>
      </c>
      <c r="AA40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87" t="str">
        <f>spotify_top_songs_audio_features[[#This Row],[track_name]]</f>
        <v>You Only Live Twice (with Lil Wayne &amp; Rick Ross)</v>
      </c>
    </row>
    <row r="4088" spans="1:28" x14ac:dyDescent="0.25">
      <c r="A4088" t="s">
        <v>2737</v>
      </c>
      <c r="B4088" t="s">
        <v>2328</v>
      </c>
      <c r="C4088" t="s">
        <v>2329</v>
      </c>
      <c r="D4088" t="s">
        <v>53</v>
      </c>
      <c r="E4088" t="s">
        <v>31</v>
      </c>
      <c r="F4088" t="s">
        <v>24</v>
      </c>
      <c r="G4088" t="s">
        <v>25</v>
      </c>
      <c r="H4088">
        <v>72</v>
      </c>
      <c r="I4088">
        <v>606</v>
      </c>
      <c r="J4088">
        <v>116</v>
      </c>
      <c r="K4088" t="s">
        <v>2503</v>
      </c>
      <c r="L4088">
        <v>0</v>
      </c>
      <c r="M4088">
        <v>824</v>
      </c>
      <c r="N4088">
        <v>805</v>
      </c>
      <c r="O4088">
        <v>-354</v>
      </c>
      <c r="P4088">
        <v>165882</v>
      </c>
      <c r="Q4088">
        <v>182709</v>
      </c>
      <c r="R4088">
        <v>4</v>
      </c>
      <c r="S4088">
        <v>15430770</v>
      </c>
      <c r="U4088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4088" t="str">
        <f>IFERROR(MID(spotify_top_songs_audio_features[[#This Row],[artist_names]],SEARCH(",",spotify_top_songs_audio_features[[#This Row],[artist_names]])+2,99),"")</f>
        <v>Evaluna Montaner</v>
      </c>
      <c r="W4088" t="str">
        <f>spotify_top_songs_audio_features[[#This Row],[source]]</f>
        <v>Sony Music Latin</v>
      </c>
      <c r="X4088" s="1">
        <f>spotify_top_songs_audio_features[[#This Row],[streams]]</f>
        <v>15430770</v>
      </c>
      <c r="Y4088" t="str">
        <f>IF(Tabela2[[#This Row],[feat]]="","","Feat")</f>
        <v>Feat</v>
      </c>
      <c r="Z4088" s="17" t="str">
        <f>CONCATENATE(INT(spotify_top_songs_audio_features[[#This Row],[duration_ms]]/(60*1000)),":",MOD(INT(spotify_top_songs_audio_features[[#This Row],[duration_ms]]/1000),60))</f>
        <v>3:2</v>
      </c>
      <c r="AA40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88" t="str">
        <f>spotify_top_songs_audio_features[[#This Row],[track_name]]</f>
        <v>Por Primera Vez</v>
      </c>
    </row>
    <row r="4089" spans="1:28" x14ac:dyDescent="0.25">
      <c r="A4089" t="s">
        <v>3775</v>
      </c>
      <c r="B4089" t="s">
        <v>3776</v>
      </c>
      <c r="C4089" t="s">
        <v>3777</v>
      </c>
      <c r="D4089" t="s">
        <v>141</v>
      </c>
      <c r="E4089" t="s">
        <v>23</v>
      </c>
      <c r="F4089" t="s">
        <v>24</v>
      </c>
      <c r="G4089" t="s">
        <v>25</v>
      </c>
      <c r="H4089">
        <v>541</v>
      </c>
      <c r="I4089">
        <v>796</v>
      </c>
      <c r="J4089">
        <v>347</v>
      </c>
      <c r="K4089" t="s">
        <v>3512</v>
      </c>
      <c r="L4089">
        <v>0</v>
      </c>
      <c r="M4089">
        <v>193</v>
      </c>
      <c r="N4089">
        <v>469</v>
      </c>
      <c r="O4089">
        <v>-5177</v>
      </c>
      <c r="P4089">
        <v>85205</v>
      </c>
      <c r="Q4089">
        <v>359648</v>
      </c>
      <c r="R4089">
        <v>1</v>
      </c>
      <c r="S4089">
        <v>15428944</v>
      </c>
      <c r="U4089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089" t="str">
        <f>IFERROR(MID(spotify_top_songs_audio_features[[#This Row],[artist_names]],SEARCH(",",spotify_top_songs_audio_features[[#This Row],[artist_names]])+2,99),"")</f>
        <v>Arcángel, De La Ghetto, Ñengo Flow</v>
      </c>
      <c r="W4089" t="str">
        <f>spotify_top_songs_audio_features[[#This Row],[source]]</f>
        <v>Rimas Entertainment LLC</v>
      </c>
      <c r="X4089" s="1">
        <f>spotify_top_songs_audio_features[[#This Row],[streams]]</f>
        <v>15428944</v>
      </c>
      <c r="Y4089" t="str">
        <f>IF(Tabela2[[#This Row],[feat]]="","","Feat")</f>
        <v>Feat</v>
      </c>
      <c r="Z4089" s="17" t="str">
        <f>CONCATENATE(INT(spotify_top_songs_audio_features[[#This Row],[duration_ms]]/(60*1000)),":",MOD(INT(spotify_top_songs_audio_features[[#This Row],[duration_ms]]/1000),60))</f>
        <v>5:59</v>
      </c>
      <c r="AA40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89" t="str">
        <f>spotify_top_songs_audio_features[[#This Row],[track_name]]</f>
        <v>ACHO PR</v>
      </c>
    </row>
    <row r="4090" spans="1:28" x14ac:dyDescent="0.25">
      <c r="A4090" t="s">
        <v>14301</v>
      </c>
      <c r="B4090" t="s">
        <v>267</v>
      </c>
      <c r="C4090" t="s">
        <v>13581</v>
      </c>
      <c r="D4090" t="s">
        <v>14302</v>
      </c>
      <c r="E4090" t="s">
        <v>43</v>
      </c>
      <c r="F4090" t="s">
        <v>24</v>
      </c>
      <c r="G4090" t="s">
        <v>25</v>
      </c>
      <c r="H4090">
        <v>731</v>
      </c>
      <c r="I4090">
        <v>85</v>
      </c>
      <c r="J4090">
        <v>336</v>
      </c>
      <c r="K4090" t="s">
        <v>2824</v>
      </c>
      <c r="L4090">
        <v>0</v>
      </c>
      <c r="M4090">
        <v>605</v>
      </c>
      <c r="N4090">
        <v>644</v>
      </c>
      <c r="O4090">
        <v>-4913</v>
      </c>
      <c r="P4090">
        <v>119706</v>
      </c>
      <c r="Q4090">
        <v>157478</v>
      </c>
      <c r="R4090">
        <v>2</v>
      </c>
      <c r="S4090">
        <v>15420247</v>
      </c>
      <c r="U4090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4090" t="str">
        <f>IFERROR(MID(spotify_top_songs_audio_features[[#This Row],[artist_names]],SEARCH(",",spotify_top_songs_audio_features[[#This Row],[artist_names]])+2,99),"")</f>
        <v/>
      </c>
      <c r="W4090" t="str">
        <f>spotify_top_songs_audio_features[[#This Row],[source]]</f>
        <v>Big Loud / Mercury Records / Republic Records</v>
      </c>
      <c r="X4090" s="1">
        <f>spotify_top_songs_audio_features[[#This Row],[streams]]</f>
        <v>15420247</v>
      </c>
      <c r="Y4090" t="str">
        <f>IF(Tabela2[[#This Row],[feat]]="","","Feat")</f>
        <v/>
      </c>
      <c r="Z4090" s="17" t="str">
        <f>CONCATENATE(INT(spotify_top_songs_audio_features[[#This Row],[duration_ms]]/(60*1000)),":",MOD(INT(spotify_top_songs_audio_features[[#This Row],[duration_ms]]/1000),60))</f>
        <v>2:37</v>
      </c>
      <c r="AA40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090" t="str">
        <f>spotify_top_songs_audio_features[[#This Row],[track_name]]</f>
        <v>You Proof</v>
      </c>
    </row>
    <row r="4091" spans="1:28" x14ac:dyDescent="0.25">
      <c r="A4091" t="s">
        <v>16774</v>
      </c>
      <c r="B4091" t="s">
        <v>16775</v>
      </c>
      <c r="C4091" t="s">
        <v>16776</v>
      </c>
      <c r="D4091" t="s">
        <v>354</v>
      </c>
      <c r="E4091" t="s">
        <v>31</v>
      </c>
      <c r="F4091" t="s">
        <v>24</v>
      </c>
      <c r="G4091" t="s">
        <v>25</v>
      </c>
      <c r="H4091">
        <v>645</v>
      </c>
      <c r="I4091">
        <v>803</v>
      </c>
      <c r="J4091">
        <v>227</v>
      </c>
      <c r="K4091" t="s">
        <v>12693</v>
      </c>
      <c r="L4091">
        <v>0</v>
      </c>
      <c r="M4091">
        <v>101</v>
      </c>
      <c r="N4091">
        <v>314</v>
      </c>
      <c r="O4091">
        <v>-4223</v>
      </c>
      <c r="P4091">
        <v>89499</v>
      </c>
      <c r="Q4091">
        <v>163072</v>
      </c>
      <c r="R4091">
        <v>1</v>
      </c>
      <c r="S4091">
        <v>15411422</v>
      </c>
      <c r="U4091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4091" t="str">
        <f>IFERROR(MID(spotify_top_songs_audio_features[[#This Row],[artist_names]],SEARCH(",",spotify_top_songs_audio_features[[#This Row],[artist_names]])+2,99),"")</f>
        <v>Westside Gunn</v>
      </c>
      <c r="W4091" t="str">
        <f>spotify_top_songs_audio_features[[#This Row],[source]]</f>
        <v>Cactus Jack/Epic</v>
      </c>
      <c r="X4091" s="1">
        <f>spotify_top_songs_audio_features[[#This Row],[streams]]</f>
        <v>15411422</v>
      </c>
      <c r="Y4091" t="str">
        <f>IF(Tabela2[[#This Row],[feat]]="","","Feat")</f>
        <v>Feat</v>
      </c>
      <c r="Z4091" s="17" t="str">
        <f>CONCATENATE(INT(spotify_top_songs_audio_features[[#This Row],[duration_ms]]/(60*1000)),":",MOD(INT(spotify_top_songs_audio_features[[#This Row],[duration_ms]]/1000),60))</f>
        <v>2:43</v>
      </c>
      <c r="AA40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091" t="str">
        <f>spotify_top_songs_audio_features[[#This Row],[track_name]]</f>
        <v>LOST FOREVER (feat. Westside Gunn)</v>
      </c>
    </row>
    <row r="4092" spans="1:28" x14ac:dyDescent="0.25">
      <c r="A4092" t="s">
        <v>8195</v>
      </c>
      <c r="B4092" t="s">
        <v>8196</v>
      </c>
      <c r="C4092" t="s">
        <v>8197</v>
      </c>
      <c r="D4092" t="s">
        <v>565</v>
      </c>
      <c r="E4092" t="s">
        <v>86</v>
      </c>
      <c r="F4092" t="s">
        <v>32</v>
      </c>
      <c r="G4092" t="s">
        <v>25</v>
      </c>
      <c r="H4092">
        <v>726</v>
      </c>
      <c r="I4092">
        <v>408</v>
      </c>
      <c r="J4092">
        <v>614</v>
      </c>
      <c r="K4092" t="s">
        <v>4019</v>
      </c>
      <c r="L4092">
        <v>0</v>
      </c>
      <c r="M4092">
        <v>225</v>
      </c>
      <c r="N4092">
        <v>459</v>
      </c>
      <c r="O4092">
        <v>-6606</v>
      </c>
      <c r="P4092">
        <v>115918</v>
      </c>
      <c r="Q4092">
        <v>143227</v>
      </c>
      <c r="R4092">
        <v>3</v>
      </c>
      <c r="S4092">
        <v>15406864</v>
      </c>
      <c r="U4092" t="str">
        <f>IFERROR(LEFT(spotify_top_songs_audio_features[[#This Row],[artist_names]],SEARCH(",",spotify_top_songs_audio_features[[#This Row],[artist_names]])-1),spotify_top_songs_audio_features[[#This Row],[artist_names]])</f>
        <v>Summer Walker</v>
      </c>
      <c r="V4092" t="str">
        <f>IFERROR(MID(spotify_top_songs_audio_features[[#This Row],[artist_names]],SEARCH(",",spotify_top_songs_audio_features[[#This Row],[artist_names]])+2,99),"")</f>
        <v>Bryson Tiller</v>
      </c>
      <c r="W4092" t="str">
        <f>spotify_top_songs_audio_features[[#This Row],[source]]</f>
        <v>LVRN/Interscope Records</v>
      </c>
      <c r="X4092" s="1">
        <f>spotify_top_songs_audio_features[[#This Row],[streams]]</f>
        <v>15406864</v>
      </c>
      <c r="Y4092" t="str">
        <f>IF(Tabela2[[#This Row],[feat]]="","","Feat")</f>
        <v>Feat</v>
      </c>
      <c r="Z4092" s="17" t="str">
        <f>CONCATENATE(INT(spotify_top_songs_audio_features[[#This Row],[duration_ms]]/(60*1000)),":",MOD(INT(spotify_top_songs_audio_features[[#This Row],[duration_ms]]/1000),60))</f>
        <v>2:23</v>
      </c>
      <c r="AA40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092" t="str">
        <f>spotify_top_songs_audio_features[[#This Row],[track_name]]</f>
        <v>Playing Games (with Bryson Tiller) - Extended Version</v>
      </c>
    </row>
    <row r="4093" spans="1:28" x14ac:dyDescent="0.25">
      <c r="A4093" t="s">
        <v>416</v>
      </c>
      <c r="B4093" t="s">
        <v>417</v>
      </c>
      <c r="C4093" t="s">
        <v>418</v>
      </c>
      <c r="D4093" t="s">
        <v>363</v>
      </c>
      <c r="E4093" t="s">
        <v>43</v>
      </c>
      <c r="F4093" t="s">
        <v>24</v>
      </c>
      <c r="G4093" t="s">
        <v>25</v>
      </c>
      <c r="H4093">
        <v>751</v>
      </c>
      <c r="I4093">
        <v>839</v>
      </c>
      <c r="J4093">
        <v>54</v>
      </c>
      <c r="K4093" t="s">
        <v>419</v>
      </c>
      <c r="L4093">
        <v>0</v>
      </c>
      <c r="M4093">
        <v>865</v>
      </c>
      <c r="N4093">
        <v>639</v>
      </c>
      <c r="O4093">
        <v>-3367</v>
      </c>
      <c r="P4093">
        <v>95019</v>
      </c>
      <c r="Q4093">
        <v>234366</v>
      </c>
      <c r="R4093">
        <v>5</v>
      </c>
      <c r="S4093">
        <v>15404365</v>
      </c>
      <c r="U4093" t="str">
        <f>IFERROR(LEFT(spotify_top_songs_audio_features[[#This Row],[artist_names]],SEARCH(",",spotify_top_songs_audio_features[[#This Row],[artist_names]])-1),spotify_top_songs_audio_features[[#This Row],[artist_names]])</f>
        <v>Maite Perroni</v>
      </c>
      <c r="V4093" t="str">
        <f>IFERROR(MID(spotify_top_songs_audio_features[[#This Row],[artist_names]],SEARCH(",",spotify_top_songs_audio_features[[#This Row],[artist_names]])+2,99),"")</f>
        <v>Cali Y El Dandee</v>
      </c>
      <c r="W4093" t="str">
        <f>spotify_top_songs_audio_features[[#This Row],[source]]</f>
        <v>WM Mexico</v>
      </c>
      <c r="X4093" s="1">
        <f>spotify_top_songs_audio_features[[#This Row],[streams]]</f>
        <v>15404365</v>
      </c>
      <c r="Y4093" t="str">
        <f>IF(Tabela2[[#This Row],[feat]]="","","Feat")</f>
        <v>Feat</v>
      </c>
      <c r="Z4093" s="17" t="str">
        <f>CONCATENATE(INT(spotify_top_songs_audio_features[[#This Row],[duration_ms]]/(60*1000)),":",MOD(INT(spotify_top_songs_audio_features[[#This Row],[duration_ms]]/1000),60))</f>
        <v>3:54</v>
      </c>
      <c r="AA40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093" t="str">
        <f>spotify_top_songs_audio_features[[#This Row],[track_name]]</f>
        <v>Loca (feat. Cali y El Dandee)</v>
      </c>
    </row>
    <row r="4094" spans="1:28" x14ac:dyDescent="0.25">
      <c r="A4094" t="s">
        <v>7247</v>
      </c>
      <c r="B4094" t="s">
        <v>284</v>
      </c>
      <c r="C4094" t="s">
        <v>7248</v>
      </c>
      <c r="D4094" t="s">
        <v>2868</v>
      </c>
      <c r="E4094" t="s">
        <v>177</v>
      </c>
      <c r="F4094" t="s">
        <v>32</v>
      </c>
      <c r="G4094" t="s">
        <v>25</v>
      </c>
      <c r="H4094">
        <v>799</v>
      </c>
      <c r="I4094">
        <v>575</v>
      </c>
      <c r="J4094">
        <v>282</v>
      </c>
      <c r="K4094" t="s">
        <v>5615</v>
      </c>
      <c r="L4094">
        <v>0</v>
      </c>
      <c r="M4094">
        <v>196</v>
      </c>
      <c r="N4094">
        <v>319</v>
      </c>
      <c r="O4094">
        <v>-6257</v>
      </c>
      <c r="P4094">
        <v>99026</v>
      </c>
      <c r="Q4094">
        <v>137151</v>
      </c>
      <c r="R4094">
        <v>1</v>
      </c>
      <c r="S4094">
        <v>15383701</v>
      </c>
      <c r="U409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094" t="str">
        <f>IFERROR(MID(spotify_top_songs_audio_features[[#This Row],[artist_names]],SEARCH(",",spotify_top_songs_audio_features[[#This Row],[artist_names]])+2,99),"")</f>
        <v/>
      </c>
      <c r="W4094" t="str">
        <f>spotify_top_songs_audio_features[[#This Row],[source]]</f>
        <v>OVO / Republic Records</v>
      </c>
      <c r="X4094" s="1">
        <f>spotify_top_songs_audio_features[[#This Row],[streams]]</f>
        <v>15383701</v>
      </c>
      <c r="Y4094" t="str">
        <f>IF(Tabela2[[#This Row],[feat]]="","","Feat")</f>
        <v/>
      </c>
      <c r="Z4094" s="17" t="str">
        <f>CONCATENATE(INT(spotify_top_songs_audio_features[[#This Row],[duration_ms]]/(60*1000)),":",MOD(INT(spotify_top_songs_audio_features[[#This Row],[duration_ms]]/1000),60))</f>
        <v>2:17</v>
      </c>
      <c r="AA40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094" t="str">
        <f>spotify_top_songs_audio_features[[#This Row],[track_name]]</f>
        <v>Jumbotron Shit Poppin</v>
      </c>
    </row>
    <row r="4095" spans="1:28" x14ac:dyDescent="0.25">
      <c r="A4095" t="s">
        <v>14589</v>
      </c>
      <c r="B4095" t="s">
        <v>12363</v>
      </c>
      <c r="C4095" t="s">
        <v>14590</v>
      </c>
      <c r="D4095" t="s">
        <v>12364</v>
      </c>
      <c r="E4095" t="s">
        <v>70</v>
      </c>
      <c r="F4095" t="s">
        <v>24</v>
      </c>
      <c r="G4095" t="s">
        <v>25</v>
      </c>
      <c r="H4095">
        <v>579</v>
      </c>
      <c r="I4095">
        <v>502</v>
      </c>
      <c r="J4095">
        <v>513</v>
      </c>
      <c r="K4095" t="s">
        <v>7671</v>
      </c>
      <c r="L4095">
        <v>0</v>
      </c>
      <c r="M4095">
        <v>281</v>
      </c>
      <c r="N4095">
        <v>836</v>
      </c>
      <c r="O4095">
        <v>-757</v>
      </c>
      <c r="P4095">
        <v>76816</v>
      </c>
      <c r="Q4095">
        <v>131733</v>
      </c>
      <c r="R4095">
        <v>2</v>
      </c>
      <c r="S4095">
        <v>15381664</v>
      </c>
      <c r="U4095" t="str">
        <f>IFERROR(LEFT(spotify_top_songs_audio_features[[#This Row],[artist_names]],SEARCH(",",spotify_top_songs_audio_features[[#This Row],[artist_names]])-1),spotify_top_songs_audio_features[[#This Row],[artist_names]])</f>
        <v>Ella Fitzgerald</v>
      </c>
      <c r="V4095" t="str">
        <f>IFERROR(MID(spotify_top_songs_audio_features[[#This Row],[artist_names]],SEARCH(",",spotify_top_songs_audio_features[[#This Row],[artist_names]])+2,99),"")</f>
        <v/>
      </c>
      <c r="W4095" t="str">
        <f>spotify_top_songs_audio_features[[#This Row],[source]]</f>
        <v>Verve Reissues</v>
      </c>
      <c r="X4095" s="1">
        <f>spotify_top_songs_audio_features[[#This Row],[streams]]</f>
        <v>15381664</v>
      </c>
      <c r="Y4095" t="str">
        <f>IF(Tabela2[[#This Row],[feat]]="","","Feat")</f>
        <v/>
      </c>
      <c r="Z4095" s="17" t="str">
        <f>CONCATENATE(INT(spotify_top_songs_audio_features[[#This Row],[duration_ms]]/(60*1000)),":",MOD(INT(spotify_top_songs_audio_features[[#This Row],[duration_ms]]/1000),60))</f>
        <v>2:11</v>
      </c>
      <c r="AA40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095" t="str">
        <f>spotify_top_songs_audio_features[[#This Row],[track_name]]</f>
        <v>Frosty The Snowman</v>
      </c>
    </row>
    <row r="4096" spans="1:28" x14ac:dyDescent="0.25">
      <c r="A4096" t="s">
        <v>2055</v>
      </c>
      <c r="B4096" t="s">
        <v>2056</v>
      </c>
      <c r="C4096" t="s">
        <v>2057</v>
      </c>
      <c r="D4096" t="s">
        <v>354</v>
      </c>
      <c r="E4096" t="s">
        <v>469</v>
      </c>
      <c r="F4096" t="s">
        <v>24</v>
      </c>
      <c r="G4096" t="s">
        <v>25</v>
      </c>
      <c r="H4096">
        <v>678</v>
      </c>
      <c r="I4096">
        <v>739</v>
      </c>
      <c r="J4096">
        <v>44</v>
      </c>
      <c r="K4096" t="s">
        <v>2058</v>
      </c>
      <c r="L4096">
        <v>0</v>
      </c>
      <c r="M4096">
        <v>388</v>
      </c>
      <c r="N4096">
        <v>108</v>
      </c>
      <c r="O4096">
        <v>-4358</v>
      </c>
      <c r="P4096">
        <v>110967</v>
      </c>
      <c r="Q4096">
        <v>226715</v>
      </c>
      <c r="R4096">
        <v>1</v>
      </c>
      <c r="S4096">
        <v>15380647</v>
      </c>
      <c r="U4096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4096" t="str">
        <f>IFERROR(MID(spotify_top_songs_audio_features[[#This Row],[artist_names]],SEARCH(",",spotify_top_songs_audio_features[[#This Row],[artist_names]])+2,99),"")</f>
        <v>Kid Cudi</v>
      </c>
      <c r="W4096" t="str">
        <f>spotify_top_songs_audio_features[[#This Row],[source]]</f>
        <v>Cactus Jack/Epic</v>
      </c>
      <c r="X4096" s="1">
        <f>spotify_top_songs_audio_features[[#This Row],[streams]]</f>
        <v>15380647</v>
      </c>
      <c r="Y4096" t="str">
        <f>IF(Tabela2[[#This Row],[feat]]="","","Feat")</f>
        <v>Feat</v>
      </c>
      <c r="Z4096" s="17" t="str">
        <f>CONCATENATE(INT(spotify_top_songs_audio_features[[#This Row],[duration_ms]]/(60*1000)),":",MOD(INT(spotify_top_songs_audio_features[[#This Row],[duration_ms]]/1000),60))</f>
        <v>3:46</v>
      </c>
      <c r="AA40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096" t="str">
        <f>spotify_top_songs_audio_features[[#This Row],[track_name]]</f>
        <v>LOOOVE (feat. Kid Cudi)</v>
      </c>
    </row>
    <row r="4097" spans="1:28" x14ac:dyDescent="0.25">
      <c r="A4097" t="s">
        <v>2732</v>
      </c>
      <c r="B4097" t="s">
        <v>2733</v>
      </c>
      <c r="C4097" t="s">
        <v>2734</v>
      </c>
      <c r="D4097" t="s">
        <v>2735</v>
      </c>
      <c r="E4097" t="s">
        <v>142</v>
      </c>
      <c r="F4097" t="s">
        <v>32</v>
      </c>
      <c r="G4097" t="s">
        <v>25</v>
      </c>
      <c r="H4097">
        <v>705</v>
      </c>
      <c r="I4097">
        <v>803</v>
      </c>
      <c r="J4097">
        <v>111</v>
      </c>
      <c r="K4097" t="s">
        <v>2736</v>
      </c>
      <c r="L4097">
        <v>0</v>
      </c>
      <c r="M4097">
        <v>124</v>
      </c>
      <c r="N4097">
        <v>77</v>
      </c>
      <c r="O4097">
        <v>-4987</v>
      </c>
      <c r="P4097">
        <v>106027</v>
      </c>
      <c r="Q4097">
        <v>211105</v>
      </c>
      <c r="R4097">
        <v>17</v>
      </c>
      <c r="S4097">
        <v>15367818</v>
      </c>
      <c r="U4097" t="str">
        <f>IFERROR(LEFT(spotify_top_songs_audio_features[[#This Row],[artist_names]],SEARCH(",",spotify_top_songs_audio_features[[#This Row],[artist_names]])-1),spotify_top_songs_audio_features[[#This Row],[artist_names]])</f>
        <v>Beat Record</v>
      </c>
      <c r="V4097" t="str">
        <f>IFERROR(MID(spotify_top_songs_audio_features[[#This Row],[artist_names]],SEARCH(",",spotify_top_songs_audio_features[[#This Row],[artist_names]])+2,99),"")</f>
        <v/>
      </c>
      <c r="W4097" t="str">
        <f>spotify_top_songs_audio_features[[#This Row],[source]]</f>
        <v>Pablo Nunes</v>
      </c>
      <c r="X4097" s="1">
        <f>spotify_top_songs_audio_features[[#This Row],[streams]]</f>
        <v>15367818</v>
      </c>
      <c r="Y4097" t="str">
        <f>IF(Tabela2[[#This Row],[feat]]="","","Feat")</f>
        <v/>
      </c>
      <c r="Z4097" s="17" t="str">
        <f>CONCATENATE(INT(spotify_top_songs_audio_features[[#This Row],[duration_ms]]/(60*1000)),":",MOD(INT(spotify_top_songs_audio_features[[#This Row],[duration_ms]]/1000),60))</f>
        <v>3:31</v>
      </c>
      <c r="AA40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097" t="str">
        <f>spotify_top_songs_audio_features[[#This Row],[track_name]]</f>
        <v>Standing Next to You - Sped Up - Remix</v>
      </c>
    </row>
    <row r="4098" spans="1:28" x14ac:dyDescent="0.25">
      <c r="A4098" t="s">
        <v>9467</v>
      </c>
      <c r="B4098" t="s">
        <v>7333</v>
      </c>
      <c r="C4098" t="s">
        <v>9468</v>
      </c>
      <c r="D4098" t="s">
        <v>2138</v>
      </c>
      <c r="E4098" t="s">
        <v>23</v>
      </c>
      <c r="F4098" t="s">
        <v>24</v>
      </c>
      <c r="G4098" t="s">
        <v>25</v>
      </c>
      <c r="H4098">
        <v>724</v>
      </c>
      <c r="I4098">
        <v>702</v>
      </c>
      <c r="J4098">
        <v>429</v>
      </c>
      <c r="K4098" t="s">
        <v>5857</v>
      </c>
      <c r="L4098">
        <v>256</v>
      </c>
      <c r="M4098">
        <v>121</v>
      </c>
      <c r="N4098">
        <v>688</v>
      </c>
      <c r="O4098">
        <v>-4622</v>
      </c>
      <c r="P4098">
        <v>106044</v>
      </c>
      <c r="Q4098">
        <v>175823</v>
      </c>
      <c r="R4098">
        <v>3</v>
      </c>
      <c r="S4098">
        <v>15367644</v>
      </c>
      <c r="U4098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4098" t="str">
        <f>IFERROR(MID(spotify_top_songs_audio_features[[#This Row],[artist_names]],SEARCH(",",spotify_top_songs_audio_features[[#This Row],[artist_names]])+2,99),"")</f>
        <v>Diplo, Labrinth, LSD</v>
      </c>
      <c r="W4098" t="str">
        <f>spotify_top_songs_audio_features[[#This Row],[source]]</f>
        <v>Records/Columbia</v>
      </c>
      <c r="X4098" s="1">
        <f>spotify_top_songs_audio_features[[#This Row],[streams]]</f>
        <v>15367644</v>
      </c>
      <c r="Y4098" t="str">
        <f>IF(Tabela2[[#This Row],[feat]]="","","Feat")</f>
        <v>Feat</v>
      </c>
      <c r="Z4098" s="17" t="str">
        <f>CONCATENATE(INT(spotify_top_songs_audio_features[[#This Row],[duration_ms]]/(60*1000)),":",MOD(INT(spotify_top_songs_audio_features[[#This Row],[duration_ms]]/1000),60))</f>
        <v>2:55</v>
      </c>
      <c r="AA40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98" t="str">
        <f>spotify_top_songs_audio_features[[#This Row],[track_name]]</f>
        <v>No New Friends (feat. Sia, Diplo, and Labrinth)</v>
      </c>
    </row>
    <row r="4099" spans="1:28" x14ac:dyDescent="0.25">
      <c r="A4099" t="s">
        <v>17489</v>
      </c>
      <c r="B4099" t="s">
        <v>17490</v>
      </c>
      <c r="C4099" t="s">
        <v>17491</v>
      </c>
      <c r="D4099" t="s">
        <v>8295</v>
      </c>
      <c r="E4099" t="s">
        <v>23</v>
      </c>
      <c r="F4099" t="s">
        <v>32</v>
      </c>
      <c r="G4099" t="s">
        <v>25</v>
      </c>
      <c r="H4099">
        <v>55</v>
      </c>
      <c r="I4099">
        <v>5</v>
      </c>
      <c r="J4099">
        <v>45</v>
      </c>
      <c r="K4099" t="s">
        <v>4913</v>
      </c>
      <c r="L4099">
        <v>0</v>
      </c>
      <c r="M4099">
        <v>116</v>
      </c>
      <c r="N4099">
        <v>351</v>
      </c>
      <c r="O4099">
        <v>-5779</v>
      </c>
      <c r="P4099">
        <v>115016</v>
      </c>
      <c r="Q4099">
        <v>167357</v>
      </c>
      <c r="R4099">
        <v>2</v>
      </c>
      <c r="S4099">
        <v>15339479</v>
      </c>
      <c r="U4099" t="str">
        <f>IFERROR(LEFT(spotify_top_songs_audio_features[[#This Row],[artist_names]],SEARCH(",",spotify_top_songs_audio_features[[#This Row],[artist_names]])-1),spotify_top_songs_audio_features[[#This Row],[artist_names]])</f>
        <v>Udo Lindenberg</v>
      </c>
      <c r="V4099" t="str">
        <f>IFERROR(MID(spotify_top_songs_audio_features[[#This Row],[artist_names]],SEARCH(",",spotify_top_songs_audio_features[[#This Row],[artist_names]])+2,99),"")</f>
        <v>Apache 207</v>
      </c>
      <c r="W4099" t="str">
        <f>spotify_top_songs_audio_features[[#This Row],[source]]</f>
        <v>Warner Music Central Europe</v>
      </c>
      <c r="X4099" s="1">
        <f>spotify_top_songs_audio_features[[#This Row],[streams]]</f>
        <v>15339479</v>
      </c>
      <c r="Y4099" t="str">
        <f>IF(Tabela2[[#This Row],[feat]]="","","Feat")</f>
        <v>Feat</v>
      </c>
      <c r="Z4099" s="17" t="str">
        <f>CONCATENATE(INT(spotify_top_songs_audio_features[[#This Row],[duration_ms]]/(60*1000)),":",MOD(INT(spotify_top_songs_audio_features[[#This Row],[duration_ms]]/1000),60))</f>
        <v>2:47</v>
      </c>
      <c r="AA40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099" t="str">
        <f>spotify_top_songs_audio_features[[#This Row],[track_name]]</f>
        <v>Komet</v>
      </c>
    </row>
    <row r="4100" spans="1:28" x14ac:dyDescent="0.25">
      <c r="A4100" t="s">
        <v>13466</v>
      </c>
      <c r="B4100" t="s">
        <v>307</v>
      </c>
      <c r="C4100" t="s">
        <v>13467</v>
      </c>
      <c r="D4100" t="s">
        <v>309</v>
      </c>
      <c r="E4100" t="s">
        <v>23</v>
      </c>
      <c r="F4100" t="s">
        <v>24</v>
      </c>
      <c r="G4100" t="s">
        <v>25</v>
      </c>
      <c r="H4100">
        <v>387</v>
      </c>
      <c r="I4100">
        <v>135</v>
      </c>
      <c r="J4100">
        <v>51</v>
      </c>
      <c r="K4100" t="s">
        <v>13468</v>
      </c>
      <c r="L4100">
        <v>0</v>
      </c>
      <c r="M4100">
        <v>948</v>
      </c>
      <c r="N4100">
        <v>21</v>
      </c>
      <c r="O4100">
        <v>-14398</v>
      </c>
      <c r="P4100">
        <v>82987</v>
      </c>
      <c r="Q4100">
        <v>216448</v>
      </c>
      <c r="R4100">
        <v>2</v>
      </c>
      <c r="S4100">
        <v>15321484</v>
      </c>
      <c r="U4100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4100" t="str">
        <f>IFERROR(MID(spotify_top_songs_audio_features[[#This Row],[artist_names]],SEARCH(",",spotify_top_songs_audio_features[[#This Row],[artist_names]])+2,99),"")</f>
        <v/>
      </c>
      <c r="W4100" t="str">
        <f>spotify_top_songs_audio_features[[#This Row],[source]]</f>
        <v>Darkroom/Interscope Records</v>
      </c>
      <c r="X4100" s="1">
        <f>spotify_top_songs_audio_features[[#This Row],[streams]]</f>
        <v>15321484</v>
      </c>
      <c r="Y4100" t="str">
        <f>IF(Tabela2[[#This Row],[feat]]="","","Feat")</f>
        <v/>
      </c>
      <c r="Z4100" s="17" t="str">
        <f>CONCATENATE(INT(spotify_top_songs_audio_features[[#This Row],[duration_ms]]/(60*1000)),":",MOD(INT(spotify_top_songs_audio_features[[#This Row],[duration_ms]]/1000),60))</f>
        <v>3:36</v>
      </c>
      <c r="AA41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100" t="str">
        <f>spotify_top_songs_audio_features[[#This Row],[track_name]]</f>
        <v>The 30th</v>
      </c>
    </row>
    <row r="4101" spans="1:28" x14ac:dyDescent="0.25">
      <c r="A4101" t="s">
        <v>7672</v>
      </c>
      <c r="B4101" t="s">
        <v>149</v>
      </c>
      <c r="C4101" t="s">
        <v>7673</v>
      </c>
      <c r="D4101" t="s">
        <v>151</v>
      </c>
      <c r="E4101" t="s">
        <v>177</v>
      </c>
      <c r="F4101" t="s">
        <v>24</v>
      </c>
      <c r="G4101" t="s">
        <v>25</v>
      </c>
      <c r="H4101">
        <v>631</v>
      </c>
      <c r="I4101">
        <v>224</v>
      </c>
      <c r="J4101">
        <v>417</v>
      </c>
      <c r="K4101" t="s">
        <v>7674</v>
      </c>
      <c r="L4101">
        <v>0</v>
      </c>
      <c r="M4101">
        <v>282</v>
      </c>
      <c r="N4101">
        <v>365</v>
      </c>
      <c r="O4101">
        <v>-9383</v>
      </c>
      <c r="P4101">
        <v>86936</v>
      </c>
      <c r="Q4101">
        <v>203290</v>
      </c>
      <c r="R4101">
        <v>4</v>
      </c>
      <c r="S4101">
        <v>15319268</v>
      </c>
      <c r="U4101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4101" t="str">
        <f>IFERROR(MID(spotify_top_songs_audio_features[[#This Row],[artist_names]],SEARCH(",",spotify_top_songs_audio_features[[#This Row],[artist_names]])+2,99),"")</f>
        <v/>
      </c>
      <c r="W4101" t="str">
        <f>spotify_top_songs_audio_features[[#This Row],[source]]</f>
        <v>Capitol</v>
      </c>
      <c r="X4101" s="1">
        <f>spotify_top_songs_audio_features[[#This Row],[streams]]</f>
        <v>15319268</v>
      </c>
      <c r="Y4101" t="str">
        <f>IF(Tabela2[[#This Row],[feat]]="","","Feat")</f>
        <v/>
      </c>
      <c r="Z4101" s="17" t="str">
        <f>CONCATENATE(INT(spotify_top_songs_audio_features[[#This Row],[duration_ms]]/(60*1000)),":",MOD(INT(spotify_top_songs_audio_features[[#This Row],[duration_ms]]/1000),60))</f>
        <v>3:23</v>
      </c>
      <c r="AA41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101" t="str">
        <f>spotify_top_songs_audio_features[[#This Row],[track_name]]</f>
        <v>Burning</v>
      </c>
    </row>
    <row r="4102" spans="1:28" x14ac:dyDescent="0.25">
      <c r="A4102" t="s">
        <v>7983</v>
      </c>
      <c r="B4102" t="s">
        <v>7984</v>
      </c>
      <c r="C4102" t="s">
        <v>7985</v>
      </c>
      <c r="D4102" t="s">
        <v>2682</v>
      </c>
      <c r="E4102" t="s">
        <v>31</v>
      </c>
      <c r="F4102" t="s">
        <v>24</v>
      </c>
      <c r="G4102" t="s">
        <v>25</v>
      </c>
      <c r="H4102">
        <v>79</v>
      </c>
      <c r="I4102">
        <v>724</v>
      </c>
      <c r="J4102">
        <v>852</v>
      </c>
      <c r="K4102" t="s">
        <v>3439</v>
      </c>
      <c r="L4102">
        <v>2.33E-4</v>
      </c>
      <c r="M4102">
        <v>113</v>
      </c>
      <c r="N4102">
        <v>642</v>
      </c>
      <c r="O4102">
        <v>-6972</v>
      </c>
      <c r="P4102">
        <v>10104</v>
      </c>
      <c r="Q4102">
        <v>159250</v>
      </c>
      <c r="R4102">
        <v>2</v>
      </c>
      <c r="S4102">
        <v>15318151</v>
      </c>
      <c r="U4102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4102" t="str">
        <f>IFERROR(MID(spotify_top_songs_audio_features[[#This Row],[artist_names]],SEARCH(",",spotify_top_songs_audio_features[[#This Row],[artist_names]])+2,99),"")</f>
        <v>Burna Boy</v>
      </c>
      <c r="W4102" t="str">
        <f>spotify_top_songs_audio_features[[#This Row],[source]]</f>
        <v>RBMG/Def Jam</v>
      </c>
      <c r="X4102" s="1">
        <f>spotify_top_songs_audio_features[[#This Row],[streams]]</f>
        <v>15318151</v>
      </c>
      <c r="Y4102" t="str">
        <f>IF(Tabela2[[#This Row],[feat]]="","","Feat")</f>
        <v>Feat</v>
      </c>
      <c r="Z4102" s="17" t="str">
        <f>CONCATENATE(INT(spotify_top_songs_audio_features[[#This Row],[duration_ms]]/(60*1000)),":",MOD(INT(spotify_top_songs_audio_features[[#This Row],[duration_ms]]/1000),60))</f>
        <v>2:39</v>
      </c>
      <c r="AA41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02" t="str">
        <f>spotify_top_songs_audio_features[[#This Row],[track_name]]</f>
        <v>Loved By You (feat. Burna Boy)</v>
      </c>
    </row>
    <row r="4103" spans="1:28" x14ac:dyDescent="0.25">
      <c r="A4103" t="s">
        <v>15041</v>
      </c>
      <c r="B4103" t="s">
        <v>15042</v>
      </c>
      <c r="C4103" t="s">
        <v>15043</v>
      </c>
      <c r="D4103" t="s">
        <v>3859</v>
      </c>
      <c r="E4103" t="s">
        <v>31</v>
      </c>
      <c r="F4103" t="s">
        <v>24</v>
      </c>
      <c r="G4103" t="s">
        <v>25</v>
      </c>
      <c r="H4103">
        <v>765</v>
      </c>
      <c r="I4103">
        <v>542</v>
      </c>
      <c r="J4103">
        <v>39</v>
      </c>
      <c r="K4103" t="s">
        <v>4883</v>
      </c>
      <c r="L4103">
        <v>1.8699999999999999E-3</v>
      </c>
      <c r="M4103">
        <v>609</v>
      </c>
      <c r="N4103">
        <v>734</v>
      </c>
      <c r="O4103">
        <v>-6755</v>
      </c>
      <c r="P4103">
        <v>171945</v>
      </c>
      <c r="Q4103">
        <v>153351</v>
      </c>
      <c r="R4103">
        <v>2</v>
      </c>
      <c r="S4103">
        <v>15317236</v>
      </c>
      <c r="U4103" t="str">
        <f>IFERROR(LEFT(spotify_top_songs_audio_features[[#This Row],[artist_names]],SEARCH(",",spotify_top_songs_audio_features[[#This Row],[artist_names]])-1),spotify_top_songs_audio_features[[#This Row],[artist_names]])</f>
        <v>KIDS SEE GHOSTS</v>
      </c>
      <c r="V4103" t="str">
        <f>IFERROR(MID(spotify_top_songs_audio_features[[#This Row],[artist_names]],SEARCH(",",spotify_top_songs_audio_features[[#This Row],[artist_names]])+2,99),"")</f>
        <v>Louis Prima</v>
      </c>
      <c r="W4103" t="str">
        <f>spotify_top_songs_audio_features[[#This Row],[source]]</f>
        <v>Getting Out Our Dreams, Inc./Def Jam Recordings</v>
      </c>
      <c r="X4103" s="1">
        <f>spotify_top_songs_audio_features[[#This Row],[streams]]</f>
        <v>15317236</v>
      </c>
      <c r="Y4103" t="str">
        <f>IF(Tabela2[[#This Row],[feat]]="","","Feat")</f>
        <v>Feat</v>
      </c>
      <c r="Z4103" s="17" t="str">
        <f>CONCATENATE(INT(spotify_top_songs_audio_features[[#This Row],[duration_ms]]/(60*1000)),":",MOD(INT(spotify_top_songs_audio_features[[#This Row],[duration_ms]]/1000),60))</f>
        <v>2:33</v>
      </c>
      <c r="AA41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03" t="str">
        <f>spotify_top_songs_audio_features[[#This Row],[track_name]]</f>
        <v>4th Dimension</v>
      </c>
    </row>
    <row r="4104" spans="1:28" x14ac:dyDescent="0.25">
      <c r="A4104" t="s">
        <v>9459</v>
      </c>
      <c r="B4104" t="s">
        <v>9460</v>
      </c>
      <c r="C4104" t="s">
        <v>9461</v>
      </c>
      <c r="D4104" t="s">
        <v>1244</v>
      </c>
      <c r="E4104" t="s">
        <v>58</v>
      </c>
      <c r="F4104" t="s">
        <v>32</v>
      </c>
      <c r="G4104" t="s">
        <v>25</v>
      </c>
      <c r="H4104">
        <v>723</v>
      </c>
      <c r="I4104">
        <v>646</v>
      </c>
      <c r="J4104">
        <v>102</v>
      </c>
      <c r="K4104" t="s">
        <v>1106</v>
      </c>
      <c r="L4104">
        <v>352</v>
      </c>
      <c r="M4104">
        <v>994</v>
      </c>
      <c r="N4104">
        <v>443</v>
      </c>
      <c r="O4104">
        <v>-7973</v>
      </c>
      <c r="P4104">
        <v>110971</v>
      </c>
      <c r="Q4104">
        <v>168649</v>
      </c>
      <c r="R4104">
        <v>2</v>
      </c>
      <c r="S4104">
        <v>15286326</v>
      </c>
      <c r="U4104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4104" t="str">
        <f>IFERROR(MID(spotify_top_songs_audio_features[[#This Row],[artist_names]],SEARCH(",",spotify_top_songs_audio_features[[#This Row],[artist_names]])+2,99),"")</f>
        <v>Selena Gomez</v>
      </c>
      <c r="W4104" t="str">
        <f>spotify_top_songs_audio_features[[#This Row],[source]]</f>
        <v>DJ Snake Music Productions Limited</v>
      </c>
      <c r="X4104" s="1">
        <f>spotify_top_songs_audio_features[[#This Row],[streams]]</f>
        <v>15286326</v>
      </c>
      <c r="Y4104" t="str">
        <f>IF(Tabela2[[#This Row],[feat]]="","","Feat")</f>
        <v>Feat</v>
      </c>
      <c r="Z4104" s="17" t="str">
        <f>CONCATENATE(INT(spotify_top_songs_audio_features[[#This Row],[duration_ms]]/(60*1000)),":",MOD(INT(spotify_top_songs_audio_features[[#This Row],[duration_ms]]/1000),60))</f>
        <v>2:48</v>
      </c>
      <c r="AA41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104" t="str">
        <f>spotify_top_songs_audio_features[[#This Row],[track_name]]</f>
        <v>Selfish Love (with Selena Gomez)</v>
      </c>
    </row>
    <row r="4105" spans="1:28" x14ac:dyDescent="0.25">
      <c r="A4105" t="s">
        <v>16747</v>
      </c>
      <c r="B4105" t="s">
        <v>16748</v>
      </c>
      <c r="C4105" t="s">
        <v>16749</v>
      </c>
      <c r="D4105" t="s">
        <v>16750</v>
      </c>
      <c r="E4105" t="s">
        <v>43</v>
      </c>
      <c r="F4105" t="s">
        <v>32</v>
      </c>
      <c r="G4105" t="s">
        <v>25</v>
      </c>
      <c r="H4105">
        <v>792</v>
      </c>
      <c r="I4105">
        <v>679</v>
      </c>
      <c r="J4105">
        <v>41</v>
      </c>
      <c r="K4105" t="s">
        <v>13607</v>
      </c>
      <c r="L4105">
        <v>1.49E-3</v>
      </c>
      <c r="M4105">
        <v>962</v>
      </c>
      <c r="N4105">
        <v>204</v>
      </c>
      <c r="O4105">
        <v>-5516</v>
      </c>
      <c r="P4105">
        <v>119932</v>
      </c>
      <c r="Q4105">
        <v>151320</v>
      </c>
      <c r="R4105">
        <v>2</v>
      </c>
      <c r="S4105">
        <v>15278113</v>
      </c>
      <c r="U4105" t="str">
        <f>IFERROR(LEFT(spotify_top_songs_audio_features[[#This Row],[artist_names]],SEARCH(",",spotify_top_songs_audio_features[[#This Row],[artist_names]])-1),spotify_top_songs_audio_features[[#This Row],[artist_names]])</f>
        <v>AYLIVA</v>
      </c>
      <c r="V4105" t="str">
        <f>IFERROR(MID(spotify_top_songs_audio_features[[#This Row],[artist_names]],SEARCH(",",spotify_top_songs_audio_features[[#This Row],[artist_names]])+2,99),"")</f>
        <v>MERO</v>
      </c>
      <c r="W4105" t="str">
        <f>spotify_top_songs_audio_features[[#This Row],[source]]</f>
        <v>Whiteheart Records/WM Germany</v>
      </c>
      <c r="X4105" s="1">
        <f>spotify_top_songs_audio_features[[#This Row],[streams]]</f>
        <v>15278113</v>
      </c>
      <c r="Y4105" t="str">
        <f>IF(Tabela2[[#This Row],[feat]]="","","Feat")</f>
        <v>Feat</v>
      </c>
      <c r="Z4105" s="17" t="str">
        <f>CONCATENATE(INT(spotify_top_songs_audio_features[[#This Row],[duration_ms]]/(60*1000)),":",MOD(INT(spotify_top_songs_audio_features[[#This Row],[duration_ms]]/1000),60))</f>
        <v>2:31</v>
      </c>
      <c r="AA41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105" t="str">
        <f>spotify_top_songs_audio_features[[#This Row],[track_name]]</f>
        <v>Sie weiß (feat. Mero)</v>
      </c>
    </row>
    <row r="4106" spans="1:28" x14ac:dyDescent="0.25">
      <c r="A4106" t="s">
        <v>12279</v>
      </c>
      <c r="B4106" t="s">
        <v>112</v>
      </c>
      <c r="C4106" t="s">
        <v>12280</v>
      </c>
      <c r="D4106" t="s">
        <v>112</v>
      </c>
      <c r="E4106" t="s">
        <v>23</v>
      </c>
      <c r="F4106" t="s">
        <v>24</v>
      </c>
      <c r="G4106" t="s">
        <v>25</v>
      </c>
      <c r="H4106">
        <v>671</v>
      </c>
      <c r="I4106">
        <v>588</v>
      </c>
      <c r="J4106">
        <v>299</v>
      </c>
      <c r="K4106" t="s">
        <v>4803</v>
      </c>
      <c r="L4106">
        <v>0</v>
      </c>
      <c r="M4106">
        <v>111</v>
      </c>
      <c r="N4106">
        <v>543</v>
      </c>
      <c r="O4106">
        <v>-4675</v>
      </c>
      <c r="P4106">
        <v>96965</v>
      </c>
      <c r="Q4106">
        <v>311765</v>
      </c>
      <c r="R4106">
        <v>1</v>
      </c>
      <c r="S4106">
        <v>15253048</v>
      </c>
      <c r="U410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106" t="str">
        <f>IFERROR(MID(spotify_top_songs_audio_features[[#This Row],[artist_names]],SEARCH(",",spotify_top_songs_audio_features[[#This Row],[artist_names]])+2,99),"")</f>
        <v/>
      </c>
      <c r="W4106" t="str">
        <f>spotify_top_songs_audio_features[[#This Row],[source]]</f>
        <v>Taylor Swift</v>
      </c>
      <c r="X4106" s="1">
        <f>spotify_top_songs_audio_features[[#This Row],[streams]]</f>
        <v>15253048</v>
      </c>
      <c r="Y4106" t="str">
        <f>IF(Tabela2[[#This Row],[feat]]="","","Feat")</f>
        <v/>
      </c>
      <c r="Z4106" s="17" t="str">
        <f>CONCATENATE(INT(spotify_top_songs_audio_features[[#This Row],[duration_ms]]/(60*1000)),":",MOD(INT(spotify_top_songs_audio_features[[#This Row],[duration_ms]]/1000),60))</f>
        <v>5:11</v>
      </c>
      <c r="AA41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106" t="str">
        <f>spotify_top_songs_audio_features[[#This Row],[track_name]]</f>
        <v>Foolish One (Taylor’s Version) (From The Vault)</v>
      </c>
    </row>
    <row r="4107" spans="1:28" x14ac:dyDescent="0.25">
      <c r="A4107" t="s">
        <v>14054</v>
      </c>
      <c r="B4107" t="s">
        <v>14055</v>
      </c>
      <c r="C4107" t="s">
        <v>14056</v>
      </c>
      <c r="D4107" t="s">
        <v>282</v>
      </c>
      <c r="E4107" t="s">
        <v>43</v>
      </c>
      <c r="F4107" t="s">
        <v>24</v>
      </c>
      <c r="G4107" t="s">
        <v>25</v>
      </c>
      <c r="H4107">
        <v>81</v>
      </c>
      <c r="I4107">
        <v>733</v>
      </c>
      <c r="J4107">
        <v>444</v>
      </c>
      <c r="K4107" t="s">
        <v>4925</v>
      </c>
      <c r="L4107">
        <v>6.7299999999999999E-4</v>
      </c>
      <c r="M4107">
        <v>288</v>
      </c>
      <c r="N4107">
        <v>9</v>
      </c>
      <c r="O4107">
        <v>-6338</v>
      </c>
      <c r="P4107">
        <v>125975</v>
      </c>
      <c r="Q4107">
        <v>229283</v>
      </c>
      <c r="R4107">
        <v>2</v>
      </c>
      <c r="S4107">
        <v>15251176</v>
      </c>
      <c r="U4107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4107" t="str">
        <f>IFERROR(MID(spotify_top_songs_audio_features[[#This Row],[artist_names]],SEARCH(",",spotify_top_songs_audio_features[[#This Row],[artist_names]])+2,99),"")</f>
        <v>Justin Timberlake, Halsey, Pharrell Williams</v>
      </c>
      <c r="W4107" t="str">
        <f>spotify_top_songs_audio_features[[#This Row],[source]]</f>
        <v>Columbia</v>
      </c>
      <c r="X4107" s="1">
        <f>spotify_top_songs_audio_features[[#This Row],[streams]]</f>
        <v>15251176</v>
      </c>
      <c r="Y4107" t="str">
        <f>IF(Tabela2[[#This Row],[feat]]="","","Feat")</f>
        <v>Feat</v>
      </c>
      <c r="Z4107" s="17" t="str">
        <f>CONCATENATE(INT(spotify_top_songs_audio_features[[#This Row],[duration_ms]]/(60*1000)),":",MOD(INT(spotify_top_songs_audio_features[[#This Row],[duration_ms]]/1000),60))</f>
        <v>3:49</v>
      </c>
      <c r="AA41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107" t="str">
        <f>spotify_top_songs_audio_features[[#This Row],[track_name]]</f>
        <v>Stay With Me (with Justin Timberlake, Halsey, &amp; Pharrell)</v>
      </c>
    </row>
    <row r="4108" spans="1:28" x14ac:dyDescent="0.25">
      <c r="A4108" t="s">
        <v>6153</v>
      </c>
      <c r="B4108" t="s">
        <v>2866</v>
      </c>
      <c r="C4108" t="s">
        <v>6154</v>
      </c>
      <c r="D4108" t="s">
        <v>2868</v>
      </c>
      <c r="E4108" t="s">
        <v>31</v>
      </c>
      <c r="F4108" t="s">
        <v>24</v>
      </c>
      <c r="G4108" t="s">
        <v>25</v>
      </c>
      <c r="H4108">
        <v>704</v>
      </c>
      <c r="I4108">
        <v>504</v>
      </c>
      <c r="J4108">
        <v>223</v>
      </c>
      <c r="K4108" t="s">
        <v>2254</v>
      </c>
      <c r="L4108">
        <v>422</v>
      </c>
      <c r="M4108">
        <v>139</v>
      </c>
      <c r="N4108">
        <v>713</v>
      </c>
      <c r="O4108">
        <v>-6749</v>
      </c>
      <c r="P4108">
        <v>82537</v>
      </c>
      <c r="Q4108">
        <v>221406</v>
      </c>
      <c r="R4108">
        <v>1</v>
      </c>
      <c r="S4108">
        <v>15250027</v>
      </c>
      <c r="U410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108" t="str">
        <f>IFERROR(MID(spotify_top_songs_audio_features[[#This Row],[artist_names]],SEARCH(",",spotify_top_songs_audio_features[[#This Row],[artist_names]])+2,99),"")</f>
        <v>21 Savage</v>
      </c>
      <c r="W4108" t="str">
        <f>spotify_top_songs_audio_features[[#This Row],[source]]</f>
        <v>OVO / Republic Records</v>
      </c>
      <c r="X4108" s="1">
        <f>spotify_top_songs_audio_features[[#This Row],[streams]]</f>
        <v>15250027</v>
      </c>
      <c r="Y4108" t="str">
        <f>IF(Tabela2[[#This Row],[feat]]="","","Feat")</f>
        <v>Feat</v>
      </c>
      <c r="Z4108" s="17" t="str">
        <f>CONCATENATE(INT(spotify_top_songs_audio_features[[#This Row],[duration_ms]]/(60*1000)),":",MOD(INT(spotify_top_songs_audio_features[[#This Row],[duration_ms]]/1000),60))</f>
        <v>3:41</v>
      </c>
      <c r="AA41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08" t="str">
        <f>spotify_top_songs_audio_features[[#This Row],[track_name]]</f>
        <v>More M’s</v>
      </c>
    </row>
    <row r="4109" spans="1:28" x14ac:dyDescent="0.25">
      <c r="A4109" t="s">
        <v>10401</v>
      </c>
      <c r="B4109" t="s">
        <v>2692</v>
      </c>
      <c r="C4109" t="s">
        <v>9587</v>
      </c>
      <c r="D4109" t="s">
        <v>282</v>
      </c>
      <c r="E4109" t="s">
        <v>23</v>
      </c>
      <c r="F4109" t="s">
        <v>24</v>
      </c>
      <c r="G4109" t="s">
        <v>25</v>
      </c>
      <c r="H4109">
        <v>828</v>
      </c>
      <c r="I4109">
        <v>689</v>
      </c>
      <c r="J4109">
        <v>326</v>
      </c>
      <c r="K4109" t="s">
        <v>4504</v>
      </c>
      <c r="L4109">
        <v>384</v>
      </c>
      <c r="M4109">
        <v>808</v>
      </c>
      <c r="N4109">
        <v>853</v>
      </c>
      <c r="O4109">
        <v>-7878</v>
      </c>
      <c r="P4109">
        <v>123931</v>
      </c>
      <c r="Q4109">
        <v>216027</v>
      </c>
      <c r="R4109">
        <v>11</v>
      </c>
      <c r="S4109">
        <v>15246123</v>
      </c>
      <c r="U4109" t="str">
        <f>IFERROR(LEFT(spotify_top_songs_audio_features[[#This Row],[artist_names]],SEARCH(",",spotify_top_songs_audio_features[[#This Row],[artist_names]])-1),spotify_top_songs_audio_features[[#This Row],[artist_names]])</f>
        <v>John Mayer</v>
      </c>
      <c r="V4109" t="str">
        <f>IFERROR(MID(spotify_top_songs_audio_features[[#This Row],[artist_names]],SEARCH(",",spotify_top_songs_audio_features[[#This Row],[artist_names]])+2,99),"")</f>
        <v/>
      </c>
      <c r="W4109" t="str">
        <f>spotify_top_songs_audio_features[[#This Row],[source]]</f>
        <v>Columbia</v>
      </c>
      <c r="X4109" s="1">
        <f>spotify_top_songs_audio_features[[#This Row],[streams]]</f>
        <v>15246123</v>
      </c>
      <c r="Y4109" t="str">
        <f>IF(Tabela2[[#This Row],[feat]]="","","Feat")</f>
        <v/>
      </c>
      <c r="Z4109" s="17" t="str">
        <f>CONCATENATE(INT(spotify_top_songs_audio_features[[#This Row],[duration_ms]]/(60*1000)),":",MOD(INT(spotify_top_songs_audio_features[[#This Row],[duration_ms]]/1000),60))</f>
        <v>3:36</v>
      </c>
      <c r="AA41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109" t="str">
        <f>spotify_top_songs_audio_features[[#This Row],[track_name]]</f>
        <v>New Light</v>
      </c>
    </row>
    <row r="4110" spans="1:28" x14ac:dyDescent="0.25">
      <c r="A4110" t="s">
        <v>821</v>
      </c>
      <c r="B4110" t="s">
        <v>822</v>
      </c>
      <c r="C4110" t="s">
        <v>823</v>
      </c>
      <c r="D4110" t="s">
        <v>824</v>
      </c>
      <c r="E4110" t="s">
        <v>70</v>
      </c>
      <c r="F4110" t="s">
        <v>32</v>
      </c>
      <c r="G4110" t="s">
        <v>25</v>
      </c>
      <c r="H4110">
        <v>773</v>
      </c>
      <c r="I4110">
        <v>795</v>
      </c>
      <c r="J4110">
        <v>412</v>
      </c>
      <c r="K4110" t="s">
        <v>825</v>
      </c>
      <c r="L4110">
        <v>237</v>
      </c>
      <c r="M4110">
        <v>154</v>
      </c>
      <c r="N4110">
        <v>649</v>
      </c>
      <c r="O4110">
        <v>-5537</v>
      </c>
      <c r="P4110">
        <v>115997</v>
      </c>
      <c r="Q4110">
        <v>258474</v>
      </c>
      <c r="R4110">
        <v>2</v>
      </c>
      <c r="S4110">
        <v>15238334</v>
      </c>
      <c r="U4110" t="str">
        <f>IFERROR(LEFT(spotify_top_songs_audio_features[[#This Row],[artist_names]],SEARCH(",",spotify_top_songs_audio_features[[#This Row],[artist_names]])-1),spotify_top_songs_audio_features[[#This Row],[artist_names]])</f>
        <v>Vishal-Shekhar</v>
      </c>
      <c r="V4110" t="str">
        <f>IFERROR(MID(spotify_top_songs_audio_features[[#This Row],[artist_names]],SEARCH(",",spotify_top_songs_audio_features[[#This Row],[artist_names]])+2,99),"")</f>
        <v>Shilpa Rao, Caralisa Monteiro, Vishal Dadlani, Shekhar Ravjiani, Kumaar</v>
      </c>
      <c r="W4110" t="str">
        <f>spotify_top_songs_audio_features[[#This Row],[source]]</f>
        <v>YRF Music</v>
      </c>
      <c r="X4110" s="1">
        <f>spotify_top_songs_audio_features[[#This Row],[streams]]</f>
        <v>15238334</v>
      </c>
      <c r="Y4110" t="str">
        <f>IF(Tabela2[[#This Row],[feat]]="","","Feat")</f>
        <v>Feat</v>
      </c>
      <c r="Z4110" s="17" t="str">
        <f>CONCATENATE(INT(spotify_top_songs_audio_features[[#This Row],[duration_ms]]/(60*1000)),":",MOD(INT(spotify_top_songs_audio_features[[#This Row],[duration_ms]]/1000),60))</f>
        <v>4:18</v>
      </c>
      <c r="AA41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110" t="str">
        <f>spotify_top_songs_audio_features[[#This Row],[track_name]]</f>
        <v>Besharam Rang (From "Pathaan")</v>
      </c>
    </row>
    <row r="4111" spans="1:28" x14ac:dyDescent="0.25">
      <c r="A4111" t="s">
        <v>13976</v>
      </c>
      <c r="B4111" t="s">
        <v>13977</v>
      </c>
      <c r="C4111" t="s">
        <v>13978</v>
      </c>
      <c r="D4111" t="s">
        <v>1986</v>
      </c>
      <c r="E4111" t="s">
        <v>70</v>
      </c>
      <c r="F4111" t="s">
        <v>24</v>
      </c>
      <c r="G4111" t="s">
        <v>25</v>
      </c>
      <c r="H4111">
        <v>768</v>
      </c>
      <c r="I4111">
        <v>934</v>
      </c>
      <c r="J4111">
        <v>453</v>
      </c>
      <c r="K4111" t="s">
        <v>2860</v>
      </c>
      <c r="L4111">
        <v>1.73E-4</v>
      </c>
      <c r="M4111">
        <v>854</v>
      </c>
      <c r="N4111">
        <v>916</v>
      </c>
      <c r="O4111">
        <v>-2533</v>
      </c>
      <c r="P4111">
        <v>160108</v>
      </c>
      <c r="Q4111">
        <v>160640</v>
      </c>
      <c r="R4111">
        <v>3</v>
      </c>
      <c r="S4111">
        <v>15225757</v>
      </c>
      <c r="U4111" t="str">
        <f>IFERROR(LEFT(spotify_top_songs_audio_features[[#This Row],[artist_names]],SEARCH(",",spotify_top_songs_audio_features[[#This Row],[artist_names]])-1),spotify_top_songs_audio_features[[#This Row],[artist_names]])</f>
        <v>Gabriel Diniz</v>
      </c>
      <c r="V4111" t="str">
        <f>IFERROR(MID(spotify_top_songs_audio_features[[#This Row],[artist_names]],SEARCH(",",spotify_top_songs_audio_features[[#This Row],[artist_names]])+2,99),"")</f>
        <v/>
      </c>
      <c r="W4111" t="str">
        <f>spotify_top_songs_audio_features[[#This Row],[source]]</f>
        <v>Universal Music Ltda.</v>
      </c>
      <c r="X4111" s="1">
        <f>spotify_top_songs_audio_features[[#This Row],[streams]]</f>
        <v>15225757</v>
      </c>
      <c r="Y4111" t="str">
        <f>IF(Tabela2[[#This Row],[feat]]="","","Feat")</f>
        <v/>
      </c>
      <c r="Z4111" s="17" t="str">
        <f>CONCATENATE(INT(spotify_top_songs_audio_features[[#This Row],[duration_ms]]/(60*1000)),":",MOD(INT(spotify_top_songs_audio_features[[#This Row],[duration_ms]]/1000),60))</f>
        <v>2:40</v>
      </c>
      <c r="AA41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111" t="str">
        <f>spotify_top_songs_audio_features[[#This Row],[track_name]]</f>
        <v>Jenifer</v>
      </c>
    </row>
    <row r="4112" spans="1:28" x14ac:dyDescent="0.25">
      <c r="A4112" t="s">
        <v>10999</v>
      </c>
      <c r="B4112" t="s">
        <v>4824</v>
      </c>
      <c r="C4112" t="s">
        <v>4825</v>
      </c>
      <c r="D4112" t="s">
        <v>4826</v>
      </c>
      <c r="E4112" t="s">
        <v>142</v>
      </c>
      <c r="F4112" t="s">
        <v>24</v>
      </c>
      <c r="G4112" t="s">
        <v>25</v>
      </c>
      <c r="H4112">
        <v>741</v>
      </c>
      <c r="I4112">
        <v>326</v>
      </c>
      <c r="J4112">
        <v>395</v>
      </c>
      <c r="K4112" t="s">
        <v>11000</v>
      </c>
      <c r="L4112">
        <v>0</v>
      </c>
      <c r="M4112">
        <v>658</v>
      </c>
      <c r="N4112">
        <v>751</v>
      </c>
      <c r="O4112">
        <v>-12045</v>
      </c>
      <c r="P4112">
        <v>120992</v>
      </c>
      <c r="Q4112">
        <v>130267</v>
      </c>
      <c r="R4112">
        <v>4</v>
      </c>
      <c r="S4112">
        <v>15205861</v>
      </c>
      <c r="U4112" t="str">
        <f>IFERROR(LEFT(spotify_top_songs_audio_features[[#This Row],[artist_names]],SEARCH(",",spotify_top_songs_audio_features[[#This Row],[artist_names]])-1),spotify_top_songs_audio_features[[#This Row],[artist_names]])</f>
        <v>Bobby Helms</v>
      </c>
      <c r="V4112" t="str">
        <f>IFERROR(MID(spotify_top_songs_audio_features[[#This Row],[artist_names]],SEARCH(",",spotify_top_songs_audio_features[[#This Row],[artist_names]])+2,99),"")</f>
        <v/>
      </c>
      <c r="W4112" t="str">
        <f>spotify_top_songs_audio_features[[#This Row],[source]]</f>
        <v>Universal Digital Enterprises</v>
      </c>
      <c r="X4112" s="1">
        <f>spotify_top_songs_audio_features[[#This Row],[streams]]</f>
        <v>15205861</v>
      </c>
      <c r="Y4112" t="str">
        <f>IF(Tabela2[[#This Row],[feat]]="","","Feat")</f>
        <v/>
      </c>
      <c r="Z4112" s="17" t="str">
        <f>CONCATENATE(INT(spotify_top_songs_audio_features[[#This Row],[duration_ms]]/(60*1000)),":",MOD(INT(spotify_top_songs_audio_features[[#This Row],[duration_ms]]/1000),60))</f>
        <v>2:10</v>
      </c>
      <c r="AA41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112" t="str">
        <f>spotify_top_songs_audio_features[[#This Row],[track_name]]</f>
        <v>Jingle Bell Rock</v>
      </c>
    </row>
    <row r="4113" spans="1:28" x14ac:dyDescent="0.25">
      <c r="A4113" t="s">
        <v>16093</v>
      </c>
      <c r="B4113" t="s">
        <v>1643</v>
      </c>
      <c r="C4113" t="s">
        <v>16094</v>
      </c>
      <c r="D4113" t="s">
        <v>96</v>
      </c>
      <c r="E4113" t="s">
        <v>31</v>
      </c>
      <c r="F4113" t="s">
        <v>32</v>
      </c>
      <c r="G4113" t="s">
        <v>25</v>
      </c>
      <c r="H4113">
        <v>933</v>
      </c>
      <c r="I4113">
        <v>488</v>
      </c>
      <c r="J4113">
        <v>149</v>
      </c>
      <c r="K4113" t="s">
        <v>12346</v>
      </c>
      <c r="L4113">
        <v>107</v>
      </c>
      <c r="M4113">
        <v>958</v>
      </c>
      <c r="N4113">
        <v>21</v>
      </c>
      <c r="O4113">
        <v>-9327</v>
      </c>
      <c r="P4113">
        <v>142064</v>
      </c>
      <c r="Q4113">
        <v>175775</v>
      </c>
      <c r="R4113">
        <v>3</v>
      </c>
      <c r="S4113">
        <v>15205734</v>
      </c>
      <c r="U4113" t="str">
        <f>IFERROR(LEFT(spotify_top_songs_audio_features[[#This Row],[artist_names]],SEARCH(",",spotify_top_songs_audio_features[[#This Row],[artist_names]])-1),spotify_top_songs_audio_features[[#This Row],[artist_names]])</f>
        <v>Lil Pump</v>
      </c>
      <c r="V4113" t="str">
        <f>IFERROR(MID(spotify_top_songs_audio_features[[#This Row],[artist_names]],SEARCH(",",spotify_top_songs_audio_features[[#This Row],[artist_names]])+2,99),"")</f>
        <v/>
      </c>
      <c r="W4113" t="str">
        <f>spotify_top_songs_audio_features[[#This Row],[source]]</f>
        <v>Warner Records</v>
      </c>
      <c r="X4113" s="1">
        <f>spotify_top_songs_audio_features[[#This Row],[streams]]</f>
        <v>15205734</v>
      </c>
      <c r="Y4113" t="str">
        <f>IF(Tabela2[[#This Row],[feat]]="","","Feat")</f>
        <v/>
      </c>
      <c r="Z4113" s="17" t="str">
        <f>CONCATENATE(INT(spotify_top_songs_audio_features[[#This Row],[duration_ms]]/(60*1000)),":",MOD(INT(spotify_top_songs_audio_features[[#This Row],[duration_ms]]/1000),60))</f>
        <v>2:55</v>
      </c>
      <c r="AA41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13" t="str">
        <f>spotify_top_songs_audio_features[[#This Row],[track_name]]</f>
        <v>Drug Addicts</v>
      </c>
    </row>
    <row r="4114" spans="1:28" x14ac:dyDescent="0.25">
      <c r="A4114" t="s">
        <v>16302</v>
      </c>
      <c r="B4114" t="s">
        <v>758</v>
      </c>
      <c r="C4114" t="s">
        <v>4180</v>
      </c>
      <c r="D4114" t="s">
        <v>220</v>
      </c>
      <c r="E4114" t="s">
        <v>58</v>
      </c>
      <c r="F4114" t="s">
        <v>24</v>
      </c>
      <c r="G4114" t="s">
        <v>152</v>
      </c>
      <c r="H4114">
        <v>411</v>
      </c>
      <c r="I4114">
        <v>508</v>
      </c>
      <c r="J4114">
        <v>557</v>
      </c>
      <c r="K4114" t="s">
        <v>9943</v>
      </c>
      <c r="L4114">
        <v>0</v>
      </c>
      <c r="M4114">
        <v>123</v>
      </c>
      <c r="N4114">
        <v>668</v>
      </c>
      <c r="O4114">
        <v>-4342</v>
      </c>
      <c r="P4114">
        <v>8196</v>
      </c>
      <c r="Q4114">
        <v>201627</v>
      </c>
      <c r="R4114">
        <v>6</v>
      </c>
      <c r="S4114">
        <v>15199094</v>
      </c>
      <c r="U4114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4114" t="str">
        <f>IFERROR(MID(spotify_top_songs_audio_features[[#This Row],[artist_names]],SEARCH(",",spotify_top_songs_audio_features[[#This Row],[artist_names]])+2,99),"")</f>
        <v/>
      </c>
      <c r="W4114" t="str">
        <f>spotify_top_songs_audio_features[[#This Row],[source]]</f>
        <v>UMLE - Latino</v>
      </c>
      <c r="X4114" s="1">
        <f>spotify_top_songs_audio_features[[#This Row],[streams]]</f>
        <v>15199094</v>
      </c>
      <c r="Y4114" t="str">
        <f>IF(Tabela2[[#This Row],[feat]]="","","Feat")</f>
        <v/>
      </c>
      <c r="Z4114" s="17" t="str">
        <f>CONCATENATE(INT(spotify_top_songs_audio_features[[#This Row],[duration_ms]]/(60*1000)),":",MOD(INT(spotify_top_songs_audio_features[[#This Row],[duration_ms]]/1000),60))</f>
        <v>3:21</v>
      </c>
      <c r="AA41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114" t="str">
        <f>spotify_top_songs_audio_features[[#This Row],[track_name]]</f>
        <v>Cristina</v>
      </c>
    </row>
    <row r="4115" spans="1:28" x14ac:dyDescent="0.25">
      <c r="A4115" t="s">
        <v>7226</v>
      </c>
      <c r="B4115" t="s">
        <v>621</v>
      </c>
      <c r="C4115" t="s">
        <v>7227</v>
      </c>
      <c r="D4115" t="s">
        <v>621</v>
      </c>
      <c r="E4115" t="s">
        <v>142</v>
      </c>
      <c r="F4115" t="s">
        <v>24</v>
      </c>
      <c r="G4115" t="s">
        <v>25</v>
      </c>
      <c r="H4115">
        <v>745</v>
      </c>
      <c r="I4115">
        <v>481</v>
      </c>
      <c r="J4115">
        <v>54</v>
      </c>
      <c r="K4115" t="s">
        <v>6980</v>
      </c>
      <c r="L4115">
        <v>3.6699999999999998E-4</v>
      </c>
      <c r="M4115">
        <v>808</v>
      </c>
      <c r="N4115">
        <v>229</v>
      </c>
      <c r="O4115">
        <v>-8291</v>
      </c>
      <c r="P4115">
        <v>137001</v>
      </c>
      <c r="Q4115">
        <v>224449</v>
      </c>
      <c r="R4115">
        <v>4</v>
      </c>
      <c r="S4115">
        <v>15194738</v>
      </c>
      <c r="U4115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4115" t="str">
        <f>IFERROR(MID(spotify_top_songs_audio_features[[#This Row],[artist_names]],SEARCH(",",spotify_top_songs_audio_features[[#This Row],[artist_names]])+2,99),"")</f>
        <v/>
      </c>
      <c r="W4115" t="str">
        <f>spotify_top_songs_audio_features[[#This Row],[source]]</f>
        <v>Lauv</v>
      </c>
      <c r="X4115" s="1">
        <f>spotify_top_songs_audio_features[[#This Row],[streams]]</f>
        <v>15194738</v>
      </c>
      <c r="Y4115" t="str">
        <f>IF(Tabela2[[#This Row],[feat]]="","","Feat")</f>
        <v/>
      </c>
      <c r="Z4115" s="17" t="str">
        <f>CONCATENATE(INT(spotify_top_songs_audio_features[[#This Row],[duration_ms]]/(60*1000)),":",MOD(INT(spotify_top_songs_audio_features[[#This Row],[duration_ms]]/1000),60))</f>
        <v>3:44</v>
      </c>
      <c r="AA41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115" t="str">
        <f>spotify_top_songs_audio_features[[#This Row],[track_name]]</f>
        <v>Easy Love</v>
      </c>
    </row>
    <row r="4116" spans="1:28" x14ac:dyDescent="0.25">
      <c r="A4116" t="s">
        <v>12138</v>
      </c>
      <c r="B4116" t="s">
        <v>12139</v>
      </c>
      <c r="C4116" t="s">
        <v>12140</v>
      </c>
      <c r="D4116" t="s">
        <v>560</v>
      </c>
      <c r="E4116" t="s">
        <v>142</v>
      </c>
      <c r="F4116" t="s">
        <v>32</v>
      </c>
      <c r="G4116" t="s">
        <v>25</v>
      </c>
      <c r="H4116">
        <v>711</v>
      </c>
      <c r="I4116">
        <v>647</v>
      </c>
      <c r="J4116">
        <v>822</v>
      </c>
      <c r="K4116" t="s">
        <v>265</v>
      </c>
      <c r="L4116">
        <v>0</v>
      </c>
      <c r="M4116">
        <v>312</v>
      </c>
      <c r="N4116">
        <v>227</v>
      </c>
      <c r="O4116">
        <v>-5667</v>
      </c>
      <c r="P4116">
        <v>125092</v>
      </c>
      <c r="Q4116">
        <v>163302</v>
      </c>
      <c r="R4116">
        <v>1</v>
      </c>
      <c r="S4116">
        <v>15171655</v>
      </c>
      <c r="U4116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116" t="str">
        <f>IFERROR(MID(spotify_top_songs_audio_features[[#This Row],[artist_names]],SEARCH(",",spotify_top_songs_audio_features[[#This Row],[artist_names]])+2,99),"")</f>
        <v>Bas</v>
      </c>
      <c r="W4116" t="str">
        <f>spotify_top_songs_audio_features[[#This Row],[source]]</f>
        <v>Dreamville, Inc., Under exclusive license to Roc Nation Records</v>
      </c>
      <c r="X4116" s="1">
        <f>spotify_top_songs_audio_features[[#This Row],[streams]]</f>
        <v>15171655</v>
      </c>
      <c r="Y4116" t="str">
        <f>IF(Tabela2[[#This Row],[feat]]="","","Feat")</f>
        <v>Feat</v>
      </c>
      <c r="Z4116" s="17" t="str">
        <f>CONCATENATE(INT(spotify_top_songs_audio_features[[#This Row],[duration_ms]]/(60*1000)),":",MOD(INT(spotify_top_songs_audio_features[[#This Row],[duration_ms]]/1000),60))</f>
        <v>2:43</v>
      </c>
      <c r="AA41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116" t="str">
        <f>spotify_top_songs_audio_features[[#This Row],[track_name]]</f>
        <v>1 0 0 . m i l ‘ (with Bas)</v>
      </c>
    </row>
    <row r="4117" spans="1:28" x14ac:dyDescent="0.25">
      <c r="A4117" t="s">
        <v>4487</v>
      </c>
      <c r="B4117" t="s">
        <v>4488</v>
      </c>
      <c r="C4117" t="s">
        <v>4489</v>
      </c>
      <c r="D4117" t="s">
        <v>48</v>
      </c>
      <c r="E4117" t="s">
        <v>58</v>
      </c>
      <c r="F4117" t="s">
        <v>32</v>
      </c>
      <c r="G4117" t="s">
        <v>25</v>
      </c>
      <c r="H4117">
        <v>573</v>
      </c>
      <c r="I4117">
        <v>867</v>
      </c>
      <c r="J4117">
        <v>168</v>
      </c>
      <c r="K4117" t="s">
        <v>4490</v>
      </c>
      <c r="L4117">
        <v>0</v>
      </c>
      <c r="M4117">
        <v>38</v>
      </c>
      <c r="N4117">
        <v>231</v>
      </c>
      <c r="O4117">
        <v>-2876</v>
      </c>
      <c r="P4117">
        <v>74861</v>
      </c>
      <c r="Q4117">
        <v>339506</v>
      </c>
      <c r="R4117">
        <v>2</v>
      </c>
      <c r="S4117">
        <v>15165983</v>
      </c>
      <c r="U4117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4117" t="str">
        <f>IFERROR(MID(spotify_top_songs_audio_features[[#This Row],[artist_names]],SEARCH(",",spotify_top_songs_audio_features[[#This Row],[artist_names]])+2,99),"")</f>
        <v>Drake, Lil Wayne</v>
      </c>
      <c r="W4117" t="str">
        <f>spotify_top_songs_audio_features[[#This Row],[source]]</f>
        <v>Republic Records</v>
      </c>
      <c r="X4117" s="1">
        <f>spotify_top_songs_audio_features[[#This Row],[streams]]</f>
        <v>15165983</v>
      </c>
      <c r="Y4117" t="str">
        <f>IF(Tabela2[[#This Row],[feat]]="","","Feat")</f>
        <v>Feat</v>
      </c>
      <c r="Z4117" s="17" t="str">
        <f>CONCATENATE(INT(spotify_top_songs_audio_features[[#This Row],[duration_ms]]/(60*1000)),":",MOD(INT(spotify_top_songs_audio_features[[#This Row],[duration_ms]]/1000),60))</f>
        <v>5:39</v>
      </c>
      <c r="AA41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117" t="str">
        <f>spotify_top_songs_audio_features[[#This Row],[track_name]]</f>
        <v>Seeing Green (with Drake &amp; Lil Wayne)</v>
      </c>
    </row>
    <row r="4118" spans="1:28" x14ac:dyDescent="0.25">
      <c r="A4118" t="s">
        <v>8198</v>
      </c>
      <c r="B4118" t="s">
        <v>334</v>
      </c>
      <c r="C4118" t="s">
        <v>8199</v>
      </c>
      <c r="D4118" t="s">
        <v>336</v>
      </c>
      <c r="E4118" t="s">
        <v>97</v>
      </c>
      <c r="F4118" t="s">
        <v>32</v>
      </c>
      <c r="G4118" t="s">
        <v>25</v>
      </c>
      <c r="H4118">
        <v>789</v>
      </c>
      <c r="I4118">
        <v>688</v>
      </c>
      <c r="J4118">
        <v>223</v>
      </c>
      <c r="K4118" t="s">
        <v>867</v>
      </c>
      <c r="L4118">
        <v>0</v>
      </c>
      <c r="M4118">
        <v>295</v>
      </c>
      <c r="N4118">
        <v>445</v>
      </c>
      <c r="O4118">
        <v>-6996</v>
      </c>
      <c r="P4118">
        <v>120162</v>
      </c>
      <c r="Q4118">
        <v>195118</v>
      </c>
      <c r="R4118">
        <v>1</v>
      </c>
      <c r="S4118">
        <v>15158082</v>
      </c>
      <c r="U4118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4118" t="str">
        <f>IFERROR(MID(spotify_top_songs_audio_features[[#This Row],[artist_names]],SEARCH(",",spotify_top_songs_audio_features[[#This Row],[artist_names]])+2,99),"")</f>
        <v>Kanye West, Ty Dolla $ign</v>
      </c>
      <c r="W4118" t="str">
        <f>spotify_top_songs_audio_features[[#This Row],[source]]</f>
        <v>Ye</v>
      </c>
      <c r="X4118" s="1">
        <f>spotify_top_songs_audio_features[[#This Row],[streams]]</f>
        <v>15158082</v>
      </c>
      <c r="Y4118" t="str">
        <f>IF(Tabela2[[#This Row],[feat]]="","","Feat")</f>
        <v>Feat</v>
      </c>
      <c r="Z4118" s="17" t="str">
        <f>CONCATENATE(INT(spotify_top_songs_audio_features[[#This Row],[duration_ms]]/(60*1000)),":",MOD(INT(spotify_top_songs_audio_features[[#This Row],[duration_ms]]/1000),60))</f>
        <v>3:15</v>
      </c>
      <c r="AA41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18" t="str">
        <f>spotify_top_songs_audio_features[[#This Row],[track_name]]</f>
        <v>PAID</v>
      </c>
    </row>
    <row r="4119" spans="1:28" x14ac:dyDescent="0.25">
      <c r="A4119" t="s">
        <v>8125</v>
      </c>
      <c r="B4119" t="s">
        <v>8126</v>
      </c>
      <c r="C4119" t="s">
        <v>8127</v>
      </c>
      <c r="D4119" t="s">
        <v>220</v>
      </c>
      <c r="E4119" t="s">
        <v>23</v>
      </c>
      <c r="F4119" t="s">
        <v>32</v>
      </c>
      <c r="G4119" t="s">
        <v>25</v>
      </c>
      <c r="H4119">
        <v>735</v>
      </c>
      <c r="I4119">
        <v>787</v>
      </c>
      <c r="J4119">
        <v>16</v>
      </c>
      <c r="K4119" t="s">
        <v>2040</v>
      </c>
      <c r="L4119">
        <v>6.1499999999999999E-4</v>
      </c>
      <c r="M4119">
        <v>721</v>
      </c>
      <c r="N4119">
        <v>455</v>
      </c>
      <c r="O4119">
        <v>-4375</v>
      </c>
      <c r="P4119">
        <v>168997</v>
      </c>
      <c r="Q4119">
        <v>203093</v>
      </c>
      <c r="R4119">
        <v>3</v>
      </c>
      <c r="S4119">
        <v>15149634</v>
      </c>
      <c r="U4119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4119" t="str">
        <f>IFERROR(MID(spotify_top_songs_audio_features[[#This Row],[artist_names]],SEARCH(",",spotify_top_songs_audio_features[[#This Row],[artist_names]])+2,99),"")</f>
        <v>Anuel AA</v>
      </c>
      <c r="W4119" t="str">
        <f>spotify_top_songs_audio_features[[#This Row],[source]]</f>
        <v>UMLE - Latino</v>
      </c>
      <c r="X4119" s="1">
        <f>spotify_top_songs_audio_features[[#This Row],[streams]]</f>
        <v>15149634</v>
      </c>
      <c r="Y4119" t="str">
        <f>IF(Tabela2[[#This Row],[feat]]="","","Feat")</f>
        <v>Feat</v>
      </c>
      <c r="Z4119" s="17" t="str">
        <f>CONCATENATE(INT(spotify_top_songs_audio_features[[#This Row],[duration_ms]]/(60*1000)),":",MOD(INT(spotify_top_songs_audio_features[[#This Row],[duration_ms]]/1000),60))</f>
        <v>3:23</v>
      </c>
      <c r="AA41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119" t="str">
        <f>spotify_top_songs_audio_features[[#This Row],[track_name]]</f>
        <v>Follow</v>
      </c>
    </row>
    <row r="4120" spans="1:28" x14ac:dyDescent="0.25">
      <c r="A4120" t="s">
        <v>12386</v>
      </c>
      <c r="B4120" t="s">
        <v>125</v>
      </c>
      <c r="C4120" t="s">
        <v>12387</v>
      </c>
      <c r="D4120" t="s">
        <v>127</v>
      </c>
      <c r="E4120" t="s">
        <v>113</v>
      </c>
      <c r="F4120" t="s">
        <v>32</v>
      </c>
      <c r="G4120" t="s">
        <v>25</v>
      </c>
      <c r="H4120">
        <v>674</v>
      </c>
      <c r="I4120">
        <v>64</v>
      </c>
      <c r="J4120">
        <v>339</v>
      </c>
      <c r="K4120" t="s">
        <v>221</v>
      </c>
      <c r="L4120">
        <v>0</v>
      </c>
      <c r="M4120">
        <v>925</v>
      </c>
      <c r="N4120">
        <v>664</v>
      </c>
      <c r="O4120">
        <v>-5139</v>
      </c>
      <c r="P4120">
        <v>99908</v>
      </c>
      <c r="Q4120">
        <v>234458</v>
      </c>
      <c r="R4120">
        <v>2</v>
      </c>
      <c r="S4120">
        <v>15146391</v>
      </c>
      <c r="U4120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120" t="str">
        <f>IFERROR(MID(spotify_top_songs_audio_features[[#This Row],[artist_names]],SEARCH(",",spotify_top_songs_audio_features[[#This Row],[artist_names]])+2,99),"")</f>
        <v/>
      </c>
      <c r="W4120" t="str">
        <f>spotify_top_songs_audio_features[[#This Row],[source]]</f>
        <v>BIGHIT MUSIC</v>
      </c>
      <c r="X4120" s="1">
        <f>spotify_top_songs_audio_features[[#This Row],[streams]]</f>
        <v>15146391</v>
      </c>
      <c r="Y4120" t="str">
        <f>IF(Tabela2[[#This Row],[feat]]="","","Feat")</f>
        <v/>
      </c>
      <c r="Z4120" s="17" t="str">
        <f>CONCATENATE(INT(spotify_top_songs_audio_features[[#This Row],[duration_ms]]/(60*1000)),":",MOD(INT(spotify_top_songs_audio_features[[#This Row],[duration_ms]]/1000),60))</f>
        <v>3:54</v>
      </c>
      <c r="AA41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20" t="str">
        <f>spotify_top_songs_audio_features[[#This Row],[track_name]]</f>
        <v>My Time</v>
      </c>
    </row>
    <row r="4121" spans="1:28" x14ac:dyDescent="0.25">
      <c r="A4121" t="s">
        <v>4891</v>
      </c>
      <c r="B4121" t="s">
        <v>1941</v>
      </c>
      <c r="C4121" t="s">
        <v>1942</v>
      </c>
      <c r="D4121" t="s">
        <v>282</v>
      </c>
      <c r="E4121" t="s">
        <v>177</v>
      </c>
      <c r="F4121" t="s">
        <v>32</v>
      </c>
      <c r="G4121" t="s">
        <v>25</v>
      </c>
      <c r="H4121">
        <v>752</v>
      </c>
      <c r="I4121">
        <v>375</v>
      </c>
      <c r="J4121">
        <v>204</v>
      </c>
      <c r="K4121" t="s">
        <v>1605</v>
      </c>
      <c r="L4121">
        <v>0</v>
      </c>
      <c r="M4121">
        <v>175</v>
      </c>
      <c r="N4121">
        <v>591</v>
      </c>
      <c r="O4121">
        <v>-10157</v>
      </c>
      <c r="P4121">
        <v>129995</v>
      </c>
      <c r="Q4121">
        <v>147673</v>
      </c>
      <c r="R4121">
        <v>1</v>
      </c>
      <c r="S4121">
        <v>15129295</v>
      </c>
      <c r="U4121" t="str">
        <f>IFERROR(LEFT(spotify_top_songs_audio_features[[#This Row],[artist_names]],SEARCH(",",spotify_top_songs_audio_features[[#This Row],[artist_names]])-1),spotify_top_songs_audio_features[[#This Row],[artist_names]])</f>
        <v>StaySolidRocky</v>
      </c>
      <c r="V4121" t="str">
        <f>IFERROR(MID(spotify_top_songs_audio_features[[#This Row],[artist_names]],SEARCH(",",spotify_top_songs_audio_features[[#This Row],[artist_names]])+2,99),"")</f>
        <v>Lil Uzi Vert</v>
      </c>
      <c r="W4121" t="str">
        <f>spotify_top_songs_audio_features[[#This Row],[source]]</f>
        <v>Columbia</v>
      </c>
      <c r="X4121" s="1">
        <f>spotify_top_songs_audio_features[[#This Row],[streams]]</f>
        <v>15129295</v>
      </c>
      <c r="Y4121" t="str">
        <f>IF(Tabela2[[#This Row],[feat]]="","","Feat")</f>
        <v>Feat</v>
      </c>
      <c r="Z4121" s="17" t="str">
        <f>CONCATENATE(INT(spotify_top_songs_audio_features[[#This Row],[duration_ms]]/(60*1000)),":",MOD(INT(spotify_top_songs_audio_features[[#This Row],[duration_ms]]/1000),60))</f>
        <v>2:27</v>
      </c>
      <c r="AA41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121" t="str">
        <f>spotify_top_songs_audio_features[[#This Row],[track_name]]</f>
        <v>Party Girl (Remix)</v>
      </c>
    </row>
    <row r="4122" spans="1:28" x14ac:dyDescent="0.25">
      <c r="A4122" t="s">
        <v>9551</v>
      </c>
      <c r="B4122" t="s">
        <v>9552</v>
      </c>
      <c r="C4122" t="s">
        <v>9553</v>
      </c>
      <c r="D4122" t="s">
        <v>3859</v>
      </c>
      <c r="E4122" t="s">
        <v>113</v>
      </c>
      <c r="F4122" t="s">
        <v>32</v>
      </c>
      <c r="G4122" t="s">
        <v>25</v>
      </c>
      <c r="H4122">
        <v>58</v>
      </c>
      <c r="I4122">
        <v>469</v>
      </c>
      <c r="J4122">
        <v>104</v>
      </c>
      <c r="K4122" t="s">
        <v>4165</v>
      </c>
      <c r="L4122">
        <v>7.3200000000000001E-3</v>
      </c>
      <c r="M4122">
        <v>99</v>
      </c>
      <c r="N4122">
        <v>369</v>
      </c>
      <c r="O4122">
        <v>-5946</v>
      </c>
      <c r="P4122">
        <v>110573</v>
      </c>
      <c r="Q4122">
        <v>165053</v>
      </c>
      <c r="R4122">
        <v>2</v>
      </c>
      <c r="S4122">
        <v>15110834</v>
      </c>
      <c r="U4122" t="str">
        <f>IFERROR(LEFT(spotify_top_songs_audio_features[[#This Row],[artist_names]],SEARCH(",",spotify_top_songs_audio_features[[#This Row],[artist_names]])-1),spotify_top_songs_audio_features[[#This Row],[artist_names]])</f>
        <v>KIDS SEE GHOSTS</v>
      </c>
      <c r="V4122" t="str">
        <f>IFERROR(MID(spotify_top_songs_audio_features[[#This Row],[artist_names]],SEARCH(",",spotify_top_songs_audio_features[[#This Row],[artist_names]])+2,99),"")</f>
        <v>Pusha T</v>
      </c>
      <c r="W4122" t="str">
        <f>spotify_top_songs_audio_features[[#This Row],[source]]</f>
        <v>Getting Out Our Dreams, Inc./Def Jam Recordings</v>
      </c>
      <c r="X4122" s="1">
        <f>spotify_top_songs_audio_features[[#This Row],[streams]]</f>
        <v>15110834</v>
      </c>
      <c r="Y4122" t="str">
        <f>IF(Tabela2[[#This Row],[feat]]="","","Feat")</f>
        <v>Feat</v>
      </c>
      <c r="Z4122" s="17" t="str">
        <f>CONCATENATE(INT(spotify_top_songs_audio_features[[#This Row],[duration_ms]]/(60*1000)),":",MOD(INT(spotify_top_songs_audio_features[[#This Row],[duration_ms]]/1000),60))</f>
        <v>2:45</v>
      </c>
      <c r="AA41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22" t="str">
        <f>spotify_top_songs_audio_features[[#This Row],[track_name]]</f>
        <v>Feel The Love</v>
      </c>
    </row>
    <row r="4123" spans="1:28" x14ac:dyDescent="0.25">
      <c r="A4123" t="s">
        <v>2262</v>
      </c>
      <c r="B4123" t="s">
        <v>125</v>
      </c>
      <c r="C4123" t="s">
        <v>2263</v>
      </c>
      <c r="D4123" t="s">
        <v>127</v>
      </c>
      <c r="E4123" t="s">
        <v>70</v>
      </c>
      <c r="F4123" t="s">
        <v>24</v>
      </c>
      <c r="G4123" t="s">
        <v>25</v>
      </c>
      <c r="H4123">
        <v>608</v>
      </c>
      <c r="I4123">
        <v>47</v>
      </c>
      <c r="J4123">
        <v>428</v>
      </c>
      <c r="K4123" t="s">
        <v>1265</v>
      </c>
      <c r="L4123">
        <v>0</v>
      </c>
      <c r="M4123">
        <v>963</v>
      </c>
      <c r="N4123">
        <v>241</v>
      </c>
      <c r="O4123">
        <v>-673</v>
      </c>
      <c r="P4123">
        <v>810</v>
      </c>
      <c r="Q4123">
        <v>227275</v>
      </c>
      <c r="R4123">
        <v>2</v>
      </c>
      <c r="S4123">
        <v>15110180</v>
      </c>
      <c r="U4123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123" t="str">
        <f>IFERROR(MID(spotify_top_songs_audio_features[[#This Row],[artist_names]],SEARCH(",",spotify_top_songs_audio_features[[#This Row],[artist_names]])+2,99),"")</f>
        <v/>
      </c>
      <c r="W4123" t="str">
        <f>spotify_top_songs_audio_features[[#This Row],[source]]</f>
        <v>BIGHIT MUSIC</v>
      </c>
      <c r="X4123" s="1">
        <f>spotify_top_songs_audio_features[[#This Row],[streams]]</f>
        <v>15110180</v>
      </c>
      <c r="Y4123" t="str">
        <f>IF(Tabela2[[#This Row],[feat]]="","","Feat")</f>
        <v/>
      </c>
      <c r="Z4123" s="17" t="str">
        <f>CONCATENATE(INT(spotify_top_songs_audio_features[[#This Row],[duration_ms]]/(60*1000)),":",MOD(INT(spotify_top_songs_audio_features[[#This Row],[duration_ms]]/1000),60))</f>
        <v>3:47</v>
      </c>
      <c r="AA41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123" t="str">
        <f>spotify_top_songs_audio_features[[#This Row],[track_name]]</f>
        <v>Jamais Vu</v>
      </c>
    </row>
    <row r="4124" spans="1:28" x14ac:dyDescent="0.25">
      <c r="A4124" t="s">
        <v>4288</v>
      </c>
      <c r="B4124" t="s">
        <v>4289</v>
      </c>
      <c r="C4124" t="s">
        <v>4290</v>
      </c>
      <c r="D4124" t="s">
        <v>282</v>
      </c>
      <c r="E4124" t="s">
        <v>113</v>
      </c>
      <c r="F4124" t="s">
        <v>24</v>
      </c>
      <c r="G4124" t="s">
        <v>25</v>
      </c>
      <c r="H4124">
        <v>458</v>
      </c>
      <c r="I4124">
        <v>831</v>
      </c>
      <c r="J4124">
        <v>654</v>
      </c>
      <c r="K4124" t="s">
        <v>4291</v>
      </c>
      <c r="L4124">
        <v>0</v>
      </c>
      <c r="M4124">
        <v>337</v>
      </c>
      <c r="N4124">
        <v>572</v>
      </c>
      <c r="O4124">
        <v>-2187</v>
      </c>
      <c r="P4124">
        <v>81531</v>
      </c>
      <c r="Q4124">
        <v>232213</v>
      </c>
      <c r="R4124">
        <v>2</v>
      </c>
      <c r="S4124">
        <v>15057131</v>
      </c>
      <c r="U4124" t="str">
        <f>IFERROR(LEFT(spotify_top_songs_audio_features[[#This Row],[artist_names]],SEARCH(",",spotify_top_songs_audio_features[[#This Row],[artist_names]])-1),spotify_top_songs_audio_features[[#This Row],[artist_names]])</f>
        <v>Train</v>
      </c>
      <c r="V4124" t="str">
        <f>IFERROR(MID(spotify_top_songs_audio_features[[#This Row],[artist_names]],SEARCH(",",spotify_top_songs_audio_features[[#This Row],[artist_names]])+2,99),"")</f>
        <v/>
      </c>
      <c r="W4124" t="str">
        <f>spotify_top_songs_audio_features[[#This Row],[source]]</f>
        <v>Columbia</v>
      </c>
      <c r="X4124" s="1">
        <f>spotify_top_songs_audio_features[[#This Row],[streams]]</f>
        <v>15057131</v>
      </c>
      <c r="Y4124" t="str">
        <f>IF(Tabela2[[#This Row],[feat]]="","","Feat")</f>
        <v/>
      </c>
      <c r="Z4124" s="17" t="str">
        <f>CONCATENATE(INT(spotify_top_songs_audio_features[[#This Row],[duration_ms]]/(60*1000)),":",MOD(INT(spotify_top_songs_audio_features[[#This Row],[duration_ms]]/1000),60))</f>
        <v>3:52</v>
      </c>
      <c r="AA41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24" t="str">
        <f>spotify_top_songs_audio_features[[#This Row],[track_name]]</f>
        <v>Shake Up Christmas</v>
      </c>
    </row>
    <row r="4125" spans="1:28" x14ac:dyDescent="0.25">
      <c r="A4125" t="s">
        <v>8039</v>
      </c>
      <c r="B4125" t="s">
        <v>8040</v>
      </c>
      <c r="C4125" t="s">
        <v>6262</v>
      </c>
      <c r="D4125" t="s">
        <v>903</v>
      </c>
      <c r="E4125" t="s">
        <v>70</v>
      </c>
      <c r="F4125" t="s">
        <v>32</v>
      </c>
      <c r="G4125" t="s">
        <v>25</v>
      </c>
      <c r="H4125">
        <v>657</v>
      </c>
      <c r="I4125">
        <v>691</v>
      </c>
      <c r="J4125">
        <v>236</v>
      </c>
      <c r="K4125" t="s">
        <v>4755</v>
      </c>
      <c r="L4125">
        <v>0</v>
      </c>
      <c r="M4125">
        <v>99</v>
      </c>
      <c r="N4125">
        <v>493</v>
      </c>
      <c r="O4125">
        <v>-7907</v>
      </c>
      <c r="P4125">
        <v>160106</v>
      </c>
      <c r="Q4125">
        <v>237157</v>
      </c>
      <c r="R4125">
        <v>3</v>
      </c>
      <c r="S4125">
        <v>15034086</v>
      </c>
      <c r="U4125" t="str">
        <f>IFERROR(LEFT(spotify_top_songs_audio_features[[#This Row],[artist_names]],SEARCH(",",spotify_top_songs_audio_features[[#This Row],[artist_names]])-1),spotify_top_songs_audio_features[[#This Row],[artist_names]])</f>
        <v>Sido</v>
      </c>
      <c r="V4125" t="str">
        <f>IFERROR(MID(spotify_top_songs_audio_features[[#This Row],[artist_names]],SEARCH(",",spotify_top_songs_audio_features[[#This Row],[artist_names]])+2,99),"")</f>
        <v>Apache 207</v>
      </c>
      <c r="W4125" t="str">
        <f>spotify_top_songs_audio_features[[#This Row],[source]]</f>
        <v>Urban</v>
      </c>
      <c r="X4125" s="1">
        <f>spotify_top_songs_audio_features[[#This Row],[streams]]</f>
        <v>15034086</v>
      </c>
      <c r="Y4125" t="str">
        <f>IF(Tabela2[[#This Row],[feat]]="","","Feat")</f>
        <v>Feat</v>
      </c>
      <c r="Z4125" s="17" t="str">
        <f>CONCATENATE(INT(spotify_top_songs_audio_features[[#This Row],[duration_ms]]/(60*1000)),":",MOD(INT(spotify_top_songs_audio_features[[#This Row],[duration_ms]]/1000),60))</f>
        <v>3:57</v>
      </c>
      <c r="AA41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125" t="str">
        <f>spotify_top_songs_audio_features[[#This Row],[track_name]]</f>
        <v>2002</v>
      </c>
    </row>
    <row r="4126" spans="1:28" x14ac:dyDescent="0.25">
      <c r="A4126" t="s">
        <v>7583</v>
      </c>
      <c r="B4126" t="s">
        <v>4271</v>
      </c>
      <c r="C4126" t="s">
        <v>4272</v>
      </c>
      <c r="D4126" t="s">
        <v>756</v>
      </c>
      <c r="E4126" t="s">
        <v>31</v>
      </c>
      <c r="F4126" t="s">
        <v>24</v>
      </c>
      <c r="G4126" t="s">
        <v>25</v>
      </c>
      <c r="H4126">
        <v>701</v>
      </c>
      <c r="I4126">
        <v>573</v>
      </c>
      <c r="J4126">
        <v>695</v>
      </c>
      <c r="K4126" t="s">
        <v>6374</v>
      </c>
      <c r="L4126">
        <v>2</v>
      </c>
      <c r="M4126">
        <v>105</v>
      </c>
      <c r="N4126">
        <v>575</v>
      </c>
      <c r="O4126">
        <v>-9637</v>
      </c>
      <c r="P4126">
        <v>165995</v>
      </c>
      <c r="Q4126">
        <v>162010</v>
      </c>
      <c r="R4126">
        <v>3</v>
      </c>
      <c r="S4126">
        <v>15023374</v>
      </c>
      <c r="U4126" t="str">
        <f>IFERROR(LEFT(spotify_top_songs_audio_features[[#This Row],[artist_names]],SEARCH(",",spotify_top_songs_audio_features[[#This Row],[artist_names]])-1),spotify_top_songs_audio_features[[#This Row],[artist_names]])</f>
        <v>ThxSoMch</v>
      </c>
      <c r="V4126" t="str">
        <f>IFERROR(MID(spotify_top_songs_audio_features[[#This Row],[artist_names]],SEARCH(",",spotify_top_songs_audio_features[[#This Row],[artist_names]])+2,99),"")</f>
        <v/>
      </c>
      <c r="W4126" t="str">
        <f>spotify_top_songs_audio_features[[#This Row],[source]]</f>
        <v>Elektra (NEK)</v>
      </c>
      <c r="X4126" s="1">
        <f>spotify_top_songs_audio_features[[#This Row],[streams]]</f>
        <v>15023374</v>
      </c>
      <c r="Y4126" t="str">
        <f>IF(Tabela2[[#This Row],[feat]]="","","Feat")</f>
        <v/>
      </c>
      <c r="Z4126" s="17" t="str">
        <f>CONCATENATE(INT(spotify_top_songs_audio_features[[#This Row],[duration_ms]]/(60*1000)),":",MOD(INT(spotify_top_songs_audio_features[[#This Row],[duration_ms]]/1000),60))</f>
        <v>2:42</v>
      </c>
      <c r="AA41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26" t="str">
        <f>spotify_top_songs_audio_features[[#This Row],[track_name]]</f>
        <v>SPIT IN MY FACE!</v>
      </c>
    </row>
    <row r="4127" spans="1:28" x14ac:dyDescent="0.25">
      <c r="A4127" t="s">
        <v>12722</v>
      </c>
      <c r="B4127" t="s">
        <v>1161</v>
      </c>
      <c r="C4127" t="s">
        <v>12723</v>
      </c>
      <c r="D4127" t="s">
        <v>7138</v>
      </c>
      <c r="E4127" t="s">
        <v>102</v>
      </c>
      <c r="F4127" t="s">
        <v>32</v>
      </c>
      <c r="G4127" t="s">
        <v>25</v>
      </c>
      <c r="H4127">
        <v>753</v>
      </c>
      <c r="I4127">
        <v>458</v>
      </c>
      <c r="J4127">
        <v>123</v>
      </c>
      <c r="K4127" t="s">
        <v>1444</v>
      </c>
      <c r="L4127">
        <v>413</v>
      </c>
      <c r="M4127">
        <v>209</v>
      </c>
      <c r="N4127">
        <v>662</v>
      </c>
      <c r="O4127">
        <v>-1252</v>
      </c>
      <c r="P4127">
        <v>105057</v>
      </c>
      <c r="Q4127">
        <v>150054</v>
      </c>
      <c r="R4127">
        <v>2</v>
      </c>
      <c r="S4127">
        <v>14988958</v>
      </c>
      <c r="U4127" t="str">
        <f>IFERROR(LEFT(spotify_top_songs_audio_features[[#This Row],[artist_names]],SEARCH(",",spotify_top_songs_audio_features[[#This Row],[artist_names]])-1),spotify_top_songs_audio_features[[#This Row],[artist_names]])</f>
        <v>Miguel</v>
      </c>
      <c r="V4127" t="str">
        <f>IFERROR(MID(spotify_top_songs_audio_features[[#This Row],[artist_names]],SEARCH(",",spotify_top_songs_audio_features[[#This Row],[artist_names]])+2,99),"")</f>
        <v/>
      </c>
      <c r="W4127" t="str">
        <f>spotify_top_songs_audio_features[[#This Row],[source]]</f>
        <v>RCA/Legacy</v>
      </c>
      <c r="X4127" s="1">
        <f>spotify_top_songs_audio_features[[#This Row],[streams]]</f>
        <v>14988958</v>
      </c>
      <c r="Y4127" t="str">
        <f>IF(Tabela2[[#This Row],[feat]]="","","Feat")</f>
        <v/>
      </c>
      <c r="Z4127" s="17" t="str">
        <f>CONCATENATE(INT(spotify_top_songs_audio_features[[#This Row],[duration_ms]]/(60*1000)),":",MOD(INT(spotify_top_songs_audio_features[[#This Row],[duration_ms]]/1000),60))</f>
        <v>2:30</v>
      </c>
      <c r="AA41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127" t="str">
        <f>spotify_top_songs_audio_features[[#This Row],[track_name]]</f>
        <v>Sure Thing - Sped Up</v>
      </c>
    </row>
    <row r="4128" spans="1:28" x14ac:dyDescent="0.25">
      <c r="A4128" t="s">
        <v>14520</v>
      </c>
      <c r="B4128" t="s">
        <v>14521</v>
      </c>
      <c r="C4128" t="s">
        <v>14522</v>
      </c>
      <c r="D4128" t="s">
        <v>1807</v>
      </c>
      <c r="E4128" t="s">
        <v>31</v>
      </c>
      <c r="F4128" t="s">
        <v>24</v>
      </c>
      <c r="G4128" t="s">
        <v>25</v>
      </c>
      <c r="H4128">
        <v>795</v>
      </c>
      <c r="I4128">
        <v>672</v>
      </c>
      <c r="J4128">
        <v>574</v>
      </c>
      <c r="K4128" t="s">
        <v>5630</v>
      </c>
      <c r="L4128">
        <v>0</v>
      </c>
      <c r="M4128">
        <v>783</v>
      </c>
      <c r="N4128">
        <v>805</v>
      </c>
      <c r="O4128">
        <v>-4392</v>
      </c>
      <c r="P4128">
        <v>92005</v>
      </c>
      <c r="Q4128">
        <v>191555</v>
      </c>
      <c r="R4128">
        <v>2</v>
      </c>
      <c r="S4128">
        <v>14979949</v>
      </c>
      <c r="U4128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4128" t="str">
        <f>IFERROR(MID(spotify_top_songs_audio_features[[#This Row],[artist_names]],SEARCH(",",spotify_top_songs_audio_features[[#This Row],[artist_names]])+2,99),"")</f>
        <v>Feid</v>
      </c>
      <c r="W4128" t="str">
        <f>spotify_top_songs_audio_features[[#This Row],[source]]</f>
        <v>WEA Latina</v>
      </c>
      <c r="X4128" s="1">
        <f>spotify_top_songs_audio_features[[#This Row],[streams]]</f>
        <v>14979949</v>
      </c>
      <c r="Y4128" t="str">
        <f>IF(Tabela2[[#This Row],[feat]]="","","Feat")</f>
        <v>Feat</v>
      </c>
      <c r="Z4128" s="17" t="str">
        <f>CONCATENATE(INT(spotify_top_songs_audio_features[[#This Row],[duration_ms]]/(60*1000)),":",MOD(INT(spotify_top_songs_audio_features[[#This Row],[duration_ms]]/1000),60))</f>
        <v>3:11</v>
      </c>
      <c r="AA41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28" t="str">
        <f>spotify_top_songs_audio_features[[#This Row],[track_name]]</f>
        <v>A Veces (feat. Feid)</v>
      </c>
    </row>
    <row r="4129" spans="1:28" x14ac:dyDescent="0.25">
      <c r="A4129" t="s">
        <v>2559</v>
      </c>
      <c r="B4129" t="s">
        <v>2560</v>
      </c>
      <c r="C4129" t="s">
        <v>2561</v>
      </c>
      <c r="D4129" t="s">
        <v>2562</v>
      </c>
      <c r="E4129" t="s">
        <v>31</v>
      </c>
      <c r="F4129" t="s">
        <v>32</v>
      </c>
      <c r="G4129" t="s">
        <v>25</v>
      </c>
      <c r="H4129">
        <v>68</v>
      </c>
      <c r="I4129">
        <v>774</v>
      </c>
      <c r="J4129">
        <v>697</v>
      </c>
      <c r="K4129" t="s">
        <v>2563</v>
      </c>
      <c r="L4129">
        <v>0</v>
      </c>
      <c r="M4129">
        <v>113</v>
      </c>
      <c r="N4129">
        <v>331</v>
      </c>
      <c r="O4129">
        <v>-3136</v>
      </c>
      <c r="P4129">
        <v>102949</v>
      </c>
      <c r="Q4129">
        <v>163841</v>
      </c>
      <c r="R4129">
        <v>5</v>
      </c>
      <c r="S4129">
        <v>14975243</v>
      </c>
      <c r="U4129" t="str">
        <f>IFERROR(LEFT(spotify_top_songs_audio_features[[#This Row],[artist_names]],SEARCH(",",spotify_top_songs_audio_features[[#This Row],[artist_names]])-1),spotify_top_songs_audio_features[[#This Row],[artist_names]])</f>
        <v>Cheat Codes</v>
      </c>
      <c r="V4129" t="str">
        <f>IFERROR(MID(spotify_top_songs_audio_features[[#This Row],[artist_names]],SEARCH(",",spotify_top_songs_audio_features[[#This Row],[artist_names]])+2,99),"")</f>
        <v>Dante Klein</v>
      </c>
      <c r="W4129" t="str">
        <f>spotify_top_songs_audio_features[[#This Row],[source]]</f>
        <v>Spinnin' Records</v>
      </c>
      <c r="X4129" s="1">
        <f>spotify_top_songs_audio_features[[#This Row],[streams]]</f>
        <v>14975243</v>
      </c>
      <c r="Y4129" t="str">
        <f>IF(Tabela2[[#This Row],[feat]]="","","Feat")</f>
        <v>Feat</v>
      </c>
      <c r="Z4129" s="17" t="str">
        <f>CONCATENATE(INT(spotify_top_songs_audio_features[[#This Row],[duration_ms]]/(60*1000)),":",MOD(INT(spotify_top_songs_audio_features[[#This Row],[duration_ms]]/1000),60))</f>
        <v>2:43</v>
      </c>
      <c r="AA41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29" t="str">
        <f>spotify_top_songs_audio_features[[#This Row],[track_name]]</f>
        <v>Let Me Hold You (Turn Me On)</v>
      </c>
    </row>
    <row r="4130" spans="1:28" x14ac:dyDescent="0.25">
      <c r="A4130" t="s">
        <v>11967</v>
      </c>
      <c r="B4130" t="s">
        <v>1527</v>
      </c>
      <c r="C4130" t="s">
        <v>11968</v>
      </c>
      <c r="D4130" t="s">
        <v>53</v>
      </c>
      <c r="E4130" t="s">
        <v>43</v>
      </c>
      <c r="F4130" t="s">
        <v>24</v>
      </c>
      <c r="G4130" t="s">
        <v>25</v>
      </c>
      <c r="H4130">
        <v>561</v>
      </c>
      <c r="I4130">
        <v>39</v>
      </c>
      <c r="J4130">
        <v>568</v>
      </c>
      <c r="K4130" t="s">
        <v>8048</v>
      </c>
      <c r="L4130">
        <v>0</v>
      </c>
      <c r="M4130">
        <v>126</v>
      </c>
      <c r="N4130">
        <v>705</v>
      </c>
      <c r="O4130">
        <v>-4959</v>
      </c>
      <c r="P4130">
        <v>163919</v>
      </c>
      <c r="Q4130">
        <v>193700</v>
      </c>
      <c r="R4130">
        <v>3</v>
      </c>
      <c r="S4130">
        <v>14962473</v>
      </c>
      <c r="U4130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4130" t="str">
        <f>IFERROR(MID(spotify_top_songs_audio_features[[#This Row],[artist_names]],SEARCH(",",spotify_top_songs_audio_features[[#This Row],[artist_names]])+2,99),"")</f>
        <v/>
      </c>
      <c r="W4130" t="str">
        <f>spotify_top_songs_audio_features[[#This Row],[source]]</f>
        <v>Sony Music Latin</v>
      </c>
      <c r="X4130" s="1">
        <f>spotify_top_songs_audio_features[[#This Row],[streams]]</f>
        <v>14962473</v>
      </c>
      <c r="Y4130" t="str">
        <f>IF(Tabela2[[#This Row],[feat]]="","","Feat")</f>
        <v/>
      </c>
      <c r="Z4130" s="17" t="str">
        <f>CONCATENATE(INT(spotify_top_songs_audio_features[[#This Row],[duration_ms]]/(60*1000)),":",MOD(INT(spotify_top_songs_audio_features[[#This Row],[duration_ms]]/1000),60))</f>
        <v>3:13</v>
      </c>
      <c r="AA41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130" t="str">
        <f>spotify_top_songs_audio_features[[#This Row],[track_name]]</f>
        <v>ADMV</v>
      </c>
    </row>
    <row r="4131" spans="1:28" x14ac:dyDescent="0.25">
      <c r="A4131" t="s">
        <v>17305</v>
      </c>
      <c r="B4131" t="s">
        <v>284</v>
      </c>
      <c r="C4131" t="s">
        <v>17306</v>
      </c>
      <c r="D4131" t="s">
        <v>1092</v>
      </c>
      <c r="E4131" t="s">
        <v>113</v>
      </c>
      <c r="F4131" t="s">
        <v>24</v>
      </c>
      <c r="G4131" t="s">
        <v>25</v>
      </c>
      <c r="H4131">
        <v>461</v>
      </c>
      <c r="I4131">
        <v>449</v>
      </c>
      <c r="J4131">
        <v>442</v>
      </c>
      <c r="K4131" t="s">
        <v>245</v>
      </c>
      <c r="L4131">
        <v>8.2899999999999998E-4</v>
      </c>
      <c r="M4131">
        <v>115</v>
      </c>
      <c r="N4131">
        <v>104</v>
      </c>
      <c r="O4131">
        <v>-10998</v>
      </c>
      <c r="P4131">
        <v>86505</v>
      </c>
      <c r="Q4131">
        <v>219960</v>
      </c>
      <c r="R4131">
        <v>2</v>
      </c>
      <c r="S4131">
        <v>14951150</v>
      </c>
      <c r="U4131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131" t="str">
        <f>IFERROR(MID(spotify_top_songs_audio_features[[#This Row],[artist_names]],SEARCH(",",spotify_top_songs_audio_features[[#This Row],[artist_names]])+2,99),"")</f>
        <v/>
      </c>
      <c r="W4131" t="str">
        <f>spotify_top_songs_audio_features[[#This Row],[source]]</f>
        <v>Cash Money/Drake LP6</v>
      </c>
      <c r="X4131" s="1">
        <f>spotify_top_songs_audio_features[[#This Row],[streams]]</f>
        <v>14951150</v>
      </c>
      <c r="Y4131" t="str">
        <f>IF(Tabela2[[#This Row],[feat]]="","","Feat")</f>
        <v/>
      </c>
      <c r="Z4131" s="17" t="str">
        <f>CONCATENATE(INT(spotify_top_songs_audio_features[[#This Row],[duration_ms]]/(60*1000)),":",MOD(INT(spotify_top_songs_audio_features[[#This Row],[duration_ms]]/1000),60))</f>
        <v>3:39</v>
      </c>
      <c r="AA41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31" t="str">
        <f>spotify_top_songs_audio_features[[#This Row],[track_name]]</f>
        <v>Final Fantasy</v>
      </c>
    </row>
    <row r="4132" spans="1:28" x14ac:dyDescent="0.25">
      <c r="A4132" t="s">
        <v>14364</v>
      </c>
      <c r="B4132" t="s">
        <v>4404</v>
      </c>
      <c r="C4132" t="s">
        <v>2623</v>
      </c>
      <c r="D4132" t="s">
        <v>814</v>
      </c>
      <c r="E4132" t="s">
        <v>23</v>
      </c>
      <c r="F4132" t="s">
        <v>32</v>
      </c>
      <c r="G4132" t="s">
        <v>1571</v>
      </c>
      <c r="H4132">
        <v>507</v>
      </c>
      <c r="I4132">
        <v>657</v>
      </c>
      <c r="J4132">
        <v>233</v>
      </c>
      <c r="K4132" t="s">
        <v>4559</v>
      </c>
      <c r="L4132">
        <v>6.9700000000000003E-4</v>
      </c>
      <c r="M4132">
        <v>947</v>
      </c>
      <c r="N4132">
        <v>506</v>
      </c>
      <c r="O4132">
        <v>-7356</v>
      </c>
      <c r="P4132">
        <v>119159</v>
      </c>
      <c r="Q4132">
        <v>117773</v>
      </c>
      <c r="R4132">
        <v>1</v>
      </c>
      <c r="S4132">
        <v>14944982</v>
      </c>
      <c r="U4132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132" t="str">
        <f>IFERROR(MID(spotify_top_songs_audio_features[[#This Row],[artist_names]],SEARCH(",",spotify_top_songs_audio_features[[#This Row],[artist_names]])+2,99),"")</f>
        <v/>
      </c>
      <c r="W4132" t="str">
        <f>spotify_top_songs_audio_features[[#This Row],[source]]</f>
        <v>Top Dawg Entertainment/RCA Records</v>
      </c>
      <c r="X4132" s="1">
        <f>spotify_top_songs_audio_features[[#This Row],[streams]]</f>
        <v>14944982</v>
      </c>
      <c r="Y4132" t="str">
        <f>IF(Tabela2[[#This Row],[feat]]="","","Feat")</f>
        <v/>
      </c>
      <c r="Z4132" s="17" t="str">
        <f>CONCATENATE(INT(spotify_top_songs_audio_features[[#This Row],[duration_ms]]/(60*1000)),":",MOD(INT(spotify_top_songs_audio_features[[#This Row],[duration_ms]]/1000),60))</f>
        <v>1:57</v>
      </c>
      <c r="AA41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132" t="str">
        <f>spotify_top_songs_audio_features[[#This Row],[track_name]]</f>
        <v>SOS</v>
      </c>
    </row>
    <row r="4133" spans="1:28" x14ac:dyDescent="0.25">
      <c r="A4133" t="s">
        <v>7858</v>
      </c>
      <c r="B4133" t="s">
        <v>4693</v>
      </c>
      <c r="C4133" t="s">
        <v>7859</v>
      </c>
      <c r="D4133" t="s">
        <v>7860</v>
      </c>
      <c r="E4133" t="s">
        <v>177</v>
      </c>
      <c r="F4133" t="s">
        <v>24</v>
      </c>
      <c r="G4133" t="s">
        <v>25</v>
      </c>
      <c r="H4133">
        <v>917</v>
      </c>
      <c r="I4133">
        <v>679</v>
      </c>
      <c r="J4133">
        <v>266</v>
      </c>
      <c r="K4133" t="s">
        <v>4003</v>
      </c>
      <c r="L4133">
        <v>0</v>
      </c>
      <c r="M4133">
        <v>588</v>
      </c>
      <c r="N4133">
        <v>453</v>
      </c>
      <c r="O4133">
        <v>-6083</v>
      </c>
      <c r="P4133">
        <v>102449</v>
      </c>
      <c r="Q4133">
        <v>191700</v>
      </c>
      <c r="R4133">
        <v>2</v>
      </c>
      <c r="S4133">
        <v>14902272</v>
      </c>
      <c r="U4133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4133" t="str">
        <f>IFERROR(MID(spotify_top_songs_audio_features[[#This Row],[artist_names]],SEARCH(",",spotify_top_songs_audio_features[[#This Row],[artist_names]])+2,99),"")</f>
        <v/>
      </c>
      <c r="W4133" t="str">
        <f>spotify_top_songs_audio_features[[#This Row],[source]]</f>
        <v>Nicki Minaj/Cash Money</v>
      </c>
      <c r="X4133" s="1">
        <f>spotify_top_songs_audio_features[[#This Row],[streams]]</f>
        <v>14902272</v>
      </c>
      <c r="Y4133" t="str">
        <f>IF(Tabela2[[#This Row],[feat]]="","","Feat")</f>
        <v/>
      </c>
      <c r="Z4133" s="17" t="str">
        <f>CONCATENATE(INT(spotify_top_songs_audio_features[[#This Row],[duration_ms]]/(60*1000)),":",MOD(INT(spotify_top_songs_audio_features[[#This Row],[duration_ms]]/1000),60))</f>
        <v>3:11</v>
      </c>
      <c r="AA41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133" t="str">
        <f>spotify_top_songs_audio_features[[#This Row],[track_name]]</f>
        <v>Barbie Tingz</v>
      </c>
    </row>
    <row r="4134" spans="1:28" x14ac:dyDescent="0.25">
      <c r="A4134" t="s">
        <v>17822</v>
      </c>
      <c r="B4134" t="s">
        <v>17823</v>
      </c>
      <c r="C4134" t="s">
        <v>17824</v>
      </c>
      <c r="D4134" t="s">
        <v>8376</v>
      </c>
      <c r="E4134" t="s">
        <v>97</v>
      </c>
      <c r="F4134" t="s">
        <v>24</v>
      </c>
      <c r="G4134" t="s">
        <v>25</v>
      </c>
      <c r="H4134">
        <v>612</v>
      </c>
      <c r="I4134">
        <v>799</v>
      </c>
      <c r="J4134">
        <v>275</v>
      </c>
      <c r="K4134" t="s">
        <v>17825</v>
      </c>
      <c r="L4134">
        <v>0</v>
      </c>
      <c r="M4134">
        <v>172</v>
      </c>
      <c r="N4134">
        <v>687</v>
      </c>
      <c r="O4134">
        <v>-4603</v>
      </c>
      <c r="P4134">
        <v>125976</v>
      </c>
      <c r="Q4134">
        <v>188253</v>
      </c>
      <c r="R4134">
        <v>4</v>
      </c>
      <c r="S4134">
        <v>14896115</v>
      </c>
      <c r="U4134" t="str">
        <f>IFERROR(LEFT(spotify_top_songs_audio_features[[#This Row],[artist_names]],SEARCH(",",spotify_top_songs_audio_features[[#This Row],[artist_names]])-1),spotify_top_songs_audio_features[[#This Row],[artist_names]])</f>
        <v>Kane Brown</v>
      </c>
      <c r="V4134" t="str">
        <f>IFERROR(MID(spotify_top_songs_audio_features[[#This Row],[artist_names]],SEARCH(",",spotify_top_songs_audio_features[[#This Row],[artist_names]])+2,99),"")</f>
        <v>Lauren Alaina</v>
      </c>
      <c r="W4134" t="str">
        <f>spotify_top_songs_audio_features[[#This Row],[source]]</f>
        <v>RCA Records Label Nashville</v>
      </c>
      <c r="X4134" s="1">
        <f>spotify_top_songs_audio_features[[#This Row],[streams]]</f>
        <v>14896115</v>
      </c>
      <c r="Y4134" t="str">
        <f>IF(Tabela2[[#This Row],[feat]]="","","Feat")</f>
        <v>Feat</v>
      </c>
      <c r="Z4134" s="17" t="str">
        <f>CONCATENATE(INT(spotify_top_songs_audio_features[[#This Row],[duration_ms]]/(60*1000)),":",MOD(INT(spotify_top_songs_audio_features[[#This Row],[duration_ms]]/1000),60))</f>
        <v>3:8</v>
      </c>
      <c r="AA41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34" t="str">
        <f>spotify_top_songs_audio_features[[#This Row],[track_name]]</f>
        <v>What Ifs (feat. Lauren Alaina)</v>
      </c>
    </row>
    <row r="4135" spans="1:28" x14ac:dyDescent="0.25">
      <c r="A4135" t="s">
        <v>11508</v>
      </c>
      <c r="B4135" t="s">
        <v>28</v>
      </c>
      <c r="C4135" t="s">
        <v>11509</v>
      </c>
      <c r="D4135" t="s">
        <v>30</v>
      </c>
      <c r="E4135" t="s">
        <v>23</v>
      </c>
      <c r="F4135" t="s">
        <v>24</v>
      </c>
      <c r="G4135" t="s">
        <v>152</v>
      </c>
      <c r="H4135">
        <v>481</v>
      </c>
      <c r="I4135">
        <v>267</v>
      </c>
      <c r="J4135">
        <v>339</v>
      </c>
      <c r="K4135" t="s">
        <v>2258</v>
      </c>
      <c r="L4135">
        <v>0</v>
      </c>
      <c r="M4135">
        <v>249</v>
      </c>
      <c r="N4135">
        <v>137</v>
      </c>
      <c r="O4135">
        <v>-9249</v>
      </c>
      <c r="P4135">
        <v>11764</v>
      </c>
      <c r="Q4135">
        <v>227693</v>
      </c>
      <c r="R4135">
        <v>3</v>
      </c>
      <c r="S4135">
        <v>14894640</v>
      </c>
      <c r="U4135" t="str">
        <f>IFERROR(LEFT(spotify_top_songs_audio_features[[#This Row],[artist_names]],SEARCH(",",spotify_top_songs_audio_features[[#This Row],[artist_names]])-1),spotify_top_songs_audio_features[[#This Row],[artist_names]])</f>
        <v>Alessia Cara</v>
      </c>
      <c r="V4135" t="str">
        <f>IFERROR(MID(spotify_top_songs_audio_features[[#This Row],[artist_names]],SEARCH(",",spotify_top_songs_audio_features[[#This Row],[artist_names]])+2,99),"")</f>
        <v/>
      </c>
      <c r="W4135" t="str">
        <f>spotify_top_songs_audio_features[[#This Row],[source]]</f>
        <v>Def Jam Recordings</v>
      </c>
      <c r="X4135" s="1">
        <f>spotify_top_songs_audio_features[[#This Row],[streams]]</f>
        <v>14894640</v>
      </c>
      <c r="Y4135" t="str">
        <f>IF(Tabela2[[#This Row],[feat]]="","","Feat")</f>
        <v/>
      </c>
      <c r="Z4135" s="17" t="str">
        <f>CONCATENATE(INT(spotify_top_songs_audio_features[[#This Row],[duration_ms]]/(60*1000)),":",MOD(INT(spotify_top_songs_audio_features[[#This Row],[duration_ms]]/1000),60))</f>
        <v>3:47</v>
      </c>
      <c r="AA41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135" t="str">
        <f>spotify_top_songs_audio_features[[#This Row],[track_name]]</f>
        <v>Out Of Love</v>
      </c>
    </row>
    <row r="4136" spans="1:28" x14ac:dyDescent="0.25">
      <c r="A4136" t="s">
        <v>10402</v>
      </c>
      <c r="B4136" t="s">
        <v>284</v>
      </c>
      <c r="C4136" t="s">
        <v>10403</v>
      </c>
      <c r="D4136" t="s">
        <v>1092</v>
      </c>
      <c r="E4136" t="s">
        <v>97</v>
      </c>
      <c r="F4136" t="s">
        <v>32</v>
      </c>
      <c r="G4136" t="s">
        <v>25</v>
      </c>
      <c r="H4136">
        <v>5</v>
      </c>
      <c r="I4136">
        <v>419</v>
      </c>
      <c r="J4136">
        <v>39</v>
      </c>
      <c r="K4136" t="s">
        <v>7267</v>
      </c>
      <c r="L4136">
        <v>0</v>
      </c>
      <c r="M4136">
        <v>36</v>
      </c>
      <c r="N4136">
        <v>313</v>
      </c>
      <c r="O4136">
        <v>-7349</v>
      </c>
      <c r="P4136">
        <v>91963</v>
      </c>
      <c r="Q4136">
        <v>309560</v>
      </c>
      <c r="R4136">
        <v>2</v>
      </c>
      <c r="S4136">
        <v>14876145</v>
      </c>
      <c r="U413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136" t="str">
        <f>IFERROR(MID(spotify_top_songs_audio_features[[#This Row],[artist_names]],SEARCH(",",spotify_top_songs_audio_features[[#This Row],[artist_names]])+2,99),"")</f>
        <v/>
      </c>
      <c r="W4136" t="str">
        <f>spotify_top_songs_audio_features[[#This Row],[source]]</f>
        <v>Cash Money/Drake LP6</v>
      </c>
      <c r="X4136" s="1">
        <f>spotify_top_songs_audio_features[[#This Row],[streams]]</f>
        <v>14876145</v>
      </c>
      <c r="Y4136" t="str">
        <f>IF(Tabela2[[#This Row],[feat]]="","","Feat")</f>
        <v/>
      </c>
      <c r="Z4136" s="17" t="str">
        <f>CONCATENATE(INT(spotify_top_songs_audio_features[[#This Row],[duration_ms]]/(60*1000)),":",MOD(INT(spotify_top_songs_audio_features[[#This Row],[duration_ms]]/1000),60))</f>
        <v>5:9</v>
      </c>
      <c r="AA41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36" t="str">
        <f>spotify_top_songs_audio_features[[#This Row],[track_name]]</f>
        <v>March 14</v>
      </c>
    </row>
    <row r="4137" spans="1:28" x14ac:dyDescent="0.25">
      <c r="A4137" t="s">
        <v>16607</v>
      </c>
      <c r="B4137" t="s">
        <v>16608</v>
      </c>
      <c r="C4137" t="s">
        <v>16609</v>
      </c>
      <c r="D4137" t="s">
        <v>520</v>
      </c>
      <c r="E4137" t="s">
        <v>102</v>
      </c>
      <c r="F4137" t="s">
        <v>32</v>
      </c>
      <c r="G4137" t="s">
        <v>25</v>
      </c>
      <c r="H4137">
        <v>886</v>
      </c>
      <c r="I4137">
        <v>479</v>
      </c>
      <c r="J4137">
        <v>334</v>
      </c>
      <c r="K4137" t="s">
        <v>12761</v>
      </c>
      <c r="L4137">
        <v>0</v>
      </c>
      <c r="M4137">
        <v>135</v>
      </c>
      <c r="N4137">
        <v>408</v>
      </c>
      <c r="O4137">
        <v>-8054</v>
      </c>
      <c r="P4137">
        <v>130029</v>
      </c>
      <c r="Q4137">
        <v>158692</v>
      </c>
      <c r="R4137">
        <v>3</v>
      </c>
      <c r="S4137">
        <v>14872778</v>
      </c>
      <c r="U4137" t="str">
        <f>IFERROR(LEFT(spotify_top_songs_audio_features[[#This Row],[artist_names]],SEARCH(",",spotify_top_songs_audio_features[[#This Row],[artist_names]])-1),spotify_top_songs_audio_features[[#This Row],[artist_names]])</f>
        <v>Roddy Ricch</v>
      </c>
      <c r="V4137" t="str">
        <f>IFERROR(MID(spotify_top_songs_audio_features[[#This Row],[artist_names]],SEARCH(",",spotify_top_songs_audio_features[[#This Row],[artist_names]])+2,99),"")</f>
        <v>Gunna</v>
      </c>
      <c r="W4137" t="str">
        <f>spotify_top_songs_audio_features[[#This Row],[source]]</f>
        <v>Atlantic Records</v>
      </c>
      <c r="X4137" s="1">
        <f>spotify_top_songs_audio_features[[#This Row],[streams]]</f>
        <v>14872778</v>
      </c>
      <c r="Y4137" t="str">
        <f>IF(Tabela2[[#This Row],[feat]]="","","Feat")</f>
        <v>Feat</v>
      </c>
      <c r="Z4137" s="17" t="str">
        <f>CONCATENATE(INT(spotify_top_songs_audio_features[[#This Row],[duration_ms]]/(60*1000)),":",MOD(INT(spotify_top_songs_audio_features[[#This Row],[duration_ms]]/1000),60))</f>
        <v>2:38</v>
      </c>
      <c r="AA41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137" t="str">
        <f>spotify_top_songs_audio_features[[#This Row],[track_name]]</f>
        <v>Start Wit Me (feat. Gunna)</v>
      </c>
    </row>
    <row r="4138" spans="1:28" x14ac:dyDescent="0.25">
      <c r="A4138" t="s">
        <v>17134</v>
      </c>
      <c r="B4138" t="s">
        <v>17135</v>
      </c>
      <c r="C4138" t="s">
        <v>17136</v>
      </c>
      <c r="D4138" t="s">
        <v>37</v>
      </c>
      <c r="E4138" t="s">
        <v>70</v>
      </c>
      <c r="F4138" t="s">
        <v>24</v>
      </c>
      <c r="G4138" t="s">
        <v>25</v>
      </c>
      <c r="H4138">
        <v>577</v>
      </c>
      <c r="I4138">
        <v>882</v>
      </c>
      <c r="J4138">
        <v>492</v>
      </c>
      <c r="K4138" t="s">
        <v>17137</v>
      </c>
      <c r="L4138">
        <v>0</v>
      </c>
      <c r="M4138">
        <v>257</v>
      </c>
      <c r="N4138">
        <v>564</v>
      </c>
      <c r="O4138">
        <v>-5224</v>
      </c>
      <c r="P4138">
        <v>115022</v>
      </c>
      <c r="Q4138">
        <v>230427</v>
      </c>
      <c r="R4138">
        <v>4</v>
      </c>
      <c r="S4138">
        <v>14861124</v>
      </c>
      <c r="U4138" t="str">
        <f>IFERROR(LEFT(spotify_top_songs_audio_features[[#This Row],[artist_names]],SEARCH(",",spotify_top_songs_audio_features[[#This Row],[artist_names]])-1),spotify_top_songs_audio_features[[#This Row],[artist_names]])</f>
        <v>Fall Out Boy</v>
      </c>
      <c r="V4138" t="str">
        <f>IFERROR(MID(spotify_top_songs_audio_features[[#This Row],[artist_names]],SEARCH(",",spotify_top_songs_audio_features[[#This Row],[artist_names]])+2,99),"")</f>
        <v/>
      </c>
      <c r="W4138" t="str">
        <f>spotify_top_songs_audio_features[[#This Row],[source]]</f>
        <v>Island Records</v>
      </c>
      <c r="X4138" s="1">
        <f>spotify_top_songs_audio_features[[#This Row],[streams]]</f>
        <v>14861124</v>
      </c>
      <c r="Y4138" t="str">
        <f>IF(Tabela2[[#This Row],[feat]]="","","Feat")</f>
        <v/>
      </c>
      <c r="Z4138" s="17" t="str">
        <f>CONCATENATE(INT(spotify_top_songs_audio_features[[#This Row],[duration_ms]]/(60*1000)),":",MOD(INT(spotify_top_songs_audio_features[[#This Row],[duration_ms]]/1000),60))</f>
        <v>3:50</v>
      </c>
      <c r="AA41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138" t="str">
        <f>spotify_top_songs_audio_features[[#This Row],[track_name]]</f>
        <v>The Last Of The Real Ones</v>
      </c>
    </row>
    <row r="4139" spans="1:28" x14ac:dyDescent="0.25">
      <c r="A4139" t="s">
        <v>11616</v>
      </c>
      <c r="B4139" t="s">
        <v>11617</v>
      </c>
      <c r="C4139" t="s">
        <v>11618</v>
      </c>
      <c r="D4139" t="s">
        <v>501</v>
      </c>
      <c r="E4139" t="s">
        <v>86</v>
      </c>
      <c r="F4139" t="s">
        <v>24</v>
      </c>
      <c r="G4139" t="s">
        <v>25</v>
      </c>
      <c r="H4139">
        <v>957</v>
      </c>
      <c r="I4139">
        <v>437</v>
      </c>
      <c r="J4139">
        <v>359</v>
      </c>
      <c r="K4139" t="s">
        <v>11619</v>
      </c>
      <c r="L4139">
        <v>0</v>
      </c>
      <c r="M4139">
        <v>219</v>
      </c>
      <c r="N4139">
        <v>616</v>
      </c>
      <c r="O4139">
        <v>-7882</v>
      </c>
      <c r="P4139">
        <v>130058</v>
      </c>
      <c r="Q4139">
        <v>137984</v>
      </c>
      <c r="R4139">
        <v>3</v>
      </c>
      <c r="S4139">
        <v>14842473</v>
      </c>
      <c r="U4139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4139" t="str">
        <f>IFERROR(MID(spotify_top_songs_audio_features[[#This Row],[artist_names]],SEARCH(",",spotify_top_songs_audio_features[[#This Row],[artist_names]])+2,99),"")</f>
        <v>DaBaby</v>
      </c>
      <c r="W4139" t="str">
        <f>spotify_top_songs_audio_features[[#This Row],[source]]</f>
        <v>300 Entertainment</v>
      </c>
      <c r="X4139" s="1">
        <f>spotify_top_songs_audio_features[[#This Row],[streams]]</f>
        <v>14842473</v>
      </c>
      <c r="Y4139" t="str">
        <f>IF(Tabela2[[#This Row],[feat]]="","","Feat")</f>
        <v>Feat</v>
      </c>
      <c r="Z4139" s="17" t="str">
        <f>CONCATENATE(INT(spotify_top_songs_audio_features[[#This Row],[duration_ms]]/(60*1000)),":",MOD(INT(spotify_top_songs_audio_features[[#This Row],[duration_ms]]/1000),60))</f>
        <v>2:17</v>
      </c>
      <c r="AA41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139" t="str">
        <f>spotify_top_songs_audio_features[[#This Row],[track_name]]</f>
        <v>Cry Baby (feat. DaBaby)</v>
      </c>
    </row>
    <row r="4140" spans="1:28" x14ac:dyDescent="0.25">
      <c r="A4140" t="s">
        <v>4469</v>
      </c>
      <c r="B4140" t="s">
        <v>112</v>
      </c>
      <c r="C4140" t="s">
        <v>889</v>
      </c>
      <c r="D4140" t="s">
        <v>112</v>
      </c>
      <c r="E4140" t="s">
        <v>43</v>
      </c>
      <c r="F4140" t="s">
        <v>24</v>
      </c>
      <c r="G4140" t="s">
        <v>25</v>
      </c>
      <c r="H4140">
        <v>756</v>
      </c>
      <c r="I4140">
        <v>449</v>
      </c>
      <c r="J4140">
        <v>344</v>
      </c>
      <c r="K4140" t="s">
        <v>1797</v>
      </c>
      <c r="L4140">
        <v>0</v>
      </c>
      <c r="M4140">
        <v>114</v>
      </c>
      <c r="N4140">
        <v>399</v>
      </c>
      <c r="O4140">
        <v>-8746</v>
      </c>
      <c r="P4140">
        <v>111011</v>
      </c>
      <c r="Q4140">
        <v>223293</v>
      </c>
      <c r="R4140">
        <v>2</v>
      </c>
      <c r="S4140">
        <v>14836821</v>
      </c>
      <c r="U414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140" t="str">
        <f>IFERROR(MID(spotify_top_songs_audio_features[[#This Row],[artist_names]],SEARCH(",",spotify_top_songs_audio_features[[#This Row],[artist_names]])+2,99),"")</f>
        <v/>
      </c>
      <c r="W4140" t="str">
        <f>spotify_top_songs_audio_features[[#This Row],[source]]</f>
        <v>Taylor Swift</v>
      </c>
      <c r="X4140" s="1">
        <f>spotify_top_songs_audio_features[[#This Row],[streams]]</f>
        <v>14836821</v>
      </c>
      <c r="Y4140" t="str">
        <f>IF(Tabela2[[#This Row],[feat]]="","","Feat")</f>
        <v/>
      </c>
      <c r="Z4140" s="17" t="str">
        <f>CONCATENATE(INT(spotify_top_songs_audio_features[[#This Row],[duration_ms]]/(60*1000)),":",MOD(INT(spotify_top_songs_audio_features[[#This Row],[duration_ms]]/1000),60))</f>
        <v>3:43</v>
      </c>
      <c r="AA41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140" t="str">
        <f>spotify_top_songs_audio_features[[#This Row],[track_name]]</f>
        <v>Afterglow</v>
      </c>
    </row>
    <row r="4141" spans="1:28" x14ac:dyDescent="0.25">
      <c r="A4141" t="s">
        <v>12409</v>
      </c>
      <c r="B4141" t="s">
        <v>12410</v>
      </c>
      <c r="C4141" t="s">
        <v>12411</v>
      </c>
      <c r="D4141" t="s">
        <v>11336</v>
      </c>
      <c r="E4141" t="s">
        <v>102</v>
      </c>
      <c r="F4141" t="s">
        <v>32</v>
      </c>
      <c r="G4141" t="s">
        <v>25</v>
      </c>
      <c r="H4141">
        <v>442</v>
      </c>
      <c r="I4141">
        <v>605</v>
      </c>
      <c r="J4141">
        <v>284</v>
      </c>
      <c r="K4141" t="s">
        <v>3068</v>
      </c>
      <c r="L4141">
        <v>6.4400000000000004E-3</v>
      </c>
      <c r="M4141">
        <v>307</v>
      </c>
      <c r="N4141">
        <v>358</v>
      </c>
      <c r="O4141">
        <v>-4639</v>
      </c>
      <c r="P4141">
        <v>87194</v>
      </c>
      <c r="Q4141">
        <v>248333</v>
      </c>
      <c r="R4141">
        <v>1</v>
      </c>
      <c r="S4141">
        <v>14834522</v>
      </c>
      <c r="U4141" t="str">
        <f>IFERROR(LEFT(spotify_top_songs_audio_features[[#This Row],[artist_names]],SEARCH(",",spotify_top_songs_audio_features[[#This Row],[artist_names]])-1),spotify_top_songs_audio_features[[#This Row],[artist_names]])</f>
        <v>The Beatles</v>
      </c>
      <c r="V4141" t="str">
        <f>IFERROR(MID(spotify_top_songs_audio_features[[#This Row],[artist_names]],SEARCH(",",spotify_top_songs_audio_features[[#This Row],[artist_names]])+2,99),"")</f>
        <v/>
      </c>
      <c r="W4141" t="str">
        <f>spotify_top_songs_audio_features[[#This Row],[source]]</f>
        <v>UMC (Universal Music Catalogue)</v>
      </c>
      <c r="X4141" s="1">
        <f>spotify_top_songs_audio_features[[#This Row],[streams]]</f>
        <v>14834522</v>
      </c>
      <c r="Y4141" t="str">
        <f>IF(Tabela2[[#This Row],[feat]]="","","Feat")</f>
        <v/>
      </c>
      <c r="Z4141" s="17" t="str">
        <f>CONCATENATE(INT(spotify_top_songs_audio_features[[#This Row],[duration_ms]]/(60*1000)),":",MOD(INT(spotify_top_songs_audio_features[[#This Row],[duration_ms]]/1000),60))</f>
        <v>4:8</v>
      </c>
      <c r="AA41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141" t="str">
        <f>spotify_top_songs_audio_features[[#This Row],[track_name]]</f>
        <v>Now And Then</v>
      </c>
    </row>
    <row r="4142" spans="1:28" x14ac:dyDescent="0.25">
      <c r="A4142" t="s">
        <v>12330</v>
      </c>
      <c r="B4142" t="s">
        <v>112</v>
      </c>
      <c r="C4142" t="s">
        <v>12331</v>
      </c>
      <c r="D4142" t="s">
        <v>112</v>
      </c>
      <c r="E4142" t="s">
        <v>58</v>
      </c>
      <c r="F4142" t="s">
        <v>24</v>
      </c>
      <c r="G4142" t="s">
        <v>25</v>
      </c>
      <c r="H4142">
        <v>427</v>
      </c>
      <c r="I4142">
        <v>915</v>
      </c>
      <c r="J4142">
        <v>619</v>
      </c>
      <c r="K4142" t="s">
        <v>3055</v>
      </c>
      <c r="L4142">
        <v>0</v>
      </c>
      <c r="M4142">
        <v>221</v>
      </c>
      <c r="N4142">
        <v>355</v>
      </c>
      <c r="O4142">
        <v>-1909</v>
      </c>
      <c r="P4142">
        <v>162201</v>
      </c>
      <c r="Q4142">
        <v>245413</v>
      </c>
      <c r="R4142">
        <v>1</v>
      </c>
      <c r="S4142">
        <v>14830989</v>
      </c>
      <c r="U414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142" t="str">
        <f>IFERROR(MID(spotify_top_songs_audio_features[[#This Row],[artist_names]],SEARCH(",",spotify_top_songs_audio_features[[#This Row],[artist_names]])+2,99),"")</f>
        <v/>
      </c>
      <c r="W4142" t="str">
        <f>spotify_top_songs_audio_features[[#This Row],[source]]</f>
        <v>Taylor Swift</v>
      </c>
      <c r="X4142" s="1">
        <f>spotify_top_songs_audio_features[[#This Row],[streams]]</f>
        <v>14830989</v>
      </c>
      <c r="Y4142" t="str">
        <f>IF(Tabela2[[#This Row],[feat]]="","","Feat")</f>
        <v/>
      </c>
      <c r="Z4142" s="17" t="str">
        <f>CONCATENATE(INT(spotify_top_songs_audio_features[[#This Row],[duration_ms]]/(60*1000)),":",MOD(INT(spotify_top_songs_audio_features[[#This Row],[duration_ms]]/1000),60))</f>
        <v>4:5</v>
      </c>
      <c r="AA41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142" t="str">
        <f>spotify_top_songs_audio_features[[#This Row],[track_name]]</f>
        <v>Haunted (Taylor's Version)</v>
      </c>
    </row>
    <row r="4143" spans="1:28" x14ac:dyDescent="0.25">
      <c r="A4143" t="s">
        <v>8200</v>
      </c>
      <c r="B4143" t="s">
        <v>5454</v>
      </c>
      <c r="C4143" t="s">
        <v>8201</v>
      </c>
      <c r="D4143" t="s">
        <v>220</v>
      </c>
      <c r="E4143" t="s">
        <v>469</v>
      </c>
      <c r="F4143" t="s">
        <v>32</v>
      </c>
      <c r="G4143" t="s">
        <v>25</v>
      </c>
      <c r="H4143">
        <v>81</v>
      </c>
      <c r="I4143">
        <v>716</v>
      </c>
      <c r="J4143">
        <v>638</v>
      </c>
      <c r="K4143" t="s">
        <v>8202</v>
      </c>
      <c r="L4143">
        <v>145</v>
      </c>
      <c r="M4143">
        <v>859</v>
      </c>
      <c r="N4143">
        <v>811</v>
      </c>
      <c r="O4143">
        <v>-5038</v>
      </c>
      <c r="P4143">
        <v>88002</v>
      </c>
      <c r="Q4143">
        <v>254720</v>
      </c>
      <c r="R4143">
        <v>14</v>
      </c>
      <c r="S4143">
        <v>14829462</v>
      </c>
      <c r="U4143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4143" t="str">
        <f>IFERROR(MID(spotify_top_songs_audio_features[[#This Row],[artist_names]],SEARCH(",",spotify_top_songs_audio_features[[#This Row],[artist_names]])+2,99),"")</f>
        <v/>
      </c>
      <c r="W4143" t="str">
        <f>spotify_top_songs_audio_features[[#This Row],[source]]</f>
        <v>UMLE - Latino</v>
      </c>
      <c r="X4143" s="1">
        <f>spotify_top_songs_audio_features[[#This Row],[streams]]</f>
        <v>14829462</v>
      </c>
      <c r="Y4143" t="str">
        <f>IF(Tabela2[[#This Row],[feat]]="","","Feat")</f>
        <v/>
      </c>
      <c r="Z4143" s="17" t="str">
        <f>CONCATENATE(INT(spotify_top_songs_audio_features[[#This Row],[duration_ms]]/(60*1000)),":",MOD(INT(spotify_top_songs_audio_features[[#This Row],[duration_ms]]/1000),60))</f>
        <v>4:14</v>
      </c>
      <c r="AA41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143" t="str">
        <f>spotify_top_songs_audio_features[[#This Row],[track_name]]</f>
        <v>Ahora</v>
      </c>
    </row>
    <row r="4144" spans="1:28" x14ac:dyDescent="0.25">
      <c r="A4144" t="s">
        <v>10465</v>
      </c>
      <c r="B4144" t="s">
        <v>1209</v>
      </c>
      <c r="C4144" t="s">
        <v>10466</v>
      </c>
      <c r="D4144" t="s">
        <v>1211</v>
      </c>
      <c r="E4144" t="s">
        <v>113</v>
      </c>
      <c r="F4144" t="s">
        <v>24</v>
      </c>
      <c r="G4144" t="s">
        <v>25</v>
      </c>
      <c r="H4144">
        <v>745</v>
      </c>
      <c r="I4144">
        <v>561</v>
      </c>
      <c r="J4144">
        <v>807</v>
      </c>
      <c r="K4144" t="s">
        <v>10467</v>
      </c>
      <c r="L4144">
        <v>0</v>
      </c>
      <c r="M4144">
        <v>133</v>
      </c>
      <c r="N4144">
        <v>449</v>
      </c>
      <c r="O4144">
        <v>-4869</v>
      </c>
      <c r="P4144">
        <v>77557</v>
      </c>
      <c r="Q4144">
        <v>248431</v>
      </c>
      <c r="R4144">
        <v>2</v>
      </c>
      <c r="S4144">
        <v>14825942</v>
      </c>
      <c r="U4144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144" t="str">
        <f>IFERROR(MID(spotify_top_songs_audio_features[[#This Row],[artist_names]],SEARCH(",",spotify_top_songs_audio_features[[#This Row],[artist_names]])+2,99),"")</f>
        <v/>
      </c>
      <c r="W4144" t="str">
        <f>spotify_top_songs_audio_features[[#This Row],[source]]</f>
        <v>Grade A Productions/Interscope Records</v>
      </c>
      <c r="X4144" s="1">
        <f>spotify_top_songs_audio_features[[#This Row],[streams]]</f>
        <v>14825942</v>
      </c>
      <c r="Y4144" t="str">
        <f>IF(Tabela2[[#This Row],[feat]]="","","Feat")</f>
        <v/>
      </c>
      <c r="Z4144" s="17" t="str">
        <f>CONCATENATE(INT(spotify_top_songs_audio_features[[#This Row],[duration_ms]]/(60*1000)),":",MOD(INT(spotify_top_songs_audio_features[[#This Row],[duration_ms]]/1000),60))</f>
        <v>4:8</v>
      </c>
      <c r="AA41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44" t="str">
        <f>spotify_top_songs_audio_features[[#This Row],[track_name]]</f>
        <v>Empty</v>
      </c>
    </row>
    <row r="4145" spans="1:28" x14ac:dyDescent="0.25">
      <c r="A4145" t="s">
        <v>2625</v>
      </c>
      <c r="B4145" t="s">
        <v>284</v>
      </c>
      <c r="C4145" t="s">
        <v>2626</v>
      </c>
      <c r="D4145" t="s">
        <v>423</v>
      </c>
      <c r="E4145" t="s">
        <v>31</v>
      </c>
      <c r="F4145" t="s">
        <v>24</v>
      </c>
      <c r="G4145" t="s">
        <v>25</v>
      </c>
      <c r="H4145">
        <v>6</v>
      </c>
      <c r="I4145">
        <v>482</v>
      </c>
      <c r="J4145">
        <v>701</v>
      </c>
      <c r="K4145" t="s">
        <v>2627</v>
      </c>
      <c r="L4145">
        <v>104</v>
      </c>
      <c r="M4145">
        <v>115</v>
      </c>
      <c r="N4145">
        <v>323</v>
      </c>
      <c r="O4145">
        <v>-11596</v>
      </c>
      <c r="P4145">
        <v>121909</v>
      </c>
      <c r="Q4145">
        <v>173097</v>
      </c>
      <c r="R4145">
        <v>1</v>
      </c>
      <c r="S4145">
        <v>14798148</v>
      </c>
      <c r="U414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145" t="str">
        <f>IFERROR(MID(spotify_top_songs_audio_features[[#This Row],[artist_names]],SEARCH(",",spotify_top_songs_audio_features[[#This Row],[artist_names]])+2,99),"")</f>
        <v/>
      </c>
      <c r="W4145" t="str">
        <f>spotify_top_songs_audio_features[[#This Row],[source]]</f>
        <v>OVO</v>
      </c>
      <c r="X4145" s="1">
        <f>spotify_top_songs_audio_features[[#This Row],[streams]]</f>
        <v>14798148</v>
      </c>
      <c r="Y4145" t="str">
        <f>IF(Tabela2[[#This Row],[feat]]="","","Feat")</f>
        <v/>
      </c>
      <c r="Z4145" s="17" t="str">
        <f>CONCATENATE(INT(spotify_top_songs_audio_features[[#This Row],[duration_ms]]/(60*1000)),":",MOD(INT(spotify_top_songs_audio_features[[#This Row],[duration_ms]]/1000),60))</f>
        <v>2:53</v>
      </c>
      <c r="AA41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45" t="str">
        <f>spotify_top_songs_audio_features[[#This Row],[track_name]]</f>
        <v>A Keeper</v>
      </c>
    </row>
    <row r="4146" spans="1:28" x14ac:dyDescent="0.25">
      <c r="A4146" t="s">
        <v>5611</v>
      </c>
      <c r="B4146" t="s">
        <v>1287</v>
      </c>
      <c r="C4146" t="s">
        <v>5612</v>
      </c>
      <c r="D4146" t="s">
        <v>48</v>
      </c>
      <c r="E4146" t="s">
        <v>97</v>
      </c>
      <c r="F4146" t="s">
        <v>32</v>
      </c>
      <c r="G4146" t="s">
        <v>25</v>
      </c>
      <c r="H4146">
        <v>831</v>
      </c>
      <c r="I4146">
        <v>485</v>
      </c>
      <c r="J4146">
        <v>15</v>
      </c>
      <c r="K4146" t="s">
        <v>287</v>
      </c>
      <c r="L4146">
        <v>1.47E-3</v>
      </c>
      <c r="M4146">
        <v>118</v>
      </c>
      <c r="N4146">
        <v>622</v>
      </c>
      <c r="O4146">
        <v>-6677</v>
      </c>
      <c r="P4146">
        <v>80022</v>
      </c>
      <c r="Q4146">
        <v>245667</v>
      </c>
      <c r="R4146">
        <v>2</v>
      </c>
      <c r="S4146">
        <v>14786362</v>
      </c>
      <c r="U4146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146" t="str">
        <f>IFERROR(MID(spotify_top_songs_audio_features[[#This Row],[artist_names]],SEARCH(",",spotify_top_songs_audio_features[[#This Row],[artist_names]])+2,99),"")</f>
        <v/>
      </c>
      <c r="W4146" t="str">
        <f>spotify_top_songs_audio_features[[#This Row],[source]]</f>
        <v>Republic Records</v>
      </c>
      <c r="X4146" s="1">
        <f>spotify_top_songs_audio_features[[#This Row],[streams]]</f>
        <v>14786362</v>
      </c>
      <c r="Y4146" t="str">
        <f>IF(Tabela2[[#This Row],[feat]]="","","Feat")</f>
        <v/>
      </c>
      <c r="Z4146" s="17" t="str">
        <f>CONCATENATE(INT(spotify_top_songs_audio_features[[#This Row],[duration_ms]]/(60*1000)),":",MOD(INT(spotify_top_songs_audio_features[[#This Row],[duration_ms]]/1000),60))</f>
        <v>4:5</v>
      </c>
      <c r="AA41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46" t="str">
        <f>spotify_top_songs_audio_features[[#This Row],[track_name]]</f>
        <v>R.E.M</v>
      </c>
    </row>
    <row r="4147" spans="1:28" x14ac:dyDescent="0.25">
      <c r="A4147" t="s">
        <v>12116</v>
      </c>
      <c r="B4147" t="s">
        <v>12117</v>
      </c>
      <c r="C4147" t="s">
        <v>12118</v>
      </c>
      <c r="D4147" t="s">
        <v>48</v>
      </c>
      <c r="E4147" t="s">
        <v>177</v>
      </c>
      <c r="F4147" t="s">
        <v>24</v>
      </c>
      <c r="G4147" t="s">
        <v>25</v>
      </c>
      <c r="H4147">
        <v>7</v>
      </c>
      <c r="I4147">
        <v>544</v>
      </c>
      <c r="J4147">
        <v>729</v>
      </c>
      <c r="K4147" t="s">
        <v>12119</v>
      </c>
      <c r="L4147">
        <v>0</v>
      </c>
      <c r="M4147">
        <v>319</v>
      </c>
      <c r="N4147">
        <v>29</v>
      </c>
      <c r="O4147">
        <v>-8243</v>
      </c>
      <c r="P4147">
        <v>114971</v>
      </c>
      <c r="Q4147">
        <v>168500</v>
      </c>
      <c r="R4147">
        <v>1</v>
      </c>
      <c r="S4147">
        <v>14784408</v>
      </c>
      <c r="U4147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147" t="str">
        <f>IFERROR(MID(spotify_top_songs_audio_features[[#This Row],[artist_names]],SEARCH(",",spotify_top_songs_audio_features[[#This Row],[artist_names]])+2,99),"")</f>
        <v>Nonna</v>
      </c>
      <c r="W4147" t="str">
        <f>spotify_top_songs_audio_features[[#This Row],[source]]</f>
        <v>Republic Records</v>
      </c>
      <c r="X4147" s="1">
        <f>spotify_top_songs_audio_features[[#This Row],[streams]]</f>
        <v>14784408</v>
      </c>
      <c r="Y4147" t="str">
        <f>IF(Tabela2[[#This Row],[feat]]="","","Feat")</f>
        <v>Feat</v>
      </c>
      <c r="Z4147" s="17" t="str">
        <f>CONCATENATE(INT(spotify_top_songs_audio_features[[#This Row],[duration_ms]]/(60*1000)),":",MOD(INT(spotify_top_songs_audio_features[[#This Row],[duration_ms]]/1000),60))</f>
        <v>2:48</v>
      </c>
      <c r="AA41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147" t="str">
        <f>spotify_top_songs_audio_features[[#This Row],[track_name]]</f>
        <v>ordinary things (feat. Nonna)</v>
      </c>
    </row>
    <row r="4148" spans="1:28" x14ac:dyDescent="0.25">
      <c r="A4148" t="s">
        <v>16368</v>
      </c>
      <c r="B4148" t="s">
        <v>13504</v>
      </c>
      <c r="C4148" t="s">
        <v>13505</v>
      </c>
      <c r="D4148" t="s">
        <v>182</v>
      </c>
      <c r="E4148" t="s">
        <v>113</v>
      </c>
      <c r="F4148" t="s">
        <v>24</v>
      </c>
      <c r="G4148" t="s">
        <v>25</v>
      </c>
      <c r="H4148">
        <v>667</v>
      </c>
      <c r="I4148">
        <v>75</v>
      </c>
      <c r="J4148">
        <v>906</v>
      </c>
      <c r="K4148" t="s">
        <v>16369</v>
      </c>
      <c r="L4148">
        <v>198</v>
      </c>
      <c r="M4148">
        <v>197</v>
      </c>
      <c r="N4148">
        <v>486</v>
      </c>
      <c r="O4148">
        <v>-4602</v>
      </c>
      <c r="P4148">
        <v>126041</v>
      </c>
      <c r="Q4148">
        <v>202246</v>
      </c>
      <c r="R4148">
        <v>1</v>
      </c>
      <c r="S4148">
        <v>14768366</v>
      </c>
      <c r="U4148" t="str">
        <f>IFERROR(LEFT(spotify_top_songs_audio_features[[#This Row],[artist_names]],SEARCH(",",spotify_top_songs_audio_features[[#This Row],[artist_names]])-1),spotify_top_songs_audio_features[[#This Row],[artist_names]])</f>
        <v>Elton John</v>
      </c>
      <c r="V4148" t="str">
        <f>IFERROR(MID(spotify_top_songs_audio_features[[#This Row],[artist_names]],SEARCH(",",spotify_top_songs_audio_features[[#This Row],[artist_names]])+2,99),"")</f>
        <v>Britney Spears</v>
      </c>
      <c r="W4148" t="str">
        <f>spotify_top_songs_audio_features[[#This Row],[source]]</f>
        <v>EMI</v>
      </c>
      <c r="X4148" s="1">
        <f>spotify_top_songs_audio_features[[#This Row],[streams]]</f>
        <v>14768366</v>
      </c>
      <c r="Y4148" t="str">
        <f>IF(Tabela2[[#This Row],[feat]]="","","Feat")</f>
        <v>Feat</v>
      </c>
      <c r="Z4148" s="17" t="str">
        <f>CONCATENATE(INT(spotify_top_songs_audio_features[[#This Row],[duration_ms]]/(60*1000)),":",MOD(INT(spotify_top_songs_audio_features[[#This Row],[duration_ms]]/1000),60))</f>
        <v>3:22</v>
      </c>
      <c r="AA41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48" t="str">
        <f>spotify_top_songs_audio_features[[#This Row],[track_name]]</f>
        <v>Hold Me Closer</v>
      </c>
    </row>
    <row r="4149" spans="1:28" x14ac:dyDescent="0.25">
      <c r="A4149" t="s">
        <v>17575</v>
      </c>
      <c r="B4149" t="s">
        <v>12095</v>
      </c>
      <c r="C4149" t="s">
        <v>12096</v>
      </c>
      <c r="D4149" t="s">
        <v>1491</v>
      </c>
      <c r="E4149" t="s">
        <v>70</v>
      </c>
      <c r="F4149" t="s">
        <v>24</v>
      </c>
      <c r="G4149" t="s">
        <v>25</v>
      </c>
      <c r="H4149">
        <v>823</v>
      </c>
      <c r="I4149">
        <v>537</v>
      </c>
      <c r="J4149">
        <v>209</v>
      </c>
      <c r="K4149" t="s">
        <v>899</v>
      </c>
      <c r="L4149">
        <v>3.9800000000000002E-4</v>
      </c>
      <c r="M4149">
        <v>123</v>
      </c>
      <c r="N4149">
        <v>615</v>
      </c>
      <c r="O4149">
        <v>-2639</v>
      </c>
      <c r="P4149">
        <v>175946</v>
      </c>
      <c r="Q4149">
        <v>231595</v>
      </c>
      <c r="R4149">
        <v>2</v>
      </c>
      <c r="S4149">
        <v>14756417</v>
      </c>
      <c r="U4149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4149" t="str">
        <f>IFERROR(MID(spotify_top_songs_audio_features[[#This Row],[artist_names]],SEARCH(",",spotify_top_songs_audio_features[[#This Row],[artist_names]])+2,99),"")</f>
        <v>Anuel AA</v>
      </c>
      <c r="W4149" t="str">
        <f>spotify_top_songs_audio_features[[#This Row],[source]]</f>
        <v>Sony Music Latin/Duars Entertainment</v>
      </c>
      <c r="X4149" s="1">
        <f>spotify_top_songs_audio_features[[#This Row],[streams]]</f>
        <v>14756417</v>
      </c>
      <c r="Y4149" t="str">
        <f>IF(Tabela2[[#This Row],[feat]]="","","Feat")</f>
        <v>Feat</v>
      </c>
      <c r="Z4149" s="17" t="str">
        <f>CONCATENATE(INT(spotify_top_songs_audio_features[[#This Row],[duration_ms]]/(60*1000)),":",MOD(INT(spotify_top_songs_audio_features[[#This Row],[duration_ms]]/1000),60))</f>
        <v>3:51</v>
      </c>
      <c r="AA41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149" t="str">
        <f>spotify_top_songs_audio_features[[#This Row],[track_name]]</f>
        <v>Reloj</v>
      </c>
    </row>
    <row r="4150" spans="1:28" x14ac:dyDescent="0.25">
      <c r="A4150" t="s">
        <v>12827</v>
      </c>
      <c r="B4150" t="s">
        <v>352</v>
      </c>
      <c r="C4150" t="s">
        <v>12828</v>
      </c>
      <c r="D4150" t="s">
        <v>3309</v>
      </c>
      <c r="E4150" t="s">
        <v>113</v>
      </c>
      <c r="F4150" t="s">
        <v>32</v>
      </c>
      <c r="G4150" t="s">
        <v>25</v>
      </c>
      <c r="H4150">
        <v>689</v>
      </c>
      <c r="I4150">
        <v>723</v>
      </c>
      <c r="J4150">
        <v>836</v>
      </c>
      <c r="K4150" t="s">
        <v>3306</v>
      </c>
      <c r="L4150">
        <v>0</v>
      </c>
      <c r="M4150">
        <v>158</v>
      </c>
      <c r="N4150">
        <v>288</v>
      </c>
      <c r="O4150">
        <v>-4052</v>
      </c>
      <c r="P4150">
        <v>160042</v>
      </c>
      <c r="Q4150">
        <v>217828</v>
      </c>
      <c r="R4150">
        <v>2</v>
      </c>
      <c r="S4150">
        <v>14741926</v>
      </c>
      <c r="U4150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4150" t="str">
        <f>IFERROR(MID(spotify_top_songs_audio_features[[#This Row],[artist_names]],SEARCH(",",spotify_top_songs_audio_features[[#This Row],[artist_names]])+2,99),"")</f>
        <v/>
      </c>
      <c r="W4150" t="str">
        <f>spotify_top_songs_audio_features[[#This Row],[source]]</f>
        <v>Cactus Jack / Epic</v>
      </c>
      <c r="X4150" s="1">
        <f>spotify_top_songs_audio_features[[#This Row],[streams]]</f>
        <v>14741926</v>
      </c>
      <c r="Y4150" t="str">
        <f>IF(Tabela2[[#This Row],[feat]]="","","Feat")</f>
        <v/>
      </c>
      <c r="Z4150" s="17" t="str">
        <f>CONCATENATE(INT(spotify_top_songs_audio_features[[#This Row],[duration_ms]]/(60*1000)),":",MOD(INT(spotify_top_songs_audio_features[[#This Row],[duration_ms]]/1000),60))</f>
        <v>3:37</v>
      </c>
      <c r="AA41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50" t="str">
        <f>spotify_top_songs_audio_features[[#This Row],[track_name]]</f>
        <v>HOUSTONFORNICATION</v>
      </c>
    </row>
    <row r="4151" spans="1:28" x14ac:dyDescent="0.25">
      <c r="A4151" t="s">
        <v>2913</v>
      </c>
      <c r="B4151" t="s">
        <v>112</v>
      </c>
      <c r="C4151" t="s">
        <v>2914</v>
      </c>
      <c r="D4151" t="s">
        <v>349</v>
      </c>
      <c r="E4151" t="s">
        <v>43</v>
      </c>
      <c r="F4151" t="s">
        <v>24</v>
      </c>
      <c r="G4151" t="s">
        <v>25</v>
      </c>
      <c r="H4151">
        <v>599</v>
      </c>
      <c r="I4151">
        <v>508</v>
      </c>
      <c r="J4151">
        <v>105</v>
      </c>
      <c r="K4151" t="s">
        <v>470</v>
      </c>
      <c r="L4151">
        <v>177</v>
      </c>
      <c r="M4151">
        <v>329</v>
      </c>
      <c r="N4151">
        <v>269</v>
      </c>
      <c r="O4151">
        <v>-9894</v>
      </c>
      <c r="P4151">
        <v>163957</v>
      </c>
      <c r="Q4151">
        <v>203507</v>
      </c>
      <c r="R4151">
        <v>2</v>
      </c>
      <c r="S4151">
        <v>14720728</v>
      </c>
      <c r="U415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151" t="str">
        <f>IFERROR(MID(spotify_top_songs_audio_features[[#This Row],[artist_names]],SEARCH(",",spotify_top_songs_audio_features[[#This Row],[artist_names]])+2,99),"")</f>
        <v/>
      </c>
      <c r="W4151" t="str">
        <f>spotify_top_songs_audio_features[[#This Row],[source]]</f>
        <v>Big Machine Records, LLC</v>
      </c>
      <c r="X4151" s="1">
        <f>spotify_top_songs_audio_features[[#This Row],[streams]]</f>
        <v>14720728</v>
      </c>
      <c r="Y4151" t="str">
        <f>IF(Tabela2[[#This Row],[feat]]="","","Feat")</f>
        <v/>
      </c>
      <c r="Z4151" s="17" t="str">
        <f>CONCATENATE(INT(spotify_top_songs_audio_features[[#This Row],[duration_ms]]/(60*1000)),":",MOD(INT(spotify_top_songs_audio_features[[#This Row],[duration_ms]]/1000),60))</f>
        <v>3:23</v>
      </c>
      <c r="AA41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151" t="str">
        <f>spotify_top_songs_audio_features[[#This Row],[track_name]]</f>
        <v>Call It What You Want</v>
      </c>
    </row>
    <row r="4152" spans="1:28" x14ac:dyDescent="0.25">
      <c r="A4152" t="s">
        <v>420</v>
      </c>
      <c r="B4152" t="s">
        <v>421</v>
      </c>
      <c r="C4152" t="s">
        <v>422</v>
      </c>
      <c r="D4152" t="s">
        <v>423</v>
      </c>
      <c r="E4152" t="s">
        <v>113</v>
      </c>
      <c r="F4152" t="s">
        <v>32</v>
      </c>
      <c r="G4152" t="s">
        <v>152</v>
      </c>
      <c r="H4152">
        <v>543</v>
      </c>
      <c r="I4152">
        <v>766</v>
      </c>
      <c r="J4152">
        <v>343</v>
      </c>
      <c r="K4152" t="s">
        <v>424</v>
      </c>
      <c r="L4152">
        <v>0</v>
      </c>
      <c r="M4152">
        <v>155</v>
      </c>
      <c r="N4152">
        <v>729</v>
      </c>
      <c r="O4152">
        <v>-3387</v>
      </c>
      <c r="P4152">
        <v>106869</v>
      </c>
      <c r="Q4152">
        <v>204805</v>
      </c>
      <c r="R4152">
        <v>2</v>
      </c>
      <c r="S4152">
        <v>14702818</v>
      </c>
      <c r="U415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152" t="str">
        <f>IFERROR(MID(spotify_top_songs_audio_features[[#This Row],[artist_names]],SEARCH(",",spotify_top_songs_audio_features[[#This Row],[artist_names]])+2,99),"")</f>
        <v>Fivio Foreign, Sosa Geek</v>
      </c>
      <c r="W4152" t="str">
        <f>spotify_top_songs_audio_features[[#This Row],[source]]</f>
        <v>OVO</v>
      </c>
      <c r="X4152" s="1">
        <f>spotify_top_songs_audio_features[[#This Row],[streams]]</f>
        <v>14702818</v>
      </c>
      <c r="Y4152" t="str">
        <f>IF(Tabela2[[#This Row],[feat]]="","","Feat")</f>
        <v>Feat</v>
      </c>
      <c r="Z4152" s="17" t="str">
        <f>CONCATENATE(INT(spotify_top_songs_audio_features[[#This Row],[duration_ms]]/(60*1000)),":",MOD(INT(spotify_top_songs_audio_features[[#This Row],[duration_ms]]/1000),60))</f>
        <v>3:24</v>
      </c>
      <c r="AA41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52" t="str">
        <f>spotify_top_songs_audio_features[[#This Row],[track_name]]</f>
        <v>Demons (feat. Fivio Foreign &amp; Sosa Geek)</v>
      </c>
    </row>
    <row r="4153" spans="1:28" x14ac:dyDescent="0.25">
      <c r="A4153" t="s">
        <v>2758</v>
      </c>
      <c r="B4153" t="s">
        <v>1287</v>
      </c>
      <c r="C4153" t="s">
        <v>2759</v>
      </c>
      <c r="D4153" t="s">
        <v>48</v>
      </c>
      <c r="E4153" t="s">
        <v>113</v>
      </c>
      <c r="F4153" t="s">
        <v>24</v>
      </c>
      <c r="G4153" t="s">
        <v>25</v>
      </c>
      <c r="H4153">
        <v>624</v>
      </c>
      <c r="I4153">
        <v>672</v>
      </c>
      <c r="J4153">
        <v>106</v>
      </c>
      <c r="K4153" t="s">
        <v>2309</v>
      </c>
      <c r="L4153">
        <v>0</v>
      </c>
      <c r="M4153">
        <v>155</v>
      </c>
      <c r="N4153">
        <v>26</v>
      </c>
      <c r="O4153">
        <v>-5334</v>
      </c>
      <c r="P4153">
        <v>159852</v>
      </c>
      <c r="Q4153">
        <v>146959</v>
      </c>
      <c r="R4153">
        <v>2</v>
      </c>
      <c r="S4153">
        <v>14702027</v>
      </c>
      <c r="U4153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153" t="str">
        <f>IFERROR(MID(spotify_top_songs_audio_features[[#This Row],[artist_names]],SEARCH(",",spotify_top_songs_audio_features[[#This Row],[artist_names]])+2,99),"")</f>
        <v/>
      </c>
      <c r="W4153" t="str">
        <f>spotify_top_songs_audio_features[[#This Row],[source]]</f>
        <v>Republic Records</v>
      </c>
      <c r="X4153" s="1">
        <f>spotify_top_songs_audio_features[[#This Row],[streams]]</f>
        <v>14702027</v>
      </c>
      <c r="Y4153" t="str">
        <f>IF(Tabela2[[#This Row],[feat]]="","","Feat")</f>
        <v/>
      </c>
      <c r="Z4153" s="17" t="str">
        <f>CONCATENATE(INT(spotify_top_songs_audio_features[[#This Row],[duration_ms]]/(60*1000)),":",MOD(INT(spotify_top_songs_audio_features[[#This Row],[duration_ms]]/1000),60))</f>
        <v>2:26</v>
      </c>
      <c r="AA41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53" t="str">
        <f>spotify_top_songs_audio_features[[#This Row],[track_name]]</f>
        <v>obvious</v>
      </c>
    </row>
    <row r="4154" spans="1:28" x14ac:dyDescent="0.25">
      <c r="A4154" t="s">
        <v>11927</v>
      </c>
      <c r="B4154" t="s">
        <v>112</v>
      </c>
      <c r="C4154" t="s">
        <v>11928</v>
      </c>
      <c r="D4154" t="s">
        <v>112</v>
      </c>
      <c r="E4154" t="s">
        <v>113</v>
      </c>
      <c r="F4154" t="s">
        <v>24</v>
      </c>
      <c r="G4154" t="s">
        <v>25</v>
      </c>
      <c r="H4154">
        <v>375</v>
      </c>
      <c r="I4154">
        <v>65</v>
      </c>
      <c r="J4154">
        <v>402</v>
      </c>
      <c r="K4154" t="s">
        <v>1855</v>
      </c>
      <c r="L4154">
        <v>0</v>
      </c>
      <c r="M4154">
        <v>189</v>
      </c>
      <c r="N4154">
        <v>752</v>
      </c>
      <c r="O4154">
        <v>-4031</v>
      </c>
      <c r="P4154">
        <v>20389</v>
      </c>
      <c r="Q4154">
        <v>317960</v>
      </c>
      <c r="R4154">
        <v>1</v>
      </c>
      <c r="S4154">
        <v>14674875</v>
      </c>
      <c r="U415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154" t="str">
        <f>IFERROR(MID(spotify_top_songs_audio_features[[#This Row],[artist_names]],SEARCH(",",spotify_top_songs_audio_features[[#This Row],[artist_names]])+2,99),"")</f>
        <v/>
      </c>
      <c r="W4154" t="str">
        <f>spotify_top_songs_audio_features[[#This Row],[source]]</f>
        <v>Taylor Swift</v>
      </c>
      <c r="X4154" s="1">
        <f>spotify_top_songs_audio_features[[#This Row],[streams]]</f>
        <v>14674875</v>
      </c>
      <c r="Y4154" t="str">
        <f>IF(Tabela2[[#This Row],[feat]]="","","Feat")</f>
        <v/>
      </c>
      <c r="Z4154" s="17" t="str">
        <f>CONCATENATE(INT(spotify_top_songs_audio_features[[#This Row],[duration_ms]]/(60*1000)),":",MOD(INT(spotify_top_songs_audio_features[[#This Row],[duration_ms]]/1000),60))</f>
        <v>5:17</v>
      </c>
      <c r="AA41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54" t="str">
        <f>spotify_top_songs_audio_features[[#This Row],[track_name]]</f>
        <v>Long Live (Taylor's Version)</v>
      </c>
    </row>
    <row r="4155" spans="1:28" x14ac:dyDescent="0.25">
      <c r="A4155" t="s">
        <v>4171</v>
      </c>
      <c r="B4155" t="s">
        <v>4172</v>
      </c>
      <c r="C4155" t="s">
        <v>4173</v>
      </c>
      <c r="D4155" t="s">
        <v>1938</v>
      </c>
      <c r="E4155" t="s">
        <v>43</v>
      </c>
      <c r="F4155" t="s">
        <v>32</v>
      </c>
      <c r="G4155" t="s">
        <v>152</v>
      </c>
      <c r="H4155">
        <v>672</v>
      </c>
      <c r="I4155">
        <v>684</v>
      </c>
      <c r="J4155">
        <v>316</v>
      </c>
      <c r="K4155" t="s">
        <v>1401</v>
      </c>
      <c r="L4155">
        <v>261</v>
      </c>
      <c r="M4155">
        <v>183</v>
      </c>
      <c r="N4155">
        <v>62</v>
      </c>
      <c r="O4155">
        <v>-5682</v>
      </c>
      <c r="P4155">
        <v>75233</v>
      </c>
      <c r="Q4155">
        <v>182816</v>
      </c>
      <c r="R4155">
        <v>3</v>
      </c>
      <c r="S4155">
        <v>14670135</v>
      </c>
      <c r="U4155" t="str">
        <f>IFERROR(LEFT(spotify_top_songs_audio_features[[#This Row],[artist_names]],SEARCH(",",spotify_top_songs_audio_features[[#This Row],[artist_names]])-1),spotify_top_songs_audio_features[[#This Row],[artist_names]])</f>
        <v>C. Tangana</v>
      </c>
      <c r="V4155" t="str">
        <f>IFERROR(MID(spotify_top_songs_audio_features[[#This Row],[artist_names]],SEARCH(",",spotify_top_songs_audio_features[[#This Row],[artist_names]])+2,99),"")</f>
        <v>Paloma Mami</v>
      </c>
      <c r="W4155" t="str">
        <f>spotify_top_songs_audio_features[[#This Row],[source]]</f>
        <v>Sony Music Entertainment</v>
      </c>
      <c r="X4155" s="1">
        <f>spotify_top_songs_audio_features[[#This Row],[streams]]</f>
        <v>14670135</v>
      </c>
      <c r="Y4155" t="str">
        <f>IF(Tabela2[[#This Row],[feat]]="","","Feat")</f>
        <v>Feat</v>
      </c>
      <c r="Z4155" s="17" t="str">
        <f>CONCATENATE(INT(spotify_top_songs_audio_features[[#This Row],[duration_ms]]/(60*1000)),":",MOD(INT(spotify_top_songs_audio_features[[#This Row],[duration_ms]]/1000),60))</f>
        <v>3:2</v>
      </c>
      <c r="AA41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155" t="str">
        <f>spotify_top_songs_audio_features[[#This Row],[track_name]]</f>
        <v>No Te Debí Besar</v>
      </c>
    </row>
    <row r="4156" spans="1:28" x14ac:dyDescent="0.25">
      <c r="A4156" t="s">
        <v>6089</v>
      </c>
      <c r="B4156" t="s">
        <v>1849</v>
      </c>
      <c r="C4156" t="s">
        <v>6090</v>
      </c>
      <c r="D4156" t="s">
        <v>1851</v>
      </c>
      <c r="E4156" t="s">
        <v>97</v>
      </c>
      <c r="F4156" t="s">
        <v>32</v>
      </c>
      <c r="G4156" t="s">
        <v>25</v>
      </c>
      <c r="H4156">
        <v>728</v>
      </c>
      <c r="I4156">
        <v>584</v>
      </c>
      <c r="J4156">
        <v>176</v>
      </c>
      <c r="K4156" t="s">
        <v>796</v>
      </c>
      <c r="L4156">
        <v>0</v>
      </c>
      <c r="M4156">
        <v>658</v>
      </c>
      <c r="N4156">
        <v>365</v>
      </c>
      <c r="O4156">
        <v>-7255</v>
      </c>
      <c r="P4156">
        <v>1619</v>
      </c>
      <c r="Q4156">
        <v>166852</v>
      </c>
      <c r="R4156">
        <v>3</v>
      </c>
      <c r="S4156">
        <v>14657835</v>
      </c>
      <c r="U4156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4156" t="str">
        <f>IFERROR(MID(spotify_top_songs_audio_features[[#This Row],[artist_names]],SEARCH(",",spotify_top_songs_audio_features[[#This Row],[artist_names]])+2,99),"")</f>
        <v/>
      </c>
      <c r="W4156" t="str">
        <f>spotify_top_songs_audio_features[[#This Row],[source]]</f>
        <v>Scumgang/TenThousand Projects</v>
      </c>
      <c r="X4156" s="1">
        <f>spotify_top_songs_audio_features[[#This Row],[streams]]</f>
        <v>14657835</v>
      </c>
      <c r="Y4156" t="str">
        <f>IF(Tabela2[[#This Row],[feat]]="","","Feat")</f>
        <v/>
      </c>
      <c r="Z4156" s="17" t="str">
        <f>CONCATENATE(INT(spotify_top_songs_audio_features[[#This Row],[duration_ms]]/(60*1000)),":",MOD(INT(spotify_top_songs_audio_features[[#This Row],[duration_ms]]/1000),60))</f>
        <v>2:46</v>
      </c>
      <c r="AA41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56" t="str">
        <f>spotify_top_songs_audio_features[[#This Row],[track_name]]</f>
        <v>GOTTI</v>
      </c>
    </row>
    <row r="4157" spans="1:28" x14ac:dyDescent="0.25">
      <c r="A4157" t="s">
        <v>8482</v>
      </c>
      <c r="B4157" t="s">
        <v>3739</v>
      </c>
      <c r="C4157" t="s">
        <v>8483</v>
      </c>
      <c r="D4157" t="s">
        <v>3914</v>
      </c>
      <c r="E4157" t="s">
        <v>97</v>
      </c>
      <c r="F4157" t="s">
        <v>32</v>
      </c>
      <c r="G4157" t="s">
        <v>25</v>
      </c>
      <c r="H4157">
        <v>488</v>
      </c>
      <c r="I4157">
        <v>311</v>
      </c>
      <c r="J4157">
        <v>297</v>
      </c>
      <c r="K4157" t="s">
        <v>7571</v>
      </c>
      <c r="L4157">
        <v>548</v>
      </c>
      <c r="M4157">
        <v>161</v>
      </c>
      <c r="N4157">
        <v>579</v>
      </c>
      <c r="O4157">
        <v>-11467</v>
      </c>
      <c r="P4157">
        <v>184112</v>
      </c>
      <c r="Q4157">
        <v>159783</v>
      </c>
      <c r="R4157">
        <v>3</v>
      </c>
      <c r="S4157">
        <v>14632075</v>
      </c>
      <c r="U4157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4157" t="str">
        <f>IFERROR(MID(spotify_top_songs_audio_features[[#This Row],[artist_names]],SEARCH(",",spotify_top_songs_audio_features[[#This Row],[artist_names]])+2,99),"")</f>
        <v/>
      </c>
      <c r="W4157" t="str">
        <f>spotify_top_songs_audio_features[[#This Row],[source]]</f>
        <v>Artist Partner</v>
      </c>
      <c r="X4157" s="1">
        <f>spotify_top_songs_audio_features[[#This Row],[streams]]</f>
        <v>14632075</v>
      </c>
      <c r="Y4157" t="str">
        <f>IF(Tabela2[[#This Row],[feat]]="","","Feat")</f>
        <v/>
      </c>
      <c r="Z4157" s="17" t="str">
        <f>CONCATENATE(INT(spotify_top_songs_audio_features[[#This Row],[duration_ms]]/(60*1000)),":",MOD(INT(spotify_top_songs_audio_features[[#This Row],[duration_ms]]/1000),60))</f>
        <v>2:39</v>
      </c>
      <c r="AA41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57" t="str">
        <f>spotify_top_songs_audio_features[[#This Row],[track_name]]</f>
        <v>I Warned Myself</v>
      </c>
    </row>
    <row r="4158" spans="1:28" x14ac:dyDescent="0.25">
      <c r="A4158" t="s">
        <v>7330</v>
      </c>
      <c r="B4158" t="s">
        <v>649</v>
      </c>
      <c r="C4158" t="s">
        <v>7331</v>
      </c>
      <c r="D4158" t="s">
        <v>282</v>
      </c>
      <c r="E4158" t="s">
        <v>102</v>
      </c>
      <c r="F4158" t="s">
        <v>32</v>
      </c>
      <c r="G4158" t="s">
        <v>25</v>
      </c>
      <c r="H4158">
        <v>594</v>
      </c>
      <c r="I4158">
        <v>37</v>
      </c>
      <c r="J4158">
        <v>173</v>
      </c>
      <c r="K4158" t="s">
        <v>295</v>
      </c>
      <c r="L4158">
        <v>3.2000000000000003E-4</v>
      </c>
      <c r="M4158">
        <v>132</v>
      </c>
      <c r="N4158">
        <v>329</v>
      </c>
      <c r="O4158">
        <v>-10561</v>
      </c>
      <c r="P4158">
        <v>145601</v>
      </c>
      <c r="Q4158">
        <v>300248</v>
      </c>
      <c r="R4158">
        <v>1</v>
      </c>
      <c r="S4158">
        <v>14631993</v>
      </c>
      <c r="U4158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4158" t="str">
        <f>IFERROR(MID(spotify_top_songs_audio_features[[#This Row],[artist_names]],SEARCH(",",spotify_top_songs_audio_features[[#This Row],[artist_names]])+2,99),"")</f>
        <v/>
      </c>
      <c r="W4158" t="str">
        <f>spotify_top_songs_audio_features[[#This Row],[source]]</f>
        <v>Columbia</v>
      </c>
      <c r="X4158" s="1">
        <f>spotify_top_songs_audio_features[[#This Row],[streams]]</f>
        <v>14631993</v>
      </c>
      <c r="Y4158" t="str">
        <f>IF(Tabela2[[#This Row],[feat]]="","","Feat")</f>
        <v/>
      </c>
      <c r="Z4158" s="17" t="str">
        <f>CONCATENATE(INT(spotify_top_songs_audio_features[[#This Row],[duration_ms]]/(60*1000)),":",MOD(INT(spotify_top_songs_audio_features[[#This Row],[duration_ms]]/1000),60))</f>
        <v>5:0</v>
      </c>
      <c r="AA41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158" t="str">
        <f>spotify_top_songs_audio_features[[#This Row],[track_name]]</f>
        <v>Woman Like Me</v>
      </c>
    </row>
    <row r="4159" spans="1:28" x14ac:dyDescent="0.25">
      <c r="A4159" t="s">
        <v>1251</v>
      </c>
      <c r="B4159" t="s">
        <v>1252</v>
      </c>
      <c r="C4159" t="s">
        <v>1253</v>
      </c>
      <c r="D4159" t="s">
        <v>1254</v>
      </c>
      <c r="E4159" t="s">
        <v>97</v>
      </c>
      <c r="F4159" t="s">
        <v>24</v>
      </c>
      <c r="G4159" t="s">
        <v>25</v>
      </c>
      <c r="H4159">
        <v>743</v>
      </c>
      <c r="I4159">
        <v>659</v>
      </c>
      <c r="J4159">
        <v>343</v>
      </c>
      <c r="K4159" t="s">
        <v>1255</v>
      </c>
      <c r="L4159">
        <v>28</v>
      </c>
      <c r="M4159">
        <v>622</v>
      </c>
      <c r="N4159">
        <v>804</v>
      </c>
      <c r="O4159">
        <v>-6755</v>
      </c>
      <c r="P4159">
        <v>114033</v>
      </c>
      <c r="Q4159">
        <v>255160</v>
      </c>
      <c r="R4159">
        <v>5</v>
      </c>
      <c r="S4159">
        <v>14631677</v>
      </c>
      <c r="U4159" t="str">
        <f>IFERROR(LEFT(spotify_top_songs_audio_features[[#This Row],[artist_names]],SEARCH(",",spotify_top_songs_audio_features[[#This Row],[artist_names]])-1),spotify_top_songs_audio_features[[#This Row],[artist_names]])</f>
        <v>Milky Chance</v>
      </c>
      <c r="V4159" t="str">
        <f>IFERROR(MID(spotify_top_songs_audio_features[[#This Row],[artist_names]],SEARCH(",",spotify_top_songs_audio_features[[#This Row],[artist_names]])+2,99),"")</f>
        <v/>
      </c>
      <c r="W4159" t="str">
        <f>spotify_top_songs_audio_features[[#This Row],[source]]</f>
        <v>Vertigo Berlin</v>
      </c>
      <c r="X4159" s="1">
        <f>spotify_top_songs_audio_features[[#This Row],[streams]]</f>
        <v>14631677</v>
      </c>
      <c r="Y4159" t="str">
        <f>IF(Tabela2[[#This Row],[feat]]="","","Feat")</f>
        <v/>
      </c>
      <c r="Z4159" s="17" t="str">
        <f>CONCATENATE(INT(spotify_top_songs_audio_features[[#This Row],[duration_ms]]/(60*1000)),":",MOD(INT(spotify_top_songs_audio_features[[#This Row],[duration_ms]]/1000),60))</f>
        <v>4:15</v>
      </c>
      <c r="AA41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59" t="str">
        <f>spotify_top_songs_audio_features[[#This Row],[track_name]]</f>
        <v>Cocoon</v>
      </c>
    </row>
    <row r="4160" spans="1:28" x14ac:dyDescent="0.25">
      <c r="A4160" t="s">
        <v>16363</v>
      </c>
      <c r="B4160" t="s">
        <v>16364</v>
      </c>
      <c r="C4160" t="s">
        <v>16365</v>
      </c>
      <c r="D4160" t="s">
        <v>16366</v>
      </c>
      <c r="E4160" t="s">
        <v>97</v>
      </c>
      <c r="F4160" t="s">
        <v>24</v>
      </c>
      <c r="G4160" t="s">
        <v>25</v>
      </c>
      <c r="H4160">
        <v>742</v>
      </c>
      <c r="I4160">
        <v>832</v>
      </c>
      <c r="J4160">
        <v>156</v>
      </c>
      <c r="K4160" t="s">
        <v>5267</v>
      </c>
      <c r="L4160">
        <v>242</v>
      </c>
      <c r="M4160">
        <v>108</v>
      </c>
      <c r="N4160">
        <v>441</v>
      </c>
      <c r="O4160">
        <v>-6812</v>
      </c>
      <c r="P4160">
        <v>105978</v>
      </c>
      <c r="Q4160">
        <v>191710</v>
      </c>
      <c r="R4160">
        <v>2</v>
      </c>
      <c r="S4160">
        <v>14628830</v>
      </c>
      <c r="U4160" t="str">
        <f>IFERROR(LEFT(spotify_top_songs_audio_features[[#This Row],[artist_names]],SEARCH(",",spotify_top_songs_audio_features[[#This Row],[artist_names]])-1),spotify_top_songs_audio_features[[#This Row],[artist_names]])</f>
        <v>UZI</v>
      </c>
      <c r="V4160" t="str">
        <f>IFERROR(MID(spotify_top_songs_audio_features[[#This Row],[artist_names]],SEARCH(",",spotify_top_songs_audio_features[[#This Row],[artist_names]])+2,99),"")</f>
        <v/>
      </c>
      <c r="W4160" t="str">
        <f>spotify_top_songs_audio_features[[#This Row],[source]]</f>
        <v>Ava Music / Avrupa Müzik</v>
      </c>
      <c r="X4160" s="1">
        <f>spotify_top_songs_audio_features[[#This Row],[streams]]</f>
        <v>14628830</v>
      </c>
      <c r="Y4160" t="str">
        <f>IF(Tabela2[[#This Row],[feat]]="","","Feat")</f>
        <v/>
      </c>
      <c r="Z4160" s="17" t="str">
        <f>CONCATENATE(INT(spotify_top_songs_audio_features[[#This Row],[duration_ms]]/(60*1000)),":",MOD(INT(spotify_top_songs_audio_features[[#This Row],[duration_ms]]/1000),60))</f>
        <v>3:11</v>
      </c>
      <c r="AA41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60" t="str">
        <f>spotify_top_songs_audio_features[[#This Row],[track_name]]</f>
        <v>ARASAN DA</v>
      </c>
    </row>
    <row r="4161" spans="1:28" x14ac:dyDescent="0.25">
      <c r="A4161" t="s">
        <v>11751</v>
      </c>
      <c r="B4161" t="s">
        <v>9724</v>
      </c>
      <c r="C4161" t="s">
        <v>9725</v>
      </c>
      <c r="D4161" t="s">
        <v>2028</v>
      </c>
      <c r="E4161" t="s">
        <v>31</v>
      </c>
      <c r="F4161" t="s">
        <v>24</v>
      </c>
      <c r="G4161" t="s">
        <v>25</v>
      </c>
      <c r="H4161">
        <v>789</v>
      </c>
      <c r="I4161">
        <v>727</v>
      </c>
      <c r="J4161">
        <v>126</v>
      </c>
      <c r="K4161" t="s">
        <v>6590</v>
      </c>
      <c r="L4161">
        <v>9.59E-4</v>
      </c>
      <c r="M4161">
        <v>222</v>
      </c>
      <c r="N4161">
        <v>343</v>
      </c>
      <c r="O4161">
        <v>-6772</v>
      </c>
      <c r="P4161">
        <v>104947</v>
      </c>
      <c r="Q4161">
        <v>183067</v>
      </c>
      <c r="R4161">
        <v>12</v>
      </c>
      <c r="S4161">
        <v>14628129</v>
      </c>
      <c r="U4161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4161" t="str">
        <f>IFERROR(MID(spotify_top_songs_audio_features[[#This Row],[artist_names]],SEARCH(",",spotify_top_songs_audio_features[[#This Row],[artist_names]])+2,99),"")</f>
        <v>Zara Larsson, Tyga</v>
      </c>
      <c r="W4161" t="str">
        <f>spotify_top_songs_audio_features[[#This Row],[source]]</f>
        <v>Kygo</v>
      </c>
      <c r="X4161" s="1">
        <f>spotify_top_songs_audio_features[[#This Row],[streams]]</f>
        <v>14628129</v>
      </c>
      <c r="Y4161" t="str">
        <f>IF(Tabela2[[#This Row],[feat]]="","","Feat")</f>
        <v>Feat</v>
      </c>
      <c r="Z4161" s="17" t="str">
        <f>CONCATENATE(INT(spotify_top_songs_audio_features[[#This Row],[duration_ms]]/(60*1000)),":",MOD(INT(spotify_top_songs_audio_features[[#This Row],[duration_ms]]/1000),60))</f>
        <v>3:3</v>
      </c>
      <c r="AA41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61" t="str">
        <f>spotify_top_songs_audio_features[[#This Row],[track_name]]</f>
        <v>Like It Is</v>
      </c>
    </row>
    <row r="4162" spans="1:28" x14ac:dyDescent="0.25">
      <c r="A4162" t="s">
        <v>13904</v>
      </c>
      <c r="B4162" t="s">
        <v>4936</v>
      </c>
      <c r="C4162" t="s">
        <v>4937</v>
      </c>
      <c r="D4162" t="s">
        <v>48</v>
      </c>
      <c r="E4162" t="s">
        <v>58</v>
      </c>
      <c r="F4162" t="s">
        <v>32</v>
      </c>
      <c r="G4162" t="s">
        <v>25</v>
      </c>
      <c r="H4162">
        <v>901</v>
      </c>
      <c r="I4162">
        <v>464</v>
      </c>
      <c r="J4162">
        <v>645</v>
      </c>
      <c r="K4162" t="s">
        <v>3797</v>
      </c>
      <c r="L4162">
        <v>1.7099999999999999E-3</v>
      </c>
      <c r="M4162">
        <v>238</v>
      </c>
      <c r="N4162">
        <v>638</v>
      </c>
      <c r="O4162">
        <v>-9789</v>
      </c>
      <c r="P4162">
        <v>109004</v>
      </c>
      <c r="Q4162">
        <v>203267</v>
      </c>
      <c r="R4162">
        <v>2</v>
      </c>
      <c r="S4162">
        <v>14617968</v>
      </c>
      <c r="U4162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162" t="str">
        <f>IFERROR(MID(spotify_top_songs_audio_features[[#This Row],[artist_names]],SEARCH(",",spotify_top_songs_audio_features[[#This Row],[artist_names]])+2,99),"")</f>
        <v>Gunna</v>
      </c>
      <c r="W4162" t="str">
        <f>spotify_top_songs_audio_features[[#This Row],[source]]</f>
        <v>Republic Records</v>
      </c>
      <c r="X4162" s="1">
        <f>spotify_top_songs_audio_features[[#This Row],[streams]]</f>
        <v>14617968</v>
      </c>
      <c r="Y4162" t="str">
        <f>IF(Tabela2[[#This Row],[feat]]="","","Feat")</f>
        <v>Feat</v>
      </c>
      <c r="Z4162" s="17" t="str">
        <f>CONCATENATE(INT(spotify_top_songs_audio_features[[#This Row],[duration_ms]]/(60*1000)),":",MOD(INT(spotify_top_songs_audio_features[[#This Row],[duration_ms]]/1000),60))</f>
        <v>3:23</v>
      </c>
      <c r="AA41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162" t="str">
        <f>spotify_top_songs_audio_features[[#This Row],[track_name]]</f>
        <v>Space Cadet (feat. Gunna)</v>
      </c>
    </row>
    <row r="4163" spans="1:28" x14ac:dyDescent="0.25">
      <c r="A4163" t="s">
        <v>10430</v>
      </c>
      <c r="B4163" t="s">
        <v>504</v>
      </c>
      <c r="C4163" t="s">
        <v>10431</v>
      </c>
      <c r="D4163" t="s">
        <v>506</v>
      </c>
      <c r="E4163" t="s">
        <v>43</v>
      </c>
      <c r="F4163" t="s">
        <v>32</v>
      </c>
      <c r="G4163" t="s">
        <v>25</v>
      </c>
      <c r="H4163">
        <v>721</v>
      </c>
      <c r="I4163">
        <v>805</v>
      </c>
      <c r="J4163">
        <v>927</v>
      </c>
      <c r="K4163" t="s">
        <v>10432</v>
      </c>
      <c r="L4163">
        <v>0</v>
      </c>
      <c r="M4163">
        <v>153</v>
      </c>
      <c r="N4163">
        <v>653</v>
      </c>
      <c r="O4163">
        <v>-4134</v>
      </c>
      <c r="P4163">
        <v>118058</v>
      </c>
      <c r="Q4163">
        <v>189133</v>
      </c>
      <c r="R4163">
        <v>2</v>
      </c>
      <c r="S4163">
        <v>14597392</v>
      </c>
      <c r="U4163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4163" t="str">
        <f>IFERROR(MID(spotify_top_songs_audio_features[[#This Row],[artist_names]],SEARCH(",",spotify_top_songs_audio_features[[#This Row],[artist_names]])+2,99),"")</f>
        <v/>
      </c>
      <c r="W4163" t="str">
        <f>spotify_top_songs_audio_features[[#This Row],[source]]</f>
        <v>Syco Music/Epic</v>
      </c>
      <c r="X4163" s="1">
        <f>spotify_top_songs_audio_features[[#This Row],[streams]]</f>
        <v>14597392</v>
      </c>
      <c r="Y4163" t="str">
        <f>IF(Tabela2[[#This Row],[feat]]="","","Feat")</f>
        <v/>
      </c>
      <c r="Z4163" s="17" t="str">
        <f>CONCATENATE(INT(spotify_top_songs_audio_features[[#This Row],[duration_ms]]/(60*1000)),":",MOD(INT(spotify_top_songs_audio_features[[#This Row],[duration_ms]]/1000),60))</f>
        <v>3:9</v>
      </c>
      <c r="AA41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163" t="str">
        <f>spotify_top_songs_audio_features[[#This Row],[track_name]]</f>
        <v>Cry for Me</v>
      </c>
    </row>
    <row r="4164" spans="1:28" x14ac:dyDescent="0.25">
      <c r="A4164" t="s">
        <v>2179</v>
      </c>
      <c r="B4164" t="s">
        <v>2180</v>
      </c>
      <c r="C4164" t="s">
        <v>2181</v>
      </c>
      <c r="D4164" t="s">
        <v>240</v>
      </c>
      <c r="E4164" t="s">
        <v>23</v>
      </c>
      <c r="F4164" t="s">
        <v>24</v>
      </c>
      <c r="G4164" t="s">
        <v>25</v>
      </c>
      <c r="H4164">
        <v>749</v>
      </c>
      <c r="I4164">
        <v>66</v>
      </c>
      <c r="J4164">
        <v>241</v>
      </c>
      <c r="K4164" t="s">
        <v>2182</v>
      </c>
      <c r="L4164">
        <v>0</v>
      </c>
      <c r="M4164">
        <v>133</v>
      </c>
      <c r="N4164">
        <v>542</v>
      </c>
      <c r="O4164">
        <v>-6143</v>
      </c>
      <c r="P4164">
        <v>12396</v>
      </c>
      <c r="Q4164">
        <v>263647</v>
      </c>
      <c r="R4164">
        <v>3</v>
      </c>
      <c r="S4164">
        <v>14596587</v>
      </c>
      <c r="U4164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4164" t="str">
        <f>IFERROR(MID(spotify_top_songs_audio_features[[#This Row],[artist_names]],SEARCH(",",spotify_top_songs_audio_features[[#This Row],[artist_names]])+2,99),"")</f>
        <v>Ufo361</v>
      </c>
      <c r="W4164" t="str">
        <f>spotify_top_songs_audio_features[[#This Row],[source]]</f>
        <v>Bra Musik</v>
      </c>
      <c r="X4164" s="1">
        <f>spotify_top_songs_audio_features[[#This Row],[streams]]</f>
        <v>14596587</v>
      </c>
      <c r="Y4164" t="str">
        <f>IF(Tabela2[[#This Row],[feat]]="","","Feat")</f>
        <v>Feat</v>
      </c>
      <c r="Z4164" s="17" t="str">
        <f>CONCATENATE(INT(spotify_top_songs_audio_features[[#This Row],[duration_ms]]/(60*1000)),":",MOD(INT(spotify_top_songs_audio_features[[#This Row],[duration_ms]]/1000),60))</f>
        <v>4:23</v>
      </c>
      <c r="AA41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164" t="str">
        <f>spotify_top_songs_audio_features[[#This Row],[track_name]]</f>
        <v>Neymar</v>
      </c>
    </row>
    <row r="4165" spans="1:28" x14ac:dyDescent="0.25">
      <c r="A4165" t="s">
        <v>17584</v>
      </c>
      <c r="B4165" t="s">
        <v>7893</v>
      </c>
      <c r="C4165" t="s">
        <v>7894</v>
      </c>
      <c r="D4165" t="s">
        <v>2234</v>
      </c>
      <c r="E4165" t="s">
        <v>113</v>
      </c>
      <c r="F4165" t="s">
        <v>32</v>
      </c>
      <c r="G4165" t="s">
        <v>25</v>
      </c>
      <c r="H4165">
        <v>781</v>
      </c>
      <c r="I4165">
        <v>548</v>
      </c>
      <c r="J4165">
        <v>764</v>
      </c>
      <c r="K4165" t="s">
        <v>1652</v>
      </c>
      <c r="L4165">
        <v>0</v>
      </c>
      <c r="M4165">
        <v>127</v>
      </c>
      <c r="N4165">
        <v>175</v>
      </c>
      <c r="O4165">
        <v>-4997</v>
      </c>
      <c r="P4165">
        <v>106996</v>
      </c>
      <c r="Q4165">
        <v>214255</v>
      </c>
      <c r="R4165">
        <v>2</v>
      </c>
      <c r="S4165">
        <v>14572728</v>
      </c>
      <c r="U4165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4165" t="str">
        <f>IFERROR(MID(spotify_top_songs_audio_features[[#This Row],[artist_names]],SEARCH(",",spotify_top_songs_audio_features[[#This Row],[artist_names]])+2,99),"")</f>
        <v>Khalid, Post Malone, SZA</v>
      </c>
      <c r="W4165" t="str">
        <f>spotify_top_songs_audio_features[[#This Row],[source]]</f>
        <v>Universal Music New Zealand Limited</v>
      </c>
      <c r="X4165" s="1">
        <f>spotify_top_songs_audio_features[[#This Row],[streams]]</f>
        <v>14572728</v>
      </c>
      <c r="Y4165" t="str">
        <f>IF(Tabela2[[#This Row],[feat]]="","","Feat")</f>
        <v>Feat</v>
      </c>
      <c r="Z4165" s="17" t="str">
        <f>CONCATENATE(INT(spotify_top_songs_audio_features[[#This Row],[duration_ms]]/(60*1000)),":",MOD(INT(spotify_top_songs_audio_features[[#This Row],[duration_ms]]/1000),60))</f>
        <v>3:34</v>
      </c>
      <c r="AA41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65" t="str">
        <f>spotify_top_songs_audio_features[[#This Row],[track_name]]</f>
        <v>Homemade Dynamite (Feat. Khalid, Post Malone &amp; SZA) - REMIX</v>
      </c>
    </row>
    <row r="4166" spans="1:28" x14ac:dyDescent="0.25">
      <c r="A4166" t="s">
        <v>13260</v>
      </c>
      <c r="B4166" t="s">
        <v>13261</v>
      </c>
      <c r="C4166" t="s">
        <v>839</v>
      </c>
      <c r="D4166" t="s">
        <v>1807</v>
      </c>
      <c r="E4166" t="s">
        <v>113</v>
      </c>
      <c r="F4166" t="s">
        <v>24</v>
      </c>
      <c r="G4166" t="s">
        <v>152</v>
      </c>
      <c r="H4166">
        <v>732</v>
      </c>
      <c r="I4166">
        <v>873</v>
      </c>
      <c r="J4166">
        <v>321</v>
      </c>
      <c r="K4166" t="s">
        <v>5640</v>
      </c>
      <c r="L4166">
        <v>803</v>
      </c>
      <c r="M4166">
        <v>347</v>
      </c>
      <c r="N4166">
        <v>662</v>
      </c>
      <c r="O4166">
        <v>-5965</v>
      </c>
      <c r="P4166">
        <v>128029</v>
      </c>
      <c r="Q4166">
        <v>187088</v>
      </c>
      <c r="R4166">
        <v>1</v>
      </c>
      <c r="S4166">
        <v>14542868</v>
      </c>
      <c r="U4166" t="str">
        <f>IFERROR(LEFT(spotify_top_songs_audio_features[[#This Row],[artist_names]],SEARCH(",",spotify_top_songs_audio_features[[#This Row],[artist_names]])-1),spotify_top_songs_audio_features[[#This Row],[artist_names]])</f>
        <v>Natanael Cano</v>
      </c>
      <c r="V4166" t="str">
        <f>IFERROR(MID(spotify_top_songs_audio_features[[#This Row],[artist_names]],SEARCH(",",spotify_top_songs_audio_features[[#This Row],[artist_names]])+2,99),"")</f>
        <v>Oscar Maydon</v>
      </c>
      <c r="W4166" t="str">
        <f>spotify_top_songs_audio_features[[#This Row],[source]]</f>
        <v>WEA Latina</v>
      </c>
      <c r="X4166" s="1">
        <f>spotify_top_songs_audio_features[[#This Row],[streams]]</f>
        <v>14542868</v>
      </c>
      <c r="Y4166" t="str">
        <f>IF(Tabela2[[#This Row],[feat]]="","","Feat")</f>
        <v>Feat</v>
      </c>
      <c r="Z4166" s="17" t="str">
        <f>CONCATENATE(INT(spotify_top_songs_audio_features[[#This Row],[duration_ms]]/(60*1000)),":",MOD(INT(spotify_top_songs_audio_features[[#This Row],[duration_ms]]/1000),60))</f>
        <v>3:7</v>
      </c>
      <c r="AA41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66" t="str">
        <f>spotify_top_songs_audio_features[[#This Row],[track_name]]</f>
        <v>Madonna</v>
      </c>
    </row>
    <row r="4167" spans="1:28" x14ac:dyDescent="0.25">
      <c r="A4167" t="s">
        <v>13867</v>
      </c>
      <c r="B4167" t="s">
        <v>4264</v>
      </c>
      <c r="C4167" t="s">
        <v>13868</v>
      </c>
      <c r="D4167" t="s">
        <v>5514</v>
      </c>
      <c r="E4167" t="s">
        <v>102</v>
      </c>
      <c r="F4167" t="s">
        <v>24</v>
      </c>
      <c r="G4167" t="s">
        <v>25</v>
      </c>
      <c r="H4167">
        <v>409</v>
      </c>
      <c r="I4167">
        <v>413</v>
      </c>
      <c r="J4167">
        <v>296</v>
      </c>
      <c r="K4167" t="s">
        <v>1394</v>
      </c>
      <c r="L4167">
        <v>0</v>
      </c>
      <c r="M4167">
        <v>765</v>
      </c>
      <c r="N4167">
        <v>13</v>
      </c>
      <c r="O4167">
        <v>-6722</v>
      </c>
      <c r="P4167">
        <v>13702</v>
      </c>
      <c r="Q4167">
        <v>252320</v>
      </c>
      <c r="R4167">
        <v>4</v>
      </c>
      <c r="S4167">
        <v>14534930</v>
      </c>
      <c r="U4167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4167" t="str">
        <f>IFERROR(MID(spotify_top_songs_audio_features[[#This Row],[artist_names]],SEARCH(",",spotify_top_songs_audio_features[[#This Row],[artist_names]])+2,99),"")</f>
        <v/>
      </c>
      <c r="W4167" t="str">
        <f>spotify_top_songs_audio_features[[#This Row],[source]]</f>
        <v>Fifty Shades Darker</v>
      </c>
      <c r="X4167" s="1">
        <f>spotify_top_songs_audio_features[[#This Row],[streams]]</f>
        <v>14534930</v>
      </c>
      <c r="Y4167" t="str">
        <f>IF(Tabela2[[#This Row],[feat]]="","","Feat")</f>
        <v/>
      </c>
      <c r="Z4167" s="17" t="str">
        <f>CONCATENATE(INT(spotify_top_songs_audio_features[[#This Row],[duration_ms]]/(60*1000)),":",MOD(INT(spotify_top_songs_audio_features[[#This Row],[duration_ms]]/1000),60))</f>
        <v>4:12</v>
      </c>
      <c r="AA41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167" t="str">
        <f>spotify_top_songs_audio_features[[#This Row],[track_name]]</f>
        <v>Helium</v>
      </c>
    </row>
    <row r="4168" spans="1:28" x14ac:dyDescent="0.25">
      <c r="A4168" t="s">
        <v>6375</v>
      </c>
      <c r="B4168" t="s">
        <v>749</v>
      </c>
      <c r="C4168" t="s">
        <v>6376</v>
      </c>
      <c r="D4168" t="s">
        <v>220</v>
      </c>
      <c r="E4168" t="s">
        <v>177</v>
      </c>
      <c r="F4168" t="s">
        <v>24</v>
      </c>
      <c r="G4168" t="s">
        <v>25</v>
      </c>
      <c r="H4168">
        <v>791</v>
      </c>
      <c r="I4168">
        <v>746</v>
      </c>
      <c r="J4168">
        <v>907</v>
      </c>
      <c r="K4168" t="s">
        <v>6377</v>
      </c>
      <c r="L4168">
        <v>117</v>
      </c>
      <c r="M4168">
        <v>125</v>
      </c>
      <c r="N4168">
        <v>905</v>
      </c>
      <c r="O4168">
        <v>-4716</v>
      </c>
      <c r="P4168">
        <v>165994</v>
      </c>
      <c r="Q4168">
        <v>183160</v>
      </c>
      <c r="R4168">
        <v>3</v>
      </c>
      <c r="S4168">
        <v>14520988</v>
      </c>
      <c r="U4168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4168" t="str">
        <f>IFERROR(MID(spotify_top_songs_audio_features[[#This Row],[artist_names]],SEARCH(",",spotify_top_songs_audio_features[[#This Row],[artist_names]])+2,99),"")</f>
        <v/>
      </c>
      <c r="W4168" t="str">
        <f>spotify_top_songs_audio_features[[#This Row],[source]]</f>
        <v>UMLE - Latino</v>
      </c>
      <c r="X4168" s="1">
        <f>spotify_top_songs_audio_features[[#This Row],[streams]]</f>
        <v>14520988</v>
      </c>
      <c r="Y4168" t="str">
        <f>IF(Tabela2[[#This Row],[feat]]="","","Feat")</f>
        <v/>
      </c>
      <c r="Z4168" s="17" t="str">
        <f>CONCATENATE(INT(spotify_top_songs_audio_features[[#This Row],[duration_ms]]/(60*1000)),":",MOD(INT(spotify_top_songs_audio_features[[#This Row],[duration_ms]]/1000),60))</f>
        <v>3:3</v>
      </c>
      <c r="AA41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168" t="str">
        <f>spotify_top_songs_audio_features[[#This Row],[track_name]]</f>
        <v>Punto G</v>
      </c>
    </row>
    <row r="4169" spans="1:28" x14ac:dyDescent="0.25">
      <c r="A4169" t="s">
        <v>3643</v>
      </c>
      <c r="B4169" t="s">
        <v>112</v>
      </c>
      <c r="C4169" t="s">
        <v>3644</v>
      </c>
      <c r="D4169" t="s">
        <v>112</v>
      </c>
      <c r="E4169" t="s">
        <v>142</v>
      </c>
      <c r="F4169" t="s">
        <v>24</v>
      </c>
      <c r="G4169" t="s">
        <v>25</v>
      </c>
      <c r="H4169">
        <v>515</v>
      </c>
      <c r="I4169">
        <v>545</v>
      </c>
      <c r="J4169">
        <v>353</v>
      </c>
      <c r="K4169" t="s">
        <v>3582</v>
      </c>
      <c r="L4169">
        <v>1.97E-3</v>
      </c>
      <c r="M4169">
        <v>921</v>
      </c>
      <c r="N4169">
        <v>535</v>
      </c>
      <c r="O4169">
        <v>-9277</v>
      </c>
      <c r="P4169">
        <v>88856</v>
      </c>
      <c r="Q4169">
        <v>260440</v>
      </c>
      <c r="R4169">
        <v>1</v>
      </c>
      <c r="S4169">
        <v>14519547</v>
      </c>
      <c r="U416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169" t="str">
        <f>IFERROR(MID(spotify_top_songs_audio_features[[#This Row],[artist_names]],SEARCH(",",spotify_top_songs_audio_features[[#This Row],[artist_names]])+2,99),"")</f>
        <v/>
      </c>
      <c r="W4169" t="str">
        <f>spotify_top_songs_audio_features[[#This Row],[source]]</f>
        <v>Taylor Swift</v>
      </c>
      <c r="X4169" s="1">
        <f>spotify_top_songs_audio_features[[#This Row],[streams]]</f>
        <v>14519547</v>
      </c>
      <c r="Y4169" t="str">
        <f>IF(Tabela2[[#This Row],[feat]]="","","Feat")</f>
        <v/>
      </c>
      <c r="Z4169" s="17" t="str">
        <f>CONCATENATE(INT(spotify_top_songs_audio_features[[#This Row],[duration_ms]]/(60*1000)),":",MOD(INT(spotify_top_songs_audio_features[[#This Row],[duration_ms]]/1000),60))</f>
        <v>4:20</v>
      </c>
      <c r="AA41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169" t="str">
        <f>spotify_top_songs_audio_features[[#This Row],[track_name]]</f>
        <v>ivy</v>
      </c>
    </row>
    <row r="4170" spans="1:28" x14ac:dyDescent="0.25">
      <c r="A4170" t="s">
        <v>17243</v>
      </c>
      <c r="B4170" t="s">
        <v>198</v>
      </c>
      <c r="C4170" t="s">
        <v>17244</v>
      </c>
      <c r="D4170" t="s">
        <v>200</v>
      </c>
      <c r="E4170" t="s">
        <v>177</v>
      </c>
      <c r="F4170" t="s">
        <v>32</v>
      </c>
      <c r="G4170" t="s">
        <v>25</v>
      </c>
      <c r="H4170">
        <v>585</v>
      </c>
      <c r="I4170">
        <v>641</v>
      </c>
      <c r="J4170">
        <v>133</v>
      </c>
      <c r="K4170" t="s">
        <v>6658</v>
      </c>
      <c r="L4170">
        <v>0</v>
      </c>
      <c r="M4170">
        <v>316</v>
      </c>
      <c r="N4170">
        <v>266</v>
      </c>
      <c r="O4170">
        <v>-4269</v>
      </c>
      <c r="P4170">
        <v>88284</v>
      </c>
      <c r="Q4170">
        <v>197530</v>
      </c>
      <c r="R4170">
        <v>3</v>
      </c>
      <c r="S4170">
        <v>14506093</v>
      </c>
      <c r="U4170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4170" t="str">
        <f>IFERROR(MID(spotify_top_songs_audio_features[[#This Row],[artist_names]],SEARCH(",",spotify_top_songs_audio_features[[#This Row],[artist_names]])+2,99),"")</f>
        <v/>
      </c>
      <c r="W4170" t="str">
        <f>spotify_top_songs_audio_features[[#This Row],[source]]</f>
        <v>Quality Control/Motown Records</v>
      </c>
      <c r="X4170" s="1">
        <f>spotify_top_songs_audio_features[[#This Row],[streams]]</f>
        <v>14506093</v>
      </c>
      <c r="Y4170" t="str">
        <f>IF(Tabela2[[#This Row],[feat]]="","","Feat")</f>
        <v/>
      </c>
      <c r="Z4170" s="17" t="str">
        <f>CONCATENATE(INT(spotify_top_songs_audio_features[[#This Row],[duration_ms]]/(60*1000)),":",MOD(INT(spotify_top_songs_audio_features[[#This Row],[duration_ms]]/1000),60))</f>
        <v>3:17</v>
      </c>
      <c r="AA41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170" t="str">
        <f>spotify_top_songs_audio_features[[#This Row],[track_name]]</f>
        <v>Emotionally Scarred</v>
      </c>
    </row>
    <row r="4171" spans="1:28" x14ac:dyDescent="0.25">
      <c r="A4171" t="s">
        <v>5516</v>
      </c>
      <c r="B4171" t="s">
        <v>1834</v>
      </c>
      <c r="C4171" t="s">
        <v>5517</v>
      </c>
      <c r="D4171" t="s">
        <v>2708</v>
      </c>
      <c r="E4171" t="s">
        <v>31</v>
      </c>
      <c r="F4171" t="s">
        <v>24</v>
      </c>
      <c r="G4171" t="s">
        <v>25</v>
      </c>
      <c r="H4171">
        <v>404</v>
      </c>
      <c r="I4171">
        <v>531</v>
      </c>
      <c r="J4171">
        <v>103</v>
      </c>
      <c r="K4171" t="s">
        <v>5518</v>
      </c>
      <c r="L4171">
        <v>0</v>
      </c>
      <c r="M4171">
        <v>521</v>
      </c>
      <c r="N4171">
        <v>321</v>
      </c>
      <c r="O4171">
        <v>-4328</v>
      </c>
      <c r="P4171">
        <v>164848</v>
      </c>
      <c r="Q4171">
        <v>214227</v>
      </c>
      <c r="R4171">
        <v>3</v>
      </c>
      <c r="S4171">
        <v>14496255</v>
      </c>
      <c r="U4171" t="str">
        <f>IFERROR(LEFT(spotify_top_songs_audio_features[[#This Row],[artist_names]],SEARCH(",",spotify_top_songs_audio_features[[#This Row],[artist_names]])-1),spotify_top_songs_audio_features[[#This Row],[artist_names]])</f>
        <v>James Arthur</v>
      </c>
      <c r="V4171" t="str">
        <f>IFERROR(MID(spotify_top_songs_audio_features[[#This Row],[artist_names]],SEARCH(",",spotify_top_songs_audio_features[[#This Row],[artist_names]])+2,99),"")</f>
        <v/>
      </c>
      <c r="W4171" t="str">
        <f>spotify_top_songs_audio_features[[#This Row],[source]]</f>
        <v>Columbia Local</v>
      </c>
      <c r="X4171" s="1">
        <f>spotify_top_songs_audio_features[[#This Row],[streams]]</f>
        <v>14496255</v>
      </c>
      <c r="Y4171" t="str">
        <f>IF(Tabela2[[#This Row],[feat]]="","","Feat")</f>
        <v/>
      </c>
      <c r="Z4171" s="17" t="str">
        <f>CONCATENATE(INT(spotify_top_songs_audio_features[[#This Row],[duration_ms]]/(60*1000)),":",MOD(INT(spotify_top_songs_audio_features[[#This Row],[duration_ms]]/1000),60))</f>
        <v>3:34</v>
      </c>
      <c r="AA41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71" t="str">
        <f>spotify_top_songs_audio_features[[#This Row],[track_name]]</f>
        <v>Empty Space</v>
      </c>
    </row>
    <row r="4172" spans="1:28" x14ac:dyDescent="0.25">
      <c r="A4172" t="s">
        <v>9206</v>
      </c>
      <c r="B4172" t="s">
        <v>9207</v>
      </c>
      <c r="C4172" t="s">
        <v>9208</v>
      </c>
      <c r="D4172" t="s">
        <v>9209</v>
      </c>
      <c r="E4172" t="s">
        <v>113</v>
      </c>
      <c r="F4172" t="s">
        <v>24</v>
      </c>
      <c r="G4172" t="s">
        <v>25</v>
      </c>
      <c r="H4172">
        <v>55</v>
      </c>
      <c r="I4172">
        <v>545</v>
      </c>
      <c r="J4172">
        <v>163</v>
      </c>
      <c r="K4172" t="s">
        <v>2545</v>
      </c>
      <c r="L4172">
        <v>0</v>
      </c>
      <c r="M4172">
        <v>608</v>
      </c>
      <c r="N4172">
        <v>412</v>
      </c>
      <c r="O4172">
        <v>-9304</v>
      </c>
      <c r="P4172">
        <v>102469</v>
      </c>
      <c r="Q4172">
        <v>231339</v>
      </c>
      <c r="R4172">
        <v>1</v>
      </c>
      <c r="S4172">
        <v>14488042</v>
      </c>
      <c r="U4172" t="str">
        <f>IFERROR(LEFT(spotify_top_songs_audio_features[[#This Row],[artist_names]],SEARCH(",",spotify_top_songs_audio_features[[#This Row],[artist_names]])-1),spotify_top_songs_audio_features[[#This Row],[artist_names]])</f>
        <v>4batz</v>
      </c>
      <c r="V4172" t="str">
        <f>IFERROR(MID(spotify_top_songs_audio_features[[#This Row],[artist_names]],SEARCH(",",spotify_top_songs_audio_features[[#This Row],[artist_names]])+2,99),"")</f>
        <v>Drake</v>
      </c>
      <c r="W4172" t="str">
        <f>spotify_top_songs_audio_features[[#This Row],[source]]</f>
        <v>4batz / OVO Sound</v>
      </c>
      <c r="X4172" s="1">
        <f>spotify_top_songs_audio_features[[#This Row],[streams]]</f>
        <v>14488042</v>
      </c>
      <c r="Y4172" t="str">
        <f>IF(Tabela2[[#This Row],[feat]]="","","Feat")</f>
        <v>Feat</v>
      </c>
      <c r="Z4172" s="17" t="str">
        <f>CONCATENATE(INT(spotify_top_songs_audio_features[[#This Row],[duration_ms]]/(60*1000)),":",MOD(INT(spotify_top_songs_audio_features[[#This Row],[duration_ms]]/1000),60))</f>
        <v>3:51</v>
      </c>
      <c r="AA41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72" t="str">
        <f>spotify_top_songs_audio_features[[#This Row],[track_name]]</f>
        <v>act ii: date @ 8 (feat. Drake) - remix</v>
      </c>
    </row>
    <row r="4173" spans="1:28" x14ac:dyDescent="0.25">
      <c r="A4173" t="s">
        <v>2933</v>
      </c>
      <c r="B4173" t="s">
        <v>67</v>
      </c>
      <c r="C4173" t="s">
        <v>2934</v>
      </c>
      <c r="D4173" t="s">
        <v>69</v>
      </c>
      <c r="E4173" t="s">
        <v>23</v>
      </c>
      <c r="F4173" t="s">
        <v>24</v>
      </c>
      <c r="G4173" t="s">
        <v>64</v>
      </c>
      <c r="H4173">
        <v>721</v>
      </c>
      <c r="I4173">
        <v>71</v>
      </c>
      <c r="J4173">
        <v>295</v>
      </c>
      <c r="K4173" t="s">
        <v>2935</v>
      </c>
      <c r="L4173">
        <v>0</v>
      </c>
      <c r="M4173">
        <v>359</v>
      </c>
      <c r="N4173">
        <v>51</v>
      </c>
      <c r="O4173">
        <v>-9294</v>
      </c>
      <c r="P4173">
        <v>108024</v>
      </c>
      <c r="Q4173">
        <v>156057</v>
      </c>
      <c r="R4173">
        <v>4</v>
      </c>
      <c r="S4173">
        <v>14479494</v>
      </c>
      <c r="U4173" t="str">
        <f>IFERROR(LEFT(spotify_top_songs_audio_features[[#This Row],[artist_names]],SEARCH(",",spotify_top_songs_audio_features[[#This Row],[artist_names]])-1),spotify_top_songs_audio_features[[#This Row],[artist_names]])</f>
        <v>YBN Nahmir</v>
      </c>
      <c r="V4173" t="str">
        <f>IFERROR(MID(spotify_top_songs_audio_features[[#This Row],[artist_names]],SEARCH(",",spotify_top_songs_audio_features[[#This Row],[artist_names]])+2,99),"")</f>
        <v/>
      </c>
      <c r="W4173" t="str">
        <f>spotify_top_songs_audio_features[[#This Row],[source]]</f>
        <v>2018</v>
      </c>
      <c r="X4173" s="1">
        <f>spotify_top_songs_audio_features[[#This Row],[streams]]</f>
        <v>14479494</v>
      </c>
      <c r="Y4173" t="str">
        <f>IF(Tabela2[[#This Row],[feat]]="","","Feat")</f>
        <v/>
      </c>
      <c r="Z4173" s="17" t="str">
        <f>CONCATENATE(INT(spotify_top_songs_audio_features[[#This Row],[duration_ms]]/(60*1000)),":",MOD(INT(spotify_top_songs_audio_features[[#This Row],[duration_ms]]/1000),60))</f>
        <v>2:36</v>
      </c>
      <c r="AA41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173" t="str">
        <f>spotify_top_songs_audio_features[[#This Row],[track_name]]</f>
        <v>Rubbin off the Paint</v>
      </c>
    </row>
    <row r="4174" spans="1:28" x14ac:dyDescent="0.25">
      <c r="A4174" t="s">
        <v>306</v>
      </c>
      <c r="B4174" t="s">
        <v>307</v>
      </c>
      <c r="C4174" t="s">
        <v>308</v>
      </c>
      <c r="D4174" t="s">
        <v>309</v>
      </c>
      <c r="E4174" t="s">
        <v>43</v>
      </c>
      <c r="F4174" t="s">
        <v>32</v>
      </c>
      <c r="G4174" t="s">
        <v>25</v>
      </c>
      <c r="H4174">
        <v>632</v>
      </c>
      <c r="I4174">
        <v>284</v>
      </c>
      <c r="J4174">
        <v>801</v>
      </c>
      <c r="K4174" t="s">
        <v>310</v>
      </c>
      <c r="L4174">
        <v>476</v>
      </c>
      <c r="M4174">
        <v>233</v>
      </c>
      <c r="N4174">
        <v>208</v>
      </c>
      <c r="O4174">
        <v>-14025</v>
      </c>
      <c r="P4174">
        <v>129642</v>
      </c>
      <c r="Q4174">
        <v>245897</v>
      </c>
      <c r="R4174">
        <v>12</v>
      </c>
      <c r="S4174">
        <v>14423902</v>
      </c>
      <c r="U4174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4174" t="str">
        <f>IFERROR(MID(spotify_top_songs_audio_features[[#This Row],[artist_names]],SEARCH(",",spotify_top_songs_audio_features[[#This Row],[artist_names]])+2,99),"")</f>
        <v/>
      </c>
      <c r="W4174" t="str">
        <f>spotify_top_songs_audio_features[[#This Row],[source]]</f>
        <v>Darkroom/Interscope Records</v>
      </c>
      <c r="X4174" s="1">
        <f>spotify_top_songs_audio_features[[#This Row],[streams]]</f>
        <v>14423902</v>
      </c>
      <c r="Y4174" t="str">
        <f>IF(Tabela2[[#This Row],[feat]]="","","Feat")</f>
        <v/>
      </c>
      <c r="Z4174" s="17" t="str">
        <f>CONCATENATE(INT(spotify_top_songs_audio_features[[#This Row],[duration_ms]]/(60*1000)),":",MOD(INT(spotify_top_songs_audio_features[[#This Row],[duration_ms]]/1000),60))</f>
        <v>4:5</v>
      </c>
      <c r="AA41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174" t="str">
        <f>spotify_top_songs_audio_features[[#This Row],[track_name]]</f>
        <v>Your Power</v>
      </c>
    </row>
    <row r="4175" spans="1:28" x14ac:dyDescent="0.25">
      <c r="A4175" t="s">
        <v>8988</v>
      </c>
      <c r="B4175" t="s">
        <v>284</v>
      </c>
      <c r="C4175" t="s">
        <v>8989</v>
      </c>
      <c r="D4175" t="s">
        <v>286</v>
      </c>
      <c r="E4175" t="s">
        <v>31</v>
      </c>
      <c r="F4175" t="s">
        <v>24</v>
      </c>
      <c r="G4175" t="s">
        <v>25</v>
      </c>
      <c r="H4175">
        <v>626</v>
      </c>
      <c r="I4175">
        <v>309</v>
      </c>
      <c r="J4175">
        <v>433</v>
      </c>
      <c r="K4175" t="s">
        <v>1656</v>
      </c>
      <c r="L4175">
        <v>1.31E-3</v>
      </c>
      <c r="M4175">
        <v>117</v>
      </c>
      <c r="N4175">
        <v>369</v>
      </c>
      <c r="O4175">
        <v>-10397</v>
      </c>
      <c r="P4175">
        <v>11794</v>
      </c>
      <c r="Q4175">
        <v>184090</v>
      </c>
      <c r="R4175">
        <v>1</v>
      </c>
      <c r="S4175">
        <v>14415358</v>
      </c>
      <c r="U417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175" t="str">
        <f>IFERROR(MID(spotify_top_songs_audio_features[[#This Row],[artist_names]],SEARCH(",",spotify_top_songs_audio_features[[#This Row],[artist_names]])+2,99),"")</f>
        <v/>
      </c>
      <c r="W4175" t="str">
        <f>spotify_top_songs_audio_features[[#This Row],[source]]</f>
        <v>OVO/Republic</v>
      </c>
      <c r="X4175" s="1">
        <f>spotify_top_songs_audio_features[[#This Row],[streams]]</f>
        <v>14415358</v>
      </c>
      <c r="Y4175" t="str">
        <f>IF(Tabela2[[#This Row],[feat]]="","","Feat")</f>
        <v/>
      </c>
      <c r="Z4175" s="17" t="str">
        <f>CONCATENATE(INT(spotify_top_songs_audio_features[[#This Row],[duration_ms]]/(60*1000)),":",MOD(INT(spotify_top_songs_audio_features[[#This Row],[duration_ms]]/1000),60))</f>
        <v>3:4</v>
      </c>
      <c r="AA41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75" t="str">
        <f>spotify_top_songs_audio_features[[#This Row],[track_name]]</f>
        <v>Bahamas Promises</v>
      </c>
    </row>
    <row r="4176" spans="1:28" x14ac:dyDescent="0.25">
      <c r="A4176" t="s">
        <v>10280</v>
      </c>
      <c r="B4176" t="s">
        <v>112</v>
      </c>
      <c r="C4176" t="s">
        <v>10281</v>
      </c>
      <c r="D4176" t="s">
        <v>112</v>
      </c>
      <c r="E4176" t="s">
        <v>102</v>
      </c>
      <c r="F4176" t="s">
        <v>24</v>
      </c>
      <c r="G4176" t="s">
        <v>25</v>
      </c>
      <c r="H4176">
        <v>607</v>
      </c>
      <c r="I4176">
        <v>488</v>
      </c>
      <c r="J4176">
        <v>264</v>
      </c>
      <c r="K4176" t="s">
        <v>1662</v>
      </c>
      <c r="L4176">
        <v>0</v>
      </c>
      <c r="M4176">
        <v>129</v>
      </c>
      <c r="N4176">
        <v>361</v>
      </c>
      <c r="O4176">
        <v>-8329</v>
      </c>
      <c r="P4176">
        <v>119953</v>
      </c>
      <c r="Q4176">
        <v>225880</v>
      </c>
      <c r="R4176">
        <v>1</v>
      </c>
      <c r="S4176">
        <v>14392788</v>
      </c>
      <c r="U417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176" t="str">
        <f>IFERROR(MID(spotify_top_songs_audio_features[[#This Row],[artist_names]],SEARCH(",",spotify_top_songs_audio_features[[#This Row],[artist_names]])+2,99),"")</f>
        <v/>
      </c>
      <c r="W4176" t="str">
        <f>spotify_top_songs_audio_features[[#This Row],[source]]</f>
        <v>Taylor Swift</v>
      </c>
      <c r="X4176" s="1">
        <f>spotify_top_songs_audio_features[[#This Row],[streams]]</f>
        <v>14392788</v>
      </c>
      <c r="Y4176" t="str">
        <f>IF(Tabela2[[#This Row],[feat]]="","","Feat")</f>
        <v/>
      </c>
      <c r="Z4176" s="17" t="str">
        <f>CONCATENATE(INT(spotify_top_songs_audio_features[[#This Row],[duration_ms]]/(60*1000)),":",MOD(INT(spotify_top_songs_audio_features[[#This Row],[duration_ms]]/1000),60))</f>
        <v>3:45</v>
      </c>
      <c r="AA41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176" t="str">
        <f>spotify_top_songs_audio_features[[#This Row],[track_name]]</f>
        <v>dorothea</v>
      </c>
    </row>
    <row r="4177" spans="1:28" x14ac:dyDescent="0.25">
      <c r="A4177" t="s">
        <v>12341</v>
      </c>
      <c r="B4177" t="s">
        <v>12342</v>
      </c>
      <c r="C4177" t="s">
        <v>12343</v>
      </c>
      <c r="D4177" t="s">
        <v>112</v>
      </c>
      <c r="E4177" t="s">
        <v>70</v>
      </c>
      <c r="F4177" t="s">
        <v>24</v>
      </c>
      <c r="G4177" t="s">
        <v>25</v>
      </c>
      <c r="H4177">
        <v>529</v>
      </c>
      <c r="I4177">
        <v>536</v>
      </c>
      <c r="J4177">
        <v>627</v>
      </c>
      <c r="K4177" t="s">
        <v>1753</v>
      </c>
      <c r="L4177">
        <v>82</v>
      </c>
      <c r="M4177">
        <v>141</v>
      </c>
      <c r="N4177">
        <v>304</v>
      </c>
      <c r="O4177">
        <v>-11269</v>
      </c>
      <c r="P4177">
        <v>107873</v>
      </c>
      <c r="Q4177">
        <v>275320</v>
      </c>
      <c r="R4177">
        <v>1</v>
      </c>
      <c r="S4177">
        <v>14385703</v>
      </c>
      <c r="U417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177" t="str">
        <f>IFERROR(MID(spotify_top_songs_audio_features[[#This Row],[artist_names]],SEARCH(",",spotify_top_songs_audio_features[[#This Row],[artist_names]])+2,99),"")</f>
        <v>The National</v>
      </c>
      <c r="W4177" t="str">
        <f>spotify_top_songs_audio_features[[#This Row],[source]]</f>
        <v>Taylor Swift</v>
      </c>
      <c r="X4177" s="1">
        <f>spotify_top_songs_audio_features[[#This Row],[streams]]</f>
        <v>14385703</v>
      </c>
      <c r="Y4177" t="str">
        <f>IF(Tabela2[[#This Row],[feat]]="","","Feat")</f>
        <v>Feat</v>
      </c>
      <c r="Z4177" s="17" t="str">
        <f>CONCATENATE(INT(spotify_top_songs_audio_features[[#This Row],[duration_ms]]/(60*1000)),":",MOD(INT(spotify_top_songs_audio_features[[#This Row],[duration_ms]]/1000),60))</f>
        <v>4:35</v>
      </c>
      <c r="AA41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177" t="str">
        <f>spotify_top_songs_audio_features[[#This Row],[track_name]]</f>
        <v>coney island (feat. The National)</v>
      </c>
    </row>
    <row r="4178" spans="1:28" x14ac:dyDescent="0.25">
      <c r="A4178" t="s">
        <v>9475</v>
      </c>
      <c r="B4178" t="s">
        <v>307</v>
      </c>
      <c r="C4178" t="s">
        <v>8221</v>
      </c>
      <c r="D4178" t="s">
        <v>309</v>
      </c>
      <c r="E4178" t="s">
        <v>70</v>
      </c>
      <c r="F4178" t="s">
        <v>24</v>
      </c>
      <c r="G4178" t="s">
        <v>25</v>
      </c>
      <c r="H4178">
        <v>456</v>
      </c>
      <c r="I4178">
        <v>285</v>
      </c>
      <c r="J4178">
        <v>979</v>
      </c>
      <c r="K4178" t="s">
        <v>7677</v>
      </c>
      <c r="L4178">
        <v>143</v>
      </c>
      <c r="M4178">
        <v>307</v>
      </c>
      <c r="N4178">
        <v>809</v>
      </c>
      <c r="O4178">
        <v>-10755</v>
      </c>
      <c r="P4178">
        <v>10489</v>
      </c>
      <c r="Q4178">
        <v>210005</v>
      </c>
      <c r="R4178">
        <v>14</v>
      </c>
      <c r="S4178">
        <v>14382469</v>
      </c>
      <c r="U4178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4178" t="str">
        <f>IFERROR(MID(spotify_top_songs_audio_features[[#This Row],[artist_names]],SEARCH(",",spotify_top_songs_audio_features[[#This Row],[artist_names]])+2,99),"")</f>
        <v/>
      </c>
      <c r="W4178" t="str">
        <f>spotify_top_songs_audio_features[[#This Row],[source]]</f>
        <v>Darkroom/Interscope Records</v>
      </c>
      <c r="X4178" s="1">
        <f>spotify_top_songs_audio_features[[#This Row],[streams]]</f>
        <v>14382469</v>
      </c>
      <c r="Y4178" t="str">
        <f>IF(Tabela2[[#This Row],[feat]]="","","Feat")</f>
        <v/>
      </c>
      <c r="Z4178" s="17" t="str">
        <f>CONCATENATE(INT(spotify_top_songs_audio_features[[#This Row],[duration_ms]]/(60*1000)),":",MOD(INT(spotify_top_songs_audio_features[[#This Row],[duration_ms]]/1000),60))</f>
        <v>3:30</v>
      </c>
      <c r="AA41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178" t="str">
        <f>spotify_top_songs_audio_features[[#This Row],[track_name]]</f>
        <v>my future</v>
      </c>
    </row>
    <row r="4179" spans="1:28" x14ac:dyDescent="0.25">
      <c r="A4179" t="s">
        <v>3880</v>
      </c>
      <c r="B4179" t="s">
        <v>3881</v>
      </c>
      <c r="C4179" t="s">
        <v>3882</v>
      </c>
      <c r="D4179" t="s">
        <v>474</v>
      </c>
      <c r="E4179" t="s">
        <v>86</v>
      </c>
      <c r="F4179" t="s">
        <v>24</v>
      </c>
      <c r="G4179" t="s">
        <v>25</v>
      </c>
      <c r="H4179">
        <v>697</v>
      </c>
      <c r="I4179">
        <v>551</v>
      </c>
      <c r="J4179">
        <v>815</v>
      </c>
      <c r="K4179" t="s">
        <v>3883</v>
      </c>
      <c r="L4179">
        <v>551</v>
      </c>
      <c r="M4179">
        <v>124</v>
      </c>
      <c r="N4179">
        <v>219</v>
      </c>
      <c r="O4179">
        <v>-8833</v>
      </c>
      <c r="P4179">
        <v>890</v>
      </c>
      <c r="Q4179">
        <v>165840</v>
      </c>
      <c r="R4179">
        <v>2</v>
      </c>
      <c r="S4179">
        <v>14375957</v>
      </c>
      <c r="U4179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4179" t="str">
        <f>IFERROR(MID(spotify_top_songs_audio_features[[#This Row],[artist_names]],SEARCH(",",spotify_top_songs_audio_features[[#This Row],[artist_names]])+2,99),"")</f>
        <v>SAFE</v>
      </c>
      <c r="W4179" t="str">
        <f>spotify_top_songs_audio_features[[#This Row],[source]]</f>
        <v>Right Hand Music Group, LLC/RCA Records</v>
      </c>
      <c r="X4179" s="1">
        <f>spotify_top_songs_audio_features[[#This Row],[streams]]</f>
        <v>14375957</v>
      </c>
      <c r="Y4179" t="str">
        <f>IF(Tabela2[[#This Row],[feat]]="","","Feat")</f>
        <v>Feat</v>
      </c>
      <c r="Z4179" s="17" t="str">
        <f>CONCATENATE(INT(spotify_top_songs_audio_features[[#This Row],[duration_ms]]/(60*1000)),":",MOD(INT(spotify_top_songs_audio_features[[#This Row],[duration_ms]]/1000),60))</f>
        <v>2:45</v>
      </c>
      <c r="AA41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179" t="str">
        <f>spotify_top_songs_audio_features[[#This Row],[track_name]]</f>
        <v>Don't Pretend</v>
      </c>
    </row>
    <row r="4180" spans="1:28" x14ac:dyDescent="0.25">
      <c r="A4180" t="s">
        <v>17196</v>
      </c>
      <c r="B4180" t="s">
        <v>3708</v>
      </c>
      <c r="C4180" t="s">
        <v>3709</v>
      </c>
      <c r="D4180" t="s">
        <v>254</v>
      </c>
      <c r="E4180" t="s">
        <v>142</v>
      </c>
      <c r="F4180" t="s">
        <v>24</v>
      </c>
      <c r="G4180" t="s">
        <v>25</v>
      </c>
      <c r="H4180">
        <v>525</v>
      </c>
      <c r="I4180">
        <v>599</v>
      </c>
      <c r="J4180">
        <v>281</v>
      </c>
      <c r="K4180" t="s">
        <v>3294</v>
      </c>
      <c r="L4180">
        <v>0</v>
      </c>
      <c r="M4180">
        <v>762</v>
      </c>
      <c r="N4180">
        <v>226</v>
      </c>
      <c r="O4180">
        <v>-5001</v>
      </c>
      <c r="P4180">
        <v>129841</v>
      </c>
      <c r="Q4180">
        <v>247067</v>
      </c>
      <c r="R4180">
        <v>9</v>
      </c>
      <c r="S4180">
        <v>14373424</v>
      </c>
      <c r="U4180" t="str">
        <f>IFERROR(LEFT(spotify_top_songs_audio_features[[#This Row],[artist_names]],SEARCH(",",spotify_top_songs_audio_features[[#This Row],[artist_names]])-1),spotify_top_songs_audio_features[[#This Row],[artist_names]])</f>
        <v>Måneskin</v>
      </c>
      <c r="V4180" t="str">
        <f>IFERROR(MID(spotify_top_songs_audio_features[[#This Row],[artist_names]],SEARCH(",",spotify_top_songs_audio_features[[#This Row],[artist_names]])+2,99),"")</f>
        <v/>
      </c>
      <c r="W4180" t="str">
        <f>spotify_top_songs_audio_features[[#This Row],[source]]</f>
        <v>Epic</v>
      </c>
      <c r="X4180" s="1">
        <f>spotify_top_songs_audio_features[[#This Row],[streams]]</f>
        <v>14373424</v>
      </c>
      <c r="Y4180" t="str">
        <f>IF(Tabela2[[#This Row],[feat]]="","","Feat")</f>
        <v/>
      </c>
      <c r="Z4180" s="17" t="str">
        <f>CONCATENATE(INT(spotify_top_songs_audio_features[[#This Row],[duration_ms]]/(60*1000)),":",MOD(INT(spotify_top_songs_audio_features[[#This Row],[duration_ms]]/1000),60))</f>
        <v>4:7</v>
      </c>
      <c r="AA41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180" t="str">
        <f>spotify_top_songs_audio_features[[#This Row],[track_name]]</f>
        <v>THE LONELIEST</v>
      </c>
    </row>
    <row r="4181" spans="1:28" x14ac:dyDescent="0.25">
      <c r="A4181" t="s">
        <v>14562</v>
      </c>
      <c r="B4181" t="s">
        <v>14563</v>
      </c>
      <c r="C4181" t="s">
        <v>14564</v>
      </c>
      <c r="D4181" t="s">
        <v>259</v>
      </c>
      <c r="E4181" t="s">
        <v>31</v>
      </c>
      <c r="F4181" t="s">
        <v>32</v>
      </c>
      <c r="G4181" t="s">
        <v>152</v>
      </c>
      <c r="H4181">
        <v>695</v>
      </c>
      <c r="I4181">
        <v>923</v>
      </c>
      <c r="J4181">
        <v>522</v>
      </c>
      <c r="K4181" t="s">
        <v>10844</v>
      </c>
      <c r="L4181">
        <v>469</v>
      </c>
      <c r="M4181">
        <v>116</v>
      </c>
      <c r="N4181">
        <v>551</v>
      </c>
      <c r="O4181">
        <v>-393</v>
      </c>
      <c r="P4181">
        <v>108014</v>
      </c>
      <c r="Q4181">
        <v>215150</v>
      </c>
      <c r="R4181">
        <v>2</v>
      </c>
      <c r="S4181">
        <v>14365799</v>
      </c>
      <c r="U4181" t="str">
        <f>IFERROR(LEFT(spotify_top_songs_audio_features[[#This Row],[artist_names]],SEARCH(",",spotify_top_songs_audio_features[[#This Row],[artist_names]])-1),spotify_top_songs_audio_features[[#This Row],[artist_names]])</f>
        <v>Gorillaz</v>
      </c>
      <c r="V4181" t="str">
        <f>IFERROR(MID(spotify_top_songs_audio_features[[#This Row],[artist_names]],SEARCH(",",spotify_top_songs_audio_features[[#This Row],[artist_names]])+2,99),"")</f>
        <v>Tame Impala, Bootie Brown</v>
      </c>
      <c r="W4181" t="str">
        <f>spotify_top_songs_audio_features[[#This Row],[source]]</f>
        <v>Parlophone UK</v>
      </c>
      <c r="X4181" s="1">
        <f>spotify_top_songs_audio_features[[#This Row],[streams]]</f>
        <v>14365799</v>
      </c>
      <c r="Y4181" t="str">
        <f>IF(Tabela2[[#This Row],[feat]]="","","Feat")</f>
        <v>Feat</v>
      </c>
      <c r="Z4181" s="17" t="str">
        <f>CONCATENATE(INT(spotify_top_songs_audio_features[[#This Row],[duration_ms]]/(60*1000)),":",MOD(INT(spotify_top_songs_audio_features[[#This Row],[duration_ms]]/1000),60))</f>
        <v>3:35</v>
      </c>
      <c r="AA41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81" t="str">
        <f>spotify_top_songs_audio_features[[#This Row],[track_name]]</f>
        <v>New Gold (feat. Tame Impala and Bootie Brown)</v>
      </c>
    </row>
    <row r="4182" spans="1:28" x14ac:dyDescent="0.25">
      <c r="A4182" t="s">
        <v>4140</v>
      </c>
      <c r="B4182" t="s">
        <v>4141</v>
      </c>
      <c r="C4182" t="s">
        <v>4142</v>
      </c>
      <c r="D4182" t="s">
        <v>2471</v>
      </c>
      <c r="E4182" t="s">
        <v>86</v>
      </c>
      <c r="F4182" t="s">
        <v>32</v>
      </c>
      <c r="G4182" t="s">
        <v>25</v>
      </c>
      <c r="H4182">
        <v>889</v>
      </c>
      <c r="I4182">
        <v>385</v>
      </c>
      <c r="J4182">
        <v>165</v>
      </c>
      <c r="K4182" t="s">
        <v>1280</v>
      </c>
      <c r="L4182">
        <v>0</v>
      </c>
      <c r="M4182">
        <v>274</v>
      </c>
      <c r="N4182">
        <v>235</v>
      </c>
      <c r="O4182">
        <v>-11767</v>
      </c>
      <c r="P4182">
        <v>125995</v>
      </c>
      <c r="Q4182">
        <v>202533</v>
      </c>
      <c r="R4182">
        <v>3</v>
      </c>
      <c r="S4182">
        <v>14344950</v>
      </c>
      <c r="U4182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4182" t="str">
        <f>IFERROR(MID(spotify_top_songs_audio_features[[#This Row],[artist_names]],SEARCH(",",spotify_top_songs_audio_features[[#This Row],[artist_names]])+2,99),"")</f>
        <v>Jaden</v>
      </c>
      <c r="W4182" t="str">
        <f>spotify_top_songs_audio_features[[#This Row],[source]]</f>
        <v>300 Entertainment/Atl</v>
      </c>
      <c r="X4182" s="1">
        <f>spotify_top_songs_audio_features[[#This Row],[streams]]</f>
        <v>14344950</v>
      </c>
      <c r="Y4182" t="str">
        <f>IF(Tabela2[[#This Row],[feat]]="","","Feat")</f>
        <v>Feat</v>
      </c>
      <c r="Z4182" s="17" t="str">
        <f>CONCATENATE(INT(spotify_top_songs_audio_features[[#This Row],[duration_ms]]/(60*1000)),":",MOD(INT(spotify_top_songs_audio_features[[#This Row],[duration_ms]]/1000),60))</f>
        <v>3:22</v>
      </c>
      <c r="AA41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182" t="str">
        <f>spotify_top_songs_audio_features[[#This Row],[track_name]]</f>
        <v>Sin (feat. Jaden Smith)</v>
      </c>
    </row>
    <row r="4183" spans="1:28" x14ac:dyDescent="0.25">
      <c r="A4183" t="s">
        <v>14102</v>
      </c>
      <c r="B4183" t="s">
        <v>13571</v>
      </c>
      <c r="C4183" t="s">
        <v>14103</v>
      </c>
      <c r="D4183" t="s">
        <v>436</v>
      </c>
      <c r="E4183" t="s">
        <v>142</v>
      </c>
      <c r="F4183" t="s">
        <v>24</v>
      </c>
      <c r="G4183" t="s">
        <v>25</v>
      </c>
      <c r="H4183">
        <v>867</v>
      </c>
      <c r="I4183">
        <v>545</v>
      </c>
      <c r="J4183">
        <v>625</v>
      </c>
      <c r="K4183" t="s">
        <v>14104</v>
      </c>
      <c r="L4183">
        <v>289</v>
      </c>
      <c r="M4183">
        <v>505</v>
      </c>
      <c r="N4183">
        <v>525</v>
      </c>
      <c r="O4183">
        <v>-5192</v>
      </c>
      <c r="P4183">
        <v>139943</v>
      </c>
      <c r="Q4183">
        <v>162586</v>
      </c>
      <c r="R4183">
        <v>4</v>
      </c>
      <c r="S4183">
        <v>14343241</v>
      </c>
      <c r="U4183" t="str">
        <f>IFERROR(LEFT(spotify_top_songs_audio_features[[#This Row],[artist_names]],SEARCH(",",spotify_top_songs_audio_features[[#This Row],[artist_names]])-1),spotify_top_songs_audio_features[[#This Row],[artist_names]])</f>
        <v>Charli XCX</v>
      </c>
      <c r="V4183" t="str">
        <f>IFERROR(MID(spotify_top_songs_audio_features[[#This Row],[artist_names]],SEARCH(",",spotify_top_songs_audio_features[[#This Row],[artist_names]])+2,99),"")</f>
        <v/>
      </c>
      <c r="W4183" t="str">
        <f>spotify_top_songs_audio_features[[#This Row],[source]]</f>
        <v>Atlantic Records UK</v>
      </c>
      <c r="X4183" s="1">
        <f>spotify_top_songs_audio_features[[#This Row],[streams]]</f>
        <v>14343241</v>
      </c>
      <c r="Y4183" t="str">
        <f>IF(Tabela2[[#This Row],[feat]]="","","Feat")</f>
        <v/>
      </c>
      <c r="Z4183" s="17" t="str">
        <f>CONCATENATE(INT(spotify_top_songs_audio_features[[#This Row],[duration_ms]]/(60*1000)),":",MOD(INT(spotify_top_songs_audio_features[[#This Row],[duration_ms]]/1000),60))</f>
        <v>2:42</v>
      </c>
      <c r="AA41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183" t="str">
        <f>spotify_top_songs_audio_features[[#This Row],[track_name]]</f>
        <v>Boys</v>
      </c>
    </row>
    <row r="4184" spans="1:28" x14ac:dyDescent="0.25">
      <c r="A4184" t="s">
        <v>9747</v>
      </c>
      <c r="B4184" t="s">
        <v>9748</v>
      </c>
      <c r="C4184" t="s">
        <v>9749</v>
      </c>
      <c r="D4184" t="s">
        <v>9750</v>
      </c>
      <c r="E4184" t="s">
        <v>177</v>
      </c>
      <c r="F4184" t="s">
        <v>32</v>
      </c>
      <c r="G4184" t="s">
        <v>25</v>
      </c>
      <c r="H4184">
        <v>652</v>
      </c>
      <c r="I4184">
        <v>595</v>
      </c>
      <c r="J4184">
        <v>419</v>
      </c>
      <c r="K4184" t="s">
        <v>2483</v>
      </c>
      <c r="L4184">
        <v>0</v>
      </c>
      <c r="M4184">
        <v>148</v>
      </c>
      <c r="N4184">
        <v>303</v>
      </c>
      <c r="O4184">
        <v>-6944</v>
      </c>
      <c r="P4184">
        <v>77538</v>
      </c>
      <c r="Q4184">
        <v>156000</v>
      </c>
      <c r="R4184">
        <v>4</v>
      </c>
      <c r="S4184">
        <v>14324209</v>
      </c>
      <c r="U4184" t="str">
        <f>IFERROR(LEFT(spotify_top_songs_audio_features[[#This Row],[artist_names]],SEARCH(",",spotify_top_songs_audio_features[[#This Row],[artist_names]])-1),spotify_top_songs_audio_features[[#This Row],[artist_names]])</f>
        <v>R3HAB</v>
      </c>
      <c r="V4184" t="str">
        <f>IFERROR(MID(spotify_top_songs_audio_features[[#This Row],[artist_names]],SEARCH(",",spotify_top_songs_audio_features[[#This Row],[artist_names]])+2,99),"")</f>
        <v>Quintino</v>
      </c>
      <c r="W4184" t="str">
        <f>spotify_top_songs_audio_features[[#This Row],[source]]</f>
        <v>CYB3RPVNK</v>
      </c>
      <c r="X4184" s="1">
        <f>spotify_top_songs_audio_features[[#This Row],[streams]]</f>
        <v>14324209</v>
      </c>
      <c r="Y4184" t="str">
        <f>IF(Tabela2[[#This Row],[feat]]="","","Feat")</f>
        <v>Feat</v>
      </c>
      <c r="Z4184" s="17" t="str">
        <f>CONCATENATE(INT(spotify_top_songs_audio_features[[#This Row],[duration_ms]]/(60*1000)),":",MOD(INT(spotify_top_songs_audio_features[[#This Row],[duration_ms]]/1000),60))</f>
        <v>2:36</v>
      </c>
      <c r="AA41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184" t="str">
        <f>spotify_top_songs_audio_features[[#This Row],[track_name]]</f>
        <v>I Just Can't</v>
      </c>
    </row>
    <row r="4185" spans="1:28" x14ac:dyDescent="0.25">
      <c r="A4185" t="s">
        <v>11227</v>
      </c>
      <c r="B4185" t="s">
        <v>120</v>
      </c>
      <c r="C4185" t="s">
        <v>11228</v>
      </c>
      <c r="D4185" t="s">
        <v>122</v>
      </c>
      <c r="E4185" t="s">
        <v>86</v>
      </c>
      <c r="F4185" t="s">
        <v>24</v>
      </c>
      <c r="G4185" t="s">
        <v>25</v>
      </c>
      <c r="H4185">
        <v>694</v>
      </c>
      <c r="I4185">
        <v>319</v>
      </c>
      <c r="J4185">
        <v>303</v>
      </c>
      <c r="K4185" t="s">
        <v>7768</v>
      </c>
      <c r="L4185">
        <v>0</v>
      </c>
      <c r="M4185">
        <v>95</v>
      </c>
      <c r="N4185">
        <v>493</v>
      </c>
      <c r="O4185">
        <v>-10061</v>
      </c>
      <c r="P4185">
        <v>129797</v>
      </c>
      <c r="Q4185">
        <v>121969</v>
      </c>
      <c r="R4185">
        <v>2</v>
      </c>
      <c r="S4185">
        <v>14310105</v>
      </c>
      <c r="U4185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4185" t="str">
        <f>IFERROR(MID(spotify_top_songs_audio_features[[#This Row],[artist_names]],SEARCH(",",spotify_top_songs_audio_features[[#This Row],[artist_names]])+2,99),"")</f>
        <v/>
      </c>
      <c r="W4185" t="str">
        <f>spotify_top_songs_audio_features[[#This Row],[source]]</f>
        <v>Bad Vibes Forever, LLC</v>
      </c>
      <c r="X4185" s="1">
        <f>spotify_top_songs_audio_features[[#This Row],[streams]]</f>
        <v>14310105</v>
      </c>
      <c r="Y4185" t="str">
        <f>IF(Tabela2[[#This Row],[feat]]="","","Feat")</f>
        <v/>
      </c>
      <c r="Z4185" s="17" t="str">
        <f>CONCATENATE(INT(spotify_top_songs_audio_features[[#This Row],[duration_ms]]/(60*1000)),":",MOD(INT(spotify_top_songs_audio_features[[#This Row],[duration_ms]]/1000),60))</f>
        <v>2:1</v>
      </c>
      <c r="AA41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185" t="str">
        <f>spotify_top_songs_audio_features[[#This Row],[track_name]]</f>
        <v>changes</v>
      </c>
    </row>
    <row r="4186" spans="1:28" x14ac:dyDescent="0.25">
      <c r="A4186" t="s">
        <v>11749</v>
      </c>
      <c r="B4186" t="s">
        <v>710</v>
      </c>
      <c r="C4186" t="s">
        <v>11750</v>
      </c>
      <c r="D4186" t="s">
        <v>712</v>
      </c>
      <c r="E4186" t="s">
        <v>31</v>
      </c>
      <c r="F4186" t="s">
        <v>32</v>
      </c>
      <c r="G4186" t="s">
        <v>25</v>
      </c>
      <c r="H4186">
        <v>64</v>
      </c>
      <c r="I4186">
        <v>609</v>
      </c>
      <c r="J4186">
        <v>304</v>
      </c>
      <c r="K4186" t="s">
        <v>1454</v>
      </c>
      <c r="L4186">
        <v>2.4699999999999999E-4</v>
      </c>
      <c r="M4186">
        <v>152</v>
      </c>
      <c r="N4186">
        <v>393</v>
      </c>
      <c r="O4186">
        <v>-7714</v>
      </c>
      <c r="P4186">
        <v>131889</v>
      </c>
      <c r="Q4186">
        <v>192727</v>
      </c>
      <c r="R4186">
        <v>1</v>
      </c>
      <c r="S4186">
        <v>14292772</v>
      </c>
      <c r="U4186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186" t="str">
        <f>IFERROR(MID(spotify_top_songs_audio_features[[#This Row],[artist_names]],SEARCH(",",spotify_top_songs_audio_features[[#This Row],[artist_names]])+2,99),"")</f>
        <v/>
      </c>
      <c r="W4186" t="str">
        <f>spotify_top_songs_audio_features[[#This Row],[source]]</f>
        <v>Generation Now/Atlantic</v>
      </c>
      <c r="X4186" s="1">
        <f>spotify_top_songs_audio_features[[#This Row],[streams]]</f>
        <v>14292772</v>
      </c>
      <c r="Y4186" t="str">
        <f>IF(Tabela2[[#This Row],[feat]]="","","Feat")</f>
        <v/>
      </c>
      <c r="Z4186" s="17" t="str">
        <f>CONCATENATE(INT(spotify_top_songs_audio_features[[#This Row],[duration_ms]]/(60*1000)),":",MOD(INT(spotify_top_songs_audio_features[[#This Row],[duration_ms]]/1000),60))</f>
        <v>3:12</v>
      </c>
      <c r="AA41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86" t="str">
        <f>spotify_top_songs_audio_features[[#This Row],[track_name]]</f>
        <v>Flooded The Face</v>
      </c>
    </row>
    <row r="4187" spans="1:28" x14ac:dyDescent="0.25">
      <c r="A4187" t="s">
        <v>5009</v>
      </c>
      <c r="B4187" t="s">
        <v>2125</v>
      </c>
      <c r="C4187" t="s">
        <v>5010</v>
      </c>
      <c r="D4187" t="s">
        <v>1487</v>
      </c>
      <c r="E4187" t="s">
        <v>102</v>
      </c>
      <c r="F4187" t="s">
        <v>32</v>
      </c>
      <c r="G4187" t="s">
        <v>64</v>
      </c>
      <c r="H4187">
        <v>548</v>
      </c>
      <c r="I4187">
        <v>506</v>
      </c>
      <c r="J4187">
        <v>102</v>
      </c>
      <c r="K4187" t="s">
        <v>5011</v>
      </c>
      <c r="L4187">
        <v>1</v>
      </c>
      <c r="M4187">
        <v>788</v>
      </c>
      <c r="N4187">
        <v>557</v>
      </c>
      <c r="O4187">
        <v>-7434</v>
      </c>
      <c r="P4187">
        <v>119987</v>
      </c>
      <c r="Q4187">
        <v>160000</v>
      </c>
      <c r="R4187">
        <v>2</v>
      </c>
      <c r="S4187">
        <v>14287592</v>
      </c>
      <c r="U4187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4187" t="str">
        <f>IFERROR(MID(spotify_top_songs_audio_features[[#This Row],[artist_names]],SEARCH(",",spotify_top_songs_audio_features[[#This Row],[artist_names]])+2,99),"")</f>
        <v/>
      </c>
      <c r="W4187" t="str">
        <f>spotify_top_songs_audio_features[[#This Row],[source]]</f>
        <v>Victor Victor Worldwide</v>
      </c>
      <c r="X4187" s="1">
        <f>spotify_top_songs_audio_features[[#This Row],[streams]]</f>
        <v>14287592</v>
      </c>
      <c r="Y4187" t="str">
        <f>IF(Tabela2[[#This Row],[feat]]="","","Feat")</f>
        <v/>
      </c>
      <c r="Z4187" s="17" t="str">
        <f>CONCATENATE(INT(spotify_top_songs_audio_features[[#This Row],[duration_ms]]/(60*1000)),":",MOD(INT(spotify_top_songs_audio_features[[#This Row],[duration_ms]]/1000),60))</f>
        <v>2:40</v>
      </c>
      <c r="AA41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187" t="str">
        <f>spotify_top_songs_audio_features[[#This Row],[track_name]]</f>
        <v>Gangstas</v>
      </c>
    </row>
    <row r="4188" spans="1:28" x14ac:dyDescent="0.25">
      <c r="A4188" t="s">
        <v>11091</v>
      </c>
      <c r="B4188" t="s">
        <v>11092</v>
      </c>
      <c r="C4188" t="s">
        <v>11093</v>
      </c>
      <c r="D4188" t="s">
        <v>1487</v>
      </c>
      <c r="E4188" t="s">
        <v>113</v>
      </c>
      <c r="F4188" t="s">
        <v>32</v>
      </c>
      <c r="G4188" t="s">
        <v>25</v>
      </c>
      <c r="H4188">
        <v>716</v>
      </c>
      <c r="I4188">
        <v>67</v>
      </c>
      <c r="J4188">
        <v>101</v>
      </c>
      <c r="K4188" t="s">
        <v>6244</v>
      </c>
      <c r="L4188">
        <v>0</v>
      </c>
      <c r="M4188">
        <v>13</v>
      </c>
      <c r="N4188">
        <v>411</v>
      </c>
      <c r="O4188">
        <v>-6995</v>
      </c>
      <c r="P4188">
        <v>145043</v>
      </c>
      <c r="Q4188">
        <v>203586</v>
      </c>
      <c r="R4188">
        <v>2</v>
      </c>
      <c r="S4188">
        <v>14276812</v>
      </c>
      <c r="U4188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4188" t="str">
        <f>IFERROR(MID(spotify_top_songs_audio_features[[#This Row],[artist_names]],SEARCH(",",spotify_top_songs_audio_features[[#This Row],[artist_names]])+2,99),"")</f>
        <v>21 Savage, 42 Dugg</v>
      </c>
      <c r="W4188" t="str">
        <f>spotify_top_songs_audio_features[[#This Row],[source]]</f>
        <v>Victor Victor Worldwide</v>
      </c>
      <c r="X4188" s="1">
        <f>spotify_top_songs_audio_features[[#This Row],[streams]]</f>
        <v>14276812</v>
      </c>
      <c r="Y4188" t="str">
        <f>IF(Tabela2[[#This Row],[feat]]="","","Feat")</f>
        <v>Feat</v>
      </c>
      <c r="Z4188" s="17" t="str">
        <f>CONCATENATE(INT(spotify_top_songs_audio_features[[#This Row],[duration_ms]]/(60*1000)),":",MOD(INT(spotify_top_songs_audio_features[[#This Row],[duration_ms]]/1000),60))</f>
        <v>3:23</v>
      </c>
      <c r="AA41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188" t="str">
        <f>spotify_top_songs_audio_features[[#This Row],[track_name]]</f>
        <v>Bout A Million (feat. 42 Dugg &amp; 21 Savage)</v>
      </c>
    </row>
    <row r="4189" spans="1:28" x14ac:dyDescent="0.25">
      <c r="A4189" t="s">
        <v>15217</v>
      </c>
      <c r="B4189" t="s">
        <v>15218</v>
      </c>
      <c r="C4189" t="s">
        <v>15219</v>
      </c>
      <c r="D4189" t="s">
        <v>282</v>
      </c>
      <c r="E4189" t="s">
        <v>70</v>
      </c>
      <c r="F4189" t="s">
        <v>32</v>
      </c>
      <c r="G4189" t="s">
        <v>25</v>
      </c>
      <c r="H4189">
        <v>98</v>
      </c>
      <c r="I4189">
        <v>413</v>
      </c>
      <c r="J4189">
        <v>101</v>
      </c>
      <c r="K4189" t="s">
        <v>7748</v>
      </c>
      <c r="L4189">
        <v>7.9500000000000005E-3</v>
      </c>
      <c r="M4189">
        <v>17</v>
      </c>
      <c r="N4189">
        <v>764</v>
      </c>
      <c r="O4189">
        <v>-11052</v>
      </c>
      <c r="P4189">
        <v>119993</v>
      </c>
      <c r="Q4189">
        <v>180139</v>
      </c>
      <c r="R4189">
        <v>3</v>
      </c>
      <c r="S4189">
        <v>14275400</v>
      </c>
      <c r="U4189" t="str">
        <f>IFERROR(LEFT(spotify_top_songs_audio_features[[#This Row],[artist_names]],SEARCH(",",spotify_top_songs_audio_features[[#This Row],[artist_names]])-1),spotify_top_songs_audio_features[[#This Row],[artist_names]])</f>
        <v>347aidan</v>
      </c>
      <c r="V4189" t="str">
        <f>IFERROR(MID(spotify_top_songs_audio_features[[#This Row],[artist_names]],SEARCH(",",spotify_top_songs_audio_features[[#This Row],[artist_names]])+2,99),"")</f>
        <v/>
      </c>
      <c r="W4189" t="str">
        <f>spotify_top_songs_audio_features[[#This Row],[source]]</f>
        <v>Columbia</v>
      </c>
      <c r="X4189" s="1">
        <f>spotify_top_songs_audio_features[[#This Row],[streams]]</f>
        <v>14275400</v>
      </c>
      <c r="Y4189" t="str">
        <f>IF(Tabela2[[#This Row],[feat]]="","","Feat")</f>
        <v/>
      </c>
      <c r="Z4189" s="17" t="str">
        <f>CONCATENATE(INT(spotify_top_songs_audio_features[[#This Row],[duration_ms]]/(60*1000)),":",MOD(INT(spotify_top_songs_audio_features[[#This Row],[duration_ms]]/1000),60))</f>
        <v>3:0</v>
      </c>
      <c r="AA41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189" t="str">
        <f>spotify_top_songs_audio_features[[#This Row],[track_name]]</f>
        <v>Dancing in My Room</v>
      </c>
    </row>
    <row r="4190" spans="1:28" x14ac:dyDescent="0.25">
      <c r="A4190" t="s">
        <v>412</v>
      </c>
      <c r="B4190" t="s">
        <v>413</v>
      </c>
      <c r="C4190" t="s">
        <v>414</v>
      </c>
      <c r="D4190" t="s">
        <v>22</v>
      </c>
      <c r="E4190" t="s">
        <v>31</v>
      </c>
      <c r="F4190" t="s">
        <v>32</v>
      </c>
      <c r="G4190" t="s">
        <v>25</v>
      </c>
      <c r="H4190">
        <v>762</v>
      </c>
      <c r="I4190">
        <v>576</v>
      </c>
      <c r="J4190">
        <v>829</v>
      </c>
      <c r="K4190" t="s">
        <v>415</v>
      </c>
      <c r="L4190">
        <v>0</v>
      </c>
      <c r="M4190">
        <v>869</v>
      </c>
      <c r="N4190">
        <v>316</v>
      </c>
      <c r="O4190">
        <v>-4951</v>
      </c>
      <c r="P4190">
        <v>142096</v>
      </c>
      <c r="Q4190">
        <v>220813</v>
      </c>
      <c r="R4190">
        <v>5</v>
      </c>
      <c r="S4190">
        <v>14265873</v>
      </c>
      <c r="U4190" t="str">
        <f>IFERROR(LEFT(spotify_top_songs_audio_features[[#This Row],[artist_names]],SEARCH(",",spotify_top_songs_audio_features[[#This Row],[artist_names]])-1),spotify_top_songs_audio_features[[#This Row],[artist_names]])</f>
        <v>Chris Brown</v>
      </c>
      <c r="V4190" t="str">
        <f>IFERROR(MID(spotify_top_songs_audio_features[[#This Row],[artist_names]],SEARCH(",",spotify_top_songs_audio_features[[#This Row],[artist_names]])+2,99),"")</f>
        <v>USHER, Gucci Mane</v>
      </c>
      <c r="W4190" t="str">
        <f>spotify_top_songs_audio_features[[#This Row],[source]]</f>
        <v>RCA Records Label</v>
      </c>
      <c r="X4190" s="1">
        <f>spotify_top_songs_audio_features[[#This Row],[streams]]</f>
        <v>14265873</v>
      </c>
      <c r="Y4190" t="str">
        <f>IF(Tabela2[[#This Row],[feat]]="","","Feat")</f>
        <v>Feat</v>
      </c>
      <c r="Z4190" s="17" t="str">
        <f>CONCATENATE(INT(spotify_top_songs_audio_features[[#This Row],[duration_ms]]/(60*1000)),":",MOD(INT(spotify_top_songs_audio_features[[#This Row],[duration_ms]]/1000),60))</f>
        <v>3:40</v>
      </c>
      <c r="AA41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190" t="str">
        <f>spotify_top_songs_audio_features[[#This Row],[track_name]]</f>
        <v>Party (feat. Usher &amp; Gucci Mane)</v>
      </c>
    </row>
    <row r="4191" spans="1:28" x14ac:dyDescent="0.25">
      <c r="A4191" t="s">
        <v>13924</v>
      </c>
      <c r="B4191" t="s">
        <v>112</v>
      </c>
      <c r="C4191" t="s">
        <v>13925</v>
      </c>
      <c r="D4191" t="s">
        <v>112</v>
      </c>
      <c r="E4191" t="s">
        <v>86</v>
      </c>
      <c r="F4191" t="s">
        <v>32</v>
      </c>
      <c r="G4191" t="s">
        <v>25</v>
      </c>
      <c r="H4191">
        <v>739</v>
      </c>
      <c r="I4191">
        <v>32</v>
      </c>
      <c r="J4191">
        <v>239</v>
      </c>
      <c r="K4191" t="s">
        <v>1191</v>
      </c>
      <c r="L4191">
        <v>147</v>
      </c>
      <c r="M4191">
        <v>111</v>
      </c>
      <c r="N4191">
        <v>351</v>
      </c>
      <c r="O4191">
        <v>-10862</v>
      </c>
      <c r="P4191">
        <v>7997</v>
      </c>
      <c r="Q4191">
        <v>200307</v>
      </c>
      <c r="R4191">
        <v>2</v>
      </c>
      <c r="S4191">
        <v>14264572</v>
      </c>
      <c r="U419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191" t="str">
        <f>IFERROR(MID(spotify_top_songs_audio_features[[#This Row],[artist_names]],SEARCH(",",spotify_top_songs_audio_features[[#This Row],[artist_names]])+2,99),"")</f>
        <v/>
      </c>
      <c r="W4191" t="str">
        <f>spotify_top_songs_audio_features[[#This Row],[source]]</f>
        <v>Taylor Swift</v>
      </c>
      <c r="X4191" s="1">
        <f>spotify_top_songs_audio_features[[#This Row],[streams]]</f>
        <v>14264572</v>
      </c>
      <c r="Y4191" t="str">
        <f>IF(Tabela2[[#This Row],[feat]]="","","Feat")</f>
        <v/>
      </c>
      <c r="Z4191" s="17" t="str">
        <f>CONCATENATE(INT(spotify_top_songs_audio_features[[#This Row],[duration_ms]]/(60*1000)),":",MOD(INT(spotify_top_songs_audio_features[[#This Row],[duration_ms]]/1000),60))</f>
        <v>3:20</v>
      </c>
      <c r="AA41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191" t="str">
        <f>spotify_top_songs_audio_features[[#This Row],[track_name]]</f>
        <v>False God</v>
      </c>
    </row>
    <row r="4192" spans="1:28" x14ac:dyDescent="0.25">
      <c r="A4192" t="s">
        <v>16380</v>
      </c>
      <c r="B4192" t="s">
        <v>16381</v>
      </c>
      <c r="C4192" t="s">
        <v>9603</v>
      </c>
      <c r="D4192" t="s">
        <v>7898</v>
      </c>
      <c r="E4192" t="s">
        <v>177</v>
      </c>
      <c r="F4192" t="s">
        <v>32</v>
      </c>
      <c r="G4192" t="s">
        <v>25</v>
      </c>
      <c r="H4192">
        <v>63</v>
      </c>
      <c r="I4192">
        <v>671</v>
      </c>
      <c r="J4192">
        <v>256</v>
      </c>
      <c r="K4192" t="s">
        <v>3856</v>
      </c>
      <c r="L4192">
        <v>0</v>
      </c>
      <c r="M4192">
        <v>113</v>
      </c>
      <c r="N4192">
        <v>333</v>
      </c>
      <c r="O4192">
        <v>-6659</v>
      </c>
      <c r="P4192">
        <v>89921</v>
      </c>
      <c r="Q4192">
        <v>174333</v>
      </c>
      <c r="R4192">
        <v>3</v>
      </c>
      <c r="S4192">
        <v>14263007</v>
      </c>
      <c r="U4192" t="str">
        <f>IFERROR(LEFT(spotify_top_songs_audio_features[[#This Row],[artist_names]],SEARCH(",",spotify_top_songs_audio_features[[#This Row],[artist_names]])-1),spotify_top_songs_audio_features[[#This Row],[artist_names]])</f>
        <v>Internet Money</v>
      </c>
      <c r="V4192" t="str">
        <f>IFERROR(MID(spotify_top_songs_audio_features[[#This Row],[artist_names]],SEARCH(",",spotify_top_songs_audio_features[[#This Row],[artist_names]])+2,99),"")</f>
        <v>Lil Tecca, A Boogie Wit da Hoodie</v>
      </c>
      <c r="W4192" t="str">
        <f>spotify_top_songs_audio_features[[#This Row],[source]]</f>
        <v>Internet Money Records / 10K Projects</v>
      </c>
      <c r="X4192" s="1">
        <f>spotify_top_songs_audio_features[[#This Row],[streams]]</f>
        <v>14263007</v>
      </c>
      <c r="Y4192" t="str">
        <f>IF(Tabela2[[#This Row],[feat]]="","","Feat")</f>
        <v>Feat</v>
      </c>
      <c r="Z4192" s="17" t="str">
        <f>CONCATENATE(INT(spotify_top_songs_audio_features[[#This Row],[duration_ms]]/(60*1000)),":",MOD(INT(spotify_top_songs_audio_features[[#This Row],[duration_ms]]/1000),60))</f>
        <v>2:54</v>
      </c>
      <c r="AA41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192" t="str">
        <f>spotify_top_songs_audio_features[[#This Row],[track_name]]</f>
        <v>Somebody</v>
      </c>
    </row>
    <row r="4193" spans="1:28" x14ac:dyDescent="0.25">
      <c r="A4193" t="s">
        <v>15829</v>
      </c>
      <c r="B4193" t="s">
        <v>633</v>
      </c>
      <c r="C4193" t="s">
        <v>15830</v>
      </c>
      <c r="D4193" t="s">
        <v>2600</v>
      </c>
      <c r="E4193" t="s">
        <v>43</v>
      </c>
      <c r="F4193" t="s">
        <v>32</v>
      </c>
      <c r="G4193" t="s">
        <v>25</v>
      </c>
      <c r="H4193">
        <v>28</v>
      </c>
      <c r="I4193">
        <v>478</v>
      </c>
      <c r="J4193">
        <v>37</v>
      </c>
      <c r="K4193" t="s">
        <v>3022</v>
      </c>
      <c r="L4193">
        <v>5.8500000000000002E-3</v>
      </c>
      <c r="M4193">
        <v>483</v>
      </c>
      <c r="N4193">
        <v>807</v>
      </c>
      <c r="O4193">
        <v>-8755</v>
      </c>
      <c r="P4193">
        <v>11165</v>
      </c>
      <c r="Q4193">
        <v>96240</v>
      </c>
      <c r="R4193">
        <v>1</v>
      </c>
      <c r="S4193">
        <v>14262747</v>
      </c>
      <c r="U4193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193" t="str">
        <f>IFERROR(MID(spotify_top_songs_audio_features[[#This Row],[artist_names]],SEARCH(",",spotify_top_songs_audio_features[[#This Row],[artist_names]])+2,99),"")</f>
        <v/>
      </c>
      <c r="W4193" t="str">
        <f>spotify_top_songs_audio_features[[#This Row],[source]]</f>
        <v>XO / Republic Records</v>
      </c>
      <c r="X4193" s="1">
        <f>spotify_top_songs_audio_features[[#This Row],[streams]]</f>
        <v>14262747</v>
      </c>
      <c r="Y4193" t="str">
        <f>IF(Tabela2[[#This Row],[feat]]="","","Feat")</f>
        <v/>
      </c>
      <c r="Z4193" s="17" t="str">
        <f>CONCATENATE(INT(spotify_top_songs_audio_features[[#This Row],[duration_ms]]/(60*1000)),":",MOD(INT(spotify_top_songs_audio_features[[#This Row],[duration_ms]]/1000),60))</f>
        <v>1:36</v>
      </c>
      <c r="AA41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193" t="str">
        <f>spotify_top_songs_audio_features[[#This Row],[track_name]]</f>
        <v>Dawn FM</v>
      </c>
    </row>
    <row r="4194" spans="1:28" x14ac:dyDescent="0.25">
      <c r="A4194" t="s">
        <v>3029</v>
      </c>
      <c r="B4194" t="s">
        <v>3030</v>
      </c>
      <c r="C4194" t="s">
        <v>3031</v>
      </c>
      <c r="D4194" t="s">
        <v>3032</v>
      </c>
      <c r="E4194" t="s">
        <v>469</v>
      </c>
      <c r="F4194" t="s">
        <v>24</v>
      </c>
      <c r="G4194" t="s">
        <v>25</v>
      </c>
      <c r="H4194">
        <v>571</v>
      </c>
      <c r="I4194">
        <v>585</v>
      </c>
      <c r="J4194">
        <v>548</v>
      </c>
      <c r="K4194" t="s">
        <v>3033</v>
      </c>
      <c r="L4194">
        <v>1.91E-3</v>
      </c>
      <c r="M4194">
        <v>688</v>
      </c>
      <c r="N4194">
        <v>732</v>
      </c>
      <c r="O4194">
        <v>-11694</v>
      </c>
      <c r="P4194">
        <v>128487</v>
      </c>
      <c r="Q4194">
        <v>179667</v>
      </c>
      <c r="R4194">
        <v>2</v>
      </c>
      <c r="S4194">
        <v>14251201</v>
      </c>
      <c r="U4194" t="str">
        <f>IFERROR(LEFT(spotify_top_songs_audio_features[[#This Row],[artist_names]],SEARCH(",",spotify_top_songs_audio_features[[#This Row],[artist_names]])-1),spotify_top_songs_audio_features[[#This Row],[artist_names]])</f>
        <v>The Jackson 5</v>
      </c>
      <c r="V4194" t="str">
        <f>IFERROR(MID(spotify_top_songs_audio_features[[#This Row],[artist_names]],SEARCH(",",spotify_top_songs_audio_features[[#This Row],[artist_names]])+2,99),"")</f>
        <v/>
      </c>
      <c r="W4194" t="str">
        <f>spotify_top_songs_audio_features[[#This Row],[source]]</f>
        <v>UNI/MOTOWN</v>
      </c>
      <c r="X4194" s="1">
        <f>spotify_top_songs_audio_features[[#This Row],[streams]]</f>
        <v>14251201</v>
      </c>
      <c r="Y4194" t="str">
        <f>IF(Tabela2[[#This Row],[feat]]="","","Feat")</f>
        <v/>
      </c>
      <c r="Z4194" s="17" t="str">
        <f>CONCATENATE(INT(spotify_top_songs_audio_features[[#This Row],[duration_ms]]/(60*1000)),":",MOD(INT(spotify_top_songs_audio_features[[#This Row],[duration_ms]]/1000),60))</f>
        <v>2:59</v>
      </c>
      <c r="AA41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194" t="str">
        <f>spotify_top_songs_audio_features[[#This Row],[track_name]]</f>
        <v>I Saw Mommy Kissing Santa Claus</v>
      </c>
    </row>
    <row r="4195" spans="1:28" x14ac:dyDescent="0.25">
      <c r="A4195" t="s">
        <v>13058</v>
      </c>
      <c r="B4195" t="s">
        <v>13059</v>
      </c>
      <c r="C4195" t="s">
        <v>13060</v>
      </c>
      <c r="D4195" t="s">
        <v>1807</v>
      </c>
      <c r="E4195" t="s">
        <v>97</v>
      </c>
      <c r="F4195" t="s">
        <v>24</v>
      </c>
      <c r="G4195" t="s">
        <v>25</v>
      </c>
      <c r="H4195">
        <v>527</v>
      </c>
      <c r="I4195">
        <v>665</v>
      </c>
      <c r="J4195">
        <v>164</v>
      </c>
      <c r="K4195" t="s">
        <v>3763</v>
      </c>
      <c r="L4195">
        <v>1.2899999999999999E-4</v>
      </c>
      <c r="M4195">
        <v>324</v>
      </c>
      <c r="N4195">
        <v>546</v>
      </c>
      <c r="O4195">
        <v>-7108</v>
      </c>
      <c r="P4195">
        <v>135026</v>
      </c>
      <c r="Q4195">
        <v>236143</v>
      </c>
      <c r="R4195">
        <v>2</v>
      </c>
      <c r="S4195">
        <v>14247420</v>
      </c>
      <c r="U4195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4195" t="str">
        <f>IFERROR(MID(spotify_top_songs_audio_features[[#This Row],[artist_names]],SEARCH(",",spotify_top_songs_audio_features[[#This Row],[artist_names]])+2,99),"")</f>
        <v>Duki</v>
      </c>
      <c r="W4195" t="str">
        <f>spotify_top_songs_audio_features[[#This Row],[source]]</f>
        <v>WEA Latina</v>
      </c>
      <c r="X4195" s="1">
        <f>spotify_top_songs_audio_features[[#This Row],[streams]]</f>
        <v>14247420</v>
      </c>
      <c r="Y4195" t="str">
        <f>IF(Tabela2[[#This Row],[feat]]="","","Feat")</f>
        <v>Feat</v>
      </c>
      <c r="Z4195" s="17" t="str">
        <f>CONCATENATE(INT(spotify_top_songs_audio_features[[#This Row],[duration_ms]]/(60*1000)),":",MOD(INT(spotify_top_songs_audio_features[[#This Row],[duration_ms]]/1000),60))</f>
        <v>3:56</v>
      </c>
      <c r="AA41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95" t="str">
        <f>spotify_top_songs_audio_features[[#This Row],[track_name]]</f>
        <v>Party en el Barrio (feat. Duki)</v>
      </c>
    </row>
    <row r="4196" spans="1:28" x14ac:dyDescent="0.25">
      <c r="A4196" t="s">
        <v>17616</v>
      </c>
      <c r="B4196" t="s">
        <v>284</v>
      </c>
      <c r="C4196" t="s">
        <v>17617</v>
      </c>
      <c r="D4196" t="s">
        <v>423</v>
      </c>
      <c r="E4196" t="s">
        <v>86</v>
      </c>
      <c r="F4196" t="s">
        <v>32</v>
      </c>
      <c r="G4196" t="s">
        <v>25</v>
      </c>
      <c r="H4196">
        <v>826</v>
      </c>
      <c r="I4196">
        <v>276</v>
      </c>
      <c r="J4196">
        <v>266</v>
      </c>
      <c r="K4196" t="s">
        <v>4787</v>
      </c>
      <c r="L4196">
        <v>8.5299999999999994E-3</v>
      </c>
      <c r="M4196">
        <v>118</v>
      </c>
      <c r="N4196">
        <v>484</v>
      </c>
      <c r="O4196">
        <v>-11227</v>
      </c>
      <c r="P4196">
        <v>123985</v>
      </c>
      <c r="Q4196">
        <v>129965</v>
      </c>
      <c r="R4196">
        <v>1</v>
      </c>
      <c r="S4196">
        <v>14240967</v>
      </c>
      <c r="U419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196" t="str">
        <f>IFERROR(MID(spotify_top_songs_audio_features[[#This Row],[artist_names]],SEARCH(",",spotify_top_songs_audio_features[[#This Row],[artist_names]])+2,99),"")</f>
        <v/>
      </c>
      <c r="W4196" t="str">
        <f>spotify_top_songs_audio_features[[#This Row],[source]]</f>
        <v>OVO</v>
      </c>
      <c r="X4196" s="1">
        <f>spotify_top_songs_audio_features[[#This Row],[streams]]</f>
        <v>14240967</v>
      </c>
      <c r="Y4196" t="str">
        <f>IF(Tabela2[[#This Row],[feat]]="","","Feat")</f>
        <v/>
      </c>
      <c r="Z4196" s="17" t="str">
        <f>CONCATENATE(INT(spotify_top_songs_audio_features[[#This Row],[duration_ms]]/(60*1000)),":",MOD(INT(spotify_top_songs_audio_features[[#This Row],[duration_ms]]/1000),60))</f>
        <v>2:9</v>
      </c>
      <c r="AA41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196" t="str">
        <f>spotify_top_songs_audio_features[[#This Row],[track_name]]</f>
        <v>Calling My Name</v>
      </c>
    </row>
    <row r="4197" spans="1:28" x14ac:dyDescent="0.25">
      <c r="A4197" t="s">
        <v>6263</v>
      </c>
      <c r="B4197" t="s">
        <v>4745</v>
      </c>
      <c r="C4197" t="s">
        <v>6264</v>
      </c>
      <c r="D4197" t="s">
        <v>4747</v>
      </c>
      <c r="E4197" t="s">
        <v>97</v>
      </c>
      <c r="F4197" t="s">
        <v>24</v>
      </c>
      <c r="G4197" t="s">
        <v>25</v>
      </c>
      <c r="H4197">
        <v>613</v>
      </c>
      <c r="I4197">
        <v>739</v>
      </c>
      <c r="J4197">
        <v>311</v>
      </c>
      <c r="K4197" t="s">
        <v>6244</v>
      </c>
      <c r="L4197">
        <v>0</v>
      </c>
      <c r="M4197">
        <v>149</v>
      </c>
      <c r="N4197">
        <v>712</v>
      </c>
      <c r="O4197">
        <v>-6478</v>
      </c>
      <c r="P4197">
        <v>104966</v>
      </c>
      <c r="Q4197">
        <v>211453</v>
      </c>
      <c r="R4197">
        <v>3</v>
      </c>
      <c r="S4197">
        <v>14238113</v>
      </c>
      <c r="U4197" t="str">
        <f>IFERROR(LEFT(spotify_top_songs_audio_features[[#This Row],[artist_names]],SEARCH(",",spotify_top_songs_audio_features[[#This Row],[artist_names]])-1),spotify_top_songs_audio_features[[#This Row],[artist_names]])</f>
        <v>Dean Lewis</v>
      </c>
      <c r="V4197" t="str">
        <f>IFERROR(MID(spotify_top_songs_audio_features[[#This Row],[artist_names]],SEARCH(",",spotify_top_songs_audio_features[[#This Row],[artist_names]])+2,99),"")</f>
        <v/>
      </c>
      <c r="W4197" t="str">
        <f>spotify_top_songs_audio_features[[#This Row],[source]]</f>
        <v>Universal Music Australia Pty. Ltd.</v>
      </c>
      <c r="X4197" s="1">
        <f>spotify_top_songs_audio_features[[#This Row],[streams]]</f>
        <v>14238113</v>
      </c>
      <c r="Y4197" t="str">
        <f>IF(Tabela2[[#This Row],[feat]]="","","Feat")</f>
        <v/>
      </c>
      <c r="Z4197" s="17" t="str">
        <f>CONCATENATE(INT(spotify_top_songs_audio_features[[#This Row],[duration_ms]]/(60*1000)),":",MOD(INT(spotify_top_songs_audio_features[[#This Row],[duration_ms]]/1000),60))</f>
        <v>3:31</v>
      </c>
      <c r="AA41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197" t="str">
        <f>spotify_top_songs_audio_features[[#This Row],[track_name]]</f>
        <v>7 Minutes</v>
      </c>
    </row>
    <row r="4198" spans="1:28" x14ac:dyDescent="0.25">
      <c r="A4198" t="s">
        <v>2301</v>
      </c>
      <c r="B4198" t="s">
        <v>2302</v>
      </c>
      <c r="C4198" t="s">
        <v>2303</v>
      </c>
      <c r="D4198" t="s">
        <v>141</v>
      </c>
      <c r="E4198" t="s">
        <v>58</v>
      </c>
      <c r="F4198" t="s">
        <v>32</v>
      </c>
      <c r="G4198" t="s">
        <v>25</v>
      </c>
      <c r="H4198">
        <v>82</v>
      </c>
      <c r="I4198">
        <v>635</v>
      </c>
      <c r="J4198">
        <v>772</v>
      </c>
      <c r="K4198" t="s">
        <v>1085</v>
      </c>
      <c r="L4198">
        <v>0</v>
      </c>
      <c r="M4198">
        <v>244</v>
      </c>
      <c r="N4198">
        <v>528</v>
      </c>
      <c r="O4198">
        <v>-5749</v>
      </c>
      <c r="P4198">
        <v>101024</v>
      </c>
      <c r="Q4198">
        <v>258280</v>
      </c>
      <c r="R4198">
        <v>2</v>
      </c>
      <c r="S4198">
        <v>14237075</v>
      </c>
      <c r="U419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198" t="str">
        <f>IFERROR(MID(spotify_top_songs_audio_features[[#This Row],[artist_names]],SEARCH(",",spotify_top_songs_audio_features[[#This Row],[artist_names]])+2,99),"")</f>
        <v>Kendo Kaponi, Arcángel</v>
      </c>
      <c r="W4198" t="str">
        <f>spotify_top_songs_audio_features[[#This Row],[source]]</f>
        <v>Rimas Entertainment LLC</v>
      </c>
      <c r="X4198" s="1">
        <f>spotify_top_songs_audio_features[[#This Row],[streams]]</f>
        <v>14237075</v>
      </c>
      <c r="Y4198" t="str">
        <f>IF(Tabela2[[#This Row],[feat]]="","","Feat")</f>
        <v>Feat</v>
      </c>
      <c r="Z4198" s="17" t="str">
        <f>CONCATENATE(INT(spotify_top_songs_audio_features[[#This Row],[duration_ms]]/(60*1000)),":",MOD(INT(spotify_top_songs_audio_features[[#This Row],[duration_ms]]/1000),60))</f>
        <v>4:18</v>
      </c>
      <c r="AA41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198" t="str">
        <f>spotify_top_songs_audio_features[[#This Row],[track_name]]</f>
        <v>P FKN R</v>
      </c>
    </row>
    <row r="4199" spans="1:28" x14ac:dyDescent="0.25">
      <c r="A4199" t="s">
        <v>5882</v>
      </c>
      <c r="B4199" t="s">
        <v>5883</v>
      </c>
      <c r="C4199" t="s">
        <v>5884</v>
      </c>
      <c r="D4199" t="s">
        <v>282</v>
      </c>
      <c r="E4199" t="s">
        <v>58</v>
      </c>
      <c r="F4199" t="s">
        <v>32</v>
      </c>
      <c r="G4199" t="s">
        <v>25</v>
      </c>
      <c r="H4199">
        <v>479</v>
      </c>
      <c r="I4199">
        <v>645</v>
      </c>
      <c r="J4199">
        <v>302</v>
      </c>
      <c r="K4199" t="s">
        <v>729</v>
      </c>
      <c r="L4199">
        <v>0</v>
      </c>
      <c r="M4199">
        <v>825</v>
      </c>
      <c r="N4199">
        <v>381</v>
      </c>
      <c r="O4199">
        <v>-7336</v>
      </c>
      <c r="P4199">
        <v>155057</v>
      </c>
      <c r="Q4199">
        <v>168729</v>
      </c>
      <c r="R4199">
        <v>2</v>
      </c>
      <c r="S4199">
        <v>14209837</v>
      </c>
      <c r="U4199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4199" t="str">
        <f>IFERROR(MID(spotify_top_songs_audio_features[[#This Row],[artist_names]],SEARCH(",",spotify_top_songs_audio_features[[#This Row],[artist_names]])+2,99),"")</f>
        <v>The Kid LAROI, Lil Durk</v>
      </c>
      <c r="W4199" t="str">
        <f>spotify_top_songs_audio_features[[#This Row],[source]]</f>
        <v>Columbia</v>
      </c>
      <c r="X4199" s="1">
        <f>spotify_top_songs_audio_features[[#This Row],[streams]]</f>
        <v>14209837</v>
      </c>
      <c r="Y4199" t="str">
        <f>IF(Tabela2[[#This Row],[feat]]="","","Feat")</f>
        <v>Feat</v>
      </c>
      <c r="Z4199" s="17" t="str">
        <f>CONCATENATE(INT(spotify_top_songs_audio_features[[#This Row],[duration_ms]]/(60*1000)),":",MOD(INT(spotify_top_songs_audio_features[[#This Row],[duration_ms]]/1000),60))</f>
        <v>2:48</v>
      </c>
      <c r="AA41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199" t="str">
        <f>spotify_top_songs_audio_features[[#This Row],[track_name]]</f>
        <v>No Return (with The Kid LAROI &amp; Lil Durk)</v>
      </c>
    </row>
    <row r="4200" spans="1:28" x14ac:dyDescent="0.25">
      <c r="A4200" t="s">
        <v>15930</v>
      </c>
      <c r="B4200" t="s">
        <v>1668</v>
      </c>
      <c r="C4200" t="s">
        <v>2191</v>
      </c>
      <c r="D4200" t="s">
        <v>1156</v>
      </c>
      <c r="E4200" t="s">
        <v>86</v>
      </c>
      <c r="F4200" t="s">
        <v>24</v>
      </c>
      <c r="G4200" t="s">
        <v>25</v>
      </c>
      <c r="H4200">
        <v>857</v>
      </c>
      <c r="I4200">
        <v>823</v>
      </c>
      <c r="J4200">
        <v>516</v>
      </c>
      <c r="K4200" t="s">
        <v>1106</v>
      </c>
      <c r="L4200">
        <v>77</v>
      </c>
      <c r="M4200">
        <v>593</v>
      </c>
      <c r="N4200">
        <v>57</v>
      </c>
      <c r="O4200">
        <v>-422</v>
      </c>
      <c r="P4200">
        <v>96048</v>
      </c>
      <c r="Q4200">
        <v>188600</v>
      </c>
      <c r="R4200">
        <v>3</v>
      </c>
      <c r="S4200">
        <v>14208102</v>
      </c>
      <c r="U4200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4200" t="str">
        <f>IFERROR(MID(spotify_top_songs_audio_features[[#This Row],[artist_names]],SEARCH(",",spotify_top_songs_audio_features[[#This Row],[artist_names]])+2,99),"")</f>
        <v/>
      </c>
      <c r="W4200" t="str">
        <f>spotify_top_songs_audio_features[[#This Row],[source]]</f>
        <v>Aura Music Corp.</v>
      </c>
      <c r="X4200" s="1">
        <f>spotify_top_songs_audio_features[[#This Row],[streams]]</f>
        <v>14208102</v>
      </c>
      <c r="Y4200" t="str">
        <f>IF(Tabela2[[#This Row],[feat]]="","","Feat")</f>
        <v/>
      </c>
      <c r="Z4200" s="17" t="str">
        <f>CONCATENATE(INT(spotify_top_songs_audio_features[[#This Row],[duration_ms]]/(60*1000)),":",MOD(INT(spotify_top_songs_audio_features[[#This Row],[duration_ms]]/1000),60))</f>
        <v>3:8</v>
      </c>
      <c r="AA42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00" t="str">
        <f>spotify_top_songs_audio_features[[#This Row],[track_name]]</f>
        <v>Hasta Que Salga el Sol</v>
      </c>
    </row>
    <row r="4201" spans="1:28" x14ac:dyDescent="0.25">
      <c r="A4201" t="s">
        <v>13165</v>
      </c>
      <c r="B4201" t="s">
        <v>3670</v>
      </c>
      <c r="C4201" t="s">
        <v>13166</v>
      </c>
      <c r="D4201" t="s">
        <v>8395</v>
      </c>
      <c r="E4201" t="s">
        <v>23</v>
      </c>
      <c r="F4201" t="s">
        <v>24</v>
      </c>
      <c r="G4201" t="s">
        <v>25</v>
      </c>
      <c r="H4201">
        <v>576</v>
      </c>
      <c r="I4201">
        <v>815</v>
      </c>
      <c r="J4201">
        <v>361</v>
      </c>
      <c r="K4201" t="s">
        <v>10483</v>
      </c>
      <c r="L4201">
        <v>2.0699999999999999E-4</v>
      </c>
      <c r="M4201">
        <v>158</v>
      </c>
      <c r="N4201">
        <v>445</v>
      </c>
      <c r="O4201">
        <v>-3125</v>
      </c>
      <c r="P4201">
        <v>90972</v>
      </c>
      <c r="Q4201">
        <v>190894</v>
      </c>
      <c r="R4201">
        <v>2</v>
      </c>
      <c r="S4201">
        <v>14203192</v>
      </c>
      <c r="U4201" t="str">
        <f>IFERROR(LEFT(spotify_top_songs_audio_features[[#This Row],[artist_names]],SEARCH(",",spotify_top_songs_audio_features[[#This Row],[artist_names]])-1),spotify_top_songs_audio_features[[#This Row],[artist_names]])</f>
        <v>5 Seconds of Summer</v>
      </c>
      <c r="V4201" t="str">
        <f>IFERROR(MID(spotify_top_songs_audio_features[[#This Row],[artist_names]],SEARCH(",",spotify_top_songs_audio_features[[#This Row],[artist_names]])+2,99),"")</f>
        <v/>
      </c>
      <c r="W4201" t="str">
        <f>spotify_top_songs_audio_features[[#This Row],[source]]</f>
        <v>5 Seconds Of Summer/Interscope</v>
      </c>
      <c r="X4201" s="1">
        <f>spotify_top_songs_audio_features[[#This Row],[streams]]</f>
        <v>14203192</v>
      </c>
      <c r="Y4201" t="str">
        <f>IF(Tabela2[[#This Row],[feat]]="","","Feat")</f>
        <v/>
      </c>
      <c r="Z4201" s="17" t="str">
        <f>CONCATENATE(INT(spotify_top_songs_audio_features[[#This Row],[duration_ms]]/(60*1000)),":",MOD(INT(spotify_top_songs_audio_features[[#This Row],[duration_ms]]/1000),60))</f>
        <v>3:10</v>
      </c>
      <c r="AA42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01" t="str">
        <f>spotify_top_songs_audio_features[[#This Row],[track_name]]</f>
        <v>No Shame</v>
      </c>
    </row>
    <row r="4202" spans="1:28" x14ac:dyDescent="0.25">
      <c r="A4202" t="s">
        <v>6237</v>
      </c>
      <c r="B4202" t="s">
        <v>1569</v>
      </c>
      <c r="C4202" t="s">
        <v>6238</v>
      </c>
      <c r="D4202" t="s">
        <v>282</v>
      </c>
      <c r="E4202" t="s">
        <v>70</v>
      </c>
      <c r="F4202" t="s">
        <v>32</v>
      </c>
      <c r="G4202" t="s">
        <v>25</v>
      </c>
      <c r="H4202">
        <v>498</v>
      </c>
      <c r="I4202">
        <v>625</v>
      </c>
      <c r="J4202">
        <v>342</v>
      </c>
      <c r="K4202" t="s">
        <v>6239</v>
      </c>
      <c r="L4202">
        <v>0</v>
      </c>
      <c r="M4202">
        <v>175</v>
      </c>
      <c r="N4202">
        <v>478</v>
      </c>
      <c r="O4202">
        <v>-7452</v>
      </c>
      <c r="P4202">
        <v>84821</v>
      </c>
      <c r="Q4202">
        <v>150000</v>
      </c>
      <c r="R4202">
        <v>2</v>
      </c>
      <c r="S4202">
        <v>14198518</v>
      </c>
      <c r="U4202" t="str">
        <f>IFERROR(LEFT(spotify_top_songs_audio_features[[#This Row],[artist_names]],SEARCH(",",spotify_top_songs_audio_features[[#This Row],[artist_names]])-1),spotify_top_songs_audio_features[[#This Row],[artist_names]])</f>
        <v>Lil Tjay</v>
      </c>
      <c r="V4202" t="str">
        <f>IFERROR(MID(spotify_top_songs_audio_features[[#This Row],[artist_names]],SEARCH(",",spotify_top_songs_audio_features[[#This Row],[artist_names]])+2,99),"")</f>
        <v/>
      </c>
      <c r="W4202" t="str">
        <f>spotify_top_songs_audio_features[[#This Row],[source]]</f>
        <v>Columbia</v>
      </c>
      <c r="X4202" s="1">
        <f>spotify_top_songs_audio_features[[#This Row],[streams]]</f>
        <v>14198518</v>
      </c>
      <c r="Y4202" t="str">
        <f>IF(Tabela2[[#This Row],[feat]]="","","Feat")</f>
        <v/>
      </c>
      <c r="Z4202" s="17" t="str">
        <f>CONCATENATE(INT(spotify_top_songs_audio_features[[#This Row],[duration_ms]]/(60*1000)),":",MOD(INT(spotify_top_songs_audio_features[[#This Row],[duration_ms]]/1000),60))</f>
        <v>2:30</v>
      </c>
      <c r="AA42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02" t="str">
        <f>spotify_top_songs_audio_features[[#This Row],[track_name]]</f>
        <v>Beat the Odds</v>
      </c>
    </row>
    <row r="4203" spans="1:28" x14ac:dyDescent="0.25">
      <c r="A4203" t="s">
        <v>9938</v>
      </c>
      <c r="B4203" t="s">
        <v>624</v>
      </c>
      <c r="C4203" t="s">
        <v>9939</v>
      </c>
      <c r="D4203" t="s">
        <v>141</v>
      </c>
      <c r="E4203" t="s">
        <v>102</v>
      </c>
      <c r="F4203" t="s">
        <v>32</v>
      </c>
      <c r="G4203" t="s">
        <v>25</v>
      </c>
      <c r="H4203">
        <v>785</v>
      </c>
      <c r="I4203">
        <v>691</v>
      </c>
      <c r="J4203">
        <v>904</v>
      </c>
      <c r="K4203" t="s">
        <v>1476</v>
      </c>
      <c r="L4203">
        <v>1.74E-4</v>
      </c>
      <c r="M4203">
        <v>154</v>
      </c>
      <c r="N4203">
        <v>225</v>
      </c>
      <c r="O4203">
        <v>-3119</v>
      </c>
      <c r="P4203">
        <v>12292</v>
      </c>
      <c r="Q4203">
        <v>266171</v>
      </c>
      <c r="R4203">
        <v>1</v>
      </c>
      <c r="S4203">
        <v>14184763</v>
      </c>
      <c r="U420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203" t="str">
        <f>IFERROR(MID(spotify_top_songs_audio_features[[#This Row],[artist_names]],SEARCH(",",spotify_top_songs_audio_features[[#This Row],[artist_names]])+2,99),"")</f>
        <v/>
      </c>
      <c r="W4203" t="str">
        <f>spotify_top_songs_audio_features[[#This Row],[source]]</f>
        <v>Rimas Entertainment LLC</v>
      </c>
      <c r="X4203" s="1">
        <f>spotify_top_songs_audio_features[[#This Row],[streams]]</f>
        <v>14184763</v>
      </c>
      <c r="Y4203" t="str">
        <f>IF(Tabela2[[#This Row],[feat]]="","","Feat")</f>
        <v/>
      </c>
      <c r="Z4203" s="17" t="str">
        <f>CONCATENATE(INT(spotify_top_songs_audio_features[[#This Row],[duration_ms]]/(60*1000)),":",MOD(INT(spotify_top_songs_audio_features[[#This Row],[duration_ms]]/1000),60))</f>
        <v>4:26</v>
      </c>
      <c r="AA42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203" t="str">
        <f>spotify_top_songs_audio_features[[#This Row],[track_name]]</f>
        <v>VUELVE CANDY B</v>
      </c>
    </row>
    <row r="4204" spans="1:28" x14ac:dyDescent="0.25">
      <c r="A4204" t="s">
        <v>11601</v>
      </c>
      <c r="B4204" t="s">
        <v>11602</v>
      </c>
      <c r="C4204" t="s">
        <v>11603</v>
      </c>
      <c r="D4204" t="s">
        <v>127</v>
      </c>
      <c r="E4204" t="s">
        <v>86</v>
      </c>
      <c r="F4204" t="s">
        <v>32</v>
      </c>
      <c r="G4204" t="s">
        <v>25</v>
      </c>
      <c r="H4204">
        <v>645</v>
      </c>
      <c r="I4204">
        <v>862</v>
      </c>
      <c r="J4204">
        <v>845</v>
      </c>
      <c r="K4204" t="s">
        <v>315</v>
      </c>
      <c r="L4204">
        <v>0</v>
      </c>
      <c r="M4204">
        <v>193</v>
      </c>
      <c r="N4204">
        <v>803</v>
      </c>
      <c r="O4204">
        <v>-4761</v>
      </c>
      <c r="P4204">
        <v>119947</v>
      </c>
      <c r="Q4204">
        <v>229773</v>
      </c>
      <c r="R4204">
        <v>47</v>
      </c>
      <c r="S4204">
        <v>14159511</v>
      </c>
      <c r="U4204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204" t="str">
        <f>IFERROR(MID(spotify_top_songs_audio_features[[#This Row],[artist_names]],SEARCH(",",spotify_top_songs_audio_features[[#This Row],[artist_names]])+2,99),"")</f>
        <v>Halsey</v>
      </c>
      <c r="W4204" t="str">
        <f>spotify_top_songs_audio_features[[#This Row],[source]]</f>
        <v>BIGHIT MUSIC</v>
      </c>
      <c r="X4204" s="1">
        <f>spotify_top_songs_audio_features[[#This Row],[streams]]</f>
        <v>14159511</v>
      </c>
      <c r="Y4204" t="str">
        <f>IF(Tabela2[[#This Row],[feat]]="","","Feat")</f>
        <v>Feat</v>
      </c>
      <c r="Z4204" s="17" t="str">
        <f>CONCATENATE(INT(spotify_top_songs_audio_features[[#This Row],[duration_ms]]/(60*1000)),":",MOD(INT(spotify_top_songs_audio_features[[#This Row],[duration_ms]]/1000),60))</f>
        <v>3:49</v>
      </c>
      <c r="AA42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04" t="str">
        <f>spotify_top_songs_audio_features[[#This Row],[track_name]]</f>
        <v>Boy With Luv (feat. Halsey)</v>
      </c>
    </row>
    <row r="4205" spans="1:28" x14ac:dyDescent="0.25">
      <c r="A4205" t="s">
        <v>6873</v>
      </c>
      <c r="B4205" t="s">
        <v>6874</v>
      </c>
      <c r="C4205" t="s">
        <v>6875</v>
      </c>
      <c r="D4205" t="s">
        <v>354</v>
      </c>
      <c r="E4205" t="s">
        <v>58</v>
      </c>
      <c r="F4205" t="s">
        <v>32</v>
      </c>
      <c r="G4205" t="s">
        <v>152</v>
      </c>
      <c r="H4205">
        <v>361</v>
      </c>
      <c r="I4205">
        <v>395</v>
      </c>
      <c r="J4205">
        <v>429</v>
      </c>
      <c r="K4205" t="s">
        <v>6876</v>
      </c>
      <c r="L4205">
        <v>356</v>
      </c>
      <c r="M4205">
        <v>211</v>
      </c>
      <c r="N4205">
        <v>208</v>
      </c>
      <c r="O4205">
        <v>-851</v>
      </c>
      <c r="P4205">
        <v>75923</v>
      </c>
      <c r="Q4205">
        <v>154964</v>
      </c>
      <c r="R4205">
        <v>1</v>
      </c>
      <c r="S4205">
        <v>14154074</v>
      </c>
      <c r="U4205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4205" t="str">
        <f>IFERROR(MID(spotify_top_songs_audio_features[[#This Row],[artist_names]],SEARCH(",",spotify_top_songs_audio_features[[#This Row],[artist_names]])+2,99),"")</f>
        <v>Yung Lean, Dave Chappelle</v>
      </c>
      <c r="W4205" t="str">
        <f>spotify_top_songs_audio_features[[#This Row],[source]]</f>
        <v>Cactus Jack/Epic</v>
      </c>
      <c r="X4205" s="1">
        <f>spotify_top_songs_audio_features[[#This Row],[streams]]</f>
        <v>14154074</v>
      </c>
      <c r="Y4205" t="str">
        <f>IF(Tabela2[[#This Row],[feat]]="","","Feat")</f>
        <v>Feat</v>
      </c>
      <c r="Z4205" s="17" t="str">
        <f>CONCATENATE(INT(spotify_top_songs_audio_features[[#This Row],[duration_ms]]/(60*1000)),":",MOD(INT(spotify_top_songs_audio_features[[#This Row],[duration_ms]]/1000),60))</f>
        <v>2:34</v>
      </c>
      <c r="AA42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205" t="str">
        <f>spotify_top_songs_audio_features[[#This Row],[track_name]]</f>
        <v>PARASAIL (feat. Yung Lean &amp; Dave Chappelle)</v>
      </c>
    </row>
    <row r="4206" spans="1:28" x14ac:dyDescent="0.25">
      <c r="A4206" t="s">
        <v>1924</v>
      </c>
      <c r="B4206" t="s">
        <v>1925</v>
      </c>
      <c r="C4206" t="s">
        <v>1926</v>
      </c>
      <c r="D4206" t="s">
        <v>1927</v>
      </c>
      <c r="E4206" t="s">
        <v>177</v>
      </c>
      <c r="F4206" t="s">
        <v>32</v>
      </c>
      <c r="G4206" t="s">
        <v>25</v>
      </c>
      <c r="H4206">
        <v>474</v>
      </c>
      <c r="I4206">
        <v>489</v>
      </c>
      <c r="J4206">
        <v>342</v>
      </c>
      <c r="K4206" t="s">
        <v>1928</v>
      </c>
      <c r="L4206">
        <v>0</v>
      </c>
      <c r="M4206">
        <v>119</v>
      </c>
      <c r="N4206">
        <v>23</v>
      </c>
      <c r="O4206">
        <v>-7625</v>
      </c>
      <c r="P4206">
        <v>124844</v>
      </c>
      <c r="Q4206">
        <v>208801</v>
      </c>
      <c r="R4206">
        <v>3</v>
      </c>
      <c r="S4206">
        <v>14147192</v>
      </c>
      <c r="U4206" t="str">
        <f>IFERROR(LEFT(spotify_top_songs_audio_features[[#This Row],[artist_names]],SEARCH(",",spotify_top_songs_audio_features[[#This Row],[artist_names]])-1),spotify_top_songs_audio_features[[#This Row],[artist_names]])</f>
        <v>Naomi Scott</v>
      </c>
      <c r="V4206" t="str">
        <f>IFERROR(MID(spotify_top_songs_audio_features[[#This Row],[artist_names]],SEARCH(",",spotify_top_songs_audio_features[[#This Row],[artist_names]])+2,99),"")</f>
        <v/>
      </c>
      <c r="W4206" t="str">
        <f>spotify_top_songs_audio_features[[#This Row],[source]]</f>
        <v>Walt Disney Records</v>
      </c>
      <c r="X4206" s="1">
        <f>spotify_top_songs_audio_features[[#This Row],[streams]]</f>
        <v>14147192</v>
      </c>
      <c r="Y4206" t="str">
        <f>IF(Tabela2[[#This Row],[feat]]="","","Feat")</f>
        <v/>
      </c>
      <c r="Z4206" s="17" t="str">
        <f>CONCATENATE(INT(spotify_top_songs_audio_features[[#This Row],[duration_ms]]/(60*1000)),":",MOD(INT(spotify_top_songs_audio_features[[#This Row],[duration_ms]]/1000),60))</f>
        <v>3:28</v>
      </c>
      <c r="AA42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206" t="str">
        <f>spotify_top_songs_audio_features[[#This Row],[track_name]]</f>
        <v>Speechless (Full)</v>
      </c>
    </row>
    <row r="4207" spans="1:28" x14ac:dyDescent="0.25">
      <c r="A4207" t="s">
        <v>16984</v>
      </c>
      <c r="B4207" t="s">
        <v>12142</v>
      </c>
      <c r="C4207" t="s">
        <v>11925</v>
      </c>
      <c r="D4207" t="s">
        <v>1186</v>
      </c>
      <c r="E4207" t="s">
        <v>31</v>
      </c>
      <c r="F4207" t="s">
        <v>32</v>
      </c>
      <c r="G4207" t="s">
        <v>25</v>
      </c>
      <c r="H4207">
        <v>509</v>
      </c>
      <c r="I4207">
        <v>689</v>
      </c>
      <c r="J4207">
        <v>102</v>
      </c>
      <c r="K4207" t="s">
        <v>2705</v>
      </c>
      <c r="L4207">
        <v>0</v>
      </c>
      <c r="M4207">
        <v>301</v>
      </c>
      <c r="N4207">
        <v>297</v>
      </c>
      <c r="O4207">
        <v>-4929</v>
      </c>
      <c r="P4207">
        <v>170087</v>
      </c>
      <c r="Q4207">
        <v>193798</v>
      </c>
      <c r="R4207">
        <v>23</v>
      </c>
      <c r="S4207">
        <v>14138690</v>
      </c>
      <c r="U4207" t="str">
        <f>IFERROR(LEFT(spotify_top_songs_audio_features[[#This Row],[artist_names]],SEARCH(",",spotify_top_songs_audio_features[[#This Row],[artist_names]])-1),spotify_top_songs_audio_features[[#This Row],[artist_names]])</f>
        <v>Alan Walker</v>
      </c>
      <c r="V4207" t="str">
        <f>IFERROR(MID(spotify_top_songs_audio_features[[#This Row],[artist_names]],SEARCH(",",spotify_top_songs_audio_features[[#This Row],[artist_names]])+2,99),"")</f>
        <v>Sabrina Carpenter, Farruko</v>
      </c>
      <c r="W4207" t="str">
        <f>spotify_top_songs_audio_features[[#This Row],[source]]</f>
        <v>Kreatell Music</v>
      </c>
      <c r="X4207" s="1">
        <f>spotify_top_songs_audio_features[[#This Row],[streams]]</f>
        <v>14138690</v>
      </c>
      <c r="Y4207" t="str">
        <f>IF(Tabela2[[#This Row],[feat]]="","","Feat")</f>
        <v>Feat</v>
      </c>
      <c r="Z4207" s="17" t="str">
        <f>CONCATENATE(INT(spotify_top_songs_audio_features[[#This Row],[duration_ms]]/(60*1000)),":",MOD(INT(spotify_top_songs_audio_features[[#This Row],[duration_ms]]/1000),60))</f>
        <v>3:13</v>
      </c>
      <c r="AA42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07" t="str">
        <f>spotify_top_songs_audio_features[[#This Row],[track_name]]</f>
        <v>On My Way</v>
      </c>
    </row>
    <row r="4208" spans="1:28" x14ac:dyDescent="0.25">
      <c r="A4208" t="s">
        <v>5205</v>
      </c>
      <c r="B4208" t="s">
        <v>238</v>
      </c>
      <c r="C4208" t="s">
        <v>5206</v>
      </c>
      <c r="D4208" t="s">
        <v>240</v>
      </c>
      <c r="E4208" t="s">
        <v>23</v>
      </c>
      <c r="F4208" t="s">
        <v>32</v>
      </c>
      <c r="G4208" t="s">
        <v>25</v>
      </c>
      <c r="H4208">
        <v>63</v>
      </c>
      <c r="I4208">
        <v>692</v>
      </c>
      <c r="J4208">
        <v>427</v>
      </c>
      <c r="K4208" t="s">
        <v>904</v>
      </c>
      <c r="L4208">
        <v>0</v>
      </c>
      <c r="M4208">
        <v>167</v>
      </c>
      <c r="N4208">
        <v>82</v>
      </c>
      <c r="O4208">
        <v>-4951</v>
      </c>
      <c r="P4208">
        <v>179877</v>
      </c>
      <c r="Q4208">
        <v>203067</v>
      </c>
      <c r="R4208">
        <v>2</v>
      </c>
      <c r="S4208">
        <v>14135864</v>
      </c>
      <c r="U4208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4208" t="str">
        <f>IFERROR(MID(spotify_top_songs_audio_features[[#This Row],[artist_names]],SEARCH(",",spotify_top_songs_audio_features[[#This Row],[artist_names]])+2,99),"")</f>
        <v>Samra</v>
      </c>
      <c r="W4208" t="str">
        <f>spotify_top_songs_audio_features[[#This Row],[source]]</f>
        <v>Bra Musik</v>
      </c>
      <c r="X4208" s="1">
        <f>spotify_top_songs_audio_features[[#This Row],[streams]]</f>
        <v>14135864</v>
      </c>
      <c r="Y4208" t="str">
        <f>IF(Tabela2[[#This Row],[feat]]="","","Feat")</f>
        <v>Feat</v>
      </c>
      <c r="Z4208" s="17" t="str">
        <f>CONCATENATE(INT(spotify_top_songs_audio_features[[#This Row],[duration_ms]]/(60*1000)),":",MOD(INT(spotify_top_songs_audio_features[[#This Row],[duration_ms]]/1000),60))</f>
        <v>3:23</v>
      </c>
      <c r="AA42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08" t="str">
        <f>spotify_top_songs_audio_features[[#This Row],[track_name]]</f>
        <v>Wir ticken</v>
      </c>
    </row>
    <row r="4209" spans="1:28" x14ac:dyDescent="0.25">
      <c r="A4209" t="s">
        <v>8897</v>
      </c>
      <c r="B4209" t="s">
        <v>284</v>
      </c>
      <c r="C4209" t="s">
        <v>8898</v>
      </c>
      <c r="D4209" t="s">
        <v>286</v>
      </c>
      <c r="E4209" t="s">
        <v>70</v>
      </c>
      <c r="F4209" t="s">
        <v>32</v>
      </c>
      <c r="G4209" t="s">
        <v>152</v>
      </c>
      <c r="H4209">
        <v>57</v>
      </c>
      <c r="I4209">
        <v>295</v>
      </c>
      <c r="J4209">
        <v>445</v>
      </c>
      <c r="K4209" t="s">
        <v>6304</v>
      </c>
      <c r="L4209">
        <v>0</v>
      </c>
      <c r="M4209">
        <v>167</v>
      </c>
      <c r="N4209">
        <v>231</v>
      </c>
      <c r="O4209">
        <v>-13693</v>
      </c>
      <c r="P4209">
        <v>84139</v>
      </c>
      <c r="Q4209">
        <v>209991</v>
      </c>
      <c r="R4209">
        <v>1</v>
      </c>
      <c r="S4209">
        <v>14135281</v>
      </c>
      <c r="U420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209" t="str">
        <f>IFERROR(MID(spotify_top_songs_audio_features[[#This Row],[artist_names]],SEARCH(",",spotify_top_songs_audio_features[[#This Row],[artist_names]])+2,99),"")</f>
        <v/>
      </c>
      <c r="W4209" t="str">
        <f>spotify_top_songs_audio_features[[#This Row],[source]]</f>
        <v>OVO/Republic</v>
      </c>
      <c r="X4209" s="1">
        <f>spotify_top_songs_audio_features[[#This Row],[streams]]</f>
        <v>14135281</v>
      </c>
      <c r="Y4209" t="str">
        <f>IF(Tabela2[[#This Row],[feat]]="","","Feat")</f>
        <v/>
      </c>
      <c r="Z4209" s="17" t="str">
        <f>CONCATENATE(INT(spotify_top_songs_audio_features[[#This Row],[duration_ms]]/(60*1000)),":",MOD(INT(spotify_top_songs_audio_features[[#This Row],[duration_ms]]/1000),60))</f>
        <v>3:29</v>
      </c>
      <c r="AA42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09" t="str">
        <f>spotify_top_songs_audio_features[[#This Row],[track_name]]</f>
        <v>Tried Our Best</v>
      </c>
    </row>
    <row r="4210" spans="1:28" x14ac:dyDescent="0.25">
      <c r="A4210" t="s">
        <v>14618</v>
      </c>
      <c r="B4210" t="s">
        <v>3340</v>
      </c>
      <c r="C4210" t="s">
        <v>3341</v>
      </c>
      <c r="D4210" t="s">
        <v>849</v>
      </c>
      <c r="E4210" t="s">
        <v>58</v>
      </c>
      <c r="F4210" t="s">
        <v>32</v>
      </c>
      <c r="G4210" t="s">
        <v>25</v>
      </c>
      <c r="H4210">
        <v>705</v>
      </c>
      <c r="I4210">
        <v>628</v>
      </c>
      <c r="J4210">
        <v>489</v>
      </c>
      <c r="K4210" t="s">
        <v>14619</v>
      </c>
      <c r="L4210">
        <v>193</v>
      </c>
      <c r="M4210">
        <v>863</v>
      </c>
      <c r="N4210">
        <v>465</v>
      </c>
      <c r="O4210">
        <v>-5362</v>
      </c>
      <c r="P4210">
        <v>96799</v>
      </c>
      <c r="Q4210">
        <v>235540</v>
      </c>
      <c r="R4210">
        <v>1</v>
      </c>
      <c r="S4210">
        <v>14130083</v>
      </c>
      <c r="U4210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4210" t="str">
        <f>IFERROR(MID(spotify_top_songs_audio_features[[#This Row],[artist_names]],SEARCH(",",spotify_top_songs_audio_features[[#This Row],[artist_names]])+2,99),"")</f>
        <v>SZA</v>
      </c>
      <c r="W4210" t="str">
        <f>spotify_top_songs_audio_features[[#This Row],[source]]</f>
        <v>Black Panther (TDE/DMG) PS</v>
      </c>
      <c r="X4210" s="1">
        <f>spotify_top_songs_audio_features[[#This Row],[streams]]</f>
        <v>14130083</v>
      </c>
      <c r="Y4210" t="str">
        <f>IF(Tabela2[[#This Row],[feat]]="","","Feat")</f>
        <v>Feat</v>
      </c>
      <c r="Z4210" s="17" t="str">
        <f>CONCATENATE(INT(spotify_top_songs_audio_features[[#This Row],[duration_ms]]/(60*1000)),":",MOD(INT(spotify_top_songs_audio_features[[#This Row],[duration_ms]]/1000),60))</f>
        <v>3:55</v>
      </c>
      <c r="AA42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210" t="str">
        <f>spotify_top_songs_audio_features[[#This Row],[track_name]]</f>
        <v>All The Stars (with SZA)</v>
      </c>
    </row>
    <row r="4211" spans="1:28" x14ac:dyDescent="0.25">
      <c r="A4211" t="s">
        <v>6215</v>
      </c>
      <c r="B4211" t="s">
        <v>463</v>
      </c>
      <c r="C4211" t="s">
        <v>6216</v>
      </c>
      <c r="D4211" t="s">
        <v>465</v>
      </c>
      <c r="E4211" t="s">
        <v>23</v>
      </c>
      <c r="F4211" t="s">
        <v>24</v>
      </c>
      <c r="G4211" t="s">
        <v>25</v>
      </c>
      <c r="H4211">
        <v>481</v>
      </c>
      <c r="I4211">
        <v>406</v>
      </c>
      <c r="J4211">
        <v>775</v>
      </c>
      <c r="K4211" t="s">
        <v>6217</v>
      </c>
      <c r="L4211">
        <v>315</v>
      </c>
      <c r="M4211">
        <v>869</v>
      </c>
      <c r="N4211">
        <v>741</v>
      </c>
      <c r="O4211">
        <v>-1152</v>
      </c>
      <c r="P4211">
        <v>91589</v>
      </c>
      <c r="Q4211">
        <v>103319</v>
      </c>
      <c r="R4211">
        <v>1</v>
      </c>
      <c r="S4211">
        <v>14123144</v>
      </c>
      <c r="U4211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4211" t="str">
        <f>IFERROR(MID(spotify_top_songs_audio_features[[#This Row],[artist_names]],SEARCH(",",spotify_top_songs_audio_features[[#This Row],[artist_names]])+2,99),"")</f>
        <v/>
      </c>
      <c r="W4211" t="str">
        <f>spotify_top_songs_audio_features[[#This Row],[source]]</f>
        <v>pgLang/Top Dawg Entertainment/Aftermath/Interscope Records</v>
      </c>
      <c r="X4211" s="1">
        <f>spotify_top_songs_audio_features[[#This Row],[streams]]</f>
        <v>14123144</v>
      </c>
      <c r="Y4211" t="str">
        <f>IF(Tabela2[[#This Row],[feat]]="","","Feat")</f>
        <v/>
      </c>
      <c r="Z4211" s="17" t="str">
        <f>CONCATENATE(INT(spotify_top_songs_audio_features[[#This Row],[duration_ms]]/(60*1000)),":",MOD(INT(spotify_top_songs_audio_features[[#This Row],[duration_ms]]/1000),60))</f>
        <v>1:43</v>
      </c>
      <c r="AA42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11" t="str">
        <f>spotify_top_songs_audio_features[[#This Row],[track_name]]</f>
        <v>Rich - Interlude</v>
      </c>
    </row>
    <row r="4212" spans="1:28" x14ac:dyDescent="0.25">
      <c r="A4212" t="s">
        <v>4011</v>
      </c>
      <c r="B4212" t="s">
        <v>112</v>
      </c>
      <c r="C4212" t="s">
        <v>4012</v>
      </c>
      <c r="D4212" t="s">
        <v>112</v>
      </c>
      <c r="E4212" t="s">
        <v>469</v>
      </c>
      <c r="F4212" t="s">
        <v>24</v>
      </c>
      <c r="G4212" t="s">
        <v>25</v>
      </c>
      <c r="H4212">
        <v>624</v>
      </c>
      <c r="I4212">
        <v>585</v>
      </c>
      <c r="J4212">
        <v>328</v>
      </c>
      <c r="K4212" t="s">
        <v>1037</v>
      </c>
      <c r="L4212">
        <v>0</v>
      </c>
      <c r="M4212">
        <v>916</v>
      </c>
      <c r="N4212">
        <v>65</v>
      </c>
      <c r="O4212">
        <v>-5847</v>
      </c>
      <c r="P4212">
        <v>142883</v>
      </c>
      <c r="Q4212">
        <v>321397</v>
      </c>
      <c r="R4212">
        <v>1</v>
      </c>
      <c r="S4212">
        <v>14112685</v>
      </c>
      <c r="U421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212" t="str">
        <f>IFERROR(MID(spotify_top_songs_audio_features[[#This Row],[artist_names]],SEARCH(",",spotify_top_songs_audio_features[[#This Row],[artist_names]])+2,99),"")</f>
        <v/>
      </c>
      <c r="W4212" t="str">
        <f>spotify_top_songs_audio_features[[#This Row],[source]]</f>
        <v>Taylor Swift</v>
      </c>
      <c r="X4212" s="1">
        <f>spotify_top_songs_audio_features[[#This Row],[streams]]</f>
        <v>14112685</v>
      </c>
      <c r="Y4212" t="str">
        <f>IF(Tabela2[[#This Row],[feat]]="","","Feat")</f>
        <v/>
      </c>
      <c r="Z4212" s="17" t="str">
        <f>CONCATENATE(INT(spotify_top_songs_audio_features[[#This Row],[duration_ms]]/(60*1000)),":",MOD(INT(spotify_top_songs_audio_features[[#This Row],[duration_ms]]/1000),60))</f>
        <v>5:21</v>
      </c>
      <c r="AA42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212" t="str">
        <f>spotify_top_songs_audio_features[[#This Row],[track_name]]</f>
        <v>Timeless (Taylor’s Version) (From The Vault)</v>
      </c>
    </row>
    <row r="4213" spans="1:28" x14ac:dyDescent="0.25">
      <c r="A4213" t="s">
        <v>11003</v>
      </c>
      <c r="B4213" t="s">
        <v>11004</v>
      </c>
      <c r="C4213" t="s">
        <v>11005</v>
      </c>
      <c r="D4213" t="s">
        <v>11006</v>
      </c>
      <c r="E4213" t="s">
        <v>86</v>
      </c>
      <c r="F4213" t="s">
        <v>32</v>
      </c>
      <c r="G4213" t="s">
        <v>25</v>
      </c>
      <c r="H4213">
        <v>955</v>
      </c>
      <c r="I4213">
        <v>513</v>
      </c>
      <c r="J4213">
        <v>334</v>
      </c>
      <c r="K4213" t="s">
        <v>598</v>
      </c>
      <c r="L4213">
        <v>0</v>
      </c>
      <c r="M4213">
        <v>2</v>
      </c>
      <c r="N4213">
        <v>693</v>
      </c>
      <c r="O4213">
        <v>-10134</v>
      </c>
      <c r="P4213">
        <v>119927</v>
      </c>
      <c r="Q4213">
        <v>122000</v>
      </c>
      <c r="R4213">
        <v>2</v>
      </c>
      <c r="S4213">
        <v>14095331</v>
      </c>
      <c r="U4213" t="str">
        <f>IFERROR(LEFT(spotify_top_songs_audio_features[[#This Row],[artist_names]],SEARCH(",",spotify_top_songs_audio_features[[#This Row],[artist_names]])-1),spotify_top_songs_audio_features[[#This Row],[artist_names]])</f>
        <v>Superstar Pride</v>
      </c>
      <c r="V4213" t="str">
        <f>IFERROR(MID(spotify_top_songs_audio_features[[#This Row],[artist_names]],SEARCH(",",spotify_top_songs_audio_features[[#This Row],[artist_names]])+2,99),"")</f>
        <v/>
      </c>
      <c r="W4213" t="str">
        <f>spotify_top_songs_audio_features[[#This Row],[source]]</f>
        <v>Tha Lights Global</v>
      </c>
      <c r="X4213" s="1">
        <f>spotify_top_songs_audio_features[[#This Row],[streams]]</f>
        <v>14095331</v>
      </c>
      <c r="Y4213" t="str">
        <f>IF(Tabela2[[#This Row],[feat]]="","","Feat")</f>
        <v/>
      </c>
      <c r="Z4213" s="17" t="str">
        <f>CONCATENATE(INT(spotify_top_songs_audio_features[[#This Row],[duration_ms]]/(60*1000)),":",MOD(INT(spotify_top_songs_audio_features[[#This Row],[duration_ms]]/1000),60))</f>
        <v>2:2</v>
      </c>
      <c r="AA42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13" t="str">
        <f>spotify_top_songs_audio_features[[#This Row],[track_name]]</f>
        <v>PAINTING PICTURES</v>
      </c>
    </row>
    <row r="4214" spans="1:28" x14ac:dyDescent="0.25">
      <c r="A4214" t="s">
        <v>11289</v>
      </c>
      <c r="B4214" t="s">
        <v>11290</v>
      </c>
      <c r="C4214" t="s">
        <v>11291</v>
      </c>
      <c r="D4214" t="s">
        <v>4950</v>
      </c>
      <c r="E4214" t="s">
        <v>23</v>
      </c>
      <c r="F4214" t="s">
        <v>24</v>
      </c>
      <c r="G4214" t="s">
        <v>25</v>
      </c>
      <c r="H4214">
        <v>853</v>
      </c>
      <c r="I4214">
        <v>909</v>
      </c>
      <c r="J4214">
        <v>229</v>
      </c>
      <c r="K4214" t="s">
        <v>4709</v>
      </c>
      <c r="L4214">
        <v>223</v>
      </c>
      <c r="M4214">
        <v>129</v>
      </c>
      <c r="N4214">
        <v>803</v>
      </c>
      <c r="O4214">
        <v>-2473</v>
      </c>
      <c r="P4214">
        <v>112987</v>
      </c>
      <c r="Q4214">
        <v>178407</v>
      </c>
      <c r="R4214">
        <v>3</v>
      </c>
      <c r="S4214">
        <v>14088650</v>
      </c>
      <c r="U4214" t="str">
        <f>IFERROR(LEFT(spotify_top_songs_audio_features[[#This Row],[artist_names]],SEARCH(",",spotify_top_songs_audio_features[[#This Row],[artist_names]])-1),spotify_top_songs_audio_features[[#This Row],[artist_names]])</f>
        <v>El Alfa</v>
      </c>
      <c r="V4214" t="str">
        <f>IFERROR(MID(spotify_top_songs_audio_features[[#This Row],[artist_names]],SEARCH(",",spotify_top_songs_audio_features[[#This Row],[artist_names]])+2,99),"")</f>
        <v>Chael Produciendo</v>
      </c>
      <c r="W4214" t="str">
        <f>spotify_top_songs_audio_features[[#This Row],[source]]</f>
        <v>EL JEFE RECORDS LLC</v>
      </c>
      <c r="X4214" s="1">
        <f>spotify_top_songs_audio_features[[#This Row],[streams]]</f>
        <v>14088650</v>
      </c>
      <c r="Y4214" t="str">
        <f>IF(Tabela2[[#This Row],[feat]]="","","Feat")</f>
        <v>Feat</v>
      </c>
      <c r="Z4214" s="17" t="str">
        <f>CONCATENATE(INT(spotify_top_songs_audio_features[[#This Row],[duration_ms]]/(60*1000)),":",MOD(INT(spotify_top_songs_audio_features[[#This Row],[duration_ms]]/1000),60))</f>
        <v>2:58</v>
      </c>
      <c r="AA42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14" t="str">
        <f>spotify_top_songs_audio_features[[#This Row],[track_name]]</f>
        <v>Singapur</v>
      </c>
    </row>
    <row r="4215" spans="1:28" x14ac:dyDescent="0.25">
      <c r="A4215" t="s">
        <v>3817</v>
      </c>
      <c r="B4215" t="s">
        <v>284</v>
      </c>
      <c r="C4215" t="s">
        <v>3818</v>
      </c>
      <c r="D4215" t="s">
        <v>286</v>
      </c>
      <c r="E4215" t="s">
        <v>97</v>
      </c>
      <c r="F4215" t="s">
        <v>32</v>
      </c>
      <c r="G4215" t="s">
        <v>25</v>
      </c>
      <c r="H4215">
        <v>832</v>
      </c>
      <c r="I4215">
        <v>555</v>
      </c>
      <c r="J4215">
        <v>116</v>
      </c>
      <c r="K4215" t="s">
        <v>3819</v>
      </c>
      <c r="L4215">
        <v>0</v>
      </c>
      <c r="M4215">
        <v>213</v>
      </c>
      <c r="N4215">
        <v>473</v>
      </c>
      <c r="O4215">
        <v>-7766</v>
      </c>
      <c r="P4215">
        <v>95618</v>
      </c>
      <c r="Q4215">
        <v>182998</v>
      </c>
      <c r="R4215">
        <v>1</v>
      </c>
      <c r="S4215">
        <v>14086710</v>
      </c>
      <c r="U421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215" t="str">
        <f>IFERROR(MID(spotify_top_songs_audio_features[[#This Row],[artist_names]],SEARCH(",",spotify_top_songs_audio_features[[#This Row],[artist_names]])+2,99),"")</f>
        <v/>
      </c>
      <c r="W4215" t="str">
        <f>spotify_top_songs_audio_features[[#This Row],[source]]</f>
        <v>OVO/Republic</v>
      </c>
      <c r="X4215" s="1">
        <f>spotify_top_songs_audio_features[[#This Row],[streams]]</f>
        <v>14086710</v>
      </c>
      <c r="Y4215" t="str">
        <f>IF(Tabela2[[#This Row],[feat]]="","","Feat")</f>
        <v/>
      </c>
      <c r="Z4215" s="17" t="str">
        <f>CONCATENATE(INT(spotify_top_songs_audio_features[[#This Row],[duration_ms]]/(60*1000)),":",MOD(INT(spotify_top_songs_audio_features[[#This Row],[duration_ms]]/1000),60))</f>
        <v>3:2</v>
      </c>
      <c r="AA42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215" t="str">
        <f>spotify_top_songs_audio_features[[#This Row],[track_name]]</f>
        <v>What Would Pluto Do</v>
      </c>
    </row>
    <row r="4216" spans="1:28" x14ac:dyDescent="0.25">
      <c r="A4216" t="s">
        <v>8484</v>
      </c>
      <c r="B4216" t="s">
        <v>8485</v>
      </c>
      <c r="C4216" t="s">
        <v>8486</v>
      </c>
      <c r="D4216" t="s">
        <v>8485</v>
      </c>
      <c r="E4216" t="s">
        <v>23</v>
      </c>
      <c r="F4216" t="s">
        <v>24</v>
      </c>
      <c r="G4216" t="s">
        <v>25</v>
      </c>
      <c r="H4216">
        <v>63</v>
      </c>
      <c r="I4216">
        <v>486</v>
      </c>
      <c r="J4216">
        <v>259</v>
      </c>
      <c r="K4216" t="s">
        <v>8487</v>
      </c>
      <c r="L4216">
        <v>4.45E-3</v>
      </c>
      <c r="M4216">
        <v>291</v>
      </c>
      <c r="N4216">
        <v>409</v>
      </c>
      <c r="O4216">
        <v>-959</v>
      </c>
      <c r="P4216">
        <v>109808</v>
      </c>
      <c r="Q4216">
        <v>143320</v>
      </c>
      <c r="R4216">
        <v>6</v>
      </c>
      <c r="S4216">
        <v>14074798</v>
      </c>
      <c r="U4216" t="str">
        <f>IFERROR(LEFT(spotify_top_songs_audio_features[[#This Row],[artist_names]],SEARCH(",",spotify_top_songs_audio_features[[#This Row],[artist_names]])-1),spotify_top_songs_audio_features[[#This Row],[artist_names]])</f>
        <v>Amy Grant</v>
      </c>
      <c r="V4216" t="str">
        <f>IFERROR(MID(spotify_top_songs_audio_features[[#This Row],[artist_names]],SEARCH(",",spotify_top_songs_audio_features[[#This Row],[artist_names]])+2,99),"")</f>
        <v/>
      </c>
      <c r="W4216" t="str">
        <f>spotify_top_songs_audio_features[[#This Row],[source]]</f>
        <v>Amy Grant</v>
      </c>
      <c r="X4216" s="1">
        <f>spotify_top_songs_audio_features[[#This Row],[streams]]</f>
        <v>14074798</v>
      </c>
      <c r="Y4216" t="str">
        <f>IF(Tabela2[[#This Row],[feat]]="","","Feat")</f>
        <v/>
      </c>
      <c r="Z4216" s="17" t="str">
        <f>CONCATENATE(INT(spotify_top_songs_audio_features[[#This Row],[duration_ms]]/(60*1000)),":",MOD(INT(spotify_top_songs_audio_features[[#This Row],[duration_ms]]/1000),60))</f>
        <v>2:23</v>
      </c>
      <c r="AA42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16" t="str">
        <f>spotify_top_songs_audio_features[[#This Row],[track_name]]</f>
        <v>White Christmas</v>
      </c>
    </row>
    <row r="4217" spans="1:28" x14ac:dyDescent="0.25">
      <c r="A4217" t="s">
        <v>12791</v>
      </c>
      <c r="B4217" t="s">
        <v>558</v>
      </c>
      <c r="C4217" t="s">
        <v>12792</v>
      </c>
      <c r="D4217" t="s">
        <v>560</v>
      </c>
      <c r="E4217" t="s">
        <v>86</v>
      </c>
      <c r="F4217" t="s">
        <v>32</v>
      </c>
      <c r="G4217" t="s">
        <v>25</v>
      </c>
      <c r="H4217">
        <v>769</v>
      </c>
      <c r="I4217">
        <v>74</v>
      </c>
      <c r="J4217">
        <v>378</v>
      </c>
      <c r="K4217" t="s">
        <v>2139</v>
      </c>
      <c r="L4217">
        <v>0</v>
      </c>
      <c r="M4217">
        <v>171</v>
      </c>
      <c r="N4217">
        <v>692</v>
      </c>
      <c r="O4217">
        <v>-6579</v>
      </c>
      <c r="P4217">
        <v>94104</v>
      </c>
      <c r="Q4217">
        <v>112579</v>
      </c>
      <c r="R4217">
        <v>1</v>
      </c>
      <c r="S4217">
        <v>14051831</v>
      </c>
      <c r="U4217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217" t="str">
        <f>IFERROR(MID(spotify_top_songs_audio_features[[#This Row],[artist_names]],SEARCH(",",spotify_top_songs_audio_features[[#This Row],[artist_names]])+2,99),"")</f>
        <v/>
      </c>
      <c r="W4217" t="str">
        <f>spotify_top_songs_audio_features[[#This Row],[source]]</f>
        <v>Dreamville, Inc., Under exclusive license to Roc Nation Records</v>
      </c>
      <c r="X4217" s="1">
        <f>spotify_top_songs_audio_features[[#This Row],[streams]]</f>
        <v>14051831</v>
      </c>
      <c r="Y4217" t="str">
        <f>IF(Tabela2[[#This Row],[feat]]="","","Feat")</f>
        <v/>
      </c>
      <c r="Z4217" s="17" t="str">
        <f>CONCATENATE(INT(spotify_top_songs_audio_features[[#This Row],[duration_ms]]/(60*1000)),":",MOD(INT(spotify_top_songs_audio_features[[#This Row],[duration_ms]]/1000),60))</f>
        <v>1:52</v>
      </c>
      <c r="AA42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17" t="str">
        <f>spotify_top_songs_audio_features[[#This Row],[track_name]]</f>
        <v>p u n c h i n ‘ . t h e . c l o c k</v>
      </c>
    </row>
    <row r="4218" spans="1:28" x14ac:dyDescent="0.25">
      <c r="A4218" t="s">
        <v>13629</v>
      </c>
      <c r="B4218" t="s">
        <v>13630</v>
      </c>
      <c r="C4218" t="s">
        <v>13631</v>
      </c>
      <c r="D4218" t="s">
        <v>2600</v>
      </c>
      <c r="E4218" t="s">
        <v>43</v>
      </c>
      <c r="F4218" t="s">
        <v>32</v>
      </c>
      <c r="G4218" t="s">
        <v>25</v>
      </c>
      <c r="H4218">
        <v>736</v>
      </c>
      <c r="I4218">
        <v>848</v>
      </c>
      <c r="J4218">
        <v>171</v>
      </c>
      <c r="K4218" t="s">
        <v>647</v>
      </c>
      <c r="L4218">
        <v>0</v>
      </c>
      <c r="M4218">
        <v>299</v>
      </c>
      <c r="N4218">
        <v>784</v>
      </c>
      <c r="O4218">
        <v>-5494</v>
      </c>
      <c r="P4218">
        <v>109946</v>
      </c>
      <c r="Q4218">
        <v>263642</v>
      </c>
      <c r="R4218">
        <v>1</v>
      </c>
      <c r="S4218">
        <v>14029224</v>
      </c>
      <c r="U4218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218" t="str">
        <f>IFERROR(MID(spotify_top_songs_audio_features[[#This Row],[artist_names]],SEARCH(",",spotify_top_songs_audio_features[[#This Row],[artist_names]])+2,99),"")</f>
        <v>Lil Wayne</v>
      </c>
      <c r="W4218" t="str">
        <f>spotify_top_songs_audio_features[[#This Row],[source]]</f>
        <v>XO / Republic Records</v>
      </c>
      <c r="X4218" s="1">
        <f>spotify_top_songs_audio_features[[#This Row],[streams]]</f>
        <v>14029224</v>
      </c>
      <c r="Y4218" t="str">
        <f>IF(Tabela2[[#This Row],[feat]]="","","Feat")</f>
        <v>Feat</v>
      </c>
      <c r="Z4218" s="17" t="str">
        <f>CONCATENATE(INT(spotify_top_songs_audio_features[[#This Row],[duration_ms]]/(60*1000)),":",MOD(INT(spotify_top_songs_audio_features[[#This Row],[duration_ms]]/1000),60))</f>
        <v>4:23</v>
      </c>
      <c r="AA42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218" t="str">
        <f>spotify_top_songs_audio_features[[#This Row],[track_name]]</f>
        <v>I Heard You’re Married (feat. Lil Wayne)</v>
      </c>
    </row>
    <row r="4219" spans="1:28" x14ac:dyDescent="0.25">
      <c r="A4219" t="s">
        <v>2304</v>
      </c>
      <c r="B4219" t="s">
        <v>149</v>
      </c>
      <c r="C4219" t="s">
        <v>2305</v>
      </c>
      <c r="D4219" t="s">
        <v>151</v>
      </c>
      <c r="E4219" t="s">
        <v>58</v>
      </c>
      <c r="F4219" t="s">
        <v>24</v>
      </c>
      <c r="G4219" t="s">
        <v>25</v>
      </c>
      <c r="H4219">
        <v>453</v>
      </c>
      <c r="I4219">
        <v>496</v>
      </c>
      <c r="J4219">
        <v>453</v>
      </c>
      <c r="K4219" t="s">
        <v>2306</v>
      </c>
      <c r="L4219">
        <v>2.65E-3</v>
      </c>
      <c r="M4219">
        <v>772</v>
      </c>
      <c r="N4219">
        <v>501</v>
      </c>
      <c r="O4219">
        <v>-5785</v>
      </c>
      <c r="P4219">
        <v>80994</v>
      </c>
      <c r="Q4219">
        <v>239317</v>
      </c>
      <c r="R4219">
        <v>4</v>
      </c>
      <c r="S4219">
        <v>14028525</v>
      </c>
      <c r="U4219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4219" t="str">
        <f>IFERROR(MID(spotify_top_songs_audio_features[[#This Row],[artist_names]],SEARCH(",",spotify_top_songs_audio_features[[#This Row],[artist_names]])+2,99),"")</f>
        <v/>
      </c>
      <c r="W4219" t="str">
        <f>spotify_top_songs_audio_features[[#This Row],[source]]</f>
        <v>Capitol</v>
      </c>
      <c r="X4219" s="1">
        <f>spotify_top_songs_audio_features[[#This Row],[streams]]</f>
        <v>14028525</v>
      </c>
      <c r="Y4219" t="str">
        <f>IF(Tabela2[[#This Row],[feat]]="","","Feat")</f>
        <v/>
      </c>
      <c r="Z4219" s="17" t="str">
        <f>CONCATENATE(INT(spotify_top_songs_audio_features[[#This Row],[duration_ms]]/(60*1000)),":",MOD(INT(spotify_top_songs_audio_features[[#This Row],[duration_ms]]/1000),60))</f>
        <v>3:59</v>
      </c>
      <c r="AA42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219" t="str">
        <f>spotify_top_songs_audio_features[[#This Row],[track_name]]</f>
        <v>I'm Not The Only One</v>
      </c>
    </row>
    <row r="4220" spans="1:28" x14ac:dyDescent="0.25">
      <c r="A4220" t="s">
        <v>4179</v>
      </c>
      <c r="B4220" t="s">
        <v>758</v>
      </c>
      <c r="C4220" t="s">
        <v>4180</v>
      </c>
      <c r="D4220" t="s">
        <v>220</v>
      </c>
      <c r="E4220" t="s">
        <v>58</v>
      </c>
      <c r="F4220" t="s">
        <v>24</v>
      </c>
      <c r="G4220" t="s">
        <v>152</v>
      </c>
      <c r="H4220">
        <v>649</v>
      </c>
      <c r="I4220">
        <v>502</v>
      </c>
      <c r="J4220">
        <v>437</v>
      </c>
      <c r="K4220" t="s">
        <v>3940</v>
      </c>
      <c r="L4220">
        <v>0</v>
      </c>
      <c r="M4220">
        <v>166</v>
      </c>
      <c r="N4220">
        <v>695</v>
      </c>
      <c r="O4220">
        <v>-4368</v>
      </c>
      <c r="P4220">
        <v>870</v>
      </c>
      <c r="Q4220">
        <v>202040</v>
      </c>
      <c r="R4220">
        <v>3</v>
      </c>
      <c r="S4220">
        <v>14024942</v>
      </c>
      <c r="U4220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4220" t="str">
        <f>IFERROR(MID(spotify_top_songs_audio_features[[#This Row],[artist_names]],SEARCH(",",spotify_top_songs_audio_features[[#This Row],[artist_names]])+2,99),"")</f>
        <v/>
      </c>
      <c r="W4220" t="str">
        <f>spotify_top_songs_audio_features[[#This Row],[source]]</f>
        <v>UMLE - Latino</v>
      </c>
      <c r="X4220" s="1">
        <f>spotify_top_songs_audio_features[[#This Row],[streams]]</f>
        <v>14024942</v>
      </c>
      <c r="Y4220" t="str">
        <f>IF(Tabela2[[#This Row],[feat]]="","","Feat")</f>
        <v/>
      </c>
      <c r="Z4220" s="17" t="str">
        <f>CONCATENATE(INT(spotify_top_songs_audio_features[[#This Row],[duration_ms]]/(60*1000)),":",MOD(INT(spotify_top_songs_audio_features[[#This Row],[duration_ms]]/1000),60))</f>
        <v>3:22</v>
      </c>
      <c r="AA42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220" t="str">
        <f>spotify_top_songs_audio_features[[#This Row],[track_name]]</f>
        <v>Cristina</v>
      </c>
    </row>
    <row r="4221" spans="1:28" x14ac:dyDescent="0.25">
      <c r="A4221" t="s">
        <v>12868</v>
      </c>
      <c r="B4221" t="s">
        <v>112</v>
      </c>
      <c r="C4221" t="s">
        <v>12869</v>
      </c>
      <c r="D4221" t="s">
        <v>112</v>
      </c>
      <c r="E4221" t="s">
        <v>97</v>
      </c>
      <c r="F4221" t="s">
        <v>24</v>
      </c>
      <c r="G4221" t="s">
        <v>152</v>
      </c>
      <c r="H4221">
        <v>55</v>
      </c>
      <c r="I4221">
        <v>366</v>
      </c>
      <c r="J4221">
        <v>276</v>
      </c>
      <c r="K4221" t="s">
        <v>639</v>
      </c>
      <c r="L4221">
        <v>4.4299999999999998E-4</v>
      </c>
      <c r="M4221">
        <v>101</v>
      </c>
      <c r="N4221">
        <v>16</v>
      </c>
      <c r="O4221">
        <v>-846</v>
      </c>
      <c r="P4221">
        <v>79401</v>
      </c>
      <c r="Q4221">
        <v>369120</v>
      </c>
      <c r="R4221">
        <v>1</v>
      </c>
      <c r="S4221">
        <v>14024354</v>
      </c>
      <c r="U422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221" t="str">
        <f>IFERROR(MID(spotify_top_songs_audio_features[[#This Row],[artist_names]],SEARCH(",",spotify_top_songs_audio_features[[#This Row],[artist_names]])+2,99),"")</f>
        <v/>
      </c>
      <c r="W4221" t="str">
        <f>spotify_top_songs_audio_features[[#This Row],[source]]</f>
        <v>Taylor Swift</v>
      </c>
      <c r="X4221" s="1">
        <f>spotify_top_songs_audio_features[[#This Row],[streams]]</f>
        <v>14024354</v>
      </c>
      <c r="Y4221" t="str">
        <f>IF(Tabela2[[#This Row],[feat]]="","","Feat")</f>
        <v/>
      </c>
      <c r="Z4221" s="17" t="str">
        <f>CONCATENATE(INT(spotify_top_songs_audio_features[[#This Row],[duration_ms]]/(60*1000)),":",MOD(INT(spotify_top_songs_audio_features[[#This Row],[duration_ms]]/1000),60))</f>
        <v>6:9</v>
      </c>
      <c r="AA42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221" t="str">
        <f>spotify_top_songs_audio_features[[#This Row],[track_name]]</f>
        <v>Last Kiss (Taylor's Version)</v>
      </c>
    </row>
    <row r="4222" spans="1:28" x14ac:dyDescent="0.25">
      <c r="A4222" t="s">
        <v>10157</v>
      </c>
      <c r="B4222" t="s">
        <v>588</v>
      </c>
      <c r="C4222" t="s">
        <v>10158</v>
      </c>
      <c r="D4222" t="s">
        <v>390</v>
      </c>
      <c r="E4222" t="s">
        <v>113</v>
      </c>
      <c r="F4222" t="s">
        <v>24</v>
      </c>
      <c r="G4222" t="s">
        <v>25</v>
      </c>
      <c r="H4222">
        <v>601</v>
      </c>
      <c r="I4222">
        <v>787</v>
      </c>
      <c r="J4222">
        <v>31</v>
      </c>
      <c r="K4222" t="s">
        <v>2493</v>
      </c>
      <c r="L4222">
        <v>0</v>
      </c>
      <c r="M4222">
        <v>142</v>
      </c>
      <c r="N4222">
        <v>525</v>
      </c>
      <c r="O4222">
        <v>-6178</v>
      </c>
      <c r="P4222">
        <v>134981</v>
      </c>
      <c r="Q4222">
        <v>175163</v>
      </c>
      <c r="R4222">
        <v>2</v>
      </c>
      <c r="S4222">
        <v>14022329</v>
      </c>
      <c r="U4222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4222" t="str">
        <f>IFERROR(MID(spotify_top_songs_audio_features[[#This Row],[artist_names]],SEARCH(",",spotify_top_songs_audio_features[[#This Row],[artist_names]])+2,99),"")</f>
        <v/>
      </c>
      <c r="W4222" t="str">
        <f>spotify_top_songs_audio_features[[#This Row],[source]]</f>
        <v>Disruptor Records/Columbia</v>
      </c>
      <c r="X4222" s="1">
        <f>spotify_top_songs_audio_features[[#This Row],[streams]]</f>
        <v>14022329</v>
      </c>
      <c r="Y4222" t="str">
        <f>IF(Tabela2[[#This Row],[feat]]="","","Feat")</f>
        <v/>
      </c>
      <c r="Z4222" s="17" t="str">
        <f>CONCATENATE(INT(spotify_top_songs_audio_features[[#This Row],[duration_ms]]/(60*1000)),":",MOD(INT(spotify_top_songs_audio_features[[#This Row],[duration_ms]]/1000),60))</f>
        <v>2:55</v>
      </c>
      <c r="AA42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222" t="str">
        <f>spotify_top_songs_audio_features[[#This Row],[track_name]]</f>
        <v>High</v>
      </c>
    </row>
    <row r="4223" spans="1:28" x14ac:dyDescent="0.25">
      <c r="A4223" t="s">
        <v>14178</v>
      </c>
      <c r="B4223" t="s">
        <v>624</v>
      </c>
      <c r="C4223" t="s">
        <v>14179</v>
      </c>
      <c r="D4223" t="s">
        <v>141</v>
      </c>
      <c r="E4223" t="s">
        <v>469</v>
      </c>
      <c r="F4223" t="s">
        <v>32</v>
      </c>
      <c r="G4223" t="s">
        <v>25</v>
      </c>
      <c r="H4223">
        <v>785</v>
      </c>
      <c r="I4223">
        <v>6</v>
      </c>
      <c r="J4223">
        <v>656</v>
      </c>
      <c r="K4223" t="s">
        <v>11686</v>
      </c>
      <c r="L4223">
        <v>6.7599999999999995E-4</v>
      </c>
      <c r="M4223">
        <v>131</v>
      </c>
      <c r="N4223">
        <v>431</v>
      </c>
      <c r="O4223">
        <v>-7793</v>
      </c>
      <c r="P4223">
        <v>105009</v>
      </c>
      <c r="Q4223">
        <v>256000</v>
      </c>
      <c r="R4223">
        <v>1</v>
      </c>
      <c r="S4223">
        <v>14022147</v>
      </c>
      <c r="U422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223" t="str">
        <f>IFERROR(MID(spotify_top_songs_audio_features[[#This Row],[artist_names]],SEARCH(",",spotify_top_songs_audio_features[[#This Row],[artist_names]])+2,99),"")</f>
        <v/>
      </c>
      <c r="W4223" t="str">
        <f>spotify_top_songs_audio_features[[#This Row],[source]]</f>
        <v>Rimas Entertainment LLC</v>
      </c>
      <c r="X4223" s="1">
        <f>spotify_top_songs_audio_features[[#This Row],[streams]]</f>
        <v>14022147</v>
      </c>
      <c r="Y4223" t="str">
        <f>IF(Tabela2[[#This Row],[feat]]="","","Feat")</f>
        <v/>
      </c>
      <c r="Z4223" s="17" t="str">
        <f>CONCATENATE(INT(spotify_top_songs_audio_features[[#This Row],[duration_ms]]/(60*1000)),":",MOD(INT(spotify_top_songs_audio_features[[#This Row],[duration_ms]]/1000),60))</f>
        <v>4:16</v>
      </c>
      <c r="AA42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223" t="str">
        <f>spotify_top_songs_audio_features[[#This Row],[track_name]]</f>
        <v>BATICANO</v>
      </c>
    </row>
    <row r="4224" spans="1:28" x14ac:dyDescent="0.25">
      <c r="A4224" t="s">
        <v>6981</v>
      </c>
      <c r="B4224" t="s">
        <v>888</v>
      </c>
      <c r="C4224" t="s">
        <v>6982</v>
      </c>
      <c r="D4224" t="s">
        <v>436</v>
      </c>
      <c r="E4224" t="s">
        <v>102</v>
      </c>
      <c r="F4224" t="s">
        <v>32</v>
      </c>
      <c r="G4224" t="s">
        <v>25</v>
      </c>
      <c r="H4224">
        <v>763</v>
      </c>
      <c r="I4224">
        <v>661</v>
      </c>
      <c r="J4224">
        <v>56</v>
      </c>
      <c r="K4224" t="s">
        <v>1964</v>
      </c>
      <c r="L4224">
        <v>0</v>
      </c>
      <c r="M4224">
        <v>117</v>
      </c>
      <c r="N4224">
        <v>632</v>
      </c>
      <c r="O4224">
        <v>-5592</v>
      </c>
      <c r="P4224">
        <v>95002</v>
      </c>
      <c r="Q4224">
        <v>153627</v>
      </c>
      <c r="R4224">
        <v>2</v>
      </c>
      <c r="S4224">
        <v>13999532</v>
      </c>
      <c r="U4224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4224" t="str">
        <f>IFERROR(MID(spotify_top_songs_audio_features[[#This Row],[artist_names]],SEARCH(",",spotify_top_songs_audio_features[[#This Row],[artist_names]])+2,99),"")</f>
        <v/>
      </c>
      <c r="W4224" t="str">
        <f>spotify_top_songs_audio_features[[#This Row],[source]]</f>
        <v>Atlantic Records UK</v>
      </c>
      <c r="X4224" s="1">
        <f>spotify_top_songs_audio_features[[#This Row],[streams]]</f>
        <v>13999532</v>
      </c>
      <c r="Y4224" t="str">
        <f>IF(Tabela2[[#This Row],[feat]]="","","Feat")</f>
        <v/>
      </c>
      <c r="Z4224" s="17" t="str">
        <f>CONCATENATE(INT(spotify_top_songs_audio_features[[#This Row],[duration_ms]]/(60*1000)),":",MOD(INT(spotify_top_songs_audio_features[[#This Row],[duration_ms]]/1000),60))</f>
        <v>2:33</v>
      </c>
      <c r="AA42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224" t="str">
        <f>spotify_top_songs_audio_features[[#This Row],[track_name]]</f>
        <v>2step</v>
      </c>
    </row>
    <row r="4225" spans="1:28" x14ac:dyDescent="0.25">
      <c r="A4225" t="s">
        <v>8288</v>
      </c>
      <c r="B4225" t="s">
        <v>8289</v>
      </c>
      <c r="C4225" t="s">
        <v>8290</v>
      </c>
      <c r="D4225" t="s">
        <v>8291</v>
      </c>
      <c r="E4225" t="s">
        <v>58</v>
      </c>
      <c r="F4225" t="s">
        <v>32</v>
      </c>
      <c r="G4225" t="s">
        <v>25</v>
      </c>
      <c r="H4225">
        <v>653</v>
      </c>
      <c r="I4225">
        <v>474</v>
      </c>
      <c r="J4225">
        <v>103</v>
      </c>
      <c r="K4225" t="s">
        <v>5923</v>
      </c>
      <c r="L4225">
        <v>6.6500000000000001E-4</v>
      </c>
      <c r="M4225">
        <v>119</v>
      </c>
      <c r="N4225">
        <v>361</v>
      </c>
      <c r="O4225">
        <v>-10899</v>
      </c>
      <c r="P4225">
        <v>85024</v>
      </c>
      <c r="Q4225">
        <v>135529</v>
      </c>
      <c r="R4225">
        <v>2</v>
      </c>
      <c r="S4225">
        <v>13994468</v>
      </c>
      <c r="U4225" t="str">
        <f>IFERROR(LEFT(spotify_top_songs_audio_features[[#This Row],[artist_names]],SEARCH(",",spotify_top_songs_audio_features[[#This Row],[artist_names]])-1),spotify_top_songs_audio_features[[#This Row],[artist_names]])</f>
        <v>Hotel Ugly</v>
      </c>
      <c r="V4225" t="str">
        <f>IFERROR(MID(spotify_top_songs_audio_features[[#This Row],[artist_names]],SEARCH(",",spotify_top_songs_audio_features[[#This Row],[artist_names]])+2,99),"")</f>
        <v/>
      </c>
      <c r="W4225" t="str">
        <f>spotify_top_songs_audio_features[[#This Row],[source]]</f>
        <v>Hotel Ugly, under exclusive license to Amuseio AB</v>
      </c>
      <c r="X4225" s="1">
        <f>spotify_top_songs_audio_features[[#This Row],[streams]]</f>
        <v>13994468</v>
      </c>
      <c r="Y4225" t="str">
        <f>IF(Tabela2[[#This Row],[feat]]="","","Feat")</f>
        <v/>
      </c>
      <c r="Z4225" s="17" t="str">
        <f>CONCATENATE(INT(spotify_top_songs_audio_features[[#This Row],[duration_ms]]/(60*1000)),":",MOD(INT(spotify_top_songs_audio_features[[#This Row],[duration_ms]]/1000),60))</f>
        <v>2:15</v>
      </c>
      <c r="AA42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225" t="str">
        <f>spotify_top_songs_audio_features[[#This Row],[track_name]]</f>
        <v>Shut up My Moms Calling - (Sped Up)</v>
      </c>
    </row>
    <row r="4226" spans="1:28" x14ac:dyDescent="0.25">
      <c r="A4226" t="s">
        <v>3626</v>
      </c>
      <c r="B4226" t="s">
        <v>3627</v>
      </c>
      <c r="C4226" t="s">
        <v>3628</v>
      </c>
      <c r="D4226" t="s">
        <v>96</v>
      </c>
      <c r="E4226" t="s">
        <v>86</v>
      </c>
      <c r="F4226" t="s">
        <v>32</v>
      </c>
      <c r="G4226" t="s">
        <v>25</v>
      </c>
      <c r="H4226">
        <v>533</v>
      </c>
      <c r="I4226">
        <v>76</v>
      </c>
      <c r="J4226">
        <v>121</v>
      </c>
      <c r="K4226" t="s">
        <v>1245</v>
      </c>
      <c r="L4226">
        <v>0</v>
      </c>
      <c r="M4226">
        <v>614</v>
      </c>
      <c r="N4226">
        <v>466</v>
      </c>
      <c r="O4226">
        <v>-7256</v>
      </c>
      <c r="P4226">
        <v>133916</v>
      </c>
      <c r="Q4226">
        <v>209107</v>
      </c>
      <c r="R4226">
        <v>1</v>
      </c>
      <c r="S4226">
        <v>13939651</v>
      </c>
      <c r="U4226" t="str">
        <f>IFERROR(LEFT(spotify_top_songs_audio_features[[#This Row],[artist_names]],SEARCH(",",spotify_top_songs_audio_features[[#This Row],[artist_names]])-1),spotify_top_songs_audio_features[[#This Row],[artist_names]])</f>
        <v>Cher</v>
      </c>
      <c r="V4226" t="str">
        <f>IFERROR(MID(spotify_top_songs_audio_features[[#This Row],[artist_names]],SEARCH(",",spotify_top_songs_audio_features[[#This Row],[artist_names]])+2,99),"")</f>
        <v/>
      </c>
      <c r="W4226" t="str">
        <f>spotify_top_songs_audio_features[[#This Row],[source]]</f>
        <v>Warner Records</v>
      </c>
      <c r="X4226" s="1">
        <f>spotify_top_songs_audio_features[[#This Row],[streams]]</f>
        <v>13939651</v>
      </c>
      <c r="Y4226" t="str">
        <f>IF(Tabela2[[#This Row],[feat]]="","","Feat")</f>
        <v/>
      </c>
      <c r="Z4226" s="17" t="str">
        <f>CONCATENATE(INT(spotify_top_songs_audio_features[[#This Row],[duration_ms]]/(60*1000)),":",MOD(INT(spotify_top_songs_audio_features[[#This Row],[duration_ms]]/1000),60))</f>
        <v>3:29</v>
      </c>
      <c r="AA42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26" t="str">
        <f>spotify_top_songs_audio_features[[#This Row],[track_name]]</f>
        <v>DJ Play A Christmas Song</v>
      </c>
    </row>
    <row r="4227" spans="1:28" x14ac:dyDescent="0.25">
      <c r="A4227" t="s">
        <v>1477</v>
      </c>
      <c r="B4227" t="s">
        <v>1478</v>
      </c>
      <c r="C4227" t="s">
        <v>1479</v>
      </c>
      <c r="D4227" t="s">
        <v>96</v>
      </c>
      <c r="E4227" t="s">
        <v>70</v>
      </c>
      <c r="F4227" t="s">
        <v>24</v>
      </c>
      <c r="G4227" t="s">
        <v>25</v>
      </c>
      <c r="H4227">
        <v>777</v>
      </c>
      <c r="I4227">
        <v>831</v>
      </c>
      <c r="J4227">
        <v>177</v>
      </c>
      <c r="K4227" t="s">
        <v>1480</v>
      </c>
      <c r="L4227">
        <v>0</v>
      </c>
      <c r="M4227">
        <v>105</v>
      </c>
      <c r="N4227">
        <v>791</v>
      </c>
      <c r="O4227">
        <v>-2129</v>
      </c>
      <c r="P4227">
        <v>160153</v>
      </c>
      <c r="Q4227">
        <v>167898</v>
      </c>
      <c r="R4227">
        <v>3</v>
      </c>
      <c r="S4227">
        <v>13922154</v>
      </c>
      <c r="U4227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4227" t="str">
        <f>IFERROR(MID(spotify_top_songs_audio_features[[#This Row],[artist_names]],SEARCH(",",spotify_top_songs_audio_features[[#This Row],[artist_names]])+2,99),"")</f>
        <v>Roddy Ricch</v>
      </c>
      <c r="W4227" t="str">
        <f>spotify_top_songs_audio_features[[#This Row],[source]]</f>
        <v>Warner Records</v>
      </c>
      <c r="X4227" s="1">
        <f>spotify_top_songs_audio_features[[#This Row],[streams]]</f>
        <v>13922154</v>
      </c>
      <c r="Y4227" t="str">
        <f>IF(Tabela2[[#This Row],[feat]]="","","Feat")</f>
        <v>Feat</v>
      </c>
      <c r="Z4227" s="17" t="str">
        <f>CONCATENATE(INT(spotify_top_songs_audio_features[[#This Row],[duration_ms]]/(60*1000)),":",MOD(INT(spotify_top_songs_audio_features[[#This Row],[duration_ms]]/1000),60))</f>
        <v>2:47</v>
      </c>
      <c r="AA42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27" t="str">
        <f>spotify_top_songs_audio_features[[#This Row],[track_name]]</f>
        <v>Project Dreams</v>
      </c>
    </row>
    <row r="4228" spans="1:28" x14ac:dyDescent="0.25">
      <c r="A4228" t="s">
        <v>13471</v>
      </c>
      <c r="B4228" t="s">
        <v>13472</v>
      </c>
      <c r="C4228" t="s">
        <v>13473</v>
      </c>
      <c r="D4228" t="s">
        <v>423</v>
      </c>
      <c r="E4228" t="s">
        <v>70</v>
      </c>
      <c r="F4228" t="s">
        <v>24</v>
      </c>
      <c r="G4228" t="s">
        <v>152</v>
      </c>
      <c r="H4228">
        <v>32</v>
      </c>
      <c r="I4228">
        <v>466</v>
      </c>
      <c r="J4228">
        <v>374</v>
      </c>
      <c r="K4228" t="s">
        <v>13474</v>
      </c>
      <c r="L4228">
        <v>0</v>
      </c>
      <c r="M4228">
        <v>133</v>
      </c>
      <c r="N4228">
        <v>338</v>
      </c>
      <c r="O4228">
        <v>-677</v>
      </c>
      <c r="P4228">
        <v>177693</v>
      </c>
      <c r="Q4228">
        <v>229304</v>
      </c>
      <c r="R4228">
        <v>1</v>
      </c>
      <c r="S4228">
        <v>13919809</v>
      </c>
      <c r="U422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228" t="str">
        <f>IFERROR(MID(spotify_top_songs_audio_features[[#This Row],[artist_names]],SEARCH(",",spotify_top_songs_audio_features[[#This Row],[artist_names]])+2,99),"")</f>
        <v>Ty Dolla $ign</v>
      </c>
      <c r="W4228" t="str">
        <f>spotify_top_songs_audio_features[[#This Row],[source]]</f>
        <v>OVO</v>
      </c>
      <c r="X4228" s="1">
        <f>spotify_top_songs_audio_features[[#This Row],[streams]]</f>
        <v>13919809</v>
      </c>
      <c r="Y4228" t="str">
        <f>IF(Tabela2[[#This Row],[feat]]="","","Feat")</f>
        <v>Feat</v>
      </c>
      <c r="Z4228" s="17" t="str">
        <f>CONCATENATE(INT(spotify_top_songs_audio_features[[#This Row],[duration_ms]]/(60*1000)),":",MOD(INT(spotify_top_songs_audio_features[[#This Row],[duration_ms]]/1000),60))</f>
        <v>3:49</v>
      </c>
      <c r="AA42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28" t="str">
        <f>spotify_top_songs_audio_features[[#This Row],[track_name]]</f>
        <v>Get Along Better</v>
      </c>
    </row>
    <row r="4229" spans="1:28" x14ac:dyDescent="0.25">
      <c r="A4229" t="s">
        <v>6196</v>
      </c>
      <c r="B4229" t="s">
        <v>6197</v>
      </c>
      <c r="C4229" t="s">
        <v>6198</v>
      </c>
      <c r="D4229" t="s">
        <v>6199</v>
      </c>
      <c r="E4229" t="s">
        <v>43</v>
      </c>
      <c r="F4229" t="s">
        <v>32</v>
      </c>
      <c r="G4229" t="s">
        <v>25</v>
      </c>
      <c r="H4229">
        <v>811</v>
      </c>
      <c r="I4229">
        <v>801</v>
      </c>
      <c r="J4229">
        <v>802</v>
      </c>
      <c r="K4229" t="s">
        <v>6200</v>
      </c>
      <c r="L4229">
        <v>2.0899999999999998E-3</v>
      </c>
      <c r="M4229">
        <v>742</v>
      </c>
      <c r="N4229">
        <v>693</v>
      </c>
      <c r="O4229">
        <v>-60</v>
      </c>
      <c r="P4229">
        <v>105055</v>
      </c>
      <c r="Q4229">
        <v>195429</v>
      </c>
      <c r="R4229">
        <v>4</v>
      </c>
      <c r="S4229">
        <v>13918853</v>
      </c>
      <c r="U4229" t="str">
        <f>IFERROR(LEFT(spotify_top_songs_audio_features[[#This Row],[artist_names]],SEARCH(",",spotify_top_songs_audio_features[[#This Row],[artist_names]])-1),spotify_top_songs_audio_features[[#This Row],[artist_names]])</f>
        <v>Nause</v>
      </c>
      <c r="V4229" t="str">
        <f>IFERROR(MID(spotify_top_songs_audio_features[[#This Row],[artist_names]],SEARCH(",",spotify_top_songs_audio_features[[#This Row],[artist_names]])+2,99),"")</f>
        <v>Pretty Sister</v>
      </c>
      <c r="W4229" t="str">
        <f>spotify_top_songs_audio_features[[#This Row],[source]]</f>
        <v>WM Sweden</v>
      </c>
      <c r="X4229" s="1">
        <f>spotify_top_songs_audio_features[[#This Row],[streams]]</f>
        <v>13918853</v>
      </c>
      <c r="Y4229" t="str">
        <f>IF(Tabela2[[#This Row],[feat]]="","","Feat")</f>
        <v>Feat</v>
      </c>
      <c r="Z4229" s="17" t="str">
        <f>CONCATENATE(INT(spotify_top_songs_audio_features[[#This Row],[duration_ms]]/(60*1000)),":",MOD(INT(spotify_top_songs_audio_features[[#This Row],[duration_ms]]/1000),60))</f>
        <v>3:15</v>
      </c>
      <c r="AA42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229" t="str">
        <f>spotify_top_songs_audio_features[[#This Row],[track_name]]</f>
        <v>Dynamite (feat. Pretty Sister)</v>
      </c>
    </row>
    <row r="4230" spans="1:28" x14ac:dyDescent="0.25">
      <c r="A4230" t="s">
        <v>7613</v>
      </c>
      <c r="B4230" t="s">
        <v>7462</v>
      </c>
      <c r="C4230" t="s">
        <v>7463</v>
      </c>
      <c r="D4230" t="s">
        <v>48</v>
      </c>
      <c r="E4230" t="s">
        <v>70</v>
      </c>
      <c r="F4230" t="s">
        <v>32</v>
      </c>
      <c r="G4230" t="s">
        <v>25</v>
      </c>
      <c r="H4230">
        <v>594</v>
      </c>
      <c r="I4230">
        <v>612</v>
      </c>
      <c r="J4230">
        <v>363</v>
      </c>
      <c r="K4230" t="s">
        <v>7464</v>
      </c>
      <c r="L4230">
        <v>0</v>
      </c>
      <c r="M4230">
        <v>461</v>
      </c>
      <c r="N4230">
        <v>687</v>
      </c>
      <c r="O4230">
        <v>-6627</v>
      </c>
      <c r="P4230">
        <v>179629</v>
      </c>
      <c r="Q4230">
        <v>168020</v>
      </c>
      <c r="R4230">
        <v>2</v>
      </c>
      <c r="S4230">
        <v>13892655</v>
      </c>
      <c r="U4230" t="str">
        <f>IFERROR(LEFT(spotify_top_songs_audio_features[[#This Row],[artist_names]],SEARCH(",",spotify_top_songs_audio_features[[#This Row],[artist_names]])-1),spotify_top_songs_audio_features[[#This Row],[artist_names]])</f>
        <v>BoyWithUke</v>
      </c>
      <c r="V4230" t="str">
        <f>IFERROR(MID(spotify_top_songs_audio_features[[#This Row],[artist_names]],SEARCH(",",spotify_top_songs_audio_features[[#This Row],[artist_names]])+2,99),"")</f>
        <v/>
      </c>
      <c r="W4230" t="str">
        <f>spotify_top_songs_audio_features[[#This Row],[source]]</f>
        <v>Republic Records</v>
      </c>
      <c r="X4230" s="1">
        <f>spotify_top_songs_audio_features[[#This Row],[streams]]</f>
        <v>13892655</v>
      </c>
      <c r="Y4230" t="str">
        <f>IF(Tabela2[[#This Row],[feat]]="","","Feat")</f>
        <v/>
      </c>
      <c r="Z4230" s="17" t="str">
        <f>CONCATENATE(INT(spotify_top_songs_audio_features[[#This Row],[duration_ms]]/(60*1000)),":",MOD(INT(spotify_top_songs_audio_features[[#This Row],[duration_ms]]/1000),60))</f>
        <v>2:48</v>
      </c>
      <c r="AA42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30" t="str">
        <f>spotify_top_songs_audio_features[[#This Row],[track_name]]</f>
        <v>Toxic</v>
      </c>
    </row>
    <row r="4231" spans="1:28" x14ac:dyDescent="0.25">
      <c r="A4231" t="s">
        <v>16405</v>
      </c>
      <c r="B4231" t="s">
        <v>16406</v>
      </c>
      <c r="C4231" t="s">
        <v>16407</v>
      </c>
      <c r="D4231" t="s">
        <v>254</v>
      </c>
      <c r="E4231" t="s">
        <v>23</v>
      </c>
      <c r="F4231" t="s">
        <v>32</v>
      </c>
      <c r="G4231" t="s">
        <v>25</v>
      </c>
      <c r="H4231">
        <v>629</v>
      </c>
      <c r="I4231">
        <v>64</v>
      </c>
      <c r="J4231">
        <v>752</v>
      </c>
      <c r="K4231" t="s">
        <v>3210</v>
      </c>
      <c r="L4231">
        <v>1.17E-3</v>
      </c>
      <c r="M4231">
        <v>928</v>
      </c>
      <c r="N4231">
        <v>448</v>
      </c>
      <c r="O4231">
        <v>-7638</v>
      </c>
      <c r="P4231">
        <v>179989</v>
      </c>
      <c r="Q4231">
        <v>201495</v>
      </c>
      <c r="R4231">
        <v>2</v>
      </c>
      <c r="S4231">
        <v>13859919</v>
      </c>
      <c r="U4231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4231" t="str">
        <f>IFERROR(MID(spotify_top_songs_audio_features[[#This Row],[artist_names]],SEARCH(",",spotify_top_songs_audio_features[[#This Row],[artist_names]])+2,99),"")</f>
        <v>WILLOW</v>
      </c>
      <c r="W4231" t="str">
        <f>spotify_top_songs_audio_features[[#This Row],[source]]</f>
        <v>Epic</v>
      </c>
      <c r="X4231" s="1">
        <f>spotify_top_songs_audio_features[[#This Row],[streams]]</f>
        <v>13859919</v>
      </c>
      <c r="Y4231" t="str">
        <f>IF(Tabela2[[#This Row],[feat]]="","","Feat")</f>
        <v>Feat</v>
      </c>
      <c r="Z4231" s="17" t="str">
        <f>CONCATENATE(INT(spotify_top_songs_audio_features[[#This Row],[duration_ms]]/(60*1000)),":",MOD(INT(spotify_top_songs_audio_features[[#This Row],[duration_ms]]/1000),60))</f>
        <v>3:21</v>
      </c>
      <c r="AA42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31" t="str">
        <f>spotify_top_songs_audio_features[[#This Row],[track_name]]</f>
        <v>psychofreak (feat. WILLOW)</v>
      </c>
    </row>
    <row r="4232" spans="1:28" x14ac:dyDescent="0.25">
      <c r="A4232" t="s">
        <v>4771</v>
      </c>
      <c r="B4232" t="s">
        <v>4772</v>
      </c>
      <c r="C4232" t="s">
        <v>4773</v>
      </c>
      <c r="D4232" t="s">
        <v>445</v>
      </c>
      <c r="E4232" t="s">
        <v>31</v>
      </c>
      <c r="F4232" t="s">
        <v>24</v>
      </c>
      <c r="G4232" t="s">
        <v>25</v>
      </c>
      <c r="H4232">
        <v>804</v>
      </c>
      <c r="I4232">
        <v>528</v>
      </c>
      <c r="J4232">
        <v>378</v>
      </c>
      <c r="K4232" t="s">
        <v>1401</v>
      </c>
      <c r="L4232">
        <v>0</v>
      </c>
      <c r="M4232">
        <v>41</v>
      </c>
      <c r="N4232">
        <v>321</v>
      </c>
      <c r="O4232">
        <v>-3231</v>
      </c>
      <c r="P4232">
        <v>138005</v>
      </c>
      <c r="Q4232">
        <v>184440</v>
      </c>
      <c r="R4232">
        <v>2</v>
      </c>
      <c r="S4232">
        <v>13837710</v>
      </c>
      <c r="U4232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4232" t="str">
        <f>IFERROR(MID(spotify_top_songs_audio_features[[#This Row],[artist_names]],SEARCH(",",spotify_top_songs_audio_features[[#This Row],[artist_names]])+2,99),"")</f>
        <v>Big Sean, Lil Baby</v>
      </c>
      <c r="W4232" t="str">
        <f>spotify_top_songs_audio_features[[#This Row],[source]]</f>
        <v>Young Money Records, Inc.</v>
      </c>
      <c r="X4232" s="1">
        <f>spotify_top_songs_audio_features[[#This Row],[streams]]</f>
        <v>13837710</v>
      </c>
      <c r="Y4232" t="str">
        <f>IF(Tabela2[[#This Row],[feat]]="","","Feat")</f>
        <v>Feat</v>
      </c>
      <c r="Z4232" s="17" t="str">
        <f>CONCATENATE(INT(spotify_top_songs_audio_features[[#This Row],[duration_ms]]/(60*1000)),":",MOD(INT(spotify_top_songs_audio_features[[#This Row],[duration_ms]]/1000),60))</f>
        <v>3:4</v>
      </c>
      <c r="AA42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32" t="str">
        <f>spotify_top_songs_audio_features[[#This Row],[track_name]]</f>
        <v>I Do It (ft. Big Sean, Lil Baby)</v>
      </c>
    </row>
    <row r="4233" spans="1:28" x14ac:dyDescent="0.25">
      <c r="A4233" t="s">
        <v>17637</v>
      </c>
      <c r="B4233" t="s">
        <v>17638</v>
      </c>
      <c r="C4233" t="s">
        <v>17639</v>
      </c>
      <c r="D4233" t="s">
        <v>707</v>
      </c>
      <c r="E4233" t="s">
        <v>142</v>
      </c>
      <c r="F4233" t="s">
        <v>24</v>
      </c>
      <c r="G4233" t="s">
        <v>25</v>
      </c>
      <c r="H4233">
        <v>687</v>
      </c>
      <c r="I4233">
        <v>449</v>
      </c>
      <c r="J4233">
        <v>154</v>
      </c>
      <c r="K4233" t="s">
        <v>3403</v>
      </c>
      <c r="L4233">
        <v>0</v>
      </c>
      <c r="M4233">
        <v>282</v>
      </c>
      <c r="N4233">
        <v>229</v>
      </c>
      <c r="O4233">
        <v>-10061</v>
      </c>
      <c r="P4233">
        <v>142048</v>
      </c>
      <c r="Q4233">
        <v>199437</v>
      </c>
      <c r="R4233">
        <v>2</v>
      </c>
      <c r="S4233">
        <v>13824212</v>
      </c>
      <c r="U4233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4233" t="str">
        <f>IFERROR(MID(spotify_top_songs_audio_features[[#This Row],[artist_names]],SEARCH(",",spotify_top_songs_audio_features[[#This Row],[artist_names]])+2,99),"")</f>
        <v>Juice WRLD, YNW Melly</v>
      </c>
      <c r="W4233" t="str">
        <f>spotify_top_songs_audio_features[[#This Row],[source]]</f>
        <v>TenThousand Projects, LLC</v>
      </c>
      <c r="X4233" s="1">
        <f>spotify_top_songs_audio_features[[#This Row],[streams]]</f>
        <v>13824212</v>
      </c>
      <c r="Y4233" t="str">
        <f>IF(Tabela2[[#This Row],[feat]]="","","Feat")</f>
        <v>Feat</v>
      </c>
      <c r="Z4233" s="17" t="str">
        <f>CONCATENATE(INT(spotify_top_songs_audio_features[[#This Row],[duration_ms]]/(60*1000)),":",MOD(INT(spotify_top_songs_audio_features[[#This Row],[duration_ms]]/1000),60))</f>
        <v>3:19</v>
      </c>
      <c r="AA42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233" t="str">
        <f>spotify_top_songs_audio_features[[#This Row],[track_name]]</f>
        <v>6 Kiss (feat. Juice WRLD &amp; YNW Melly)</v>
      </c>
    </row>
    <row r="4234" spans="1:28" x14ac:dyDescent="0.25">
      <c r="A4234" t="s">
        <v>8551</v>
      </c>
      <c r="B4234" t="s">
        <v>8552</v>
      </c>
      <c r="C4234" t="s">
        <v>8553</v>
      </c>
      <c r="D4234" t="s">
        <v>48</v>
      </c>
      <c r="E4234" t="s">
        <v>70</v>
      </c>
      <c r="F4234" t="s">
        <v>24</v>
      </c>
      <c r="G4234" t="s">
        <v>25</v>
      </c>
      <c r="H4234">
        <v>88</v>
      </c>
      <c r="I4234">
        <v>787</v>
      </c>
      <c r="J4234">
        <v>118</v>
      </c>
      <c r="K4234" t="s">
        <v>1265</v>
      </c>
      <c r="L4234">
        <v>0</v>
      </c>
      <c r="M4234">
        <v>12</v>
      </c>
      <c r="N4234">
        <v>588</v>
      </c>
      <c r="O4234">
        <v>-5189</v>
      </c>
      <c r="P4234">
        <v>113018</v>
      </c>
      <c r="Q4234">
        <v>264834</v>
      </c>
      <c r="R4234">
        <v>2</v>
      </c>
      <c r="S4234">
        <v>13821822</v>
      </c>
      <c r="U4234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4234" t="str">
        <f>IFERROR(MID(spotify_top_songs_audio_features[[#This Row],[artist_names]],SEARCH(",",spotify_top_songs_audio_features[[#This Row],[artist_names]])+2,99),"")</f>
        <v>Eminem</v>
      </c>
      <c r="W4234" t="str">
        <f>spotify_top_songs_audio_features[[#This Row],[source]]</f>
        <v>Republic Records</v>
      </c>
      <c r="X4234" s="1">
        <f>spotify_top_songs_audio_features[[#This Row],[streams]]</f>
        <v>13821822</v>
      </c>
      <c r="Y4234" t="str">
        <f>IF(Tabela2[[#This Row],[feat]]="","","Feat")</f>
        <v>Feat</v>
      </c>
      <c r="Z4234" s="17" t="str">
        <f>CONCATENATE(INT(spotify_top_songs_audio_features[[#This Row],[duration_ms]]/(60*1000)),":",MOD(INT(spotify_top_songs_audio_features[[#This Row],[duration_ms]]/1000),60))</f>
        <v>4:24</v>
      </c>
      <c r="AA42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34" t="str">
        <f>spotify_top_songs_audio_features[[#This Row],[track_name]]</f>
        <v>The Adventures of Moon Man &amp; Slim Shady (with Eminem)</v>
      </c>
    </row>
    <row r="4235" spans="1:28" x14ac:dyDescent="0.25">
      <c r="A4235" t="s">
        <v>3720</v>
      </c>
      <c r="B4235" t="s">
        <v>3721</v>
      </c>
      <c r="C4235" t="s">
        <v>3722</v>
      </c>
      <c r="D4235" t="s">
        <v>282</v>
      </c>
      <c r="E4235" t="s">
        <v>102</v>
      </c>
      <c r="F4235" t="s">
        <v>24</v>
      </c>
      <c r="G4235" t="s">
        <v>25</v>
      </c>
      <c r="H4235">
        <v>493</v>
      </c>
      <c r="I4235">
        <v>13</v>
      </c>
      <c r="J4235">
        <v>369</v>
      </c>
      <c r="K4235" t="s">
        <v>3723</v>
      </c>
      <c r="L4235">
        <v>223</v>
      </c>
      <c r="M4235">
        <v>941</v>
      </c>
      <c r="N4235">
        <v>119</v>
      </c>
      <c r="O4235">
        <v>-18725</v>
      </c>
      <c r="P4235">
        <v>109852</v>
      </c>
      <c r="Q4235">
        <v>187899</v>
      </c>
      <c r="R4235">
        <v>3</v>
      </c>
      <c r="S4235">
        <v>13819147</v>
      </c>
      <c r="U4235" t="str">
        <f>IFERROR(LEFT(spotify_top_songs_audio_features[[#This Row],[artist_names]],SEARCH(",",spotify_top_songs_audio_features[[#This Row],[artist_names]])-1),spotify_top_songs_audio_features[[#This Row],[artist_names]])</f>
        <v>Kina</v>
      </c>
      <c r="V4235" t="str">
        <f>IFERROR(MID(spotify_top_songs_audio_features[[#This Row],[artist_names]],SEARCH(",",spotify_top_songs_audio_features[[#This Row],[artist_names]])+2,99),"")</f>
        <v>Adriana Proenza</v>
      </c>
      <c r="W4235" t="str">
        <f>spotify_top_songs_audio_features[[#This Row],[source]]</f>
        <v>Columbia</v>
      </c>
      <c r="X4235" s="1">
        <f>spotify_top_songs_audio_features[[#This Row],[streams]]</f>
        <v>13819147</v>
      </c>
      <c r="Y4235" t="str">
        <f>IF(Tabela2[[#This Row],[feat]]="","","Feat")</f>
        <v>Feat</v>
      </c>
      <c r="Z4235" s="17" t="str">
        <f>CONCATENATE(INT(spotify_top_songs_audio_features[[#This Row],[duration_ms]]/(60*1000)),":",MOD(INT(spotify_top_songs_audio_features[[#This Row],[duration_ms]]/1000),60))</f>
        <v>3:7</v>
      </c>
      <c r="AA42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235" t="str">
        <f>spotify_top_songs_audio_features[[#This Row],[track_name]]</f>
        <v>Can We Kiss Forever?</v>
      </c>
    </row>
    <row r="4236" spans="1:28" x14ac:dyDescent="0.25">
      <c r="A4236" t="s">
        <v>8842</v>
      </c>
      <c r="B4236" t="s">
        <v>8843</v>
      </c>
      <c r="C4236" t="s">
        <v>8844</v>
      </c>
      <c r="D4236" t="s">
        <v>8845</v>
      </c>
      <c r="E4236" t="s">
        <v>31</v>
      </c>
      <c r="F4236" t="s">
        <v>24</v>
      </c>
      <c r="G4236" t="s">
        <v>25</v>
      </c>
      <c r="H4236">
        <v>819</v>
      </c>
      <c r="I4236">
        <v>651</v>
      </c>
      <c r="J4236">
        <v>169</v>
      </c>
      <c r="K4236" t="s">
        <v>8846</v>
      </c>
      <c r="L4236">
        <v>0</v>
      </c>
      <c r="M4236">
        <v>122</v>
      </c>
      <c r="N4236">
        <v>501</v>
      </c>
      <c r="O4236">
        <v>-5829</v>
      </c>
      <c r="P4236">
        <v>139957</v>
      </c>
      <c r="Q4236">
        <v>185786</v>
      </c>
      <c r="R4236">
        <v>2</v>
      </c>
      <c r="S4236">
        <v>13812029</v>
      </c>
      <c r="U4236" t="str">
        <f>IFERROR(LEFT(spotify_top_songs_audio_features[[#This Row],[artist_names]],SEARCH(",",spotify_top_songs_audio_features[[#This Row],[artist_names]])-1),spotify_top_songs_audio_features[[#This Row],[artist_names]])</f>
        <v>NAV</v>
      </c>
      <c r="V4236" t="str">
        <f>IFERROR(MID(spotify_top_songs_audio_features[[#This Row],[artist_names]],SEARCH(",",spotify_top_songs_audio_features[[#This Row],[artist_names]])+2,99),"")</f>
        <v>Lil Baby, Travis Scott</v>
      </c>
      <c r="W4236" t="str">
        <f>spotify_top_songs_audio_features[[#This Row],[source]]</f>
        <v>XO Records / Republic Records</v>
      </c>
      <c r="X4236" s="1">
        <f>spotify_top_songs_audio_features[[#This Row],[streams]]</f>
        <v>13812029</v>
      </c>
      <c r="Y4236" t="str">
        <f>IF(Tabela2[[#This Row],[feat]]="","","Feat")</f>
        <v>Feat</v>
      </c>
      <c r="Z4236" s="17" t="str">
        <f>CONCATENATE(INT(spotify_top_songs_audio_features[[#This Row],[duration_ms]]/(60*1000)),":",MOD(INT(spotify_top_songs_audio_features[[#This Row],[duration_ms]]/1000),60))</f>
        <v>3:5</v>
      </c>
      <c r="AA42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36" t="str">
        <f>spotify_top_songs_audio_features[[#This Row],[track_name]]</f>
        <v>Never Sleep (with Lil Baby feat. Travis Scott)</v>
      </c>
    </row>
    <row r="4237" spans="1:28" x14ac:dyDescent="0.25">
      <c r="A4237" t="s">
        <v>696</v>
      </c>
      <c r="B4237" t="s">
        <v>697</v>
      </c>
      <c r="C4237" t="s">
        <v>698</v>
      </c>
      <c r="D4237" t="s">
        <v>112</v>
      </c>
      <c r="E4237" t="s">
        <v>31</v>
      </c>
      <c r="F4237" t="s">
        <v>24</v>
      </c>
      <c r="G4237" t="s">
        <v>64</v>
      </c>
      <c r="H4237">
        <v>395</v>
      </c>
      <c r="I4237">
        <v>27</v>
      </c>
      <c r="J4237">
        <v>309</v>
      </c>
      <c r="K4237" t="s">
        <v>699</v>
      </c>
      <c r="L4237">
        <v>249</v>
      </c>
      <c r="M4237">
        <v>111</v>
      </c>
      <c r="N4237">
        <v>314</v>
      </c>
      <c r="O4237">
        <v>-10672</v>
      </c>
      <c r="P4237">
        <v>12094</v>
      </c>
      <c r="Q4237">
        <v>304107</v>
      </c>
      <c r="R4237">
        <v>1</v>
      </c>
      <c r="S4237">
        <v>13810722</v>
      </c>
      <c r="U423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237" t="str">
        <f>IFERROR(MID(spotify_top_songs_audio_features[[#This Row],[artist_names]],SEARCH(",",spotify_top_songs_audio_features[[#This Row],[artist_names]])+2,99),"")</f>
        <v>Bon Iver</v>
      </c>
      <c r="W4237" t="str">
        <f>spotify_top_songs_audio_features[[#This Row],[source]]</f>
        <v>Taylor Swift</v>
      </c>
      <c r="X4237" s="1">
        <f>spotify_top_songs_audio_features[[#This Row],[streams]]</f>
        <v>13810722</v>
      </c>
      <c r="Y4237" t="str">
        <f>IF(Tabela2[[#This Row],[feat]]="","","Feat")</f>
        <v>Feat</v>
      </c>
      <c r="Z4237" s="17" t="str">
        <f>CONCATENATE(INT(spotify_top_songs_audio_features[[#This Row],[duration_ms]]/(60*1000)),":",MOD(INT(spotify_top_songs_audio_features[[#This Row],[duration_ms]]/1000),60))</f>
        <v>5:4</v>
      </c>
      <c r="AA42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37" t="str">
        <f>spotify_top_songs_audio_features[[#This Row],[track_name]]</f>
        <v>evermore (feat. Bon Iver)</v>
      </c>
    </row>
    <row r="4238" spans="1:28" x14ac:dyDescent="0.25">
      <c r="A4238" t="s">
        <v>16916</v>
      </c>
      <c r="B4238" t="s">
        <v>14526</v>
      </c>
      <c r="C4238" t="s">
        <v>16917</v>
      </c>
      <c r="D4238" t="s">
        <v>4197</v>
      </c>
      <c r="E4238" t="s">
        <v>31</v>
      </c>
      <c r="F4238" t="s">
        <v>24</v>
      </c>
      <c r="G4238" t="s">
        <v>25</v>
      </c>
      <c r="H4238">
        <v>723</v>
      </c>
      <c r="I4238">
        <v>647</v>
      </c>
      <c r="J4238">
        <v>331</v>
      </c>
      <c r="K4238" t="s">
        <v>16918</v>
      </c>
      <c r="L4238">
        <v>9.1699999999999995E-4</v>
      </c>
      <c r="M4238">
        <v>258</v>
      </c>
      <c r="N4238">
        <v>161</v>
      </c>
      <c r="O4238">
        <v>-6164</v>
      </c>
      <c r="P4238">
        <v>172369</v>
      </c>
      <c r="Q4238">
        <v>183692</v>
      </c>
      <c r="R4238">
        <v>2</v>
      </c>
      <c r="S4238">
        <v>13807389</v>
      </c>
      <c r="U4238" t="str">
        <f>IFERROR(LEFT(spotify_top_songs_audio_features[[#This Row],[artist_names]],SEARCH(",",spotify_top_songs_audio_features[[#This Row],[artist_names]])-1),spotify_top_songs_audio_features[[#This Row],[artist_names]])</f>
        <v>Shindy</v>
      </c>
      <c r="V4238" t="str">
        <f>IFERROR(MID(spotify_top_songs_audio_features[[#This Row],[artist_names]],SEARCH(",",spotify_top_songs_audio_features[[#This Row],[artist_names]])+2,99),"")</f>
        <v/>
      </c>
      <c r="W4238" t="str">
        <f>spotify_top_songs_audio_features[[#This Row],[source]]</f>
        <v>Sony Music/Friends with Money</v>
      </c>
      <c r="X4238" s="1">
        <f>spotify_top_songs_audio_features[[#This Row],[streams]]</f>
        <v>13807389</v>
      </c>
      <c r="Y4238" t="str">
        <f>IF(Tabela2[[#This Row],[feat]]="","","Feat")</f>
        <v/>
      </c>
      <c r="Z4238" s="17" t="str">
        <f>CONCATENATE(INT(spotify_top_songs_audio_features[[#This Row],[duration_ms]]/(60*1000)),":",MOD(INT(spotify_top_songs_audio_features[[#This Row],[duration_ms]]/1000),60))</f>
        <v>3:3</v>
      </c>
      <c r="AA42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38" t="str">
        <f>spotify_top_songs_audio_features[[#This Row],[track_name]]</f>
        <v>Nautilus</v>
      </c>
    </row>
    <row r="4239" spans="1:28" x14ac:dyDescent="0.25">
      <c r="A4239" t="s">
        <v>17199</v>
      </c>
      <c r="B4239" t="s">
        <v>17200</v>
      </c>
      <c r="C4239" t="s">
        <v>17201</v>
      </c>
      <c r="D4239" t="s">
        <v>819</v>
      </c>
      <c r="E4239" t="s">
        <v>113</v>
      </c>
      <c r="F4239" t="s">
        <v>24</v>
      </c>
      <c r="G4239" t="s">
        <v>25</v>
      </c>
      <c r="H4239">
        <v>785</v>
      </c>
      <c r="I4239">
        <v>652</v>
      </c>
      <c r="J4239">
        <v>668</v>
      </c>
      <c r="K4239" t="s">
        <v>4604</v>
      </c>
      <c r="L4239">
        <v>0</v>
      </c>
      <c r="M4239">
        <v>697</v>
      </c>
      <c r="N4239">
        <v>484</v>
      </c>
      <c r="O4239">
        <v>-2607</v>
      </c>
      <c r="P4239">
        <v>170024</v>
      </c>
      <c r="Q4239">
        <v>203093</v>
      </c>
      <c r="R4239">
        <v>3</v>
      </c>
      <c r="S4239">
        <v>13798364</v>
      </c>
      <c r="U4239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4239" t="str">
        <f>IFERROR(MID(spotify_top_songs_audio_features[[#This Row],[artist_names]],SEARCH(",",spotify_top_songs_audio_features[[#This Row],[artist_names]])+2,99),"")</f>
        <v>Tyga</v>
      </c>
      <c r="W4239" t="str">
        <f>spotify_top_songs_audio_features[[#This Row],[source]]</f>
        <v>Kemosabe Records/RCA Records</v>
      </c>
      <c r="X4239" s="1">
        <f>spotify_top_songs_audio_features[[#This Row],[streams]]</f>
        <v>13798364</v>
      </c>
      <c r="Y4239" t="str">
        <f>IF(Tabela2[[#This Row],[feat]]="","","Feat")</f>
        <v>Feat</v>
      </c>
      <c r="Z4239" s="17" t="str">
        <f>CONCATENATE(INT(spotify_top_songs_audio_features[[#This Row],[duration_ms]]/(60*1000)),":",MOD(INT(spotify_top_songs_audio_features[[#This Row],[duration_ms]]/1000),60))</f>
        <v>3:23</v>
      </c>
      <c r="AA42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239" t="str">
        <f>spotify_top_songs_audio_features[[#This Row],[track_name]]</f>
        <v>Juicy</v>
      </c>
    </row>
    <row r="4240" spans="1:28" x14ac:dyDescent="0.25">
      <c r="A4240" t="s">
        <v>16516</v>
      </c>
      <c r="B4240" t="s">
        <v>405</v>
      </c>
      <c r="C4240" t="s">
        <v>406</v>
      </c>
      <c r="D4240" t="s">
        <v>407</v>
      </c>
      <c r="E4240" t="s">
        <v>113</v>
      </c>
      <c r="F4240" t="s">
        <v>32</v>
      </c>
      <c r="G4240" t="s">
        <v>25</v>
      </c>
      <c r="H4240">
        <v>862</v>
      </c>
      <c r="I4240">
        <v>685</v>
      </c>
      <c r="J4240">
        <v>242</v>
      </c>
      <c r="K4240" t="s">
        <v>408</v>
      </c>
      <c r="L4240">
        <v>0</v>
      </c>
      <c r="M4240">
        <v>204</v>
      </c>
      <c r="N4240">
        <v>672</v>
      </c>
      <c r="O4240">
        <v>-7699</v>
      </c>
      <c r="P4240">
        <v>100024</v>
      </c>
      <c r="Q4240">
        <v>172800</v>
      </c>
      <c r="R4240">
        <v>3</v>
      </c>
      <c r="S4240">
        <v>13744547</v>
      </c>
      <c r="U4240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4240" t="str">
        <f>IFERROR(MID(spotify_top_songs_audio_features[[#This Row],[artist_names]],SEARCH(",",spotify_top_songs_audio_features[[#This Row],[artist_names]])+2,99),"")</f>
        <v/>
      </c>
      <c r="W4240" t="str">
        <f>spotify_top_songs_audio_features[[#This Row],[source]]</f>
        <v>South Coast Music Group/Interscope Records</v>
      </c>
      <c r="X4240" s="1">
        <f>spotify_top_songs_audio_features[[#This Row],[streams]]</f>
        <v>13744547</v>
      </c>
      <c r="Y4240" t="str">
        <f>IF(Tabela2[[#This Row],[feat]]="","","Feat")</f>
        <v/>
      </c>
      <c r="Z4240" s="17" t="str">
        <f>CONCATENATE(INT(spotify_top_songs_audio_features[[#This Row],[duration_ms]]/(60*1000)),":",MOD(INT(spotify_top_songs_audio_features[[#This Row],[duration_ms]]/1000),60))</f>
        <v>2:52</v>
      </c>
      <c r="AA42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240" t="str">
        <f>spotify_top_songs_audio_features[[#This Row],[track_name]]</f>
        <v>INTRO</v>
      </c>
    </row>
    <row r="4241" spans="1:28" x14ac:dyDescent="0.25">
      <c r="A4241" t="s">
        <v>14990</v>
      </c>
      <c r="B4241" t="s">
        <v>388</v>
      </c>
      <c r="C4241" t="s">
        <v>389</v>
      </c>
      <c r="D4241" t="s">
        <v>390</v>
      </c>
      <c r="E4241" t="s">
        <v>23</v>
      </c>
      <c r="F4241" t="s">
        <v>24</v>
      </c>
      <c r="G4241" t="s">
        <v>25</v>
      </c>
      <c r="H4241">
        <v>591</v>
      </c>
      <c r="I4241">
        <v>702</v>
      </c>
      <c r="J4241">
        <v>289</v>
      </c>
      <c r="K4241" t="s">
        <v>391</v>
      </c>
      <c r="L4241">
        <v>0</v>
      </c>
      <c r="M4241">
        <v>414</v>
      </c>
      <c r="N4241">
        <v>501</v>
      </c>
      <c r="O4241">
        <v>-559</v>
      </c>
      <c r="P4241">
        <v>104003</v>
      </c>
      <c r="Q4241">
        <v>217653</v>
      </c>
      <c r="R4241">
        <v>26</v>
      </c>
      <c r="S4241">
        <v>13740870</v>
      </c>
      <c r="U4241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4241" t="str">
        <f>IFERROR(MID(spotify_top_songs_audio_features[[#This Row],[artist_names]],SEARCH(",",spotify_top_songs_audio_features[[#This Row],[artist_names]])+2,99),"")</f>
        <v>Bebe Rexha</v>
      </c>
      <c r="W4241" t="str">
        <f>spotify_top_songs_audio_features[[#This Row],[source]]</f>
        <v>Disruptor Records/Columbia</v>
      </c>
      <c r="X4241" s="1">
        <f>spotify_top_songs_audio_features[[#This Row],[streams]]</f>
        <v>13740870</v>
      </c>
      <c r="Y4241" t="str">
        <f>IF(Tabela2[[#This Row],[feat]]="","","Feat")</f>
        <v>Feat</v>
      </c>
      <c r="Z4241" s="17" t="str">
        <f>CONCATENATE(INT(spotify_top_songs_audio_features[[#This Row],[duration_ms]]/(60*1000)),":",MOD(INT(spotify_top_songs_audio_features[[#This Row],[duration_ms]]/1000),60))</f>
        <v>3:37</v>
      </c>
      <c r="AA42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41" t="str">
        <f>spotify_top_songs_audio_features[[#This Row],[track_name]]</f>
        <v>Call You Mine</v>
      </c>
    </row>
    <row r="4242" spans="1:28" x14ac:dyDescent="0.25">
      <c r="A4242" t="s">
        <v>17261</v>
      </c>
      <c r="B4242" t="s">
        <v>334</v>
      </c>
      <c r="C4242" t="s">
        <v>17262</v>
      </c>
      <c r="D4242" t="s">
        <v>336</v>
      </c>
      <c r="E4242" t="s">
        <v>86</v>
      </c>
      <c r="F4242" t="s">
        <v>32</v>
      </c>
      <c r="G4242" t="s">
        <v>25</v>
      </c>
      <c r="H4242">
        <v>485</v>
      </c>
      <c r="I4242">
        <v>555</v>
      </c>
      <c r="J4242">
        <v>66</v>
      </c>
      <c r="K4242" t="s">
        <v>3279</v>
      </c>
      <c r="L4242">
        <v>0</v>
      </c>
      <c r="M4242">
        <v>114</v>
      </c>
      <c r="N4242">
        <v>617</v>
      </c>
      <c r="O4242">
        <v>-8938</v>
      </c>
      <c r="P4242">
        <v>80015</v>
      </c>
      <c r="Q4242">
        <v>174083</v>
      </c>
      <c r="R4242">
        <v>1</v>
      </c>
      <c r="S4242">
        <v>13713012</v>
      </c>
      <c r="U4242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4242" t="str">
        <f>IFERROR(MID(spotify_top_songs_audio_features[[#This Row],[artist_names]],SEARCH(",",spotify_top_songs_audio_features[[#This Row],[artist_names]])+2,99),"")</f>
        <v>Kanye West, Ty Dolla $ign</v>
      </c>
      <c r="W4242" t="str">
        <f>spotify_top_songs_audio_features[[#This Row],[source]]</f>
        <v>Ye</v>
      </c>
      <c r="X4242" s="1">
        <f>spotify_top_songs_audio_features[[#This Row],[streams]]</f>
        <v>13713012</v>
      </c>
      <c r="Y4242" t="str">
        <f>IF(Tabela2[[#This Row],[feat]]="","","Feat")</f>
        <v>Feat</v>
      </c>
      <c r="Z4242" s="17" t="str">
        <f>CONCATENATE(INT(spotify_top_songs_audio_features[[#This Row],[duration_ms]]/(60*1000)),":",MOD(INT(spotify_top_songs_audio_features[[#This Row],[duration_ms]]/1000),60))</f>
        <v>2:54</v>
      </c>
      <c r="AA42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42" t="str">
        <f>spotify_top_songs_audio_features[[#This Row],[track_name]]</f>
        <v>KEYS TO MY LIFE</v>
      </c>
    </row>
    <row r="4243" spans="1:28" x14ac:dyDescent="0.25">
      <c r="A4243" t="s">
        <v>6344</v>
      </c>
      <c r="B4243" t="s">
        <v>1184</v>
      </c>
      <c r="C4243" t="s">
        <v>6345</v>
      </c>
      <c r="D4243" t="s">
        <v>1186</v>
      </c>
      <c r="E4243" t="s">
        <v>31</v>
      </c>
      <c r="F4243" t="s">
        <v>32</v>
      </c>
      <c r="G4243" t="s">
        <v>25</v>
      </c>
      <c r="H4243">
        <v>654</v>
      </c>
      <c r="I4243">
        <v>711</v>
      </c>
      <c r="J4243">
        <v>383</v>
      </c>
      <c r="K4243" t="s">
        <v>6346</v>
      </c>
      <c r="L4243">
        <v>191</v>
      </c>
      <c r="M4243">
        <v>903</v>
      </c>
      <c r="N4243">
        <v>198</v>
      </c>
      <c r="O4243">
        <v>-7437</v>
      </c>
      <c r="P4243">
        <v>127957</v>
      </c>
      <c r="Q4243">
        <v>193788</v>
      </c>
      <c r="R4243">
        <v>4</v>
      </c>
      <c r="S4243">
        <v>13709297</v>
      </c>
      <c r="U4243" t="str">
        <f>IFERROR(LEFT(spotify_top_songs_audio_features[[#This Row],[artist_names]],SEARCH(",",spotify_top_songs_audio_features[[#This Row],[artist_names]])-1),spotify_top_songs_audio_features[[#This Row],[artist_names]])</f>
        <v>Alan Walker</v>
      </c>
      <c r="V4243" t="str">
        <f>IFERROR(MID(spotify_top_songs_audio_features[[#This Row],[artist_names]],SEARCH(",",spotify_top_songs_audio_features[[#This Row],[artist_names]])+2,99),"")</f>
        <v/>
      </c>
      <c r="W4243" t="str">
        <f>spotify_top_songs_audio_features[[#This Row],[source]]</f>
        <v>Kreatell Music</v>
      </c>
      <c r="X4243" s="1">
        <f>spotify_top_songs_audio_features[[#This Row],[streams]]</f>
        <v>13709297</v>
      </c>
      <c r="Y4243" t="str">
        <f>IF(Tabela2[[#This Row],[feat]]="","","Feat")</f>
        <v/>
      </c>
      <c r="Z4243" s="17" t="str">
        <f>CONCATENATE(INT(spotify_top_songs_audio_features[[#This Row],[duration_ms]]/(60*1000)),":",MOD(INT(spotify_top_songs_audio_features[[#This Row],[duration_ms]]/1000),60))</f>
        <v>3:13</v>
      </c>
      <c r="AA42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43" t="str">
        <f>spotify_top_songs_audio_features[[#This Row],[track_name]]</f>
        <v>The Spectre</v>
      </c>
    </row>
    <row r="4244" spans="1:28" x14ac:dyDescent="0.25">
      <c r="A4244" t="s">
        <v>8705</v>
      </c>
      <c r="B4244" t="s">
        <v>7102</v>
      </c>
      <c r="C4244" t="s">
        <v>8706</v>
      </c>
      <c r="D4244" t="s">
        <v>5126</v>
      </c>
      <c r="E4244" t="s">
        <v>23</v>
      </c>
      <c r="F4244" t="s">
        <v>24</v>
      </c>
      <c r="G4244" t="s">
        <v>25</v>
      </c>
      <c r="H4244">
        <v>45</v>
      </c>
      <c r="I4244">
        <v>335</v>
      </c>
      <c r="J4244">
        <v>298</v>
      </c>
      <c r="K4244" t="s">
        <v>654</v>
      </c>
      <c r="L4244">
        <v>1.25E-4</v>
      </c>
      <c r="M4244">
        <v>979</v>
      </c>
      <c r="N4244">
        <v>25</v>
      </c>
      <c r="O4244">
        <v>-7464</v>
      </c>
      <c r="P4244">
        <v>109908</v>
      </c>
      <c r="Q4244">
        <v>281235</v>
      </c>
      <c r="R4244">
        <v>3</v>
      </c>
      <c r="S4244">
        <v>13697858</v>
      </c>
      <c r="U4244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4244" t="str">
        <f>IFERROR(MID(spotify_top_songs_audio_features[[#This Row],[artist_names]],SEARCH(",",spotify_top_songs_audio_features[[#This Row],[artist_names]])+2,99),"")</f>
        <v>Bradley Cooper</v>
      </c>
      <c r="W4244" t="str">
        <f>spotify_top_songs_audio_features[[#This Row],[source]]</f>
        <v>A Star is Born OST</v>
      </c>
      <c r="X4244" s="1">
        <f>spotify_top_songs_audio_features[[#This Row],[streams]]</f>
        <v>13697858</v>
      </c>
      <c r="Y4244" t="str">
        <f>IF(Tabela2[[#This Row],[feat]]="","","Feat")</f>
        <v>Feat</v>
      </c>
      <c r="Z4244" s="17" t="str">
        <f>CONCATENATE(INT(spotify_top_songs_audio_features[[#This Row],[duration_ms]]/(60*1000)),":",MOD(INT(spotify_top_songs_audio_features[[#This Row],[duration_ms]]/1000),60))</f>
        <v>4:41</v>
      </c>
      <c r="AA42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44" t="str">
        <f>spotify_top_songs_audio_features[[#This Row],[track_name]]</f>
        <v>I'll Never Love Again - Film Version - Radio Edit</v>
      </c>
    </row>
    <row r="4245" spans="1:28" x14ac:dyDescent="0.25">
      <c r="A4245" t="s">
        <v>10760</v>
      </c>
      <c r="B4245" t="s">
        <v>10761</v>
      </c>
      <c r="C4245" t="s">
        <v>10762</v>
      </c>
      <c r="D4245" t="s">
        <v>1017</v>
      </c>
      <c r="E4245" t="s">
        <v>102</v>
      </c>
      <c r="F4245" t="s">
        <v>32</v>
      </c>
      <c r="G4245" t="s">
        <v>25</v>
      </c>
      <c r="H4245">
        <v>808</v>
      </c>
      <c r="I4245">
        <v>771</v>
      </c>
      <c r="J4245">
        <v>645</v>
      </c>
      <c r="K4245" t="s">
        <v>10763</v>
      </c>
      <c r="L4245">
        <v>1.2899999999999999E-4</v>
      </c>
      <c r="M4245">
        <v>18</v>
      </c>
      <c r="N4245">
        <v>471</v>
      </c>
      <c r="O4245">
        <v>-5719</v>
      </c>
      <c r="P4245">
        <v>16194</v>
      </c>
      <c r="Q4245">
        <v>251859</v>
      </c>
      <c r="R4245">
        <v>2</v>
      </c>
      <c r="S4245">
        <v>13658025</v>
      </c>
      <c r="U4245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4245" t="str">
        <f>IFERROR(MID(spotify_top_songs_audio_features[[#This Row],[artist_names]],SEARCH(",",spotify_top_songs_audio_features[[#This Row],[artist_names]])+2,99),"")</f>
        <v>21 Savage</v>
      </c>
      <c r="W4245" t="str">
        <f>spotify_top_songs_audio_features[[#This Row],[source]]</f>
        <v>Quality Control Music, LLC</v>
      </c>
      <c r="X4245" s="1">
        <f>spotify_top_songs_audio_features[[#This Row],[streams]]</f>
        <v>13658025</v>
      </c>
      <c r="Y4245" t="str">
        <f>IF(Tabela2[[#This Row],[feat]]="","","Feat")</f>
        <v>Feat</v>
      </c>
      <c r="Z4245" s="17" t="str">
        <f>CONCATENATE(INT(spotify_top_songs_audio_features[[#This Row],[duration_ms]]/(60*1000)),":",MOD(INT(spotify_top_songs_audio_features[[#This Row],[duration_ms]]/1000),60))</f>
        <v>4:11</v>
      </c>
      <c r="AA42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245" t="str">
        <f>spotify_top_songs_audio_features[[#This Row],[track_name]]</f>
        <v>BBO (Bad Bitches Only)</v>
      </c>
    </row>
    <row r="4246" spans="1:28" x14ac:dyDescent="0.25">
      <c r="A4246" t="s">
        <v>12991</v>
      </c>
      <c r="B4246" t="s">
        <v>12992</v>
      </c>
      <c r="C4246" t="s">
        <v>12993</v>
      </c>
      <c r="D4246" t="s">
        <v>2562</v>
      </c>
      <c r="E4246" t="s">
        <v>43</v>
      </c>
      <c r="F4246" t="s">
        <v>24</v>
      </c>
      <c r="G4246" t="s">
        <v>25</v>
      </c>
      <c r="H4246">
        <v>899</v>
      </c>
      <c r="I4246">
        <v>528</v>
      </c>
      <c r="J4246">
        <v>181</v>
      </c>
      <c r="K4246" t="s">
        <v>12994</v>
      </c>
      <c r="L4246">
        <v>101</v>
      </c>
      <c r="M4246">
        <v>105</v>
      </c>
      <c r="N4246">
        <v>456</v>
      </c>
      <c r="O4246">
        <v>-5442</v>
      </c>
      <c r="P4246">
        <v>100037</v>
      </c>
      <c r="Q4246">
        <v>111852</v>
      </c>
      <c r="R4246">
        <v>3</v>
      </c>
      <c r="S4246">
        <v>13625971</v>
      </c>
      <c r="U4246" t="str">
        <f>IFERROR(LEFT(spotify_top_songs_audio_features[[#This Row],[artist_names]],SEARCH(",",spotify_top_songs_audio_features[[#This Row],[artist_names]])-1),spotify_top_songs_audio_features[[#This Row],[artist_names]])</f>
        <v>Jason Derulo</v>
      </c>
      <c r="V4246" t="str">
        <f>IFERROR(MID(spotify_top_songs_audio_features[[#This Row],[artist_names]],SEARCH(",",spotify_top_songs_audio_features[[#This Row],[artist_names]])+2,99),"")</f>
        <v>Puri, Jhorrmountain</v>
      </c>
      <c r="W4246" t="str">
        <f>spotify_top_songs_audio_features[[#This Row],[source]]</f>
        <v>Spinnin' Records</v>
      </c>
      <c r="X4246" s="1">
        <f>spotify_top_songs_audio_features[[#This Row],[streams]]</f>
        <v>13625971</v>
      </c>
      <c r="Y4246" t="str">
        <f>IF(Tabela2[[#This Row],[feat]]="","","Feat")</f>
        <v>Feat</v>
      </c>
      <c r="Z4246" s="17" t="str">
        <f>CONCATENATE(INT(spotify_top_songs_audio_features[[#This Row],[duration_ms]]/(60*1000)),":",MOD(INT(spotify_top_songs_audio_features[[#This Row],[duration_ms]]/1000),60))</f>
        <v>1:51</v>
      </c>
      <c r="AA42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246" t="str">
        <f>spotify_top_songs_audio_features[[#This Row],[track_name]]</f>
        <v>Coño</v>
      </c>
    </row>
    <row r="4247" spans="1:28" x14ac:dyDescent="0.25">
      <c r="A4247" t="s">
        <v>8707</v>
      </c>
      <c r="B4247" t="s">
        <v>8708</v>
      </c>
      <c r="C4247" t="s">
        <v>8709</v>
      </c>
      <c r="D4247" t="s">
        <v>1487</v>
      </c>
      <c r="E4247" t="s">
        <v>469</v>
      </c>
      <c r="F4247" t="s">
        <v>32</v>
      </c>
      <c r="G4247" t="s">
        <v>25</v>
      </c>
      <c r="H4247">
        <v>675</v>
      </c>
      <c r="I4247">
        <v>608</v>
      </c>
      <c r="J4247">
        <v>103</v>
      </c>
      <c r="K4247" t="s">
        <v>2150</v>
      </c>
      <c r="L4247">
        <v>0</v>
      </c>
      <c r="M4247">
        <v>11</v>
      </c>
      <c r="N4247">
        <v>728</v>
      </c>
      <c r="O4247">
        <v>-6934</v>
      </c>
      <c r="P4247">
        <v>99865</v>
      </c>
      <c r="Q4247">
        <v>184800</v>
      </c>
      <c r="R4247">
        <v>2</v>
      </c>
      <c r="S4247">
        <v>13595594</v>
      </c>
      <c r="U4247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4247" t="str">
        <f>IFERROR(MID(spotify_top_songs_audio_features[[#This Row],[artist_names]],SEARCH(",",spotify_top_songs_audio_features[[#This Row],[artist_names]])+2,99),"")</f>
        <v>Dua Lipa</v>
      </c>
      <c r="W4247" t="str">
        <f>spotify_top_songs_audio_features[[#This Row],[source]]</f>
        <v>Victor Victor Worldwide</v>
      </c>
      <c r="X4247" s="1">
        <f>spotify_top_songs_audio_features[[#This Row],[streams]]</f>
        <v>13595594</v>
      </c>
      <c r="Y4247" t="str">
        <f>IF(Tabela2[[#This Row],[feat]]="","","Feat")</f>
        <v>Feat</v>
      </c>
      <c r="Z4247" s="17" t="str">
        <f>CONCATENATE(INT(spotify_top_songs_audio_features[[#This Row],[duration_ms]]/(60*1000)),":",MOD(INT(spotify_top_songs_audio_features[[#This Row],[duration_ms]]/1000),60))</f>
        <v>3:4</v>
      </c>
      <c r="AA42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247" t="str">
        <f>spotify_top_songs_audio_features[[#This Row],[track_name]]</f>
        <v>Demeanor (feat. Dua Lipa)</v>
      </c>
    </row>
    <row r="4248" spans="1:28" x14ac:dyDescent="0.25">
      <c r="A4248" t="s">
        <v>5223</v>
      </c>
      <c r="B4248" t="s">
        <v>5224</v>
      </c>
      <c r="C4248" t="s">
        <v>5225</v>
      </c>
      <c r="D4248" t="s">
        <v>4099</v>
      </c>
      <c r="E4248" t="s">
        <v>43</v>
      </c>
      <c r="F4248" t="s">
        <v>24</v>
      </c>
      <c r="G4248" t="s">
        <v>25</v>
      </c>
      <c r="H4248">
        <v>693</v>
      </c>
      <c r="I4248">
        <v>911</v>
      </c>
      <c r="J4248">
        <v>305</v>
      </c>
      <c r="K4248" t="s">
        <v>3806</v>
      </c>
      <c r="L4248">
        <v>107</v>
      </c>
      <c r="M4248">
        <v>3</v>
      </c>
      <c r="N4248">
        <v>982</v>
      </c>
      <c r="O4248">
        <v>-3691</v>
      </c>
      <c r="P4248">
        <v>125895</v>
      </c>
      <c r="Q4248">
        <v>216520</v>
      </c>
      <c r="R4248">
        <v>3</v>
      </c>
      <c r="S4248">
        <v>13595049</v>
      </c>
      <c r="U4248" t="str">
        <f>IFERROR(LEFT(spotify_top_songs_audio_features[[#This Row],[artist_names]],SEARCH(",",spotify_top_songs_audio_features[[#This Row],[artist_names]])-1),spotify_top_songs_audio_features[[#This Row],[artist_names]])</f>
        <v>Earth</v>
      </c>
      <c r="V4248" t="str">
        <f>IFERROR(MID(spotify_top_songs_audio_features[[#This Row],[artist_names]],SEARCH(",",spotify_top_songs_audio_features[[#This Row],[artist_names]])+2,99),"")</f>
        <v>Wind &amp; Fire</v>
      </c>
      <c r="W4248" t="str">
        <f>spotify_top_songs_audio_features[[#This Row],[source]]</f>
        <v>Columbia/Legacy</v>
      </c>
      <c r="X4248" s="1">
        <f>spotify_top_songs_audio_features[[#This Row],[streams]]</f>
        <v>13595049</v>
      </c>
      <c r="Y4248" t="str">
        <f>IF(Tabela2[[#This Row],[feat]]="","","Feat")</f>
        <v>Feat</v>
      </c>
      <c r="Z4248" s="17" t="str">
        <f>CONCATENATE(INT(spotify_top_songs_audio_features[[#This Row],[duration_ms]]/(60*1000)),":",MOD(INT(spotify_top_songs_audio_features[[#This Row],[duration_ms]]/1000),60))</f>
        <v>3:36</v>
      </c>
      <c r="AA42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248" t="str">
        <f>spotify_top_songs_audio_features[[#This Row],[track_name]]</f>
        <v>September</v>
      </c>
    </row>
    <row r="4249" spans="1:28" x14ac:dyDescent="0.25">
      <c r="A4249" t="s">
        <v>3020</v>
      </c>
      <c r="B4249" t="s">
        <v>112</v>
      </c>
      <c r="C4249" t="s">
        <v>3021</v>
      </c>
      <c r="D4249" t="s">
        <v>112</v>
      </c>
      <c r="E4249" t="s">
        <v>113</v>
      </c>
      <c r="F4249" t="s">
        <v>24</v>
      </c>
      <c r="G4249" t="s">
        <v>25</v>
      </c>
      <c r="H4249">
        <v>546</v>
      </c>
      <c r="I4249">
        <v>732</v>
      </c>
      <c r="J4249">
        <v>423</v>
      </c>
      <c r="K4249" t="s">
        <v>3022</v>
      </c>
      <c r="L4249">
        <v>184</v>
      </c>
      <c r="M4249">
        <v>972</v>
      </c>
      <c r="N4249">
        <v>571</v>
      </c>
      <c r="O4249">
        <v>-7715</v>
      </c>
      <c r="P4249">
        <v>157893</v>
      </c>
      <c r="Q4249">
        <v>215920</v>
      </c>
      <c r="R4249">
        <v>1</v>
      </c>
      <c r="S4249">
        <v>13583538</v>
      </c>
      <c r="U424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249" t="str">
        <f>IFERROR(MID(spotify_top_songs_audio_features[[#This Row],[artist_names]],SEARCH(",",spotify_top_songs_audio_features[[#This Row],[artist_names]])+2,99),"")</f>
        <v/>
      </c>
      <c r="W4249" t="str">
        <f>spotify_top_songs_audio_features[[#This Row],[source]]</f>
        <v>Taylor Swift</v>
      </c>
      <c r="X4249" s="1">
        <f>spotify_top_songs_audio_features[[#This Row],[streams]]</f>
        <v>13583538</v>
      </c>
      <c r="Y4249" t="str">
        <f>IF(Tabela2[[#This Row],[feat]]="","","Feat")</f>
        <v/>
      </c>
      <c r="Z4249" s="17" t="str">
        <f>CONCATENATE(INT(spotify_top_songs_audio_features[[#This Row],[duration_ms]]/(60*1000)),":",MOD(INT(spotify_top_songs_audio_features[[#This Row],[duration_ms]]/1000),60))</f>
        <v>3:35</v>
      </c>
      <c r="AA42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249" t="str">
        <f>spotify_top_songs_audio_features[[#This Row],[track_name]]</f>
        <v>long story short</v>
      </c>
    </row>
    <row r="4250" spans="1:28" x14ac:dyDescent="0.25">
      <c r="A4250" t="s">
        <v>3891</v>
      </c>
      <c r="B4250" t="s">
        <v>3892</v>
      </c>
      <c r="C4250" t="s">
        <v>3893</v>
      </c>
      <c r="D4250" t="s">
        <v>1938</v>
      </c>
      <c r="E4250" t="s">
        <v>86</v>
      </c>
      <c r="F4250" t="s">
        <v>24</v>
      </c>
      <c r="G4250" t="s">
        <v>25</v>
      </c>
      <c r="H4250">
        <v>714</v>
      </c>
      <c r="I4250">
        <v>748</v>
      </c>
      <c r="J4250">
        <v>679</v>
      </c>
      <c r="K4250" t="s">
        <v>886</v>
      </c>
      <c r="L4250">
        <v>0</v>
      </c>
      <c r="M4250">
        <v>626</v>
      </c>
      <c r="N4250">
        <v>698</v>
      </c>
      <c r="O4250">
        <v>-4605</v>
      </c>
      <c r="P4250">
        <v>105031</v>
      </c>
      <c r="Q4250">
        <v>173367</v>
      </c>
      <c r="R4250">
        <v>2</v>
      </c>
      <c r="S4250">
        <v>13580265</v>
      </c>
      <c r="U4250" t="str">
        <f>IFERROR(LEFT(spotify_top_songs_audio_features[[#This Row],[artist_names]],SEARCH(",",spotify_top_songs_audio_features[[#This Row],[artist_names]])-1),spotify_top_songs_audio_features[[#This Row],[artist_names]])</f>
        <v>Guilherme &amp; Benuto</v>
      </c>
      <c r="V4250" t="str">
        <f>IFERROR(MID(spotify_top_songs_audio_features[[#This Row],[artist_names]],SEARCH(",",spotify_top_songs_audio_features[[#This Row],[artist_names]])+2,99),"")</f>
        <v>Hugo &amp; Guilherme</v>
      </c>
      <c r="W4250" t="str">
        <f>spotify_top_songs_audio_features[[#This Row],[source]]</f>
        <v>Sony Music Entertainment</v>
      </c>
      <c r="X4250" s="1">
        <f>spotify_top_songs_audio_features[[#This Row],[streams]]</f>
        <v>13580265</v>
      </c>
      <c r="Y4250" t="str">
        <f>IF(Tabela2[[#This Row],[feat]]="","","Feat")</f>
        <v>Feat</v>
      </c>
      <c r="Z4250" s="17" t="str">
        <f>CONCATENATE(INT(spotify_top_songs_audio_features[[#This Row],[duration_ms]]/(60*1000)),":",MOD(INT(spotify_top_songs_audio_features[[#This Row],[duration_ms]]/1000),60))</f>
        <v>2:53</v>
      </c>
      <c r="AA42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50" t="str">
        <f>spotify_top_songs_audio_features[[#This Row],[track_name]]</f>
        <v>Haja Colírio (feat. Hugo &amp; Guilherme) - Ao Vivo</v>
      </c>
    </row>
    <row r="4251" spans="1:28" x14ac:dyDescent="0.25">
      <c r="A4251" t="s">
        <v>3457</v>
      </c>
      <c r="B4251" t="s">
        <v>1287</v>
      </c>
      <c r="C4251" t="s">
        <v>3458</v>
      </c>
      <c r="D4251" t="s">
        <v>48</v>
      </c>
      <c r="E4251" t="s">
        <v>31</v>
      </c>
      <c r="F4251" t="s">
        <v>24</v>
      </c>
      <c r="G4251" t="s">
        <v>25</v>
      </c>
      <c r="H4251">
        <v>708</v>
      </c>
      <c r="I4251">
        <v>454</v>
      </c>
      <c r="J4251">
        <v>395</v>
      </c>
      <c r="K4251" t="s">
        <v>3130</v>
      </c>
      <c r="L4251">
        <v>0</v>
      </c>
      <c r="M4251">
        <v>73</v>
      </c>
      <c r="N4251">
        <v>24</v>
      </c>
      <c r="O4251">
        <v>-707</v>
      </c>
      <c r="P4251">
        <v>110963</v>
      </c>
      <c r="Q4251">
        <v>189507</v>
      </c>
      <c r="R4251">
        <v>2</v>
      </c>
      <c r="S4251">
        <v>13549672</v>
      </c>
      <c r="U425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251" t="str">
        <f>IFERROR(MID(spotify_top_songs_audio_features[[#This Row],[artist_names]],SEARCH(",",spotify_top_songs_audio_features[[#This Row],[artist_names]])+2,99),"")</f>
        <v/>
      </c>
      <c r="W4251" t="str">
        <f>spotify_top_songs_audio_features[[#This Row],[source]]</f>
        <v>Republic Records</v>
      </c>
      <c r="X4251" s="1">
        <f>spotify_top_songs_audio_features[[#This Row],[streams]]</f>
        <v>13549672</v>
      </c>
      <c r="Y4251" t="str">
        <f>IF(Tabela2[[#This Row],[feat]]="","","Feat")</f>
        <v/>
      </c>
      <c r="Z4251" s="17" t="str">
        <f>CONCATENATE(INT(spotify_top_songs_audio_features[[#This Row],[duration_ms]]/(60*1000)),":",MOD(INT(spotify_top_songs_audio_features[[#This Row],[duration_ms]]/1000),60))</f>
        <v>3:9</v>
      </c>
      <c r="AA42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51" t="str">
        <f>spotify_top_songs_audio_features[[#This Row],[track_name]]</f>
        <v>goodnight n go</v>
      </c>
    </row>
    <row r="4252" spans="1:28" x14ac:dyDescent="0.25">
      <c r="A4252" t="s">
        <v>360</v>
      </c>
      <c r="B4252" t="s">
        <v>361</v>
      </c>
      <c r="C4252" t="s">
        <v>362</v>
      </c>
      <c r="D4252" t="s">
        <v>363</v>
      </c>
      <c r="E4252" t="s">
        <v>86</v>
      </c>
      <c r="F4252" t="s">
        <v>32</v>
      </c>
      <c r="G4252" t="s">
        <v>25</v>
      </c>
      <c r="H4252">
        <v>823</v>
      </c>
      <c r="I4252">
        <v>731</v>
      </c>
      <c r="J4252">
        <v>103</v>
      </c>
      <c r="K4252" t="s">
        <v>364</v>
      </c>
      <c r="L4252">
        <v>0</v>
      </c>
      <c r="M4252">
        <v>131</v>
      </c>
      <c r="N4252">
        <v>952</v>
      </c>
      <c r="O4252">
        <v>-3399</v>
      </c>
      <c r="P4252">
        <v>152024</v>
      </c>
      <c r="Q4252">
        <v>186316</v>
      </c>
      <c r="R4252">
        <v>3</v>
      </c>
      <c r="S4252">
        <v>13544517</v>
      </c>
      <c r="U4252" t="str">
        <f>IFERROR(LEFT(spotify_top_songs_audio_features[[#This Row],[artist_names]],SEARCH(",",spotify_top_songs_audio_features[[#This Row],[artist_names]])-1),spotify_top_songs_audio_features[[#This Row],[artist_names]])</f>
        <v>Piso 21</v>
      </c>
      <c r="V4252" t="str">
        <f>IFERROR(MID(spotify_top_songs_audio_features[[#This Row],[artist_names]],SEARCH(",",spotify_top_songs_audio_features[[#This Row],[artist_names]])+2,99),"")</f>
        <v/>
      </c>
      <c r="W4252" t="str">
        <f>spotify_top_songs_audio_features[[#This Row],[source]]</f>
        <v>WM Mexico</v>
      </c>
      <c r="X4252" s="1">
        <f>spotify_top_songs_audio_features[[#This Row],[streams]]</f>
        <v>13544517</v>
      </c>
      <c r="Y4252" t="str">
        <f>IF(Tabela2[[#This Row],[feat]]="","","Feat")</f>
        <v/>
      </c>
      <c r="Z4252" s="17" t="str">
        <f>CONCATENATE(INT(spotify_top_songs_audio_features[[#This Row],[duration_ms]]/(60*1000)),":",MOD(INT(spotify_top_songs_audio_features[[#This Row],[duration_ms]]/1000),60))</f>
        <v>3:6</v>
      </c>
      <c r="AA42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52" t="str">
        <f>spotify_top_songs_audio_features[[#This Row],[track_name]]</f>
        <v>Puntos Suspensivos</v>
      </c>
    </row>
    <row r="4253" spans="1:28" x14ac:dyDescent="0.25">
      <c r="A4253" t="s">
        <v>9418</v>
      </c>
      <c r="B4253" t="s">
        <v>1015</v>
      </c>
      <c r="C4253" t="s">
        <v>3486</v>
      </c>
      <c r="D4253" t="s">
        <v>1264</v>
      </c>
      <c r="E4253" t="s">
        <v>43</v>
      </c>
      <c r="F4253" t="s">
        <v>24</v>
      </c>
      <c r="G4253" t="s">
        <v>25</v>
      </c>
      <c r="H4253">
        <v>847</v>
      </c>
      <c r="I4253">
        <v>629</v>
      </c>
      <c r="J4253">
        <v>102</v>
      </c>
      <c r="K4253" t="s">
        <v>6731</v>
      </c>
      <c r="L4253">
        <v>0</v>
      </c>
      <c r="M4253">
        <v>152</v>
      </c>
      <c r="N4253">
        <v>109</v>
      </c>
      <c r="O4253">
        <v>-581</v>
      </c>
      <c r="P4253">
        <v>135976</v>
      </c>
      <c r="Q4253">
        <v>255532</v>
      </c>
      <c r="R4253">
        <v>2</v>
      </c>
      <c r="S4253">
        <v>13540422</v>
      </c>
      <c r="U4253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4253" t="str">
        <f>IFERROR(MID(spotify_top_songs_audio_features[[#This Row],[artist_names]],SEARCH(",",spotify_top_songs_audio_features[[#This Row],[artist_names]])+2,99),"")</f>
        <v/>
      </c>
      <c r="W4253" t="str">
        <f>spotify_top_songs_audio_features[[#This Row],[source]]</f>
        <v>Quality Control Music/Motown Records</v>
      </c>
      <c r="X4253" s="1">
        <f>spotify_top_songs_audio_features[[#This Row],[streams]]</f>
        <v>13540422</v>
      </c>
      <c r="Y4253" t="str">
        <f>IF(Tabela2[[#This Row],[feat]]="","","Feat")</f>
        <v/>
      </c>
      <c r="Z4253" s="17" t="str">
        <f>CONCATENATE(INT(spotify_top_songs_audio_features[[#This Row],[duration_ms]]/(60*1000)),":",MOD(INT(spotify_top_songs_audio_features[[#This Row],[duration_ms]]/1000),60))</f>
        <v>4:15</v>
      </c>
      <c r="AA42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253" t="str">
        <f>spotify_top_songs_audio_features[[#This Row],[track_name]]</f>
        <v>Straightenin</v>
      </c>
    </row>
    <row r="4254" spans="1:28" x14ac:dyDescent="0.25">
      <c r="A4254" t="s">
        <v>8231</v>
      </c>
      <c r="B4254" t="s">
        <v>334</v>
      </c>
      <c r="C4254" t="s">
        <v>8232</v>
      </c>
      <c r="D4254" t="s">
        <v>336</v>
      </c>
      <c r="E4254" t="s">
        <v>70</v>
      </c>
      <c r="F4254" t="s">
        <v>24</v>
      </c>
      <c r="G4254" t="s">
        <v>25</v>
      </c>
      <c r="H4254">
        <v>741</v>
      </c>
      <c r="I4254">
        <v>488</v>
      </c>
      <c r="J4254">
        <v>556</v>
      </c>
      <c r="K4254" t="s">
        <v>3456</v>
      </c>
      <c r="L4254">
        <v>9.1000000000000003E-5</v>
      </c>
      <c r="M4254">
        <v>821</v>
      </c>
      <c r="N4254">
        <v>186</v>
      </c>
      <c r="O4254">
        <v>-5308</v>
      </c>
      <c r="P4254">
        <v>120839</v>
      </c>
      <c r="Q4254">
        <v>145785</v>
      </c>
      <c r="R4254">
        <v>1</v>
      </c>
      <c r="S4254">
        <v>13503054</v>
      </c>
      <c r="U4254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4254" t="str">
        <f>IFERROR(MID(spotify_top_songs_audio_features[[#This Row],[artist_names]],SEARCH(",",spotify_top_songs_audio_features[[#This Row],[artist_names]])+2,99),"")</f>
        <v>Kanye West, Ty Dolla $ign</v>
      </c>
      <c r="W4254" t="str">
        <f>spotify_top_songs_audio_features[[#This Row],[source]]</f>
        <v>Ye</v>
      </c>
      <c r="X4254" s="1">
        <f>spotify_top_songs_audio_features[[#This Row],[streams]]</f>
        <v>13503054</v>
      </c>
      <c r="Y4254" t="str">
        <f>IF(Tabela2[[#This Row],[feat]]="","","Feat")</f>
        <v>Feat</v>
      </c>
      <c r="Z4254" s="17" t="str">
        <f>CONCATENATE(INT(spotify_top_songs_audio_features[[#This Row],[duration_ms]]/(60*1000)),":",MOD(INT(spotify_top_songs_audio_features[[#This Row],[duration_ms]]/1000),60))</f>
        <v>2:25</v>
      </c>
      <c r="AA42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54" t="str">
        <f>spotify_top_songs_audio_features[[#This Row],[track_name]]</f>
        <v>PAPERWORK</v>
      </c>
    </row>
    <row r="4255" spans="1:28" x14ac:dyDescent="0.25">
      <c r="A4255" t="s">
        <v>3589</v>
      </c>
      <c r="B4255" t="s">
        <v>2125</v>
      </c>
      <c r="C4255" t="s">
        <v>3590</v>
      </c>
      <c r="D4255" t="s">
        <v>3591</v>
      </c>
      <c r="E4255" t="s">
        <v>31</v>
      </c>
      <c r="F4255" t="s">
        <v>24</v>
      </c>
      <c r="G4255" t="s">
        <v>25</v>
      </c>
      <c r="H4255">
        <v>751</v>
      </c>
      <c r="I4255">
        <v>744</v>
      </c>
      <c r="J4255">
        <v>177</v>
      </c>
      <c r="K4255" t="s">
        <v>1075</v>
      </c>
      <c r="L4255">
        <v>568</v>
      </c>
      <c r="M4255">
        <v>252</v>
      </c>
      <c r="N4255">
        <v>634</v>
      </c>
      <c r="O4255">
        <v>-6859</v>
      </c>
      <c r="P4255">
        <v>148014</v>
      </c>
      <c r="Q4255">
        <v>171892</v>
      </c>
      <c r="R4255">
        <v>2</v>
      </c>
      <c r="S4255">
        <v>13487647</v>
      </c>
      <c r="U4255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4255" t="str">
        <f>IFERROR(MID(spotify_top_songs_audio_features[[#This Row],[artist_names]],SEARCH(",",spotify_top_songs_audio_features[[#This Row],[artist_names]])+2,99),"")</f>
        <v/>
      </c>
      <c r="W4255" t="str">
        <f>spotify_top_songs_audio_features[[#This Row],[source]]</f>
        <v>Victor Victor Worldwide / Republic Records</v>
      </c>
      <c r="X4255" s="1">
        <f>spotify_top_songs_audio_features[[#This Row],[streams]]</f>
        <v>13487647</v>
      </c>
      <c r="Y4255" t="str">
        <f>IF(Tabela2[[#This Row],[feat]]="","","Feat")</f>
        <v/>
      </c>
      <c r="Z4255" s="17" t="str">
        <f>CONCATENATE(INT(spotify_top_songs_audio_features[[#This Row],[duration_ms]]/(60*1000)),":",MOD(INT(spotify_top_songs_audio_features[[#This Row],[duration_ms]]/1000),60))</f>
        <v>2:51</v>
      </c>
      <c r="AA42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55" t="str">
        <f>spotify_top_songs_audio_features[[#This Row],[track_name]]</f>
        <v>AP - Music from the film Boogie</v>
      </c>
    </row>
    <row r="4256" spans="1:28" x14ac:dyDescent="0.25">
      <c r="A4256" t="s">
        <v>11917</v>
      </c>
      <c r="B4256" t="s">
        <v>11918</v>
      </c>
      <c r="C4256" t="s">
        <v>11919</v>
      </c>
      <c r="D4256" t="s">
        <v>4282</v>
      </c>
      <c r="E4256" t="s">
        <v>142</v>
      </c>
      <c r="F4256" t="s">
        <v>24</v>
      </c>
      <c r="G4256" t="s">
        <v>25</v>
      </c>
      <c r="H4256">
        <v>885</v>
      </c>
      <c r="I4256">
        <v>543</v>
      </c>
      <c r="J4256">
        <v>2</v>
      </c>
      <c r="K4256" t="s">
        <v>1645</v>
      </c>
      <c r="L4256">
        <v>0</v>
      </c>
      <c r="M4256">
        <v>154</v>
      </c>
      <c r="N4256">
        <v>43</v>
      </c>
      <c r="O4256">
        <v>-6338</v>
      </c>
      <c r="P4256">
        <v>99026</v>
      </c>
      <c r="Q4256">
        <v>195992</v>
      </c>
      <c r="R4256">
        <v>3</v>
      </c>
      <c r="S4256">
        <v>13483765</v>
      </c>
      <c r="U4256" t="str">
        <f>IFERROR(LEFT(spotify_top_songs_audio_features[[#This Row],[artist_names]],SEARCH(",",spotify_top_songs_audio_features[[#This Row],[artist_names]])-1),spotify_top_songs_audio_features[[#This Row],[artist_names]])</f>
        <v>Tyga</v>
      </c>
      <c r="V4256" t="str">
        <f>IFERROR(MID(spotify_top_songs_audio_features[[#This Row],[artist_names]],SEARCH(",",spotify_top_songs_audio_features[[#This Row],[artist_names]])+2,99),"")</f>
        <v>Nicki Minaj</v>
      </c>
      <c r="W4256" t="str">
        <f>spotify_top_songs_audio_features[[#This Row],[source]]</f>
        <v>Last Kings Music / EMPIRE</v>
      </c>
      <c r="X4256" s="1">
        <f>spotify_top_songs_audio_features[[#This Row],[streams]]</f>
        <v>13483765</v>
      </c>
      <c r="Y4256" t="str">
        <f>IF(Tabela2[[#This Row],[feat]]="","","Feat")</f>
        <v>Feat</v>
      </c>
      <c r="Z4256" s="17" t="str">
        <f>CONCATENATE(INT(spotify_top_songs_audio_features[[#This Row],[duration_ms]]/(60*1000)),":",MOD(INT(spotify_top_songs_audio_features[[#This Row],[duration_ms]]/1000),60))</f>
        <v>3:15</v>
      </c>
      <c r="AA42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256" t="str">
        <f>spotify_top_songs_audio_features[[#This Row],[track_name]]</f>
        <v>Dip (feat. Nicki Minaj)</v>
      </c>
    </row>
    <row r="4257" spans="1:28" x14ac:dyDescent="0.25">
      <c r="A4257" t="s">
        <v>5903</v>
      </c>
      <c r="B4257" t="s">
        <v>5904</v>
      </c>
      <c r="C4257" t="s">
        <v>5905</v>
      </c>
      <c r="D4257" t="s">
        <v>286</v>
      </c>
      <c r="E4257" t="s">
        <v>142</v>
      </c>
      <c r="F4257" t="s">
        <v>32</v>
      </c>
      <c r="G4257" t="s">
        <v>25</v>
      </c>
      <c r="H4257">
        <v>647</v>
      </c>
      <c r="I4257">
        <v>34</v>
      </c>
      <c r="J4257">
        <v>496</v>
      </c>
      <c r="K4257" t="s">
        <v>5906</v>
      </c>
      <c r="L4257">
        <v>0</v>
      </c>
      <c r="M4257">
        <v>107</v>
      </c>
      <c r="N4257">
        <v>176</v>
      </c>
      <c r="O4257">
        <v>-8795</v>
      </c>
      <c r="P4257">
        <v>91998</v>
      </c>
      <c r="Q4257">
        <v>277721</v>
      </c>
      <c r="R4257">
        <v>1</v>
      </c>
      <c r="S4257">
        <v>13441437</v>
      </c>
      <c r="U425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257" t="str">
        <f>IFERROR(MID(spotify_top_songs_audio_features[[#This Row],[artist_names]],SEARCH(",",spotify_top_songs_audio_features[[#This Row],[artist_names]])+2,99),"")</f>
        <v>PARTYNEXTDOOR</v>
      </c>
      <c r="W4257" t="str">
        <f>spotify_top_songs_audio_features[[#This Row],[source]]</f>
        <v>OVO/Republic</v>
      </c>
      <c r="X4257" s="1">
        <f>spotify_top_songs_audio_features[[#This Row],[streams]]</f>
        <v>13441437</v>
      </c>
      <c r="Y4257" t="str">
        <f>IF(Tabela2[[#This Row],[feat]]="","","Feat")</f>
        <v>Feat</v>
      </c>
      <c r="Z4257" s="17" t="str">
        <f>CONCATENATE(INT(spotify_top_songs_audio_features[[#This Row],[duration_ms]]/(60*1000)),":",MOD(INT(spotify_top_songs_audio_features[[#This Row],[duration_ms]]/1000),60))</f>
        <v>4:37</v>
      </c>
      <c r="AA42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257" t="str">
        <f>spotify_top_songs_audio_features[[#This Row],[track_name]]</f>
        <v>Members Only (feat. PARTYNEXTDOOR)</v>
      </c>
    </row>
    <row r="4258" spans="1:28" x14ac:dyDescent="0.25">
      <c r="A4258" t="s">
        <v>15139</v>
      </c>
      <c r="B4258" t="s">
        <v>4789</v>
      </c>
      <c r="C4258" t="s">
        <v>9435</v>
      </c>
      <c r="D4258" t="s">
        <v>6567</v>
      </c>
      <c r="E4258" t="s">
        <v>113</v>
      </c>
      <c r="F4258" t="s">
        <v>32</v>
      </c>
      <c r="G4258" t="s">
        <v>25</v>
      </c>
      <c r="H4258">
        <v>776</v>
      </c>
      <c r="I4258">
        <v>503</v>
      </c>
      <c r="J4258">
        <v>237</v>
      </c>
      <c r="K4258" t="s">
        <v>15140</v>
      </c>
      <c r="L4258">
        <v>0</v>
      </c>
      <c r="M4258">
        <v>112</v>
      </c>
      <c r="N4258">
        <v>473</v>
      </c>
      <c r="O4258">
        <v>-5732</v>
      </c>
      <c r="P4258">
        <v>110134</v>
      </c>
      <c r="Q4258">
        <v>210285</v>
      </c>
      <c r="R4258">
        <v>3</v>
      </c>
      <c r="S4258">
        <v>13437323</v>
      </c>
      <c r="U4258" t="str">
        <f>IFERROR(LEFT(spotify_top_songs_audio_features[[#This Row],[artist_names]],SEARCH(",",spotify_top_songs_audio_features[[#This Row],[artist_names]])-1),spotify_top_songs_audio_features[[#This Row],[artist_names]])</f>
        <v>Frank Ocean</v>
      </c>
      <c r="V4258" t="str">
        <f>IFERROR(MID(spotify_top_songs_audio_features[[#This Row],[artist_names]],SEARCH(",",spotify_top_songs_audio_features[[#This Row],[artist_names]])+2,99),"")</f>
        <v/>
      </c>
      <c r="W4258" t="str">
        <f>spotify_top_songs_audio_features[[#This Row],[source]]</f>
        <v>Blonded</v>
      </c>
      <c r="X4258" s="1">
        <f>spotify_top_songs_audio_features[[#This Row],[streams]]</f>
        <v>13437323</v>
      </c>
      <c r="Y4258" t="str">
        <f>IF(Tabela2[[#This Row],[feat]]="","","Feat")</f>
        <v/>
      </c>
      <c r="Z4258" s="17" t="str">
        <f>CONCATENATE(INT(spotify_top_songs_audio_features[[#This Row],[duration_ms]]/(60*1000)),":",MOD(INT(spotify_top_songs_audio_features[[#This Row],[duration_ms]]/1000),60))</f>
        <v>3:30</v>
      </c>
      <c r="AA42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258" t="str">
        <f>spotify_top_songs_audio_features[[#This Row],[track_name]]</f>
        <v>Chanel</v>
      </c>
    </row>
    <row r="4259" spans="1:28" x14ac:dyDescent="0.25">
      <c r="A4259" t="s">
        <v>5127</v>
      </c>
      <c r="B4259" t="s">
        <v>410</v>
      </c>
      <c r="C4259" t="s">
        <v>5128</v>
      </c>
      <c r="D4259" t="s">
        <v>182</v>
      </c>
      <c r="E4259" t="s">
        <v>97</v>
      </c>
      <c r="F4259" t="s">
        <v>24</v>
      </c>
      <c r="G4259" t="s">
        <v>25</v>
      </c>
      <c r="H4259">
        <v>268</v>
      </c>
      <c r="I4259">
        <v>459</v>
      </c>
      <c r="J4259">
        <v>346</v>
      </c>
      <c r="K4259" t="s">
        <v>1341</v>
      </c>
      <c r="L4259">
        <v>0</v>
      </c>
      <c r="M4259">
        <v>118</v>
      </c>
      <c r="N4259">
        <v>175</v>
      </c>
      <c r="O4259">
        <v>-694</v>
      </c>
      <c r="P4259">
        <v>64177</v>
      </c>
      <c r="Q4259">
        <v>179200</v>
      </c>
      <c r="R4259">
        <v>3</v>
      </c>
      <c r="S4259">
        <v>13433114</v>
      </c>
      <c r="U4259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4259" t="str">
        <f>IFERROR(MID(spotify_top_songs_audio_features[[#This Row],[artist_names]],SEARCH(",",spotify_top_songs_audio_features[[#This Row],[artist_names]])+2,99),"")</f>
        <v/>
      </c>
      <c r="W4259" t="str">
        <f>spotify_top_songs_audio_features[[#This Row],[source]]</f>
        <v>EMI</v>
      </c>
      <c r="X4259" s="1">
        <f>spotify_top_songs_audio_features[[#This Row],[streams]]</f>
        <v>13433114</v>
      </c>
      <c r="Y4259" t="str">
        <f>IF(Tabela2[[#This Row],[feat]]="","","Feat")</f>
        <v/>
      </c>
      <c r="Z4259" s="17" t="str">
        <f>CONCATENATE(INT(spotify_top_songs_audio_features[[#This Row],[duration_ms]]/(60*1000)),":",MOD(INT(spotify_top_songs_audio_features[[#This Row],[duration_ms]]/1000),60))</f>
        <v>2:59</v>
      </c>
      <c r="AA42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259" t="str">
        <f>spotify_top_songs_audio_features[[#This Row],[track_name]]</f>
        <v>We Are The Champions - Remastered 2011</v>
      </c>
    </row>
    <row r="4260" spans="1:28" x14ac:dyDescent="0.25">
      <c r="A4260" t="s">
        <v>512</v>
      </c>
      <c r="B4260" t="s">
        <v>513</v>
      </c>
      <c r="C4260" t="s">
        <v>514</v>
      </c>
      <c r="D4260" t="s">
        <v>515</v>
      </c>
      <c r="E4260" t="s">
        <v>58</v>
      </c>
      <c r="F4260" t="s">
        <v>24</v>
      </c>
      <c r="G4260" t="s">
        <v>25</v>
      </c>
      <c r="H4260">
        <v>513</v>
      </c>
      <c r="I4260">
        <v>661</v>
      </c>
      <c r="J4260">
        <v>24</v>
      </c>
      <c r="K4260" t="s">
        <v>516</v>
      </c>
      <c r="L4260">
        <v>0</v>
      </c>
      <c r="M4260">
        <v>246</v>
      </c>
      <c r="N4260">
        <v>179</v>
      </c>
      <c r="O4260">
        <v>-6419</v>
      </c>
      <c r="P4260">
        <v>94791</v>
      </c>
      <c r="Q4260">
        <v>209213</v>
      </c>
      <c r="R4260">
        <v>3</v>
      </c>
      <c r="S4260">
        <v>13416937</v>
      </c>
      <c r="U4260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4260" t="str">
        <f>IFERROR(MID(spotify_top_songs_audio_features[[#This Row],[artist_names]],SEARCH(",",spotify_top_songs_audio_features[[#This Row],[artist_names]])+2,99),"")</f>
        <v/>
      </c>
      <c r="W4260" t="str">
        <f>spotify_top_songs_audio_features[[#This Row],[source]]</f>
        <v>NF Real Music</v>
      </c>
      <c r="X4260" s="1">
        <f>spotify_top_songs_audio_features[[#This Row],[streams]]</f>
        <v>13416937</v>
      </c>
      <c r="Y4260" t="str">
        <f>IF(Tabela2[[#This Row],[feat]]="","","Feat")</f>
        <v/>
      </c>
      <c r="Z4260" s="17" t="str">
        <f>CONCATENATE(INT(spotify_top_songs_audio_features[[#This Row],[duration_ms]]/(60*1000)),":",MOD(INT(spotify_top_songs_audio_features[[#This Row],[duration_ms]]/1000),60))</f>
        <v>3:29</v>
      </c>
      <c r="AA42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260" t="str">
        <f>spotify_top_songs_audio_features[[#This Row],[track_name]]</f>
        <v>Lie</v>
      </c>
    </row>
    <row r="4261" spans="1:28" x14ac:dyDescent="0.25">
      <c r="A4261" t="s">
        <v>16970</v>
      </c>
      <c r="B4261" t="s">
        <v>7130</v>
      </c>
      <c r="C4261" t="s">
        <v>16971</v>
      </c>
      <c r="D4261" t="s">
        <v>1938</v>
      </c>
      <c r="E4261" t="s">
        <v>70</v>
      </c>
      <c r="F4261" t="s">
        <v>32</v>
      </c>
      <c r="G4261" t="s">
        <v>25</v>
      </c>
      <c r="H4261">
        <v>709</v>
      </c>
      <c r="I4261">
        <v>696</v>
      </c>
      <c r="J4261">
        <v>275</v>
      </c>
      <c r="K4261" t="s">
        <v>1547</v>
      </c>
      <c r="L4261">
        <v>0</v>
      </c>
      <c r="M4261">
        <v>248</v>
      </c>
      <c r="N4261">
        <v>484</v>
      </c>
      <c r="O4261">
        <v>-4837</v>
      </c>
      <c r="P4261">
        <v>98119</v>
      </c>
      <c r="Q4261">
        <v>134937</v>
      </c>
      <c r="R4261">
        <v>2</v>
      </c>
      <c r="S4261">
        <v>13408802</v>
      </c>
      <c r="U4261" t="str">
        <f>IFERROR(LEFT(spotify_top_songs_audio_features[[#This Row],[artist_names]],SEARCH(",",spotify_top_songs_audio_features[[#This Row],[artist_names]])-1),spotify_top_songs_audio_features[[#This Row],[artist_names]])</f>
        <v>Luísa Sonza</v>
      </c>
      <c r="V4261" t="str">
        <f>IFERROR(MID(spotify_top_songs_audio_features[[#This Row],[artist_names]],SEARCH(",",spotify_top_songs_audio_features[[#This Row],[artist_names]])+2,99),"")</f>
        <v/>
      </c>
      <c r="W4261" t="str">
        <f>spotify_top_songs_audio_features[[#This Row],[source]]</f>
        <v>Sony Music Entertainment</v>
      </c>
      <c r="X4261" s="1">
        <f>spotify_top_songs_audio_features[[#This Row],[streams]]</f>
        <v>13408802</v>
      </c>
      <c r="Y4261" t="str">
        <f>IF(Tabela2[[#This Row],[feat]]="","","Feat")</f>
        <v/>
      </c>
      <c r="Z4261" s="17" t="str">
        <f>CONCATENATE(INT(spotify_top_songs_audio_features[[#This Row],[duration_ms]]/(60*1000)),":",MOD(INT(spotify_top_songs_audio_features[[#This Row],[duration_ms]]/1000),60))</f>
        <v>2:14</v>
      </c>
      <c r="AA42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61" t="str">
        <f>spotify_top_songs_audio_features[[#This Row],[track_name]]</f>
        <v>CACHORRINHAS</v>
      </c>
    </row>
    <row r="4262" spans="1:28" x14ac:dyDescent="0.25">
      <c r="A4262" t="s">
        <v>12990</v>
      </c>
      <c r="B4262" t="s">
        <v>860</v>
      </c>
      <c r="C4262" t="s">
        <v>861</v>
      </c>
      <c r="D4262" t="s">
        <v>48</v>
      </c>
      <c r="E4262" t="s">
        <v>142</v>
      </c>
      <c r="F4262" t="s">
        <v>32</v>
      </c>
      <c r="G4262" t="s">
        <v>25</v>
      </c>
      <c r="H4262">
        <v>683</v>
      </c>
      <c r="I4262">
        <v>667</v>
      </c>
      <c r="J4262">
        <v>276</v>
      </c>
      <c r="K4262" t="s">
        <v>4175</v>
      </c>
      <c r="L4262">
        <v>0</v>
      </c>
      <c r="M4262">
        <v>76</v>
      </c>
      <c r="N4262">
        <v>373</v>
      </c>
      <c r="O4262">
        <v>-6436</v>
      </c>
      <c r="P4262">
        <v>180005</v>
      </c>
      <c r="Q4262">
        <v>171227</v>
      </c>
      <c r="R4262">
        <v>2</v>
      </c>
      <c r="S4262">
        <v>13404188</v>
      </c>
      <c r="U4262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4262" t="str">
        <f>IFERROR(MID(spotify_top_songs_audio_features[[#This Row],[artist_names]],SEARCH(",",spotify_top_songs_audio_features[[#This Row],[artist_names]])+2,99),"")</f>
        <v>Juice WRLD</v>
      </c>
      <c r="W4262" t="str">
        <f>spotify_top_songs_audio_features[[#This Row],[source]]</f>
        <v>Republic Records</v>
      </c>
      <c r="X4262" s="1">
        <f>spotify_top_songs_audio_features[[#This Row],[streams]]</f>
        <v>13404188</v>
      </c>
      <c r="Y4262" t="str">
        <f>IF(Tabela2[[#This Row],[feat]]="","","Feat")</f>
        <v>Feat</v>
      </c>
      <c r="Z4262" s="17" t="str">
        <f>CONCATENATE(INT(spotify_top_songs_audio_features[[#This Row],[duration_ms]]/(60*1000)),":",MOD(INT(spotify_top_songs_audio_features[[#This Row],[duration_ms]]/1000),60))</f>
        <v>2:51</v>
      </c>
      <c r="AA42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262" t="str">
        <f>spotify_top_songs_audio_features[[#This Row],[track_name]]</f>
        <v>Ransom (with Juice WRLD) - Remix</v>
      </c>
    </row>
    <row r="4263" spans="1:28" x14ac:dyDescent="0.25">
      <c r="A4263" t="s">
        <v>1069</v>
      </c>
      <c r="B4263" t="s">
        <v>1070</v>
      </c>
      <c r="C4263" t="s">
        <v>1071</v>
      </c>
      <c r="D4263" t="s">
        <v>511</v>
      </c>
      <c r="E4263" t="s">
        <v>86</v>
      </c>
      <c r="F4263" t="s">
        <v>32</v>
      </c>
      <c r="G4263" t="s">
        <v>25</v>
      </c>
      <c r="H4263">
        <v>666</v>
      </c>
      <c r="I4263">
        <v>452</v>
      </c>
      <c r="J4263">
        <v>265</v>
      </c>
      <c r="K4263" t="s">
        <v>671</v>
      </c>
      <c r="L4263">
        <v>992</v>
      </c>
      <c r="M4263">
        <v>186</v>
      </c>
      <c r="N4263">
        <v>398</v>
      </c>
      <c r="O4263">
        <v>-7096</v>
      </c>
      <c r="P4263">
        <v>163694</v>
      </c>
      <c r="Q4263">
        <v>155956</v>
      </c>
      <c r="R4263">
        <v>2</v>
      </c>
      <c r="S4263">
        <v>13382653</v>
      </c>
      <c r="U4263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4263" t="str">
        <f>IFERROR(MID(spotify_top_songs_audio_features[[#This Row],[artist_names]],SEARCH(",",spotify_top_songs_audio_features[[#This Row],[artist_names]])+2,99),"")</f>
        <v/>
      </c>
      <c r="W4263" t="str">
        <f>spotify_top_songs_audio_features[[#This Row],[source]]</f>
        <v>Selena Gomez Latin Project</v>
      </c>
      <c r="X4263" s="1">
        <f>spotify_top_songs_audio_features[[#This Row],[streams]]</f>
        <v>13382653</v>
      </c>
      <c r="Y4263" t="str">
        <f>IF(Tabela2[[#This Row],[feat]]="","","Feat")</f>
        <v/>
      </c>
      <c r="Z4263" s="17" t="str">
        <f>CONCATENATE(INT(spotify_top_songs_audio_features[[#This Row],[duration_ms]]/(60*1000)),":",MOD(INT(spotify_top_songs_audio_features[[#This Row],[duration_ms]]/1000),60))</f>
        <v>2:35</v>
      </c>
      <c r="AA42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63" t="str">
        <f>spotify_top_songs_audio_features[[#This Row],[track_name]]</f>
        <v>De Una Vez</v>
      </c>
    </row>
    <row r="4264" spans="1:28" x14ac:dyDescent="0.25">
      <c r="A4264" t="s">
        <v>2698</v>
      </c>
      <c r="B4264" t="s">
        <v>2232</v>
      </c>
      <c r="C4264" t="s">
        <v>2699</v>
      </c>
      <c r="D4264" t="s">
        <v>2234</v>
      </c>
      <c r="E4264" t="s">
        <v>97</v>
      </c>
      <c r="F4264" t="s">
        <v>32</v>
      </c>
      <c r="G4264" t="s">
        <v>25</v>
      </c>
      <c r="H4264">
        <v>534</v>
      </c>
      <c r="I4264">
        <v>218</v>
      </c>
      <c r="J4264">
        <v>111</v>
      </c>
      <c r="K4264" t="s">
        <v>2700</v>
      </c>
      <c r="L4264">
        <v>0</v>
      </c>
      <c r="M4264">
        <v>944</v>
      </c>
      <c r="N4264">
        <v>345</v>
      </c>
      <c r="O4264">
        <v>-1116</v>
      </c>
      <c r="P4264">
        <v>76715</v>
      </c>
      <c r="Q4264">
        <v>171728</v>
      </c>
      <c r="R4264">
        <v>3</v>
      </c>
      <c r="S4264">
        <v>13371880</v>
      </c>
      <c r="U4264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4264" t="str">
        <f>IFERROR(MID(spotify_top_songs_audio_features[[#This Row],[artist_names]],SEARCH(",",spotify_top_songs_audio_features[[#This Row],[artist_names]])+2,99),"")</f>
        <v/>
      </c>
      <c r="W4264" t="str">
        <f>spotify_top_songs_audio_features[[#This Row],[source]]</f>
        <v>Universal Music New Zealand Limited</v>
      </c>
      <c r="X4264" s="1">
        <f>spotify_top_songs_audio_features[[#This Row],[streams]]</f>
        <v>13371880</v>
      </c>
      <c r="Y4264" t="str">
        <f>IF(Tabela2[[#This Row],[feat]]="","","Feat")</f>
        <v/>
      </c>
      <c r="Z4264" s="17" t="str">
        <f>CONCATENATE(INT(spotify_top_songs_audio_features[[#This Row],[duration_ms]]/(60*1000)),":",MOD(INT(spotify_top_songs_audio_features[[#This Row],[duration_ms]]/1000),60))</f>
        <v>2:51</v>
      </c>
      <c r="AA42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264" t="str">
        <f>spotify_top_songs_audio_features[[#This Row],[track_name]]</f>
        <v>Liability</v>
      </c>
    </row>
    <row r="4265" spans="1:28" x14ac:dyDescent="0.25">
      <c r="A4265" t="s">
        <v>5562</v>
      </c>
      <c r="B4265" t="s">
        <v>2232</v>
      </c>
      <c r="C4265" t="s">
        <v>5563</v>
      </c>
      <c r="D4265" t="s">
        <v>2234</v>
      </c>
      <c r="E4265" t="s">
        <v>31</v>
      </c>
      <c r="F4265" t="s">
        <v>32</v>
      </c>
      <c r="G4265" t="s">
        <v>25</v>
      </c>
      <c r="H4265">
        <v>621</v>
      </c>
      <c r="I4265">
        <v>574</v>
      </c>
      <c r="J4265">
        <v>555</v>
      </c>
      <c r="K4265" t="s">
        <v>5564</v>
      </c>
      <c r="L4265">
        <v>3.0400000000000002E-3</v>
      </c>
      <c r="M4265">
        <v>128</v>
      </c>
      <c r="N4265">
        <v>537</v>
      </c>
      <c r="O4265">
        <v>-5325</v>
      </c>
      <c r="P4265">
        <v>104344</v>
      </c>
      <c r="Q4265">
        <v>221874</v>
      </c>
      <c r="R4265">
        <v>3</v>
      </c>
      <c r="S4265">
        <v>13363211</v>
      </c>
      <c r="U4265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4265" t="str">
        <f>IFERROR(MID(spotify_top_songs_audio_features[[#This Row],[artist_names]],SEARCH(",",spotify_top_songs_audio_features[[#This Row],[artist_names]])+2,99),"")</f>
        <v/>
      </c>
      <c r="W4265" t="str">
        <f>spotify_top_songs_audio_features[[#This Row],[source]]</f>
        <v>Universal Music New Zealand Limited</v>
      </c>
      <c r="X4265" s="1">
        <f>spotify_top_songs_audio_features[[#This Row],[streams]]</f>
        <v>13363211</v>
      </c>
      <c r="Y4265" t="str">
        <f>IF(Tabela2[[#This Row],[feat]]="","","Feat")</f>
        <v/>
      </c>
      <c r="Z4265" s="17" t="str">
        <f>CONCATENATE(INT(spotify_top_songs_audio_features[[#This Row],[duration_ms]]/(60*1000)),":",MOD(INT(spotify_top_songs_audio_features[[#This Row],[duration_ms]]/1000),60))</f>
        <v>3:41</v>
      </c>
      <c r="AA42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65" t="str">
        <f>spotify_top_songs_audio_features[[#This Row],[track_name]]</f>
        <v>Perfect Places</v>
      </c>
    </row>
    <row r="4266" spans="1:28" x14ac:dyDescent="0.25">
      <c r="A4266" t="s">
        <v>13167</v>
      </c>
      <c r="B4266" t="s">
        <v>5904</v>
      </c>
      <c r="C4266" t="s">
        <v>13168</v>
      </c>
      <c r="D4266" t="s">
        <v>397</v>
      </c>
      <c r="E4266" t="s">
        <v>113</v>
      </c>
      <c r="F4266" t="s">
        <v>24</v>
      </c>
      <c r="G4266" t="s">
        <v>25</v>
      </c>
      <c r="H4266">
        <v>468</v>
      </c>
      <c r="I4266">
        <v>266</v>
      </c>
      <c r="J4266">
        <v>13</v>
      </c>
      <c r="K4266" t="s">
        <v>13169</v>
      </c>
      <c r="L4266">
        <v>9.5500000000000001E-4</v>
      </c>
      <c r="M4266">
        <v>209</v>
      </c>
      <c r="N4266">
        <v>222</v>
      </c>
      <c r="O4266">
        <v>-11121</v>
      </c>
      <c r="P4266">
        <v>153294</v>
      </c>
      <c r="Q4266">
        <v>368036</v>
      </c>
      <c r="R4266">
        <v>2</v>
      </c>
      <c r="S4266">
        <v>13345482</v>
      </c>
      <c r="U426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266" t="str">
        <f>IFERROR(MID(spotify_top_songs_audio_features[[#This Row],[artist_names]],SEARCH(",",spotify_top_songs_audio_features[[#This Row],[artist_names]])+2,99),"")</f>
        <v>PARTYNEXTDOOR</v>
      </c>
      <c r="W4266" t="str">
        <f>spotify_top_songs_audio_features[[#This Row],[source]]</f>
        <v>Cash Money Records/Young Money Ent./Universal Rec.</v>
      </c>
      <c r="X4266" s="1">
        <f>spotify_top_songs_audio_features[[#This Row],[streams]]</f>
        <v>13345482</v>
      </c>
      <c r="Y4266" t="str">
        <f>IF(Tabela2[[#This Row],[feat]]="","","Feat")</f>
        <v>Feat</v>
      </c>
      <c r="Z4266" s="17" t="str">
        <f>CONCATENATE(INT(spotify_top_songs_audio_features[[#This Row],[duration_ms]]/(60*1000)),":",MOD(INT(spotify_top_songs_audio_features[[#This Row],[duration_ms]]/1000),60))</f>
        <v>6:8</v>
      </c>
      <c r="AA42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266" t="str">
        <f>spotify_top_songs_audio_features[[#This Row],[track_name]]</f>
        <v>Since Way Back</v>
      </c>
    </row>
    <row r="4267" spans="1:28" x14ac:dyDescent="0.25">
      <c r="A4267" t="s">
        <v>13189</v>
      </c>
      <c r="B4267" t="s">
        <v>10952</v>
      </c>
      <c r="C4267" t="s">
        <v>13190</v>
      </c>
      <c r="D4267" t="s">
        <v>10954</v>
      </c>
      <c r="E4267" t="s">
        <v>142</v>
      </c>
      <c r="F4267" t="s">
        <v>24</v>
      </c>
      <c r="G4267" t="s">
        <v>25</v>
      </c>
      <c r="H4267">
        <v>899</v>
      </c>
      <c r="I4267">
        <v>811</v>
      </c>
      <c r="J4267">
        <v>258</v>
      </c>
      <c r="K4267" t="s">
        <v>13191</v>
      </c>
      <c r="L4267">
        <v>0</v>
      </c>
      <c r="M4267">
        <v>672</v>
      </c>
      <c r="N4267">
        <v>587</v>
      </c>
      <c r="O4267">
        <v>-6294</v>
      </c>
      <c r="P4267">
        <v>105038</v>
      </c>
      <c r="Q4267">
        <v>126446</v>
      </c>
      <c r="R4267">
        <v>3</v>
      </c>
      <c r="S4267">
        <v>13333839</v>
      </c>
      <c r="U4267" t="str">
        <f>IFERROR(LEFT(spotify_top_songs_audio_features[[#This Row],[artist_names]],SEARCH(",",spotify_top_songs_audio_features[[#This Row],[artist_names]])-1),spotify_top_songs_audio_features[[#This Row],[artist_names]])</f>
        <v>Saweetie</v>
      </c>
      <c r="V4267" t="str">
        <f>IFERROR(MID(spotify_top_songs_audio_features[[#This Row],[artist_names]],SEARCH(",",spotify_top_songs_audio_features[[#This Row],[artist_names]])+2,99),"")</f>
        <v/>
      </c>
      <c r="W4267" t="str">
        <f>spotify_top_songs_audio_features[[#This Row],[source]]</f>
        <v>ICY/Artistry Records/Warner Records</v>
      </c>
      <c r="X4267" s="1">
        <f>spotify_top_songs_audio_features[[#This Row],[streams]]</f>
        <v>13333839</v>
      </c>
      <c r="Y4267" t="str">
        <f>IF(Tabela2[[#This Row],[feat]]="","","Feat")</f>
        <v/>
      </c>
      <c r="Z4267" s="17" t="str">
        <f>CONCATENATE(INT(spotify_top_songs_audio_features[[#This Row],[duration_ms]]/(60*1000)),":",MOD(INT(spotify_top_songs_audio_features[[#This Row],[duration_ms]]/1000),60))</f>
        <v>2:6</v>
      </c>
      <c r="AA42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267" t="str">
        <f>spotify_top_songs_audio_features[[#This Row],[track_name]]</f>
        <v>My Type</v>
      </c>
    </row>
    <row r="4268" spans="1:28" x14ac:dyDescent="0.25">
      <c r="A4268" t="s">
        <v>13686</v>
      </c>
      <c r="B4268" t="s">
        <v>112</v>
      </c>
      <c r="C4268" t="s">
        <v>13687</v>
      </c>
      <c r="D4268" t="s">
        <v>112</v>
      </c>
      <c r="E4268" t="s">
        <v>23</v>
      </c>
      <c r="F4268" t="s">
        <v>24</v>
      </c>
      <c r="G4268" t="s">
        <v>25</v>
      </c>
      <c r="H4268">
        <v>567</v>
      </c>
      <c r="I4268">
        <v>686</v>
      </c>
      <c r="J4268">
        <v>175</v>
      </c>
      <c r="K4268" t="s">
        <v>5993</v>
      </c>
      <c r="L4268">
        <v>1.8599999999999999E-4</v>
      </c>
      <c r="M4268">
        <v>732</v>
      </c>
      <c r="N4268">
        <v>716</v>
      </c>
      <c r="O4268">
        <v>-6139</v>
      </c>
      <c r="P4268">
        <v>172014</v>
      </c>
      <c r="Q4268">
        <v>193147</v>
      </c>
      <c r="R4268">
        <v>1</v>
      </c>
      <c r="S4268">
        <v>13326265</v>
      </c>
      <c r="U426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268" t="str">
        <f>IFERROR(MID(spotify_top_songs_audio_features[[#This Row],[artist_names]],SEARCH(",",spotify_top_songs_audio_features[[#This Row],[artist_names]])+2,99),"")</f>
        <v/>
      </c>
      <c r="W4268" t="str">
        <f>spotify_top_songs_audio_features[[#This Row],[source]]</f>
        <v>Taylor Swift</v>
      </c>
      <c r="X4268" s="1">
        <f>spotify_top_songs_audio_features[[#This Row],[streams]]</f>
        <v>13326265</v>
      </c>
      <c r="Y4268" t="str">
        <f>IF(Tabela2[[#This Row],[feat]]="","","Feat")</f>
        <v/>
      </c>
      <c r="Z4268" s="17" t="str">
        <f>CONCATENATE(INT(spotify_top_songs_audio_features[[#This Row],[duration_ms]]/(60*1000)),":",MOD(INT(spotify_top_songs_audio_features[[#This Row],[duration_ms]]/1000),60))</f>
        <v>3:13</v>
      </c>
      <c r="AA42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68" t="str">
        <f>spotify_top_songs_audio_features[[#This Row],[track_name]]</f>
        <v>We Are Never Ever Getting Back Together (Taylor's Version)</v>
      </c>
    </row>
    <row r="4269" spans="1:28" x14ac:dyDescent="0.25">
      <c r="A4269" t="s">
        <v>17268</v>
      </c>
      <c r="B4269" t="s">
        <v>14840</v>
      </c>
      <c r="C4269" t="s">
        <v>14841</v>
      </c>
      <c r="D4269" t="s">
        <v>436</v>
      </c>
      <c r="E4269" t="s">
        <v>31</v>
      </c>
      <c r="F4269" t="s">
        <v>24</v>
      </c>
      <c r="G4269" t="s">
        <v>25</v>
      </c>
      <c r="H4269">
        <v>631</v>
      </c>
      <c r="I4269">
        <v>796</v>
      </c>
      <c r="J4269">
        <v>401</v>
      </c>
      <c r="K4269" t="s">
        <v>14842</v>
      </c>
      <c r="L4269">
        <v>108</v>
      </c>
      <c r="M4269">
        <v>38</v>
      </c>
      <c r="N4269">
        <v>596</v>
      </c>
      <c r="O4269">
        <v>-535</v>
      </c>
      <c r="P4269">
        <v>9247</v>
      </c>
      <c r="Q4269">
        <v>209120</v>
      </c>
      <c r="R4269">
        <v>3</v>
      </c>
      <c r="S4269">
        <v>13321054</v>
      </c>
      <c r="U4269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4269" t="str">
        <f>IFERROR(MID(spotify_top_songs_audio_features[[#This Row],[artist_names]],SEARCH(",",spotify_top_songs_audio_features[[#This Row],[artist_names]])+2,99),"")</f>
        <v>Chris Stapleton, Bruno Mars</v>
      </c>
      <c r="W4269" t="str">
        <f>spotify_top_songs_audio_features[[#This Row],[source]]</f>
        <v>Atlantic Records UK</v>
      </c>
      <c r="X4269" s="1">
        <f>spotify_top_songs_audio_features[[#This Row],[streams]]</f>
        <v>13321054</v>
      </c>
      <c r="Y4269" t="str">
        <f>IF(Tabela2[[#This Row],[feat]]="","","Feat")</f>
        <v>Feat</v>
      </c>
      <c r="Z4269" s="17" t="str">
        <f>CONCATENATE(INT(spotify_top_songs_audio_features[[#This Row],[duration_ms]]/(60*1000)),":",MOD(INT(spotify_top_songs_audio_features[[#This Row],[duration_ms]]/1000),60))</f>
        <v>3:29</v>
      </c>
      <c r="AA42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69" t="str">
        <f>spotify_top_songs_audio_features[[#This Row],[track_name]]</f>
        <v>BLOW (with Chris Stapleton &amp; Bruno Mars)</v>
      </c>
    </row>
    <row r="4270" spans="1:28" x14ac:dyDescent="0.25">
      <c r="A4270" t="s">
        <v>12745</v>
      </c>
      <c r="B4270" t="s">
        <v>649</v>
      </c>
      <c r="C4270" t="s">
        <v>10765</v>
      </c>
      <c r="D4270" t="s">
        <v>881</v>
      </c>
      <c r="E4270" t="s">
        <v>177</v>
      </c>
      <c r="F4270" t="s">
        <v>32</v>
      </c>
      <c r="G4270" t="s">
        <v>25</v>
      </c>
      <c r="H4270">
        <v>688</v>
      </c>
      <c r="I4270">
        <v>533</v>
      </c>
      <c r="J4270">
        <v>865</v>
      </c>
      <c r="K4270" t="s">
        <v>8798</v>
      </c>
      <c r="L4270">
        <v>3.48E-4</v>
      </c>
      <c r="M4270">
        <v>172</v>
      </c>
      <c r="N4270">
        <v>567</v>
      </c>
      <c r="O4270">
        <v>-8363</v>
      </c>
      <c r="P4270">
        <v>164069</v>
      </c>
      <c r="Q4270">
        <v>223079</v>
      </c>
      <c r="R4270">
        <v>14</v>
      </c>
      <c r="S4270">
        <v>13318175</v>
      </c>
      <c r="U4270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4270" t="str">
        <f>IFERROR(MID(spotify_top_songs_audio_features[[#This Row],[artist_names]],SEARCH(",",spotify_top_songs_audio_features[[#This Row],[artist_names]])+2,99),"")</f>
        <v/>
      </c>
      <c r="W4270" t="str">
        <f>spotify_top_songs_audio_features[[#This Row],[source]]</f>
        <v>XL Recordings</v>
      </c>
      <c r="X4270" s="1">
        <f>spotify_top_songs_audio_features[[#This Row],[streams]]</f>
        <v>13318175</v>
      </c>
      <c r="Y4270" t="str">
        <f>IF(Tabela2[[#This Row],[feat]]="","","Feat")</f>
        <v/>
      </c>
      <c r="Z4270" s="17" t="str">
        <f>CONCATENATE(INT(spotify_top_songs_audio_features[[#This Row],[duration_ms]]/(60*1000)),":",MOD(INT(spotify_top_songs_audio_features[[#This Row],[duration_ms]]/1000),60))</f>
        <v>3:43</v>
      </c>
      <c r="AA42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270" t="str">
        <f>spotify_top_songs_audio_features[[#This Row],[track_name]]</f>
        <v>Send My Love (To Your New Lover)</v>
      </c>
    </row>
    <row r="4271" spans="1:28" x14ac:dyDescent="0.25">
      <c r="A4271" t="s">
        <v>16244</v>
      </c>
      <c r="B4271" t="s">
        <v>410</v>
      </c>
      <c r="C4271" t="s">
        <v>16245</v>
      </c>
      <c r="D4271" t="s">
        <v>182</v>
      </c>
      <c r="E4271" t="s">
        <v>113</v>
      </c>
      <c r="F4271" t="s">
        <v>24</v>
      </c>
      <c r="G4271" t="s">
        <v>25</v>
      </c>
      <c r="H4271">
        <v>599</v>
      </c>
      <c r="I4271">
        <v>761</v>
      </c>
      <c r="J4271">
        <v>421</v>
      </c>
      <c r="K4271" t="s">
        <v>12119</v>
      </c>
      <c r="L4271">
        <v>4.7399999999999997E-4</v>
      </c>
      <c r="M4271">
        <v>349</v>
      </c>
      <c r="N4271">
        <v>712</v>
      </c>
      <c r="O4271">
        <v>-6887</v>
      </c>
      <c r="P4271">
        <v>77015</v>
      </c>
      <c r="Q4271">
        <v>163373</v>
      </c>
      <c r="R4271">
        <v>3</v>
      </c>
      <c r="S4271">
        <v>13306774</v>
      </c>
      <c r="U4271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4271" t="str">
        <f>IFERROR(MID(spotify_top_songs_audio_features[[#This Row],[artist_names]],SEARCH(",",spotify_top_songs_audio_features[[#This Row],[artist_names]])+2,99),"")</f>
        <v/>
      </c>
      <c r="W4271" t="str">
        <f>spotify_top_songs_audio_features[[#This Row],[source]]</f>
        <v>EMI</v>
      </c>
      <c r="X4271" s="1">
        <f>spotify_top_songs_audio_features[[#This Row],[streams]]</f>
        <v>13306774</v>
      </c>
      <c r="Y4271" t="str">
        <f>IF(Tabela2[[#This Row],[feat]]="","","Feat")</f>
        <v/>
      </c>
      <c r="Z4271" s="17" t="str">
        <f>CONCATENATE(INT(spotify_top_songs_audio_features[[#This Row],[duration_ms]]/(60*1000)),":",MOD(INT(spotify_top_songs_audio_features[[#This Row],[duration_ms]]/1000),60))</f>
        <v>2:43</v>
      </c>
      <c r="AA42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271" t="str">
        <f>spotify_top_songs_audio_features[[#This Row],[track_name]]</f>
        <v>Crazy Little Thing Called Love - Remastered 2011</v>
      </c>
    </row>
    <row r="4272" spans="1:28" x14ac:dyDescent="0.25">
      <c r="A4272" t="s">
        <v>16143</v>
      </c>
      <c r="B4272" t="s">
        <v>16144</v>
      </c>
      <c r="C4272" t="s">
        <v>16145</v>
      </c>
      <c r="D4272" t="s">
        <v>12408</v>
      </c>
      <c r="E4272" t="s">
        <v>58</v>
      </c>
      <c r="F4272" t="s">
        <v>32</v>
      </c>
      <c r="G4272" t="s">
        <v>25</v>
      </c>
      <c r="H4272">
        <v>774</v>
      </c>
      <c r="I4272">
        <v>529</v>
      </c>
      <c r="J4272">
        <v>532</v>
      </c>
      <c r="K4272" t="s">
        <v>16146</v>
      </c>
      <c r="L4272">
        <v>0</v>
      </c>
      <c r="M4272">
        <v>814</v>
      </c>
      <c r="N4272">
        <v>227</v>
      </c>
      <c r="O4272">
        <v>-4479</v>
      </c>
      <c r="P4272">
        <v>138072</v>
      </c>
      <c r="Q4272">
        <v>228431</v>
      </c>
      <c r="R4272">
        <v>3</v>
      </c>
      <c r="S4272">
        <v>13265921</v>
      </c>
      <c r="U4272" t="str">
        <f>IFERROR(LEFT(spotify_top_songs_audio_features[[#This Row],[artist_names]],SEARCH(",",spotify_top_songs_audio_features[[#This Row],[artist_names]])-1),spotify_top_songs_audio_features[[#This Row],[artist_names]])</f>
        <v>Huncho Jack</v>
      </c>
      <c r="V4272" t="str">
        <f>IFERROR(MID(spotify_top_songs_audio_features[[#This Row],[artist_names]],SEARCH(",",spotify_top_songs_audio_features[[#This Row],[artist_names]])+2,99),"")</f>
        <v>Travis Scott, Quavo, Offset</v>
      </c>
      <c r="W4272" t="str">
        <f>spotify_top_songs_audio_features[[#This Row],[source]]</f>
        <v>Quality Control Music - Epic</v>
      </c>
      <c r="X4272" s="1">
        <f>spotify_top_songs_audio_features[[#This Row],[streams]]</f>
        <v>13265921</v>
      </c>
      <c r="Y4272" t="str">
        <f>IF(Tabela2[[#This Row],[feat]]="","","Feat")</f>
        <v>Feat</v>
      </c>
      <c r="Z4272" s="17" t="str">
        <f>CONCATENATE(INT(spotify_top_songs_audio_features[[#This Row],[duration_ms]]/(60*1000)),":",MOD(INT(spotify_top_songs_audio_features[[#This Row],[duration_ms]]/1000),60))</f>
        <v>3:48</v>
      </c>
      <c r="AA42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272" t="str">
        <f>spotify_top_songs_audio_features[[#This Row],[track_name]]</f>
        <v>Dubai Shit</v>
      </c>
    </row>
    <row r="4273" spans="1:28" x14ac:dyDescent="0.25">
      <c r="A4273" t="s">
        <v>10106</v>
      </c>
      <c r="B4273" t="s">
        <v>10107</v>
      </c>
      <c r="C4273" t="s">
        <v>10108</v>
      </c>
      <c r="D4273" t="s">
        <v>999</v>
      </c>
      <c r="E4273" t="s">
        <v>58</v>
      </c>
      <c r="F4273" t="s">
        <v>32</v>
      </c>
      <c r="G4273" t="s">
        <v>152</v>
      </c>
      <c r="H4273">
        <v>607</v>
      </c>
      <c r="I4273">
        <v>767</v>
      </c>
      <c r="J4273">
        <v>474</v>
      </c>
      <c r="K4273" t="s">
        <v>3317</v>
      </c>
      <c r="L4273">
        <v>0</v>
      </c>
      <c r="M4273">
        <v>122</v>
      </c>
      <c r="N4273">
        <v>662</v>
      </c>
      <c r="O4273">
        <v>-6069</v>
      </c>
      <c r="P4273">
        <v>123998</v>
      </c>
      <c r="Q4273">
        <v>148629</v>
      </c>
      <c r="R4273">
        <v>2</v>
      </c>
      <c r="S4273">
        <v>13244341</v>
      </c>
      <c r="U4273" t="str">
        <f>IFERROR(LEFT(spotify_top_songs_audio_features[[#This Row],[artist_names]],SEARCH(",",spotify_top_songs_audio_features[[#This Row],[artist_names]])-1),spotify_top_songs_audio_features[[#This Row],[artist_names]])</f>
        <v>MEDUZA</v>
      </c>
      <c r="V4273" t="str">
        <f>IFERROR(MID(spotify_top_songs_audio_features[[#This Row],[artist_names]],SEARCH(",",spotify_top_songs_audio_features[[#This Row],[artist_names]])+2,99),"")</f>
        <v>James Carter, Elley Duhé, FAST BOY</v>
      </c>
      <c r="W4273" t="str">
        <f>spotify_top_songs_audio_features[[#This Row],[source]]</f>
        <v>Universal-Island Records Ltd.</v>
      </c>
      <c r="X4273" s="1">
        <f>spotify_top_songs_audio_features[[#This Row],[streams]]</f>
        <v>13244341</v>
      </c>
      <c r="Y4273" t="str">
        <f>IF(Tabela2[[#This Row],[feat]]="","","Feat")</f>
        <v>Feat</v>
      </c>
      <c r="Z4273" s="17" t="str">
        <f>CONCATENATE(INT(spotify_top_songs_audio_features[[#This Row],[duration_ms]]/(60*1000)),":",MOD(INT(spotify_top_songs_audio_features[[#This Row],[duration_ms]]/1000),60))</f>
        <v>2:28</v>
      </c>
      <c r="AA42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273" t="str">
        <f>spotify_top_songs_audio_features[[#This Row],[track_name]]</f>
        <v>Bad Memories (feat. Elley Duhé &amp; FAST BOY)</v>
      </c>
    </row>
    <row r="4274" spans="1:28" x14ac:dyDescent="0.25">
      <c r="A4274" t="s">
        <v>6181</v>
      </c>
      <c r="B4274" t="s">
        <v>125</v>
      </c>
      <c r="C4274" t="s">
        <v>277</v>
      </c>
      <c r="D4274" t="s">
        <v>127</v>
      </c>
      <c r="E4274" t="s">
        <v>43</v>
      </c>
      <c r="F4274" t="s">
        <v>24</v>
      </c>
      <c r="G4274" t="s">
        <v>25</v>
      </c>
      <c r="H4274">
        <v>734</v>
      </c>
      <c r="I4274">
        <v>855</v>
      </c>
      <c r="J4274">
        <v>118</v>
      </c>
      <c r="K4274" t="s">
        <v>6182</v>
      </c>
      <c r="L4274">
        <v>0</v>
      </c>
      <c r="M4274">
        <v>123</v>
      </c>
      <c r="N4274">
        <v>422</v>
      </c>
      <c r="O4274">
        <v>-3211</v>
      </c>
      <c r="P4274">
        <v>126035</v>
      </c>
      <c r="Q4274">
        <v>222732</v>
      </c>
      <c r="R4274">
        <v>2</v>
      </c>
      <c r="S4274">
        <v>13239450</v>
      </c>
      <c r="U4274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274" t="str">
        <f>IFERROR(MID(spotify_top_songs_audio_features[[#This Row],[artist_names]],SEARCH(",",spotify_top_songs_audio_features[[#This Row],[artist_names]])+2,99),"")</f>
        <v/>
      </c>
      <c r="W4274" t="str">
        <f>spotify_top_songs_audio_features[[#This Row],[source]]</f>
        <v>BIGHIT MUSIC</v>
      </c>
      <c r="X4274" s="1">
        <f>spotify_top_songs_audio_features[[#This Row],[streams]]</f>
        <v>13239450</v>
      </c>
      <c r="Y4274" t="str">
        <f>IF(Tabela2[[#This Row],[feat]]="","","Feat")</f>
        <v/>
      </c>
      <c r="Z4274" s="17" t="str">
        <f>CONCATENATE(INT(spotify_top_songs_audio_features[[#This Row],[duration_ms]]/(60*1000)),":",MOD(INT(spotify_top_songs_audio_features[[#This Row],[duration_ms]]/1000),60))</f>
        <v>3:42</v>
      </c>
      <c r="AA42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274" t="str">
        <f>spotify_top_songs_audio_features[[#This Row],[track_name]]</f>
        <v>IDOL</v>
      </c>
    </row>
    <row r="4275" spans="1:28" x14ac:dyDescent="0.25">
      <c r="A4275" t="s">
        <v>16914</v>
      </c>
      <c r="B4275" t="s">
        <v>284</v>
      </c>
      <c r="C4275" t="s">
        <v>16915</v>
      </c>
      <c r="D4275" t="s">
        <v>423</v>
      </c>
      <c r="E4275" t="s">
        <v>113</v>
      </c>
      <c r="F4275" t="s">
        <v>24</v>
      </c>
      <c r="G4275" t="s">
        <v>25</v>
      </c>
      <c r="H4275">
        <v>883</v>
      </c>
      <c r="I4275">
        <v>283</v>
      </c>
      <c r="J4275">
        <v>113</v>
      </c>
      <c r="K4275" t="s">
        <v>590</v>
      </c>
      <c r="L4275">
        <v>167</v>
      </c>
      <c r="M4275">
        <v>935</v>
      </c>
      <c r="N4275">
        <v>416</v>
      </c>
      <c r="O4275">
        <v>-12653</v>
      </c>
      <c r="P4275">
        <v>122013</v>
      </c>
      <c r="Q4275">
        <v>157390</v>
      </c>
      <c r="R4275">
        <v>1</v>
      </c>
      <c r="S4275">
        <v>13205946</v>
      </c>
      <c r="U427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275" t="str">
        <f>IFERROR(MID(spotify_top_songs_audio_features[[#This Row],[artist_names]],SEARCH(",",spotify_top_songs_audio_features[[#This Row],[artist_names]])+2,99),"")</f>
        <v/>
      </c>
      <c r="W4275" t="str">
        <f>spotify_top_songs_audio_features[[#This Row],[source]]</f>
        <v>OVO</v>
      </c>
      <c r="X4275" s="1">
        <f>spotify_top_songs_audio_features[[#This Row],[streams]]</f>
        <v>13205946</v>
      </c>
      <c r="Y4275" t="str">
        <f>IF(Tabela2[[#This Row],[feat]]="","","Feat")</f>
        <v/>
      </c>
      <c r="Z4275" s="17" t="str">
        <f>CONCATENATE(INT(spotify_top_songs_audio_features[[#This Row],[duration_ms]]/(60*1000)),":",MOD(INT(spotify_top_songs_audio_features[[#This Row],[duration_ms]]/1000),60))</f>
        <v>2:37</v>
      </c>
      <c r="AA42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275" t="str">
        <f>spotify_top_songs_audio_features[[#This Row],[track_name]]</f>
        <v>Currents</v>
      </c>
    </row>
    <row r="4276" spans="1:28" x14ac:dyDescent="0.25">
      <c r="A4276" t="s">
        <v>17684</v>
      </c>
      <c r="B4276" t="s">
        <v>17685</v>
      </c>
      <c r="C4276" t="s">
        <v>17686</v>
      </c>
      <c r="D4276" t="s">
        <v>7153</v>
      </c>
      <c r="E4276" t="s">
        <v>86</v>
      </c>
      <c r="F4276" t="s">
        <v>32</v>
      </c>
      <c r="G4276" t="s">
        <v>25</v>
      </c>
      <c r="H4276">
        <v>719</v>
      </c>
      <c r="I4276">
        <v>65</v>
      </c>
      <c r="J4276">
        <v>232</v>
      </c>
      <c r="K4276" t="s">
        <v>8884</v>
      </c>
      <c r="L4276">
        <v>0</v>
      </c>
      <c r="M4276">
        <v>167</v>
      </c>
      <c r="N4276">
        <v>488</v>
      </c>
      <c r="O4276">
        <v>-7274</v>
      </c>
      <c r="P4276">
        <v>77981</v>
      </c>
      <c r="Q4276">
        <v>176953</v>
      </c>
      <c r="R4276">
        <v>2</v>
      </c>
      <c r="S4276">
        <v>13202042</v>
      </c>
      <c r="U4276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4276" t="str">
        <f>IFERROR(MID(spotify_top_songs_audio_features[[#This Row],[artist_names]],SEARCH(",",spotify_top_songs_audio_features[[#This Row],[artist_names]])+2,99),"")</f>
        <v>Loredana</v>
      </c>
      <c r="W4276" t="str">
        <f>spotify_top_songs_audio_features[[#This Row],[source]]</f>
        <v>URBAN</v>
      </c>
      <c r="X4276" s="1">
        <f>spotify_top_songs_audio_features[[#This Row],[streams]]</f>
        <v>13202042</v>
      </c>
      <c r="Y4276" t="str">
        <f>IF(Tabela2[[#This Row],[feat]]="","","Feat")</f>
        <v>Feat</v>
      </c>
      <c r="Z4276" s="17" t="str">
        <f>CONCATENATE(INT(spotify_top_songs_audio_features[[#This Row],[duration_ms]]/(60*1000)),":",MOD(INT(spotify_top_songs_audio_features[[#This Row],[duration_ms]]/1000),60))</f>
        <v>2:56</v>
      </c>
      <c r="AA42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76" t="str">
        <f>spotify_top_songs_audio_features[[#This Row],[track_name]]</f>
        <v>Nicht verdient</v>
      </c>
    </row>
    <row r="4277" spans="1:28" x14ac:dyDescent="0.25">
      <c r="A4277" t="s">
        <v>16625</v>
      </c>
      <c r="B4277" t="s">
        <v>673</v>
      </c>
      <c r="C4277" t="s">
        <v>16626</v>
      </c>
      <c r="D4277" t="s">
        <v>176</v>
      </c>
      <c r="E4277" t="s">
        <v>97</v>
      </c>
      <c r="F4277" t="s">
        <v>32</v>
      </c>
      <c r="G4277" t="s">
        <v>25</v>
      </c>
      <c r="H4277">
        <v>782</v>
      </c>
      <c r="I4277">
        <v>599</v>
      </c>
      <c r="J4277">
        <v>209</v>
      </c>
      <c r="K4277" t="s">
        <v>3969</v>
      </c>
      <c r="L4277">
        <v>0</v>
      </c>
      <c r="M4277">
        <v>175</v>
      </c>
      <c r="N4277">
        <v>586</v>
      </c>
      <c r="O4277">
        <v>-6817</v>
      </c>
      <c r="P4277">
        <v>157999</v>
      </c>
      <c r="Q4277">
        <v>150323</v>
      </c>
      <c r="R4277">
        <v>2</v>
      </c>
      <c r="S4277">
        <v>13197525</v>
      </c>
      <c r="U4277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4277" t="str">
        <f>IFERROR(MID(spotify_top_songs_audio_features[[#This Row],[artist_names]],SEARCH(",",spotify_top_songs_audio_features[[#This Row],[artist_names]])+2,99),"")</f>
        <v/>
      </c>
      <c r="W4277" t="str">
        <f>spotify_top_songs_audio_features[[#This Row],[source]]</f>
        <v>Epic/Freebandz</v>
      </c>
      <c r="X4277" s="1">
        <f>spotify_top_songs_audio_features[[#This Row],[streams]]</f>
        <v>13197525</v>
      </c>
      <c r="Y4277" t="str">
        <f>IF(Tabela2[[#This Row],[feat]]="","","Feat")</f>
        <v/>
      </c>
      <c r="Z4277" s="17" t="str">
        <f>CONCATENATE(INT(spotify_top_songs_audio_features[[#This Row],[duration_ms]]/(60*1000)),":",MOD(INT(spotify_top_songs_audio_features[[#This Row],[duration_ms]]/1000),60))</f>
        <v>2:30</v>
      </c>
      <c r="AA42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277" t="str">
        <f>spotify_top_songs_audio_features[[#This Row],[track_name]]</f>
        <v>Crushed Up</v>
      </c>
    </row>
    <row r="4278" spans="1:28" x14ac:dyDescent="0.25">
      <c r="A4278" t="s">
        <v>9689</v>
      </c>
      <c r="B4278" t="s">
        <v>9690</v>
      </c>
      <c r="C4278" t="s">
        <v>9691</v>
      </c>
      <c r="D4278" t="s">
        <v>9692</v>
      </c>
      <c r="E4278" t="s">
        <v>86</v>
      </c>
      <c r="F4278" t="s">
        <v>24</v>
      </c>
      <c r="G4278" t="s">
        <v>25</v>
      </c>
      <c r="H4278">
        <v>582</v>
      </c>
      <c r="I4278">
        <v>804</v>
      </c>
      <c r="J4278">
        <v>389</v>
      </c>
      <c r="K4278" t="s">
        <v>3998</v>
      </c>
      <c r="L4278">
        <v>0</v>
      </c>
      <c r="M4278">
        <v>624</v>
      </c>
      <c r="N4278">
        <v>732</v>
      </c>
      <c r="O4278">
        <v>-4155</v>
      </c>
      <c r="P4278">
        <v>138014</v>
      </c>
      <c r="Q4278">
        <v>182188</v>
      </c>
      <c r="R4278">
        <v>2</v>
      </c>
      <c r="S4278">
        <v>13186691</v>
      </c>
      <c r="U4278" t="str">
        <f>IFERROR(LEFT(spotify_top_songs_audio_features[[#This Row],[artist_names]],SEARCH(",",spotify_top_songs_audio_features[[#This Row],[artist_names]])-1),spotify_top_songs_audio_features[[#This Row],[artist_names]])</f>
        <v>Morat</v>
      </c>
      <c r="V4278" t="str">
        <f>IFERROR(MID(spotify_top_songs_audio_features[[#This Row],[artist_names]],SEARCH(",",spotify_top_songs_audio_features[[#This Row],[artist_names]])+2,99),"")</f>
        <v>Duki</v>
      </c>
      <c r="W4278" t="str">
        <f>spotify_top_songs_audio_features[[#This Row],[source]]</f>
        <v>Universal Music Spain S.L.</v>
      </c>
      <c r="X4278" s="1">
        <f>spotify_top_songs_audio_features[[#This Row],[streams]]</f>
        <v>13186691</v>
      </c>
      <c r="Y4278" t="str">
        <f>IF(Tabela2[[#This Row],[feat]]="","","Feat")</f>
        <v>Feat</v>
      </c>
      <c r="Z4278" s="17" t="str">
        <f>CONCATENATE(INT(spotify_top_songs_audio_features[[#This Row],[duration_ms]]/(60*1000)),":",MOD(INT(spotify_top_songs_audio_features[[#This Row],[duration_ms]]/1000),60))</f>
        <v>3:2</v>
      </c>
      <c r="AA42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78" t="str">
        <f>spotify_top_songs_audio_features[[#This Row],[track_name]]</f>
        <v>París</v>
      </c>
    </row>
    <row r="4279" spans="1:28" x14ac:dyDescent="0.25">
      <c r="A4279" t="s">
        <v>1921</v>
      </c>
      <c r="B4279" t="s">
        <v>1287</v>
      </c>
      <c r="C4279" t="s">
        <v>1922</v>
      </c>
      <c r="D4279" t="s">
        <v>48</v>
      </c>
      <c r="E4279" t="s">
        <v>102</v>
      </c>
      <c r="F4279" t="s">
        <v>24</v>
      </c>
      <c r="G4279" t="s">
        <v>25</v>
      </c>
      <c r="H4279">
        <v>652</v>
      </c>
      <c r="I4279">
        <v>31</v>
      </c>
      <c r="J4279">
        <v>509</v>
      </c>
      <c r="K4279" t="s">
        <v>1923</v>
      </c>
      <c r="L4279">
        <v>1.16E-3</v>
      </c>
      <c r="M4279">
        <v>182</v>
      </c>
      <c r="N4279">
        <v>304</v>
      </c>
      <c r="O4279">
        <v>-10212</v>
      </c>
      <c r="P4279">
        <v>119913</v>
      </c>
      <c r="Q4279">
        <v>73813</v>
      </c>
      <c r="R4279">
        <v>2</v>
      </c>
      <c r="S4279">
        <v>13150600</v>
      </c>
      <c r="U4279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279" t="str">
        <f>IFERROR(MID(spotify_top_songs_audio_features[[#This Row],[artist_names]],SEARCH(",",spotify_top_songs_audio_features[[#This Row],[artist_names]])+2,99),"")</f>
        <v/>
      </c>
      <c r="W4279" t="str">
        <f>spotify_top_songs_audio_features[[#This Row],[source]]</f>
        <v>Republic Records</v>
      </c>
      <c r="X4279" s="1">
        <f>spotify_top_songs_audio_features[[#This Row],[streams]]</f>
        <v>13150600</v>
      </c>
      <c r="Y4279" t="str">
        <f>IF(Tabela2[[#This Row],[feat]]="","","Feat")</f>
        <v/>
      </c>
      <c r="Z4279" s="17" t="str">
        <f>CONCATENATE(INT(spotify_top_songs_audio_features[[#This Row],[duration_ms]]/(60*1000)),":",MOD(INT(spotify_top_songs_audio_features[[#This Row],[duration_ms]]/1000),60))</f>
        <v>1:13</v>
      </c>
      <c r="AA42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279" t="str">
        <f>spotify_top_songs_audio_features[[#This Row],[track_name]]</f>
        <v>pete davidson</v>
      </c>
    </row>
    <row r="4280" spans="1:28" x14ac:dyDescent="0.25">
      <c r="A4280" t="s">
        <v>16884</v>
      </c>
      <c r="B4280" t="s">
        <v>2671</v>
      </c>
      <c r="C4280" t="s">
        <v>2672</v>
      </c>
      <c r="D4280" t="s">
        <v>254</v>
      </c>
      <c r="E4280" t="s">
        <v>23</v>
      </c>
      <c r="F4280" t="s">
        <v>24</v>
      </c>
      <c r="G4280" t="s">
        <v>25</v>
      </c>
      <c r="H4280">
        <v>692</v>
      </c>
      <c r="I4280">
        <v>792</v>
      </c>
      <c r="J4280">
        <v>245</v>
      </c>
      <c r="K4280" t="s">
        <v>1797</v>
      </c>
      <c r="L4280">
        <v>0</v>
      </c>
      <c r="M4280">
        <v>255</v>
      </c>
      <c r="N4280">
        <v>566</v>
      </c>
      <c r="O4280">
        <v>-5984</v>
      </c>
      <c r="P4280">
        <v>129883</v>
      </c>
      <c r="Q4280">
        <v>167760</v>
      </c>
      <c r="R4280">
        <v>3</v>
      </c>
      <c r="S4280">
        <v>13116506</v>
      </c>
      <c r="U4280" t="str">
        <f>IFERROR(LEFT(spotify_top_songs_audio_features[[#This Row],[artist_names]],SEARCH(",",spotify_top_songs_audio_features[[#This Row],[artist_names]])-1),spotify_top_songs_audio_features[[#This Row],[artist_names]])</f>
        <v>thasup</v>
      </c>
      <c r="V4280" t="str">
        <f>IFERROR(MID(spotify_top_songs_audio_features[[#This Row],[artist_names]],SEARCH(",",spotify_top_songs_audio_features[[#This Row],[artist_names]])+2,99),"")</f>
        <v/>
      </c>
      <c r="W4280" t="str">
        <f>spotify_top_songs_audio_features[[#This Row],[source]]</f>
        <v>Epic</v>
      </c>
      <c r="X4280" s="1">
        <f>spotify_top_songs_audio_features[[#This Row],[streams]]</f>
        <v>13116506</v>
      </c>
      <c r="Y4280" t="str">
        <f>IF(Tabela2[[#This Row],[feat]]="","","Feat")</f>
        <v/>
      </c>
      <c r="Z4280" s="17" t="str">
        <f>CONCATENATE(INT(spotify_top_songs_audio_features[[#This Row],[duration_ms]]/(60*1000)),":",MOD(INT(spotify_top_songs_audio_features[[#This Row],[duration_ms]]/1000),60))</f>
        <v>2:47</v>
      </c>
      <c r="AA42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80" t="str">
        <f>spotify_top_songs_audio_features[[#This Row],[track_name]]</f>
        <v>blun7 a swishland</v>
      </c>
    </row>
    <row r="4281" spans="1:28" x14ac:dyDescent="0.25">
      <c r="A4281" t="s">
        <v>7070</v>
      </c>
      <c r="B4281" t="s">
        <v>3772</v>
      </c>
      <c r="C4281" t="s">
        <v>3773</v>
      </c>
      <c r="D4281" t="s">
        <v>2028</v>
      </c>
      <c r="E4281" t="s">
        <v>113</v>
      </c>
      <c r="F4281" t="s">
        <v>24</v>
      </c>
      <c r="G4281" t="s">
        <v>25</v>
      </c>
      <c r="H4281">
        <v>497</v>
      </c>
      <c r="I4281">
        <v>67</v>
      </c>
      <c r="J4281">
        <v>348</v>
      </c>
      <c r="K4281" t="s">
        <v>1432</v>
      </c>
      <c r="L4281">
        <v>1.25E-4</v>
      </c>
      <c r="M4281">
        <v>389</v>
      </c>
      <c r="N4281">
        <v>236</v>
      </c>
      <c r="O4281">
        <v>-4509</v>
      </c>
      <c r="P4281">
        <v>121826</v>
      </c>
      <c r="Q4281">
        <v>262458</v>
      </c>
      <c r="R4281">
        <v>2</v>
      </c>
      <c r="S4281">
        <v>13111069</v>
      </c>
      <c r="U4281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4281" t="str">
        <f>IFERROR(MID(spotify_top_songs_audio_features[[#This Row],[artist_names]],SEARCH(",",spotify_top_songs_audio_features[[#This Row],[artist_names]])+2,99),"")</f>
        <v>The Night Game</v>
      </c>
      <c r="W4281" t="str">
        <f>spotify_top_songs_audio_features[[#This Row],[source]]</f>
        <v>Kygo</v>
      </c>
      <c r="X4281" s="1">
        <f>spotify_top_songs_audio_features[[#This Row],[streams]]</f>
        <v>13111069</v>
      </c>
      <c r="Y4281" t="str">
        <f>IF(Tabela2[[#This Row],[feat]]="","","Feat")</f>
        <v>Feat</v>
      </c>
      <c r="Z4281" s="17" t="str">
        <f>CONCATENATE(INT(spotify_top_songs_audio_features[[#This Row],[duration_ms]]/(60*1000)),":",MOD(INT(spotify_top_songs_audio_features[[#This Row],[duration_ms]]/1000),60))</f>
        <v>4:22</v>
      </c>
      <c r="AA42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281" t="str">
        <f>spotify_top_songs_audio_features[[#This Row],[track_name]]</f>
        <v>Kids in Love (feat. The Night Game)</v>
      </c>
    </row>
    <row r="4282" spans="1:28" x14ac:dyDescent="0.25">
      <c r="A4282" t="s">
        <v>5655</v>
      </c>
      <c r="B4282" t="s">
        <v>5656</v>
      </c>
      <c r="C4282" t="s">
        <v>5657</v>
      </c>
      <c r="D4282" t="s">
        <v>5658</v>
      </c>
      <c r="E4282" t="s">
        <v>31</v>
      </c>
      <c r="F4282" t="s">
        <v>24</v>
      </c>
      <c r="G4282" t="s">
        <v>25</v>
      </c>
      <c r="H4282">
        <v>534</v>
      </c>
      <c r="I4282">
        <v>589</v>
      </c>
      <c r="J4282">
        <v>325</v>
      </c>
      <c r="K4282" t="s">
        <v>226</v>
      </c>
      <c r="L4282">
        <v>6.0200000000000002E-3</v>
      </c>
      <c r="M4282">
        <v>176</v>
      </c>
      <c r="N4282">
        <v>632</v>
      </c>
      <c r="O4282">
        <v>-1865</v>
      </c>
      <c r="P4282">
        <v>78616</v>
      </c>
      <c r="Q4282">
        <v>209829</v>
      </c>
      <c r="R4282">
        <v>3</v>
      </c>
      <c r="S4282">
        <v>13099396</v>
      </c>
      <c r="U4282" t="str">
        <f>IFERROR(LEFT(spotify_top_songs_audio_features[[#This Row],[artist_names]],SEARCH(",",spotify_top_songs_audio_features[[#This Row],[artist_names]])-1),spotify_top_songs_audio_features[[#This Row],[artist_names]])</f>
        <v>Sub Urban</v>
      </c>
      <c r="V4282" t="str">
        <f>IFERROR(MID(spotify_top_songs_audio_features[[#This Row],[artist_names]],SEARCH(",",spotify_top_songs_audio_features[[#This Row],[artist_names]])+2,99),"")</f>
        <v/>
      </c>
      <c r="W4282" t="str">
        <f>spotify_top_songs_audio_features[[#This Row],[source]]</f>
        <v>NCS</v>
      </c>
      <c r="X4282" s="1">
        <f>spotify_top_songs_audio_features[[#This Row],[streams]]</f>
        <v>13099396</v>
      </c>
      <c r="Y4282" t="str">
        <f>IF(Tabela2[[#This Row],[feat]]="","","Feat")</f>
        <v/>
      </c>
      <c r="Z4282" s="17" t="str">
        <f>CONCATENATE(INT(spotify_top_songs_audio_features[[#This Row],[duration_ms]]/(60*1000)),":",MOD(INT(spotify_top_songs_audio_features[[#This Row],[duration_ms]]/1000),60))</f>
        <v>3:29</v>
      </c>
      <c r="AA42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82" t="str">
        <f>spotify_top_songs_audio_features[[#This Row],[track_name]]</f>
        <v>Cradles</v>
      </c>
    </row>
    <row r="4283" spans="1:28" x14ac:dyDescent="0.25">
      <c r="A4283" t="s">
        <v>6388</v>
      </c>
      <c r="B4283" t="s">
        <v>112</v>
      </c>
      <c r="C4283" t="s">
        <v>6389</v>
      </c>
      <c r="D4283" t="s">
        <v>112</v>
      </c>
      <c r="E4283" t="s">
        <v>142</v>
      </c>
      <c r="F4283" t="s">
        <v>24</v>
      </c>
      <c r="G4283" t="s">
        <v>25</v>
      </c>
      <c r="H4283">
        <v>685</v>
      </c>
      <c r="I4283">
        <v>323</v>
      </c>
      <c r="J4283">
        <v>289</v>
      </c>
      <c r="K4283" t="s">
        <v>211</v>
      </c>
      <c r="L4283">
        <v>0</v>
      </c>
      <c r="M4283">
        <v>198</v>
      </c>
      <c r="N4283">
        <v>569</v>
      </c>
      <c r="O4283">
        <v>-7103</v>
      </c>
      <c r="P4283">
        <v>125058</v>
      </c>
      <c r="Q4283">
        <v>292920</v>
      </c>
      <c r="R4283">
        <v>1</v>
      </c>
      <c r="S4283">
        <v>13030078</v>
      </c>
      <c r="U428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283" t="str">
        <f>IFERROR(MID(spotify_top_songs_audio_features[[#This Row],[artist_names]],SEARCH(",",spotify_top_songs_audio_features[[#This Row],[artist_names]])+2,99),"")</f>
        <v/>
      </c>
      <c r="W4283" t="str">
        <f>spotify_top_songs_audio_features[[#This Row],[source]]</f>
        <v>Taylor Swift</v>
      </c>
      <c r="X4283" s="1">
        <f>spotify_top_songs_audio_features[[#This Row],[streams]]</f>
        <v>13030078</v>
      </c>
      <c r="Y4283" t="str">
        <f>IF(Tabela2[[#This Row],[feat]]="","","Feat")</f>
        <v/>
      </c>
      <c r="Z4283" s="17" t="str">
        <f>CONCATENATE(INT(spotify_top_songs_audio_features[[#This Row],[duration_ms]]/(60*1000)),":",MOD(INT(spotify_top_songs_audio_features[[#This Row],[duration_ms]]/1000),60))</f>
        <v>4:52</v>
      </c>
      <c r="AA42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283" t="str">
        <f>spotify_top_songs_audio_features[[#This Row],[track_name]]</f>
        <v>Never Grow Up (Taylor's Version)</v>
      </c>
    </row>
    <row r="4284" spans="1:28" x14ac:dyDescent="0.25">
      <c r="A4284" t="s">
        <v>15003</v>
      </c>
      <c r="B4284" t="s">
        <v>7797</v>
      </c>
      <c r="C4284" t="s">
        <v>7798</v>
      </c>
      <c r="D4284" t="s">
        <v>22</v>
      </c>
      <c r="E4284" t="s">
        <v>23</v>
      </c>
      <c r="F4284" t="s">
        <v>24</v>
      </c>
      <c r="G4284" t="s">
        <v>25</v>
      </c>
      <c r="H4284">
        <v>724</v>
      </c>
      <c r="I4284">
        <v>276</v>
      </c>
      <c r="J4284">
        <v>599</v>
      </c>
      <c r="K4284" t="s">
        <v>7799</v>
      </c>
      <c r="L4284">
        <v>0</v>
      </c>
      <c r="M4284">
        <v>116</v>
      </c>
      <c r="N4284">
        <v>718</v>
      </c>
      <c r="O4284">
        <v>-1225</v>
      </c>
      <c r="P4284">
        <v>112874</v>
      </c>
      <c r="Q4284">
        <v>155933</v>
      </c>
      <c r="R4284">
        <v>3</v>
      </c>
      <c r="S4284">
        <v>13021210</v>
      </c>
      <c r="U4284" t="str">
        <f>IFERROR(LEFT(spotify_top_songs_audio_features[[#This Row],[artist_names]],SEARCH(",",spotify_top_songs_audio_features[[#This Row],[artist_names]])-1),spotify_top_songs_audio_features[[#This Row],[artist_names]])</f>
        <v>Perry Como</v>
      </c>
      <c r="V4284" t="str">
        <f>IFERROR(MID(spotify_top_songs_audio_features[[#This Row],[artist_names]],SEARCH(",",spotify_top_songs_audio_features[[#This Row],[artist_names]])+2,99),"")</f>
        <v>The Fontane Sisters, Mitchell Ayres &amp; His Orchestra</v>
      </c>
      <c r="W4284" t="str">
        <f>spotify_top_songs_audio_features[[#This Row],[source]]</f>
        <v>RCA Records Label</v>
      </c>
      <c r="X4284" s="1">
        <f>spotify_top_songs_audio_features[[#This Row],[streams]]</f>
        <v>13021210</v>
      </c>
      <c r="Y4284" t="str">
        <f>IF(Tabela2[[#This Row],[feat]]="","","Feat")</f>
        <v>Feat</v>
      </c>
      <c r="Z4284" s="17" t="str">
        <f>CONCATENATE(INT(spotify_top_songs_audio_features[[#This Row],[duration_ms]]/(60*1000)),":",MOD(INT(spotify_top_songs_audio_features[[#This Row],[duration_ms]]/1000),60))</f>
        <v>2:35</v>
      </c>
      <c r="AA42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84" t="str">
        <f>spotify_top_songs_audio_features[[#This Row],[track_name]]</f>
        <v>It's Beginning to Look a Lot Like Christmas (with Mitchell Ayres &amp; His Orchestra)</v>
      </c>
    </row>
    <row r="4285" spans="1:28" x14ac:dyDescent="0.25">
      <c r="A4285" t="s">
        <v>1788</v>
      </c>
      <c r="B4285" t="s">
        <v>125</v>
      </c>
      <c r="C4285" t="s">
        <v>1789</v>
      </c>
      <c r="D4285" t="s">
        <v>1097</v>
      </c>
      <c r="E4285" t="s">
        <v>31</v>
      </c>
      <c r="F4285" t="s">
        <v>24</v>
      </c>
      <c r="G4285" t="s">
        <v>25</v>
      </c>
      <c r="H4285">
        <v>724</v>
      </c>
      <c r="I4285">
        <v>631</v>
      </c>
      <c r="J4285">
        <v>517</v>
      </c>
      <c r="K4285" t="s">
        <v>1790</v>
      </c>
      <c r="L4285">
        <v>0</v>
      </c>
      <c r="M4285">
        <v>752</v>
      </c>
      <c r="N4285">
        <v>548</v>
      </c>
      <c r="O4285">
        <v>-5403</v>
      </c>
      <c r="P4285">
        <v>129019</v>
      </c>
      <c r="Q4285">
        <v>243733</v>
      </c>
      <c r="R4285">
        <v>2</v>
      </c>
      <c r="S4285">
        <v>13010491</v>
      </c>
      <c r="U428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285" t="str">
        <f>IFERROR(MID(spotify_top_songs_audio_features[[#This Row],[artist_names]],SEARCH(",",spotify_top_songs_audio_features[[#This Row],[artist_names]])+2,99),"")</f>
        <v/>
      </c>
      <c r="W4285" t="str">
        <f>spotify_top_songs_audio_features[[#This Row],[source]]</f>
        <v>Universal Music LLC</v>
      </c>
      <c r="X4285" s="1">
        <f>spotify_top_songs_audio_features[[#This Row],[streams]]</f>
        <v>13010491</v>
      </c>
      <c r="Y4285" t="str">
        <f>IF(Tabela2[[#This Row],[feat]]="","","Feat")</f>
        <v/>
      </c>
      <c r="Z4285" s="17" t="str">
        <f>CONCATENATE(INT(spotify_top_songs_audio_features[[#This Row],[duration_ms]]/(60*1000)),":",MOD(INT(spotify_top_songs_audio_features[[#This Row],[duration_ms]]/1000),60))</f>
        <v>4:3</v>
      </c>
      <c r="AA42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85" t="str">
        <f>spotify_top_songs_audio_features[[#This Row],[track_name]]</f>
        <v>Stay Gold</v>
      </c>
    </row>
    <row r="4286" spans="1:28" x14ac:dyDescent="0.25">
      <c r="A4286" t="s">
        <v>15380</v>
      </c>
      <c r="B4286" t="s">
        <v>982</v>
      </c>
      <c r="C4286" t="s">
        <v>15381</v>
      </c>
      <c r="D4286" t="s">
        <v>1793</v>
      </c>
      <c r="E4286" t="s">
        <v>23</v>
      </c>
      <c r="F4286" t="s">
        <v>24</v>
      </c>
      <c r="G4286" t="s">
        <v>25</v>
      </c>
      <c r="H4286">
        <v>785</v>
      </c>
      <c r="I4286">
        <v>818</v>
      </c>
      <c r="J4286">
        <v>99</v>
      </c>
      <c r="K4286" t="s">
        <v>14576</v>
      </c>
      <c r="L4286">
        <v>149</v>
      </c>
      <c r="M4286">
        <v>149</v>
      </c>
      <c r="N4286">
        <v>503</v>
      </c>
      <c r="O4286">
        <v>-8711</v>
      </c>
      <c r="P4286">
        <v>11798</v>
      </c>
      <c r="Q4286">
        <v>163759</v>
      </c>
      <c r="R4286">
        <v>2</v>
      </c>
      <c r="S4286">
        <v>12998159</v>
      </c>
      <c r="U4286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4286" t="str">
        <f>IFERROR(MID(spotify_top_songs_audio_features[[#This Row],[artist_names]],SEARCH(",",spotify_top_songs_audio_features[[#This Row],[artist_names]])+2,99),"")</f>
        <v/>
      </c>
      <c r="W4286" t="str">
        <f>spotify_top_songs_audio_features[[#This Row],[source]]</f>
        <v>88rising Music</v>
      </c>
      <c r="X4286" s="1">
        <f>spotify_top_songs_audio_features[[#This Row],[streams]]</f>
        <v>12998159</v>
      </c>
      <c r="Y4286" t="str">
        <f>IF(Tabela2[[#This Row],[feat]]="","","Feat")</f>
        <v/>
      </c>
      <c r="Z4286" s="17" t="str">
        <f>CONCATENATE(INT(spotify_top_songs_audio_features[[#This Row],[duration_ms]]/(60*1000)),":",MOD(INT(spotify_top_songs_audio_features[[#This Row],[duration_ms]]/1000),60))</f>
        <v>2:43</v>
      </c>
      <c r="AA42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86" t="str">
        <f>spotify_top_songs_audio_features[[#This Row],[track_name]]</f>
        <v>Your Man</v>
      </c>
    </row>
    <row r="4287" spans="1:28" x14ac:dyDescent="0.25">
      <c r="A4287" t="s">
        <v>16342</v>
      </c>
      <c r="B4287" t="s">
        <v>11405</v>
      </c>
      <c r="C4287" t="s">
        <v>16343</v>
      </c>
      <c r="D4287" t="s">
        <v>1487</v>
      </c>
      <c r="E4287" t="s">
        <v>31</v>
      </c>
      <c r="F4287" t="s">
        <v>24</v>
      </c>
      <c r="G4287" t="s">
        <v>25</v>
      </c>
      <c r="H4287">
        <v>5</v>
      </c>
      <c r="I4287">
        <v>767</v>
      </c>
      <c r="J4287">
        <v>403</v>
      </c>
      <c r="K4287" t="s">
        <v>2483</v>
      </c>
      <c r="L4287">
        <v>9.7900000000000001E-3</v>
      </c>
      <c r="M4287">
        <v>385</v>
      </c>
      <c r="N4287">
        <v>58</v>
      </c>
      <c r="O4287">
        <v>-4105</v>
      </c>
      <c r="P4287">
        <v>159477</v>
      </c>
      <c r="Q4287">
        <v>202443</v>
      </c>
      <c r="R4287">
        <v>3</v>
      </c>
      <c r="S4287">
        <v>12997064</v>
      </c>
      <c r="U4287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4287" t="str">
        <f>IFERROR(MID(spotify_top_songs_audio_features[[#This Row],[artist_names]],SEARCH(",",spotify_top_songs_audio_features[[#This Row],[artist_names]])+2,99),"")</f>
        <v>Rowdy Rebel</v>
      </c>
      <c r="W4287" t="str">
        <f>spotify_top_songs_audio_features[[#This Row],[source]]</f>
        <v>Victor Victor Worldwide</v>
      </c>
      <c r="X4287" s="1">
        <f>spotify_top_songs_audio_features[[#This Row],[streams]]</f>
        <v>12997064</v>
      </c>
      <c r="Y4287" t="str">
        <f>IF(Tabela2[[#This Row],[feat]]="","","Feat")</f>
        <v>Feat</v>
      </c>
      <c r="Z4287" s="17" t="str">
        <f>CONCATENATE(INT(spotify_top_songs_audio_features[[#This Row],[duration_ms]]/(60*1000)),":",MOD(INT(spotify_top_songs_audio_features[[#This Row],[duration_ms]]/1000),60))</f>
        <v>3:22</v>
      </c>
      <c r="AA42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87" t="str">
        <f>spotify_top_songs_audio_features[[#This Row],[track_name]]</f>
        <v>Make It Rain (feat. Rowdy Rebel)</v>
      </c>
    </row>
    <row r="4288" spans="1:28" x14ac:dyDescent="0.25">
      <c r="A4288" t="s">
        <v>8117</v>
      </c>
      <c r="B4288" t="s">
        <v>218</v>
      </c>
      <c r="C4288" t="s">
        <v>219</v>
      </c>
      <c r="D4288" t="s">
        <v>220</v>
      </c>
      <c r="E4288" t="s">
        <v>70</v>
      </c>
      <c r="F4288" t="s">
        <v>32</v>
      </c>
      <c r="G4288" t="s">
        <v>25</v>
      </c>
      <c r="H4288">
        <v>736</v>
      </c>
      <c r="I4288">
        <v>569</v>
      </c>
      <c r="J4288">
        <v>779</v>
      </c>
      <c r="K4288" t="s">
        <v>850</v>
      </c>
      <c r="L4288">
        <v>5.2700000000000004E-3</v>
      </c>
      <c r="M4288">
        <v>112</v>
      </c>
      <c r="N4288">
        <v>433</v>
      </c>
      <c r="O4288">
        <v>-3559</v>
      </c>
      <c r="P4288">
        <v>171973</v>
      </c>
      <c r="Q4288">
        <v>191507</v>
      </c>
      <c r="R4288">
        <v>7</v>
      </c>
      <c r="S4288">
        <v>12994900</v>
      </c>
      <c r="U4288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4288" t="str">
        <f>IFERROR(MID(spotify_top_songs_audio_features[[#This Row],[artist_names]],SEARCH(",",spotify_top_songs_audio_features[[#This Row],[artist_names]])+2,99),"")</f>
        <v/>
      </c>
      <c r="W4288" t="str">
        <f>spotify_top_songs_audio_features[[#This Row],[source]]</f>
        <v>UMLE - Latino</v>
      </c>
      <c r="X4288" s="1">
        <f>spotify_top_songs_audio_features[[#This Row],[streams]]</f>
        <v>12994900</v>
      </c>
      <c r="Y4288" t="str">
        <f>IF(Tabela2[[#This Row],[feat]]="","","Feat")</f>
        <v/>
      </c>
      <c r="Z4288" s="17" t="str">
        <f>CONCATENATE(INT(spotify_top_songs_audio_features[[#This Row],[duration_ms]]/(60*1000)),":",MOD(INT(spotify_top_songs_audio_features[[#This Row],[duration_ms]]/1000),60))</f>
        <v>3:11</v>
      </c>
      <c r="AA42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88" t="str">
        <f>spotify_top_songs_audio_features[[#This Row],[track_name]]</f>
        <v>Si Te La Encuentras Por Ahí</v>
      </c>
    </row>
    <row r="4289" spans="1:28" x14ac:dyDescent="0.25">
      <c r="A4289" t="s">
        <v>15760</v>
      </c>
      <c r="B4289" t="s">
        <v>6232</v>
      </c>
      <c r="C4289" t="s">
        <v>6233</v>
      </c>
      <c r="D4289" t="s">
        <v>6002</v>
      </c>
      <c r="E4289" t="s">
        <v>70</v>
      </c>
      <c r="F4289" t="s">
        <v>24</v>
      </c>
      <c r="G4289" t="s">
        <v>25</v>
      </c>
      <c r="H4289">
        <v>581</v>
      </c>
      <c r="I4289">
        <v>877</v>
      </c>
      <c r="J4289">
        <v>114</v>
      </c>
      <c r="K4289" t="s">
        <v>1320</v>
      </c>
      <c r="L4289">
        <v>0</v>
      </c>
      <c r="M4289">
        <v>826</v>
      </c>
      <c r="N4289">
        <v>353</v>
      </c>
      <c r="O4289">
        <v>-4938</v>
      </c>
      <c r="P4289">
        <v>77006</v>
      </c>
      <c r="Q4289">
        <v>236883</v>
      </c>
      <c r="R4289">
        <v>17</v>
      </c>
      <c r="S4289">
        <v>12983429</v>
      </c>
      <c r="U4289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4289" t="str">
        <f>IFERROR(MID(spotify_top_songs_audio_features[[#This Row],[artist_names]],SEARCH(",",spotify_top_songs_audio_features[[#This Row],[artist_names]])+2,99),"")</f>
        <v>Playboi Carti</v>
      </c>
      <c r="W4289" t="str">
        <f>spotify_top_songs_audio_features[[#This Row],[source]]</f>
        <v>1400 Entertainment, Inc. / 10K Projects</v>
      </c>
      <c r="X4289" s="1">
        <f>spotify_top_songs_audio_features[[#This Row],[streams]]</f>
        <v>12983429</v>
      </c>
      <c r="Y4289" t="str">
        <f>IF(Tabela2[[#This Row],[feat]]="","","Feat")</f>
        <v>Feat</v>
      </c>
      <c r="Z4289" s="17" t="str">
        <f>CONCATENATE(INT(spotify_top_songs_audio_features[[#This Row],[duration_ms]]/(60*1000)),":",MOD(INT(spotify_top_songs_audio_features[[#This Row],[duration_ms]]/1000),60))</f>
        <v>3:56</v>
      </c>
      <c r="AA42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289" t="str">
        <f>spotify_top_songs_audio_features[[#This Row],[track_name]]</f>
        <v>Miss The Rage</v>
      </c>
    </row>
    <row r="4290" spans="1:28" x14ac:dyDescent="0.25">
      <c r="A4290" t="s">
        <v>14040</v>
      </c>
      <c r="B4290" t="s">
        <v>6138</v>
      </c>
      <c r="C4290" t="s">
        <v>14041</v>
      </c>
      <c r="D4290" t="s">
        <v>6140</v>
      </c>
      <c r="E4290" t="s">
        <v>177</v>
      </c>
      <c r="F4290" t="s">
        <v>32</v>
      </c>
      <c r="G4290" t="s">
        <v>25</v>
      </c>
      <c r="H4290">
        <v>777</v>
      </c>
      <c r="I4290">
        <v>698</v>
      </c>
      <c r="J4290">
        <v>704</v>
      </c>
      <c r="K4290" t="s">
        <v>4438</v>
      </c>
      <c r="L4290">
        <v>2.32E-3</v>
      </c>
      <c r="M4290">
        <v>908</v>
      </c>
      <c r="N4290">
        <v>119</v>
      </c>
      <c r="O4290">
        <v>-7706</v>
      </c>
      <c r="P4290">
        <v>119963</v>
      </c>
      <c r="Q4290">
        <v>247161</v>
      </c>
      <c r="R4290">
        <v>4</v>
      </c>
      <c r="S4290">
        <v>12973815</v>
      </c>
      <c r="U4290" t="str">
        <f>IFERROR(LEFT(spotify_top_songs_audio_features[[#This Row],[artist_names]],SEARCH(",",spotify_top_songs_audio_features[[#This Row],[artist_names]])-1),spotify_top_songs_audio_features[[#This Row],[artist_names]])</f>
        <v>PNL</v>
      </c>
      <c r="V4290" t="str">
        <f>IFERROR(MID(spotify_top_songs_audio_features[[#This Row],[artist_names]],SEARCH(",",spotify_top_songs_audio_features[[#This Row],[artist_names]])+2,99),"")</f>
        <v/>
      </c>
      <c r="W4290" t="str">
        <f>spotify_top_songs_audio_features[[#This Row],[source]]</f>
        <v>QLF Records</v>
      </c>
      <c r="X4290" s="1">
        <f>spotify_top_songs_audio_features[[#This Row],[streams]]</f>
        <v>12973815</v>
      </c>
      <c r="Y4290" t="str">
        <f>IF(Tabela2[[#This Row],[feat]]="","","Feat")</f>
        <v/>
      </c>
      <c r="Z4290" s="17" t="str">
        <f>CONCATENATE(INT(spotify_top_songs_audio_features[[#This Row],[duration_ms]]/(60*1000)),":",MOD(INT(spotify_top_songs_audio_features[[#This Row],[duration_ms]]/1000),60))</f>
        <v>4:7</v>
      </c>
      <c r="AA42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290" t="str">
        <f>spotify_top_songs_audio_features[[#This Row],[track_name]]</f>
        <v>Au DD</v>
      </c>
    </row>
    <row r="4291" spans="1:28" x14ac:dyDescent="0.25">
      <c r="A4291" t="s">
        <v>11609</v>
      </c>
      <c r="B4291" t="s">
        <v>5380</v>
      </c>
      <c r="C4291" t="s">
        <v>5381</v>
      </c>
      <c r="D4291" t="s">
        <v>254</v>
      </c>
      <c r="E4291" t="s">
        <v>31</v>
      </c>
      <c r="F4291" t="s">
        <v>24</v>
      </c>
      <c r="G4291" t="s">
        <v>25</v>
      </c>
      <c r="H4291">
        <v>581</v>
      </c>
      <c r="I4291">
        <v>642</v>
      </c>
      <c r="J4291">
        <v>407</v>
      </c>
      <c r="K4291" t="s">
        <v>4674</v>
      </c>
      <c r="L4291">
        <v>0</v>
      </c>
      <c r="M4291">
        <v>183</v>
      </c>
      <c r="N4291">
        <v>536</v>
      </c>
      <c r="O4291">
        <v>-5318</v>
      </c>
      <c r="P4291">
        <v>80142</v>
      </c>
      <c r="Q4291">
        <v>345160</v>
      </c>
      <c r="R4291">
        <v>2</v>
      </c>
      <c r="S4291">
        <v>12948733</v>
      </c>
      <c r="U4291" t="str">
        <f>IFERROR(LEFT(spotify_top_songs_audio_features[[#This Row],[artist_names]],SEARCH(",",spotify_top_songs_audio_features[[#This Row],[artist_names]])-1),spotify_top_songs_audio_features[[#This Row],[artist_names]])</f>
        <v>Rick Ross</v>
      </c>
      <c r="V4291" t="str">
        <f>IFERROR(MID(spotify_top_songs_audio_features[[#This Row],[artist_names]],SEARCH(",",spotify_top_songs_audio_features[[#This Row],[artist_names]])+2,99),"")</f>
        <v>Drake</v>
      </c>
      <c r="W4291" t="str">
        <f>spotify_top_songs_audio_features[[#This Row],[source]]</f>
        <v>Epic</v>
      </c>
      <c r="X4291" s="1">
        <f>spotify_top_songs_audio_features[[#This Row],[streams]]</f>
        <v>12948733</v>
      </c>
      <c r="Y4291" t="str">
        <f>IF(Tabela2[[#This Row],[feat]]="","","Feat")</f>
        <v>Feat</v>
      </c>
      <c r="Z4291" s="17" t="str">
        <f>CONCATENATE(INT(spotify_top_songs_audio_features[[#This Row],[duration_ms]]/(60*1000)),":",MOD(INT(spotify_top_songs_audio_features[[#This Row],[duration_ms]]/1000),60))</f>
        <v>5:45</v>
      </c>
      <c r="AA42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291" t="str">
        <f>spotify_top_songs_audio_features[[#This Row],[track_name]]</f>
        <v>Gold Roses (feat. Drake)</v>
      </c>
    </row>
    <row r="4292" spans="1:28" x14ac:dyDescent="0.25">
      <c r="A4292" t="s">
        <v>15650</v>
      </c>
      <c r="B4292" t="s">
        <v>1209</v>
      </c>
      <c r="C4292" t="s">
        <v>15651</v>
      </c>
      <c r="D4292" t="s">
        <v>1211</v>
      </c>
      <c r="E4292" t="s">
        <v>113</v>
      </c>
      <c r="F4292" t="s">
        <v>24</v>
      </c>
      <c r="G4292" t="s">
        <v>25</v>
      </c>
      <c r="H4292">
        <v>465</v>
      </c>
      <c r="I4292">
        <v>84</v>
      </c>
      <c r="J4292">
        <v>722</v>
      </c>
      <c r="K4292" t="s">
        <v>1401</v>
      </c>
      <c r="L4292">
        <v>0</v>
      </c>
      <c r="M4292">
        <v>138</v>
      </c>
      <c r="N4292">
        <v>672</v>
      </c>
      <c r="O4292">
        <v>-435</v>
      </c>
      <c r="P4292">
        <v>83981</v>
      </c>
      <c r="Q4292">
        <v>142026</v>
      </c>
      <c r="R4292">
        <v>2</v>
      </c>
      <c r="S4292">
        <v>12948368</v>
      </c>
      <c r="U4292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292" t="str">
        <f>IFERROR(MID(spotify_top_songs_audio_features[[#This Row],[artist_names]],SEARCH(",",spotify_top_songs_audio_features[[#This Row],[artist_names]])+2,99),"")</f>
        <v/>
      </c>
      <c r="W4292" t="str">
        <f>spotify_top_songs_audio_features[[#This Row],[source]]</f>
        <v>Grade A Productions/Interscope Records</v>
      </c>
      <c r="X4292" s="1">
        <f>spotify_top_songs_audio_features[[#This Row],[streams]]</f>
        <v>12948368</v>
      </c>
      <c r="Y4292" t="str">
        <f>IF(Tabela2[[#This Row],[feat]]="","","Feat")</f>
        <v/>
      </c>
      <c r="Z4292" s="17" t="str">
        <f>CONCATENATE(INT(spotify_top_songs_audio_features[[#This Row],[duration_ms]]/(60*1000)),":",MOD(INT(spotify_top_songs_audio_features[[#This Row],[duration_ms]]/1000),60))</f>
        <v>2:22</v>
      </c>
      <c r="AA42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292" t="str">
        <f>spotify_top_songs_audio_features[[#This Row],[track_name]]</f>
        <v>Make Believe</v>
      </c>
    </row>
    <row r="4293" spans="1:28" x14ac:dyDescent="0.25">
      <c r="A4293" t="s">
        <v>13882</v>
      </c>
      <c r="B4293" t="s">
        <v>13883</v>
      </c>
      <c r="C4293" t="s">
        <v>13884</v>
      </c>
      <c r="D4293" t="s">
        <v>141</v>
      </c>
      <c r="E4293" t="s">
        <v>102</v>
      </c>
      <c r="F4293" t="s">
        <v>24</v>
      </c>
      <c r="G4293" t="s">
        <v>25</v>
      </c>
      <c r="H4293">
        <v>867</v>
      </c>
      <c r="I4293">
        <v>686</v>
      </c>
      <c r="J4293">
        <v>221</v>
      </c>
      <c r="K4293" t="s">
        <v>6012</v>
      </c>
      <c r="L4293">
        <v>0</v>
      </c>
      <c r="M4293">
        <v>1</v>
      </c>
      <c r="N4293">
        <v>658</v>
      </c>
      <c r="O4293">
        <v>-5342</v>
      </c>
      <c r="P4293">
        <v>139968</v>
      </c>
      <c r="Q4293">
        <v>190207</v>
      </c>
      <c r="R4293">
        <v>2</v>
      </c>
      <c r="S4293">
        <v>12942864</v>
      </c>
      <c r="U429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293" t="str">
        <f>IFERROR(MID(spotify_top_songs_audio_features[[#This Row],[artist_names]],SEARCH(",",spotify_top_songs_audio_features[[#This Row],[artist_names]])+2,99),"")</f>
        <v>Myke Towers</v>
      </c>
      <c r="W4293" t="str">
        <f>spotify_top_songs_audio_features[[#This Row],[source]]</f>
        <v>Rimas Entertainment LLC</v>
      </c>
      <c r="X4293" s="1">
        <f>spotify_top_songs_audio_features[[#This Row],[streams]]</f>
        <v>12942864</v>
      </c>
      <c r="Y4293" t="str">
        <f>IF(Tabela2[[#This Row],[feat]]="","","Feat")</f>
        <v>Feat</v>
      </c>
      <c r="Z4293" s="17" t="str">
        <f>CONCATENATE(INT(spotify_top_songs_audio_features[[#This Row],[duration_ms]]/(60*1000)),":",MOD(INT(spotify_top_songs_audio_features[[#This Row],[duration_ms]]/1000),60))</f>
        <v>3:10</v>
      </c>
      <c r="AA42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293" t="str">
        <f>spotify_top_songs_audio_features[[#This Row],[track_name]]</f>
        <v>Puesto Pa' Guerrial</v>
      </c>
    </row>
    <row r="4294" spans="1:28" x14ac:dyDescent="0.25">
      <c r="A4294" t="s">
        <v>9274</v>
      </c>
      <c r="B4294" t="s">
        <v>112</v>
      </c>
      <c r="C4294" t="s">
        <v>9275</v>
      </c>
      <c r="D4294" t="s">
        <v>112</v>
      </c>
      <c r="E4294" t="s">
        <v>142</v>
      </c>
      <c r="F4294" t="s">
        <v>24</v>
      </c>
      <c r="G4294" t="s">
        <v>25</v>
      </c>
      <c r="H4294">
        <v>645</v>
      </c>
      <c r="I4294">
        <v>593</v>
      </c>
      <c r="J4294">
        <v>288</v>
      </c>
      <c r="K4294" t="s">
        <v>1049</v>
      </c>
      <c r="L4294">
        <v>127</v>
      </c>
      <c r="M4294">
        <v>13</v>
      </c>
      <c r="N4294">
        <v>299</v>
      </c>
      <c r="O4294">
        <v>-6506</v>
      </c>
      <c r="P4294">
        <v>109984</v>
      </c>
      <c r="Q4294">
        <v>242720</v>
      </c>
      <c r="R4294">
        <v>1</v>
      </c>
      <c r="S4294">
        <v>12923909</v>
      </c>
      <c r="U429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294" t="str">
        <f>IFERROR(MID(spotify_top_songs_audio_features[[#This Row],[artist_names]],SEARCH(",",spotify_top_songs_audio_features[[#This Row],[artist_names]])+2,99),"")</f>
        <v/>
      </c>
      <c r="W4294" t="str">
        <f>spotify_top_songs_audio_features[[#This Row],[source]]</f>
        <v>Taylor Swift</v>
      </c>
      <c r="X4294" s="1">
        <f>spotify_top_songs_audio_features[[#This Row],[streams]]</f>
        <v>12923909</v>
      </c>
      <c r="Y4294" t="str">
        <f>IF(Tabela2[[#This Row],[feat]]="","","Feat")</f>
        <v/>
      </c>
      <c r="Z4294" s="17" t="str">
        <f>CONCATENATE(INT(spotify_top_songs_audio_features[[#This Row],[duration_ms]]/(60*1000)),":",MOD(INT(spotify_top_songs_audio_features[[#This Row],[duration_ms]]/1000),60))</f>
        <v>4:2</v>
      </c>
      <c r="AA42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294" t="str">
        <f>spotify_top_songs_audio_features[[#This Row],[track_name]]</f>
        <v>Treacherous (Taylor's Version)</v>
      </c>
    </row>
    <row r="4295" spans="1:28" x14ac:dyDescent="0.25">
      <c r="A4295" t="s">
        <v>3445</v>
      </c>
      <c r="B4295" t="s">
        <v>3446</v>
      </c>
      <c r="C4295" t="s">
        <v>3447</v>
      </c>
      <c r="D4295" t="s">
        <v>122</v>
      </c>
      <c r="E4295" t="s">
        <v>142</v>
      </c>
      <c r="F4295" t="s">
        <v>32</v>
      </c>
      <c r="G4295" t="s">
        <v>25</v>
      </c>
      <c r="H4295">
        <v>767</v>
      </c>
      <c r="I4295">
        <v>561</v>
      </c>
      <c r="J4295">
        <v>509</v>
      </c>
      <c r="K4295" t="s">
        <v>3317</v>
      </c>
      <c r="L4295">
        <v>0</v>
      </c>
      <c r="M4295">
        <v>737</v>
      </c>
      <c r="N4295">
        <v>542</v>
      </c>
      <c r="O4295">
        <v>-7418</v>
      </c>
      <c r="P4295">
        <v>90021</v>
      </c>
      <c r="Q4295">
        <v>192229</v>
      </c>
      <c r="R4295">
        <v>2</v>
      </c>
      <c r="S4295">
        <v>12918082</v>
      </c>
      <c r="U4295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4295" t="str">
        <f>IFERROR(MID(spotify_top_songs_audio_features[[#This Row],[artist_names]],SEARCH(",",spotify_top_songs_audio_features[[#This Row],[artist_names]])+2,99),"")</f>
        <v>Rio Santana, Judah, Andrez Babii</v>
      </c>
      <c r="W4295" t="str">
        <f>spotify_top_songs_audio_features[[#This Row],[source]]</f>
        <v>Bad Vibes Forever, LLC</v>
      </c>
      <c r="X4295" s="1">
        <f>spotify_top_songs_audio_features[[#This Row],[streams]]</f>
        <v>12918082</v>
      </c>
      <c r="Y4295" t="str">
        <f>IF(Tabela2[[#This Row],[feat]]="","","Feat")</f>
        <v>Feat</v>
      </c>
      <c r="Z4295" s="17" t="str">
        <f>CONCATENATE(INT(spotify_top_songs_audio_features[[#This Row],[duration_ms]]/(60*1000)),":",MOD(INT(spotify_top_songs_audio_features[[#This Row],[duration_ms]]/1000),60))</f>
        <v>3:12</v>
      </c>
      <c r="AA42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295" t="str">
        <f>spotify_top_songs_audio_features[[#This Row],[track_name]]</f>
        <v>I don’t even speak spanish lol - feat. Rio Santana, Judah, Andrez Babii</v>
      </c>
    </row>
    <row r="4296" spans="1:28" x14ac:dyDescent="0.25">
      <c r="A4296" t="s">
        <v>2944</v>
      </c>
      <c r="B4296" t="s">
        <v>624</v>
      </c>
      <c r="C4296" t="s">
        <v>2945</v>
      </c>
      <c r="D4296" t="s">
        <v>141</v>
      </c>
      <c r="E4296" t="s">
        <v>86</v>
      </c>
      <c r="F4296" t="s">
        <v>24</v>
      </c>
      <c r="G4296" t="s">
        <v>25</v>
      </c>
      <c r="H4296">
        <v>86</v>
      </c>
      <c r="I4296">
        <v>725</v>
      </c>
      <c r="J4296">
        <v>249</v>
      </c>
      <c r="K4296" t="s">
        <v>2946</v>
      </c>
      <c r="L4296">
        <v>9.1E-4</v>
      </c>
      <c r="M4296">
        <v>994</v>
      </c>
      <c r="N4296">
        <v>375</v>
      </c>
      <c r="O4296">
        <v>-67</v>
      </c>
      <c r="P4296">
        <v>145001</v>
      </c>
      <c r="Q4296">
        <v>162151</v>
      </c>
      <c r="R4296">
        <v>1</v>
      </c>
      <c r="S4296">
        <v>12914431</v>
      </c>
      <c r="U4296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296" t="str">
        <f>IFERROR(MID(spotify_top_songs_audio_features[[#This Row],[artist_names]],SEARCH(",",spotify_top_songs_audio_features[[#This Row],[artist_names]])+2,99),"")</f>
        <v/>
      </c>
      <c r="W4296" t="str">
        <f>spotify_top_songs_audio_features[[#This Row],[source]]</f>
        <v>Rimas Entertainment LLC</v>
      </c>
      <c r="X4296" s="1">
        <f>spotify_top_songs_audio_features[[#This Row],[streams]]</f>
        <v>12914431</v>
      </c>
      <c r="Y4296" t="str">
        <f>IF(Tabela2[[#This Row],[feat]]="","","Feat")</f>
        <v/>
      </c>
      <c r="Z4296" s="17" t="str">
        <f>CONCATENATE(INT(spotify_top_songs_audio_features[[#This Row],[duration_ms]]/(60*1000)),":",MOD(INT(spotify_top_songs_audio_features[[#This Row],[duration_ms]]/1000),60))</f>
        <v>2:42</v>
      </c>
      <c r="AA42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296" t="str">
        <f>spotify_top_songs_audio_features[[#This Row],[track_name]]</f>
        <v>HOY COBRÉ</v>
      </c>
    </row>
    <row r="4297" spans="1:28" x14ac:dyDescent="0.25">
      <c r="A4297" t="s">
        <v>13155</v>
      </c>
      <c r="B4297" t="s">
        <v>4810</v>
      </c>
      <c r="C4297" t="s">
        <v>4811</v>
      </c>
      <c r="D4297" t="s">
        <v>1211</v>
      </c>
      <c r="E4297" t="s">
        <v>113</v>
      </c>
      <c r="F4297" t="s">
        <v>24</v>
      </c>
      <c r="G4297" t="s">
        <v>25</v>
      </c>
      <c r="H4297">
        <v>687</v>
      </c>
      <c r="I4297">
        <v>645</v>
      </c>
      <c r="J4297">
        <v>4</v>
      </c>
      <c r="K4297" t="s">
        <v>1359</v>
      </c>
      <c r="L4297">
        <v>2.9599999999999998E-4</v>
      </c>
      <c r="M4297">
        <v>106</v>
      </c>
      <c r="N4297">
        <v>424</v>
      </c>
      <c r="O4297">
        <v>-4761</v>
      </c>
      <c r="P4297">
        <v>135083</v>
      </c>
      <c r="Q4297">
        <v>189728</v>
      </c>
      <c r="R4297">
        <v>1</v>
      </c>
      <c r="S4297">
        <v>12914041</v>
      </c>
      <c r="U4297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297" t="str">
        <f>IFERROR(MID(spotify_top_songs_audio_features[[#This Row],[artist_names]],SEARCH(",",spotify_top_songs_audio_features[[#This Row],[artist_names]])+2,99),"")</f>
        <v>Justin Bieber</v>
      </c>
      <c r="W4297" t="str">
        <f>spotify_top_songs_audio_features[[#This Row],[source]]</f>
        <v>Grade A Productions/Interscope Records</v>
      </c>
      <c r="X4297" s="1">
        <f>spotify_top_songs_audio_features[[#This Row],[streams]]</f>
        <v>12914041</v>
      </c>
      <c r="Y4297" t="str">
        <f>IF(Tabela2[[#This Row],[feat]]="","","Feat")</f>
        <v>Feat</v>
      </c>
      <c r="Z4297" s="17" t="str">
        <f>CONCATENATE(INT(spotify_top_songs_audio_features[[#This Row],[duration_ms]]/(60*1000)),":",MOD(INT(spotify_top_songs_audio_features[[#This Row],[duration_ms]]/1000),60))</f>
        <v>3:9</v>
      </c>
      <c r="AA42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297" t="str">
        <f>spotify_top_songs_audio_features[[#This Row],[track_name]]</f>
        <v>Wandered To LA (with Justin Bieber)</v>
      </c>
    </row>
    <row r="4298" spans="1:28" x14ac:dyDescent="0.25">
      <c r="A4298" t="s">
        <v>184</v>
      </c>
      <c r="B4298" t="s">
        <v>185</v>
      </c>
      <c r="C4298" t="s">
        <v>186</v>
      </c>
      <c r="D4298" t="s">
        <v>187</v>
      </c>
      <c r="E4298" t="s">
        <v>23</v>
      </c>
      <c r="F4298" t="s">
        <v>24</v>
      </c>
      <c r="G4298" t="s">
        <v>25</v>
      </c>
      <c r="H4298">
        <v>774</v>
      </c>
      <c r="I4298">
        <v>608</v>
      </c>
      <c r="J4298">
        <v>128</v>
      </c>
      <c r="K4298" t="s">
        <v>188</v>
      </c>
      <c r="L4298">
        <v>0</v>
      </c>
      <c r="M4298">
        <v>895</v>
      </c>
      <c r="N4298">
        <v>56</v>
      </c>
      <c r="O4298">
        <v>-6264</v>
      </c>
      <c r="P4298">
        <v>137494</v>
      </c>
      <c r="Q4298">
        <v>182521</v>
      </c>
      <c r="R4298">
        <v>2</v>
      </c>
      <c r="S4298">
        <v>12910536</v>
      </c>
      <c r="U4298" t="str">
        <f>IFERROR(LEFT(spotify_top_songs_audio_features[[#This Row],[artist_names]],SEARCH(",",spotify_top_songs_audio_features[[#This Row],[artist_names]])-1),spotify_top_songs_audio_features[[#This Row],[artist_names]])</f>
        <v>Katy Perry</v>
      </c>
      <c r="V4298" t="str">
        <f>IFERROR(MID(spotify_top_songs_audio_features[[#This Row],[artist_names]],SEARCH(",",spotify_top_songs_audio_features[[#This Row],[artist_names]])+2,99),"")</f>
        <v/>
      </c>
      <c r="W4298" t="str">
        <f>spotify_top_songs_audio_features[[#This Row],[source]]</f>
        <v>Capitol Records</v>
      </c>
      <c r="X4298" s="1">
        <f>spotify_top_songs_audio_features[[#This Row],[streams]]</f>
        <v>12910536</v>
      </c>
      <c r="Y4298" t="str">
        <f>IF(Tabela2[[#This Row],[feat]]="","","Feat")</f>
        <v/>
      </c>
      <c r="Z4298" s="17" t="str">
        <f>CONCATENATE(INT(spotify_top_songs_audio_features[[#This Row],[duration_ms]]/(60*1000)),":",MOD(INT(spotify_top_songs_audio_features[[#This Row],[duration_ms]]/1000),60))</f>
        <v>3:2</v>
      </c>
      <c r="AA42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298" t="str">
        <f>spotify_top_songs_audio_features[[#This Row],[track_name]]</f>
        <v>Cozy Little Christmas</v>
      </c>
    </row>
    <row r="4299" spans="1:28" x14ac:dyDescent="0.25">
      <c r="A4299" t="s">
        <v>7574</v>
      </c>
      <c r="B4299" t="s">
        <v>649</v>
      </c>
      <c r="C4299" t="s">
        <v>7575</v>
      </c>
      <c r="D4299" t="s">
        <v>282</v>
      </c>
      <c r="E4299" t="s">
        <v>97</v>
      </c>
      <c r="F4299" t="s">
        <v>32</v>
      </c>
      <c r="G4299" t="s">
        <v>25</v>
      </c>
      <c r="H4299">
        <v>269</v>
      </c>
      <c r="I4299">
        <v>591</v>
      </c>
      <c r="J4299">
        <v>416</v>
      </c>
      <c r="K4299" t="s">
        <v>5607</v>
      </c>
      <c r="L4299">
        <v>695</v>
      </c>
      <c r="M4299">
        <v>702</v>
      </c>
      <c r="N4299">
        <v>228</v>
      </c>
      <c r="O4299">
        <v>-579</v>
      </c>
      <c r="P4299">
        <v>183793</v>
      </c>
      <c r="Q4299">
        <v>403044</v>
      </c>
      <c r="R4299">
        <v>1</v>
      </c>
      <c r="S4299">
        <v>12906942</v>
      </c>
      <c r="U4299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4299" t="str">
        <f>IFERROR(MID(spotify_top_songs_audio_features[[#This Row],[artist_names]],SEARCH(",",spotify_top_songs_audio_features[[#This Row],[artist_names]])+2,99),"")</f>
        <v/>
      </c>
      <c r="W4299" t="str">
        <f>spotify_top_songs_audio_features[[#This Row],[source]]</f>
        <v>Columbia</v>
      </c>
      <c r="X4299" s="1">
        <f>spotify_top_songs_audio_features[[#This Row],[streams]]</f>
        <v>12906942</v>
      </c>
      <c r="Y4299" t="str">
        <f>IF(Tabela2[[#This Row],[feat]]="","","Feat")</f>
        <v/>
      </c>
      <c r="Z4299" s="17" t="str">
        <f>CONCATENATE(INT(spotify_top_songs_audio_features[[#This Row],[duration_ms]]/(60*1000)),":",MOD(INT(spotify_top_songs_audio_features[[#This Row],[duration_ms]]/1000),60))</f>
        <v>6:43</v>
      </c>
      <c r="AA42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299" t="str">
        <f>spotify_top_songs_audio_features[[#This Row],[track_name]]</f>
        <v>Love Is A Game</v>
      </c>
    </row>
    <row r="4300" spans="1:28" x14ac:dyDescent="0.25">
      <c r="A4300" t="s">
        <v>4608</v>
      </c>
      <c r="B4300" t="s">
        <v>4609</v>
      </c>
      <c r="C4300" t="s">
        <v>4610</v>
      </c>
      <c r="D4300" t="s">
        <v>2659</v>
      </c>
      <c r="E4300" t="s">
        <v>23</v>
      </c>
      <c r="F4300" t="s">
        <v>24</v>
      </c>
      <c r="G4300" t="s">
        <v>64</v>
      </c>
      <c r="H4300">
        <v>588</v>
      </c>
      <c r="I4300">
        <v>793</v>
      </c>
      <c r="J4300">
        <v>794</v>
      </c>
      <c r="K4300" t="s">
        <v>4611</v>
      </c>
      <c r="L4300">
        <v>647</v>
      </c>
      <c r="M4300">
        <v>913</v>
      </c>
      <c r="N4300">
        <v>694</v>
      </c>
      <c r="O4300">
        <v>-623</v>
      </c>
      <c r="P4300">
        <v>76997</v>
      </c>
      <c r="Q4300">
        <v>112239</v>
      </c>
      <c r="R4300">
        <v>1</v>
      </c>
      <c r="S4300">
        <v>12900186</v>
      </c>
      <c r="U4300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300" t="str">
        <f>IFERROR(MID(spotify_top_songs_audio_features[[#This Row],[artist_names]],SEARCH(",",spotify_top_songs_audio_features[[#This Row],[artist_names]])+2,99),"")</f>
        <v>Sunday Service Choir</v>
      </c>
      <c r="W4300" t="str">
        <f>spotify_top_songs_audio_features[[#This Row],[source]]</f>
        <v>Getting Out Our Dreams II / Def Jam Recordings</v>
      </c>
      <c r="X4300" s="1">
        <f>spotify_top_songs_audio_features[[#This Row],[streams]]</f>
        <v>12900186</v>
      </c>
      <c r="Y4300" t="str">
        <f>IF(Tabela2[[#This Row],[feat]]="","","Feat")</f>
        <v>Feat</v>
      </c>
      <c r="Z4300" s="17" t="str">
        <f>CONCATENATE(INT(spotify_top_songs_audio_features[[#This Row],[duration_ms]]/(60*1000)),":",MOD(INT(spotify_top_songs_audio_features[[#This Row],[duration_ms]]/1000),60))</f>
        <v>1:52</v>
      </c>
      <c r="AA43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00" t="str">
        <f>spotify_top_songs_audio_features[[#This Row],[track_name]]</f>
        <v>Every Hour</v>
      </c>
    </row>
    <row r="4301" spans="1:28" x14ac:dyDescent="0.25">
      <c r="A4301" t="s">
        <v>17834</v>
      </c>
      <c r="B4301" t="s">
        <v>17835</v>
      </c>
      <c r="C4301" t="s">
        <v>17836</v>
      </c>
      <c r="D4301" t="s">
        <v>465</v>
      </c>
      <c r="E4301" t="s">
        <v>43</v>
      </c>
      <c r="F4301" t="s">
        <v>24</v>
      </c>
      <c r="G4301" t="s">
        <v>152</v>
      </c>
      <c r="H4301">
        <v>727</v>
      </c>
      <c r="I4301">
        <v>53</v>
      </c>
      <c r="J4301">
        <v>312</v>
      </c>
      <c r="K4301" t="s">
        <v>12067</v>
      </c>
      <c r="L4301">
        <v>2.7599999999999999E-3</v>
      </c>
      <c r="M4301">
        <v>392</v>
      </c>
      <c r="N4301">
        <v>258</v>
      </c>
      <c r="O4301">
        <v>-8616</v>
      </c>
      <c r="P4301">
        <v>174025</v>
      </c>
      <c r="Q4301">
        <v>210841</v>
      </c>
      <c r="R4301">
        <v>1</v>
      </c>
      <c r="S4301">
        <v>12872010</v>
      </c>
      <c r="U4301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4301" t="str">
        <f>IFERROR(MID(spotify_top_songs_audio_features[[#This Row],[artist_names]],SEARCH(",",spotify_top_songs_audio_features[[#This Row],[artist_names]])+2,99),"")</f>
        <v>Tanna Leone</v>
      </c>
      <c r="W4301" t="str">
        <f>spotify_top_songs_audio_features[[#This Row],[source]]</f>
        <v>pgLang/Top Dawg Entertainment/Aftermath/Interscope Records</v>
      </c>
      <c r="X4301" s="1">
        <f>spotify_top_songs_audio_features[[#This Row],[streams]]</f>
        <v>12872010</v>
      </c>
      <c r="Y4301" t="str">
        <f>IF(Tabela2[[#This Row],[feat]]="","","Feat")</f>
        <v>Feat</v>
      </c>
      <c r="Z4301" s="17" t="str">
        <f>CONCATENATE(INT(spotify_top_songs_audio_features[[#This Row],[duration_ms]]/(60*1000)),":",MOD(INT(spotify_top_songs_audio_features[[#This Row],[duration_ms]]/1000),60))</f>
        <v>3:30</v>
      </c>
      <c r="AA43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301" t="str">
        <f>spotify_top_songs_audio_features[[#This Row],[track_name]]</f>
        <v>Mr. Morale</v>
      </c>
    </row>
    <row r="4302" spans="1:28" x14ac:dyDescent="0.25">
      <c r="A4302" t="s">
        <v>6502</v>
      </c>
      <c r="B4302" t="s">
        <v>6503</v>
      </c>
      <c r="C4302" t="s">
        <v>3657</v>
      </c>
      <c r="D4302" t="s">
        <v>6504</v>
      </c>
      <c r="E4302" t="s">
        <v>58</v>
      </c>
      <c r="F4302" t="s">
        <v>24</v>
      </c>
      <c r="G4302" t="s">
        <v>25</v>
      </c>
      <c r="H4302">
        <v>534</v>
      </c>
      <c r="I4302">
        <v>815</v>
      </c>
      <c r="J4302">
        <v>278</v>
      </c>
      <c r="K4302" t="s">
        <v>6505</v>
      </c>
      <c r="L4302">
        <v>0</v>
      </c>
      <c r="M4302">
        <v>111</v>
      </c>
      <c r="N4302">
        <v>564</v>
      </c>
      <c r="O4302">
        <v>-2815</v>
      </c>
      <c r="P4302">
        <v>159848</v>
      </c>
      <c r="Q4302">
        <v>192520</v>
      </c>
      <c r="R4302">
        <v>2</v>
      </c>
      <c r="S4302">
        <v>12863766</v>
      </c>
      <c r="U4302" t="str">
        <f>IFERROR(LEFT(spotify_top_songs_audio_features[[#This Row],[artist_names]],SEARCH(",",spotify_top_songs_audio_features[[#This Row],[artist_names]])-1),spotify_top_songs_audio_features[[#This Row],[artist_names]])</f>
        <v>Mason Ramsey</v>
      </c>
      <c r="V4302" t="str">
        <f>IFERROR(MID(spotify_top_songs_audio_features[[#This Row],[artist_names]],SEARCH(",",spotify_top_songs_audio_features[[#This Row],[artist_names]])+2,99),"")</f>
        <v/>
      </c>
      <c r="W4302" t="str">
        <f>spotify_top_songs_audio_features[[#This Row],[source]]</f>
        <v>Atlantic/Big Loud Records</v>
      </c>
      <c r="X4302" s="1">
        <f>spotify_top_songs_audio_features[[#This Row],[streams]]</f>
        <v>12863766</v>
      </c>
      <c r="Y4302" t="str">
        <f>IF(Tabela2[[#This Row],[feat]]="","","Feat")</f>
        <v/>
      </c>
      <c r="Z4302" s="17" t="str">
        <f>CONCATENATE(INT(spotify_top_songs_audio_features[[#This Row],[duration_ms]]/(60*1000)),":",MOD(INT(spotify_top_songs_audio_features[[#This Row],[duration_ms]]/1000),60))</f>
        <v>3:12</v>
      </c>
      <c r="AA43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302" t="str">
        <f>spotify_top_songs_audio_features[[#This Row],[track_name]]</f>
        <v>Famous</v>
      </c>
    </row>
    <row r="4303" spans="1:28" x14ac:dyDescent="0.25">
      <c r="A4303" t="s">
        <v>6944</v>
      </c>
      <c r="B4303" t="s">
        <v>6945</v>
      </c>
      <c r="C4303" t="s">
        <v>6946</v>
      </c>
      <c r="D4303" t="s">
        <v>2763</v>
      </c>
      <c r="E4303" t="s">
        <v>43</v>
      </c>
      <c r="F4303" t="s">
        <v>32</v>
      </c>
      <c r="G4303" t="s">
        <v>25</v>
      </c>
      <c r="H4303">
        <v>755</v>
      </c>
      <c r="I4303">
        <v>531</v>
      </c>
      <c r="J4303">
        <v>196</v>
      </c>
      <c r="K4303" t="s">
        <v>4755</v>
      </c>
      <c r="L4303">
        <v>0</v>
      </c>
      <c r="M4303">
        <v>13</v>
      </c>
      <c r="N4303">
        <v>683</v>
      </c>
      <c r="O4303">
        <v>-8051</v>
      </c>
      <c r="P4303">
        <v>177951</v>
      </c>
      <c r="Q4303">
        <v>203360</v>
      </c>
      <c r="R4303">
        <v>2</v>
      </c>
      <c r="S4303">
        <v>12848688</v>
      </c>
      <c r="U4303" t="str">
        <f>IFERROR(LEFT(spotify_top_songs_audio_features[[#This Row],[artist_names]],SEARCH(",",spotify_top_songs_audio_features[[#This Row],[artist_names]])-1),spotify_top_songs_audio_features[[#This Row],[artist_names]])</f>
        <v>Banda MS de Sergio Lizárraga</v>
      </c>
      <c r="V4303" t="str">
        <f>IFERROR(MID(spotify_top_songs_audio_features[[#This Row],[artist_names]],SEARCH(",",spotify_top_songs_audio_features[[#This Row],[artist_names]])+2,99),"")</f>
        <v>Snoop Dogg</v>
      </c>
      <c r="W4303" t="str">
        <f>spotify_top_songs_audio_features[[#This Row],[source]]</f>
        <v>Lizos Music</v>
      </c>
      <c r="X4303" s="1">
        <f>spotify_top_songs_audio_features[[#This Row],[streams]]</f>
        <v>12848688</v>
      </c>
      <c r="Y4303" t="str">
        <f>IF(Tabela2[[#This Row],[feat]]="","","Feat")</f>
        <v>Feat</v>
      </c>
      <c r="Z4303" s="17" t="str">
        <f>CONCATENATE(INT(spotify_top_songs_audio_features[[#This Row],[duration_ms]]/(60*1000)),":",MOD(INT(spotify_top_songs_audio_features[[#This Row],[duration_ms]]/1000),60))</f>
        <v>3:23</v>
      </c>
      <c r="AA43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303" t="str">
        <f>spotify_top_songs_audio_features[[#This Row],[track_name]]</f>
        <v>Qué Maldición</v>
      </c>
    </row>
    <row r="4304" spans="1:28" x14ac:dyDescent="0.25">
      <c r="A4304" t="s">
        <v>10851</v>
      </c>
      <c r="B4304" t="s">
        <v>8448</v>
      </c>
      <c r="C4304" t="s">
        <v>10852</v>
      </c>
      <c r="D4304" t="s">
        <v>10853</v>
      </c>
      <c r="E4304" t="s">
        <v>97</v>
      </c>
      <c r="F4304" t="s">
        <v>24</v>
      </c>
      <c r="G4304" t="s">
        <v>25</v>
      </c>
      <c r="H4304">
        <v>489</v>
      </c>
      <c r="I4304">
        <v>328</v>
      </c>
      <c r="J4304">
        <v>261</v>
      </c>
      <c r="K4304" t="s">
        <v>10854</v>
      </c>
      <c r="L4304">
        <v>38</v>
      </c>
      <c r="M4304">
        <v>307</v>
      </c>
      <c r="N4304">
        <v>405</v>
      </c>
      <c r="O4304">
        <v>-10892</v>
      </c>
      <c r="P4304">
        <v>10083</v>
      </c>
      <c r="Q4304">
        <v>165960</v>
      </c>
      <c r="R4304">
        <v>2</v>
      </c>
      <c r="S4304">
        <v>12844269</v>
      </c>
      <c r="U4304" t="str">
        <f>IFERROR(LEFT(spotify_top_songs_audio_features[[#This Row],[artist_names]],SEARCH(",",spotify_top_songs_audio_features[[#This Row],[artist_names]])-1),spotify_top_songs_audio_features[[#This Row],[artist_names]])</f>
        <v>Bing Crosby</v>
      </c>
      <c r="V4304" t="str">
        <f>IFERROR(MID(spotify_top_songs_audio_features[[#This Row],[artist_names]],SEARCH(",",spotify_top_songs_audio_features[[#This Row],[artist_names]])+2,99),"")</f>
        <v/>
      </c>
      <c r="W4304" t="str">
        <f>spotify_top_songs_audio_features[[#This Row],[source]]</f>
        <v>Dance Plant Records</v>
      </c>
      <c r="X4304" s="1">
        <f>spotify_top_songs_audio_features[[#This Row],[streams]]</f>
        <v>12844269</v>
      </c>
      <c r="Y4304" t="str">
        <f>IF(Tabela2[[#This Row],[feat]]="","","Feat")</f>
        <v/>
      </c>
      <c r="Z4304" s="17" t="str">
        <f>CONCATENATE(INT(spotify_top_songs_audio_features[[#This Row],[duration_ms]]/(60*1000)),":",MOD(INT(spotify_top_songs_audio_features[[#This Row],[duration_ms]]/1000),60))</f>
        <v>2:45</v>
      </c>
      <c r="AA43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304" t="str">
        <f>spotify_top_songs_audio_features[[#This Row],[track_name]]</f>
        <v>Do You Hear What I Hear</v>
      </c>
    </row>
    <row r="4305" spans="1:28" x14ac:dyDescent="0.25">
      <c r="A4305" t="s">
        <v>16050</v>
      </c>
      <c r="B4305" t="s">
        <v>1063</v>
      </c>
      <c r="C4305" t="s">
        <v>16051</v>
      </c>
      <c r="D4305" t="s">
        <v>1063</v>
      </c>
      <c r="E4305" t="s">
        <v>142</v>
      </c>
      <c r="F4305" t="s">
        <v>24</v>
      </c>
      <c r="G4305" t="s">
        <v>25</v>
      </c>
      <c r="H4305">
        <v>534</v>
      </c>
      <c r="I4305">
        <v>583</v>
      </c>
      <c r="J4305">
        <v>288</v>
      </c>
      <c r="K4305" t="s">
        <v>16052</v>
      </c>
      <c r="L4305">
        <v>0</v>
      </c>
      <c r="M4305">
        <v>421</v>
      </c>
      <c r="N4305">
        <v>145</v>
      </c>
      <c r="O4305">
        <v>-8672</v>
      </c>
      <c r="P4305">
        <v>105997</v>
      </c>
      <c r="Q4305">
        <v>231547</v>
      </c>
      <c r="R4305">
        <v>3</v>
      </c>
      <c r="S4305">
        <v>12842499</v>
      </c>
      <c r="U4305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4305" t="str">
        <f>IFERROR(MID(spotify_top_songs_audio_features[[#This Row],[artist_names]],SEARCH(",",spotify_top_songs_audio_features[[#This Row],[artist_names]])+2,99),"")</f>
        <v/>
      </c>
      <c r="W4305" t="str">
        <f>spotify_top_songs_audio_features[[#This Row],[source]]</f>
        <v>Lil Peep</v>
      </c>
      <c r="X4305" s="1">
        <f>spotify_top_songs_audio_features[[#This Row],[streams]]</f>
        <v>12842499</v>
      </c>
      <c r="Y4305" t="str">
        <f>IF(Tabela2[[#This Row],[feat]]="","","Feat")</f>
        <v/>
      </c>
      <c r="Z4305" s="17" t="str">
        <f>CONCATENATE(INT(spotify_top_songs_audio_features[[#This Row],[duration_ms]]/(60*1000)),":",MOD(INT(spotify_top_songs_audio_features[[#This Row],[duration_ms]]/1000),60))</f>
        <v>3:51</v>
      </c>
      <c r="AA43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305" t="str">
        <f>spotify_top_songs_audio_features[[#This Row],[track_name]]</f>
        <v>Save That Shit</v>
      </c>
    </row>
    <row r="4306" spans="1:28" x14ac:dyDescent="0.25">
      <c r="A4306" t="s">
        <v>485</v>
      </c>
      <c r="B4306" t="s">
        <v>486</v>
      </c>
      <c r="C4306" t="s">
        <v>487</v>
      </c>
      <c r="D4306" t="s">
        <v>127</v>
      </c>
      <c r="E4306" t="s">
        <v>142</v>
      </c>
      <c r="F4306" t="s">
        <v>32</v>
      </c>
      <c r="G4306" t="s">
        <v>25</v>
      </c>
      <c r="H4306">
        <v>781</v>
      </c>
      <c r="I4306">
        <v>655</v>
      </c>
      <c r="J4306">
        <v>457</v>
      </c>
      <c r="K4306" t="s">
        <v>429</v>
      </c>
      <c r="L4306">
        <v>249</v>
      </c>
      <c r="M4306">
        <v>103</v>
      </c>
      <c r="N4306">
        <v>493</v>
      </c>
      <c r="O4306">
        <v>-7073</v>
      </c>
      <c r="P4306">
        <v>113031</v>
      </c>
      <c r="Q4306">
        <v>170995</v>
      </c>
      <c r="R4306">
        <v>1</v>
      </c>
      <c r="S4306">
        <v>12835896</v>
      </c>
      <c r="U4306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4306" t="str">
        <f>IFERROR(MID(spotify_top_songs_audio_features[[#This Row],[artist_names]],SEARCH(",",spotify_top_songs_audio_features[[#This Row],[artist_names]])+2,99),"")</f>
        <v>Major Lazer</v>
      </c>
      <c r="W4306" t="str">
        <f>spotify_top_songs_audio_features[[#This Row],[source]]</f>
        <v>BIGHIT MUSIC</v>
      </c>
      <c r="X4306" s="1">
        <f>spotify_top_songs_audio_features[[#This Row],[streams]]</f>
        <v>12835896</v>
      </c>
      <c r="Y4306" t="str">
        <f>IF(Tabela2[[#This Row],[feat]]="","","Feat")</f>
        <v>Feat</v>
      </c>
      <c r="Z4306" s="17" t="str">
        <f>CONCATENATE(INT(spotify_top_songs_audio_features[[#This Row],[duration_ms]]/(60*1000)),":",MOD(INT(spotify_top_songs_audio_features[[#This Row],[duration_ms]]/1000),60))</f>
        <v>2:50</v>
      </c>
      <c r="AA43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306" t="str">
        <f>spotify_top_songs_audio_features[[#This Row],[track_name]]</f>
        <v>Closer to You (feat. Major Lazer)</v>
      </c>
    </row>
    <row r="4307" spans="1:28" x14ac:dyDescent="0.25">
      <c r="A4307" t="s">
        <v>15302</v>
      </c>
      <c r="B4307" t="s">
        <v>15303</v>
      </c>
      <c r="C4307" t="s">
        <v>15304</v>
      </c>
      <c r="D4307" t="s">
        <v>436</v>
      </c>
      <c r="E4307" t="s">
        <v>97</v>
      </c>
      <c r="F4307" t="s">
        <v>24</v>
      </c>
      <c r="G4307" t="s">
        <v>25</v>
      </c>
      <c r="H4307">
        <v>619</v>
      </c>
      <c r="I4307">
        <v>858</v>
      </c>
      <c r="J4307">
        <v>929</v>
      </c>
      <c r="K4307" t="s">
        <v>1722</v>
      </c>
      <c r="L4307">
        <v>0</v>
      </c>
      <c r="M4307">
        <v>173</v>
      </c>
      <c r="N4307">
        <v>23</v>
      </c>
      <c r="O4307">
        <v>-528</v>
      </c>
      <c r="P4307">
        <v>106017</v>
      </c>
      <c r="Q4307">
        <v>232627</v>
      </c>
      <c r="R4307">
        <v>4</v>
      </c>
      <c r="S4307">
        <v>12833526</v>
      </c>
      <c r="U4307" t="str">
        <f>IFERROR(LEFT(spotify_top_songs_audio_features[[#This Row],[artist_names]],SEARCH(",",spotify_top_songs_audio_features[[#This Row],[artist_names]])-1),spotify_top_songs_audio_features[[#This Row],[artist_names]])</f>
        <v>Rudimental</v>
      </c>
      <c r="V4307" t="str">
        <f>IFERROR(MID(spotify_top_songs_audio_features[[#This Row],[artist_names]],SEARCH(",",spotify_top_songs_audio_features[[#This Row],[artist_names]])+2,99),"")</f>
        <v>James Arthur</v>
      </c>
      <c r="W4307" t="str">
        <f>spotify_top_songs_audio_features[[#This Row],[source]]</f>
        <v>Atlantic Records UK</v>
      </c>
      <c r="X4307" s="1">
        <f>spotify_top_songs_audio_features[[#This Row],[streams]]</f>
        <v>12833526</v>
      </c>
      <c r="Y4307" t="str">
        <f>IF(Tabela2[[#This Row],[feat]]="","","Feat")</f>
        <v>Feat</v>
      </c>
      <c r="Z4307" s="17" t="str">
        <f>CONCATENATE(INT(spotify_top_songs_audio_features[[#This Row],[duration_ms]]/(60*1000)),":",MOD(INT(spotify_top_songs_audio_features[[#This Row],[duration_ms]]/1000),60))</f>
        <v>3:52</v>
      </c>
      <c r="AA43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307" t="str">
        <f>spotify_top_songs_audio_features[[#This Row],[track_name]]</f>
        <v>Sun Comes Up (feat. James Arthur)</v>
      </c>
    </row>
    <row r="4308" spans="1:28" x14ac:dyDescent="0.25">
      <c r="A4308" t="s">
        <v>16655</v>
      </c>
      <c r="B4308" t="s">
        <v>16656</v>
      </c>
      <c r="C4308" t="s">
        <v>16657</v>
      </c>
      <c r="D4308" t="s">
        <v>814</v>
      </c>
      <c r="E4308" t="s">
        <v>113</v>
      </c>
      <c r="F4308" t="s">
        <v>32</v>
      </c>
      <c r="G4308" t="s">
        <v>25</v>
      </c>
      <c r="H4308">
        <v>679</v>
      </c>
      <c r="I4308">
        <v>516</v>
      </c>
      <c r="J4308">
        <v>452</v>
      </c>
      <c r="K4308" t="s">
        <v>2083</v>
      </c>
      <c r="L4308">
        <v>0</v>
      </c>
      <c r="M4308">
        <v>965</v>
      </c>
      <c r="N4308">
        <v>716</v>
      </c>
      <c r="O4308">
        <v>-6371</v>
      </c>
      <c r="P4308">
        <v>120074</v>
      </c>
      <c r="Q4308">
        <v>202008</v>
      </c>
      <c r="R4308">
        <v>2</v>
      </c>
      <c r="S4308">
        <v>12812403</v>
      </c>
      <c r="U4308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308" t="str">
        <f>IFERROR(MID(spotify_top_songs_audio_features[[#This Row],[artist_names]],SEARCH(",",spotify_top_songs_audio_features[[#This Row],[artist_names]])+2,99),"")</f>
        <v>The Neptunes, Pharrell Williams, Ty Dolla $ign</v>
      </c>
      <c r="W4308" t="str">
        <f>spotify_top_songs_audio_features[[#This Row],[source]]</f>
        <v>Top Dawg Entertainment/RCA Records</v>
      </c>
      <c r="X4308" s="1">
        <f>spotify_top_songs_audio_features[[#This Row],[streams]]</f>
        <v>12812403</v>
      </c>
      <c r="Y4308" t="str">
        <f>IF(Tabela2[[#This Row],[feat]]="","","Feat")</f>
        <v>Feat</v>
      </c>
      <c r="Z4308" s="17" t="str">
        <f>CONCATENATE(INT(spotify_top_songs_audio_features[[#This Row],[duration_ms]]/(60*1000)),":",MOD(INT(spotify_top_songs_audio_features[[#This Row],[duration_ms]]/1000),60))</f>
        <v>3:22</v>
      </c>
      <c r="AA43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308" t="str">
        <f>spotify_top_songs_audio_features[[#This Row],[track_name]]</f>
        <v>Hit Different</v>
      </c>
    </row>
    <row r="4309" spans="1:28" x14ac:dyDescent="0.25">
      <c r="A4309" t="s">
        <v>9283</v>
      </c>
      <c r="B4309" t="s">
        <v>334</v>
      </c>
      <c r="C4309" t="s">
        <v>9284</v>
      </c>
      <c r="D4309" t="s">
        <v>336</v>
      </c>
      <c r="E4309" t="s">
        <v>31</v>
      </c>
      <c r="F4309" t="s">
        <v>32</v>
      </c>
      <c r="G4309" t="s">
        <v>25</v>
      </c>
      <c r="H4309">
        <v>705</v>
      </c>
      <c r="I4309">
        <v>681</v>
      </c>
      <c r="J4309">
        <v>192</v>
      </c>
      <c r="K4309" t="s">
        <v>9285</v>
      </c>
      <c r="L4309">
        <v>0</v>
      </c>
      <c r="M4309">
        <v>141</v>
      </c>
      <c r="N4309">
        <v>485</v>
      </c>
      <c r="O4309">
        <v>-4256</v>
      </c>
      <c r="P4309">
        <v>146118</v>
      </c>
      <c r="Q4309">
        <v>276987</v>
      </c>
      <c r="R4309">
        <v>1</v>
      </c>
      <c r="S4309">
        <v>12788706</v>
      </c>
      <c r="U4309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4309" t="str">
        <f>IFERROR(MID(spotify_top_songs_audio_features[[#This Row],[artist_names]],SEARCH(",",spotify_top_songs_audio_features[[#This Row],[artist_names]])+2,99),"")</f>
        <v>Kanye West, Ty Dolla $ign</v>
      </c>
      <c r="W4309" t="str">
        <f>spotify_top_songs_audio_features[[#This Row],[source]]</f>
        <v>Ye</v>
      </c>
      <c r="X4309" s="1">
        <f>spotify_top_songs_audio_features[[#This Row],[streams]]</f>
        <v>12788706</v>
      </c>
      <c r="Y4309" t="str">
        <f>IF(Tabela2[[#This Row],[feat]]="","","Feat")</f>
        <v>Feat</v>
      </c>
      <c r="Z4309" s="17" t="str">
        <f>CONCATENATE(INT(spotify_top_songs_audio_features[[#This Row],[duration_ms]]/(60*1000)),":",MOD(INT(spotify_top_songs_audio_features[[#This Row],[duration_ms]]/1000),60))</f>
        <v>4:36</v>
      </c>
      <c r="AA43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09" t="str">
        <f>spotify_top_songs_audio_features[[#This Row],[track_name]]</f>
        <v>VULTURES</v>
      </c>
    </row>
    <row r="4310" spans="1:28" x14ac:dyDescent="0.25">
      <c r="A4310" t="s">
        <v>4644</v>
      </c>
      <c r="B4310" t="s">
        <v>112</v>
      </c>
      <c r="C4310" t="s">
        <v>4645</v>
      </c>
      <c r="D4310" t="s">
        <v>112</v>
      </c>
      <c r="E4310" t="s">
        <v>113</v>
      </c>
      <c r="F4310" t="s">
        <v>24</v>
      </c>
      <c r="G4310" t="s">
        <v>25</v>
      </c>
      <c r="H4310">
        <v>604</v>
      </c>
      <c r="I4310">
        <v>517</v>
      </c>
      <c r="J4310">
        <v>347</v>
      </c>
      <c r="K4310" t="s">
        <v>1978</v>
      </c>
      <c r="L4310">
        <v>155</v>
      </c>
      <c r="M4310">
        <v>123</v>
      </c>
      <c r="N4310">
        <v>511</v>
      </c>
      <c r="O4310">
        <v>-9014</v>
      </c>
      <c r="P4310">
        <v>127967</v>
      </c>
      <c r="Q4310">
        <v>275040</v>
      </c>
      <c r="R4310">
        <v>1</v>
      </c>
      <c r="S4310">
        <v>12782098</v>
      </c>
      <c r="U431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310" t="str">
        <f>IFERROR(MID(spotify_top_songs_audio_features[[#This Row],[artist_names]],SEARCH(",",spotify_top_songs_audio_features[[#This Row],[artist_names]])+2,99),"")</f>
        <v/>
      </c>
      <c r="W4310" t="str">
        <f>spotify_top_songs_audio_features[[#This Row],[source]]</f>
        <v>Taylor Swift</v>
      </c>
      <c r="X4310" s="1">
        <f>spotify_top_songs_audio_features[[#This Row],[streams]]</f>
        <v>12782098</v>
      </c>
      <c r="Y4310" t="str">
        <f>IF(Tabela2[[#This Row],[feat]]="","","Feat")</f>
        <v/>
      </c>
      <c r="Z4310" s="17" t="str">
        <f>CONCATENATE(INT(spotify_top_songs_audio_features[[#This Row],[duration_ms]]/(60*1000)),":",MOD(INT(spotify_top_songs_audio_features[[#This Row],[duration_ms]]/1000),60))</f>
        <v>4:35</v>
      </c>
      <c r="AA43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310" t="str">
        <f>spotify_top_songs_audio_features[[#This Row],[track_name]]</f>
        <v>cowboy like me</v>
      </c>
    </row>
    <row r="4311" spans="1:28" x14ac:dyDescent="0.25">
      <c r="A4311" t="s">
        <v>6351</v>
      </c>
      <c r="B4311" t="s">
        <v>6352</v>
      </c>
      <c r="C4311" t="s">
        <v>6353</v>
      </c>
      <c r="D4311" t="s">
        <v>6354</v>
      </c>
      <c r="E4311" t="s">
        <v>177</v>
      </c>
      <c r="F4311" t="s">
        <v>32</v>
      </c>
      <c r="G4311" t="s">
        <v>25</v>
      </c>
      <c r="H4311">
        <v>861</v>
      </c>
      <c r="I4311">
        <v>637</v>
      </c>
      <c r="J4311">
        <v>133</v>
      </c>
      <c r="K4311" t="s">
        <v>6355</v>
      </c>
      <c r="L4311">
        <v>0</v>
      </c>
      <c r="M4311">
        <v>929</v>
      </c>
      <c r="N4311">
        <v>754</v>
      </c>
      <c r="O4311">
        <v>-7701</v>
      </c>
      <c r="P4311">
        <v>87006</v>
      </c>
      <c r="Q4311">
        <v>198621</v>
      </c>
      <c r="R4311">
        <v>2</v>
      </c>
      <c r="S4311">
        <v>12781969</v>
      </c>
      <c r="U4311" t="str">
        <f>IFERROR(LEFT(spotify_top_songs_audio_features[[#This Row],[artist_names]],SEARCH(",",spotify_top_songs_audio_features[[#This Row],[artist_names]])-1),spotify_top_songs_audio_features[[#This Row],[artist_names]])</f>
        <v>Joyner Lucas</v>
      </c>
      <c r="V4311" t="str">
        <f>IFERROR(MID(spotify_top_songs_audio_features[[#This Row],[artist_names]],SEARCH(",",spotify_top_songs_audio_features[[#This Row],[artist_names]])+2,99),"")</f>
        <v>J. Cole</v>
      </c>
      <c r="W4311" t="str">
        <f>spotify_top_songs_audio_features[[#This Row],[source]]</f>
        <v>Twenty Nine Music Group</v>
      </c>
      <c r="X4311" s="1">
        <f>spotify_top_songs_audio_features[[#This Row],[streams]]</f>
        <v>12781969</v>
      </c>
      <c r="Y4311" t="str">
        <f>IF(Tabela2[[#This Row],[feat]]="","","Feat")</f>
        <v>Feat</v>
      </c>
      <c r="Z4311" s="17" t="str">
        <f>CONCATENATE(INT(spotify_top_songs_audio_features[[#This Row],[duration_ms]]/(60*1000)),":",MOD(INT(spotify_top_songs_audio_features[[#This Row],[duration_ms]]/1000),60))</f>
        <v>3:18</v>
      </c>
      <c r="AA43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311" t="str">
        <f>spotify_top_songs_audio_features[[#This Row],[track_name]]</f>
        <v>Your Heart</v>
      </c>
    </row>
    <row r="4312" spans="1:28" x14ac:dyDescent="0.25">
      <c r="A4312" t="s">
        <v>13582</v>
      </c>
      <c r="B4312" t="s">
        <v>13583</v>
      </c>
      <c r="C4312" t="s">
        <v>13584</v>
      </c>
      <c r="D4312" t="s">
        <v>13583</v>
      </c>
      <c r="E4312" t="s">
        <v>86</v>
      </c>
      <c r="F4312" t="s">
        <v>32</v>
      </c>
      <c r="G4312" t="s">
        <v>25</v>
      </c>
      <c r="H4312">
        <v>557</v>
      </c>
      <c r="I4312">
        <v>794</v>
      </c>
      <c r="J4312">
        <v>2</v>
      </c>
      <c r="K4312" t="s">
        <v>2277</v>
      </c>
      <c r="L4312">
        <v>0</v>
      </c>
      <c r="M4312">
        <v>106</v>
      </c>
      <c r="N4312">
        <v>432</v>
      </c>
      <c r="O4312">
        <v>-5698</v>
      </c>
      <c r="P4312">
        <v>91366</v>
      </c>
      <c r="Q4312">
        <v>270000</v>
      </c>
      <c r="R4312">
        <v>2</v>
      </c>
      <c r="S4312">
        <v>12769116</v>
      </c>
      <c r="U4312" t="str">
        <f>IFERROR(LEFT(spotify_top_songs_audio_features[[#This Row],[artist_names]],SEARCH(",",spotify_top_songs_audio_features[[#This Row],[artist_names]])-1),spotify_top_songs_audio_features[[#This Row],[artist_names]])</f>
        <v>Sidhu Moose Wala</v>
      </c>
      <c r="V4312" t="str">
        <f>IFERROR(MID(spotify_top_songs_audio_features[[#This Row],[artist_names]],SEARCH(",",spotify_top_songs_audio_features[[#This Row],[artist_names]])+2,99),"")</f>
        <v/>
      </c>
      <c r="W4312" t="str">
        <f>spotify_top_songs_audio_features[[#This Row],[source]]</f>
        <v>Sidhu Moose Wala</v>
      </c>
      <c r="X4312" s="1">
        <f>spotify_top_songs_audio_features[[#This Row],[streams]]</f>
        <v>12769116</v>
      </c>
      <c r="Y4312" t="str">
        <f>IF(Tabela2[[#This Row],[feat]]="","","Feat")</f>
        <v/>
      </c>
      <c r="Z4312" s="17" t="str">
        <f>CONCATENATE(INT(spotify_top_songs_audio_features[[#This Row],[duration_ms]]/(60*1000)),":",MOD(INT(spotify_top_songs_audio_features[[#This Row],[duration_ms]]/1000),60))</f>
        <v>4:30</v>
      </c>
      <c r="AA43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12" t="str">
        <f>spotify_top_songs_audio_features[[#This Row],[track_name]]</f>
        <v>295</v>
      </c>
    </row>
    <row r="4313" spans="1:28" x14ac:dyDescent="0.25">
      <c r="A4313" t="s">
        <v>7455</v>
      </c>
      <c r="B4313" t="s">
        <v>3475</v>
      </c>
      <c r="C4313" t="s">
        <v>3476</v>
      </c>
      <c r="D4313" t="s">
        <v>254</v>
      </c>
      <c r="E4313" t="s">
        <v>142</v>
      </c>
      <c r="F4313" t="s">
        <v>24</v>
      </c>
      <c r="G4313" t="s">
        <v>25</v>
      </c>
      <c r="H4313">
        <v>88</v>
      </c>
      <c r="I4313">
        <v>63</v>
      </c>
      <c r="J4313">
        <v>469</v>
      </c>
      <c r="K4313" t="s">
        <v>92</v>
      </c>
      <c r="L4313">
        <v>565</v>
      </c>
      <c r="M4313">
        <v>939</v>
      </c>
      <c r="N4313">
        <v>447</v>
      </c>
      <c r="O4313">
        <v>-6945</v>
      </c>
      <c r="P4313">
        <v>105001</v>
      </c>
      <c r="Q4313">
        <v>251429</v>
      </c>
      <c r="R4313">
        <v>9</v>
      </c>
      <c r="S4313">
        <v>12758727</v>
      </c>
      <c r="U4313" t="str">
        <f>IFERROR(LEFT(spotify_top_songs_audio_features[[#This Row],[artist_names]],SEARCH(",",spotify_top_songs_audio_features[[#This Row],[artist_names]])-1),spotify_top_songs_audio_features[[#This Row],[artist_names]])</f>
        <v>Black Eyed Peas</v>
      </c>
      <c r="V4313" t="str">
        <f>IFERROR(MID(spotify_top_songs_audio_features[[#This Row],[artist_names]],SEARCH(",",spotify_top_songs_audio_features[[#This Row],[artist_names]])+2,99),"")</f>
        <v>Ozuna, J. Rey Soul</v>
      </c>
      <c r="W4313" t="str">
        <f>spotify_top_songs_audio_features[[#This Row],[source]]</f>
        <v>Epic</v>
      </c>
      <c r="X4313" s="1">
        <f>spotify_top_songs_audio_features[[#This Row],[streams]]</f>
        <v>12758727</v>
      </c>
      <c r="Y4313" t="str">
        <f>IF(Tabela2[[#This Row],[feat]]="","","Feat")</f>
        <v>Feat</v>
      </c>
      <c r="Z4313" s="17" t="str">
        <f>CONCATENATE(INT(spotify_top_songs_audio_features[[#This Row],[duration_ms]]/(60*1000)),":",MOD(INT(spotify_top_songs_audio_features[[#This Row],[duration_ms]]/1000),60))</f>
        <v>4:11</v>
      </c>
      <c r="AA43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313" t="str">
        <f>spotify_top_songs_audio_features[[#This Row],[track_name]]</f>
        <v>MAMACITA</v>
      </c>
    </row>
    <row r="4314" spans="1:28" x14ac:dyDescent="0.25">
      <c r="A4314" t="s">
        <v>13804</v>
      </c>
      <c r="B4314" t="s">
        <v>13805</v>
      </c>
      <c r="C4314" t="s">
        <v>13806</v>
      </c>
      <c r="D4314" t="s">
        <v>1156</v>
      </c>
      <c r="E4314" t="s">
        <v>177</v>
      </c>
      <c r="F4314" t="s">
        <v>24</v>
      </c>
      <c r="G4314" t="s">
        <v>25</v>
      </c>
      <c r="H4314">
        <v>759</v>
      </c>
      <c r="I4314">
        <v>636</v>
      </c>
      <c r="J4314">
        <v>369</v>
      </c>
      <c r="K4314" t="s">
        <v>5793</v>
      </c>
      <c r="L4314">
        <v>143</v>
      </c>
      <c r="M4314">
        <v>166</v>
      </c>
      <c r="N4314">
        <v>536</v>
      </c>
      <c r="O4314">
        <v>-5585</v>
      </c>
      <c r="P4314">
        <v>109976</v>
      </c>
      <c r="Q4314">
        <v>214507</v>
      </c>
      <c r="R4314">
        <v>2</v>
      </c>
      <c r="S4314">
        <v>12748732</v>
      </c>
      <c r="U4314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4314" t="str">
        <f>IFERROR(MID(spotify_top_songs_audio_features[[#This Row],[artist_names]],SEARCH(",",spotify_top_songs_audio_features[[#This Row],[artist_names]])+2,99),"")</f>
        <v>Doja Cat, Sia</v>
      </c>
      <c r="W4314" t="str">
        <f>spotify_top_songs_audio_features[[#This Row],[source]]</f>
        <v>Aura Music Corp.</v>
      </c>
      <c r="X4314" s="1">
        <f>spotify_top_songs_audio_features[[#This Row],[streams]]</f>
        <v>12748732</v>
      </c>
      <c r="Y4314" t="str">
        <f>IF(Tabela2[[#This Row],[feat]]="","","Feat")</f>
        <v>Feat</v>
      </c>
      <c r="Z4314" s="17" t="str">
        <f>CONCATENATE(INT(spotify_top_songs_audio_features[[#This Row],[duration_ms]]/(60*1000)),":",MOD(INT(spotify_top_songs_audio_features[[#This Row],[duration_ms]]/1000),60))</f>
        <v>3:34</v>
      </c>
      <c r="AA43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314" t="str">
        <f>spotify_top_songs_audio_features[[#This Row],[track_name]]</f>
        <v>Del Mar</v>
      </c>
    </row>
    <row r="4315" spans="1:28" x14ac:dyDescent="0.25">
      <c r="A4315" t="s">
        <v>16236</v>
      </c>
      <c r="B4315" t="s">
        <v>1598</v>
      </c>
      <c r="C4315" t="s">
        <v>16237</v>
      </c>
      <c r="D4315" t="s">
        <v>2659</v>
      </c>
      <c r="E4315" t="s">
        <v>31</v>
      </c>
      <c r="F4315" t="s">
        <v>24</v>
      </c>
      <c r="G4315" t="s">
        <v>25</v>
      </c>
      <c r="H4315">
        <v>656</v>
      </c>
      <c r="I4315">
        <v>637</v>
      </c>
      <c r="J4315">
        <v>256</v>
      </c>
      <c r="K4315" t="s">
        <v>14445</v>
      </c>
      <c r="L4315">
        <v>0</v>
      </c>
      <c r="M4315">
        <v>187</v>
      </c>
      <c r="N4315">
        <v>267</v>
      </c>
      <c r="O4315">
        <v>-3867</v>
      </c>
      <c r="P4315">
        <v>105037</v>
      </c>
      <c r="Q4315">
        <v>203141</v>
      </c>
      <c r="R4315">
        <v>1</v>
      </c>
      <c r="S4315">
        <v>12735722</v>
      </c>
      <c r="U4315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315" t="str">
        <f>IFERROR(MID(spotify_top_songs_audio_features[[#This Row],[artist_names]],SEARCH(",",spotify_top_songs_audio_features[[#This Row],[artist_names]])+2,99),"")</f>
        <v/>
      </c>
      <c r="W4315" t="str">
        <f>spotify_top_songs_audio_features[[#This Row],[source]]</f>
        <v>Getting Out Our Dreams II / Def Jam Recordings</v>
      </c>
      <c r="X4315" s="1">
        <f>spotify_top_songs_audio_features[[#This Row],[streams]]</f>
        <v>12735722</v>
      </c>
      <c r="Y4315" t="str">
        <f>IF(Tabela2[[#This Row],[feat]]="","","Feat")</f>
        <v/>
      </c>
      <c r="Z4315" s="17" t="str">
        <f>CONCATENATE(INT(spotify_top_songs_audio_features[[#This Row],[duration_ms]]/(60*1000)),":",MOD(INT(spotify_top_songs_audio_features[[#This Row],[duration_ms]]/1000),60))</f>
        <v>3:23</v>
      </c>
      <c r="AA43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15" t="str">
        <f>spotify_top_songs_audio_features[[#This Row],[track_name]]</f>
        <v>God Is</v>
      </c>
    </row>
    <row r="4316" spans="1:28" x14ac:dyDescent="0.25">
      <c r="A4316" t="s">
        <v>2861</v>
      </c>
      <c r="B4316" t="s">
        <v>2862</v>
      </c>
      <c r="C4316" t="s">
        <v>2863</v>
      </c>
      <c r="D4316" t="s">
        <v>2864</v>
      </c>
      <c r="E4316" t="s">
        <v>23</v>
      </c>
      <c r="F4316" t="s">
        <v>24</v>
      </c>
      <c r="G4316" t="s">
        <v>25</v>
      </c>
      <c r="H4316">
        <v>856</v>
      </c>
      <c r="I4316">
        <v>728</v>
      </c>
      <c r="J4316">
        <v>916</v>
      </c>
      <c r="K4316" t="s">
        <v>729</v>
      </c>
      <c r="L4316">
        <v>9.9999999999999995E-7</v>
      </c>
      <c r="M4316">
        <v>2</v>
      </c>
      <c r="N4316">
        <v>797</v>
      </c>
      <c r="O4316">
        <v>-3497</v>
      </c>
      <c r="P4316">
        <v>89999</v>
      </c>
      <c r="Q4316">
        <v>181093</v>
      </c>
      <c r="R4316">
        <v>3</v>
      </c>
      <c r="S4316">
        <v>12731471</v>
      </c>
      <c r="U4316" t="str">
        <f>IFERROR(LEFT(spotify_top_songs_audio_features[[#This Row],[artist_names]],SEARCH(",",spotify_top_songs_audio_features[[#This Row],[artist_names]])-1),spotify_top_songs_audio_features[[#This Row],[artist_names]])</f>
        <v>Bryant Myers</v>
      </c>
      <c r="V4316" t="str">
        <f>IFERROR(MID(spotify_top_songs_audio_features[[#This Row],[artist_names]],SEARCH(",",spotify_top_songs_audio_features[[#This Row],[artist_names]])+2,99),"")</f>
        <v/>
      </c>
      <c r="W4316" t="str">
        <f>spotify_top_songs_audio_features[[#This Row],[source]]</f>
        <v>eOne Music</v>
      </c>
      <c r="X4316" s="1">
        <f>spotify_top_songs_audio_features[[#This Row],[streams]]</f>
        <v>12731471</v>
      </c>
      <c r="Y4316" t="str">
        <f>IF(Tabela2[[#This Row],[feat]]="","","Feat")</f>
        <v/>
      </c>
      <c r="Z4316" s="17" t="str">
        <f>CONCATENATE(INT(spotify_top_songs_audio_features[[#This Row],[duration_ms]]/(60*1000)),":",MOD(INT(spotify_top_songs_audio_features[[#This Row],[duration_ms]]/1000),60))</f>
        <v>3:1</v>
      </c>
      <c r="AA43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16" t="str">
        <f>spotify_top_songs_audio_features[[#This Row],[track_name]]</f>
        <v>Tanta Falta</v>
      </c>
    </row>
    <row r="4317" spans="1:28" x14ac:dyDescent="0.25">
      <c r="A4317" t="s">
        <v>13223</v>
      </c>
      <c r="B4317" t="s">
        <v>2247</v>
      </c>
      <c r="C4317" t="s">
        <v>9603</v>
      </c>
      <c r="D4317" t="s">
        <v>127</v>
      </c>
      <c r="E4317" t="s">
        <v>31</v>
      </c>
      <c r="F4317" t="s">
        <v>32</v>
      </c>
      <c r="G4317" t="s">
        <v>25</v>
      </c>
      <c r="H4317">
        <v>65</v>
      </c>
      <c r="I4317">
        <v>679</v>
      </c>
      <c r="J4317">
        <v>477</v>
      </c>
      <c r="K4317" t="s">
        <v>3940</v>
      </c>
      <c r="L4317">
        <v>0</v>
      </c>
      <c r="M4317">
        <v>136</v>
      </c>
      <c r="N4317">
        <v>256</v>
      </c>
      <c r="O4317">
        <v>-5557</v>
      </c>
      <c r="P4317">
        <v>106059</v>
      </c>
      <c r="Q4317">
        <v>168600</v>
      </c>
      <c r="R4317">
        <v>1</v>
      </c>
      <c r="S4317">
        <v>12710025</v>
      </c>
      <c r="U4317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4317" t="str">
        <f>IFERROR(MID(spotify_top_songs_audio_features[[#This Row],[artist_names]],SEARCH(",",spotify_top_songs_audio_features[[#This Row],[artist_names]])+2,99),"")</f>
        <v/>
      </c>
      <c r="W4317" t="str">
        <f>spotify_top_songs_audio_features[[#This Row],[source]]</f>
        <v>BIGHIT MUSIC</v>
      </c>
      <c r="X4317" s="1">
        <f>spotify_top_songs_audio_features[[#This Row],[streams]]</f>
        <v>12710025</v>
      </c>
      <c r="Y4317" t="str">
        <f>IF(Tabela2[[#This Row],[feat]]="","","Feat")</f>
        <v/>
      </c>
      <c r="Z4317" s="17" t="str">
        <f>CONCATENATE(INT(spotify_top_songs_audio_features[[#This Row],[duration_ms]]/(60*1000)),":",MOD(INT(spotify_top_songs_audio_features[[#This Row],[duration_ms]]/1000),60))</f>
        <v>2:48</v>
      </c>
      <c r="AA43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17" t="str">
        <f>spotify_top_songs_audio_features[[#This Row],[track_name]]</f>
        <v>Somebody</v>
      </c>
    </row>
    <row r="4318" spans="1:28" x14ac:dyDescent="0.25">
      <c r="A4318" t="s">
        <v>13089</v>
      </c>
      <c r="B4318" t="s">
        <v>1179</v>
      </c>
      <c r="C4318" t="s">
        <v>13090</v>
      </c>
      <c r="D4318" t="s">
        <v>1181</v>
      </c>
      <c r="E4318" t="s">
        <v>31</v>
      </c>
      <c r="F4318" t="s">
        <v>32</v>
      </c>
      <c r="G4318" t="s">
        <v>25</v>
      </c>
      <c r="H4318">
        <v>487</v>
      </c>
      <c r="I4318">
        <v>398</v>
      </c>
      <c r="J4318">
        <v>697</v>
      </c>
      <c r="K4318" t="s">
        <v>7464</v>
      </c>
      <c r="L4318">
        <v>0</v>
      </c>
      <c r="M4318">
        <v>12</v>
      </c>
      <c r="N4318">
        <v>905</v>
      </c>
      <c r="O4318">
        <v>-9901</v>
      </c>
      <c r="P4318">
        <v>149367</v>
      </c>
      <c r="Q4318">
        <v>157766</v>
      </c>
      <c r="R4318">
        <v>2</v>
      </c>
      <c r="S4318">
        <v>12708631</v>
      </c>
      <c r="U4318" t="str">
        <f>IFERROR(LEFT(spotify_top_songs_audio_features[[#This Row],[artist_names]],SEARCH(",",spotify_top_songs_audio_features[[#This Row],[artist_names]])-1),spotify_top_songs_audio_features[[#This Row],[artist_names]])</f>
        <v>Ninho</v>
      </c>
      <c r="V4318" t="str">
        <f>IFERROR(MID(spotify_top_songs_audio_features[[#This Row],[artist_names]],SEARCH(",",spotify_top_songs_audio_features[[#This Row],[artist_names]])+2,99),"")</f>
        <v/>
      </c>
      <c r="W4318" t="str">
        <f>spotify_top_songs_audio_features[[#This Row],[source]]</f>
        <v>Rec. 118 / Mal Luné Music</v>
      </c>
      <c r="X4318" s="1">
        <f>spotify_top_songs_audio_features[[#This Row],[streams]]</f>
        <v>12708631</v>
      </c>
      <c r="Y4318" t="str">
        <f>IF(Tabela2[[#This Row],[feat]]="","","Feat")</f>
        <v/>
      </c>
      <c r="Z4318" s="17" t="str">
        <f>CONCATENATE(INT(spotify_top_songs_audio_features[[#This Row],[duration_ms]]/(60*1000)),":",MOD(INT(spotify_top_songs_audio_features[[#This Row],[duration_ms]]/1000),60))</f>
        <v>2:37</v>
      </c>
      <c r="AA43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18" t="str">
        <f>spotify_top_songs_audio_features[[#This Row],[track_name]]</f>
        <v>Lettre à une femme</v>
      </c>
    </row>
    <row r="4319" spans="1:28" x14ac:dyDescent="0.25">
      <c r="A4319" t="s">
        <v>17464</v>
      </c>
      <c r="B4319" t="s">
        <v>17465</v>
      </c>
      <c r="C4319" t="s">
        <v>17466</v>
      </c>
      <c r="D4319" t="s">
        <v>53</v>
      </c>
      <c r="E4319" t="s">
        <v>177</v>
      </c>
      <c r="F4319" t="s">
        <v>24</v>
      </c>
      <c r="G4319" t="s">
        <v>25</v>
      </c>
      <c r="H4319">
        <v>729</v>
      </c>
      <c r="I4319">
        <v>805</v>
      </c>
      <c r="J4319">
        <v>184</v>
      </c>
      <c r="K4319" t="s">
        <v>579</v>
      </c>
      <c r="L4319">
        <v>225</v>
      </c>
      <c r="M4319">
        <v>909</v>
      </c>
      <c r="N4319">
        <v>345</v>
      </c>
      <c r="O4319">
        <v>-383</v>
      </c>
      <c r="P4319">
        <v>191994</v>
      </c>
      <c r="Q4319">
        <v>225373</v>
      </c>
      <c r="R4319">
        <v>2</v>
      </c>
      <c r="S4319">
        <v>12701721</v>
      </c>
      <c r="U4319" t="str">
        <f>IFERROR(LEFT(spotify_top_songs_audio_features[[#This Row],[artist_names]],SEARCH(",",spotify_top_songs_audio_features[[#This Row],[artist_names]])-1),spotify_top_songs_audio_features[[#This Row],[artist_names]])</f>
        <v>Paloma Mami</v>
      </c>
      <c r="V4319" t="str">
        <f>IFERROR(MID(spotify_top_songs_audio_features[[#This Row],[artist_names]],SEARCH(",",spotify_top_songs_audio_features[[#This Row],[artist_names]])+2,99),"")</f>
        <v/>
      </c>
      <c r="W4319" t="str">
        <f>spotify_top_songs_audio_features[[#This Row],[source]]</f>
        <v>Sony Music Latin</v>
      </c>
      <c r="X4319" s="1">
        <f>spotify_top_songs_audio_features[[#This Row],[streams]]</f>
        <v>12701721</v>
      </c>
      <c r="Y4319" t="str">
        <f>IF(Tabela2[[#This Row],[feat]]="","","Feat")</f>
        <v/>
      </c>
      <c r="Z4319" s="17" t="str">
        <f>CONCATENATE(INT(spotify_top_songs_audio_features[[#This Row],[duration_ms]]/(60*1000)),":",MOD(INT(spotify_top_songs_audio_features[[#This Row],[duration_ms]]/1000),60))</f>
        <v>3:45</v>
      </c>
      <c r="AA43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319" t="str">
        <f>spotify_top_songs_audio_features[[#This Row],[track_name]]</f>
        <v>Fingías</v>
      </c>
    </row>
    <row r="4320" spans="1:28" x14ac:dyDescent="0.25">
      <c r="A4320" t="s">
        <v>5419</v>
      </c>
      <c r="B4320" t="s">
        <v>5420</v>
      </c>
      <c r="C4320" t="s">
        <v>5421</v>
      </c>
      <c r="D4320" t="s">
        <v>85</v>
      </c>
      <c r="E4320" t="s">
        <v>23</v>
      </c>
      <c r="F4320" t="s">
        <v>32</v>
      </c>
      <c r="G4320" t="s">
        <v>25</v>
      </c>
      <c r="H4320">
        <v>273</v>
      </c>
      <c r="I4320">
        <v>794</v>
      </c>
      <c r="J4320">
        <v>675</v>
      </c>
      <c r="K4320" t="s">
        <v>3130</v>
      </c>
      <c r="L4320">
        <v>0</v>
      </c>
      <c r="M4320">
        <v>616</v>
      </c>
      <c r="N4320">
        <v>377</v>
      </c>
      <c r="O4320">
        <v>-6644</v>
      </c>
      <c r="P4320">
        <v>95902</v>
      </c>
      <c r="Q4320">
        <v>214745</v>
      </c>
      <c r="R4320">
        <v>4</v>
      </c>
      <c r="S4320">
        <v>12671636</v>
      </c>
      <c r="U4320" t="str">
        <f>IFERROR(LEFT(spotify_top_songs_audio_features[[#This Row],[artist_names]],SEARCH(",",spotify_top_songs_audio_features[[#This Row],[artist_names]])-1),spotify_top_songs_audio_features[[#This Row],[artist_names]])</f>
        <v>MiC LOWRY</v>
      </c>
      <c r="V4320" t="str">
        <f>IFERROR(MID(spotify_top_songs_audio_features[[#This Row],[artist_names]],SEARCH(",",spotify_top_songs_audio_features[[#This Row],[artist_names]])+2,99),"")</f>
        <v/>
      </c>
      <c r="W4320" t="str">
        <f>spotify_top_songs_audio_features[[#This Row],[source]]</f>
        <v>Polydor Records</v>
      </c>
      <c r="X4320" s="1">
        <f>spotify_top_songs_audio_features[[#This Row],[streams]]</f>
        <v>12671636</v>
      </c>
      <c r="Y4320" t="str">
        <f>IF(Tabela2[[#This Row],[feat]]="","","Feat")</f>
        <v/>
      </c>
      <c r="Z4320" s="17" t="str">
        <f>CONCATENATE(INT(spotify_top_songs_audio_features[[#This Row],[duration_ms]]/(60*1000)),":",MOD(INT(spotify_top_songs_audio_features[[#This Row],[duration_ms]]/1000),60))</f>
        <v>3:34</v>
      </c>
      <c r="AA43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20" t="str">
        <f>spotify_top_songs_audio_features[[#This Row],[track_name]]</f>
        <v>Oh Lord</v>
      </c>
    </row>
    <row r="4321" spans="1:28" x14ac:dyDescent="0.25">
      <c r="A4321" t="s">
        <v>3318</v>
      </c>
      <c r="B4321" t="s">
        <v>3319</v>
      </c>
      <c r="C4321" t="s">
        <v>3320</v>
      </c>
      <c r="D4321" t="s">
        <v>3321</v>
      </c>
      <c r="E4321" t="s">
        <v>102</v>
      </c>
      <c r="F4321" t="s">
        <v>32</v>
      </c>
      <c r="G4321" t="s">
        <v>25</v>
      </c>
      <c r="H4321">
        <v>786</v>
      </c>
      <c r="I4321">
        <v>748</v>
      </c>
      <c r="J4321">
        <v>162</v>
      </c>
      <c r="K4321" t="s">
        <v>3322</v>
      </c>
      <c r="L4321">
        <v>3.7599999999999998E-4</v>
      </c>
      <c r="M4321">
        <v>729</v>
      </c>
      <c r="N4321">
        <v>562</v>
      </c>
      <c r="O4321">
        <v>-7568</v>
      </c>
      <c r="P4321">
        <v>133967</v>
      </c>
      <c r="Q4321">
        <v>136120</v>
      </c>
      <c r="R4321">
        <v>2</v>
      </c>
      <c r="S4321">
        <v>12664655</v>
      </c>
      <c r="U4321" t="str">
        <f>IFERROR(LEFT(spotify_top_songs_audio_features[[#This Row],[artist_names]],SEARCH(",",spotify_top_songs_audio_features[[#This Row],[artist_names]])-1),spotify_top_songs_audio_features[[#This Row],[artist_names]])</f>
        <v>cakal</v>
      </c>
      <c r="V4321" t="str">
        <f>IFERROR(MID(spotify_top_songs_audio_features[[#This Row],[artist_names]],SEARCH(",",spotify_top_songs_audio_features[[#This Row],[artist_names]])+2,99),"")</f>
        <v/>
      </c>
      <c r="W4321" t="str">
        <f>spotify_top_songs_audio_features[[#This Row],[source]]</f>
        <v>Perros Blancos</v>
      </c>
      <c r="X4321" s="1">
        <f>spotify_top_songs_audio_features[[#This Row],[streams]]</f>
        <v>12664655</v>
      </c>
      <c r="Y4321" t="str">
        <f>IF(Tabela2[[#This Row],[feat]]="","","Feat")</f>
        <v/>
      </c>
      <c r="Z4321" s="17" t="str">
        <f>CONCATENATE(INT(spotify_top_songs_audio_features[[#This Row],[duration_ms]]/(60*1000)),":",MOD(INT(spotify_top_songs_audio_features[[#This Row],[duration_ms]]/1000),60))</f>
        <v>2:16</v>
      </c>
      <c r="AA43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321" t="str">
        <f>spotify_top_songs_audio_features[[#This Row],[track_name]]</f>
        <v>İmdat</v>
      </c>
    </row>
    <row r="4322" spans="1:28" x14ac:dyDescent="0.25">
      <c r="A4322" t="s">
        <v>1293</v>
      </c>
      <c r="B4322" t="s">
        <v>624</v>
      </c>
      <c r="C4322" t="s">
        <v>1294</v>
      </c>
      <c r="D4322" t="s">
        <v>141</v>
      </c>
      <c r="E4322" t="s">
        <v>102</v>
      </c>
      <c r="F4322" t="s">
        <v>32</v>
      </c>
      <c r="G4322" t="s">
        <v>25</v>
      </c>
      <c r="H4322">
        <v>762</v>
      </c>
      <c r="I4322">
        <v>861</v>
      </c>
      <c r="J4322">
        <v>652</v>
      </c>
      <c r="K4322" t="s">
        <v>608</v>
      </c>
      <c r="L4322">
        <v>1.08E-4</v>
      </c>
      <c r="M4322">
        <v>956</v>
      </c>
      <c r="N4322">
        <v>588</v>
      </c>
      <c r="O4322">
        <v>-4075</v>
      </c>
      <c r="P4322">
        <v>133037</v>
      </c>
      <c r="Q4322">
        <v>213609</v>
      </c>
      <c r="R4322">
        <v>1</v>
      </c>
      <c r="S4322">
        <v>12660806</v>
      </c>
      <c r="U432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322" t="str">
        <f>IFERROR(MID(spotify_top_songs_audio_features[[#This Row],[artist_names]],SEARCH(",",spotify_top_songs_audio_features[[#This Row],[artist_names]])+2,99),"")</f>
        <v/>
      </c>
      <c r="W4322" t="str">
        <f>spotify_top_songs_audio_features[[#This Row],[source]]</f>
        <v>Rimas Entertainment LLC</v>
      </c>
      <c r="X4322" s="1">
        <f>spotify_top_songs_audio_features[[#This Row],[streams]]</f>
        <v>12660806</v>
      </c>
      <c r="Y4322" t="str">
        <f>IF(Tabela2[[#This Row],[feat]]="","","Feat")</f>
        <v/>
      </c>
      <c r="Z4322" s="17" t="str">
        <f>CONCATENATE(INT(spotify_top_songs_audio_features[[#This Row],[duration_ms]]/(60*1000)),":",MOD(INT(spotify_top_songs_audio_features[[#This Row],[duration_ms]]/1000),60))</f>
        <v>3:33</v>
      </c>
      <c r="AA43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322" t="str">
        <f>spotify_top_songs_audio_features[[#This Row],[track_name]]</f>
        <v>MALDITA POBREZA</v>
      </c>
    </row>
    <row r="4323" spans="1:28" x14ac:dyDescent="0.25">
      <c r="A4323" t="s">
        <v>6596</v>
      </c>
      <c r="B4323" t="s">
        <v>463</v>
      </c>
      <c r="C4323" t="s">
        <v>6597</v>
      </c>
      <c r="D4323" t="s">
        <v>465</v>
      </c>
      <c r="E4323" t="s">
        <v>31</v>
      </c>
      <c r="F4323" t="s">
        <v>32</v>
      </c>
      <c r="G4323" t="s">
        <v>25</v>
      </c>
      <c r="H4323">
        <v>355</v>
      </c>
      <c r="I4323">
        <v>245</v>
      </c>
      <c r="J4323">
        <v>358</v>
      </c>
      <c r="K4323" t="s">
        <v>6598</v>
      </c>
      <c r="L4323">
        <v>9.11E-3</v>
      </c>
      <c r="M4323">
        <v>112</v>
      </c>
      <c r="N4323">
        <v>162</v>
      </c>
      <c r="O4323">
        <v>-13475</v>
      </c>
      <c r="P4323">
        <v>173329</v>
      </c>
      <c r="Q4323">
        <v>264299</v>
      </c>
      <c r="R4323">
        <v>1</v>
      </c>
      <c r="S4323">
        <v>12654671</v>
      </c>
      <c r="U4323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4323" t="str">
        <f>IFERROR(MID(spotify_top_songs_audio_features[[#This Row],[artist_names]],SEARCH(",",spotify_top_songs_audio_features[[#This Row],[artist_names]])+2,99),"")</f>
        <v/>
      </c>
      <c r="W4323" t="str">
        <f>spotify_top_songs_audio_features[[#This Row],[source]]</f>
        <v>pgLang/Top Dawg Entertainment/Aftermath/Interscope Records</v>
      </c>
      <c r="X4323" s="1">
        <f>spotify_top_songs_audio_features[[#This Row],[streams]]</f>
        <v>12654671</v>
      </c>
      <c r="Y4323" t="str">
        <f>IF(Tabela2[[#This Row],[feat]]="","","Feat")</f>
        <v/>
      </c>
      <c r="Z4323" s="17" t="str">
        <f>CONCATENATE(INT(spotify_top_songs_audio_features[[#This Row],[duration_ms]]/(60*1000)),":",MOD(INT(spotify_top_songs_audio_features[[#This Row],[duration_ms]]/1000),60))</f>
        <v>4:24</v>
      </c>
      <c r="AA43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23" t="str">
        <f>spotify_top_songs_audio_features[[#This Row],[track_name]]</f>
        <v>Crown</v>
      </c>
    </row>
    <row r="4324" spans="1:28" x14ac:dyDescent="0.25">
      <c r="A4324" t="s">
        <v>4041</v>
      </c>
      <c r="B4324" t="s">
        <v>4042</v>
      </c>
      <c r="C4324" t="s">
        <v>4043</v>
      </c>
      <c r="D4324" t="s">
        <v>768</v>
      </c>
      <c r="E4324" t="s">
        <v>70</v>
      </c>
      <c r="F4324" t="s">
        <v>32</v>
      </c>
      <c r="G4324" t="s">
        <v>25</v>
      </c>
      <c r="H4324">
        <v>861</v>
      </c>
      <c r="I4324">
        <v>666</v>
      </c>
      <c r="J4324">
        <v>343</v>
      </c>
      <c r="K4324" t="s">
        <v>4044</v>
      </c>
      <c r="L4324">
        <v>0</v>
      </c>
      <c r="M4324">
        <v>272</v>
      </c>
      <c r="N4324">
        <v>853</v>
      </c>
      <c r="O4324">
        <v>-518</v>
      </c>
      <c r="P4324">
        <v>145041</v>
      </c>
      <c r="Q4324">
        <v>202625</v>
      </c>
      <c r="R4324">
        <v>2</v>
      </c>
      <c r="S4324">
        <v>12652972</v>
      </c>
      <c r="U4324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4324" t="str">
        <f>IFERROR(MID(spotify_top_songs_audio_features[[#This Row],[artist_names]],SEARCH(",",spotify_top_songs_audio_features[[#This Row],[artist_names]])+2,99),"")</f>
        <v>Cardi B, 21 Savage</v>
      </c>
      <c r="W4324" t="str">
        <f>spotify_top_songs_audio_features[[#This Row],[source]]</f>
        <v>Epic/We The Best</v>
      </c>
      <c r="X4324" s="1">
        <f>spotify_top_songs_audio_features[[#This Row],[streams]]</f>
        <v>12652972</v>
      </c>
      <c r="Y4324" t="str">
        <f>IF(Tabela2[[#This Row],[feat]]="","","Feat")</f>
        <v>Feat</v>
      </c>
      <c r="Z4324" s="17" t="str">
        <f>CONCATENATE(INT(spotify_top_songs_audio_features[[#This Row],[duration_ms]]/(60*1000)),":",MOD(INT(spotify_top_songs_audio_features[[#This Row],[duration_ms]]/1000),60))</f>
        <v>3:22</v>
      </c>
      <c r="AA43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324" t="str">
        <f>spotify_top_songs_audio_features[[#This Row],[track_name]]</f>
        <v>Wish Wish (feat. Cardi B &amp; 21 Savage)</v>
      </c>
    </row>
    <row r="4325" spans="1:28" x14ac:dyDescent="0.25">
      <c r="A4325" t="s">
        <v>17506</v>
      </c>
      <c r="B4325" t="s">
        <v>17507</v>
      </c>
      <c r="C4325" t="s">
        <v>17508</v>
      </c>
      <c r="D4325" t="s">
        <v>235</v>
      </c>
      <c r="E4325" t="s">
        <v>23</v>
      </c>
      <c r="F4325" t="s">
        <v>24</v>
      </c>
      <c r="G4325" t="s">
        <v>25</v>
      </c>
      <c r="H4325">
        <v>608</v>
      </c>
      <c r="I4325">
        <v>709</v>
      </c>
      <c r="J4325">
        <v>374</v>
      </c>
      <c r="K4325" t="s">
        <v>1617</v>
      </c>
      <c r="L4325">
        <v>0</v>
      </c>
      <c r="M4325">
        <v>337</v>
      </c>
      <c r="N4325">
        <v>709</v>
      </c>
      <c r="O4325">
        <v>-6175</v>
      </c>
      <c r="P4325">
        <v>105742</v>
      </c>
      <c r="Q4325">
        <v>272069</v>
      </c>
      <c r="R4325">
        <v>2</v>
      </c>
      <c r="S4325">
        <v>12651284</v>
      </c>
      <c r="U4325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4325" t="str">
        <f>IFERROR(MID(spotify_top_songs_audio_features[[#This Row],[artist_names]],SEARCH(",",spotify_top_songs_audio_features[[#This Row],[artist_names]])+2,99),"")</f>
        <v>JAY-Z, Childish Gambino, Oumou Sangaré</v>
      </c>
      <c r="W4325" t="str">
        <f>spotify_top_songs_audio_features[[#This Row],[source]]</f>
        <v>Parkwood Entertainment/Columbia</v>
      </c>
      <c r="X4325" s="1">
        <f>spotify_top_songs_audio_features[[#This Row],[streams]]</f>
        <v>12651284</v>
      </c>
      <c r="Y4325" t="str">
        <f>IF(Tabela2[[#This Row],[feat]]="","","Feat")</f>
        <v>Feat</v>
      </c>
      <c r="Z4325" s="17" t="str">
        <f>CONCATENATE(INT(spotify_top_songs_audio_features[[#This Row],[duration_ms]]/(60*1000)),":",MOD(INT(spotify_top_songs_audio_features[[#This Row],[duration_ms]]/1000),60))</f>
        <v>4:32</v>
      </c>
      <c r="AA43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25" t="str">
        <f>spotify_top_songs_audio_features[[#This Row],[track_name]]</f>
        <v>MOOD 4 EVA (feat. Oumou Sangaré)</v>
      </c>
    </row>
    <row r="4326" spans="1:28" x14ac:dyDescent="0.25">
      <c r="A4326" t="s">
        <v>14043</v>
      </c>
      <c r="B4326" t="s">
        <v>558</v>
      </c>
      <c r="C4326" t="s">
        <v>971</v>
      </c>
      <c r="D4326" t="s">
        <v>560</v>
      </c>
      <c r="E4326" t="s">
        <v>86</v>
      </c>
      <c r="F4326" t="s">
        <v>24</v>
      </c>
      <c r="G4326" t="s">
        <v>25</v>
      </c>
      <c r="H4326">
        <v>618</v>
      </c>
      <c r="I4326">
        <v>632</v>
      </c>
      <c r="J4326">
        <v>346</v>
      </c>
      <c r="K4326" t="s">
        <v>14044</v>
      </c>
      <c r="L4326">
        <v>0</v>
      </c>
      <c r="M4326">
        <v>353</v>
      </c>
      <c r="N4326">
        <v>319</v>
      </c>
      <c r="O4326">
        <v>-6973</v>
      </c>
      <c r="P4326">
        <v>81446</v>
      </c>
      <c r="Q4326">
        <v>306257</v>
      </c>
      <c r="R4326">
        <v>2</v>
      </c>
      <c r="S4326">
        <v>12648655</v>
      </c>
      <c r="U4326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326" t="str">
        <f>IFERROR(MID(spotify_top_songs_audio_features[[#This Row],[artist_names]],SEARCH(",",spotify_top_songs_audio_features[[#This Row],[artist_names]])+2,99),"")</f>
        <v/>
      </c>
      <c r="W4326" t="str">
        <f>spotify_top_songs_audio_features[[#This Row],[source]]</f>
        <v>Dreamville, Inc., Under exclusive license to Roc Nation Records</v>
      </c>
      <c r="X4326" s="1">
        <f>spotify_top_songs_audio_features[[#This Row],[streams]]</f>
        <v>12648655</v>
      </c>
      <c r="Y4326" t="str">
        <f>IF(Tabela2[[#This Row],[feat]]="","","Feat")</f>
        <v/>
      </c>
      <c r="Z4326" s="17" t="str">
        <f>CONCATENATE(INT(spotify_top_songs_audio_features[[#This Row],[duration_ms]]/(60*1000)),":",MOD(INT(spotify_top_songs_audio_features[[#This Row],[duration_ms]]/1000),60))</f>
        <v>5:6</v>
      </c>
      <c r="AA43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26" t="str">
        <f>spotify_top_songs_audio_features[[#This Row],[track_name]]</f>
        <v>t h e . c l i m b . b a c k</v>
      </c>
    </row>
    <row r="4327" spans="1:28" x14ac:dyDescent="0.25">
      <c r="A4327" t="s">
        <v>17082</v>
      </c>
      <c r="B4327" t="s">
        <v>1962</v>
      </c>
      <c r="C4327" t="s">
        <v>1963</v>
      </c>
      <c r="D4327" t="s">
        <v>6867</v>
      </c>
      <c r="E4327" t="s">
        <v>113</v>
      </c>
      <c r="F4327" t="s">
        <v>24</v>
      </c>
      <c r="G4327" t="s">
        <v>25</v>
      </c>
      <c r="H4327">
        <v>665</v>
      </c>
      <c r="I4327">
        <v>844</v>
      </c>
      <c r="J4327">
        <v>273</v>
      </c>
      <c r="K4327" t="s">
        <v>613</v>
      </c>
      <c r="L4327">
        <v>0</v>
      </c>
      <c r="M4327">
        <v>225</v>
      </c>
      <c r="N4327">
        <v>665</v>
      </c>
      <c r="O4327">
        <v>-3777</v>
      </c>
      <c r="P4327">
        <v>147073</v>
      </c>
      <c r="Q4327">
        <v>255733</v>
      </c>
      <c r="R4327">
        <v>3</v>
      </c>
      <c r="S4327">
        <v>12633308</v>
      </c>
      <c r="U4327" t="str">
        <f>IFERROR(LEFT(spotify_top_songs_audio_features[[#This Row],[artist_names]],SEARCH(",",spotify_top_songs_audio_features[[#This Row],[artist_names]])-1),spotify_top_songs_audio_features[[#This Row],[artist_names]])</f>
        <v>Britney Spears</v>
      </c>
      <c r="V4327" t="str">
        <f>IFERROR(MID(spotify_top_songs_audio_features[[#This Row],[artist_names]],SEARCH(",",spotify_top_songs_audio_features[[#This Row],[artist_names]])+2,99),"")</f>
        <v/>
      </c>
      <c r="W4327" t="str">
        <f>spotify_top_songs_audio_features[[#This Row],[source]]</f>
        <v>Arista</v>
      </c>
      <c r="X4327" s="1">
        <f>spotify_top_songs_audio_features[[#This Row],[streams]]</f>
        <v>12633308</v>
      </c>
      <c r="Y4327" t="str">
        <f>IF(Tabela2[[#This Row],[feat]]="","","Feat")</f>
        <v/>
      </c>
      <c r="Z4327" s="17" t="str">
        <f>CONCATENATE(INT(spotify_top_songs_audio_features[[#This Row],[duration_ms]]/(60*1000)),":",MOD(INT(spotify_top_songs_audio_features[[#This Row],[duration_ms]]/1000),60))</f>
        <v>4:15</v>
      </c>
      <c r="AA43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327" t="str">
        <f>spotify_top_songs_audio_features[[#This Row],[track_name]]</f>
        <v>My Only Wish (This Year)</v>
      </c>
    </row>
    <row r="4328" spans="1:28" x14ac:dyDescent="0.25">
      <c r="A4328" t="s">
        <v>159</v>
      </c>
      <c r="B4328" t="s">
        <v>160</v>
      </c>
      <c r="C4328" t="s">
        <v>161</v>
      </c>
      <c r="D4328" t="s">
        <v>162</v>
      </c>
      <c r="E4328" t="s">
        <v>70</v>
      </c>
      <c r="F4328" t="s">
        <v>32</v>
      </c>
      <c r="G4328" t="s">
        <v>25</v>
      </c>
      <c r="H4328">
        <v>734</v>
      </c>
      <c r="I4328">
        <v>607</v>
      </c>
      <c r="J4328">
        <v>806</v>
      </c>
      <c r="K4328" t="s">
        <v>163</v>
      </c>
      <c r="L4328">
        <v>577</v>
      </c>
      <c r="M4328">
        <v>968</v>
      </c>
      <c r="N4328">
        <v>518</v>
      </c>
      <c r="O4328">
        <v>-7249</v>
      </c>
      <c r="P4328">
        <v>90023</v>
      </c>
      <c r="Q4328">
        <v>258853</v>
      </c>
      <c r="R4328">
        <v>2</v>
      </c>
      <c r="S4328">
        <v>12618211</v>
      </c>
      <c r="U4328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4328" t="str">
        <f>IFERROR(MID(spotify_top_songs_audio_features[[#This Row],[artist_names]],SEARCH(",",spotify_top_songs_audio_features[[#This Row],[artist_names]])+2,99),"")</f>
        <v/>
      </c>
      <c r="W4328" t="str">
        <f>spotify_top_songs_audio_features[[#This Row],[source]]</f>
        <v>Fueled By Ramen</v>
      </c>
      <c r="X4328" s="1">
        <f>spotify_top_songs_audio_features[[#This Row],[streams]]</f>
        <v>12618211</v>
      </c>
      <c r="Y4328" t="str">
        <f>IF(Tabela2[[#This Row],[feat]]="","","Feat")</f>
        <v/>
      </c>
      <c r="Z4328" s="17" t="str">
        <f>CONCATENATE(INT(spotify_top_songs_audio_features[[#This Row],[duration_ms]]/(60*1000)),":",MOD(INT(spotify_top_songs_audio_features[[#This Row],[duration_ms]]/1000),60))</f>
        <v>4:18</v>
      </c>
      <c r="AA43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328" t="str">
        <f>spotify_top_songs_audio_features[[#This Row],[track_name]]</f>
        <v>Morph</v>
      </c>
    </row>
    <row r="4329" spans="1:28" x14ac:dyDescent="0.25">
      <c r="A4329" t="s">
        <v>16299</v>
      </c>
      <c r="B4329" t="s">
        <v>633</v>
      </c>
      <c r="C4329" t="s">
        <v>16300</v>
      </c>
      <c r="D4329" t="s">
        <v>2600</v>
      </c>
      <c r="E4329" t="s">
        <v>43</v>
      </c>
      <c r="F4329" t="s">
        <v>32</v>
      </c>
      <c r="G4329" t="s">
        <v>25</v>
      </c>
      <c r="H4329">
        <v>309</v>
      </c>
      <c r="I4329">
        <v>418</v>
      </c>
      <c r="J4329">
        <v>31</v>
      </c>
      <c r="K4329" t="s">
        <v>16301</v>
      </c>
      <c r="L4329">
        <v>7.5799999999999999E-3</v>
      </c>
      <c r="M4329">
        <v>295</v>
      </c>
      <c r="N4329">
        <v>146</v>
      </c>
      <c r="O4329">
        <v>-8622</v>
      </c>
      <c r="P4329">
        <v>13423</v>
      </c>
      <c r="Q4329">
        <v>148000</v>
      </c>
      <c r="R4329">
        <v>1</v>
      </c>
      <c r="S4329">
        <v>12612116</v>
      </c>
      <c r="U4329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329" t="str">
        <f>IFERROR(MID(spotify_top_songs_audio_features[[#This Row],[artist_names]],SEARCH(",",spotify_top_songs_audio_features[[#This Row],[artist_names]])+2,99),"")</f>
        <v/>
      </c>
      <c r="W4329" t="str">
        <f>spotify_top_songs_audio_features[[#This Row],[source]]</f>
        <v>XO / Republic Records</v>
      </c>
      <c r="X4329" s="1">
        <f>spotify_top_songs_audio_features[[#This Row],[streams]]</f>
        <v>12612116</v>
      </c>
      <c r="Y4329" t="str">
        <f>IF(Tabela2[[#This Row],[feat]]="","","Feat")</f>
        <v/>
      </c>
      <c r="Z4329" s="17" t="str">
        <f>CONCATENATE(INT(spotify_top_songs_audio_features[[#This Row],[duration_ms]]/(60*1000)),":",MOD(INT(spotify_top_songs_audio_features[[#This Row],[duration_ms]]/1000),60))</f>
        <v>2:28</v>
      </c>
      <c r="AA43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329" t="str">
        <f>spotify_top_songs_audio_features[[#This Row],[track_name]]</f>
        <v>Starry Eyes</v>
      </c>
    </row>
    <row r="4330" spans="1:28" x14ac:dyDescent="0.25">
      <c r="A4330" t="s">
        <v>4261</v>
      </c>
      <c r="B4330" t="s">
        <v>967</v>
      </c>
      <c r="C4330" t="s">
        <v>4262</v>
      </c>
      <c r="D4330" t="s">
        <v>235</v>
      </c>
      <c r="E4330" t="s">
        <v>58</v>
      </c>
      <c r="F4330" t="s">
        <v>32</v>
      </c>
      <c r="G4330" t="s">
        <v>25</v>
      </c>
      <c r="H4330">
        <v>554</v>
      </c>
      <c r="I4330">
        <v>535</v>
      </c>
      <c r="J4330">
        <v>186</v>
      </c>
      <c r="K4330" t="s">
        <v>4200</v>
      </c>
      <c r="L4330">
        <v>1.32E-3</v>
      </c>
      <c r="M4330">
        <v>124</v>
      </c>
      <c r="N4330">
        <v>136</v>
      </c>
      <c r="O4330">
        <v>-8959</v>
      </c>
      <c r="P4330">
        <v>105865</v>
      </c>
      <c r="Q4330">
        <v>208014</v>
      </c>
      <c r="R4330">
        <v>1</v>
      </c>
      <c r="S4330">
        <v>12611288</v>
      </c>
      <c r="U4330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4330" t="str">
        <f>IFERROR(MID(spotify_top_songs_audio_features[[#This Row],[artist_names]],SEARCH(",",spotify_top_songs_audio_features[[#This Row],[artist_names]])+2,99),"")</f>
        <v/>
      </c>
      <c r="W4330" t="str">
        <f>spotify_top_songs_audio_features[[#This Row],[source]]</f>
        <v>Parkwood Entertainment/Columbia</v>
      </c>
      <c r="X4330" s="1">
        <f>spotify_top_songs_audio_features[[#This Row],[streams]]</f>
        <v>12611288</v>
      </c>
      <c r="Y4330" t="str">
        <f>IF(Tabela2[[#This Row],[feat]]="","","Feat")</f>
        <v/>
      </c>
      <c r="Z4330" s="17" t="str">
        <f>CONCATENATE(INT(spotify_top_songs_audio_features[[#This Row],[duration_ms]]/(60*1000)),":",MOD(INT(spotify_top_songs_audio_features[[#This Row],[duration_ms]]/1000),60))</f>
        <v>3:28</v>
      </c>
      <c r="AA43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330" t="str">
        <f>spotify_top_songs_audio_features[[#This Row],[track_name]]</f>
        <v>I'M THAT GIRL</v>
      </c>
    </row>
    <row r="4331" spans="1:28" x14ac:dyDescent="0.25">
      <c r="A4331" t="s">
        <v>10596</v>
      </c>
      <c r="B4331" t="s">
        <v>10597</v>
      </c>
      <c r="C4331" t="s">
        <v>10598</v>
      </c>
      <c r="D4331" t="s">
        <v>2659</v>
      </c>
      <c r="E4331" t="s">
        <v>142</v>
      </c>
      <c r="F4331" t="s">
        <v>24</v>
      </c>
      <c r="G4331" t="s">
        <v>25</v>
      </c>
      <c r="H4331">
        <v>505</v>
      </c>
      <c r="I4331">
        <v>281</v>
      </c>
      <c r="J4331">
        <v>1</v>
      </c>
      <c r="K4331" t="s">
        <v>6993</v>
      </c>
      <c r="L4331">
        <v>254</v>
      </c>
      <c r="M4331">
        <v>163</v>
      </c>
      <c r="N4331">
        <v>283</v>
      </c>
      <c r="O4331">
        <v>-12404</v>
      </c>
      <c r="P4331">
        <v>82338</v>
      </c>
      <c r="Q4331">
        <v>168420</v>
      </c>
      <c r="R4331">
        <v>1</v>
      </c>
      <c r="S4331">
        <v>12604488</v>
      </c>
      <c r="U4331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331" t="str">
        <f>IFERROR(MID(spotify_top_songs_audio_features[[#This Row],[artist_names]],SEARCH(",",spotify_top_songs_audio_features[[#This Row],[artist_names]])+2,99),"")</f>
        <v>Ant Clemons</v>
      </c>
      <c r="W4331" t="str">
        <f>spotify_top_songs_audio_features[[#This Row],[source]]</f>
        <v>Getting Out Our Dreams II / Def Jam Recordings</v>
      </c>
      <c r="X4331" s="1">
        <f>spotify_top_songs_audio_features[[#This Row],[streams]]</f>
        <v>12604488</v>
      </c>
      <c r="Y4331" t="str">
        <f>IF(Tabela2[[#This Row],[feat]]="","","Feat")</f>
        <v>Feat</v>
      </c>
      <c r="Z4331" s="17" t="str">
        <f>CONCATENATE(INT(spotify_top_songs_audio_features[[#This Row],[duration_ms]]/(60*1000)),":",MOD(INT(spotify_top_songs_audio_features[[#This Row],[duration_ms]]/1000),60))</f>
        <v>2:48</v>
      </c>
      <c r="AA43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331" t="str">
        <f>spotify_top_songs_audio_features[[#This Row],[track_name]]</f>
        <v>Water</v>
      </c>
    </row>
    <row r="4332" spans="1:28" x14ac:dyDescent="0.25">
      <c r="A4332" t="s">
        <v>8754</v>
      </c>
      <c r="B4332" t="s">
        <v>80</v>
      </c>
      <c r="C4332" t="s">
        <v>8755</v>
      </c>
      <c r="D4332" t="s">
        <v>80</v>
      </c>
      <c r="E4332" t="s">
        <v>43</v>
      </c>
      <c r="F4332" t="s">
        <v>24</v>
      </c>
      <c r="G4332" t="s">
        <v>152</v>
      </c>
      <c r="H4332">
        <v>514</v>
      </c>
      <c r="I4332">
        <v>693</v>
      </c>
      <c r="J4332">
        <v>408</v>
      </c>
      <c r="K4332" t="s">
        <v>5120</v>
      </c>
      <c r="L4332">
        <v>0</v>
      </c>
      <c r="M4332">
        <v>351</v>
      </c>
      <c r="N4332">
        <v>287</v>
      </c>
      <c r="O4332">
        <v>-5868</v>
      </c>
      <c r="P4332">
        <v>110568</v>
      </c>
      <c r="Q4332">
        <v>240640</v>
      </c>
      <c r="R4332">
        <v>2</v>
      </c>
      <c r="S4332">
        <v>12601804</v>
      </c>
      <c r="U4332" t="str">
        <f>IFERROR(LEFT(spotify_top_songs_audio_features[[#This Row],[artist_names]],SEARCH(",",spotify_top_songs_audio_features[[#This Row],[artist_names]])-1),spotify_top_songs_audio_features[[#This Row],[artist_names]])</f>
        <v>Chance the Rapper</v>
      </c>
      <c r="V4332" t="str">
        <f>IFERROR(MID(spotify_top_songs_audio_features[[#This Row],[artist_names]],SEARCH(",",spotify_top_songs_audio_features[[#This Row],[artist_names]])+2,99),"")</f>
        <v/>
      </c>
      <c r="W4332" t="str">
        <f>spotify_top_songs_audio_features[[#This Row],[source]]</f>
        <v>Chance the Rapper</v>
      </c>
      <c r="X4332" s="1">
        <f>spotify_top_songs_audio_features[[#This Row],[streams]]</f>
        <v>12601804</v>
      </c>
      <c r="Y4332" t="str">
        <f>IF(Tabela2[[#This Row],[feat]]="","","Feat")</f>
        <v/>
      </c>
      <c r="Z4332" s="17" t="str">
        <f>CONCATENATE(INT(spotify_top_songs_audio_features[[#This Row],[duration_ms]]/(60*1000)),":",MOD(INT(spotify_top_songs_audio_features[[#This Row],[duration_ms]]/1000),60))</f>
        <v>4:0</v>
      </c>
      <c r="AA43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332" t="str">
        <f>spotify_top_songs_audio_features[[#This Row],[track_name]]</f>
        <v>I Might Need Security</v>
      </c>
    </row>
    <row r="4333" spans="1:28" x14ac:dyDescent="0.25">
      <c r="A4333" t="s">
        <v>6491</v>
      </c>
      <c r="B4333" t="s">
        <v>6492</v>
      </c>
      <c r="C4333" t="s">
        <v>6493</v>
      </c>
      <c r="D4333" t="s">
        <v>377</v>
      </c>
      <c r="E4333" t="s">
        <v>86</v>
      </c>
      <c r="F4333" t="s">
        <v>32</v>
      </c>
      <c r="G4333" t="s">
        <v>25</v>
      </c>
      <c r="H4333">
        <v>741</v>
      </c>
      <c r="I4333">
        <v>813</v>
      </c>
      <c r="J4333">
        <v>452</v>
      </c>
      <c r="K4333" t="s">
        <v>3910</v>
      </c>
      <c r="L4333">
        <v>0</v>
      </c>
      <c r="M4333">
        <v>797</v>
      </c>
      <c r="N4333">
        <v>765</v>
      </c>
      <c r="O4333">
        <v>-483</v>
      </c>
      <c r="P4333">
        <v>123842</v>
      </c>
      <c r="Q4333">
        <v>190084</v>
      </c>
      <c r="R4333">
        <v>3</v>
      </c>
      <c r="S4333">
        <v>12590620</v>
      </c>
      <c r="U4333" t="str">
        <f>IFERROR(LEFT(spotify_top_songs_audio_features[[#This Row],[artist_names]],SEARCH(",",spotify_top_songs_audio_features[[#This Row],[artist_names]])-1),spotify_top_songs_audio_features[[#This Row],[artist_names]])</f>
        <v>Marília Mendonça</v>
      </c>
      <c r="V4333" t="str">
        <f>IFERROR(MID(spotify_top_songs_audio_features[[#This Row],[artist_names]],SEARCH(",",spotify_top_songs_audio_features[[#This Row],[artist_names]])+2,99),"")</f>
        <v/>
      </c>
      <c r="W4333" t="str">
        <f>spotify_top_songs_audio_features[[#This Row],[source]]</f>
        <v>Som Livre</v>
      </c>
      <c r="X4333" s="1">
        <f>spotify_top_songs_audio_features[[#This Row],[streams]]</f>
        <v>12590620</v>
      </c>
      <c r="Y4333" t="str">
        <f>IF(Tabela2[[#This Row],[feat]]="","","Feat")</f>
        <v/>
      </c>
      <c r="Z4333" s="17" t="str">
        <f>CONCATENATE(INT(spotify_top_songs_audio_features[[#This Row],[duration_ms]]/(60*1000)),":",MOD(INT(spotify_top_songs_audio_features[[#This Row],[duration_ms]]/1000),60))</f>
        <v>3:10</v>
      </c>
      <c r="AA43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33" t="str">
        <f>spotify_top_songs_audio_features[[#This Row],[track_name]]</f>
        <v>Ciumeira - Ao Vivo</v>
      </c>
    </row>
    <row r="4334" spans="1:28" x14ac:dyDescent="0.25">
      <c r="A4334" t="s">
        <v>2468</v>
      </c>
      <c r="B4334" t="s">
        <v>2469</v>
      </c>
      <c r="C4334" t="s">
        <v>2470</v>
      </c>
      <c r="D4334" t="s">
        <v>2471</v>
      </c>
      <c r="E4334" t="s">
        <v>102</v>
      </c>
      <c r="F4334" t="s">
        <v>32</v>
      </c>
      <c r="G4334" t="s">
        <v>25</v>
      </c>
      <c r="H4334">
        <v>938</v>
      </c>
      <c r="I4334">
        <v>5</v>
      </c>
      <c r="J4334">
        <v>144</v>
      </c>
      <c r="K4334" t="s">
        <v>2472</v>
      </c>
      <c r="L4334">
        <v>0</v>
      </c>
      <c r="M4334">
        <v>77</v>
      </c>
      <c r="N4334">
        <v>462</v>
      </c>
      <c r="O4334">
        <v>-1008</v>
      </c>
      <c r="P4334">
        <v>140011</v>
      </c>
      <c r="Q4334">
        <v>201707</v>
      </c>
      <c r="R4334">
        <v>3</v>
      </c>
      <c r="S4334">
        <v>12584012</v>
      </c>
      <c r="U4334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4334" t="str">
        <f>IFERROR(MID(spotify_top_songs_audio_features[[#This Row],[artist_names]],SEARCH(",",spotify_top_songs_audio_features[[#This Row],[artist_names]])+2,99),"")</f>
        <v>Young Stoner Life, Gunna, Lil Baby</v>
      </c>
      <c r="W4334" t="str">
        <f>spotify_top_songs_audio_features[[#This Row],[source]]</f>
        <v>300 Entertainment/Atl</v>
      </c>
      <c r="X4334" s="1">
        <f>spotify_top_songs_audio_features[[#This Row],[streams]]</f>
        <v>12584012</v>
      </c>
      <c r="Y4334" t="str">
        <f>IF(Tabela2[[#This Row],[feat]]="","","Feat")</f>
        <v>Feat</v>
      </c>
      <c r="Z4334" s="17" t="str">
        <f>CONCATENATE(INT(spotify_top_songs_audio_features[[#This Row],[duration_ms]]/(60*1000)),":",MOD(INT(spotify_top_songs_audio_features[[#This Row],[duration_ms]]/1000),60))</f>
        <v>3:21</v>
      </c>
      <c r="AA43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334" t="str">
        <f>spotify_top_songs_audio_features[[#This Row],[track_name]]</f>
        <v>Chanel (Go Get It) [feat. Gunna &amp; Lil Baby]</v>
      </c>
    </row>
    <row r="4335" spans="1:28" x14ac:dyDescent="0.25">
      <c r="A4335" t="s">
        <v>13719</v>
      </c>
      <c r="B4335" t="s">
        <v>1541</v>
      </c>
      <c r="C4335" t="s">
        <v>4193</v>
      </c>
      <c r="D4335" t="s">
        <v>22</v>
      </c>
      <c r="E4335" t="s">
        <v>31</v>
      </c>
      <c r="F4335" t="s">
        <v>24</v>
      </c>
      <c r="G4335" t="s">
        <v>25</v>
      </c>
      <c r="H4335">
        <v>745</v>
      </c>
      <c r="I4335">
        <v>579</v>
      </c>
      <c r="J4335">
        <v>138</v>
      </c>
      <c r="K4335" t="s">
        <v>4111</v>
      </c>
      <c r="L4335">
        <v>118</v>
      </c>
      <c r="M4335">
        <v>246</v>
      </c>
      <c r="N4335">
        <v>645</v>
      </c>
      <c r="O4335">
        <v>-5771</v>
      </c>
      <c r="P4335">
        <v>97002</v>
      </c>
      <c r="Q4335">
        <v>293947</v>
      </c>
      <c r="R4335">
        <v>6</v>
      </c>
      <c r="S4335">
        <v>12581281</v>
      </c>
      <c r="U4335" t="str">
        <f>IFERROR(LEFT(spotify_top_songs_audio_features[[#This Row],[artist_names]],SEARCH(",",spotify_top_songs_audio_features[[#This Row],[artist_names]])-1),spotify_top_songs_audio_features[[#This Row],[artist_names]])</f>
        <v>Justin Timberlake</v>
      </c>
      <c r="V4335" t="str">
        <f>IFERROR(MID(spotify_top_songs_audio_features[[#This Row],[artist_names]],SEARCH(",",spotify_top_songs_audio_features[[#This Row],[artist_names]])+2,99),"")</f>
        <v/>
      </c>
      <c r="W4335" t="str">
        <f>spotify_top_songs_audio_features[[#This Row],[source]]</f>
        <v>RCA Records Label</v>
      </c>
      <c r="X4335" s="1">
        <f>spotify_top_songs_audio_features[[#This Row],[streams]]</f>
        <v>12581281</v>
      </c>
      <c r="Y4335" t="str">
        <f>IF(Tabela2[[#This Row],[feat]]="","","Feat")</f>
        <v/>
      </c>
      <c r="Z4335" s="17" t="str">
        <f>CONCATENATE(INT(spotify_top_songs_audio_features[[#This Row],[duration_ms]]/(60*1000)),":",MOD(INT(spotify_top_songs_audio_features[[#This Row],[duration_ms]]/1000),60))</f>
        <v>4:53</v>
      </c>
      <c r="AA43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35" t="str">
        <f>spotify_top_songs_audio_features[[#This Row],[track_name]]</f>
        <v>Filthy</v>
      </c>
    </row>
    <row r="4336" spans="1:28" x14ac:dyDescent="0.25">
      <c r="A4336" t="s">
        <v>3994</v>
      </c>
      <c r="B4336" t="s">
        <v>3995</v>
      </c>
      <c r="C4336" t="s">
        <v>3996</v>
      </c>
      <c r="D4336" t="s">
        <v>3997</v>
      </c>
      <c r="E4336" t="s">
        <v>86</v>
      </c>
      <c r="F4336" t="s">
        <v>24</v>
      </c>
      <c r="G4336" t="s">
        <v>25</v>
      </c>
      <c r="H4336">
        <v>668</v>
      </c>
      <c r="I4336">
        <v>563</v>
      </c>
      <c r="J4336">
        <v>522</v>
      </c>
      <c r="K4336" t="s">
        <v>3998</v>
      </c>
      <c r="L4336">
        <v>0</v>
      </c>
      <c r="M4336">
        <v>119</v>
      </c>
      <c r="N4336">
        <v>305</v>
      </c>
      <c r="O4336">
        <v>-6433</v>
      </c>
      <c r="P4336">
        <v>103116</v>
      </c>
      <c r="Q4336">
        <v>169632</v>
      </c>
      <c r="R4336">
        <v>2</v>
      </c>
      <c r="S4336">
        <v>12580090</v>
      </c>
      <c r="U4336" t="str">
        <f>IFERROR(LEFT(spotify_top_songs_audio_features[[#This Row],[artist_names]],SEARCH(",",spotify_top_songs_audio_features[[#This Row],[artist_names]])-1),spotify_top_songs_audio_features[[#This Row],[artist_names]])</f>
        <v>benny blanco</v>
      </c>
      <c r="V4336" t="str">
        <f>IFERROR(MID(spotify_top_songs_audio_features[[#This Row],[artist_names]],SEARCH(",",spotify_top_songs_audio_features[[#This Row],[artist_names]])+2,99),"")</f>
        <v>Marshmello, Vance Joy</v>
      </c>
      <c r="W4336" t="str">
        <f>spotify_top_songs_audio_features[[#This Row],[source]]</f>
        <v>Interscope / Friends Keep Secrets / Joytime Collective</v>
      </c>
      <c r="X4336" s="1">
        <f>spotify_top_songs_audio_features[[#This Row],[streams]]</f>
        <v>12580090</v>
      </c>
      <c r="Y4336" t="str">
        <f>IF(Tabela2[[#This Row],[feat]]="","","Feat")</f>
        <v>Feat</v>
      </c>
      <c r="Z4336" s="17" t="str">
        <f>CONCATENATE(INT(spotify_top_songs_audio_features[[#This Row],[duration_ms]]/(60*1000)),":",MOD(INT(spotify_top_songs_audio_features[[#This Row],[duration_ms]]/1000),60))</f>
        <v>2:49</v>
      </c>
      <c r="AA43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36" t="str">
        <f>spotify_top_songs_audio_features[[#This Row],[track_name]]</f>
        <v>You (with Marshmello &amp; Vance Joy)</v>
      </c>
    </row>
    <row r="4337" spans="1:28" x14ac:dyDescent="0.25">
      <c r="A4337" t="s">
        <v>283</v>
      </c>
      <c r="B4337" t="s">
        <v>284</v>
      </c>
      <c r="C4337" t="s">
        <v>285</v>
      </c>
      <c r="D4337" t="s">
        <v>286</v>
      </c>
      <c r="E4337" t="s">
        <v>23</v>
      </c>
      <c r="F4337" t="s">
        <v>24</v>
      </c>
      <c r="G4337" t="s">
        <v>25</v>
      </c>
      <c r="H4337">
        <v>707</v>
      </c>
      <c r="I4337">
        <v>334</v>
      </c>
      <c r="J4337">
        <v>244</v>
      </c>
      <c r="K4337" t="s">
        <v>287</v>
      </c>
      <c r="L4337">
        <v>0</v>
      </c>
      <c r="M4337">
        <v>17</v>
      </c>
      <c r="N4337">
        <v>143</v>
      </c>
      <c r="O4337">
        <v>-12792</v>
      </c>
      <c r="P4337">
        <v>127944</v>
      </c>
      <c r="Q4337">
        <v>262769</v>
      </c>
      <c r="R4337">
        <v>1</v>
      </c>
      <c r="S4337">
        <v>12574912</v>
      </c>
      <c r="U433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337" t="str">
        <f>IFERROR(MID(spotify_top_songs_audio_features[[#This Row],[artist_names]],SEARCH(",",spotify_top_songs_audio_features[[#This Row],[artist_names]])+2,99),"")</f>
        <v/>
      </c>
      <c r="W4337" t="str">
        <f>spotify_top_songs_audio_features[[#This Row],[source]]</f>
        <v>OVO/Republic</v>
      </c>
      <c r="X4337" s="1">
        <f>spotify_top_songs_audio_features[[#This Row],[streams]]</f>
        <v>12574912</v>
      </c>
      <c r="Y4337" t="str">
        <f>IF(Tabela2[[#This Row],[feat]]="","","Feat")</f>
        <v/>
      </c>
      <c r="Z4337" s="17" t="str">
        <f>CONCATENATE(INT(spotify_top_songs_audio_features[[#This Row],[duration_ms]]/(60*1000)),":",MOD(INT(spotify_top_songs_audio_features[[#This Row],[duration_ms]]/1000),60))</f>
        <v>4:22</v>
      </c>
      <c r="AA43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37" t="str">
        <f>spotify_top_songs_audio_features[[#This Row],[track_name]]</f>
        <v>Drew A Picasso</v>
      </c>
    </row>
    <row r="4338" spans="1:28" x14ac:dyDescent="0.25">
      <c r="A4338" t="s">
        <v>4069</v>
      </c>
      <c r="B4338" t="s">
        <v>4070</v>
      </c>
      <c r="C4338" t="s">
        <v>4071</v>
      </c>
      <c r="D4338" t="s">
        <v>1587</v>
      </c>
      <c r="E4338" t="s">
        <v>23</v>
      </c>
      <c r="F4338" t="s">
        <v>24</v>
      </c>
      <c r="G4338" t="s">
        <v>25</v>
      </c>
      <c r="H4338">
        <v>552</v>
      </c>
      <c r="I4338">
        <v>531</v>
      </c>
      <c r="J4338">
        <v>421</v>
      </c>
      <c r="K4338" t="s">
        <v>3492</v>
      </c>
      <c r="L4338">
        <v>1.2099999999999999E-3</v>
      </c>
      <c r="M4338">
        <v>122</v>
      </c>
      <c r="N4338">
        <v>438</v>
      </c>
      <c r="O4338">
        <v>-7732</v>
      </c>
      <c r="P4338">
        <v>144946</v>
      </c>
      <c r="Q4338">
        <v>176859</v>
      </c>
      <c r="R4338">
        <v>2</v>
      </c>
      <c r="S4338">
        <v>12560179</v>
      </c>
      <c r="U4338" t="str">
        <f>IFERROR(LEFT(spotify_top_songs_audio_features[[#This Row],[artist_names]],SEARCH(",",spotify_top_songs_audio_features[[#This Row],[artist_names]])-1),spotify_top_songs_audio_features[[#This Row],[artist_names]])</f>
        <v>Sofia Carson</v>
      </c>
      <c r="V4338" t="str">
        <f>IFERROR(MID(spotify_top_songs_audio_features[[#This Row],[artist_names]],SEARCH(",",spotify_top_songs_audio_features[[#This Row],[artist_names]])+2,99),"")</f>
        <v/>
      </c>
      <c r="W4338" t="str">
        <f>spotify_top_songs_audio_features[[#This Row],[source]]</f>
        <v>Hollywood Records</v>
      </c>
      <c r="X4338" s="1">
        <f>spotify_top_songs_audio_features[[#This Row],[streams]]</f>
        <v>12560179</v>
      </c>
      <c r="Y4338" t="str">
        <f>IF(Tabela2[[#This Row],[feat]]="","","Feat")</f>
        <v/>
      </c>
      <c r="Z4338" s="17" t="str">
        <f>CONCATENATE(INT(spotify_top_songs_audio_features[[#This Row],[duration_ms]]/(60*1000)),":",MOD(INT(spotify_top_songs_audio_features[[#This Row],[duration_ms]]/1000),60))</f>
        <v>2:56</v>
      </c>
      <c r="AA43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38" t="str">
        <f>spotify_top_songs_audio_features[[#This Row],[track_name]]</f>
        <v>Come Back Home</v>
      </c>
    </row>
    <row r="4339" spans="1:28" x14ac:dyDescent="0.25">
      <c r="A4339" t="s">
        <v>11544</v>
      </c>
      <c r="B4339" t="s">
        <v>439</v>
      </c>
      <c r="C4339" t="s">
        <v>7355</v>
      </c>
      <c r="D4339" t="s">
        <v>48</v>
      </c>
      <c r="E4339" t="s">
        <v>113</v>
      </c>
      <c r="F4339" t="s">
        <v>24</v>
      </c>
      <c r="G4339" t="s">
        <v>25</v>
      </c>
      <c r="H4339">
        <v>476</v>
      </c>
      <c r="I4339">
        <v>701</v>
      </c>
      <c r="J4339">
        <v>349</v>
      </c>
      <c r="K4339" t="s">
        <v>4604</v>
      </c>
      <c r="L4339">
        <v>0</v>
      </c>
      <c r="M4339">
        <v>242</v>
      </c>
      <c r="N4339">
        <v>405</v>
      </c>
      <c r="O4339">
        <v>-4234</v>
      </c>
      <c r="P4339">
        <v>163882</v>
      </c>
      <c r="Q4339">
        <v>158120</v>
      </c>
      <c r="R4339">
        <v>1</v>
      </c>
      <c r="S4339">
        <v>12555928</v>
      </c>
      <c r="U4339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339" t="str">
        <f>IFERROR(MID(spotify_top_songs_audio_features[[#This Row],[artist_names]],SEARCH(",",spotify_top_songs_audio_features[[#This Row],[artist_names]])+2,99),"")</f>
        <v/>
      </c>
      <c r="W4339" t="str">
        <f>spotify_top_songs_audio_features[[#This Row],[source]]</f>
        <v>Republic Records</v>
      </c>
      <c r="X4339" s="1">
        <f>spotify_top_songs_audio_features[[#This Row],[streams]]</f>
        <v>12555928</v>
      </c>
      <c r="Y4339" t="str">
        <f>IF(Tabela2[[#This Row],[feat]]="","","Feat")</f>
        <v/>
      </c>
      <c r="Z4339" s="17" t="str">
        <f>CONCATENATE(INT(spotify_top_songs_audio_features[[#This Row],[duration_ms]]/(60*1000)),":",MOD(INT(spotify_top_songs_audio_features[[#This Row],[duration_ms]]/1000),60))</f>
        <v>2:38</v>
      </c>
      <c r="AA43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339" t="str">
        <f>spotify_top_songs_audio_features[[#This Row],[track_name]]</f>
        <v>Myself</v>
      </c>
    </row>
    <row r="4340" spans="1:28" x14ac:dyDescent="0.25">
      <c r="A4340" t="s">
        <v>12076</v>
      </c>
      <c r="B4340" t="s">
        <v>12077</v>
      </c>
      <c r="C4340" t="s">
        <v>12078</v>
      </c>
      <c r="D4340" t="s">
        <v>501</v>
      </c>
      <c r="E4340" t="s">
        <v>177</v>
      </c>
      <c r="F4340" t="s">
        <v>24</v>
      </c>
      <c r="G4340" t="s">
        <v>25</v>
      </c>
      <c r="H4340">
        <v>733</v>
      </c>
      <c r="I4340">
        <v>678</v>
      </c>
      <c r="J4340">
        <v>439</v>
      </c>
      <c r="K4340" t="s">
        <v>1390</v>
      </c>
      <c r="L4340">
        <v>0</v>
      </c>
      <c r="M4340">
        <v>345</v>
      </c>
      <c r="N4340">
        <v>841</v>
      </c>
      <c r="O4340">
        <v>-7771</v>
      </c>
      <c r="P4340">
        <v>175984</v>
      </c>
      <c r="Q4340">
        <v>144149</v>
      </c>
      <c r="R4340">
        <v>2</v>
      </c>
      <c r="S4340">
        <v>12530943</v>
      </c>
      <c r="U4340" t="str">
        <f>IFERROR(LEFT(spotify_top_songs_audio_features[[#This Row],[artist_names]],SEARCH(",",spotify_top_songs_audio_features[[#This Row],[artist_names]])-1),spotify_top_songs_audio_features[[#This Row],[artist_names]])</f>
        <v>Famous Dex</v>
      </c>
      <c r="V4340" t="str">
        <f>IFERROR(MID(spotify_top_songs_audio_features[[#This Row],[artist_names]],SEARCH(",",spotify_top_songs_audio_features[[#This Row],[artist_names]])+2,99),"")</f>
        <v/>
      </c>
      <c r="W4340" t="str">
        <f>spotify_top_songs_audio_features[[#This Row],[source]]</f>
        <v>300 Entertainment</v>
      </c>
      <c r="X4340" s="1">
        <f>spotify_top_songs_audio_features[[#This Row],[streams]]</f>
        <v>12530943</v>
      </c>
      <c r="Y4340" t="str">
        <f>IF(Tabela2[[#This Row],[feat]]="","","Feat")</f>
        <v/>
      </c>
      <c r="Z4340" s="17" t="str">
        <f>CONCATENATE(INT(spotify_top_songs_audio_features[[#This Row],[duration_ms]]/(60*1000)),":",MOD(INT(spotify_top_songs_audio_features[[#This Row],[duration_ms]]/1000),60))</f>
        <v>2:24</v>
      </c>
      <c r="AA43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340" t="str">
        <f>spotify_top_songs_audio_features[[#This Row],[track_name]]</f>
        <v>JAPAN</v>
      </c>
    </row>
    <row r="4341" spans="1:28" x14ac:dyDescent="0.25">
      <c r="A4341" t="s">
        <v>9988</v>
      </c>
      <c r="B4341" t="s">
        <v>1209</v>
      </c>
      <c r="C4341" t="s">
        <v>6166</v>
      </c>
      <c r="D4341" t="s">
        <v>1911</v>
      </c>
      <c r="E4341" t="s">
        <v>31</v>
      </c>
      <c r="F4341" t="s">
        <v>24</v>
      </c>
      <c r="G4341" t="s">
        <v>25</v>
      </c>
      <c r="H4341">
        <v>665</v>
      </c>
      <c r="I4341">
        <v>651</v>
      </c>
      <c r="J4341">
        <v>156</v>
      </c>
      <c r="K4341" t="s">
        <v>6167</v>
      </c>
      <c r="L4341">
        <v>0</v>
      </c>
      <c r="M4341">
        <v>896</v>
      </c>
      <c r="N4341">
        <v>237</v>
      </c>
      <c r="O4341">
        <v>-5515</v>
      </c>
      <c r="P4341">
        <v>163935</v>
      </c>
      <c r="Q4341">
        <v>175755</v>
      </c>
      <c r="R4341">
        <v>19</v>
      </c>
      <c r="S4341">
        <v>12524835</v>
      </c>
      <c r="U4341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341" t="str">
        <f>IFERROR(MID(spotify_top_songs_audio_features[[#This Row],[artist_names]],SEARCH(",",spotify_top_songs_audio_features[[#This Row],[artist_names]])+2,99),"")</f>
        <v/>
      </c>
      <c r="W4341" t="str">
        <f>spotify_top_songs_audio_features[[#This Row],[source]]</f>
        <v>Juice WRLD Mixtape / ISR P&amp;D</v>
      </c>
      <c r="X4341" s="1">
        <f>spotify_top_songs_audio_features[[#This Row],[streams]]</f>
        <v>12524835</v>
      </c>
      <c r="Y4341" t="str">
        <f>IF(Tabela2[[#This Row],[feat]]="","","Feat")</f>
        <v/>
      </c>
      <c r="Z4341" s="17" t="str">
        <f>CONCATENATE(INT(spotify_top_songs_audio_features[[#This Row],[duration_ms]]/(60*1000)),":",MOD(INT(spotify_top_songs_audio_features[[#This Row],[duration_ms]]/1000),60))</f>
        <v>2:55</v>
      </c>
      <c r="AA43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41" t="str">
        <f>spotify_top_songs_audio_features[[#This Row],[track_name]]</f>
        <v>Lean Wit Me</v>
      </c>
    </row>
    <row r="4342" spans="1:28" x14ac:dyDescent="0.25">
      <c r="A4342" t="s">
        <v>8461</v>
      </c>
      <c r="B4342" t="s">
        <v>624</v>
      </c>
      <c r="C4342" t="s">
        <v>8462</v>
      </c>
      <c r="D4342" t="s">
        <v>141</v>
      </c>
      <c r="E4342" t="s">
        <v>58</v>
      </c>
      <c r="F4342" t="s">
        <v>24</v>
      </c>
      <c r="G4342" t="s">
        <v>25</v>
      </c>
      <c r="H4342">
        <v>716</v>
      </c>
      <c r="I4342">
        <v>522</v>
      </c>
      <c r="J4342">
        <v>582</v>
      </c>
      <c r="K4342" t="s">
        <v>2640</v>
      </c>
      <c r="L4342">
        <v>6.4999999999999997E-4</v>
      </c>
      <c r="M4342">
        <v>113</v>
      </c>
      <c r="N4342">
        <v>224</v>
      </c>
      <c r="O4342">
        <v>-6834</v>
      </c>
      <c r="P4342">
        <v>76993</v>
      </c>
      <c r="Q4342">
        <v>165199</v>
      </c>
      <c r="R4342">
        <v>1</v>
      </c>
      <c r="S4342">
        <v>12507010</v>
      </c>
      <c r="U434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342" t="str">
        <f>IFERROR(MID(spotify_top_songs_audio_features[[#This Row],[artist_names]],SEARCH(",",spotify_top_songs_audio_features[[#This Row],[artist_names]])+2,99),"")</f>
        <v/>
      </c>
      <c r="W4342" t="str">
        <f>spotify_top_songs_audio_features[[#This Row],[source]]</f>
        <v>Rimas Entertainment LLC</v>
      </c>
      <c r="X4342" s="1">
        <f>spotify_top_songs_audio_features[[#This Row],[streams]]</f>
        <v>12507010</v>
      </c>
      <c r="Y4342" t="str">
        <f>IF(Tabela2[[#This Row],[feat]]="","","Feat")</f>
        <v/>
      </c>
      <c r="Z4342" s="17" t="str">
        <f>CONCATENATE(INT(spotify_top_songs_audio_features[[#This Row],[duration_ms]]/(60*1000)),":",MOD(INT(spotify_top_songs_audio_features[[#This Row],[duration_ms]]/1000),60))</f>
        <v>2:45</v>
      </c>
      <c r="AA43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342" t="str">
        <f>spotify_top_songs_audio_features[[#This Row],[track_name]]</f>
        <v>EL MUNDO ES MÍO</v>
      </c>
    </row>
    <row r="4343" spans="1:28" x14ac:dyDescent="0.25">
      <c r="A4343" t="s">
        <v>2330</v>
      </c>
      <c r="B4343" t="s">
        <v>439</v>
      </c>
      <c r="C4343" t="s">
        <v>2331</v>
      </c>
      <c r="D4343" t="s">
        <v>976</v>
      </c>
      <c r="E4343" t="s">
        <v>43</v>
      </c>
      <c r="F4343" t="s">
        <v>24</v>
      </c>
      <c r="G4343" t="s">
        <v>25</v>
      </c>
      <c r="H4343">
        <v>596</v>
      </c>
      <c r="I4343">
        <v>651</v>
      </c>
      <c r="J4343">
        <v>331</v>
      </c>
      <c r="K4343" t="s">
        <v>2332</v>
      </c>
      <c r="L4343">
        <v>0</v>
      </c>
      <c r="M4343">
        <v>279</v>
      </c>
      <c r="N4343">
        <v>255</v>
      </c>
      <c r="O4343">
        <v>-4604</v>
      </c>
      <c r="P4343">
        <v>73959</v>
      </c>
      <c r="Q4343">
        <v>147819</v>
      </c>
      <c r="R4343">
        <v>1</v>
      </c>
      <c r="S4343">
        <v>12499547</v>
      </c>
      <c r="U4343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343" t="str">
        <f>IFERROR(MID(spotify_top_songs_audio_features[[#This Row],[artist_names]],SEARCH(",",spotify_top_songs_audio_features[[#This Row],[artist_names]])+2,99),"")</f>
        <v/>
      </c>
      <c r="W4343" t="str">
        <f>spotify_top_songs_audio_features[[#This Row],[source]]</f>
        <v>Mercury Records/Republic Records</v>
      </c>
      <c r="X4343" s="1">
        <f>spotify_top_songs_audio_features[[#This Row],[streams]]</f>
        <v>12499547</v>
      </c>
      <c r="Y4343" t="str">
        <f>IF(Tabela2[[#This Row],[feat]]="","","Feat")</f>
        <v/>
      </c>
      <c r="Z4343" s="17" t="str">
        <f>CONCATENATE(INT(spotify_top_songs_audio_features[[#This Row],[duration_ms]]/(60*1000)),":",MOD(INT(spotify_top_songs_audio_features[[#This Row],[duration_ms]]/1000),60))</f>
        <v>2:27</v>
      </c>
      <c r="AA43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343" t="str">
        <f>spotify_top_songs_audio_features[[#This Row],[track_name]]</f>
        <v>Mourning</v>
      </c>
    </row>
    <row r="4344" spans="1:28" x14ac:dyDescent="0.25">
      <c r="A4344" t="s">
        <v>14802</v>
      </c>
      <c r="B4344" t="s">
        <v>100</v>
      </c>
      <c r="C4344" t="s">
        <v>14803</v>
      </c>
      <c r="D4344" t="s">
        <v>96</v>
      </c>
      <c r="E4344" t="s">
        <v>31</v>
      </c>
      <c r="F4344" t="s">
        <v>24</v>
      </c>
      <c r="G4344" t="s">
        <v>25</v>
      </c>
      <c r="H4344">
        <v>906</v>
      </c>
      <c r="I4344">
        <v>474</v>
      </c>
      <c r="J4344">
        <v>194</v>
      </c>
      <c r="K4344" t="s">
        <v>1645</v>
      </c>
      <c r="L4344">
        <v>5.5000000000000002E-5</v>
      </c>
      <c r="M4344">
        <v>286</v>
      </c>
      <c r="N4344">
        <v>656</v>
      </c>
      <c r="O4344">
        <v>-6124</v>
      </c>
      <c r="P4344">
        <v>106976</v>
      </c>
      <c r="Q4344">
        <v>194607</v>
      </c>
      <c r="R4344">
        <v>2</v>
      </c>
      <c r="S4344">
        <v>12470982</v>
      </c>
      <c r="U4344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4344" t="str">
        <f>IFERROR(MID(spotify_top_songs_audio_features[[#This Row],[artist_names]],SEARCH(",",spotify_top_songs_audio_features[[#This Row],[artist_names]])+2,99),"")</f>
        <v/>
      </c>
      <c r="W4344" t="str">
        <f>spotify_top_songs_audio_features[[#This Row],[source]]</f>
        <v>Warner Records</v>
      </c>
      <c r="X4344" s="1">
        <f>spotify_top_songs_audio_features[[#This Row],[streams]]</f>
        <v>12470982</v>
      </c>
      <c r="Y4344" t="str">
        <f>IF(Tabela2[[#This Row],[feat]]="","","Feat")</f>
        <v/>
      </c>
      <c r="Z4344" s="17" t="str">
        <f>CONCATENATE(INT(spotify_top_songs_audio_features[[#This Row],[duration_ms]]/(60*1000)),":",MOD(INT(spotify_top_songs_audio_features[[#This Row],[duration_ms]]/1000),60))</f>
        <v>3:14</v>
      </c>
      <c r="AA43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44" t="str">
        <f>spotify_top_songs_audio_features[[#This Row],[track_name]]</f>
        <v>Pretty Please</v>
      </c>
    </row>
    <row r="4345" spans="1:28" x14ac:dyDescent="0.25">
      <c r="A4345" t="s">
        <v>16627</v>
      </c>
      <c r="B4345" t="s">
        <v>2247</v>
      </c>
      <c r="C4345" t="s">
        <v>16628</v>
      </c>
      <c r="D4345" t="s">
        <v>127</v>
      </c>
      <c r="E4345" t="s">
        <v>177</v>
      </c>
      <c r="F4345" t="s">
        <v>32</v>
      </c>
      <c r="G4345" t="s">
        <v>25</v>
      </c>
      <c r="H4345">
        <v>507</v>
      </c>
      <c r="I4345">
        <v>394</v>
      </c>
      <c r="J4345">
        <v>35</v>
      </c>
      <c r="K4345" t="s">
        <v>695</v>
      </c>
      <c r="L4345">
        <v>0</v>
      </c>
      <c r="M4345">
        <v>825</v>
      </c>
      <c r="N4345">
        <v>164</v>
      </c>
      <c r="O4345">
        <v>-7188</v>
      </c>
      <c r="P4345">
        <v>77955</v>
      </c>
      <c r="Q4345">
        <v>167247</v>
      </c>
      <c r="R4345">
        <v>1</v>
      </c>
      <c r="S4345">
        <v>12445444</v>
      </c>
      <c r="U4345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4345" t="str">
        <f>IFERROR(MID(spotify_top_songs_audio_features[[#This Row],[artist_names]],SEARCH(",",spotify_top_songs_audio_features[[#This Row],[artist_names]])+2,99),"")</f>
        <v/>
      </c>
      <c r="W4345" t="str">
        <f>spotify_top_songs_audio_features[[#This Row],[source]]</f>
        <v>BIGHIT MUSIC</v>
      </c>
      <c r="X4345" s="1">
        <f>spotify_top_songs_audio_features[[#This Row],[streams]]</f>
        <v>12445444</v>
      </c>
      <c r="Y4345" t="str">
        <f>IF(Tabela2[[#This Row],[feat]]="","","Feat")</f>
        <v/>
      </c>
      <c r="Z4345" s="17" t="str">
        <f>CONCATENATE(INT(spotify_top_songs_audio_features[[#This Row],[duration_ms]]/(60*1000)),":",MOD(INT(spotify_top_songs_audio_features[[#This Row],[duration_ms]]/1000),60))</f>
        <v>2:47</v>
      </c>
      <c r="AA43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345" t="str">
        <f>spotify_top_songs_audio_features[[#This Row],[track_name]]</f>
        <v>Shot Glass of Tears</v>
      </c>
    </row>
    <row r="4346" spans="1:28" x14ac:dyDescent="0.25">
      <c r="A4346" t="s">
        <v>842</v>
      </c>
      <c r="B4346" t="s">
        <v>843</v>
      </c>
      <c r="C4346" t="s">
        <v>844</v>
      </c>
      <c r="D4346" t="s">
        <v>282</v>
      </c>
      <c r="E4346" t="s">
        <v>142</v>
      </c>
      <c r="F4346" t="s">
        <v>24</v>
      </c>
      <c r="G4346" t="s">
        <v>152</v>
      </c>
      <c r="H4346">
        <v>89</v>
      </c>
      <c r="I4346">
        <v>46</v>
      </c>
      <c r="J4346">
        <v>359</v>
      </c>
      <c r="K4346" t="s">
        <v>845</v>
      </c>
      <c r="L4346">
        <v>0</v>
      </c>
      <c r="M4346">
        <v>11</v>
      </c>
      <c r="N4346">
        <v>677</v>
      </c>
      <c r="O4346">
        <v>-8155</v>
      </c>
      <c r="P4346">
        <v>112555</v>
      </c>
      <c r="Q4346">
        <v>176078</v>
      </c>
      <c r="R4346">
        <v>3</v>
      </c>
      <c r="S4346">
        <v>12443227</v>
      </c>
      <c r="U4346" t="str">
        <f>IFERROR(LEFT(spotify_top_songs_audio_features[[#This Row],[artist_names]],SEARCH(",",spotify_top_songs_audio_features[[#This Row],[artist_names]])-1),spotify_top_songs_audio_features[[#This Row],[artist_names]])</f>
        <v>Pharrell Williams</v>
      </c>
      <c r="V4346" t="str">
        <f>IFERROR(MID(spotify_top_songs_audio_features[[#This Row],[artist_names]],SEARCH(",",spotify_top_songs_audio_features[[#This Row],[artist_names]])+2,99),"")</f>
        <v/>
      </c>
      <c r="W4346" t="str">
        <f>spotify_top_songs_audio_features[[#This Row],[source]]</f>
        <v>Columbia</v>
      </c>
      <c r="X4346" s="1">
        <f>spotify_top_songs_audio_features[[#This Row],[streams]]</f>
        <v>12443227</v>
      </c>
      <c r="Y4346" t="str">
        <f>IF(Tabela2[[#This Row],[feat]]="","","Feat")</f>
        <v/>
      </c>
      <c r="Z4346" s="17" t="str">
        <f>CONCATENATE(INT(spotify_top_songs_audio_features[[#This Row],[duration_ms]]/(60*1000)),":",MOD(INT(spotify_top_songs_audio_features[[#This Row],[duration_ms]]/1000),60))</f>
        <v>2:56</v>
      </c>
      <c r="AA43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346" t="str">
        <f>spotify_top_songs_audio_features[[#This Row],[track_name]]</f>
        <v>Just A Cloud Away</v>
      </c>
    </row>
    <row r="4347" spans="1:28" x14ac:dyDescent="0.25">
      <c r="A4347" t="s">
        <v>4089</v>
      </c>
      <c r="B4347" t="s">
        <v>3449</v>
      </c>
      <c r="C4347" t="s">
        <v>4090</v>
      </c>
      <c r="D4347" t="s">
        <v>3451</v>
      </c>
      <c r="E4347" t="s">
        <v>97</v>
      </c>
      <c r="F4347" t="s">
        <v>32</v>
      </c>
      <c r="G4347" t="s">
        <v>25</v>
      </c>
      <c r="H4347">
        <v>642</v>
      </c>
      <c r="I4347">
        <v>598</v>
      </c>
      <c r="J4347">
        <v>283</v>
      </c>
      <c r="K4347" t="s">
        <v>4091</v>
      </c>
      <c r="L4347">
        <v>0</v>
      </c>
      <c r="M4347">
        <v>129</v>
      </c>
      <c r="N4347">
        <v>508</v>
      </c>
      <c r="O4347">
        <v>-8716</v>
      </c>
      <c r="P4347">
        <v>170185</v>
      </c>
      <c r="Q4347">
        <v>160357</v>
      </c>
      <c r="R4347">
        <v>2</v>
      </c>
      <c r="S4347">
        <v>12435927</v>
      </c>
      <c r="U4347" t="str">
        <f>IFERROR(LEFT(spotify_top_songs_audio_features[[#This Row],[artist_names]],SEARCH(",",spotify_top_songs_audio_features[[#This Row],[artist_names]])-1),spotify_top_songs_audio_features[[#This Row],[artist_names]])</f>
        <v>MERO</v>
      </c>
      <c r="V4347" t="str">
        <f>IFERROR(MID(spotify_top_songs_audio_features[[#This Row],[artist_names]],SEARCH(",",spotify_top_songs_audio_features[[#This Row],[artist_names]])+2,99),"")</f>
        <v/>
      </c>
      <c r="W4347" t="str">
        <f>spotify_top_songs_audio_features[[#This Row],[source]]</f>
        <v>Groove Attack TraX</v>
      </c>
      <c r="X4347" s="1">
        <f>spotify_top_songs_audio_features[[#This Row],[streams]]</f>
        <v>12435927</v>
      </c>
      <c r="Y4347" t="str">
        <f>IF(Tabela2[[#This Row],[feat]]="","","Feat")</f>
        <v/>
      </c>
      <c r="Z4347" s="17" t="str">
        <f>CONCATENATE(INT(spotify_top_songs_audio_features[[#This Row],[duration_ms]]/(60*1000)),":",MOD(INT(spotify_top_songs_audio_features[[#This Row],[duration_ms]]/1000),60))</f>
        <v>2:40</v>
      </c>
      <c r="AA43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347" t="str">
        <f>spotify_top_songs_audio_features[[#This Row],[track_name]]</f>
        <v>Baller los</v>
      </c>
    </row>
    <row r="4348" spans="1:28" x14ac:dyDescent="0.25">
      <c r="A4348" t="s">
        <v>7834</v>
      </c>
      <c r="B4348" t="s">
        <v>7835</v>
      </c>
      <c r="C4348" t="s">
        <v>7836</v>
      </c>
      <c r="D4348" t="s">
        <v>621</v>
      </c>
      <c r="E4348" t="s">
        <v>86</v>
      </c>
      <c r="F4348" t="s">
        <v>32</v>
      </c>
      <c r="G4348" t="s">
        <v>152</v>
      </c>
      <c r="H4348">
        <v>632</v>
      </c>
      <c r="I4348">
        <v>339</v>
      </c>
      <c r="J4348">
        <v>337</v>
      </c>
      <c r="K4348" t="s">
        <v>7837</v>
      </c>
      <c r="L4348">
        <v>0</v>
      </c>
      <c r="M4348">
        <v>104</v>
      </c>
      <c r="N4348">
        <v>969</v>
      </c>
      <c r="O4348">
        <v>-7983</v>
      </c>
      <c r="P4348">
        <v>141642</v>
      </c>
      <c r="Q4348">
        <v>180413</v>
      </c>
      <c r="R4348">
        <v>2</v>
      </c>
      <c r="S4348">
        <v>12434298</v>
      </c>
      <c r="U4348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4348" t="str">
        <f>IFERROR(MID(spotify_top_songs_audio_features[[#This Row],[artist_names]],SEARCH(",",spotify_top_songs_audio_features[[#This Row],[artist_names]])+2,99),"")</f>
        <v>BTS</v>
      </c>
      <c r="W4348" t="str">
        <f>spotify_top_songs_audio_features[[#This Row],[source]]</f>
        <v>Lauv</v>
      </c>
      <c r="X4348" s="1">
        <f>spotify_top_songs_audio_features[[#This Row],[streams]]</f>
        <v>12434298</v>
      </c>
      <c r="Y4348" t="str">
        <f>IF(Tabela2[[#This Row],[feat]]="","","Feat")</f>
        <v>Feat</v>
      </c>
      <c r="Z4348" s="17" t="str">
        <f>CONCATENATE(INT(spotify_top_songs_audio_features[[#This Row],[duration_ms]]/(60*1000)),":",MOD(INT(spotify_top_songs_audio_features[[#This Row],[duration_ms]]/1000),60))</f>
        <v>3:0</v>
      </c>
      <c r="AA43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48" t="str">
        <f>spotify_top_songs_audio_features[[#This Row],[track_name]]</f>
        <v>Who</v>
      </c>
    </row>
    <row r="4349" spans="1:28" x14ac:dyDescent="0.25">
      <c r="A4349" t="s">
        <v>8693</v>
      </c>
      <c r="B4349" t="s">
        <v>8694</v>
      </c>
      <c r="C4349" t="s">
        <v>8695</v>
      </c>
      <c r="D4349" t="s">
        <v>436</v>
      </c>
      <c r="E4349" t="s">
        <v>70</v>
      </c>
      <c r="F4349" t="s">
        <v>24</v>
      </c>
      <c r="G4349" t="s">
        <v>25</v>
      </c>
      <c r="H4349">
        <v>662</v>
      </c>
      <c r="I4349">
        <v>844</v>
      </c>
      <c r="J4349">
        <v>669</v>
      </c>
      <c r="K4349" t="s">
        <v>8696</v>
      </c>
      <c r="L4349">
        <v>4.7800000000000004E-3</v>
      </c>
      <c r="M4349">
        <v>525</v>
      </c>
      <c r="N4349">
        <v>763</v>
      </c>
      <c r="O4349">
        <v>-5495</v>
      </c>
      <c r="P4349">
        <v>145007</v>
      </c>
      <c r="Q4349">
        <v>205760</v>
      </c>
      <c r="R4349">
        <v>3</v>
      </c>
      <c r="S4349">
        <v>12428973</v>
      </c>
      <c r="U4349" t="str">
        <f>IFERROR(LEFT(spotify_top_songs_audio_features[[#This Row],[artist_names]],SEARCH(",",spotify_top_songs_audio_features[[#This Row],[artist_names]])-1),spotify_top_songs_audio_features[[#This Row],[artist_names]])</f>
        <v>Rudimental</v>
      </c>
      <c r="V4349" t="str">
        <f>IFERROR(MID(spotify_top_songs_audio_features[[#This Row],[artist_names]],SEARCH(",",spotify_top_songs_audio_features[[#This Row],[artist_names]])+2,99),"")</f>
        <v>Major Lazer, Anne-Marie, Mr Eazi</v>
      </c>
      <c r="W4349" t="str">
        <f>spotify_top_songs_audio_features[[#This Row],[source]]</f>
        <v>Atlantic Records UK</v>
      </c>
      <c r="X4349" s="1">
        <f>spotify_top_songs_audio_features[[#This Row],[streams]]</f>
        <v>12428973</v>
      </c>
      <c r="Y4349" t="str">
        <f>IF(Tabela2[[#This Row],[feat]]="","","Feat")</f>
        <v>Feat</v>
      </c>
      <c r="Z4349" s="17" t="str">
        <f>CONCATENATE(INT(spotify_top_songs_audio_features[[#This Row],[duration_ms]]/(60*1000)),":",MOD(INT(spotify_top_songs_audio_features[[#This Row],[duration_ms]]/1000),60))</f>
        <v>3:25</v>
      </c>
      <c r="AA43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349" t="str">
        <f>spotify_top_songs_audio_features[[#This Row],[track_name]]</f>
        <v>Let Me Live (feat. Anne-Marie &amp; Mr Eazi)</v>
      </c>
    </row>
    <row r="4350" spans="1:28" x14ac:dyDescent="0.25">
      <c r="A4350" t="s">
        <v>256</v>
      </c>
      <c r="B4350" t="s">
        <v>257</v>
      </c>
      <c r="C4350" t="s">
        <v>258</v>
      </c>
      <c r="D4350" t="s">
        <v>259</v>
      </c>
      <c r="E4350" t="s">
        <v>86</v>
      </c>
      <c r="F4350" t="s">
        <v>32</v>
      </c>
      <c r="G4350" t="s">
        <v>25</v>
      </c>
      <c r="H4350">
        <v>503</v>
      </c>
      <c r="I4350">
        <v>808</v>
      </c>
      <c r="J4350">
        <v>451</v>
      </c>
      <c r="K4350" t="s">
        <v>260</v>
      </c>
      <c r="L4350">
        <v>149</v>
      </c>
      <c r="M4350">
        <v>557</v>
      </c>
      <c r="N4350">
        <v>282</v>
      </c>
      <c r="O4350">
        <v>-5051</v>
      </c>
      <c r="P4350">
        <v>107973</v>
      </c>
      <c r="Q4350">
        <v>197533</v>
      </c>
      <c r="R4350">
        <v>6</v>
      </c>
      <c r="S4350">
        <v>12415244</v>
      </c>
      <c r="U4350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4350" t="str">
        <f>IFERROR(MID(spotify_top_songs_audio_features[[#This Row],[artist_names]],SEARCH(",",spotify_top_songs_audio_features[[#This Row],[artist_names]])+2,99),"")</f>
        <v/>
      </c>
      <c r="W4350" t="str">
        <f>spotify_top_songs_audio_features[[#This Row],[source]]</f>
        <v>Parlophone UK</v>
      </c>
      <c r="X4350" s="1">
        <f>spotify_top_songs_audio_features[[#This Row],[streams]]</f>
        <v>12415244</v>
      </c>
      <c r="Y4350" t="str">
        <f>IF(Tabela2[[#This Row],[feat]]="","","Feat")</f>
        <v/>
      </c>
      <c r="Z4350" s="17" t="str">
        <f>CONCATENATE(INT(spotify_top_songs_audio_features[[#This Row],[duration_ms]]/(60*1000)),":",MOD(INT(spotify_top_songs_audio_features[[#This Row],[duration_ms]]/1000),60))</f>
        <v>3:17</v>
      </c>
      <c r="AA43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50" t="str">
        <f>spotify_top_songs_audio_features[[#This Row],[track_name]]</f>
        <v>Orphans</v>
      </c>
    </row>
    <row r="4351" spans="1:28" x14ac:dyDescent="0.25">
      <c r="A4351" t="s">
        <v>1086</v>
      </c>
      <c r="B4351" t="s">
        <v>1087</v>
      </c>
      <c r="C4351" t="s">
        <v>1088</v>
      </c>
      <c r="D4351" t="s">
        <v>1087</v>
      </c>
      <c r="E4351" t="s">
        <v>43</v>
      </c>
      <c r="F4351" t="s">
        <v>24</v>
      </c>
      <c r="G4351" t="s">
        <v>25</v>
      </c>
      <c r="H4351">
        <v>346</v>
      </c>
      <c r="I4351">
        <v>944</v>
      </c>
      <c r="J4351">
        <v>485</v>
      </c>
      <c r="K4351" t="s">
        <v>1089</v>
      </c>
      <c r="L4351">
        <v>565</v>
      </c>
      <c r="M4351">
        <v>546</v>
      </c>
      <c r="N4351">
        <v>403</v>
      </c>
      <c r="O4351">
        <v>-9874</v>
      </c>
      <c r="P4351">
        <v>17963</v>
      </c>
      <c r="Q4351">
        <v>147036</v>
      </c>
      <c r="R4351">
        <v>2</v>
      </c>
      <c r="S4351">
        <v>12407393</v>
      </c>
      <c r="U4351" t="str">
        <f>IFERROR(LEFT(spotify_top_songs_audio_features[[#This Row],[artist_names]],SEARCH(",",spotify_top_songs_audio_features[[#This Row],[artist_names]])-1),spotify_top_songs_audio_features[[#This Row],[artist_names]])</f>
        <v>Surf Curse</v>
      </c>
      <c r="V4351" t="str">
        <f>IFERROR(MID(spotify_top_songs_audio_features[[#This Row],[artist_names]],SEARCH(",",spotify_top_songs_audio_features[[#This Row],[artist_names]])+2,99),"")</f>
        <v/>
      </c>
      <c r="W4351" t="str">
        <f>spotify_top_songs_audio_features[[#This Row],[source]]</f>
        <v>Surf Curse</v>
      </c>
      <c r="X4351" s="1">
        <f>spotify_top_songs_audio_features[[#This Row],[streams]]</f>
        <v>12407393</v>
      </c>
      <c r="Y4351" t="str">
        <f>IF(Tabela2[[#This Row],[feat]]="","","Feat")</f>
        <v/>
      </c>
      <c r="Z4351" s="17" t="str">
        <f>CONCATENATE(INT(spotify_top_songs_audio_features[[#This Row],[duration_ms]]/(60*1000)),":",MOD(INT(spotify_top_songs_audio_features[[#This Row],[duration_ms]]/1000),60))</f>
        <v>2:27</v>
      </c>
      <c r="AA43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351" t="str">
        <f>spotify_top_songs_audio_features[[#This Row],[track_name]]</f>
        <v>Freaks</v>
      </c>
    </row>
    <row r="4352" spans="1:28" x14ac:dyDescent="0.25">
      <c r="A4352" t="s">
        <v>3559</v>
      </c>
      <c r="B4352" t="s">
        <v>3560</v>
      </c>
      <c r="C4352" t="s">
        <v>3561</v>
      </c>
      <c r="D4352" t="s">
        <v>286</v>
      </c>
      <c r="E4352" t="s">
        <v>58</v>
      </c>
      <c r="F4352" t="s">
        <v>32</v>
      </c>
      <c r="G4352" t="s">
        <v>25</v>
      </c>
      <c r="H4352">
        <v>684</v>
      </c>
      <c r="I4352">
        <v>541</v>
      </c>
      <c r="J4352">
        <v>483</v>
      </c>
      <c r="K4352" t="s">
        <v>3562</v>
      </c>
      <c r="L4352">
        <v>0</v>
      </c>
      <c r="M4352">
        <v>138</v>
      </c>
      <c r="N4352">
        <v>214</v>
      </c>
      <c r="O4352">
        <v>-804</v>
      </c>
      <c r="P4352">
        <v>158046</v>
      </c>
      <c r="Q4352">
        <v>170415</v>
      </c>
      <c r="R4352">
        <v>1</v>
      </c>
      <c r="S4352">
        <v>12406355</v>
      </c>
      <c r="U435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352" t="str">
        <f>IFERROR(MID(spotify_top_songs_audio_features[[#This Row],[artist_names]],SEARCH(",",spotify_top_songs_audio_features[[#This Row],[artist_names]])+2,99),"")</f>
        <v>Lil Yachty</v>
      </c>
      <c r="W4352" t="str">
        <f>spotify_top_songs_audio_features[[#This Row],[source]]</f>
        <v>OVO/Republic</v>
      </c>
      <c r="X4352" s="1">
        <f>spotify_top_songs_audio_features[[#This Row],[streams]]</f>
        <v>12406355</v>
      </c>
      <c r="Y4352" t="str">
        <f>IF(Tabela2[[#This Row],[feat]]="","","Feat")</f>
        <v>Feat</v>
      </c>
      <c r="Z4352" s="17" t="str">
        <f>CONCATENATE(INT(spotify_top_songs_audio_features[[#This Row],[duration_ms]]/(60*1000)),":",MOD(INT(spotify_top_songs_audio_features[[#This Row],[duration_ms]]/1000),60))</f>
        <v>2:50</v>
      </c>
      <c r="AA43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352" t="str">
        <f>spotify_top_songs_audio_features[[#This Row],[track_name]]</f>
        <v>Another Late Night (feat. Lil Yachty)</v>
      </c>
    </row>
    <row r="4353" spans="1:28" x14ac:dyDescent="0.25">
      <c r="A4353" t="s">
        <v>5292</v>
      </c>
      <c r="B4353" t="s">
        <v>5293</v>
      </c>
      <c r="C4353" t="s">
        <v>5294</v>
      </c>
      <c r="D4353" t="s">
        <v>5295</v>
      </c>
      <c r="E4353" t="s">
        <v>113</v>
      </c>
      <c r="F4353" t="s">
        <v>24</v>
      </c>
      <c r="G4353" t="s">
        <v>25</v>
      </c>
      <c r="H4353">
        <v>77</v>
      </c>
      <c r="I4353">
        <v>699</v>
      </c>
      <c r="J4353">
        <v>199</v>
      </c>
      <c r="K4353" t="s">
        <v>5296</v>
      </c>
      <c r="L4353">
        <v>1.65E-3</v>
      </c>
      <c r="M4353">
        <v>17</v>
      </c>
      <c r="N4353">
        <v>696</v>
      </c>
      <c r="O4353">
        <v>-659</v>
      </c>
      <c r="P4353">
        <v>81003</v>
      </c>
      <c r="Q4353">
        <v>165315</v>
      </c>
      <c r="R4353">
        <v>2</v>
      </c>
      <c r="S4353">
        <v>12404547</v>
      </c>
      <c r="U4353" t="str">
        <f>IFERROR(LEFT(spotify_top_songs_audio_features[[#This Row],[artist_names]],SEARCH(",",spotify_top_songs_audio_features[[#This Row],[artist_names]])-1),spotify_top_songs_audio_features[[#This Row],[artist_names]])</f>
        <v>Kevin Gates</v>
      </c>
      <c r="V4353" t="str">
        <f>IFERROR(MID(spotify_top_songs_audio_features[[#This Row],[artist_names]],SEARCH(",",spotify_top_songs_audio_features[[#This Row],[artist_names]])+2,99),"")</f>
        <v>Juicy J</v>
      </c>
      <c r="W4353" t="str">
        <f>spotify_top_songs_audio_features[[#This Row],[source]]</f>
        <v>Bread Winners' Association/Atlantic</v>
      </c>
      <c r="X4353" s="1">
        <f>spotify_top_songs_audio_features[[#This Row],[streams]]</f>
        <v>12404547</v>
      </c>
      <c r="Y4353" t="str">
        <f>IF(Tabela2[[#This Row],[feat]]="","","Feat")</f>
        <v>Feat</v>
      </c>
      <c r="Z4353" s="17" t="str">
        <f>CONCATENATE(INT(spotify_top_songs_audio_features[[#This Row],[duration_ms]]/(60*1000)),":",MOD(INT(spotify_top_songs_audio_features[[#This Row],[duration_ms]]/1000),60))</f>
        <v>2:45</v>
      </c>
      <c r="AA43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353" t="str">
        <f>spotify_top_songs_audio_features[[#This Row],[track_name]]</f>
        <v>Thinking with My Dick (feat. Juicy J)</v>
      </c>
    </row>
    <row r="4354" spans="1:28" x14ac:dyDescent="0.25">
      <c r="A4354" t="s">
        <v>7751</v>
      </c>
      <c r="B4354" t="s">
        <v>7752</v>
      </c>
      <c r="C4354" t="s">
        <v>7753</v>
      </c>
      <c r="D4354" t="s">
        <v>7754</v>
      </c>
      <c r="E4354" t="s">
        <v>31</v>
      </c>
      <c r="F4354" t="s">
        <v>24</v>
      </c>
      <c r="G4354" t="s">
        <v>25</v>
      </c>
      <c r="H4354">
        <v>412</v>
      </c>
      <c r="I4354">
        <v>94</v>
      </c>
      <c r="J4354">
        <v>215</v>
      </c>
      <c r="K4354" t="s">
        <v>5857</v>
      </c>
      <c r="L4354">
        <v>0</v>
      </c>
      <c r="M4354">
        <v>358</v>
      </c>
      <c r="N4354">
        <v>423</v>
      </c>
      <c r="O4354">
        <v>-2171</v>
      </c>
      <c r="P4354">
        <v>157964</v>
      </c>
      <c r="Q4354">
        <v>210253</v>
      </c>
      <c r="R4354">
        <v>2</v>
      </c>
      <c r="S4354">
        <v>12403885</v>
      </c>
      <c r="U4354" t="str">
        <f>IFERROR(LEFT(spotify_top_songs_audio_features[[#This Row],[artist_names]],SEARCH(",",spotify_top_songs_audio_features[[#This Row],[artist_names]])-1),spotify_top_songs_audio_features[[#This Row],[artist_names]])</f>
        <v>Red Velvet</v>
      </c>
      <c r="V4354" t="str">
        <f>IFERROR(MID(spotify_top_songs_audio_features[[#This Row],[artist_names]],SEARCH(",",spotify_top_songs_audio_features[[#This Row],[artist_names]])+2,99),"")</f>
        <v/>
      </c>
      <c r="W4354" t="str">
        <f>spotify_top_songs_audio_features[[#This Row],[source]]</f>
        <v>SM Entertainment</v>
      </c>
      <c r="X4354" s="1">
        <f>spotify_top_songs_audio_features[[#This Row],[streams]]</f>
        <v>12403885</v>
      </c>
      <c r="Y4354" t="str">
        <f>IF(Tabela2[[#This Row],[feat]]="","","Feat")</f>
        <v/>
      </c>
      <c r="Z4354" s="17" t="str">
        <f>CONCATENATE(INT(spotify_top_songs_audio_features[[#This Row],[duration_ms]]/(60*1000)),":",MOD(INT(spotify_top_songs_audio_features[[#This Row],[duration_ms]]/1000),60))</f>
        <v>3:30</v>
      </c>
      <c r="AA43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54" t="str">
        <f>spotify_top_songs_audio_features[[#This Row],[track_name]]</f>
        <v>Feel My Rhythm</v>
      </c>
    </row>
    <row r="4355" spans="1:28" x14ac:dyDescent="0.25">
      <c r="A4355" t="s">
        <v>17334</v>
      </c>
      <c r="B4355" t="s">
        <v>17335</v>
      </c>
      <c r="C4355" t="s">
        <v>17336</v>
      </c>
      <c r="D4355" t="s">
        <v>17337</v>
      </c>
      <c r="E4355" t="s">
        <v>31</v>
      </c>
      <c r="F4355" t="s">
        <v>32</v>
      </c>
      <c r="G4355" t="s">
        <v>25</v>
      </c>
      <c r="H4355">
        <v>628</v>
      </c>
      <c r="I4355">
        <v>821</v>
      </c>
      <c r="J4355">
        <v>525</v>
      </c>
      <c r="K4355" t="s">
        <v>13416</v>
      </c>
      <c r="L4355">
        <v>0</v>
      </c>
      <c r="M4355">
        <v>426</v>
      </c>
      <c r="N4355">
        <v>465</v>
      </c>
      <c r="O4355">
        <v>-2721</v>
      </c>
      <c r="P4355">
        <v>93001</v>
      </c>
      <c r="Q4355">
        <v>186024</v>
      </c>
      <c r="R4355">
        <v>2</v>
      </c>
      <c r="S4355">
        <v>12402011</v>
      </c>
      <c r="U4355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4355" t="str">
        <f>IFERROR(MID(spotify_top_songs_audio_features[[#This Row],[artist_names]],SEARCH(",",spotify_top_songs_audio_features[[#This Row],[artist_names]])+2,99),"")</f>
        <v>YUNGBLUD, blackbear</v>
      </c>
      <c r="W4355" t="str">
        <f>spotify_top_songs_audio_features[[#This Row],[source]]</f>
        <v>Marshmello "Tongue Tied" ft Yungblud &amp; blackbear</v>
      </c>
      <c r="X4355" s="1">
        <f>spotify_top_songs_audio_features[[#This Row],[streams]]</f>
        <v>12402011</v>
      </c>
      <c r="Y4355" t="str">
        <f>IF(Tabela2[[#This Row],[feat]]="","","Feat")</f>
        <v>Feat</v>
      </c>
      <c r="Z4355" s="17" t="str">
        <f>CONCATENATE(INT(spotify_top_songs_audio_features[[#This Row],[duration_ms]]/(60*1000)),":",MOD(INT(spotify_top_songs_audio_features[[#This Row],[duration_ms]]/1000),60))</f>
        <v>3:6</v>
      </c>
      <c r="AA43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55" t="str">
        <f>spotify_top_songs_audio_features[[#This Row],[track_name]]</f>
        <v>Tongue Tied (with YUNGBLUD &amp; blackbear)</v>
      </c>
    </row>
    <row r="4356" spans="1:28" x14ac:dyDescent="0.25">
      <c r="A4356" t="s">
        <v>4358</v>
      </c>
      <c r="B4356" t="s">
        <v>4359</v>
      </c>
      <c r="C4356" t="s">
        <v>4360</v>
      </c>
      <c r="D4356" t="s">
        <v>286</v>
      </c>
      <c r="E4356" t="s">
        <v>23</v>
      </c>
      <c r="F4356" t="s">
        <v>32</v>
      </c>
      <c r="G4356" t="s">
        <v>25</v>
      </c>
      <c r="H4356">
        <v>65</v>
      </c>
      <c r="I4356">
        <v>405</v>
      </c>
      <c r="J4356">
        <v>199</v>
      </c>
      <c r="K4356" t="s">
        <v>475</v>
      </c>
      <c r="L4356">
        <v>0</v>
      </c>
      <c r="M4356">
        <v>107</v>
      </c>
      <c r="N4356">
        <v>195</v>
      </c>
      <c r="O4356">
        <v>-10156</v>
      </c>
      <c r="P4356">
        <v>124747</v>
      </c>
      <c r="Q4356">
        <v>218612</v>
      </c>
      <c r="R4356">
        <v>1</v>
      </c>
      <c r="S4356">
        <v>12400847</v>
      </c>
      <c r="U435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356" t="str">
        <f>IFERROR(MID(spotify_top_songs_audio_features[[#This Row],[artist_names]],SEARCH(",",spotify_top_songs_audio_features[[#This Row],[artist_names]])+2,99),"")</f>
        <v>Chief Keef</v>
      </c>
      <c r="W4356" t="str">
        <f>spotify_top_songs_audio_features[[#This Row],[source]]</f>
        <v>OVO/Republic</v>
      </c>
      <c r="X4356" s="1">
        <f>spotify_top_songs_audio_features[[#This Row],[streams]]</f>
        <v>12400847</v>
      </c>
      <c r="Y4356" t="str">
        <f>IF(Tabela2[[#This Row],[feat]]="","","Feat")</f>
        <v>Feat</v>
      </c>
      <c r="Z4356" s="17" t="str">
        <f>CONCATENATE(INT(spotify_top_songs_audio_features[[#This Row],[duration_ms]]/(60*1000)),":",MOD(INT(spotify_top_songs_audio_features[[#This Row],[duration_ms]]/1000),60))</f>
        <v>3:38</v>
      </c>
      <c r="AA43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56" t="str">
        <f>spotify_top_songs_audio_features[[#This Row],[track_name]]</f>
        <v>All The Parties (feat. Chief Keef)</v>
      </c>
    </row>
    <row r="4357" spans="1:28" x14ac:dyDescent="0.25">
      <c r="A4357" t="s">
        <v>14846</v>
      </c>
      <c r="B4357" t="s">
        <v>14847</v>
      </c>
      <c r="C4357" t="s">
        <v>4959</v>
      </c>
      <c r="D4357" t="s">
        <v>14848</v>
      </c>
      <c r="E4357" t="s">
        <v>23</v>
      </c>
      <c r="F4357" t="s">
        <v>24</v>
      </c>
      <c r="G4357" t="s">
        <v>25</v>
      </c>
      <c r="H4357">
        <v>528</v>
      </c>
      <c r="I4357">
        <v>749</v>
      </c>
      <c r="J4357">
        <v>479</v>
      </c>
      <c r="K4357" t="s">
        <v>14849</v>
      </c>
      <c r="L4357">
        <v>9.6000000000000002E-4</v>
      </c>
      <c r="M4357">
        <v>949</v>
      </c>
      <c r="N4357">
        <v>729</v>
      </c>
      <c r="O4357">
        <v>-7571</v>
      </c>
      <c r="P4357">
        <v>163944</v>
      </c>
      <c r="Q4357">
        <v>163906</v>
      </c>
      <c r="R4357">
        <v>2</v>
      </c>
      <c r="S4357">
        <v>12376309</v>
      </c>
      <c r="U4357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4357" t="str">
        <f>IFERROR(MID(spotify_top_songs_audio_features[[#This Row],[artist_names]],SEARCH(",",spotify_top_songs_audio_features[[#This Row],[artist_names]])+2,99),"")</f>
        <v>Diplo</v>
      </c>
      <c r="W4357" t="str">
        <f>spotify_top_songs_audio_features[[#This Row],[source]]</f>
        <v>88rising Music/12Tone Music, LLC/Columbia</v>
      </c>
      <c r="X4357" s="1">
        <f>spotify_top_songs_audio_features[[#This Row],[streams]]</f>
        <v>12376309</v>
      </c>
      <c r="Y4357" t="str">
        <f>IF(Tabela2[[#This Row],[feat]]="","","Feat")</f>
        <v>Feat</v>
      </c>
      <c r="Z4357" s="17" t="str">
        <f>CONCATENATE(INT(spotify_top_songs_audio_features[[#This Row],[duration_ms]]/(60*1000)),":",MOD(INT(spotify_top_songs_audio_features[[#This Row],[duration_ms]]/1000),60))</f>
        <v>2:43</v>
      </c>
      <c r="AA43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57" t="str">
        <f>spotify_top_songs_audio_features[[#This Row],[track_name]]</f>
        <v>Daylight</v>
      </c>
    </row>
    <row r="4358" spans="1:28" x14ac:dyDescent="0.25">
      <c r="A4358" t="s">
        <v>14529</v>
      </c>
      <c r="B4358" t="s">
        <v>9858</v>
      </c>
      <c r="C4358" t="s">
        <v>10531</v>
      </c>
      <c r="D4358" t="s">
        <v>3705</v>
      </c>
      <c r="E4358" t="s">
        <v>113</v>
      </c>
      <c r="F4358" t="s">
        <v>24</v>
      </c>
      <c r="G4358" t="s">
        <v>25</v>
      </c>
      <c r="H4358">
        <v>895</v>
      </c>
      <c r="I4358">
        <v>839</v>
      </c>
      <c r="J4358">
        <v>227</v>
      </c>
      <c r="K4358" t="s">
        <v>4432</v>
      </c>
      <c r="L4358">
        <v>3.0000000000000001E-6</v>
      </c>
      <c r="M4358">
        <v>239</v>
      </c>
      <c r="N4358">
        <v>756</v>
      </c>
      <c r="O4358">
        <v>-4512</v>
      </c>
      <c r="P4358">
        <v>149951</v>
      </c>
      <c r="Q4358">
        <v>286117</v>
      </c>
      <c r="R4358">
        <v>2</v>
      </c>
      <c r="S4358">
        <v>12371640</v>
      </c>
      <c r="U4358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4358" t="str">
        <f>IFERROR(MID(spotify_top_songs_audio_features[[#This Row],[artist_names]],SEARCH(",",spotify_top_songs_audio_features[[#This Row],[artist_names]])+2,99),"")</f>
        <v/>
      </c>
      <c r="W4358" t="str">
        <f>spotify_top_songs_audio_features[[#This Row],[source]]</f>
        <v>Bad Boy / Interscope</v>
      </c>
      <c r="X4358" s="1">
        <f>spotify_top_songs_audio_features[[#This Row],[streams]]</f>
        <v>12371640</v>
      </c>
      <c r="Y4358" t="str">
        <f>IF(Tabela2[[#This Row],[feat]]="","","Feat")</f>
        <v/>
      </c>
      <c r="Z4358" s="17" t="str">
        <f>CONCATENATE(INT(spotify_top_songs_audio_features[[#This Row],[duration_ms]]/(60*1000)),":",MOD(INT(spotify_top_songs_audio_features[[#This Row],[duration_ms]]/1000),60))</f>
        <v>4:46</v>
      </c>
      <c r="AA43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358" t="str">
        <f>spotify_top_songs_audio_features[[#This Row],[track_name]]</f>
        <v>RAP DEVIL</v>
      </c>
    </row>
    <row r="4359" spans="1:28" x14ac:dyDescent="0.25">
      <c r="A4359" t="s">
        <v>16283</v>
      </c>
      <c r="B4359" t="s">
        <v>16284</v>
      </c>
      <c r="C4359" t="s">
        <v>16285</v>
      </c>
      <c r="D4359" t="s">
        <v>1419</v>
      </c>
      <c r="E4359" t="s">
        <v>43</v>
      </c>
      <c r="F4359" t="s">
        <v>32</v>
      </c>
      <c r="G4359" t="s">
        <v>25</v>
      </c>
      <c r="H4359">
        <v>612</v>
      </c>
      <c r="I4359">
        <v>841</v>
      </c>
      <c r="J4359">
        <v>353</v>
      </c>
      <c r="K4359" t="s">
        <v>16286</v>
      </c>
      <c r="L4359">
        <v>0</v>
      </c>
      <c r="M4359">
        <v>37</v>
      </c>
      <c r="N4359">
        <v>499</v>
      </c>
      <c r="O4359">
        <v>-3795</v>
      </c>
      <c r="P4359">
        <v>104986</v>
      </c>
      <c r="Q4359">
        <v>227373</v>
      </c>
      <c r="R4359">
        <v>4</v>
      </c>
      <c r="S4359">
        <v>12337911</v>
      </c>
      <c r="U4359" t="str">
        <f>IFERROR(LEFT(spotify_top_songs_audio_features[[#This Row],[artist_names]],SEARCH(",",spotify_top_songs_audio_features[[#This Row],[artist_names]])-1),spotify_top_songs_audio_features[[#This Row],[artist_names]])</f>
        <v>Thomas Rhett</v>
      </c>
      <c r="V4359" t="str">
        <f>IFERROR(MID(spotify_top_songs_audio_features[[#This Row],[artist_names]],SEARCH(",",spotify_top_songs_audio_features[[#This Row],[artist_names]])+2,99),"")</f>
        <v>Maren Morris</v>
      </c>
      <c r="W4359" t="str">
        <f>spotify_top_songs_audio_features[[#This Row],[source]]</f>
        <v>The Valory Music Co.</v>
      </c>
      <c r="X4359" s="1">
        <f>spotify_top_songs_audio_features[[#This Row],[streams]]</f>
        <v>12337911</v>
      </c>
      <c r="Y4359" t="str">
        <f>IF(Tabela2[[#This Row],[feat]]="","","Feat")</f>
        <v>Feat</v>
      </c>
      <c r="Z4359" s="17" t="str">
        <f>CONCATENATE(INT(spotify_top_songs_audio_features[[#This Row],[duration_ms]]/(60*1000)),":",MOD(INT(spotify_top_songs_audio_features[[#This Row],[duration_ms]]/1000),60))</f>
        <v>3:47</v>
      </c>
      <c r="AA43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359" t="str">
        <f>spotify_top_songs_audio_features[[#This Row],[track_name]]</f>
        <v>Craving You</v>
      </c>
    </row>
    <row r="4360" spans="1:28" x14ac:dyDescent="0.25">
      <c r="A4360" t="s">
        <v>8474</v>
      </c>
      <c r="B4360" t="s">
        <v>633</v>
      </c>
      <c r="C4360" t="s">
        <v>8475</v>
      </c>
      <c r="D4360" t="s">
        <v>635</v>
      </c>
      <c r="E4360" t="s">
        <v>43</v>
      </c>
      <c r="F4360" t="s">
        <v>32</v>
      </c>
      <c r="G4360" t="s">
        <v>25</v>
      </c>
      <c r="H4360">
        <v>738</v>
      </c>
      <c r="I4360">
        <v>885</v>
      </c>
      <c r="J4360">
        <v>206</v>
      </c>
      <c r="K4360" t="s">
        <v>895</v>
      </c>
      <c r="L4360">
        <v>0</v>
      </c>
      <c r="M4360">
        <v>821</v>
      </c>
      <c r="N4360">
        <v>752</v>
      </c>
      <c r="O4360">
        <v>-5547</v>
      </c>
      <c r="P4360">
        <v>112878</v>
      </c>
      <c r="Q4360">
        <v>232880</v>
      </c>
      <c r="R4360">
        <v>4</v>
      </c>
      <c r="S4360">
        <v>12332266</v>
      </c>
      <c r="U4360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360" t="str">
        <f>IFERROR(MID(spotify_top_songs_audio_features[[#This Row],[artist_names]],SEARCH(",",spotify_top_songs_audio_features[[#This Row],[artist_names]])+2,99),"")</f>
        <v/>
      </c>
      <c r="W4360" t="str">
        <f>spotify_top_songs_audio_features[[#This Row],[source]]</f>
        <v>Universal Republic Records</v>
      </c>
      <c r="X4360" s="1">
        <f>spotify_top_songs_audio_features[[#This Row],[streams]]</f>
        <v>12332266</v>
      </c>
      <c r="Y4360" t="str">
        <f>IF(Tabela2[[#This Row],[feat]]="","","Feat")</f>
        <v/>
      </c>
      <c r="Z4360" s="17" t="str">
        <f>CONCATENATE(INT(spotify_top_songs_audio_features[[#This Row],[duration_ms]]/(60*1000)),":",MOD(INT(spotify_top_songs_audio_features[[#This Row],[duration_ms]]/1000),60))</f>
        <v>3:52</v>
      </c>
      <c r="AA43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360" t="str">
        <f>spotify_top_songs_audio_features[[#This Row],[track_name]]</f>
        <v>Rockin’</v>
      </c>
    </row>
    <row r="4361" spans="1:28" x14ac:dyDescent="0.25">
      <c r="A4361" t="s">
        <v>16620</v>
      </c>
      <c r="B4361" t="s">
        <v>9144</v>
      </c>
      <c r="C4361" t="s">
        <v>9145</v>
      </c>
      <c r="D4361" t="s">
        <v>9146</v>
      </c>
      <c r="E4361" t="s">
        <v>86</v>
      </c>
      <c r="F4361" t="s">
        <v>32</v>
      </c>
      <c r="G4361" t="s">
        <v>25</v>
      </c>
      <c r="H4361">
        <v>308</v>
      </c>
      <c r="I4361">
        <v>861</v>
      </c>
      <c r="J4361">
        <v>172</v>
      </c>
      <c r="K4361" t="s">
        <v>10138</v>
      </c>
      <c r="L4361">
        <v>103</v>
      </c>
      <c r="M4361">
        <v>277</v>
      </c>
      <c r="N4361">
        <v>386</v>
      </c>
      <c r="O4361">
        <v>-4112</v>
      </c>
      <c r="P4361">
        <v>171966</v>
      </c>
      <c r="Q4361">
        <v>158774</v>
      </c>
      <c r="R4361">
        <v>2</v>
      </c>
      <c r="S4361">
        <v>12331392</v>
      </c>
      <c r="U4361" t="str">
        <f>IFERROR(LEFT(spotify_top_songs_audio_features[[#This Row],[artist_names]],SEARCH(",",spotify_top_songs_audio_features[[#This Row],[artist_names]])-1),spotify_top_songs_audio_features[[#This Row],[artist_names]])</f>
        <v>Luude</v>
      </c>
      <c r="V4361" t="str">
        <f>IFERROR(MID(spotify_top_songs_audio_features[[#This Row],[artist_names]],SEARCH(",",spotify_top_songs_audio_features[[#This Row],[artist_names]])+2,99),"")</f>
        <v>Colin Hay</v>
      </c>
      <c r="W4361" t="str">
        <f>spotify_top_songs_audio_features[[#This Row],[source]]</f>
        <v>Sweat It Out</v>
      </c>
      <c r="X4361" s="1">
        <f>spotify_top_songs_audio_features[[#This Row],[streams]]</f>
        <v>12331392</v>
      </c>
      <c r="Y4361" t="str">
        <f>IF(Tabela2[[#This Row],[feat]]="","","Feat")</f>
        <v>Feat</v>
      </c>
      <c r="Z4361" s="17" t="str">
        <f>CONCATENATE(INT(spotify_top_songs_audio_features[[#This Row],[duration_ms]]/(60*1000)),":",MOD(INT(spotify_top_songs_audio_features[[#This Row],[duration_ms]]/1000),60))</f>
        <v>2:38</v>
      </c>
      <c r="AA43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61" t="str">
        <f>spotify_top_songs_audio_features[[#This Row],[track_name]]</f>
        <v>Down Under (feat. Colin Hay)</v>
      </c>
    </row>
    <row r="4362" spans="1:28" x14ac:dyDescent="0.25">
      <c r="A4362" t="s">
        <v>17029</v>
      </c>
      <c r="B4362" t="s">
        <v>621</v>
      </c>
      <c r="C4362" t="s">
        <v>4909</v>
      </c>
      <c r="D4362" t="s">
        <v>621</v>
      </c>
      <c r="E4362" t="s">
        <v>70</v>
      </c>
      <c r="F4362" t="s">
        <v>24</v>
      </c>
      <c r="G4362" t="s">
        <v>25</v>
      </c>
      <c r="H4362">
        <v>702</v>
      </c>
      <c r="I4362">
        <v>508</v>
      </c>
      <c r="J4362">
        <v>35</v>
      </c>
      <c r="K4362" t="s">
        <v>850</v>
      </c>
      <c r="L4362">
        <v>0</v>
      </c>
      <c r="M4362">
        <v>108</v>
      </c>
      <c r="N4362">
        <v>143</v>
      </c>
      <c r="O4362">
        <v>-7105</v>
      </c>
      <c r="P4362">
        <v>82008</v>
      </c>
      <c r="Q4362">
        <v>252337</v>
      </c>
      <c r="R4362">
        <v>2</v>
      </c>
      <c r="S4362">
        <v>12325871</v>
      </c>
      <c r="U4362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4362" t="str">
        <f>IFERROR(MID(spotify_top_songs_audio_features[[#This Row],[artist_names]],SEARCH(",",spotify_top_songs_audio_features[[#This Row],[artist_names]])+2,99),"")</f>
        <v/>
      </c>
      <c r="W4362" t="str">
        <f>spotify_top_songs_audio_features[[#This Row],[source]]</f>
        <v>Lauv</v>
      </c>
      <c r="X4362" s="1">
        <f>spotify_top_songs_audio_features[[#This Row],[streams]]</f>
        <v>12325871</v>
      </c>
      <c r="Y4362" t="str">
        <f>IF(Tabela2[[#This Row],[feat]]="","","Feat")</f>
        <v/>
      </c>
      <c r="Z4362" s="17" t="str">
        <f>CONCATENATE(INT(spotify_top_songs_audio_features[[#This Row],[duration_ms]]/(60*1000)),":",MOD(INT(spotify_top_songs_audio_features[[#This Row],[duration_ms]]/1000),60))</f>
        <v>4:12</v>
      </c>
      <c r="AA43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362" t="str">
        <f>spotify_top_songs_audio_features[[#This Row],[track_name]]</f>
        <v>Modern Loneliness</v>
      </c>
    </row>
    <row r="4363" spans="1:28" x14ac:dyDescent="0.25">
      <c r="A4363" t="s">
        <v>9259</v>
      </c>
      <c r="B4363" t="s">
        <v>284</v>
      </c>
      <c r="C4363" t="s">
        <v>9260</v>
      </c>
      <c r="D4363" t="s">
        <v>423</v>
      </c>
      <c r="E4363" t="s">
        <v>102</v>
      </c>
      <c r="F4363" t="s">
        <v>32</v>
      </c>
      <c r="G4363" t="s">
        <v>25</v>
      </c>
      <c r="H4363">
        <v>783</v>
      </c>
      <c r="I4363">
        <v>416</v>
      </c>
      <c r="J4363">
        <v>135</v>
      </c>
      <c r="K4363" t="s">
        <v>4755</v>
      </c>
      <c r="L4363">
        <v>0</v>
      </c>
      <c r="M4363">
        <v>103</v>
      </c>
      <c r="N4363">
        <v>165</v>
      </c>
      <c r="O4363">
        <v>-984</v>
      </c>
      <c r="P4363">
        <v>87073</v>
      </c>
      <c r="Q4363">
        <v>245131</v>
      </c>
      <c r="R4363">
        <v>1</v>
      </c>
      <c r="S4363">
        <v>12312466</v>
      </c>
      <c r="U436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363" t="str">
        <f>IFERROR(MID(spotify_top_songs_audio_features[[#This Row],[artist_names]],SEARCH(",",spotify_top_songs_audio_features[[#This Row],[artist_names]])+2,99),"")</f>
        <v/>
      </c>
      <c r="W4363" t="str">
        <f>spotify_top_songs_audio_features[[#This Row],[source]]</f>
        <v>OVO</v>
      </c>
      <c r="X4363" s="1">
        <f>spotify_top_songs_audio_features[[#This Row],[streams]]</f>
        <v>12312466</v>
      </c>
      <c r="Y4363" t="str">
        <f>IF(Tabela2[[#This Row],[feat]]="","","Feat")</f>
        <v/>
      </c>
      <c r="Z4363" s="17" t="str">
        <f>CONCATENATE(INT(spotify_top_songs_audio_features[[#This Row],[duration_ms]]/(60*1000)),":",MOD(INT(spotify_top_songs_audio_features[[#This Row],[duration_ms]]/1000),60))</f>
        <v>4:5</v>
      </c>
      <c r="AA43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363" t="str">
        <f>spotify_top_songs_audio_features[[#This Row],[track_name]]</f>
        <v>F*****g Fans</v>
      </c>
    </row>
    <row r="4364" spans="1:28" x14ac:dyDescent="0.25">
      <c r="A4364" t="s">
        <v>7078</v>
      </c>
      <c r="B4364" t="s">
        <v>2577</v>
      </c>
      <c r="C4364" t="s">
        <v>7079</v>
      </c>
      <c r="D4364" t="s">
        <v>7080</v>
      </c>
      <c r="E4364" t="s">
        <v>70</v>
      </c>
      <c r="F4364" t="s">
        <v>32</v>
      </c>
      <c r="G4364" t="s">
        <v>25</v>
      </c>
      <c r="H4364">
        <v>762</v>
      </c>
      <c r="I4364">
        <v>577</v>
      </c>
      <c r="J4364">
        <v>521</v>
      </c>
      <c r="K4364" t="s">
        <v>4385</v>
      </c>
      <c r="L4364">
        <v>0</v>
      </c>
      <c r="M4364">
        <v>936</v>
      </c>
      <c r="N4364">
        <v>533</v>
      </c>
      <c r="O4364">
        <v>-6768</v>
      </c>
      <c r="P4364">
        <v>13008</v>
      </c>
      <c r="Q4364">
        <v>185783</v>
      </c>
      <c r="R4364">
        <v>2</v>
      </c>
      <c r="S4364">
        <v>12299714</v>
      </c>
      <c r="U4364" t="str">
        <f>IFERROR(LEFT(spotify_top_songs_audio_features[[#This Row],[artist_names]],SEARCH(",",spotify_top_songs_audio_features[[#This Row],[artist_names]])-1),spotify_top_songs_audio_features[[#This Row],[artist_names]])</f>
        <v>Reynmen</v>
      </c>
      <c r="V4364" t="str">
        <f>IFERROR(MID(spotify_top_songs_audio_features[[#This Row],[artist_names]],SEARCH(",",spotify_top_songs_audio_features[[#This Row],[artist_names]])+2,99),"")</f>
        <v/>
      </c>
      <c r="W4364" t="str">
        <f>spotify_top_songs_audio_features[[#This Row],[source]]</f>
        <v>Houze Istanbul</v>
      </c>
      <c r="X4364" s="1">
        <f>spotify_top_songs_audio_features[[#This Row],[streams]]</f>
        <v>12299714</v>
      </c>
      <c r="Y4364" t="str">
        <f>IF(Tabela2[[#This Row],[feat]]="","","Feat")</f>
        <v/>
      </c>
      <c r="Z4364" s="17" t="str">
        <f>CONCATENATE(INT(spotify_top_songs_audio_features[[#This Row],[duration_ms]]/(60*1000)),":",MOD(INT(spotify_top_songs_audio_features[[#This Row],[duration_ms]]/1000),60))</f>
        <v>3:5</v>
      </c>
      <c r="AA43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364" t="str">
        <f>spotify_top_songs_audio_features[[#This Row],[track_name]]</f>
        <v>Ela</v>
      </c>
    </row>
    <row r="4365" spans="1:28" x14ac:dyDescent="0.25">
      <c r="A4365" t="s">
        <v>12128</v>
      </c>
      <c r="B4365" t="s">
        <v>1209</v>
      </c>
      <c r="C4365" t="s">
        <v>12129</v>
      </c>
      <c r="D4365" t="s">
        <v>1211</v>
      </c>
      <c r="E4365" t="s">
        <v>86</v>
      </c>
      <c r="F4365" t="s">
        <v>32</v>
      </c>
      <c r="G4365" t="s">
        <v>25</v>
      </c>
      <c r="H4365">
        <v>674</v>
      </c>
      <c r="I4365">
        <v>726</v>
      </c>
      <c r="J4365">
        <v>141</v>
      </c>
      <c r="K4365" t="s">
        <v>4165</v>
      </c>
      <c r="L4365">
        <v>1.56E-4</v>
      </c>
      <c r="M4365">
        <v>115</v>
      </c>
      <c r="N4365">
        <v>443</v>
      </c>
      <c r="O4365">
        <v>-3813</v>
      </c>
      <c r="P4365">
        <v>160067</v>
      </c>
      <c r="Q4365">
        <v>144090</v>
      </c>
      <c r="R4365">
        <v>2</v>
      </c>
      <c r="S4365">
        <v>12296255</v>
      </c>
      <c r="U4365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365" t="str">
        <f>IFERROR(MID(spotify_top_songs_audio_features[[#This Row],[artist_names]],SEARCH(",",spotify_top_songs_audio_features[[#This Row],[artist_names]])+2,99),"")</f>
        <v/>
      </c>
      <c r="W4365" t="str">
        <f>spotify_top_songs_audio_features[[#This Row],[source]]</f>
        <v>Grade A Productions/Interscope Records</v>
      </c>
      <c r="X4365" s="1">
        <f>spotify_top_songs_audio_features[[#This Row],[streams]]</f>
        <v>12296255</v>
      </c>
      <c r="Y4365" t="str">
        <f>IF(Tabela2[[#This Row],[feat]]="","","Feat")</f>
        <v/>
      </c>
      <c r="Z4365" s="17" t="str">
        <f>CONCATENATE(INT(spotify_top_songs_audio_features[[#This Row],[duration_ms]]/(60*1000)),":",MOD(INT(spotify_top_songs_audio_features[[#This Row],[duration_ms]]/1000),60))</f>
        <v>2:24</v>
      </c>
      <c r="AA43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65" t="str">
        <f>spotify_top_songs_audio_features[[#This Row],[track_name]]</f>
        <v>Maze</v>
      </c>
    </row>
    <row r="4366" spans="1:28" x14ac:dyDescent="0.25">
      <c r="A4366" t="s">
        <v>15591</v>
      </c>
      <c r="B4366" t="s">
        <v>160</v>
      </c>
      <c r="C4366" t="s">
        <v>3876</v>
      </c>
      <c r="D4366" t="s">
        <v>162</v>
      </c>
      <c r="E4366" t="s">
        <v>86</v>
      </c>
      <c r="F4366" t="s">
        <v>32</v>
      </c>
      <c r="G4366" t="s">
        <v>25</v>
      </c>
      <c r="H4366">
        <v>619</v>
      </c>
      <c r="I4366">
        <v>628</v>
      </c>
      <c r="J4366">
        <v>38</v>
      </c>
      <c r="K4366" t="s">
        <v>15592</v>
      </c>
      <c r="L4366">
        <v>207</v>
      </c>
      <c r="M4366">
        <v>206</v>
      </c>
      <c r="N4366">
        <v>232</v>
      </c>
      <c r="O4366">
        <v>-8307</v>
      </c>
      <c r="P4366">
        <v>127065</v>
      </c>
      <c r="Q4366">
        <v>238568</v>
      </c>
      <c r="R4366">
        <v>2</v>
      </c>
      <c r="S4366">
        <v>12290904</v>
      </c>
      <c r="U4366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4366" t="str">
        <f>IFERROR(MID(spotify_top_songs_audio_features[[#This Row],[artist_names]],SEARCH(",",spotify_top_songs_audio_features[[#This Row],[artist_names]])+2,99),"")</f>
        <v/>
      </c>
      <c r="W4366" t="str">
        <f>spotify_top_songs_audio_features[[#This Row],[source]]</f>
        <v>Fueled By Ramen</v>
      </c>
      <c r="X4366" s="1">
        <f>spotify_top_songs_audio_features[[#This Row],[streams]]</f>
        <v>12290904</v>
      </c>
      <c r="Y4366" t="str">
        <f>IF(Tabela2[[#This Row],[feat]]="","","Feat")</f>
        <v/>
      </c>
      <c r="Z4366" s="17" t="str">
        <f>CONCATENATE(INT(spotify_top_songs_audio_features[[#This Row],[duration_ms]]/(60*1000)),":",MOD(INT(spotify_top_songs_audio_features[[#This Row],[duration_ms]]/1000),60))</f>
        <v>3:58</v>
      </c>
      <c r="AA43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66" t="str">
        <f>spotify_top_songs_audio_features[[#This Row],[track_name]]</f>
        <v>Jumpsuit</v>
      </c>
    </row>
    <row r="4367" spans="1:28" x14ac:dyDescent="0.25">
      <c r="A4367" t="s">
        <v>16345</v>
      </c>
      <c r="B4367" t="s">
        <v>1565</v>
      </c>
      <c r="C4367" t="s">
        <v>16346</v>
      </c>
      <c r="D4367" t="s">
        <v>2297</v>
      </c>
      <c r="E4367" t="s">
        <v>113</v>
      </c>
      <c r="F4367" t="s">
        <v>24</v>
      </c>
      <c r="G4367" t="s">
        <v>25</v>
      </c>
      <c r="H4367">
        <v>45</v>
      </c>
      <c r="I4367">
        <v>842</v>
      </c>
      <c r="J4367">
        <v>102</v>
      </c>
      <c r="K4367" t="s">
        <v>9980</v>
      </c>
      <c r="L4367">
        <v>0</v>
      </c>
      <c r="M4367">
        <v>377</v>
      </c>
      <c r="N4367">
        <v>885</v>
      </c>
      <c r="O4367">
        <v>-3602</v>
      </c>
      <c r="P4367">
        <v>172069</v>
      </c>
      <c r="Q4367">
        <v>187333</v>
      </c>
      <c r="R4367">
        <v>2</v>
      </c>
      <c r="S4367">
        <v>12284495</v>
      </c>
      <c r="U4367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4367" t="str">
        <f>IFERROR(MID(spotify_top_songs_audio_features[[#This Row],[artist_names]],SEARCH(",",spotify_top_songs_audio_features[[#This Row],[artist_names]])+2,99),"")</f>
        <v>Bad Bunny</v>
      </c>
      <c r="W4367" t="str">
        <f>spotify_top_songs_audio_features[[#This Row],[source]]</f>
        <v>Universal Music Latino / Rimas</v>
      </c>
      <c r="X4367" s="1">
        <f>spotify_top_songs_audio_features[[#This Row],[streams]]</f>
        <v>12284495</v>
      </c>
      <c r="Y4367" t="str">
        <f>IF(Tabela2[[#This Row],[feat]]="","","Feat")</f>
        <v>Feat</v>
      </c>
      <c r="Z4367" s="17" t="str">
        <f>CONCATENATE(INT(spotify_top_songs_audio_features[[#This Row],[duration_ms]]/(60*1000)),":",MOD(INT(spotify_top_songs_audio_features[[#This Row],[duration_ms]]/1000),60))</f>
        <v>3:7</v>
      </c>
      <c r="AA43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367" t="str">
        <f>spotify_top_songs_audio_features[[#This Row],[track_name]]</f>
        <v>MOJAITA</v>
      </c>
    </row>
    <row r="4368" spans="1:28" x14ac:dyDescent="0.25">
      <c r="A4368" t="s">
        <v>15350</v>
      </c>
      <c r="B4368" t="s">
        <v>3299</v>
      </c>
      <c r="C4368" t="s">
        <v>3300</v>
      </c>
      <c r="D4368" t="s">
        <v>3301</v>
      </c>
      <c r="E4368" t="s">
        <v>97</v>
      </c>
      <c r="F4368" t="s">
        <v>24</v>
      </c>
      <c r="G4368" t="s">
        <v>25</v>
      </c>
      <c r="H4368">
        <v>464</v>
      </c>
      <c r="I4368">
        <v>682</v>
      </c>
      <c r="J4368">
        <v>33</v>
      </c>
      <c r="K4368" t="s">
        <v>12547</v>
      </c>
      <c r="L4368">
        <v>832</v>
      </c>
      <c r="M4368">
        <v>856</v>
      </c>
      <c r="N4368">
        <v>455</v>
      </c>
      <c r="O4368">
        <v>-8541</v>
      </c>
      <c r="P4368">
        <v>80062</v>
      </c>
      <c r="Q4368">
        <v>156057</v>
      </c>
      <c r="R4368">
        <v>2</v>
      </c>
      <c r="S4368">
        <v>12257709</v>
      </c>
      <c r="U4368" t="str">
        <f>IFERROR(LEFT(spotify_top_songs_audio_features[[#This Row],[artist_names]],SEARCH(",",spotify_top_songs_audio_features[[#This Row],[artist_names]])-1),spotify_top_songs_audio_features[[#This Row],[artist_names]])</f>
        <v>Vundabar</v>
      </c>
      <c r="V4368" t="str">
        <f>IFERROR(MID(spotify_top_songs_audio_features[[#This Row],[artist_names]],SEARCH(",",spotify_top_songs_audio_features[[#This Row],[artist_names]])+2,99),"")</f>
        <v/>
      </c>
      <c r="W4368" t="str">
        <f>spotify_top_songs_audio_features[[#This Row],[source]]</f>
        <v>Gawk Records, under exclusive license to Amuseio AB</v>
      </c>
      <c r="X4368" s="1">
        <f>spotify_top_songs_audio_features[[#This Row],[streams]]</f>
        <v>12257709</v>
      </c>
      <c r="Y4368" t="str">
        <f>IF(Tabela2[[#This Row],[feat]]="","","Feat")</f>
        <v/>
      </c>
      <c r="Z4368" s="17" t="str">
        <f>CONCATENATE(INT(spotify_top_songs_audio_features[[#This Row],[duration_ms]]/(60*1000)),":",MOD(INT(spotify_top_songs_audio_features[[#This Row],[duration_ms]]/1000),60))</f>
        <v>2:36</v>
      </c>
      <c r="AA43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368" t="str">
        <f>spotify_top_songs_audio_features[[#This Row],[track_name]]</f>
        <v>Alien Blues</v>
      </c>
    </row>
    <row r="4369" spans="1:28" x14ac:dyDescent="0.25">
      <c r="A4369" t="s">
        <v>5890</v>
      </c>
      <c r="B4369" t="s">
        <v>284</v>
      </c>
      <c r="C4369" t="s">
        <v>5891</v>
      </c>
      <c r="D4369" t="s">
        <v>423</v>
      </c>
      <c r="E4369" t="s">
        <v>469</v>
      </c>
      <c r="F4369" t="s">
        <v>32</v>
      </c>
      <c r="G4369" t="s">
        <v>25</v>
      </c>
      <c r="H4369">
        <v>593</v>
      </c>
      <c r="I4369">
        <v>41</v>
      </c>
      <c r="J4369">
        <v>531</v>
      </c>
      <c r="K4369" t="s">
        <v>5892</v>
      </c>
      <c r="L4369">
        <v>993</v>
      </c>
      <c r="M4369">
        <v>115</v>
      </c>
      <c r="N4369">
        <v>201</v>
      </c>
      <c r="O4369">
        <v>-13097</v>
      </c>
      <c r="P4369">
        <v>122584</v>
      </c>
      <c r="Q4369">
        <v>254407</v>
      </c>
      <c r="R4369">
        <v>1</v>
      </c>
      <c r="S4369">
        <v>12250742</v>
      </c>
      <c r="U436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369" t="str">
        <f>IFERROR(MID(spotify_top_songs_audio_features[[#This Row],[artist_names]],SEARCH(",",spotify_top_songs_audio_features[[#This Row],[artist_names]])+2,99),"")</f>
        <v/>
      </c>
      <c r="W4369" t="str">
        <f>spotify_top_songs_audio_features[[#This Row],[source]]</f>
        <v>OVO</v>
      </c>
      <c r="X4369" s="1">
        <f>spotify_top_songs_audio_features[[#This Row],[streams]]</f>
        <v>12250742</v>
      </c>
      <c r="Y4369" t="str">
        <f>IF(Tabela2[[#This Row],[feat]]="","","Feat")</f>
        <v/>
      </c>
      <c r="Z4369" s="17" t="str">
        <f>CONCATENATE(INT(spotify_top_songs_audio_features[[#This Row],[duration_ms]]/(60*1000)),":",MOD(INT(spotify_top_songs_audio_features[[#This Row],[duration_ms]]/1000),60))</f>
        <v>4:14</v>
      </c>
      <c r="AA43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369" t="str">
        <f>spotify_top_songs_audio_features[[#This Row],[track_name]]</f>
        <v>Flight's Booked</v>
      </c>
    </row>
    <row r="4370" spans="1:28" x14ac:dyDescent="0.25">
      <c r="A4370" t="s">
        <v>2333</v>
      </c>
      <c r="B4370" t="s">
        <v>2334</v>
      </c>
      <c r="C4370" t="s">
        <v>2335</v>
      </c>
      <c r="D4370" t="s">
        <v>2336</v>
      </c>
      <c r="E4370" t="s">
        <v>177</v>
      </c>
      <c r="F4370" t="s">
        <v>32</v>
      </c>
      <c r="G4370" t="s">
        <v>25</v>
      </c>
      <c r="H4370">
        <v>671</v>
      </c>
      <c r="I4370">
        <v>916</v>
      </c>
      <c r="J4370">
        <v>397</v>
      </c>
      <c r="K4370" t="s">
        <v>2337</v>
      </c>
      <c r="L4370">
        <v>762</v>
      </c>
      <c r="M4370">
        <v>24</v>
      </c>
      <c r="N4370">
        <v>803</v>
      </c>
      <c r="O4370">
        <v>-4014</v>
      </c>
      <c r="P4370">
        <v>12601</v>
      </c>
      <c r="Q4370">
        <v>189127</v>
      </c>
      <c r="R4370">
        <v>4</v>
      </c>
      <c r="S4370">
        <v>12244716</v>
      </c>
      <c r="U4370" t="str">
        <f>IFERROR(LEFT(spotify_top_songs_audio_features[[#This Row],[artist_names]],SEARCH(",",spotify_top_songs_audio_features[[#This Row],[artist_names]])-1),spotify_top_songs_audio_features[[#This Row],[artist_names]])</f>
        <v>Galantis</v>
      </c>
      <c r="V4370" t="str">
        <f>IFERROR(MID(spotify_top_songs_audio_features[[#This Row],[artist_names]],SEARCH(",",spotify_top_songs_audio_features[[#This Row],[artist_names]])+2,99),"")</f>
        <v/>
      </c>
      <c r="W4370" t="str">
        <f>spotify_top_songs_audio_features[[#This Row],[source]]</f>
        <v>Big Beat Records</v>
      </c>
      <c r="X4370" s="1">
        <f>spotify_top_songs_audio_features[[#This Row],[streams]]</f>
        <v>12244716</v>
      </c>
      <c r="Y4370" t="str">
        <f>IF(Tabela2[[#This Row],[feat]]="","","Feat")</f>
        <v/>
      </c>
      <c r="Z4370" s="17" t="str">
        <f>CONCATENATE(INT(spotify_top_songs_audio_features[[#This Row],[duration_ms]]/(60*1000)),":",MOD(INT(spotify_top_songs_audio_features[[#This Row],[duration_ms]]/1000),60))</f>
        <v>3:9</v>
      </c>
      <c r="AA43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370" t="str">
        <f>spotify_top_songs_audio_features[[#This Row],[track_name]]</f>
        <v>No Money</v>
      </c>
    </row>
    <row r="4371" spans="1:28" x14ac:dyDescent="0.25">
      <c r="A4371" t="s">
        <v>17689</v>
      </c>
      <c r="B4371" t="s">
        <v>112</v>
      </c>
      <c r="C4371" t="s">
        <v>17690</v>
      </c>
      <c r="D4371" t="s">
        <v>112</v>
      </c>
      <c r="E4371" t="s">
        <v>58</v>
      </c>
      <c r="F4371" t="s">
        <v>24</v>
      </c>
      <c r="G4371" t="s">
        <v>25</v>
      </c>
      <c r="H4371">
        <v>535</v>
      </c>
      <c r="I4371">
        <v>562</v>
      </c>
      <c r="J4371">
        <v>479</v>
      </c>
      <c r="K4371" t="s">
        <v>1483</v>
      </c>
      <c r="L4371">
        <v>132</v>
      </c>
      <c r="M4371">
        <v>114</v>
      </c>
      <c r="N4371">
        <v>294</v>
      </c>
      <c r="O4371">
        <v>-11615</v>
      </c>
      <c r="P4371">
        <v>96103</v>
      </c>
      <c r="Q4371">
        <v>257773</v>
      </c>
      <c r="R4371">
        <v>1</v>
      </c>
      <c r="S4371">
        <v>12234761</v>
      </c>
      <c r="U437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371" t="str">
        <f>IFERROR(MID(spotify_top_songs_audio_features[[#This Row],[artist_names]],SEARCH(",",spotify_top_songs_audio_features[[#This Row],[artist_names]])+2,99),"")</f>
        <v/>
      </c>
      <c r="W4371" t="str">
        <f>spotify_top_songs_audio_features[[#This Row],[source]]</f>
        <v>Taylor Swift</v>
      </c>
      <c r="X4371" s="1">
        <f>spotify_top_songs_audio_features[[#This Row],[streams]]</f>
        <v>12234761</v>
      </c>
      <c r="Y4371" t="str">
        <f>IF(Tabela2[[#This Row],[feat]]="","","Feat")</f>
        <v/>
      </c>
      <c r="Z4371" s="17" t="str">
        <f>CONCATENATE(INT(spotify_top_songs_audio_features[[#This Row],[duration_ms]]/(60*1000)),":",MOD(INT(spotify_top_songs_audio_features[[#This Row],[duration_ms]]/1000),60))</f>
        <v>4:17</v>
      </c>
      <c r="AA43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371" t="str">
        <f>spotify_top_songs_audio_features[[#This Row],[track_name]]</f>
        <v>marjorie</v>
      </c>
    </row>
    <row r="4372" spans="1:28" x14ac:dyDescent="0.25">
      <c r="A4372" t="s">
        <v>8554</v>
      </c>
      <c r="B4372" t="s">
        <v>8555</v>
      </c>
      <c r="C4372" t="s">
        <v>2726</v>
      </c>
      <c r="D4372" t="s">
        <v>240</v>
      </c>
      <c r="E4372" t="s">
        <v>102</v>
      </c>
      <c r="F4372" t="s">
        <v>32</v>
      </c>
      <c r="G4372" t="s">
        <v>25</v>
      </c>
      <c r="H4372">
        <v>813</v>
      </c>
      <c r="I4372">
        <v>59</v>
      </c>
      <c r="J4372">
        <v>345</v>
      </c>
      <c r="K4372" t="s">
        <v>8556</v>
      </c>
      <c r="L4372">
        <v>0</v>
      </c>
      <c r="M4372">
        <v>335</v>
      </c>
      <c r="N4372">
        <v>716</v>
      </c>
      <c r="O4372">
        <v>-6542</v>
      </c>
      <c r="P4372">
        <v>91985</v>
      </c>
      <c r="Q4372">
        <v>235955</v>
      </c>
      <c r="R4372">
        <v>2</v>
      </c>
      <c r="S4372">
        <v>12233039</v>
      </c>
      <c r="U4372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4372" t="str">
        <f>IFERROR(MID(spotify_top_songs_audio_features[[#This Row],[artist_names]],SEARCH(",",spotify_top_songs_audio_features[[#This Row],[artist_names]])+2,99),"")</f>
        <v>Summer Cem, KC Rebell</v>
      </c>
      <c r="W4372" t="str">
        <f>spotify_top_songs_audio_features[[#This Row],[source]]</f>
        <v>Bra Musik</v>
      </c>
      <c r="X4372" s="1">
        <f>spotify_top_songs_audio_features[[#This Row],[streams]]</f>
        <v>12233039</v>
      </c>
      <c r="Y4372" t="str">
        <f>IF(Tabela2[[#This Row],[feat]]="","","Feat")</f>
        <v>Feat</v>
      </c>
      <c r="Z4372" s="17" t="str">
        <f>CONCATENATE(INT(spotify_top_songs_audio_features[[#This Row],[duration_ms]]/(60*1000)),":",MOD(INT(spotify_top_songs_audio_features[[#This Row],[duration_ms]]/1000),60))</f>
        <v>3:55</v>
      </c>
      <c r="AA43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372" t="str">
        <f>spotify_top_songs_audio_features[[#This Row],[track_name]]</f>
        <v>Rolex</v>
      </c>
    </row>
    <row r="4373" spans="1:28" x14ac:dyDescent="0.25">
      <c r="A4373" t="s">
        <v>16919</v>
      </c>
      <c r="B4373" t="s">
        <v>16920</v>
      </c>
      <c r="C4373" t="s">
        <v>16921</v>
      </c>
      <c r="D4373" t="s">
        <v>96</v>
      </c>
      <c r="E4373" t="s">
        <v>86</v>
      </c>
      <c r="F4373" t="s">
        <v>24</v>
      </c>
      <c r="G4373" t="s">
        <v>25</v>
      </c>
      <c r="H4373">
        <v>474</v>
      </c>
      <c r="I4373">
        <v>594</v>
      </c>
      <c r="J4373">
        <v>289</v>
      </c>
      <c r="K4373" t="s">
        <v>8505</v>
      </c>
      <c r="L4373">
        <v>0</v>
      </c>
      <c r="M4373">
        <v>133</v>
      </c>
      <c r="N4373">
        <v>503</v>
      </c>
      <c r="O4373">
        <v>-5756</v>
      </c>
      <c r="P4373">
        <v>86131</v>
      </c>
      <c r="Q4373">
        <v>195987</v>
      </c>
      <c r="R4373">
        <v>3</v>
      </c>
      <c r="S4373">
        <v>12224706</v>
      </c>
      <c r="U4373" t="str">
        <f>IFERROR(LEFT(spotify_top_songs_audio_features[[#This Row],[artist_names]],SEARCH(",",spotify_top_songs_audio_features[[#This Row],[artist_names]])-1),spotify_top_songs_audio_features[[#This Row],[artist_names]])</f>
        <v>Dan + Shay</v>
      </c>
      <c r="V4373" t="str">
        <f>IFERROR(MID(spotify_top_songs_audio_features[[#This Row],[artist_names]],SEARCH(",",spotify_top_songs_audio_features[[#This Row],[artist_names]])+2,99),"")</f>
        <v/>
      </c>
      <c r="W4373" t="str">
        <f>spotify_top_songs_audio_features[[#This Row],[source]]</f>
        <v>Warner Records</v>
      </c>
      <c r="X4373" s="1">
        <f>spotify_top_songs_audio_features[[#This Row],[streams]]</f>
        <v>12224706</v>
      </c>
      <c r="Y4373" t="str">
        <f>IF(Tabela2[[#This Row],[feat]]="","","Feat")</f>
        <v/>
      </c>
      <c r="Z4373" s="17" t="str">
        <f>CONCATENATE(INT(spotify_top_songs_audio_features[[#This Row],[duration_ms]]/(60*1000)),":",MOD(INT(spotify_top_songs_audio_features[[#This Row],[duration_ms]]/1000),60))</f>
        <v>3:15</v>
      </c>
      <c r="AA43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73" t="str">
        <f>spotify_top_songs_audio_features[[#This Row],[track_name]]</f>
        <v>Tequila</v>
      </c>
    </row>
    <row r="4374" spans="1:28" x14ac:dyDescent="0.25">
      <c r="A4374" t="s">
        <v>13426</v>
      </c>
      <c r="B4374" t="s">
        <v>3670</v>
      </c>
      <c r="C4374" t="s">
        <v>11234</v>
      </c>
      <c r="D4374" t="s">
        <v>8395</v>
      </c>
      <c r="E4374" t="s">
        <v>113</v>
      </c>
      <c r="F4374" t="s">
        <v>24</v>
      </c>
      <c r="G4374" t="s">
        <v>25</v>
      </c>
      <c r="H4374">
        <v>721</v>
      </c>
      <c r="I4374">
        <v>621</v>
      </c>
      <c r="J4374">
        <v>483</v>
      </c>
      <c r="K4374" t="s">
        <v>1641</v>
      </c>
      <c r="L4374">
        <v>0</v>
      </c>
      <c r="M4374">
        <v>266</v>
      </c>
      <c r="N4374">
        <v>473</v>
      </c>
      <c r="O4374">
        <v>-3639</v>
      </c>
      <c r="P4374">
        <v>127976</v>
      </c>
      <c r="Q4374">
        <v>184667</v>
      </c>
      <c r="R4374">
        <v>2</v>
      </c>
      <c r="S4374">
        <v>12224345</v>
      </c>
      <c r="U4374" t="str">
        <f>IFERROR(LEFT(spotify_top_songs_audio_features[[#This Row],[artist_names]],SEARCH(",",spotify_top_songs_audio_features[[#This Row],[artist_names]])-1),spotify_top_songs_audio_features[[#This Row],[artist_names]])</f>
        <v>5 Seconds of Summer</v>
      </c>
      <c r="V4374" t="str">
        <f>IFERROR(MID(spotify_top_songs_audio_features[[#This Row],[artist_names]],SEARCH(",",spotify_top_songs_audio_features[[#This Row],[artist_names]])+2,99),"")</f>
        <v/>
      </c>
      <c r="W4374" t="str">
        <f>spotify_top_songs_audio_features[[#This Row],[source]]</f>
        <v>5 Seconds Of Summer/Interscope</v>
      </c>
      <c r="X4374" s="1">
        <f>spotify_top_songs_audio_features[[#This Row],[streams]]</f>
        <v>12224345</v>
      </c>
      <c r="Y4374" t="str">
        <f>IF(Tabela2[[#This Row],[feat]]="","","Feat")</f>
        <v/>
      </c>
      <c r="Z4374" s="17" t="str">
        <f>CONCATENATE(INT(spotify_top_songs_audio_features[[#This Row],[duration_ms]]/(60*1000)),":",MOD(INT(spotify_top_songs_audio_features[[#This Row],[duration_ms]]/1000),60))</f>
        <v>3:4</v>
      </c>
      <c r="AA43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374" t="str">
        <f>spotify_top_songs_audio_features[[#This Row],[track_name]]</f>
        <v>Old Me</v>
      </c>
    </row>
    <row r="4375" spans="1:28" x14ac:dyDescent="0.25">
      <c r="A4375" t="s">
        <v>7769</v>
      </c>
      <c r="B4375" t="s">
        <v>5432</v>
      </c>
      <c r="C4375" t="s">
        <v>7770</v>
      </c>
      <c r="D4375" t="s">
        <v>768</v>
      </c>
      <c r="E4375" t="s">
        <v>97</v>
      </c>
      <c r="F4375" t="s">
        <v>32</v>
      </c>
      <c r="G4375" t="s">
        <v>25</v>
      </c>
      <c r="H4375">
        <v>461</v>
      </c>
      <c r="I4375">
        <v>812</v>
      </c>
      <c r="J4375">
        <v>241</v>
      </c>
      <c r="K4375" t="s">
        <v>7771</v>
      </c>
      <c r="L4375">
        <v>375</v>
      </c>
      <c r="M4375">
        <v>21</v>
      </c>
      <c r="N4375">
        <v>72</v>
      </c>
      <c r="O4375">
        <v>-5776</v>
      </c>
      <c r="P4375">
        <v>159869</v>
      </c>
      <c r="Q4375">
        <v>193902</v>
      </c>
      <c r="R4375">
        <v>2</v>
      </c>
      <c r="S4375">
        <v>12222286</v>
      </c>
      <c r="U4375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4375" t="str">
        <f>IFERROR(MID(spotify_top_songs_audio_features[[#This Row],[artist_names]],SEARCH(",",spotify_top_songs_audio_features[[#This Row],[artist_names]])+2,99),"")</f>
        <v>Drake</v>
      </c>
      <c r="W4375" t="str">
        <f>spotify_top_songs_audio_features[[#This Row],[source]]</f>
        <v>Epic/We The Best</v>
      </c>
      <c r="X4375" s="1">
        <f>spotify_top_songs_audio_features[[#This Row],[streams]]</f>
        <v>12222286</v>
      </c>
      <c r="Y4375" t="str">
        <f>IF(Tabela2[[#This Row],[feat]]="","","Feat")</f>
        <v>Feat</v>
      </c>
      <c r="Z4375" s="17" t="str">
        <f>CONCATENATE(INT(spotify_top_songs_audio_features[[#This Row],[duration_ms]]/(60*1000)),":",MOD(INT(spotify_top_songs_audio_features[[#This Row],[duration_ms]]/1000),60))</f>
        <v>3:13</v>
      </c>
      <c r="AA43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375" t="str">
        <f>spotify_top_songs_audio_features[[#This Row],[track_name]]</f>
        <v>To the Max (feat. Drake)</v>
      </c>
    </row>
    <row r="4376" spans="1:28" x14ac:dyDescent="0.25">
      <c r="A4376" t="s">
        <v>5077</v>
      </c>
      <c r="B4376" t="s">
        <v>5078</v>
      </c>
      <c r="C4376" t="s">
        <v>5079</v>
      </c>
      <c r="D4376" t="s">
        <v>4282</v>
      </c>
      <c r="E4376" t="s">
        <v>43</v>
      </c>
      <c r="F4376" t="s">
        <v>24</v>
      </c>
      <c r="G4376" t="s">
        <v>25</v>
      </c>
      <c r="H4376">
        <v>946</v>
      </c>
      <c r="I4376">
        <v>723</v>
      </c>
      <c r="J4376">
        <v>114</v>
      </c>
      <c r="K4376" t="s">
        <v>3813</v>
      </c>
      <c r="L4376">
        <v>0</v>
      </c>
      <c r="M4376">
        <v>608</v>
      </c>
      <c r="N4376">
        <v>349</v>
      </c>
      <c r="O4376">
        <v>-3692</v>
      </c>
      <c r="P4376">
        <v>102956</v>
      </c>
      <c r="Q4376">
        <v>160877</v>
      </c>
      <c r="R4376">
        <v>2</v>
      </c>
      <c r="S4376">
        <v>12203291</v>
      </c>
      <c r="U4376" t="str">
        <f>IFERROR(LEFT(spotify_top_songs_audio_features[[#This Row],[artist_names]],SEARCH(",",spotify_top_songs_audio_features[[#This Row],[artist_names]])-1),spotify_top_songs_audio_features[[#This Row],[artist_names]])</f>
        <v>Tyga</v>
      </c>
      <c r="V4376" t="str">
        <f>IFERROR(MID(spotify_top_songs_audio_features[[#This Row],[artist_names]],SEARCH(",",spotify_top_songs_audio_features[[#This Row],[artist_names]])+2,99),"")</f>
        <v>J Balvin, Chris Brown</v>
      </c>
      <c r="W4376" t="str">
        <f>spotify_top_songs_audio_features[[#This Row],[source]]</f>
        <v>Last Kings Music / EMPIRE</v>
      </c>
      <c r="X4376" s="1">
        <f>spotify_top_songs_audio_features[[#This Row],[streams]]</f>
        <v>12203291</v>
      </c>
      <c r="Y4376" t="str">
        <f>IF(Tabela2[[#This Row],[feat]]="","","Feat")</f>
        <v>Feat</v>
      </c>
      <c r="Z4376" s="17" t="str">
        <f>CONCATENATE(INT(spotify_top_songs_audio_features[[#This Row],[duration_ms]]/(60*1000)),":",MOD(INT(spotify_top_songs_audio_features[[#This Row],[duration_ms]]/1000),60))</f>
        <v>2:40</v>
      </c>
      <c r="AA43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376" t="str">
        <f>spotify_top_songs_audio_features[[#This Row],[track_name]]</f>
        <v>Haute (feat. J Balvin &amp; Chris Brown)</v>
      </c>
    </row>
    <row r="4377" spans="1:28" x14ac:dyDescent="0.25">
      <c r="A4377" t="s">
        <v>4109</v>
      </c>
      <c r="B4377" t="s">
        <v>125</v>
      </c>
      <c r="C4377" t="s">
        <v>4110</v>
      </c>
      <c r="D4377" t="s">
        <v>127</v>
      </c>
      <c r="E4377" t="s">
        <v>70</v>
      </c>
      <c r="F4377" t="s">
        <v>32</v>
      </c>
      <c r="G4377" t="s">
        <v>25</v>
      </c>
      <c r="H4377">
        <v>602</v>
      </c>
      <c r="I4377">
        <v>841</v>
      </c>
      <c r="J4377">
        <v>109</v>
      </c>
      <c r="K4377" t="s">
        <v>4111</v>
      </c>
      <c r="L4377">
        <v>0</v>
      </c>
      <c r="M4377">
        <v>235</v>
      </c>
      <c r="N4377">
        <v>684</v>
      </c>
      <c r="O4377">
        <v>-3334</v>
      </c>
      <c r="P4377">
        <v>157937</v>
      </c>
      <c r="Q4377">
        <v>238628</v>
      </c>
      <c r="R4377">
        <v>1</v>
      </c>
      <c r="S4377">
        <v>12201544</v>
      </c>
      <c r="U4377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377" t="str">
        <f>IFERROR(MID(spotify_top_songs_audio_features[[#This Row],[artist_names]],SEARCH(",",spotify_top_songs_audio_features[[#This Row],[artist_names]])+2,99),"")</f>
        <v/>
      </c>
      <c r="W4377" t="str">
        <f>spotify_top_songs_audio_features[[#This Row],[source]]</f>
        <v>BIGHIT MUSIC</v>
      </c>
      <c r="X4377" s="1">
        <f>spotify_top_songs_audio_features[[#This Row],[streams]]</f>
        <v>12201544</v>
      </c>
      <c r="Y4377" t="str">
        <f>IF(Tabela2[[#This Row],[feat]]="","","Feat")</f>
        <v/>
      </c>
      <c r="Z4377" s="17" t="str">
        <f>CONCATENATE(INT(spotify_top_songs_audio_features[[#This Row],[duration_ms]]/(60*1000)),":",MOD(INT(spotify_top_songs_audio_features[[#This Row],[duration_ms]]/1000),60))</f>
        <v>3:58</v>
      </c>
      <c r="AA43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377" t="str">
        <f>spotify_top_songs_audio_features[[#This Row],[track_name]]</f>
        <v>Born Singer</v>
      </c>
    </row>
    <row r="4378" spans="1:28" x14ac:dyDescent="0.25">
      <c r="A4378" t="s">
        <v>7629</v>
      </c>
      <c r="B4378" t="s">
        <v>705</v>
      </c>
      <c r="C4378" t="s">
        <v>7630</v>
      </c>
      <c r="D4378" t="s">
        <v>707</v>
      </c>
      <c r="E4378" t="s">
        <v>113</v>
      </c>
      <c r="F4378" t="s">
        <v>32</v>
      </c>
      <c r="G4378" t="s">
        <v>25</v>
      </c>
      <c r="H4378">
        <v>85</v>
      </c>
      <c r="I4378">
        <v>516</v>
      </c>
      <c r="J4378">
        <v>714</v>
      </c>
      <c r="K4378" t="s">
        <v>7631</v>
      </c>
      <c r="L4378">
        <v>0</v>
      </c>
      <c r="M4378">
        <v>896</v>
      </c>
      <c r="N4378">
        <v>874</v>
      </c>
      <c r="O4378">
        <v>-7664</v>
      </c>
      <c r="P4378">
        <v>108963</v>
      </c>
      <c r="Q4378">
        <v>158532</v>
      </c>
      <c r="R4378">
        <v>2</v>
      </c>
      <c r="S4378">
        <v>12190442</v>
      </c>
      <c r="U4378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4378" t="str">
        <f>IFERROR(MID(spotify_top_songs_audio_features[[#This Row],[artist_names]],SEARCH(",",spotify_top_songs_audio_features[[#This Row],[artist_names]])+2,99),"")</f>
        <v/>
      </c>
      <c r="W4378" t="str">
        <f>spotify_top_songs_audio_features[[#This Row],[source]]</f>
        <v>TenThousand Projects, LLC</v>
      </c>
      <c r="X4378" s="1">
        <f>spotify_top_songs_audio_features[[#This Row],[streams]]</f>
        <v>12190442</v>
      </c>
      <c r="Y4378" t="str">
        <f>IF(Tabela2[[#This Row],[feat]]="","","Feat")</f>
        <v/>
      </c>
      <c r="Z4378" s="17" t="str">
        <f>CONCATENATE(INT(spotify_top_songs_audio_features[[#This Row],[duration_ms]]/(60*1000)),":",MOD(INT(spotify_top_songs_audio_features[[#This Row],[duration_ms]]/1000),60))</f>
        <v>2:38</v>
      </c>
      <c r="AA43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378" t="str">
        <f>spotify_top_songs_audio_features[[#This Row],[track_name]]</f>
        <v>Who Needs Love</v>
      </c>
    </row>
    <row r="4379" spans="1:28" x14ac:dyDescent="0.25">
      <c r="A4379" t="s">
        <v>2002</v>
      </c>
      <c r="B4379" t="s">
        <v>649</v>
      </c>
      <c r="C4379" t="s">
        <v>2003</v>
      </c>
      <c r="D4379" t="s">
        <v>881</v>
      </c>
      <c r="E4379" t="s">
        <v>58</v>
      </c>
      <c r="F4379" t="s">
        <v>32</v>
      </c>
      <c r="G4379" t="s">
        <v>25</v>
      </c>
      <c r="H4379">
        <v>616</v>
      </c>
      <c r="I4379">
        <v>47</v>
      </c>
      <c r="J4379">
        <v>253</v>
      </c>
      <c r="K4379" t="s">
        <v>2004</v>
      </c>
      <c r="L4379">
        <v>0</v>
      </c>
      <c r="M4379">
        <v>111</v>
      </c>
      <c r="N4379">
        <v>325</v>
      </c>
      <c r="O4379">
        <v>-6092</v>
      </c>
      <c r="P4379">
        <v>8003</v>
      </c>
      <c r="Q4379">
        <v>210507</v>
      </c>
      <c r="R4379">
        <v>2</v>
      </c>
      <c r="S4379">
        <v>12187261</v>
      </c>
      <c r="U4379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4379" t="str">
        <f>IFERROR(MID(spotify_top_songs_audio_features[[#This Row],[artist_names]],SEARCH(",",spotify_top_songs_audio_features[[#This Row],[artist_names]])+2,99),"")</f>
        <v/>
      </c>
      <c r="W4379" t="str">
        <f>spotify_top_songs_audio_features[[#This Row],[source]]</f>
        <v>XL Recordings</v>
      </c>
      <c r="X4379" s="1">
        <f>spotify_top_songs_audio_features[[#This Row],[streams]]</f>
        <v>12187261</v>
      </c>
      <c r="Y4379" t="str">
        <f>IF(Tabela2[[#This Row],[feat]]="","","Feat")</f>
        <v/>
      </c>
      <c r="Z4379" s="17" t="str">
        <f>CONCATENATE(INT(spotify_top_songs_audio_features[[#This Row],[duration_ms]]/(60*1000)),":",MOD(INT(spotify_top_songs_audio_features[[#This Row],[duration_ms]]/1000),60))</f>
        <v>3:30</v>
      </c>
      <c r="AA43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379" t="str">
        <f>spotify_top_songs_audio_features[[#This Row],[track_name]]</f>
        <v>Chasing Pavements</v>
      </c>
    </row>
    <row r="4380" spans="1:28" x14ac:dyDescent="0.25">
      <c r="A4380" t="s">
        <v>11739</v>
      </c>
      <c r="B4380" t="s">
        <v>11740</v>
      </c>
      <c r="C4380" t="s">
        <v>11741</v>
      </c>
      <c r="D4380" t="s">
        <v>107</v>
      </c>
      <c r="E4380" t="s">
        <v>177</v>
      </c>
      <c r="F4380" t="s">
        <v>32</v>
      </c>
      <c r="G4380" t="s">
        <v>25</v>
      </c>
      <c r="H4380">
        <v>886</v>
      </c>
      <c r="I4380">
        <v>47</v>
      </c>
      <c r="J4380">
        <v>458</v>
      </c>
      <c r="K4380" t="s">
        <v>2383</v>
      </c>
      <c r="L4380">
        <v>3.3600000000000001E-3</v>
      </c>
      <c r="M4380">
        <v>121</v>
      </c>
      <c r="N4380">
        <v>184</v>
      </c>
      <c r="O4380">
        <v>-7756</v>
      </c>
      <c r="P4380">
        <v>156997</v>
      </c>
      <c r="Q4380">
        <v>114973</v>
      </c>
      <c r="R4380">
        <v>2</v>
      </c>
      <c r="S4380">
        <v>12181267</v>
      </c>
      <c r="U4380" t="str">
        <f>IFERROR(LEFT(spotify_top_songs_audio_features[[#This Row],[artist_names]],SEARCH(",",spotify_top_songs_audio_features[[#This Row],[artist_names]])-1),spotify_top_songs_audio_features[[#This Row],[artist_names]])</f>
        <v>ScHoolboy Q</v>
      </c>
      <c r="V4380" t="str">
        <f>IFERROR(MID(spotify_top_songs_audio_features[[#This Row],[artist_names]],SEARCH(",",spotify_top_songs_audio_features[[#This Row],[artist_names]])+2,99),"")</f>
        <v/>
      </c>
      <c r="W4380" t="str">
        <f>spotify_top_songs_audio_features[[#This Row],[source]]</f>
        <v>Top Dawg Entertainment/Interscope Records</v>
      </c>
      <c r="X4380" s="1">
        <f>spotify_top_songs_audio_features[[#This Row],[streams]]</f>
        <v>12181267</v>
      </c>
      <c r="Y4380" t="str">
        <f>IF(Tabela2[[#This Row],[feat]]="","","Feat")</f>
        <v/>
      </c>
      <c r="Z4380" s="17" t="str">
        <f>CONCATENATE(INT(spotify_top_songs_audio_features[[#This Row],[duration_ms]]/(60*1000)),":",MOD(INT(spotify_top_songs_audio_features[[#This Row],[duration_ms]]/1000),60))</f>
        <v>1:54</v>
      </c>
      <c r="AA43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380" t="str">
        <f>spotify_top_songs_audio_features[[#This Row],[track_name]]</f>
        <v>Numb Numb Juice</v>
      </c>
    </row>
    <row r="4381" spans="1:28" x14ac:dyDescent="0.25">
      <c r="A4381" t="s">
        <v>10686</v>
      </c>
      <c r="B4381" t="s">
        <v>10687</v>
      </c>
      <c r="C4381" t="s">
        <v>10688</v>
      </c>
      <c r="D4381" t="s">
        <v>127</v>
      </c>
      <c r="E4381" t="s">
        <v>31</v>
      </c>
      <c r="F4381" t="s">
        <v>32</v>
      </c>
      <c r="G4381" t="s">
        <v>25</v>
      </c>
      <c r="H4381">
        <v>57</v>
      </c>
      <c r="I4381">
        <v>422</v>
      </c>
      <c r="J4381">
        <v>422</v>
      </c>
      <c r="K4381" t="s">
        <v>3788</v>
      </c>
      <c r="L4381">
        <v>0</v>
      </c>
      <c r="M4381">
        <v>127</v>
      </c>
      <c r="N4381">
        <v>169</v>
      </c>
      <c r="O4381">
        <v>-7561</v>
      </c>
      <c r="P4381">
        <v>113007</v>
      </c>
      <c r="Q4381">
        <v>242293</v>
      </c>
      <c r="R4381">
        <v>2</v>
      </c>
      <c r="S4381">
        <v>12177520</v>
      </c>
      <c r="U438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381" t="str">
        <f>IFERROR(MID(spotify_top_songs_audio_features[[#This Row],[artist_names]],SEARCH(",",spotify_top_songs_audio_features[[#This Row],[artist_names]])+2,99),"")</f>
        <v>Steve Aoki</v>
      </c>
      <c r="W4381" t="str">
        <f>spotify_top_songs_audio_features[[#This Row],[source]]</f>
        <v>BIGHIT MUSIC</v>
      </c>
      <c r="X4381" s="1">
        <f>spotify_top_songs_audio_features[[#This Row],[streams]]</f>
        <v>12177520</v>
      </c>
      <c r="Y4381" t="str">
        <f>IF(Tabela2[[#This Row],[feat]]="","","Feat")</f>
        <v>Feat</v>
      </c>
      <c r="Z4381" s="17" t="str">
        <f>CONCATENATE(INT(spotify_top_songs_audio_features[[#This Row],[duration_ms]]/(60*1000)),":",MOD(INT(spotify_top_songs_audio_features[[#This Row],[duration_ms]]/1000),60))</f>
        <v>4:2</v>
      </c>
      <c r="AA43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81" t="str">
        <f>spotify_top_songs_audio_features[[#This Row],[track_name]]</f>
        <v>The Truth Untold (feat. Steve Aoki)</v>
      </c>
    </row>
    <row r="4382" spans="1:28" x14ac:dyDescent="0.25">
      <c r="A4382" t="s">
        <v>14026</v>
      </c>
      <c r="B4382" t="s">
        <v>2125</v>
      </c>
      <c r="C4382" t="s">
        <v>14027</v>
      </c>
      <c r="D4382" t="s">
        <v>1487</v>
      </c>
      <c r="E4382" t="s">
        <v>23</v>
      </c>
      <c r="F4382" t="s">
        <v>32</v>
      </c>
      <c r="G4382" t="s">
        <v>25</v>
      </c>
      <c r="H4382">
        <v>739</v>
      </c>
      <c r="I4382">
        <v>616</v>
      </c>
      <c r="J4382">
        <v>338</v>
      </c>
      <c r="K4382" t="s">
        <v>2824</v>
      </c>
      <c r="L4382">
        <v>1.93E-4</v>
      </c>
      <c r="M4382">
        <v>101</v>
      </c>
      <c r="N4382">
        <v>654</v>
      </c>
      <c r="O4382">
        <v>-6963</v>
      </c>
      <c r="P4382">
        <v>91071</v>
      </c>
      <c r="Q4382">
        <v>158466</v>
      </c>
      <c r="R4382">
        <v>2</v>
      </c>
      <c r="S4382">
        <v>12170360</v>
      </c>
      <c r="U4382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4382" t="str">
        <f>IFERROR(MID(spotify_top_songs_audio_features[[#This Row],[artist_names]],SEARCH(",",spotify_top_songs_audio_features[[#This Row],[artist_names]])+2,99),"")</f>
        <v/>
      </c>
      <c r="W4382" t="str">
        <f>spotify_top_songs_audio_features[[#This Row],[source]]</f>
        <v>Victor Victor Worldwide</v>
      </c>
      <c r="X4382" s="1">
        <f>spotify_top_songs_audio_features[[#This Row],[streams]]</f>
        <v>12170360</v>
      </c>
      <c r="Y4382" t="str">
        <f>IF(Tabela2[[#This Row],[feat]]="","","Feat")</f>
        <v/>
      </c>
      <c r="Z4382" s="17" t="str">
        <f>CONCATENATE(INT(spotify_top_songs_audio_features[[#This Row],[duration_ms]]/(60*1000)),":",MOD(INT(spotify_top_songs_audio_features[[#This Row],[duration_ms]]/1000),60))</f>
        <v>2:38</v>
      </c>
      <c r="AA43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82" t="str">
        <f>spotify_top_songs_audio_features[[#This Row],[track_name]]</f>
        <v>Something Special</v>
      </c>
    </row>
    <row r="4383" spans="1:28" x14ac:dyDescent="0.25">
      <c r="A4383" t="s">
        <v>11830</v>
      </c>
      <c r="B4383" t="s">
        <v>4404</v>
      </c>
      <c r="C4383" t="s">
        <v>9135</v>
      </c>
      <c r="D4383" t="s">
        <v>814</v>
      </c>
      <c r="E4383" t="s">
        <v>58</v>
      </c>
      <c r="F4383" t="s">
        <v>24</v>
      </c>
      <c r="G4383" t="s">
        <v>25</v>
      </c>
      <c r="H4383">
        <v>724</v>
      </c>
      <c r="I4383">
        <v>68</v>
      </c>
      <c r="J4383">
        <v>117</v>
      </c>
      <c r="K4383" t="s">
        <v>904</v>
      </c>
      <c r="L4383">
        <v>9.9100000000000004E-3</v>
      </c>
      <c r="M4383">
        <v>11</v>
      </c>
      <c r="N4383">
        <v>777</v>
      </c>
      <c r="O4383">
        <v>-6822</v>
      </c>
      <c r="P4383">
        <v>159919</v>
      </c>
      <c r="Q4383">
        <v>160920</v>
      </c>
      <c r="R4383">
        <v>1</v>
      </c>
      <c r="S4383">
        <v>12169328</v>
      </c>
      <c r="U4383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383" t="str">
        <f>IFERROR(MID(spotify_top_songs_audio_features[[#This Row],[artist_names]],SEARCH(",",spotify_top_songs_audio_features[[#This Row],[artist_names]])+2,99),"")</f>
        <v/>
      </c>
      <c r="W4383" t="str">
        <f>spotify_top_songs_audio_features[[#This Row],[source]]</f>
        <v>Top Dawg Entertainment/RCA Records</v>
      </c>
      <c r="X4383" s="1">
        <f>spotify_top_songs_audio_features[[#This Row],[streams]]</f>
        <v>12169328</v>
      </c>
      <c r="Y4383" t="str">
        <f>IF(Tabela2[[#This Row],[feat]]="","","Feat")</f>
        <v/>
      </c>
      <c r="Z4383" s="17" t="str">
        <f>CONCATENATE(INT(spotify_top_songs_audio_features[[#This Row],[duration_ms]]/(60*1000)),":",MOD(INT(spotify_top_songs_audio_features[[#This Row],[duration_ms]]/1000),60))</f>
        <v>2:40</v>
      </c>
      <c r="AA43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383" t="str">
        <f>spotify_top_songs_audio_features[[#This Row],[track_name]]</f>
        <v>Notice Me</v>
      </c>
    </row>
    <row r="4384" spans="1:28" x14ac:dyDescent="0.25">
      <c r="A4384" t="s">
        <v>8283</v>
      </c>
      <c r="B4384" t="s">
        <v>284</v>
      </c>
      <c r="C4384" t="s">
        <v>8284</v>
      </c>
      <c r="D4384" t="s">
        <v>2868</v>
      </c>
      <c r="E4384" t="s">
        <v>23</v>
      </c>
      <c r="F4384" t="s">
        <v>24</v>
      </c>
      <c r="G4384" t="s">
        <v>25</v>
      </c>
      <c r="H4384">
        <v>385</v>
      </c>
      <c r="I4384">
        <v>34</v>
      </c>
      <c r="J4384">
        <v>51</v>
      </c>
      <c r="K4384" t="s">
        <v>6806</v>
      </c>
      <c r="L4384">
        <v>1.2E-4</v>
      </c>
      <c r="M4384">
        <v>196</v>
      </c>
      <c r="N4384">
        <v>398</v>
      </c>
      <c r="O4384">
        <v>-11754</v>
      </c>
      <c r="P4384">
        <v>83947</v>
      </c>
      <c r="Q4384">
        <v>263988</v>
      </c>
      <c r="R4384">
        <v>1</v>
      </c>
      <c r="S4384">
        <v>12159077</v>
      </c>
      <c r="U438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384" t="str">
        <f>IFERROR(MID(spotify_top_songs_audio_features[[#This Row],[artist_names]],SEARCH(",",spotify_top_songs_audio_features[[#This Row],[artist_names]])+2,99),"")</f>
        <v/>
      </c>
      <c r="W4384" t="str">
        <f>spotify_top_songs_audio_features[[#This Row],[source]]</f>
        <v>OVO / Republic Records</v>
      </c>
      <c r="X4384" s="1">
        <f>spotify_top_songs_audio_features[[#This Row],[streams]]</f>
        <v>12159077</v>
      </c>
      <c r="Y4384" t="str">
        <f>IF(Tabela2[[#This Row],[feat]]="","","Feat")</f>
        <v/>
      </c>
      <c r="Z4384" s="17" t="str">
        <f>CONCATENATE(INT(spotify_top_songs_audio_features[[#This Row],[duration_ms]]/(60*1000)),":",MOD(INT(spotify_top_songs_audio_features[[#This Row],[duration_ms]]/1000),60))</f>
        <v>4:23</v>
      </c>
      <c r="AA43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384" t="str">
        <f>spotify_top_songs_audio_features[[#This Row],[track_name]]</f>
        <v>I Guess It’s Fuck Me</v>
      </c>
    </row>
    <row r="4385" spans="1:28" x14ac:dyDescent="0.25">
      <c r="A4385" t="s">
        <v>13475</v>
      </c>
      <c r="B4385" t="s">
        <v>284</v>
      </c>
      <c r="C4385" t="s">
        <v>13476</v>
      </c>
      <c r="D4385" t="s">
        <v>286</v>
      </c>
      <c r="E4385" t="s">
        <v>97</v>
      </c>
      <c r="F4385" t="s">
        <v>32</v>
      </c>
      <c r="G4385" t="s">
        <v>25</v>
      </c>
      <c r="H4385">
        <v>465</v>
      </c>
      <c r="I4385">
        <v>7</v>
      </c>
      <c r="J4385">
        <v>893</v>
      </c>
      <c r="K4385" t="s">
        <v>5011</v>
      </c>
      <c r="L4385">
        <v>0</v>
      </c>
      <c r="M4385">
        <v>299</v>
      </c>
      <c r="N4385">
        <v>276</v>
      </c>
      <c r="O4385">
        <v>-5163</v>
      </c>
      <c r="P4385">
        <v>120854</v>
      </c>
      <c r="Q4385">
        <v>230709</v>
      </c>
      <c r="R4385">
        <v>1</v>
      </c>
      <c r="S4385">
        <v>12157924</v>
      </c>
      <c r="U438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385" t="str">
        <f>IFERROR(MID(spotify_top_songs_audio_features[[#This Row],[artist_names]],SEARCH(",",spotify_top_songs_audio_features[[#This Row],[artist_names]])+2,99),"")</f>
        <v/>
      </c>
      <c r="W4385" t="str">
        <f>spotify_top_songs_audio_features[[#This Row],[source]]</f>
        <v>OVO/Republic</v>
      </c>
      <c r="X4385" s="1">
        <f>spotify_top_songs_audio_features[[#This Row],[streams]]</f>
        <v>12157924</v>
      </c>
      <c r="Y4385" t="str">
        <f>IF(Tabela2[[#This Row],[feat]]="","","Feat")</f>
        <v/>
      </c>
      <c r="Z4385" s="17" t="str">
        <f>CONCATENATE(INT(spotify_top_songs_audio_features[[#This Row],[duration_ms]]/(60*1000)),":",MOD(INT(spotify_top_songs_audio_features[[#This Row],[duration_ms]]/1000),60))</f>
        <v>3:50</v>
      </c>
      <c r="AA43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385" t="str">
        <f>spotify_top_songs_audio_features[[#This Row],[track_name]]</f>
        <v>You Broke My Heart</v>
      </c>
    </row>
    <row r="4386" spans="1:28" x14ac:dyDescent="0.25">
      <c r="A4386" t="s">
        <v>7773</v>
      </c>
      <c r="B4386" t="s">
        <v>7774</v>
      </c>
      <c r="C4386" t="s">
        <v>7775</v>
      </c>
      <c r="D4386" t="s">
        <v>6114</v>
      </c>
      <c r="E4386" t="s">
        <v>177</v>
      </c>
      <c r="F4386" t="s">
        <v>32</v>
      </c>
      <c r="G4386" t="s">
        <v>25</v>
      </c>
      <c r="H4386">
        <v>783</v>
      </c>
      <c r="I4386">
        <v>729</v>
      </c>
      <c r="J4386">
        <v>691</v>
      </c>
      <c r="K4386" t="s">
        <v>2493</v>
      </c>
      <c r="L4386">
        <v>272</v>
      </c>
      <c r="M4386">
        <v>1</v>
      </c>
      <c r="N4386">
        <v>58</v>
      </c>
      <c r="O4386">
        <v>-3549</v>
      </c>
      <c r="P4386">
        <v>167968</v>
      </c>
      <c r="Q4386">
        <v>216148</v>
      </c>
      <c r="R4386">
        <v>1</v>
      </c>
      <c r="S4386">
        <v>12150584</v>
      </c>
      <c r="U4386" t="str">
        <f>IFERROR(LEFT(spotify_top_songs_audio_features[[#This Row],[artist_names]],SEARCH(",",spotify_top_songs_audio_features[[#This Row],[artist_names]])-1),spotify_top_songs_audio_features[[#This Row],[artist_names]])</f>
        <v>Yandel</v>
      </c>
      <c r="V4386" t="str">
        <f>IFERROR(MID(spotify_top_songs_audio_features[[#This Row],[artist_names]],SEARCH(",",spotify_top_songs_audio_features[[#This Row],[artist_names]])+2,99),"")</f>
        <v>Feid</v>
      </c>
      <c r="W4386" t="str">
        <f>spotify_top_songs_audio_features[[#This Row],[source]]</f>
        <v>La Leyenda LLC</v>
      </c>
      <c r="X4386" s="1">
        <f>spotify_top_songs_audio_features[[#This Row],[streams]]</f>
        <v>12150584</v>
      </c>
      <c r="Y4386" t="str">
        <f>IF(Tabela2[[#This Row],[feat]]="","","Feat")</f>
        <v>Feat</v>
      </c>
      <c r="Z4386" s="17" t="str">
        <f>CONCATENATE(INT(spotify_top_songs_audio_features[[#This Row],[duration_ms]]/(60*1000)),":",MOD(INT(spotify_top_songs_audio_features[[#This Row],[duration_ms]]/1000),60))</f>
        <v>3:36</v>
      </c>
      <c r="AA43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386" t="str">
        <f>spotify_top_songs_audio_features[[#This Row],[track_name]]</f>
        <v>Yandel 150</v>
      </c>
    </row>
    <row r="4387" spans="1:28" x14ac:dyDescent="0.25">
      <c r="A4387" t="s">
        <v>7071</v>
      </c>
      <c r="B4387" t="s">
        <v>7072</v>
      </c>
      <c r="C4387" t="s">
        <v>7073</v>
      </c>
      <c r="D4387" t="s">
        <v>5775</v>
      </c>
      <c r="E4387" t="s">
        <v>97</v>
      </c>
      <c r="F4387" t="s">
        <v>32</v>
      </c>
      <c r="G4387" t="s">
        <v>25</v>
      </c>
      <c r="H4387">
        <v>676</v>
      </c>
      <c r="I4387">
        <v>857</v>
      </c>
      <c r="J4387">
        <v>438</v>
      </c>
      <c r="K4387" t="s">
        <v>346</v>
      </c>
      <c r="L4387">
        <v>0</v>
      </c>
      <c r="M4387">
        <v>254</v>
      </c>
      <c r="N4387">
        <v>717</v>
      </c>
      <c r="O4387">
        <v>-4368</v>
      </c>
      <c r="P4387">
        <v>149981</v>
      </c>
      <c r="Q4387">
        <v>162600</v>
      </c>
      <c r="R4387">
        <v>2</v>
      </c>
      <c r="S4387">
        <v>12148541</v>
      </c>
      <c r="U4387" t="str">
        <f>IFERROR(LEFT(spotify_top_songs_audio_features[[#This Row],[artist_names]],SEARCH(",",spotify_top_songs_audio_features[[#This Row],[artist_names]])-1),spotify_top_songs_audio_features[[#This Row],[artist_names]])</f>
        <v>K/DA</v>
      </c>
      <c r="V4387" t="str">
        <f>IFERROR(MID(spotify_top_songs_audio_features[[#This Row],[artist_names]],SEARCH(",",spotify_top_songs_audio_features[[#This Row],[artist_names]])+2,99),"")</f>
        <v>(G)I-DLE, Wolftyla, Bea Miller, League of Legends</v>
      </c>
      <c r="W4387" t="str">
        <f>spotify_top_songs_audio_features[[#This Row],[source]]</f>
        <v>Riot Games</v>
      </c>
      <c r="X4387" s="1">
        <f>spotify_top_songs_audio_features[[#This Row],[streams]]</f>
        <v>12148541</v>
      </c>
      <c r="Y4387" t="str">
        <f>IF(Tabela2[[#This Row],[feat]]="","","Feat")</f>
        <v>Feat</v>
      </c>
      <c r="Z4387" s="17" t="str">
        <f>CONCATENATE(INT(spotify_top_songs_audio_features[[#This Row],[duration_ms]]/(60*1000)),":",MOD(INT(spotify_top_songs_audio_features[[#This Row],[duration_ms]]/1000),60))</f>
        <v>2:42</v>
      </c>
      <c r="AA43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387" t="str">
        <f>spotify_top_songs_audio_features[[#This Row],[track_name]]</f>
        <v>THE BADDEST</v>
      </c>
    </row>
    <row r="4388" spans="1:28" x14ac:dyDescent="0.25">
      <c r="A4388" t="s">
        <v>11132</v>
      </c>
      <c r="B4388" t="s">
        <v>11133</v>
      </c>
      <c r="C4388" t="s">
        <v>11134</v>
      </c>
      <c r="D4388" t="s">
        <v>107</v>
      </c>
      <c r="E4388" t="s">
        <v>86</v>
      </c>
      <c r="F4388" t="s">
        <v>32</v>
      </c>
      <c r="G4388" t="s">
        <v>25</v>
      </c>
      <c r="H4388">
        <v>906</v>
      </c>
      <c r="I4388">
        <v>545</v>
      </c>
      <c r="J4388">
        <v>344</v>
      </c>
      <c r="K4388" t="s">
        <v>535</v>
      </c>
      <c r="L4388">
        <v>0</v>
      </c>
      <c r="M4388">
        <v>91</v>
      </c>
      <c r="N4388">
        <v>543</v>
      </c>
      <c r="O4388">
        <v>-4977</v>
      </c>
      <c r="P4388">
        <v>139932</v>
      </c>
      <c r="Q4388">
        <v>186827</v>
      </c>
      <c r="R4388">
        <v>2</v>
      </c>
      <c r="S4388">
        <v>12143988</v>
      </c>
      <c r="U4388" t="str">
        <f>IFERROR(LEFT(spotify_top_songs_audio_features[[#This Row],[artist_names]],SEARCH(",",spotify_top_songs_audio_features[[#This Row],[artist_names]])-1),spotify_top_songs_audio_features[[#This Row],[artist_names]])</f>
        <v>ScHoolboy Q</v>
      </c>
      <c r="V4388" t="str">
        <f>IFERROR(MID(spotify_top_songs_audio_features[[#This Row],[artist_names]],SEARCH(",",spotify_top_songs_audio_features[[#This Row],[artist_names]])+2,99),"")</f>
        <v>21 Savage</v>
      </c>
      <c r="W4388" t="str">
        <f>spotify_top_songs_audio_features[[#This Row],[source]]</f>
        <v>Top Dawg Entertainment/Interscope Records</v>
      </c>
      <c r="X4388" s="1">
        <f>spotify_top_songs_audio_features[[#This Row],[streams]]</f>
        <v>12143988</v>
      </c>
      <c r="Y4388" t="str">
        <f>IF(Tabela2[[#This Row],[feat]]="","","Feat")</f>
        <v>Feat</v>
      </c>
      <c r="Z4388" s="17" t="str">
        <f>CONCATENATE(INT(spotify_top_songs_audio_features[[#This Row],[duration_ms]]/(60*1000)),":",MOD(INT(spotify_top_songs_audio_features[[#This Row],[duration_ms]]/1000),60))</f>
        <v>3:6</v>
      </c>
      <c r="AA43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88" t="str">
        <f>spotify_top_songs_audio_features[[#This Row],[track_name]]</f>
        <v>Floating (feat. 21 Savage)</v>
      </c>
    </row>
    <row r="4389" spans="1:28" x14ac:dyDescent="0.25">
      <c r="A4389" t="s">
        <v>6991</v>
      </c>
      <c r="B4389" t="s">
        <v>4404</v>
      </c>
      <c r="C4389" t="s">
        <v>6992</v>
      </c>
      <c r="D4389" t="s">
        <v>814</v>
      </c>
      <c r="E4389" t="s">
        <v>58</v>
      </c>
      <c r="F4389" t="s">
        <v>24</v>
      </c>
      <c r="G4389" t="s">
        <v>25</v>
      </c>
      <c r="H4389">
        <v>428</v>
      </c>
      <c r="I4389">
        <v>439</v>
      </c>
      <c r="J4389">
        <v>591</v>
      </c>
      <c r="K4389" t="s">
        <v>6993</v>
      </c>
      <c r="L4389">
        <v>0</v>
      </c>
      <c r="M4389">
        <v>153</v>
      </c>
      <c r="N4389">
        <v>418</v>
      </c>
      <c r="O4389">
        <v>-7674</v>
      </c>
      <c r="P4389">
        <v>150007</v>
      </c>
      <c r="Q4389">
        <v>244027</v>
      </c>
      <c r="R4389">
        <v>1</v>
      </c>
      <c r="S4389">
        <v>12135149</v>
      </c>
      <c r="U4389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389" t="str">
        <f>IFERROR(MID(spotify_top_songs_audio_features[[#This Row],[artist_names]],SEARCH(",",spotify_top_songs_audio_features[[#This Row],[artist_names]])+2,99),"")</f>
        <v/>
      </c>
      <c r="W4389" t="str">
        <f>spotify_top_songs_audio_features[[#This Row],[source]]</f>
        <v>Top Dawg Entertainment/RCA Records</v>
      </c>
      <c r="X4389" s="1">
        <f>spotify_top_songs_audio_features[[#This Row],[streams]]</f>
        <v>12135149</v>
      </c>
      <c r="Y4389" t="str">
        <f>IF(Tabela2[[#This Row],[feat]]="","","Feat")</f>
        <v/>
      </c>
      <c r="Z4389" s="17" t="str">
        <f>CONCATENATE(INT(spotify_top_songs_audio_features[[#This Row],[duration_ms]]/(60*1000)),":",MOD(INT(spotify_top_songs_audio_features[[#This Row],[duration_ms]]/1000),60))</f>
        <v>4:4</v>
      </c>
      <c r="AA43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389" t="str">
        <f>spotify_top_songs_audio_features[[#This Row],[track_name]]</f>
        <v>Gone Girl</v>
      </c>
    </row>
    <row r="4390" spans="1:28" x14ac:dyDescent="0.25">
      <c r="A4390" t="s">
        <v>9649</v>
      </c>
      <c r="B4390" t="s">
        <v>9650</v>
      </c>
      <c r="C4390" t="s">
        <v>9651</v>
      </c>
      <c r="D4390" t="s">
        <v>7754</v>
      </c>
      <c r="E4390" t="s">
        <v>43</v>
      </c>
      <c r="F4390" t="s">
        <v>24</v>
      </c>
      <c r="G4390" t="s">
        <v>25</v>
      </c>
      <c r="H4390">
        <v>727</v>
      </c>
      <c r="I4390">
        <v>879</v>
      </c>
      <c r="J4390">
        <v>129</v>
      </c>
      <c r="K4390" t="s">
        <v>2242</v>
      </c>
      <c r="L4390">
        <v>1.17E-3</v>
      </c>
      <c r="M4390">
        <v>244</v>
      </c>
      <c r="N4390">
        <v>671</v>
      </c>
      <c r="O4390">
        <v>-1167</v>
      </c>
      <c r="P4390">
        <v>146959</v>
      </c>
      <c r="Q4390">
        <v>238144</v>
      </c>
      <c r="R4390">
        <v>2</v>
      </c>
      <c r="S4390">
        <v>12134598</v>
      </c>
      <c r="U4390" t="str">
        <f>IFERROR(LEFT(spotify_top_songs_audio_features[[#This Row],[artist_names]],SEARCH(",",spotify_top_songs_audio_features[[#This Row],[artist_names]])-1),spotify_top_songs_audio_features[[#This Row],[artist_names]])</f>
        <v>aespa</v>
      </c>
      <c r="V4390" t="str">
        <f>IFERROR(MID(spotify_top_songs_audio_features[[#This Row],[artist_names]],SEARCH(",",spotify_top_songs_audio_features[[#This Row],[artist_names]])+2,99),"")</f>
        <v/>
      </c>
      <c r="W4390" t="str">
        <f>spotify_top_songs_audio_features[[#This Row],[source]]</f>
        <v>SM Entertainment</v>
      </c>
      <c r="X4390" s="1">
        <f>spotify_top_songs_audio_features[[#This Row],[streams]]</f>
        <v>12134598</v>
      </c>
      <c r="Y4390" t="str">
        <f>IF(Tabela2[[#This Row],[feat]]="","","Feat")</f>
        <v/>
      </c>
      <c r="Z4390" s="17" t="str">
        <f>CONCATENATE(INT(spotify_top_songs_audio_features[[#This Row],[duration_ms]]/(60*1000)),":",MOD(INT(spotify_top_songs_audio_features[[#This Row],[duration_ms]]/1000),60))</f>
        <v>3:58</v>
      </c>
      <c r="AA43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390" t="str">
        <f>spotify_top_songs_audio_features[[#This Row],[track_name]]</f>
        <v>Savage</v>
      </c>
    </row>
    <row r="4391" spans="1:28" x14ac:dyDescent="0.25">
      <c r="A4391" t="s">
        <v>7097</v>
      </c>
      <c r="B4391" t="s">
        <v>7098</v>
      </c>
      <c r="C4391" t="s">
        <v>7099</v>
      </c>
      <c r="D4391" t="s">
        <v>48</v>
      </c>
      <c r="E4391" t="s">
        <v>31</v>
      </c>
      <c r="F4391" t="s">
        <v>24</v>
      </c>
      <c r="G4391" t="s">
        <v>25</v>
      </c>
      <c r="H4391">
        <v>709</v>
      </c>
      <c r="I4391">
        <v>734</v>
      </c>
      <c r="J4391">
        <v>125</v>
      </c>
      <c r="K4391" t="s">
        <v>4151</v>
      </c>
      <c r="L4391">
        <v>0</v>
      </c>
      <c r="M4391">
        <v>346</v>
      </c>
      <c r="N4391">
        <v>245</v>
      </c>
      <c r="O4391">
        <v>-5027</v>
      </c>
      <c r="P4391">
        <v>143087</v>
      </c>
      <c r="Q4391">
        <v>174560</v>
      </c>
      <c r="R4391">
        <v>1</v>
      </c>
      <c r="S4391">
        <v>12133395</v>
      </c>
      <c r="U4391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391" t="str">
        <f>IFERROR(MID(spotify_top_songs_audio_features[[#This Row],[artist_names]],SEARCH(",",spotify_top_songs_audio_features[[#This Row],[artist_names]])+2,99),"")</f>
        <v>Young Thug</v>
      </c>
      <c r="W4391" t="str">
        <f>spotify_top_songs_audio_features[[#This Row],[source]]</f>
        <v>Republic Records</v>
      </c>
      <c r="X4391" s="1">
        <f>spotify_top_songs_audio_features[[#This Row],[streams]]</f>
        <v>12133395</v>
      </c>
      <c r="Y4391" t="str">
        <f>IF(Tabela2[[#This Row],[feat]]="","","Feat")</f>
        <v>Feat</v>
      </c>
      <c r="Z4391" s="17" t="str">
        <f>CONCATENATE(INT(spotify_top_songs_audio_features[[#This Row],[duration_ms]]/(60*1000)),":",MOD(INT(spotify_top_songs_audio_features[[#This Row],[duration_ms]]/1000),60))</f>
        <v>2:54</v>
      </c>
      <c r="AA43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91" t="str">
        <f>spotify_top_songs_audio_features[[#This Row],[track_name]]</f>
        <v>Metro Spider (with Young Thug)</v>
      </c>
    </row>
    <row r="4392" spans="1:28" x14ac:dyDescent="0.25">
      <c r="A4392" t="s">
        <v>8615</v>
      </c>
      <c r="B4392" t="s">
        <v>8616</v>
      </c>
      <c r="C4392" t="s">
        <v>8617</v>
      </c>
      <c r="D4392" t="s">
        <v>53</v>
      </c>
      <c r="E4392" t="s">
        <v>31</v>
      </c>
      <c r="F4392" t="s">
        <v>24</v>
      </c>
      <c r="G4392" t="s">
        <v>25</v>
      </c>
      <c r="H4392">
        <v>855</v>
      </c>
      <c r="I4392">
        <v>83</v>
      </c>
      <c r="J4392">
        <v>106</v>
      </c>
      <c r="K4392" t="s">
        <v>8618</v>
      </c>
      <c r="L4392">
        <v>1.3100000000000001E-4</v>
      </c>
      <c r="M4392">
        <v>8</v>
      </c>
      <c r="N4392">
        <v>775</v>
      </c>
      <c r="O4392">
        <v>-2815</v>
      </c>
      <c r="P4392">
        <v>90009</v>
      </c>
      <c r="Q4392">
        <v>190667</v>
      </c>
      <c r="R4392">
        <v>2</v>
      </c>
      <c r="S4392">
        <v>12113466</v>
      </c>
      <c r="U4392" t="str">
        <f>IFERROR(LEFT(spotify_top_songs_audio_features[[#This Row],[artist_names]],SEARCH(",",spotify_top_songs_audio_features[[#This Row],[artist_names]])-1),spotify_top_songs_audio_features[[#This Row],[artist_names]])</f>
        <v>TINI</v>
      </c>
      <c r="V4392" t="str">
        <f>IFERROR(MID(spotify_top_songs_audio_features[[#This Row],[artist_names]],SEARCH(",",spotify_top_songs_audio_features[[#This Row],[artist_names]])+2,99),"")</f>
        <v>Becky G, Anitta</v>
      </c>
      <c r="W4392" t="str">
        <f>spotify_top_songs_audio_features[[#This Row],[source]]</f>
        <v>Sony Music Latin</v>
      </c>
      <c r="X4392" s="1">
        <f>spotify_top_songs_audio_features[[#This Row],[streams]]</f>
        <v>12113466</v>
      </c>
      <c r="Y4392" t="str">
        <f>IF(Tabela2[[#This Row],[feat]]="","","Feat")</f>
        <v>Feat</v>
      </c>
      <c r="Z4392" s="17" t="str">
        <f>CONCATENATE(INT(spotify_top_songs_audio_features[[#This Row],[duration_ms]]/(60*1000)),":",MOD(INT(spotify_top_songs_audio_features[[#This Row],[duration_ms]]/1000),60))</f>
        <v>3:10</v>
      </c>
      <c r="AA43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392" t="str">
        <f>spotify_top_songs_audio_features[[#This Row],[track_name]]</f>
        <v>La Loto</v>
      </c>
    </row>
    <row r="4393" spans="1:28" x14ac:dyDescent="0.25">
      <c r="A4393" t="s">
        <v>9508</v>
      </c>
      <c r="B4393" t="s">
        <v>9509</v>
      </c>
      <c r="C4393" t="s">
        <v>9510</v>
      </c>
      <c r="D4393" t="s">
        <v>254</v>
      </c>
      <c r="E4393" t="s">
        <v>97</v>
      </c>
      <c r="F4393" t="s">
        <v>32</v>
      </c>
      <c r="G4393" t="s">
        <v>25</v>
      </c>
      <c r="H4393">
        <v>778</v>
      </c>
      <c r="I4393">
        <v>824</v>
      </c>
      <c r="J4393">
        <v>707</v>
      </c>
      <c r="K4393" t="s">
        <v>9511</v>
      </c>
      <c r="L4393">
        <v>0</v>
      </c>
      <c r="M4393">
        <v>405</v>
      </c>
      <c r="N4393">
        <v>758</v>
      </c>
      <c r="O4393">
        <v>-5892</v>
      </c>
      <c r="P4393">
        <v>100024</v>
      </c>
      <c r="Q4393">
        <v>218093</v>
      </c>
      <c r="R4393">
        <v>2</v>
      </c>
      <c r="S4393">
        <v>12105192</v>
      </c>
      <c r="U4393" t="str">
        <f>IFERROR(LEFT(spotify_top_songs_audio_features[[#This Row],[artist_names]],SEARCH(",",spotify_top_songs_audio_features[[#This Row],[artist_names]])-1),spotify_top_songs_audio_features[[#This Row],[artist_names]])</f>
        <v>Shakira</v>
      </c>
      <c r="V4393" t="str">
        <f>IFERROR(MID(spotify_top_songs_audio_features[[#This Row],[artist_names]],SEARCH(",",spotify_top_songs_audio_features[[#This Row],[artist_names]])+2,99),"")</f>
        <v>Wyclef Jean</v>
      </c>
      <c r="W4393" t="str">
        <f>spotify_top_songs_audio_features[[#This Row],[source]]</f>
        <v>Epic</v>
      </c>
      <c r="X4393" s="1">
        <f>spotify_top_songs_audio_features[[#This Row],[streams]]</f>
        <v>12105192</v>
      </c>
      <c r="Y4393" t="str">
        <f>IF(Tabela2[[#This Row],[feat]]="","","Feat")</f>
        <v>Feat</v>
      </c>
      <c r="Z4393" s="17" t="str">
        <f>CONCATENATE(INT(spotify_top_songs_audio_features[[#This Row],[duration_ms]]/(60*1000)),":",MOD(INT(spotify_top_songs_audio_features[[#This Row],[duration_ms]]/1000),60))</f>
        <v>3:38</v>
      </c>
      <c r="AA43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393" t="str">
        <f>spotify_top_songs_audio_features[[#This Row],[track_name]]</f>
        <v>Hips Don't Lie (feat. Wyclef Jean)</v>
      </c>
    </row>
    <row r="4394" spans="1:28" x14ac:dyDescent="0.25">
      <c r="A4394" t="s">
        <v>5808</v>
      </c>
      <c r="B4394" t="s">
        <v>5809</v>
      </c>
      <c r="C4394" t="s">
        <v>5810</v>
      </c>
      <c r="D4394" t="s">
        <v>48</v>
      </c>
      <c r="E4394" t="s">
        <v>142</v>
      </c>
      <c r="F4394" t="s">
        <v>32</v>
      </c>
      <c r="G4394" t="s">
        <v>25</v>
      </c>
      <c r="H4394">
        <v>693</v>
      </c>
      <c r="I4394">
        <v>67</v>
      </c>
      <c r="J4394">
        <v>345</v>
      </c>
      <c r="K4394" t="s">
        <v>5811</v>
      </c>
      <c r="L4394">
        <v>857</v>
      </c>
      <c r="M4394">
        <v>432</v>
      </c>
      <c r="N4394">
        <v>84</v>
      </c>
      <c r="O4394">
        <v>-3537</v>
      </c>
      <c r="P4394">
        <v>119907</v>
      </c>
      <c r="Q4394">
        <v>191520</v>
      </c>
      <c r="R4394">
        <v>1</v>
      </c>
      <c r="S4394">
        <v>12099572</v>
      </c>
      <c r="U4394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394" t="str">
        <f>IFERROR(MID(spotify_top_songs_audio_features[[#This Row],[artist_names]],SEARCH(",",spotify_top_songs_audio_features[[#This Row],[artist_names]])+2,99),"")</f>
        <v>Don Toliver</v>
      </c>
      <c r="W4394" t="str">
        <f>spotify_top_songs_audio_features[[#This Row],[source]]</f>
        <v>Republic Records</v>
      </c>
      <c r="X4394" s="1">
        <f>spotify_top_songs_audio_features[[#This Row],[streams]]</f>
        <v>12099572</v>
      </c>
      <c r="Y4394" t="str">
        <f>IF(Tabela2[[#This Row],[feat]]="","","Feat")</f>
        <v>Feat</v>
      </c>
      <c r="Z4394" s="17" t="str">
        <f>CONCATENATE(INT(spotify_top_songs_audio_features[[#This Row],[duration_ms]]/(60*1000)),":",MOD(INT(spotify_top_songs_audio_features[[#This Row],[duration_ms]]/1000),60))</f>
        <v>3:11</v>
      </c>
      <c r="AA43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394" t="str">
        <f>spotify_top_songs_audio_features[[#This Row],[track_name]]</f>
        <v>Around Me (feat. Don Toliver)</v>
      </c>
    </row>
    <row r="4395" spans="1:28" x14ac:dyDescent="0.25">
      <c r="A4395" t="s">
        <v>6644</v>
      </c>
      <c r="B4395" t="s">
        <v>1006</v>
      </c>
      <c r="C4395" t="s">
        <v>6645</v>
      </c>
      <c r="D4395" t="s">
        <v>1008</v>
      </c>
      <c r="E4395" t="s">
        <v>43</v>
      </c>
      <c r="F4395" t="s">
        <v>24</v>
      </c>
      <c r="G4395" t="s">
        <v>25</v>
      </c>
      <c r="H4395">
        <v>742</v>
      </c>
      <c r="I4395">
        <v>686</v>
      </c>
      <c r="J4395">
        <v>149</v>
      </c>
      <c r="K4395" t="s">
        <v>6646</v>
      </c>
      <c r="L4395">
        <v>459</v>
      </c>
      <c r="M4395">
        <v>147</v>
      </c>
      <c r="N4395">
        <v>312</v>
      </c>
      <c r="O4395">
        <v>-7527</v>
      </c>
      <c r="P4395">
        <v>155036</v>
      </c>
      <c r="Q4395">
        <v>201672</v>
      </c>
      <c r="R4395">
        <v>1</v>
      </c>
      <c r="S4395">
        <v>12097600</v>
      </c>
      <c r="U4395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395" t="str">
        <f>IFERROR(MID(spotify_top_songs_audio_features[[#This Row],[artist_names]],SEARCH(",",spotify_top_songs_audio_features[[#This Row],[artist_names]])+2,99),"")</f>
        <v/>
      </c>
      <c r="W4395" t="str">
        <f>spotify_top_songs_audio_features[[#This Row],[source]]</f>
        <v>Slaughter Gang, LLC/Epic Records</v>
      </c>
      <c r="X4395" s="1">
        <f>spotify_top_songs_audio_features[[#This Row],[streams]]</f>
        <v>12097600</v>
      </c>
      <c r="Y4395" t="str">
        <f>IF(Tabela2[[#This Row],[feat]]="","","Feat")</f>
        <v/>
      </c>
      <c r="Z4395" s="17" t="str">
        <f>CONCATENATE(INT(spotify_top_songs_audio_features[[#This Row],[duration_ms]]/(60*1000)),":",MOD(INT(spotify_top_songs_audio_features[[#This Row],[duration_ms]]/1000),60))</f>
        <v>3:21</v>
      </c>
      <c r="AA43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395" t="str">
        <f>spotify_top_songs_audio_features[[#This Row],[track_name]]</f>
        <v>sneaky</v>
      </c>
    </row>
    <row r="4396" spans="1:28" x14ac:dyDescent="0.25">
      <c r="A4396" t="s">
        <v>9850</v>
      </c>
      <c r="B4396" t="s">
        <v>120</v>
      </c>
      <c r="C4396" t="s">
        <v>9851</v>
      </c>
      <c r="D4396" t="s">
        <v>9852</v>
      </c>
      <c r="E4396" t="s">
        <v>469</v>
      </c>
      <c r="F4396" t="s">
        <v>32</v>
      </c>
      <c r="G4396" t="s">
        <v>25</v>
      </c>
      <c r="H4396">
        <v>68</v>
      </c>
      <c r="I4396">
        <v>313</v>
      </c>
      <c r="J4396">
        <v>347</v>
      </c>
      <c r="K4396" t="s">
        <v>1707</v>
      </c>
      <c r="L4396">
        <v>0</v>
      </c>
      <c r="M4396">
        <v>19</v>
      </c>
      <c r="N4396">
        <v>405</v>
      </c>
      <c r="O4396">
        <v>-13672</v>
      </c>
      <c r="P4396">
        <v>135034</v>
      </c>
      <c r="Q4396">
        <v>144724</v>
      </c>
      <c r="R4396">
        <v>2</v>
      </c>
      <c r="S4396">
        <v>12091872</v>
      </c>
      <c r="U4396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4396" t="str">
        <f>IFERROR(MID(spotify_top_songs_audio_features[[#This Row],[artist_names]],SEARCH(",",spotify_top_songs_audio_features[[#This Row],[artist_names]])+2,99),"")</f>
        <v/>
      </c>
      <c r="W4396" t="str">
        <f>spotify_top_songs_audio_features[[#This Row],[source]]</f>
        <v>Members Only / EMPIRE</v>
      </c>
      <c r="X4396" s="1">
        <f>spotify_top_songs_audio_features[[#This Row],[streams]]</f>
        <v>12091872</v>
      </c>
      <c r="Y4396" t="str">
        <f>IF(Tabela2[[#This Row],[feat]]="","","Feat")</f>
        <v/>
      </c>
      <c r="Z4396" s="17" t="str">
        <f>CONCATENATE(INT(spotify_top_songs_audio_features[[#This Row],[duration_ms]]/(60*1000)),":",MOD(INT(spotify_top_songs_audio_features[[#This Row],[duration_ms]]/1000),60))</f>
        <v>2:24</v>
      </c>
      <c r="AA43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396" t="str">
        <f>spotify_top_songs_audio_features[[#This Row],[track_name]]</f>
        <v>Sauce!</v>
      </c>
    </row>
    <row r="4397" spans="1:28" x14ac:dyDescent="0.25">
      <c r="A4397" t="s">
        <v>4663</v>
      </c>
      <c r="B4397" t="s">
        <v>4664</v>
      </c>
      <c r="C4397" t="s">
        <v>4665</v>
      </c>
      <c r="D4397" t="s">
        <v>1131</v>
      </c>
      <c r="E4397" t="s">
        <v>86</v>
      </c>
      <c r="F4397" t="s">
        <v>32</v>
      </c>
      <c r="G4397" t="s">
        <v>25</v>
      </c>
      <c r="H4397">
        <v>822</v>
      </c>
      <c r="I4397">
        <v>851</v>
      </c>
      <c r="J4397">
        <v>422</v>
      </c>
      <c r="K4397" t="s">
        <v>3521</v>
      </c>
      <c r="L4397">
        <v>792</v>
      </c>
      <c r="M4397">
        <v>105</v>
      </c>
      <c r="N4397">
        <v>749</v>
      </c>
      <c r="O4397">
        <v>-3314</v>
      </c>
      <c r="P4397">
        <v>117992</v>
      </c>
      <c r="Q4397">
        <v>185085</v>
      </c>
      <c r="R4397">
        <v>2</v>
      </c>
      <c r="S4397">
        <v>12088229</v>
      </c>
      <c r="U4397" t="str">
        <f>IFERROR(LEFT(spotify_top_songs_audio_features[[#This Row],[artist_names]],SEARCH(",",spotify_top_songs_audio_features[[#This Row],[artist_names]])-1),spotify_top_songs_audio_features[[#This Row],[artist_names]])</f>
        <v>Quevedo</v>
      </c>
      <c r="V4397" t="str">
        <f>IFERROR(MID(spotify_top_songs_audio_features[[#This Row],[artist_names]],SEARCH(",",spotify_top_songs_audio_features[[#This Row],[artist_names]])+2,99),"")</f>
        <v>Ovy On The Drums</v>
      </c>
      <c r="W4397" t="str">
        <f>spotify_top_songs_audio_features[[#This Row],[source]]</f>
        <v>Quevedo</v>
      </c>
      <c r="X4397" s="1">
        <f>spotify_top_songs_audio_features[[#This Row],[streams]]</f>
        <v>12088229</v>
      </c>
      <c r="Y4397" t="str">
        <f>IF(Tabela2[[#This Row],[feat]]="","","Feat")</f>
        <v>Feat</v>
      </c>
      <c r="Z4397" s="17" t="str">
        <f>CONCATENATE(INT(spotify_top_songs_audio_features[[#This Row],[duration_ms]]/(60*1000)),":",MOD(INT(spotify_top_songs_audio_features[[#This Row],[duration_ms]]/1000),60))</f>
        <v>3:5</v>
      </c>
      <c r="AA43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397" t="str">
        <f>spotify_top_songs_audio_features[[#This Row],[track_name]]</f>
        <v>SIN SEÑAL</v>
      </c>
    </row>
    <row r="4398" spans="1:28" x14ac:dyDescent="0.25">
      <c r="A4398" t="s">
        <v>8413</v>
      </c>
      <c r="B4398" t="s">
        <v>8414</v>
      </c>
      <c r="C4398" t="s">
        <v>8415</v>
      </c>
      <c r="D4398" t="s">
        <v>282</v>
      </c>
      <c r="E4398" t="s">
        <v>102</v>
      </c>
      <c r="F4398" t="s">
        <v>24</v>
      </c>
      <c r="G4398" t="s">
        <v>25</v>
      </c>
      <c r="H4398">
        <v>507</v>
      </c>
      <c r="I4398">
        <v>644</v>
      </c>
      <c r="J4398">
        <v>641</v>
      </c>
      <c r="K4398" t="s">
        <v>1398</v>
      </c>
      <c r="L4398">
        <v>0</v>
      </c>
      <c r="M4398">
        <v>217</v>
      </c>
      <c r="N4398">
        <v>172</v>
      </c>
      <c r="O4398">
        <v>-7485</v>
      </c>
      <c r="P4398">
        <v>179913</v>
      </c>
      <c r="Q4398">
        <v>211267</v>
      </c>
      <c r="R4398">
        <v>1</v>
      </c>
      <c r="S4398">
        <v>12087846</v>
      </c>
      <c r="U4398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398" t="str">
        <f>IFERROR(MID(spotify_top_songs_audio_features[[#This Row],[artist_names]],SEARCH(",",spotify_top_songs_audio_features[[#This Row],[artist_names]])+2,99),"")</f>
        <v>The Weeknd, Travis Scott, Game of Thrones</v>
      </c>
      <c r="W4398" t="str">
        <f>spotify_top_songs_audio_features[[#This Row],[source]]</f>
        <v>Columbia</v>
      </c>
      <c r="X4398" s="1">
        <f>spotify_top_songs_audio_features[[#This Row],[streams]]</f>
        <v>12087846</v>
      </c>
      <c r="Y4398" t="str">
        <f>IF(Tabela2[[#This Row],[feat]]="","","Feat")</f>
        <v>Feat</v>
      </c>
      <c r="Z4398" s="17" t="str">
        <f>CONCATENATE(INT(spotify_top_songs_audio_features[[#This Row],[duration_ms]]/(60*1000)),":",MOD(INT(spotify_top_songs_audio_features[[#This Row],[duration_ms]]/1000),60))</f>
        <v>3:31</v>
      </c>
      <c r="AA43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398" t="str">
        <f>spotify_top_songs_audio_features[[#This Row],[track_name]]</f>
        <v>Power is Power (feat. The Weeknd &amp; Travis Scott)</v>
      </c>
    </row>
    <row r="4399" spans="1:28" x14ac:dyDescent="0.25">
      <c r="A4399" t="s">
        <v>9593</v>
      </c>
      <c r="B4399" t="s">
        <v>2247</v>
      </c>
      <c r="C4399" t="s">
        <v>9594</v>
      </c>
      <c r="D4399" t="s">
        <v>127</v>
      </c>
      <c r="E4399" t="s">
        <v>97</v>
      </c>
      <c r="F4399" t="s">
        <v>24</v>
      </c>
      <c r="G4399" t="s">
        <v>25</v>
      </c>
      <c r="H4399">
        <v>558</v>
      </c>
      <c r="I4399">
        <v>467</v>
      </c>
      <c r="J4399">
        <v>809</v>
      </c>
      <c r="K4399" t="s">
        <v>9595</v>
      </c>
      <c r="L4399">
        <v>0</v>
      </c>
      <c r="M4399">
        <v>105</v>
      </c>
      <c r="N4399">
        <v>563</v>
      </c>
      <c r="O4399">
        <v>-6292</v>
      </c>
      <c r="P4399">
        <v>100518</v>
      </c>
      <c r="Q4399">
        <v>175912</v>
      </c>
      <c r="R4399">
        <v>1</v>
      </c>
      <c r="S4399">
        <v>12083479</v>
      </c>
      <c r="U4399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4399" t="str">
        <f>IFERROR(MID(spotify_top_songs_audio_features[[#This Row],[artist_names]],SEARCH(",",spotify_top_songs_audio_features[[#This Row],[artist_names]])+2,99),"")</f>
        <v/>
      </c>
      <c r="W4399" t="str">
        <f>spotify_top_songs_audio_features[[#This Row],[source]]</f>
        <v>BIGHIT MUSIC</v>
      </c>
      <c r="X4399" s="1">
        <f>spotify_top_songs_audio_features[[#This Row],[streams]]</f>
        <v>12083479</v>
      </c>
      <c r="Y4399" t="str">
        <f>IF(Tabela2[[#This Row],[feat]]="","","Feat")</f>
        <v/>
      </c>
      <c r="Z4399" s="17" t="str">
        <f>CONCATENATE(INT(spotify_top_songs_audio_features[[#This Row],[duration_ms]]/(60*1000)),":",MOD(INT(spotify_top_songs_audio_features[[#This Row],[duration_ms]]/1000),60))</f>
        <v>2:55</v>
      </c>
      <c r="AA43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399" t="str">
        <f>spotify_top_songs_audio_features[[#This Row],[track_name]]</f>
        <v>Too Sad to Dance</v>
      </c>
    </row>
    <row r="4400" spans="1:28" x14ac:dyDescent="0.25">
      <c r="A4400" t="s">
        <v>2410</v>
      </c>
      <c r="B4400" t="s">
        <v>2411</v>
      </c>
      <c r="C4400" t="s">
        <v>2412</v>
      </c>
      <c r="D4400" t="s">
        <v>2413</v>
      </c>
      <c r="E4400" t="s">
        <v>43</v>
      </c>
      <c r="F4400" t="s">
        <v>24</v>
      </c>
      <c r="G4400" t="s">
        <v>25</v>
      </c>
      <c r="H4400">
        <v>792</v>
      </c>
      <c r="I4400">
        <v>454</v>
      </c>
      <c r="J4400">
        <v>458</v>
      </c>
      <c r="K4400" t="s">
        <v>2414</v>
      </c>
      <c r="L4400">
        <v>0</v>
      </c>
      <c r="M4400">
        <v>285</v>
      </c>
      <c r="N4400">
        <v>674</v>
      </c>
      <c r="O4400">
        <v>-6753</v>
      </c>
      <c r="P4400">
        <v>161993</v>
      </c>
      <c r="Q4400">
        <v>202963</v>
      </c>
      <c r="R4400">
        <v>3</v>
      </c>
      <c r="S4400">
        <v>12077969</v>
      </c>
      <c r="U4400" t="str">
        <f>IFERROR(LEFT(spotify_top_songs_audio_features[[#This Row],[artist_names]],SEARCH(",",spotify_top_songs_audio_features[[#This Row],[artist_names]])-1),spotify_top_songs_audio_features[[#This Row],[artist_names]])</f>
        <v>Smokepurpp</v>
      </c>
      <c r="V4400" t="str">
        <f>IFERROR(MID(spotify_top_songs_audio_features[[#This Row],[artist_names]],SEARCH(",",spotify_top_songs_audio_features[[#This Row],[artist_names]])+2,99),"")</f>
        <v>Lil Pump</v>
      </c>
      <c r="W4400" t="str">
        <f>spotify_top_songs_audio_features[[#This Row],[source]]</f>
        <v>Alamo</v>
      </c>
      <c r="X4400" s="1">
        <f>spotify_top_songs_audio_features[[#This Row],[streams]]</f>
        <v>12077969</v>
      </c>
      <c r="Y4400" t="str">
        <f>IF(Tabela2[[#This Row],[feat]]="","","Feat")</f>
        <v>Feat</v>
      </c>
      <c r="Z4400" s="17" t="str">
        <f>CONCATENATE(INT(spotify_top_songs_audio_features[[#This Row],[duration_ms]]/(60*1000)),":",MOD(INT(spotify_top_songs_audio_features[[#This Row],[duration_ms]]/1000),60))</f>
        <v>3:22</v>
      </c>
      <c r="AA44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00" t="str">
        <f>spotify_top_songs_audio_features[[#This Row],[track_name]]</f>
        <v>Nephew (feat. Lil Pump)</v>
      </c>
    </row>
    <row r="4401" spans="1:28" x14ac:dyDescent="0.25">
      <c r="A4401" t="s">
        <v>16264</v>
      </c>
      <c r="B4401" t="s">
        <v>16265</v>
      </c>
      <c r="C4401" t="s">
        <v>16266</v>
      </c>
      <c r="D4401" t="s">
        <v>1163</v>
      </c>
      <c r="E4401" t="s">
        <v>177</v>
      </c>
      <c r="F4401" t="s">
        <v>32</v>
      </c>
      <c r="G4401" t="s">
        <v>25</v>
      </c>
      <c r="H4401">
        <v>89</v>
      </c>
      <c r="I4401">
        <v>521</v>
      </c>
      <c r="J4401">
        <v>169</v>
      </c>
      <c r="K4401" t="s">
        <v>16267</v>
      </c>
      <c r="L4401">
        <v>0</v>
      </c>
      <c r="M4401">
        <v>958</v>
      </c>
      <c r="N4401">
        <v>646</v>
      </c>
      <c r="O4401">
        <v>-7048</v>
      </c>
      <c r="P4401">
        <v>139981</v>
      </c>
      <c r="Q4401">
        <v>131893</v>
      </c>
      <c r="R4401">
        <v>2</v>
      </c>
      <c r="S4401">
        <v>12066537</v>
      </c>
      <c r="U4401" t="str">
        <f>IFERROR(LEFT(spotify_top_songs_audio_features[[#This Row],[artist_names]],SEARCH(",",spotify_top_songs_audio_features[[#This Row],[artist_names]])-1),spotify_top_songs_audio_features[[#This Row],[artist_names]])</f>
        <v>Nina Chuba</v>
      </c>
      <c r="V4401" t="str">
        <f>IFERROR(MID(spotify_top_songs_audio_features[[#This Row],[artist_names]],SEARCH(",",spotify_top_songs_audio_features[[#This Row],[artist_names]])+2,99),"")</f>
        <v/>
      </c>
      <c r="W4401" t="str">
        <f>spotify_top_songs_audio_features[[#This Row],[source]]</f>
        <v>Jive</v>
      </c>
      <c r="X4401" s="1">
        <f>spotify_top_songs_audio_features[[#This Row],[streams]]</f>
        <v>12066537</v>
      </c>
      <c r="Y4401" t="str">
        <f>IF(Tabela2[[#This Row],[feat]]="","","Feat")</f>
        <v/>
      </c>
      <c r="Z4401" s="17" t="str">
        <f>CONCATENATE(INT(spotify_top_songs_audio_features[[#This Row],[duration_ms]]/(60*1000)),":",MOD(INT(spotify_top_songs_audio_features[[#This Row],[duration_ms]]/1000),60))</f>
        <v>2:11</v>
      </c>
      <c r="AA44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401" t="str">
        <f>spotify_top_songs_audio_features[[#This Row],[track_name]]</f>
        <v>Wildberry Lillet</v>
      </c>
    </row>
    <row r="4402" spans="1:28" x14ac:dyDescent="0.25">
      <c r="A4402" t="s">
        <v>14200</v>
      </c>
      <c r="B4402" t="s">
        <v>7756</v>
      </c>
      <c r="C4402" t="s">
        <v>14201</v>
      </c>
      <c r="D4402" t="s">
        <v>712</v>
      </c>
      <c r="E4402" t="s">
        <v>23</v>
      </c>
      <c r="F4402" t="s">
        <v>32</v>
      </c>
      <c r="G4402" t="s">
        <v>25</v>
      </c>
      <c r="H4402">
        <v>719</v>
      </c>
      <c r="I4402">
        <v>611</v>
      </c>
      <c r="J4402">
        <v>403</v>
      </c>
      <c r="K4402" t="s">
        <v>5796</v>
      </c>
      <c r="L4402">
        <v>0</v>
      </c>
      <c r="M4402">
        <v>155</v>
      </c>
      <c r="N4402">
        <v>489</v>
      </c>
      <c r="O4402">
        <v>-501</v>
      </c>
      <c r="P4402">
        <v>129962</v>
      </c>
      <c r="Q4402">
        <v>212354</v>
      </c>
      <c r="R4402">
        <v>1</v>
      </c>
      <c r="S4402">
        <v>12059592</v>
      </c>
      <c r="U4402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402" t="str">
        <f>IFERROR(MID(spotify_top_songs_audio_features[[#This Row],[artist_names]],SEARCH(",",spotify_top_songs_audio_features[[#This Row],[artist_names]])+2,99),"")</f>
        <v>WanMor</v>
      </c>
      <c r="W4402" t="str">
        <f>spotify_top_songs_audio_features[[#This Row],[source]]</f>
        <v>Generation Now/Atlantic</v>
      </c>
      <c r="X4402" s="1">
        <f>spotify_top_songs_audio_features[[#This Row],[streams]]</f>
        <v>12059592</v>
      </c>
      <c r="Y4402" t="str">
        <f>IF(Tabela2[[#This Row],[feat]]="","","Feat")</f>
        <v>Feat</v>
      </c>
      <c r="Z4402" s="17" t="str">
        <f>CONCATENATE(INT(spotify_top_songs_audio_features[[#This Row],[duration_ms]]/(60*1000)),":",MOD(INT(spotify_top_songs_audio_features[[#This Row],[duration_ms]]/1000),60))</f>
        <v>3:32</v>
      </c>
      <c r="AA44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02" t="str">
        <f>spotify_top_songs_audio_features[[#This Row],[track_name]]</f>
        <v>That Way</v>
      </c>
    </row>
    <row r="4403" spans="1:28" x14ac:dyDescent="0.25">
      <c r="A4403" t="s">
        <v>5779</v>
      </c>
      <c r="B4403" t="s">
        <v>5780</v>
      </c>
      <c r="C4403" t="s">
        <v>5781</v>
      </c>
      <c r="D4403" t="s">
        <v>5782</v>
      </c>
      <c r="E4403" t="s">
        <v>43</v>
      </c>
      <c r="F4403" t="s">
        <v>24</v>
      </c>
      <c r="G4403" t="s">
        <v>152</v>
      </c>
      <c r="H4403">
        <v>681</v>
      </c>
      <c r="I4403">
        <v>687</v>
      </c>
      <c r="J4403">
        <v>332</v>
      </c>
      <c r="K4403" t="s">
        <v>4468</v>
      </c>
      <c r="L4403">
        <v>0</v>
      </c>
      <c r="M4403">
        <v>62</v>
      </c>
      <c r="N4403">
        <v>588</v>
      </c>
      <c r="O4403">
        <v>-7612</v>
      </c>
      <c r="P4403">
        <v>108641</v>
      </c>
      <c r="Q4403">
        <v>190345</v>
      </c>
      <c r="R4403">
        <v>2</v>
      </c>
      <c r="S4403">
        <v>12050104</v>
      </c>
      <c r="U4403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4403" t="str">
        <f>IFERROR(MID(spotify_top_songs_audio_features[[#This Row],[artist_names]],SEARCH(",",spotify_top_songs_audio_features[[#This Row],[artist_names]])+2,99),"")</f>
        <v>Gunna</v>
      </c>
      <c r="W4403" t="str">
        <f>spotify_top_songs_audio_features[[#This Row],[source]]</f>
        <v>Galactic Records/Republic Records</v>
      </c>
      <c r="X4403" s="1">
        <f>spotify_top_songs_audio_features[[#This Row],[streams]]</f>
        <v>12050104</v>
      </c>
      <c r="Y4403" t="str">
        <f>IF(Tabela2[[#This Row],[feat]]="","","Feat")</f>
        <v>Feat</v>
      </c>
      <c r="Z4403" s="17" t="str">
        <f>CONCATENATE(INT(spotify_top_songs_audio_features[[#This Row],[duration_ms]]/(60*1000)),":",MOD(INT(spotify_top_songs_audio_features[[#This Row],[duration_ms]]/1000),60))</f>
        <v>3:10</v>
      </c>
      <c r="AA44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03" t="str">
        <f>spotify_top_songs_audio_features[[#This Row],[track_name]]</f>
        <v>REPEAT IT (with Gunna)</v>
      </c>
    </row>
    <row r="4404" spans="1:28" x14ac:dyDescent="0.25">
      <c r="A4404" t="s">
        <v>15628</v>
      </c>
      <c r="B4404" t="s">
        <v>15629</v>
      </c>
      <c r="C4404" t="s">
        <v>15630</v>
      </c>
      <c r="D4404" t="s">
        <v>30</v>
      </c>
      <c r="E4404" t="s">
        <v>97</v>
      </c>
      <c r="F4404" t="s">
        <v>24</v>
      </c>
      <c r="G4404" t="s">
        <v>25</v>
      </c>
      <c r="H4404">
        <v>529</v>
      </c>
      <c r="I4404">
        <v>871</v>
      </c>
      <c r="J4404">
        <v>155</v>
      </c>
      <c r="K4404" t="s">
        <v>3317</v>
      </c>
      <c r="L4404">
        <v>164</v>
      </c>
      <c r="M4404">
        <v>115</v>
      </c>
      <c r="N4404">
        <v>272</v>
      </c>
      <c r="O4404">
        <v>-5831</v>
      </c>
      <c r="P4404">
        <v>189837</v>
      </c>
      <c r="Q4404">
        <v>199867</v>
      </c>
      <c r="R4404">
        <v>2</v>
      </c>
      <c r="S4404">
        <v>12028367</v>
      </c>
      <c r="U4404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4404" t="str">
        <f>IFERROR(MID(spotify_top_songs_audio_features[[#This Row],[artist_names]],SEARCH(",",spotify_top_songs_audio_features[[#This Row],[artist_names]])+2,99),"")</f>
        <v>Ryan Tedder</v>
      </c>
      <c r="W4404" t="str">
        <f>spotify_top_songs_audio_features[[#This Row],[source]]</f>
        <v>Def Jam Recordings</v>
      </c>
      <c r="X4404" s="1">
        <f>spotify_top_songs_audio_features[[#This Row],[streams]]</f>
        <v>12028367</v>
      </c>
      <c r="Y4404" t="str">
        <f>IF(Tabela2[[#This Row],[feat]]="","","Feat")</f>
        <v>Feat</v>
      </c>
      <c r="Z4404" s="17" t="str">
        <f>CONCATENATE(INT(spotify_top_songs_audio_features[[#This Row],[duration_ms]]/(60*1000)),":",MOD(INT(spotify_top_songs_audio_features[[#This Row],[duration_ms]]/1000),60))</f>
        <v>3:19</v>
      </c>
      <c r="AA44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404" t="str">
        <f>spotify_top_songs_audio_features[[#This Row],[track_name]]</f>
        <v>One Day (feat. Ryan Tedder)</v>
      </c>
    </row>
    <row r="4405" spans="1:28" x14ac:dyDescent="0.25">
      <c r="A4405" t="s">
        <v>4474</v>
      </c>
      <c r="B4405" t="s">
        <v>4475</v>
      </c>
      <c r="C4405" t="s">
        <v>4476</v>
      </c>
      <c r="D4405" t="s">
        <v>4475</v>
      </c>
      <c r="E4405" t="s">
        <v>23</v>
      </c>
      <c r="F4405" t="s">
        <v>24</v>
      </c>
      <c r="G4405" t="s">
        <v>25</v>
      </c>
      <c r="H4405">
        <v>521</v>
      </c>
      <c r="I4405">
        <v>895</v>
      </c>
      <c r="J4405">
        <v>442</v>
      </c>
      <c r="K4405" t="s">
        <v>4477</v>
      </c>
      <c r="L4405">
        <v>349</v>
      </c>
      <c r="M4405">
        <v>985</v>
      </c>
      <c r="N4405">
        <v>237</v>
      </c>
      <c r="O4405">
        <v>-5242</v>
      </c>
      <c r="P4405">
        <v>120117</v>
      </c>
      <c r="Q4405">
        <v>322340</v>
      </c>
      <c r="R4405">
        <v>2</v>
      </c>
      <c r="S4405">
        <v>12025989</v>
      </c>
      <c r="U4405" t="str">
        <f>IFERROR(LEFT(spotify_top_songs_audio_features[[#This Row],[artist_names]],SEARCH(",",spotify_top_songs_audio_features[[#This Row],[artist_names]])-1),spotify_top_songs_audio_features[[#This Row],[artist_names]])</f>
        <v>Rammstein</v>
      </c>
      <c r="V4405" t="str">
        <f>IFERROR(MID(spotify_top_songs_audio_features[[#This Row],[artist_names]],SEARCH(",",spotify_top_songs_audio_features[[#This Row],[artist_names]])+2,99),"")</f>
        <v/>
      </c>
      <c r="W4405" t="str">
        <f>spotify_top_songs_audio_features[[#This Row],[source]]</f>
        <v>Rammstein</v>
      </c>
      <c r="X4405" s="1">
        <f>spotify_top_songs_audio_features[[#This Row],[streams]]</f>
        <v>12025989</v>
      </c>
      <c r="Y4405" t="str">
        <f>IF(Tabela2[[#This Row],[feat]]="","","Feat")</f>
        <v/>
      </c>
      <c r="Z4405" s="17" t="str">
        <f>CONCATENATE(INT(spotify_top_songs_audio_features[[#This Row],[duration_ms]]/(60*1000)),":",MOD(INT(spotify_top_songs_audio_features[[#This Row],[duration_ms]]/1000),60))</f>
        <v>5:22</v>
      </c>
      <c r="AA44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05" t="str">
        <f>spotify_top_songs_audio_features[[#This Row],[track_name]]</f>
        <v>Deutschland</v>
      </c>
    </row>
    <row r="4406" spans="1:28" x14ac:dyDescent="0.25">
      <c r="A4406" t="s">
        <v>5722</v>
      </c>
      <c r="B4406" t="s">
        <v>5723</v>
      </c>
      <c r="C4406" t="s">
        <v>5724</v>
      </c>
      <c r="D4406" t="s">
        <v>2426</v>
      </c>
      <c r="E4406" t="s">
        <v>102</v>
      </c>
      <c r="F4406" t="s">
        <v>32</v>
      </c>
      <c r="G4406" t="s">
        <v>25</v>
      </c>
      <c r="H4406">
        <v>745</v>
      </c>
      <c r="I4406">
        <v>686</v>
      </c>
      <c r="J4406">
        <v>313</v>
      </c>
      <c r="K4406" t="s">
        <v>882</v>
      </c>
      <c r="L4406">
        <v>0</v>
      </c>
      <c r="M4406">
        <v>176</v>
      </c>
      <c r="N4406">
        <v>437</v>
      </c>
      <c r="O4406">
        <v>-57</v>
      </c>
      <c r="P4406">
        <v>121978</v>
      </c>
      <c r="Q4406">
        <v>363934</v>
      </c>
      <c r="R4406">
        <v>3</v>
      </c>
      <c r="S4406">
        <v>12020469</v>
      </c>
      <c r="U4406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4406" t="str">
        <f>IFERROR(MID(spotify_top_songs_audio_features[[#This Row],[artist_names]],SEARCH(",",spotify_top_songs_audio_features[[#This Row],[artist_names]])+2,99),"")</f>
        <v>Travis Scott</v>
      </c>
      <c r="W4406" t="str">
        <f>spotify_top_songs_audio_features[[#This Row],[source]]</f>
        <v>Quality Control Music</v>
      </c>
      <c r="X4406" s="1">
        <f>spotify_top_songs_audio_features[[#This Row],[streams]]</f>
        <v>12020469</v>
      </c>
      <c r="Y4406" t="str">
        <f>IF(Tabela2[[#This Row],[feat]]="","","Feat")</f>
        <v>Feat</v>
      </c>
      <c r="Z4406" s="17" t="str">
        <f>CONCATENATE(INT(spotify_top_songs_audio_features[[#This Row],[duration_ms]]/(60*1000)),":",MOD(INT(spotify_top_songs_audio_features[[#This Row],[duration_ms]]/1000),60))</f>
        <v>6:3</v>
      </c>
      <c r="AA44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406" t="str">
        <f>spotify_top_songs_audio_features[[#This Row],[track_name]]</f>
        <v>Kelly Price (feat. Travis Scott)</v>
      </c>
    </row>
    <row r="4407" spans="1:28" x14ac:dyDescent="0.25">
      <c r="A4407" t="s">
        <v>1173</v>
      </c>
      <c r="B4407" t="s">
        <v>1174</v>
      </c>
      <c r="C4407" t="s">
        <v>1175</v>
      </c>
      <c r="D4407" t="s">
        <v>1176</v>
      </c>
      <c r="E4407" t="s">
        <v>102</v>
      </c>
      <c r="F4407" t="s">
        <v>24</v>
      </c>
      <c r="G4407" t="s">
        <v>25</v>
      </c>
      <c r="H4407">
        <v>832</v>
      </c>
      <c r="I4407">
        <v>641</v>
      </c>
      <c r="J4407">
        <v>897</v>
      </c>
      <c r="K4407" t="s">
        <v>1177</v>
      </c>
      <c r="L4407">
        <v>194</v>
      </c>
      <c r="M4407">
        <v>487</v>
      </c>
      <c r="N4407">
        <v>932</v>
      </c>
      <c r="O4407">
        <v>-6048</v>
      </c>
      <c r="P4407">
        <v>133041</v>
      </c>
      <c r="Q4407">
        <v>235207</v>
      </c>
      <c r="R4407">
        <v>2</v>
      </c>
      <c r="S4407">
        <v>12012865</v>
      </c>
      <c r="U4407" t="str">
        <f>IFERROR(LEFT(spotify_top_songs_audio_features[[#This Row],[artist_names]],SEARCH(",",spotify_top_songs_audio_features[[#This Row],[artist_names]])-1),spotify_top_songs_audio_features[[#This Row],[artist_names]])</f>
        <v>MC Levin</v>
      </c>
      <c r="V4407" t="str">
        <f>IFERROR(MID(spotify_top_songs_audio_features[[#This Row],[artist_names]],SEARCH(",",spotify_top_songs_audio_features[[#This Row],[artist_names]])+2,99),"")</f>
        <v>DJ Nikolas Alves Exclusive, DJ Kaioken, DJ Gege</v>
      </c>
      <c r="W4407" t="str">
        <f>spotify_top_songs_audio_features[[#This Row],[source]]</f>
        <v>Ritmo dos Fluxos Records</v>
      </c>
      <c r="X4407" s="1">
        <f>spotify_top_songs_audio_features[[#This Row],[streams]]</f>
        <v>12012865</v>
      </c>
      <c r="Y4407" t="str">
        <f>IF(Tabela2[[#This Row],[feat]]="","","Feat")</f>
        <v>Feat</v>
      </c>
      <c r="Z4407" s="17" t="str">
        <f>CONCATENATE(INT(spotify_top_songs_audio_features[[#This Row],[duration_ms]]/(60*1000)),":",MOD(INT(spotify_top_songs_audio_features[[#This Row],[duration_ms]]/1000),60))</f>
        <v>3:55</v>
      </c>
      <c r="AA44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407" t="str">
        <f>spotify_top_songs_audio_features[[#This Row],[track_name]]</f>
        <v>Ela me Falou Que Quer Rave</v>
      </c>
    </row>
    <row r="4408" spans="1:28" x14ac:dyDescent="0.25">
      <c r="A4408" t="s">
        <v>13197</v>
      </c>
      <c r="B4408" t="s">
        <v>5454</v>
      </c>
      <c r="C4408" t="s">
        <v>13198</v>
      </c>
      <c r="D4408" t="s">
        <v>5335</v>
      </c>
      <c r="E4408" t="s">
        <v>97</v>
      </c>
      <c r="F4408" t="s">
        <v>32</v>
      </c>
      <c r="G4408" t="s">
        <v>25</v>
      </c>
      <c r="H4408">
        <v>664</v>
      </c>
      <c r="I4408">
        <v>659</v>
      </c>
      <c r="J4408">
        <v>873</v>
      </c>
      <c r="K4408" t="s">
        <v>13199</v>
      </c>
      <c r="L4408">
        <v>24</v>
      </c>
      <c r="M4408">
        <v>874</v>
      </c>
      <c r="N4408">
        <v>797</v>
      </c>
      <c r="O4408">
        <v>-4232</v>
      </c>
      <c r="P4408">
        <v>175826</v>
      </c>
      <c r="Q4408">
        <v>157320</v>
      </c>
      <c r="R4408">
        <v>2</v>
      </c>
      <c r="S4408">
        <v>12004231</v>
      </c>
      <c r="U4408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4408" t="str">
        <f>IFERROR(MID(spotify_top_songs_audio_features[[#This Row],[artist_names]],SEARCH(",",spotify_top_songs_audio_features[[#This Row],[artist_names]])+2,99),"")</f>
        <v/>
      </c>
      <c r="W4408" t="str">
        <f>spotify_top_songs_audio_features[[#This Row],[source]]</f>
        <v>Sueños Globales, LLC</v>
      </c>
      <c r="X4408" s="1">
        <f>spotify_top_songs_audio_features[[#This Row],[streams]]</f>
        <v>12004231</v>
      </c>
      <c r="Y4408" t="str">
        <f>IF(Tabela2[[#This Row],[feat]]="","","Feat")</f>
        <v/>
      </c>
      <c r="Z4408" s="17" t="str">
        <f>CONCATENATE(INT(spotify_top_songs_audio_features[[#This Row],[duration_ms]]/(60*1000)),":",MOD(INT(spotify_top_songs_audio_features[[#This Row],[duration_ms]]/1000),60))</f>
        <v>2:37</v>
      </c>
      <c r="AA44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408" t="str">
        <f>spotify_top_songs_audio_features[[#This Row],[track_name]]</f>
        <v>Tu Veneno</v>
      </c>
    </row>
    <row r="4409" spans="1:28" x14ac:dyDescent="0.25">
      <c r="A4409" t="s">
        <v>3166</v>
      </c>
      <c r="B4409" t="s">
        <v>793</v>
      </c>
      <c r="C4409" t="s">
        <v>3167</v>
      </c>
      <c r="D4409" t="s">
        <v>795</v>
      </c>
      <c r="E4409" t="s">
        <v>31</v>
      </c>
      <c r="F4409" t="s">
        <v>24</v>
      </c>
      <c r="G4409" t="s">
        <v>25</v>
      </c>
      <c r="H4409">
        <v>675</v>
      </c>
      <c r="I4409">
        <v>674</v>
      </c>
      <c r="J4409">
        <v>305</v>
      </c>
      <c r="K4409" t="s">
        <v>3168</v>
      </c>
      <c r="L4409">
        <v>0</v>
      </c>
      <c r="M4409">
        <v>128</v>
      </c>
      <c r="N4409">
        <v>569</v>
      </c>
      <c r="O4409">
        <v>-4984</v>
      </c>
      <c r="P4409">
        <v>134941</v>
      </c>
      <c r="Q4409">
        <v>201240</v>
      </c>
      <c r="R4409">
        <v>49</v>
      </c>
      <c r="S4409">
        <v>12002082</v>
      </c>
      <c r="U4409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4409" t="str">
        <f>IFERROR(MID(spotify_top_songs_audio_features[[#This Row],[artist_names]],SEARCH(",",spotify_top_songs_audio_features[[#This Row],[artist_names]])+2,99),"")</f>
        <v/>
      </c>
      <c r="W4409" t="str">
        <f>spotify_top_songs_audio_features[[#This Row],[source]]</f>
        <v>Kid Ina Korner / Interscope</v>
      </c>
      <c r="X4409" s="1">
        <f>spotify_top_songs_audio_features[[#This Row],[streams]]</f>
        <v>12002082</v>
      </c>
      <c r="Y4409" t="str">
        <f>IF(Tabela2[[#This Row],[feat]]="","","Feat")</f>
        <v/>
      </c>
      <c r="Z4409" s="17" t="str">
        <f>CONCATENATE(INT(spotify_top_songs_audio_features[[#This Row],[duration_ms]]/(60*1000)),":",MOD(INT(spotify_top_songs_audio_features[[#This Row],[duration_ms]]/1000),60))</f>
        <v>3:21</v>
      </c>
      <c r="AA44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09" t="str">
        <f>spotify_top_songs_audio_features[[#This Row],[track_name]]</f>
        <v>Whatever It Takes</v>
      </c>
    </row>
    <row r="4410" spans="1:28" x14ac:dyDescent="0.25">
      <c r="A4410" t="s">
        <v>10670</v>
      </c>
      <c r="B4410" t="s">
        <v>10671</v>
      </c>
      <c r="C4410" t="s">
        <v>10672</v>
      </c>
      <c r="D4410" t="s">
        <v>1008</v>
      </c>
      <c r="E4410" t="s">
        <v>177</v>
      </c>
      <c r="F4410" t="s">
        <v>32</v>
      </c>
      <c r="G4410" t="s">
        <v>25</v>
      </c>
      <c r="H4410">
        <v>86</v>
      </c>
      <c r="I4410">
        <v>497</v>
      </c>
      <c r="J4410">
        <v>982</v>
      </c>
      <c r="K4410" t="s">
        <v>6546</v>
      </c>
      <c r="L4410">
        <v>491</v>
      </c>
      <c r="M4410">
        <v>132</v>
      </c>
      <c r="N4410">
        <v>29</v>
      </c>
      <c r="O4410">
        <v>-6968</v>
      </c>
      <c r="P4410">
        <v>123047</v>
      </c>
      <c r="Q4410">
        <v>193004</v>
      </c>
      <c r="R4410">
        <v>1</v>
      </c>
      <c r="S4410">
        <v>12001122</v>
      </c>
      <c r="U4410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410" t="str">
        <f>IFERROR(MID(spotify_top_songs_audio_features[[#This Row],[artist_names]],SEARCH(",",spotify_top_songs_audio_features[[#This Row],[artist_names]])+2,99),"")</f>
        <v>Young Thug, Metro Boomin</v>
      </c>
      <c r="W4410" t="str">
        <f>spotify_top_songs_audio_features[[#This Row],[source]]</f>
        <v>Slaughter Gang, LLC/Epic Records</v>
      </c>
      <c r="X4410" s="1">
        <f>spotify_top_songs_audio_features[[#This Row],[streams]]</f>
        <v>12001122</v>
      </c>
      <c r="Y4410" t="str">
        <f>IF(Tabela2[[#This Row],[feat]]="","","Feat")</f>
        <v>Feat</v>
      </c>
      <c r="Z4410" s="17" t="str">
        <f>CONCATENATE(INT(spotify_top_songs_audio_features[[#This Row],[duration_ms]]/(60*1000)),":",MOD(INT(spotify_top_songs_audio_features[[#This Row],[duration_ms]]/1000),60))</f>
        <v>3:13</v>
      </c>
      <c r="AA44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410" t="str">
        <f>spotify_top_songs_audio_features[[#This Row],[track_name]]</f>
        <v>pop ur shit</v>
      </c>
    </row>
    <row r="4411" spans="1:28" x14ac:dyDescent="0.25">
      <c r="A4411" t="s">
        <v>7868</v>
      </c>
      <c r="B4411" t="s">
        <v>967</v>
      </c>
      <c r="C4411" t="s">
        <v>7869</v>
      </c>
      <c r="D4411" t="s">
        <v>235</v>
      </c>
      <c r="E4411" t="s">
        <v>31</v>
      </c>
      <c r="F4411" t="s">
        <v>24</v>
      </c>
      <c r="G4411" t="s">
        <v>25</v>
      </c>
      <c r="H4411">
        <v>824</v>
      </c>
      <c r="I4411">
        <v>555</v>
      </c>
      <c r="J4411">
        <v>5</v>
      </c>
      <c r="K4411" t="s">
        <v>7870</v>
      </c>
      <c r="L4411">
        <v>6.4199999999999999E-4</v>
      </c>
      <c r="M4411">
        <v>217</v>
      </c>
      <c r="N4411">
        <v>611</v>
      </c>
      <c r="O4411">
        <v>-5817</v>
      </c>
      <c r="P4411">
        <v>120002</v>
      </c>
      <c r="Q4411">
        <v>281273</v>
      </c>
      <c r="R4411">
        <v>2</v>
      </c>
      <c r="S4411">
        <v>11993214</v>
      </c>
      <c r="U4411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4411" t="str">
        <f>IFERROR(MID(spotify_top_songs_audio_features[[#This Row],[artist_names]],SEARCH(",",spotify_top_songs_audio_features[[#This Row],[artist_names]])+2,99),"")</f>
        <v/>
      </c>
      <c r="W4411" t="str">
        <f>spotify_top_songs_audio_features[[#This Row],[source]]</f>
        <v>Parkwood Entertainment/Columbia</v>
      </c>
      <c r="X4411" s="1">
        <f>spotify_top_songs_audio_features[[#This Row],[streams]]</f>
        <v>11993214</v>
      </c>
      <c r="Y4411" t="str">
        <f>IF(Tabela2[[#This Row],[feat]]="","","Feat")</f>
        <v/>
      </c>
      <c r="Z4411" s="17" t="str">
        <f>CONCATENATE(INT(spotify_top_songs_audio_features[[#This Row],[duration_ms]]/(60*1000)),":",MOD(INT(spotify_top_songs_audio_features[[#This Row],[duration_ms]]/1000),60))</f>
        <v>4:41</v>
      </c>
      <c r="AA44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11" t="str">
        <f>spotify_top_songs_audio_features[[#This Row],[track_name]]</f>
        <v>BLACK PARADE</v>
      </c>
    </row>
    <row r="4412" spans="1:28" x14ac:dyDescent="0.25">
      <c r="A4412" t="s">
        <v>39</v>
      </c>
      <c r="B4412" t="s">
        <v>40</v>
      </c>
      <c r="C4412" t="s">
        <v>41</v>
      </c>
      <c r="D4412" t="s">
        <v>42</v>
      </c>
      <c r="E4412" t="s">
        <v>43</v>
      </c>
      <c r="F4412" t="s">
        <v>24</v>
      </c>
      <c r="G4412" t="s">
        <v>25</v>
      </c>
      <c r="H4412">
        <v>62</v>
      </c>
      <c r="I4412">
        <v>625</v>
      </c>
      <c r="J4412">
        <v>553</v>
      </c>
      <c r="K4412" t="s">
        <v>44</v>
      </c>
      <c r="L4412">
        <v>0</v>
      </c>
      <c r="M4412">
        <v>314</v>
      </c>
      <c r="N4412">
        <v>665</v>
      </c>
      <c r="O4412">
        <v>-7438</v>
      </c>
      <c r="P4412">
        <v>167911</v>
      </c>
      <c r="Q4412">
        <v>284856</v>
      </c>
      <c r="R4412">
        <v>2</v>
      </c>
      <c r="S4412">
        <v>11985346</v>
      </c>
      <c r="U4412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4412" t="str">
        <f>IFERROR(MID(spotify_top_songs_audio_features[[#This Row],[artist_names]],SEARCH(",",spotify_top_songs_audio_features[[#This Row],[artist_names]])+2,99),"")</f>
        <v>Chance the Rapper</v>
      </c>
      <c r="W4412" t="str">
        <f>spotify_top_songs_audio_features[[#This Row],[source]]</f>
        <v>Atlantic/KSR</v>
      </c>
      <c r="X4412" s="1">
        <f>spotify_top_songs_audio_features[[#This Row],[streams]]</f>
        <v>11985346</v>
      </c>
      <c r="Y4412" t="str">
        <f>IF(Tabela2[[#This Row],[feat]]="","","Feat")</f>
        <v>Feat</v>
      </c>
      <c r="Z4412" s="17" t="str">
        <f>CONCATENATE(INT(spotify_top_songs_audio_features[[#This Row],[duration_ms]]/(60*1000)),":",MOD(INT(spotify_top_songs_audio_features[[#This Row],[duration_ms]]/1000),60))</f>
        <v>4:44</v>
      </c>
      <c r="AA44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12" t="str">
        <f>spotify_top_songs_audio_features[[#This Row],[track_name]]</f>
        <v>Best Life (feat. Chance The Rapper)</v>
      </c>
    </row>
    <row r="4413" spans="1:28" x14ac:dyDescent="0.25">
      <c r="A4413" t="s">
        <v>8074</v>
      </c>
      <c r="B4413" t="s">
        <v>8075</v>
      </c>
      <c r="C4413" t="s">
        <v>8076</v>
      </c>
      <c r="D4413" t="s">
        <v>1156</v>
      </c>
      <c r="E4413" t="s">
        <v>469</v>
      </c>
      <c r="F4413" t="s">
        <v>32</v>
      </c>
      <c r="G4413" t="s">
        <v>25</v>
      </c>
      <c r="H4413">
        <v>754</v>
      </c>
      <c r="I4413">
        <v>796</v>
      </c>
      <c r="J4413">
        <v>139</v>
      </c>
      <c r="K4413" t="s">
        <v>8077</v>
      </c>
      <c r="L4413">
        <v>8.5999999999999998E-4</v>
      </c>
      <c r="M4413">
        <v>204</v>
      </c>
      <c r="N4413">
        <v>62</v>
      </c>
      <c r="O4413">
        <v>-3743</v>
      </c>
      <c r="P4413">
        <v>168045</v>
      </c>
      <c r="Q4413">
        <v>233160</v>
      </c>
      <c r="R4413">
        <v>2</v>
      </c>
      <c r="S4413">
        <v>11982372</v>
      </c>
      <c r="U4413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4413" t="str">
        <f>IFERROR(MID(spotify_top_songs_audio_features[[#This Row],[artist_names]],SEARCH(",",spotify_top_songs_audio_features[[#This Row],[artist_names]])+2,99),"")</f>
        <v>KAROL G, Myke Towers</v>
      </c>
      <c r="W4413" t="str">
        <f>spotify_top_songs_audio_features[[#This Row],[source]]</f>
        <v>Aura Music Corp.</v>
      </c>
      <c r="X4413" s="1">
        <f>spotify_top_songs_audio_features[[#This Row],[streams]]</f>
        <v>11982372</v>
      </c>
      <c r="Y4413" t="str">
        <f>IF(Tabela2[[#This Row],[feat]]="","","Feat")</f>
        <v>Feat</v>
      </c>
      <c r="Z4413" s="17" t="str">
        <f>CONCATENATE(INT(spotify_top_songs_audio_features[[#This Row],[duration_ms]]/(60*1000)),":",MOD(INT(spotify_top_songs_audio_features[[#This Row],[duration_ms]]/1000),60))</f>
        <v>3:53</v>
      </c>
      <c r="AA44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413" t="str">
        <f>spotify_top_songs_audio_features[[#This Row],[track_name]]</f>
        <v>Caramelo - Remix</v>
      </c>
    </row>
    <row r="4414" spans="1:28" x14ac:dyDescent="0.25">
      <c r="A4414" t="s">
        <v>10299</v>
      </c>
      <c r="B4414" t="s">
        <v>1209</v>
      </c>
      <c r="C4414" t="s">
        <v>10300</v>
      </c>
      <c r="D4414" t="s">
        <v>1211</v>
      </c>
      <c r="E4414" t="s">
        <v>23</v>
      </c>
      <c r="F4414" t="s">
        <v>32</v>
      </c>
      <c r="G4414" t="s">
        <v>25</v>
      </c>
      <c r="H4414">
        <v>635</v>
      </c>
      <c r="I4414">
        <v>537</v>
      </c>
      <c r="J4414">
        <v>832</v>
      </c>
      <c r="K4414" t="s">
        <v>1224</v>
      </c>
      <c r="L4414">
        <v>0</v>
      </c>
      <c r="M4414">
        <v>418</v>
      </c>
      <c r="N4414">
        <v>383</v>
      </c>
      <c r="O4414">
        <v>-7895</v>
      </c>
      <c r="P4414">
        <v>125028</v>
      </c>
      <c r="Q4414">
        <v>215381</v>
      </c>
      <c r="R4414">
        <v>2</v>
      </c>
      <c r="S4414">
        <v>11970198</v>
      </c>
      <c r="U4414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414" t="str">
        <f>IFERROR(MID(spotify_top_songs_audio_features[[#This Row],[artist_names]],SEARCH(",",spotify_top_songs_audio_features[[#This Row],[artist_names]])+2,99),"")</f>
        <v/>
      </c>
      <c r="W4414" t="str">
        <f>spotify_top_songs_audio_features[[#This Row],[source]]</f>
        <v>Grade A Productions/Interscope Records</v>
      </c>
      <c r="X4414" s="1">
        <f>spotify_top_songs_audio_features[[#This Row],[streams]]</f>
        <v>11970198</v>
      </c>
      <c r="Y4414" t="str">
        <f>IF(Tabela2[[#This Row],[feat]]="","","Feat")</f>
        <v/>
      </c>
      <c r="Z4414" s="17" t="str">
        <f>CONCATENATE(INT(spotify_top_songs_audio_features[[#This Row],[duration_ms]]/(60*1000)),":",MOD(INT(spotify_top_songs_audio_features[[#This Row],[duration_ms]]/1000),60))</f>
        <v>3:35</v>
      </c>
      <c r="AA44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14" t="str">
        <f>spotify_top_songs_audio_features[[#This Row],[track_name]]</f>
        <v>Let Me Know (I Wonder Why Freestyle)</v>
      </c>
    </row>
    <row r="4415" spans="1:28" x14ac:dyDescent="0.25">
      <c r="A4415" t="s">
        <v>15977</v>
      </c>
      <c r="B4415" t="s">
        <v>15978</v>
      </c>
      <c r="C4415" t="s">
        <v>15979</v>
      </c>
      <c r="D4415" t="s">
        <v>112</v>
      </c>
      <c r="E4415" t="s">
        <v>142</v>
      </c>
      <c r="F4415" t="s">
        <v>24</v>
      </c>
      <c r="G4415" t="s">
        <v>25</v>
      </c>
      <c r="H4415">
        <v>602</v>
      </c>
      <c r="I4415">
        <v>648</v>
      </c>
      <c r="J4415">
        <v>103</v>
      </c>
      <c r="K4415" t="s">
        <v>2977</v>
      </c>
      <c r="L4415">
        <v>0</v>
      </c>
      <c r="M4415">
        <v>217</v>
      </c>
      <c r="N4415">
        <v>174</v>
      </c>
      <c r="O4415">
        <v>-6905</v>
      </c>
      <c r="P4415">
        <v>170091</v>
      </c>
      <c r="Q4415">
        <v>199773</v>
      </c>
      <c r="R4415">
        <v>1</v>
      </c>
      <c r="S4415">
        <v>11969440</v>
      </c>
      <c r="U441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415" t="str">
        <f>IFERROR(MID(spotify_top_songs_audio_features[[#This Row],[artist_names]],SEARCH(",",spotify_top_songs_audio_features[[#This Row],[artist_names]])+2,99),"")</f>
        <v>Kendrick Lamar</v>
      </c>
      <c r="W4415" t="str">
        <f>spotify_top_songs_audio_features[[#This Row],[source]]</f>
        <v>Taylor Swift</v>
      </c>
      <c r="X4415" s="1">
        <f>spotify_top_songs_audio_features[[#This Row],[streams]]</f>
        <v>11969440</v>
      </c>
      <c r="Y4415" t="str">
        <f>IF(Tabela2[[#This Row],[feat]]="","","Feat")</f>
        <v>Feat</v>
      </c>
      <c r="Z4415" s="17" t="str">
        <f>CONCATENATE(INT(spotify_top_songs_audio_features[[#This Row],[duration_ms]]/(60*1000)),":",MOD(INT(spotify_top_songs_audio_features[[#This Row],[duration_ms]]/1000),60))</f>
        <v>3:19</v>
      </c>
      <c r="AA44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15" t="str">
        <f>spotify_top_songs_audio_features[[#This Row],[track_name]]</f>
        <v>Bad Blood (feat. Kendrick Lamar) (Taylor's Version)</v>
      </c>
    </row>
    <row r="4416" spans="1:28" x14ac:dyDescent="0.25">
      <c r="A4416" t="s">
        <v>11521</v>
      </c>
      <c r="B4416" t="s">
        <v>11522</v>
      </c>
      <c r="C4416" t="s">
        <v>11523</v>
      </c>
      <c r="D4416" t="s">
        <v>2820</v>
      </c>
      <c r="E4416" t="s">
        <v>177</v>
      </c>
      <c r="F4416" t="s">
        <v>32</v>
      </c>
      <c r="G4416" t="s">
        <v>25</v>
      </c>
      <c r="H4416">
        <v>74</v>
      </c>
      <c r="I4416">
        <v>576</v>
      </c>
      <c r="J4416">
        <v>146</v>
      </c>
      <c r="K4416" t="s">
        <v>10130</v>
      </c>
      <c r="L4416">
        <v>0</v>
      </c>
      <c r="M4416">
        <v>104</v>
      </c>
      <c r="N4416">
        <v>315</v>
      </c>
      <c r="O4416">
        <v>-6744</v>
      </c>
      <c r="P4416">
        <v>110095</v>
      </c>
      <c r="Q4416">
        <v>209476</v>
      </c>
      <c r="R4416">
        <v>2</v>
      </c>
      <c r="S4416">
        <v>11955256</v>
      </c>
      <c r="U4416" t="str">
        <f>IFERROR(LEFT(spotify_top_songs_audio_features[[#This Row],[artist_names]],SEARCH(",",spotify_top_songs_audio_features[[#This Row],[artist_names]])-1),spotify_top_songs_audio_features[[#This Row],[artist_names]])</f>
        <v>Normani</v>
      </c>
      <c r="V4416" t="str">
        <f>IFERROR(MID(spotify_top_songs_audio_features[[#This Row],[artist_names]],SEARCH(",",spotify_top_songs_audio_features[[#This Row],[artist_names]])+2,99),"")</f>
        <v>Cardi B</v>
      </c>
      <c r="W4416" t="str">
        <f>spotify_top_songs_audio_features[[#This Row],[source]]</f>
        <v>Keep Cool/RCA Records</v>
      </c>
      <c r="X4416" s="1">
        <f>spotify_top_songs_audio_features[[#This Row],[streams]]</f>
        <v>11955256</v>
      </c>
      <c r="Y4416" t="str">
        <f>IF(Tabela2[[#This Row],[feat]]="","","Feat")</f>
        <v>Feat</v>
      </c>
      <c r="Z4416" s="17" t="str">
        <f>CONCATENATE(INT(spotify_top_songs_audio_features[[#This Row],[duration_ms]]/(60*1000)),":",MOD(INT(spotify_top_songs_audio_features[[#This Row],[duration_ms]]/1000),60))</f>
        <v>3:29</v>
      </c>
      <c r="AA44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416" t="str">
        <f>spotify_top_songs_audio_features[[#This Row],[track_name]]</f>
        <v>Wild Side (feat. Cardi B)</v>
      </c>
    </row>
    <row r="4417" spans="1:28" x14ac:dyDescent="0.25">
      <c r="A4417" t="s">
        <v>7966</v>
      </c>
      <c r="B4417" t="s">
        <v>439</v>
      </c>
      <c r="C4417" t="s">
        <v>7967</v>
      </c>
      <c r="D4417" t="s">
        <v>48</v>
      </c>
      <c r="E4417" t="s">
        <v>31</v>
      </c>
      <c r="F4417" t="s">
        <v>24</v>
      </c>
      <c r="G4417" t="s">
        <v>25</v>
      </c>
      <c r="H4417">
        <v>666</v>
      </c>
      <c r="I4417">
        <v>603</v>
      </c>
      <c r="J4417">
        <v>763</v>
      </c>
      <c r="K4417" t="s">
        <v>2284</v>
      </c>
      <c r="L4417">
        <v>0</v>
      </c>
      <c r="M4417">
        <v>112</v>
      </c>
      <c r="N4417">
        <v>262</v>
      </c>
      <c r="O4417">
        <v>-5671</v>
      </c>
      <c r="P4417">
        <v>10294</v>
      </c>
      <c r="Q4417">
        <v>141413</v>
      </c>
      <c r="R4417">
        <v>1</v>
      </c>
      <c r="S4417">
        <v>11954473</v>
      </c>
      <c r="U4417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417" t="str">
        <f>IFERROR(MID(spotify_top_songs_audio_features[[#This Row],[artist_names]],SEARCH(",",spotify_top_songs_audio_features[[#This Row],[artist_names]])+2,99),"")</f>
        <v/>
      </c>
      <c r="W4417" t="str">
        <f>spotify_top_songs_audio_features[[#This Row],[source]]</f>
        <v>Republic Records</v>
      </c>
      <c r="X4417" s="1">
        <f>spotify_top_songs_audio_features[[#This Row],[streams]]</f>
        <v>11954473</v>
      </c>
      <c r="Y4417" t="str">
        <f>IF(Tabela2[[#This Row],[feat]]="","","Feat")</f>
        <v/>
      </c>
      <c r="Z4417" s="17" t="str">
        <f>CONCATENATE(INT(spotify_top_songs_audio_features[[#This Row],[duration_ms]]/(60*1000)),":",MOD(INT(spotify_top_songs_audio_features[[#This Row],[duration_ms]]/1000),60))</f>
        <v>2:21</v>
      </c>
      <c r="AA44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17" t="str">
        <f>spotify_top_songs_audio_features[[#This Row],[track_name]]</f>
        <v>I Know</v>
      </c>
    </row>
    <row r="4418" spans="1:28" x14ac:dyDescent="0.25">
      <c r="A4418" t="s">
        <v>7688</v>
      </c>
      <c r="B4418" t="s">
        <v>967</v>
      </c>
      <c r="C4418" t="s">
        <v>7689</v>
      </c>
      <c r="D4418" t="s">
        <v>235</v>
      </c>
      <c r="E4418" t="s">
        <v>142</v>
      </c>
      <c r="F4418" t="s">
        <v>24</v>
      </c>
      <c r="G4418" t="s">
        <v>25</v>
      </c>
      <c r="H4418">
        <v>792</v>
      </c>
      <c r="I4418">
        <v>919</v>
      </c>
      <c r="J4418">
        <v>276</v>
      </c>
      <c r="K4418" t="s">
        <v>6436</v>
      </c>
      <c r="L4418">
        <v>5.1E-5</v>
      </c>
      <c r="M4418">
        <v>368</v>
      </c>
      <c r="N4418">
        <v>22</v>
      </c>
      <c r="O4418">
        <v>-5688</v>
      </c>
      <c r="P4418">
        <v>92028</v>
      </c>
      <c r="Q4418">
        <v>224473</v>
      </c>
      <c r="R4418">
        <v>1</v>
      </c>
      <c r="S4418">
        <v>11954423</v>
      </c>
      <c r="U4418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4418" t="str">
        <f>IFERROR(MID(spotify_top_songs_audio_features[[#This Row],[artist_names]],SEARCH(",",spotify_top_songs_audio_features[[#This Row],[artist_names]])+2,99),"")</f>
        <v/>
      </c>
      <c r="W4418" t="str">
        <f>spotify_top_songs_audio_features[[#This Row],[source]]</f>
        <v>Parkwood Entertainment/Columbia</v>
      </c>
      <c r="X4418" s="1">
        <f>spotify_top_songs_audio_features[[#This Row],[streams]]</f>
        <v>11954423</v>
      </c>
      <c r="Y4418" t="str">
        <f>IF(Tabela2[[#This Row],[feat]]="","","Feat")</f>
        <v/>
      </c>
      <c r="Z4418" s="17" t="str">
        <f>CONCATENATE(INT(spotify_top_songs_audio_features[[#This Row],[duration_ms]]/(60*1000)),":",MOD(INT(spotify_top_songs_audio_features[[#This Row],[duration_ms]]/1000),60))</f>
        <v>3:44</v>
      </c>
      <c r="AA44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18" t="str">
        <f>spotify_top_songs_audio_features[[#This Row],[track_name]]</f>
        <v>CHURCH GIRL</v>
      </c>
    </row>
    <row r="4419" spans="1:28" x14ac:dyDescent="0.25">
      <c r="A4419" t="s">
        <v>14673</v>
      </c>
      <c r="B4419" t="s">
        <v>14674</v>
      </c>
      <c r="C4419" t="s">
        <v>14675</v>
      </c>
      <c r="D4419" t="s">
        <v>3968</v>
      </c>
      <c r="E4419" t="s">
        <v>113</v>
      </c>
      <c r="F4419" t="s">
        <v>24</v>
      </c>
      <c r="G4419" t="s">
        <v>25</v>
      </c>
      <c r="H4419">
        <v>456</v>
      </c>
      <c r="I4419">
        <v>833</v>
      </c>
      <c r="J4419">
        <v>964</v>
      </c>
      <c r="K4419" t="s">
        <v>867</v>
      </c>
      <c r="L4419">
        <v>1.7099999999999999E-3</v>
      </c>
      <c r="M4419">
        <v>592</v>
      </c>
      <c r="N4419">
        <v>261</v>
      </c>
      <c r="O4419">
        <v>-4242</v>
      </c>
      <c r="P4419">
        <v>159808</v>
      </c>
      <c r="Q4419">
        <v>172500</v>
      </c>
      <c r="R4419">
        <v>3</v>
      </c>
      <c r="S4419">
        <v>11945548</v>
      </c>
      <c r="U4419" t="str">
        <f>IFERROR(LEFT(spotify_top_songs_audio_features[[#This Row],[artist_names]],SEARCH(",",spotify_top_songs_audio_features[[#This Row],[artist_names]])-1),spotify_top_songs_audio_features[[#This Row],[artist_names]])</f>
        <v>Diplo</v>
      </c>
      <c r="V4419" t="str">
        <f>IFERROR(MID(spotify_top_songs_audio_features[[#This Row],[artist_names]],SEARCH(",",spotify_top_songs_audio_features[[#This Row],[artist_names]])+2,99),"")</f>
        <v>MØ</v>
      </c>
      <c r="W4419" t="str">
        <f>spotify_top_songs_audio_features[[#This Row],[source]]</f>
        <v>Mad Decent</v>
      </c>
      <c r="X4419" s="1">
        <f>spotify_top_songs_audio_features[[#This Row],[streams]]</f>
        <v>11945548</v>
      </c>
      <c r="Y4419" t="str">
        <f>IF(Tabela2[[#This Row],[feat]]="","","Feat")</f>
        <v>Feat</v>
      </c>
      <c r="Z4419" s="17" t="str">
        <f>CONCATENATE(INT(spotify_top_songs_audio_features[[#This Row],[duration_ms]]/(60*1000)),":",MOD(INT(spotify_top_songs_audio_features[[#This Row],[duration_ms]]/1000),60))</f>
        <v>2:52</v>
      </c>
      <c r="AA44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19" t="str">
        <f>spotify_top_songs_audio_features[[#This Row],[track_name]]</f>
        <v>Get It Right (feat. MØ)</v>
      </c>
    </row>
    <row r="4420" spans="1:28" x14ac:dyDescent="0.25">
      <c r="A4420" t="s">
        <v>14795</v>
      </c>
      <c r="B4420" t="s">
        <v>649</v>
      </c>
      <c r="C4420" t="s">
        <v>14796</v>
      </c>
      <c r="D4420" t="s">
        <v>881</v>
      </c>
      <c r="E4420" t="s">
        <v>102</v>
      </c>
      <c r="F4420" t="s">
        <v>24</v>
      </c>
      <c r="G4420" t="s">
        <v>25</v>
      </c>
      <c r="H4420">
        <v>591</v>
      </c>
      <c r="I4420">
        <v>28</v>
      </c>
      <c r="J4420">
        <v>283</v>
      </c>
      <c r="K4420" t="s">
        <v>65</v>
      </c>
      <c r="L4420">
        <v>0</v>
      </c>
      <c r="M4420">
        <v>124</v>
      </c>
      <c r="N4420">
        <v>348</v>
      </c>
      <c r="O4420">
        <v>-5494</v>
      </c>
      <c r="P4420">
        <v>141916</v>
      </c>
      <c r="Q4420">
        <v>271800</v>
      </c>
      <c r="R4420">
        <v>2</v>
      </c>
      <c r="S4420">
        <v>11918358</v>
      </c>
      <c r="U4420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4420" t="str">
        <f>IFERROR(MID(spotify_top_songs_audio_features[[#This Row],[artist_names]],SEARCH(",",spotify_top_songs_audio_features[[#This Row],[artist_names]])+2,99),"")</f>
        <v/>
      </c>
      <c r="W4420" t="str">
        <f>spotify_top_songs_audio_features[[#This Row],[source]]</f>
        <v>XL Recordings</v>
      </c>
      <c r="X4420" s="1">
        <f>spotify_top_songs_audio_features[[#This Row],[streams]]</f>
        <v>11918358</v>
      </c>
      <c r="Y4420" t="str">
        <f>IF(Tabela2[[#This Row],[feat]]="","","Feat")</f>
        <v/>
      </c>
      <c r="Z4420" s="17" t="str">
        <f>CONCATENATE(INT(spotify_top_songs_audio_features[[#This Row],[duration_ms]]/(60*1000)),":",MOD(INT(spotify_top_songs_audio_features[[#This Row],[duration_ms]]/1000),60))</f>
        <v>4:31</v>
      </c>
      <c r="AA44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420" t="str">
        <f>spotify_top_songs_audio_features[[#This Row],[track_name]]</f>
        <v>All I Ask</v>
      </c>
    </row>
    <row r="4421" spans="1:28" x14ac:dyDescent="0.25">
      <c r="A4421" t="s">
        <v>4624</v>
      </c>
      <c r="B4421" t="s">
        <v>1257</v>
      </c>
      <c r="C4421" t="s">
        <v>4625</v>
      </c>
      <c r="D4421" t="s">
        <v>1259</v>
      </c>
      <c r="E4421" t="s">
        <v>177</v>
      </c>
      <c r="F4421" t="s">
        <v>24</v>
      </c>
      <c r="G4421" t="s">
        <v>25</v>
      </c>
      <c r="H4421">
        <v>676</v>
      </c>
      <c r="I4421">
        <v>702</v>
      </c>
      <c r="J4421">
        <v>118</v>
      </c>
      <c r="K4421" t="s">
        <v>3187</v>
      </c>
      <c r="L4421">
        <v>0</v>
      </c>
      <c r="M4421">
        <v>103</v>
      </c>
      <c r="N4421">
        <v>542</v>
      </c>
      <c r="O4421">
        <v>-5446</v>
      </c>
      <c r="P4421">
        <v>107931</v>
      </c>
      <c r="Q4421">
        <v>184678</v>
      </c>
      <c r="R4421">
        <v>1</v>
      </c>
      <c r="S4421">
        <v>11917660</v>
      </c>
      <c r="U4421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4421" t="str">
        <f>IFERROR(MID(spotify_top_songs_audio_features[[#This Row],[artist_names]],SEARCH(",",spotify_top_songs_audio_features[[#This Row],[artist_names]])+2,99),"")</f>
        <v/>
      </c>
      <c r="W4421" t="str">
        <f>spotify_top_songs_audio_features[[#This Row],[source]]</f>
        <v>YG Entertainment/Interscope Records</v>
      </c>
      <c r="X4421" s="1">
        <f>spotify_top_songs_audio_features[[#This Row],[streams]]</f>
        <v>11917660</v>
      </c>
      <c r="Y4421" t="str">
        <f>IF(Tabela2[[#This Row],[feat]]="","","Feat")</f>
        <v/>
      </c>
      <c r="Z4421" s="17" t="str">
        <f>CONCATENATE(INT(spotify_top_songs_audio_features[[#This Row],[duration_ms]]/(60*1000)),":",MOD(INT(spotify_top_songs_audio_features[[#This Row],[duration_ms]]/1000),60))</f>
        <v>3:4</v>
      </c>
      <c r="AA44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421" t="str">
        <f>spotify_top_songs_audio_features[[#This Row],[track_name]]</f>
        <v>Ready For Love</v>
      </c>
    </row>
    <row r="4422" spans="1:28" x14ac:dyDescent="0.25">
      <c r="A4422" t="s">
        <v>13044</v>
      </c>
      <c r="B4422" t="s">
        <v>448</v>
      </c>
      <c r="C4422" t="s">
        <v>13045</v>
      </c>
      <c r="D4422" t="s">
        <v>450</v>
      </c>
      <c r="E4422" t="s">
        <v>23</v>
      </c>
      <c r="F4422" t="s">
        <v>24</v>
      </c>
      <c r="G4422" t="s">
        <v>25</v>
      </c>
      <c r="H4422">
        <v>874</v>
      </c>
      <c r="I4422">
        <v>602</v>
      </c>
      <c r="J4422">
        <v>127</v>
      </c>
      <c r="K4422" t="s">
        <v>1547</v>
      </c>
      <c r="L4422">
        <v>842</v>
      </c>
      <c r="M4422">
        <v>96</v>
      </c>
      <c r="N4422">
        <v>587</v>
      </c>
      <c r="O4422">
        <v>-5118</v>
      </c>
      <c r="P4422">
        <v>127997</v>
      </c>
      <c r="Q4422">
        <v>205188</v>
      </c>
      <c r="R4422">
        <v>3</v>
      </c>
      <c r="S4422">
        <v>11902809</v>
      </c>
      <c r="U4422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4422" t="str">
        <f>IFERROR(MID(spotify_top_songs_audio_features[[#This Row],[artist_names]],SEARCH(",",spotify_top_songs_audio_features[[#This Row],[artist_names]])+2,99),"")</f>
        <v/>
      </c>
      <c r="W4422" t="str">
        <f>spotify_top_songs_audio_features[[#This Row],[source]]</f>
        <v>WM Brazil</v>
      </c>
      <c r="X4422" s="1">
        <f>spotify_top_songs_audio_features[[#This Row],[streams]]</f>
        <v>11902809</v>
      </c>
      <c r="Y4422" t="str">
        <f>IF(Tabela2[[#This Row],[feat]]="","","Feat")</f>
        <v/>
      </c>
      <c r="Z4422" s="17" t="str">
        <f>CONCATENATE(INT(spotify_top_songs_audio_features[[#This Row],[duration_ms]]/(60*1000)),":",MOD(INT(spotify_top_songs_audio_features[[#This Row],[duration_ms]]/1000),60))</f>
        <v>3:25</v>
      </c>
      <c r="AA44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22" t="str">
        <f>spotify_top_songs_audio_features[[#This Row],[track_name]]</f>
        <v>Indecente</v>
      </c>
    </row>
    <row r="4423" spans="1:28" x14ac:dyDescent="0.25">
      <c r="A4423" t="s">
        <v>3365</v>
      </c>
      <c r="B4423" t="s">
        <v>112</v>
      </c>
      <c r="C4423" t="s">
        <v>3366</v>
      </c>
      <c r="D4423" t="s">
        <v>112</v>
      </c>
      <c r="E4423" t="s">
        <v>31</v>
      </c>
      <c r="F4423" t="s">
        <v>32</v>
      </c>
      <c r="G4423" t="s">
        <v>25</v>
      </c>
      <c r="H4423">
        <v>522</v>
      </c>
      <c r="I4423">
        <v>598</v>
      </c>
      <c r="J4423">
        <v>284</v>
      </c>
      <c r="K4423" t="s">
        <v>2563</v>
      </c>
      <c r="L4423">
        <v>0</v>
      </c>
      <c r="M4423">
        <v>152</v>
      </c>
      <c r="N4423">
        <v>149</v>
      </c>
      <c r="O4423">
        <v>-5327</v>
      </c>
      <c r="P4423">
        <v>133627</v>
      </c>
      <c r="Q4423">
        <v>301222</v>
      </c>
      <c r="R4423">
        <v>1</v>
      </c>
      <c r="S4423">
        <v>11897209</v>
      </c>
      <c r="U442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423" t="str">
        <f>IFERROR(MID(spotify_top_songs_audio_features[[#This Row],[artist_names]],SEARCH(",",spotify_top_songs_audio_features[[#This Row],[artist_names]])+2,99),"")</f>
        <v/>
      </c>
      <c r="W4423" t="str">
        <f>spotify_top_songs_audio_features[[#This Row],[source]]</f>
        <v>Taylor Swift</v>
      </c>
      <c r="X4423" s="1">
        <f>spotify_top_songs_audio_features[[#This Row],[streams]]</f>
        <v>11897209</v>
      </c>
      <c r="Y4423" t="str">
        <f>IF(Tabela2[[#This Row],[feat]]="","","Feat")</f>
        <v/>
      </c>
      <c r="Z4423" s="17" t="str">
        <f>CONCATENATE(INT(spotify_top_songs_audio_features[[#This Row],[duration_ms]]/(60*1000)),":",MOD(INT(spotify_top_songs_audio_features[[#This Row],[duration_ms]]/1000),60))</f>
        <v>5:1</v>
      </c>
      <c r="AA44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23" t="str">
        <f>spotify_top_songs_audio_features[[#This Row],[track_name]]</f>
        <v>Innocent (Taylor's Version)</v>
      </c>
    </row>
    <row r="4424" spans="1:28" x14ac:dyDescent="0.25">
      <c r="A4424" t="s">
        <v>15442</v>
      </c>
      <c r="B4424" t="s">
        <v>1070</v>
      </c>
      <c r="C4424" t="s">
        <v>11115</v>
      </c>
      <c r="D4424" t="s">
        <v>929</v>
      </c>
      <c r="E4424" t="s">
        <v>142</v>
      </c>
      <c r="F4424" t="s">
        <v>32</v>
      </c>
      <c r="G4424" t="s">
        <v>25</v>
      </c>
      <c r="H4424">
        <v>71</v>
      </c>
      <c r="I4424">
        <v>808</v>
      </c>
      <c r="J4424">
        <v>433</v>
      </c>
      <c r="K4424" t="s">
        <v>196</v>
      </c>
      <c r="L4424">
        <v>773</v>
      </c>
      <c r="M4424">
        <v>734</v>
      </c>
      <c r="N4424">
        <v>392</v>
      </c>
      <c r="O4424">
        <v>-6703</v>
      </c>
      <c r="P4424">
        <v>99989</v>
      </c>
      <c r="Q4424">
        <v>226003</v>
      </c>
      <c r="R4424">
        <v>1</v>
      </c>
      <c r="S4424">
        <v>11862281</v>
      </c>
      <c r="U4424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4424" t="str">
        <f>IFERROR(MID(spotify_top_songs_audio_features[[#This Row],[artist_names]],SEARCH(",",spotify_top_songs_audio_features[[#This Row],[artist_names]])+2,99),"")</f>
        <v/>
      </c>
      <c r="W4424" t="str">
        <f>spotify_top_songs_audio_features[[#This Row],[source]]</f>
        <v>Interscope Records</v>
      </c>
      <c r="X4424" s="1">
        <f>spotify_top_songs_audio_features[[#This Row],[streams]]</f>
        <v>11862281</v>
      </c>
      <c r="Y4424" t="str">
        <f>IF(Tabela2[[#This Row],[feat]]="","","Feat")</f>
        <v/>
      </c>
      <c r="Z4424" s="17" t="str">
        <f>CONCATENATE(INT(spotify_top_songs_audio_features[[#This Row],[duration_ms]]/(60*1000)),":",MOD(INT(spotify_top_songs_audio_features[[#This Row],[duration_ms]]/1000),60))</f>
        <v>3:46</v>
      </c>
      <c r="AA44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24" t="str">
        <f>spotify_top_songs_audio_features[[#This Row],[track_name]]</f>
        <v>Feel Me</v>
      </c>
    </row>
    <row r="4425" spans="1:28" x14ac:dyDescent="0.25">
      <c r="A4425" t="s">
        <v>11337</v>
      </c>
      <c r="B4425" t="s">
        <v>439</v>
      </c>
      <c r="C4425" t="s">
        <v>1218</v>
      </c>
      <c r="D4425" t="s">
        <v>48</v>
      </c>
      <c r="E4425" t="s">
        <v>113</v>
      </c>
      <c r="F4425" t="s">
        <v>24</v>
      </c>
      <c r="G4425" t="s">
        <v>25</v>
      </c>
      <c r="H4425">
        <v>469</v>
      </c>
      <c r="I4425">
        <v>489</v>
      </c>
      <c r="J4425">
        <v>314</v>
      </c>
      <c r="K4425" t="s">
        <v>1219</v>
      </c>
      <c r="L4425">
        <v>0</v>
      </c>
      <c r="M4425">
        <v>103</v>
      </c>
      <c r="N4425">
        <v>201</v>
      </c>
      <c r="O4425">
        <v>-6071</v>
      </c>
      <c r="P4425">
        <v>74013</v>
      </c>
      <c r="Q4425">
        <v>123387</v>
      </c>
      <c r="R4425">
        <v>1</v>
      </c>
      <c r="S4425">
        <v>11850920</v>
      </c>
      <c r="U442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425" t="str">
        <f>IFERROR(MID(spotify_top_songs_audio_features[[#This Row],[artist_names]],SEARCH(",",spotify_top_songs_audio_features[[#This Row],[artist_names]])+2,99),"")</f>
        <v/>
      </c>
      <c r="W4425" t="str">
        <f>spotify_top_songs_audio_features[[#This Row],[source]]</f>
        <v>Republic Records</v>
      </c>
      <c r="X4425" s="1">
        <f>spotify_top_songs_audio_features[[#This Row],[streams]]</f>
        <v>11850920</v>
      </c>
      <c r="Y4425" t="str">
        <f>IF(Tabela2[[#This Row],[feat]]="","","Feat")</f>
        <v/>
      </c>
      <c r="Z4425" s="17" t="str">
        <f>CONCATENATE(INT(spotify_top_songs_audio_features[[#This Row],[duration_ms]]/(60*1000)),":",MOD(INT(spotify_top_songs_audio_features[[#This Row],[duration_ms]]/1000),60))</f>
        <v>2:3</v>
      </c>
      <c r="AA44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25" t="str">
        <f>spotify_top_songs_audio_features[[#This Row],[track_name]]</f>
        <v>Internet</v>
      </c>
    </row>
    <row r="4426" spans="1:28" x14ac:dyDescent="0.25">
      <c r="A4426" t="s">
        <v>12253</v>
      </c>
      <c r="B4426" t="s">
        <v>4322</v>
      </c>
      <c r="C4426" t="s">
        <v>4323</v>
      </c>
      <c r="D4426" t="s">
        <v>2439</v>
      </c>
      <c r="E4426" t="s">
        <v>142</v>
      </c>
      <c r="F4426" t="s">
        <v>24</v>
      </c>
      <c r="G4426" t="s">
        <v>25</v>
      </c>
      <c r="H4426">
        <v>529</v>
      </c>
      <c r="I4426">
        <v>772</v>
      </c>
      <c r="J4426">
        <v>287</v>
      </c>
      <c r="K4426" t="s">
        <v>1579</v>
      </c>
      <c r="L4426">
        <v>2.2100000000000001E-4</v>
      </c>
      <c r="M4426">
        <v>316</v>
      </c>
      <c r="N4426">
        <v>853</v>
      </c>
      <c r="O4426">
        <v>-7013</v>
      </c>
      <c r="P4426">
        <v>91751</v>
      </c>
      <c r="Q4426">
        <v>181267</v>
      </c>
      <c r="R4426">
        <v>4</v>
      </c>
      <c r="S4426">
        <v>11811197</v>
      </c>
      <c r="U4426" t="str">
        <f>IFERROR(LEFT(spotify_top_songs_audio_features[[#This Row],[artist_names]],SEARCH(",",spotify_top_songs_audio_features[[#This Row],[artist_names]])-1),spotify_top_songs_audio_features[[#This Row],[artist_names]])</f>
        <v>The Ronettes</v>
      </c>
      <c r="V4426" t="str">
        <f>IFERROR(MID(spotify_top_songs_audio_features[[#This Row],[artist_names]],SEARCH(",",spotify_top_songs_audio_features[[#This Row],[artist_names]])+2,99),"")</f>
        <v/>
      </c>
      <c r="W4426" t="str">
        <f>spotify_top_songs_audio_features[[#This Row],[source]]</f>
        <v>Legacy Recordings</v>
      </c>
      <c r="X4426" s="1">
        <f>spotify_top_songs_audio_features[[#This Row],[streams]]</f>
        <v>11811197</v>
      </c>
      <c r="Y4426" t="str">
        <f>IF(Tabela2[[#This Row],[feat]]="","","Feat")</f>
        <v/>
      </c>
      <c r="Z4426" s="17" t="str">
        <f>CONCATENATE(INT(spotify_top_songs_audio_features[[#This Row],[duration_ms]]/(60*1000)),":",MOD(INT(spotify_top_songs_audio_features[[#This Row],[duration_ms]]/1000),60))</f>
        <v>3:1</v>
      </c>
      <c r="AA44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26" t="str">
        <f>spotify_top_songs_audio_features[[#This Row],[track_name]]</f>
        <v>Sleigh Ride</v>
      </c>
    </row>
    <row r="4427" spans="1:28" x14ac:dyDescent="0.25">
      <c r="A4427" t="s">
        <v>11958</v>
      </c>
      <c r="B4427" t="s">
        <v>334</v>
      </c>
      <c r="C4427" t="s">
        <v>11959</v>
      </c>
      <c r="D4427" t="s">
        <v>336</v>
      </c>
      <c r="E4427" t="s">
        <v>31</v>
      </c>
      <c r="F4427" t="s">
        <v>32</v>
      </c>
      <c r="G4427" t="s">
        <v>25</v>
      </c>
      <c r="H4427">
        <v>508</v>
      </c>
      <c r="I4427">
        <v>273</v>
      </c>
      <c r="J4427">
        <v>567</v>
      </c>
      <c r="K4427" t="s">
        <v>579</v>
      </c>
      <c r="L4427">
        <v>238</v>
      </c>
      <c r="M4427">
        <v>176</v>
      </c>
      <c r="N4427">
        <v>482</v>
      </c>
      <c r="O4427">
        <v>-10625</v>
      </c>
      <c r="P4427">
        <v>108784</v>
      </c>
      <c r="Q4427">
        <v>368740</v>
      </c>
      <c r="R4427">
        <v>1</v>
      </c>
      <c r="S4427">
        <v>11802992</v>
      </c>
      <c r="U4427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4427" t="str">
        <f>IFERROR(MID(spotify_top_songs_audio_features[[#This Row],[artist_names]],SEARCH(",",spotify_top_songs_audio_features[[#This Row],[artist_names]])+2,99),"")</f>
        <v>Kanye West, Ty Dolla $ign</v>
      </c>
      <c r="W4427" t="str">
        <f>spotify_top_songs_audio_features[[#This Row],[source]]</f>
        <v>Ye</v>
      </c>
      <c r="X4427" s="1">
        <f>spotify_top_songs_audio_features[[#This Row],[streams]]</f>
        <v>11802992</v>
      </c>
      <c r="Y4427" t="str">
        <f>IF(Tabela2[[#This Row],[feat]]="","","Feat")</f>
        <v>Feat</v>
      </c>
      <c r="Z4427" s="17" t="str">
        <f>CONCATENATE(INT(spotify_top_songs_audio_features[[#This Row],[duration_ms]]/(60*1000)),":",MOD(INT(spotify_top_songs_audio_features[[#This Row],[duration_ms]]/1000),60))</f>
        <v>6:8</v>
      </c>
      <c r="AA44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27" t="str">
        <f>spotify_top_songs_audio_features[[#This Row],[track_name]]</f>
        <v>BEG FORGIVENESS</v>
      </c>
    </row>
    <row r="4428" spans="1:28" x14ac:dyDescent="0.25">
      <c r="A4428" t="s">
        <v>3575</v>
      </c>
      <c r="B4428" t="s">
        <v>3576</v>
      </c>
      <c r="C4428" t="s">
        <v>3577</v>
      </c>
      <c r="D4428" t="s">
        <v>42</v>
      </c>
      <c r="E4428" t="s">
        <v>23</v>
      </c>
      <c r="F4428" t="s">
        <v>24</v>
      </c>
      <c r="G4428" t="s">
        <v>25</v>
      </c>
      <c r="H4428">
        <v>884</v>
      </c>
      <c r="I4428">
        <v>814</v>
      </c>
      <c r="J4428">
        <v>303</v>
      </c>
      <c r="K4428" t="s">
        <v>3578</v>
      </c>
      <c r="L4428">
        <v>1.6699999999999999E-4</v>
      </c>
      <c r="M4428">
        <v>158</v>
      </c>
      <c r="N4428">
        <v>907</v>
      </c>
      <c r="O4428">
        <v>-5333</v>
      </c>
      <c r="P4428">
        <v>155938</v>
      </c>
      <c r="Q4428">
        <v>181624</v>
      </c>
      <c r="R4428">
        <v>2</v>
      </c>
      <c r="S4428">
        <v>11802101</v>
      </c>
      <c r="U4428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4428" t="str">
        <f>IFERROR(MID(spotify_top_songs_audio_features[[#This Row],[artist_names]],SEARCH(",",spotify_top_songs_audio_features[[#This Row],[artist_names]])+2,99),"")</f>
        <v/>
      </c>
      <c r="W4428" t="str">
        <f>spotify_top_songs_audio_features[[#This Row],[source]]</f>
        <v>Atlantic/KSR</v>
      </c>
      <c r="X4428" s="1">
        <f>spotify_top_songs_audio_features[[#This Row],[streams]]</f>
        <v>11802101</v>
      </c>
      <c r="Y4428" t="str">
        <f>IF(Tabela2[[#This Row],[feat]]="","","Feat")</f>
        <v/>
      </c>
      <c r="Z4428" s="17" t="str">
        <f>CONCATENATE(INT(spotify_top_songs_audio_features[[#This Row],[duration_ms]]/(60*1000)),":",MOD(INT(spotify_top_songs_audio_features[[#This Row],[duration_ms]]/1000),60))</f>
        <v>3:1</v>
      </c>
      <c r="AA44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28" t="str">
        <f>spotify_top_songs_audio_features[[#This Row],[track_name]]</f>
        <v>Bickenhead</v>
      </c>
    </row>
    <row r="4429" spans="1:28" x14ac:dyDescent="0.25">
      <c r="A4429" t="s">
        <v>15595</v>
      </c>
      <c r="B4429" t="s">
        <v>15596</v>
      </c>
      <c r="C4429" t="s">
        <v>15597</v>
      </c>
      <c r="D4429" t="s">
        <v>15598</v>
      </c>
      <c r="E4429" t="s">
        <v>113</v>
      </c>
      <c r="F4429" t="s">
        <v>24</v>
      </c>
      <c r="G4429" t="s">
        <v>25</v>
      </c>
      <c r="H4429">
        <v>731</v>
      </c>
      <c r="I4429">
        <v>65</v>
      </c>
      <c r="J4429">
        <v>271</v>
      </c>
      <c r="K4429" t="s">
        <v>1522</v>
      </c>
      <c r="L4429">
        <v>0</v>
      </c>
      <c r="M4429">
        <v>124</v>
      </c>
      <c r="N4429">
        <v>605</v>
      </c>
      <c r="O4429">
        <v>-5286</v>
      </c>
      <c r="P4429">
        <v>154968</v>
      </c>
      <c r="Q4429">
        <v>177847</v>
      </c>
      <c r="R4429">
        <v>2</v>
      </c>
      <c r="S4429">
        <v>11801530</v>
      </c>
      <c r="U4429" t="str">
        <f>IFERROR(LEFT(spotify_top_songs_audio_features[[#This Row],[artist_names]],SEARCH(",",spotify_top_songs_audio_features[[#This Row],[artist_names]])-1),spotify_top_songs_audio_features[[#This Row],[artist_names]])</f>
        <v>benny blanco</v>
      </c>
      <c r="V4429" t="str">
        <f>IFERROR(MID(spotify_top_songs_audio_features[[#This Row],[artist_names]],SEARCH(",",spotify_top_songs_audio_features[[#This Row],[artist_names]])+2,99),"")</f>
        <v>Juice WRLD</v>
      </c>
      <c r="W4429" t="str">
        <f>spotify_top_songs_audio_features[[#This Row],[source]]</f>
        <v>Friends Keep Secrets, under exclusive license to Interscope Records</v>
      </c>
      <c r="X4429" s="1">
        <f>spotify_top_songs_audio_features[[#This Row],[streams]]</f>
        <v>11801530</v>
      </c>
      <c r="Y4429" t="str">
        <f>IF(Tabela2[[#This Row],[feat]]="","","Feat")</f>
        <v>Feat</v>
      </c>
      <c r="Z4429" s="17" t="str">
        <f>CONCATENATE(INT(spotify_top_songs_audio_features[[#This Row],[duration_ms]]/(60*1000)),":",MOD(INT(spotify_top_songs_audio_features[[#This Row],[duration_ms]]/1000),60))</f>
        <v>2:57</v>
      </c>
      <c r="AA44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29" t="str">
        <f>spotify_top_songs_audio_features[[#This Row],[track_name]]</f>
        <v>Graduation (with Juice WRLD)</v>
      </c>
    </row>
    <row r="4430" spans="1:28" x14ac:dyDescent="0.25">
      <c r="A4430" t="s">
        <v>7399</v>
      </c>
      <c r="B4430" t="s">
        <v>4404</v>
      </c>
      <c r="C4430" t="s">
        <v>7400</v>
      </c>
      <c r="D4430" t="s">
        <v>814</v>
      </c>
      <c r="E4430" t="s">
        <v>142</v>
      </c>
      <c r="F4430" t="s">
        <v>24</v>
      </c>
      <c r="G4430" t="s">
        <v>25</v>
      </c>
      <c r="H4430">
        <v>533</v>
      </c>
      <c r="I4430">
        <v>74</v>
      </c>
      <c r="J4430">
        <v>359</v>
      </c>
      <c r="K4430" t="s">
        <v>7401</v>
      </c>
      <c r="L4430">
        <v>2.9500000000000001E-4</v>
      </c>
      <c r="M4430">
        <v>337</v>
      </c>
      <c r="N4430">
        <v>465</v>
      </c>
      <c r="O4430">
        <v>-5767</v>
      </c>
      <c r="P4430">
        <v>89934</v>
      </c>
      <c r="Q4430">
        <v>185040</v>
      </c>
      <c r="R4430">
        <v>1</v>
      </c>
      <c r="S4430">
        <v>11791864</v>
      </c>
      <c r="U4430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430" t="str">
        <f>IFERROR(MID(spotify_top_songs_audio_features[[#This Row],[artist_names]],SEARCH(",",spotify_top_songs_audio_features[[#This Row],[artist_names]])+2,99),"")</f>
        <v/>
      </c>
      <c r="W4430" t="str">
        <f>spotify_top_songs_audio_features[[#This Row],[source]]</f>
        <v>Top Dawg Entertainment/RCA Records</v>
      </c>
      <c r="X4430" s="1">
        <f>spotify_top_songs_audio_features[[#This Row],[streams]]</f>
        <v>11791864</v>
      </c>
      <c r="Y4430" t="str">
        <f>IF(Tabela2[[#This Row],[feat]]="","","Feat")</f>
        <v/>
      </c>
      <c r="Z4430" s="17" t="str">
        <f>CONCATENATE(INT(spotify_top_songs_audio_features[[#This Row],[duration_ms]]/(60*1000)),":",MOD(INT(spotify_top_songs_audio_features[[#This Row],[duration_ms]]/1000),60))</f>
        <v>3:5</v>
      </c>
      <c r="AA44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30" t="str">
        <f>spotify_top_songs_audio_features[[#This Row],[track_name]]</f>
        <v>F2F</v>
      </c>
    </row>
    <row r="4431" spans="1:28" x14ac:dyDescent="0.25">
      <c r="A4431" t="s">
        <v>11711</v>
      </c>
      <c r="B4431" t="s">
        <v>11712</v>
      </c>
      <c r="C4431" t="s">
        <v>11713</v>
      </c>
      <c r="D4431" t="s">
        <v>10729</v>
      </c>
      <c r="E4431" t="s">
        <v>58</v>
      </c>
      <c r="F4431" t="s">
        <v>32</v>
      </c>
      <c r="G4431" t="s">
        <v>25</v>
      </c>
      <c r="H4431">
        <v>805</v>
      </c>
      <c r="I4431">
        <v>625</v>
      </c>
      <c r="J4431">
        <v>434</v>
      </c>
      <c r="K4431" t="s">
        <v>4993</v>
      </c>
      <c r="L4431">
        <v>527</v>
      </c>
      <c r="M4431">
        <v>954</v>
      </c>
      <c r="N4431">
        <v>647</v>
      </c>
      <c r="O4431">
        <v>-8589</v>
      </c>
      <c r="P4431">
        <v>102996</v>
      </c>
      <c r="Q4431">
        <v>156497</v>
      </c>
      <c r="R4431">
        <v>2</v>
      </c>
      <c r="S4431">
        <v>11790488</v>
      </c>
      <c r="U4431" t="str">
        <f>IFERROR(LEFT(spotify_top_songs_audio_features[[#This Row],[artist_names]],SEARCH(",",spotify_top_songs_audio_features[[#This Row],[artist_names]])-1),spotify_top_songs_audio_features[[#This Row],[artist_names]])</f>
        <v>Eno</v>
      </c>
      <c r="V4431" t="str">
        <f>IFERROR(MID(spotify_top_songs_audio_features[[#This Row],[artist_names]],SEARCH(",",spotify_top_songs_audio_features[[#This Row],[artist_names]])+2,99),"")</f>
        <v/>
      </c>
      <c r="W4431" t="str">
        <f>spotify_top_songs_audio_features[[#This Row],[source]]</f>
        <v>Alles Oder Nix Records</v>
      </c>
      <c r="X4431" s="1">
        <f>spotify_top_songs_audio_features[[#This Row],[streams]]</f>
        <v>11790488</v>
      </c>
      <c r="Y4431" t="str">
        <f>IF(Tabela2[[#This Row],[feat]]="","","Feat")</f>
        <v/>
      </c>
      <c r="Z4431" s="17" t="str">
        <f>CONCATENATE(INT(spotify_top_songs_audio_features[[#This Row],[duration_ms]]/(60*1000)),":",MOD(INT(spotify_top_songs_audio_features[[#This Row],[duration_ms]]/1000),60))</f>
        <v>2:36</v>
      </c>
      <c r="AA44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431" t="str">
        <f>spotify_top_songs_audio_features[[#This Row],[track_name]]</f>
        <v>Blackberry Sky</v>
      </c>
    </row>
    <row r="4432" spans="1:28" x14ac:dyDescent="0.25">
      <c r="A4432" t="s">
        <v>3649</v>
      </c>
      <c r="B4432" t="s">
        <v>463</v>
      </c>
      <c r="C4432" t="s">
        <v>3650</v>
      </c>
      <c r="D4432" t="s">
        <v>465</v>
      </c>
      <c r="E4432" t="s">
        <v>113</v>
      </c>
      <c r="F4432" t="s">
        <v>24</v>
      </c>
      <c r="G4432" t="s">
        <v>64</v>
      </c>
      <c r="H4432">
        <v>52</v>
      </c>
      <c r="I4432">
        <v>375</v>
      </c>
      <c r="J4432">
        <v>358</v>
      </c>
      <c r="K4432" t="s">
        <v>3651</v>
      </c>
      <c r="L4432">
        <v>122</v>
      </c>
      <c r="M4432">
        <v>429</v>
      </c>
      <c r="N4432">
        <v>589</v>
      </c>
      <c r="O4432">
        <v>-13409</v>
      </c>
      <c r="P4432">
        <v>127544</v>
      </c>
      <c r="Q4432">
        <v>281070</v>
      </c>
      <c r="R4432">
        <v>1</v>
      </c>
      <c r="S4432">
        <v>11787814</v>
      </c>
      <c r="U4432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4432" t="str">
        <f>IFERROR(MID(spotify_top_songs_audio_features[[#This Row],[artist_names]],SEARCH(",",spotify_top_songs_audio_features[[#This Row],[artist_names]])+2,99),"")</f>
        <v/>
      </c>
      <c r="W4432" t="str">
        <f>spotify_top_songs_audio_features[[#This Row],[source]]</f>
        <v>pgLang/Top Dawg Entertainment/Aftermath/Interscope Records</v>
      </c>
      <c r="X4432" s="1">
        <f>spotify_top_songs_audio_features[[#This Row],[streams]]</f>
        <v>11787814</v>
      </c>
      <c r="Y4432" t="str">
        <f>IF(Tabela2[[#This Row],[feat]]="","","Feat")</f>
        <v/>
      </c>
      <c r="Z4432" s="17" t="str">
        <f>CONCATENATE(INT(spotify_top_songs_audio_features[[#This Row],[duration_ms]]/(60*1000)),":",MOD(INT(spotify_top_songs_audio_features[[#This Row],[duration_ms]]/1000),60))</f>
        <v>4:41</v>
      </c>
      <c r="AA44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32" t="str">
        <f>spotify_top_songs_audio_features[[#This Row],[track_name]]</f>
        <v>Auntie Diaries</v>
      </c>
    </row>
    <row r="4433" spans="1:28" x14ac:dyDescent="0.25">
      <c r="A4433" t="s">
        <v>11982</v>
      </c>
      <c r="B4433" t="s">
        <v>165</v>
      </c>
      <c r="C4433" t="s">
        <v>5802</v>
      </c>
      <c r="D4433" t="s">
        <v>96</v>
      </c>
      <c r="E4433" t="s">
        <v>43</v>
      </c>
      <c r="F4433" t="s">
        <v>24</v>
      </c>
      <c r="G4433" t="s">
        <v>25</v>
      </c>
      <c r="H4433">
        <v>61</v>
      </c>
      <c r="I4433">
        <v>316</v>
      </c>
      <c r="J4433">
        <v>486</v>
      </c>
      <c r="K4433" t="s">
        <v>373</v>
      </c>
      <c r="L4433">
        <v>461</v>
      </c>
      <c r="M4433">
        <v>108</v>
      </c>
      <c r="N4433">
        <v>37</v>
      </c>
      <c r="O4433">
        <v>-15186</v>
      </c>
      <c r="P4433">
        <v>151964</v>
      </c>
      <c r="Q4433">
        <v>170360</v>
      </c>
      <c r="R4433">
        <v>1</v>
      </c>
      <c r="S4433">
        <v>11781966</v>
      </c>
      <c r="U4433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4433" t="str">
        <f>IFERROR(MID(spotify_top_songs_audio_features[[#This Row],[artist_names]],SEARCH(",",spotify_top_songs_audio_features[[#This Row],[artist_names]])+2,99),"")</f>
        <v/>
      </c>
      <c r="W4433" t="str">
        <f>spotify_top_songs_audio_features[[#This Row],[source]]</f>
        <v>Warner Records</v>
      </c>
      <c r="X4433" s="1">
        <f>spotify_top_songs_audio_features[[#This Row],[streams]]</f>
        <v>11781966</v>
      </c>
      <c r="Y4433" t="str">
        <f>IF(Tabela2[[#This Row],[feat]]="","","Feat")</f>
        <v/>
      </c>
      <c r="Z4433" s="17" t="str">
        <f>CONCATENATE(INT(spotify_top_songs_audio_features[[#This Row],[duration_ms]]/(60*1000)),":",MOD(INT(spotify_top_songs_audio_features[[#This Row],[duration_ms]]/1000),60))</f>
        <v>2:50</v>
      </c>
      <c r="AA44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33" t="str">
        <f>spotify_top_songs_audio_features[[#This Row],[track_name]]</f>
        <v>Circles</v>
      </c>
    </row>
    <row r="4434" spans="1:28" x14ac:dyDescent="0.25">
      <c r="A4434" t="s">
        <v>12793</v>
      </c>
      <c r="B4434" t="s">
        <v>3083</v>
      </c>
      <c r="C4434" t="s">
        <v>12794</v>
      </c>
      <c r="D4434" t="s">
        <v>402</v>
      </c>
      <c r="E4434" t="s">
        <v>113</v>
      </c>
      <c r="F4434" t="s">
        <v>24</v>
      </c>
      <c r="G4434" t="s">
        <v>152</v>
      </c>
      <c r="H4434">
        <v>782</v>
      </c>
      <c r="I4434">
        <v>812</v>
      </c>
      <c r="J4434">
        <v>469</v>
      </c>
      <c r="K4434" t="s">
        <v>12795</v>
      </c>
      <c r="L4434">
        <v>45</v>
      </c>
      <c r="M4434">
        <v>101</v>
      </c>
      <c r="N4434">
        <v>7</v>
      </c>
      <c r="O4434">
        <v>-6613</v>
      </c>
      <c r="P4434">
        <v>122063</v>
      </c>
      <c r="Q4434">
        <v>212976</v>
      </c>
      <c r="R4434">
        <v>5</v>
      </c>
      <c r="S4434">
        <v>11771805</v>
      </c>
      <c r="U4434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4434" t="str">
        <f>IFERROR(MID(spotify_top_songs_audio_features[[#This Row],[artist_names]],SEARCH(",",spotify_top_songs_audio_features[[#This Row],[artist_names]])+2,99),"")</f>
        <v/>
      </c>
      <c r="W4434" t="str">
        <f>spotify_top_songs_audio_features[[#This Row],[source]]</f>
        <v>Double P Records</v>
      </c>
      <c r="X4434" s="1">
        <f>spotify_top_songs_audio_features[[#This Row],[streams]]</f>
        <v>11771805</v>
      </c>
      <c r="Y4434" t="str">
        <f>IF(Tabela2[[#This Row],[feat]]="","","Feat")</f>
        <v/>
      </c>
      <c r="Z4434" s="17" t="str">
        <f>CONCATENATE(INT(spotify_top_songs_audio_features[[#This Row],[duration_ms]]/(60*1000)),":",MOD(INT(spotify_top_songs_audio_features[[#This Row],[duration_ms]]/1000),60))</f>
        <v>3:32</v>
      </c>
      <c r="AA44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34" t="str">
        <f>spotify_top_songs_audio_features[[#This Row],[track_name]]</f>
        <v>BYE</v>
      </c>
    </row>
    <row r="4435" spans="1:28" x14ac:dyDescent="0.25">
      <c r="A4435" t="s">
        <v>761</v>
      </c>
      <c r="B4435" t="s">
        <v>762</v>
      </c>
      <c r="C4435" t="s">
        <v>763</v>
      </c>
      <c r="D4435" t="s">
        <v>282</v>
      </c>
      <c r="E4435" t="s">
        <v>43</v>
      </c>
      <c r="F4435" t="s">
        <v>24</v>
      </c>
      <c r="G4435" t="s">
        <v>25</v>
      </c>
      <c r="H4435">
        <v>386</v>
      </c>
      <c r="I4435">
        <v>762</v>
      </c>
      <c r="J4435">
        <v>564</v>
      </c>
      <c r="K4435" t="s">
        <v>764</v>
      </c>
      <c r="L4435">
        <v>0</v>
      </c>
      <c r="M4435">
        <v>527</v>
      </c>
      <c r="N4435">
        <v>433</v>
      </c>
      <c r="O4435">
        <v>-6341</v>
      </c>
      <c r="P4435">
        <v>170691</v>
      </c>
      <c r="Q4435">
        <v>138312</v>
      </c>
      <c r="R4435">
        <v>2</v>
      </c>
      <c r="S4435">
        <v>11756283</v>
      </c>
      <c r="U4435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435" t="str">
        <f>IFERROR(MID(spotify_top_songs_audio_features[[#This Row],[artist_names]],SEARCH(",",spotify_top_songs_audio_features[[#This Row],[artist_names]])+2,99),"")</f>
        <v>The Creator</v>
      </c>
      <c r="W4435" t="str">
        <f>spotify_top_songs_audio_features[[#This Row],[source]]</f>
        <v>Columbia</v>
      </c>
      <c r="X4435" s="1">
        <f>spotify_top_songs_audio_features[[#This Row],[streams]]</f>
        <v>11756283</v>
      </c>
      <c r="Y4435" t="str">
        <f>IF(Tabela2[[#This Row],[feat]]="","","Feat")</f>
        <v>Feat</v>
      </c>
      <c r="Z4435" s="17" t="str">
        <f>CONCATENATE(INT(spotify_top_songs_audio_features[[#This Row],[duration_ms]]/(60*1000)),":",MOD(INT(spotify_top_songs_audio_features[[#This Row],[duration_ms]]/1000),60))</f>
        <v>2:18</v>
      </c>
      <c r="AA44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35" t="str">
        <f>spotify_top_songs_audio_features[[#This Row],[track_name]]</f>
        <v>LUMBERJACK</v>
      </c>
    </row>
    <row r="4436" spans="1:28" x14ac:dyDescent="0.25">
      <c r="A4436" t="s">
        <v>14446</v>
      </c>
      <c r="B4436" t="s">
        <v>14447</v>
      </c>
      <c r="C4436" t="s">
        <v>14448</v>
      </c>
      <c r="D4436" t="s">
        <v>9831</v>
      </c>
      <c r="E4436" t="s">
        <v>469</v>
      </c>
      <c r="F4436" t="s">
        <v>32</v>
      </c>
      <c r="G4436" t="s">
        <v>25</v>
      </c>
      <c r="H4436">
        <v>73</v>
      </c>
      <c r="I4436">
        <v>803</v>
      </c>
      <c r="J4436">
        <v>4</v>
      </c>
      <c r="K4436" t="s">
        <v>14449</v>
      </c>
      <c r="L4436">
        <v>0</v>
      </c>
      <c r="M4436">
        <v>14</v>
      </c>
      <c r="N4436">
        <v>406</v>
      </c>
      <c r="O4436">
        <v>-3056</v>
      </c>
      <c r="P4436">
        <v>126049</v>
      </c>
      <c r="Q4436">
        <v>215714</v>
      </c>
      <c r="R4436">
        <v>1</v>
      </c>
      <c r="S4436">
        <v>11744002</v>
      </c>
      <c r="U4436" t="str">
        <f>IFERROR(LEFT(spotify_top_songs_audio_features[[#This Row],[artist_names]],SEARCH(",",spotify_top_songs_audio_features[[#This Row],[artist_names]])-1),spotify_top_songs_audio_features[[#This Row],[artist_names]])</f>
        <v>Annalisa</v>
      </c>
      <c r="V4436" t="str">
        <f>IFERROR(MID(spotify_top_songs_audio_features[[#This Row],[artist_names]],SEARCH(",",spotify_top_songs_audio_features[[#This Row],[artist_names]])+2,99),"")</f>
        <v/>
      </c>
      <c r="W4436" t="str">
        <f>spotify_top_songs_audio_features[[#This Row],[source]]</f>
        <v>Warner Music</v>
      </c>
      <c r="X4436" s="1">
        <f>spotify_top_songs_audio_features[[#This Row],[streams]]</f>
        <v>11744002</v>
      </c>
      <c r="Y4436" t="str">
        <f>IF(Tabela2[[#This Row],[feat]]="","","Feat")</f>
        <v/>
      </c>
      <c r="Z4436" s="17" t="str">
        <f>CONCATENATE(INT(spotify_top_songs_audio_features[[#This Row],[duration_ms]]/(60*1000)),":",MOD(INT(spotify_top_songs_audio_features[[#This Row],[duration_ms]]/1000),60))</f>
        <v>3:35</v>
      </c>
      <c r="AA44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436" t="str">
        <f>spotify_top_songs_audio_features[[#This Row],[track_name]]</f>
        <v>Sinceramente</v>
      </c>
    </row>
    <row r="4437" spans="1:28" x14ac:dyDescent="0.25">
      <c r="A4437" t="s">
        <v>6320</v>
      </c>
      <c r="B4437" t="s">
        <v>624</v>
      </c>
      <c r="C4437" t="s">
        <v>6321</v>
      </c>
      <c r="D4437" t="s">
        <v>141</v>
      </c>
      <c r="E4437" t="s">
        <v>86</v>
      </c>
      <c r="F4437" t="s">
        <v>24</v>
      </c>
      <c r="G4437" t="s">
        <v>25</v>
      </c>
      <c r="H4437">
        <v>828</v>
      </c>
      <c r="I4437">
        <v>581</v>
      </c>
      <c r="J4437">
        <v>725</v>
      </c>
      <c r="K4437" t="s">
        <v>5215</v>
      </c>
      <c r="L4437">
        <v>0</v>
      </c>
      <c r="M4437">
        <v>103</v>
      </c>
      <c r="N4437">
        <v>843</v>
      </c>
      <c r="O4437">
        <v>-9909</v>
      </c>
      <c r="P4437">
        <v>143995</v>
      </c>
      <c r="Q4437">
        <v>155060</v>
      </c>
      <c r="R4437">
        <v>2</v>
      </c>
      <c r="S4437">
        <v>11734889</v>
      </c>
      <c r="U4437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437" t="str">
        <f>IFERROR(MID(spotify_top_songs_audio_features[[#This Row],[artist_names]],SEARCH(",",spotify_top_songs_audio_features[[#This Row],[artist_names]])+2,99),"")</f>
        <v/>
      </c>
      <c r="W4437" t="str">
        <f>spotify_top_songs_audio_features[[#This Row],[source]]</f>
        <v>Rimas Entertainment LLC</v>
      </c>
      <c r="X4437" s="1">
        <f>spotify_top_songs_audio_features[[#This Row],[streams]]</f>
        <v>11734889</v>
      </c>
      <c r="Y4437" t="str">
        <f>IF(Tabela2[[#This Row],[feat]]="","","Feat")</f>
        <v/>
      </c>
      <c r="Z4437" s="17" t="str">
        <f>CONCATENATE(INT(spotify_top_songs_audio_features[[#This Row],[duration_ms]]/(60*1000)),":",MOD(INT(spotify_top_songs_audio_features[[#This Row],[duration_ms]]/1000),60))</f>
        <v>2:35</v>
      </c>
      <c r="AA44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437" t="str">
        <f>spotify_top_songs_audio_features[[#This Row],[track_name]]</f>
        <v>BENDICIONES</v>
      </c>
    </row>
    <row r="4438" spans="1:28" x14ac:dyDescent="0.25">
      <c r="A4438" t="s">
        <v>12608</v>
      </c>
      <c r="B4438" t="s">
        <v>1073</v>
      </c>
      <c r="C4438" t="s">
        <v>12609</v>
      </c>
      <c r="D4438" t="s">
        <v>22</v>
      </c>
      <c r="E4438" t="s">
        <v>70</v>
      </c>
      <c r="F4438" t="s">
        <v>24</v>
      </c>
      <c r="G4438" t="s">
        <v>25</v>
      </c>
      <c r="H4438">
        <v>544</v>
      </c>
      <c r="I4438">
        <v>831</v>
      </c>
      <c r="J4438">
        <v>941</v>
      </c>
      <c r="K4438" t="s">
        <v>3844</v>
      </c>
      <c r="L4438">
        <v>0</v>
      </c>
      <c r="M4438">
        <v>118</v>
      </c>
      <c r="N4438">
        <v>233</v>
      </c>
      <c r="O4438">
        <v>-3578</v>
      </c>
      <c r="P4438">
        <v>130005</v>
      </c>
      <c r="Q4438">
        <v>143940</v>
      </c>
      <c r="R4438">
        <v>1</v>
      </c>
      <c r="S4438">
        <v>11728242</v>
      </c>
      <c r="U4438" t="str">
        <f>IFERROR(LEFT(spotify_top_songs_audio_features[[#This Row],[artist_names]],SEARCH(",",spotify_top_songs_audio_features[[#This Row],[artist_names]])-1),spotify_top_songs_audio_features[[#This Row],[artist_names]])</f>
        <v>Tate McRae</v>
      </c>
      <c r="V4438" t="str">
        <f>IFERROR(MID(spotify_top_songs_audio_features[[#This Row],[artist_names]],SEARCH(",",spotify_top_songs_audio_features[[#This Row],[artist_names]])+2,99),"")</f>
        <v/>
      </c>
      <c r="W4438" t="str">
        <f>spotify_top_songs_audio_features[[#This Row],[source]]</f>
        <v>RCA Records Label</v>
      </c>
      <c r="X4438" s="1">
        <f>spotify_top_songs_audio_features[[#This Row],[streams]]</f>
        <v>11728242</v>
      </c>
      <c r="Y4438" t="str">
        <f>IF(Tabela2[[#This Row],[feat]]="","","Feat")</f>
        <v/>
      </c>
      <c r="Z4438" s="17" t="str">
        <f>CONCATENATE(INT(spotify_top_songs_audio_features[[#This Row],[duration_ms]]/(60*1000)),":",MOD(INT(spotify_top_songs_audio_features[[#This Row],[duration_ms]]/1000),60))</f>
        <v>2:23</v>
      </c>
      <c r="AA44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438" t="str">
        <f>spotify_top_songs_audio_features[[#This Row],[track_name]]</f>
        <v>run for the hills</v>
      </c>
    </row>
    <row r="4439" spans="1:28" x14ac:dyDescent="0.25">
      <c r="A4439" t="s">
        <v>13876</v>
      </c>
      <c r="B4439" t="s">
        <v>228</v>
      </c>
      <c r="C4439" t="s">
        <v>13877</v>
      </c>
      <c r="D4439" t="s">
        <v>230</v>
      </c>
      <c r="E4439" t="s">
        <v>113</v>
      </c>
      <c r="F4439" t="s">
        <v>32</v>
      </c>
      <c r="G4439" t="s">
        <v>25</v>
      </c>
      <c r="H4439">
        <v>934</v>
      </c>
      <c r="I4439">
        <v>486</v>
      </c>
      <c r="J4439">
        <v>164</v>
      </c>
      <c r="K4439" t="s">
        <v>4611</v>
      </c>
      <c r="L4439">
        <v>3.7299999999999998E-3</v>
      </c>
      <c r="M4439">
        <v>963</v>
      </c>
      <c r="N4439">
        <v>372</v>
      </c>
      <c r="O4439">
        <v>-9561</v>
      </c>
      <c r="P4439">
        <v>130052</v>
      </c>
      <c r="Q4439">
        <v>134387</v>
      </c>
      <c r="R4439">
        <v>1</v>
      </c>
      <c r="S4439">
        <v>11724653</v>
      </c>
      <c r="U4439" t="str">
        <f>IFERROR(LEFT(spotify_top_songs_audio_features[[#This Row],[artist_names]],SEARCH(",",spotify_top_songs_audio_features[[#This Row],[artist_names]])-1),spotify_top_songs_audio_features[[#This Row],[artist_names]])</f>
        <v>NewJeans</v>
      </c>
      <c r="V4439" t="str">
        <f>IFERROR(MID(spotify_top_songs_audio_features[[#This Row],[artist_names]],SEARCH(",",spotify_top_songs_audio_features[[#This Row],[artist_names]])+2,99),"")</f>
        <v/>
      </c>
      <c r="W4439" t="str">
        <f>spotify_top_songs_audio_features[[#This Row],[source]]</f>
        <v>ADOR</v>
      </c>
      <c r="X4439" s="1">
        <f>spotify_top_songs_audio_features[[#This Row],[streams]]</f>
        <v>11724653</v>
      </c>
      <c r="Y4439" t="str">
        <f>IF(Tabela2[[#This Row],[feat]]="","","Feat")</f>
        <v/>
      </c>
      <c r="Z4439" s="17" t="str">
        <f>CONCATENATE(INT(spotify_top_songs_audio_features[[#This Row],[duration_ms]]/(60*1000)),":",MOD(INT(spotify_top_songs_audio_features[[#This Row],[duration_ms]]/1000),60))</f>
        <v>2:14</v>
      </c>
      <c r="AA44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39" t="str">
        <f>spotify_top_songs_audio_features[[#This Row],[track_name]]</f>
        <v>ASAP</v>
      </c>
    </row>
    <row r="4440" spans="1:28" x14ac:dyDescent="0.25">
      <c r="A4440" t="s">
        <v>4626</v>
      </c>
      <c r="B4440" t="s">
        <v>4627</v>
      </c>
      <c r="C4440" t="s">
        <v>4628</v>
      </c>
      <c r="D4440" t="s">
        <v>4629</v>
      </c>
      <c r="E4440" t="s">
        <v>70</v>
      </c>
      <c r="F4440" t="s">
        <v>24</v>
      </c>
      <c r="G4440" t="s">
        <v>25</v>
      </c>
      <c r="H4440">
        <v>691</v>
      </c>
      <c r="I4440">
        <v>402</v>
      </c>
      <c r="J4440">
        <v>599</v>
      </c>
      <c r="K4440" t="s">
        <v>4630</v>
      </c>
      <c r="L4440">
        <v>0</v>
      </c>
      <c r="M4440">
        <v>463</v>
      </c>
      <c r="N4440">
        <v>844</v>
      </c>
      <c r="O4440">
        <v>-12149</v>
      </c>
      <c r="P4440">
        <v>139752</v>
      </c>
      <c r="Q4440">
        <v>125827</v>
      </c>
      <c r="R4440">
        <v>8</v>
      </c>
      <c r="S4440">
        <v>11706202</v>
      </c>
      <c r="U4440" t="str">
        <f>IFERROR(LEFT(spotify_top_songs_audio_features[[#This Row],[artist_names]],SEARCH(",",spotify_top_songs_audio_features[[#This Row],[artist_names]])-1),spotify_top_songs_audio_features[[#This Row],[artist_names]])</f>
        <v>Brenda Lee</v>
      </c>
      <c r="V4440" t="str">
        <f>IFERROR(MID(spotify_top_songs_audio_features[[#This Row],[artist_names]],SEARCH(",",spotify_top_songs_audio_features[[#This Row],[artist_names]])+2,99),"")</f>
        <v/>
      </c>
      <c r="W4440" t="str">
        <f>spotify_top_songs_audio_features[[#This Row],[source]]</f>
        <v>MCA Nashville</v>
      </c>
      <c r="X4440" s="1">
        <f>spotify_top_songs_audio_features[[#This Row],[streams]]</f>
        <v>11706202</v>
      </c>
      <c r="Y4440" t="str">
        <f>IF(Tabela2[[#This Row],[feat]]="","","Feat")</f>
        <v/>
      </c>
      <c r="Z4440" s="17" t="str">
        <f>CONCATENATE(INT(spotify_top_songs_audio_features[[#This Row],[duration_ms]]/(60*1000)),":",MOD(INT(spotify_top_songs_audio_features[[#This Row],[duration_ms]]/1000),60))</f>
        <v>2:5</v>
      </c>
      <c r="AA44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440" t="str">
        <f>spotify_top_songs_audio_features[[#This Row],[track_name]]</f>
        <v>Rockin' Around The Christmas Tree</v>
      </c>
    </row>
    <row r="4441" spans="1:28" x14ac:dyDescent="0.25">
      <c r="A4441" t="s">
        <v>6700</v>
      </c>
      <c r="B4441" t="s">
        <v>6701</v>
      </c>
      <c r="C4441" t="s">
        <v>6702</v>
      </c>
      <c r="D4441" t="s">
        <v>1807</v>
      </c>
      <c r="E4441" t="s">
        <v>70</v>
      </c>
      <c r="F4441" t="s">
        <v>24</v>
      </c>
      <c r="G4441" t="s">
        <v>25</v>
      </c>
      <c r="H4441">
        <v>761</v>
      </c>
      <c r="I4441">
        <v>784</v>
      </c>
      <c r="J4441">
        <v>509</v>
      </c>
      <c r="K4441" t="s">
        <v>1652</v>
      </c>
      <c r="L4441">
        <v>207</v>
      </c>
      <c r="M4441">
        <v>573</v>
      </c>
      <c r="N4441">
        <v>567</v>
      </c>
      <c r="O4441">
        <v>-5501</v>
      </c>
      <c r="P4441">
        <v>104992</v>
      </c>
      <c r="Q4441">
        <v>169270</v>
      </c>
      <c r="R4441">
        <v>3</v>
      </c>
      <c r="S4441">
        <v>11685504</v>
      </c>
      <c r="U4441" t="str">
        <f>IFERROR(LEFT(spotify_top_songs_audio_features[[#This Row],[artist_names]],SEARCH(",",spotify_top_songs_audio_features[[#This Row],[artist_names]])-1),spotify_top_songs_audio_features[[#This Row],[artist_names]])</f>
        <v>Alesso</v>
      </c>
      <c r="V4441" t="str">
        <f>IFERROR(MID(spotify_top_songs_audio_features[[#This Row],[artist_names]],SEARCH(",",spotify_top_songs_audio_features[[#This Row],[artist_names]])+2,99),"")</f>
        <v>Anitta</v>
      </c>
      <c r="W4441" t="str">
        <f>spotify_top_songs_audio_features[[#This Row],[source]]</f>
        <v>WEA Latina</v>
      </c>
      <c r="X4441" s="1">
        <f>spotify_top_songs_audio_features[[#This Row],[streams]]</f>
        <v>11685504</v>
      </c>
      <c r="Y4441" t="str">
        <f>IF(Tabela2[[#This Row],[feat]]="","","Feat")</f>
        <v>Feat</v>
      </c>
      <c r="Z4441" s="17" t="str">
        <f>CONCATENATE(INT(spotify_top_songs_audio_features[[#This Row],[duration_ms]]/(60*1000)),":",MOD(INT(spotify_top_songs_audio_features[[#This Row],[duration_ms]]/1000),60))</f>
        <v>2:49</v>
      </c>
      <c r="AA44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441" t="str">
        <f>spotify_top_songs_audio_features[[#This Row],[track_name]]</f>
        <v>Is That For Me</v>
      </c>
    </row>
    <row r="4442" spans="1:28" x14ac:dyDescent="0.25">
      <c r="A4442" t="s">
        <v>12690</v>
      </c>
      <c r="B4442" t="s">
        <v>12691</v>
      </c>
      <c r="C4442" t="s">
        <v>12692</v>
      </c>
      <c r="D4442" t="s">
        <v>679</v>
      </c>
      <c r="E4442" t="s">
        <v>113</v>
      </c>
      <c r="F4442" t="s">
        <v>24</v>
      </c>
      <c r="G4442" t="s">
        <v>25</v>
      </c>
      <c r="H4442">
        <v>726</v>
      </c>
      <c r="I4442">
        <v>576</v>
      </c>
      <c r="J4442">
        <v>146</v>
      </c>
      <c r="K4442" t="s">
        <v>12693</v>
      </c>
      <c r="L4442">
        <v>0</v>
      </c>
      <c r="M4442">
        <v>458</v>
      </c>
      <c r="N4442">
        <v>783</v>
      </c>
      <c r="O4442">
        <v>-7341</v>
      </c>
      <c r="P4442">
        <v>82055</v>
      </c>
      <c r="Q4442">
        <v>166707</v>
      </c>
      <c r="R4442">
        <v>3</v>
      </c>
      <c r="S4442">
        <v>11670768</v>
      </c>
      <c r="U4442" t="str">
        <f>IFERROR(LEFT(spotify_top_songs_audio_features[[#This Row],[artist_names]],SEARCH(",",spotify_top_songs_audio_features[[#This Row],[artist_names]])-1),spotify_top_songs_audio_features[[#This Row],[artist_names]])</f>
        <v>Zara Larsson</v>
      </c>
      <c r="V4442" t="str">
        <f>IFERROR(MID(spotify_top_songs_audio_features[[#This Row],[artist_names]],SEARCH(",",spotify_top_songs_audio_features[[#This Row],[artist_names]])+2,99),"")</f>
        <v>Ty Dolla $ign</v>
      </c>
      <c r="W4442" t="str">
        <f>spotify_top_songs_audio_features[[#This Row],[source]]</f>
        <v>Epic/Record Company TEN</v>
      </c>
      <c r="X4442" s="1">
        <f>spotify_top_songs_audio_features[[#This Row],[streams]]</f>
        <v>11670768</v>
      </c>
      <c r="Y4442" t="str">
        <f>IF(Tabela2[[#This Row],[feat]]="","","Feat")</f>
        <v>Feat</v>
      </c>
      <c r="Z4442" s="17" t="str">
        <f>CONCATENATE(INT(spotify_top_songs_audio_features[[#This Row],[duration_ms]]/(60*1000)),":",MOD(INT(spotify_top_songs_audio_features[[#This Row],[duration_ms]]/1000),60))</f>
        <v>2:46</v>
      </c>
      <c r="AA44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42" t="str">
        <f>spotify_top_songs_audio_features[[#This Row],[track_name]]</f>
        <v>So Good (feat. Ty Dolla $ign)</v>
      </c>
    </row>
    <row r="4443" spans="1:28" x14ac:dyDescent="0.25">
      <c r="A4443" t="s">
        <v>12949</v>
      </c>
      <c r="B4443" t="s">
        <v>12139</v>
      </c>
      <c r="C4443" t="s">
        <v>12950</v>
      </c>
      <c r="D4443" t="s">
        <v>560</v>
      </c>
      <c r="E4443" t="s">
        <v>142</v>
      </c>
      <c r="F4443" t="s">
        <v>24</v>
      </c>
      <c r="G4443" t="s">
        <v>25</v>
      </c>
      <c r="H4443">
        <v>563</v>
      </c>
      <c r="I4443">
        <v>703</v>
      </c>
      <c r="J4443">
        <v>702</v>
      </c>
      <c r="K4443" t="s">
        <v>4165</v>
      </c>
      <c r="L4443">
        <v>0</v>
      </c>
      <c r="M4443">
        <v>213</v>
      </c>
      <c r="N4443">
        <v>294</v>
      </c>
      <c r="O4443">
        <v>-5756</v>
      </c>
      <c r="P4443">
        <v>94983</v>
      </c>
      <c r="Q4443">
        <v>238972</v>
      </c>
      <c r="R4443">
        <v>1</v>
      </c>
      <c r="S4443">
        <v>11647489</v>
      </c>
      <c r="U4443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443" t="str">
        <f>IFERROR(MID(spotify_top_songs_audio_features[[#This Row],[artist_names]],SEARCH(",",spotify_top_songs_audio_features[[#This Row],[artist_names]])+2,99),"")</f>
        <v>Bas</v>
      </c>
      <c r="W4443" t="str">
        <f>spotify_top_songs_audio_features[[#This Row],[source]]</f>
        <v>Dreamville, Inc., Under exclusive license to Roc Nation Records</v>
      </c>
      <c r="X4443" s="1">
        <f>spotify_top_songs_audio_features[[#This Row],[streams]]</f>
        <v>11647489</v>
      </c>
      <c r="Y4443" t="str">
        <f>IF(Tabela2[[#This Row],[feat]]="","","Feat")</f>
        <v>Feat</v>
      </c>
      <c r="Z4443" s="17" t="str">
        <f>CONCATENATE(INT(spotify_top_songs_audio_features[[#This Row],[duration_ms]]/(60*1000)),":",MOD(INT(spotify_top_songs_audio_features[[#This Row],[duration_ms]]/1000),60))</f>
        <v>3:58</v>
      </c>
      <c r="AA44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43" t="str">
        <f>spotify_top_songs_audio_features[[#This Row],[track_name]]</f>
        <v>h u n g e r . o n . h i l l s i d e (with Bas)</v>
      </c>
    </row>
    <row r="4444" spans="1:28" x14ac:dyDescent="0.25">
      <c r="A4444" t="s">
        <v>6930</v>
      </c>
      <c r="B4444" t="s">
        <v>1209</v>
      </c>
      <c r="C4444" t="s">
        <v>4062</v>
      </c>
      <c r="D4444" t="s">
        <v>1211</v>
      </c>
      <c r="E4444" t="s">
        <v>58</v>
      </c>
      <c r="F4444" t="s">
        <v>32</v>
      </c>
      <c r="G4444" t="s">
        <v>25</v>
      </c>
      <c r="H4444">
        <v>633</v>
      </c>
      <c r="I4444">
        <v>548</v>
      </c>
      <c r="J4444">
        <v>467</v>
      </c>
      <c r="K4444" t="s">
        <v>521</v>
      </c>
      <c r="L4444">
        <v>0</v>
      </c>
      <c r="M4444">
        <v>16</v>
      </c>
      <c r="N4444">
        <v>35</v>
      </c>
      <c r="O4444">
        <v>-5634</v>
      </c>
      <c r="P4444">
        <v>160011</v>
      </c>
      <c r="Q4444">
        <v>192000</v>
      </c>
      <c r="R4444">
        <v>1</v>
      </c>
      <c r="S4444">
        <v>11645626</v>
      </c>
      <c r="U4444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444" t="str">
        <f>IFERROR(MID(spotify_top_songs_audio_features[[#This Row],[artist_names]],SEARCH(",",spotify_top_songs_audio_features[[#This Row],[artist_names]])+2,99),"")</f>
        <v/>
      </c>
      <c r="W4444" t="str">
        <f>spotify_top_songs_audio_features[[#This Row],[source]]</f>
        <v>Grade A Productions/Interscope Records</v>
      </c>
      <c r="X4444" s="1">
        <f>spotify_top_songs_audio_features[[#This Row],[streams]]</f>
        <v>11645626</v>
      </c>
      <c r="Y4444" t="str">
        <f>IF(Tabela2[[#This Row],[feat]]="","","Feat")</f>
        <v/>
      </c>
      <c r="Z4444" s="17" t="str">
        <f>CONCATENATE(INT(spotify_top_songs_audio_features[[#This Row],[duration_ms]]/(60*1000)),":",MOD(INT(spotify_top_songs_audio_features[[#This Row],[duration_ms]]/1000),60))</f>
        <v>3:12</v>
      </c>
      <c r="AA44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444" t="str">
        <f>spotify_top_songs_audio_features[[#This Row],[track_name]]</f>
        <v>In My Head</v>
      </c>
    </row>
    <row r="4445" spans="1:28" x14ac:dyDescent="0.25">
      <c r="A4445" t="s">
        <v>15660</v>
      </c>
      <c r="B4445" t="s">
        <v>7615</v>
      </c>
      <c r="C4445" t="s">
        <v>15661</v>
      </c>
      <c r="D4445" t="s">
        <v>903</v>
      </c>
      <c r="E4445" t="s">
        <v>142</v>
      </c>
      <c r="F4445" t="s">
        <v>32</v>
      </c>
      <c r="G4445" t="s">
        <v>25</v>
      </c>
      <c r="H4445">
        <v>565</v>
      </c>
      <c r="I4445">
        <v>604</v>
      </c>
      <c r="J4445">
        <v>13</v>
      </c>
      <c r="K4445" t="s">
        <v>118</v>
      </c>
      <c r="L4445">
        <v>0</v>
      </c>
      <c r="M4445">
        <v>104</v>
      </c>
      <c r="N4445">
        <v>323</v>
      </c>
      <c r="O4445">
        <v>-5764</v>
      </c>
      <c r="P4445">
        <v>109085</v>
      </c>
      <c r="Q4445">
        <v>176535</v>
      </c>
      <c r="R4445">
        <v>2</v>
      </c>
      <c r="S4445">
        <v>11645314</v>
      </c>
      <c r="U4445" t="str">
        <f>IFERROR(LEFT(spotify_top_songs_audio_features[[#This Row],[artist_names]],SEARCH(",",spotify_top_songs_audio_features[[#This Row],[artist_names]])-1),spotify_top_songs_audio_features[[#This Row],[artist_names]])</f>
        <v>Samra</v>
      </c>
      <c r="V4445" t="str">
        <f>IFERROR(MID(spotify_top_songs_audio_features[[#This Row],[artist_names]],SEARCH(",",spotify_top_songs_audio_features[[#This Row],[artist_names]])+2,99),"")</f>
        <v>Capital Bra</v>
      </c>
      <c r="W4445" t="str">
        <f>spotify_top_songs_audio_features[[#This Row],[source]]</f>
        <v>Urban</v>
      </c>
      <c r="X4445" s="1">
        <f>spotify_top_songs_audio_features[[#This Row],[streams]]</f>
        <v>11645314</v>
      </c>
      <c r="Y4445" t="str">
        <f>IF(Tabela2[[#This Row],[feat]]="","","Feat")</f>
        <v>Feat</v>
      </c>
      <c r="Z4445" s="17" t="str">
        <f>CONCATENATE(INT(spotify_top_songs_audio_features[[#This Row],[duration_ms]]/(60*1000)),":",MOD(INT(spotify_top_songs_audio_features[[#This Row],[duration_ms]]/1000),60))</f>
        <v>2:56</v>
      </c>
      <c r="AA44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45" t="str">
        <f>spotify_top_songs_audio_features[[#This Row],[track_name]]</f>
        <v>Zombie</v>
      </c>
    </row>
    <row r="4446" spans="1:28" x14ac:dyDescent="0.25">
      <c r="A4446" t="s">
        <v>11200</v>
      </c>
      <c r="B4446" t="s">
        <v>112</v>
      </c>
      <c r="C4446" t="s">
        <v>11201</v>
      </c>
      <c r="D4446" t="s">
        <v>112</v>
      </c>
      <c r="E4446" t="s">
        <v>102</v>
      </c>
      <c r="F4446" t="s">
        <v>24</v>
      </c>
      <c r="G4446" t="s">
        <v>25</v>
      </c>
      <c r="H4446">
        <v>473</v>
      </c>
      <c r="I4446">
        <v>579</v>
      </c>
      <c r="J4446">
        <v>384</v>
      </c>
      <c r="K4446" t="s">
        <v>128</v>
      </c>
      <c r="L4446">
        <v>0</v>
      </c>
      <c r="M4446">
        <v>877</v>
      </c>
      <c r="N4446">
        <v>255</v>
      </c>
      <c r="O4446">
        <v>-5824</v>
      </c>
      <c r="P4446">
        <v>73942</v>
      </c>
      <c r="Q4446">
        <v>297013</v>
      </c>
      <c r="R4446">
        <v>1</v>
      </c>
      <c r="S4446">
        <v>11640267</v>
      </c>
      <c r="U444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446" t="str">
        <f>IFERROR(MID(spotify_top_songs_audio_features[[#This Row],[artist_names]],SEARCH(",",spotify_top_songs_audio_features[[#This Row],[artist_names]])+2,99),"")</f>
        <v/>
      </c>
      <c r="W4446" t="str">
        <f>spotify_top_songs_audio_features[[#This Row],[source]]</f>
        <v>Taylor Swift</v>
      </c>
      <c r="X4446" s="1">
        <f>spotify_top_songs_audio_features[[#This Row],[streams]]</f>
        <v>11640267</v>
      </c>
      <c r="Y4446" t="str">
        <f>IF(Tabela2[[#This Row],[feat]]="","","Feat")</f>
        <v/>
      </c>
      <c r="Z4446" s="17" t="str">
        <f>CONCATENATE(INT(spotify_top_songs_audio_features[[#This Row],[duration_ms]]/(60*1000)),":",MOD(INT(spotify_top_songs_audio_features[[#This Row],[duration_ms]]/1000),60))</f>
        <v>4:57</v>
      </c>
      <c r="AA44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446" t="str">
        <f>spotify_top_songs_audio_features[[#This Row],[track_name]]</f>
        <v>Better Man (Taylor's Version) (From The Vault)</v>
      </c>
    </row>
    <row r="4447" spans="1:28" x14ac:dyDescent="0.25">
      <c r="A4447" t="s">
        <v>15923</v>
      </c>
      <c r="B4447" t="s">
        <v>15924</v>
      </c>
      <c r="C4447" t="s">
        <v>15925</v>
      </c>
      <c r="D4447" t="s">
        <v>903</v>
      </c>
      <c r="E4447" t="s">
        <v>113</v>
      </c>
      <c r="F4447" t="s">
        <v>32</v>
      </c>
      <c r="G4447" t="s">
        <v>25</v>
      </c>
      <c r="H4447">
        <v>698</v>
      </c>
      <c r="I4447">
        <v>634</v>
      </c>
      <c r="J4447">
        <v>742</v>
      </c>
      <c r="K4447" t="s">
        <v>608</v>
      </c>
      <c r="L4447">
        <v>4.8899999999999996E-4</v>
      </c>
      <c r="M4447">
        <v>338</v>
      </c>
      <c r="N4447">
        <v>528</v>
      </c>
      <c r="O4447">
        <v>-6121</v>
      </c>
      <c r="P4447">
        <v>159992</v>
      </c>
      <c r="Q4447">
        <v>255133</v>
      </c>
      <c r="R4447">
        <v>2</v>
      </c>
      <c r="S4447">
        <v>11637598</v>
      </c>
      <c r="U4447" t="str">
        <f>IFERROR(LEFT(spotify_top_songs_audio_features[[#This Row],[artist_names]],SEARCH(",",spotify_top_songs_audio_features[[#This Row],[artist_names]])-1),spotify_top_songs_audio_features[[#This Row],[artist_names]])</f>
        <v>Nimo</v>
      </c>
      <c r="V4447" t="str">
        <f>IFERROR(MID(spotify_top_songs_audio_features[[#This Row],[artist_names]],SEARCH(",",spotify_top_songs_audio_features[[#This Row],[artist_names]])+2,99),"")</f>
        <v/>
      </c>
      <c r="W4447" t="str">
        <f>spotify_top_songs_audio_features[[#This Row],[source]]</f>
        <v>Urban</v>
      </c>
      <c r="X4447" s="1">
        <f>spotify_top_songs_audio_features[[#This Row],[streams]]</f>
        <v>11637598</v>
      </c>
      <c r="Y4447" t="str">
        <f>IF(Tabela2[[#This Row],[feat]]="","","Feat")</f>
        <v/>
      </c>
      <c r="Z4447" s="17" t="str">
        <f>CONCATENATE(INT(spotify_top_songs_audio_features[[#This Row],[duration_ms]]/(60*1000)),":",MOD(INT(spotify_top_songs_audio_features[[#This Row],[duration_ms]]/1000),60))</f>
        <v>4:15</v>
      </c>
      <c r="AA44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47" t="str">
        <f>spotify_top_songs_audio_features[[#This Row],[track_name]]</f>
        <v>KARMA</v>
      </c>
    </row>
    <row r="4448" spans="1:28" x14ac:dyDescent="0.25">
      <c r="A4448" t="s">
        <v>12627</v>
      </c>
      <c r="B4448" t="s">
        <v>289</v>
      </c>
      <c r="C4448" t="s">
        <v>12628</v>
      </c>
      <c r="D4448" t="s">
        <v>37</v>
      </c>
      <c r="E4448" t="s">
        <v>23</v>
      </c>
      <c r="F4448" t="s">
        <v>24</v>
      </c>
      <c r="G4448" t="s">
        <v>25</v>
      </c>
      <c r="H4448">
        <v>709</v>
      </c>
      <c r="I4448">
        <v>516</v>
      </c>
      <c r="J4448">
        <v>615</v>
      </c>
      <c r="K4448" t="s">
        <v>12629</v>
      </c>
      <c r="L4448">
        <v>0</v>
      </c>
      <c r="M4448">
        <v>992</v>
      </c>
      <c r="N4448">
        <v>465</v>
      </c>
      <c r="O4448">
        <v>-7468</v>
      </c>
      <c r="P4448">
        <v>87992</v>
      </c>
      <c r="Q4448">
        <v>200600</v>
      </c>
      <c r="R4448">
        <v>3</v>
      </c>
      <c r="S4448">
        <v>11633380</v>
      </c>
      <c r="U4448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4448" t="str">
        <f>IFERROR(MID(spotify_top_songs_audio_features[[#This Row],[artist_names]],SEARCH(",",spotify_top_songs_audio_features[[#This Row],[artist_names]])+2,99),"")</f>
        <v/>
      </c>
      <c r="W4448" t="str">
        <f>spotify_top_songs_audio_features[[#This Row],[source]]</f>
        <v>Island Records</v>
      </c>
      <c r="X4448" s="1">
        <f>spotify_top_songs_audio_features[[#This Row],[streams]]</f>
        <v>11633380</v>
      </c>
      <c r="Y4448" t="str">
        <f>IF(Tabela2[[#This Row],[feat]]="","","Feat")</f>
        <v/>
      </c>
      <c r="Z4448" s="17" t="str">
        <f>CONCATENATE(INT(spotify_top_songs_audio_features[[#This Row],[duration_ms]]/(60*1000)),":",MOD(INT(spotify_top_songs_audio_features[[#This Row],[duration_ms]]/1000),60))</f>
        <v>3:20</v>
      </c>
      <c r="AA44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48" t="str">
        <f>spotify_top_songs_audio_features[[#This Row],[track_name]]</f>
        <v>Where Were You In The Morning?</v>
      </c>
    </row>
    <row r="4449" spans="1:28" x14ac:dyDescent="0.25">
      <c r="A4449" t="s">
        <v>7880</v>
      </c>
      <c r="B4449" t="s">
        <v>112</v>
      </c>
      <c r="C4449" t="s">
        <v>7881</v>
      </c>
      <c r="D4449" t="s">
        <v>112</v>
      </c>
      <c r="E4449" t="s">
        <v>102</v>
      </c>
      <c r="F4449" t="s">
        <v>24</v>
      </c>
      <c r="G4449" t="s">
        <v>25</v>
      </c>
      <c r="H4449">
        <v>511</v>
      </c>
      <c r="I4449">
        <v>559</v>
      </c>
      <c r="J4449">
        <v>264</v>
      </c>
      <c r="K4449" t="s">
        <v>5919</v>
      </c>
      <c r="L4449">
        <v>0</v>
      </c>
      <c r="M4449">
        <v>113</v>
      </c>
      <c r="N4449">
        <v>248</v>
      </c>
      <c r="O4449">
        <v>-6587</v>
      </c>
      <c r="P4449">
        <v>14588</v>
      </c>
      <c r="Q4449">
        <v>244587</v>
      </c>
      <c r="R4449">
        <v>1</v>
      </c>
      <c r="S4449">
        <v>11629343</v>
      </c>
      <c r="U444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449" t="str">
        <f>IFERROR(MID(spotify_top_songs_audio_features[[#This Row],[artist_names]],SEARCH(",",spotify_top_songs_audio_features[[#This Row],[artist_names]])+2,99),"")</f>
        <v/>
      </c>
      <c r="W4449" t="str">
        <f>spotify_top_songs_audio_features[[#This Row],[source]]</f>
        <v>Taylor Swift</v>
      </c>
      <c r="X4449" s="1">
        <f>spotify_top_songs_audio_features[[#This Row],[streams]]</f>
        <v>11629343</v>
      </c>
      <c r="Y4449" t="str">
        <f>IF(Tabela2[[#This Row],[feat]]="","","Feat")</f>
        <v/>
      </c>
      <c r="Z4449" s="17" t="str">
        <f>CONCATENATE(INT(spotify_top_songs_audio_features[[#This Row],[duration_ms]]/(60*1000)),":",MOD(INT(spotify_top_songs_audio_features[[#This Row],[duration_ms]]/1000),60))</f>
        <v>4:4</v>
      </c>
      <c r="AA44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449" t="str">
        <f>spotify_top_songs_audio_features[[#This Row],[track_name]]</f>
        <v>I Almost Do (Taylor's Version)</v>
      </c>
    </row>
    <row r="4450" spans="1:28" x14ac:dyDescent="0.25">
      <c r="A4450" t="s">
        <v>15634</v>
      </c>
      <c r="B4450" t="s">
        <v>15635</v>
      </c>
      <c r="C4450" t="s">
        <v>15636</v>
      </c>
      <c r="D4450" t="s">
        <v>15637</v>
      </c>
      <c r="E4450" t="s">
        <v>86</v>
      </c>
      <c r="F4450" t="s">
        <v>32</v>
      </c>
      <c r="G4450" t="s">
        <v>25</v>
      </c>
      <c r="H4450">
        <v>807</v>
      </c>
      <c r="I4450">
        <v>789</v>
      </c>
      <c r="J4450">
        <v>769</v>
      </c>
      <c r="K4450" t="s">
        <v>11076</v>
      </c>
      <c r="L4450">
        <v>0</v>
      </c>
      <c r="M4450">
        <v>722</v>
      </c>
      <c r="N4450">
        <v>808</v>
      </c>
      <c r="O4450">
        <v>-5237</v>
      </c>
      <c r="P4450">
        <v>129992</v>
      </c>
      <c r="Q4450">
        <v>167787</v>
      </c>
      <c r="R4450">
        <v>1</v>
      </c>
      <c r="S4450">
        <v>11626550</v>
      </c>
      <c r="U4450" t="str">
        <f>IFERROR(LEFT(spotify_top_songs_audio_features[[#This Row],[artist_names]],SEARCH(",",spotify_top_songs_audio_features[[#This Row],[artist_names]])-1),spotify_top_songs_audio_features[[#This Row],[artist_names]])</f>
        <v>Ivete Sangalo</v>
      </c>
      <c r="V4450" t="str">
        <f>IFERROR(MID(spotify_top_songs_audio_features[[#This Row],[artist_names]],SEARCH(",",spotify_top_songs_audio_features[[#This Row],[artist_names]])+2,99),"")</f>
        <v>LUDMILLA</v>
      </c>
      <c r="W4450" t="str">
        <f>spotify_top_songs_audio_features[[#This Row],[source]]</f>
        <v>IM Music</v>
      </c>
      <c r="X4450" s="1">
        <f>spotify_top_songs_audio_features[[#This Row],[streams]]</f>
        <v>11626550</v>
      </c>
      <c r="Y4450" t="str">
        <f>IF(Tabela2[[#This Row],[feat]]="","","Feat")</f>
        <v>Feat</v>
      </c>
      <c r="Z4450" s="17" t="str">
        <f>CONCATENATE(INT(spotify_top_songs_audio_features[[#This Row],[duration_ms]]/(60*1000)),":",MOD(INT(spotify_top_songs_audio_features[[#This Row],[duration_ms]]/1000),60))</f>
        <v>2:47</v>
      </c>
      <c r="AA44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450" t="str">
        <f>spotify_top_songs_audio_features[[#This Row],[track_name]]</f>
        <v>Macetando</v>
      </c>
    </row>
    <row r="4451" spans="1:28" x14ac:dyDescent="0.25">
      <c r="A4451" t="s">
        <v>17515</v>
      </c>
      <c r="B4451" t="s">
        <v>3576</v>
      </c>
      <c r="C4451" t="s">
        <v>17516</v>
      </c>
      <c r="D4451" t="s">
        <v>42</v>
      </c>
      <c r="E4451" t="s">
        <v>31</v>
      </c>
      <c r="F4451" t="s">
        <v>24</v>
      </c>
      <c r="G4451" t="s">
        <v>25</v>
      </c>
      <c r="H4451">
        <v>806</v>
      </c>
      <c r="I4451">
        <v>57</v>
      </c>
      <c r="J4451">
        <v>246</v>
      </c>
      <c r="K4451" t="s">
        <v>1420</v>
      </c>
      <c r="L4451">
        <v>0</v>
      </c>
      <c r="M4451">
        <v>105</v>
      </c>
      <c r="N4451">
        <v>454</v>
      </c>
      <c r="O4451">
        <v>-6927</v>
      </c>
      <c r="P4451">
        <v>93015</v>
      </c>
      <c r="Q4451">
        <v>231453</v>
      </c>
      <c r="R4451">
        <v>2</v>
      </c>
      <c r="S4451">
        <v>11595950</v>
      </c>
      <c r="U4451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4451" t="str">
        <f>IFERROR(MID(spotify_top_songs_audio_features[[#This Row],[artist_names]],SEARCH(",",spotify_top_songs_audio_features[[#This Row],[artist_names]])+2,99),"")</f>
        <v/>
      </c>
      <c r="W4451" t="str">
        <f>spotify_top_songs_audio_features[[#This Row],[source]]</f>
        <v>Atlantic/KSR</v>
      </c>
      <c r="X4451" s="1">
        <f>spotify_top_songs_audio_features[[#This Row],[streams]]</f>
        <v>11595950</v>
      </c>
      <c r="Y4451" t="str">
        <f>IF(Tabela2[[#This Row],[feat]]="","","Feat")</f>
        <v/>
      </c>
      <c r="Z4451" s="17" t="str">
        <f>CONCATENATE(INT(spotify_top_songs_audio_features[[#This Row],[duration_ms]]/(60*1000)),":",MOD(INT(spotify_top_songs_audio_features[[#This Row],[duration_ms]]/1000),60))</f>
        <v>3:51</v>
      </c>
      <c r="AA44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51" t="str">
        <f>spotify_top_songs_audio_features[[#This Row],[track_name]]</f>
        <v>Get Up 10</v>
      </c>
    </row>
    <row r="4452" spans="1:28" x14ac:dyDescent="0.25">
      <c r="A4452" t="s">
        <v>774</v>
      </c>
      <c r="B4452" t="s">
        <v>775</v>
      </c>
      <c r="C4452" t="s">
        <v>776</v>
      </c>
      <c r="D4452" t="s">
        <v>777</v>
      </c>
      <c r="E4452" t="s">
        <v>23</v>
      </c>
      <c r="F4452" t="s">
        <v>24</v>
      </c>
      <c r="G4452" t="s">
        <v>25</v>
      </c>
      <c r="H4452">
        <v>795</v>
      </c>
      <c r="I4452">
        <v>607</v>
      </c>
      <c r="J4452">
        <v>23</v>
      </c>
      <c r="K4452" t="s">
        <v>188</v>
      </c>
      <c r="L4452">
        <v>19</v>
      </c>
      <c r="M4452">
        <v>111</v>
      </c>
      <c r="N4452">
        <v>25</v>
      </c>
      <c r="O4452">
        <v>-904</v>
      </c>
      <c r="P4452">
        <v>99012</v>
      </c>
      <c r="Q4452">
        <v>149028</v>
      </c>
      <c r="R4452">
        <v>2</v>
      </c>
      <c r="S4452">
        <v>11573467</v>
      </c>
      <c r="U4452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4452" t="str">
        <f>IFERROR(MID(spotify_top_songs_audio_features[[#This Row],[artist_names]],SEARCH(",",spotify_top_songs_audio_features[[#This Row],[artist_names]])+2,99),"")</f>
        <v/>
      </c>
      <c r="W4452" t="str">
        <f>spotify_top_songs_audio_features[[#This Row],[source]]</f>
        <v>187 Strassenbande</v>
      </c>
      <c r="X4452" s="1">
        <f>spotify_top_songs_audio_features[[#This Row],[streams]]</f>
        <v>11573467</v>
      </c>
      <c r="Y4452" t="str">
        <f>IF(Tabela2[[#This Row],[feat]]="","","Feat")</f>
        <v/>
      </c>
      <c r="Z4452" s="17" t="str">
        <f>CONCATENATE(INT(spotify_top_songs_audio_features[[#This Row],[duration_ms]]/(60*1000)),":",MOD(INT(spotify_top_songs_audio_features[[#This Row],[duration_ms]]/1000),60))</f>
        <v>2:29</v>
      </c>
      <c r="AA44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52" t="str">
        <f>spotify_top_songs_audio_features[[#This Row],[track_name]]</f>
        <v>Roadrunner</v>
      </c>
    </row>
    <row r="4453" spans="1:28" x14ac:dyDescent="0.25">
      <c r="A4453" t="s">
        <v>14525</v>
      </c>
      <c r="B4453" t="s">
        <v>14526</v>
      </c>
      <c r="C4453" t="s">
        <v>14527</v>
      </c>
      <c r="D4453" t="s">
        <v>4197</v>
      </c>
      <c r="E4453" t="s">
        <v>97</v>
      </c>
      <c r="F4453" t="s">
        <v>32</v>
      </c>
      <c r="G4453" t="s">
        <v>25</v>
      </c>
      <c r="H4453">
        <v>823</v>
      </c>
      <c r="I4453">
        <v>56</v>
      </c>
      <c r="J4453">
        <v>629</v>
      </c>
      <c r="K4453" t="s">
        <v>14528</v>
      </c>
      <c r="L4453">
        <v>2.8600000000000001E-3</v>
      </c>
      <c r="M4453">
        <v>126</v>
      </c>
      <c r="N4453">
        <v>371</v>
      </c>
      <c r="O4453">
        <v>-7057</v>
      </c>
      <c r="P4453">
        <v>146958</v>
      </c>
      <c r="Q4453">
        <v>183046</v>
      </c>
      <c r="R4453">
        <v>2</v>
      </c>
      <c r="S4453">
        <v>11557442</v>
      </c>
      <c r="U4453" t="str">
        <f>IFERROR(LEFT(spotify_top_songs_audio_features[[#This Row],[artist_names]],SEARCH(",",spotify_top_songs_audio_features[[#This Row],[artist_names]])-1),spotify_top_songs_audio_features[[#This Row],[artist_names]])</f>
        <v>Shindy</v>
      </c>
      <c r="V4453" t="str">
        <f>IFERROR(MID(spotify_top_songs_audio_features[[#This Row],[artist_names]],SEARCH(",",spotify_top_songs_audio_features[[#This Row],[artist_names]])+2,99),"")</f>
        <v/>
      </c>
      <c r="W4453" t="str">
        <f>spotify_top_songs_audio_features[[#This Row],[source]]</f>
        <v>Sony Music/Friends with Money</v>
      </c>
      <c r="X4453" s="1">
        <f>spotify_top_songs_audio_features[[#This Row],[streams]]</f>
        <v>11557442</v>
      </c>
      <c r="Y4453" t="str">
        <f>IF(Tabela2[[#This Row],[feat]]="","","Feat")</f>
        <v/>
      </c>
      <c r="Z4453" s="17" t="str">
        <f>CONCATENATE(INT(spotify_top_songs_audio_features[[#This Row],[duration_ms]]/(60*1000)),":",MOD(INT(spotify_top_songs_audio_features[[#This Row],[duration_ms]]/1000),60))</f>
        <v>3:3</v>
      </c>
      <c r="AA44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453" t="str">
        <f>spotify_top_songs_audio_features[[#This Row],[track_name]]</f>
        <v>DODI</v>
      </c>
    </row>
    <row r="4454" spans="1:28" x14ac:dyDescent="0.25">
      <c r="A4454" t="s">
        <v>10155</v>
      </c>
      <c r="B4454" t="s">
        <v>439</v>
      </c>
      <c r="C4454" t="s">
        <v>4244</v>
      </c>
      <c r="D4454" t="s">
        <v>976</v>
      </c>
      <c r="E4454" t="s">
        <v>31</v>
      </c>
      <c r="F4454" t="s">
        <v>24</v>
      </c>
      <c r="G4454" t="s">
        <v>25</v>
      </c>
      <c r="H4454">
        <v>555</v>
      </c>
      <c r="I4454">
        <v>729</v>
      </c>
      <c r="J4454">
        <v>443</v>
      </c>
      <c r="K4454" t="s">
        <v>10156</v>
      </c>
      <c r="L4454">
        <v>139</v>
      </c>
      <c r="M4454">
        <v>347</v>
      </c>
      <c r="N4454">
        <v>482</v>
      </c>
      <c r="O4454">
        <v>-5062</v>
      </c>
      <c r="P4454">
        <v>139864</v>
      </c>
      <c r="Q4454">
        <v>147680</v>
      </c>
      <c r="R4454">
        <v>1</v>
      </c>
      <c r="S4454">
        <v>11556020</v>
      </c>
      <c r="U4454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454" t="str">
        <f>IFERROR(MID(spotify_top_songs_audio_features[[#This Row],[artist_names]],SEARCH(",",spotify_top_songs_audio_features[[#This Row],[artist_names]])+2,99),"")</f>
        <v/>
      </c>
      <c r="W4454" t="str">
        <f>spotify_top_songs_audio_features[[#This Row],[source]]</f>
        <v>Mercury Records/Republic Records</v>
      </c>
      <c r="X4454" s="1">
        <f>spotify_top_songs_audio_features[[#This Row],[streams]]</f>
        <v>11556020</v>
      </c>
      <c r="Y4454" t="str">
        <f>IF(Tabela2[[#This Row],[feat]]="","","Feat")</f>
        <v/>
      </c>
      <c r="Z4454" s="17" t="str">
        <f>CONCATENATE(INT(spotify_top_songs_audio_features[[#This Row],[duration_ms]]/(60*1000)),":",MOD(INT(spotify_top_songs_audio_features[[#This Row],[duration_ms]]/1000),60))</f>
        <v>2:27</v>
      </c>
      <c r="AA44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54" t="str">
        <f>spotify_top_songs_audio_features[[#This Row],[track_name]]</f>
        <v>Overdrive</v>
      </c>
    </row>
    <row r="4455" spans="1:28" x14ac:dyDescent="0.25">
      <c r="A4455" t="s">
        <v>16922</v>
      </c>
      <c r="B4455" t="s">
        <v>2527</v>
      </c>
      <c r="C4455" t="s">
        <v>12944</v>
      </c>
      <c r="D4455" t="s">
        <v>2529</v>
      </c>
      <c r="E4455" t="s">
        <v>97</v>
      </c>
      <c r="F4455" t="s">
        <v>24</v>
      </c>
      <c r="G4455" t="s">
        <v>25</v>
      </c>
      <c r="H4455">
        <v>59</v>
      </c>
      <c r="I4455">
        <v>396</v>
      </c>
      <c r="J4455">
        <v>523</v>
      </c>
      <c r="K4455" t="s">
        <v>16923</v>
      </c>
      <c r="L4455">
        <v>0</v>
      </c>
      <c r="M4455">
        <v>355</v>
      </c>
      <c r="N4455">
        <v>416</v>
      </c>
      <c r="O4455">
        <v>-7055</v>
      </c>
      <c r="P4455">
        <v>122915</v>
      </c>
      <c r="Q4455">
        <v>171807</v>
      </c>
      <c r="R4455">
        <v>17</v>
      </c>
      <c r="S4455">
        <v>11552586</v>
      </c>
      <c r="U4455" t="str">
        <f>IFERROR(LEFT(spotify_top_songs_audio_features[[#This Row],[artist_names]],SEARCH(",",spotify_top_songs_audio_features[[#This Row],[artist_names]])-1),spotify_top_songs_audio_features[[#This Row],[artist_names]])</f>
        <v>Michael Bublé</v>
      </c>
      <c r="V4455" t="str">
        <f>IFERROR(MID(spotify_top_songs_audio_features[[#This Row],[artist_names]],SEARCH(",",spotify_top_songs_audio_features[[#This Row],[artist_names]])+2,99),"")</f>
        <v/>
      </c>
      <c r="W4455" t="str">
        <f>spotify_top_songs_audio_features[[#This Row],[source]]</f>
        <v>Reprise</v>
      </c>
      <c r="X4455" s="1">
        <f>spotify_top_songs_audio_features[[#This Row],[streams]]</f>
        <v>11552586</v>
      </c>
      <c r="Y4455" t="str">
        <f>IF(Tabela2[[#This Row],[feat]]="","","Feat")</f>
        <v/>
      </c>
      <c r="Z4455" s="17" t="str">
        <f>CONCATENATE(INT(spotify_top_songs_audio_features[[#This Row],[duration_ms]]/(60*1000)),":",MOD(INT(spotify_top_songs_audio_features[[#This Row],[duration_ms]]/1000),60))</f>
        <v>2:51</v>
      </c>
      <c r="AA44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455" t="str">
        <f>spotify_top_songs_audio_features[[#This Row],[track_name]]</f>
        <v>Santa Claus Is Coming to Town</v>
      </c>
    </row>
    <row r="4456" spans="1:28" x14ac:dyDescent="0.25">
      <c r="A4456" t="s">
        <v>4520</v>
      </c>
      <c r="B4456" t="s">
        <v>4521</v>
      </c>
      <c r="C4456" t="s">
        <v>4522</v>
      </c>
      <c r="D4456" t="s">
        <v>48</v>
      </c>
      <c r="E4456" t="s">
        <v>31</v>
      </c>
      <c r="F4456" t="s">
        <v>24</v>
      </c>
      <c r="G4456" t="s">
        <v>25</v>
      </c>
      <c r="H4456">
        <v>521</v>
      </c>
      <c r="I4456">
        <v>526</v>
      </c>
      <c r="J4456">
        <v>276</v>
      </c>
      <c r="K4456" t="s">
        <v>26</v>
      </c>
      <c r="L4456">
        <v>577</v>
      </c>
      <c r="M4456">
        <v>173</v>
      </c>
      <c r="N4456">
        <v>179</v>
      </c>
      <c r="O4456">
        <v>-8691</v>
      </c>
      <c r="P4456">
        <v>161571</v>
      </c>
      <c r="Q4456">
        <v>310960</v>
      </c>
      <c r="R4456">
        <v>1</v>
      </c>
      <c r="S4456">
        <v>11552254</v>
      </c>
      <c r="U4456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456" t="str">
        <f>IFERROR(MID(spotify_top_songs_audio_features[[#This Row],[artist_names]],SEARCH(",",spotify_top_songs_audio_features[[#This Row],[artist_names]])+2,99),"")</f>
        <v>21 Savage, Mustafa</v>
      </c>
      <c r="W4456" t="str">
        <f>spotify_top_songs_audio_features[[#This Row],[source]]</f>
        <v>Republic Records</v>
      </c>
      <c r="X4456" s="1">
        <f>spotify_top_songs_audio_features[[#This Row],[streams]]</f>
        <v>11552254</v>
      </c>
      <c r="Y4456" t="str">
        <f>IF(Tabela2[[#This Row],[feat]]="","","Feat")</f>
        <v>Feat</v>
      </c>
      <c r="Z4456" s="17" t="str">
        <f>CONCATENATE(INT(spotify_top_songs_audio_features[[#This Row],[duration_ms]]/(60*1000)),":",MOD(INT(spotify_top_songs_audio_features[[#This Row],[duration_ms]]/1000),60))</f>
        <v>5:10</v>
      </c>
      <c r="AA44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56" t="str">
        <f>spotify_top_songs_audio_features[[#This Row],[track_name]]</f>
        <v>Walk Em Down (Don't Kill Civilians) [with 21 Savage &amp; feat. Mustafa]</v>
      </c>
    </row>
    <row r="4457" spans="1:28" x14ac:dyDescent="0.25">
      <c r="A4457" t="s">
        <v>10124</v>
      </c>
      <c r="B4457" t="s">
        <v>687</v>
      </c>
      <c r="C4457" t="s">
        <v>10125</v>
      </c>
      <c r="D4457" t="s">
        <v>30</v>
      </c>
      <c r="E4457" t="s">
        <v>31</v>
      </c>
      <c r="F4457" t="s">
        <v>24</v>
      </c>
      <c r="G4457" t="s">
        <v>25</v>
      </c>
      <c r="H4457">
        <v>861</v>
      </c>
      <c r="I4457">
        <v>745</v>
      </c>
      <c r="J4457">
        <v>608</v>
      </c>
      <c r="K4457" t="s">
        <v>10126</v>
      </c>
      <c r="L4457">
        <v>1.8699999999999999E-3</v>
      </c>
      <c r="M4457">
        <v>141</v>
      </c>
      <c r="N4457">
        <v>889</v>
      </c>
      <c r="O4457">
        <v>-677</v>
      </c>
      <c r="P4457">
        <v>150002</v>
      </c>
      <c r="Q4457">
        <v>217560</v>
      </c>
      <c r="R4457">
        <v>2</v>
      </c>
      <c r="S4457">
        <v>11551966</v>
      </c>
      <c r="U4457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4457" t="str">
        <f>IFERROR(MID(spotify_top_songs_audio_features[[#This Row],[artist_names]],SEARCH(",",spotify_top_songs_audio_features[[#This Row],[artist_names]])+2,99),"")</f>
        <v/>
      </c>
      <c r="W4457" t="str">
        <f>spotify_top_songs_audio_features[[#This Row],[source]]</f>
        <v>Def Jam Recordings</v>
      </c>
      <c r="X4457" s="1">
        <f>spotify_top_songs_audio_features[[#This Row],[streams]]</f>
        <v>11551966</v>
      </c>
      <c r="Y4457" t="str">
        <f>IF(Tabela2[[#This Row],[feat]]="","","Feat")</f>
        <v/>
      </c>
      <c r="Z4457" s="17" t="str">
        <f>CONCATENATE(INT(spotify_top_songs_audio_features[[#This Row],[duration_ms]]/(60*1000)),":",MOD(INT(spotify_top_songs_audio_features[[#This Row],[duration_ms]]/1000),60))</f>
        <v>3:37</v>
      </c>
      <c r="AA44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57" t="str">
        <f>spotify_top_songs_audio_features[[#This Row],[track_name]]</f>
        <v>Overnight</v>
      </c>
    </row>
    <row r="4458" spans="1:28" x14ac:dyDescent="0.25">
      <c r="A4458" t="s">
        <v>16382</v>
      </c>
      <c r="B4458" t="s">
        <v>11295</v>
      </c>
      <c r="C4458" t="s">
        <v>11296</v>
      </c>
      <c r="D4458" t="s">
        <v>1807</v>
      </c>
      <c r="E4458" t="s">
        <v>31</v>
      </c>
      <c r="F4458" t="s">
        <v>32</v>
      </c>
      <c r="G4458" t="s">
        <v>25</v>
      </c>
      <c r="H4458">
        <v>792</v>
      </c>
      <c r="I4458">
        <v>895</v>
      </c>
      <c r="J4458">
        <v>587</v>
      </c>
      <c r="K4458" t="s">
        <v>4895</v>
      </c>
      <c r="L4458">
        <v>0</v>
      </c>
      <c r="M4458">
        <v>501</v>
      </c>
      <c r="N4458">
        <v>793</v>
      </c>
      <c r="O4458">
        <v>-3112</v>
      </c>
      <c r="P4458">
        <v>94968</v>
      </c>
      <c r="Q4458">
        <v>201526</v>
      </c>
      <c r="R4458">
        <v>37</v>
      </c>
      <c r="S4458">
        <v>11548447</v>
      </c>
      <c r="U4458" t="str">
        <f>IFERROR(LEFT(spotify_top_songs_audio_features[[#This Row],[artist_names]],SEARCH(",",spotify_top_songs_audio_features[[#This Row],[artist_names]])-1),spotify_top_songs_audio_features[[#This Row],[artist_names]])</f>
        <v>Sofía Reyes</v>
      </c>
      <c r="V4458" t="str">
        <f>IFERROR(MID(spotify_top_songs_audio_features[[#This Row],[artist_names]],SEARCH(",",spotify_top_songs_audio_features[[#This Row],[artist_names]])+2,99),"")</f>
        <v>Jason Derulo, De La Ghetto</v>
      </c>
      <c r="W4458" t="str">
        <f>spotify_top_songs_audio_features[[#This Row],[source]]</f>
        <v>WEA Latina</v>
      </c>
      <c r="X4458" s="1">
        <f>spotify_top_songs_audio_features[[#This Row],[streams]]</f>
        <v>11548447</v>
      </c>
      <c r="Y4458" t="str">
        <f>IF(Tabela2[[#This Row],[feat]]="","","Feat")</f>
        <v>Feat</v>
      </c>
      <c r="Z4458" s="17" t="str">
        <f>CONCATENATE(INT(spotify_top_songs_audio_features[[#This Row],[duration_ms]]/(60*1000)),":",MOD(INT(spotify_top_songs_audio_features[[#This Row],[duration_ms]]/1000),60))</f>
        <v>3:21</v>
      </c>
      <c r="AA44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58" t="str">
        <f>spotify_top_songs_audio_features[[#This Row],[track_name]]</f>
        <v>1, 2, 3 (feat. Jason Derulo &amp; De La Ghetto)</v>
      </c>
    </row>
    <row r="4459" spans="1:28" x14ac:dyDescent="0.25">
      <c r="A4459" t="s">
        <v>1871</v>
      </c>
      <c r="B4459" t="s">
        <v>1872</v>
      </c>
      <c r="C4459" t="s">
        <v>1873</v>
      </c>
      <c r="D4459" t="s">
        <v>1874</v>
      </c>
      <c r="E4459" t="s">
        <v>31</v>
      </c>
      <c r="F4459" t="s">
        <v>32</v>
      </c>
      <c r="G4459" t="s">
        <v>25</v>
      </c>
      <c r="H4459">
        <v>704</v>
      </c>
      <c r="I4459">
        <v>782</v>
      </c>
      <c r="J4459">
        <v>164</v>
      </c>
      <c r="K4459" t="s">
        <v>456</v>
      </c>
      <c r="L4459">
        <v>769</v>
      </c>
      <c r="M4459">
        <v>759</v>
      </c>
      <c r="N4459">
        <v>346</v>
      </c>
      <c r="O4459">
        <v>-5471</v>
      </c>
      <c r="P4459">
        <v>9335</v>
      </c>
      <c r="Q4459">
        <v>158061</v>
      </c>
      <c r="R4459">
        <v>2</v>
      </c>
      <c r="S4459">
        <v>11536368</v>
      </c>
      <c r="U4459" t="str">
        <f>IFERROR(LEFT(spotify_top_songs_audio_features[[#This Row],[artist_names]],SEARCH(",",spotify_top_songs_audio_features[[#This Row],[artist_names]])-1),spotify_top_songs_audio_features[[#This Row],[artist_names]])</f>
        <v>The Cratez</v>
      </c>
      <c r="V4459" t="str">
        <f>IFERROR(MID(spotify_top_songs_audio_features[[#This Row],[artist_names]],SEARCH(",",spotify_top_songs_audio_features[[#This Row],[artist_names]])+2,99),"")</f>
        <v>Bonez MC</v>
      </c>
      <c r="W4459" t="str">
        <f>spotify_top_songs_audio_features[[#This Row],[source]]</f>
        <v>RBK</v>
      </c>
      <c r="X4459" s="1">
        <f>spotify_top_songs_audio_features[[#This Row],[streams]]</f>
        <v>11536368</v>
      </c>
      <c r="Y4459" t="str">
        <f>IF(Tabela2[[#This Row],[feat]]="","","Feat")</f>
        <v>Feat</v>
      </c>
      <c r="Z4459" s="17" t="str">
        <f>CONCATENATE(INT(spotify_top_songs_audio_features[[#This Row],[duration_ms]]/(60*1000)),":",MOD(INT(spotify_top_songs_audio_features[[#This Row],[duration_ms]]/1000),60))</f>
        <v>2:38</v>
      </c>
      <c r="AA44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59" t="str">
        <f>spotify_top_songs_audio_features[[#This Row],[track_name]]</f>
        <v>Honda Civic</v>
      </c>
    </row>
    <row r="4460" spans="1:28" x14ac:dyDescent="0.25">
      <c r="A4460" t="s">
        <v>8917</v>
      </c>
      <c r="B4460" t="s">
        <v>8918</v>
      </c>
      <c r="C4460" t="s">
        <v>8919</v>
      </c>
      <c r="D4460" t="s">
        <v>8920</v>
      </c>
      <c r="E4460" t="s">
        <v>102</v>
      </c>
      <c r="F4460" t="s">
        <v>32</v>
      </c>
      <c r="G4460" t="s">
        <v>25</v>
      </c>
      <c r="H4460">
        <v>767</v>
      </c>
      <c r="I4460">
        <v>746</v>
      </c>
      <c r="J4460">
        <v>106</v>
      </c>
      <c r="K4460" t="s">
        <v>5438</v>
      </c>
      <c r="L4460">
        <v>0</v>
      </c>
      <c r="M4460">
        <v>11</v>
      </c>
      <c r="N4460">
        <v>635</v>
      </c>
      <c r="O4460">
        <v>-5891</v>
      </c>
      <c r="P4460">
        <v>9804</v>
      </c>
      <c r="Q4460">
        <v>207031</v>
      </c>
      <c r="R4460">
        <v>11</v>
      </c>
      <c r="S4460">
        <v>11532422</v>
      </c>
      <c r="U4460" t="str">
        <f>IFERROR(LEFT(spotify_top_songs_audio_features[[#This Row],[artist_names]],SEARCH(",",spotify_top_songs_audio_features[[#This Row],[artist_names]])-1),spotify_top_songs_audio_features[[#This Row],[artist_names]])</f>
        <v>Jorja Smith</v>
      </c>
      <c r="V4460" t="str">
        <f>IFERROR(MID(spotify_top_songs_audio_features[[#This Row],[artist_names]],SEARCH(",",spotify_top_songs_audio_features[[#This Row],[artist_names]])+2,99),"")</f>
        <v>Burna Boy</v>
      </c>
      <c r="W4460" t="str">
        <f>spotify_top_songs_audio_features[[#This Row],[source]]</f>
        <v>FAMM</v>
      </c>
      <c r="X4460" s="1">
        <f>spotify_top_songs_audio_features[[#This Row],[streams]]</f>
        <v>11532422</v>
      </c>
      <c r="Y4460" t="str">
        <f>IF(Tabela2[[#This Row],[feat]]="","","Feat")</f>
        <v>Feat</v>
      </c>
      <c r="Z4460" s="17" t="str">
        <f>CONCATENATE(INT(spotify_top_songs_audio_features[[#This Row],[duration_ms]]/(60*1000)),":",MOD(INT(spotify_top_songs_audio_features[[#This Row],[duration_ms]]/1000),60))</f>
        <v>3:27</v>
      </c>
      <c r="AA44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460" t="str">
        <f>spotify_top_songs_audio_features[[#This Row],[track_name]]</f>
        <v>Be Honest (feat. Burna Boy)</v>
      </c>
    </row>
    <row r="4461" spans="1:28" x14ac:dyDescent="0.25">
      <c r="A4461" t="s">
        <v>10342</v>
      </c>
      <c r="B4461" t="s">
        <v>112</v>
      </c>
      <c r="C4461" t="s">
        <v>10343</v>
      </c>
      <c r="D4461" t="s">
        <v>112</v>
      </c>
      <c r="E4461" t="s">
        <v>113</v>
      </c>
      <c r="F4461" t="s">
        <v>24</v>
      </c>
      <c r="G4461" t="s">
        <v>25</v>
      </c>
      <c r="H4461">
        <v>535</v>
      </c>
      <c r="I4461">
        <v>488</v>
      </c>
      <c r="J4461">
        <v>278</v>
      </c>
      <c r="K4461" t="s">
        <v>6622</v>
      </c>
      <c r="L4461">
        <v>0</v>
      </c>
      <c r="M4461">
        <v>111</v>
      </c>
      <c r="N4461">
        <v>348</v>
      </c>
      <c r="O4461">
        <v>-8261</v>
      </c>
      <c r="P4461">
        <v>159813</v>
      </c>
      <c r="Q4461">
        <v>235803</v>
      </c>
      <c r="R4461">
        <v>1</v>
      </c>
      <c r="S4461">
        <v>11532310</v>
      </c>
      <c r="U446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461" t="str">
        <f>IFERROR(MID(spotify_top_songs_audio_features[[#This Row],[artist_names]],SEARCH(",",spotify_top_songs_audio_features[[#This Row],[artist_names]])+2,99),"")</f>
        <v/>
      </c>
      <c r="W4461" t="str">
        <f>spotify_top_songs_audio_features[[#This Row],[source]]</f>
        <v>Taylor Swift</v>
      </c>
      <c r="X4461" s="1">
        <f>spotify_top_songs_audio_features[[#This Row],[streams]]</f>
        <v>11532310</v>
      </c>
      <c r="Y4461" t="str">
        <f>IF(Tabela2[[#This Row],[feat]]="","","Feat")</f>
        <v/>
      </c>
      <c r="Z4461" s="17" t="str">
        <f>CONCATENATE(INT(spotify_top_songs_audio_features[[#This Row],[duration_ms]]/(60*1000)),":",MOD(INT(spotify_top_songs_audio_features[[#This Row],[duration_ms]]/1000),60))</f>
        <v>3:55</v>
      </c>
      <c r="AA44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61" t="str">
        <f>spotify_top_songs_audio_features[[#This Row],[track_name]]</f>
        <v>Ours (Taylor’s Version)</v>
      </c>
    </row>
    <row r="4462" spans="1:28" x14ac:dyDescent="0.25">
      <c r="A4462" t="s">
        <v>7354</v>
      </c>
      <c r="B4462" t="s">
        <v>439</v>
      </c>
      <c r="C4462" t="s">
        <v>7355</v>
      </c>
      <c r="D4462" t="s">
        <v>48</v>
      </c>
      <c r="E4462" t="s">
        <v>113</v>
      </c>
      <c r="F4462" t="s">
        <v>24</v>
      </c>
      <c r="G4462" t="s">
        <v>25</v>
      </c>
      <c r="H4462">
        <v>476</v>
      </c>
      <c r="I4462">
        <v>701</v>
      </c>
      <c r="J4462">
        <v>349</v>
      </c>
      <c r="K4462" t="s">
        <v>4604</v>
      </c>
      <c r="L4462">
        <v>0</v>
      </c>
      <c r="M4462">
        <v>242</v>
      </c>
      <c r="N4462">
        <v>405</v>
      </c>
      <c r="O4462">
        <v>-4234</v>
      </c>
      <c r="P4462">
        <v>163882</v>
      </c>
      <c r="Q4462">
        <v>158120</v>
      </c>
      <c r="R4462">
        <v>3</v>
      </c>
      <c r="S4462">
        <v>11500728</v>
      </c>
      <c r="U446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462" t="str">
        <f>IFERROR(MID(spotify_top_songs_audio_features[[#This Row],[artist_names]],SEARCH(",",spotify_top_songs_audio_features[[#This Row],[artist_names]])+2,99),"")</f>
        <v/>
      </c>
      <c r="W4462" t="str">
        <f>spotify_top_songs_audio_features[[#This Row],[source]]</f>
        <v>Republic Records</v>
      </c>
      <c r="X4462" s="1">
        <f>spotify_top_songs_audio_features[[#This Row],[streams]]</f>
        <v>11500728</v>
      </c>
      <c r="Y4462" t="str">
        <f>IF(Tabela2[[#This Row],[feat]]="","","Feat")</f>
        <v/>
      </c>
      <c r="Z4462" s="17" t="str">
        <f>CONCATENATE(INT(spotify_top_songs_audio_features[[#This Row],[duration_ms]]/(60*1000)),":",MOD(INT(spotify_top_songs_audio_features[[#This Row],[duration_ms]]/1000),60))</f>
        <v>2:38</v>
      </c>
      <c r="AA44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62" t="str">
        <f>spotify_top_songs_audio_features[[#This Row],[track_name]]</f>
        <v>Myself</v>
      </c>
    </row>
    <row r="4463" spans="1:28" x14ac:dyDescent="0.25">
      <c r="A4463" t="s">
        <v>2595</v>
      </c>
      <c r="B4463" t="s">
        <v>967</v>
      </c>
      <c r="C4463" t="s">
        <v>2596</v>
      </c>
      <c r="D4463" t="s">
        <v>235</v>
      </c>
      <c r="E4463" t="s">
        <v>23</v>
      </c>
      <c r="F4463" t="s">
        <v>24</v>
      </c>
      <c r="G4463" t="s">
        <v>64</v>
      </c>
      <c r="H4463">
        <v>556</v>
      </c>
      <c r="I4463">
        <v>63</v>
      </c>
      <c r="J4463">
        <v>102</v>
      </c>
      <c r="K4463" t="s">
        <v>2597</v>
      </c>
      <c r="L4463">
        <v>468</v>
      </c>
      <c r="M4463">
        <v>155</v>
      </c>
      <c r="N4463">
        <v>367</v>
      </c>
      <c r="O4463">
        <v>-815</v>
      </c>
      <c r="P4463">
        <v>149147</v>
      </c>
      <c r="Q4463">
        <v>210372</v>
      </c>
      <c r="R4463">
        <v>1</v>
      </c>
      <c r="S4463">
        <v>11489580</v>
      </c>
      <c r="U4463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4463" t="str">
        <f>IFERROR(MID(spotify_top_songs_audio_features[[#This Row],[artist_names]],SEARCH(",",spotify_top_songs_audio_features[[#This Row],[artist_names]])+2,99),"")</f>
        <v/>
      </c>
      <c r="W4463" t="str">
        <f>spotify_top_songs_audio_features[[#This Row],[source]]</f>
        <v>Parkwood Entertainment/Columbia</v>
      </c>
      <c r="X4463" s="1">
        <f>spotify_top_songs_audio_features[[#This Row],[streams]]</f>
        <v>11489580</v>
      </c>
      <c r="Y4463" t="str">
        <f>IF(Tabela2[[#This Row],[feat]]="","","Feat")</f>
        <v/>
      </c>
      <c r="Z4463" s="17" t="str">
        <f>CONCATENATE(INT(spotify_top_songs_audio_features[[#This Row],[duration_ms]]/(60*1000)),":",MOD(INT(spotify_top_songs_audio_features[[#This Row],[duration_ms]]/1000),60))</f>
        <v>3:30</v>
      </c>
      <c r="AA44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63" t="str">
        <f>spotify_top_songs_audio_features[[#This Row],[track_name]]</f>
        <v>COZY</v>
      </c>
    </row>
    <row r="4464" spans="1:28" x14ac:dyDescent="0.25">
      <c r="A4464" t="s">
        <v>15838</v>
      </c>
      <c r="B4464" t="s">
        <v>7038</v>
      </c>
      <c r="C4464" t="s">
        <v>15839</v>
      </c>
      <c r="D4464" t="s">
        <v>3711</v>
      </c>
      <c r="E4464" t="s">
        <v>70</v>
      </c>
      <c r="F4464" t="s">
        <v>24</v>
      </c>
      <c r="G4464" t="s">
        <v>64</v>
      </c>
      <c r="H4464">
        <v>814</v>
      </c>
      <c r="I4464">
        <v>459</v>
      </c>
      <c r="J4464">
        <v>282</v>
      </c>
      <c r="K4464" t="s">
        <v>15840</v>
      </c>
      <c r="L4464">
        <v>165</v>
      </c>
      <c r="M4464">
        <v>107</v>
      </c>
      <c r="N4464">
        <v>211</v>
      </c>
      <c r="O4464">
        <v>-10859</v>
      </c>
      <c r="P4464">
        <v>131518</v>
      </c>
      <c r="Q4464">
        <v>146013</v>
      </c>
      <c r="R4464">
        <v>2</v>
      </c>
      <c r="S4464">
        <v>11488098</v>
      </c>
      <c r="U4464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4464" t="str">
        <f>IFERROR(MID(spotify_top_songs_audio_features[[#This Row],[artist_names]],SEARCH(",",spotify_top_songs_audio_features[[#This Row],[artist_names]])+2,99),"")</f>
        <v/>
      </c>
      <c r="W4464" t="str">
        <f>spotify_top_songs_audio_features[[#This Row],[source]]</f>
        <v>Stay High</v>
      </c>
      <c r="X4464" s="1">
        <f>spotify_top_songs_audio_features[[#This Row],[streams]]</f>
        <v>11488098</v>
      </c>
      <c r="Y4464" t="str">
        <f>IF(Tabela2[[#This Row],[feat]]="","","Feat")</f>
        <v/>
      </c>
      <c r="Z4464" s="17" t="str">
        <f>CONCATENATE(INT(spotify_top_songs_audio_features[[#This Row],[duration_ms]]/(60*1000)),":",MOD(INT(spotify_top_songs_audio_features[[#This Row],[duration_ms]]/1000),60))</f>
        <v>2:26</v>
      </c>
      <c r="AA44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464" t="str">
        <f>spotify_top_songs_audio_features[[#This Row],[track_name]]</f>
        <v>Emotions</v>
      </c>
    </row>
    <row r="4465" spans="1:28" x14ac:dyDescent="0.25">
      <c r="A4465" t="s">
        <v>15934</v>
      </c>
      <c r="B4465" t="s">
        <v>10090</v>
      </c>
      <c r="C4465" t="s">
        <v>15935</v>
      </c>
      <c r="D4465" t="s">
        <v>1495</v>
      </c>
      <c r="E4465" t="s">
        <v>177</v>
      </c>
      <c r="F4465" t="s">
        <v>32</v>
      </c>
      <c r="G4465" t="s">
        <v>64</v>
      </c>
      <c r="H4465">
        <v>715</v>
      </c>
      <c r="I4465">
        <v>652</v>
      </c>
      <c r="J4465">
        <v>396</v>
      </c>
      <c r="K4465" t="s">
        <v>2563</v>
      </c>
      <c r="L4465">
        <v>0</v>
      </c>
      <c r="M4465">
        <v>11</v>
      </c>
      <c r="N4465">
        <v>498</v>
      </c>
      <c r="O4465">
        <v>-7909</v>
      </c>
      <c r="P4465">
        <v>10928</v>
      </c>
      <c r="Q4465">
        <v>257646</v>
      </c>
      <c r="R4465">
        <v>1</v>
      </c>
      <c r="S4465">
        <v>11471773</v>
      </c>
      <c r="U4465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465" t="str">
        <f>IFERROR(MID(spotify_top_songs_audio_features[[#This Row],[artist_names]],SEARCH(",",spotify_top_songs_audio_features[[#This Row],[artist_names]])+2,99),"")</f>
        <v>kiLL edward</v>
      </c>
      <c r="W4465" t="str">
        <f>spotify_top_songs_audio_features[[#This Row],[source]]</f>
        <v>J. Cole P&amp;D</v>
      </c>
      <c r="X4465" s="1">
        <f>spotify_top_songs_audio_features[[#This Row],[streams]]</f>
        <v>11471773</v>
      </c>
      <c r="Y4465" t="str">
        <f>IF(Tabela2[[#This Row],[feat]]="","","Feat")</f>
        <v>Feat</v>
      </c>
      <c r="Z4465" s="17" t="str">
        <f>CONCATENATE(INT(spotify_top_songs_audio_features[[#This Row],[duration_ms]]/(60*1000)),":",MOD(INT(spotify_top_songs_audio_features[[#This Row],[duration_ms]]/1000),60))</f>
        <v>4:17</v>
      </c>
      <c r="AA44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465" t="str">
        <f>spotify_top_songs_audio_features[[#This Row],[track_name]]</f>
        <v>FRIENDS (feat. kiLL edward)</v>
      </c>
    </row>
    <row r="4466" spans="1:28" x14ac:dyDescent="0.25">
      <c r="A4466" t="s">
        <v>16877</v>
      </c>
      <c r="B4466" t="s">
        <v>3708</v>
      </c>
      <c r="C4466" t="s">
        <v>16878</v>
      </c>
      <c r="D4466" t="s">
        <v>22</v>
      </c>
      <c r="E4466" t="s">
        <v>142</v>
      </c>
      <c r="F4466" t="s">
        <v>32</v>
      </c>
      <c r="G4466" t="s">
        <v>25</v>
      </c>
      <c r="H4466">
        <v>363</v>
      </c>
      <c r="I4466">
        <v>678</v>
      </c>
      <c r="J4466">
        <v>995</v>
      </c>
      <c r="K4466" t="s">
        <v>2123</v>
      </c>
      <c r="L4466">
        <v>0</v>
      </c>
      <c r="M4466">
        <v>324</v>
      </c>
      <c r="N4466">
        <v>321</v>
      </c>
      <c r="O4466">
        <v>-4939</v>
      </c>
      <c r="P4466">
        <v>162124</v>
      </c>
      <c r="Q4466">
        <v>300413</v>
      </c>
      <c r="R4466">
        <v>2</v>
      </c>
      <c r="S4466">
        <v>11470539</v>
      </c>
      <c r="U4466" t="str">
        <f>IFERROR(LEFT(spotify_top_songs_audio_features[[#This Row],[artist_names]],SEARCH(",",spotify_top_songs_audio_features[[#This Row],[artist_names]])-1),spotify_top_songs_audio_features[[#This Row],[artist_names]])</f>
        <v>Måneskin</v>
      </c>
      <c r="V4466" t="str">
        <f>IFERROR(MID(spotify_top_songs_audio_features[[#This Row],[artist_names]],SEARCH(",",spotify_top_songs_audio_features[[#This Row],[artist_names]])+2,99),"")</f>
        <v/>
      </c>
      <c r="W4466" t="str">
        <f>spotify_top_songs_audio_features[[#This Row],[source]]</f>
        <v>RCA Records Label</v>
      </c>
      <c r="X4466" s="1">
        <f>spotify_top_songs_audio_features[[#This Row],[streams]]</f>
        <v>11470539</v>
      </c>
      <c r="Y4466" t="str">
        <f>IF(Tabela2[[#This Row],[feat]]="","","Feat")</f>
        <v/>
      </c>
      <c r="Z4466" s="17" t="str">
        <f>CONCATENATE(INT(spotify_top_songs_audio_features[[#This Row],[duration_ms]]/(60*1000)),":",MOD(INT(spotify_top_songs_audio_features[[#This Row],[duration_ms]]/1000),60))</f>
        <v>5:0</v>
      </c>
      <c r="AA44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66" t="str">
        <f>spotify_top_songs_audio_features[[#This Row],[track_name]]</f>
        <v>CORALINE</v>
      </c>
    </row>
    <row r="4467" spans="1:28" x14ac:dyDescent="0.25">
      <c r="A4467" t="s">
        <v>10530</v>
      </c>
      <c r="B4467" t="s">
        <v>9858</v>
      </c>
      <c r="C4467" t="s">
        <v>10531</v>
      </c>
      <c r="D4467" t="s">
        <v>3705</v>
      </c>
      <c r="E4467" t="s">
        <v>43</v>
      </c>
      <c r="F4467" t="s">
        <v>32</v>
      </c>
      <c r="G4467" t="s">
        <v>25</v>
      </c>
      <c r="H4467">
        <v>896</v>
      </c>
      <c r="I4467">
        <v>834</v>
      </c>
      <c r="J4467">
        <v>238</v>
      </c>
      <c r="K4467" t="s">
        <v>5518</v>
      </c>
      <c r="L4467">
        <v>3.9199999999999999E-4</v>
      </c>
      <c r="M4467">
        <v>184</v>
      </c>
      <c r="N4467">
        <v>776</v>
      </c>
      <c r="O4467">
        <v>-4682</v>
      </c>
      <c r="P4467">
        <v>149968</v>
      </c>
      <c r="Q4467">
        <v>281587</v>
      </c>
      <c r="R4467">
        <v>4</v>
      </c>
      <c r="S4467">
        <v>11464023</v>
      </c>
      <c r="U4467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4467" t="str">
        <f>IFERROR(MID(spotify_top_songs_audio_features[[#This Row],[artist_names]],SEARCH(",",spotify_top_songs_audio_features[[#This Row],[artist_names]])+2,99),"")</f>
        <v/>
      </c>
      <c r="W4467" t="str">
        <f>spotify_top_songs_audio_features[[#This Row],[source]]</f>
        <v>Bad Boy / Interscope</v>
      </c>
      <c r="X4467" s="1">
        <f>spotify_top_songs_audio_features[[#This Row],[streams]]</f>
        <v>11464023</v>
      </c>
      <c r="Y4467" t="str">
        <f>IF(Tabela2[[#This Row],[feat]]="","","Feat")</f>
        <v/>
      </c>
      <c r="Z4467" s="17" t="str">
        <f>CONCATENATE(INT(spotify_top_songs_audio_features[[#This Row],[duration_ms]]/(60*1000)),":",MOD(INT(spotify_top_songs_audio_features[[#This Row],[duration_ms]]/1000),60))</f>
        <v>4:41</v>
      </c>
      <c r="AA44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67" t="str">
        <f>spotify_top_songs_audio_features[[#This Row],[track_name]]</f>
        <v>RAP DEVIL</v>
      </c>
    </row>
    <row r="4468" spans="1:28" x14ac:dyDescent="0.25">
      <c r="A4468" t="s">
        <v>730</v>
      </c>
      <c r="B4468" t="s">
        <v>731</v>
      </c>
      <c r="C4468" t="s">
        <v>732</v>
      </c>
      <c r="D4468" t="s">
        <v>235</v>
      </c>
      <c r="E4468" t="s">
        <v>177</v>
      </c>
      <c r="F4468" t="s">
        <v>24</v>
      </c>
      <c r="G4468" t="s">
        <v>64</v>
      </c>
      <c r="H4468">
        <v>603</v>
      </c>
      <c r="I4468">
        <v>602</v>
      </c>
      <c r="J4468">
        <v>23</v>
      </c>
      <c r="K4468" t="s">
        <v>733</v>
      </c>
      <c r="L4468">
        <v>0</v>
      </c>
      <c r="M4468">
        <v>279</v>
      </c>
      <c r="N4468">
        <v>595</v>
      </c>
      <c r="O4468">
        <v>-7083</v>
      </c>
      <c r="P4468">
        <v>119703</v>
      </c>
      <c r="Q4468">
        <v>248472</v>
      </c>
      <c r="R4468">
        <v>2</v>
      </c>
      <c r="S4468">
        <v>11457783</v>
      </c>
      <c r="U4468" t="str">
        <f>IFERROR(LEFT(spotify_top_songs_audio_features[[#This Row],[artist_names]],SEARCH(",",spotify_top_songs_audio_features[[#This Row],[artist_names]])-1),spotify_top_songs_audio_features[[#This Row],[artist_names]])</f>
        <v>Blue Ivy</v>
      </c>
      <c r="V4468" t="str">
        <f>IFERROR(MID(spotify_top_songs_audio_features[[#This Row],[artist_names]],SEARCH(",",spotify_top_songs_audio_features[[#This Row],[artist_names]])+2,99),"")</f>
        <v>SAINt JHN, Beyoncé, Wizkid</v>
      </c>
      <c r="W4468" t="str">
        <f>spotify_top_songs_audio_features[[#This Row],[source]]</f>
        <v>Parkwood Entertainment/Columbia</v>
      </c>
      <c r="X4468" s="1">
        <f>spotify_top_songs_audio_features[[#This Row],[streams]]</f>
        <v>11457783</v>
      </c>
      <c r="Y4468" t="str">
        <f>IF(Tabela2[[#This Row],[feat]]="","","Feat")</f>
        <v>Feat</v>
      </c>
      <c r="Z4468" s="17" t="str">
        <f>CONCATENATE(INT(spotify_top_songs_audio_features[[#This Row],[duration_ms]]/(60*1000)),":",MOD(INT(spotify_top_songs_audio_features[[#This Row],[duration_ms]]/1000),60))</f>
        <v>4:8</v>
      </c>
      <c r="AA44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468" t="str">
        <f>spotify_top_songs_audio_features[[#This Row],[track_name]]</f>
        <v>BROWN SKIN GIRL</v>
      </c>
    </row>
    <row r="4469" spans="1:28" x14ac:dyDescent="0.25">
      <c r="A4469" t="s">
        <v>14253</v>
      </c>
      <c r="B4469" t="s">
        <v>2049</v>
      </c>
      <c r="C4469" t="s">
        <v>2050</v>
      </c>
      <c r="D4469" t="s">
        <v>2051</v>
      </c>
      <c r="E4469" t="s">
        <v>43</v>
      </c>
      <c r="F4469" t="s">
        <v>24</v>
      </c>
      <c r="G4469" t="s">
        <v>25</v>
      </c>
      <c r="H4469">
        <v>898</v>
      </c>
      <c r="I4469">
        <v>689</v>
      </c>
      <c r="J4469">
        <v>171</v>
      </c>
      <c r="K4469" t="s">
        <v>4895</v>
      </c>
      <c r="L4469">
        <v>0</v>
      </c>
      <c r="M4469">
        <v>957</v>
      </c>
      <c r="N4469">
        <v>772</v>
      </c>
      <c r="O4469">
        <v>-5092</v>
      </c>
      <c r="P4469">
        <v>147964</v>
      </c>
      <c r="Q4469">
        <v>172125</v>
      </c>
      <c r="R4469">
        <v>1</v>
      </c>
      <c r="S4469">
        <v>11455503</v>
      </c>
      <c r="U4469" t="str">
        <f>IFERROR(LEFT(spotify_top_songs_audio_features[[#This Row],[artist_names]],SEARCH(",",spotify_top_songs_audio_features[[#This Row],[artist_names]])-1),spotify_top_songs_audio_features[[#This Row],[artist_names]])</f>
        <v>Ice Spice</v>
      </c>
      <c r="V4469" t="str">
        <f>IFERROR(MID(spotify_top_songs_audio_features[[#This Row],[artist_names]],SEARCH(",",spotify_top_songs_audio_features[[#This Row],[artist_names]])+2,99),"")</f>
        <v>Nicki Minaj</v>
      </c>
      <c r="W4469" t="str">
        <f>spotify_top_songs_audio_features[[#This Row],[source]]</f>
        <v>10K Projects/Capitol Records</v>
      </c>
      <c r="X4469" s="1">
        <f>spotify_top_songs_audio_features[[#This Row],[streams]]</f>
        <v>11455503</v>
      </c>
      <c r="Y4469" t="str">
        <f>IF(Tabela2[[#This Row],[feat]]="","","Feat")</f>
        <v>Feat</v>
      </c>
      <c r="Z4469" s="17" t="str">
        <f>CONCATENATE(INT(spotify_top_songs_audio_features[[#This Row],[duration_ms]]/(60*1000)),":",MOD(INT(spotify_top_songs_audio_features[[#This Row],[duration_ms]]/1000),60))</f>
        <v>2:52</v>
      </c>
      <c r="AA44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69" t="str">
        <f>spotify_top_songs_audio_features[[#This Row],[track_name]]</f>
        <v>Princess Diana (with Nicki Minaj)</v>
      </c>
    </row>
    <row r="4470" spans="1:28" x14ac:dyDescent="0.25">
      <c r="A4470" t="s">
        <v>12003</v>
      </c>
      <c r="B4470" t="s">
        <v>5105</v>
      </c>
      <c r="C4470" t="s">
        <v>12004</v>
      </c>
      <c r="D4470" t="s">
        <v>12005</v>
      </c>
      <c r="E4470" t="s">
        <v>97</v>
      </c>
      <c r="F4470" t="s">
        <v>32</v>
      </c>
      <c r="G4470" t="s">
        <v>25</v>
      </c>
      <c r="H4470">
        <v>738</v>
      </c>
      <c r="I4470">
        <v>579</v>
      </c>
      <c r="J4470">
        <v>447</v>
      </c>
      <c r="K4470" t="s">
        <v>3774</v>
      </c>
      <c r="L4470">
        <v>0</v>
      </c>
      <c r="M4470">
        <v>266</v>
      </c>
      <c r="N4470">
        <v>531</v>
      </c>
      <c r="O4470">
        <v>-588</v>
      </c>
      <c r="P4470">
        <v>123082</v>
      </c>
      <c r="Q4470">
        <v>187332</v>
      </c>
      <c r="R4470">
        <v>2</v>
      </c>
      <c r="S4470">
        <v>11447190</v>
      </c>
      <c r="U4470" t="str">
        <f>IFERROR(LEFT(spotify_top_songs_audio_features[[#This Row],[artist_names]],SEARCH(",",spotify_top_songs_audio_features[[#This Row],[artist_names]])-1),spotify_top_songs_audio_features[[#This Row],[artist_names]])</f>
        <v>Trueno</v>
      </c>
      <c r="V4470" t="str">
        <f>IFERROR(MID(spotify_top_songs_audio_features[[#This Row],[artist_names]],SEARCH(",",spotify_top_songs_audio_features[[#This Row],[artist_names]])+2,99),"")</f>
        <v/>
      </c>
      <c r="W4470" t="str">
        <f>spotify_top_songs_audio_features[[#This Row],[source]]</f>
        <v>2021 Sur Capital Records (por Tierra Agencia)</v>
      </c>
      <c r="X4470" s="1">
        <f>spotify_top_songs_audio_features[[#This Row],[streams]]</f>
        <v>11447190</v>
      </c>
      <c r="Y4470" t="str">
        <f>IF(Tabela2[[#This Row],[feat]]="","","Feat")</f>
        <v/>
      </c>
      <c r="Z4470" s="17" t="str">
        <f>CONCATENATE(INT(spotify_top_songs_audio_features[[#This Row],[duration_ms]]/(60*1000)),":",MOD(INT(spotify_top_songs_audio_features[[#This Row],[duration_ms]]/1000),60))</f>
        <v>3:7</v>
      </c>
      <c r="AA44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470" t="str">
        <f>spotify_top_songs_audio_features[[#This Row],[track_name]]</f>
        <v>FEEL ME??</v>
      </c>
    </row>
    <row r="4471" spans="1:28" x14ac:dyDescent="0.25">
      <c r="A4471" t="s">
        <v>2310</v>
      </c>
      <c r="B4471" t="s">
        <v>2311</v>
      </c>
      <c r="C4471" t="s">
        <v>2312</v>
      </c>
      <c r="D4471" t="s">
        <v>1008</v>
      </c>
      <c r="E4471" t="s">
        <v>58</v>
      </c>
      <c r="F4471" t="s">
        <v>32</v>
      </c>
      <c r="G4471" t="s">
        <v>25</v>
      </c>
      <c r="H4471">
        <v>755</v>
      </c>
      <c r="I4471">
        <v>835</v>
      </c>
      <c r="J4471">
        <v>277</v>
      </c>
      <c r="K4471" t="s">
        <v>1801</v>
      </c>
      <c r="L4471">
        <v>0</v>
      </c>
      <c r="M4471">
        <v>151</v>
      </c>
      <c r="N4471">
        <v>575</v>
      </c>
      <c r="O4471">
        <v>-468</v>
      </c>
      <c r="P4471">
        <v>151953</v>
      </c>
      <c r="Q4471">
        <v>265305</v>
      </c>
      <c r="R4471">
        <v>1</v>
      </c>
      <c r="S4471">
        <v>11437647</v>
      </c>
      <c r="U4471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471" t="str">
        <f>IFERROR(MID(spotify_top_songs_audio_features[[#This Row],[artist_names]],SEARCH(",",spotify_top_songs_audio_features[[#This Row],[artist_names]])+2,99),"")</f>
        <v>Lil Durk, Metro Boomin</v>
      </c>
      <c r="W4471" t="str">
        <f>spotify_top_songs_audio_features[[#This Row],[source]]</f>
        <v>Slaughter Gang, LLC/Epic Records</v>
      </c>
      <c r="X4471" s="1">
        <f>spotify_top_songs_audio_features[[#This Row],[streams]]</f>
        <v>11437647</v>
      </c>
      <c r="Y4471" t="str">
        <f>IF(Tabela2[[#This Row],[feat]]="","","Feat")</f>
        <v>Feat</v>
      </c>
      <c r="Z4471" s="17" t="str">
        <f>CONCATENATE(INT(spotify_top_songs_audio_features[[#This Row],[duration_ms]]/(60*1000)),":",MOD(INT(spotify_top_songs_audio_features[[#This Row],[duration_ms]]/1000),60))</f>
        <v>4:25</v>
      </c>
      <c r="AA44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471" t="str">
        <f>spotify_top_songs_audio_features[[#This Row],[track_name]]</f>
        <v>dangerous</v>
      </c>
    </row>
    <row r="4472" spans="1:28" x14ac:dyDescent="0.25">
      <c r="A4472" t="s">
        <v>7949</v>
      </c>
      <c r="B4472" t="s">
        <v>3528</v>
      </c>
      <c r="C4472" t="s">
        <v>7950</v>
      </c>
      <c r="D4472" t="s">
        <v>187</v>
      </c>
      <c r="E4472" t="s">
        <v>31</v>
      </c>
      <c r="F4472" t="s">
        <v>32</v>
      </c>
      <c r="G4472" t="s">
        <v>25</v>
      </c>
      <c r="H4472">
        <v>723</v>
      </c>
      <c r="I4472">
        <v>726</v>
      </c>
      <c r="J4472">
        <v>472</v>
      </c>
      <c r="K4472" t="s">
        <v>3737</v>
      </c>
      <c r="L4472">
        <v>126</v>
      </c>
      <c r="M4472">
        <v>57</v>
      </c>
      <c r="N4472">
        <v>962</v>
      </c>
      <c r="O4472">
        <v>-3835</v>
      </c>
      <c r="P4472">
        <v>100051</v>
      </c>
      <c r="Q4472">
        <v>176283</v>
      </c>
      <c r="R4472">
        <v>7</v>
      </c>
      <c r="S4472">
        <v>11427117</v>
      </c>
      <c r="U4472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4472" t="str">
        <f>IFERROR(MID(spotify_top_songs_audio_features[[#This Row],[artist_names]],SEARCH(",",spotify_top_songs_audio_features[[#This Row],[artist_names]])+2,99),"")</f>
        <v/>
      </c>
      <c r="W4472" t="str">
        <f>spotify_top_songs_audio_features[[#This Row],[source]]</f>
        <v>Capitol Records</v>
      </c>
      <c r="X4472" s="1">
        <f>spotify_top_songs_audio_features[[#This Row],[streams]]</f>
        <v>11427117</v>
      </c>
      <c r="Y4472" t="str">
        <f>IF(Tabela2[[#This Row],[feat]]="","","Feat")</f>
        <v/>
      </c>
      <c r="Z4472" s="17" t="str">
        <f>CONCATENATE(INT(spotify_top_songs_audio_features[[#This Row],[duration_ms]]/(60*1000)),":",MOD(INT(spotify_top_songs_audio_features[[#This Row],[duration_ms]]/1000),60))</f>
        <v>2:56</v>
      </c>
      <c r="AA44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72" t="str">
        <f>spotify_top_songs_audio_features[[#This Row],[track_name]]</f>
        <v>No Judgement</v>
      </c>
    </row>
    <row r="4473" spans="1:28" x14ac:dyDescent="0.25">
      <c r="A4473" t="s">
        <v>4001</v>
      </c>
      <c r="B4473" t="s">
        <v>687</v>
      </c>
      <c r="C4473" t="s">
        <v>4002</v>
      </c>
      <c r="D4473" t="s">
        <v>30</v>
      </c>
      <c r="E4473" t="s">
        <v>43</v>
      </c>
      <c r="F4473" t="s">
        <v>32</v>
      </c>
      <c r="G4473" t="s">
        <v>25</v>
      </c>
      <c r="H4473">
        <v>568</v>
      </c>
      <c r="I4473">
        <v>607</v>
      </c>
      <c r="J4473">
        <v>108</v>
      </c>
      <c r="K4473" t="s">
        <v>4003</v>
      </c>
      <c r="L4473">
        <v>0</v>
      </c>
      <c r="M4473">
        <v>972</v>
      </c>
      <c r="N4473">
        <v>269</v>
      </c>
      <c r="O4473">
        <v>-7438</v>
      </c>
      <c r="P4473">
        <v>95056</v>
      </c>
      <c r="Q4473">
        <v>241427</v>
      </c>
      <c r="R4473">
        <v>2</v>
      </c>
      <c r="S4473">
        <v>11411874</v>
      </c>
      <c r="U4473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4473" t="str">
        <f>IFERROR(MID(spotify_top_songs_audio_features[[#This Row],[artist_names]],SEARCH(",",spotify_top_songs_audio_features[[#This Row],[artist_names]])+2,99),"")</f>
        <v/>
      </c>
      <c r="W4473" t="str">
        <f>spotify_top_songs_audio_features[[#This Row],[source]]</f>
        <v>Def Jam Recordings</v>
      </c>
      <c r="X4473" s="1">
        <f>spotify_top_songs_audio_features[[#This Row],[streams]]</f>
        <v>11411874</v>
      </c>
      <c r="Y4473" t="str">
        <f>IF(Tabela2[[#This Row],[feat]]="","","Feat")</f>
        <v/>
      </c>
      <c r="Z4473" s="17" t="str">
        <f>CONCATENATE(INT(spotify_top_songs_audio_features[[#This Row],[duration_ms]]/(60*1000)),":",MOD(INT(spotify_top_songs_audio_features[[#This Row],[duration_ms]]/1000),60))</f>
        <v>4:1</v>
      </c>
      <c r="AA44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73" t="str">
        <f>spotify_top_songs_audio_features[[#This Row],[track_name]]</f>
        <v>Midnight</v>
      </c>
    </row>
    <row r="4474" spans="1:28" x14ac:dyDescent="0.25">
      <c r="A4474" t="s">
        <v>10699</v>
      </c>
      <c r="B4474" t="s">
        <v>10700</v>
      </c>
      <c r="C4474" t="s">
        <v>10701</v>
      </c>
      <c r="D4474" t="s">
        <v>10702</v>
      </c>
      <c r="E4474" t="s">
        <v>142</v>
      </c>
      <c r="F4474" t="s">
        <v>32</v>
      </c>
      <c r="G4474" t="s">
        <v>25</v>
      </c>
      <c r="H4474">
        <v>68</v>
      </c>
      <c r="I4474">
        <v>871</v>
      </c>
      <c r="J4474">
        <v>851</v>
      </c>
      <c r="K4474" t="s">
        <v>26</v>
      </c>
      <c r="L4474">
        <v>4.8500000000000001E-3</v>
      </c>
      <c r="M4474">
        <v>56</v>
      </c>
      <c r="N4474">
        <v>677</v>
      </c>
      <c r="O4474">
        <v>-3349</v>
      </c>
      <c r="P4474">
        <v>112094</v>
      </c>
      <c r="Q4474">
        <v>189125</v>
      </c>
      <c r="R4474">
        <v>1</v>
      </c>
      <c r="S4474">
        <v>11411679</v>
      </c>
      <c r="U4474" t="str">
        <f>IFERROR(LEFT(spotify_top_songs_audio_features[[#This Row],[artist_names]],SEARCH(",",spotify_top_songs_audio_features[[#This Row],[artist_names]])-1),spotify_top_songs_audio_features[[#This Row],[artist_names]])</f>
        <v>Angelina Mango</v>
      </c>
      <c r="V4474" t="str">
        <f>IFERROR(MID(spotify_top_songs_audio_features[[#This Row],[artist_names]],SEARCH(",",spotify_top_songs_audio_features[[#This Row],[artist_names]])+2,99),"")</f>
        <v/>
      </c>
      <c r="W4474" t="str">
        <f>spotify_top_songs_audio_features[[#This Row],[source]]</f>
        <v>Latarma S.r.l.</v>
      </c>
      <c r="X4474" s="1">
        <f>spotify_top_songs_audio_features[[#This Row],[streams]]</f>
        <v>11411679</v>
      </c>
      <c r="Y4474" t="str">
        <f>IF(Tabela2[[#This Row],[feat]]="","","Feat")</f>
        <v/>
      </c>
      <c r="Z4474" s="17" t="str">
        <f>CONCATENATE(INT(spotify_top_songs_audio_features[[#This Row],[duration_ms]]/(60*1000)),":",MOD(INT(spotify_top_songs_audio_features[[#This Row],[duration_ms]]/1000),60))</f>
        <v>3:9</v>
      </c>
      <c r="AA44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74" t="str">
        <f>spotify_top_songs_audio_features[[#This Row],[track_name]]</f>
        <v>La noia</v>
      </c>
    </row>
    <row r="4475" spans="1:28" x14ac:dyDescent="0.25">
      <c r="A4475" t="s">
        <v>11960</v>
      </c>
      <c r="B4475" t="s">
        <v>11961</v>
      </c>
      <c r="C4475" t="s">
        <v>11962</v>
      </c>
      <c r="D4475" t="s">
        <v>176</v>
      </c>
      <c r="E4475" t="s">
        <v>58</v>
      </c>
      <c r="F4475" t="s">
        <v>24</v>
      </c>
      <c r="G4475" t="s">
        <v>25</v>
      </c>
      <c r="H4475">
        <v>81</v>
      </c>
      <c r="I4475">
        <v>566</v>
      </c>
      <c r="J4475">
        <v>433</v>
      </c>
      <c r="K4475" t="s">
        <v>1522</v>
      </c>
      <c r="L4475">
        <v>0</v>
      </c>
      <c r="M4475">
        <v>122</v>
      </c>
      <c r="N4475">
        <v>582</v>
      </c>
      <c r="O4475">
        <v>-833</v>
      </c>
      <c r="P4475">
        <v>142069</v>
      </c>
      <c r="Q4475">
        <v>315346</v>
      </c>
      <c r="R4475">
        <v>2</v>
      </c>
      <c r="S4475">
        <v>11403590</v>
      </c>
      <c r="U4475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4475" t="str">
        <f>IFERROR(MID(spotify_top_songs_audio_features[[#This Row],[artist_names]],SEARCH(",",spotify_top_songs_audio_features[[#This Row],[artist_names]])+2,99),"")</f>
        <v>DaBaby, Drake, Lil Baby</v>
      </c>
      <c r="W4475" t="str">
        <f>spotify_top_songs_audio_features[[#This Row],[source]]</f>
        <v>Epic/Freebandz</v>
      </c>
      <c r="X4475" s="1">
        <f>spotify_top_songs_audio_features[[#This Row],[streams]]</f>
        <v>11403590</v>
      </c>
      <c r="Y4475" t="str">
        <f>IF(Tabela2[[#This Row],[feat]]="","","Feat")</f>
        <v>Feat</v>
      </c>
      <c r="Z4475" s="17" t="str">
        <f>CONCATENATE(INT(spotify_top_songs_audio_features[[#This Row],[duration_ms]]/(60*1000)),":",MOD(INT(spotify_top_songs_audio_features[[#This Row],[duration_ms]]/1000),60))</f>
        <v>5:15</v>
      </c>
      <c r="AA44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475" t="str">
        <f>spotify_top_songs_audio_features[[#This Row],[track_name]]</f>
        <v>Life Is Good (feat. Drake, DaBaby &amp; Lil Baby) - Remix</v>
      </c>
    </row>
    <row r="4476" spans="1:28" x14ac:dyDescent="0.25">
      <c r="A4476" t="s">
        <v>4246</v>
      </c>
      <c r="B4476" t="s">
        <v>1006</v>
      </c>
      <c r="C4476" t="s">
        <v>4247</v>
      </c>
      <c r="D4476" t="s">
        <v>2868</v>
      </c>
      <c r="E4476" t="s">
        <v>31</v>
      </c>
      <c r="F4476" t="s">
        <v>24</v>
      </c>
      <c r="G4476" t="s">
        <v>25</v>
      </c>
      <c r="H4476">
        <v>475</v>
      </c>
      <c r="I4476">
        <v>692</v>
      </c>
      <c r="J4476">
        <v>398</v>
      </c>
      <c r="K4476" t="s">
        <v>4248</v>
      </c>
      <c r="L4476">
        <v>6.4900000000000005E-4</v>
      </c>
      <c r="M4476">
        <v>18</v>
      </c>
      <c r="N4476">
        <v>241</v>
      </c>
      <c r="O4476">
        <v>-8327</v>
      </c>
      <c r="P4476">
        <v>181167</v>
      </c>
      <c r="Q4476">
        <v>178329</v>
      </c>
      <c r="R4476">
        <v>1</v>
      </c>
      <c r="S4476">
        <v>11386762</v>
      </c>
      <c r="U4476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476" t="str">
        <f>IFERROR(MID(spotify_top_songs_audio_features[[#This Row],[artist_names]],SEARCH(",",spotify_top_songs_audio_features[[#This Row],[artist_names]])+2,99),"")</f>
        <v/>
      </c>
      <c r="W4476" t="str">
        <f>spotify_top_songs_audio_features[[#This Row],[source]]</f>
        <v>OVO / Republic Records</v>
      </c>
      <c r="X4476" s="1">
        <f>spotify_top_songs_audio_features[[#This Row],[streams]]</f>
        <v>11386762</v>
      </c>
      <c r="Y4476" t="str">
        <f>IF(Tabela2[[#This Row],[feat]]="","","Feat")</f>
        <v/>
      </c>
      <c r="Z4476" s="17" t="str">
        <f>CONCATENATE(INT(spotify_top_songs_audio_features[[#This Row],[duration_ms]]/(60*1000)),":",MOD(INT(spotify_top_songs_audio_features[[#This Row],[duration_ms]]/1000),60))</f>
        <v>2:58</v>
      </c>
      <c r="AA44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76" t="str">
        <f>spotify_top_songs_audio_features[[#This Row],[track_name]]</f>
        <v>3AM on Glenwood</v>
      </c>
    </row>
    <row r="4477" spans="1:28" x14ac:dyDescent="0.25">
      <c r="A4477" t="s">
        <v>9309</v>
      </c>
      <c r="B4477" t="s">
        <v>9310</v>
      </c>
      <c r="C4477" t="s">
        <v>9311</v>
      </c>
      <c r="D4477" t="s">
        <v>2224</v>
      </c>
      <c r="E4477" t="s">
        <v>70</v>
      </c>
      <c r="F4477" t="s">
        <v>24</v>
      </c>
      <c r="G4477" t="s">
        <v>25</v>
      </c>
      <c r="H4477">
        <v>68</v>
      </c>
      <c r="I4477">
        <v>584</v>
      </c>
      <c r="J4477">
        <v>34</v>
      </c>
      <c r="K4477" t="s">
        <v>2612</v>
      </c>
      <c r="L4477">
        <v>0</v>
      </c>
      <c r="M4477">
        <v>628</v>
      </c>
      <c r="N4477">
        <v>239</v>
      </c>
      <c r="O4477">
        <v>-4457</v>
      </c>
      <c r="P4477">
        <v>11806</v>
      </c>
      <c r="Q4477">
        <v>188369</v>
      </c>
      <c r="R4477">
        <v>2</v>
      </c>
      <c r="S4477">
        <v>11383736</v>
      </c>
      <c r="U4477" t="str">
        <f>IFERROR(LEFT(spotify_top_songs_audio_features[[#This Row],[artist_names]],SEARCH(",",spotify_top_songs_audio_features[[#This Row],[artist_names]])-1),spotify_top_songs_audio_features[[#This Row],[artist_names]])</f>
        <v>BIGBANG</v>
      </c>
      <c r="V4477" t="str">
        <f>IFERROR(MID(spotify_top_songs_audio_features[[#This Row],[artist_names]],SEARCH(",",spotify_top_songs_audio_features[[#This Row],[artist_names]])+2,99),"")</f>
        <v/>
      </c>
      <c r="W4477" t="str">
        <f>spotify_top_songs_audio_features[[#This Row],[source]]</f>
        <v>YG Entertainment</v>
      </c>
      <c r="X4477" s="1">
        <f>spotify_top_songs_audio_features[[#This Row],[streams]]</f>
        <v>11383736</v>
      </c>
      <c r="Y4477" t="str">
        <f>IF(Tabela2[[#This Row],[feat]]="","","Feat")</f>
        <v/>
      </c>
      <c r="Z4477" s="17" t="str">
        <f>CONCATENATE(INT(spotify_top_songs_audio_features[[#This Row],[duration_ms]]/(60*1000)),":",MOD(INT(spotify_top_songs_audio_features[[#This Row],[duration_ms]]/1000),60))</f>
        <v>3:8</v>
      </c>
      <c r="AA44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477" t="str">
        <f>spotify_top_songs_audio_features[[#This Row],[track_name]]</f>
        <v>Still Life</v>
      </c>
    </row>
    <row r="4478" spans="1:28" x14ac:dyDescent="0.25">
      <c r="A4478" t="s">
        <v>12397</v>
      </c>
      <c r="B4478" t="s">
        <v>12398</v>
      </c>
      <c r="C4478" t="s">
        <v>12399</v>
      </c>
      <c r="D4478" t="s">
        <v>22</v>
      </c>
      <c r="E4478" t="s">
        <v>113</v>
      </c>
      <c r="F4478" t="s">
        <v>24</v>
      </c>
      <c r="G4478" t="s">
        <v>25</v>
      </c>
      <c r="H4478">
        <v>874</v>
      </c>
      <c r="I4478">
        <v>649</v>
      </c>
      <c r="J4478">
        <v>833</v>
      </c>
      <c r="K4478" t="s">
        <v>118</v>
      </c>
      <c r="L4478">
        <v>0</v>
      </c>
      <c r="M4478">
        <v>337</v>
      </c>
      <c r="N4478">
        <v>712</v>
      </c>
      <c r="O4478">
        <v>-4385</v>
      </c>
      <c r="P4478">
        <v>95004</v>
      </c>
      <c r="Q4478">
        <v>203813</v>
      </c>
      <c r="R4478">
        <v>3</v>
      </c>
      <c r="S4478">
        <v>11382364</v>
      </c>
      <c r="U4478" t="str">
        <f>IFERROR(LEFT(spotify_top_songs_audio_features[[#This Row],[artist_names]],SEARCH(",",spotify_top_songs_audio_features[[#This Row],[artist_names]])-1),spotify_top_songs_audio_features[[#This Row],[artist_names]])</f>
        <v>Matt Terry</v>
      </c>
      <c r="V4478" t="str">
        <f>IFERROR(MID(spotify_top_songs_audio_features[[#This Row],[artist_names]],SEARCH(",",spotify_top_songs_audio_features[[#This Row],[artist_names]])+2,99),"")</f>
        <v/>
      </c>
      <c r="W4478" t="str">
        <f>spotify_top_songs_audio_features[[#This Row],[source]]</f>
        <v>RCA Records Label</v>
      </c>
      <c r="X4478" s="1">
        <f>spotify_top_songs_audio_features[[#This Row],[streams]]</f>
        <v>11382364</v>
      </c>
      <c r="Y4478" t="str">
        <f>IF(Tabela2[[#This Row],[feat]]="","","Feat")</f>
        <v/>
      </c>
      <c r="Z4478" s="17" t="str">
        <f>CONCATENATE(INT(spotify_top_songs_audio_features[[#This Row],[duration_ms]]/(60*1000)),":",MOD(INT(spotify_top_songs_audio_features[[#This Row],[duration_ms]]/1000),60))</f>
        <v>3:23</v>
      </c>
      <c r="AA44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78" t="str">
        <f>spotify_top_songs_audio_features[[#This Row],[track_name]]</f>
        <v>Sucker for You</v>
      </c>
    </row>
    <row r="4479" spans="1:28" x14ac:dyDescent="0.25">
      <c r="A4479" t="s">
        <v>13864</v>
      </c>
      <c r="B4479" t="s">
        <v>13865</v>
      </c>
      <c r="C4479" t="s">
        <v>13866</v>
      </c>
      <c r="D4479" t="s">
        <v>282</v>
      </c>
      <c r="E4479" t="s">
        <v>31</v>
      </c>
      <c r="F4479" t="s">
        <v>24</v>
      </c>
      <c r="G4479" t="s">
        <v>25</v>
      </c>
      <c r="H4479">
        <v>62</v>
      </c>
      <c r="I4479">
        <v>586</v>
      </c>
      <c r="J4479">
        <v>212</v>
      </c>
      <c r="K4479" t="s">
        <v>5243</v>
      </c>
      <c r="L4479">
        <v>0</v>
      </c>
      <c r="M4479">
        <v>535</v>
      </c>
      <c r="N4479">
        <v>487</v>
      </c>
      <c r="O4479">
        <v>-6612</v>
      </c>
      <c r="P4479">
        <v>137131</v>
      </c>
      <c r="Q4479">
        <v>130980</v>
      </c>
      <c r="R4479">
        <v>1</v>
      </c>
      <c r="S4479">
        <v>11380679</v>
      </c>
      <c r="U4479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479" t="str">
        <f>IFERROR(MID(spotify_top_songs_audio_features[[#This Row],[artist_names]],SEARCH(",",spotify_top_songs_audio_features[[#This Row],[artist_names]])+2,99),"")</f>
        <v>The Creator, 42 Dugg</v>
      </c>
      <c r="W4479" t="str">
        <f>spotify_top_songs_audio_features[[#This Row],[source]]</f>
        <v>Columbia</v>
      </c>
      <c r="X4479" s="1">
        <f>spotify_top_songs_audio_features[[#This Row],[streams]]</f>
        <v>11380679</v>
      </c>
      <c r="Y4479" t="str">
        <f>IF(Tabela2[[#This Row],[feat]]="","","Feat")</f>
        <v>Feat</v>
      </c>
      <c r="Z4479" s="17" t="str">
        <f>CONCATENATE(INT(spotify_top_songs_audio_features[[#This Row],[duration_ms]]/(60*1000)),":",MOD(INT(spotify_top_songs_audio_features[[#This Row],[duration_ms]]/1000),60))</f>
        <v>2:10</v>
      </c>
      <c r="AA44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79" t="str">
        <f>spotify_top_songs_audio_features[[#This Row],[track_name]]</f>
        <v>LEMONHEAD (feat. 42 Dugg)</v>
      </c>
    </row>
    <row r="4480" spans="1:28" x14ac:dyDescent="0.25">
      <c r="A4480" t="s">
        <v>6568</v>
      </c>
      <c r="B4480" t="s">
        <v>280</v>
      </c>
      <c r="C4480" t="s">
        <v>6569</v>
      </c>
      <c r="D4480" t="s">
        <v>282</v>
      </c>
      <c r="E4480" t="s">
        <v>23</v>
      </c>
      <c r="F4480" t="s">
        <v>24</v>
      </c>
      <c r="G4480" t="s">
        <v>25</v>
      </c>
      <c r="H4480">
        <v>53</v>
      </c>
      <c r="I4480">
        <v>512</v>
      </c>
      <c r="J4480">
        <v>259</v>
      </c>
      <c r="K4480" t="s">
        <v>4907</v>
      </c>
      <c r="L4480">
        <v>453</v>
      </c>
      <c r="M4480">
        <v>129</v>
      </c>
      <c r="N4480">
        <v>411</v>
      </c>
      <c r="O4480">
        <v>-9261</v>
      </c>
      <c r="P4480">
        <v>95946</v>
      </c>
      <c r="Q4480">
        <v>259187</v>
      </c>
      <c r="R4480">
        <v>1</v>
      </c>
      <c r="S4480">
        <v>11371850</v>
      </c>
      <c r="U4480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4480" t="str">
        <f>IFERROR(MID(spotify_top_songs_audio_features[[#This Row],[artist_names]],SEARCH(",",spotify_top_songs_audio_features[[#This Row],[artist_names]])+2,99),"")</f>
        <v/>
      </c>
      <c r="W4480" t="str">
        <f>spotify_top_songs_audio_features[[#This Row],[source]]</f>
        <v>Columbia</v>
      </c>
      <c r="X4480" s="1">
        <f>spotify_top_songs_audio_features[[#This Row],[streams]]</f>
        <v>11371850</v>
      </c>
      <c r="Y4480" t="str">
        <f>IF(Tabela2[[#This Row],[feat]]="","","Feat")</f>
        <v/>
      </c>
      <c r="Z4480" s="17" t="str">
        <f>CONCATENATE(INT(spotify_top_songs_audio_features[[#This Row],[duration_ms]]/(60*1000)),":",MOD(INT(spotify_top_songs_audio_features[[#This Row],[duration_ms]]/1000),60))</f>
        <v>4:19</v>
      </c>
      <c r="AA44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80" t="str">
        <f>spotify_top_songs_audio_features[[#This Row],[track_name]]</f>
        <v>Cherry</v>
      </c>
    </row>
    <row r="4481" spans="1:28" x14ac:dyDescent="0.25">
      <c r="A4481" t="s">
        <v>4812</v>
      </c>
      <c r="B4481" t="s">
        <v>284</v>
      </c>
      <c r="C4481" t="s">
        <v>4813</v>
      </c>
      <c r="D4481" t="s">
        <v>423</v>
      </c>
      <c r="E4481" t="s">
        <v>113</v>
      </c>
      <c r="F4481" t="s">
        <v>24</v>
      </c>
      <c r="G4481" t="s">
        <v>152</v>
      </c>
      <c r="H4481">
        <v>473</v>
      </c>
      <c r="I4481">
        <v>53</v>
      </c>
      <c r="J4481">
        <v>249</v>
      </c>
      <c r="K4481" t="s">
        <v>4814</v>
      </c>
      <c r="L4481">
        <v>6.9200000000000002E-4</v>
      </c>
      <c r="M4481">
        <v>227</v>
      </c>
      <c r="N4481">
        <v>637</v>
      </c>
      <c r="O4481">
        <v>-8506</v>
      </c>
      <c r="P4481">
        <v>74732</v>
      </c>
      <c r="Q4481">
        <v>351220</v>
      </c>
      <c r="R4481">
        <v>1</v>
      </c>
      <c r="S4481">
        <v>11368884</v>
      </c>
      <c r="U4481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481" t="str">
        <f>IFERROR(MID(spotify_top_songs_audio_features[[#This Row],[artist_names]],SEARCH(",",spotify_top_songs_audio_features[[#This Row],[artist_names]])+2,99),"")</f>
        <v/>
      </c>
      <c r="W4481" t="str">
        <f>spotify_top_songs_audio_features[[#This Row],[source]]</f>
        <v>OVO</v>
      </c>
      <c r="X4481" s="1">
        <f>spotify_top_songs_audio_features[[#This Row],[streams]]</f>
        <v>11368884</v>
      </c>
      <c r="Y4481" t="str">
        <f>IF(Tabela2[[#This Row],[feat]]="","","Feat")</f>
        <v/>
      </c>
      <c r="Z4481" s="17" t="str">
        <f>CONCATENATE(INT(spotify_top_songs_audio_features[[#This Row],[duration_ms]]/(60*1000)),":",MOD(INT(spotify_top_songs_audio_features[[#This Row],[duration_ms]]/1000),60))</f>
        <v>5:51</v>
      </c>
      <c r="AA44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481" t="str">
        <f>spotify_top_songs_audio_features[[#This Row],[track_name]]</f>
        <v>The Remorse</v>
      </c>
    </row>
    <row r="4482" spans="1:28" x14ac:dyDescent="0.25">
      <c r="A4482" t="s">
        <v>16522</v>
      </c>
      <c r="B4482" t="s">
        <v>16523</v>
      </c>
      <c r="C4482" t="s">
        <v>16524</v>
      </c>
      <c r="D4482" t="s">
        <v>48</v>
      </c>
      <c r="E4482" t="s">
        <v>102</v>
      </c>
      <c r="F4482" t="s">
        <v>32</v>
      </c>
      <c r="G4482" t="s">
        <v>25</v>
      </c>
      <c r="H4482">
        <v>715</v>
      </c>
      <c r="I4482">
        <v>827</v>
      </c>
      <c r="J4482">
        <v>617</v>
      </c>
      <c r="K4482" t="s">
        <v>16525</v>
      </c>
      <c r="L4482">
        <v>3.6099999999999999E-3</v>
      </c>
      <c r="M4482">
        <v>321</v>
      </c>
      <c r="N4482">
        <v>75</v>
      </c>
      <c r="O4482">
        <v>-509</v>
      </c>
      <c r="P4482">
        <v>117977</v>
      </c>
      <c r="Q4482">
        <v>185277</v>
      </c>
      <c r="R4482">
        <v>2</v>
      </c>
      <c r="S4482">
        <v>11363207</v>
      </c>
      <c r="U4482" t="str">
        <f>IFERROR(LEFT(spotify_top_songs_audio_features[[#This Row],[artist_names]],SEARCH(",",spotify_top_songs_audio_features[[#This Row],[artist_names]])-1),spotify_top_songs_audio_features[[#This Row],[artist_names]])</f>
        <v>Jonas Brothers</v>
      </c>
      <c r="V4482" t="str">
        <f>IFERROR(MID(spotify_top_songs_audio_features[[#This Row],[artist_names]],SEARCH(",",spotify_top_songs_audio_features[[#This Row],[artist_names]])+2,99),"")</f>
        <v>KAROL G</v>
      </c>
      <c r="W4482" t="str">
        <f>spotify_top_songs_audio_features[[#This Row],[source]]</f>
        <v>Republic Records</v>
      </c>
      <c r="X4482" s="1">
        <f>spotify_top_songs_audio_features[[#This Row],[streams]]</f>
        <v>11363207</v>
      </c>
      <c r="Y4482" t="str">
        <f>IF(Tabela2[[#This Row],[feat]]="","","Feat")</f>
        <v>Feat</v>
      </c>
      <c r="Z4482" s="17" t="str">
        <f>CONCATENATE(INT(spotify_top_songs_audio_features[[#This Row],[duration_ms]]/(60*1000)),":",MOD(INT(spotify_top_songs_audio_features[[#This Row],[duration_ms]]/1000),60))</f>
        <v>3:5</v>
      </c>
      <c r="AA44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482" t="str">
        <f>spotify_top_songs_audio_features[[#This Row],[track_name]]</f>
        <v>X (with KAROL G)</v>
      </c>
    </row>
    <row r="4483" spans="1:28" x14ac:dyDescent="0.25">
      <c r="A4483" t="s">
        <v>11636</v>
      </c>
      <c r="B4483" t="s">
        <v>120</v>
      </c>
      <c r="C4483" t="s">
        <v>11637</v>
      </c>
      <c r="D4483" t="s">
        <v>264</v>
      </c>
      <c r="E4483" t="s">
        <v>58</v>
      </c>
      <c r="F4483" t="s">
        <v>24</v>
      </c>
      <c r="G4483" t="s">
        <v>25</v>
      </c>
      <c r="H4483">
        <v>797</v>
      </c>
      <c r="I4483">
        <v>293</v>
      </c>
      <c r="J4483">
        <v>8</v>
      </c>
      <c r="K4483" t="s">
        <v>2988</v>
      </c>
      <c r="L4483">
        <v>724</v>
      </c>
      <c r="M4483">
        <v>148</v>
      </c>
      <c r="N4483">
        <v>478</v>
      </c>
      <c r="O4483">
        <v>-7479</v>
      </c>
      <c r="P4483">
        <v>80035</v>
      </c>
      <c r="Q4483">
        <v>121630</v>
      </c>
      <c r="R4483">
        <v>1</v>
      </c>
      <c r="S4483">
        <v>11353192</v>
      </c>
      <c r="U4483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4483" t="str">
        <f>IFERROR(MID(spotify_top_songs_audio_features[[#This Row],[artist_names]],SEARCH(",",spotify_top_songs_audio_features[[#This Row],[artist_names]])+2,99),"")</f>
        <v/>
      </c>
      <c r="W4483" t="str">
        <f>spotify_top_songs_audio_features[[#This Row],[source]]</f>
        <v>Bad Vibes Forever / EMPIRE</v>
      </c>
      <c r="X4483" s="1">
        <f>spotify_top_songs_audio_features[[#This Row],[streams]]</f>
        <v>11353192</v>
      </c>
      <c r="Y4483" t="str">
        <f>IF(Tabela2[[#This Row],[feat]]="","","Feat")</f>
        <v/>
      </c>
      <c r="Z4483" s="17" t="str">
        <f>CONCATENATE(INT(spotify_top_songs_audio_features[[#This Row],[duration_ms]]/(60*1000)),":",MOD(INT(spotify_top_songs_audio_features[[#This Row],[duration_ms]]/1000),60))</f>
        <v>2:1</v>
      </c>
      <c r="AA44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483" t="str">
        <f>spotify_top_songs_audio_features[[#This Row],[track_name]]</f>
        <v>I don't let go</v>
      </c>
    </row>
    <row r="4484" spans="1:28" x14ac:dyDescent="0.25">
      <c r="A4484" t="s">
        <v>16287</v>
      </c>
      <c r="B4484" t="s">
        <v>10843</v>
      </c>
      <c r="C4484" t="s">
        <v>8807</v>
      </c>
      <c r="D4484" t="s">
        <v>30</v>
      </c>
      <c r="E4484" t="s">
        <v>31</v>
      </c>
      <c r="F4484" t="s">
        <v>24</v>
      </c>
      <c r="G4484" t="s">
        <v>25</v>
      </c>
      <c r="H4484">
        <v>668</v>
      </c>
      <c r="I4484">
        <v>756</v>
      </c>
      <c r="J4484">
        <v>382</v>
      </c>
      <c r="K4484" t="s">
        <v>7436</v>
      </c>
      <c r="L4484">
        <v>0</v>
      </c>
      <c r="M4484">
        <v>793</v>
      </c>
      <c r="N4484">
        <v>474</v>
      </c>
      <c r="O4484">
        <v>-3904</v>
      </c>
      <c r="P4484">
        <v>149908</v>
      </c>
      <c r="Q4484">
        <v>204827</v>
      </c>
      <c r="R4484">
        <v>1</v>
      </c>
      <c r="S4484">
        <v>11350020</v>
      </c>
      <c r="U4484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4484" t="str">
        <f>IFERROR(MID(spotify_top_songs_audio_features[[#This Row],[artist_names]],SEARCH(",",spotify_top_songs_audio_features[[#This Row],[artist_names]])+2,99),"")</f>
        <v>Marshmello</v>
      </c>
      <c r="W4484" t="str">
        <f>spotify_top_songs_audio_features[[#This Row],[source]]</f>
        <v>Def Jam Recordings</v>
      </c>
      <c r="X4484" s="1">
        <f>spotify_top_songs_audio_features[[#This Row],[streams]]</f>
        <v>11350020</v>
      </c>
      <c r="Y4484" t="str">
        <f>IF(Tabela2[[#This Row],[feat]]="","","Feat")</f>
        <v>Feat</v>
      </c>
      <c r="Z4484" s="17" t="str">
        <f>CONCATENATE(INT(spotify_top_songs_audio_features[[#This Row],[duration_ms]]/(60*1000)),":",MOD(INT(spotify_top_songs_audio_features[[#This Row],[duration_ms]]/1000),60))</f>
        <v>3:24</v>
      </c>
      <c r="AA44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84" t="str">
        <f>spotify_top_songs_audio_features[[#This Row],[track_name]]</f>
        <v>Everyday</v>
      </c>
    </row>
    <row r="4485" spans="1:28" x14ac:dyDescent="0.25">
      <c r="A4485" t="s">
        <v>14928</v>
      </c>
      <c r="B4485" t="s">
        <v>14929</v>
      </c>
      <c r="C4485" t="s">
        <v>14930</v>
      </c>
      <c r="D4485" t="s">
        <v>3923</v>
      </c>
      <c r="E4485" t="s">
        <v>142</v>
      </c>
      <c r="F4485" t="s">
        <v>32</v>
      </c>
      <c r="G4485" t="s">
        <v>25</v>
      </c>
      <c r="H4485">
        <v>818</v>
      </c>
      <c r="I4485">
        <v>648</v>
      </c>
      <c r="J4485">
        <v>131</v>
      </c>
      <c r="K4485" t="s">
        <v>657</v>
      </c>
      <c r="L4485">
        <v>1.01E-3</v>
      </c>
      <c r="M4485">
        <v>177</v>
      </c>
      <c r="N4485">
        <v>713</v>
      </c>
      <c r="O4485">
        <v>-3847</v>
      </c>
      <c r="P4485">
        <v>92019</v>
      </c>
      <c r="Q4485">
        <v>196727</v>
      </c>
      <c r="R4485">
        <v>2</v>
      </c>
      <c r="S4485">
        <v>11344450</v>
      </c>
      <c r="U4485" t="str">
        <f>IFERROR(LEFT(spotify_top_songs_audio_features[[#This Row],[artist_names]],SEARCH(",",spotify_top_songs_audio_features[[#This Row],[artist_names]])-1),spotify_top_songs_audio_features[[#This Row],[artist_names]])</f>
        <v>Duki</v>
      </c>
      <c r="V4485" t="str">
        <f>IFERROR(MID(spotify_top_songs_audio_features[[#This Row],[artist_names]],SEARCH(",",spotify_top_songs_audio_features[[#This Row],[artist_names]])+2,99),"")</f>
        <v>Justin Quiles, Bizarrap</v>
      </c>
      <c r="W4485" t="str">
        <f>spotify_top_songs_audio_features[[#This Row],[source]]</f>
        <v>SSJ Records / DALE PLAY Records</v>
      </c>
      <c r="X4485" s="1">
        <f>spotify_top_songs_audio_features[[#This Row],[streams]]</f>
        <v>11344450</v>
      </c>
      <c r="Y4485" t="str">
        <f>IF(Tabela2[[#This Row],[feat]]="","","Feat")</f>
        <v>Feat</v>
      </c>
      <c r="Z4485" s="17" t="str">
        <f>CONCATENATE(INT(spotify_top_songs_audio_features[[#This Row],[duration_ms]]/(60*1000)),":",MOD(INT(spotify_top_songs_audio_features[[#This Row],[duration_ms]]/1000),60))</f>
        <v>3:16</v>
      </c>
      <c r="AA44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85" t="str">
        <f>spotify_top_songs_audio_features[[#This Row],[track_name]]</f>
        <v>Unfollow</v>
      </c>
    </row>
    <row r="4486" spans="1:28" x14ac:dyDescent="0.25">
      <c r="A4486" t="s">
        <v>16497</v>
      </c>
      <c r="B4486" t="s">
        <v>1957</v>
      </c>
      <c r="C4486" t="s">
        <v>6135</v>
      </c>
      <c r="D4486" t="s">
        <v>22</v>
      </c>
      <c r="E4486" t="s">
        <v>58</v>
      </c>
      <c r="F4486" t="s">
        <v>32</v>
      </c>
      <c r="G4486" t="s">
        <v>25</v>
      </c>
      <c r="H4486">
        <v>448</v>
      </c>
      <c r="I4486">
        <v>824</v>
      </c>
      <c r="J4486">
        <v>57</v>
      </c>
      <c r="K4486" t="s">
        <v>6136</v>
      </c>
      <c r="L4486">
        <v>0</v>
      </c>
      <c r="M4486">
        <v>113</v>
      </c>
      <c r="N4486">
        <v>419</v>
      </c>
      <c r="O4486">
        <v>-4249</v>
      </c>
      <c r="P4486">
        <v>119965</v>
      </c>
      <c r="Q4486">
        <v>213693</v>
      </c>
      <c r="R4486">
        <v>3</v>
      </c>
      <c r="S4486">
        <v>11341391</v>
      </c>
      <c r="U4486" t="str">
        <f>IFERROR(LEFT(spotify_top_songs_audio_features[[#This Row],[artist_names]],SEARCH(",",spotify_top_songs_audio_features[[#This Row],[artist_names]])-1),spotify_top_songs_audio_features[[#This Row],[artist_names]])</f>
        <v>Little Mix</v>
      </c>
      <c r="V4486" t="str">
        <f>IFERROR(MID(spotify_top_songs_audio_features[[#This Row],[artist_names]],SEARCH(",",spotify_top_songs_audio_features[[#This Row],[artist_names]])+2,99),"")</f>
        <v/>
      </c>
      <c r="W4486" t="str">
        <f>spotify_top_songs_audio_features[[#This Row],[source]]</f>
        <v>RCA Records Label</v>
      </c>
      <c r="X4486" s="1">
        <f>spotify_top_songs_audio_features[[#This Row],[streams]]</f>
        <v>11341391</v>
      </c>
      <c r="Y4486" t="str">
        <f>IF(Tabela2[[#This Row],[feat]]="","","Feat")</f>
        <v/>
      </c>
      <c r="Z4486" s="17" t="str">
        <f>CONCATENATE(INT(spotify_top_songs_audio_features[[#This Row],[duration_ms]]/(60*1000)),":",MOD(INT(spotify_top_songs_audio_features[[#This Row],[duration_ms]]/1000),60))</f>
        <v>3:33</v>
      </c>
      <c r="AA44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486" t="str">
        <f>spotify_top_songs_audio_features[[#This Row],[track_name]]</f>
        <v>Sweet Melody</v>
      </c>
    </row>
    <row r="4487" spans="1:28" x14ac:dyDescent="0.25">
      <c r="A4487" t="s">
        <v>6553</v>
      </c>
      <c r="B4487" t="s">
        <v>6554</v>
      </c>
      <c r="C4487" t="s">
        <v>6555</v>
      </c>
      <c r="D4487" t="s">
        <v>402</v>
      </c>
      <c r="E4487" t="s">
        <v>23</v>
      </c>
      <c r="F4487" t="s">
        <v>24</v>
      </c>
      <c r="G4487" t="s">
        <v>152</v>
      </c>
      <c r="H4487">
        <v>632</v>
      </c>
      <c r="I4487">
        <v>729</v>
      </c>
      <c r="J4487">
        <v>112</v>
      </c>
      <c r="K4487" t="s">
        <v>6556</v>
      </c>
      <c r="L4487">
        <v>0</v>
      </c>
      <c r="M4487">
        <v>987</v>
      </c>
      <c r="N4487">
        <v>862</v>
      </c>
      <c r="O4487">
        <v>-3066</v>
      </c>
      <c r="P4487">
        <v>110238</v>
      </c>
      <c r="Q4487">
        <v>162676</v>
      </c>
      <c r="R4487">
        <v>1</v>
      </c>
      <c r="S4487">
        <v>11328963</v>
      </c>
      <c r="U4487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4487" t="str">
        <f>IFERROR(MID(spotify_top_songs_audio_features[[#This Row],[artist_names]],SEARCH(",",spotify_top_songs_audio_features[[#This Row],[artist_names]])+2,99),"")</f>
        <v>Edgardo Nuñez, Los Dareyes De La Sierra</v>
      </c>
      <c r="W4487" t="str">
        <f>spotify_top_songs_audio_features[[#This Row],[source]]</f>
        <v>Double P Records</v>
      </c>
      <c r="X4487" s="1">
        <f>spotify_top_songs_audio_features[[#This Row],[streams]]</f>
        <v>11328963</v>
      </c>
      <c r="Y4487" t="str">
        <f>IF(Tabela2[[#This Row],[feat]]="","","Feat")</f>
        <v>Feat</v>
      </c>
      <c r="Z4487" s="17" t="str">
        <f>CONCATENATE(INT(spotify_top_songs_audio_features[[#This Row],[duration_ms]]/(60*1000)),":",MOD(INT(spotify_top_songs_audio_features[[#This Row],[duration_ms]]/1000),60))</f>
        <v>2:42</v>
      </c>
      <c r="AA44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87" t="str">
        <f>spotify_top_songs_audio_features[[#This Row],[track_name]]</f>
        <v>VVS</v>
      </c>
    </row>
    <row r="4488" spans="1:28" x14ac:dyDescent="0.25">
      <c r="A4488" t="s">
        <v>17346</v>
      </c>
      <c r="B4488" t="s">
        <v>624</v>
      </c>
      <c r="C4488" t="s">
        <v>17347</v>
      </c>
      <c r="D4488" t="s">
        <v>141</v>
      </c>
      <c r="E4488" t="s">
        <v>142</v>
      </c>
      <c r="F4488" t="s">
        <v>24</v>
      </c>
      <c r="G4488" t="s">
        <v>25</v>
      </c>
      <c r="H4488">
        <v>693</v>
      </c>
      <c r="I4488">
        <v>549</v>
      </c>
      <c r="J4488">
        <v>577</v>
      </c>
      <c r="K4488" t="s">
        <v>4091</v>
      </c>
      <c r="L4488">
        <v>4.7299999999999998E-3</v>
      </c>
      <c r="M4488">
        <v>324</v>
      </c>
      <c r="N4488">
        <v>473</v>
      </c>
      <c r="O4488">
        <v>-6098</v>
      </c>
      <c r="P4488">
        <v>139988</v>
      </c>
      <c r="Q4488">
        <v>221187</v>
      </c>
      <c r="R4488">
        <v>1</v>
      </c>
      <c r="S4488">
        <v>11298839</v>
      </c>
      <c r="U448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488" t="str">
        <f>IFERROR(MID(spotify_top_songs_audio_features[[#This Row],[artist_names]],SEARCH(",",spotify_top_songs_audio_features[[#This Row],[artist_names]])+2,99),"")</f>
        <v/>
      </c>
      <c r="W4488" t="str">
        <f>spotify_top_songs_audio_features[[#This Row],[source]]</f>
        <v>Rimas Entertainment LLC</v>
      </c>
      <c r="X4488" s="1">
        <f>spotify_top_songs_audio_features[[#This Row],[streams]]</f>
        <v>11298839</v>
      </c>
      <c r="Y4488" t="str">
        <f>IF(Tabela2[[#This Row],[feat]]="","","Feat")</f>
        <v/>
      </c>
      <c r="Z4488" s="17" t="str">
        <f>CONCATENATE(INT(spotify_top_songs_audio_features[[#This Row],[duration_ms]]/(60*1000)),":",MOD(INT(spotify_top_songs_audio_features[[#This Row],[duration_ms]]/1000),60))</f>
        <v>3:41</v>
      </c>
      <c r="AA44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88" t="str">
        <f>spotify_top_songs_audio_features[[#This Row],[track_name]]</f>
        <v>ANTES QUE SE ACABE</v>
      </c>
    </row>
    <row r="4489" spans="1:28" x14ac:dyDescent="0.25">
      <c r="A4489" t="s">
        <v>7440</v>
      </c>
      <c r="B4489" t="s">
        <v>7441</v>
      </c>
      <c r="C4489" t="s">
        <v>7442</v>
      </c>
      <c r="D4489" t="s">
        <v>96</v>
      </c>
      <c r="E4489" t="s">
        <v>86</v>
      </c>
      <c r="F4489" t="s">
        <v>32</v>
      </c>
      <c r="G4489" t="s">
        <v>25</v>
      </c>
      <c r="H4489">
        <v>737</v>
      </c>
      <c r="I4489">
        <v>867</v>
      </c>
      <c r="J4489">
        <v>458</v>
      </c>
      <c r="K4489" t="s">
        <v>972</v>
      </c>
      <c r="L4489">
        <v>0</v>
      </c>
      <c r="M4489">
        <v>32</v>
      </c>
      <c r="N4489">
        <v>506</v>
      </c>
      <c r="O4489">
        <v>-2259</v>
      </c>
      <c r="P4489">
        <v>9805</v>
      </c>
      <c r="Q4489">
        <v>175873</v>
      </c>
      <c r="R4489">
        <v>2</v>
      </c>
      <c r="S4489">
        <v>11265538</v>
      </c>
      <c r="U4489" t="str">
        <f>IFERROR(LEFT(spotify_top_songs_audio_features[[#This Row],[artist_names]],SEARCH(",",spotify_top_songs_audio_features[[#This Row],[artist_names]])-1),spotify_top_songs_audio_features[[#This Row],[artist_names]])</f>
        <v>Bebe Rexha</v>
      </c>
      <c r="V4489" t="str">
        <f>IFERROR(MID(spotify_top_songs_audio_features[[#This Row],[artist_names]],SEARCH(",",spotify_top_songs_audio_features[[#This Row],[artist_names]])+2,99),"")</f>
        <v>Doja Cat</v>
      </c>
      <c r="W4489" t="str">
        <f>spotify_top_songs_audio_features[[#This Row],[source]]</f>
        <v>Warner Records</v>
      </c>
      <c r="X4489" s="1">
        <f>spotify_top_songs_audio_features[[#This Row],[streams]]</f>
        <v>11265538</v>
      </c>
      <c r="Y4489" t="str">
        <f>IF(Tabela2[[#This Row],[feat]]="","","Feat")</f>
        <v>Feat</v>
      </c>
      <c r="Z4489" s="17" t="str">
        <f>CONCATENATE(INT(spotify_top_songs_audio_features[[#This Row],[duration_ms]]/(60*1000)),":",MOD(INT(spotify_top_songs_audio_features[[#This Row],[duration_ms]]/1000),60))</f>
        <v>2:55</v>
      </c>
      <c r="AA44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489" t="str">
        <f>spotify_top_songs_audio_features[[#This Row],[track_name]]</f>
        <v>Baby, I'm Jealous (feat. Doja Cat)</v>
      </c>
    </row>
    <row r="4490" spans="1:28" x14ac:dyDescent="0.25">
      <c r="A4490" t="s">
        <v>10226</v>
      </c>
      <c r="B4490" t="s">
        <v>112</v>
      </c>
      <c r="C4490" t="s">
        <v>10227</v>
      </c>
      <c r="D4490" t="s">
        <v>112</v>
      </c>
      <c r="E4490" t="s">
        <v>43</v>
      </c>
      <c r="F4490" t="s">
        <v>24</v>
      </c>
      <c r="G4490" t="s">
        <v>64</v>
      </c>
      <c r="H4490">
        <v>686</v>
      </c>
      <c r="I4490">
        <v>705</v>
      </c>
      <c r="J4490">
        <v>249</v>
      </c>
      <c r="K4490" t="s">
        <v>7239</v>
      </c>
      <c r="L4490">
        <v>4.55E-4</v>
      </c>
      <c r="M4490">
        <v>134</v>
      </c>
      <c r="N4490">
        <v>919</v>
      </c>
      <c r="O4490">
        <v>-10823</v>
      </c>
      <c r="P4490">
        <v>151868</v>
      </c>
      <c r="Q4490">
        <v>180653</v>
      </c>
      <c r="R4490">
        <v>1</v>
      </c>
      <c r="S4490">
        <v>11245393</v>
      </c>
      <c r="U449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490" t="str">
        <f>IFERROR(MID(spotify_top_songs_audio_features[[#This Row],[artist_names]],SEARCH(",",spotify_top_songs_audio_features[[#This Row],[artist_names]])+2,99),"")</f>
        <v/>
      </c>
      <c r="W4490" t="str">
        <f>spotify_top_songs_audio_features[[#This Row],[source]]</f>
        <v>Taylor Swift</v>
      </c>
      <c r="X4490" s="1">
        <f>spotify_top_songs_audio_features[[#This Row],[streams]]</f>
        <v>11245393</v>
      </c>
      <c r="Y4490" t="str">
        <f>IF(Tabela2[[#This Row],[feat]]="","","Feat")</f>
        <v/>
      </c>
      <c r="Z4490" s="17" t="str">
        <f>CONCATENATE(INT(spotify_top_songs_audio_features[[#This Row],[duration_ms]]/(60*1000)),":",MOD(INT(spotify_top_songs_audio_features[[#This Row],[duration_ms]]/1000),60))</f>
        <v>3:0</v>
      </c>
      <c r="AA44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90" t="str">
        <f>spotify_top_songs_audio_features[[#This Row],[track_name]]</f>
        <v>closure</v>
      </c>
    </row>
    <row r="4491" spans="1:28" x14ac:dyDescent="0.25">
      <c r="A4491" t="s">
        <v>1034</v>
      </c>
      <c r="B4491" t="s">
        <v>1035</v>
      </c>
      <c r="C4491" t="s">
        <v>1036</v>
      </c>
      <c r="D4491" t="s">
        <v>520</v>
      </c>
      <c r="E4491" t="s">
        <v>43</v>
      </c>
      <c r="F4491" t="s">
        <v>24</v>
      </c>
      <c r="G4491" t="s">
        <v>152</v>
      </c>
      <c r="H4491">
        <v>351</v>
      </c>
      <c r="I4491">
        <v>331</v>
      </c>
      <c r="J4491">
        <v>382</v>
      </c>
      <c r="K4491" t="s">
        <v>1037</v>
      </c>
      <c r="L4491">
        <v>9.1399999999999999E-4</v>
      </c>
      <c r="M4491">
        <v>919</v>
      </c>
      <c r="N4491">
        <v>191</v>
      </c>
      <c r="O4491">
        <v>-10316</v>
      </c>
      <c r="P4491">
        <v>161564</v>
      </c>
      <c r="Q4491">
        <v>234360</v>
      </c>
      <c r="R4491">
        <v>3</v>
      </c>
      <c r="S4491">
        <v>11232588</v>
      </c>
      <c r="U4491" t="str">
        <f>IFERROR(LEFT(spotify_top_songs_audio_features[[#This Row],[artist_names]],SEARCH(",",spotify_top_songs_audio_features[[#This Row],[artist_names]])-1),spotify_top_songs_audio_features[[#This Row],[artist_names]])</f>
        <v>Michelle Williams</v>
      </c>
      <c r="V4491" t="str">
        <f>IFERROR(MID(spotify_top_songs_audio_features[[#This Row],[artist_names]],SEARCH(",",spotify_top_songs_audio_features[[#This Row],[artist_names]])+2,99),"")</f>
        <v/>
      </c>
      <c r="W4491" t="str">
        <f>spotify_top_songs_audio_features[[#This Row],[source]]</f>
        <v>Atlantic Records</v>
      </c>
      <c r="X4491" s="1">
        <f>spotify_top_songs_audio_features[[#This Row],[streams]]</f>
        <v>11232588</v>
      </c>
      <c r="Y4491" t="str">
        <f>IF(Tabela2[[#This Row],[feat]]="","","Feat")</f>
        <v/>
      </c>
      <c r="Z4491" s="17" t="str">
        <f>CONCATENATE(INT(spotify_top_songs_audio_features[[#This Row],[duration_ms]]/(60*1000)),":",MOD(INT(spotify_top_songs_audio_features[[#This Row],[duration_ms]]/1000),60))</f>
        <v>3:54</v>
      </c>
      <c r="AA44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91" t="str">
        <f>spotify_top_songs_audio_features[[#This Row],[track_name]]</f>
        <v>Tightrope</v>
      </c>
    </row>
    <row r="4492" spans="1:28" x14ac:dyDescent="0.25">
      <c r="A4492" t="s">
        <v>15262</v>
      </c>
      <c r="B4492" t="s">
        <v>1015</v>
      </c>
      <c r="C4492" t="s">
        <v>15263</v>
      </c>
      <c r="D4492" t="s">
        <v>1017</v>
      </c>
      <c r="E4492" t="s">
        <v>142</v>
      </c>
      <c r="F4492" t="s">
        <v>24</v>
      </c>
      <c r="G4492" t="s">
        <v>25</v>
      </c>
      <c r="H4492">
        <v>731</v>
      </c>
      <c r="I4492">
        <v>627</v>
      </c>
      <c r="J4492">
        <v>754</v>
      </c>
      <c r="K4492" t="s">
        <v>2268</v>
      </c>
      <c r="L4492">
        <v>0</v>
      </c>
      <c r="M4492">
        <v>112</v>
      </c>
      <c r="N4492">
        <v>5</v>
      </c>
      <c r="O4492">
        <v>-976</v>
      </c>
      <c r="P4492">
        <v>9003</v>
      </c>
      <c r="Q4492">
        <v>181319</v>
      </c>
      <c r="R4492">
        <v>2</v>
      </c>
      <c r="S4492">
        <v>11229529</v>
      </c>
      <c r="U4492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4492" t="str">
        <f>IFERROR(MID(spotify_top_songs_audio_features[[#This Row],[artist_names]],SEARCH(",",spotify_top_songs_audio_features[[#This Row],[artist_names]])+2,99),"")</f>
        <v/>
      </c>
      <c r="W4492" t="str">
        <f>spotify_top_songs_audio_features[[#This Row],[source]]</f>
        <v>Quality Control Music, LLC</v>
      </c>
      <c r="X4492" s="1">
        <f>spotify_top_songs_audio_features[[#This Row],[streams]]</f>
        <v>11229529</v>
      </c>
      <c r="Y4492" t="str">
        <f>IF(Tabela2[[#This Row],[feat]]="","","Feat")</f>
        <v/>
      </c>
      <c r="Z4492" s="17" t="str">
        <f>CONCATENATE(INT(spotify_top_songs_audio_features[[#This Row],[duration_ms]]/(60*1000)),":",MOD(INT(spotify_top_songs_audio_features[[#This Row],[duration_ms]]/1000),60))</f>
        <v>3:1</v>
      </c>
      <c r="AA44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492" t="str">
        <f>spotify_top_songs_audio_features[[#This Row],[track_name]]</f>
        <v>Gang Gang</v>
      </c>
    </row>
    <row r="4493" spans="1:28" x14ac:dyDescent="0.25">
      <c r="A4493" t="s">
        <v>4896</v>
      </c>
      <c r="B4493" t="s">
        <v>334</v>
      </c>
      <c r="C4493" t="s">
        <v>4897</v>
      </c>
      <c r="D4493" t="s">
        <v>336</v>
      </c>
      <c r="E4493" t="s">
        <v>86</v>
      </c>
      <c r="F4493" t="s">
        <v>32</v>
      </c>
      <c r="G4493" t="s">
        <v>25</v>
      </c>
      <c r="H4493">
        <v>55</v>
      </c>
      <c r="I4493">
        <v>513</v>
      </c>
      <c r="J4493">
        <v>345</v>
      </c>
      <c r="K4493" t="s">
        <v>1982</v>
      </c>
      <c r="L4493">
        <v>0</v>
      </c>
      <c r="M4493">
        <v>178</v>
      </c>
      <c r="N4493">
        <v>229</v>
      </c>
      <c r="O4493">
        <v>-6567</v>
      </c>
      <c r="P4493">
        <v>87741</v>
      </c>
      <c r="Q4493">
        <v>222982</v>
      </c>
      <c r="R4493">
        <v>1</v>
      </c>
      <c r="S4493">
        <v>11213960</v>
      </c>
      <c r="U4493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4493" t="str">
        <f>IFERROR(MID(spotify_top_songs_audio_features[[#This Row],[artist_names]],SEARCH(",",spotify_top_songs_audio_features[[#This Row],[artist_names]])+2,99),"")</f>
        <v>Kanye West, Ty Dolla $ign</v>
      </c>
      <c r="W4493" t="str">
        <f>spotify_top_songs_audio_features[[#This Row],[source]]</f>
        <v>Ye</v>
      </c>
      <c r="X4493" s="1">
        <f>spotify_top_songs_audio_features[[#This Row],[streams]]</f>
        <v>11213960</v>
      </c>
      <c r="Y4493" t="str">
        <f>IF(Tabela2[[#This Row],[feat]]="","","Feat")</f>
        <v>Feat</v>
      </c>
      <c r="Z4493" s="17" t="str">
        <f>CONCATENATE(INT(spotify_top_songs_audio_features[[#This Row],[duration_ms]]/(60*1000)),":",MOD(INT(spotify_top_songs_audio_features[[#This Row],[duration_ms]]/1000),60))</f>
        <v>3:42</v>
      </c>
      <c r="AA44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493" t="str">
        <f>spotify_top_songs_audio_features[[#This Row],[track_name]]</f>
        <v>HOODRAT</v>
      </c>
    </row>
    <row r="4494" spans="1:28" x14ac:dyDescent="0.25">
      <c r="A4494" t="s">
        <v>13300</v>
      </c>
      <c r="B4494" t="s">
        <v>7038</v>
      </c>
      <c r="C4494" t="s">
        <v>13301</v>
      </c>
      <c r="D4494" t="s">
        <v>3711</v>
      </c>
      <c r="E4494" t="s">
        <v>58</v>
      </c>
      <c r="F4494" t="s">
        <v>32</v>
      </c>
      <c r="G4494" t="s">
        <v>25</v>
      </c>
      <c r="H4494">
        <v>592</v>
      </c>
      <c r="I4494">
        <v>572</v>
      </c>
      <c r="J4494">
        <v>185</v>
      </c>
      <c r="K4494" t="s">
        <v>2272</v>
      </c>
      <c r="L4494">
        <v>172</v>
      </c>
      <c r="M4494">
        <v>115</v>
      </c>
      <c r="N4494">
        <v>315</v>
      </c>
      <c r="O4494">
        <v>-8974</v>
      </c>
      <c r="P4494">
        <v>16408</v>
      </c>
      <c r="Q4494">
        <v>209449</v>
      </c>
      <c r="R4494">
        <v>2</v>
      </c>
      <c r="S4494">
        <v>11193384</v>
      </c>
      <c r="U4494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4494" t="str">
        <f>IFERROR(MID(spotify_top_songs_audio_features[[#This Row],[artist_names]],SEARCH(",",spotify_top_songs_audio_features[[#This Row],[artist_names]])+2,99),"")</f>
        <v/>
      </c>
      <c r="W4494" t="str">
        <f>spotify_top_songs_audio_features[[#This Row],[source]]</f>
        <v>Stay High</v>
      </c>
      <c r="X4494" s="1">
        <f>spotify_top_songs_audio_features[[#This Row],[streams]]</f>
        <v>11193384</v>
      </c>
      <c r="Y4494" t="str">
        <f>IF(Tabela2[[#This Row],[feat]]="","","Feat")</f>
        <v/>
      </c>
      <c r="Z4494" s="17" t="str">
        <f>CONCATENATE(INT(spotify_top_songs_audio_features[[#This Row],[duration_ms]]/(60*1000)),":",MOD(INT(spotify_top_songs_audio_features[[#This Row],[duration_ms]]/1000),60))</f>
        <v>3:29</v>
      </c>
      <c r="AA44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494" t="str">
        <f>spotify_top_songs_audio_features[[#This Row],[track_name]]</f>
        <v>Pass auf wen du liebst</v>
      </c>
    </row>
    <row r="4495" spans="1:28" x14ac:dyDescent="0.25">
      <c r="A4495" t="s">
        <v>4829</v>
      </c>
      <c r="B4495" t="s">
        <v>621</v>
      </c>
      <c r="C4495" t="s">
        <v>3122</v>
      </c>
      <c r="D4495" t="s">
        <v>621</v>
      </c>
      <c r="E4495" t="s">
        <v>43</v>
      </c>
      <c r="F4495" t="s">
        <v>24</v>
      </c>
      <c r="G4495" t="s">
        <v>25</v>
      </c>
      <c r="H4495">
        <v>694</v>
      </c>
      <c r="I4495">
        <v>466</v>
      </c>
      <c r="J4495">
        <v>384</v>
      </c>
      <c r="K4495" t="s">
        <v>3123</v>
      </c>
      <c r="L4495">
        <v>0</v>
      </c>
      <c r="M4495">
        <v>98</v>
      </c>
      <c r="N4495">
        <v>246</v>
      </c>
      <c r="O4495">
        <v>-6758</v>
      </c>
      <c r="P4495">
        <v>103018</v>
      </c>
      <c r="Q4495">
        <v>189613</v>
      </c>
      <c r="R4495">
        <v>9</v>
      </c>
      <c r="S4495">
        <v>11184142</v>
      </c>
      <c r="U4495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4495" t="str">
        <f>IFERROR(MID(spotify_top_songs_audio_features[[#This Row],[artist_names]],SEARCH(",",spotify_top_songs_audio_features[[#This Row],[artist_names]])+2,99),"")</f>
        <v/>
      </c>
      <c r="W4495" t="str">
        <f>spotify_top_songs_audio_features[[#This Row],[source]]</f>
        <v>Lauv</v>
      </c>
      <c r="X4495" s="1">
        <f>spotify_top_songs_audio_features[[#This Row],[streams]]</f>
        <v>11184142</v>
      </c>
      <c r="Y4495" t="str">
        <f>IF(Tabela2[[#This Row],[feat]]="","","Feat")</f>
        <v/>
      </c>
      <c r="Z4495" s="17" t="str">
        <f>CONCATENATE(INT(spotify_top_songs_audio_features[[#This Row],[duration_ms]]/(60*1000)),":",MOD(INT(spotify_top_songs_audio_features[[#This Row],[duration_ms]]/1000),60))</f>
        <v>3:9</v>
      </c>
      <c r="AA44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495" t="str">
        <f>spotify_top_songs_audio_features[[#This Row],[track_name]]</f>
        <v>Feelings</v>
      </c>
    </row>
    <row r="4496" spans="1:28" x14ac:dyDescent="0.25">
      <c r="A4496" t="s">
        <v>17572</v>
      </c>
      <c r="B4496" t="s">
        <v>17573</v>
      </c>
      <c r="C4496" t="s">
        <v>17574</v>
      </c>
      <c r="D4496" t="s">
        <v>2659</v>
      </c>
      <c r="E4496" t="s">
        <v>31</v>
      </c>
      <c r="F4496" t="s">
        <v>32</v>
      </c>
      <c r="G4496" t="s">
        <v>25</v>
      </c>
      <c r="H4496">
        <v>514</v>
      </c>
      <c r="I4496">
        <v>393</v>
      </c>
      <c r="J4496">
        <v>529</v>
      </c>
      <c r="K4496" t="s">
        <v>2182</v>
      </c>
      <c r="L4496">
        <v>0</v>
      </c>
      <c r="M4496">
        <v>282</v>
      </c>
      <c r="N4496">
        <v>598</v>
      </c>
      <c r="O4496">
        <v>-872</v>
      </c>
      <c r="P4496">
        <v>78039</v>
      </c>
      <c r="Q4496">
        <v>203174</v>
      </c>
      <c r="R4496">
        <v>1</v>
      </c>
      <c r="S4496">
        <v>11183853</v>
      </c>
      <c r="U4496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496" t="str">
        <f>IFERROR(MID(spotify_top_songs_audio_features[[#This Row],[artist_names]],SEARCH(",",spotify_top_songs_audio_features[[#This Row],[artist_names]])+2,99),"")</f>
        <v>Fred Hammond</v>
      </c>
      <c r="W4496" t="str">
        <f>spotify_top_songs_audio_features[[#This Row],[source]]</f>
        <v>Getting Out Our Dreams II / Def Jam Recordings</v>
      </c>
      <c r="X4496" s="1">
        <f>spotify_top_songs_audio_features[[#This Row],[streams]]</f>
        <v>11183853</v>
      </c>
      <c r="Y4496" t="str">
        <f>IF(Tabela2[[#This Row],[feat]]="","","Feat")</f>
        <v>Feat</v>
      </c>
      <c r="Z4496" s="17" t="str">
        <f>CONCATENATE(INT(spotify_top_songs_audio_features[[#This Row],[duration_ms]]/(60*1000)),":",MOD(INT(spotify_top_songs_audio_features[[#This Row],[duration_ms]]/1000),60))</f>
        <v>3:23</v>
      </c>
      <c r="AA44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496" t="str">
        <f>spotify_top_songs_audio_features[[#This Row],[track_name]]</f>
        <v>Hands On</v>
      </c>
    </row>
    <row r="4497" spans="1:28" x14ac:dyDescent="0.25">
      <c r="A4497" t="s">
        <v>7202</v>
      </c>
      <c r="B4497" t="s">
        <v>7203</v>
      </c>
      <c r="C4497" t="s">
        <v>7204</v>
      </c>
      <c r="D4497" t="s">
        <v>1259</v>
      </c>
      <c r="E4497" t="s">
        <v>70</v>
      </c>
      <c r="F4497" t="s">
        <v>32</v>
      </c>
      <c r="G4497" t="s">
        <v>25</v>
      </c>
      <c r="H4497">
        <v>779</v>
      </c>
      <c r="I4497">
        <v>646</v>
      </c>
      <c r="J4497">
        <v>388</v>
      </c>
      <c r="K4497" t="s">
        <v>7205</v>
      </c>
      <c r="L4497">
        <v>2.66E-3</v>
      </c>
      <c r="M4497">
        <v>943</v>
      </c>
      <c r="N4497">
        <v>628</v>
      </c>
      <c r="O4497">
        <v>-5884</v>
      </c>
      <c r="P4497">
        <v>110048</v>
      </c>
      <c r="Q4497">
        <v>163523</v>
      </c>
      <c r="R4497">
        <v>1</v>
      </c>
      <c r="S4497">
        <v>11128082</v>
      </c>
      <c r="U4497" t="str">
        <f>IFERROR(LEFT(spotify_top_songs_audio_features[[#This Row],[artist_names]],SEARCH(",",spotify_top_songs_audio_features[[#This Row],[artist_names]])-1),spotify_top_songs_audio_features[[#This Row],[artist_names]])</f>
        <v>JISOO</v>
      </c>
      <c r="V4497" t="str">
        <f>IFERROR(MID(spotify_top_songs_audio_features[[#This Row],[artist_names]],SEARCH(",",spotify_top_songs_audio_features[[#This Row],[artist_names]])+2,99),"")</f>
        <v/>
      </c>
      <c r="W4497" t="str">
        <f>spotify_top_songs_audio_features[[#This Row],[source]]</f>
        <v>YG Entertainment/Interscope Records</v>
      </c>
      <c r="X4497" s="1">
        <f>spotify_top_songs_audio_features[[#This Row],[streams]]</f>
        <v>11128082</v>
      </c>
      <c r="Y4497" t="str">
        <f>IF(Tabela2[[#This Row],[feat]]="","","Feat")</f>
        <v/>
      </c>
      <c r="Z4497" s="17" t="str">
        <f>CONCATENATE(INT(spotify_top_songs_audio_features[[#This Row],[duration_ms]]/(60*1000)),":",MOD(INT(spotify_top_songs_audio_features[[#This Row],[duration_ms]]/1000),60))</f>
        <v>2:43</v>
      </c>
      <c r="AA44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497" t="str">
        <f>spotify_top_songs_audio_features[[#This Row],[track_name]]</f>
        <v>All Eyes On Me</v>
      </c>
    </row>
    <row r="4498" spans="1:28" x14ac:dyDescent="0.25">
      <c r="A4498" t="s">
        <v>14391</v>
      </c>
      <c r="B4498" t="s">
        <v>116</v>
      </c>
      <c r="C4498" t="s">
        <v>14392</v>
      </c>
      <c r="D4498" t="s">
        <v>48</v>
      </c>
      <c r="E4498" t="s">
        <v>23</v>
      </c>
      <c r="F4498" t="s">
        <v>32</v>
      </c>
      <c r="G4498" t="s">
        <v>25</v>
      </c>
      <c r="H4498">
        <v>829</v>
      </c>
      <c r="I4498">
        <v>582</v>
      </c>
      <c r="J4498">
        <v>415</v>
      </c>
      <c r="K4498" t="s">
        <v>3727</v>
      </c>
      <c r="L4498">
        <v>0</v>
      </c>
      <c r="M4498">
        <v>759</v>
      </c>
      <c r="N4498">
        <v>51</v>
      </c>
      <c r="O4498">
        <v>-5721</v>
      </c>
      <c r="P4498">
        <v>108028</v>
      </c>
      <c r="Q4498">
        <v>109373</v>
      </c>
      <c r="R4498">
        <v>2</v>
      </c>
      <c r="S4498">
        <v>11118271</v>
      </c>
      <c r="U4498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4498" t="str">
        <f>IFERROR(MID(spotify_top_songs_audio_features[[#This Row],[artist_names]],SEARCH(",",spotify_top_songs_audio_features[[#This Row],[artist_names]])+2,99),"")</f>
        <v/>
      </c>
      <c r="W4498" t="str">
        <f>spotify_top_songs_audio_features[[#This Row],[source]]</f>
        <v>Republic Records</v>
      </c>
      <c r="X4498" s="1">
        <f>spotify_top_songs_audio_features[[#This Row],[streams]]</f>
        <v>11118271</v>
      </c>
      <c r="Y4498" t="str">
        <f>IF(Tabela2[[#This Row],[feat]]="","","Feat")</f>
        <v/>
      </c>
      <c r="Z4498" s="17" t="str">
        <f>CONCATENATE(INT(spotify_top_songs_audio_features[[#This Row],[duration_ms]]/(60*1000)),":",MOD(INT(spotify_top_songs_audio_features[[#This Row],[duration_ms]]/1000),60))</f>
        <v>1:49</v>
      </c>
      <c r="AA44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98" t="str">
        <f>spotify_top_songs_audio_features[[#This Row],[track_name]]</f>
        <v>Shots</v>
      </c>
    </row>
    <row r="4499" spans="1:28" x14ac:dyDescent="0.25">
      <c r="A4499" t="s">
        <v>15346</v>
      </c>
      <c r="B4499" t="s">
        <v>1142</v>
      </c>
      <c r="C4499" t="s">
        <v>15347</v>
      </c>
      <c r="D4499" t="s">
        <v>999</v>
      </c>
      <c r="E4499" t="s">
        <v>23</v>
      </c>
      <c r="F4499" t="s">
        <v>24</v>
      </c>
      <c r="G4499" t="s">
        <v>25</v>
      </c>
      <c r="H4499">
        <v>523</v>
      </c>
      <c r="I4499">
        <v>687</v>
      </c>
      <c r="J4499">
        <v>105</v>
      </c>
      <c r="K4499" t="s">
        <v>346</v>
      </c>
      <c r="L4499">
        <v>2.8600000000000001E-4</v>
      </c>
      <c r="M4499">
        <v>203</v>
      </c>
      <c r="N4499">
        <v>711</v>
      </c>
      <c r="O4499">
        <v>-5601</v>
      </c>
      <c r="P4499">
        <v>90036</v>
      </c>
      <c r="Q4499">
        <v>217480</v>
      </c>
      <c r="R4499">
        <v>2</v>
      </c>
      <c r="S4499">
        <v>11114825</v>
      </c>
      <c r="U4499" t="str">
        <f>IFERROR(LEFT(spotify_top_songs_audio_features[[#This Row],[artist_names]],SEARCH(",",spotify_top_songs_audio_features[[#This Row],[artist_names]])-1),spotify_top_songs_audio_features[[#This Row],[artist_names]])</f>
        <v>Hozier</v>
      </c>
      <c r="V4499" t="str">
        <f>IFERROR(MID(spotify_top_songs_audio_features[[#This Row],[artist_names]],SEARCH(",",spotify_top_songs_audio_features[[#This Row],[artist_names]])+2,99),"")</f>
        <v/>
      </c>
      <c r="W4499" t="str">
        <f>spotify_top_songs_audio_features[[#This Row],[source]]</f>
        <v>Universal-Island Records Ltd.</v>
      </c>
      <c r="X4499" s="1">
        <f>spotify_top_songs_audio_features[[#This Row],[streams]]</f>
        <v>11114825</v>
      </c>
      <c r="Y4499" t="str">
        <f>IF(Tabela2[[#This Row],[feat]]="","","Feat")</f>
        <v/>
      </c>
      <c r="Z4499" s="17" t="str">
        <f>CONCATENATE(INT(spotify_top_songs_audio_features[[#This Row],[duration_ms]]/(60*1000)),":",MOD(INT(spotify_top_songs_audio_features[[#This Row],[duration_ms]]/1000),60))</f>
        <v>3:37</v>
      </c>
      <c r="AA44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499" t="str">
        <f>spotify_top_songs_audio_features[[#This Row],[track_name]]</f>
        <v>Almost (Sweet Music)</v>
      </c>
    </row>
    <row r="4500" spans="1:28" x14ac:dyDescent="0.25">
      <c r="A4500" t="s">
        <v>14305</v>
      </c>
      <c r="B4500" t="s">
        <v>14306</v>
      </c>
      <c r="C4500" t="s">
        <v>14307</v>
      </c>
      <c r="D4500" t="s">
        <v>282</v>
      </c>
      <c r="E4500" t="s">
        <v>23</v>
      </c>
      <c r="F4500" t="s">
        <v>24</v>
      </c>
      <c r="G4500" t="s">
        <v>152</v>
      </c>
      <c r="H4500">
        <v>851</v>
      </c>
      <c r="I4500">
        <v>819</v>
      </c>
      <c r="J4500">
        <v>212</v>
      </c>
      <c r="K4500" t="s">
        <v>4728</v>
      </c>
      <c r="L4500">
        <v>153</v>
      </c>
      <c r="M4500">
        <v>658</v>
      </c>
      <c r="N4500">
        <v>903</v>
      </c>
      <c r="O4500">
        <v>-5173</v>
      </c>
      <c r="P4500">
        <v>83154</v>
      </c>
      <c r="Q4500">
        <v>164041</v>
      </c>
      <c r="R4500">
        <v>1</v>
      </c>
      <c r="S4500">
        <v>11105872</v>
      </c>
      <c r="U4500" t="str">
        <f>IFERROR(LEFT(spotify_top_songs_audio_features[[#This Row],[artist_names]],SEARCH(",",spotify_top_songs_audio_features[[#This Row],[artist_names]])-1),spotify_top_songs_audio_features[[#This Row],[artist_names]])</f>
        <v>Pharrell Williams</v>
      </c>
      <c r="V4500" t="str">
        <f>IFERROR(MID(spotify_top_songs_audio_features[[#This Row],[artist_names]],SEARCH(",",spotify_top_songs_audio_features[[#This Row],[artist_names]])+2,99),"")</f>
        <v>Travis Scott</v>
      </c>
      <c r="W4500" t="str">
        <f>spotify_top_songs_audio_features[[#This Row],[source]]</f>
        <v>Columbia</v>
      </c>
      <c r="X4500" s="1">
        <f>spotify_top_songs_audio_features[[#This Row],[streams]]</f>
        <v>11105872</v>
      </c>
      <c r="Y4500" t="str">
        <f>IF(Tabela2[[#This Row],[feat]]="","","Feat")</f>
        <v>Feat</v>
      </c>
      <c r="Z4500" s="17" t="str">
        <f>CONCATENATE(INT(spotify_top_songs_audio_features[[#This Row],[duration_ms]]/(60*1000)),":",MOD(INT(spotify_top_songs_audio_features[[#This Row],[duration_ms]]/1000),60))</f>
        <v>2:44</v>
      </c>
      <c r="AA45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500" t="str">
        <f>spotify_top_songs_audio_features[[#This Row],[track_name]]</f>
        <v>Down In Atlanta</v>
      </c>
    </row>
    <row r="4501" spans="1:28" x14ac:dyDescent="0.25">
      <c r="A4501" t="s">
        <v>7018</v>
      </c>
      <c r="B4501" t="s">
        <v>1598</v>
      </c>
      <c r="C4501" t="s">
        <v>7019</v>
      </c>
      <c r="D4501" t="s">
        <v>1600</v>
      </c>
      <c r="E4501" t="s">
        <v>97</v>
      </c>
      <c r="F4501" t="s">
        <v>24</v>
      </c>
      <c r="G4501" t="s">
        <v>64</v>
      </c>
      <c r="H4501">
        <v>534</v>
      </c>
      <c r="I4501">
        <v>491</v>
      </c>
      <c r="J4501">
        <v>545</v>
      </c>
      <c r="K4501" t="s">
        <v>7020</v>
      </c>
      <c r="L4501">
        <v>0</v>
      </c>
      <c r="M4501">
        <v>192</v>
      </c>
      <c r="N4501">
        <v>428</v>
      </c>
      <c r="O4501">
        <v>-7945</v>
      </c>
      <c r="P4501">
        <v>105989</v>
      </c>
      <c r="Q4501">
        <v>128313</v>
      </c>
      <c r="R4501">
        <v>1</v>
      </c>
      <c r="S4501">
        <v>11098736</v>
      </c>
      <c r="U4501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501" t="str">
        <f>IFERROR(MID(spotify_top_songs_audio_features[[#This Row],[artist_names]],SEARCH(",",spotify_top_songs_audio_features[[#This Row],[artist_names]])+2,99),"")</f>
        <v/>
      </c>
      <c r="W4501" t="str">
        <f>spotify_top_songs_audio_features[[#This Row],[source]]</f>
        <v>Rock The World/IDJ/Kanye LP7</v>
      </c>
      <c r="X4501" s="1">
        <f>spotify_top_songs_audio_features[[#This Row],[streams]]</f>
        <v>11098736</v>
      </c>
      <c r="Y4501" t="str">
        <f>IF(Tabela2[[#This Row],[feat]]="","","Feat")</f>
        <v/>
      </c>
      <c r="Z4501" s="17" t="str">
        <f>CONCATENATE(INT(spotify_top_songs_audio_features[[#This Row],[duration_ms]]/(60*1000)),":",MOD(INT(spotify_top_songs_audio_features[[#This Row],[duration_ms]]/1000),60))</f>
        <v>2:8</v>
      </c>
      <c r="AA45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501" t="str">
        <f>spotify_top_songs_audio_features[[#This Row],[track_name]]</f>
        <v>Donda</v>
      </c>
    </row>
    <row r="4502" spans="1:28" x14ac:dyDescent="0.25">
      <c r="A4502" t="s">
        <v>15724</v>
      </c>
      <c r="B4502" t="s">
        <v>8115</v>
      </c>
      <c r="C4502" t="s">
        <v>15725</v>
      </c>
      <c r="D4502" t="s">
        <v>6401</v>
      </c>
      <c r="E4502" t="s">
        <v>102</v>
      </c>
      <c r="F4502" t="s">
        <v>24</v>
      </c>
      <c r="G4502" t="s">
        <v>25</v>
      </c>
      <c r="H4502">
        <v>736</v>
      </c>
      <c r="I4502">
        <v>482</v>
      </c>
      <c r="J4502">
        <v>196</v>
      </c>
      <c r="K4502" t="s">
        <v>6546</v>
      </c>
      <c r="L4502">
        <v>0</v>
      </c>
      <c r="M4502">
        <v>229</v>
      </c>
      <c r="N4502">
        <v>608</v>
      </c>
      <c r="O4502">
        <v>-8242</v>
      </c>
      <c r="P4502">
        <v>140064</v>
      </c>
      <c r="Q4502">
        <v>224507</v>
      </c>
      <c r="R4502">
        <v>2</v>
      </c>
      <c r="S4502">
        <v>11094352</v>
      </c>
      <c r="U4502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4502" t="str">
        <f>IFERROR(MID(spotify_top_songs_audio_features[[#This Row],[artist_names]],SEARCH(",",spotify_top_songs_audio_features[[#This Row],[artist_names]])+2,99),"")</f>
        <v>Juice WRLD</v>
      </c>
      <c r="W4502" t="str">
        <f>spotify_top_songs_audio_features[[#This Row],[source]]</f>
        <v>Epic/Freebandz/Grade A/Interscope</v>
      </c>
      <c r="X4502" s="1">
        <f>spotify_top_songs_audio_features[[#This Row],[streams]]</f>
        <v>11094352</v>
      </c>
      <c r="Y4502" t="str">
        <f>IF(Tabela2[[#This Row],[feat]]="","","Feat")</f>
        <v>Feat</v>
      </c>
      <c r="Z4502" s="17" t="str">
        <f>CONCATENATE(INT(spotify_top_songs_audio_features[[#This Row],[duration_ms]]/(60*1000)),":",MOD(INT(spotify_top_songs_audio_features[[#This Row],[duration_ms]]/1000),60))</f>
        <v>3:44</v>
      </c>
      <c r="AA45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502" t="str">
        <f>spotify_top_songs_audio_features[[#This Row],[track_name]]</f>
        <v>Hard Work Pays Off</v>
      </c>
    </row>
    <row r="4503" spans="1:28" x14ac:dyDescent="0.25">
      <c r="A4503" t="s">
        <v>4005</v>
      </c>
      <c r="B4503" t="s">
        <v>4006</v>
      </c>
      <c r="C4503" t="s">
        <v>4007</v>
      </c>
      <c r="D4503" t="s">
        <v>777</v>
      </c>
      <c r="E4503" t="s">
        <v>58</v>
      </c>
      <c r="F4503" t="s">
        <v>32</v>
      </c>
      <c r="G4503" t="s">
        <v>25</v>
      </c>
      <c r="H4503">
        <v>615</v>
      </c>
      <c r="I4503">
        <v>677</v>
      </c>
      <c r="J4503">
        <v>363</v>
      </c>
      <c r="K4503" t="s">
        <v>2079</v>
      </c>
      <c r="L4503">
        <v>0</v>
      </c>
      <c r="M4503">
        <v>543</v>
      </c>
      <c r="N4503">
        <v>608</v>
      </c>
      <c r="O4503">
        <v>-7906</v>
      </c>
      <c r="P4503">
        <v>170117</v>
      </c>
      <c r="Q4503">
        <v>209232</v>
      </c>
      <c r="R4503">
        <v>2</v>
      </c>
      <c r="S4503">
        <v>11093796</v>
      </c>
      <c r="U4503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4503" t="str">
        <f>IFERROR(MID(spotify_top_songs_audio_features[[#This Row],[artist_names]],SEARCH(",",spotify_top_songs_audio_features[[#This Row],[artist_names]])+2,99),"")</f>
        <v>RAF Camora, Gzuz</v>
      </c>
      <c r="W4503" t="str">
        <f>spotify_top_songs_audio_features[[#This Row],[source]]</f>
        <v>187 Strassenbande</v>
      </c>
      <c r="X4503" s="1">
        <f>spotify_top_songs_audio_features[[#This Row],[streams]]</f>
        <v>11093796</v>
      </c>
      <c r="Y4503" t="str">
        <f>IF(Tabela2[[#This Row],[feat]]="","","Feat")</f>
        <v>Feat</v>
      </c>
      <c r="Z4503" s="17" t="str">
        <f>CONCATENATE(INT(spotify_top_songs_audio_features[[#This Row],[duration_ms]]/(60*1000)),":",MOD(INT(spotify_top_songs_audio_features[[#This Row],[duration_ms]]/1000),60))</f>
        <v>3:29</v>
      </c>
      <c r="AA45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503" t="str">
        <f>spotify_top_songs_audio_features[[#This Row],[track_name]]</f>
        <v>Kokain</v>
      </c>
    </row>
    <row r="4504" spans="1:28" x14ac:dyDescent="0.25">
      <c r="A4504" t="s">
        <v>4419</v>
      </c>
      <c r="B4504" t="s">
        <v>4420</v>
      </c>
      <c r="C4504" t="s">
        <v>4421</v>
      </c>
      <c r="D4504" t="s">
        <v>96</v>
      </c>
      <c r="E4504" t="s">
        <v>469</v>
      </c>
      <c r="F4504" t="s">
        <v>32</v>
      </c>
      <c r="G4504" t="s">
        <v>25</v>
      </c>
      <c r="H4504">
        <v>714</v>
      </c>
      <c r="I4504">
        <v>609</v>
      </c>
      <c r="J4504">
        <v>17</v>
      </c>
      <c r="K4504" t="s">
        <v>92</v>
      </c>
      <c r="L4504">
        <v>0</v>
      </c>
      <c r="M4504">
        <v>126</v>
      </c>
      <c r="N4504">
        <v>778</v>
      </c>
      <c r="O4504">
        <v>-7683</v>
      </c>
      <c r="P4504">
        <v>140206</v>
      </c>
      <c r="Q4504">
        <v>123480</v>
      </c>
      <c r="R4504">
        <v>2</v>
      </c>
      <c r="S4504">
        <v>11088287</v>
      </c>
      <c r="U4504" t="str">
        <f>IFERROR(LEFT(spotify_top_songs_audio_features[[#This Row],[artist_names]],SEARCH(",",spotify_top_songs_audio_features[[#This Row],[artist_names]])-1),spotify_top_songs_audio_features[[#This Row],[artist_names]])</f>
        <v>CJ</v>
      </c>
      <c r="V4504" t="str">
        <f>IFERROR(MID(spotify_top_songs_audio_features[[#This Row],[artist_names]],SEARCH(",",spotify_top_songs_audio_features[[#This Row],[artist_names]])+2,99),"")</f>
        <v/>
      </c>
      <c r="W4504" t="str">
        <f>spotify_top_songs_audio_features[[#This Row],[source]]</f>
        <v>Warner Records</v>
      </c>
      <c r="X4504" s="1">
        <f>spotify_top_songs_audio_features[[#This Row],[streams]]</f>
        <v>11088287</v>
      </c>
      <c r="Y4504" t="str">
        <f>IF(Tabela2[[#This Row],[feat]]="","","Feat")</f>
        <v/>
      </c>
      <c r="Z4504" s="17" t="str">
        <f>CONCATENATE(INT(spotify_top_songs_audio_features[[#This Row],[duration_ms]]/(60*1000)),":",MOD(INT(spotify_top_songs_audio_features[[#This Row],[duration_ms]]/1000),60))</f>
        <v>2:3</v>
      </c>
      <c r="AA45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504" t="str">
        <f>spotify_top_songs_audio_features[[#This Row],[track_name]]</f>
        <v>Whoopty</v>
      </c>
    </row>
    <row r="4505" spans="1:28" x14ac:dyDescent="0.25">
      <c r="A4505" t="s">
        <v>10103</v>
      </c>
      <c r="B4505" t="s">
        <v>1234</v>
      </c>
      <c r="C4505" t="s">
        <v>7204</v>
      </c>
      <c r="D4505" t="s">
        <v>1234</v>
      </c>
      <c r="E4505" t="s">
        <v>177</v>
      </c>
      <c r="F4505" t="s">
        <v>24</v>
      </c>
      <c r="G4505" t="s">
        <v>25</v>
      </c>
      <c r="H4505">
        <v>352</v>
      </c>
      <c r="I4505">
        <v>424</v>
      </c>
      <c r="J4505">
        <v>394</v>
      </c>
      <c r="K4505" t="s">
        <v>7671</v>
      </c>
      <c r="L4505">
        <v>2.3000000000000001E-4</v>
      </c>
      <c r="M4505">
        <v>664</v>
      </c>
      <c r="N4505">
        <v>141</v>
      </c>
      <c r="O4505">
        <v>-10131</v>
      </c>
      <c r="P4505">
        <v>127047</v>
      </c>
      <c r="Q4505">
        <v>302951</v>
      </c>
      <c r="R4505">
        <v>2</v>
      </c>
      <c r="S4505">
        <v>11073171</v>
      </c>
      <c r="U4505" t="str">
        <f>IFERROR(LEFT(spotify_top_songs_audio_features[[#This Row],[artist_names]],SEARCH(",",spotify_top_songs_audio_features[[#This Row],[artist_names]])-1),spotify_top_songs_audio_features[[#This Row],[artist_names]])</f>
        <v>Bo Burnham</v>
      </c>
      <c r="V4505" t="str">
        <f>IFERROR(MID(spotify_top_songs_audio_features[[#This Row],[artist_names]],SEARCH(",",spotify_top_songs_audio_features[[#This Row],[artist_names]])+2,99),"")</f>
        <v/>
      </c>
      <c r="W4505" t="str">
        <f>spotify_top_songs_audio_features[[#This Row],[source]]</f>
        <v>Bo Burnham</v>
      </c>
      <c r="X4505" s="1">
        <f>spotify_top_songs_audio_features[[#This Row],[streams]]</f>
        <v>11073171</v>
      </c>
      <c r="Y4505" t="str">
        <f>IF(Tabela2[[#This Row],[feat]]="","","Feat")</f>
        <v/>
      </c>
      <c r="Z4505" s="17" t="str">
        <f>CONCATENATE(INT(spotify_top_songs_audio_features[[#This Row],[duration_ms]]/(60*1000)),":",MOD(INT(spotify_top_songs_audio_features[[#This Row],[duration_ms]]/1000),60))</f>
        <v>5:2</v>
      </c>
      <c r="AA45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505" t="str">
        <f>spotify_top_songs_audio_features[[#This Row],[track_name]]</f>
        <v>All Eyes On Me</v>
      </c>
    </row>
    <row r="4506" spans="1:28" x14ac:dyDescent="0.25">
      <c r="A4506" t="s">
        <v>6916</v>
      </c>
      <c r="B4506" t="s">
        <v>6917</v>
      </c>
      <c r="C4506" t="s">
        <v>6918</v>
      </c>
      <c r="D4506" t="s">
        <v>2165</v>
      </c>
      <c r="E4506" t="s">
        <v>43</v>
      </c>
      <c r="F4506" t="s">
        <v>32</v>
      </c>
      <c r="G4506" t="s">
        <v>25</v>
      </c>
      <c r="H4506">
        <v>421</v>
      </c>
      <c r="I4506">
        <v>653</v>
      </c>
      <c r="J4506">
        <v>398</v>
      </c>
      <c r="K4506" t="s">
        <v>5720</v>
      </c>
      <c r="L4506">
        <v>0</v>
      </c>
      <c r="M4506">
        <v>114</v>
      </c>
      <c r="N4506">
        <v>733</v>
      </c>
      <c r="O4506">
        <v>-485</v>
      </c>
      <c r="P4506">
        <v>786</v>
      </c>
      <c r="Q4506">
        <v>175424</v>
      </c>
      <c r="R4506">
        <v>2</v>
      </c>
      <c r="S4506">
        <v>11069446</v>
      </c>
      <c r="U4506" t="str">
        <f>IFERROR(LEFT(spotify_top_songs_audio_features[[#This Row],[artist_names]],SEARCH(",",spotify_top_songs_audio_features[[#This Row],[artist_names]])-1),spotify_top_songs_audio_features[[#This Row],[artist_names]])</f>
        <v>Dennis Lloyd</v>
      </c>
      <c r="V4506" t="str">
        <f>IFERROR(MID(spotify_top_songs_audio_features[[#This Row],[artist_names]],SEARCH(",",spotify_top_songs_audio_features[[#This Row],[artist_names]])+2,99),"")</f>
        <v/>
      </c>
      <c r="W4506" t="str">
        <f>spotify_top_songs_audio_features[[#This Row],[source]]</f>
        <v>Arista Records</v>
      </c>
      <c r="X4506" s="1">
        <f>spotify_top_songs_audio_features[[#This Row],[streams]]</f>
        <v>11069446</v>
      </c>
      <c r="Y4506" t="str">
        <f>IF(Tabela2[[#This Row],[feat]]="","","Feat")</f>
        <v/>
      </c>
      <c r="Z4506" s="17" t="str">
        <f>CONCATENATE(INT(spotify_top_songs_audio_features[[#This Row],[duration_ms]]/(60*1000)),":",MOD(INT(spotify_top_songs_audio_features[[#This Row],[duration_ms]]/1000),60))</f>
        <v>2:55</v>
      </c>
      <c r="AA45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506" t="str">
        <f>spotify_top_songs_audio_features[[#This Row],[track_name]]</f>
        <v>Never Go Back</v>
      </c>
    </row>
    <row r="4507" spans="1:28" x14ac:dyDescent="0.25">
      <c r="A4507" t="s">
        <v>13989</v>
      </c>
      <c r="B4507" t="s">
        <v>13990</v>
      </c>
      <c r="C4507" t="s">
        <v>13991</v>
      </c>
      <c r="D4507" t="s">
        <v>141</v>
      </c>
      <c r="E4507" t="s">
        <v>31</v>
      </c>
      <c r="F4507" t="s">
        <v>24</v>
      </c>
      <c r="G4507" t="s">
        <v>25</v>
      </c>
      <c r="H4507">
        <v>612</v>
      </c>
      <c r="I4507">
        <v>561</v>
      </c>
      <c r="J4507">
        <v>851</v>
      </c>
      <c r="K4507" t="s">
        <v>3672</v>
      </c>
      <c r="L4507">
        <v>0</v>
      </c>
      <c r="M4507">
        <v>145</v>
      </c>
      <c r="N4507">
        <v>393</v>
      </c>
      <c r="O4507">
        <v>-6054</v>
      </c>
      <c r="P4507">
        <v>191911</v>
      </c>
      <c r="Q4507">
        <v>163053</v>
      </c>
      <c r="R4507">
        <v>1</v>
      </c>
      <c r="S4507">
        <v>11066606</v>
      </c>
      <c r="U4507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507" t="str">
        <f>IFERROR(MID(spotify_top_songs_audio_features[[#This Row],[artist_names]],SEARCH(",",spotify_top_songs_audio_features[[#This Row],[artist_names]])+2,99),"")</f>
        <v>ABRA</v>
      </c>
      <c r="W4507" t="str">
        <f>spotify_top_songs_audio_features[[#This Row],[source]]</f>
        <v>Rimas Entertainment LLC</v>
      </c>
      <c r="X4507" s="1">
        <f>spotify_top_songs_audio_features[[#This Row],[streams]]</f>
        <v>11066606</v>
      </c>
      <c r="Y4507" t="str">
        <f>IF(Tabela2[[#This Row],[feat]]="","","Feat")</f>
        <v>Feat</v>
      </c>
      <c r="Z4507" s="17" t="str">
        <f>CONCATENATE(INT(spotify_top_songs_audio_features[[#This Row],[duration_ms]]/(60*1000)),":",MOD(INT(spotify_top_songs_audio_features[[#This Row],[duration_ms]]/1000),60))</f>
        <v>2:43</v>
      </c>
      <c r="AA45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07" t="str">
        <f>spotify_top_songs_audio_features[[#This Row],[track_name]]</f>
        <v>SORRY PAPI</v>
      </c>
    </row>
    <row r="4508" spans="1:28" x14ac:dyDescent="0.25">
      <c r="A4508" t="s">
        <v>16694</v>
      </c>
      <c r="B4508" t="s">
        <v>1598</v>
      </c>
      <c r="C4508" t="s">
        <v>5623</v>
      </c>
      <c r="D4508" t="s">
        <v>1600</v>
      </c>
      <c r="E4508" t="s">
        <v>58</v>
      </c>
      <c r="F4508" t="s">
        <v>24</v>
      </c>
      <c r="G4508" t="s">
        <v>25</v>
      </c>
      <c r="H4508">
        <v>319</v>
      </c>
      <c r="I4508">
        <v>236</v>
      </c>
      <c r="J4508">
        <v>318</v>
      </c>
      <c r="K4508" t="s">
        <v>3723</v>
      </c>
      <c r="L4508">
        <v>1.6199999999999999E-3</v>
      </c>
      <c r="M4508">
        <v>272</v>
      </c>
      <c r="N4508">
        <v>254</v>
      </c>
      <c r="O4508">
        <v>-9644</v>
      </c>
      <c r="P4508">
        <v>162351</v>
      </c>
      <c r="Q4508">
        <v>156091</v>
      </c>
      <c r="R4508">
        <v>7</v>
      </c>
      <c r="S4508">
        <v>11064345</v>
      </c>
      <c r="U4508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508" t="str">
        <f>IFERROR(MID(spotify_top_songs_audio_features[[#This Row],[artist_names]],SEARCH(",",spotify_top_songs_audio_features[[#This Row],[artist_names]])+2,99),"")</f>
        <v/>
      </c>
      <c r="W4508" t="str">
        <f>spotify_top_songs_audio_features[[#This Row],[source]]</f>
        <v>Rock The World/IDJ/Kanye LP7</v>
      </c>
      <c r="X4508" s="1">
        <f>spotify_top_songs_audio_features[[#This Row],[streams]]</f>
        <v>11064345</v>
      </c>
      <c r="Y4508" t="str">
        <f>IF(Tabela2[[#This Row],[feat]]="","","Feat")</f>
        <v/>
      </c>
      <c r="Z4508" s="17" t="str">
        <f>CONCATENATE(INT(spotify_top_songs_audio_features[[#This Row],[duration_ms]]/(60*1000)),":",MOD(INT(spotify_top_songs_audio_features[[#This Row],[duration_ms]]/1000),60))</f>
        <v>2:36</v>
      </c>
      <c r="AA45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508" t="str">
        <f>spotify_top_songs_audio_features[[#This Row],[track_name]]</f>
        <v>Moon</v>
      </c>
    </row>
    <row r="4509" spans="1:28" x14ac:dyDescent="0.25">
      <c r="A4509" t="s">
        <v>17546</v>
      </c>
      <c r="B4509" t="s">
        <v>10988</v>
      </c>
      <c r="C4509" t="s">
        <v>17547</v>
      </c>
      <c r="D4509" t="s">
        <v>112</v>
      </c>
      <c r="E4509" t="s">
        <v>177</v>
      </c>
      <c r="F4509" t="s">
        <v>24</v>
      </c>
      <c r="G4509" t="s">
        <v>25</v>
      </c>
      <c r="H4509">
        <v>498</v>
      </c>
      <c r="I4509">
        <v>61</v>
      </c>
      <c r="J4509">
        <v>363</v>
      </c>
      <c r="K4509" t="s">
        <v>1177</v>
      </c>
      <c r="L4509">
        <v>0</v>
      </c>
      <c r="M4509">
        <v>223</v>
      </c>
      <c r="N4509">
        <v>474</v>
      </c>
      <c r="O4509">
        <v>-5098</v>
      </c>
      <c r="P4509">
        <v>79918</v>
      </c>
      <c r="Q4509">
        <v>245427</v>
      </c>
      <c r="R4509">
        <v>1</v>
      </c>
      <c r="S4509">
        <v>11063569</v>
      </c>
      <c r="U450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509" t="str">
        <f>IFERROR(MID(spotify_top_songs_audio_features[[#This Row],[artist_names]],SEARCH(",",spotify_top_songs_audio_features[[#This Row],[artist_names]])+2,99),"")</f>
        <v>Ed Sheeran</v>
      </c>
      <c r="W4509" t="str">
        <f>spotify_top_songs_audio_features[[#This Row],[source]]</f>
        <v>Taylor Swift</v>
      </c>
      <c r="X4509" s="1">
        <f>spotify_top_songs_audio_features[[#This Row],[streams]]</f>
        <v>11063569</v>
      </c>
      <c r="Y4509" t="str">
        <f>IF(Tabela2[[#This Row],[feat]]="","","Feat")</f>
        <v>Feat</v>
      </c>
      <c r="Z4509" s="17" t="str">
        <f>CONCATENATE(INT(spotify_top_songs_audio_features[[#This Row],[duration_ms]]/(60*1000)),":",MOD(INT(spotify_top_songs_audio_features[[#This Row],[duration_ms]]/1000),60))</f>
        <v>4:5</v>
      </c>
      <c r="AA45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509" t="str">
        <f>spotify_top_songs_audio_features[[#This Row],[track_name]]</f>
        <v>Everything Has Changed (feat. Ed Sheeran) (Taylor’s Version)</v>
      </c>
    </row>
    <row r="4510" spans="1:28" x14ac:dyDescent="0.25">
      <c r="A4510" t="s">
        <v>148</v>
      </c>
      <c r="B4510" t="s">
        <v>149</v>
      </c>
      <c r="C4510" t="s">
        <v>150</v>
      </c>
      <c r="D4510" t="s">
        <v>151</v>
      </c>
      <c r="E4510" t="s">
        <v>31</v>
      </c>
      <c r="F4510" t="s">
        <v>24</v>
      </c>
      <c r="G4510" t="s">
        <v>152</v>
      </c>
      <c r="H4510">
        <v>672</v>
      </c>
      <c r="I4510">
        <v>53</v>
      </c>
      <c r="J4510">
        <v>284</v>
      </c>
      <c r="K4510" t="s">
        <v>153</v>
      </c>
      <c r="L4510">
        <v>0</v>
      </c>
      <c r="M4510">
        <v>321</v>
      </c>
      <c r="N4510">
        <v>485</v>
      </c>
      <c r="O4510">
        <v>-643</v>
      </c>
      <c r="P4510">
        <v>103326</v>
      </c>
      <c r="Q4510">
        <v>192922</v>
      </c>
      <c r="R4510">
        <v>2</v>
      </c>
      <c r="S4510">
        <v>11063179</v>
      </c>
      <c r="U4510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4510" t="str">
        <f>IFERROR(MID(spotify_top_songs_audio_features[[#This Row],[artist_names]],SEARCH(",",spotify_top_songs_audio_features[[#This Row],[artist_names]])+2,99),"")</f>
        <v/>
      </c>
      <c r="W4510" t="str">
        <f>spotify_top_songs_audio_features[[#This Row],[source]]</f>
        <v>Capitol</v>
      </c>
      <c r="X4510" s="1">
        <f>spotify_top_songs_audio_features[[#This Row],[streams]]</f>
        <v>11063179</v>
      </c>
      <c r="Y4510" t="str">
        <f>IF(Tabela2[[#This Row],[feat]]="","","Feat")</f>
        <v/>
      </c>
      <c r="Z4510" s="17" t="str">
        <f>CONCATENATE(INT(spotify_top_songs_audio_features[[#This Row],[duration_ms]]/(60*1000)),":",MOD(INT(spotify_top_songs_audio_features[[#This Row],[duration_ms]]/1000),60))</f>
        <v>3:12</v>
      </c>
      <c r="AA45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10" t="str">
        <f>spotify_top_songs_audio_features[[#This Row],[track_name]]</f>
        <v>One Last Song</v>
      </c>
    </row>
    <row r="4511" spans="1:28" x14ac:dyDescent="0.25">
      <c r="A4511" t="s">
        <v>14913</v>
      </c>
      <c r="B4511" t="s">
        <v>14914</v>
      </c>
      <c r="C4511" t="s">
        <v>14915</v>
      </c>
      <c r="D4511" t="s">
        <v>712</v>
      </c>
      <c r="E4511" t="s">
        <v>177</v>
      </c>
      <c r="F4511" t="s">
        <v>24</v>
      </c>
      <c r="G4511" t="s">
        <v>25</v>
      </c>
      <c r="H4511">
        <v>749</v>
      </c>
      <c r="I4511">
        <v>671</v>
      </c>
      <c r="J4511">
        <v>599</v>
      </c>
      <c r="K4511" t="s">
        <v>7054</v>
      </c>
      <c r="L4511">
        <v>0</v>
      </c>
      <c r="M4511">
        <v>167</v>
      </c>
      <c r="N4511">
        <v>756</v>
      </c>
      <c r="O4511">
        <v>-5151</v>
      </c>
      <c r="P4511">
        <v>81994</v>
      </c>
      <c r="Q4511">
        <v>268864</v>
      </c>
      <c r="R4511">
        <v>3</v>
      </c>
      <c r="S4511">
        <v>11057702</v>
      </c>
      <c r="U4511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511" t="str">
        <f>IFERROR(MID(spotify_top_songs_audio_features[[#This Row],[artist_names]],SEARCH(",",spotify_top_songs_audio_features[[#This Row],[artist_names]])+2,99),"")</f>
        <v>Nicki Minaj, Oh Wonder</v>
      </c>
      <c r="W4511" t="str">
        <f>spotify_top_songs_audio_features[[#This Row],[source]]</f>
        <v>Generation Now/Atlantic</v>
      </c>
      <c r="X4511" s="1">
        <f>spotify_top_songs_audio_features[[#This Row],[streams]]</f>
        <v>11057702</v>
      </c>
      <c r="Y4511" t="str">
        <f>IF(Tabela2[[#This Row],[feat]]="","","Feat")</f>
        <v>Feat</v>
      </c>
      <c r="Z4511" s="17" t="str">
        <f>CONCATENATE(INT(spotify_top_songs_audio_features[[#This Row],[duration_ms]]/(60*1000)),":",MOD(INT(spotify_top_songs_audio_features[[#This Row],[duration_ms]]/1000),60))</f>
        <v>4:28</v>
      </c>
      <c r="AA45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511" t="str">
        <f>spotify_top_songs_audio_features[[#This Row],[track_name]]</f>
        <v>The Way Life Goes (feat. Nicki Minaj &amp; Oh Wonder) - Remix</v>
      </c>
    </row>
    <row r="4512" spans="1:28" x14ac:dyDescent="0.25">
      <c r="A4512" t="s">
        <v>11233</v>
      </c>
      <c r="B4512" t="s">
        <v>3670</v>
      </c>
      <c r="C4512" t="s">
        <v>11234</v>
      </c>
      <c r="D4512" t="s">
        <v>8395</v>
      </c>
      <c r="E4512" t="s">
        <v>113</v>
      </c>
      <c r="F4512" t="s">
        <v>24</v>
      </c>
      <c r="G4512" t="s">
        <v>25</v>
      </c>
      <c r="H4512">
        <v>721</v>
      </c>
      <c r="I4512">
        <v>62</v>
      </c>
      <c r="J4512">
        <v>483</v>
      </c>
      <c r="K4512" t="s">
        <v>5117</v>
      </c>
      <c r="L4512">
        <v>0</v>
      </c>
      <c r="M4512">
        <v>26</v>
      </c>
      <c r="N4512">
        <v>473</v>
      </c>
      <c r="O4512">
        <v>-3639</v>
      </c>
      <c r="P4512">
        <v>127979</v>
      </c>
      <c r="Q4512">
        <v>186786</v>
      </c>
      <c r="R4512">
        <v>4</v>
      </c>
      <c r="S4512">
        <v>11052314</v>
      </c>
      <c r="U4512" t="str">
        <f>IFERROR(LEFT(spotify_top_songs_audio_features[[#This Row],[artist_names]],SEARCH(",",spotify_top_songs_audio_features[[#This Row],[artist_names]])-1),spotify_top_songs_audio_features[[#This Row],[artist_names]])</f>
        <v>5 Seconds of Summer</v>
      </c>
      <c r="V4512" t="str">
        <f>IFERROR(MID(spotify_top_songs_audio_features[[#This Row],[artist_names]],SEARCH(",",spotify_top_songs_audio_features[[#This Row],[artist_names]])+2,99),"")</f>
        <v/>
      </c>
      <c r="W4512" t="str">
        <f>spotify_top_songs_audio_features[[#This Row],[source]]</f>
        <v>5 Seconds Of Summer/Interscope</v>
      </c>
      <c r="X4512" s="1">
        <f>spotify_top_songs_audio_features[[#This Row],[streams]]</f>
        <v>11052314</v>
      </c>
      <c r="Y4512" t="str">
        <f>IF(Tabela2[[#This Row],[feat]]="","","Feat")</f>
        <v/>
      </c>
      <c r="Z4512" s="17" t="str">
        <f>CONCATENATE(INT(spotify_top_songs_audio_features[[#This Row],[duration_ms]]/(60*1000)),":",MOD(INT(spotify_top_songs_audio_features[[#This Row],[duration_ms]]/1000),60))</f>
        <v>3:6</v>
      </c>
      <c r="AA45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12" t="str">
        <f>spotify_top_songs_audio_features[[#This Row],[track_name]]</f>
        <v>Old Me</v>
      </c>
    </row>
    <row r="4513" spans="1:28" x14ac:dyDescent="0.25">
      <c r="A4513" t="s">
        <v>4135</v>
      </c>
      <c r="B4513" t="s">
        <v>4136</v>
      </c>
      <c r="C4513" t="s">
        <v>4137</v>
      </c>
      <c r="D4513" t="s">
        <v>4138</v>
      </c>
      <c r="E4513" t="s">
        <v>97</v>
      </c>
      <c r="F4513" t="s">
        <v>32</v>
      </c>
      <c r="G4513" t="s">
        <v>25</v>
      </c>
      <c r="H4513">
        <v>911</v>
      </c>
      <c r="I4513">
        <v>721</v>
      </c>
      <c r="J4513">
        <v>28</v>
      </c>
      <c r="K4513" t="s">
        <v>4139</v>
      </c>
      <c r="L4513">
        <v>0</v>
      </c>
      <c r="M4513">
        <v>111</v>
      </c>
      <c r="N4513">
        <v>69</v>
      </c>
      <c r="O4513">
        <v>-4833</v>
      </c>
      <c r="P4513">
        <v>10411</v>
      </c>
      <c r="Q4513">
        <v>297546</v>
      </c>
      <c r="R4513">
        <v>2</v>
      </c>
      <c r="S4513">
        <v>11050567</v>
      </c>
      <c r="U4513" t="str">
        <f>IFERROR(LEFT(spotify_top_songs_audio_features[[#This Row],[artist_names]],SEARCH(",",spotify_top_songs_audio_features[[#This Row],[artist_names]])-1),spotify_top_songs_audio_features[[#This Row],[artist_names]])</f>
        <v>Blueface</v>
      </c>
      <c r="V4513" t="str">
        <f>IFERROR(MID(spotify_top_songs_audio_features[[#This Row],[artist_names]],SEARCH(",",spotify_top_songs_audio_features[[#This Row],[artist_names]])+2,99),"")</f>
        <v>Cardi B, YG</v>
      </c>
      <c r="W4513" t="str">
        <f>spotify_top_songs_audio_features[[#This Row],[source]]</f>
        <v>Fifth Amendment Entertainment/eOne Music</v>
      </c>
      <c r="X4513" s="1">
        <f>spotify_top_songs_audio_features[[#This Row],[streams]]</f>
        <v>11050567</v>
      </c>
      <c r="Y4513" t="str">
        <f>IF(Tabela2[[#This Row],[feat]]="","","Feat")</f>
        <v>Feat</v>
      </c>
      <c r="Z4513" s="17" t="str">
        <f>CONCATENATE(INT(spotify_top_songs_audio_features[[#This Row],[duration_ms]]/(60*1000)),":",MOD(INT(spotify_top_songs_audio_features[[#This Row],[duration_ms]]/1000),60))</f>
        <v>4:57</v>
      </c>
      <c r="AA45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513" t="str">
        <f>spotify_top_songs_audio_features[[#This Row],[track_name]]</f>
        <v>Thotiana (Remix)</v>
      </c>
    </row>
    <row r="4514" spans="1:28" x14ac:dyDescent="0.25">
      <c r="A4514" t="s">
        <v>104</v>
      </c>
      <c r="B4514" t="s">
        <v>105</v>
      </c>
      <c r="C4514" t="s">
        <v>106</v>
      </c>
      <c r="D4514" t="s">
        <v>107</v>
      </c>
      <c r="E4514" t="s">
        <v>43</v>
      </c>
      <c r="F4514" t="s">
        <v>32</v>
      </c>
      <c r="G4514" t="s">
        <v>25</v>
      </c>
      <c r="H4514">
        <v>958</v>
      </c>
      <c r="I4514">
        <v>6</v>
      </c>
      <c r="J4514">
        <v>118</v>
      </c>
      <c r="K4514" t="s">
        <v>108</v>
      </c>
      <c r="L4514">
        <v>0</v>
      </c>
      <c r="M4514">
        <v>274</v>
      </c>
      <c r="N4514">
        <v>607</v>
      </c>
      <c r="O4514">
        <v>-6996</v>
      </c>
      <c r="P4514">
        <v>127933</v>
      </c>
      <c r="Q4514">
        <v>181153</v>
      </c>
      <c r="R4514">
        <v>2</v>
      </c>
      <c r="S4514">
        <v>11037789</v>
      </c>
      <c r="U4514" t="str">
        <f>IFERROR(LEFT(spotify_top_songs_audio_features[[#This Row],[artist_names]],SEARCH(",",spotify_top_songs_audio_features[[#This Row],[artist_names]])-1),spotify_top_songs_audio_features[[#This Row],[artist_names]])</f>
        <v>ScHoolboy Q</v>
      </c>
      <c r="V4514" t="str">
        <f>IFERROR(MID(spotify_top_songs_audio_features[[#This Row],[artist_names]],SEARCH(",",spotify_top_songs_audio_features[[#This Row],[artist_names]])+2,99),"")</f>
        <v>Travis Scott</v>
      </c>
      <c r="W4514" t="str">
        <f>spotify_top_songs_audio_features[[#This Row],[source]]</f>
        <v>Top Dawg Entertainment/Interscope Records</v>
      </c>
      <c r="X4514" s="1">
        <f>spotify_top_songs_audio_features[[#This Row],[streams]]</f>
        <v>11037789</v>
      </c>
      <c r="Y4514" t="str">
        <f>IF(Tabela2[[#This Row],[feat]]="","","Feat")</f>
        <v>Feat</v>
      </c>
      <c r="Z4514" s="17" t="str">
        <f>CONCATENATE(INT(spotify_top_songs_audio_features[[#This Row],[duration_ms]]/(60*1000)),":",MOD(INT(spotify_top_songs_audio_features[[#This Row],[duration_ms]]/1000),60))</f>
        <v>3:1</v>
      </c>
      <c r="AA45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514" t="str">
        <f>spotify_top_songs_audio_features[[#This Row],[track_name]]</f>
        <v>CHopstix (feat. Travis Scott)</v>
      </c>
    </row>
    <row r="4515" spans="1:28" x14ac:dyDescent="0.25">
      <c r="A4515" t="s">
        <v>846</v>
      </c>
      <c r="B4515" t="s">
        <v>847</v>
      </c>
      <c r="C4515" t="s">
        <v>848</v>
      </c>
      <c r="D4515" t="s">
        <v>849</v>
      </c>
      <c r="E4515" t="s">
        <v>70</v>
      </c>
      <c r="F4515" t="s">
        <v>32</v>
      </c>
      <c r="G4515" t="s">
        <v>25</v>
      </c>
      <c r="H4515">
        <v>601</v>
      </c>
      <c r="I4515">
        <v>583</v>
      </c>
      <c r="J4515">
        <v>263</v>
      </c>
      <c r="K4515" t="s">
        <v>850</v>
      </c>
      <c r="L4515">
        <v>9.7300000000000008E-3</v>
      </c>
      <c r="M4515">
        <v>183</v>
      </c>
      <c r="N4515">
        <v>32</v>
      </c>
      <c r="O4515">
        <v>-5725</v>
      </c>
      <c r="P4515">
        <v>148785</v>
      </c>
      <c r="Q4515">
        <v>208760</v>
      </c>
      <c r="R4515">
        <v>2</v>
      </c>
      <c r="S4515">
        <v>11036336</v>
      </c>
      <c r="U4515" t="str">
        <f>IFERROR(LEFT(spotify_top_songs_audio_features[[#This Row],[artist_names]],SEARCH(",",spotify_top_songs_audio_features[[#This Row],[artist_names]])-1),spotify_top_songs_audio_features[[#This Row],[artist_names]])</f>
        <v>Jorja Smith</v>
      </c>
      <c r="V4515" t="str">
        <f>IFERROR(MID(spotify_top_songs_audio_features[[#This Row],[artist_names]],SEARCH(",",spotify_top_songs_audio_features[[#This Row],[artist_names]])+2,99),"")</f>
        <v/>
      </c>
      <c r="W4515" t="str">
        <f>spotify_top_songs_audio_features[[#This Row],[source]]</f>
        <v>Black Panther (TDE/DMG) PS</v>
      </c>
      <c r="X4515" s="1">
        <f>spotify_top_songs_audio_features[[#This Row],[streams]]</f>
        <v>11036336</v>
      </c>
      <c r="Y4515" t="str">
        <f>IF(Tabela2[[#This Row],[feat]]="","","Feat")</f>
        <v/>
      </c>
      <c r="Z4515" s="17" t="str">
        <f>CONCATENATE(INT(spotify_top_songs_audio_features[[#This Row],[duration_ms]]/(60*1000)),":",MOD(INT(spotify_top_songs_audio_features[[#This Row],[duration_ms]]/1000),60))</f>
        <v>3:28</v>
      </c>
      <c r="AA45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515" t="str">
        <f>spotify_top_songs_audio_features[[#This Row],[track_name]]</f>
        <v>I Am</v>
      </c>
    </row>
    <row r="4516" spans="1:28" x14ac:dyDescent="0.25">
      <c r="A4516" t="s">
        <v>5474</v>
      </c>
      <c r="B4516" t="s">
        <v>125</v>
      </c>
      <c r="C4516" t="s">
        <v>5475</v>
      </c>
      <c r="D4516" t="s">
        <v>127</v>
      </c>
      <c r="E4516" t="s">
        <v>113</v>
      </c>
      <c r="F4516" t="s">
        <v>32</v>
      </c>
      <c r="G4516" t="s">
        <v>25</v>
      </c>
      <c r="H4516">
        <v>769</v>
      </c>
      <c r="I4516">
        <v>817</v>
      </c>
      <c r="J4516">
        <v>339</v>
      </c>
      <c r="K4516" t="s">
        <v>5476</v>
      </c>
      <c r="L4516">
        <v>9.9500000000000005E-3</v>
      </c>
      <c r="M4516">
        <v>84</v>
      </c>
      <c r="N4516">
        <v>866</v>
      </c>
      <c r="O4516">
        <v>-4092</v>
      </c>
      <c r="P4516">
        <v>139979</v>
      </c>
      <c r="Q4516">
        <v>218615</v>
      </c>
      <c r="R4516">
        <v>2</v>
      </c>
      <c r="S4516">
        <v>11008618</v>
      </c>
      <c r="U4516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516" t="str">
        <f>IFERROR(MID(spotify_top_songs_audio_features[[#This Row],[artist_names]],SEARCH(",",spotify_top_songs_audio_features[[#This Row],[artist_names]])+2,99),"")</f>
        <v/>
      </c>
      <c r="W4516" t="str">
        <f>spotify_top_songs_audio_features[[#This Row],[source]]</f>
        <v>BIGHIT MUSIC</v>
      </c>
      <c r="X4516" s="1">
        <f>spotify_top_songs_audio_features[[#This Row],[streams]]</f>
        <v>11008618</v>
      </c>
      <c r="Y4516" t="str">
        <f>IF(Tabela2[[#This Row],[feat]]="","","Feat")</f>
        <v/>
      </c>
      <c r="Z4516" s="17" t="str">
        <f>CONCATENATE(INT(spotify_top_songs_audio_features[[#This Row],[duration_ms]]/(60*1000)),":",MOD(INT(spotify_top_songs_audio_features[[#This Row],[duration_ms]]/1000),60))</f>
        <v>3:38</v>
      </c>
      <c r="AA45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16" t="str">
        <f>spotify_top_songs_audio_features[[#This Row],[track_name]]</f>
        <v>Airplane pt.2</v>
      </c>
    </row>
    <row r="4517" spans="1:28" x14ac:dyDescent="0.25">
      <c r="A4517" t="s">
        <v>15506</v>
      </c>
      <c r="B4517" t="s">
        <v>888</v>
      </c>
      <c r="C4517" t="s">
        <v>15507</v>
      </c>
      <c r="D4517" t="s">
        <v>436</v>
      </c>
      <c r="E4517" t="s">
        <v>177</v>
      </c>
      <c r="F4517" t="s">
        <v>32</v>
      </c>
      <c r="G4517" t="s">
        <v>25</v>
      </c>
      <c r="H4517">
        <v>5</v>
      </c>
      <c r="I4517">
        <v>757</v>
      </c>
      <c r="J4517">
        <v>522</v>
      </c>
      <c r="K4517" t="s">
        <v>15508</v>
      </c>
      <c r="L4517">
        <v>2.5000000000000001E-5</v>
      </c>
      <c r="M4517">
        <v>324</v>
      </c>
      <c r="N4517">
        <v>443</v>
      </c>
      <c r="O4517">
        <v>-6542</v>
      </c>
      <c r="P4517">
        <v>175944</v>
      </c>
      <c r="Q4517">
        <v>224888</v>
      </c>
      <c r="R4517">
        <v>1</v>
      </c>
      <c r="S4517">
        <v>11006373</v>
      </c>
      <c r="U4517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4517" t="str">
        <f>IFERROR(MID(spotify_top_songs_audio_features[[#This Row],[artist_names]],SEARCH(",",spotify_top_songs_audio_features[[#This Row],[artist_names]])+2,99),"")</f>
        <v/>
      </c>
      <c r="W4517" t="str">
        <f>spotify_top_songs_audio_features[[#This Row],[source]]</f>
        <v>Atlantic Records UK</v>
      </c>
      <c r="X4517" s="1">
        <f>spotify_top_songs_audio_features[[#This Row],[streams]]</f>
        <v>11006373</v>
      </c>
      <c r="Y4517" t="str">
        <f>IF(Tabela2[[#This Row],[feat]]="","","Feat")</f>
        <v/>
      </c>
      <c r="Z4517" s="17" t="str">
        <f>CONCATENATE(INT(spotify_top_songs_audio_features[[#This Row],[duration_ms]]/(60*1000)),":",MOD(INT(spotify_top_songs_audio_features[[#This Row],[duration_ms]]/1000),60))</f>
        <v>3:44</v>
      </c>
      <c r="AA45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517" t="str">
        <f>spotify_top_songs_audio_features[[#This Row],[track_name]]</f>
        <v>Curtains</v>
      </c>
    </row>
    <row r="4518" spans="1:28" x14ac:dyDescent="0.25">
      <c r="A4518" t="s">
        <v>17460</v>
      </c>
      <c r="B4518" t="s">
        <v>17461</v>
      </c>
      <c r="C4518" t="s">
        <v>17462</v>
      </c>
      <c r="D4518" t="s">
        <v>17463</v>
      </c>
      <c r="E4518" t="s">
        <v>43</v>
      </c>
      <c r="F4518" t="s">
        <v>32</v>
      </c>
      <c r="G4518" t="s">
        <v>25</v>
      </c>
      <c r="H4518">
        <v>774</v>
      </c>
      <c r="I4518">
        <v>836</v>
      </c>
      <c r="J4518">
        <v>152</v>
      </c>
      <c r="K4518" t="s">
        <v>7263</v>
      </c>
      <c r="L4518">
        <v>2.4399999999999999E-3</v>
      </c>
      <c r="M4518">
        <v>824</v>
      </c>
      <c r="N4518">
        <v>494</v>
      </c>
      <c r="O4518">
        <v>-2323</v>
      </c>
      <c r="P4518">
        <v>112014</v>
      </c>
      <c r="Q4518">
        <v>201271</v>
      </c>
      <c r="R4518">
        <v>7</v>
      </c>
      <c r="S4518">
        <v>10988727</v>
      </c>
      <c r="U4518" t="str">
        <f>IFERROR(LEFT(spotify_top_songs_audio_features[[#This Row],[artist_names]],SEARCH(",",spotify_top_songs_audio_features[[#This Row],[artist_names]])-1),spotify_top_songs_audio_features[[#This Row],[artist_names]])</f>
        <v>French Montana</v>
      </c>
      <c r="V4518" t="str">
        <f>IFERROR(MID(spotify_top_songs_audio_features[[#This Row],[artist_names]],SEARCH(",",spotify_top_songs_audio_features[[#This Row],[artist_names]])+2,99),"")</f>
        <v>Post Malone, Cardi B, Rvssian</v>
      </c>
      <c r="W4518" t="str">
        <f>spotify_top_songs_audio_features[[#This Row],[source]]</f>
        <v>Epic/Bad Boy Entertainment</v>
      </c>
      <c r="X4518" s="1">
        <f>spotify_top_songs_audio_features[[#This Row],[streams]]</f>
        <v>10988727</v>
      </c>
      <c r="Y4518" t="str">
        <f>IF(Tabela2[[#This Row],[feat]]="","","Feat")</f>
        <v>Feat</v>
      </c>
      <c r="Z4518" s="17" t="str">
        <f>CONCATENATE(INT(spotify_top_songs_audio_features[[#This Row],[duration_ms]]/(60*1000)),":",MOD(INT(spotify_top_songs_audio_features[[#This Row],[duration_ms]]/1000),60))</f>
        <v>3:21</v>
      </c>
      <c r="AA45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518" t="str">
        <f>spotify_top_songs_audio_features[[#This Row],[track_name]]</f>
        <v>Writing on the Wall (feat. Post Malone, Cardi B &amp; Rvssian)</v>
      </c>
    </row>
    <row r="4519" spans="1:28" x14ac:dyDescent="0.25">
      <c r="A4519" t="s">
        <v>7766</v>
      </c>
      <c r="B4519" t="s">
        <v>120</v>
      </c>
      <c r="C4519" t="s">
        <v>7767</v>
      </c>
      <c r="D4519" t="s">
        <v>122</v>
      </c>
      <c r="E4519" t="s">
        <v>113</v>
      </c>
      <c r="F4519" t="s">
        <v>24</v>
      </c>
      <c r="G4519" t="s">
        <v>25</v>
      </c>
      <c r="H4519">
        <v>61</v>
      </c>
      <c r="I4519">
        <v>258</v>
      </c>
      <c r="J4519">
        <v>331</v>
      </c>
      <c r="K4519" t="s">
        <v>7768</v>
      </c>
      <c r="L4519">
        <v>145</v>
      </c>
      <c r="M4519">
        <v>103</v>
      </c>
      <c r="N4519">
        <v>164</v>
      </c>
      <c r="O4519">
        <v>-12758</v>
      </c>
      <c r="P4519">
        <v>12708</v>
      </c>
      <c r="Q4519">
        <v>109986</v>
      </c>
      <c r="R4519">
        <v>2</v>
      </c>
      <c r="S4519">
        <v>10984028</v>
      </c>
      <c r="U4519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4519" t="str">
        <f>IFERROR(MID(spotify_top_songs_audio_features[[#This Row],[artist_names]],SEARCH(",",spotify_top_songs_audio_features[[#This Row],[artist_names]])+2,99),"")</f>
        <v/>
      </c>
      <c r="W4519" t="str">
        <f>spotify_top_songs_audio_features[[#This Row],[source]]</f>
        <v>Bad Vibes Forever, LLC</v>
      </c>
      <c r="X4519" s="1">
        <f>spotify_top_songs_audio_features[[#This Row],[streams]]</f>
        <v>10984028</v>
      </c>
      <c r="Y4519" t="str">
        <f>IF(Tabela2[[#This Row],[feat]]="","","Feat")</f>
        <v/>
      </c>
      <c r="Z4519" s="17" t="str">
        <f>CONCATENATE(INT(spotify_top_songs_audio_features[[#This Row],[duration_ms]]/(60*1000)),":",MOD(INT(spotify_top_songs_audio_features[[#This Row],[duration_ms]]/1000),60))</f>
        <v>1:49</v>
      </c>
      <c r="AA45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19" t="str">
        <f>spotify_top_songs_audio_features[[#This Row],[track_name]]</f>
        <v>ALONE, PART 3</v>
      </c>
    </row>
    <row r="4520" spans="1:28" x14ac:dyDescent="0.25">
      <c r="A4520" t="s">
        <v>17501</v>
      </c>
      <c r="B4520" t="s">
        <v>967</v>
      </c>
      <c r="C4520" t="s">
        <v>17502</v>
      </c>
      <c r="D4520" t="s">
        <v>235</v>
      </c>
      <c r="E4520" t="s">
        <v>113</v>
      </c>
      <c r="F4520" t="s">
        <v>32</v>
      </c>
      <c r="G4520" t="s">
        <v>64</v>
      </c>
      <c r="H4520">
        <v>494</v>
      </c>
      <c r="I4520">
        <v>849</v>
      </c>
      <c r="J4520">
        <v>343</v>
      </c>
      <c r="K4520" t="s">
        <v>13506</v>
      </c>
      <c r="L4520">
        <v>152</v>
      </c>
      <c r="M4520">
        <v>791</v>
      </c>
      <c r="N4520">
        <v>512</v>
      </c>
      <c r="O4520">
        <v>-6438</v>
      </c>
      <c r="P4520">
        <v>181428</v>
      </c>
      <c r="Q4520">
        <v>262941</v>
      </c>
      <c r="R4520">
        <v>1</v>
      </c>
      <c r="S4520">
        <v>10978414</v>
      </c>
      <c r="U4520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4520" t="str">
        <f>IFERROR(MID(spotify_top_songs_audio_features[[#This Row],[artist_names]],SEARCH(",",spotify_top_songs_audio_features[[#This Row],[artist_names]])+2,99),"")</f>
        <v/>
      </c>
      <c r="W4520" t="str">
        <f>spotify_top_songs_audio_features[[#This Row],[source]]</f>
        <v>Parkwood Entertainment/Columbia</v>
      </c>
      <c r="X4520" s="1">
        <f>spotify_top_songs_audio_features[[#This Row],[streams]]</f>
        <v>10978414</v>
      </c>
      <c r="Y4520" t="str">
        <f>IF(Tabela2[[#This Row],[feat]]="","","Feat")</f>
        <v/>
      </c>
      <c r="Z4520" s="17" t="str">
        <f>CONCATENATE(INT(spotify_top_songs_audio_features[[#This Row],[duration_ms]]/(60*1000)),":",MOD(INT(spotify_top_songs_audio_features[[#This Row],[duration_ms]]/1000),60))</f>
        <v>4:22</v>
      </c>
      <c r="AA45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20" t="str">
        <f>spotify_top_songs_audio_features[[#This Row],[track_name]]</f>
        <v>MY HOUSE</v>
      </c>
    </row>
    <row r="4521" spans="1:28" x14ac:dyDescent="0.25">
      <c r="A4521" t="s">
        <v>13354</v>
      </c>
      <c r="B4521" t="s">
        <v>463</v>
      </c>
      <c r="C4521" t="s">
        <v>13355</v>
      </c>
      <c r="D4521" t="s">
        <v>465</v>
      </c>
      <c r="E4521" t="s">
        <v>58</v>
      </c>
      <c r="F4521" t="s">
        <v>32</v>
      </c>
      <c r="G4521" t="s">
        <v>25</v>
      </c>
      <c r="H4521">
        <v>618</v>
      </c>
      <c r="I4521">
        <v>43</v>
      </c>
      <c r="J4521">
        <v>216</v>
      </c>
      <c r="K4521" t="s">
        <v>10679</v>
      </c>
      <c r="L4521">
        <v>0</v>
      </c>
      <c r="M4521">
        <v>189</v>
      </c>
      <c r="N4521">
        <v>826</v>
      </c>
      <c r="O4521">
        <v>-938</v>
      </c>
      <c r="P4521">
        <v>117125</v>
      </c>
      <c r="Q4521">
        <v>152986</v>
      </c>
      <c r="R4521">
        <v>1</v>
      </c>
      <c r="S4521">
        <v>10975882</v>
      </c>
      <c r="U4521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4521" t="str">
        <f>IFERROR(MID(spotify_top_songs_audio_features[[#This Row],[artist_names]],SEARCH(",",spotify_top_songs_audio_features[[#This Row],[artist_names]])+2,99),"")</f>
        <v/>
      </c>
      <c r="W4521" t="str">
        <f>spotify_top_songs_audio_features[[#This Row],[source]]</f>
        <v>pgLang/Top Dawg Entertainment/Aftermath/Interscope Records</v>
      </c>
      <c r="X4521" s="1">
        <f>spotify_top_songs_audio_features[[#This Row],[streams]]</f>
        <v>10975882</v>
      </c>
      <c r="Y4521" t="str">
        <f>IF(Tabela2[[#This Row],[feat]]="","","Feat")</f>
        <v/>
      </c>
      <c r="Z4521" s="17" t="str">
        <f>CONCATENATE(INT(spotify_top_songs_audio_features[[#This Row],[duration_ms]]/(60*1000)),":",MOD(INT(spotify_top_songs_audio_features[[#This Row],[duration_ms]]/1000),60))</f>
        <v>2:32</v>
      </c>
      <c r="AA45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521" t="str">
        <f>spotify_top_songs_audio_features[[#This Row],[track_name]]</f>
        <v>Savior - Interlude</v>
      </c>
    </row>
    <row r="4522" spans="1:28" x14ac:dyDescent="0.25">
      <c r="A4522" t="s">
        <v>973</v>
      </c>
      <c r="B4522" t="s">
        <v>974</v>
      </c>
      <c r="C4522" t="s">
        <v>975</v>
      </c>
      <c r="D4522" t="s">
        <v>976</v>
      </c>
      <c r="E4522" t="s">
        <v>113</v>
      </c>
      <c r="F4522" t="s">
        <v>24</v>
      </c>
      <c r="G4522" t="s">
        <v>25</v>
      </c>
      <c r="H4522">
        <v>395</v>
      </c>
      <c r="I4522">
        <v>254</v>
      </c>
      <c r="J4522">
        <v>37</v>
      </c>
      <c r="K4522" t="s">
        <v>977</v>
      </c>
      <c r="L4522">
        <v>0</v>
      </c>
      <c r="M4522">
        <v>122</v>
      </c>
      <c r="N4522">
        <v>235</v>
      </c>
      <c r="O4522">
        <v>-10855</v>
      </c>
      <c r="P4522">
        <v>9478</v>
      </c>
      <c r="Q4522">
        <v>268354</v>
      </c>
      <c r="R4522">
        <v>1</v>
      </c>
      <c r="S4522">
        <v>10972110</v>
      </c>
      <c r="U4522" t="str">
        <f>IFERROR(LEFT(spotify_top_songs_audio_features[[#This Row],[artist_names]],SEARCH(",",spotify_top_songs_audio_features[[#This Row],[artist_names]])-1),spotify_top_songs_audio_features[[#This Row],[artist_names]])</f>
        <v>Noah Kahan</v>
      </c>
      <c r="V4522" t="str">
        <f>IFERROR(MID(spotify_top_songs_audio_features[[#This Row],[artist_names]],SEARCH(",",spotify_top_songs_audio_features[[#This Row],[artist_names]])+2,99),"")</f>
        <v/>
      </c>
      <c r="W4522" t="str">
        <f>spotify_top_songs_audio_features[[#This Row],[source]]</f>
        <v>Mercury Records/Republic Records</v>
      </c>
      <c r="X4522" s="1">
        <f>spotify_top_songs_audio_features[[#This Row],[streams]]</f>
        <v>10972110</v>
      </c>
      <c r="Y4522" t="str">
        <f>IF(Tabela2[[#This Row],[feat]]="","","Feat")</f>
        <v/>
      </c>
      <c r="Z4522" s="17" t="str">
        <f>CONCATENATE(INT(spotify_top_songs_audio_features[[#This Row],[duration_ms]]/(60*1000)),":",MOD(INT(spotify_top_songs_audio_features[[#This Row],[duration_ms]]/1000),60))</f>
        <v>4:28</v>
      </c>
      <c r="AA45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22" t="str">
        <f>spotify_top_songs_audio_features[[#This Row],[track_name]]</f>
        <v>Forever</v>
      </c>
    </row>
    <row r="4523" spans="1:28" x14ac:dyDescent="0.25">
      <c r="A4523" t="s">
        <v>17383</v>
      </c>
      <c r="B4523" t="s">
        <v>17384</v>
      </c>
      <c r="C4523" t="s">
        <v>17385</v>
      </c>
      <c r="D4523" t="s">
        <v>520</v>
      </c>
      <c r="E4523" t="s">
        <v>86</v>
      </c>
      <c r="F4523" t="s">
        <v>24</v>
      </c>
      <c r="G4523" t="s">
        <v>25</v>
      </c>
      <c r="H4523">
        <v>668</v>
      </c>
      <c r="I4523">
        <v>799</v>
      </c>
      <c r="J4523">
        <v>333</v>
      </c>
      <c r="K4523" t="s">
        <v>17386</v>
      </c>
      <c r="L4523">
        <v>148</v>
      </c>
      <c r="M4523">
        <v>277</v>
      </c>
      <c r="N4523">
        <v>563</v>
      </c>
      <c r="O4523">
        <v>-5701</v>
      </c>
      <c r="P4523">
        <v>133929</v>
      </c>
      <c r="Q4523">
        <v>215280</v>
      </c>
      <c r="R4523">
        <v>2</v>
      </c>
      <c r="S4523">
        <v>10970185</v>
      </c>
      <c r="U4523" t="str">
        <f>IFERROR(LEFT(spotify_top_songs_audio_features[[#This Row],[artist_names]],SEARCH(",",spotify_top_songs_audio_features[[#This Row],[artist_names]])-1),spotify_top_songs_audio_features[[#This Row],[artist_names]])</f>
        <v>Studio Killers</v>
      </c>
      <c r="V4523" t="str">
        <f>IFERROR(MID(spotify_top_songs_audio_features[[#This Row],[artist_names]],SEARCH(",",spotify_top_songs_audio_features[[#This Row],[artist_names]])+2,99),"")</f>
        <v/>
      </c>
      <c r="W4523" t="str">
        <f>spotify_top_songs_audio_features[[#This Row],[source]]</f>
        <v>Atlantic Records</v>
      </c>
      <c r="X4523" s="1">
        <f>spotify_top_songs_audio_features[[#This Row],[streams]]</f>
        <v>10970185</v>
      </c>
      <c r="Y4523" t="str">
        <f>IF(Tabela2[[#This Row],[feat]]="","","Feat")</f>
        <v/>
      </c>
      <c r="Z4523" s="17" t="str">
        <f>CONCATENATE(INT(spotify_top_songs_audio_features[[#This Row],[duration_ms]]/(60*1000)),":",MOD(INT(spotify_top_songs_audio_features[[#This Row],[duration_ms]]/1000),60))</f>
        <v>3:35</v>
      </c>
      <c r="AA45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523" t="str">
        <f>spotify_top_songs_audio_features[[#This Row],[track_name]]</f>
        <v>Jenny (I Wanna Ruin Our Friendship)</v>
      </c>
    </row>
    <row r="4524" spans="1:28" x14ac:dyDescent="0.25">
      <c r="A4524" t="s">
        <v>15677</v>
      </c>
      <c r="B4524" t="s">
        <v>12085</v>
      </c>
      <c r="C4524" t="s">
        <v>15678</v>
      </c>
      <c r="D4524" t="s">
        <v>85</v>
      </c>
      <c r="E4524" t="s">
        <v>70</v>
      </c>
      <c r="F4524" t="s">
        <v>24</v>
      </c>
      <c r="G4524" t="s">
        <v>25</v>
      </c>
      <c r="H4524">
        <v>626</v>
      </c>
      <c r="I4524">
        <v>864</v>
      </c>
      <c r="J4524">
        <v>378</v>
      </c>
      <c r="K4524" t="s">
        <v>15679</v>
      </c>
      <c r="L4524">
        <v>0</v>
      </c>
      <c r="M4524">
        <v>87</v>
      </c>
      <c r="N4524">
        <v>555</v>
      </c>
      <c r="O4524">
        <v>-312</v>
      </c>
      <c r="P4524">
        <v>123833</v>
      </c>
      <c r="Q4524">
        <v>161387</v>
      </c>
      <c r="R4524">
        <v>5</v>
      </c>
      <c r="S4524">
        <v>10967035</v>
      </c>
      <c r="U4524" t="str">
        <f>IFERROR(LEFT(spotify_top_songs_audio_features[[#This Row],[artist_names]],SEARCH(",",spotify_top_songs_audio_features[[#This Row],[artist_names]])-1),spotify_top_songs_audio_features[[#This Row],[artist_names]])</f>
        <v>Becky Hill</v>
      </c>
      <c r="V4524" t="str">
        <f>IFERROR(MID(spotify_top_songs_audio_features[[#This Row],[artist_names]],SEARCH(",",spotify_top_songs_audio_features[[#This Row],[artist_names]])+2,99),"")</f>
        <v>David Guetta</v>
      </c>
      <c r="W4524" t="str">
        <f>spotify_top_songs_audio_features[[#This Row],[source]]</f>
        <v>Polydor Records</v>
      </c>
      <c r="X4524" s="1">
        <f>spotify_top_songs_audio_features[[#This Row],[streams]]</f>
        <v>10967035</v>
      </c>
      <c r="Y4524" t="str">
        <f>IF(Tabela2[[#This Row],[feat]]="","","Feat")</f>
        <v>Feat</v>
      </c>
      <c r="Z4524" s="17" t="str">
        <f>CONCATENATE(INT(spotify_top_songs_audio_features[[#This Row],[duration_ms]]/(60*1000)),":",MOD(INT(spotify_top_songs_audio_features[[#This Row],[duration_ms]]/1000),60))</f>
        <v>2:41</v>
      </c>
      <c r="AA45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524" t="str">
        <f>spotify_top_songs_audio_features[[#This Row],[track_name]]</f>
        <v>Remember (with David Guetta)</v>
      </c>
    </row>
    <row r="4525" spans="1:28" x14ac:dyDescent="0.25">
      <c r="A4525" t="s">
        <v>17538</v>
      </c>
      <c r="B4525" t="s">
        <v>7569</v>
      </c>
      <c r="C4525" t="s">
        <v>13689</v>
      </c>
      <c r="D4525" t="s">
        <v>377</v>
      </c>
      <c r="E4525" t="s">
        <v>102</v>
      </c>
      <c r="F4525" t="s">
        <v>32</v>
      </c>
      <c r="G4525" t="s">
        <v>25</v>
      </c>
      <c r="H4525">
        <v>578</v>
      </c>
      <c r="I4525">
        <v>669</v>
      </c>
      <c r="J4525">
        <v>341</v>
      </c>
      <c r="K4525" t="s">
        <v>1378</v>
      </c>
      <c r="L4525">
        <v>0</v>
      </c>
      <c r="M4525">
        <v>171</v>
      </c>
      <c r="N4525">
        <v>53</v>
      </c>
      <c r="O4525">
        <v>-4748</v>
      </c>
      <c r="P4525">
        <v>110001</v>
      </c>
      <c r="Q4525">
        <v>168645</v>
      </c>
      <c r="R4525">
        <v>7</v>
      </c>
      <c r="S4525">
        <v>10966064</v>
      </c>
      <c r="U4525" t="str">
        <f>IFERROR(LEFT(spotify_top_songs_audio_features[[#This Row],[artist_names]],SEARCH(",",spotify_top_songs_audio_features[[#This Row],[artist_names]])-1),spotify_top_songs_audio_features[[#This Row],[artist_names]])</f>
        <v>Zé Neto &amp; Cristiano</v>
      </c>
      <c r="V4525" t="str">
        <f>IFERROR(MID(spotify_top_songs_audio_features[[#This Row],[artist_names]],SEARCH(",",spotify_top_songs_audio_features[[#This Row],[artist_names]])+2,99),"")</f>
        <v/>
      </c>
      <c r="W4525" t="str">
        <f>spotify_top_songs_audio_features[[#This Row],[source]]</f>
        <v>Som Livre</v>
      </c>
      <c r="X4525" s="1">
        <f>spotify_top_songs_audio_features[[#This Row],[streams]]</f>
        <v>10966064</v>
      </c>
      <c r="Y4525" t="str">
        <f>IF(Tabela2[[#This Row],[feat]]="","","Feat")</f>
        <v/>
      </c>
      <c r="Z4525" s="17" t="str">
        <f>CONCATENATE(INT(spotify_top_songs_audio_features[[#This Row],[duration_ms]]/(60*1000)),":",MOD(INT(spotify_top_songs_audio_features[[#This Row],[duration_ms]]/1000),60))</f>
        <v>2:48</v>
      </c>
      <c r="AA45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525" t="str">
        <f>spotify_top_songs_audio_features[[#This Row],[track_name]]</f>
        <v>Ela e Ela</v>
      </c>
    </row>
    <row r="4526" spans="1:28" x14ac:dyDescent="0.25">
      <c r="A4526" t="s">
        <v>8997</v>
      </c>
      <c r="B4526" t="s">
        <v>624</v>
      </c>
      <c r="C4526" t="s">
        <v>8998</v>
      </c>
      <c r="D4526" t="s">
        <v>141</v>
      </c>
      <c r="E4526" t="s">
        <v>142</v>
      </c>
      <c r="F4526" t="s">
        <v>32</v>
      </c>
      <c r="G4526" t="s">
        <v>25</v>
      </c>
      <c r="H4526">
        <v>636</v>
      </c>
      <c r="I4526">
        <v>656</v>
      </c>
      <c r="J4526">
        <v>676</v>
      </c>
      <c r="K4526" t="s">
        <v>7502</v>
      </c>
      <c r="L4526">
        <v>7.9699999999999997E-4</v>
      </c>
      <c r="M4526">
        <v>287</v>
      </c>
      <c r="N4526">
        <v>439</v>
      </c>
      <c r="O4526">
        <v>-5542</v>
      </c>
      <c r="P4526">
        <v>171918</v>
      </c>
      <c r="Q4526">
        <v>151506</v>
      </c>
      <c r="R4526">
        <v>1</v>
      </c>
      <c r="S4526">
        <v>10957181</v>
      </c>
      <c r="U4526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526" t="str">
        <f>IFERROR(MID(spotify_top_songs_audio_features[[#This Row],[artist_names]],SEARCH(",",spotify_top_songs_audio_features[[#This Row],[artist_names]])+2,99),"")</f>
        <v/>
      </c>
      <c r="W4526" t="str">
        <f>spotify_top_songs_audio_features[[#This Row],[source]]</f>
        <v>Rimas Entertainment LLC</v>
      </c>
      <c r="X4526" s="1">
        <f>spotify_top_songs_audio_features[[#This Row],[streams]]</f>
        <v>10957181</v>
      </c>
      <c r="Y4526" t="str">
        <f>IF(Tabela2[[#This Row],[feat]]="","","Feat")</f>
        <v/>
      </c>
      <c r="Z4526" s="17" t="str">
        <f>CONCATENATE(INT(spotify_top_songs_audio_features[[#This Row],[duration_ms]]/(60*1000)),":",MOD(INT(spotify_top_songs_audio_features[[#This Row],[duration_ms]]/1000),60))</f>
        <v>2:31</v>
      </c>
      <c r="AA45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526" t="str">
        <f>spotify_top_songs_audio_features[[#This Row],[track_name]]</f>
        <v>120</v>
      </c>
    </row>
    <row r="4527" spans="1:28" x14ac:dyDescent="0.25">
      <c r="A4527" t="s">
        <v>8885</v>
      </c>
      <c r="B4527" t="s">
        <v>8886</v>
      </c>
      <c r="C4527" t="s">
        <v>8887</v>
      </c>
      <c r="D4527" t="s">
        <v>254</v>
      </c>
      <c r="E4527" t="s">
        <v>70</v>
      </c>
      <c r="F4527" t="s">
        <v>24</v>
      </c>
      <c r="G4527" t="s">
        <v>25</v>
      </c>
      <c r="H4527">
        <v>751</v>
      </c>
      <c r="I4527">
        <v>66</v>
      </c>
      <c r="J4527">
        <v>348</v>
      </c>
      <c r="K4527" t="s">
        <v>915</v>
      </c>
      <c r="L4527">
        <v>0</v>
      </c>
      <c r="M4527">
        <v>827</v>
      </c>
      <c r="N4527">
        <v>634</v>
      </c>
      <c r="O4527">
        <v>-624</v>
      </c>
      <c r="P4527">
        <v>166809</v>
      </c>
      <c r="Q4527">
        <v>211995</v>
      </c>
      <c r="R4527">
        <v>2</v>
      </c>
      <c r="S4527">
        <v>10953128</v>
      </c>
      <c r="U4527" t="str">
        <f>IFERROR(LEFT(spotify_top_songs_audio_features[[#This Row],[artist_names]],SEARCH(",",spotify_top_songs_audio_features[[#This Row],[artist_names]])-1),spotify_top_songs_audio_features[[#This Row],[artist_names]])</f>
        <v>MACHETE</v>
      </c>
      <c r="V4527" t="str">
        <f>IFERROR(MID(spotify_top_songs_audio_features[[#This Row],[artist_names]],SEARCH(",",spotify_top_songs_audio_features[[#This Row],[artist_names]])+2,99),"")</f>
        <v>Dani Faiv, thasup, Fabri Fibra</v>
      </c>
      <c r="W4527" t="str">
        <f>spotify_top_songs_audio_features[[#This Row],[source]]</f>
        <v>Epic</v>
      </c>
      <c r="X4527" s="1">
        <f>spotify_top_songs_audio_features[[#This Row],[streams]]</f>
        <v>10953128</v>
      </c>
      <c r="Y4527" t="str">
        <f>IF(Tabela2[[#This Row],[feat]]="","","Feat")</f>
        <v>Feat</v>
      </c>
      <c r="Z4527" s="17" t="str">
        <f>CONCATENATE(INT(spotify_top_songs_audio_features[[#This Row],[duration_ms]]/(60*1000)),":",MOD(INT(spotify_top_songs_audio_features[[#This Row],[duration_ms]]/1000),60))</f>
        <v>3:31</v>
      </c>
      <c r="AA45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527" t="str">
        <f>spotify_top_songs_audio_features[[#This Row],[track_name]]</f>
        <v>YOSHI (feat. Fabri Fibra) - prod. Strage</v>
      </c>
    </row>
    <row r="4528" spans="1:28" x14ac:dyDescent="0.25">
      <c r="A4528" t="s">
        <v>1493</v>
      </c>
      <c r="B4528" t="s">
        <v>558</v>
      </c>
      <c r="C4528" t="s">
        <v>1494</v>
      </c>
      <c r="D4528" t="s">
        <v>1495</v>
      </c>
      <c r="E4528" t="s">
        <v>70</v>
      </c>
      <c r="F4528" t="s">
        <v>24</v>
      </c>
      <c r="G4528" t="s">
        <v>25</v>
      </c>
      <c r="H4528">
        <v>623</v>
      </c>
      <c r="I4528">
        <v>473</v>
      </c>
      <c r="J4528">
        <v>461</v>
      </c>
      <c r="K4528" t="s">
        <v>1496</v>
      </c>
      <c r="L4528">
        <v>0</v>
      </c>
      <c r="M4528">
        <v>119</v>
      </c>
      <c r="N4528">
        <v>138</v>
      </c>
      <c r="O4528">
        <v>-8336</v>
      </c>
      <c r="P4528">
        <v>84066</v>
      </c>
      <c r="Q4528">
        <v>197822</v>
      </c>
      <c r="R4528">
        <v>1</v>
      </c>
      <c r="S4528">
        <v>10944009</v>
      </c>
      <c r="U4528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528" t="str">
        <f>IFERROR(MID(spotify_top_songs_audio_features[[#This Row],[artist_names]],SEARCH(",",spotify_top_songs_audio_features[[#This Row],[artist_names]])+2,99),"")</f>
        <v/>
      </c>
      <c r="W4528" t="str">
        <f>spotify_top_songs_audio_features[[#This Row],[source]]</f>
        <v>J. Cole P&amp;D</v>
      </c>
      <c r="X4528" s="1">
        <f>spotify_top_songs_audio_features[[#This Row],[streams]]</f>
        <v>10944009</v>
      </c>
      <c r="Y4528" t="str">
        <f>IF(Tabela2[[#This Row],[feat]]="","","Feat")</f>
        <v/>
      </c>
      <c r="Z4528" s="17" t="str">
        <f>CONCATENATE(INT(spotify_top_songs_audio_features[[#This Row],[duration_ms]]/(60*1000)),":",MOD(INT(spotify_top_songs_audio_features[[#This Row],[duration_ms]]/1000),60))</f>
        <v>3:17</v>
      </c>
      <c r="AA45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528" t="str">
        <f>spotify_top_songs_audio_features[[#This Row],[track_name]]</f>
        <v>Once an Addict - Interlude</v>
      </c>
    </row>
    <row r="4529" spans="1:28" x14ac:dyDescent="0.25">
      <c r="A4529" t="s">
        <v>6561</v>
      </c>
      <c r="B4529" t="s">
        <v>1287</v>
      </c>
      <c r="C4529" t="s">
        <v>6562</v>
      </c>
      <c r="D4529" t="s">
        <v>48</v>
      </c>
      <c r="E4529" t="s">
        <v>113</v>
      </c>
      <c r="F4529" t="s">
        <v>24</v>
      </c>
      <c r="G4529" t="s">
        <v>25</v>
      </c>
      <c r="H4529">
        <v>739</v>
      </c>
      <c r="I4529">
        <v>516</v>
      </c>
      <c r="J4529">
        <v>539</v>
      </c>
      <c r="K4529" t="s">
        <v>6563</v>
      </c>
      <c r="L4529">
        <v>0</v>
      </c>
      <c r="M4529">
        <v>151</v>
      </c>
      <c r="N4529">
        <v>434</v>
      </c>
      <c r="O4529">
        <v>-7154</v>
      </c>
      <c r="P4529">
        <v>120109</v>
      </c>
      <c r="Q4529">
        <v>183874</v>
      </c>
      <c r="R4529">
        <v>1</v>
      </c>
      <c r="S4529">
        <v>10941573</v>
      </c>
      <c r="U4529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529" t="str">
        <f>IFERROR(MID(spotify_top_songs_audio_features[[#This Row],[artist_names]],SEARCH(",",spotify_top_songs_audio_features[[#This Row],[artist_names]])+2,99),"")</f>
        <v/>
      </c>
      <c r="W4529" t="str">
        <f>spotify_top_songs_audio_features[[#This Row],[source]]</f>
        <v>Republic Records</v>
      </c>
      <c r="X4529" s="1">
        <f>spotify_top_songs_audio_features[[#This Row],[streams]]</f>
        <v>10941573</v>
      </c>
      <c r="Y4529" t="str">
        <f>IF(Tabela2[[#This Row],[feat]]="","","Feat")</f>
        <v/>
      </c>
      <c r="Z4529" s="17" t="str">
        <f>CONCATENATE(INT(spotify_top_songs_audio_features[[#This Row],[duration_ms]]/(60*1000)),":",MOD(INT(spotify_top_songs_audio_features[[#This Row],[duration_ms]]/1000),60))</f>
        <v>3:3</v>
      </c>
      <c r="AA45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29" t="str">
        <f>spotify_top_songs_audio_features[[#This Row],[track_name]]</f>
        <v>six thirty</v>
      </c>
    </row>
    <row r="4530" spans="1:28" x14ac:dyDescent="0.25">
      <c r="A4530" t="s">
        <v>13831</v>
      </c>
      <c r="B4530" t="s">
        <v>4527</v>
      </c>
      <c r="C4530" t="s">
        <v>4528</v>
      </c>
      <c r="D4530" t="s">
        <v>3032</v>
      </c>
      <c r="E4530" t="s">
        <v>113</v>
      </c>
      <c r="F4530" t="s">
        <v>24</v>
      </c>
      <c r="G4530" t="s">
        <v>25</v>
      </c>
      <c r="H4530">
        <v>524</v>
      </c>
      <c r="I4530">
        <v>612</v>
      </c>
      <c r="J4530">
        <v>362</v>
      </c>
      <c r="K4530" t="s">
        <v>4691</v>
      </c>
      <c r="L4530">
        <v>0</v>
      </c>
      <c r="M4530">
        <v>802</v>
      </c>
      <c r="N4530">
        <v>768</v>
      </c>
      <c r="O4530">
        <v>-8053</v>
      </c>
      <c r="P4530">
        <v>82226</v>
      </c>
      <c r="Q4530">
        <v>147800</v>
      </c>
      <c r="R4530">
        <v>7</v>
      </c>
      <c r="S4530">
        <v>10935284</v>
      </c>
      <c r="U4530" t="str">
        <f>IFERROR(LEFT(spotify_top_songs_audio_features[[#This Row],[artist_names]],SEARCH(",",spotify_top_songs_audio_features[[#This Row],[artist_names]])-1),spotify_top_songs_audio_features[[#This Row],[artist_names]])</f>
        <v>Stevie Wonder</v>
      </c>
      <c r="V4530" t="str">
        <f>IFERROR(MID(spotify_top_songs_audio_features[[#This Row],[artist_names]],SEARCH(",",spotify_top_songs_audio_features[[#This Row],[artist_names]])+2,99),"")</f>
        <v/>
      </c>
      <c r="W4530" t="str">
        <f>spotify_top_songs_audio_features[[#This Row],[source]]</f>
        <v>UNI/MOTOWN</v>
      </c>
      <c r="X4530" s="1">
        <f>spotify_top_songs_audio_features[[#This Row],[streams]]</f>
        <v>10935284</v>
      </c>
      <c r="Y4530" t="str">
        <f>IF(Tabela2[[#This Row],[feat]]="","","Feat")</f>
        <v/>
      </c>
      <c r="Z4530" s="17" t="str">
        <f>CONCATENATE(INT(spotify_top_songs_audio_features[[#This Row],[duration_ms]]/(60*1000)),":",MOD(INT(spotify_top_songs_audio_features[[#This Row],[duration_ms]]/1000),60))</f>
        <v>2:27</v>
      </c>
      <c r="AA45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30" t="str">
        <f>spotify_top_songs_audio_features[[#This Row],[track_name]]</f>
        <v>What Christmas Means To Me</v>
      </c>
    </row>
    <row r="4531" spans="1:28" x14ac:dyDescent="0.25">
      <c r="A4531" t="s">
        <v>12668</v>
      </c>
      <c r="B4531" t="s">
        <v>11236</v>
      </c>
      <c r="C4531" t="s">
        <v>12669</v>
      </c>
      <c r="D4531" t="s">
        <v>1938</v>
      </c>
      <c r="E4531" t="s">
        <v>469</v>
      </c>
      <c r="F4531" t="s">
        <v>32</v>
      </c>
      <c r="G4531" t="s">
        <v>25</v>
      </c>
      <c r="H4531">
        <v>441</v>
      </c>
      <c r="I4531">
        <v>915</v>
      </c>
      <c r="J4531">
        <v>112</v>
      </c>
      <c r="K4531" t="s">
        <v>3484</v>
      </c>
      <c r="L4531">
        <v>0</v>
      </c>
      <c r="M4531">
        <v>252</v>
      </c>
      <c r="N4531">
        <v>726</v>
      </c>
      <c r="O4531">
        <v>-4096</v>
      </c>
      <c r="P4531">
        <v>185936</v>
      </c>
      <c r="Q4531">
        <v>153226</v>
      </c>
      <c r="R4531">
        <v>2</v>
      </c>
      <c r="S4531">
        <v>10916173</v>
      </c>
      <c r="U4531" t="str">
        <f>IFERROR(LEFT(spotify_top_songs_audio_features[[#This Row],[artist_names]],SEARCH(",",spotify_top_songs_audio_features[[#This Row],[artist_names]])-1),spotify_top_songs_audio_features[[#This Row],[artist_names]])</f>
        <v>Luan Santana</v>
      </c>
      <c r="V4531" t="str">
        <f>IFERROR(MID(spotify_top_songs_audio_features[[#This Row],[artist_names]],SEARCH(",",spotify_top_songs_audio_features[[#This Row],[artist_names]])+2,99),"")</f>
        <v/>
      </c>
      <c r="W4531" t="str">
        <f>spotify_top_songs_audio_features[[#This Row],[source]]</f>
        <v>Sony Music Entertainment</v>
      </c>
      <c r="X4531" s="1">
        <f>spotify_top_songs_audio_features[[#This Row],[streams]]</f>
        <v>10916173</v>
      </c>
      <c r="Y4531" t="str">
        <f>IF(Tabela2[[#This Row],[feat]]="","","Feat")</f>
        <v/>
      </c>
      <c r="Z4531" s="17" t="str">
        <f>CONCATENATE(INT(spotify_top_songs_audio_features[[#This Row],[duration_ms]]/(60*1000)),":",MOD(INT(spotify_top_songs_audio_features[[#This Row],[duration_ms]]/1000),60))</f>
        <v>2:33</v>
      </c>
      <c r="AA45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531" t="str">
        <f>spotify_top_songs_audio_features[[#This Row],[track_name]]</f>
        <v>ABALO EMOCIONAL - Ao Vivo</v>
      </c>
    </row>
    <row r="4532" spans="1:28" x14ac:dyDescent="0.25">
      <c r="A4532" t="s">
        <v>11001</v>
      </c>
      <c r="B4532" t="s">
        <v>1598</v>
      </c>
      <c r="C4532" t="s">
        <v>11002</v>
      </c>
      <c r="D4532" t="s">
        <v>1600</v>
      </c>
      <c r="E4532" t="s">
        <v>113</v>
      </c>
      <c r="F4532" t="s">
        <v>24</v>
      </c>
      <c r="G4532" t="s">
        <v>25</v>
      </c>
      <c r="H4532">
        <v>467</v>
      </c>
      <c r="I4532">
        <v>655</v>
      </c>
      <c r="J4532">
        <v>338</v>
      </c>
      <c r="K4532" t="s">
        <v>5906</v>
      </c>
      <c r="L4532">
        <v>172</v>
      </c>
      <c r="M4532">
        <v>167</v>
      </c>
      <c r="N4532">
        <v>627</v>
      </c>
      <c r="O4532">
        <v>-6548</v>
      </c>
      <c r="P4532">
        <v>166382</v>
      </c>
      <c r="Q4532">
        <v>221386</v>
      </c>
      <c r="R4532">
        <v>1</v>
      </c>
      <c r="S4532">
        <v>10913129</v>
      </c>
      <c r="U4532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532" t="str">
        <f>IFERROR(MID(spotify_top_songs_audio_features[[#This Row],[artist_names]],SEARCH(",",spotify_top_songs_audio_features[[#This Row],[artist_names]])+2,99),"")</f>
        <v/>
      </c>
      <c r="W4532" t="str">
        <f>spotify_top_songs_audio_features[[#This Row],[source]]</f>
        <v>Rock The World/IDJ/Kanye LP7</v>
      </c>
      <c r="X4532" s="1">
        <f>spotify_top_songs_audio_features[[#This Row],[streams]]</f>
        <v>10913129</v>
      </c>
      <c r="Y4532" t="str">
        <f>IF(Tabela2[[#This Row],[feat]]="","","Feat")</f>
        <v/>
      </c>
      <c r="Z4532" s="17" t="str">
        <f>CONCATENATE(INT(spotify_top_songs_audio_features[[#This Row],[duration_ms]]/(60*1000)),":",MOD(INT(spotify_top_songs_audio_features[[#This Row],[duration_ms]]/1000),60))</f>
        <v>3:41</v>
      </c>
      <c r="AA45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32" t="str">
        <f>spotify_top_songs_audio_features[[#This Row],[track_name]]</f>
        <v>Keep My Spirit Alive</v>
      </c>
    </row>
    <row r="4533" spans="1:28" x14ac:dyDescent="0.25">
      <c r="A4533" t="s">
        <v>12756</v>
      </c>
      <c r="B4533" t="s">
        <v>1598</v>
      </c>
      <c r="C4533" t="s">
        <v>12757</v>
      </c>
      <c r="D4533" t="s">
        <v>1600</v>
      </c>
      <c r="E4533" t="s">
        <v>31</v>
      </c>
      <c r="F4533" t="s">
        <v>24</v>
      </c>
      <c r="G4533" t="s">
        <v>64</v>
      </c>
      <c r="H4533">
        <v>477</v>
      </c>
      <c r="I4533">
        <v>713</v>
      </c>
      <c r="J4533">
        <v>126</v>
      </c>
      <c r="K4533" t="s">
        <v>11381</v>
      </c>
      <c r="L4533">
        <v>844</v>
      </c>
      <c r="M4533">
        <v>879</v>
      </c>
      <c r="N4533">
        <v>113</v>
      </c>
      <c r="O4533">
        <v>-6805</v>
      </c>
      <c r="P4533">
        <v>106137</v>
      </c>
      <c r="Q4533">
        <v>538537</v>
      </c>
      <c r="R4533">
        <v>1</v>
      </c>
      <c r="S4533">
        <v>10900265</v>
      </c>
      <c r="U4533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533" t="str">
        <f>IFERROR(MID(spotify_top_songs_audio_features[[#This Row],[artist_names]],SEARCH(",",spotify_top_songs_audio_features[[#This Row],[artist_names]])+2,99),"")</f>
        <v/>
      </c>
      <c r="W4533" t="str">
        <f>spotify_top_songs_audio_features[[#This Row],[source]]</f>
        <v>Rock The World/IDJ/Kanye LP7</v>
      </c>
      <c r="X4533" s="1">
        <f>spotify_top_songs_audio_features[[#This Row],[streams]]</f>
        <v>10900265</v>
      </c>
      <c r="Y4533" t="str">
        <f>IF(Tabela2[[#This Row],[feat]]="","","Feat")</f>
        <v/>
      </c>
      <c r="Z4533" s="17" t="str">
        <f>CONCATENATE(INT(spotify_top_songs_audio_features[[#This Row],[duration_ms]]/(60*1000)),":",MOD(INT(spotify_top_songs_audio_features[[#This Row],[duration_ms]]/1000),60))</f>
        <v>8:58</v>
      </c>
      <c r="AA45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33" t="str">
        <f>spotify_top_songs_audio_features[[#This Row],[track_name]]</f>
        <v>Jesus Lord</v>
      </c>
    </row>
    <row r="4534" spans="1:28" x14ac:dyDescent="0.25">
      <c r="A4534" t="s">
        <v>1798</v>
      </c>
      <c r="B4534" t="s">
        <v>1799</v>
      </c>
      <c r="C4534" t="s">
        <v>1800</v>
      </c>
      <c r="D4534" t="s">
        <v>314</v>
      </c>
      <c r="E4534" t="s">
        <v>70</v>
      </c>
      <c r="F4534" t="s">
        <v>24</v>
      </c>
      <c r="G4534" t="s">
        <v>25</v>
      </c>
      <c r="H4534">
        <v>755</v>
      </c>
      <c r="I4534">
        <v>751</v>
      </c>
      <c r="J4534">
        <v>748</v>
      </c>
      <c r="K4534" t="s">
        <v>1801</v>
      </c>
      <c r="L4534">
        <v>0</v>
      </c>
      <c r="M4534">
        <v>812</v>
      </c>
      <c r="N4534">
        <v>491</v>
      </c>
      <c r="O4534">
        <v>-4034</v>
      </c>
      <c r="P4534">
        <v>102002</v>
      </c>
      <c r="Q4534">
        <v>183587</v>
      </c>
      <c r="R4534">
        <v>16</v>
      </c>
      <c r="S4534">
        <v>10899957</v>
      </c>
      <c r="U4534" t="str">
        <f>IFERROR(LEFT(spotify_top_songs_audio_features[[#This Row],[artist_names]],SEARCH(",",spotify_top_songs_audio_features[[#This Row],[artist_names]])-1),spotify_top_songs_audio_features[[#This Row],[artist_names]])</f>
        <v>ItaloBrothers</v>
      </c>
      <c r="V4534" t="str">
        <f>IFERROR(MID(spotify_top_songs_audio_features[[#This Row],[artist_names]],SEARCH(",",spotify_top_songs_audio_features[[#This Row],[artist_names]])+2,99),"")</f>
        <v/>
      </c>
      <c r="W4534" t="str">
        <f>spotify_top_songs_audio_features[[#This Row],[source]]</f>
        <v>Ultra Records, LLC</v>
      </c>
      <c r="X4534" s="1">
        <f>spotify_top_songs_audio_features[[#This Row],[streams]]</f>
        <v>10899957</v>
      </c>
      <c r="Y4534" t="str">
        <f>IF(Tabela2[[#This Row],[feat]]="","","Feat")</f>
        <v/>
      </c>
      <c r="Z4534" s="17" t="str">
        <f>CONCATENATE(INT(spotify_top_songs_audio_features[[#This Row],[duration_ms]]/(60*1000)),":",MOD(INT(spotify_top_songs_audio_features[[#This Row],[duration_ms]]/1000),60))</f>
        <v>3:3</v>
      </c>
      <c r="AA45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534" t="str">
        <f>spotify_top_songs_audio_features[[#This Row],[track_name]]</f>
        <v>Summer Air</v>
      </c>
    </row>
    <row r="4535" spans="1:28" x14ac:dyDescent="0.25">
      <c r="A4535" t="s">
        <v>1111</v>
      </c>
      <c r="B4535" t="s">
        <v>1112</v>
      </c>
      <c r="C4535" t="s">
        <v>1113</v>
      </c>
      <c r="D4535" t="s">
        <v>1114</v>
      </c>
      <c r="E4535" t="s">
        <v>31</v>
      </c>
      <c r="F4535" t="s">
        <v>32</v>
      </c>
      <c r="G4535" t="s">
        <v>25</v>
      </c>
      <c r="H4535">
        <v>755</v>
      </c>
      <c r="I4535">
        <v>87</v>
      </c>
      <c r="J4535">
        <v>936</v>
      </c>
      <c r="K4535" t="s">
        <v>1115</v>
      </c>
      <c r="L4535">
        <v>0</v>
      </c>
      <c r="M4535">
        <v>917</v>
      </c>
      <c r="N4535">
        <v>645</v>
      </c>
      <c r="O4535">
        <v>-2414</v>
      </c>
      <c r="P4535">
        <v>124032</v>
      </c>
      <c r="Q4535">
        <v>174387</v>
      </c>
      <c r="R4535">
        <v>2</v>
      </c>
      <c r="S4535">
        <v>10877801</v>
      </c>
      <c r="U4535" t="str">
        <f>IFERROR(LEFT(spotify_top_songs_audio_features[[#This Row],[artist_names]],SEARCH(",",spotify_top_songs_audio_features[[#This Row],[artist_names]])-1),spotify_top_songs_audio_features[[#This Row],[artist_names]])</f>
        <v>(G)I-DLE</v>
      </c>
      <c r="V4535" t="str">
        <f>IFERROR(MID(spotify_top_songs_audio_features[[#This Row],[artist_names]],SEARCH(",",spotify_top_songs_audio_features[[#This Row],[artist_names]])+2,99),"")</f>
        <v/>
      </c>
      <c r="W4535" t="str">
        <f>spotify_top_songs_audio_features[[#This Row],[source]]</f>
        <v>Cube Entertainment</v>
      </c>
      <c r="X4535" s="1">
        <f>spotify_top_songs_audio_features[[#This Row],[streams]]</f>
        <v>10877801</v>
      </c>
      <c r="Y4535" t="str">
        <f>IF(Tabela2[[#This Row],[feat]]="","","Feat")</f>
        <v/>
      </c>
      <c r="Z4535" s="17" t="str">
        <f>CONCATENATE(INT(spotify_top_songs_audio_features[[#This Row],[duration_ms]]/(60*1000)),":",MOD(INT(spotify_top_songs_audio_features[[#This Row],[duration_ms]]/1000),60))</f>
        <v>2:54</v>
      </c>
      <c r="AA45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35" t="str">
        <f>spotify_top_songs_audio_features[[#This Row],[track_name]]</f>
        <v>TOMBOY</v>
      </c>
    </row>
    <row r="4536" spans="1:28" x14ac:dyDescent="0.25">
      <c r="A4536" t="s">
        <v>12051</v>
      </c>
      <c r="B4536" t="s">
        <v>12052</v>
      </c>
      <c r="C4536" t="s">
        <v>12053</v>
      </c>
      <c r="D4536" t="s">
        <v>12054</v>
      </c>
      <c r="E4536" t="s">
        <v>97</v>
      </c>
      <c r="F4536" t="s">
        <v>24</v>
      </c>
      <c r="G4536" t="s">
        <v>25</v>
      </c>
      <c r="H4536">
        <v>771</v>
      </c>
      <c r="I4536">
        <v>661</v>
      </c>
      <c r="J4536">
        <v>916</v>
      </c>
      <c r="K4536" t="s">
        <v>26</v>
      </c>
      <c r="L4536">
        <v>5.4500000000000002E-4</v>
      </c>
      <c r="M4536">
        <v>114</v>
      </c>
      <c r="N4536">
        <v>183</v>
      </c>
      <c r="O4536">
        <v>-6718</v>
      </c>
      <c r="P4536">
        <v>104884</v>
      </c>
      <c r="Q4536">
        <v>195469</v>
      </c>
      <c r="R4536">
        <v>2</v>
      </c>
      <c r="S4536">
        <v>10876703</v>
      </c>
      <c r="U4536" t="str">
        <f>IFERROR(LEFT(spotify_top_songs_audio_features[[#This Row],[artist_names]],SEARCH(",",spotify_top_songs_audio_features[[#This Row],[artist_names]])-1),spotify_top_songs_audio_features[[#This Row],[artist_names]])</f>
        <v>Frenna</v>
      </c>
      <c r="V4536" t="str">
        <f>IFERROR(MID(spotify_top_songs_audio_features[[#This Row],[artist_names]],SEARCH(",",spotify_top_songs_audio_features[[#This Row],[artist_names]])+2,99),"")</f>
        <v>Lil Kleine</v>
      </c>
      <c r="W4536" t="str">
        <f>spotify_top_songs_audio_features[[#This Row],[source]]</f>
        <v>777 Records BV / Top Notch Music BV</v>
      </c>
      <c r="X4536" s="1">
        <f>spotify_top_songs_audio_features[[#This Row],[streams]]</f>
        <v>10876703</v>
      </c>
      <c r="Y4536" t="str">
        <f>IF(Tabela2[[#This Row],[feat]]="","","Feat")</f>
        <v>Feat</v>
      </c>
      <c r="Z4536" s="17" t="str">
        <f>CONCATENATE(INT(spotify_top_songs_audio_features[[#This Row],[duration_ms]]/(60*1000)),":",MOD(INT(spotify_top_songs_audio_features[[#This Row],[duration_ms]]/1000),60))</f>
        <v>3:15</v>
      </c>
      <c r="AA45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536" t="str">
        <f>spotify_top_songs_audio_features[[#This Row],[track_name]]</f>
        <v>Verleden Tijd</v>
      </c>
    </row>
    <row r="4537" spans="1:28" x14ac:dyDescent="0.25">
      <c r="A4537" t="s">
        <v>1082</v>
      </c>
      <c r="B4537" t="s">
        <v>1083</v>
      </c>
      <c r="C4537" t="s">
        <v>1084</v>
      </c>
      <c r="D4537" t="s">
        <v>96</v>
      </c>
      <c r="E4537" t="s">
        <v>113</v>
      </c>
      <c r="F4537" t="s">
        <v>24</v>
      </c>
      <c r="G4537" t="s">
        <v>25</v>
      </c>
      <c r="H4537">
        <v>604</v>
      </c>
      <c r="I4537">
        <v>444</v>
      </c>
      <c r="J4537">
        <v>698</v>
      </c>
      <c r="K4537" t="s">
        <v>1085</v>
      </c>
      <c r="L4537">
        <v>0</v>
      </c>
      <c r="M4537">
        <v>837</v>
      </c>
      <c r="N4537">
        <v>169</v>
      </c>
      <c r="O4537">
        <v>-7695</v>
      </c>
      <c r="P4537">
        <v>72129</v>
      </c>
      <c r="Q4537">
        <v>169467</v>
      </c>
      <c r="R4537">
        <v>1</v>
      </c>
      <c r="S4537">
        <v>10870508</v>
      </c>
      <c r="U4537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4537" t="str">
        <f>IFERROR(MID(spotify_top_songs_audio_features[[#This Row],[artist_names]],SEARCH(",",spotify_top_songs_audio_features[[#This Row],[artist_names]])+2,99),"")</f>
        <v>The Lumineers</v>
      </c>
      <c r="W4537" t="str">
        <f>spotify_top_songs_audio_features[[#This Row],[source]]</f>
        <v>Warner Records</v>
      </c>
      <c r="X4537" s="1">
        <f>spotify_top_songs_audio_features[[#This Row],[streams]]</f>
        <v>10870508</v>
      </c>
      <c r="Y4537" t="str">
        <f>IF(Tabela2[[#This Row],[feat]]="","","Feat")</f>
        <v>Feat</v>
      </c>
      <c r="Z4537" s="17" t="str">
        <f>CONCATENATE(INT(spotify_top_songs_audio_features[[#This Row],[duration_ms]]/(60*1000)),":",MOD(INT(spotify_top_songs_audio_features[[#This Row],[duration_ms]]/1000),60))</f>
        <v>2:49</v>
      </c>
      <c r="AA45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37" t="str">
        <f>spotify_top_songs_audio_features[[#This Row],[track_name]]</f>
        <v>Spotless (feat. The Lumineers)</v>
      </c>
    </row>
    <row r="4538" spans="1:28" x14ac:dyDescent="0.25">
      <c r="A4538" t="s">
        <v>9714</v>
      </c>
      <c r="B4538" t="s">
        <v>112</v>
      </c>
      <c r="C4538" t="s">
        <v>9715</v>
      </c>
      <c r="D4538" t="s">
        <v>349</v>
      </c>
      <c r="E4538" t="s">
        <v>70</v>
      </c>
      <c r="F4538" t="s">
        <v>24</v>
      </c>
      <c r="G4538" t="s">
        <v>25</v>
      </c>
      <c r="H4538">
        <v>553</v>
      </c>
      <c r="I4538">
        <v>664</v>
      </c>
      <c r="J4538">
        <v>741</v>
      </c>
      <c r="K4538" t="s">
        <v>9716</v>
      </c>
      <c r="L4538">
        <v>56</v>
      </c>
      <c r="M4538">
        <v>106</v>
      </c>
      <c r="N4538">
        <v>467</v>
      </c>
      <c r="O4538">
        <v>-7417</v>
      </c>
      <c r="P4538">
        <v>14006</v>
      </c>
      <c r="Q4538">
        <v>220440</v>
      </c>
      <c r="R4538">
        <v>2</v>
      </c>
      <c r="S4538">
        <v>10869274</v>
      </c>
      <c r="U453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538" t="str">
        <f>IFERROR(MID(spotify_top_songs_audio_features[[#This Row],[artist_names]],SEARCH(",",spotify_top_songs_audio_features[[#This Row],[artist_names]])+2,99),"")</f>
        <v/>
      </c>
      <c r="W4538" t="str">
        <f>spotify_top_songs_audio_features[[#This Row],[source]]</f>
        <v>Big Machine Records, LLC</v>
      </c>
      <c r="X4538" s="1">
        <f>spotify_top_songs_audio_features[[#This Row],[streams]]</f>
        <v>10869274</v>
      </c>
      <c r="Y4538" t="str">
        <f>IF(Tabela2[[#This Row],[feat]]="","","Feat")</f>
        <v/>
      </c>
      <c r="Z4538" s="17" t="str">
        <f>CONCATENATE(INT(spotify_top_songs_audio_features[[#This Row],[duration_ms]]/(60*1000)),":",MOD(INT(spotify_top_songs_audio_features[[#This Row],[duration_ms]]/1000),60))</f>
        <v>3:40</v>
      </c>
      <c r="AA45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538" t="str">
        <f>spotify_top_songs_audio_features[[#This Row],[track_name]]</f>
        <v>Wildest Dreams</v>
      </c>
    </row>
    <row r="4539" spans="1:28" x14ac:dyDescent="0.25">
      <c r="A4539" t="s">
        <v>15502</v>
      </c>
      <c r="B4539" t="s">
        <v>160</v>
      </c>
      <c r="C4539" t="s">
        <v>13478</v>
      </c>
      <c r="D4539" t="s">
        <v>162</v>
      </c>
      <c r="E4539" t="s">
        <v>43</v>
      </c>
      <c r="F4539" t="s">
        <v>32</v>
      </c>
      <c r="G4539" t="s">
        <v>25</v>
      </c>
      <c r="H4539">
        <v>731</v>
      </c>
      <c r="I4539">
        <v>595</v>
      </c>
      <c r="J4539">
        <v>15</v>
      </c>
      <c r="K4539" t="s">
        <v>1588</v>
      </c>
      <c r="L4539">
        <v>8.6700000000000004E-4</v>
      </c>
      <c r="M4539">
        <v>248</v>
      </c>
      <c r="N4539">
        <v>362</v>
      </c>
      <c r="O4539">
        <v>-7734</v>
      </c>
      <c r="P4539">
        <v>140072</v>
      </c>
      <c r="Q4539">
        <v>227365</v>
      </c>
      <c r="R4539">
        <v>2</v>
      </c>
      <c r="S4539">
        <v>10847153</v>
      </c>
      <c r="U4539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4539" t="str">
        <f>IFERROR(MID(spotify_top_songs_audio_features[[#This Row],[artist_names]],SEARCH(",",spotify_top_songs_audio_features[[#This Row],[artist_names]])+2,99),"")</f>
        <v/>
      </c>
      <c r="W4539" t="str">
        <f>spotify_top_songs_audio_features[[#This Row],[source]]</f>
        <v>Fueled By Ramen</v>
      </c>
      <c r="X4539" s="1">
        <f>spotify_top_songs_audio_features[[#This Row],[streams]]</f>
        <v>10847153</v>
      </c>
      <c r="Y4539" t="str">
        <f>IF(Tabela2[[#This Row],[feat]]="","","Feat")</f>
        <v/>
      </c>
      <c r="Z4539" s="17" t="str">
        <f>CONCATENATE(INT(spotify_top_songs_audio_features[[#This Row],[duration_ms]]/(60*1000)),":",MOD(INT(spotify_top_songs_audio_features[[#This Row],[duration_ms]]/1000),60))</f>
        <v>3:47</v>
      </c>
      <c r="AA45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539" t="str">
        <f>spotify_top_songs_audio_features[[#This Row],[track_name]]</f>
        <v>Nico and the Niners</v>
      </c>
    </row>
    <row r="4540" spans="1:28" x14ac:dyDescent="0.25">
      <c r="A4540" t="s">
        <v>10750</v>
      </c>
      <c r="B4540" t="s">
        <v>10751</v>
      </c>
      <c r="C4540" t="s">
        <v>10752</v>
      </c>
      <c r="D4540" t="s">
        <v>8851</v>
      </c>
      <c r="E4540" t="s">
        <v>142</v>
      </c>
      <c r="F4540" t="s">
        <v>24</v>
      </c>
      <c r="G4540" t="s">
        <v>25</v>
      </c>
      <c r="H4540">
        <v>828</v>
      </c>
      <c r="I4540">
        <v>686</v>
      </c>
      <c r="J4540">
        <v>264</v>
      </c>
      <c r="K4540" t="s">
        <v>4674</v>
      </c>
      <c r="L4540">
        <v>2.23E-4</v>
      </c>
      <c r="M4540">
        <v>11</v>
      </c>
      <c r="N4540">
        <v>544</v>
      </c>
      <c r="O4540">
        <v>-5242</v>
      </c>
      <c r="P4540">
        <v>156033</v>
      </c>
      <c r="Q4540">
        <v>253346</v>
      </c>
      <c r="R4540">
        <v>2</v>
      </c>
      <c r="S4540">
        <v>10839793</v>
      </c>
      <c r="U4540" t="str">
        <f>IFERROR(LEFT(spotify_top_songs_audio_features[[#This Row],[artist_names]],SEARCH(",",spotify_top_songs_audio_features[[#This Row],[artist_names]])-1),spotify_top_songs_audio_features[[#This Row],[artist_names]])</f>
        <v>KC Rebell</v>
      </c>
      <c r="V4540" t="str">
        <f>IFERROR(MID(spotify_top_songs_audio_features[[#This Row],[artist_names]],SEARCH(",",spotify_top_songs_audio_features[[#This Row],[artist_names]])+2,99),"")</f>
        <v>Summer Cem, Capital Bra</v>
      </c>
      <c r="W4540" t="str">
        <f>spotify_top_songs_audio_features[[#This Row],[source]]</f>
        <v>Rebell Army</v>
      </c>
      <c r="X4540" s="1">
        <f>spotify_top_songs_audio_features[[#This Row],[streams]]</f>
        <v>10839793</v>
      </c>
      <c r="Y4540" t="str">
        <f>IF(Tabela2[[#This Row],[feat]]="","","Feat")</f>
        <v>Feat</v>
      </c>
      <c r="Z4540" s="17" t="str">
        <f>CONCATENATE(INT(spotify_top_songs_audio_features[[#This Row],[duration_ms]]/(60*1000)),":",MOD(INT(spotify_top_songs_audio_features[[#This Row],[duration_ms]]/1000),60))</f>
        <v>4:13</v>
      </c>
      <c r="AA45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540" t="str">
        <f>spotify_top_songs_audio_features[[#This Row],[track_name]]</f>
        <v>DNA</v>
      </c>
    </row>
    <row r="4541" spans="1:28" x14ac:dyDescent="0.25">
      <c r="A4541" t="s">
        <v>2029</v>
      </c>
      <c r="B4541" t="s">
        <v>1417</v>
      </c>
      <c r="C4541" t="s">
        <v>2030</v>
      </c>
      <c r="D4541" t="s">
        <v>1419</v>
      </c>
      <c r="E4541" t="s">
        <v>23</v>
      </c>
      <c r="F4541" t="s">
        <v>24</v>
      </c>
      <c r="G4541" t="s">
        <v>25</v>
      </c>
      <c r="H4541">
        <v>66</v>
      </c>
      <c r="I4541">
        <v>745</v>
      </c>
      <c r="J4541">
        <v>307</v>
      </c>
      <c r="K4541" t="s">
        <v>2031</v>
      </c>
      <c r="L4541">
        <v>2</v>
      </c>
      <c r="M4541">
        <v>831</v>
      </c>
      <c r="N4541">
        <v>828</v>
      </c>
      <c r="O4541">
        <v>-5499</v>
      </c>
      <c r="P4541">
        <v>130074</v>
      </c>
      <c r="Q4541">
        <v>157080</v>
      </c>
      <c r="R4541">
        <v>3</v>
      </c>
      <c r="S4541">
        <v>10835348</v>
      </c>
      <c r="U4541" t="str">
        <f>IFERROR(LEFT(spotify_top_songs_audio_features[[#This Row],[artist_names]],SEARCH(",",spotify_top_songs_audio_features[[#This Row],[artist_names]])-1),spotify_top_songs_audio_features[[#This Row],[artist_names]])</f>
        <v>Thomas Rhett</v>
      </c>
      <c r="V4541" t="str">
        <f>IFERROR(MID(spotify_top_songs_audio_features[[#This Row],[artist_names]],SEARCH(",",spotify_top_songs_audio_features[[#This Row],[artist_names]])+2,99),"")</f>
        <v/>
      </c>
      <c r="W4541" t="str">
        <f>spotify_top_songs_audio_features[[#This Row],[source]]</f>
        <v>The Valory Music Co.</v>
      </c>
      <c r="X4541" s="1">
        <f>spotify_top_songs_audio_features[[#This Row],[streams]]</f>
        <v>10835348</v>
      </c>
      <c r="Y4541" t="str">
        <f>IF(Tabela2[[#This Row],[feat]]="","","Feat")</f>
        <v/>
      </c>
      <c r="Z4541" s="17" t="str">
        <f>CONCATENATE(INT(spotify_top_songs_audio_features[[#This Row],[duration_ms]]/(60*1000)),":",MOD(INT(spotify_top_songs_audio_features[[#This Row],[duration_ms]]/1000),60))</f>
        <v>2:37</v>
      </c>
      <c r="AA45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541" t="str">
        <f>spotify_top_songs_audio_features[[#This Row],[track_name]]</f>
        <v>Unforgettable</v>
      </c>
    </row>
    <row r="4542" spans="1:28" x14ac:dyDescent="0.25">
      <c r="A4542" t="s">
        <v>11977</v>
      </c>
      <c r="B4542" t="s">
        <v>4404</v>
      </c>
      <c r="C4542" t="s">
        <v>11978</v>
      </c>
      <c r="D4542" t="s">
        <v>814</v>
      </c>
      <c r="E4542" t="s">
        <v>70</v>
      </c>
      <c r="F4542" t="s">
        <v>24</v>
      </c>
      <c r="G4542" t="s">
        <v>25</v>
      </c>
      <c r="H4542">
        <v>466</v>
      </c>
      <c r="I4542">
        <v>676</v>
      </c>
      <c r="J4542">
        <v>38</v>
      </c>
      <c r="K4542" t="s">
        <v>3492</v>
      </c>
      <c r="L4542">
        <v>318</v>
      </c>
      <c r="M4542">
        <v>224</v>
      </c>
      <c r="N4542">
        <v>333</v>
      </c>
      <c r="O4542">
        <v>-8097</v>
      </c>
      <c r="P4542">
        <v>81227</v>
      </c>
      <c r="Q4542">
        <v>83827</v>
      </c>
      <c r="R4542">
        <v>1</v>
      </c>
      <c r="S4542">
        <v>10834231</v>
      </c>
      <c r="U4542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542" t="str">
        <f>IFERROR(MID(spotify_top_songs_audio_features[[#This Row],[artist_names]],SEARCH(",",spotify_top_songs_audio_features[[#This Row],[artist_names]])+2,99),"")</f>
        <v/>
      </c>
      <c r="W4542" t="str">
        <f>spotify_top_songs_audio_features[[#This Row],[source]]</f>
        <v>Top Dawg Entertainment/RCA Records</v>
      </c>
      <c r="X4542" s="1">
        <f>spotify_top_songs_audio_features[[#This Row],[streams]]</f>
        <v>10834231</v>
      </c>
      <c r="Y4542" t="str">
        <f>IF(Tabela2[[#This Row],[feat]]="","","Feat")</f>
        <v/>
      </c>
      <c r="Z4542" s="17" t="str">
        <f>CONCATENATE(INT(spotify_top_songs_audio_features[[#This Row],[duration_ms]]/(60*1000)),":",MOD(INT(spotify_top_songs_audio_features[[#This Row],[duration_ms]]/1000),60))</f>
        <v>1:23</v>
      </c>
      <c r="AA45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542" t="str">
        <f>spotify_top_songs_audio_features[[#This Row],[track_name]]</f>
        <v>Smoking on my Ex Pack</v>
      </c>
    </row>
    <row r="4543" spans="1:28" x14ac:dyDescent="0.25">
      <c r="A4543" t="s">
        <v>17138</v>
      </c>
      <c r="B4543" t="s">
        <v>383</v>
      </c>
      <c r="C4543" t="s">
        <v>17139</v>
      </c>
      <c r="D4543" t="s">
        <v>1032</v>
      </c>
      <c r="E4543" t="s">
        <v>31</v>
      </c>
      <c r="F4543" t="s">
        <v>24</v>
      </c>
      <c r="G4543" t="s">
        <v>25</v>
      </c>
      <c r="H4543">
        <v>847</v>
      </c>
      <c r="I4543">
        <v>637</v>
      </c>
      <c r="J4543">
        <v>367</v>
      </c>
      <c r="K4543" t="s">
        <v>260</v>
      </c>
      <c r="L4543">
        <v>648</v>
      </c>
      <c r="M4543">
        <v>382</v>
      </c>
      <c r="N4543">
        <v>511</v>
      </c>
      <c r="O4543">
        <v>-5193</v>
      </c>
      <c r="P4543">
        <v>165979</v>
      </c>
      <c r="Q4543">
        <v>173893</v>
      </c>
      <c r="R4543">
        <v>1</v>
      </c>
      <c r="S4543">
        <v>10830400</v>
      </c>
      <c r="U4543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543" t="str">
        <f>IFERROR(MID(spotify_top_songs_audio_features[[#This Row],[artist_names]],SEARCH(",",spotify_top_songs_audio_features[[#This Row],[artist_names]])+2,99),"")</f>
        <v/>
      </c>
      <c r="W4543" t="str">
        <f>spotify_top_songs_audio_features[[#This Row],[source]]</f>
        <v>Shady/Aftermath/Interscope Records</v>
      </c>
      <c r="X4543" s="1">
        <f>spotify_top_songs_audio_features[[#This Row],[streams]]</f>
        <v>10830400</v>
      </c>
      <c r="Y4543" t="str">
        <f>IF(Tabela2[[#This Row],[feat]]="","","Feat")</f>
        <v/>
      </c>
      <c r="Z4543" s="17" t="str">
        <f>CONCATENATE(INT(spotify_top_songs_audio_features[[#This Row],[duration_ms]]/(60*1000)),":",MOD(INT(spotify_top_songs_audio_features[[#This Row],[duration_ms]]/1000),60))</f>
        <v>2:53</v>
      </c>
      <c r="AA45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43" t="str">
        <f>spotify_top_songs_audio_features[[#This Row],[track_name]]</f>
        <v>Premonition - Intro</v>
      </c>
    </row>
    <row r="4544" spans="1:28" x14ac:dyDescent="0.25">
      <c r="A4544" t="s">
        <v>15493</v>
      </c>
      <c r="B4544" t="s">
        <v>15494</v>
      </c>
      <c r="C4544" t="s">
        <v>5727</v>
      </c>
      <c r="D4544" t="s">
        <v>5728</v>
      </c>
      <c r="E4544" t="s">
        <v>177</v>
      </c>
      <c r="F4544" t="s">
        <v>24</v>
      </c>
      <c r="G4544" t="s">
        <v>25</v>
      </c>
      <c r="H4544">
        <v>901</v>
      </c>
      <c r="I4544">
        <v>939</v>
      </c>
      <c r="J4544">
        <v>274</v>
      </c>
      <c r="K4544" t="s">
        <v>1462</v>
      </c>
      <c r="L4544">
        <v>0</v>
      </c>
      <c r="M4544">
        <v>643</v>
      </c>
      <c r="N4544">
        <v>805</v>
      </c>
      <c r="O4544">
        <v>-2762</v>
      </c>
      <c r="P4544">
        <v>142948</v>
      </c>
      <c r="Q4544">
        <v>356347</v>
      </c>
      <c r="R4544">
        <v>9</v>
      </c>
      <c r="S4544">
        <v>10818591</v>
      </c>
      <c r="U4544" t="str">
        <f>IFERROR(LEFT(spotify_top_songs_audio_features[[#This Row],[artist_names]],SEARCH(",",spotify_top_songs_audio_features[[#This Row],[artist_names]])-1),spotify_top_songs_audio_features[[#This Row],[artist_names]])</f>
        <v>13 Organisé</v>
      </c>
      <c r="V4544" t="str">
        <f>IFERROR(MID(spotify_top_songs_audio_features[[#This Row],[artist_names]],SEARCH(",",spotify_top_songs_audio_features[[#This Row],[artist_names]])+2,99),"")</f>
        <v>SCH, Kofs, Jul, Naps, Soso Maness, Elams, Solda, Houari</v>
      </c>
      <c r="W4544" t="str">
        <f>spotify_top_songs_audio_features[[#This Row],[source]]</f>
        <v>Rien 100 Rien</v>
      </c>
      <c r="X4544" s="1">
        <f>spotify_top_songs_audio_features[[#This Row],[streams]]</f>
        <v>10818591</v>
      </c>
      <c r="Y4544" t="str">
        <f>IF(Tabela2[[#This Row],[feat]]="","","Feat")</f>
        <v>Feat</v>
      </c>
      <c r="Z4544" s="17" t="str">
        <f>CONCATENATE(INT(spotify_top_songs_audio_features[[#This Row],[duration_ms]]/(60*1000)),":",MOD(INT(spotify_top_songs_audio_features[[#This Row],[duration_ms]]/1000),60))</f>
        <v>5:56</v>
      </c>
      <c r="AA45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544" t="str">
        <f>spotify_top_songs_audio_features[[#This Row],[track_name]]</f>
        <v>Bande organisée</v>
      </c>
    </row>
    <row r="4545" spans="1:28" x14ac:dyDescent="0.25">
      <c r="A4545" t="s">
        <v>6487</v>
      </c>
      <c r="B4545" t="s">
        <v>715</v>
      </c>
      <c r="C4545" t="s">
        <v>5169</v>
      </c>
      <c r="D4545" t="s">
        <v>48</v>
      </c>
      <c r="E4545" t="s">
        <v>31</v>
      </c>
      <c r="F4545" t="s">
        <v>24</v>
      </c>
      <c r="G4545" t="s">
        <v>25</v>
      </c>
      <c r="H4545">
        <v>87</v>
      </c>
      <c r="I4545">
        <v>35</v>
      </c>
      <c r="J4545">
        <v>277</v>
      </c>
      <c r="K4545" t="s">
        <v>5170</v>
      </c>
      <c r="L4545">
        <v>483</v>
      </c>
      <c r="M4545">
        <v>108</v>
      </c>
      <c r="N4545">
        <v>175</v>
      </c>
      <c r="O4545">
        <v>-6082</v>
      </c>
      <c r="P4545">
        <v>74963</v>
      </c>
      <c r="Q4545">
        <v>168347</v>
      </c>
      <c r="R4545">
        <v>4</v>
      </c>
      <c r="S4545">
        <v>10814496</v>
      </c>
      <c r="U4545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545" t="str">
        <f>IFERROR(MID(spotify_top_songs_audio_features[[#This Row],[artist_names]],SEARCH(",",spotify_top_songs_audio_features[[#This Row],[artist_names]])+2,99),"")</f>
        <v>21 Savage</v>
      </c>
      <c r="W4545" t="str">
        <f>spotify_top_songs_audio_features[[#This Row],[source]]</f>
        <v>Republic Records</v>
      </c>
      <c r="X4545" s="1">
        <f>spotify_top_songs_audio_features[[#This Row],[streams]]</f>
        <v>10814496</v>
      </c>
      <c r="Y4545" t="str">
        <f>IF(Tabela2[[#This Row],[feat]]="","","Feat")</f>
        <v>Feat</v>
      </c>
      <c r="Z4545" s="17" t="str">
        <f>CONCATENATE(INT(spotify_top_songs_audio_features[[#This Row],[duration_ms]]/(60*1000)),":",MOD(INT(spotify_top_songs_audio_features[[#This Row],[duration_ms]]/1000),60))</f>
        <v>2:48</v>
      </c>
      <c r="AA45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45" t="str">
        <f>spotify_top_songs_audio_features[[#This Row],[track_name]]</f>
        <v>Don't Come Out The House (with 21 Savage)</v>
      </c>
    </row>
    <row r="4546" spans="1:28" x14ac:dyDescent="0.25">
      <c r="A4546" t="s">
        <v>3124</v>
      </c>
      <c r="B4546" t="s">
        <v>3125</v>
      </c>
      <c r="C4546" t="s">
        <v>3126</v>
      </c>
      <c r="D4546" t="s">
        <v>112</v>
      </c>
      <c r="E4546" t="s">
        <v>142</v>
      </c>
      <c r="F4546" t="s">
        <v>24</v>
      </c>
      <c r="G4546" t="s">
        <v>25</v>
      </c>
      <c r="H4546">
        <v>502</v>
      </c>
      <c r="I4546">
        <v>534</v>
      </c>
      <c r="J4546">
        <v>278</v>
      </c>
      <c r="K4546" t="s">
        <v>1018</v>
      </c>
      <c r="L4546">
        <v>0</v>
      </c>
      <c r="M4546">
        <v>977</v>
      </c>
      <c r="N4546">
        <v>155</v>
      </c>
      <c r="O4546">
        <v>-5954</v>
      </c>
      <c r="P4546">
        <v>9405</v>
      </c>
      <c r="Q4546">
        <v>299080</v>
      </c>
      <c r="R4546">
        <v>1</v>
      </c>
      <c r="S4546">
        <v>10799411</v>
      </c>
      <c r="U454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546" t="str">
        <f>IFERROR(MID(spotify_top_songs_audio_features[[#This Row],[artist_names]],SEARCH(",",spotify_top_songs_audio_features[[#This Row],[artist_names]])+2,99),"")</f>
        <v>Gary Lightbody</v>
      </c>
      <c r="W4546" t="str">
        <f>spotify_top_songs_audio_features[[#This Row],[source]]</f>
        <v>Taylor Swift</v>
      </c>
      <c r="X4546" s="1">
        <f>spotify_top_songs_audio_features[[#This Row],[streams]]</f>
        <v>10799411</v>
      </c>
      <c r="Y4546" t="str">
        <f>IF(Tabela2[[#This Row],[feat]]="","","Feat")</f>
        <v>Feat</v>
      </c>
      <c r="Z4546" s="17" t="str">
        <f>CONCATENATE(INT(spotify_top_songs_audio_features[[#This Row],[duration_ms]]/(60*1000)),":",MOD(INT(spotify_top_songs_audio_features[[#This Row],[duration_ms]]/1000),60))</f>
        <v>4:59</v>
      </c>
      <c r="AA45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546" t="str">
        <f>spotify_top_songs_audio_features[[#This Row],[track_name]]</f>
        <v>The Last Time (feat. Gary Lightbody of Snow Patrol) (Taylor’s Version)</v>
      </c>
    </row>
    <row r="4547" spans="1:28" x14ac:dyDescent="0.25">
      <c r="A4547" t="s">
        <v>5832</v>
      </c>
      <c r="B4547" t="s">
        <v>5833</v>
      </c>
      <c r="C4547" t="s">
        <v>5834</v>
      </c>
      <c r="D4547" t="s">
        <v>976</v>
      </c>
      <c r="E4547" t="s">
        <v>70</v>
      </c>
      <c r="F4547" t="s">
        <v>24</v>
      </c>
      <c r="G4547" t="s">
        <v>25</v>
      </c>
      <c r="H4547">
        <v>667</v>
      </c>
      <c r="I4547">
        <v>613</v>
      </c>
      <c r="J4547">
        <v>313</v>
      </c>
      <c r="K4547" t="s">
        <v>1390</v>
      </c>
      <c r="L4547">
        <v>0</v>
      </c>
      <c r="M4547">
        <v>113</v>
      </c>
      <c r="N4547">
        <v>681</v>
      </c>
      <c r="O4547">
        <v>-7147</v>
      </c>
      <c r="P4547">
        <v>112046</v>
      </c>
      <c r="Q4547">
        <v>213817</v>
      </c>
      <c r="R4547">
        <v>1</v>
      </c>
      <c r="S4547">
        <v>10782828</v>
      </c>
      <c r="U4547" t="str">
        <f>IFERROR(LEFT(spotify_top_songs_audio_features[[#This Row],[artist_names]],SEARCH(",",spotify_top_songs_audio_features[[#This Row],[artist_names]])-1),spotify_top_songs_audio_features[[#This Row],[artist_names]])</f>
        <v>Noah Kahan</v>
      </c>
      <c r="V4547" t="str">
        <f>IFERROR(MID(spotify_top_songs_audio_features[[#This Row],[artist_names]],SEARCH(",",spotify_top_songs_audio_features[[#This Row],[artist_names]])+2,99),"")</f>
        <v>Post Malone</v>
      </c>
      <c r="W4547" t="str">
        <f>spotify_top_songs_audio_features[[#This Row],[source]]</f>
        <v>Mercury Records/Republic Records</v>
      </c>
      <c r="X4547" s="1">
        <f>spotify_top_songs_audio_features[[#This Row],[streams]]</f>
        <v>10782828</v>
      </c>
      <c r="Y4547" t="str">
        <f>IF(Tabela2[[#This Row],[feat]]="","","Feat")</f>
        <v>Feat</v>
      </c>
      <c r="Z4547" s="17" t="str">
        <f>CONCATENATE(INT(spotify_top_songs_audio_features[[#This Row],[duration_ms]]/(60*1000)),":",MOD(INT(spotify_top_songs_audio_features[[#This Row],[duration_ms]]/1000),60))</f>
        <v>3:33</v>
      </c>
      <c r="AA45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547" t="str">
        <f>spotify_top_songs_audio_features[[#This Row],[track_name]]</f>
        <v>Dial Drunk (with Post Malone)</v>
      </c>
    </row>
    <row r="4548" spans="1:28" x14ac:dyDescent="0.25">
      <c r="A4548" t="s">
        <v>17180</v>
      </c>
      <c r="B4548" t="s">
        <v>112</v>
      </c>
      <c r="C4548" t="s">
        <v>17181</v>
      </c>
      <c r="D4548" t="s">
        <v>112</v>
      </c>
      <c r="E4548" t="s">
        <v>113</v>
      </c>
      <c r="F4548" t="s">
        <v>24</v>
      </c>
      <c r="G4548" t="s">
        <v>25</v>
      </c>
      <c r="H4548">
        <v>693</v>
      </c>
      <c r="I4548">
        <v>681</v>
      </c>
      <c r="J4548">
        <v>25</v>
      </c>
      <c r="K4548" t="s">
        <v>4572</v>
      </c>
      <c r="L4548">
        <v>0</v>
      </c>
      <c r="M4548">
        <v>768</v>
      </c>
      <c r="N4548">
        <v>663</v>
      </c>
      <c r="O4548">
        <v>-7039</v>
      </c>
      <c r="P4548">
        <v>10002</v>
      </c>
      <c r="Q4548">
        <v>205787</v>
      </c>
      <c r="R4548">
        <v>1</v>
      </c>
      <c r="S4548">
        <v>10767008</v>
      </c>
      <c r="U454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548" t="str">
        <f>IFERROR(MID(spotify_top_songs_audio_features[[#This Row],[artist_names]],SEARCH(",",spotify_top_songs_audio_features[[#This Row],[artist_names]])+2,99),"")</f>
        <v/>
      </c>
      <c r="W4548" t="str">
        <f>spotify_top_songs_audio_features[[#This Row],[source]]</f>
        <v>Taylor Swift</v>
      </c>
      <c r="X4548" s="1">
        <f>spotify_top_songs_audio_features[[#This Row],[streams]]</f>
        <v>10767008</v>
      </c>
      <c r="Y4548" t="str">
        <f>IF(Tabela2[[#This Row],[feat]]="","","Feat")</f>
        <v/>
      </c>
      <c r="Z4548" s="17" t="str">
        <f>CONCATENATE(INT(spotify_top_songs_audio_features[[#This Row],[duration_ms]]/(60*1000)),":",MOD(INT(spotify_top_songs_audio_features[[#This Row],[duration_ms]]/1000),60))</f>
        <v>3:25</v>
      </c>
      <c r="AA45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48" t="str">
        <f>spotify_top_songs_audio_features[[#This Row],[track_name]]</f>
        <v>Stay Stay Stay (Taylor's Version)</v>
      </c>
    </row>
    <row r="4549" spans="1:28" x14ac:dyDescent="0.25">
      <c r="A4549" t="s">
        <v>16298</v>
      </c>
      <c r="B4549" t="s">
        <v>13980</v>
      </c>
      <c r="C4549" t="s">
        <v>13981</v>
      </c>
      <c r="D4549" t="s">
        <v>520</v>
      </c>
      <c r="E4549" t="s">
        <v>31</v>
      </c>
      <c r="F4549" t="s">
        <v>24</v>
      </c>
      <c r="G4549" t="s">
        <v>152</v>
      </c>
      <c r="H4549">
        <v>757</v>
      </c>
      <c r="I4549">
        <v>673</v>
      </c>
      <c r="J4549">
        <v>141</v>
      </c>
      <c r="K4549" t="s">
        <v>13982</v>
      </c>
      <c r="L4549">
        <v>0</v>
      </c>
      <c r="M4549">
        <v>338</v>
      </c>
      <c r="N4549">
        <v>574</v>
      </c>
      <c r="O4549">
        <v>-8513</v>
      </c>
      <c r="P4549">
        <v>92958</v>
      </c>
      <c r="Q4549">
        <v>185806</v>
      </c>
      <c r="R4549">
        <v>3</v>
      </c>
      <c r="S4549">
        <v>10758073</v>
      </c>
      <c r="U4549" t="str">
        <f>IFERROR(LEFT(spotify_top_songs_audio_features[[#This Row],[artist_names]],SEARCH(",",spotify_top_songs_audio_features[[#This Row],[artist_names]])-1),spotify_top_songs_audio_features[[#This Row],[artist_names]])</f>
        <v>Roddy Ricch</v>
      </c>
      <c r="V4549" t="str">
        <f>IFERROR(MID(spotify_top_songs_audio_features[[#This Row],[artist_names]],SEARCH(",",spotify_top_songs_audio_features[[#This Row],[artist_names]])+2,99),"")</f>
        <v>A Boogie Wit da Hoodie</v>
      </c>
      <c r="W4549" t="str">
        <f>spotify_top_songs_audio_features[[#This Row],[source]]</f>
        <v>Atlantic Records</v>
      </c>
      <c r="X4549" s="1">
        <f>spotify_top_songs_audio_features[[#This Row],[streams]]</f>
        <v>10758073</v>
      </c>
      <c r="Y4549" t="str">
        <f>IF(Tabela2[[#This Row],[feat]]="","","Feat")</f>
        <v>Feat</v>
      </c>
      <c r="Z4549" s="17" t="str">
        <f>CONCATENATE(INT(spotify_top_songs_audio_features[[#This Row],[duration_ms]]/(60*1000)),":",MOD(INT(spotify_top_songs_audio_features[[#This Row],[duration_ms]]/1000),60))</f>
        <v>3:5</v>
      </c>
      <c r="AA45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49" t="str">
        <f>spotify_top_songs_audio_features[[#This Row],[track_name]]</f>
        <v>Tip Toe (feat. A Boogie Wit da Hoodie)</v>
      </c>
    </row>
    <row r="4550" spans="1:28" x14ac:dyDescent="0.25">
      <c r="A4550" t="s">
        <v>14045</v>
      </c>
      <c r="B4550" t="s">
        <v>284</v>
      </c>
      <c r="C4550" t="s">
        <v>6202</v>
      </c>
      <c r="D4550" t="s">
        <v>423</v>
      </c>
      <c r="E4550" t="s">
        <v>113</v>
      </c>
      <c r="F4550" t="s">
        <v>32</v>
      </c>
      <c r="G4550" t="s">
        <v>152</v>
      </c>
      <c r="H4550">
        <v>193</v>
      </c>
      <c r="I4550">
        <v>218</v>
      </c>
      <c r="J4550">
        <v>389</v>
      </c>
      <c r="K4550" t="s">
        <v>14046</v>
      </c>
      <c r="L4550">
        <v>88</v>
      </c>
      <c r="M4550">
        <v>117</v>
      </c>
      <c r="N4550">
        <v>213</v>
      </c>
      <c r="O4550">
        <v>-3116</v>
      </c>
      <c r="P4550">
        <v>125501</v>
      </c>
      <c r="Q4550">
        <v>36935</v>
      </c>
      <c r="R4550">
        <v>1</v>
      </c>
      <c r="S4550">
        <v>10737639</v>
      </c>
      <c r="U455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550" t="str">
        <f>IFERROR(MID(spotify_top_songs_audio_features[[#This Row],[artist_names]],SEARCH(",",spotify_top_songs_audio_features[[#This Row],[artist_names]])+2,99),"")</f>
        <v/>
      </c>
      <c r="W4550" t="str">
        <f>spotify_top_songs_audio_features[[#This Row],[source]]</f>
        <v>OVO</v>
      </c>
      <c r="X4550" s="1">
        <f>spotify_top_songs_audio_features[[#This Row],[streams]]</f>
        <v>10737639</v>
      </c>
      <c r="Y4550" t="str">
        <f>IF(Tabela2[[#This Row],[feat]]="","","Feat")</f>
        <v/>
      </c>
      <c r="Z4550" s="17" t="str">
        <f>CONCATENATE(INT(spotify_top_songs_audio_features[[#This Row],[duration_ms]]/(60*1000)),":",MOD(INT(spotify_top_songs_audio_features[[#This Row],[duration_ms]]/1000),60))</f>
        <v>0:36</v>
      </c>
      <c r="AA45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50" t="str">
        <f>spotify_top_songs_audio_features[[#This Row],[track_name]]</f>
        <v>Intro</v>
      </c>
    </row>
    <row r="4551" spans="1:28" x14ac:dyDescent="0.25">
      <c r="A4551" t="s">
        <v>6476</v>
      </c>
      <c r="B4551" t="s">
        <v>6477</v>
      </c>
      <c r="C4551" t="s">
        <v>6478</v>
      </c>
      <c r="D4551" t="s">
        <v>6479</v>
      </c>
      <c r="E4551" t="s">
        <v>97</v>
      </c>
      <c r="F4551" t="s">
        <v>24</v>
      </c>
      <c r="G4551" t="s">
        <v>25</v>
      </c>
      <c r="H4551">
        <v>773</v>
      </c>
      <c r="I4551">
        <v>635</v>
      </c>
      <c r="J4551">
        <v>452</v>
      </c>
      <c r="K4551" t="s">
        <v>6480</v>
      </c>
      <c r="L4551">
        <v>0</v>
      </c>
      <c r="M4551">
        <v>132</v>
      </c>
      <c r="N4551">
        <v>476</v>
      </c>
      <c r="O4551">
        <v>-506</v>
      </c>
      <c r="P4551">
        <v>121879</v>
      </c>
      <c r="Q4551">
        <v>173253</v>
      </c>
      <c r="R4551">
        <v>1</v>
      </c>
      <c r="S4551">
        <v>10736180</v>
      </c>
      <c r="U4551" t="str">
        <f>IFERROR(LEFT(spotify_top_songs_audio_features[[#This Row],[artist_names]],SEARCH(",",spotify_top_songs_audio_features[[#This Row],[artist_names]])-1),spotify_top_songs_audio_features[[#This Row],[artist_names]])</f>
        <v>Offset</v>
      </c>
      <c r="V4551" t="str">
        <f>IFERROR(MID(spotify_top_songs_audio_features[[#This Row],[artist_names]],SEARCH(",",spotify_top_songs_audio_features[[#This Row],[artist_names]])+2,99),"")</f>
        <v>Travis Scott</v>
      </c>
      <c r="W4551" t="str">
        <f>spotify_top_songs_audio_features[[#This Row],[source]]</f>
        <v>Motown Records</v>
      </c>
      <c r="X4551" s="1">
        <f>spotify_top_songs_audio_features[[#This Row],[streams]]</f>
        <v>10736180</v>
      </c>
      <c r="Y4551" t="str">
        <f>IF(Tabela2[[#This Row],[feat]]="","","Feat")</f>
        <v>Feat</v>
      </c>
      <c r="Z4551" s="17" t="str">
        <f>CONCATENATE(INT(spotify_top_songs_audio_features[[#This Row],[duration_ms]]/(60*1000)),":",MOD(INT(spotify_top_songs_audio_features[[#This Row],[duration_ms]]/1000),60))</f>
        <v>2:53</v>
      </c>
      <c r="AA45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551" t="str">
        <f>spotify_top_songs_audio_features[[#This Row],[track_name]]</f>
        <v>SAY MY GRACE (feat. Travis Scott)</v>
      </c>
    </row>
    <row r="4552" spans="1:28" x14ac:dyDescent="0.25">
      <c r="A4552" t="s">
        <v>623</v>
      </c>
      <c r="B4552" t="s">
        <v>624</v>
      </c>
      <c r="C4552" t="s">
        <v>625</v>
      </c>
      <c r="D4552" t="s">
        <v>141</v>
      </c>
      <c r="E4552" t="s">
        <v>142</v>
      </c>
      <c r="F4552" t="s">
        <v>24</v>
      </c>
      <c r="G4552" t="s">
        <v>25</v>
      </c>
      <c r="H4552">
        <v>43</v>
      </c>
      <c r="I4552">
        <v>412</v>
      </c>
      <c r="J4552">
        <v>281</v>
      </c>
      <c r="K4552" t="s">
        <v>626</v>
      </c>
      <c r="L4552">
        <v>0</v>
      </c>
      <c r="M4552">
        <v>324</v>
      </c>
      <c r="N4552">
        <v>508</v>
      </c>
      <c r="O4552">
        <v>-5372</v>
      </c>
      <c r="P4552">
        <v>90872</v>
      </c>
      <c r="Q4552">
        <v>157673</v>
      </c>
      <c r="R4552">
        <v>1</v>
      </c>
      <c r="S4552">
        <v>10733416</v>
      </c>
      <c r="U455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552" t="str">
        <f>IFERROR(MID(spotify_top_songs_audio_features[[#This Row],[artist_names]],SEARCH(",",spotify_top_songs_audio_features[[#This Row],[artist_names]])+2,99),"")</f>
        <v/>
      </c>
      <c r="W4552" t="str">
        <f>spotify_top_songs_audio_features[[#This Row],[source]]</f>
        <v>Rimas Entertainment LLC</v>
      </c>
      <c r="X4552" s="1">
        <f>spotify_top_songs_audio_features[[#This Row],[streams]]</f>
        <v>10733416</v>
      </c>
      <c r="Y4552" t="str">
        <f>IF(Tabela2[[#This Row],[feat]]="","","Feat")</f>
        <v/>
      </c>
      <c r="Z4552" s="17" t="str">
        <f>CONCATENATE(INT(spotify_top_songs_audio_features[[#This Row],[duration_ms]]/(60*1000)),":",MOD(INT(spotify_top_songs_audio_features[[#This Row],[duration_ms]]/1000),60))</f>
        <v>2:37</v>
      </c>
      <c r="AA45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552" t="str">
        <f>spotify_top_songs_audio_features[[#This Row],[track_name]]</f>
        <v>TRELLAS</v>
      </c>
    </row>
    <row r="4553" spans="1:28" x14ac:dyDescent="0.25">
      <c r="A4553" t="s">
        <v>11551</v>
      </c>
      <c r="B4553" t="s">
        <v>558</v>
      </c>
      <c r="C4553" t="s">
        <v>11552</v>
      </c>
      <c r="D4553" t="s">
        <v>560</v>
      </c>
      <c r="E4553" t="s">
        <v>43</v>
      </c>
      <c r="F4553" t="s">
        <v>24</v>
      </c>
      <c r="G4553" t="s">
        <v>25</v>
      </c>
      <c r="H4553">
        <v>582</v>
      </c>
      <c r="I4553">
        <v>912</v>
      </c>
      <c r="J4553">
        <v>432</v>
      </c>
      <c r="K4553" t="s">
        <v>2390</v>
      </c>
      <c r="L4553">
        <v>0</v>
      </c>
      <c r="M4553">
        <v>931</v>
      </c>
      <c r="N4553">
        <v>515</v>
      </c>
      <c r="O4553">
        <v>-5637</v>
      </c>
      <c r="P4553">
        <v>87931</v>
      </c>
      <c r="Q4553">
        <v>168763</v>
      </c>
      <c r="R4553">
        <v>1</v>
      </c>
      <c r="S4553">
        <v>10712648</v>
      </c>
      <c r="U4553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553" t="str">
        <f>IFERROR(MID(spotify_top_songs_audio_features[[#This Row],[artist_names]],SEARCH(",",spotify_top_songs_audio_features[[#This Row],[artist_names]])+2,99),"")</f>
        <v/>
      </c>
      <c r="W4553" t="str">
        <f>spotify_top_songs_audio_features[[#This Row],[source]]</f>
        <v>Dreamville, Inc., Under exclusive license to Roc Nation Records</v>
      </c>
      <c r="X4553" s="1">
        <f>spotify_top_songs_audio_features[[#This Row],[streams]]</f>
        <v>10712648</v>
      </c>
      <c r="Y4553" t="str">
        <f>IF(Tabela2[[#This Row],[feat]]="","","Feat")</f>
        <v/>
      </c>
      <c r="Z4553" s="17" t="str">
        <f>CONCATENATE(INT(spotify_top_songs_audio_features[[#This Row],[duration_ms]]/(60*1000)),":",MOD(INT(spotify_top_songs_audio_features[[#This Row],[duration_ms]]/1000),60))</f>
        <v>2:48</v>
      </c>
      <c r="AA45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553" t="str">
        <f>spotify_top_songs_audio_features[[#This Row],[track_name]]</f>
        <v>c l o s e</v>
      </c>
    </row>
    <row r="4554" spans="1:28" x14ac:dyDescent="0.25">
      <c r="A4554" t="s">
        <v>15732</v>
      </c>
      <c r="B4554" t="s">
        <v>2616</v>
      </c>
      <c r="C4554" t="s">
        <v>15733</v>
      </c>
      <c r="D4554" t="s">
        <v>2618</v>
      </c>
      <c r="E4554" t="s">
        <v>31</v>
      </c>
      <c r="F4554" t="s">
        <v>24</v>
      </c>
      <c r="G4554" t="s">
        <v>25</v>
      </c>
      <c r="H4554">
        <v>668</v>
      </c>
      <c r="I4554">
        <v>534</v>
      </c>
      <c r="J4554">
        <v>677</v>
      </c>
      <c r="K4554" t="s">
        <v>183</v>
      </c>
      <c r="L4554">
        <v>0</v>
      </c>
      <c r="M4554">
        <v>1</v>
      </c>
      <c r="N4554">
        <v>711</v>
      </c>
      <c r="O4554">
        <v>-6586</v>
      </c>
      <c r="P4554">
        <v>145816</v>
      </c>
      <c r="Q4554">
        <v>136248</v>
      </c>
      <c r="R4554">
        <v>2</v>
      </c>
      <c r="S4554">
        <v>10702912</v>
      </c>
      <c r="U4554" t="str">
        <f>IFERROR(LEFT(spotify_top_songs_audio_features[[#This Row],[artist_names]],SEARCH(",",spotify_top_songs_audio_features[[#This Row],[artist_names]])-1),spotify_top_songs_audio_features[[#This Row],[artist_names]])</f>
        <v>OneRepublic</v>
      </c>
      <c r="V4554" t="str">
        <f>IFERROR(MID(spotify_top_songs_audio_features[[#This Row],[artist_names]],SEARCH(",",spotify_top_songs_audio_features[[#This Row],[artist_names]])+2,99),"")</f>
        <v/>
      </c>
      <c r="W4554" t="str">
        <f>spotify_top_songs_audio_features[[#This Row],[source]]</f>
        <v>Mosley Music/Interscope Records</v>
      </c>
      <c r="X4554" s="1">
        <f>spotify_top_songs_audio_features[[#This Row],[streams]]</f>
        <v>10702912</v>
      </c>
      <c r="Y4554" t="str">
        <f>IF(Tabela2[[#This Row],[feat]]="","","Feat")</f>
        <v/>
      </c>
      <c r="Z4554" s="17" t="str">
        <f>CONCATENATE(INT(spotify_top_songs_audio_features[[#This Row],[duration_ms]]/(60*1000)),":",MOD(INT(spotify_top_songs_audio_features[[#This Row],[duration_ms]]/1000),60))</f>
        <v>2:16</v>
      </c>
      <c r="AA45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54" t="str">
        <f>spotify_top_songs_audio_features[[#This Row],[track_name]]</f>
        <v>Wanted</v>
      </c>
    </row>
    <row r="4555" spans="1:28" x14ac:dyDescent="0.25">
      <c r="A4555" t="s">
        <v>9592</v>
      </c>
      <c r="B4555" t="s">
        <v>6147</v>
      </c>
      <c r="C4555" t="s">
        <v>6148</v>
      </c>
      <c r="D4555" t="s">
        <v>6149</v>
      </c>
      <c r="E4555" t="s">
        <v>43</v>
      </c>
      <c r="F4555" t="s">
        <v>32</v>
      </c>
      <c r="G4555" t="s">
        <v>152</v>
      </c>
      <c r="H4555">
        <v>367</v>
      </c>
      <c r="I4555">
        <v>122</v>
      </c>
      <c r="J4555">
        <v>319</v>
      </c>
      <c r="K4555" t="s">
        <v>8916</v>
      </c>
      <c r="L4555">
        <v>4.3699999999999998E-3</v>
      </c>
      <c r="M4555">
        <v>172</v>
      </c>
      <c r="N4555">
        <v>104</v>
      </c>
      <c r="O4555">
        <v>-2134</v>
      </c>
      <c r="P4555">
        <v>75265</v>
      </c>
      <c r="Q4555">
        <v>163093</v>
      </c>
      <c r="R4555">
        <v>2</v>
      </c>
      <c r="S4555">
        <v>10697842</v>
      </c>
      <c r="U4555" t="str">
        <f>IFERROR(LEFT(spotify_top_songs_audio_features[[#This Row],[artist_names]],SEARCH(",",spotify_top_songs_audio_features[[#This Row],[artist_names]])-1),spotify_top_songs_audio_features[[#This Row],[artist_names]])</f>
        <v>Vince Guaraldi Trio</v>
      </c>
      <c r="V4555" t="str">
        <f>IFERROR(MID(spotify_top_songs_audio_features[[#This Row],[artist_names]],SEARCH(",",spotify_top_songs_audio_features[[#This Row],[artist_names]])+2,99),"")</f>
        <v/>
      </c>
      <c r="W4555" t="str">
        <f>spotify_top_songs_audio_features[[#This Row],[source]]</f>
        <v>Fantasy Records</v>
      </c>
      <c r="X4555" s="1">
        <f>spotify_top_songs_audio_features[[#This Row],[streams]]</f>
        <v>10697842</v>
      </c>
      <c r="Y4555" t="str">
        <f>IF(Tabela2[[#This Row],[feat]]="","","Feat")</f>
        <v/>
      </c>
      <c r="Z4555" s="17" t="str">
        <f>CONCATENATE(INT(spotify_top_songs_audio_features[[#This Row],[duration_ms]]/(60*1000)),":",MOD(INT(spotify_top_songs_audio_features[[#This Row],[duration_ms]]/1000),60))</f>
        <v>2:43</v>
      </c>
      <c r="AA45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555" t="str">
        <f>spotify_top_songs_audio_features[[#This Row],[track_name]]</f>
        <v>Christmas Time Is Here</v>
      </c>
    </row>
    <row r="4556" spans="1:28" x14ac:dyDescent="0.25">
      <c r="A4556" t="s">
        <v>14117</v>
      </c>
      <c r="B4556" t="s">
        <v>3681</v>
      </c>
      <c r="C4556" t="s">
        <v>14118</v>
      </c>
      <c r="D4556" t="s">
        <v>3681</v>
      </c>
      <c r="E4556" t="s">
        <v>469</v>
      </c>
      <c r="F4556" t="s">
        <v>24</v>
      </c>
      <c r="G4556" t="s">
        <v>64</v>
      </c>
      <c r="H4556">
        <v>661</v>
      </c>
      <c r="I4556">
        <v>473</v>
      </c>
      <c r="J4556">
        <v>136</v>
      </c>
      <c r="K4556" t="s">
        <v>4903</v>
      </c>
      <c r="L4556">
        <v>0</v>
      </c>
      <c r="M4556">
        <v>11</v>
      </c>
      <c r="N4556">
        <v>402</v>
      </c>
      <c r="O4556">
        <v>-7285</v>
      </c>
      <c r="P4556">
        <v>12848</v>
      </c>
      <c r="Q4556">
        <v>151888</v>
      </c>
      <c r="R4556">
        <v>2</v>
      </c>
      <c r="S4556">
        <v>10697729</v>
      </c>
      <c r="U4556" t="str">
        <f>IFERROR(LEFT(spotify_top_songs_audio_features[[#This Row],[artist_names]],SEARCH(",",spotify_top_songs_audio_features[[#This Row],[artist_names]])-1),spotify_top_songs_audio_features[[#This Row],[artist_names]])</f>
        <v>Loredana</v>
      </c>
      <c r="V4556" t="str">
        <f>IFERROR(MID(spotify_top_songs_audio_features[[#This Row],[artist_names]],SEARCH(",",spotify_top_songs_audio_features[[#This Row],[artist_names]])+2,99),"")</f>
        <v/>
      </c>
      <c r="W4556" t="str">
        <f>spotify_top_songs_audio_features[[#This Row],[source]]</f>
        <v>Loredana</v>
      </c>
      <c r="X4556" s="1">
        <f>spotify_top_songs_audio_features[[#This Row],[streams]]</f>
        <v>10697729</v>
      </c>
      <c r="Y4556" t="str">
        <f>IF(Tabela2[[#This Row],[feat]]="","","Feat")</f>
        <v/>
      </c>
      <c r="Z4556" s="17" t="str">
        <f>CONCATENATE(INT(spotify_top_songs_audio_features[[#This Row],[duration_ms]]/(60*1000)),":",MOD(INT(spotify_top_songs_audio_features[[#This Row],[duration_ms]]/1000),60))</f>
        <v>2:31</v>
      </c>
      <c r="AA45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556" t="str">
        <f>spotify_top_songs_audio_features[[#This Row],[track_name]]</f>
        <v>Jetzt rufst du an</v>
      </c>
    </row>
    <row r="4557" spans="1:28" x14ac:dyDescent="0.25">
      <c r="A4557" t="s">
        <v>1220</v>
      </c>
      <c r="B4557" t="s">
        <v>1221</v>
      </c>
      <c r="C4557" t="s">
        <v>1222</v>
      </c>
      <c r="D4557" t="s">
        <v>1223</v>
      </c>
      <c r="E4557" t="s">
        <v>31</v>
      </c>
      <c r="F4557" t="s">
        <v>24</v>
      </c>
      <c r="G4557" t="s">
        <v>25</v>
      </c>
      <c r="H4557">
        <v>945</v>
      </c>
      <c r="I4557">
        <v>676</v>
      </c>
      <c r="J4557">
        <v>207</v>
      </c>
      <c r="K4557" t="s">
        <v>1224</v>
      </c>
      <c r="L4557">
        <v>36</v>
      </c>
      <c r="M4557">
        <v>322</v>
      </c>
      <c r="N4557">
        <v>631</v>
      </c>
      <c r="O4557">
        <v>-66</v>
      </c>
      <c r="P4557">
        <v>123109</v>
      </c>
      <c r="Q4557">
        <v>141893</v>
      </c>
      <c r="R4557">
        <v>2</v>
      </c>
      <c r="S4557">
        <v>10691967</v>
      </c>
      <c r="U4557" t="str">
        <f>IFERROR(LEFT(spotify_top_songs_audio_features[[#This Row],[artist_names]],SEARCH(",",spotify_top_songs_audio_features[[#This Row],[artist_names]])-1),spotify_top_songs_audio_features[[#This Row],[artist_names]])</f>
        <v>Bosh</v>
      </c>
      <c r="V4557" t="str">
        <f>IFERROR(MID(spotify_top_songs_audio_features[[#This Row],[artist_names]],SEARCH(",",spotify_top_songs_audio_features[[#This Row],[artist_names]])+2,99),"")</f>
        <v/>
      </c>
      <c r="W4557" t="str">
        <f>spotify_top_songs_audio_features[[#This Row],[source]]</f>
        <v>Arista France</v>
      </c>
      <c r="X4557" s="1">
        <f>spotify_top_songs_audio_features[[#This Row],[streams]]</f>
        <v>10691967</v>
      </c>
      <c r="Y4557" t="str">
        <f>IF(Tabela2[[#This Row],[feat]]="","","Feat")</f>
        <v/>
      </c>
      <c r="Z4557" s="17" t="str">
        <f>CONCATENATE(INT(spotify_top_songs_audio_features[[#This Row],[duration_ms]]/(60*1000)),":",MOD(INT(spotify_top_songs_audio_features[[#This Row],[duration_ms]]/1000),60))</f>
        <v>2:21</v>
      </c>
      <c r="AA45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57" t="str">
        <f>spotify_top_songs_audio_features[[#This Row],[track_name]]</f>
        <v>Djomb - Bien ou quoi</v>
      </c>
    </row>
    <row r="4558" spans="1:28" x14ac:dyDescent="0.25">
      <c r="A4558" t="s">
        <v>13237</v>
      </c>
      <c r="B4558" t="s">
        <v>463</v>
      </c>
      <c r="C4558" t="s">
        <v>13238</v>
      </c>
      <c r="D4558" t="s">
        <v>465</v>
      </c>
      <c r="E4558" t="s">
        <v>142</v>
      </c>
      <c r="F4558" t="s">
        <v>24</v>
      </c>
      <c r="G4558" t="s">
        <v>25</v>
      </c>
      <c r="H4558">
        <v>652</v>
      </c>
      <c r="I4558">
        <v>67</v>
      </c>
      <c r="J4558">
        <v>639</v>
      </c>
      <c r="K4558" t="s">
        <v>391</v>
      </c>
      <c r="L4558">
        <v>1.3999999999999999E-4</v>
      </c>
      <c r="M4558">
        <v>804</v>
      </c>
      <c r="N4558">
        <v>274</v>
      </c>
      <c r="O4558">
        <v>-8766</v>
      </c>
      <c r="P4558">
        <v>91933</v>
      </c>
      <c r="Q4558">
        <v>256008</v>
      </c>
      <c r="R4558">
        <v>1</v>
      </c>
      <c r="S4558">
        <v>10691830</v>
      </c>
      <c r="U4558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4558" t="str">
        <f>IFERROR(MID(spotify_top_songs_audio_features[[#This Row],[artist_names]],SEARCH(",",spotify_top_songs_audio_features[[#This Row],[artist_names]])+2,99),"")</f>
        <v/>
      </c>
      <c r="W4558" t="str">
        <f>spotify_top_songs_audio_features[[#This Row],[source]]</f>
        <v>pgLang/Top Dawg Entertainment/Aftermath/Interscope Records</v>
      </c>
      <c r="X4558" s="1">
        <f>spotify_top_songs_audio_features[[#This Row],[streams]]</f>
        <v>10691830</v>
      </c>
      <c r="Y4558" t="str">
        <f>IF(Tabela2[[#This Row],[feat]]="","","Feat")</f>
        <v/>
      </c>
      <c r="Z4558" s="17" t="str">
        <f>CONCATENATE(INT(spotify_top_songs_audio_features[[#This Row],[duration_ms]]/(60*1000)),":",MOD(INT(spotify_top_songs_audio_features[[#This Row],[duration_ms]]/1000),60))</f>
        <v>4:16</v>
      </c>
      <c r="AA45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558" t="str">
        <f>spotify_top_songs_audio_features[[#This Row],[track_name]]</f>
        <v>Mirror</v>
      </c>
    </row>
    <row r="4559" spans="1:28" x14ac:dyDescent="0.25">
      <c r="A4559" t="s">
        <v>15673</v>
      </c>
      <c r="B4559" t="s">
        <v>15674</v>
      </c>
      <c r="C4559" t="s">
        <v>15675</v>
      </c>
      <c r="D4559" t="s">
        <v>15676</v>
      </c>
      <c r="E4559" t="s">
        <v>43</v>
      </c>
      <c r="F4559" t="s">
        <v>24</v>
      </c>
      <c r="G4559" t="s">
        <v>25</v>
      </c>
      <c r="H4559">
        <v>827</v>
      </c>
      <c r="I4559">
        <v>894</v>
      </c>
      <c r="J4559">
        <v>727</v>
      </c>
      <c r="K4559" t="s">
        <v>3648</v>
      </c>
      <c r="L4559">
        <v>8.3600000000000005E-4</v>
      </c>
      <c r="M4559">
        <v>366</v>
      </c>
      <c r="N4559">
        <v>96</v>
      </c>
      <c r="O4559">
        <v>-3386</v>
      </c>
      <c r="P4559">
        <v>134012</v>
      </c>
      <c r="Q4559">
        <v>127220</v>
      </c>
      <c r="R4559">
        <v>1</v>
      </c>
      <c r="S4559">
        <v>10683040</v>
      </c>
      <c r="U4559" t="str">
        <f>IFERROR(LEFT(spotify_top_songs_audio_features[[#This Row],[artist_names]],SEARCH(",",spotify_top_songs_audio_features[[#This Row],[artist_names]])-1),spotify_top_songs_audio_features[[#This Row],[artist_names]])</f>
        <v>Parangolé</v>
      </c>
      <c r="V4559" t="str">
        <f>IFERROR(MID(spotify_top_songs_audio_features[[#This Row],[artist_names]],SEARCH(",",spotify_top_songs_audio_features[[#This Row],[artist_names]])+2,99),"")</f>
        <v>Leo Santana</v>
      </c>
      <c r="W4559" t="str">
        <f>spotify_top_songs_audio_features[[#This Row],[source]]</f>
        <v>Penta Entretenimento / Salvador Produções</v>
      </c>
      <c r="X4559" s="1">
        <f>spotify_top_songs_audio_features[[#This Row],[streams]]</f>
        <v>10683040</v>
      </c>
      <c r="Y4559" t="str">
        <f>IF(Tabela2[[#This Row],[feat]]="","","Feat")</f>
        <v>Feat</v>
      </c>
      <c r="Z4559" s="17" t="str">
        <f>CONCATENATE(INT(spotify_top_songs_audio_features[[#This Row],[duration_ms]]/(60*1000)),":",MOD(INT(spotify_top_songs_audio_features[[#This Row],[duration_ms]]/1000),60))</f>
        <v>2:7</v>
      </c>
      <c r="AA45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559" t="str">
        <f>spotify_top_songs_audio_features[[#This Row],[track_name]]</f>
        <v>Perna Bamba</v>
      </c>
    </row>
    <row r="4560" spans="1:28" x14ac:dyDescent="0.25">
      <c r="A4560" t="s">
        <v>5300</v>
      </c>
      <c r="B4560" t="s">
        <v>1894</v>
      </c>
      <c r="C4560" t="s">
        <v>5301</v>
      </c>
      <c r="D4560" t="s">
        <v>96</v>
      </c>
      <c r="E4560" t="s">
        <v>31</v>
      </c>
      <c r="F4560" t="s">
        <v>24</v>
      </c>
      <c r="G4560" t="s">
        <v>25</v>
      </c>
      <c r="H4560">
        <v>806</v>
      </c>
      <c r="I4560">
        <v>749</v>
      </c>
      <c r="J4560">
        <v>328</v>
      </c>
      <c r="K4560" t="s">
        <v>5302</v>
      </c>
      <c r="L4560">
        <v>0</v>
      </c>
      <c r="M4560">
        <v>621</v>
      </c>
      <c r="N4560">
        <v>77</v>
      </c>
      <c r="O4560">
        <v>-5268</v>
      </c>
      <c r="P4560">
        <v>140032</v>
      </c>
      <c r="Q4560">
        <v>145167</v>
      </c>
      <c r="R4560">
        <v>2</v>
      </c>
      <c r="S4560">
        <v>10681320</v>
      </c>
      <c r="U4560" t="str">
        <f>IFERROR(LEFT(spotify_top_songs_audio_features[[#This Row],[artist_names]],SEARCH(",",spotify_top_songs_audio_features[[#This Row],[artist_names]])-1),spotify_top_songs_audio_features[[#This Row],[artist_names]])</f>
        <v>NLE Choppa</v>
      </c>
      <c r="V4560" t="str">
        <f>IFERROR(MID(spotify_top_songs_audio_features[[#This Row],[artist_names]],SEARCH(",",spotify_top_songs_audio_features[[#This Row],[artist_names]])+2,99),"")</f>
        <v/>
      </c>
      <c r="W4560" t="str">
        <f>spotify_top_songs_audio_features[[#This Row],[source]]</f>
        <v>Warner Records</v>
      </c>
      <c r="X4560" s="1">
        <f>spotify_top_songs_audio_features[[#This Row],[streams]]</f>
        <v>10681320</v>
      </c>
      <c r="Y4560" t="str">
        <f>IF(Tabela2[[#This Row],[feat]]="","","Feat")</f>
        <v/>
      </c>
      <c r="Z4560" s="17" t="str">
        <f>CONCATENATE(INT(spotify_top_songs_audio_features[[#This Row],[duration_ms]]/(60*1000)),":",MOD(INT(spotify_top_songs_audio_features[[#This Row],[duration_ms]]/1000),60))</f>
        <v>2:25</v>
      </c>
      <c r="AA45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60" t="str">
        <f>spotify_top_songs_audio_features[[#This Row],[track_name]]</f>
        <v>Shotta Flow 5</v>
      </c>
    </row>
    <row r="4561" spans="1:28" x14ac:dyDescent="0.25">
      <c r="A4561" t="s">
        <v>6618</v>
      </c>
      <c r="B4561" t="s">
        <v>6326</v>
      </c>
      <c r="C4561" t="s">
        <v>6327</v>
      </c>
      <c r="D4561" t="s">
        <v>703</v>
      </c>
      <c r="E4561" t="s">
        <v>86</v>
      </c>
      <c r="F4561" t="s">
        <v>32</v>
      </c>
      <c r="G4561" t="s">
        <v>25</v>
      </c>
      <c r="H4561">
        <v>885</v>
      </c>
      <c r="I4561">
        <v>685</v>
      </c>
      <c r="J4561">
        <v>627</v>
      </c>
      <c r="K4561" t="s">
        <v>3479</v>
      </c>
      <c r="L4561">
        <v>0</v>
      </c>
      <c r="M4561">
        <v>148</v>
      </c>
      <c r="N4561">
        <v>937</v>
      </c>
      <c r="O4561">
        <v>-6429</v>
      </c>
      <c r="P4561">
        <v>99954</v>
      </c>
      <c r="Q4561">
        <v>144000</v>
      </c>
      <c r="R4561">
        <v>18</v>
      </c>
      <c r="S4561">
        <v>10678057</v>
      </c>
      <c r="U4561" t="str">
        <f>IFERROR(LEFT(spotify_top_songs_audio_features[[#This Row],[artist_names]],SEARCH(",",spotify_top_songs_audio_features[[#This Row],[artist_names]])-1),spotify_top_songs_audio_features[[#This Row],[artist_names]])</f>
        <v>Curtis Waters</v>
      </c>
      <c r="V4561" t="str">
        <f>IFERROR(MID(spotify_top_songs_audio_features[[#This Row],[artist_names]],SEARCH(",",spotify_top_songs_audio_features[[#This Row],[artist_names]])+2,99),"")</f>
        <v>Harm Franklin</v>
      </c>
      <c r="W4561" t="str">
        <f>spotify_top_songs_audio_features[[#This Row],[source]]</f>
        <v>BMG Rights Management (US) LLC</v>
      </c>
      <c r="X4561" s="1">
        <f>spotify_top_songs_audio_features[[#This Row],[streams]]</f>
        <v>10678057</v>
      </c>
      <c r="Y4561" t="str">
        <f>IF(Tabela2[[#This Row],[feat]]="","","Feat")</f>
        <v>Feat</v>
      </c>
      <c r="Z4561" s="17" t="str">
        <f>CONCATENATE(INT(spotify_top_songs_audio_features[[#This Row],[duration_ms]]/(60*1000)),":",MOD(INT(spotify_top_songs_audio_features[[#This Row],[duration_ms]]/1000),60))</f>
        <v>2:24</v>
      </c>
      <c r="AA45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561" t="str">
        <f>spotify_top_songs_audio_features[[#This Row],[track_name]]</f>
        <v>Stunnin' (feat. Harm Franklin) (Explicit)</v>
      </c>
    </row>
    <row r="4562" spans="1:28" x14ac:dyDescent="0.25">
      <c r="A4562" t="s">
        <v>7661</v>
      </c>
      <c r="B4562" t="s">
        <v>7662</v>
      </c>
      <c r="C4562" t="s">
        <v>7663</v>
      </c>
      <c r="D4562" t="s">
        <v>53</v>
      </c>
      <c r="E4562" t="s">
        <v>86</v>
      </c>
      <c r="F4562" t="s">
        <v>24</v>
      </c>
      <c r="G4562" t="s">
        <v>25</v>
      </c>
      <c r="H4562">
        <v>754</v>
      </c>
      <c r="I4562">
        <v>841</v>
      </c>
      <c r="J4562">
        <v>135</v>
      </c>
      <c r="K4562" t="s">
        <v>274</v>
      </c>
      <c r="L4562">
        <v>0</v>
      </c>
      <c r="M4562">
        <v>466</v>
      </c>
      <c r="N4562">
        <v>541</v>
      </c>
      <c r="O4562">
        <v>-319</v>
      </c>
      <c r="P4562">
        <v>128019</v>
      </c>
      <c r="Q4562">
        <v>267547</v>
      </c>
      <c r="R4562">
        <v>2</v>
      </c>
      <c r="S4562">
        <v>10666001</v>
      </c>
      <c r="U4562" t="str">
        <f>IFERROR(LEFT(spotify_top_songs_audio_features[[#This Row],[artist_names]],SEARCH(",",spotify_top_songs_audio_features[[#This Row],[artist_names]])-1),spotify_top_songs_audio_features[[#This Row],[artist_names]])</f>
        <v>Farruko</v>
      </c>
      <c r="V4562" t="str">
        <f>IFERROR(MID(spotify_top_songs_audio_features[[#This Row],[artist_names]],SEARCH(",",spotify_top_songs_audio_features[[#This Row],[artist_names]])+2,99),"")</f>
        <v>Victor Cardenas, Dj Adoni</v>
      </c>
      <c r="W4562" t="str">
        <f>spotify_top_songs_audio_features[[#This Row],[source]]</f>
        <v>Sony Music Latin</v>
      </c>
      <c r="X4562" s="1">
        <f>spotify_top_songs_audio_features[[#This Row],[streams]]</f>
        <v>10666001</v>
      </c>
      <c r="Y4562" t="str">
        <f>IF(Tabela2[[#This Row],[feat]]="","","Feat")</f>
        <v>Feat</v>
      </c>
      <c r="Z4562" s="17" t="str">
        <f>CONCATENATE(INT(spotify_top_songs_audio_features[[#This Row],[duration_ms]]/(60*1000)),":",MOD(INT(spotify_top_songs_audio_features[[#This Row],[duration_ms]]/1000),60))</f>
        <v>4:27</v>
      </c>
      <c r="AA45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562" t="str">
        <f>spotify_top_songs_audio_features[[#This Row],[track_name]]</f>
        <v>El Incomprendido</v>
      </c>
    </row>
    <row r="4563" spans="1:28" x14ac:dyDescent="0.25">
      <c r="A4563" t="s">
        <v>12951</v>
      </c>
      <c r="B4563" t="s">
        <v>12952</v>
      </c>
      <c r="C4563" t="s">
        <v>12953</v>
      </c>
      <c r="D4563" t="s">
        <v>5775</v>
      </c>
      <c r="E4563" t="s">
        <v>31</v>
      </c>
      <c r="F4563" t="s">
        <v>24</v>
      </c>
      <c r="G4563" t="s">
        <v>25</v>
      </c>
      <c r="H4563">
        <v>642</v>
      </c>
      <c r="I4563">
        <v>683</v>
      </c>
      <c r="J4563">
        <v>262</v>
      </c>
      <c r="K4563" t="s">
        <v>12954</v>
      </c>
      <c r="L4563">
        <v>0</v>
      </c>
      <c r="M4563">
        <v>155</v>
      </c>
      <c r="N4563">
        <v>584</v>
      </c>
      <c r="O4563">
        <v>-5386</v>
      </c>
      <c r="P4563">
        <v>154881</v>
      </c>
      <c r="Q4563">
        <v>191720</v>
      </c>
      <c r="R4563">
        <v>2</v>
      </c>
      <c r="S4563">
        <v>10662332</v>
      </c>
      <c r="U4563" t="str">
        <f>IFERROR(LEFT(spotify_top_songs_audio_features[[#This Row],[artist_names]],SEARCH(",",spotify_top_songs_audio_features[[#This Row],[artist_names]])-1),spotify_top_songs_audio_features[[#This Row],[artist_names]])</f>
        <v>True Damage</v>
      </c>
      <c r="V4563" t="str">
        <f>IFERROR(MID(spotify_top_songs_audio_features[[#This Row],[artist_names]],SEARCH(",",spotify_top_songs_audio_features[[#This Row],[artist_names]])+2,99),"")</f>
        <v>Becky G, Keke Palmer, JEON SOYEON, Duckwrth, Thutmose, League of Legends</v>
      </c>
      <c r="W4563" t="str">
        <f>spotify_top_songs_audio_features[[#This Row],[source]]</f>
        <v>Riot Games</v>
      </c>
      <c r="X4563" s="1">
        <f>spotify_top_songs_audio_features[[#This Row],[streams]]</f>
        <v>10662332</v>
      </c>
      <c r="Y4563" t="str">
        <f>IF(Tabela2[[#This Row],[feat]]="","","Feat")</f>
        <v>Feat</v>
      </c>
      <c r="Z4563" s="17" t="str">
        <f>CONCATENATE(INT(spotify_top_songs_audio_features[[#This Row],[duration_ms]]/(60*1000)),":",MOD(INT(spotify_top_songs_audio_features[[#This Row],[duration_ms]]/1000),60))</f>
        <v>3:11</v>
      </c>
      <c r="AA45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63" t="str">
        <f>spotify_top_songs_audio_features[[#This Row],[track_name]]</f>
        <v>GIANTS</v>
      </c>
    </row>
    <row r="4564" spans="1:28" x14ac:dyDescent="0.25">
      <c r="A4564" t="s">
        <v>6782</v>
      </c>
      <c r="B4564" t="s">
        <v>6531</v>
      </c>
      <c r="C4564" t="s">
        <v>6783</v>
      </c>
      <c r="D4564" t="s">
        <v>48</v>
      </c>
      <c r="E4564" t="s">
        <v>31</v>
      </c>
      <c r="F4564" t="s">
        <v>24</v>
      </c>
      <c r="G4564" t="s">
        <v>25</v>
      </c>
      <c r="H4564">
        <v>668</v>
      </c>
      <c r="I4564">
        <v>727</v>
      </c>
      <c r="J4564">
        <v>248</v>
      </c>
      <c r="K4564" t="s">
        <v>1689</v>
      </c>
      <c r="L4564">
        <v>0</v>
      </c>
      <c r="M4564">
        <v>143</v>
      </c>
      <c r="N4564">
        <v>309</v>
      </c>
      <c r="O4564">
        <v>-4613</v>
      </c>
      <c r="P4564">
        <v>143083</v>
      </c>
      <c r="Q4564">
        <v>90720</v>
      </c>
      <c r="R4564">
        <v>1</v>
      </c>
      <c r="S4564">
        <v>10649362</v>
      </c>
      <c r="U4564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564" t="str">
        <f>IFERROR(MID(spotify_top_songs_audio_features[[#This Row],[artist_names]],SEARCH(",",spotify_top_songs_audio_features[[#This Row],[artist_names]])+2,99),"")</f>
        <v>Future, Don Toliver</v>
      </c>
      <c r="W4564" t="str">
        <f>spotify_top_songs_audio_features[[#This Row],[source]]</f>
        <v>Republic Records</v>
      </c>
      <c r="X4564" s="1">
        <f>spotify_top_songs_audio_features[[#This Row],[streams]]</f>
        <v>10649362</v>
      </c>
      <c r="Y4564" t="str">
        <f>IF(Tabela2[[#This Row],[feat]]="","","Feat")</f>
        <v>Feat</v>
      </c>
      <c r="Z4564" s="17" t="str">
        <f>CONCATENATE(INT(spotify_top_songs_audio_features[[#This Row],[duration_ms]]/(60*1000)),":",MOD(INT(spotify_top_songs_audio_features[[#This Row],[duration_ms]]/1000),60))</f>
        <v>1:30</v>
      </c>
      <c r="AA45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64" t="str">
        <f>spotify_top_songs_audio_features[[#This Row],[track_name]]</f>
        <v>I Can't Save You (Interlude) [with Future &amp; feat. Don Toliver]</v>
      </c>
    </row>
    <row r="4565" spans="1:28" x14ac:dyDescent="0.25">
      <c r="A4565" t="s">
        <v>13440</v>
      </c>
      <c r="B4565" t="s">
        <v>13441</v>
      </c>
      <c r="C4565" t="s">
        <v>13442</v>
      </c>
      <c r="D4565" t="s">
        <v>13443</v>
      </c>
      <c r="E4565" t="s">
        <v>469</v>
      </c>
      <c r="F4565" t="s">
        <v>32</v>
      </c>
      <c r="G4565" t="s">
        <v>25</v>
      </c>
      <c r="H4565">
        <v>737</v>
      </c>
      <c r="I4565">
        <v>634</v>
      </c>
      <c r="J4565">
        <v>424</v>
      </c>
      <c r="K4565" t="s">
        <v>1513</v>
      </c>
      <c r="L4565">
        <v>0</v>
      </c>
      <c r="M4565">
        <v>111</v>
      </c>
      <c r="N4565">
        <v>528</v>
      </c>
      <c r="O4565">
        <v>-425</v>
      </c>
      <c r="P4565">
        <v>94927</v>
      </c>
      <c r="Q4565">
        <v>206360</v>
      </c>
      <c r="R4565">
        <v>2</v>
      </c>
      <c r="S4565">
        <v>10644801</v>
      </c>
      <c r="U4565" t="str">
        <f>IFERROR(LEFT(spotify_top_songs_audio_features[[#This Row],[artist_names]],SEARCH(",",spotify_top_songs_audio_features[[#This Row],[artist_names]])-1),spotify_top_songs_audio_features[[#This Row],[artist_names]])</f>
        <v>KHEA</v>
      </c>
      <c r="V4565" t="str">
        <f>IFERROR(MID(spotify_top_songs_audio_features[[#This Row],[artist_names]],SEARCH(",",spotify_top_songs_audio_features[[#This Row],[artist_names]])+2,99),"")</f>
        <v>Duki</v>
      </c>
      <c r="W4565" t="str">
        <f>spotify_top_songs_audio_features[[#This Row],[source]]</f>
        <v>Young Flex - Khea</v>
      </c>
      <c r="X4565" s="1">
        <f>spotify_top_songs_audio_features[[#This Row],[streams]]</f>
        <v>10644801</v>
      </c>
      <c r="Y4565" t="str">
        <f>IF(Tabela2[[#This Row],[feat]]="","","Feat")</f>
        <v>Feat</v>
      </c>
      <c r="Z4565" s="17" t="str">
        <f>CONCATENATE(INT(spotify_top_songs_audio_features[[#This Row],[duration_ms]]/(60*1000)),":",MOD(INT(spotify_top_songs_audio_features[[#This Row],[duration_ms]]/1000),60))</f>
        <v>3:26</v>
      </c>
      <c r="AA45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565" t="str">
        <f>spotify_top_songs_audio_features[[#This Row],[track_name]]</f>
        <v>WACHA</v>
      </c>
    </row>
    <row r="4566" spans="1:28" x14ac:dyDescent="0.25">
      <c r="A4566" t="s">
        <v>16458</v>
      </c>
      <c r="B4566" t="s">
        <v>633</v>
      </c>
      <c r="C4566" t="s">
        <v>16459</v>
      </c>
      <c r="D4566" t="s">
        <v>2600</v>
      </c>
      <c r="E4566" t="s">
        <v>58</v>
      </c>
      <c r="F4566" t="s">
        <v>32</v>
      </c>
      <c r="G4566" t="s">
        <v>152</v>
      </c>
      <c r="H4566">
        <v>447</v>
      </c>
      <c r="I4566">
        <v>513</v>
      </c>
      <c r="J4566">
        <v>127</v>
      </c>
      <c r="K4566" t="s">
        <v>16460</v>
      </c>
      <c r="L4566">
        <v>2.98E-3</v>
      </c>
      <c r="M4566">
        <v>96</v>
      </c>
      <c r="N4566">
        <v>572</v>
      </c>
      <c r="O4566">
        <v>-867</v>
      </c>
      <c r="P4566">
        <v>67289</v>
      </c>
      <c r="Q4566">
        <v>96232</v>
      </c>
      <c r="R4566">
        <v>1</v>
      </c>
      <c r="S4566">
        <v>10644730</v>
      </c>
      <c r="U4566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566" t="str">
        <f>IFERROR(MID(spotify_top_songs_audio_features[[#This Row],[artist_names]],SEARCH(",",spotify_top_songs_audio_features[[#This Row],[artist_names]])+2,99),"")</f>
        <v/>
      </c>
      <c r="W4566" t="str">
        <f>spotify_top_songs_audio_features[[#This Row],[source]]</f>
        <v>XO / Republic Records</v>
      </c>
      <c r="X4566" s="1">
        <f>spotify_top_songs_audio_features[[#This Row],[streams]]</f>
        <v>10644730</v>
      </c>
      <c r="Y4566" t="str">
        <f>IF(Tabela2[[#This Row],[feat]]="","","Feat")</f>
        <v/>
      </c>
      <c r="Z4566" s="17" t="str">
        <f>CONCATENATE(INT(spotify_top_songs_audio_features[[#This Row],[duration_ms]]/(60*1000)),":",MOD(INT(spotify_top_songs_audio_features[[#This Row],[duration_ms]]/1000),60))</f>
        <v>1:36</v>
      </c>
      <c r="AA45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566" t="str">
        <f>spotify_top_songs_audio_features[[#This Row],[track_name]]</f>
        <v>A Tale By Quincy</v>
      </c>
    </row>
    <row r="4567" spans="1:28" x14ac:dyDescent="0.25">
      <c r="A4567" t="s">
        <v>16049</v>
      </c>
      <c r="B4567" t="s">
        <v>1682</v>
      </c>
      <c r="C4567" t="s">
        <v>1683</v>
      </c>
      <c r="D4567" t="s">
        <v>1684</v>
      </c>
      <c r="E4567" t="s">
        <v>102</v>
      </c>
      <c r="F4567" t="s">
        <v>32</v>
      </c>
      <c r="G4567" t="s">
        <v>25</v>
      </c>
      <c r="H4567">
        <v>849</v>
      </c>
      <c r="I4567">
        <v>699</v>
      </c>
      <c r="J4567">
        <v>574</v>
      </c>
      <c r="K4567" t="s">
        <v>1685</v>
      </c>
      <c r="L4567">
        <v>118</v>
      </c>
      <c r="M4567">
        <v>954</v>
      </c>
      <c r="N4567">
        <v>778</v>
      </c>
      <c r="O4567">
        <v>-5193</v>
      </c>
      <c r="P4567">
        <v>100989</v>
      </c>
      <c r="Q4567">
        <v>256341</v>
      </c>
      <c r="R4567">
        <v>2</v>
      </c>
      <c r="S4567">
        <v>10638532</v>
      </c>
      <c r="U4567" t="str">
        <f>IFERROR(LEFT(spotify_top_songs_audio_features[[#This Row],[artist_names]],SEARCH(",",spotify_top_songs_audio_features[[#This Row],[artist_names]])-1),spotify_top_songs_audio_features[[#This Row],[artist_names]])</f>
        <v>Rae Sremmurd</v>
      </c>
      <c r="V4567" t="str">
        <f>IFERROR(MID(spotify_top_songs_audio_features[[#This Row],[artist_names]],SEARCH(",",spotify_top_songs_audio_features[[#This Row],[artist_names]])+2,99),"")</f>
        <v>Swae Lee, Slim Jxmmi</v>
      </c>
      <c r="W4567" t="str">
        <f>spotify_top_songs_audio_features[[#This Row],[source]]</f>
        <v>Mike WiLL Made-It</v>
      </c>
      <c r="X4567" s="1">
        <f>spotify_top_songs_audio_features[[#This Row],[streams]]</f>
        <v>10638532</v>
      </c>
      <c r="Y4567" t="str">
        <f>IF(Tabela2[[#This Row],[feat]]="","","Feat")</f>
        <v>Feat</v>
      </c>
      <c r="Z4567" s="17" t="str">
        <f>CONCATENATE(INT(spotify_top_songs_audio_features[[#This Row],[duration_ms]]/(60*1000)),":",MOD(INT(spotify_top_songs_audio_features[[#This Row],[duration_ms]]/1000),60))</f>
        <v>4:16</v>
      </c>
      <c r="AA45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567" t="str">
        <f>spotify_top_songs_audio_features[[#This Row],[track_name]]</f>
        <v>Guatemala - From Swaecation</v>
      </c>
    </row>
    <row r="4568" spans="1:28" x14ac:dyDescent="0.25">
      <c r="A4568" t="s">
        <v>115</v>
      </c>
      <c r="B4568" t="s">
        <v>116</v>
      </c>
      <c r="C4568" t="s">
        <v>117</v>
      </c>
      <c r="D4568" t="s">
        <v>48</v>
      </c>
      <c r="E4568" t="s">
        <v>31</v>
      </c>
      <c r="F4568" t="s">
        <v>24</v>
      </c>
      <c r="G4568" t="s">
        <v>25</v>
      </c>
      <c r="H4568">
        <v>699</v>
      </c>
      <c r="I4568">
        <v>575</v>
      </c>
      <c r="J4568">
        <v>159</v>
      </c>
      <c r="K4568" t="s">
        <v>118</v>
      </c>
      <c r="L4568">
        <v>0</v>
      </c>
      <c r="M4568">
        <v>112</v>
      </c>
      <c r="N4568">
        <v>234</v>
      </c>
      <c r="O4568">
        <v>-9922</v>
      </c>
      <c r="P4568">
        <v>148767</v>
      </c>
      <c r="Q4568">
        <v>116240</v>
      </c>
      <c r="R4568">
        <v>2</v>
      </c>
      <c r="S4568">
        <v>10628742</v>
      </c>
      <c r="U4568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4568" t="str">
        <f>IFERROR(MID(spotify_top_songs_audio_features[[#This Row],[artist_names]],SEARCH(",",spotify_top_songs_audio_features[[#This Row],[artist_names]])+2,99),"")</f>
        <v/>
      </c>
      <c r="W4568" t="str">
        <f>spotify_top_songs_audio_features[[#This Row],[source]]</f>
        <v>Republic Records</v>
      </c>
      <c r="X4568" s="1">
        <f>spotify_top_songs_audio_features[[#This Row],[streams]]</f>
        <v>10628742</v>
      </c>
      <c r="Y4568" t="str">
        <f>IF(Tabela2[[#This Row],[feat]]="","","Feat")</f>
        <v/>
      </c>
      <c r="Z4568" s="17" t="str">
        <f>CONCATENATE(INT(spotify_top_songs_audio_features[[#This Row],[duration_ms]]/(60*1000)),":",MOD(INT(spotify_top_songs_audio_features[[#This Row],[duration_ms]]/1000),60))</f>
        <v>1:56</v>
      </c>
      <c r="AA45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68" t="str">
        <f>spotify_top_songs_audio_features[[#This Row],[track_name]]</f>
        <v>Did It Again</v>
      </c>
    </row>
    <row r="4569" spans="1:28" x14ac:dyDescent="0.25">
      <c r="A4569" t="s">
        <v>10470</v>
      </c>
      <c r="B4569" t="s">
        <v>10471</v>
      </c>
      <c r="C4569" t="s">
        <v>10472</v>
      </c>
      <c r="D4569" t="s">
        <v>712</v>
      </c>
      <c r="E4569" t="s">
        <v>31</v>
      </c>
      <c r="F4569" t="s">
        <v>24</v>
      </c>
      <c r="G4569" t="s">
        <v>25</v>
      </c>
      <c r="H4569">
        <v>731</v>
      </c>
      <c r="I4569">
        <v>605</v>
      </c>
      <c r="J4569">
        <v>19</v>
      </c>
      <c r="K4569" t="s">
        <v>3272</v>
      </c>
      <c r="L4569">
        <v>7.7000000000000001E-5</v>
      </c>
      <c r="M4569">
        <v>177</v>
      </c>
      <c r="N4569">
        <v>413</v>
      </c>
      <c r="O4569">
        <v>-501</v>
      </c>
      <c r="P4569">
        <v>132946</v>
      </c>
      <c r="Q4569">
        <v>216704</v>
      </c>
      <c r="R4569">
        <v>1</v>
      </c>
      <c r="S4569">
        <v>10626345</v>
      </c>
      <c r="U4569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569" t="str">
        <f>IFERROR(MID(spotify_top_songs_audio_features[[#This Row],[artist_names]],SEARCH(",",spotify_top_songs_audio_features[[#This Row],[artist_names]])+2,99),"")</f>
        <v>Nicki Minaj</v>
      </c>
      <c r="W4569" t="str">
        <f>spotify_top_songs_audio_features[[#This Row],[source]]</f>
        <v>Generation Now/Atlantic</v>
      </c>
      <c r="X4569" s="1">
        <f>spotify_top_songs_audio_features[[#This Row],[streams]]</f>
        <v>10626345</v>
      </c>
      <c r="Y4569" t="str">
        <f>IF(Tabela2[[#This Row],[feat]]="","","Feat")</f>
        <v>Feat</v>
      </c>
      <c r="Z4569" s="17" t="str">
        <f>CONCATENATE(INT(spotify_top_songs_audio_features[[#This Row],[duration_ms]]/(60*1000)),":",MOD(INT(spotify_top_songs_audio_features[[#This Row],[duration_ms]]/1000),60))</f>
        <v>3:36</v>
      </c>
      <c r="AA45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69" t="str">
        <f>spotify_top_songs_audio_features[[#This Row],[track_name]]</f>
        <v>Endless Fashion (feat. Nicki Minaj)</v>
      </c>
    </row>
    <row r="4570" spans="1:28" x14ac:dyDescent="0.25">
      <c r="A4570" t="s">
        <v>12037</v>
      </c>
      <c r="B4570" t="s">
        <v>4561</v>
      </c>
      <c r="C4570" t="s">
        <v>12038</v>
      </c>
      <c r="D4570" t="s">
        <v>96</v>
      </c>
      <c r="E4570" t="s">
        <v>58</v>
      </c>
      <c r="F4570" t="s">
        <v>24</v>
      </c>
      <c r="G4570" t="s">
        <v>25</v>
      </c>
      <c r="H4570">
        <v>623</v>
      </c>
      <c r="I4570">
        <v>93</v>
      </c>
      <c r="J4570">
        <v>324</v>
      </c>
      <c r="K4570" t="s">
        <v>3250</v>
      </c>
      <c r="L4570">
        <v>1.64E-4</v>
      </c>
      <c r="M4570">
        <v>138</v>
      </c>
      <c r="N4570">
        <v>287</v>
      </c>
      <c r="O4570">
        <v>-5285</v>
      </c>
      <c r="P4570">
        <v>120119</v>
      </c>
      <c r="Q4570">
        <v>205613</v>
      </c>
      <c r="R4570">
        <v>2</v>
      </c>
      <c r="S4570">
        <v>10621836</v>
      </c>
      <c r="U4570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4570" t="str">
        <f>IFERROR(MID(spotify_top_songs_audio_features[[#This Row],[artist_names]],SEARCH(",",spotify_top_songs_audio_features[[#This Row],[artist_names]])+2,99),"")</f>
        <v/>
      </c>
      <c r="W4570" t="str">
        <f>spotify_top_songs_audio_features[[#This Row],[source]]</f>
        <v>Warner Records</v>
      </c>
      <c r="X4570" s="1">
        <f>spotify_top_songs_audio_features[[#This Row],[streams]]</f>
        <v>10621836</v>
      </c>
      <c r="Y4570" t="str">
        <f>IF(Tabela2[[#This Row],[feat]]="","","Feat")</f>
        <v/>
      </c>
      <c r="Z4570" s="17" t="str">
        <f>CONCATENATE(INT(spotify_top_songs_audio_features[[#This Row],[duration_ms]]/(60*1000)),":",MOD(INT(spotify_top_songs_audio_features[[#This Row],[duration_ms]]/1000),60))</f>
        <v>3:25</v>
      </c>
      <c r="AA45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570" t="str">
        <f>spotify_top_songs_audio_features[[#This Row],[track_name]]</f>
        <v>What I've Done</v>
      </c>
    </row>
    <row r="4571" spans="1:28" x14ac:dyDescent="0.25">
      <c r="A4571" t="s">
        <v>3440</v>
      </c>
      <c r="B4571" t="s">
        <v>2610</v>
      </c>
      <c r="C4571" t="s">
        <v>2611</v>
      </c>
      <c r="D4571" t="s">
        <v>565</v>
      </c>
      <c r="E4571" t="s">
        <v>177</v>
      </c>
      <c r="F4571" t="s">
        <v>32</v>
      </c>
      <c r="G4571" t="s">
        <v>25</v>
      </c>
      <c r="H4571">
        <v>656</v>
      </c>
      <c r="I4571">
        <v>432</v>
      </c>
      <c r="J4571">
        <v>217</v>
      </c>
      <c r="K4571" t="s">
        <v>2612</v>
      </c>
      <c r="L4571">
        <v>0</v>
      </c>
      <c r="M4571">
        <v>132</v>
      </c>
      <c r="N4571">
        <v>897</v>
      </c>
      <c r="O4571">
        <v>-9481</v>
      </c>
      <c r="P4571">
        <v>97022</v>
      </c>
      <c r="Q4571">
        <v>222374</v>
      </c>
      <c r="R4571">
        <v>3</v>
      </c>
      <c r="S4571">
        <v>10607196</v>
      </c>
      <c r="U4571" t="str">
        <f>IFERROR(LEFT(spotify_top_songs_audio_features[[#This Row],[artist_names]],SEARCH(",",spotify_top_songs_audio_features[[#This Row],[artist_names]])-1),spotify_top_songs_audio_features[[#This Row],[artist_names]])</f>
        <v>Summer Walker</v>
      </c>
      <c r="V4571" t="str">
        <f>IFERROR(MID(spotify_top_songs_audio_features[[#This Row],[artist_names]],SEARCH(",",spotify_top_songs_audio_features[[#This Row],[artist_names]])+2,99),"")</f>
        <v>Drake</v>
      </c>
      <c r="W4571" t="str">
        <f>spotify_top_songs_audio_features[[#This Row],[source]]</f>
        <v>LVRN/Interscope Records</v>
      </c>
      <c r="X4571" s="1">
        <f>spotify_top_songs_audio_features[[#This Row],[streams]]</f>
        <v>10607196</v>
      </c>
      <c r="Y4571" t="str">
        <f>IF(Tabela2[[#This Row],[feat]]="","","Feat")</f>
        <v>Feat</v>
      </c>
      <c r="Z4571" s="17" t="str">
        <f>CONCATENATE(INT(spotify_top_songs_audio_features[[#This Row],[duration_ms]]/(60*1000)),":",MOD(INT(spotify_top_songs_audio_features[[#This Row],[duration_ms]]/1000),60))</f>
        <v>3:42</v>
      </c>
      <c r="AA45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571" t="str">
        <f>spotify_top_songs_audio_features[[#This Row],[track_name]]</f>
        <v>Girls Need Love (with Drake) - Remix</v>
      </c>
    </row>
    <row r="4572" spans="1:28" x14ac:dyDescent="0.25">
      <c r="A4572" t="s">
        <v>7196</v>
      </c>
      <c r="B4572" t="s">
        <v>267</v>
      </c>
      <c r="C4572" t="s">
        <v>7197</v>
      </c>
      <c r="D4572" t="s">
        <v>269</v>
      </c>
      <c r="E4572" t="s">
        <v>177</v>
      </c>
      <c r="F4572" t="s">
        <v>32</v>
      </c>
      <c r="G4572" t="s">
        <v>25</v>
      </c>
      <c r="H4572">
        <v>641</v>
      </c>
      <c r="I4572">
        <v>803</v>
      </c>
      <c r="J4572">
        <v>286</v>
      </c>
      <c r="K4572" t="s">
        <v>7198</v>
      </c>
      <c r="L4572">
        <v>3.86E-4</v>
      </c>
      <c r="M4572">
        <v>361</v>
      </c>
      <c r="N4572">
        <v>671</v>
      </c>
      <c r="O4572">
        <v>-5781</v>
      </c>
      <c r="P4572">
        <v>121086</v>
      </c>
      <c r="Q4572">
        <v>158004</v>
      </c>
      <c r="R4572">
        <v>1</v>
      </c>
      <c r="S4572">
        <v>10606907</v>
      </c>
      <c r="U4572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4572" t="str">
        <f>IFERROR(MID(spotify_top_songs_audio_features[[#This Row],[artist_names]],SEARCH(",",spotify_top_songs_audio_features[[#This Row],[artist_names]])+2,99),"")</f>
        <v/>
      </c>
      <c r="W4572" t="str">
        <f>spotify_top_songs_audio_features[[#This Row],[source]]</f>
        <v>Big Loud Records / Mercury Records / Republic Records</v>
      </c>
      <c r="X4572" s="1">
        <f>spotify_top_songs_audio_features[[#This Row],[streams]]</f>
        <v>10606907</v>
      </c>
      <c r="Y4572" t="str">
        <f>IF(Tabela2[[#This Row],[feat]]="","","Feat")</f>
        <v/>
      </c>
      <c r="Z4572" s="17" t="str">
        <f>CONCATENATE(INT(spotify_top_songs_audio_features[[#This Row],[duration_ms]]/(60*1000)),":",MOD(INT(spotify_top_songs_audio_features[[#This Row],[duration_ms]]/1000),60))</f>
        <v>2:38</v>
      </c>
      <c r="AA45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572" t="str">
        <f>spotify_top_songs_audio_features[[#This Row],[track_name]]</f>
        <v>Ain’t That Some</v>
      </c>
    </row>
    <row r="4573" spans="1:28" x14ac:dyDescent="0.25">
      <c r="A4573" t="s">
        <v>10282</v>
      </c>
      <c r="B4573" t="s">
        <v>10283</v>
      </c>
      <c r="C4573" t="s">
        <v>10284</v>
      </c>
      <c r="D4573" t="s">
        <v>1053</v>
      </c>
      <c r="E4573" t="s">
        <v>31</v>
      </c>
      <c r="F4573" t="s">
        <v>32</v>
      </c>
      <c r="G4573" t="s">
        <v>25</v>
      </c>
      <c r="H4573">
        <v>656</v>
      </c>
      <c r="I4573">
        <v>564</v>
      </c>
      <c r="J4573">
        <v>883</v>
      </c>
      <c r="K4573" t="s">
        <v>5919</v>
      </c>
      <c r="L4573">
        <v>1.3899999999999999E-4</v>
      </c>
      <c r="M4573">
        <v>165</v>
      </c>
      <c r="N4573">
        <v>25</v>
      </c>
      <c r="O4573">
        <v>-8925</v>
      </c>
      <c r="P4573">
        <v>150014</v>
      </c>
      <c r="Q4573">
        <v>268947</v>
      </c>
      <c r="R4573">
        <v>2</v>
      </c>
      <c r="S4573">
        <v>10606250</v>
      </c>
      <c r="U4573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4573" t="str">
        <f>IFERROR(MID(spotify_top_songs_audio_features[[#This Row],[artist_names]],SEARCH(",",spotify_top_songs_audio_features[[#This Row],[artist_names]])+2,99),"")</f>
        <v>Metro Boomin, Travis Scott</v>
      </c>
      <c r="W4573" t="str">
        <f>spotify_top_songs_audio_features[[#This Row],[source]]</f>
        <v>Republic/MB/Big Sean</v>
      </c>
      <c r="X4573" s="1">
        <f>spotify_top_songs_audio_features[[#This Row],[streams]]</f>
        <v>10606250</v>
      </c>
      <c r="Y4573" t="str">
        <f>IF(Tabela2[[#This Row],[feat]]="","","Feat")</f>
        <v>Feat</v>
      </c>
      <c r="Z4573" s="17" t="str">
        <f>CONCATENATE(INT(spotify_top_songs_audio_features[[#This Row],[duration_ms]]/(60*1000)),":",MOD(INT(spotify_top_songs_audio_features[[#This Row],[duration_ms]]/1000),60))</f>
        <v>4:28</v>
      </c>
      <c r="AA45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73" t="str">
        <f>spotify_top_songs_audio_features[[#This Row],[track_name]]</f>
        <v>Go Legend (&amp; Metro Boomin)</v>
      </c>
    </row>
    <row r="4574" spans="1:28" x14ac:dyDescent="0.25">
      <c r="A4574" t="s">
        <v>6425</v>
      </c>
      <c r="B4574" t="s">
        <v>2500</v>
      </c>
      <c r="C4574" t="s">
        <v>6426</v>
      </c>
      <c r="D4574" t="s">
        <v>2502</v>
      </c>
      <c r="E4574" t="s">
        <v>58</v>
      </c>
      <c r="F4574" t="s">
        <v>32</v>
      </c>
      <c r="G4574" t="s">
        <v>25</v>
      </c>
      <c r="H4574">
        <v>697</v>
      </c>
      <c r="I4574">
        <v>874</v>
      </c>
      <c r="J4574">
        <v>45</v>
      </c>
      <c r="K4574" t="s">
        <v>1855</v>
      </c>
      <c r="L4574">
        <v>0</v>
      </c>
      <c r="M4574">
        <v>627</v>
      </c>
      <c r="N4574">
        <v>775</v>
      </c>
      <c r="O4574">
        <v>-215</v>
      </c>
      <c r="P4574">
        <v>132022</v>
      </c>
      <c r="Q4574">
        <v>213886</v>
      </c>
      <c r="R4574">
        <v>2</v>
      </c>
      <c r="S4574">
        <v>10605793</v>
      </c>
      <c r="U4574" t="str">
        <f>IFERROR(LEFT(spotify_top_songs_audio_features[[#This Row],[artist_names]],SEARCH(",",spotify_top_songs_audio_features[[#This Row],[artist_names]])-1),spotify_top_songs_audio_features[[#This Row],[artist_names]])</f>
        <v>TWICE</v>
      </c>
      <c r="V4574" t="str">
        <f>IFERROR(MID(spotify_top_songs_audio_features[[#This Row],[artist_names]],SEARCH(",",spotify_top_songs_audio_features[[#This Row],[artist_names]])+2,99),"")</f>
        <v/>
      </c>
      <c r="W4574" t="str">
        <f>spotify_top_songs_audio_features[[#This Row],[source]]</f>
        <v>Republic Records - TWICE</v>
      </c>
      <c r="X4574" s="1">
        <f>spotify_top_songs_audio_features[[#This Row],[streams]]</f>
        <v>10605793</v>
      </c>
      <c r="Y4574" t="str">
        <f>IF(Tabela2[[#This Row],[feat]]="","","Feat")</f>
        <v/>
      </c>
      <c r="Z4574" s="17" t="str">
        <f>CONCATENATE(INT(spotify_top_songs_audio_features[[#This Row],[duration_ms]]/(60*1000)),":",MOD(INT(spotify_top_songs_audio_features[[#This Row],[duration_ms]]/1000),60))</f>
        <v>3:33</v>
      </c>
      <c r="AA45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574" t="str">
        <f>spotify_top_songs_audio_features[[#This Row],[track_name]]</f>
        <v>FANCY</v>
      </c>
    </row>
    <row r="4575" spans="1:28" x14ac:dyDescent="0.25">
      <c r="A4575" t="s">
        <v>8223</v>
      </c>
      <c r="B4575" t="s">
        <v>8224</v>
      </c>
      <c r="C4575" t="s">
        <v>8225</v>
      </c>
      <c r="D4575" t="s">
        <v>5559</v>
      </c>
      <c r="E4575" t="s">
        <v>31</v>
      </c>
      <c r="F4575" t="s">
        <v>24</v>
      </c>
      <c r="G4575" t="s">
        <v>25</v>
      </c>
      <c r="H4575">
        <v>57</v>
      </c>
      <c r="I4575">
        <v>635</v>
      </c>
      <c r="J4575">
        <v>121</v>
      </c>
      <c r="K4575" t="s">
        <v>1157</v>
      </c>
      <c r="L4575">
        <v>0</v>
      </c>
      <c r="M4575">
        <v>874</v>
      </c>
      <c r="N4575">
        <v>364</v>
      </c>
      <c r="O4575">
        <v>-6641</v>
      </c>
      <c r="P4575">
        <v>84856</v>
      </c>
      <c r="Q4575">
        <v>176455</v>
      </c>
      <c r="R4575">
        <v>1</v>
      </c>
      <c r="S4575">
        <v>10597956</v>
      </c>
      <c r="U4575" t="str">
        <f>IFERROR(LEFT(spotify_top_songs_audio_features[[#This Row],[artist_names]],SEARCH(",",spotify_top_songs_audio_features[[#This Row],[artist_names]])-1),spotify_top_songs_audio_features[[#This Row],[artist_names]])</f>
        <v>JVKE</v>
      </c>
      <c r="V4575" t="str">
        <f>IFERROR(MID(spotify_top_songs_audio_features[[#This Row],[artist_names]],SEARCH(",",spotify_top_songs_audio_features[[#This Row],[artist_names]])+2,99),"")</f>
        <v>Jimin, Charlie Puth, Muni Long, Fast &amp; Furious: The Fast Saga</v>
      </c>
      <c r="W4575" t="str">
        <f>spotify_top_songs_audio_features[[#This Row],[source]]</f>
        <v>APG Inc – FF10</v>
      </c>
      <c r="X4575" s="1">
        <f>spotify_top_songs_audio_features[[#This Row],[streams]]</f>
        <v>10597956</v>
      </c>
      <c r="Y4575" t="str">
        <f>IF(Tabela2[[#This Row],[feat]]="","","Feat")</f>
        <v>Feat</v>
      </c>
      <c r="Z4575" s="17" t="str">
        <f>CONCATENATE(INT(spotify_top_songs_audio_features[[#This Row],[duration_ms]]/(60*1000)),":",MOD(INT(spotify_top_songs_audio_features[[#This Row],[duration_ms]]/1000),60))</f>
        <v>2:56</v>
      </c>
      <c r="AA45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75" t="str">
        <f>spotify_top_songs_audio_features[[#This Row],[track_name]]</f>
        <v>Angel Pt. 2 (feat. Jimin of BTS, Charlie Puth and Muni Long)</v>
      </c>
    </row>
    <row r="4576" spans="1:28" x14ac:dyDescent="0.25">
      <c r="A4576" t="s">
        <v>7815</v>
      </c>
      <c r="B4576" t="s">
        <v>7816</v>
      </c>
      <c r="C4576" t="s">
        <v>7817</v>
      </c>
      <c r="D4576" t="s">
        <v>7818</v>
      </c>
      <c r="E4576" t="s">
        <v>97</v>
      </c>
      <c r="F4576" t="s">
        <v>32</v>
      </c>
      <c r="G4576" t="s">
        <v>25</v>
      </c>
      <c r="H4576">
        <v>621</v>
      </c>
      <c r="I4576">
        <v>989</v>
      </c>
      <c r="J4576">
        <v>434</v>
      </c>
      <c r="K4576" t="s">
        <v>7439</v>
      </c>
      <c r="L4576">
        <v>357</v>
      </c>
      <c r="M4576">
        <v>184</v>
      </c>
      <c r="N4576">
        <v>348</v>
      </c>
      <c r="O4576">
        <v>-4225</v>
      </c>
      <c r="P4576">
        <v>126002</v>
      </c>
      <c r="Q4576">
        <v>158095</v>
      </c>
      <c r="R4576">
        <v>2</v>
      </c>
      <c r="S4576">
        <v>10596037</v>
      </c>
      <c r="U4576" t="str">
        <f>IFERROR(LEFT(spotify_top_songs_audio_features[[#This Row],[artist_names]],SEARCH(",",spotify_top_songs_audio_features[[#This Row],[artist_names]])-1),spotify_top_songs_audio_features[[#This Row],[artist_names]])</f>
        <v>Shouse</v>
      </c>
      <c r="V4576" t="str">
        <f>IFERROR(MID(spotify_top_songs_audio_features[[#This Row],[artist_names]],SEARCH(",",spotify_top_songs_audio_features[[#This Row],[artist_names]])+2,99),"")</f>
        <v>David Guetta</v>
      </c>
      <c r="W4576" t="str">
        <f>spotify_top_songs_audio_features[[#This Row],[source]]</f>
        <v>Hell Beach</v>
      </c>
      <c r="X4576" s="1">
        <f>spotify_top_songs_audio_features[[#This Row],[streams]]</f>
        <v>10596037</v>
      </c>
      <c r="Y4576" t="str">
        <f>IF(Tabela2[[#This Row],[feat]]="","","Feat")</f>
        <v>Feat</v>
      </c>
      <c r="Z4576" s="17" t="str">
        <f>CONCATENATE(INT(spotify_top_songs_audio_features[[#This Row],[duration_ms]]/(60*1000)),":",MOD(INT(spotify_top_songs_audio_features[[#This Row],[duration_ms]]/1000),60))</f>
        <v>2:38</v>
      </c>
      <c r="AA45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576" t="str">
        <f>spotify_top_songs_audio_features[[#This Row],[track_name]]</f>
        <v>Love Tonight (David Guetta Remix Edit)</v>
      </c>
    </row>
    <row r="4577" spans="1:28" x14ac:dyDescent="0.25">
      <c r="A4577" t="s">
        <v>16488</v>
      </c>
      <c r="B4577" t="s">
        <v>1962</v>
      </c>
      <c r="C4577" t="s">
        <v>1963</v>
      </c>
      <c r="D4577" t="s">
        <v>1163</v>
      </c>
      <c r="E4577" t="s">
        <v>113</v>
      </c>
      <c r="F4577" t="s">
        <v>24</v>
      </c>
      <c r="G4577" t="s">
        <v>25</v>
      </c>
      <c r="H4577">
        <v>666</v>
      </c>
      <c r="I4577">
        <v>647</v>
      </c>
      <c r="J4577">
        <v>271</v>
      </c>
      <c r="K4577" t="s">
        <v>5011</v>
      </c>
      <c r="L4577">
        <v>0</v>
      </c>
      <c r="M4577">
        <v>219</v>
      </c>
      <c r="N4577">
        <v>708</v>
      </c>
      <c r="O4577">
        <v>-10578</v>
      </c>
      <c r="P4577">
        <v>147086</v>
      </c>
      <c r="Q4577">
        <v>255360</v>
      </c>
      <c r="R4577">
        <v>5</v>
      </c>
      <c r="S4577">
        <v>10592493</v>
      </c>
      <c r="U4577" t="str">
        <f>IFERROR(LEFT(spotify_top_songs_audio_features[[#This Row],[artist_names]],SEARCH(",",spotify_top_songs_audio_features[[#This Row],[artist_names]])-1),spotify_top_songs_audio_features[[#This Row],[artist_names]])</f>
        <v>Britney Spears</v>
      </c>
      <c r="V4577" t="str">
        <f>IFERROR(MID(spotify_top_songs_audio_features[[#This Row],[artist_names]],SEARCH(",",spotify_top_songs_audio_features[[#This Row],[artist_names]])+2,99),"")</f>
        <v/>
      </c>
      <c r="W4577" t="str">
        <f>spotify_top_songs_audio_features[[#This Row],[source]]</f>
        <v>Jive</v>
      </c>
      <c r="X4577" s="1">
        <f>spotify_top_songs_audio_features[[#This Row],[streams]]</f>
        <v>10592493</v>
      </c>
      <c r="Y4577" t="str">
        <f>IF(Tabela2[[#This Row],[feat]]="","","Feat")</f>
        <v/>
      </c>
      <c r="Z4577" s="17" t="str">
        <f>CONCATENATE(INT(spotify_top_songs_audio_features[[#This Row],[duration_ms]]/(60*1000)),":",MOD(INT(spotify_top_songs_audio_features[[#This Row],[duration_ms]]/1000),60))</f>
        <v>4:15</v>
      </c>
      <c r="AA45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77" t="str">
        <f>spotify_top_songs_audio_features[[#This Row],[track_name]]</f>
        <v>My Only Wish (This Year)</v>
      </c>
    </row>
    <row r="4578" spans="1:28" x14ac:dyDescent="0.25">
      <c r="A4578" t="s">
        <v>15288</v>
      </c>
      <c r="B4578" t="s">
        <v>15289</v>
      </c>
      <c r="C4578" t="s">
        <v>15290</v>
      </c>
      <c r="D4578" t="s">
        <v>15291</v>
      </c>
      <c r="E4578" t="s">
        <v>86</v>
      </c>
      <c r="F4578" t="s">
        <v>32</v>
      </c>
      <c r="G4578" t="s">
        <v>25</v>
      </c>
      <c r="H4578">
        <v>673</v>
      </c>
      <c r="I4578">
        <v>752</v>
      </c>
      <c r="J4578">
        <v>567</v>
      </c>
      <c r="K4578" t="s">
        <v>128</v>
      </c>
      <c r="L4578">
        <v>1.5300000000000001E-4</v>
      </c>
      <c r="M4578">
        <v>106</v>
      </c>
      <c r="N4578">
        <v>699</v>
      </c>
      <c r="O4578">
        <v>-4705</v>
      </c>
      <c r="P4578">
        <v>178005</v>
      </c>
      <c r="Q4578">
        <v>209320</v>
      </c>
      <c r="R4578">
        <v>2</v>
      </c>
      <c r="S4578">
        <v>10592239</v>
      </c>
      <c r="U4578" t="str">
        <f>IFERROR(LEFT(spotify_top_songs_audio_features[[#This Row],[artist_names]],SEARCH(",",spotify_top_songs_audio_features[[#This Row],[artist_names]])-1),spotify_top_songs_audio_features[[#This Row],[artist_names]])</f>
        <v>Omar Montes</v>
      </c>
      <c r="V4578" t="str">
        <f>IFERROR(MID(spotify_top_songs_audio_features[[#This Row],[artist_names]],SEARCH(",",spotify_top_songs_audio_features[[#This Row],[artist_names]])+2,99),"")</f>
        <v>Bad Gyal</v>
      </c>
      <c r="W4578" t="str">
        <f>spotify_top_songs_audio_features[[#This Row],[source]]</f>
        <v>Bad Gyal Aftercluv/Interscope</v>
      </c>
      <c r="X4578" s="1">
        <f>spotify_top_songs_audio_features[[#This Row],[streams]]</f>
        <v>10592239</v>
      </c>
      <c r="Y4578" t="str">
        <f>IF(Tabela2[[#This Row],[feat]]="","","Feat")</f>
        <v>Feat</v>
      </c>
      <c r="Z4578" s="17" t="str">
        <f>CONCATENATE(INT(spotify_top_songs_audio_features[[#This Row],[duration_ms]]/(60*1000)),":",MOD(INT(spotify_top_songs_audio_features[[#This Row],[duration_ms]]/1000),60))</f>
        <v>3:29</v>
      </c>
      <c r="AA45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578" t="str">
        <f>spotify_top_songs_audio_features[[#This Row],[track_name]]</f>
        <v>Alocao (With Bad Gyal)</v>
      </c>
    </row>
    <row r="4579" spans="1:28" x14ac:dyDescent="0.25">
      <c r="A4579" t="s">
        <v>15524</v>
      </c>
      <c r="B4579" t="s">
        <v>633</v>
      </c>
      <c r="C4579" t="s">
        <v>15525</v>
      </c>
      <c r="D4579" t="s">
        <v>2600</v>
      </c>
      <c r="E4579" t="s">
        <v>97</v>
      </c>
      <c r="F4579" t="s">
        <v>24</v>
      </c>
      <c r="G4579" t="s">
        <v>25</v>
      </c>
      <c r="H4579">
        <v>767</v>
      </c>
      <c r="I4579">
        <v>618</v>
      </c>
      <c r="J4579">
        <v>32</v>
      </c>
      <c r="K4579" t="s">
        <v>1939</v>
      </c>
      <c r="L4579">
        <v>0</v>
      </c>
      <c r="M4579">
        <v>179</v>
      </c>
      <c r="N4579">
        <v>243</v>
      </c>
      <c r="O4579">
        <v>-7163</v>
      </c>
      <c r="P4579">
        <v>121959</v>
      </c>
      <c r="Q4579">
        <v>205469</v>
      </c>
      <c r="R4579">
        <v>1</v>
      </c>
      <c r="S4579">
        <v>10589657</v>
      </c>
      <c r="U4579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579" t="str">
        <f>IFERROR(MID(spotify_top_songs_audio_features[[#This Row],[artist_names]],SEARCH(",",spotify_top_songs_audio_features[[#This Row],[artist_names]])+2,99),"")</f>
        <v/>
      </c>
      <c r="W4579" t="str">
        <f>spotify_top_songs_audio_features[[#This Row],[source]]</f>
        <v>XO / Republic Records</v>
      </c>
      <c r="X4579" s="1">
        <f>spotify_top_songs_audio_features[[#This Row],[streams]]</f>
        <v>10589657</v>
      </c>
      <c r="Y4579" t="str">
        <f>IF(Tabela2[[#This Row],[feat]]="","","Feat")</f>
        <v/>
      </c>
      <c r="Z4579" s="17" t="str">
        <f>CONCATENATE(INT(spotify_top_songs_audio_features[[#This Row],[duration_ms]]/(60*1000)),":",MOD(INT(spotify_top_songs_audio_features[[#This Row],[duration_ms]]/1000),60))</f>
        <v>3:25</v>
      </c>
      <c r="AA45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579" t="str">
        <f>spotify_top_songs_audio_features[[#This Row],[track_name]]</f>
        <v>Don’t Break My Heart</v>
      </c>
    </row>
    <row r="4580" spans="1:28" x14ac:dyDescent="0.25">
      <c r="A4580" t="s">
        <v>10905</v>
      </c>
      <c r="B4580" t="s">
        <v>10906</v>
      </c>
      <c r="C4580" t="s">
        <v>10907</v>
      </c>
      <c r="D4580" t="s">
        <v>621</v>
      </c>
      <c r="E4580" t="s">
        <v>102</v>
      </c>
      <c r="F4580" t="s">
        <v>24</v>
      </c>
      <c r="G4580" t="s">
        <v>25</v>
      </c>
      <c r="H4580">
        <v>703</v>
      </c>
      <c r="I4580">
        <v>657</v>
      </c>
      <c r="J4580">
        <v>783</v>
      </c>
      <c r="K4580" t="s">
        <v>608</v>
      </c>
      <c r="L4580">
        <v>0</v>
      </c>
      <c r="M4580">
        <v>93</v>
      </c>
      <c r="N4580">
        <v>455</v>
      </c>
      <c r="O4580">
        <v>-5363</v>
      </c>
      <c r="P4580">
        <v>8296</v>
      </c>
      <c r="Q4580">
        <v>146375</v>
      </c>
      <c r="R4580">
        <v>2</v>
      </c>
      <c r="S4580">
        <v>10574766</v>
      </c>
      <c r="U4580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4580" t="str">
        <f>IFERROR(MID(spotify_top_songs_audio_features[[#This Row],[artist_names]],SEARCH(",",spotify_top_songs_audio_features[[#This Row],[artist_names]])+2,99),"")</f>
        <v>Conan Gray</v>
      </c>
      <c r="W4580" t="str">
        <f>spotify_top_songs_audio_features[[#This Row],[source]]</f>
        <v>Lauv</v>
      </c>
      <c r="X4580" s="1">
        <f>spotify_top_songs_audio_features[[#This Row],[streams]]</f>
        <v>10574766</v>
      </c>
      <c r="Y4580" t="str">
        <f>IF(Tabela2[[#This Row],[feat]]="","","Feat")</f>
        <v>Feat</v>
      </c>
      <c r="Z4580" s="17" t="str">
        <f>CONCATENATE(INT(spotify_top_songs_audio_features[[#This Row],[duration_ms]]/(60*1000)),":",MOD(INT(spotify_top_songs_audio_features[[#This Row],[duration_ms]]/1000),60))</f>
        <v>2:26</v>
      </c>
      <c r="AA45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580" t="str">
        <f>spotify_top_songs_audio_features[[#This Row],[track_name]]</f>
        <v>Fake</v>
      </c>
    </row>
    <row r="4581" spans="1:28" x14ac:dyDescent="0.25">
      <c r="A4581" t="s">
        <v>4194</v>
      </c>
      <c r="B4581" t="s">
        <v>4195</v>
      </c>
      <c r="C4581" t="s">
        <v>4196</v>
      </c>
      <c r="D4581" t="s">
        <v>4197</v>
      </c>
      <c r="E4581" t="s">
        <v>97</v>
      </c>
      <c r="F4581" t="s">
        <v>32</v>
      </c>
      <c r="G4581" t="s">
        <v>25</v>
      </c>
      <c r="H4581">
        <v>819</v>
      </c>
      <c r="I4581">
        <v>633</v>
      </c>
      <c r="J4581">
        <v>328</v>
      </c>
      <c r="K4581" t="s">
        <v>4148</v>
      </c>
      <c r="L4581">
        <v>0</v>
      </c>
      <c r="M4581">
        <v>381</v>
      </c>
      <c r="N4581">
        <v>808</v>
      </c>
      <c r="O4581">
        <v>-4893</v>
      </c>
      <c r="P4581">
        <v>86982</v>
      </c>
      <c r="Q4581">
        <v>174159</v>
      </c>
      <c r="R4581">
        <v>2</v>
      </c>
      <c r="S4581">
        <v>10571778</v>
      </c>
      <c r="U4581" t="str">
        <f>IFERROR(LEFT(spotify_top_songs_audio_features[[#This Row],[artist_names]],SEARCH(",",spotify_top_songs_audio_features[[#This Row],[artist_names]])-1),spotify_top_songs_audio_features[[#This Row],[artist_names]])</f>
        <v>Shindy</v>
      </c>
      <c r="V4581" t="str">
        <f>IFERROR(MID(spotify_top_songs_audio_features[[#This Row],[artist_names]],SEARCH(",",spotify_top_songs_audio_features[[#This Row],[artist_names]])+2,99),"")</f>
        <v>Shirin David</v>
      </c>
      <c r="W4581" t="str">
        <f>spotify_top_songs_audio_features[[#This Row],[source]]</f>
        <v>Sony Music/Friends with Money</v>
      </c>
      <c r="X4581" s="1">
        <f>spotify_top_songs_audio_features[[#This Row],[streams]]</f>
        <v>10571778</v>
      </c>
      <c r="Y4581" t="str">
        <f>IF(Tabela2[[#This Row],[feat]]="","","Feat")</f>
        <v>Feat</v>
      </c>
      <c r="Z4581" s="17" t="str">
        <f>CONCATENATE(INT(spotify_top_songs_audio_features[[#This Row],[duration_ms]]/(60*1000)),":",MOD(INT(spotify_top_songs_audio_features[[#This Row],[duration_ms]]/1000),60))</f>
        <v>2:54</v>
      </c>
      <c r="AA45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581" t="str">
        <f>spotify_top_songs_audio_features[[#This Row],[track_name]]</f>
        <v>Affalterbach</v>
      </c>
    </row>
    <row r="4582" spans="1:28" x14ac:dyDescent="0.25">
      <c r="A4582" t="s">
        <v>5574</v>
      </c>
      <c r="B4582" t="s">
        <v>228</v>
      </c>
      <c r="C4582" t="s">
        <v>5575</v>
      </c>
      <c r="D4582" t="s">
        <v>230</v>
      </c>
      <c r="E4582" t="s">
        <v>58</v>
      </c>
      <c r="F4582" t="s">
        <v>24</v>
      </c>
      <c r="G4582" t="s">
        <v>152</v>
      </c>
      <c r="H4582">
        <v>525</v>
      </c>
      <c r="I4582">
        <v>526</v>
      </c>
      <c r="J4582">
        <v>534</v>
      </c>
      <c r="K4582" t="s">
        <v>1144</v>
      </c>
      <c r="L4582">
        <v>127</v>
      </c>
      <c r="M4582">
        <v>103</v>
      </c>
      <c r="N4582">
        <v>562</v>
      </c>
      <c r="O4582">
        <v>-703</v>
      </c>
      <c r="P4582">
        <v>85274</v>
      </c>
      <c r="Q4582">
        <v>36227</v>
      </c>
      <c r="R4582">
        <v>1</v>
      </c>
      <c r="S4582">
        <v>10571427</v>
      </c>
      <c r="U4582" t="str">
        <f>IFERROR(LEFT(spotify_top_songs_audio_features[[#This Row],[artist_names]],SEARCH(",",spotify_top_songs_audio_features[[#This Row],[artist_names]])-1),spotify_top_songs_audio_features[[#This Row],[artist_names]])</f>
        <v>NewJeans</v>
      </c>
      <c r="V4582" t="str">
        <f>IFERROR(MID(spotify_top_songs_audio_features[[#This Row],[artist_names]],SEARCH(",",spotify_top_songs_audio_features[[#This Row],[artist_names]])+2,99),"")</f>
        <v/>
      </c>
      <c r="W4582" t="str">
        <f>spotify_top_songs_audio_features[[#This Row],[source]]</f>
        <v>ADOR</v>
      </c>
      <c r="X4582" s="1">
        <f>spotify_top_songs_audio_features[[#This Row],[streams]]</f>
        <v>10571427</v>
      </c>
      <c r="Y4582" t="str">
        <f>IF(Tabela2[[#This Row],[feat]]="","","Feat")</f>
        <v/>
      </c>
      <c r="Z4582" s="17" t="str">
        <f>CONCATENATE(INT(spotify_top_songs_audio_features[[#This Row],[duration_ms]]/(60*1000)),":",MOD(INT(spotify_top_songs_audio_features[[#This Row],[duration_ms]]/1000),60))</f>
        <v>0:36</v>
      </c>
      <c r="AA45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582" t="str">
        <f>spotify_top_songs_audio_features[[#This Row],[track_name]]</f>
        <v>Get Up</v>
      </c>
    </row>
    <row r="4583" spans="1:28" x14ac:dyDescent="0.25">
      <c r="A4583" t="s">
        <v>11848</v>
      </c>
      <c r="B4583" t="s">
        <v>5497</v>
      </c>
      <c r="C4583" t="s">
        <v>11849</v>
      </c>
      <c r="D4583" t="s">
        <v>240</v>
      </c>
      <c r="E4583" t="s">
        <v>58</v>
      </c>
      <c r="F4583" t="s">
        <v>32</v>
      </c>
      <c r="G4583" t="s">
        <v>25</v>
      </c>
      <c r="H4583">
        <v>645</v>
      </c>
      <c r="I4583">
        <v>636</v>
      </c>
      <c r="J4583">
        <v>437</v>
      </c>
      <c r="K4583" t="s">
        <v>7515</v>
      </c>
      <c r="L4583">
        <v>1.4899999999999999E-4</v>
      </c>
      <c r="M4583">
        <v>818</v>
      </c>
      <c r="N4583">
        <v>897</v>
      </c>
      <c r="O4583">
        <v>-6128</v>
      </c>
      <c r="P4583">
        <v>101933</v>
      </c>
      <c r="Q4583">
        <v>162335</v>
      </c>
      <c r="R4583">
        <v>2</v>
      </c>
      <c r="S4583">
        <v>10568823</v>
      </c>
      <c r="U4583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4583" t="str">
        <f>IFERROR(MID(spotify_top_songs_audio_features[[#This Row],[artist_names]],SEARCH(",",spotify_top_songs_audio_features[[#This Row],[artist_names]])+2,99),"")</f>
        <v/>
      </c>
      <c r="W4583" t="str">
        <f>spotify_top_songs_audio_features[[#This Row],[source]]</f>
        <v>Bra Musik</v>
      </c>
      <c r="X4583" s="1">
        <f>spotify_top_songs_audio_features[[#This Row],[streams]]</f>
        <v>10568823</v>
      </c>
      <c r="Y4583" t="str">
        <f>IF(Tabela2[[#This Row],[feat]]="","","Feat")</f>
        <v/>
      </c>
      <c r="Z4583" s="17" t="str">
        <f>CONCATENATE(INT(spotify_top_songs_audio_features[[#This Row],[duration_ms]]/(60*1000)),":",MOD(INT(spotify_top_songs_audio_features[[#This Row],[duration_ms]]/1000),60))</f>
        <v>2:42</v>
      </c>
      <c r="AA45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583" t="str">
        <f>spotify_top_songs_audio_features[[#This Row],[track_name]]</f>
        <v>One Night Stand</v>
      </c>
    </row>
    <row r="4584" spans="1:28" x14ac:dyDescent="0.25">
      <c r="A4584" t="s">
        <v>14667</v>
      </c>
      <c r="B4584" t="s">
        <v>513</v>
      </c>
      <c r="C4584" t="s">
        <v>4976</v>
      </c>
      <c r="D4584" t="s">
        <v>515</v>
      </c>
      <c r="E4584" t="s">
        <v>70</v>
      </c>
      <c r="F4584" t="s">
        <v>24</v>
      </c>
      <c r="G4584" t="s">
        <v>25</v>
      </c>
      <c r="H4584">
        <v>665</v>
      </c>
      <c r="I4584">
        <v>703</v>
      </c>
      <c r="J4584">
        <v>7</v>
      </c>
      <c r="K4584" t="s">
        <v>188</v>
      </c>
      <c r="L4584">
        <v>0</v>
      </c>
      <c r="M4584">
        <v>115</v>
      </c>
      <c r="N4584">
        <v>257</v>
      </c>
      <c r="O4584">
        <v>-3885</v>
      </c>
      <c r="P4584">
        <v>97968</v>
      </c>
      <c r="Q4584">
        <v>230611</v>
      </c>
      <c r="R4584">
        <v>2</v>
      </c>
      <c r="S4584">
        <v>10566019</v>
      </c>
      <c r="U4584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4584" t="str">
        <f>IFERROR(MID(spotify_top_songs_audio_features[[#This Row],[artist_names]],SEARCH(",",spotify_top_songs_audio_features[[#This Row],[artist_names]])+2,99),"")</f>
        <v/>
      </c>
      <c r="W4584" t="str">
        <f>spotify_top_songs_audio_features[[#This Row],[source]]</f>
        <v>NF Real Music</v>
      </c>
      <c r="X4584" s="1">
        <f>spotify_top_songs_audio_features[[#This Row],[streams]]</f>
        <v>10566019</v>
      </c>
      <c r="Y4584" t="str">
        <f>IF(Tabela2[[#This Row],[feat]]="","","Feat")</f>
        <v/>
      </c>
      <c r="Z4584" s="17" t="str">
        <f>CONCATENATE(INT(spotify_top_songs_audio_features[[#This Row],[duration_ms]]/(60*1000)),":",MOD(INT(spotify_top_songs_audio_features[[#This Row],[duration_ms]]/1000),60))</f>
        <v>3:50</v>
      </c>
      <c r="AA45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584" t="str">
        <f>spotify_top_songs_audio_features[[#This Row],[track_name]]</f>
        <v>Time - Edit</v>
      </c>
    </row>
    <row r="4585" spans="1:28" x14ac:dyDescent="0.25">
      <c r="A4585" t="s">
        <v>5645</v>
      </c>
      <c r="B4585" t="s">
        <v>5646</v>
      </c>
      <c r="C4585" t="s">
        <v>5647</v>
      </c>
      <c r="D4585" t="s">
        <v>48</v>
      </c>
      <c r="E4585" t="s">
        <v>177</v>
      </c>
      <c r="F4585" t="s">
        <v>32</v>
      </c>
      <c r="G4585" t="s">
        <v>25</v>
      </c>
      <c r="H4585">
        <v>39</v>
      </c>
      <c r="I4585">
        <v>724</v>
      </c>
      <c r="J4585">
        <v>889</v>
      </c>
      <c r="K4585" t="s">
        <v>2483</v>
      </c>
      <c r="L4585">
        <v>0</v>
      </c>
      <c r="M4585">
        <v>393</v>
      </c>
      <c r="N4585">
        <v>312</v>
      </c>
      <c r="O4585">
        <v>-7607</v>
      </c>
      <c r="P4585">
        <v>165945</v>
      </c>
      <c r="Q4585">
        <v>216560</v>
      </c>
      <c r="R4585">
        <v>1</v>
      </c>
      <c r="S4585">
        <v>10561183</v>
      </c>
      <c r="U4585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4585" t="str">
        <f>IFERROR(MID(spotify_top_songs_audio_features[[#This Row],[artist_names]],SEARCH(",",spotify_top_songs_audio_features[[#This Row],[artist_names]])+2,99),"")</f>
        <v/>
      </c>
      <c r="W4585" t="str">
        <f>spotify_top_songs_audio_features[[#This Row],[source]]</f>
        <v>Republic Records</v>
      </c>
      <c r="X4585" s="1">
        <f>spotify_top_songs_audio_features[[#This Row],[streams]]</f>
        <v>10561183</v>
      </c>
      <c r="Y4585" t="str">
        <f>IF(Tabela2[[#This Row],[feat]]="","","Feat")</f>
        <v/>
      </c>
      <c r="Z4585" s="17" t="str">
        <f>CONCATENATE(INT(spotify_top_songs_audio_features[[#This Row],[duration_ms]]/(60*1000)),":",MOD(INT(spotify_top_songs_audio_features[[#This Row],[duration_ms]]/1000),60))</f>
        <v>3:36</v>
      </c>
      <c r="AA45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585" t="str">
        <f>spotify_top_songs_audio_features[[#This Row],[track_name]]</f>
        <v>She Knows This</v>
      </c>
    </row>
    <row r="4586" spans="1:28" x14ac:dyDescent="0.25">
      <c r="A4586" t="s">
        <v>17817</v>
      </c>
      <c r="B4586" t="s">
        <v>17818</v>
      </c>
      <c r="C4586" t="s">
        <v>17819</v>
      </c>
      <c r="D4586" t="s">
        <v>282</v>
      </c>
      <c r="E4586" t="s">
        <v>86</v>
      </c>
      <c r="F4586" t="s">
        <v>32</v>
      </c>
      <c r="G4586" t="s">
        <v>25</v>
      </c>
      <c r="H4586">
        <v>923</v>
      </c>
      <c r="I4586">
        <v>533</v>
      </c>
      <c r="J4586">
        <v>262</v>
      </c>
      <c r="K4586" t="s">
        <v>3943</v>
      </c>
      <c r="L4586">
        <v>0</v>
      </c>
      <c r="M4586">
        <v>102</v>
      </c>
      <c r="N4586">
        <v>587</v>
      </c>
      <c r="O4586">
        <v>-6016</v>
      </c>
      <c r="P4586">
        <v>133991</v>
      </c>
      <c r="Q4586">
        <v>145075</v>
      </c>
      <c r="R4586">
        <v>1</v>
      </c>
      <c r="S4586">
        <v>10550949</v>
      </c>
      <c r="U4586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586" t="str">
        <f>IFERROR(MID(spotify_top_songs_audio_features[[#This Row],[artist_names]],SEARCH(",",spotify_top_songs_audio_features[[#This Row],[artist_names]])+2,99),"")</f>
        <v>Megan Thee Stallion</v>
      </c>
      <c r="W4586" t="str">
        <f>spotify_top_songs_audio_features[[#This Row],[source]]</f>
        <v>Columbia</v>
      </c>
      <c r="X4586" s="1">
        <f>spotify_top_songs_audio_features[[#This Row],[streams]]</f>
        <v>10550949</v>
      </c>
      <c r="Y4586" t="str">
        <f>IF(Tabela2[[#This Row],[feat]]="","","Feat")</f>
        <v>Feat</v>
      </c>
      <c r="Z4586" s="17" t="str">
        <f>CONCATENATE(INT(spotify_top_songs_audio_features[[#This Row],[duration_ms]]/(60*1000)),":",MOD(INT(spotify_top_songs_audio_features[[#This Row],[duration_ms]]/1000),60))</f>
        <v>2:25</v>
      </c>
      <c r="AA45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586" t="str">
        <f>spotify_top_songs_audio_features[[#This Row],[track_name]]</f>
        <v>DOLLA SIGN SLIME (feat. Megan Thee Stallion)</v>
      </c>
    </row>
    <row r="4587" spans="1:28" x14ac:dyDescent="0.25">
      <c r="A4587" t="s">
        <v>13858</v>
      </c>
      <c r="B4587" t="s">
        <v>13859</v>
      </c>
      <c r="C4587" t="s">
        <v>13860</v>
      </c>
      <c r="D4587" t="s">
        <v>423</v>
      </c>
      <c r="E4587" t="s">
        <v>31</v>
      </c>
      <c r="F4587" t="s">
        <v>24</v>
      </c>
      <c r="G4587" t="s">
        <v>25</v>
      </c>
      <c r="H4587">
        <v>718</v>
      </c>
      <c r="I4587">
        <v>706</v>
      </c>
      <c r="J4587">
        <v>6</v>
      </c>
      <c r="K4587" t="s">
        <v>8104</v>
      </c>
      <c r="L4587">
        <v>0</v>
      </c>
      <c r="M4587">
        <v>352</v>
      </c>
      <c r="N4587">
        <v>815</v>
      </c>
      <c r="O4587">
        <v>-5709</v>
      </c>
      <c r="P4587">
        <v>170004</v>
      </c>
      <c r="Q4587">
        <v>189176</v>
      </c>
      <c r="R4587">
        <v>1</v>
      </c>
      <c r="S4587">
        <v>10537097</v>
      </c>
      <c r="U4587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4587" t="str">
        <f>IFERROR(MID(spotify_top_songs_audio_features[[#This Row],[artist_names]],SEARCH(",",spotify_top_songs_audio_features[[#This Row],[artist_names]])+2,99),"")</f>
        <v>Drake, Young Thug</v>
      </c>
      <c r="W4587" t="str">
        <f>spotify_top_songs_audio_features[[#This Row],[source]]</f>
        <v>OVO</v>
      </c>
      <c r="X4587" s="1">
        <f>spotify_top_songs_audio_features[[#This Row],[streams]]</f>
        <v>10537097</v>
      </c>
      <c r="Y4587" t="str">
        <f>IF(Tabela2[[#This Row],[feat]]="","","Feat")</f>
        <v>Feat</v>
      </c>
      <c r="Z4587" s="17" t="str">
        <f>CONCATENATE(INT(spotify_top_songs_audio_features[[#This Row],[duration_ms]]/(60*1000)),":",MOD(INT(spotify_top_songs_audio_features[[#This Row],[duration_ms]]/1000),60))</f>
        <v>3:9</v>
      </c>
      <c r="AA45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87" t="str">
        <f>spotify_top_songs_audio_features[[#This Row],[track_name]]</f>
        <v>D4L</v>
      </c>
    </row>
    <row r="4588" spans="1:28" x14ac:dyDescent="0.25">
      <c r="A4588" t="s">
        <v>13856</v>
      </c>
      <c r="B4588" t="s">
        <v>3185</v>
      </c>
      <c r="C4588" t="s">
        <v>3186</v>
      </c>
      <c r="D4588" t="s">
        <v>666</v>
      </c>
      <c r="E4588" t="s">
        <v>70</v>
      </c>
      <c r="F4588" t="s">
        <v>24</v>
      </c>
      <c r="G4588" t="s">
        <v>25</v>
      </c>
      <c r="H4588">
        <v>769</v>
      </c>
      <c r="I4588">
        <v>719</v>
      </c>
      <c r="J4588">
        <v>474</v>
      </c>
      <c r="K4588" t="s">
        <v>3187</v>
      </c>
      <c r="L4588">
        <v>777</v>
      </c>
      <c r="M4588">
        <v>359</v>
      </c>
      <c r="N4588">
        <v>863</v>
      </c>
      <c r="O4588">
        <v>-5472</v>
      </c>
      <c r="P4588">
        <v>121955</v>
      </c>
      <c r="Q4588">
        <v>176867</v>
      </c>
      <c r="R4588">
        <v>50</v>
      </c>
      <c r="S4588">
        <v>10533409</v>
      </c>
      <c r="U4588" t="str">
        <f>IFERROR(LEFT(spotify_top_songs_audio_features[[#This Row],[artist_names]],SEARCH(",",spotify_top_songs_audio_features[[#This Row],[artist_names]])-1),spotify_top_songs_audio_features[[#This Row],[artist_names]])</f>
        <v>SAINt JHN</v>
      </c>
      <c r="V4588" t="str">
        <f>IFERROR(MID(spotify_top_songs_audio_features[[#This Row],[artist_names]],SEARCH(",",spotify_top_songs_audio_features[[#This Row],[artist_names]])+2,99),"")</f>
        <v>Imanbek</v>
      </c>
      <c r="W4588" t="str">
        <f>spotify_top_songs_audio_features[[#This Row],[source]]</f>
        <v>Columbia/B1 Recordings</v>
      </c>
      <c r="X4588" s="1">
        <f>spotify_top_songs_audio_features[[#This Row],[streams]]</f>
        <v>10533409</v>
      </c>
      <c r="Y4588" t="str">
        <f>IF(Tabela2[[#This Row],[feat]]="","","Feat")</f>
        <v>Feat</v>
      </c>
      <c r="Z4588" s="17" t="str">
        <f>CONCATENATE(INT(spotify_top_songs_audio_features[[#This Row],[duration_ms]]/(60*1000)),":",MOD(INT(spotify_top_songs_audio_features[[#This Row],[duration_ms]]/1000),60))</f>
        <v>2:56</v>
      </c>
      <c r="AA45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588" t="str">
        <f>spotify_top_songs_audio_features[[#This Row],[track_name]]</f>
        <v>Roses - Imanbek Remix</v>
      </c>
    </row>
    <row r="4589" spans="1:28" x14ac:dyDescent="0.25">
      <c r="A4589" t="s">
        <v>17827</v>
      </c>
      <c r="B4589" t="s">
        <v>17828</v>
      </c>
      <c r="C4589" t="s">
        <v>17829</v>
      </c>
      <c r="D4589" t="s">
        <v>2471</v>
      </c>
      <c r="E4589" t="s">
        <v>23</v>
      </c>
      <c r="F4589" t="s">
        <v>24</v>
      </c>
      <c r="G4589" t="s">
        <v>25</v>
      </c>
      <c r="H4589">
        <v>767</v>
      </c>
      <c r="I4589">
        <v>313</v>
      </c>
      <c r="J4589">
        <v>798</v>
      </c>
      <c r="K4589" t="s">
        <v>12773</v>
      </c>
      <c r="L4589">
        <v>0</v>
      </c>
      <c r="M4589">
        <v>105</v>
      </c>
      <c r="N4589">
        <v>765</v>
      </c>
      <c r="O4589">
        <v>-12059</v>
      </c>
      <c r="P4589">
        <v>82582</v>
      </c>
      <c r="Q4589">
        <v>210907</v>
      </c>
      <c r="R4589">
        <v>2</v>
      </c>
      <c r="S4589">
        <v>10526635</v>
      </c>
      <c r="U4589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4589" t="str">
        <f>IFERROR(MID(spotify_top_songs_audio_features[[#This Row],[artist_names]],SEARCH(",",spotify_top_songs_audio_features[[#This Row],[artist_names]])+2,99),"")</f>
        <v>A$AP Rocky, Post Malone</v>
      </c>
      <c r="W4589" t="str">
        <f>spotify_top_songs_audio_features[[#This Row],[source]]</f>
        <v>300 Entertainment/Atl</v>
      </c>
      <c r="X4589" s="1">
        <f>spotify_top_songs_audio_features[[#This Row],[streams]]</f>
        <v>10526635</v>
      </c>
      <c r="Y4589" t="str">
        <f>IF(Tabela2[[#This Row],[feat]]="","","Feat")</f>
        <v>Feat</v>
      </c>
      <c r="Z4589" s="17" t="str">
        <f>CONCATENATE(INT(spotify_top_songs_audio_features[[#This Row],[duration_ms]]/(60*1000)),":",MOD(INT(spotify_top_songs_audio_features[[#This Row],[duration_ms]]/1000),60))</f>
        <v>3:30</v>
      </c>
      <c r="AA45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589" t="str">
        <f>spotify_top_songs_audio_features[[#This Row],[track_name]]</f>
        <v>Livin It Up (with Post Malone &amp; A$AP Rocky)</v>
      </c>
    </row>
    <row r="4590" spans="1:28" x14ac:dyDescent="0.25">
      <c r="A4590" t="s">
        <v>16979</v>
      </c>
      <c r="B4590" t="s">
        <v>16980</v>
      </c>
      <c r="C4590" t="s">
        <v>16981</v>
      </c>
      <c r="D4590" t="s">
        <v>377</v>
      </c>
      <c r="E4590" t="s">
        <v>31</v>
      </c>
      <c r="F4590" t="s">
        <v>32</v>
      </c>
      <c r="G4590" t="s">
        <v>25</v>
      </c>
      <c r="H4590">
        <v>624</v>
      </c>
      <c r="I4590">
        <v>922</v>
      </c>
      <c r="J4590">
        <v>439</v>
      </c>
      <c r="K4590" t="s">
        <v>1037</v>
      </c>
      <c r="L4590">
        <v>0</v>
      </c>
      <c r="M4590">
        <v>112</v>
      </c>
      <c r="N4590">
        <v>884</v>
      </c>
      <c r="O4590">
        <v>-4628</v>
      </c>
      <c r="P4590">
        <v>164819</v>
      </c>
      <c r="Q4590">
        <v>148228</v>
      </c>
      <c r="R4590">
        <v>2</v>
      </c>
      <c r="S4590">
        <v>10524375</v>
      </c>
      <c r="U4590" t="str">
        <f>IFERROR(LEFT(spotify_top_songs_audio_features[[#This Row],[artist_names]],SEARCH(",",spotify_top_songs_audio_features[[#This Row],[artist_names]])-1),spotify_top_songs_audio_features[[#This Row],[artist_names]])</f>
        <v>Israel &amp; Rodolffo</v>
      </c>
      <c r="V4590" t="str">
        <f>IFERROR(MID(spotify_top_songs_audio_features[[#This Row],[artist_names]],SEARCH(",",spotify_top_songs_audio_features[[#This Row],[artist_names]])+2,99),"")</f>
        <v>Wesley Safadão</v>
      </c>
      <c r="W4590" t="str">
        <f>spotify_top_songs_audio_features[[#This Row],[source]]</f>
        <v>Som Livre</v>
      </c>
      <c r="X4590" s="1">
        <f>spotify_top_songs_audio_features[[#This Row],[streams]]</f>
        <v>10524375</v>
      </c>
      <c r="Y4590" t="str">
        <f>IF(Tabela2[[#This Row],[feat]]="","","Feat")</f>
        <v>Feat</v>
      </c>
      <c r="Z4590" s="17" t="str">
        <f>CONCATENATE(INT(spotify_top_songs_audio_features[[#This Row],[duration_ms]]/(60*1000)),":",MOD(INT(spotify_top_songs_audio_features[[#This Row],[duration_ms]]/1000),60))</f>
        <v>2:28</v>
      </c>
      <c r="AA45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90" t="str">
        <f>spotify_top_songs_audio_features[[#This Row],[track_name]]</f>
        <v>Faz Amor Comigo Só Hoje - Ao Vivo</v>
      </c>
    </row>
    <row r="4591" spans="1:28" x14ac:dyDescent="0.25">
      <c r="A4591" t="s">
        <v>10181</v>
      </c>
      <c r="B4591" t="s">
        <v>705</v>
      </c>
      <c r="C4591" t="s">
        <v>10182</v>
      </c>
      <c r="D4591" t="s">
        <v>707</v>
      </c>
      <c r="E4591" t="s">
        <v>102</v>
      </c>
      <c r="F4591" t="s">
        <v>24</v>
      </c>
      <c r="G4591" t="s">
        <v>25</v>
      </c>
      <c r="H4591">
        <v>755</v>
      </c>
      <c r="I4591">
        <v>615</v>
      </c>
      <c r="J4591">
        <v>454</v>
      </c>
      <c r="K4591" t="s">
        <v>10183</v>
      </c>
      <c r="L4591">
        <v>1.75E-4</v>
      </c>
      <c r="M4591">
        <v>109</v>
      </c>
      <c r="N4591">
        <v>39</v>
      </c>
      <c r="O4591">
        <v>-8245</v>
      </c>
      <c r="P4591">
        <v>105955</v>
      </c>
      <c r="Q4591">
        <v>215364</v>
      </c>
      <c r="R4591">
        <v>2</v>
      </c>
      <c r="S4591">
        <v>10518816</v>
      </c>
      <c r="U4591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4591" t="str">
        <f>IFERROR(MID(spotify_top_songs_audio_features[[#This Row],[artist_names]],SEARCH(",",spotify_top_songs_audio_features[[#This Row],[artist_names]])+2,99),"")</f>
        <v/>
      </c>
      <c r="W4591" t="str">
        <f>spotify_top_songs_audio_features[[#This Row],[source]]</f>
        <v>TenThousand Projects, LLC</v>
      </c>
      <c r="X4591" s="1">
        <f>spotify_top_songs_audio_features[[#This Row],[streams]]</f>
        <v>10518816</v>
      </c>
      <c r="Y4591" t="str">
        <f>IF(Tabela2[[#This Row],[feat]]="","","Feat")</f>
        <v/>
      </c>
      <c r="Z4591" s="17" t="str">
        <f>CONCATENATE(INT(spotify_top_songs_audio_features[[#This Row],[duration_ms]]/(60*1000)),":",MOD(INT(spotify_top_songs_audio_features[[#This Row],[duration_ms]]/1000),60))</f>
        <v>3:35</v>
      </c>
      <c r="AA45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591" t="str">
        <f>spotify_top_songs_audio_features[[#This Row],[track_name]]</f>
        <v>Topanga</v>
      </c>
    </row>
    <row r="4592" spans="1:28" x14ac:dyDescent="0.25">
      <c r="A4592" t="s">
        <v>4758</v>
      </c>
      <c r="B4592" t="s">
        <v>4759</v>
      </c>
      <c r="C4592" t="s">
        <v>4760</v>
      </c>
      <c r="D4592" t="s">
        <v>53</v>
      </c>
      <c r="E4592" t="s">
        <v>142</v>
      </c>
      <c r="F4592" t="s">
        <v>24</v>
      </c>
      <c r="G4592" t="s">
        <v>25</v>
      </c>
      <c r="H4592">
        <v>891</v>
      </c>
      <c r="I4592">
        <v>751</v>
      </c>
      <c r="J4592">
        <v>124</v>
      </c>
      <c r="K4592" t="s">
        <v>4761</v>
      </c>
      <c r="L4592">
        <v>598</v>
      </c>
      <c r="M4592">
        <v>19</v>
      </c>
      <c r="N4592">
        <v>711</v>
      </c>
      <c r="O4592">
        <v>-315</v>
      </c>
      <c r="P4592">
        <v>115046</v>
      </c>
      <c r="Q4592">
        <v>144019</v>
      </c>
      <c r="R4592">
        <v>2</v>
      </c>
      <c r="S4592">
        <v>10508000</v>
      </c>
      <c r="U4592" t="str">
        <f>IFERROR(LEFT(spotify_top_songs_audio_features[[#This Row],[artist_names]],SEARCH(",",spotify_top_songs_audio_features[[#This Row],[artist_names]])-1),spotify_top_songs_audio_features[[#This Row],[artist_names]])</f>
        <v>Tokischa</v>
      </c>
      <c r="V4592" t="str">
        <f>IFERROR(MID(spotify_top_songs_audio_features[[#This Row],[artist_names]],SEARCH(",",spotify_top_songs_audio_features[[#This Row],[artist_names]])+2,99),"")</f>
        <v>ROSALÍA</v>
      </c>
      <c r="W4592" t="str">
        <f>spotify_top_songs_audio_features[[#This Row],[source]]</f>
        <v>Sony Music Latin</v>
      </c>
      <c r="X4592" s="1">
        <f>spotify_top_songs_audio_features[[#This Row],[streams]]</f>
        <v>10508000</v>
      </c>
      <c r="Y4592" t="str">
        <f>IF(Tabela2[[#This Row],[feat]]="","","Feat")</f>
        <v>Feat</v>
      </c>
      <c r="Z4592" s="17" t="str">
        <f>CONCATENATE(INT(spotify_top_songs_audio_features[[#This Row],[duration_ms]]/(60*1000)),":",MOD(INT(spotify_top_songs_audio_features[[#This Row],[duration_ms]]/1000),60))</f>
        <v>2:24</v>
      </c>
      <c r="AA45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592" t="str">
        <f>spotify_top_songs_audio_features[[#This Row],[track_name]]</f>
        <v>Linda</v>
      </c>
    </row>
    <row r="4593" spans="1:28" x14ac:dyDescent="0.25">
      <c r="A4593" t="s">
        <v>2564</v>
      </c>
      <c r="B4593" t="s">
        <v>2565</v>
      </c>
      <c r="C4593" t="s">
        <v>2566</v>
      </c>
      <c r="D4593" t="s">
        <v>2567</v>
      </c>
      <c r="E4593" t="s">
        <v>31</v>
      </c>
      <c r="F4593" t="s">
        <v>24</v>
      </c>
      <c r="G4593" t="s">
        <v>25</v>
      </c>
      <c r="H4593">
        <v>649</v>
      </c>
      <c r="I4593">
        <v>76</v>
      </c>
      <c r="J4593">
        <v>574</v>
      </c>
      <c r="K4593" t="s">
        <v>429</v>
      </c>
      <c r="L4593">
        <v>0</v>
      </c>
      <c r="M4593">
        <v>317</v>
      </c>
      <c r="N4593">
        <v>843</v>
      </c>
      <c r="O4593">
        <v>-6487</v>
      </c>
      <c r="P4593">
        <v>80018</v>
      </c>
      <c r="Q4593">
        <v>161853</v>
      </c>
      <c r="R4593">
        <v>7</v>
      </c>
      <c r="S4593">
        <v>10500904</v>
      </c>
      <c r="U4593" t="str">
        <f>IFERROR(LEFT(spotify_top_songs_audio_features[[#This Row],[artist_names]],SEARCH(",",spotify_top_songs_audio_features[[#This Row],[artist_names]])-1),spotify_top_songs_audio_features[[#This Row],[artist_names]])</f>
        <v>Walker Hayes</v>
      </c>
      <c r="V4593" t="str">
        <f>IFERROR(MID(spotify_top_songs_audio_features[[#This Row],[artist_names]],SEARCH(",",spotify_top_songs_audio_features[[#This Row],[artist_names]])+2,99),"")</f>
        <v/>
      </c>
      <c r="W4593" t="str">
        <f>spotify_top_songs_audio_features[[#This Row],[source]]</f>
        <v>Monument Records</v>
      </c>
      <c r="X4593" s="1">
        <f>spotify_top_songs_audio_features[[#This Row],[streams]]</f>
        <v>10500904</v>
      </c>
      <c r="Y4593" t="str">
        <f>IF(Tabela2[[#This Row],[feat]]="","","Feat")</f>
        <v/>
      </c>
      <c r="Z4593" s="17" t="str">
        <f>CONCATENATE(INT(spotify_top_songs_audio_features[[#This Row],[duration_ms]]/(60*1000)),":",MOD(INT(spotify_top_songs_audio_features[[#This Row],[duration_ms]]/1000),60))</f>
        <v>2:41</v>
      </c>
      <c r="AA45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93" t="str">
        <f>spotify_top_songs_audio_features[[#This Row],[track_name]]</f>
        <v>Fancy Like</v>
      </c>
    </row>
    <row r="4594" spans="1:28" x14ac:dyDescent="0.25">
      <c r="A4594" t="s">
        <v>5061</v>
      </c>
      <c r="B4594" t="s">
        <v>710</v>
      </c>
      <c r="C4594" t="s">
        <v>5062</v>
      </c>
      <c r="D4594" t="s">
        <v>712</v>
      </c>
      <c r="E4594" t="s">
        <v>31</v>
      </c>
      <c r="F4594" t="s">
        <v>32</v>
      </c>
      <c r="G4594" t="s">
        <v>25</v>
      </c>
      <c r="H4594">
        <v>741</v>
      </c>
      <c r="I4594">
        <v>599</v>
      </c>
      <c r="J4594">
        <v>419</v>
      </c>
      <c r="K4594" t="s">
        <v>4998</v>
      </c>
      <c r="L4594">
        <v>0</v>
      </c>
      <c r="M4594">
        <v>785</v>
      </c>
      <c r="N4594">
        <v>276</v>
      </c>
      <c r="O4594">
        <v>-6672</v>
      </c>
      <c r="P4594">
        <v>139891</v>
      </c>
      <c r="Q4594">
        <v>227474</v>
      </c>
      <c r="R4594">
        <v>1</v>
      </c>
      <c r="S4594">
        <v>10484727</v>
      </c>
      <c r="U4594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594" t="str">
        <f>IFERROR(MID(spotify_top_songs_audio_features[[#This Row],[artist_names]],SEARCH(",",spotify_top_songs_audio_features[[#This Row],[artist_names]])+2,99),"")</f>
        <v/>
      </c>
      <c r="W4594" t="str">
        <f>spotify_top_songs_audio_features[[#This Row],[source]]</f>
        <v>Generation Now/Atlantic</v>
      </c>
      <c r="X4594" s="1">
        <f>spotify_top_songs_audio_features[[#This Row],[streams]]</f>
        <v>10484727</v>
      </c>
      <c r="Y4594" t="str">
        <f>IF(Tabela2[[#This Row],[feat]]="","","Feat")</f>
        <v/>
      </c>
      <c r="Z4594" s="17" t="str">
        <f>CONCATENATE(INT(spotify_top_songs_audio_features[[#This Row],[duration_ms]]/(60*1000)),":",MOD(INT(spotify_top_songs_audio_features[[#This Row],[duration_ms]]/1000),60))</f>
        <v>3:47</v>
      </c>
      <c r="AA45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594" t="str">
        <f>spotify_top_songs_audio_features[[#This Row],[track_name]]</f>
        <v>POP</v>
      </c>
    </row>
    <row r="4595" spans="1:28" x14ac:dyDescent="0.25">
      <c r="A4595" t="s">
        <v>13066</v>
      </c>
      <c r="B4595" t="s">
        <v>541</v>
      </c>
      <c r="C4595" t="s">
        <v>13067</v>
      </c>
      <c r="D4595" t="s">
        <v>436</v>
      </c>
      <c r="E4595" t="s">
        <v>113</v>
      </c>
      <c r="F4595" t="s">
        <v>24</v>
      </c>
      <c r="G4595" t="s">
        <v>25</v>
      </c>
      <c r="H4595">
        <v>755</v>
      </c>
      <c r="I4595">
        <v>682</v>
      </c>
      <c r="J4595">
        <v>339</v>
      </c>
      <c r="K4595" t="s">
        <v>10651</v>
      </c>
      <c r="L4595">
        <v>0</v>
      </c>
      <c r="M4595">
        <v>189</v>
      </c>
      <c r="N4595">
        <v>498</v>
      </c>
      <c r="O4595">
        <v>-4799</v>
      </c>
      <c r="P4595">
        <v>122049</v>
      </c>
      <c r="Q4595">
        <v>219040</v>
      </c>
      <c r="R4595">
        <v>7</v>
      </c>
      <c r="S4595">
        <v>10483886</v>
      </c>
      <c r="U4595" t="str">
        <f>IFERROR(LEFT(spotify_top_songs_audio_features[[#This Row],[artist_names]],SEARCH(",",spotify_top_songs_audio_features[[#This Row],[artist_names]])-1),spotify_top_songs_audio_features[[#This Row],[artist_names]])</f>
        <v>Jess Glynne</v>
      </c>
      <c r="V4595" t="str">
        <f>IFERROR(MID(spotify_top_songs_audio_features[[#This Row],[artist_names]],SEARCH(",",spotify_top_songs_audio_features[[#This Row],[artist_names]])+2,99),"")</f>
        <v/>
      </c>
      <c r="W4595" t="str">
        <f>spotify_top_songs_audio_features[[#This Row],[source]]</f>
        <v>Atlantic Records UK</v>
      </c>
      <c r="X4595" s="1">
        <f>spotify_top_songs_audio_features[[#This Row],[streams]]</f>
        <v>10483886</v>
      </c>
      <c r="Y4595" t="str">
        <f>IF(Tabela2[[#This Row],[feat]]="","","Feat")</f>
        <v/>
      </c>
      <c r="Z4595" s="17" t="str">
        <f>CONCATENATE(INT(spotify_top_songs_audio_features[[#This Row],[duration_ms]]/(60*1000)),":",MOD(INT(spotify_top_songs_audio_features[[#This Row],[duration_ms]]/1000),60))</f>
        <v>3:39</v>
      </c>
      <c r="AA45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595" t="str">
        <f>spotify_top_songs_audio_features[[#This Row],[track_name]]</f>
        <v>All I Am</v>
      </c>
    </row>
    <row r="4596" spans="1:28" x14ac:dyDescent="0.25">
      <c r="A4596" t="s">
        <v>15962</v>
      </c>
      <c r="B4596" t="s">
        <v>112</v>
      </c>
      <c r="C4596" t="s">
        <v>15963</v>
      </c>
      <c r="D4596" t="s">
        <v>112</v>
      </c>
      <c r="E4596" t="s">
        <v>23</v>
      </c>
      <c r="F4596" t="s">
        <v>24</v>
      </c>
      <c r="G4596" t="s">
        <v>25</v>
      </c>
      <c r="H4596">
        <v>678</v>
      </c>
      <c r="I4596">
        <v>733</v>
      </c>
      <c r="J4596">
        <v>281</v>
      </c>
      <c r="K4596" t="s">
        <v>6109</v>
      </c>
      <c r="L4596">
        <v>0</v>
      </c>
      <c r="M4596">
        <v>104</v>
      </c>
      <c r="N4596">
        <v>581</v>
      </c>
      <c r="O4596">
        <v>-5025</v>
      </c>
      <c r="P4596">
        <v>121009</v>
      </c>
      <c r="Q4596">
        <v>200280</v>
      </c>
      <c r="R4596">
        <v>1</v>
      </c>
      <c r="S4596">
        <v>10481973</v>
      </c>
      <c r="U459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596" t="str">
        <f>IFERROR(MID(spotify_top_songs_audio_features[[#This Row],[artist_names]],SEARCH(",",spotify_top_songs_audio_features[[#This Row],[artist_names]])+2,99),"")</f>
        <v/>
      </c>
      <c r="W4596" t="str">
        <f>spotify_top_songs_audio_features[[#This Row],[source]]</f>
        <v>Taylor Swift</v>
      </c>
      <c r="X4596" s="1">
        <f>spotify_top_songs_audio_features[[#This Row],[streams]]</f>
        <v>10481973</v>
      </c>
      <c r="Y4596" t="str">
        <f>IF(Tabela2[[#This Row],[feat]]="","","Feat")</f>
        <v/>
      </c>
      <c r="Z4596" s="17" t="str">
        <f>CONCATENATE(INT(spotify_top_songs_audio_features[[#This Row],[duration_ms]]/(60*1000)),":",MOD(INT(spotify_top_songs_audio_features[[#This Row],[duration_ms]]/1000),60))</f>
        <v>3:20</v>
      </c>
      <c r="AA45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596" t="str">
        <f>spotify_top_songs_audio_features[[#This Row],[track_name]]</f>
        <v>The Very First Night (Taylor's Version) (From The Vault)</v>
      </c>
    </row>
    <row r="4597" spans="1:28" x14ac:dyDescent="0.25">
      <c r="A4597" t="s">
        <v>17067</v>
      </c>
      <c r="B4597" t="s">
        <v>5289</v>
      </c>
      <c r="C4597" t="s">
        <v>17068</v>
      </c>
      <c r="D4597" t="s">
        <v>5290</v>
      </c>
      <c r="E4597" t="s">
        <v>97</v>
      </c>
      <c r="F4597" t="s">
        <v>24</v>
      </c>
      <c r="G4597" t="s">
        <v>25</v>
      </c>
      <c r="H4597">
        <v>484</v>
      </c>
      <c r="I4597">
        <v>457</v>
      </c>
      <c r="J4597">
        <v>376</v>
      </c>
      <c r="K4597" t="s">
        <v>2781</v>
      </c>
      <c r="L4597">
        <v>477</v>
      </c>
      <c r="M4597">
        <v>148</v>
      </c>
      <c r="N4597">
        <v>17</v>
      </c>
      <c r="O4597">
        <v>-10205</v>
      </c>
      <c r="P4597">
        <v>1169</v>
      </c>
      <c r="Q4597">
        <v>214632</v>
      </c>
      <c r="R4597">
        <v>1</v>
      </c>
      <c r="S4597">
        <v>10478308</v>
      </c>
      <c r="U4597" t="str">
        <f>IFERROR(LEFT(spotify_top_songs_audio_features[[#This Row],[artist_names]],SEARCH(",",spotify_top_songs_audio_features[[#This Row],[artist_names]])-1),spotify_top_songs_audio_features[[#This Row],[artist_names]])</f>
        <v>David Kushner</v>
      </c>
      <c r="V4597" t="str">
        <f>IFERROR(MID(spotify_top_songs_audio_features[[#This Row],[artist_names]],SEARCH(",",spotify_top_songs_audio_features[[#This Row],[artist_names]])+2,99),"")</f>
        <v/>
      </c>
      <c r="W4597" t="str">
        <f>spotify_top_songs_audio_features[[#This Row],[source]]</f>
        <v>Miserable Music Group, LLC</v>
      </c>
      <c r="X4597" s="1">
        <f>spotify_top_songs_audio_features[[#This Row],[streams]]</f>
        <v>10478308</v>
      </c>
      <c r="Y4597" t="str">
        <f>IF(Tabela2[[#This Row],[feat]]="","","Feat")</f>
        <v/>
      </c>
      <c r="Z4597" s="17" t="str">
        <f>CONCATENATE(INT(spotify_top_songs_audio_features[[#This Row],[duration_ms]]/(60*1000)),":",MOD(INT(spotify_top_songs_audio_features[[#This Row],[duration_ms]]/1000),60))</f>
        <v>3:34</v>
      </c>
      <c r="AA45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597" t="str">
        <f>spotify_top_songs_audio_features[[#This Row],[track_name]]</f>
        <v>Skin and Bones</v>
      </c>
    </row>
    <row r="4598" spans="1:28" x14ac:dyDescent="0.25">
      <c r="A4598" t="s">
        <v>8911</v>
      </c>
      <c r="B4598" t="s">
        <v>3572</v>
      </c>
      <c r="C4598" t="s">
        <v>8912</v>
      </c>
      <c r="D4598" t="s">
        <v>377</v>
      </c>
      <c r="E4598" t="s">
        <v>97</v>
      </c>
      <c r="F4598" t="s">
        <v>24</v>
      </c>
      <c r="G4598" t="s">
        <v>64</v>
      </c>
      <c r="H4598">
        <v>772</v>
      </c>
      <c r="I4598">
        <v>647</v>
      </c>
      <c r="J4598">
        <v>758</v>
      </c>
      <c r="K4598" t="s">
        <v>8913</v>
      </c>
      <c r="L4598">
        <v>0</v>
      </c>
      <c r="M4598">
        <v>113</v>
      </c>
      <c r="N4598">
        <v>801</v>
      </c>
      <c r="O4598">
        <v>-5404</v>
      </c>
      <c r="P4598">
        <v>130183</v>
      </c>
      <c r="Q4598">
        <v>162539</v>
      </c>
      <c r="R4598">
        <v>2</v>
      </c>
      <c r="S4598">
        <v>10478228</v>
      </c>
      <c r="U4598" t="str">
        <f>IFERROR(LEFT(spotify_top_songs_audio_features[[#This Row],[artist_names]],SEARCH(",",spotify_top_songs_audio_features[[#This Row],[artist_names]])-1),spotify_top_songs_audio_features[[#This Row],[artist_names]])</f>
        <v>Jorge &amp; Mateus</v>
      </c>
      <c r="V4598" t="str">
        <f>IFERROR(MID(spotify_top_songs_audio_features[[#This Row],[artist_names]],SEARCH(",",spotify_top_songs_audio_features[[#This Row],[artist_names]])+2,99),"")</f>
        <v/>
      </c>
      <c r="W4598" t="str">
        <f>spotify_top_songs_audio_features[[#This Row],[source]]</f>
        <v>Som Livre</v>
      </c>
      <c r="X4598" s="1">
        <f>spotify_top_songs_audio_features[[#This Row],[streams]]</f>
        <v>10478228</v>
      </c>
      <c r="Y4598" t="str">
        <f>IF(Tabela2[[#This Row],[feat]]="","","Feat")</f>
        <v/>
      </c>
      <c r="Z4598" s="17" t="str">
        <f>CONCATENATE(INT(spotify_top_songs_audio_features[[#This Row],[duration_ms]]/(60*1000)),":",MOD(INT(spotify_top_songs_audio_features[[#This Row],[duration_ms]]/1000),60))</f>
        <v>2:42</v>
      </c>
      <c r="AA45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598" t="str">
        <f>spotify_top_songs_audio_features[[#This Row],[track_name]]</f>
        <v>Molhando o Volante</v>
      </c>
    </row>
    <row r="4599" spans="1:28" x14ac:dyDescent="0.25">
      <c r="A4599" t="s">
        <v>17556</v>
      </c>
      <c r="B4599" t="s">
        <v>17557</v>
      </c>
      <c r="C4599" t="s">
        <v>17558</v>
      </c>
      <c r="D4599" t="s">
        <v>17559</v>
      </c>
      <c r="E4599" t="s">
        <v>43</v>
      </c>
      <c r="F4599" t="s">
        <v>24</v>
      </c>
      <c r="G4599" t="s">
        <v>25</v>
      </c>
      <c r="H4599">
        <v>934</v>
      </c>
      <c r="I4599">
        <v>707</v>
      </c>
      <c r="J4599">
        <v>646</v>
      </c>
      <c r="K4599" t="s">
        <v>1764</v>
      </c>
      <c r="L4599">
        <v>1.74E-3</v>
      </c>
      <c r="M4599">
        <v>628</v>
      </c>
      <c r="N4599">
        <v>961</v>
      </c>
      <c r="O4599">
        <v>-4214</v>
      </c>
      <c r="P4599">
        <v>138023</v>
      </c>
      <c r="Q4599">
        <v>173913</v>
      </c>
      <c r="R4599">
        <v>2</v>
      </c>
      <c r="S4599">
        <v>10471459</v>
      </c>
      <c r="U4599" t="str">
        <f>IFERROR(LEFT(spotify_top_songs_audio_features[[#This Row],[artist_names]],SEARCH(",",spotify_top_songs_audio_features[[#This Row],[artist_names]])-1),spotify_top_songs_audio_features[[#This Row],[artist_names]])</f>
        <v>Petter Ferraz</v>
      </c>
      <c r="V4599" t="str">
        <f>IFERROR(MID(spotify_top_songs_audio_features[[#This Row],[artist_names]],SEARCH(",",spotify_top_songs_audio_features[[#This Row],[artist_names]])+2,99),"")</f>
        <v>Menor Nico</v>
      </c>
      <c r="W4599" t="str">
        <f>spotify_top_songs_audio_features[[#This Row],[source]]</f>
        <v>k+ produçoes</v>
      </c>
      <c r="X4599" s="1">
        <f>spotify_top_songs_audio_features[[#This Row],[streams]]</f>
        <v>10471459</v>
      </c>
      <c r="Y4599" t="str">
        <f>IF(Tabela2[[#This Row],[feat]]="","","Feat")</f>
        <v>Feat</v>
      </c>
      <c r="Z4599" s="17" t="str">
        <f>CONCATENATE(INT(spotify_top_songs_audio_features[[#This Row],[duration_ms]]/(60*1000)),":",MOD(INT(spotify_top_songs_audio_features[[#This Row],[duration_ms]]/1000),60))</f>
        <v>2:53</v>
      </c>
      <c r="AA45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599" t="str">
        <f>spotify_top_songs_audio_features[[#This Row],[track_name]]</f>
        <v>Amor ou o Litrão</v>
      </c>
    </row>
    <row r="4600" spans="1:28" x14ac:dyDescent="0.25">
      <c r="A4600" t="s">
        <v>15987</v>
      </c>
      <c r="B4600" t="s">
        <v>2666</v>
      </c>
      <c r="C4600" t="s">
        <v>7029</v>
      </c>
      <c r="D4600" t="s">
        <v>2668</v>
      </c>
      <c r="E4600" t="s">
        <v>58</v>
      </c>
      <c r="F4600" t="s">
        <v>24</v>
      </c>
      <c r="G4600" t="s">
        <v>25</v>
      </c>
      <c r="H4600">
        <v>789</v>
      </c>
      <c r="I4600">
        <v>813</v>
      </c>
      <c r="J4600">
        <v>374</v>
      </c>
      <c r="K4600" t="s">
        <v>2031</v>
      </c>
      <c r="L4600">
        <v>2.0699999999999999E-4</v>
      </c>
      <c r="M4600">
        <v>519</v>
      </c>
      <c r="N4600">
        <v>42</v>
      </c>
      <c r="O4600">
        <v>-4563</v>
      </c>
      <c r="P4600">
        <v>116007</v>
      </c>
      <c r="Q4600">
        <v>172133</v>
      </c>
      <c r="R4600">
        <v>1</v>
      </c>
      <c r="S4600">
        <v>10463414</v>
      </c>
      <c r="U4600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4600" t="str">
        <f>IFERROR(MID(spotify_top_songs_audio_features[[#This Row],[artist_names]],SEARCH(",",spotify_top_songs_audio_features[[#This Row],[artist_names]])+2,99),"")</f>
        <v/>
      </c>
      <c r="W4600" t="str">
        <f>spotify_top_songs_audio_features[[#This Row],[source]]</f>
        <v>Interscope</v>
      </c>
      <c r="X4600" s="1">
        <f>spotify_top_songs_audio_features[[#This Row],[streams]]</f>
        <v>10463414</v>
      </c>
      <c r="Y4600" t="str">
        <f>IF(Tabela2[[#This Row],[feat]]="","","Feat")</f>
        <v/>
      </c>
      <c r="Z4600" s="17" t="str">
        <f>CONCATENATE(INT(spotify_top_songs_audio_features[[#This Row],[duration_ms]]/(60*1000)),":",MOD(INT(spotify_top_songs_audio_features[[#This Row],[duration_ms]]/1000),60))</f>
        <v>2:52</v>
      </c>
      <c r="AA46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600" t="str">
        <f>spotify_top_songs_audio_features[[#This Row],[track_name]]</f>
        <v>911</v>
      </c>
    </row>
    <row r="4601" spans="1:28" x14ac:dyDescent="0.25">
      <c r="A4601" t="s">
        <v>4951</v>
      </c>
      <c r="B4601" t="s">
        <v>4952</v>
      </c>
      <c r="C4601" t="s">
        <v>4953</v>
      </c>
      <c r="D4601" t="s">
        <v>96</v>
      </c>
      <c r="E4601" t="s">
        <v>23</v>
      </c>
      <c r="F4601" t="s">
        <v>24</v>
      </c>
      <c r="G4601" t="s">
        <v>25</v>
      </c>
      <c r="H4601">
        <v>576</v>
      </c>
      <c r="I4601">
        <v>683</v>
      </c>
      <c r="J4601">
        <v>118</v>
      </c>
      <c r="K4601" t="s">
        <v>3635</v>
      </c>
      <c r="L4601">
        <v>0</v>
      </c>
      <c r="M4601">
        <v>819</v>
      </c>
      <c r="N4601">
        <v>433</v>
      </c>
      <c r="O4601">
        <v>-5103</v>
      </c>
      <c r="P4601">
        <v>151566</v>
      </c>
      <c r="Q4601">
        <v>214056</v>
      </c>
      <c r="R4601">
        <v>1</v>
      </c>
      <c r="S4601">
        <v>10439477</v>
      </c>
      <c r="U4601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4601" t="str">
        <f>IFERROR(MID(spotify_top_songs_audio_features[[#This Row],[artist_names]],SEARCH(",",spotify_top_songs_audio_features[[#This Row],[artist_names]])+2,99),"")</f>
        <v>Noah Kahan</v>
      </c>
      <c r="W4601" t="str">
        <f>spotify_top_songs_audio_features[[#This Row],[source]]</f>
        <v>Warner Records</v>
      </c>
      <c r="X4601" s="1">
        <f>spotify_top_songs_audio_features[[#This Row],[streams]]</f>
        <v>10439477</v>
      </c>
      <c r="Y4601" t="str">
        <f>IF(Tabela2[[#This Row],[feat]]="","","Feat")</f>
        <v>Feat</v>
      </c>
      <c r="Z4601" s="17" t="str">
        <f>CONCATENATE(INT(spotify_top_songs_audio_features[[#This Row],[duration_ms]]/(60*1000)),":",MOD(INT(spotify_top_songs_audio_features[[#This Row],[duration_ms]]/1000),60))</f>
        <v>3:34</v>
      </c>
      <c r="AA46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01" t="str">
        <f>spotify_top_songs_audio_features[[#This Row],[track_name]]</f>
        <v>Sarah's Place (feat. Noah Kahan)</v>
      </c>
    </row>
    <row r="4602" spans="1:28" x14ac:dyDescent="0.25">
      <c r="A4602" t="s">
        <v>10996</v>
      </c>
      <c r="B4602" t="s">
        <v>284</v>
      </c>
      <c r="C4602" t="s">
        <v>10997</v>
      </c>
      <c r="D4602" t="s">
        <v>286</v>
      </c>
      <c r="E4602" t="s">
        <v>31</v>
      </c>
      <c r="F4602" t="s">
        <v>24</v>
      </c>
      <c r="G4602" t="s">
        <v>25</v>
      </c>
      <c r="H4602">
        <v>848</v>
      </c>
      <c r="I4602">
        <v>625</v>
      </c>
      <c r="J4602">
        <v>587</v>
      </c>
      <c r="K4602" t="s">
        <v>10998</v>
      </c>
      <c r="L4602">
        <v>0</v>
      </c>
      <c r="M4602">
        <v>109</v>
      </c>
      <c r="N4602">
        <v>226</v>
      </c>
      <c r="O4602">
        <v>-764</v>
      </c>
      <c r="P4602">
        <v>93019</v>
      </c>
      <c r="Q4602">
        <v>258593</v>
      </c>
      <c r="R4602">
        <v>1</v>
      </c>
      <c r="S4602">
        <v>10436951</v>
      </c>
      <c r="U460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602" t="str">
        <f>IFERROR(MID(spotify_top_songs_audio_features[[#This Row],[artist_names]],SEARCH(",",spotify_top_songs_audio_features[[#This Row],[artist_names]])+2,99),"")</f>
        <v/>
      </c>
      <c r="W4602" t="str">
        <f>spotify_top_songs_audio_features[[#This Row],[source]]</f>
        <v>OVO/Republic</v>
      </c>
      <c r="X4602" s="1">
        <f>spotify_top_songs_audio_features[[#This Row],[streams]]</f>
        <v>10436951</v>
      </c>
      <c r="Y4602" t="str">
        <f>IF(Tabela2[[#This Row],[feat]]="","","Feat")</f>
        <v/>
      </c>
      <c r="Z4602" s="17" t="str">
        <f>CONCATENATE(INT(spotify_top_songs_audio_features[[#This Row],[duration_ms]]/(60*1000)),":",MOD(INT(spotify_top_songs_audio_features[[#This Row],[duration_ms]]/1000),60))</f>
        <v>4:18</v>
      </c>
      <c r="AA46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602" t="str">
        <f>spotify_top_songs_audio_features[[#This Row],[track_name]]</f>
        <v>Away From Home</v>
      </c>
    </row>
    <row r="4603" spans="1:28" x14ac:dyDescent="0.25">
      <c r="A4603" t="s">
        <v>7139</v>
      </c>
      <c r="B4603" t="s">
        <v>383</v>
      </c>
      <c r="C4603" t="s">
        <v>7140</v>
      </c>
      <c r="D4603" t="s">
        <v>385</v>
      </c>
      <c r="E4603" t="s">
        <v>31</v>
      </c>
      <c r="F4603" t="s">
        <v>32</v>
      </c>
      <c r="G4603" t="s">
        <v>25</v>
      </c>
      <c r="H4603">
        <v>886</v>
      </c>
      <c r="I4603">
        <v>488</v>
      </c>
      <c r="J4603">
        <v>184</v>
      </c>
      <c r="K4603" t="s">
        <v>2640</v>
      </c>
      <c r="L4603">
        <v>0</v>
      </c>
      <c r="M4603">
        <v>343</v>
      </c>
      <c r="N4603">
        <v>114</v>
      </c>
      <c r="O4603">
        <v>-5628</v>
      </c>
      <c r="P4603">
        <v>130064</v>
      </c>
      <c r="Q4603">
        <v>315347</v>
      </c>
      <c r="R4603">
        <v>1</v>
      </c>
      <c r="S4603">
        <v>10428950</v>
      </c>
      <c r="U4603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603" t="str">
        <f>IFERROR(MID(spotify_top_songs_audio_features[[#This Row],[artist_names]],SEARCH(",",spotify_top_songs_audio_features[[#This Row],[artist_names]])+2,99),"")</f>
        <v/>
      </c>
      <c r="W4603" t="str">
        <f>spotify_top_songs_audio_features[[#This Row],[source]]</f>
        <v>Aftermath</v>
      </c>
      <c r="X4603" s="1">
        <f>spotify_top_songs_audio_features[[#This Row],[streams]]</f>
        <v>10428950</v>
      </c>
      <c r="Y4603" t="str">
        <f>IF(Tabela2[[#This Row],[feat]]="","","Feat")</f>
        <v/>
      </c>
      <c r="Z4603" s="17" t="str">
        <f>CONCATENATE(INT(spotify_top_songs_audio_features[[#This Row],[duration_ms]]/(60*1000)),":",MOD(INT(spotify_top_songs_audio_features[[#This Row],[duration_ms]]/1000),60))</f>
        <v>5:15</v>
      </c>
      <c r="AA46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603" t="str">
        <f>spotify_top_songs_audio_features[[#This Row],[track_name]]</f>
        <v>Believe</v>
      </c>
    </row>
    <row r="4604" spans="1:28" x14ac:dyDescent="0.25">
      <c r="A4604" t="s">
        <v>11915</v>
      </c>
      <c r="B4604" t="s">
        <v>4404</v>
      </c>
      <c r="C4604" t="s">
        <v>11916</v>
      </c>
      <c r="D4604" t="s">
        <v>814</v>
      </c>
      <c r="E4604" t="s">
        <v>31</v>
      </c>
      <c r="F4604" t="s">
        <v>24</v>
      </c>
      <c r="G4604" t="s">
        <v>25</v>
      </c>
      <c r="H4604">
        <v>791</v>
      </c>
      <c r="I4604">
        <v>458</v>
      </c>
      <c r="J4604">
        <v>673</v>
      </c>
      <c r="K4604" t="s">
        <v>3603</v>
      </c>
      <c r="L4604">
        <v>4.0800000000000003E-3</v>
      </c>
      <c r="M4604">
        <v>106</v>
      </c>
      <c r="N4604">
        <v>772</v>
      </c>
      <c r="O4604">
        <v>-8236</v>
      </c>
      <c r="P4604">
        <v>150046</v>
      </c>
      <c r="Q4604">
        <v>151413</v>
      </c>
      <c r="R4604">
        <v>1</v>
      </c>
      <c r="S4604">
        <v>10422042</v>
      </c>
      <c r="U4604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604" t="str">
        <f>IFERROR(MID(spotify_top_songs_audio_features[[#This Row],[artist_names]],SEARCH(",",spotify_top_songs_audio_features[[#This Row],[artist_names]])+2,99),"")</f>
        <v/>
      </c>
      <c r="W4604" t="str">
        <f>spotify_top_songs_audio_features[[#This Row],[source]]</f>
        <v>Top Dawg Entertainment/RCA Records</v>
      </c>
      <c r="X4604" s="1">
        <f>spotify_top_songs_audio_features[[#This Row],[streams]]</f>
        <v>10422042</v>
      </c>
      <c r="Y4604" t="str">
        <f>IF(Tabela2[[#This Row],[feat]]="","","Feat")</f>
        <v/>
      </c>
      <c r="Z4604" s="17" t="str">
        <f>CONCATENATE(INT(spotify_top_songs_audio_features[[#This Row],[duration_ms]]/(60*1000)),":",MOD(INT(spotify_top_songs_audio_features[[#This Row],[duration_ms]]/1000),60))</f>
        <v>2:31</v>
      </c>
      <c r="AA46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604" t="str">
        <f>spotify_top_songs_audio_features[[#This Row],[track_name]]</f>
        <v>Conceited</v>
      </c>
    </row>
    <row r="4605" spans="1:28" x14ac:dyDescent="0.25">
      <c r="A4605" t="s">
        <v>3448</v>
      </c>
      <c r="B4605" t="s">
        <v>3449</v>
      </c>
      <c r="C4605" t="s">
        <v>3450</v>
      </c>
      <c r="D4605" t="s">
        <v>3451</v>
      </c>
      <c r="E4605" t="s">
        <v>97</v>
      </c>
      <c r="F4605" t="s">
        <v>32</v>
      </c>
      <c r="G4605" t="s">
        <v>25</v>
      </c>
      <c r="H4605">
        <v>77</v>
      </c>
      <c r="I4605">
        <v>797</v>
      </c>
      <c r="J4605">
        <v>693</v>
      </c>
      <c r="K4605" t="s">
        <v>3452</v>
      </c>
      <c r="L4605">
        <v>3.8099999999999999E-4</v>
      </c>
      <c r="M4605">
        <v>858</v>
      </c>
      <c r="N4605">
        <v>393</v>
      </c>
      <c r="O4605">
        <v>-4985</v>
      </c>
      <c r="P4605">
        <v>100003</v>
      </c>
      <c r="Q4605">
        <v>172827</v>
      </c>
      <c r="R4605">
        <v>1</v>
      </c>
      <c r="S4605">
        <v>10407435</v>
      </c>
      <c r="U4605" t="str">
        <f>IFERROR(LEFT(spotify_top_songs_audio_features[[#This Row],[artist_names]],SEARCH(",",spotify_top_songs_audio_features[[#This Row],[artist_names]])-1),spotify_top_songs_audio_features[[#This Row],[artist_names]])</f>
        <v>MERO</v>
      </c>
      <c r="V4605" t="str">
        <f>IFERROR(MID(spotify_top_songs_audio_features[[#This Row],[artist_names]],SEARCH(",",spotify_top_songs_audio_features[[#This Row],[artist_names]])+2,99),"")</f>
        <v/>
      </c>
      <c r="W4605" t="str">
        <f>spotify_top_songs_audio_features[[#This Row],[source]]</f>
        <v>Groove Attack TraX</v>
      </c>
      <c r="X4605" s="1">
        <f>spotify_top_songs_audio_features[[#This Row],[streams]]</f>
        <v>10407435</v>
      </c>
      <c r="Y4605" t="str">
        <f>IF(Tabela2[[#This Row],[feat]]="","","Feat")</f>
        <v/>
      </c>
      <c r="Z4605" s="17" t="str">
        <f>CONCATENATE(INT(spotify_top_songs_audio_features[[#This Row],[duration_ms]]/(60*1000)),":",MOD(INT(spotify_top_songs_audio_features[[#This Row],[duration_ms]]/1000),60))</f>
        <v>2:52</v>
      </c>
      <c r="AA46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605" t="str">
        <f>spotify_top_songs_audio_features[[#This Row],[track_name]]</f>
        <v>Wolke 10</v>
      </c>
    </row>
    <row r="4606" spans="1:28" x14ac:dyDescent="0.25">
      <c r="A4606" t="s">
        <v>6909</v>
      </c>
      <c r="B4606" t="s">
        <v>6910</v>
      </c>
      <c r="C4606" t="s">
        <v>6911</v>
      </c>
      <c r="D4606" t="s">
        <v>6912</v>
      </c>
      <c r="E4606" t="s">
        <v>102</v>
      </c>
      <c r="F4606" t="s">
        <v>32</v>
      </c>
      <c r="G4606" t="s">
        <v>25</v>
      </c>
      <c r="H4606">
        <v>763</v>
      </c>
      <c r="I4606">
        <v>495</v>
      </c>
      <c r="J4606">
        <v>272</v>
      </c>
      <c r="K4606" t="s">
        <v>3283</v>
      </c>
      <c r="L4606">
        <v>0</v>
      </c>
      <c r="M4606">
        <v>7</v>
      </c>
      <c r="N4606">
        <v>347</v>
      </c>
      <c r="O4606">
        <v>-8685</v>
      </c>
      <c r="P4606">
        <v>154794</v>
      </c>
      <c r="Q4606">
        <v>197013</v>
      </c>
      <c r="R4606">
        <v>2</v>
      </c>
      <c r="S4606">
        <v>10406001</v>
      </c>
      <c r="U4606" t="str">
        <f>IFERROR(LEFT(spotify_top_songs_audio_features[[#This Row],[artist_names]],SEARCH(",",spotify_top_songs_audio_features[[#This Row],[artist_names]])-1),spotify_top_songs_audio_features[[#This Row],[artist_names]])</f>
        <v>Summer Cem</v>
      </c>
      <c r="V4606" t="str">
        <f>IFERROR(MID(spotify_top_songs_audio_features[[#This Row],[artist_names]],SEARCH(",",spotify_top_songs_audio_features[[#This Row],[artist_names]])+2,99),"")</f>
        <v>Capital Bra</v>
      </c>
      <c r="W4606" t="str">
        <f>spotify_top_songs_audio_features[[#This Row],[source]]</f>
        <v>Banger Musik/WM Germany</v>
      </c>
      <c r="X4606" s="1">
        <f>spotify_top_songs_audio_features[[#This Row],[streams]]</f>
        <v>10406001</v>
      </c>
      <c r="Y4606" t="str">
        <f>IF(Tabela2[[#This Row],[feat]]="","","Feat")</f>
        <v>Feat</v>
      </c>
      <c r="Z4606" s="17" t="str">
        <f>CONCATENATE(INT(spotify_top_songs_audio_features[[#This Row],[duration_ms]]/(60*1000)),":",MOD(INT(spotify_top_songs_audio_features[[#This Row],[duration_ms]]/1000),60))</f>
        <v>3:17</v>
      </c>
      <c r="AA46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606" t="str">
        <f>spotify_top_songs_audio_features[[#This Row],[track_name]]</f>
        <v>Diamonds (feat. Capital Bra)</v>
      </c>
    </row>
    <row r="4607" spans="1:28" x14ac:dyDescent="0.25">
      <c r="A4607" t="s">
        <v>4575</v>
      </c>
      <c r="B4607" t="s">
        <v>4576</v>
      </c>
      <c r="C4607" t="s">
        <v>4577</v>
      </c>
      <c r="D4607" t="s">
        <v>1807</v>
      </c>
      <c r="E4607" t="s">
        <v>86</v>
      </c>
      <c r="F4607" t="s">
        <v>32</v>
      </c>
      <c r="G4607" t="s">
        <v>152</v>
      </c>
      <c r="H4607">
        <v>772</v>
      </c>
      <c r="I4607">
        <v>73</v>
      </c>
      <c r="J4607">
        <v>972</v>
      </c>
      <c r="K4607" t="s">
        <v>1075</v>
      </c>
      <c r="L4607">
        <v>107</v>
      </c>
      <c r="M4607">
        <v>274</v>
      </c>
      <c r="N4607">
        <v>786</v>
      </c>
      <c r="O4607">
        <v>-6657</v>
      </c>
      <c r="P4607">
        <v>136175</v>
      </c>
      <c r="Q4607">
        <v>174943</v>
      </c>
      <c r="R4607">
        <v>26</v>
      </c>
      <c r="S4607">
        <v>10402464</v>
      </c>
      <c r="U4607" t="str">
        <f>IFERROR(LEFT(spotify_top_songs_audio_features[[#This Row],[artist_names]],SEARCH(",",spotify_top_songs_audio_features[[#This Row],[artist_names]])-1),spotify_top_songs_audio_features[[#This Row],[artist_names]])</f>
        <v>Natanael Cano</v>
      </c>
      <c r="V4607" t="str">
        <f>IFERROR(MID(spotify_top_songs_audio_features[[#This Row],[artist_names]],SEARCH(",",spotify_top_songs_audio_features[[#This Row],[artist_names]])+2,99),"")</f>
        <v>Peso Pluma, Gabito Ballesteros</v>
      </c>
      <c r="W4607" t="str">
        <f>spotify_top_songs_audio_features[[#This Row],[source]]</f>
        <v>WEA Latina</v>
      </c>
      <c r="X4607" s="1">
        <f>spotify_top_songs_audio_features[[#This Row],[streams]]</f>
        <v>10402464</v>
      </c>
      <c r="Y4607" t="str">
        <f>IF(Tabela2[[#This Row],[feat]]="","","Feat")</f>
        <v>Feat</v>
      </c>
      <c r="Z4607" s="17" t="str">
        <f>CONCATENATE(INT(spotify_top_songs_audio_features[[#This Row],[duration_ms]]/(60*1000)),":",MOD(INT(spotify_top_songs_audio_features[[#This Row],[duration_ms]]/1000),60))</f>
        <v>2:54</v>
      </c>
      <c r="AA46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07" t="str">
        <f>spotify_top_songs_audio_features[[#This Row],[track_name]]</f>
        <v>AMG</v>
      </c>
    </row>
    <row r="4608" spans="1:28" x14ac:dyDescent="0.25">
      <c r="A4608" t="s">
        <v>168</v>
      </c>
      <c r="B4608" t="s">
        <v>169</v>
      </c>
      <c r="C4608" t="s">
        <v>170</v>
      </c>
      <c r="D4608" t="s">
        <v>171</v>
      </c>
      <c r="E4608" t="s">
        <v>43</v>
      </c>
      <c r="F4608" t="s">
        <v>24</v>
      </c>
      <c r="G4608" t="s">
        <v>25</v>
      </c>
      <c r="H4608">
        <v>656</v>
      </c>
      <c r="I4608">
        <v>661</v>
      </c>
      <c r="J4608">
        <v>602</v>
      </c>
      <c r="K4608" t="s">
        <v>172</v>
      </c>
      <c r="L4608">
        <v>0</v>
      </c>
      <c r="M4608">
        <v>125</v>
      </c>
      <c r="N4608">
        <v>509</v>
      </c>
      <c r="O4608">
        <v>-5888</v>
      </c>
      <c r="P4608">
        <v>140956</v>
      </c>
      <c r="Q4608">
        <v>223045</v>
      </c>
      <c r="R4608">
        <v>2</v>
      </c>
      <c r="S4608">
        <v>10401867</v>
      </c>
      <c r="U4608" t="str">
        <f>IFERROR(LEFT(spotify_top_songs_audio_features[[#This Row],[artist_names]],SEARCH(",",spotify_top_songs_audio_features[[#This Row],[artist_names]])-1),spotify_top_songs_audio_features[[#This Row],[artist_names]])</f>
        <v>Marracash</v>
      </c>
      <c r="V4608" t="str">
        <f>IFERROR(MID(spotify_top_songs_audio_features[[#This Row],[artist_names]],SEARCH(",",spotify_top_songs_audio_features[[#This Row],[artist_names]])+2,99),"")</f>
        <v>thasup, Sfera Ebbasta</v>
      </c>
      <c r="W4608" t="str">
        <f>spotify_top_songs_audio_features[[#This Row],[source]]</f>
        <v>Universal Music Italia srL.</v>
      </c>
      <c r="X4608" s="1">
        <f>spotify_top_songs_audio_features[[#This Row],[streams]]</f>
        <v>10401867</v>
      </c>
      <c r="Y4608" t="str">
        <f>IF(Tabela2[[#This Row],[feat]]="","","Feat")</f>
        <v>Feat</v>
      </c>
      <c r="Z4608" s="17" t="str">
        <f>CONCATENATE(INT(spotify_top_songs_audio_features[[#This Row],[duration_ms]]/(60*1000)),":",MOD(INT(spotify_top_songs_audio_features[[#This Row],[duration_ms]]/1000),60))</f>
        <v>3:43</v>
      </c>
      <c r="AA46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608" t="str">
        <f>spotify_top_songs_audio_features[[#This Row],[track_name]]</f>
        <v>SUPREME - L'ego</v>
      </c>
    </row>
    <row r="4609" spans="1:28" x14ac:dyDescent="0.25">
      <c r="A4609" t="s">
        <v>5936</v>
      </c>
      <c r="B4609" t="s">
        <v>710</v>
      </c>
      <c r="C4609" t="s">
        <v>5937</v>
      </c>
      <c r="D4609" t="s">
        <v>712</v>
      </c>
      <c r="E4609" t="s">
        <v>177</v>
      </c>
      <c r="F4609" t="s">
        <v>24</v>
      </c>
      <c r="G4609" t="s">
        <v>25</v>
      </c>
      <c r="H4609">
        <v>748</v>
      </c>
      <c r="I4609">
        <v>771</v>
      </c>
      <c r="J4609">
        <v>15</v>
      </c>
      <c r="K4609" t="s">
        <v>2563</v>
      </c>
      <c r="L4609">
        <v>0</v>
      </c>
      <c r="M4609">
        <v>135</v>
      </c>
      <c r="N4609">
        <v>792</v>
      </c>
      <c r="O4609">
        <v>-4156</v>
      </c>
      <c r="P4609">
        <v>142086</v>
      </c>
      <c r="Q4609">
        <v>195058</v>
      </c>
      <c r="R4609">
        <v>1</v>
      </c>
      <c r="S4609">
        <v>10396969</v>
      </c>
      <c r="U4609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609" t="str">
        <f>IFERROR(MID(spotify_top_songs_audio_features[[#This Row],[artist_names]],SEARCH(",",spotify_top_songs_audio_features[[#This Row],[artist_names]])+2,99),"")</f>
        <v/>
      </c>
      <c r="W4609" t="str">
        <f>spotify_top_songs_audio_features[[#This Row],[source]]</f>
        <v>Generation Now/Atlantic</v>
      </c>
      <c r="X4609" s="1">
        <f>spotify_top_songs_audio_features[[#This Row],[streams]]</f>
        <v>10396969</v>
      </c>
      <c r="Y4609" t="str">
        <f>IF(Tabela2[[#This Row],[feat]]="","","Feat")</f>
        <v/>
      </c>
      <c r="Z4609" s="17" t="str">
        <f>CONCATENATE(INT(spotify_top_songs_audio_features[[#This Row],[duration_ms]]/(60*1000)),":",MOD(INT(spotify_top_songs_audio_features[[#This Row],[duration_ms]]/1000),60))</f>
        <v>3:15</v>
      </c>
      <c r="AA46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09" t="str">
        <f>spotify_top_songs_audio_features[[#This Row],[track_name]]</f>
        <v>Celebration Station</v>
      </c>
    </row>
    <row r="4610" spans="1:28" x14ac:dyDescent="0.25">
      <c r="A4610" t="s">
        <v>5627</v>
      </c>
      <c r="B4610" t="s">
        <v>5628</v>
      </c>
      <c r="C4610" t="s">
        <v>5629</v>
      </c>
      <c r="D4610" t="s">
        <v>2864</v>
      </c>
      <c r="E4610" t="s">
        <v>97</v>
      </c>
      <c r="F4610" t="s">
        <v>32</v>
      </c>
      <c r="G4610" t="s">
        <v>25</v>
      </c>
      <c r="H4610">
        <v>91</v>
      </c>
      <c r="I4610">
        <v>754</v>
      </c>
      <c r="J4610">
        <v>239</v>
      </c>
      <c r="K4610" t="s">
        <v>5630</v>
      </c>
      <c r="L4610">
        <v>154</v>
      </c>
      <c r="M4610">
        <v>122</v>
      </c>
      <c r="N4610">
        <v>63</v>
      </c>
      <c r="O4610">
        <v>-2573</v>
      </c>
      <c r="P4610">
        <v>120939</v>
      </c>
      <c r="Q4610">
        <v>145972</v>
      </c>
      <c r="R4610">
        <v>3</v>
      </c>
      <c r="S4610">
        <v>10394462</v>
      </c>
      <c r="U4610" t="str">
        <f>IFERROR(LEFT(spotify_top_songs_audio_features[[#This Row],[artist_names]],SEARCH(",",spotify_top_songs_audio_features[[#This Row],[artist_names]])-1),spotify_top_songs_audio_features[[#This Row],[artist_names]])</f>
        <v>Dj Kass</v>
      </c>
      <c r="V4610" t="str">
        <f>IFERROR(MID(spotify_top_songs_audio_features[[#This Row],[artist_names]],SEARCH(",",spotify_top_songs_audio_features[[#This Row],[artist_names]])+2,99),"")</f>
        <v/>
      </c>
      <c r="W4610" t="str">
        <f>spotify_top_songs_audio_features[[#This Row],[source]]</f>
        <v>eOne Music</v>
      </c>
      <c r="X4610" s="1">
        <f>spotify_top_songs_audio_features[[#This Row],[streams]]</f>
        <v>10394462</v>
      </c>
      <c r="Y4610" t="str">
        <f>IF(Tabela2[[#This Row],[feat]]="","","Feat")</f>
        <v/>
      </c>
      <c r="Z4610" s="17" t="str">
        <f>CONCATENATE(INT(spotify_top_songs_audio_features[[#This Row],[duration_ms]]/(60*1000)),":",MOD(INT(spotify_top_songs_audio_features[[#This Row],[duration_ms]]/1000),60))</f>
        <v>2:25</v>
      </c>
      <c r="AA46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610" t="str">
        <f>spotify_top_songs_audio_features[[#This Row],[track_name]]</f>
        <v>Scooby Doo Pa Pa</v>
      </c>
    </row>
    <row r="4611" spans="1:28" x14ac:dyDescent="0.25">
      <c r="A4611" t="s">
        <v>6526</v>
      </c>
      <c r="B4611" t="s">
        <v>6527</v>
      </c>
      <c r="C4611" t="s">
        <v>6528</v>
      </c>
      <c r="D4611" t="s">
        <v>712</v>
      </c>
      <c r="E4611" t="s">
        <v>43</v>
      </c>
      <c r="F4611" t="s">
        <v>32</v>
      </c>
      <c r="G4611" t="s">
        <v>25</v>
      </c>
      <c r="H4611">
        <v>777</v>
      </c>
      <c r="I4611">
        <v>604</v>
      </c>
      <c r="J4611">
        <v>397</v>
      </c>
      <c r="K4611" t="s">
        <v>6529</v>
      </c>
      <c r="L4611">
        <v>5.64E-3</v>
      </c>
      <c r="M4611">
        <v>151</v>
      </c>
      <c r="N4611">
        <v>121</v>
      </c>
      <c r="O4611">
        <v>-4452</v>
      </c>
      <c r="P4611">
        <v>111998</v>
      </c>
      <c r="Q4611">
        <v>207836</v>
      </c>
      <c r="R4611">
        <v>1</v>
      </c>
      <c r="S4611">
        <v>10392685</v>
      </c>
      <c r="U4611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611" t="str">
        <f>IFERROR(MID(spotify_top_songs_audio_features[[#This Row],[artist_names]],SEARCH(",",spotify_top_songs_audio_features[[#This Row],[artist_names]])+2,99),"")</f>
        <v>Travis Scott</v>
      </c>
      <c r="W4611" t="str">
        <f>spotify_top_songs_audio_features[[#This Row],[source]]</f>
        <v>Generation Now/Atlantic</v>
      </c>
      <c r="X4611" s="1">
        <f>spotify_top_songs_audio_features[[#This Row],[streams]]</f>
        <v>10392685</v>
      </c>
      <c r="Y4611" t="str">
        <f>IF(Tabela2[[#This Row],[feat]]="","","Feat")</f>
        <v>Feat</v>
      </c>
      <c r="Z4611" s="17" t="str">
        <f>CONCATENATE(INT(spotify_top_songs_audio_features[[#This Row],[duration_ms]]/(60*1000)),":",MOD(INT(spotify_top_songs_audio_features[[#This Row],[duration_ms]]/1000),60))</f>
        <v>3:27</v>
      </c>
      <c r="AA46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611" t="str">
        <f>spotify_top_songs_audio_features[[#This Row],[track_name]]</f>
        <v>Aye (feat. Travis Scott)</v>
      </c>
    </row>
    <row r="4612" spans="1:28" x14ac:dyDescent="0.25">
      <c r="A4612" t="s">
        <v>7121</v>
      </c>
      <c r="B4612" t="s">
        <v>2836</v>
      </c>
      <c r="C4612" t="s">
        <v>7122</v>
      </c>
      <c r="D4612" t="s">
        <v>2838</v>
      </c>
      <c r="E4612" t="s">
        <v>97</v>
      </c>
      <c r="F4612" t="s">
        <v>32</v>
      </c>
      <c r="G4612" t="s">
        <v>25</v>
      </c>
      <c r="H4612">
        <v>79</v>
      </c>
      <c r="I4612">
        <v>704</v>
      </c>
      <c r="J4612">
        <v>417</v>
      </c>
      <c r="K4612" t="s">
        <v>6185</v>
      </c>
      <c r="L4612">
        <v>658</v>
      </c>
      <c r="M4612">
        <v>113</v>
      </c>
      <c r="N4612">
        <v>212</v>
      </c>
      <c r="O4612">
        <v>-7935</v>
      </c>
      <c r="P4612">
        <v>154007</v>
      </c>
      <c r="Q4612">
        <v>196213</v>
      </c>
      <c r="R4612">
        <v>6</v>
      </c>
      <c r="S4612">
        <v>10386477</v>
      </c>
      <c r="U4612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4612" t="str">
        <f>IFERROR(MID(spotify_top_songs_audio_features[[#This Row],[artist_names]],SEARCH(",",spotify_top_songs_audio_features[[#This Row],[artist_names]])+2,99),"")</f>
        <v/>
      </c>
      <c r="W4612" t="str">
        <f>spotify_top_songs_audio_features[[#This Row],[source]]</f>
        <v>Four Music Local</v>
      </c>
      <c r="X4612" s="1">
        <f>spotify_top_songs_audio_features[[#This Row],[streams]]</f>
        <v>10386477</v>
      </c>
      <c r="Y4612" t="str">
        <f>IF(Tabela2[[#This Row],[feat]]="","","Feat")</f>
        <v/>
      </c>
      <c r="Z4612" s="17" t="str">
        <f>CONCATENATE(INT(spotify_top_songs_audio_features[[#This Row],[duration_ms]]/(60*1000)),":",MOD(INT(spotify_top_songs_audio_features[[#This Row],[duration_ms]]/1000),60))</f>
        <v>3:16</v>
      </c>
      <c r="AA46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612" t="str">
        <f>spotify_top_songs_audio_features[[#This Row],[track_name]]</f>
        <v>Bläulich</v>
      </c>
    </row>
    <row r="4613" spans="1:28" x14ac:dyDescent="0.25">
      <c r="A4613" t="s">
        <v>11510</v>
      </c>
      <c r="B4613" t="s">
        <v>11511</v>
      </c>
      <c r="C4613" t="s">
        <v>11512</v>
      </c>
      <c r="D4613" t="s">
        <v>1807</v>
      </c>
      <c r="E4613" t="s">
        <v>142</v>
      </c>
      <c r="F4613" t="s">
        <v>32</v>
      </c>
      <c r="G4613" t="s">
        <v>25</v>
      </c>
      <c r="H4613">
        <v>701</v>
      </c>
      <c r="I4613">
        <v>845</v>
      </c>
      <c r="J4613">
        <v>668</v>
      </c>
      <c r="K4613" t="s">
        <v>3317</v>
      </c>
      <c r="L4613">
        <v>7.7999999999999999E-5</v>
      </c>
      <c r="M4613">
        <v>311</v>
      </c>
      <c r="N4613">
        <v>756</v>
      </c>
      <c r="O4613">
        <v>-2738</v>
      </c>
      <c r="P4613">
        <v>172028</v>
      </c>
      <c r="Q4613">
        <v>232240</v>
      </c>
      <c r="R4613">
        <v>3</v>
      </c>
      <c r="S4613">
        <v>10385014</v>
      </c>
      <c r="U4613" t="str">
        <f>IFERROR(LEFT(spotify_top_songs_audio_features[[#This Row],[artist_names]],SEARCH(",",spotify_top_songs_audio_features[[#This Row],[artist_names]])-1),spotify_top_songs_audio_features[[#This Row],[artist_names]])</f>
        <v>De La Ghetto</v>
      </c>
      <c r="V4613" t="str">
        <f>IFERROR(MID(spotify_top_songs_audio_features[[#This Row],[artist_names]],SEARCH(",",spotify_top_songs_audio_features[[#This Row],[artist_names]])+2,99),"")</f>
        <v>Daddy Yankee, Ozuna, Chris Jedi</v>
      </c>
      <c r="W4613" t="str">
        <f>spotify_top_songs_audio_features[[#This Row],[source]]</f>
        <v>WEA Latina</v>
      </c>
      <c r="X4613" s="1">
        <f>spotify_top_songs_audio_features[[#This Row],[streams]]</f>
        <v>10385014</v>
      </c>
      <c r="Y4613" t="str">
        <f>IF(Tabela2[[#This Row],[feat]]="","","Feat")</f>
        <v>Feat</v>
      </c>
      <c r="Z4613" s="17" t="str">
        <f>CONCATENATE(INT(spotify_top_songs_audio_features[[#This Row],[duration_ms]]/(60*1000)),":",MOD(INT(spotify_top_songs_audio_features[[#This Row],[duration_ms]]/1000),60))</f>
        <v>3:52</v>
      </c>
      <c r="AA46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613" t="str">
        <f>spotify_top_songs_audio_features[[#This Row],[track_name]]</f>
        <v>La Fórmula (feat. Chris Jedi)</v>
      </c>
    </row>
    <row r="4614" spans="1:28" x14ac:dyDescent="0.25">
      <c r="A4614" t="s">
        <v>7565</v>
      </c>
      <c r="B4614" t="s">
        <v>7566</v>
      </c>
      <c r="C4614" t="s">
        <v>7567</v>
      </c>
      <c r="D4614" t="s">
        <v>621</v>
      </c>
      <c r="E4614" t="s">
        <v>86</v>
      </c>
      <c r="F4614" t="s">
        <v>24</v>
      </c>
      <c r="G4614" t="s">
        <v>25</v>
      </c>
      <c r="H4614">
        <v>599</v>
      </c>
      <c r="I4614">
        <v>733</v>
      </c>
      <c r="J4614">
        <v>203</v>
      </c>
      <c r="K4614" t="s">
        <v>899</v>
      </c>
      <c r="L4614">
        <v>0</v>
      </c>
      <c r="M4614">
        <v>242</v>
      </c>
      <c r="N4614">
        <v>534</v>
      </c>
      <c r="O4614">
        <v>-7058</v>
      </c>
      <c r="P4614">
        <v>102211</v>
      </c>
      <c r="Q4614">
        <v>162583</v>
      </c>
      <c r="R4614">
        <v>41</v>
      </c>
      <c r="S4614">
        <v>10380065</v>
      </c>
      <c r="U4614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4614" t="str">
        <f>IFERROR(MID(spotify_top_songs_audio_features[[#This Row],[artist_names]],SEARCH(",",spotify_top_songs_audio_features[[#This Row],[artist_names]])+2,99),"")</f>
        <v>Troye Sivan</v>
      </c>
      <c r="W4614" t="str">
        <f>spotify_top_songs_audio_features[[#This Row],[source]]</f>
        <v>Lauv</v>
      </c>
      <c r="X4614" s="1">
        <f>spotify_top_songs_audio_features[[#This Row],[streams]]</f>
        <v>10380065</v>
      </c>
      <c r="Y4614" t="str">
        <f>IF(Tabela2[[#This Row],[feat]]="","","Feat")</f>
        <v>Feat</v>
      </c>
      <c r="Z4614" s="17" t="str">
        <f>CONCATENATE(INT(spotify_top_songs_audio_features[[#This Row],[duration_ms]]/(60*1000)),":",MOD(INT(spotify_top_songs_audio_features[[#This Row],[duration_ms]]/1000),60))</f>
        <v>2:42</v>
      </c>
      <c r="AA46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14" t="str">
        <f>spotify_top_songs_audio_features[[#This Row],[track_name]]</f>
        <v>i'm so tired...</v>
      </c>
    </row>
    <row r="4615" spans="1:28" x14ac:dyDescent="0.25">
      <c r="A4615" t="s">
        <v>16991</v>
      </c>
      <c r="B4615" t="s">
        <v>8184</v>
      </c>
      <c r="C4615" t="s">
        <v>8185</v>
      </c>
      <c r="D4615" t="s">
        <v>48</v>
      </c>
      <c r="E4615" t="s">
        <v>23</v>
      </c>
      <c r="F4615" t="s">
        <v>24</v>
      </c>
      <c r="G4615" t="s">
        <v>1571</v>
      </c>
      <c r="H4615">
        <v>372</v>
      </c>
      <c r="I4615">
        <v>255</v>
      </c>
      <c r="J4615">
        <v>344</v>
      </c>
      <c r="K4615" t="s">
        <v>3338</v>
      </c>
      <c r="L4615">
        <v>0</v>
      </c>
      <c r="M4615">
        <v>33</v>
      </c>
      <c r="N4615">
        <v>254</v>
      </c>
      <c r="O4615">
        <v>-6834</v>
      </c>
      <c r="P4615">
        <v>114402</v>
      </c>
      <c r="Q4615">
        <v>161613</v>
      </c>
      <c r="R4615">
        <v>2</v>
      </c>
      <c r="S4615">
        <v>10366823</v>
      </c>
      <c r="U4615" t="str">
        <f>IFERROR(LEFT(spotify_top_songs_audio_features[[#This Row],[artist_names]],SEARCH(",",spotify_top_songs_audio_features[[#This Row],[artist_names]])-1),spotify_top_songs_audio_features[[#This Row],[artist_names]])</f>
        <v>Sarah Cothran</v>
      </c>
      <c r="V4615" t="str">
        <f>IFERROR(MID(spotify_top_songs_audio_features[[#This Row],[artist_names]],SEARCH(",",spotify_top_songs_audio_features[[#This Row],[artist_names]])+2,99),"")</f>
        <v/>
      </c>
      <c r="W4615" t="str">
        <f>spotify_top_songs_audio_features[[#This Row],[source]]</f>
        <v>Republic Records</v>
      </c>
      <c r="X4615" s="1">
        <f>spotify_top_songs_audio_features[[#This Row],[streams]]</f>
        <v>10366823</v>
      </c>
      <c r="Y4615" t="str">
        <f>IF(Tabela2[[#This Row],[feat]]="","","Feat")</f>
        <v/>
      </c>
      <c r="Z4615" s="17" t="str">
        <f>CONCATENATE(INT(spotify_top_songs_audio_features[[#This Row],[duration_ms]]/(60*1000)),":",MOD(INT(spotify_top_songs_audio_features[[#This Row],[duration_ms]]/1000),60))</f>
        <v>2:41</v>
      </c>
      <c r="AA46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15" t="str">
        <f>spotify_top_songs_audio_features[[#This Row],[track_name]]</f>
        <v>As the World Caves In</v>
      </c>
    </row>
    <row r="4616" spans="1:28" x14ac:dyDescent="0.25">
      <c r="A4616" t="s">
        <v>13076</v>
      </c>
      <c r="B4616" t="s">
        <v>334</v>
      </c>
      <c r="C4616" t="s">
        <v>13077</v>
      </c>
      <c r="D4616" t="s">
        <v>336</v>
      </c>
      <c r="E4616" t="s">
        <v>102</v>
      </c>
      <c r="F4616" t="s">
        <v>32</v>
      </c>
      <c r="G4616" t="s">
        <v>25</v>
      </c>
      <c r="H4616">
        <v>457</v>
      </c>
      <c r="I4616">
        <v>846</v>
      </c>
      <c r="J4616">
        <v>741</v>
      </c>
      <c r="K4616" t="s">
        <v>3621</v>
      </c>
      <c r="L4616">
        <v>0</v>
      </c>
      <c r="M4616">
        <v>358</v>
      </c>
      <c r="N4616">
        <v>747</v>
      </c>
      <c r="O4616">
        <v>-1931</v>
      </c>
      <c r="P4616">
        <v>154705</v>
      </c>
      <c r="Q4616">
        <v>194713</v>
      </c>
      <c r="R4616">
        <v>1</v>
      </c>
      <c r="S4616">
        <v>10345514</v>
      </c>
      <c r="U4616" t="str">
        <f>IFERROR(LEFT(spotify_top_songs_audio_features[[#This Row],[artist_names]],SEARCH(",",spotify_top_songs_audio_features[[#This Row],[artist_names]])-1),spotify_top_songs_audio_features[[#This Row],[artist_names]])</f>
        <v>¥$</v>
      </c>
      <c r="V4616" t="str">
        <f>IFERROR(MID(spotify_top_songs_audio_features[[#This Row],[artist_names]],SEARCH(",",spotify_top_songs_audio_features[[#This Row],[artist_names]])+2,99),"")</f>
        <v>Kanye West, Ty Dolla $ign</v>
      </c>
      <c r="W4616" t="str">
        <f>spotify_top_songs_audio_features[[#This Row],[source]]</f>
        <v>Ye</v>
      </c>
      <c r="X4616" s="1">
        <f>spotify_top_songs_audio_features[[#This Row],[streams]]</f>
        <v>10345514</v>
      </c>
      <c r="Y4616" t="str">
        <f>IF(Tabela2[[#This Row],[feat]]="","","Feat")</f>
        <v>Feat</v>
      </c>
      <c r="Z4616" s="17" t="str">
        <f>CONCATENATE(INT(spotify_top_songs_audio_features[[#This Row],[duration_ms]]/(60*1000)),":",MOD(INT(spotify_top_songs_audio_features[[#This Row],[duration_ms]]/1000),60))</f>
        <v>3:14</v>
      </c>
      <c r="AA46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616" t="str">
        <f>spotify_top_songs_audio_features[[#This Row],[track_name]]</f>
        <v>PROBLEMATIC</v>
      </c>
    </row>
    <row r="4617" spans="1:28" x14ac:dyDescent="0.25">
      <c r="A4617" t="s">
        <v>10456</v>
      </c>
      <c r="B4617" t="s">
        <v>2666</v>
      </c>
      <c r="C4617" t="s">
        <v>10457</v>
      </c>
      <c r="D4617" t="s">
        <v>2668</v>
      </c>
      <c r="E4617" t="s">
        <v>86</v>
      </c>
      <c r="F4617" t="s">
        <v>32</v>
      </c>
      <c r="G4617" t="s">
        <v>25</v>
      </c>
      <c r="H4617">
        <v>723</v>
      </c>
      <c r="I4617">
        <v>88</v>
      </c>
      <c r="J4617">
        <v>38</v>
      </c>
      <c r="K4617" t="s">
        <v>10458</v>
      </c>
      <c r="L4617">
        <v>179</v>
      </c>
      <c r="M4617">
        <v>632</v>
      </c>
      <c r="N4617">
        <v>323</v>
      </c>
      <c r="O4617">
        <v>-4287</v>
      </c>
      <c r="P4617">
        <v>123036</v>
      </c>
      <c r="Q4617">
        <v>177600</v>
      </c>
      <c r="R4617">
        <v>1</v>
      </c>
      <c r="S4617">
        <v>10342277</v>
      </c>
      <c r="U4617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4617" t="str">
        <f>IFERROR(MID(spotify_top_songs_audio_features[[#This Row],[artist_names]],SEARCH(",",spotify_top_songs_audio_features[[#This Row],[artist_names]])+2,99),"")</f>
        <v/>
      </c>
      <c r="W4617" t="str">
        <f>spotify_top_songs_audio_features[[#This Row],[source]]</f>
        <v>Interscope</v>
      </c>
      <c r="X4617" s="1">
        <f>spotify_top_songs_audio_features[[#This Row],[streams]]</f>
        <v>10342277</v>
      </c>
      <c r="Y4617" t="str">
        <f>IF(Tabela2[[#This Row],[feat]]="","","Feat")</f>
        <v/>
      </c>
      <c r="Z4617" s="17" t="str">
        <f>CONCATENATE(INT(spotify_top_songs_audio_features[[#This Row],[duration_ms]]/(60*1000)),":",MOD(INT(spotify_top_songs_audio_features[[#This Row],[duration_ms]]/1000),60))</f>
        <v>2:57</v>
      </c>
      <c r="AA46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17" t="str">
        <f>spotify_top_songs_audio_features[[#This Row],[track_name]]</f>
        <v>Alice</v>
      </c>
    </row>
    <row r="4618" spans="1:28" x14ac:dyDescent="0.25">
      <c r="A4618" t="s">
        <v>10459</v>
      </c>
      <c r="B4618" t="s">
        <v>1527</v>
      </c>
      <c r="C4618" t="s">
        <v>10460</v>
      </c>
      <c r="D4618" t="s">
        <v>53</v>
      </c>
      <c r="E4618" t="s">
        <v>97</v>
      </c>
      <c r="F4618" t="s">
        <v>24</v>
      </c>
      <c r="G4618" t="s">
        <v>25</v>
      </c>
      <c r="H4618">
        <v>664</v>
      </c>
      <c r="I4618">
        <v>665</v>
      </c>
      <c r="J4618">
        <v>879</v>
      </c>
      <c r="K4618" t="s">
        <v>6590</v>
      </c>
      <c r="L4618">
        <v>0</v>
      </c>
      <c r="M4618">
        <v>411</v>
      </c>
      <c r="N4618">
        <v>726</v>
      </c>
      <c r="O4618">
        <v>-3616</v>
      </c>
      <c r="P4618">
        <v>173961</v>
      </c>
      <c r="Q4618">
        <v>176970</v>
      </c>
      <c r="R4618">
        <v>2</v>
      </c>
      <c r="S4618">
        <v>10333121</v>
      </c>
      <c r="U4618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4618" t="str">
        <f>IFERROR(MID(spotify_top_songs_audio_features[[#This Row],[artist_names]],SEARCH(",",spotify_top_songs_audio_features[[#This Row],[artist_names]])+2,99),"")</f>
        <v/>
      </c>
      <c r="W4618" t="str">
        <f>spotify_top_songs_audio_features[[#This Row],[source]]</f>
        <v>Sony Music Latin</v>
      </c>
      <c r="X4618" s="1">
        <f>spotify_top_songs_audio_features[[#This Row],[streams]]</f>
        <v>10333121</v>
      </c>
      <c r="Y4618" t="str">
        <f>IF(Tabela2[[#This Row],[feat]]="","","Feat")</f>
        <v/>
      </c>
      <c r="Z4618" s="17" t="str">
        <f>CONCATENATE(INT(spotify_top_songs_audio_features[[#This Row],[duration_ms]]/(60*1000)),":",MOD(INT(spotify_top_songs_audio_features[[#This Row],[duration_ms]]/1000),60))</f>
        <v>2:56</v>
      </c>
      <c r="AA46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618" t="str">
        <f>spotify_top_songs_audio_features[[#This Row],[track_name]]</f>
        <v>Agua de Jamaica</v>
      </c>
    </row>
    <row r="4619" spans="1:28" x14ac:dyDescent="0.25">
      <c r="A4619" t="s">
        <v>2166</v>
      </c>
      <c r="B4619" t="s">
        <v>974</v>
      </c>
      <c r="C4619" t="s">
        <v>2167</v>
      </c>
      <c r="D4619" t="s">
        <v>976</v>
      </c>
      <c r="E4619" t="s">
        <v>70</v>
      </c>
      <c r="F4619" t="s">
        <v>24</v>
      </c>
      <c r="G4619" t="s">
        <v>25</v>
      </c>
      <c r="H4619">
        <v>693</v>
      </c>
      <c r="I4619">
        <v>595</v>
      </c>
      <c r="J4619">
        <v>311</v>
      </c>
      <c r="K4619" t="s">
        <v>2168</v>
      </c>
      <c r="L4619">
        <v>0</v>
      </c>
      <c r="M4619">
        <v>113</v>
      </c>
      <c r="N4619">
        <v>646</v>
      </c>
      <c r="O4619">
        <v>-7578</v>
      </c>
      <c r="P4619">
        <v>11202</v>
      </c>
      <c r="Q4619">
        <v>213817</v>
      </c>
      <c r="R4619">
        <v>1</v>
      </c>
      <c r="S4619">
        <v>10330089</v>
      </c>
      <c r="U4619" t="str">
        <f>IFERROR(LEFT(spotify_top_songs_audio_features[[#This Row],[artist_names]],SEARCH(",",spotify_top_songs_audio_features[[#This Row],[artist_names]])-1),spotify_top_songs_audio_features[[#This Row],[artist_names]])</f>
        <v>Noah Kahan</v>
      </c>
      <c r="V4619" t="str">
        <f>IFERROR(MID(spotify_top_songs_audio_features[[#This Row],[artist_names]],SEARCH(",",spotify_top_songs_audio_features[[#This Row],[artist_names]])+2,99),"")</f>
        <v/>
      </c>
      <c r="W4619" t="str">
        <f>spotify_top_songs_audio_features[[#This Row],[source]]</f>
        <v>Mercury Records/Republic Records</v>
      </c>
      <c r="X4619" s="1">
        <f>spotify_top_songs_audio_features[[#This Row],[streams]]</f>
        <v>10330089</v>
      </c>
      <c r="Y4619" t="str">
        <f>IF(Tabela2[[#This Row],[feat]]="","","Feat")</f>
        <v/>
      </c>
      <c r="Z4619" s="17" t="str">
        <f>CONCATENATE(INT(spotify_top_songs_audio_features[[#This Row],[duration_ms]]/(60*1000)),":",MOD(INT(spotify_top_songs_audio_features[[#This Row],[duration_ms]]/1000),60))</f>
        <v>3:33</v>
      </c>
      <c r="AA46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19" t="str">
        <f>spotify_top_songs_audio_features[[#This Row],[track_name]]</f>
        <v>Dial Drunk</v>
      </c>
    </row>
    <row r="4620" spans="1:28" x14ac:dyDescent="0.25">
      <c r="A4620" t="s">
        <v>5619</v>
      </c>
      <c r="B4620" t="s">
        <v>817</v>
      </c>
      <c r="C4620" t="s">
        <v>5620</v>
      </c>
      <c r="D4620" t="s">
        <v>819</v>
      </c>
      <c r="E4620" t="s">
        <v>70</v>
      </c>
      <c r="F4620" t="s">
        <v>24</v>
      </c>
      <c r="G4620" t="s">
        <v>25</v>
      </c>
      <c r="H4620">
        <v>821</v>
      </c>
      <c r="I4620">
        <v>341</v>
      </c>
      <c r="J4620">
        <v>281</v>
      </c>
      <c r="K4620" t="s">
        <v>5621</v>
      </c>
      <c r="L4620">
        <v>746</v>
      </c>
      <c r="M4620">
        <v>18</v>
      </c>
      <c r="N4620">
        <v>344</v>
      </c>
      <c r="O4620">
        <v>-5915</v>
      </c>
      <c r="P4620">
        <v>139885</v>
      </c>
      <c r="Q4620">
        <v>196653</v>
      </c>
      <c r="R4620">
        <v>1</v>
      </c>
      <c r="S4620">
        <v>10328727</v>
      </c>
      <c r="U4620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4620" t="str">
        <f>IFERROR(MID(spotify_top_songs_audio_features[[#This Row],[artist_names]],SEARCH(",",spotify_top_songs_audio_features[[#This Row],[artist_names]])+2,99),"")</f>
        <v/>
      </c>
      <c r="W4620" t="str">
        <f>spotify_top_songs_audio_features[[#This Row],[source]]</f>
        <v>Kemosabe Records/RCA Records</v>
      </c>
      <c r="X4620" s="1">
        <f>spotify_top_songs_audio_features[[#This Row],[streams]]</f>
        <v>10328727</v>
      </c>
      <c r="Y4620" t="str">
        <f>IF(Tabela2[[#This Row],[feat]]="","","Feat")</f>
        <v/>
      </c>
      <c r="Z4620" s="17" t="str">
        <f>CONCATENATE(INT(spotify_top_songs_audio_features[[#This Row],[duration_ms]]/(60*1000)),":",MOD(INT(spotify_top_songs_audio_features[[#This Row],[duration_ms]]/1000),60))</f>
        <v>3:16</v>
      </c>
      <c r="AA46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20" t="str">
        <f>spotify_top_songs_audio_features[[#This Row],[track_name]]</f>
        <v>Demons</v>
      </c>
    </row>
    <row r="4621" spans="1:28" x14ac:dyDescent="0.25">
      <c r="A4621" t="s">
        <v>14304</v>
      </c>
      <c r="B4621" t="s">
        <v>1845</v>
      </c>
      <c r="C4621" t="s">
        <v>1846</v>
      </c>
      <c r="D4621" t="s">
        <v>436</v>
      </c>
      <c r="E4621" t="s">
        <v>142</v>
      </c>
      <c r="F4621" t="s">
        <v>24</v>
      </c>
      <c r="G4621" t="s">
        <v>25</v>
      </c>
      <c r="H4621">
        <v>565</v>
      </c>
      <c r="I4621">
        <v>242</v>
      </c>
      <c r="J4621">
        <v>318</v>
      </c>
      <c r="K4621" t="s">
        <v>3408</v>
      </c>
      <c r="L4621">
        <v>9.2999999999999997E-5</v>
      </c>
      <c r="M4621">
        <v>285</v>
      </c>
      <c r="N4621">
        <v>237</v>
      </c>
      <c r="O4621">
        <v>-8367</v>
      </c>
      <c r="P4621">
        <v>81657</v>
      </c>
      <c r="Q4621">
        <v>243267</v>
      </c>
      <c r="R4621">
        <v>1</v>
      </c>
      <c r="S4621">
        <v>10310313</v>
      </c>
      <c r="U4621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4621" t="str">
        <f>IFERROR(MID(spotify_top_songs_audio_features[[#This Row],[artist_names]],SEARCH(",",spotify_top_songs_audio_features[[#This Row],[artist_names]])+2,99),"")</f>
        <v>Yebba</v>
      </c>
      <c r="W4621" t="str">
        <f>spotify_top_songs_audio_features[[#This Row],[source]]</f>
        <v>Atlantic Records UK</v>
      </c>
      <c r="X4621" s="1">
        <f>spotify_top_songs_audio_features[[#This Row],[streams]]</f>
        <v>10310313</v>
      </c>
      <c r="Y4621" t="str">
        <f>IF(Tabela2[[#This Row],[feat]]="","","Feat")</f>
        <v>Feat</v>
      </c>
      <c r="Z4621" s="17" t="str">
        <f>CONCATENATE(INT(spotify_top_songs_audio_features[[#This Row],[duration_ms]]/(60*1000)),":",MOD(INT(spotify_top_songs_audio_features[[#This Row],[duration_ms]]/1000),60))</f>
        <v>4:3</v>
      </c>
      <c r="AA46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621" t="str">
        <f>spotify_top_songs_audio_features[[#This Row],[track_name]]</f>
        <v>Best Part of Me (feat. YEBBA)</v>
      </c>
    </row>
    <row r="4622" spans="1:28" x14ac:dyDescent="0.25">
      <c r="A4622" t="s">
        <v>12602</v>
      </c>
      <c r="B4622" t="s">
        <v>762</v>
      </c>
      <c r="C4622" t="s">
        <v>12603</v>
      </c>
      <c r="D4622" t="s">
        <v>282</v>
      </c>
      <c r="E4622" t="s">
        <v>97</v>
      </c>
      <c r="F4622" t="s">
        <v>32</v>
      </c>
      <c r="G4622" t="s">
        <v>25</v>
      </c>
      <c r="H4622">
        <v>467</v>
      </c>
      <c r="I4622">
        <v>672</v>
      </c>
      <c r="J4622">
        <v>377</v>
      </c>
      <c r="K4622" t="s">
        <v>11504</v>
      </c>
      <c r="L4622">
        <v>243</v>
      </c>
      <c r="M4622">
        <v>607</v>
      </c>
      <c r="N4622">
        <v>648</v>
      </c>
      <c r="O4622">
        <v>-7371</v>
      </c>
      <c r="P4622">
        <v>1631</v>
      </c>
      <c r="Q4622">
        <v>200693</v>
      </c>
      <c r="R4622">
        <v>1</v>
      </c>
      <c r="S4622">
        <v>10282645</v>
      </c>
      <c r="U4622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622" t="str">
        <f>IFERROR(MID(spotify_top_songs_audio_features[[#This Row],[artist_names]],SEARCH(",",spotify_top_songs_audio_features[[#This Row],[artist_names]])+2,99),"")</f>
        <v>The Creator</v>
      </c>
      <c r="W4622" t="str">
        <f>spotify_top_songs_audio_features[[#This Row],[source]]</f>
        <v>Columbia</v>
      </c>
      <c r="X4622" s="1">
        <f>spotify_top_songs_audio_features[[#This Row],[streams]]</f>
        <v>10282645</v>
      </c>
      <c r="Y4622" t="str">
        <f>IF(Tabela2[[#This Row],[feat]]="","","Feat")</f>
        <v>Feat</v>
      </c>
      <c r="Z4622" s="17" t="str">
        <f>CONCATENATE(INT(spotify_top_songs_audio_features[[#This Row],[duration_ms]]/(60*1000)),":",MOD(INT(spotify_top_songs_audio_features[[#This Row],[duration_ms]]/1000),60))</f>
        <v>3:20</v>
      </c>
      <c r="AA46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622" t="str">
        <f>spotify_top_songs_audio_features[[#This Row],[track_name]]</f>
        <v>IGOR'S THEME</v>
      </c>
    </row>
    <row r="4623" spans="1:28" x14ac:dyDescent="0.25">
      <c r="A4623" t="s">
        <v>4074</v>
      </c>
      <c r="B4623" t="s">
        <v>4075</v>
      </c>
      <c r="C4623" t="s">
        <v>4076</v>
      </c>
      <c r="D4623" t="s">
        <v>4077</v>
      </c>
      <c r="E4623" t="s">
        <v>70</v>
      </c>
      <c r="F4623" t="s">
        <v>24</v>
      </c>
      <c r="G4623" t="s">
        <v>25</v>
      </c>
      <c r="H4623">
        <v>738</v>
      </c>
      <c r="I4623">
        <v>568</v>
      </c>
      <c r="J4623">
        <v>186</v>
      </c>
      <c r="K4623" t="s">
        <v>4078</v>
      </c>
      <c r="L4623">
        <v>0</v>
      </c>
      <c r="M4623">
        <v>146</v>
      </c>
      <c r="N4623">
        <v>399</v>
      </c>
      <c r="O4623">
        <v>-5341</v>
      </c>
      <c r="P4623">
        <v>99933</v>
      </c>
      <c r="Q4623">
        <v>159800</v>
      </c>
      <c r="R4623">
        <v>2</v>
      </c>
      <c r="S4623">
        <v>10267614</v>
      </c>
      <c r="U4623" t="str">
        <f>IFERROR(LEFT(spotify_top_songs_audio_features[[#This Row],[artist_names]],SEARCH(",",spotify_top_songs_audio_features[[#This Row],[artist_names]])-1),spotify_top_songs_audio_features[[#This Row],[artist_names]])</f>
        <v>Farid Bang</v>
      </c>
      <c r="V4623" t="str">
        <f>IFERROR(MID(spotify_top_songs_audio_features[[#This Row],[artist_names]],SEARCH(",",spotify_top_songs_audio_features[[#This Row],[artist_names]])+2,99),"")</f>
        <v>French Montana, Khaled</v>
      </c>
      <c r="W4623" t="str">
        <f>spotify_top_songs_audio_features[[#This Row],[source]]</f>
        <v>Farid Bang/WM Germany</v>
      </c>
      <c r="X4623" s="1">
        <f>spotify_top_songs_audio_features[[#This Row],[streams]]</f>
        <v>10267614</v>
      </c>
      <c r="Y4623" t="str">
        <f>IF(Tabela2[[#This Row],[feat]]="","","Feat")</f>
        <v>Feat</v>
      </c>
      <c r="Z4623" s="17" t="str">
        <f>CONCATENATE(INT(spotify_top_songs_audio_features[[#This Row],[duration_ms]]/(60*1000)),":",MOD(INT(spotify_top_songs_audio_features[[#This Row],[duration_ms]]/1000),60))</f>
        <v>2:39</v>
      </c>
      <c r="AA46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23" t="str">
        <f>spotify_top_songs_audio_features[[#This Row],[track_name]]</f>
        <v>Maghreb Gang (feat. French Montana &amp; Khaled)</v>
      </c>
    </row>
    <row r="4624" spans="1:28" x14ac:dyDescent="0.25">
      <c r="A4624" t="s">
        <v>12143</v>
      </c>
      <c r="B4624" t="s">
        <v>12144</v>
      </c>
      <c r="C4624" t="s">
        <v>12145</v>
      </c>
      <c r="D4624" t="s">
        <v>5352</v>
      </c>
      <c r="E4624" t="s">
        <v>177</v>
      </c>
      <c r="F4624" t="s">
        <v>24</v>
      </c>
      <c r="G4624" t="s">
        <v>25</v>
      </c>
      <c r="H4624">
        <v>468</v>
      </c>
      <c r="I4624">
        <v>515</v>
      </c>
      <c r="J4624">
        <v>665</v>
      </c>
      <c r="K4624" t="s">
        <v>1302</v>
      </c>
      <c r="L4624">
        <v>0</v>
      </c>
      <c r="M4624">
        <v>132</v>
      </c>
      <c r="N4624">
        <v>187</v>
      </c>
      <c r="O4624">
        <v>-6578</v>
      </c>
      <c r="P4624">
        <v>8621</v>
      </c>
      <c r="Q4624">
        <v>214760</v>
      </c>
      <c r="R4624">
        <v>3</v>
      </c>
      <c r="S4624">
        <v>10263979</v>
      </c>
      <c r="U4624" t="str">
        <f>IFERROR(LEFT(spotify_top_songs_audio_features[[#This Row],[artist_names]],SEARCH(",",spotify_top_songs_audio_features[[#This Row],[artist_names]])-1),spotify_top_songs_audio_features[[#This Row],[artist_names]])</f>
        <v>Nick Jonas</v>
      </c>
      <c r="V4624" t="str">
        <f>IFERROR(MID(spotify_top_songs_audio_features[[#This Row],[artist_names]],SEARCH(",",spotify_top_songs_audio_features[[#This Row],[artist_names]])+2,99),"")</f>
        <v>Nicki Minaj</v>
      </c>
      <c r="W4624" t="str">
        <f>spotify_top_songs_audio_features[[#This Row],[source]]</f>
        <v>UME - Global Clearing House</v>
      </c>
      <c r="X4624" s="1">
        <f>spotify_top_songs_audio_features[[#This Row],[streams]]</f>
        <v>10263979</v>
      </c>
      <c r="Y4624" t="str">
        <f>IF(Tabela2[[#This Row],[feat]]="","","Feat")</f>
        <v>Feat</v>
      </c>
      <c r="Z4624" s="17" t="str">
        <f>CONCATENATE(INT(spotify_top_songs_audio_features[[#This Row],[duration_ms]]/(60*1000)),":",MOD(INT(spotify_top_songs_audio_features[[#This Row],[duration_ms]]/1000),60))</f>
        <v>3:34</v>
      </c>
      <c r="AA46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24" t="str">
        <f>spotify_top_songs_audio_features[[#This Row],[track_name]]</f>
        <v>Bom Bidi Bom - From "Fifty Shades Darker (Original Motion Picture Soundtrack)"</v>
      </c>
    </row>
    <row r="4625" spans="1:28" x14ac:dyDescent="0.25">
      <c r="A4625" t="s">
        <v>11836</v>
      </c>
      <c r="B4625" t="s">
        <v>633</v>
      </c>
      <c r="C4625" t="s">
        <v>11837</v>
      </c>
      <c r="D4625" t="s">
        <v>635</v>
      </c>
      <c r="E4625" t="s">
        <v>142</v>
      </c>
      <c r="F4625" t="s">
        <v>32</v>
      </c>
      <c r="G4625" t="s">
        <v>152</v>
      </c>
      <c r="H4625">
        <v>659</v>
      </c>
      <c r="I4625">
        <v>291</v>
      </c>
      <c r="J4625">
        <v>348</v>
      </c>
      <c r="K4625" t="s">
        <v>3655</v>
      </c>
      <c r="L4625">
        <v>0</v>
      </c>
      <c r="M4625">
        <v>771</v>
      </c>
      <c r="N4625">
        <v>406</v>
      </c>
      <c r="O4625">
        <v>-8275</v>
      </c>
      <c r="P4625">
        <v>119829</v>
      </c>
      <c r="Q4625">
        <v>277680</v>
      </c>
      <c r="R4625">
        <v>2</v>
      </c>
      <c r="S4625">
        <v>10262904</v>
      </c>
      <c r="U4625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625" t="str">
        <f>IFERROR(MID(spotify_top_songs_audio_features[[#This Row],[artist_names]],SEARCH(",",spotify_top_songs_audio_features[[#This Row],[artist_names]])+2,99),"")</f>
        <v/>
      </c>
      <c r="W4625" t="str">
        <f>spotify_top_songs_audio_features[[#This Row],[source]]</f>
        <v>Universal Republic Records</v>
      </c>
      <c r="X4625" s="1">
        <f>spotify_top_songs_audio_features[[#This Row],[streams]]</f>
        <v>10262904</v>
      </c>
      <c r="Y4625" t="str">
        <f>IF(Tabela2[[#This Row],[feat]]="","","Feat")</f>
        <v/>
      </c>
      <c r="Z4625" s="17" t="str">
        <f>CONCATENATE(INT(spotify_top_songs_audio_features[[#This Row],[duration_ms]]/(60*1000)),":",MOD(INT(spotify_top_songs_audio_features[[#This Row],[duration_ms]]/1000),60))</f>
        <v>4:37</v>
      </c>
      <c r="AA46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625" t="str">
        <f>spotify_top_songs_audio_features[[#This Row],[track_name]]</f>
        <v>Earned It (Fifty Shades Of Grey)</v>
      </c>
    </row>
    <row r="4626" spans="1:28" x14ac:dyDescent="0.25">
      <c r="A4626" t="s">
        <v>3345</v>
      </c>
      <c r="B4626" t="s">
        <v>513</v>
      </c>
      <c r="C4626" t="s">
        <v>3346</v>
      </c>
      <c r="D4626" t="s">
        <v>3347</v>
      </c>
      <c r="E4626" t="s">
        <v>113</v>
      </c>
      <c r="F4626" t="s">
        <v>32</v>
      </c>
      <c r="G4626" t="s">
        <v>152</v>
      </c>
      <c r="H4626">
        <v>546</v>
      </c>
      <c r="I4626">
        <v>787</v>
      </c>
      <c r="J4626">
        <v>212</v>
      </c>
      <c r="K4626" t="s">
        <v>3348</v>
      </c>
      <c r="L4626">
        <v>0</v>
      </c>
      <c r="M4626">
        <v>619</v>
      </c>
      <c r="N4626">
        <v>497</v>
      </c>
      <c r="O4626">
        <v>-4023</v>
      </c>
      <c r="P4626">
        <v>100559</v>
      </c>
      <c r="Q4626">
        <v>264473</v>
      </c>
      <c r="R4626">
        <v>1</v>
      </c>
      <c r="S4626">
        <v>10262206</v>
      </c>
      <c r="U4626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4626" t="str">
        <f>IFERROR(MID(spotify_top_songs_audio_features[[#This Row],[artist_names]],SEARCH(",",spotify_top_songs_audio_features[[#This Row],[artist_names]])+2,99),"")</f>
        <v/>
      </c>
      <c r="W4626" t="str">
        <f>spotify_top_songs_audio_features[[#This Row],[source]]</f>
        <v>NF Real Music II</v>
      </c>
      <c r="X4626" s="1">
        <f>spotify_top_songs_audio_features[[#This Row],[streams]]</f>
        <v>10262206</v>
      </c>
      <c r="Y4626" t="str">
        <f>IF(Tabela2[[#This Row],[feat]]="","","Feat")</f>
        <v/>
      </c>
      <c r="Z4626" s="17" t="str">
        <f>CONCATENATE(INT(spotify_top_songs_audio_features[[#This Row],[duration_ms]]/(60*1000)),":",MOD(INT(spotify_top_songs_audio_features[[#This Row],[duration_ms]]/1000),60))</f>
        <v>4:24</v>
      </c>
      <c r="AA46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626" t="str">
        <f>spotify_top_songs_audio_features[[#This Row],[track_name]]</f>
        <v>HOPE</v>
      </c>
    </row>
    <row r="4627" spans="1:28" x14ac:dyDescent="0.25">
      <c r="A4627" t="s">
        <v>17532</v>
      </c>
      <c r="B4627" t="s">
        <v>3596</v>
      </c>
      <c r="C4627" t="s">
        <v>17533</v>
      </c>
      <c r="D4627" t="s">
        <v>127</v>
      </c>
      <c r="E4627" t="s">
        <v>70</v>
      </c>
      <c r="F4627" t="s">
        <v>24</v>
      </c>
      <c r="G4627" t="s">
        <v>25</v>
      </c>
      <c r="H4627">
        <v>609</v>
      </c>
      <c r="I4627">
        <v>614</v>
      </c>
      <c r="J4627">
        <v>699</v>
      </c>
      <c r="K4627" t="s">
        <v>3962</v>
      </c>
      <c r="L4627">
        <v>108</v>
      </c>
      <c r="M4627">
        <v>108</v>
      </c>
      <c r="N4627">
        <v>564</v>
      </c>
      <c r="O4627">
        <v>-8154</v>
      </c>
      <c r="P4627">
        <v>156019</v>
      </c>
      <c r="Q4627">
        <v>188093</v>
      </c>
      <c r="R4627">
        <v>1</v>
      </c>
      <c r="S4627">
        <v>10250612</v>
      </c>
      <c r="U4627" t="str">
        <f>IFERROR(LEFT(spotify_top_songs_audio_features[[#This Row],[artist_names]],SEARCH(",",spotify_top_songs_audio_features[[#This Row],[artist_names]])-1),spotify_top_songs_audio_features[[#This Row],[artist_names]])</f>
        <v>V</v>
      </c>
      <c r="V4627" t="str">
        <f>IFERROR(MID(spotify_top_songs_audio_features[[#This Row],[artist_names]],SEARCH(",",spotify_top_songs_audio_features[[#This Row],[artist_names]])+2,99),"")</f>
        <v/>
      </c>
      <c r="W4627" t="str">
        <f>spotify_top_songs_audio_features[[#This Row],[source]]</f>
        <v>BIGHIT MUSIC</v>
      </c>
      <c r="X4627" s="1">
        <f>spotify_top_songs_audio_features[[#This Row],[streams]]</f>
        <v>10250612</v>
      </c>
      <c r="Y4627" t="str">
        <f>IF(Tabela2[[#This Row],[feat]]="","","Feat")</f>
        <v/>
      </c>
      <c r="Z4627" s="17" t="str">
        <f>CONCATENATE(INT(spotify_top_songs_audio_features[[#This Row],[duration_ms]]/(60*1000)),":",MOD(INT(spotify_top_songs_audio_features[[#This Row],[duration_ms]]/1000),60))</f>
        <v>3:8</v>
      </c>
      <c r="AA46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27" t="str">
        <f>spotify_top_songs_audio_features[[#This Row],[track_name]]</f>
        <v>Slow Dancing (Piano Ver.)</v>
      </c>
    </row>
    <row r="4628" spans="1:28" x14ac:dyDescent="0.25">
      <c r="A4628" t="s">
        <v>9927</v>
      </c>
      <c r="B4628" t="s">
        <v>9928</v>
      </c>
      <c r="C4628" t="s">
        <v>9929</v>
      </c>
      <c r="D4628" t="s">
        <v>9930</v>
      </c>
      <c r="E4628" t="s">
        <v>70</v>
      </c>
      <c r="F4628" t="s">
        <v>24</v>
      </c>
      <c r="G4628" t="s">
        <v>25</v>
      </c>
      <c r="H4628">
        <v>893</v>
      </c>
      <c r="I4628">
        <v>63</v>
      </c>
      <c r="J4628">
        <v>159</v>
      </c>
      <c r="K4628" t="s">
        <v>4357</v>
      </c>
      <c r="L4628">
        <v>0</v>
      </c>
      <c r="M4628">
        <v>116</v>
      </c>
      <c r="N4628">
        <v>434</v>
      </c>
      <c r="O4628">
        <v>-5769</v>
      </c>
      <c r="P4628">
        <v>123029</v>
      </c>
      <c r="Q4628">
        <v>191504</v>
      </c>
      <c r="R4628">
        <v>2</v>
      </c>
      <c r="S4628">
        <v>10248859</v>
      </c>
      <c r="U4628" t="str">
        <f>IFERROR(LEFT(spotify_top_songs_audio_features[[#This Row],[artist_names]],SEARCH(",",spotify_top_songs_audio_features[[#This Row],[artist_names]])-1),spotify_top_songs_audio_features[[#This Row],[artist_names]])</f>
        <v>Norm Ender</v>
      </c>
      <c r="V4628" t="str">
        <f>IFERROR(MID(spotify_top_songs_audio_features[[#This Row],[artist_names]],SEARCH(",",spotify_top_songs_audio_features[[#This Row],[artist_names]])+2,99),"")</f>
        <v/>
      </c>
      <c r="W4628" t="str">
        <f>spotify_top_songs_audio_features[[#This Row],[source]]</f>
        <v>Independent</v>
      </c>
      <c r="X4628" s="1">
        <f>spotify_top_songs_audio_features[[#This Row],[streams]]</f>
        <v>10248859</v>
      </c>
      <c r="Y4628" t="str">
        <f>IF(Tabela2[[#This Row],[feat]]="","","Feat")</f>
        <v/>
      </c>
      <c r="Z4628" s="17" t="str">
        <f>CONCATENATE(INT(spotify_top_songs_audio_features[[#This Row],[duration_ms]]/(60*1000)),":",MOD(INT(spotify_top_songs_audio_features[[#This Row],[duration_ms]]/1000),60))</f>
        <v>3:11</v>
      </c>
      <c r="AA46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28" t="str">
        <f>spotify_top_songs_audio_features[[#This Row],[track_name]]</f>
        <v>Mekanın Sahibi</v>
      </c>
    </row>
    <row r="4629" spans="1:28" x14ac:dyDescent="0.25">
      <c r="A4629" t="s">
        <v>17548</v>
      </c>
      <c r="B4629" t="s">
        <v>17549</v>
      </c>
      <c r="C4629" t="s">
        <v>17550</v>
      </c>
      <c r="D4629" t="s">
        <v>2471</v>
      </c>
      <c r="E4629" t="s">
        <v>23</v>
      </c>
      <c r="F4629" t="s">
        <v>32</v>
      </c>
      <c r="G4629" t="s">
        <v>25</v>
      </c>
      <c r="H4629">
        <v>808</v>
      </c>
      <c r="I4629">
        <v>789</v>
      </c>
      <c r="J4629">
        <v>236</v>
      </c>
      <c r="K4629" t="s">
        <v>6331</v>
      </c>
      <c r="L4629">
        <v>0</v>
      </c>
      <c r="M4629">
        <v>819</v>
      </c>
      <c r="N4629">
        <v>465</v>
      </c>
      <c r="O4629">
        <v>-588</v>
      </c>
      <c r="P4629">
        <v>13601</v>
      </c>
      <c r="Q4629">
        <v>185333</v>
      </c>
      <c r="R4629">
        <v>1</v>
      </c>
      <c r="S4629">
        <v>10245718</v>
      </c>
      <c r="U4629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4629" t="str">
        <f>IFERROR(MID(spotify_top_songs_audio_features[[#This Row],[artist_names]],SEARCH(",",spotify_top_songs_audio_features[[#This Row],[artist_names]])+2,99),"")</f>
        <v>Drake</v>
      </c>
      <c r="W4629" t="str">
        <f>spotify_top_songs_audio_features[[#This Row],[source]]</f>
        <v>300 Entertainment/Atl</v>
      </c>
      <c r="X4629" s="1">
        <f>spotify_top_songs_audio_features[[#This Row],[streams]]</f>
        <v>10245718</v>
      </c>
      <c r="Y4629" t="str">
        <f>IF(Tabela2[[#This Row],[feat]]="","","Feat")</f>
        <v>Feat</v>
      </c>
      <c r="Z4629" s="17" t="str">
        <f>CONCATENATE(INT(spotify_top_songs_audio_features[[#This Row],[duration_ms]]/(60*1000)),":",MOD(INT(spotify_top_songs_audio_features[[#This Row],[duration_ms]]/1000),60))</f>
        <v>3:5</v>
      </c>
      <c r="AA46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29" t="str">
        <f>spotify_top_songs_audio_features[[#This Row],[track_name]]</f>
        <v>Oh U Went (feat. Drake)</v>
      </c>
    </row>
    <row r="4630" spans="1:28" x14ac:dyDescent="0.25">
      <c r="A4630" t="s">
        <v>13140</v>
      </c>
      <c r="B4630" t="s">
        <v>13141</v>
      </c>
      <c r="C4630" t="s">
        <v>13142</v>
      </c>
      <c r="D4630" t="s">
        <v>445</v>
      </c>
      <c r="E4630" t="s">
        <v>86</v>
      </c>
      <c r="F4630" t="s">
        <v>24</v>
      </c>
      <c r="G4630" t="s">
        <v>25</v>
      </c>
      <c r="H4630">
        <v>603</v>
      </c>
      <c r="I4630">
        <v>457</v>
      </c>
      <c r="J4630">
        <v>297</v>
      </c>
      <c r="K4630" t="s">
        <v>6244</v>
      </c>
      <c r="L4630">
        <v>0</v>
      </c>
      <c r="M4630">
        <v>905</v>
      </c>
      <c r="N4630">
        <v>455</v>
      </c>
      <c r="O4630">
        <v>-5384</v>
      </c>
      <c r="P4630">
        <v>73724</v>
      </c>
      <c r="Q4630">
        <v>242972</v>
      </c>
      <c r="R4630">
        <v>1</v>
      </c>
      <c r="S4630">
        <v>10235942</v>
      </c>
      <c r="U4630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4630" t="str">
        <f>IFERROR(MID(spotify_top_songs_audio_features[[#This Row],[artist_names]],SEARCH(",",spotify_top_songs_audio_features[[#This Row],[artist_names]])+2,99),"")</f>
        <v>Nicki Minaj</v>
      </c>
      <c r="W4630" t="str">
        <f>spotify_top_songs_audio_features[[#This Row],[source]]</f>
        <v>Young Money Records, Inc.</v>
      </c>
      <c r="X4630" s="1">
        <f>spotify_top_songs_audio_features[[#This Row],[streams]]</f>
        <v>10235942</v>
      </c>
      <c r="Y4630" t="str">
        <f>IF(Tabela2[[#This Row],[feat]]="","","Feat")</f>
        <v>Feat</v>
      </c>
      <c r="Z4630" s="17" t="str">
        <f>CONCATENATE(INT(spotify_top_songs_audio_features[[#This Row],[duration_ms]]/(60*1000)),":",MOD(INT(spotify_top_songs_audio_features[[#This Row],[duration_ms]]/1000),60))</f>
        <v>4:2</v>
      </c>
      <c r="AA46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30" t="str">
        <f>spotify_top_songs_audio_features[[#This Row],[track_name]]</f>
        <v>Dark Side Of The Moon (feat. Nicki Minaj)</v>
      </c>
    </row>
    <row r="4631" spans="1:28" x14ac:dyDescent="0.25">
      <c r="A4631" t="s">
        <v>737</v>
      </c>
      <c r="B4631" t="s">
        <v>738</v>
      </c>
      <c r="C4631" t="s">
        <v>739</v>
      </c>
      <c r="D4631" t="s">
        <v>48</v>
      </c>
      <c r="E4631" t="s">
        <v>43</v>
      </c>
      <c r="F4631" t="s">
        <v>32</v>
      </c>
      <c r="G4631" t="s">
        <v>25</v>
      </c>
      <c r="H4631">
        <v>774</v>
      </c>
      <c r="I4631">
        <v>549</v>
      </c>
      <c r="J4631">
        <v>154</v>
      </c>
      <c r="K4631" t="s">
        <v>740</v>
      </c>
      <c r="L4631">
        <v>151</v>
      </c>
      <c r="M4631">
        <v>22</v>
      </c>
      <c r="N4631">
        <v>28</v>
      </c>
      <c r="O4631">
        <v>-7297</v>
      </c>
      <c r="P4631">
        <v>135016</v>
      </c>
      <c r="Q4631">
        <v>245240</v>
      </c>
      <c r="R4631">
        <v>1</v>
      </c>
      <c r="S4631">
        <v>10231095</v>
      </c>
      <c r="U4631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631" t="str">
        <f>IFERROR(MID(spotify_top_songs_audio_features[[#This Row],[artist_names]],SEARCH(",",spotify_top_songs_audio_features[[#This Row],[artist_names]])+2,99),"")</f>
        <v>Future, Lil Uzi Vert</v>
      </c>
      <c r="W4631" t="str">
        <f>spotify_top_songs_audio_features[[#This Row],[source]]</f>
        <v>Republic Records</v>
      </c>
      <c r="X4631" s="1">
        <f>spotify_top_songs_audio_features[[#This Row],[streams]]</f>
        <v>10231095</v>
      </c>
      <c r="Y4631" t="str">
        <f>IF(Tabela2[[#This Row],[feat]]="","","Feat")</f>
        <v>Feat</v>
      </c>
      <c r="Z4631" s="17" t="str">
        <f>CONCATENATE(INT(spotify_top_songs_audio_features[[#This Row],[duration_ms]]/(60*1000)),":",MOD(INT(spotify_top_songs_audio_features[[#This Row],[duration_ms]]/1000),60))</f>
        <v>4:5</v>
      </c>
      <c r="AA46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631" t="str">
        <f>spotify_top_songs_audio_features[[#This Row],[track_name]]</f>
        <v>All The Way Live (Spider-Man: Across the Spider-Verse) (Metro Boomin &amp; Future, Lil Uzi Vert)</v>
      </c>
    </row>
    <row r="4632" spans="1:28" x14ac:dyDescent="0.25">
      <c r="A4632" t="s">
        <v>15541</v>
      </c>
      <c r="B4632" t="s">
        <v>15542</v>
      </c>
      <c r="C4632" t="s">
        <v>15543</v>
      </c>
      <c r="D4632" t="s">
        <v>15544</v>
      </c>
      <c r="E4632" t="s">
        <v>113</v>
      </c>
      <c r="F4632" t="s">
        <v>24</v>
      </c>
      <c r="G4632" t="s">
        <v>25</v>
      </c>
      <c r="H4632">
        <v>75</v>
      </c>
      <c r="I4632">
        <v>671</v>
      </c>
      <c r="J4632">
        <v>532</v>
      </c>
      <c r="K4632" t="s">
        <v>8436</v>
      </c>
      <c r="L4632">
        <v>3.7500000000000001E-4</v>
      </c>
      <c r="M4632">
        <v>108</v>
      </c>
      <c r="N4632">
        <v>738</v>
      </c>
      <c r="O4632">
        <v>-6753</v>
      </c>
      <c r="P4632">
        <v>114902</v>
      </c>
      <c r="Q4632">
        <v>171783</v>
      </c>
      <c r="R4632">
        <v>1</v>
      </c>
      <c r="S4632">
        <v>10228356</v>
      </c>
      <c r="U4632" t="str">
        <f>IFERROR(LEFT(spotify_top_songs_audio_features[[#This Row],[artist_names]],SEARCH(",",spotify_top_songs_audio_features[[#This Row],[artist_names]])-1),spotify_top_songs_audio_features[[#This Row],[artist_names]])</f>
        <v>Dasha</v>
      </c>
      <c r="V4632" t="str">
        <f>IFERROR(MID(spotify_top_songs_audio_features[[#This Row],[artist_names]],SEARCH(",",spotify_top_songs_audio_features[[#This Row],[artist_names]])+2,99),"")</f>
        <v/>
      </c>
      <c r="W4632" t="str">
        <f>spotify_top_songs_audio_features[[#This Row],[source]]</f>
        <v>VERSION III</v>
      </c>
      <c r="X4632" s="1">
        <f>spotify_top_songs_audio_features[[#This Row],[streams]]</f>
        <v>10228356</v>
      </c>
      <c r="Y4632" t="str">
        <f>IF(Tabela2[[#This Row],[feat]]="","","Feat")</f>
        <v/>
      </c>
      <c r="Z4632" s="17" t="str">
        <f>CONCATENATE(INT(spotify_top_songs_audio_features[[#This Row],[duration_ms]]/(60*1000)),":",MOD(INT(spotify_top_songs_audio_features[[#This Row],[duration_ms]]/1000),60))</f>
        <v>2:51</v>
      </c>
      <c r="AA46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632" t="str">
        <f>spotify_top_songs_audio_features[[#This Row],[track_name]]</f>
        <v>Austin</v>
      </c>
    </row>
    <row r="4633" spans="1:28" x14ac:dyDescent="0.25">
      <c r="A4633" t="s">
        <v>7551</v>
      </c>
      <c r="B4633" t="s">
        <v>7552</v>
      </c>
      <c r="C4633" t="s">
        <v>7553</v>
      </c>
      <c r="D4633" t="s">
        <v>341</v>
      </c>
      <c r="E4633" t="s">
        <v>113</v>
      </c>
      <c r="F4633" t="s">
        <v>24</v>
      </c>
      <c r="G4633" t="s">
        <v>25</v>
      </c>
      <c r="H4633">
        <v>66</v>
      </c>
      <c r="I4633">
        <v>733</v>
      </c>
      <c r="J4633">
        <v>359</v>
      </c>
      <c r="K4633" t="s">
        <v>1285</v>
      </c>
      <c r="L4633">
        <v>8.9599999999999999E-4</v>
      </c>
      <c r="M4633">
        <v>17</v>
      </c>
      <c r="N4633">
        <v>304</v>
      </c>
      <c r="O4633">
        <v>-4619</v>
      </c>
      <c r="P4633">
        <v>119933</v>
      </c>
      <c r="Q4633">
        <v>217000</v>
      </c>
      <c r="R4633">
        <v>2</v>
      </c>
      <c r="S4633">
        <v>10223445</v>
      </c>
      <c r="U4633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4633" t="str">
        <f>IFERROR(MID(spotify_top_songs_audio_features[[#This Row],[artist_names]],SEARCH(",",spotify_top_songs_audio_features[[#This Row],[artist_names]])+2,99),"")</f>
        <v>Bono, The Edge</v>
      </c>
      <c r="W4633" t="str">
        <f>spotify_top_songs_audio_features[[#This Row],[source]]</f>
        <v>Epic Amsterdam</v>
      </c>
      <c r="X4633" s="1">
        <f>spotify_top_songs_audio_features[[#This Row],[streams]]</f>
        <v>10223445</v>
      </c>
      <c r="Y4633" t="str">
        <f>IF(Tabela2[[#This Row],[feat]]="","","Feat")</f>
        <v>Feat</v>
      </c>
      <c r="Z4633" s="17" t="str">
        <f>CONCATENATE(INT(spotify_top_songs_audio_features[[#This Row],[duration_ms]]/(60*1000)),":",MOD(INT(spotify_top_songs_audio_features[[#This Row],[duration_ms]]/1000),60))</f>
        <v>3:37</v>
      </c>
      <c r="AA46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633" t="str">
        <f>spotify_top_songs_audio_features[[#This Row],[track_name]]</f>
        <v>We Are The People (feat. Bono &amp; The Edge) - Official UEFA EURO 2020 Song</v>
      </c>
    </row>
    <row r="4634" spans="1:28" x14ac:dyDescent="0.25">
      <c r="A4634" t="s">
        <v>931</v>
      </c>
      <c r="B4634" t="s">
        <v>932</v>
      </c>
      <c r="C4634" t="s">
        <v>933</v>
      </c>
      <c r="D4634" t="s">
        <v>934</v>
      </c>
      <c r="E4634" t="s">
        <v>31</v>
      </c>
      <c r="F4634" t="s">
        <v>24</v>
      </c>
      <c r="G4634" t="s">
        <v>25</v>
      </c>
      <c r="H4634">
        <v>901</v>
      </c>
      <c r="I4634">
        <v>598</v>
      </c>
      <c r="J4634">
        <v>17</v>
      </c>
      <c r="K4634" t="s">
        <v>935</v>
      </c>
      <c r="L4634">
        <v>0</v>
      </c>
      <c r="M4634">
        <v>791</v>
      </c>
      <c r="N4634">
        <v>355</v>
      </c>
      <c r="O4634">
        <v>-6934</v>
      </c>
      <c r="P4634">
        <v>1179</v>
      </c>
      <c r="Q4634">
        <v>132331</v>
      </c>
      <c r="R4634">
        <v>2</v>
      </c>
      <c r="S4634">
        <v>10216554</v>
      </c>
      <c r="U4634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4634" t="str">
        <f>IFERROR(MID(spotify_top_songs_audio_features[[#This Row],[artist_names]],SEARCH(",",spotify_top_songs_audio_features[[#This Row],[artist_names]])+2,99),"")</f>
        <v>Kanye West</v>
      </c>
      <c r="W4634" t="str">
        <f>spotify_top_songs_audio_features[[#This Row],[source]]</f>
        <v>ScumGang Records / TenThousand Projects, LLC</v>
      </c>
      <c r="X4634" s="1">
        <f>spotify_top_songs_audio_features[[#This Row],[streams]]</f>
        <v>10216554</v>
      </c>
      <c r="Y4634" t="str">
        <f>IF(Tabela2[[#This Row],[feat]]="","","Feat")</f>
        <v>Feat</v>
      </c>
      <c r="Z4634" s="17" t="str">
        <f>CONCATENATE(INT(spotify_top_songs_audio_features[[#This Row],[duration_ms]]/(60*1000)),":",MOD(INT(spotify_top_songs_audio_features[[#This Row],[duration_ms]]/1000),60))</f>
        <v>2:12</v>
      </c>
      <c r="AA46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634" t="str">
        <f>spotify_top_songs_audio_features[[#This Row],[track_name]]</f>
        <v>KANGA (feat. Kanye West)</v>
      </c>
    </row>
    <row r="4635" spans="1:28" x14ac:dyDescent="0.25">
      <c r="A4635" t="s">
        <v>15132</v>
      </c>
      <c r="B4635" t="s">
        <v>15133</v>
      </c>
      <c r="C4635" t="s">
        <v>15134</v>
      </c>
      <c r="D4635" t="s">
        <v>465</v>
      </c>
      <c r="E4635" t="s">
        <v>70</v>
      </c>
      <c r="F4635" t="s">
        <v>32</v>
      </c>
      <c r="G4635" t="s">
        <v>25</v>
      </c>
      <c r="H4635">
        <v>492</v>
      </c>
      <c r="I4635">
        <v>369</v>
      </c>
      <c r="J4635">
        <v>329</v>
      </c>
      <c r="K4635" t="s">
        <v>15135</v>
      </c>
      <c r="L4635">
        <v>2.8500000000000001E-3</v>
      </c>
      <c r="M4635">
        <v>11</v>
      </c>
      <c r="N4635">
        <v>491</v>
      </c>
      <c r="O4635">
        <v>-14861</v>
      </c>
      <c r="P4635">
        <v>140012</v>
      </c>
      <c r="Q4635">
        <v>406528</v>
      </c>
      <c r="R4635">
        <v>1</v>
      </c>
      <c r="S4635">
        <v>10212763</v>
      </c>
      <c r="U4635" t="str">
        <f>IFERROR(LEFT(spotify_top_songs_audio_features[[#This Row],[artist_names]],SEARCH(",",spotify_top_songs_audio_features[[#This Row],[artist_names]])-1),spotify_top_songs_audio_features[[#This Row],[artist_names]])</f>
        <v>Kendrick Lamar</v>
      </c>
      <c r="V4635" t="str">
        <f>IFERROR(MID(spotify_top_songs_audio_features[[#This Row],[artist_names]],SEARCH(",",spotify_top_songs_audio_features[[#This Row],[artist_names]])+2,99),"")</f>
        <v>Beth Gibbons</v>
      </c>
      <c r="W4635" t="str">
        <f>spotify_top_songs_audio_features[[#This Row],[source]]</f>
        <v>pgLang/Top Dawg Entertainment/Aftermath/Interscope Records</v>
      </c>
      <c r="X4635" s="1">
        <f>spotify_top_songs_audio_features[[#This Row],[streams]]</f>
        <v>10212763</v>
      </c>
      <c r="Y4635" t="str">
        <f>IF(Tabela2[[#This Row],[feat]]="","","Feat")</f>
        <v>Feat</v>
      </c>
      <c r="Z4635" s="17" t="str">
        <f>CONCATENATE(INT(spotify_top_songs_audio_features[[#This Row],[duration_ms]]/(60*1000)),":",MOD(INT(spotify_top_songs_audio_features[[#This Row],[duration_ms]]/1000),60))</f>
        <v>6:46</v>
      </c>
      <c r="AA46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35" t="str">
        <f>spotify_top_songs_audio_features[[#This Row],[track_name]]</f>
        <v>Mother I Sober (feat. Beth Gibbons of Portishead)</v>
      </c>
    </row>
    <row r="4636" spans="1:28" x14ac:dyDescent="0.25">
      <c r="A4636" t="s">
        <v>4243</v>
      </c>
      <c r="B4636" t="s">
        <v>284</v>
      </c>
      <c r="C4636" t="s">
        <v>4244</v>
      </c>
      <c r="D4636" t="s">
        <v>423</v>
      </c>
      <c r="E4636" t="s">
        <v>142</v>
      </c>
      <c r="F4636" t="s">
        <v>32</v>
      </c>
      <c r="G4636" t="s">
        <v>25</v>
      </c>
      <c r="H4636">
        <v>502</v>
      </c>
      <c r="I4636">
        <v>645</v>
      </c>
      <c r="J4636">
        <v>122</v>
      </c>
      <c r="K4636" t="s">
        <v>4245</v>
      </c>
      <c r="L4636">
        <v>964</v>
      </c>
      <c r="M4636">
        <v>107</v>
      </c>
      <c r="N4636">
        <v>518</v>
      </c>
      <c r="O4636">
        <v>-10611</v>
      </c>
      <c r="P4636">
        <v>109739</v>
      </c>
      <c r="Q4636">
        <v>202451</v>
      </c>
      <c r="R4636">
        <v>1</v>
      </c>
      <c r="S4636">
        <v>10209684</v>
      </c>
      <c r="U4636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636" t="str">
        <f>IFERROR(MID(spotify_top_songs_audio_features[[#This Row],[artist_names]],SEARCH(",",spotify_top_songs_audio_features[[#This Row],[artist_names]])+2,99),"")</f>
        <v/>
      </c>
      <c r="W4636" t="str">
        <f>spotify_top_songs_audio_features[[#This Row],[source]]</f>
        <v>OVO</v>
      </c>
      <c r="X4636" s="1">
        <f>spotify_top_songs_audio_features[[#This Row],[streams]]</f>
        <v>10209684</v>
      </c>
      <c r="Y4636" t="str">
        <f>IF(Tabela2[[#This Row],[feat]]="","","Feat")</f>
        <v/>
      </c>
      <c r="Z4636" s="17" t="str">
        <f>CONCATENATE(INT(spotify_top_songs_audio_features[[#This Row],[duration_ms]]/(60*1000)),":",MOD(INT(spotify_top_songs_audio_features[[#This Row],[duration_ms]]/1000),60))</f>
        <v>3:22</v>
      </c>
      <c r="AA46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636" t="str">
        <f>spotify_top_songs_audio_features[[#This Row],[track_name]]</f>
        <v>Overdrive</v>
      </c>
    </row>
    <row r="4637" spans="1:28" x14ac:dyDescent="0.25">
      <c r="A4637" t="s">
        <v>8740</v>
      </c>
      <c r="B4637" t="s">
        <v>280</v>
      </c>
      <c r="C4637" t="s">
        <v>8741</v>
      </c>
      <c r="D4637" t="s">
        <v>282</v>
      </c>
      <c r="E4637" t="s">
        <v>102</v>
      </c>
      <c r="F4637" t="s">
        <v>32</v>
      </c>
      <c r="G4637" t="s">
        <v>25</v>
      </c>
      <c r="H4637">
        <v>624</v>
      </c>
      <c r="I4637">
        <v>673</v>
      </c>
      <c r="J4637">
        <v>268</v>
      </c>
      <c r="K4637" t="s">
        <v>8742</v>
      </c>
      <c r="L4637">
        <v>1.54E-4</v>
      </c>
      <c r="M4637">
        <v>104</v>
      </c>
      <c r="N4637">
        <v>458</v>
      </c>
      <c r="O4637">
        <v>-4017</v>
      </c>
      <c r="P4637">
        <v>121986</v>
      </c>
      <c r="Q4637">
        <v>189613</v>
      </c>
      <c r="R4637">
        <v>2</v>
      </c>
      <c r="S4637">
        <v>10203481</v>
      </c>
      <c r="U4637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4637" t="str">
        <f>IFERROR(MID(spotify_top_songs_audio_features[[#This Row],[artist_names]],SEARCH(",",spotify_top_songs_audio_features[[#This Row],[artist_names]])+2,99),"")</f>
        <v/>
      </c>
      <c r="W4637" t="str">
        <f>spotify_top_songs_audio_features[[#This Row],[source]]</f>
        <v>Columbia</v>
      </c>
      <c r="X4637" s="1">
        <f>spotify_top_songs_audio_features[[#This Row],[streams]]</f>
        <v>10203481</v>
      </c>
      <c r="Y4637" t="str">
        <f>IF(Tabela2[[#This Row],[feat]]="","","Feat")</f>
        <v/>
      </c>
      <c r="Z4637" s="17" t="str">
        <f>CONCATENATE(INT(spotify_top_songs_audio_features[[#This Row],[duration_ms]]/(60*1000)),":",MOD(INT(spotify_top_songs_audio_features[[#This Row],[duration_ms]]/1000),60))</f>
        <v>3:9</v>
      </c>
      <c r="AA46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637" t="str">
        <f>spotify_top_songs_audio_features[[#This Row],[track_name]]</f>
        <v>Carolina</v>
      </c>
    </row>
    <row r="4638" spans="1:28" x14ac:dyDescent="0.25">
      <c r="A4638" t="s">
        <v>3257</v>
      </c>
      <c r="B4638" t="s">
        <v>3258</v>
      </c>
      <c r="C4638" t="s">
        <v>3259</v>
      </c>
      <c r="D4638" t="s">
        <v>1368</v>
      </c>
      <c r="E4638" t="s">
        <v>86</v>
      </c>
      <c r="F4638" t="s">
        <v>24</v>
      </c>
      <c r="G4638" t="s">
        <v>25</v>
      </c>
      <c r="H4638">
        <v>69</v>
      </c>
      <c r="I4638">
        <v>784</v>
      </c>
      <c r="J4638">
        <v>56</v>
      </c>
      <c r="K4638" t="s">
        <v>3260</v>
      </c>
      <c r="L4638">
        <v>4.0800000000000003E-3</v>
      </c>
      <c r="M4638">
        <v>22</v>
      </c>
      <c r="N4638">
        <v>284</v>
      </c>
      <c r="O4638">
        <v>-4724</v>
      </c>
      <c r="P4638">
        <v>109969</v>
      </c>
      <c r="Q4638">
        <v>221206</v>
      </c>
      <c r="R4638">
        <v>2</v>
      </c>
      <c r="S4638">
        <v>10190186</v>
      </c>
      <c r="U4638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4638" t="str">
        <f>IFERROR(MID(spotify_top_songs_audio_features[[#This Row],[artist_names]],SEARCH(",",spotify_top_songs_audio_features[[#This Row],[artist_names]])+2,99),"")</f>
        <v>Lauren Jauregui</v>
      </c>
      <c r="W4638" t="str">
        <f>spotify_top_songs_audio_features[[#This Row],[source]]</f>
        <v>Astralwerks (ASW)</v>
      </c>
      <c r="X4638" s="1">
        <f>spotify_top_songs_audio_features[[#This Row],[streams]]</f>
        <v>10190186</v>
      </c>
      <c r="Y4638" t="str">
        <f>IF(Tabela2[[#This Row],[feat]]="","","Feat")</f>
        <v>Feat</v>
      </c>
      <c r="Z4638" s="17" t="str">
        <f>CONCATENATE(INT(spotify_top_songs_audio_features[[#This Row],[duration_ms]]/(60*1000)),":",MOD(INT(spotify_top_songs_audio_features[[#This Row],[duration_ms]]/1000),60))</f>
        <v>3:41</v>
      </c>
      <c r="AA46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38" t="str">
        <f>spotify_top_songs_audio_features[[#This Row],[track_name]]</f>
        <v>Strangers</v>
      </c>
    </row>
    <row r="4639" spans="1:28" x14ac:dyDescent="0.25">
      <c r="A4639" t="s">
        <v>9735</v>
      </c>
      <c r="B4639" t="s">
        <v>749</v>
      </c>
      <c r="C4639" t="s">
        <v>9736</v>
      </c>
      <c r="D4639" t="s">
        <v>857</v>
      </c>
      <c r="E4639" t="s">
        <v>70</v>
      </c>
      <c r="F4639" t="s">
        <v>32</v>
      </c>
      <c r="G4639" t="s">
        <v>25</v>
      </c>
      <c r="H4639">
        <v>821</v>
      </c>
      <c r="I4639">
        <v>696</v>
      </c>
      <c r="J4639">
        <v>43</v>
      </c>
      <c r="K4639" t="s">
        <v>1862</v>
      </c>
      <c r="L4639">
        <v>1.07E-3</v>
      </c>
      <c r="M4639">
        <v>157</v>
      </c>
      <c r="N4639">
        <v>566</v>
      </c>
      <c r="O4639">
        <v>-5796</v>
      </c>
      <c r="P4639">
        <v>122005</v>
      </c>
      <c r="Q4639">
        <v>167787</v>
      </c>
      <c r="R4639">
        <v>1</v>
      </c>
      <c r="S4639">
        <v>10188274</v>
      </c>
      <c r="U4639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4639" t="str">
        <f>IFERROR(MID(spotify_top_songs_audio_features[[#This Row],[artist_names]],SEARCH(",",spotify_top_songs_audio_features[[#This Row],[artist_names]])+2,99),"")</f>
        <v/>
      </c>
      <c r="W4639" t="str">
        <f>spotify_top_songs_audio_features[[#This Row],[source]]</f>
        <v>Universal Music Latino</v>
      </c>
      <c r="X4639" s="1">
        <f>spotify_top_songs_audio_features[[#This Row],[streams]]</f>
        <v>10188274</v>
      </c>
      <c r="Y4639" t="str">
        <f>IF(Tabela2[[#This Row],[feat]]="","","Feat")</f>
        <v/>
      </c>
      <c r="Z4639" s="17" t="str">
        <f>CONCATENATE(INT(spotify_top_songs_audio_features[[#This Row],[duration_ms]]/(60*1000)),":",MOD(INT(spotify_top_songs_audio_features[[#This Row],[duration_ms]]/1000),60))</f>
        <v>2:47</v>
      </c>
      <c r="AA46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39" t="str">
        <f>spotify_top_songs_audio_features[[#This Row],[track_name]]</f>
        <v>TUS GAFITAS</v>
      </c>
    </row>
    <row r="4640" spans="1:28" x14ac:dyDescent="0.25">
      <c r="A4640" t="s">
        <v>11929</v>
      </c>
      <c r="B4640" t="s">
        <v>11322</v>
      </c>
      <c r="C4640" t="s">
        <v>11323</v>
      </c>
      <c r="D4640" t="s">
        <v>11324</v>
      </c>
      <c r="E4640" t="s">
        <v>177</v>
      </c>
      <c r="F4640" t="s">
        <v>32</v>
      </c>
      <c r="G4640" t="s">
        <v>25</v>
      </c>
      <c r="H4640">
        <v>768</v>
      </c>
      <c r="I4640">
        <v>574</v>
      </c>
      <c r="J4640">
        <v>136</v>
      </c>
      <c r="K4640" t="s">
        <v>8527</v>
      </c>
      <c r="L4640">
        <v>1.65E-3</v>
      </c>
      <c r="M4640">
        <v>336</v>
      </c>
      <c r="N4640">
        <v>278</v>
      </c>
      <c r="O4640">
        <v>-6104</v>
      </c>
      <c r="P4640">
        <v>74949</v>
      </c>
      <c r="Q4640">
        <v>217776</v>
      </c>
      <c r="R4640">
        <v>3</v>
      </c>
      <c r="S4640">
        <v>10175027</v>
      </c>
      <c r="U4640" t="str">
        <f>IFERROR(LEFT(spotify_top_songs_audio_features[[#This Row],[artist_names]],SEARCH(",",spotify_top_songs_audio_features[[#This Row],[artist_names]])-1),spotify_top_songs_audio_features[[#This Row],[artist_names]])</f>
        <v>NAV</v>
      </c>
      <c r="V4640" t="str">
        <f>IFERROR(MID(spotify_top_songs_audio_features[[#This Row],[artist_names]],SEARCH(",",spotify_top_songs_audio_features[[#This Row],[artist_names]])+2,99),"")</f>
        <v>The Weeknd</v>
      </c>
      <c r="W4640" t="str">
        <f>spotify_top_songs_audio_features[[#This Row],[source]]</f>
        <v>XO Records, LLC and Republic Records</v>
      </c>
      <c r="X4640" s="1">
        <f>spotify_top_songs_audio_features[[#This Row],[streams]]</f>
        <v>10175027</v>
      </c>
      <c r="Y4640" t="str">
        <f>IF(Tabela2[[#This Row],[feat]]="","","Feat")</f>
        <v>Feat</v>
      </c>
      <c r="Z4640" s="17" t="str">
        <f>CONCATENATE(INT(spotify_top_songs_audio_features[[#This Row],[duration_ms]]/(60*1000)),":",MOD(INT(spotify_top_songs_audio_features[[#This Row],[duration_ms]]/1000),60))</f>
        <v>3:37</v>
      </c>
      <c r="AA46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40" t="str">
        <f>spotify_top_songs_audio_features[[#This Row],[track_name]]</f>
        <v>Price On My Head (feat. The Weeknd)</v>
      </c>
    </row>
    <row r="4641" spans="1:28" x14ac:dyDescent="0.25">
      <c r="A4641" t="s">
        <v>10223</v>
      </c>
      <c r="B4641" t="s">
        <v>1598</v>
      </c>
      <c r="C4641" t="s">
        <v>10224</v>
      </c>
      <c r="D4641" t="s">
        <v>1600</v>
      </c>
      <c r="E4641" t="s">
        <v>113</v>
      </c>
      <c r="F4641" t="s">
        <v>24</v>
      </c>
      <c r="G4641" t="s">
        <v>25</v>
      </c>
      <c r="H4641">
        <v>877</v>
      </c>
      <c r="I4641">
        <v>435</v>
      </c>
      <c r="J4641">
        <v>136</v>
      </c>
      <c r="K4641" t="s">
        <v>10225</v>
      </c>
      <c r="L4641">
        <v>1.8799999999999999E-4</v>
      </c>
      <c r="M4641">
        <v>115</v>
      </c>
      <c r="N4641">
        <v>589</v>
      </c>
      <c r="O4641">
        <v>-8131</v>
      </c>
      <c r="P4641">
        <v>98008</v>
      </c>
      <c r="Q4641">
        <v>147905</v>
      </c>
      <c r="R4641">
        <v>2</v>
      </c>
      <c r="S4641">
        <v>10175008</v>
      </c>
      <c r="U4641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641" t="str">
        <f>IFERROR(MID(spotify_top_songs_audio_features[[#This Row],[artist_names]],SEARCH(",",spotify_top_songs_audio_features[[#This Row],[artist_names]])+2,99),"")</f>
        <v/>
      </c>
      <c r="W4641" t="str">
        <f>spotify_top_songs_audio_features[[#This Row],[source]]</f>
        <v>Rock The World/IDJ/Kanye LP7</v>
      </c>
      <c r="X4641" s="1">
        <f>spotify_top_songs_audio_features[[#This Row],[streams]]</f>
        <v>10175008</v>
      </c>
      <c r="Y4641" t="str">
        <f>IF(Tabela2[[#This Row],[feat]]="","","Feat")</f>
        <v/>
      </c>
      <c r="Z4641" s="17" t="str">
        <f>CONCATENATE(INT(spotify_top_songs_audio_features[[#This Row],[duration_ms]]/(60*1000)),":",MOD(INT(spotify_top_songs_audio_features[[#This Row],[duration_ms]]/1000),60))</f>
        <v>2:27</v>
      </c>
      <c r="AA46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641" t="str">
        <f>spotify_top_songs_audio_features[[#This Row],[track_name]]</f>
        <v>Lift Yourself</v>
      </c>
    </row>
    <row r="4642" spans="1:28" x14ac:dyDescent="0.25">
      <c r="A4642" t="s">
        <v>14850</v>
      </c>
      <c r="B4642" t="s">
        <v>1849</v>
      </c>
      <c r="C4642" t="s">
        <v>14851</v>
      </c>
      <c r="D4642" t="s">
        <v>14852</v>
      </c>
      <c r="E4642" t="s">
        <v>86</v>
      </c>
      <c r="F4642" t="s">
        <v>24</v>
      </c>
      <c r="G4642" t="s">
        <v>25</v>
      </c>
      <c r="H4642">
        <v>672</v>
      </c>
      <c r="I4642">
        <v>733</v>
      </c>
      <c r="J4642">
        <v>566</v>
      </c>
      <c r="K4642" t="s">
        <v>5564</v>
      </c>
      <c r="L4642">
        <v>0</v>
      </c>
      <c r="M4642">
        <v>199</v>
      </c>
      <c r="N4642">
        <v>354</v>
      </c>
      <c r="O4642">
        <v>-5377</v>
      </c>
      <c r="P4642">
        <v>105043</v>
      </c>
      <c r="Q4642">
        <v>149857</v>
      </c>
      <c r="R4642">
        <v>2</v>
      </c>
      <c r="S4642">
        <v>10157996</v>
      </c>
      <c r="U4642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4642" t="str">
        <f>IFERROR(MID(spotify_top_songs_audio_features[[#This Row],[artist_names]],SEARCH(",",spotify_top_songs_audio_features[[#This Row],[artist_names]])+2,99),"")</f>
        <v/>
      </c>
      <c r="W4642" t="str">
        <f>spotify_top_songs_audio_features[[#This Row],[source]]</f>
        <v>Create Music Group</v>
      </c>
      <c r="X4642" s="1">
        <f>spotify_top_songs_audio_features[[#This Row],[streams]]</f>
        <v>10157996</v>
      </c>
      <c r="Y4642" t="str">
        <f>IF(Tabela2[[#This Row],[feat]]="","","Feat")</f>
        <v/>
      </c>
      <c r="Z4642" s="17" t="str">
        <f>CONCATENATE(INT(spotify_top_songs_audio_features[[#This Row],[duration_ms]]/(60*1000)),":",MOD(INT(spotify_top_songs_audio_features[[#This Row],[duration_ms]]/1000),60))</f>
        <v>2:29</v>
      </c>
      <c r="AA46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42" t="str">
        <f>spotify_top_songs_audio_features[[#This Row],[track_name]]</f>
        <v>YAYA</v>
      </c>
    </row>
    <row r="4643" spans="1:28" x14ac:dyDescent="0.25">
      <c r="A4643" t="s">
        <v>17004</v>
      </c>
      <c r="B4643" t="s">
        <v>83</v>
      </c>
      <c r="C4643" t="s">
        <v>84</v>
      </c>
      <c r="D4643" t="s">
        <v>85</v>
      </c>
      <c r="E4643" t="s">
        <v>86</v>
      </c>
      <c r="F4643" t="s">
        <v>32</v>
      </c>
      <c r="G4643" t="s">
        <v>25</v>
      </c>
      <c r="H4643">
        <v>877</v>
      </c>
      <c r="I4643">
        <v>658</v>
      </c>
      <c r="J4643">
        <v>132</v>
      </c>
      <c r="K4643" t="s">
        <v>87</v>
      </c>
      <c r="L4643">
        <v>0</v>
      </c>
      <c r="M4643">
        <v>967</v>
      </c>
      <c r="N4643">
        <v>693</v>
      </c>
      <c r="O4643">
        <v>-6055</v>
      </c>
      <c r="P4643">
        <v>123994</v>
      </c>
      <c r="Q4643">
        <v>211935</v>
      </c>
      <c r="R4643">
        <v>28</v>
      </c>
      <c r="S4643">
        <v>10156631</v>
      </c>
      <c r="U4643" t="str">
        <f>IFERROR(LEFT(spotify_top_songs_audio_features[[#This Row],[artist_names]],SEARCH(",",spotify_top_songs_audio_features[[#This Row],[artist_names]])-1),spotify_top_songs_audio_features[[#This Row],[artist_names]])</f>
        <v>Jax Jones</v>
      </c>
      <c r="V4643" t="str">
        <f>IFERROR(MID(spotify_top_songs_audio_features[[#This Row],[artist_names]],SEARCH(",",spotify_top_songs_audio_features[[#This Row],[artist_names]])+2,99),"")</f>
        <v>RAYE</v>
      </c>
      <c r="W4643" t="str">
        <f>spotify_top_songs_audio_features[[#This Row],[source]]</f>
        <v>Polydor Records</v>
      </c>
      <c r="X4643" s="1">
        <f>spotify_top_songs_audio_features[[#This Row],[streams]]</f>
        <v>10156631</v>
      </c>
      <c r="Y4643" t="str">
        <f>IF(Tabela2[[#This Row],[feat]]="","","Feat")</f>
        <v>Feat</v>
      </c>
      <c r="Z4643" s="17" t="str">
        <f>CONCATENATE(INT(spotify_top_songs_audio_features[[#This Row],[duration_ms]]/(60*1000)),":",MOD(INT(spotify_top_songs_audio_features[[#This Row],[duration_ms]]/1000),60))</f>
        <v>3:31</v>
      </c>
      <c r="AA46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43" t="str">
        <f>spotify_top_songs_audio_features[[#This Row],[track_name]]</f>
        <v>You Don't Know Me (feat. RAYE)</v>
      </c>
    </row>
    <row r="4644" spans="1:28" x14ac:dyDescent="0.25">
      <c r="A4644" t="s">
        <v>93</v>
      </c>
      <c r="B4644" t="s">
        <v>94</v>
      </c>
      <c r="C4644" t="s">
        <v>95</v>
      </c>
      <c r="D4644" t="s">
        <v>96</v>
      </c>
      <c r="E4644" t="s">
        <v>97</v>
      </c>
      <c r="F4644" t="s">
        <v>24</v>
      </c>
      <c r="G4644" t="s">
        <v>25</v>
      </c>
      <c r="H4644">
        <v>408</v>
      </c>
      <c r="I4644">
        <v>607</v>
      </c>
      <c r="J4644">
        <v>391</v>
      </c>
      <c r="K4644" t="s">
        <v>98</v>
      </c>
      <c r="L4644">
        <v>8.0199999999999994E-3</v>
      </c>
      <c r="M4644">
        <v>972</v>
      </c>
      <c r="N4644">
        <v>169</v>
      </c>
      <c r="O4644">
        <v>-7463</v>
      </c>
      <c r="P4644">
        <v>144136</v>
      </c>
      <c r="Q4644">
        <v>209320</v>
      </c>
      <c r="R4644">
        <v>1</v>
      </c>
      <c r="S4644">
        <v>10150926</v>
      </c>
      <c r="U4644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4644" t="str">
        <f>IFERROR(MID(spotify_top_songs_audio_features[[#This Row],[artist_names]],SEARCH(",",spotify_top_songs_audio_features[[#This Row],[artist_names]])+2,99),"")</f>
        <v/>
      </c>
      <c r="W4644" t="str">
        <f>spotify_top_songs_audio_features[[#This Row],[source]]</f>
        <v>Warner Records</v>
      </c>
      <c r="X4644" s="1">
        <f>spotify_top_songs_audio_features[[#This Row],[streams]]</f>
        <v>10150926</v>
      </c>
      <c r="Y4644" t="str">
        <f>IF(Tabela2[[#This Row],[feat]]="","","Feat")</f>
        <v/>
      </c>
      <c r="Z4644" s="17" t="str">
        <f>CONCATENATE(INT(spotify_top_songs_audio_features[[#This Row],[duration_ms]]/(60*1000)),":",MOD(INT(spotify_top_songs_audio_features[[#This Row],[duration_ms]]/1000),60))</f>
        <v>3:29</v>
      </c>
      <c r="AA46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644" t="str">
        <f>spotify_top_songs_audio_features[[#This Row],[track_name]]</f>
        <v>East Side of Sorrow</v>
      </c>
    </row>
    <row r="4645" spans="1:28" x14ac:dyDescent="0.25">
      <c r="A4645" t="s">
        <v>8727</v>
      </c>
      <c r="B4645" t="s">
        <v>2064</v>
      </c>
      <c r="C4645" t="s">
        <v>8728</v>
      </c>
      <c r="D4645" t="s">
        <v>249</v>
      </c>
      <c r="E4645" t="s">
        <v>70</v>
      </c>
      <c r="F4645" t="s">
        <v>32</v>
      </c>
      <c r="G4645" t="s">
        <v>25</v>
      </c>
      <c r="H4645">
        <v>73</v>
      </c>
      <c r="I4645">
        <v>423</v>
      </c>
      <c r="J4645">
        <v>145</v>
      </c>
      <c r="K4645" t="s">
        <v>497</v>
      </c>
      <c r="L4645">
        <v>0</v>
      </c>
      <c r="M4645">
        <v>202</v>
      </c>
      <c r="N4645">
        <v>91</v>
      </c>
      <c r="O4645">
        <v>-10953</v>
      </c>
      <c r="P4645">
        <v>100941</v>
      </c>
      <c r="Q4645">
        <v>143998</v>
      </c>
      <c r="R4645">
        <v>1</v>
      </c>
      <c r="S4645">
        <v>10123190</v>
      </c>
      <c r="U4645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4645" t="str">
        <f>IFERROR(MID(spotify_top_songs_audio_features[[#This Row],[artist_names]],SEARCH(",",spotify_top_songs_audio_features[[#This Row],[artist_names]])+2,99),"")</f>
        <v>Milo j</v>
      </c>
      <c r="W4645" t="str">
        <f>spotify_top_songs_audio_features[[#This Row],[source]]</f>
        <v>DALE PLAY Records</v>
      </c>
      <c r="X4645" s="1">
        <f>spotify_top_songs_audio_features[[#This Row],[streams]]</f>
        <v>10123190</v>
      </c>
      <c r="Y4645" t="str">
        <f>IF(Tabela2[[#This Row],[feat]]="","","Feat")</f>
        <v>Feat</v>
      </c>
      <c r="Z4645" s="17" t="str">
        <f>CONCATENATE(INT(spotify_top_songs_audio_features[[#This Row],[duration_ms]]/(60*1000)),":",MOD(INT(spotify_top_songs_audio_features[[#This Row],[duration_ms]]/1000),60))</f>
        <v>2:23</v>
      </c>
      <c r="AA46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45" t="str">
        <f>spotify_top_songs_audio_features[[#This Row],[track_name]]</f>
        <v>Toy en el Mic</v>
      </c>
    </row>
    <row r="4646" spans="1:28" x14ac:dyDescent="0.25">
      <c r="A4646" t="s">
        <v>10634</v>
      </c>
      <c r="B4646" t="s">
        <v>10635</v>
      </c>
      <c r="C4646" t="s">
        <v>10636</v>
      </c>
      <c r="D4646" t="s">
        <v>53</v>
      </c>
      <c r="E4646" t="s">
        <v>43</v>
      </c>
      <c r="F4646" t="s">
        <v>24</v>
      </c>
      <c r="G4646" t="s">
        <v>25</v>
      </c>
      <c r="H4646">
        <v>732</v>
      </c>
      <c r="I4646">
        <v>801</v>
      </c>
      <c r="J4646">
        <v>327</v>
      </c>
      <c r="K4646" t="s">
        <v>3081</v>
      </c>
      <c r="L4646">
        <v>0</v>
      </c>
      <c r="M4646">
        <v>31</v>
      </c>
      <c r="N4646">
        <v>824</v>
      </c>
      <c r="O4646">
        <v>-3859</v>
      </c>
      <c r="P4646">
        <v>123981</v>
      </c>
      <c r="Q4646">
        <v>196480</v>
      </c>
      <c r="R4646">
        <v>3</v>
      </c>
      <c r="S4646">
        <v>10114306</v>
      </c>
      <c r="U4646" t="str">
        <f>IFERROR(LEFT(spotify_top_songs_audio_features[[#This Row],[artist_names]],SEARCH(",",spotify_top_songs_audio_features[[#This Row],[artist_names]])-1),spotify_top_songs_audio_features[[#This Row],[artist_names]])</f>
        <v>Prince Royce</v>
      </c>
      <c r="V4646" t="str">
        <f>IFERROR(MID(spotify_top_songs_audio_features[[#This Row],[artist_names]],SEARCH(",",spotify_top_songs_audio_features[[#This Row],[artist_names]])+2,99),"")</f>
        <v>Shakira</v>
      </c>
      <c r="W4646" t="str">
        <f>spotify_top_songs_audio_features[[#This Row],[source]]</f>
        <v>Sony Music Latin</v>
      </c>
      <c r="X4646" s="1">
        <f>spotify_top_songs_audio_features[[#This Row],[streams]]</f>
        <v>10114306</v>
      </c>
      <c r="Y4646" t="str">
        <f>IF(Tabela2[[#This Row],[feat]]="","","Feat")</f>
        <v>Feat</v>
      </c>
      <c r="Z4646" s="17" t="str">
        <f>CONCATENATE(INT(spotify_top_songs_audio_features[[#This Row],[duration_ms]]/(60*1000)),":",MOD(INT(spotify_top_songs_audio_features[[#This Row],[duration_ms]]/1000),60))</f>
        <v>3:16</v>
      </c>
      <c r="AA46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646" t="str">
        <f>spotify_top_songs_audio_features[[#This Row],[track_name]]</f>
        <v>Deja vu</v>
      </c>
    </row>
    <row r="4647" spans="1:28" x14ac:dyDescent="0.25">
      <c r="A4647" t="s">
        <v>6728</v>
      </c>
      <c r="B4647" t="s">
        <v>6729</v>
      </c>
      <c r="C4647" t="s">
        <v>6730</v>
      </c>
      <c r="D4647" t="s">
        <v>254</v>
      </c>
      <c r="E4647" t="s">
        <v>86</v>
      </c>
      <c r="F4647" t="s">
        <v>24</v>
      </c>
      <c r="G4647" t="s">
        <v>25</v>
      </c>
      <c r="H4647">
        <v>771</v>
      </c>
      <c r="I4647">
        <v>687</v>
      </c>
      <c r="J4647">
        <v>693</v>
      </c>
      <c r="K4647" t="s">
        <v>6731</v>
      </c>
      <c r="L4647">
        <v>225</v>
      </c>
      <c r="M4647">
        <v>89</v>
      </c>
      <c r="N4647">
        <v>783</v>
      </c>
      <c r="O4647">
        <v>-9814</v>
      </c>
      <c r="P4647">
        <v>118392</v>
      </c>
      <c r="Q4647">
        <v>357800</v>
      </c>
      <c r="R4647">
        <v>6</v>
      </c>
      <c r="S4647">
        <v>10103614</v>
      </c>
      <c r="U4647" t="str">
        <f>IFERROR(LEFT(spotify_top_songs_audio_features[[#This Row],[artist_names]],SEARCH(",",spotify_top_songs_audio_features[[#This Row],[artist_names]])-1),spotify_top_songs_audio_features[[#This Row],[artist_names]])</f>
        <v>Michael Jackson</v>
      </c>
      <c r="V4647" t="str">
        <f>IFERROR(MID(spotify_top_songs_audio_features[[#This Row],[artist_names]],SEARCH(",",spotify_top_songs_audio_features[[#This Row],[artist_names]])+2,99),"")</f>
        <v/>
      </c>
      <c r="W4647" t="str">
        <f>spotify_top_songs_audio_features[[#This Row],[source]]</f>
        <v>Epic</v>
      </c>
      <c r="X4647" s="1">
        <f>spotify_top_songs_audio_features[[#This Row],[streams]]</f>
        <v>10103614</v>
      </c>
      <c r="Y4647" t="str">
        <f>IF(Tabela2[[#This Row],[feat]]="","","Feat")</f>
        <v/>
      </c>
      <c r="Z4647" s="17" t="str">
        <f>CONCATENATE(INT(spotify_top_songs_audio_features[[#This Row],[duration_ms]]/(60*1000)),":",MOD(INT(spotify_top_songs_audio_features[[#This Row],[duration_ms]]/1000),60))</f>
        <v>5:57</v>
      </c>
      <c r="AA46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47" t="str">
        <f>spotify_top_songs_audio_features[[#This Row],[track_name]]</f>
        <v>Thriller</v>
      </c>
    </row>
    <row r="4648" spans="1:28" x14ac:dyDescent="0.25">
      <c r="A4648" t="s">
        <v>7275</v>
      </c>
      <c r="B4648" t="s">
        <v>4404</v>
      </c>
      <c r="C4648" t="s">
        <v>7276</v>
      </c>
      <c r="D4648" t="s">
        <v>814</v>
      </c>
      <c r="E4648" t="s">
        <v>23</v>
      </c>
      <c r="F4648" t="s">
        <v>32</v>
      </c>
      <c r="G4648" t="s">
        <v>64</v>
      </c>
      <c r="H4648">
        <v>533</v>
      </c>
      <c r="I4648">
        <v>417</v>
      </c>
      <c r="J4648">
        <v>148</v>
      </c>
      <c r="K4648" t="s">
        <v>7277</v>
      </c>
      <c r="L4648">
        <v>0</v>
      </c>
      <c r="M4648">
        <v>114</v>
      </c>
      <c r="N4648">
        <v>376</v>
      </c>
      <c r="O4648">
        <v>-8665</v>
      </c>
      <c r="P4648">
        <v>106534</v>
      </c>
      <c r="Q4648">
        <v>173907</v>
      </c>
      <c r="R4648">
        <v>16</v>
      </c>
      <c r="S4648">
        <v>10096234</v>
      </c>
      <c r="U4648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648" t="str">
        <f>IFERROR(MID(spotify_top_songs_audio_features[[#This Row],[artist_names]],SEARCH(",",spotify_top_songs_audio_features[[#This Row],[artist_names]])+2,99),"")</f>
        <v/>
      </c>
      <c r="W4648" t="str">
        <f>spotify_top_songs_audio_features[[#This Row],[source]]</f>
        <v>Top Dawg Entertainment/RCA Records</v>
      </c>
      <c r="X4648" s="1">
        <f>spotify_top_songs_audio_features[[#This Row],[streams]]</f>
        <v>10096234</v>
      </c>
      <c r="Y4648" t="str">
        <f>IF(Tabela2[[#This Row],[feat]]="","","Feat")</f>
        <v/>
      </c>
      <c r="Z4648" s="17" t="str">
        <f>CONCATENATE(INT(spotify_top_songs_audio_features[[#This Row],[duration_ms]]/(60*1000)),":",MOD(INT(spotify_top_songs_audio_features[[#This Row],[duration_ms]]/1000),60))</f>
        <v>2:53</v>
      </c>
      <c r="AA46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48" t="str">
        <f>spotify_top_songs_audio_features[[#This Row],[track_name]]</f>
        <v>I Hate U</v>
      </c>
    </row>
    <row r="4649" spans="1:28" x14ac:dyDescent="0.25">
      <c r="A4649" t="s">
        <v>3007</v>
      </c>
      <c r="B4649" t="s">
        <v>112</v>
      </c>
      <c r="C4649" t="s">
        <v>3008</v>
      </c>
      <c r="D4649" t="s">
        <v>112</v>
      </c>
      <c r="E4649" t="s">
        <v>102</v>
      </c>
      <c r="F4649" t="s">
        <v>24</v>
      </c>
      <c r="G4649" t="s">
        <v>25</v>
      </c>
      <c r="H4649">
        <v>584</v>
      </c>
      <c r="I4649">
        <v>743</v>
      </c>
      <c r="J4649">
        <v>931</v>
      </c>
      <c r="K4649" t="s">
        <v>3009</v>
      </c>
      <c r="L4649">
        <v>2.8299999999999999E-4</v>
      </c>
      <c r="M4649">
        <v>121</v>
      </c>
      <c r="N4649">
        <v>746</v>
      </c>
      <c r="O4649">
        <v>-7075</v>
      </c>
      <c r="P4649">
        <v>167844</v>
      </c>
      <c r="Q4649">
        <v>224240</v>
      </c>
      <c r="R4649">
        <v>1</v>
      </c>
      <c r="S4649">
        <v>10093273</v>
      </c>
      <c r="U464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649" t="str">
        <f>IFERROR(MID(spotify_top_songs_audio_features[[#This Row],[artist_names]],SEARCH(",",spotify_top_songs_audio_features[[#This Row],[artist_names]])+2,99),"")</f>
        <v/>
      </c>
      <c r="W4649" t="str">
        <f>spotify_top_songs_audio_features[[#This Row],[source]]</f>
        <v>Taylor Swift</v>
      </c>
      <c r="X4649" s="1">
        <f>spotify_top_songs_audio_features[[#This Row],[streams]]</f>
        <v>10093273</v>
      </c>
      <c r="Y4649" t="str">
        <f>IF(Tabela2[[#This Row],[feat]]="","","Feat")</f>
        <v/>
      </c>
      <c r="Z4649" s="17" t="str">
        <f>CONCATENATE(INT(spotify_top_songs_audio_features[[#This Row],[duration_ms]]/(60*1000)),":",MOD(INT(spotify_top_songs_audio_features[[#This Row],[duration_ms]]/1000),60))</f>
        <v>3:44</v>
      </c>
      <c r="AA46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649" t="str">
        <f>spotify_top_songs_audio_features[[#This Row],[track_name]]</f>
        <v>Babe (Taylor's Version) (From The Vault)</v>
      </c>
    </row>
    <row r="4650" spans="1:28" x14ac:dyDescent="0.25">
      <c r="A4650" t="s">
        <v>14620</v>
      </c>
      <c r="B4650" t="s">
        <v>7015</v>
      </c>
      <c r="C4650" t="s">
        <v>14465</v>
      </c>
      <c r="D4650" t="s">
        <v>1254</v>
      </c>
      <c r="E4650" t="s">
        <v>86</v>
      </c>
      <c r="F4650" t="s">
        <v>24</v>
      </c>
      <c r="G4650" t="s">
        <v>25</v>
      </c>
      <c r="H4650">
        <v>688</v>
      </c>
      <c r="I4650">
        <v>53</v>
      </c>
      <c r="J4650">
        <v>333</v>
      </c>
      <c r="K4650" t="s">
        <v>2612</v>
      </c>
      <c r="L4650">
        <v>0</v>
      </c>
      <c r="M4650">
        <v>995</v>
      </c>
      <c r="N4650">
        <v>162</v>
      </c>
      <c r="O4650">
        <v>-5507</v>
      </c>
      <c r="P4650">
        <v>106958</v>
      </c>
      <c r="Q4650">
        <v>205687</v>
      </c>
      <c r="R4650">
        <v>2</v>
      </c>
      <c r="S4650">
        <v>10089103</v>
      </c>
      <c r="U4650" t="str">
        <f>IFERROR(LEFT(spotify_top_songs_audio_features[[#This Row],[artist_names]],SEARCH(",",spotify_top_songs_audio_features[[#This Row],[artist_names]])-1),spotify_top_songs_audio_features[[#This Row],[artist_names]])</f>
        <v>Lewis Capaldi</v>
      </c>
      <c r="V4650" t="str">
        <f>IFERROR(MID(spotify_top_songs_audio_features[[#This Row],[artist_names]],SEARCH(",",spotify_top_songs_audio_features[[#This Row],[artist_names]])+2,99),"")</f>
        <v/>
      </c>
      <c r="W4650" t="str">
        <f>spotify_top_songs_audio_features[[#This Row],[source]]</f>
        <v>Vertigo Berlin</v>
      </c>
      <c r="X4650" s="1">
        <f>spotify_top_songs_audio_features[[#This Row],[streams]]</f>
        <v>10089103</v>
      </c>
      <c r="Y4650" t="str">
        <f>IF(Tabela2[[#This Row],[feat]]="","","Feat")</f>
        <v/>
      </c>
      <c r="Z4650" s="17" t="str">
        <f>CONCATENATE(INT(spotify_top_songs_audio_features[[#This Row],[duration_ms]]/(60*1000)),":",MOD(INT(spotify_top_songs_audio_features[[#This Row],[duration_ms]]/1000),60))</f>
        <v>3:25</v>
      </c>
      <c r="AA46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50" t="str">
        <f>spotify_top_songs_audio_features[[#This Row],[track_name]]</f>
        <v>Hold Me While You Wait</v>
      </c>
    </row>
    <row r="4651" spans="1:28" x14ac:dyDescent="0.25">
      <c r="A4651" t="s">
        <v>9237</v>
      </c>
      <c r="B4651" t="s">
        <v>165</v>
      </c>
      <c r="C4651" t="s">
        <v>9238</v>
      </c>
      <c r="D4651" t="s">
        <v>96</v>
      </c>
      <c r="E4651" t="s">
        <v>58</v>
      </c>
      <c r="F4651" t="s">
        <v>32</v>
      </c>
      <c r="G4651" t="s">
        <v>25</v>
      </c>
      <c r="H4651">
        <v>699</v>
      </c>
      <c r="I4651">
        <v>503</v>
      </c>
      <c r="J4651">
        <v>882</v>
      </c>
      <c r="K4651" t="s">
        <v>4970</v>
      </c>
      <c r="L4651">
        <v>126</v>
      </c>
      <c r="M4651">
        <v>996</v>
      </c>
      <c r="N4651">
        <v>546</v>
      </c>
      <c r="O4651">
        <v>-9922</v>
      </c>
      <c r="P4651">
        <v>11486</v>
      </c>
      <c r="Q4651">
        <v>220853</v>
      </c>
      <c r="R4651">
        <v>1</v>
      </c>
      <c r="S4651">
        <v>10086930</v>
      </c>
      <c r="U4651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4651" t="str">
        <f>IFERROR(MID(spotify_top_songs_audio_features[[#This Row],[artist_names]],SEARCH(",",spotify_top_songs_audio_features[[#This Row],[artist_names]])+2,99),"")</f>
        <v/>
      </c>
      <c r="W4651" t="str">
        <f>spotify_top_songs_audio_features[[#This Row],[source]]</f>
        <v>Warner Records</v>
      </c>
      <c r="X4651" s="1">
        <f>spotify_top_songs_audio_features[[#This Row],[streams]]</f>
        <v>10086930</v>
      </c>
      <c r="Y4651" t="str">
        <f>IF(Tabela2[[#This Row],[feat]]="","","Feat")</f>
        <v/>
      </c>
      <c r="Z4651" s="17" t="str">
        <f>CONCATENATE(INT(spotify_top_songs_audio_features[[#This Row],[duration_ms]]/(60*1000)),":",MOD(INT(spotify_top_songs_audio_features[[#This Row],[duration_ms]]/1000),60))</f>
        <v>3:40</v>
      </c>
      <c r="AA46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651" t="str">
        <f>spotify_top_songs_audio_features[[#This Row],[track_name]]</f>
        <v>I Can See</v>
      </c>
    </row>
    <row r="4652" spans="1:28" x14ac:dyDescent="0.25">
      <c r="A4652" t="s">
        <v>11038</v>
      </c>
      <c r="B4652" t="s">
        <v>149</v>
      </c>
      <c r="C4652" t="s">
        <v>11039</v>
      </c>
      <c r="D4652" t="s">
        <v>151</v>
      </c>
      <c r="E4652" t="s">
        <v>113</v>
      </c>
      <c r="F4652" t="s">
        <v>24</v>
      </c>
      <c r="G4652" t="s">
        <v>25</v>
      </c>
      <c r="H4652">
        <v>566</v>
      </c>
      <c r="I4652">
        <v>407</v>
      </c>
      <c r="J4652">
        <v>914</v>
      </c>
      <c r="K4652" t="s">
        <v>11040</v>
      </c>
      <c r="L4652">
        <v>185</v>
      </c>
      <c r="M4652">
        <v>111</v>
      </c>
      <c r="N4652">
        <v>156</v>
      </c>
      <c r="O4652">
        <v>-10293</v>
      </c>
      <c r="P4652">
        <v>119781</v>
      </c>
      <c r="Q4652">
        <v>247555</v>
      </c>
      <c r="R4652">
        <v>2</v>
      </c>
      <c r="S4652">
        <v>10066808</v>
      </c>
      <c r="U4652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4652" t="str">
        <f>IFERROR(MID(spotify_top_songs_audio_features[[#This Row],[artist_names]],SEARCH(",",spotify_top_songs_audio_features[[#This Row],[artist_names]])+2,99),"")</f>
        <v/>
      </c>
      <c r="W4652" t="str">
        <f>spotify_top_songs_audio_features[[#This Row],[source]]</f>
        <v>Capitol</v>
      </c>
      <c r="X4652" s="1">
        <f>spotify_top_songs_audio_features[[#This Row],[streams]]</f>
        <v>10066808</v>
      </c>
      <c r="Y4652" t="str">
        <f>IF(Tabela2[[#This Row],[feat]]="","","Feat")</f>
        <v/>
      </c>
      <c r="Z4652" s="17" t="str">
        <f>CONCATENATE(INT(spotify_top_songs_audio_features[[#This Row],[duration_ms]]/(60*1000)),":",MOD(INT(spotify_top_songs_audio_features[[#This Row],[duration_ms]]/1000),60))</f>
        <v>4:7</v>
      </c>
      <c r="AA46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652" t="str">
        <f>spotify_top_songs_audio_features[[#This Row],[track_name]]</f>
        <v>Say It First</v>
      </c>
    </row>
    <row r="4653" spans="1:28" x14ac:dyDescent="0.25">
      <c r="A4653" t="s">
        <v>10414</v>
      </c>
      <c r="B4653" t="s">
        <v>633</v>
      </c>
      <c r="C4653" t="s">
        <v>10415</v>
      </c>
      <c r="D4653" t="s">
        <v>48</v>
      </c>
      <c r="E4653" t="s">
        <v>113</v>
      </c>
      <c r="F4653" t="s">
        <v>24</v>
      </c>
      <c r="G4653" t="s">
        <v>25</v>
      </c>
      <c r="H4653">
        <v>555</v>
      </c>
      <c r="I4653">
        <v>619</v>
      </c>
      <c r="J4653">
        <v>314</v>
      </c>
      <c r="K4653" t="s">
        <v>810</v>
      </c>
      <c r="L4653">
        <v>224</v>
      </c>
      <c r="M4653">
        <v>917</v>
      </c>
      <c r="N4653">
        <v>141</v>
      </c>
      <c r="O4653">
        <v>-7918</v>
      </c>
      <c r="P4653">
        <v>95032</v>
      </c>
      <c r="Q4653">
        <v>195813</v>
      </c>
      <c r="R4653">
        <v>1</v>
      </c>
      <c r="S4653">
        <v>10058303</v>
      </c>
      <c r="U4653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653" t="str">
        <f>IFERROR(MID(spotify_top_songs_audio_features[[#This Row],[artist_names]],SEARCH(",",spotify_top_songs_audio_features[[#This Row],[artist_names]])+2,99),"")</f>
        <v/>
      </c>
      <c r="W4653" t="str">
        <f>spotify_top_songs_audio_features[[#This Row],[source]]</f>
        <v>Republic Records</v>
      </c>
      <c r="X4653" s="1">
        <f>spotify_top_songs_audio_features[[#This Row],[streams]]</f>
        <v>10058303</v>
      </c>
      <c r="Y4653" t="str">
        <f>IF(Tabela2[[#This Row],[feat]]="","","Feat")</f>
        <v/>
      </c>
      <c r="Z4653" s="17" t="str">
        <f>CONCATENATE(INT(spotify_top_songs_audio_features[[#This Row],[duration_ms]]/(60*1000)),":",MOD(INT(spotify_top_songs_audio_features[[#This Row],[duration_ms]]/1000),60))</f>
        <v>3:15</v>
      </c>
      <c r="AA46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653" t="str">
        <f>spotify_top_songs_audio_features[[#This Row],[track_name]]</f>
        <v>Repeat After Me (Interlude)</v>
      </c>
    </row>
    <row r="4654" spans="1:28" x14ac:dyDescent="0.25">
      <c r="A4654" t="s">
        <v>11814</v>
      </c>
      <c r="B4654" t="s">
        <v>11815</v>
      </c>
      <c r="C4654" t="s">
        <v>11816</v>
      </c>
      <c r="D4654" t="s">
        <v>282</v>
      </c>
      <c r="E4654" t="s">
        <v>102</v>
      </c>
      <c r="F4654" t="s">
        <v>32</v>
      </c>
      <c r="G4654" t="s">
        <v>25</v>
      </c>
      <c r="H4654">
        <v>841</v>
      </c>
      <c r="I4654">
        <v>624</v>
      </c>
      <c r="J4654">
        <v>419</v>
      </c>
      <c r="K4654" t="s">
        <v>11193</v>
      </c>
      <c r="L4654">
        <v>0</v>
      </c>
      <c r="M4654">
        <v>788</v>
      </c>
      <c r="N4654">
        <v>93</v>
      </c>
      <c r="O4654">
        <v>-5502</v>
      </c>
      <c r="P4654">
        <v>12003</v>
      </c>
      <c r="Q4654">
        <v>182222</v>
      </c>
      <c r="R4654">
        <v>1</v>
      </c>
      <c r="S4654">
        <v>10058191</v>
      </c>
      <c r="U4654" t="str">
        <f>IFERROR(LEFT(spotify_top_songs_audio_features[[#This Row],[artist_names]],SEARCH(",",spotify_top_songs_audio_features[[#This Row],[artist_names]])-1),spotify_top_songs_audio_features[[#This Row],[artist_names]])</f>
        <v>Pharrell Williams</v>
      </c>
      <c r="V4654" t="str">
        <f>IFERROR(MID(spotify_top_songs_audio_features[[#This Row],[artist_names]],SEARCH(",",spotify_top_songs_audio_features[[#This Row],[artist_names]])+2,99),"")</f>
        <v>Miley Cyrus</v>
      </c>
      <c r="W4654" t="str">
        <f>spotify_top_songs_audio_features[[#This Row],[source]]</f>
        <v>Columbia</v>
      </c>
      <c r="X4654" s="1">
        <f>spotify_top_songs_audio_features[[#This Row],[streams]]</f>
        <v>10058191</v>
      </c>
      <c r="Y4654" t="str">
        <f>IF(Tabela2[[#This Row],[feat]]="","","Feat")</f>
        <v>Feat</v>
      </c>
      <c r="Z4654" s="17" t="str">
        <f>CONCATENATE(INT(spotify_top_songs_audio_features[[#This Row],[duration_ms]]/(60*1000)),":",MOD(INT(spotify_top_songs_audio_features[[#This Row],[duration_ms]]/1000),60))</f>
        <v>3:2</v>
      </c>
      <c r="AA46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654" t="str">
        <f>spotify_top_songs_audio_features[[#This Row],[track_name]]</f>
        <v>Doctor (Work It Out) [feat. Miley Cyrus]</v>
      </c>
    </row>
    <row r="4655" spans="1:28" x14ac:dyDescent="0.25">
      <c r="A4655" t="s">
        <v>10213</v>
      </c>
      <c r="B4655" t="s">
        <v>439</v>
      </c>
      <c r="C4655" t="s">
        <v>4244</v>
      </c>
      <c r="D4655" t="s">
        <v>976</v>
      </c>
      <c r="E4655" t="s">
        <v>31</v>
      </c>
      <c r="F4655" t="s">
        <v>24</v>
      </c>
      <c r="G4655" t="s">
        <v>25</v>
      </c>
      <c r="H4655">
        <v>554</v>
      </c>
      <c r="I4655">
        <v>741</v>
      </c>
      <c r="J4655">
        <v>412</v>
      </c>
      <c r="K4655" t="s">
        <v>10214</v>
      </c>
      <c r="L4655">
        <v>261</v>
      </c>
      <c r="M4655">
        <v>398</v>
      </c>
      <c r="N4655">
        <v>45</v>
      </c>
      <c r="O4655">
        <v>-5006</v>
      </c>
      <c r="P4655">
        <v>139923</v>
      </c>
      <c r="Q4655">
        <v>147680</v>
      </c>
      <c r="R4655">
        <v>2</v>
      </c>
      <c r="S4655">
        <v>10031492</v>
      </c>
      <c r="U465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655" t="str">
        <f>IFERROR(MID(spotify_top_songs_audio_features[[#This Row],[artist_names]],SEARCH(",",spotify_top_songs_audio_features[[#This Row],[artist_names]])+2,99),"")</f>
        <v/>
      </c>
      <c r="W4655" t="str">
        <f>spotify_top_songs_audio_features[[#This Row],[source]]</f>
        <v>Mercury Records/Republic Records</v>
      </c>
      <c r="X4655" s="1">
        <f>spotify_top_songs_audio_features[[#This Row],[streams]]</f>
        <v>10031492</v>
      </c>
      <c r="Y4655" t="str">
        <f>IF(Tabela2[[#This Row],[feat]]="","","Feat")</f>
        <v/>
      </c>
      <c r="Z4655" s="17" t="str">
        <f>CONCATENATE(INT(spotify_top_songs_audio_features[[#This Row],[duration_ms]]/(60*1000)),":",MOD(INT(spotify_top_songs_audio_features[[#This Row],[duration_ms]]/1000),60))</f>
        <v>2:27</v>
      </c>
      <c r="AA46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655" t="str">
        <f>spotify_top_songs_audio_features[[#This Row],[track_name]]</f>
        <v>Overdrive</v>
      </c>
    </row>
    <row r="4656" spans="1:28" x14ac:dyDescent="0.25">
      <c r="A4656" t="s">
        <v>644</v>
      </c>
      <c r="B4656" t="s">
        <v>645</v>
      </c>
      <c r="C4656" t="s">
        <v>646</v>
      </c>
      <c r="D4656" t="s">
        <v>22</v>
      </c>
      <c r="E4656" t="s">
        <v>97</v>
      </c>
      <c r="F4656" t="s">
        <v>24</v>
      </c>
      <c r="G4656" t="s">
        <v>25</v>
      </c>
      <c r="H4656">
        <v>707</v>
      </c>
      <c r="I4656">
        <v>632</v>
      </c>
      <c r="J4656">
        <v>789</v>
      </c>
      <c r="K4656" t="s">
        <v>647</v>
      </c>
      <c r="L4656">
        <v>1.09E-3</v>
      </c>
      <c r="M4656">
        <v>841</v>
      </c>
      <c r="N4656">
        <v>372</v>
      </c>
      <c r="O4656">
        <v>-7031</v>
      </c>
      <c r="P4656">
        <v>9704</v>
      </c>
      <c r="Q4656">
        <v>278893</v>
      </c>
      <c r="R4656">
        <v>1</v>
      </c>
      <c r="S4656">
        <v>10030315</v>
      </c>
      <c r="U4656" t="str">
        <f>IFERROR(LEFT(spotify_top_songs_audio_features[[#This Row],[artist_names]],SEARCH(",",spotify_top_songs_audio_features[[#This Row],[artist_names]])-1),spotify_top_songs_audio_features[[#This Row],[artist_names]])</f>
        <v>Justin Timberlake</v>
      </c>
      <c r="V4656" t="str">
        <f>IFERROR(MID(spotify_top_songs_audio_features[[#This Row],[artist_names]],SEARCH(",",spotify_top_songs_audio_features[[#This Row],[artist_names]])+2,99),"")</f>
        <v>Chris Stapleton</v>
      </c>
      <c r="W4656" t="str">
        <f>spotify_top_songs_audio_features[[#This Row],[source]]</f>
        <v>RCA Records Label</v>
      </c>
      <c r="X4656" s="1">
        <f>spotify_top_songs_audio_features[[#This Row],[streams]]</f>
        <v>10030315</v>
      </c>
      <c r="Y4656" t="str">
        <f>IF(Tabela2[[#This Row],[feat]]="","","Feat")</f>
        <v>Feat</v>
      </c>
      <c r="Z4656" s="17" t="str">
        <f>CONCATENATE(INT(spotify_top_songs_audio_features[[#This Row],[duration_ms]]/(60*1000)),":",MOD(INT(spotify_top_songs_audio_features[[#This Row],[duration_ms]]/1000),60))</f>
        <v>4:38</v>
      </c>
      <c r="AA46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656" t="str">
        <f>spotify_top_songs_audio_features[[#This Row],[track_name]]</f>
        <v>Say Something (feat. Chris Stapleton)</v>
      </c>
    </row>
    <row r="4657" spans="1:28" x14ac:dyDescent="0.25">
      <c r="A4657" t="s">
        <v>6461</v>
      </c>
      <c r="B4657" t="s">
        <v>1598</v>
      </c>
      <c r="C4657" t="s">
        <v>6462</v>
      </c>
      <c r="D4657" t="s">
        <v>1600</v>
      </c>
      <c r="E4657" t="s">
        <v>177</v>
      </c>
      <c r="F4657" t="s">
        <v>32</v>
      </c>
      <c r="G4657" t="s">
        <v>25</v>
      </c>
      <c r="H4657">
        <v>679</v>
      </c>
      <c r="I4657">
        <v>673</v>
      </c>
      <c r="J4657">
        <v>189</v>
      </c>
      <c r="K4657" t="s">
        <v>6463</v>
      </c>
      <c r="L4657">
        <v>0</v>
      </c>
      <c r="M4657">
        <v>479</v>
      </c>
      <c r="N4657">
        <v>295</v>
      </c>
      <c r="O4657">
        <v>-517</v>
      </c>
      <c r="P4657">
        <v>91112</v>
      </c>
      <c r="Q4657">
        <v>183297</v>
      </c>
      <c r="R4657">
        <v>1</v>
      </c>
      <c r="S4657">
        <v>10030218</v>
      </c>
      <c r="U4657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657" t="str">
        <f>IFERROR(MID(spotify_top_songs_audio_features[[#This Row],[artist_names]],SEARCH(",",spotify_top_songs_audio_features[[#This Row],[artist_names]])+2,99),"")</f>
        <v/>
      </c>
      <c r="W4657" t="str">
        <f>spotify_top_songs_audio_features[[#This Row],[source]]</f>
        <v>Rock The World/IDJ/Kanye LP7</v>
      </c>
      <c r="X4657" s="1">
        <f>spotify_top_songs_audio_features[[#This Row],[streams]]</f>
        <v>10030218</v>
      </c>
      <c r="Y4657" t="str">
        <f>IF(Tabela2[[#This Row],[feat]]="","","Feat")</f>
        <v/>
      </c>
      <c r="Z4657" s="17" t="str">
        <f>CONCATENATE(INT(spotify_top_songs_audio_features[[#This Row],[duration_ms]]/(60*1000)),":",MOD(INT(spotify_top_songs_audio_features[[#This Row],[duration_ms]]/1000),60))</f>
        <v>3:3</v>
      </c>
      <c r="AA46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57" t="str">
        <f>spotify_top_songs_audio_features[[#This Row],[track_name]]</f>
        <v>New Again</v>
      </c>
    </row>
    <row r="4658" spans="1:28" x14ac:dyDescent="0.25">
      <c r="A4658" t="s">
        <v>6074</v>
      </c>
      <c r="B4658" t="s">
        <v>6075</v>
      </c>
      <c r="C4658" t="s">
        <v>6076</v>
      </c>
      <c r="D4658" t="s">
        <v>2682</v>
      </c>
      <c r="E4658" t="s">
        <v>70</v>
      </c>
      <c r="F4658" t="s">
        <v>24</v>
      </c>
      <c r="G4658" t="s">
        <v>25</v>
      </c>
      <c r="H4658">
        <v>759</v>
      </c>
      <c r="I4658">
        <v>584</v>
      </c>
      <c r="J4658">
        <v>6</v>
      </c>
      <c r="K4658" t="s">
        <v>6077</v>
      </c>
      <c r="L4658">
        <v>1.5899999999999999E-4</v>
      </c>
      <c r="M4658">
        <v>16</v>
      </c>
      <c r="N4658">
        <v>374</v>
      </c>
      <c r="O4658">
        <v>-6655</v>
      </c>
      <c r="P4658">
        <v>127138</v>
      </c>
      <c r="Q4658">
        <v>186696</v>
      </c>
      <c r="R4658">
        <v>1</v>
      </c>
      <c r="S4658">
        <v>10024729</v>
      </c>
      <c r="U4658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4658" t="str">
        <f>IFERROR(MID(spotify_top_songs_audio_features[[#This Row],[artist_names]],SEARCH(",",spotify_top_songs_audio_features[[#This Row],[artist_names]])+2,99),"")</f>
        <v>BEAM</v>
      </c>
      <c r="W4658" t="str">
        <f>spotify_top_songs_audio_features[[#This Row],[source]]</f>
        <v>RBMG/Def Jam</v>
      </c>
      <c r="X4658" s="1">
        <f>spotify_top_songs_audio_features[[#This Row],[streams]]</f>
        <v>10024729</v>
      </c>
      <c r="Y4658" t="str">
        <f>IF(Tabela2[[#This Row],[feat]]="","","Feat")</f>
        <v>Feat</v>
      </c>
      <c r="Z4658" s="17" t="str">
        <f>CONCATENATE(INT(spotify_top_songs_audio_features[[#This Row],[duration_ms]]/(60*1000)),":",MOD(INT(spotify_top_songs_audio_features[[#This Row],[duration_ms]]/1000),60))</f>
        <v>3:6</v>
      </c>
      <c r="AA46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58" t="str">
        <f>spotify_top_songs_audio_features[[#This Row],[track_name]]</f>
        <v>Love You Different (feat. BEAM)</v>
      </c>
    </row>
    <row r="4659" spans="1:28" x14ac:dyDescent="0.25">
      <c r="A4659" t="s">
        <v>10014</v>
      </c>
      <c r="B4659" t="s">
        <v>125</v>
      </c>
      <c r="C4659" t="s">
        <v>10015</v>
      </c>
      <c r="D4659" t="s">
        <v>127</v>
      </c>
      <c r="E4659" t="s">
        <v>113</v>
      </c>
      <c r="F4659" t="s">
        <v>32</v>
      </c>
      <c r="G4659" t="s">
        <v>25</v>
      </c>
      <c r="H4659">
        <v>643</v>
      </c>
      <c r="I4659">
        <v>667</v>
      </c>
      <c r="J4659">
        <v>152</v>
      </c>
      <c r="K4659" t="s">
        <v>1004</v>
      </c>
      <c r="L4659">
        <v>0</v>
      </c>
      <c r="M4659">
        <v>904</v>
      </c>
      <c r="N4659">
        <v>485</v>
      </c>
      <c r="O4659">
        <v>-6993</v>
      </c>
      <c r="P4659">
        <v>145999</v>
      </c>
      <c r="Q4659">
        <v>217404</v>
      </c>
      <c r="R4659">
        <v>1</v>
      </c>
      <c r="S4659">
        <v>10016907</v>
      </c>
      <c r="U4659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659" t="str">
        <f>IFERROR(MID(spotify_top_songs_audio_features[[#This Row],[artist_names]],SEARCH(",",spotify_top_songs_audio_features[[#This Row],[artist_names]])+2,99),"")</f>
        <v/>
      </c>
      <c r="W4659" t="str">
        <f>spotify_top_songs_audio_features[[#This Row],[source]]</f>
        <v>BIGHIT MUSIC</v>
      </c>
      <c r="X4659" s="1">
        <f>spotify_top_songs_audio_features[[#This Row],[streams]]</f>
        <v>10016907</v>
      </c>
      <c r="Y4659" t="str">
        <f>IF(Tabela2[[#This Row],[feat]]="","","Feat")</f>
        <v/>
      </c>
      <c r="Z4659" s="17" t="str">
        <f>CONCATENATE(INT(spotify_top_songs_audio_features[[#This Row],[duration_ms]]/(60*1000)),":",MOD(INT(spotify_top_songs_audio_features[[#This Row],[duration_ms]]/1000),60))</f>
        <v>3:37</v>
      </c>
      <c r="AA46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659" t="str">
        <f>spotify_top_songs_audio_features[[#This Row],[track_name]]</f>
        <v>Louder than bombs</v>
      </c>
    </row>
    <row r="4660" spans="1:28" x14ac:dyDescent="0.25">
      <c r="A4660" t="s">
        <v>10097</v>
      </c>
      <c r="B4660" t="s">
        <v>10098</v>
      </c>
      <c r="C4660" t="s">
        <v>10099</v>
      </c>
      <c r="D4660" t="s">
        <v>1938</v>
      </c>
      <c r="E4660" t="s">
        <v>58</v>
      </c>
      <c r="F4660" t="s">
        <v>32</v>
      </c>
      <c r="G4660" t="s">
        <v>25</v>
      </c>
      <c r="H4660">
        <v>599</v>
      </c>
      <c r="I4660">
        <v>914</v>
      </c>
      <c r="J4660">
        <v>629</v>
      </c>
      <c r="K4660" t="s">
        <v>10100</v>
      </c>
      <c r="L4660">
        <v>0</v>
      </c>
      <c r="M4660">
        <v>694</v>
      </c>
      <c r="N4660">
        <v>831</v>
      </c>
      <c r="O4660">
        <v>-2415</v>
      </c>
      <c r="P4660">
        <v>168008</v>
      </c>
      <c r="Q4660">
        <v>182977</v>
      </c>
      <c r="R4660">
        <v>2</v>
      </c>
      <c r="S4660">
        <v>10001111</v>
      </c>
      <c r="U4660" t="str">
        <f>IFERROR(LEFT(spotify_top_songs_audio_features[[#This Row],[artist_names]],SEARCH(",",spotify_top_songs_audio_features[[#This Row],[artist_names]])-1),spotify_top_songs_audio_features[[#This Row],[artist_names]])</f>
        <v>Os Barões Da Pisadinha</v>
      </c>
      <c r="V4660" t="str">
        <f>IFERROR(MID(spotify_top_songs_audio_features[[#This Row],[artist_names]],SEARCH(",",spotify_top_songs_audio_features[[#This Row],[artist_names]])+2,99),"")</f>
        <v>Xand Avião</v>
      </c>
      <c r="W4660" t="str">
        <f>spotify_top_songs_audio_features[[#This Row],[source]]</f>
        <v>Sony Music Entertainment</v>
      </c>
      <c r="X4660" s="1">
        <f>spotify_top_songs_audio_features[[#This Row],[streams]]</f>
        <v>10001111</v>
      </c>
      <c r="Y4660" t="str">
        <f>IF(Tabela2[[#This Row],[feat]]="","","Feat")</f>
        <v>Feat</v>
      </c>
      <c r="Z4660" s="17" t="str">
        <f>CONCATENATE(INT(spotify_top_songs_audio_features[[#This Row],[duration_ms]]/(60*1000)),":",MOD(INT(spotify_top_songs_audio_features[[#This Row],[duration_ms]]/1000),60))</f>
        <v>3:2</v>
      </c>
      <c r="AA46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660" t="str">
        <f>spotify_top_songs_audio_features[[#This Row],[track_name]]</f>
        <v>Basta Você Me Ligar - Ao Vivo</v>
      </c>
    </row>
    <row r="4661" spans="1:28" x14ac:dyDescent="0.25">
      <c r="A4661" t="s">
        <v>4738</v>
      </c>
      <c r="B4661" t="s">
        <v>125</v>
      </c>
      <c r="C4661" t="s">
        <v>4739</v>
      </c>
      <c r="D4661" t="s">
        <v>127</v>
      </c>
      <c r="E4661" t="s">
        <v>97</v>
      </c>
      <c r="F4661" t="s">
        <v>32</v>
      </c>
      <c r="G4661" t="s">
        <v>25</v>
      </c>
      <c r="H4661">
        <v>72</v>
      </c>
      <c r="I4661">
        <v>824</v>
      </c>
      <c r="J4661">
        <v>128</v>
      </c>
      <c r="K4661" t="s">
        <v>4740</v>
      </c>
      <c r="L4661">
        <v>0</v>
      </c>
      <c r="M4661">
        <v>509</v>
      </c>
      <c r="N4661">
        <v>333</v>
      </c>
      <c r="O4661">
        <v>-5086</v>
      </c>
      <c r="P4661">
        <v>165998</v>
      </c>
      <c r="Q4661">
        <v>225012</v>
      </c>
      <c r="R4661">
        <v>1</v>
      </c>
      <c r="S4661">
        <v>9991177</v>
      </c>
      <c r="U466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661" t="str">
        <f>IFERROR(MID(spotify_top_songs_audio_features[[#This Row],[artist_names]],SEARCH(",",spotify_top_songs_audio_features[[#This Row],[artist_names]])+2,99),"")</f>
        <v/>
      </c>
      <c r="W4661" t="str">
        <f>spotify_top_songs_audio_features[[#This Row],[source]]</f>
        <v>BIGHIT MUSIC</v>
      </c>
      <c r="X4661" s="1">
        <f>spotify_top_songs_audio_features[[#This Row],[streams]]</f>
        <v>9991177</v>
      </c>
      <c r="Y4661" t="str">
        <f>IF(Tabela2[[#This Row],[feat]]="","","Feat")</f>
        <v/>
      </c>
      <c r="Z4661" s="17" t="str">
        <f>CONCATENATE(INT(spotify_top_songs_audio_features[[#This Row],[duration_ms]]/(60*1000)),":",MOD(INT(spotify_top_songs_audio_features[[#This Row],[duration_ms]]/1000),60))</f>
        <v>3:45</v>
      </c>
      <c r="AA46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661" t="str">
        <f>spotify_top_songs_audio_features[[#This Row],[track_name]]</f>
        <v>UGH!</v>
      </c>
    </row>
    <row r="4662" spans="1:28" x14ac:dyDescent="0.25">
      <c r="A4662" t="s">
        <v>15061</v>
      </c>
      <c r="B4662" t="s">
        <v>439</v>
      </c>
      <c r="C4662" t="s">
        <v>15062</v>
      </c>
      <c r="D4662" t="s">
        <v>976</v>
      </c>
      <c r="E4662" t="s">
        <v>142</v>
      </c>
      <c r="F4662" t="s">
        <v>24</v>
      </c>
      <c r="G4662" t="s">
        <v>25</v>
      </c>
      <c r="H4662">
        <v>744</v>
      </c>
      <c r="I4662">
        <v>628</v>
      </c>
      <c r="J4662">
        <v>287</v>
      </c>
      <c r="K4662" t="s">
        <v>3998</v>
      </c>
      <c r="L4662">
        <v>0</v>
      </c>
      <c r="M4662">
        <v>317</v>
      </c>
      <c r="N4662">
        <v>539</v>
      </c>
      <c r="O4662">
        <v>-5435</v>
      </c>
      <c r="P4662">
        <v>119966</v>
      </c>
      <c r="Q4662">
        <v>193565</v>
      </c>
      <c r="R4662">
        <v>1</v>
      </c>
      <c r="S4662">
        <v>9990763</v>
      </c>
      <c r="U466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662" t="str">
        <f>IFERROR(MID(spotify_top_songs_audio_features[[#This Row],[artist_names]],SEARCH(",",spotify_top_songs_audio_features[[#This Row],[artist_names]])+2,99),"")</f>
        <v/>
      </c>
      <c r="W4662" t="str">
        <f>spotify_top_songs_audio_features[[#This Row],[source]]</f>
        <v>Mercury Records/Republic Records</v>
      </c>
      <c r="X4662" s="1">
        <f>spotify_top_songs_audio_features[[#This Row],[streams]]</f>
        <v>9990763</v>
      </c>
      <c r="Y4662" t="str">
        <f>IF(Tabela2[[#This Row],[feat]]="","","Feat")</f>
        <v/>
      </c>
      <c r="Z4662" s="17" t="str">
        <f>CONCATENATE(INT(spotify_top_songs_audio_features[[#This Row],[duration_ms]]/(60*1000)),":",MOD(INT(spotify_top_songs_audio_features[[#This Row],[duration_ms]]/1000),60))</f>
        <v>3:13</v>
      </c>
      <c r="AA46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662" t="str">
        <f>spotify_top_songs_audio_features[[#This Row],[track_name]]</f>
        <v>Wrapped Around Your Finger</v>
      </c>
    </row>
    <row r="4663" spans="1:28" x14ac:dyDescent="0.25">
      <c r="A4663" t="s">
        <v>7755</v>
      </c>
      <c r="B4663" t="s">
        <v>7756</v>
      </c>
      <c r="C4663" t="s">
        <v>7757</v>
      </c>
      <c r="D4663" t="s">
        <v>712</v>
      </c>
      <c r="E4663" t="s">
        <v>70</v>
      </c>
      <c r="F4663" t="s">
        <v>32</v>
      </c>
      <c r="G4663" t="s">
        <v>25</v>
      </c>
      <c r="H4663">
        <v>776</v>
      </c>
      <c r="I4663">
        <v>752</v>
      </c>
      <c r="J4663">
        <v>193</v>
      </c>
      <c r="K4663" t="s">
        <v>4504</v>
      </c>
      <c r="L4663">
        <v>0</v>
      </c>
      <c r="M4663">
        <v>33</v>
      </c>
      <c r="N4663">
        <v>716</v>
      </c>
      <c r="O4663">
        <v>-4711</v>
      </c>
      <c r="P4663">
        <v>140013</v>
      </c>
      <c r="Q4663">
        <v>192705</v>
      </c>
      <c r="R4663">
        <v>1</v>
      </c>
      <c r="S4663">
        <v>9974143</v>
      </c>
      <c r="U4663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663" t="str">
        <f>IFERROR(MID(spotify_top_songs_audio_features[[#This Row],[artist_names]],SEARCH(",",spotify_top_songs_audio_features[[#This Row],[artist_names]])+2,99),"")</f>
        <v>WanMor</v>
      </c>
      <c r="W4663" t="str">
        <f>spotify_top_songs_audio_features[[#This Row],[source]]</f>
        <v>Generation Now/Atlantic</v>
      </c>
      <c r="X4663" s="1">
        <f>spotify_top_songs_audio_features[[#This Row],[streams]]</f>
        <v>9974143</v>
      </c>
      <c r="Y4663" t="str">
        <f>IF(Tabela2[[#This Row],[feat]]="","","Feat")</f>
        <v>Feat</v>
      </c>
      <c r="Z4663" s="17" t="str">
        <f>CONCATENATE(INT(spotify_top_songs_audio_features[[#This Row],[duration_ms]]/(60*1000)),":",MOD(INT(spotify_top_songs_audio_features[[#This Row],[duration_ms]]/1000),60))</f>
        <v>3:12</v>
      </c>
      <c r="AA46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63" t="str">
        <f>spotify_top_songs_audio_features[[#This Row],[track_name]]</f>
        <v>Bigger Than Life</v>
      </c>
    </row>
    <row r="4664" spans="1:28" x14ac:dyDescent="0.25">
      <c r="A4664" t="s">
        <v>11797</v>
      </c>
      <c r="B4664" t="s">
        <v>112</v>
      </c>
      <c r="C4664" t="s">
        <v>11798</v>
      </c>
      <c r="D4664" t="s">
        <v>112</v>
      </c>
      <c r="E4664" t="s">
        <v>23</v>
      </c>
      <c r="F4664" t="s">
        <v>24</v>
      </c>
      <c r="G4664" t="s">
        <v>25</v>
      </c>
      <c r="H4664">
        <v>533</v>
      </c>
      <c r="I4664">
        <v>742</v>
      </c>
      <c r="J4664">
        <v>303</v>
      </c>
      <c r="K4664" t="s">
        <v>4291</v>
      </c>
      <c r="L4664">
        <v>0</v>
      </c>
      <c r="M4664">
        <v>108</v>
      </c>
      <c r="N4664">
        <v>356</v>
      </c>
      <c r="O4664">
        <v>-3473</v>
      </c>
      <c r="P4664">
        <v>13193</v>
      </c>
      <c r="Q4664">
        <v>274945</v>
      </c>
      <c r="R4664">
        <v>1</v>
      </c>
      <c r="S4664">
        <v>9966794</v>
      </c>
      <c r="U466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664" t="str">
        <f>IFERROR(MID(spotify_top_songs_audio_features[[#This Row],[artist_names]],SEARCH(",",spotify_top_songs_audio_features[[#This Row],[artist_names]])+2,99),"")</f>
        <v/>
      </c>
      <c r="W4664" t="str">
        <f>spotify_top_songs_audio_features[[#This Row],[source]]</f>
        <v>Taylor Swift</v>
      </c>
      <c r="X4664" s="1">
        <f>spotify_top_songs_audio_features[[#This Row],[streams]]</f>
        <v>9966794</v>
      </c>
      <c r="Y4664" t="str">
        <f>IF(Tabela2[[#This Row],[feat]]="","","Feat")</f>
        <v/>
      </c>
      <c r="Z4664" s="17" t="str">
        <f>CONCATENATE(INT(spotify_top_songs_audio_features[[#This Row],[duration_ms]]/(60*1000)),":",MOD(INT(spotify_top_songs_audio_features[[#This Row],[duration_ms]]/1000),60))</f>
        <v>4:34</v>
      </c>
      <c r="AA46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64" t="str">
        <f>spotify_top_songs_audio_features[[#This Row],[track_name]]</f>
        <v>Superman (Taylor’s Version)</v>
      </c>
    </row>
    <row r="4665" spans="1:28" x14ac:dyDescent="0.25">
      <c r="A4665" t="s">
        <v>11719</v>
      </c>
      <c r="B4665" t="s">
        <v>11720</v>
      </c>
      <c r="C4665" t="s">
        <v>11721</v>
      </c>
      <c r="D4665" t="s">
        <v>11722</v>
      </c>
      <c r="E4665" t="s">
        <v>102</v>
      </c>
      <c r="F4665" t="s">
        <v>24</v>
      </c>
      <c r="G4665" t="s">
        <v>25</v>
      </c>
      <c r="H4665">
        <v>726</v>
      </c>
      <c r="I4665">
        <v>787</v>
      </c>
      <c r="J4665">
        <v>737</v>
      </c>
      <c r="K4665" t="s">
        <v>11723</v>
      </c>
      <c r="L4665">
        <v>0</v>
      </c>
      <c r="M4665">
        <v>596</v>
      </c>
      <c r="N4665">
        <v>888</v>
      </c>
      <c r="O4665">
        <v>-2494</v>
      </c>
      <c r="P4665">
        <v>12499</v>
      </c>
      <c r="Q4665">
        <v>199987</v>
      </c>
      <c r="R4665">
        <v>2</v>
      </c>
      <c r="S4665">
        <v>9962681</v>
      </c>
      <c r="U4665" t="str">
        <f>IFERROR(LEFT(spotify_top_songs_audio_features[[#This Row],[artist_names]],SEARCH(",",spotify_top_songs_audio_features[[#This Row],[artist_names]])-1),spotify_top_songs_audio_features[[#This Row],[artist_names]])</f>
        <v>One Direction</v>
      </c>
      <c r="V4665" t="str">
        <f>IFERROR(MID(spotify_top_songs_audio_features[[#This Row],[artist_names]],SEARCH(",",spotify_top_songs_audio_features[[#This Row],[artist_names]])+2,99),"")</f>
        <v/>
      </c>
      <c r="W4665" t="str">
        <f>spotify_top_songs_audio_features[[#This Row],[source]]</f>
        <v>Syco Music UK</v>
      </c>
      <c r="X4665" s="1">
        <f>spotify_top_songs_audio_features[[#This Row],[streams]]</f>
        <v>9962681</v>
      </c>
      <c r="Y4665" t="str">
        <f>IF(Tabela2[[#This Row],[feat]]="","","Feat")</f>
        <v/>
      </c>
      <c r="Z4665" s="17" t="str">
        <f>CONCATENATE(INT(spotify_top_songs_audio_features[[#This Row],[duration_ms]]/(60*1000)),":",MOD(INT(spotify_top_songs_audio_features[[#This Row],[duration_ms]]/1000),60))</f>
        <v>3:19</v>
      </c>
      <c r="AA46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665" t="str">
        <f>spotify_top_songs_audio_features[[#This Row],[track_name]]</f>
        <v>What Makes You Beautiful</v>
      </c>
    </row>
    <row r="4666" spans="1:28" x14ac:dyDescent="0.25">
      <c r="A4666" t="s">
        <v>17569</v>
      </c>
      <c r="B4666" t="s">
        <v>17570</v>
      </c>
      <c r="C4666" t="s">
        <v>17571</v>
      </c>
      <c r="D4666" t="s">
        <v>479</v>
      </c>
      <c r="E4666" t="s">
        <v>177</v>
      </c>
      <c r="F4666" t="s">
        <v>32</v>
      </c>
      <c r="G4666" t="s">
        <v>25</v>
      </c>
      <c r="H4666">
        <v>86</v>
      </c>
      <c r="I4666">
        <v>561</v>
      </c>
      <c r="J4666">
        <v>185</v>
      </c>
      <c r="K4666" t="s">
        <v>8591</v>
      </c>
      <c r="L4666">
        <v>0</v>
      </c>
      <c r="M4666">
        <v>108</v>
      </c>
      <c r="N4666">
        <v>354</v>
      </c>
      <c r="O4666">
        <v>-5757</v>
      </c>
      <c r="P4666">
        <v>152984</v>
      </c>
      <c r="Q4666">
        <v>189480</v>
      </c>
      <c r="R4666">
        <v>2</v>
      </c>
      <c r="S4666">
        <v>9961624</v>
      </c>
      <c r="U4666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4666" t="str">
        <f>IFERROR(MID(spotify_top_songs_audio_features[[#This Row],[artist_names]],SEARCH(",",spotify_top_songs_audio_features[[#This Row],[artist_names]])+2,99),"")</f>
        <v>Young Thug, Offset</v>
      </c>
      <c r="W4666" t="str">
        <f>spotify_top_songs_audio_features[[#This Row],[source]]</f>
        <v>Epic/300/Atlantic Recording Corporation</v>
      </c>
      <c r="X4666" s="1">
        <f>spotify_top_songs_audio_features[[#This Row],[streams]]</f>
        <v>9961624</v>
      </c>
      <c r="Y4666" t="str">
        <f>IF(Tabela2[[#This Row],[feat]]="","","Feat")</f>
        <v>Feat</v>
      </c>
      <c r="Z4666" s="17" t="str">
        <f>CONCATENATE(INT(spotify_top_songs_audio_features[[#This Row],[duration_ms]]/(60*1000)),":",MOD(INT(spotify_top_songs_audio_features[[#This Row],[duration_ms]]/1000),60))</f>
        <v>3:9</v>
      </c>
      <c r="AA46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66" t="str">
        <f>spotify_top_songs_audio_features[[#This Row],[track_name]]</f>
        <v>Patek Water (feat. Offset)</v>
      </c>
    </row>
    <row r="4667" spans="1:28" x14ac:dyDescent="0.25">
      <c r="A4667" t="s">
        <v>17274</v>
      </c>
      <c r="B4667" t="s">
        <v>12320</v>
      </c>
      <c r="C4667" t="s">
        <v>17275</v>
      </c>
      <c r="D4667" t="s">
        <v>929</v>
      </c>
      <c r="E4667" t="s">
        <v>23</v>
      </c>
      <c r="F4667" t="s">
        <v>24</v>
      </c>
      <c r="G4667" t="s">
        <v>25</v>
      </c>
      <c r="H4667">
        <v>754</v>
      </c>
      <c r="I4667">
        <v>653</v>
      </c>
      <c r="J4667">
        <v>611</v>
      </c>
      <c r="K4667" t="s">
        <v>13896</v>
      </c>
      <c r="L4667">
        <v>0</v>
      </c>
      <c r="M4667">
        <v>383</v>
      </c>
      <c r="N4667">
        <v>379</v>
      </c>
      <c r="O4667">
        <v>-5095</v>
      </c>
      <c r="P4667">
        <v>123084</v>
      </c>
      <c r="Q4667">
        <v>179746</v>
      </c>
      <c r="R4667">
        <v>2</v>
      </c>
      <c r="S4667">
        <v>9948959</v>
      </c>
      <c r="U4667" t="str">
        <f>IFERROR(LEFT(spotify_top_songs_audio_features[[#This Row],[artist_names]],SEARCH(",",spotify_top_songs_audio_features[[#This Row],[artist_names]])-1),spotify_top_songs_audio_features[[#This Row],[artist_names]])</f>
        <v>Daya</v>
      </c>
      <c r="V4667" t="str">
        <f>IFERROR(MID(spotify_top_songs_audio_features[[#This Row],[artist_names]],SEARCH(",",spotify_top_songs_audio_features[[#This Row],[artist_names]])+2,99),"")</f>
        <v/>
      </c>
      <c r="W4667" t="str">
        <f>spotify_top_songs_audio_features[[#This Row],[source]]</f>
        <v>Interscope Records</v>
      </c>
      <c r="X4667" s="1">
        <f>spotify_top_songs_audio_features[[#This Row],[streams]]</f>
        <v>9948959</v>
      </c>
      <c r="Y4667" t="str">
        <f>IF(Tabela2[[#This Row],[feat]]="","","Feat")</f>
        <v/>
      </c>
      <c r="Z4667" s="17" t="str">
        <f>CONCATENATE(INT(spotify_top_songs_audio_features[[#This Row],[duration_ms]]/(60*1000)),":",MOD(INT(spotify_top_songs_audio_features[[#This Row],[duration_ms]]/1000),60))</f>
        <v>2:59</v>
      </c>
      <c r="AA46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67" t="str">
        <f>spotify_top_songs_audio_features[[#This Row],[track_name]]</f>
        <v>Insomnia</v>
      </c>
    </row>
    <row r="4668" spans="1:28" x14ac:dyDescent="0.25">
      <c r="A4668" t="s">
        <v>27</v>
      </c>
      <c r="B4668" t="s">
        <v>28</v>
      </c>
      <c r="C4668" t="s">
        <v>29</v>
      </c>
      <c r="D4668" t="s">
        <v>30</v>
      </c>
      <c r="E4668" t="s">
        <v>31</v>
      </c>
      <c r="F4668" t="s">
        <v>32</v>
      </c>
      <c r="G4668" t="s">
        <v>25</v>
      </c>
      <c r="H4668">
        <v>353</v>
      </c>
      <c r="I4668">
        <v>755</v>
      </c>
      <c r="J4668">
        <v>733</v>
      </c>
      <c r="K4668" t="s">
        <v>33</v>
      </c>
      <c r="L4668">
        <v>0</v>
      </c>
      <c r="M4668">
        <v>39</v>
      </c>
      <c r="N4668">
        <v>437</v>
      </c>
      <c r="O4668">
        <v>-6276</v>
      </c>
      <c r="P4668">
        <v>191153</v>
      </c>
      <c r="Q4668">
        <v>193680</v>
      </c>
      <c r="R4668">
        <v>2</v>
      </c>
      <c r="S4668">
        <v>9944865</v>
      </c>
      <c r="U4668" t="str">
        <f>IFERROR(LEFT(spotify_top_songs_audio_features[[#This Row],[artist_names]],SEARCH(",",spotify_top_songs_audio_features[[#This Row],[artist_names]])-1),spotify_top_songs_audio_features[[#This Row],[artist_names]])</f>
        <v>Alessia Cara</v>
      </c>
      <c r="V4668" t="str">
        <f>IFERROR(MID(spotify_top_songs_audio_features[[#This Row],[artist_names]],SEARCH(",",spotify_top_songs_audio_features[[#This Row],[artist_names]])+2,99),"")</f>
        <v/>
      </c>
      <c r="W4668" t="str">
        <f>spotify_top_songs_audio_features[[#This Row],[source]]</f>
        <v>Def Jam Recordings</v>
      </c>
      <c r="X4668" s="1">
        <f>spotify_top_songs_audio_features[[#This Row],[streams]]</f>
        <v>9944865</v>
      </c>
      <c r="Y4668" t="str">
        <f>IF(Tabela2[[#This Row],[feat]]="","","Feat")</f>
        <v/>
      </c>
      <c r="Z4668" s="17" t="str">
        <f>CONCATENATE(INT(spotify_top_songs_audio_features[[#This Row],[duration_ms]]/(60*1000)),":",MOD(INT(spotify_top_songs_audio_features[[#This Row],[duration_ms]]/1000),60))</f>
        <v>3:13</v>
      </c>
      <c r="AA46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668" t="str">
        <f>spotify_top_songs_audio_features[[#This Row],[track_name]]</f>
        <v>Growing Pains</v>
      </c>
    </row>
    <row r="4669" spans="1:28" x14ac:dyDescent="0.25">
      <c r="A4669" t="s">
        <v>12074</v>
      </c>
      <c r="B4669" t="s">
        <v>125</v>
      </c>
      <c r="C4669" t="s">
        <v>12075</v>
      </c>
      <c r="D4669" t="s">
        <v>127</v>
      </c>
      <c r="E4669" t="s">
        <v>31</v>
      </c>
      <c r="F4669" t="s">
        <v>32</v>
      </c>
      <c r="G4669" t="s">
        <v>25</v>
      </c>
      <c r="H4669">
        <v>813</v>
      </c>
      <c r="I4669">
        <v>875</v>
      </c>
      <c r="J4669">
        <v>918</v>
      </c>
      <c r="K4669" t="s">
        <v>1583</v>
      </c>
      <c r="L4669">
        <v>0</v>
      </c>
      <c r="M4669">
        <v>288</v>
      </c>
      <c r="N4669">
        <v>756</v>
      </c>
      <c r="O4669">
        <v>-292</v>
      </c>
      <c r="P4669">
        <v>99004</v>
      </c>
      <c r="Q4669">
        <v>232966</v>
      </c>
      <c r="R4669">
        <v>2</v>
      </c>
      <c r="S4669">
        <v>9944719</v>
      </c>
      <c r="U4669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669" t="str">
        <f>IFERROR(MID(spotify_top_songs_audio_features[[#This Row],[artist_names]],SEARCH(",",spotify_top_songs_audio_features[[#This Row],[artist_names]])+2,99),"")</f>
        <v/>
      </c>
      <c r="W4669" t="str">
        <f>spotify_top_songs_audio_features[[#This Row],[source]]</f>
        <v>BIGHIT MUSIC</v>
      </c>
      <c r="X4669" s="1">
        <f>spotify_top_songs_audio_features[[#This Row],[streams]]</f>
        <v>9944719</v>
      </c>
      <c r="Y4669" t="str">
        <f>IF(Tabela2[[#This Row],[feat]]="","","Feat")</f>
        <v/>
      </c>
      <c r="Z4669" s="17" t="str">
        <f>CONCATENATE(INT(spotify_top_songs_audio_features[[#This Row],[duration_ms]]/(60*1000)),":",MOD(INT(spotify_top_songs_audio_features[[#This Row],[duration_ms]]/1000),60))</f>
        <v>3:52</v>
      </c>
      <c r="AA46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669" t="str">
        <f>spotify_top_songs_audio_features[[#This Row],[track_name]]</f>
        <v>Anpanman</v>
      </c>
    </row>
    <row r="4670" spans="1:28" x14ac:dyDescent="0.25">
      <c r="A4670" t="s">
        <v>16308</v>
      </c>
      <c r="B4670" t="s">
        <v>9088</v>
      </c>
      <c r="C4670" t="s">
        <v>16309</v>
      </c>
      <c r="D4670" t="s">
        <v>501</v>
      </c>
      <c r="E4670" t="s">
        <v>23</v>
      </c>
      <c r="F4670" t="s">
        <v>24</v>
      </c>
      <c r="G4670" t="s">
        <v>25</v>
      </c>
      <c r="H4670">
        <v>74</v>
      </c>
      <c r="I4670">
        <v>649</v>
      </c>
      <c r="J4670">
        <v>601</v>
      </c>
      <c r="K4670" t="s">
        <v>1224</v>
      </c>
      <c r="L4670">
        <v>237</v>
      </c>
      <c r="M4670">
        <v>111</v>
      </c>
      <c r="N4670">
        <v>645</v>
      </c>
      <c r="O4670">
        <v>-4297</v>
      </c>
      <c r="P4670">
        <v>9402</v>
      </c>
      <c r="Q4670">
        <v>165957</v>
      </c>
      <c r="R4670">
        <v>2</v>
      </c>
      <c r="S4670">
        <v>9942846</v>
      </c>
      <c r="U4670" t="str">
        <f>IFERROR(LEFT(spotify_top_songs_audio_features[[#This Row],[artist_names]],SEARCH(",",spotify_top_songs_audio_features[[#This Row],[artist_names]])-1),spotify_top_songs_audio_features[[#This Row],[artist_names]])</f>
        <v>Maria Becerra</v>
      </c>
      <c r="V4670" t="str">
        <f>IFERROR(MID(spotify_top_songs_audio_features[[#This Row],[artist_names]],SEARCH(",",spotify_top_songs_audio_features[[#This Row],[artist_names]])+2,99),"")</f>
        <v/>
      </c>
      <c r="W4670" t="str">
        <f>spotify_top_songs_audio_features[[#This Row],[source]]</f>
        <v>300 Entertainment</v>
      </c>
      <c r="X4670" s="1">
        <f>spotify_top_songs_audio_features[[#This Row],[streams]]</f>
        <v>9942846</v>
      </c>
      <c r="Y4670" t="str">
        <f>IF(Tabela2[[#This Row],[feat]]="","","Feat")</f>
        <v/>
      </c>
      <c r="Z4670" s="17" t="str">
        <f>CONCATENATE(INT(spotify_top_songs_audio_features[[#This Row],[duration_ms]]/(60*1000)),":",MOD(INT(spotify_top_songs_audio_features[[#This Row],[duration_ms]]/1000),60))</f>
        <v>2:45</v>
      </c>
      <c r="AA46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70" t="str">
        <f>spotify_top_songs_audio_features[[#This Row],[track_name]]</f>
        <v>Mi Debilidad</v>
      </c>
    </row>
    <row r="4671" spans="1:28" x14ac:dyDescent="0.25">
      <c r="A4671" t="s">
        <v>12764</v>
      </c>
      <c r="B4671" t="s">
        <v>12765</v>
      </c>
      <c r="C4671" t="s">
        <v>12766</v>
      </c>
      <c r="D4671" t="s">
        <v>3661</v>
      </c>
      <c r="E4671" t="s">
        <v>177</v>
      </c>
      <c r="F4671" t="s">
        <v>32</v>
      </c>
      <c r="G4671" t="s">
        <v>25</v>
      </c>
      <c r="H4671">
        <v>681</v>
      </c>
      <c r="I4671">
        <v>84</v>
      </c>
      <c r="J4671">
        <v>128</v>
      </c>
      <c r="K4671" t="s">
        <v>3360</v>
      </c>
      <c r="L4671">
        <v>0</v>
      </c>
      <c r="M4671">
        <v>398</v>
      </c>
      <c r="N4671">
        <v>722</v>
      </c>
      <c r="O4671">
        <v>-4295</v>
      </c>
      <c r="P4671">
        <v>100056</v>
      </c>
      <c r="Q4671">
        <v>177794</v>
      </c>
      <c r="R4671">
        <v>2</v>
      </c>
      <c r="S4671">
        <v>9923093</v>
      </c>
      <c r="U4671" t="str">
        <f>IFERROR(LEFT(spotify_top_songs_audio_features[[#This Row],[artist_names]],SEARCH(",",spotify_top_songs_audio_features[[#This Row],[artist_names]])-1),spotify_top_songs_audio_features[[#This Row],[artist_names]])</f>
        <v>Alvaro Soler</v>
      </c>
      <c r="V4671" t="str">
        <f>IFERROR(MID(spotify_top_songs_audio_features[[#This Row],[artist_names]],SEARCH(",",spotify_top_songs_audio_features[[#This Row],[artist_names]])+2,99),"")</f>
        <v>Flo Rida, TINI</v>
      </c>
      <c r="W4671" t="str">
        <f>spotify_top_songs_audio_features[[#This Row],[source]]</f>
        <v>Airforce1</v>
      </c>
      <c r="X4671" s="1">
        <f>spotify_top_songs_audio_features[[#This Row],[streams]]</f>
        <v>9923093</v>
      </c>
      <c r="Y4671" t="str">
        <f>IF(Tabela2[[#This Row],[feat]]="","","Feat")</f>
        <v>Feat</v>
      </c>
      <c r="Z4671" s="17" t="str">
        <f>CONCATENATE(INT(spotify_top_songs_audio_features[[#This Row],[duration_ms]]/(60*1000)),":",MOD(INT(spotify_top_songs_audio_features[[#This Row],[duration_ms]]/1000),60))</f>
        <v>2:57</v>
      </c>
      <c r="AA46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71" t="str">
        <f>spotify_top_songs_audio_features[[#This Row],[track_name]]</f>
        <v>La Cintura (feat. Flo Rida &amp; Tini) - Remix</v>
      </c>
    </row>
    <row r="4672" spans="1:28" x14ac:dyDescent="0.25">
      <c r="A4672" t="s">
        <v>7052</v>
      </c>
      <c r="B4672" t="s">
        <v>3596</v>
      </c>
      <c r="C4672" t="s">
        <v>7053</v>
      </c>
      <c r="D4672" t="s">
        <v>127</v>
      </c>
      <c r="E4672" t="s">
        <v>142</v>
      </c>
      <c r="F4672" t="s">
        <v>32</v>
      </c>
      <c r="G4672" t="s">
        <v>25</v>
      </c>
      <c r="H4672">
        <v>735</v>
      </c>
      <c r="I4672">
        <v>442</v>
      </c>
      <c r="J4672">
        <v>719</v>
      </c>
      <c r="K4672" t="s">
        <v>7054</v>
      </c>
      <c r="L4672">
        <v>11</v>
      </c>
      <c r="M4672">
        <v>992</v>
      </c>
      <c r="N4672">
        <v>277</v>
      </c>
      <c r="O4672">
        <v>-9529</v>
      </c>
      <c r="P4672">
        <v>128013</v>
      </c>
      <c r="Q4672">
        <v>149853</v>
      </c>
      <c r="R4672">
        <v>1</v>
      </c>
      <c r="S4672">
        <v>9923067</v>
      </c>
      <c r="U4672" t="str">
        <f>IFERROR(LEFT(spotify_top_songs_audio_features[[#This Row],[artist_names]],SEARCH(",",spotify_top_songs_audio_features[[#This Row],[artist_names]])-1),spotify_top_songs_audio_features[[#This Row],[artist_names]])</f>
        <v>V</v>
      </c>
      <c r="V4672" t="str">
        <f>IFERROR(MID(spotify_top_songs_audio_features[[#This Row],[artist_names]],SEARCH(",",spotify_top_songs_audio_features[[#This Row],[artist_names]])+2,99),"")</f>
        <v/>
      </c>
      <c r="W4672" t="str">
        <f>spotify_top_songs_audio_features[[#This Row],[source]]</f>
        <v>BIGHIT MUSIC</v>
      </c>
      <c r="X4672" s="1">
        <f>spotify_top_songs_audio_features[[#This Row],[streams]]</f>
        <v>9923067</v>
      </c>
      <c r="Y4672" t="str">
        <f>IF(Tabela2[[#This Row],[feat]]="","","Feat")</f>
        <v/>
      </c>
      <c r="Z4672" s="17" t="str">
        <f>CONCATENATE(INT(spotify_top_songs_audio_features[[#This Row],[duration_ms]]/(60*1000)),":",MOD(INT(spotify_top_songs_audio_features[[#This Row],[duration_ms]]/1000),60))</f>
        <v>2:29</v>
      </c>
      <c r="AA46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672" t="str">
        <f>spotify_top_songs_audio_features[[#This Row],[track_name]]</f>
        <v>Blue</v>
      </c>
    </row>
    <row r="4673" spans="1:28" x14ac:dyDescent="0.25">
      <c r="A4673" t="s">
        <v>266</v>
      </c>
      <c r="B4673" t="s">
        <v>267</v>
      </c>
      <c r="C4673" t="s">
        <v>268</v>
      </c>
      <c r="D4673" t="s">
        <v>269</v>
      </c>
      <c r="E4673" t="s">
        <v>70</v>
      </c>
      <c r="F4673" t="s">
        <v>24</v>
      </c>
      <c r="G4673" t="s">
        <v>25</v>
      </c>
      <c r="H4673">
        <v>568</v>
      </c>
      <c r="I4673">
        <v>841</v>
      </c>
      <c r="J4673">
        <v>261</v>
      </c>
      <c r="K4673" t="s">
        <v>270</v>
      </c>
      <c r="L4673">
        <v>503</v>
      </c>
      <c r="M4673">
        <v>147</v>
      </c>
      <c r="N4673">
        <v>668</v>
      </c>
      <c r="O4673">
        <v>-3802</v>
      </c>
      <c r="P4673">
        <v>103983</v>
      </c>
      <c r="Q4673">
        <v>187047</v>
      </c>
      <c r="R4673">
        <v>1</v>
      </c>
      <c r="S4673">
        <v>9920740</v>
      </c>
      <c r="U4673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4673" t="str">
        <f>IFERROR(MID(spotify_top_songs_audio_features[[#This Row],[artist_names]],SEARCH(",",spotify_top_songs_audio_features[[#This Row],[artist_names]])+2,99),"")</f>
        <v/>
      </c>
      <c r="W4673" t="str">
        <f>spotify_top_songs_audio_features[[#This Row],[source]]</f>
        <v>Big Loud Records / Mercury Records / Republic Records</v>
      </c>
      <c r="X4673" s="1">
        <f>spotify_top_songs_audio_features[[#This Row],[streams]]</f>
        <v>9920740</v>
      </c>
      <c r="Y4673" t="str">
        <f>IF(Tabela2[[#This Row],[feat]]="","","Feat")</f>
        <v/>
      </c>
      <c r="Z4673" s="17" t="str">
        <f>CONCATENATE(INT(spotify_top_songs_audio_features[[#This Row],[duration_ms]]/(60*1000)),":",MOD(INT(spotify_top_songs_audio_features[[#This Row],[duration_ms]]/1000),60))</f>
        <v>3:7</v>
      </c>
      <c r="AA46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673" t="str">
        <f>spotify_top_songs_audio_features[[#This Row],[track_name]]</f>
        <v>Everything I Love</v>
      </c>
    </row>
    <row r="4674" spans="1:28" x14ac:dyDescent="0.25">
      <c r="A4674" t="s">
        <v>16210</v>
      </c>
      <c r="B4674" t="s">
        <v>16211</v>
      </c>
      <c r="C4674" t="s">
        <v>16212</v>
      </c>
      <c r="D4674" t="s">
        <v>282</v>
      </c>
      <c r="E4674" t="s">
        <v>31</v>
      </c>
      <c r="F4674" t="s">
        <v>24</v>
      </c>
      <c r="G4674" t="s">
        <v>25</v>
      </c>
      <c r="H4674">
        <v>89</v>
      </c>
      <c r="I4674">
        <v>513</v>
      </c>
      <c r="J4674">
        <v>154</v>
      </c>
      <c r="K4674" t="s">
        <v>8287</v>
      </c>
      <c r="L4674">
        <v>0</v>
      </c>
      <c r="M4674">
        <v>102</v>
      </c>
      <c r="N4674">
        <v>61</v>
      </c>
      <c r="O4674">
        <v>-5996</v>
      </c>
      <c r="P4674">
        <v>13602</v>
      </c>
      <c r="Q4674">
        <v>114133</v>
      </c>
      <c r="R4674">
        <v>1</v>
      </c>
      <c r="S4674">
        <v>9920697</v>
      </c>
      <c r="U4674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674" t="str">
        <f>IFERROR(MID(spotify_top_songs_audio_features[[#This Row],[artist_names]],SEARCH(",",spotify_top_songs_audio_features[[#This Row],[artist_names]])+2,99),"")</f>
        <v>RM, BTS</v>
      </c>
      <c r="W4674" t="str">
        <f>spotify_top_songs_audio_features[[#This Row],[source]]</f>
        <v>Columbia</v>
      </c>
      <c r="X4674" s="1">
        <f>spotify_top_songs_audio_features[[#This Row],[streams]]</f>
        <v>9920697</v>
      </c>
      <c r="Y4674" t="str">
        <f>IF(Tabela2[[#This Row],[feat]]="","","Feat")</f>
        <v>Feat</v>
      </c>
      <c r="Z4674" s="17" t="str">
        <f>CONCATENATE(INT(spotify_top_songs_audio_features[[#This Row],[duration_ms]]/(60*1000)),":",MOD(INT(spotify_top_songs_audio_features[[#This Row],[duration_ms]]/1000),60))</f>
        <v>1:54</v>
      </c>
      <c r="AA46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674" t="str">
        <f>spotify_top_songs_audio_features[[#This Row],[track_name]]</f>
        <v>Old Town Road (feat. RM of BTS) - Seoul Town Road Remix</v>
      </c>
    </row>
    <row r="4675" spans="1:28" x14ac:dyDescent="0.25">
      <c r="A4675" t="s">
        <v>9696</v>
      </c>
      <c r="B4675" t="s">
        <v>710</v>
      </c>
      <c r="C4675" t="s">
        <v>9697</v>
      </c>
      <c r="D4675" t="s">
        <v>712</v>
      </c>
      <c r="E4675" t="s">
        <v>86</v>
      </c>
      <c r="F4675" t="s">
        <v>32</v>
      </c>
      <c r="G4675" t="s">
        <v>25</v>
      </c>
      <c r="H4675">
        <v>538</v>
      </c>
      <c r="I4675">
        <v>783</v>
      </c>
      <c r="J4675">
        <v>222</v>
      </c>
      <c r="K4675" t="s">
        <v>386</v>
      </c>
      <c r="L4675">
        <v>0</v>
      </c>
      <c r="M4675">
        <v>281</v>
      </c>
      <c r="N4675">
        <v>553</v>
      </c>
      <c r="O4675">
        <v>-2565</v>
      </c>
      <c r="P4675">
        <v>75388</v>
      </c>
      <c r="Q4675">
        <v>259080</v>
      </c>
      <c r="R4675">
        <v>1</v>
      </c>
      <c r="S4675">
        <v>9919312</v>
      </c>
      <c r="U4675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675" t="str">
        <f>IFERROR(MID(spotify_top_songs_audio_features[[#This Row],[artist_names]],SEARCH(",",spotify_top_songs_audio_features[[#This Row],[artist_names]])+2,99),"")</f>
        <v/>
      </c>
      <c r="W4675" t="str">
        <f>spotify_top_songs_audio_features[[#This Row],[source]]</f>
        <v>Generation Now/Atlantic</v>
      </c>
      <c r="X4675" s="1">
        <f>spotify_top_songs_audio_features[[#This Row],[streams]]</f>
        <v>9919312</v>
      </c>
      <c r="Y4675" t="str">
        <f>IF(Tabela2[[#This Row],[feat]]="","","Feat")</f>
        <v/>
      </c>
      <c r="Z4675" s="17" t="str">
        <f>CONCATENATE(INT(spotify_top_songs_audio_features[[#This Row],[duration_ms]]/(60*1000)),":",MOD(INT(spotify_top_songs_audio_features[[#This Row],[duration_ms]]/1000),60))</f>
        <v>4:19</v>
      </c>
      <c r="AA46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75" t="str">
        <f>spotify_top_songs_audio_features[[#This Row],[track_name]]</f>
        <v>Suicide Doors</v>
      </c>
    </row>
    <row r="4676" spans="1:28" x14ac:dyDescent="0.25">
      <c r="A4676" t="s">
        <v>9292</v>
      </c>
      <c r="B4676" t="s">
        <v>9293</v>
      </c>
      <c r="C4676" t="s">
        <v>9294</v>
      </c>
      <c r="D4676" t="s">
        <v>48</v>
      </c>
      <c r="E4676" t="s">
        <v>58</v>
      </c>
      <c r="F4676" t="s">
        <v>32</v>
      </c>
      <c r="G4676" t="s">
        <v>152</v>
      </c>
      <c r="H4676">
        <v>491</v>
      </c>
      <c r="I4676">
        <v>77</v>
      </c>
      <c r="J4676">
        <v>308</v>
      </c>
      <c r="K4676" t="s">
        <v>2757</v>
      </c>
      <c r="L4676">
        <v>0</v>
      </c>
      <c r="M4676">
        <v>319</v>
      </c>
      <c r="N4676">
        <v>37</v>
      </c>
      <c r="O4676">
        <v>-6018</v>
      </c>
      <c r="P4676">
        <v>177977</v>
      </c>
      <c r="Q4676">
        <v>189427</v>
      </c>
      <c r="R4676">
        <v>1</v>
      </c>
      <c r="S4676">
        <v>9912090</v>
      </c>
      <c r="U4676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676" t="str">
        <f>IFERROR(MID(spotify_top_songs_audio_features[[#This Row],[artist_names]],SEARCH(",",spotify_top_songs_audio_features[[#This Row],[artist_names]])+2,99),"")</f>
        <v>A$AP Rocky, Takeoff</v>
      </c>
      <c r="W4676" t="str">
        <f>spotify_top_songs_audio_features[[#This Row],[source]]</f>
        <v>Republic Records</v>
      </c>
      <c r="X4676" s="1">
        <f>spotify_top_songs_audio_features[[#This Row],[streams]]</f>
        <v>9912090</v>
      </c>
      <c r="Y4676" t="str">
        <f>IF(Tabela2[[#This Row],[feat]]="","","Feat")</f>
        <v>Feat</v>
      </c>
      <c r="Z4676" s="17" t="str">
        <f>CONCATENATE(INT(spotify_top_songs_audio_features[[#This Row],[duration_ms]]/(60*1000)),":",MOD(INT(spotify_top_songs_audio_features[[#This Row],[duration_ms]]/1000),60))</f>
        <v>3:9</v>
      </c>
      <c r="AA46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676" t="str">
        <f>spotify_top_songs_audio_features[[#This Row],[track_name]]</f>
        <v>Feel The Fiyaaaah (with A$AP Rocky &amp; feat. Takeoff)</v>
      </c>
    </row>
    <row r="4677" spans="1:28" x14ac:dyDescent="0.25">
      <c r="A4677" t="s">
        <v>13084</v>
      </c>
      <c r="B4677" t="s">
        <v>284</v>
      </c>
      <c r="C4677" t="s">
        <v>13085</v>
      </c>
      <c r="D4677" t="s">
        <v>423</v>
      </c>
      <c r="E4677" t="s">
        <v>97</v>
      </c>
      <c r="F4677" t="s">
        <v>24</v>
      </c>
      <c r="G4677" t="s">
        <v>25</v>
      </c>
      <c r="H4677">
        <v>864</v>
      </c>
      <c r="I4677">
        <v>477</v>
      </c>
      <c r="J4677">
        <v>224</v>
      </c>
      <c r="K4677" t="s">
        <v>6088</v>
      </c>
      <c r="L4677">
        <v>0</v>
      </c>
      <c r="M4677">
        <v>182</v>
      </c>
      <c r="N4677">
        <v>5</v>
      </c>
      <c r="O4677">
        <v>-5786</v>
      </c>
      <c r="P4677">
        <v>8646</v>
      </c>
      <c r="Q4677">
        <v>192932</v>
      </c>
      <c r="R4677">
        <v>1</v>
      </c>
      <c r="S4677">
        <v>9904749</v>
      </c>
      <c r="U467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677" t="str">
        <f>IFERROR(MID(spotify_top_songs_audio_features[[#This Row],[artist_names]],SEARCH(",",spotify_top_songs_audio_features[[#This Row],[artist_names]])+2,99),"")</f>
        <v/>
      </c>
      <c r="W4677" t="str">
        <f>spotify_top_songs_audio_features[[#This Row],[source]]</f>
        <v>OVO</v>
      </c>
      <c r="X4677" s="1">
        <f>spotify_top_songs_audio_features[[#This Row],[streams]]</f>
        <v>9904749</v>
      </c>
      <c r="Y4677" t="str">
        <f>IF(Tabela2[[#This Row],[feat]]="","","Feat")</f>
        <v/>
      </c>
      <c r="Z4677" s="17" t="str">
        <f>CONCATENATE(INT(spotify_top_songs_audio_features[[#This Row],[duration_ms]]/(60*1000)),":",MOD(INT(spotify_top_songs_audio_features[[#This Row],[duration_ms]]/1000),60))</f>
        <v>3:12</v>
      </c>
      <c r="AA46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677" t="str">
        <f>spotify_top_songs_audio_features[[#This Row],[track_name]]</f>
        <v>Time Flies</v>
      </c>
    </row>
    <row r="4678" spans="1:28" x14ac:dyDescent="0.25">
      <c r="A4678" t="s">
        <v>8961</v>
      </c>
      <c r="B4678" t="s">
        <v>8962</v>
      </c>
      <c r="C4678" t="s">
        <v>8963</v>
      </c>
      <c r="D4678" t="s">
        <v>282</v>
      </c>
      <c r="E4678" t="s">
        <v>23</v>
      </c>
      <c r="F4678" t="s">
        <v>32</v>
      </c>
      <c r="G4678" t="s">
        <v>25</v>
      </c>
      <c r="H4678">
        <v>371</v>
      </c>
      <c r="I4678">
        <v>75</v>
      </c>
      <c r="J4678">
        <v>402</v>
      </c>
      <c r="K4678" t="s">
        <v>8964</v>
      </c>
      <c r="L4678">
        <v>0</v>
      </c>
      <c r="M4678">
        <v>482</v>
      </c>
      <c r="N4678">
        <v>729</v>
      </c>
      <c r="O4678">
        <v>-5382</v>
      </c>
      <c r="P4678">
        <v>173456</v>
      </c>
      <c r="Q4678">
        <v>155293</v>
      </c>
      <c r="R4678">
        <v>1</v>
      </c>
      <c r="S4678">
        <v>9889197</v>
      </c>
      <c r="U4678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678" t="str">
        <f>IFERROR(MID(spotify_top_songs_audio_features[[#This Row],[artist_names]],SEARCH(",",spotify_top_songs_audio_features[[#This Row],[artist_names]])+2,99),"")</f>
        <v>The Creator, Lil Wayne</v>
      </c>
      <c r="W4678" t="str">
        <f>spotify_top_songs_audio_features[[#This Row],[source]]</f>
        <v>Columbia</v>
      </c>
      <c r="X4678" s="1">
        <f>spotify_top_songs_audio_features[[#This Row],[streams]]</f>
        <v>9889197</v>
      </c>
      <c r="Y4678" t="str">
        <f>IF(Tabela2[[#This Row],[feat]]="","","Feat")</f>
        <v>Feat</v>
      </c>
      <c r="Z4678" s="17" t="str">
        <f>CONCATENATE(INT(spotify_top_songs_audio_features[[#This Row],[duration_ms]]/(60*1000)),":",MOD(INT(spotify_top_songs_audio_features[[#This Row],[duration_ms]]/1000),60))</f>
        <v>2:35</v>
      </c>
      <c r="AA46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78" t="str">
        <f>spotify_top_songs_audio_features[[#This Row],[track_name]]</f>
        <v>HOT WIND BLOWS (feat. Lil Wayne)</v>
      </c>
    </row>
    <row r="4679" spans="1:28" x14ac:dyDescent="0.25">
      <c r="A4679" t="s">
        <v>16930</v>
      </c>
      <c r="B4679" t="s">
        <v>112</v>
      </c>
      <c r="C4679" t="s">
        <v>16931</v>
      </c>
      <c r="D4679" t="s">
        <v>112</v>
      </c>
      <c r="E4679" t="s">
        <v>43</v>
      </c>
      <c r="F4679" t="s">
        <v>24</v>
      </c>
      <c r="G4679" t="s">
        <v>25</v>
      </c>
      <c r="H4679">
        <v>622</v>
      </c>
      <c r="I4679">
        <v>809</v>
      </c>
      <c r="J4679">
        <v>638</v>
      </c>
      <c r="K4679" t="s">
        <v>16932</v>
      </c>
      <c r="L4679">
        <v>218</v>
      </c>
      <c r="M4679">
        <v>109</v>
      </c>
      <c r="N4679">
        <v>511</v>
      </c>
      <c r="O4679">
        <v>-5623</v>
      </c>
      <c r="P4679">
        <v>156894</v>
      </c>
      <c r="Q4679">
        <v>202960</v>
      </c>
      <c r="R4679">
        <v>1</v>
      </c>
      <c r="S4679">
        <v>9883814</v>
      </c>
      <c r="U467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679" t="str">
        <f>IFERROR(MID(spotify_top_songs_audio_features[[#This Row],[artist_names]],SEARCH(",",spotify_top_songs_audio_features[[#This Row],[artist_names]])+2,99),"")</f>
        <v/>
      </c>
      <c r="W4679" t="str">
        <f>spotify_top_songs_audio_features[[#This Row],[source]]</f>
        <v>Taylor Swift</v>
      </c>
      <c r="X4679" s="1">
        <f>spotify_top_songs_audio_features[[#This Row],[streams]]</f>
        <v>9883814</v>
      </c>
      <c r="Y4679" t="str">
        <f>IF(Tabela2[[#This Row],[feat]]="","","Feat")</f>
        <v/>
      </c>
      <c r="Z4679" s="17" t="str">
        <f>CONCATENATE(INT(spotify_top_songs_audio_features[[#This Row],[duration_ms]]/(60*1000)),":",MOD(INT(spotify_top_songs_audio_features[[#This Row],[duration_ms]]/1000),60))</f>
        <v>3:22</v>
      </c>
      <c r="AA46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679" t="str">
        <f>spotify_top_songs_audio_features[[#This Row],[track_name]]</f>
        <v>Holy Ground (Taylor's Version)</v>
      </c>
    </row>
    <row r="4680" spans="1:28" x14ac:dyDescent="0.25">
      <c r="A4680" t="s">
        <v>10504</v>
      </c>
      <c r="B4680" t="s">
        <v>10505</v>
      </c>
      <c r="C4680" t="s">
        <v>10506</v>
      </c>
      <c r="D4680" t="s">
        <v>9831</v>
      </c>
      <c r="E4680" t="s">
        <v>31</v>
      </c>
      <c r="F4680" t="s">
        <v>24</v>
      </c>
      <c r="G4680" t="s">
        <v>25</v>
      </c>
      <c r="H4680">
        <v>47</v>
      </c>
      <c r="I4680">
        <v>619</v>
      </c>
      <c r="J4680">
        <v>514</v>
      </c>
      <c r="K4680" t="s">
        <v>915</v>
      </c>
      <c r="L4680">
        <v>0</v>
      </c>
      <c r="M4680">
        <v>26</v>
      </c>
      <c r="N4680">
        <v>453</v>
      </c>
      <c r="O4680">
        <v>-7617</v>
      </c>
      <c r="P4680">
        <v>136083</v>
      </c>
      <c r="Q4680">
        <v>195000</v>
      </c>
      <c r="R4680">
        <v>1</v>
      </c>
      <c r="S4680">
        <v>9867102</v>
      </c>
      <c r="U4680" t="str">
        <f>IFERROR(LEFT(spotify_top_songs_audio_features[[#This Row],[artist_names]],SEARCH(",",spotify_top_songs_audio_features[[#This Row],[artist_names]])-1),spotify_top_songs_audio_features[[#This Row],[artist_names]])</f>
        <v>Mr.Rain</v>
      </c>
      <c r="V4680" t="str">
        <f>IFERROR(MID(spotify_top_songs_audio_features[[#This Row],[artist_names]],SEARCH(",",spotify_top_songs_audio_features[[#This Row],[artist_names]])+2,99),"")</f>
        <v/>
      </c>
      <c r="W4680" t="str">
        <f>spotify_top_songs_audio_features[[#This Row],[source]]</f>
        <v>Warner Music</v>
      </c>
      <c r="X4680" s="1">
        <f>spotify_top_songs_audio_features[[#This Row],[streams]]</f>
        <v>9867102</v>
      </c>
      <c r="Y4680" t="str">
        <f>IF(Tabela2[[#This Row],[feat]]="","","Feat")</f>
        <v/>
      </c>
      <c r="Z4680" s="17" t="str">
        <f>CONCATENATE(INT(spotify_top_songs_audio_features[[#This Row],[duration_ms]]/(60*1000)),":",MOD(INT(spotify_top_songs_audio_features[[#This Row],[duration_ms]]/1000),60))</f>
        <v>3:15</v>
      </c>
      <c r="AA46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680" t="str">
        <f>spotify_top_songs_audio_features[[#This Row],[track_name]]</f>
        <v>SUPEREROI</v>
      </c>
    </row>
    <row r="4681" spans="1:28" x14ac:dyDescent="0.25">
      <c r="A4681" t="s">
        <v>10920</v>
      </c>
      <c r="B4681" t="s">
        <v>3596</v>
      </c>
      <c r="C4681" t="s">
        <v>10921</v>
      </c>
      <c r="D4681" t="s">
        <v>127</v>
      </c>
      <c r="E4681" t="s">
        <v>31</v>
      </c>
      <c r="F4681" t="s">
        <v>32</v>
      </c>
      <c r="G4681" t="s">
        <v>25</v>
      </c>
      <c r="H4681">
        <v>556</v>
      </c>
      <c r="I4681">
        <v>339</v>
      </c>
      <c r="J4681">
        <v>33</v>
      </c>
      <c r="K4681" t="s">
        <v>1634</v>
      </c>
      <c r="L4681">
        <v>118</v>
      </c>
      <c r="M4681">
        <v>172</v>
      </c>
      <c r="N4681">
        <v>215</v>
      </c>
      <c r="O4681">
        <v>-11128</v>
      </c>
      <c r="P4681">
        <v>84968</v>
      </c>
      <c r="Q4681">
        <v>171160</v>
      </c>
      <c r="R4681">
        <v>1</v>
      </c>
      <c r="S4681">
        <v>9852032</v>
      </c>
      <c r="U4681" t="str">
        <f>IFERROR(LEFT(spotify_top_songs_audio_features[[#This Row],[artist_names]],SEARCH(",",spotify_top_songs_audio_features[[#This Row],[artist_names]])-1),spotify_top_songs_audio_features[[#This Row],[artist_names]])</f>
        <v>V</v>
      </c>
      <c r="V4681" t="str">
        <f>IFERROR(MID(spotify_top_songs_audio_features[[#This Row],[artist_names]],SEARCH(",",spotify_top_songs_audio_features[[#This Row],[artist_names]])+2,99),"")</f>
        <v/>
      </c>
      <c r="W4681" t="str">
        <f>spotify_top_songs_audio_features[[#This Row],[source]]</f>
        <v>BIGHIT MUSIC</v>
      </c>
      <c r="X4681" s="1">
        <f>spotify_top_songs_audio_features[[#This Row],[streams]]</f>
        <v>9852032</v>
      </c>
      <c r="Y4681" t="str">
        <f>IF(Tabela2[[#This Row],[feat]]="","","Feat")</f>
        <v/>
      </c>
      <c r="Z4681" s="17" t="str">
        <f>CONCATENATE(INT(spotify_top_songs_audio_features[[#This Row],[duration_ms]]/(60*1000)),":",MOD(INT(spotify_top_songs_audio_features[[#This Row],[duration_ms]]/1000),60))</f>
        <v>2:51</v>
      </c>
      <c r="AA46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681" t="str">
        <f>spotify_top_songs_audio_features[[#This Row],[track_name]]</f>
        <v>For Us</v>
      </c>
    </row>
    <row r="4682" spans="1:28" x14ac:dyDescent="0.25">
      <c r="A4682" t="s">
        <v>8648</v>
      </c>
      <c r="B4682" t="s">
        <v>710</v>
      </c>
      <c r="C4682" t="s">
        <v>8649</v>
      </c>
      <c r="D4682" t="s">
        <v>712</v>
      </c>
      <c r="E4682" t="s">
        <v>43</v>
      </c>
      <c r="F4682" t="s">
        <v>24</v>
      </c>
      <c r="G4682" t="s">
        <v>25</v>
      </c>
      <c r="H4682">
        <v>775</v>
      </c>
      <c r="I4682">
        <v>757</v>
      </c>
      <c r="J4682">
        <v>175</v>
      </c>
      <c r="K4682" t="s">
        <v>2483</v>
      </c>
      <c r="L4682">
        <v>0</v>
      </c>
      <c r="M4682">
        <v>148</v>
      </c>
      <c r="N4682">
        <v>562</v>
      </c>
      <c r="O4682">
        <v>-4139</v>
      </c>
      <c r="P4682">
        <v>142933</v>
      </c>
      <c r="Q4682">
        <v>188800</v>
      </c>
      <c r="R4682">
        <v>1</v>
      </c>
      <c r="S4682">
        <v>9824605</v>
      </c>
      <c r="U4682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682" t="str">
        <f>IFERROR(MID(spotify_top_songs_audio_features[[#This Row],[artist_names]],SEARCH(",",spotify_top_songs_audio_features[[#This Row],[artist_names]])+2,99),"")</f>
        <v/>
      </c>
      <c r="W4682" t="str">
        <f>spotify_top_songs_audio_features[[#This Row],[source]]</f>
        <v>Generation Now/Atlantic</v>
      </c>
      <c r="X4682" s="1">
        <f>spotify_top_songs_audio_features[[#This Row],[streams]]</f>
        <v>9824605</v>
      </c>
      <c r="Y4682" t="str">
        <f>IF(Tabela2[[#This Row],[feat]]="","","Feat")</f>
        <v/>
      </c>
      <c r="Z4682" s="17" t="str">
        <f>CONCATENATE(INT(spotify_top_songs_audio_features[[#This Row],[duration_ms]]/(60*1000)),":",MOD(INT(spotify_top_songs_audio_features[[#This Row],[duration_ms]]/1000),60))</f>
        <v>3:8</v>
      </c>
      <c r="AA46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682" t="str">
        <f>spotify_top_songs_audio_features[[#This Row],[track_name]]</f>
        <v>Venetia</v>
      </c>
    </row>
    <row r="4683" spans="1:28" x14ac:dyDescent="0.25">
      <c r="A4683" t="s">
        <v>7854</v>
      </c>
      <c r="B4683" t="s">
        <v>7855</v>
      </c>
      <c r="C4683" t="s">
        <v>7856</v>
      </c>
      <c r="D4683" t="s">
        <v>7857</v>
      </c>
      <c r="E4683" t="s">
        <v>113</v>
      </c>
      <c r="F4683" t="s">
        <v>24</v>
      </c>
      <c r="G4683" t="s">
        <v>25</v>
      </c>
      <c r="H4683">
        <v>781</v>
      </c>
      <c r="I4683">
        <v>718</v>
      </c>
      <c r="J4683">
        <v>361</v>
      </c>
      <c r="K4683" t="s">
        <v>4883</v>
      </c>
      <c r="L4683">
        <v>0</v>
      </c>
      <c r="M4683">
        <v>202</v>
      </c>
      <c r="N4683">
        <v>925</v>
      </c>
      <c r="O4683">
        <v>-8722</v>
      </c>
      <c r="P4683">
        <v>112542</v>
      </c>
      <c r="Q4683">
        <v>241427</v>
      </c>
      <c r="R4683">
        <v>3</v>
      </c>
      <c r="S4683">
        <v>9813671</v>
      </c>
      <c r="U4683" t="str">
        <f>IFERROR(LEFT(spotify_top_songs_audio_features[[#This Row],[artist_names]],SEARCH(",",spotify_top_songs_audio_features[[#This Row],[artist_names]])-1),spotify_top_songs_audio_features[[#This Row],[artist_names]])</f>
        <v>Boney M.</v>
      </c>
      <c r="V4683" t="str">
        <f>IFERROR(MID(spotify_top_songs_audio_features[[#This Row],[artist_names]],SEARCH(",",spotify_top_songs_audio_features[[#This Row],[artist_names]])+2,99),"")</f>
        <v/>
      </c>
      <c r="W4683" t="str">
        <f>spotify_top_songs_audio_features[[#This Row],[source]]</f>
        <v>Sony Music Catalog</v>
      </c>
      <c r="X4683" s="1">
        <f>spotify_top_songs_audio_features[[#This Row],[streams]]</f>
        <v>9813671</v>
      </c>
      <c r="Y4683" t="str">
        <f>IF(Tabela2[[#This Row],[feat]]="","","Feat")</f>
        <v/>
      </c>
      <c r="Z4683" s="17" t="str">
        <f>CONCATENATE(INT(spotify_top_songs_audio_features[[#This Row],[duration_ms]]/(60*1000)),":",MOD(INT(spotify_top_songs_audio_features[[#This Row],[duration_ms]]/1000),60))</f>
        <v>4:1</v>
      </c>
      <c r="AA46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683" t="str">
        <f>spotify_top_songs_audio_features[[#This Row],[track_name]]</f>
        <v>Mary's Boy Child / Oh My Lord</v>
      </c>
    </row>
    <row r="4684" spans="1:28" x14ac:dyDescent="0.25">
      <c r="A4684" t="s">
        <v>14737</v>
      </c>
      <c r="B4684" t="s">
        <v>558</v>
      </c>
      <c r="C4684" t="s">
        <v>10986</v>
      </c>
      <c r="D4684" t="s">
        <v>1495</v>
      </c>
      <c r="E4684" t="s">
        <v>469</v>
      </c>
      <c r="F4684" t="s">
        <v>32</v>
      </c>
      <c r="G4684" t="s">
        <v>25</v>
      </c>
      <c r="H4684">
        <v>744</v>
      </c>
      <c r="I4684">
        <v>43</v>
      </c>
      <c r="J4684">
        <v>309</v>
      </c>
      <c r="K4684" t="s">
        <v>11686</v>
      </c>
      <c r="L4684">
        <v>2.7300000000000002E-4</v>
      </c>
      <c r="M4684">
        <v>126</v>
      </c>
      <c r="N4684">
        <v>266</v>
      </c>
      <c r="O4684">
        <v>-10604</v>
      </c>
      <c r="P4684">
        <v>92039</v>
      </c>
      <c r="Q4684">
        <v>201667</v>
      </c>
      <c r="R4684">
        <v>3</v>
      </c>
      <c r="S4684">
        <v>9807471</v>
      </c>
      <c r="U4684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684" t="str">
        <f>IFERROR(MID(spotify_top_songs_audio_features[[#This Row],[artist_names]],SEARCH(",",spotify_top_songs_audio_features[[#This Row],[artist_names]])+2,99),"")</f>
        <v/>
      </c>
      <c r="W4684" t="str">
        <f>spotify_top_songs_audio_features[[#This Row],[source]]</f>
        <v>J. Cole P&amp;D</v>
      </c>
      <c r="X4684" s="1">
        <f>spotify_top_songs_audio_features[[#This Row],[streams]]</f>
        <v>9807471</v>
      </c>
      <c r="Y4684" t="str">
        <f>IF(Tabela2[[#This Row],[feat]]="","","Feat")</f>
        <v/>
      </c>
      <c r="Z4684" s="17" t="str">
        <f>CONCATENATE(INT(spotify_top_songs_audio_features[[#This Row],[duration_ms]]/(60*1000)),":",MOD(INT(spotify_top_songs_audio_features[[#This Row],[duration_ms]]/1000),60))</f>
        <v>3:21</v>
      </c>
      <c r="AA46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684" t="str">
        <f>spotify_top_songs_audio_features[[#This Row],[track_name]]</f>
        <v>Immortal</v>
      </c>
    </row>
    <row r="4685" spans="1:28" x14ac:dyDescent="0.25">
      <c r="A4685" t="s">
        <v>3112</v>
      </c>
      <c r="B4685" t="s">
        <v>3113</v>
      </c>
      <c r="C4685" t="s">
        <v>3114</v>
      </c>
      <c r="D4685" t="s">
        <v>756</v>
      </c>
      <c r="E4685" t="s">
        <v>97</v>
      </c>
      <c r="F4685" t="s">
        <v>32</v>
      </c>
      <c r="G4685" t="s">
        <v>25</v>
      </c>
      <c r="H4685">
        <v>489</v>
      </c>
      <c r="I4685">
        <v>505</v>
      </c>
      <c r="J4685">
        <v>117</v>
      </c>
      <c r="K4685" t="s">
        <v>3115</v>
      </c>
      <c r="L4685">
        <v>333</v>
      </c>
      <c r="M4685">
        <v>104</v>
      </c>
      <c r="N4685">
        <v>337</v>
      </c>
      <c r="O4685">
        <v>-8022</v>
      </c>
      <c r="P4685">
        <v>163255</v>
      </c>
      <c r="Q4685">
        <v>213707</v>
      </c>
      <c r="R4685">
        <v>3</v>
      </c>
      <c r="S4685">
        <v>9802890</v>
      </c>
      <c r="U4685" t="str">
        <f>IFERROR(LEFT(spotify_top_songs_audio_features[[#This Row],[artist_names]],SEARCH(",",spotify_top_songs_audio_features[[#This Row],[artist_names]])-1),spotify_top_songs_audio_features[[#This Row],[artist_names]])</f>
        <v>KALEO</v>
      </c>
      <c r="V4685" t="str">
        <f>IFERROR(MID(spotify_top_songs_audio_features[[#This Row],[artist_names]],SEARCH(",",spotify_top_songs_audio_features[[#This Row],[artist_names]])+2,99),"")</f>
        <v/>
      </c>
      <c r="W4685" t="str">
        <f>spotify_top_songs_audio_features[[#This Row],[source]]</f>
        <v>Elektra (NEK)</v>
      </c>
      <c r="X4685" s="1">
        <f>spotify_top_songs_audio_features[[#This Row],[streams]]</f>
        <v>9802890</v>
      </c>
      <c r="Y4685" t="str">
        <f>IF(Tabela2[[#This Row],[feat]]="","","Feat")</f>
        <v/>
      </c>
      <c r="Z4685" s="17" t="str">
        <f>CONCATENATE(INT(spotify_top_songs_audio_features[[#This Row],[duration_ms]]/(60*1000)),":",MOD(INT(spotify_top_songs_audio_features[[#This Row],[duration_ms]]/1000),60))</f>
        <v>3:33</v>
      </c>
      <c r="AA46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685" t="str">
        <f>spotify_top_songs_audio_features[[#This Row],[track_name]]</f>
        <v>Way down We Go</v>
      </c>
    </row>
    <row r="4686" spans="1:28" x14ac:dyDescent="0.25">
      <c r="A4686" t="s">
        <v>11100</v>
      </c>
      <c r="B4686" t="s">
        <v>710</v>
      </c>
      <c r="C4686" t="s">
        <v>10885</v>
      </c>
      <c r="D4686" t="s">
        <v>712</v>
      </c>
      <c r="E4686" t="s">
        <v>86</v>
      </c>
      <c r="F4686" t="s">
        <v>24</v>
      </c>
      <c r="G4686" t="s">
        <v>25</v>
      </c>
      <c r="H4686">
        <v>485</v>
      </c>
      <c r="I4686">
        <v>545</v>
      </c>
      <c r="J4686">
        <v>336</v>
      </c>
      <c r="K4686" t="s">
        <v>3516</v>
      </c>
      <c r="L4686">
        <v>547</v>
      </c>
      <c r="M4686">
        <v>642</v>
      </c>
      <c r="N4686">
        <v>385</v>
      </c>
      <c r="O4686">
        <v>-7924</v>
      </c>
      <c r="P4686">
        <v>150185</v>
      </c>
      <c r="Q4686">
        <v>123891</v>
      </c>
      <c r="R4686">
        <v>35</v>
      </c>
      <c r="S4686">
        <v>9796998</v>
      </c>
      <c r="U4686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686" t="str">
        <f>IFERROR(MID(spotify_top_songs_audio_features[[#This Row],[artist_names]],SEARCH(",",spotify_top_songs_audio_features[[#This Row],[artist_names]])+2,99),"")</f>
        <v/>
      </c>
      <c r="W4686" t="str">
        <f>spotify_top_songs_audio_features[[#This Row],[source]]</f>
        <v>Generation Now/Atlantic</v>
      </c>
      <c r="X4686" s="1">
        <f>spotify_top_songs_audio_features[[#This Row],[streams]]</f>
        <v>9796998</v>
      </c>
      <c r="Y4686" t="str">
        <f>IF(Tabela2[[#This Row],[feat]]="","","Feat")</f>
        <v/>
      </c>
      <c r="Z4686" s="17" t="str">
        <f>CONCATENATE(INT(spotify_top_songs_audio_features[[#This Row],[duration_ms]]/(60*1000)),":",MOD(INT(spotify_top_songs_audio_features[[#This Row],[duration_ms]]/1000),60))</f>
        <v>2:3</v>
      </c>
      <c r="AA46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86" t="str">
        <f>spotify_top_songs_audio_features[[#This Row],[track_name]]</f>
        <v>Just Wanna Rock</v>
      </c>
    </row>
    <row r="4687" spans="1:28" x14ac:dyDescent="0.25">
      <c r="A4687" t="s">
        <v>12810</v>
      </c>
      <c r="B4687" t="s">
        <v>682</v>
      </c>
      <c r="C4687" t="s">
        <v>683</v>
      </c>
      <c r="D4687" t="s">
        <v>684</v>
      </c>
      <c r="E4687" t="s">
        <v>469</v>
      </c>
      <c r="F4687" t="s">
        <v>32</v>
      </c>
      <c r="G4687" t="s">
        <v>25</v>
      </c>
      <c r="H4687">
        <v>962</v>
      </c>
      <c r="I4687">
        <v>787</v>
      </c>
      <c r="J4687">
        <v>554</v>
      </c>
      <c r="K4687" t="s">
        <v>685</v>
      </c>
      <c r="L4687">
        <v>5.7400000000000003E-3</v>
      </c>
      <c r="M4687">
        <v>176</v>
      </c>
      <c r="N4687">
        <v>968</v>
      </c>
      <c r="O4687">
        <v>1509</v>
      </c>
      <c r="P4687">
        <v>130003</v>
      </c>
      <c r="Q4687">
        <v>165231</v>
      </c>
      <c r="R4687">
        <v>2</v>
      </c>
      <c r="S4687">
        <v>9793319</v>
      </c>
      <c r="U4687" t="str">
        <f>IFERROR(LEFT(spotify_top_songs_audio_features[[#This Row],[artist_names]],SEARCH(",",spotify_top_songs_audio_features[[#This Row],[artist_names]])-1),spotify_top_songs_audio_features[[#This Row],[artist_names]])</f>
        <v>Niack</v>
      </c>
      <c r="V4687" t="str">
        <f>IFERROR(MID(spotify_top_songs_audio_features[[#This Row],[artist_names]],SEARCH(",",spotify_top_songs_audio_features[[#This Row],[artist_names]])+2,99),"")</f>
        <v>Markim WF</v>
      </c>
      <c r="W4687" t="str">
        <f>spotify_top_songs_audio_features[[#This Row],[source]]</f>
        <v>Niack / Ritmo dos Fluxos</v>
      </c>
      <c r="X4687" s="1">
        <f>spotify_top_songs_audio_features[[#This Row],[streams]]</f>
        <v>9793319</v>
      </c>
      <c r="Y4687" t="str">
        <f>IF(Tabela2[[#This Row],[feat]]="","","Feat")</f>
        <v>Feat</v>
      </c>
      <c r="Z4687" s="17" t="str">
        <f>CONCATENATE(INT(spotify_top_songs_audio_features[[#This Row],[duration_ms]]/(60*1000)),":",MOD(INT(spotify_top_songs_audio_features[[#This Row],[duration_ms]]/1000),60))</f>
        <v>2:45</v>
      </c>
      <c r="AA46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687" t="str">
        <f>spotify_top_songs_audio_features[[#This Row],[track_name]]</f>
        <v>Na Raba Toma Tapão</v>
      </c>
    </row>
    <row r="4688" spans="1:28" x14ac:dyDescent="0.25">
      <c r="A4688" t="s">
        <v>12643</v>
      </c>
      <c r="B4688" t="s">
        <v>10204</v>
      </c>
      <c r="C4688" t="s">
        <v>12644</v>
      </c>
      <c r="D4688" t="s">
        <v>3681</v>
      </c>
      <c r="E4688" t="s">
        <v>23</v>
      </c>
      <c r="F4688" t="s">
        <v>24</v>
      </c>
      <c r="G4688" t="s">
        <v>25</v>
      </c>
      <c r="H4688">
        <v>798</v>
      </c>
      <c r="I4688">
        <v>608</v>
      </c>
      <c r="J4688">
        <v>14</v>
      </c>
      <c r="K4688" t="s">
        <v>12645</v>
      </c>
      <c r="L4688">
        <v>6.5199999999999998E-3</v>
      </c>
      <c r="M4688">
        <v>106</v>
      </c>
      <c r="N4688">
        <v>677</v>
      </c>
      <c r="O4688">
        <v>-6001</v>
      </c>
      <c r="P4688">
        <v>180014</v>
      </c>
      <c r="Q4688">
        <v>151558</v>
      </c>
      <c r="R4688">
        <v>2</v>
      </c>
      <c r="S4688">
        <v>9789308</v>
      </c>
      <c r="U4688" t="str">
        <f>IFERROR(LEFT(spotify_top_songs_audio_features[[#This Row],[artist_names]],SEARCH(",",spotify_top_songs_audio_features[[#This Row],[artist_names]])-1),spotify_top_songs_audio_features[[#This Row],[artist_names]])</f>
        <v>Loredana</v>
      </c>
      <c r="V4688" t="str">
        <f>IFERROR(MID(spotify_top_songs_audio_features[[#This Row],[artist_names]],SEARCH(",",spotify_top_songs_audio_features[[#This Row],[artist_names]])+2,99),"")</f>
        <v>Mozzik</v>
      </c>
      <c r="W4688" t="str">
        <f>spotify_top_songs_audio_features[[#This Row],[source]]</f>
        <v>Loredana</v>
      </c>
      <c r="X4688" s="1">
        <f>spotify_top_songs_audio_features[[#This Row],[streams]]</f>
        <v>9789308</v>
      </c>
      <c r="Y4688" t="str">
        <f>IF(Tabela2[[#This Row],[feat]]="","","Feat")</f>
        <v>Feat</v>
      </c>
      <c r="Z4688" s="17" t="str">
        <f>CONCATENATE(INT(spotify_top_songs_audio_features[[#This Row],[duration_ms]]/(60*1000)),":",MOD(INT(spotify_top_songs_audio_features[[#This Row],[duration_ms]]/1000),60))</f>
        <v>2:31</v>
      </c>
      <c r="AA46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88" t="str">
        <f>spotify_top_songs_audio_features[[#This Row],[track_name]]</f>
        <v>Eiskalt</v>
      </c>
    </row>
    <row r="4689" spans="1:28" x14ac:dyDescent="0.25">
      <c r="A4689" t="s">
        <v>4639</v>
      </c>
      <c r="B4689" t="s">
        <v>4640</v>
      </c>
      <c r="C4689" t="s">
        <v>4641</v>
      </c>
      <c r="D4689" t="s">
        <v>220</v>
      </c>
      <c r="E4689" t="s">
        <v>113</v>
      </c>
      <c r="F4689" t="s">
        <v>24</v>
      </c>
      <c r="G4689" t="s">
        <v>25</v>
      </c>
      <c r="H4689">
        <v>685</v>
      </c>
      <c r="I4689">
        <v>762</v>
      </c>
      <c r="J4689">
        <v>565</v>
      </c>
      <c r="K4689" t="s">
        <v>2965</v>
      </c>
      <c r="L4689">
        <v>0</v>
      </c>
      <c r="M4689">
        <v>759</v>
      </c>
      <c r="N4689">
        <v>905</v>
      </c>
      <c r="O4689">
        <v>-5147</v>
      </c>
      <c r="P4689">
        <v>172017</v>
      </c>
      <c r="Q4689">
        <v>245360</v>
      </c>
      <c r="R4689">
        <v>2</v>
      </c>
      <c r="S4689">
        <v>9786972</v>
      </c>
      <c r="U4689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4689" t="str">
        <f>IFERROR(MID(spotify_top_songs_audio_features[[#This Row],[artist_names]],SEARCH(",",spotify_top_songs_audio_features[[#This Row],[artist_names]])+2,99),"")</f>
        <v>Luis Figueroa, Lary Over</v>
      </c>
      <c r="W4689" t="str">
        <f>spotify_top_songs_audio_features[[#This Row],[source]]</f>
        <v>UMLE - Latino</v>
      </c>
      <c r="X4689" s="1">
        <f>spotify_top_songs_audio_features[[#This Row],[streams]]</f>
        <v>9786972</v>
      </c>
      <c r="Y4689" t="str">
        <f>IF(Tabela2[[#This Row],[feat]]="","","Feat")</f>
        <v>Feat</v>
      </c>
      <c r="Z4689" s="17" t="str">
        <f>CONCATENATE(INT(spotify_top_songs_audio_features[[#This Row],[duration_ms]]/(60*1000)),":",MOD(INT(spotify_top_songs_audio_features[[#This Row],[duration_ms]]/1000),60))</f>
        <v>4:5</v>
      </c>
      <c r="AA46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689" t="str">
        <f>spotify_top_songs_audio_features[[#This Row],[track_name]]</f>
        <v>Por Perro</v>
      </c>
    </row>
    <row r="4690" spans="1:28" x14ac:dyDescent="0.25">
      <c r="A4690" t="s">
        <v>11528</v>
      </c>
      <c r="B4690" t="s">
        <v>11529</v>
      </c>
      <c r="C4690" t="s">
        <v>11530</v>
      </c>
      <c r="D4690" t="s">
        <v>1008</v>
      </c>
      <c r="E4690" t="s">
        <v>23</v>
      </c>
      <c r="F4690" t="s">
        <v>24</v>
      </c>
      <c r="G4690" t="s">
        <v>25</v>
      </c>
      <c r="H4690">
        <v>607</v>
      </c>
      <c r="I4690">
        <v>754</v>
      </c>
      <c r="J4690">
        <v>714</v>
      </c>
      <c r="K4690" t="s">
        <v>784</v>
      </c>
      <c r="L4690">
        <v>1.3200000000000001E-4</v>
      </c>
      <c r="M4690">
        <v>344</v>
      </c>
      <c r="N4690">
        <v>419</v>
      </c>
      <c r="O4690">
        <v>-5465</v>
      </c>
      <c r="P4690">
        <v>144994</v>
      </c>
      <c r="Q4690">
        <v>186771</v>
      </c>
      <c r="R4690">
        <v>1</v>
      </c>
      <c r="S4690">
        <v>9784192</v>
      </c>
      <c r="U4690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690" t="str">
        <f>IFERROR(MID(spotify_top_songs_audio_features[[#This Row],[artist_names]],SEARCH(",",spotify_top_songs_audio_features[[#This Row],[artist_names]])+2,99),"")</f>
        <v>Brent Faiyaz</v>
      </c>
      <c r="W4690" t="str">
        <f>spotify_top_songs_audio_features[[#This Row],[source]]</f>
        <v>Slaughter Gang, LLC/Epic Records</v>
      </c>
      <c r="X4690" s="1">
        <f>spotify_top_songs_audio_features[[#This Row],[streams]]</f>
        <v>9784192</v>
      </c>
      <c r="Y4690" t="str">
        <f>IF(Tabela2[[#This Row],[feat]]="","","Feat")</f>
        <v>Feat</v>
      </c>
      <c r="Z4690" s="17" t="str">
        <f>CONCATENATE(INT(spotify_top_songs_audio_features[[#This Row],[duration_ms]]/(60*1000)),":",MOD(INT(spotify_top_songs_audio_features[[#This Row],[duration_ms]]/1000),60))</f>
        <v>3:6</v>
      </c>
      <c r="AA46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90" t="str">
        <f>spotify_top_songs_audio_features[[#This Row],[track_name]]</f>
        <v>should've wore a bonnet</v>
      </c>
    </row>
    <row r="4691" spans="1:28" x14ac:dyDescent="0.25">
      <c r="A4691" t="s">
        <v>10868</v>
      </c>
      <c r="B4691" t="s">
        <v>2527</v>
      </c>
      <c r="C4691" t="s">
        <v>10869</v>
      </c>
      <c r="D4691" t="s">
        <v>2529</v>
      </c>
      <c r="E4691" t="s">
        <v>469</v>
      </c>
      <c r="F4691" t="s">
        <v>24</v>
      </c>
      <c r="G4691" t="s">
        <v>25</v>
      </c>
      <c r="H4691">
        <v>517</v>
      </c>
      <c r="I4691">
        <v>702</v>
      </c>
      <c r="J4691">
        <v>247</v>
      </c>
      <c r="K4691" t="s">
        <v>10870</v>
      </c>
      <c r="L4691">
        <v>0</v>
      </c>
      <c r="M4691">
        <v>896</v>
      </c>
      <c r="N4691">
        <v>414</v>
      </c>
      <c r="O4691">
        <v>-6763</v>
      </c>
      <c r="P4691">
        <v>83873</v>
      </c>
      <c r="Q4691">
        <v>198267</v>
      </c>
      <c r="R4691">
        <v>2</v>
      </c>
      <c r="S4691">
        <v>9772481</v>
      </c>
      <c r="U4691" t="str">
        <f>IFERROR(LEFT(spotify_top_songs_audio_features[[#This Row],[artist_names]],SEARCH(",",spotify_top_songs_audio_features[[#This Row],[artist_names]])-1),spotify_top_songs_audio_features[[#This Row],[artist_names]])</f>
        <v>Michael Bublé</v>
      </c>
      <c r="V4691" t="str">
        <f>IFERROR(MID(spotify_top_songs_audio_features[[#This Row],[artist_names]],SEARCH(",",spotify_top_songs_audio_features[[#This Row],[artist_names]])+2,99),"")</f>
        <v/>
      </c>
      <c r="W4691" t="str">
        <f>spotify_top_songs_audio_features[[#This Row],[source]]</f>
        <v>Reprise</v>
      </c>
      <c r="X4691" s="1">
        <f>spotify_top_songs_audio_features[[#This Row],[streams]]</f>
        <v>9772481</v>
      </c>
      <c r="Y4691" t="str">
        <f>IF(Tabela2[[#This Row],[feat]]="","","Feat")</f>
        <v/>
      </c>
      <c r="Z4691" s="17" t="str">
        <f>CONCATENATE(INT(spotify_top_songs_audio_features[[#This Row],[duration_ms]]/(60*1000)),":",MOD(INT(spotify_top_songs_audio_features[[#This Row],[duration_ms]]/1000),60))</f>
        <v>3:18</v>
      </c>
      <c r="AA46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691" t="str">
        <f>spotify_top_songs_audio_features[[#This Row],[track_name]]</f>
        <v>Cold December Night</v>
      </c>
    </row>
    <row r="4692" spans="1:28" x14ac:dyDescent="0.25">
      <c r="A4692" t="s">
        <v>15297</v>
      </c>
      <c r="B4692" t="s">
        <v>280</v>
      </c>
      <c r="C4692" t="s">
        <v>15298</v>
      </c>
      <c r="D4692" t="s">
        <v>282</v>
      </c>
      <c r="E4692" t="s">
        <v>113</v>
      </c>
      <c r="F4692" t="s">
        <v>24</v>
      </c>
      <c r="G4692" t="s">
        <v>152</v>
      </c>
      <c r="H4692">
        <v>535</v>
      </c>
      <c r="I4692">
        <v>521</v>
      </c>
      <c r="J4692">
        <v>272</v>
      </c>
      <c r="K4692" t="s">
        <v>15299</v>
      </c>
      <c r="L4692">
        <v>371</v>
      </c>
      <c r="M4692">
        <v>19</v>
      </c>
      <c r="N4692">
        <v>457</v>
      </c>
      <c r="O4692">
        <v>-5942</v>
      </c>
      <c r="P4692">
        <v>140026</v>
      </c>
      <c r="Q4692">
        <v>362653</v>
      </c>
      <c r="R4692">
        <v>1</v>
      </c>
      <c r="S4692">
        <v>9763034</v>
      </c>
      <c r="U4692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4692" t="str">
        <f>IFERROR(MID(spotify_top_songs_audio_features[[#This Row],[artist_names]],SEARCH(",",spotify_top_songs_audio_features[[#This Row],[artist_names]])+2,99),"")</f>
        <v/>
      </c>
      <c r="W4692" t="str">
        <f>spotify_top_songs_audio_features[[#This Row],[source]]</f>
        <v>Columbia</v>
      </c>
      <c r="X4692" s="1">
        <f>spotify_top_songs_audio_features[[#This Row],[streams]]</f>
        <v>9763034</v>
      </c>
      <c r="Y4692" t="str">
        <f>IF(Tabela2[[#This Row],[feat]]="","","Feat")</f>
        <v/>
      </c>
      <c r="Z4692" s="17" t="str">
        <f>CONCATENATE(INT(spotify_top_songs_audio_features[[#This Row],[duration_ms]]/(60*1000)),":",MOD(INT(spotify_top_songs_audio_features[[#This Row],[duration_ms]]/1000),60))</f>
        <v>6:2</v>
      </c>
      <c r="AA46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692" t="str">
        <f>spotify_top_songs_audio_features[[#This Row],[track_name]]</f>
        <v>She</v>
      </c>
    </row>
    <row r="4693" spans="1:28" x14ac:dyDescent="0.25">
      <c r="A4693" t="s">
        <v>16537</v>
      </c>
      <c r="B4693" t="s">
        <v>16538</v>
      </c>
      <c r="C4693" t="s">
        <v>16539</v>
      </c>
      <c r="D4693" t="s">
        <v>7637</v>
      </c>
      <c r="E4693" t="s">
        <v>86</v>
      </c>
      <c r="F4693" t="s">
        <v>32</v>
      </c>
      <c r="G4693" t="s">
        <v>25</v>
      </c>
      <c r="H4693">
        <v>735</v>
      </c>
      <c r="I4693">
        <v>586</v>
      </c>
      <c r="J4693">
        <v>499</v>
      </c>
      <c r="K4693" t="s">
        <v>8077</v>
      </c>
      <c r="L4693">
        <v>2.3900000000000001E-4</v>
      </c>
      <c r="M4693">
        <v>873</v>
      </c>
      <c r="N4693">
        <v>359</v>
      </c>
      <c r="O4693">
        <v>-6455</v>
      </c>
      <c r="P4693">
        <v>159908</v>
      </c>
      <c r="Q4693">
        <v>258400</v>
      </c>
      <c r="R4693">
        <v>2</v>
      </c>
      <c r="S4693">
        <v>9758420</v>
      </c>
      <c r="U4693" t="str">
        <f>IFERROR(LEFT(spotify_top_songs_audio_features[[#This Row],[artist_names]],SEARCH(",",spotify_top_songs_audio_features[[#This Row],[artist_names]])-1),spotify_top_songs_audio_features[[#This Row],[artist_names]])</f>
        <v>Bushido</v>
      </c>
      <c r="V4693" t="str">
        <f>IFERROR(MID(spotify_top_songs_audio_features[[#This Row],[artist_names]],SEARCH(",",spotify_top_songs_audio_features[[#This Row],[artist_names]])+2,99),"")</f>
        <v>Samra, Capital Bra</v>
      </c>
      <c r="W4693" t="str">
        <f>spotify_top_songs_audio_features[[#This Row],[source]]</f>
        <v>ersguterjunge/iGroove</v>
      </c>
      <c r="X4693" s="1">
        <f>spotify_top_songs_audio_features[[#This Row],[streams]]</f>
        <v>9758420</v>
      </c>
      <c r="Y4693" t="str">
        <f>IF(Tabela2[[#This Row],[feat]]="","","Feat")</f>
        <v>Feat</v>
      </c>
      <c r="Z4693" s="17" t="str">
        <f>CONCATENATE(INT(spotify_top_songs_audio_features[[#This Row],[duration_ms]]/(60*1000)),":",MOD(INT(spotify_top_songs_audio_features[[#This Row],[duration_ms]]/1000),60))</f>
        <v>4:18</v>
      </c>
      <c r="AA46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693" t="str">
        <f>spotify_top_songs_audio_features[[#This Row],[track_name]]</f>
        <v>Für Euch alle</v>
      </c>
    </row>
    <row r="4694" spans="1:28" x14ac:dyDescent="0.25">
      <c r="A4694" t="s">
        <v>392</v>
      </c>
      <c r="B4694" t="s">
        <v>112</v>
      </c>
      <c r="C4694" t="s">
        <v>393</v>
      </c>
      <c r="D4694" t="s">
        <v>112</v>
      </c>
      <c r="E4694" t="s">
        <v>23</v>
      </c>
      <c r="F4694" t="s">
        <v>24</v>
      </c>
      <c r="G4694" t="s">
        <v>25</v>
      </c>
      <c r="H4694">
        <v>519</v>
      </c>
      <c r="I4694">
        <v>527</v>
      </c>
      <c r="J4694">
        <v>274</v>
      </c>
      <c r="K4694" t="s">
        <v>394</v>
      </c>
      <c r="L4694">
        <v>0</v>
      </c>
      <c r="M4694">
        <v>132</v>
      </c>
      <c r="N4694">
        <v>267</v>
      </c>
      <c r="O4694">
        <v>-7673</v>
      </c>
      <c r="P4694">
        <v>78915</v>
      </c>
      <c r="Q4694">
        <v>238867</v>
      </c>
      <c r="R4694">
        <v>1</v>
      </c>
      <c r="S4694">
        <v>9744763</v>
      </c>
      <c r="U469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694" t="str">
        <f>IFERROR(MID(spotify_top_songs_audio_features[[#This Row],[artist_names]],SEARCH(",",spotify_top_songs_audio_features[[#This Row],[artist_names]])+2,99),"")</f>
        <v/>
      </c>
      <c r="W4694" t="str">
        <f>spotify_top_songs_audio_features[[#This Row],[source]]</f>
        <v>Taylor Swift</v>
      </c>
      <c r="X4694" s="1">
        <f>spotify_top_songs_audio_features[[#This Row],[streams]]</f>
        <v>9744763</v>
      </c>
      <c r="Y4694" t="str">
        <f>IF(Tabela2[[#This Row],[feat]]="","","Feat")</f>
        <v/>
      </c>
      <c r="Z4694" s="17" t="str">
        <f>CONCATENATE(INT(spotify_top_songs_audio_features[[#This Row],[duration_ms]]/(60*1000)),":",MOD(INT(spotify_top_songs_audio_features[[#This Row],[duration_ms]]/1000),60))</f>
        <v>3:58</v>
      </c>
      <c r="AA46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94" t="str">
        <f>spotify_top_songs_audio_features[[#This Row],[track_name]]</f>
        <v>Begin Again (Taylor's Version)</v>
      </c>
    </row>
    <row r="4695" spans="1:28" x14ac:dyDescent="0.25">
      <c r="A4695" t="s">
        <v>14352</v>
      </c>
      <c r="B4695" t="s">
        <v>14353</v>
      </c>
      <c r="C4695" t="s">
        <v>14354</v>
      </c>
      <c r="D4695" t="s">
        <v>1008</v>
      </c>
      <c r="E4695" t="s">
        <v>177</v>
      </c>
      <c r="F4695" t="s">
        <v>32</v>
      </c>
      <c r="G4695" t="s">
        <v>25</v>
      </c>
      <c r="H4695">
        <v>559</v>
      </c>
      <c r="I4695">
        <v>743</v>
      </c>
      <c r="J4695">
        <v>167</v>
      </c>
      <c r="K4695" t="s">
        <v>9050</v>
      </c>
      <c r="L4695">
        <v>0</v>
      </c>
      <c r="M4695">
        <v>23</v>
      </c>
      <c r="N4695">
        <v>263</v>
      </c>
      <c r="O4695">
        <v>-5418</v>
      </c>
      <c r="P4695">
        <v>133897</v>
      </c>
      <c r="Q4695">
        <v>207586</v>
      </c>
      <c r="R4695">
        <v>1</v>
      </c>
      <c r="S4695">
        <v>9743353</v>
      </c>
      <c r="U4695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695" t="str">
        <f>IFERROR(MID(spotify_top_songs_audio_features[[#This Row],[artist_names]],SEARCH(",",spotify_top_songs_audio_features[[#This Row],[artist_names]])+2,99),"")</f>
        <v>Summer Walker</v>
      </c>
      <c r="W4695" t="str">
        <f>spotify_top_songs_audio_features[[#This Row],[source]]</f>
        <v>Slaughter Gang, LLC/Epic Records</v>
      </c>
      <c r="X4695" s="1">
        <f>spotify_top_songs_audio_features[[#This Row],[streams]]</f>
        <v>9743353</v>
      </c>
      <c r="Y4695" t="str">
        <f>IF(Tabela2[[#This Row],[feat]]="","","Feat")</f>
        <v>Feat</v>
      </c>
      <c r="Z4695" s="17" t="str">
        <f>CONCATENATE(INT(spotify_top_songs_audio_features[[#This Row],[duration_ms]]/(60*1000)),":",MOD(INT(spotify_top_songs_audio_features[[#This Row],[duration_ms]]/1000),60))</f>
        <v>3:27</v>
      </c>
      <c r="AA46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695" t="str">
        <f>spotify_top_songs_audio_features[[#This Row],[track_name]]</f>
        <v>prove it</v>
      </c>
    </row>
    <row r="4696" spans="1:28" x14ac:dyDescent="0.25">
      <c r="A4696" t="s">
        <v>2063</v>
      </c>
      <c r="B4696" t="s">
        <v>2064</v>
      </c>
      <c r="C4696" t="s">
        <v>2065</v>
      </c>
      <c r="D4696" t="s">
        <v>249</v>
      </c>
      <c r="E4696" t="s">
        <v>142</v>
      </c>
      <c r="F4696" t="s">
        <v>32</v>
      </c>
      <c r="G4696" t="s">
        <v>25</v>
      </c>
      <c r="H4696">
        <v>564</v>
      </c>
      <c r="I4696">
        <v>402</v>
      </c>
      <c r="J4696">
        <v>329</v>
      </c>
      <c r="K4696" t="s">
        <v>196</v>
      </c>
      <c r="L4696">
        <v>6.2500000000000003E-3</v>
      </c>
      <c r="M4696">
        <v>308</v>
      </c>
      <c r="N4696">
        <v>628</v>
      </c>
      <c r="O4696">
        <v>-6488</v>
      </c>
      <c r="P4696">
        <v>12145</v>
      </c>
      <c r="Q4696">
        <v>152903</v>
      </c>
      <c r="R4696">
        <v>1</v>
      </c>
      <c r="S4696">
        <v>9739072</v>
      </c>
      <c r="U4696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4696" t="str">
        <f>IFERROR(MID(spotify_top_songs_audio_features[[#This Row],[artist_names]],SEARCH(",",spotify_top_songs_audio_features[[#This Row],[artist_names]])+2,99),"")</f>
        <v>Milo j</v>
      </c>
      <c r="W4696" t="str">
        <f>spotify_top_songs_audio_features[[#This Row],[source]]</f>
        <v>DALE PLAY Records</v>
      </c>
      <c r="X4696" s="1">
        <f>spotify_top_songs_audio_features[[#This Row],[streams]]</f>
        <v>9739072</v>
      </c>
      <c r="Y4696" t="str">
        <f>IF(Tabela2[[#This Row],[feat]]="","","Feat")</f>
        <v>Feat</v>
      </c>
      <c r="Z4696" s="17" t="str">
        <f>CONCATENATE(INT(spotify_top_songs_audio_features[[#This Row],[duration_ms]]/(60*1000)),":",MOD(INT(spotify_top_songs_audio_features[[#This Row],[duration_ms]]/1000),60))</f>
        <v>2:32</v>
      </c>
      <c r="AA46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696" t="str">
        <f>spotify_top_songs_audio_features[[#This Row],[track_name]]</f>
        <v>No soy Eterno</v>
      </c>
    </row>
    <row r="4697" spans="1:28" x14ac:dyDescent="0.25">
      <c r="A4697" t="s">
        <v>16126</v>
      </c>
      <c r="B4697" t="s">
        <v>16127</v>
      </c>
      <c r="C4697" t="s">
        <v>16128</v>
      </c>
      <c r="D4697" t="s">
        <v>2276</v>
      </c>
      <c r="E4697" t="s">
        <v>102</v>
      </c>
      <c r="F4697" t="s">
        <v>32</v>
      </c>
      <c r="G4697" t="s">
        <v>25</v>
      </c>
      <c r="H4697">
        <v>785</v>
      </c>
      <c r="I4697">
        <v>897</v>
      </c>
      <c r="J4697">
        <v>158</v>
      </c>
      <c r="K4697" t="s">
        <v>9125</v>
      </c>
      <c r="L4697">
        <v>0</v>
      </c>
      <c r="M4697">
        <v>222</v>
      </c>
      <c r="N4697">
        <v>891</v>
      </c>
      <c r="O4697">
        <v>-3447</v>
      </c>
      <c r="P4697">
        <v>115916</v>
      </c>
      <c r="Q4697">
        <v>131038</v>
      </c>
      <c r="R4697">
        <v>1</v>
      </c>
      <c r="S4697">
        <v>9724598</v>
      </c>
      <c r="U4697" t="str">
        <f>IFERROR(LEFT(spotify_top_songs_audio_features[[#This Row],[artist_names]],SEARCH(",",spotify_top_songs_audio_features[[#This Row],[artist_names]])-1),spotify_top_songs_audio_features[[#This Row],[artist_names]])</f>
        <v>TOMORROW X TOGETHER</v>
      </c>
      <c r="V4697" t="str">
        <f>IFERROR(MID(spotify_top_songs_audio_features[[#This Row],[artist_names]],SEARCH(",",spotify_top_songs_audio_features[[#This Row],[artist_names]])+2,99),"")</f>
        <v>Anitta</v>
      </c>
      <c r="W4697" t="str">
        <f>spotify_top_songs_audio_features[[#This Row],[source]]</f>
        <v>Republic Records - TXT</v>
      </c>
      <c r="X4697" s="1">
        <f>spotify_top_songs_audio_features[[#This Row],[streams]]</f>
        <v>9724598</v>
      </c>
      <c r="Y4697" t="str">
        <f>IF(Tabela2[[#This Row],[feat]]="","","Feat")</f>
        <v>Feat</v>
      </c>
      <c r="Z4697" s="17" t="str">
        <f>CONCATENATE(INT(spotify_top_songs_audio_features[[#This Row],[duration_ms]]/(60*1000)),":",MOD(INT(spotify_top_songs_audio_features[[#This Row],[duration_ms]]/1000),60))</f>
        <v>2:11</v>
      </c>
      <c r="AA46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697" t="str">
        <f>spotify_top_songs_audio_features[[#This Row],[track_name]]</f>
        <v>Back for More (with Anitta)</v>
      </c>
    </row>
    <row r="4698" spans="1:28" x14ac:dyDescent="0.25">
      <c r="A4698" t="s">
        <v>16961</v>
      </c>
      <c r="B4698" t="s">
        <v>16962</v>
      </c>
      <c r="C4698" t="s">
        <v>4776</v>
      </c>
      <c r="D4698" t="s">
        <v>496</v>
      </c>
      <c r="E4698" t="s">
        <v>23</v>
      </c>
      <c r="F4698" t="s">
        <v>24</v>
      </c>
      <c r="G4698" t="s">
        <v>25</v>
      </c>
      <c r="H4698">
        <v>863</v>
      </c>
      <c r="I4698">
        <v>728</v>
      </c>
      <c r="J4698">
        <v>586</v>
      </c>
      <c r="K4698" t="s">
        <v>3348</v>
      </c>
      <c r="L4698">
        <v>9.1399999999999999E-4</v>
      </c>
      <c r="M4698">
        <v>902</v>
      </c>
      <c r="N4698">
        <v>649</v>
      </c>
      <c r="O4698">
        <v>-2954</v>
      </c>
      <c r="P4698">
        <v>93035</v>
      </c>
      <c r="Q4698">
        <v>231745</v>
      </c>
      <c r="R4698">
        <v>2</v>
      </c>
      <c r="S4698">
        <v>9721879</v>
      </c>
      <c r="U4698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4698" t="str">
        <f>IFERROR(MID(spotify_top_songs_audio_features[[#This Row],[artist_names]],SEARCH(",",spotify_top_songs_audio_features[[#This Row],[artist_names]])+2,99),"")</f>
        <v>Tego Calderón</v>
      </c>
      <c r="W4698" t="str">
        <f>spotify_top_songs_audio_features[[#This Row],[source]]</f>
        <v>2020 Real Hasta La Muerte, LLC</v>
      </c>
      <c r="X4698" s="1">
        <f>spotify_top_songs_audio_features[[#This Row],[streams]]</f>
        <v>9721879</v>
      </c>
      <c r="Y4698" t="str">
        <f>IF(Tabela2[[#This Row],[feat]]="","","Feat")</f>
        <v>Feat</v>
      </c>
      <c r="Z4698" s="17" t="str">
        <f>CONCATENATE(INT(spotify_top_songs_audio_features[[#This Row],[duration_ms]]/(60*1000)),":",MOD(INT(spotify_top_songs_audio_features[[#This Row],[duration_ms]]/1000),60))</f>
        <v>3:51</v>
      </c>
      <c r="AA46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698" t="str">
        <f>spotify_top_songs_audio_features[[#This Row],[track_name]]</f>
        <v>Jangueo</v>
      </c>
    </row>
    <row r="4699" spans="1:28" x14ac:dyDescent="0.25">
      <c r="A4699" t="s">
        <v>9471</v>
      </c>
      <c r="B4699" t="s">
        <v>3281</v>
      </c>
      <c r="C4699" t="s">
        <v>3282</v>
      </c>
      <c r="D4699" t="s">
        <v>182</v>
      </c>
      <c r="E4699" t="s">
        <v>142</v>
      </c>
      <c r="F4699" t="s">
        <v>24</v>
      </c>
      <c r="G4699" t="s">
        <v>25</v>
      </c>
      <c r="H4699">
        <v>532</v>
      </c>
      <c r="I4699">
        <v>926</v>
      </c>
      <c r="J4699">
        <v>357</v>
      </c>
      <c r="K4699" t="s">
        <v>2757</v>
      </c>
      <c r="L4699">
        <v>9.8400000000000007E-4</v>
      </c>
      <c r="M4699">
        <v>318</v>
      </c>
      <c r="N4699">
        <v>814</v>
      </c>
      <c r="O4699">
        <v>-5536</v>
      </c>
      <c r="P4699">
        <v>140137</v>
      </c>
      <c r="Q4699">
        <v>272394</v>
      </c>
      <c r="R4699">
        <v>2</v>
      </c>
      <c r="S4699">
        <v>9700897</v>
      </c>
      <c r="U4699" t="str">
        <f>IFERROR(LEFT(spotify_top_songs_audio_features[[#This Row],[artist_names]],SEARCH(",",spotify_top_songs_audio_features[[#This Row],[artist_names]])-1),spotify_top_songs_audio_features[[#This Row],[artist_names]])</f>
        <v>Elton John</v>
      </c>
      <c r="V4699" t="str">
        <f>IFERROR(MID(spotify_top_songs_audio_features[[#This Row],[artist_names]],SEARCH(",",spotify_top_songs_audio_features[[#This Row],[artist_names]])+2,99),"")</f>
        <v/>
      </c>
      <c r="W4699" t="str">
        <f>spotify_top_songs_audio_features[[#This Row],[source]]</f>
        <v>EMI</v>
      </c>
      <c r="X4699" s="1">
        <f>spotify_top_songs_audio_features[[#This Row],[streams]]</f>
        <v>9700897</v>
      </c>
      <c r="Y4699" t="str">
        <f>IF(Tabela2[[#This Row],[feat]]="","","Feat")</f>
        <v/>
      </c>
      <c r="Z4699" s="17" t="str">
        <f>CONCATENATE(INT(spotify_top_songs_audio_features[[#This Row],[duration_ms]]/(60*1000)),":",MOD(INT(spotify_top_songs_audio_features[[#This Row],[duration_ms]]/1000),60))</f>
        <v>4:32</v>
      </c>
      <c r="AA46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699" t="str">
        <f>spotify_top_songs_audio_features[[#This Row],[track_name]]</f>
        <v>Step Into Christmas - Remastered 1995</v>
      </c>
    </row>
    <row r="4700" spans="1:28" x14ac:dyDescent="0.25">
      <c r="A4700" t="s">
        <v>4303</v>
      </c>
      <c r="B4700" t="s">
        <v>439</v>
      </c>
      <c r="C4700" t="s">
        <v>4304</v>
      </c>
      <c r="D4700" t="s">
        <v>976</v>
      </c>
      <c r="E4700" t="s">
        <v>86</v>
      </c>
      <c r="F4700" t="s">
        <v>32</v>
      </c>
      <c r="G4700" t="s">
        <v>25</v>
      </c>
      <c r="H4700">
        <v>611</v>
      </c>
      <c r="I4700">
        <v>584</v>
      </c>
      <c r="J4700">
        <v>301</v>
      </c>
      <c r="K4700" t="s">
        <v>4305</v>
      </c>
      <c r="L4700">
        <v>0</v>
      </c>
      <c r="M4700">
        <v>432</v>
      </c>
      <c r="N4700">
        <v>181</v>
      </c>
      <c r="O4700">
        <v>-6897</v>
      </c>
      <c r="P4700">
        <v>116106</v>
      </c>
      <c r="Q4700">
        <v>243486</v>
      </c>
      <c r="R4700">
        <v>1</v>
      </c>
      <c r="S4700">
        <v>9683220</v>
      </c>
      <c r="U4700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700" t="str">
        <f>IFERROR(MID(spotify_top_songs_audio_features[[#This Row],[artist_names]],SEARCH(",",spotify_top_songs_audio_features[[#This Row],[artist_names]])+2,99),"")</f>
        <v/>
      </c>
      <c r="W4700" t="str">
        <f>spotify_top_songs_audio_features[[#This Row],[source]]</f>
        <v>Mercury Records/Republic Records</v>
      </c>
      <c r="X4700" s="1">
        <f>spotify_top_songs_audio_features[[#This Row],[streams]]</f>
        <v>9683220</v>
      </c>
      <c r="Y4700" t="str">
        <f>IF(Tabela2[[#This Row],[feat]]="","","Feat")</f>
        <v/>
      </c>
      <c r="Z4700" s="17" t="str">
        <f>CONCATENATE(INT(spotify_top_songs_audio_features[[#This Row],[duration_ms]]/(60*1000)),":",MOD(INT(spotify_top_songs_audio_features[[#This Row],[duration_ms]]/1000),60))</f>
        <v>4:3</v>
      </c>
      <c r="AA47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700" t="str">
        <f>spotify_top_songs_audio_features[[#This Row],[track_name]]</f>
        <v>Lemon Tree</v>
      </c>
    </row>
    <row r="4701" spans="1:28" x14ac:dyDescent="0.25">
      <c r="A4701" t="s">
        <v>16533</v>
      </c>
      <c r="B4701" t="s">
        <v>112</v>
      </c>
      <c r="C4701" t="s">
        <v>16534</v>
      </c>
      <c r="D4701" t="s">
        <v>112</v>
      </c>
      <c r="E4701" t="s">
        <v>58</v>
      </c>
      <c r="F4701" t="s">
        <v>24</v>
      </c>
      <c r="G4701" t="s">
        <v>25</v>
      </c>
      <c r="H4701">
        <v>569</v>
      </c>
      <c r="I4701">
        <v>741</v>
      </c>
      <c r="J4701">
        <v>282</v>
      </c>
      <c r="K4701" t="s">
        <v>1855</v>
      </c>
      <c r="L4701">
        <v>0</v>
      </c>
      <c r="M4701">
        <v>333</v>
      </c>
      <c r="N4701">
        <v>43</v>
      </c>
      <c r="O4701">
        <v>-4963</v>
      </c>
      <c r="P4701">
        <v>100118</v>
      </c>
      <c r="Q4701">
        <v>241592</v>
      </c>
      <c r="R4701">
        <v>1</v>
      </c>
      <c r="S4701">
        <v>9676024</v>
      </c>
      <c r="U470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701" t="str">
        <f>IFERROR(MID(spotify_top_songs_audio_features[[#This Row],[artist_names]],SEARCH(",",spotify_top_songs_audio_features[[#This Row],[artist_names]])+2,99),"")</f>
        <v/>
      </c>
      <c r="W4701" t="str">
        <f>spotify_top_songs_audio_features[[#This Row],[source]]</f>
        <v>Taylor Swift</v>
      </c>
      <c r="X4701" s="1">
        <f>spotify_top_songs_audio_features[[#This Row],[streams]]</f>
        <v>9676024</v>
      </c>
      <c r="Y4701" t="str">
        <f>IF(Tabela2[[#This Row],[feat]]="","","Feat")</f>
        <v/>
      </c>
      <c r="Z4701" s="17" t="str">
        <f>CONCATENATE(INT(spotify_top_songs_audio_features[[#This Row],[duration_ms]]/(60*1000)),":",MOD(INT(spotify_top_songs_audio_features[[#This Row],[duration_ms]]/1000),60))</f>
        <v>4:1</v>
      </c>
      <c r="AA47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701" t="str">
        <f>spotify_top_songs_audio_features[[#This Row],[track_name]]</f>
        <v>Fearless (Taylor’s Version)</v>
      </c>
    </row>
    <row r="4702" spans="1:28" x14ac:dyDescent="0.25">
      <c r="A4702" t="s">
        <v>17148</v>
      </c>
      <c r="B4702" t="s">
        <v>7896</v>
      </c>
      <c r="C4702" t="s">
        <v>7897</v>
      </c>
      <c r="D4702" t="s">
        <v>7898</v>
      </c>
      <c r="E4702" t="s">
        <v>58</v>
      </c>
      <c r="F4702" t="s">
        <v>24</v>
      </c>
      <c r="G4702" t="s">
        <v>25</v>
      </c>
      <c r="H4702">
        <v>761</v>
      </c>
      <c r="I4702">
        <v>517</v>
      </c>
      <c r="J4702">
        <v>927</v>
      </c>
      <c r="K4702" t="s">
        <v>429</v>
      </c>
      <c r="L4702">
        <v>0</v>
      </c>
      <c r="M4702">
        <v>157</v>
      </c>
      <c r="N4702">
        <v>46</v>
      </c>
      <c r="O4702">
        <v>-6916</v>
      </c>
      <c r="P4702">
        <v>147912</v>
      </c>
      <c r="Q4702">
        <v>174730</v>
      </c>
      <c r="R4702">
        <v>5</v>
      </c>
      <c r="S4702">
        <v>9672654</v>
      </c>
      <c r="U4702" t="str">
        <f>IFERROR(LEFT(spotify_top_songs_audio_features[[#This Row],[artist_names]],SEARCH(",",spotify_top_songs_audio_features[[#This Row],[artist_names]])-1),spotify_top_songs_audio_features[[#This Row],[artist_names]])</f>
        <v>Internet Money</v>
      </c>
      <c r="V4702" t="str">
        <f>IFERROR(MID(spotify_top_songs_audio_features[[#This Row],[artist_names]],SEARCH(",",spotify_top_songs_audio_features[[#This Row],[artist_names]])+2,99),"")</f>
        <v>Trippie Redd, Diplo, Juice WRLD</v>
      </c>
      <c r="W4702" t="str">
        <f>spotify_top_songs_audio_features[[#This Row],[source]]</f>
        <v>Internet Money Records / 10K Projects</v>
      </c>
      <c r="X4702" s="1">
        <f>spotify_top_songs_audio_features[[#This Row],[streams]]</f>
        <v>9672654</v>
      </c>
      <c r="Y4702" t="str">
        <f>IF(Tabela2[[#This Row],[feat]]="","","Feat")</f>
        <v>Feat</v>
      </c>
      <c r="Z4702" s="17" t="str">
        <f>CONCATENATE(INT(spotify_top_songs_audio_features[[#This Row],[duration_ms]]/(60*1000)),":",MOD(INT(spotify_top_songs_audio_features[[#This Row],[duration_ms]]/1000),60))</f>
        <v>2:54</v>
      </c>
      <c r="AA47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702" t="str">
        <f>spotify_top_songs_audio_features[[#This Row],[track_name]]</f>
        <v>Blastoff (feat. Juice WRLD)</v>
      </c>
    </row>
    <row r="4703" spans="1:28" x14ac:dyDescent="0.25">
      <c r="A4703" t="s">
        <v>15383</v>
      </c>
      <c r="B4703" t="s">
        <v>4978</v>
      </c>
      <c r="C4703" t="s">
        <v>4979</v>
      </c>
      <c r="D4703" t="s">
        <v>857</v>
      </c>
      <c r="E4703" t="s">
        <v>86</v>
      </c>
      <c r="F4703" t="s">
        <v>32</v>
      </c>
      <c r="G4703" t="s">
        <v>25</v>
      </c>
      <c r="H4703">
        <v>853</v>
      </c>
      <c r="I4703">
        <v>859</v>
      </c>
      <c r="J4703">
        <v>306</v>
      </c>
      <c r="K4703" t="s">
        <v>5874</v>
      </c>
      <c r="L4703">
        <v>0</v>
      </c>
      <c r="M4703">
        <v>172</v>
      </c>
      <c r="N4703">
        <v>325</v>
      </c>
      <c r="O4703">
        <v>-268</v>
      </c>
      <c r="P4703">
        <v>95131</v>
      </c>
      <c r="Q4703">
        <v>208013</v>
      </c>
      <c r="R4703">
        <v>17</v>
      </c>
      <c r="S4703">
        <v>9660067</v>
      </c>
      <c r="U4703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4703" t="str">
        <f>IFERROR(MID(spotify_top_songs_audio_features[[#This Row],[artist_names]],SEARCH(",",spotify_top_songs_audio_features[[#This Row],[artist_names]])+2,99),"")</f>
        <v>Maldy</v>
      </c>
      <c r="W4703" t="str">
        <f>spotify_top_songs_audio_features[[#This Row],[source]]</f>
        <v>Universal Music Latino</v>
      </c>
      <c r="X4703" s="1">
        <f>spotify_top_songs_audio_features[[#This Row],[streams]]</f>
        <v>9660067</v>
      </c>
      <c r="Y4703" t="str">
        <f>IF(Tabela2[[#This Row],[feat]]="","","Feat")</f>
        <v>Feat</v>
      </c>
      <c r="Z4703" s="17" t="str">
        <f>CONCATENATE(INT(spotify_top_songs_audio_features[[#This Row],[duration_ms]]/(60*1000)),":",MOD(INT(spotify_top_songs_audio_features[[#This Row],[duration_ms]]/1000),60))</f>
        <v>3:28</v>
      </c>
      <c r="AA47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703" t="str">
        <f>spotify_top_songs_audio_features[[#This Row],[track_name]]</f>
        <v>GATÚBELA</v>
      </c>
    </row>
    <row r="4704" spans="1:28" x14ac:dyDescent="0.25">
      <c r="A4704" t="s">
        <v>15568</v>
      </c>
      <c r="B4704" t="s">
        <v>7467</v>
      </c>
      <c r="C4704" t="s">
        <v>7468</v>
      </c>
      <c r="D4704" t="s">
        <v>3931</v>
      </c>
      <c r="E4704" t="s">
        <v>23</v>
      </c>
      <c r="F4704" t="s">
        <v>24</v>
      </c>
      <c r="G4704" t="s">
        <v>25</v>
      </c>
      <c r="H4704">
        <v>629</v>
      </c>
      <c r="I4704">
        <v>729</v>
      </c>
      <c r="J4704">
        <v>325</v>
      </c>
      <c r="K4704" t="s">
        <v>133</v>
      </c>
      <c r="L4704">
        <v>0</v>
      </c>
      <c r="M4704">
        <v>288</v>
      </c>
      <c r="N4704">
        <v>304</v>
      </c>
      <c r="O4704">
        <v>-4744</v>
      </c>
      <c r="P4704">
        <v>119996</v>
      </c>
      <c r="Q4704">
        <v>170440</v>
      </c>
      <c r="R4704">
        <v>2</v>
      </c>
      <c r="S4704">
        <v>9654018</v>
      </c>
      <c r="U4704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4704" t="str">
        <f>IFERROR(MID(spotify_top_songs_audio_features[[#This Row],[artist_names]],SEARCH(",",spotify_top_songs_audio_features[[#This Row],[artist_names]])+2,99),"")</f>
        <v>YUNGBLUD, Travis Barker</v>
      </c>
      <c r="W4704" t="str">
        <f>spotify_top_songs_audio_features[[#This Row],[source]]</f>
        <v>Bad Boy/Interscope Records</v>
      </c>
      <c r="X4704" s="1">
        <f>spotify_top_songs_audio_features[[#This Row],[streams]]</f>
        <v>9654018</v>
      </c>
      <c r="Y4704" t="str">
        <f>IF(Tabela2[[#This Row],[feat]]="","","Feat")</f>
        <v>Feat</v>
      </c>
      <c r="Z4704" s="17" t="str">
        <f>CONCATENATE(INT(spotify_top_songs_audio_features[[#This Row],[duration_ms]]/(60*1000)),":",MOD(INT(spotify_top_songs_audio_features[[#This Row],[duration_ms]]/1000),60))</f>
        <v>2:50</v>
      </c>
      <c r="AA47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04" t="str">
        <f>spotify_top_songs_audio_features[[#This Row],[track_name]]</f>
        <v>I Think I'm OKAY (with YUNGBLUD &amp; Travis Barker)</v>
      </c>
    </row>
    <row r="4705" spans="1:28" x14ac:dyDescent="0.25">
      <c r="A4705" t="s">
        <v>8779</v>
      </c>
      <c r="B4705" t="s">
        <v>94</v>
      </c>
      <c r="C4705" t="s">
        <v>8780</v>
      </c>
      <c r="D4705" t="s">
        <v>96</v>
      </c>
      <c r="E4705" t="s">
        <v>177</v>
      </c>
      <c r="F4705" t="s">
        <v>24</v>
      </c>
      <c r="G4705" t="s">
        <v>25</v>
      </c>
      <c r="H4705">
        <v>593</v>
      </c>
      <c r="I4705">
        <v>397</v>
      </c>
      <c r="J4705">
        <v>329</v>
      </c>
      <c r="K4705" t="s">
        <v>7391</v>
      </c>
      <c r="L4705">
        <v>7.4399999999999998E-4</v>
      </c>
      <c r="M4705">
        <v>982</v>
      </c>
      <c r="N4705">
        <v>32</v>
      </c>
      <c r="O4705">
        <v>-8309</v>
      </c>
      <c r="P4705">
        <v>76703</v>
      </c>
      <c r="Q4705">
        <v>189053</v>
      </c>
      <c r="R4705">
        <v>1</v>
      </c>
      <c r="S4705">
        <v>9652422</v>
      </c>
      <c r="U4705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4705" t="str">
        <f>IFERROR(MID(spotify_top_songs_audio_features[[#This Row],[artist_names]],SEARCH(",",spotify_top_songs_audio_features[[#This Row],[artist_names]])+2,99),"")</f>
        <v/>
      </c>
      <c r="W4705" t="str">
        <f>spotify_top_songs_audio_features[[#This Row],[source]]</f>
        <v>Warner Records</v>
      </c>
      <c r="X4705" s="1">
        <f>spotify_top_songs_audio_features[[#This Row],[streams]]</f>
        <v>9652422</v>
      </c>
      <c r="Y4705" t="str">
        <f>IF(Tabela2[[#This Row],[feat]]="","","Feat")</f>
        <v/>
      </c>
      <c r="Z4705" s="17" t="str">
        <f>CONCATENATE(INT(spotify_top_songs_audio_features[[#This Row],[duration_ms]]/(60*1000)),":",MOD(INT(spotify_top_songs_audio_features[[#This Row],[duration_ms]]/1000),60))</f>
        <v>3:9</v>
      </c>
      <c r="AA47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705" t="str">
        <f>spotify_top_songs_audio_features[[#This Row],[track_name]]</f>
        <v>Tourniquet</v>
      </c>
    </row>
    <row r="4706" spans="1:28" x14ac:dyDescent="0.25">
      <c r="A4706" t="s">
        <v>15510</v>
      </c>
      <c r="B4706" t="s">
        <v>15511</v>
      </c>
      <c r="C4706" t="s">
        <v>15512</v>
      </c>
      <c r="D4706" t="s">
        <v>1264</v>
      </c>
      <c r="E4706" t="s">
        <v>31</v>
      </c>
      <c r="F4706" t="s">
        <v>24</v>
      </c>
      <c r="G4706" t="s">
        <v>25</v>
      </c>
      <c r="H4706">
        <v>904</v>
      </c>
      <c r="I4706">
        <v>627</v>
      </c>
      <c r="J4706">
        <v>222</v>
      </c>
      <c r="K4706" t="s">
        <v>6317</v>
      </c>
      <c r="L4706">
        <v>5.6800000000000004E-4</v>
      </c>
      <c r="M4706">
        <v>923</v>
      </c>
      <c r="N4706">
        <v>236</v>
      </c>
      <c r="O4706">
        <v>-5608</v>
      </c>
      <c r="P4706">
        <v>145976</v>
      </c>
      <c r="Q4706">
        <v>224243</v>
      </c>
      <c r="R4706">
        <v>1</v>
      </c>
      <c r="S4706">
        <v>9652399</v>
      </c>
      <c r="U4706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4706" t="str">
        <f>IFERROR(MID(spotify_top_songs_audio_features[[#This Row],[artist_names]],SEARCH(",",spotify_top_songs_audio_features[[#This Row],[artist_names]])+2,99),"")</f>
        <v>Travis Scott, Young Thug</v>
      </c>
      <c r="W4706" t="str">
        <f>spotify_top_songs_audio_features[[#This Row],[source]]</f>
        <v>Quality Control Music/Motown Records</v>
      </c>
      <c r="X4706" s="1">
        <f>spotify_top_songs_audio_features[[#This Row],[streams]]</f>
        <v>9652399</v>
      </c>
      <c r="Y4706" t="str">
        <f>IF(Tabela2[[#This Row],[feat]]="","","Feat")</f>
        <v>Feat</v>
      </c>
      <c r="Z4706" s="17" t="str">
        <f>CONCATENATE(INT(spotify_top_songs_audio_features[[#This Row],[duration_ms]]/(60*1000)),":",MOD(INT(spotify_top_songs_audio_features[[#This Row],[duration_ms]]/1000),60))</f>
        <v>3:44</v>
      </c>
      <c r="AA47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06" t="str">
        <f>spotify_top_songs_audio_features[[#This Row],[track_name]]</f>
        <v>Give No Fxk</v>
      </c>
    </row>
    <row r="4707" spans="1:28" x14ac:dyDescent="0.25">
      <c r="A4707" t="s">
        <v>13766</v>
      </c>
      <c r="B4707" t="s">
        <v>13767</v>
      </c>
      <c r="C4707" t="s">
        <v>13768</v>
      </c>
      <c r="D4707" t="s">
        <v>13769</v>
      </c>
      <c r="E4707" t="s">
        <v>97</v>
      </c>
      <c r="F4707" t="s">
        <v>32</v>
      </c>
      <c r="G4707" t="s">
        <v>25</v>
      </c>
      <c r="H4707">
        <v>587</v>
      </c>
      <c r="I4707">
        <v>61</v>
      </c>
      <c r="J4707">
        <v>234</v>
      </c>
      <c r="K4707" t="s">
        <v>2446</v>
      </c>
      <c r="L4707">
        <v>0</v>
      </c>
      <c r="M4707">
        <v>167</v>
      </c>
      <c r="N4707">
        <v>556</v>
      </c>
      <c r="O4707">
        <v>-6881</v>
      </c>
      <c r="P4707">
        <v>130063</v>
      </c>
      <c r="Q4707">
        <v>156083</v>
      </c>
      <c r="R4707">
        <v>1</v>
      </c>
      <c r="S4707">
        <v>9645688</v>
      </c>
      <c r="U4707" t="str">
        <f>IFERROR(LEFT(spotify_top_songs_audio_features[[#This Row],[artist_names]],SEARCH(",",spotify_top_songs_audio_features[[#This Row],[artist_names]])-1),spotify_top_songs_audio_features[[#This Row],[artist_names]])</f>
        <v>Russ</v>
      </c>
      <c r="V4707" t="str">
        <f>IFERROR(MID(spotify_top_songs_audio_features[[#This Row],[artist_names]],SEARCH(",",spotify_top_songs_audio_features[[#This Row],[artist_names]])+2,99),"")</f>
        <v>Ed Sheeran</v>
      </c>
      <c r="W4707" t="str">
        <f>spotify_top_songs_audio_features[[#This Row],[source]]</f>
        <v>DIEMON / Ed Sheeran appears courtesy of Asylum Records UK</v>
      </c>
      <c r="X4707" s="1">
        <f>spotify_top_songs_audio_features[[#This Row],[streams]]</f>
        <v>9645688</v>
      </c>
      <c r="Y4707" t="str">
        <f>IF(Tabela2[[#This Row],[feat]]="","","Feat")</f>
        <v>Feat</v>
      </c>
      <c r="Z4707" s="17" t="str">
        <f>CONCATENATE(INT(spotify_top_songs_audio_features[[#This Row],[duration_ms]]/(60*1000)),":",MOD(INT(spotify_top_songs_audio_features[[#This Row],[duration_ms]]/1000),60))</f>
        <v>2:36</v>
      </c>
      <c r="AA47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707" t="str">
        <f>spotify_top_songs_audio_features[[#This Row],[track_name]]</f>
        <v>Are You Entertained (feat. Ed Sheeran)</v>
      </c>
    </row>
    <row r="4708" spans="1:28" x14ac:dyDescent="0.25">
      <c r="A4708" t="s">
        <v>14637</v>
      </c>
      <c r="B4708" t="s">
        <v>439</v>
      </c>
      <c r="C4708" t="s">
        <v>14638</v>
      </c>
      <c r="D4708" t="s">
        <v>976</v>
      </c>
      <c r="E4708" t="s">
        <v>142</v>
      </c>
      <c r="F4708" t="s">
        <v>24</v>
      </c>
      <c r="G4708" t="s">
        <v>25</v>
      </c>
      <c r="H4708">
        <v>314</v>
      </c>
      <c r="I4708">
        <v>439</v>
      </c>
      <c r="J4708">
        <v>311</v>
      </c>
      <c r="K4708" t="s">
        <v>7748</v>
      </c>
      <c r="L4708">
        <v>0</v>
      </c>
      <c r="M4708">
        <v>181</v>
      </c>
      <c r="N4708">
        <v>364</v>
      </c>
      <c r="O4708">
        <v>-5726</v>
      </c>
      <c r="P4708">
        <v>180119</v>
      </c>
      <c r="Q4708">
        <v>248178</v>
      </c>
      <c r="R4708">
        <v>1</v>
      </c>
      <c r="S4708">
        <v>9644402</v>
      </c>
      <c r="U4708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708" t="str">
        <f>IFERROR(MID(spotify_top_songs_audio_features[[#This Row],[artist_names]],SEARCH(",",spotify_top_songs_audio_features[[#This Row],[artist_names]])+2,99),"")</f>
        <v/>
      </c>
      <c r="W4708" t="str">
        <f>spotify_top_songs_audio_features[[#This Row],[source]]</f>
        <v>Mercury Records/Republic Records</v>
      </c>
      <c r="X4708" s="1">
        <f>spotify_top_songs_audio_features[[#This Row],[streams]]</f>
        <v>9644402</v>
      </c>
      <c r="Y4708" t="str">
        <f>IF(Tabela2[[#This Row],[feat]]="","","Feat")</f>
        <v/>
      </c>
      <c r="Z4708" s="17" t="str">
        <f>CONCATENATE(INT(spotify_top_songs_audio_features[[#This Row],[duration_ms]]/(60*1000)),":",MOD(INT(spotify_top_songs_audio_features[[#This Row],[duration_ms]]/1000),60))</f>
        <v>4:8</v>
      </c>
      <c r="AA47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08" t="str">
        <f>spotify_top_songs_audio_features[[#This Row],[track_name]]</f>
        <v>Reputation</v>
      </c>
    </row>
    <row r="4709" spans="1:28" x14ac:dyDescent="0.25">
      <c r="A4709" t="s">
        <v>3211</v>
      </c>
      <c r="B4709" t="s">
        <v>2822</v>
      </c>
      <c r="C4709" t="s">
        <v>2823</v>
      </c>
      <c r="D4709" t="s">
        <v>282</v>
      </c>
      <c r="E4709" t="s">
        <v>97</v>
      </c>
      <c r="F4709" t="s">
        <v>32</v>
      </c>
      <c r="G4709" t="s">
        <v>25</v>
      </c>
      <c r="H4709">
        <v>753</v>
      </c>
      <c r="I4709">
        <v>719</v>
      </c>
      <c r="J4709">
        <v>199</v>
      </c>
      <c r="K4709" t="s">
        <v>3212</v>
      </c>
      <c r="L4709">
        <v>0</v>
      </c>
      <c r="M4709">
        <v>154</v>
      </c>
      <c r="N4709">
        <v>474</v>
      </c>
      <c r="O4709">
        <v>-5607</v>
      </c>
      <c r="P4709">
        <v>94977</v>
      </c>
      <c r="Q4709">
        <v>203895</v>
      </c>
      <c r="R4709">
        <v>4</v>
      </c>
      <c r="S4709">
        <v>9644017</v>
      </c>
      <c r="U4709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4709" t="str">
        <f>IFERROR(MID(spotify_top_songs_audio_features[[#This Row],[artist_names]],SEARCH(",",spotify_top_songs_audio_features[[#This Row],[artist_names]])+2,99),"")</f>
        <v>Jung Kook, Central Cee</v>
      </c>
      <c r="W4709" t="str">
        <f>spotify_top_songs_audio_features[[#This Row],[source]]</f>
        <v>Columbia</v>
      </c>
      <c r="X4709" s="1">
        <f>spotify_top_songs_audio_features[[#This Row],[streams]]</f>
        <v>9644017</v>
      </c>
      <c r="Y4709" t="str">
        <f>IF(Tabela2[[#This Row],[feat]]="","","Feat")</f>
        <v>Feat</v>
      </c>
      <c r="Z4709" s="17" t="str">
        <f>CONCATENATE(INT(spotify_top_songs_audio_features[[#This Row],[duration_ms]]/(60*1000)),":",MOD(INT(spotify_top_songs_audio_features[[#This Row],[duration_ms]]/1000),60))</f>
        <v>3:23</v>
      </c>
      <c r="AA47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709" t="str">
        <f>spotify_top_songs_audio_features[[#This Row],[track_name]]</f>
        <v>TOO MUCH</v>
      </c>
    </row>
    <row r="4710" spans="1:28" x14ac:dyDescent="0.25">
      <c r="A4710" t="s">
        <v>11122</v>
      </c>
      <c r="B4710" t="s">
        <v>4404</v>
      </c>
      <c r="C4710" t="s">
        <v>6651</v>
      </c>
      <c r="D4710" t="s">
        <v>814</v>
      </c>
      <c r="E4710" t="s">
        <v>86</v>
      </c>
      <c r="F4710" t="s">
        <v>24</v>
      </c>
      <c r="G4710" t="s">
        <v>25</v>
      </c>
      <c r="H4710">
        <v>415</v>
      </c>
      <c r="I4710">
        <v>692</v>
      </c>
      <c r="J4710">
        <v>763</v>
      </c>
      <c r="K4710" t="s">
        <v>5495</v>
      </c>
      <c r="L4710">
        <v>624</v>
      </c>
      <c r="M4710">
        <v>341</v>
      </c>
      <c r="N4710">
        <v>355</v>
      </c>
      <c r="O4710">
        <v>-752</v>
      </c>
      <c r="P4710">
        <v>101867</v>
      </c>
      <c r="Q4710">
        <v>164427</v>
      </c>
      <c r="R4710">
        <v>1</v>
      </c>
      <c r="S4710">
        <v>9634104</v>
      </c>
      <c r="U4710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710" t="str">
        <f>IFERROR(MID(spotify_top_songs_audio_features[[#This Row],[artist_names]],SEARCH(",",spotify_top_songs_audio_features[[#This Row],[artist_names]])+2,99),"")</f>
        <v/>
      </c>
      <c r="W4710" t="str">
        <f>spotify_top_songs_audio_features[[#This Row],[source]]</f>
        <v>Top Dawg Entertainment/RCA Records</v>
      </c>
      <c r="X4710" s="1">
        <f>spotify_top_songs_audio_features[[#This Row],[streams]]</f>
        <v>9634104</v>
      </c>
      <c r="Y4710" t="str">
        <f>IF(Tabela2[[#This Row],[feat]]="","","Feat")</f>
        <v/>
      </c>
      <c r="Z4710" s="17" t="str">
        <f>CONCATENATE(INT(spotify_top_songs_audio_features[[#This Row],[duration_ms]]/(60*1000)),":",MOD(INT(spotify_top_songs_audio_features[[#This Row],[duration_ms]]/1000),60))</f>
        <v>2:44</v>
      </c>
      <c r="AA47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710" t="str">
        <f>spotify_top_songs_audio_features[[#This Row],[track_name]]</f>
        <v>Too Late</v>
      </c>
    </row>
    <row r="4711" spans="1:28" x14ac:dyDescent="0.25">
      <c r="A4711" t="s">
        <v>14172</v>
      </c>
      <c r="B4711" t="s">
        <v>14173</v>
      </c>
      <c r="C4711" t="s">
        <v>4226</v>
      </c>
      <c r="D4711" t="s">
        <v>14174</v>
      </c>
      <c r="E4711" t="s">
        <v>70</v>
      </c>
      <c r="F4711" t="s">
        <v>32</v>
      </c>
      <c r="G4711" t="s">
        <v>25</v>
      </c>
      <c r="H4711">
        <v>66</v>
      </c>
      <c r="I4711">
        <v>491</v>
      </c>
      <c r="J4711">
        <v>101</v>
      </c>
      <c r="K4711" t="s">
        <v>10520</v>
      </c>
      <c r="L4711">
        <v>0</v>
      </c>
      <c r="M4711">
        <v>101</v>
      </c>
      <c r="N4711">
        <v>376</v>
      </c>
      <c r="O4711">
        <v>-6645</v>
      </c>
      <c r="P4711">
        <v>154132</v>
      </c>
      <c r="Q4711">
        <v>199520</v>
      </c>
      <c r="R4711">
        <v>3</v>
      </c>
      <c r="S4711">
        <v>9633765</v>
      </c>
      <c r="U4711" t="str">
        <f>IFERROR(LEFT(spotify_top_songs_audio_features[[#This Row],[artist_names]],SEARCH(",",spotify_top_songs_audio_features[[#This Row],[artist_names]])-1),spotify_top_songs_audio_features[[#This Row],[artist_names]])</f>
        <v>NAV</v>
      </c>
      <c r="V4711" t="str">
        <f>IFERROR(MID(spotify_top_songs_audio_features[[#This Row],[artist_names]],SEARCH(",",spotify_top_songs_audio_features[[#This Row],[artist_names]])+2,99),"")</f>
        <v/>
      </c>
      <c r="W4711" t="str">
        <f>spotify_top_songs_audio_features[[#This Row],[source]]</f>
        <v>XO Records</v>
      </c>
      <c r="X4711" s="1">
        <f>spotify_top_songs_audio_features[[#This Row],[streams]]</f>
        <v>9633765</v>
      </c>
      <c r="Y4711" t="str">
        <f>IF(Tabela2[[#This Row],[feat]]="","","Feat")</f>
        <v/>
      </c>
      <c r="Z4711" s="17" t="str">
        <f>CONCATENATE(INT(spotify_top_songs_audio_features[[#This Row],[duration_ms]]/(60*1000)),":",MOD(INT(spotify_top_songs_audio_features[[#This Row],[duration_ms]]/1000),60))</f>
        <v>3:19</v>
      </c>
      <c r="AA47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711" t="str">
        <f>spotify_top_songs_audio_features[[#This Row],[track_name]]</f>
        <v>Up</v>
      </c>
    </row>
    <row r="4712" spans="1:28" x14ac:dyDescent="0.25">
      <c r="A4712" t="s">
        <v>11704</v>
      </c>
      <c r="B4712" t="s">
        <v>11705</v>
      </c>
      <c r="C4712" t="s">
        <v>11706</v>
      </c>
      <c r="D4712" t="s">
        <v>9831</v>
      </c>
      <c r="E4712" t="s">
        <v>43</v>
      </c>
      <c r="F4712" t="s">
        <v>32</v>
      </c>
      <c r="G4712" t="s">
        <v>25</v>
      </c>
      <c r="H4712">
        <v>728</v>
      </c>
      <c r="I4712">
        <v>889</v>
      </c>
      <c r="J4712">
        <v>47</v>
      </c>
      <c r="K4712" t="s">
        <v>1232</v>
      </c>
      <c r="L4712">
        <v>1.1100000000000001E-3</v>
      </c>
      <c r="M4712">
        <v>363</v>
      </c>
      <c r="N4712">
        <v>624</v>
      </c>
      <c r="O4712">
        <v>-3518</v>
      </c>
      <c r="P4712">
        <v>119952</v>
      </c>
      <c r="Q4712">
        <v>210542</v>
      </c>
      <c r="R4712">
        <v>1</v>
      </c>
      <c r="S4712">
        <v>9631062</v>
      </c>
      <c r="U4712" t="str">
        <f>IFERROR(LEFT(spotify_top_songs_audio_features[[#This Row],[artist_names]],SEARCH(",",spotify_top_songs_audio_features[[#This Row],[artist_names]])-1),spotify_top_songs_audio_features[[#This Row],[artist_names]])</f>
        <v>Ghali</v>
      </c>
      <c r="V4712" t="str">
        <f>IFERROR(MID(spotify_top_songs_audio_features[[#This Row],[artist_names]],SEARCH(",",spotify_top_songs_audio_features[[#This Row],[artist_names]])+2,99),"")</f>
        <v/>
      </c>
      <c r="W4712" t="str">
        <f>spotify_top_songs_audio_features[[#This Row],[source]]</f>
        <v>Warner Music</v>
      </c>
      <c r="X4712" s="1">
        <f>spotify_top_songs_audio_features[[#This Row],[streams]]</f>
        <v>9631062</v>
      </c>
      <c r="Y4712" t="str">
        <f>IF(Tabela2[[#This Row],[feat]]="","","Feat")</f>
        <v/>
      </c>
      <c r="Z4712" s="17" t="str">
        <f>CONCATENATE(INT(spotify_top_songs_audio_features[[#This Row],[duration_ms]]/(60*1000)),":",MOD(INT(spotify_top_songs_audio_features[[#This Row],[duration_ms]]/1000),60))</f>
        <v>3:30</v>
      </c>
      <c r="AA47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712" t="str">
        <f>spotify_top_songs_audio_features[[#This Row],[track_name]]</f>
        <v>Casa Mia</v>
      </c>
    </row>
    <row r="4713" spans="1:28" x14ac:dyDescent="0.25">
      <c r="A4713" t="s">
        <v>11536</v>
      </c>
      <c r="B4713" t="s">
        <v>11208</v>
      </c>
      <c r="C4713" t="s">
        <v>11537</v>
      </c>
      <c r="D4713" t="s">
        <v>520</v>
      </c>
      <c r="E4713" t="s">
        <v>113</v>
      </c>
      <c r="F4713" t="s">
        <v>24</v>
      </c>
      <c r="G4713" t="s">
        <v>25</v>
      </c>
      <c r="H4713">
        <v>726</v>
      </c>
      <c r="I4713">
        <v>738</v>
      </c>
      <c r="J4713">
        <v>355</v>
      </c>
      <c r="K4713" t="s">
        <v>11538</v>
      </c>
      <c r="L4713">
        <v>0</v>
      </c>
      <c r="M4713">
        <v>297</v>
      </c>
      <c r="N4713">
        <v>896</v>
      </c>
      <c r="O4713">
        <v>-4788</v>
      </c>
      <c r="P4713">
        <v>121953</v>
      </c>
      <c r="Q4713">
        <v>175099</v>
      </c>
      <c r="R4713">
        <v>1</v>
      </c>
      <c r="S4713">
        <v>9630496</v>
      </c>
      <c r="U4713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4713" t="str">
        <f>IFERROR(MID(spotify_top_songs_audio_features[[#This Row],[artist_names]],SEARCH(",",spotify_top_songs_audio_features[[#This Row],[artist_names]])+2,99),"")</f>
        <v>Megan Thee Stallion</v>
      </c>
      <c r="W4713" t="str">
        <f>spotify_top_songs_audio_features[[#This Row],[source]]</f>
        <v>Atlantic Records</v>
      </c>
      <c r="X4713" s="1">
        <f>spotify_top_songs_audio_features[[#This Row],[streams]]</f>
        <v>9630496</v>
      </c>
      <c r="Y4713" t="str">
        <f>IF(Tabela2[[#This Row],[feat]]="","","Feat")</f>
        <v>Feat</v>
      </c>
      <c r="Z4713" s="17" t="str">
        <f>CONCATENATE(INT(spotify_top_songs_audio_features[[#This Row],[duration_ms]]/(60*1000)),":",MOD(INT(spotify_top_songs_audio_features[[#This Row],[duration_ms]]/1000),60))</f>
        <v>2:55</v>
      </c>
      <c r="AA47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13" t="str">
        <f>spotify_top_songs_audio_features[[#This Row],[track_name]]</f>
        <v>Bongos (feat. Megan Thee Stallion)</v>
      </c>
    </row>
    <row r="4714" spans="1:28" x14ac:dyDescent="0.25">
      <c r="A4714" t="s">
        <v>17191</v>
      </c>
      <c r="B4714" t="s">
        <v>6050</v>
      </c>
      <c r="C4714" t="s">
        <v>17192</v>
      </c>
      <c r="D4714" t="s">
        <v>423</v>
      </c>
      <c r="E4714" t="s">
        <v>58</v>
      </c>
      <c r="F4714" t="s">
        <v>32</v>
      </c>
      <c r="G4714" t="s">
        <v>25</v>
      </c>
      <c r="H4714">
        <v>812</v>
      </c>
      <c r="I4714">
        <v>506</v>
      </c>
      <c r="J4714">
        <v>116</v>
      </c>
      <c r="K4714" t="s">
        <v>236</v>
      </c>
      <c r="L4714">
        <v>0</v>
      </c>
      <c r="M4714">
        <v>325</v>
      </c>
      <c r="N4714">
        <v>554</v>
      </c>
      <c r="O4714">
        <v>-7706</v>
      </c>
      <c r="P4714">
        <v>145074</v>
      </c>
      <c r="Q4714">
        <v>237946</v>
      </c>
      <c r="R4714">
        <v>1</v>
      </c>
      <c r="S4714">
        <v>9628215</v>
      </c>
      <c r="U471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714" t="str">
        <f>IFERROR(MID(spotify_top_songs_audio_features[[#This Row],[artist_names]],SEARCH(",",spotify_top_songs_audio_features[[#This Row],[artist_names]])+2,99),"")</f>
        <v>Future</v>
      </c>
      <c r="W4714" t="str">
        <f>spotify_top_songs_audio_features[[#This Row],[source]]</f>
        <v>OVO</v>
      </c>
      <c r="X4714" s="1">
        <f>spotify_top_songs_audio_features[[#This Row],[streams]]</f>
        <v>9628215</v>
      </c>
      <c r="Y4714" t="str">
        <f>IF(Tabela2[[#This Row],[feat]]="","","Feat")</f>
        <v>Feat</v>
      </c>
      <c r="Z4714" s="17" t="str">
        <f>CONCATENATE(INT(spotify_top_songs_audio_features[[#This Row],[duration_ms]]/(60*1000)),":",MOD(INT(spotify_top_songs_audio_features[[#This Row],[duration_ms]]/1000),60))</f>
        <v>3:57</v>
      </c>
      <c r="AA47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714" t="str">
        <f>spotify_top_songs_audio_features[[#This Row],[track_name]]</f>
        <v>Desires (with Future)</v>
      </c>
    </row>
    <row r="4715" spans="1:28" x14ac:dyDescent="0.25">
      <c r="A4715" t="s">
        <v>4396</v>
      </c>
      <c r="B4715" t="s">
        <v>710</v>
      </c>
      <c r="C4715" t="s">
        <v>4397</v>
      </c>
      <c r="D4715" t="s">
        <v>712</v>
      </c>
      <c r="E4715" t="s">
        <v>97</v>
      </c>
      <c r="F4715" t="s">
        <v>32</v>
      </c>
      <c r="G4715" t="s">
        <v>25</v>
      </c>
      <c r="H4715">
        <v>791</v>
      </c>
      <c r="I4715">
        <v>513</v>
      </c>
      <c r="J4715">
        <v>269</v>
      </c>
      <c r="K4715" t="s">
        <v>2419</v>
      </c>
      <c r="L4715">
        <v>2.8300000000000001E-3</v>
      </c>
      <c r="M4715">
        <v>101</v>
      </c>
      <c r="N4715">
        <v>481</v>
      </c>
      <c r="O4715">
        <v>-6568</v>
      </c>
      <c r="P4715">
        <v>76997</v>
      </c>
      <c r="Q4715">
        <v>247347</v>
      </c>
      <c r="R4715">
        <v>2</v>
      </c>
      <c r="S4715">
        <v>9619767</v>
      </c>
      <c r="U4715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715" t="str">
        <f>IFERROR(MID(spotify_top_songs_audio_features[[#This Row],[artist_names]],SEARCH(",",spotify_top_songs_audio_features[[#This Row],[artist_names]])+2,99),"")</f>
        <v/>
      </c>
      <c r="W4715" t="str">
        <f>spotify_top_songs_audio_features[[#This Row],[source]]</f>
        <v>Generation Now/Atlantic</v>
      </c>
      <c r="X4715" s="1">
        <f>spotify_top_songs_audio_features[[#This Row],[streams]]</f>
        <v>9619767</v>
      </c>
      <c r="Y4715" t="str">
        <f>IF(Tabela2[[#This Row],[feat]]="","","Feat")</f>
        <v/>
      </c>
      <c r="Z4715" s="17" t="str">
        <f>CONCATENATE(INT(spotify_top_songs_audio_features[[#This Row],[duration_ms]]/(60*1000)),":",MOD(INT(spotify_top_songs_audio_features[[#This Row],[duration_ms]]/1000),60))</f>
        <v>4:7</v>
      </c>
      <c r="AA47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715" t="str">
        <f>spotify_top_songs_audio_features[[#This Row],[track_name]]</f>
        <v>444+222</v>
      </c>
    </row>
    <row r="4716" spans="1:28" x14ac:dyDescent="0.25">
      <c r="A4716" t="s">
        <v>2201</v>
      </c>
      <c r="B4716" t="s">
        <v>2202</v>
      </c>
      <c r="C4716" t="s">
        <v>2203</v>
      </c>
      <c r="D4716" t="s">
        <v>171</v>
      </c>
      <c r="E4716" t="s">
        <v>102</v>
      </c>
      <c r="F4716" t="s">
        <v>32</v>
      </c>
      <c r="G4716" t="s">
        <v>25</v>
      </c>
      <c r="H4716">
        <v>803</v>
      </c>
      <c r="I4716">
        <v>695</v>
      </c>
      <c r="J4716">
        <v>413</v>
      </c>
      <c r="K4716" t="s">
        <v>2204</v>
      </c>
      <c r="L4716">
        <v>0</v>
      </c>
      <c r="M4716">
        <v>105</v>
      </c>
      <c r="N4716">
        <v>458</v>
      </c>
      <c r="O4716">
        <v>-5164</v>
      </c>
      <c r="P4716">
        <v>119978</v>
      </c>
      <c r="Q4716">
        <v>210107</v>
      </c>
      <c r="R4716">
        <v>2</v>
      </c>
      <c r="S4716">
        <v>9618772</v>
      </c>
      <c r="U4716" t="str">
        <f>IFERROR(LEFT(spotify_top_songs_audio_features[[#This Row],[artist_names]],SEARCH(",",spotify_top_songs_audio_features[[#This Row],[artist_names]])-1),spotify_top_songs_audio_features[[#This Row],[artist_names]])</f>
        <v>Sfera Ebbasta</v>
      </c>
      <c r="V4716" t="str">
        <f>IFERROR(MID(spotify_top_songs_audio_features[[#This Row],[artist_names]],SEARCH(",",spotify_top_songs_audio_features[[#This Row],[artist_names]])+2,99),"")</f>
        <v>Quavo</v>
      </c>
      <c r="W4716" t="str">
        <f>spotify_top_songs_audio_features[[#This Row],[source]]</f>
        <v>Universal Music Italia srL.</v>
      </c>
      <c r="X4716" s="1">
        <f>spotify_top_songs_audio_features[[#This Row],[streams]]</f>
        <v>9618772</v>
      </c>
      <c r="Y4716" t="str">
        <f>IF(Tabela2[[#This Row],[feat]]="","","Feat")</f>
        <v>Feat</v>
      </c>
      <c r="Z4716" s="17" t="str">
        <f>CONCATENATE(INT(spotify_top_songs_audio_features[[#This Row],[duration_ms]]/(60*1000)),":",MOD(INT(spotify_top_songs_audio_features[[#This Row],[duration_ms]]/1000),60))</f>
        <v>3:30</v>
      </c>
      <c r="AA47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716" t="str">
        <f>spotify_top_songs_audio_features[[#This Row],[track_name]]</f>
        <v>Cupido (feat. Quavo)</v>
      </c>
    </row>
    <row r="4717" spans="1:28" x14ac:dyDescent="0.25">
      <c r="A4717" t="s">
        <v>14266</v>
      </c>
      <c r="B4717" t="s">
        <v>710</v>
      </c>
      <c r="C4717" t="s">
        <v>8578</v>
      </c>
      <c r="D4717" t="s">
        <v>712</v>
      </c>
      <c r="E4717" t="s">
        <v>70</v>
      </c>
      <c r="F4717" t="s">
        <v>24</v>
      </c>
      <c r="G4717" t="s">
        <v>25</v>
      </c>
      <c r="H4717">
        <v>623</v>
      </c>
      <c r="I4717">
        <v>58</v>
      </c>
      <c r="J4717">
        <v>332</v>
      </c>
      <c r="K4717" t="s">
        <v>14267</v>
      </c>
      <c r="L4717">
        <v>0</v>
      </c>
      <c r="M4717">
        <v>394</v>
      </c>
      <c r="N4717">
        <v>301</v>
      </c>
      <c r="O4717">
        <v>-7076</v>
      </c>
      <c r="P4717">
        <v>163159</v>
      </c>
      <c r="Q4717">
        <v>173798</v>
      </c>
      <c r="R4717">
        <v>2</v>
      </c>
      <c r="S4717">
        <v>9616367</v>
      </c>
      <c r="U4717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717" t="str">
        <f>IFERROR(MID(spotify_top_songs_audio_features[[#This Row],[artist_names]],SEARCH(",",spotify_top_songs_audio_features[[#This Row],[artist_names]])+2,99),"")</f>
        <v/>
      </c>
      <c r="W4717" t="str">
        <f>spotify_top_songs_audio_features[[#This Row],[source]]</f>
        <v>Generation Now/Atlantic</v>
      </c>
      <c r="X4717" s="1">
        <f>spotify_top_songs_audio_features[[#This Row],[streams]]</f>
        <v>9616367</v>
      </c>
      <c r="Y4717" t="str">
        <f>IF(Tabela2[[#This Row],[feat]]="","","Feat")</f>
        <v/>
      </c>
      <c r="Z4717" s="17" t="str">
        <f>CONCATENATE(INT(spotify_top_songs_audio_features[[#This Row],[duration_ms]]/(60*1000)),":",MOD(INT(spotify_top_songs_audio_features[[#This Row],[duration_ms]]/1000),60))</f>
        <v>2:53</v>
      </c>
      <c r="AA47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717" t="str">
        <f>spotify_top_songs_audio_features[[#This Row],[track_name]]</f>
        <v>X</v>
      </c>
    </row>
    <row r="4718" spans="1:28" x14ac:dyDescent="0.25">
      <c r="A4718" t="s">
        <v>10249</v>
      </c>
      <c r="B4718" t="s">
        <v>633</v>
      </c>
      <c r="C4718" t="s">
        <v>10250</v>
      </c>
      <c r="D4718" t="s">
        <v>2600</v>
      </c>
      <c r="E4718" t="s">
        <v>113</v>
      </c>
      <c r="F4718" t="s">
        <v>24</v>
      </c>
      <c r="G4718" t="s">
        <v>25</v>
      </c>
      <c r="H4718">
        <v>447</v>
      </c>
      <c r="I4718">
        <v>959</v>
      </c>
      <c r="J4718">
        <v>348</v>
      </c>
      <c r="K4718" t="s">
        <v>3403</v>
      </c>
      <c r="L4718">
        <v>2.7499999999999998E-3</v>
      </c>
      <c r="M4718">
        <v>498</v>
      </c>
      <c r="N4718">
        <v>46</v>
      </c>
      <c r="O4718">
        <v>-559</v>
      </c>
      <c r="P4718">
        <v>118167</v>
      </c>
      <c r="Q4718">
        <v>167256</v>
      </c>
      <c r="R4718">
        <v>1</v>
      </c>
      <c r="S4718">
        <v>9616013</v>
      </c>
      <c r="U4718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718" t="str">
        <f>IFERROR(MID(spotify_top_songs_audio_features[[#This Row],[artist_names]],SEARCH(",",spotify_top_songs_audio_features[[#This Row],[artist_names]])+2,99),"")</f>
        <v/>
      </c>
      <c r="W4718" t="str">
        <f>spotify_top_songs_audio_features[[#This Row],[source]]</f>
        <v>XO / Republic Records</v>
      </c>
      <c r="X4718" s="1">
        <f>spotify_top_songs_audio_features[[#This Row],[streams]]</f>
        <v>9616013</v>
      </c>
      <c r="Y4718" t="str">
        <f>IF(Tabela2[[#This Row],[feat]]="","","Feat")</f>
        <v/>
      </c>
      <c r="Z4718" s="17" t="str">
        <f>CONCATENATE(INT(spotify_top_songs_audio_features[[#This Row],[duration_ms]]/(60*1000)),":",MOD(INT(spotify_top_songs_audio_features[[#This Row],[duration_ms]]/1000),60))</f>
        <v>2:47</v>
      </c>
      <c r="AA47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18" t="str">
        <f>spotify_top_songs_audio_features[[#This Row],[track_name]]</f>
        <v>Every Angel is Terrifying</v>
      </c>
    </row>
    <row r="4719" spans="1:28" x14ac:dyDescent="0.25">
      <c r="A4719" t="s">
        <v>9758</v>
      </c>
      <c r="B4719" t="s">
        <v>937</v>
      </c>
      <c r="C4719" t="s">
        <v>9759</v>
      </c>
      <c r="D4719" t="s">
        <v>282</v>
      </c>
      <c r="E4719" t="s">
        <v>113</v>
      </c>
      <c r="F4719" t="s">
        <v>32</v>
      </c>
      <c r="G4719" t="s">
        <v>25</v>
      </c>
      <c r="H4719">
        <v>685</v>
      </c>
      <c r="I4719">
        <v>717</v>
      </c>
      <c r="J4719">
        <v>411</v>
      </c>
      <c r="K4719" t="s">
        <v>2563</v>
      </c>
      <c r="L4719">
        <v>1.8699999999999999E-3</v>
      </c>
      <c r="M4719">
        <v>266</v>
      </c>
      <c r="N4719">
        <v>549</v>
      </c>
      <c r="O4719">
        <v>-6456</v>
      </c>
      <c r="P4719">
        <v>127963</v>
      </c>
      <c r="Q4719">
        <v>221203</v>
      </c>
      <c r="R4719">
        <v>1</v>
      </c>
      <c r="S4719">
        <v>9615847</v>
      </c>
      <c r="U4719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719" t="str">
        <f>IFERROR(MID(spotify_top_songs_audio_features[[#This Row],[artist_names]],SEARCH(",",spotify_top_songs_audio_features[[#This Row],[artist_names]])+2,99),"")</f>
        <v/>
      </c>
      <c r="W4719" t="str">
        <f>spotify_top_songs_audio_features[[#This Row],[source]]</f>
        <v>Columbia</v>
      </c>
      <c r="X4719" s="1">
        <f>spotify_top_songs_audio_features[[#This Row],[streams]]</f>
        <v>9615847</v>
      </c>
      <c r="Y4719" t="str">
        <f>IF(Tabela2[[#This Row],[feat]]="","","Feat")</f>
        <v/>
      </c>
      <c r="Z4719" s="17" t="str">
        <f>CONCATENATE(INT(spotify_top_songs_audio_features[[#This Row],[duration_ms]]/(60*1000)),":",MOD(INT(spotify_top_songs_audio_features[[#This Row],[duration_ms]]/1000),60))</f>
        <v>3:41</v>
      </c>
      <c r="AA47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19" t="str">
        <f>spotify_top_songs_audio_features[[#This Row],[track_name]]</f>
        <v>DEAD RIGHT NOW</v>
      </c>
    </row>
    <row r="4720" spans="1:28" x14ac:dyDescent="0.25">
      <c r="A4720" t="s">
        <v>4635</v>
      </c>
      <c r="B4720" t="s">
        <v>4636</v>
      </c>
      <c r="C4720" t="s">
        <v>4637</v>
      </c>
      <c r="D4720" t="s">
        <v>48</v>
      </c>
      <c r="E4720" t="s">
        <v>23</v>
      </c>
      <c r="F4720" t="s">
        <v>24</v>
      </c>
      <c r="G4720" t="s">
        <v>25</v>
      </c>
      <c r="H4720">
        <v>803</v>
      </c>
      <c r="I4720">
        <v>384</v>
      </c>
      <c r="J4720">
        <v>179</v>
      </c>
      <c r="K4720" t="s">
        <v>4638</v>
      </c>
      <c r="L4720">
        <v>0</v>
      </c>
      <c r="M4720">
        <v>194</v>
      </c>
      <c r="N4720">
        <v>503</v>
      </c>
      <c r="O4720">
        <v>-6522</v>
      </c>
      <c r="P4720">
        <v>141926</v>
      </c>
      <c r="Q4720">
        <v>210147</v>
      </c>
      <c r="R4720">
        <v>2</v>
      </c>
      <c r="S4720">
        <v>9603512</v>
      </c>
      <c r="U4720" t="str">
        <f>IFERROR(LEFT(spotify_top_songs_audio_features[[#This Row],[artist_names]],SEARCH(",",spotify_top_songs_audio_features[[#This Row],[artist_names]])-1),spotify_top_songs_audio_features[[#This Row],[artist_names]])</f>
        <v>Julia Michaels</v>
      </c>
      <c r="V4720" t="str">
        <f>IFERROR(MID(spotify_top_songs_audio_features[[#This Row],[artist_names]],SEARCH(",",spotify_top_songs_audio_features[[#This Row],[artist_names]])+2,99),"")</f>
        <v>Selena Gomez</v>
      </c>
      <c r="W4720" t="str">
        <f>spotify_top_songs_audio_features[[#This Row],[source]]</f>
        <v>Republic Records</v>
      </c>
      <c r="X4720" s="1">
        <f>spotify_top_songs_audio_features[[#This Row],[streams]]</f>
        <v>9603512</v>
      </c>
      <c r="Y4720" t="str">
        <f>IF(Tabela2[[#This Row],[feat]]="","","Feat")</f>
        <v>Feat</v>
      </c>
      <c r="Z4720" s="17" t="str">
        <f>CONCATENATE(INT(spotify_top_songs_audio_features[[#This Row],[duration_ms]]/(60*1000)),":",MOD(INT(spotify_top_songs_audio_features[[#This Row],[duration_ms]]/1000),60))</f>
        <v>3:30</v>
      </c>
      <c r="AA47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20" t="str">
        <f>spotify_top_songs_audio_features[[#This Row],[track_name]]</f>
        <v>Anxiety (with Selena Gomez)</v>
      </c>
    </row>
    <row r="4721" spans="1:28" x14ac:dyDescent="0.25">
      <c r="A4721" t="s">
        <v>6844</v>
      </c>
      <c r="B4721" t="s">
        <v>6845</v>
      </c>
      <c r="C4721" t="s">
        <v>6846</v>
      </c>
      <c r="D4721" t="s">
        <v>976</v>
      </c>
      <c r="E4721" t="s">
        <v>43</v>
      </c>
      <c r="F4721" t="s">
        <v>24</v>
      </c>
      <c r="G4721" t="s">
        <v>25</v>
      </c>
      <c r="H4721">
        <v>583</v>
      </c>
      <c r="I4721">
        <v>43</v>
      </c>
      <c r="J4721">
        <v>353</v>
      </c>
      <c r="K4721" t="s">
        <v>6598</v>
      </c>
      <c r="L4721">
        <v>0</v>
      </c>
      <c r="M4721">
        <v>867</v>
      </c>
      <c r="N4721">
        <v>367</v>
      </c>
      <c r="O4721">
        <v>-7748</v>
      </c>
      <c r="P4721">
        <v>84967</v>
      </c>
      <c r="Q4721">
        <v>243158</v>
      </c>
      <c r="R4721">
        <v>1</v>
      </c>
      <c r="S4721">
        <v>9602960</v>
      </c>
      <c r="U4721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721" t="str">
        <f>IFERROR(MID(spotify_top_songs_audio_features[[#This Row],[artist_names]],SEARCH(",",spotify_top_songs_audio_features[[#This Row],[artist_names]])+2,99),"")</f>
        <v>The Kid LAROI</v>
      </c>
      <c r="W4721" t="str">
        <f>spotify_top_songs_audio_features[[#This Row],[source]]</f>
        <v>Mercury Records/Republic Records</v>
      </c>
      <c r="X4721" s="1">
        <f>spotify_top_songs_audio_features[[#This Row],[streams]]</f>
        <v>9602960</v>
      </c>
      <c r="Y4721" t="str">
        <f>IF(Tabela2[[#This Row],[feat]]="","","Feat")</f>
        <v>Feat</v>
      </c>
      <c r="Z4721" s="17" t="str">
        <f>CONCATENATE(INT(spotify_top_songs_audio_features[[#This Row],[duration_ms]]/(60*1000)),":",MOD(INT(spotify_top_songs_audio_features[[#This Row],[duration_ms]]/1000),60))</f>
        <v>4:3</v>
      </c>
      <c r="AA47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721" t="str">
        <f>spotify_top_songs_audio_features[[#This Row],[track_name]]</f>
        <v>Wasting Angels (with The Kid LAROI)</v>
      </c>
    </row>
    <row r="4722" spans="1:28" x14ac:dyDescent="0.25">
      <c r="A4722" t="s">
        <v>4155</v>
      </c>
      <c r="B4722" t="s">
        <v>448</v>
      </c>
      <c r="C4722" t="s">
        <v>4156</v>
      </c>
      <c r="D4722" t="s">
        <v>450</v>
      </c>
      <c r="E4722" t="s">
        <v>102</v>
      </c>
      <c r="F4722" t="s">
        <v>32</v>
      </c>
      <c r="G4722" t="s">
        <v>25</v>
      </c>
      <c r="H4722">
        <v>792</v>
      </c>
      <c r="I4722">
        <v>768</v>
      </c>
      <c r="J4722">
        <v>107</v>
      </c>
      <c r="K4722" t="s">
        <v>4157</v>
      </c>
      <c r="L4722">
        <v>3.39E-4</v>
      </c>
      <c r="M4722">
        <v>67</v>
      </c>
      <c r="N4722">
        <v>295</v>
      </c>
      <c r="O4722">
        <v>-5074</v>
      </c>
      <c r="P4722">
        <v>89917</v>
      </c>
      <c r="Q4722">
        <v>158005</v>
      </c>
      <c r="R4722">
        <v>2</v>
      </c>
      <c r="S4722">
        <v>9582860</v>
      </c>
      <c r="U4722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4722" t="str">
        <f>IFERROR(MID(spotify_top_songs_audio_features[[#This Row],[artist_names]],SEARCH(",",spotify_top_songs_audio_features[[#This Row],[artist_names]])+2,99),"")</f>
        <v/>
      </c>
      <c r="W4722" t="str">
        <f>spotify_top_songs_audio_features[[#This Row],[source]]</f>
        <v>WM Brazil</v>
      </c>
      <c r="X4722" s="1">
        <f>spotify_top_songs_audio_features[[#This Row],[streams]]</f>
        <v>9582860</v>
      </c>
      <c r="Y4722" t="str">
        <f>IF(Tabela2[[#This Row],[feat]]="","","Feat")</f>
        <v/>
      </c>
      <c r="Z4722" s="17" t="str">
        <f>CONCATENATE(INT(spotify_top_songs_audio_features[[#This Row],[duration_ms]]/(60*1000)),":",MOD(INT(spotify_top_songs_audio_features[[#This Row],[duration_ms]]/1000),60))</f>
        <v>2:38</v>
      </c>
      <c r="AA47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722" t="str">
        <f>spotify_top_songs_audio_features[[#This Row],[track_name]]</f>
        <v>Veneno</v>
      </c>
    </row>
    <row r="4723" spans="1:28" x14ac:dyDescent="0.25">
      <c r="A4723" t="s">
        <v>5248</v>
      </c>
      <c r="B4723" t="s">
        <v>762</v>
      </c>
      <c r="C4723" t="s">
        <v>5249</v>
      </c>
      <c r="D4723" t="s">
        <v>282</v>
      </c>
      <c r="E4723" t="s">
        <v>142</v>
      </c>
      <c r="F4723" t="s">
        <v>32</v>
      </c>
      <c r="G4723" t="s">
        <v>25</v>
      </c>
      <c r="H4723">
        <v>417</v>
      </c>
      <c r="I4723">
        <v>689</v>
      </c>
      <c r="J4723">
        <v>178</v>
      </c>
      <c r="K4723" t="s">
        <v>5030</v>
      </c>
      <c r="L4723">
        <v>0</v>
      </c>
      <c r="M4723">
        <v>496</v>
      </c>
      <c r="N4723">
        <v>505</v>
      </c>
      <c r="O4723">
        <v>-8302</v>
      </c>
      <c r="P4723">
        <v>79568</v>
      </c>
      <c r="Q4723">
        <v>210253</v>
      </c>
      <c r="R4723">
        <v>1</v>
      </c>
      <c r="S4723">
        <v>9564983</v>
      </c>
      <c r="U4723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723" t="str">
        <f>IFERROR(MID(spotify_top_songs_audio_features[[#This Row],[artist_names]],SEARCH(",",spotify_top_songs_audio_features[[#This Row],[artist_names]])+2,99),"")</f>
        <v>The Creator</v>
      </c>
      <c r="W4723" t="str">
        <f>spotify_top_songs_audio_features[[#This Row],[source]]</f>
        <v>Columbia</v>
      </c>
      <c r="X4723" s="1">
        <f>spotify_top_songs_audio_features[[#This Row],[streams]]</f>
        <v>9564983</v>
      </c>
      <c r="Y4723" t="str">
        <f>IF(Tabela2[[#This Row],[feat]]="","","Feat")</f>
        <v>Feat</v>
      </c>
      <c r="Z4723" s="17" t="str">
        <f>CONCATENATE(INT(spotify_top_songs_audio_features[[#This Row],[duration_ms]]/(60*1000)),":",MOD(INT(spotify_top_songs_audio_features[[#This Row],[duration_ms]]/1000),60))</f>
        <v>3:30</v>
      </c>
      <c r="AA47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23" t="str">
        <f>spotify_top_songs_audio_features[[#This Row],[track_name]]</f>
        <v>A BOY IS A GUN*</v>
      </c>
    </row>
    <row r="4724" spans="1:28" x14ac:dyDescent="0.25">
      <c r="A4724" t="s">
        <v>17496</v>
      </c>
      <c r="B4724" t="s">
        <v>17497</v>
      </c>
      <c r="C4724" t="s">
        <v>10394</v>
      </c>
      <c r="D4724" t="s">
        <v>8303</v>
      </c>
      <c r="E4724" t="s">
        <v>58</v>
      </c>
      <c r="F4724" t="s">
        <v>32</v>
      </c>
      <c r="G4724" t="s">
        <v>25</v>
      </c>
      <c r="H4724">
        <v>88</v>
      </c>
      <c r="I4724">
        <v>605</v>
      </c>
      <c r="J4724">
        <v>531</v>
      </c>
      <c r="K4724" t="s">
        <v>590</v>
      </c>
      <c r="L4724">
        <v>488</v>
      </c>
      <c r="M4724">
        <v>106</v>
      </c>
      <c r="N4724">
        <v>626</v>
      </c>
      <c r="O4724">
        <v>-7639</v>
      </c>
      <c r="P4724">
        <v>120017</v>
      </c>
      <c r="Q4724">
        <v>206099</v>
      </c>
      <c r="R4724">
        <v>3</v>
      </c>
      <c r="S4724">
        <v>9555506</v>
      </c>
      <c r="U4724" t="str">
        <f>IFERROR(LEFT(spotify_top_songs_audio_features[[#This Row],[artist_names]],SEARCH(",",spotify_top_songs_audio_features[[#This Row],[artist_names]])-1),spotify_top_songs_audio_features[[#This Row],[artist_names]])</f>
        <v>James Hersey</v>
      </c>
      <c r="V4724" t="str">
        <f>IFERROR(MID(spotify_top_songs_audio_features[[#This Row],[artist_names]],SEARCH(",",spotify_top_songs_audio_features[[#This Row],[artist_names]])+2,99),"")</f>
        <v/>
      </c>
      <c r="W4724" t="str">
        <f>spotify_top_songs_audio_features[[#This Row],[source]]</f>
        <v>Glassnote Entertainment Group LLC</v>
      </c>
      <c r="X4724" s="1">
        <f>spotify_top_songs_audio_features[[#This Row],[streams]]</f>
        <v>9555506</v>
      </c>
      <c r="Y4724" t="str">
        <f>IF(Tabela2[[#This Row],[feat]]="","","Feat")</f>
        <v/>
      </c>
      <c r="Z4724" s="17" t="str">
        <f>CONCATENATE(INT(spotify_top_songs_audio_features[[#This Row],[duration_ms]]/(60*1000)),":",MOD(INT(spotify_top_songs_audio_features[[#This Row],[duration_ms]]/1000),60))</f>
        <v>3:26</v>
      </c>
      <c r="AA47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724" t="str">
        <f>spotify_top_songs_audio_features[[#This Row],[track_name]]</f>
        <v>Miss You</v>
      </c>
    </row>
    <row r="4725" spans="1:28" x14ac:dyDescent="0.25">
      <c r="A4725" t="s">
        <v>12797</v>
      </c>
      <c r="B4725" t="s">
        <v>120</v>
      </c>
      <c r="C4725" t="s">
        <v>12798</v>
      </c>
      <c r="D4725" t="s">
        <v>264</v>
      </c>
      <c r="E4725" t="s">
        <v>113</v>
      </c>
      <c r="F4725" t="s">
        <v>24</v>
      </c>
      <c r="G4725" t="s">
        <v>25</v>
      </c>
      <c r="H4725">
        <v>639</v>
      </c>
      <c r="I4725">
        <v>312</v>
      </c>
      <c r="J4725">
        <v>301</v>
      </c>
      <c r="K4725" t="s">
        <v>6615</v>
      </c>
      <c r="L4725">
        <v>469</v>
      </c>
      <c r="M4725">
        <v>857</v>
      </c>
      <c r="N4725">
        <v>347</v>
      </c>
      <c r="O4725">
        <v>-9902</v>
      </c>
      <c r="P4725">
        <v>103369</v>
      </c>
      <c r="Q4725">
        <v>150769</v>
      </c>
      <c r="R4725">
        <v>1</v>
      </c>
      <c r="S4725">
        <v>9549711</v>
      </c>
      <c r="U4725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4725" t="str">
        <f>IFERROR(MID(spotify_top_songs_audio_features[[#This Row],[artist_names]],SEARCH(",",spotify_top_songs_audio_features[[#This Row],[artist_names]])+2,99),"")</f>
        <v/>
      </c>
      <c r="W4725" t="str">
        <f>spotify_top_songs_audio_features[[#This Row],[source]]</f>
        <v>Bad Vibes Forever / EMPIRE</v>
      </c>
      <c r="X4725" s="1">
        <f>spotify_top_songs_audio_features[[#This Row],[streams]]</f>
        <v>9549711</v>
      </c>
      <c r="Y4725" t="str">
        <f>IF(Tabela2[[#This Row],[feat]]="","","Feat")</f>
        <v/>
      </c>
      <c r="Z4725" s="17" t="str">
        <f>CONCATENATE(INT(spotify_top_songs_audio_features[[#This Row],[duration_ms]]/(60*1000)),":",MOD(INT(spotify_top_songs_audio_features[[#This Row],[duration_ms]]/1000),60))</f>
        <v>2:30</v>
      </c>
      <c r="AA47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25" t="str">
        <f>spotify_top_songs_audio_features[[#This Row],[track_name]]</f>
        <v>what are you so afraid of</v>
      </c>
    </row>
    <row r="4726" spans="1:28" x14ac:dyDescent="0.25">
      <c r="A4726" t="s">
        <v>15475</v>
      </c>
      <c r="B4726" t="s">
        <v>710</v>
      </c>
      <c r="C4726" t="s">
        <v>15476</v>
      </c>
      <c r="D4726" t="s">
        <v>712</v>
      </c>
      <c r="E4726" t="s">
        <v>70</v>
      </c>
      <c r="F4726" t="s">
        <v>24</v>
      </c>
      <c r="G4726" t="s">
        <v>25</v>
      </c>
      <c r="H4726">
        <v>842</v>
      </c>
      <c r="I4726">
        <v>556</v>
      </c>
      <c r="J4726">
        <v>442</v>
      </c>
      <c r="K4726" t="s">
        <v>3198</v>
      </c>
      <c r="L4726">
        <v>0</v>
      </c>
      <c r="M4726">
        <v>204</v>
      </c>
      <c r="N4726">
        <v>306</v>
      </c>
      <c r="O4726">
        <v>-6793</v>
      </c>
      <c r="P4726">
        <v>118836</v>
      </c>
      <c r="Q4726">
        <v>196639</v>
      </c>
      <c r="R4726">
        <v>1</v>
      </c>
      <c r="S4726">
        <v>9533898</v>
      </c>
      <c r="U4726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726" t="str">
        <f>IFERROR(MID(spotify_top_songs_audio_features[[#This Row],[artist_names]],SEARCH(",",spotify_top_songs_audio_features[[#This Row],[artist_names]])+2,99),"")</f>
        <v/>
      </c>
      <c r="W4726" t="str">
        <f>spotify_top_songs_audio_features[[#This Row],[source]]</f>
        <v>Generation Now/Atlantic</v>
      </c>
      <c r="X4726" s="1">
        <f>spotify_top_songs_audio_features[[#This Row],[streams]]</f>
        <v>9533898</v>
      </c>
      <c r="Y4726" t="str">
        <f>IF(Tabela2[[#This Row],[feat]]="","","Feat")</f>
        <v/>
      </c>
      <c r="Z4726" s="17" t="str">
        <f>CONCATENATE(INT(spotify_top_songs_audio_features[[#This Row],[duration_ms]]/(60*1000)),":",MOD(INT(spotify_top_songs_audio_features[[#This Row],[duration_ms]]/1000),60))</f>
        <v>3:16</v>
      </c>
      <c r="AA47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726" t="str">
        <f>spotify_top_songs_audio_features[[#This Row],[track_name]]</f>
        <v>You Better Move</v>
      </c>
    </row>
    <row r="4727" spans="1:28" x14ac:dyDescent="0.25">
      <c r="A4727" t="s">
        <v>7749</v>
      </c>
      <c r="B4727" t="s">
        <v>2680</v>
      </c>
      <c r="C4727" t="s">
        <v>7750</v>
      </c>
      <c r="D4727" t="s">
        <v>2682</v>
      </c>
      <c r="E4727" t="s">
        <v>142</v>
      </c>
      <c r="F4727" t="s">
        <v>32</v>
      </c>
      <c r="G4727" t="s">
        <v>25</v>
      </c>
      <c r="H4727">
        <v>648</v>
      </c>
      <c r="I4727">
        <v>681</v>
      </c>
      <c r="J4727">
        <v>378</v>
      </c>
      <c r="K4727" t="s">
        <v>4980</v>
      </c>
      <c r="L4727">
        <v>783</v>
      </c>
      <c r="M4727">
        <v>971</v>
      </c>
      <c r="N4727">
        <v>767</v>
      </c>
      <c r="O4727">
        <v>-8389</v>
      </c>
      <c r="P4727">
        <v>157941</v>
      </c>
      <c r="Q4727">
        <v>200773</v>
      </c>
      <c r="R4727">
        <v>1</v>
      </c>
      <c r="S4727">
        <v>9533583</v>
      </c>
      <c r="U4727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4727" t="str">
        <f>IFERROR(MID(spotify_top_songs_audio_features[[#This Row],[artist_names]],SEARCH(",",spotify_top_songs_audio_features[[#This Row],[artist_names]])+2,99),"")</f>
        <v/>
      </c>
      <c r="W4727" t="str">
        <f>spotify_top_songs_audio_features[[#This Row],[source]]</f>
        <v>RBMG/Def Jam</v>
      </c>
      <c r="X4727" s="1">
        <f>spotify_top_songs_audio_features[[#This Row],[streams]]</f>
        <v>9533583</v>
      </c>
      <c r="Y4727" t="str">
        <f>IF(Tabela2[[#This Row],[feat]]="","","Feat")</f>
        <v/>
      </c>
      <c r="Z4727" s="17" t="str">
        <f>CONCATENATE(INT(spotify_top_songs_audio_features[[#This Row],[duration_ms]]/(60*1000)),":",MOD(INT(spotify_top_songs_audio_features[[#This Row],[duration_ms]]/1000),60))</f>
        <v>3:20</v>
      </c>
      <c r="AA47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27" t="str">
        <f>spotify_top_songs_audio_features[[#This Row],[track_name]]</f>
        <v>Come Around Me</v>
      </c>
    </row>
    <row r="4728" spans="1:28" x14ac:dyDescent="0.25">
      <c r="A4728" t="s">
        <v>13564</v>
      </c>
      <c r="B4728" t="s">
        <v>793</v>
      </c>
      <c r="C4728" t="s">
        <v>2921</v>
      </c>
      <c r="D4728" t="s">
        <v>795</v>
      </c>
      <c r="E4728" t="s">
        <v>113</v>
      </c>
      <c r="F4728" t="s">
        <v>24</v>
      </c>
      <c r="G4728" t="s">
        <v>25</v>
      </c>
      <c r="H4728">
        <v>604</v>
      </c>
      <c r="I4728">
        <v>826</v>
      </c>
      <c r="J4728">
        <v>434</v>
      </c>
      <c r="K4728" t="s">
        <v>6424</v>
      </c>
      <c r="L4728">
        <v>15</v>
      </c>
      <c r="M4728">
        <v>154</v>
      </c>
      <c r="N4728">
        <v>241</v>
      </c>
      <c r="O4728">
        <v>-4804</v>
      </c>
      <c r="P4728">
        <v>167985</v>
      </c>
      <c r="Q4728">
        <v>187147</v>
      </c>
      <c r="R4728">
        <v>43</v>
      </c>
      <c r="S4728">
        <v>9532196</v>
      </c>
      <c r="U4728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4728" t="str">
        <f>IFERROR(MID(spotify_top_songs_audio_features[[#This Row],[artist_names]],SEARCH(",",spotify_top_songs_audio_features[[#This Row],[artist_names]])+2,99),"")</f>
        <v/>
      </c>
      <c r="W4728" t="str">
        <f>spotify_top_songs_audio_features[[#This Row],[source]]</f>
        <v>Kid Ina Korner / Interscope</v>
      </c>
      <c r="X4728" s="1">
        <f>spotify_top_songs_audio_features[[#This Row],[streams]]</f>
        <v>9532196</v>
      </c>
      <c r="Y4728" t="str">
        <f>IF(Tabela2[[#This Row],[feat]]="","","Feat")</f>
        <v/>
      </c>
      <c r="Z4728" s="17" t="str">
        <f>CONCATENATE(INT(spotify_top_songs_audio_features[[#This Row],[duration_ms]]/(60*1000)),":",MOD(INT(spotify_top_songs_audio_features[[#This Row],[duration_ms]]/1000),60))</f>
        <v>3:7</v>
      </c>
      <c r="AA47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28" t="str">
        <f>spotify_top_songs_audio_features[[#This Row],[track_name]]</f>
        <v>Thunder</v>
      </c>
    </row>
    <row r="4729" spans="1:28" x14ac:dyDescent="0.25">
      <c r="A4729" t="s">
        <v>7219</v>
      </c>
      <c r="B4729" t="s">
        <v>165</v>
      </c>
      <c r="C4729" t="s">
        <v>7220</v>
      </c>
      <c r="D4729" t="s">
        <v>96</v>
      </c>
      <c r="E4729" t="s">
        <v>142</v>
      </c>
      <c r="F4729" t="s">
        <v>24</v>
      </c>
      <c r="G4729" t="s">
        <v>25</v>
      </c>
      <c r="H4729">
        <v>677</v>
      </c>
      <c r="I4729">
        <v>33</v>
      </c>
      <c r="J4729">
        <v>149</v>
      </c>
      <c r="K4729" t="s">
        <v>4459</v>
      </c>
      <c r="L4729">
        <v>871</v>
      </c>
      <c r="M4729">
        <v>64</v>
      </c>
      <c r="N4729">
        <v>336</v>
      </c>
      <c r="O4729">
        <v>-11198</v>
      </c>
      <c r="P4729">
        <v>68985</v>
      </c>
      <c r="Q4729">
        <v>298440</v>
      </c>
      <c r="R4729">
        <v>1</v>
      </c>
      <c r="S4729">
        <v>9521654</v>
      </c>
      <c r="U4729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4729" t="str">
        <f>IFERROR(MID(spotify_top_songs_audio_features[[#This Row],[artist_names]],SEARCH(",",spotify_top_songs_audio_features[[#This Row],[artist_names]])+2,99),"")</f>
        <v/>
      </c>
      <c r="W4729" t="str">
        <f>spotify_top_songs_audio_features[[#This Row],[source]]</f>
        <v>Warner Records</v>
      </c>
      <c r="X4729" s="1">
        <f>spotify_top_songs_audio_features[[#This Row],[streams]]</f>
        <v>9521654</v>
      </c>
      <c r="Y4729" t="str">
        <f>IF(Tabela2[[#This Row],[feat]]="","","Feat")</f>
        <v/>
      </c>
      <c r="Z4729" s="17" t="str">
        <f>CONCATENATE(INT(spotify_top_songs_audio_features[[#This Row],[duration_ms]]/(60*1000)),":",MOD(INT(spotify_top_songs_audio_features[[#This Row],[duration_ms]]/1000),60))</f>
        <v>4:58</v>
      </c>
      <c r="AA47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29" t="str">
        <f>spotify_top_songs_audio_features[[#This Row],[track_name]]</f>
        <v>Hand Me Downs</v>
      </c>
    </row>
    <row r="4730" spans="1:28" x14ac:dyDescent="0.25">
      <c r="A4730" t="s">
        <v>14808</v>
      </c>
      <c r="B4730" t="s">
        <v>7333</v>
      </c>
      <c r="C4730" t="s">
        <v>9468</v>
      </c>
      <c r="D4730" t="s">
        <v>2138</v>
      </c>
      <c r="E4730" t="s">
        <v>23</v>
      </c>
      <c r="F4730" t="s">
        <v>24</v>
      </c>
      <c r="G4730" t="s">
        <v>25</v>
      </c>
      <c r="H4730">
        <v>725</v>
      </c>
      <c r="I4730">
        <v>703</v>
      </c>
      <c r="J4730">
        <v>466</v>
      </c>
      <c r="K4730" t="s">
        <v>3148</v>
      </c>
      <c r="L4730">
        <v>251</v>
      </c>
      <c r="M4730">
        <v>14</v>
      </c>
      <c r="N4730">
        <v>638</v>
      </c>
      <c r="O4730">
        <v>-4641</v>
      </c>
      <c r="P4730">
        <v>106032</v>
      </c>
      <c r="Q4730">
        <v>175827</v>
      </c>
      <c r="R4730">
        <v>5</v>
      </c>
      <c r="S4730">
        <v>9521329</v>
      </c>
      <c r="U4730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4730" t="str">
        <f>IFERROR(MID(spotify_top_songs_audio_features[[#This Row],[artist_names]],SEARCH(",",spotify_top_songs_audio_features[[#This Row],[artist_names]])+2,99),"")</f>
        <v>Diplo, Labrinth, LSD</v>
      </c>
      <c r="W4730" t="str">
        <f>spotify_top_songs_audio_features[[#This Row],[source]]</f>
        <v>Records/Columbia</v>
      </c>
      <c r="X4730" s="1">
        <f>spotify_top_songs_audio_features[[#This Row],[streams]]</f>
        <v>9521329</v>
      </c>
      <c r="Y4730" t="str">
        <f>IF(Tabela2[[#This Row],[feat]]="","","Feat")</f>
        <v>Feat</v>
      </c>
      <c r="Z4730" s="17" t="str">
        <f>CONCATENATE(INT(spotify_top_songs_audio_features[[#This Row],[duration_ms]]/(60*1000)),":",MOD(INT(spotify_top_songs_audio_features[[#This Row],[duration_ms]]/1000),60))</f>
        <v>2:55</v>
      </c>
      <c r="AA47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30" t="str">
        <f>spotify_top_songs_audio_features[[#This Row],[track_name]]</f>
        <v>No New Friends (feat. Sia, Diplo, and Labrinth)</v>
      </c>
    </row>
    <row r="4731" spans="1:28" x14ac:dyDescent="0.25">
      <c r="A4731" t="s">
        <v>17433</v>
      </c>
      <c r="B4731" t="s">
        <v>17434</v>
      </c>
      <c r="C4731" t="s">
        <v>17435</v>
      </c>
      <c r="D4731" t="s">
        <v>7153</v>
      </c>
      <c r="E4731" t="s">
        <v>97</v>
      </c>
      <c r="F4731" t="s">
        <v>24</v>
      </c>
      <c r="G4731" t="s">
        <v>25</v>
      </c>
      <c r="H4731">
        <v>798</v>
      </c>
      <c r="I4731">
        <v>806</v>
      </c>
      <c r="J4731">
        <v>355</v>
      </c>
      <c r="K4731" t="s">
        <v>1302</v>
      </c>
      <c r="L4731">
        <v>0</v>
      </c>
      <c r="M4731">
        <v>13</v>
      </c>
      <c r="N4731">
        <v>82</v>
      </c>
      <c r="O4731">
        <v>-5841</v>
      </c>
      <c r="P4731">
        <v>138082</v>
      </c>
      <c r="Q4731">
        <v>203256</v>
      </c>
      <c r="R4731">
        <v>1</v>
      </c>
      <c r="S4731">
        <v>9520380</v>
      </c>
      <c r="U4731" t="str">
        <f>IFERROR(LEFT(spotify_top_songs_audio_features[[#This Row],[artist_names]],SEARCH(",",spotify_top_songs_audio_features[[#This Row],[artist_names]])-1),spotify_top_songs_audio_features[[#This Row],[artist_names]])</f>
        <v>Luciano</v>
      </c>
      <c r="V4731" t="str">
        <f>IFERROR(MID(spotify_top_songs_audio_features[[#This Row],[artist_names]],SEARCH(",",spotify_top_songs_audio_features[[#This Row],[artist_names]])+2,99),"")</f>
        <v>Aitch, BIA</v>
      </c>
      <c r="W4731" t="str">
        <f>spotify_top_songs_audio_features[[#This Row],[source]]</f>
        <v>URBAN</v>
      </c>
      <c r="X4731" s="1">
        <f>spotify_top_songs_audio_features[[#This Row],[streams]]</f>
        <v>9520380</v>
      </c>
      <c r="Y4731" t="str">
        <f>IF(Tabela2[[#This Row],[feat]]="","","Feat")</f>
        <v>Feat</v>
      </c>
      <c r="Z4731" s="17" t="str">
        <f>CONCATENATE(INT(spotify_top_songs_audio_features[[#This Row],[duration_ms]]/(60*1000)),":",MOD(INT(spotify_top_songs_audio_features[[#This Row],[duration_ms]]/1000),60))</f>
        <v>3:23</v>
      </c>
      <c r="AA47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731" t="str">
        <f>spotify_top_songs_audio_features[[#This Row],[track_name]]</f>
        <v>Bamba (feat. Aitch &amp; BIA)</v>
      </c>
    </row>
    <row r="4732" spans="1:28" x14ac:dyDescent="0.25">
      <c r="A4732" t="s">
        <v>12964</v>
      </c>
      <c r="B4732" t="s">
        <v>8517</v>
      </c>
      <c r="C4732" t="s">
        <v>11997</v>
      </c>
      <c r="D4732" t="s">
        <v>11204</v>
      </c>
      <c r="E4732" t="s">
        <v>31</v>
      </c>
      <c r="F4732" t="s">
        <v>24</v>
      </c>
      <c r="G4732" t="s">
        <v>25</v>
      </c>
      <c r="H4732">
        <v>686</v>
      </c>
      <c r="I4732">
        <v>507</v>
      </c>
      <c r="J4732">
        <v>357</v>
      </c>
      <c r="K4732" t="s">
        <v>1496</v>
      </c>
      <c r="L4732">
        <v>7.5100000000000002E-3</v>
      </c>
      <c r="M4732">
        <v>383</v>
      </c>
      <c r="N4732">
        <v>69</v>
      </c>
      <c r="O4732">
        <v>-7097</v>
      </c>
      <c r="P4732">
        <v>168955</v>
      </c>
      <c r="Q4732">
        <v>232115</v>
      </c>
      <c r="R4732">
        <v>1</v>
      </c>
      <c r="S4732">
        <v>9518756</v>
      </c>
      <c r="U4732" t="str">
        <f>IFERROR(LEFT(spotify_top_songs_audio_features[[#This Row],[artist_names]],SEARCH(",",spotify_top_songs_audio_features[[#This Row],[artist_names]])-1),spotify_top_songs_audio_features[[#This Row],[artist_names]])</f>
        <v>Steve Lacy</v>
      </c>
      <c r="V4732" t="str">
        <f>IFERROR(MID(spotify_top_songs_audio_features[[#This Row],[artist_names]],SEARCH(",",spotify_top_songs_audio_features[[#This Row],[artist_names]])+2,99),"")</f>
        <v/>
      </c>
      <c r="W4732" t="str">
        <f>spotify_top_songs_audio_features[[#This Row],[source]]</f>
        <v>L-M Records/RCA Records</v>
      </c>
      <c r="X4732" s="1">
        <f>spotify_top_songs_audio_features[[#This Row],[streams]]</f>
        <v>9518756</v>
      </c>
      <c r="Y4732" t="str">
        <f>IF(Tabela2[[#This Row],[feat]]="","","Feat")</f>
        <v/>
      </c>
      <c r="Z4732" s="17" t="str">
        <f>CONCATENATE(INT(spotify_top_songs_audio_features[[#This Row],[duration_ms]]/(60*1000)),":",MOD(INT(spotify_top_songs_audio_features[[#This Row],[duration_ms]]/1000),60))</f>
        <v>3:52</v>
      </c>
      <c r="AA47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32" t="str">
        <f>spotify_top_songs_audio_features[[#This Row],[track_name]]</f>
        <v>Bad Habit</v>
      </c>
    </row>
    <row r="4733" spans="1:28" x14ac:dyDescent="0.25">
      <c r="A4733" t="s">
        <v>10652</v>
      </c>
      <c r="B4733" t="s">
        <v>762</v>
      </c>
      <c r="C4733" t="s">
        <v>10653</v>
      </c>
      <c r="D4733" t="s">
        <v>282</v>
      </c>
      <c r="E4733" t="s">
        <v>97</v>
      </c>
      <c r="F4733" t="s">
        <v>32</v>
      </c>
      <c r="G4733" t="s">
        <v>25</v>
      </c>
      <c r="H4733">
        <v>703</v>
      </c>
      <c r="I4733">
        <v>845</v>
      </c>
      <c r="J4733">
        <v>337</v>
      </c>
      <c r="K4733" t="s">
        <v>1964</v>
      </c>
      <c r="L4733">
        <v>0</v>
      </c>
      <c r="M4733">
        <v>122</v>
      </c>
      <c r="N4733">
        <v>745</v>
      </c>
      <c r="O4733">
        <v>-4851</v>
      </c>
      <c r="P4733">
        <v>97672</v>
      </c>
      <c r="Q4733">
        <v>146482</v>
      </c>
      <c r="R4733">
        <v>1</v>
      </c>
      <c r="S4733">
        <v>9503981</v>
      </c>
      <c r="U4733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733" t="str">
        <f>IFERROR(MID(spotify_top_songs_audio_features[[#This Row],[artist_names]],SEARCH(",",spotify_top_songs_audio_features[[#This Row],[artist_names]])+2,99),"")</f>
        <v>The Creator</v>
      </c>
      <c r="W4733" t="str">
        <f>spotify_top_songs_audio_features[[#This Row],[source]]</f>
        <v>Columbia</v>
      </c>
      <c r="X4733" s="1">
        <f>spotify_top_songs_audio_features[[#This Row],[streams]]</f>
        <v>9503981</v>
      </c>
      <c r="Y4733" t="str">
        <f>IF(Tabela2[[#This Row],[feat]]="","","Feat")</f>
        <v>Feat</v>
      </c>
      <c r="Z4733" s="17" t="str">
        <f>CONCATENATE(INT(spotify_top_songs_audio_features[[#This Row],[duration_ms]]/(60*1000)),":",MOD(INT(spotify_top_songs_audio_features[[#This Row],[duration_ms]]/1000),60))</f>
        <v>2:26</v>
      </c>
      <c r="AA47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733" t="str">
        <f>spotify_top_songs_audio_features[[#This Row],[track_name]]</f>
        <v>CORSO</v>
      </c>
    </row>
    <row r="4734" spans="1:28" x14ac:dyDescent="0.25">
      <c r="A4734" t="s">
        <v>13179</v>
      </c>
      <c r="B4734" t="s">
        <v>280</v>
      </c>
      <c r="C4734" t="s">
        <v>13180</v>
      </c>
      <c r="D4734" t="s">
        <v>282</v>
      </c>
      <c r="E4734" t="s">
        <v>113</v>
      </c>
      <c r="F4734" t="s">
        <v>24</v>
      </c>
      <c r="G4734" t="s">
        <v>25</v>
      </c>
      <c r="H4734">
        <v>758</v>
      </c>
      <c r="I4734">
        <v>436</v>
      </c>
      <c r="J4734">
        <v>418</v>
      </c>
      <c r="K4734" t="s">
        <v>10341</v>
      </c>
      <c r="L4734">
        <v>1.6100000000000001E-3</v>
      </c>
      <c r="M4734">
        <v>335</v>
      </c>
      <c r="N4734">
        <v>605</v>
      </c>
      <c r="O4734">
        <v>-7269</v>
      </c>
      <c r="P4734">
        <v>104959</v>
      </c>
      <c r="Q4734">
        <v>192080</v>
      </c>
      <c r="R4734">
        <v>1</v>
      </c>
      <c r="S4734">
        <v>9501546</v>
      </c>
      <c r="U4734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4734" t="str">
        <f>IFERROR(MID(spotify_top_songs_audio_features[[#This Row],[artist_names]],SEARCH(",",spotify_top_songs_audio_features[[#This Row],[artist_names]])+2,99),"")</f>
        <v/>
      </c>
      <c r="W4734" t="str">
        <f>spotify_top_songs_audio_features[[#This Row],[source]]</f>
        <v>Columbia</v>
      </c>
      <c r="X4734" s="1">
        <f>spotify_top_songs_audio_features[[#This Row],[streams]]</f>
        <v>9501546</v>
      </c>
      <c r="Y4734" t="str">
        <f>IF(Tabela2[[#This Row],[feat]]="","","Feat")</f>
        <v/>
      </c>
      <c r="Z4734" s="17" t="str">
        <f>CONCATENATE(INT(spotify_top_songs_audio_features[[#This Row],[duration_ms]]/(60*1000)),":",MOD(INT(spotify_top_songs_audio_features[[#This Row],[duration_ms]]/1000),60))</f>
        <v>3:12</v>
      </c>
      <c r="AA47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34" t="str">
        <f>spotify_top_songs_audio_features[[#This Row],[track_name]]</f>
        <v>To Be So Lonely</v>
      </c>
    </row>
    <row r="4735" spans="1:28" x14ac:dyDescent="0.25">
      <c r="A4735" t="s">
        <v>5134</v>
      </c>
      <c r="B4735" t="s">
        <v>5135</v>
      </c>
      <c r="C4735" t="s">
        <v>5136</v>
      </c>
      <c r="D4735" t="s">
        <v>1032</v>
      </c>
      <c r="E4735" t="s">
        <v>43</v>
      </c>
      <c r="F4735" t="s">
        <v>24</v>
      </c>
      <c r="G4735" t="s">
        <v>25</v>
      </c>
      <c r="H4735">
        <v>756</v>
      </c>
      <c r="I4735">
        <v>747</v>
      </c>
      <c r="J4735">
        <v>46</v>
      </c>
      <c r="K4735" t="s">
        <v>5137</v>
      </c>
      <c r="L4735">
        <v>536</v>
      </c>
      <c r="M4735">
        <v>588</v>
      </c>
      <c r="N4735">
        <v>687</v>
      </c>
      <c r="O4735">
        <v>-5407</v>
      </c>
      <c r="P4735">
        <v>134935</v>
      </c>
      <c r="Q4735">
        <v>200947</v>
      </c>
      <c r="R4735">
        <v>1</v>
      </c>
      <c r="S4735">
        <v>9493884</v>
      </c>
      <c r="U4735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735" t="str">
        <f>IFERROR(MID(spotify_top_songs_audio_features[[#This Row],[artist_names]],SEARCH(",",spotify_top_songs_audio_features[[#This Row],[artist_names]])+2,99),"")</f>
        <v>Don Toliver</v>
      </c>
      <c r="W4735" t="str">
        <f>spotify_top_songs_audio_features[[#This Row],[source]]</f>
        <v>Shady/Aftermath/Interscope Records</v>
      </c>
      <c r="X4735" s="1">
        <f>spotify_top_songs_audio_features[[#This Row],[streams]]</f>
        <v>9493884</v>
      </c>
      <c r="Y4735" t="str">
        <f>IF(Tabela2[[#This Row],[feat]]="","","Feat")</f>
        <v>Feat</v>
      </c>
      <c r="Z4735" s="17" t="str">
        <f>CONCATENATE(INT(spotify_top_songs_audio_features[[#This Row],[duration_ms]]/(60*1000)),":",MOD(INT(spotify_top_songs_audio_features[[#This Row],[duration_ms]]/1000),60))</f>
        <v>3:20</v>
      </c>
      <c r="AA47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735" t="str">
        <f>spotify_top_songs_audio_features[[#This Row],[track_name]]</f>
        <v>No Regrets (feat. Don Toliver)</v>
      </c>
    </row>
    <row r="4736" spans="1:28" x14ac:dyDescent="0.25">
      <c r="A4736" t="s">
        <v>8880</v>
      </c>
      <c r="B4736" t="s">
        <v>8881</v>
      </c>
      <c r="C4736" t="s">
        <v>8882</v>
      </c>
      <c r="D4736" t="s">
        <v>8883</v>
      </c>
      <c r="E4736" t="s">
        <v>86</v>
      </c>
      <c r="F4736" t="s">
        <v>24</v>
      </c>
      <c r="G4736" t="s">
        <v>64</v>
      </c>
      <c r="H4736">
        <v>828</v>
      </c>
      <c r="I4736">
        <v>599</v>
      </c>
      <c r="J4736">
        <v>149</v>
      </c>
      <c r="K4736" t="s">
        <v>8884</v>
      </c>
      <c r="L4736">
        <v>0</v>
      </c>
      <c r="M4736">
        <v>775</v>
      </c>
      <c r="N4736">
        <v>478</v>
      </c>
      <c r="O4736">
        <v>-1624</v>
      </c>
      <c r="P4736">
        <v>86533</v>
      </c>
      <c r="Q4736">
        <v>171692</v>
      </c>
      <c r="R4736">
        <v>2</v>
      </c>
      <c r="S4736">
        <v>9491388</v>
      </c>
      <c r="U4736" t="str">
        <f>IFERROR(LEFT(spotify_top_songs_audio_features[[#This Row],[artist_names]],SEARCH(",",spotify_top_songs_audio_features[[#This Row],[artist_names]])-1),spotify_top_songs_audio_features[[#This Row],[artist_names]])</f>
        <v>MC L da Vinte</v>
      </c>
      <c r="V4736" t="str">
        <f>IFERROR(MID(spotify_top_songs_audio_features[[#This Row],[artist_names]],SEARCH(",",spotify_top_songs_audio_features[[#This Row],[artist_names]])+2,99),"")</f>
        <v>MC Gury</v>
      </c>
      <c r="W4736" t="str">
        <f>spotify_top_songs_audio_features[[#This Row],[source]]</f>
        <v>Funk Explode</v>
      </c>
      <c r="X4736" s="1">
        <f>spotify_top_songs_audio_features[[#This Row],[streams]]</f>
        <v>9491388</v>
      </c>
      <c r="Y4736" t="str">
        <f>IF(Tabela2[[#This Row],[feat]]="","","Feat")</f>
        <v>Feat</v>
      </c>
      <c r="Z4736" s="17" t="str">
        <f>CONCATENATE(INT(spotify_top_songs_audio_features[[#This Row],[duration_ms]]/(60*1000)),":",MOD(INT(spotify_top_songs_audio_features[[#This Row],[duration_ms]]/1000),60))</f>
        <v>2:51</v>
      </c>
      <c r="AA47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736" t="str">
        <f>spotify_top_songs_audio_features[[#This Row],[track_name]]</f>
        <v>Parado no Bailão</v>
      </c>
    </row>
    <row r="4737" spans="1:28" x14ac:dyDescent="0.25">
      <c r="A4737" t="s">
        <v>7264</v>
      </c>
      <c r="B4737" t="s">
        <v>7265</v>
      </c>
      <c r="C4737" t="s">
        <v>7266</v>
      </c>
      <c r="D4737" t="s">
        <v>254</v>
      </c>
      <c r="E4737" t="s">
        <v>142</v>
      </c>
      <c r="F4737" t="s">
        <v>24</v>
      </c>
      <c r="G4737" t="s">
        <v>25</v>
      </c>
      <c r="H4737">
        <v>635</v>
      </c>
      <c r="I4737">
        <v>541</v>
      </c>
      <c r="J4737">
        <v>314</v>
      </c>
      <c r="K4737" t="s">
        <v>7267</v>
      </c>
      <c r="L4737">
        <v>0</v>
      </c>
      <c r="M4737">
        <v>879</v>
      </c>
      <c r="N4737">
        <v>133</v>
      </c>
      <c r="O4737">
        <v>-6157</v>
      </c>
      <c r="P4737">
        <v>116938</v>
      </c>
      <c r="Q4737">
        <v>225653</v>
      </c>
      <c r="R4737">
        <v>1</v>
      </c>
      <c r="S4737">
        <v>9479614</v>
      </c>
      <c r="U4737" t="str">
        <f>IFERROR(LEFT(spotify_top_songs_audio_features[[#This Row],[artist_names]],SEARCH(",",spotify_top_songs_audio_features[[#This Row],[artist_names]])-1),spotify_top_songs_audio_features[[#This Row],[artist_names]])</f>
        <v>Marco Mengoni</v>
      </c>
      <c r="V4737" t="str">
        <f>IFERROR(MID(spotify_top_songs_audio_features[[#This Row],[artist_names]],SEARCH(",",spotify_top_songs_audio_features[[#This Row],[artist_names]])+2,99),"")</f>
        <v/>
      </c>
      <c r="W4737" t="str">
        <f>spotify_top_songs_audio_features[[#This Row],[source]]</f>
        <v>Epic</v>
      </c>
      <c r="X4737" s="1">
        <f>spotify_top_songs_audio_features[[#This Row],[streams]]</f>
        <v>9479614</v>
      </c>
      <c r="Y4737" t="str">
        <f>IF(Tabela2[[#This Row],[feat]]="","","Feat")</f>
        <v/>
      </c>
      <c r="Z4737" s="17" t="str">
        <f>CONCATENATE(INT(spotify_top_songs_audio_features[[#This Row],[duration_ms]]/(60*1000)),":",MOD(INT(spotify_top_songs_audio_features[[#This Row],[duration_ms]]/1000),60))</f>
        <v>3:45</v>
      </c>
      <c r="AA47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37" t="str">
        <f>spotify_top_songs_audio_features[[#This Row],[track_name]]</f>
        <v>Due Vite</v>
      </c>
    </row>
    <row r="4738" spans="1:28" x14ac:dyDescent="0.25">
      <c r="A4738" t="s">
        <v>15294</v>
      </c>
      <c r="B4738" t="s">
        <v>9625</v>
      </c>
      <c r="C4738" t="s">
        <v>15295</v>
      </c>
      <c r="D4738" t="s">
        <v>15296</v>
      </c>
      <c r="E4738" t="s">
        <v>43</v>
      </c>
      <c r="F4738" t="s">
        <v>24</v>
      </c>
      <c r="G4738" t="s">
        <v>25</v>
      </c>
      <c r="H4738">
        <v>739</v>
      </c>
      <c r="I4738">
        <v>688</v>
      </c>
      <c r="J4738">
        <v>157</v>
      </c>
      <c r="K4738" t="s">
        <v>3674</v>
      </c>
      <c r="L4738">
        <v>118</v>
      </c>
      <c r="M4738">
        <v>101</v>
      </c>
      <c r="N4738">
        <v>582</v>
      </c>
      <c r="O4738">
        <v>-10246</v>
      </c>
      <c r="P4738">
        <v>169829</v>
      </c>
      <c r="Q4738">
        <v>231602</v>
      </c>
      <c r="R4738">
        <v>3</v>
      </c>
      <c r="S4738">
        <v>9463589</v>
      </c>
      <c r="U4738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4738" t="str">
        <f>IFERROR(MID(spotify_top_songs_audio_features[[#This Row],[artist_names]],SEARCH(",",spotify_top_songs_audio_features[[#This Row],[artist_names]])+2,99),"")</f>
        <v>Anuel AA</v>
      </c>
      <c r="W4738" t="str">
        <f>spotify_top_songs_audio_features[[#This Row],[source]]</f>
        <v>Rimas Music LLC.</v>
      </c>
      <c r="X4738" s="1">
        <f>spotify_top_songs_audio_features[[#This Row],[streams]]</f>
        <v>9463589</v>
      </c>
      <c r="Y4738" t="str">
        <f>IF(Tabela2[[#This Row],[feat]]="","","Feat")</f>
        <v>Feat</v>
      </c>
      <c r="Z4738" s="17" t="str">
        <f>CONCATENATE(INT(spotify_top_songs_audio_features[[#This Row],[duration_ms]]/(60*1000)),":",MOD(INT(spotify_top_songs_audio_features[[#This Row],[duration_ms]]/1000),60))</f>
        <v>3:51</v>
      </c>
      <c r="AA47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738" t="str">
        <f>spotify_top_songs_audio_features[[#This Row],[track_name]]</f>
        <v>Bebe (feat. Anuel AA)</v>
      </c>
    </row>
    <row r="4739" spans="1:28" x14ac:dyDescent="0.25">
      <c r="A4739" t="s">
        <v>14050</v>
      </c>
      <c r="B4739" t="s">
        <v>120</v>
      </c>
      <c r="C4739" t="s">
        <v>14051</v>
      </c>
      <c r="D4739" t="s">
        <v>264</v>
      </c>
      <c r="E4739" t="s">
        <v>43</v>
      </c>
      <c r="F4739" t="s">
        <v>32</v>
      </c>
      <c r="G4739" t="s">
        <v>152</v>
      </c>
      <c r="H4739">
        <v>492</v>
      </c>
      <c r="I4739">
        <v>712</v>
      </c>
      <c r="J4739">
        <v>691</v>
      </c>
      <c r="K4739" t="s">
        <v>10065</v>
      </c>
      <c r="L4739">
        <v>9.1E-4</v>
      </c>
      <c r="M4739">
        <v>357</v>
      </c>
      <c r="N4739">
        <v>23</v>
      </c>
      <c r="O4739">
        <v>-7278</v>
      </c>
      <c r="P4739">
        <v>137453</v>
      </c>
      <c r="Q4739">
        <v>164083</v>
      </c>
      <c r="R4739">
        <v>1</v>
      </c>
      <c r="S4739">
        <v>9451120</v>
      </c>
      <c r="U4739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4739" t="str">
        <f>IFERROR(MID(spotify_top_songs_audio_features[[#This Row],[artist_names]],SEARCH(",",spotify_top_songs_audio_features[[#This Row],[artist_names]])+2,99),"")</f>
        <v/>
      </c>
      <c r="W4739" t="str">
        <f>spotify_top_songs_audio_features[[#This Row],[source]]</f>
        <v>Bad Vibes Forever / EMPIRE</v>
      </c>
      <c r="X4739" s="1">
        <f>spotify_top_songs_audio_features[[#This Row],[streams]]</f>
        <v>9451120</v>
      </c>
      <c r="Y4739" t="str">
        <f>IF(Tabela2[[#This Row],[feat]]="","","Feat")</f>
        <v/>
      </c>
      <c r="Z4739" s="17" t="str">
        <f>CONCATENATE(INT(spotify_top_songs_audio_features[[#This Row],[duration_ms]]/(60*1000)),":",MOD(INT(spotify_top_songs_audio_features[[#This Row],[duration_ms]]/1000),60))</f>
        <v>2:44</v>
      </c>
      <c r="AA47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739" t="str">
        <f>spotify_top_songs_audio_features[[#This Row],[track_name]]</f>
        <v>Train food</v>
      </c>
    </row>
    <row r="4740" spans="1:28" x14ac:dyDescent="0.25">
      <c r="A4740" t="s">
        <v>9408</v>
      </c>
      <c r="B4740" t="s">
        <v>165</v>
      </c>
      <c r="C4740" t="s">
        <v>9409</v>
      </c>
      <c r="D4740" t="s">
        <v>96</v>
      </c>
      <c r="E4740" t="s">
        <v>113</v>
      </c>
      <c r="F4740" t="s">
        <v>24</v>
      </c>
      <c r="G4740" t="s">
        <v>25</v>
      </c>
      <c r="H4740">
        <v>831</v>
      </c>
      <c r="I4740">
        <v>36</v>
      </c>
      <c r="J4740">
        <v>52</v>
      </c>
      <c r="K4740" t="s">
        <v>708</v>
      </c>
      <c r="L4740">
        <v>217</v>
      </c>
      <c r="M4740">
        <v>703</v>
      </c>
      <c r="N4740">
        <v>601</v>
      </c>
      <c r="O4740">
        <v>-8073</v>
      </c>
      <c r="P4740">
        <v>75014</v>
      </c>
      <c r="Q4740">
        <v>232212</v>
      </c>
      <c r="R4740">
        <v>1</v>
      </c>
      <c r="S4740">
        <v>9443725</v>
      </c>
      <c r="U4740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4740" t="str">
        <f>IFERROR(MID(spotify_top_songs_audio_features[[#This Row],[artist_names]],SEARCH(",",spotify_top_songs_audio_features[[#This Row],[artist_names]])+2,99),"")</f>
        <v/>
      </c>
      <c r="W4740" t="str">
        <f>spotify_top_songs_audio_features[[#This Row],[source]]</f>
        <v>Warner Records</v>
      </c>
      <c r="X4740" s="1">
        <f>spotify_top_songs_audio_features[[#This Row],[streams]]</f>
        <v>9443725</v>
      </c>
      <c r="Y4740" t="str">
        <f>IF(Tabela2[[#This Row],[feat]]="","","Feat")</f>
        <v/>
      </c>
      <c r="Z4740" s="17" t="str">
        <f>CONCATENATE(INT(spotify_top_songs_audio_features[[#This Row],[duration_ms]]/(60*1000)),":",MOD(INT(spotify_top_songs_audio_features[[#This Row],[duration_ms]]/1000),60))</f>
        <v>3:52</v>
      </c>
      <c r="AA47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40" t="str">
        <f>spotify_top_songs_audio_features[[#This Row],[track_name]]</f>
        <v>Complicated</v>
      </c>
    </row>
    <row r="4741" spans="1:28" x14ac:dyDescent="0.25">
      <c r="A4741" t="s">
        <v>13351</v>
      </c>
      <c r="B4741" t="s">
        <v>3327</v>
      </c>
      <c r="C4741" t="s">
        <v>13352</v>
      </c>
      <c r="D4741" t="s">
        <v>1807</v>
      </c>
      <c r="E4741" t="s">
        <v>142</v>
      </c>
      <c r="F4741" t="s">
        <v>32</v>
      </c>
      <c r="G4741" t="s">
        <v>152</v>
      </c>
      <c r="H4741">
        <v>6</v>
      </c>
      <c r="I4741">
        <v>6</v>
      </c>
      <c r="J4741">
        <v>115</v>
      </c>
      <c r="K4741" t="s">
        <v>13353</v>
      </c>
      <c r="L4741">
        <v>0</v>
      </c>
      <c r="M4741">
        <v>122</v>
      </c>
      <c r="N4741">
        <v>595</v>
      </c>
      <c r="O4741">
        <v>-7715</v>
      </c>
      <c r="P4741">
        <v>90435</v>
      </c>
      <c r="Q4741">
        <v>194920</v>
      </c>
      <c r="R4741">
        <v>1</v>
      </c>
      <c r="S4741">
        <v>9442913</v>
      </c>
      <c r="U4741" t="str">
        <f>IFERROR(LEFT(spotify_top_songs_audio_features[[#This Row],[artist_names]],SEARCH(",",spotify_top_songs_audio_features[[#This Row],[artist_names]])-1),spotify_top_songs_audio_features[[#This Row],[artist_names]])</f>
        <v>Natanael Cano</v>
      </c>
      <c r="V4741" t="str">
        <f>IFERROR(MID(spotify_top_songs_audio_features[[#This Row],[artist_names]],SEARCH(",",spotify_top_songs_audio_features[[#This Row],[artist_names]])+2,99),"")</f>
        <v/>
      </c>
      <c r="W4741" t="str">
        <f>spotify_top_songs_audio_features[[#This Row],[source]]</f>
        <v>WEA Latina</v>
      </c>
      <c r="X4741" s="1">
        <f>spotify_top_songs_audio_features[[#This Row],[streams]]</f>
        <v>9442913</v>
      </c>
      <c r="Y4741" t="str">
        <f>IF(Tabela2[[#This Row],[feat]]="","","Feat")</f>
        <v/>
      </c>
      <c r="Z4741" s="17" t="str">
        <f>CONCATENATE(INT(spotify_top_songs_audio_features[[#This Row],[duration_ms]]/(60*1000)),":",MOD(INT(spotify_top_songs_audio_features[[#This Row],[duration_ms]]/1000),60))</f>
        <v>3:14</v>
      </c>
      <c r="AA47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41" t="str">
        <f>spotify_top_songs_audio_features[[#This Row],[track_name]]</f>
        <v>Mas Altas Que Bajadas</v>
      </c>
    </row>
    <row r="4742" spans="1:28" x14ac:dyDescent="0.25">
      <c r="A4742" t="s">
        <v>5762</v>
      </c>
      <c r="B4742" t="s">
        <v>5763</v>
      </c>
      <c r="C4742" t="s">
        <v>5764</v>
      </c>
      <c r="D4742" t="s">
        <v>436</v>
      </c>
      <c r="E4742" t="s">
        <v>113</v>
      </c>
      <c r="F4742" t="s">
        <v>24</v>
      </c>
      <c r="G4742" t="s">
        <v>25</v>
      </c>
      <c r="H4742">
        <v>654</v>
      </c>
      <c r="I4742">
        <v>798</v>
      </c>
      <c r="J4742">
        <v>451</v>
      </c>
      <c r="K4742" t="s">
        <v>1473</v>
      </c>
      <c r="L4742">
        <v>0</v>
      </c>
      <c r="M4742">
        <v>15</v>
      </c>
      <c r="N4742">
        <v>574</v>
      </c>
      <c r="O4742">
        <v>-4084</v>
      </c>
      <c r="P4742">
        <v>92207</v>
      </c>
      <c r="Q4742">
        <v>211760</v>
      </c>
      <c r="R4742">
        <v>51</v>
      </c>
      <c r="S4742">
        <v>9427482</v>
      </c>
      <c r="U4742" t="str">
        <f>IFERROR(LEFT(spotify_top_songs_audio_features[[#This Row],[artist_names]],SEARCH(",",spotify_top_songs_audio_features[[#This Row],[artist_names]])-1),spotify_top_songs_audio_features[[#This Row],[artist_names]])</f>
        <v>Rudimental</v>
      </c>
      <c r="V4742" t="str">
        <f>IFERROR(MID(spotify_top_songs_audio_features[[#This Row],[artist_names]],SEARCH(",",spotify_top_songs_audio_features[[#This Row],[artist_names]])+2,99),"")</f>
        <v>Jess Glynne, Macklemore, Dan Caplen</v>
      </c>
      <c r="W4742" t="str">
        <f>spotify_top_songs_audio_features[[#This Row],[source]]</f>
        <v>Atlantic Records UK</v>
      </c>
      <c r="X4742" s="1">
        <f>spotify_top_songs_audio_features[[#This Row],[streams]]</f>
        <v>9427482</v>
      </c>
      <c r="Y4742" t="str">
        <f>IF(Tabela2[[#This Row],[feat]]="","","Feat")</f>
        <v>Feat</v>
      </c>
      <c r="Z4742" s="17" t="str">
        <f>CONCATENATE(INT(spotify_top_songs_audio_features[[#This Row],[duration_ms]]/(60*1000)),":",MOD(INT(spotify_top_songs_audio_features[[#This Row],[duration_ms]]/1000),60))</f>
        <v>3:31</v>
      </c>
      <c r="AA47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42" t="str">
        <f>spotify_top_songs_audio_features[[#This Row],[track_name]]</f>
        <v>These Days (feat. Jess Glynne, Macklemore &amp; Dan Caplen)</v>
      </c>
    </row>
    <row r="4743" spans="1:28" x14ac:dyDescent="0.25">
      <c r="A4743" t="s">
        <v>13413</v>
      </c>
      <c r="B4743" t="s">
        <v>13414</v>
      </c>
      <c r="C4743" t="s">
        <v>13415</v>
      </c>
      <c r="D4743" t="s">
        <v>1211</v>
      </c>
      <c r="E4743" t="s">
        <v>113</v>
      </c>
      <c r="F4743" t="s">
        <v>24</v>
      </c>
      <c r="G4743" t="s">
        <v>64</v>
      </c>
      <c r="H4743">
        <v>575</v>
      </c>
      <c r="I4743">
        <v>619</v>
      </c>
      <c r="J4743">
        <v>322</v>
      </c>
      <c r="K4743" t="s">
        <v>13416</v>
      </c>
      <c r="L4743">
        <v>0</v>
      </c>
      <c r="M4743">
        <v>103</v>
      </c>
      <c r="N4743">
        <v>296</v>
      </c>
      <c r="O4743">
        <v>-6663</v>
      </c>
      <c r="P4743">
        <v>110109</v>
      </c>
      <c r="Q4743">
        <v>212204</v>
      </c>
      <c r="R4743">
        <v>1</v>
      </c>
      <c r="S4743">
        <v>9422363</v>
      </c>
      <c r="U4743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743" t="str">
        <f>IFERROR(MID(spotify_top_songs_audio_features[[#This Row],[artist_names]],SEARCH(",",spotify_top_songs_audio_features[[#This Row],[artist_names]])+2,99),"")</f>
        <v>Polo G, Trippie Redd</v>
      </c>
      <c r="W4743" t="str">
        <f>spotify_top_songs_audio_features[[#This Row],[source]]</f>
        <v>Grade A Productions/Interscope Records</v>
      </c>
      <c r="X4743" s="1">
        <f>spotify_top_songs_audio_features[[#This Row],[streams]]</f>
        <v>9422363</v>
      </c>
      <c r="Y4743" t="str">
        <f>IF(Tabela2[[#This Row],[feat]]="","","Feat")</f>
        <v>Feat</v>
      </c>
      <c r="Z4743" s="17" t="str">
        <f>CONCATENATE(INT(spotify_top_songs_audio_features[[#This Row],[duration_ms]]/(60*1000)),":",MOD(INT(spotify_top_songs_audio_features[[#This Row],[duration_ms]]/1000),60))</f>
        <v>3:32</v>
      </c>
      <c r="AA47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43" t="str">
        <f>spotify_top_songs_audio_features[[#This Row],[track_name]]</f>
        <v>Feline (with Polo G &amp; Trippie Redd)</v>
      </c>
    </row>
    <row r="4744" spans="1:28" x14ac:dyDescent="0.25">
      <c r="A4744" t="s">
        <v>1677</v>
      </c>
      <c r="B4744" t="s">
        <v>1678</v>
      </c>
      <c r="C4744" t="s">
        <v>1679</v>
      </c>
      <c r="D4744" t="s">
        <v>264</v>
      </c>
      <c r="E4744" t="s">
        <v>86</v>
      </c>
      <c r="F4744" t="s">
        <v>24</v>
      </c>
      <c r="G4744" t="s">
        <v>64</v>
      </c>
      <c r="H4744">
        <v>568</v>
      </c>
      <c r="I4744">
        <v>636</v>
      </c>
      <c r="J4744">
        <v>204</v>
      </c>
      <c r="K4744" t="s">
        <v>1680</v>
      </c>
      <c r="L4744">
        <v>0</v>
      </c>
      <c r="M4744">
        <v>105</v>
      </c>
      <c r="N4744">
        <v>879</v>
      </c>
      <c r="O4744">
        <v>-4265</v>
      </c>
      <c r="P4744">
        <v>113497</v>
      </c>
      <c r="Q4744">
        <v>197759</v>
      </c>
      <c r="R4744">
        <v>1</v>
      </c>
      <c r="S4744">
        <v>9418581</v>
      </c>
      <c r="U4744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4744" t="str">
        <f>IFERROR(MID(spotify_top_songs_audio_features[[#This Row],[artist_names]],SEARCH(",",spotify_top_songs_audio_features[[#This Row],[artist_names]])+2,99),"")</f>
        <v>Kanye West, Travis Barker</v>
      </c>
      <c r="W4744" t="str">
        <f>spotify_top_songs_audio_features[[#This Row],[source]]</f>
        <v>Bad Vibes Forever / EMPIRE</v>
      </c>
      <c r="X4744" s="1">
        <f>spotify_top_songs_audio_features[[#This Row],[streams]]</f>
        <v>9418581</v>
      </c>
      <c r="Y4744" t="str">
        <f>IF(Tabela2[[#This Row],[feat]]="","","Feat")</f>
        <v>Feat</v>
      </c>
      <c r="Z4744" s="17" t="str">
        <f>CONCATENATE(INT(spotify_top_songs_audio_features[[#This Row],[duration_ms]]/(60*1000)),":",MOD(INT(spotify_top_songs_audio_features[[#This Row],[duration_ms]]/1000),60))</f>
        <v>3:17</v>
      </c>
      <c r="AA47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744" t="str">
        <f>spotify_top_songs_audio_features[[#This Row],[track_name]]</f>
        <v>One Minute (feat. Kanye West &amp; Travis Barker)</v>
      </c>
    </row>
    <row r="4745" spans="1:28" x14ac:dyDescent="0.25">
      <c r="A4745" t="s">
        <v>15130</v>
      </c>
      <c r="B4745" t="s">
        <v>1287</v>
      </c>
      <c r="C4745" t="s">
        <v>15131</v>
      </c>
      <c r="D4745" t="s">
        <v>48</v>
      </c>
      <c r="E4745" t="s">
        <v>97</v>
      </c>
      <c r="F4745" t="s">
        <v>32</v>
      </c>
      <c r="G4745" t="s">
        <v>25</v>
      </c>
      <c r="H4745">
        <v>688</v>
      </c>
      <c r="I4745">
        <v>573</v>
      </c>
      <c r="J4745">
        <v>208</v>
      </c>
      <c r="K4745" t="s">
        <v>172</v>
      </c>
      <c r="L4745">
        <v>0</v>
      </c>
      <c r="M4745">
        <v>749</v>
      </c>
      <c r="N4745">
        <v>553</v>
      </c>
      <c r="O4745">
        <v>-503</v>
      </c>
      <c r="P4745">
        <v>110034</v>
      </c>
      <c r="Q4745">
        <v>179861</v>
      </c>
      <c r="R4745">
        <v>1</v>
      </c>
      <c r="S4745">
        <v>9399230</v>
      </c>
      <c r="U4745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745" t="str">
        <f>IFERROR(MID(spotify_top_songs_audio_features[[#This Row],[artist_names]],SEARCH(",",spotify_top_songs_audio_features[[#This Row],[artist_names]])+2,99),"")</f>
        <v/>
      </c>
      <c r="W4745" t="str">
        <f>spotify_top_songs_audio_features[[#This Row],[source]]</f>
        <v>Republic Records</v>
      </c>
      <c r="X4745" s="1">
        <f>spotify_top_songs_audio_features[[#This Row],[streams]]</f>
        <v>9399230</v>
      </c>
      <c r="Y4745" t="str">
        <f>IF(Tabela2[[#This Row],[feat]]="","","Feat")</f>
        <v/>
      </c>
      <c r="Z4745" s="17" t="str">
        <f>CONCATENATE(INT(spotify_top_songs_audio_features[[#This Row],[duration_ms]]/(60*1000)),":",MOD(INT(spotify_top_songs_audio_features[[#This Row],[duration_ms]]/1000),60))</f>
        <v>2:59</v>
      </c>
      <c r="AA47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745" t="str">
        <f>spotify_top_songs_audio_features[[#This Row],[track_name]]</f>
        <v>love language</v>
      </c>
    </row>
    <row r="4746" spans="1:28" x14ac:dyDescent="0.25">
      <c r="A4746" t="s">
        <v>10296</v>
      </c>
      <c r="B4746" t="s">
        <v>10297</v>
      </c>
      <c r="C4746" t="s">
        <v>10298</v>
      </c>
      <c r="D4746" t="s">
        <v>402</v>
      </c>
      <c r="E4746" t="s">
        <v>43</v>
      </c>
      <c r="F4746" t="s">
        <v>24</v>
      </c>
      <c r="G4746" t="s">
        <v>152</v>
      </c>
      <c r="H4746">
        <v>776</v>
      </c>
      <c r="I4746">
        <v>701</v>
      </c>
      <c r="J4746">
        <v>254</v>
      </c>
      <c r="K4746" t="s">
        <v>4544</v>
      </c>
      <c r="L4746">
        <v>0</v>
      </c>
      <c r="M4746">
        <v>902</v>
      </c>
      <c r="N4746">
        <v>603</v>
      </c>
      <c r="O4746">
        <v>-5223</v>
      </c>
      <c r="P4746">
        <v>112032</v>
      </c>
      <c r="Q4746">
        <v>265045</v>
      </c>
      <c r="R4746">
        <v>1</v>
      </c>
      <c r="S4746">
        <v>9397984</v>
      </c>
      <c r="U4746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4746" t="str">
        <f>IFERROR(MID(spotify_top_songs_audio_features[[#This Row],[artist_names]],SEARCH(",",spotify_top_songs_audio_features[[#This Row],[artist_names]])+2,99),"")</f>
        <v>Jasiel Nuñez, Junior H</v>
      </c>
      <c r="W4746" t="str">
        <f>spotify_top_songs_audio_features[[#This Row],[source]]</f>
        <v>Double P Records</v>
      </c>
      <c r="X4746" s="1">
        <f>spotify_top_songs_audio_features[[#This Row],[streams]]</f>
        <v>9397984</v>
      </c>
      <c r="Y4746" t="str">
        <f>IF(Tabela2[[#This Row],[feat]]="","","Feat")</f>
        <v>Feat</v>
      </c>
      <c r="Z4746" s="17" t="str">
        <f>CONCATENATE(INT(spotify_top_songs_audio_features[[#This Row],[duration_ms]]/(60*1000)),":",MOD(INT(spotify_top_songs_audio_features[[#This Row],[duration_ms]]/1000),60))</f>
        <v>4:25</v>
      </c>
      <c r="AA47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746" t="str">
        <f>spotify_top_songs_audio_features[[#This Row],[track_name]]</f>
        <v>BIPOLAR</v>
      </c>
    </row>
    <row r="4747" spans="1:28" x14ac:dyDescent="0.25">
      <c r="A4747" t="s">
        <v>5576</v>
      </c>
      <c r="B4747" t="s">
        <v>1287</v>
      </c>
      <c r="C4747" t="s">
        <v>5577</v>
      </c>
      <c r="D4747" t="s">
        <v>48</v>
      </c>
      <c r="E4747" t="s">
        <v>86</v>
      </c>
      <c r="F4747" t="s">
        <v>32</v>
      </c>
      <c r="G4747" t="s">
        <v>25</v>
      </c>
      <c r="H4747">
        <v>688</v>
      </c>
      <c r="I4747">
        <v>455</v>
      </c>
      <c r="J4747">
        <v>199</v>
      </c>
      <c r="K4747" t="s">
        <v>1157</v>
      </c>
      <c r="L4747">
        <v>0</v>
      </c>
      <c r="M4747">
        <v>794</v>
      </c>
      <c r="N4747">
        <v>557</v>
      </c>
      <c r="O4747">
        <v>-8632</v>
      </c>
      <c r="P4747">
        <v>87865</v>
      </c>
      <c r="Q4747">
        <v>132279</v>
      </c>
      <c r="R4747">
        <v>1</v>
      </c>
      <c r="S4747">
        <v>9397167</v>
      </c>
      <c r="U4747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747" t="str">
        <f>IFERROR(MID(spotify_top_songs_audio_features[[#This Row],[artist_names]],SEARCH(",",spotify_top_songs_audio_features[[#This Row],[artist_names]])+2,99),"")</f>
        <v/>
      </c>
      <c r="W4747" t="str">
        <f>spotify_top_songs_audio_features[[#This Row],[source]]</f>
        <v>Republic Records</v>
      </c>
      <c r="X4747" s="1">
        <f>spotify_top_songs_audio_features[[#This Row],[streams]]</f>
        <v>9397167</v>
      </c>
      <c r="Y4747" t="str">
        <f>IF(Tabela2[[#This Row],[feat]]="","","Feat")</f>
        <v/>
      </c>
      <c r="Z4747" s="17" t="str">
        <f>CONCATENATE(INT(spotify_top_songs_audio_features[[#This Row],[duration_ms]]/(60*1000)),":",MOD(INT(spotify_top_songs_audio_features[[#This Row],[duration_ms]]/1000),60))</f>
        <v>2:12</v>
      </c>
      <c r="AA47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747" t="str">
        <f>spotify_top_songs_audio_features[[#This Row],[track_name]]</f>
        <v>west side</v>
      </c>
    </row>
    <row r="4748" spans="1:28" x14ac:dyDescent="0.25">
      <c r="A4748" t="s">
        <v>12169</v>
      </c>
      <c r="B4748" t="s">
        <v>12170</v>
      </c>
      <c r="C4748" t="s">
        <v>12171</v>
      </c>
      <c r="D4748" t="s">
        <v>976</v>
      </c>
      <c r="E4748" t="s">
        <v>469</v>
      </c>
      <c r="F4748" t="s">
        <v>24</v>
      </c>
      <c r="G4748" t="s">
        <v>25</v>
      </c>
      <c r="H4748">
        <v>486</v>
      </c>
      <c r="I4748">
        <v>64</v>
      </c>
      <c r="J4748">
        <v>551</v>
      </c>
      <c r="K4748" t="s">
        <v>708</v>
      </c>
      <c r="L4748">
        <v>7.5799999999999999E-3</v>
      </c>
      <c r="M4748">
        <v>105</v>
      </c>
      <c r="N4748">
        <v>289</v>
      </c>
      <c r="O4748">
        <v>-8027</v>
      </c>
      <c r="P4748">
        <v>122017</v>
      </c>
      <c r="Q4748">
        <v>267256</v>
      </c>
      <c r="R4748">
        <v>1</v>
      </c>
      <c r="S4748">
        <v>9390315</v>
      </c>
      <c r="U4748" t="str">
        <f>IFERROR(LEFT(spotify_top_songs_audio_features[[#This Row],[artist_names]],SEARCH(",",spotify_top_songs_audio_features[[#This Row],[artist_names]])-1),spotify_top_songs_audio_features[[#This Row],[artist_names]])</f>
        <v>Noah Kahan</v>
      </c>
      <c r="V4748" t="str">
        <f>IFERROR(MID(spotify_top_songs_audio_features[[#This Row],[artist_names]],SEARCH(",",spotify_top_songs_audio_features[[#This Row],[artist_names]])+2,99),"")</f>
        <v>Hozier</v>
      </c>
      <c r="W4748" t="str">
        <f>spotify_top_songs_audio_features[[#This Row],[source]]</f>
        <v>Mercury Records/Republic Records</v>
      </c>
      <c r="X4748" s="1">
        <f>spotify_top_songs_audio_features[[#This Row],[streams]]</f>
        <v>9390315</v>
      </c>
      <c r="Y4748" t="str">
        <f>IF(Tabela2[[#This Row],[feat]]="","","Feat")</f>
        <v>Feat</v>
      </c>
      <c r="Z4748" s="17" t="str">
        <f>CONCATENATE(INT(spotify_top_songs_audio_features[[#This Row],[duration_ms]]/(60*1000)),":",MOD(INT(spotify_top_songs_audio_features[[#This Row],[duration_ms]]/1000),60))</f>
        <v>4:27</v>
      </c>
      <c r="AA47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748" t="str">
        <f>spotify_top_songs_audio_features[[#This Row],[track_name]]</f>
        <v>Northern Attitude (with Hozier)</v>
      </c>
    </row>
    <row r="4749" spans="1:28" x14ac:dyDescent="0.25">
      <c r="A4749" t="s">
        <v>7430</v>
      </c>
      <c r="B4749" t="s">
        <v>1070</v>
      </c>
      <c r="C4749" t="s">
        <v>7431</v>
      </c>
      <c r="D4749" t="s">
        <v>929</v>
      </c>
      <c r="E4749" t="s">
        <v>113</v>
      </c>
      <c r="F4749" t="s">
        <v>24</v>
      </c>
      <c r="G4749" t="s">
        <v>25</v>
      </c>
      <c r="H4749">
        <v>756</v>
      </c>
      <c r="I4749">
        <v>529</v>
      </c>
      <c r="J4749">
        <v>368</v>
      </c>
      <c r="K4749" t="s">
        <v>3806</v>
      </c>
      <c r="L4749">
        <v>2.32E-4</v>
      </c>
      <c r="M4749">
        <v>791</v>
      </c>
      <c r="N4749">
        <v>524</v>
      </c>
      <c r="O4749">
        <v>-6237</v>
      </c>
      <c r="P4749">
        <v>115987</v>
      </c>
      <c r="Q4749">
        <v>181650</v>
      </c>
      <c r="R4749">
        <v>1</v>
      </c>
      <c r="S4749">
        <v>9386776</v>
      </c>
      <c r="U4749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4749" t="str">
        <f>IFERROR(MID(spotify_top_songs_audio_features[[#This Row],[artist_names]],SEARCH(",",spotify_top_songs_audio_features[[#This Row],[artist_names]])+2,99),"")</f>
        <v/>
      </c>
      <c r="W4749" t="str">
        <f>spotify_top_songs_audio_features[[#This Row],[source]]</f>
        <v>Interscope Records</v>
      </c>
      <c r="X4749" s="1">
        <f>spotify_top_songs_audio_features[[#This Row],[streams]]</f>
        <v>9386776</v>
      </c>
      <c r="Y4749" t="str">
        <f>IF(Tabela2[[#This Row],[feat]]="","","Feat")</f>
        <v/>
      </c>
      <c r="Z4749" s="17" t="str">
        <f>CONCATENATE(INT(spotify_top_songs_audio_features[[#This Row],[duration_ms]]/(60*1000)),":",MOD(INT(spotify_top_songs_audio_features[[#This Row],[duration_ms]]/1000),60))</f>
        <v>3:1</v>
      </c>
      <c r="AA47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49" t="str">
        <f>spotify_top_songs_audio_features[[#This Row],[track_name]]</f>
        <v>Love On</v>
      </c>
    </row>
    <row r="4750" spans="1:28" x14ac:dyDescent="0.25">
      <c r="A4750" t="s">
        <v>636</v>
      </c>
      <c r="B4750" t="s">
        <v>637</v>
      </c>
      <c r="C4750" t="s">
        <v>638</v>
      </c>
      <c r="D4750" t="s">
        <v>368</v>
      </c>
      <c r="E4750" t="s">
        <v>23</v>
      </c>
      <c r="F4750" t="s">
        <v>32</v>
      </c>
      <c r="G4750" t="s">
        <v>25</v>
      </c>
      <c r="H4750">
        <v>683</v>
      </c>
      <c r="I4750">
        <v>51</v>
      </c>
      <c r="J4750">
        <v>646</v>
      </c>
      <c r="K4750" t="s">
        <v>639</v>
      </c>
      <c r="L4750">
        <v>0</v>
      </c>
      <c r="M4750">
        <v>175</v>
      </c>
      <c r="N4750">
        <v>255</v>
      </c>
      <c r="O4750">
        <v>-7894</v>
      </c>
      <c r="P4750">
        <v>9508</v>
      </c>
      <c r="Q4750">
        <v>173021</v>
      </c>
      <c r="R4750">
        <v>2</v>
      </c>
      <c r="S4750">
        <v>9386488</v>
      </c>
      <c r="U4750" t="str">
        <f>IFERROR(LEFT(spotify_top_songs_audio_features[[#This Row],[artist_names]],SEARCH(",",spotify_top_songs_audio_features[[#This Row],[artist_names]])-1),spotify_top_songs_audio_features[[#This Row],[artist_names]])</f>
        <v>TINI</v>
      </c>
      <c r="V4750" t="str">
        <f>IFERROR(MID(spotify_top_songs_audio_features[[#This Row],[artist_names]],SEARCH(",",spotify_top_songs_audio_features[[#This Row],[artist_names]])+2,99),"")</f>
        <v>Sebastian Yatra</v>
      </c>
      <c r="W4750" t="str">
        <f>spotify_top_songs_audio_features[[#This Row],[source]]</f>
        <v>5020 Records</v>
      </c>
      <c r="X4750" s="1">
        <f>spotify_top_songs_audio_features[[#This Row],[streams]]</f>
        <v>9386488</v>
      </c>
      <c r="Y4750" t="str">
        <f>IF(Tabela2[[#This Row],[feat]]="","","Feat")</f>
        <v>Feat</v>
      </c>
      <c r="Z4750" s="17" t="str">
        <f>CONCATENATE(INT(spotify_top_songs_audio_features[[#This Row],[duration_ms]]/(60*1000)),":",MOD(INT(spotify_top_songs_audio_features[[#This Row],[duration_ms]]/1000),60))</f>
        <v>2:53</v>
      </c>
      <c r="AA47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50" t="str">
        <f>spotify_top_songs_audio_features[[#This Row],[track_name]]</f>
        <v>Oye</v>
      </c>
    </row>
    <row r="4751" spans="1:28" x14ac:dyDescent="0.25">
      <c r="A4751" t="s">
        <v>9518</v>
      </c>
      <c r="B4751" t="s">
        <v>9519</v>
      </c>
      <c r="C4751" t="s">
        <v>9520</v>
      </c>
      <c r="D4751" t="s">
        <v>3716</v>
      </c>
      <c r="E4751" t="s">
        <v>70</v>
      </c>
      <c r="F4751" t="s">
        <v>24</v>
      </c>
      <c r="G4751" t="s">
        <v>25</v>
      </c>
      <c r="H4751">
        <v>901</v>
      </c>
      <c r="I4751">
        <v>529</v>
      </c>
      <c r="J4751">
        <v>413</v>
      </c>
      <c r="K4751" t="s">
        <v>9521</v>
      </c>
      <c r="L4751">
        <v>0</v>
      </c>
      <c r="M4751">
        <v>536</v>
      </c>
      <c r="N4751">
        <v>343</v>
      </c>
      <c r="O4751">
        <v>-794</v>
      </c>
      <c r="P4751">
        <v>144941</v>
      </c>
      <c r="Q4751">
        <v>183809</v>
      </c>
      <c r="R4751">
        <v>2</v>
      </c>
      <c r="S4751">
        <v>9374886</v>
      </c>
      <c r="U4751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4751" t="str">
        <f>IFERROR(MID(spotify_top_songs_audio_features[[#This Row],[artist_names]],SEARCH(",",spotify_top_songs_audio_features[[#This Row],[artist_names]])+2,99),"")</f>
        <v>BlocBoy JB</v>
      </c>
      <c r="W4751" t="str">
        <f>spotify_top_songs_audio_features[[#This Row],[source]]</f>
        <v>A$AP Worldwide/Polo Grounds Music/RCA Records</v>
      </c>
      <c r="X4751" s="1">
        <f>spotify_top_songs_audio_features[[#This Row],[streams]]</f>
        <v>9374886</v>
      </c>
      <c r="Y4751" t="str">
        <f>IF(Tabela2[[#This Row],[feat]]="","","Feat")</f>
        <v>Feat</v>
      </c>
      <c r="Z4751" s="17" t="str">
        <f>CONCATENATE(INT(spotify_top_songs_audio_features[[#This Row],[duration_ms]]/(60*1000)),":",MOD(INT(spotify_top_songs_audio_features[[#This Row],[duration_ms]]/1000),60))</f>
        <v>3:3</v>
      </c>
      <c r="AA47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751" t="str">
        <f>spotify_top_songs_audio_features[[#This Row],[track_name]]</f>
        <v>Bad Company (feat. BlocBoy JB)</v>
      </c>
    </row>
    <row r="4752" spans="1:28" x14ac:dyDescent="0.25">
      <c r="A4752" t="s">
        <v>10736</v>
      </c>
      <c r="B4752" t="s">
        <v>125</v>
      </c>
      <c r="C4752" t="s">
        <v>10737</v>
      </c>
      <c r="D4752" t="s">
        <v>127</v>
      </c>
      <c r="E4752" t="s">
        <v>31</v>
      </c>
      <c r="F4752" t="s">
        <v>24</v>
      </c>
      <c r="G4752" t="s">
        <v>25</v>
      </c>
      <c r="H4752">
        <v>566</v>
      </c>
      <c r="I4752">
        <v>548</v>
      </c>
      <c r="J4752">
        <v>579</v>
      </c>
      <c r="K4752" t="s">
        <v>10738</v>
      </c>
      <c r="L4752">
        <v>0</v>
      </c>
      <c r="M4752">
        <v>11</v>
      </c>
      <c r="N4752">
        <v>196</v>
      </c>
      <c r="O4752">
        <v>-6456</v>
      </c>
      <c r="P4752">
        <v>157999</v>
      </c>
      <c r="Q4752">
        <v>250296</v>
      </c>
      <c r="R4752">
        <v>1</v>
      </c>
      <c r="S4752">
        <v>9372219</v>
      </c>
      <c r="U4752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752" t="str">
        <f>IFERROR(MID(spotify_top_songs_audio_features[[#This Row],[artist_names]],SEARCH(",",spotify_top_songs_audio_features[[#This Row],[artist_names]])+2,99),"")</f>
        <v/>
      </c>
      <c r="W4752" t="str">
        <f>spotify_top_songs_audio_features[[#This Row],[source]]</f>
        <v>BIGHIT MUSIC</v>
      </c>
      <c r="X4752" s="1">
        <f>spotify_top_songs_audio_features[[#This Row],[streams]]</f>
        <v>9372219</v>
      </c>
      <c r="Y4752" t="str">
        <f>IF(Tabela2[[#This Row],[feat]]="","","Feat")</f>
        <v/>
      </c>
      <c r="Z4752" s="17" t="str">
        <f>CONCATENATE(INT(spotify_top_songs_audio_features[[#This Row],[duration_ms]]/(60*1000)),":",MOD(INT(spotify_top_songs_audio_features[[#This Row],[duration_ms]]/1000),60))</f>
        <v>4:10</v>
      </c>
      <c r="AA47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52" t="str">
        <f>spotify_top_songs_audio_features[[#This Row],[track_name]]</f>
        <v>00:00 (Zero O’Clock)</v>
      </c>
    </row>
    <row r="4753" spans="1:28" x14ac:dyDescent="0.25">
      <c r="A4753" t="s">
        <v>10723</v>
      </c>
      <c r="B4753" t="s">
        <v>10724</v>
      </c>
      <c r="C4753" t="s">
        <v>10725</v>
      </c>
      <c r="D4753" t="s">
        <v>112</v>
      </c>
      <c r="E4753" t="s">
        <v>113</v>
      </c>
      <c r="F4753" t="s">
        <v>24</v>
      </c>
      <c r="G4753" t="s">
        <v>25</v>
      </c>
      <c r="H4753">
        <v>433</v>
      </c>
      <c r="I4753">
        <v>182</v>
      </c>
      <c r="J4753">
        <v>641</v>
      </c>
      <c r="K4753" t="s">
        <v>6042</v>
      </c>
      <c r="L4753">
        <v>0</v>
      </c>
      <c r="M4753">
        <v>123</v>
      </c>
      <c r="N4753">
        <v>421</v>
      </c>
      <c r="O4753">
        <v>-12566</v>
      </c>
      <c r="P4753">
        <v>207476</v>
      </c>
      <c r="Q4753">
        <v>201587</v>
      </c>
      <c r="R4753">
        <v>1</v>
      </c>
      <c r="S4753">
        <v>9363501</v>
      </c>
      <c r="U475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753" t="str">
        <f>IFERROR(MID(spotify_top_songs_audio_features[[#This Row],[artist_names]],SEARCH(",",spotify_top_songs_audio_features[[#This Row],[artist_names]])+2,99),"")</f>
        <v>The Chicks</v>
      </c>
      <c r="W4753" t="str">
        <f>spotify_top_songs_audio_features[[#This Row],[source]]</f>
        <v>Taylor Swift</v>
      </c>
      <c r="X4753" s="1">
        <f>spotify_top_songs_audio_features[[#This Row],[streams]]</f>
        <v>9363501</v>
      </c>
      <c r="Y4753" t="str">
        <f>IF(Tabela2[[#This Row],[feat]]="","","Feat")</f>
        <v>Feat</v>
      </c>
      <c r="Z4753" s="17" t="str">
        <f>CONCATENATE(INT(spotify_top_songs_audio_features[[#This Row],[duration_ms]]/(60*1000)),":",MOD(INT(spotify_top_songs_audio_features[[#This Row],[duration_ms]]/1000),60))</f>
        <v>3:21</v>
      </c>
      <c r="AA47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53" t="str">
        <f>spotify_top_songs_audio_features[[#This Row],[track_name]]</f>
        <v>Soon You’ll Get Better (feat. The Chicks)</v>
      </c>
    </row>
    <row r="4754" spans="1:28" x14ac:dyDescent="0.25">
      <c r="A4754" t="s">
        <v>12781</v>
      </c>
      <c r="B4754" t="s">
        <v>198</v>
      </c>
      <c r="C4754" t="s">
        <v>12782</v>
      </c>
      <c r="D4754" t="s">
        <v>1168</v>
      </c>
      <c r="E4754" t="s">
        <v>97</v>
      </c>
      <c r="F4754" t="s">
        <v>32</v>
      </c>
      <c r="G4754" t="s">
        <v>25</v>
      </c>
      <c r="H4754">
        <v>964</v>
      </c>
      <c r="I4754">
        <v>487</v>
      </c>
      <c r="J4754">
        <v>421</v>
      </c>
      <c r="K4754" t="s">
        <v>7008</v>
      </c>
      <c r="L4754">
        <v>6.5700000000000003E-4</v>
      </c>
      <c r="M4754">
        <v>115</v>
      </c>
      <c r="N4754">
        <v>107</v>
      </c>
      <c r="O4754">
        <v>-6071</v>
      </c>
      <c r="P4754">
        <v>12705</v>
      </c>
      <c r="Q4754">
        <v>154024</v>
      </c>
      <c r="R4754">
        <v>2</v>
      </c>
      <c r="S4754">
        <v>9347300</v>
      </c>
      <c r="U4754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4754" t="str">
        <f>IFERROR(MID(spotify_top_songs_audio_features[[#This Row],[artist_names]],SEARCH(",",spotify_top_songs_audio_features[[#This Row],[artist_names]])+2,99),"")</f>
        <v/>
      </c>
      <c r="W4754" t="str">
        <f>spotify_top_songs_audio_features[[#This Row],[source]]</f>
        <v>Quality Control Music/Motown Records/Capitol Records</v>
      </c>
      <c r="X4754" s="1">
        <f>spotify_top_songs_audio_features[[#This Row],[streams]]</f>
        <v>9347300</v>
      </c>
      <c r="Y4754" t="str">
        <f>IF(Tabela2[[#This Row],[feat]]="","","Feat")</f>
        <v/>
      </c>
      <c r="Z4754" s="17" t="str">
        <f>CONCATENATE(INT(spotify_top_songs_audio_features[[#This Row],[duration_ms]]/(60*1000)),":",MOD(INT(spotify_top_songs_audio_features[[#This Row],[duration_ms]]/1000),60))</f>
        <v>2:34</v>
      </c>
      <c r="AA47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754" t="str">
        <f>spotify_top_songs_audio_features[[#This Row],[track_name]]</f>
        <v>Pure Cocaine</v>
      </c>
    </row>
    <row r="4755" spans="1:28" x14ac:dyDescent="0.25">
      <c r="A4755" t="s">
        <v>17598</v>
      </c>
      <c r="B4755" t="s">
        <v>1598</v>
      </c>
      <c r="C4755" t="s">
        <v>17599</v>
      </c>
      <c r="D4755" t="s">
        <v>2659</v>
      </c>
      <c r="E4755" t="s">
        <v>102</v>
      </c>
      <c r="F4755" t="s">
        <v>32</v>
      </c>
      <c r="G4755" t="s">
        <v>152</v>
      </c>
      <c r="H4755">
        <v>243</v>
      </c>
      <c r="I4755">
        <v>26</v>
      </c>
      <c r="J4755">
        <v>305</v>
      </c>
      <c r="K4755" t="s">
        <v>17600</v>
      </c>
      <c r="L4755">
        <v>4.0299999999999997E-3</v>
      </c>
      <c r="M4755">
        <v>532</v>
      </c>
      <c r="N4755">
        <v>327</v>
      </c>
      <c r="O4755">
        <v>-5876</v>
      </c>
      <c r="P4755">
        <v>7661</v>
      </c>
      <c r="Q4755">
        <v>49293</v>
      </c>
      <c r="R4755">
        <v>1</v>
      </c>
      <c r="S4755">
        <v>9345667</v>
      </c>
      <c r="U4755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755" t="str">
        <f>IFERROR(MID(spotify_top_songs_audio_features[[#This Row],[artist_names]],SEARCH(",",spotify_top_songs_audio_features[[#This Row],[artist_names]])+2,99),"")</f>
        <v/>
      </c>
      <c r="W4755" t="str">
        <f>spotify_top_songs_audio_features[[#This Row],[source]]</f>
        <v>Getting Out Our Dreams II / Def Jam Recordings</v>
      </c>
      <c r="X4755" s="1">
        <f>spotify_top_songs_audio_features[[#This Row],[streams]]</f>
        <v>9345667</v>
      </c>
      <c r="Y4755" t="str">
        <f>IF(Tabela2[[#This Row],[feat]]="","","Feat")</f>
        <v/>
      </c>
      <c r="Z4755" s="17" t="str">
        <f>CONCATENATE(INT(spotify_top_songs_audio_features[[#This Row],[duration_ms]]/(60*1000)),":",MOD(INT(spotify_top_songs_audio_features[[#This Row],[duration_ms]]/1000),60))</f>
        <v>0:49</v>
      </c>
      <c r="AA47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755" t="str">
        <f>spotify_top_songs_audio_features[[#This Row],[track_name]]</f>
        <v>Jesus Is Lord</v>
      </c>
    </row>
    <row r="4756" spans="1:28" x14ac:dyDescent="0.25">
      <c r="A4756" t="s">
        <v>4712</v>
      </c>
      <c r="B4756" t="s">
        <v>112</v>
      </c>
      <c r="C4756" t="s">
        <v>4713</v>
      </c>
      <c r="D4756" t="s">
        <v>349</v>
      </c>
      <c r="E4756" t="s">
        <v>23</v>
      </c>
      <c r="F4756" t="s">
        <v>24</v>
      </c>
      <c r="G4756" t="s">
        <v>25</v>
      </c>
      <c r="H4756">
        <v>8</v>
      </c>
      <c r="I4756">
        <v>535</v>
      </c>
      <c r="J4756">
        <v>135</v>
      </c>
      <c r="K4756" t="s">
        <v>4714</v>
      </c>
      <c r="L4756">
        <v>9.4799999999999995E-4</v>
      </c>
      <c r="M4756">
        <v>213</v>
      </c>
      <c r="N4756">
        <v>451</v>
      </c>
      <c r="O4756">
        <v>-6684</v>
      </c>
      <c r="P4756">
        <v>92027</v>
      </c>
      <c r="Q4756">
        <v>209680</v>
      </c>
      <c r="R4756">
        <v>8</v>
      </c>
      <c r="S4756">
        <v>9345385</v>
      </c>
      <c r="U475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756" t="str">
        <f>IFERROR(MID(spotify_top_songs_audio_features[[#This Row],[artist_names]],SEARCH(",",spotify_top_songs_audio_features[[#This Row],[artist_names]])+2,99),"")</f>
        <v/>
      </c>
      <c r="W4756" t="str">
        <f>spotify_top_songs_audio_features[[#This Row],[source]]</f>
        <v>Big Machine Records, LLC</v>
      </c>
      <c r="X4756" s="1">
        <f>spotify_top_songs_audio_features[[#This Row],[streams]]</f>
        <v>9345385</v>
      </c>
      <c r="Y4756" t="str">
        <f>IF(Tabela2[[#This Row],[feat]]="","","Feat")</f>
        <v/>
      </c>
      <c r="Z4756" s="17" t="str">
        <f>CONCATENATE(INT(spotify_top_songs_audio_features[[#This Row],[duration_ms]]/(60*1000)),":",MOD(INT(spotify_top_songs_audio_features[[#This Row],[duration_ms]]/1000),60))</f>
        <v>3:29</v>
      </c>
      <c r="AA47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56" t="str">
        <f>spotify_top_songs_audio_features[[#This Row],[track_name]]</f>
        <v>Gorgeous</v>
      </c>
    </row>
    <row r="4757" spans="1:28" x14ac:dyDescent="0.25">
      <c r="A4757" t="s">
        <v>10001</v>
      </c>
      <c r="B4757" t="s">
        <v>284</v>
      </c>
      <c r="C4757" t="s">
        <v>10002</v>
      </c>
      <c r="D4757" t="s">
        <v>286</v>
      </c>
      <c r="E4757" t="s">
        <v>58</v>
      </c>
      <c r="F4757" t="s">
        <v>32</v>
      </c>
      <c r="G4757" t="s">
        <v>25</v>
      </c>
      <c r="H4757">
        <v>44</v>
      </c>
      <c r="I4757">
        <v>274</v>
      </c>
      <c r="J4757">
        <v>809</v>
      </c>
      <c r="K4757" t="s">
        <v>4310</v>
      </c>
      <c r="L4757">
        <v>3.3700000000000001E-4</v>
      </c>
      <c r="M4757">
        <v>128</v>
      </c>
      <c r="N4757">
        <v>343</v>
      </c>
      <c r="O4757">
        <v>-14464</v>
      </c>
      <c r="P4757">
        <v>76513</v>
      </c>
      <c r="Q4757">
        <v>257180</v>
      </c>
      <c r="R4757">
        <v>1</v>
      </c>
      <c r="S4757">
        <v>9339576</v>
      </c>
      <c r="U475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757" t="str">
        <f>IFERROR(MID(spotify_top_songs_audio_features[[#This Row],[artist_names]],SEARCH(",",spotify_top_songs_audio_features[[#This Row],[artist_names]])+2,99),"")</f>
        <v/>
      </c>
      <c r="W4757" t="str">
        <f>spotify_top_songs_audio_features[[#This Row],[source]]</f>
        <v>OVO/Republic</v>
      </c>
      <c r="X4757" s="1">
        <f>spotify_top_songs_audio_features[[#This Row],[streams]]</f>
        <v>9339576</v>
      </c>
      <c r="Y4757" t="str">
        <f>IF(Tabela2[[#This Row],[feat]]="","","Feat")</f>
        <v/>
      </c>
      <c r="Z4757" s="17" t="str">
        <f>CONCATENATE(INT(spotify_top_songs_audio_features[[#This Row],[duration_ms]]/(60*1000)),":",MOD(INT(spotify_top_songs_audio_features[[#This Row],[duration_ms]]/1000),60))</f>
        <v>4:17</v>
      </c>
      <c r="AA47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757" t="str">
        <f>spotify_top_songs_audio_features[[#This Row],[track_name]]</f>
        <v>Polar Opposites</v>
      </c>
    </row>
    <row r="4758" spans="1:28" x14ac:dyDescent="0.25">
      <c r="A4758" t="s">
        <v>5358</v>
      </c>
      <c r="B4758" t="s">
        <v>5359</v>
      </c>
      <c r="C4758" t="s">
        <v>5360</v>
      </c>
      <c r="D4758" t="s">
        <v>1032</v>
      </c>
      <c r="E4758" t="s">
        <v>177</v>
      </c>
      <c r="F4758" t="s">
        <v>32</v>
      </c>
      <c r="G4758" t="s">
        <v>25</v>
      </c>
      <c r="H4758">
        <v>848</v>
      </c>
      <c r="I4758">
        <v>745</v>
      </c>
      <c r="J4758">
        <v>221</v>
      </c>
      <c r="K4758" t="s">
        <v>5361</v>
      </c>
      <c r="L4758">
        <v>0</v>
      </c>
      <c r="M4758">
        <v>796</v>
      </c>
      <c r="N4758">
        <v>516</v>
      </c>
      <c r="O4758">
        <v>-3052</v>
      </c>
      <c r="P4758">
        <v>137024</v>
      </c>
      <c r="Q4758">
        <v>170227</v>
      </c>
      <c r="R4758">
        <v>1</v>
      </c>
      <c r="S4758">
        <v>9328951</v>
      </c>
      <c r="U4758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758" t="str">
        <f>IFERROR(MID(spotify_top_songs_audio_features[[#This Row],[artist_names]],SEARCH(",",spotify_top_songs_audio_features[[#This Row],[artist_names]])+2,99),"")</f>
        <v>Anderson .Paak</v>
      </c>
      <c r="W4758" t="str">
        <f>spotify_top_songs_audio_features[[#This Row],[source]]</f>
        <v>Shady/Aftermath/Interscope Records</v>
      </c>
      <c r="X4758" s="1">
        <f>spotify_top_songs_audio_features[[#This Row],[streams]]</f>
        <v>9328951</v>
      </c>
      <c r="Y4758" t="str">
        <f>IF(Tabela2[[#This Row],[feat]]="","","Feat")</f>
        <v>Feat</v>
      </c>
      <c r="Z4758" s="17" t="str">
        <f>CONCATENATE(INT(spotify_top_songs_audio_features[[#This Row],[duration_ms]]/(60*1000)),":",MOD(INT(spotify_top_songs_audio_features[[#This Row],[duration_ms]]/1000),60))</f>
        <v>2:50</v>
      </c>
      <c r="AA47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758" t="str">
        <f>spotify_top_songs_audio_features[[#This Row],[track_name]]</f>
        <v>Lock It Up (feat. Anderson .Paak)</v>
      </c>
    </row>
    <row r="4759" spans="1:28" x14ac:dyDescent="0.25">
      <c r="A4759" t="s">
        <v>10219</v>
      </c>
      <c r="B4759" t="s">
        <v>10220</v>
      </c>
      <c r="C4759" t="s">
        <v>10221</v>
      </c>
      <c r="D4759" t="s">
        <v>1211</v>
      </c>
      <c r="E4759" t="s">
        <v>31</v>
      </c>
      <c r="F4759" t="s">
        <v>24</v>
      </c>
      <c r="G4759" t="s">
        <v>25</v>
      </c>
      <c r="H4759">
        <v>703</v>
      </c>
      <c r="I4759">
        <v>703</v>
      </c>
      <c r="J4759">
        <v>133</v>
      </c>
      <c r="K4759" t="s">
        <v>10222</v>
      </c>
      <c r="L4759">
        <v>0</v>
      </c>
      <c r="M4759">
        <v>12</v>
      </c>
      <c r="N4759">
        <v>697</v>
      </c>
      <c r="O4759">
        <v>-4672</v>
      </c>
      <c r="P4759">
        <v>76017</v>
      </c>
      <c r="Q4759">
        <v>183783</v>
      </c>
      <c r="R4759">
        <v>1</v>
      </c>
      <c r="S4759">
        <v>9325928</v>
      </c>
      <c r="U4759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759" t="str">
        <f>IFERROR(MID(spotify_top_songs_audio_features[[#This Row],[artist_names]],SEARCH(",",spotify_top_songs_audio_features[[#This Row],[artist_names]])+2,99),"")</f>
        <v>benny blanco</v>
      </c>
      <c r="W4759" t="str">
        <f>spotify_top_songs_audio_features[[#This Row],[source]]</f>
        <v>Grade A Productions/Interscope Records</v>
      </c>
      <c r="X4759" s="1">
        <f>spotify_top_songs_audio_features[[#This Row],[streams]]</f>
        <v>9325928</v>
      </c>
      <c r="Y4759" t="str">
        <f>IF(Tabela2[[#This Row],[feat]]="","","Feat")</f>
        <v>Feat</v>
      </c>
      <c r="Z4759" s="17" t="str">
        <f>CONCATENATE(INT(spotify_top_songs_audio_features[[#This Row],[duration_ms]]/(60*1000)),":",MOD(INT(spotify_top_songs_audio_features[[#This Row],[duration_ms]]/1000),60))</f>
        <v>3:3</v>
      </c>
      <c r="AA47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59" t="str">
        <f>spotify_top_songs_audio_features[[#This Row],[track_name]]</f>
        <v>Real Shit (with benny blanco)</v>
      </c>
    </row>
    <row r="4760" spans="1:28" x14ac:dyDescent="0.25">
      <c r="A4760" t="s">
        <v>13372</v>
      </c>
      <c r="B4760" t="s">
        <v>284</v>
      </c>
      <c r="C4760" t="s">
        <v>5523</v>
      </c>
      <c r="D4760" t="s">
        <v>1092</v>
      </c>
      <c r="E4760" t="s">
        <v>31</v>
      </c>
      <c r="F4760" t="s">
        <v>24</v>
      </c>
      <c r="G4760" t="s">
        <v>25</v>
      </c>
      <c r="H4760">
        <v>414</v>
      </c>
      <c r="I4760">
        <v>677</v>
      </c>
      <c r="J4760">
        <v>254</v>
      </c>
      <c r="K4760" t="s">
        <v>1726</v>
      </c>
      <c r="L4760">
        <v>0</v>
      </c>
      <c r="M4760">
        <v>793</v>
      </c>
      <c r="N4760">
        <v>853</v>
      </c>
      <c r="O4760">
        <v>-512</v>
      </c>
      <c r="P4760">
        <v>172521</v>
      </c>
      <c r="Q4760">
        <v>302173</v>
      </c>
      <c r="R4760">
        <v>5</v>
      </c>
      <c r="S4760">
        <v>9325029</v>
      </c>
      <c r="U476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760" t="str">
        <f>IFERROR(MID(spotify_top_songs_audio_features[[#This Row],[artist_names]],SEARCH(",",spotify_top_songs_audio_features[[#This Row],[artist_names]])+2,99),"")</f>
        <v/>
      </c>
      <c r="W4760" t="str">
        <f>spotify_top_songs_audio_features[[#This Row],[source]]</f>
        <v>Cash Money/Drake LP6</v>
      </c>
      <c r="X4760" s="1">
        <f>spotify_top_songs_audio_features[[#This Row],[streams]]</f>
        <v>9325029</v>
      </c>
      <c r="Y4760" t="str">
        <f>IF(Tabela2[[#This Row],[feat]]="","","Feat")</f>
        <v/>
      </c>
      <c r="Z4760" s="17" t="str">
        <f>CONCATENATE(INT(spotify_top_songs_audio_features[[#This Row],[duration_ms]]/(60*1000)),":",MOD(INT(spotify_top_songs_audio_features[[#This Row],[duration_ms]]/1000),60))</f>
        <v>5:2</v>
      </c>
      <c r="AA47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60" t="str">
        <f>spotify_top_songs_audio_features[[#This Row],[track_name]]</f>
        <v>Emotionless</v>
      </c>
    </row>
    <row r="4761" spans="1:28" x14ac:dyDescent="0.25">
      <c r="A4761" t="s">
        <v>9462</v>
      </c>
      <c r="B4761" t="s">
        <v>9463</v>
      </c>
      <c r="C4761" t="s">
        <v>9464</v>
      </c>
      <c r="D4761" t="s">
        <v>7317</v>
      </c>
      <c r="E4761" t="s">
        <v>142</v>
      </c>
      <c r="F4761" t="s">
        <v>24</v>
      </c>
      <c r="G4761" t="s">
        <v>25</v>
      </c>
      <c r="H4761">
        <v>63</v>
      </c>
      <c r="I4761">
        <v>553</v>
      </c>
      <c r="J4761">
        <v>689</v>
      </c>
      <c r="K4761" t="s">
        <v>6751</v>
      </c>
      <c r="L4761">
        <v>3.8499999999999998E-4</v>
      </c>
      <c r="M4761">
        <v>131</v>
      </c>
      <c r="N4761">
        <v>297</v>
      </c>
      <c r="O4761">
        <v>-12116</v>
      </c>
      <c r="P4761">
        <v>17004</v>
      </c>
      <c r="Q4761">
        <v>175080</v>
      </c>
      <c r="R4761">
        <v>1</v>
      </c>
      <c r="S4761">
        <v>9309589</v>
      </c>
      <c r="U4761" t="str">
        <f>IFERROR(LEFT(spotify_top_songs_audio_features[[#This Row],[artist_names]],SEARCH(",",spotify_top_songs_audio_features[[#This Row],[artist_names]])-1),spotify_top_songs_audio_features[[#This Row],[artist_names]])</f>
        <v>Duki</v>
      </c>
      <c r="V4761" t="str">
        <f>IFERROR(MID(spotify_top_songs_audio_features[[#This Row],[artist_names]],SEARCH(",",spotify_top_songs_audio_features[[#This Row],[artist_names]])+2,99),"")</f>
        <v>Jhayco</v>
      </c>
      <c r="W4761" t="str">
        <f>spotify_top_songs_audio_features[[#This Row],[source]]</f>
        <v>DALE PLAY Records / SSJ Records</v>
      </c>
      <c r="X4761" s="1">
        <f>spotify_top_songs_audio_features[[#This Row],[streams]]</f>
        <v>9309589</v>
      </c>
      <c r="Y4761" t="str">
        <f>IF(Tabela2[[#This Row],[feat]]="","","Feat")</f>
        <v>Feat</v>
      </c>
      <c r="Z4761" s="17" t="str">
        <f>CONCATENATE(INT(spotify_top_songs_audio_features[[#This Row],[duration_ms]]/(60*1000)),":",MOD(INT(spotify_top_songs_audio_features[[#This Row],[duration_ms]]/1000),60))</f>
        <v>2:55</v>
      </c>
      <c r="AA47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61" t="str">
        <f>spotify_top_songs_audio_features[[#This Row],[track_name]]</f>
        <v>RoCKSTAR 2.0</v>
      </c>
    </row>
    <row r="4762" spans="1:28" x14ac:dyDescent="0.25">
      <c r="A4762" t="s">
        <v>17005</v>
      </c>
      <c r="B4762" t="s">
        <v>1300</v>
      </c>
      <c r="C4762" t="s">
        <v>6773</v>
      </c>
      <c r="D4762" t="s">
        <v>30</v>
      </c>
      <c r="E4762" t="s">
        <v>97</v>
      </c>
      <c r="F4762" t="s">
        <v>32</v>
      </c>
      <c r="G4762" t="s">
        <v>25</v>
      </c>
      <c r="H4762">
        <v>694</v>
      </c>
      <c r="I4762">
        <v>759</v>
      </c>
      <c r="J4762">
        <v>398</v>
      </c>
      <c r="K4762" t="s">
        <v>1882</v>
      </c>
      <c r="L4762">
        <v>0</v>
      </c>
      <c r="M4762">
        <v>167</v>
      </c>
      <c r="N4762">
        <v>77</v>
      </c>
      <c r="O4762">
        <v>-5667</v>
      </c>
      <c r="P4762">
        <v>140055</v>
      </c>
      <c r="Q4762">
        <v>245387</v>
      </c>
      <c r="R4762">
        <v>12</v>
      </c>
      <c r="S4762">
        <v>9307022</v>
      </c>
      <c r="U4762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4762" t="str">
        <f>IFERROR(MID(spotify_top_songs_audio_features[[#This Row],[artist_names]],SEARCH(",",spotify_top_songs_audio_features[[#This Row],[artist_names]])+2,99),"")</f>
        <v>Eminem</v>
      </c>
      <c r="W4762" t="str">
        <f>spotify_top_songs_audio_features[[#This Row],[source]]</f>
        <v>Def Jam Recordings</v>
      </c>
      <c r="X4762" s="1">
        <f>spotify_top_songs_audio_features[[#This Row],[streams]]</f>
        <v>9307022</v>
      </c>
      <c r="Y4762" t="str">
        <f>IF(Tabela2[[#This Row],[feat]]="","","Feat")</f>
        <v>Feat</v>
      </c>
      <c r="Z4762" s="17" t="str">
        <f>CONCATENATE(INT(spotify_top_songs_audio_features[[#This Row],[duration_ms]]/(60*1000)),":",MOD(INT(spotify_top_songs_audio_features[[#This Row],[duration_ms]]/1000),60))</f>
        <v>4:5</v>
      </c>
      <c r="AA47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762" t="str">
        <f>spotify_top_songs_audio_features[[#This Row],[track_name]]</f>
        <v>Homicide (feat. Eminem)</v>
      </c>
    </row>
    <row r="4763" spans="1:28" x14ac:dyDescent="0.25">
      <c r="A4763" t="s">
        <v>17197</v>
      </c>
      <c r="B4763" t="s">
        <v>1598</v>
      </c>
      <c r="C4763" t="s">
        <v>17198</v>
      </c>
      <c r="D4763" t="s">
        <v>1600</v>
      </c>
      <c r="E4763" t="s">
        <v>102</v>
      </c>
      <c r="F4763" t="s">
        <v>24</v>
      </c>
      <c r="G4763" t="s">
        <v>25</v>
      </c>
      <c r="H4763">
        <v>7</v>
      </c>
      <c r="I4763">
        <v>572</v>
      </c>
      <c r="J4763">
        <v>515</v>
      </c>
      <c r="K4763" t="s">
        <v>5607</v>
      </c>
      <c r="L4763">
        <v>0</v>
      </c>
      <c r="M4763">
        <v>871</v>
      </c>
      <c r="N4763">
        <v>686</v>
      </c>
      <c r="O4763">
        <v>-6459</v>
      </c>
      <c r="P4763">
        <v>109985</v>
      </c>
      <c r="Q4763">
        <v>297000</v>
      </c>
      <c r="R4763">
        <v>1</v>
      </c>
      <c r="S4763">
        <v>9288349</v>
      </c>
      <c r="U4763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763" t="str">
        <f>IFERROR(MID(spotify_top_songs_audio_features[[#This Row],[artist_names]],SEARCH(",",spotify_top_songs_audio_features[[#This Row],[artist_names]])+2,99),"")</f>
        <v/>
      </c>
      <c r="W4763" t="str">
        <f>spotify_top_songs_audio_features[[#This Row],[source]]</f>
        <v>Rock The World/IDJ/Kanye LP7</v>
      </c>
      <c r="X4763" s="1">
        <f>spotify_top_songs_audio_features[[#This Row],[streams]]</f>
        <v>9288349</v>
      </c>
      <c r="Y4763" t="str">
        <f>IF(Tabela2[[#This Row],[feat]]="","","Feat")</f>
        <v/>
      </c>
      <c r="Z4763" s="17" t="str">
        <f>CONCATENATE(INT(spotify_top_songs_audio_features[[#This Row],[duration_ms]]/(60*1000)),":",MOD(INT(spotify_top_songs_audio_features[[#This Row],[duration_ms]]/1000),60))</f>
        <v>4:57</v>
      </c>
      <c r="AA47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763" t="str">
        <f>spotify_top_songs_audio_features[[#This Row],[track_name]]</f>
        <v>Jail pt 2</v>
      </c>
    </row>
    <row r="4764" spans="1:28" x14ac:dyDescent="0.25">
      <c r="A4764" t="s">
        <v>9169</v>
      </c>
      <c r="B4764" t="s">
        <v>9170</v>
      </c>
      <c r="C4764" t="s">
        <v>9171</v>
      </c>
      <c r="D4764" t="s">
        <v>423</v>
      </c>
      <c r="E4764" t="s">
        <v>43</v>
      </c>
      <c r="F4764" t="s">
        <v>32</v>
      </c>
      <c r="G4764" t="s">
        <v>25</v>
      </c>
      <c r="H4764">
        <v>458</v>
      </c>
      <c r="I4764">
        <v>452</v>
      </c>
      <c r="J4764">
        <v>47</v>
      </c>
      <c r="K4764" t="s">
        <v>3210</v>
      </c>
      <c r="L4764">
        <v>1.9400000000000001E-3</v>
      </c>
      <c r="M4764">
        <v>703</v>
      </c>
      <c r="N4764">
        <v>316</v>
      </c>
      <c r="O4764">
        <v>-9299</v>
      </c>
      <c r="P4764">
        <v>86318</v>
      </c>
      <c r="Q4764">
        <v>269680</v>
      </c>
      <c r="R4764">
        <v>1</v>
      </c>
      <c r="S4764">
        <v>9284383</v>
      </c>
      <c r="U476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764" t="str">
        <f>IFERROR(MID(spotify_top_songs_audio_features[[#This Row],[artist_names]],SEARCH(",",spotify_top_songs_audio_features[[#This Row],[artist_names]])+2,99),"")</f>
        <v>Chris Brown</v>
      </c>
      <c r="W4764" t="str">
        <f>spotify_top_songs_audio_features[[#This Row],[source]]</f>
        <v>OVO</v>
      </c>
      <c r="X4764" s="1">
        <f>spotify_top_songs_audio_features[[#This Row],[streams]]</f>
        <v>9284383</v>
      </c>
      <c r="Y4764" t="str">
        <f>IF(Tabela2[[#This Row],[feat]]="","","Feat")</f>
        <v>Feat</v>
      </c>
      <c r="Z4764" s="17" t="str">
        <f>CONCATENATE(INT(spotify_top_songs_audio_features[[#This Row],[duration_ms]]/(60*1000)),":",MOD(INT(spotify_top_songs_audio_features[[#This Row],[duration_ms]]/1000),60))</f>
        <v>4:29</v>
      </c>
      <c r="AA47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764" t="str">
        <f>spotify_top_songs_audio_features[[#This Row],[track_name]]</f>
        <v>Not You Too (feat. Chris Brown)</v>
      </c>
    </row>
    <row r="4765" spans="1:28" x14ac:dyDescent="0.25">
      <c r="A4765" t="s">
        <v>7946</v>
      </c>
      <c r="B4765" t="s">
        <v>7947</v>
      </c>
      <c r="C4765" t="s">
        <v>7948</v>
      </c>
      <c r="D4765" t="s">
        <v>282</v>
      </c>
      <c r="E4765" t="s">
        <v>43</v>
      </c>
      <c r="F4765" t="s">
        <v>24</v>
      </c>
      <c r="G4765" t="s">
        <v>25</v>
      </c>
      <c r="H4765">
        <v>706</v>
      </c>
      <c r="I4765">
        <v>674</v>
      </c>
      <c r="J4765">
        <v>337</v>
      </c>
      <c r="K4765" t="s">
        <v>419</v>
      </c>
      <c r="L4765">
        <v>626</v>
      </c>
      <c r="M4765">
        <v>784</v>
      </c>
      <c r="N4765">
        <v>545</v>
      </c>
      <c r="O4765">
        <v>-6977</v>
      </c>
      <c r="P4765">
        <v>113956</v>
      </c>
      <c r="Q4765">
        <v>207307</v>
      </c>
      <c r="R4765">
        <v>3</v>
      </c>
      <c r="S4765">
        <v>9277402</v>
      </c>
      <c r="U4765" t="str">
        <f>IFERROR(LEFT(spotify_top_songs_audio_features[[#This Row],[artist_names]],SEARCH(",",spotify_top_songs_audio_features[[#This Row],[artist_names]])-1),spotify_top_songs_audio_features[[#This Row],[artist_names]])</f>
        <v>State of Sound</v>
      </c>
      <c r="V4765" t="str">
        <f>IFERROR(MID(spotify_top_songs_audio_features[[#This Row],[artist_names]],SEARCH(",",spotify_top_songs_audio_features[[#This Row],[artist_names]])+2,99),"")</f>
        <v/>
      </c>
      <c r="W4765" t="str">
        <f>spotify_top_songs_audio_features[[#This Row],[source]]</f>
        <v>Columbia</v>
      </c>
      <c r="X4765" s="1">
        <f>spotify_top_songs_audio_features[[#This Row],[streams]]</f>
        <v>9277402</v>
      </c>
      <c r="Y4765" t="str">
        <f>IF(Tabela2[[#This Row],[feat]]="","","Feat")</f>
        <v/>
      </c>
      <c r="Z4765" s="17" t="str">
        <f>CONCATENATE(INT(spotify_top_songs_audio_features[[#This Row],[duration_ms]]/(60*1000)),":",MOD(INT(spotify_top_songs_audio_features[[#This Row],[duration_ms]]/1000),60))</f>
        <v>3:27</v>
      </c>
      <c r="AA47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765" t="str">
        <f>spotify_top_songs_audio_features[[#This Row],[track_name]]</f>
        <v>Wake Up Where You Are</v>
      </c>
    </row>
    <row r="4766" spans="1:28" x14ac:dyDescent="0.25">
      <c r="A4766" t="s">
        <v>10548</v>
      </c>
      <c r="B4766" t="s">
        <v>4214</v>
      </c>
      <c r="C4766" t="s">
        <v>4519</v>
      </c>
      <c r="D4766" t="s">
        <v>4214</v>
      </c>
      <c r="E4766" t="s">
        <v>31</v>
      </c>
      <c r="F4766" t="s">
        <v>24</v>
      </c>
      <c r="G4766" t="s">
        <v>152</v>
      </c>
      <c r="H4766">
        <v>664</v>
      </c>
      <c r="I4766">
        <v>405</v>
      </c>
      <c r="J4766">
        <v>8</v>
      </c>
      <c r="K4766" t="s">
        <v>4370</v>
      </c>
      <c r="L4766">
        <v>765</v>
      </c>
      <c r="M4766">
        <v>11</v>
      </c>
      <c r="N4766">
        <v>743</v>
      </c>
      <c r="O4766">
        <v>-7413</v>
      </c>
      <c r="P4766">
        <v>8189</v>
      </c>
      <c r="Q4766">
        <v>169573</v>
      </c>
      <c r="R4766">
        <v>8</v>
      </c>
      <c r="S4766">
        <v>9273966</v>
      </c>
      <c r="U4766" t="str">
        <f>IFERROR(LEFT(spotify_top_songs_audio_features[[#This Row],[artist_names]],SEARCH(",",spotify_top_songs_audio_features[[#This Row],[artist_names]])-1),spotify_top_songs_audio_features[[#This Row],[artist_names]])</f>
        <v>Laufey</v>
      </c>
      <c r="V4766" t="str">
        <f>IFERROR(MID(spotify_top_songs_audio_features[[#This Row],[artist_names]],SEARCH(",",spotify_top_songs_audio_features[[#This Row],[artist_names]])+2,99),"")</f>
        <v/>
      </c>
      <c r="W4766" t="str">
        <f>spotify_top_songs_audio_features[[#This Row],[source]]</f>
        <v>Laufey</v>
      </c>
      <c r="X4766" s="1">
        <f>spotify_top_songs_audio_features[[#This Row],[streams]]</f>
        <v>9273966</v>
      </c>
      <c r="Y4766" t="str">
        <f>IF(Tabela2[[#This Row],[feat]]="","","Feat")</f>
        <v/>
      </c>
      <c r="Z4766" s="17" t="str">
        <f>CONCATENATE(INT(spotify_top_songs_audio_features[[#This Row],[duration_ms]]/(60*1000)),":",MOD(INT(spotify_top_songs_audio_features[[#This Row],[duration_ms]]/1000),60))</f>
        <v>2:49</v>
      </c>
      <c r="AA47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66" t="str">
        <f>spotify_top_songs_audio_features[[#This Row],[track_name]]</f>
        <v>From The Start</v>
      </c>
    </row>
    <row r="4767" spans="1:28" x14ac:dyDescent="0.25">
      <c r="A4767" t="s">
        <v>17539</v>
      </c>
      <c r="B4767" t="s">
        <v>3189</v>
      </c>
      <c r="C4767" t="s">
        <v>3190</v>
      </c>
      <c r="D4767" t="s">
        <v>1851</v>
      </c>
      <c r="E4767" t="s">
        <v>142</v>
      </c>
      <c r="F4767" t="s">
        <v>24</v>
      </c>
      <c r="G4767" t="s">
        <v>25</v>
      </c>
      <c r="H4767">
        <v>598</v>
      </c>
      <c r="I4767">
        <v>863</v>
      </c>
      <c r="J4767">
        <v>281</v>
      </c>
      <c r="K4767" t="s">
        <v>4344</v>
      </c>
      <c r="L4767">
        <v>0</v>
      </c>
      <c r="M4767">
        <v>406</v>
      </c>
      <c r="N4767">
        <v>453</v>
      </c>
      <c r="O4767">
        <v>-5745</v>
      </c>
      <c r="P4767">
        <v>187955</v>
      </c>
      <c r="Q4767">
        <v>151915</v>
      </c>
      <c r="R4767">
        <v>7</v>
      </c>
      <c r="S4767">
        <v>9271746</v>
      </c>
      <c r="U4767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4767" t="str">
        <f>IFERROR(MID(spotify_top_songs_audio_features[[#This Row],[artist_names]],SEARCH(",",spotify_top_songs_audio_features[[#This Row],[artist_names]])+2,99),"")</f>
        <v>Fetty Wap, A Boogie Wit da Hoodie</v>
      </c>
      <c r="W4767" t="str">
        <f>spotify_top_songs_audio_features[[#This Row],[source]]</f>
        <v>Scumgang/TenThousand Projects</v>
      </c>
      <c r="X4767" s="1">
        <f>spotify_top_songs_audio_features[[#This Row],[streams]]</f>
        <v>9271746</v>
      </c>
      <c r="Y4767" t="str">
        <f>IF(Tabela2[[#This Row],[feat]]="","","Feat")</f>
        <v>Feat</v>
      </c>
      <c r="Z4767" s="17" t="str">
        <f>CONCATENATE(INT(spotify_top_songs_audio_features[[#This Row],[duration_ms]]/(60*1000)),":",MOD(INT(spotify_top_songs_audio_features[[#This Row],[duration_ms]]/1000),60))</f>
        <v>2:31</v>
      </c>
      <c r="AA47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67" t="str">
        <f>spotify_top_songs_audio_features[[#This Row],[track_name]]</f>
        <v>KEKE</v>
      </c>
    </row>
    <row r="4768" spans="1:28" x14ac:dyDescent="0.25">
      <c r="A4768" t="s">
        <v>17410</v>
      </c>
      <c r="B4768" t="s">
        <v>10094</v>
      </c>
      <c r="C4768" t="s">
        <v>3060</v>
      </c>
      <c r="D4768" t="s">
        <v>496</v>
      </c>
      <c r="E4768" t="s">
        <v>97</v>
      </c>
      <c r="F4768" t="s">
        <v>32</v>
      </c>
      <c r="G4768" t="s">
        <v>25</v>
      </c>
      <c r="H4768">
        <v>614</v>
      </c>
      <c r="I4768">
        <v>746</v>
      </c>
      <c r="J4768">
        <v>196</v>
      </c>
      <c r="K4768" t="s">
        <v>4253</v>
      </c>
      <c r="L4768">
        <v>1.4300000000000001E-3</v>
      </c>
      <c r="M4768">
        <v>874</v>
      </c>
      <c r="N4768">
        <v>601</v>
      </c>
      <c r="O4768">
        <v>-3527</v>
      </c>
      <c r="P4768">
        <v>168072</v>
      </c>
      <c r="Q4768">
        <v>259250</v>
      </c>
      <c r="R4768">
        <v>2</v>
      </c>
      <c r="S4768">
        <v>9267589</v>
      </c>
      <c r="U4768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4768" t="str">
        <f>IFERROR(MID(spotify_top_songs_audio_features[[#This Row],[artist_names]],SEARCH(",",spotify_top_songs_audio_features[[#This Row],[artist_names]])+2,99),"")</f>
        <v/>
      </c>
      <c r="W4768" t="str">
        <f>spotify_top_songs_audio_features[[#This Row],[source]]</f>
        <v>2020 Real Hasta La Muerte, LLC</v>
      </c>
      <c r="X4768" s="1">
        <f>spotify_top_songs_audio_features[[#This Row],[streams]]</f>
        <v>9267589</v>
      </c>
      <c r="Y4768" t="str">
        <f>IF(Tabela2[[#This Row],[feat]]="","","Feat")</f>
        <v/>
      </c>
      <c r="Z4768" s="17" t="str">
        <f>CONCATENATE(INT(spotify_top_songs_audio_features[[#This Row],[duration_ms]]/(60*1000)),":",MOD(INT(spotify_top_songs_audio_features[[#This Row],[duration_ms]]/1000),60))</f>
        <v>4:19</v>
      </c>
      <c r="AA47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768" t="str">
        <f>spotify_top_songs_audio_features[[#This Row],[track_name]]</f>
        <v>Narcos</v>
      </c>
    </row>
    <row r="4769" spans="1:28" x14ac:dyDescent="0.25">
      <c r="A4769" t="s">
        <v>11084</v>
      </c>
      <c r="B4769" t="s">
        <v>2666</v>
      </c>
      <c r="C4769" t="s">
        <v>11085</v>
      </c>
      <c r="D4769" t="s">
        <v>2668</v>
      </c>
      <c r="E4769" t="s">
        <v>113</v>
      </c>
      <c r="F4769" t="s">
        <v>24</v>
      </c>
      <c r="G4769" t="s">
        <v>25</v>
      </c>
      <c r="H4769">
        <v>731</v>
      </c>
      <c r="I4769">
        <v>927</v>
      </c>
      <c r="J4769">
        <v>781</v>
      </c>
      <c r="K4769" t="s">
        <v>543</v>
      </c>
      <c r="L4769">
        <v>7.1500000000000001E-3</v>
      </c>
      <c r="M4769">
        <v>187</v>
      </c>
      <c r="N4769">
        <v>478</v>
      </c>
      <c r="O4769">
        <v>-3634</v>
      </c>
      <c r="P4769">
        <v>119006</v>
      </c>
      <c r="Q4769">
        <v>191467</v>
      </c>
      <c r="R4769">
        <v>1</v>
      </c>
      <c r="S4769">
        <v>9266945</v>
      </c>
      <c r="U4769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4769" t="str">
        <f>IFERROR(MID(spotify_top_songs_audio_features[[#This Row],[artist_names]],SEARCH(",",spotify_top_songs_audio_features[[#This Row],[artist_names]])+2,99),"")</f>
        <v/>
      </c>
      <c r="W4769" t="str">
        <f>spotify_top_songs_audio_features[[#This Row],[source]]</f>
        <v>Interscope</v>
      </c>
      <c r="X4769" s="1">
        <f>spotify_top_songs_audio_features[[#This Row],[streams]]</f>
        <v>9266945</v>
      </c>
      <c r="Y4769" t="str">
        <f>IF(Tabela2[[#This Row],[feat]]="","","Feat")</f>
        <v/>
      </c>
      <c r="Z4769" s="17" t="str">
        <f>CONCATENATE(INT(spotify_top_songs_audio_features[[#This Row],[duration_ms]]/(60*1000)),":",MOD(INT(spotify_top_songs_audio_features[[#This Row],[duration_ms]]/1000),60))</f>
        <v>3:11</v>
      </c>
      <c r="AA47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69" t="str">
        <f>spotify_top_songs_audio_features[[#This Row],[track_name]]</f>
        <v>Free Woman</v>
      </c>
    </row>
    <row r="4770" spans="1:28" x14ac:dyDescent="0.25">
      <c r="A4770" t="s">
        <v>14163</v>
      </c>
      <c r="B4770" t="s">
        <v>3370</v>
      </c>
      <c r="C4770" t="s">
        <v>14164</v>
      </c>
      <c r="D4770" t="s">
        <v>1807</v>
      </c>
      <c r="E4770" t="s">
        <v>70</v>
      </c>
      <c r="F4770" t="s">
        <v>32</v>
      </c>
      <c r="G4770" t="s">
        <v>25</v>
      </c>
      <c r="H4770">
        <v>76</v>
      </c>
      <c r="I4770">
        <v>646</v>
      </c>
      <c r="J4770">
        <v>433</v>
      </c>
      <c r="K4770" t="s">
        <v>1410</v>
      </c>
      <c r="L4770">
        <v>0</v>
      </c>
      <c r="M4770">
        <v>905</v>
      </c>
      <c r="N4770">
        <v>625</v>
      </c>
      <c r="O4770">
        <v>-5048</v>
      </c>
      <c r="P4770">
        <v>188009</v>
      </c>
      <c r="Q4770">
        <v>178534</v>
      </c>
      <c r="R4770">
        <v>2</v>
      </c>
      <c r="S4770">
        <v>9261118</v>
      </c>
      <c r="U4770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4770" t="str">
        <f>IFERROR(MID(spotify_top_songs_audio_features[[#This Row],[artist_names]],SEARCH(",",spotify_top_songs_audio_features[[#This Row],[artist_names]])+2,99),"")</f>
        <v/>
      </c>
      <c r="W4770" t="str">
        <f>spotify_top_songs_audio_features[[#This Row],[source]]</f>
        <v>WEA Latina</v>
      </c>
      <c r="X4770" s="1">
        <f>spotify_top_songs_audio_features[[#This Row],[streams]]</f>
        <v>9261118</v>
      </c>
      <c r="Y4770" t="str">
        <f>IF(Tabela2[[#This Row],[feat]]="","","Feat")</f>
        <v/>
      </c>
      <c r="Z4770" s="17" t="str">
        <f>CONCATENATE(INT(spotify_top_songs_audio_features[[#This Row],[duration_ms]]/(60*1000)),":",MOD(INT(spotify_top_songs_audio_features[[#This Row],[duration_ms]]/1000),60))</f>
        <v>2:58</v>
      </c>
      <c r="AA47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770" t="str">
        <f>spotify_top_songs_audio_features[[#This Row],[track_name]]</f>
        <v>Por Eso Vine</v>
      </c>
    </row>
    <row r="4771" spans="1:28" x14ac:dyDescent="0.25">
      <c r="A4771" t="s">
        <v>16426</v>
      </c>
      <c r="B4771" t="s">
        <v>4404</v>
      </c>
      <c r="C4771" t="s">
        <v>16427</v>
      </c>
      <c r="D4771" t="s">
        <v>814</v>
      </c>
      <c r="E4771" t="s">
        <v>142</v>
      </c>
      <c r="F4771" t="s">
        <v>24</v>
      </c>
      <c r="G4771" t="s">
        <v>25</v>
      </c>
      <c r="H4771">
        <v>612</v>
      </c>
      <c r="I4771">
        <v>549</v>
      </c>
      <c r="J4771">
        <v>833</v>
      </c>
      <c r="K4771" t="s">
        <v>16428</v>
      </c>
      <c r="L4771">
        <v>203</v>
      </c>
      <c r="M4771">
        <v>163</v>
      </c>
      <c r="N4771">
        <v>477</v>
      </c>
      <c r="O4771">
        <v>-7401</v>
      </c>
      <c r="P4771">
        <v>115915</v>
      </c>
      <c r="Q4771">
        <v>180680</v>
      </c>
      <c r="R4771">
        <v>1</v>
      </c>
      <c r="S4771">
        <v>9261055</v>
      </c>
      <c r="U4771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771" t="str">
        <f>IFERROR(MID(spotify_top_songs_audio_features[[#This Row],[artist_names]],SEARCH(",",spotify_top_songs_audio_features[[#This Row],[artist_names]])+2,99),"")</f>
        <v/>
      </c>
      <c r="W4771" t="str">
        <f>spotify_top_songs_audio_features[[#This Row],[source]]</f>
        <v>Top Dawg Entertainment/RCA Records</v>
      </c>
      <c r="X4771" s="1">
        <f>spotify_top_songs_audio_features[[#This Row],[streams]]</f>
        <v>9261055</v>
      </c>
      <c r="Y4771" t="str">
        <f>IF(Tabela2[[#This Row],[feat]]="","","Feat")</f>
        <v/>
      </c>
      <c r="Z4771" s="17" t="str">
        <f>CONCATENATE(INT(spotify_top_songs_audio_features[[#This Row],[duration_ms]]/(60*1000)),":",MOD(INT(spotify_top_songs_audio_features[[#This Row],[duration_ms]]/1000),60))</f>
        <v>3:0</v>
      </c>
      <c r="AA47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71" t="str">
        <f>spotify_top_songs_audio_features[[#This Row],[track_name]]</f>
        <v>Far</v>
      </c>
    </row>
    <row r="4772" spans="1:28" x14ac:dyDescent="0.25">
      <c r="A4772" t="s">
        <v>8378</v>
      </c>
      <c r="B4772" t="s">
        <v>383</v>
      </c>
      <c r="C4772" t="s">
        <v>8379</v>
      </c>
      <c r="D4772" t="s">
        <v>1032</v>
      </c>
      <c r="E4772" t="s">
        <v>31</v>
      </c>
      <c r="F4772" t="s">
        <v>24</v>
      </c>
      <c r="G4772" t="s">
        <v>25</v>
      </c>
      <c r="H4772">
        <v>871</v>
      </c>
      <c r="I4772">
        <v>493</v>
      </c>
      <c r="J4772">
        <v>205</v>
      </c>
      <c r="K4772" t="s">
        <v>1147</v>
      </c>
      <c r="L4772">
        <v>241</v>
      </c>
      <c r="M4772">
        <v>385</v>
      </c>
      <c r="N4772">
        <v>495</v>
      </c>
      <c r="O4772">
        <v>-6356</v>
      </c>
      <c r="P4772">
        <v>144989</v>
      </c>
      <c r="Q4772">
        <v>200573</v>
      </c>
      <c r="R4772">
        <v>1</v>
      </c>
      <c r="S4772">
        <v>9260007</v>
      </c>
      <c r="U4772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772" t="str">
        <f>IFERROR(MID(spotify_top_songs_audio_features[[#This Row],[artist_names]],SEARCH(",",spotify_top_songs_audio_features[[#This Row],[artist_names]])+2,99),"")</f>
        <v/>
      </c>
      <c r="W4772" t="str">
        <f>spotify_top_songs_audio_features[[#This Row],[source]]</f>
        <v>Shady/Aftermath/Interscope Records</v>
      </c>
      <c r="X4772" s="1">
        <f>spotify_top_songs_audio_features[[#This Row],[streams]]</f>
        <v>9260007</v>
      </c>
      <c r="Y4772" t="str">
        <f>IF(Tabela2[[#This Row],[feat]]="","","Feat")</f>
        <v/>
      </c>
      <c r="Z4772" s="17" t="str">
        <f>CONCATENATE(INT(spotify_top_songs_audio_features[[#This Row],[duration_ms]]/(60*1000)),":",MOD(INT(spotify_top_songs_audio_features[[#This Row],[duration_ms]]/1000),60))</f>
        <v>3:20</v>
      </c>
      <c r="AA47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72" t="str">
        <f>spotify_top_songs_audio_features[[#This Row],[track_name]]</f>
        <v>Marsh</v>
      </c>
    </row>
    <row r="4773" spans="1:28" x14ac:dyDescent="0.25">
      <c r="A4773" t="s">
        <v>4605</v>
      </c>
      <c r="B4773" t="s">
        <v>4097</v>
      </c>
      <c r="C4773" t="s">
        <v>4606</v>
      </c>
      <c r="D4773" t="s">
        <v>4099</v>
      </c>
      <c r="E4773" t="s">
        <v>113</v>
      </c>
      <c r="F4773" t="s">
        <v>24</v>
      </c>
      <c r="G4773" t="s">
        <v>25</v>
      </c>
      <c r="H4773">
        <v>462</v>
      </c>
      <c r="I4773">
        <v>402</v>
      </c>
      <c r="J4773">
        <v>353</v>
      </c>
      <c r="K4773" t="s">
        <v>4607</v>
      </c>
      <c r="L4773">
        <v>0</v>
      </c>
      <c r="M4773">
        <v>189</v>
      </c>
      <c r="N4773">
        <v>7</v>
      </c>
      <c r="O4773">
        <v>-13792</v>
      </c>
      <c r="P4773">
        <v>148956</v>
      </c>
      <c r="Q4773">
        <v>157000</v>
      </c>
      <c r="R4773">
        <v>1</v>
      </c>
      <c r="S4773">
        <v>9245874</v>
      </c>
      <c r="U4773" t="str">
        <f>IFERROR(LEFT(spotify_top_songs_audio_features[[#This Row],[artist_names]],SEARCH(",",spotify_top_songs_audio_features[[#This Row],[artist_names]])-1),spotify_top_songs_audio_features[[#This Row],[artist_names]])</f>
        <v>Andy Williams</v>
      </c>
      <c r="V4773" t="str">
        <f>IFERROR(MID(spotify_top_songs_audio_features[[#This Row],[artist_names]],SEARCH(",",spotify_top_songs_audio_features[[#This Row],[artist_names]])+2,99),"")</f>
        <v/>
      </c>
      <c r="W4773" t="str">
        <f>spotify_top_songs_audio_features[[#This Row],[source]]</f>
        <v>Columbia/Legacy</v>
      </c>
      <c r="X4773" s="1">
        <f>spotify_top_songs_audio_features[[#This Row],[streams]]</f>
        <v>9245874</v>
      </c>
      <c r="Y4773" t="str">
        <f>IF(Tabela2[[#This Row],[feat]]="","","Feat")</f>
        <v/>
      </c>
      <c r="Z4773" s="17" t="str">
        <f>CONCATENATE(INT(spotify_top_songs_audio_features[[#This Row],[duration_ms]]/(60*1000)),":",MOD(INT(spotify_top_songs_audio_features[[#This Row],[duration_ms]]/1000),60))</f>
        <v>2:37</v>
      </c>
      <c r="AA47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73" t="str">
        <f>spotify_top_songs_audio_features[[#This Row],[track_name]]</f>
        <v>Happy Holiday / The Holiday Season</v>
      </c>
    </row>
    <row r="4774" spans="1:28" x14ac:dyDescent="0.25">
      <c r="A4774" t="s">
        <v>1856</v>
      </c>
      <c r="B4774" t="s">
        <v>1857</v>
      </c>
      <c r="C4774" t="s">
        <v>1858</v>
      </c>
      <c r="D4774" t="s">
        <v>1259</v>
      </c>
      <c r="E4774" t="s">
        <v>43</v>
      </c>
      <c r="F4774" t="s">
        <v>24</v>
      </c>
      <c r="G4774" t="s">
        <v>25</v>
      </c>
      <c r="H4774">
        <v>749</v>
      </c>
      <c r="I4774">
        <v>652</v>
      </c>
      <c r="J4774">
        <v>575</v>
      </c>
      <c r="K4774" t="s">
        <v>1859</v>
      </c>
      <c r="L4774">
        <v>8.92E-4</v>
      </c>
      <c r="M4774">
        <v>238</v>
      </c>
      <c r="N4774">
        <v>625</v>
      </c>
      <c r="O4774">
        <v>-5611</v>
      </c>
      <c r="P4774">
        <v>111945</v>
      </c>
      <c r="Q4774">
        <v>179865</v>
      </c>
      <c r="R4774">
        <v>1</v>
      </c>
      <c r="S4774">
        <v>9232149</v>
      </c>
      <c r="U4774" t="str">
        <f>IFERROR(LEFT(spotify_top_songs_audio_features[[#This Row],[artist_names]],SEARCH(",",spotify_top_songs_audio_features[[#This Row],[artist_names]])-1),spotify_top_songs_audio_features[[#This Row],[artist_names]])</f>
        <v>JENNIE</v>
      </c>
      <c r="V4774" t="str">
        <f>IFERROR(MID(spotify_top_songs_audio_features[[#This Row],[artist_names]],SEARCH(",",spotify_top_songs_audio_features[[#This Row],[artist_names]])+2,99),"")</f>
        <v/>
      </c>
      <c r="W4774" t="str">
        <f>spotify_top_songs_audio_features[[#This Row],[source]]</f>
        <v>YG Entertainment/Interscope Records</v>
      </c>
      <c r="X4774" s="1">
        <f>spotify_top_songs_audio_features[[#This Row],[streams]]</f>
        <v>9232149</v>
      </c>
      <c r="Y4774" t="str">
        <f>IF(Tabela2[[#This Row],[feat]]="","","Feat")</f>
        <v/>
      </c>
      <c r="Z4774" s="17" t="str">
        <f>CONCATENATE(INT(spotify_top_songs_audio_features[[#This Row],[duration_ms]]/(60*1000)),":",MOD(INT(spotify_top_songs_audio_features[[#This Row],[duration_ms]]/1000),60))</f>
        <v>2:59</v>
      </c>
      <c r="AA47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774" t="str">
        <f>spotify_top_songs_audio_features[[#This Row],[track_name]]</f>
        <v>You &amp; Me (Coachella ver.)</v>
      </c>
    </row>
    <row r="4775" spans="1:28" x14ac:dyDescent="0.25">
      <c r="A4775" t="s">
        <v>11344</v>
      </c>
      <c r="B4775" t="s">
        <v>4789</v>
      </c>
      <c r="C4775" t="s">
        <v>11345</v>
      </c>
      <c r="D4775" t="s">
        <v>6567</v>
      </c>
      <c r="E4775" t="s">
        <v>23</v>
      </c>
      <c r="F4775" t="s">
        <v>24</v>
      </c>
      <c r="G4775" t="s">
        <v>25</v>
      </c>
      <c r="H4775">
        <v>861</v>
      </c>
      <c r="I4775">
        <v>647</v>
      </c>
      <c r="J4775">
        <v>675</v>
      </c>
      <c r="K4775" t="s">
        <v>7303</v>
      </c>
      <c r="L4775">
        <v>661</v>
      </c>
      <c r="M4775">
        <v>114</v>
      </c>
      <c r="N4775">
        <v>67</v>
      </c>
      <c r="O4775">
        <v>-7425</v>
      </c>
      <c r="P4775">
        <v>158037</v>
      </c>
      <c r="Q4775">
        <v>133680</v>
      </c>
      <c r="R4775">
        <v>2</v>
      </c>
      <c r="S4775">
        <v>9231075</v>
      </c>
      <c r="U4775" t="str">
        <f>IFERROR(LEFT(spotify_top_songs_audio_features[[#This Row],[artist_names]],SEARCH(",",spotify_top_songs_audio_features[[#This Row],[artist_names]])-1),spotify_top_songs_audio_features[[#This Row],[artist_names]])</f>
        <v>Frank Ocean</v>
      </c>
      <c r="V4775" t="str">
        <f>IFERROR(MID(spotify_top_songs_audio_features[[#This Row],[artist_names]],SEARCH(",",spotify_top_songs_audio_features[[#This Row],[artist_names]])+2,99),"")</f>
        <v/>
      </c>
      <c r="W4775" t="str">
        <f>spotify_top_songs_audio_features[[#This Row],[source]]</f>
        <v>Blonded</v>
      </c>
      <c r="X4775" s="1">
        <f>spotify_top_songs_audio_features[[#This Row],[streams]]</f>
        <v>9231075</v>
      </c>
      <c r="Y4775" t="str">
        <f>IF(Tabela2[[#This Row],[feat]]="","","Feat")</f>
        <v/>
      </c>
      <c r="Z4775" s="17" t="str">
        <f>CONCATENATE(INT(spotify_top_songs_audio_features[[#This Row],[duration_ms]]/(60*1000)),":",MOD(INT(spotify_top_songs_audio_features[[#This Row],[duration_ms]]/1000),60))</f>
        <v>2:13</v>
      </c>
      <c r="AA47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75" t="str">
        <f>spotify_top_songs_audio_features[[#This Row],[track_name]]</f>
        <v>In My Room</v>
      </c>
    </row>
    <row r="4776" spans="1:28" x14ac:dyDescent="0.25">
      <c r="A4776" t="s">
        <v>4756</v>
      </c>
      <c r="B4776" t="s">
        <v>982</v>
      </c>
      <c r="C4776" t="s">
        <v>4757</v>
      </c>
      <c r="D4776" t="s">
        <v>984</v>
      </c>
      <c r="E4776" t="s">
        <v>142</v>
      </c>
      <c r="F4776" t="s">
        <v>24</v>
      </c>
      <c r="G4776" t="s">
        <v>25</v>
      </c>
      <c r="H4776">
        <v>794</v>
      </c>
      <c r="I4776">
        <v>668</v>
      </c>
      <c r="J4776">
        <v>646</v>
      </c>
      <c r="K4776" t="s">
        <v>1120</v>
      </c>
      <c r="L4776">
        <v>104</v>
      </c>
      <c r="M4776">
        <v>899</v>
      </c>
      <c r="N4776">
        <v>632</v>
      </c>
      <c r="O4776">
        <v>-7689</v>
      </c>
      <c r="P4776">
        <v>148016</v>
      </c>
      <c r="Q4776">
        <v>102480</v>
      </c>
      <c r="R4776">
        <v>1</v>
      </c>
      <c r="S4776">
        <v>9230860</v>
      </c>
      <c r="U4776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4776" t="str">
        <f>IFERROR(MID(spotify_top_songs_audio_features[[#This Row],[artist_names]],SEARCH(",",spotify_top_songs_audio_features[[#This Row],[artist_names]])+2,99),"")</f>
        <v/>
      </c>
      <c r="W4776" t="str">
        <f>spotify_top_songs_audio_features[[#This Row],[source]]</f>
        <v>88rising Music/Warner Records</v>
      </c>
      <c r="X4776" s="1">
        <f>spotify_top_songs_audio_features[[#This Row],[streams]]</f>
        <v>9230860</v>
      </c>
      <c r="Y4776" t="str">
        <f>IF(Tabela2[[#This Row],[feat]]="","","Feat")</f>
        <v/>
      </c>
      <c r="Z4776" s="17" t="str">
        <f>CONCATENATE(INT(spotify_top_songs_audio_features[[#This Row],[duration_ms]]/(60*1000)),":",MOD(INT(spotify_top_songs_audio_features[[#This Row],[duration_ms]]/1000),60))</f>
        <v>1:42</v>
      </c>
      <c r="AA47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76" t="str">
        <f>spotify_top_songs_audio_features[[#This Row],[track_name]]</f>
        <v>Feeling Like The End</v>
      </c>
    </row>
    <row r="4777" spans="1:28" x14ac:dyDescent="0.25">
      <c r="A4777" t="s">
        <v>9128</v>
      </c>
      <c r="B4777" t="s">
        <v>2958</v>
      </c>
      <c r="C4777" t="s">
        <v>9129</v>
      </c>
      <c r="D4777" t="s">
        <v>127</v>
      </c>
      <c r="E4777" t="s">
        <v>142</v>
      </c>
      <c r="F4777" t="s">
        <v>32</v>
      </c>
      <c r="G4777" t="s">
        <v>25</v>
      </c>
      <c r="H4777">
        <v>689</v>
      </c>
      <c r="I4777">
        <v>539</v>
      </c>
      <c r="J4777">
        <v>48</v>
      </c>
      <c r="K4777" t="s">
        <v>740</v>
      </c>
      <c r="L4777">
        <v>1.4499999999999999E-3</v>
      </c>
      <c r="M4777">
        <v>106</v>
      </c>
      <c r="N4777">
        <v>239</v>
      </c>
      <c r="O4777">
        <v>-7671</v>
      </c>
      <c r="P4777">
        <v>119949</v>
      </c>
      <c r="Q4777">
        <v>229627</v>
      </c>
      <c r="R4777">
        <v>1</v>
      </c>
      <c r="S4777">
        <v>9229606</v>
      </c>
      <c r="U4777" t="str">
        <f>IFERROR(LEFT(spotify_top_songs_audio_features[[#This Row],[artist_names]],SEARCH(",",spotify_top_songs_audio_features[[#This Row],[artist_names]])-1),spotify_top_songs_audio_features[[#This Row],[artist_names]])</f>
        <v>Jimin</v>
      </c>
      <c r="V4777" t="str">
        <f>IFERROR(MID(spotify_top_songs_audio_features[[#This Row],[artist_names]],SEARCH(",",spotify_top_songs_audio_features[[#This Row],[artist_names]])+2,99),"")</f>
        <v/>
      </c>
      <c r="W4777" t="str">
        <f>spotify_top_songs_audio_features[[#This Row],[source]]</f>
        <v>BIGHIT MUSIC</v>
      </c>
      <c r="X4777" s="1">
        <f>spotify_top_songs_audio_features[[#This Row],[streams]]</f>
        <v>9229606</v>
      </c>
      <c r="Y4777" t="str">
        <f>IF(Tabela2[[#This Row],[feat]]="","","Feat")</f>
        <v/>
      </c>
      <c r="Z4777" s="17" t="str">
        <f>CONCATENATE(INT(spotify_top_songs_audio_features[[#This Row],[duration_ms]]/(60*1000)),":",MOD(INT(spotify_top_songs_audio_features[[#This Row],[duration_ms]]/1000),60))</f>
        <v>3:49</v>
      </c>
      <c r="AA47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77" t="str">
        <f>spotify_top_songs_audio_features[[#This Row],[track_name]]</f>
        <v>Face-off</v>
      </c>
    </row>
    <row r="4778" spans="1:28" x14ac:dyDescent="0.25">
      <c r="A4778" t="s">
        <v>9989</v>
      </c>
      <c r="B4778" t="s">
        <v>112</v>
      </c>
      <c r="C4778" t="s">
        <v>9990</v>
      </c>
      <c r="D4778" t="s">
        <v>112</v>
      </c>
      <c r="E4778" t="s">
        <v>23</v>
      </c>
      <c r="F4778" t="s">
        <v>24</v>
      </c>
      <c r="G4778" t="s">
        <v>25</v>
      </c>
      <c r="H4778">
        <v>611</v>
      </c>
      <c r="I4778">
        <v>552</v>
      </c>
      <c r="J4778">
        <v>31</v>
      </c>
      <c r="K4778" t="s">
        <v>226</v>
      </c>
      <c r="L4778">
        <v>0</v>
      </c>
      <c r="M4778">
        <v>134</v>
      </c>
      <c r="N4778">
        <v>41</v>
      </c>
      <c r="O4778">
        <v>-5828</v>
      </c>
      <c r="P4778">
        <v>116012</v>
      </c>
      <c r="Q4778">
        <v>263533</v>
      </c>
      <c r="R4778">
        <v>1</v>
      </c>
      <c r="S4778">
        <v>9225926</v>
      </c>
      <c r="U477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778" t="str">
        <f>IFERROR(MID(spotify_top_songs_audio_features[[#This Row],[artist_names]],SEARCH(",",spotify_top_songs_audio_features[[#This Row],[artist_names]])+2,99),"")</f>
        <v/>
      </c>
      <c r="W4778" t="str">
        <f>spotify_top_songs_audio_features[[#This Row],[source]]</f>
        <v>Taylor Swift</v>
      </c>
      <c r="X4778" s="1">
        <f>spotify_top_songs_audio_features[[#This Row],[streams]]</f>
        <v>9225926</v>
      </c>
      <c r="Y4778" t="str">
        <f>IF(Tabela2[[#This Row],[feat]]="","","Feat")</f>
        <v/>
      </c>
      <c r="Z4778" s="17" t="str">
        <f>CONCATENATE(INT(spotify_top_songs_audio_features[[#This Row],[duration_ms]]/(60*1000)),":",MOD(INT(spotify_top_songs_audio_features[[#This Row],[duration_ms]]/1000),60))</f>
        <v>4:23</v>
      </c>
      <c r="AA47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78" t="str">
        <f>spotify_top_songs_audio_features[[#This Row],[track_name]]</f>
        <v>Forever Winter (Taylor's Version) (From The Vault)</v>
      </c>
    </row>
    <row r="4779" spans="1:28" x14ac:dyDescent="0.25">
      <c r="A4779" t="s">
        <v>15793</v>
      </c>
      <c r="B4779" t="s">
        <v>793</v>
      </c>
      <c r="C4779" t="s">
        <v>15794</v>
      </c>
      <c r="D4779" t="s">
        <v>795</v>
      </c>
      <c r="E4779" t="s">
        <v>102</v>
      </c>
      <c r="F4779" t="s">
        <v>24</v>
      </c>
      <c r="G4779" t="s">
        <v>25</v>
      </c>
      <c r="H4779">
        <v>539</v>
      </c>
      <c r="I4779">
        <v>768</v>
      </c>
      <c r="J4779">
        <v>336</v>
      </c>
      <c r="K4779" t="s">
        <v>3763</v>
      </c>
      <c r="L4779">
        <v>1.4300000000000001E-4</v>
      </c>
      <c r="M4779">
        <v>939</v>
      </c>
      <c r="N4779">
        <v>12</v>
      </c>
      <c r="O4779">
        <v>-5344</v>
      </c>
      <c r="P4779">
        <v>99961</v>
      </c>
      <c r="Q4779">
        <v>232907</v>
      </c>
      <c r="R4779">
        <v>2</v>
      </c>
      <c r="S4779">
        <v>9223597</v>
      </c>
      <c r="U4779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4779" t="str">
        <f>IFERROR(MID(spotify_top_songs_audio_features[[#This Row],[artist_names]],SEARCH(",",spotify_top_songs_audio_features[[#This Row],[artist_names]])+2,99),"")</f>
        <v/>
      </c>
      <c r="W4779" t="str">
        <f>spotify_top_songs_audio_features[[#This Row],[source]]</f>
        <v>Kid Ina Korner / Interscope</v>
      </c>
      <c r="X4779" s="1">
        <f>spotify_top_songs_audio_features[[#This Row],[streams]]</f>
        <v>9223597</v>
      </c>
      <c r="Y4779" t="str">
        <f>IF(Tabela2[[#This Row],[feat]]="","","Feat")</f>
        <v/>
      </c>
      <c r="Z4779" s="17" t="str">
        <f>CONCATENATE(INT(spotify_top_songs_audio_features[[#This Row],[duration_ms]]/(60*1000)),":",MOD(INT(spotify_top_songs_audio_features[[#This Row],[duration_ms]]/1000),60))</f>
        <v>3:52</v>
      </c>
      <c r="AA47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779" t="str">
        <f>spotify_top_songs_audio_features[[#This Row],[track_name]]</f>
        <v>Walking The Wire</v>
      </c>
    </row>
    <row r="4780" spans="1:28" x14ac:dyDescent="0.25">
      <c r="A4780" t="s">
        <v>4335</v>
      </c>
      <c r="B4780" t="s">
        <v>4336</v>
      </c>
      <c r="C4780" t="s">
        <v>4337</v>
      </c>
      <c r="D4780" t="s">
        <v>53</v>
      </c>
      <c r="E4780" t="s">
        <v>43</v>
      </c>
      <c r="F4780" t="s">
        <v>24</v>
      </c>
      <c r="G4780" t="s">
        <v>25</v>
      </c>
      <c r="H4780">
        <v>727</v>
      </c>
      <c r="I4780">
        <v>838</v>
      </c>
      <c r="J4780">
        <v>472</v>
      </c>
      <c r="K4780" t="s">
        <v>4338</v>
      </c>
      <c r="L4780">
        <v>0</v>
      </c>
      <c r="M4780">
        <v>603</v>
      </c>
      <c r="N4780">
        <v>933</v>
      </c>
      <c r="O4780">
        <v>-2435</v>
      </c>
      <c r="P4780">
        <v>145995</v>
      </c>
      <c r="Q4780">
        <v>179339</v>
      </c>
      <c r="R4780">
        <v>31</v>
      </c>
      <c r="S4780">
        <v>9223291</v>
      </c>
      <c r="U4780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4780" t="str">
        <f>IFERROR(MID(spotify_top_songs_audio_features[[#This Row],[artist_names]],SEARCH(",",spotify_top_songs_audio_features[[#This Row],[artist_names]])+2,99),"")</f>
        <v>Pedro Capó</v>
      </c>
      <c r="W4780" t="str">
        <f>spotify_top_songs_audio_features[[#This Row],[source]]</f>
        <v>Sony Music Latin</v>
      </c>
      <c r="X4780" s="1">
        <f>spotify_top_songs_audio_features[[#This Row],[streams]]</f>
        <v>9223291</v>
      </c>
      <c r="Y4780" t="str">
        <f>IF(Tabela2[[#This Row],[feat]]="","","Feat")</f>
        <v>Feat</v>
      </c>
      <c r="Z4780" s="17" t="str">
        <f>CONCATENATE(INT(spotify_top_songs_audio_features[[#This Row],[duration_ms]]/(60*1000)),":",MOD(INT(spotify_top_songs_audio_features[[#This Row],[duration_ms]]/1000),60))</f>
        <v>2:59</v>
      </c>
      <c r="AA47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780" t="str">
        <f>spotify_top_songs_audio_features[[#This Row],[track_name]]</f>
        <v>Tutu</v>
      </c>
    </row>
    <row r="4781" spans="1:28" x14ac:dyDescent="0.25">
      <c r="A4781" t="s">
        <v>13668</v>
      </c>
      <c r="B4781" t="s">
        <v>1598</v>
      </c>
      <c r="C4781" t="s">
        <v>13669</v>
      </c>
      <c r="D4781" t="s">
        <v>1600</v>
      </c>
      <c r="E4781" t="s">
        <v>31</v>
      </c>
      <c r="F4781" t="s">
        <v>32</v>
      </c>
      <c r="G4781" t="s">
        <v>25</v>
      </c>
      <c r="H4781">
        <v>711</v>
      </c>
      <c r="I4781">
        <v>428</v>
      </c>
      <c r="J4781">
        <v>307</v>
      </c>
      <c r="K4781" t="s">
        <v>1302</v>
      </c>
      <c r="L4781">
        <v>0</v>
      </c>
      <c r="M4781">
        <v>534</v>
      </c>
      <c r="N4781">
        <v>197</v>
      </c>
      <c r="O4781">
        <v>-7274</v>
      </c>
      <c r="P4781">
        <v>83036</v>
      </c>
      <c r="Q4781">
        <v>162108</v>
      </c>
      <c r="R4781">
        <v>1</v>
      </c>
      <c r="S4781">
        <v>9221270</v>
      </c>
      <c r="U4781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781" t="str">
        <f>IFERROR(MID(spotify_top_songs_audio_features[[#This Row],[artist_names]],SEARCH(",",spotify_top_songs_audio_features[[#This Row],[artist_names]])+2,99),"")</f>
        <v/>
      </c>
      <c r="W4781" t="str">
        <f>spotify_top_songs_audio_features[[#This Row],[source]]</f>
        <v>Rock The World/IDJ/Kanye LP7</v>
      </c>
      <c r="X4781" s="1">
        <f>spotify_top_songs_audio_features[[#This Row],[streams]]</f>
        <v>9221270</v>
      </c>
      <c r="Y4781" t="str">
        <f>IF(Tabela2[[#This Row],[feat]]="","","Feat")</f>
        <v/>
      </c>
      <c r="Z4781" s="17" t="str">
        <f>CONCATENATE(INT(spotify_top_songs_audio_features[[#This Row],[duration_ms]]/(60*1000)),":",MOD(INT(spotify_top_songs_audio_features[[#This Row],[duration_ms]]/1000),60))</f>
        <v>2:42</v>
      </c>
      <c r="AA47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81" t="str">
        <f>spotify_top_songs_audio_features[[#This Row],[track_name]]</f>
        <v>Lord I Need You</v>
      </c>
    </row>
    <row r="4782" spans="1:28" x14ac:dyDescent="0.25">
      <c r="A4782" t="s">
        <v>17534</v>
      </c>
      <c r="B4782" t="s">
        <v>267</v>
      </c>
      <c r="C4782" t="s">
        <v>17535</v>
      </c>
      <c r="D4782" t="s">
        <v>269</v>
      </c>
      <c r="E4782" t="s">
        <v>142</v>
      </c>
      <c r="F4782" t="s">
        <v>24</v>
      </c>
      <c r="G4782" t="s">
        <v>25</v>
      </c>
      <c r="H4782">
        <v>692</v>
      </c>
      <c r="I4782">
        <v>808</v>
      </c>
      <c r="J4782">
        <v>396</v>
      </c>
      <c r="K4782" t="s">
        <v>12954</v>
      </c>
      <c r="L4782">
        <v>3.7499999999999999E-3</v>
      </c>
      <c r="M4782">
        <v>913</v>
      </c>
      <c r="N4782">
        <v>802</v>
      </c>
      <c r="O4782">
        <v>-3757</v>
      </c>
      <c r="P4782">
        <v>143977</v>
      </c>
      <c r="Q4782">
        <v>181767</v>
      </c>
      <c r="R4782">
        <v>1</v>
      </c>
      <c r="S4782">
        <v>9215541</v>
      </c>
      <c r="U4782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4782" t="str">
        <f>IFERROR(MID(spotify_top_songs_audio_features[[#This Row],[artist_names]],SEARCH(",",spotify_top_songs_audio_features[[#This Row],[artist_names]])+2,99),"")</f>
        <v/>
      </c>
      <c r="W4782" t="str">
        <f>spotify_top_songs_audio_features[[#This Row],[source]]</f>
        <v>Big Loud Records / Mercury Records / Republic Records</v>
      </c>
      <c r="X4782" s="1">
        <f>spotify_top_songs_audio_features[[#This Row],[streams]]</f>
        <v>9215541</v>
      </c>
      <c r="Y4782" t="str">
        <f>IF(Tabela2[[#This Row],[feat]]="","","Feat")</f>
        <v/>
      </c>
      <c r="Z4782" s="17" t="str">
        <f>CONCATENATE(INT(spotify_top_songs_audio_features[[#This Row],[duration_ms]]/(60*1000)),":",MOD(INT(spotify_top_songs_audio_features[[#This Row],[duration_ms]]/1000),60))</f>
        <v>3:1</v>
      </c>
      <c r="AA47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782" t="str">
        <f>spotify_top_songs_audio_features[[#This Row],[track_name]]</f>
        <v>I Wrote The Book</v>
      </c>
    </row>
    <row r="4783" spans="1:28" x14ac:dyDescent="0.25">
      <c r="A4783" t="s">
        <v>10251</v>
      </c>
      <c r="B4783" t="s">
        <v>10252</v>
      </c>
      <c r="C4783" t="s">
        <v>10253</v>
      </c>
      <c r="D4783" t="s">
        <v>141</v>
      </c>
      <c r="E4783" t="s">
        <v>70</v>
      </c>
      <c r="F4783" t="s">
        <v>32</v>
      </c>
      <c r="G4783" t="s">
        <v>25</v>
      </c>
      <c r="H4783">
        <v>757</v>
      </c>
      <c r="I4783">
        <v>738</v>
      </c>
      <c r="J4783">
        <v>22</v>
      </c>
      <c r="K4783" t="s">
        <v>10254</v>
      </c>
      <c r="L4783">
        <v>9.6699999999999998E-4</v>
      </c>
      <c r="M4783">
        <v>198</v>
      </c>
      <c r="N4783">
        <v>753</v>
      </c>
      <c r="O4783">
        <v>-4913</v>
      </c>
      <c r="P4783">
        <v>120091</v>
      </c>
      <c r="Q4783">
        <v>199831</v>
      </c>
      <c r="R4783">
        <v>1</v>
      </c>
      <c r="S4783">
        <v>9214552</v>
      </c>
      <c r="U4783" t="str">
        <f>IFERROR(LEFT(spotify_top_songs_audio_features[[#This Row],[artist_names]],SEARCH(",",spotify_top_songs_audio_features[[#This Row],[artist_names]])-1),spotify_top_songs_audio_features[[#This Row],[artist_names]])</f>
        <v>Mora</v>
      </c>
      <c r="V4783" t="str">
        <f>IFERROR(MID(spotify_top_songs_audio_features[[#This Row],[artist_names]],SEARCH(",",spotify_top_songs_audio_features[[#This Row],[artist_names]])+2,99),"")</f>
        <v>Quevedo</v>
      </c>
      <c r="W4783" t="str">
        <f>spotify_top_songs_audio_features[[#This Row],[source]]</f>
        <v>Rimas Entertainment LLC</v>
      </c>
      <c r="X4783" s="1">
        <f>spotify_top_songs_audio_features[[#This Row],[streams]]</f>
        <v>9214552</v>
      </c>
      <c r="Y4783" t="str">
        <f>IF(Tabela2[[#This Row],[feat]]="","","Feat")</f>
        <v>Feat</v>
      </c>
      <c r="Z4783" s="17" t="str">
        <f>CONCATENATE(INT(spotify_top_songs_audio_features[[#This Row],[duration_ms]]/(60*1000)),":",MOD(INT(spotify_top_songs_audio_features[[#This Row],[duration_ms]]/1000),60))</f>
        <v>3:19</v>
      </c>
      <c r="AA47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783" t="str">
        <f>spotify_top_songs_audio_features[[#This Row],[track_name]]</f>
        <v>APA</v>
      </c>
    </row>
    <row r="4784" spans="1:28" x14ac:dyDescent="0.25">
      <c r="A4784" t="s">
        <v>9478</v>
      </c>
      <c r="B4784" t="s">
        <v>125</v>
      </c>
      <c r="C4784" t="s">
        <v>1789</v>
      </c>
      <c r="D4784" t="s">
        <v>1097</v>
      </c>
      <c r="E4784" t="s">
        <v>31</v>
      </c>
      <c r="F4784" t="s">
        <v>24</v>
      </c>
      <c r="G4784" t="s">
        <v>25</v>
      </c>
      <c r="H4784">
        <v>723</v>
      </c>
      <c r="I4784">
        <v>634</v>
      </c>
      <c r="J4784">
        <v>542</v>
      </c>
      <c r="K4784" t="s">
        <v>9479</v>
      </c>
      <c r="L4784">
        <v>0</v>
      </c>
      <c r="M4784">
        <v>787</v>
      </c>
      <c r="N4784">
        <v>582</v>
      </c>
      <c r="O4784">
        <v>-5415</v>
      </c>
      <c r="P4784">
        <v>129017</v>
      </c>
      <c r="Q4784">
        <v>243267</v>
      </c>
      <c r="R4784">
        <v>4</v>
      </c>
      <c r="S4784">
        <v>9210918</v>
      </c>
      <c r="U4784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784" t="str">
        <f>IFERROR(MID(spotify_top_songs_audio_features[[#This Row],[artist_names]],SEARCH(",",spotify_top_songs_audio_features[[#This Row],[artist_names]])+2,99),"")</f>
        <v/>
      </c>
      <c r="W4784" t="str">
        <f>spotify_top_songs_audio_features[[#This Row],[source]]</f>
        <v>Universal Music LLC</v>
      </c>
      <c r="X4784" s="1">
        <f>spotify_top_songs_audio_features[[#This Row],[streams]]</f>
        <v>9210918</v>
      </c>
      <c r="Y4784" t="str">
        <f>IF(Tabela2[[#This Row],[feat]]="","","Feat")</f>
        <v/>
      </c>
      <c r="Z4784" s="17" t="str">
        <f>CONCATENATE(INT(spotify_top_songs_audio_features[[#This Row],[duration_ms]]/(60*1000)),":",MOD(INT(spotify_top_songs_audio_features[[#This Row],[duration_ms]]/1000),60))</f>
        <v>4:3</v>
      </c>
      <c r="AA47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84" t="str">
        <f>spotify_top_songs_audio_features[[#This Row],[track_name]]</f>
        <v>Stay Gold</v>
      </c>
    </row>
    <row r="4785" spans="1:28" x14ac:dyDescent="0.25">
      <c r="A4785" t="s">
        <v>10874</v>
      </c>
      <c r="B4785" t="s">
        <v>1537</v>
      </c>
      <c r="C4785" t="s">
        <v>10875</v>
      </c>
      <c r="D4785" t="s">
        <v>22</v>
      </c>
      <c r="E4785" t="s">
        <v>70</v>
      </c>
      <c r="F4785" t="s">
        <v>24</v>
      </c>
      <c r="G4785" t="s">
        <v>25</v>
      </c>
      <c r="H4785">
        <v>636</v>
      </c>
      <c r="I4785">
        <v>888</v>
      </c>
      <c r="J4785">
        <v>945</v>
      </c>
      <c r="K4785" t="s">
        <v>10876</v>
      </c>
      <c r="L4785">
        <v>216</v>
      </c>
      <c r="M4785">
        <v>147</v>
      </c>
      <c r="N4785">
        <v>25</v>
      </c>
      <c r="O4785">
        <v>-3889</v>
      </c>
      <c r="P4785">
        <v>122032</v>
      </c>
      <c r="Q4785">
        <v>237200</v>
      </c>
      <c r="R4785">
        <v>1</v>
      </c>
      <c r="S4785">
        <v>9200618</v>
      </c>
      <c r="U4785" t="str">
        <f>IFERROR(LEFT(spotify_top_songs_audio_features[[#This Row],[artist_names]],SEARCH(",",spotify_top_songs_audio_features[[#This Row],[artist_names]])-1),spotify_top_songs_audio_features[[#This Row],[artist_names]])</f>
        <v>P!nk</v>
      </c>
      <c r="V4785" t="str">
        <f>IFERROR(MID(spotify_top_songs_audio_features[[#This Row],[artist_names]],SEARCH(",",spotify_top_songs_audio_features[[#This Row],[artist_names]])+2,99),"")</f>
        <v/>
      </c>
      <c r="W4785" t="str">
        <f>spotify_top_songs_audio_features[[#This Row],[source]]</f>
        <v>RCA Records Label</v>
      </c>
      <c r="X4785" s="1">
        <f>spotify_top_songs_audio_features[[#This Row],[streams]]</f>
        <v>9200618</v>
      </c>
      <c r="Y4785" t="str">
        <f>IF(Tabela2[[#This Row],[feat]]="","","Feat")</f>
        <v/>
      </c>
      <c r="Z4785" s="17" t="str">
        <f>CONCATENATE(INT(spotify_top_songs_audio_features[[#This Row],[duration_ms]]/(60*1000)),":",MOD(INT(spotify_top_songs_audio_features[[#This Row],[duration_ms]]/1000),60))</f>
        <v>3:57</v>
      </c>
      <c r="AA47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785" t="str">
        <f>spotify_top_songs_audio_features[[#This Row],[track_name]]</f>
        <v>TRUSTFALL</v>
      </c>
    </row>
    <row r="4786" spans="1:28" x14ac:dyDescent="0.25">
      <c r="A4786" t="s">
        <v>14137</v>
      </c>
      <c r="B4786" t="s">
        <v>94</v>
      </c>
      <c r="C4786" t="s">
        <v>14138</v>
      </c>
      <c r="D4786" t="s">
        <v>96</v>
      </c>
      <c r="E4786" t="s">
        <v>102</v>
      </c>
      <c r="F4786" t="s">
        <v>24</v>
      </c>
      <c r="G4786" t="s">
        <v>25</v>
      </c>
      <c r="H4786">
        <v>377</v>
      </c>
      <c r="I4786">
        <v>72</v>
      </c>
      <c r="J4786">
        <v>364</v>
      </c>
      <c r="K4786" t="s">
        <v>3130</v>
      </c>
      <c r="L4786">
        <v>919</v>
      </c>
      <c r="M4786">
        <v>138</v>
      </c>
      <c r="N4786">
        <v>26</v>
      </c>
      <c r="O4786">
        <v>-7086</v>
      </c>
      <c r="P4786">
        <v>142212</v>
      </c>
      <c r="Q4786">
        <v>190947</v>
      </c>
      <c r="R4786">
        <v>1</v>
      </c>
      <c r="S4786">
        <v>9188472</v>
      </c>
      <c r="U4786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4786" t="str">
        <f>IFERROR(MID(spotify_top_songs_audio_features[[#This Row],[artist_names]],SEARCH(",",spotify_top_songs_audio_features[[#This Row],[artist_names]])+2,99),"")</f>
        <v/>
      </c>
      <c r="W4786" t="str">
        <f>spotify_top_songs_audio_features[[#This Row],[source]]</f>
        <v>Warner Records</v>
      </c>
      <c r="X4786" s="1">
        <f>spotify_top_songs_audio_features[[#This Row],[streams]]</f>
        <v>9188472</v>
      </c>
      <c r="Y4786" t="str">
        <f>IF(Tabela2[[#This Row],[feat]]="","","Feat")</f>
        <v/>
      </c>
      <c r="Z4786" s="17" t="str">
        <f>CONCATENATE(INT(spotify_top_songs_audio_features[[#This Row],[duration_ms]]/(60*1000)),":",MOD(INT(spotify_top_songs_audio_features[[#This Row],[duration_ms]]/1000),60))</f>
        <v>3:10</v>
      </c>
      <c r="AA47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786" t="str">
        <f>spotify_top_songs_audio_features[[#This Row],[track_name]]</f>
        <v>Overtime</v>
      </c>
    </row>
    <row r="4787" spans="1:28" x14ac:dyDescent="0.25">
      <c r="A4787" t="s">
        <v>10027</v>
      </c>
      <c r="B4787" t="s">
        <v>439</v>
      </c>
      <c r="C4787" t="s">
        <v>2331</v>
      </c>
      <c r="D4787" t="s">
        <v>976</v>
      </c>
      <c r="E4787" t="s">
        <v>43</v>
      </c>
      <c r="F4787" t="s">
        <v>24</v>
      </c>
      <c r="G4787" t="s">
        <v>25</v>
      </c>
      <c r="H4787">
        <v>549</v>
      </c>
      <c r="I4787">
        <v>636</v>
      </c>
      <c r="J4787">
        <v>387</v>
      </c>
      <c r="K4787" t="s">
        <v>10028</v>
      </c>
      <c r="L4787">
        <v>0</v>
      </c>
      <c r="M4787">
        <v>279</v>
      </c>
      <c r="N4787">
        <v>266</v>
      </c>
      <c r="O4787">
        <v>-4636</v>
      </c>
      <c r="P4787">
        <v>74142</v>
      </c>
      <c r="Q4787">
        <v>147819</v>
      </c>
      <c r="R4787">
        <v>2</v>
      </c>
      <c r="S4787">
        <v>9176999</v>
      </c>
      <c r="U4787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787" t="str">
        <f>IFERROR(MID(spotify_top_songs_audio_features[[#This Row],[artist_names]],SEARCH(",",spotify_top_songs_audio_features[[#This Row],[artist_names]])+2,99),"")</f>
        <v/>
      </c>
      <c r="W4787" t="str">
        <f>spotify_top_songs_audio_features[[#This Row],[source]]</f>
        <v>Mercury Records/Republic Records</v>
      </c>
      <c r="X4787" s="1">
        <f>spotify_top_songs_audio_features[[#This Row],[streams]]</f>
        <v>9176999</v>
      </c>
      <c r="Y4787" t="str">
        <f>IF(Tabela2[[#This Row],[feat]]="","","Feat")</f>
        <v/>
      </c>
      <c r="Z4787" s="17" t="str">
        <f>CONCATENATE(INT(spotify_top_songs_audio_features[[#This Row],[duration_ms]]/(60*1000)),":",MOD(INT(spotify_top_songs_audio_features[[#This Row],[duration_ms]]/1000),60))</f>
        <v>2:27</v>
      </c>
      <c r="AA47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787" t="str">
        <f>spotify_top_songs_audio_features[[#This Row],[track_name]]</f>
        <v>Mourning</v>
      </c>
    </row>
    <row r="4788" spans="1:28" x14ac:dyDescent="0.25">
      <c r="A4788" t="s">
        <v>6245</v>
      </c>
      <c r="B4788" t="s">
        <v>6246</v>
      </c>
      <c r="C4788" t="s">
        <v>6247</v>
      </c>
      <c r="D4788" t="s">
        <v>22</v>
      </c>
      <c r="E4788" t="s">
        <v>23</v>
      </c>
      <c r="F4788" t="s">
        <v>24</v>
      </c>
      <c r="G4788" t="s">
        <v>1571</v>
      </c>
      <c r="H4788">
        <v>463</v>
      </c>
      <c r="I4788">
        <v>62</v>
      </c>
      <c r="J4788">
        <v>167</v>
      </c>
      <c r="K4788" t="s">
        <v>26</v>
      </c>
      <c r="L4788">
        <v>0</v>
      </c>
      <c r="M4788">
        <v>619</v>
      </c>
      <c r="N4788">
        <v>158</v>
      </c>
      <c r="O4788">
        <v>-5647</v>
      </c>
      <c r="P4788">
        <v>83031</v>
      </c>
      <c r="Q4788">
        <v>202640</v>
      </c>
      <c r="R4788">
        <v>2</v>
      </c>
      <c r="S4788">
        <v>9168690</v>
      </c>
      <c r="U4788" t="str">
        <f>IFERROR(LEFT(spotify_top_songs_audio_features[[#This Row],[artist_names]],SEARCH(",",spotify_top_songs_audio_features[[#This Row],[artist_names]])-1),spotify_top_songs_audio_features[[#This Row],[artist_names]])</f>
        <v>P!nk</v>
      </c>
      <c r="V4788" t="str">
        <f>IFERROR(MID(spotify_top_songs_audio_features[[#This Row],[artist_names]],SEARCH(",",spotify_top_songs_audio_features[[#This Row],[artist_names]])+2,99),"")</f>
        <v>Khalid</v>
      </c>
      <c r="W4788" t="str">
        <f>spotify_top_songs_audio_features[[#This Row],[source]]</f>
        <v>RCA Records Label</v>
      </c>
      <c r="X4788" s="1">
        <f>spotify_top_songs_audio_features[[#This Row],[streams]]</f>
        <v>9168690</v>
      </c>
      <c r="Y4788" t="str">
        <f>IF(Tabela2[[#This Row],[feat]]="","","Feat")</f>
        <v>Feat</v>
      </c>
      <c r="Z4788" s="17" t="str">
        <f>CONCATENATE(INT(spotify_top_songs_audio_features[[#This Row],[duration_ms]]/(60*1000)),":",MOD(INT(spotify_top_songs_audio_features[[#This Row],[duration_ms]]/1000),60))</f>
        <v>3:22</v>
      </c>
      <c r="AA47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88" t="str">
        <f>spotify_top_songs_audio_features[[#This Row],[track_name]]</f>
        <v>Hurts 2B Human (feat. Khalid)</v>
      </c>
    </row>
    <row r="4789" spans="1:28" x14ac:dyDescent="0.25">
      <c r="A4789" t="s">
        <v>8697</v>
      </c>
      <c r="B4789" t="s">
        <v>218</v>
      </c>
      <c r="C4789" t="s">
        <v>8698</v>
      </c>
      <c r="D4789" t="s">
        <v>220</v>
      </c>
      <c r="E4789" t="s">
        <v>23</v>
      </c>
      <c r="F4789" t="s">
        <v>32</v>
      </c>
      <c r="G4789" t="s">
        <v>25</v>
      </c>
      <c r="H4789">
        <v>628</v>
      </c>
      <c r="I4789">
        <v>673</v>
      </c>
      <c r="J4789">
        <v>597</v>
      </c>
      <c r="K4789" t="s">
        <v>87</v>
      </c>
      <c r="L4789">
        <v>0</v>
      </c>
      <c r="M4789">
        <v>97</v>
      </c>
      <c r="N4789">
        <v>299</v>
      </c>
      <c r="O4789">
        <v>-6772</v>
      </c>
      <c r="P4789">
        <v>129893</v>
      </c>
      <c r="Q4789">
        <v>163787</v>
      </c>
      <c r="R4789">
        <v>1</v>
      </c>
      <c r="S4789">
        <v>9166351</v>
      </c>
      <c r="U4789" t="str">
        <f>IFERROR(LEFT(spotify_top_songs_audio_features[[#This Row],[artist_names]],SEARCH(",",spotify_top_songs_audio_features[[#This Row],[artist_names]])-1),spotify_top_songs_audio_features[[#This Row],[artist_names]])</f>
        <v>Feid</v>
      </c>
      <c r="V4789" t="str">
        <f>IFERROR(MID(spotify_top_songs_audio_features[[#This Row],[artist_names]],SEARCH(",",spotify_top_songs_audio_features[[#This Row],[artist_names]])+2,99),"")</f>
        <v/>
      </c>
      <c r="W4789" t="str">
        <f>spotify_top_songs_audio_features[[#This Row],[source]]</f>
        <v>UMLE - Latino</v>
      </c>
      <c r="X4789" s="1">
        <f>spotify_top_songs_audio_features[[#This Row],[streams]]</f>
        <v>9166351</v>
      </c>
      <c r="Y4789" t="str">
        <f>IF(Tabela2[[#This Row],[feat]]="","","Feat")</f>
        <v/>
      </c>
      <c r="Z4789" s="17" t="str">
        <f>CONCATENATE(INT(spotify_top_songs_audio_features[[#This Row],[duration_ms]]/(60*1000)),":",MOD(INT(spotify_top_songs_audio_features[[#This Row],[duration_ms]]/1000),60))</f>
        <v>2:43</v>
      </c>
      <c r="AA47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89" t="str">
        <f>spotify_top_songs_audio_features[[#This Row],[track_name]]</f>
        <v>LUCES DE TECNO</v>
      </c>
    </row>
    <row r="4790" spans="1:28" x14ac:dyDescent="0.25">
      <c r="A4790" t="s">
        <v>9210</v>
      </c>
      <c r="B4790" t="s">
        <v>383</v>
      </c>
      <c r="C4790" t="s">
        <v>9211</v>
      </c>
      <c r="D4790" t="s">
        <v>1032</v>
      </c>
      <c r="E4790" t="s">
        <v>31</v>
      </c>
      <c r="F4790" t="s">
        <v>24</v>
      </c>
      <c r="G4790" t="s">
        <v>25</v>
      </c>
      <c r="H4790">
        <v>779</v>
      </c>
      <c r="I4790">
        <v>805</v>
      </c>
      <c r="J4790">
        <v>178</v>
      </c>
      <c r="K4790" t="s">
        <v>3179</v>
      </c>
      <c r="L4790">
        <v>0</v>
      </c>
      <c r="M4790">
        <v>321</v>
      </c>
      <c r="N4790">
        <v>557</v>
      </c>
      <c r="O4790">
        <v>-3121</v>
      </c>
      <c r="P4790">
        <v>14568</v>
      </c>
      <c r="Q4790">
        <v>213413</v>
      </c>
      <c r="R4790">
        <v>1</v>
      </c>
      <c r="S4790">
        <v>9159901</v>
      </c>
      <c r="U4790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790" t="str">
        <f>IFERROR(MID(spotify_top_songs_audio_features[[#This Row],[artist_names]],SEARCH(",",spotify_top_songs_audio_features[[#This Row],[artist_names]])+2,99),"")</f>
        <v/>
      </c>
      <c r="W4790" t="str">
        <f>spotify_top_songs_audio_features[[#This Row],[source]]</f>
        <v>Shady/Aftermath/Interscope Records</v>
      </c>
      <c r="X4790" s="1">
        <f>spotify_top_songs_audio_features[[#This Row],[streams]]</f>
        <v>9159901</v>
      </c>
      <c r="Y4790" t="str">
        <f>IF(Tabela2[[#This Row],[feat]]="","","Feat")</f>
        <v/>
      </c>
      <c r="Z4790" s="17" t="str">
        <f>CONCATENATE(INT(spotify_top_songs_audio_features[[#This Row],[duration_ms]]/(60*1000)),":",MOD(INT(spotify_top_songs_audio_features[[#This Row],[duration_ms]]/1000),60))</f>
        <v>3:33</v>
      </c>
      <c r="AA47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90" t="str">
        <f>spotify_top_songs_audio_features[[#This Row],[track_name]]</f>
        <v>Stepdad</v>
      </c>
    </row>
    <row r="4791" spans="1:28" x14ac:dyDescent="0.25">
      <c r="A4791" t="s">
        <v>13239</v>
      </c>
      <c r="B4791" t="s">
        <v>1460</v>
      </c>
      <c r="C4791" t="s">
        <v>13240</v>
      </c>
      <c r="D4791" t="s">
        <v>22</v>
      </c>
      <c r="E4791" t="s">
        <v>58</v>
      </c>
      <c r="F4791" t="s">
        <v>24</v>
      </c>
      <c r="G4791" t="s">
        <v>25</v>
      </c>
      <c r="H4791">
        <v>706</v>
      </c>
      <c r="I4791">
        <v>569</v>
      </c>
      <c r="J4791">
        <v>368</v>
      </c>
      <c r="K4791" t="s">
        <v>4923</v>
      </c>
      <c r="L4791">
        <v>2.5899999999999999E-3</v>
      </c>
      <c r="M4791">
        <v>95</v>
      </c>
      <c r="N4791">
        <v>54</v>
      </c>
      <c r="O4791">
        <v>-7979</v>
      </c>
      <c r="P4791">
        <v>154007</v>
      </c>
      <c r="Q4791">
        <v>203511</v>
      </c>
      <c r="R4791">
        <v>2</v>
      </c>
      <c r="S4791">
        <v>9156236</v>
      </c>
      <c r="U4791" t="str">
        <f>IFERROR(LEFT(spotify_top_songs_audio_features[[#This Row],[artist_names]],SEARCH(",",spotify_top_songs_audio_features[[#This Row],[artist_names]])-1),spotify_top_songs_audio_features[[#This Row],[artist_names]])</f>
        <v>ZAYN</v>
      </c>
      <c r="V4791" t="str">
        <f>IFERROR(MID(spotify_top_songs_audio_features[[#This Row],[artist_names]],SEARCH(",",spotify_top_songs_audio_features[[#This Row],[artist_names]])+2,99),"")</f>
        <v/>
      </c>
      <c r="W4791" t="str">
        <f>spotify_top_songs_audio_features[[#This Row],[source]]</f>
        <v>RCA Records Label</v>
      </c>
      <c r="X4791" s="1">
        <f>spotify_top_songs_audio_features[[#This Row],[streams]]</f>
        <v>9156236</v>
      </c>
      <c r="Y4791" t="str">
        <f>IF(Tabela2[[#This Row],[feat]]="","","Feat")</f>
        <v/>
      </c>
      <c r="Z4791" s="17" t="str">
        <f>CONCATENATE(INT(spotify_top_songs_audio_features[[#This Row],[duration_ms]]/(60*1000)),":",MOD(INT(spotify_top_songs_audio_features[[#This Row],[duration_ms]]/1000),60))</f>
        <v>3:23</v>
      </c>
      <c r="AA47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791" t="str">
        <f>spotify_top_songs_audio_features[[#This Row],[track_name]]</f>
        <v>Entertainer</v>
      </c>
    </row>
    <row r="4792" spans="1:28" x14ac:dyDescent="0.25">
      <c r="A4792" t="s">
        <v>1026</v>
      </c>
      <c r="B4792" t="s">
        <v>94</v>
      </c>
      <c r="C4792" t="s">
        <v>1027</v>
      </c>
      <c r="D4792" t="s">
        <v>96</v>
      </c>
      <c r="E4792" t="s">
        <v>23</v>
      </c>
      <c r="F4792" t="s">
        <v>24</v>
      </c>
      <c r="G4792" t="s">
        <v>25</v>
      </c>
      <c r="H4792">
        <v>523</v>
      </c>
      <c r="I4792">
        <v>636</v>
      </c>
      <c r="J4792">
        <v>582</v>
      </c>
      <c r="K4792" t="s">
        <v>1028</v>
      </c>
      <c r="L4792">
        <v>2.63E-4</v>
      </c>
      <c r="M4792">
        <v>716</v>
      </c>
      <c r="N4792">
        <v>155</v>
      </c>
      <c r="O4792">
        <v>-5813</v>
      </c>
      <c r="P4792">
        <v>128785</v>
      </c>
      <c r="Q4792">
        <v>171427</v>
      </c>
      <c r="R4792">
        <v>1</v>
      </c>
      <c r="S4792">
        <v>9146309</v>
      </c>
      <c r="U4792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4792" t="str">
        <f>IFERROR(MID(spotify_top_songs_audio_features[[#This Row],[artist_names]],SEARCH(",",spotify_top_songs_audio_features[[#This Row],[artist_names]])+2,99),"")</f>
        <v/>
      </c>
      <c r="W4792" t="str">
        <f>spotify_top_songs_audio_features[[#This Row],[source]]</f>
        <v>Warner Records</v>
      </c>
      <c r="X4792" s="1">
        <f>spotify_top_songs_audio_features[[#This Row],[streams]]</f>
        <v>9146309</v>
      </c>
      <c r="Y4792" t="str">
        <f>IF(Tabela2[[#This Row],[feat]]="","","Feat")</f>
        <v/>
      </c>
      <c r="Z4792" s="17" t="str">
        <f>CONCATENATE(INT(spotify_top_songs_audio_features[[#This Row],[duration_ms]]/(60*1000)),":",MOD(INT(spotify_top_songs_audio_features[[#This Row],[duration_ms]]/1000),60))</f>
        <v>2:51</v>
      </c>
      <c r="AA47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92" t="str">
        <f>spotify_top_songs_audio_features[[#This Row],[track_name]]</f>
        <v>Fear and Friday's</v>
      </c>
    </row>
    <row r="4793" spans="1:28" x14ac:dyDescent="0.25">
      <c r="A4793" t="s">
        <v>8756</v>
      </c>
      <c r="B4793" t="s">
        <v>8757</v>
      </c>
      <c r="C4793" t="s">
        <v>8758</v>
      </c>
      <c r="D4793" t="s">
        <v>282</v>
      </c>
      <c r="E4793" t="s">
        <v>113</v>
      </c>
      <c r="F4793" t="s">
        <v>24</v>
      </c>
      <c r="G4793" t="s">
        <v>25</v>
      </c>
      <c r="H4793">
        <v>468</v>
      </c>
      <c r="I4793">
        <v>652</v>
      </c>
      <c r="J4793">
        <v>722</v>
      </c>
      <c r="K4793" t="s">
        <v>3521</v>
      </c>
      <c r="L4793">
        <v>318</v>
      </c>
      <c r="M4793">
        <v>55</v>
      </c>
      <c r="N4793">
        <v>39</v>
      </c>
      <c r="O4793">
        <v>-4912</v>
      </c>
      <c r="P4793">
        <v>140223</v>
      </c>
      <c r="Q4793">
        <v>588139</v>
      </c>
      <c r="R4793">
        <v>1</v>
      </c>
      <c r="S4793">
        <v>9142721</v>
      </c>
      <c r="U4793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793" t="str">
        <f>IFERROR(MID(spotify_top_songs_audio_features[[#This Row],[artist_names]],SEARCH(",",spotify_top_songs_audio_features[[#This Row],[artist_names]])+2,99),"")</f>
        <v>The Creator, Brent Faiyaz, Fana Hues</v>
      </c>
      <c r="W4793" t="str">
        <f>spotify_top_songs_audio_features[[#This Row],[source]]</f>
        <v>Columbia</v>
      </c>
      <c r="X4793" s="1">
        <f>spotify_top_songs_audio_features[[#This Row],[streams]]</f>
        <v>9142721</v>
      </c>
      <c r="Y4793" t="str">
        <f>IF(Tabela2[[#This Row],[feat]]="","","Feat")</f>
        <v>Feat</v>
      </c>
      <c r="Z4793" s="17" t="str">
        <f>CONCATENATE(INT(spotify_top_songs_audio_features[[#This Row],[duration_ms]]/(60*1000)),":",MOD(INT(spotify_top_songs_audio_features[[#This Row],[duration_ms]]/1000),60))</f>
        <v>9:48</v>
      </c>
      <c r="AA47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93" t="str">
        <f>spotify_top_songs_audio_features[[#This Row],[track_name]]</f>
        <v>SWEET / I THOUGHT YOU WANTED TO DANCE (feat. Brent Faiyaz &amp; Fana Hues)</v>
      </c>
    </row>
    <row r="4794" spans="1:28" x14ac:dyDescent="0.25">
      <c r="A4794" t="s">
        <v>15764</v>
      </c>
      <c r="B4794" t="s">
        <v>280</v>
      </c>
      <c r="C4794" t="s">
        <v>15765</v>
      </c>
      <c r="D4794" t="s">
        <v>282</v>
      </c>
      <c r="E4794" t="s">
        <v>23</v>
      </c>
      <c r="F4794" t="s">
        <v>32</v>
      </c>
      <c r="G4794" t="s">
        <v>25</v>
      </c>
      <c r="H4794">
        <v>566</v>
      </c>
      <c r="I4794">
        <v>846</v>
      </c>
      <c r="J4794">
        <v>35</v>
      </c>
      <c r="K4794" t="s">
        <v>8996</v>
      </c>
      <c r="L4794">
        <v>795</v>
      </c>
      <c r="M4794">
        <v>121</v>
      </c>
      <c r="N4794">
        <v>86</v>
      </c>
      <c r="O4794">
        <v>-6904</v>
      </c>
      <c r="P4794">
        <v>16002</v>
      </c>
      <c r="Q4794">
        <v>221827</v>
      </c>
      <c r="R4794">
        <v>1</v>
      </c>
      <c r="S4794">
        <v>9140938</v>
      </c>
      <c r="U4794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4794" t="str">
        <f>IFERROR(MID(spotify_top_songs_audio_features[[#This Row],[artist_names]],SEARCH(",",spotify_top_songs_audio_features[[#This Row],[artist_names]])+2,99),"")</f>
        <v/>
      </c>
      <c r="W4794" t="str">
        <f>spotify_top_songs_audio_features[[#This Row],[source]]</f>
        <v>Columbia</v>
      </c>
      <c r="X4794" s="1">
        <f>spotify_top_songs_audio_features[[#This Row],[streams]]</f>
        <v>9140938</v>
      </c>
      <c r="Y4794" t="str">
        <f>IF(Tabela2[[#This Row],[feat]]="","","Feat")</f>
        <v/>
      </c>
      <c r="Z4794" s="17" t="str">
        <f>CONCATENATE(INT(spotify_top_songs_audio_features[[#This Row],[duration_ms]]/(60*1000)),":",MOD(INT(spotify_top_songs_audio_features[[#This Row],[duration_ms]]/1000),60))</f>
        <v>3:41</v>
      </c>
      <c r="AA47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94" t="str">
        <f>spotify_top_songs_audio_features[[#This Row],[track_name]]</f>
        <v>Sunflower, Vol. 6</v>
      </c>
    </row>
    <row r="4795" spans="1:28" x14ac:dyDescent="0.25">
      <c r="A4795" t="s">
        <v>6259</v>
      </c>
      <c r="B4795" t="s">
        <v>633</v>
      </c>
      <c r="C4795" t="s">
        <v>6260</v>
      </c>
      <c r="D4795" t="s">
        <v>48</v>
      </c>
      <c r="E4795" t="s">
        <v>113</v>
      </c>
      <c r="F4795" t="s">
        <v>32</v>
      </c>
      <c r="G4795" t="s">
        <v>152</v>
      </c>
      <c r="H4795">
        <v>245</v>
      </c>
      <c r="I4795">
        <v>394</v>
      </c>
      <c r="J4795">
        <v>374</v>
      </c>
      <c r="K4795" t="s">
        <v>424</v>
      </c>
      <c r="L4795">
        <v>2.9E-4</v>
      </c>
      <c r="M4795">
        <v>93</v>
      </c>
      <c r="N4795">
        <v>148</v>
      </c>
      <c r="O4795">
        <v>-9887</v>
      </c>
      <c r="P4795">
        <v>115233</v>
      </c>
      <c r="Q4795">
        <v>190173</v>
      </c>
      <c r="R4795">
        <v>1</v>
      </c>
      <c r="S4795">
        <v>9132077</v>
      </c>
      <c r="U4795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795" t="str">
        <f>IFERROR(MID(spotify_top_songs_audio_features[[#This Row],[artist_names]],SEARCH(",",spotify_top_songs_audio_features[[#This Row],[artist_names]])+2,99),"")</f>
        <v/>
      </c>
      <c r="W4795" t="str">
        <f>spotify_top_songs_audio_features[[#This Row],[source]]</f>
        <v>Republic Records</v>
      </c>
      <c r="X4795" s="1">
        <f>spotify_top_songs_audio_features[[#This Row],[streams]]</f>
        <v>9132077</v>
      </c>
      <c r="Y4795" t="str">
        <f>IF(Tabela2[[#This Row],[feat]]="","","Feat")</f>
        <v/>
      </c>
      <c r="Z4795" s="17" t="str">
        <f>CONCATENATE(INT(spotify_top_songs_audio_features[[#This Row],[duration_ms]]/(60*1000)),":",MOD(INT(spotify_top_songs_audio_features[[#This Row],[duration_ms]]/1000),60))</f>
        <v>3:10</v>
      </c>
      <c r="AA47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795" t="str">
        <f>spotify_top_songs_audio_features[[#This Row],[track_name]]</f>
        <v>Until I Bleed Out</v>
      </c>
    </row>
    <row r="4796" spans="1:28" x14ac:dyDescent="0.25">
      <c r="A4796" t="s">
        <v>10119</v>
      </c>
      <c r="B4796" t="s">
        <v>10120</v>
      </c>
      <c r="C4796" t="s">
        <v>10121</v>
      </c>
      <c r="D4796" t="s">
        <v>5568</v>
      </c>
      <c r="E4796" t="s">
        <v>31</v>
      </c>
      <c r="F4796" t="s">
        <v>32</v>
      </c>
      <c r="G4796" t="s">
        <v>25</v>
      </c>
      <c r="H4796">
        <v>825</v>
      </c>
      <c r="I4796">
        <v>733</v>
      </c>
      <c r="J4796">
        <v>969</v>
      </c>
      <c r="K4796" t="s">
        <v>1912</v>
      </c>
      <c r="L4796">
        <v>0</v>
      </c>
      <c r="M4796">
        <v>112</v>
      </c>
      <c r="N4796">
        <v>62</v>
      </c>
      <c r="O4796">
        <v>-5625</v>
      </c>
      <c r="P4796">
        <v>97974</v>
      </c>
      <c r="Q4796">
        <v>190331</v>
      </c>
      <c r="R4796">
        <v>1</v>
      </c>
      <c r="S4796">
        <v>9129562</v>
      </c>
      <c r="U4796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796" t="str">
        <f>IFERROR(MID(spotify_top_songs_audio_features[[#This Row],[artist_names]],SEARCH(",",spotify_top_songs_audio_features[[#This Row],[artist_names]])+2,99),"")</f>
        <v>Metro Boomin, Young Thug</v>
      </c>
      <c r="W4796" t="str">
        <f>spotify_top_songs_audio_features[[#This Row],[source]]</f>
        <v>Slaughter Gang, LLC/Epic/Boominati Worldwide/Republic</v>
      </c>
      <c r="X4796" s="1">
        <f>spotify_top_songs_audio_features[[#This Row],[streams]]</f>
        <v>9129562</v>
      </c>
      <c r="Y4796" t="str">
        <f>IF(Tabela2[[#This Row],[feat]]="","","Feat")</f>
        <v>Feat</v>
      </c>
      <c r="Z4796" s="17" t="str">
        <f>CONCATENATE(INT(spotify_top_songs_audio_features[[#This Row],[duration_ms]]/(60*1000)),":",MOD(INT(spotify_top_songs_audio_features[[#This Row],[duration_ms]]/1000),60))</f>
        <v>3:10</v>
      </c>
      <c r="AA47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796" t="str">
        <f>spotify_top_songs_audio_features[[#This Row],[track_name]]</f>
        <v>Rich Nigga Shit (feat. Young Thug)</v>
      </c>
    </row>
    <row r="4797" spans="1:28" x14ac:dyDescent="0.25">
      <c r="A4797" t="s">
        <v>2906</v>
      </c>
      <c r="B4797" t="s">
        <v>2907</v>
      </c>
      <c r="C4797" t="s">
        <v>2908</v>
      </c>
      <c r="D4797" t="s">
        <v>1938</v>
      </c>
      <c r="E4797" t="s">
        <v>23</v>
      </c>
      <c r="F4797" t="s">
        <v>32</v>
      </c>
      <c r="G4797" t="s">
        <v>25</v>
      </c>
      <c r="H4797">
        <v>494</v>
      </c>
      <c r="I4797">
        <v>275</v>
      </c>
      <c r="J4797">
        <v>322</v>
      </c>
      <c r="K4797" t="s">
        <v>2909</v>
      </c>
      <c r="L4797">
        <v>3.8500000000000001E-3</v>
      </c>
      <c r="M4797">
        <v>122</v>
      </c>
      <c r="N4797">
        <v>167</v>
      </c>
      <c r="O4797">
        <v>-8792</v>
      </c>
      <c r="P4797">
        <v>123895</v>
      </c>
      <c r="Q4797">
        <v>173228</v>
      </c>
      <c r="R4797">
        <v>1</v>
      </c>
      <c r="S4797">
        <v>9127511</v>
      </c>
      <c r="U4797" t="str">
        <f>IFERROR(LEFT(spotify_top_songs_audio_features[[#This Row],[artist_names]],SEARCH(",",spotify_top_songs_audio_features[[#This Row],[artist_names]])-1),spotify_top_songs_audio_features[[#This Row],[artist_names]])</f>
        <v>Luísa Sonza</v>
      </c>
      <c r="V4797" t="str">
        <f>IFERROR(MID(spotify_top_songs_audio_features[[#This Row],[artist_names]],SEARCH(",",spotify_top_songs_audio_features[[#This Row],[artist_names]])+2,99),"")</f>
        <v>Demi Lovato</v>
      </c>
      <c r="W4797" t="str">
        <f>spotify_top_songs_audio_features[[#This Row],[source]]</f>
        <v>Sony Music Entertainment</v>
      </c>
      <c r="X4797" s="1">
        <f>spotify_top_songs_audio_features[[#This Row],[streams]]</f>
        <v>9127511</v>
      </c>
      <c r="Y4797" t="str">
        <f>IF(Tabela2[[#This Row],[feat]]="","","Feat")</f>
        <v>Feat</v>
      </c>
      <c r="Z4797" s="17" t="str">
        <f>CONCATENATE(INT(spotify_top_songs_audio_features[[#This Row],[duration_ms]]/(60*1000)),":",MOD(INT(spotify_top_songs_audio_features[[#This Row],[duration_ms]]/1000),60))</f>
        <v>2:53</v>
      </c>
      <c r="AA47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797" t="str">
        <f>spotify_top_songs_audio_features[[#This Row],[track_name]]</f>
        <v>Penhasco2</v>
      </c>
    </row>
    <row r="4798" spans="1:28" x14ac:dyDescent="0.25">
      <c r="A4798" t="s">
        <v>5210</v>
      </c>
      <c r="B4798" t="s">
        <v>284</v>
      </c>
      <c r="C4798" t="s">
        <v>5211</v>
      </c>
      <c r="D4798" t="s">
        <v>286</v>
      </c>
      <c r="E4798" t="s">
        <v>102</v>
      </c>
      <c r="F4798" t="s">
        <v>24</v>
      </c>
      <c r="G4798" t="s">
        <v>25</v>
      </c>
      <c r="H4798">
        <v>502</v>
      </c>
      <c r="I4798">
        <v>391</v>
      </c>
      <c r="J4798">
        <v>428</v>
      </c>
      <c r="K4798" t="s">
        <v>5212</v>
      </c>
      <c r="L4798">
        <v>0</v>
      </c>
      <c r="M4798">
        <v>112</v>
      </c>
      <c r="N4798">
        <v>574</v>
      </c>
      <c r="O4798">
        <v>-9013</v>
      </c>
      <c r="P4798">
        <v>132819</v>
      </c>
      <c r="Q4798">
        <v>161364</v>
      </c>
      <c r="R4798">
        <v>1</v>
      </c>
      <c r="S4798">
        <v>9127446</v>
      </c>
      <c r="U479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798" t="str">
        <f>IFERROR(MID(spotify_top_songs_audio_features[[#This Row],[artist_names]],SEARCH(",",spotify_top_songs_audio_features[[#This Row],[artist_names]])+2,99),"")</f>
        <v/>
      </c>
      <c r="W4798" t="str">
        <f>spotify_top_songs_audio_features[[#This Row],[source]]</f>
        <v>OVO/Republic</v>
      </c>
      <c r="X4798" s="1">
        <f>spotify_top_songs_audio_features[[#This Row],[streams]]</f>
        <v>9127446</v>
      </c>
      <c r="Y4798" t="str">
        <f>IF(Tabela2[[#This Row],[feat]]="","","Feat")</f>
        <v/>
      </c>
      <c r="Z4798" s="17" t="str">
        <f>CONCATENATE(INT(spotify_top_songs_audio_features[[#This Row],[duration_ms]]/(60*1000)),":",MOD(INT(spotify_top_songs_audio_features[[#This Row],[duration_ms]]/1000),60))</f>
        <v>2:41</v>
      </c>
      <c r="AA47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798" t="str">
        <f>spotify_top_songs_audio_features[[#This Row],[track_name]]</f>
        <v>BBL Love - Interlude</v>
      </c>
    </row>
    <row r="4799" spans="1:28" x14ac:dyDescent="0.25">
      <c r="A4799" t="s">
        <v>8796</v>
      </c>
      <c r="B4799" t="s">
        <v>673</v>
      </c>
      <c r="C4799" t="s">
        <v>8797</v>
      </c>
      <c r="D4799" t="s">
        <v>176</v>
      </c>
      <c r="E4799" t="s">
        <v>58</v>
      </c>
      <c r="F4799" t="s">
        <v>32</v>
      </c>
      <c r="G4799" t="s">
        <v>25</v>
      </c>
      <c r="H4799">
        <v>711</v>
      </c>
      <c r="I4799">
        <v>686</v>
      </c>
      <c r="J4799">
        <v>271</v>
      </c>
      <c r="K4799" t="s">
        <v>8798</v>
      </c>
      <c r="L4799">
        <v>0</v>
      </c>
      <c r="M4799">
        <v>124</v>
      </c>
      <c r="N4799">
        <v>536</v>
      </c>
      <c r="O4799">
        <v>-6409</v>
      </c>
      <c r="P4799">
        <v>146971</v>
      </c>
      <c r="Q4799">
        <v>173187</v>
      </c>
      <c r="R4799">
        <v>1</v>
      </c>
      <c r="S4799">
        <v>9124564</v>
      </c>
      <c r="U4799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4799" t="str">
        <f>IFERROR(MID(spotify_top_songs_audio_features[[#This Row],[artist_names]],SEARCH(",",spotify_top_songs_audio_features[[#This Row],[artist_names]])+2,99),"")</f>
        <v/>
      </c>
      <c r="W4799" t="str">
        <f>spotify_top_songs_audio_features[[#This Row],[source]]</f>
        <v>Epic/Freebandz</v>
      </c>
      <c r="X4799" s="1">
        <f>spotify_top_songs_audio_features[[#This Row],[streams]]</f>
        <v>9124564</v>
      </c>
      <c r="Y4799" t="str">
        <f>IF(Tabela2[[#This Row],[feat]]="","","Feat")</f>
        <v/>
      </c>
      <c r="Z4799" s="17" t="str">
        <f>CONCATENATE(INT(spotify_top_songs_audio_features[[#This Row],[duration_ms]]/(60*1000)),":",MOD(INT(spotify_top_songs_audio_features[[#This Row],[duration_ms]]/1000),60))</f>
        <v>2:53</v>
      </c>
      <c r="AA47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799" t="str">
        <f>spotify_top_songs_audio_features[[#This Row],[track_name]]</f>
        <v>712PM</v>
      </c>
    </row>
    <row r="4800" spans="1:28" x14ac:dyDescent="0.25">
      <c r="A4800" t="s">
        <v>10436</v>
      </c>
      <c r="B4800" t="s">
        <v>2680</v>
      </c>
      <c r="C4800" t="s">
        <v>10437</v>
      </c>
      <c r="D4800" t="s">
        <v>2682</v>
      </c>
      <c r="E4800" t="s">
        <v>102</v>
      </c>
      <c r="F4800" t="s">
        <v>24</v>
      </c>
      <c r="G4800" t="s">
        <v>25</v>
      </c>
      <c r="H4800">
        <v>764</v>
      </c>
      <c r="I4800">
        <v>443</v>
      </c>
      <c r="J4800">
        <v>439</v>
      </c>
      <c r="K4800" t="s">
        <v>10438</v>
      </c>
      <c r="L4800">
        <v>1.9599999999999999E-3</v>
      </c>
      <c r="M4800">
        <v>749</v>
      </c>
      <c r="N4800">
        <v>63</v>
      </c>
      <c r="O4800">
        <v>-6625</v>
      </c>
      <c r="P4800">
        <v>138999</v>
      </c>
      <c r="Q4800">
        <v>168200</v>
      </c>
      <c r="R4800">
        <v>1</v>
      </c>
      <c r="S4800">
        <v>9120086</v>
      </c>
      <c r="U4800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4800" t="str">
        <f>IFERROR(MID(spotify_top_songs_audio_features[[#This Row],[artist_names]],SEARCH(",",spotify_top_songs_audio_features[[#This Row],[artist_names]])+2,99),"")</f>
        <v/>
      </c>
      <c r="W4800" t="str">
        <f>spotify_top_songs_audio_features[[#This Row],[source]]</f>
        <v>RBMG/Def Jam</v>
      </c>
      <c r="X4800" s="1">
        <f>spotify_top_songs_audio_features[[#This Row],[streams]]</f>
        <v>9120086</v>
      </c>
      <c r="Y4800" t="str">
        <f>IF(Tabela2[[#This Row],[feat]]="","","Feat")</f>
        <v/>
      </c>
      <c r="Z4800" s="17" t="str">
        <f>CONCATENATE(INT(spotify_top_songs_audio_features[[#This Row],[duration_ms]]/(60*1000)),":",MOD(INT(spotify_top_songs_audio_features[[#This Row],[duration_ms]]/1000),60))</f>
        <v>2:48</v>
      </c>
      <c r="AA48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00" t="str">
        <f>spotify_top_songs_audio_features[[#This Row],[track_name]]</f>
        <v>Habitual</v>
      </c>
    </row>
    <row r="4801" spans="1:28" x14ac:dyDescent="0.25">
      <c r="A4801" t="s">
        <v>17363</v>
      </c>
      <c r="B4801" t="s">
        <v>17364</v>
      </c>
      <c r="C4801" t="s">
        <v>17365</v>
      </c>
      <c r="D4801" t="s">
        <v>259</v>
      </c>
      <c r="E4801" t="s">
        <v>177</v>
      </c>
      <c r="F4801" t="s">
        <v>32</v>
      </c>
      <c r="G4801" t="s">
        <v>25</v>
      </c>
      <c r="H4801">
        <v>383</v>
      </c>
      <c r="I4801">
        <v>621</v>
      </c>
      <c r="J4801">
        <v>113</v>
      </c>
      <c r="K4801" t="s">
        <v>8829</v>
      </c>
      <c r="L4801">
        <v>0</v>
      </c>
      <c r="M4801">
        <v>427</v>
      </c>
      <c r="N4801">
        <v>213</v>
      </c>
      <c r="O4801">
        <v>-5878</v>
      </c>
      <c r="P4801">
        <v>80051</v>
      </c>
      <c r="Q4801">
        <v>181907</v>
      </c>
      <c r="R4801">
        <v>2</v>
      </c>
      <c r="S4801">
        <v>9115642</v>
      </c>
      <c r="U4801" t="str">
        <f>IFERROR(LEFT(spotify_top_songs_audio_features[[#This Row],[artist_names]],SEARCH(",",spotify_top_songs_audio_features[[#This Row],[artist_names]])-1),spotify_top_songs_audio_features[[#This Row],[artist_names]])</f>
        <v>Gorillaz</v>
      </c>
      <c r="V4801" t="str">
        <f>IFERROR(MID(spotify_top_songs_audio_features[[#This Row],[artist_names]],SEARCH(",",spotify_top_songs_audio_features[[#This Row],[artist_names]])+2,99),"")</f>
        <v>Popcaan</v>
      </c>
      <c r="W4801" t="str">
        <f>spotify_top_songs_audio_features[[#This Row],[source]]</f>
        <v>Parlophone UK</v>
      </c>
      <c r="X4801" s="1">
        <f>spotify_top_songs_audio_features[[#This Row],[streams]]</f>
        <v>9115642</v>
      </c>
      <c r="Y4801" t="str">
        <f>IF(Tabela2[[#This Row],[feat]]="","","Feat")</f>
        <v>Feat</v>
      </c>
      <c r="Z4801" s="17" t="str">
        <f>CONCATENATE(INT(spotify_top_songs_audio_features[[#This Row],[duration_ms]]/(60*1000)),":",MOD(INT(spotify_top_songs_audio_features[[#This Row],[duration_ms]]/1000),60))</f>
        <v>3:1</v>
      </c>
      <c r="AA48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801" t="str">
        <f>spotify_top_songs_audio_features[[#This Row],[track_name]]</f>
        <v>Saturnz Barz (feat. Popcaan)</v>
      </c>
    </row>
    <row r="4802" spans="1:28" x14ac:dyDescent="0.25">
      <c r="A4802" t="s">
        <v>3103</v>
      </c>
      <c r="B4802" t="s">
        <v>3104</v>
      </c>
      <c r="C4802" t="s">
        <v>3105</v>
      </c>
      <c r="D4802" t="s">
        <v>3106</v>
      </c>
      <c r="E4802" t="s">
        <v>86</v>
      </c>
      <c r="F4802" t="s">
        <v>32</v>
      </c>
      <c r="G4802" t="s">
        <v>25</v>
      </c>
      <c r="H4802">
        <v>541</v>
      </c>
      <c r="I4802">
        <v>504</v>
      </c>
      <c r="J4802">
        <v>457</v>
      </c>
      <c r="K4802" t="s">
        <v>287</v>
      </c>
      <c r="L4802">
        <v>0</v>
      </c>
      <c r="M4802">
        <v>421</v>
      </c>
      <c r="N4802">
        <v>707</v>
      </c>
      <c r="O4802">
        <v>-14191</v>
      </c>
      <c r="P4802">
        <v>68482</v>
      </c>
      <c r="Q4802">
        <v>192040</v>
      </c>
      <c r="R4802">
        <v>1</v>
      </c>
      <c r="S4802">
        <v>9103266</v>
      </c>
      <c r="U4802" t="str">
        <f>IFERROR(LEFT(spotify_top_songs_audio_features[[#This Row],[artist_names]],SEARCH(",",spotify_top_songs_audio_features[[#This Row],[artist_names]])-1),spotify_top_songs_audio_features[[#This Row],[artist_names]])</f>
        <v>Bobby "Boris" Pickett</v>
      </c>
      <c r="V4802" t="str">
        <f>IFERROR(MID(spotify_top_songs_audio_features[[#This Row],[artist_names]],SEARCH(",",spotify_top_songs_audio_features[[#This Row],[artist_names]])+2,99),"")</f>
        <v>The Crypt-Kickers</v>
      </c>
      <c r="W4802" t="str">
        <f>spotify_top_songs_audio_features[[#This Row],[source]]</f>
        <v>Decca Music Group Ltd.</v>
      </c>
      <c r="X4802" s="1">
        <f>spotify_top_songs_audio_features[[#This Row],[streams]]</f>
        <v>9103266</v>
      </c>
      <c r="Y4802" t="str">
        <f>IF(Tabela2[[#This Row],[feat]]="","","Feat")</f>
        <v>Feat</v>
      </c>
      <c r="Z4802" s="17" t="str">
        <f>CONCATENATE(INT(spotify_top_songs_audio_features[[#This Row],[duration_ms]]/(60*1000)),":",MOD(INT(spotify_top_songs_audio_features[[#This Row],[duration_ms]]/1000),60))</f>
        <v>3:12</v>
      </c>
      <c r="AA48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802" t="str">
        <f>spotify_top_songs_audio_features[[#This Row],[track_name]]</f>
        <v>Monster Mash</v>
      </c>
    </row>
    <row r="4803" spans="1:28" x14ac:dyDescent="0.25">
      <c r="A4803" t="s">
        <v>16207</v>
      </c>
      <c r="B4803" t="s">
        <v>3739</v>
      </c>
      <c r="C4803" t="s">
        <v>8309</v>
      </c>
      <c r="D4803" t="s">
        <v>3914</v>
      </c>
      <c r="E4803" t="s">
        <v>31</v>
      </c>
      <c r="F4803" t="s">
        <v>32</v>
      </c>
      <c r="G4803" t="s">
        <v>25</v>
      </c>
      <c r="H4803">
        <v>845</v>
      </c>
      <c r="I4803">
        <v>561</v>
      </c>
      <c r="J4803">
        <v>778</v>
      </c>
      <c r="K4803" t="s">
        <v>671</v>
      </c>
      <c r="L4803">
        <v>3.4900000000000003E-4</v>
      </c>
      <c r="M4803">
        <v>383</v>
      </c>
      <c r="N4803">
        <v>811</v>
      </c>
      <c r="O4803">
        <v>-5253</v>
      </c>
      <c r="P4803">
        <v>109974</v>
      </c>
      <c r="Q4803">
        <v>200853</v>
      </c>
      <c r="R4803">
        <v>33</v>
      </c>
      <c r="S4803">
        <v>9103143</v>
      </c>
      <c r="U4803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4803" t="str">
        <f>IFERROR(MID(spotify_top_songs_audio_features[[#This Row],[artist_names]],SEARCH(",",spotify_top_songs_audio_features[[#This Row],[artist_names]])+2,99),"")</f>
        <v/>
      </c>
      <c r="W4803" t="str">
        <f>spotify_top_songs_audio_features[[#This Row],[source]]</f>
        <v>Artist Partner</v>
      </c>
      <c r="X4803" s="1">
        <f>spotify_top_songs_audio_features[[#This Row],[streams]]</f>
        <v>9103143</v>
      </c>
      <c r="Y4803" t="str">
        <f>IF(Tabela2[[#This Row],[feat]]="","","Feat")</f>
        <v/>
      </c>
      <c r="Z4803" s="17" t="str">
        <f>CONCATENATE(INT(spotify_top_songs_audio_features[[#This Row],[duration_ms]]/(60*1000)),":",MOD(INT(spotify_top_songs_audio_features[[#This Row],[duration_ms]]/1000),60))</f>
        <v>3:20</v>
      </c>
      <c r="AA48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03" t="str">
        <f>spotify_top_songs_audio_features[[#This Row],[track_name]]</f>
        <v>How Long</v>
      </c>
    </row>
    <row r="4804" spans="1:28" x14ac:dyDescent="0.25">
      <c r="A4804" t="s">
        <v>13648</v>
      </c>
      <c r="B4804" t="s">
        <v>307</v>
      </c>
      <c r="C4804" t="s">
        <v>13649</v>
      </c>
      <c r="D4804" t="s">
        <v>309</v>
      </c>
      <c r="E4804" t="s">
        <v>31</v>
      </c>
      <c r="F4804" t="s">
        <v>32</v>
      </c>
      <c r="G4804" t="s">
        <v>25</v>
      </c>
      <c r="H4804">
        <v>403</v>
      </c>
      <c r="I4804">
        <v>159</v>
      </c>
      <c r="J4804">
        <v>104</v>
      </c>
      <c r="K4804" t="s">
        <v>11791</v>
      </c>
      <c r="L4804">
        <v>121</v>
      </c>
      <c r="M4804">
        <v>34</v>
      </c>
      <c r="N4804">
        <v>381</v>
      </c>
      <c r="O4804">
        <v>-16728</v>
      </c>
      <c r="P4804">
        <v>7238</v>
      </c>
      <c r="Q4804">
        <v>234761</v>
      </c>
      <c r="R4804">
        <v>1</v>
      </c>
      <c r="S4804">
        <v>9100569</v>
      </c>
      <c r="U4804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4804" t="str">
        <f>IFERROR(MID(spotify_top_songs_audio_features[[#This Row],[artist_names]],SEARCH(",",spotify_top_songs_audio_features[[#This Row],[artist_names]])+2,99),"")</f>
        <v/>
      </c>
      <c r="W4804" t="str">
        <f>spotify_top_songs_audio_features[[#This Row],[source]]</f>
        <v>Darkroom/Interscope Records</v>
      </c>
      <c r="X4804" s="1">
        <f>spotify_top_songs_audio_features[[#This Row],[streams]]</f>
        <v>9100569</v>
      </c>
      <c r="Y4804" t="str">
        <f>IF(Tabela2[[#This Row],[feat]]="","","Feat")</f>
        <v/>
      </c>
      <c r="Z4804" s="17" t="str">
        <f>CONCATENATE(INT(spotify_top_songs_audio_features[[#This Row],[duration_ms]]/(60*1000)),":",MOD(INT(spotify_top_songs_audio_features[[#This Row],[duration_ms]]/1000),60))</f>
        <v>3:54</v>
      </c>
      <c r="AA48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04" t="str">
        <f>spotify_top_songs_audio_features[[#This Row],[track_name]]</f>
        <v>Halley's Comet</v>
      </c>
    </row>
    <row r="4805" spans="1:28" x14ac:dyDescent="0.25">
      <c r="A4805" t="s">
        <v>12492</v>
      </c>
      <c r="B4805" t="s">
        <v>12493</v>
      </c>
      <c r="C4805" t="s">
        <v>12494</v>
      </c>
      <c r="D4805" t="s">
        <v>1008</v>
      </c>
      <c r="E4805" t="s">
        <v>113</v>
      </c>
      <c r="F4805" t="s">
        <v>32</v>
      </c>
      <c r="G4805" t="s">
        <v>25</v>
      </c>
      <c r="H4805">
        <v>681</v>
      </c>
      <c r="I4805">
        <v>621</v>
      </c>
      <c r="J4805">
        <v>774</v>
      </c>
      <c r="K4805" t="s">
        <v>740</v>
      </c>
      <c r="L4805">
        <v>0</v>
      </c>
      <c r="M4805">
        <v>159</v>
      </c>
      <c r="N4805">
        <v>395</v>
      </c>
      <c r="O4805">
        <v>-8202</v>
      </c>
      <c r="P4805">
        <v>114936</v>
      </c>
      <c r="Q4805">
        <v>176835</v>
      </c>
      <c r="R4805">
        <v>1</v>
      </c>
      <c r="S4805">
        <v>9099918</v>
      </c>
      <c r="U4805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805" t="str">
        <f>IFERROR(MID(spotify_top_songs_audio_features[[#This Row],[artist_names]],SEARCH(",",spotify_top_songs_audio_features[[#This Row],[artist_names]])+2,99),"")</f>
        <v>Tommy Newport, Mikky Ekko</v>
      </c>
      <c r="W4805" t="str">
        <f>spotify_top_songs_audio_features[[#This Row],[source]]</f>
        <v>Slaughter Gang, LLC/Epic Records</v>
      </c>
      <c r="X4805" s="1">
        <f>spotify_top_songs_audio_features[[#This Row],[streams]]</f>
        <v>9099918</v>
      </c>
      <c r="Y4805" t="str">
        <f>IF(Tabela2[[#This Row],[feat]]="","","Feat")</f>
        <v>Feat</v>
      </c>
      <c r="Z4805" s="17" t="str">
        <f>CONCATENATE(INT(spotify_top_songs_audio_features[[#This Row],[duration_ms]]/(60*1000)),":",MOD(INT(spotify_top_songs_audio_features[[#This Row],[duration_ms]]/1000),60))</f>
        <v>2:56</v>
      </c>
      <c r="AA48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805" t="str">
        <f>spotify_top_songs_audio_features[[#This Row],[track_name]]</f>
        <v>red sky</v>
      </c>
    </row>
    <row r="4806" spans="1:28" x14ac:dyDescent="0.25">
      <c r="A4806" t="s">
        <v>10932</v>
      </c>
      <c r="B4806" t="s">
        <v>2462</v>
      </c>
      <c r="C4806" t="s">
        <v>8879</v>
      </c>
      <c r="D4806" t="s">
        <v>530</v>
      </c>
      <c r="E4806" t="s">
        <v>102</v>
      </c>
      <c r="F4806" t="s">
        <v>32</v>
      </c>
      <c r="G4806" t="s">
        <v>25</v>
      </c>
      <c r="H4806">
        <v>715</v>
      </c>
      <c r="I4806">
        <v>624</v>
      </c>
      <c r="J4806">
        <v>114</v>
      </c>
      <c r="K4806" t="s">
        <v>419</v>
      </c>
      <c r="L4806">
        <v>0</v>
      </c>
      <c r="M4806">
        <v>123</v>
      </c>
      <c r="N4806">
        <v>412</v>
      </c>
      <c r="O4806">
        <v>-3046</v>
      </c>
      <c r="P4806">
        <v>158087</v>
      </c>
      <c r="Q4806">
        <v>173325</v>
      </c>
      <c r="R4806">
        <v>1</v>
      </c>
      <c r="S4806">
        <v>9099342</v>
      </c>
      <c r="U4806" t="str">
        <f>IFERROR(LEFT(spotify_top_songs_audio_features[[#This Row],[artist_names]],SEARCH(",",spotify_top_songs_audio_features[[#This Row],[artist_names]])-1),spotify_top_songs_audio_features[[#This Row],[artist_names]])</f>
        <v>Lizzo</v>
      </c>
      <c r="V4806" t="str">
        <f>IFERROR(MID(spotify_top_songs_audio_features[[#This Row],[artist_names]],SEARCH(",",spotify_top_songs_audio_features[[#This Row],[artist_names]])+2,99),"")</f>
        <v/>
      </c>
      <c r="W4806" t="str">
        <f>spotify_top_songs_audio_features[[#This Row],[source]]</f>
        <v>Nice Life/Atlantic</v>
      </c>
      <c r="X4806" s="1">
        <f>spotify_top_songs_audio_features[[#This Row],[streams]]</f>
        <v>9099342</v>
      </c>
      <c r="Y4806" t="str">
        <f>IF(Tabela2[[#This Row],[feat]]="","","Feat")</f>
        <v/>
      </c>
      <c r="Z4806" s="17" t="str">
        <f>CONCATENATE(INT(spotify_top_songs_audio_features[[#This Row],[duration_ms]]/(60*1000)),":",MOD(INT(spotify_top_songs_audio_features[[#This Row],[duration_ms]]/1000),60))</f>
        <v>2:53</v>
      </c>
      <c r="AA48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06" t="str">
        <f>spotify_top_songs_audio_features[[#This Row],[track_name]]</f>
        <v>Truth Hurts</v>
      </c>
    </row>
    <row r="4807" spans="1:28" x14ac:dyDescent="0.25">
      <c r="A4807" t="s">
        <v>4188</v>
      </c>
      <c r="B4807" t="s">
        <v>4189</v>
      </c>
      <c r="C4807" t="s">
        <v>4190</v>
      </c>
      <c r="D4807" t="s">
        <v>4191</v>
      </c>
      <c r="E4807" t="s">
        <v>31</v>
      </c>
      <c r="F4807" t="s">
        <v>24</v>
      </c>
      <c r="G4807" t="s">
        <v>25</v>
      </c>
      <c r="H4807">
        <v>615</v>
      </c>
      <c r="I4807">
        <v>632</v>
      </c>
      <c r="J4807">
        <v>292</v>
      </c>
      <c r="K4807" t="s">
        <v>867</v>
      </c>
      <c r="L4807">
        <v>0</v>
      </c>
      <c r="M4807">
        <v>129</v>
      </c>
      <c r="N4807">
        <v>194</v>
      </c>
      <c r="O4807">
        <v>-8539</v>
      </c>
      <c r="P4807">
        <v>150126</v>
      </c>
      <c r="Q4807">
        <v>275281</v>
      </c>
      <c r="R4807">
        <v>1</v>
      </c>
      <c r="S4807">
        <v>9076884</v>
      </c>
      <c r="U480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807" t="str">
        <f>IFERROR(MID(spotify_top_songs_audio_features[[#This Row],[artist_names]],SEARCH(",",spotify_top_songs_audio_features[[#This Row],[artist_names]])+2,99),"")</f>
        <v>Central Cee</v>
      </c>
      <c r="W4807" t="str">
        <f>spotify_top_songs_audio_features[[#This Row],[source]]</f>
        <v>OVO Sound</v>
      </c>
      <c r="X4807" s="1">
        <f>spotify_top_songs_audio_features[[#This Row],[streams]]</f>
        <v>9076884</v>
      </c>
      <c r="Y4807" t="str">
        <f>IF(Tabela2[[#This Row],[feat]]="","","Feat")</f>
        <v>Feat</v>
      </c>
      <c r="Z4807" s="17" t="str">
        <f>CONCATENATE(INT(spotify_top_songs_audio_features[[#This Row],[duration_ms]]/(60*1000)),":",MOD(INT(spotify_top_songs_audio_features[[#This Row],[duration_ms]]/1000),60))</f>
        <v>4:35</v>
      </c>
      <c r="AA48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07" t="str">
        <f>spotify_top_songs_audio_features[[#This Row],[track_name]]</f>
        <v>On The Radar Freestyle</v>
      </c>
    </row>
    <row r="4808" spans="1:28" x14ac:dyDescent="0.25">
      <c r="A4808" t="s">
        <v>11010</v>
      </c>
      <c r="B4808" t="s">
        <v>11011</v>
      </c>
      <c r="C4808" t="s">
        <v>11012</v>
      </c>
      <c r="D4808" t="s">
        <v>976</v>
      </c>
      <c r="E4808" t="s">
        <v>31</v>
      </c>
      <c r="F4808" t="s">
        <v>24</v>
      </c>
      <c r="G4808" t="s">
        <v>25</v>
      </c>
      <c r="H4808">
        <v>517</v>
      </c>
      <c r="I4808">
        <v>668</v>
      </c>
      <c r="J4808">
        <v>116</v>
      </c>
      <c r="K4808" t="s">
        <v>2058</v>
      </c>
      <c r="L4808">
        <v>0</v>
      </c>
      <c r="M4808">
        <v>407</v>
      </c>
      <c r="N4808">
        <v>646</v>
      </c>
      <c r="O4808">
        <v>-6012</v>
      </c>
      <c r="P4808">
        <v>79782</v>
      </c>
      <c r="Q4808">
        <v>169824</v>
      </c>
      <c r="R4808">
        <v>1</v>
      </c>
      <c r="S4808">
        <v>9073108</v>
      </c>
      <c r="U4808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808" t="str">
        <f>IFERROR(MID(spotify_top_songs_audio_features[[#This Row],[artist_names]],SEARCH(",",spotify_top_songs_audio_features[[#This Row],[artist_names]])+2,99),"")</f>
        <v>Gunna</v>
      </c>
      <c r="W4808" t="str">
        <f>spotify_top_songs_audio_features[[#This Row],[source]]</f>
        <v>Mercury Records/Republic Records</v>
      </c>
      <c r="X4808" s="1">
        <f>spotify_top_songs_audio_features[[#This Row],[streams]]</f>
        <v>9073108</v>
      </c>
      <c r="Y4808" t="str">
        <f>IF(Tabela2[[#This Row],[feat]]="","","Feat")</f>
        <v>Feat</v>
      </c>
      <c r="Z4808" s="17" t="str">
        <f>CONCATENATE(INT(spotify_top_songs_audio_features[[#This Row],[duration_ms]]/(60*1000)),":",MOD(INT(spotify_top_songs_audio_features[[#This Row],[duration_ms]]/1000),60))</f>
        <v>2:49</v>
      </c>
      <c r="AA48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08" t="str">
        <f>spotify_top_songs_audio_features[[#This Row],[track_name]]</f>
        <v>I Cannot Be (A Sadder Song) (with Gunna)</v>
      </c>
    </row>
    <row r="4809" spans="1:28" x14ac:dyDescent="0.25">
      <c r="A4809" t="s">
        <v>11701</v>
      </c>
      <c r="B4809" t="s">
        <v>410</v>
      </c>
      <c r="C4809" t="s">
        <v>11702</v>
      </c>
      <c r="D4809" t="s">
        <v>182</v>
      </c>
      <c r="E4809" t="s">
        <v>97</v>
      </c>
      <c r="F4809" t="s">
        <v>24</v>
      </c>
      <c r="G4809" t="s">
        <v>25</v>
      </c>
      <c r="H4809">
        <v>535</v>
      </c>
      <c r="I4809">
        <v>651</v>
      </c>
      <c r="J4809">
        <v>544</v>
      </c>
      <c r="K4809" t="s">
        <v>4970</v>
      </c>
      <c r="L4809">
        <v>0</v>
      </c>
      <c r="M4809">
        <v>133</v>
      </c>
      <c r="N4809">
        <v>612</v>
      </c>
      <c r="O4809">
        <v>-6326</v>
      </c>
      <c r="P4809">
        <v>117218</v>
      </c>
      <c r="Q4809">
        <v>179600</v>
      </c>
      <c r="R4809">
        <v>8</v>
      </c>
      <c r="S4809">
        <v>9071915</v>
      </c>
      <c r="U4809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4809" t="str">
        <f>IFERROR(MID(spotify_top_songs_audio_features[[#This Row],[artist_names]],SEARCH(",",spotify_top_songs_audio_features[[#This Row],[artist_names]])+2,99),"")</f>
        <v/>
      </c>
      <c r="W4809" t="str">
        <f>spotify_top_songs_audio_features[[#This Row],[source]]</f>
        <v>EMI</v>
      </c>
      <c r="X4809" s="1">
        <f>spotify_top_songs_audio_features[[#This Row],[streams]]</f>
        <v>9071915</v>
      </c>
      <c r="Y4809" t="str">
        <f>IF(Tabela2[[#This Row],[feat]]="","","Feat")</f>
        <v/>
      </c>
      <c r="Z4809" s="17" t="str">
        <f>CONCATENATE(INT(spotify_top_songs_audio_features[[#This Row],[duration_ms]]/(60*1000)),":",MOD(INT(spotify_top_songs_audio_features[[#This Row],[duration_ms]]/1000),60))</f>
        <v>2:59</v>
      </c>
      <c r="AA48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809" t="str">
        <f>spotify_top_songs_audio_features[[#This Row],[track_name]]</f>
        <v>Killer Queen - Remastered 2011</v>
      </c>
    </row>
    <row r="4810" spans="1:28" x14ac:dyDescent="0.25">
      <c r="A4810" t="s">
        <v>11060</v>
      </c>
      <c r="B4810" t="s">
        <v>11061</v>
      </c>
      <c r="C4810" t="s">
        <v>11062</v>
      </c>
      <c r="D4810" t="s">
        <v>849</v>
      </c>
      <c r="E4810" t="s">
        <v>70</v>
      </c>
      <c r="F4810" t="s">
        <v>24</v>
      </c>
      <c r="G4810" t="s">
        <v>25</v>
      </c>
      <c r="H4810">
        <v>507</v>
      </c>
      <c r="I4810">
        <v>606</v>
      </c>
      <c r="J4810">
        <v>452</v>
      </c>
      <c r="K4810" t="s">
        <v>1685</v>
      </c>
      <c r="L4810">
        <v>0</v>
      </c>
      <c r="M4810">
        <v>174</v>
      </c>
      <c r="N4810">
        <v>202</v>
      </c>
      <c r="O4810">
        <v>-8758</v>
      </c>
      <c r="P4810">
        <v>180607</v>
      </c>
      <c r="Q4810">
        <v>272307</v>
      </c>
      <c r="R4810">
        <v>2</v>
      </c>
      <c r="S4810">
        <v>9064157</v>
      </c>
      <c r="U4810" t="str">
        <f>IFERROR(LEFT(spotify_top_songs_audio_features[[#This Row],[artist_names]],SEARCH(",",spotify_top_songs_audio_features[[#This Row],[artist_names]])-1),spotify_top_songs_audio_features[[#This Row],[artist_names]])</f>
        <v>Ab-Soul</v>
      </c>
      <c r="V4810" t="str">
        <f>IFERROR(MID(spotify_top_songs_audio_features[[#This Row],[artist_names]],SEARCH(",",spotify_top_songs_audio_features[[#This Row],[artist_names]])+2,99),"")</f>
        <v>Anderson .Paak, James Blake</v>
      </c>
      <c r="W4810" t="str">
        <f>spotify_top_songs_audio_features[[#This Row],[source]]</f>
        <v>Black Panther (TDE/DMG) PS</v>
      </c>
      <c r="X4810" s="1">
        <f>spotify_top_songs_audio_features[[#This Row],[streams]]</f>
        <v>9064157</v>
      </c>
      <c r="Y4810" t="str">
        <f>IF(Tabela2[[#This Row],[feat]]="","","Feat")</f>
        <v>Feat</v>
      </c>
      <c r="Z4810" s="17" t="str">
        <f>CONCATENATE(INT(spotify_top_songs_audio_features[[#This Row],[duration_ms]]/(60*1000)),":",MOD(INT(spotify_top_songs_audio_features[[#This Row],[duration_ms]]/1000),60))</f>
        <v>4:32</v>
      </c>
      <c r="AA48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10" t="str">
        <f>spotify_top_songs_audio_features[[#This Row],[track_name]]</f>
        <v>Bloody Waters (with Anderson .Paak &amp; James Blake)</v>
      </c>
    </row>
    <row r="4811" spans="1:28" x14ac:dyDescent="0.25">
      <c r="A4811" t="s">
        <v>15560</v>
      </c>
      <c r="B4811" t="s">
        <v>762</v>
      </c>
      <c r="C4811" t="s">
        <v>15561</v>
      </c>
      <c r="D4811" t="s">
        <v>282</v>
      </c>
      <c r="E4811" t="s">
        <v>31</v>
      </c>
      <c r="F4811" t="s">
        <v>24</v>
      </c>
      <c r="G4811" t="s">
        <v>25</v>
      </c>
      <c r="H4811">
        <v>458</v>
      </c>
      <c r="I4811">
        <v>909</v>
      </c>
      <c r="J4811">
        <v>487</v>
      </c>
      <c r="K4811" t="s">
        <v>12276</v>
      </c>
      <c r="L4811">
        <v>4.26E-4</v>
      </c>
      <c r="M4811">
        <v>11</v>
      </c>
      <c r="N4811">
        <v>449</v>
      </c>
      <c r="O4811">
        <v>-6553</v>
      </c>
      <c r="P4811">
        <v>118227</v>
      </c>
      <c r="Q4811">
        <v>205627</v>
      </c>
      <c r="R4811">
        <v>1</v>
      </c>
      <c r="S4811">
        <v>9062349</v>
      </c>
      <c r="U4811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811" t="str">
        <f>IFERROR(MID(spotify_top_songs_audio_features[[#This Row],[artist_names]],SEARCH(",",spotify_top_songs_audio_features[[#This Row],[artist_names]])+2,99),"")</f>
        <v>The Creator</v>
      </c>
      <c r="W4811" t="str">
        <f>spotify_top_songs_audio_features[[#This Row],[source]]</f>
        <v>Columbia</v>
      </c>
      <c r="X4811" s="1">
        <f>spotify_top_songs_audio_features[[#This Row],[streams]]</f>
        <v>9062349</v>
      </c>
      <c r="Y4811" t="str">
        <f>IF(Tabela2[[#This Row],[feat]]="","","Feat")</f>
        <v>Feat</v>
      </c>
      <c r="Z4811" s="17" t="str">
        <f>CONCATENATE(INT(spotify_top_songs_audio_features[[#This Row],[duration_ms]]/(60*1000)),":",MOD(INT(spotify_top_songs_audio_features[[#This Row],[duration_ms]]/1000),60))</f>
        <v>3:25</v>
      </c>
      <c r="AA48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11" t="str">
        <f>spotify_top_songs_audio_features[[#This Row],[track_name]]</f>
        <v>WHAT'S GOOD</v>
      </c>
    </row>
    <row r="4812" spans="1:28" x14ac:dyDescent="0.25">
      <c r="A4812" t="s">
        <v>966</v>
      </c>
      <c r="B4812" t="s">
        <v>967</v>
      </c>
      <c r="C4812" t="s">
        <v>968</v>
      </c>
      <c r="D4812" t="s">
        <v>235</v>
      </c>
      <c r="E4812" t="s">
        <v>86</v>
      </c>
      <c r="F4812" t="s">
        <v>32</v>
      </c>
      <c r="G4812" t="s">
        <v>25</v>
      </c>
      <c r="H4812">
        <v>683</v>
      </c>
      <c r="I4812">
        <v>85</v>
      </c>
      <c r="J4812">
        <v>699</v>
      </c>
      <c r="K4812" t="s">
        <v>969</v>
      </c>
      <c r="L4812">
        <v>1.0900000000000001E-4</v>
      </c>
      <c r="M4812">
        <v>741</v>
      </c>
      <c r="N4812">
        <v>598</v>
      </c>
      <c r="O4812">
        <v>-5042</v>
      </c>
      <c r="P4812">
        <v>107988</v>
      </c>
      <c r="Q4812">
        <v>368758</v>
      </c>
      <c r="R4812">
        <v>1</v>
      </c>
      <c r="S4812">
        <v>9056408</v>
      </c>
      <c r="U4812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4812" t="str">
        <f>IFERROR(MID(spotify_top_songs_audio_features[[#This Row],[artist_names]],SEARCH(",",spotify_top_songs_audio_features[[#This Row],[artist_names]])+2,99),"")</f>
        <v/>
      </c>
      <c r="W4812" t="str">
        <f>spotify_top_songs_audio_features[[#This Row],[source]]</f>
        <v>Parkwood Entertainment/Columbia</v>
      </c>
      <c r="X4812" s="1">
        <f>spotify_top_songs_audio_features[[#This Row],[streams]]</f>
        <v>9056408</v>
      </c>
      <c r="Y4812" t="str">
        <f>IF(Tabela2[[#This Row],[feat]]="","","Feat")</f>
        <v/>
      </c>
      <c r="Z4812" s="17" t="str">
        <f>CONCATENATE(INT(spotify_top_songs_audio_features[[#This Row],[duration_ms]]/(60*1000)),":",MOD(INT(spotify_top_songs_audio_features[[#This Row],[duration_ms]]/1000),60))</f>
        <v>6:8</v>
      </c>
      <c r="AA48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812" t="str">
        <f>spotify_top_songs_audio_features[[#This Row],[track_name]]</f>
        <v>VIRGO'S GROOVE</v>
      </c>
    </row>
    <row r="4813" spans="1:28" x14ac:dyDescent="0.25">
      <c r="A4813" t="s">
        <v>15574</v>
      </c>
      <c r="B4813" t="s">
        <v>937</v>
      </c>
      <c r="C4813" t="s">
        <v>8381</v>
      </c>
      <c r="D4813" t="s">
        <v>282</v>
      </c>
      <c r="E4813" t="s">
        <v>43</v>
      </c>
      <c r="F4813" t="s">
        <v>24</v>
      </c>
      <c r="G4813" t="s">
        <v>25</v>
      </c>
      <c r="H4813">
        <v>549</v>
      </c>
      <c r="I4813">
        <v>643</v>
      </c>
      <c r="J4813">
        <v>543</v>
      </c>
      <c r="K4813" t="s">
        <v>15575</v>
      </c>
      <c r="L4813">
        <v>1.2099999999999999E-3</v>
      </c>
      <c r="M4813">
        <v>107</v>
      </c>
      <c r="N4813">
        <v>123</v>
      </c>
      <c r="O4813">
        <v>-6808</v>
      </c>
      <c r="P4813">
        <v>174041</v>
      </c>
      <c r="Q4813">
        <v>168034</v>
      </c>
      <c r="R4813">
        <v>5</v>
      </c>
      <c r="S4813">
        <v>9056136</v>
      </c>
      <c r="U4813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813" t="str">
        <f>IFERROR(MID(spotify_top_songs_audio_features[[#This Row],[artist_names]],SEARCH(",",spotify_top_songs_audio_features[[#This Row],[artist_names]])+2,99),"")</f>
        <v/>
      </c>
      <c r="W4813" t="str">
        <f>spotify_top_songs_audio_features[[#This Row],[source]]</f>
        <v>Columbia</v>
      </c>
      <c r="X4813" s="1">
        <f>spotify_top_songs_audio_features[[#This Row],[streams]]</f>
        <v>9056136</v>
      </c>
      <c r="Y4813" t="str">
        <f>IF(Tabela2[[#This Row],[feat]]="","","Feat")</f>
        <v/>
      </c>
      <c r="Z4813" s="17" t="str">
        <f>CONCATENATE(INT(spotify_top_songs_audio_features[[#This Row],[duration_ms]]/(60*1000)),":",MOD(INT(spotify_top_songs_audio_features[[#This Row],[duration_ms]]/1000),60))</f>
        <v>2:48</v>
      </c>
      <c r="AA48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813" t="str">
        <f>spotify_top_songs_audio_features[[#This Row],[track_name]]</f>
        <v>SUN GOES DOWN</v>
      </c>
    </row>
    <row r="4814" spans="1:28" x14ac:dyDescent="0.25">
      <c r="A4814" t="s">
        <v>13550</v>
      </c>
      <c r="B4814" t="s">
        <v>10204</v>
      </c>
      <c r="C4814" t="s">
        <v>13551</v>
      </c>
      <c r="D4814" t="s">
        <v>3681</v>
      </c>
      <c r="E4814" t="s">
        <v>70</v>
      </c>
      <c r="F4814" t="s">
        <v>32</v>
      </c>
      <c r="G4814" t="s">
        <v>25</v>
      </c>
      <c r="H4814">
        <v>792</v>
      </c>
      <c r="I4814">
        <v>62</v>
      </c>
      <c r="J4814">
        <v>266</v>
      </c>
      <c r="K4814" t="s">
        <v>419</v>
      </c>
      <c r="L4814">
        <v>1.6100000000000001E-3</v>
      </c>
      <c r="M4814">
        <v>85</v>
      </c>
      <c r="N4814">
        <v>637</v>
      </c>
      <c r="O4814">
        <v>-4832</v>
      </c>
      <c r="P4814">
        <v>169985</v>
      </c>
      <c r="Q4814">
        <v>175907</v>
      </c>
      <c r="R4814">
        <v>2</v>
      </c>
      <c r="S4814">
        <v>9053276</v>
      </c>
      <c r="U4814" t="str">
        <f>IFERROR(LEFT(spotify_top_songs_audio_features[[#This Row],[artist_names]],SEARCH(",",spotify_top_songs_audio_features[[#This Row],[artist_names]])-1),spotify_top_songs_audio_features[[#This Row],[artist_names]])</f>
        <v>Loredana</v>
      </c>
      <c r="V4814" t="str">
        <f>IFERROR(MID(spotify_top_songs_audio_features[[#This Row],[artist_names]],SEARCH(",",spotify_top_songs_audio_features[[#This Row],[artist_names]])+2,99),"")</f>
        <v>Mozzik</v>
      </c>
      <c r="W4814" t="str">
        <f>spotify_top_songs_audio_features[[#This Row],[source]]</f>
        <v>Loredana</v>
      </c>
      <c r="X4814" s="1">
        <f>spotify_top_songs_audio_features[[#This Row],[streams]]</f>
        <v>9053276</v>
      </c>
      <c r="Y4814" t="str">
        <f>IF(Tabela2[[#This Row],[feat]]="","","Feat")</f>
        <v>Feat</v>
      </c>
      <c r="Z4814" s="17" t="str">
        <f>CONCATENATE(INT(spotify_top_songs_audio_features[[#This Row],[duration_ms]]/(60*1000)),":",MOD(INT(spotify_top_songs_audio_features[[#This Row],[duration_ms]]/1000),60))</f>
        <v>2:55</v>
      </c>
      <c r="AA48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14" t="str">
        <f>spotify_top_songs_audio_features[[#This Row],[track_name]]</f>
        <v>Bonnie &amp; clyde</v>
      </c>
    </row>
    <row r="4815" spans="1:28" x14ac:dyDescent="0.25">
      <c r="A4815" t="s">
        <v>4024</v>
      </c>
      <c r="B4815" t="s">
        <v>4025</v>
      </c>
      <c r="C4815" t="s">
        <v>4026</v>
      </c>
      <c r="D4815" t="s">
        <v>1202</v>
      </c>
      <c r="E4815" t="s">
        <v>113</v>
      </c>
      <c r="F4815" t="s">
        <v>24</v>
      </c>
      <c r="G4815" t="s">
        <v>25</v>
      </c>
      <c r="H4815">
        <v>715</v>
      </c>
      <c r="I4815">
        <v>886</v>
      </c>
      <c r="J4815">
        <v>421</v>
      </c>
      <c r="K4815" t="s">
        <v>44</v>
      </c>
      <c r="L4815">
        <v>165</v>
      </c>
      <c r="M4815">
        <v>329</v>
      </c>
      <c r="N4815">
        <v>748</v>
      </c>
      <c r="O4815">
        <v>-4446</v>
      </c>
      <c r="P4815">
        <v>90005</v>
      </c>
      <c r="Q4815">
        <v>195373</v>
      </c>
      <c r="R4815">
        <v>1</v>
      </c>
      <c r="S4815">
        <v>9050264</v>
      </c>
      <c r="U4815" t="str">
        <f>IFERROR(LEFT(spotify_top_songs_audio_features[[#This Row],[artist_names]],SEARCH(",",spotify_top_songs_audio_features[[#This Row],[artist_names]])-1),spotify_top_songs_audio_features[[#This Row],[artist_names]])</f>
        <v>Kali Uchis</v>
      </c>
      <c r="V4815" t="str">
        <f>IFERROR(MID(spotify_top_songs_audio_features[[#This Row],[artist_names]],SEARCH(",",spotify_top_songs_audio_features[[#This Row],[artist_names]])+2,99),"")</f>
        <v>KAROL G</v>
      </c>
      <c r="W4815" t="str">
        <f>spotify_top_songs_audio_features[[#This Row],[source]]</f>
        <v>Geffen Records</v>
      </c>
      <c r="X4815" s="1">
        <f>spotify_top_songs_audio_features[[#This Row],[streams]]</f>
        <v>9050264</v>
      </c>
      <c r="Y4815" t="str">
        <f>IF(Tabela2[[#This Row],[feat]]="","","Feat")</f>
        <v>Feat</v>
      </c>
      <c r="Z4815" s="17" t="str">
        <f>CONCATENATE(INT(spotify_top_songs_audio_features[[#This Row],[duration_ms]]/(60*1000)),":",MOD(INT(spotify_top_songs_audio_features[[#This Row],[duration_ms]]/1000),60))</f>
        <v>3:15</v>
      </c>
      <c r="AA48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815" t="str">
        <f>spotify_top_songs_audio_features[[#This Row],[track_name]]</f>
        <v>Labios Mordidos (with KAROL G)</v>
      </c>
    </row>
    <row r="4816" spans="1:28" x14ac:dyDescent="0.25">
      <c r="A4816" t="s">
        <v>6201</v>
      </c>
      <c r="B4816" t="s">
        <v>558</v>
      </c>
      <c r="C4816" t="s">
        <v>6202</v>
      </c>
      <c r="D4816" t="s">
        <v>1495</v>
      </c>
      <c r="E4816" t="s">
        <v>70</v>
      </c>
      <c r="F4816" t="s">
        <v>32</v>
      </c>
      <c r="G4816" t="s">
        <v>152</v>
      </c>
      <c r="H4816">
        <v>512</v>
      </c>
      <c r="I4816">
        <v>28</v>
      </c>
      <c r="J4816">
        <v>441</v>
      </c>
      <c r="K4816" t="s">
        <v>6203</v>
      </c>
      <c r="L4816">
        <v>7.4799999999999997E-3</v>
      </c>
      <c r="M4816">
        <v>87</v>
      </c>
      <c r="N4816">
        <v>545</v>
      </c>
      <c r="O4816">
        <v>-16708</v>
      </c>
      <c r="P4816">
        <v>111446</v>
      </c>
      <c r="Q4816">
        <v>107162</v>
      </c>
      <c r="R4816">
        <v>1</v>
      </c>
      <c r="S4816">
        <v>9049612</v>
      </c>
      <c r="U4816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816" t="str">
        <f>IFERROR(MID(spotify_top_songs_audio_features[[#This Row],[artist_names]],SEARCH(",",spotify_top_songs_audio_features[[#This Row],[artist_names]])+2,99),"")</f>
        <v/>
      </c>
      <c r="W4816" t="str">
        <f>spotify_top_songs_audio_features[[#This Row],[source]]</f>
        <v>J. Cole P&amp;D</v>
      </c>
      <c r="X4816" s="1">
        <f>spotify_top_songs_audio_features[[#This Row],[streams]]</f>
        <v>9049612</v>
      </c>
      <c r="Y4816" t="str">
        <f>IF(Tabela2[[#This Row],[feat]]="","","Feat")</f>
        <v/>
      </c>
      <c r="Z4816" s="17" t="str">
        <f>CONCATENATE(INT(spotify_top_songs_audio_features[[#This Row],[duration_ms]]/(60*1000)),":",MOD(INT(spotify_top_songs_audio_features[[#This Row],[duration_ms]]/1000),60))</f>
        <v>1:47</v>
      </c>
      <c r="AA48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16" t="str">
        <f>spotify_top_songs_audio_features[[#This Row],[track_name]]</f>
        <v>Intro</v>
      </c>
    </row>
    <row r="4817" spans="1:28" x14ac:dyDescent="0.25">
      <c r="A4817" t="s">
        <v>9387</v>
      </c>
      <c r="B4817" t="s">
        <v>7015</v>
      </c>
      <c r="C4817" t="s">
        <v>9388</v>
      </c>
      <c r="D4817" t="s">
        <v>1254</v>
      </c>
      <c r="E4817" t="s">
        <v>469</v>
      </c>
      <c r="F4817" t="s">
        <v>24</v>
      </c>
      <c r="G4817" t="s">
        <v>25</v>
      </c>
      <c r="H4817">
        <v>678</v>
      </c>
      <c r="I4817">
        <v>48</v>
      </c>
      <c r="J4817">
        <v>298</v>
      </c>
      <c r="K4817" t="s">
        <v>717</v>
      </c>
      <c r="L4817">
        <v>0</v>
      </c>
      <c r="M4817">
        <v>954</v>
      </c>
      <c r="N4817">
        <v>49</v>
      </c>
      <c r="O4817">
        <v>-3607</v>
      </c>
      <c r="P4817">
        <v>107934</v>
      </c>
      <c r="Q4817">
        <v>210880</v>
      </c>
      <c r="R4817">
        <v>1</v>
      </c>
      <c r="S4817">
        <v>9043772</v>
      </c>
      <c r="U4817" t="str">
        <f>IFERROR(LEFT(spotify_top_songs_audio_features[[#This Row],[artist_names]],SEARCH(",",spotify_top_songs_audio_features[[#This Row],[artist_names]])-1),spotify_top_songs_audio_features[[#This Row],[artist_names]])</f>
        <v>Lewis Capaldi</v>
      </c>
      <c r="V4817" t="str">
        <f>IFERROR(MID(spotify_top_songs_audio_features[[#This Row],[artist_names]],SEARCH(",",spotify_top_songs_audio_features[[#This Row],[artist_names]])+2,99),"")</f>
        <v/>
      </c>
      <c r="W4817" t="str">
        <f>spotify_top_songs_audio_features[[#This Row],[source]]</f>
        <v>Vertigo Berlin</v>
      </c>
      <c r="X4817" s="1">
        <f>spotify_top_songs_audio_features[[#This Row],[streams]]</f>
        <v>9043772</v>
      </c>
      <c r="Y4817" t="str">
        <f>IF(Tabela2[[#This Row],[feat]]="","","Feat")</f>
        <v/>
      </c>
      <c r="Z4817" s="17" t="str">
        <f>CONCATENATE(INT(spotify_top_songs_audio_features[[#This Row],[duration_ms]]/(60*1000)),":",MOD(INT(spotify_top_songs_audio_features[[#This Row],[duration_ms]]/1000),60))</f>
        <v>3:30</v>
      </c>
      <c r="AA48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817" t="str">
        <f>spotify_top_songs_audio_features[[#This Row],[track_name]]</f>
        <v>Wish You The Best</v>
      </c>
    </row>
    <row r="4818" spans="1:28" x14ac:dyDescent="0.25">
      <c r="A4818" t="s">
        <v>681</v>
      </c>
      <c r="B4818" t="s">
        <v>682</v>
      </c>
      <c r="C4818" t="s">
        <v>683</v>
      </c>
      <c r="D4818" t="s">
        <v>684</v>
      </c>
      <c r="E4818" t="s">
        <v>469</v>
      </c>
      <c r="F4818" t="s">
        <v>32</v>
      </c>
      <c r="G4818" t="s">
        <v>25</v>
      </c>
      <c r="H4818">
        <v>962</v>
      </c>
      <c r="I4818">
        <v>787</v>
      </c>
      <c r="J4818">
        <v>554</v>
      </c>
      <c r="K4818" t="s">
        <v>685</v>
      </c>
      <c r="L4818">
        <v>5.7400000000000003E-3</v>
      </c>
      <c r="M4818">
        <v>176</v>
      </c>
      <c r="N4818">
        <v>968</v>
      </c>
      <c r="O4818">
        <v>1509</v>
      </c>
      <c r="P4818">
        <v>130003</v>
      </c>
      <c r="Q4818">
        <v>165231</v>
      </c>
      <c r="R4818">
        <v>4</v>
      </c>
      <c r="S4818">
        <v>9042343</v>
      </c>
      <c r="U4818" t="str">
        <f>IFERROR(LEFT(spotify_top_songs_audio_features[[#This Row],[artist_names]],SEARCH(",",spotify_top_songs_audio_features[[#This Row],[artist_names]])-1),spotify_top_songs_audio_features[[#This Row],[artist_names]])</f>
        <v>Niack</v>
      </c>
      <c r="V4818" t="str">
        <f>IFERROR(MID(spotify_top_songs_audio_features[[#This Row],[artist_names]],SEARCH(",",spotify_top_songs_audio_features[[#This Row],[artist_names]])+2,99),"")</f>
        <v>Markim WF</v>
      </c>
      <c r="W4818" t="str">
        <f>spotify_top_songs_audio_features[[#This Row],[source]]</f>
        <v>Niack / Ritmo dos Fluxos</v>
      </c>
      <c r="X4818" s="1">
        <f>spotify_top_songs_audio_features[[#This Row],[streams]]</f>
        <v>9042343</v>
      </c>
      <c r="Y4818" t="str">
        <f>IF(Tabela2[[#This Row],[feat]]="","","Feat")</f>
        <v>Feat</v>
      </c>
      <c r="Z4818" s="17" t="str">
        <f>CONCATENATE(INT(spotify_top_songs_audio_features[[#This Row],[duration_ms]]/(60*1000)),":",MOD(INT(spotify_top_songs_audio_features[[#This Row],[duration_ms]]/1000),60))</f>
        <v>2:45</v>
      </c>
      <c r="AA48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818" t="str">
        <f>spotify_top_songs_audio_features[[#This Row],[track_name]]</f>
        <v>Na Raba Toma Tapão</v>
      </c>
    </row>
    <row r="4819" spans="1:28" x14ac:dyDescent="0.25">
      <c r="A4819" t="s">
        <v>1134</v>
      </c>
      <c r="B4819" t="s">
        <v>1135</v>
      </c>
      <c r="C4819" t="s">
        <v>1136</v>
      </c>
      <c r="D4819" t="s">
        <v>712</v>
      </c>
      <c r="E4819" t="s">
        <v>113</v>
      </c>
      <c r="F4819" t="s">
        <v>24</v>
      </c>
      <c r="G4819" t="s">
        <v>25</v>
      </c>
      <c r="H4819">
        <v>733</v>
      </c>
      <c r="I4819">
        <v>567</v>
      </c>
      <c r="J4819">
        <v>319</v>
      </c>
      <c r="K4819" t="s">
        <v>1054</v>
      </c>
      <c r="L4819">
        <v>0</v>
      </c>
      <c r="M4819">
        <v>382</v>
      </c>
      <c r="N4819">
        <v>319</v>
      </c>
      <c r="O4819">
        <v>-6718</v>
      </c>
      <c r="P4819">
        <v>75491</v>
      </c>
      <c r="Q4819">
        <v>238816</v>
      </c>
      <c r="R4819">
        <v>1</v>
      </c>
      <c r="S4819">
        <v>9039518</v>
      </c>
      <c r="U4819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819" t="str">
        <f>IFERROR(MID(spotify_top_songs_audio_features[[#This Row],[artist_names]],SEARCH(",",spotify_top_songs_audio_features[[#This Row],[artist_names]])+2,99),"")</f>
        <v>Chief Keef</v>
      </c>
      <c r="W4819" t="str">
        <f>spotify_top_songs_audio_features[[#This Row],[source]]</f>
        <v>Generation Now/Atlantic</v>
      </c>
      <c r="X4819" s="1">
        <f>spotify_top_songs_audio_features[[#This Row],[streams]]</f>
        <v>9039518</v>
      </c>
      <c r="Y4819" t="str">
        <f>IF(Tabela2[[#This Row],[feat]]="","","Feat")</f>
        <v>Feat</v>
      </c>
      <c r="Z4819" s="17" t="str">
        <f>CONCATENATE(INT(spotify_top_songs_audio_features[[#This Row],[duration_ms]]/(60*1000)),":",MOD(INT(spotify_top_songs_audio_features[[#This Row],[duration_ms]]/1000),60))</f>
        <v>3:58</v>
      </c>
      <c r="AA48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819" t="str">
        <f>spotify_top_songs_audio_features[[#This Row],[track_name]]</f>
        <v>Bean (Kobe) [feat. Chief Keef]</v>
      </c>
    </row>
    <row r="4820" spans="1:28" x14ac:dyDescent="0.25">
      <c r="A4820" t="s">
        <v>11940</v>
      </c>
      <c r="B4820" t="s">
        <v>11941</v>
      </c>
      <c r="C4820" t="s">
        <v>11942</v>
      </c>
      <c r="D4820" t="s">
        <v>707</v>
      </c>
      <c r="E4820" t="s">
        <v>31</v>
      </c>
      <c r="F4820" t="s">
        <v>24</v>
      </c>
      <c r="G4820" t="s">
        <v>25</v>
      </c>
      <c r="H4820">
        <v>816</v>
      </c>
      <c r="I4820">
        <v>579</v>
      </c>
      <c r="J4820">
        <v>867</v>
      </c>
      <c r="K4820" t="s">
        <v>5011</v>
      </c>
      <c r="L4820">
        <v>0</v>
      </c>
      <c r="M4820">
        <v>127</v>
      </c>
      <c r="N4820">
        <v>43</v>
      </c>
      <c r="O4820">
        <v>-6097</v>
      </c>
      <c r="P4820">
        <v>120078</v>
      </c>
      <c r="Q4820">
        <v>226314</v>
      </c>
      <c r="R4820">
        <v>2</v>
      </c>
      <c r="S4820">
        <v>9028945</v>
      </c>
      <c r="U4820" t="str">
        <f>IFERROR(LEFT(spotify_top_songs_audio_features[[#This Row],[artist_names]],SEARCH(",",spotify_top_songs_audio_features[[#This Row],[artist_names]])-1),spotify_top_songs_audio_features[[#This Row],[artist_names]])</f>
        <v>iann dior</v>
      </c>
      <c r="V4820" t="str">
        <f>IFERROR(MID(spotify_top_songs_audio_features[[#This Row],[artist_names]],SEARCH(",",spotify_top_songs_audio_features[[#This Row],[artist_names]])+2,99),"")</f>
        <v>Lil Baby</v>
      </c>
      <c r="W4820" t="str">
        <f>spotify_top_songs_audio_features[[#This Row],[source]]</f>
        <v>TenThousand Projects, LLC</v>
      </c>
      <c r="X4820" s="1">
        <f>spotify_top_songs_audio_features[[#This Row],[streams]]</f>
        <v>9028945</v>
      </c>
      <c r="Y4820" t="str">
        <f>IF(Tabela2[[#This Row],[feat]]="","","Feat")</f>
        <v>Feat</v>
      </c>
      <c r="Z4820" s="17" t="str">
        <f>CONCATENATE(INT(spotify_top_songs_audio_features[[#This Row],[duration_ms]]/(60*1000)),":",MOD(INT(spotify_top_songs_audio_features[[#This Row],[duration_ms]]/1000),60))</f>
        <v>3:46</v>
      </c>
      <c r="AA48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20" t="str">
        <f>spotify_top_songs_audio_features[[#This Row],[track_name]]</f>
        <v>Prospect (feat. Lil Baby)</v>
      </c>
    </row>
    <row r="4821" spans="1:28" x14ac:dyDescent="0.25">
      <c r="A4821" t="s">
        <v>12232</v>
      </c>
      <c r="B4821" t="s">
        <v>3062</v>
      </c>
      <c r="C4821" t="s">
        <v>12233</v>
      </c>
      <c r="D4821" t="s">
        <v>3064</v>
      </c>
      <c r="E4821" t="s">
        <v>177</v>
      </c>
      <c r="F4821" t="s">
        <v>32</v>
      </c>
      <c r="G4821" t="s">
        <v>25</v>
      </c>
      <c r="H4821">
        <v>491</v>
      </c>
      <c r="I4821">
        <v>867</v>
      </c>
      <c r="J4821">
        <v>103</v>
      </c>
      <c r="K4821" t="s">
        <v>103</v>
      </c>
      <c r="L4821">
        <v>0</v>
      </c>
      <c r="M4821">
        <v>458</v>
      </c>
      <c r="N4821">
        <v>602</v>
      </c>
      <c r="O4821">
        <v>-2313</v>
      </c>
      <c r="P4821">
        <v>167965</v>
      </c>
      <c r="Q4821">
        <v>189187</v>
      </c>
      <c r="R4821">
        <v>2</v>
      </c>
      <c r="S4821">
        <v>9022406</v>
      </c>
      <c r="U4821" t="str">
        <f>IFERROR(LEFT(spotify_top_songs_audio_features[[#This Row],[artist_names]],SEARCH(",",spotify_top_songs_audio_features[[#This Row],[artist_names]])-1),spotify_top_songs_audio_features[[#This Row],[artist_names]])</f>
        <v>Panic! At The Disco</v>
      </c>
      <c r="V4821" t="str">
        <f>IFERROR(MID(spotify_top_songs_audio_features[[#This Row],[artist_names]],SEARCH(",",spotify_top_songs_audio_features[[#This Row],[artist_names]])+2,99),"")</f>
        <v/>
      </c>
      <c r="W4821" t="str">
        <f>spotify_top_songs_audio_features[[#This Row],[source]]</f>
        <v>DCD2 / Fueled By Ramen</v>
      </c>
      <c r="X4821" s="1">
        <f>spotify_top_songs_audio_features[[#This Row],[streams]]</f>
        <v>9022406</v>
      </c>
      <c r="Y4821" t="str">
        <f>IF(Tabela2[[#This Row],[feat]]="","","Feat")</f>
        <v/>
      </c>
      <c r="Z4821" s="17" t="str">
        <f>CONCATENATE(INT(spotify_top_songs_audio_features[[#This Row],[duration_ms]]/(60*1000)),":",MOD(INT(spotify_top_songs_audio_features[[#This Row],[duration_ms]]/1000),60))</f>
        <v>3:9</v>
      </c>
      <c r="AA48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821" t="str">
        <f>spotify_top_songs_audio_features[[#This Row],[track_name]]</f>
        <v>Say Amen (Saturday Night)</v>
      </c>
    </row>
    <row r="4822" spans="1:28" x14ac:dyDescent="0.25">
      <c r="A4822" t="s">
        <v>718</v>
      </c>
      <c r="B4822" t="s">
        <v>284</v>
      </c>
      <c r="C4822" t="s">
        <v>719</v>
      </c>
      <c r="D4822" t="s">
        <v>286</v>
      </c>
      <c r="E4822" t="s">
        <v>31</v>
      </c>
      <c r="F4822" t="s">
        <v>24</v>
      </c>
      <c r="G4822" t="s">
        <v>25</v>
      </c>
      <c r="H4822">
        <v>823</v>
      </c>
      <c r="I4822">
        <v>642</v>
      </c>
      <c r="J4822">
        <v>258</v>
      </c>
      <c r="K4822" t="s">
        <v>720</v>
      </c>
      <c r="L4822">
        <v>714</v>
      </c>
      <c r="M4822">
        <v>105</v>
      </c>
      <c r="N4822">
        <v>629</v>
      </c>
      <c r="O4822">
        <v>-5922</v>
      </c>
      <c r="P4822">
        <v>146781</v>
      </c>
      <c r="Q4822">
        <v>112093</v>
      </c>
      <c r="R4822">
        <v>1</v>
      </c>
      <c r="S4822">
        <v>9015784</v>
      </c>
      <c r="U482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822" t="str">
        <f>IFERROR(MID(spotify_top_songs_audio_features[[#This Row],[artist_names]],SEARCH(",",spotify_top_songs_audio_features[[#This Row],[artist_names]])+2,99),"")</f>
        <v/>
      </c>
      <c r="W4822" t="str">
        <f>spotify_top_songs_audio_features[[#This Row],[source]]</f>
        <v>OVO/Republic</v>
      </c>
      <c r="X4822" s="1">
        <f>spotify_top_songs_audio_features[[#This Row],[streams]]</f>
        <v>9015784</v>
      </c>
      <c r="Y4822" t="str">
        <f>IF(Tabela2[[#This Row],[feat]]="","","Feat")</f>
        <v/>
      </c>
      <c r="Z4822" s="17" t="str">
        <f>CONCATENATE(INT(spotify_top_songs_audio_features[[#This Row],[duration_ms]]/(60*1000)),":",MOD(INT(spotify_top_songs_audio_features[[#This Row],[duration_ms]]/1000),60))</f>
        <v>1:52</v>
      </c>
      <c r="AA48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22" t="str">
        <f>spotify_top_songs_audio_features[[#This Row],[track_name]]</f>
        <v>Screw The World - Interlude</v>
      </c>
    </row>
    <row r="4823" spans="1:28" x14ac:dyDescent="0.25">
      <c r="A4823" t="s">
        <v>12537</v>
      </c>
      <c r="B4823" t="s">
        <v>2836</v>
      </c>
      <c r="C4823" t="s">
        <v>12538</v>
      </c>
      <c r="D4823" t="s">
        <v>2838</v>
      </c>
      <c r="E4823" t="s">
        <v>177</v>
      </c>
      <c r="F4823" t="s">
        <v>32</v>
      </c>
      <c r="G4823" t="s">
        <v>25</v>
      </c>
      <c r="H4823">
        <v>858</v>
      </c>
      <c r="I4823">
        <v>49</v>
      </c>
      <c r="J4823">
        <v>569</v>
      </c>
      <c r="K4823" t="s">
        <v>4737</v>
      </c>
      <c r="L4823">
        <v>326</v>
      </c>
      <c r="M4823">
        <v>121</v>
      </c>
      <c r="N4823">
        <v>451</v>
      </c>
      <c r="O4823">
        <v>-7011</v>
      </c>
      <c r="P4823">
        <v>133973</v>
      </c>
      <c r="Q4823">
        <v>177467</v>
      </c>
      <c r="R4823">
        <v>1</v>
      </c>
      <c r="S4823">
        <v>9013009</v>
      </c>
      <c r="U4823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4823" t="str">
        <f>IFERROR(MID(spotify_top_songs_audio_features[[#This Row],[artist_names]],SEARCH(",",spotify_top_songs_audio_features[[#This Row],[artist_names]])+2,99),"")</f>
        <v/>
      </c>
      <c r="W4823" t="str">
        <f>spotify_top_songs_audio_features[[#This Row],[source]]</f>
        <v>Four Music Local</v>
      </c>
      <c r="X4823" s="1">
        <f>spotify_top_songs_audio_features[[#This Row],[streams]]</f>
        <v>9013009</v>
      </c>
      <c r="Y4823" t="str">
        <f>IF(Tabela2[[#This Row],[feat]]="","","Feat")</f>
        <v/>
      </c>
      <c r="Z4823" s="17" t="str">
        <f>CONCATENATE(INT(spotify_top_songs_audio_features[[#This Row],[duration_ms]]/(60*1000)),":",MOD(INT(spotify_top_songs_audio_features[[#This Row],[duration_ms]]/1000),60))</f>
        <v>2:57</v>
      </c>
      <c r="AA48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823" t="str">
        <f>spotify_top_songs_audio_features[[#This Row],[track_name]]</f>
        <v>Wieso tust Du dir das an?</v>
      </c>
    </row>
    <row r="4824" spans="1:28" x14ac:dyDescent="0.25">
      <c r="A4824" t="s">
        <v>15154</v>
      </c>
      <c r="B4824" t="s">
        <v>15155</v>
      </c>
      <c r="C4824" t="s">
        <v>15156</v>
      </c>
      <c r="D4824" t="s">
        <v>1487</v>
      </c>
      <c r="E4824" t="s">
        <v>86</v>
      </c>
      <c r="F4824" t="s">
        <v>24</v>
      </c>
      <c r="G4824" t="s">
        <v>25</v>
      </c>
      <c r="H4824">
        <v>713</v>
      </c>
      <c r="I4824">
        <v>605</v>
      </c>
      <c r="J4824">
        <v>107</v>
      </c>
      <c r="K4824" t="s">
        <v>2284</v>
      </c>
      <c r="L4824">
        <v>3.4600000000000001E-4</v>
      </c>
      <c r="M4824">
        <v>115</v>
      </c>
      <c r="N4824">
        <v>432</v>
      </c>
      <c r="O4824">
        <v>-7487</v>
      </c>
      <c r="P4824">
        <v>142025</v>
      </c>
      <c r="Q4824">
        <v>175756</v>
      </c>
      <c r="R4824">
        <v>1</v>
      </c>
      <c r="S4824">
        <v>9011502</v>
      </c>
      <c r="U4824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4824" t="str">
        <f>IFERROR(MID(spotify_top_songs_audio_features[[#This Row],[artist_names]],SEARCH(",",spotify_top_songs_audio_features[[#This Row],[artist_names]])+2,99),"")</f>
        <v>Quavo</v>
      </c>
      <c r="W4824" t="str">
        <f>spotify_top_songs_audio_features[[#This Row],[source]]</f>
        <v>Victor Victor Worldwide</v>
      </c>
      <c r="X4824" s="1">
        <f>spotify_top_songs_audio_features[[#This Row],[streams]]</f>
        <v>9011502</v>
      </c>
      <c r="Y4824" t="str">
        <f>IF(Tabela2[[#This Row],[feat]]="","","Feat")</f>
        <v>Feat</v>
      </c>
      <c r="Z4824" s="17" t="str">
        <f>CONCATENATE(INT(spotify_top_songs_audio_features[[#This Row],[duration_ms]]/(60*1000)),":",MOD(INT(spotify_top_songs_audio_features[[#This Row],[duration_ms]]/1000),60))</f>
        <v>2:55</v>
      </c>
      <c r="AA48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824" t="str">
        <f>spotify_top_songs_audio_features[[#This Row],[track_name]]</f>
        <v>Aim For The Moon (feat. Quavo)</v>
      </c>
    </row>
    <row r="4825" spans="1:28" x14ac:dyDescent="0.25">
      <c r="A4825" t="s">
        <v>13373</v>
      </c>
      <c r="B4825" t="s">
        <v>2680</v>
      </c>
      <c r="C4825" t="s">
        <v>13374</v>
      </c>
      <c r="D4825" t="s">
        <v>2682</v>
      </c>
      <c r="E4825" t="s">
        <v>113</v>
      </c>
      <c r="F4825" t="s">
        <v>32</v>
      </c>
      <c r="G4825" t="s">
        <v>25</v>
      </c>
      <c r="H4825">
        <v>566</v>
      </c>
      <c r="I4825">
        <v>438</v>
      </c>
      <c r="J4825">
        <v>367</v>
      </c>
      <c r="K4825" t="s">
        <v>13375</v>
      </c>
      <c r="L4825">
        <v>0</v>
      </c>
      <c r="M4825">
        <v>212</v>
      </c>
      <c r="N4825">
        <v>692</v>
      </c>
      <c r="O4825">
        <v>-7564</v>
      </c>
      <c r="P4825">
        <v>117127</v>
      </c>
      <c r="Q4825">
        <v>136907</v>
      </c>
      <c r="R4825">
        <v>1</v>
      </c>
      <c r="S4825">
        <v>9010535</v>
      </c>
      <c r="U4825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4825" t="str">
        <f>IFERROR(MID(spotify_top_songs_audio_features[[#This Row],[artist_names]],SEARCH(",",spotify_top_songs_audio_features[[#This Row],[artist_names]])+2,99),"")</f>
        <v/>
      </c>
      <c r="W4825" t="str">
        <f>spotify_top_songs_audio_features[[#This Row],[source]]</f>
        <v>RBMG/Def Jam</v>
      </c>
      <c r="X4825" s="1">
        <f>spotify_top_songs_audio_features[[#This Row],[streams]]</f>
        <v>9010535</v>
      </c>
      <c r="Y4825" t="str">
        <f>IF(Tabela2[[#This Row],[feat]]="","","Feat")</f>
        <v/>
      </c>
      <c r="Z4825" s="17" t="str">
        <f>CONCATENATE(INT(spotify_top_songs_audio_features[[#This Row],[duration_ms]]/(60*1000)),":",MOD(INT(spotify_top_songs_audio_features[[#This Row],[duration_ms]]/1000),60))</f>
        <v>2:16</v>
      </c>
      <c r="AA48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825" t="str">
        <f>spotify_top_songs_audio_features[[#This Row],[track_name]]</f>
        <v>All Around Me</v>
      </c>
    </row>
    <row r="4826" spans="1:28" x14ac:dyDescent="0.25">
      <c r="A4826" t="s">
        <v>442</v>
      </c>
      <c r="B4826" t="s">
        <v>443</v>
      </c>
      <c r="C4826" t="s">
        <v>444</v>
      </c>
      <c r="D4826" t="s">
        <v>445</v>
      </c>
      <c r="E4826" t="s">
        <v>43</v>
      </c>
      <c r="F4826" t="s">
        <v>24</v>
      </c>
      <c r="G4826" t="s">
        <v>25</v>
      </c>
      <c r="H4826">
        <v>623</v>
      </c>
      <c r="I4826">
        <v>568</v>
      </c>
      <c r="J4826">
        <v>144</v>
      </c>
      <c r="K4826" t="s">
        <v>446</v>
      </c>
      <c r="L4826">
        <v>0</v>
      </c>
      <c r="M4826">
        <v>25</v>
      </c>
      <c r="N4826">
        <v>115</v>
      </c>
      <c r="O4826">
        <v>-5664</v>
      </c>
      <c r="P4826">
        <v>149852</v>
      </c>
      <c r="Q4826">
        <v>242050</v>
      </c>
      <c r="R4826">
        <v>1</v>
      </c>
      <c r="S4826">
        <v>9005862</v>
      </c>
      <c r="U4826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4826" t="str">
        <f>IFERROR(MID(spotify_top_songs_audio_features[[#This Row],[artist_names]],SEARCH(",",spotify_top_songs_audio_features[[#This Row],[artist_names]])+2,99),"")</f>
        <v>Reginae Carter</v>
      </c>
      <c r="W4826" t="str">
        <f>spotify_top_songs_audio_features[[#This Row],[source]]</f>
        <v>Young Money Records, Inc.</v>
      </c>
      <c r="X4826" s="1">
        <f>spotify_top_songs_audio_features[[#This Row],[streams]]</f>
        <v>9005862</v>
      </c>
      <c r="Y4826" t="str">
        <f>IF(Tabela2[[#This Row],[feat]]="","","Feat")</f>
        <v>Feat</v>
      </c>
      <c r="Z4826" s="17" t="str">
        <f>CONCATENATE(INT(spotify_top_songs_audio_features[[#This Row],[duration_ms]]/(60*1000)),":",MOD(INT(spotify_top_songs_audio_features[[#This Row],[duration_ms]]/1000),60))</f>
        <v>4:2</v>
      </c>
      <c r="AA48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826" t="str">
        <f>spotify_top_songs_audio_features[[#This Row],[track_name]]</f>
        <v>Famous (feat. Reginae Carter)</v>
      </c>
    </row>
    <row r="4827" spans="1:28" x14ac:dyDescent="0.25">
      <c r="A4827" t="s">
        <v>2661</v>
      </c>
      <c r="B4827" t="s">
        <v>2662</v>
      </c>
      <c r="C4827" t="s">
        <v>2663</v>
      </c>
      <c r="D4827" t="s">
        <v>450</v>
      </c>
      <c r="E4827" t="s">
        <v>97</v>
      </c>
      <c r="F4827" t="s">
        <v>32</v>
      </c>
      <c r="G4827" t="s">
        <v>25</v>
      </c>
      <c r="H4827">
        <v>837</v>
      </c>
      <c r="I4827">
        <v>636</v>
      </c>
      <c r="J4827">
        <v>521</v>
      </c>
      <c r="K4827" t="s">
        <v>2664</v>
      </c>
      <c r="L4827">
        <v>0</v>
      </c>
      <c r="M4827">
        <v>683</v>
      </c>
      <c r="N4827">
        <v>857</v>
      </c>
      <c r="O4827">
        <v>-4206</v>
      </c>
      <c r="P4827">
        <v>129891</v>
      </c>
      <c r="Q4827">
        <v>127385</v>
      </c>
      <c r="R4827">
        <v>1</v>
      </c>
      <c r="S4827">
        <v>8997253</v>
      </c>
      <c r="U4827" t="str">
        <f>IFERROR(LEFT(spotify_top_songs_audio_features[[#This Row],[artist_names]],SEARCH(",",spotify_top_songs_audio_features[[#This Row],[artist_names]])-1),spotify_top_songs_audio_features[[#This Row],[artist_names]])</f>
        <v>PEDRO SAMPAIO</v>
      </c>
      <c r="V4827" t="str">
        <f>IFERROR(MID(spotify_top_songs_audio_features[[#This Row],[artist_names]],SEARCH(",",spotify_top_songs_audio_features[[#This Row],[artist_names]])+2,99),"")</f>
        <v/>
      </c>
      <c r="W4827" t="str">
        <f>spotify_top_songs_audio_features[[#This Row],[source]]</f>
        <v>WM Brazil</v>
      </c>
      <c r="X4827" s="1">
        <f>spotify_top_songs_audio_features[[#This Row],[streams]]</f>
        <v>8997253</v>
      </c>
      <c r="Y4827" t="str">
        <f>IF(Tabela2[[#This Row],[feat]]="","","Feat")</f>
        <v/>
      </c>
      <c r="Z4827" s="17" t="str">
        <f>CONCATENATE(INT(spotify_top_songs_audio_features[[#This Row],[duration_ms]]/(60*1000)),":",MOD(INT(spotify_top_songs_audio_features[[#This Row],[duration_ms]]/1000),60))</f>
        <v>2:7</v>
      </c>
      <c r="AA48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827" t="str">
        <f>spotify_top_songs_audio_features[[#This Row],[track_name]]</f>
        <v>POCPOC</v>
      </c>
    </row>
    <row r="4828" spans="1:28" x14ac:dyDescent="0.25">
      <c r="A4828" t="s">
        <v>15097</v>
      </c>
      <c r="B4828" t="s">
        <v>11004</v>
      </c>
      <c r="C4828" t="s">
        <v>11005</v>
      </c>
      <c r="D4828" t="s">
        <v>11006</v>
      </c>
      <c r="E4828" t="s">
        <v>86</v>
      </c>
      <c r="F4828" t="s">
        <v>32</v>
      </c>
      <c r="G4828" t="s">
        <v>25</v>
      </c>
      <c r="H4828">
        <v>954</v>
      </c>
      <c r="I4828">
        <v>477</v>
      </c>
      <c r="J4828">
        <v>347</v>
      </c>
      <c r="K4828" t="s">
        <v>3639</v>
      </c>
      <c r="L4828">
        <v>0</v>
      </c>
      <c r="M4828">
        <v>211</v>
      </c>
      <c r="N4828">
        <v>665</v>
      </c>
      <c r="O4828">
        <v>-11171</v>
      </c>
      <c r="P4828">
        <v>119923</v>
      </c>
      <c r="Q4828">
        <v>122741</v>
      </c>
      <c r="R4828">
        <v>5</v>
      </c>
      <c r="S4828">
        <v>8980645</v>
      </c>
      <c r="U4828" t="str">
        <f>IFERROR(LEFT(spotify_top_songs_audio_features[[#This Row],[artist_names]],SEARCH(",",spotify_top_songs_audio_features[[#This Row],[artist_names]])-1),spotify_top_songs_audio_features[[#This Row],[artist_names]])</f>
        <v>Superstar Pride</v>
      </c>
      <c r="V4828" t="str">
        <f>IFERROR(MID(spotify_top_songs_audio_features[[#This Row],[artist_names]],SEARCH(",",spotify_top_songs_audio_features[[#This Row],[artist_names]])+2,99),"")</f>
        <v/>
      </c>
      <c r="W4828" t="str">
        <f>spotify_top_songs_audio_features[[#This Row],[source]]</f>
        <v>Tha Lights Global</v>
      </c>
      <c r="X4828" s="1">
        <f>spotify_top_songs_audio_features[[#This Row],[streams]]</f>
        <v>8980645</v>
      </c>
      <c r="Y4828" t="str">
        <f>IF(Tabela2[[#This Row],[feat]]="","","Feat")</f>
        <v/>
      </c>
      <c r="Z4828" s="17" t="str">
        <f>CONCATENATE(INT(spotify_top_songs_audio_features[[#This Row],[duration_ms]]/(60*1000)),":",MOD(INT(spotify_top_songs_audio_features[[#This Row],[duration_ms]]/1000),60))</f>
        <v>2:2</v>
      </c>
      <c r="AA48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828" t="str">
        <f>spotify_top_songs_audio_features[[#This Row],[track_name]]</f>
        <v>PAINTING PICTURES</v>
      </c>
    </row>
    <row r="4829" spans="1:28" x14ac:dyDescent="0.25">
      <c r="A4829" t="s">
        <v>11759</v>
      </c>
      <c r="B4829" t="s">
        <v>112</v>
      </c>
      <c r="C4829" t="s">
        <v>11760</v>
      </c>
      <c r="D4829" t="s">
        <v>112</v>
      </c>
      <c r="E4829" t="s">
        <v>102</v>
      </c>
      <c r="F4829" t="s">
        <v>24</v>
      </c>
      <c r="G4829" t="s">
        <v>25</v>
      </c>
      <c r="H4829">
        <v>686</v>
      </c>
      <c r="I4829">
        <v>571</v>
      </c>
      <c r="J4829">
        <v>5</v>
      </c>
      <c r="K4829" t="s">
        <v>6463</v>
      </c>
      <c r="L4829">
        <v>0</v>
      </c>
      <c r="M4829">
        <v>608</v>
      </c>
      <c r="N4829">
        <v>538</v>
      </c>
      <c r="O4829">
        <v>-7138</v>
      </c>
      <c r="P4829">
        <v>117889</v>
      </c>
      <c r="Q4829">
        <v>240467</v>
      </c>
      <c r="R4829">
        <v>1</v>
      </c>
      <c r="S4829">
        <v>8978635</v>
      </c>
      <c r="U482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829" t="str">
        <f>IFERROR(MID(spotify_top_songs_audio_features[[#This Row],[artist_names]],SEARCH(",",spotify_top_songs_audio_features[[#This Row],[artist_names]])+2,99),"")</f>
        <v/>
      </c>
      <c r="W4829" t="str">
        <f>spotify_top_songs_audio_features[[#This Row],[source]]</f>
        <v>Taylor Swift</v>
      </c>
      <c r="X4829" s="1">
        <f>spotify_top_songs_audio_features[[#This Row],[streams]]</f>
        <v>8978635</v>
      </c>
      <c r="Y4829" t="str">
        <f>IF(Tabela2[[#This Row],[feat]]="","","Feat")</f>
        <v/>
      </c>
      <c r="Z4829" s="17" t="str">
        <f>CONCATENATE(INT(spotify_top_songs_audio_features[[#This Row],[duration_ms]]/(60*1000)),":",MOD(INT(spotify_top_songs_audio_features[[#This Row],[duration_ms]]/1000),60))</f>
        <v>4:0</v>
      </c>
      <c r="AA48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29" t="str">
        <f>spotify_top_songs_audio_features[[#This Row],[track_name]]</f>
        <v>The Lucky One (Taylor's Version)</v>
      </c>
    </row>
    <row r="4830" spans="1:28" x14ac:dyDescent="0.25">
      <c r="A4830" t="s">
        <v>3092</v>
      </c>
      <c r="B4830" t="s">
        <v>2527</v>
      </c>
      <c r="C4830" t="s">
        <v>2117</v>
      </c>
      <c r="D4830" t="s">
        <v>2529</v>
      </c>
      <c r="E4830" t="s">
        <v>70</v>
      </c>
      <c r="F4830" t="s">
        <v>32</v>
      </c>
      <c r="G4830" t="s">
        <v>25</v>
      </c>
      <c r="H4830">
        <v>503</v>
      </c>
      <c r="I4830">
        <v>465</v>
      </c>
      <c r="J4830">
        <v>274</v>
      </c>
      <c r="K4830" t="s">
        <v>1480</v>
      </c>
      <c r="L4830">
        <v>0</v>
      </c>
      <c r="M4830">
        <v>101</v>
      </c>
      <c r="N4830">
        <v>143</v>
      </c>
      <c r="O4830">
        <v>-8077</v>
      </c>
      <c r="P4830">
        <v>141793</v>
      </c>
      <c r="Q4830">
        <v>171827</v>
      </c>
      <c r="R4830">
        <v>2</v>
      </c>
      <c r="S4830">
        <v>8970945</v>
      </c>
      <c r="U4830" t="str">
        <f>IFERROR(LEFT(spotify_top_songs_audio_features[[#This Row],[artist_names]],SEARCH(",",spotify_top_songs_audio_features[[#This Row],[artist_names]])-1),spotify_top_songs_audio_features[[#This Row],[artist_names]])</f>
        <v>Michael Bublé</v>
      </c>
      <c r="V4830" t="str">
        <f>IFERROR(MID(spotify_top_songs_audio_features[[#This Row],[artist_names]],SEARCH(",",spotify_top_songs_audio_features[[#This Row],[artist_names]])+2,99),"")</f>
        <v/>
      </c>
      <c r="W4830" t="str">
        <f>spotify_top_songs_audio_features[[#This Row],[source]]</f>
        <v>Reprise</v>
      </c>
      <c r="X4830" s="1">
        <f>spotify_top_songs_audio_features[[#This Row],[streams]]</f>
        <v>8970945</v>
      </c>
      <c r="Y4830" t="str">
        <f>IF(Tabela2[[#This Row],[feat]]="","","Feat")</f>
        <v/>
      </c>
      <c r="Z4830" s="17" t="str">
        <f>CONCATENATE(INT(spotify_top_songs_audio_features[[#This Row],[duration_ms]]/(60*1000)),":",MOD(INT(spotify_top_songs_audio_features[[#This Row],[duration_ms]]/1000),60))</f>
        <v>2:51</v>
      </c>
      <c r="AA48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30" t="str">
        <f>spotify_top_songs_audio_features[[#This Row],[track_name]]</f>
        <v>All I Want for Christmas Is You</v>
      </c>
    </row>
    <row r="4831" spans="1:28" x14ac:dyDescent="0.25">
      <c r="A4831" t="s">
        <v>11729</v>
      </c>
      <c r="B4831" t="s">
        <v>1894</v>
      </c>
      <c r="C4831" t="s">
        <v>11730</v>
      </c>
      <c r="D4831" t="s">
        <v>96</v>
      </c>
      <c r="E4831" t="s">
        <v>43</v>
      </c>
      <c r="F4831" t="s">
        <v>24</v>
      </c>
      <c r="G4831" t="s">
        <v>25</v>
      </c>
      <c r="H4831">
        <v>888</v>
      </c>
      <c r="I4831">
        <v>43</v>
      </c>
      <c r="J4831">
        <v>588</v>
      </c>
      <c r="K4831" t="s">
        <v>9771</v>
      </c>
      <c r="L4831">
        <v>1.5799999999999999E-4</v>
      </c>
      <c r="M4831">
        <v>132</v>
      </c>
      <c r="N4831">
        <v>45</v>
      </c>
      <c r="O4831">
        <v>-6728</v>
      </c>
      <c r="P4831">
        <v>120088</v>
      </c>
      <c r="Q4831">
        <v>160013</v>
      </c>
      <c r="R4831">
        <v>2</v>
      </c>
      <c r="S4831">
        <v>8957593</v>
      </c>
      <c r="U4831" t="str">
        <f>IFERROR(LEFT(spotify_top_songs_audio_features[[#This Row],[artist_names]],SEARCH(",",spotify_top_songs_audio_features[[#This Row],[artist_names]])-1),spotify_top_songs_audio_features[[#This Row],[artist_names]])</f>
        <v>NLE Choppa</v>
      </c>
      <c r="V4831" t="str">
        <f>IFERROR(MID(spotify_top_songs_audio_features[[#This Row],[artist_names]],SEARCH(",",spotify_top_songs_audio_features[[#This Row],[artist_names]])+2,99),"")</f>
        <v/>
      </c>
      <c r="W4831" t="str">
        <f>spotify_top_songs_audio_features[[#This Row],[source]]</f>
        <v>Warner Records</v>
      </c>
      <c r="X4831" s="1">
        <f>spotify_top_songs_audio_features[[#This Row],[streams]]</f>
        <v>8957593</v>
      </c>
      <c r="Y4831" t="str">
        <f>IF(Tabela2[[#This Row],[feat]]="","","Feat")</f>
        <v/>
      </c>
      <c r="Z4831" s="17" t="str">
        <f>CONCATENATE(INT(spotify_top_songs_audio_features[[#This Row],[duration_ms]]/(60*1000)),":",MOD(INT(spotify_top_songs_audio_features[[#This Row],[duration_ms]]/1000),60))</f>
        <v>2:40</v>
      </c>
      <c r="AA48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831" t="str">
        <f>spotify_top_songs_audio_features[[#This Row],[track_name]]</f>
        <v>Shotta Flow</v>
      </c>
    </row>
    <row r="4832" spans="1:28" x14ac:dyDescent="0.25">
      <c r="A4832" t="s">
        <v>3176</v>
      </c>
      <c r="B4832" t="s">
        <v>3177</v>
      </c>
      <c r="C4832" t="s">
        <v>3178</v>
      </c>
      <c r="D4832" t="s">
        <v>612</v>
      </c>
      <c r="E4832" t="s">
        <v>70</v>
      </c>
      <c r="F4832" t="s">
        <v>24</v>
      </c>
      <c r="G4832" t="s">
        <v>25</v>
      </c>
      <c r="H4832">
        <v>584</v>
      </c>
      <c r="I4832">
        <v>752</v>
      </c>
      <c r="J4832">
        <v>58</v>
      </c>
      <c r="K4832" t="s">
        <v>3179</v>
      </c>
      <c r="L4832">
        <v>3.7300000000000001E-4</v>
      </c>
      <c r="M4832">
        <v>647</v>
      </c>
      <c r="N4832">
        <v>791</v>
      </c>
      <c r="O4832">
        <v>-6689</v>
      </c>
      <c r="P4832">
        <v>125797</v>
      </c>
      <c r="Q4832">
        <v>228173</v>
      </c>
      <c r="R4832">
        <v>3</v>
      </c>
      <c r="S4832">
        <v>8946259</v>
      </c>
      <c r="U4832" t="str">
        <f>IFERROR(LEFT(spotify_top_songs_audio_features[[#This Row],[artist_names]],SEARCH(",",spotify_top_songs_audio_features[[#This Row],[artist_names]])-1),spotify_top_songs_audio_features[[#This Row],[artist_names]])</f>
        <v>La La Land Cast</v>
      </c>
      <c r="V4832" t="str">
        <f>IFERROR(MID(spotify_top_songs_audio_features[[#This Row],[artist_names]],SEARCH(",",spotify_top_songs_audio_features[[#This Row],[artist_names]])+2,99),"")</f>
        <v/>
      </c>
      <c r="W4832" t="str">
        <f>spotify_top_songs_audio_features[[#This Row],[source]]</f>
        <v>UMGRI Interscope</v>
      </c>
      <c r="X4832" s="1">
        <f>spotify_top_songs_audio_features[[#This Row],[streams]]</f>
        <v>8946259</v>
      </c>
      <c r="Y4832" t="str">
        <f>IF(Tabela2[[#This Row],[feat]]="","","Feat")</f>
        <v/>
      </c>
      <c r="Z4832" s="17" t="str">
        <f>CONCATENATE(INT(spotify_top_songs_audio_features[[#This Row],[duration_ms]]/(60*1000)),":",MOD(INT(spotify_top_songs_audio_features[[#This Row],[duration_ms]]/1000),60))</f>
        <v>3:48</v>
      </c>
      <c r="AA48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32" t="str">
        <f>spotify_top_songs_audio_features[[#This Row],[track_name]]</f>
        <v>Another Day Of Sun</v>
      </c>
    </row>
    <row r="4833" spans="1:28" x14ac:dyDescent="0.25">
      <c r="A4833" t="s">
        <v>9245</v>
      </c>
      <c r="B4833" t="s">
        <v>293</v>
      </c>
      <c r="C4833" t="s">
        <v>9246</v>
      </c>
      <c r="D4833" t="s">
        <v>85</v>
      </c>
      <c r="E4833" t="s">
        <v>58</v>
      </c>
      <c r="F4833" t="s">
        <v>24</v>
      </c>
      <c r="G4833" t="s">
        <v>1571</v>
      </c>
      <c r="H4833">
        <v>215</v>
      </c>
      <c r="I4833">
        <v>203</v>
      </c>
      <c r="J4833">
        <v>346</v>
      </c>
      <c r="K4833" t="s">
        <v>9247</v>
      </c>
      <c r="L4833">
        <v>585</v>
      </c>
      <c r="M4833">
        <v>923</v>
      </c>
      <c r="N4833">
        <v>143</v>
      </c>
      <c r="O4833">
        <v>-1265</v>
      </c>
      <c r="P4833">
        <v>78287</v>
      </c>
      <c r="Q4833">
        <v>248934</v>
      </c>
      <c r="R4833">
        <v>1</v>
      </c>
      <c r="S4833">
        <v>8937691</v>
      </c>
      <c r="U4833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4833" t="str">
        <f>IFERROR(MID(spotify_top_songs_audio_features[[#This Row],[artist_names]],SEARCH(",",spotify_top_songs_audio_features[[#This Row],[artist_names]])+2,99),"")</f>
        <v/>
      </c>
      <c r="W4833" t="str">
        <f>spotify_top_songs_audio_features[[#This Row],[source]]</f>
        <v>Polydor Records</v>
      </c>
      <c r="X4833" s="1">
        <f>spotify_top_songs_audio_features[[#This Row],[streams]]</f>
        <v>8937691</v>
      </c>
      <c r="Y4833" t="str">
        <f>IF(Tabela2[[#This Row],[feat]]="","","Feat")</f>
        <v/>
      </c>
      <c r="Z4833" s="17" t="str">
        <f>CONCATENATE(INT(spotify_top_songs_audio_features[[#This Row],[duration_ms]]/(60*1000)),":",MOD(INT(spotify_top_songs_audio_features[[#This Row],[duration_ms]]/1000),60))</f>
        <v>4:8</v>
      </c>
      <c r="AA48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833" t="str">
        <f>spotify_top_songs_audio_features[[#This Row],[track_name]]</f>
        <v>Norman fucking Rockwell</v>
      </c>
    </row>
    <row r="4834" spans="1:28" x14ac:dyDescent="0.25">
      <c r="A4834" t="s">
        <v>16409</v>
      </c>
      <c r="B4834" t="s">
        <v>112</v>
      </c>
      <c r="C4834" t="s">
        <v>16410</v>
      </c>
      <c r="D4834" t="s">
        <v>112</v>
      </c>
      <c r="E4834" t="s">
        <v>23</v>
      </c>
      <c r="F4834" t="s">
        <v>24</v>
      </c>
      <c r="G4834" t="s">
        <v>152</v>
      </c>
      <c r="H4834">
        <v>601</v>
      </c>
      <c r="I4834">
        <v>406</v>
      </c>
      <c r="J4834">
        <v>275</v>
      </c>
      <c r="K4834" t="s">
        <v>16355</v>
      </c>
      <c r="L4834">
        <v>9.1900000000000003E-3</v>
      </c>
      <c r="M4834">
        <v>133</v>
      </c>
      <c r="N4834">
        <v>232</v>
      </c>
      <c r="O4834">
        <v>-11827</v>
      </c>
      <c r="P4834">
        <v>130059</v>
      </c>
      <c r="Q4834">
        <v>284773</v>
      </c>
      <c r="R4834">
        <v>1</v>
      </c>
      <c r="S4834">
        <v>8936786</v>
      </c>
      <c r="U483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834" t="str">
        <f>IFERROR(MID(spotify_top_songs_audio_features[[#This Row],[artist_names]],SEARCH(",",spotify_top_songs_audio_features[[#This Row],[artist_names]])+2,99),"")</f>
        <v/>
      </c>
      <c r="W4834" t="str">
        <f>spotify_top_songs_audio_features[[#This Row],[source]]</f>
        <v>Taylor Swift</v>
      </c>
      <c r="X4834" s="1">
        <f>spotify_top_songs_audio_features[[#This Row],[streams]]</f>
        <v>8936786</v>
      </c>
      <c r="Y4834" t="str">
        <f>IF(Tabela2[[#This Row],[feat]]="","","Feat")</f>
        <v/>
      </c>
      <c r="Z4834" s="17" t="str">
        <f>CONCATENATE(INT(spotify_top_songs_audio_features[[#This Row],[duration_ms]]/(60*1000)),":",MOD(INT(spotify_top_songs_audio_features[[#This Row],[duration_ms]]/1000),60))</f>
        <v>4:44</v>
      </c>
      <c r="AA48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34" t="str">
        <f>spotify_top_songs_audio_features[[#This Row],[track_name]]</f>
        <v>Sad Beautiful Tragic (Taylor's Version)</v>
      </c>
    </row>
    <row r="4835" spans="1:28" x14ac:dyDescent="0.25">
      <c r="A4835" t="s">
        <v>3004</v>
      </c>
      <c r="B4835" t="s">
        <v>1209</v>
      </c>
      <c r="C4835" t="s">
        <v>3005</v>
      </c>
      <c r="D4835" t="s">
        <v>1211</v>
      </c>
      <c r="E4835" t="s">
        <v>23</v>
      </c>
      <c r="F4835" t="s">
        <v>32</v>
      </c>
      <c r="G4835" t="s">
        <v>25</v>
      </c>
      <c r="H4835">
        <v>685</v>
      </c>
      <c r="I4835">
        <v>729</v>
      </c>
      <c r="J4835">
        <v>15</v>
      </c>
      <c r="K4835" t="s">
        <v>3006</v>
      </c>
      <c r="L4835">
        <v>0</v>
      </c>
      <c r="M4835">
        <v>196</v>
      </c>
      <c r="N4835">
        <v>382</v>
      </c>
      <c r="O4835">
        <v>-8694</v>
      </c>
      <c r="P4835">
        <v>170025</v>
      </c>
      <c r="Q4835">
        <v>180750</v>
      </c>
      <c r="R4835">
        <v>1</v>
      </c>
      <c r="S4835">
        <v>8928877</v>
      </c>
      <c r="U4835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835" t="str">
        <f>IFERROR(MID(spotify_top_songs_audio_features[[#This Row],[artist_names]],SEARCH(",",spotify_top_songs_audio_features[[#This Row],[artist_names]])+2,99),"")</f>
        <v/>
      </c>
      <c r="W4835" t="str">
        <f>spotify_top_songs_audio_features[[#This Row],[source]]</f>
        <v>Grade A Productions/Interscope Records</v>
      </c>
      <c r="X4835" s="1">
        <f>spotify_top_songs_audio_features[[#This Row],[streams]]</f>
        <v>8928877</v>
      </c>
      <c r="Y4835" t="str">
        <f>IF(Tabela2[[#This Row],[feat]]="","","Feat")</f>
        <v/>
      </c>
      <c r="Z4835" s="17" t="str">
        <f>CONCATENATE(INT(spotify_top_songs_audio_features[[#This Row],[duration_ms]]/(60*1000)),":",MOD(INT(spotify_top_songs_audio_features[[#This Row],[duration_ms]]/1000),60))</f>
        <v>3:0</v>
      </c>
      <c r="AA48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35" t="str">
        <f>spotify_top_songs_audio_features[[#This Row],[track_name]]</f>
        <v>Rockstar In His Prime</v>
      </c>
    </row>
    <row r="4836" spans="1:28" x14ac:dyDescent="0.25">
      <c r="A4836" t="s">
        <v>17479</v>
      </c>
      <c r="B4836" t="s">
        <v>11313</v>
      </c>
      <c r="C4836" t="s">
        <v>17480</v>
      </c>
      <c r="D4836" t="s">
        <v>3859</v>
      </c>
      <c r="E4836" t="s">
        <v>177</v>
      </c>
      <c r="F4836" t="s">
        <v>24</v>
      </c>
      <c r="G4836" t="s">
        <v>25</v>
      </c>
      <c r="H4836">
        <v>709</v>
      </c>
      <c r="I4836">
        <v>751</v>
      </c>
      <c r="J4836">
        <v>16</v>
      </c>
      <c r="K4836" t="s">
        <v>4364</v>
      </c>
      <c r="L4836">
        <v>4.7100000000000001E-4</v>
      </c>
      <c r="M4836">
        <v>182</v>
      </c>
      <c r="N4836">
        <v>37</v>
      </c>
      <c r="O4836">
        <v>-3801</v>
      </c>
      <c r="P4836">
        <v>104999</v>
      </c>
      <c r="Q4836">
        <v>140527</v>
      </c>
      <c r="R4836">
        <v>1</v>
      </c>
      <c r="S4836">
        <v>8925211</v>
      </c>
      <c r="U4836" t="str">
        <f>IFERROR(LEFT(spotify_top_songs_audio_features[[#This Row],[artist_names]],SEARCH(",",spotify_top_songs_audio_features[[#This Row],[artist_names]])-1),spotify_top_songs_audio_features[[#This Row],[artist_names]])</f>
        <v>KIDS SEE GHOSTS</v>
      </c>
      <c r="V4836" t="str">
        <f>IFERROR(MID(spotify_top_songs_audio_features[[#This Row],[artist_names]],SEARCH(",",spotify_top_songs_audio_features[[#This Row],[artist_names]])+2,99),"")</f>
        <v/>
      </c>
      <c r="W4836" t="str">
        <f>spotify_top_songs_audio_features[[#This Row],[source]]</f>
        <v>Getting Out Our Dreams, Inc./Def Jam Recordings</v>
      </c>
      <c r="X4836" s="1">
        <f>spotify_top_songs_audio_features[[#This Row],[streams]]</f>
        <v>8925211</v>
      </c>
      <c r="Y4836" t="str">
        <f>IF(Tabela2[[#This Row],[feat]]="","","Feat")</f>
        <v/>
      </c>
      <c r="Z4836" s="17" t="str">
        <f>CONCATENATE(INT(spotify_top_songs_audio_features[[#This Row],[duration_ms]]/(60*1000)),":",MOD(INT(spotify_top_songs_audio_features[[#This Row],[duration_ms]]/1000),60))</f>
        <v>2:20</v>
      </c>
      <c r="AA48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836" t="str">
        <f>spotify_top_songs_audio_features[[#This Row],[track_name]]</f>
        <v>Fire</v>
      </c>
    </row>
    <row r="4837" spans="1:28" x14ac:dyDescent="0.25">
      <c r="A4837" t="s">
        <v>10287</v>
      </c>
      <c r="B4837" t="s">
        <v>325</v>
      </c>
      <c r="C4837" t="s">
        <v>10288</v>
      </c>
      <c r="D4837" t="s">
        <v>282</v>
      </c>
      <c r="E4837" t="s">
        <v>142</v>
      </c>
      <c r="F4837" t="s">
        <v>24</v>
      </c>
      <c r="G4837" t="s">
        <v>25</v>
      </c>
      <c r="H4837">
        <v>539</v>
      </c>
      <c r="I4837">
        <v>503</v>
      </c>
      <c r="J4837">
        <v>385</v>
      </c>
      <c r="K4837" t="s">
        <v>5521</v>
      </c>
      <c r="L4837">
        <v>2.3400000000000001E-3</v>
      </c>
      <c r="M4837">
        <v>847</v>
      </c>
      <c r="N4837">
        <v>836</v>
      </c>
      <c r="O4837">
        <v>-5338</v>
      </c>
      <c r="P4837">
        <v>174068</v>
      </c>
      <c r="Q4837">
        <v>223787</v>
      </c>
      <c r="R4837">
        <v>1</v>
      </c>
      <c r="S4837">
        <v>8925138</v>
      </c>
      <c r="U4837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4837" t="str">
        <f>IFERROR(MID(spotify_top_songs_audio_features[[#This Row],[artist_names]],SEARCH(",",spotify_top_songs_audio_features[[#This Row],[artist_names]])+2,99),"")</f>
        <v/>
      </c>
      <c r="W4837" t="str">
        <f>spotify_top_songs_audio_features[[#This Row],[source]]</f>
        <v>Columbia</v>
      </c>
      <c r="X4837" s="1">
        <f>spotify_top_songs_audio_features[[#This Row],[streams]]</f>
        <v>8925138</v>
      </c>
      <c r="Y4837" t="str">
        <f>IF(Tabela2[[#This Row],[feat]]="","","Feat")</f>
        <v/>
      </c>
      <c r="Z4837" s="17" t="str">
        <f>CONCATENATE(INT(spotify_top_songs_audio_features[[#This Row],[duration_ms]]/(60*1000)),":",MOD(INT(spotify_top_songs_audio_features[[#This Row],[duration_ms]]/1000),60))</f>
        <v>3:43</v>
      </c>
      <c r="AA48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837" t="str">
        <f>spotify_top_songs_audio_features[[#This Row],[track_name]]</f>
        <v>Rose Colored Lenses</v>
      </c>
    </row>
    <row r="4838" spans="1:28" x14ac:dyDescent="0.25">
      <c r="A4838" t="s">
        <v>8765</v>
      </c>
      <c r="B4838" t="s">
        <v>8766</v>
      </c>
      <c r="C4838" t="s">
        <v>8767</v>
      </c>
      <c r="D4838" t="s">
        <v>8768</v>
      </c>
      <c r="E4838" t="s">
        <v>43</v>
      </c>
      <c r="F4838" t="s">
        <v>32</v>
      </c>
      <c r="G4838" t="s">
        <v>25</v>
      </c>
      <c r="H4838">
        <v>766</v>
      </c>
      <c r="I4838">
        <v>684</v>
      </c>
      <c r="J4838">
        <v>514</v>
      </c>
      <c r="K4838" t="s">
        <v>729</v>
      </c>
      <c r="L4838">
        <v>199</v>
      </c>
      <c r="M4838">
        <v>832</v>
      </c>
      <c r="N4838">
        <v>474</v>
      </c>
      <c r="O4838">
        <v>-4281</v>
      </c>
      <c r="P4838">
        <v>102045</v>
      </c>
      <c r="Q4838">
        <v>176590</v>
      </c>
      <c r="R4838">
        <v>1</v>
      </c>
      <c r="S4838">
        <v>8923028</v>
      </c>
      <c r="U4838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4838" t="str">
        <f>IFERROR(MID(spotify_top_songs_audio_features[[#This Row],[artist_names]],SEARCH(",",spotify_top_songs_audio_features[[#This Row],[artist_names]])+2,99),"")</f>
        <v>Rauw Alejandro</v>
      </c>
      <c r="W4838" t="str">
        <f>spotify_top_songs_audio_features[[#This Row],[source]]</f>
        <v>Columbia Records/Duars Entertainment/Sony Music Latin</v>
      </c>
      <c r="X4838" s="1">
        <f>spotify_top_songs_audio_features[[#This Row],[streams]]</f>
        <v>8923028</v>
      </c>
      <c r="Y4838" t="str">
        <f>IF(Tabela2[[#This Row],[feat]]="","","Feat")</f>
        <v>Feat</v>
      </c>
      <c r="Z4838" s="17" t="str">
        <f>CONCATENATE(INT(spotify_top_songs_audio_features[[#This Row],[duration_ms]]/(60*1000)),":",MOD(INT(spotify_top_songs_audio_features[[#This Row],[duration_ms]]/1000),60))</f>
        <v>2:56</v>
      </c>
      <c r="AA48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838" t="str">
        <f>spotify_top_songs_audio_features[[#This Row],[track_name]]</f>
        <v>VAMPIROS</v>
      </c>
    </row>
    <row r="4839" spans="1:28" x14ac:dyDescent="0.25">
      <c r="A4839" t="s">
        <v>13491</v>
      </c>
      <c r="B4839" t="s">
        <v>13492</v>
      </c>
      <c r="C4839" t="s">
        <v>13493</v>
      </c>
      <c r="D4839" t="s">
        <v>436</v>
      </c>
      <c r="E4839" t="s">
        <v>23</v>
      </c>
      <c r="F4839" t="s">
        <v>24</v>
      </c>
      <c r="G4839" t="s">
        <v>25</v>
      </c>
      <c r="H4839">
        <v>627</v>
      </c>
      <c r="I4839">
        <v>594</v>
      </c>
      <c r="J4839">
        <v>479</v>
      </c>
      <c r="K4839" t="s">
        <v>226</v>
      </c>
      <c r="L4839">
        <v>0</v>
      </c>
      <c r="M4839">
        <v>373</v>
      </c>
      <c r="N4839">
        <v>388</v>
      </c>
      <c r="O4839">
        <v>-8306</v>
      </c>
      <c r="P4839">
        <v>101007</v>
      </c>
      <c r="Q4839">
        <v>197093</v>
      </c>
      <c r="R4839">
        <v>1</v>
      </c>
      <c r="S4839">
        <v>8921516</v>
      </c>
      <c r="U4839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4839" t="str">
        <f>IFERROR(MID(spotify_top_songs_audio_features[[#This Row],[artist_names]],SEARCH(",",spotify_top_songs_audio_features[[#This Row],[artist_names]])+2,99),"")</f>
        <v>Ella Mai</v>
      </c>
      <c r="W4839" t="str">
        <f>spotify_top_songs_audio_features[[#This Row],[source]]</f>
        <v>Atlantic Records UK</v>
      </c>
      <c r="X4839" s="1">
        <f>spotify_top_songs_audio_features[[#This Row],[streams]]</f>
        <v>8921516</v>
      </c>
      <c r="Y4839" t="str">
        <f>IF(Tabela2[[#This Row],[feat]]="","","Feat")</f>
        <v>Feat</v>
      </c>
      <c r="Z4839" s="17" t="str">
        <f>CONCATENATE(INT(spotify_top_songs_audio_features[[#This Row],[duration_ms]]/(60*1000)),":",MOD(INT(spotify_top_songs_audio_features[[#This Row],[duration_ms]]/1000),60))</f>
        <v>3:17</v>
      </c>
      <c r="AA48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39" t="str">
        <f>spotify_top_songs_audio_features[[#This Row],[track_name]]</f>
        <v>Put It All on Me (feat. Ella Mai)</v>
      </c>
    </row>
    <row r="4840" spans="1:28" x14ac:dyDescent="0.25">
      <c r="A4840" t="s">
        <v>12596</v>
      </c>
      <c r="B4840" t="s">
        <v>12597</v>
      </c>
      <c r="C4840" t="s">
        <v>12598</v>
      </c>
      <c r="D4840" t="s">
        <v>215</v>
      </c>
      <c r="E4840" t="s">
        <v>177</v>
      </c>
      <c r="F4840" t="s">
        <v>24</v>
      </c>
      <c r="G4840" t="s">
        <v>25</v>
      </c>
      <c r="H4840">
        <v>677</v>
      </c>
      <c r="I4840">
        <v>766</v>
      </c>
      <c r="J4840">
        <v>568</v>
      </c>
      <c r="K4840" t="s">
        <v>12599</v>
      </c>
      <c r="L4840">
        <v>6.8099999999999996E-4</v>
      </c>
      <c r="M4840">
        <v>129</v>
      </c>
      <c r="N4840">
        <v>198</v>
      </c>
      <c r="O4840">
        <v>-6896</v>
      </c>
      <c r="P4840">
        <v>123062</v>
      </c>
      <c r="Q4840">
        <v>190488</v>
      </c>
      <c r="R4840">
        <v>2</v>
      </c>
      <c r="S4840">
        <v>8920627</v>
      </c>
      <c r="U4840" t="str">
        <f>IFERROR(LEFT(spotify_top_songs_audio_features[[#This Row],[artist_names]],SEARCH(",",spotify_top_songs_audio_features[[#This Row],[artist_names]])-1),spotify_top_songs_audio_features[[#This Row],[artist_names]])</f>
        <v>twocolors</v>
      </c>
      <c r="V4840" t="str">
        <f>IFERROR(MID(spotify_top_songs_audio_features[[#This Row],[artist_names]],SEARCH(",",spotify_top_songs_audio_features[[#This Row],[artist_names]])+2,99),"")</f>
        <v/>
      </c>
      <c r="W4840" t="str">
        <f>spotify_top_songs_audio_features[[#This Row],[source]]</f>
        <v>Virgin</v>
      </c>
      <c r="X4840" s="1">
        <f>spotify_top_songs_audio_features[[#This Row],[streams]]</f>
        <v>8920627</v>
      </c>
      <c r="Y4840" t="str">
        <f>IF(Tabela2[[#This Row],[feat]]="","","Feat")</f>
        <v/>
      </c>
      <c r="Z4840" s="17" t="str">
        <f>CONCATENATE(INT(spotify_top_songs_audio_features[[#This Row],[duration_ms]]/(60*1000)),":",MOD(INT(spotify_top_songs_audio_features[[#This Row],[duration_ms]]/1000),60))</f>
        <v>3:10</v>
      </c>
      <c r="AA48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840" t="str">
        <f>spotify_top_songs_audio_features[[#This Row],[track_name]]</f>
        <v>Lovefool</v>
      </c>
    </row>
    <row r="4841" spans="1:28" x14ac:dyDescent="0.25">
      <c r="A4841" t="s">
        <v>10690</v>
      </c>
      <c r="B4841" t="s">
        <v>3269</v>
      </c>
      <c r="C4841" t="s">
        <v>10691</v>
      </c>
      <c r="D4841" t="s">
        <v>10692</v>
      </c>
      <c r="E4841" t="s">
        <v>177</v>
      </c>
      <c r="F4841" t="s">
        <v>32</v>
      </c>
      <c r="G4841" t="s">
        <v>25</v>
      </c>
      <c r="H4841">
        <v>514</v>
      </c>
      <c r="I4841">
        <v>658</v>
      </c>
      <c r="J4841">
        <v>414</v>
      </c>
      <c r="K4841" t="s">
        <v>1870</v>
      </c>
      <c r="L4841">
        <v>586</v>
      </c>
      <c r="M4841">
        <v>206</v>
      </c>
      <c r="N4841">
        <v>466</v>
      </c>
      <c r="O4841">
        <v>-6454</v>
      </c>
      <c r="P4841">
        <v>123171</v>
      </c>
      <c r="Q4841">
        <v>220552</v>
      </c>
      <c r="R4841">
        <v>1</v>
      </c>
      <c r="S4841">
        <v>8919921</v>
      </c>
      <c r="U4841" t="str">
        <f>IFERROR(LEFT(spotify_top_songs_audio_features[[#This Row],[artist_names]],SEARCH(",",spotify_top_songs_audio_features[[#This Row],[artist_names]])-1),spotify_top_songs_audio_features[[#This Row],[artist_names]])</f>
        <v>Madison Beer</v>
      </c>
      <c r="V4841" t="str">
        <f>IFERROR(MID(spotify_top_songs_audio_features[[#This Row],[artist_names]],SEARCH(",",spotify_top_songs_audio_features[[#This Row],[artist_names]])+2,99),"")</f>
        <v/>
      </c>
      <c r="W4841" t="str">
        <f>spotify_top_songs_audio_features[[#This Row],[source]]</f>
        <v>Epic/Sing It Loud</v>
      </c>
      <c r="X4841" s="1">
        <f>spotify_top_songs_audio_features[[#This Row],[streams]]</f>
        <v>8919921</v>
      </c>
      <c r="Y4841" t="str">
        <f>IF(Tabela2[[#This Row],[feat]]="","","Feat")</f>
        <v/>
      </c>
      <c r="Z4841" s="17" t="str">
        <f>CONCATENATE(INT(spotify_top_songs_audio_features[[#This Row],[duration_ms]]/(60*1000)),":",MOD(INT(spotify_top_songs_audio_features[[#This Row],[duration_ms]]/1000),60))</f>
        <v>3:40</v>
      </c>
      <c r="AA48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841" t="str">
        <f>spotify_top_songs_audio_features[[#This Row],[track_name]]</f>
        <v>Make You Mine</v>
      </c>
    </row>
    <row r="4842" spans="1:28" x14ac:dyDescent="0.25">
      <c r="A4842" t="s">
        <v>12193</v>
      </c>
      <c r="B4842" t="s">
        <v>112</v>
      </c>
      <c r="C4842" t="s">
        <v>12194</v>
      </c>
      <c r="D4842" t="s">
        <v>112</v>
      </c>
      <c r="E4842" t="s">
        <v>102</v>
      </c>
      <c r="F4842" t="s">
        <v>24</v>
      </c>
      <c r="G4842" t="s">
        <v>25</v>
      </c>
      <c r="H4842">
        <v>46</v>
      </c>
      <c r="I4842">
        <v>632</v>
      </c>
      <c r="J4842">
        <v>302</v>
      </c>
      <c r="K4842" t="s">
        <v>7349</v>
      </c>
      <c r="L4842">
        <v>0</v>
      </c>
      <c r="M4842">
        <v>822</v>
      </c>
      <c r="N4842">
        <v>399</v>
      </c>
      <c r="O4842">
        <v>-6031</v>
      </c>
      <c r="P4842">
        <v>79846</v>
      </c>
      <c r="Q4842">
        <v>223333</v>
      </c>
      <c r="R4842">
        <v>1</v>
      </c>
      <c r="S4842">
        <v>8915317</v>
      </c>
      <c r="U484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842" t="str">
        <f>IFERROR(MID(spotify_top_songs_audio_features[[#This Row],[artist_names]],SEARCH(",",spotify_top_songs_audio_features[[#This Row],[artist_names]])+2,99),"")</f>
        <v/>
      </c>
      <c r="W4842" t="str">
        <f>spotify_top_songs_audio_features[[#This Row],[source]]</f>
        <v>Taylor Swift</v>
      </c>
      <c r="X4842" s="1">
        <f>spotify_top_songs_audio_features[[#This Row],[streams]]</f>
        <v>8915317</v>
      </c>
      <c r="Y4842" t="str">
        <f>IF(Tabela2[[#This Row],[feat]]="","","Feat")</f>
        <v/>
      </c>
      <c r="Z4842" s="17" t="str">
        <f>CONCATENATE(INT(spotify_top_songs_audio_features[[#This Row],[duration_ms]]/(60*1000)),":",MOD(INT(spotify_top_songs_audio_features[[#This Row],[duration_ms]]/1000),60))</f>
        <v>3:43</v>
      </c>
      <c r="AA48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42" t="str">
        <f>spotify_top_songs_audio_features[[#This Row],[track_name]]</f>
        <v>Come Back...Be Here (Taylor's Version)</v>
      </c>
    </row>
    <row r="4843" spans="1:28" x14ac:dyDescent="0.25">
      <c r="A4843" t="s">
        <v>9602</v>
      </c>
      <c r="B4843" t="s">
        <v>2680</v>
      </c>
      <c r="C4843" t="s">
        <v>9603</v>
      </c>
      <c r="D4843" t="s">
        <v>2682</v>
      </c>
      <c r="E4843" t="s">
        <v>142</v>
      </c>
      <c r="F4843" t="s">
        <v>24</v>
      </c>
      <c r="G4843" t="s">
        <v>25</v>
      </c>
      <c r="H4843">
        <v>551</v>
      </c>
      <c r="I4843">
        <v>756</v>
      </c>
      <c r="J4843">
        <v>45</v>
      </c>
      <c r="K4843" t="s">
        <v>9604</v>
      </c>
      <c r="L4843">
        <v>9.4800000000000006E-3</v>
      </c>
      <c r="M4843">
        <v>118</v>
      </c>
      <c r="N4843">
        <v>359</v>
      </c>
      <c r="O4843">
        <v>-7679</v>
      </c>
      <c r="P4843">
        <v>75991</v>
      </c>
      <c r="Q4843">
        <v>179415</v>
      </c>
      <c r="R4843">
        <v>1</v>
      </c>
      <c r="S4843">
        <v>8912458</v>
      </c>
      <c r="U4843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4843" t="str">
        <f>IFERROR(MID(spotify_top_songs_audio_features[[#This Row],[artist_names]],SEARCH(",",spotify_top_songs_audio_features[[#This Row],[artist_names]])+2,99),"")</f>
        <v/>
      </c>
      <c r="W4843" t="str">
        <f>spotify_top_songs_audio_features[[#This Row],[source]]</f>
        <v>RBMG/Def Jam</v>
      </c>
      <c r="X4843" s="1">
        <f>spotify_top_songs_audio_features[[#This Row],[streams]]</f>
        <v>8912458</v>
      </c>
      <c r="Y4843" t="str">
        <f>IF(Tabela2[[#This Row],[feat]]="","","Feat")</f>
        <v/>
      </c>
      <c r="Z4843" s="17" t="str">
        <f>CONCATENATE(INT(spotify_top_songs_audio_features[[#This Row],[duration_ms]]/(60*1000)),":",MOD(INT(spotify_top_songs_audio_features[[#This Row],[duration_ms]]/1000),60))</f>
        <v>2:59</v>
      </c>
      <c r="AA48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843" t="str">
        <f>spotify_top_songs_audio_features[[#This Row],[track_name]]</f>
        <v>Somebody</v>
      </c>
    </row>
    <row r="4844" spans="1:28" x14ac:dyDescent="0.25">
      <c r="A4844" t="s">
        <v>6179</v>
      </c>
      <c r="B4844" t="s">
        <v>1039</v>
      </c>
      <c r="C4844" t="s">
        <v>6180</v>
      </c>
      <c r="D4844" t="s">
        <v>1041</v>
      </c>
      <c r="E4844" t="s">
        <v>113</v>
      </c>
      <c r="F4844" t="s">
        <v>24</v>
      </c>
      <c r="G4844" t="s">
        <v>25</v>
      </c>
      <c r="H4844">
        <v>719</v>
      </c>
      <c r="I4844">
        <v>604</v>
      </c>
      <c r="J4844">
        <v>281</v>
      </c>
      <c r="K4844" t="s">
        <v>930</v>
      </c>
      <c r="L4844">
        <v>0</v>
      </c>
      <c r="M4844">
        <v>107</v>
      </c>
      <c r="N4844">
        <v>565</v>
      </c>
      <c r="O4844">
        <v>-7395</v>
      </c>
      <c r="P4844">
        <v>99993</v>
      </c>
      <c r="Q4844">
        <v>238800</v>
      </c>
      <c r="R4844">
        <v>1</v>
      </c>
      <c r="S4844">
        <v>8909165</v>
      </c>
      <c r="U4844" t="str">
        <f>IFERROR(LEFT(spotify_top_songs_audio_features[[#This Row],[artist_names]],SEARCH(",",spotify_top_songs_audio_features[[#This Row],[artist_names]])-1),spotify_top_songs_audio_features[[#This Row],[artist_names]])</f>
        <v>ABBA</v>
      </c>
      <c r="V4844" t="str">
        <f>IFERROR(MID(spotify_top_songs_audio_features[[#This Row],[artist_names]],SEARCH(",",spotify_top_songs_audio_features[[#This Row],[artist_names]])+2,99),"")</f>
        <v/>
      </c>
      <c r="W4844" t="str">
        <f>spotify_top_songs_audio_features[[#This Row],[source]]</f>
        <v>Polar Music International AB</v>
      </c>
      <c r="X4844" s="1">
        <f>spotify_top_songs_audio_features[[#This Row],[streams]]</f>
        <v>8909165</v>
      </c>
      <c r="Y4844" t="str">
        <f>IF(Tabela2[[#This Row],[feat]]="","","Feat")</f>
        <v/>
      </c>
      <c r="Z4844" s="17" t="str">
        <f>CONCATENATE(INT(spotify_top_songs_audio_features[[#This Row],[duration_ms]]/(60*1000)),":",MOD(INT(spotify_top_songs_audio_features[[#This Row],[duration_ms]]/1000),60))</f>
        <v>3:58</v>
      </c>
      <c r="AA48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844" t="str">
        <f>spotify_top_songs_audio_features[[#This Row],[track_name]]</f>
        <v>Don't Shut Me Down</v>
      </c>
    </row>
    <row r="4845" spans="1:28" x14ac:dyDescent="0.25">
      <c r="A4845" t="s">
        <v>1066</v>
      </c>
      <c r="B4845" t="s">
        <v>1067</v>
      </c>
      <c r="C4845" t="s">
        <v>1068</v>
      </c>
      <c r="D4845" t="s">
        <v>127</v>
      </c>
      <c r="E4845" t="s">
        <v>70</v>
      </c>
      <c r="F4845" t="s">
        <v>24</v>
      </c>
      <c r="G4845" t="s">
        <v>25</v>
      </c>
      <c r="H4845">
        <v>65</v>
      </c>
      <c r="I4845">
        <v>827</v>
      </c>
      <c r="J4845">
        <v>599</v>
      </c>
      <c r="K4845" t="s">
        <v>355</v>
      </c>
      <c r="L4845">
        <v>0</v>
      </c>
      <c r="M4845">
        <v>121</v>
      </c>
      <c r="N4845">
        <v>223</v>
      </c>
      <c r="O4845">
        <v>-4014</v>
      </c>
      <c r="P4845">
        <v>144995</v>
      </c>
      <c r="Q4845">
        <v>225668</v>
      </c>
      <c r="R4845">
        <v>1</v>
      </c>
      <c r="S4845">
        <v>8908179</v>
      </c>
      <c r="U4845" t="str">
        <f>IFERROR(LEFT(spotify_top_songs_audio_features[[#This Row],[artist_names]],SEARCH(",",spotify_top_songs_audio_features[[#This Row],[artist_names]])-1),spotify_top_songs_audio_features[[#This Row],[artist_names]])</f>
        <v>Agust D</v>
      </c>
      <c r="V4845" t="str">
        <f>IFERROR(MID(spotify_top_songs_audio_features[[#This Row],[artist_names]],SEARCH(",",spotify_top_songs_audio_features[[#This Row],[artist_names]])+2,99),"")</f>
        <v/>
      </c>
      <c r="W4845" t="str">
        <f>spotify_top_songs_audio_features[[#This Row],[source]]</f>
        <v>BIGHIT MUSIC</v>
      </c>
      <c r="X4845" s="1">
        <f>spotify_top_songs_audio_features[[#This Row],[streams]]</f>
        <v>8908179</v>
      </c>
      <c r="Y4845" t="str">
        <f>IF(Tabela2[[#This Row],[feat]]="","","Feat")</f>
        <v/>
      </c>
      <c r="Z4845" s="17" t="str">
        <f>CONCATENATE(INT(spotify_top_songs_audio_features[[#This Row],[duration_ms]]/(60*1000)),":",MOD(INT(spotify_top_songs_audio_features[[#This Row],[duration_ms]]/1000),60))</f>
        <v>3:45</v>
      </c>
      <c r="AA48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45" t="str">
        <f>spotify_top_songs_audio_features[[#This Row],[track_name]]</f>
        <v>Daechwita</v>
      </c>
    </row>
    <row r="4846" spans="1:28" x14ac:dyDescent="0.25">
      <c r="A4846" t="s">
        <v>15892</v>
      </c>
      <c r="B4846" t="s">
        <v>5646</v>
      </c>
      <c r="C4846" t="s">
        <v>15893</v>
      </c>
      <c r="D4846" t="s">
        <v>48</v>
      </c>
      <c r="E4846" t="s">
        <v>102</v>
      </c>
      <c r="F4846" t="s">
        <v>32</v>
      </c>
      <c r="G4846" t="s">
        <v>25</v>
      </c>
      <c r="H4846">
        <v>646</v>
      </c>
      <c r="I4846">
        <v>758</v>
      </c>
      <c r="J4846">
        <v>708</v>
      </c>
      <c r="K4846" t="s">
        <v>1159</v>
      </c>
      <c r="L4846">
        <v>316</v>
      </c>
      <c r="M4846">
        <v>335</v>
      </c>
      <c r="N4846">
        <v>642</v>
      </c>
      <c r="O4846">
        <v>-775</v>
      </c>
      <c r="P4846">
        <v>172995</v>
      </c>
      <c r="Q4846">
        <v>199787</v>
      </c>
      <c r="R4846">
        <v>1</v>
      </c>
      <c r="S4846">
        <v>8901697</v>
      </c>
      <c r="U4846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4846" t="str">
        <f>IFERROR(MID(spotify_top_songs_audio_features[[#This Row],[artist_names]],SEARCH(",",spotify_top_songs_audio_features[[#This Row],[artist_names]])+2,99),"")</f>
        <v/>
      </c>
      <c r="W4846" t="str">
        <f>spotify_top_songs_audio_features[[#This Row],[source]]</f>
        <v>Republic Records</v>
      </c>
      <c r="X4846" s="1">
        <f>spotify_top_songs_audio_features[[#This Row],[streams]]</f>
        <v>8901697</v>
      </c>
      <c r="Y4846" t="str">
        <f>IF(Tabela2[[#This Row],[feat]]="","","Feat")</f>
        <v/>
      </c>
      <c r="Z4846" s="17" t="str">
        <f>CONCATENATE(INT(spotify_top_songs_audio_features[[#This Row],[duration_ms]]/(60*1000)),":",MOD(INT(spotify_top_songs_audio_features[[#This Row],[duration_ms]]/1000),60))</f>
        <v>3:19</v>
      </c>
      <c r="AA48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46" t="str">
        <f>spotify_top_songs_audio_features[[#This Row],[track_name]]</f>
        <v>Another Day</v>
      </c>
    </row>
    <row r="4847" spans="1:28" x14ac:dyDescent="0.25">
      <c r="A4847" t="s">
        <v>1433</v>
      </c>
      <c r="B4847" t="s">
        <v>1434</v>
      </c>
      <c r="C4847" t="s">
        <v>1435</v>
      </c>
      <c r="D4847" t="s">
        <v>48</v>
      </c>
      <c r="E4847" t="s">
        <v>97</v>
      </c>
      <c r="F4847" t="s">
        <v>24</v>
      </c>
      <c r="G4847" t="s">
        <v>25</v>
      </c>
      <c r="H4847">
        <v>746</v>
      </c>
      <c r="I4847">
        <v>497</v>
      </c>
      <c r="J4847">
        <v>227</v>
      </c>
      <c r="K4847" t="s">
        <v>1436</v>
      </c>
      <c r="L4847">
        <v>2.2000000000000001E-4</v>
      </c>
      <c r="M4847">
        <v>988</v>
      </c>
      <c r="N4847">
        <v>169</v>
      </c>
      <c r="O4847">
        <v>-8313</v>
      </c>
      <c r="P4847">
        <v>93971</v>
      </c>
      <c r="Q4847">
        <v>174707</v>
      </c>
      <c r="R4847">
        <v>1</v>
      </c>
      <c r="S4847">
        <v>8900466</v>
      </c>
      <c r="U4847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847" t="str">
        <f>IFERROR(MID(spotify_top_songs_audio_features[[#This Row],[artist_names]],SEARCH(",",spotify_top_songs_audio_features[[#This Row],[artist_names]])+2,99),"")</f>
        <v>Travis Scott, Future</v>
      </c>
      <c r="W4847" t="str">
        <f>spotify_top_songs_audio_features[[#This Row],[source]]</f>
        <v>Republic Records</v>
      </c>
      <c r="X4847" s="1">
        <f>spotify_top_songs_audio_features[[#This Row],[streams]]</f>
        <v>8900466</v>
      </c>
      <c r="Y4847" t="str">
        <f>IF(Tabela2[[#This Row],[feat]]="","","Feat")</f>
        <v>Feat</v>
      </c>
      <c r="Z4847" s="17" t="str">
        <f>CONCATENATE(INT(spotify_top_songs_audio_features[[#This Row],[duration_ms]]/(60*1000)),":",MOD(INT(spotify_top_songs_audio_features[[#This Row],[duration_ms]]/1000),60))</f>
        <v>2:54</v>
      </c>
      <c r="AA48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847" t="str">
        <f>spotify_top_songs_audio_features[[#This Row],[track_name]]</f>
        <v>Lock On Me (with Travis Scott &amp; Future)</v>
      </c>
    </row>
    <row r="4848" spans="1:28" x14ac:dyDescent="0.25">
      <c r="A4848" t="s">
        <v>10926</v>
      </c>
      <c r="B4848" t="s">
        <v>5036</v>
      </c>
      <c r="C4848" t="s">
        <v>5037</v>
      </c>
      <c r="D4848" t="s">
        <v>2574</v>
      </c>
      <c r="E4848" t="s">
        <v>23</v>
      </c>
      <c r="F4848" t="s">
        <v>32</v>
      </c>
      <c r="G4848" t="s">
        <v>25</v>
      </c>
      <c r="H4848">
        <v>619</v>
      </c>
      <c r="I4848">
        <v>459</v>
      </c>
      <c r="J4848">
        <v>334</v>
      </c>
      <c r="K4848" t="s">
        <v>5038</v>
      </c>
      <c r="L4848">
        <v>0</v>
      </c>
      <c r="M4848">
        <v>137</v>
      </c>
      <c r="N4848">
        <v>498</v>
      </c>
      <c r="O4848">
        <v>-5782</v>
      </c>
      <c r="P4848">
        <v>126803</v>
      </c>
      <c r="Q4848">
        <v>184280</v>
      </c>
      <c r="R4848">
        <v>14</v>
      </c>
      <c r="S4848">
        <v>8896030</v>
      </c>
      <c r="U4848" t="str">
        <f>IFERROR(LEFT(spotify_top_songs_audio_features[[#This Row],[artist_names]],SEARCH(",",spotify_top_songs_audio_features[[#This Row],[artist_names]])-1),spotify_top_songs_audio_features[[#This Row],[artist_names]])</f>
        <v>SHAED</v>
      </c>
      <c r="V4848" t="str">
        <f>IFERROR(MID(spotify_top_songs_audio_features[[#This Row],[artist_names]],SEARCH(",",spotify_top_songs_audio_features[[#This Row],[artist_names]])+2,99),"")</f>
        <v>ZAYN</v>
      </c>
      <c r="W4848" t="str">
        <f>spotify_top_songs_audio_features[[#This Row],[source]]</f>
        <v>Photo Finish Records</v>
      </c>
      <c r="X4848" s="1">
        <f>spotify_top_songs_audio_features[[#This Row],[streams]]</f>
        <v>8896030</v>
      </c>
      <c r="Y4848" t="str">
        <f>IF(Tabela2[[#This Row],[feat]]="","","Feat")</f>
        <v>Feat</v>
      </c>
      <c r="Z4848" s="17" t="str">
        <f>CONCATENATE(INT(spotify_top_songs_audio_features[[#This Row],[duration_ms]]/(60*1000)),":",MOD(INT(spotify_top_songs_audio_features[[#This Row],[duration_ms]]/1000),60))</f>
        <v>3:4</v>
      </c>
      <c r="AA48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48" t="str">
        <f>spotify_top_songs_audio_features[[#This Row],[track_name]]</f>
        <v>Trampoline (with ZAYN)</v>
      </c>
    </row>
    <row r="4849" spans="1:28" x14ac:dyDescent="0.25">
      <c r="A4849" t="s">
        <v>16762</v>
      </c>
      <c r="B4849" t="s">
        <v>793</v>
      </c>
      <c r="C4849" t="s">
        <v>16763</v>
      </c>
      <c r="D4849" t="s">
        <v>795</v>
      </c>
      <c r="E4849" t="s">
        <v>142</v>
      </c>
      <c r="F4849" t="s">
        <v>24</v>
      </c>
      <c r="G4849" t="s">
        <v>25</v>
      </c>
      <c r="H4849">
        <v>385</v>
      </c>
      <c r="I4849">
        <v>687</v>
      </c>
      <c r="J4849">
        <v>592</v>
      </c>
      <c r="K4849" t="s">
        <v>2343</v>
      </c>
      <c r="L4849">
        <v>163</v>
      </c>
      <c r="M4849">
        <v>443</v>
      </c>
      <c r="N4849">
        <v>351</v>
      </c>
      <c r="O4849">
        <v>-4426</v>
      </c>
      <c r="P4849">
        <v>113669</v>
      </c>
      <c r="Q4849">
        <v>230289</v>
      </c>
      <c r="R4849">
        <v>2</v>
      </c>
      <c r="S4849">
        <v>8895697</v>
      </c>
      <c r="U4849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4849" t="str">
        <f>IFERROR(MID(spotify_top_songs_audio_features[[#This Row],[artist_names]],SEARCH(",",spotify_top_songs_audio_features[[#This Row],[artist_names]])+2,99),"")</f>
        <v/>
      </c>
      <c r="W4849" t="str">
        <f>spotify_top_songs_audio_features[[#This Row],[source]]</f>
        <v>Kid Ina Korner / Interscope</v>
      </c>
      <c r="X4849" s="1">
        <f>spotify_top_songs_audio_features[[#This Row],[streams]]</f>
        <v>8895697</v>
      </c>
      <c r="Y4849" t="str">
        <f>IF(Tabela2[[#This Row],[feat]]="","","Feat")</f>
        <v/>
      </c>
      <c r="Z4849" s="17" t="str">
        <f>CONCATENATE(INT(spotify_top_songs_audio_features[[#This Row],[duration_ms]]/(60*1000)),":",MOD(INT(spotify_top_songs_audio_features[[#This Row],[duration_ms]]/1000),60))</f>
        <v>3:50</v>
      </c>
      <c r="AA48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849" t="str">
        <f>spotify_top_songs_audio_features[[#This Row],[track_name]]</f>
        <v>Next To Me</v>
      </c>
    </row>
    <row r="4850" spans="1:28" x14ac:dyDescent="0.25">
      <c r="A4850" t="s">
        <v>7129</v>
      </c>
      <c r="B4850" t="s">
        <v>7130</v>
      </c>
      <c r="C4850" t="s">
        <v>7131</v>
      </c>
      <c r="D4850" t="s">
        <v>1986</v>
      </c>
      <c r="E4850" t="s">
        <v>113</v>
      </c>
      <c r="F4850" t="s">
        <v>32</v>
      </c>
      <c r="G4850" t="s">
        <v>25</v>
      </c>
      <c r="H4850">
        <v>811</v>
      </c>
      <c r="I4850">
        <v>689</v>
      </c>
      <c r="J4850">
        <v>615</v>
      </c>
      <c r="K4850" t="s">
        <v>535</v>
      </c>
      <c r="L4850">
        <v>2.5500000000000002E-3</v>
      </c>
      <c r="M4850">
        <v>784</v>
      </c>
      <c r="N4850">
        <v>663</v>
      </c>
      <c r="O4850">
        <v>-5113</v>
      </c>
      <c r="P4850">
        <v>144015</v>
      </c>
      <c r="Q4850">
        <v>129782</v>
      </c>
      <c r="R4850">
        <v>2</v>
      </c>
      <c r="S4850">
        <v>8895348</v>
      </c>
      <c r="U4850" t="str">
        <f>IFERROR(LEFT(spotify_top_songs_audio_features[[#This Row],[artist_names]],SEARCH(",",spotify_top_songs_audio_features[[#This Row],[artist_names]])-1),spotify_top_songs_audio_features[[#This Row],[artist_names]])</f>
        <v>Luísa Sonza</v>
      </c>
      <c r="V4850" t="str">
        <f>IFERROR(MID(spotify_top_songs_audio_features[[#This Row],[artist_names]],SEARCH(",",spotify_top_songs_audio_features[[#This Row],[artist_names]])+2,99),"")</f>
        <v/>
      </c>
      <c r="W4850" t="str">
        <f>spotify_top_songs_audio_features[[#This Row],[source]]</f>
        <v>Universal Music Ltda.</v>
      </c>
      <c r="X4850" s="1">
        <f>spotify_top_songs_audio_features[[#This Row],[streams]]</f>
        <v>8895348</v>
      </c>
      <c r="Y4850" t="str">
        <f>IF(Tabela2[[#This Row],[feat]]="","","Feat")</f>
        <v/>
      </c>
      <c r="Z4850" s="17" t="str">
        <f>CONCATENATE(INT(spotify_top_songs_audio_features[[#This Row],[duration_ms]]/(60*1000)),":",MOD(INT(spotify_top_songs_audio_features[[#This Row],[duration_ms]]/1000),60))</f>
        <v>2:9</v>
      </c>
      <c r="AA48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850" t="str">
        <f>spotify_top_songs_audio_features[[#This Row],[track_name]]</f>
        <v>BRABA</v>
      </c>
    </row>
    <row r="4851" spans="1:28" x14ac:dyDescent="0.25">
      <c r="A4851" t="s">
        <v>3748</v>
      </c>
      <c r="B4851" t="s">
        <v>3749</v>
      </c>
      <c r="C4851" t="s">
        <v>3750</v>
      </c>
      <c r="D4851" t="s">
        <v>3751</v>
      </c>
      <c r="E4851" t="s">
        <v>43</v>
      </c>
      <c r="F4851" t="s">
        <v>24</v>
      </c>
      <c r="G4851" t="s">
        <v>25</v>
      </c>
      <c r="H4851">
        <v>88</v>
      </c>
      <c r="I4851">
        <v>798</v>
      </c>
      <c r="J4851">
        <v>513</v>
      </c>
      <c r="K4851" t="s">
        <v>2750</v>
      </c>
      <c r="L4851">
        <v>428</v>
      </c>
      <c r="M4851">
        <v>906</v>
      </c>
      <c r="N4851">
        <v>793</v>
      </c>
      <c r="O4851">
        <v>-3161</v>
      </c>
      <c r="P4851">
        <v>130083</v>
      </c>
      <c r="Q4851">
        <v>61673</v>
      </c>
      <c r="R4851">
        <v>11</v>
      </c>
      <c r="S4851">
        <v>8893292</v>
      </c>
      <c r="U4851" t="str">
        <f>IFERROR(LEFT(spotify_top_songs_audio_features[[#This Row],[artist_names]],SEARCH(",",spotify_top_songs_audio_features[[#This Row],[artist_names]])-1),spotify_top_songs_audio_features[[#This Row],[artist_names]])</f>
        <v>S3BZS</v>
      </c>
      <c r="V4851" t="str">
        <f>IFERROR(MID(spotify_top_songs_audio_features[[#This Row],[artist_names]],SEARCH(",",spotify_top_songs_audio_features[[#This Row],[artist_names]])+2,99),"")</f>
        <v>Mc Gw, Mc Menor Do Alvorada</v>
      </c>
      <c r="W4851" t="str">
        <f>spotify_top_songs_audio_features[[#This Row],[source]]</f>
        <v>S3BZS</v>
      </c>
      <c r="X4851" s="1">
        <f>spotify_top_songs_audio_features[[#This Row],[streams]]</f>
        <v>8893292</v>
      </c>
      <c r="Y4851" t="str">
        <f>IF(Tabela2[[#This Row],[feat]]="","","Feat")</f>
        <v>Feat</v>
      </c>
      <c r="Z4851" s="17" t="str">
        <f>CONCATENATE(INT(spotify_top_songs_audio_features[[#This Row],[duration_ms]]/(60*1000)),":",MOD(INT(spotify_top_songs_audio_features[[#This Row],[duration_ms]]/1000),60))</f>
        <v>1:1</v>
      </c>
      <c r="AA48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851" t="str">
        <f>spotify_top_songs_audio_features[[#This Row],[track_name]]</f>
        <v>MONTAGEM - PR FUNK</v>
      </c>
    </row>
    <row r="4852" spans="1:28" x14ac:dyDescent="0.25">
      <c r="A4852" t="s">
        <v>12502</v>
      </c>
      <c r="B4852" t="s">
        <v>12503</v>
      </c>
      <c r="C4852" t="s">
        <v>12504</v>
      </c>
      <c r="D4852" t="s">
        <v>282</v>
      </c>
      <c r="E4852" t="s">
        <v>23</v>
      </c>
      <c r="F4852" t="s">
        <v>24</v>
      </c>
      <c r="G4852" t="s">
        <v>152</v>
      </c>
      <c r="H4852">
        <v>467</v>
      </c>
      <c r="I4852">
        <v>635</v>
      </c>
      <c r="J4852">
        <v>154</v>
      </c>
      <c r="K4852" t="s">
        <v>8542</v>
      </c>
      <c r="L4852">
        <v>4.1599999999999997E-4</v>
      </c>
      <c r="M4852">
        <v>844</v>
      </c>
      <c r="N4852">
        <v>51</v>
      </c>
      <c r="O4852">
        <v>-6115</v>
      </c>
      <c r="P4852">
        <v>127596</v>
      </c>
      <c r="Q4852">
        <v>88625</v>
      </c>
      <c r="R4852">
        <v>1</v>
      </c>
      <c r="S4852">
        <v>8884283</v>
      </c>
      <c r="U4852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852" t="str">
        <f>IFERROR(MID(spotify_top_songs_audio_features[[#This Row],[artist_names]],SEARCH(",",spotify_top_songs_audio_features[[#This Row],[artist_names]])+2,99),"")</f>
        <v>The Creator, DJ Drama</v>
      </c>
      <c r="W4852" t="str">
        <f>spotify_top_songs_audio_features[[#This Row],[source]]</f>
        <v>Columbia</v>
      </c>
      <c r="X4852" s="1">
        <f>spotify_top_songs_audio_features[[#This Row],[streams]]</f>
        <v>8884283</v>
      </c>
      <c r="Y4852" t="str">
        <f>IF(Tabela2[[#This Row],[feat]]="","","Feat")</f>
        <v>Feat</v>
      </c>
      <c r="Z4852" s="17" t="str">
        <f>CONCATENATE(INT(spotify_top_songs_audio_features[[#This Row],[duration_ms]]/(60*1000)),":",MOD(INT(spotify_top_songs_audio_features[[#This Row],[duration_ms]]/1000),60))</f>
        <v>1:28</v>
      </c>
      <c r="AA48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52" t="str">
        <f>spotify_top_songs_audio_features[[#This Row],[track_name]]</f>
        <v>SIR BAUDELAIRE (feat. DJ Drama)</v>
      </c>
    </row>
    <row r="4853" spans="1:28" x14ac:dyDescent="0.25">
      <c r="A4853" t="s">
        <v>5749</v>
      </c>
      <c r="B4853" t="s">
        <v>5750</v>
      </c>
      <c r="C4853" t="s">
        <v>5751</v>
      </c>
      <c r="D4853" t="s">
        <v>2165</v>
      </c>
      <c r="E4853" t="s">
        <v>23</v>
      </c>
      <c r="F4853" t="s">
        <v>24</v>
      </c>
      <c r="G4853" t="s">
        <v>25</v>
      </c>
      <c r="H4853">
        <v>866</v>
      </c>
      <c r="I4853">
        <v>399</v>
      </c>
      <c r="J4853">
        <v>745</v>
      </c>
      <c r="K4853" t="s">
        <v>1462</v>
      </c>
      <c r="L4853">
        <v>0</v>
      </c>
      <c r="M4853">
        <v>689</v>
      </c>
      <c r="N4853">
        <v>713</v>
      </c>
      <c r="O4853">
        <v>-10938</v>
      </c>
      <c r="P4853">
        <v>129047</v>
      </c>
      <c r="Q4853">
        <v>223256</v>
      </c>
      <c r="R4853">
        <v>1</v>
      </c>
      <c r="S4853">
        <v>8879641</v>
      </c>
      <c r="U4853" t="str">
        <f>IFERROR(LEFT(spotify_top_songs_audio_features[[#This Row],[artist_names]],SEARCH(",",spotify_top_songs_audio_features[[#This Row],[artist_names]])-1),spotify_top_songs_audio_features[[#This Row],[artist_names]])</f>
        <v>Ant Saunders</v>
      </c>
      <c r="V4853" t="str">
        <f>IFERROR(MID(spotify_top_songs_audio_features[[#This Row],[artist_names]],SEARCH(",",spotify_top_songs_audio_features[[#This Row],[artist_names]])+2,99),"")</f>
        <v/>
      </c>
      <c r="W4853" t="str">
        <f>spotify_top_songs_audio_features[[#This Row],[source]]</f>
        <v>Arista Records</v>
      </c>
      <c r="X4853" s="1">
        <f>spotify_top_songs_audio_features[[#This Row],[streams]]</f>
        <v>8879641</v>
      </c>
      <c r="Y4853" t="str">
        <f>IF(Tabela2[[#This Row],[feat]]="","","Feat")</f>
        <v/>
      </c>
      <c r="Z4853" s="17" t="str">
        <f>CONCATENATE(INT(spotify_top_songs_audio_features[[#This Row],[duration_ms]]/(60*1000)),":",MOD(INT(spotify_top_songs_audio_features[[#This Row],[duration_ms]]/1000),60))</f>
        <v>3:43</v>
      </c>
      <c r="AA48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53" t="str">
        <f>spotify_top_songs_audio_features[[#This Row],[track_name]]</f>
        <v>Yellow Hearts</v>
      </c>
    </row>
    <row r="4854" spans="1:28" x14ac:dyDescent="0.25">
      <c r="A4854" t="s">
        <v>12071</v>
      </c>
      <c r="B4854" t="s">
        <v>7028</v>
      </c>
      <c r="C4854" t="s">
        <v>9513</v>
      </c>
      <c r="D4854" t="s">
        <v>1562</v>
      </c>
      <c r="E4854" t="s">
        <v>23</v>
      </c>
      <c r="F4854" t="s">
        <v>32</v>
      </c>
      <c r="G4854" t="s">
        <v>25</v>
      </c>
      <c r="H4854">
        <v>805</v>
      </c>
      <c r="I4854">
        <v>562</v>
      </c>
      <c r="J4854">
        <v>105</v>
      </c>
      <c r="K4854" t="s">
        <v>1401</v>
      </c>
      <c r="L4854">
        <v>4.9600000000000002E-4</v>
      </c>
      <c r="M4854">
        <v>148</v>
      </c>
      <c r="N4854">
        <v>767</v>
      </c>
      <c r="O4854">
        <v>-3117</v>
      </c>
      <c r="P4854">
        <v>172094</v>
      </c>
      <c r="Q4854">
        <v>184255</v>
      </c>
      <c r="R4854">
        <v>2</v>
      </c>
      <c r="S4854">
        <v>8878746</v>
      </c>
      <c r="U4854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4854" t="str">
        <f>IFERROR(MID(spotify_top_songs_audio_features[[#This Row],[artist_names]],SEARCH(",",spotify_top_songs_audio_features[[#This Row],[artist_names]])+2,99),"")</f>
        <v/>
      </c>
      <c r="W4854" t="str">
        <f>spotify_top_songs_audio_features[[#This Row],[source]]</f>
        <v>Rich Music</v>
      </c>
      <c r="X4854" s="1">
        <f>spotify_top_songs_audio_features[[#This Row],[streams]]</f>
        <v>8878746</v>
      </c>
      <c r="Y4854" t="str">
        <f>IF(Tabela2[[#This Row],[feat]]="","","Feat")</f>
        <v/>
      </c>
      <c r="Z4854" s="17" t="str">
        <f>CONCATENATE(INT(spotify_top_songs_audio_features[[#This Row],[duration_ms]]/(60*1000)),":",MOD(INT(spotify_top_songs_audio_features[[#This Row],[duration_ms]]/1000),60))</f>
        <v>3:4</v>
      </c>
      <c r="AA48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54" t="str">
        <f>spotify_top_songs_audio_features[[#This Row],[track_name]]</f>
        <v>Relación</v>
      </c>
    </row>
    <row r="4855" spans="1:28" x14ac:dyDescent="0.25">
      <c r="A4855" t="s">
        <v>3970</v>
      </c>
      <c r="B4855" t="s">
        <v>51</v>
      </c>
      <c r="C4855" t="s">
        <v>52</v>
      </c>
      <c r="D4855" t="s">
        <v>53</v>
      </c>
      <c r="E4855" t="s">
        <v>23</v>
      </c>
      <c r="F4855" t="s">
        <v>32</v>
      </c>
      <c r="G4855" t="s">
        <v>25</v>
      </c>
      <c r="H4855">
        <v>837</v>
      </c>
      <c r="I4855">
        <v>784</v>
      </c>
      <c r="J4855">
        <v>101</v>
      </c>
      <c r="K4855" t="s">
        <v>364</v>
      </c>
      <c r="L4855">
        <v>0</v>
      </c>
      <c r="M4855">
        <v>897</v>
      </c>
      <c r="N4855">
        <v>748</v>
      </c>
      <c r="O4855">
        <v>-4531</v>
      </c>
      <c r="P4855">
        <v>94036</v>
      </c>
      <c r="Q4855">
        <v>217653</v>
      </c>
      <c r="R4855">
        <v>18</v>
      </c>
      <c r="S4855">
        <v>8869440</v>
      </c>
      <c r="U4855" t="str">
        <f>IFERROR(LEFT(spotify_top_songs_audio_features[[#This Row],[artist_names]],SEARCH(",",spotify_top_songs_audio_features[[#This Row],[artist_names]])-1),spotify_top_songs_audio_features[[#This Row],[artist_names]])</f>
        <v>Thalia</v>
      </c>
      <c r="V4855" t="str">
        <f>IFERROR(MID(spotify_top_songs_audio_features[[#This Row],[artist_names]],SEARCH(",",spotify_top_songs_audio_features[[#This Row],[artist_names]])+2,99),"")</f>
        <v>NATTI NATASHA</v>
      </c>
      <c r="W4855" t="str">
        <f>spotify_top_songs_audio_features[[#This Row],[source]]</f>
        <v>Sony Music Latin</v>
      </c>
      <c r="X4855" s="1">
        <f>spotify_top_songs_audio_features[[#This Row],[streams]]</f>
        <v>8869440</v>
      </c>
      <c r="Y4855" t="str">
        <f>IF(Tabela2[[#This Row],[feat]]="","","Feat")</f>
        <v>Feat</v>
      </c>
      <c r="Z4855" s="17" t="str">
        <f>CONCATENATE(INT(spotify_top_songs_audio_features[[#This Row],[duration_ms]]/(60*1000)),":",MOD(INT(spotify_top_songs_audio_features[[#This Row],[duration_ms]]/1000),60))</f>
        <v>3:37</v>
      </c>
      <c r="AA48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55" t="str">
        <f>spotify_top_songs_audio_features[[#This Row],[track_name]]</f>
        <v>No Me Acuerdo</v>
      </c>
    </row>
    <row r="4856" spans="1:28" x14ac:dyDescent="0.25">
      <c r="A4856" t="s">
        <v>2968</v>
      </c>
      <c r="B4856" t="s">
        <v>2969</v>
      </c>
      <c r="C4856" t="s">
        <v>2970</v>
      </c>
      <c r="D4856" t="s">
        <v>2971</v>
      </c>
      <c r="E4856" t="s">
        <v>177</v>
      </c>
      <c r="F4856" t="s">
        <v>32</v>
      </c>
      <c r="G4856" t="s">
        <v>25</v>
      </c>
      <c r="H4856">
        <v>708</v>
      </c>
      <c r="I4856">
        <v>943</v>
      </c>
      <c r="J4856">
        <v>158</v>
      </c>
      <c r="K4856" t="s">
        <v>831</v>
      </c>
      <c r="L4856">
        <v>604</v>
      </c>
      <c r="M4856">
        <v>224</v>
      </c>
      <c r="N4856">
        <v>5</v>
      </c>
      <c r="O4856">
        <v>-4904</v>
      </c>
      <c r="P4856">
        <v>160091</v>
      </c>
      <c r="Q4856">
        <v>160219</v>
      </c>
      <c r="R4856">
        <v>1</v>
      </c>
      <c r="S4856">
        <v>8867556</v>
      </c>
      <c r="U4856" t="str">
        <f>IFERROR(LEFT(spotify_top_songs_audio_features[[#This Row],[artist_names]],SEARCH(",",spotify_top_songs_audio_features[[#This Row],[artist_names]])-1),spotify_top_songs_audio_features[[#This Row],[artist_names]])</f>
        <v>Joost</v>
      </c>
      <c r="V4856" t="str">
        <f>IFERROR(MID(spotify_top_songs_audio_features[[#This Row],[artist_names]],SEARCH(",",spotify_top_songs_audio_features[[#This Row],[artist_names]])+2,99),"")</f>
        <v/>
      </c>
      <c r="W4856" t="str">
        <f>spotify_top_songs_audio_features[[#This Row],[source]]</f>
        <v>Joost Klein</v>
      </c>
      <c r="X4856" s="1">
        <f>spotify_top_songs_audio_features[[#This Row],[streams]]</f>
        <v>8867556</v>
      </c>
      <c r="Y4856" t="str">
        <f>IF(Tabela2[[#This Row],[feat]]="","","Feat")</f>
        <v/>
      </c>
      <c r="Z4856" s="17" t="str">
        <f>CONCATENATE(INT(spotify_top_songs_audio_features[[#This Row],[duration_ms]]/(60*1000)),":",MOD(INT(spotify_top_songs_audio_features[[#This Row],[duration_ms]]/1000),60))</f>
        <v>2:40</v>
      </c>
      <c r="AA48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856" t="str">
        <f>spotify_top_songs_audio_features[[#This Row],[track_name]]</f>
        <v>Europapa</v>
      </c>
    </row>
    <row r="4857" spans="1:28" x14ac:dyDescent="0.25">
      <c r="A4857" t="s">
        <v>14190</v>
      </c>
      <c r="B4857" t="s">
        <v>14191</v>
      </c>
      <c r="C4857" t="s">
        <v>14192</v>
      </c>
      <c r="D4857" t="s">
        <v>11324</v>
      </c>
      <c r="E4857" t="s">
        <v>142</v>
      </c>
      <c r="F4857" t="s">
        <v>24</v>
      </c>
      <c r="G4857" t="s">
        <v>25</v>
      </c>
      <c r="H4857">
        <v>901</v>
      </c>
      <c r="I4857">
        <v>676</v>
      </c>
      <c r="J4857">
        <v>251</v>
      </c>
      <c r="K4857" t="s">
        <v>14104</v>
      </c>
      <c r="L4857">
        <v>0</v>
      </c>
      <c r="M4857">
        <v>863</v>
      </c>
      <c r="N4857">
        <v>452</v>
      </c>
      <c r="O4857">
        <v>-7033</v>
      </c>
      <c r="P4857">
        <v>85018</v>
      </c>
      <c r="Q4857">
        <v>148278</v>
      </c>
      <c r="R4857">
        <v>2</v>
      </c>
      <c r="S4857">
        <v>8866811</v>
      </c>
      <c r="U4857" t="str">
        <f>IFERROR(LEFT(spotify_top_songs_audio_features[[#This Row],[artist_names]],SEARCH(",",spotify_top_songs_audio_features[[#This Row],[artist_names]])-1),spotify_top_songs_audio_features[[#This Row],[artist_names]])</f>
        <v>NAV</v>
      </c>
      <c r="V4857" t="str">
        <f>IFERROR(MID(spotify_top_songs_audio_features[[#This Row],[artist_names]],SEARCH(",",spotify_top_songs_audio_features[[#This Row],[artist_names]])+2,99),"")</f>
        <v>Meek Mill</v>
      </c>
      <c r="W4857" t="str">
        <f>spotify_top_songs_audio_features[[#This Row],[source]]</f>
        <v>XO Records, LLC and Republic Records</v>
      </c>
      <c r="X4857" s="1">
        <f>spotify_top_songs_audio_features[[#This Row],[streams]]</f>
        <v>8866811</v>
      </c>
      <c r="Y4857" t="str">
        <f>IF(Tabela2[[#This Row],[feat]]="","","Feat")</f>
        <v>Feat</v>
      </c>
      <c r="Z4857" s="17" t="str">
        <f>CONCATENATE(INT(spotify_top_songs_audio_features[[#This Row],[duration_ms]]/(60*1000)),":",MOD(INT(spotify_top_songs_audio_features[[#This Row],[duration_ms]]/1000),60))</f>
        <v>2:28</v>
      </c>
      <c r="AA48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857" t="str">
        <f>spotify_top_songs_audio_features[[#This Row],[track_name]]</f>
        <v>Tap (feat. Meek Mill)</v>
      </c>
    </row>
    <row r="4858" spans="1:28" x14ac:dyDescent="0.25">
      <c r="A4858" t="s">
        <v>7065</v>
      </c>
      <c r="B4858" t="s">
        <v>7066</v>
      </c>
      <c r="C4858" t="s">
        <v>7067</v>
      </c>
      <c r="D4858" t="s">
        <v>1487</v>
      </c>
      <c r="E4858" t="s">
        <v>23</v>
      </c>
      <c r="F4858" t="s">
        <v>24</v>
      </c>
      <c r="G4858" t="s">
        <v>25</v>
      </c>
      <c r="H4858">
        <v>662</v>
      </c>
      <c r="I4858">
        <v>686</v>
      </c>
      <c r="J4858">
        <v>332</v>
      </c>
      <c r="K4858" t="s">
        <v>2647</v>
      </c>
      <c r="L4858">
        <v>5.5900000000000004E-4</v>
      </c>
      <c r="M4858">
        <v>349</v>
      </c>
      <c r="N4858">
        <v>678</v>
      </c>
      <c r="O4858">
        <v>-8302</v>
      </c>
      <c r="P4858">
        <v>143971</v>
      </c>
      <c r="Q4858">
        <v>215000</v>
      </c>
      <c r="R4858">
        <v>1</v>
      </c>
      <c r="S4858">
        <v>8859168</v>
      </c>
      <c r="U4858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4858" t="str">
        <f>IFERROR(MID(spotify_top_songs_audio_features[[#This Row],[artist_names]],SEARCH(",",spotify_top_songs_audio_features[[#This Row],[artist_names]])+2,99),"")</f>
        <v>Kanye West, Pusha T</v>
      </c>
      <c r="W4858" t="str">
        <f>spotify_top_songs_audio_features[[#This Row],[source]]</f>
        <v>Victor Victor Worldwide</v>
      </c>
      <c r="X4858" s="1">
        <f>spotify_top_songs_audio_features[[#This Row],[streams]]</f>
        <v>8859168</v>
      </c>
      <c r="Y4858" t="str">
        <f>IF(Tabela2[[#This Row],[feat]]="","","Feat")</f>
        <v>Feat</v>
      </c>
      <c r="Z4858" s="17" t="str">
        <f>CONCATENATE(INT(spotify_top_songs_audio_features[[#This Row],[duration_ms]]/(60*1000)),":",MOD(INT(spotify_top_songs_audio_features[[#This Row],[duration_ms]]/1000),60))</f>
        <v>3:35</v>
      </c>
      <c r="AA48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58" t="str">
        <f>spotify_top_songs_audio_features[[#This Row],[track_name]]</f>
        <v>Tell The Vision (feat. Kanye West &amp; Pusha T)</v>
      </c>
    </row>
    <row r="4859" spans="1:28" x14ac:dyDescent="0.25">
      <c r="A4859" t="s">
        <v>3551</v>
      </c>
      <c r="B4859" t="s">
        <v>937</v>
      </c>
      <c r="C4859" t="s">
        <v>3552</v>
      </c>
      <c r="D4859" t="s">
        <v>282</v>
      </c>
      <c r="E4859" t="s">
        <v>58</v>
      </c>
      <c r="F4859" t="s">
        <v>24</v>
      </c>
      <c r="G4859" t="s">
        <v>25</v>
      </c>
      <c r="H4859">
        <v>747</v>
      </c>
      <c r="I4859">
        <v>612</v>
      </c>
      <c r="J4859">
        <v>929</v>
      </c>
      <c r="K4859" t="s">
        <v>2368</v>
      </c>
      <c r="L4859">
        <v>0</v>
      </c>
      <c r="M4859">
        <v>451</v>
      </c>
      <c r="N4859">
        <v>89</v>
      </c>
      <c r="O4859">
        <v>-6447</v>
      </c>
      <c r="P4859">
        <v>149893</v>
      </c>
      <c r="Q4859">
        <v>153625</v>
      </c>
      <c r="R4859">
        <v>1</v>
      </c>
      <c r="S4859">
        <v>8855809</v>
      </c>
      <c r="U4859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859" t="str">
        <f>IFERROR(MID(spotify_top_songs_audio_features[[#This Row],[artist_names]],SEARCH(",",spotify_top_songs_audio_features[[#This Row],[artist_names]])+2,99),"")</f>
        <v/>
      </c>
      <c r="W4859" t="str">
        <f>spotify_top_songs_audio_features[[#This Row],[source]]</f>
        <v>Columbia</v>
      </c>
      <c r="X4859" s="1">
        <f>spotify_top_songs_audio_features[[#This Row],[streams]]</f>
        <v>8855809</v>
      </c>
      <c r="Y4859" t="str">
        <f>IF(Tabela2[[#This Row],[feat]]="","","Feat")</f>
        <v/>
      </c>
      <c r="Z4859" s="17" t="str">
        <f>CONCATENATE(INT(spotify_top_songs_audio_features[[#This Row],[duration_ms]]/(60*1000)),":",MOD(INT(spotify_top_songs_audio_features[[#This Row],[duration_ms]]/1000),60))</f>
        <v>2:33</v>
      </c>
      <c r="AA48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859" t="str">
        <f>spotify_top_songs_audio_features[[#This Row],[track_name]]</f>
        <v>J CHRIST</v>
      </c>
    </row>
    <row r="4860" spans="1:28" x14ac:dyDescent="0.25">
      <c r="A4860" t="s">
        <v>10562</v>
      </c>
      <c r="B4860" t="s">
        <v>439</v>
      </c>
      <c r="C4860" t="s">
        <v>10563</v>
      </c>
      <c r="D4860" t="s">
        <v>976</v>
      </c>
      <c r="E4860" t="s">
        <v>86</v>
      </c>
      <c r="F4860" t="s">
        <v>32</v>
      </c>
      <c r="G4860" t="s">
        <v>25</v>
      </c>
      <c r="H4860">
        <v>445</v>
      </c>
      <c r="I4860">
        <v>797</v>
      </c>
      <c r="J4860">
        <v>434</v>
      </c>
      <c r="K4860" t="s">
        <v>10564</v>
      </c>
      <c r="L4860">
        <v>0</v>
      </c>
      <c r="M4860">
        <v>363</v>
      </c>
      <c r="N4860">
        <v>267</v>
      </c>
      <c r="O4860">
        <v>-5086</v>
      </c>
      <c r="P4860">
        <v>135483</v>
      </c>
      <c r="Q4860">
        <v>205288</v>
      </c>
      <c r="R4860">
        <v>1</v>
      </c>
      <c r="S4860">
        <v>8853254</v>
      </c>
      <c r="U4860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860" t="str">
        <f>IFERROR(MID(spotify_top_songs_audio_features[[#This Row],[artist_names]],SEARCH(",",spotify_top_songs_audio_features[[#This Row],[artist_names]])+2,99),"")</f>
        <v/>
      </c>
      <c r="W4860" t="str">
        <f>spotify_top_songs_audio_features[[#This Row],[source]]</f>
        <v>Mercury Records/Republic Records</v>
      </c>
      <c r="X4860" s="1">
        <f>spotify_top_songs_audio_features[[#This Row],[streams]]</f>
        <v>8853254</v>
      </c>
      <c r="Y4860" t="str">
        <f>IF(Tabela2[[#This Row],[feat]]="","","Feat")</f>
        <v/>
      </c>
      <c r="Z4860" s="17" t="str">
        <f>CONCATENATE(INT(spotify_top_songs_audio_features[[#This Row],[duration_ms]]/(60*1000)),":",MOD(INT(spotify_top_songs_audio_features[[#This Row],[duration_ms]]/1000),60))</f>
        <v>3:25</v>
      </c>
      <c r="AA48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860" t="str">
        <f>spotify_top_songs_audio_features[[#This Row],[track_name]]</f>
        <v>Something Real</v>
      </c>
    </row>
    <row r="4861" spans="1:28" x14ac:dyDescent="0.25">
      <c r="A4861" t="s">
        <v>3489</v>
      </c>
      <c r="B4861" t="s">
        <v>3490</v>
      </c>
      <c r="C4861" t="s">
        <v>3491</v>
      </c>
      <c r="D4861" t="s">
        <v>385</v>
      </c>
      <c r="E4861" t="s">
        <v>97</v>
      </c>
      <c r="F4861" t="s">
        <v>24</v>
      </c>
      <c r="G4861" t="s">
        <v>25</v>
      </c>
      <c r="H4861">
        <v>749</v>
      </c>
      <c r="I4861">
        <v>925</v>
      </c>
      <c r="J4861">
        <v>227</v>
      </c>
      <c r="K4861" t="s">
        <v>3492</v>
      </c>
      <c r="L4861">
        <v>0</v>
      </c>
      <c r="M4861">
        <v>52</v>
      </c>
      <c r="N4861">
        <v>641</v>
      </c>
      <c r="O4861">
        <v>-5034</v>
      </c>
      <c r="P4861">
        <v>86989</v>
      </c>
      <c r="Q4861">
        <v>263373</v>
      </c>
      <c r="R4861">
        <v>1</v>
      </c>
      <c r="S4861">
        <v>8845135</v>
      </c>
      <c r="U4861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861" t="str">
        <f>IFERROR(MID(spotify_top_songs_audio_features[[#This Row],[artist_names]],SEARCH(",",spotify_top_songs_audio_features[[#This Row],[artist_names]])+2,99),"")</f>
        <v>Rihanna</v>
      </c>
      <c r="W4861" t="str">
        <f>spotify_top_songs_audio_features[[#This Row],[source]]</f>
        <v>Aftermath</v>
      </c>
      <c r="X4861" s="1">
        <f>spotify_top_songs_audio_features[[#This Row],[streams]]</f>
        <v>8845135</v>
      </c>
      <c r="Y4861" t="str">
        <f>IF(Tabela2[[#This Row],[feat]]="","","Feat")</f>
        <v>Feat</v>
      </c>
      <c r="Z4861" s="17" t="str">
        <f>CONCATENATE(INT(spotify_top_songs_audio_features[[#This Row],[duration_ms]]/(60*1000)),":",MOD(INT(spotify_top_songs_audio_features[[#This Row],[duration_ms]]/1000),60))</f>
        <v>4:23</v>
      </c>
      <c r="AA48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861" t="str">
        <f>spotify_top_songs_audio_features[[#This Row],[track_name]]</f>
        <v>Love The Way You Lie</v>
      </c>
    </row>
    <row r="4862" spans="1:28" x14ac:dyDescent="0.25">
      <c r="A4862" t="s">
        <v>3268</v>
      </c>
      <c r="B4862" t="s">
        <v>3269</v>
      </c>
      <c r="C4862" t="s">
        <v>3270</v>
      </c>
      <c r="D4862" t="s">
        <v>3271</v>
      </c>
      <c r="E4862" t="s">
        <v>23</v>
      </c>
      <c r="F4862" t="s">
        <v>32</v>
      </c>
      <c r="G4862" t="s">
        <v>25</v>
      </c>
      <c r="H4862">
        <v>631</v>
      </c>
      <c r="I4862">
        <v>599</v>
      </c>
      <c r="J4862">
        <v>878</v>
      </c>
      <c r="K4862" t="s">
        <v>3272</v>
      </c>
      <c r="L4862">
        <v>0</v>
      </c>
      <c r="M4862">
        <v>952</v>
      </c>
      <c r="N4862">
        <v>727</v>
      </c>
      <c r="O4862">
        <v>-6137</v>
      </c>
      <c r="P4862">
        <v>170122</v>
      </c>
      <c r="Q4862">
        <v>190576</v>
      </c>
      <c r="R4862">
        <v>2</v>
      </c>
      <c r="S4862">
        <v>8839059</v>
      </c>
      <c r="U4862" t="str">
        <f>IFERROR(LEFT(spotify_top_songs_audio_features[[#This Row],[artist_names]],SEARCH(",",spotify_top_songs_audio_features[[#This Row],[artist_names]])-1),spotify_top_songs_audio_features[[#This Row],[artist_names]])</f>
        <v>Madison Beer</v>
      </c>
      <c r="V4862" t="str">
        <f>IFERROR(MID(spotify_top_songs_audio_features[[#This Row],[artist_names]],SEARCH(",",spotify_top_songs_audio_features[[#This Row],[artist_names]])+2,99),"")</f>
        <v/>
      </c>
      <c r="W4862" t="str">
        <f>spotify_top_songs_audio_features[[#This Row],[source]]</f>
        <v>Access Records</v>
      </c>
      <c r="X4862" s="1">
        <f>spotify_top_songs_audio_features[[#This Row],[streams]]</f>
        <v>8839059</v>
      </c>
      <c r="Y4862" t="str">
        <f>IF(Tabela2[[#This Row],[feat]]="","","Feat")</f>
        <v/>
      </c>
      <c r="Z4862" s="17" t="str">
        <f>CONCATENATE(INT(spotify_top_songs_audio_features[[#This Row],[duration_ms]]/(60*1000)),":",MOD(INT(spotify_top_songs_audio_features[[#This Row],[duration_ms]]/1000),60))</f>
        <v>3:10</v>
      </c>
      <c r="AA48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62" t="str">
        <f>spotify_top_songs_audio_features[[#This Row],[track_name]]</f>
        <v>Home with You</v>
      </c>
    </row>
    <row r="4863" spans="1:28" x14ac:dyDescent="0.25">
      <c r="A4863" t="s">
        <v>3745</v>
      </c>
      <c r="B4863" t="s">
        <v>3746</v>
      </c>
      <c r="C4863" t="s">
        <v>3747</v>
      </c>
      <c r="D4863" t="s">
        <v>436</v>
      </c>
      <c r="E4863" t="s">
        <v>142</v>
      </c>
      <c r="F4863" t="s">
        <v>24</v>
      </c>
      <c r="G4863" t="s">
        <v>25</v>
      </c>
      <c r="H4863">
        <v>665</v>
      </c>
      <c r="I4863">
        <v>68</v>
      </c>
      <c r="J4863">
        <v>291</v>
      </c>
      <c r="K4863" t="s">
        <v>2757</v>
      </c>
      <c r="L4863">
        <v>0</v>
      </c>
      <c r="M4863">
        <v>96</v>
      </c>
      <c r="N4863">
        <v>69</v>
      </c>
      <c r="O4863">
        <v>-4898</v>
      </c>
      <c r="P4863">
        <v>91667</v>
      </c>
      <c r="Q4863">
        <v>150787</v>
      </c>
      <c r="R4863">
        <v>1</v>
      </c>
      <c r="S4863">
        <v>8830186</v>
      </c>
      <c r="U4863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4863" t="str">
        <f>IFERROR(MID(spotify_top_songs_audio_features[[#This Row],[artist_names]],SEARCH(",",spotify_top_songs_audio_features[[#This Row],[artist_names]])+2,99),"")</f>
        <v>Young Thug, J Hus</v>
      </c>
      <c r="W4863" t="str">
        <f>spotify_top_songs_audio_features[[#This Row],[source]]</f>
        <v>Atlantic Records UK</v>
      </c>
      <c r="X4863" s="1">
        <f>spotify_top_songs_audio_features[[#This Row],[streams]]</f>
        <v>8830186</v>
      </c>
      <c r="Y4863" t="str">
        <f>IF(Tabela2[[#This Row],[feat]]="","","Feat")</f>
        <v>Feat</v>
      </c>
      <c r="Z4863" s="17" t="str">
        <f>CONCATENATE(INT(spotify_top_songs_audio_features[[#This Row],[duration_ms]]/(60*1000)),":",MOD(INT(spotify_top_songs_audio_features[[#This Row],[duration_ms]]/1000),60))</f>
        <v>2:30</v>
      </c>
      <c r="AA48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863" t="str">
        <f>spotify_top_songs_audio_features[[#This Row],[track_name]]</f>
        <v>Feels (feat. Young Thug &amp; J Hus)</v>
      </c>
    </row>
    <row r="4864" spans="1:28" x14ac:dyDescent="0.25">
      <c r="A4864" t="s">
        <v>14407</v>
      </c>
      <c r="B4864" t="s">
        <v>14408</v>
      </c>
      <c r="C4864" t="s">
        <v>14409</v>
      </c>
      <c r="D4864" t="s">
        <v>1938</v>
      </c>
      <c r="E4864" t="s">
        <v>58</v>
      </c>
      <c r="F4864" t="s">
        <v>32</v>
      </c>
      <c r="G4864" t="s">
        <v>25</v>
      </c>
      <c r="H4864">
        <v>848</v>
      </c>
      <c r="I4864">
        <v>933</v>
      </c>
      <c r="J4864">
        <v>106</v>
      </c>
      <c r="K4864" t="s">
        <v>14410</v>
      </c>
      <c r="L4864">
        <v>2.81E-4</v>
      </c>
      <c r="M4864">
        <v>184</v>
      </c>
      <c r="N4864">
        <v>506</v>
      </c>
      <c r="O4864">
        <v>-3306</v>
      </c>
      <c r="P4864">
        <v>139998</v>
      </c>
      <c r="Q4864">
        <v>171998</v>
      </c>
      <c r="R4864">
        <v>2</v>
      </c>
      <c r="S4864">
        <v>8823768</v>
      </c>
      <c r="U4864" t="str">
        <f>IFERROR(LEFT(spotify_top_songs_audio_features[[#This Row],[artist_names]],SEARCH(",",spotify_top_songs_audio_features[[#This Row],[artist_names]])-1),spotify_top_songs_audio_features[[#This Row],[artist_names]])</f>
        <v>DENNIS</v>
      </c>
      <c r="V4864" t="str">
        <f>IFERROR(MID(spotify_top_songs_audio_features[[#This Row],[artist_names]],SEARCH(",",spotify_top_songs_audio_features[[#This Row],[artist_names]])+2,99),"")</f>
        <v>MC Kevinho</v>
      </c>
      <c r="W4864" t="str">
        <f>spotify_top_songs_audio_features[[#This Row],[source]]</f>
        <v>Sony Music Entertainment</v>
      </c>
      <c r="X4864" s="1">
        <f>spotify_top_songs_audio_features[[#This Row],[streams]]</f>
        <v>8823768</v>
      </c>
      <c r="Y4864" t="str">
        <f>IF(Tabela2[[#This Row],[feat]]="","","Feat")</f>
        <v>Feat</v>
      </c>
      <c r="Z4864" s="17" t="str">
        <f>CONCATENATE(INT(spotify_top_songs_audio_features[[#This Row],[duration_ms]]/(60*1000)),":",MOD(INT(spotify_top_songs_audio_features[[#This Row],[duration_ms]]/1000),60))</f>
        <v>2:51</v>
      </c>
      <c r="AA48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864" t="str">
        <f>spotify_top_songs_audio_features[[#This Row],[track_name]]</f>
        <v>Agora é Tudo Meu</v>
      </c>
    </row>
    <row r="4865" spans="1:28" x14ac:dyDescent="0.25">
      <c r="A4865" t="s">
        <v>17711</v>
      </c>
      <c r="B4865" t="s">
        <v>125</v>
      </c>
      <c r="C4865" t="s">
        <v>17712</v>
      </c>
      <c r="D4865" t="s">
        <v>127</v>
      </c>
      <c r="E4865" t="s">
        <v>31</v>
      </c>
      <c r="F4865" t="s">
        <v>24</v>
      </c>
      <c r="G4865" t="s">
        <v>25</v>
      </c>
      <c r="H4865">
        <v>55</v>
      </c>
      <c r="I4865">
        <v>747</v>
      </c>
      <c r="J4865">
        <v>407</v>
      </c>
      <c r="K4865" t="s">
        <v>10114</v>
      </c>
      <c r="L4865">
        <v>0</v>
      </c>
      <c r="M4865">
        <v>536</v>
      </c>
      <c r="N4865">
        <v>648</v>
      </c>
      <c r="O4865">
        <v>-5211</v>
      </c>
      <c r="P4865">
        <v>7998</v>
      </c>
      <c r="Q4865">
        <v>199339</v>
      </c>
      <c r="R4865">
        <v>1</v>
      </c>
      <c r="S4865">
        <v>8822365</v>
      </c>
      <c r="U486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865" t="str">
        <f>IFERROR(MID(spotify_top_songs_audio_features[[#This Row],[artist_names]],SEARCH(",",spotify_top_songs_audio_features[[#This Row],[artist_names]])+2,99),"")</f>
        <v/>
      </c>
      <c r="W4865" t="str">
        <f>spotify_top_songs_audio_features[[#This Row],[source]]</f>
        <v>BIGHIT MUSIC</v>
      </c>
      <c r="X4865" s="1">
        <f>spotify_top_songs_audio_features[[#This Row],[streams]]</f>
        <v>8822365</v>
      </c>
      <c r="Y4865" t="str">
        <f>IF(Tabela2[[#This Row],[feat]]="","","Feat")</f>
        <v/>
      </c>
      <c r="Z4865" s="17" t="str">
        <f>CONCATENATE(INT(spotify_top_songs_audio_features[[#This Row],[duration_ms]]/(60*1000)),":",MOD(INT(spotify_top_songs_audio_features[[#This Row],[duration_ms]]/1000),60))</f>
        <v>3:19</v>
      </c>
      <c r="AA48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65" t="str">
        <f>spotify_top_songs_audio_features[[#This Row],[track_name]]</f>
        <v>Friends</v>
      </c>
    </row>
    <row r="4866" spans="1:28" x14ac:dyDescent="0.25">
      <c r="A4866" t="s">
        <v>9372</v>
      </c>
      <c r="B4866" t="s">
        <v>1598</v>
      </c>
      <c r="C4866" t="s">
        <v>9373</v>
      </c>
      <c r="D4866" t="s">
        <v>1600</v>
      </c>
      <c r="E4866" t="s">
        <v>469</v>
      </c>
      <c r="F4866" t="s">
        <v>32</v>
      </c>
      <c r="G4866" t="s">
        <v>25</v>
      </c>
      <c r="H4866">
        <v>702</v>
      </c>
      <c r="I4866">
        <v>474</v>
      </c>
      <c r="J4866">
        <v>526</v>
      </c>
      <c r="K4866" t="s">
        <v>9374</v>
      </c>
      <c r="L4866">
        <v>1.22E-4</v>
      </c>
      <c r="M4866">
        <v>147</v>
      </c>
      <c r="N4866">
        <v>175</v>
      </c>
      <c r="O4866">
        <v>-15198</v>
      </c>
      <c r="P4866">
        <v>102983</v>
      </c>
      <c r="Q4866">
        <v>52062</v>
      </c>
      <c r="R4866">
        <v>1</v>
      </c>
      <c r="S4866">
        <v>8821108</v>
      </c>
      <c r="U4866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866" t="str">
        <f>IFERROR(MID(spotify_top_songs_audio_features[[#This Row],[artist_names]],SEARCH(",",spotify_top_songs_audio_features[[#This Row],[artist_names]])+2,99),"")</f>
        <v/>
      </c>
      <c r="W4866" t="str">
        <f>spotify_top_songs_audio_features[[#This Row],[source]]</f>
        <v>Rock The World/IDJ/Kanye LP7</v>
      </c>
      <c r="X4866" s="1">
        <f>spotify_top_songs_audio_features[[#This Row],[streams]]</f>
        <v>8821108</v>
      </c>
      <c r="Y4866" t="str">
        <f>IF(Tabela2[[#This Row],[feat]]="","","Feat")</f>
        <v/>
      </c>
      <c r="Z4866" s="17" t="str">
        <f>CONCATENATE(INT(spotify_top_songs_audio_features[[#This Row],[duration_ms]]/(60*1000)),":",MOD(INT(spotify_top_songs_audio_features[[#This Row],[duration_ms]]/1000),60))</f>
        <v>0:52</v>
      </c>
      <c r="AA48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866" t="str">
        <f>spotify_top_songs_audio_features[[#This Row],[track_name]]</f>
        <v>Donda Chant</v>
      </c>
    </row>
    <row r="4867" spans="1:28" x14ac:dyDescent="0.25">
      <c r="A4867" t="s">
        <v>12900</v>
      </c>
      <c r="B4867" t="s">
        <v>8870</v>
      </c>
      <c r="C4867" t="s">
        <v>12901</v>
      </c>
      <c r="D4867" t="s">
        <v>402</v>
      </c>
      <c r="E4867" t="s">
        <v>23</v>
      </c>
      <c r="F4867" t="s">
        <v>32</v>
      </c>
      <c r="G4867" t="s">
        <v>152</v>
      </c>
      <c r="H4867">
        <v>702</v>
      </c>
      <c r="I4867">
        <v>68</v>
      </c>
      <c r="J4867">
        <v>373</v>
      </c>
      <c r="K4867" t="s">
        <v>4818</v>
      </c>
      <c r="L4867">
        <v>0</v>
      </c>
      <c r="M4867">
        <v>111</v>
      </c>
      <c r="N4867">
        <v>86</v>
      </c>
      <c r="O4867">
        <v>-5451</v>
      </c>
      <c r="P4867">
        <v>122895</v>
      </c>
      <c r="Q4867">
        <v>204253</v>
      </c>
      <c r="R4867">
        <v>3</v>
      </c>
      <c r="S4867">
        <v>8820829</v>
      </c>
      <c r="U4867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4867" t="str">
        <f>IFERROR(MID(spotify_top_songs_audio_features[[#This Row],[artist_names]],SEARCH(",",spotify_top_songs_audio_features[[#This Row],[artist_names]])+2,99),"")</f>
        <v>Jasiel Nuñez</v>
      </c>
      <c r="W4867" t="str">
        <f>spotify_top_songs_audio_features[[#This Row],[source]]</f>
        <v>Double P Records</v>
      </c>
      <c r="X4867" s="1">
        <f>spotify_top_songs_audio_features[[#This Row],[streams]]</f>
        <v>8820829</v>
      </c>
      <c r="Y4867" t="str">
        <f>IF(Tabela2[[#This Row],[feat]]="","","Feat")</f>
        <v>Feat</v>
      </c>
      <c r="Z4867" s="17" t="str">
        <f>CONCATENATE(INT(spotify_top_songs_audio_features[[#This Row],[duration_ms]]/(60*1000)),":",MOD(INT(spotify_top_songs_audio_features[[#This Row],[duration_ms]]/1000),60))</f>
        <v>3:24</v>
      </c>
      <c r="AA48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67" t="str">
        <f>spotify_top_songs_audio_features[[#This Row],[track_name]]</f>
        <v>ROSA PASTEL</v>
      </c>
    </row>
    <row r="4868" spans="1:28" x14ac:dyDescent="0.25">
      <c r="A4868" t="s">
        <v>9522</v>
      </c>
      <c r="B4868" t="s">
        <v>9523</v>
      </c>
      <c r="C4868" t="s">
        <v>9524</v>
      </c>
      <c r="D4868" t="s">
        <v>9525</v>
      </c>
      <c r="E4868" t="s">
        <v>102</v>
      </c>
      <c r="F4868" t="s">
        <v>32</v>
      </c>
      <c r="G4868" t="s">
        <v>64</v>
      </c>
      <c r="H4868">
        <v>491</v>
      </c>
      <c r="I4868">
        <v>617</v>
      </c>
      <c r="J4868">
        <v>147</v>
      </c>
      <c r="K4868" t="s">
        <v>6334</v>
      </c>
      <c r="L4868">
        <v>0</v>
      </c>
      <c r="M4868">
        <v>27</v>
      </c>
      <c r="N4868">
        <v>17</v>
      </c>
      <c r="O4868">
        <v>-4545</v>
      </c>
      <c r="P4868">
        <v>126816</v>
      </c>
      <c r="Q4868">
        <v>194533</v>
      </c>
      <c r="R4868">
        <v>2</v>
      </c>
      <c r="S4868">
        <v>8813003</v>
      </c>
      <c r="U4868" t="str">
        <f>IFERROR(LEFT(spotify_top_songs_audio_features[[#This Row],[artist_names]],SEARCH(",",spotify_top_songs_audio_features[[#This Row],[artist_names]])-1),spotify_top_songs_audio_features[[#This Row],[artist_names]])</f>
        <v>Marshmello</v>
      </c>
      <c r="V4868" t="str">
        <f>IFERROR(MID(spotify_top_songs_audio_features[[#This Row],[artist_names]],SEARCH(",",spotify_top_songs_audio_features[[#This Row],[artist_names]])+2,99),"")</f>
        <v>Juicy J, James Arthur</v>
      </c>
      <c r="W4868" t="str">
        <f>spotify_top_songs_audio_features[[#This Row],[source]]</f>
        <v>Joytime Collective/Columbia</v>
      </c>
      <c r="X4868" s="1">
        <f>spotify_top_songs_audio_features[[#This Row],[streams]]</f>
        <v>8813003</v>
      </c>
      <c r="Y4868" t="str">
        <f>IF(Tabela2[[#This Row],[feat]]="","","Feat")</f>
        <v>Feat</v>
      </c>
      <c r="Z4868" s="17" t="str">
        <f>CONCATENATE(INT(spotify_top_songs_audio_features[[#This Row],[duration_ms]]/(60*1000)),":",MOD(INT(spotify_top_songs_audio_features[[#This Row],[duration_ms]]/1000),60))</f>
        <v>3:14</v>
      </c>
      <c r="AA48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68" t="str">
        <f>spotify_top_songs_audio_features[[#This Row],[track_name]]</f>
        <v>You Can Cry</v>
      </c>
    </row>
    <row r="4869" spans="1:28" x14ac:dyDescent="0.25">
      <c r="A4869" t="s">
        <v>14804</v>
      </c>
      <c r="B4869" t="s">
        <v>1598</v>
      </c>
      <c r="C4869" t="s">
        <v>14805</v>
      </c>
      <c r="D4869" t="s">
        <v>1600</v>
      </c>
      <c r="E4869" t="s">
        <v>469</v>
      </c>
      <c r="F4869" t="s">
        <v>24</v>
      </c>
      <c r="G4869" t="s">
        <v>25</v>
      </c>
      <c r="H4869">
        <v>44</v>
      </c>
      <c r="I4869">
        <v>465</v>
      </c>
      <c r="J4869">
        <v>318</v>
      </c>
      <c r="K4869" t="s">
        <v>1277</v>
      </c>
      <c r="L4869">
        <v>1.26E-4</v>
      </c>
      <c r="M4869">
        <v>384</v>
      </c>
      <c r="N4869">
        <v>241</v>
      </c>
      <c r="O4869">
        <v>-6592</v>
      </c>
      <c r="P4869">
        <v>126937</v>
      </c>
      <c r="Q4869">
        <v>310394</v>
      </c>
      <c r="R4869">
        <v>1</v>
      </c>
      <c r="S4869">
        <v>8799808</v>
      </c>
      <c r="U4869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4869" t="str">
        <f>IFERROR(MID(spotify_top_songs_audio_features[[#This Row],[artist_names]],SEARCH(",",spotify_top_songs_audio_features[[#This Row],[artist_names]])+2,99),"")</f>
        <v/>
      </c>
      <c r="W4869" t="str">
        <f>spotify_top_songs_audio_features[[#This Row],[source]]</f>
        <v>Rock The World/IDJ/Kanye LP7</v>
      </c>
      <c r="X4869" s="1">
        <f>spotify_top_songs_audio_features[[#This Row],[streams]]</f>
        <v>8799808</v>
      </c>
      <c r="Y4869" t="str">
        <f>IF(Tabela2[[#This Row],[feat]]="","","Feat")</f>
        <v/>
      </c>
      <c r="Z4869" s="17" t="str">
        <f>CONCATENATE(INT(spotify_top_songs_audio_features[[#This Row],[duration_ms]]/(60*1000)),":",MOD(INT(spotify_top_songs_audio_features[[#This Row],[duration_ms]]/1000),60))</f>
        <v>5:10</v>
      </c>
      <c r="AA48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869" t="str">
        <f>spotify_top_songs_audio_features[[#This Row],[track_name]]</f>
        <v>Come to Life</v>
      </c>
    </row>
    <row r="4870" spans="1:28" x14ac:dyDescent="0.25">
      <c r="A4870" t="s">
        <v>15670</v>
      </c>
      <c r="B4870" t="s">
        <v>15671</v>
      </c>
      <c r="C4870" t="s">
        <v>15672</v>
      </c>
      <c r="D4870" t="s">
        <v>2413</v>
      </c>
      <c r="E4870" t="s">
        <v>97</v>
      </c>
      <c r="F4870" t="s">
        <v>32</v>
      </c>
      <c r="G4870" t="s">
        <v>152</v>
      </c>
      <c r="H4870">
        <v>733</v>
      </c>
      <c r="I4870">
        <v>389</v>
      </c>
      <c r="J4870">
        <v>738</v>
      </c>
      <c r="K4870" t="s">
        <v>1828</v>
      </c>
      <c r="L4870">
        <v>0</v>
      </c>
      <c r="M4870">
        <v>141</v>
      </c>
      <c r="N4870">
        <v>244</v>
      </c>
      <c r="O4870">
        <v>-8468</v>
      </c>
      <c r="P4870">
        <v>157878</v>
      </c>
      <c r="Q4870">
        <v>159670</v>
      </c>
      <c r="R4870">
        <v>2</v>
      </c>
      <c r="S4870">
        <v>8789749</v>
      </c>
      <c r="U4870" t="str">
        <f>IFERROR(LEFT(spotify_top_songs_audio_features[[#This Row],[artist_names]],SEARCH(",",spotify_top_songs_audio_features[[#This Row],[artist_names]])-1),spotify_top_songs_audio_features[[#This Row],[artist_names]])</f>
        <v>Rod Wave</v>
      </c>
      <c r="V4870" t="str">
        <f>IFERROR(MID(spotify_top_songs_audio_features[[#This Row],[artist_names]],SEARCH(",",spotify_top_songs_audio_features[[#This Row],[artist_names]])+2,99),"")</f>
        <v/>
      </c>
      <c r="W4870" t="str">
        <f>spotify_top_songs_audio_features[[#This Row],[source]]</f>
        <v>Alamo</v>
      </c>
      <c r="X4870" s="1">
        <f>spotify_top_songs_audio_features[[#This Row],[streams]]</f>
        <v>8789749</v>
      </c>
      <c r="Y4870" t="str">
        <f>IF(Tabela2[[#This Row],[feat]]="","","Feat")</f>
        <v/>
      </c>
      <c r="Z4870" s="17" t="str">
        <f>CONCATENATE(INT(spotify_top_songs_audio_features[[#This Row],[duration_ms]]/(60*1000)),":",MOD(INT(spotify_top_songs_audio_features[[#This Row],[duration_ms]]/1000),60))</f>
        <v>2:39</v>
      </c>
      <c r="AA48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870" t="str">
        <f>spotify_top_songs_audio_features[[#This Row],[track_name]]</f>
        <v>Heart On Ice</v>
      </c>
    </row>
    <row r="4871" spans="1:28" x14ac:dyDescent="0.25">
      <c r="A4871" t="s">
        <v>8335</v>
      </c>
      <c r="B4871" t="s">
        <v>280</v>
      </c>
      <c r="C4871" t="s">
        <v>8336</v>
      </c>
      <c r="D4871" t="s">
        <v>282</v>
      </c>
      <c r="E4871" t="s">
        <v>142</v>
      </c>
      <c r="F4871" t="s">
        <v>24</v>
      </c>
      <c r="G4871" t="s">
        <v>25</v>
      </c>
      <c r="H4871">
        <v>375</v>
      </c>
      <c r="I4871">
        <v>93</v>
      </c>
      <c r="J4871">
        <v>561</v>
      </c>
      <c r="K4871" t="s">
        <v>8337</v>
      </c>
      <c r="L4871">
        <v>0</v>
      </c>
      <c r="M4871">
        <v>318</v>
      </c>
      <c r="N4871">
        <v>491</v>
      </c>
      <c r="O4871">
        <v>-2631</v>
      </c>
      <c r="P4871">
        <v>147124</v>
      </c>
      <c r="Q4871">
        <v>176387</v>
      </c>
      <c r="R4871">
        <v>2</v>
      </c>
      <c r="S4871">
        <v>8784280</v>
      </c>
      <c r="U4871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4871" t="str">
        <f>IFERROR(MID(spotify_top_songs_audio_features[[#This Row],[artist_names]],SEARCH(",",spotify_top_songs_audio_features[[#This Row],[artist_names]])+2,99),"")</f>
        <v/>
      </c>
      <c r="W4871" t="str">
        <f>spotify_top_songs_audio_features[[#This Row],[source]]</f>
        <v>Columbia</v>
      </c>
      <c r="X4871" s="1">
        <f>spotify_top_songs_audio_features[[#This Row],[streams]]</f>
        <v>8784280</v>
      </c>
      <c r="Y4871" t="str">
        <f>IF(Tabela2[[#This Row],[feat]]="","","Feat")</f>
        <v/>
      </c>
      <c r="Z4871" s="17" t="str">
        <f>CONCATENATE(INT(spotify_top_songs_audio_features[[#This Row],[duration_ms]]/(60*1000)),":",MOD(INT(spotify_top_songs_audio_features[[#This Row],[duration_ms]]/1000),60))</f>
        <v>2:56</v>
      </c>
      <c r="AA48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871" t="str">
        <f>spotify_top_songs_audio_features[[#This Row],[track_name]]</f>
        <v>Kiwi</v>
      </c>
    </row>
    <row r="4872" spans="1:28" x14ac:dyDescent="0.25">
      <c r="A4872" t="s">
        <v>17142</v>
      </c>
      <c r="B4872" t="s">
        <v>17143</v>
      </c>
      <c r="C4872" t="s">
        <v>17144</v>
      </c>
      <c r="D4872" t="s">
        <v>1807</v>
      </c>
      <c r="E4872" t="s">
        <v>70</v>
      </c>
      <c r="F4872" t="s">
        <v>32</v>
      </c>
      <c r="G4872" t="s">
        <v>25</v>
      </c>
      <c r="H4872">
        <v>726</v>
      </c>
      <c r="I4872">
        <v>831</v>
      </c>
      <c r="J4872">
        <v>12</v>
      </c>
      <c r="K4872" t="s">
        <v>13613</v>
      </c>
      <c r="L4872">
        <v>3.7100000000000002E-4</v>
      </c>
      <c r="M4872">
        <v>891</v>
      </c>
      <c r="N4872">
        <v>489</v>
      </c>
      <c r="O4872">
        <v>-2035</v>
      </c>
      <c r="P4872">
        <v>95997</v>
      </c>
      <c r="Q4872">
        <v>152500</v>
      </c>
      <c r="R4872">
        <v>1</v>
      </c>
      <c r="S4872">
        <v>8783985</v>
      </c>
      <c r="U4872" t="str">
        <f>IFERROR(LEFT(spotify_top_songs_audio_features[[#This Row],[artist_names]],SEARCH(",",spotify_top_songs_audio_features[[#This Row],[artist_names]])-1),spotify_top_songs_audio_features[[#This Row],[artist_names]])</f>
        <v>Blessd</v>
      </c>
      <c r="V4872" t="str">
        <f>IFERROR(MID(spotify_top_songs_audio_features[[#This Row],[artist_names]],SEARCH(",",spotify_top_songs_audio_features[[#This Row],[artist_names]])+2,99),"")</f>
        <v>Feid</v>
      </c>
      <c r="W4872" t="str">
        <f>spotify_top_songs_audio_features[[#This Row],[source]]</f>
        <v>WEA Latina</v>
      </c>
      <c r="X4872" s="1">
        <f>spotify_top_songs_audio_features[[#This Row],[streams]]</f>
        <v>8783985</v>
      </c>
      <c r="Y4872" t="str">
        <f>IF(Tabela2[[#This Row],[feat]]="","","Feat")</f>
        <v>Feat</v>
      </c>
      <c r="Z4872" s="17" t="str">
        <f>CONCATENATE(INT(spotify_top_songs_audio_features[[#This Row],[duration_ms]]/(60*1000)),":",MOD(INT(spotify_top_songs_audio_features[[#This Row],[duration_ms]]/1000),60))</f>
        <v>2:32</v>
      </c>
      <c r="AA48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72" t="str">
        <f>spotify_top_songs_audio_features[[#This Row],[track_name]]</f>
        <v>SI SABE FERXXO</v>
      </c>
    </row>
    <row r="4873" spans="1:28" x14ac:dyDescent="0.25">
      <c r="A4873" t="s">
        <v>16416</v>
      </c>
      <c r="B4873" t="s">
        <v>16417</v>
      </c>
      <c r="C4873" t="s">
        <v>16418</v>
      </c>
      <c r="D4873" t="s">
        <v>269</v>
      </c>
      <c r="E4873" t="s">
        <v>102</v>
      </c>
      <c r="F4873" t="s">
        <v>24</v>
      </c>
      <c r="G4873" t="s">
        <v>25</v>
      </c>
      <c r="H4873">
        <v>498</v>
      </c>
      <c r="I4873">
        <v>764</v>
      </c>
      <c r="J4873">
        <v>309</v>
      </c>
      <c r="K4873" t="s">
        <v>6590</v>
      </c>
      <c r="L4873">
        <v>3.0699999999999998E-3</v>
      </c>
      <c r="M4873">
        <v>119</v>
      </c>
      <c r="N4873">
        <v>489</v>
      </c>
      <c r="O4873">
        <v>-5006</v>
      </c>
      <c r="P4873">
        <v>147984</v>
      </c>
      <c r="Q4873">
        <v>191231</v>
      </c>
      <c r="R4873">
        <v>1</v>
      </c>
      <c r="S4873">
        <v>8782738</v>
      </c>
      <c r="U4873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4873" t="str">
        <f>IFERROR(MID(spotify_top_songs_audio_features[[#This Row],[artist_names]],SEARCH(",",spotify_top_songs_audio_features[[#This Row],[artist_names]])+2,99),"")</f>
        <v>Eric Church</v>
      </c>
      <c r="W4873" t="str">
        <f>spotify_top_songs_audio_features[[#This Row],[source]]</f>
        <v>Big Loud Records / Mercury Records / Republic Records</v>
      </c>
      <c r="X4873" s="1">
        <f>spotify_top_songs_audio_features[[#This Row],[streams]]</f>
        <v>8782738</v>
      </c>
      <c r="Y4873" t="str">
        <f>IF(Tabela2[[#This Row],[feat]]="","","Feat")</f>
        <v>Feat</v>
      </c>
      <c r="Z4873" s="17" t="str">
        <f>CONCATENATE(INT(spotify_top_songs_audio_features[[#This Row],[duration_ms]]/(60*1000)),":",MOD(INT(spotify_top_songs_audio_features[[#This Row],[duration_ms]]/1000),60))</f>
        <v>3:11</v>
      </c>
      <c r="AA48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73" t="str">
        <f>spotify_top_songs_audio_features[[#This Row],[track_name]]</f>
        <v>Man Made A Bar (feat. Eric Church)</v>
      </c>
    </row>
    <row r="4874" spans="1:28" x14ac:dyDescent="0.25">
      <c r="A4874" t="s">
        <v>14062</v>
      </c>
      <c r="B4874" t="s">
        <v>14063</v>
      </c>
      <c r="C4874" t="s">
        <v>14064</v>
      </c>
      <c r="D4874" t="s">
        <v>220</v>
      </c>
      <c r="E4874" t="s">
        <v>177</v>
      </c>
      <c r="F4874" t="s">
        <v>24</v>
      </c>
      <c r="G4874" t="s">
        <v>25</v>
      </c>
      <c r="H4874">
        <v>747</v>
      </c>
      <c r="I4874">
        <v>825</v>
      </c>
      <c r="J4874">
        <v>566</v>
      </c>
      <c r="K4874" t="s">
        <v>6255</v>
      </c>
      <c r="L4874">
        <v>0</v>
      </c>
      <c r="M4874">
        <v>107</v>
      </c>
      <c r="N4874">
        <v>866</v>
      </c>
      <c r="O4874">
        <v>-2903</v>
      </c>
      <c r="P4874">
        <v>94006</v>
      </c>
      <c r="Q4874">
        <v>219773</v>
      </c>
      <c r="R4874">
        <v>2</v>
      </c>
      <c r="S4874">
        <v>8776891</v>
      </c>
      <c r="U4874" t="str">
        <f>IFERROR(LEFT(spotify_top_songs_audio_features[[#This Row],[artist_names]],SEARCH(",",spotify_top_songs_audio_features[[#This Row],[artist_names]])-1),spotify_top_songs_audio_features[[#This Row],[artist_names]])</f>
        <v>Luis Fonsi</v>
      </c>
      <c r="V4874" t="str">
        <f>IFERROR(MID(spotify_top_songs_audio_features[[#This Row],[artist_names]],SEARCH(",",spotify_top_songs_audio_features[[#This Row],[artist_names]])+2,99),"")</f>
        <v>Sebastian Yatra, Nicky Jam</v>
      </c>
      <c r="W4874" t="str">
        <f>spotify_top_songs_audio_features[[#This Row],[source]]</f>
        <v>UMLE - Latino</v>
      </c>
      <c r="X4874" s="1">
        <f>spotify_top_songs_audio_features[[#This Row],[streams]]</f>
        <v>8776891</v>
      </c>
      <c r="Y4874" t="str">
        <f>IF(Tabela2[[#This Row],[feat]]="","","Feat")</f>
        <v>Feat</v>
      </c>
      <c r="Z4874" s="17" t="str">
        <f>CONCATENATE(INT(spotify_top_songs_audio_features[[#This Row],[duration_ms]]/(60*1000)),":",MOD(INT(spotify_top_songs_audio_features[[#This Row],[duration_ms]]/1000),60))</f>
        <v>3:39</v>
      </c>
      <c r="AA48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874" t="str">
        <f>spotify_top_songs_audio_features[[#This Row],[track_name]]</f>
        <v>Date La Vuelta</v>
      </c>
    </row>
    <row r="4875" spans="1:28" x14ac:dyDescent="0.25">
      <c r="A4875" t="s">
        <v>1848</v>
      </c>
      <c r="B4875" t="s">
        <v>1849</v>
      </c>
      <c r="C4875" t="s">
        <v>1850</v>
      </c>
      <c r="D4875" t="s">
        <v>1851</v>
      </c>
      <c r="E4875" t="s">
        <v>31</v>
      </c>
      <c r="F4875" t="s">
        <v>24</v>
      </c>
      <c r="G4875" t="s">
        <v>25</v>
      </c>
      <c r="H4875">
        <v>691</v>
      </c>
      <c r="I4875">
        <v>778</v>
      </c>
      <c r="J4875">
        <v>134</v>
      </c>
      <c r="K4875" t="s">
        <v>1852</v>
      </c>
      <c r="L4875">
        <v>0</v>
      </c>
      <c r="M4875">
        <v>136</v>
      </c>
      <c r="N4875">
        <v>685</v>
      </c>
      <c r="O4875">
        <v>-4957</v>
      </c>
      <c r="P4875">
        <v>78496</v>
      </c>
      <c r="Q4875">
        <v>157643</v>
      </c>
      <c r="R4875">
        <v>10</v>
      </c>
      <c r="S4875">
        <v>8766022</v>
      </c>
      <c r="U4875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4875" t="str">
        <f>IFERROR(MID(spotify_top_songs_audio_features[[#This Row],[artist_names]],SEARCH(",",spotify_top_songs_audio_features[[#This Row],[artist_names]])+2,99),"")</f>
        <v/>
      </c>
      <c r="W4875" t="str">
        <f>spotify_top_songs_audio_features[[#This Row],[source]]</f>
        <v>Scumgang/TenThousand Projects</v>
      </c>
      <c r="X4875" s="1">
        <f>spotify_top_songs_audio_features[[#This Row],[streams]]</f>
        <v>8766022</v>
      </c>
      <c r="Y4875" t="str">
        <f>IF(Tabela2[[#This Row],[feat]]="","","Feat")</f>
        <v/>
      </c>
      <c r="Z4875" s="17" t="str">
        <f>CONCATENATE(INT(spotify_top_songs_audio_features[[#This Row],[duration_ms]]/(60*1000)),":",MOD(INT(spotify_top_songs_audio_features[[#This Row],[duration_ms]]/1000),60))</f>
        <v>2:37</v>
      </c>
      <c r="AA48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75" t="str">
        <f>spotify_top_songs_audio_features[[#This Row],[track_name]]</f>
        <v>GUMMO</v>
      </c>
    </row>
    <row r="4876" spans="1:28" x14ac:dyDescent="0.25">
      <c r="A4876" t="s">
        <v>3357</v>
      </c>
      <c r="B4876" t="s">
        <v>3358</v>
      </c>
      <c r="C4876" t="s">
        <v>3359</v>
      </c>
      <c r="D4876" t="s">
        <v>1101</v>
      </c>
      <c r="E4876" t="s">
        <v>102</v>
      </c>
      <c r="F4876" t="s">
        <v>32</v>
      </c>
      <c r="G4876" t="s">
        <v>25</v>
      </c>
      <c r="H4876">
        <v>826</v>
      </c>
      <c r="I4876">
        <v>466</v>
      </c>
      <c r="J4876">
        <v>425</v>
      </c>
      <c r="K4876" t="s">
        <v>3360</v>
      </c>
      <c r="L4876">
        <v>92</v>
      </c>
      <c r="M4876">
        <v>833</v>
      </c>
      <c r="N4876">
        <v>548</v>
      </c>
      <c r="O4876">
        <v>-7521</v>
      </c>
      <c r="P4876">
        <v>12495</v>
      </c>
      <c r="Q4876">
        <v>207546</v>
      </c>
      <c r="R4876">
        <v>2</v>
      </c>
      <c r="S4876">
        <v>8765451</v>
      </c>
      <c r="U4876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4876" t="str">
        <f>IFERROR(MID(spotify_top_songs_audio_features[[#This Row],[artist_names]],SEARCH(",",spotify_top_songs_audio_features[[#This Row],[artist_names]])+2,99),"")</f>
        <v>Billy Raffoul</v>
      </c>
      <c r="W4876" t="str">
        <f>spotify_top_songs_audio_features[[#This Row],[source]]</f>
        <v>Universal Music AB</v>
      </c>
      <c r="X4876" s="1">
        <f>spotify_top_songs_audio_features[[#This Row],[streams]]</f>
        <v>8765451</v>
      </c>
      <c r="Y4876" t="str">
        <f>IF(Tabela2[[#This Row],[feat]]="","","Feat")</f>
        <v>Feat</v>
      </c>
      <c r="Z4876" s="17" t="str">
        <f>CONCATENATE(INT(spotify_top_songs_audio_features[[#This Row],[duration_ms]]/(60*1000)),":",MOD(INT(spotify_top_songs_audio_features[[#This Row],[duration_ms]]/1000),60))</f>
        <v>3:27</v>
      </c>
      <c r="AA48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76" t="str">
        <f>spotify_top_songs_audio_features[[#This Row],[track_name]]</f>
        <v>You Be Love (feat. Billy Raffoul)</v>
      </c>
    </row>
    <row r="4877" spans="1:28" x14ac:dyDescent="0.25">
      <c r="A4877" t="s">
        <v>16844</v>
      </c>
      <c r="B4877" t="s">
        <v>16845</v>
      </c>
      <c r="C4877" t="s">
        <v>16846</v>
      </c>
      <c r="D4877" t="s">
        <v>3859</v>
      </c>
      <c r="E4877" t="s">
        <v>43</v>
      </c>
      <c r="F4877" t="s">
        <v>32</v>
      </c>
      <c r="G4877" t="s">
        <v>25</v>
      </c>
      <c r="H4877">
        <v>334</v>
      </c>
      <c r="I4877">
        <v>81</v>
      </c>
      <c r="J4877">
        <v>632</v>
      </c>
      <c r="K4877" t="s">
        <v>16847</v>
      </c>
      <c r="L4877">
        <v>0</v>
      </c>
      <c r="M4877">
        <v>158</v>
      </c>
      <c r="N4877">
        <v>306</v>
      </c>
      <c r="O4877">
        <v>-4855</v>
      </c>
      <c r="P4877">
        <v>151643</v>
      </c>
      <c r="Q4877">
        <v>206605</v>
      </c>
      <c r="R4877">
        <v>1</v>
      </c>
      <c r="S4877">
        <v>8762738</v>
      </c>
      <c r="U4877" t="str">
        <f>IFERROR(LEFT(spotify_top_songs_audio_features[[#This Row],[artist_names]],SEARCH(",",spotify_top_songs_audio_features[[#This Row],[artist_names]])-1),spotify_top_songs_audio_features[[#This Row],[artist_names]])</f>
        <v>KIDS SEE GHOSTS</v>
      </c>
      <c r="V4877" t="str">
        <f>IFERROR(MID(spotify_top_songs_audio_features[[#This Row],[artist_names]],SEARCH(",",spotify_top_songs_audio_features[[#This Row],[artist_names]])+2,99),"")</f>
        <v>Ty Dolla $ign</v>
      </c>
      <c r="W4877" t="str">
        <f>spotify_top_songs_audio_features[[#This Row],[source]]</f>
        <v>Getting Out Our Dreams, Inc./Def Jam Recordings</v>
      </c>
      <c r="X4877" s="1">
        <f>spotify_top_songs_audio_features[[#This Row],[streams]]</f>
        <v>8762738</v>
      </c>
      <c r="Y4877" t="str">
        <f>IF(Tabela2[[#This Row],[feat]]="","","Feat")</f>
        <v>Feat</v>
      </c>
      <c r="Z4877" s="17" t="str">
        <f>CONCATENATE(INT(spotify_top_songs_audio_features[[#This Row],[duration_ms]]/(60*1000)),":",MOD(INT(spotify_top_songs_audio_features[[#This Row],[duration_ms]]/1000),60))</f>
        <v>3:26</v>
      </c>
      <c r="AA48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877" t="str">
        <f>spotify_top_songs_audio_features[[#This Row],[track_name]]</f>
        <v>Freeee (Ghost Town Pt. 2)</v>
      </c>
    </row>
    <row r="4878" spans="1:28" x14ac:dyDescent="0.25">
      <c r="A4878" t="s">
        <v>14216</v>
      </c>
      <c r="B4878" t="s">
        <v>12327</v>
      </c>
      <c r="C4878" t="s">
        <v>12328</v>
      </c>
      <c r="D4878" t="s">
        <v>85</v>
      </c>
      <c r="E4878" t="s">
        <v>31</v>
      </c>
      <c r="F4878" t="s">
        <v>32</v>
      </c>
      <c r="G4878" t="s">
        <v>25</v>
      </c>
      <c r="H4878">
        <v>734</v>
      </c>
      <c r="I4878">
        <v>844</v>
      </c>
      <c r="J4878">
        <v>343</v>
      </c>
      <c r="K4878" t="s">
        <v>4941</v>
      </c>
      <c r="L4878">
        <v>1.81E-3</v>
      </c>
      <c r="M4878">
        <v>333</v>
      </c>
      <c r="N4878">
        <v>823</v>
      </c>
      <c r="O4878">
        <v>-5357</v>
      </c>
      <c r="P4878">
        <v>117306</v>
      </c>
      <c r="Q4878">
        <v>229573</v>
      </c>
      <c r="R4878">
        <v>1</v>
      </c>
      <c r="S4878">
        <v>8760004</v>
      </c>
      <c r="U4878" t="str">
        <f>IFERROR(LEFT(spotify_top_songs_audio_features[[#This Row],[artist_names]],SEARCH(",",spotify_top_songs_audio_features[[#This Row],[artist_names]])-1),spotify_top_songs_audio_features[[#This Row],[artist_names]])</f>
        <v>Sophie Ellis-Bextor</v>
      </c>
      <c r="V4878" t="str">
        <f>IFERROR(MID(spotify_top_songs_audio_features[[#This Row],[artist_names]],SEARCH(",",spotify_top_songs_audio_features[[#This Row],[artist_names]])+2,99),"")</f>
        <v/>
      </c>
      <c r="W4878" t="str">
        <f>spotify_top_songs_audio_features[[#This Row],[source]]</f>
        <v>Polydor Records</v>
      </c>
      <c r="X4878" s="1">
        <f>spotify_top_songs_audio_features[[#This Row],[streams]]</f>
        <v>8760004</v>
      </c>
      <c r="Y4878" t="str">
        <f>IF(Tabela2[[#This Row],[feat]]="","","Feat")</f>
        <v/>
      </c>
      <c r="Z4878" s="17" t="str">
        <f>CONCATENATE(INT(spotify_top_songs_audio_features[[#This Row],[duration_ms]]/(60*1000)),":",MOD(INT(spotify_top_songs_audio_features[[#This Row],[duration_ms]]/1000),60))</f>
        <v>3:49</v>
      </c>
      <c r="AA48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78" t="str">
        <f>spotify_top_songs_audio_features[[#This Row],[track_name]]</f>
        <v>Murder On The Dancefloor</v>
      </c>
    </row>
    <row r="4879" spans="1:28" x14ac:dyDescent="0.25">
      <c r="A4879" t="s">
        <v>1352</v>
      </c>
      <c r="B4879" t="s">
        <v>112</v>
      </c>
      <c r="C4879" t="s">
        <v>1353</v>
      </c>
      <c r="D4879" t="s">
        <v>112</v>
      </c>
      <c r="E4879" t="s">
        <v>23</v>
      </c>
      <c r="F4879" t="s">
        <v>24</v>
      </c>
      <c r="G4879" t="s">
        <v>25</v>
      </c>
      <c r="H4879">
        <v>636</v>
      </c>
      <c r="I4879">
        <v>402</v>
      </c>
      <c r="J4879">
        <v>31</v>
      </c>
      <c r="K4879" t="s">
        <v>1354</v>
      </c>
      <c r="L4879">
        <v>0</v>
      </c>
      <c r="M4879">
        <v>107</v>
      </c>
      <c r="N4879">
        <v>208</v>
      </c>
      <c r="O4879">
        <v>-7855</v>
      </c>
      <c r="P4879">
        <v>125952</v>
      </c>
      <c r="Q4879">
        <v>285280</v>
      </c>
      <c r="R4879">
        <v>1</v>
      </c>
      <c r="S4879">
        <v>8750147</v>
      </c>
      <c r="U487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879" t="str">
        <f>IFERROR(MID(spotify_top_songs_audio_features[[#This Row],[artist_names]],SEARCH(",",spotify_top_songs_audio_features[[#This Row],[artist_names]])+2,99),"")</f>
        <v/>
      </c>
      <c r="W4879" t="str">
        <f>spotify_top_songs_audio_features[[#This Row],[source]]</f>
        <v>Taylor Swift</v>
      </c>
      <c r="X4879" s="1">
        <f>spotify_top_songs_audio_features[[#This Row],[streams]]</f>
        <v>8750147</v>
      </c>
      <c r="Y4879" t="str">
        <f>IF(Tabela2[[#This Row],[feat]]="","","Feat")</f>
        <v/>
      </c>
      <c r="Z4879" s="17" t="str">
        <f>CONCATENATE(INT(spotify_top_songs_audio_features[[#This Row],[duration_ms]]/(60*1000)),":",MOD(INT(spotify_top_songs_audio_features[[#This Row],[duration_ms]]/1000),60))</f>
        <v>4:45</v>
      </c>
      <c r="AA48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79" t="str">
        <f>spotify_top_songs_audio_features[[#This Row],[track_name]]</f>
        <v>The Moment I Knew (Taylor's Version)</v>
      </c>
    </row>
    <row r="4880" spans="1:28" x14ac:dyDescent="0.25">
      <c r="A4880" t="s">
        <v>17178</v>
      </c>
      <c r="B4880" t="s">
        <v>94</v>
      </c>
      <c r="C4880" t="s">
        <v>17179</v>
      </c>
      <c r="D4880" t="s">
        <v>96</v>
      </c>
      <c r="E4880" t="s">
        <v>113</v>
      </c>
      <c r="F4880" t="s">
        <v>24</v>
      </c>
      <c r="G4880" t="s">
        <v>25</v>
      </c>
      <c r="H4880">
        <v>469</v>
      </c>
      <c r="I4880">
        <v>208</v>
      </c>
      <c r="J4880">
        <v>448</v>
      </c>
      <c r="K4880" t="s">
        <v>3632</v>
      </c>
      <c r="L4880">
        <v>1.7200000000000001E-4</v>
      </c>
      <c r="M4880">
        <v>127</v>
      </c>
      <c r="N4880">
        <v>215</v>
      </c>
      <c r="O4880">
        <v>-9022</v>
      </c>
      <c r="P4880">
        <v>81098</v>
      </c>
      <c r="Q4880">
        <v>186187</v>
      </c>
      <c r="R4880">
        <v>1</v>
      </c>
      <c r="S4880">
        <v>8749411</v>
      </c>
      <c r="U4880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4880" t="str">
        <f>IFERROR(MID(spotify_top_songs_audio_features[[#This Row],[artist_names]],SEARCH(",",spotify_top_songs_audio_features[[#This Row],[artist_names]])+2,99),"")</f>
        <v/>
      </c>
      <c r="W4880" t="str">
        <f>spotify_top_songs_audio_features[[#This Row],[source]]</f>
        <v>Warner Records</v>
      </c>
      <c r="X4880" s="1">
        <f>spotify_top_songs_audio_features[[#This Row],[streams]]</f>
        <v>8749411</v>
      </c>
      <c r="Y4880" t="str">
        <f>IF(Tabela2[[#This Row],[feat]]="","","Feat")</f>
        <v/>
      </c>
      <c r="Z4880" s="17" t="str">
        <f>CONCATENATE(INT(spotify_top_songs_audio_features[[#This Row],[duration_ms]]/(60*1000)),":",MOD(INT(spotify_top_songs_audio_features[[#This Row],[duration_ms]]/1000),60))</f>
        <v>3:6</v>
      </c>
      <c r="AA48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880" t="str">
        <f>spotify_top_songs_audio_features[[#This Row],[track_name]]</f>
        <v>Summertime's Close</v>
      </c>
    </row>
    <row r="4881" spans="1:28" x14ac:dyDescent="0.25">
      <c r="A4881" t="s">
        <v>7563</v>
      </c>
      <c r="B4881" t="s">
        <v>125</v>
      </c>
      <c r="C4881" t="s">
        <v>7564</v>
      </c>
      <c r="D4881" t="s">
        <v>127</v>
      </c>
      <c r="E4881" t="s">
        <v>43</v>
      </c>
      <c r="F4881" t="s">
        <v>32</v>
      </c>
      <c r="G4881" t="s">
        <v>25</v>
      </c>
      <c r="H4881">
        <v>469</v>
      </c>
      <c r="I4881">
        <v>87</v>
      </c>
      <c r="J4881">
        <v>342</v>
      </c>
      <c r="K4881" t="s">
        <v>4350</v>
      </c>
      <c r="L4881">
        <v>0</v>
      </c>
      <c r="M4881">
        <v>313</v>
      </c>
      <c r="N4881">
        <v>652</v>
      </c>
      <c r="O4881">
        <v>-4475</v>
      </c>
      <c r="P4881">
        <v>86622</v>
      </c>
      <c r="Q4881">
        <v>171023</v>
      </c>
      <c r="R4881">
        <v>1</v>
      </c>
      <c r="S4881">
        <v>8745353</v>
      </c>
      <c r="U488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881" t="str">
        <f>IFERROR(MID(spotify_top_songs_audio_features[[#This Row],[artist_names]],SEARCH(",",spotify_top_songs_audio_features[[#This Row],[artist_names]])+2,99),"")</f>
        <v/>
      </c>
      <c r="W4881" t="str">
        <f>spotify_top_songs_audio_features[[#This Row],[source]]</f>
        <v>BIGHIT MUSIC</v>
      </c>
      <c r="X4881" s="1">
        <f>spotify_top_songs_audio_features[[#This Row],[streams]]</f>
        <v>8745353</v>
      </c>
      <c r="Y4881" t="str">
        <f>IF(Tabela2[[#This Row],[feat]]="","","Feat")</f>
        <v/>
      </c>
      <c r="Z4881" s="17" t="str">
        <f>CONCATENATE(INT(spotify_top_songs_audio_features[[#This Row],[duration_ms]]/(60*1000)),":",MOD(INT(spotify_top_songs_audio_features[[#This Row],[duration_ms]]/1000),60))</f>
        <v>2:51</v>
      </c>
      <c r="AA48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881" t="str">
        <f>spotify_top_songs_audio_features[[#This Row],[track_name]]</f>
        <v>Intro : Persona</v>
      </c>
    </row>
    <row r="4882" spans="1:28" x14ac:dyDescent="0.25">
      <c r="A4882" t="s">
        <v>14071</v>
      </c>
      <c r="B4882" t="s">
        <v>1375</v>
      </c>
      <c r="C4882" t="s">
        <v>14072</v>
      </c>
      <c r="D4882" t="s">
        <v>9831</v>
      </c>
      <c r="E4882" t="s">
        <v>469</v>
      </c>
      <c r="F4882" t="s">
        <v>24</v>
      </c>
      <c r="G4882" t="s">
        <v>25</v>
      </c>
      <c r="H4882">
        <v>583</v>
      </c>
      <c r="I4882">
        <v>628</v>
      </c>
      <c r="J4882">
        <v>346</v>
      </c>
      <c r="K4882" t="s">
        <v>7062</v>
      </c>
      <c r="L4882">
        <v>0</v>
      </c>
      <c r="M4882">
        <v>199</v>
      </c>
      <c r="N4882">
        <v>355</v>
      </c>
      <c r="O4882">
        <v>-5143</v>
      </c>
      <c r="P4882">
        <v>122002</v>
      </c>
      <c r="Q4882">
        <v>215609</v>
      </c>
      <c r="R4882">
        <v>1</v>
      </c>
      <c r="S4882">
        <v>8736241</v>
      </c>
      <c r="U4882" t="str">
        <f>IFERROR(LEFT(spotify_top_songs_audio_features[[#This Row],[artist_names]],SEARCH(",",spotify_top_songs_audio_features[[#This Row],[artist_names]])-1),spotify_top_songs_audio_features[[#This Row],[artist_names]])</f>
        <v>Irama</v>
      </c>
      <c r="V4882" t="str">
        <f>IFERROR(MID(spotify_top_songs_audio_features[[#This Row],[artist_names]],SEARCH(",",spotify_top_songs_audio_features[[#This Row],[artist_names]])+2,99),"")</f>
        <v/>
      </c>
      <c r="W4882" t="str">
        <f>spotify_top_songs_audio_features[[#This Row],[source]]</f>
        <v>Warner Music</v>
      </c>
      <c r="X4882" s="1">
        <f>spotify_top_songs_audio_features[[#This Row],[streams]]</f>
        <v>8736241</v>
      </c>
      <c r="Y4882" t="str">
        <f>IF(Tabela2[[#This Row],[feat]]="","","Feat")</f>
        <v/>
      </c>
      <c r="Z4882" s="17" t="str">
        <f>CONCATENATE(INT(spotify_top_songs_audio_features[[#This Row],[duration_ms]]/(60*1000)),":",MOD(INT(spotify_top_songs_audio_features[[#This Row],[duration_ms]]/1000),60))</f>
        <v>3:35</v>
      </c>
      <c r="AA48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882" t="str">
        <f>spotify_top_songs_audio_features[[#This Row],[track_name]]</f>
        <v>Tu No</v>
      </c>
    </row>
    <row r="4883" spans="1:28" x14ac:dyDescent="0.25">
      <c r="A4883" t="s">
        <v>16610</v>
      </c>
      <c r="B4883" t="s">
        <v>112</v>
      </c>
      <c r="C4883" t="s">
        <v>16611</v>
      </c>
      <c r="D4883" t="s">
        <v>112</v>
      </c>
      <c r="E4883" t="s">
        <v>102</v>
      </c>
      <c r="F4883" t="s">
        <v>24</v>
      </c>
      <c r="G4883" t="s">
        <v>25</v>
      </c>
      <c r="H4883">
        <v>628</v>
      </c>
      <c r="I4883">
        <v>685</v>
      </c>
      <c r="J4883">
        <v>358</v>
      </c>
      <c r="K4883" t="s">
        <v>16612</v>
      </c>
      <c r="L4883">
        <v>0</v>
      </c>
      <c r="M4883">
        <v>18</v>
      </c>
      <c r="N4883">
        <v>605</v>
      </c>
      <c r="O4883">
        <v>-5864</v>
      </c>
      <c r="P4883">
        <v>126014</v>
      </c>
      <c r="Q4883">
        <v>220413</v>
      </c>
      <c r="R4883">
        <v>1</v>
      </c>
      <c r="S4883">
        <v>8728619</v>
      </c>
      <c r="U488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883" t="str">
        <f>IFERROR(MID(spotify_top_songs_audio_features[[#This Row],[artist_names]],SEARCH(",",spotify_top_songs_audio_features[[#This Row],[artist_names]])+2,99),"")</f>
        <v/>
      </c>
      <c r="W4883" t="str">
        <f>spotify_top_songs_audio_features[[#This Row],[source]]</f>
        <v>Taylor Swift</v>
      </c>
      <c r="X4883" s="1">
        <f>spotify_top_songs_audio_features[[#This Row],[streams]]</f>
        <v>8728619</v>
      </c>
      <c r="Y4883" t="str">
        <f>IF(Tabela2[[#This Row],[feat]]="","","Feat")</f>
        <v/>
      </c>
      <c r="Z4883" s="17" t="str">
        <f>CONCATENATE(INT(spotify_top_songs_audio_features[[#This Row],[duration_ms]]/(60*1000)),":",MOD(INT(spotify_top_songs_audio_features[[#This Row],[duration_ms]]/1000),60))</f>
        <v>3:40</v>
      </c>
      <c r="AA48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83" t="str">
        <f>spotify_top_songs_audio_features[[#This Row],[track_name]]</f>
        <v>Starlight (Taylor's Version)</v>
      </c>
    </row>
    <row r="4884" spans="1:28" x14ac:dyDescent="0.25">
      <c r="A4884" t="s">
        <v>13456</v>
      </c>
      <c r="B4884" t="s">
        <v>937</v>
      </c>
      <c r="C4884" t="s">
        <v>13457</v>
      </c>
      <c r="D4884" t="s">
        <v>282</v>
      </c>
      <c r="E4884" t="s">
        <v>70</v>
      </c>
      <c r="F4884" t="s">
        <v>32</v>
      </c>
      <c r="G4884" t="s">
        <v>25</v>
      </c>
      <c r="H4884">
        <v>742</v>
      </c>
      <c r="I4884">
        <v>734</v>
      </c>
      <c r="J4884">
        <v>407</v>
      </c>
      <c r="K4884" t="s">
        <v>4260</v>
      </c>
      <c r="L4884">
        <v>314</v>
      </c>
      <c r="M4884">
        <v>834</v>
      </c>
      <c r="N4884">
        <v>541</v>
      </c>
      <c r="O4884">
        <v>-5582</v>
      </c>
      <c r="P4884">
        <v>114952</v>
      </c>
      <c r="Q4884">
        <v>146006</v>
      </c>
      <c r="R4884">
        <v>1</v>
      </c>
      <c r="S4884">
        <v>8726024</v>
      </c>
      <c r="U4884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884" t="str">
        <f>IFERROR(MID(spotify_top_songs_audio_features[[#This Row],[artist_names]],SEARCH(",",spotify_top_songs_audio_features[[#This Row],[artist_names]])+2,99),"")</f>
        <v/>
      </c>
      <c r="W4884" t="str">
        <f>spotify_top_songs_audio_features[[#This Row],[source]]</f>
        <v>Columbia</v>
      </c>
      <c r="X4884" s="1">
        <f>spotify_top_songs_audio_features[[#This Row],[streams]]</f>
        <v>8726024</v>
      </c>
      <c r="Y4884" t="str">
        <f>IF(Tabela2[[#This Row],[feat]]="","","Feat")</f>
        <v/>
      </c>
      <c r="Z4884" s="17" t="str">
        <f>CONCATENATE(INT(spotify_top_songs_audio_features[[#This Row],[duration_ms]]/(60*1000)),":",MOD(INT(spotify_top_songs_audio_features[[#This Row],[duration_ms]]/1000),60))</f>
        <v>2:26</v>
      </c>
      <c r="AA48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84" t="str">
        <f>spotify_top_songs_audio_features[[#This Row],[track_name]]</f>
        <v>TALES OF DOMINICA</v>
      </c>
    </row>
    <row r="4885" spans="1:28" x14ac:dyDescent="0.25">
      <c r="A4885" t="s">
        <v>1141</v>
      </c>
      <c r="B4885" t="s">
        <v>1142</v>
      </c>
      <c r="C4885" t="s">
        <v>1143</v>
      </c>
      <c r="D4885" t="s">
        <v>999</v>
      </c>
      <c r="E4885" t="s">
        <v>102</v>
      </c>
      <c r="F4885" t="s">
        <v>32</v>
      </c>
      <c r="G4885" t="s">
        <v>25</v>
      </c>
      <c r="H4885">
        <v>566</v>
      </c>
      <c r="I4885">
        <v>664</v>
      </c>
      <c r="J4885">
        <v>464</v>
      </c>
      <c r="K4885" t="s">
        <v>1144</v>
      </c>
      <c r="L4885">
        <v>0</v>
      </c>
      <c r="M4885">
        <v>116</v>
      </c>
      <c r="N4885">
        <v>437</v>
      </c>
      <c r="O4885">
        <v>-5303</v>
      </c>
      <c r="P4885">
        <v>128945</v>
      </c>
      <c r="Q4885">
        <v>241688</v>
      </c>
      <c r="R4885">
        <v>3</v>
      </c>
      <c r="S4885">
        <v>8718978</v>
      </c>
      <c r="U4885" t="str">
        <f>IFERROR(LEFT(spotify_top_songs_audio_features[[#This Row],[artist_names]],SEARCH(",",spotify_top_songs_audio_features[[#This Row],[artist_names]])-1),spotify_top_songs_audio_features[[#This Row],[artist_names]])</f>
        <v>Hozier</v>
      </c>
      <c r="V4885" t="str">
        <f>IFERROR(MID(spotify_top_songs_audio_features[[#This Row],[artist_names]],SEARCH(",",spotify_top_songs_audio_features[[#This Row],[artist_names]])+2,99),"")</f>
        <v/>
      </c>
      <c r="W4885" t="str">
        <f>spotify_top_songs_audio_features[[#This Row],[source]]</f>
        <v>Universal-Island Records Ltd.</v>
      </c>
      <c r="X4885" s="1">
        <f>spotify_top_songs_audio_features[[#This Row],[streams]]</f>
        <v>8718978</v>
      </c>
      <c r="Y4885" t="str">
        <f>IF(Tabela2[[#This Row],[feat]]="","","Feat")</f>
        <v/>
      </c>
      <c r="Z4885" s="17" t="str">
        <f>CONCATENATE(INT(spotify_top_songs_audio_features[[#This Row],[duration_ms]]/(60*1000)),":",MOD(INT(spotify_top_songs_audio_features[[#This Row],[duration_ms]]/1000),60))</f>
        <v>4:1</v>
      </c>
      <c r="AA48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85" t="str">
        <f>spotify_top_songs_audio_features[[#This Row],[track_name]]</f>
        <v>Take Me To Church</v>
      </c>
    </row>
    <row r="4886" spans="1:28" x14ac:dyDescent="0.25">
      <c r="A4886" t="s">
        <v>14075</v>
      </c>
      <c r="B4886" t="s">
        <v>14076</v>
      </c>
      <c r="C4886" t="s">
        <v>14077</v>
      </c>
      <c r="D4886" t="s">
        <v>1032</v>
      </c>
      <c r="E4886" t="s">
        <v>31</v>
      </c>
      <c r="F4886" t="s">
        <v>24</v>
      </c>
      <c r="G4886" t="s">
        <v>25</v>
      </c>
      <c r="H4886">
        <v>458</v>
      </c>
      <c r="I4886">
        <v>966</v>
      </c>
      <c r="J4886">
        <v>384</v>
      </c>
      <c r="K4886" t="s">
        <v>2052</v>
      </c>
      <c r="L4886">
        <v>0</v>
      </c>
      <c r="M4886">
        <v>11</v>
      </c>
      <c r="N4886">
        <v>356</v>
      </c>
      <c r="O4886">
        <v>-2107</v>
      </c>
      <c r="P4886">
        <v>183586</v>
      </c>
      <c r="Q4886">
        <v>286960</v>
      </c>
      <c r="R4886">
        <v>1</v>
      </c>
      <c r="S4886">
        <v>8695060</v>
      </c>
      <c r="U4886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886" t="str">
        <f>IFERROR(MID(spotify_top_songs_audio_features[[#This Row],[artist_names]],SEARCH(",",spotify_top_songs_audio_features[[#This Row],[artist_names]])+2,99),"")</f>
        <v>Royce Da 5'9", Black Thought, Q-Tip, Denaun</v>
      </c>
      <c r="W4886" t="str">
        <f>spotify_top_songs_audio_features[[#This Row],[source]]</f>
        <v>Shady/Aftermath/Interscope Records</v>
      </c>
      <c r="X4886" s="1">
        <f>spotify_top_songs_audio_features[[#This Row],[streams]]</f>
        <v>8695060</v>
      </c>
      <c r="Y4886" t="str">
        <f>IF(Tabela2[[#This Row],[feat]]="","","Feat")</f>
        <v>Feat</v>
      </c>
      <c r="Z4886" s="17" t="str">
        <f>CONCATENATE(INT(spotify_top_songs_audio_features[[#This Row],[duration_ms]]/(60*1000)),":",MOD(INT(spotify_top_songs_audio_features[[#This Row],[duration_ms]]/1000),60))</f>
        <v>4:46</v>
      </c>
      <c r="AA48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86" t="str">
        <f>spotify_top_songs_audio_features[[#This Row],[track_name]]</f>
        <v>Yah Yah (feat. Royce Da 5'9", Black Thought, Q-Tip &amp; Denaun)</v>
      </c>
    </row>
    <row r="4887" spans="1:28" x14ac:dyDescent="0.25">
      <c r="A4887" t="s">
        <v>15464</v>
      </c>
      <c r="B4887" t="s">
        <v>5582</v>
      </c>
      <c r="C4887" t="s">
        <v>5583</v>
      </c>
      <c r="D4887" t="s">
        <v>3787</v>
      </c>
      <c r="E4887" t="s">
        <v>23</v>
      </c>
      <c r="F4887" t="s">
        <v>32</v>
      </c>
      <c r="G4887" t="s">
        <v>25</v>
      </c>
      <c r="H4887">
        <v>652</v>
      </c>
      <c r="I4887">
        <v>898</v>
      </c>
      <c r="J4887">
        <v>361</v>
      </c>
      <c r="K4887" t="s">
        <v>9943</v>
      </c>
      <c r="L4887">
        <v>0</v>
      </c>
      <c r="M4887">
        <v>73</v>
      </c>
      <c r="N4887">
        <v>472</v>
      </c>
      <c r="O4887">
        <v>-4481</v>
      </c>
      <c r="P4887">
        <v>114043</v>
      </c>
      <c r="Q4887">
        <v>193377</v>
      </c>
      <c r="R4887">
        <v>6</v>
      </c>
      <c r="S4887">
        <v>8685982</v>
      </c>
      <c r="U4887" t="str">
        <f>IFERROR(LEFT(spotify_top_songs_audio_features[[#This Row],[artist_names]],SEARCH(",",spotify_top_songs_audio_features[[#This Row],[artist_names]])-1),spotify_top_songs_audio_features[[#This Row],[artist_names]])</f>
        <v>Jonas Blue</v>
      </c>
      <c r="V4887" t="str">
        <f>IFERROR(MID(spotify_top_songs_audio_features[[#This Row],[artist_names]],SEARCH(",",spotify_top_songs_audio_features[[#This Row],[artist_names]])+2,99),"")</f>
        <v>Liam Payne, Lennon Stella</v>
      </c>
      <c r="W4887" t="str">
        <f>spotify_top_songs_audio_features[[#This Row],[source]]</f>
        <v>Positiva</v>
      </c>
      <c r="X4887" s="1">
        <f>spotify_top_songs_audio_features[[#This Row],[streams]]</f>
        <v>8685982</v>
      </c>
      <c r="Y4887" t="str">
        <f>IF(Tabela2[[#This Row],[feat]]="","","Feat")</f>
        <v>Feat</v>
      </c>
      <c r="Z4887" s="17" t="str">
        <f>CONCATENATE(INT(spotify_top_songs_audio_features[[#This Row],[duration_ms]]/(60*1000)),":",MOD(INT(spotify_top_songs_audio_features[[#This Row],[duration_ms]]/1000),60))</f>
        <v>3:13</v>
      </c>
      <c r="AA48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87" t="str">
        <f>spotify_top_songs_audio_features[[#This Row],[track_name]]</f>
        <v>Polaroid</v>
      </c>
    </row>
    <row r="4888" spans="1:28" x14ac:dyDescent="0.25">
      <c r="A4888" t="s">
        <v>10066</v>
      </c>
      <c r="B4888" t="s">
        <v>4218</v>
      </c>
      <c r="C4888" t="s">
        <v>10067</v>
      </c>
      <c r="D4888" t="s">
        <v>4220</v>
      </c>
      <c r="E4888" t="s">
        <v>102</v>
      </c>
      <c r="F4888" t="s">
        <v>24</v>
      </c>
      <c r="G4888" t="s">
        <v>25</v>
      </c>
      <c r="H4888">
        <v>532</v>
      </c>
      <c r="I4888">
        <v>489</v>
      </c>
      <c r="J4888">
        <v>311</v>
      </c>
      <c r="K4888" t="s">
        <v>1289</v>
      </c>
      <c r="L4888">
        <v>0</v>
      </c>
      <c r="M4888">
        <v>237</v>
      </c>
      <c r="N4888">
        <v>32</v>
      </c>
      <c r="O4888">
        <v>-7419</v>
      </c>
      <c r="P4888">
        <v>139807</v>
      </c>
      <c r="Q4888">
        <v>229627</v>
      </c>
      <c r="R4888">
        <v>1</v>
      </c>
      <c r="S4888">
        <v>8684244</v>
      </c>
      <c r="U4888" t="str">
        <f>IFERROR(LEFT(spotify_top_songs_audio_features[[#This Row],[artist_names]],SEARCH(",",spotify_top_songs_audio_features[[#This Row],[artist_names]])-1),spotify_top_songs_audio_features[[#This Row],[artist_names]])</f>
        <v>Luke Combs</v>
      </c>
      <c r="V4888" t="str">
        <f>IFERROR(MID(spotify_top_songs_audio_features[[#This Row],[artist_names]],SEARCH(",",spotify_top_songs_audio_features[[#This Row],[artist_names]])+2,99),"")</f>
        <v/>
      </c>
      <c r="W4888" t="str">
        <f>spotify_top_songs_audio_features[[#This Row],[source]]</f>
        <v>River House Artists/Columbia Nashville</v>
      </c>
      <c r="X4888" s="1">
        <f>spotify_top_songs_audio_features[[#This Row],[streams]]</f>
        <v>8684244</v>
      </c>
      <c r="Y4888" t="str">
        <f>IF(Tabela2[[#This Row],[feat]]="","","Feat")</f>
        <v/>
      </c>
      <c r="Z4888" s="17" t="str">
        <f>CONCATENATE(INT(spotify_top_songs_audio_features[[#This Row],[duration_ms]]/(60*1000)),":",MOD(INT(spotify_top_songs_audio_features[[#This Row],[duration_ms]]/1000),60))</f>
        <v>3:49</v>
      </c>
      <c r="AA48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888" t="str">
        <f>spotify_top_songs_audio_features[[#This Row],[track_name]]</f>
        <v>Love You Anyway</v>
      </c>
    </row>
    <row r="4889" spans="1:28" x14ac:dyDescent="0.25">
      <c r="A4889" t="s">
        <v>6211</v>
      </c>
      <c r="B4889" t="s">
        <v>6212</v>
      </c>
      <c r="C4889" t="s">
        <v>6213</v>
      </c>
      <c r="D4889" t="s">
        <v>445</v>
      </c>
      <c r="E4889" t="s">
        <v>43</v>
      </c>
      <c r="F4889" t="s">
        <v>24</v>
      </c>
      <c r="G4889" t="s">
        <v>25</v>
      </c>
      <c r="H4889">
        <v>752</v>
      </c>
      <c r="I4889">
        <v>709</v>
      </c>
      <c r="J4889">
        <v>28</v>
      </c>
      <c r="K4889" t="s">
        <v>6214</v>
      </c>
      <c r="L4889">
        <v>0</v>
      </c>
      <c r="M4889">
        <v>601</v>
      </c>
      <c r="N4889">
        <v>644</v>
      </c>
      <c r="O4889">
        <v>-5053</v>
      </c>
      <c r="P4889">
        <v>84974</v>
      </c>
      <c r="Q4889">
        <v>205983</v>
      </c>
      <c r="R4889">
        <v>1</v>
      </c>
      <c r="S4889">
        <v>8681211</v>
      </c>
      <c r="U4889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4889" t="str">
        <f>IFERROR(MID(spotify_top_songs_audio_features[[#This Row],[artist_names]],SEARCH(",",spotify_top_songs_audio_features[[#This Row],[artist_names]])+2,99),"")</f>
        <v>Snoop Dogg</v>
      </c>
      <c r="W4889" t="str">
        <f>spotify_top_songs_audio_features[[#This Row],[source]]</f>
        <v>Young Money Records, Inc.</v>
      </c>
      <c r="X4889" s="1">
        <f>spotify_top_songs_audio_features[[#This Row],[streams]]</f>
        <v>8681211</v>
      </c>
      <c r="Y4889" t="str">
        <f>IF(Tabela2[[#This Row],[feat]]="","","Feat")</f>
        <v>Feat</v>
      </c>
      <c r="Z4889" s="17" t="str">
        <f>CONCATENATE(INT(spotify_top_songs_audio_features[[#This Row],[duration_ms]]/(60*1000)),":",MOD(INT(spotify_top_songs_audio_features[[#This Row],[duration_ms]]/1000),60))</f>
        <v>3:25</v>
      </c>
      <c r="AA48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889" t="str">
        <f>spotify_top_songs_audio_features[[#This Row],[track_name]]</f>
        <v>Dope Niggaz (feat. Snoop Dogg)</v>
      </c>
    </row>
    <row r="4890" spans="1:28" x14ac:dyDescent="0.25">
      <c r="A4890" t="s">
        <v>10314</v>
      </c>
      <c r="B4890" t="s">
        <v>4561</v>
      </c>
      <c r="C4890" t="s">
        <v>10315</v>
      </c>
      <c r="D4890" t="s">
        <v>96</v>
      </c>
      <c r="E4890" t="s">
        <v>70</v>
      </c>
      <c r="F4890" t="s">
        <v>24</v>
      </c>
      <c r="G4890" t="s">
        <v>25</v>
      </c>
      <c r="H4890">
        <v>593</v>
      </c>
      <c r="I4890">
        <v>2</v>
      </c>
      <c r="J4890">
        <v>311</v>
      </c>
      <c r="K4890" t="s">
        <v>10316</v>
      </c>
      <c r="L4890">
        <v>0</v>
      </c>
      <c r="M4890">
        <v>897</v>
      </c>
      <c r="N4890">
        <v>17</v>
      </c>
      <c r="O4890">
        <v>-11063</v>
      </c>
      <c r="P4890">
        <v>83966</v>
      </c>
      <c r="Q4890">
        <v>255067</v>
      </c>
      <c r="R4890">
        <v>2</v>
      </c>
      <c r="S4890">
        <v>8677066</v>
      </c>
      <c r="U4890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4890" t="str">
        <f>IFERROR(MID(spotify_top_songs_audio_features[[#This Row],[artist_names]],SEARCH(",",spotify_top_songs_audio_features[[#This Row],[artist_names]])+2,99),"")</f>
        <v/>
      </c>
      <c r="W4890" t="str">
        <f>spotify_top_songs_audio_features[[#This Row],[source]]</f>
        <v>Warner Records</v>
      </c>
      <c r="X4890" s="1">
        <f>spotify_top_songs_audio_features[[#This Row],[streams]]</f>
        <v>8677066</v>
      </c>
      <c r="Y4890" t="str">
        <f>IF(Tabela2[[#This Row],[feat]]="","","Feat")</f>
        <v/>
      </c>
      <c r="Z4890" s="17" t="str">
        <f>CONCATENATE(INT(spotify_top_songs_audio_features[[#This Row],[duration_ms]]/(60*1000)),":",MOD(INT(spotify_top_songs_audio_features[[#This Row],[duration_ms]]/1000),60))</f>
        <v>4:15</v>
      </c>
      <c r="AA48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890" t="str">
        <f>spotify_top_songs_audio_features[[#This Row],[track_name]]</f>
        <v>One More Light</v>
      </c>
    </row>
    <row r="4891" spans="1:28" x14ac:dyDescent="0.25">
      <c r="A4891" t="s">
        <v>8659</v>
      </c>
      <c r="B4891" t="s">
        <v>5566</v>
      </c>
      <c r="C4891" t="s">
        <v>8660</v>
      </c>
      <c r="D4891" t="s">
        <v>5568</v>
      </c>
      <c r="E4891" t="s">
        <v>97</v>
      </c>
      <c r="F4891" t="s">
        <v>32</v>
      </c>
      <c r="G4891" t="s">
        <v>25</v>
      </c>
      <c r="H4891">
        <v>635</v>
      </c>
      <c r="I4891">
        <v>793</v>
      </c>
      <c r="J4891">
        <v>322</v>
      </c>
      <c r="K4891" t="s">
        <v>6778</v>
      </c>
      <c r="L4891">
        <v>747</v>
      </c>
      <c r="M4891">
        <v>113</v>
      </c>
      <c r="N4891">
        <v>281</v>
      </c>
      <c r="O4891">
        <v>-4333</v>
      </c>
      <c r="P4891">
        <v>77594</v>
      </c>
      <c r="Q4891">
        <v>201856</v>
      </c>
      <c r="R4891">
        <v>1</v>
      </c>
      <c r="S4891">
        <v>8675173</v>
      </c>
      <c r="U4891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891" t="str">
        <f>IFERROR(MID(spotify_top_songs_audio_features[[#This Row],[artist_names]],SEARCH(",",spotify_top_songs_audio_features[[#This Row],[artist_names]])+2,99),"")</f>
        <v>Metro Boomin</v>
      </c>
      <c r="W4891" t="str">
        <f>spotify_top_songs_audio_features[[#This Row],[source]]</f>
        <v>Slaughter Gang, LLC/Epic/Boominati Worldwide/Republic</v>
      </c>
      <c r="X4891" s="1">
        <f>spotify_top_songs_audio_features[[#This Row],[streams]]</f>
        <v>8675173</v>
      </c>
      <c r="Y4891" t="str">
        <f>IF(Tabela2[[#This Row],[feat]]="","","Feat")</f>
        <v>Feat</v>
      </c>
      <c r="Z4891" s="17" t="str">
        <f>CONCATENATE(INT(spotify_top_songs_audio_features[[#This Row],[duration_ms]]/(60*1000)),":",MOD(INT(spotify_top_songs_audio_features[[#This Row],[duration_ms]]/1000),60))</f>
        <v>3:21</v>
      </c>
      <c r="AA48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891" t="str">
        <f>spotify_top_songs_audio_features[[#This Row],[track_name]]</f>
        <v>Many Men</v>
      </c>
    </row>
    <row r="4892" spans="1:28" x14ac:dyDescent="0.25">
      <c r="A4892" t="s">
        <v>13659</v>
      </c>
      <c r="B4892" t="s">
        <v>13660</v>
      </c>
      <c r="C4892" t="s">
        <v>13661</v>
      </c>
      <c r="D4892" t="s">
        <v>814</v>
      </c>
      <c r="E4892" t="s">
        <v>43</v>
      </c>
      <c r="F4892" t="s">
        <v>32</v>
      </c>
      <c r="G4892" t="s">
        <v>152</v>
      </c>
      <c r="H4892">
        <v>462</v>
      </c>
      <c r="I4892">
        <v>331</v>
      </c>
      <c r="J4892">
        <v>432</v>
      </c>
      <c r="K4892" t="s">
        <v>6295</v>
      </c>
      <c r="L4892">
        <v>0</v>
      </c>
      <c r="M4892">
        <v>15</v>
      </c>
      <c r="N4892">
        <v>604</v>
      </c>
      <c r="O4892">
        <v>-8794</v>
      </c>
      <c r="P4892">
        <v>141364</v>
      </c>
      <c r="Q4892">
        <v>190465</v>
      </c>
      <c r="R4892">
        <v>1</v>
      </c>
      <c r="S4892">
        <v>8672003</v>
      </c>
      <c r="U4892" t="str">
        <f>IFERROR(LEFT(spotify_top_songs_audio_features[[#This Row],[artist_names]],SEARCH(",",spotify_top_songs_audio_features[[#This Row],[artist_names]])-1),spotify_top_songs_audio_features[[#This Row],[artist_names]])</f>
        <v>SZA</v>
      </c>
      <c r="V4892" t="str">
        <f>IFERROR(MID(spotify_top_songs_audio_features[[#This Row],[artist_names]],SEARCH(",",spotify_top_songs_audio_features[[#This Row],[artist_names]])+2,99),"")</f>
        <v>Justin Bieber</v>
      </c>
      <c r="W4892" t="str">
        <f>spotify_top_songs_audio_features[[#This Row],[source]]</f>
        <v>Top Dawg Entertainment/RCA Records</v>
      </c>
      <c r="X4892" s="1">
        <f>spotify_top_songs_audio_features[[#This Row],[streams]]</f>
        <v>8672003</v>
      </c>
      <c r="Y4892" t="str">
        <f>IF(Tabela2[[#This Row],[feat]]="","","Feat")</f>
        <v>Feat</v>
      </c>
      <c r="Z4892" s="17" t="str">
        <f>CONCATENATE(INT(spotify_top_songs_audio_features[[#This Row],[duration_ms]]/(60*1000)),":",MOD(INT(spotify_top_songs_audio_features[[#This Row],[duration_ms]]/1000),60))</f>
        <v>3:10</v>
      </c>
      <c r="AA48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892" t="str">
        <f>spotify_top_songs_audio_features[[#This Row],[track_name]]</f>
        <v>Snooze (Acoustic) (feat. Justin Bieber)</v>
      </c>
    </row>
    <row r="4893" spans="1:28" x14ac:dyDescent="0.25">
      <c r="A4893" t="s">
        <v>11077</v>
      </c>
      <c r="B4893" t="s">
        <v>120</v>
      </c>
      <c r="C4893" t="s">
        <v>11078</v>
      </c>
      <c r="D4893" t="s">
        <v>264</v>
      </c>
      <c r="E4893" t="s">
        <v>58</v>
      </c>
      <c r="F4893" t="s">
        <v>24</v>
      </c>
      <c r="G4893" t="s">
        <v>25</v>
      </c>
      <c r="H4893">
        <v>557</v>
      </c>
      <c r="I4893">
        <v>338</v>
      </c>
      <c r="J4893">
        <v>257</v>
      </c>
      <c r="K4893" t="s">
        <v>6833</v>
      </c>
      <c r="L4893">
        <v>184</v>
      </c>
      <c r="M4893">
        <v>14</v>
      </c>
      <c r="N4893">
        <v>689</v>
      </c>
      <c r="O4893">
        <v>-9892</v>
      </c>
      <c r="P4893">
        <v>140935</v>
      </c>
      <c r="Q4893">
        <v>85124</v>
      </c>
      <c r="R4893">
        <v>1</v>
      </c>
      <c r="S4893">
        <v>8669712</v>
      </c>
      <c r="U4893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4893" t="str">
        <f>IFERROR(MID(spotify_top_songs_audio_features[[#This Row],[artist_names]],SEARCH(",",spotify_top_songs_audio_features[[#This Row],[artist_names]])+2,99),"")</f>
        <v/>
      </c>
      <c r="W4893" t="str">
        <f>spotify_top_songs_audio_features[[#This Row],[source]]</f>
        <v>Bad Vibes Forever / EMPIRE</v>
      </c>
      <c r="X4893" s="1">
        <f>spotify_top_songs_audio_features[[#This Row],[streams]]</f>
        <v>8669712</v>
      </c>
      <c r="Y4893" t="str">
        <f>IF(Tabela2[[#This Row],[feat]]="","","Feat")</f>
        <v/>
      </c>
      <c r="Z4893" s="17" t="str">
        <f>CONCATENATE(INT(spotify_top_songs_audio_features[[#This Row],[duration_ms]]/(60*1000)),":",MOD(INT(spotify_top_songs_audio_features[[#This Row],[duration_ms]]/1000),60))</f>
        <v>1:25</v>
      </c>
      <c r="AA48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893" t="str">
        <f>spotify_top_songs_audio_features[[#This Row],[track_name]]</f>
        <v>STARING AT THE SKY</v>
      </c>
    </row>
    <row r="4894" spans="1:28" x14ac:dyDescent="0.25">
      <c r="A4894" t="s">
        <v>10153</v>
      </c>
      <c r="B4894" t="s">
        <v>284</v>
      </c>
      <c r="C4894" t="s">
        <v>10154</v>
      </c>
      <c r="D4894" t="s">
        <v>1092</v>
      </c>
      <c r="E4894" t="s">
        <v>31</v>
      </c>
      <c r="F4894" t="s">
        <v>24</v>
      </c>
      <c r="G4894" t="s">
        <v>25</v>
      </c>
      <c r="H4894">
        <v>758</v>
      </c>
      <c r="I4894">
        <v>474</v>
      </c>
      <c r="J4894">
        <v>147</v>
      </c>
      <c r="K4894" t="s">
        <v>4596</v>
      </c>
      <c r="L4894">
        <v>0</v>
      </c>
      <c r="M4894">
        <v>116</v>
      </c>
      <c r="N4894">
        <v>542</v>
      </c>
      <c r="O4894">
        <v>-872</v>
      </c>
      <c r="P4894">
        <v>76061</v>
      </c>
      <c r="Q4894">
        <v>184960</v>
      </c>
      <c r="R4894">
        <v>5</v>
      </c>
      <c r="S4894">
        <v>8669084</v>
      </c>
      <c r="U489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894" t="str">
        <f>IFERROR(MID(spotify_top_songs_audio_features[[#This Row],[artist_names]],SEARCH(",",spotify_top_songs_audio_features[[#This Row],[artist_names]])+2,99),"")</f>
        <v/>
      </c>
      <c r="W4894" t="str">
        <f>spotify_top_songs_audio_features[[#This Row],[source]]</f>
        <v>Cash Money/Drake LP6</v>
      </c>
      <c r="X4894" s="1">
        <f>spotify_top_songs_audio_features[[#This Row],[streams]]</f>
        <v>8669084</v>
      </c>
      <c r="Y4894" t="str">
        <f>IF(Tabela2[[#This Row],[feat]]="","","Feat")</f>
        <v/>
      </c>
      <c r="Z4894" s="17" t="str">
        <f>CONCATENATE(INT(spotify_top_songs_audio_features[[#This Row],[duration_ms]]/(60*1000)),":",MOD(INT(spotify_top_songs_audio_features[[#This Row],[duration_ms]]/1000),60))</f>
        <v>3:4</v>
      </c>
      <c r="AA48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894" t="str">
        <f>spotify_top_songs_audio_features[[#This Row],[track_name]]</f>
        <v>Elevate</v>
      </c>
    </row>
    <row r="4895" spans="1:28" x14ac:dyDescent="0.25">
      <c r="A4895" t="s">
        <v>7991</v>
      </c>
      <c r="B4895" t="s">
        <v>7992</v>
      </c>
      <c r="C4895" t="s">
        <v>7993</v>
      </c>
      <c r="D4895" t="s">
        <v>4794</v>
      </c>
      <c r="E4895" t="s">
        <v>142</v>
      </c>
      <c r="F4895" t="s">
        <v>32</v>
      </c>
      <c r="G4895" t="s">
        <v>25</v>
      </c>
      <c r="H4895">
        <v>737</v>
      </c>
      <c r="I4895">
        <v>832</v>
      </c>
      <c r="J4895">
        <v>798</v>
      </c>
      <c r="K4895" t="s">
        <v>4426</v>
      </c>
      <c r="L4895">
        <v>0</v>
      </c>
      <c r="M4895">
        <v>255</v>
      </c>
      <c r="N4895">
        <v>865</v>
      </c>
      <c r="O4895">
        <v>-2622</v>
      </c>
      <c r="P4895">
        <v>173986</v>
      </c>
      <c r="Q4895">
        <v>330240</v>
      </c>
      <c r="R4895">
        <v>2</v>
      </c>
      <c r="S4895">
        <v>8664899</v>
      </c>
      <c r="U4895" t="str">
        <f>IFERROR(LEFT(spotify_top_songs_audio_features[[#This Row],[artist_names]],SEARCH(",",spotify_top_songs_audio_features[[#This Row],[artist_names]])-1),spotify_top_songs_audio_features[[#This Row],[artist_names]])</f>
        <v>Lunay</v>
      </c>
      <c r="V4895" t="str">
        <f>IFERROR(MID(spotify_top_songs_audio_features[[#This Row],[artist_names]],SEARCH(",",spotify_top_songs_audio_features[[#This Row],[artist_names]])+2,99),"")</f>
        <v>Ozuna, Myke Towers, Chencho Corleone, Rauw Alejandro</v>
      </c>
      <c r="W4895" t="str">
        <f>spotify_top_songs_audio_features[[#This Row],[source]]</f>
        <v>round2media - LaFamilia</v>
      </c>
      <c r="X4895" s="1">
        <f>spotify_top_songs_audio_features[[#This Row],[streams]]</f>
        <v>8664899</v>
      </c>
      <c r="Y4895" t="str">
        <f>IF(Tabela2[[#This Row],[feat]]="","","Feat")</f>
        <v>Feat</v>
      </c>
      <c r="Z4895" s="17" t="str">
        <f>CONCATENATE(INT(spotify_top_songs_audio_features[[#This Row],[duration_ms]]/(60*1000)),":",MOD(INT(spotify_top_songs_audio_features[[#This Row],[duration_ms]]/1000),60))</f>
        <v>5:30</v>
      </c>
      <c r="AA48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895" t="str">
        <f>spotify_top_songs_audio_features[[#This Row],[track_name]]</f>
        <v>La Cama (Remix)</v>
      </c>
    </row>
    <row r="4896" spans="1:28" x14ac:dyDescent="0.25">
      <c r="A4896" t="s">
        <v>10848</v>
      </c>
      <c r="B4896" t="s">
        <v>5195</v>
      </c>
      <c r="C4896" t="s">
        <v>5196</v>
      </c>
      <c r="D4896" t="s">
        <v>220</v>
      </c>
      <c r="E4896" t="s">
        <v>177</v>
      </c>
      <c r="F4896" t="s">
        <v>24</v>
      </c>
      <c r="G4896" t="s">
        <v>25</v>
      </c>
      <c r="H4896">
        <v>715</v>
      </c>
      <c r="I4896">
        <v>874</v>
      </c>
      <c r="J4896">
        <v>548</v>
      </c>
      <c r="K4896" t="s">
        <v>4165</v>
      </c>
      <c r="L4896">
        <v>162</v>
      </c>
      <c r="M4896">
        <v>105</v>
      </c>
      <c r="N4896">
        <v>652</v>
      </c>
      <c r="O4896">
        <v>-3576</v>
      </c>
      <c r="P4896">
        <v>96995</v>
      </c>
      <c r="Q4896">
        <v>214293</v>
      </c>
      <c r="R4896">
        <v>21</v>
      </c>
      <c r="S4896">
        <v>8664658</v>
      </c>
      <c r="U4896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4896" t="str">
        <f>IFERROR(MID(spotify_top_songs_audio_features[[#This Row],[artist_names]],SEARCH(",",spotify_top_songs_audio_features[[#This Row],[artist_names]])+2,99),"")</f>
        <v>Maluma</v>
      </c>
      <c r="W4896" t="str">
        <f>spotify_top_songs_audio_features[[#This Row],[source]]</f>
        <v>UMLE - Latino</v>
      </c>
      <c r="X4896" s="1">
        <f>spotify_top_songs_audio_features[[#This Row],[streams]]</f>
        <v>8664658</v>
      </c>
      <c r="Y4896" t="str">
        <f>IF(Tabela2[[#This Row],[feat]]="","","Feat")</f>
        <v>Feat</v>
      </c>
      <c r="Z4896" s="17" t="str">
        <f>CONCATENATE(INT(spotify_top_songs_audio_features[[#This Row],[duration_ms]]/(60*1000)),":",MOD(INT(spotify_top_songs_audio_features[[#This Row],[duration_ms]]/1000),60))</f>
        <v>3:34</v>
      </c>
      <c r="AA48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896" t="str">
        <f>spotify_top_songs_audio_features[[#This Row],[track_name]]</f>
        <v>Créeme</v>
      </c>
    </row>
    <row r="4897" spans="1:28" x14ac:dyDescent="0.25">
      <c r="A4897" t="s">
        <v>2089</v>
      </c>
      <c r="B4897" t="s">
        <v>2090</v>
      </c>
      <c r="C4897" t="s">
        <v>2091</v>
      </c>
      <c r="D4897" t="s">
        <v>768</v>
      </c>
      <c r="E4897" t="s">
        <v>43</v>
      </c>
      <c r="F4897" t="s">
        <v>32</v>
      </c>
      <c r="G4897" t="s">
        <v>25</v>
      </c>
      <c r="H4897">
        <v>362</v>
      </c>
      <c r="I4897">
        <v>714</v>
      </c>
      <c r="J4897">
        <v>835</v>
      </c>
      <c r="K4897" t="s">
        <v>521</v>
      </c>
      <c r="L4897">
        <v>0</v>
      </c>
      <c r="M4897">
        <v>21</v>
      </c>
      <c r="N4897">
        <v>309</v>
      </c>
      <c r="O4897">
        <v>-307</v>
      </c>
      <c r="P4897">
        <v>674</v>
      </c>
      <c r="Q4897">
        <v>206499</v>
      </c>
      <c r="R4897">
        <v>1</v>
      </c>
      <c r="S4897">
        <v>8661535</v>
      </c>
      <c r="U4897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4897" t="str">
        <f>IFERROR(MID(spotify_top_songs_audio_features[[#This Row],[artist_names]],SEARCH(",",spotify_top_songs_audio_features[[#This Row],[artist_names]])+2,99),"")</f>
        <v>Travis Scott, Post Malone</v>
      </c>
      <c r="W4897" t="str">
        <f>spotify_top_songs_audio_features[[#This Row],[source]]</f>
        <v>Epic/We The Best</v>
      </c>
      <c r="X4897" s="1">
        <f>spotify_top_songs_audio_features[[#This Row],[streams]]</f>
        <v>8661535</v>
      </c>
      <c r="Y4897" t="str">
        <f>IF(Tabela2[[#This Row],[feat]]="","","Feat")</f>
        <v>Feat</v>
      </c>
      <c r="Z4897" s="17" t="str">
        <f>CONCATENATE(INT(spotify_top_songs_audio_features[[#This Row],[duration_ms]]/(60*1000)),":",MOD(INT(spotify_top_songs_audio_features[[#This Row],[duration_ms]]/1000),60))</f>
        <v>3:26</v>
      </c>
      <c r="AA48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897" t="str">
        <f>spotify_top_songs_audio_features[[#This Row],[track_name]]</f>
        <v>Celebrate (feat. Travis Scott &amp; Post Malone)</v>
      </c>
    </row>
    <row r="4898" spans="1:28" x14ac:dyDescent="0.25">
      <c r="A4898" t="s">
        <v>15777</v>
      </c>
      <c r="B4898" t="s">
        <v>624</v>
      </c>
      <c r="C4898" t="s">
        <v>15778</v>
      </c>
      <c r="D4898" t="s">
        <v>141</v>
      </c>
      <c r="E4898" t="s">
        <v>113</v>
      </c>
      <c r="F4898" t="s">
        <v>24</v>
      </c>
      <c r="G4898" t="s">
        <v>25</v>
      </c>
      <c r="H4898">
        <v>651</v>
      </c>
      <c r="I4898">
        <v>575</v>
      </c>
      <c r="J4898">
        <v>299</v>
      </c>
      <c r="K4898" t="s">
        <v>5537</v>
      </c>
      <c r="L4898">
        <v>202</v>
      </c>
      <c r="M4898">
        <v>961</v>
      </c>
      <c r="N4898">
        <v>248</v>
      </c>
      <c r="O4898">
        <v>-7739</v>
      </c>
      <c r="P4898">
        <v>160007</v>
      </c>
      <c r="Q4898">
        <v>229456</v>
      </c>
      <c r="R4898">
        <v>2</v>
      </c>
      <c r="S4898">
        <v>8651964</v>
      </c>
      <c r="U489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4898" t="str">
        <f>IFERROR(MID(spotify_top_songs_audio_features[[#This Row],[artist_names]],SEARCH(",",spotify_top_songs_audio_features[[#This Row],[artist_names]])+2,99),"")</f>
        <v/>
      </c>
      <c r="W4898" t="str">
        <f>spotify_top_songs_audio_features[[#This Row],[source]]</f>
        <v>Rimas Entertainment LLC</v>
      </c>
      <c r="X4898" s="1">
        <f>spotify_top_songs_audio_features[[#This Row],[streams]]</f>
        <v>8651964</v>
      </c>
      <c r="Y4898" t="str">
        <f>IF(Tabela2[[#This Row],[feat]]="","","Feat")</f>
        <v/>
      </c>
      <c r="Z4898" s="17" t="str">
        <f>CONCATENATE(INT(spotify_top_songs_audio_features[[#This Row],[duration_ms]]/(60*1000)),":",MOD(INT(spotify_top_songs_audio_features[[#This Row],[duration_ms]]/1000),60))</f>
        <v>3:49</v>
      </c>
      <c r="AA48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898" t="str">
        <f>spotify_top_songs_audio_features[[#This Row],[track_name]]</f>
        <v>Caro</v>
      </c>
    </row>
    <row r="4899" spans="1:28" x14ac:dyDescent="0.25">
      <c r="A4899" t="s">
        <v>14892</v>
      </c>
      <c r="B4899" t="s">
        <v>3742</v>
      </c>
      <c r="C4899" t="s">
        <v>3743</v>
      </c>
      <c r="D4899" t="s">
        <v>3744</v>
      </c>
      <c r="E4899" t="s">
        <v>23</v>
      </c>
      <c r="F4899" t="s">
        <v>24</v>
      </c>
      <c r="G4899" t="s">
        <v>25</v>
      </c>
      <c r="H4899">
        <v>566</v>
      </c>
      <c r="I4899">
        <v>366</v>
      </c>
      <c r="J4899">
        <v>28</v>
      </c>
      <c r="K4899" t="s">
        <v>274</v>
      </c>
      <c r="L4899">
        <v>181</v>
      </c>
      <c r="M4899">
        <v>155</v>
      </c>
      <c r="N4899">
        <v>237</v>
      </c>
      <c r="O4899">
        <v>-12808</v>
      </c>
      <c r="P4899">
        <v>12996</v>
      </c>
      <c r="Q4899">
        <v>184154</v>
      </c>
      <c r="R4899">
        <v>6</v>
      </c>
      <c r="S4899">
        <v>8651934</v>
      </c>
      <c r="U4899" t="str">
        <f>IFERROR(LEFT(spotify_top_songs_audio_features[[#This Row],[artist_names]],SEARCH(",",spotify_top_songs_audio_features[[#This Row],[artist_names]])-1),spotify_top_songs_audio_features[[#This Row],[artist_names]])</f>
        <v>girl in red</v>
      </c>
      <c r="V4899" t="str">
        <f>IFERROR(MID(spotify_top_songs_audio_features[[#This Row],[artist_names]],SEARCH(",",spotify_top_songs_audio_features[[#This Row],[artist_names]])+2,99),"")</f>
        <v/>
      </c>
      <c r="W4899" t="str">
        <f>spotify_top_songs_audio_features[[#This Row],[source]]</f>
        <v>world in red</v>
      </c>
      <c r="X4899" s="1">
        <f>spotify_top_songs_audio_features[[#This Row],[streams]]</f>
        <v>8651934</v>
      </c>
      <c r="Y4899" t="str">
        <f>IF(Tabela2[[#This Row],[feat]]="","","Feat")</f>
        <v/>
      </c>
      <c r="Z4899" s="17" t="str">
        <f>CONCATENATE(INT(spotify_top_songs_audio_features[[#This Row],[duration_ms]]/(60*1000)),":",MOD(INT(spotify_top_songs_audio_features[[#This Row],[duration_ms]]/1000),60))</f>
        <v>3:4</v>
      </c>
      <c r="AA48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899" t="str">
        <f>spotify_top_songs_audio_features[[#This Row],[track_name]]</f>
        <v>we fell in love in october</v>
      </c>
    </row>
    <row r="4900" spans="1:28" x14ac:dyDescent="0.25">
      <c r="A4900" t="s">
        <v>13214</v>
      </c>
      <c r="B4900" t="s">
        <v>284</v>
      </c>
      <c r="C4900" t="s">
        <v>13215</v>
      </c>
      <c r="D4900" t="s">
        <v>423</v>
      </c>
      <c r="E4900" t="s">
        <v>102</v>
      </c>
      <c r="F4900" t="s">
        <v>32</v>
      </c>
      <c r="G4900" t="s">
        <v>25</v>
      </c>
      <c r="H4900">
        <v>775</v>
      </c>
      <c r="I4900">
        <v>688</v>
      </c>
      <c r="J4900">
        <v>593</v>
      </c>
      <c r="K4900" t="s">
        <v>13216</v>
      </c>
      <c r="L4900">
        <v>917</v>
      </c>
      <c r="M4900">
        <v>108</v>
      </c>
      <c r="N4900">
        <v>284</v>
      </c>
      <c r="O4900">
        <v>-10912</v>
      </c>
      <c r="P4900">
        <v>120017</v>
      </c>
      <c r="Q4900">
        <v>336005</v>
      </c>
      <c r="R4900">
        <v>1</v>
      </c>
      <c r="S4900">
        <v>8641016</v>
      </c>
      <c r="U490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900" t="str">
        <f>IFERROR(MID(spotify_top_songs_audio_features[[#This Row],[artist_names]],SEARCH(",",spotify_top_songs_audio_features[[#This Row],[artist_names]])+2,99),"")</f>
        <v/>
      </c>
      <c r="W4900" t="str">
        <f>spotify_top_songs_audio_features[[#This Row],[source]]</f>
        <v>OVO</v>
      </c>
      <c r="X4900" s="1">
        <f>spotify_top_songs_audio_features[[#This Row],[streams]]</f>
        <v>8641016</v>
      </c>
      <c r="Y4900" t="str">
        <f>IF(Tabela2[[#This Row],[feat]]="","","Feat")</f>
        <v/>
      </c>
      <c r="Z4900" s="17" t="str">
        <f>CONCATENATE(INT(spotify_top_songs_audio_features[[#This Row],[duration_ms]]/(60*1000)),":",MOD(INT(spotify_top_songs_audio_features[[#This Row],[duration_ms]]/1000),60))</f>
        <v>5:36</v>
      </c>
      <c r="AA49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900" t="str">
        <f>spotify_top_songs_audio_features[[#This Row],[track_name]]</f>
        <v>Tie That Binds</v>
      </c>
    </row>
    <row r="4901" spans="1:28" x14ac:dyDescent="0.25">
      <c r="A4901" t="s">
        <v>5717</v>
      </c>
      <c r="B4901" t="s">
        <v>3735</v>
      </c>
      <c r="C4901" t="s">
        <v>5718</v>
      </c>
      <c r="D4901" t="s">
        <v>5719</v>
      </c>
      <c r="E4901" t="s">
        <v>97</v>
      </c>
      <c r="F4901" t="s">
        <v>32</v>
      </c>
      <c r="G4901" t="s">
        <v>25</v>
      </c>
      <c r="H4901">
        <v>761</v>
      </c>
      <c r="I4901">
        <v>899</v>
      </c>
      <c r="J4901">
        <v>183</v>
      </c>
      <c r="K4901" t="s">
        <v>5720</v>
      </c>
      <c r="L4901">
        <v>0</v>
      </c>
      <c r="M4901">
        <v>719</v>
      </c>
      <c r="N4901">
        <v>673</v>
      </c>
      <c r="O4901">
        <v>-309</v>
      </c>
      <c r="P4901">
        <v>95027</v>
      </c>
      <c r="Q4901">
        <v>217587</v>
      </c>
      <c r="R4901">
        <v>1</v>
      </c>
      <c r="S4901">
        <v>8638360</v>
      </c>
      <c r="U4901" t="str">
        <f>IFERROR(LEFT(spotify_top_songs_audio_features[[#This Row],[artist_names]],SEARCH(",",spotify_top_songs_audio_features[[#This Row],[artist_names]])-1),spotify_top_songs_audio_features[[#This Row],[artist_names]])</f>
        <v>DMX</v>
      </c>
      <c r="V4901" t="str">
        <f>IFERROR(MID(spotify_top_songs_audio_features[[#This Row],[artist_names]],SEARCH(",",spotify_top_songs_audio_features[[#This Row],[artist_names]])+2,99),"")</f>
        <v/>
      </c>
      <c r="W4901" t="str">
        <f>spotify_top_songs_audio_features[[#This Row],[source]]</f>
        <v>RAL</v>
      </c>
      <c r="X4901" s="1">
        <f>spotify_top_songs_audio_features[[#This Row],[streams]]</f>
        <v>8638360</v>
      </c>
      <c r="Y4901" t="str">
        <f>IF(Tabela2[[#This Row],[feat]]="","","Feat")</f>
        <v/>
      </c>
      <c r="Z4901" s="17" t="str">
        <f>CONCATENATE(INT(spotify_top_songs_audio_features[[#This Row],[duration_ms]]/(60*1000)),":",MOD(INT(spotify_top_songs_audio_features[[#This Row],[duration_ms]]/1000),60))</f>
        <v>3:37</v>
      </c>
      <c r="AA49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901" t="str">
        <f>spotify_top_songs_audio_features[[#This Row],[track_name]]</f>
        <v>X Gon' Give It To Ya</v>
      </c>
    </row>
    <row r="4902" spans="1:28" x14ac:dyDescent="0.25">
      <c r="A4902" t="s">
        <v>3506</v>
      </c>
      <c r="B4902" t="s">
        <v>3507</v>
      </c>
      <c r="C4902" t="s">
        <v>3508</v>
      </c>
      <c r="D4902" t="s">
        <v>2952</v>
      </c>
      <c r="E4902" t="s">
        <v>113</v>
      </c>
      <c r="F4902" t="s">
        <v>24</v>
      </c>
      <c r="G4902" t="s">
        <v>25</v>
      </c>
      <c r="H4902">
        <v>767</v>
      </c>
      <c r="I4902">
        <v>678</v>
      </c>
      <c r="J4902">
        <v>54</v>
      </c>
      <c r="K4902" t="s">
        <v>833</v>
      </c>
      <c r="L4902">
        <v>4.8199999999999996E-3</v>
      </c>
      <c r="M4902">
        <v>258</v>
      </c>
      <c r="N4902">
        <v>217</v>
      </c>
      <c r="O4902">
        <v>-6249</v>
      </c>
      <c r="P4902">
        <v>12101</v>
      </c>
      <c r="Q4902">
        <v>168636</v>
      </c>
      <c r="R4902">
        <v>2</v>
      </c>
      <c r="S4902">
        <v>8621769</v>
      </c>
      <c r="U4902" t="str">
        <f>IFERROR(LEFT(spotify_top_songs_audio_features[[#This Row],[artist_names]],SEARCH(",",spotify_top_songs_audio_features[[#This Row],[artist_names]])-1),spotify_top_songs_audio_features[[#This Row],[artist_names]])</f>
        <v>Loud Luxury</v>
      </c>
      <c r="V4902" t="str">
        <f>IFERROR(MID(spotify_top_songs_audio_features[[#This Row],[artist_names]],SEARCH(",",spotify_top_songs_audio_features[[#This Row],[artist_names]])+2,99),"")</f>
        <v>anders</v>
      </c>
      <c r="W4902" t="str">
        <f>spotify_top_songs_audio_features[[#This Row],[source]]</f>
        <v>Armada Music</v>
      </c>
      <c r="X4902" s="1">
        <f>spotify_top_songs_audio_features[[#This Row],[streams]]</f>
        <v>8621769</v>
      </c>
      <c r="Y4902" t="str">
        <f>IF(Tabela2[[#This Row],[feat]]="","","Feat")</f>
        <v>Feat</v>
      </c>
      <c r="Z4902" s="17" t="str">
        <f>CONCATENATE(INT(spotify_top_songs_audio_features[[#This Row],[duration_ms]]/(60*1000)),":",MOD(INT(spotify_top_songs_audio_features[[#This Row],[duration_ms]]/1000),60))</f>
        <v>2:48</v>
      </c>
      <c r="AA49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02" t="str">
        <f>spotify_top_songs_audio_features[[#This Row],[track_name]]</f>
        <v>Love No More</v>
      </c>
    </row>
    <row r="4903" spans="1:28" x14ac:dyDescent="0.25">
      <c r="A4903" t="s">
        <v>16136</v>
      </c>
      <c r="B4903" t="s">
        <v>967</v>
      </c>
      <c r="C4903" t="s">
        <v>16137</v>
      </c>
      <c r="D4903" t="s">
        <v>235</v>
      </c>
      <c r="E4903" t="s">
        <v>31</v>
      </c>
      <c r="F4903" t="s">
        <v>24</v>
      </c>
      <c r="G4903" t="s">
        <v>25</v>
      </c>
      <c r="H4903">
        <v>618</v>
      </c>
      <c r="I4903">
        <v>712</v>
      </c>
      <c r="J4903">
        <v>114</v>
      </c>
      <c r="K4903" t="s">
        <v>2052</v>
      </c>
      <c r="L4903">
        <v>4.5300000000000001E-4</v>
      </c>
      <c r="M4903">
        <v>575</v>
      </c>
      <c r="N4903">
        <v>305</v>
      </c>
      <c r="O4903">
        <v>-8246</v>
      </c>
      <c r="P4903">
        <v>97057</v>
      </c>
      <c r="Q4903">
        <v>254319</v>
      </c>
      <c r="R4903">
        <v>1</v>
      </c>
      <c r="S4903">
        <v>8618116</v>
      </c>
      <c r="U4903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4903" t="str">
        <f>IFERROR(MID(spotify_top_songs_audio_features[[#This Row],[artist_names]],SEARCH(",",spotify_top_songs_audio_features[[#This Row],[artist_names]])+2,99),"")</f>
        <v/>
      </c>
      <c r="W4903" t="str">
        <f>spotify_top_songs_audio_features[[#This Row],[source]]</f>
        <v>Parkwood Entertainment/Columbia</v>
      </c>
      <c r="X4903" s="1">
        <f>spotify_top_songs_audio_features[[#This Row],[streams]]</f>
        <v>8618116</v>
      </c>
      <c r="Y4903" t="str">
        <f>IF(Tabela2[[#This Row],[feat]]="","","Feat")</f>
        <v/>
      </c>
      <c r="Z4903" s="17" t="str">
        <f>CONCATENATE(INT(spotify_top_songs_audio_features[[#This Row],[duration_ms]]/(60*1000)),":",MOD(INT(spotify_top_songs_audio_features[[#This Row],[duration_ms]]/1000),60))</f>
        <v>4:14</v>
      </c>
      <c r="AA49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03" t="str">
        <f>spotify_top_songs_audio_features[[#This Row],[track_name]]</f>
        <v>PLASTIC OFF THE SOFA</v>
      </c>
    </row>
    <row r="4904" spans="1:28" x14ac:dyDescent="0.25">
      <c r="A4904" t="s">
        <v>15593</v>
      </c>
      <c r="B4904" t="s">
        <v>383</v>
      </c>
      <c r="C4904" t="s">
        <v>15594</v>
      </c>
      <c r="D4904" t="s">
        <v>1032</v>
      </c>
      <c r="E4904" t="s">
        <v>97</v>
      </c>
      <c r="F4904" t="s">
        <v>32</v>
      </c>
      <c r="G4904" t="s">
        <v>25</v>
      </c>
      <c r="H4904">
        <v>835</v>
      </c>
      <c r="I4904">
        <v>869</v>
      </c>
      <c r="J4904">
        <v>27</v>
      </c>
      <c r="K4904" t="s">
        <v>1285</v>
      </c>
      <c r="L4904">
        <v>0</v>
      </c>
      <c r="M4904">
        <v>462</v>
      </c>
      <c r="N4904">
        <v>82</v>
      </c>
      <c r="O4904">
        <v>-4582</v>
      </c>
      <c r="P4904">
        <v>140945</v>
      </c>
      <c r="Q4904">
        <v>224656</v>
      </c>
      <c r="R4904">
        <v>1</v>
      </c>
      <c r="S4904">
        <v>8614955</v>
      </c>
      <c r="U4904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904" t="str">
        <f>IFERROR(MID(spotify_top_songs_audio_features[[#This Row],[artist_names]],SEARCH(",",spotify_top_songs_audio_features[[#This Row],[artist_names]])+2,99),"")</f>
        <v/>
      </c>
      <c r="W4904" t="str">
        <f>spotify_top_songs_audio_features[[#This Row],[source]]</f>
        <v>Shady/Aftermath/Interscope Records</v>
      </c>
      <c r="X4904" s="1">
        <f>spotify_top_songs_audio_features[[#This Row],[streams]]</f>
        <v>8614955</v>
      </c>
      <c r="Y4904" t="str">
        <f>IF(Tabela2[[#This Row],[feat]]="","","Feat")</f>
        <v/>
      </c>
      <c r="Z4904" s="17" t="str">
        <f>CONCATENATE(INT(spotify_top_songs_audio_features[[#This Row],[duration_ms]]/(60*1000)),":",MOD(INT(spotify_top_songs_audio_features[[#This Row],[duration_ms]]/1000),60))</f>
        <v>3:44</v>
      </c>
      <c r="AA49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904" t="str">
        <f>spotify_top_songs_audio_features[[#This Row],[track_name]]</f>
        <v>Gnat</v>
      </c>
    </row>
    <row r="4905" spans="1:28" x14ac:dyDescent="0.25">
      <c r="A4905" t="s">
        <v>12970</v>
      </c>
      <c r="B4905" t="s">
        <v>6729</v>
      </c>
      <c r="C4905" t="s">
        <v>12971</v>
      </c>
      <c r="D4905" t="s">
        <v>9268</v>
      </c>
      <c r="E4905" t="s">
        <v>86</v>
      </c>
      <c r="F4905" t="s">
        <v>32</v>
      </c>
      <c r="G4905" t="s">
        <v>25</v>
      </c>
      <c r="H4905">
        <v>92</v>
      </c>
      <c r="I4905">
        <v>654</v>
      </c>
      <c r="J4905">
        <v>401</v>
      </c>
      <c r="K4905" t="s">
        <v>5693</v>
      </c>
      <c r="L4905">
        <v>153</v>
      </c>
      <c r="M4905">
        <v>36</v>
      </c>
      <c r="N4905">
        <v>847</v>
      </c>
      <c r="O4905">
        <v>-3051</v>
      </c>
      <c r="P4905">
        <v>117046</v>
      </c>
      <c r="Q4905">
        <v>293827</v>
      </c>
      <c r="R4905">
        <v>2</v>
      </c>
      <c r="S4905">
        <v>8605035</v>
      </c>
      <c r="U4905" t="str">
        <f>IFERROR(LEFT(spotify_top_songs_audio_features[[#This Row],[artist_names]],SEARCH(",",spotify_top_songs_audio_features[[#This Row],[artist_names]])-1),spotify_top_songs_audio_features[[#This Row],[artist_names]])</f>
        <v>Michael Jackson</v>
      </c>
      <c r="V4905" t="str">
        <f>IFERROR(MID(spotify_top_songs_audio_features[[#This Row],[artist_names]],SEARCH(",",spotify_top_songs_audio_features[[#This Row],[artist_names]])+2,99),"")</f>
        <v/>
      </c>
      <c r="W4905" t="str">
        <f>spotify_top_songs_audio_features[[#This Row],[source]]</f>
        <v>Epic/Legacy</v>
      </c>
      <c r="X4905" s="1">
        <f>spotify_top_songs_audio_features[[#This Row],[streams]]</f>
        <v>8605035</v>
      </c>
      <c r="Y4905" t="str">
        <f>IF(Tabela2[[#This Row],[feat]]="","","Feat")</f>
        <v/>
      </c>
      <c r="Z4905" s="17" t="str">
        <f>CONCATENATE(INT(spotify_top_songs_audio_features[[#This Row],[duration_ms]]/(60*1000)),":",MOD(INT(spotify_top_songs_audio_features[[#This Row],[duration_ms]]/1000),60))</f>
        <v>4:53</v>
      </c>
      <c r="AA49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05" t="str">
        <f>spotify_top_songs_audio_features[[#This Row],[track_name]]</f>
        <v>Billie Jean</v>
      </c>
    </row>
    <row r="4906" spans="1:28" x14ac:dyDescent="0.25">
      <c r="A4906" t="s">
        <v>13710</v>
      </c>
      <c r="B4906" t="s">
        <v>13711</v>
      </c>
      <c r="C4906" t="s">
        <v>13712</v>
      </c>
      <c r="D4906" t="s">
        <v>151</v>
      </c>
      <c r="E4906" t="s">
        <v>102</v>
      </c>
      <c r="F4906" t="s">
        <v>32</v>
      </c>
      <c r="G4906" t="s">
        <v>25</v>
      </c>
      <c r="H4906">
        <v>66</v>
      </c>
      <c r="I4906">
        <v>542</v>
      </c>
      <c r="J4906">
        <v>77</v>
      </c>
      <c r="K4906" t="s">
        <v>2594</v>
      </c>
      <c r="L4906">
        <v>3.8900000000000002E-4</v>
      </c>
      <c r="M4906">
        <v>122</v>
      </c>
      <c r="N4906">
        <v>152</v>
      </c>
      <c r="O4906">
        <v>-811</v>
      </c>
      <c r="P4906">
        <v>135828</v>
      </c>
      <c r="Q4906">
        <v>283295</v>
      </c>
      <c r="R4906">
        <v>2</v>
      </c>
      <c r="S4906">
        <v>8589331</v>
      </c>
      <c r="U4906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4906" t="str">
        <f>IFERROR(MID(spotify_top_songs_audio_features[[#This Row],[artist_names]],SEARCH(",",spotify_top_songs_audio_features[[#This Row],[artist_names]])+2,99),"")</f>
        <v>Yebba</v>
      </c>
      <c r="W4906" t="str">
        <f>spotify_top_songs_audio_features[[#This Row],[source]]</f>
        <v>Capitol</v>
      </c>
      <c r="X4906" s="1">
        <f>spotify_top_songs_audio_features[[#This Row],[streams]]</f>
        <v>8589331</v>
      </c>
      <c r="Y4906" t="str">
        <f>IF(Tabela2[[#This Row],[feat]]="","","Feat")</f>
        <v>Feat</v>
      </c>
      <c r="Z4906" s="17" t="str">
        <f>CONCATENATE(INT(spotify_top_songs_audio_features[[#This Row],[duration_ms]]/(60*1000)),":",MOD(INT(spotify_top_songs_audio_features[[#This Row],[duration_ms]]/1000),60))</f>
        <v>4:43</v>
      </c>
      <c r="AA49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906" t="str">
        <f>spotify_top_songs_audio_features[[#This Row],[track_name]]</f>
        <v>No Peace</v>
      </c>
    </row>
    <row r="4907" spans="1:28" x14ac:dyDescent="0.25">
      <c r="A4907" t="s">
        <v>956</v>
      </c>
      <c r="B4907" t="s">
        <v>307</v>
      </c>
      <c r="C4907" t="s">
        <v>957</v>
      </c>
      <c r="D4907" t="s">
        <v>309</v>
      </c>
      <c r="E4907" t="s">
        <v>58</v>
      </c>
      <c r="F4907" t="s">
        <v>32</v>
      </c>
      <c r="G4907" t="s">
        <v>25</v>
      </c>
      <c r="H4907">
        <v>654</v>
      </c>
      <c r="I4907">
        <v>303</v>
      </c>
      <c r="J4907">
        <v>126</v>
      </c>
      <c r="K4907" t="s">
        <v>958</v>
      </c>
      <c r="L4907">
        <v>159</v>
      </c>
      <c r="M4907">
        <v>957</v>
      </c>
      <c r="N4907">
        <v>168</v>
      </c>
      <c r="O4907">
        <v>-13943</v>
      </c>
      <c r="P4907">
        <v>160095</v>
      </c>
      <c r="Q4907">
        <v>151537</v>
      </c>
      <c r="R4907">
        <v>1</v>
      </c>
      <c r="S4907">
        <v>8589283</v>
      </c>
      <c r="U4907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4907" t="str">
        <f>IFERROR(MID(spotify_top_songs_audio_features[[#This Row],[artist_names]],SEARCH(",",spotify_top_songs_audio_features[[#This Row],[artist_names]])+2,99),"")</f>
        <v/>
      </c>
      <c r="W4907" t="str">
        <f>spotify_top_songs_audio_features[[#This Row],[source]]</f>
        <v>Darkroom/Interscope Records</v>
      </c>
      <c r="X4907" s="1">
        <f>spotify_top_songs_audio_features[[#This Row],[streams]]</f>
        <v>8589283</v>
      </c>
      <c r="Y4907" t="str">
        <f>IF(Tabela2[[#This Row],[feat]]="","","Feat")</f>
        <v/>
      </c>
      <c r="Z4907" s="17" t="str">
        <f>CONCATENATE(INT(spotify_top_songs_audio_features[[#This Row],[duration_ms]]/(60*1000)),":",MOD(INT(spotify_top_songs_audio_features[[#This Row],[duration_ms]]/1000),60))</f>
        <v>2:31</v>
      </c>
      <c r="AA49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07" t="str">
        <f>spotify_top_songs_audio_features[[#This Row],[track_name]]</f>
        <v>GOLDWING</v>
      </c>
    </row>
    <row r="4908" spans="1:28" x14ac:dyDescent="0.25">
      <c r="A4908" t="s">
        <v>11594</v>
      </c>
      <c r="B4908" t="s">
        <v>4936</v>
      </c>
      <c r="C4908" t="s">
        <v>11595</v>
      </c>
      <c r="D4908" t="s">
        <v>48</v>
      </c>
      <c r="E4908" t="s">
        <v>102</v>
      </c>
      <c r="F4908" t="s">
        <v>32</v>
      </c>
      <c r="G4908" t="s">
        <v>25</v>
      </c>
      <c r="H4908">
        <v>837</v>
      </c>
      <c r="I4908">
        <v>58</v>
      </c>
      <c r="J4908">
        <v>618</v>
      </c>
      <c r="K4908" t="s">
        <v>11596</v>
      </c>
      <c r="L4908">
        <v>276</v>
      </c>
      <c r="M4908">
        <v>699</v>
      </c>
      <c r="N4908">
        <v>262</v>
      </c>
      <c r="O4908">
        <v>-6932</v>
      </c>
      <c r="P4908">
        <v>111981</v>
      </c>
      <c r="Q4908">
        <v>167400</v>
      </c>
      <c r="R4908">
        <v>1</v>
      </c>
      <c r="S4908">
        <v>8588935</v>
      </c>
      <c r="U4908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908" t="str">
        <f>IFERROR(MID(spotify_top_songs_audio_features[[#This Row],[artist_names]],SEARCH(",",spotify_top_songs_audio_features[[#This Row],[artist_names]])+2,99),"")</f>
        <v>Gunna</v>
      </c>
      <c r="W4908" t="str">
        <f>spotify_top_songs_audio_features[[#This Row],[source]]</f>
        <v>Republic Records</v>
      </c>
      <c r="X4908" s="1">
        <f>spotify_top_songs_audio_features[[#This Row],[streams]]</f>
        <v>8588935</v>
      </c>
      <c r="Y4908" t="str">
        <f>IF(Tabela2[[#This Row],[feat]]="","","Feat")</f>
        <v>Feat</v>
      </c>
      <c r="Z4908" s="17" t="str">
        <f>CONCATENATE(INT(spotify_top_songs_audio_features[[#This Row],[duration_ms]]/(60*1000)),":",MOD(INT(spotify_top_songs_audio_features[[#This Row],[duration_ms]]/1000),60))</f>
        <v>2:47</v>
      </c>
      <c r="AA49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908" t="str">
        <f>spotify_top_songs_audio_features[[#This Row],[track_name]]</f>
        <v>All The Money (with Gunna) [Bonus]</v>
      </c>
    </row>
    <row r="4909" spans="1:28" x14ac:dyDescent="0.25">
      <c r="A4909" t="s">
        <v>11283</v>
      </c>
      <c r="B4909" t="s">
        <v>11284</v>
      </c>
      <c r="C4909" t="s">
        <v>11285</v>
      </c>
      <c r="D4909" t="s">
        <v>11286</v>
      </c>
      <c r="E4909" t="s">
        <v>31</v>
      </c>
      <c r="F4909" t="s">
        <v>24</v>
      </c>
      <c r="G4909" t="s">
        <v>25</v>
      </c>
      <c r="H4909">
        <v>693</v>
      </c>
      <c r="I4909">
        <v>65</v>
      </c>
      <c r="J4909">
        <v>192</v>
      </c>
      <c r="K4909" t="s">
        <v>972</v>
      </c>
      <c r="L4909">
        <v>0</v>
      </c>
      <c r="M4909">
        <v>186</v>
      </c>
      <c r="N4909">
        <v>663</v>
      </c>
      <c r="O4909">
        <v>-8376</v>
      </c>
      <c r="P4909">
        <v>85026</v>
      </c>
      <c r="Q4909">
        <v>218480</v>
      </c>
      <c r="R4909">
        <v>3</v>
      </c>
      <c r="S4909">
        <v>8577328</v>
      </c>
      <c r="U4909" t="str">
        <f>IFERROR(LEFT(spotify_top_songs_audio_features[[#This Row],[artist_names]],SEARCH(",",spotify_top_songs_audio_features[[#This Row],[artist_names]])-1),spotify_top_songs_audio_features[[#This Row],[artist_names]])</f>
        <v>Marc E. Bassy</v>
      </c>
      <c r="V4909" t="str">
        <f>IFERROR(MID(spotify_top_songs_audio_features[[#This Row],[artist_names]],SEARCH(",",spotify_top_songs_audio_features[[#This Row],[artist_names]])+2,99),"")</f>
        <v>G-Eazy</v>
      </c>
      <c r="W4909" t="str">
        <f>spotify_top_songs_audio_features[[#This Row],[source]]</f>
        <v>Republic Records/Gee Roberson</v>
      </c>
      <c r="X4909" s="1">
        <f>spotify_top_songs_audio_features[[#This Row],[streams]]</f>
        <v>8577328</v>
      </c>
      <c r="Y4909" t="str">
        <f>IF(Tabela2[[#This Row],[feat]]="","","Feat")</f>
        <v>Feat</v>
      </c>
      <c r="Z4909" s="17" t="str">
        <f>CONCATENATE(INT(spotify_top_songs_audio_features[[#This Row],[duration_ms]]/(60*1000)),":",MOD(INT(spotify_top_songs_audio_features[[#This Row],[duration_ms]]/1000),60))</f>
        <v>3:38</v>
      </c>
      <c r="AA49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09" t="str">
        <f>spotify_top_songs_audio_features[[#This Row],[track_name]]</f>
        <v>You &amp; Me</v>
      </c>
    </row>
    <row r="4910" spans="1:28" x14ac:dyDescent="0.25">
      <c r="A4910" t="s">
        <v>1467</v>
      </c>
      <c r="B4910" t="s">
        <v>284</v>
      </c>
      <c r="C4910" t="s">
        <v>1468</v>
      </c>
      <c r="D4910" t="s">
        <v>423</v>
      </c>
      <c r="E4910" t="s">
        <v>469</v>
      </c>
      <c r="F4910" t="s">
        <v>24</v>
      </c>
      <c r="G4910" t="s">
        <v>25</v>
      </c>
      <c r="H4910">
        <v>718</v>
      </c>
      <c r="I4910">
        <v>319</v>
      </c>
      <c r="J4910">
        <v>435</v>
      </c>
      <c r="K4910" t="s">
        <v>1469</v>
      </c>
      <c r="L4910">
        <v>36</v>
      </c>
      <c r="M4910">
        <v>895</v>
      </c>
      <c r="N4910">
        <v>639</v>
      </c>
      <c r="O4910">
        <v>-11261</v>
      </c>
      <c r="P4910">
        <v>109994</v>
      </c>
      <c r="Q4910">
        <v>250865</v>
      </c>
      <c r="R4910">
        <v>1</v>
      </c>
      <c r="S4910">
        <v>8576306</v>
      </c>
      <c r="U491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910" t="str">
        <f>IFERROR(MID(spotify_top_songs_audio_features[[#This Row],[artist_names]],SEARCH(",",spotify_top_songs_audio_features[[#This Row],[artist_names]])+2,99),"")</f>
        <v/>
      </c>
      <c r="W4910" t="str">
        <f>spotify_top_songs_audio_features[[#This Row],[source]]</f>
        <v>OVO</v>
      </c>
      <c r="X4910" s="1">
        <f>spotify_top_songs_audio_features[[#This Row],[streams]]</f>
        <v>8576306</v>
      </c>
      <c r="Y4910" t="str">
        <f>IF(Tabela2[[#This Row],[feat]]="","","Feat")</f>
        <v/>
      </c>
      <c r="Z4910" s="17" t="str">
        <f>CONCATENATE(INT(spotify_top_songs_audio_features[[#This Row],[duration_ms]]/(60*1000)),":",MOD(INT(spotify_top_songs_audio_features[[#This Row],[duration_ms]]/1000),60))</f>
        <v>4:10</v>
      </c>
      <c r="AA49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910" t="str">
        <f>spotify_top_songs_audio_features[[#This Row],[track_name]]</f>
        <v>Down Hill</v>
      </c>
    </row>
    <row r="4911" spans="1:28" x14ac:dyDescent="0.25">
      <c r="A4911" t="s">
        <v>9506</v>
      </c>
      <c r="B4911" t="s">
        <v>513</v>
      </c>
      <c r="C4911" t="s">
        <v>9507</v>
      </c>
      <c r="D4911" t="s">
        <v>3347</v>
      </c>
      <c r="E4911" t="s">
        <v>23</v>
      </c>
      <c r="F4911" t="s">
        <v>24</v>
      </c>
      <c r="G4911" t="s">
        <v>25</v>
      </c>
      <c r="H4911">
        <v>732</v>
      </c>
      <c r="I4911">
        <v>855</v>
      </c>
      <c r="J4911">
        <v>415</v>
      </c>
      <c r="K4911" t="s">
        <v>3484</v>
      </c>
      <c r="L4911">
        <v>0</v>
      </c>
      <c r="M4911">
        <v>12</v>
      </c>
      <c r="N4911">
        <v>221</v>
      </c>
      <c r="O4911">
        <v>-4064</v>
      </c>
      <c r="P4911">
        <v>106004</v>
      </c>
      <c r="Q4911">
        <v>242691</v>
      </c>
      <c r="R4911">
        <v>1</v>
      </c>
      <c r="S4911">
        <v>8569815</v>
      </c>
      <c r="U4911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4911" t="str">
        <f>IFERROR(MID(spotify_top_songs_audio_features[[#This Row],[artist_names]],SEARCH(",",spotify_top_songs_audio_features[[#This Row],[artist_names]])+2,99),"")</f>
        <v/>
      </c>
      <c r="W4911" t="str">
        <f>spotify_top_songs_audio_features[[#This Row],[source]]</f>
        <v>NF Real Music II</v>
      </c>
      <c r="X4911" s="1">
        <f>spotify_top_songs_audio_features[[#This Row],[streams]]</f>
        <v>8569815</v>
      </c>
      <c r="Y4911" t="str">
        <f>IF(Tabela2[[#This Row],[feat]]="","","Feat")</f>
        <v/>
      </c>
      <c r="Z4911" s="17" t="str">
        <f>CONCATENATE(INT(spotify_top_songs_audio_features[[#This Row],[duration_ms]]/(60*1000)),":",MOD(INT(spotify_top_songs_audio_features[[#This Row],[duration_ms]]/1000),60))</f>
        <v>4:2</v>
      </c>
      <c r="AA49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911" t="str">
        <f>spotify_top_songs_audio_features[[#This Row],[track_name]]</f>
        <v>HAPPY</v>
      </c>
    </row>
    <row r="4912" spans="1:28" x14ac:dyDescent="0.25">
      <c r="A4912" t="s">
        <v>17488</v>
      </c>
      <c r="B4912" t="s">
        <v>11004</v>
      </c>
      <c r="C4912" t="s">
        <v>11005</v>
      </c>
      <c r="D4912" t="s">
        <v>11006</v>
      </c>
      <c r="E4912" t="s">
        <v>86</v>
      </c>
      <c r="F4912" t="s">
        <v>32</v>
      </c>
      <c r="G4912" t="s">
        <v>25</v>
      </c>
      <c r="H4912">
        <v>956</v>
      </c>
      <c r="I4912">
        <v>515</v>
      </c>
      <c r="J4912">
        <v>337</v>
      </c>
      <c r="K4912" t="s">
        <v>2591</v>
      </c>
      <c r="L4912">
        <v>0</v>
      </c>
      <c r="M4912">
        <v>156</v>
      </c>
      <c r="N4912">
        <v>69</v>
      </c>
      <c r="O4912">
        <v>-9962</v>
      </c>
      <c r="P4912">
        <v>119937</v>
      </c>
      <c r="Q4912">
        <v>122070</v>
      </c>
      <c r="R4912">
        <v>1</v>
      </c>
      <c r="S4912">
        <v>8561434</v>
      </c>
      <c r="U4912" t="str">
        <f>IFERROR(LEFT(spotify_top_songs_audio_features[[#This Row],[artist_names]],SEARCH(",",spotify_top_songs_audio_features[[#This Row],[artist_names]])-1),spotify_top_songs_audio_features[[#This Row],[artist_names]])</f>
        <v>Superstar Pride</v>
      </c>
      <c r="V4912" t="str">
        <f>IFERROR(MID(spotify_top_songs_audio_features[[#This Row],[artist_names]],SEARCH(",",spotify_top_songs_audio_features[[#This Row],[artist_names]])+2,99),"")</f>
        <v/>
      </c>
      <c r="W4912" t="str">
        <f>spotify_top_songs_audio_features[[#This Row],[source]]</f>
        <v>Tha Lights Global</v>
      </c>
      <c r="X4912" s="1">
        <f>spotify_top_songs_audio_features[[#This Row],[streams]]</f>
        <v>8561434</v>
      </c>
      <c r="Y4912" t="str">
        <f>IF(Tabela2[[#This Row],[feat]]="","","Feat")</f>
        <v/>
      </c>
      <c r="Z4912" s="17" t="str">
        <f>CONCATENATE(INT(spotify_top_songs_audio_features[[#This Row],[duration_ms]]/(60*1000)),":",MOD(INT(spotify_top_songs_audio_features[[#This Row],[duration_ms]]/1000),60))</f>
        <v>2:2</v>
      </c>
      <c r="AA49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12" t="str">
        <f>spotify_top_songs_audio_features[[#This Row],[track_name]]</f>
        <v>PAINTING PICTURES</v>
      </c>
    </row>
    <row r="4913" spans="1:28" x14ac:dyDescent="0.25">
      <c r="A4913" t="s">
        <v>15480</v>
      </c>
      <c r="B4913" t="s">
        <v>14669</v>
      </c>
      <c r="C4913" t="s">
        <v>15481</v>
      </c>
      <c r="D4913" t="s">
        <v>1807</v>
      </c>
      <c r="E4913" t="s">
        <v>86</v>
      </c>
      <c r="F4913" t="s">
        <v>24</v>
      </c>
      <c r="G4913" t="s">
        <v>152</v>
      </c>
      <c r="H4913">
        <v>761</v>
      </c>
      <c r="I4913">
        <v>658</v>
      </c>
      <c r="J4913">
        <v>429</v>
      </c>
      <c r="K4913" t="s">
        <v>836</v>
      </c>
      <c r="L4913">
        <v>1.55E-4</v>
      </c>
      <c r="M4913">
        <v>137</v>
      </c>
      <c r="N4913">
        <v>895</v>
      </c>
      <c r="O4913">
        <v>-7188</v>
      </c>
      <c r="P4913">
        <v>125036</v>
      </c>
      <c r="Q4913">
        <v>168677</v>
      </c>
      <c r="R4913">
        <v>1</v>
      </c>
      <c r="S4913">
        <v>8559949</v>
      </c>
      <c r="U4913" t="str">
        <f>IFERROR(LEFT(spotify_top_songs_audio_features[[#This Row],[artist_names]],SEARCH(",",spotify_top_songs_audio_features[[#This Row],[artist_names]])-1),spotify_top_songs_audio_features[[#This Row],[artist_names]])</f>
        <v>Junior H</v>
      </c>
      <c r="V4913" t="str">
        <f>IFERROR(MID(spotify_top_songs_audio_features[[#This Row],[artist_names]],SEARCH(",",spotify_top_songs_audio_features[[#This Row],[artist_names]])+2,99),"")</f>
        <v/>
      </c>
      <c r="W4913" t="str">
        <f>spotify_top_songs_audio_features[[#This Row],[source]]</f>
        <v>WEA Latina</v>
      </c>
      <c r="X4913" s="1">
        <f>spotify_top_songs_audio_features[[#This Row],[streams]]</f>
        <v>8559949</v>
      </c>
      <c r="Y4913" t="str">
        <f>IF(Tabela2[[#This Row],[feat]]="","","Feat")</f>
        <v/>
      </c>
      <c r="Z4913" s="17" t="str">
        <f>CONCATENATE(INT(spotify_top_songs_audio_features[[#This Row],[duration_ms]]/(60*1000)),":",MOD(INT(spotify_top_songs_audio_features[[#This Row],[duration_ms]]/1000),60))</f>
        <v>2:48</v>
      </c>
      <c r="AA49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13" t="str">
        <f>spotify_top_songs_audio_features[[#This Row],[track_name]]</f>
        <v>ROCKSTAR</v>
      </c>
    </row>
    <row r="4914" spans="1:28" x14ac:dyDescent="0.25">
      <c r="A4914" t="s">
        <v>11999</v>
      </c>
      <c r="B4914" t="s">
        <v>12000</v>
      </c>
      <c r="C4914" t="s">
        <v>12001</v>
      </c>
      <c r="D4914" t="s">
        <v>12002</v>
      </c>
      <c r="E4914" t="s">
        <v>177</v>
      </c>
      <c r="F4914" t="s">
        <v>24</v>
      </c>
      <c r="G4914" t="s">
        <v>25</v>
      </c>
      <c r="H4914">
        <v>781</v>
      </c>
      <c r="I4914">
        <v>774</v>
      </c>
      <c r="J4914">
        <v>187</v>
      </c>
      <c r="K4914" t="s">
        <v>2525</v>
      </c>
      <c r="L4914">
        <v>0</v>
      </c>
      <c r="M4914">
        <v>472</v>
      </c>
      <c r="N4914">
        <v>762</v>
      </c>
      <c r="O4914">
        <v>-4477</v>
      </c>
      <c r="P4914">
        <v>175956</v>
      </c>
      <c r="Q4914">
        <v>184267</v>
      </c>
      <c r="R4914">
        <v>1</v>
      </c>
      <c r="S4914">
        <v>8549066</v>
      </c>
      <c r="U4914" t="str">
        <f>IFERROR(LEFT(spotify_top_songs_audio_features[[#This Row],[artist_names]],SEARCH(",",spotify_top_songs_audio_features[[#This Row],[artist_names]])-1),spotify_top_songs_audio_features[[#This Row],[artist_names]])</f>
        <v>Chencho Corleone</v>
      </c>
      <c r="V4914" t="str">
        <f>IFERROR(MID(spotify_top_songs_audio_features[[#This Row],[artist_names]],SEARCH(",",spotify_top_songs_audio_features[[#This Row],[artist_names]])+2,99),"")</f>
        <v/>
      </c>
      <c r="W4914" t="str">
        <f>spotify_top_songs_audio_features[[#This Row],[source]]</f>
        <v>Cerco LLC</v>
      </c>
      <c r="X4914" s="1">
        <f>spotify_top_songs_audio_features[[#This Row],[streams]]</f>
        <v>8549066</v>
      </c>
      <c r="Y4914" t="str">
        <f>IF(Tabela2[[#This Row],[feat]]="","","Feat")</f>
        <v/>
      </c>
      <c r="Z4914" s="17" t="str">
        <f>CONCATENATE(INT(spotify_top_songs_audio_features[[#This Row],[duration_ms]]/(60*1000)),":",MOD(INT(spotify_top_songs_audio_features[[#This Row],[duration_ms]]/1000),60))</f>
        <v>3:4</v>
      </c>
      <c r="AA49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914" t="str">
        <f>spotify_top_songs_audio_features[[#This Row],[track_name]]</f>
        <v>Un Cigarrillo</v>
      </c>
    </row>
    <row r="4915" spans="1:28" x14ac:dyDescent="0.25">
      <c r="A4915" t="s">
        <v>6741</v>
      </c>
      <c r="B4915" t="s">
        <v>6742</v>
      </c>
      <c r="C4915" t="s">
        <v>6743</v>
      </c>
      <c r="D4915" t="s">
        <v>1168</v>
      </c>
      <c r="E4915" t="s">
        <v>23</v>
      </c>
      <c r="F4915" t="s">
        <v>32</v>
      </c>
      <c r="G4915" t="s">
        <v>25</v>
      </c>
      <c r="H4915">
        <v>936</v>
      </c>
      <c r="I4915">
        <v>559</v>
      </c>
      <c r="J4915">
        <v>158</v>
      </c>
      <c r="K4915" t="s">
        <v>216</v>
      </c>
      <c r="L4915">
        <v>0</v>
      </c>
      <c r="M4915">
        <v>129</v>
      </c>
      <c r="N4915">
        <v>517</v>
      </c>
      <c r="O4915">
        <v>-8591</v>
      </c>
      <c r="P4915">
        <v>112339</v>
      </c>
      <c r="Q4915">
        <v>241440</v>
      </c>
      <c r="R4915">
        <v>1</v>
      </c>
      <c r="S4915">
        <v>8545701</v>
      </c>
      <c r="U4915" t="str">
        <f>IFERROR(LEFT(spotify_top_songs_audio_features[[#This Row],[artist_names]],SEARCH(",",spotify_top_songs_audio_features[[#This Row],[artist_names]])-1),spotify_top_songs_audio_features[[#This Row],[artist_names]])</f>
        <v>Offset</v>
      </c>
      <c r="V4915" t="str">
        <f>IFERROR(MID(spotify_top_songs_audio_features[[#This Row],[artist_names]],SEARCH(",",spotify_top_songs_audio_features[[#This Row],[artist_names]])+2,99),"")</f>
        <v/>
      </c>
      <c r="W4915" t="str">
        <f>spotify_top_songs_audio_features[[#This Row],[source]]</f>
        <v>Quality Control Music/Motown Records/Capitol Records</v>
      </c>
      <c r="X4915" s="1">
        <f>spotify_top_songs_audio_features[[#This Row],[streams]]</f>
        <v>8545701</v>
      </c>
      <c r="Y4915" t="str">
        <f>IF(Tabela2[[#This Row],[feat]]="","","Feat")</f>
        <v/>
      </c>
      <c r="Z4915" s="17" t="str">
        <f>CONCATENATE(INT(spotify_top_songs_audio_features[[#This Row],[duration_ms]]/(60*1000)),":",MOD(INT(spotify_top_songs_audio_features[[#This Row],[duration_ms]]/1000),60))</f>
        <v>4:1</v>
      </c>
      <c r="AA49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915" t="str">
        <f>spotify_top_songs_audio_features[[#This Row],[track_name]]</f>
        <v>Red Room</v>
      </c>
    </row>
    <row r="4916" spans="1:28" x14ac:dyDescent="0.25">
      <c r="A4916" t="s">
        <v>10516</v>
      </c>
      <c r="B4916" t="s">
        <v>10517</v>
      </c>
      <c r="C4916" t="s">
        <v>10518</v>
      </c>
      <c r="D4916" t="s">
        <v>10519</v>
      </c>
      <c r="E4916" t="s">
        <v>23</v>
      </c>
      <c r="F4916" t="s">
        <v>32</v>
      </c>
      <c r="G4916" t="s">
        <v>25</v>
      </c>
      <c r="H4916">
        <v>663</v>
      </c>
      <c r="I4916">
        <v>861</v>
      </c>
      <c r="J4916">
        <v>109</v>
      </c>
      <c r="K4916" t="s">
        <v>10520</v>
      </c>
      <c r="L4916">
        <v>0</v>
      </c>
      <c r="M4916">
        <v>82</v>
      </c>
      <c r="N4916">
        <v>654</v>
      </c>
      <c r="O4916">
        <v>-3398</v>
      </c>
      <c r="P4916">
        <v>119963</v>
      </c>
      <c r="Q4916">
        <v>220800</v>
      </c>
      <c r="R4916">
        <v>1</v>
      </c>
      <c r="S4916">
        <v>8535915</v>
      </c>
      <c r="U4916" t="str">
        <f>IFERROR(LEFT(spotify_top_songs_audio_features[[#This Row],[artist_names]],SEARCH(",",spotify_top_songs_audio_features[[#This Row],[artist_names]])-1),spotify_top_songs_audio_features[[#This Row],[artist_names]])</f>
        <v>USHER</v>
      </c>
      <c r="V4916" t="str">
        <f>IFERROR(MID(spotify_top_songs_audio_features[[#This Row],[artist_names]],SEARCH(",",spotify_top_songs_audio_features[[#This Row],[artist_names]])+2,99),"")</f>
        <v>Pitbull</v>
      </c>
      <c r="W4916" t="str">
        <f>spotify_top_songs_audio_features[[#This Row],[source]]</f>
        <v>LaFace Records</v>
      </c>
      <c r="X4916" s="1">
        <f>spotify_top_songs_audio_features[[#This Row],[streams]]</f>
        <v>8535915</v>
      </c>
      <c r="Y4916" t="str">
        <f>IF(Tabela2[[#This Row],[feat]]="","","Feat")</f>
        <v>Feat</v>
      </c>
      <c r="Z4916" s="17" t="str">
        <f>CONCATENATE(INT(spotify_top_songs_audio_features[[#This Row],[duration_ms]]/(60*1000)),":",MOD(INT(spotify_top_songs_audio_features[[#This Row],[duration_ms]]/1000),60))</f>
        <v>3:40</v>
      </c>
      <c r="AA49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916" t="str">
        <f>spotify_top_songs_audio_features[[#This Row],[track_name]]</f>
        <v>DJ Got Us Fallin' In Love (feat. Pitbull)</v>
      </c>
    </row>
    <row r="4917" spans="1:28" x14ac:dyDescent="0.25">
      <c r="A4917" t="s">
        <v>7678</v>
      </c>
      <c r="B4917" t="s">
        <v>439</v>
      </c>
      <c r="C4917" t="s">
        <v>7679</v>
      </c>
      <c r="D4917" t="s">
        <v>976</v>
      </c>
      <c r="E4917" t="s">
        <v>97</v>
      </c>
      <c r="F4917" t="s">
        <v>32</v>
      </c>
      <c r="G4917" t="s">
        <v>25</v>
      </c>
      <c r="H4917">
        <v>645</v>
      </c>
      <c r="I4917">
        <v>671</v>
      </c>
      <c r="J4917">
        <v>459</v>
      </c>
      <c r="K4917" t="s">
        <v>305</v>
      </c>
      <c r="L4917">
        <v>7.9999999999999996E-6</v>
      </c>
      <c r="M4917">
        <v>11</v>
      </c>
      <c r="N4917">
        <v>365</v>
      </c>
      <c r="O4917">
        <v>-7208</v>
      </c>
      <c r="P4917">
        <v>82546</v>
      </c>
      <c r="Q4917">
        <v>169661</v>
      </c>
      <c r="R4917">
        <v>1</v>
      </c>
      <c r="S4917">
        <v>8535029</v>
      </c>
      <c r="U4917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4917" t="str">
        <f>IFERROR(MID(spotify_top_songs_audio_features[[#This Row],[artist_names]],SEARCH(",",spotify_top_songs_audio_features[[#This Row],[artist_names]])+2,99),"")</f>
        <v/>
      </c>
      <c r="W4917" t="str">
        <f>spotify_top_songs_audio_features[[#This Row],[source]]</f>
        <v>Mercury Records/Republic Records</v>
      </c>
      <c r="X4917" s="1">
        <f>spotify_top_songs_audio_features[[#This Row],[streams]]</f>
        <v>8535029</v>
      </c>
      <c r="Y4917" t="str">
        <f>IF(Tabela2[[#This Row],[feat]]="","","Feat")</f>
        <v/>
      </c>
      <c r="Z4917" s="17" t="str">
        <f>CONCATENATE(INT(spotify_top_songs_audio_features[[#This Row],[duration_ms]]/(60*1000)),":",MOD(INT(spotify_top_songs_audio_features[[#This Row],[duration_ms]]/1000),60))</f>
        <v>2:49</v>
      </c>
      <c r="AA49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917" t="str">
        <f>spotify_top_songs_audio_features[[#This Row],[track_name]]</f>
        <v>Insane</v>
      </c>
    </row>
    <row r="4918" spans="1:28" x14ac:dyDescent="0.25">
      <c r="A4918" t="s">
        <v>13391</v>
      </c>
      <c r="B4918" t="s">
        <v>888</v>
      </c>
      <c r="C4918" t="s">
        <v>13392</v>
      </c>
      <c r="D4918" t="s">
        <v>436</v>
      </c>
      <c r="E4918" t="s">
        <v>70</v>
      </c>
      <c r="F4918" t="s">
        <v>24</v>
      </c>
      <c r="G4918" t="s">
        <v>25</v>
      </c>
      <c r="H4918">
        <v>587</v>
      </c>
      <c r="I4918">
        <v>267</v>
      </c>
      <c r="J4918">
        <v>349</v>
      </c>
      <c r="K4918" t="s">
        <v>13393</v>
      </c>
      <c r="L4918">
        <v>0</v>
      </c>
      <c r="M4918">
        <v>121</v>
      </c>
      <c r="N4918">
        <v>352</v>
      </c>
      <c r="O4918">
        <v>-9206</v>
      </c>
      <c r="P4918">
        <v>98845</v>
      </c>
      <c r="Q4918">
        <v>185853</v>
      </c>
      <c r="R4918">
        <v>1</v>
      </c>
      <c r="S4918">
        <v>8531058</v>
      </c>
      <c r="U4918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4918" t="str">
        <f>IFERROR(MID(spotify_top_songs_audio_features[[#This Row],[artist_names]],SEARCH(",",spotify_top_songs_audio_features[[#This Row],[artist_names]])+2,99),"")</f>
        <v/>
      </c>
      <c r="W4918" t="str">
        <f>spotify_top_songs_audio_features[[#This Row],[source]]</f>
        <v>Atlantic Records UK</v>
      </c>
      <c r="X4918" s="1">
        <f>spotify_top_songs_audio_features[[#This Row],[streams]]</f>
        <v>8531058</v>
      </c>
      <c r="Y4918" t="str">
        <f>IF(Tabela2[[#This Row],[feat]]="","","Feat")</f>
        <v/>
      </c>
      <c r="Z4918" s="17" t="str">
        <f>CONCATENATE(INT(spotify_top_songs_audio_features[[#This Row],[duration_ms]]/(60*1000)),":",MOD(INT(spotify_top_songs_audio_features[[#This Row],[duration_ms]]/1000),60))</f>
        <v>3:5</v>
      </c>
      <c r="AA49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918" t="str">
        <f>spotify_top_songs_audio_features[[#This Row],[track_name]]</f>
        <v>First Times</v>
      </c>
    </row>
    <row r="4919" spans="1:28" x14ac:dyDescent="0.25">
      <c r="A4919" t="s">
        <v>13823</v>
      </c>
      <c r="B4919" t="s">
        <v>120</v>
      </c>
      <c r="C4919" t="s">
        <v>13824</v>
      </c>
      <c r="D4919" t="s">
        <v>264</v>
      </c>
      <c r="E4919" t="s">
        <v>102</v>
      </c>
      <c r="F4919" t="s">
        <v>24</v>
      </c>
      <c r="G4919" t="s">
        <v>25</v>
      </c>
      <c r="H4919">
        <v>433</v>
      </c>
      <c r="I4919">
        <v>778</v>
      </c>
      <c r="J4919">
        <v>41</v>
      </c>
      <c r="K4919" t="s">
        <v>3232</v>
      </c>
      <c r="L4919">
        <v>0</v>
      </c>
      <c r="M4919">
        <v>139</v>
      </c>
      <c r="N4919">
        <v>764</v>
      </c>
      <c r="O4919">
        <v>-7681</v>
      </c>
      <c r="P4919">
        <v>114208</v>
      </c>
      <c r="Q4919">
        <v>87561</v>
      </c>
      <c r="R4919">
        <v>2</v>
      </c>
      <c r="S4919">
        <v>8522685</v>
      </c>
      <c r="U4919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4919" t="str">
        <f>IFERROR(MID(spotify_top_songs_audio_features[[#This Row],[artist_names]],SEARCH(",",spotify_top_songs_audio_features[[#This Row],[artist_names]])+2,99),"")</f>
        <v/>
      </c>
      <c r="W4919" t="str">
        <f>spotify_top_songs_audio_features[[#This Row],[source]]</f>
        <v>Bad Vibes Forever / EMPIRE</v>
      </c>
      <c r="X4919" s="1">
        <f>spotify_top_songs_audio_features[[#This Row],[streams]]</f>
        <v>8522685</v>
      </c>
      <c r="Y4919" t="str">
        <f>IF(Tabela2[[#This Row],[feat]]="","","Feat")</f>
        <v/>
      </c>
      <c r="Z4919" s="17" t="str">
        <f>CONCATENATE(INT(spotify_top_songs_audio_features[[#This Row],[duration_ms]]/(60*1000)),":",MOD(INT(spotify_top_songs_audio_features[[#This Row],[duration_ms]]/1000),60))</f>
        <v>1:27</v>
      </c>
      <c r="AA49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919" t="str">
        <f>spotify_top_songs_audio_features[[#This Row],[track_name]]</f>
        <v>I Don't Wanna Do This Anymore</v>
      </c>
    </row>
    <row r="4920" spans="1:28" x14ac:dyDescent="0.25">
      <c r="A4920" t="s">
        <v>3001</v>
      </c>
      <c r="B4920" t="s">
        <v>1287</v>
      </c>
      <c r="C4920" t="s">
        <v>3002</v>
      </c>
      <c r="D4920" t="s">
        <v>48</v>
      </c>
      <c r="E4920" t="s">
        <v>31</v>
      </c>
      <c r="F4920" t="s">
        <v>24</v>
      </c>
      <c r="G4920" t="s">
        <v>64</v>
      </c>
      <c r="H4920">
        <v>336</v>
      </c>
      <c r="I4920">
        <v>231</v>
      </c>
      <c r="J4920">
        <v>497</v>
      </c>
      <c r="K4920" t="s">
        <v>3003</v>
      </c>
      <c r="L4920">
        <v>0</v>
      </c>
      <c r="M4920">
        <v>188</v>
      </c>
      <c r="N4920">
        <v>429</v>
      </c>
      <c r="O4920">
        <v>-6217</v>
      </c>
      <c r="P4920">
        <v>168685</v>
      </c>
      <c r="Q4920">
        <v>37640</v>
      </c>
      <c r="R4920">
        <v>1</v>
      </c>
      <c r="S4920">
        <v>8517134</v>
      </c>
      <c r="U4920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4920" t="str">
        <f>IFERROR(MID(spotify_top_songs_audio_features[[#This Row],[artist_names]],SEARCH(",",spotify_top_songs_audio_features[[#This Row],[artist_names]])+2,99),"")</f>
        <v/>
      </c>
      <c r="W4920" t="str">
        <f>spotify_top_songs_audio_features[[#This Row],[source]]</f>
        <v>Republic Records</v>
      </c>
      <c r="X4920" s="1">
        <f>spotify_top_songs_audio_features[[#This Row],[streams]]</f>
        <v>8517134</v>
      </c>
      <c r="Y4920" t="str">
        <f>IF(Tabela2[[#This Row],[feat]]="","","Feat")</f>
        <v/>
      </c>
      <c r="Z4920" s="17" t="str">
        <f>CONCATENATE(INT(spotify_top_songs_audio_features[[#This Row],[duration_ms]]/(60*1000)),":",MOD(INT(spotify_top_songs_audio_features[[#This Row],[duration_ms]]/1000),60))</f>
        <v>0:37</v>
      </c>
      <c r="AA49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20" t="str">
        <f>spotify_top_songs_audio_features[[#This Row],[track_name]]</f>
        <v>raindrops (an angel cried)</v>
      </c>
    </row>
    <row r="4921" spans="1:28" x14ac:dyDescent="0.25">
      <c r="A4921" t="s">
        <v>10583</v>
      </c>
      <c r="B4921" t="s">
        <v>125</v>
      </c>
      <c r="C4921" t="s">
        <v>10584</v>
      </c>
      <c r="D4921" t="s">
        <v>127</v>
      </c>
      <c r="E4921" t="s">
        <v>43</v>
      </c>
      <c r="F4921" t="s">
        <v>32</v>
      </c>
      <c r="G4921" t="s">
        <v>25</v>
      </c>
      <c r="H4921">
        <v>526</v>
      </c>
      <c r="I4921">
        <v>575</v>
      </c>
      <c r="J4921">
        <v>309</v>
      </c>
      <c r="K4921" t="s">
        <v>391</v>
      </c>
      <c r="L4921">
        <v>0</v>
      </c>
      <c r="M4921">
        <v>108</v>
      </c>
      <c r="N4921">
        <v>19</v>
      </c>
      <c r="O4921">
        <v>-5215</v>
      </c>
      <c r="P4921">
        <v>84047</v>
      </c>
      <c r="Q4921">
        <v>261543</v>
      </c>
      <c r="R4921">
        <v>1</v>
      </c>
      <c r="S4921">
        <v>8516710</v>
      </c>
      <c r="U492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921" t="str">
        <f>IFERROR(MID(spotify_top_songs_audio_features[[#This Row],[artist_names]],SEARCH(",",spotify_top_songs_audio_features[[#This Row],[artist_names]])+2,99),"")</f>
        <v/>
      </c>
      <c r="W4921" t="str">
        <f>spotify_top_songs_audio_features[[#This Row],[source]]</f>
        <v>BIGHIT MUSIC</v>
      </c>
      <c r="X4921" s="1">
        <f>spotify_top_songs_audio_features[[#This Row],[streams]]</f>
        <v>8516710</v>
      </c>
      <c r="Y4921" t="str">
        <f>IF(Tabela2[[#This Row],[feat]]="","","Feat")</f>
        <v/>
      </c>
      <c r="Z4921" s="17" t="str">
        <f>CONCATENATE(INT(spotify_top_songs_audio_features[[#This Row],[duration_ms]]/(60*1000)),":",MOD(INT(spotify_top_songs_audio_features[[#This Row],[duration_ms]]/1000),60))</f>
        <v>4:21</v>
      </c>
      <c r="AA49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921" t="str">
        <f>spotify_top_songs_audio_features[[#This Row],[track_name]]</f>
        <v>We are Bulletproof : the Eternal</v>
      </c>
    </row>
    <row r="4922" spans="1:28" x14ac:dyDescent="0.25">
      <c r="A4922" t="s">
        <v>13203</v>
      </c>
      <c r="B4922" t="s">
        <v>13204</v>
      </c>
      <c r="C4922" t="s">
        <v>13205</v>
      </c>
      <c r="D4922" t="s">
        <v>1008</v>
      </c>
      <c r="E4922" t="s">
        <v>31</v>
      </c>
      <c r="F4922" t="s">
        <v>24</v>
      </c>
      <c r="G4922" t="s">
        <v>25</v>
      </c>
      <c r="H4922">
        <v>706</v>
      </c>
      <c r="I4922">
        <v>65</v>
      </c>
      <c r="J4922">
        <v>111</v>
      </c>
      <c r="K4922" t="s">
        <v>13206</v>
      </c>
      <c r="L4922">
        <v>2.6900000000000001E-3</v>
      </c>
      <c r="M4922">
        <v>306</v>
      </c>
      <c r="N4922">
        <v>482</v>
      </c>
      <c r="O4922">
        <v>-469</v>
      </c>
      <c r="P4922">
        <v>82984</v>
      </c>
      <c r="Q4922">
        <v>231338</v>
      </c>
      <c r="R4922">
        <v>1</v>
      </c>
      <c r="S4922">
        <v>8511674</v>
      </c>
      <c r="U4922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922" t="str">
        <f>IFERROR(MID(spotify_top_songs_audio_features[[#This Row],[artist_names]],SEARCH(",",spotify_top_songs_audio_features[[#This Row],[artist_names]])+2,99),"")</f>
        <v>Burna Boy, Metro Boomin</v>
      </c>
      <c r="W4922" t="str">
        <f>spotify_top_songs_audio_features[[#This Row],[source]]</f>
        <v>Slaughter Gang, LLC/Epic Records</v>
      </c>
      <c r="X4922" s="1">
        <f>spotify_top_songs_audio_features[[#This Row],[streams]]</f>
        <v>8511674</v>
      </c>
      <c r="Y4922" t="str">
        <f>IF(Tabela2[[#This Row],[feat]]="","","Feat")</f>
        <v>Feat</v>
      </c>
      <c r="Z4922" s="17" t="str">
        <f>CONCATENATE(INT(spotify_top_songs_audio_features[[#This Row],[duration_ms]]/(60*1000)),":",MOD(INT(spotify_top_songs_audio_features[[#This Row],[duration_ms]]/1000),60))</f>
        <v>3:51</v>
      </c>
      <c r="AA49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22" t="str">
        <f>spotify_top_songs_audio_features[[#This Row],[track_name]]</f>
        <v>just like me</v>
      </c>
    </row>
    <row r="4923" spans="1:28" x14ac:dyDescent="0.25">
      <c r="A4923" t="s">
        <v>13336</v>
      </c>
      <c r="B4923" t="s">
        <v>1006</v>
      </c>
      <c r="C4923" t="s">
        <v>13337</v>
      </c>
      <c r="D4923" t="s">
        <v>1008</v>
      </c>
      <c r="E4923" t="s">
        <v>142</v>
      </c>
      <c r="F4923" t="s">
        <v>32</v>
      </c>
      <c r="G4923" t="s">
        <v>25</v>
      </c>
      <c r="H4923">
        <v>465</v>
      </c>
      <c r="I4923">
        <v>87</v>
      </c>
      <c r="J4923">
        <v>303</v>
      </c>
      <c r="K4923" t="s">
        <v>2322</v>
      </c>
      <c r="L4923">
        <v>2.7900000000000001E-4</v>
      </c>
      <c r="M4923">
        <v>292</v>
      </c>
      <c r="N4923">
        <v>59</v>
      </c>
      <c r="O4923">
        <v>-4224</v>
      </c>
      <c r="P4923">
        <v>15682</v>
      </c>
      <c r="Q4923">
        <v>159134</v>
      </c>
      <c r="R4923">
        <v>1</v>
      </c>
      <c r="S4923">
        <v>8506424</v>
      </c>
      <c r="U4923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923" t="str">
        <f>IFERROR(MID(spotify_top_songs_audio_features[[#This Row],[artist_names]],SEARCH(",",spotify_top_songs_audio_features[[#This Row],[artist_names]])+2,99),"")</f>
        <v/>
      </c>
      <c r="W4923" t="str">
        <f>spotify_top_songs_audio_features[[#This Row],[source]]</f>
        <v>Slaughter Gang, LLC/Epic Records</v>
      </c>
      <c r="X4923" s="1">
        <f>spotify_top_songs_audio_features[[#This Row],[streams]]</f>
        <v>8506424</v>
      </c>
      <c r="Y4923" t="str">
        <f>IF(Tabela2[[#This Row],[feat]]="","","Feat")</f>
        <v/>
      </c>
      <c r="Z4923" s="17" t="str">
        <f>CONCATENATE(INT(spotify_top_songs_audio_features[[#This Row],[duration_ms]]/(60*1000)),":",MOD(INT(spotify_top_songs_audio_features[[#This Row],[duration_ms]]/1000),60))</f>
        <v>2:39</v>
      </c>
      <c r="AA49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923" t="str">
        <f>spotify_top_songs_audio_features[[#This Row],[track_name]]</f>
        <v>letter to my brudda</v>
      </c>
    </row>
    <row r="4924" spans="1:28" x14ac:dyDescent="0.25">
      <c r="A4924" t="s">
        <v>12935</v>
      </c>
      <c r="B4924" t="s">
        <v>2247</v>
      </c>
      <c r="C4924" t="s">
        <v>12936</v>
      </c>
      <c r="D4924" t="s">
        <v>127</v>
      </c>
      <c r="E4924" t="s">
        <v>31</v>
      </c>
      <c r="F4924" t="s">
        <v>24</v>
      </c>
      <c r="G4924" t="s">
        <v>25</v>
      </c>
      <c r="H4924">
        <v>865</v>
      </c>
      <c r="I4924">
        <v>785</v>
      </c>
      <c r="J4924">
        <v>483</v>
      </c>
      <c r="K4924" t="s">
        <v>833</v>
      </c>
      <c r="L4924">
        <v>0</v>
      </c>
      <c r="M4924">
        <v>286</v>
      </c>
      <c r="N4924">
        <v>836</v>
      </c>
      <c r="O4924">
        <v>-3313</v>
      </c>
      <c r="P4924">
        <v>108031</v>
      </c>
      <c r="Q4924">
        <v>162545</v>
      </c>
      <c r="R4924">
        <v>1</v>
      </c>
      <c r="S4924">
        <v>8506327</v>
      </c>
      <c r="U4924" t="str">
        <f>IFERROR(LEFT(spotify_top_songs_audio_features[[#This Row],[artist_names]],SEARCH(",",spotify_top_songs_audio_features[[#This Row],[artist_names]])-1),spotify_top_songs_audio_features[[#This Row],[artist_names]])</f>
        <v>Jung Kook</v>
      </c>
      <c r="V4924" t="str">
        <f>IFERROR(MID(spotify_top_songs_audio_features[[#This Row],[artist_names]],SEARCH(",",spotify_top_songs_audio_features[[#This Row],[artist_names]])+2,99),"")</f>
        <v/>
      </c>
      <c r="W4924" t="str">
        <f>spotify_top_songs_audio_features[[#This Row],[source]]</f>
        <v>BIGHIT MUSIC</v>
      </c>
      <c r="X4924" s="1">
        <f>spotify_top_songs_audio_features[[#This Row],[streams]]</f>
        <v>8506327</v>
      </c>
      <c r="Y4924" t="str">
        <f>IF(Tabela2[[#This Row],[feat]]="","","Feat")</f>
        <v/>
      </c>
      <c r="Z4924" s="17" t="str">
        <f>CONCATENATE(INT(spotify_top_songs_audio_features[[#This Row],[duration_ms]]/(60*1000)),":",MOD(INT(spotify_top_songs_audio_features[[#This Row],[duration_ms]]/1000),60))</f>
        <v>2:42</v>
      </c>
      <c r="AA49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24" t="str">
        <f>spotify_top_songs_audio_features[[#This Row],[track_name]]</f>
        <v>3D (Alternate Ver.)</v>
      </c>
    </row>
    <row r="4925" spans="1:28" x14ac:dyDescent="0.25">
      <c r="A4925" t="s">
        <v>16585</v>
      </c>
      <c r="B4925" t="s">
        <v>4693</v>
      </c>
      <c r="C4925" t="s">
        <v>16586</v>
      </c>
      <c r="D4925" t="s">
        <v>48</v>
      </c>
      <c r="E4925" t="s">
        <v>58</v>
      </c>
      <c r="F4925" t="s">
        <v>32</v>
      </c>
      <c r="G4925" t="s">
        <v>25</v>
      </c>
      <c r="H4925">
        <v>847</v>
      </c>
      <c r="I4925">
        <v>434</v>
      </c>
      <c r="J4925">
        <v>382</v>
      </c>
      <c r="K4925" t="s">
        <v>6133</v>
      </c>
      <c r="L4925">
        <v>673</v>
      </c>
      <c r="M4925">
        <v>87</v>
      </c>
      <c r="N4925">
        <v>293</v>
      </c>
      <c r="O4925">
        <v>-6474</v>
      </c>
      <c r="P4925">
        <v>129967</v>
      </c>
      <c r="Q4925">
        <v>216348</v>
      </c>
      <c r="R4925">
        <v>1</v>
      </c>
      <c r="S4925">
        <v>8495692</v>
      </c>
      <c r="U4925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4925" t="str">
        <f>IFERROR(MID(spotify_top_songs_audio_features[[#This Row],[artist_names]],SEARCH(",",spotify_top_songs_audio_features[[#This Row],[artist_names]])+2,99),"")</f>
        <v/>
      </c>
      <c r="W4925" t="str">
        <f>spotify_top_songs_audio_features[[#This Row],[source]]</f>
        <v>Republic Records</v>
      </c>
      <c r="X4925" s="1">
        <f>spotify_top_songs_audio_features[[#This Row],[streams]]</f>
        <v>8495692</v>
      </c>
      <c r="Y4925" t="str">
        <f>IF(Tabela2[[#This Row],[feat]]="","","Feat")</f>
        <v/>
      </c>
      <c r="Z4925" s="17" t="str">
        <f>CONCATENATE(INT(spotify_top_songs_audio_features[[#This Row],[duration_ms]]/(60*1000)),":",MOD(INT(spotify_top_songs_audio_features[[#This Row],[duration_ms]]/1000),60))</f>
        <v>3:36</v>
      </c>
      <c r="AA49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25" t="str">
        <f>spotify_top_songs_audio_features[[#This Row],[track_name]]</f>
        <v>Last Time I Saw You</v>
      </c>
    </row>
    <row r="4926" spans="1:28" x14ac:dyDescent="0.25">
      <c r="A4926" t="s">
        <v>4063</v>
      </c>
      <c r="B4926" t="s">
        <v>94</v>
      </c>
      <c r="C4926" t="s">
        <v>4064</v>
      </c>
      <c r="D4926" t="s">
        <v>96</v>
      </c>
      <c r="E4926" t="s">
        <v>177</v>
      </c>
      <c r="F4926" t="s">
        <v>24</v>
      </c>
      <c r="G4926" t="s">
        <v>64</v>
      </c>
      <c r="H4926">
        <v>494</v>
      </c>
      <c r="I4926">
        <v>328</v>
      </c>
      <c r="J4926">
        <v>34</v>
      </c>
      <c r="K4926" t="s">
        <v>4065</v>
      </c>
      <c r="L4926">
        <v>2.9100000000000003E-4</v>
      </c>
      <c r="M4926">
        <v>744</v>
      </c>
      <c r="N4926">
        <v>206</v>
      </c>
      <c r="O4926">
        <v>-8553</v>
      </c>
      <c r="P4926">
        <v>121834</v>
      </c>
      <c r="Q4926">
        <v>242200</v>
      </c>
      <c r="R4926">
        <v>1</v>
      </c>
      <c r="S4926">
        <v>8484379</v>
      </c>
      <c r="U4926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4926" t="str">
        <f>IFERROR(MID(spotify_top_songs_audio_features[[#This Row],[artist_names]],SEARCH(",",spotify_top_songs_audio_features[[#This Row],[artist_names]])+2,99),"")</f>
        <v/>
      </c>
      <c r="W4926" t="str">
        <f>spotify_top_songs_audio_features[[#This Row],[source]]</f>
        <v>Warner Records</v>
      </c>
      <c r="X4926" s="1">
        <f>spotify_top_songs_audio_features[[#This Row],[streams]]</f>
        <v>8484379</v>
      </c>
      <c r="Y4926" t="str">
        <f>IF(Tabela2[[#This Row],[feat]]="","","Feat")</f>
        <v/>
      </c>
      <c r="Z4926" s="17" t="str">
        <f>CONCATENATE(INT(spotify_top_songs_audio_features[[#This Row],[duration_ms]]/(60*1000)),":",MOD(INT(spotify_top_songs_audio_features[[#This Row],[duration_ms]]/1000),60))</f>
        <v>4:2</v>
      </c>
      <c r="AA49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926" t="str">
        <f>spotify_top_songs_audio_features[[#This Row],[track_name]]</f>
        <v>Ticking</v>
      </c>
    </row>
    <row r="4927" spans="1:28" x14ac:dyDescent="0.25">
      <c r="A4927" t="s">
        <v>4947</v>
      </c>
      <c r="B4927" t="s">
        <v>4948</v>
      </c>
      <c r="C4927" t="s">
        <v>4949</v>
      </c>
      <c r="D4927" t="s">
        <v>4950</v>
      </c>
      <c r="E4927" t="s">
        <v>43</v>
      </c>
      <c r="F4927" t="s">
        <v>24</v>
      </c>
      <c r="G4927" t="s">
        <v>25</v>
      </c>
      <c r="H4927">
        <v>848</v>
      </c>
      <c r="I4927">
        <v>976</v>
      </c>
      <c r="J4927">
        <v>799</v>
      </c>
      <c r="K4927" t="s">
        <v>3940</v>
      </c>
      <c r="L4927">
        <v>801</v>
      </c>
      <c r="M4927">
        <v>349</v>
      </c>
      <c r="N4927">
        <v>767</v>
      </c>
      <c r="O4927">
        <v>-2008</v>
      </c>
      <c r="P4927">
        <v>115072</v>
      </c>
      <c r="Q4927">
        <v>221739</v>
      </c>
      <c r="R4927">
        <v>2</v>
      </c>
      <c r="S4927">
        <v>8479993</v>
      </c>
      <c r="U4927" t="str">
        <f>IFERROR(LEFT(spotify_top_songs_audio_features[[#This Row],[artist_names]],SEARCH(",",spotify_top_songs_audio_features[[#This Row],[artist_names]])-1),spotify_top_songs_audio_features[[#This Row],[artist_names]])</f>
        <v>El Alfa</v>
      </c>
      <c r="V4927" t="str">
        <f>IFERROR(MID(spotify_top_songs_audio_features[[#This Row],[artist_names]],SEARCH(",",spotify_top_songs_audio_features[[#This Row],[artist_names]])+2,99),"")</f>
        <v>Peso Pluma</v>
      </c>
      <c r="W4927" t="str">
        <f>spotify_top_songs_audio_features[[#This Row],[source]]</f>
        <v>EL JEFE RECORDS LLC</v>
      </c>
      <c r="X4927" s="1">
        <f>spotify_top_songs_audio_features[[#This Row],[streams]]</f>
        <v>8479993</v>
      </c>
      <c r="Y4927" t="str">
        <f>IF(Tabela2[[#This Row],[feat]]="","","Feat")</f>
        <v>Feat</v>
      </c>
      <c r="Z4927" s="17" t="str">
        <f>CONCATENATE(INT(spotify_top_songs_audio_features[[#This Row],[duration_ms]]/(60*1000)),":",MOD(INT(spotify_top_songs_audio_features[[#This Row],[duration_ms]]/1000),60))</f>
        <v>3:41</v>
      </c>
      <c r="AA49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927" t="str">
        <f>spotify_top_songs_audio_features[[#This Row],[track_name]]</f>
        <v>PLEBADA</v>
      </c>
    </row>
    <row r="4928" spans="1:28" x14ac:dyDescent="0.25">
      <c r="A4928" t="s">
        <v>10745</v>
      </c>
      <c r="B4928" t="s">
        <v>280</v>
      </c>
      <c r="C4928" t="s">
        <v>10746</v>
      </c>
      <c r="D4928" t="s">
        <v>282</v>
      </c>
      <c r="E4928" t="s">
        <v>177</v>
      </c>
      <c r="F4928" t="s">
        <v>32</v>
      </c>
      <c r="G4928" t="s">
        <v>25</v>
      </c>
      <c r="H4928">
        <v>386</v>
      </c>
      <c r="I4928">
        <v>407</v>
      </c>
      <c r="J4928">
        <v>268</v>
      </c>
      <c r="K4928" t="s">
        <v>2869</v>
      </c>
      <c r="L4928">
        <v>1.8599999999999999E-4</v>
      </c>
      <c r="M4928">
        <v>999</v>
      </c>
      <c r="N4928">
        <v>456</v>
      </c>
      <c r="O4928">
        <v>-7095</v>
      </c>
      <c r="P4928">
        <v>69387</v>
      </c>
      <c r="Q4928">
        <v>229813</v>
      </c>
      <c r="R4928">
        <v>2</v>
      </c>
      <c r="S4928">
        <v>8473900</v>
      </c>
      <c r="U4928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4928" t="str">
        <f>IFERROR(MID(spotify_top_songs_audio_features[[#This Row],[artist_names]],SEARCH(",",spotify_top_songs_audio_features[[#This Row],[artist_names]])+2,99),"")</f>
        <v/>
      </c>
      <c r="W4928" t="str">
        <f>spotify_top_songs_audio_features[[#This Row],[source]]</f>
        <v>Columbia</v>
      </c>
      <c r="X4928" s="1">
        <f>spotify_top_songs_audio_features[[#This Row],[streams]]</f>
        <v>8473900</v>
      </c>
      <c r="Y4928" t="str">
        <f>IF(Tabela2[[#This Row],[feat]]="","","Feat")</f>
        <v/>
      </c>
      <c r="Z4928" s="17" t="str">
        <f>CONCATENATE(INT(spotify_top_songs_audio_features[[#This Row],[duration_ms]]/(60*1000)),":",MOD(INT(spotify_top_songs_audio_features[[#This Row],[duration_ms]]/1000),60))</f>
        <v>3:49</v>
      </c>
      <c r="AA49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928" t="str">
        <f>spotify_top_songs_audio_features[[#This Row],[track_name]]</f>
        <v>Two Ghosts</v>
      </c>
    </row>
    <row r="4929" spans="1:28" x14ac:dyDescent="0.25">
      <c r="A4929" t="s">
        <v>14683</v>
      </c>
      <c r="B4929" t="s">
        <v>14684</v>
      </c>
      <c r="C4929" t="s">
        <v>14685</v>
      </c>
      <c r="D4929" t="s">
        <v>10519</v>
      </c>
      <c r="E4929" t="s">
        <v>58</v>
      </c>
      <c r="F4929" t="s">
        <v>24</v>
      </c>
      <c r="G4929" t="s">
        <v>25</v>
      </c>
      <c r="H4929">
        <v>662</v>
      </c>
      <c r="I4929">
        <v>507</v>
      </c>
      <c r="J4929">
        <v>118</v>
      </c>
      <c r="K4929" t="s">
        <v>5874</v>
      </c>
      <c r="L4929">
        <v>0</v>
      </c>
      <c r="M4929">
        <v>465</v>
      </c>
      <c r="N4929">
        <v>676</v>
      </c>
      <c r="O4929">
        <v>-8238</v>
      </c>
      <c r="P4929">
        <v>86412</v>
      </c>
      <c r="Q4929">
        <v>223440</v>
      </c>
      <c r="R4929">
        <v>1</v>
      </c>
      <c r="S4929">
        <v>8464651</v>
      </c>
      <c r="U4929" t="str">
        <f>IFERROR(LEFT(spotify_top_songs_audio_features[[#This Row],[artist_names]],SEARCH(",",spotify_top_songs_audio_features[[#This Row],[artist_names]])-1),spotify_top_songs_audio_features[[#This Row],[artist_names]])</f>
        <v>USHER</v>
      </c>
      <c r="V4929" t="str">
        <f>IFERROR(MID(spotify_top_songs_audio_features[[#This Row],[artist_names]],SEARCH(",",spotify_top_songs_audio_features[[#This Row],[artist_names]])+2,99),"")</f>
        <v>Alicia Keys</v>
      </c>
      <c r="W4929" t="str">
        <f>spotify_top_songs_audio_features[[#This Row],[source]]</f>
        <v>LaFace Records</v>
      </c>
      <c r="X4929" s="1">
        <f>spotify_top_songs_audio_features[[#This Row],[streams]]</f>
        <v>8464651</v>
      </c>
      <c r="Y4929" t="str">
        <f>IF(Tabela2[[#This Row],[feat]]="","","Feat")</f>
        <v>Feat</v>
      </c>
      <c r="Z4929" s="17" t="str">
        <f>CONCATENATE(INT(spotify_top_songs_audio_features[[#This Row],[duration_ms]]/(60*1000)),":",MOD(INT(spotify_top_songs_audio_features[[#This Row],[duration_ms]]/1000),60))</f>
        <v>3:43</v>
      </c>
      <c r="AA49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29" t="str">
        <f>spotify_top_songs_audio_features[[#This Row],[track_name]]</f>
        <v>My Boo</v>
      </c>
    </row>
    <row r="4930" spans="1:28" x14ac:dyDescent="0.25">
      <c r="A4930" t="s">
        <v>5624</v>
      </c>
      <c r="B4930" t="s">
        <v>5625</v>
      </c>
      <c r="C4930" t="s">
        <v>5626</v>
      </c>
      <c r="D4930" t="s">
        <v>3961</v>
      </c>
      <c r="E4930" t="s">
        <v>31</v>
      </c>
      <c r="F4930" t="s">
        <v>24</v>
      </c>
      <c r="G4930" t="s">
        <v>152</v>
      </c>
      <c r="H4930">
        <v>76</v>
      </c>
      <c r="I4930">
        <v>711</v>
      </c>
      <c r="J4930">
        <v>646</v>
      </c>
      <c r="K4930" t="s">
        <v>1444</v>
      </c>
      <c r="L4930">
        <v>0</v>
      </c>
      <c r="M4930">
        <v>921</v>
      </c>
      <c r="N4930">
        <v>798</v>
      </c>
      <c r="O4930">
        <v>-6966</v>
      </c>
      <c r="P4930">
        <v>128134</v>
      </c>
      <c r="Q4930">
        <v>196832</v>
      </c>
      <c r="R4930">
        <v>1</v>
      </c>
      <c r="S4930">
        <v>8463058</v>
      </c>
      <c r="U4930" t="str">
        <f>IFERROR(LEFT(spotify_top_songs_audio_features[[#This Row],[artist_names]],SEARCH(",",spotify_top_songs_audio_features[[#This Row],[artist_names]])-1),spotify_top_songs_audio_features[[#This Row],[artist_names]])</f>
        <v>Oscar Maydon</v>
      </c>
      <c r="V4930" t="str">
        <f>IFERROR(MID(spotify_top_songs_audio_features[[#This Row],[artist_names]],SEARCH(",",spotify_top_songs_audio_features[[#This Row],[artist_names]])+2,99),"")</f>
        <v>Gabito Ballesteros, Chino Pacas</v>
      </c>
      <c r="W4930" t="str">
        <f>spotify_top_songs_audio_features[[#This Row],[source]]</f>
        <v>Rancho Humilde</v>
      </c>
      <c r="X4930" s="1">
        <f>spotify_top_songs_audio_features[[#This Row],[streams]]</f>
        <v>8463058</v>
      </c>
      <c r="Y4930" t="str">
        <f>IF(Tabela2[[#This Row],[feat]]="","","Feat")</f>
        <v>Feat</v>
      </c>
      <c r="Z4930" s="17" t="str">
        <f>CONCATENATE(INT(spotify_top_songs_audio_features[[#This Row],[duration_ms]]/(60*1000)),":",MOD(INT(spotify_top_songs_audio_features[[#This Row],[duration_ms]]/1000),60))</f>
        <v>3:16</v>
      </c>
      <c r="AA49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30" t="str">
        <f>spotify_top_songs_audio_features[[#This Row],[track_name]]</f>
        <v>Elvira</v>
      </c>
    </row>
    <row r="4931" spans="1:28" x14ac:dyDescent="0.25">
      <c r="A4931" t="s">
        <v>11243</v>
      </c>
      <c r="B4931" t="s">
        <v>1441</v>
      </c>
      <c r="C4931" t="s">
        <v>6262</v>
      </c>
      <c r="D4931" t="s">
        <v>436</v>
      </c>
      <c r="E4931" t="s">
        <v>31</v>
      </c>
      <c r="F4931" t="s">
        <v>32</v>
      </c>
      <c r="G4931" t="s">
        <v>25</v>
      </c>
      <c r="H4931">
        <v>697</v>
      </c>
      <c r="I4931">
        <v>683</v>
      </c>
      <c r="J4931">
        <v>117</v>
      </c>
      <c r="K4931" t="s">
        <v>3969</v>
      </c>
      <c r="L4931">
        <v>0</v>
      </c>
      <c r="M4931">
        <v>137</v>
      </c>
      <c r="N4931">
        <v>603</v>
      </c>
      <c r="O4931">
        <v>-2881</v>
      </c>
      <c r="P4931">
        <v>96133</v>
      </c>
      <c r="Q4931">
        <v>186987</v>
      </c>
      <c r="R4931">
        <v>1</v>
      </c>
      <c r="S4931">
        <v>8455286</v>
      </c>
      <c r="U4931" t="str">
        <f>IFERROR(LEFT(spotify_top_songs_audio_features[[#This Row],[artist_names]],SEARCH(",",spotify_top_songs_audio_features[[#This Row],[artist_names]])-1),spotify_top_songs_audio_features[[#This Row],[artist_names]])</f>
        <v>Anne-Marie</v>
      </c>
      <c r="V4931" t="str">
        <f>IFERROR(MID(spotify_top_songs_audio_features[[#This Row],[artist_names]],SEARCH(",",spotify_top_songs_audio_features[[#This Row],[artist_names]])+2,99),"")</f>
        <v/>
      </c>
      <c r="W4931" t="str">
        <f>spotify_top_songs_audio_features[[#This Row],[source]]</f>
        <v>Atlantic Records UK</v>
      </c>
      <c r="X4931" s="1">
        <f>spotify_top_songs_audio_features[[#This Row],[streams]]</f>
        <v>8455286</v>
      </c>
      <c r="Y4931" t="str">
        <f>IF(Tabela2[[#This Row],[feat]]="","","Feat")</f>
        <v/>
      </c>
      <c r="Z4931" s="17" t="str">
        <f>CONCATENATE(INT(spotify_top_songs_audio_features[[#This Row],[duration_ms]]/(60*1000)),":",MOD(INT(spotify_top_songs_audio_features[[#This Row],[duration_ms]]/1000),60))</f>
        <v>3:6</v>
      </c>
      <c r="AA49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31" t="str">
        <f>spotify_top_songs_audio_features[[#This Row],[track_name]]</f>
        <v>2002</v>
      </c>
    </row>
    <row r="4932" spans="1:28" x14ac:dyDescent="0.25">
      <c r="A4932" t="s">
        <v>1973</v>
      </c>
      <c r="B4932" t="s">
        <v>1209</v>
      </c>
      <c r="C4932" t="s">
        <v>1974</v>
      </c>
      <c r="D4932" t="s">
        <v>1211</v>
      </c>
      <c r="E4932" t="s">
        <v>86</v>
      </c>
      <c r="F4932" t="s">
        <v>32</v>
      </c>
      <c r="G4932" t="s">
        <v>25</v>
      </c>
      <c r="H4932">
        <v>307</v>
      </c>
      <c r="I4932">
        <v>528</v>
      </c>
      <c r="J4932">
        <v>108</v>
      </c>
      <c r="K4932" t="s">
        <v>1975</v>
      </c>
      <c r="L4932">
        <v>56</v>
      </c>
      <c r="M4932">
        <v>222</v>
      </c>
      <c r="N4932">
        <v>58</v>
      </c>
      <c r="O4932">
        <v>-11337</v>
      </c>
      <c r="P4932">
        <v>174795</v>
      </c>
      <c r="Q4932">
        <v>70395</v>
      </c>
      <c r="R4932">
        <v>1</v>
      </c>
      <c r="S4932">
        <v>8449557</v>
      </c>
      <c r="U4932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932" t="str">
        <f>IFERROR(MID(spotify_top_songs_audio_features[[#This Row],[artist_names]],SEARCH(",",spotify_top_songs_audio_features[[#This Row],[artist_names]])+2,99),"")</f>
        <v/>
      </c>
      <c r="W4932" t="str">
        <f>spotify_top_songs_audio_features[[#This Row],[source]]</f>
        <v>Grade A Productions/Interscope Records</v>
      </c>
      <c r="X4932" s="1">
        <f>spotify_top_songs_audio_features[[#This Row],[streams]]</f>
        <v>8449557</v>
      </c>
      <c r="Y4932" t="str">
        <f>IF(Tabela2[[#This Row],[feat]]="","","Feat")</f>
        <v/>
      </c>
      <c r="Z4932" s="17" t="str">
        <f>CONCATENATE(INT(spotify_top_songs_audio_features[[#This Row],[duration_ms]]/(60*1000)),":",MOD(INT(spotify_top_songs_audio_features[[#This Row],[duration_ms]]/1000),60))</f>
        <v>1:10</v>
      </c>
      <c r="AA49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32" t="str">
        <f>spotify_top_songs_audio_features[[#This Row],[track_name]]</f>
        <v>Anxiety - Intro</v>
      </c>
    </row>
    <row r="4933" spans="1:28" x14ac:dyDescent="0.25">
      <c r="A4933" t="s">
        <v>3046</v>
      </c>
      <c r="B4933" t="s">
        <v>762</v>
      </c>
      <c r="C4933" t="s">
        <v>3047</v>
      </c>
      <c r="D4933" t="s">
        <v>282</v>
      </c>
      <c r="E4933" t="s">
        <v>70</v>
      </c>
      <c r="F4933" t="s">
        <v>32</v>
      </c>
      <c r="G4933" t="s">
        <v>25</v>
      </c>
      <c r="H4933">
        <v>508</v>
      </c>
      <c r="I4933">
        <v>557</v>
      </c>
      <c r="J4933">
        <v>478</v>
      </c>
      <c r="K4933" t="s">
        <v>3048</v>
      </c>
      <c r="L4933">
        <v>134</v>
      </c>
      <c r="M4933">
        <v>588</v>
      </c>
      <c r="N4933">
        <v>199</v>
      </c>
      <c r="O4933">
        <v>-8967</v>
      </c>
      <c r="P4933">
        <v>77572</v>
      </c>
      <c r="Q4933">
        <v>179013</v>
      </c>
      <c r="R4933">
        <v>1</v>
      </c>
      <c r="S4933">
        <v>8447558</v>
      </c>
      <c r="U4933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933" t="str">
        <f>IFERROR(MID(spotify_top_songs_audio_features[[#This Row],[artist_names]],SEARCH(",",spotify_top_songs_audio_features[[#This Row],[artist_names]])+2,99),"")</f>
        <v>The Creator</v>
      </c>
      <c r="W4933" t="str">
        <f>spotify_top_songs_audio_features[[#This Row],[source]]</f>
        <v>Columbia</v>
      </c>
      <c r="X4933" s="1">
        <f>spotify_top_songs_audio_features[[#This Row],[streams]]</f>
        <v>8447558</v>
      </c>
      <c r="Y4933" t="str">
        <f>IF(Tabela2[[#This Row],[feat]]="","","Feat")</f>
        <v>Feat</v>
      </c>
      <c r="Z4933" s="17" t="str">
        <f>CONCATENATE(INT(spotify_top_songs_audio_features[[#This Row],[duration_ms]]/(60*1000)),":",MOD(INT(spotify_top_songs_audio_features[[#This Row],[duration_ms]]/1000),60))</f>
        <v>2:59</v>
      </c>
      <c r="AA49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933" t="str">
        <f>spotify_top_songs_audio_features[[#This Row],[track_name]]</f>
        <v>PUPPET</v>
      </c>
    </row>
    <row r="4934" spans="1:28" x14ac:dyDescent="0.25">
      <c r="A4934" t="s">
        <v>12429</v>
      </c>
      <c r="B4934" t="s">
        <v>9166</v>
      </c>
      <c r="C4934" t="s">
        <v>9167</v>
      </c>
      <c r="D4934" t="s">
        <v>520</v>
      </c>
      <c r="E4934" t="s">
        <v>31</v>
      </c>
      <c r="F4934" t="s">
        <v>24</v>
      </c>
      <c r="G4934" t="s">
        <v>25</v>
      </c>
      <c r="H4934">
        <v>362</v>
      </c>
      <c r="I4934">
        <v>545</v>
      </c>
      <c r="J4934">
        <v>665</v>
      </c>
      <c r="K4934" t="s">
        <v>930</v>
      </c>
      <c r="L4934">
        <v>9.9700000000000006E-4</v>
      </c>
      <c r="M4934">
        <v>288</v>
      </c>
      <c r="N4934">
        <v>448</v>
      </c>
      <c r="O4934">
        <v>-8962</v>
      </c>
      <c r="P4934">
        <v>181895</v>
      </c>
      <c r="Q4934">
        <v>306656</v>
      </c>
      <c r="R4934">
        <v>2</v>
      </c>
      <c r="S4934">
        <v>8444351</v>
      </c>
      <c r="U4934" t="str">
        <f>IFERROR(LEFT(spotify_top_songs_audio_features[[#This Row],[artist_names]],SEARCH(",",spotify_top_songs_audio_features[[#This Row],[artist_names]])-1),spotify_top_songs_audio_features[[#This Row],[artist_names]])</f>
        <v>Melanie Martinez</v>
      </c>
      <c r="V4934" t="str">
        <f>IFERROR(MID(spotify_top_songs_audio_features[[#This Row],[artist_names]],SEARCH(",",spotify_top_songs_audio_features[[#This Row],[artist_names]])+2,99),"")</f>
        <v/>
      </c>
      <c r="W4934" t="str">
        <f>spotify_top_songs_audio_features[[#This Row],[source]]</f>
        <v>Atlantic Records</v>
      </c>
      <c r="X4934" s="1">
        <f>spotify_top_songs_audio_features[[#This Row],[streams]]</f>
        <v>8444351</v>
      </c>
      <c r="Y4934" t="str">
        <f>IF(Tabela2[[#This Row],[feat]]="","","Feat")</f>
        <v/>
      </c>
      <c r="Z4934" s="17" t="str">
        <f>CONCATENATE(INT(spotify_top_songs_audio_features[[#This Row],[duration_ms]]/(60*1000)),":",MOD(INT(spotify_top_songs_audio_features[[#This Row],[duration_ms]]/1000),60))</f>
        <v>5:6</v>
      </c>
      <c r="AA49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34" t="str">
        <f>spotify_top_songs_audio_features[[#This Row],[track_name]]</f>
        <v>DEATH</v>
      </c>
    </row>
    <row r="4935" spans="1:28" x14ac:dyDescent="0.25">
      <c r="A4935" t="s">
        <v>17623</v>
      </c>
      <c r="B4935" t="s">
        <v>2125</v>
      </c>
      <c r="C4935" t="s">
        <v>17624</v>
      </c>
      <c r="D4935" t="s">
        <v>1487</v>
      </c>
      <c r="E4935" t="s">
        <v>70</v>
      </c>
      <c r="F4935" t="s">
        <v>24</v>
      </c>
      <c r="G4935" t="s">
        <v>25</v>
      </c>
      <c r="H4935">
        <v>8</v>
      </c>
      <c r="I4935">
        <v>564</v>
      </c>
      <c r="J4935">
        <v>4</v>
      </c>
      <c r="K4935" t="s">
        <v>14619</v>
      </c>
      <c r="L4935">
        <v>1.65E-4</v>
      </c>
      <c r="M4935">
        <v>112</v>
      </c>
      <c r="N4935">
        <v>318</v>
      </c>
      <c r="O4935">
        <v>-5817</v>
      </c>
      <c r="P4935">
        <v>139989</v>
      </c>
      <c r="Q4935">
        <v>150857</v>
      </c>
      <c r="R4935">
        <v>1</v>
      </c>
      <c r="S4935">
        <v>8443771</v>
      </c>
      <c r="U4935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4935" t="str">
        <f>IFERROR(MID(spotify_top_songs_audio_features[[#This Row],[artist_names]],SEARCH(",",spotify_top_songs_audio_features[[#This Row],[artist_names]])+2,99),"")</f>
        <v/>
      </c>
      <c r="W4935" t="str">
        <f>spotify_top_songs_audio_features[[#This Row],[source]]</f>
        <v>Victor Victor Worldwide</v>
      </c>
      <c r="X4935" s="1">
        <f>spotify_top_songs_audio_features[[#This Row],[streams]]</f>
        <v>8443771</v>
      </c>
      <c r="Y4935" t="str">
        <f>IF(Tabela2[[#This Row],[feat]]="","","Feat")</f>
        <v/>
      </c>
      <c r="Z4935" s="17" t="str">
        <f>CONCATENATE(INT(spotify_top_songs_audio_features[[#This Row],[duration_ms]]/(60*1000)),":",MOD(INT(spotify_top_songs_audio_features[[#This Row],[duration_ms]]/1000),60))</f>
        <v>2:30</v>
      </c>
      <c r="AA49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935" t="str">
        <f>spotify_top_songs_audio_features[[#This Row],[track_name]]</f>
        <v>44 BullDog</v>
      </c>
    </row>
    <row r="4936" spans="1:28" x14ac:dyDescent="0.25">
      <c r="A4936" t="s">
        <v>11145</v>
      </c>
      <c r="B4936" t="s">
        <v>11146</v>
      </c>
      <c r="C4936" t="s">
        <v>11147</v>
      </c>
      <c r="D4936" t="s">
        <v>11148</v>
      </c>
      <c r="E4936" t="s">
        <v>31</v>
      </c>
      <c r="F4936" t="s">
        <v>24</v>
      </c>
      <c r="G4936" t="s">
        <v>25</v>
      </c>
      <c r="H4936">
        <v>825</v>
      </c>
      <c r="I4936">
        <v>76</v>
      </c>
      <c r="J4936">
        <v>188</v>
      </c>
      <c r="K4936" t="s">
        <v>850</v>
      </c>
      <c r="L4936">
        <v>0</v>
      </c>
      <c r="M4936">
        <v>155</v>
      </c>
      <c r="N4936">
        <v>876</v>
      </c>
      <c r="O4936">
        <v>-6591</v>
      </c>
      <c r="P4936">
        <v>89003</v>
      </c>
      <c r="Q4936">
        <v>195291</v>
      </c>
      <c r="R4936">
        <v>2</v>
      </c>
      <c r="S4936">
        <v>8440805</v>
      </c>
      <c r="U4936" t="str">
        <f>IFERROR(LEFT(spotify_top_songs_audio_features[[#This Row],[artist_names]],SEARCH(",",spotify_top_songs_audio_features[[#This Row],[artist_names]])-1),spotify_top_songs_audio_features[[#This Row],[artist_names]])</f>
        <v>KITSCHKRIEG</v>
      </c>
      <c r="V4936" t="str">
        <f>IFERROR(MID(spotify_top_songs_audio_features[[#This Row],[artist_names]],SEARCH(",",spotify_top_songs_audio_features[[#This Row],[artist_names]])+2,99),"")</f>
        <v>SFR, GRiNGO, Ufo361, Trettmann, Gzuz</v>
      </c>
      <c r="W4936" t="str">
        <f>spotify_top_songs_audio_features[[#This Row],[source]]</f>
        <v>SoulForce/BMG</v>
      </c>
      <c r="X4936" s="1">
        <f>spotify_top_songs_audio_features[[#This Row],[streams]]</f>
        <v>8440805</v>
      </c>
      <c r="Y4936" t="str">
        <f>IF(Tabela2[[#This Row],[feat]]="","","Feat")</f>
        <v>Feat</v>
      </c>
      <c r="Z4936" s="17" t="str">
        <f>CONCATENATE(INT(spotify_top_songs_audio_features[[#This Row],[duration_ms]]/(60*1000)),":",MOD(INT(spotify_top_songs_audio_features[[#This Row],[duration_ms]]/1000),60))</f>
        <v>3:15</v>
      </c>
      <c r="AA49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36" t="str">
        <f>spotify_top_songs_audio_features[[#This Row],[track_name]]</f>
        <v>Standard (feat. Trettmann, Gringo, Ufo361 &amp; Gzuz)</v>
      </c>
    </row>
    <row r="4937" spans="1:28" x14ac:dyDescent="0.25">
      <c r="A4937" t="s">
        <v>17815</v>
      </c>
      <c r="B4937" t="s">
        <v>982</v>
      </c>
      <c r="C4937" t="s">
        <v>17816</v>
      </c>
      <c r="D4937" t="s">
        <v>984</v>
      </c>
      <c r="E4937" t="s">
        <v>43</v>
      </c>
      <c r="F4937" t="s">
        <v>24</v>
      </c>
      <c r="G4937" t="s">
        <v>25</v>
      </c>
      <c r="H4937">
        <v>393</v>
      </c>
      <c r="I4937">
        <v>305</v>
      </c>
      <c r="J4937">
        <v>461</v>
      </c>
      <c r="K4937" t="s">
        <v>5364</v>
      </c>
      <c r="L4937">
        <v>146</v>
      </c>
      <c r="M4937">
        <v>92</v>
      </c>
      <c r="N4937">
        <v>15</v>
      </c>
      <c r="O4937">
        <v>-11372</v>
      </c>
      <c r="P4937">
        <v>160075</v>
      </c>
      <c r="Q4937">
        <v>213707</v>
      </c>
      <c r="R4937">
        <v>1</v>
      </c>
      <c r="S4937">
        <v>8440433</v>
      </c>
      <c r="U4937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4937" t="str">
        <f>IFERROR(MID(spotify_top_songs_audio_features[[#This Row],[artist_names]],SEARCH(",",spotify_top_songs_audio_features[[#This Row],[artist_names]])+2,99),"")</f>
        <v/>
      </c>
      <c r="W4937" t="str">
        <f>spotify_top_songs_audio_features[[#This Row],[source]]</f>
        <v>88rising Music/Warner Records</v>
      </c>
      <c r="X4937" s="1">
        <f>spotify_top_songs_audio_features[[#This Row],[streams]]</f>
        <v>8440433</v>
      </c>
      <c r="Y4937" t="str">
        <f>IF(Tabela2[[#This Row],[feat]]="","","Feat")</f>
        <v/>
      </c>
      <c r="Z4937" s="17" t="str">
        <f>CONCATENATE(INT(spotify_top_songs_audio_features[[#This Row],[duration_ms]]/(60*1000)),":",MOD(INT(spotify_top_songs_audio_features[[#This Row],[duration_ms]]/1000),60))</f>
        <v>3:33</v>
      </c>
      <c r="AA49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937" t="str">
        <f>spotify_top_songs_audio_features[[#This Row],[track_name]]</f>
        <v>Before The Day Is Over</v>
      </c>
    </row>
    <row r="4938" spans="1:28" x14ac:dyDescent="0.25">
      <c r="A4938" t="s">
        <v>11591</v>
      </c>
      <c r="B4938" t="s">
        <v>673</v>
      </c>
      <c r="C4938" t="s">
        <v>11592</v>
      </c>
      <c r="D4938" t="s">
        <v>1831</v>
      </c>
      <c r="E4938" t="s">
        <v>31</v>
      </c>
      <c r="F4938" t="s">
        <v>24</v>
      </c>
      <c r="G4938" t="s">
        <v>25</v>
      </c>
      <c r="H4938">
        <v>694</v>
      </c>
      <c r="I4938">
        <v>493</v>
      </c>
      <c r="J4938">
        <v>373</v>
      </c>
      <c r="K4938" t="s">
        <v>11593</v>
      </c>
      <c r="L4938">
        <v>2.04E-4</v>
      </c>
      <c r="M4938">
        <v>431</v>
      </c>
      <c r="N4938">
        <v>313</v>
      </c>
      <c r="O4938">
        <v>-8581</v>
      </c>
      <c r="P4938">
        <v>166457</v>
      </c>
      <c r="Q4938">
        <v>265366</v>
      </c>
      <c r="R4938">
        <v>2</v>
      </c>
      <c r="S4938">
        <v>8437934</v>
      </c>
      <c r="U4938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4938" t="str">
        <f>IFERROR(MID(spotify_top_songs_audio_features[[#This Row],[artist_names]],SEARCH(",",spotify_top_songs_audio_features[[#This Row],[artist_names]])+2,99),"")</f>
        <v/>
      </c>
      <c r="W4938" t="str">
        <f>spotify_top_songs_audio_features[[#This Row],[source]]</f>
        <v>Epic/Freebandz/A1</v>
      </c>
      <c r="X4938" s="1">
        <f>spotify_top_songs_audio_features[[#This Row],[streams]]</f>
        <v>8437934</v>
      </c>
      <c r="Y4938" t="str">
        <f>IF(Tabela2[[#This Row],[feat]]="","","Feat")</f>
        <v/>
      </c>
      <c r="Z4938" s="17" t="str">
        <f>CONCATENATE(INT(spotify_top_songs_audio_features[[#This Row],[duration_ms]]/(60*1000)),":",MOD(INT(spotify_top_songs_audio_features[[#This Row],[duration_ms]]/1000),60))</f>
        <v>4:25</v>
      </c>
      <c r="AA49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38" t="str">
        <f>spotify_top_songs_audio_features[[#This Row],[track_name]]</f>
        <v>Rent Money</v>
      </c>
    </row>
    <row r="4939" spans="1:28" x14ac:dyDescent="0.25">
      <c r="A4939" t="s">
        <v>16735</v>
      </c>
      <c r="B4939" t="s">
        <v>4789</v>
      </c>
      <c r="C4939" t="s">
        <v>16736</v>
      </c>
      <c r="D4939" t="s">
        <v>4790</v>
      </c>
      <c r="E4939" t="s">
        <v>113</v>
      </c>
      <c r="F4939" t="s">
        <v>24</v>
      </c>
      <c r="G4939" t="s">
        <v>25</v>
      </c>
      <c r="H4939">
        <v>721</v>
      </c>
      <c r="I4939">
        <v>339</v>
      </c>
      <c r="J4939">
        <v>532</v>
      </c>
      <c r="K4939" t="s">
        <v>1085</v>
      </c>
      <c r="L4939">
        <v>153</v>
      </c>
      <c r="M4939">
        <v>973</v>
      </c>
      <c r="N4939">
        <v>2</v>
      </c>
      <c r="O4939">
        <v>-11195</v>
      </c>
      <c r="P4939">
        <v>12983</v>
      </c>
      <c r="Q4939">
        <v>200747</v>
      </c>
      <c r="R4939">
        <v>1</v>
      </c>
      <c r="S4939">
        <v>8435333</v>
      </c>
      <c r="U4939" t="str">
        <f>IFERROR(LEFT(spotify_top_songs_audio_features[[#This Row],[artist_names]],SEARCH(",",spotify_top_songs_audio_features[[#This Row],[artist_names]])-1),spotify_top_songs_audio_features[[#This Row],[artist_names]])</f>
        <v>Frank Ocean</v>
      </c>
      <c r="V4939" t="str">
        <f>IFERROR(MID(spotify_top_songs_audio_features[[#This Row],[artist_names]],SEARCH(",",spotify_top_songs_audio_features[[#This Row],[artist_names]])+2,99),"")</f>
        <v/>
      </c>
      <c r="W4939" t="str">
        <f>spotify_top_songs_audio_features[[#This Row],[source]]</f>
        <v>Red Zone Entertainment / IDJ</v>
      </c>
      <c r="X4939" s="1">
        <f>spotify_top_songs_audio_features[[#This Row],[streams]]</f>
        <v>8435333</v>
      </c>
      <c r="Y4939" t="str">
        <f>IF(Tabela2[[#This Row],[feat]]="","","Feat")</f>
        <v/>
      </c>
      <c r="Z4939" s="17" t="str">
        <f>CONCATENATE(INT(spotify_top_songs_audio_features[[#This Row],[duration_ms]]/(60*1000)),":",MOD(INT(spotify_top_songs_audio_features[[#This Row],[duration_ms]]/1000),60))</f>
        <v>3:20</v>
      </c>
      <c r="AA49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39" t="str">
        <f>spotify_top_songs_audio_features[[#This Row],[track_name]]</f>
        <v>Thinkin Bout You</v>
      </c>
    </row>
    <row r="4940" spans="1:28" x14ac:dyDescent="0.25">
      <c r="A4940" t="s">
        <v>562</v>
      </c>
      <c r="B4940" t="s">
        <v>563</v>
      </c>
      <c r="C4940" t="s">
        <v>564</v>
      </c>
      <c r="D4940" t="s">
        <v>565</v>
      </c>
      <c r="E4940" t="s">
        <v>31</v>
      </c>
      <c r="F4940" t="s">
        <v>32</v>
      </c>
      <c r="G4940" t="s">
        <v>25</v>
      </c>
      <c r="H4940">
        <v>707</v>
      </c>
      <c r="I4940">
        <v>618</v>
      </c>
      <c r="J4940">
        <v>19</v>
      </c>
      <c r="K4940" t="s">
        <v>566</v>
      </c>
      <c r="L4940">
        <v>0</v>
      </c>
      <c r="M4940">
        <v>293</v>
      </c>
      <c r="N4940">
        <v>517</v>
      </c>
      <c r="O4940">
        <v>-5825</v>
      </c>
      <c r="P4940">
        <v>133876</v>
      </c>
      <c r="Q4940">
        <v>231498</v>
      </c>
      <c r="R4940">
        <v>1</v>
      </c>
      <c r="S4940">
        <v>8425122</v>
      </c>
      <c r="U4940" t="str">
        <f>IFERROR(LEFT(spotify_top_songs_audio_features[[#This Row],[artist_names]],SEARCH(",",spotify_top_songs_audio_features[[#This Row],[artist_names]])-1),spotify_top_songs_audio_features[[#This Row],[artist_names]])</f>
        <v>Summer Walker</v>
      </c>
      <c r="V4940" t="str">
        <f>IFERROR(MID(spotify_top_songs_audio_features[[#This Row],[artist_names]],SEARCH(",",spotify_top_songs_audio_features[[#This Row],[artist_names]])+2,99),"")</f>
        <v>SZA</v>
      </c>
      <c r="W4940" t="str">
        <f>spotify_top_songs_audio_features[[#This Row],[source]]</f>
        <v>LVRN/Interscope Records</v>
      </c>
      <c r="X4940" s="1">
        <f>spotify_top_songs_audio_features[[#This Row],[streams]]</f>
        <v>8425122</v>
      </c>
      <c r="Y4940" t="str">
        <f>IF(Tabela2[[#This Row],[feat]]="","","Feat")</f>
        <v>Feat</v>
      </c>
      <c r="Z4940" s="17" t="str">
        <f>CONCATENATE(INT(spotify_top_songs_audio_features[[#This Row],[duration_ms]]/(60*1000)),":",MOD(INT(spotify_top_songs_audio_features[[#This Row],[duration_ms]]/1000),60))</f>
        <v>3:51</v>
      </c>
      <c r="AA49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40" t="str">
        <f>spotify_top_songs_audio_features[[#This Row],[track_name]]</f>
        <v>No Love (with SZA)</v>
      </c>
    </row>
    <row r="4941" spans="1:28" x14ac:dyDescent="0.25">
      <c r="A4941" t="s">
        <v>13437</v>
      </c>
      <c r="B4941" t="s">
        <v>1366</v>
      </c>
      <c r="C4941" t="s">
        <v>13438</v>
      </c>
      <c r="D4941" t="s">
        <v>187</v>
      </c>
      <c r="E4941" t="s">
        <v>177</v>
      </c>
      <c r="F4941" t="s">
        <v>32</v>
      </c>
      <c r="G4941" t="s">
        <v>25</v>
      </c>
      <c r="H4941">
        <v>523</v>
      </c>
      <c r="I4941">
        <v>702</v>
      </c>
      <c r="J4941">
        <v>462</v>
      </c>
      <c r="K4941" t="s">
        <v>13439</v>
      </c>
      <c r="L4941">
        <v>325</v>
      </c>
      <c r="M4941">
        <v>63</v>
      </c>
      <c r="N4941">
        <v>494</v>
      </c>
      <c r="O4941">
        <v>-674</v>
      </c>
      <c r="P4941">
        <v>179992</v>
      </c>
      <c r="Q4941">
        <v>176413</v>
      </c>
      <c r="R4941">
        <v>1</v>
      </c>
      <c r="S4941">
        <v>8420550</v>
      </c>
      <c r="U4941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4941" t="str">
        <f>IFERROR(MID(spotify_top_songs_audio_features[[#This Row],[artist_names]],SEARCH(",",spotify_top_songs_audio_features[[#This Row],[artist_names]])+2,99),"")</f>
        <v/>
      </c>
      <c r="W4941" t="str">
        <f>spotify_top_songs_audio_features[[#This Row],[source]]</f>
        <v>Capitol Records</v>
      </c>
      <c r="X4941" s="1">
        <f>spotify_top_songs_audio_features[[#This Row],[streams]]</f>
        <v>8420550</v>
      </c>
      <c r="Y4941" t="str">
        <f>IF(Tabela2[[#This Row],[feat]]="","","Feat")</f>
        <v/>
      </c>
      <c r="Z4941" s="17" t="str">
        <f>CONCATENATE(INT(spotify_top_songs_audio_features[[#This Row],[duration_ms]]/(60*1000)),":",MOD(INT(spotify_top_songs_audio_features[[#This Row],[duration_ms]]/1000),60))</f>
        <v>2:56</v>
      </c>
      <c r="AA49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941" t="str">
        <f>spotify_top_songs_audio_features[[#This Row],[track_name]]</f>
        <v>I am not a woman, I'm a god</v>
      </c>
    </row>
    <row r="4942" spans="1:28" x14ac:dyDescent="0.25">
      <c r="A4942" t="s">
        <v>9257</v>
      </c>
      <c r="B4942" t="s">
        <v>257</v>
      </c>
      <c r="C4942" t="s">
        <v>9258</v>
      </c>
      <c r="D4942" t="s">
        <v>259</v>
      </c>
      <c r="E4942" t="s">
        <v>113</v>
      </c>
      <c r="F4942" t="s">
        <v>32</v>
      </c>
      <c r="G4942" t="s">
        <v>25</v>
      </c>
      <c r="H4942">
        <v>491</v>
      </c>
      <c r="I4942">
        <v>693</v>
      </c>
      <c r="J4942">
        <v>377</v>
      </c>
      <c r="K4942" t="s">
        <v>671</v>
      </c>
      <c r="L4942">
        <v>6.9200000000000002E-4</v>
      </c>
      <c r="M4942">
        <v>325</v>
      </c>
      <c r="N4942">
        <v>412</v>
      </c>
      <c r="O4942">
        <v>-6487</v>
      </c>
      <c r="P4942">
        <v>90027</v>
      </c>
      <c r="Q4942">
        <v>258267</v>
      </c>
      <c r="R4942">
        <v>3</v>
      </c>
      <c r="S4942">
        <v>8405803</v>
      </c>
      <c r="U4942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4942" t="str">
        <f>IFERROR(MID(spotify_top_songs_audio_features[[#This Row],[artist_names]],SEARCH(",",spotify_top_songs_audio_features[[#This Row],[artist_names]])+2,99),"")</f>
        <v/>
      </c>
      <c r="W4942" t="str">
        <f>spotify_top_songs_audio_features[[#This Row],[source]]</f>
        <v>Parlophone UK</v>
      </c>
      <c r="X4942" s="1">
        <f>spotify_top_songs_audio_features[[#This Row],[streams]]</f>
        <v>8405803</v>
      </c>
      <c r="Y4942" t="str">
        <f>IF(Tabela2[[#This Row],[feat]]="","","Feat")</f>
        <v/>
      </c>
      <c r="Z4942" s="17" t="str">
        <f>CONCATENATE(INT(spotify_top_songs_audio_features[[#This Row],[duration_ms]]/(60*1000)),":",MOD(INT(spotify_top_songs_audio_features[[#This Row],[duration_ms]]/1000),60))</f>
        <v>4:18</v>
      </c>
      <c r="AA49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42" t="str">
        <f>spotify_top_songs_audio_features[[#This Row],[track_name]]</f>
        <v>Hymn for the Weekend</v>
      </c>
    </row>
    <row r="4943" spans="1:28" x14ac:dyDescent="0.25">
      <c r="A4943" t="s">
        <v>12339</v>
      </c>
      <c r="B4943" t="s">
        <v>7883</v>
      </c>
      <c r="C4943" t="s">
        <v>11647</v>
      </c>
      <c r="D4943" t="s">
        <v>552</v>
      </c>
      <c r="E4943" t="s">
        <v>43</v>
      </c>
      <c r="F4943" t="s">
        <v>32</v>
      </c>
      <c r="G4943" t="s">
        <v>152</v>
      </c>
      <c r="H4943">
        <v>618</v>
      </c>
      <c r="I4943">
        <v>84</v>
      </c>
      <c r="J4943">
        <v>164</v>
      </c>
      <c r="K4943" t="s">
        <v>33</v>
      </c>
      <c r="L4943">
        <v>368</v>
      </c>
      <c r="M4943">
        <v>275</v>
      </c>
      <c r="N4943">
        <v>514</v>
      </c>
      <c r="O4943">
        <v>-6213</v>
      </c>
      <c r="P4943">
        <v>97704</v>
      </c>
      <c r="Q4943">
        <v>153675</v>
      </c>
      <c r="R4943">
        <v>1</v>
      </c>
      <c r="S4943">
        <v>8399563</v>
      </c>
      <c r="U4943" t="str">
        <f>IFERROR(LEFT(spotify_top_songs_audio_features[[#This Row],[artist_names]],SEARCH(",",spotify_top_songs_audio_features[[#This Row],[artist_names]])-1),spotify_top_songs_audio_features[[#This Row],[artist_names]])</f>
        <v>RAF Camora</v>
      </c>
      <c r="V4943" t="str">
        <f>IFERROR(MID(spotify_top_songs_audio_features[[#This Row],[artist_names]],SEARCH(",",spotify_top_songs_audio_features[[#This Row],[artist_names]])+2,99),"")</f>
        <v>Luciano</v>
      </c>
      <c r="W4943" t="str">
        <f>spotify_top_songs_audio_features[[#This Row],[source]]</f>
        <v>Indipendenza</v>
      </c>
      <c r="X4943" s="1">
        <f>spotify_top_songs_audio_features[[#This Row],[streams]]</f>
        <v>8399563</v>
      </c>
      <c r="Y4943" t="str">
        <f>IF(Tabela2[[#This Row],[feat]]="","","Feat")</f>
        <v>Feat</v>
      </c>
      <c r="Z4943" s="17" t="str">
        <f>CONCATENATE(INT(spotify_top_songs_audio_features[[#This Row],[duration_ms]]/(60*1000)),":",MOD(INT(spotify_top_songs_audio_features[[#This Row],[duration_ms]]/1000),60))</f>
        <v>2:33</v>
      </c>
      <c r="AA49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943" t="str">
        <f>spotify_top_songs_audio_features[[#This Row],[track_name]]</f>
        <v>All Night</v>
      </c>
    </row>
    <row r="4944" spans="1:28" x14ac:dyDescent="0.25">
      <c r="A4944" t="s">
        <v>10903</v>
      </c>
      <c r="B4944" t="s">
        <v>125</v>
      </c>
      <c r="C4944" t="s">
        <v>10904</v>
      </c>
      <c r="D4944" t="s">
        <v>127</v>
      </c>
      <c r="E4944" t="s">
        <v>102</v>
      </c>
      <c r="F4944" t="s">
        <v>24</v>
      </c>
      <c r="G4944" t="s">
        <v>25</v>
      </c>
      <c r="H4944">
        <v>703</v>
      </c>
      <c r="I4944">
        <v>321</v>
      </c>
      <c r="J4944">
        <v>884</v>
      </c>
      <c r="K4944" t="s">
        <v>6217</v>
      </c>
      <c r="L4944">
        <v>0</v>
      </c>
      <c r="M4944">
        <v>908</v>
      </c>
      <c r="N4944">
        <v>544</v>
      </c>
      <c r="O4944">
        <v>-13135</v>
      </c>
      <c r="P4944">
        <v>114822</v>
      </c>
      <c r="Q4944">
        <v>179548</v>
      </c>
      <c r="R4944">
        <v>1</v>
      </c>
      <c r="S4944">
        <v>8392247</v>
      </c>
      <c r="U4944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944" t="str">
        <f>IFERROR(MID(spotify_top_songs_audio_features[[#This Row],[artist_names]],SEARCH(",",spotify_top_songs_audio_features[[#This Row],[artist_names]])+2,99),"")</f>
        <v/>
      </c>
      <c r="W4944" t="str">
        <f>spotify_top_songs_audio_features[[#This Row],[source]]</f>
        <v>BIGHIT MUSIC</v>
      </c>
      <c r="X4944" s="1">
        <f>spotify_top_songs_audio_features[[#This Row],[streams]]</f>
        <v>8392247</v>
      </c>
      <c r="Y4944" t="str">
        <f>IF(Tabela2[[#This Row],[feat]]="","","Feat")</f>
        <v/>
      </c>
      <c r="Z4944" s="17" t="str">
        <f>CONCATENATE(INT(spotify_top_songs_audio_features[[#This Row],[duration_ms]]/(60*1000)),":",MOD(INT(spotify_top_songs_audio_features[[#This Row],[duration_ms]]/1000),60))</f>
        <v>2:59</v>
      </c>
      <c r="AA49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944" t="str">
        <f>spotify_top_songs_audio_features[[#This Row],[track_name]]</f>
        <v>Skit</v>
      </c>
    </row>
    <row r="4945" spans="1:28" x14ac:dyDescent="0.25">
      <c r="A4945" t="s">
        <v>12865</v>
      </c>
      <c r="B4945" t="s">
        <v>12866</v>
      </c>
      <c r="C4945" t="s">
        <v>12867</v>
      </c>
      <c r="D4945" t="s">
        <v>712</v>
      </c>
      <c r="E4945" t="s">
        <v>70</v>
      </c>
      <c r="F4945" t="s">
        <v>24</v>
      </c>
      <c r="G4945" t="s">
        <v>25</v>
      </c>
      <c r="H4945">
        <v>895</v>
      </c>
      <c r="I4945">
        <v>739</v>
      </c>
      <c r="J4945">
        <v>283</v>
      </c>
      <c r="K4945" t="s">
        <v>800</v>
      </c>
      <c r="L4945">
        <v>7.6099999999999996E-4</v>
      </c>
      <c r="M4945">
        <v>102</v>
      </c>
      <c r="N4945">
        <v>763</v>
      </c>
      <c r="O4945">
        <v>-6633</v>
      </c>
      <c r="P4945">
        <v>140007</v>
      </c>
      <c r="Q4945">
        <v>219340</v>
      </c>
      <c r="R4945">
        <v>1</v>
      </c>
      <c r="S4945">
        <v>8374259</v>
      </c>
      <c r="U4945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945" t="str">
        <f>IFERROR(MID(spotify_top_songs_audio_features[[#This Row],[artist_names]],SEARCH(",",spotify_top_songs_audio_features[[#This Row],[artist_names]])+2,99),"")</f>
        <v>21 Savage</v>
      </c>
      <c r="W4945" t="str">
        <f>spotify_top_songs_audio_features[[#This Row],[source]]</f>
        <v>Generation Now/Atlantic</v>
      </c>
      <c r="X4945" s="1">
        <f>spotify_top_songs_audio_features[[#This Row],[streams]]</f>
        <v>8374259</v>
      </c>
      <c r="Y4945" t="str">
        <f>IF(Tabela2[[#This Row],[feat]]="","","Feat")</f>
        <v>Feat</v>
      </c>
      <c r="Z4945" s="17" t="str">
        <f>CONCATENATE(INT(spotify_top_songs_audio_features[[#This Row],[duration_ms]]/(60*1000)),":",MOD(INT(spotify_top_songs_audio_features[[#This Row],[duration_ms]]/1000),60))</f>
        <v>3:39</v>
      </c>
      <c r="AA49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945" t="str">
        <f>spotify_top_songs_audio_features[[#This Row],[track_name]]</f>
        <v>Yessirskiii</v>
      </c>
    </row>
    <row r="4946" spans="1:28" x14ac:dyDescent="0.25">
      <c r="A4946" t="s">
        <v>7714</v>
      </c>
      <c r="B4946" t="s">
        <v>293</v>
      </c>
      <c r="C4946" t="s">
        <v>7715</v>
      </c>
      <c r="D4946" t="s">
        <v>85</v>
      </c>
      <c r="E4946" t="s">
        <v>86</v>
      </c>
      <c r="F4946" t="s">
        <v>32</v>
      </c>
      <c r="G4946" t="s">
        <v>25</v>
      </c>
      <c r="H4946">
        <v>324</v>
      </c>
      <c r="I4946">
        <v>416</v>
      </c>
      <c r="J4946">
        <v>368</v>
      </c>
      <c r="K4946" t="s">
        <v>1326</v>
      </c>
      <c r="L4946">
        <v>3.6900000000000001E-3</v>
      </c>
      <c r="M4946">
        <v>11</v>
      </c>
      <c r="N4946">
        <v>151</v>
      </c>
      <c r="O4946">
        <v>-892</v>
      </c>
      <c r="P4946">
        <v>113986</v>
      </c>
      <c r="Q4946">
        <v>236053</v>
      </c>
      <c r="R4946">
        <v>1</v>
      </c>
      <c r="S4946">
        <v>8363983</v>
      </c>
      <c r="U4946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4946" t="str">
        <f>IFERROR(MID(spotify_top_songs_audio_features[[#This Row],[artist_names]],SEARCH(",",spotify_top_songs_audio_features[[#This Row],[artist_names]])+2,99),"")</f>
        <v/>
      </c>
      <c r="W4946" t="str">
        <f>spotify_top_songs_audio_features[[#This Row],[source]]</f>
        <v>Polydor Records</v>
      </c>
      <c r="X4946" s="1">
        <f>spotify_top_songs_audio_features[[#This Row],[streams]]</f>
        <v>8363983</v>
      </c>
      <c r="Y4946" t="str">
        <f>IF(Tabela2[[#This Row],[feat]]="","","Feat")</f>
        <v/>
      </c>
      <c r="Z4946" s="17" t="str">
        <f>CONCATENATE(INT(spotify_top_songs_audio_features[[#This Row],[duration_ms]]/(60*1000)),":",MOD(INT(spotify_top_songs_audio_features[[#This Row],[duration_ms]]/1000),60))</f>
        <v>3:56</v>
      </c>
      <c r="AA49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46" t="str">
        <f>spotify_top_songs_audio_features[[#This Row],[track_name]]</f>
        <v>Young And Beautiful</v>
      </c>
    </row>
    <row r="4947" spans="1:28" x14ac:dyDescent="0.25">
      <c r="A4947" t="s">
        <v>13567</v>
      </c>
      <c r="B4947" t="s">
        <v>13568</v>
      </c>
      <c r="C4947" t="s">
        <v>13569</v>
      </c>
      <c r="D4947" t="s">
        <v>2682</v>
      </c>
      <c r="E4947" t="s">
        <v>177</v>
      </c>
      <c r="F4947" t="s">
        <v>32</v>
      </c>
      <c r="G4947" t="s">
        <v>64</v>
      </c>
      <c r="H4947">
        <v>832</v>
      </c>
      <c r="I4947">
        <v>508</v>
      </c>
      <c r="J4947">
        <v>149</v>
      </c>
      <c r="K4947" t="s">
        <v>2493</v>
      </c>
      <c r="L4947">
        <v>5.3899999999999998E-3</v>
      </c>
      <c r="M4947">
        <v>107</v>
      </c>
      <c r="N4947">
        <v>75</v>
      </c>
      <c r="O4947">
        <v>-6913</v>
      </c>
      <c r="P4947">
        <v>109352</v>
      </c>
      <c r="Q4947">
        <v>185427</v>
      </c>
      <c r="R4947">
        <v>3</v>
      </c>
      <c r="S4947">
        <v>8362828</v>
      </c>
      <c r="U4947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4947" t="str">
        <f>IFERROR(MID(spotify_top_songs_audio_features[[#This Row],[artist_names]],SEARCH(",",spotify_top_songs_audio_features[[#This Row],[artist_names]])+2,99),"")</f>
        <v>Kehlani</v>
      </c>
      <c r="W4947" t="str">
        <f>spotify_top_songs_audio_features[[#This Row],[source]]</f>
        <v>RBMG/Def Jam</v>
      </c>
      <c r="X4947" s="1">
        <f>spotify_top_songs_audio_features[[#This Row],[streams]]</f>
        <v>8362828</v>
      </c>
      <c r="Y4947" t="str">
        <f>IF(Tabela2[[#This Row],[feat]]="","","Feat")</f>
        <v>Feat</v>
      </c>
      <c r="Z4947" s="17" t="str">
        <f>CONCATENATE(INT(spotify_top_songs_audio_features[[#This Row],[duration_ms]]/(60*1000)),":",MOD(INT(spotify_top_songs_audio_features[[#This Row],[duration_ms]]/1000),60))</f>
        <v>3:5</v>
      </c>
      <c r="AA49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947" t="str">
        <f>spotify_top_songs_audio_features[[#This Row],[track_name]]</f>
        <v>Get Me (feat. Kehlani)</v>
      </c>
    </row>
    <row r="4948" spans="1:28" x14ac:dyDescent="0.25">
      <c r="A4948" t="s">
        <v>9016</v>
      </c>
      <c r="B4948" t="s">
        <v>284</v>
      </c>
      <c r="C4948" t="s">
        <v>9017</v>
      </c>
      <c r="D4948" t="s">
        <v>423</v>
      </c>
      <c r="E4948" t="s">
        <v>23</v>
      </c>
      <c r="F4948" t="s">
        <v>24</v>
      </c>
      <c r="G4948" t="s">
        <v>25</v>
      </c>
      <c r="H4948">
        <v>881</v>
      </c>
      <c r="I4948">
        <v>636</v>
      </c>
      <c r="J4948">
        <v>287</v>
      </c>
      <c r="K4948" t="s">
        <v>9018</v>
      </c>
      <c r="L4948">
        <v>0</v>
      </c>
      <c r="M4948">
        <v>111</v>
      </c>
      <c r="N4948">
        <v>715</v>
      </c>
      <c r="O4948">
        <v>-4629</v>
      </c>
      <c r="P4948">
        <v>163949</v>
      </c>
      <c r="Q4948">
        <v>152195</v>
      </c>
      <c r="R4948">
        <v>1</v>
      </c>
      <c r="S4948">
        <v>8355036</v>
      </c>
      <c r="U494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948" t="str">
        <f>IFERROR(MID(spotify_top_songs_audio_features[[#This Row],[artist_names]],SEARCH(",",spotify_top_songs_audio_features[[#This Row],[artist_names]])+2,99),"")</f>
        <v/>
      </c>
      <c r="W4948" t="str">
        <f>spotify_top_songs_audio_features[[#This Row],[source]]</f>
        <v>OVO</v>
      </c>
      <c r="X4948" s="1">
        <f>spotify_top_songs_audio_features[[#This Row],[streams]]</f>
        <v>8355036</v>
      </c>
      <c r="Y4948" t="str">
        <f>IF(Tabela2[[#This Row],[feat]]="","","Feat")</f>
        <v/>
      </c>
      <c r="Z4948" s="17" t="str">
        <f>CONCATENATE(INT(spotify_top_songs_audio_features[[#This Row],[duration_ms]]/(60*1000)),":",MOD(INT(spotify_top_songs_audio_features[[#This Row],[duration_ms]]/1000),60))</f>
        <v>2:32</v>
      </c>
      <c r="AA49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948" t="str">
        <f>spotify_top_songs_audio_features[[#This Row],[track_name]]</f>
        <v>Landed</v>
      </c>
    </row>
    <row r="4949" spans="1:28" x14ac:dyDescent="0.25">
      <c r="A4949" t="s">
        <v>4958</v>
      </c>
      <c r="B4949" t="s">
        <v>112</v>
      </c>
      <c r="C4949" t="s">
        <v>4959</v>
      </c>
      <c r="D4949" t="s">
        <v>112</v>
      </c>
      <c r="E4949" t="s">
        <v>113</v>
      </c>
      <c r="F4949" t="s">
        <v>24</v>
      </c>
      <c r="G4949" t="s">
        <v>25</v>
      </c>
      <c r="H4949">
        <v>557</v>
      </c>
      <c r="I4949">
        <v>496</v>
      </c>
      <c r="J4949">
        <v>563</v>
      </c>
      <c r="K4949" t="s">
        <v>3980</v>
      </c>
      <c r="L4949">
        <v>173</v>
      </c>
      <c r="M4949">
        <v>772</v>
      </c>
      <c r="N4949">
        <v>265</v>
      </c>
      <c r="O4949">
        <v>-9602</v>
      </c>
      <c r="P4949">
        <v>149983</v>
      </c>
      <c r="Q4949">
        <v>293453</v>
      </c>
      <c r="R4949">
        <v>1</v>
      </c>
      <c r="S4949">
        <v>8345321</v>
      </c>
      <c r="U494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4949" t="str">
        <f>IFERROR(MID(spotify_top_songs_audio_features[[#This Row],[artist_names]],SEARCH(",",spotify_top_songs_audio_features[[#This Row],[artist_names]])+2,99),"")</f>
        <v/>
      </c>
      <c r="W4949" t="str">
        <f>spotify_top_songs_audio_features[[#This Row],[source]]</f>
        <v>Taylor Swift</v>
      </c>
      <c r="X4949" s="1">
        <f>spotify_top_songs_audio_features[[#This Row],[streams]]</f>
        <v>8345321</v>
      </c>
      <c r="Y4949" t="str">
        <f>IF(Tabela2[[#This Row],[feat]]="","","Feat")</f>
        <v/>
      </c>
      <c r="Z4949" s="17" t="str">
        <f>CONCATENATE(INT(spotify_top_songs_audio_features[[#This Row],[duration_ms]]/(60*1000)),":",MOD(INT(spotify_top_songs_audio_features[[#This Row],[duration_ms]]/1000),60))</f>
        <v>4:53</v>
      </c>
      <c r="AA49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49" t="str">
        <f>spotify_top_songs_audio_features[[#This Row],[track_name]]</f>
        <v>Daylight</v>
      </c>
    </row>
    <row r="4950" spans="1:28" x14ac:dyDescent="0.25">
      <c r="A4950" t="s">
        <v>8124</v>
      </c>
      <c r="B4950" t="s">
        <v>284</v>
      </c>
      <c r="C4950" t="s">
        <v>2699</v>
      </c>
      <c r="D4950" t="s">
        <v>423</v>
      </c>
      <c r="E4950" t="s">
        <v>113</v>
      </c>
      <c r="F4950" t="s">
        <v>24</v>
      </c>
      <c r="G4950" t="s">
        <v>25</v>
      </c>
      <c r="H4950">
        <v>557</v>
      </c>
      <c r="I4950">
        <v>706</v>
      </c>
      <c r="J4950">
        <v>649</v>
      </c>
      <c r="K4950" t="s">
        <v>1563</v>
      </c>
      <c r="L4950">
        <v>0</v>
      </c>
      <c r="M4950">
        <v>132</v>
      </c>
      <c r="N4950">
        <v>582</v>
      </c>
      <c r="O4950">
        <v>-6592</v>
      </c>
      <c r="P4950">
        <v>105013</v>
      </c>
      <c r="Q4950">
        <v>237933</v>
      </c>
      <c r="R4950">
        <v>1</v>
      </c>
      <c r="S4950">
        <v>8342655</v>
      </c>
      <c r="U4950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950" t="str">
        <f>IFERROR(MID(spotify_top_songs_audio_features[[#This Row],[artist_names]],SEARCH(",",spotify_top_songs_audio_features[[#This Row],[artist_names]])+2,99),"")</f>
        <v/>
      </c>
      <c r="W4950" t="str">
        <f>spotify_top_songs_audio_features[[#This Row],[source]]</f>
        <v>OVO</v>
      </c>
      <c r="X4950" s="1">
        <f>spotify_top_songs_audio_features[[#This Row],[streams]]</f>
        <v>8342655</v>
      </c>
      <c r="Y4950" t="str">
        <f>IF(Tabela2[[#This Row],[feat]]="","","Feat")</f>
        <v/>
      </c>
      <c r="Z4950" s="17" t="str">
        <f>CONCATENATE(INT(spotify_top_songs_audio_features[[#This Row],[duration_ms]]/(60*1000)),":",MOD(INT(spotify_top_songs_audio_features[[#This Row],[duration_ms]]/1000),60))</f>
        <v>3:57</v>
      </c>
      <c r="AA49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50" t="str">
        <f>spotify_top_songs_audio_features[[#This Row],[track_name]]</f>
        <v>Liability</v>
      </c>
    </row>
    <row r="4951" spans="1:28" x14ac:dyDescent="0.25">
      <c r="A4951" t="s">
        <v>16509</v>
      </c>
      <c r="B4951" t="s">
        <v>16510</v>
      </c>
      <c r="C4951" t="s">
        <v>16511</v>
      </c>
      <c r="D4951" t="s">
        <v>849</v>
      </c>
      <c r="E4951" t="s">
        <v>86</v>
      </c>
      <c r="F4951" t="s">
        <v>32</v>
      </c>
      <c r="G4951" t="s">
        <v>25</v>
      </c>
      <c r="H4951">
        <v>778</v>
      </c>
      <c r="I4951">
        <v>765</v>
      </c>
      <c r="J4951">
        <v>128</v>
      </c>
      <c r="K4951" t="s">
        <v>608</v>
      </c>
      <c r="L4951">
        <v>274</v>
      </c>
      <c r="M4951">
        <v>123</v>
      </c>
      <c r="N4951">
        <v>642</v>
      </c>
      <c r="O4951">
        <v>-7175</v>
      </c>
      <c r="P4951">
        <v>125062</v>
      </c>
      <c r="Q4951">
        <v>222093</v>
      </c>
      <c r="R4951">
        <v>2</v>
      </c>
      <c r="S4951">
        <v>8341150</v>
      </c>
      <c r="U4951" t="str">
        <f>IFERROR(LEFT(spotify_top_songs_audio_features[[#This Row],[artist_names]],SEARCH(",",spotify_top_songs_audio_features[[#This Row],[artist_names]])-1),spotify_top_songs_audio_features[[#This Row],[artist_names]])</f>
        <v>Zacari</v>
      </c>
      <c r="V4951" t="str">
        <f>IFERROR(MID(spotify_top_songs_audio_features[[#This Row],[artist_names]],SEARCH(",",spotify_top_songs_audio_features[[#This Row],[artist_names]])+2,99),"")</f>
        <v>Babes Wodumo</v>
      </c>
      <c r="W4951" t="str">
        <f>spotify_top_songs_audio_features[[#This Row],[source]]</f>
        <v>Black Panther (TDE/DMG) PS</v>
      </c>
      <c r="X4951" s="1">
        <f>spotify_top_songs_audio_features[[#This Row],[streams]]</f>
        <v>8341150</v>
      </c>
      <c r="Y4951" t="str">
        <f>IF(Tabela2[[#This Row],[feat]]="","","Feat")</f>
        <v>Feat</v>
      </c>
      <c r="Z4951" s="17" t="str">
        <f>CONCATENATE(INT(spotify_top_songs_audio_features[[#This Row],[duration_ms]]/(60*1000)),":",MOD(INT(spotify_top_songs_audio_features[[#This Row],[duration_ms]]/1000),60))</f>
        <v>3:42</v>
      </c>
      <c r="AA49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51" t="str">
        <f>spotify_top_songs_audio_features[[#This Row],[track_name]]</f>
        <v>Redemption (with Babes Wodumo)</v>
      </c>
    </row>
    <row r="4952" spans="1:28" x14ac:dyDescent="0.25">
      <c r="A4952" t="s">
        <v>10419</v>
      </c>
      <c r="B4952" t="s">
        <v>383</v>
      </c>
      <c r="C4952" t="s">
        <v>10420</v>
      </c>
      <c r="D4952" t="s">
        <v>1032</v>
      </c>
      <c r="E4952" t="s">
        <v>58</v>
      </c>
      <c r="F4952" t="s">
        <v>32</v>
      </c>
      <c r="G4952" t="s">
        <v>25</v>
      </c>
      <c r="H4952">
        <v>747</v>
      </c>
      <c r="I4952">
        <v>899</v>
      </c>
      <c r="J4952">
        <v>246</v>
      </c>
      <c r="K4952" t="s">
        <v>123</v>
      </c>
      <c r="L4952">
        <v>0</v>
      </c>
      <c r="M4952">
        <v>486</v>
      </c>
      <c r="N4952">
        <v>581</v>
      </c>
      <c r="O4952">
        <v>-5125</v>
      </c>
      <c r="P4952">
        <v>92029</v>
      </c>
      <c r="Q4952">
        <v>177547</v>
      </c>
      <c r="R4952">
        <v>1</v>
      </c>
      <c r="S4952">
        <v>8335790</v>
      </c>
      <c r="U4952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952" t="str">
        <f>IFERROR(MID(spotify_top_songs_audio_features[[#This Row],[artist_names]],SEARCH(",",spotify_top_songs_audio_features[[#This Row],[artist_names]])+2,99),"")</f>
        <v/>
      </c>
      <c r="W4952" t="str">
        <f>spotify_top_songs_audio_features[[#This Row],[source]]</f>
        <v>Shady/Aftermath/Interscope Records</v>
      </c>
      <c r="X4952" s="1">
        <f>spotify_top_songs_audio_features[[#This Row],[streams]]</f>
        <v>8335790</v>
      </c>
      <c r="Y4952" t="str">
        <f>IF(Tabela2[[#This Row],[feat]]="","","Feat")</f>
        <v/>
      </c>
      <c r="Z4952" s="17" t="str">
        <f>CONCATENATE(INT(spotify_top_songs_audio_features[[#This Row],[duration_ms]]/(60*1000)),":",MOD(INT(spotify_top_songs_audio_features[[#This Row],[duration_ms]]/1000),60))</f>
        <v>2:57</v>
      </c>
      <c r="AA49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52" t="str">
        <f>spotify_top_songs_audio_features[[#This Row],[track_name]]</f>
        <v>Never Love Again</v>
      </c>
    </row>
    <row r="4953" spans="1:28" x14ac:dyDescent="0.25">
      <c r="A4953" t="s">
        <v>15284</v>
      </c>
      <c r="B4953" t="s">
        <v>633</v>
      </c>
      <c r="C4953" t="s">
        <v>5836</v>
      </c>
      <c r="D4953" t="s">
        <v>635</v>
      </c>
      <c r="E4953" t="s">
        <v>43</v>
      </c>
      <c r="F4953" t="s">
        <v>32</v>
      </c>
      <c r="G4953" t="s">
        <v>25</v>
      </c>
      <c r="H4953">
        <v>702</v>
      </c>
      <c r="I4953">
        <v>77</v>
      </c>
      <c r="J4953">
        <v>482</v>
      </c>
      <c r="K4953" t="s">
        <v>2242</v>
      </c>
      <c r="L4953">
        <v>0</v>
      </c>
      <c r="M4953">
        <v>103</v>
      </c>
      <c r="N4953">
        <v>593</v>
      </c>
      <c r="O4953">
        <v>-5416</v>
      </c>
      <c r="P4953">
        <v>107951</v>
      </c>
      <c r="Q4953">
        <v>213520</v>
      </c>
      <c r="R4953">
        <v>3</v>
      </c>
      <c r="S4953">
        <v>8335084</v>
      </c>
      <c r="U4953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953" t="str">
        <f>IFERROR(MID(spotify_top_songs_audio_features[[#This Row],[artist_names]],SEARCH(",",spotify_top_songs_audio_features[[#This Row],[artist_names]])+2,99),"")</f>
        <v/>
      </c>
      <c r="W4953" t="str">
        <f>spotify_top_songs_audio_features[[#This Row],[source]]</f>
        <v>Universal Republic Records</v>
      </c>
      <c r="X4953" s="1">
        <f>spotify_top_songs_audio_features[[#This Row],[streams]]</f>
        <v>8335084</v>
      </c>
      <c r="Y4953" t="str">
        <f>IF(Tabela2[[#This Row],[feat]]="","","Feat")</f>
        <v/>
      </c>
      <c r="Z4953" s="17" t="str">
        <f>CONCATENATE(INT(spotify_top_songs_audio_features[[#This Row],[duration_ms]]/(60*1000)),":",MOD(INT(spotify_top_songs_audio_features[[#This Row],[duration_ms]]/1000),60))</f>
        <v>3:33</v>
      </c>
      <c r="AA49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953" t="str">
        <f>spotify_top_songs_audio_features[[#This Row],[track_name]]</f>
        <v>Can't Feel My Face</v>
      </c>
    </row>
    <row r="4954" spans="1:28" x14ac:dyDescent="0.25">
      <c r="A4954" t="s">
        <v>8710</v>
      </c>
      <c r="B4954" t="s">
        <v>633</v>
      </c>
      <c r="C4954" t="s">
        <v>8711</v>
      </c>
      <c r="D4954" t="s">
        <v>635</v>
      </c>
      <c r="E4954" t="s">
        <v>113</v>
      </c>
      <c r="F4954" t="s">
        <v>24</v>
      </c>
      <c r="G4954" t="s">
        <v>25</v>
      </c>
      <c r="H4954">
        <v>665</v>
      </c>
      <c r="I4954">
        <v>771</v>
      </c>
      <c r="J4954">
        <v>533</v>
      </c>
      <c r="K4954" t="s">
        <v>8712</v>
      </c>
      <c r="L4954">
        <v>9.6000000000000002E-5</v>
      </c>
      <c r="M4954">
        <v>46</v>
      </c>
      <c r="N4954">
        <v>764</v>
      </c>
      <c r="O4954">
        <v>-5779</v>
      </c>
      <c r="P4954">
        <v>109948</v>
      </c>
      <c r="Q4954">
        <v>265600</v>
      </c>
      <c r="R4954">
        <v>3</v>
      </c>
      <c r="S4954">
        <v>8334948</v>
      </c>
      <c r="U4954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4954" t="str">
        <f>IFERROR(MID(spotify_top_songs_audio_features[[#This Row],[artist_names]],SEARCH(",",spotify_top_songs_audio_features[[#This Row],[artist_names]])+2,99),"")</f>
        <v/>
      </c>
      <c r="W4954" t="str">
        <f>spotify_top_songs_audio_features[[#This Row],[source]]</f>
        <v>Universal Republic Records</v>
      </c>
      <c r="X4954" s="1">
        <f>spotify_top_songs_audio_features[[#This Row],[streams]]</f>
        <v>8334948</v>
      </c>
      <c r="Y4954" t="str">
        <f>IF(Tabela2[[#This Row],[feat]]="","","Feat")</f>
        <v/>
      </c>
      <c r="Z4954" s="17" t="str">
        <f>CONCATENATE(INT(spotify_top_songs_audio_features[[#This Row],[duration_ms]]/(60*1000)),":",MOD(INT(spotify_top_songs_audio_features[[#This Row],[duration_ms]]/1000),60))</f>
        <v>4:25</v>
      </c>
      <c r="AA49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54" t="str">
        <f>spotify_top_songs_audio_features[[#This Row],[track_name]]</f>
        <v>Secrets</v>
      </c>
    </row>
    <row r="4955" spans="1:28" x14ac:dyDescent="0.25">
      <c r="A4955" t="s">
        <v>9216</v>
      </c>
      <c r="B4955" t="s">
        <v>165</v>
      </c>
      <c r="C4955" t="s">
        <v>9217</v>
      </c>
      <c r="D4955" t="s">
        <v>96</v>
      </c>
      <c r="E4955" t="s">
        <v>113</v>
      </c>
      <c r="F4955" t="s">
        <v>24</v>
      </c>
      <c r="G4955" t="s">
        <v>25</v>
      </c>
      <c r="H4955">
        <v>779</v>
      </c>
      <c r="I4955">
        <v>362</v>
      </c>
      <c r="J4955">
        <v>474</v>
      </c>
      <c r="K4955" t="s">
        <v>729</v>
      </c>
      <c r="L4955">
        <v>206</v>
      </c>
      <c r="M4955">
        <v>111</v>
      </c>
      <c r="N4955">
        <v>46</v>
      </c>
      <c r="O4955">
        <v>-10847</v>
      </c>
      <c r="P4955">
        <v>85011</v>
      </c>
      <c r="Q4955">
        <v>286387</v>
      </c>
      <c r="R4955">
        <v>1</v>
      </c>
      <c r="S4955">
        <v>8329349</v>
      </c>
      <c r="U4955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4955" t="str">
        <f>IFERROR(MID(spotify_top_songs_audio_features[[#This Row],[artist_names]],SEARCH(",",spotify_top_songs_audio_features[[#This Row],[artist_names]])+2,99),"")</f>
        <v/>
      </c>
      <c r="W4955" t="str">
        <f>spotify_top_songs_audio_features[[#This Row],[source]]</f>
        <v>Warner Records</v>
      </c>
      <c r="X4955" s="1">
        <f>spotify_top_songs_audio_features[[#This Row],[streams]]</f>
        <v>8329349</v>
      </c>
      <c r="Y4955" t="str">
        <f>IF(Tabela2[[#This Row],[feat]]="","","Feat")</f>
        <v/>
      </c>
      <c r="Z4955" s="17" t="str">
        <f>CONCATENATE(INT(spotify_top_songs_audio_features[[#This Row],[duration_ms]]/(60*1000)),":",MOD(INT(spotify_top_songs_audio_features[[#This Row],[duration_ms]]/1000),60))</f>
        <v>4:46</v>
      </c>
      <c r="AA49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55" t="str">
        <f>spotify_top_songs_audio_features[[#This Row],[track_name]]</f>
        <v>Woods</v>
      </c>
    </row>
    <row r="4956" spans="1:28" x14ac:dyDescent="0.25">
      <c r="A4956" t="s">
        <v>13095</v>
      </c>
      <c r="B4956" t="s">
        <v>2958</v>
      </c>
      <c r="C4956" t="s">
        <v>1185</v>
      </c>
      <c r="D4956" t="s">
        <v>127</v>
      </c>
      <c r="E4956" t="s">
        <v>113</v>
      </c>
      <c r="F4956" t="s">
        <v>32</v>
      </c>
      <c r="G4956" t="s">
        <v>25</v>
      </c>
      <c r="H4956">
        <v>593</v>
      </c>
      <c r="I4956">
        <v>446</v>
      </c>
      <c r="J4956">
        <v>266</v>
      </c>
      <c r="K4956" t="s">
        <v>12067</v>
      </c>
      <c r="L4956">
        <v>0</v>
      </c>
      <c r="M4956">
        <v>119</v>
      </c>
      <c r="N4956">
        <v>168</v>
      </c>
      <c r="O4956">
        <v>-7776</v>
      </c>
      <c r="P4956">
        <v>102057</v>
      </c>
      <c r="Q4956">
        <v>211251</v>
      </c>
      <c r="R4956">
        <v>1</v>
      </c>
      <c r="S4956">
        <v>8326119</v>
      </c>
      <c r="U4956" t="str">
        <f>IFERROR(LEFT(spotify_top_songs_audio_features[[#This Row],[artist_names]],SEARCH(",",spotify_top_songs_audio_features[[#This Row],[artist_names]])-1),spotify_top_songs_audio_features[[#This Row],[artist_names]])</f>
        <v>Jimin</v>
      </c>
      <c r="V4956" t="str">
        <f>IFERROR(MID(spotify_top_songs_audio_features[[#This Row],[artist_names]],SEARCH(",",spotify_top_songs_audio_features[[#This Row],[artist_names]])+2,99),"")</f>
        <v/>
      </c>
      <c r="W4956" t="str">
        <f>spotify_top_songs_audio_features[[#This Row],[source]]</f>
        <v>BIGHIT MUSIC</v>
      </c>
      <c r="X4956" s="1">
        <f>spotify_top_songs_audio_features[[#This Row],[streams]]</f>
        <v>8326119</v>
      </c>
      <c r="Y4956" t="str">
        <f>IF(Tabela2[[#This Row],[feat]]="","","Feat")</f>
        <v/>
      </c>
      <c r="Z4956" s="17" t="str">
        <f>CONCATENATE(INT(spotify_top_songs_audio_features[[#This Row],[duration_ms]]/(60*1000)),":",MOD(INT(spotify_top_songs_audio_features[[#This Row],[duration_ms]]/1000),60))</f>
        <v>3:31</v>
      </c>
      <c r="AA49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56" t="str">
        <f>spotify_top_songs_audio_features[[#This Row],[track_name]]</f>
        <v>Alone</v>
      </c>
    </row>
    <row r="4957" spans="1:28" x14ac:dyDescent="0.25">
      <c r="A4957" t="s">
        <v>10770</v>
      </c>
      <c r="B4957" t="s">
        <v>125</v>
      </c>
      <c r="C4957" t="s">
        <v>10771</v>
      </c>
      <c r="D4957" t="s">
        <v>127</v>
      </c>
      <c r="E4957" t="s">
        <v>86</v>
      </c>
      <c r="F4957" t="s">
        <v>24</v>
      </c>
      <c r="G4957" t="s">
        <v>25</v>
      </c>
      <c r="H4957">
        <v>589</v>
      </c>
      <c r="I4957">
        <v>696</v>
      </c>
      <c r="J4957">
        <v>725</v>
      </c>
      <c r="K4957" t="s">
        <v>747</v>
      </c>
      <c r="L4957">
        <v>0</v>
      </c>
      <c r="M4957">
        <v>808</v>
      </c>
      <c r="N4957">
        <v>332</v>
      </c>
      <c r="O4957">
        <v>-7981</v>
      </c>
      <c r="P4957">
        <v>134953</v>
      </c>
      <c r="Q4957">
        <v>233266</v>
      </c>
      <c r="R4957">
        <v>1</v>
      </c>
      <c r="S4957">
        <v>8312399</v>
      </c>
      <c r="U4957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4957" t="str">
        <f>IFERROR(MID(spotify_top_songs_audio_features[[#This Row],[artist_names]],SEARCH(",",spotify_top_songs_audio_features[[#This Row],[artist_names]])+2,99),"")</f>
        <v/>
      </c>
      <c r="W4957" t="str">
        <f>spotify_top_songs_audio_features[[#This Row],[source]]</f>
        <v>BIGHIT MUSIC</v>
      </c>
      <c r="X4957" s="1">
        <f>spotify_top_songs_audio_features[[#This Row],[streams]]</f>
        <v>8312399</v>
      </c>
      <c r="Y4957" t="str">
        <f>IF(Tabela2[[#This Row],[feat]]="","","Feat")</f>
        <v/>
      </c>
      <c r="Z4957" s="17" t="str">
        <f>CONCATENATE(INT(spotify_top_songs_audio_features[[#This Row],[duration_ms]]/(60*1000)),":",MOD(INT(spotify_top_songs_audio_features[[#This Row],[duration_ms]]/1000),60))</f>
        <v>3:53</v>
      </c>
      <c r="AA49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57" t="str">
        <f>spotify_top_songs_audio_features[[#This Row],[track_name]]</f>
        <v>Inner Child</v>
      </c>
    </row>
    <row r="4958" spans="1:28" x14ac:dyDescent="0.25">
      <c r="A4958" t="s">
        <v>1187</v>
      </c>
      <c r="B4958" t="s">
        <v>1188</v>
      </c>
      <c r="C4958" t="s">
        <v>1189</v>
      </c>
      <c r="D4958" t="s">
        <v>1190</v>
      </c>
      <c r="E4958" t="s">
        <v>31</v>
      </c>
      <c r="F4958" t="s">
        <v>24</v>
      </c>
      <c r="G4958" t="s">
        <v>25</v>
      </c>
      <c r="H4958">
        <v>567</v>
      </c>
      <c r="I4958">
        <v>54</v>
      </c>
      <c r="J4958">
        <v>406</v>
      </c>
      <c r="K4958" t="s">
        <v>1191</v>
      </c>
      <c r="L4958">
        <v>3.1700000000000001E-3</v>
      </c>
      <c r="M4958">
        <v>164</v>
      </c>
      <c r="N4958">
        <v>331</v>
      </c>
      <c r="O4958">
        <v>-5754</v>
      </c>
      <c r="P4958">
        <v>92027</v>
      </c>
      <c r="Q4958">
        <v>181250</v>
      </c>
      <c r="R4958">
        <v>1</v>
      </c>
      <c r="S4958">
        <v>8305605</v>
      </c>
      <c r="U4958" t="str">
        <f>IFERROR(LEFT(spotify_top_songs_audio_features[[#This Row],[artist_names]],SEARCH(",",spotify_top_songs_audio_features[[#This Row],[artist_names]])-1),spotify_top_songs_audio_features[[#This Row],[artist_names]])</f>
        <v>Darshan Raval</v>
      </c>
      <c r="V4958" t="str">
        <f>IFERROR(MID(spotify_top_songs_audio_features[[#This Row],[artist_names]],SEARCH(",",spotify_top_songs_audio_features[[#This Row],[artist_names]])+2,99),"")</f>
        <v/>
      </c>
      <c r="W4958" t="str">
        <f>spotify_top_songs_audio_features[[#This Row],[source]]</f>
        <v>Warner Music India</v>
      </c>
      <c r="X4958" s="1">
        <f>spotify_top_songs_audio_features[[#This Row],[streams]]</f>
        <v>8305605</v>
      </c>
      <c r="Y4958" t="str">
        <f>IF(Tabela2[[#This Row],[feat]]="","","Feat")</f>
        <v/>
      </c>
      <c r="Z4958" s="17" t="str">
        <f>CONCATENATE(INT(spotify_top_songs_audio_features[[#This Row],[duration_ms]]/(60*1000)),":",MOD(INT(spotify_top_songs_audio_features[[#This Row],[duration_ms]]/1000),60))</f>
        <v>3:1</v>
      </c>
      <c r="AA49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58" t="str">
        <f>spotify_top_songs_audio_features[[#This Row],[track_name]]</f>
        <v>Mahiye Jinna Sohna</v>
      </c>
    </row>
    <row r="4959" spans="1:28" x14ac:dyDescent="0.25">
      <c r="A4959" t="s">
        <v>13497</v>
      </c>
      <c r="B4959" t="s">
        <v>284</v>
      </c>
      <c r="C4959" t="s">
        <v>13498</v>
      </c>
      <c r="D4959" t="s">
        <v>423</v>
      </c>
      <c r="E4959" t="s">
        <v>31</v>
      </c>
      <c r="F4959" t="s">
        <v>24</v>
      </c>
      <c r="G4959" t="s">
        <v>25</v>
      </c>
      <c r="H4959">
        <v>41</v>
      </c>
      <c r="I4959">
        <v>82</v>
      </c>
      <c r="J4959">
        <v>533</v>
      </c>
      <c r="K4959" t="s">
        <v>2824</v>
      </c>
      <c r="L4959">
        <v>0</v>
      </c>
      <c r="M4959">
        <v>538</v>
      </c>
      <c r="N4959">
        <v>526</v>
      </c>
      <c r="O4959">
        <v>-6808</v>
      </c>
      <c r="P4959">
        <v>170718</v>
      </c>
      <c r="Q4959">
        <v>223124</v>
      </c>
      <c r="R4959">
        <v>1</v>
      </c>
      <c r="S4959">
        <v>8304928</v>
      </c>
      <c r="U4959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959" t="str">
        <f>IFERROR(MID(spotify_top_songs_audio_features[[#This Row],[artist_names]],SEARCH(",",spotify_top_songs_audio_features[[#This Row],[artist_names]])+2,99),"")</f>
        <v/>
      </c>
      <c r="W4959" t="str">
        <f>spotify_top_songs_audio_features[[#This Row],[source]]</f>
        <v>OVO</v>
      </c>
      <c r="X4959" s="1">
        <f>spotify_top_songs_audio_features[[#This Row],[streams]]</f>
        <v>8304928</v>
      </c>
      <c r="Y4959" t="str">
        <f>IF(Tabela2[[#This Row],[feat]]="","","Feat")</f>
        <v/>
      </c>
      <c r="Z4959" s="17" t="str">
        <f>CONCATENATE(INT(spotify_top_songs_audio_features[[#This Row],[duration_ms]]/(60*1000)),":",MOD(INT(spotify_top_songs_audio_features[[#This Row],[duration_ms]]/1000),60))</f>
        <v>3:43</v>
      </c>
      <c r="AA49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59" t="str">
        <f>spotify_top_songs_audio_features[[#This Row],[track_name]]</f>
        <v>When To Say When</v>
      </c>
    </row>
    <row r="4960" spans="1:28" x14ac:dyDescent="0.25">
      <c r="A4960" t="s">
        <v>6365</v>
      </c>
      <c r="B4960" t="s">
        <v>1950</v>
      </c>
      <c r="C4960" t="s">
        <v>6366</v>
      </c>
      <c r="D4960" t="s">
        <v>445</v>
      </c>
      <c r="E4960" t="s">
        <v>43</v>
      </c>
      <c r="F4960" t="s">
        <v>32</v>
      </c>
      <c r="G4960" t="s">
        <v>25</v>
      </c>
      <c r="H4960">
        <v>765</v>
      </c>
      <c r="I4960">
        <v>55</v>
      </c>
      <c r="J4960">
        <v>357</v>
      </c>
      <c r="K4960" t="s">
        <v>6367</v>
      </c>
      <c r="L4960">
        <v>0</v>
      </c>
      <c r="M4960">
        <v>139</v>
      </c>
      <c r="N4960">
        <v>361</v>
      </c>
      <c r="O4960">
        <v>-6299</v>
      </c>
      <c r="P4960">
        <v>97004</v>
      </c>
      <c r="Q4960">
        <v>269287</v>
      </c>
      <c r="R4960">
        <v>1</v>
      </c>
      <c r="S4960">
        <v>8298060</v>
      </c>
      <c r="U4960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4960" t="str">
        <f>IFERROR(MID(spotify_top_songs_audio_features[[#This Row],[artist_names]],SEARCH(",",spotify_top_songs_audio_features[[#This Row],[artist_names]])+2,99),"")</f>
        <v/>
      </c>
      <c r="W4960" t="str">
        <f>spotify_top_songs_audio_features[[#This Row],[source]]</f>
        <v>Young Money Records, Inc.</v>
      </c>
      <c r="X4960" s="1">
        <f>spotify_top_songs_audio_features[[#This Row],[streams]]</f>
        <v>8298060</v>
      </c>
      <c r="Y4960" t="str">
        <f>IF(Tabela2[[#This Row],[feat]]="","","Feat")</f>
        <v/>
      </c>
      <c r="Z4960" s="17" t="str">
        <f>CONCATENATE(INT(spotify_top_songs_audio_features[[#This Row],[duration_ms]]/(60*1000)),":",MOD(INT(spotify_top_songs_audio_features[[#This Row],[duration_ms]]/1000),60))</f>
        <v>4:29</v>
      </c>
      <c r="AA49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960" t="str">
        <f>spotify_top_songs_audio_features[[#This Row],[track_name]]</f>
        <v>Open Letter</v>
      </c>
    </row>
    <row r="4961" spans="1:28" x14ac:dyDescent="0.25">
      <c r="A4961" t="s">
        <v>4722</v>
      </c>
      <c r="B4961" t="s">
        <v>558</v>
      </c>
      <c r="C4961" t="s">
        <v>4723</v>
      </c>
      <c r="D4961" t="s">
        <v>560</v>
      </c>
      <c r="E4961" t="s">
        <v>177</v>
      </c>
      <c r="F4961" t="s">
        <v>32</v>
      </c>
      <c r="G4961" t="s">
        <v>25</v>
      </c>
      <c r="H4961">
        <v>732</v>
      </c>
      <c r="I4961">
        <v>663</v>
      </c>
      <c r="J4961">
        <v>192</v>
      </c>
      <c r="K4961" t="s">
        <v>4724</v>
      </c>
      <c r="L4961">
        <v>0</v>
      </c>
      <c r="M4961">
        <v>115</v>
      </c>
      <c r="N4961">
        <v>227</v>
      </c>
      <c r="O4961">
        <v>-7616</v>
      </c>
      <c r="P4961">
        <v>139964</v>
      </c>
      <c r="Q4961">
        <v>210587</v>
      </c>
      <c r="R4961">
        <v>1</v>
      </c>
      <c r="S4961">
        <v>8293983</v>
      </c>
      <c r="U4961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4961" t="str">
        <f>IFERROR(MID(spotify_top_songs_audio_features[[#This Row],[artist_names]],SEARCH(",",spotify_top_songs_audio_features[[#This Row],[artist_names]])+2,99),"")</f>
        <v/>
      </c>
      <c r="W4961" t="str">
        <f>spotify_top_songs_audio_features[[#This Row],[source]]</f>
        <v>Dreamville, Inc., Under exclusive license to Roc Nation Records</v>
      </c>
      <c r="X4961" s="1">
        <f>spotify_top_songs_audio_features[[#This Row],[streams]]</f>
        <v>8293983</v>
      </c>
      <c r="Y4961" t="str">
        <f>IF(Tabela2[[#This Row],[feat]]="","","Feat")</f>
        <v/>
      </c>
      <c r="Z4961" s="17" t="str">
        <f>CONCATENATE(INT(spotify_top_songs_audio_features[[#This Row],[duration_ms]]/(60*1000)),":",MOD(INT(spotify_top_songs_audio_features[[#This Row],[duration_ms]]/1000),60))</f>
        <v>3:30</v>
      </c>
      <c r="AA49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961" t="str">
        <f>spotify_top_songs_audio_features[[#This Row],[track_name]]</f>
        <v>Lion King On Ice</v>
      </c>
    </row>
    <row r="4962" spans="1:28" x14ac:dyDescent="0.25">
      <c r="A4962" t="s">
        <v>8937</v>
      </c>
      <c r="B4962" t="s">
        <v>284</v>
      </c>
      <c r="C4962" t="s">
        <v>8938</v>
      </c>
      <c r="D4962" t="s">
        <v>423</v>
      </c>
      <c r="E4962" t="s">
        <v>23</v>
      </c>
      <c r="F4962" t="s">
        <v>32</v>
      </c>
      <c r="G4962" t="s">
        <v>25</v>
      </c>
      <c r="H4962">
        <v>473</v>
      </c>
      <c r="I4962">
        <v>824</v>
      </c>
      <c r="J4962">
        <v>163</v>
      </c>
      <c r="K4962" t="s">
        <v>3821</v>
      </c>
      <c r="L4962">
        <v>0</v>
      </c>
      <c r="M4962">
        <v>605</v>
      </c>
      <c r="N4962">
        <v>374</v>
      </c>
      <c r="O4962">
        <v>-368</v>
      </c>
      <c r="P4962">
        <v>77888</v>
      </c>
      <c r="Q4962">
        <v>222929</v>
      </c>
      <c r="R4962">
        <v>1</v>
      </c>
      <c r="S4962">
        <v>8285754</v>
      </c>
      <c r="U4962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4962" t="str">
        <f>IFERROR(MID(spotify_top_songs_audio_features[[#This Row],[artist_names]],SEARCH(",",spotify_top_songs_audio_features[[#This Row],[artist_names]])+2,99),"")</f>
        <v/>
      </c>
      <c r="W4962" t="str">
        <f>spotify_top_songs_audio_features[[#This Row],[source]]</f>
        <v>OVO</v>
      </c>
      <c r="X4962" s="1">
        <f>spotify_top_songs_audio_features[[#This Row],[streams]]</f>
        <v>8285754</v>
      </c>
      <c r="Y4962" t="str">
        <f>IF(Tabela2[[#This Row],[feat]]="","","Feat")</f>
        <v/>
      </c>
      <c r="Z4962" s="17" t="str">
        <f>CONCATENATE(INT(spotify_top_songs_audio_features[[#This Row],[duration_ms]]/(60*1000)),":",MOD(INT(spotify_top_songs_audio_features[[#This Row],[duration_ms]]/1000),60))</f>
        <v>3:42</v>
      </c>
      <c r="AA49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962" t="str">
        <f>spotify_top_songs_audio_features[[#This Row],[track_name]]</f>
        <v>Deep Pockets</v>
      </c>
    </row>
    <row r="4963" spans="1:28" x14ac:dyDescent="0.25">
      <c r="A4963" t="s">
        <v>12383</v>
      </c>
      <c r="B4963" t="s">
        <v>12384</v>
      </c>
      <c r="C4963" t="s">
        <v>12385</v>
      </c>
      <c r="D4963" t="s">
        <v>436</v>
      </c>
      <c r="E4963" t="s">
        <v>70</v>
      </c>
      <c r="F4963" t="s">
        <v>24</v>
      </c>
      <c r="G4963" t="s">
        <v>25</v>
      </c>
      <c r="H4963">
        <v>778</v>
      </c>
      <c r="I4963">
        <v>589</v>
      </c>
      <c r="J4963">
        <v>269</v>
      </c>
      <c r="K4963" t="s">
        <v>1928</v>
      </c>
      <c r="L4963">
        <v>0</v>
      </c>
      <c r="M4963">
        <v>902</v>
      </c>
      <c r="N4963">
        <v>513</v>
      </c>
      <c r="O4963">
        <v>-5548</v>
      </c>
      <c r="P4963">
        <v>98001</v>
      </c>
      <c r="Q4963">
        <v>212307</v>
      </c>
      <c r="R4963">
        <v>1</v>
      </c>
      <c r="S4963">
        <v>8285363</v>
      </c>
      <c r="U4963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4963" t="str">
        <f>IFERROR(MID(spotify_top_songs_audio_features[[#This Row],[artist_names]],SEARCH(",",spotify_top_songs_audio_features[[#This Row],[artist_names]])+2,99),"")</f>
        <v>Meek Mill, A Boogie Wit da Hoodie</v>
      </c>
      <c r="W4963" t="str">
        <f>spotify_top_songs_audio_features[[#This Row],[source]]</f>
        <v>Atlantic Records UK</v>
      </c>
      <c r="X4963" s="1">
        <f>spotify_top_songs_audio_features[[#This Row],[streams]]</f>
        <v>8285363</v>
      </c>
      <c r="Y4963" t="str">
        <f>IF(Tabela2[[#This Row],[feat]]="","","Feat")</f>
        <v>Feat</v>
      </c>
      <c r="Z4963" s="17" t="str">
        <f>CONCATENATE(INT(spotify_top_songs_audio_features[[#This Row],[duration_ms]]/(60*1000)),":",MOD(INT(spotify_top_songs_audio_features[[#This Row],[duration_ms]]/1000),60))</f>
        <v>3:32</v>
      </c>
      <c r="AA49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4963" t="str">
        <f>spotify_top_songs_audio_features[[#This Row],[track_name]]</f>
        <v>1000 Nights (feat. Meek Mill &amp; A Boogie Wit da Hoodie)</v>
      </c>
    </row>
    <row r="4964" spans="1:28" x14ac:dyDescent="0.25">
      <c r="A4964" t="s">
        <v>3131</v>
      </c>
      <c r="B4964" t="s">
        <v>3132</v>
      </c>
      <c r="C4964" t="s">
        <v>3133</v>
      </c>
      <c r="D4964" t="s">
        <v>48</v>
      </c>
      <c r="E4964" t="s">
        <v>58</v>
      </c>
      <c r="F4964" t="s">
        <v>24</v>
      </c>
      <c r="G4964" t="s">
        <v>25</v>
      </c>
      <c r="H4964">
        <v>923</v>
      </c>
      <c r="I4964">
        <v>505</v>
      </c>
      <c r="J4964">
        <v>751</v>
      </c>
      <c r="K4964" t="s">
        <v>965</v>
      </c>
      <c r="L4964">
        <v>513</v>
      </c>
      <c r="M4964">
        <v>26</v>
      </c>
      <c r="N4964">
        <v>594</v>
      </c>
      <c r="O4964">
        <v>-8207</v>
      </c>
      <c r="P4964">
        <v>100996</v>
      </c>
      <c r="Q4964">
        <v>195387</v>
      </c>
      <c r="R4964">
        <v>1</v>
      </c>
      <c r="S4964">
        <v>8284432</v>
      </c>
      <c r="U4964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4964" t="str">
        <f>IFERROR(MID(spotify_top_songs_audio_features[[#This Row],[artist_names]],SEARCH(",",spotify_top_songs_audio_features[[#This Row],[artist_names]])+2,99),"")</f>
        <v>Don Toliver, Wizkid, BEAM, Toian</v>
      </c>
      <c r="W4964" t="str">
        <f>spotify_top_songs_audio_features[[#This Row],[source]]</f>
        <v>Republic Records</v>
      </c>
      <c r="X4964" s="1">
        <f>spotify_top_songs_audio_features[[#This Row],[streams]]</f>
        <v>8284432</v>
      </c>
      <c r="Y4964" t="str">
        <f>IF(Tabela2[[#This Row],[feat]]="","","Feat")</f>
        <v>Feat</v>
      </c>
      <c r="Z4964" s="17" t="str">
        <f>CONCATENATE(INT(spotify_top_songs_audio_features[[#This Row],[duration_ms]]/(60*1000)),":",MOD(INT(spotify_top_songs_audio_features[[#This Row],[duration_ms]]/1000),60))</f>
        <v>3:15</v>
      </c>
      <c r="AA49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64" t="str">
        <f>spotify_top_songs_audio_features[[#This Row],[track_name]]</f>
        <v>Link Up (Metro Boomin &amp; Don Toliver, Wizkid feat. BEAM &amp; Toian) - Spider-Verse Remix (Spider-Man: Across the Spider-Verse )</v>
      </c>
    </row>
    <row r="4965" spans="1:28" x14ac:dyDescent="0.25">
      <c r="A4965" t="s">
        <v>16442</v>
      </c>
      <c r="B4965" t="s">
        <v>383</v>
      </c>
      <c r="C4965" t="s">
        <v>16443</v>
      </c>
      <c r="D4965" t="s">
        <v>1032</v>
      </c>
      <c r="E4965" t="s">
        <v>102</v>
      </c>
      <c r="F4965" t="s">
        <v>32</v>
      </c>
      <c r="G4965" t="s">
        <v>25</v>
      </c>
      <c r="H4965">
        <v>89</v>
      </c>
      <c r="I4965">
        <v>664</v>
      </c>
      <c r="J4965">
        <v>106</v>
      </c>
      <c r="K4965" t="s">
        <v>16444</v>
      </c>
      <c r="L4965">
        <v>0</v>
      </c>
      <c r="M4965">
        <v>257</v>
      </c>
      <c r="N4965">
        <v>467</v>
      </c>
      <c r="O4965">
        <v>-6625</v>
      </c>
      <c r="P4965">
        <v>93007</v>
      </c>
      <c r="Q4965">
        <v>247733</v>
      </c>
      <c r="R4965">
        <v>1</v>
      </c>
      <c r="S4965">
        <v>8277608</v>
      </c>
      <c r="U4965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4965" t="str">
        <f>IFERROR(MID(spotify_top_songs_audio_features[[#This Row],[artist_names]],SEARCH(",",spotify_top_songs_audio_features[[#This Row],[artist_names]])+2,99),"")</f>
        <v/>
      </c>
      <c r="W4965" t="str">
        <f>spotify_top_songs_audio_features[[#This Row],[source]]</f>
        <v>Shady/Aftermath/Interscope Records</v>
      </c>
      <c r="X4965" s="1">
        <f>spotify_top_songs_audio_features[[#This Row],[streams]]</f>
        <v>8277608</v>
      </c>
      <c r="Y4965" t="str">
        <f>IF(Tabela2[[#This Row],[feat]]="","","Feat")</f>
        <v/>
      </c>
      <c r="Z4965" s="17" t="str">
        <f>CONCATENATE(INT(spotify_top_songs_audio_features[[#This Row],[duration_ms]]/(60*1000)),":",MOD(INT(spotify_top_songs_audio_features[[#This Row],[duration_ms]]/1000),60))</f>
        <v>4:7</v>
      </c>
      <c r="AA49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965" t="str">
        <f>spotify_top_songs_audio_features[[#This Row],[track_name]]</f>
        <v>Farewell</v>
      </c>
    </row>
    <row r="4966" spans="1:28" x14ac:dyDescent="0.25">
      <c r="A4966" t="s">
        <v>8975</v>
      </c>
      <c r="B4966" t="s">
        <v>8976</v>
      </c>
      <c r="C4966" t="s">
        <v>8977</v>
      </c>
      <c r="D4966" t="s">
        <v>282</v>
      </c>
      <c r="E4966" t="s">
        <v>469</v>
      </c>
      <c r="F4966" t="s">
        <v>32</v>
      </c>
      <c r="G4966" t="s">
        <v>25</v>
      </c>
      <c r="H4966">
        <v>708</v>
      </c>
      <c r="I4966">
        <v>598</v>
      </c>
      <c r="J4966">
        <v>617</v>
      </c>
      <c r="K4966" t="s">
        <v>4691</v>
      </c>
      <c r="L4966">
        <v>0</v>
      </c>
      <c r="M4966">
        <v>183</v>
      </c>
      <c r="N4966">
        <v>561</v>
      </c>
      <c r="O4966">
        <v>-4969</v>
      </c>
      <c r="P4966">
        <v>14409</v>
      </c>
      <c r="Q4966">
        <v>161667</v>
      </c>
      <c r="R4966">
        <v>1</v>
      </c>
      <c r="S4966">
        <v>8266667</v>
      </c>
      <c r="U4966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966" t="str">
        <f>IFERROR(MID(spotify_top_songs_audio_features[[#This Row],[artist_names]],SEARCH(",",spotify_top_songs_audio_features[[#This Row],[artist_names]])+2,99),"")</f>
        <v>Elton John</v>
      </c>
      <c r="W4966" t="str">
        <f>spotify_top_songs_audio_features[[#This Row],[source]]</f>
        <v>Columbia</v>
      </c>
      <c r="X4966" s="1">
        <f>spotify_top_songs_audio_features[[#This Row],[streams]]</f>
        <v>8266667</v>
      </c>
      <c r="Y4966" t="str">
        <f>IF(Tabela2[[#This Row],[feat]]="","","Feat")</f>
        <v>Feat</v>
      </c>
      <c r="Z4966" s="17" t="str">
        <f>CONCATENATE(INT(spotify_top_songs_audio_features[[#This Row],[duration_ms]]/(60*1000)),":",MOD(INT(spotify_top_songs_audio_features[[#This Row],[duration_ms]]/1000),60))</f>
        <v>2:41</v>
      </c>
      <c r="AA49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966" t="str">
        <f>spotify_top_songs_audio_features[[#This Row],[track_name]]</f>
        <v>ONE OF ME (feat. Elton John)</v>
      </c>
    </row>
    <row r="4967" spans="1:28" x14ac:dyDescent="0.25">
      <c r="A4967" t="s">
        <v>5799</v>
      </c>
      <c r="B4967" t="s">
        <v>203</v>
      </c>
      <c r="C4967" t="s">
        <v>5800</v>
      </c>
      <c r="D4967" t="s">
        <v>205</v>
      </c>
      <c r="E4967" t="s">
        <v>86</v>
      </c>
      <c r="F4967" t="s">
        <v>24</v>
      </c>
      <c r="G4967" t="s">
        <v>25</v>
      </c>
      <c r="H4967">
        <v>482</v>
      </c>
      <c r="I4967">
        <v>548</v>
      </c>
      <c r="J4967">
        <v>373</v>
      </c>
      <c r="K4967" t="s">
        <v>5269</v>
      </c>
      <c r="L4967">
        <v>2.2800000000000001E-4</v>
      </c>
      <c r="M4967">
        <v>3</v>
      </c>
      <c r="N4967">
        <v>346</v>
      </c>
      <c r="O4967">
        <v>-9946</v>
      </c>
      <c r="P4967">
        <v>76017</v>
      </c>
      <c r="Q4967">
        <v>284870</v>
      </c>
      <c r="R4967">
        <v>1</v>
      </c>
      <c r="S4967">
        <v>8257659</v>
      </c>
      <c r="U4967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4967" t="str">
        <f>IFERROR(MID(spotify_top_songs_audio_features[[#This Row],[artist_names]],SEARCH(",",spotify_top_songs_audio_features[[#This Row],[artist_names]])+2,99),"")</f>
        <v>Anderson .Paak, Silk Sonic</v>
      </c>
      <c r="W4967" t="str">
        <f>spotify_top_songs_audio_features[[#This Row],[source]]</f>
        <v>Aftermath Entertainment/Atlantic</v>
      </c>
      <c r="X4967" s="1">
        <f>spotify_top_songs_audio_features[[#This Row],[streams]]</f>
        <v>8257659</v>
      </c>
      <c r="Y4967" t="str">
        <f>IF(Tabela2[[#This Row],[feat]]="","","Feat")</f>
        <v>Feat</v>
      </c>
      <c r="Z4967" s="17" t="str">
        <f>CONCATENATE(INT(spotify_top_songs_audio_features[[#This Row],[duration_ms]]/(60*1000)),":",MOD(INT(spotify_top_songs_audio_features[[#This Row],[duration_ms]]/1000),60))</f>
        <v>4:44</v>
      </c>
      <c r="AA49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67" t="str">
        <f>spotify_top_songs_audio_features[[#This Row],[track_name]]</f>
        <v>Blast Off</v>
      </c>
    </row>
    <row r="4968" spans="1:28" x14ac:dyDescent="0.25">
      <c r="A4968" t="s">
        <v>10261</v>
      </c>
      <c r="B4968" t="s">
        <v>10262</v>
      </c>
      <c r="C4968" t="s">
        <v>10263</v>
      </c>
      <c r="D4968" t="s">
        <v>1128</v>
      </c>
      <c r="E4968" t="s">
        <v>177</v>
      </c>
      <c r="F4968" t="s">
        <v>32</v>
      </c>
      <c r="G4968" t="s">
        <v>25</v>
      </c>
      <c r="H4968">
        <v>699</v>
      </c>
      <c r="I4968">
        <v>66</v>
      </c>
      <c r="J4968">
        <v>861</v>
      </c>
      <c r="K4968" t="s">
        <v>10264</v>
      </c>
      <c r="L4968">
        <v>0</v>
      </c>
      <c r="M4968">
        <v>139</v>
      </c>
      <c r="N4968">
        <v>689</v>
      </c>
      <c r="O4968">
        <v>-7013</v>
      </c>
      <c r="P4968">
        <v>145937</v>
      </c>
      <c r="Q4968">
        <v>225616</v>
      </c>
      <c r="R4968">
        <v>2</v>
      </c>
      <c r="S4968">
        <v>8254924</v>
      </c>
      <c r="U4968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4968" t="str">
        <f>IFERROR(MID(spotify_top_songs_audio_features[[#This Row],[artist_names]],SEARCH(",",spotify_top_songs_audio_features[[#This Row],[artist_names]])+2,99),"")</f>
        <v>Lil Wayne, Nicki Minaj</v>
      </c>
      <c r="W4968" t="str">
        <f>spotify_top_songs_audio_features[[#This Row],[source]]</f>
        <v>Parlophone (France)</v>
      </c>
      <c r="X4968" s="1">
        <f>spotify_top_songs_audio_features[[#This Row],[streams]]</f>
        <v>8254924</v>
      </c>
      <c r="Y4968" t="str">
        <f>IF(Tabela2[[#This Row],[feat]]="","","Feat")</f>
        <v>Feat</v>
      </c>
      <c r="Z4968" s="17" t="str">
        <f>CONCATENATE(INT(spotify_top_songs_audio_features[[#This Row],[duration_ms]]/(60*1000)),":",MOD(INT(spotify_top_songs_audio_features[[#This Row],[duration_ms]]/1000),60))</f>
        <v>3:45</v>
      </c>
      <c r="AA49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968" t="str">
        <f>spotify_top_songs_audio_features[[#This Row],[track_name]]</f>
        <v>Light My Body Up (feat. Nicki Minaj &amp; Lil Wayne)</v>
      </c>
    </row>
    <row r="4969" spans="1:28" x14ac:dyDescent="0.25">
      <c r="A4969" t="s">
        <v>13770</v>
      </c>
      <c r="B4969" t="s">
        <v>2589</v>
      </c>
      <c r="C4969" t="s">
        <v>13771</v>
      </c>
      <c r="D4969" t="s">
        <v>171</v>
      </c>
      <c r="E4969" t="s">
        <v>113</v>
      </c>
      <c r="F4969" t="s">
        <v>24</v>
      </c>
      <c r="G4969" t="s">
        <v>152</v>
      </c>
      <c r="H4969">
        <v>664</v>
      </c>
      <c r="I4969">
        <v>564</v>
      </c>
      <c r="J4969">
        <v>424</v>
      </c>
      <c r="K4969" t="s">
        <v>1513</v>
      </c>
      <c r="L4969">
        <v>0</v>
      </c>
      <c r="M4969">
        <v>13</v>
      </c>
      <c r="N4969">
        <v>542</v>
      </c>
      <c r="O4969">
        <v>-5864</v>
      </c>
      <c r="P4969">
        <v>79951</v>
      </c>
      <c r="Q4969">
        <v>244096</v>
      </c>
      <c r="R4969">
        <v>1</v>
      </c>
      <c r="S4969">
        <v>8249034</v>
      </c>
      <c r="U4969" t="str">
        <f>IFERROR(LEFT(spotify_top_songs_audio_features[[#This Row],[artist_names]],SEARCH(",",spotify_top_songs_audio_features[[#This Row],[artist_names]])-1),spotify_top_songs_audio_features[[#This Row],[artist_names]])</f>
        <v>Lazza</v>
      </c>
      <c r="V4969" t="str">
        <f>IFERROR(MID(spotify_top_songs_audio_features[[#This Row],[artist_names]],SEARCH(",",spotify_top_songs_audio_features[[#This Row],[artist_names]])+2,99),"")</f>
        <v/>
      </c>
      <c r="W4969" t="str">
        <f>spotify_top_songs_audio_features[[#This Row],[source]]</f>
        <v>Universal Music Italia srL.</v>
      </c>
      <c r="X4969" s="1">
        <f>spotify_top_songs_audio_features[[#This Row],[streams]]</f>
        <v>8249034</v>
      </c>
      <c r="Y4969" t="str">
        <f>IF(Tabela2[[#This Row],[feat]]="","","Feat")</f>
        <v/>
      </c>
      <c r="Z4969" s="17" t="str">
        <f>CONCATENATE(INT(spotify_top_songs_audio_features[[#This Row],[duration_ms]]/(60*1000)),":",MOD(INT(spotify_top_songs_audio_features[[#This Row],[duration_ms]]/1000),60))</f>
        <v>4:4</v>
      </c>
      <c r="AA49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69" t="str">
        <f>spotify_top_songs_audio_features[[#This Row],[track_name]]</f>
        <v>100 MESSAGGI</v>
      </c>
    </row>
    <row r="4970" spans="1:28" x14ac:dyDescent="0.25">
      <c r="A4970" t="s">
        <v>17226</v>
      </c>
      <c r="B4970" t="s">
        <v>5566</v>
      </c>
      <c r="C4970" t="s">
        <v>17227</v>
      </c>
      <c r="D4970" t="s">
        <v>5568</v>
      </c>
      <c r="E4970" t="s">
        <v>142</v>
      </c>
      <c r="F4970" t="s">
        <v>24</v>
      </c>
      <c r="G4970" t="s">
        <v>25</v>
      </c>
      <c r="H4970">
        <v>774</v>
      </c>
      <c r="I4970">
        <v>706</v>
      </c>
      <c r="J4970">
        <v>355</v>
      </c>
      <c r="K4970" t="s">
        <v>15216</v>
      </c>
      <c r="L4970">
        <v>1.2799999999999999E-4</v>
      </c>
      <c r="M4970">
        <v>104</v>
      </c>
      <c r="N4970">
        <v>382</v>
      </c>
      <c r="O4970">
        <v>-6494</v>
      </c>
      <c r="P4970">
        <v>152891</v>
      </c>
      <c r="Q4970">
        <v>185037</v>
      </c>
      <c r="R4970">
        <v>1</v>
      </c>
      <c r="S4970">
        <v>8243488</v>
      </c>
      <c r="U4970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4970" t="str">
        <f>IFERROR(MID(spotify_top_songs_audio_features[[#This Row],[artist_names]],SEARCH(",",spotify_top_songs_audio_features[[#This Row],[artist_names]])+2,99),"")</f>
        <v>Metro Boomin</v>
      </c>
      <c r="W4970" t="str">
        <f>spotify_top_songs_audio_features[[#This Row],[source]]</f>
        <v>Slaughter Gang, LLC/Epic/Boominati Worldwide/Republic</v>
      </c>
      <c r="X4970" s="1">
        <f>spotify_top_songs_audio_features[[#This Row],[streams]]</f>
        <v>8243488</v>
      </c>
      <c r="Y4970" t="str">
        <f>IF(Tabela2[[#This Row],[feat]]="","","Feat")</f>
        <v>Feat</v>
      </c>
      <c r="Z4970" s="17" t="str">
        <f>CONCATENATE(INT(spotify_top_songs_audio_features[[#This Row],[duration_ms]]/(60*1000)),":",MOD(INT(spotify_top_songs_audio_features[[#This Row],[duration_ms]]/1000),60))</f>
        <v>3:5</v>
      </c>
      <c r="AA49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970" t="str">
        <f>spotify_top_songs_audio_features[[#This Row],[track_name]]</f>
        <v>Slidin</v>
      </c>
    </row>
    <row r="4971" spans="1:28" x14ac:dyDescent="0.25">
      <c r="A4971" t="s">
        <v>15831</v>
      </c>
      <c r="B4971" t="s">
        <v>1366</v>
      </c>
      <c r="C4971" t="s">
        <v>15832</v>
      </c>
      <c r="D4971" t="s">
        <v>187</v>
      </c>
      <c r="E4971" t="s">
        <v>469</v>
      </c>
      <c r="F4971" t="s">
        <v>32</v>
      </c>
      <c r="G4971" t="s">
        <v>25</v>
      </c>
      <c r="H4971">
        <v>576</v>
      </c>
      <c r="I4971">
        <v>627</v>
      </c>
      <c r="J4971">
        <v>449</v>
      </c>
      <c r="K4971" t="s">
        <v>14196</v>
      </c>
      <c r="L4971">
        <v>0</v>
      </c>
      <c r="M4971">
        <v>181</v>
      </c>
      <c r="N4971">
        <v>311</v>
      </c>
      <c r="O4971">
        <v>-4649</v>
      </c>
      <c r="P4971">
        <v>164998</v>
      </c>
      <c r="Q4971">
        <v>176059</v>
      </c>
      <c r="R4971">
        <v>1</v>
      </c>
      <c r="S4971">
        <v>8234388</v>
      </c>
      <c r="U4971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4971" t="str">
        <f>IFERROR(MID(spotify_top_songs_audio_features[[#This Row],[artist_names]],SEARCH(",",spotify_top_songs_audio_features[[#This Row],[artist_names]])+2,99),"")</f>
        <v/>
      </c>
      <c r="W4971" t="str">
        <f>spotify_top_songs_audio_features[[#This Row],[source]]</f>
        <v>Capitol Records</v>
      </c>
      <c r="X4971" s="1">
        <f>spotify_top_songs_audio_features[[#This Row],[streams]]</f>
        <v>8234388</v>
      </c>
      <c r="Y4971" t="str">
        <f>IF(Tabela2[[#This Row],[feat]]="","","Feat")</f>
        <v/>
      </c>
      <c r="Z4971" s="17" t="str">
        <f>CONCATENATE(INT(spotify_top_songs_audio_features[[#This Row],[duration_ms]]/(60*1000)),":",MOD(INT(spotify_top_songs_audio_features[[#This Row],[duration_ms]]/1000),60))</f>
        <v>2:56</v>
      </c>
      <c r="AA49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4971" t="str">
        <f>spotify_top_songs_audio_features[[#This Row],[track_name]]</f>
        <v>So Good</v>
      </c>
    </row>
    <row r="4972" spans="1:28" x14ac:dyDescent="0.25">
      <c r="A4972" t="s">
        <v>15076</v>
      </c>
      <c r="B4972" t="s">
        <v>1209</v>
      </c>
      <c r="C4972" t="s">
        <v>15077</v>
      </c>
      <c r="D4972" t="s">
        <v>1211</v>
      </c>
      <c r="E4972" t="s">
        <v>43</v>
      </c>
      <c r="F4972" t="s">
        <v>24</v>
      </c>
      <c r="G4972" t="s">
        <v>25</v>
      </c>
      <c r="H4972">
        <v>711</v>
      </c>
      <c r="I4972">
        <v>72</v>
      </c>
      <c r="J4972">
        <v>308</v>
      </c>
      <c r="K4972" t="s">
        <v>9448</v>
      </c>
      <c r="L4972">
        <v>0</v>
      </c>
      <c r="M4972">
        <v>101</v>
      </c>
      <c r="N4972">
        <v>437</v>
      </c>
      <c r="O4972">
        <v>-4532</v>
      </c>
      <c r="P4972">
        <v>155997</v>
      </c>
      <c r="Q4972">
        <v>124558</v>
      </c>
      <c r="R4972">
        <v>1</v>
      </c>
      <c r="S4972">
        <v>8231904</v>
      </c>
      <c r="U4972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4972" t="str">
        <f>IFERROR(MID(spotify_top_songs_audio_features[[#This Row],[artist_names]],SEARCH(",",spotify_top_songs_audio_features[[#This Row],[artist_names]])+2,99),"")</f>
        <v/>
      </c>
      <c r="W4972" t="str">
        <f>spotify_top_songs_audio_features[[#This Row],[source]]</f>
        <v>Grade A Productions/Interscope Records</v>
      </c>
      <c r="X4972" s="1">
        <f>spotify_top_songs_audio_features[[#This Row],[streams]]</f>
        <v>8231904</v>
      </c>
      <c r="Y4972" t="str">
        <f>IF(Tabela2[[#This Row],[feat]]="","","Feat")</f>
        <v/>
      </c>
      <c r="Z4972" s="17" t="str">
        <f>CONCATENATE(INT(spotify_top_songs_audio_features[[#This Row],[duration_ms]]/(60*1000)),":",MOD(INT(spotify_top_songs_audio_features[[#This Row],[duration_ms]]/1000),60))</f>
        <v>2:4</v>
      </c>
      <c r="AA49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972" t="str">
        <f>spotify_top_songs_audio_features[[#This Row],[track_name]]</f>
        <v>Face 2 Face</v>
      </c>
    </row>
    <row r="4973" spans="1:28" x14ac:dyDescent="0.25">
      <c r="A4973" t="s">
        <v>5082</v>
      </c>
      <c r="B4973" t="s">
        <v>5083</v>
      </c>
      <c r="C4973" t="s">
        <v>5084</v>
      </c>
      <c r="D4973" t="s">
        <v>4099</v>
      </c>
      <c r="E4973" t="s">
        <v>102</v>
      </c>
      <c r="F4973" t="s">
        <v>32</v>
      </c>
      <c r="G4973" t="s">
        <v>25</v>
      </c>
      <c r="H4973">
        <v>527</v>
      </c>
      <c r="I4973">
        <v>415</v>
      </c>
      <c r="J4973">
        <v>122</v>
      </c>
      <c r="K4973" t="s">
        <v>2409</v>
      </c>
      <c r="L4973">
        <v>1.72E-3</v>
      </c>
      <c r="M4973">
        <v>117</v>
      </c>
      <c r="N4973">
        <v>515</v>
      </c>
      <c r="O4973">
        <v>-11451</v>
      </c>
      <c r="P4973">
        <v>78169</v>
      </c>
      <c r="Q4973">
        <v>125093</v>
      </c>
      <c r="R4973">
        <v>1</v>
      </c>
      <c r="S4973">
        <v>8230254</v>
      </c>
      <c r="U4973" t="str">
        <f>IFERROR(LEFT(spotify_top_songs_audio_features[[#This Row],[artist_names]],SEARCH(",",spotify_top_songs_audio_features[[#This Row],[artist_names]])-1),spotify_top_songs_audio_features[[#This Row],[artist_names]])</f>
        <v>Bill Withers</v>
      </c>
      <c r="V4973" t="str">
        <f>IFERROR(MID(spotify_top_songs_audio_features[[#This Row],[artist_names]],SEARCH(",",spotify_top_songs_audio_features[[#This Row],[artist_names]])+2,99),"")</f>
        <v/>
      </c>
      <c r="W4973" t="str">
        <f>spotify_top_songs_audio_features[[#This Row],[source]]</f>
        <v>Columbia/Legacy</v>
      </c>
      <c r="X4973" s="1">
        <f>spotify_top_songs_audio_features[[#This Row],[streams]]</f>
        <v>8230254</v>
      </c>
      <c r="Y4973" t="str">
        <f>IF(Tabela2[[#This Row],[feat]]="","","Feat")</f>
        <v/>
      </c>
      <c r="Z4973" s="17" t="str">
        <f>CONCATENATE(INT(spotify_top_songs_audio_features[[#This Row],[duration_ms]]/(60*1000)),":",MOD(INT(spotify_top_songs_audio_features[[#This Row],[duration_ms]]/1000),60))</f>
        <v>2:5</v>
      </c>
      <c r="AA49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4973" t="str">
        <f>spotify_top_songs_audio_features[[#This Row],[track_name]]</f>
        <v>Ain't No Sunshine</v>
      </c>
    </row>
    <row r="4974" spans="1:28" x14ac:dyDescent="0.25">
      <c r="A4974" t="s">
        <v>11623</v>
      </c>
      <c r="B4974" t="s">
        <v>307</v>
      </c>
      <c r="C4974" t="s">
        <v>11624</v>
      </c>
      <c r="D4974" t="s">
        <v>309</v>
      </c>
      <c r="E4974" t="s">
        <v>142</v>
      </c>
      <c r="F4974" t="s">
        <v>24</v>
      </c>
      <c r="G4974" t="s">
        <v>25</v>
      </c>
      <c r="H4974">
        <v>687</v>
      </c>
      <c r="I4974">
        <v>288</v>
      </c>
      <c r="J4974">
        <v>45</v>
      </c>
      <c r="K4974" t="s">
        <v>11288</v>
      </c>
      <c r="L4974">
        <v>0</v>
      </c>
      <c r="M4974">
        <v>986</v>
      </c>
      <c r="N4974">
        <v>308</v>
      </c>
      <c r="O4974">
        <v>-10415</v>
      </c>
      <c r="P4974">
        <v>110927</v>
      </c>
      <c r="Q4974">
        <v>194887</v>
      </c>
      <c r="R4974">
        <v>1</v>
      </c>
      <c r="S4974">
        <v>8225238</v>
      </c>
      <c r="U4974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4974" t="str">
        <f>IFERROR(MID(spotify_top_songs_audio_features[[#This Row],[artist_names]],SEARCH(",",spotify_top_songs_audio_features[[#This Row],[artist_names]])+2,99),"")</f>
        <v/>
      </c>
      <c r="W4974" t="str">
        <f>spotify_top_songs_audio_features[[#This Row],[source]]</f>
        <v>Darkroom/Interscope Records</v>
      </c>
      <c r="X4974" s="1">
        <f>spotify_top_songs_audio_features[[#This Row],[streams]]</f>
        <v>8225238</v>
      </c>
      <c r="Y4974" t="str">
        <f>IF(Tabela2[[#This Row],[feat]]="","","Feat")</f>
        <v/>
      </c>
      <c r="Z4974" s="17" t="str">
        <f>CONCATENATE(INT(spotify_top_songs_audio_features[[#This Row],[duration_ms]]/(60*1000)),":",MOD(INT(spotify_top_songs_audio_features[[#This Row],[duration_ms]]/1000),60))</f>
        <v>3:14</v>
      </c>
      <c r="AA49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974" t="str">
        <f>spotify_top_songs_audio_features[[#This Row],[track_name]]</f>
        <v>Male Fantasy</v>
      </c>
    </row>
    <row r="4975" spans="1:28" x14ac:dyDescent="0.25">
      <c r="A4975" t="s">
        <v>10645</v>
      </c>
      <c r="B4975" t="s">
        <v>710</v>
      </c>
      <c r="C4975" t="s">
        <v>10646</v>
      </c>
      <c r="D4975" t="s">
        <v>712</v>
      </c>
      <c r="E4975" t="s">
        <v>113</v>
      </c>
      <c r="F4975" t="s">
        <v>24</v>
      </c>
      <c r="G4975" t="s">
        <v>25</v>
      </c>
      <c r="H4975">
        <v>702</v>
      </c>
      <c r="I4975">
        <v>768</v>
      </c>
      <c r="J4975">
        <v>669</v>
      </c>
      <c r="K4975" t="s">
        <v>10647</v>
      </c>
      <c r="L4975">
        <v>0</v>
      </c>
      <c r="M4975">
        <v>105</v>
      </c>
      <c r="N4975">
        <v>574</v>
      </c>
      <c r="O4975">
        <v>-4055</v>
      </c>
      <c r="P4975">
        <v>70056</v>
      </c>
      <c r="Q4975">
        <v>212821</v>
      </c>
      <c r="R4975">
        <v>1</v>
      </c>
      <c r="S4975">
        <v>8219307</v>
      </c>
      <c r="U4975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4975" t="str">
        <f>IFERROR(MID(spotify_top_songs_audio_features[[#This Row],[artist_names]],SEARCH(",",spotify_top_songs_audio_features[[#This Row],[artist_names]])+2,99),"")</f>
        <v/>
      </c>
      <c r="W4975" t="str">
        <f>spotify_top_songs_audio_features[[#This Row],[source]]</f>
        <v>Generation Now/Atlantic</v>
      </c>
      <c r="X4975" s="1">
        <f>spotify_top_songs_audio_features[[#This Row],[streams]]</f>
        <v>8219307</v>
      </c>
      <c r="Y4975" t="str">
        <f>IF(Tabela2[[#This Row],[feat]]="","","Feat")</f>
        <v/>
      </c>
      <c r="Z4975" s="17" t="str">
        <f>CONCATENATE(INT(spotify_top_songs_audio_features[[#This Row],[duration_ms]]/(60*1000)),":",MOD(INT(spotify_top_songs_audio_features[[#This Row],[duration_ms]]/1000),60))</f>
        <v>3:32</v>
      </c>
      <c r="AA49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75" t="str">
        <f>spotify_top_songs_audio_features[[#This Row],[track_name]]</f>
        <v>Chrome Heart Tags</v>
      </c>
    </row>
    <row r="4976" spans="1:28" x14ac:dyDescent="0.25">
      <c r="A4976" t="s">
        <v>7485</v>
      </c>
      <c r="B4976" t="s">
        <v>762</v>
      </c>
      <c r="C4976" t="s">
        <v>7486</v>
      </c>
      <c r="D4976" t="s">
        <v>282</v>
      </c>
      <c r="E4976" t="s">
        <v>31</v>
      </c>
      <c r="F4976" t="s">
        <v>32</v>
      </c>
      <c r="G4976" t="s">
        <v>25</v>
      </c>
      <c r="H4976">
        <v>685</v>
      </c>
      <c r="I4976">
        <v>855</v>
      </c>
      <c r="J4976">
        <v>438</v>
      </c>
      <c r="K4976" t="s">
        <v>1768</v>
      </c>
      <c r="L4976">
        <v>8.8999999999999995E-4</v>
      </c>
      <c r="M4976">
        <v>301</v>
      </c>
      <c r="N4976">
        <v>46</v>
      </c>
      <c r="O4976">
        <v>-6724</v>
      </c>
      <c r="P4976">
        <v>157181</v>
      </c>
      <c r="Q4976">
        <v>223719</v>
      </c>
      <c r="R4976">
        <v>1</v>
      </c>
      <c r="S4976">
        <v>8218423</v>
      </c>
      <c r="U4976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4976" t="str">
        <f>IFERROR(MID(spotify_top_songs_audio_features[[#This Row],[artist_names]],SEARCH(",",spotify_top_songs_audio_features[[#This Row],[artist_names]])+2,99),"")</f>
        <v>The Creator</v>
      </c>
      <c r="W4976" t="str">
        <f>spotify_top_songs_audio_features[[#This Row],[source]]</f>
        <v>Columbia</v>
      </c>
      <c r="X4976" s="1">
        <f>spotify_top_songs_audio_features[[#This Row],[streams]]</f>
        <v>8218423</v>
      </c>
      <c r="Y4976" t="str">
        <f>IF(Tabela2[[#This Row],[feat]]="","","Feat")</f>
        <v>Feat</v>
      </c>
      <c r="Z4976" s="17" t="str">
        <f>CONCATENATE(INT(spotify_top_songs_audio_features[[#This Row],[duration_ms]]/(60*1000)),":",MOD(INT(spotify_top_songs_audio_features[[#This Row],[duration_ms]]/1000),60))</f>
        <v>3:43</v>
      </c>
      <c r="AA49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76" t="str">
        <f>spotify_top_songs_audio_features[[#This Row],[track_name]]</f>
        <v>MASSA</v>
      </c>
    </row>
    <row r="4977" spans="1:28" x14ac:dyDescent="0.25">
      <c r="A4977" t="s">
        <v>10257</v>
      </c>
      <c r="B4977" t="s">
        <v>10258</v>
      </c>
      <c r="C4977" t="s">
        <v>10259</v>
      </c>
      <c r="D4977" t="s">
        <v>10260</v>
      </c>
      <c r="E4977" t="s">
        <v>86</v>
      </c>
      <c r="F4977" t="s">
        <v>32</v>
      </c>
      <c r="G4977" t="s">
        <v>25</v>
      </c>
      <c r="H4977">
        <v>674</v>
      </c>
      <c r="I4977">
        <v>759</v>
      </c>
      <c r="J4977">
        <v>695</v>
      </c>
      <c r="K4977" t="s">
        <v>9288</v>
      </c>
      <c r="L4977">
        <v>472</v>
      </c>
      <c r="M4977">
        <v>296</v>
      </c>
      <c r="N4977">
        <v>109</v>
      </c>
      <c r="O4977">
        <v>-8234</v>
      </c>
      <c r="P4977">
        <v>134038</v>
      </c>
      <c r="Q4977">
        <v>133829</v>
      </c>
      <c r="R4977">
        <v>1</v>
      </c>
      <c r="S4977">
        <v>8215531</v>
      </c>
      <c r="U4977" t="str">
        <f>IFERROR(LEFT(spotify_top_songs_audio_features[[#This Row],[artist_names]],SEARCH(",",spotify_top_songs_audio_features[[#This Row],[artist_names]])-1),spotify_top_songs_audio_features[[#This Row],[artist_names]])</f>
        <v>Kanii</v>
      </c>
      <c r="V4977" t="str">
        <f>IFERROR(MID(spotify_top_songs_audio_features[[#This Row],[artist_names]],SEARCH(",",spotify_top_songs_audio_features[[#This Row],[artist_names]])+2,99),"")</f>
        <v>PR1ISVX</v>
      </c>
      <c r="W4977" t="str">
        <f>spotify_top_songs_audio_features[[#This Row],[source]]</f>
        <v>Masked Records/Warner Records</v>
      </c>
      <c r="X4977" s="1">
        <f>spotify_top_songs_audio_features[[#This Row],[streams]]</f>
        <v>8215531</v>
      </c>
      <c r="Y4977" t="str">
        <f>IF(Tabela2[[#This Row],[feat]]="","","Feat")</f>
        <v>Feat</v>
      </c>
      <c r="Z4977" s="17" t="str">
        <f>CONCATENATE(INT(spotify_top_songs_audio_features[[#This Row],[duration_ms]]/(60*1000)),":",MOD(INT(spotify_top_songs_audio_features[[#This Row],[duration_ms]]/1000),60))</f>
        <v>2:13</v>
      </c>
      <c r="AA49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77" t="str">
        <f>spotify_top_songs_audio_features[[#This Row],[track_name]]</f>
        <v>I Know - PR1SVX Edit</v>
      </c>
    </row>
    <row r="4978" spans="1:28" x14ac:dyDescent="0.25">
      <c r="A4978" t="s">
        <v>13910</v>
      </c>
      <c r="B4978" t="s">
        <v>13911</v>
      </c>
      <c r="C4978" t="s">
        <v>13912</v>
      </c>
      <c r="D4978" t="s">
        <v>9692</v>
      </c>
      <c r="E4978" t="s">
        <v>86</v>
      </c>
      <c r="F4978" t="s">
        <v>32</v>
      </c>
      <c r="G4978" t="s">
        <v>25</v>
      </c>
      <c r="H4978">
        <v>691</v>
      </c>
      <c r="I4978">
        <v>829</v>
      </c>
      <c r="J4978">
        <v>158</v>
      </c>
      <c r="K4978" t="s">
        <v>4604</v>
      </c>
      <c r="L4978">
        <v>177</v>
      </c>
      <c r="M4978">
        <v>698</v>
      </c>
      <c r="N4978">
        <v>564</v>
      </c>
      <c r="O4978">
        <v>-4627</v>
      </c>
      <c r="P4978">
        <v>172161</v>
      </c>
      <c r="Q4978">
        <v>163294</v>
      </c>
      <c r="R4978">
        <v>2</v>
      </c>
      <c r="S4978">
        <v>8209847</v>
      </c>
      <c r="U4978" t="str">
        <f>IFERROR(LEFT(spotify_top_songs_audio_features[[#This Row],[artist_names]],SEARCH(",",spotify_top_songs_audio_features[[#This Row],[artist_names]])-1),spotify_top_songs_audio_features[[#This Row],[artist_names]])</f>
        <v>Aitana</v>
      </c>
      <c r="V4978" t="str">
        <f>IFERROR(MID(spotify_top_songs_audio_features[[#This Row],[artist_names]],SEARCH(",",spotify_top_songs_audio_features[[#This Row],[artist_names]])+2,99),"")</f>
        <v/>
      </c>
      <c r="W4978" t="str">
        <f>spotify_top_songs_audio_features[[#This Row],[source]]</f>
        <v>Universal Music Spain S.L.</v>
      </c>
      <c r="X4978" s="1">
        <f>spotify_top_songs_audio_features[[#This Row],[streams]]</f>
        <v>8209847</v>
      </c>
      <c r="Y4978" t="str">
        <f>IF(Tabela2[[#This Row],[feat]]="","","Feat")</f>
        <v/>
      </c>
      <c r="Z4978" s="17" t="str">
        <f>CONCATENATE(INT(spotify_top_songs_audio_features[[#This Row],[duration_ms]]/(60*1000)),":",MOD(INT(spotify_top_songs_audio_features[[#This Row],[duration_ms]]/1000),60))</f>
        <v>2:43</v>
      </c>
      <c r="AA49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78" t="str">
        <f>spotify_top_songs_audio_features[[#This Row],[track_name]]</f>
        <v>TELÉFONO</v>
      </c>
    </row>
    <row r="4979" spans="1:28" x14ac:dyDescent="0.25">
      <c r="A4979" t="s">
        <v>16138</v>
      </c>
      <c r="B4979" t="s">
        <v>198</v>
      </c>
      <c r="C4979" t="s">
        <v>16139</v>
      </c>
      <c r="D4979" t="s">
        <v>1264</v>
      </c>
      <c r="E4979" t="s">
        <v>58</v>
      </c>
      <c r="F4979" t="s">
        <v>32</v>
      </c>
      <c r="G4979" t="s">
        <v>25</v>
      </c>
      <c r="H4979">
        <v>738</v>
      </c>
      <c r="I4979">
        <v>666</v>
      </c>
      <c r="J4979">
        <v>455</v>
      </c>
      <c r="K4979" t="s">
        <v>16140</v>
      </c>
      <c r="L4979">
        <v>0</v>
      </c>
      <c r="M4979">
        <v>107</v>
      </c>
      <c r="N4979">
        <v>215</v>
      </c>
      <c r="O4979">
        <v>-697</v>
      </c>
      <c r="P4979">
        <v>161734</v>
      </c>
      <c r="Q4979">
        <v>177789</v>
      </c>
      <c r="R4979">
        <v>1</v>
      </c>
      <c r="S4979">
        <v>8207979</v>
      </c>
      <c r="U4979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4979" t="str">
        <f>IFERROR(MID(spotify_top_songs_audio_features[[#This Row],[artist_names]],SEARCH(",",spotify_top_songs_audio_features[[#This Row],[artist_names]])+2,99),"")</f>
        <v/>
      </c>
      <c r="W4979" t="str">
        <f>spotify_top_songs_audio_features[[#This Row],[source]]</f>
        <v>Quality Control Music/Motown Records</v>
      </c>
      <c r="X4979" s="1">
        <f>spotify_top_songs_audio_features[[#This Row],[streams]]</f>
        <v>8207979</v>
      </c>
      <c r="Y4979" t="str">
        <f>IF(Tabela2[[#This Row],[feat]]="","","Feat")</f>
        <v/>
      </c>
      <c r="Z4979" s="17" t="str">
        <f>CONCATENATE(INT(spotify_top_songs_audio_features[[#This Row],[duration_ms]]/(60*1000)),":",MOD(INT(spotify_top_songs_audio_features[[#This Row],[duration_ms]]/1000),60))</f>
        <v>2:57</v>
      </c>
      <c r="AA49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79" t="str">
        <f>spotify_top_songs_audio_features[[#This Row],[track_name]]</f>
        <v>California Breeze</v>
      </c>
    </row>
    <row r="4980" spans="1:28" x14ac:dyDescent="0.25">
      <c r="A4980" t="s">
        <v>16086</v>
      </c>
      <c r="B4980" t="s">
        <v>937</v>
      </c>
      <c r="C4980" t="s">
        <v>16087</v>
      </c>
      <c r="D4980" t="s">
        <v>282</v>
      </c>
      <c r="E4980" t="s">
        <v>113</v>
      </c>
      <c r="F4980" t="s">
        <v>24</v>
      </c>
      <c r="G4980" t="s">
        <v>25</v>
      </c>
      <c r="H4980">
        <v>768</v>
      </c>
      <c r="I4980">
        <v>764</v>
      </c>
      <c r="J4980">
        <v>295</v>
      </c>
      <c r="K4980" t="s">
        <v>16088</v>
      </c>
      <c r="L4980">
        <v>1.0300000000000001E-3</v>
      </c>
      <c r="M4980">
        <v>114</v>
      </c>
      <c r="N4980">
        <v>472</v>
      </c>
      <c r="O4980">
        <v>-582</v>
      </c>
      <c r="P4980">
        <v>92965</v>
      </c>
      <c r="Q4980">
        <v>170323</v>
      </c>
      <c r="R4980">
        <v>1</v>
      </c>
      <c r="S4980">
        <v>8200216</v>
      </c>
      <c r="U4980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980" t="str">
        <f>IFERROR(MID(spotify_top_songs_audio_features[[#This Row],[artist_names]],SEARCH(",",spotify_top_songs_audio_features[[#This Row],[artist_names]])+2,99),"")</f>
        <v/>
      </c>
      <c r="W4980" t="str">
        <f>spotify_top_songs_audio_features[[#This Row],[source]]</f>
        <v>Columbia</v>
      </c>
      <c r="X4980" s="1">
        <f>spotify_top_songs_audio_features[[#This Row],[streams]]</f>
        <v>8200216</v>
      </c>
      <c r="Y4980" t="str">
        <f>IF(Tabela2[[#This Row],[feat]]="","","Feat")</f>
        <v/>
      </c>
      <c r="Z4980" s="17" t="str">
        <f>CONCATENATE(INT(spotify_top_songs_audio_features[[#This Row],[duration_ms]]/(60*1000)),":",MOD(INT(spotify_top_songs_audio_features[[#This Row],[duration_ms]]/1000),60))</f>
        <v>2:50</v>
      </c>
      <c r="AA49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80" t="str">
        <f>spotify_top_songs_audio_features[[#This Row],[track_name]]</f>
        <v>LOST IN THE CITADEL</v>
      </c>
    </row>
    <row r="4981" spans="1:28" x14ac:dyDescent="0.25">
      <c r="A4981" t="s">
        <v>14042</v>
      </c>
      <c r="B4981" t="s">
        <v>7102</v>
      </c>
      <c r="C4981" t="s">
        <v>7103</v>
      </c>
      <c r="D4981" t="s">
        <v>5126</v>
      </c>
      <c r="E4981" t="s">
        <v>23</v>
      </c>
      <c r="F4981" t="s">
        <v>24</v>
      </c>
      <c r="G4981" t="s">
        <v>25</v>
      </c>
      <c r="H4981">
        <v>572</v>
      </c>
      <c r="I4981">
        <v>385</v>
      </c>
      <c r="J4981">
        <v>308</v>
      </c>
      <c r="K4981" t="s">
        <v>2220</v>
      </c>
      <c r="L4981">
        <v>0</v>
      </c>
      <c r="M4981">
        <v>231</v>
      </c>
      <c r="N4981">
        <v>323</v>
      </c>
      <c r="O4981">
        <v>-6362</v>
      </c>
      <c r="P4981">
        <v>95799</v>
      </c>
      <c r="Q4981">
        <v>215733</v>
      </c>
      <c r="R4981">
        <v>1</v>
      </c>
      <c r="S4981">
        <v>8198600</v>
      </c>
      <c r="U4981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4981" t="str">
        <f>IFERROR(MID(spotify_top_songs_audio_features[[#This Row],[artist_names]],SEARCH(",",spotify_top_songs_audio_features[[#This Row],[artist_names]])+2,99),"")</f>
        <v>Bradley Cooper</v>
      </c>
      <c r="W4981" t="str">
        <f>spotify_top_songs_audio_features[[#This Row],[source]]</f>
        <v>A Star is Born OST</v>
      </c>
      <c r="X4981" s="1">
        <f>spotify_top_songs_audio_features[[#This Row],[streams]]</f>
        <v>8198600</v>
      </c>
      <c r="Y4981" t="str">
        <f>IF(Tabela2[[#This Row],[feat]]="","","Feat")</f>
        <v>Feat</v>
      </c>
      <c r="Z4981" s="17" t="str">
        <f>CONCATENATE(INT(spotify_top_songs_audio_features[[#This Row],[duration_ms]]/(60*1000)),":",MOD(INT(spotify_top_songs_audio_features[[#This Row],[duration_ms]]/1000),60))</f>
        <v>3:35</v>
      </c>
      <c r="AA49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981" t="str">
        <f>spotify_top_songs_audio_features[[#This Row],[track_name]]</f>
        <v>Shallow</v>
      </c>
    </row>
    <row r="4982" spans="1:28" x14ac:dyDescent="0.25">
      <c r="A4982" t="s">
        <v>5108</v>
      </c>
      <c r="B4982" t="s">
        <v>5109</v>
      </c>
      <c r="C4982" t="s">
        <v>5110</v>
      </c>
      <c r="D4982" t="s">
        <v>5111</v>
      </c>
      <c r="E4982" t="s">
        <v>31</v>
      </c>
      <c r="F4982" t="s">
        <v>32</v>
      </c>
      <c r="G4982" t="s">
        <v>25</v>
      </c>
      <c r="H4982">
        <v>801</v>
      </c>
      <c r="I4982">
        <v>885</v>
      </c>
      <c r="J4982">
        <v>237</v>
      </c>
      <c r="K4982" t="s">
        <v>5112</v>
      </c>
      <c r="L4982">
        <v>0</v>
      </c>
      <c r="M4982">
        <v>223</v>
      </c>
      <c r="N4982">
        <v>646</v>
      </c>
      <c r="O4982">
        <v>-2627</v>
      </c>
      <c r="P4982">
        <v>100073</v>
      </c>
      <c r="Q4982">
        <v>191965</v>
      </c>
      <c r="R4982">
        <v>1</v>
      </c>
      <c r="S4982">
        <v>8198221</v>
      </c>
      <c r="U4982" t="str">
        <f>IFERROR(LEFT(spotify_top_songs_audio_features[[#This Row],[artist_names]],SEARCH(",",spotify_top_songs_audio_features[[#This Row],[artist_names]])-1),spotify_top_songs_audio_features[[#This Row],[artist_names]])</f>
        <v>Stray Kids</v>
      </c>
      <c r="V4982" t="str">
        <f>IFERROR(MID(spotify_top_songs_audio_features[[#This Row],[artist_names]],SEARCH(",",spotify_top_songs_audio_features[[#This Row],[artist_names]])+2,99),"")</f>
        <v/>
      </c>
      <c r="W4982" t="str">
        <f>spotify_top_songs_audio_features[[#This Row],[source]]</f>
        <v>Republic Records - Stray Kids</v>
      </c>
      <c r="X4982" s="1">
        <f>spotify_top_songs_audio_features[[#This Row],[streams]]</f>
        <v>8198221</v>
      </c>
      <c r="Y4982" t="str">
        <f>IF(Tabela2[[#This Row],[feat]]="","","Feat")</f>
        <v/>
      </c>
      <c r="Z4982" s="17" t="str">
        <f>CONCATENATE(INT(spotify_top_songs_audio_features[[#This Row],[duration_ms]]/(60*1000)),":",MOD(INT(spotify_top_songs_audio_features[[#This Row],[duration_ms]]/1000),60))</f>
        <v>3:11</v>
      </c>
      <c r="AA49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82" t="str">
        <f>spotify_top_songs_audio_features[[#This Row],[track_name]]</f>
        <v>CASE 143</v>
      </c>
    </row>
    <row r="4983" spans="1:28" x14ac:dyDescent="0.25">
      <c r="A4983" t="s">
        <v>13699</v>
      </c>
      <c r="B4983" t="s">
        <v>545</v>
      </c>
      <c r="C4983" t="s">
        <v>13700</v>
      </c>
      <c r="D4983" t="s">
        <v>547</v>
      </c>
      <c r="E4983" t="s">
        <v>113</v>
      </c>
      <c r="F4983" t="s">
        <v>24</v>
      </c>
      <c r="G4983" t="s">
        <v>25</v>
      </c>
      <c r="H4983">
        <v>601</v>
      </c>
      <c r="I4983">
        <v>863</v>
      </c>
      <c r="J4983">
        <v>685</v>
      </c>
      <c r="K4983" t="s">
        <v>8446</v>
      </c>
      <c r="L4983">
        <v>0</v>
      </c>
      <c r="M4983">
        <v>717</v>
      </c>
      <c r="N4983">
        <v>676</v>
      </c>
      <c r="O4983">
        <v>-431</v>
      </c>
      <c r="P4983">
        <v>130189</v>
      </c>
      <c r="Q4983">
        <v>312347</v>
      </c>
      <c r="R4983">
        <v>1</v>
      </c>
      <c r="S4983">
        <v>8195898</v>
      </c>
      <c r="U4983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4983" t="str">
        <f>IFERROR(MID(spotify_top_songs_audio_features[[#This Row],[artist_names]],SEARCH(",",spotify_top_songs_audio_features[[#This Row],[artist_names]])+2,99),"")</f>
        <v/>
      </c>
      <c r="W4983" t="str">
        <f>spotify_top_songs_audio_features[[#This Row],[source]]</f>
        <v>Domino Recording Co</v>
      </c>
      <c r="X4983" s="1">
        <f>spotify_top_songs_audio_features[[#This Row],[streams]]</f>
        <v>8195898</v>
      </c>
      <c r="Y4983" t="str">
        <f>IF(Tabela2[[#This Row],[feat]]="","","Feat")</f>
        <v/>
      </c>
      <c r="Z4983" s="17" t="str">
        <f>CONCATENATE(INT(spotify_top_songs_audio_features[[#This Row],[duration_ms]]/(60*1000)),":",MOD(INT(spotify_top_songs_audio_features[[#This Row],[duration_ms]]/1000),60))</f>
        <v>5:12</v>
      </c>
      <c r="AA49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4983" t="str">
        <f>spotify_top_songs_audio_features[[#This Row],[track_name]]</f>
        <v>Four Out Of Five</v>
      </c>
    </row>
    <row r="4984" spans="1:28" x14ac:dyDescent="0.25">
      <c r="A4984" t="s">
        <v>959</v>
      </c>
      <c r="B4984" t="s">
        <v>960</v>
      </c>
      <c r="C4984" t="s">
        <v>961</v>
      </c>
      <c r="D4984" t="s">
        <v>402</v>
      </c>
      <c r="E4984" t="s">
        <v>142</v>
      </c>
      <c r="F4984" t="s">
        <v>24</v>
      </c>
      <c r="G4984" t="s">
        <v>25</v>
      </c>
      <c r="H4984">
        <v>881</v>
      </c>
      <c r="I4984">
        <v>551</v>
      </c>
      <c r="J4984">
        <v>123</v>
      </c>
      <c r="K4984" t="s">
        <v>962</v>
      </c>
      <c r="L4984">
        <v>16</v>
      </c>
      <c r="M4984">
        <v>19</v>
      </c>
      <c r="N4984">
        <v>196</v>
      </c>
      <c r="O4984">
        <v>-641</v>
      </c>
      <c r="P4984">
        <v>119951</v>
      </c>
      <c r="Q4984">
        <v>126523</v>
      </c>
      <c r="R4984">
        <v>1</v>
      </c>
      <c r="S4984">
        <v>8191014</v>
      </c>
      <c r="U4984" t="str">
        <f>IFERROR(LEFT(spotify_top_songs_audio_features[[#This Row],[artist_names]],SEARCH(",",spotify_top_songs_audio_features[[#This Row],[artist_names]])-1),spotify_top_songs_audio_features[[#This Row],[artist_names]])</f>
        <v>Tito Double P</v>
      </c>
      <c r="V4984" t="str">
        <f>IFERROR(MID(spotify_top_songs_audio_features[[#This Row],[artist_names]],SEARCH(",",spotify_top_songs_audio_features[[#This Row],[artist_names]])+2,99),"")</f>
        <v>Joel De La P, Luis R Conriquez</v>
      </c>
      <c r="W4984" t="str">
        <f>spotify_top_songs_audio_features[[#This Row],[source]]</f>
        <v>Double P Records</v>
      </c>
      <c r="X4984" s="1">
        <f>spotify_top_songs_audio_features[[#This Row],[streams]]</f>
        <v>8191014</v>
      </c>
      <c r="Y4984" t="str">
        <f>IF(Tabela2[[#This Row],[feat]]="","","Feat")</f>
        <v>Feat</v>
      </c>
      <c r="Z4984" s="17" t="str">
        <f>CONCATENATE(INT(spotify_top_songs_audio_features[[#This Row],[duration_ms]]/(60*1000)),":",MOD(INT(spotify_top_songs_audio_features[[#This Row],[duration_ms]]/1000),60))</f>
        <v>2:6</v>
      </c>
      <c r="AA49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984" t="str">
        <f>spotify_top_songs_audio_features[[#This Row],[track_name]]</f>
        <v>DEMBOW BÉLICO</v>
      </c>
    </row>
    <row r="4985" spans="1:28" x14ac:dyDescent="0.25">
      <c r="A4985" t="s">
        <v>16491</v>
      </c>
      <c r="B4985" t="s">
        <v>7656</v>
      </c>
      <c r="C4985" t="s">
        <v>7657</v>
      </c>
      <c r="D4985" t="s">
        <v>1306</v>
      </c>
      <c r="E4985" t="s">
        <v>31</v>
      </c>
      <c r="F4985" t="s">
        <v>24</v>
      </c>
      <c r="G4985" t="s">
        <v>25</v>
      </c>
      <c r="H4985">
        <v>822</v>
      </c>
      <c r="I4985">
        <v>743</v>
      </c>
      <c r="J4985">
        <v>449</v>
      </c>
      <c r="K4985" t="s">
        <v>98</v>
      </c>
      <c r="L4985">
        <v>346</v>
      </c>
      <c r="M4985">
        <v>124</v>
      </c>
      <c r="N4985">
        <v>744</v>
      </c>
      <c r="O4985">
        <v>-2152</v>
      </c>
      <c r="P4985">
        <v>98049</v>
      </c>
      <c r="Q4985">
        <v>248036</v>
      </c>
      <c r="R4985">
        <v>4</v>
      </c>
      <c r="S4985">
        <v>8189882</v>
      </c>
      <c r="U4985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4985" t="str">
        <f>IFERROR(MID(spotify_top_songs_audio_features[[#This Row],[artist_names]],SEARCH(",",spotify_top_songs_audio_features[[#This Row],[artist_names]])+2,99),"")</f>
        <v>Cardi B</v>
      </c>
      <c r="W4985" t="str">
        <f>spotify_top_songs_audio_features[[#This Row],[source]]</f>
        <v>VP Records Corp/Dimelo Vi</v>
      </c>
      <c r="X4985" s="1">
        <f>spotify_top_songs_audio_features[[#This Row],[streams]]</f>
        <v>8189882</v>
      </c>
      <c r="Y4985" t="str">
        <f>IF(Tabela2[[#This Row],[feat]]="","","Feat")</f>
        <v>Feat</v>
      </c>
      <c r="Z4985" s="17" t="str">
        <f>CONCATENATE(INT(spotify_top_songs_audio_features[[#This Row],[duration_ms]]/(60*1000)),":",MOD(INT(spotify_top_songs_audio_features[[#This Row],[duration_ms]]/1000),60))</f>
        <v>4:8</v>
      </c>
      <c r="AA49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85" t="str">
        <f>spotify_top_songs_audio_features[[#This Row],[track_name]]</f>
        <v>La Modelo</v>
      </c>
    </row>
    <row r="4986" spans="1:28" x14ac:dyDescent="0.25">
      <c r="A4986" t="s">
        <v>8839</v>
      </c>
      <c r="B4986" t="s">
        <v>8840</v>
      </c>
      <c r="C4986" t="s">
        <v>8841</v>
      </c>
      <c r="D4986" t="s">
        <v>282</v>
      </c>
      <c r="E4986" t="s">
        <v>31</v>
      </c>
      <c r="F4986" t="s">
        <v>32</v>
      </c>
      <c r="G4986" t="s">
        <v>25</v>
      </c>
      <c r="H4986">
        <v>872</v>
      </c>
      <c r="I4986">
        <v>422</v>
      </c>
      <c r="J4986">
        <v>363</v>
      </c>
      <c r="K4986" t="s">
        <v>5376</v>
      </c>
      <c r="L4986">
        <v>0</v>
      </c>
      <c r="M4986">
        <v>109</v>
      </c>
      <c r="N4986">
        <v>778</v>
      </c>
      <c r="O4986">
        <v>-7415</v>
      </c>
      <c r="P4986">
        <v>149956</v>
      </c>
      <c r="Q4986">
        <v>180666</v>
      </c>
      <c r="R4986">
        <v>1</v>
      </c>
      <c r="S4986">
        <v>8186777</v>
      </c>
      <c r="U4986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4986" t="str">
        <f>IFERROR(MID(spotify_top_songs_audio_features[[#This Row],[artist_names]],SEARCH(",",spotify_top_songs_audio_features[[#This Row],[artist_names]])+2,99),"")</f>
        <v>YoungBoy Never Broke Again</v>
      </c>
      <c r="W4986" t="str">
        <f>spotify_top_songs_audio_features[[#This Row],[source]]</f>
        <v>Columbia</v>
      </c>
      <c r="X4986" s="1">
        <f>spotify_top_songs_audio_features[[#This Row],[streams]]</f>
        <v>8186777</v>
      </c>
      <c r="Y4986" t="str">
        <f>IF(Tabela2[[#This Row],[feat]]="","","Feat")</f>
        <v>Feat</v>
      </c>
      <c r="Z4986" s="17" t="str">
        <f>CONCATENATE(INT(spotify_top_songs_audio_features[[#This Row],[duration_ms]]/(60*1000)),":",MOD(INT(spotify_top_songs_audio_features[[#This Row],[duration_ms]]/1000),60))</f>
        <v>3:0</v>
      </c>
      <c r="AA49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86" t="str">
        <f>spotify_top_songs_audio_features[[#This Row],[track_name]]</f>
        <v>Late To Da Party (F*CK BET) (feat. YoungBoy Never Broke Again)</v>
      </c>
    </row>
    <row r="4987" spans="1:28" x14ac:dyDescent="0.25">
      <c r="A4987" t="s">
        <v>9999</v>
      </c>
      <c r="B4987" t="s">
        <v>267</v>
      </c>
      <c r="C4987" t="s">
        <v>10000</v>
      </c>
      <c r="D4987" t="s">
        <v>269</v>
      </c>
      <c r="E4987" t="s">
        <v>142</v>
      </c>
      <c r="F4987" t="s">
        <v>24</v>
      </c>
      <c r="G4987" t="s">
        <v>25</v>
      </c>
      <c r="H4987">
        <v>488</v>
      </c>
      <c r="I4987">
        <v>67</v>
      </c>
      <c r="J4987">
        <v>268</v>
      </c>
      <c r="K4987" t="s">
        <v>2168</v>
      </c>
      <c r="L4987">
        <v>22</v>
      </c>
      <c r="M4987">
        <v>257</v>
      </c>
      <c r="N4987">
        <v>484</v>
      </c>
      <c r="O4987">
        <v>-5759</v>
      </c>
      <c r="P4987">
        <v>142139</v>
      </c>
      <c r="Q4987">
        <v>178704</v>
      </c>
      <c r="R4987">
        <v>1</v>
      </c>
      <c r="S4987">
        <v>8184311</v>
      </c>
      <c r="U4987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4987" t="str">
        <f>IFERROR(MID(spotify_top_songs_audio_features[[#This Row],[artist_names]],SEARCH(",",spotify_top_songs_audio_features[[#This Row],[artist_names]])+2,99),"")</f>
        <v/>
      </c>
      <c r="W4987" t="str">
        <f>spotify_top_songs_audio_features[[#This Row],[source]]</f>
        <v>Big Loud Records / Mercury Records / Republic Records</v>
      </c>
      <c r="X4987" s="1">
        <f>spotify_top_songs_audio_features[[#This Row],[streams]]</f>
        <v>8184311</v>
      </c>
      <c r="Y4987" t="str">
        <f>IF(Tabela2[[#This Row],[feat]]="","","Feat")</f>
        <v/>
      </c>
      <c r="Z4987" s="17" t="str">
        <f>CONCATENATE(INT(spotify_top_songs_audio_features[[#This Row],[duration_ms]]/(60*1000)),":",MOD(INT(spotify_top_songs_audio_features[[#This Row],[duration_ms]]/1000),60))</f>
        <v>2:58</v>
      </c>
      <c r="AA49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4987" t="str">
        <f>spotify_top_songs_audio_features[[#This Row],[track_name]]</f>
        <v>’98 Braves</v>
      </c>
    </row>
    <row r="4988" spans="1:28" x14ac:dyDescent="0.25">
      <c r="A4988" t="s">
        <v>16178</v>
      </c>
      <c r="B4988" t="s">
        <v>352</v>
      </c>
      <c r="C4988" t="s">
        <v>16179</v>
      </c>
      <c r="D4988" t="s">
        <v>3309</v>
      </c>
      <c r="E4988" t="s">
        <v>58</v>
      </c>
      <c r="F4988" t="s">
        <v>32</v>
      </c>
      <c r="G4988" t="s">
        <v>25</v>
      </c>
      <c r="H4988">
        <v>81</v>
      </c>
      <c r="I4988">
        <v>582</v>
      </c>
      <c r="J4988">
        <v>125</v>
      </c>
      <c r="K4988" t="s">
        <v>725</v>
      </c>
      <c r="L4988">
        <v>681</v>
      </c>
      <c r="M4988">
        <v>207</v>
      </c>
      <c r="N4988">
        <v>503</v>
      </c>
      <c r="O4988">
        <v>-5098</v>
      </c>
      <c r="P4988">
        <v>95004</v>
      </c>
      <c r="Q4988">
        <v>209116</v>
      </c>
      <c r="R4988">
        <v>1</v>
      </c>
      <c r="S4988">
        <v>8175977</v>
      </c>
      <c r="U4988" t="str">
        <f>IFERROR(LEFT(spotify_top_songs_audio_features[[#This Row],[artist_names]],SEARCH(",",spotify_top_songs_audio_features[[#This Row],[artist_names]])-1),spotify_top_songs_audio_features[[#This Row],[artist_names]])</f>
        <v>Travis Scott</v>
      </c>
      <c r="V4988" t="str">
        <f>IFERROR(MID(spotify_top_songs_audio_features[[#This Row],[artist_names]],SEARCH(",",spotify_top_songs_audio_features[[#This Row],[artist_names]])+2,99),"")</f>
        <v/>
      </c>
      <c r="W4988" t="str">
        <f>spotify_top_songs_audio_features[[#This Row],[source]]</f>
        <v>Cactus Jack / Epic</v>
      </c>
      <c r="X4988" s="1">
        <f>spotify_top_songs_audio_features[[#This Row],[streams]]</f>
        <v>8175977</v>
      </c>
      <c r="Y4988" t="str">
        <f>IF(Tabela2[[#This Row],[feat]]="","","Feat")</f>
        <v/>
      </c>
      <c r="Z4988" s="17" t="str">
        <f>CONCATENATE(INT(spotify_top_songs_audio_features[[#This Row],[duration_ms]]/(60*1000)),":",MOD(INT(spotify_top_songs_audio_features[[#This Row],[duration_ms]]/1000),60))</f>
        <v>3:29</v>
      </c>
      <c r="AA49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88" t="str">
        <f>spotify_top_songs_audio_features[[#This Row],[track_name]]</f>
        <v>COFFEE BEAN</v>
      </c>
    </row>
    <row r="4989" spans="1:28" x14ac:dyDescent="0.25">
      <c r="A4989" t="s">
        <v>4340</v>
      </c>
      <c r="B4989" t="s">
        <v>165</v>
      </c>
      <c r="C4989" t="s">
        <v>4341</v>
      </c>
      <c r="D4989" t="s">
        <v>96</v>
      </c>
      <c r="E4989" t="s">
        <v>43</v>
      </c>
      <c r="F4989" t="s">
        <v>32</v>
      </c>
      <c r="G4989" t="s">
        <v>25</v>
      </c>
      <c r="H4989">
        <v>875</v>
      </c>
      <c r="I4989">
        <v>599</v>
      </c>
      <c r="J4989">
        <v>138</v>
      </c>
      <c r="K4989" t="s">
        <v>4342</v>
      </c>
      <c r="L4989">
        <v>143</v>
      </c>
      <c r="M4989">
        <v>113</v>
      </c>
      <c r="N4989">
        <v>112</v>
      </c>
      <c r="O4989">
        <v>-9077</v>
      </c>
      <c r="P4989">
        <v>152061</v>
      </c>
      <c r="Q4989">
        <v>256507</v>
      </c>
      <c r="R4989">
        <v>1</v>
      </c>
      <c r="S4989">
        <v>8172098</v>
      </c>
      <c r="U4989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4989" t="str">
        <f>IFERROR(MID(spotify_top_songs_audio_features[[#This Row],[artist_names]],SEARCH(",",spotify_top_songs_audio_features[[#This Row],[artist_names]])+2,99),"")</f>
        <v/>
      </c>
      <c r="W4989" t="str">
        <f>spotify_top_songs_audio_features[[#This Row],[source]]</f>
        <v>Warner Records</v>
      </c>
      <c r="X4989" s="1">
        <f>spotify_top_songs_audio_features[[#This Row],[streams]]</f>
        <v>8172098</v>
      </c>
      <c r="Y4989" t="str">
        <f>IF(Tabela2[[#This Row],[feat]]="","","Feat")</f>
        <v/>
      </c>
      <c r="Z4989" s="17" t="str">
        <f>CONCATENATE(INT(spotify_top_songs_audio_features[[#This Row],[duration_ms]]/(60*1000)),":",MOD(INT(spotify_top_songs_audio_features[[#This Row],[duration_ms]]/1000),60))</f>
        <v>4:16</v>
      </c>
      <c r="AA49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4989" t="str">
        <f>spotify_top_songs_audio_features[[#This Row],[track_name]]</f>
        <v>Everybody</v>
      </c>
    </row>
    <row r="4990" spans="1:28" x14ac:dyDescent="0.25">
      <c r="A4990" t="s">
        <v>13968</v>
      </c>
      <c r="B4990" t="s">
        <v>120</v>
      </c>
      <c r="C4990" t="s">
        <v>13969</v>
      </c>
      <c r="D4990" t="s">
        <v>264</v>
      </c>
      <c r="E4990" t="s">
        <v>86</v>
      </c>
      <c r="F4990" t="s">
        <v>32</v>
      </c>
      <c r="G4990" t="s">
        <v>25</v>
      </c>
      <c r="H4990">
        <v>593</v>
      </c>
      <c r="I4990">
        <v>668</v>
      </c>
      <c r="J4990">
        <v>722</v>
      </c>
      <c r="K4990" t="s">
        <v>13970</v>
      </c>
      <c r="L4990">
        <v>1.31E-3</v>
      </c>
      <c r="M4990">
        <v>194</v>
      </c>
      <c r="N4990">
        <v>19</v>
      </c>
      <c r="O4990">
        <v>-15268</v>
      </c>
      <c r="P4990">
        <v>102456</v>
      </c>
      <c r="Q4990">
        <v>76974</v>
      </c>
      <c r="R4990">
        <v>1</v>
      </c>
      <c r="S4990">
        <v>8156430</v>
      </c>
      <c r="U4990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4990" t="str">
        <f>IFERROR(MID(spotify_top_songs_audio_features[[#This Row],[artist_names]],SEARCH(",",spotify_top_songs_audio_features[[#This Row],[artist_names]])+2,99),"")</f>
        <v/>
      </c>
      <c r="W4990" t="str">
        <f>spotify_top_songs_audio_features[[#This Row],[source]]</f>
        <v>Bad Vibes Forever / EMPIRE</v>
      </c>
      <c r="X4990" s="1">
        <f>spotify_top_songs_audio_features[[#This Row],[streams]]</f>
        <v>8156430</v>
      </c>
      <c r="Y4990" t="str">
        <f>IF(Tabela2[[#This Row],[feat]]="","","Feat")</f>
        <v/>
      </c>
      <c r="Z4990" s="17" t="str">
        <f>CONCATENATE(INT(spotify_top_songs_audio_features[[#This Row],[duration_ms]]/(60*1000)),":",MOD(INT(spotify_top_songs_audio_features[[#This Row],[duration_ms]]/1000),60))</f>
        <v>1:16</v>
      </c>
      <c r="AA49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90" t="str">
        <f>spotify_top_songs_audio_features[[#This Row],[track_name]]</f>
        <v>difference (interlude)</v>
      </c>
    </row>
    <row r="4991" spans="1:28" x14ac:dyDescent="0.25">
      <c r="A4991" t="s">
        <v>8906</v>
      </c>
      <c r="B4991" t="s">
        <v>3327</v>
      </c>
      <c r="C4991" t="s">
        <v>8907</v>
      </c>
      <c r="D4991" t="s">
        <v>1807</v>
      </c>
      <c r="E4991" t="s">
        <v>23</v>
      </c>
      <c r="F4991" t="s">
        <v>32</v>
      </c>
      <c r="G4991" t="s">
        <v>152</v>
      </c>
      <c r="H4991">
        <v>718</v>
      </c>
      <c r="I4991">
        <v>726</v>
      </c>
      <c r="J4991">
        <v>403</v>
      </c>
      <c r="K4991" t="s">
        <v>4395</v>
      </c>
      <c r="L4991">
        <v>0</v>
      </c>
      <c r="M4991">
        <v>294</v>
      </c>
      <c r="N4991">
        <v>925</v>
      </c>
      <c r="O4991">
        <v>-591</v>
      </c>
      <c r="P4991">
        <v>142986</v>
      </c>
      <c r="Q4991">
        <v>188075</v>
      </c>
      <c r="R4991">
        <v>1</v>
      </c>
      <c r="S4991">
        <v>8151755</v>
      </c>
      <c r="U4991" t="str">
        <f>IFERROR(LEFT(spotify_top_songs_audio_features[[#This Row],[artist_names]],SEARCH(",",spotify_top_songs_audio_features[[#This Row],[artist_names]])-1),spotify_top_songs_audio_features[[#This Row],[artist_names]])</f>
        <v>Natanael Cano</v>
      </c>
      <c r="V4991" t="str">
        <f>IFERROR(MID(spotify_top_songs_audio_features[[#This Row],[artist_names]],SEARCH(",",spotify_top_songs_audio_features[[#This Row],[artist_names]])+2,99),"")</f>
        <v/>
      </c>
      <c r="W4991" t="str">
        <f>spotify_top_songs_audio_features[[#This Row],[source]]</f>
        <v>WEA Latina</v>
      </c>
      <c r="X4991" s="1">
        <f>spotify_top_songs_audio_features[[#This Row],[streams]]</f>
        <v>8151755</v>
      </c>
      <c r="Y4991" t="str">
        <f>IF(Tabela2[[#This Row],[feat]]="","","Feat")</f>
        <v/>
      </c>
      <c r="Z4991" s="17" t="str">
        <f>CONCATENATE(INT(spotify_top_songs_audio_features[[#This Row],[duration_ms]]/(60*1000)),":",MOD(INT(spotify_top_songs_audio_features[[#This Row],[duration_ms]]/1000),60))</f>
        <v>3:8</v>
      </c>
      <c r="AA49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991" t="str">
        <f>spotify_top_songs_audio_features[[#This Row],[track_name]]</f>
        <v>Pacas De Billetes</v>
      </c>
    </row>
    <row r="4992" spans="1:28" x14ac:dyDescent="0.25">
      <c r="A4992" t="s">
        <v>7712</v>
      </c>
      <c r="B4992" t="s">
        <v>100</v>
      </c>
      <c r="C4992" t="s">
        <v>7713</v>
      </c>
      <c r="D4992" t="s">
        <v>96</v>
      </c>
      <c r="E4992" t="s">
        <v>58</v>
      </c>
      <c r="F4992" t="s">
        <v>32</v>
      </c>
      <c r="G4992" t="s">
        <v>25</v>
      </c>
      <c r="H4992">
        <v>469</v>
      </c>
      <c r="I4992">
        <v>785</v>
      </c>
      <c r="J4992">
        <v>664</v>
      </c>
      <c r="K4992" t="s">
        <v>2525</v>
      </c>
      <c r="L4992">
        <v>1.55E-4</v>
      </c>
      <c r="M4992">
        <v>931</v>
      </c>
      <c r="N4992">
        <v>79</v>
      </c>
      <c r="O4992">
        <v>-4015</v>
      </c>
      <c r="P4992">
        <v>89719</v>
      </c>
      <c r="Q4992">
        <v>209583</v>
      </c>
      <c r="R4992">
        <v>1</v>
      </c>
      <c r="S4992">
        <v>8136247</v>
      </c>
      <c r="U4992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4992" t="str">
        <f>IFERROR(MID(spotify_top_songs_audio_features[[#This Row],[artist_names]],SEARCH(",",spotify_top_songs_audio_features[[#This Row],[artist_names]])+2,99),"")</f>
        <v/>
      </c>
      <c r="W4992" t="str">
        <f>spotify_top_songs_audio_features[[#This Row],[source]]</f>
        <v>Warner Records</v>
      </c>
      <c r="X4992" s="1">
        <f>spotify_top_songs_audio_features[[#This Row],[streams]]</f>
        <v>8136247</v>
      </c>
      <c r="Y4992" t="str">
        <f>IF(Tabela2[[#This Row],[feat]]="","","Feat")</f>
        <v/>
      </c>
      <c r="Z4992" s="17" t="str">
        <f>CONCATENATE(INT(spotify_top_songs_audio_features[[#This Row],[duration_ms]]/(60*1000)),":",MOD(INT(spotify_top_songs_audio_features[[#This Row],[duration_ms]]/1000),60))</f>
        <v>3:29</v>
      </c>
      <c r="AA49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92" t="str">
        <f>spotify_top_songs_audio_features[[#This Row],[track_name]]</f>
        <v>Cool</v>
      </c>
    </row>
    <row r="4993" spans="1:28" x14ac:dyDescent="0.25">
      <c r="A4993" t="s">
        <v>2856</v>
      </c>
      <c r="B4993" t="s">
        <v>2857</v>
      </c>
      <c r="C4993" t="s">
        <v>2858</v>
      </c>
      <c r="D4993" t="s">
        <v>2859</v>
      </c>
      <c r="E4993" t="s">
        <v>23</v>
      </c>
      <c r="F4993" t="s">
        <v>24</v>
      </c>
      <c r="G4993" t="s">
        <v>25</v>
      </c>
      <c r="H4993">
        <v>625</v>
      </c>
      <c r="I4993">
        <v>626</v>
      </c>
      <c r="J4993">
        <v>293</v>
      </c>
      <c r="K4993" t="s">
        <v>2860</v>
      </c>
      <c r="L4993">
        <v>0</v>
      </c>
      <c r="M4993">
        <v>228</v>
      </c>
      <c r="N4993">
        <v>282</v>
      </c>
      <c r="O4993">
        <v>-5281</v>
      </c>
      <c r="P4993">
        <v>142043</v>
      </c>
      <c r="Q4993">
        <v>196570</v>
      </c>
      <c r="R4993">
        <v>2</v>
      </c>
      <c r="S4993">
        <v>8135136</v>
      </c>
      <c r="U4993" t="str">
        <f>IFERROR(LEFT(spotify_top_songs_audio_features[[#This Row],[artist_names]],SEARCH(",",spotify_top_songs_audio_features[[#This Row],[artist_names]])-1),spotify_top_songs_audio_features[[#This Row],[artist_names]])</f>
        <v>Poo Bear</v>
      </c>
      <c r="V4993" t="str">
        <f>IFERROR(MID(spotify_top_songs_audio_features[[#This Row],[artist_names]],SEARCH(",",spotify_top_songs_audio_features[[#This Row],[artist_names]])+2,99),"")</f>
        <v>Justin Bieber, Jay Electronica</v>
      </c>
      <c r="W4993" t="str">
        <f>spotify_top_songs_audio_features[[#This Row],[source]]</f>
        <v>Bearthday Music, LLC</v>
      </c>
      <c r="X4993" s="1">
        <f>spotify_top_songs_audio_features[[#This Row],[streams]]</f>
        <v>8135136</v>
      </c>
      <c r="Y4993" t="str">
        <f>IF(Tabela2[[#This Row],[feat]]="","","Feat")</f>
        <v>Feat</v>
      </c>
      <c r="Z4993" s="17" t="str">
        <f>CONCATENATE(INT(spotify_top_songs_audio_features[[#This Row],[duration_ms]]/(60*1000)),":",MOD(INT(spotify_top_songs_audio_features[[#This Row],[duration_ms]]/1000),60))</f>
        <v>3:16</v>
      </c>
      <c r="AA49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4993" t="str">
        <f>spotify_top_songs_audio_features[[#This Row],[track_name]]</f>
        <v>Hard 2 Face Reality</v>
      </c>
    </row>
    <row r="4994" spans="1:28" x14ac:dyDescent="0.25">
      <c r="A4994" t="s">
        <v>9224</v>
      </c>
      <c r="B4994" t="s">
        <v>267</v>
      </c>
      <c r="C4994" t="s">
        <v>9225</v>
      </c>
      <c r="D4994" t="s">
        <v>269</v>
      </c>
      <c r="E4994" t="s">
        <v>177</v>
      </c>
      <c r="F4994" t="s">
        <v>24</v>
      </c>
      <c r="G4994" t="s">
        <v>25</v>
      </c>
      <c r="H4994">
        <v>53</v>
      </c>
      <c r="I4994">
        <v>678</v>
      </c>
      <c r="J4994">
        <v>278</v>
      </c>
      <c r="K4994" t="s">
        <v>1022</v>
      </c>
      <c r="L4994">
        <v>6.2299999999999996E-4</v>
      </c>
      <c r="M4994">
        <v>138</v>
      </c>
      <c r="N4994">
        <v>508</v>
      </c>
      <c r="O4994">
        <v>-616</v>
      </c>
      <c r="P4994">
        <v>14005</v>
      </c>
      <c r="Q4994">
        <v>215572</v>
      </c>
      <c r="R4994">
        <v>2</v>
      </c>
      <c r="S4994">
        <v>8135094</v>
      </c>
      <c r="U4994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4994" t="str">
        <f>IFERROR(MID(spotify_top_songs_audio_features[[#This Row],[artist_names]],SEARCH(",",spotify_top_songs_audio_features[[#This Row],[artist_names]])+2,99),"")</f>
        <v/>
      </c>
      <c r="W4994" t="str">
        <f>spotify_top_songs_audio_features[[#This Row],[source]]</f>
        <v>Big Loud Records / Mercury Records / Republic Records</v>
      </c>
      <c r="X4994" s="1">
        <f>spotify_top_songs_audio_features[[#This Row],[streams]]</f>
        <v>8135094</v>
      </c>
      <c r="Y4994" t="str">
        <f>IF(Tabela2[[#This Row],[feat]]="","","Feat")</f>
        <v/>
      </c>
      <c r="Z4994" s="17" t="str">
        <f>CONCATENATE(INT(spotify_top_songs_audio_features[[#This Row],[duration_ms]]/(60*1000)),":",MOD(INT(spotify_top_songs_audio_features[[#This Row],[duration_ms]]/1000),60))</f>
        <v>3:35</v>
      </c>
      <c r="AA49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4994" t="str">
        <f>spotify_top_songs_audio_features[[#This Row],[track_name]]</f>
        <v>Thought You Should Know</v>
      </c>
    </row>
    <row r="4995" spans="1:28" x14ac:dyDescent="0.25">
      <c r="A4995" t="s">
        <v>9165</v>
      </c>
      <c r="B4995" t="s">
        <v>9166</v>
      </c>
      <c r="C4995" t="s">
        <v>9167</v>
      </c>
      <c r="D4995" t="s">
        <v>520</v>
      </c>
      <c r="E4995" t="s">
        <v>31</v>
      </c>
      <c r="F4995" t="s">
        <v>24</v>
      </c>
      <c r="G4995" t="s">
        <v>25</v>
      </c>
      <c r="H4995">
        <v>392</v>
      </c>
      <c r="I4995">
        <v>541</v>
      </c>
      <c r="J4995">
        <v>641</v>
      </c>
      <c r="K4995" t="s">
        <v>4604</v>
      </c>
      <c r="L4995">
        <v>1.0200000000000001E-3</v>
      </c>
      <c r="M4995">
        <v>288</v>
      </c>
      <c r="N4995">
        <v>447</v>
      </c>
      <c r="O4995">
        <v>-868</v>
      </c>
      <c r="P4995">
        <v>181866</v>
      </c>
      <c r="Q4995">
        <v>306656</v>
      </c>
      <c r="R4995">
        <v>1</v>
      </c>
      <c r="S4995">
        <v>8132752</v>
      </c>
      <c r="U4995" t="str">
        <f>IFERROR(LEFT(spotify_top_songs_audio_features[[#This Row],[artist_names]],SEARCH(",",spotify_top_songs_audio_features[[#This Row],[artist_names]])-1),spotify_top_songs_audio_features[[#This Row],[artist_names]])</f>
        <v>Melanie Martinez</v>
      </c>
      <c r="V4995" t="str">
        <f>IFERROR(MID(spotify_top_songs_audio_features[[#This Row],[artist_names]],SEARCH(",",spotify_top_songs_audio_features[[#This Row],[artist_names]])+2,99),"")</f>
        <v/>
      </c>
      <c r="W4995" t="str">
        <f>spotify_top_songs_audio_features[[#This Row],[source]]</f>
        <v>Atlantic Records</v>
      </c>
      <c r="X4995" s="1">
        <f>spotify_top_songs_audio_features[[#This Row],[streams]]</f>
        <v>8132752</v>
      </c>
      <c r="Y4995" t="str">
        <f>IF(Tabela2[[#This Row],[feat]]="","","Feat")</f>
        <v/>
      </c>
      <c r="Z4995" s="17" t="str">
        <f>CONCATENATE(INT(spotify_top_songs_audio_features[[#This Row],[duration_ms]]/(60*1000)),":",MOD(INT(spotify_top_songs_audio_features[[#This Row],[duration_ms]]/1000),60))</f>
        <v>5:6</v>
      </c>
      <c r="AA49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4995" t="str">
        <f>spotify_top_songs_audio_features[[#This Row],[track_name]]</f>
        <v>DEATH</v>
      </c>
    </row>
    <row r="4996" spans="1:28" x14ac:dyDescent="0.25">
      <c r="A4996" t="s">
        <v>17436</v>
      </c>
      <c r="B4996" t="s">
        <v>17437</v>
      </c>
      <c r="C4996" t="s">
        <v>17438</v>
      </c>
      <c r="D4996" t="s">
        <v>1938</v>
      </c>
      <c r="E4996" t="s">
        <v>97</v>
      </c>
      <c r="F4996" t="s">
        <v>32</v>
      </c>
      <c r="G4996" t="s">
        <v>25</v>
      </c>
      <c r="H4996">
        <v>732</v>
      </c>
      <c r="I4996">
        <v>671</v>
      </c>
      <c r="J4996">
        <v>82</v>
      </c>
      <c r="K4996" t="s">
        <v>2242</v>
      </c>
      <c r="L4996">
        <v>0</v>
      </c>
      <c r="M4996">
        <v>128</v>
      </c>
      <c r="N4996">
        <v>836</v>
      </c>
      <c r="O4996">
        <v>-4276</v>
      </c>
      <c r="P4996">
        <v>159907</v>
      </c>
      <c r="Q4996">
        <v>168000</v>
      </c>
      <c r="R4996">
        <v>1</v>
      </c>
      <c r="S4996">
        <v>8118583</v>
      </c>
      <c r="U4996" t="str">
        <f>IFERROR(LEFT(spotify_top_songs_audio_features[[#This Row],[artist_names]],SEARCH(",",spotify_top_songs_audio_features[[#This Row],[artist_names]])-1),spotify_top_songs_audio_features[[#This Row],[artist_names]])</f>
        <v>WIU</v>
      </c>
      <c r="V4996" t="str">
        <f>IFERROR(MID(spotify_top_songs_audio_features[[#This Row],[artist_names]],SEARCH(",",spotify_top_songs_audio_features[[#This Row],[artist_names]])+2,99),"")</f>
        <v/>
      </c>
      <c r="W4996" t="str">
        <f>spotify_top_songs_audio_features[[#This Row],[source]]</f>
        <v>Sony Music Entertainment</v>
      </c>
      <c r="X4996" s="1">
        <f>spotify_top_songs_audio_features[[#This Row],[streams]]</f>
        <v>8118583</v>
      </c>
      <c r="Y4996" t="str">
        <f>IF(Tabela2[[#This Row],[feat]]="","","Feat")</f>
        <v/>
      </c>
      <c r="Z4996" s="17" t="str">
        <f>CONCATENATE(INT(spotify_top_songs_audio_features[[#This Row],[duration_ms]]/(60*1000)),":",MOD(INT(spotify_top_songs_audio_features[[#This Row],[duration_ms]]/1000),60))</f>
        <v>2:48</v>
      </c>
      <c r="AA49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4996" t="str">
        <f>spotify_top_songs_audio_features[[#This Row],[track_name]]</f>
        <v>Coração de Gelo</v>
      </c>
    </row>
    <row r="4997" spans="1:28" x14ac:dyDescent="0.25">
      <c r="A4997" t="s">
        <v>3702</v>
      </c>
      <c r="B4997" t="s">
        <v>3703</v>
      </c>
      <c r="C4997" t="s">
        <v>3704</v>
      </c>
      <c r="D4997" t="s">
        <v>3705</v>
      </c>
      <c r="E4997" t="s">
        <v>58</v>
      </c>
      <c r="F4997" t="s">
        <v>32</v>
      </c>
      <c r="G4997" t="s">
        <v>25</v>
      </c>
      <c r="H4997">
        <v>522</v>
      </c>
      <c r="I4997">
        <v>922</v>
      </c>
      <c r="J4997">
        <v>616</v>
      </c>
      <c r="K4997" t="s">
        <v>3706</v>
      </c>
      <c r="L4997">
        <v>0</v>
      </c>
      <c r="M4997">
        <v>976</v>
      </c>
      <c r="N4997">
        <v>53</v>
      </c>
      <c r="O4997">
        <v>-4805</v>
      </c>
      <c r="P4997">
        <v>176105</v>
      </c>
      <c r="Q4997">
        <v>170134</v>
      </c>
      <c r="R4997">
        <v>1</v>
      </c>
      <c r="S4997">
        <v>8109801</v>
      </c>
      <c r="U4997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4997" t="str">
        <f>IFERROR(MID(spotify_top_songs_audio_features[[#This Row],[artist_names]],SEARCH(",",spotify_top_songs_audio_features[[#This Row],[artist_names]])+2,99),"")</f>
        <v>Bring Me The Horizon</v>
      </c>
      <c r="W4997" t="str">
        <f>spotify_top_songs_audio_features[[#This Row],[source]]</f>
        <v>Bad Boy / Interscope</v>
      </c>
      <c r="X4997" s="1">
        <f>spotify_top_songs_audio_features[[#This Row],[streams]]</f>
        <v>8109801</v>
      </c>
      <c r="Y4997" t="str">
        <f>IF(Tabela2[[#This Row],[feat]]="","","Feat")</f>
        <v>Feat</v>
      </c>
      <c r="Z4997" s="17" t="str">
        <f>CONCATENATE(INT(spotify_top_songs_audio_features[[#This Row],[duration_ms]]/(60*1000)),":",MOD(INT(spotify_top_songs_audio_features[[#This Row],[duration_ms]]/1000),60))</f>
        <v>2:50</v>
      </c>
      <c r="AA49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97" t="str">
        <f>spotify_top_songs_audio_features[[#This Row],[track_name]]</f>
        <v>maybe (feat. Bring Me The Horizon)</v>
      </c>
    </row>
    <row r="4998" spans="1:28" x14ac:dyDescent="0.25">
      <c r="A4998" t="s">
        <v>4376</v>
      </c>
      <c r="B4998" t="s">
        <v>4377</v>
      </c>
      <c r="C4998" t="s">
        <v>4378</v>
      </c>
      <c r="D4998" t="s">
        <v>2682</v>
      </c>
      <c r="E4998" t="s">
        <v>86</v>
      </c>
      <c r="F4998" t="s">
        <v>32</v>
      </c>
      <c r="G4998" t="s">
        <v>25</v>
      </c>
      <c r="H4998">
        <v>796</v>
      </c>
      <c r="I4998">
        <v>777</v>
      </c>
      <c r="J4998">
        <v>567</v>
      </c>
      <c r="K4998" t="s">
        <v>4379</v>
      </c>
      <c r="L4998">
        <v>2.8700000000000002E-3</v>
      </c>
      <c r="M4998">
        <v>95</v>
      </c>
      <c r="N4998">
        <v>96</v>
      </c>
      <c r="O4998">
        <v>-6112</v>
      </c>
      <c r="P4998">
        <v>14197</v>
      </c>
      <c r="Q4998">
        <v>202720</v>
      </c>
      <c r="R4998">
        <v>1</v>
      </c>
      <c r="S4998">
        <v>8109572</v>
      </c>
      <c r="U4998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4998" t="str">
        <f>IFERROR(MID(spotify_top_songs_audio_features[[#This Row],[artist_names]],SEARCH(",",spotify_top_songs_audio_features[[#This Row],[artist_names]])+2,99),"")</f>
        <v>Travis Scott</v>
      </c>
      <c r="W4998" t="str">
        <f>spotify_top_songs_audio_features[[#This Row],[source]]</f>
        <v>RBMG/Def Jam</v>
      </c>
      <c r="X4998" s="1">
        <f>spotify_top_songs_audio_features[[#This Row],[streams]]</f>
        <v>8109572</v>
      </c>
      <c r="Y4998" t="str">
        <f>IF(Tabela2[[#This Row],[feat]]="","","Feat")</f>
        <v>Feat</v>
      </c>
      <c r="Z4998" s="17" t="str">
        <f>CONCATENATE(INT(spotify_top_songs_audio_features[[#This Row],[duration_ms]]/(60*1000)),":",MOD(INT(spotify_top_songs_audio_features[[#This Row],[duration_ms]]/1000),60))</f>
        <v>3:22</v>
      </c>
      <c r="AA49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4998" t="str">
        <f>spotify_top_songs_audio_features[[#This Row],[track_name]]</f>
        <v>Second Emotion (feat. Travis Scott)</v>
      </c>
    </row>
    <row r="4999" spans="1:28" x14ac:dyDescent="0.25">
      <c r="A4999" t="s">
        <v>12185</v>
      </c>
      <c r="B4999" t="s">
        <v>1356</v>
      </c>
      <c r="C4999" t="s">
        <v>4501</v>
      </c>
      <c r="D4999" t="s">
        <v>1358</v>
      </c>
      <c r="E4999" t="s">
        <v>58</v>
      </c>
      <c r="F4999" t="s">
        <v>32</v>
      </c>
      <c r="G4999" t="s">
        <v>25</v>
      </c>
      <c r="H4999">
        <v>671</v>
      </c>
      <c r="I4999">
        <v>314</v>
      </c>
      <c r="J4999">
        <v>244</v>
      </c>
      <c r="K4999" t="s">
        <v>419</v>
      </c>
      <c r="L4999">
        <v>0</v>
      </c>
      <c r="M4999">
        <v>825</v>
      </c>
      <c r="N4999">
        <v>296</v>
      </c>
      <c r="O4999">
        <v>-8091</v>
      </c>
      <c r="P4999">
        <v>110898</v>
      </c>
      <c r="Q4999">
        <v>191600</v>
      </c>
      <c r="R4999">
        <v>13</v>
      </c>
      <c r="S4999">
        <v>8105035</v>
      </c>
      <c r="U4999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4999" t="str">
        <f>IFERROR(MID(spotify_top_songs_audio_features[[#This Row],[artist_names]],SEARCH(",",spotify_top_songs_audio_features[[#This Row],[artist_names]])+2,99),"")</f>
        <v/>
      </c>
      <c r="W4999" t="str">
        <f>spotify_top_songs_audio_features[[#This Row],[source]]</f>
        <v>Roc Nation / Rihanna</v>
      </c>
      <c r="X4999" s="1">
        <f>spotify_top_songs_audio_features[[#This Row],[streams]]</f>
        <v>8105035</v>
      </c>
      <c r="Y4999" t="str">
        <f>IF(Tabela2[[#This Row],[feat]]="","","Feat")</f>
        <v/>
      </c>
      <c r="Z4999" s="17" t="str">
        <f>CONCATENATE(INT(spotify_top_songs_audio_features[[#This Row],[duration_ms]]/(60*1000)),":",MOD(INT(spotify_top_songs_audio_features[[#This Row],[duration_ms]]/1000),60))</f>
        <v>3:11</v>
      </c>
      <c r="AA49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4999" t="str">
        <f>spotify_top_songs_audio_features[[#This Row],[track_name]]</f>
        <v>Needed Me</v>
      </c>
    </row>
    <row r="5000" spans="1:28" x14ac:dyDescent="0.25">
      <c r="A5000" t="s">
        <v>8230</v>
      </c>
      <c r="B5000" t="s">
        <v>5468</v>
      </c>
      <c r="C5000" t="s">
        <v>5469</v>
      </c>
      <c r="D5000" t="s">
        <v>1517</v>
      </c>
      <c r="E5000" t="s">
        <v>70</v>
      </c>
      <c r="F5000" t="s">
        <v>24</v>
      </c>
      <c r="G5000" t="s">
        <v>25</v>
      </c>
      <c r="H5000">
        <v>76</v>
      </c>
      <c r="I5000">
        <v>476</v>
      </c>
      <c r="J5000">
        <v>241</v>
      </c>
      <c r="K5000" t="s">
        <v>3897</v>
      </c>
      <c r="L5000">
        <v>0</v>
      </c>
      <c r="M5000">
        <v>1</v>
      </c>
      <c r="N5000">
        <v>354</v>
      </c>
      <c r="O5000">
        <v>-8103</v>
      </c>
      <c r="P5000">
        <v>14701</v>
      </c>
      <c r="Q5000">
        <v>161990</v>
      </c>
      <c r="R5000">
        <v>6</v>
      </c>
      <c r="S5000">
        <v>8097694</v>
      </c>
      <c r="U5000" t="str">
        <f>IFERROR(LEFT(spotify_top_songs_audio_features[[#This Row],[artist_names]],SEARCH(",",spotify_top_songs_audio_features[[#This Row],[artist_names]])-1),spotify_top_songs_audio_features[[#This Row],[artist_names]])</f>
        <v>Gucci Mane</v>
      </c>
      <c r="V5000" t="str">
        <f>IFERROR(MID(spotify_top_songs_audio_features[[#This Row],[artist_names]],SEARCH(",",spotify_top_songs_audio_features[[#This Row],[artist_names]])+2,99),"")</f>
        <v>The Weeknd</v>
      </c>
      <c r="W5000" t="str">
        <f>spotify_top_songs_audio_features[[#This Row],[source]]</f>
        <v>Guwop Enterprises/Atlantic</v>
      </c>
      <c r="X5000" s="1">
        <f>spotify_top_songs_audio_features[[#This Row],[streams]]</f>
        <v>8097694</v>
      </c>
      <c r="Y5000" t="str">
        <f>IF(Tabela2[[#This Row],[feat]]="","","Feat")</f>
        <v>Feat</v>
      </c>
      <c r="Z5000" s="17" t="str">
        <f>CONCATENATE(INT(spotify_top_songs_audio_features[[#This Row],[duration_ms]]/(60*1000)),":",MOD(INT(spotify_top_songs_audio_features[[#This Row],[duration_ms]]/1000),60))</f>
        <v>2:41</v>
      </c>
      <c r="AA50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000" t="str">
        <f>spotify_top_songs_audio_features[[#This Row],[track_name]]</f>
        <v>Curve (feat. The Weeknd)</v>
      </c>
    </row>
    <row r="5001" spans="1:28" x14ac:dyDescent="0.25">
      <c r="A5001" t="s">
        <v>11850</v>
      </c>
      <c r="B5001" t="s">
        <v>11851</v>
      </c>
      <c r="C5001" t="s">
        <v>11852</v>
      </c>
      <c r="D5001" t="s">
        <v>85</v>
      </c>
      <c r="E5001" t="s">
        <v>86</v>
      </c>
      <c r="F5001" t="s">
        <v>24</v>
      </c>
      <c r="G5001" t="s">
        <v>25</v>
      </c>
      <c r="H5001">
        <v>711</v>
      </c>
      <c r="I5001">
        <v>517</v>
      </c>
      <c r="J5001">
        <v>391</v>
      </c>
      <c r="K5001" t="s">
        <v>3578</v>
      </c>
      <c r="L5001">
        <v>0</v>
      </c>
      <c r="M5001">
        <v>149</v>
      </c>
      <c r="N5001">
        <v>294</v>
      </c>
      <c r="O5001">
        <v>-7695</v>
      </c>
      <c r="P5001">
        <v>119945</v>
      </c>
      <c r="Q5001">
        <v>204516</v>
      </c>
      <c r="R5001">
        <v>2</v>
      </c>
      <c r="S5001">
        <v>8094095</v>
      </c>
      <c r="U5001" t="str">
        <f>IFERROR(LEFT(spotify_top_songs_audio_features[[#This Row],[artist_names]],SEARCH(",",spotify_top_songs_audio_features[[#This Row],[artist_names]])-1),spotify_top_songs_audio_features[[#This Row],[artist_names]])</f>
        <v>LANY</v>
      </c>
      <c r="V5001" t="str">
        <f>IFERROR(MID(spotify_top_songs_audio_features[[#This Row],[artist_names]],SEARCH(",",spotify_top_songs_audio_features[[#This Row],[artist_names]])+2,99),"")</f>
        <v/>
      </c>
      <c r="W5001" t="str">
        <f>spotify_top_songs_audio_features[[#This Row],[source]]</f>
        <v>Polydor Records</v>
      </c>
      <c r="X5001" s="1">
        <f>spotify_top_songs_audio_features[[#This Row],[streams]]</f>
        <v>8094095</v>
      </c>
      <c r="Y5001" t="str">
        <f>IF(Tabela2[[#This Row],[feat]]="","","Feat")</f>
        <v/>
      </c>
      <c r="Z5001" s="17" t="str">
        <f>CONCATENATE(INT(spotify_top_songs_audio_features[[#This Row],[duration_ms]]/(60*1000)),":",MOD(INT(spotify_top_songs_audio_features[[#This Row],[duration_ms]]/1000),60))</f>
        <v>3:24</v>
      </c>
      <c r="AA50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001" t="str">
        <f>spotify_top_songs_audio_features[[#This Row],[track_name]]</f>
        <v>Thru These Tears</v>
      </c>
    </row>
    <row r="5002" spans="1:28" x14ac:dyDescent="0.25">
      <c r="A5002" t="s">
        <v>16295</v>
      </c>
      <c r="B5002" t="s">
        <v>100</v>
      </c>
      <c r="C5002" t="s">
        <v>16296</v>
      </c>
      <c r="D5002" t="s">
        <v>96</v>
      </c>
      <c r="E5002" t="s">
        <v>23</v>
      </c>
      <c r="F5002" t="s">
        <v>24</v>
      </c>
      <c r="G5002" t="s">
        <v>25</v>
      </c>
      <c r="H5002">
        <v>875</v>
      </c>
      <c r="I5002">
        <v>813</v>
      </c>
      <c r="J5002">
        <v>579</v>
      </c>
      <c r="K5002" t="s">
        <v>16297</v>
      </c>
      <c r="L5002">
        <v>0</v>
      </c>
      <c r="M5002">
        <v>321</v>
      </c>
      <c r="N5002">
        <v>859</v>
      </c>
      <c r="O5002">
        <v>-4502</v>
      </c>
      <c r="P5002">
        <v>114993</v>
      </c>
      <c r="Q5002">
        <v>184882</v>
      </c>
      <c r="R5002">
        <v>1</v>
      </c>
      <c r="S5002">
        <v>8091754</v>
      </c>
      <c r="U5002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5002" t="str">
        <f>IFERROR(MID(spotify_top_songs_audio_features[[#This Row],[artist_names]],SEARCH(",",spotify_top_songs_audio_features[[#This Row],[artist_names]])+2,99),"")</f>
        <v/>
      </c>
      <c r="W5002" t="str">
        <f>spotify_top_songs_audio_features[[#This Row],[source]]</f>
        <v>Warner Records</v>
      </c>
      <c r="X5002" s="1">
        <f>spotify_top_songs_audio_features[[#This Row],[streams]]</f>
        <v>8091754</v>
      </c>
      <c r="Y5002" t="str">
        <f>IF(Tabela2[[#This Row],[feat]]="","","Feat")</f>
        <v/>
      </c>
      <c r="Z5002" s="17" t="str">
        <f>CONCATENATE(INT(spotify_top_songs_audio_features[[#This Row],[duration_ms]]/(60*1000)),":",MOD(INT(spotify_top_songs_audio_features[[#This Row],[duration_ms]]/1000),60))</f>
        <v>3:4</v>
      </c>
      <c r="AA50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002" t="str">
        <f>spotify_top_songs_audio_features[[#This Row],[track_name]]</f>
        <v>Future Nostalgia</v>
      </c>
    </row>
    <row r="5003" spans="1:28" x14ac:dyDescent="0.25">
      <c r="A5003" t="s">
        <v>5560</v>
      </c>
      <c r="B5003" t="s">
        <v>967</v>
      </c>
      <c r="C5003" t="s">
        <v>5561</v>
      </c>
      <c r="D5003" t="s">
        <v>235</v>
      </c>
      <c r="E5003" t="s">
        <v>31</v>
      </c>
      <c r="F5003" t="s">
        <v>24</v>
      </c>
      <c r="G5003" t="s">
        <v>25</v>
      </c>
      <c r="H5003">
        <v>785</v>
      </c>
      <c r="I5003">
        <v>732</v>
      </c>
      <c r="J5003">
        <v>164</v>
      </c>
      <c r="K5003" t="s">
        <v>1330</v>
      </c>
      <c r="L5003">
        <v>807</v>
      </c>
      <c r="M5003">
        <v>265</v>
      </c>
      <c r="N5003">
        <v>496</v>
      </c>
      <c r="O5003">
        <v>-5724</v>
      </c>
      <c r="P5003">
        <v>110952</v>
      </c>
      <c r="Q5003">
        <v>260771</v>
      </c>
      <c r="R5003">
        <v>1</v>
      </c>
      <c r="S5003">
        <v>8082666</v>
      </c>
      <c r="U5003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5003" t="str">
        <f>IFERROR(MID(spotify_top_songs_audio_features[[#This Row],[artist_names]],SEARCH(",",spotify_top_songs_audio_features[[#This Row],[artist_names]])+2,99),"")</f>
        <v/>
      </c>
      <c r="W5003" t="str">
        <f>spotify_top_songs_audio_features[[#This Row],[source]]</f>
        <v>Parkwood Entertainment/Columbia</v>
      </c>
      <c r="X5003" s="1">
        <f>spotify_top_songs_audio_features[[#This Row],[streams]]</f>
        <v>8082666</v>
      </c>
      <c r="Y5003" t="str">
        <f>IF(Tabela2[[#This Row],[feat]]="","","Feat")</f>
        <v/>
      </c>
      <c r="Z5003" s="17" t="str">
        <f>CONCATENATE(INT(spotify_top_songs_audio_features[[#This Row],[duration_ms]]/(60*1000)),":",MOD(INT(spotify_top_songs_audio_features[[#This Row],[duration_ms]]/1000),60))</f>
        <v>4:20</v>
      </c>
      <c r="AA50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03" t="str">
        <f>spotify_top_songs_audio_features[[#This Row],[track_name]]</f>
        <v>HEATED</v>
      </c>
    </row>
    <row r="5004" spans="1:28" x14ac:dyDescent="0.25">
      <c r="A5004" t="s">
        <v>11587</v>
      </c>
      <c r="B5004" t="s">
        <v>5000</v>
      </c>
      <c r="C5004" t="s">
        <v>5633</v>
      </c>
      <c r="D5004" t="s">
        <v>3566</v>
      </c>
      <c r="E5004" t="s">
        <v>58</v>
      </c>
      <c r="F5004" t="s">
        <v>32</v>
      </c>
      <c r="G5004" t="s">
        <v>25</v>
      </c>
      <c r="H5004">
        <v>743</v>
      </c>
      <c r="I5004">
        <v>837</v>
      </c>
      <c r="J5004">
        <v>633</v>
      </c>
      <c r="K5004" t="s">
        <v>11588</v>
      </c>
      <c r="L5004">
        <v>2.8600000000000001E-3</v>
      </c>
      <c r="M5004">
        <v>104</v>
      </c>
      <c r="N5004">
        <v>378</v>
      </c>
      <c r="O5004">
        <v>-7634</v>
      </c>
      <c r="P5004">
        <v>126023</v>
      </c>
      <c r="Q5004">
        <v>156391</v>
      </c>
      <c r="R5004">
        <v>13</v>
      </c>
      <c r="S5004">
        <v>8076666</v>
      </c>
      <c r="U5004" t="str">
        <f>IFERROR(LEFT(spotify_top_songs_audio_features[[#This Row],[artist_names]],SEARCH(",",spotify_top_songs_audio_features[[#This Row],[artist_names]])-1),spotify_top_songs_audio_features[[#This Row],[artist_names]])</f>
        <v>Troye Sivan</v>
      </c>
      <c r="V5004" t="str">
        <f>IFERROR(MID(spotify_top_songs_audio_features[[#This Row],[artist_names]],SEARCH(",",spotify_top_songs_audio_features[[#This Row],[artist_names]])+2,99),"")</f>
        <v/>
      </c>
      <c r="W5004" t="str">
        <f>spotify_top_songs_audio_features[[#This Row],[source]]</f>
        <v>EMI Recorded Music Australia Pty Ltd</v>
      </c>
      <c r="X5004" s="1">
        <f>spotify_top_songs_audio_features[[#This Row],[streams]]</f>
        <v>8076666</v>
      </c>
      <c r="Y5004" t="str">
        <f>IF(Tabela2[[#This Row],[feat]]="","","Feat")</f>
        <v/>
      </c>
      <c r="Z5004" s="17" t="str">
        <f>CONCATENATE(INT(spotify_top_songs_audio_features[[#This Row],[duration_ms]]/(60*1000)),":",MOD(INT(spotify_top_songs_audio_features[[#This Row],[duration_ms]]/1000),60))</f>
        <v>2:36</v>
      </c>
      <c r="AA50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04" t="str">
        <f>spotify_top_songs_audio_features[[#This Row],[track_name]]</f>
        <v>Rush</v>
      </c>
    </row>
    <row r="5005" spans="1:28" x14ac:dyDescent="0.25">
      <c r="A5005" t="s">
        <v>15395</v>
      </c>
      <c r="B5005" t="s">
        <v>280</v>
      </c>
      <c r="C5005" t="s">
        <v>15396</v>
      </c>
      <c r="D5005" t="s">
        <v>282</v>
      </c>
      <c r="E5005" t="s">
        <v>142</v>
      </c>
      <c r="F5005" t="s">
        <v>24</v>
      </c>
      <c r="G5005" t="s">
        <v>25</v>
      </c>
      <c r="H5005">
        <v>306</v>
      </c>
      <c r="I5005">
        <v>347</v>
      </c>
      <c r="J5005">
        <v>334</v>
      </c>
      <c r="K5005" t="s">
        <v>1224</v>
      </c>
      <c r="L5005">
        <v>13</v>
      </c>
      <c r="M5005">
        <v>485</v>
      </c>
      <c r="N5005">
        <v>511</v>
      </c>
      <c r="O5005">
        <v>-85</v>
      </c>
      <c r="P5005">
        <v>120996</v>
      </c>
      <c r="Q5005">
        <v>377960</v>
      </c>
      <c r="R5005">
        <v>1</v>
      </c>
      <c r="S5005">
        <v>8074919</v>
      </c>
      <c r="U5005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5005" t="str">
        <f>IFERROR(MID(spotify_top_songs_audio_features[[#This Row],[artist_names]],SEARCH(",",spotify_top_songs_audio_features[[#This Row],[artist_names]])+2,99),"")</f>
        <v/>
      </c>
      <c r="W5005" t="str">
        <f>spotify_top_songs_audio_features[[#This Row],[source]]</f>
        <v>Columbia</v>
      </c>
      <c r="X5005" s="1">
        <f>spotify_top_songs_audio_features[[#This Row],[streams]]</f>
        <v>8074919</v>
      </c>
      <c r="Y5005" t="str">
        <f>IF(Tabela2[[#This Row],[feat]]="","","Feat")</f>
        <v/>
      </c>
      <c r="Z5005" s="17" t="str">
        <f>CONCATENATE(INT(spotify_top_songs_audio_features[[#This Row],[duration_ms]]/(60*1000)),":",MOD(INT(spotify_top_songs_audio_features[[#This Row],[duration_ms]]/1000),60))</f>
        <v>6:17</v>
      </c>
      <c r="AA50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005" t="str">
        <f>spotify_top_songs_audio_features[[#This Row],[track_name]]</f>
        <v>Fine Line</v>
      </c>
    </row>
    <row r="5006" spans="1:28" x14ac:dyDescent="0.25">
      <c r="A5006" t="s">
        <v>14668</v>
      </c>
      <c r="B5006" t="s">
        <v>14669</v>
      </c>
      <c r="C5006" t="s">
        <v>14670</v>
      </c>
      <c r="D5006" t="s">
        <v>1807</v>
      </c>
      <c r="E5006" t="s">
        <v>23</v>
      </c>
      <c r="F5006" t="s">
        <v>24</v>
      </c>
      <c r="G5006" t="s">
        <v>152</v>
      </c>
      <c r="H5006">
        <v>548</v>
      </c>
      <c r="I5006">
        <v>591</v>
      </c>
      <c r="J5006">
        <v>592</v>
      </c>
      <c r="K5006" t="s">
        <v>3774</v>
      </c>
      <c r="L5006">
        <v>8.2100000000000001E-4</v>
      </c>
      <c r="M5006">
        <v>174</v>
      </c>
      <c r="N5006">
        <v>383</v>
      </c>
      <c r="O5006">
        <v>-7888</v>
      </c>
      <c r="P5006">
        <v>83411</v>
      </c>
      <c r="Q5006">
        <v>208899</v>
      </c>
      <c r="R5006">
        <v>1</v>
      </c>
      <c r="S5006">
        <v>8071523</v>
      </c>
      <c r="U5006" t="str">
        <f>IFERROR(LEFT(spotify_top_songs_audio_features[[#This Row],[artist_names]],SEARCH(",",spotify_top_songs_audio_features[[#This Row],[artist_names]])-1),spotify_top_songs_audio_features[[#This Row],[artist_names]])</f>
        <v>Junior H</v>
      </c>
      <c r="V5006" t="str">
        <f>IFERROR(MID(spotify_top_songs_audio_features[[#This Row],[artist_names]],SEARCH(",",spotify_top_songs_audio_features[[#This Row],[artist_names]])+2,99),"")</f>
        <v/>
      </c>
      <c r="W5006" t="str">
        <f>spotify_top_songs_audio_features[[#This Row],[source]]</f>
        <v>WEA Latina</v>
      </c>
      <c r="X5006" s="1">
        <f>spotify_top_songs_audio_features[[#This Row],[streams]]</f>
        <v>8071523</v>
      </c>
      <c r="Y5006" t="str">
        <f>IF(Tabela2[[#This Row],[feat]]="","","Feat")</f>
        <v/>
      </c>
      <c r="Z5006" s="17" t="str">
        <f>CONCATENATE(INT(spotify_top_songs_audio_features[[#This Row],[duration_ms]]/(60*1000)),":",MOD(INT(spotify_top_songs_audio_features[[#This Row],[duration_ms]]/1000),60))</f>
        <v>3:28</v>
      </c>
      <c r="AA50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006" t="str">
        <f>spotify_top_songs_audio_features[[#This Row],[track_name]]</f>
        <v>$AD BOYZ II</v>
      </c>
    </row>
    <row r="5007" spans="1:28" x14ac:dyDescent="0.25">
      <c r="A5007" t="s">
        <v>6612</v>
      </c>
      <c r="B5007" t="s">
        <v>73</v>
      </c>
      <c r="C5007" t="s">
        <v>6613</v>
      </c>
      <c r="D5007" t="s">
        <v>6614</v>
      </c>
      <c r="E5007" t="s">
        <v>142</v>
      </c>
      <c r="F5007" t="s">
        <v>24</v>
      </c>
      <c r="G5007" t="s">
        <v>152</v>
      </c>
      <c r="H5007">
        <v>583</v>
      </c>
      <c r="I5007">
        <v>344</v>
      </c>
      <c r="J5007">
        <v>559</v>
      </c>
      <c r="K5007" t="s">
        <v>6615</v>
      </c>
      <c r="L5007">
        <v>0</v>
      </c>
      <c r="M5007">
        <v>143</v>
      </c>
      <c r="N5007">
        <v>581</v>
      </c>
      <c r="O5007">
        <v>-8765</v>
      </c>
      <c r="P5007">
        <v>65203</v>
      </c>
      <c r="Q5007">
        <v>110129</v>
      </c>
      <c r="R5007">
        <v>1</v>
      </c>
      <c r="S5007">
        <v>8070143</v>
      </c>
      <c r="U5007" t="str">
        <f>IFERROR(LEFT(spotify_top_songs_audio_features[[#This Row],[artist_names]],SEARCH(",",spotify_top_songs_audio_features[[#This Row],[artist_names]])-1),spotify_top_songs_audio_features[[#This Row],[artist_names]])</f>
        <v>Brent Faiyaz</v>
      </c>
      <c r="V5007" t="str">
        <f>IFERROR(MID(spotify_top_songs_audio_features[[#This Row],[artist_names]],SEARCH(",",spotify_top_songs_audio_features[[#This Row],[artist_names]])+2,99),"")</f>
        <v/>
      </c>
      <c r="W5007" t="str">
        <f>spotify_top_songs_audio_features[[#This Row],[source]]</f>
        <v>Lost Kids</v>
      </c>
      <c r="X5007" s="1">
        <f>spotify_top_songs_audio_features[[#This Row],[streams]]</f>
        <v>8070143</v>
      </c>
      <c r="Y5007" t="str">
        <f>IF(Tabela2[[#This Row],[feat]]="","","Feat")</f>
        <v/>
      </c>
      <c r="Z5007" s="17" t="str">
        <f>CONCATENATE(INT(spotify_top_songs_audio_features[[#This Row],[duration_ms]]/(60*1000)),":",MOD(INT(spotify_top_songs_audio_features[[#This Row],[duration_ms]]/1000),60))</f>
        <v>1:50</v>
      </c>
      <c r="AA50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007" t="str">
        <f>spotify_top_songs_audio_features[[#This Row],[track_name]]</f>
        <v>Clouded</v>
      </c>
    </row>
    <row r="5008" spans="1:28" x14ac:dyDescent="0.25">
      <c r="A5008" t="s">
        <v>9744</v>
      </c>
      <c r="B5008" t="s">
        <v>7015</v>
      </c>
      <c r="C5008" t="s">
        <v>9388</v>
      </c>
      <c r="D5008" t="s">
        <v>1254</v>
      </c>
      <c r="E5008" t="s">
        <v>469</v>
      </c>
      <c r="F5008" t="s">
        <v>24</v>
      </c>
      <c r="G5008" t="s">
        <v>25</v>
      </c>
      <c r="H5008">
        <v>676</v>
      </c>
      <c r="I5008">
        <v>461</v>
      </c>
      <c r="J5008">
        <v>304</v>
      </c>
      <c r="K5008" t="s">
        <v>2187</v>
      </c>
      <c r="L5008">
        <v>0</v>
      </c>
      <c r="M5008">
        <v>951</v>
      </c>
      <c r="N5008">
        <v>466</v>
      </c>
      <c r="O5008">
        <v>-359</v>
      </c>
      <c r="P5008">
        <v>10795</v>
      </c>
      <c r="Q5008">
        <v>210880</v>
      </c>
      <c r="R5008">
        <v>2</v>
      </c>
      <c r="S5008">
        <v>8067672</v>
      </c>
      <c r="U5008" t="str">
        <f>IFERROR(LEFT(spotify_top_songs_audio_features[[#This Row],[artist_names]],SEARCH(",",spotify_top_songs_audio_features[[#This Row],[artist_names]])-1),spotify_top_songs_audio_features[[#This Row],[artist_names]])</f>
        <v>Lewis Capaldi</v>
      </c>
      <c r="V5008" t="str">
        <f>IFERROR(MID(spotify_top_songs_audio_features[[#This Row],[artist_names]],SEARCH(",",spotify_top_songs_audio_features[[#This Row],[artist_names]])+2,99),"")</f>
        <v/>
      </c>
      <c r="W5008" t="str">
        <f>spotify_top_songs_audio_features[[#This Row],[source]]</f>
        <v>Vertigo Berlin</v>
      </c>
      <c r="X5008" s="1">
        <f>spotify_top_songs_audio_features[[#This Row],[streams]]</f>
        <v>8067672</v>
      </c>
      <c r="Y5008" t="str">
        <f>IF(Tabela2[[#This Row],[feat]]="","","Feat")</f>
        <v/>
      </c>
      <c r="Z5008" s="17" t="str">
        <f>CONCATENATE(INT(spotify_top_songs_audio_features[[#This Row],[duration_ms]]/(60*1000)),":",MOD(INT(spotify_top_songs_audio_features[[#This Row],[duration_ms]]/1000),60))</f>
        <v>3:30</v>
      </c>
      <c r="AA50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008" t="str">
        <f>spotify_top_songs_audio_features[[#This Row],[track_name]]</f>
        <v>Wish You The Best</v>
      </c>
    </row>
    <row r="5009" spans="1:28" x14ac:dyDescent="0.25">
      <c r="A5009" t="s">
        <v>2845</v>
      </c>
      <c r="B5009" t="s">
        <v>2846</v>
      </c>
      <c r="C5009" t="s">
        <v>2847</v>
      </c>
      <c r="D5009" t="s">
        <v>141</v>
      </c>
      <c r="E5009" t="s">
        <v>113</v>
      </c>
      <c r="F5009" t="s">
        <v>24</v>
      </c>
      <c r="G5009" t="s">
        <v>25</v>
      </c>
      <c r="H5009">
        <v>813</v>
      </c>
      <c r="I5009">
        <v>772</v>
      </c>
      <c r="J5009">
        <v>117</v>
      </c>
      <c r="K5009" t="s">
        <v>1390</v>
      </c>
      <c r="L5009">
        <v>0</v>
      </c>
      <c r="M5009">
        <v>886</v>
      </c>
      <c r="N5009">
        <v>443</v>
      </c>
      <c r="O5009">
        <v>-4921</v>
      </c>
      <c r="P5009">
        <v>11999</v>
      </c>
      <c r="Q5009">
        <v>190745</v>
      </c>
      <c r="R5009">
        <v>1</v>
      </c>
      <c r="S5009">
        <v>8058820</v>
      </c>
      <c r="U5009" t="str">
        <f>IFERROR(LEFT(spotify_top_songs_audio_features[[#This Row],[artist_names]],SEARCH(",",spotify_top_songs_audio_features[[#This Row],[artist_names]])-1),spotify_top_songs_audio_features[[#This Row],[artist_names]])</f>
        <v>Mora</v>
      </c>
      <c r="V5009" t="str">
        <f>IFERROR(MID(spotify_top_songs_audio_features[[#This Row],[artist_names]],SEARCH(",",spotify_top_songs_audio_features[[#This Row],[artist_names]])+2,99),"")</f>
        <v/>
      </c>
      <c r="W5009" t="str">
        <f>spotify_top_songs_audio_features[[#This Row],[source]]</f>
        <v>Rimas Entertainment LLC</v>
      </c>
      <c r="X5009" s="1">
        <f>spotify_top_songs_audio_features[[#This Row],[streams]]</f>
        <v>8058820</v>
      </c>
      <c r="Y5009" t="str">
        <f>IF(Tabela2[[#This Row],[feat]]="","","Feat")</f>
        <v/>
      </c>
      <c r="Z5009" s="17" t="str">
        <f>CONCATENATE(INT(spotify_top_songs_audio_features[[#This Row],[duration_ms]]/(60*1000)),":",MOD(INT(spotify_top_songs_audio_features[[#This Row],[duration_ms]]/1000),60))</f>
        <v>3:10</v>
      </c>
      <c r="AA50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09" t="str">
        <f>spotify_top_songs_audio_features[[#This Row],[track_name]]</f>
        <v>DOMINGO DE BOTE</v>
      </c>
    </row>
    <row r="5010" spans="1:28" x14ac:dyDescent="0.25">
      <c r="A5010" t="s">
        <v>2937</v>
      </c>
      <c r="B5010" t="s">
        <v>2938</v>
      </c>
      <c r="C5010" t="s">
        <v>2939</v>
      </c>
      <c r="D5010" t="s">
        <v>2940</v>
      </c>
      <c r="E5010" t="s">
        <v>31</v>
      </c>
      <c r="F5010" t="s">
        <v>24</v>
      </c>
      <c r="G5010" t="s">
        <v>25</v>
      </c>
      <c r="H5010">
        <v>845</v>
      </c>
      <c r="I5010">
        <v>399</v>
      </c>
      <c r="J5010">
        <v>312</v>
      </c>
      <c r="K5010" t="s">
        <v>2941</v>
      </c>
      <c r="L5010">
        <v>741</v>
      </c>
      <c r="M5010">
        <v>102</v>
      </c>
      <c r="N5010">
        <v>148</v>
      </c>
      <c r="O5010">
        <v>-7509</v>
      </c>
      <c r="P5010">
        <v>143049</v>
      </c>
      <c r="Q5010">
        <v>257600</v>
      </c>
      <c r="R5010">
        <v>2</v>
      </c>
      <c r="S5010">
        <v>8051466</v>
      </c>
      <c r="U5010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010" t="str">
        <f>IFERROR(MID(spotify_top_songs_audio_features[[#This Row],[artist_names]],SEARCH(",",spotify_top_songs_audio_features[[#This Row],[artist_names]])+2,99),"")</f>
        <v>Offset, Metro Boomin, Quavo</v>
      </c>
      <c r="W5010" t="str">
        <f>spotify_top_songs_audio_features[[#This Row],[source]]</f>
        <v>Slaughter Gang, LLC/Epic/Quality Control Music/Motown/Capitol/Boominati Worldwide/Republic</v>
      </c>
      <c r="X5010" s="1">
        <f>spotify_top_songs_audio_features[[#This Row],[streams]]</f>
        <v>8051466</v>
      </c>
      <c r="Y5010" t="str">
        <f>IF(Tabela2[[#This Row],[feat]]="","","Feat")</f>
        <v>Feat</v>
      </c>
      <c r="Z5010" s="17" t="str">
        <f>CONCATENATE(INT(spotify_top_songs_audio_features[[#This Row],[duration_ms]]/(60*1000)),":",MOD(INT(spotify_top_songs_audio_features[[#This Row],[duration_ms]]/1000),60))</f>
        <v>4:17</v>
      </c>
      <c r="AA50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10" t="str">
        <f>spotify_top_songs_audio_features[[#This Row],[track_name]]</f>
        <v>Rap Saved Me (feat. Quavo)</v>
      </c>
    </row>
    <row r="5011" spans="1:28" x14ac:dyDescent="0.25">
      <c r="A5011" t="s">
        <v>8085</v>
      </c>
      <c r="B5011" t="s">
        <v>8086</v>
      </c>
      <c r="C5011" t="s">
        <v>8087</v>
      </c>
      <c r="D5011" t="s">
        <v>2708</v>
      </c>
      <c r="E5011" t="s">
        <v>142</v>
      </c>
      <c r="F5011" t="s">
        <v>24</v>
      </c>
      <c r="G5011" t="s">
        <v>25</v>
      </c>
      <c r="H5011">
        <v>832</v>
      </c>
      <c r="I5011">
        <v>817</v>
      </c>
      <c r="J5011">
        <v>422</v>
      </c>
      <c r="K5011" t="s">
        <v>1302</v>
      </c>
      <c r="L5011">
        <v>169</v>
      </c>
      <c r="M5011">
        <v>115</v>
      </c>
      <c r="N5011">
        <v>324</v>
      </c>
      <c r="O5011">
        <v>-5182</v>
      </c>
      <c r="P5011">
        <v>104985</v>
      </c>
      <c r="Q5011">
        <v>179546</v>
      </c>
      <c r="R5011">
        <v>1</v>
      </c>
      <c r="S5011">
        <v>8051373</v>
      </c>
      <c r="U5011" t="str">
        <f>IFERROR(LEFT(spotify_top_songs_audio_features[[#This Row],[artist_names]],SEARCH(",",spotify_top_songs_audio_features[[#This Row],[artist_names]])-1),spotify_top_songs_audio_features[[#This Row],[artist_names]])</f>
        <v>KALUSH</v>
      </c>
      <c r="V5011" t="str">
        <f>IFERROR(MID(spotify_top_songs_audio_features[[#This Row],[artist_names]],SEARCH(",",spotify_top_songs_audio_features[[#This Row],[artist_names]])+2,99),"")</f>
        <v>Kalush Orchestra</v>
      </c>
      <c r="W5011" t="str">
        <f>spotify_top_songs_audio_features[[#This Row],[source]]</f>
        <v>Columbia Local</v>
      </c>
      <c r="X5011" s="1">
        <f>spotify_top_songs_audio_features[[#This Row],[streams]]</f>
        <v>8051373</v>
      </c>
      <c r="Y5011" t="str">
        <f>IF(Tabela2[[#This Row],[feat]]="","","Feat")</f>
        <v>Feat</v>
      </c>
      <c r="Z5011" s="17" t="str">
        <f>CONCATENATE(INT(spotify_top_songs_audio_features[[#This Row],[duration_ms]]/(60*1000)),":",MOD(INT(spotify_top_songs_audio_features[[#This Row],[duration_ms]]/1000),60))</f>
        <v>2:59</v>
      </c>
      <c r="AA50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011" t="str">
        <f>spotify_top_songs_audio_features[[#This Row],[track_name]]</f>
        <v>Stefania (Kalush Orchestra)</v>
      </c>
    </row>
    <row r="5012" spans="1:28" x14ac:dyDescent="0.25">
      <c r="A5012" t="s">
        <v>16344</v>
      </c>
      <c r="B5012" t="s">
        <v>203</v>
      </c>
      <c r="C5012" t="s">
        <v>7961</v>
      </c>
      <c r="D5012" t="s">
        <v>205</v>
      </c>
      <c r="E5012" t="s">
        <v>58</v>
      </c>
      <c r="F5012" t="s">
        <v>24</v>
      </c>
      <c r="G5012" t="s">
        <v>25</v>
      </c>
      <c r="H5012">
        <v>708</v>
      </c>
      <c r="I5012">
        <v>598</v>
      </c>
      <c r="J5012">
        <v>291</v>
      </c>
      <c r="K5012" t="s">
        <v>1693</v>
      </c>
      <c r="L5012">
        <v>0</v>
      </c>
      <c r="M5012">
        <v>17</v>
      </c>
      <c r="N5012">
        <v>698</v>
      </c>
      <c r="O5012">
        <v>-8365</v>
      </c>
      <c r="P5012">
        <v>112027</v>
      </c>
      <c r="Q5012">
        <v>203123</v>
      </c>
      <c r="R5012">
        <v>5</v>
      </c>
      <c r="S5012">
        <v>8048639</v>
      </c>
      <c r="U5012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5012" t="str">
        <f>IFERROR(MID(spotify_top_songs_audio_features[[#This Row],[artist_names]],SEARCH(",",spotify_top_songs_audio_features[[#This Row],[artist_names]])+2,99),"")</f>
        <v>Anderson .Paak, Silk Sonic</v>
      </c>
      <c r="W5012" t="str">
        <f>spotify_top_songs_audio_features[[#This Row],[source]]</f>
        <v>Aftermath Entertainment/Atlantic</v>
      </c>
      <c r="X5012" s="1">
        <f>spotify_top_songs_audio_features[[#This Row],[streams]]</f>
        <v>8048639</v>
      </c>
      <c r="Y5012" t="str">
        <f>IF(Tabela2[[#This Row],[feat]]="","","Feat")</f>
        <v>Feat</v>
      </c>
      <c r="Z5012" s="17" t="str">
        <f>CONCATENATE(INT(spotify_top_songs_audio_features[[#This Row],[duration_ms]]/(60*1000)),":",MOD(INT(spotify_top_songs_audio_features[[#This Row],[duration_ms]]/1000),60))</f>
        <v>3:23</v>
      </c>
      <c r="AA50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12" t="str">
        <f>spotify_top_songs_audio_features[[#This Row],[track_name]]</f>
        <v>Skate</v>
      </c>
    </row>
    <row r="5013" spans="1:28" x14ac:dyDescent="0.25">
      <c r="A5013" t="s">
        <v>7206</v>
      </c>
      <c r="B5013" t="s">
        <v>7207</v>
      </c>
      <c r="C5013" t="s">
        <v>7208</v>
      </c>
      <c r="D5013" t="s">
        <v>7209</v>
      </c>
      <c r="E5013" t="s">
        <v>31</v>
      </c>
      <c r="F5013" t="s">
        <v>24</v>
      </c>
      <c r="G5013" t="s">
        <v>25</v>
      </c>
      <c r="H5013">
        <v>769</v>
      </c>
      <c r="I5013">
        <v>479</v>
      </c>
      <c r="J5013">
        <v>385</v>
      </c>
      <c r="K5013" t="s">
        <v>7210</v>
      </c>
      <c r="L5013">
        <v>0</v>
      </c>
      <c r="M5013">
        <v>914</v>
      </c>
      <c r="N5013">
        <v>803</v>
      </c>
      <c r="O5013">
        <v>-5339</v>
      </c>
      <c r="P5013">
        <v>96051</v>
      </c>
      <c r="Q5013">
        <v>164640</v>
      </c>
      <c r="R5013">
        <v>2</v>
      </c>
      <c r="S5013">
        <v>8044630</v>
      </c>
      <c r="U5013" t="str">
        <f>IFERROR(LEFT(spotify_top_songs_audio_features[[#This Row],[artist_names]],SEARCH(",",spotify_top_songs_audio_features[[#This Row],[artist_names]])-1),spotify_top_songs_audio_features[[#This Row],[artist_names]])</f>
        <v>Social House</v>
      </c>
      <c r="V5013" t="str">
        <f>IFERROR(MID(spotify_top_songs_audio_features[[#This Row],[artist_names]],SEARCH(",",spotify_top_songs_audio_features[[#This Row],[artist_names]])+2,99),"")</f>
        <v>Lil Yachty</v>
      </c>
      <c r="W5013" t="str">
        <f>spotify_top_songs_audio_features[[#This Row],[source]]</f>
        <v>Silent Records / Social House</v>
      </c>
      <c r="X5013" s="1">
        <f>spotify_top_songs_audio_features[[#This Row],[streams]]</f>
        <v>8044630</v>
      </c>
      <c r="Y5013" t="str">
        <f>IF(Tabela2[[#This Row],[feat]]="","","Feat")</f>
        <v>Feat</v>
      </c>
      <c r="Z5013" s="17" t="str">
        <f>CONCATENATE(INT(spotify_top_songs_audio_features[[#This Row],[duration_ms]]/(60*1000)),":",MOD(INT(spotify_top_songs_audio_features[[#This Row],[duration_ms]]/1000),60))</f>
        <v>2:44</v>
      </c>
      <c r="AA50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13" t="str">
        <f>spotify_top_songs_audio_features[[#This Row],[track_name]]</f>
        <v>Magic In The Hamptons (feat. Lil Yachty)</v>
      </c>
    </row>
    <row r="5014" spans="1:28" x14ac:dyDescent="0.25">
      <c r="A5014" t="s">
        <v>8071</v>
      </c>
      <c r="B5014" t="s">
        <v>8072</v>
      </c>
      <c r="C5014" t="s">
        <v>8073</v>
      </c>
      <c r="D5014" t="s">
        <v>286</v>
      </c>
      <c r="E5014" t="s">
        <v>31</v>
      </c>
      <c r="F5014" t="s">
        <v>24</v>
      </c>
      <c r="G5014" t="s">
        <v>25</v>
      </c>
      <c r="H5014">
        <v>56</v>
      </c>
      <c r="I5014">
        <v>784</v>
      </c>
      <c r="J5014">
        <v>301</v>
      </c>
      <c r="K5014" t="s">
        <v>5926</v>
      </c>
      <c r="L5014">
        <v>0</v>
      </c>
      <c r="M5014">
        <v>221</v>
      </c>
      <c r="N5014">
        <v>25</v>
      </c>
      <c r="O5014">
        <v>-5304</v>
      </c>
      <c r="P5014">
        <v>78161</v>
      </c>
      <c r="Q5014">
        <v>227692</v>
      </c>
      <c r="R5014">
        <v>1</v>
      </c>
      <c r="S5014">
        <v>8036751</v>
      </c>
      <c r="U501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5014" t="str">
        <f>IFERROR(MID(spotify_top_songs_audio_features[[#This Row],[artist_names]],SEARCH(",",spotify_top_songs_audio_features[[#This Row],[artist_names]])+2,99),"")</f>
        <v>J. Cole</v>
      </c>
      <c r="W5014" t="str">
        <f>spotify_top_songs_audio_features[[#This Row],[source]]</f>
        <v>OVO/Republic</v>
      </c>
      <c r="X5014" s="1">
        <f>spotify_top_songs_audio_features[[#This Row],[streams]]</f>
        <v>8036751</v>
      </c>
      <c r="Y5014" t="str">
        <f>IF(Tabela2[[#This Row],[feat]]="","","Feat")</f>
        <v>Feat</v>
      </c>
      <c r="Z5014" s="17" t="str">
        <f>CONCATENATE(INT(spotify_top_songs_audio_features[[#This Row],[duration_ms]]/(60*1000)),":",MOD(INT(spotify_top_songs_audio_features[[#This Row],[duration_ms]]/1000),60))</f>
        <v>3:47</v>
      </c>
      <c r="AA50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14" t="str">
        <f>spotify_top_songs_audio_features[[#This Row],[track_name]]</f>
        <v>Evil Ways (feat. J. Cole)</v>
      </c>
    </row>
    <row r="5015" spans="1:28" x14ac:dyDescent="0.25">
      <c r="A5015" t="s">
        <v>5506</v>
      </c>
      <c r="B5015" t="s">
        <v>1356</v>
      </c>
      <c r="C5015" t="s">
        <v>5507</v>
      </c>
      <c r="D5015" t="s">
        <v>30</v>
      </c>
      <c r="E5015" t="s">
        <v>113</v>
      </c>
      <c r="F5015" t="s">
        <v>32</v>
      </c>
      <c r="G5015" t="s">
        <v>25</v>
      </c>
      <c r="H5015">
        <v>719</v>
      </c>
      <c r="I5015">
        <v>847</v>
      </c>
      <c r="J5015">
        <v>916</v>
      </c>
      <c r="K5015" t="s">
        <v>1889</v>
      </c>
      <c r="L5015">
        <v>204</v>
      </c>
      <c r="M5015">
        <v>223</v>
      </c>
      <c r="N5015">
        <v>444</v>
      </c>
      <c r="O5015">
        <v>-634</v>
      </c>
      <c r="P5015">
        <v>127963</v>
      </c>
      <c r="Q5015">
        <v>242680</v>
      </c>
      <c r="R5015">
        <v>1</v>
      </c>
      <c r="S5015">
        <v>8033394</v>
      </c>
      <c r="U5015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5015" t="str">
        <f>IFERROR(MID(spotify_top_songs_audio_features[[#This Row],[artist_names]],SEARCH(",",spotify_top_songs_audio_features[[#This Row],[artist_names]])+2,99),"")</f>
        <v/>
      </c>
      <c r="W5015" t="str">
        <f>spotify_top_songs_audio_features[[#This Row],[source]]</f>
        <v>Def Jam Recordings</v>
      </c>
      <c r="X5015" s="1">
        <f>spotify_top_songs_audio_features[[#This Row],[streams]]</f>
        <v>8033394</v>
      </c>
      <c r="Y5015" t="str">
        <f>IF(Tabela2[[#This Row],[feat]]="","","Feat")</f>
        <v/>
      </c>
      <c r="Z5015" s="17" t="str">
        <f>CONCATENATE(INT(spotify_top_songs_audio_features[[#This Row],[duration_ms]]/(60*1000)),":",MOD(INT(spotify_top_songs_audio_features[[#This Row],[duration_ms]]/1000),60))</f>
        <v>4:2</v>
      </c>
      <c r="AA50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15" t="str">
        <f>spotify_top_songs_audio_features[[#This Row],[track_name]]</f>
        <v>Where Have You Been</v>
      </c>
    </row>
    <row r="5016" spans="1:28" x14ac:dyDescent="0.25">
      <c r="A5016" t="s">
        <v>10862</v>
      </c>
      <c r="B5016" t="s">
        <v>383</v>
      </c>
      <c r="C5016" t="s">
        <v>10863</v>
      </c>
      <c r="D5016" t="s">
        <v>1032</v>
      </c>
      <c r="E5016" t="s">
        <v>58</v>
      </c>
      <c r="F5016" t="s">
        <v>24</v>
      </c>
      <c r="G5016" t="s">
        <v>64</v>
      </c>
      <c r="H5016">
        <v>429</v>
      </c>
      <c r="I5016">
        <v>231</v>
      </c>
      <c r="J5016">
        <v>402</v>
      </c>
      <c r="K5016" t="s">
        <v>1483</v>
      </c>
      <c r="L5016">
        <v>0</v>
      </c>
      <c r="M5016">
        <v>279</v>
      </c>
      <c r="N5016">
        <v>914</v>
      </c>
      <c r="O5016">
        <v>-2043</v>
      </c>
      <c r="P5016">
        <v>74545</v>
      </c>
      <c r="Q5016">
        <v>30133</v>
      </c>
      <c r="R5016">
        <v>1</v>
      </c>
      <c r="S5016">
        <v>8030151</v>
      </c>
      <c r="U5016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016" t="str">
        <f>IFERROR(MID(spotify_top_songs_audio_features[[#This Row],[artist_names]],SEARCH(",",spotify_top_songs_audio_features[[#This Row],[artist_names]])+2,99),"")</f>
        <v/>
      </c>
      <c r="W5016" t="str">
        <f>spotify_top_songs_audio_features[[#This Row],[source]]</f>
        <v>Shady/Aftermath/Interscope Records</v>
      </c>
      <c r="X5016" s="1">
        <f>spotify_top_songs_audio_features[[#This Row],[streams]]</f>
        <v>8030151</v>
      </c>
      <c r="Y5016" t="str">
        <f>IF(Tabela2[[#This Row],[feat]]="","","Feat")</f>
        <v/>
      </c>
      <c r="Z5016" s="17" t="str">
        <f>CONCATENATE(INT(spotify_top_songs_audio_features[[#This Row],[duration_ms]]/(60*1000)),":",MOD(INT(spotify_top_songs_audio_features[[#This Row],[duration_ms]]/1000),60))</f>
        <v>0:30</v>
      </c>
      <c r="AA50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16" t="str">
        <f>spotify_top_songs_audio_features[[#This Row],[track_name]]</f>
        <v>Alfred - Interlude</v>
      </c>
    </row>
    <row r="5017" spans="1:28" x14ac:dyDescent="0.25">
      <c r="A5017" t="s">
        <v>7937</v>
      </c>
      <c r="B5017" t="s">
        <v>7938</v>
      </c>
      <c r="C5017" t="s">
        <v>7939</v>
      </c>
      <c r="D5017" t="s">
        <v>385</v>
      </c>
      <c r="E5017" t="s">
        <v>70</v>
      </c>
      <c r="F5017" t="s">
        <v>24</v>
      </c>
      <c r="G5017" t="s">
        <v>25</v>
      </c>
      <c r="H5017">
        <v>778</v>
      </c>
      <c r="I5017">
        <v>783</v>
      </c>
      <c r="J5017">
        <v>239</v>
      </c>
      <c r="K5017" t="s">
        <v>3883</v>
      </c>
      <c r="L5017">
        <v>0</v>
      </c>
      <c r="M5017">
        <v>231</v>
      </c>
      <c r="N5017">
        <v>285</v>
      </c>
      <c r="O5017">
        <v>-4534</v>
      </c>
      <c r="P5017">
        <v>109911</v>
      </c>
      <c r="Q5017">
        <v>245467</v>
      </c>
      <c r="R5017">
        <v>1</v>
      </c>
      <c r="S5017">
        <v>8028606</v>
      </c>
      <c r="U5017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017" t="str">
        <f>IFERROR(MID(spotify_top_songs_audio_features[[#This Row],[artist_names]],SEARCH(",",spotify_top_songs_audio_features[[#This Row],[artist_names]])+2,99),"")</f>
        <v>Alicia Keys</v>
      </c>
      <c r="W5017" t="str">
        <f>spotify_top_songs_audio_features[[#This Row],[source]]</f>
        <v>Aftermath</v>
      </c>
      <c r="X5017" s="1">
        <f>spotify_top_songs_audio_features[[#This Row],[streams]]</f>
        <v>8028606</v>
      </c>
      <c r="Y5017" t="str">
        <f>IF(Tabela2[[#This Row],[feat]]="","","Feat")</f>
        <v>Feat</v>
      </c>
      <c r="Z5017" s="17" t="str">
        <f>CONCATENATE(INT(spotify_top_songs_audio_features[[#This Row],[duration_ms]]/(60*1000)),":",MOD(INT(spotify_top_songs_audio_features[[#This Row],[duration_ms]]/1000),60))</f>
        <v>4:5</v>
      </c>
      <c r="AA50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017" t="str">
        <f>spotify_top_songs_audio_features[[#This Row],[track_name]]</f>
        <v>Like Home (feat. Alicia Keys)</v>
      </c>
    </row>
    <row r="5018" spans="1:28" x14ac:dyDescent="0.25">
      <c r="A5018" t="s">
        <v>2360</v>
      </c>
      <c r="B5018" t="s">
        <v>2361</v>
      </c>
      <c r="C5018" t="s">
        <v>2362</v>
      </c>
      <c r="D5018" t="s">
        <v>2363</v>
      </c>
      <c r="E5018" t="s">
        <v>113</v>
      </c>
      <c r="F5018" t="s">
        <v>24</v>
      </c>
      <c r="G5018" t="s">
        <v>25</v>
      </c>
      <c r="H5018">
        <v>75</v>
      </c>
      <c r="I5018">
        <v>83</v>
      </c>
      <c r="J5018">
        <v>683</v>
      </c>
      <c r="K5018" t="s">
        <v>2364</v>
      </c>
      <c r="L5018">
        <v>0</v>
      </c>
      <c r="M5018">
        <v>765</v>
      </c>
      <c r="N5018">
        <v>688</v>
      </c>
      <c r="O5018">
        <v>-3544</v>
      </c>
      <c r="P5018">
        <v>104937</v>
      </c>
      <c r="Q5018">
        <v>182857</v>
      </c>
      <c r="R5018">
        <v>1</v>
      </c>
      <c r="S5018">
        <v>8007740</v>
      </c>
      <c r="U5018" t="str">
        <f>IFERROR(LEFT(spotify_top_songs_audio_features[[#This Row],[artist_names]],SEARCH(",",spotify_top_songs_audio_features[[#This Row],[artist_names]])-1),spotify_top_songs_audio_features[[#This Row],[artist_names]])</f>
        <v>Tainy</v>
      </c>
      <c r="V5018" t="str">
        <f>IFERROR(MID(spotify_top_songs_audio_features[[#This Row],[artist_names]],SEARCH(",",spotify_top_songs_audio_features[[#This Row],[artist_names]])+2,99),"")</f>
        <v>Daddy Yankee, Feid, Sech</v>
      </c>
      <c r="W5018" t="str">
        <f>spotify_top_songs_audio_features[[#This Row],[source]]</f>
        <v>NEON16, LLC</v>
      </c>
      <c r="X5018" s="1">
        <f>spotify_top_songs_audio_features[[#This Row],[streams]]</f>
        <v>8007740</v>
      </c>
      <c r="Y5018" t="str">
        <f>IF(Tabela2[[#This Row],[feat]]="","","Feat")</f>
        <v>Feat</v>
      </c>
      <c r="Z5018" s="17" t="str">
        <f>CONCATENATE(INT(spotify_top_songs_audio_features[[#This Row],[duration_ms]]/(60*1000)),":",MOD(INT(spotify_top_songs_audio_features[[#This Row],[duration_ms]]/1000),60))</f>
        <v>3:2</v>
      </c>
      <c r="AA50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18" t="str">
        <f>spotify_top_songs_audio_features[[#This Row],[track_name]]</f>
        <v>LA BABY</v>
      </c>
    </row>
    <row r="5019" spans="1:28" x14ac:dyDescent="0.25">
      <c r="A5019" t="s">
        <v>5484</v>
      </c>
      <c r="B5019" t="s">
        <v>5485</v>
      </c>
      <c r="C5019" t="s">
        <v>5486</v>
      </c>
      <c r="D5019" t="s">
        <v>5487</v>
      </c>
      <c r="E5019" t="s">
        <v>31</v>
      </c>
      <c r="F5019" t="s">
        <v>24</v>
      </c>
      <c r="G5019" t="s">
        <v>64</v>
      </c>
      <c r="H5019">
        <v>382</v>
      </c>
      <c r="I5019">
        <v>357</v>
      </c>
      <c r="J5019">
        <v>722</v>
      </c>
      <c r="K5019" t="s">
        <v>3033</v>
      </c>
      <c r="L5019">
        <v>4.5199999999999998E-4</v>
      </c>
      <c r="M5019">
        <v>325</v>
      </c>
      <c r="N5019">
        <v>442</v>
      </c>
      <c r="O5019">
        <v>-13345</v>
      </c>
      <c r="P5019">
        <v>129156</v>
      </c>
      <c r="Q5019">
        <v>189130</v>
      </c>
      <c r="R5019">
        <v>1</v>
      </c>
      <c r="S5019">
        <v>7993947</v>
      </c>
      <c r="U5019" t="str">
        <f>IFERROR(LEFT(spotify_top_songs_audio_features[[#This Row],[artist_names]],SEARCH(",",spotify_top_songs_audio_features[[#This Row],[artist_names]])-1),spotify_top_songs_audio_features[[#This Row],[artist_names]])</f>
        <v>Emir Can İğrek</v>
      </c>
      <c r="V5019" t="str">
        <f>IFERROR(MID(spotify_top_songs_audio_features[[#This Row],[artist_names]],SEARCH(",",spotify_top_songs_audio_features[[#This Row],[artist_names]])+2,99),"")</f>
        <v/>
      </c>
      <c r="W5019" t="str">
        <f>spotify_top_songs_audio_features[[#This Row],[source]]</f>
        <v>Hypers</v>
      </c>
      <c r="X5019" s="1">
        <f>spotify_top_songs_audio_features[[#This Row],[streams]]</f>
        <v>7993947</v>
      </c>
      <c r="Y5019" t="str">
        <f>IF(Tabela2[[#This Row],[feat]]="","","Feat")</f>
        <v/>
      </c>
      <c r="Z5019" s="17" t="str">
        <f>CONCATENATE(INT(spotify_top_songs_audio_features[[#This Row],[duration_ms]]/(60*1000)),":",MOD(INT(spotify_top_songs_audio_features[[#This Row],[duration_ms]]/1000),60))</f>
        <v>3:9</v>
      </c>
      <c r="AA50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19" t="str">
        <f>spotify_top_songs_audio_features[[#This Row],[track_name]]</f>
        <v>Ali Cabbar</v>
      </c>
    </row>
    <row r="5020" spans="1:28" x14ac:dyDescent="0.25">
      <c r="A5020" t="s">
        <v>10883</v>
      </c>
      <c r="B5020" t="s">
        <v>3083</v>
      </c>
      <c r="C5020" t="s">
        <v>3084</v>
      </c>
      <c r="D5020" t="s">
        <v>402</v>
      </c>
      <c r="E5020" t="s">
        <v>58</v>
      </c>
      <c r="F5020" t="s">
        <v>24</v>
      </c>
      <c r="G5020" t="s">
        <v>152</v>
      </c>
      <c r="H5020">
        <v>758</v>
      </c>
      <c r="I5020">
        <v>816</v>
      </c>
      <c r="J5020">
        <v>406</v>
      </c>
      <c r="K5020" t="s">
        <v>708</v>
      </c>
      <c r="L5020">
        <v>3.6400000000000001E-4</v>
      </c>
      <c r="M5020">
        <v>326</v>
      </c>
      <c r="N5020">
        <v>915</v>
      </c>
      <c r="O5020">
        <v>-7284</v>
      </c>
      <c r="P5020">
        <v>139959</v>
      </c>
      <c r="Q5020">
        <v>238447</v>
      </c>
      <c r="R5020">
        <v>1</v>
      </c>
      <c r="S5020">
        <v>7990225</v>
      </c>
      <c r="U5020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5020" t="str">
        <f>IFERROR(MID(spotify_top_songs_audio_features[[#This Row],[artist_names]],SEARCH(",",spotify_top_songs_audio_features[[#This Row],[artist_names]])+2,99),"")</f>
        <v/>
      </c>
      <c r="W5020" t="str">
        <f>spotify_top_songs_audio_features[[#This Row],[source]]</f>
        <v>Double P Records</v>
      </c>
      <c r="X5020" s="1">
        <f>spotify_top_songs_audio_features[[#This Row],[streams]]</f>
        <v>7990225</v>
      </c>
      <c r="Y5020" t="str">
        <f>IF(Tabela2[[#This Row],[feat]]="","","Feat")</f>
        <v/>
      </c>
      <c r="Z5020" s="17" t="str">
        <f>CONCATENATE(INT(spotify_top_songs_audio_features[[#This Row],[duration_ms]]/(60*1000)),":",MOD(INT(spotify_top_songs_audio_features[[#This Row],[duration_ms]]/1000),60))</f>
        <v>3:58</v>
      </c>
      <c r="AA50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20" t="str">
        <f>spotify_top_songs_audio_features[[#This Row],[track_name]]</f>
        <v>RUBICON</v>
      </c>
    </row>
    <row r="5021" spans="1:28" x14ac:dyDescent="0.25">
      <c r="A5021" t="s">
        <v>1686</v>
      </c>
      <c r="B5021" t="s">
        <v>1687</v>
      </c>
      <c r="C5021" t="s">
        <v>1688</v>
      </c>
      <c r="D5021" t="s">
        <v>520</v>
      </c>
      <c r="E5021" t="s">
        <v>58</v>
      </c>
      <c r="F5021" t="s">
        <v>32</v>
      </c>
      <c r="G5021" t="s">
        <v>25</v>
      </c>
      <c r="H5021">
        <v>964</v>
      </c>
      <c r="I5021">
        <v>555</v>
      </c>
      <c r="J5021">
        <v>499</v>
      </c>
      <c r="K5021" t="s">
        <v>1689</v>
      </c>
      <c r="L5021">
        <v>567</v>
      </c>
      <c r="M5021">
        <v>128</v>
      </c>
      <c r="N5021">
        <v>338</v>
      </c>
      <c r="O5021">
        <v>-6245</v>
      </c>
      <c r="P5021">
        <v>130017</v>
      </c>
      <c r="Q5021">
        <v>218261</v>
      </c>
      <c r="R5021">
        <v>2</v>
      </c>
      <c r="S5021">
        <v>7988810</v>
      </c>
      <c r="U5021" t="str">
        <f>IFERROR(LEFT(spotify_top_songs_audio_features[[#This Row],[artist_names]],SEARCH(",",spotify_top_songs_audio_features[[#This Row],[artist_names]])-1),spotify_top_songs_audio_features[[#This Row],[artist_names]])</f>
        <v>Ty Dolla $ign</v>
      </c>
      <c r="V5021" t="str">
        <f>IFERROR(MID(spotify_top_songs_audio_features[[#This Row],[artist_names]],SEARCH(",",spotify_top_songs_audio_features[[#This Row],[artist_names]])+2,99),"")</f>
        <v>Gucci Mane, Quavo</v>
      </c>
      <c r="W5021" t="str">
        <f>spotify_top_songs_audio_features[[#This Row],[source]]</f>
        <v>Atlantic Records</v>
      </c>
      <c r="X5021" s="1">
        <f>spotify_top_songs_audio_features[[#This Row],[streams]]</f>
        <v>7988810</v>
      </c>
      <c r="Y5021" t="str">
        <f>IF(Tabela2[[#This Row],[feat]]="","","Feat")</f>
        <v>Feat</v>
      </c>
      <c r="Z5021" s="17" t="str">
        <f>CONCATENATE(INT(spotify_top_songs_audio_features[[#This Row],[duration_ms]]/(60*1000)),":",MOD(INT(spotify_top_songs_audio_features[[#This Row],[duration_ms]]/1000),60))</f>
        <v>3:38</v>
      </c>
      <c r="AA50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21" t="str">
        <f>spotify_top_songs_audio_features[[#This Row],[track_name]]</f>
        <v>Pineapple (feat. Gucci Mane &amp; Quavo)</v>
      </c>
    </row>
    <row r="5022" spans="1:28" x14ac:dyDescent="0.25">
      <c r="A5022" t="s">
        <v>6272</v>
      </c>
      <c r="B5022" t="s">
        <v>6273</v>
      </c>
      <c r="C5022" t="s">
        <v>6274</v>
      </c>
      <c r="D5022" t="s">
        <v>259</v>
      </c>
      <c r="E5022" t="s">
        <v>113</v>
      </c>
      <c r="F5022" t="s">
        <v>24</v>
      </c>
      <c r="G5022" t="s">
        <v>25</v>
      </c>
      <c r="H5022">
        <v>788</v>
      </c>
      <c r="I5022">
        <v>472</v>
      </c>
      <c r="J5022">
        <v>475</v>
      </c>
      <c r="K5022" t="s">
        <v>6275</v>
      </c>
      <c r="L5022">
        <v>322</v>
      </c>
      <c r="M5022">
        <v>59</v>
      </c>
      <c r="N5022">
        <v>257</v>
      </c>
      <c r="O5022">
        <v>-9021</v>
      </c>
      <c r="P5022">
        <v>130084</v>
      </c>
      <c r="Q5022">
        <v>197547</v>
      </c>
      <c r="R5022">
        <v>2</v>
      </c>
      <c r="S5022">
        <v>7988525</v>
      </c>
      <c r="U5022" t="str">
        <f>IFERROR(LEFT(spotify_top_songs_audio_features[[#This Row],[artist_names]],SEARCH(",",spotify_top_songs_audio_features[[#This Row],[artist_names]])-1),spotify_top_songs_audio_features[[#This Row],[artist_names]])</f>
        <v>Gorillaz</v>
      </c>
      <c r="V5022" t="str">
        <f>IFERROR(MID(spotify_top_songs_audio_features[[#This Row],[artist_names]],SEARCH(",",spotify_top_songs_audio_features[[#This Row],[artist_names]])+2,99),"")</f>
        <v>DRAM</v>
      </c>
      <c r="W5022" t="str">
        <f>spotify_top_songs_audio_features[[#This Row],[source]]</f>
        <v>Parlophone UK</v>
      </c>
      <c r="X5022" s="1">
        <f>spotify_top_songs_audio_features[[#This Row],[streams]]</f>
        <v>7988525</v>
      </c>
      <c r="Y5022" t="str">
        <f>IF(Tabela2[[#This Row],[feat]]="","","Feat")</f>
        <v>Feat</v>
      </c>
      <c r="Z5022" s="17" t="str">
        <f>CONCATENATE(INT(spotify_top_songs_audio_features[[#This Row],[duration_ms]]/(60*1000)),":",MOD(INT(spotify_top_songs_audio_features[[#This Row],[duration_ms]]/1000),60))</f>
        <v>3:17</v>
      </c>
      <c r="AA50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22" t="str">
        <f>spotify_top_songs_audio_features[[#This Row],[track_name]]</f>
        <v>Andromeda (feat. DRAM)</v>
      </c>
    </row>
    <row r="5023" spans="1:28" x14ac:dyDescent="0.25">
      <c r="A5023" t="s">
        <v>4206</v>
      </c>
      <c r="B5023" t="s">
        <v>1643</v>
      </c>
      <c r="C5023" t="s">
        <v>4207</v>
      </c>
      <c r="D5023" t="s">
        <v>96</v>
      </c>
      <c r="E5023" t="s">
        <v>177</v>
      </c>
      <c r="F5023" t="s">
        <v>32</v>
      </c>
      <c r="G5023" t="s">
        <v>25</v>
      </c>
      <c r="H5023">
        <v>864</v>
      </c>
      <c r="I5023">
        <v>484</v>
      </c>
      <c r="J5023">
        <v>344</v>
      </c>
      <c r="K5023" t="s">
        <v>583</v>
      </c>
      <c r="L5023">
        <v>0</v>
      </c>
      <c r="M5023">
        <v>248</v>
      </c>
      <c r="N5023">
        <v>534</v>
      </c>
      <c r="O5023">
        <v>-9159</v>
      </c>
      <c r="P5023">
        <v>160052</v>
      </c>
      <c r="Q5023">
        <v>144560</v>
      </c>
      <c r="R5023">
        <v>2</v>
      </c>
      <c r="S5023">
        <v>7987035</v>
      </c>
      <c r="U5023" t="str">
        <f>IFERROR(LEFT(spotify_top_songs_audio_features[[#This Row],[artist_names]],SEARCH(",",spotify_top_songs_audio_features[[#This Row],[artist_names]])-1),spotify_top_songs_audio_features[[#This Row],[artist_names]])</f>
        <v>Lil Pump</v>
      </c>
      <c r="V5023" t="str">
        <f>IFERROR(MID(spotify_top_songs_audio_features[[#This Row],[artist_names]],SEARCH(",",spotify_top_songs_audio_features[[#This Row],[artist_names]])+2,99),"")</f>
        <v/>
      </c>
      <c r="W5023" t="str">
        <f>spotify_top_songs_audio_features[[#This Row],[source]]</f>
        <v>Warner Records</v>
      </c>
      <c r="X5023" s="1">
        <f>spotify_top_songs_audio_features[[#This Row],[streams]]</f>
        <v>7987035</v>
      </c>
      <c r="Y5023" t="str">
        <f>IF(Tabela2[[#This Row],[feat]]="","","Feat")</f>
        <v/>
      </c>
      <c r="Z5023" s="17" t="str">
        <f>CONCATENATE(INT(spotify_top_songs_audio_features[[#This Row],[duration_ms]]/(60*1000)),":",MOD(INT(spotify_top_songs_audio_features[[#This Row],[duration_ms]]/1000),60))</f>
        <v>2:24</v>
      </c>
      <c r="AA50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023" t="str">
        <f>spotify_top_songs_audio_features[[#This Row],[track_name]]</f>
        <v>Designer</v>
      </c>
    </row>
    <row r="5024" spans="1:28" x14ac:dyDescent="0.25">
      <c r="A5024" t="s">
        <v>5022</v>
      </c>
      <c r="B5024" t="s">
        <v>762</v>
      </c>
      <c r="C5024" t="s">
        <v>5023</v>
      </c>
      <c r="D5024" t="s">
        <v>282</v>
      </c>
      <c r="E5024" t="s">
        <v>97</v>
      </c>
      <c r="F5024" t="s">
        <v>32</v>
      </c>
      <c r="G5024" t="s">
        <v>25</v>
      </c>
      <c r="H5024">
        <v>518</v>
      </c>
      <c r="I5024">
        <v>492</v>
      </c>
      <c r="J5024">
        <v>193</v>
      </c>
      <c r="K5024" t="s">
        <v>1870</v>
      </c>
      <c r="L5024">
        <v>12</v>
      </c>
      <c r="M5024">
        <v>146</v>
      </c>
      <c r="N5024">
        <v>471</v>
      </c>
      <c r="O5024">
        <v>-8436</v>
      </c>
      <c r="P5024">
        <v>78848</v>
      </c>
      <c r="Q5024">
        <v>375387</v>
      </c>
      <c r="R5024">
        <v>1</v>
      </c>
      <c r="S5024">
        <v>7982613</v>
      </c>
      <c r="U5024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5024" t="str">
        <f>IFERROR(MID(spotify_top_songs_audio_features[[#This Row],[artist_names]],SEARCH(",",spotify_top_songs_audio_features[[#This Row],[artist_names]])+2,99),"")</f>
        <v>The Creator</v>
      </c>
      <c r="W5024" t="str">
        <f>spotify_top_songs_audio_features[[#This Row],[source]]</f>
        <v>Columbia</v>
      </c>
      <c r="X5024" s="1">
        <f>spotify_top_songs_audio_features[[#This Row],[streams]]</f>
        <v>7982613</v>
      </c>
      <c r="Y5024" t="str">
        <f>IF(Tabela2[[#This Row],[feat]]="","","Feat")</f>
        <v>Feat</v>
      </c>
      <c r="Z5024" s="17" t="str">
        <f>CONCATENATE(INT(spotify_top_songs_audio_features[[#This Row],[duration_ms]]/(60*1000)),":",MOD(INT(spotify_top_songs_audio_features[[#This Row],[duration_ms]]/1000),60))</f>
        <v>6:15</v>
      </c>
      <c r="AA50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024" t="str">
        <f>spotify_top_songs_audio_features[[#This Row],[track_name]]</f>
        <v>GONE, GONE / THANK YOU</v>
      </c>
    </row>
    <row r="5025" spans="1:28" x14ac:dyDescent="0.25">
      <c r="A5025" t="s">
        <v>5807</v>
      </c>
      <c r="B5025" t="s">
        <v>4726</v>
      </c>
      <c r="C5025" t="s">
        <v>4727</v>
      </c>
      <c r="D5025" t="s">
        <v>282</v>
      </c>
      <c r="E5025" t="s">
        <v>70</v>
      </c>
      <c r="F5025" t="s">
        <v>24</v>
      </c>
      <c r="G5025" t="s">
        <v>25</v>
      </c>
      <c r="H5025">
        <v>706</v>
      </c>
      <c r="I5025">
        <v>485</v>
      </c>
      <c r="J5025">
        <v>331</v>
      </c>
      <c r="K5025" t="s">
        <v>4728</v>
      </c>
      <c r="L5025">
        <v>0</v>
      </c>
      <c r="M5025">
        <v>122</v>
      </c>
      <c r="N5025">
        <v>144</v>
      </c>
      <c r="O5025">
        <v>-9671</v>
      </c>
      <c r="P5025">
        <v>115414</v>
      </c>
      <c r="Q5025">
        <v>205093</v>
      </c>
      <c r="R5025">
        <v>3</v>
      </c>
      <c r="S5025">
        <v>7973987</v>
      </c>
      <c r="U5025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5025" t="str">
        <f>IFERROR(MID(spotify_top_songs_audio_features[[#This Row],[artist_names]],SEARCH(",",spotify_top_songs_audio_features[[#This Row],[artist_names]])+2,99),"")</f>
        <v>The Creator, A$AP Rocky</v>
      </c>
      <c r="W5025" t="str">
        <f>spotify_top_songs_audio_features[[#This Row],[source]]</f>
        <v>Columbia</v>
      </c>
      <c r="X5025" s="1">
        <f>spotify_top_songs_audio_features[[#This Row],[streams]]</f>
        <v>7973987</v>
      </c>
      <c r="Y5025" t="str">
        <f>IF(Tabela2[[#This Row],[feat]]="","","Feat")</f>
        <v>Feat</v>
      </c>
      <c r="Z5025" s="17" t="str">
        <f>CONCATENATE(INT(spotify_top_songs_audio_features[[#This Row],[duration_ms]]/(60*1000)),":",MOD(INT(spotify_top_songs_audio_features[[#This Row],[duration_ms]]/1000),60))</f>
        <v>3:25</v>
      </c>
      <c r="AA50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025" t="str">
        <f>spotify_top_songs_audio_features[[#This Row],[track_name]]</f>
        <v>Who Dat Boy (feat. A$AP Rocky)</v>
      </c>
    </row>
    <row r="5026" spans="1:28" x14ac:dyDescent="0.25">
      <c r="A5026" t="s">
        <v>13138</v>
      </c>
      <c r="B5026" t="s">
        <v>9718</v>
      </c>
      <c r="C5026" t="s">
        <v>13139</v>
      </c>
      <c r="D5026" t="s">
        <v>9720</v>
      </c>
      <c r="E5026" t="s">
        <v>70</v>
      </c>
      <c r="F5026" t="s">
        <v>32</v>
      </c>
      <c r="G5026" t="s">
        <v>25</v>
      </c>
      <c r="H5026">
        <v>807</v>
      </c>
      <c r="I5026">
        <v>49</v>
      </c>
      <c r="J5026">
        <v>213</v>
      </c>
      <c r="K5026" t="s">
        <v>3195</v>
      </c>
      <c r="L5026">
        <v>0</v>
      </c>
      <c r="M5026">
        <v>502</v>
      </c>
      <c r="N5026">
        <v>739</v>
      </c>
      <c r="O5026">
        <v>-7112</v>
      </c>
      <c r="P5026">
        <v>80522</v>
      </c>
      <c r="Q5026">
        <v>152050</v>
      </c>
      <c r="R5026">
        <v>1</v>
      </c>
      <c r="S5026">
        <v>7972485</v>
      </c>
      <c r="U5026" t="str">
        <f>IFERROR(LEFT(spotify_top_songs_audio_features[[#This Row],[artist_names]],SEARCH(",",spotify_top_songs_audio_features[[#This Row],[artist_names]])-1),spotify_top_songs_audio_features[[#This Row],[artist_names]])</f>
        <v>Rels B</v>
      </c>
      <c r="V5026" t="str">
        <f>IFERROR(MID(spotify_top_songs_audio_features[[#This Row],[artist_names]],SEARCH(",",spotify_top_songs_audio_features[[#This Row],[artist_names]])+2,99),"")</f>
        <v/>
      </c>
      <c r="W5026" t="str">
        <f>spotify_top_songs_audio_features[[#This Row],[source]]</f>
        <v>DALE PLAY Records / Flakk Team</v>
      </c>
      <c r="X5026" s="1">
        <f>spotify_top_songs_audio_features[[#This Row],[streams]]</f>
        <v>7972485</v>
      </c>
      <c r="Y5026" t="str">
        <f>IF(Tabela2[[#This Row],[feat]]="","","Feat")</f>
        <v/>
      </c>
      <c r="Z5026" s="17" t="str">
        <f>CONCATENATE(INT(spotify_top_songs_audio_features[[#This Row],[duration_ms]]/(60*1000)),":",MOD(INT(spotify_top_songs_audio_features[[#This Row],[duration_ms]]/1000),60))</f>
        <v>2:32</v>
      </c>
      <c r="AA50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026" t="str">
        <f>spotify_top_songs_audio_features[[#This Row],[track_name]]</f>
        <v>lo que hay x aquí</v>
      </c>
    </row>
    <row r="5027" spans="1:28" x14ac:dyDescent="0.25">
      <c r="A5027" t="s">
        <v>7562</v>
      </c>
      <c r="B5027" t="s">
        <v>3501</v>
      </c>
      <c r="C5027" t="s">
        <v>3502</v>
      </c>
      <c r="D5027" t="s">
        <v>22</v>
      </c>
      <c r="E5027" t="s">
        <v>58</v>
      </c>
      <c r="F5027" t="s">
        <v>24</v>
      </c>
      <c r="G5027" t="s">
        <v>25</v>
      </c>
      <c r="H5027">
        <v>655</v>
      </c>
      <c r="I5027">
        <v>942</v>
      </c>
      <c r="J5027">
        <v>481</v>
      </c>
      <c r="K5027" t="s">
        <v>6036</v>
      </c>
      <c r="L5027">
        <v>0</v>
      </c>
      <c r="M5027">
        <v>878</v>
      </c>
      <c r="N5027">
        <v>764</v>
      </c>
      <c r="O5027">
        <v>-3984</v>
      </c>
      <c r="P5027">
        <v>105007</v>
      </c>
      <c r="Q5027">
        <v>252907</v>
      </c>
      <c r="R5027">
        <v>3</v>
      </c>
      <c r="S5027">
        <v>7972211</v>
      </c>
      <c r="U5027" t="str">
        <f>IFERROR(LEFT(spotify_top_songs_audio_features[[#This Row],[artist_names]],SEARCH(",",spotify_top_songs_audio_features[[#This Row],[artist_names]])-1),spotify_top_songs_audio_features[[#This Row],[artist_names]])</f>
        <v>*NSYNC</v>
      </c>
      <c r="V5027" t="str">
        <f>IFERROR(MID(spotify_top_songs_audio_features[[#This Row],[artist_names]],SEARCH(",",spotify_top_songs_audio_features[[#This Row],[artist_names]])+2,99),"")</f>
        <v/>
      </c>
      <c r="W5027" t="str">
        <f>spotify_top_songs_audio_features[[#This Row],[source]]</f>
        <v>RCA Records Label</v>
      </c>
      <c r="X5027" s="1">
        <f>spotify_top_songs_audio_features[[#This Row],[streams]]</f>
        <v>7972211</v>
      </c>
      <c r="Y5027" t="str">
        <f>IF(Tabela2[[#This Row],[feat]]="","","Feat")</f>
        <v/>
      </c>
      <c r="Z5027" s="17" t="str">
        <f>CONCATENATE(INT(spotify_top_songs_audio_features[[#This Row],[duration_ms]]/(60*1000)),":",MOD(INT(spotify_top_songs_audio_features[[#This Row],[duration_ms]]/1000),60))</f>
        <v>4:12</v>
      </c>
      <c r="AA50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27" t="str">
        <f>spotify_top_songs_audio_features[[#This Row],[track_name]]</f>
        <v>Merry Christmas, Happy Holidays</v>
      </c>
    </row>
    <row r="5028" spans="1:28" x14ac:dyDescent="0.25">
      <c r="A5028" t="s">
        <v>5982</v>
      </c>
      <c r="B5028" t="s">
        <v>3703</v>
      </c>
      <c r="C5028" t="s">
        <v>3704</v>
      </c>
      <c r="D5028" t="s">
        <v>3705</v>
      </c>
      <c r="E5028" t="s">
        <v>58</v>
      </c>
      <c r="F5028" t="s">
        <v>32</v>
      </c>
      <c r="G5028" t="s">
        <v>25</v>
      </c>
      <c r="H5028">
        <v>601</v>
      </c>
      <c r="I5028">
        <v>92</v>
      </c>
      <c r="J5028">
        <v>505</v>
      </c>
      <c r="K5028" t="s">
        <v>5983</v>
      </c>
      <c r="L5028">
        <v>0</v>
      </c>
      <c r="M5028">
        <v>998</v>
      </c>
      <c r="N5028">
        <v>537</v>
      </c>
      <c r="O5028">
        <v>-4802</v>
      </c>
      <c r="P5028">
        <v>88014</v>
      </c>
      <c r="Q5028">
        <v>170134</v>
      </c>
      <c r="R5028">
        <v>2</v>
      </c>
      <c r="S5028">
        <v>7970507</v>
      </c>
      <c r="U5028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5028" t="str">
        <f>IFERROR(MID(spotify_top_songs_audio_features[[#This Row],[artist_names]],SEARCH(",",spotify_top_songs_audio_features[[#This Row],[artist_names]])+2,99),"")</f>
        <v>Bring Me The Horizon</v>
      </c>
      <c r="W5028" t="str">
        <f>spotify_top_songs_audio_features[[#This Row],[source]]</f>
        <v>Bad Boy / Interscope</v>
      </c>
      <c r="X5028" s="1">
        <f>spotify_top_songs_audio_features[[#This Row],[streams]]</f>
        <v>7970507</v>
      </c>
      <c r="Y5028" t="str">
        <f>IF(Tabela2[[#This Row],[feat]]="","","Feat")</f>
        <v>Feat</v>
      </c>
      <c r="Z5028" s="17" t="str">
        <f>CONCATENATE(INT(spotify_top_songs_audio_features[[#This Row],[duration_ms]]/(60*1000)),":",MOD(INT(spotify_top_songs_audio_features[[#This Row],[duration_ms]]/1000),60))</f>
        <v>2:50</v>
      </c>
      <c r="AA50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28" t="str">
        <f>spotify_top_songs_audio_features[[#This Row],[track_name]]</f>
        <v>maybe (feat. Bring Me The Horizon)</v>
      </c>
    </row>
    <row r="5029" spans="1:28" x14ac:dyDescent="0.25">
      <c r="A5029" t="s">
        <v>3652</v>
      </c>
      <c r="B5029" t="s">
        <v>3653</v>
      </c>
      <c r="C5029" t="s">
        <v>3654</v>
      </c>
      <c r="D5029" t="s">
        <v>3653</v>
      </c>
      <c r="E5029" t="s">
        <v>23</v>
      </c>
      <c r="F5029" t="s">
        <v>24</v>
      </c>
      <c r="G5029" t="s">
        <v>25</v>
      </c>
      <c r="H5029">
        <v>695</v>
      </c>
      <c r="I5029">
        <v>413</v>
      </c>
      <c r="J5029">
        <v>27</v>
      </c>
      <c r="K5029" t="s">
        <v>3655</v>
      </c>
      <c r="L5029">
        <v>5.0200000000000002E-3</v>
      </c>
      <c r="M5029">
        <v>102</v>
      </c>
      <c r="N5029">
        <v>345</v>
      </c>
      <c r="O5029">
        <v>-8548</v>
      </c>
      <c r="P5029">
        <v>133916</v>
      </c>
      <c r="Q5029">
        <v>222707</v>
      </c>
      <c r="R5029">
        <v>1</v>
      </c>
      <c r="S5029">
        <v>7960809</v>
      </c>
      <c r="U5029" t="str">
        <f>IFERROR(LEFT(spotify_top_songs_audio_features[[#This Row],[artist_names]],SEARCH(",",spotify_top_songs_audio_features[[#This Row],[artist_names]])-1),spotify_top_songs_audio_features[[#This Row],[artist_names]])</f>
        <v>Raim Laode</v>
      </c>
      <c r="V5029" t="str">
        <f>IFERROR(MID(spotify_top_songs_audio_features[[#This Row],[artist_names]],SEARCH(",",spotify_top_songs_audio_features[[#This Row],[artist_names]])+2,99),"")</f>
        <v/>
      </c>
      <c r="W5029" t="str">
        <f>spotify_top_songs_audio_features[[#This Row],[source]]</f>
        <v>Raim Laode</v>
      </c>
      <c r="X5029" s="1">
        <f>spotify_top_songs_audio_features[[#This Row],[streams]]</f>
        <v>7960809</v>
      </c>
      <c r="Y5029" t="str">
        <f>IF(Tabela2[[#This Row],[feat]]="","","Feat")</f>
        <v/>
      </c>
      <c r="Z5029" s="17" t="str">
        <f>CONCATENATE(INT(spotify_top_songs_audio_features[[#This Row],[duration_ms]]/(60*1000)),":",MOD(INT(spotify_top_songs_audio_features[[#This Row],[duration_ms]]/1000),60))</f>
        <v>3:42</v>
      </c>
      <c r="AA50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029" t="str">
        <f>spotify_top_songs_audio_features[[#This Row],[track_name]]</f>
        <v>Komang</v>
      </c>
    </row>
    <row r="5030" spans="1:28" x14ac:dyDescent="0.25">
      <c r="A5030" t="s">
        <v>12667</v>
      </c>
      <c r="B5030" t="s">
        <v>9144</v>
      </c>
      <c r="C5030" t="s">
        <v>9145</v>
      </c>
      <c r="D5030" t="s">
        <v>9146</v>
      </c>
      <c r="E5030" t="s">
        <v>86</v>
      </c>
      <c r="F5030" t="s">
        <v>32</v>
      </c>
      <c r="G5030" t="s">
        <v>25</v>
      </c>
      <c r="H5030">
        <v>308</v>
      </c>
      <c r="I5030">
        <v>86</v>
      </c>
      <c r="J5030">
        <v>168</v>
      </c>
      <c r="K5030" t="s">
        <v>8304</v>
      </c>
      <c r="L5030">
        <v>828</v>
      </c>
      <c r="M5030">
        <v>277</v>
      </c>
      <c r="N5030">
        <v>387</v>
      </c>
      <c r="O5030">
        <v>-4111</v>
      </c>
      <c r="P5030">
        <v>171835</v>
      </c>
      <c r="Q5030">
        <v>158774</v>
      </c>
      <c r="R5030">
        <v>3</v>
      </c>
      <c r="S5030">
        <v>7952684</v>
      </c>
      <c r="U5030" t="str">
        <f>IFERROR(LEFT(spotify_top_songs_audio_features[[#This Row],[artist_names]],SEARCH(",",spotify_top_songs_audio_features[[#This Row],[artist_names]])-1),spotify_top_songs_audio_features[[#This Row],[artist_names]])</f>
        <v>Luude</v>
      </c>
      <c r="V5030" t="str">
        <f>IFERROR(MID(spotify_top_songs_audio_features[[#This Row],[artist_names]],SEARCH(",",spotify_top_songs_audio_features[[#This Row],[artist_names]])+2,99),"")</f>
        <v>Colin Hay</v>
      </c>
      <c r="W5030" t="str">
        <f>spotify_top_songs_audio_features[[#This Row],[source]]</f>
        <v>Sweat It Out</v>
      </c>
      <c r="X5030" s="1">
        <f>spotify_top_songs_audio_features[[#This Row],[streams]]</f>
        <v>7952684</v>
      </c>
      <c r="Y5030" t="str">
        <f>IF(Tabela2[[#This Row],[feat]]="","","Feat")</f>
        <v>Feat</v>
      </c>
      <c r="Z5030" s="17" t="str">
        <f>CONCATENATE(INT(spotify_top_songs_audio_features[[#This Row],[duration_ms]]/(60*1000)),":",MOD(INT(spotify_top_songs_audio_features[[#This Row],[duration_ms]]/1000),60))</f>
        <v>2:38</v>
      </c>
      <c r="AA50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030" t="str">
        <f>spotify_top_songs_audio_features[[#This Row],[track_name]]</f>
        <v>Down Under (feat. Colin Hay)</v>
      </c>
    </row>
    <row r="5031" spans="1:28" x14ac:dyDescent="0.25">
      <c r="A5031" t="s">
        <v>1038</v>
      </c>
      <c r="B5031" t="s">
        <v>1039</v>
      </c>
      <c r="C5031" t="s">
        <v>1040</v>
      </c>
      <c r="D5031" t="s">
        <v>1041</v>
      </c>
      <c r="E5031" t="s">
        <v>43</v>
      </c>
      <c r="F5031" t="s">
        <v>24</v>
      </c>
      <c r="G5031" t="s">
        <v>25</v>
      </c>
      <c r="H5031">
        <v>543</v>
      </c>
      <c r="I5031">
        <v>87</v>
      </c>
      <c r="J5031">
        <v>428</v>
      </c>
      <c r="K5031" t="s">
        <v>1042</v>
      </c>
      <c r="L5031">
        <v>939</v>
      </c>
      <c r="M5031">
        <v>792</v>
      </c>
      <c r="N5031">
        <v>754</v>
      </c>
      <c r="O5031">
        <v>-6514</v>
      </c>
      <c r="P5031">
        <v>100804</v>
      </c>
      <c r="Q5031">
        <v>230400</v>
      </c>
      <c r="R5031">
        <v>1</v>
      </c>
      <c r="S5031">
        <v>7947485</v>
      </c>
      <c r="U5031" t="str">
        <f>IFERROR(LEFT(spotify_top_songs_audio_features[[#This Row],[artist_names]],SEARCH(",",spotify_top_songs_audio_features[[#This Row],[artist_names]])-1),spotify_top_songs_audio_features[[#This Row],[artist_names]])</f>
        <v>ABBA</v>
      </c>
      <c r="V5031" t="str">
        <f>IFERROR(MID(spotify_top_songs_audio_features[[#This Row],[artist_names]],SEARCH(",",spotify_top_songs_audio_features[[#This Row],[artist_names]])+2,99),"")</f>
        <v/>
      </c>
      <c r="W5031" t="str">
        <f>spotify_top_songs_audio_features[[#This Row],[source]]</f>
        <v>Polar Music International AB</v>
      </c>
      <c r="X5031" s="1">
        <f>spotify_top_songs_audio_features[[#This Row],[streams]]</f>
        <v>7947485</v>
      </c>
      <c r="Y5031" t="str">
        <f>IF(Tabela2[[#This Row],[feat]]="","","Feat")</f>
        <v/>
      </c>
      <c r="Z5031" s="17" t="str">
        <f>CONCATENATE(INT(spotify_top_songs_audio_features[[#This Row],[duration_ms]]/(60*1000)),":",MOD(INT(spotify_top_songs_audio_features[[#This Row],[duration_ms]]/1000),60))</f>
        <v>3:50</v>
      </c>
      <c r="AA50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031" t="str">
        <f>spotify_top_songs_audio_features[[#This Row],[track_name]]</f>
        <v>Dancing Queen</v>
      </c>
    </row>
    <row r="5032" spans="1:28" x14ac:dyDescent="0.25">
      <c r="A5032" t="s">
        <v>16648</v>
      </c>
      <c r="B5032" t="s">
        <v>16649</v>
      </c>
      <c r="C5032" t="s">
        <v>16650</v>
      </c>
      <c r="D5032" t="s">
        <v>30</v>
      </c>
      <c r="E5032" t="s">
        <v>31</v>
      </c>
      <c r="F5032" t="s">
        <v>24</v>
      </c>
      <c r="G5032" t="s">
        <v>25</v>
      </c>
      <c r="H5032">
        <v>611</v>
      </c>
      <c r="I5032">
        <v>867</v>
      </c>
      <c r="J5032">
        <v>896</v>
      </c>
      <c r="K5032" t="s">
        <v>419</v>
      </c>
      <c r="L5032">
        <v>105</v>
      </c>
      <c r="M5032">
        <v>346</v>
      </c>
      <c r="N5032">
        <v>336</v>
      </c>
      <c r="O5032">
        <v>-5298</v>
      </c>
      <c r="P5032">
        <v>140032</v>
      </c>
      <c r="Q5032">
        <v>331267</v>
      </c>
      <c r="R5032">
        <v>2</v>
      </c>
      <c r="S5032">
        <v>7945520</v>
      </c>
      <c r="U5032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5032" t="str">
        <f>IFERROR(MID(spotify_top_songs_audio_features[[#This Row],[artist_names]],SEARCH(",",spotify_top_songs_audio_features[[#This Row],[artist_names]])+2,99),"")</f>
        <v>Damian Lemar Hudson</v>
      </c>
      <c r="W5032" t="str">
        <f>spotify_top_songs_audio_features[[#This Row],[source]]</f>
        <v>Def Jam Recordings</v>
      </c>
      <c r="X5032" s="1">
        <f>spotify_top_songs_audio_features[[#This Row],[streams]]</f>
        <v>7945520</v>
      </c>
      <c r="Y5032" t="str">
        <f>IF(Tabela2[[#This Row],[feat]]="","","Feat")</f>
        <v>Feat</v>
      </c>
      <c r="Z5032" s="17" t="str">
        <f>CONCATENATE(INT(spotify_top_songs_audio_features[[#This Row],[duration_ms]]/(60*1000)),":",MOD(INT(spotify_top_songs_audio_features[[#This Row],[duration_ms]]/1000),60))</f>
        <v>5:31</v>
      </c>
      <c r="AA50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32" t="str">
        <f>spotify_top_songs_audio_features[[#This Row],[track_name]]</f>
        <v>Black SpiderMan</v>
      </c>
    </row>
    <row r="5033" spans="1:28" x14ac:dyDescent="0.25">
      <c r="A5033" t="s">
        <v>9543</v>
      </c>
      <c r="B5033" t="s">
        <v>9544</v>
      </c>
      <c r="C5033" t="s">
        <v>9545</v>
      </c>
      <c r="D5033" t="s">
        <v>96</v>
      </c>
      <c r="E5033" t="s">
        <v>31</v>
      </c>
      <c r="F5033" t="s">
        <v>24</v>
      </c>
      <c r="G5033" t="s">
        <v>25</v>
      </c>
      <c r="H5033">
        <v>417</v>
      </c>
      <c r="I5033">
        <v>682</v>
      </c>
      <c r="J5033">
        <v>295</v>
      </c>
      <c r="K5033" t="s">
        <v>1164</v>
      </c>
      <c r="L5033">
        <v>669</v>
      </c>
      <c r="M5033">
        <v>109</v>
      </c>
      <c r="N5033">
        <v>351</v>
      </c>
      <c r="O5033">
        <v>-5071</v>
      </c>
      <c r="P5033">
        <v>105542</v>
      </c>
      <c r="Q5033">
        <v>232412</v>
      </c>
      <c r="R5033">
        <v>1</v>
      </c>
      <c r="S5033">
        <v>7943927</v>
      </c>
      <c r="U5033" t="str">
        <f>IFERROR(LEFT(spotify_top_songs_audio_features[[#This Row],[artist_names]],SEARCH(",",spotify_top_songs_audio_features[[#This Row],[artist_names]])-1),spotify_top_songs_audio_features[[#This Row],[artist_names]])</f>
        <v>Red Hot Chili Peppers</v>
      </c>
      <c r="V5033" t="str">
        <f>IFERROR(MID(spotify_top_songs_audio_features[[#This Row],[artist_names]],SEARCH(",",spotify_top_songs_audio_features[[#This Row],[artist_names]])+2,99),"")</f>
        <v/>
      </c>
      <c r="W5033" t="str">
        <f>spotify_top_songs_audio_features[[#This Row],[source]]</f>
        <v>Warner Records</v>
      </c>
      <c r="X5033" s="1">
        <f>spotify_top_songs_audio_features[[#This Row],[streams]]</f>
        <v>7943927</v>
      </c>
      <c r="Y5033" t="str">
        <f>IF(Tabela2[[#This Row],[feat]]="","","Feat")</f>
        <v/>
      </c>
      <c r="Z5033" s="17" t="str">
        <f>CONCATENATE(INT(spotify_top_songs_audio_features[[#This Row],[duration_ms]]/(60*1000)),":",MOD(INT(spotify_top_songs_audio_features[[#This Row],[duration_ms]]/1000),60))</f>
        <v>3:52</v>
      </c>
      <c r="AA50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33" t="str">
        <f>spotify_top_songs_audio_features[[#This Row],[track_name]]</f>
        <v>Black Summer</v>
      </c>
    </row>
    <row r="5034" spans="1:28" x14ac:dyDescent="0.25">
      <c r="A5034" t="s">
        <v>7110</v>
      </c>
      <c r="B5034" t="s">
        <v>1209</v>
      </c>
      <c r="C5034" t="s">
        <v>7111</v>
      </c>
      <c r="D5034" t="s">
        <v>1211</v>
      </c>
      <c r="E5034" t="s">
        <v>102</v>
      </c>
      <c r="F5034" t="s">
        <v>32</v>
      </c>
      <c r="G5034" t="s">
        <v>25</v>
      </c>
      <c r="H5034">
        <v>724</v>
      </c>
      <c r="I5034">
        <v>748</v>
      </c>
      <c r="J5034">
        <v>722</v>
      </c>
      <c r="K5034" t="s">
        <v>4227</v>
      </c>
      <c r="L5034">
        <v>0</v>
      </c>
      <c r="M5034">
        <v>132</v>
      </c>
      <c r="N5034">
        <v>118</v>
      </c>
      <c r="O5034">
        <v>-4335</v>
      </c>
      <c r="P5034">
        <v>15804</v>
      </c>
      <c r="Q5034">
        <v>170792</v>
      </c>
      <c r="R5034">
        <v>1</v>
      </c>
      <c r="S5034">
        <v>7941774</v>
      </c>
      <c r="U5034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034" t="str">
        <f>IFERROR(MID(spotify_top_songs_audio_features[[#This Row],[artist_names]],SEARCH(",",spotify_top_songs_audio_features[[#This Row],[artist_names]])+2,99),"")</f>
        <v/>
      </c>
      <c r="W5034" t="str">
        <f>spotify_top_songs_audio_features[[#This Row],[source]]</f>
        <v>Grade A Productions/Interscope Records</v>
      </c>
      <c r="X5034" s="1">
        <f>spotify_top_songs_audio_features[[#This Row],[streams]]</f>
        <v>7941774</v>
      </c>
      <c r="Y5034" t="str">
        <f>IF(Tabela2[[#This Row],[feat]]="","","Feat")</f>
        <v/>
      </c>
      <c r="Z5034" s="17" t="str">
        <f>CONCATENATE(INT(spotify_top_songs_audio_features[[#This Row],[duration_ms]]/(60*1000)),":",MOD(INT(spotify_top_songs_audio_features[[#This Row],[duration_ms]]/1000),60))</f>
        <v>2:50</v>
      </c>
      <c r="AA50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034" t="str">
        <f>spotify_top_songs_audio_features[[#This Row],[track_name]]</f>
        <v>You Wouldn't Understand</v>
      </c>
    </row>
    <row r="5035" spans="1:28" x14ac:dyDescent="0.25">
      <c r="A5035" t="s">
        <v>11025</v>
      </c>
      <c r="B5035" t="s">
        <v>11026</v>
      </c>
      <c r="C5035" t="s">
        <v>11027</v>
      </c>
      <c r="D5035" t="s">
        <v>282</v>
      </c>
      <c r="E5035" t="s">
        <v>113</v>
      </c>
      <c r="F5035" t="s">
        <v>32</v>
      </c>
      <c r="G5035" t="s">
        <v>25</v>
      </c>
      <c r="H5035">
        <v>89</v>
      </c>
      <c r="I5035">
        <v>701</v>
      </c>
      <c r="J5035">
        <v>342</v>
      </c>
      <c r="K5035" t="s">
        <v>2960</v>
      </c>
      <c r="L5035">
        <v>3.0600000000000001E-4</v>
      </c>
      <c r="M5035">
        <v>895</v>
      </c>
      <c r="N5035">
        <v>505</v>
      </c>
      <c r="O5035">
        <v>-5712</v>
      </c>
      <c r="P5035">
        <v>80462</v>
      </c>
      <c r="Q5035">
        <v>225020</v>
      </c>
      <c r="R5035">
        <v>1</v>
      </c>
      <c r="S5035">
        <v>7939784</v>
      </c>
      <c r="U5035" t="str">
        <f>IFERROR(LEFT(spotify_top_songs_audio_features[[#This Row],[artist_names]],SEARCH(",",spotify_top_songs_audio_features[[#This Row],[artist_names]])-1),spotify_top_songs_audio_features[[#This Row],[artist_names]])</f>
        <v>Baby Keem</v>
      </c>
      <c r="V5035" t="str">
        <f>IFERROR(MID(spotify_top_songs_audio_features[[#This Row],[artist_names]],SEARCH(",",spotify_top_songs_audio_features[[#This Row],[artist_names]])+2,99),"")</f>
        <v>Travis Scott</v>
      </c>
      <c r="W5035" t="str">
        <f>spotify_top_songs_audio_features[[#This Row],[source]]</f>
        <v>Columbia</v>
      </c>
      <c r="X5035" s="1">
        <f>spotify_top_songs_audio_features[[#This Row],[streams]]</f>
        <v>7939784</v>
      </c>
      <c r="Y5035" t="str">
        <f>IF(Tabela2[[#This Row],[feat]]="","","Feat")</f>
        <v>Feat</v>
      </c>
      <c r="Z5035" s="17" t="str">
        <f>CONCATENATE(INT(spotify_top_songs_audio_features[[#This Row],[duration_ms]]/(60*1000)),":",MOD(INT(spotify_top_songs_audio_features[[#This Row],[duration_ms]]/1000),60))</f>
        <v>3:45</v>
      </c>
      <c r="AA50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35" t="str">
        <f>spotify_top_songs_audio_features[[#This Row],[track_name]]</f>
        <v>durag activity (with Travis Scott)</v>
      </c>
    </row>
    <row r="5036" spans="1:28" x14ac:dyDescent="0.25">
      <c r="A5036" t="s">
        <v>1005</v>
      </c>
      <c r="B5036" t="s">
        <v>1006</v>
      </c>
      <c r="C5036" t="s">
        <v>1007</v>
      </c>
      <c r="D5036" t="s">
        <v>1008</v>
      </c>
      <c r="E5036" t="s">
        <v>58</v>
      </c>
      <c r="F5036" t="s">
        <v>32</v>
      </c>
      <c r="G5036" t="s">
        <v>25</v>
      </c>
      <c r="H5036">
        <v>839</v>
      </c>
      <c r="I5036">
        <v>436</v>
      </c>
      <c r="J5036">
        <v>285</v>
      </c>
      <c r="K5036" t="s">
        <v>1009</v>
      </c>
      <c r="L5036">
        <v>2.6999999999999999E-5</v>
      </c>
      <c r="M5036">
        <v>131</v>
      </c>
      <c r="N5036">
        <v>464</v>
      </c>
      <c r="O5036">
        <v>-11344</v>
      </c>
      <c r="P5036">
        <v>82009</v>
      </c>
      <c r="Q5036">
        <v>271307</v>
      </c>
      <c r="R5036">
        <v>2</v>
      </c>
      <c r="S5036">
        <v>7935030</v>
      </c>
      <c r="U5036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036" t="str">
        <f>IFERROR(MID(spotify_top_songs_audio_features[[#This Row],[artist_names]],SEARCH(",",spotify_top_songs_audio_features[[#This Row],[artist_names]])+2,99),"")</f>
        <v/>
      </c>
      <c r="W5036" t="str">
        <f>spotify_top_songs_audio_features[[#This Row],[source]]</f>
        <v>Slaughter Gang, LLC/Epic Records</v>
      </c>
      <c r="X5036" s="1">
        <f>spotify_top_songs_audio_features[[#This Row],[streams]]</f>
        <v>7935030</v>
      </c>
      <c r="Y5036" t="str">
        <f>IF(Tabela2[[#This Row],[feat]]="","","Feat")</f>
        <v/>
      </c>
      <c r="Z5036" s="17" t="str">
        <f>CONCATENATE(INT(spotify_top_songs_audio_features[[#This Row],[duration_ms]]/(60*1000)),":",MOD(INT(spotify_top_songs_audio_features[[#This Row],[duration_ms]]/1000),60))</f>
        <v>4:31</v>
      </c>
      <c r="AA50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36" t="str">
        <f>spotify_top_songs_audio_features[[#This Row],[track_name]]</f>
        <v>Numb</v>
      </c>
    </row>
    <row r="5037" spans="1:28" x14ac:dyDescent="0.25">
      <c r="A5037" t="s">
        <v>13250</v>
      </c>
      <c r="B5037" t="s">
        <v>289</v>
      </c>
      <c r="C5037" t="s">
        <v>13251</v>
      </c>
      <c r="D5037" t="s">
        <v>1725</v>
      </c>
      <c r="E5037" t="s">
        <v>43</v>
      </c>
      <c r="F5037" t="s">
        <v>32</v>
      </c>
      <c r="G5037" t="s">
        <v>25</v>
      </c>
      <c r="H5037">
        <v>592</v>
      </c>
      <c r="I5037">
        <v>885</v>
      </c>
      <c r="J5037">
        <v>807</v>
      </c>
      <c r="K5037" t="s">
        <v>3087</v>
      </c>
      <c r="L5037">
        <v>2.3800000000000001E-4</v>
      </c>
      <c r="M5037">
        <v>843</v>
      </c>
      <c r="N5037">
        <v>731</v>
      </c>
      <c r="O5037">
        <v>-4944</v>
      </c>
      <c r="P5037">
        <v>98991</v>
      </c>
      <c r="Q5037">
        <v>202357</v>
      </c>
      <c r="R5037">
        <v>1</v>
      </c>
      <c r="S5037">
        <v>7932101</v>
      </c>
      <c r="U5037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5037" t="str">
        <f>IFERROR(MID(spotify_top_songs_audio_features[[#This Row],[artist_names]],SEARCH(",",spotify_top_songs_audio_features[[#This Row],[artist_names]])+2,99),"")</f>
        <v/>
      </c>
      <c r="W5037" t="str">
        <f>spotify_top_songs_audio_features[[#This Row],[source]]</f>
        <v>Shawn Mendes LP4-5 PS/ Island</v>
      </c>
      <c r="X5037" s="1">
        <f>spotify_top_songs_audio_features[[#This Row],[streams]]</f>
        <v>7932101</v>
      </c>
      <c r="Y5037" t="str">
        <f>IF(Tabela2[[#This Row],[feat]]="","","Feat")</f>
        <v/>
      </c>
      <c r="Z5037" s="17" t="str">
        <f>CONCATENATE(INT(spotify_top_songs_audio_features[[#This Row],[duration_ms]]/(60*1000)),":",MOD(INT(spotify_top_songs_audio_features[[#This Row],[duration_ms]]/1000),60))</f>
        <v>3:22</v>
      </c>
      <c r="AA50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037" t="str">
        <f>spotify_top_songs_audio_features[[#This Row],[track_name]]</f>
        <v>Teach Me How To Love</v>
      </c>
    </row>
    <row r="5038" spans="1:28" x14ac:dyDescent="0.25">
      <c r="A5038" t="s">
        <v>9419</v>
      </c>
      <c r="B5038" t="s">
        <v>9420</v>
      </c>
      <c r="C5038" t="s">
        <v>9421</v>
      </c>
      <c r="D5038" t="s">
        <v>48</v>
      </c>
      <c r="E5038" t="s">
        <v>86</v>
      </c>
      <c r="F5038" t="s">
        <v>24</v>
      </c>
      <c r="G5038" t="s">
        <v>25</v>
      </c>
      <c r="H5038">
        <v>833</v>
      </c>
      <c r="I5038">
        <v>686</v>
      </c>
      <c r="J5038">
        <v>117</v>
      </c>
      <c r="K5038" t="s">
        <v>2467</v>
      </c>
      <c r="L5038">
        <v>128</v>
      </c>
      <c r="M5038">
        <v>227</v>
      </c>
      <c r="N5038">
        <v>252</v>
      </c>
      <c r="O5038">
        <v>-639</v>
      </c>
      <c r="P5038">
        <v>143427</v>
      </c>
      <c r="Q5038">
        <v>205267</v>
      </c>
      <c r="R5038">
        <v>1</v>
      </c>
      <c r="S5038">
        <v>7930057</v>
      </c>
      <c r="U5038" t="str">
        <f>IFERROR(LEFT(spotify_top_songs_audio_features[[#This Row],[artist_names]],SEARCH(",",spotify_top_songs_audio_features[[#This Row],[artist_names]])-1),spotify_top_songs_audio_features[[#This Row],[artist_names]])</f>
        <v>Offset</v>
      </c>
      <c r="V5038" t="str">
        <f>IFERROR(MID(spotify_top_songs_audio_features[[#This Row],[artist_names]],SEARCH(",",spotify_top_songs_audio_features[[#This Row],[artist_names]])+2,99),"")</f>
        <v>JID</v>
      </c>
      <c r="W5038" t="str">
        <f>spotify_top_songs_audio_features[[#This Row],[source]]</f>
        <v>Republic Records</v>
      </c>
      <c r="X5038" s="1">
        <f>spotify_top_songs_audio_features[[#This Row],[streams]]</f>
        <v>7930057</v>
      </c>
      <c r="Y5038" t="str">
        <f>IF(Tabela2[[#This Row],[feat]]="","","Feat")</f>
        <v>Feat</v>
      </c>
      <c r="Z5038" s="17" t="str">
        <f>CONCATENATE(INT(spotify_top_songs_audio_features[[#This Row],[duration_ms]]/(60*1000)),":",MOD(INT(spotify_top_songs_audio_features[[#This Row],[duration_ms]]/1000),60))</f>
        <v>3:25</v>
      </c>
      <c r="AA50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038" t="str">
        <f>spotify_top_songs_audio_features[[#This Row],[track_name]]</f>
        <v>Danger (Spider) (Offset &amp; JID)</v>
      </c>
    </row>
    <row r="5039" spans="1:28" x14ac:dyDescent="0.25">
      <c r="A5039" t="s">
        <v>15631</v>
      </c>
      <c r="B5039" t="s">
        <v>10094</v>
      </c>
      <c r="C5039" t="s">
        <v>15632</v>
      </c>
      <c r="D5039" t="s">
        <v>7342</v>
      </c>
      <c r="E5039" t="s">
        <v>86</v>
      </c>
      <c r="F5039" t="s">
        <v>24</v>
      </c>
      <c r="G5039" t="s">
        <v>25</v>
      </c>
      <c r="H5039">
        <v>815</v>
      </c>
      <c r="I5039">
        <v>67</v>
      </c>
      <c r="J5039">
        <v>109</v>
      </c>
      <c r="K5039" t="s">
        <v>2387</v>
      </c>
      <c r="L5039">
        <v>854</v>
      </c>
      <c r="M5039">
        <v>973</v>
      </c>
      <c r="N5039">
        <v>768</v>
      </c>
      <c r="O5039">
        <v>-4076</v>
      </c>
      <c r="P5039">
        <v>172014</v>
      </c>
      <c r="Q5039">
        <v>195349</v>
      </c>
      <c r="R5039">
        <v>1</v>
      </c>
      <c r="S5039">
        <v>7925257</v>
      </c>
      <c r="U5039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5039" t="str">
        <f>IFERROR(MID(spotify_top_songs_audio_features[[#This Row],[artist_names]],SEARCH(",",spotify_top_songs_audio_features[[#This Row],[artist_names]])+2,99),"")</f>
        <v/>
      </c>
      <c r="W5039" t="str">
        <f>spotify_top_songs_audio_features[[#This Row],[source]]</f>
        <v>Real Hasta La Muerte, LLC</v>
      </c>
      <c r="X5039" s="1">
        <f>spotify_top_songs_audio_features[[#This Row],[streams]]</f>
        <v>7925257</v>
      </c>
      <c r="Y5039" t="str">
        <f>IF(Tabela2[[#This Row],[feat]]="","","Feat")</f>
        <v/>
      </c>
      <c r="Z5039" s="17" t="str">
        <f>CONCATENATE(INT(spotify_top_songs_audio_features[[#This Row],[duration_ms]]/(60*1000)),":",MOD(INT(spotify_top_songs_audio_features[[#This Row],[duration_ms]]/1000),60))</f>
        <v>3:15</v>
      </c>
      <c r="AA50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039" t="str">
        <f>spotify_top_songs_audio_features[[#This Row],[track_name]]</f>
        <v>Mercedes Tintia</v>
      </c>
    </row>
    <row r="5040" spans="1:28" x14ac:dyDescent="0.25">
      <c r="A5040" t="s">
        <v>9005</v>
      </c>
      <c r="B5040" t="s">
        <v>1142</v>
      </c>
      <c r="C5040" t="s">
        <v>1143</v>
      </c>
      <c r="D5040" t="s">
        <v>999</v>
      </c>
      <c r="E5040" t="s">
        <v>102</v>
      </c>
      <c r="F5040" t="s">
        <v>32</v>
      </c>
      <c r="G5040" t="s">
        <v>25</v>
      </c>
      <c r="H5040">
        <v>566</v>
      </c>
      <c r="I5040">
        <v>664</v>
      </c>
      <c r="J5040">
        <v>464</v>
      </c>
      <c r="K5040" t="s">
        <v>1144</v>
      </c>
      <c r="L5040">
        <v>0</v>
      </c>
      <c r="M5040">
        <v>116</v>
      </c>
      <c r="N5040">
        <v>437</v>
      </c>
      <c r="O5040">
        <v>-5303</v>
      </c>
      <c r="P5040">
        <v>128945</v>
      </c>
      <c r="Q5040">
        <v>241693</v>
      </c>
      <c r="R5040">
        <v>5</v>
      </c>
      <c r="S5040">
        <v>7922362</v>
      </c>
      <c r="U5040" t="str">
        <f>IFERROR(LEFT(spotify_top_songs_audio_features[[#This Row],[artist_names]],SEARCH(",",spotify_top_songs_audio_features[[#This Row],[artist_names]])-1),spotify_top_songs_audio_features[[#This Row],[artist_names]])</f>
        <v>Hozier</v>
      </c>
      <c r="V5040" t="str">
        <f>IFERROR(MID(spotify_top_songs_audio_features[[#This Row],[artist_names]],SEARCH(",",spotify_top_songs_audio_features[[#This Row],[artist_names]])+2,99),"")</f>
        <v/>
      </c>
      <c r="W5040" t="str">
        <f>spotify_top_songs_audio_features[[#This Row],[source]]</f>
        <v>Universal-Island Records Ltd.</v>
      </c>
      <c r="X5040" s="1">
        <f>spotify_top_songs_audio_features[[#This Row],[streams]]</f>
        <v>7922362</v>
      </c>
      <c r="Y5040" t="str">
        <f>IF(Tabela2[[#This Row],[feat]]="","","Feat")</f>
        <v/>
      </c>
      <c r="Z5040" s="17" t="str">
        <f>CONCATENATE(INT(spotify_top_songs_audio_features[[#This Row],[duration_ms]]/(60*1000)),":",MOD(INT(spotify_top_songs_audio_features[[#This Row],[duration_ms]]/1000),60))</f>
        <v>4:1</v>
      </c>
      <c r="AA50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040" t="str">
        <f>spotify_top_songs_audio_features[[#This Row],[track_name]]</f>
        <v>Take Me To Church</v>
      </c>
    </row>
    <row r="5041" spans="1:28" x14ac:dyDescent="0.25">
      <c r="A5041" t="s">
        <v>3391</v>
      </c>
      <c r="B5041" t="s">
        <v>3392</v>
      </c>
      <c r="C5041" t="s">
        <v>3393</v>
      </c>
      <c r="D5041" t="s">
        <v>282</v>
      </c>
      <c r="E5041" t="s">
        <v>97</v>
      </c>
      <c r="F5041" t="s">
        <v>32</v>
      </c>
      <c r="G5041" t="s">
        <v>25</v>
      </c>
      <c r="H5041">
        <v>665</v>
      </c>
      <c r="I5041">
        <v>469</v>
      </c>
      <c r="J5041">
        <v>13</v>
      </c>
      <c r="K5041" t="s">
        <v>3267</v>
      </c>
      <c r="L5041">
        <v>317</v>
      </c>
      <c r="M5041">
        <v>219</v>
      </c>
      <c r="N5041">
        <v>142</v>
      </c>
      <c r="O5041">
        <v>-7778</v>
      </c>
      <c r="P5041">
        <v>115852</v>
      </c>
      <c r="Q5041">
        <v>229565</v>
      </c>
      <c r="R5041">
        <v>1</v>
      </c>
      <c r="S5041">
        <v>7917707</v>
      </c>
      <c r="U5041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5041" t="str">
        <f>IFERROR(MID(spotify_top_songs_audio_features[[#This Row],[artist_names]],SEARCH(",",spotify_top_songs_audio_features[[#This Row],[artist_names]])+2,99),"")</f>
        <v>The Creator, Teezo Touchdown</v>
      </c>
      <c r="W5041" t="str">
        <f>spotify_top_songs_audio_features[[#This Row],[source]]</f>
        <v>Columbia</v>
      </c>
      <c r="X5041" s="1">
        <f>spotify_top_songs_audio_features[[#This Row],[streams]]</f>
        <v>7917707</v>
      </c>
      <c r="Y5041" t="str">
        <f>IF(Tabela2[[#This Row],[feat]]="","","Feat")</f>
        <v>Feat</v>
      </c>
      <c r="Z5041" s="17" t="str">
        <f>CONCATENATE(INT(spotify_top_songs_audio_features[[#This Row],[duration_ms]]/(60*1000)),":",MOD(INT(spotify_top_songs_audio_features[[#This Row],[duration_ms]]/1000),60))</f>
        <v>3:49</v>
      </c>
      <c r="AA50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041" t="str">
        <f>spotify_top_songs_audio_features[[#This Row],[track_name]]</f>
        <v>RUNITUP (feat. Teezo Touchdown)</v>
      </c>
    </row>
    <row r="5042" spans="1:28" x14ac:dyDescent="0.25">
      <c r="A5042" t="s">
        <v>3971</v>
      </c>
      <c r="B5042" t="s">
        <v>3972</v>
      </c>
      <c r="C5042" t="s">
        <v>3973</v>
      </c>
      <c r="D5042" t="s">
        <v>282</v>
      </c>
      <c r="E5042" t="s">
        <v>43</v>
      </c>
      <c r="F5042" t="s">
        <v>24</v>
      </c>
      <c r="G5042" t="s">
        <v>25</v>
      </c>
      <c r="H5042">
        <v>503</v>
      </c>
      <c r="I5042">
        <v>722</v>
      </c>
      <c r="J5042">
        <v>103</v>
      </c>
      <c r="K5042" t="s">
        <v>583</v>
      </c>
      <c r="L5042">
        <v>3.5200000000000001E-3</v>
      </c>
      <c r="M5042">
        <v>845</v>
      </c>
      <c r="N5042">
        <v>354</v>
      </c>
      <c r="O5042">
        <v>-7595</v>
      </c>
      <c r="P5042">
        <v>172006</v>
      </c>
      <c r="Q5042">
        <v>231000</v>
      </c>
      <c r="R5042">
        <v>1</v>
      </c>
      <c r="S5042">
        <v>7916474</v>
      </c>
      <c r="U5042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5042" t="str">
        <f>IFERROR(MID(spotify_top_songs_audio_features[[#This Row],[artist_names]],SEARCH(",",spotify_top_songs_audio_features[[#This Row],[artist_names]])+2,99),"")</f>
        <v>Brandi Carlile</v>
      </c>
      <c r="W5042" t="str">
        <f>spotify_top_songs_audio_features[[#This Row],[source]]</f>
        <v>Columbia</v>
      </c>
      <c r="X5042" s="1">
        <f>spotify_top_songs_audio_features[[#This Row],[streams]]</f>
        <v>7916474</v>
      </c>
      <c r="Y5042" t="str">
        <f>IF(Tabela2[[#This Row],[feat]]="","","Feat")</f>
        <v>Feat</v>
      </c>
      <c r="Z5042" s="17" t="str">
        <f>CONCATENATE(INT(spotify_top_songs_audio_features[[#This Row],[duration_ms]]/(60*1000)),":",MOD(INT(spotify_top_songs_audio_features[[#This Row],[duration_ms]]/1000),60))</f>
        <v>3:51</v>
      </c>
      <c r="AA50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042" t="str">
        <f>spotify_top_songs_audio_features[[#This Row],[track_name]]</f>
        <v>Thousand Miles (feat. Brandi Carlile)</v>
      </c>
    </row>
    <row r="5043" spans="1:28" x14ac:dyDescent="0.25">
      <c r="A5043" t="s">
        <v>17484</v>
      </c>
      <c r="B5043" t="s">
        <v>11580</v>
      </c>
      <c r="C5043" t="s">
        <v>17485</v>
      </c>
      <c r="D5043" t="s">
        <v>2358</v>
      </c>
      <c r="E5043" t="s">
        <v>43</v>
      </c>
      <c r="F5043" t="s">
        <v>24</v>
      </c>
      <c r="G5043" t="s">
        <v>25</v>
      </c>
      <c r="H5043">
        <v>718</v>
      </c>
      <c r="I5043">
        <v>767</v>
      </c>
      <c r="J5043">
        <v>166</v>
      </c>
      <c r="K5043" t="s">
        <v>2805</v>
      </c>
      <c r="L5043">
        <v>0</v>
      </c>
      <c r="M5043">
        <v>114</v>
      </c>
      <c r="N5043">
        <v>519</v>
      </c>
      <c r="O5043">
        <v>-5641</v>
      </c>
      <c r="P5043">
        <v>160084</v>
      </c>
      <c r="Q5043">
        <v>156000</v>
      </c>
      <c r="R5043">
        <v>2</v>
      </c>
      <c r="S5043">
        <v>7915755</v>
      </c>
      <c r="U5043" t="str">
        <f>IFERROR(LEFT(spotify_top_songs_audio_features[[#This Row],[artist_names]],SEARCH(",",spotify_top_songs_audio_features[[#This Row],[artist_names]])-1),spotify_top_songs_audio_features[[#This Row],[artist_names]])</f>
        <v>Lil Skies</v>
      </c>
      <c r="V5043" t="str">
        <f>IFERROR(MID(spotify_top_songs_audio_features[[#This Row],[artist_names]],SEARCH(",",spotify_top_songs_audio_features[[#This Row],[artist_names]])+2,99),"")</f>
        <v/>
      </c>
      <c r="W5043" t="str">
        <f>spotify_top_songs_audio_features[[#This Row],[source]]</f>
        <v>All We Got Ent.</v>
      </c>
      <c r="X5043" s="1">
        <f>spotify_top_songs_audio_features[[#This Row],[streams]]</f>
        <v>7915755</v>
      </c>
      <c r="Y5043" t="str">
        <f>IF(Tabela2[[#This Row],[feat]]="","","Feat")</f>
        <v/>
      </c>
      <c r="Z5043" s="17" t="str">
        <f>CONCATENATE(INT(spotify_top_songs_audio_features[[#This Row],[duration_ms]]/(60*1000)),":",MOD(INT(spotify_top_songs_audio_features[[#This Row],[duration_ms]]/1000),60))</f>
        <v>2:36</v>
      </c>
      <c r="AA50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043" t="str">
        <f>spotify_top_songs_audio_features[[#This Row],[track_name]]</f>
        <v>Lust</v>
      </c>
    </row>
    <row r="5044" spans="1:28" x14ac:dyDescent="0.25">
      <c r="A5044" t="s">
        <v>9796</v>
      </c>
      <c r="B5044" t="s">
        <v>9797</v>
      </c>
      <c r="C5044" t="s">
        <v>9798</v>
      </c>
      <c r="D5044" t="s">
        <v>9799</v>
      </c>
      <c r="E5044" t="s">
        <v>31</v>
      </c>
      <c r="F5044" t="s">
        <v>24</v>
      </c>
      <c r="G5044" t="s">
        <v>152</v>
      </c>
      <c r="H5044">
        <v>62</v>
      </c>
      <c r="I5044">
        <v>409</v>
      </c>
      <c r="J5044">
        <v>282</v>
      </c>
      <c r="K5044" t="s">
        <v>2844</v>
      </c>
      <c r="L5044">
        <v>542</v>
      </c>
      <c r="M5044">
        <v>105</v>
      </c>
      <c r="N5044">
        <v>582</v>
      </c>
      <c r="O5044">
        <v>-10146</v>
      </c>
      <c r="P5044">
        <v>113946</v>
      </c>
      <c r="Q5044">
        <v>135067</v>
      </c>
      <c r="R5044">
        <v>1</v>
      </c>
      <c r="S5044">
        <v>7914985</v>
      </c>
      <c r="U5044" t="str">
        <f>IFERROR(LEFT(spotify_top_songs_audio_features[[#This Row],[artist_names]],SEARCH(",",spotify_top_songs_audio_features[[#This Row],[artist_names]])-1),spotify_top_songs_audio_features[[#This Row],[artist_names]])</f>
        <v>beabadoobee</v>
      </c>
      <c r="V5044" t="str">
        <f>IFERROR(MID(spotify_top_songs_audio_features[[#This Row],[artist_names]],SEARCH(",",spotify_top_songs_audio_features[[#This Row],[artist_names]])+2,99),"")</f>
        <v/>
      </c>
      <c r="W5044" t="str">
        <f>spotify_top_songs_audio_features[[#This Row],[source]]</f>
        <v>Dirty Hit</v>
      </c>
      <c r="X5044" s="1">
        <f>spotify_top_songs_audio_features[[#This Row],[streams]]</f>
        <v>7914985</v>
      </c>
      <c r="Y5044" t="str">
        <f>IF(Tabela2[[#This Row],[feat]]="","","Feat")</f>
        <v/>
      </c>
      <c r="Z5044" s="17" t="str">
        <f>CONCATENATE(INT(spotify_top_songs_audio_features[[#This Row],[duration_ms]]/(60*1000)),":",MOD(INT(spotify_top_songs_audio_features[[#This Row],[duration_ms]]/1000),60))</f>
        <v>2:15</v>
      </c>
      <c r="AA50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44" t="str">
        <f>spotify_top_songs_audio_features[[#This Row],[track_name]]</f>
        <v>Glue Song</v>
      </c>
    </row>
    <row r="5045" spans="1:28" x14ac:dyDescent="0.25">
      <c r="A5045" t="s">
        <v>12223</v>
      </c>
      <c r="B5045" t="s">
        <v>383</v>
      </c>
      <c r="C5045" t="s">
        <v>12224</v>
      </c>
      <c r="D5045" t="s">
        <v>1032</v>
      </c>
      <c r="E5045" t="s">
        <v>97</v>
      </c>
      <c r="F5045" t="s">
        <v>32</v>
      </c>
      <c r="G5045" t="s">
        <v>25</v>
      </c>
      <c r="H5045">
        <v>769</v>
      </c>
      <c r="I5045">
        <v>811</v>
      </c>
      <c r="J5045">
        <v>228</v>
      </c>
      <c r="K5045" t="s">
        <v>12225</v>
      </c>
      <c r="L5045">
        <v>0</v>
      </c>
      <c r="M5045">
        <v>451</v>
      </c>
      <c r="N5045">
        <v>76</v>
      </c>
      <c r="O5045">
        <v>-4162</v>
      </c>
      <c r="P5045">
        <v>155081</v>
      </c>
      <c r="Q5045">
        <v>177293</v>
      </c>
      <c r="R5045">
        <v>1</v>
      </c>
      <c r="S5045">
        <v>7913461</v>
      </c>
      <c r="U5045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045" t="str">
        <f>IFERROR(MID(spotify_top_songs_audio_features[[#This Row],[artist_names]],SEARCH(",",spotify_top_songs_audio_features[[#This Row],[artist_names]])+2,99),"")</f>
        <v/>
      </c>
      <c r="W5045" t="str">
        <f>spotify_top_songs_audio_features[[#This Row],[source]]</f>
        <v>Shady/Aftermath/Interscope Records</v>
      </c>
      <c r="X5045" s="1">
        <f>spotify_top_songs_audio_features[[#This Row],[streams]]</f>
        <v>7913461</v>
      </c>
      <c r="Y5045" t="str">
        <f>IF(Tabela2[[#This Row],[feat]]="","","Feat")</f>
        <v/>
      </c>
      <c r="Z5045" s="17" t="str">
        <f>CONCATENATE(INT(spotify_top_songs_audio_features[[#This Row],[duration_ms]]/(60*1000)),":",MOD(INT(spotify_top_songs_audio_features[[#This Row],[duration_ms]]/1000),60))</f>
        <v>2:57</v>
      </c>
      <c r="AA50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045" t="str">
        <f>spotify_top_songs_audio_features[[#This Row],[track_name]]</f>
        <v>Little Engine</v>
      </c>
    </row>
    <row r="5046" spans="1:28" x14ac:dyDescent="0.25">
      <c r="A5046" t="s">
        <v>8228</v>
      </c>
      <c r="B5046" t="s">
        <v>1933</v>
      </c>
      <c r="C5046" t="s">
        <v>1934</v>
      </c>
      <c r="D5046" t="s">
        <v>85</v>
      </c>
      <c r="E5046" t="s">
        <v>102</v>
      </c>
      <c r="F5046" t="s">
        <v>32</v>
      </c>
      <c r="G5046" t="s">
        <v>25</v>
      </c>
      <c r="H5046">
        <v>766</v>
      </c>
      <c r="I5046">
        <v>919</v>
      </c>
      <c r="J5046">
        <v>201</v>
      </c>
      <c r="K5046" t="s">
        <v>8229</v>
      </c>
      <c r="L5046">
        <v>0</v>
      </c>
      <c r="M5046">
        <v>134</v>
      </c>
      <c r="N5046">
        <v>926</v>
      </c>
      <c r="O5046">
        <v>-3618</v>
      </c>
      <c r="P5046">
        <v>120931</v>
      </c>
      <c r="Q5046">
        <v>166427</v>
      </c>
      <c r="R5046">
        <v>13</v>
      </c>
      <c r="S5046">
        <v>7912470</v>
      </c>
      <c r="U5046" t="str">
        <f>IFERROR(LEFT(spotify_top_songs_audio_features[[#This Row],[artist_names]],SEARCH(",",spotify_top_songs_audio_features[[#This Row],[artist_names]])-1),spotify_top_songs_audio_features[[#This Row],[artist_names]])</f>
        <v>Jax Jones</v>
      </c>
      <c r="V5046" t="str">
        <f>IFERROR(MID(spotify_top_songs_audio_features[[#This Row],[artist_names]],SEARCH(",",spotify_top_songs_audio_features[[#This Row],[artist_names]])+2,99),"")</f>
        <v>Demi Lovato, Stefflon Don</v>
      </c>
      <c r="W5046" t="str">
        <f>spotify_top_songs_audio_features[[#This Row],[source]]</f>
        <v>Polydor Records</v>
      </c>
      <c r="X5046" s="1">
        <f>spotify_top_songs_audio_features[[#This Row],[streams]]</f>
        <v>7912470</v>
      </c>
      <c r="Y5046" t="str">
        <f>IF(Tabela2[[#This Row],[feat]]="","","Feat")</f>
        <v>Feat</v>
      </c>
      <c r="Z5046" s="17" t="str">
        <f>CONCATENATE(INT(spotify_top_songs_audio_features[[#This Row],[duration_ms]]/(60*1000)),":",MOD(INT(spotify_top_songs_audio_features[[#This Row],[duration_ms]]/1000),60))</f>
        <v>2:46</v>
      </c>
      <c r="AA50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046" t="str">
        <f>spotify_top_songs_audio_features[[#This Row],[track_name]]</f>
        <v>Instruction (feat. Demi Lovato &amp; Stefflon Don)</v>
      </c>
    </row>
    <row r="5047" spans="1:28" x14ac:dyDescent="0.25">
      <c r="A5047" t="s">
        <v>13664</v>
      </c>
      <c r="B5047" t="s">
        <v>13665</v>
      </c>
      <c r="C5047" t="s">
        <v>13666</v>
      </c>
      <c r="D5047" t="s">
        <v>235</v>
      </c>
      <c r="E5047" t="s">
        <v>31</v>
      </c>
      <c r="F5047" t="s">
        <v>24</v>
      </c>
      <c r="G5047" t="s">
        <v>25</v>
      </c>
      <c r="H5047">
        <v>876</v>
      </c>
      <c r="I5047">
        <v>628</v>
      </c>
      <c r="J5047">
        <v>935</v>
      </c>
      <c r="K5047" t="s">
        <v>1713</v>
      </c>
      <c r="L5047">
        <v>339</v>
      </c>
      <c r="M5047">
        <v>938</v>
      </c>
      <c r="N5047">
        <v>809</v>
      </c>
      <c r="O5047">
        <v>-6595</v>
      </c>
      <c r="P5047">
        <v>118028</v>
      </c>
      <c r="Q5047">
        <v>203383</v>
      </c>
      <c r="R5047">
        <v>1</v>
      </c>
      <c r="S5047">
        <v>7910936</v>
      </c>
      <c r="U5047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5047" t="str">
        <f>IFERROR(MID(spotify_top_songs_audio_features[[#This Row],[artist_names]],SEARCH(",",spotify_top_songs_audio_features[[#This Row],[artist_names]])+2,99),"")</f>
        <v>Grace Jones, Tems</v>
      </c>
      <c r="W5047" t="str">
        <f>spotify_top_songs_audio_features[[#This Row],[source]]</f>
        <v>Parkwood Entertainment/Columbia</v>
      </c>
      <c r="X5047" s="1">
        <f>spotify_top_songs_audio_features[[#This Row],[streams]]</f>
        <v>7910936</v>
      </c>
      <c r="Y5047" t="str">
        <f>IF(Tabela2[[#This Row],[feat]]="","","Feat")</f>
        <v>Feat</v>
      </c>
      <c r="Z5047" s="17" t="str">
        <f>CONCATENATE(INT(spotify_top_songs_audio_features[[#This Row],[duration_ms]]/(60*1000)),":",MOD(INT(spotify_top_songs_audio_features[[#This Row],[duration_ms]]/1000),60))</f>
        <v>3:23</v>
      </c>
      <c r="AA50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47" t="str">
        <f>spotify_top_songs_audio_features[[#This Row],[track_name]]</f>
        <v>MOVE (feat. Grace Jones &amp; Tems)</v>
      </c>
    </row>
    <row r="5048" spans="1:28" x14ac:dyDescent="0.25">
      <c r="A5048" t="s">
        <v>6736</v>
      </c>
      <c r="B5048" t="s">
        <v>5497</v>
      </c>
      <c r="C5048" t="s">
        <v>6737</v>
      </c>
      <c r="D5048" t="s">
        <v>240</v>
      </c>
      <c r="E5048" t="s">
        <v>113</v>
      </c>
      <c r="F5048" t="s">
        <v>32</v>
      </c>
      <c r="G5048" t="s">
        <v>25</v>
      </c>
      <c r="H5048">
        <v>612</v>
      </c>
      <c r="I5048">
        <v>704</v>
      </c>
      <c r="J5048">
        <v>372</v>
      </c>
      <c r="K5048" t="s">
        <v>4165</v>
      </c>
      <c r="L5048">
        <v>0</v>
      </c>
      <c r="M5048">
        <v>569</v>
      </c>
      <c r="N5048">
        <v>672</v>
      </c>
      <c r="O5048">
        <v>-4147</v>
      </c>
      <c r="P5048">
        <v>96015</v>
      </c>
      <c r="Q5048">
        <v>192147</v>
      </c>
      <c r="R5048">
        <v>1</v>
      </c>
      <c r="S5048">
        <v>7909105</v>
      </c>
      <c r="U5048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5048" t="str">
        <f>IFERROR(MID(spotify_top_songs_audio_features[[#This Row],[artist_names]],SEARCH(",",spotify_top_songs_audio_features[[#This Row],[artist_names]])+2,99),"")</f>
        <v/>
      </c>
      <c r="W5048" t="str">
        <f>spotify_top_songs_audio_features[[#This Row],[source]]</f>
        <v>Bra Musik</v>
      </c>
      <c r="X5048" s="1">
        <f>spotify_top_songs_audio_features[[#This Row],[streams]]</f>
        <v>7909105</v>
      </c>
      <c r="Y5048" t="str">
        <f>IF(Tabela2[[#This Row],[feat]]="","","Feat")</f>
        <v/>
      </c>
      <c r="Z5048" s="17" t="str">
        <f>CONCATENATE(INT(spotify_top_songs_audio_features[[#This Row],[duration_ms]]/(60*1000)),":",MOD(INT(spotify_top_songs_audio_features[[#This Row],[duration_ms]]/1000),60))</f>
        <v>3:12</v>
      </c>
      <c r="AA50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48" t="str">
        <f>spotify_top_songs_audio_features[[#This Row],[track_name]]</f>
        <v>Der Bratan bleibt der gleiche</v>
      </c>
    </row>
    <row r="5049" spans="1:28" x14ac:dyDescent="0.25">
      <c r="A5049" t="s">
        <v>15744</v>
      </c>
      <c r="B5049" t="s">
        <v>2666</v>
      </c>
      <c r="C5049" t="s">
        <v>15745</v>
      </c>
      <c r="D5049" t="s">
        <v>2668</v>
      </c>
      <c r="E5049" t="s">
        <v>86</v>
      </c>
      <c r="F5049" t="s">
        <v>24</v>
      </c>
      <c r="G5049" t="s">
        <v>25</v>
      </c>
      <c r="H5049">
        <v>645</v>
      </c>
      <c r="I5049">
        <v>923</v>
      </c>
      <c r="J5049">
        <v>725</v>
      </c>
      <c r="K5049" t="s">
        <v>15746</v>
      </c>
      <c r="L5049">
        <v>1.06E-4</v>
      </c>
      <c r="M5049">
        <v>14</v>
      </c>
      <c r="N5049">
        <v>323</v>
      </c>
      <c r="O5049">
        <v>-4262</v>
      </c>
      <c r="P5049">
        <v>117945</v>
      </c>
      <c r="Q5049">
        <v>173427</v>
      </c>
      <c r="R5049">
        <v>1</v>
      </c>
      <c r="S5049">
        <v>7907329</v>
      </c>
      <c r="U5049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049" t="str">
        <f>IFERROR(MID(spotify_top_songs_audio_features[[#This Row],[artist_names]],SEARCH(",",spotify_top_songs_audio_features[[#This Row],[artist_names]])+2,99),"")</f>
        <v/>
      </c>
      <c r="W5049" t="str">
        <f>spotify_top_songs_audio_features[[#This Row],[source]]</f>
        <v>Interscope</v>
      </c>
      <c r="X5049" s="1">
        <f>spotify_top_songs_audio_features[[#This Row],[streams]]</f>
        <v>7907329</v>
      </c>
      <c r="Y5049" t="str">
        <f>IF(Tabela2[[#This Row],[feat]]="","","Feat")</f>
        <v/>
      </c>
      <c r="Z5049" s="17" t="str">
        <f>CONCATENATE(INT(spotify_top_songs_audio_features[[#This Row],[duration_ms]]/(60*1000)),":",MOD(INT(spotify_top_songs_audio_features[[#This Row],[duration_ms]]/1000),60))</f>
        <v>2:53</v>
      </c>
      <c r="AA50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049" t="str">
        <f>spotify_top_songs_audio_features[[#This Row],[track_name]]</f>
        <v>Fun Tonight</v>
      </c>
    </row>
    <row r="5050" spans="1:28" x14ac:dyDescent="0.25">
      <c r="A5050" t="s">
        <v>11964</v>
      </c>
      <c r="B5050" t="s">
        <v>8870</v>
      </c>
      <c r="C5050" t="s">
        <v>8871</v>
      </c>
      <c r="D5050" t="s">
        <v>402</v>
      </c>
      <c r="E5050" t="s">
        <v>86</v>
      </c>
      <c r="F5050" t="s">
        <v>24</v>
      </c>
      <c r="G5050" t="s">
        <v>152</v>
      </c>
      <c r="H5050">
        <v>77</v>
      </c>
      <c r="I5050">
        <v>622</v>
      </c>
      <c r="J5050">
        <v>26</v>
      </c>
      <c r="K5050" t="s">
        <v>2343</v>
      </c>
      <c r="L5050">
        <v>603</v>
      </c>
      <c r="M5050">
        <v>149</v>
      </c>
      <c r="N5050">
        <v>792</v>
      </c>
      <c r="O5050">
        <v>-10621</v>
      </c>
      <c r="P5050">
        <v>115952</v>
      </c>
      <c r="Q5050">
        <v>231247</v>
      </c>
      <c r="R5050">
        <v>1</v>
      </c>
      <c r="S5050">
        <v>7904882</v>
      </c>
      <c r="U5050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5050" t="str">
        <f>IFERROR(MID(spotify_top_songs_audio_features[[#This Row],[artist_names]],SEARCH(",",spotify_top_songs_audio_features[[#This Row],[artist_names]])+2,99),"")</f>
        <v>Jasiel Nuñez</v>
      </c>
      <c r="W5050" t="str">
        <f>spotify_top_songs_audio_features[[#This Row],[source]]</f>
        <v>Double P Records</v>
      </c>
      <c r="X5050" s="1">
        <f>spotify_top_songs_audio_features[[#This Row],[streams]]</f>
        <v>7904882</v>
      </c>
      <c r="Y5050" t="str">
        <f>IF(Tabela2[[#This Row],[feat]]="","","Feat")</f>
        <v>Feat</v>
      </c>
      <c r="Z5050" s="17" t="str">
        <f>CONCATENATE(INT(spotify_top_songs_audio_features[[#This Row],[duration_ms]]/(60*1000)),":",MOD(INT(spotify_top_songs_audio_features[[#This Row],[duration_ms]]/1000),60))</f>
        <v>3:51</v>
      </c>
      <c r="AA50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050" t="str">
        <f>spotify_top_songs_audio_features[[#This Row],[track_name]]</f>
        <v>LAGUNAS</v>
      </c>
    </row>
    <row r="5051" spans="1:28" x14ac:dyDescent="0.25">
      <c r="A5051" t="s">
        <v>9790</v>
      </c>
      <c r="B5051" t="s">
        <v>1209</v>
      </c>
      <c r="C5051" t="s">
        <v>9791</v>
      </c>
      <c r="D5051" t="s">
        <v>1211</v>
      </c>
      <c r="E5051" t="s">
        <v>70</v>
      </c>
      <c r="F5051" t="s">
        <v>24</v>
      </c>
      <c r="G5051" t="s">
        <v>25</v>
      </c>
      <c r="H5051">
        <v>674</v>
      </c>
      <c r="I5051">
        <v>58</v>
      </c>
      <c r="J5051">
        <v>311</v>
      </c>
      <c r="K5051" t="s">
        <v>9792</v>
      </c>
      <c r="L5051">
        <v>0</v>
      </c>
      <c r="M5051">
        <v>159</v>
      </c>
      <c r="N5051">
        <v>759</v>
      </c>
      <c r="O5051">
        <v>-4866</v>
      </c>
      <c r="P5051">
        <v>121987</v>
      </c>
      <c r="Q5051">
        <v>259672</v>
      </c>
      <c r="R5051">
        <v>1</v>
      </c>
      <c r="S5051">
        <v>7902249</v>
      </c>
      <c r="U5051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051" t="str">
        <f>IFERROR(MID(spotify_top_songs_audio_features[[#This Row],[artist_names]],SEARCH(",",spotify_top_songs_audio_features[[#This Row],[artist_names]])+2,99),"")</f>
        <v/>
      </c>
      <c r="W5051" t="str">
        <f>spotify_top_songs_audio_features[[#This Row],[source]]</f>
        <v>Grade A Productions/Interscope Records</v>
      </c>
      <c r="X5051" s="1">
        <f>spotify_top_songs_audio_features[[#This Row],[streams]]</f>
        <v>7902249</v>
      </c>
      <c r="Y5051" t="str">
        <f>IF(Tabela2[[#This Row],[feat]]="","","Feat")</f>
        <v/>
      </c>
      <c r="Z5051" s="17" t="str">
        <f>CONCATENATE(INT(spotify_top_songs_audio_features[[#This Row],[duration_ms]]/(60*1000)),":",MOD(INT(spotify_top_songs_audio_features[[#This Row],[duration_ms]]/1000),60))</f>
        <v>4:19</v>
      </c>
      <c r="AA50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051" t="str">
        <f>spotify_top_songs_audio_features[[#This Row],[track_name]]</f>
        <v>Sometimes</v>
      </c>
    </row>
    <row r="5052" spans="1:28" x14ac:dyDescent="0.25">
      <c r="A5052" t="s">
        <v>9944</v>
      </c>
      <c r="B5052" t="s">
        <v>7569</v>
      </c>
      <c r="C5052" t="s">
        <v>9945</v>
      </c>
      <c r="D5052" t="s">
        <v>377</v>
      </c>
      <c r="E5052" t="s">
        <v>142</v>
      </c>
      <c r="F5052" t="s">
        <v>24</v>
      </c>
      <c r="G5052" t="s">
        <v>25</v>
      </c>
      <c r="H5052">
        <v>67</v>
      </c>
      <c r="I5052">
        <v>668</v>
      </c>
      <c r="J5052">
        <v>459</v>
      </c>
      <c r="K5052" t="s">
        <v>8964</v>
      </c>
      <c r="L5052">
        <v>0</v>
      </c>
      <c r="M5052">
        <v>803</v>
      </c>
      <c r="N5052">
        <v>552</v>
      </c>
      <c r="O5052">
        <v>-6411</v>
      </c>
      <c r="P5052">
        <v>107995</v>
      </c>
      <c r="Q5052">
        <v>159158</v>
      </c>
      <c r="R5052">
        <v>1</v>
      </c>
      <c r="S5052">
        <v>7900591</v>
      </c>
      <c r="U5052" t="str">
        <f>IFERROR(LEFT(spotify_top_songs_audio_features[[#This Row],[artist_names]],SEARCH(",",spotify_top_songs_audio_features[[#This Row],[artist_names]])-1),spotify_top_songs_audio_features[[#This Row],[artist_names]])</f>
        <v>Zé Neto &amp; Cristiano</v>
      </c>
      <c r="V5052" t="str">
        <f>IFERROR(MID(spotify_top_songs_audio_features[[#This Row],[artist_names]],SEARCH(",",spotify_top_songs_audio_features[[#This Row],[artist_names]])+2,99),"")</f>
        <v/>
      </c>
      <c r="W5052" t="str">
        <f>spotify_top_songs_audio_features[[#This Row],[source]]</f>
        <v>Som Livre</v>
      </c>
      <c r="X5052" s="1">
        <f>spotify_top_songs_audio_features[[#This Row],[streams]]</f>
        <v>7900591</v>
      </c>
      <c r="Y5052" t="str">
        <f>IF(Tabela2[[#This Row],[feat]]="","","Feat")</f>
        <v/>
      </c>
      <c r="Z5052" s="17" t="str">
        <f>CONCATENATE(INT(spotify_top_songs_audio_features[[#This Row],[duration_ms]]/(60*1000)),":",MOD(INT(spotify_top_songs_audio_features[[#This Row],[duration_ms]]/1000),60))</f>
        <v>2:39</v>
      </c>
      <c r="AA50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052" t="str">
        <f>spotify_top_songs_audio_features[[#This Row],[track_name]]</f>
        <v>Oi Balde - Ao Vivo</v>
      </c>
    </row>
    <row r="5053" spans="1:28" x14ac:dyDescent="0.25">
      <c r="A5053" t="s">
        <v>13808</v>
      </c>
      <c r="B5053" t="s">
        <v>13809</v>
      </c>
      <c r="C5053" t="s">
        <v>13810</v>
      </c>
      <c r="D5053" t="s">
        <v>436</v>
      </c>
      <c r="E5053" t="s">
        <v>31</v>
      </c>
      <c r="F5053" t="s">
        <v>32</v>
      </c>
      <c r="G5053" t="s">
        <v>25</v>
      </c>
      <c r="H5053">
        <v>726</v>
      </c>
      <c r="I5053">
        <v>731</v>
      </c>
      <c r="J5053">
        <v>159</v>
      </c>
      <c r="K5053" t="s">
        <v>419</v>
      </c>
      <c r="L5053">
        <v>3.4499999999999998E-4</v>
      </c>
      <c r="M5053">
        <v>928</v>
      </c>
      <c r="N5053">
        <v>437</v>
      </c>
      <c r="O5053">
        <v>-6298</v>
      </c>
      <c r="P5053">
        <v>170125</v>
      </c>
      <c r="Q5053">
        <v>190293</v>
      </c>
      <c r="R5053">
        <v>1</v>
      </c>
      <c r="S5053">
        <v>7898725</v>
      </c>
      <c r="U5053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053" t="str">
        <f>IFERROR(MID(spotify_top_songs_audio_features[[#This Row],[artist_names]],SEARCH(",",spotify_top_songs_audio_features[[#This Row],[artist_names]])+2,99),"")</f>
        <v>Skrillex</v>
      </c>
      <c r="W5053" t="str">
        <f>spotify_top_songs_audio_features[[#This Row],[source]]</f>
        <v>Atlantic Records UK</v>
      </c>
      <c r="X5053" s="1">
        <f>spotify_top_songs_audio_features[[#This Row],[streams]]</f>
        <v>7898725</v>
      </c>
      <c r="Y5053" t="str">
        <f>IF(Tabela2[[#This Row],[feat]]="","","Feat")</f>
        <v>Feat</v>
      </c>
      <c r="Z5053" s="17" t="str">
        <f>CONCATENATE(INT(spotify_top_songs_audio_features[[#This Row],[duration_ms]]/(60*1000)),":",MOD(INT(spotify_top_songs_audio_features[[#This Row],[duration_ms]]/1000),60))</f>
        <v>3:10</v>
      </c>
      <c r="AA50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53" t="str">
        <f>spotify_top_songs_audio_features[[#This Row],[track_name]]</f>
        <v>Way To Break My Heart (feat. Skrillex)</v>
      </c>
    </row>
    <row r="5054" spans="1:28" x14ac:dyDescent="0.25">
      <c r="A5054" t="s">
        <v>13720</v>
      </c>
      <c r="B5054" t="s">
        <v>13721</v>
      </c>
      <c r="C5054" t="s">
        <v>13722</v>
      </c>
      <c r="D5054" t="s">
        <v>13723</v>
      </c>
      <c r="E5054" t="s">
        <v>31</v>
      </c>
      <c r="F5054" t="s">
        <v>32</v>
      </c>
      <c r="G5054" t="s">
        <v>25</v>
      </c>
      <c r="H5054">
        <v>812</v>
      </c>
      <c r="I5054">
        <v>879</v>
      </c>
      <c r="J5054">
        <v>397</v>
      </c>
      <c r="K5054" t="s">
        <v>5919</v>
      </c>
      <c r="L5054">
        <v>224</v>
      </c>
      <c r="M5054">
        <v>366</v>
      </c>
      <c r="N5054">
        <v>962</v>
      </c>
      <c r="O5054">
        <v>-10998</v>
      </c>
      <c r="P5054">
        <v>129991</v>
      </c>
      <c r="Q5054">
        <v>197960</v>
      </c>
      <c r="R5054">
        <v>1</v>
      </c>
      <c r="S5054">
        <v>7898145</v>
      </c>
      <c r="U5054" t="str">
        <f>IFERROR(LEFT(spotify_top_songs_audio_features[[#This Row],[artist_names]],SEARCH(",",spotify_top_songs_audio_features[[#This Row],[artist_names]])-1),spotify_top_songs_audio_features[[#This Row],[artist_names]])</f>
        <v>Aqua</v>
      </c>
      <c r="V5054" t="str">
        <f>IFERROR(MID(spotify_top_songs_audio_features[[#This Row],[artist_names]],SEARCH(",",spotify_top_songs_audio_features[[#This Row],[artist_names]])+2,99),"")</f>
        <v/>
      </c>
      <c r="W5054" t="str">
        <f>spotify_top_songs_audio_features[[#This Row],[source]]</f>
        <v>Universal Music A/S</v>
      </c>
      <c r="X5054" s="1">
        <f>spotify_top_songs_audio_features[[#This Row],[streams]]</f>
        <v>7898145</v>
      </c>
      <c r="Y5054" t="str">
        <f>IF(Tabela2[[#This Row],[feat]]="","","Feat")</f>
        <v/>
      </c>
      <c r="Z5054" s="17" t="str">
        <f>CONCATENATE(INT(spotify_top_songs_audio_features[[#This Row],[duration_ms]]/(60*1000)),":",MOD(INT(spotify_top_songs_audio_features[[#This Row],[duration_ms]]/1000),60))</f>
        <v>3:17</v>
      </c>
      <c r="AA50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54" t="str">
        <f>spotify_top_songs_audio_features[[#This Row],[track_name]]</f>
        <v>Barbie Girl</v>
      </c>
    </row>
    <row r="5055" spans="1:28" x14ac:dyDescent="0.25">
      <c r="A5055" t="s">
        <v>851</v>
      </c>
      <c r="B5055" t="s">
        <v>112</v>
      </c>
      <c r="C5055" t="s">
        <v>852</v>
      </c>
      <c r="D5055" t="s">
        <v>112</v>
      </c>
      <c r="E5055" t="s">
        <v>58</v>
      </c>
      <c r="F5055" t="s">
        <v>24</v>
      </c>
      <c r="G5055" t="s">
        <v>25</v>
      </c>
      <c r="H5055">
        <v>691</v>
      </c>
      <c r="I5055">
        <v>736</v>
      </c>
      <c r="J5055">
        <v>326</v>
      </c>
      <c r="K5055" t="s">
        <v>853</v>
      </c>
      <c r="L5055">
        <v>1.8799999999999999E-3</v>
      </c>
      <c r="M5055">
        <v>101</v>
      </c>
      <c r="N5055">
        <v>612</v>
      </c>
      <c r="O5055">
        <v>-6974</v>
      </c>
      <c r="P5055">
        <v>125089</v>
      </c>
      <c r="Q5055">
        <v>220520</v>
      </c>
      <c r="R5055">
        <v>1</v>
      </c>
      <c r="S5055">
        <v>7886677</v>
      </c>
      <c r="U505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055" t="str">
        <f>IFERROR(MID(spotify_top_songs_audio_features[[#This Row],[artist_names]],SEARCH(",",spotify_top_songs_audio_features[[#This Row],[artist_names]])+2,99),"")</f>
        <v/>
      </c>
      <c r="W5055" t="str">
        <f>spotify_top_songs_audio_features[[#This Row],[source]]</f>
        <v>Taylor Swift</v>
      </c>
      <c r="X5055" s="1">
        <f>spotify_top_songs_audio_features[[#This Row],[streams]]</f>
        <v>7886677</v>
      </c>
      <c r="Y5055" t="str">
        <f>IF(Tabela2[[#This Row],[feat]]="","","Feat")</f>
        <v/>
      </c>
      <c r="Z5055" s="17" t="str">
        <f>CONCATENATE(INT(spotify_top_songs_audio_features[[#This Row],[duration_ms]]/(60*1000)),":",MOD(INT(spotify_top_songs_audio_features[[#This Row],[duration_ms]]/1000),60))</f>
        <v>3:40</v>
      </c>
      <c r="AA50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55" t="str">
        <f>spotify_top_songs_audio_features[[#This Row],[track_name]]</f>
        <v>Girl At Home (Taylor's Version)</v>
      </c>
    </row>
    <row r="5056" spans="1:28" x14ac:dyDescent="0.25">
      <c r="A5056" t="s">
        <v>6540</v>
      </c>
      <c r="B5056" t="s">
        <v>6541</v>
      </c>
      <c r="C5056" t="s">
        <v>6542</v>
      </c>
      <c r="D5056" t="s">
        <v>3859</v>
      </c>
      <c r="E5056" t="s">
        <v>142</v>
      </c>
      <c r="F5056" t="s">
        <v>24</v>
      </c>
      <c r="G5056" t="s">
        <v>25</v>
      </c>
      <c r="H5056">
        <v>841</v>
      </c>
      <c r="I5056">
        <v>682</v>
      </c>
      <c r="J5056">
        <v>458</v>
      </c>
      <c r="K5056" t="s">
        <v>274</v>
      </c>
      <c r="L5056">
        <v>9.6500000000000006E-3</v>
      </c>
      <c r="M5056">
        <v>131</v>
      </c>
      <c r="N5056">
        <v>338</v>
      </c>
      <c r="O5056">
        <v>-7007</v>
      </c>
      <c r="P5056">
        <v>94985</v>
      </c>
      <c r="Q5056">
        <v>245098</v>
      </c>
      <c r="R5056">
        <v>1</v>
      </c>
      <c r="S5056">
        <v>7882877</v>
      </c>
      <c r="U5056" t="str">
        <f>IFERROR(LEFT(spotify_top_songs_audio_features[[#This Row],[artist_names]],SEARCH(",",spotify_top_songs_audio_features[[#This Row],[artist_names]])-1),spotify_top_songs_audio_features[[#This Row],[artist_names]])</f>
        <v>KIDS SEE GHOSTS</v>
      </c>
      <c r="V5056" t="str">
        <f>IFERROR(MID(spotify_top_songs_audio_features[[#This Row],[artist_names]],SEARCH(",",spotify_top_songs_audio_features[[#This Row],[artist_names]])+2,99),"")</f>
        <v>Yasiin Bey</v>
      </c>
      <c r="W5056" t="str">
        <f>spotify_top_songs_audio_features[[#This Row],[source]]</f>
        <v>Getting Out Our Dreams, Inc./Def Jam Recordings</v>
      </c>
      <c r="X5056" s="1">
        <f>spotify_top_songs_audio_features[[#This Row],[streams]]</f>
        <v>7882877</v>
      </c>
      <c r="Y5056" t="str">
        <f>IF(Tabela2[[#This Row],[feat]]="","","Feat")</f>
        <v>Feat</v>
      </c>
      <c r="Z5056" s="17" t="str">
        <f>CONCATENATE(INT(spotify_top_songs_audio_features[[#This Row],[duration_ms]]/(60*1000)),":",MOD(INT(spotify_top_songs_audio_features[[#This Row],[duration_ms]]/1000),60))</f>
        <v>4:5</v>
      </c>
      <c r="AA50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056" t="str">
        <f>spotify_top_songs_audio_features[[#This Row],[track_name]]</f>
        <v>Kids See Ghosts</v>
      </c>
    </row>
    <row r="5057" spans="1:28" x14ac:dyDescent="0.25">
      <c r="A5057" t="s">
        <v>16445</v>
      </c>
      <c r="B5057" t="s">
        <v>2666</v>
      </c>
      <c r="C5057" t="s">
        <v>7921</v>
      </c>
      <c r="D5057" t="s">
        <v>5126</v>
      </c>
      <c r="E5057" t="s">
        <v>113</v>
      </c>
      <c r="F5057" t="s">
        <v>24</v>
      </c>
      <c r="G5057" t="s">
        <v>25</v>
      </c>
      <c r="H5057">
        <v>553</v>
      </c>
      <c r="I5057">
        <v>502</v>
      </c>
      <c r="J5057">
        <v>409</v>
      </c>
      <c r="K5057" t="s">
        <v>1120</v>
      </c>
      <c r="L5057">
        <v>0</v>
      </c>
      <c r="M5057">
        <v>764</v>
      </c>
      <c r="N5057">
        <v>296</v>
      </c>
      <c r="O5057">
        <v>-5972</v>
      </c>
      <c r="P5057">
        <v>129976</v>
      </c>
      <c r="Q5057">
        <v>210200</v>
      </c>
      <c r="R5057">
        <v>1</v>
      </c>
      <c r="S5057">
        <v>7880969</v>
      </c>
      <c r="U5057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057" t="str">
        <f>IFERROR(MID(spotify_top_songs_audio_features[[#This Row],[artist_names]],SEARCH(",",spotify_top_songs_audio_features[[#This Row],[artist_names]])+2,99),"")</f>
        <v/>
      </c>
      <c r="W5057" t="str">
        <f>spotify_top_songs_audio_features[[#This Row],[source]]</f>
        <v>A Star is Born OST</v>
      </c>
      <c r="X5057" s="1">
        <f>spotify_top_songs_audio_features[[#This Row],[streams]]</f>
        <v>7880969</v>
      </c>
      <c r="Y5057" t="str">
        <f>IF(Tabela2[[#This Row],[feat]]="","","Feat")</f>
        <v/>
      </c>
      <c r="Z5057" s="17" t="str">
        <f>CONCATENATE(INT(spotify_top_songs_audio_features[[#This Row],[duration_ms]]/(60*1000)),":",MOD(INT(spotify_top_songs_audio_features[[#This Row],[duration_ms]]/1000),60))</f>
        <v>3:30</v>
      </c>
      <c r="AA50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57" t="str">
        <f>spotify_top_songs_audio_features[[#This Row],[track_name]]</f>
        <v>Always Remember Us This Way</v>
      </c>
    </row>
    <row r="5058" spans="1:28" x14ac:dyDescent="0.25">
      <c r="A5058" t="s">
        <v>8367</v>
      </c>
      <c r="B5058" t="s">
        <v>1598</v>
      </c>
      <c r="C5058" t="s">
        <v>8368</v>
      </c>
      <c r="D5058" t="s">
        <v>1600</v>
      </c>
      <c r="E5058" t="s">
        <v>142</v>
      </c>
      <c r="F5058" t="s">
        <v>32</v>
      </c>
      <c r="G5058" t="s">
        <v>152</v>
      </c>
      <c r="H5058">
        <v>714</v>
      </c>
      <c r="I5058">
        <v>417</v>
      </c>
      <c r="J5058">
        <v>426</v>
      </c>
      <c r="K5058" t="s">
        <v>8369</v>
      </c>
      <c r="L5058">
        <v>0</v>
      </c>
      <c r="M5058">
        <v>105</v>
      </c>
      <c r="N5058">
        <v>213</v>
      </c>
      <c r="O5058">
        <v>-11085</v>
      </c>
      <c r="P5058">
        <v>144064</v>
      </c>
      <c r="Q5058">
        <v>104219</v>
      </c>
      <c r="R5058">
        <v>1</v>
      </c>
      <c r="S5058">
        <v>7880253</v>
      </c>
      <c r="U5058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5058" t="str">
        <f>IFERROR(MID(spotify_top_songs_audio_features[[#This Row],[artist_names]],SEARCH(",",spotify_top_songs_audio_features[[#This Row],[artist_names]])+2,99),"")</f>
        <v/>
      </c>
      <c r="W5058" t="str">
        <f>spotify_top_songs_audio_features[[#This Row],[source]]</f>
        <v>Rock The World/IDJ/Kanye LP7</v>
      </c>
      <c r="X5058" s="1">
        <f>spotify_top_songs_audio_features[[#This Row],[streams]]</f>
        <v>7880253</v>
      </c>
      <c r="Y5058" t="str">
        <f>IF(Tabela2[[#This Row],[feat]]="","","Feat")</f>
        <v/>
      </c>
      <c r="Z5058" s="17" t="str">
        <f>CONCATENATE(INT(spotify_top_songs_audio_features[[#This Row],[duration_ms]]/(60*1000)),":",MOD(INT(spotify_top_songs_audio_features[[#This Row],[duration_ms]]/1000),60))</f>
        <v>1:44</v>
      </c>
      <c r="AA50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058" t="str">
        <f>spotify_top_songs_audio_features[[#This Row],[track_name]]</f>
        <v>Tell The Vision</v>
      </c>
    </row>
    <row r="5059" spans="1:28" x14ac:dyDescent="0.25">
      <c r="A5059" t="s">
        <v>3990</v>
      </c>
      <c r="B5059" t="s">
        <v>3991</v>
      </c>
      <c r="C5059" t="s">
        <v>3992</v>
      </c>
      <c r="D5059" t="s">
        <v>3993</v>
      </c>
      <c r="E5059" t="s">
        <v>31</v>
      </c>
      <c r="F5059" t="s">
        <v>32</v>
      </c>
      <c r="G5059" t="s">
        <v>25</v>
      </c>
      <c r="H5059">
        <v>81</v>
      </c>
      <c r="I5059">
        <v>836</v>
      </c>
      <c r="J5059">
        <v>645</v>
      </c>
      <c r="K5059" t="s">
        <v>2105</v>
      </c>
      <c r="L5059">
        <v>229</v>
      </c>
      <c r="M5059">
        <v>598</v>
      </c>
      <c r="N5059">
        <v>585</v>
      </c>
      <c r="O5059">
        <v>-7721</v>
      </c>
      <c r="P5059">
        <v>139979</v>
      </c>
      <c r="Q5059">
        <v>146571</v>
      </c>
      <c r="R5059">
        <v>1</v>
      </c>
      <c r="S5059">
        <v>7879026</v>
      </c>
      <c r="U5059" t="str">
        <f>IFERROR(LEFT(spotify_top_songs_audio_features[[#This Row],[artist_names]],SEARCH(",",spotify_top_songs_audio_features[[#This Row],[artist_names]])-1),spotify_top_songs_audio_features[[#This Row],[artist_names]])</f>
        <v>Skrillex</v>
      </c>
      <c r="V5059" t="str">
        <f>IFERROR(MID(spotify_top_songs_audio_features[[#This Row],[artist_names]],SEARCH(",",spotify_top_songs_audio_features[[#This Row],[artist_names]])+2,99),"")</f>
        <v>Fred again.., Flowdan</v>
      </c>
      <c r="W5059" t="str">
        <f>spotify_top_songs_audio_features[[#This Row],[source]]</f>
        <v>OWSLA/Atlantic</v>
      </c>
      <c r="X5059" s="1">
        <f>spotify_top_songs_audio_features[[#This Row],[streams]]</f>
        <v>7879026</v>
      </c>
      <c r="Y5059" t="str">
        <f>IF(Tabela2[[#This Row],[feat]]="","","Feat")</f>
        <v>Feat</v>
      </c>
      <c r="Z5059" s="17" t="str">
        <f>CONCATENATE(INT(spotify_top_songs_audio_features[[#This Row],[duration_ms]]/(60*1000)),":",MOD(INT(spotify_top_songs_audio_features[[#This Row],[duration_ms]]/1000),60))</f>
        <v>2:26</v>
      </c>
      <c r="AA50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59" t="str">
        <f>spotify_top_songs_audio_features[[#This Row],[track_name]]</f>
        <v>Rumble</v>
      </c>
    </row>
    <row r="5060" spans="1:28" x14ac:dyDescent="0.25">
      <c r="A5060" t="s">
        <v>3977</v>
      </c>
      <c r="B5060" t="s">
        <v>3978</v>
      </c>
      <c r="C5060" t="s">
        <v>3979</v>
      </c>
      <c r="D5060" t="s">
        <v>1907</v>
      </c>
      <c r="E5060" t="s">
        <v>469</v>
      </c>
      <c r="F5060" t="s">
        <v>24</v>
      </c>
      <c r="G5060" t="s">
        <v>25</v>
      </c>
      <c r="H5060">
        <v>513</v>
      </c>
      <c r="I5060">
        <v>156</v>
      </c>
      <c r="J5060">
        <v>717</v>
      </c>
      <c r="K5060" t="s">
        <v>3980</v>
      </c>
      <c r="L5060">
        <v>0</v>
      </c>
      <c r="M5060">
        <v>322</v>
      </c>
      <c r="N5060">
        <v>589</v>
      </c>
      <c r="O5060">
        <v>-13668</v>
      </c>
      <c r="P5060">
        <v>207975</v>
      </c>
      <c r="Q5060">
        <v>172173</v>
      </c>
      <c r="R5060">
        <v>1</v>
      </c>
      <c r="S5060">
        <v>7875601</v>
      </c>
      <c r="U5060" t="str">
        <f>IFERROR(LEFT(spotify_top_songs_audio_features[[#This Row],[artist_names]],SEARCH(",",spotify_top_songs_audio_features[[#This Row],[artist_names]])-1),spotify_top_songs_audio_features[[#This Row],[artist_names]])</f>
        <v>Bing Crosby</v>
      </c>
      <c r="V5060" t="str">
        <f>IFERROR(MID(spotify_top_songs_audio_features[[#This Row],[artist_names]],SEARCH(",",spotify_top_songs_audio_features[[#This Row],[artist_names]])+2,99),"")</f>
        <v>The Andrews Sisters</v>
      </c>
      <c r="W5060" t="str">
        <f>spotify_top_songs_audio_features[[#This Row],[source]]</f>
        <v>Geffen</v>
      </c>
      <c r="X5060" s="1">
        <f>spotify_top_songs_audio_features[[#This Row],[streams]]</f>
        <v>7875601</v>
      </c>
      <c r="Y5060" t="str">
        <f>IF(Tabela2[[#This Row],[feat]]="","","Feat")</f>
        <v>Feat</v>
      </c>
      <c r="Z5060" s="17" t="str">
        <f>CONCATENATE(INT(spotify_top_songs_audio_features[[#This Row],[duration_ms]]/(60*1000)),":",MOD(INT(spotify_top_songs_audio_features[[#This Row],[duration_ms]]/1000),60))</f>
        <v>2:52</v>
      </c>
      <c r="AA50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060" t="str">
        <f>spotify_top_songs_audio_features[[#This Row],[track_name]]</f>
        <v>Mele Kalikimaka - Single Version</v>
      </c>
    </row>
    <row r="5061" spans="1:28" x14ac:dyDescent="0.25">
      <c r="A5061" t="s">
        <v>3693</v>
      </c>
      <c r="B5061" t="s">
        <v>3694</v>
      </c>
      <c r="C5061" t="s">
        <v>3695</v>
      </c>
      <c r="D5061" t="s">
        <v>127</v>
      </c>
      <c r="E5061" t="s">
        <v>70</v>
      </c>
      <c r="F5061" t="s">
        <v>24</v>
      </c>
      <c r="G5061" t="s">
        <v>25</v>
      </c>
      <c r="H5061">
        <v>486</v>
      </c>
      <c r="I5061">
        <v>766</v>
      </c>
      <c r="J5061">
        <v>938</v>
      </c>
      <c r="K5061" t="s">
        <v>2337</v>
      </c>
      <c r="L5061">
        <v>0</v>
      </c>
      <c r="M5061">
        <v>123</v>
      </c>
      <c r="N5061">
        <v>417</v>
      </c>
      <c r="O5061">
        <v>-5821</v>
      </c>
      <c r="P5061">
        <v>154992</v>
      </c>
      <c r="Q5061">
        <v>273500</v>
      </c>
      <c r="R5061">
        <v>3</v>
      </c>
      <c r="S5061">
        <v>7875317</v>
      </c>
      <c r="U5061" t="str">
        <f>IFERROR(LEFT(spotify_top_songs_audio_features[[#This Row],[artist_names]],SEARCH(",",spotify_top_songs_audio_features[[#This Row],[artist_names]])-1),spotify_top_songs_audio_features[[#This Row],[artist_names]])</f>
        <v>RM</v>
      </c>
      <c r="V5061" t="str">
        <f>IFERROR(MID(spotify_top_songs_audio_features[[#This Row],[artist_names]],SEARCH(",",spotify_top_songs_audio_features[[#This Row],[artist_names]])+2,99),"")</f>
        <v>Youjeen</v>
      </c>
      <c r="W5061" t="str">
        <f>spotify_top_songs_audio_features[[#This Row],[source]]</f>
        <v>BIGHIT MUSIC</v>
      </c>
      <c r="X5061" s="1">
        <f>spotify_top_songs_audio_features[[#This Row],[streams]]</f>
        <v>7875317</v>
      </c>
      <c r="Y5061" t="str">
        <f>IF(Tabela2[[#This Row],[feat]]="","","Feat")</f>
        <v>Feat</v>
      </c>
      <c r="Z5061" s="17" t="str">
        <f>CONCATENATE(INT(spotify_top_songs_audio_features[[#This Row],[duration_ms]]/(60*1000)),":",MOD(INT(spotify_top_songs_audio_features[[#This Row],[duration_ms]]/1000),60))</f>
        <v>4:33</v>
      </c>
      <c r="AA50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061" t="str">
        <f>spotify_top_songs_audio_features[[#This Row],[track_name]]</f>
        <v>Wild Flower (with youjeen)</v>
      </c>
    </row>
    <row r="5062" spans="1:28" x14ac:dyDescent="0.25">
      <c r="A5062" t="s">
        <v>10175</v>
      </c>
      <c r="B5062" t="s">
        <v>3708</v>
      </c>
      <c r="C5062" t="s">
        <v>10176</v>
      </c>
      <c r="D5062" t="s">
        <v>254</v>
      </c>
      <c r="E5062" t="s">
        <v>23</v>
      </c>
      <c r="F5062" t="s">
        <v>32</v>
      </c>
      <c r="G5062" t="s">
        <v>25</v>
      </c>
      <c r="H5062">
        <v>474</v>
      </c>
      <c r="I5062">
        <v>936</v>
      </c>
      <c r="J5062">
        <v>763</v>
      </c>
      <c r="K5062" t="s">
        <v>10177</v>
      </c>
      <c r="L5062">
        <v>2.5300000000000002E-4</v>
      </c>
      <c r="M5062">
        <v>181</v>
      </c>
      <c r="N5062">
        <v>392</v>
      </c>
      <c r="O5062">
        <v>-2328</v>
      </c>
      <c r="P5062">
        <v>139933</v>
      </c>
      <c r="Q5062">
        <v>167277</v>
      </c>
      <c r="R5062">
        <v>1</v>
      </c>
      <c r="S5062">
        <v>7873324</v>
      </c>
      <c r="U5062" t="str">
        <f>IFERROR(LEFT(spotify_top_songs_audio_features[[#This Row],[artist_names]],SEARCH(",",spotify_top_songs_audio_features[[#This Row],[artist_names]])-1),spotify_top_songs_audio_features[[#This Row],[artist_names]])</f>
        <v>Måneskin</v>
      </c>
      <c r="V5062" t="str">
        <f>IFERROR(MID(spotify_top_songs_audio_features[[#This Row],[artist_names]],SEARCH(",",spotify_top_songs_audio_features[[#This Row],[artist_names]])+2,99),"")</f>
        <v/>
      </c>
      <c r="W5062" t="str">
        <f>spotify_top_songs_audio_features[[#This Row],[source]]</f>
        <v>Epic</v>
      </c>
      <c r="X5062" s="1">
        <f>spotify_top_songs_audio_features[[#This Row],[streams]]</f>
        <v>7873324</v>
      </c>
      <c r="Y5062" t="str">
        <f>IF(Tabela2[[#This Row],[feat]]="","","Feat")</f>
        <v/>
      </c>
      <c r="Z5062" s="17" t="str">
        <f>CONCATENATE(INT(spotify_top_songs_audio_features[[#This Row],[duration_ms]]/(60*1000)),":",MOD(INT(spotify_top_songs_audio_features[[#This Row],[duration_ms]]/1000),60))</f>
        <v>2:47</v>
      </c>
      <c r="AA50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062" t="str">
        <f>spotify_top_songs_audio_features[[#This Row],[track_name]]</f>
        <v>HONEY (ARE U COMING?)</v>
      </c>
    </row>
    <row r="5063" spans="1:28" x14ac:dyDescent="0.25">
      <c r="A5063" t="s">
        <v>9868</v>
      </c>
      <c r="B5063" t="s">
        <v>284</v>
      </c>
      <c r="C5063" t="s">
        <v>9869</v>
      </c>
      <c r="D5063" t="s">
        <v>48</v>
      </c>
      <c r="E5063" t="s">
        <v>177</v>
      </c>
      <c r="F5063" t="s">
        <v>24</v>
      </c>
      <c r="G5063" t="s">
        <v>25</v>
      </c>
      <c r="H5063">
        <v>646</v>
      </c>
      <c r="I5063">
        <v>899</v>
      </c>
      <c r="J5063">
        <v>298</v>
      </c>
      <c r="K5063" t="s">
        <v>8425</v>
      </c>
      <c r="L5063">
        <v>0</v>
      </c>
      <c r="M5063">
        <v>232</v>
      </c>
      <c r="N5063">
        <v>685</v>
      </c>
      <c r="O5063">
        <v>-2232</v>
      </c>
      <c r="P5063">
        <v>164119</v>
      </c>
      <c r="Q5063">
        <v>219507</v>
      </c>
      <c r="R5063">
        <v>1</v>
      </c>
      <c r="S5063">
        <v>7854354</v>
      </c>
      <c r="U506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5063" t="str">
        <f>IFERROR(MID(spotify_top_songs_audio_features[[#This Row],[artist_names]],SEARCH(",",spotify_top_songs_audio_features[[#This Row],[artist_names]])+2,99),"")</f>
        <v/>
      </c>
      <c r="W5063" t="str">
        <f>spotify_top_songs_audio_features[[#This Row],[source]]</f>
        <v>Republic Records</v>
      </c>
      <c r="X5063" s="1">
        <f>spotify_top_songs_audio_features[[#This Row],[streams]]</f>
        <v>7854354</v>
      </c>
      <c r="Y5063" t="str">
        <f>IF(Tabela2[[#This Row],[feat]]="","","Feat")</f>
        <v/>
      </c>
      <c r="Z5063" s="17" t="str">
        <f>CONCATENATE(INT(spotify_top_songs_audio_features[[#This Row],[duration_ms]]/(60*1000)),":",MOD(INT(spotify_top_songs_audio_features[[#This Row],[duration_ms]]/1000),60))</f>
        <v>3:39</v>
      </c>
      <c r="AA50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063" t="str">
        <f>spotify_top_songs_audio_features[[#This Row],[track_name]]</f>
        <v>Omertà</v>
      </c>
    </row>
    <row r="5064" spans="1:28" x14ac:dyDescent="0.25">
      <c r="A5064" t="s">
        <v>7735</v>
      </c>
      <c r="B5064" t="s">
        <v>112</v>
      </c>
      <c r="C5064" t="s">
        <v>7736</v>
      </c>
      <c r="D5064" t="s">
        <v>112</v>
      </c>
      <c r="E5064" t="s">
        <v>23</v>
      </c>
      <c r="F5064" t="s">
        <v>24</v>
      </c>
      <c r="G5064" t="s">
        <v>25</v>
      </c>
      <c r="H5064">
        <v>559</v>
      </c>
      <c r="I5064">
        <v>646</v>
      </c>
      <c r="J5064">
        <v>272</v>
      </c>
      <c r="K5064" t="s">
        <v>6581</v>
      </c>
      <c r="L5064">
        <v>0</v>
      </c>
      <c r="M5064">
        <v>32</v>
      </c>
      <c r="N5064">
        <v>289</v>
      </c>
      <c r="O5064">
        <v>-461</v>
      </c>
      <c r="P5064">
        <v>95466</v>
      </c>
      <c r="Q5064">
        <v>294419</v>
      </c>
      <c r="R5064">
        <v>1</v>
      </c>
      <c r="S5064">
        <v>7852063</v>
      </c>
      <c r="U506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064" t="str">
        <f>IFERROR(MID(spotify_top_songs_audio_features[[#This Row],[artist_names]],SEARCH(",",spotify_top_songs_audio_features[[#This Row],[artist_names]])+2,99),"")</f>
        <v/>
      </c>
      <c r="W5064" t="str">
        <f>spotify_top_songs_audio_features[[#This Row],[source]]</f>
        <v>Taylor Swift</v>
      </c>
      <c r="X5064" s="1">
        <f>spotify_top_songs_audio_features[[#This Row],[streams]]</f>
        <v>7852063</v>
      </c>
      <c r="Y5064" t="str">
        <f>IF(Tabela2[[#This Row],[feat]]="","","Feat")</f>
        <v/>
      </c>
      <c r="Z5064" s="17" t="str">
        <f>CONCATENATE(INT(spotify_top_songs_audio_features[[#This Row],[duration_ms]]/(60*1000)),":",MOD(INT(spotify_top_songs_audio_features[[#This Row],[duration_ms]]/1000),60))</f>
        <v>4:54</v>
      </c>
      <c r="AA50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064" t="str">
        <f>spotify_top_songs_audio_features[[#This Row],[track_name]]</f>
        <v>Fifteen (Taylor’s Version)</v>
      </c>
    </row>
    <row r="5065" spans="1:28" x14ac:dyDescent="0.25">
      <c r="A5065" t="s">
        <v>5622</v>
      </c>
      <c r="B5065" t="s">
        <v>125</v>
      </c>
      <c r="C5065" t="s">
        <v>5623</v>
      </c>
      <c r="D5065" t="s">
        <v>127</v>
      </c>
      <c r="E5065" t="s">
        <v>177</v>
      </c>
      <c r="F5065" t="s">
        <v>24</v>
      </c>
      <c r="G5065" t="s">
        <v>25</v>
      </c>
      <c r="H5065">
        <v>703</v>
      </c>
      <c r="I5065">
        <v>646</v>
      </c>
      <c r="J5065">
        <v>596</v>
      </c>
      <c r="K5065" t="s">
        <v>2977</v>
      </c>
      <c r="L5065">
        <v>0</v>
      </c>
      <c r="M5065">
        <v>191</v>
      </c>
      <c r="N5065">
        <v>64</v>
      </c>
      <c r="O5065">
        <v>-6658</v>
      </c>
      <c r="P5065">
        <v>14187</v>
      </c>
      <c r="Q5065">
        <v>208590</v>
      </c>
      <c r="R5065">
        <v>1</v>
      </c>
      <c r="S5065">
        <v>7850129</v>
      </c>
      <c r="U506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065" t="str">
        <f>IFERROR(MID(spotify_top_songs_audio_features[[#This Row],[artist_names]],SEARCH(",",spotify_top_songs_audio_features[[#This Row],[artist_names]])+2,99),"")</f>
        <v/>
      </c>
      <c r="W5065" t="str">
        <f>spotify_top_songs_audio_features[[#This Row],[source]]</f>
        <v>BIGHIT MUSIC</v>
      </c>
      <c r="X5065" s="1">
        <f>spotify_top_songs_audio_features[[#This Row],[streams]]</f>
        <v>7850129</v>
      </c>
      <c r="Y5065" t="str">
        <f>IF(Tabela2[[#This Row],[feat]]="","","Feat")</f>
        <v/>
      </c>
      <c r="Z5065" s="17" t="str">
        <f>CONCATENATE(INT(spotify_top_songs_audio_features[[#This Row],[duration_ms]]/(60*1000)),":",MOD(INT(spotify_top_songs_audio_features[[#This Row],[duration_ms]]/1000),60))</f>
        <v>3:28</v>
      </c>
      <c r="AA50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065" t="str">
        <f>spotify_top_songs_audio_features[[#This Row],[track_name]]</f>
        <v>Moon</v>
      </c>
    </row>
    <row r="5066" spans="1:28" x14ac:dyDescent="0.25">
      <c r="A5066" t="s">
        <v>17661</v>
      </c>
      <c r="B5066" t="s">
        <v>4948</v>
      </c>
      <c r="C5066" t="s">
        <v>4949</v>
      </c>
      <c r="D5066" t="s">
        <v>4950</v>
      </c>
      <c r="E5066" t="s">
        <v>43</v>
      </c>
      <c r="F5066" t="s">
        <v>24</v>
      </c>
      <c r="G5066" t="s">
        <v>25</v>
      </c>
      <c r="H5066">
        <v>847</v>
      </c>
      <c r="I5066">
        <v>988</v>
      </c>
      <c r="J5066">
        <v>103</v>
      </c>
      <c r="K5066" t="s">
        <v>12067</v>
      </c>
      <c r="L5066">
        <v>942</v>
      </c>
      <c r="M5066">
        <v>345</v>
      </c>
      <c r="N5066">
        <v>699</v>
      </c>
      <c r="O5066">
        <v>-517</v>
      </c>
      <c r="P5066">
        <v>115057</v>
      </c>
      <c r="Q5066">
        <v>223174</v>
      </c>
      <c r="R5066">
        <v>1</v>
      </c>
      <c r="S5066">
        <v>7848528</v>
      </c>
      <c r="U5066" t="str">
        <f>IFERROR(LEFT(spotify_top_songs_audio_features[[#This Row],[artist_names]],SEARCH(",",spotify_top_songs_audio_features[[#This Row],[artist_names]])-1),spotify_top_songs_audio_features[[#This Row],[artist_names]])</f>
        <v>El Alfa</v>
      </c>
      <c r="V5066" t="str">
        <f>IFERROR(MID(spotify_top_songs_audio_features[[#This Row],[artist_names]],SEARCH(",",spotify_top_songs_audio_features[[#This Row],[artist_names]])+2,99),"")</f>
        <v>Peso Pluma</v>
      </c>
      <c r="W5066" t="str">
        <f>spotify_top_songs_audio_features[[#This Row],[source]]</f>
        <v>EL JEFE RECORDS LLC</v>
      </c>
      <c r="X5066" s="1">
        <f>spotify_top_songs_audio_features[[#This Row],[streams]]</f>
        <v>7848528</v>
      </c>
      <c r="Y5066" t="str">
        <f>IF(Tabela2[[#This Row],[feat]]="","","Feat")</f>
        <v>Feat</v>
      </c>
      <c r="Z5066" s="17" t="str">
        <f>CONCATENATE(INT(spotify_top_songs_audio_features[[#This Row],[duration_ms]]/(60*1000)),":",MOD(INT(spotify_top_songs_audio_features[[#This Row],[duration_ms]]/1000),60))</f>
        <v>3:43</v>
      </c>
      <c r="AA50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066" t="str">
        <f>spotify_top_songs_audio_features[[#This Row],[track_name]]</f>
        <v>PLEBADA</v>
      </c>
    </row>
    <row r="5067" spans="1:28" x14ac:dyDescent="0.25">
      <c r="A5067" t="s">
        <v>8385</v>
      </c>
      <c r="B5067" t="s">
        <v>8386</v>
      </c>
      <c r="C5067" t="s">
        <v>8387</v>
      </c>
      <c r="D5067" t="s">
        <v>8388</v>
      </c>
      <c r="E5067" t="s">
        <v>86</v>
      </c>
      <c r="F5067" t="s">
        <v>32</v>
      </c>
      <c r="G5067" t="s">
        <v>25</v>
      </c>
      <c r="H5067">
        <v>543</v>
      </c>
      <c r="I5067">
        <v>475</v>
      </c>
      <c r="J5067">
        <v>541</v>
      </c>
      <c r="K5067" t="s">
        <v>6095</v>
      </c>
      <c r="L5067">
        <v>0</v>
      </c>
      <c r="M5067">
        <v>366</v>
      </c>
      <c r="N5067">
        <v>187</v>
      </c>
      <c r="O5067">
        <v>-6502</v>
      </c>
      <c r="P5067">
        <v>145115</v>
      </c>
      <c r="Q5067">
        <v>214920</v>
      </c>
      <c r="R5067">
        <v>1</v>
      </c>
      <c r="S5067">
        <v>7843513</v>
      </c>
      <c r="U5067" t="str">
        <f>IFERROR(LEFT(spotify_top_songs_audio_features[[#This Row],[artist_names]],SEARCH(",",spotify_top_songs_audio_features[[#This Row],[artist_names]])-1),spotify_top_songs_audio_features[[#This Row],[artist_names]])</f>
        <v>Colde</v>
      </c>
      <c r="V5067" t="str">
        <f>IFERROR(MID(spotify_top_songs_audio_features[[#This Row],[artist_names]],SEARCH(",",spotify_top_songs_audio_features[[#This Row],[artist_names]])+2,99),"")</f>
        <v>RM</v>
      </c>
      <c r="W5067" t="str">
        <f>spotify_top_songs_audio_features[[#This Row],[source]]</f>
        <v>ADA Korea</v>
      </c>
      <c r="X5067" s="1">
        <f>spotify_top_songs_audio_features[[#This Row],[streams]]</f>
        <v>7843513</v>
      </c>
      <c r="Y5067" t="str">
        <f>IF(Tabela2[[#This Row],[feat]]="","","Feat")</f>
        <v>Feat</v>
      </c>
      <c r="Z5067" s="17" t="str">
        <f>CONCATENATE(INT(spotify_top_songs_audio_features[[#This Row],[duration_ms]]/(60*1000)),":",MOD(INT(spotify_top_songs_audio_features[[#This Row],[duration_ms]]/1000),60))</f>
        <v>3:34</v>
      </c>
      <c r="AA50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067" t="str">
        <f>spotify_top_songs_audio_features[[#This Row],[track_name]]</f>
        <v>Don't ever say love me (feat. RM of BTS)</v>
      </c>
    </row>
    <row r="5068" spans="1:28" x14ac:dyDescent="0.25">
      <c r="A5068" t="s">
        <v>12533</v>
      </c>
      <c r="B5068" t="s">
        <v>9708</v>
      </c>
      <c r="C5068" t="s">
        <v>12534</v>
      </c>
      <c r="D5068" t="s">
        <v>6002</v>
      </c>
      <c r="E5068" t="s">
        <v>31</v>
      </c>
      <c r="F5068" t="s">
        <v>24</v>
      </c>
      <c r="G5068" t="s">
        <v>25</v>
      </c>
      <c r="H5068">
        <v>672</v>
      </c>
      <c r="I5068">
        <v>654</v>
      </c>
      <c r="J5068">
        <v>966</v>
      </c>
      <c r="K5068" t="s">
        <v>6088</v>
      </c>
      <c r="L5068">
        <v>0</v>
      </c>
      <c r="M5068">
        <v>1</v>
      </c>
      <c r="N5068">
        <v>404</v>
      </c>
      <c r="O5068">
        <v>-4528</v>
      </c>
      <c r="P5068">
        <v>78512</v>
      </c>
      <c r="Q5068">
        <v>188026</v>
      </c>
      <c r="R5068">
        <v>1</v>
      </c>
      <c r="S5068">
        <v>7839828</v>
      </c>
      <c r="U5068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5068" t="str">
        <f>IFERROR(MID(spotify_top_songs_audio_features[[#This Row],[artist_names]],SEARCH(",",spotify_top_songs_audio_features[[#This Row],[artist_names]])+2,99),"")</f>
        <v>Juice WRLD</v>
      </c>
      <c r="W5068" t="str">
        <f>spotify_top_songs_audio_features[[#This Row],[source]]</f>
        <v>1400 Entertainment, Inc. / 10K Projects</v>
      </c>
      <c r="X5068" s="1">
        <f>spotify_top_songs_audio_features[[#This Row],[streams]]</f>
        <v>7839828</v>
      </c>
      <c r="Y5068" t="str">
        <f>IF(Tabela2[[#This Row],[feat]]="","","Feat")</f>
        <v>Feat</v>
      </c>
      <c r="Z5068" s="17" t="str">
        <f>CONCATENATE(INT(spotify_top_songs_audio_features[[#This Row],[duration_ms]]/(60*1000)),":",MOD(INT(spotify_top_songs_audio_features[[#This Row],[duration_ms]]/1000),60))</f>
        <v>3:8</v>
      </c>
      <c r="AA50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68" t="str">
        <f>spotify_top_songs_audio_features[[#This Row],[track_name]]</f>
        <v>Matt Hardy 999</v>
      </c>
    </row>
    <row r="5069" spans="1:28" x14ac:dyDescent="0.25">
      <c r="A5069" t="s">
        <v>9777</v>
      </c>
      <c r="B5069" t="s">
        <v>2152</v>
      </c>
      <c r="C5069" t="s">
        <v>9778</v>
      </c>
      <c r="D5069" t="s">
        <v>402</v>
      </c>
      <c r="E5069" t="s">
        <v>177</v>
      </c>
      <c r="F5069" t="s">
        <v>32</v>
      </c>
      <c r="G5069" t="s">
        <v>152</v>
      </c>
      <c r="H5069">
        <v>667</v>
      </c>
      <c r="I5069">
        <v>786</v>
      </c>
      <c r="J5069">
        <v>393</v>
      </c>
      <c r="K5069" t="s">
        <v>899</v>
      </c>
      <c r="L5069">
        <v>107</v>
      </c>
      <c r="M5069">
        <v>149</v>
      </c>
      <c r="N5069">
        <v>781</v>
      </c>
      <c r="O5069">
        <v>-6973</v>
      </c>
      <c r="P5069">
        <v>135873</v>
      </c>
      <c r="Q5069">
        <v>174523</v>
      </c>
      <c r="R5069">
        <v>1</v>
      </c>
      <c r="S5069">
        <v>7839292</v>
      </c>
      <c r="U5069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5069" t="str">
        <f>IFERROR(MID(spotify_top_songs_audio_features[[#This Row],[artist_names]],SEARCH(",",spotify_top_songs_audio_features[[#This Row],[artist_names]])+2,99),"")</f>
        <v>Natanael Cano</v>
      </c>
      <c r="W5069" t="str">
        <f>spotify_top_songs_audio_features[[#This Row],[source]]</f>
        <v>Double P Records</v>
      </c>
      <c r="X5069" s="1">
        <f>spotify_top_songs_audio_features[[#This Row],[streams]]</f>
        <v>7839292</v>
      </c>
      <c r="Y5069" t="str">
        <f>IF(Tabela2[[#This Row],[feat]]="","","Feat")</f>
        <v>Feat</v>
      </c>
      <c r="Z5069" s="17" t="str">
        <f>CONCATENATE(INT(spotify_top_songs_audio_features[[#This Row],[duration_ms]]/(60*1000)),":",MOD(INT(spotify_top_songs_audio_features[[#This Row],[duration_ms]]/1000),60))</f>
        <v>2:54</v>
      </c>
      <c r="AA50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069" t="str">
        <f>spotify_top_songs_audio_features[[#This Row],[track_name]]</f>
        <v>CARNAL</v>
      </c>
    </row>
    <row r="5070" spans="1:28" x14ac:dyDescent="0.25">
      <c r="A5070" t="s">
        <v>2514</v>
      </c>
      <c r="B5070" t="s">
        <v>2515</v>
      </c>
      <c r="C5070" t="s">
        <v>2516</v>
      </c>
      <c r="D5070" t="s">
        <v>501</v>
      </c>
      <c r="E5070" t="s">
        <v>31</v>
      </c>
      <c r="F5070" t="s">
        <v>24</v>
      </c>
      <c r="G5070" t="s">
        <v>25</v>
      </c>
      <c r="H5070">
        <v>828</v>
      </c>
      <c r="I5070">
        <v>591</v>
      </c>
      <c r="J5070">
        <v>109</v>
      </c>
      <c r="K5070" t="s">
        <v>2517</v>
      </c>
      <c r="L5070">
        <v>323</v>
      </c>
      <c r="M5070">
        <v>361</v>
      </c>
      <c r="N5070">
        <v>202</v>
      </c>
      <c r="O5070">
        <v>-6217</v>
      </c>
      <c r="P5070">
        <v>119251</v>
      </c>
      <c r="Q5070">
        <v>193347</v>
      </c>
      <c r="R5070">
        <v>1</v>
      </c>
      <c r="S5070">
        <v>7834981</v>
      </c>
      <c r="U5070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5070" t="str">
        <f>IFERROR(MID(spotify_top_songs_audio_features[[#This Row],[artist_names]],SEARCH(",",spotify_top_songs_audio_features[[#This Row],[artist_names]])+2,99),"")</f>
        <v>Drake</v>
      </c>
      <c r="W5070" t="str">
        <f>spotify_top_songs_audio_features[[#This Row],[source]]</f>
        <v>300 Entertainment</v>
      </c>
      <c r="X5070" s="1">
        <f>spotify_top_songs_audio_features[[#This Row],[streams]]</f>
        <v>7834981</v>
      </c>
      <c r="Y5070" t="str">
        <f>IF(Tabela2[[#This Row],[feat]]="","","Feat")</f>
        <v>Feat</v>
      </c>
      <c r="Z5070" s="17" t="str">
        <f>CONCATENATE(INT(spotify_top_songs_audio_features[[#This Row],[duration_ms]]/(60*1000)),":",MOD(INT(spotify_top_songs_audio_features[[#This Row],[duration_ms]]/1000),60))</f>
        <v>3:13</v>
      </c>
      <c r="AA50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70" t="str">
        <f>spotify_top_songs_audio_features[[#This Row],[track_name]]</f>
        <v>P power (feat. Drake)</v>
      </c>
    </row>
    <row r="5071" spans="1:28" x14ac:dyDescent="0.25">
      <c r="A5071" t="s">
        <v>1399</v>
      </c>
      <c r="B5071" t="s">
        <v>383</v>
      </c>
      <c r="C5071" t="s">
        <v>1400</v>
      </c>
      <c r="D5071" t="s">
        <v>385</v>
      </c>
      <c r="E5071" t="s">
        <v>102</v>
      </c>
      <c r="F5071" t="s">
        <v>24</v>
      </c>
      <c r="G5071" t="s">
        <v>25</v>
      </c>
      <c r="H5071">
        <v>764</v>
      </c>
      <c r="I5071">
        <v>867</v>
      </c>
      <c r="J5071">
        <v>296</v>
      </c>
      <c r="K5071" t="s">
        <v>1401</v>
      </c>
      <c r="L5071">
        <v>0</v>
      </c>
      <c r="M5071">
        <v>717</v>
      </c>
      <c r="N5071">
        <v>767</v>
      </c>
      <c r="O5071">
        <v>-3856</v>
      </c>
      <c r="P5071">
        <v>93969</v>
      </c>
      <c r="Q5071">
        <v>225173</v>
      </c>
      <c r="R5071">
        <v>1</v>
      </c>
      <c r="S5071">
        <v>7834978</v>
      </c>
      <c r="U5071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071" t="str">
        <f>IFERROR(MID(spotify_top_songs_audio_features[[#This Row],[artist_names]],SEARCH(",",spotify_top_songs_audio_features[[#This Row],[artist_names]])+2,99),"")</f>
        <v/>
      </c>
      <c r="W5071" t="str">
        <f>spotify_top_songs_audio_features[[#This Row],[source]]</f>
        <v>Aftermath</v>
      </c>
      <c r="X5071" s="1">
        <f>spotify_top_songs_audio_features[[#This Row],[streams]]</f>
        <v>7834978</v>
      </c>
      <c r="Y5071" t="str">
        <f>IF(Tabela2[[#This Row],[feat]]="","","Feat")</f>
        <v/>
      </c>
      <c r="Z5071" s="17" t="str">
        <f>CONCATENATE(INT(spotify_top_songs_audio_features[[#This Row],[duration_ms]]/(60*1000)),":",MOD(INT(spotify_top_songs_audio_features[[#This Row],[duration_ms]]/1000),60))</f>
        <v>3:45</v>
      </c>
      <c r="AA50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071" t="str">
        <f>spotify_top_songs_audio_features[[#This Row],[track_name]]</f>
        <v>Remind Me</v>
      </c>
    </row>
    <row r="5072" spans="1:28" x14ac:dyDescent="0.25">
      <c r="A5072" t="s">
        <v>9337</v>
      </c>
      <c r="B5072" t="s">
        <v>5109</v>
      </c>
      <c r="C5072" t="s">
        <v>9338</v>
      </c>
      <c r="D5072" t="s">
        <v>5111</v>
      </c>
      <c r="E5072" t="s">
        <v>97</v>
      </c>
      <c r="F5072" t="s">
        <v>32</v>
      </c>
      <c r="G5072" t="s">
        <v>25</v>
      </c>
      <c r="H5072">
        <v>613</v>
      </c>
      <c r="I5072">
        <v>73</v>
      </c>
      <c r="J5072">
        <v>122</v>
      </c>
      <c r="K5072" t="s">
        <v>9339</v>
      </c>
      <c r="L5072">
        <v>2.2499999999999999E-4</v>
      </c>
      <c r="M5072">
        <v>268</v>
      </c>
      <c r="N5072">
        <v>576</v>
      </c>
      <c r="O5072">
        <v>-3645</v>
      </c>
      <c r="P5072">
        <v>160051</v>
      </c>
      <c r="Q5072">
        <v>185520</v>
      </c>
      <c r="R5072">
        <v>1</v>
      </c>
      <c r="S5072">
        <v>7834823</v>
      </c>
      <c r="U5072" t="str">
        <f>IFERROR(LEFT(spotify_top_songs_audio_features[[#This Row],[artist_names]],SEARCH(",",spotify_top_songs_audio_features[[#This Row],[artist_names]])-1),spotify_top_songs_audio_features[[#This Row],[artist_names]])</f>
        <v>Stray Kids</v>
      </c>
      <c r="V5072" t="str">
        <f>IFERROR(MID(spotify_top_songs_audio_features[[#This Row],[artist_names]],SEARCH(",",spotify_top_songs_audio_features[[#This Row],[artist_names]])+2,99),"")</f>
        <v/>
      </c>
      <c r="W5072" t="str">
        <f>spotify_top_songs_audio_features[[#This Row],[source]]</f>
        <v>Republic Records - Stray Kids</v>
      </c>
      <c r="X5072" s="1">
        <f>spotify_top_songs_audio_features[[#This Row],[streams]]</f>
        <v>7834823</v>
      </c>
      <c r="Y5072" t="str">
        <f>IF(Tabela2[[#This Row],[feat]]="","","Feat")</f>
        <v/>
      </c>
      <c r="Z5072" s="17" t="str">
        <f>CONCATENATE(INT(spotify_top_songs_audio_features[[#This Row],[duration_ms]]/(60*1000)),":",MOD(INT(spotify_top_songs_audio_features[[#This Row],[duration_ms]]/1000),60))</f>
        <v>3:5</v>
      </c>
      <c r="AA50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072" t="str">
        <f>spotify_top_songs_audio_features[[#This Row],[track_name]]</f>
        <v>MEGAVERSE</v>
      </c>
    </row>
    <row r="5073" spans="1:28" x14ac:dyDescent="0.25">
      <c r="A5073" t="s">
        <v>12426</v>
      </c>
      <c r="B5073" t="s">
        <v>710</v>
      </c>
      <c r="C5073" t="s">
        <v>12427</v>
      </c>
      <c r="D5073" t="s">
        <v>712</v>
      </c>
      <c r="E5073" t="s">
        <v>86</v>
      </c>
      <c r="F5073" t="s">
        <v>24</v>
      </c>
      <c r="G5073" t="s">
        <v>25</v>
      </c>
      <c r="H5073">
        <v>734</v>
      </c>
      <c r="I5073">
        <v>703</v>
      </c>
      <c r="J5073">
        <v>355</v>
      </c>
      <c r="K5073" t="s">
        <v>2429</v>
      </c>
      <c r="L5073">
        <v>1.9900000000000001E-4</v>
      </c>
      <c r="M5073">
        <v>413</v>
      </c>
      <c r="N5073">
        <v>608</v>
      </c>
      <c r="O5073">
        <v>-6256</v>
      </c>
      <c r="P5073">
        <v>151923</v>
      </c>
      <c r="Q5073">
        <v>194452</v>
      </c>
      <c r="R5073">
        <v>1</v>
      </c>
      <c r="S5073">
        <v>7828045</v>
      </c>
      <c r="U5073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5073" t="str">
        <f>IFERROR(MID(spotify_top_songs_audio_features[[#This Row],[artist_names]],SEARCH(",",spotify_top_songs_audio_features[[#This Row],[artist_names]])+2,99),"")</f>
        <v/>
      </c>
      <c r="W5073" t="str">
        <f>spotify_top_songs_audio_features[[#This Row],[source]]</f>
        <v>Generation Now/Atlantic</v>
      </c>
      <c r="X5073" s="1">
        <f>spotify_top_songs_audio_features[[#This Row],[streams]]</f>
        <v>7828045</v>
      </c>
      <c r="Y5073" t="str">
        <f>IF(Tabela2[[#This Row],[feat]]="","","Feat")</f>
        <v/>
      </c>
      <c r="Z5073" s="17" t="str">
        <f>CONCATENATE(INT(spotify_top_songs_audio_features[[#This Row],[duration_ms]]/(60*1000)),":",MOD(INT(spotify_top_songs_audio_features[[#This Row],[duration_ms]]/1000),60))</f>
        <v>3:14</v>
      </c>
      <c r="AA50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073" t="str">
        <f>spotify_top_songs_audio_features[[#This Row],[track_name]]</f>
        <v>Bust Me</v>
      </c>
    </row>
    <row r="5074" spans="1:28" x14ac:dyDescent="0.25">
      <c r="A5074" t="s">
        <v>17578</v>
      </c>
      <c r="B5074" t="s">
        <v>17579</v>
      </c>
      <c r="C5074" t="s">
        <v>17580</v>
      </c>
      <c r="D5074" t="s">
        <v>176</v>
      </c>
      <c r="E5074" t="s">
        <v>113</v>
      </c>
      <c r="F5074" t="s">
        <v>24</v>
      </c>
      <c r="G5074" t="s">
        <v>25</v>
      </c>
      <c r="H5074">
        <v>652</v>
      </c>
      <c r="I5074">
        <v>578</v>
      </c>
      <c r="J5074">
        <v>161</v>
      </c>
      <c r="K5074" t="s">
        <v>17581</v>
      </c>
      <c r="L5074">
        <v>0</v>
      </c>
      <c r="M5074">
        <v>285</v>
      </c>
      <c r="N5074">
        <v>195</v>
      </c>
      <c r="O5074">
        <v>-6187</v>
      </c>
      <c r="P5074">
        <v>87395</v>
      </c>
      <c r="Q5074">
        <v>207213</v>
      </c>
      <c r="R5074">
        <v>1</v>
      </c>
      <c r="S5074">
        <v>7826467</v>
      </c>
      <c r="U5074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074" t="str">
        <f>IFERROR(MID(spotify_top_songs_audio_features[[#This Row],[artist_names]],SEARCH(",",spotify_top_songs_audio_features[[#This Row],[artist_names]])+2,99),"")</f>
        <v>Kanye West</v>
      </c>
      <c r="W5074" t="str">
        <f>spotify_top_songs_audio_features[[#This Row],[source]]</f>
        <v>Epic/Freebandz</v>
      </c>
      <c r="X5074" s="1">
        <f>spotify_top_songs_audio_features[[#This Row],[streams]]</f>
        <v>7826467</v>
      </c>
      <c r="Y5074" t="str">
        <f>IF(Tabela2[[#This Row],[feat]]="","","Feat")</f>
        <v>Feat</v>
      </c>
      <c r="Z5074" s="17" t="str">
        <f>CONCATENATE(INT(spotify_top_songs_audio_features[[#This Row],[duration_ms]]/(60*1000)),":",MOD(INT(spotify_top_songs_audio_features[[#This Row],[duration_ms]]/1000),60))</f>
        <v>3:27</v>
      </c>
      <c r="AA50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74" t="str">
        <f>spotify_top_songs_audio_features[[#This Row],[track_name]]</f>
        <v>KEEP IT BURNIN (feat. Kanye West)</v>
      </c>
    </row>
    <row r="5075" spans="1:28" x14ac:dyDescent="0.25">
      <c r="A5075" t="s">
        <v>4072</v>
      </c>
      <c r="B5075" t="s">
        <v>284</v>
      </c>
      <c r="C5075" t="s">
        <v>4073</v>
      </c>
      <c r="D5075" t="s">
        <v>423</v>
      </c>
      <c r="E5075" t="s">
        <v>97</v>
      </c>
      <c r="F5075" t="s">
        <v>32</v>
      </c>
      <c r="G5075" t="s">
        <v>25</v>
      </c>
      <c r="H5075">
        <v>749</v>
      </c>
      <c r="I5075">
        <v>792</v>
      </c>
      <c r="J5075">
        <v>826</v>
      </c>
      <c r="K5075" t="s">
        <v>836</v>
      </c>
      <c r="L5075">
        <v>0</v>
      </c>
      <c r="M5075">
        <v>109</v>
      </c>
      <c r="N5075">
        <v>239</v>
      </c>
      <c r="O5075">
        <v>-4151</v>
      </c>
      <c r="P5075">
        <v>144064</v>
      </c>
      <c r="Q5075">
        <v>180000</v>
      </c>
      <c r="R5075">
        <v>1</v>
      </c>
      <c r="S5075">
        <v>7821869</v>
      </c>
      <c r="U5075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5075" t="str">
        <f>IFERROR(MID(spotify_top_songs_audio_features[[#This Row],[artist_names]],SEARCH(",",spotify_top_songs_audio_features[[#This Row],[artist_names]])+2,99),"")</f>
        <v/>
      </c>
      <c r="W5075" t="str">
        <f>spotify_top_songs_audio_features[[#This Row],[source]]</f>
        <v>OVO</v>
      </c>
      <c r="X5075" s="1">
        <f>spotify_top_songs_audio_features[[#This Row],[streams]]</f>
        <v>7821869</v>
      </c>
      <c r="Y5075" t="str">
        <f>IF(Tabela2[[#This Row],[feat]]="","","Feat")</f>
        <v/>
      </c>
      <c r="Z5075" s="17" t="str">
        <f>CONCATENATE(INT(spotify_top_songs_audio_features[[#This Row],[duration_ms]]/(60*1000)),":",MOD(INT(spotify_top_songs_audio_features[[#This Row],[duration_ms]]/1000),60))</f>
        <v>3:0</v>
      </c>
      <c r="AA50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075" t="str">
        <f>spotify_top_songs_audio_features[[#This Row],[track_name]]</f>
        <v>War</v>
      </c>
    </row>
    <row r="5076" spans="1:28" x14ac:dyDescent="0.25">
      <c r="A5076" t="s">
        <v>672</v>
      </c>
      <c r="B5076" t="s">
        <v>673</v>
      </c>
      <c r="C5076" t="s">
        <v>674</v>
      </c>
      <c r="D5076" t="s">
        <v>176</v>
      </c>
      <c r="E5076" t="s">
        <v>142</v>
      </c>
      <c r="F5076" t="s">
        <v>24</v>
      </c>
      <c r="G5076" t="s">
        <v>25</v>
      </c>
      <c r="H5076">
        <v>911</v>
      </c>
      <c r="I5076">
        <v>573</v>
      </c>
      <c r="J5076">
        <v>163</v>
      </c>
      <c r="K5076" t="s">
        <v>675</v>
      </c>
      <c r="L5076">
        <v>5.8300000000000001E-3</v>
      </c>
      <c r="M5076">
        <v>131</v>
      </c>
      <c r="N5076">
        <v>145</v>
      </c>
      <c r="O5076">
        <v>-5573</v>
      </c>
      <c r="P5076">
        <v>144026</v>
      </c>
      <c r="Q5076">
        <v>271840</v>
      </c>
      <c r="R5076">
        <v>1</v>
      </c>
      <c r="S5076">
        <v>7821685</v>
      </c>
      <c r="U5076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076" t="str">
        <f>IFERROR(MID(spotify_top_songs_audio_features[[#This Row],[artist_names]],SEARCH(",",spotify_top_songs_audio_features[[#This Row],[artist_names]])+2,99),"")</f>
        <v/>
      </c>
      <c r="W5076" t="str">
        <f>spotify_top_songs_audio_features[[#This Row],[source]]</f>
        <v>Epic/Freebandz</v>
      </c>
      <c r="X5076" s="1">
        <f>spotify_top_songs_audio_features[[#This Row],[streams]]</f>
        <v>7821685</v>
      </c>
      <c r="Y5076" t="str">
        <f>IF(Tabela2[[#This Row],[feat]]="","","Feat")</f>
        <v/>
      </c>
      <c r="Z5076" s="17" t="str">
        <f>CONCATENATE(INT(spotify_top_songs_audio_features[[#This Row],[duration_ms]]/(60*1000)),":",MOD(INT(spotify_top_songs_audio_features[[#This Row],[duration_ms]]/1000),60))</f>
        <v>4:31</v>
      </c>
      <c r="AA50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076" t="str">
        <f>spotify_top_songs_audio_features[[#This Row],[track_name]]</f>
        <v>I'M DAT N****</v>
      </c>
    </row>
    <row r="5077" spans="1:28" x14ac:dyDescent="0.25">
      <c r="A5077" t="s">
        <v>5226</v>
      </c>
      <c r="B5077" t="s">
        <v>5227</v>
      </c>
      <c r="C5077" t="s">
        <v>5228</v>
      </c>
      <c r="D5077" t="s">
        <v>249</v>
      </c>
      <c r="E5077" t="s">
        <v>70</v>
      </c>
      <c r="F5077" t="s">
        <v>32</v>
      </c>
      <c r="G5077" t="s">
        <v>1571</v>
      </c>
      <c r="H5077">
        <v>405</v>
      </c>
      <c r="I5077">
        <v>837</v>
      </c>
      <c r="J5077">
        <v>294</v>
      </c>
      <c r="K5077" t="s">
        <v>4253</v>
      </c>
      <c r="L5077">
        <v>0</v>
      </c>
      <c r="M5077">
        <v>901</v>
      </c>
      <c r="N5077">
        <v>655</v>
      </c>
      <c r="O5077">
        <v>-4188</v>
      </c>
      <c r="P5077">
        <v>74966</v>
      </c>
      <c r="Q5077">
        <v>201507</v>
      </c>
      <c r="R5077">
        <v>1</v>
      </c>
      <c r="S5077">
        <v>7812734</v>
      </c>
      <c r="U5077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5077" t="str">
        <f>IFERROR(MID(spotify_top_songs_audio_features[[#This Row],[artist_names]],SEARCH(",",spotify_top_songs_audio_features[[#This Row],[artist_names]])+2,99),"")</f>
        <v>Anuel AA</v>
      </c>
      <c r="W5077" t="str">
        <f>spotify_top_songs_audio_features[[#This Row],[source]]</f>
        <v>DALE PLAY Records</v>
      </c>
      <c r="X5077" s="1">
        <f>spotify_top_songs_audio_features[[#This Row],[streams]]</f>
        <v>7812734</v>
      </c>
      <c r="Y5077" t="str">
        <f>IF(Tabela2[[#This Row],[feat]]="","","Feat")</f>
        <v>Feat</v>
      </c>
      <c r="Z5077" s="17" t="str">
        <f>CONCATENATE(INT(spotify_top_songs_audio_features[[#This Row],[duration_ms]]/(60*1000)),":",MOD(INT(spotify_top_songs_audio_features[[#This Row],[duration_ms]]/1000),60))</f>
        <v>3:21</v>
      </c>
      <c r="AA50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077" t="str">
        <f>spotify_top_songs_audio_features[[#This Row],[track_name]]</f>
        <v>Anuel AA: Bzrp Music Sessions, Vol. 46</v>
      </c>
    </row>
    <row r="5078" spans="1:28" x14ac:dyDescent="0.25">
      <c r="A5078" t="s">
        <v>13684</v>
      </c>
      <c r="B5078" t="s">
        <v>1287</v>
      </c>
      <c r="C5078" t="s">
        <v>13685</v>
      </c>
      <c r="D5078" t="s">
        <v>48</v>
      </c>
      <c r="E5078" t="s">
        <v>113</v>
      </c>
      <c r="F5078" t="s">
        <v>32</v>
      </c>
      <c r="G5078" t="s">
        <v>25</v>
      </c>
      <c r="H5078">
        <v>847</v>
      </c>
      <c r="I5078">
        <v>603</v>
      </c>
      <c r="J5078">
        <v>397</v>
      </c>
      <c r="K5078" t="s">
        <v>1522</v>
      </c>
      <c r="L5078">
        <v>7.3999999999999996E-5</v>
      </c>
      <c r="M5078">
        <v>106</v>
      </c>
      <c r="N5078">
        <v>735</v>
      </c>
      <c r="O5078">
        <v>-4607</v>
      </c>
      <c r="P5078">
        <v>114045</v>
      </c>
      <c r="Q5078">
        <v>227387</v>
      </c>
      <c r="R5078">
        <v>1</v>
      </c>
      <c r="S5078">
        <v>7806439</v>
      </c>
      <c r="U5078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5078" t="str">
        <f>IFERROR(MID(spotify_top_songs_audio_features[[#This Row],[artist_names]],SEARCH(",",spotify_top_songs_audio_features[[#This Row],[artist_names]])+2,99),"")</f>
        <v/>
      </c>
      <c r="W5078" t="str">
        <f>spotify_top_songs_audio_features[[#This Row],[source]]</f>
        <v>Republic Records</v>
      </c>
      <c r="X5078" s="1">
        <f>spotify_top_songs_audio_features[[#This Row],[streams]]</f>
        <v>7806439</v>
      </c>
      <c r="Y5078" t="str">
        <f>IF(Tabela2[[#This Row],[feat]]="","","Feat")</f>
        <v/>
      </c>
      <c r="Z5078" s="17" t="str">
        <f>CONCATENATE(INT(spotify_top_songs_audio_features[[#This Row],[duration_ms]]/(60*1000)),":",MOD(INT(spotify_top_songs_audio_features[[#This Row],[duration_ms]]/1000),60))</f>
        <v>3:47</v>
      </c>
      <c r="AA50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78" t="str">
        <f>spotify_top_songs_audio_features[[#This Row],[track_name]]</f>
        <v>successful</v>
      </c>
    </row>
    <row r="5079" spans="1:28" x14ac:dyDescent="0.25">
      <c r="A5079" t="s">
        <v>11584</v>
      </c>
      <c r="B5079" t="s">
        <v>11585</v>
      </c>
      <c r="C5079" t="s">
        <v>11586</v>
      </c>
      <c r="D5079" t="s">
        <v>96</v>
      </c>
      <c r="E5079" t="s">
        <v>31</v>
      </c>
      <c r="F5079" t="s">
        <v>24</v>
      </c>
      <c r="G5079" t="s">
        <v>25</v>
      </c>
      <c r="H5079">
        <v>302</v>
      </c>
      <c r="I5079">
        <v>584</v>
      </c>
      <c r="J5079">
        <v>63</v>
      </c>
      <c r="K5079" t="s">
        <v>7593</v>
      </c>
      <c r="L5079">
        <v>5.2199999999999998E-3</v>
      </c>
      <c r="M5079">
        <v>89</v>
      </c>
      <c r="N5079">
        <v>159</v>
      </c>
      <c r="O5079">
        <v>-6242</v>
      </c>
      <c r="P5079">
        <v>199804</v>
      </c>
      <c r="Q5079">
        <v>170825</v>
      </c>
      <c r="R5079">
        <v>1</v>
      </c>
      <c r="S5079">
        <v>7804790</v>
      </c>
      <c r="U5079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5079" t="str">
        <f>IFERROR(MID(spotify_top_songs_audio_features[[#This Row],[artist_names]],SEARCH(",",spotify_top_songs_audio_features[[#This Row],[artist_names]])+2,99),"")</f>
        <v>Bon Iver</v>
      </c>
      <c r="W5079" t="str">
        <f>spotify_top_songs_audio_features[[#This Row],[source]]</f>
        <v>Warner Records</v>
      </c>
      <c r="X5079" s="1">
        <f>spotify_top_songs_audio_features[[#This Row],[streams]]</f>
        <v>7804790</v>
      </c>
      <c r="Y5079" t="str">
        <f>IF(Tabela2[[#This Row],[feat]]="","","Feat")</f>
        <v>Feat</v>
      </c>
      <c r="Z5079" s="17" t="str">
        <f>CONCATENATE(INT(spotify_top_songs_audio_features[[#This Row],[duration_ms]]/(60*1000)),":",MOD(INT(spotify_top_songs_audio_features[[#This Row],[duration_ms]]/1000),60))</f>
        <v>2:50</v>
      </c>
      <c r="AA50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79" t="str">
        <f>spotify_top_songs_audio_features[[#This Row],[track_name]]</f>
        <v>Boys Of Faith (feat. Bon Iver)</v>
      </c>
    </row>
    <row r="5080" spans="1:28" x14ac:dyDescent="0.25">
      <c r="A5080" t="s">
        <v>6608</v>
      </c>
      <c r="B5080" t="s">
        <v>4017</v>
      </c>
      <c r="C5080" t="s">
        <v>6430</v>
      </c>
      <c r="D5080" t="s">
        <v>282</v>
      </c>
      <c r="E5080" t="s">
        <v>113</v>
      </c>
      <c r="F5080" t="s">
        <v>24</v>
      </c>
      <c r="G5080" t="s">
        <v>25</v>
      </c>
      <c r="H5080">
        <v>827</v>
      </c>
      <c r="I5080">
        <v>768</v>
      </c>
      <c r="J5080">
        <v>265</v>
      </c>
      <c r="K5080" t="s">
        <v>6431</v>
      </c>
      <c r="L5080">
        <v>2.4499999999999999E-3</v>
      </c>
      <c r="M5080">
        <v>497</v>
      </c>
      <c r="N5080">
        <v>734</v>
      </c>
      <c r="O5080">
        <v>-5702</v>
      </c>
      <c r="P5080">
        <v>99988</v>
      </c>
      <c r="Q5080">
        <v>137533</v>
      </c>
      <c r="R5080">
        <v>1</v>
      </c>
      <c r="S5080">
        <v>7803386</v>
      </c>
      <c r="U5080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5080" t="str">
        <f>IFERROR(MID(spotify_top_songs_audio_features[[#This Row],[artist_names]],SEARCH(",",spotify_top_songs_audio_features[[#This Row],[artist_names]])+2,99),"")</f>
        <v/>
      </c>
      <c r="W5080" t="str">
        <f>spotify_top_songs_audio_features[[#This Row],[source]]</f>
        <v>Columbia</v>
      </c>
      <c r="X5080" s="1">
        <f>spotify_top_songs_audio_features[[#This Row],[streams]]</f>
        <v>7803386</v>
      </c>
      <c r="Y5080" t="str">
        <f>IF(Tabela2[[#This Row],[feat]]="","","Feat")</f>
        <v/>
      </c>
      <c r="Z5080" s="17" t="str">
        <f>CONCATENATE(INT(spotify_top_songs_audio_features[[#This Row],[duration_ms]]/(60*1000)),":",MOD(INT(spotify_top_songs_audio_features[[#This Row],[duration_ms]]/1000),60))</f>
        <v>2:17</v>
      </c>
      <c r="AA50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80" t="str">
        <f>spotify_top_songs_audio_features[[#This Row],[track_name]]</f>
        <v>SAOKO</v>
      </c>
    </row>
    <row r="5081" spans="1:28" x14ac:dyDescent="0.25">
      <c r="A5081" t="s">
        <v>279</v>
      </c>
      <c r="B5081" t="s">
        <v>280</v>
      </c>
      <c r="C5081" t="s">
        <v>281</v>
      </c>
      <c r="D5081" t="s">
        <v>282</v>
      </c>
      <c r="E5081" t="s">
        <v>58</v>
      </c>
      <c r="F5081" t="s">
        <v>24</v>
      </c>
      <c r="G5081" t="s">
        <v>25</v>
      </c>
      <c r="H5081">
        <v>653</v>
      </c>
      <c r="I5081">
        <v>869</v>
      </c>
      <c r="J5081">
        <v>382</v>
      </c>
      <c r="K5081" t="s">
        <v>188</v>
      </c>
      <c r="L5081">
        <v>2.2000000000000001E-4</v>
      </c>
      <c r="M5081">
        <v>46</v>
      </c>
      <c r="N5081">
        <v>697</v>
      </c>
      <c r="O5081">
        <v>-3725</v>
      </c>
      <c r="P5081">
        <v>122017</v>
      </c>
      <c r="Q5081">
        <v>197347</v>
      </c>
      <c r="R5081">
        <v>1</v>
      </c>
      <c r="S5081">
        <v>7800929</v>
      </c>
      <c r="U5081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5081" t="str">
        <f>IFERROR(MID(spotify_top_songs_audio_features[[#This Row],[artist_names]],SEARCH(",",spotify_top_songs_audio_features[[#This Row],[artist_names]])+2,99),"")</f>
        <v/>
      </c>
      <c r="W5081" t="str">
        <f>spotify_top_songs_audio_features[[#This Row],[source]]</f>
        <v>Columbia</v>
      </c>
      <c r="X5081" s="1">
        <f>spotify_top_songs_audio_features[[#This Row],[streams]]</f>
        <v>7800929</v>
      </c>
      <c r="Y5081" t="str">
        <f>IF(Tabela2[[#This Row],[feat]]="","","Feat")</f>
        <v/>
      </c>
      <c r="Z5081" s="17" t="str">
        <f>CONCATENATE(INT(spotify_top_songs_audio_features[[#This Row],[duration_ms]]/(60*1000)),":",MOD(INT(spotify_top_songs_audio_features[[#This Row],[duration_ms]]/1000),60))</f>
        <v>3:17</v>
      </c>
      <c r="AA50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81" t="str">
        <f>spotify_top_songs_audio_features[[#This Row],[track_name]]</f>
        <v>Treat People With Kindness</v>
      </c>
    </row>
    <row r="5082" spans="1:28" x14ac:dyDescent="0.25">
      <c r="A5082" t="s">
        <v>9821</v>
      </c>
      <c r="B5082" t="s">
        <v>9822</v>
      </c>
      <c r="C5082" t="s">
        <v>9823</v>
      </c>
      <c r="D5082" t="s">
        <v>96</v>
      </c>
      <c r="E5082" t="s">
        <v>102</v>
      </c>
      <c r="F5082" t="s">
        <v>24</v>
      </c>
      <c r="G5082" t="s">
        <v>25</v>
      </c>
      <c r="H5082">
        <v>415</v>
      </c>
      <c r="I5082">
        <v>404</v>
      </c>
      <c r="J5082">
        <v>393</v>
      </c>
      <c r="K5082" t="s">
        <v>9824</v>
      </c>
      <c r="L5082">
        <v>1.9499999999999999E-3</v>
      </c>
      <c r="M5082">
        <v>28</v>
      </c>
      <c r="N5082">
        <v>425</v>
      </c>
      <c r="O5082">
        <v>-9331</v>
      </c>
      <c r="P5082">
        <v>81202</v>
      </c>
      <c r="Q5082">
        <v>216027</v>
      </c>
      <c r="R5082">
        <v>1</v>
      </c>
      <c r="S5082">
        <v>7798822</v>
      </c>
      <c r="U5082" t="str">
        <f>IFERROR(LEFT(spotify_top_songs_audio_features[[#This Row],[artist_names]],SEARCH(",",spotify_top_songs_audio_features[[#This Row],[artist_names]])-1),spotify_top_songs_audio_features[[#This Row],[artist_names]])</f>
        <v>Zach Bryan</v>
      </c>
      <c r="V5082" t="str">
        <f>IFERROR(MID(spotify_top_songs_audio_features[[#This Row],[artist_names]],SEARCH(",",spotify_top_songs_audio_features[[#This Row],[artist_names]])+2,99),"")</f>
        <v>Sierra Ferrell</v>
      </c>
      <c r="W5082" t="str">
        <f>spotify_top_songs_audio_features[[#This Row],[source]]</f>
        <v>Warner Records</v>
      </c>
      <c r="X5082" s="1">
        <f>spotify_top_songs_audio_features[[#This Row],[streams]]</f>
        <v>7798822</v>
      </c>
      <c r="Y5082" t="str">
        <f>IF(Tabela2[[#This Row],[feat]]="","","Feat")</f>
        <v>Feat</v>
      </c>
      <c r="Z5082" s="17" t="str">
        <f>CONCATENATE(INT(spotify_top_songs_audio_features[[#This Row],[duration_ms]]/(60*1000)),":",MOD(INT(spotify_top_songs_audio_features[[#This Row],[duration_ms]]/1000),60))</f>
        <v>3:36</v>
      </c>
      <c r="AA50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082" t="str">
        <f>spotify_top_songs_audio_features[[#This Row],[track_name]]</f>
        <v>Holy Roller (feat. Sierra Ferrell)</v>
      </c>
    </row>
    <row r="5083" spans="1:28" x14ac:dyDescent="0.25">
      <c r="A5083" t="s">
        <v>12108</v>
      </c>
      <c r="B5083" t="s">
        <v>12109</v>
      </c>
      <c r="C5083" t="s">
        <v>12110</v>
      </c>
      <c r="D5083" t="s">
        <v>12111</v>
      </c>
      <c r="E5083" t="s">
        <v>43</v>
      </c>
      <c r="F5083" t="s">
        <v>24</v>
      </c>
      <c r="G5083" t="s">
        <v>25</v>
      </c>
      <c r="H5083">
        <v>853</v>
      </c>
      <c r="I5083">
        <v>913</v>
      </c>
      <c r="J5083">
        <v>514</v>
      </c>
      <c r="K5083" t="s">
        <v>6881</v>
      </c>
      <c r="L5083">
        <v>235</v>
      </c>
      <c r="M5083">
        <v>311</v>
      </c>
      <c r="N5083">
        <v>952</v>
      </c>
      <c r="O5083">
        <v>963</v>
      </c>
      <c r="P5083">
        <v>130005</v>
      </c>
      <c r="Q5083">
        <v>162461</v>
      </c>
      <c r="R5083">
        <v>1</v>
      </c>
      <c r="S5083">
        <v>7797383</v>
      </c>
      <c r="U5083" t="str">
        <f>IFERROR(LEFT(spotify_top_songs_audio_features[[#This Row],[artist_names]],SEARCH(",",spotify_top_songs_audio_features[[#This Row],[artist_names]])-1),spotify_top_songs_audio_features[[#This Row],[artist_names]])</f>
        <v>DJ Jeeh FDC</v>
      </c>
      <c r="V5083" t="str">
        <f>IFERROR(MID(spotify_top_songs_audio_features[[#This Row],[artist_names]],SEARCH(",",spotify_top_songs_audio_features[[#This Row],[artist_names]])+2,99),"")</f>
        <v>MC Menor MT, Yuri Redicopa, Mc Pelé</v>
      </c>
      <c r="W5083" t="str">
        <f>spotify_top_songs_audio_features[[#This Row],[source]]</f>
        <v>PMI Records Oficial</v>
      </c>
      <c r="X5083" s="1">
        <f>spotify_top_songs_audio_features[[#This Row],[streams]]</f>
        <v>7797383</v>
      </c>
      <c r="Y5083" t="str">
        <f>IF(Tabela2[[#This Row],[feat]]="","","Feat")</f>
        <v>Feat</v>
      </c>
      <c r="Z5083" s="17" t="str">
        <f>CONCATENATE(INT(spotify_top_songs_audio_features[[#This Row],[duration_ms]]/(60*1000)),":",MOD(INT(spotify_top_songs_audio_features[[#This Row],[duration_ms]]/1000),60))</f>
        <v>2:42</v>
      </c>
      <c r="AA50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083" t="str">
        <f>spotify_top_songs_audio_features[[#This Row],[track_name]]</f>
        <v>Puta Mexicana</v>
      </c>
    </row>
    <row r="5084" spans="1:28" x14ac:dyDescent="0.25">
      <c r="A5084" t="s">
        <v>7758</v>
      </c>
      <c r="B5084" t="s">
        <v>120</v>
      </c>
      <c r="C5084" t="s">
        <v>7759</v>
      </c>
      <c r="D5084" t="s">
        <v>7760</v>
      </c>
      <c r="E5084" t="s">
        <v>31</v>
      </c>
      <c r="F5084" t="s">
        <v>24</v>
      </c>
      <c r="G5084" t="s">
        <v>25</v>
      </c>
      <c r="H5084">
        <v>728</v>
      </c>
      <c r="I5084">
        <v>735</v>
      </c>
      <c r="J5084">
        <v>307</v>
      </c>
      <c r="K5084" t="s">
        <v>7761</v>
      </c>
      <c r="L5084">
        <v>0</v>
      </c>
      <c r="M5084">
        <v>34</v>
      </c>
      <c r="N5084">
        <v>225</v>
      </c>
      <c r="O5084">
        <v>-3961</v>
      </c>
      <c r="P5084">
        <v>139128</v>
      </c>
      <c r="Q5084">
        <v>151041</v>
      </c>
      <c r="R5084">
        <v>2</v>
      </c>
      <c r="S5084">
        <v>7785561</v>
      </c>
      <c r="U5084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084" t="str">
        <f>IFERROR(MID(spotify_top_songs_audio_features[[#This Row],[artist_names]],SEARCH(",",spotify_top_songs_audio_features[[#This Row],[artist_names]])+2,99),"")</f>
        <v/>
      </c>
      <c r="W5084" t="str">
        <f>spotify_top_songs_audio_features[[#This Row],[source]]</f>
        <v>Xxxtentacion</v>
      </c>
      <c r="X5084" s="1">
        <f>spotify_top_songs_audio_features[[#This Row],[streams]]</f>
        <v>7785561</v>
      </c>
      <c r="Y5084" t="str">
        <f>IF(Tabela2[[#This Row],[feat]]="","","Feat")</f>
        <v/>
      </c>
      <c r="Z5084" s="17" t="str">
        <f>CONCATENATE(INT(spotify_top_songs_audio_features[[#This Row],[duration_ms]]/(60*1000)),":",MOD(INT(spotify_top_songs_audio_features[[#This Row],[duration_ms]]/1000),60))</f>
        <v>2:31</v>
      </c>
      <c r="AA50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84" t="str">
        <f>spotify_top_songs_audio_features[[#This Row],[track_name]]</f>
        <v>Look at Me!</v>
      </c>
    </row>
    <row r="5085" spans="1:28" x14ac:dyDescent="0.25">
      <c r="A5085" t="s">
        <v>1875</v>
      </c>
      <c r="B5085" t="s">
        <v>307</v>
      </c>
      <c r="C5085" t="s">
        <v>1876</v>
      </c>
      <c r="D5085" t="s">
        <v>309</v>
      </c>
      <c r="E5085" t="s">
        <v>43</v>
      </c>
      <c r="F5085" t="s">
        <v>32</v>
      </c>
      <c r="G5085" t="s">
        <v>25</v>
      </c>
      <c r="H5085">
        <v>516</v>
      </c>
      <c r="I5085">
        <v>254</v>
      </c>
      <c r="J5085">
        <v>589</v>
      </c>
      <c r="K5085" t="s">
        <v>1877</v>
      </c>
      <c r="L5085">
        <v>855</v>
      </c>
      <c r="M5085">
        <v>189</v>
      </c>
      <c r="N5085">
        <v>304</v>
      </c>
      <c r="O5085">
        <v>-16027</v>
      </c>
      <c r="P5085">
        <v>56829</v>
      </c>
      <c r="Q5085">
        <v>60720</v>
      </c>
      <c r="R5085">
        <v>1</v>
      </c>
      <c r="S5085">
        <v>7781511</v>
      </c>
      <c r="U5085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5085" t="str">
        <f>IFERROR(MID(spotify_top_songs_audio_features[[#This Row],[artist_names]],SEARCH(",",spotify_top_songs_audio_features[[#This Row],[artist_names]])+2,99),"")</f>
        <v/>
      </c>
      <c r="W5085" t="str">
        <f>spotify_top_songs_audio_features[[#This Row],[source]]</f>
        <v>Darkroom/Interscope Records</v>
      </c>
      <c r="X5085" s="1">
        <f>spotify_top_songs_audio_features[[#This Row],[streams]]</f>
        <v>7781511</v>
      </c>
      <c r="Y5085" t="str">
        <f>IF(Tabela2[[#This Row],[feat]]="","","Feat")</f>
        <v/>
      </c>
      <c r="Z5085" s="17" t="str">
        <f>CONCATENATE(INT(spotify_top_songs_audio_features[[#This Row],[duration_ms]]/(60*1000)),":",MOD(INT(spotify_top_songs_audio_features[[#This Row],[duration_ms]]/1000),60))</f>
        <v>1:0</v>
      </c>
      <c r="AA50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085" t="str">
        <f>spotify_top_songs_audio_features[[#This Row],[track_name]]</f>
        <v>hotline (edit)</v>
      </c>
    </row>
    <row r="5086" spans="1:28" x14ac:dyDescent="0.25">
      <c r="A5086" t="s">
        <v>4460</v>
      </c>
      <c r="B5086" t="s">
        <v>112</v>
      </c>
      <c r="C5086" t="s">
        <v>4461</v>
      </c>
      <c r="D5086" t="s">
        <v>112</v>
      </c>
      <c r="E5086" t="s">
        <v>97</v>
      </c>
      <c r="F5086" t="s">
        <v>24</v>
      </c>
      <c r="G5086" t="s">
        <v>25</v>
      </c>
      <c r="H5086">
        <v>737</v>
      </c>
      <c r="I5086">
        <v>175</v>
      </c>
      <c r="J5086">
        <v>401</v>
      </c>
      <c r="K5086" t="s">
        <v>4462</v>
      </c>
      <c r="L5086">
        <v>337</v>
      </c>
      <c r="M5086">
        <v>171</v>
      </c>
      <c r="N5086">
        <v>545</v>
      </c>
      <c r="O5086">
        <v>-9912</v>
      </c>
      <c r="P5086">
        <v>70008</v>
      </c>
      <c r="Q5086">
        <v>150440</v>
      </c>
      <c r="R5086">
        <v>1</v>
      </c>
      <c r="S5086">
        <v>7780158</v>
      </c>
      <c r="U5086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086" t="str">
        <f>IFERROR(MID(spotify_top_songs_audio_features[[#This Row],[artist_names]],SEARCH(",",spotify_top_songs_audio_features[[#This Row],[artist_names]])+2,99),"")</f>
        <v/>
      </c>
      <c r="W5086" t="str">
        <f>spotify_top_songs_audio_features[[#This Row],[source]]</f>
        <v>Taylor Swift</v>
      </c>
      <c r="X5086" s="1">
        <f>spotify_top_songs_audio_features[[#This Row],[streams]]</f>
        <v>7780158</v>
      </c>
      <c r="Y5086" t="str">
        <f>IF(Tabela2[[#This Row],[feat]]="","","Feat")</f>
        <v/>
      </c>
      <c r="Z5086" s="17" t="str">
        <f>CONCATENATE(INT(spotify_top_songs_audio_features[[#This Row],[duration_ms]]/(60*1000)),":",MOD(INT(spotify_top_songs_audio_features[[#This Row],[duration_ms]]/1000),60))</f>
        <v>2:30</v>
      </c>
      <c r="AA50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086" t="str">
        <f>spotify_top_songs_audio_features[[#This Row],[track_name]]</f>
        <v>It’s Nice To Have A Friend</v>
      </c>
    </row>
    <row r="5087" spans="1:28" x14ac:dyDescent="0.25">
      <c r="A5087" t="s">
        <v>12019</v>
      </c>
      <c r="B5087" t="s">
        <v>11313</v>
      </c>
      <c r="C5087" t="s">
        <v>12020</v>
      </c>
      <c r="D5087" t="s">
        <v>3859</v>
      </c>
      <c r="E5087" t="s">
        <v>70</v>
      </c>
      <c r="F5087" t="s">
        <v>32</v>
      </c>
      <c r="G5087" t="s">
        <v>25</v>
      </c>
      <c r="H5087">
        <v>729</v>
      </c>
      <c r="I5087">
        <v>504</v>
      </c>
      <c r="J5087">
        <v>321</v>
      </c>
      <c r="K5087" t="s">
        <v>10665</v>
      </c>
      <c r="L5087">
        <v>1.44E-4</v>
      </c>
      <c r="M5087">
        <v>121</v>
      </c>
      <c r="N5087">
        <v>305</v>
      </c>
      <c r="O5087">
        <v>-6784</v>
      </c>
      <c r="P5087">
        <v>110011</v>
      </c>
      <c r="Q5087">
        <v>197001</v>
      </c>
      <c r="R5087">
        <v>1</v>
      </c>
      <c r="S5087">
        <v>7762996</v>
      </c>
      <c r="U5087" t="str">
        <f>IFERROR(LEFT(spotify_top_songs_audio_features[[#This Row],[artist_names]],SEARCH(",",spotify_top_songs_audio_features[[#This Row],[artist_names]])-1),spotify_top_songs_audio_features[[#This Row],[artist_names]])</f>
        <v>KIDS SEE GHOSTS</v>
      </c>
      <c r="V5087" t="str">
        <f>IFERROR(MID(spotify_top_songs_audio_features[[#This Row],[artist_names]],SEARCH(",",spotify_top_songs_audio_features[[#This Row],[artist_names]])+2,99),"")</f>
        <v/>
      </c>
      <c r="W5087" t="str">
        <f>spotify_top_songs_audio_features[[#This Row],[source]]</f>
        <v>Getting Out Our Dreams, Inc./Def Jam Recordings</v>
      </c>
      <c r="X5087" s="1">
        <f>spotify_top_songs_audio_features[[#This Row],[streams]]</f>
        <v>7762996</v>
      </c>
      <c r="Y5087" t="str">
        <f>IF(Tabela2[[#This Row],[feat]]="","","Feat")</f>
        <v/>
      </c>
      <c r="Z5087" s="17" t="str">
        <f>CONCATENATE(INT(spotify_top_songs_audio_features[[#This Row],[duration_ms]]/(60*1000)),":",MOD(INT(spotify_top_songs_audio_features[[#This Row],[duration_ms]]/1000),60))</f>
        <v>3:17</v>
      </c>
      <c r="AA50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087" t="str">
        <f>spotify_top_songs_audio_features[[#This Row],[track_name]]</f>
        <v>Cudi Montage</v>
      </c>
    </row>
    <row r="5088" spans="1:28" x14ac:dyDescent="0.25">
      <c r="A5088" t="s">
        <v>11349</v>
      </c>
      <c r="B5088" t="s">
        <v>11350</v>
      </c>
      <c r="C5088" t="s">
        <v>11351</v>
      </c>
      <c r="D5088" t="s">
        <v>1414</v>
      </c>
      <c r="E5088" t="s">
        <v>58</v>
      </c>
      <c r="F5088" t="s">
        <v>32</v>
      </c>
      <c r="G5088" t="s">
        <v>25</v>
      </c>
      <c r="H5088">
        <v>714</v>
      </c>
      <c r="I5088">
        <v>582</v>
      </c>
      <c r="J5088">
        <v>808</v>
      </c>
      <c r="K5088" t="s">
        <v>1054</v>
      </c>
      <c r="L5088">
        <v>0</v>
      </c>
      <c r="M5088">
        <v>774</v>
      </c>
      <c r="N5088">
        <v>338</v>
      </c>
      <c r="O5088">
        <v>-7272</v>
      </c>
      <c r="P5088">
        <v>92819</v>
      </c>
      <c r="Q5088">
        <v>198822</v>
      </c>
      <c r="R5088">
        <v>1</v>
      </c>
      <c r="S5088">
        <v>7762934</v>
      </c>
      <c r="U5088" t="str">
        <f>IFERROR(LEFT(spotify_top_songs_audio_features[[#This Row],[artist_names]],SEARCH(",",spotify_top_songs_audio_features[[#This Row],[artist_names]])-1),spotify_top_songs_audio_features[[#This Row],[artist_names]])</f>
        <v>Bryson Tiller</v>
      </c>
      <c r="V5088" t="str">
        <f>IFERROR(MID(spotify_top_songs_audio_features[[#This Row],[artist_names]],SEARCH(",",spotify_top_songs_audio_features[[#This Row],[artist_names]])+2,99),"")</f>
        <v>Drake</v>
      </c>
      <c r="W5088" t="str">
        <f>spotify_top_songs_audio_features[[#This Row],[source]]</f>
        <v>TrapSoul/RCA Records</v>
      </c>
      <c r="X5088" s="1">
        <f>spotify_top_songs_audio_features[[#This Row],[streams]]</f>
        <v>7762934</v>
      </c>
      <c r="Y5088" t="str">
        <f>IF(Tabela2[[#This Row],[feat]]="","","Feat")</f>
        <v>Feat</v>
      </c>
      <c r="Z5088" s="17" t="str">
        <f>CONCATENATE(INT(spotify_top_songs_audio_features[[#This Row],[duration_ms]]/(60*1000)),":",MOD(INT(spotify_top_songs_audio_features[[#This Row],[duration_ms]]/1000),60))</f>
        <v>3:18</v>
      </c>
      <c r="AA50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88" t="str">
        <f>spotify_top_songs_audio_features[[#This Row],[track_name]]</f>
        <v>Outta Time (feat. Drake)</v>
      </c>
    </row>
    <row r="5089" spans="1:28" x14ac:dyDescent="0.25">
      <c r="A5089" t="s">
        <v>17185</v>
      </c>
      <c r="B5089" t="s">
        <v>749</v>
      </c>
      <c r="C5089" t="s">
        <v>17186</v>
      </c>
      <c r="D5089" t="s">
        <v>857</v>
      </c>
      <c r="E5089" t="s">
        <v>31</v>
      </c>
      <c r="F5089" t="s">
        <v>32</v>
      </c>
      <c r="G5089" t="s">
        <v>25</v>
      </c>
      <c r="H5089">
        <v>779</v>
      </c>
      <c r="I5089">
        <v>825</v>
      </c>
      <c r="J5089">
        <v>306</v>
      </c>
      <c r="K5089" t="s">
        <v>2272</v>
      </c>
      <c r="L5089">
        <v>0</v>
      </c>
      <c r="M5089">
        <v>989</v>
      </c>
      <c r="N5089">
        <v>654</v>
      </c>
      <c r="O5089">
        <v>-3366</v>
      </c>
      <c r="P5089">
        <v>171926</v>
      </c>
      <c r="Q5089">
        <v>162147</v>
      </c>
      <c r="R5089">
        <v>1</v>
      </c>
      <c r="S5089">
        <v>7758914</v>
      </c>
      <c r="U5089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5089" t="str">
        <f>IFERROR(MID(spotify_top_songs_audio_features[[#This Row],[artist_names]],SEARCH(",",spotify_top_songs_audio_features[[#This Row],[artist_names]])+2,99),"")</f>
        <v/>
      </c>
      <c r="W5089" t="str">
        <f>spotify_top_songs_audio_features[[#This Row],[source]]</f>
        <v>Universal Music Latino</v>
      </c>
      <c r="X5089" s="1">
        <f>spotify_top_songs_audio_features[[#This Row],[streams]]</f>
        <v>7758914</v>
      </c>
      <c r="Y5089" t="str">
        <f>IF(Tabela2[[#This Row],[feat]]="","","Feat")</f>
        <v/>
      </c>
      <c r="Z5089" s="17" t="str">
        <f>CONCATENATE(INT(spotify_top_songs_audio_features[[#This Row],[duration_ms]]/(60*1000)),":",MOD(INT(spotify_top_songs_audio_features[[#This Row],[duration_ms]]/1000),60))</f>
        <v>2:42</v>
      </c>
      <c r="AA50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089" t="str">
        <f>spotify_top_songs_audio_features[[#This Row],[track_name]]</f>
        <v>BESTIES</v>
      </c>
    </row>
    <row r="5090" spans="1:28" x14ac:dyDescent="0.25">
      <c r="A5090" t="s">
        <v>4198</v>
      </c>
      <c r="B5090" t="s">
        <v>967</v>
      </c>
      <c r="C5090" t="s">
        <v>4199</v>
      </c>
      <c r="D5090" t="s">
        <v>235</v>
      </c>
      <c r="E5090" t="s">
        <v>58</v>
      </c>
      <c r="F5090" t="s">
        <v>32</v>
      </c>
      <c r="G5090" t="s">
        <v>25</v>
      </c>
      <c r="H5090">
        <v>823</v>
      </c>
      <c r="I5090">
        <v>536</v>
      </c>
      <c r="J5090">
        <v>319</v>
      </c>
      <c r="K5090" t="s">
        <v>4200</v>
      </c>
      <c r="L5090">
        <v>143</v>
      </c>
      <c r="M5090">
        <v>326</v>
      </c>
      <c r="N5090">
        <v>537</v>
      </c>
      <c r="O5090">
        <v>-10123</v>
      </c>
      <c r="P5090">
        <v>128955</v>
      </c>
      <c r="Q5090">
        <v>244792</v>
      </c>
      <c r="R5090">
        <v>1</v>
      </c>
      <c r="S5090">
        <v>7756552</v>
      </c>
      <c r="U5090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5090" t="str">
        <f>IFERROR(MID(spotify_top_songs_audio_features[[#This Row],[artist_names]],SEARCH(",",spotify_top_songs_audio_features[[#This Row],[artist_names]])+2,99),"")</f>
        <v/>
      </c>
      <c r="W5090" t="str">
        <f>spotify_top_songs_audio_features[[#This Row],[source]]</f>
        <v>Parkwood Entertainment/Columbia</v>
      </c>
      <c r="X5090" s="1">
        <f>spotify_top_songs_audio_features[[#This Row],[streams]]</f>
        <v>7756552</v>
      </c>
      <c r="Y5090" t="str">
        <f>IF(Tabela2[[#This Row],[feat]]="","","Feat")</f>
        <v/>
      </c>
      <c r="Z5090" s="17" t="str">
        <f>CONCATENATE(INT(spotify_top_songs_audio_features[[#This Row],[duration_ms]]/(60*1000)),":",MOD(INT(spotify_top_songs_audio_features[[#This Row],[duration_ms]]/1000),60))</f>
        <v>4:4</v>
      </c>
      <c r="AA50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90" t="str">
        <f>spotify_top_songs_audio_features[[#This Row],[track_name]]</f>
        <v>THIQUE</v>
      </c>
    </row>
    <row r="5091" spans="1:28" x14ac:dyDescent="0.25">
      <c r="A5091" t="s">
        <v>14622</v>
      </c>
      <c r="B5091" t="s">
        <v>14623</v>
      </c>
      <c r="C5091" t="s">
        <v>14624</v>
      </c>
      <c r="D5091" t="s">
        <v>501</v>
      </c>
      <c r="E5091" t="s">
        <v>70</v>
      </c>
      <c r="F5091" t="s">
        <v>32</v>
      </c>
      <c r="G5091" t="s">
        <v>25</v>
      </c>
      <c r="H5091">
        <v>953</v>
      </c>
      <c r="I5091">
        <v>621</v>
      </c>
      <c r="J5091">
        <v>221</v>
      </c>
      <c r="K5091" t="s">
        <v>747</v>
      </c>
      <c r="L5091">
        <v>0</v>
      </c>
      <c r="M5091">
        <v>398</v>
      </c>
      <c r="N5091">
        <v>883</v>
      </c>
      <c r="O5091">
        <v>-7638</v>
      </c>
      <c r="P5091">
        <v>123016</v>
      </c>
      <c r="Q5091">
        <v>152333</v>
      </c>
      <c r="R5091">
        <v>1</v>
      </c>
      <c r="S5091">
        <v>7753784</v>
      </c>
      <c r="U5091" t="str">
        <f>IFERROR(LEFT(spotify_top_songs_audio_features[[#This Row],[artist_names]],SEARCH(",",spotify_top_songs_audio_features[[#This Row],[artist_names]])-1),spotify_top_songs_audio_features[[#This Row],[artist_names]])</f>
        <v>Young Stoner Life</v>
      </c>
      <c r="V5091" t="str">
        <f>IFERROR(MID(spotify_top_songs_audio_features[[#This Row],[artist_names]],SEARCH(",",spotify_top_songs_audio_features[[#This Row],[artist_names]])+2,99),"")</f>
        <v>Young Thug, Gunna</v>
      </c>
      <c r="W5091" t="str">
        <f>spotify_top_songs_audio_features[[#This Row],[source]]</f>
        <v>300 Entertainment</v>
      </c>
      <c r="X5091" s="1">
        <f>spotify_top_songs_audio_features[[#This Row],[streams]]</f>
        <v>7753784</v>
      </c>
      <c r="Y5091" t="str">
        <f>IF(Tabela2[[#This Row],[feat]]="","","Feat")</f>
        <v>Feat</v>
      </c>
      <c r="Z5091" s="17" t="str">
        <f>CONCATENATE(INT(spotify_top_songs_audio_features[[#This Row],[duration_ms]]/(60*1000)),":",MOD(INT(spotify_top_songs_audio_features[[#This Row],[duration_ms]]/1000),60))</f>
        <v>2:32</v>
      </c>
      <c r="AA50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091" t="str">
        <f>spotify_top_songs_audio_features[[#This Row],[track_name]]</f>
        <v>Ski</v>
      </c>
    </row>
    <row r="5092" spans="1:28" x14ac:dyDescent="0.25">
      <c r="A5092" t="s">
        <v>532</v>
      </c>
      <c r="B5092" t="s">
        <v>533</v>
      </c>
      <c r="C5092" t="s">
        <v>534</v>
      </c>
      <c r="D5092" t="s">
        <v>282</v>
      </c>
      <c r="E5092" t="s">
        <v>142</v>
      </c>
      <c r="F5092" t="s">
        <v>24</v>
      </c>
      <c r="G5092" t="s">
        <v>25</v>
      </c>
      <c r="H5092">
        <v>843</v>
      </c>
      <c r="I5092">
        <v>391</v>
      </c>
      <c r="J5092">
        <v>845</v>
      </c>
      <c r="K5092" t="s">
        <v>535</v>
      </c>
      <c r="L5092">
        <v>0</v>
      </c>
      <c r="M5092">
        <v>137</v>
      </c>
      <c r="N5092">
        <v>496</v>
      </c>
      <c r="O5092">
        <v>-7899</v>
      </c>
      <c r="P5092">
        <v>129972</v>
      </c>
      <c r="Q5092">
        <v>160615</v>
      </c>
      <c r="R5092">
        <v>1</v>
      </c>
      <c r="S5092">
        <v>7748654</v>
      </c>
      <c r="U5092" t="str">
        <f>IFERROR(LEFT(spotify_top_songs_audio_features[[#This Row],[artist_names]],SEARCH(",",spotify_top_songs_audio_features[[#This Row],[artist_names]])-1),spotify_top_songs_audio_features[[#This Row],[artist_names]])</f>
        <v>Y2K</v>
      </c>
      <c r="V5092" t="str">
        <f>IFERROR(MID(spotify_top_songs_audio_features[[#This Row],[artist_names]],SEARCH(",",spotify_top_songs_audio_features[[#This Row],[artist_names]])+2,99),"")</f>
        <v>bbno$</v>
      </c>
      <c r="W5092" t="str">
        <f>spotify_top_songs_audio_features[[#This Row],[source]]</f>
        <v>Columbia</v>
      </c>
      <c r="X5092" s="1">
        <f>spotify_top_songs_audio_features[[#This Row],[streams]]</f>
        <v>7748654</v>
      </c>
      <c r="Y5092" t="str">
        <f>IF(Tabela2[[#This Row],[feat]]="","","Feat")</f>
        <v>Feat</v>
      </c>
      <c r="Z5092" s="17" t="str">
        <f>CONCATENATE(INT(spotify_top_songs_audio_features[[#This Row],[duration_ms]]/(60*1000)),":",MOD(INT(spotify_top_songs_audio_features[[#This Row],[duration_ms]]/1000),60))</f>
        <v>2:40</v>
      </c>
      <c r="AA50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092" t="str">
        <f>spotify_top_songs_audio_features[[#This Row],[track_name]]</f>
        <v>Lalala</v>
      </c>
    </row>
    <row r="5093" spans="1:28" x14ac:dyDescent="0.25">
      <c r="A5093" t="s">
        <v>5837</v>
      </c>
      <c r="B5093" t="s">
        <v>112</v>
      </c>
      <c r="C5093" t="s">
        <v>5838</v>
      </c>
      <c r="D5093" t="s">
        <v>112</v>
      </c>
      <c r="E5093" t="s">
        <v>58</v>
      </c>
      <c r="F5093" t="s">
        <v>24</v>
      </c>
      <c r="G5093" t="s">
        <v>25</v>
      </c>
      <c r="H5093">
        <v>402</v>
      </c>
      <c r="I5093">
        <v>732</v>
      </c>
      <c r="J5093">
        <v>484</v>
      </c>
      <c r="K5093" t="s">
        <v>5839</v>
      </c>
      <c r="L5093">
        <v>0</v>
      </c>
      <c r="M5093">
        <v>108</v>
      </c>
      <c r="N5093">
        <v>472</v>
      </c>
      <c r="O5093">
        <v>-4665</v>
      </c>
      <c r="P5093">
        <v>161032</v>
      </c>
      <c r="Q5093">
        <v>243137</v>
      </c>
      <c r="R5093">
        <v>1</v>
      </c>
      <c r="S5093">
        <v>7736262</v>
      </c>
      <c r="U509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093" t="str">
        <f>IFERROR(MID(spotify_top_songs_audio_features[[#This Row],[artist_names]],SEARCH(",",spotify_top_songs_audio_features[[#This Row],[artist_names]])+2,99),"")</f>
        <v/>
      </c>
      <c r="W5093" t="str">
        <f>spotify_top_songs_audio_features[[#This Row],[source]]</f>
        <v>Taylor Swift</v>
      </c>
      <c r="X5093" s="1">
        <f>spotify_top_songs_audio_features[[#This Row],[streams]]</f>
        <v>7736262</v>
      </c>
      <c r="Y5093" t="str">
        <f>IF(Tabela2[[#This Row],[feat]]="","","Feat")</f>
        <v/>
      </c>
      <c r="Z5093" s="17" t="str">
        <f>CONCATENATE(INT(spotify_top_songs_audio_features[[#This Row],[duration_ms]]/(60*1000)),":",MOD(INT(spotify_top_songs_audio_features[[#This Row],[duration_ms]]/1000),60))</f>
        <v>4:3</v>
      </c>
      <c r="AA50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093" t="str">
        <f>spotify_top_songs_audio_features[[#This Row],[track_name]]</f>
        <v>The Way I Loved You (Taylor’s Version)</v>
      </c>
    </row>
    <row r="5094" spans="1:28" x14ac:dyDescent="0.25">
      <c r="A5094" t="s">
        <v>3204</v>
      </c>
      <c r="B5094" t="s">
        <v>3205</v>
      </c>
      <c r="C5094" t="s">
        <v>3206</v>
      </c>
      <c r="D5094" t="s">
        <v>2668</v>
      </c>
      <c r="E5094" t="s">
        <v>113</v>
      </c>
      <c r="F5094" t="s">
        <v>32</v>
      </c>
      <c r="G5094" t="s">
        <v>25</v>
      </c>
      <c r="H5094">
        <v>642</v>
      </c>
      <c r="I5094">
        <v>792</v>
      </c>
      <c r="J5094">
        <v>488</v>
      </c>
      <c r="K5094" t="s">
        <v>3207</v>
      </c>
      <c r="L5094">
        <v>9.8400000000000007E-4</v>
      </c>
      <c r="M5094">
        <v>68</v>
      </c>
      <c r="N5094">
        <v>903</v>
      </c>
      <c r="O5094">
        <v>-5746</v>
      </c>
      <c r="P5094">
        <v>122965</v>
      </c>
      <c r="Q5094">
        <v>244880</v>
      </c>
      <c r="R5094">
        <v>1</v>
      </c>
      <c r="S5094">
        <v>7734309</v>
      </c>
      <c r="U5094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094" t="str">
        <f>IFERROR(MID(spotify_top_songs_audio_features[[#This Row],[artist_names]],SEARCH(",",spotify_top_songs_audio_features[[#This Row],[artist_names]])+2,99),"")</f>
        <v>Elton John</v>
      </c>
      <c r="W5094" t="str">
        <f>spotify_top_songs_audio_features[[#This Row],[source]]</f>
        <v>Interscope</v>
      </c>
      <c r="X5094" s="1">
        <f>spotify_top_songs_audio_features[[#This Row],[streams]]</f>
        <v>7734309</v>
      </c>
      <c r="Y5094" t="str">
        <f>IF(Tabela2[[#This Row],[feat]]="","","Feat")</f>
        <v>Feat</v>
      </c>
      <c r="Z5094" s="17" t="str">
        <f>CONCATENATE(INT(spotify_top_songs_audio_features[[#This Row],[duration_ms]]/(60*1000)),":",MOD(INT(spotify_top_songs_audio_features[[#This Row],[duration_ms]]/1000),60))</f>
        <v>4:4</v>
      </c>
      <c r="AA50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094" t="str">
        <f>spotify_top_songs_audio_features[[#This Row],[track_name]]</f>
        <v>Sine From Above (with Elton John)</v>
      </c>
    </row>
    <row r="5095" spans="1:28" x14ac:dyDescent="0.25">
      <c r="A5095" t="s">
        <v>15254</v>
      </c>
      <c r="B5095" t="s">
        <v>15255</v>
      </c>
      <c r="C5095" t="s">
        <v>15256</v>
      </c>
      <c r="D5095" t="s">
        <v>976</v>
      </c>
      <c r="E5095" t="s">
        <v>102</v>
      </c>
      <c r="F5095" t="s">
        <v>32</v>
      </c>
      <c r="G5095" t="s">
        <v>25</v>
      </c>
      <c r="H5095">
        <v>475</v>
      </c>
      <c r="I5095">
        <v>569</v>
      </c>
      <c r="J5095">
        <v>343</v>
      </c>
      <c r="K5095" t="s">
        <v>1693</v>
      </c>
      <c r="L5095">
        <v>129</v>
      </c>
      <c r="M5095">
        <v>232</v>
      </c>
      <c r="N5095">
        <v>395</v>
      </c>
      <c r="O5095">
        <v>-7073</v>
      </c>
      <c r="P5095">
        <v>108007</v>
      </c>
      <c r="Q5095">
        <v>183816</v>
      </c>
      <c r="R5095">
        <v>1</v>
      </c>
      <c r="S5095">
        <v>7726444</v>
      </c>
      <c r="U5095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5095" t="str">
        <f>IFERROR(MID(spotify_top_songs_audio_features[[#This Row],[artist_names]],SEARCH(",",spotify_top_songs_audio_features[[#This Row],[artist_names]])+2,99),"")</f>
        <v>Fleet Foxes</v>
      </c>
      <c r="W5095" t="str">
        <f>spotify_top_songs_audio_features[[#This Row],[source]]</f>
        <v>Mercury Records/Republic Records</v>
      </c>
      <c r="X5095" s="1">
        <f>spotify_top_songs_audio_features[[#This Row],[streams]]</f>
        <v>7726444</v>
      </c>
      <c r="Y5095" t="str">
        <f>IF(Tabela2[[#This Row],[feat]]="","","Feat")</f>
        <v>Feat</v>
      </c>
      <c r="Z5095" s="17" t="str">
        <f>CONCATENATE(INT(spotify_top_songs_audio_features[[#This Row],[duration_ms]]/(60*1000)),":",MOD(INT(spotify_top_songs_audio_features[[#This Row],[duration_ms]]/1000),60))</f>
        <v>3:3</v>
      </c>
      <c r="AA50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095" t="str">
        <f>spotify_top_songs_audio_features[[#This Row],[track_name]]</f>
        <v>Love/Hate Letter To Alcohol (with Fleet Foxes)</v>
      </c>
    </row>
    <row r="5096" spans="1:28" x14ac:dyDescent="0.25">
      <c r="A5096" t="s">
        <v>8405</v>
      </c>
      <c r="B5096" t="s">
        <v>8406</v>
      </c>
      <c r="C5096" t="s">
        <v>8407</v>
      </c>
      <c r="D5096" t="s">
        <v>8408</v>
      </c>
      <c r="E5096" t="s">
        <v>23</v>
      </c>
      <c r="F5096" t="s">
        <v>32</v>
      </c>
      <c r="G5096" t="s">
        <v>25</v>
      </c>
      <c r="H5096">
        <v>571</v>
      </c>
      <c r="I5096">
        <v>95</v>
      </c>
      <c r="J5096">
        <v>9</v>
      </c>
      <c r="K5096" t="s">
        <v>3976</v>
      </c>
      <c r="L5096">
        <v>0</v>
      </c>
      <c r="M5096">
        <v>958</v>
      </c>
      <c r="N5096">
        <v>543</v>
      </c>
      <c r="O5096">
        <v>-2893</v>
      </c>
      <c r="P5096">
        <v>159881</v>
      </c>
      <c r="Q5096">
        <v>202644</v>
      </c>
      <c r="R5096">
        <v>1</v>
      </c>
      <c r="S5096">
        <v>7719445</v>
      </c>
      <c r="U5096" t="str">
        <f>IFERROR(LEFT(spotify_top_songs_audio_features[[#This Row],[artist_names]],SEARCH(",",spotify_top_songs_audio_features[[#This Row],[artist_names]])-1),spotify_top_songs_audio_features[[#This Row],[artist_names]])</f>
        <v>Manu</v>
      </c>
      <c r="V5096" t="str">
        <f>IFERROR(MID(spotify_top_songs_audio_features[[#This Row],[artist_names]],SEARCH(",",spotify_top_songs_audio_features[[#This Row],[artist_names]])+2,99),"")</f>
        <v>Simone Mendes</v>
      </c>
      <c r="W5096" t="str">
        <f>spotify_top_songs_audio_features[[#This Row],[source]]</f>
        <v>manuoficial</v>
      </c>
      <c r="X5096" s="1">
        <f>spotify_top_songs_audio_features[[#This Row],[streams]]</f>
        <v>7719445</v>
      </c>
      <c r="Y5096" t="str">
        <f>IF(Tabela2[[#This Row],[feat]]="","","Feat")</f>
        <v>Feat</v>
      </c>
      <c r="Z5096" s="17" t="str">
        <f>CONCATENATE(INT(spotify_top_songs_audio_features[[#This Row],[duration_ms]]/(60*1000)),":",MOD(INT(spotify_top_songs_audio_features[[#This Row],[duration_ms]]/1000),60))</f>
        <v>3:22</v>
      </c>
      <c r="AA50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096" t="str">
        <f>spotify_top_songs_audio_features[[#This Row],[track_name]]</f>
        <v>Daqui pra Sempre</v>
      </c>
    </row>
    <row r="5097" spans="1:28" x14ac:dyDescent="0.25">
      <c r="A5097" t="s">
        <v>11804</v>
      </c>
      <c r="B5097" t="s">
        <v>11805</v>
      </c>
      <c r="C5097" t="s">
        <v>11806</v>
      </c>
      <c r="D5097" t="s">
        <v>377</v>
      </c>
      <c r="E5097" t="s">
        <v>102</v>
      </c>
      <c r="F5097" t="s">
        <v>32</v>
      </c>
      <c r="G5097" t="s">
        <v>25</v>
      </c>
      <c r="H5097">
        <v>691</v>
      </c>
      <c r="I5097">
        <v>752</v>
      </c>
      <c r="J5097">
        <v>157</v>
      </c>
      <c r="K5097" t="s">
        <v>6505</v>
      </c>
      <c r="L5097">
        <v>6.0700000000000001E-4</v>
      </c>
      <c r="M5097">
        <v>912</v>
      </c>
      <c r="N5097">
        <v>684</v>
      </c>
      <c r="O5097">
        <v>-6796</v>
      </c>
      <c r="P5097">
        <v>167073</v>
      </c>
      <c r="Q5097">
        <v>159323</v>
      </c>
      <c r="R5097">
        <v>1</v>
      </c>
      <c r="S5097">
        <v>7715648</v>
      </c>
      <c r="U5097" t="str">
        <f>IFERROR(LEFT(spotify_top_songs_audio_features[[#This Row],[artist_names]],SEARCH(",",spotify_top_songs_audio_features[[#This Row],[artist_names]])-1),spotify_top_songs_audio_features[[#This Row],[artist_names]])</f>
        <v>Grupo Menos É Mais</v>
      </c>
      <c r="V5097" t="str">
        <f>IFERROR(MID(spotify_top_songs_audio_features[[#This Row],[artist_names]],SEARCH(",",spotify_top_songs_audio_features[[#This Row],[artist_names]])+2,99),"")</f>
        <v>Matheus Fernandes</v>
      </c>
      <c r="W5097" t="str">
        <f>spotify_top_songs_audio_features[[#This Row],[source]]</f>
        <v>Som Livre</v>
      </c>
      <c r="X5097" s="1">
        <f>spotify_top_songs_audio_features[[#This Row],[streams]]</f>
        <v>7715648</v>
      </c>
      <c r="Y5097" t="str">
        <f>IF(Tabela2[[#This Row],[feat]]="","","Feat")</f>
        <v>Feat</v>
      </c>
      <c r="Z5097" s="17" t="str">
        <f>CONCATENATE(INT(spotify_top_songs_audio_features[[#This Row],[duration_ms]]/(60*1000)),":",MOD(INT(spotify_top_songs_audio_features[[#This Row],[duration_ms]]/1000),60))</f>
        <v>2:39</v>
      </c>
      <c r="AA50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097" t="str">
        <f>spotify_top_songs_audio_features[[#This Row],[track_name]]</f>
        <v>Lapada Dela - Ao Vivo</v>
      </c>
    </row>
    <row r="5098" spans="1:28" x14ac:dyDescent="0.25">
      <c r="A5098" t="s">
        <v>8791</v>
      </c>
      <c r="B5098" t="s">
        <v>8792</v>
      </c>
      <c r="C5098" t="s">
        <v>8793</v>
      </c>
      <c r="D5098" t="s">
        <v>436</v>
      </c>
      <c r="E5098" t="s">
        <v>70</v>
      </c>
      <c r="F5098" t="s">
        <v>32</v>
      </c>
      <c r="G5098" t="s">
        <v>25</v>
      </c>
      <c r="H5098">
        <v>468</v>
      </c>
      <c r="I5098">
        <v>63</v>
      </c>
      <c r="J5098">
        <v>843</v>
      </c>
      <c r="K5098" t="s">
        <v>1939</v>
      </c>
      <c r="L5098">
        <v>0</v>
      </c>
      <c r="M5098">
        <v>137</v>
      </c>
      <c r="N5098">
        <v>762</v>
      </c>
      <c r="O5098">
        <v>-6536</v>
      </c>
      <c r="P5098">
        <v>91419</v>
      </c>
      <c r="Q5098">
        <v>204507</v>
      </c>
      <c r="R5098">
        <v>1</v>
      </c>
      <c r="S5098">
        <v>7714728</v>
      </c>
      <c r="U5098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098" t="str">
        <f>IFERROR(MID(spotify_top_songs_audio_features[[#This Row],[artist_names]],SEARCH(",",spotify_top_songs_audio_features[[#This Row],[artist_names]])+2,99),"")</f>
        <v>H.E.R.</v>
      </c>
      <c r="W5098" t="str">
        <f>spotify_top_songs_audio_features[[#This Row],[source]]</f>
        <v>Atlantic Records UK</v>
      </c>
      <c r="X5098" s="1">
        <f>spotify_top_songs_audio_features[[#This Row],[streams]]</f>
        <v>7714728</v>
      </c>
      <c r="Y5098" t="str">
        <f>IF(Tabela2[[#This Row],[feat]]="","","Feat")</f>
        <v>Feat</v>
      </c>
      <c r="Z5098" s="17" t="str">
        <f>CONCATENATE(INT(spotify_top_songs_audio_features[[#This Row],[duration_ms]]/(60*1000)),":",MOD(INT(spotify_top_songs_audio_features[[#This Row],[duration_ms]]/1000),60))</f>
        <v>3:24</v>
      </c>
      <c r="AA50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098" t="str">
        <f>spotify_top_songs_audio_features[[#This Row],[track_name]]</f>
        <v>I Don't Want Your Money (feat. H.E.R.)</v>
      </c>
    </row>
    <row r="5099" spans="1:28" x14ac:dyDescent="0.25">
      <c r="A5099" t="s">
        <v>10783</v>
      </c>
      <c r="B5099" t="s">
        <v>10784</v>
      </c>
      <c r="C5099" t="s">
        <v>10785</v>
      </c>
      <c r="D5099" t="s">
        <v>112</v>
      </c>
      <c r="E5099" t="s">
        <v>142</v>
      </c>
      <c r="F5099" t="s">
        <v>24</v>
      </c>
      <c r="G5099" t="s">
        <v>25</v>
      </c>
      <c r="H5099">
        <v>599</v>
      </c>
      <c r="I5099">
        <v>494</v>
      </c>
      <c r="J5099">
        <v>372</v>
      </c>
      <c r="K5099" t="s">
        <v>1877</v>
      </c>
      <c r="L5099">
        <v>0</v>
      </c>
      <c r="M5099">
        <v>101</v>
      </c>
      <c r="N5099">
        <v>44</v>
      </c>
      <c r="O5099">
        <v>-761</v>
      </c>
      <c r="P5099">
        <v>142893</v>
      </c>
      <c r="Q5099">
        <v>220839</v>
      </c>
      <c r="R5099">
        <v>3</v>
      </c>
      <c r="S5099">
        <v>7712896</v>
      </c>
      <c r="U5099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099" t="str">
        <f>IFERROR(MID(spotify_top_songs_audio_features[[#This Row],[artist_names]],SEARCH(",",spotify_top_songs_audio_features[[#This Row],[artist_names]])+2,99),"")</f>
        <v>Maren Morris</v>
      </c>
      <c r="W5099" t="str">
        <f>spotify_top_songs_audio_features[[#This Row],[source]]</f>
        <v>Taylor Swift</v>
      </c>
      <c r="X5099" s="1">
        <f>spotify_top_songs_audio_features[[#This Row],[streams]]</f>
        <v>7712896</v>
      </c>
      <c r="Y5099" t="str">
        <f>IF(Tabela2[[#This Row],[feat]]="","","Feat")</f>
        <v>Feat</v>
      </c>
      <c r="Z5099" s="17" t="str">
        <f>CONCATENATE(INT(spotify_top_songs_audio_features[[#This Row],[duration_ms]]/(60*1000)),":",MOD(INT(spotify_top_songs_audio_features[[#This Row],[duration_ms]]/1000),60))</f>
        <v>3:40</v>
      </c>
      <c r="AA50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099" t="str">
        <f>spotify_top_songs_audio_features[[#This Row],[track_name]]</f>
        <v>You All Over Me (feat. Maren Morris) (Taylor’s Version) (From The Vault)</v>
      </c>
    </row>
    <row r="5100" spans="1:28" x14ac:dyDescent="0.25">
      <c r="A5100" t="s">
        <v>14017</v>
      </c>
      <c r="B5100" t="s">
        <v>14018</v>
      </c>
      <c r="C5100" t="s">
        <v>14019</v>
      </c>
      <c r="D5100" t="s">
        <v>768</v>
      </c>
      <c r="E5100" t="s">
        <v>177</v>
      </c>
      <c r="F5100" t="s">
        <v>24</v>
      </c>
      <c r="G5100" t="s">
        <v>25</v>
      </c>
      <c r="H5100">
        <v>489</v>
      </c>
      <c r="I5100">
        <v>55</v>
      </c>
      <c r="J5100">
        <v>233</v>
      </c>
      <c r="K5100" t="s">
        <v>647</v>
      </c>
      <c r="L5100">
        <v>0</v>
      </c>
      <c r="M5100">
        <v>118</v>
      </c>
      <c r="N5100">
        <v>241</v>
      </c>
      <c r="O5100">
        <v>-6729</v>
      </c>
      <c r="P5100">
        <v>171882</v>
      </c>
      <c r="Q5100">
        <v>223233</v>
      </c>
      <c r="R5100">
        <v>1</v>
      </c>
      <c r="S5100">
        <v>7712185</v>
      </c>
      <c r="U5100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5100" t="str">
        <f>IFERROR(MID(spotify_top_songs_audio_features[[#This Row],[artist_names]],SEARCH(",",spotify_top_songs_audio_features[[#This Row],[artist_names]])+2,99),"")</f>
        <v>Future, SZA</v>
      </c>
      <c r="W5100" t="str">
        <f>spotify_top_songs_audio_features[[#This Row],[source]]</f>
        <v>Epic/We The Best</v>
      </c>
      <c r="X5100" s="1">
        <f>spotify_top_songs_audio_features[[#This Row],[streams]]</f>
        <v>7712185</v>
      </c>
      <c r="Y5100" t="str">
        <f>IF(Tabela2[[#This Row],[feat]]="","","Feat")</f>
        <v>Feat</v>
      </c>
      <c r="Z5100" s="17" t="str">
        <f>CONCATENATE(INT(spotify_top_songs_audio_features[[#This Row],[duration_ms]]/(60*1000)),":",MOD(INT(spotify_top_songs_audio_features[[#This Row],[duration_ms]]/1000),60))</f>
        <v>3:43</v>
      </c>
      <c r="AA51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00" t="str">
        <f>spotify_top_songs_audio_features[[#This Row],[track_name]]</f>
        <v>BEAUTIFUL (feat. Future &amp; SZA)</v>
      </c>
    </row>
    <row r="5101" spans="1:28" x14ac:dyDescent="0.25">
      <c r="A5101" t="s">
        <v>7576</v>
      </c>
      <c r="B5101" t="s">
        <v>4887</v>
      </c>
      <c r="C5101" t="s">
        <v>7577</v>
      </c>
      <c r="D5101" t="s">
        <v>132</v>
      </c>
      <c r="E5101" t="s">
        <v>177</v>
      </c>
      <c r="F5101" t="s">
        <v>24</v>
      </c>
      <c r="G5101" t="s">
        <v>25</v>
      </c>
      <c r="H5101">
        <v>829</v>
      </c>
      <c r="I5101">
        <v>703</v>
      </c>
      <c r="J5101">
        <v>567</v>
      </c>
      <c r="K5101" t="s">
        <v>1265</v>
      </c>
      <c r="L5101">
        <v>336</v>
      </c>
      <c r="M5101">
        <v>95</v>
      </c>
      <c r="N5101">
        <v>615</v>
      </c>
      <c r="O5101">
        <v>-8672</v>
      </c>
      <c r="P5101">
        <v>11901</v>
      </c>
      <c r="Q5101">
        <v>213144</v>
      </c>
      <c r="R5101">
        <v>1</v>
      </c>
      <c r="S5101">
        <v>7698924</v>
      </c>
      <c r="U5101" t="str">
        <f>IFERROR(LEFT(spotify_top_songs_audio_features[[#This Row],[artist_names]],SEARCH(",",spotify_top_songs_audio_features[[#This Row],[artist_names]])-1),spotify_top_songs_audio_features[[#This Row],[artist_names]])</f>
        <v>Madame</v>
      </c>
      <c r="V5101" t="str">
        <f>IFERROR(MID(spotify_top_songs_audio_features[[#This Row],[artist_names]],SEARCH(",",spotify_top_songs_audio_features[[#This Row],[artist_names]])+2,99),"")</f>
        <v/>
      </c>
      <c r="W5101" t="str">
        <f>spotify_top_songs_audio_features[[#This Row],[source]]</f>
        <v>Universal Music Italia srL. (Sugar)</v>
      </c>
      <c r="X5101" s="1">
        <f>spotify_top_songs_audio_features[[#This Row],[streams]]</f>
        <v>7698924</v>
      </c>
      <c r="Y5101" t="str">
        <f>IF(Tabela2[[#This Row],[feat]]="","","Feat")</f>
        <v/>
      </c>
      <c r="Z5101" s="17" t="str">
        <f>CONCATENATE(INT(spotify_top_songs_audio_features[[#This Row],[duration_ms]]/(60*1000)),":",MOD(INT(spotify_top_songs_audio_features[[#This Row],[duration_ms]]/1000),60))</f>
        <v>3:33</v>
      </c>
      <c r="AA51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01" t="str">
        <f>spotify_top_songs_audio_features[[#This Row],[track_name]]</f>
        <v>IL BENE NEL MALE</v>
      </c>
    </row>
    <row r="5102" spans="1:28" x14ac:dyDescent="0.25">
      <c r="A5102" t="s">
        <v>16939</v>
      </c>
      <c r="B5102" t="s">
        <v>2666</v>
      </c>
      <c r="C5102" t="s">
        <v>16940</v>
      </c>
      <c r="D5102" t="s">
        <v>2668</v>
      </c>
      <c r="E5102" t="s">
        <v>113</v>
      </c>
      <c r="F5102" t="s">
        <v>24</v>
      </c>
      <c r="G5102" t="s">
        <v>25</v>
      </c>
      <c r="H5102">
        <v>669</v>
      </c>
      <c r="I5102">
        <v>804</v>
      </c>
      <c r="J5102">
        <v>36</v>
      </c>
      <c r="K5102" t="s">
        <v>5090</v>
      </c>
      <c r="L5102">
        <v>0</v>
      </c>
      <c r="M5102">
        <v>694</v>
      </c>
      <c r="N5102">
        <v>184</v>
      </c>
      <c r="O5102">
        <v>-4035</v>
      </c>
      <c r="P5102">
        <v>116001</v>
      </c>
      <c r="Q5102">
        <v>179760</v>
      </c>
      <c r="R5102">
        <v>1</v>
      </c>
      <c r="S5102">
        <v>7695566</v>
      </c>
      <c r="U5102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102" t="str">
        <f>IFERROR(MID(spotify_top_songs_audio_features[[#This Row],[artist_names]],SEARCH(",",spotify_top_songs_audio_features[[#This Row],[artist_names]])+2,99),"")</f>
        <v/>
      </c>
      <c r="W5102" t="str">
        <f>spotify_top_songs_audio_features[[#This Row],[source]]</f>
        <v>Interscope</v>
      </c>
      <c r="X5102" s="1">
        <f>spotify_top_songs_audio_features[[#This Row],[streams]]</f>
        <v>7695566</v>
      </c>
      <c r="Y5102" t="str">
        <f>IF(Tabela2[[#This Row],[feat]]="","","Feat")</f>
        <v/>
      </c>
      <c r="Z5102" s="17" t="str">
        <f>CONCATENATE(INT(spotify_top_songs_audio_features[[#This Row],[duration_ms]]/(60*1000)),":",MOD(INT(spotify_top_songs_audio_features[[#This Row],[duration_ms]]/1000),60))</f>
        <v>2:59</v>
      </c>
      <c r="AA51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02" t="str">
        <f>spotify_top_songs_audio_features[[#This Row],[track_name]]</f>
        <v>Enigma</v>
      </c>
    </row>
    <row r="5103" spans="1:28" x14ac:dyDescent="0.25">
      <c r="A5103" t="s">
        <v>10427</v>
      </c>
      <c r="B5103" t="s">
        <v>10428</v>
      </c>
      <c r="C5103" t="s">
        <v>10429</v>
      </c>
      <c r="D5103" t="s">
        <v>354</v>
      </c>
      <c r="E5103" t="s">
        <v>142</v>
      </c>
      <c r="F5103" t="s">
        <v>24</v>
      </c>
      <c r="G5103" t="s">
        <v>25</v>
      </c>
      <c r="H5103">
        <v>594</v>
      </c>
      <c r="I5103">
        <v>676</v>
      </c>
      <c r="J5103">
        <v>344</v>
      </c>
      <c r="K5103" t="s">
        <v>729</v>
      </c>
      <c r="L5103">
        <v>0</v>
      </c>
      <c r="M5103">
        <v>163</v>
      </c>
      <c r="N5103">
        <v>472</v>
      </c>
      <c r="O5103">
        <v>-5808</v>
      </c>
      <c r="P5103">
        <v>143477</v>
      </c>
      <c r="Q5103">
        <v>181145</v>
      </c>
      <c r="R5103">
        <v>1</v>
      </c>
      <c r="S5103">
        <v>7685470</v>
      </c>
      <c r="U5103" t="str">
        <f>IFERROR(LEFT(spotify_top_songs_audio_features[[#This Row],[artist_names]],SEARCH(",",spotify_top_songs_audio_features[[#This Row],[artist_names]])-1),spotify_top_songs_audio_features[[#This Row],[artist_names]])</f>
        <v>JACKBOYS</v>
      </c>
      <c r="V5103" t="str">
        <f>IFERROR(MID(spotify_top_songs_audio_features[[#This Row],[artist_names]],SEARCH(",",spotify_top_songs_audio_features[[#This Row],[artist_names]])+2,99),"")</f>
        <v>Pop Smoke, Travis Scott</v>
      </c>
      <c r="W5103" t="str">
        <f>spotify_top_songs_audio_features[[#This Row],[source]]</f>
        <v>Cactus Jack/Epic</v>
      </c>
      <c r="X5103" s="1">
        <f>spotify_top_songs_audio_features[[#This Row],[streams]]</f>
        <v>7685470</v>
      </c>
      <c r="Y5103" t="str">
        <f>IF(Tabela2[[#This Row],[feat]]="","","Feat")</f>
        <v>Feat</v>
      </c>
      <c r="Z5103" s="17" t="str">
        <f>CONCATENATE(INT(spotify_top_songs_audio_features[[#This Row],[duration_ms]]/(60*1000)),":",MOD(INT(spotify_top_songs_audio_features[[#This Row],[duration_ms]]/1000),60))</f>
        <v>3:1</v>
      </c>
      <c r="AA51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103" t="str">
        <f>spotify_top_songs_audio_features[[#This Row],[track_name]]</f>
        <v>GATTI</v>
      </c>
    </row>
    <row r="5104" spans="1:28" x14ac:dyDescent="0.25">
      <c r="A5104" t="s">
        <v>13992</v>
      </c>
      <c r="B5104" t="s">
        <v>687</v>
      </c>
      <c r="C5104" t="s">
        <v>2943</v>
      </c>
      <c r="D5104" t="s">
        <v>30</v>
      </c>
      <c r="E5104" t="s">
        <v>113</v>
      </c>
      <c r="F5104" t="s">
        <v>24</v>
      </c>
      <c r="G5104" t="s">
        <v>25</v>
      </c>
      <c r="H5104">
        <v>769</v>
      </c>
      <c r="I5104">
        <v>829</v>
      </c>
      <c r="J5104">
        <v>661</v>
      </c>
      <c r="K5104" t="s">
        <v>13993</v>
      </c>
      <c r="L5104">
        <v>6.6499999999999997E-3</v>
      </c>
      <c r="M5104">
        <v>301</v>
      </c>
      <c r="N5104">
        <v>648</v>
      </c>
      <c r="O5104">
        <v>-5228</v>
      </c>
      <c r="P5104">
        <v>159943</v>
      </c>
      <c r="Q5104">
        <v>100291</v>
      </c>
      <c r="R5104">
        <v>1</v>
      </c>
      <c r="S5104">
        <v>7684575</v>
      </c>
      <c r="U5104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5104" t="str">
        <f>IFERROR(MID(spotify_top_songs_audio_features[[#This Row],[artist_names]],SEARCH(",",spotify_top_songs_audio_features[[#This Row],[artist_names]])+2,99),"")</f>
        <v/>
      </c>
      <c r="W5104" t="str">
        <f>spotify_top_songs_audio_features[[#This Row],[source]]</f>
        <v>Def Jam Recordings</v>
      </c>
      <c r="X5104" s="1">
        <f>spotify_top_songs_audio_features[[#This Row],[streams]]</f>
        <v>7684575</v>
      </c>
      <c r="Y5104" t="str">
        <f>IF(Tabela2[[#This Row],[feat]]="","","Feat")</f>
        <v/>
      </c>
      <c r="Z5104" s="17" t="str">
        <f>CONCATENATE(INT(spotify_top_songs_audio_features[[#This Row],[duration_ms]]/(60*1000)),":",MOD(INT(spotify_top_songs_audio_features[[#This Row],[duration_ms]]/1000),60))</f>
        <v>1:40</v>
      </c>
      <c r="AA51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04" t="str">
        <f>spotify_top_songs_audio_features[[#This Row],[track_name]]</f>
        <v>Perfect</v>
      </c>
    </row>
    <row r="5105" spans="1:28" x14ac:dyDescent="0.25">
      <c r="A5105" t="s">
        <v>3728</v>
      </c>
      <c r="B5105" t="s">
        <v>267</v>
      </c>
      <c r="C5105" t="s">
        <v>3729</v>
      </c>
      <c r="D5105" t="s">
        <v>269</v>
      </c>
      <c r="E5105" t="s">
        <v>113</v>
      </c>
      <c r="F5105" t="s">
        <v>24</v>
      </c>
      <c r="G5105" t="s">
        <v>25</v>
      </c>
      <c r="H5105">
        <v>531</v>
      </c>
      <c r="I5105">
        <v>81</v>
      </c>
      <c r="J5105">
        <v>401</v>
      </c>
      <c r="K5105" t="s">
        <v>3730</v>
      </c>
      <c r="L5105">
        <v>3.9500000000000004E-3</v>
      </c>
      <c r="M5105">
        <v>357</v>
      </c>
      <c r="N5105">
        <v>608</v>
      </c>
      <c r="O5105">
        <v>-5475</v>
      </c>
      <c r="P5105">
        <v>148026</v>
      </c>
      <c r="Q5105">
        <v>188524</v>
      </c>
      <c r="R5105">
        <v>1</v>
      </c>
      <c r="S5105">
        <v>7681788</v>
      </c>
      <c r="U5105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5105" t="str">
        <f>IFERROR(MID(spotify_top_songs_audio_features[[#This Row],[artist_names]],SEARCH(",",spotify_top_songs_audio_features[[#This Row],[artist_names]])+2,99),"")</f>
        <v/>
      </c>
      <c r="W5105" t="str">
        <f>spotify_top_songs_audio_features[[#This Row],[source]]</f>
        <v>Big Loud Records / Mercury Records / Republic Records</v>
      </c>
      <c r="X5105" s="1">
        <f>spotify_top_songs_audio_features[[#This Row],[streams]]</f>
        <v>7681788</v>
      </c>
      <c r="Y5105" t="str">
        <f>IF(Tabela2[[#This Row],[feat]]="","","Feat")</f>
        <v/>
      </c>
      <c r="Z5105" s="17" t="str">
        <f>CONCATENATE(INT(spotify_top_songs_audio_features[[#This Row],[duration_ms]]/(60*1000)),":",MOD(INT(spotify_top_songs_audio_features[[#This Row],[duration_ms]]/1000),60))</f>
        <v>3:8</v>
      </c>
      <c r="AA51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05" t="str">
        <f>spotify_top_songs_audio_features[[#This Row],[track_name]]</f>
        <v>Born With A Beer In My Hand</v>
      </c>
    </row>
    <row r="5106" spans="1:28" x14ac:dyDescent="0.25">
      <c r="A5106" t="s">
        <v>16872</v>
      </c>
      <c r="B5106" t="s">
        <v>203</v>
      </c>
      <c r="C5106" t="s">
        <v>16873</v>
      </c>
      <c r="D5106" t="s">
        <v>205</v>
      </c>
      <c r="E5106" t="s">
        <v>142</v>
      </c>
      <c r="F5106" t="s">
        <v>24</v>
      </c>
      <c r="G5106" t="s">
        <v>25</v>
      </c>
      <c r="H5106">
        <v>783</v>
      </c>
      <c r="I5106">
        <v>627</v>
      </c>
      <c r="J5106">
        <v>102</v>
      </c>
      <c r="K5106" t="s">
        <v>16874</v>
      </c>
      <c r="L5106">
        <v>0</v>
      </c>
      <c r="M5106">
        <v>606</v>
      </c>
      <c r="N5106">
        <v>48</v>
      </c>
      <c r="O5106">
        <v>-8521</v>
      </c>
      <c r="P5106">
        <v>100025</v>
      </c>
      <c r="Q5106">
        <v>219389</v>
      </c>
      <c r="R5106">
        <v>1</v>
      </c>
      <c r="S5106">
        <v>7680840</v>
      </c>
      <c r="U5106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5106" t="str">
        <f>IFERROR(MID(spotify_top_songs_audio_features[[#This Row],[artist_names]],SEARCH(",",spotify_top_songs_audio_features[[#This Row],[artist_names]])+2,99),"")</f>
        <v>Anderson .Paak, Silk Sonic</v>
      </c>
      <c r="W5106" t="str">
        <f>spotify_top_songs_audio_features[[#This Row],[source]]</f>
        <v>Aftermath Entertainment/Atlantic</v>
      </c>
      <c r="X5106" s="1">
        <f>spotify_top_songs_audio_features[[#This Row],[streams]]</f>
        <v>7680840</v>
      </c>
      <c r="Y5106" t="str">
        <f>IF(Tabela2[[#This Row],[feat]]="","","Feat")</f>
        <v>Feat</v>
      </c>
      <c r="Z5106" s="17" t="str">
        <f>CONCATENATE(INT(spotify_top_songs_audio_features[[#This Row],[duration_ms]]/(60*1000)),":",MOD(INT(spotify_top_songs_audio_features[[#This Row],[duration_ms]]/1000),60))</f>
        <v>3:39</v>
      </c>
      <c r="AA51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106" t="str">
        <f>spotify_top_songs_audio_features[[#This Row],[track_name]]</f>
        <v>Fly As Me</v>
      </c>
    </row>
    <row r="5107" spans="1:28" x14ac:dyDescent="0.25">
      <c r="A5107" t="s">
        <v>13874</v>
      </c>
      <c r="B5107" t="s">
        <v>1067</v>
      </c>
      <c r="C5107" t="s">
        <v>13875</v>
      </c>
      <c r="D5107" t="s">
        <v>127</v>
      </c>
      <c r="E5107" t="s">
        <v>23</v>
      </c>
      <c r="F5107" t="s">
        <v>24</v>
      </c>
      <c r="G5107" t="s">
        <v>25</v>
      </c>
      <c r="H5107">
        <v>311</v>
      </c>
      <c r="I5107">
        <v>769</v>
      </c>
      <c r="J5107">
        <v>553</v>
      </c>
      <c r="K5107" t="s">
        <v>1265</v>
      </c>
      <c r="L5107">
        <v>0</v>
      </c>
      <c r="M5107">
        <v>105</v>
      </c>
      <c r="N5107">
        <v>16</v>
      </c>
      <c r="O5107">
        <v>-4637</v>
      </c>
      <c r="P5107">
        <v>78265</v>
      </c>
      <c r="Q5107">
        <v>251533</v>
      </c>
      <c r="R5107">
        <v>1</v>
      </c>
      <c r="S5107">
        <v>7679535</v>
      </c>
      <c r="U5107" t="str">
        <f>IFERROR(LEFT(spotify_top_songs_audio_features[[#This Row],[artist_names]],SEARCH(",",spotify_top_songs_audio_features[[#This Row],[artist_names]])-1),spotify_top_songs_audio_features[[#This Row],[artist_names]])</f>
        <v>Agust D</v>
      </c>
      <c r="V5107" t="str">
        <f>IFERROR(MID(spotify_top_songs_audio_features[[#This Row],[artist_names]],SEARCH(",",spotify_top_songs_audio_features[[#This Row],[artist_names]])+2,99),"")</f>
        <v/>
      </c>
      <c r="W5107" t="str">
        <f>spotify_top_songs_audio_features[[#This Row],[source]]</f>
        <v>BIGHIT MUSIC</v>
      </c>
      <c r="X5107" s="1">
        <f>spotify_top_songs_audio_features[[#This Row],[streams]]</f>
        <v>7679535</v>
      </c>
      <c r="Y5107" t="str">
        <f>IF(Tabela2[[#This Row],[feat]]="","","Feat")</f>
        <v/>
      </c>
      <c r="Z5107" s="17" t="str">
        <f>CONCATENATE(INT(spotify_top_songs_audio_features[[#This Row],[duration_ms]]/(60*1000)),":",MOD(INT(spotify_top_songs_audio_features[[#This Row],[duration_ms]]/1000),60))</f>
        <v>4:11</v>
      </c>
      <c r="AA51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107" t="str">
        <f>spotify_top_songs_audio_features[[#This Row],[track_name]]</f>
        <v>AMYGDALA</v>
      </c>
    </row>
    <row r="5108" spans="1:28" x14ac:dyDescent="0.25">
      <c r="A5108" t="s">
        <v>6712</v>
      </c>
      <c r="B5108" t="s">
        <v>6713</v>
      </c>
      <c r="C5108" t="s">
        <v>6714</v>
      </c>
      <c r="D5108" t="s">
        <v>3638</v>
      </c>
      <c r="E5108" t="s">
        <v>142</v>
      </c>
      <c r="F5108" t="s">
        <v>32</v>
      </c>
      <c r="G5108" t="s">
        <v>25</v>
      </c>
      <c r="H5108">
        <v>608</v>
      </c>
      <c r="I5108">
        <v>429</v>
      </c>
      <c r="J5108">
        <v>316</v>
      </c>
      <c r="K5108" t="s">
        <v>841</v>
      </c>
      <c r="L5108">
        <v>245</v>
      </c>
      <c r="M5108">
        <v>129</v>
      </c>
      <c r="N5108">
        <v>242</v>
      </c>
      <c r="O5108">
        <v>-10336</v>
      </c>
      <c r="P5108">
        <v>113818</v>
      </c>
      <c r="Q5108">
        <v>167387</v>
      </c>
      <c r="R5108">
        <v>1</v>
      </c>
      <c r="S5108">
        <v>7661391</v>
      </c>
      <c r="U5108" t="str">
        <f>IFERROR(LEFT(spotify_top_songs_audio_features[[#This Row],[artist_names]],SEARCH(",",spotify_top_songs_audio_features[[#This Row],[artist_names]])-1),spotify_top_songs_audio_features[[#This Row],[artist_names]])</f>
        <v>Foudeqush</v>
      </c>
      <c r="V5108" t="str">
        <f>IFERROR(MID(spotify_top_songs_audio_features[[#This Row],[artist_names]],SEARCH(",",spotify_top_songs_audio_features[[#This Row],[artist_names]])+2,99),"")</f>
        <v>Ludwig Göransson</v>
      </c>
      <c r="W5108" t="str">
        <f>spotify_top_songs_audio_features[[#This Row],[source]]</f>
        <v>Roc Nation/Def Jam/Hollywood</v>
      </c>
      <c r="X5108" s="1">
        <f>spotify_top_songs_audio_features[[#This Row],[streams]]</f>
        <v>7661391</v>
      </c>
      <c r="Y5108" t="str">
        <f>IF(Tabela2[[#This Row],[feat]]="","","Feat")</f>
        <v>Feat</v>
      </c>
      <c r="Z5108" s="17" t="str">
        <f>CONCATENATE(INT(spotify_top_songs_audio_features[[#This Row],[duration_ms]]/(60*1000)),":",MOD(INT(spotify_top_songs_audio_features[[#This Row],[duration_ms]]/1000),60))</f>
        <v>2:47</v>
      </c>
      <c r="AA51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108" t="str">
        <f>spotify_top_songs_audio_features[[#This Row],[track_name]]</f>
        <v>Con La Brisa</v>
      </c>
    </row>
    <row r="5109" spans="1:28" x14ac:dyDescent="0.25">
      <c r="A5109" t="s">
        <v>9394</v>
      </c>
      <c r="B5109" t="s">
        <v>9395</v>
      </c>
      <c r="C5109" t="s">
        <v>9396</v>
      </c>
      <c r="D5109" t="s">
        <v>7754</v>
      </c>
      <c r="E5109" t="s">
        <v>31</v>
      </c>
      <c r="F5109" t="s">
        <v>32</v>
      </c>
      <c r="G5109" t="s">
        <v>25</v>
      </c>
      <c r="H5109">
        <v>629</v>
      </c>
      <c r="I5109">
        <v>806</v>
      </c>
      <c r="J5109">
        <v>201</v>
      </c>
      <c r="K5109" t="s">
        <v>9397</v>
      </c>
      <c r="L5109">
        <v>487</v>
      </c>
      <c r="M5109">
        <v>955</v>
      </c>
      <c r="N5109">
        <v>545</v>
      </c>
      <c r="O5109">
        <v>-2034</v>
      </c>
      <c r="P5109">
        <v>186022</v>
      </c>
      <c r="Q5109">
        <v>174507</v>
      </c>
      <c r="R5109">
        <v>1</v>
      </c>
      <c r="S5109">
        <v>7660347</v>
      </c>
      <c r="U5109" t="str">
        <f>IFERROR(LEFT(spotify_top_songs_audio_features[[#This Row],[artist_names]],SEARCH(",",spotify_top_songs_audio_features[[#This Row],[artist_names]])-1),spotify_top_songs_audio_features[[#This Row],[artist_names]])</f>
        <v>KAI</v>
      </c>
      <c r="V5109" t="str">
        <f>IFERROR(MID(spotify_top_songs_audio_features[[#This Row],[artist_names]],SEARCH(",",spotify_top_songs_audio_features[[#This Row],[artist_names]])+2,99),"")</f>
        <v/>
      </c>
      <c r="W5109" t="str">
        <f>spotify_top_songs_audio_features[[#This Row],[source]]</f>
        <v>SM Entertainment</v>
      </c>
      <c r="X5109" s="1">
        <f>spotify_top_songs_audio_features[[#This Row],[streams]]</f>
        <v>7660347</v>
      </c>
      <c r="Y5109" t="str">
        <f>IF(Tabela2[[#This Row],[feat]]="","","Feat")</f>
        <v/>
      </c>
      <c r="Z5109" s="17" t="str">
        <f>CONCATENATE(INT(spotify_top_songs_audio_features[[#This Row],[duration_ms]]/(60*1000)),":",MOD(INT(spotify_top_songs_audio_features[[#This Row],[duration_ms]]/1000),60))</f>
        <v>2:54</v>
      </c>
      <c r="AA51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09" t="str">
        <f>spotify_top_songs_audio_features[[#This Row],[track_name]]</f>
        <v>Rover</v>
      </c>
    </row>
    <row r="5110" spans="1:28" x14ac:dyDescent="0.25">
      <c r="A5110" t="s">
        <v>6091</v>
      </c>
      <c r="B5110" t="s">
        <v>5646</v>
      </c>
      <c r="C5110" t="s">
        <v>6092</v>
      </c>
      <c r="D5110" t="s">
        <v>48</v>
      </c>
      <c r="E5110" t="s">
        <v>97</v>
      </c>
      <c r="F5110" t="s">
        <v>32</v>
      </c>
      <c r="G5110" t="s">
        <v>25</v>
      </c>
      <c r="H5110">
        <v>589</v>
      </c>
      <c r="I5110">
        <v>727</v>
      </c>
      <c r="J5110">
        <v>866</v>
      </c>
      <c r="K5110" t="s">
        <v>2664</v>
      </c>
      <c r="L5110">
        <v>277</v>
      </c>
      <c r="M5110">
        <v>164</v>
      </c>
      <c r="N5110">
        <v>52</v>
      </c>
      <c r="O5110">
        <v>-6907</v>
      </c>
      <c r="P5110">
        <v>152058</v>
      </c>
      <c r="Q5110">
        <v>242267</v>
      </c>
      <c r="R5110">
        <v>1</v>
      </c>
      <c r="S5110">
        <v>7655623</v>
      </c>
      <c r="U5110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5110" t="str">
        <f>IFERROR(MID(spotify_top_songs_audio_features[[#This Row],[artist_names]],SEARCH(",",spotify_top_songs_audio_features[[#This Row],[artist_names]])+2,99),"")</f>
        <v/>
      </c>
      <c r="W5110" t="str">
        <f>spotify_top_songs_audio_features[[#This Row],[source]]</f>
        <v>Republic Records</v>
      </c>
      <c r="X5110" s="1">
        <f>spotify_top_songs_audio_features[[#This Row],[streams]]</f>
        <v>7655623</v>
      </c>
      <c r="Y5110" t="str">
        <f>IF(Tabela2[[#This Row],[feat]]="","","Feat")</f>
        <v/>
      </c>
      <c r="Z5110" s="17" t="str">
        <f>CONCATENATE(INT(spotify_top_songs_audio_features[[#This Row],[duration_ms]]/(60*1000)),":",MOD(INT(spotify_top_songs_audio_features[[#This Row],[duration_ms]]/1000),60))</f>
        <v>4:2</v>
      </c>
      <c r="AA51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110" t="str">
        <f>spotify_top_songs_audio_features[[#This Row],[track_name]]</f>
        <v>Solo Dolo, Pt. III</v>
      </c>
    </row>
    <row r="5111" spans="1:28" x14ac:dyDescent="0.25">
      <c r="A5111" t="s">
        <v>14887</v>
      </c>
      <c r="B5111" t="s">
        <v>2232</v>
      </c>
      <c r="C5111" t="s">
        <v>14888</v>
      </c>
      <c r="D5111" t="s">
        <v>2234</v>
      </c>
      <c r="E5111" t="s">
        <v>58</v>
      </c>
      <c r="F5111" t="s">
        <v>24</v>
      </c>
      <c r="G5111" t="s">
        <v>25</v>
      </c>
      <c r="H5111">
        <v>709</v>
      </c>
      <c r="I5111">
        <v>459</v>
      </c>
      <c r="J5111">
        <v>654</v>
      </c>
      <c r="K5111" t="s">
        <v>845</v>
      </c>
      <c r="L5111">
        <v>6.29E-4</v>
      </c>
      <c r="M5111">
        <v>23</v>
      </c>
      <c r="N5111">
        <v>377</v>
      </c>
      <c r="O5111">
        <v>-11193</v>
      </c>
      <c r="P5111">
        <v>95014</v>
      </c>
      <c r="Q5111">
        <v>225863</v>
      </c>
      <c r="R5111">
        <v>1</v>
      </c>
      <c r="S5111">
        <v>7651593</v>
      </c>
      <c r="U5111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5111" t="str">
        <f>IFERROR(MID(spotify_top_songs_audio_features[[#This Row],[artist_names]],SEARCH(",",spotify_top_songs_audio_features[[#This Row],[artist_names]])+2,99),"")</f>
        <v/>
      </c>
      <c r="W5111" t="str">
        <f>spotify_top_songs_audio_features[[#This Row],[source]]</f>
        <v>Universal Music New Zealand Limited</v>
      </c>
      <c r="X5111" s="1">
        <f>spotify_top_songs_audio_features[[#This Row],[streams]]</f>
        <v>7651593</v>
      </c>
      <c r="Y5111" t="str">
        <f>IF(Tabela2[[#This Row],[feat]]="","","Feat")</f>
        <v/>
      </c>
      <c r="Z5111" s="17" t="str">
        <f>CONCATENATE(INT(spotify_top_songs_audio_features[[#This Row],[duration_ms]]/(60*1000)),":",MOD(INT(spotify_top_songs_audio_features[[#This Row],[duration_ms]]/1000),60))</f>
        <v>3:45</v>
      </c>
      <c r="AA51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111" t="str">
        <f>spotify_top_songs_audio_features[[#This Row],[track_name]]</f>
        <v>Mood Ring</v>
      </c>
    </row>
    <row r="5112" spans="1:28" x14ac:dyDescent="0.25">
      <c r="A5112" t="s">
        <v>11683</v>
      </c>
      <c r="B5112" t="s">
        <v>11684</v>
      </c>
      <c r="C5112" t="s">
        <v>11685</v>
      </c>
      <c r="D5112" t="s">
        <v>857</v>
      </c>
      <c r="E5112" t="s">
        <v>70</v>
      </c>
      <c r="F5112" t="s">
        <v>32</v>
      </c>
      <c r="G5112" t="s">
        <v>25</v>
      </c>
      <c r="H5112">
        <v>777</v>
      </c>
      <c r="I5112">
        <v>715</v>
      </c>
      <c r="J5112">
        <v>874</v>
      </c>
      <c r="K5112" t="s">
        <v>11686</v>
      </c>
      <c r="L5112">
        <v>3.5E-4</v>
      </c>
      <c r="M5112">
        <v>326</v>
      </c>
      <c r="N5112">
        <v>245</v>
      </c>
      <c r="O5112">
        <v>-4569</v>
      </c>
      <c r="P5112">
        <v>92006</v>
      </c>
      <c r="Q5112">
        <v>210973</v>
      </c>
      <c r="R5112">
        <v>1</v>
      </c>
      <c r="S5112">
        <v>7638061</v>
      </c>
      <c r="U5112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5112" t="str">
        <f>IFERROR(MID(spotify_top_songs_audio_features[[#This Row],[artist_names]],SEARCH(",",spotify_top_songs_audio_features[[#This Row],[artist_names]])+2,99),"")</f>
        <v>Carla Morrison</v>
      </c>
      <c r="W5112" t="str">
        <f>spotify_top_songs_audio_features[[#This Row],[source]]</f>
        <v>Universal Music Latino</v>
      </c>
      <c r="X5112" s="1">
        <f>spotify_top_songs_audio_features[[#This Row],[streams]]</f>
        <v>7638061</v>
      </c>
      <c r="Y5112" t="str">
        <f>IF(Tabela2[[#This Row],[feat]]="","","Feat")</f>
        <v>Feat</v>
      </c>
      <c r="Z5112" s="17" t="str">
        <f>CONCATENATE(INT(spotify_top_songs_audio_features[[#This Row],[duration_ms]]/(60*1000)),":",MOD(INT(spotify_top_songs_audio_features[[#This Row],[duration_ms]]/1000),60))</f>
        <v>3:30</v>
      </c>
      <c r="AA51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112" t="str">
        <f>spotify_top_songs_audio_features[[#This Row],[track_name]]</f>
        <v>MAÑANA SERÁ BONITO</v>
      </c>
    </row>
    <row r="5113" spans="1:28" x14ac:dyDescent="0.25">
      <c r="A5113" t="s">
        <v>16305</v>
      </c>
      <c r="B5113" t="s">
        <v>1460</v>
      </c>
      <c r="C5113" t="s">
        <v>15319</v>
      </c>
      <c r="D5113" t="s">
        <v>22</v>
      </c>
      <c r="E5113" t="s">
        <v>23</v>
      </c>
      <c r="F5113" t="s">
        <v>24</v>
      </c>
      <c r="G5113" t="s">
        <v>25</v>
      </c>
      <c r="H5113">
        <v>635</v>
      </c>
      <c r="I5113">
        <v>659</v>
      </c>
      <c r="J5113">
        <v>116</v>
      </c>
      <c r="K5113" t="s">
        <v>7965</v>
      </c>
      <c r="L5113">
        <v>285</v>
      </c>
      <c r="M5113">
        <v>105</v>
      </c>
      <c r="N5113">
        <v>34</v>
      </c>
      <c r="O5113">
        <v>-7499</v>
      </c>
      <c r="P5113">
        <v>96855</v>
      </c>
      <c r="Q5113">
        <v>163127</v>
      </c>
      <c r="R5113">
        <v>1</v>
      </c>
      <c r="S5113">
        <v>7636528</v>
      </c>
      <c r="U5113" t="str">
        <f>IFERROR(LEFT(spotify_top_songs_audio_features[[#This Row],[artist_names]],SEARCH(",",spotify_top_songs_audio_features[[#This Row],[artist_names]])-1),spotify_top_songs_audio_features[[#This Row],[artist_names]])</f>
        <v>ZAYN</v>
      </c>
      <c r="V5113" t="str">
        <f>IFERROR(MID(spotify_top_songs_audio_features[[#This Row],[artist_names]],SEARCH(",",spotify_top_songs_audio_features[[#This Row],[artist_names]])+2,99),"")</f>
        <v/>
      </c>
      <c r="W5113" t="str">
        <f>spotify_top_songs_audio_features[[#This Row],[source]]</f>
        <v>RCA Records Label</v>
      </c>
      <c r="X5113" s="1">
        <f>spotify_top_songs_audio_features[[#This Row],[streams]]</f>
        <v>7636528</v>
      </c>
      <c r="Y5113" t="str">
        <f>IF(Tabela2[[#This Row],[feat]]="","","Feat")</f>
        <v/>
      </c>
      <c r="Z5113" s="17" t="str">
        <f>CONCATENATE(INT(spotify_top_songs_audio_features[[#This Row],[duration_ms]]/(60*1000)),":",MOD(INT(spotify_top_songs_audio_features[[#This Row],[duration_ms]]/1000),60))</f>
        <v>2:43</v>
      </c>
      <c r="AA51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113" t="str">
        <f>spotify_top_songs_audio_features[[#This Row],[track_name]]</f>
        <v>Vibez</v>
      </c>
    </row>
    <row r="5114" spans="1:28" x14ac:dyDescent="0.25">
      <c r="A5114" t="s">
        <v>15774</v>
      </c>
      <c r="B5114" t="s">
        <v>15775</v>
      </c>
      <c r="C5114" t="s">
        <v>15776</v>
      </c>
      <c r="D5114" t="s">
        <v>282</v>
      </c>
      <c r="E5114" t="s">
        <v>469</v>
      </c>
      <c r="F5114" t="s">
        <v>24</v>
      </c>
      <c r="G5114" t="s">
        <v>25</v>
      </c>
      <c r="H5114">
        <v>629</v>
      </c>
      <c r="I5114">
        <v>445</v>
      </c>
      <c r="J5114">
        <v>258</v>
      </c>
      <c r="K5114" t="s">
        <v>2844</v>
      </c>
      <c r="L5114">
        <v>2.92E-4</v>
      </c>
      <c r="M5114">
        <v>351</v>
      </c>
      <c r="N5114">
        <v>209</v>
      </c>
      <c r="O5114">
        <v>-6999</v>
      </c>
      <c r="P5114">
        <v>94103</v>
      </c>
      <c r="Q5114">
        <v>183241</v>
      </c>
      <c r="R5114">
        <v>1</v>
      </c>
      <c r="S5114">
        <v>7632690</v>
      </c>
      <c r="U5114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5114" t="str">
        <f>IFERROR(MID(spotify_top_songs_audio_features[[#This Row],[artist_names]],SEARCH(",",spotify_top_songs_audio_features[[#This Row],[artist_names]])+2,99),"")</f>
        <v>Miley Cyrus</v>
      </c>
      <c r="W5114" t="str">
        <f>spotify_top_songs_audio_features[[#This Row],[source]]</f>
        <v>Columbia</v>
      </c>
      <c r="X5114" s="1">
        <f>spotify_top_songs_audio_features[[#This Row],[streams]]</f>
        <v>7632690</v>
      </c>
      <c r="Y5114" t="str">
        <f>IF(Tabela2[[#This Row],[feat]]="","","Feat")</f>
        <v>Feat</v>
      </c>
      <c r="Z5114" s="17" t="str">
        <f>CONCATENATE(INT(spotify_top_songs_audio_features[[#This Row],[duration_ms]]/(60*1000)),":",MOD(INT(spotify_top_songs_audio_features[[#This Row],[duration_ms]]/1000),60))</f>
        <v>3:3</v>
      </c>
      <c r="AA51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114" t="str">
        <f>spotify_top_songs_audio_features[[#This Row],[track_name]]</f>
        <v>AM I DREAMING (feat. Miley Cyrus)</v>
      </c>
    </row>
    <row r="5115" spans="1:28" x14ac:dyDescent="0.25">
      <c r="A5115" t="s">
        <v>4298</v>
      </c>
      <c r="B5115" t="s">
        <v>633</v>
      </c>
      <c r="C5115" t="s">
        <v>4299</v>
      </c>
      <c r="D5115" t="s">
        <v>2600</v>
      </c>
      <c r="E5115" t="s">
        <v>43</v>
      </c>
      <c r="F5115" t="s">
        <v>32</v>
      </c>
      <c r="G5115" t="s">
        <v>25</v>
      </c>
      <c r="H5115">
        <v>394</v>
      </c>
      <c r="I5115">
        <v>519</v>
      </c>
      <c r="J5115">
        <v>465</v>
      </c>
      <c r="K5115" t="s">
        <v>4300</v>
      </c>
      <c r="L5115">
        <v>195</v>
      </c>
      <c r="M5115">
        <v>129</v>
      </c>
      <c r="N5115">
        <v>241</v>
      </c>
      <c r="O5115">
        <v>-11042</v>
      </c>
      <c r="P5115">
        <v>110113</v>
      </c>
      <c r="Q5115">
        <v>179580</v>
      </c>
      <c r="R5115">
        <v>1</v>
      </c>
      <c r="S5115">
        <v>7629008</v>
      </c>
      <c r="U5115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5115" t="str">
        <f>IFERROR(MID(spotify_top_songs_audio_features[[#This Row],[artist_names]],SEARCH(",",spotify_top_songs_audio_features[[#This Row],[artist_names]])+2,99),"")</f>
        <v/>
      </c>
      <c r="W5115" t="str">
        <f>spotify_top_songs_audio_features[[#This Row],[source]]</f>
        <v>XO / Republic Records</v>
      </c>
      <c r="X5115" s="1">
        <f>spotify_top_songs_audio_features[[#This Row],[streams]]</f>
        <v>7629008</v>
      </c>
      <c r="Y5115" t="str">
        <f>IF(Tabela2[[#This Row],[feat]]="","","Feat")</f>
        <v/>
      </c>
      <c r="Z5115" s="17" t="str">
        <f>CONCATENATE(INT(spotify_top_songs_audio_features[[#This Row],[duration_ms]]/(60*1000)),":",MOD(INT(spotify_top_songs_audio_features[[#This Row],[duration_ms]]/1000),60))</f>
        <v>2:59</v>
      </c>
      <c r="AA51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115" t="str">
        <f>spotify_top_songs_audio_features[[#This Row],[track_name]]</f>
        <v>Phantom Regret by Jim</v>
      </c>
    </row>
    <row r="5116" spans="1:28" x14ac:dyDescent="0.25">
      <c r="A5116" t="s">
        <v>14115</v>
      </c>
      <c r="B5116" t="s">
        <v>8602</v>
      </c>
      <c r="C5116" t="s">
        <v>14116</v>
      </c>
      <c r="D5116" t="s">
        <v>53</v>
      </c>
      <c r="E5116" t="s">
        <v>97</v>
      </c>
      <c r="F5116" t="s">
        <v>24</v>
      </c>
      <c r="G5116" t="s">
        <v>25</v>
      </c>
      <c r="H5116">
        <v>803</v>
      </c>
      <c r="I5116">
        <v>724</v>
      </c>
      <c r="J5116">
        <v>541</v>
      </c>
      <c r="K5116" t="s">
        <v>2757</v>
      </c>
      <c r="L5116">
        <v>3.6699999999999998E-4</v>
      </c>
      <c r="M5116">
        <v>148</v>
      </c>
      <c r="N5116">
        <v>496</v>
      </c>
      <c r="O5116">
        <v>-4835</v>
      </c>
      <c r="P5116">
        <v>91035</v>
      </c>
      <c r="Q5116">
        <v>174201</v>
      </c>
      <c r="R5116">
        <v>2</v>
      </c>
      <c r="S5116">
        <v>7625846</v>
      </c>
      <c r="U5116" t="str">
        <f>IFERROR(LEFT(spotify_top_songs_audio_features[[#This Row],[artist_names]],SEARCH(",",spotify_top_songs_audio_features[[#This Row],[artist_names]])-1),spotify_top_songs_audio_features[[#This Row],[artist_names]])</f>
        <v>CNCO</v>
      </c>
      <c r="V5116" t="str">
        <f>IFERROR(MID(spotify_top_songs_audio_features[[#This Row],[artist_names]],SEARCH(",",spotify_top_songs_audio_features[[#This Row],[artist_names]])+2,99),"")</f>
        <v/>
      </c>
      <c r="W5116" t="str">
        <f>spotify_top_songs_audio_features[[#This Row],[source]]</f>
        <v>Sony Music Latin</v>
      </c>
      <c r="X5116" s="1">
        <f>spotify_top_songs_audio_features[[#This Row],[streams]]</f>
        <v>7625846</v>
      </c>
      <c r="Y5116" t="str">
        <f>IF(Tabela2[[#This Row],[feat]]="","","Feat")</f>
        <v/>
      </c>
      <c r="Z5116" s="17" t="str">
        <f>CONCATENATE(INT(spotify_top_songs_audio_features[[#This Row],[duration_ms]]/(60*1000)),":",MOD(INT(spotify_top_songs_audio_features[[#This Row],[duration_ms]]/1000),60))</f>
        <v>2:54</v>
      </c>
      <c r="AA51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116" t="str">
        <f>spotify_top_songs_audio_features[[#This Row],[track_name]]</f>
        <v>Mamita</v>
      </c>
    </row>
    <row r="5117" spans="1:28" x14ac:dyDescent="0.25">
      <c r="A5117" t="s">
        <v>3485</v>
      </c>
      <c r="B5117" t="s">
        <v>1015</v>
      </c>
      <c r="C5117" t="s">
        <v>3486</v>
      </c>
      <c r="D5117" t="s">
        <v>1264</v>
      </c>
      <c r="E5117" t="s">
        <v>43</v>
      </c>
      <c r="F5117" t="s">
        <v>24</v>
      </c>
      <c r="G5117" t="s">
        <v>25</v>
      </c>
      <c r="H5117">
        <v>848</v>
      </c>
      <c r="I5117">
        <v>625</v>
      </c>
      <c r="J5117">
        <v>11</v>
      </c>
      <c r="K5117" t="s">
        <v>2776</v>
      </c>
      <c r="L5117">
        <v>0</v>
      </c>
      <c r="M5117">
        <v>101</v>
      </c>
      <c r="N5117">
        <v>106</v>
      </c>
      <c r="O5117">
        <v>-5776</v>
      </c>
      <c r="P5117">
        <v>135957</v>
      </c>
      <c r="Q5117">
        <v>255023</v>
      </c>
      <c r="R5117">
        <v>3</v>
      </c>
      <c r="S5117">
        <v>7615531</v>
      </c>
      <c r="U5117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5117" t="str">
        <f>IFERROR(MID(spotify_top_songs_audio_features[[#This Row],[artist_names]],SEARCH(",",spotify_top_songs_audio_features[[#This Row],[artist_names]])+2,99),"")</f>
        <v/>
      </c>
      <c r="W5117" t="str">
        <f>spotify_top_songs_audio_features[[#This Row],[source]]</f>
        <v>Quality Control Music/Motown Records</v>
      </c>
      <c r="X5117" s="1">
        <f>spotify_top_songs_audio_features[[#This Row],[streams]]</f>
        <v>7615531</v>
      </c>
      <c r="Y5117" t="str">
        <f>IF(Tabela2[[#This Row],[feat]]="","","Feat")</f>
        <v/>
      </c>
      <c r="Z5117" s="17" t="str">
        <f>CONCATENATE(INT(spotify_top_songs_audio_features[[#This Row],[duration_ms]]/(60*1000)),":",MOD(INT(spotify_top_songs_audio_features[[#This Row],[duration_ms]]/1000),60))</f>
        <v>4:15</v>
      </c>
      <c r="AA51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117" t="str">
        <f>spotify_top_songs_audio_features[[#This Row],[track_name]]</f>
        <v>Straightenin</v>
      </c>
    </row>
    <row r="5118" spans="1:28" x14ac:dyDescent="0.25">
      <c r="A5118" t="s">
        <v>9707</v>
      </c>
      <c r="B5118" t="s">
        <v>9708</v>
      </c>
      <c r="C5118" t="s">
        <v>9709</v>
      </c>
      <c r="D5118" t="s">
        <v>6002</v>
      </c>
      <c r="E5118" t="s">
        <v>113</v>
      </c>
      <c r="F5118" t="s">
        <v>24</v>
      </c>
      <c r="G5118" t="s">
        <v>25</v>
      </c>
      <c r="H5118">
        <v>679</v>
      </c>
      <c r="I5118">
        <v>769</v>
      </c>
      <c r="J5118">
        <v>24</v>
      </c>
      <c r="K5118" t="s">
        <v>9710</v>
      </c>
      <c r="L5118">
        <v>0</v>
      </c>
      <c r="M5118">
        <v>309</v>
      </c>
      <c r="N5118">
        <v>424</v>
      </c>
      <c r="O5118">
        <v>-3539</v>
      </c>
      <c r="P5118">
        <v>130094</v>
      </c>
      <c r="Q5118">
        <v>177231</v>
      </c>
      <c r="R5118">
        <v>1</v>
      </c>
      <c r="S5118">
        <v>7610829</v>
      </c>
      <c r="U5118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5118" t="str">
        <f>IFERROR(MID(spotify_top_songs_audio_features[[#This Row],[artist_names]],SEARCH(",",spotify_top_songs_audio_features[[#This Row],[artist_names]])+2,99),"")</f>
        <v>Juice WRLD</v>
      </c>
      <c r="W5118" t="str">
        <f>spotify_top_songs_audio_features[[#This Row],[source]]</f>
        <v>1400 Entertainment, Inc. / 10K Projects</v>
      </c>
      <c r="X5118" s="1">
        <f>spotify_top_songs_audio_features[[#This Row],[streams]]</f>
        <v>7610829</v>
      </c>
      <c r="Y5118" t="str">
        <f>IF(Tabela2[[#This Row],[feat]]="","","Feat")</f>
        <v>Feat</v>
      </c>
      <c r="Z5118" s="17" t="str">
        <f>CONCATENATE(INT(spotify_top_songs_audio_features[[#This Row],[duration_ms]]/(60*1000)),":",MOD(INT(spotify_top_songs_audio_features[[#This Row],[duration_ms]]/1000),60))</f>
        <v>2:57</v>
      </c>
      <c r="AA51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18" t="str">
        <f>spotify_top_songs_audio_features[[#This Row],[track_name]]</f>
        <v>KNIGHT CRAWLER</v>
      </c>
    </row>
    <row r="5119" spans="1:28" x14ac:dyDescent="0.25">
      <c r="A5119" t="s">
        <v>2886</v>
      </c>
      <c r="B5119" t="s">
        <v>2887</v>
      </c>
      <c r="C5119" t="s">
        <v>2888</v>
      </c>
      <c r="D5119" t="s">
        <v>48</v>
      </c>
      <c r="E5119" t="s">
        <v>23</v>
      </c>
      <c r="F5119" t="s">
        <v>24</v>
      </c>
      <c r="G5119" t="s">
        <v>25</v>
      </c>
      <c r="H5119">
        <v>877</v>
      </c>
      <c r="I5119">
        <v>547</v>
      </c>
      <c r="J5119">
        <v>18</v>
      </c>
      <c r="K5119" t="s">
        <v>1855</v>
      </c>
      <c r="L5119">
        <v>1.5100000000000001E-3</v>
      </c>
      <c r="M5119">
        <v>28</v>
      </c>
      <c r="N5119">
        <v>687</v>
      </c>
      <c r="O5119">
        <v>-5705</v>
      </c>
      <c r="P5119">
        <v>99034</v>
      </c>
      <c r="Q5119">
        <v>228373</v>
      </c>
      <c r="R5119">
        <v>2</v>
      </c>
      <c r="S5119">
        <v>7608335</v>
      </c>
      <c r="U5119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5119" t="str">
        <f>IFERROR(MID(spotify_top_songs_audio_features[[#This Row],[artist_names]],SEARCH(",",spotify_top_songs_audio_features[[#This Row],[artist_names]])+2,99),"")</f>
        <v>Nicki Minaj</v>
      </c>
      <c r="W5119" t="str">
        <f>spotify_top_songs_audio_features[[#This Row],[source]]</f>
        <v>Republic Records</v>
      </c>
      <c r="X5119" s="1">
        <f>spotify_top_songs_audio_features[[#This Row],[streams]]</f>
        <v>7608335</v>
      </c>
      <c r="Y5119" t="str">
        <f>IF(Tabela2[[#This Row],[feat]]="","","Feat")</f>
        <v>Feat</v>
      </c>
      <c r="Z5119" s="17" t="str">
        <f>CONCATENATE(INT(spotify_top_songs_audio_features[[#This Row],[duration_ms]]/(60*1000)),":",MOD(INT(spotify_top_songs_audio_features[[#This Row],[duration_ms]]/1000),60))</f>
        <v>3:48</v>
      </c>
      <c r="AA51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119" t="str">
        <f>spotify_top_songs_audio_features[[#This Row],[track_name]]</f>
        <v>the light is coming (feat. Nicki Minaj)</v>
      </c>
    </row>
    <row r="5120" spans="1:28" x14ac:dyDescent="0.25">
      <c r="A5120" t="s">
        <v>3349</v>
      </c>
      <c r="B5120" t="s">
        <v>3350</v>
      </c>
      <c r="C5120" t="s">
        <v>3351</v>
      </c>
      <c r="D5120" t="s">
        <v>127</v>
      </c>
      <c r="E5120" t="s">
        <v>86</v>
      </c>
      <c r="F5120" t="s">
        <v>32</v>
      </c>
      <c r="G5120" t="s">
        <v>25</v>
      </c>
      <c r="H5120">
        <v>831</v>
      </c>
      <c r="I5120">
        <v>721</v>
      </c>
      <c r="J5120">
        <v>164</v>
      </c>
      <c r="K5120" t="s">
        <v>3352</v>
      </c>
      <c r="L5120">
        <v>0</v>
      </c>
      <c r="M5120">
        <v>403</v>
      </c>
      <c r="N5120">
        <v>443</v>
      </c>
      <c r="O5120">
        <v>-5447</v>
      </c>
      <c r="P5120">
        <v>124007</v>
      </c>
      <c r="Q5120">
        <v>175329</v>
      </c>
      <c r="R5120">
        <v>1</v>
      </c>
      <c r="S5120">
        <v>7599733</v>
      </c>
      <c r="U5120" t="str">
        <f>IFERROR(LEFT(spotify_top_songs_audio_features[[#This Row],[artist_names]],SEARCH(",",spotify_top_songs_audio_features[[#This Row],[artist_names]])-1),spotify_top_songs_audio_features[[#This Row],[artist_names]])</f>
        <v>RM</v>
      </c>
      <c r="V5120" t="str">
        <f>IFERROR(MID(spotify_top_songs_audio_features[[#This Row],[artist_names]],SEARCH(",",spotify_top_songs_audio_features[[#This Row],[artist_names]])+2,99),"")</f>
        <v>Anderson .Paak</v>
      </c>
      <c r="W5120" t="str">
        <f>spotify_top_songs_audio_features[[#This Row],[source]]</f>
        <v>BIGHIT MUSIC</v>
      </c>
      <c r="X5120" s="1">
        <f>spotify_top_songs_audio_features[[#This Row],[streams]]</f>
        <v>7599733</v>
      </c>
      <c r="Y5120" t="str">
        <f>IF(Tabela2[[#This Row],[feat]]="","","Feat")</f>
        <v>Feat</v>
      </c>
      <c r="Z5120" s="17" t="str">
        <f>CONCATENATE(INT(spotify_top_songs_audio_features[[#This Row],[duration_ms]]/(60*1000)),":",MOD(INT(spotify_top_songs_audio_features[[#This Row],[duration_ms]]/1000),60))</f>
        <v>2:55</v>
      </c>
      <c r="AA51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120" t="str">
        <f>spotify_top_songs_audio_features[[#This Row],[track_name]]</f>
        <v>Still Life (with Anderson .Paak)</v>
      </c>
    </row>
    <row r="5121" spans="1:28" x14ac:dyDescent="0.25">
      <c r="A5121" t="s">
        <v>10210</v>
      </c>
      <c r="B5121" t="s">
        <v>10211</v>
      </c>
      <c r="C5121" t="s">
        <v>10212</v>
      </c>
      <c r="D5121" t="s">
        <v>630</v>
      </c>
      <c r="E5121" t="s">
        <v>177</v>
      </c>
      <c r="F5121" t="s">
        <v>32</v>
      </c>
      <c r="G5121" t="s">
        <v>64</v>
      </c>
      <c r="H5121">
        <v>515</v>
      </c>
      <c r="I5121">
        <v>902</v>
      </c>
      <c r="J5121">
        <v>383</v>
      </c>
      <c r="K5121" t="s">
        <v>9873</v>
      </c>
      <c r="L5121">
        <v>0</v>
      </c>
      <c r="M5121">
        <v>93</v>
      </c>
      <c r="N5121">
        <v>628</v>
      </c>
      <c r="O5121">
        <v>-4729</v>
      </c>
      <c r="P5121">
        <v>174589</v>
      </c>
      <c r="Q5121">
        <v>238419</v>
      </c>
      <c r="R5121">
        <v>2</v>
      </c>
      <c r="S5121">
        <v>7599288</v>
      </c>
      <c r="U5121" t="str">
        <f>IFERROR(LEFT(spotify_top_songs_audio_features[[#This Row],[artist_names]],SEARCH(",",spotify_top_songs_audio_features[[#This Row],[artist_names]])-1),spotify_top_songs_audio_features[[#This Row],[artist_names]])</f>
        <v>Stormzy</v>
      </c>
      <c r="V5121" t="str">
        <f>IFERROR(MID(spotify_top_songs_audio_features[[#This Row],[artist_names]],SEARCH(",",spotify_top_songs_audio_features[[#This Row],[artist_names]])+2,99),"")</f>
        <v/>
      </c>
      <c r="W5121" t="str">
        <f>spotify_top_songs_audio_features[[#This Row],[source]]</f>
        <v>0207 Def Jam</v>
      </c>
      <c r="X5121" s="1">
        <f>spotify_top_songs_audio_features[[#This Row],[streams]]</f>
        <v>7599288</v>
      </c>
      <c r="Y5121" t="str">
        <f>IF(Tabela2[[#This Row],[feat]]="","","Feat")</f>
        <v/>
      </c>
      <c r="Z5121" s="17" t="str">
        <f>CONCATENATE(INT(spotify_top_songs_audio_features[[#This Row],[duration_ms]]/(60*1000)),":",MOD(INT(spotify_top_songs_audio_features[[#This Row],[duration_ms]]/1000),60))</f>
        <v>3:58</v>
      </c>
      <c r="AA51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21" t="str">
        <f>spotify_top_songs_audio_features[[#This Row],[track_name]]</f>
        <v>Big For Your Boots</v>
      </c>
    </row>
    <row r="5122" spans="1:28" x14ac:dyDescent="0.25">
      <c r="A5122" t="s">
        <v>6464</v>
      </c>
      <c r="B5122" t="s">
        <v>6465</v>
      </c>
      <c r="C5122" t="s">
        <v>6466</v>
      </c>
      <c r="D5122" t="s">
        <v>48</v>
      </c>
      <c r="E5122" t="s">
        <v>102</v>
      </c>
      <c r="F5122" t="s">
        <v>24</v>
      </c>
      <c r="G5122" t="s">
        <v>152</v>
      </c>
      <c r="H5122">
        <v>597</v>
      </c>
      <c r="I5122">
        <v>351</v>
      </c>
      <c r="J5122">
        <v>281</v>
      </c>
      <c r="K5122" t="s">
        <v>1676</v>
      </c>
      <c r="L5122">
        <v>3.8600000000000001E-3</v>
      </c>
      <c r="M5122">
        <v>319</v>
      </c>
      <c r="N5122">
        <v>243</v>
      </c>
      <c r="O5122">
        <v>-8043</v>
      </c>
      <c r="P5122">
        <v>119948</v>
      </c>
      <c r="Q5122">
        <v>220750</v>
      </c>
      <c r="R5122">
        <v>1</v>
      </c>
      <c r="S5122">
        <v>7596355</v>
      </c>
      <c r="U5122" t="str">
        <f>IFERROR(LEFT(spotify_top_songs_audio_features[[#This Row],[artist_names]],SEARCH(",",spotify_top_songs_audio_features[[#This Row],[artist_names]])-1),spotify_top_songs_audio_features[[#This Row],[artist_names]])</f>
        <v>New West</v>
      </c>
      <c r="V5122" t="str">
        <f>IFERROR(MID(spotify_top_songs_audio_features[[#This Row],[artist_names]],SEARCH(",",spotify_top_songs_audio_features[[#This Row],[artist_names]])+2,99),"")</f>
        <v/>
      </c>
      <c r="W5122" t="str">
        <f>spotify_top_songs_audio_features[[#This Row],[source]]</f>
        <v>Republic Records</v>
      </c>
      <c r="X5122" s="1">
        <f>spotify_top_songs_audio_features[[#This Row],[streams]]</f>
        <v>7596355</v>
      </c>
      <c r="Y5122" t="str">
        <f>IF(Tabela2[[#This Row],[feat]]="","","Feat")</f>
        <v/>
      </c>
      <c r="Z5122" s="17" t="str">
        <f>CONCATENATE(INT(spotify_top_songs_audio_features[[#This Row],[duration_ms]]/(60*1000)),":",MOD(INT(spotify_top_songs_audio_features[[#This Row],[duration_ms]]/1000),60))</f>
        <v>3:40</v>
      </c>
      <c r="AA51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122" t="str">
        <f>spotify_top_songs_audio_features[[#This Row],[track_name]]</f>
        <v>Those Eyes</v>
      </c>
    </row>
    <row r="5123" spans="1:28" x14ac:dyDescent="0.25">
      <c r="A5123" t="s">
        <v>15094</v>
      </c>
      <c r="B5123" t="s">
        <v>15095</v>
      </c>
      <c r="C5123" t="s">
        <v>15096</v>
      </c>
      <c r="D5123" t="s">
        <v>3520</v>
      </c>
      <c r="E5123" t="s">
        <v>113</v>
      </c>
      <c r="F5123" t="s">
        <v>24</v>
      </c>
      <c r="G5123" t="s">
        <v>25</v>
      </c>
      <c r="H5123">
        <v>691</v>
      </c>
      <c r="I5123">
        <v>64</v>
      </c>
      <c r="J5123">
        <v>369</v>
      </c>
      <c r="K5123" t="s">
        <v>1436</v>
      </c>
      <c r="L5123">
        <v>0</v>
      </c>
      <c r="M5123">
        <v>409</v>
      </c>
      <c r="N5123">
        <v>163</v>
      </c>
      <c r="O5123">
        <v>-6441</v>
      </c>
      <c r="P5123">
        <v>138672</v>
      </c>
      <c r="Q5123">
        <v>202040</v>
      </c>
      <c r="R5123">
        <v>1</v>
      </c>
      <c r="S5123">
        <v>7594957</v>
      </c>
      <c r="U5123" t="str">
        <f>IFERROR(LEFT(spotify_top_songs_audio_features[[#This Row],[artist_names]],SEARCH(",",spotify_top_songs_audio_features[[#This Row],[artist_names]])-1),spotify_top_songs_audio_features[[#This Row],[artist_names]])</f>
        <v>Dreamville</v>
      </c>
      <c r="V5123" t="str">
        <f>IFERROR(MID(spotify_top_songs_audio_features[[#This Row],[artist_names]],SEARCH(",",spotify_top_songs_audio_features[[#This Row],[artist_names]])+2,99),"")</f>
        <v>J. Cole, Lute, DaBaby</v>
      </c>
      <c r="W5123" t="str">
        <f>spotify_top_songs_audio_features[[#This Row],[source]]</f>
        <v>Dreamville/Interscope Records</v>
      </c>
      <c r="X5123" s="1">
        <f>spotify_top_songs_audio_features[[#This Row],[streams]]</f>
        <v>7594957</v>
      </c>
      <c r="Y5123" t="str">
        <f>IF(Tabela2[[#This Row],[feat]]="","","Feat")</f>
        <v>Feat</v>
      </c>
      <c r="Z5123" s="17" t="str">
        <f>CONCATENATE(INT(spotify_top_songs_audio_features[[#This Row],[duration_ms]]/(60*1000)),":",MOD(INT(spotify_top_songs_audio_features[[#This Row],[duration_ms]]/1000),60))</f>
        <v>3:22</v>
      </c>
      <c r="AA51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23" t="str">
        <f>spotify_top_songs_audio_features[[#This Row],[track_name]]</f>
        <v>Under The Sun (with J. Cole &amp; Lute feat. DaBaby)</v>
      </c>
    </row>
    <row r="5124" spans="1:28" x14ac:dyDescent="0.25">
      <c r="A5124" t="s">
        <v>3082</v>
      </c>
      <c r="B5124" t="s">
        <v>3083</v>
      </c>
      <c r="C5124" t="s">
        <v>3084</v>
      </c>
      <c r="D5124" t="s">
        <v>402</v>
      </c>
      <c r="E5124" t="s">
        <v>58</v>
      </c>
      <c r="F5124" t="s">
        <v>24</v>
      </c>
      <c r="G5124" t="s">
        <v>152</v>
      </c>
      <c r="H5124">
        <v>758</v>
      </c>
      <c r="I5124">
        <v>816</v>
      </c>
      <c r="J5124">
        <v>406</v>
      </c>
      <c r="K5124" t="s">
        <v>708</v>
      </c>
      <c r="L5124">
        <v>3.6400000000000001E-4</v>
      </c>
      <c r="M5124">
        <v>326</v>
      </c>
      <c r="N5124">
        <v>915</v>
      </c>
      <c r="O5124">
        <v>-7284</v>
      </c>
      <c r="P5124">
        <v>139959</v>
      </c>
      <c r="Q5124">
        <v>238447</v>
      </c>
      <c r="R5124">
        <v>2</v>
      </c>
      <c r="S5124">
        <v>7594646</v>
      </c>
      <c r="U5124" t="str">
        <f>IFERROR(LEFT(spotify_top_songs_audio_features[[#This Row],[artist_names]],SEARCH(",",spotify_top_songs_audio_features[[#This Row],[artist_names]])-1),spotify_top_songs_audio_features[[#This Row],[artist_names]])</f>
        <v>Peso Pluma</v>
      </c>
      <c r="V5124" t="str">
        <f>IFERROR(MID(spotify_top_songs_audio_features[[#This Row],[artist_names]],SEARCH(",",spotify_top_songs_audio_features[[#This Row],[artist_names]])+2,99),"")</f>
        <v/>
      </c>
      <c r="W5124" t="str">
        <f>spotify_top_songs_audio_features[[#This Row],[source]]</f>
        <v>Double P Records</v>
      </c>
      <c r="X5124" s="1">
        <f>spotify_top_songs_audio_features[[#This Row],[streams]]</f>
        <v>7594646</v>
      </c>
      <c r="Y5124" t="str">
        <f>IF(Tabela2[[#This Row],[feat]]="","","Feat")</f>
        <v/>
      </c>
      <c r="Z5124" s="17" t="str">
        <f>CONCATENATE(INT(spotify_top_songs_audio_features[[#This Row],[duration_ms]]/(60*1000)),":",MOD(INT(spotify_top_songs_audio_features[[#This Row],[duration_ms]]/1000),60))</f>
        <v>3:58</v>
      </c>
      <c r="AA51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124" t="str">
        <f>spotify_top_songs_audio_features[[#This Row],[track_name]]</f>
        <v>RUBICON</v>
      </c>
    </row>
    <row r="5125" spans="1:28" x14ac:dyDescent="0.25">
      <c r="A5125" t="s">
        <v>6868</v>
      </c>
      <c r="B5125" t="s">
        <v>267</v>
      </c>
      <c r="C5125" t="s">
        <v>6869</v>
      </c>
      <c r="D5125" t="s">
        <v>269</v>
      </c>
      <c r="E5125" t="s">
        <v>113</v>
      </c>
      <c r="F5125" t="s">
        <v>24</v>
      </c>
      <c r="G5125" t="s">
        <v>25</v>
      </c>
      <c r="H5125">
        <v>53</v>
      </c>
      <c r="I5125">
        <v>664</v>
      </c>
      <c r="J5125">
        <v>272</v>
      </c>
      <c r="K5125" t="s">
        <v>2290</v>
      </c>
      <c r="L5125">
        <v>3.7599999999999999E-3</v>
      </c>
      <c r="M5125">
        <v>937</v>
      </c>
      <c r="N5125">
        <v>323</v>
      </c>
      <c r="O5125">
        <v>-5648</v>
      </c>
      <c r="P5125">
        <v>125002</v>
      </c>
      <c r="Q5125">
        <v>205183</v>
      </c>
      <c r="R5125">
        <v>1</v>
      </c>
      <c r="S5125">
        <v>7587589</v>
      </c>
      <c r="U5125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5125" t="str">
        <f>IFERROR(MID(spotify_top_songs_audio_features[[#This Row],[artist_names]],SEARCH(",",spotify_top_songs_audio_features[[#This Row],[artist_names]])+2,99),"")</f>
        <v/>
      </c>
      <c r="W5125" t="str">
        <f>spotify_top_songs_audio_features[[#This Row],[source]]</f>
        <v>Big Loud Records / Mercury Records / Republic Records</v>
      </c>
      <c r="X5125" s="1">
        <f>spotify_top_songs_audio_features[[#This Row],[streams]]</f>
        <v>7587589</v>
      </c>
      <c r="Y5125" t="str">
        <f>IF(Tabela2[[#This Row],[feat]]="","","Feat")</f>
        <v/>
      </c>
      <c r="Z5125" s="17" t="str">
        <f>CONCATENATE(INT(spotify_top_songs_audio_features[[#This Row],[duration_ms]]/(60*1000)),":",MOD(INT(spotify_top_songs_audio_features[[#This Row],[duration_ms]]/1000),60))</f>
        <v>3:25</v>
      </c>
      <c r="AA51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25" t="str">
        <f>spotify_top_songs_audio_features[[#This Row],[track_name]]</f>
        <v>Devil Don’t Know</v>
      </c>
    </row>
    <row r="5126" spans="1:28" x14ac:dyDescent="0.25">
      <c r="A5126" t="s">
        <v>10624</v>
      </c>
      <c r="B5126" t="s">
        <v>5454</v>
      </c>
      <c r="C5126" t="s">
        <v>10625</v>
      </c>
      <c r="D5126" t="s">
        <v>220</v>
      </c>
      <c r="E5126" t="s">
        <v>43</v>
      </c>
      <c r="F5126" t="s">
        <v>32</v>
      </c>
      <c r="G5126" t="s">
        <v>25</v>
      </c>
      <c r="H5126">
        <v>651</v>
      </c>
      <c r="I5126">
        <v>561</v>
      </c>
      <c r="J5126">
        <v>25</v>
      </c>
      <c r="K5126" t="s">
        <v>4993</v>
      </c>
      <c r="L5126">
        <v>109</v>
      </c>
      <c r="M5126">
        <v>435</v>
      </c>
      <c r="N5126">
        <v>369</v>
      </c>
      <c r="O5126">
        <v>-5715</v>
      </c>
      <c r="P5126">
        <v>175992</v>
      </c>
      <c r="Q5126">
        <v>189827</v>
      </c>
      <c r="R5126">
        <v>1</v>
      </c>
      <c r="S5126">
        <v>7564893</v>
      </c>
      <c r="U5126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5126" t="str">
        <f>IFERROR(MID(spotify_top_songs_audio_features[[#This Row],[artist_names]],SEARCH(",",spotify_top_songs_audio_features[[#This Row],[artist_names]])+2,99),"")</f>
        <v/>
      </c>
      <c r="W5126" t="str">
        <f>spotify_top_songs_audio_features[[#This Row],[source]]</f>
        <v>UMLE - Latino</v>
      </c>
      <c r="X5126" s="1">
        <f>spotify_top_songs_audio_features[[#This Row],[streams]]</f>
        <v>7564893</v>
      </c>
      <c r="Y5126" t="str">
        <f>IF(Tabela2[[#This Row],[feat]]="","","Feat")</f>
        <v/>
      </c>
      <c r="Z5126" s="17" t="str">
        <f>CONCATENATE(INT(spotify_top_songs_audio_features[[#This Row],[duration_ms]]/(60*1000)),":",MOD(INT(spotify_top_songs_audio_features[[#This Row],[duration_ms]]/1000),60))</f>
        <v>3:9</v>
      </c>
      <c r="AA51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126" t="str">
        <f>spotify_top_songs_audio_features[[#This Row],[track_name]]</f>
        <v>Rosa</v>
      </c>
    </row>
    <row r="5127" spans="1:28" x14ac:dyDescent="0.25">
      <c r="A5127" t="s">
        <v>17321</v>
      </c>
      <c r="B5127" t="s">
        <v>17322</v>
      </c>
      <c r="C5127" t="s">
        <v>17323</v>
      </c>
      <c r="D5127" t="s">
        <v>53</v>
      </c>
      <c r="E5127" t="s">
        <v>70</v>
      </c>
      <c r="F5127" t="s">
        <v>24</v>
      </c>
      <c r="G5127" t="s">
        <v>25</v>
      </c>
      <c r="H5127">
        <v>839</v>
      </c>
      <c r="I5127">
        <v>71</v>
      </c>
      <c r="J5127">
        <v>409</v>
      </c>
      <c r="K5127" t="s">
        <v>9285</v>
      </c>
      <c r="L5127">
        <v>0</v>
      </c>
      <c r="M5127">
        <v>283</v>
      </c>
      <c r="N5127">
        <v>661</v>
      </c>
      <c r="O5127">
        <v>-3823</v>
      </c>
      <c r="P5127">
        <v>129997</v>
      </c>
      <c r="Q5127">
        <v>234787</v>
      </c>
      <c r="R5127">
        <v>1</v>
      </c>
      <c r="S5127">
        <v>7547399</v>
      </c>
      <c r="U5127" t="str">
        <f>IFERROR(LEFT(spotify_top_songs_audio_features[[#This Row],[artist_names]],SEARCH(",",spotify_top_songs_audio_features[[#This Row],[artist_names]])-1),spotify_top_songs_audio_features[[#This Row],[artist_names]])</f>
        <v>Romeo Santos</v>
      </c>
      <c r="V5127" t="str">
        <f>IFERROR(MID(spotify_top_songs_audio_features[[#This Row],[artist_names]],SEARCH(",",spotify_top_songs_audio_features[[#This Row],[artist_names]])+2,99),"")</f>
        <v>ROSALÍA</v>
      </c>
      <c r="W5127" t="str">
        <f>spotify_top_songs_audio_features[[#This Row],[source]]</f>
        <v>Sony Music Latin</v>
      </c>
      <c r="X5127" s="1">
        <f>spotify_top_songs_audio_features[[#This Row],[streams]]</f>
        <v>7547399</v>
      </c>
      <c r="Y5127" t="str">
        <f>IF(Tabela2[[#This Row],[feat]]="","","Feat")</f>
        <v>Feat</v>
      </c>
      <c r="Z5127" s="17" t="str">
        <f>CONCATENATE(INT(spotify_top_songs_audio_features[[#This Row],[duration_ms]]/(60*1000)),":",MOD(INT(spotify_top_songs_audio_features[[#This Row],[duration_ms]]/1000),60))</f>
        <v>3:54</v>
      </c>
      <c r="AA51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127" t="str">
        <f>spotify_top_songs_audio_features[[#This Row],[track_name]]</f>
        <v>El Pañuelo</v>
      </c>
    </row>
    <row r="5128" spans="1:28" x14ac:dyDescent="0.25">
      <c r="A5128" t="s">
        <v>8011</v>
      </c>
      <c r="B5128" t="s">
        <v>125</v>
      </c>
      <c r="C5128" t="s">
        <v>8012</v>
      </c>
      <c r="D5128" t="s">
        <v>127</v>
      </c>
      <c r="E5128" t="s">
        <v>70</v>
      </c>
      <c r="F5128" t="s">
        <v>24</v>
      </c>
      <c r="G5128" t="s">
        <v>25</v>
      </c>
      <c r="H5128">
        <v>651</v>
      </c>
      <c r="I5128">
        <v>756</v>
      </c>
      <c r="J5128">
        <v>762</v>
      </c>
      <c r="K5128" t="s">
        <v>8013</v>
      </c>
      <c r="L5128">
        <v>0</v>
      </c>
      <c r="M5128">
        <v>396</v>
      </c>
      <c r="N5128">
        <v>473</v>
      </c>
      <c r="O5128">
        <v>-4388</v>
      </c>
      <c r="P5128">
        <v>12196</v>
      </c>
      <c r="Q5128">
        <v>227191</v>
      </c>
      <c r="R5128">
        <v>2</v>
      </c>
      <c r="S5128">
        <v>7537795</v>
      </c>
      <c r="U5128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128" t="str">
        <f>IFERROR(MID(spotify_top_songs_audio_features[[#This Row],[artist_names]],SEARCH(",",spotify_top_songs_audio_features[[#This Row],[artist_names]])+2,99),"")</f>
        <v/>
      </c>
      <c r="W5128" t="str">
        <f>spotify_top_songs_audio_features[[#This Row],[source]]</f>
        <v>BIGHIT MUSIC</v>
      </c>
      <c r="X5128" s="1">
        <f>spotify_top_songs_audio_features[[#This Row],[streams]]</f>
        <v>7537795</v>
      </c>
      <c r="Y5128" t="str">
        <f>IF(Tabela2[[#This Row],[feat]]="","","Feat")</f>
        <v/>
      </c>
      <c r="Z5128" s="17" t="str">
        <f>CONCATENATE(INT(spotify_top_songs_audio_features[[#This Row],[duration_ms]]/(60*1000)),":",MOD(INT(spotify_top_songs_audio_features[[#This Row],[duration_ms]]/1000),60))</f>
        <v>3:47</v>
      </c>
      <c r="AA51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128" t="str">
        <f>spotify_top_songs_audio_features[[#This Row],[track_name]]</f>
        <v>Best Of Me</v>
      </c>
    </row>
    <row r="5129" spans="1:28" x14ac:dyDescent="0.25">
      <c r="A5129" t="s">
        <v>14610</v>
      </c>
      <c r="B5129" t="s">
        <v>1691</v>
      </c>
      <c r="C5129" t="s">
        <v>14611</v>
      </c>
      <c r="D5129" t="s">
        <v>1725</v>
      </c>
      <c r="E5129" t="s">
        <v>142</v>
      </c>
      <c r="F5129" t="s">
        <v>32</v>
      </c>
      <c r="G5129" t="s">
        <v>25</v>
      </c>
      <c r="H5129">
        <v>341</v>
      </c>
      <c r="I5129">
        <v>181</v>
      </c>
      <c r="J5129">
        <v>366</v>
      </c>
      <c r="K5129" t="s">
        <v>14612</v>
      </c>
      <c r="L5129">
        <v>0</v>
      </c>
      <c r="M5129">
        <v>137</v>
      </c>
      <c r="N5129">
        <v>212</v>
      </c>
      <c r="O5129">
        <v>-12073</v>
      </c>
      <c r="P5129">
        <v>83608</v>
      </c>
      <c r="Q5129">
        <v>196254</v>
      </c>
      <c r="R5129">
        <v>1</v>
      </c>
      <c r="S5129">
        <v>7536851</v>
      </c>
      <c r="U5129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5129" t="str">
        <f>IFERROR(MID(spotify_top_songs_audio_features[[#This Row],[artist_names]],SEARCH(",",spotify_top_songs_audio_features[[#This Row],[artist_names]])+2,99),"")</f>
        <v>Camila Cabello</v>
      </c>
      <c r="W5129" t="str">
        <f>spotify_top_songs_audio_features[[#This Row],[source]]</f>
        <v>Shawn Mendes LP4-5 PS/ Island</v>
      </c>
      <c r="X5129" s="1">
        <f>spotify_top_songs_audio_features[[#This Row],[streams]]</f>
        <v>7536851</v>
      </c>
      <c r="Y5129" t="str">
        <f>IF(Tabela2[[#This Row],[feat]]="","","Feat")</f>
        <v>Feat</v>
      </c>
      <c r="Z5129" s="17" t="str">
        <f>CONCATENATE(INT(spotify_top_songs_audio_features[[#This Row],[duration_ms]]/(60*1000)),":",MOD(INT(spotify_top_songs_audio_features[[#This Row],[duration_ms]]/1000),60))</f>
        <v>3:16</v>
      </c>
      <c r="AA51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129" t="str">
        <f>spotify_top_songs_audio_features[[#This Row],[track_name]]</f>
        <v>The Christmas Song (Shawn Mendes &amp; Camila Cabello)</v>
      </c>
    </row>
    <row r="5130" spans="1:28" x14ac:dyDescent="0.25">
      <c r="A5130" t="s">
        <v>2842</v>
      </c>
      <c r="B5130" t="s">
        <v>888</v>
      </c>
      <c r="C5130" t="s">
        <v>2843</v>
      </c>
      <c r="D5130" t="s">
        <v>436</v>
      </c>
      <c r="E5130" t="s">
        <v>70</v>
      </c>
      <c r="F5130" t="s">
        <v>24</v>
      </c>
      <c r="G5130" t="s">
        <v>25</v>
      </c>
      <c r="H5130">
        <v>471</v>
      </c>
      <c r="I5130">
        <v>396</v>
      </c>
      <c r="J5130">
        <v>336</v>
      </c>
      <c r="K5130" t="s">
        <v>2844</v>
      </c>
      <c r="L5130">
        <v>0</v>
      </c>
      <c r="M5130">
        <v>729</v>
      </c>
      <c r="N5130">
        <v>263</v>
      </c>
      <c r="O5130">
        <v>-6654</v>
      </c>
      <c r="P5130">
        <v>149609</v>
      </c>
      <c r="Q5130">
        <v>215507</v>
      </c>
      <c r="R5130">
        <v>5</v>
      </c>
      <c r="S5130">
        <v>7533896</v>
      </c>
      <c r="U5130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130" t="str">
        <f>IFERROR(MID(spotify_top_songs_audio_features[[#This Row],[artist_names]],SEARCH(",",spotify_top_songs_audio_features[[#This Row],[artist_names]])+2,99),"")</f>
        <v/>
      </c>
      <c r="W5130" t="str">
        <f>spotify_top_songs_audio_features[[#This Row],[source]]</f>
        <v>Atlantic Records UK</v>
      </c>
      <c r="X5130" s="1">
        <f>spotify_top_songs_audio_features[[#This Row],[streams]]</f>
        <v>7533896</v>
      </c>
      <c r="Y5130" t="str">
        <f>IF(Tabela2[[#This Row],[feat]]="","","Feat")</f>
        <v/>
      </c>
      <c r="Z5130" s="17" t="str">
        <f>CONCATENATE(INT(spotify_top_songs_audio_features[[#This Row],[duration_ms]]/(60*1000)),":",MOD(INT(spotify_top_songs_audio_features[[#This Row],[duration_ms]]/1000),60))</f>
        <v>3:35</v>
      </c>
      <c r="AA51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130" t="str">
        <f>spotify_top_songs_audio_features[[#This Row],[track_name]]</f>
        <v>Visiting Hours</v>
      </c>
    </row>
    <row r="5131" spans="1:28" x14ac:dyDescent="0.25">
      <c r="A5131" t="s">
        <v>3277</v>
      </c>
      <c r="B5131" t="s">
        <v>1070</v>
      </c>
      <c r="C5131" t="s">
        <v>3278</v>
      </c>
      <c r="D5131" t="s">
        <v>929</v>
      </c>
      <c r="E5131" t="s">
        <v>97</v>
      </c>
      <c r="F5131" t="s">
        <v>24</v>
      </c>
      <c r="G5131" t="s">
        <v>25</v>
      </c>
      <c r="H5131">
        <v>695</v>
      </c>
      <c r="I5131">
        <v>573</v>
      </c>
      <c r="J5131">
        <v>167</v>
      </c>
      <c r="K5131" t="s">
        <v>3279</v>
      </c>
      <c r="L5131">
        <v>137</v>
      </c>
      <c r="M5131">
        <v>156</v>
      </c>
      <c r="N5131">
        <v>38</v>
      </c>
      <c r="O5131">
        <v>-8882</v>
      </c>
      <c r="P5131">
        <v>100031</v>
      </c>
      <c r="Q5131">
        <v>192172</v>
      </c>
      <c r="R5131">
        <v>1</v>
      </c>
      <c r="S5131">
        <v>7531094</v>
      </c>
      <c r="U5131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5131" t="str">
        <f>IFERROR(MID(spotify_top_songs_audio_features[[#This Row],[artist_names]],SEARCH(",",spotify_top_songs_audio_features[[#This Row],[artist_names]])+2,99),"")</f>
        <v/>
      </c>
      <c r="W5131" t="str">
        <f>spotify_top_songs_audio_features[[#This Row],[source]]</f>
        <v>Interscope Records</v>
      </c>
      <c r="X5131" s="1">
        <f>spotify_top_songs_audio_features[[#This Row],[streams]]</f>
        <v>7531094</v>
      </c>
      <c r="Y5131" t="str">
        <f>IF(Tabela2[[#This Row],[feat]]="","","Feat")</f>
        <v/>
      </c>
      <c r="Z5131" s="17" t="str">
        <f>CONCATENATE(INT(spotify_top_songs_audio_features[[#This Row],[duration_ms]]/(60*1000)),":",MOD(INT(spotify_top_songs_audio_features[[#This Row],[duration_ms]]/1000),60))</f>
        <v>3:12</v>
      </c>
      <c r="AA51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131" t="str">
        <f>spotify_top_songs_audio_features[[#This Row],[track_name]]</f>
        <v>Vulnerable</v>
      </c>
    </row>
    <row r="5132" spans="1:28" x14ac:dyDescent="0.25">
      <c r="A5132" t="s">
        <v>17512</v>
      </c>
      <c r="B5132" t="s">
        <v>17513</v>
      </c>
      <c r="C5132" t="s">
        <v>17514</v>
      </c>
      <c r="D5132" t="s">
        <v>205</v>
      </c>
      <c r="E5132" t="s">
        <v>113</v>
      </c>
      <c r="F5132" t="s">
        <v>32</v>
      </c>
      <c r="G5132" t="s">
        <v>25</v>
      </c>
      <c r="H5132">
        <v>651</v>
      </c>
      <c r="I5132">
        <v>703</v>
      </c>
      <c r="J5132">
        <v>816</v>
      </c>
      <c r="K5132" t="s">
        <v>3175</v>
      </c>
      <c r="L5132">
        <v>0</v>
      </c>
      <c r="M5132">
        <v>608</v>
      </c>
      <c r="N5132">
        <v>647</v>
      </c>
      <c r="O5132">
        <v>-8958</v>
      </c>
      <c r="P5132">
        <v>140051</v>
      </c>
      <c r="Q5132">
        <v>249444</v>
      </c>
      <c r="R5132">
        <v>1</v>
      </c>
      <c r="S5132">
        <v>7528601</v>
      </c>
      <c r="U5132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5132" t="str">
        <f>IFERROR(MID(spotify_top_songs_audio_features[[#This Row],[artist_names]],SEARCH(",",spotify_top_songs_audio_features[[#This Row],[artist_names]])+2,99),"")</f>
        <v>Anderson .Paak, Silk Sonic, Thundercat, Bootsy Collins</v>
      </c>
      <c r="W5132" t="str">
        <f>spotify_top_songs_audio_features[[#This Row],[source]]</f>
        <v>Aftermath Entertainment/Atlantic</v>
      </c>
      <c r="X5132" s="1">
        <f>spotify_top_songs_audio_features[[#This Row],[streams]]</f>
        <v>7528601</v>
      </c>
      <c r="Y5132" t="str">
        <f>IF(Tabela2[[#This Row],[feat]]="","","Feat")</f>
        <v>Feat</v>
      </c>
      <c r="Z5132" s="17" t="str">
        <f>CONCATENATE(INT(spotify_top_songs_audio_features[[#This Row],[duration_ms]]/(60*1000)),":",MOD(INT(spotify_top_songs_audio_features[[#This Row],[duration_ms]]/1000),60))</f>
        <v>4:9</v>
      </c>
      <c r="AA51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32" t="str">
        <f>spotify_top_songs_audio_features[[#This Row],[track_name]]</f>
        <v>After Last Night (with Thundercat &amp; Bootsy Collins)</v>
      </c>
    </row>
    <row r="5133" spans="1:28" x14ac:dyDescent="0.25">
      <c r="A5133" t="s">
        <v>16879</v>
      </c>
      <c r="B5133" t="s">
        <v>5646</v>
      </c>
      <c r="C5133" t="s">
        <v>12588</v>
      </c>
      <c r="D5133" t="s">
        <v>48</v>
      </c>
      <c r="E5133" t="s">
        <v>43</v>
      </c>
      <c r="F5133" t="s">
        <v>32</v>
      </c>
      <c r="G5133" t="s">
        <v>25</v>
      </c>
      <c r="H5133">
        <v>64</v>
      </c>
      <c r="I5133">
        <v>621</v>
      </c>
      <c r="J5133">
        <v>679</v>
      </c>
      <c r="K5133" t="s">
        <v>6563</v>
      </c>
      <c r="L5133">
        <v>0</v>
      </c>
      <c r="M5133">
        <v>36</v>
      </c>
      <c r="N5133">
        <v>332</v>
      </c>
      <c r="O5133">
        <v>-8269</v>
      </c>
      <c r="P5133">
        <v>123105</v>
      </c>
      <c r="Q5133">
        <v>148707</v>
      </c>
      <c r="R5133">
        <v>1</v>
      </c>
      <c r="S5133">
        <v>7524738</v>
      </c>
      <c r="U5133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5133" t="str">
        <f>IFERROR(MID(spotify_top_songs_audio_features[[#This Row],[artist_names]],SEARCH(",",spotify_top_songs_audio_features[[#This Row],[artist_names]])+2,99),"")</f>
        <v/>
      </c>
      <c r="W5133" t="str">
        <f>spotify_top_songs_audio_features[[#This Row],[source]]</f>
        <v>Republic Records</v>
      </c>
      <c r="X5133" s="1">
        <f>spotify_top_songs_audio_features[[#This Row],[streams]]</f>
        <v>7524738</v>
      </c>
      <c r="Y5133" t="str">
        <f>IF(Tabela2[[#This Row],[feat]]="","","Feat")</f>
        <v/>
      </c>
      <c r="Z5133" s="17" t="str">
        <f>CONCATENATE(INT(spotify_top_songs_audio_features[[#This Row],[duration_ms]]/(60*1000)),":",MOD(INT(spotify_top_songs_audio_features[[#This Row],[duration_ms]]/1000),60))</f>
        <v>2:28</v>
      </c>
      <c r="AA51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133" t="str">
        <f>spotify_top_songs_audio_features[[#This Row],[track_name]]</f>
        <v>Dive</v>
      </c>
    </row>
    <row r="5134" spans="1:28" x14ac:dyDescent="0.25">
      <c r="A5134" t="s">
        <v>17664</v>
      </c>
      <c r="B5134" t="s">
        <v>17665</v>
      </c>
      <c r="C5134" t="s">
        <v>17666</v>
      </c>
      <c r="D5134" t="s">
        <v>501</v>
      </c>
      <c r="E5134" t="s">
        <v>102</v>
      </c>
      <c r="F5134" t="s">
        <v>32</v>
      </c>
      <c r="G5134" t="s">
        <v>25</v>
      </c>
      <c r="H5134">
        <v>851</v>
      </c>
      <c r="I5134">
        <v>703</v>
      </c>
      <c r="J5134">
        <v>303</v>
      </c>
      <c r="K5134" t="s">
        <v>17667</v>
      </c>
      <c r="L5134">
        <v>2.5699999999999998E-3</v>
      </c>
      <c r="M5134">
        <v>895</v>
      </c>
      <c r="N5134">
        <v>596</v>
      </c>
      <c r="O5134">
        <v>-7351</v>
      </c>
      <c r="P5134">
        <v>74017</v>
      </c>
      <c r="Q5134">
        <v>242600</v>
      </c>
      <c r="R5134">
        <v>1</v>
      </c>
      <c r="S5134">
        <v>7515766</v>
      </c>
      <c r="U5134" t="str">
        <f>IFERROR(LEFT(spotify_top_songs_audio_features[[#This Row],[artist_names]],SEARCH(",",spotify_top_songs_audio_features[[#This Row],[artist_names]])-1),spotify_top_songs_audio_features[[#This Row],[artist_names]])</f>
        <v>Young Stoner Life</v>
      </c>
      <c r="V5134" t="str">
        <f>IFERROR(MID(spotify_top_songs_audio_features[[#This Row],[artist_names]],SEARCH(",",spotify_top_songs_audio_features[[#This Row],[artist_names]])+2,99),"")</f>
        <v>Young Thug, Gunna, Travis Scott</v>
      </c>
      <c r="W5134" t="str">
        <f>spotify_top_songs_audio_features[[#This Row],[source]]</f>
        <v>300 Entertainment</v>
      </c>
      <c r="X5134" s="1">
        <f>spotify_top_songs_audio_features[[#This Row],[streams]]</f>
        <v>7515766</v>
      </c>
      <c r="Y5134" t="str">
        <f>IF(Tabela2[[#This Row],[feat]]="","","Feat")</f>
        <v>Feat</v>
      </c>
      <c r="Z5134" s="17" t="str">
        <f>CONCATENATE(INT(spotify_top_songs_audio_features[[#This Row],[duration_ms]]/(60*1000)),":",MOD(INT(spotify_top_songs_audio_features[[#This Row],[duration_ms]]/1000),60))</f>
        <v>4:2</v>
      </c>
      <c r="AA51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134" t="str">
        <f>spotify_top_songs_audio_features[[#This Row],[track_name]]</f>
        <v>Diamonds Dancing (feat. Travis Scott)</v>
      </c>
    </row>
    <row r="5135" spans="1:28" x14ac:dyDescent="0.25">
      <c r="A5135" t="s">
        <v>5453</v>
      </c>
      <c r="B5135" t="s">
        <v>5454</v>
      </c>
      <c r="C5135" t="s">
        <v>5455</v>
      </c>
      <c r="D5135" t="s">
        <v>220</v>
      </c>
      <c r="E5135" t="s">
        <v>177</v>
      </c>
      <c r="F5135" t="s">
        <v>32</v>
      </c>
      <c r="G5135" t="s">
        <v>25</v>
      </c>
      <c r="H5135">
        <v>849</v>
      </c>
      <c r="I5135">
        <v>709</v>
      </c>
      <c r="J5135">
        <v>794</v>
      </c>
      <c r="K5135" t="s">
        <v>1652</v>
      </c>
      <c r="L5135">
        <v>0</v>
      </c>
      <c r="M5135">
        <v>329</v>
      </c>
      <c r="N5135">
        <v>916</v>
      </c>
      <c r="O5135">
        <v>-4717</v>
      </c>
      <c r="P5135">
        <v>9306</v>
      </c>
      <c r="Q5135">
        <v>176627</v>
      </c>
      <c r="R5135">
        <v>1</v>
      </c>
      <c r="S5135">
        <v>7514854</v>
      </c>
      <c r="U5135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5135" t="str">
        <f>IFERROR(MID(spotify_top_songs_audio_features[[#This Row],[artist_names]],SEARCH(",",spotify_top_songs_audio_features[[#This Row],[artist_names]])+2,99),"")</f>
        <v/>
      </c>
      <c r="W5135" t="str">
        <f>spotify_top_songs_audio_features[[#This Row],[source]]</f>
        <v>UMLE - Latino</v>
      </c>
      <c r="X5135" s="1">
        <f>spotify_top_songs_audio_features[[#This Row],[streams]]</f>
        <v>7514854</v>
      </c>
      <c r="Y5135" t="str">
        <f>IF(Tabela2[[#This Row],[feat]]="","","Feat")</f>
        <v/>
      </c>
      <c r="Z5135" s="17" t="str">
        <f>CONCATENATE(INT(spotify_top_songs_audio_features[[#This Row],[duration_ms]]/(60*1000)),":",MOD(INT(spotify_top_songs_audio_features[[#This Row],[duration_ms]]/1000),60))</f>
        <v>2:56</v>
      </c>
      <c r="AA51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35" t="str">
        <f>spotify_top_songs_audio_features[[#This Row],[track_name]]</f>
        <v>Gris</v>
      </c>
    </row>
    <row r="5136" spans="1:28" x14ac:dyDescent="0.25">
      <c r="A5136" t="s">
        <v>17785</v>
      </c>
      <c r="B5136" t="s">
        <v>1356</v>
      </c>
      <c r="C5136" t="s">
        <v>17786</v>
      </c>
      <c r="D5136" t="s">
        <v>30</v>
      </c>
      <c r="E5136" t="s">
        <v>31</v>
      </c>
      <c r="F5136" t="s">
        <v>24</v>
      </c>
      <c r="G5136" t="s">
        <v>25</v>
      </c>
      <c r="H5136">
        <v>769</v>
      </c>
      <c r="I5136">
        <v>684</v>
      </c>
      <c r="J5136">
        <v>411</v>
      </c>
      <c r="K5136" t="s">
        <v>4175</v>
      </c>
      <c r="L5136">
        <v>125</v>
      </c>
      <c r="M5136">
        <v>887</v>
      </c>
      <c r="N5136">
        <v>835</v>
      </c>
      <c r="O5136">
        <v>-5019</v>
      </c>
      <c r="P5136">
        <v>127972</v>
      </c>
      <c r="Q5136">
        <v>243600</v>
      </c>
      <c r="R5136">
        <v>1</v>
      </c>
      <c r="S5136">
        <v>7510289</v>
      </c>
      <c r="U5136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5136" t="str">
        <f>IFERROR(MID(spotify_top_songs_audio_features[[#This Row],[artist_names]],SEARCH(",",spotify_top_songs_audio_features[[#This Row],[artist_names]])+2,99),"")</f>
        <v/>
      </c>
      <c r="W5136" t="str">
        <f>spotify_top_songs_audio_features[[#This Row],[source]]</f>
        <v>Def Jam Recordings</v>
      </c>
      <c r="X5136" s="1">
        <f>spotify_top_songs_audio_features[[#This Row],[streams]]</f>
        <v>7510289</v>
      </c>
      <c r="Y5136" t="str">
        <f>IF(Tabela2[[#This Row],[feat]]="","","Feat")</f>
        <v/>
      </c>
      <c r="Z5136" s="17" t="str">
        <f>CONCATENATE(INT(spotify_top_songs_audio_features[[#This Row],[duration_ms]]/(60*1000)),":",MOD(INT(spotify_top_songs_audio_features[[#This Row],[duration_ms]]/1000),60))</f>
        <v>4:3</v>
      </c>
      <c r="AA51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36" t="str">
        <f>spotify_top_songs_audio_features[[#This Row],[track_name]]</f>
        <v>S&amp;M</v>
      </c>
    </row>
    <row r="5137" spans="1:28" x14ac:dyDescent="0.25">
      <c r="A5137" t="s">
        <v>2269</v>
      </c>
      <c r="B5137" t="s">
        <v>2270</v>
      </c>
      <c r="C5137" t="s">
        <v>2271</v>
      </c>
      <c r="D5137" t="s">
        <v>282</v>
      </c>
      <c r="E5137" t="s">
        <v>469</v>
      </c>
      <c r="F5137" t="s">
        <v>32</v>
      </c>
      <c r="G5137" t="s">
        <v>25</v>
      </c>
      <c r="H5137">
        <v>752</v>
      </c>
      <c r="I5137">
        <v>563</v>
      </c>
      <c r="J5137">
        <v>209</v>
      </c>
      <c r="K5137" t="s">
        <v>2272</v>
      </c>
      <c r="L5137">
        <v>0</v>
      </c>
      <c r="M5137">
        <v>103</v>
      </c>
      <c r="N5137">
        <v>551</v>
      </c>
      <c r="O5137">
        <v>-8066</v>
      </c>
      <c r="P5137">
        <v>14505</v>
      </c>
      <c r="Q5137">
        <v>178776</v>
      </c>
      <c r="R5137">
        <v>4</v>
      </c>
      <c r="S5137">
        <v>7506580</v>
      </c>
      <c r="U5137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5137" t="str">
        <f>IFERROR(MID(spotify_top_songs_audio_features[[#This Row],[artist_names]],SEARCH(",",spotify_top_songs_audio_features[[#This Row],[artist_names]])+2,99),"")</f>
        <v>Lil Wayne</v>
      </c>
      <c r="W5137" t="str">
        <f>spotify_top_songs_audio_features[[#This Row],[source]]</f>
        <v>Columbia</v>
      </c>
      <c r="X5137" s="1">
        <f>spotify_top_songs_audio_features[[#This Row],[streams]]</f>
        <v>7506580</v>
      </c>
      <c r="Y5137" t="str">
        <f>IF(Tabela2[[#This Row],[feat]]="","","Feat")</f>
        <v>Feat</v>
      </c>
      <c r="Z5137" s="17" t="str">
        <f>CONCATENATE(INT(spotify_top_songs_audio_features[[#This Row],[duration_ms]]/(60*1000)),":",MOD(INT(spotify_top_songs_audio_features[[#This Row],[duration_ms]]/1000),60))</f>
        <v>2:58</v>
      </c>
      <c r="AA51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137" t="str">
        <f>spotify_top_songs_audio_features[[#This Row],[track_name]]</f>
        <v>GANG GANG (with Lil Wayne)</v>
      </c>
    </row>
    <row r="5138" spans="1:28" x14ac:dyDescent="0.25">
      <c r="A5138" t="s">
        <v>4801</v>
      </c>
      <c r="B5138" t="s">
        <v>982</v>
      </c>
      <c r="C5138" t="s">
        <v>4802</v>
      </c>
      <c r="D5138" t="s">
        <v>984</v>
      </c>
      <c r="E5138" t="s">
        <v>70</v>
      </c>
      <c r="F5138" t="s">
        <v>24</v>
      </c>
      <c r="G5138" t="s">
        <v>25</v>
      </c>
      <c r="H5138">
        <v>768</v>
      </c>
      <c r="I5138">
        <v>754</v>
      </c>
      <c r="J5138">
        <v>141</v>
      </c>
      <c r="K5138" t="s">
        <v>4803</v>
      </c>
      <c r="L5138">
        <v>919</v>
      </c>
      <c r="M5138">
        <v>11</v>
      </c>
      <c r="N5138">
        <v>388</v>
      </c>
      <c r="O5138">
        <v>-6713</v>
      </c>
      <c r="P5138">
        <v>85016</v>
      </c>
      <c r="Q5138">
        <v>127987</v>
      </c>
      <c r="R5138">
        <v>1</v>
      </c>
      <c r="S5138">
        <v>7505979</v>
      </c>
      <c r="U5138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138" t="str">
        <f>IFERROR(MID(spotify_top_songs_audio_features[[#This Row],[artist_names]],SEARCH(",",spotify_top_songs_audio_features[[#This Row],[artist_names]])+2,99),"")</f>
        <v/>
      </c>
      <c r="W5138" t="str">
        <f>spotify_top_songs_audio_features[[#This Row],[source]]</f>
        <v>88rising Music/Warner Records</v>
      </c>
      <c r="X5138" s="1">
        <f>spotify_top_songs_audio_features[[#This Row],[streams]]</f>
        <v>7505979</v>
      </c>
      <c r="Y5138" t="str">
        <f>IF(Tabela2[[#This Row],[feat]]="","","Feat")</f>
        <v/>
      </c>
      <c r="Z5138" s="17" t="str">
        <f>CONCATENATE(INT(spotify_top_songs_audio_features[[#This Row],[duration_ms]]/(60*1000)),":",MOD(INT(spotify_top_songs_audio_features[[#This Row],[duration_ms]]/1000),60))</f>
        <v>2:7</v>
      </c>
      <c r="AA51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138" t="str">
        <f>spotify_top_songs_audio_features[[#This Row],[track_name]]</f>
        <v>NIGHT RIDER</v>
      </c>
    </row>
    <row r="5139" spans="1:28" x14ac:dyDescent="0.25">
      <c r="A5139" t="s">
        <v>4143</v>
      </c>
      <c r="B5139" t="s">
        <v>1356</v>
      </c>
      <c r="C5139" t="s">
        <v>4144</v>
      </c>
      <c r="D5139" t="s">
        <v>30</v>
      </c>
      <c r="E5139" t="s">
        <v>177</v>
      </c>
      <c r="F5139" t="s">
        <v>32</v>
      </c>
      <c r="G5139" t="s">
        <v>25</v>
      </c>
      <c r="H5139">
        <v>835</v>
      </c>
      <c r="I5139">
        <v>669</v>
      </c>
      <c r="J5139">
        <v>643</v>
      </c>
      <c r="K5139" t="s">
        <v>4145</v>
      </c>
      <c r="L5139">
        <v>6.9199999999999999E-3</v>
      </c>
      <c r="M5139">
        <v>535</v>
      </c>
      <c r="N5139">
        <v>542</v>
      </c>
      <c r="O5139">
        <v>-5582</v>
      </c>
      <c r="P5139">
        <v>122668</v>
      </c>
      <c r="Q5139">
        <v>267080</v>
      </c>
      <c r="R5139">
        <v>1</v>
      </c>
      <c r="S5139">
        <v>7496638</v>
      </c>
      <c r="U5139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5139" t="str">
        <f>IFERROR(MID(spotify_top_songs_audio_features[[#This Row],[artist_names]],SEARCH(",",spotify_top_songs_audio_features[[#This Row],[artist_names]])+2,99),"")</f>
        <v/>
      </c>
      <c r="W5139" t="str">
        <f>spotify_top_songs_audio_features[[#This Row],[source]]</f>
        <v>Def Jam Recordings</v>
      </c>
      <c r="X5139" s="1">
        <f>spotify_top_songs_audio_features[[#This Row],[streams]]</f>
        <v>7496638</v>
      </c>
      <c r="Y5139" t="str">
        <f>IF(Tabela2[[#This Row],[feat]]="","","Feat")</f>
        <v/>
      </c>
      <c r="Z5139" s="17" t="str">
        <f>CONCATENATE(INT(spotify_top_songs_audio_features[[#This Row],[duration_ms]]/(60*1000)),":",MOD(INT(spotify_top_songs_audio_features[[#This Row],[duration_ms]]/1000),60))</f>
        <v>4:27</v>
      </c>
      <c r="AA51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39" t="str">
        <f>spotify_top_songs_audio_features[[#This Row],[track_name]]</f>
        <v>Don't Stop The Music</v>
      </c>
    </row>
    <row r="5140" spans="1:28" x14ac:dyDescent="0.25">
      <c r="A5140" t="s">
        <v>16483</v>
      </c>
      <c r="B5140" t="s">
        <v>16484</v>
      </c>
      <c r="C5140" t="s">
        <v>16485</v>
      </c>
      <c r="D5140" t="s">
        <v>2682</v>
      </c>
      <c r="E5140" t="s">
        <v>86</v>
      </c>
      <c r="F5140" t="s">
        <v>24</v>
      </c>
      <c r="G5140" t="s">
        <v>25</v>
      </c>
      <c r="H5140">
        <v>774</v>
      </c>
      <c r="I5140">
        <v>603</v>
      </c>
      <c r="J5140">
        <v>591</v>
      </c>
      <c r="K5140" t="s">
        <v>773</v>
      </c>
      <c r="L5140">
        <v>4.3699999999999998E-3</v>
      </c>
      <c r="M5140">
        <v>869</v>
      </c>
      <c r="N5140">
        <v>977</v>
      </c>
      <c r="O5140">
        <v>-7319</v>
      </c>
      <c r="P5140">
        <v>149982</v>
      </c>
      <c r="Q5140">
        <v>179627</v>
      </c>
      <c r="R5140">
        <v>1</v>
      </c>
      <c r="S5140">
        <v>7493188</v>
      </c>
      <c r="U5140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140" t="str">
        <f>IFERROR(MID(spotify_top_songs_audio_features[[#This Row],[artist_names]],SEARCH(",",spotify_top_songs_audio_features[[#This Row],[artist_names]])+2,99),"")</f>
        <v>Lil Dicky</v>
      </c>
      <c r="W5140" t="str">
        <f>spotify_top_songs_audio_features[[#This Row],[source]]</f>
        <v>RBMG/Def Jam</v>
      </c>
      <c r="X5140" s="1">
        <f>spotify_top_songs_audio_features[[#This Row],[streams]]</f>
        <v>7493188</v>
      </c>
      <c r="Y5140" t="str">
        <f>IF(Tabela2[[#This Row],[feat]]="","","Feat")</f>
        <v>Feat</v>
      </c>
      <c r="Z5140" s="17" t="str">
        <f>CONCATENATE(INT(spotify_top_songs_audio_features[[#This Row],[duration_ms]]/(60*1000)),":",MOD(INT(spotify_top_songs_audio_features[[#This Row],[duration_ms]]/1000),60))</f>
        <v>2:59</v>
      </c>
      <c r="AA51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140" t="str">
        <f>spotify_top_songs_audio_features[[#This Row],[track_name]]</f>
        <v>Running Over (feat. Lil Dicky)</v>
      </c>
    </row>
    <row r="5141" spans="1:28" x14ac:dyDescent="0.25">
      <c r="A5141" t="s">
        <v>7318</v>
      </c>
      <c r="B5141" t="s">
        <v>1073</v>
      </c>
      <c r="C5141" t="s">
        <v>7319</v>
      </c>
      <c r="D5141" t="s">
        <v>22</v>
      </c>
      <c r="E5141" t="s">
        <v>142</v>
      </c>
      <c r="F5141" t="s">
        <v>32</v>
      </c>
      <c r="G5141" t="s">
        <v>152</v>
      </c>
      <c r="H5141">
        <v>412</v>
      </c>
      <c r="I5141">
        <v>382</v>
      </c>
      <c r="J5141">
        <v>497</v>
      </c>
      <c r="K5141" t="s">
        <v>886</v>
      </c>
      <c r="L5141">
        <v>0</v>
      </c>
      <c r="M5141">
        <v>931</v>
      </c>
      <c r="N5141">
        <v>318</v>
      </c>
      <c r="O5141">
        <v>-7023</v>
      </c>
      <c r="P5141">
        <v>81493</v>
      </c>
      <c r="Q5141">
        <v>178721</v>
      </c>
      <c r="R5141">
        <v>1</v>
      </c>
      <c r="S5141">
        <v>7491085</v>
      </c>
      <c r="U5141" t="str">
        <f>IFERROR(LEFT(spotify_top_songs_audio_features[[#This Row],[artist_names]],SEARCH(",",spotify_top_songs_audio_features[[#This Row],[artist_names]])-1),spotify_top_songs_audio_features[[#This Row],[artist_names]])</f>
        <v>Tate McRae</v>
      </c>
      <c r="V5141" t="str">
        <f>IFERROR(MID(spotify_top_songs_audio_features[[#This Row],[artist_names]],SEARCH(",",spotify_top_songs_audio_features[[#This Row],[artist_names]])+2,99),"")</f>
        <v/>
      </c>
      <c r="W5141" t="str">
        <f>spotify_top_songs_audio_features[[#This Row],[source]]</f>
        <v>RCA Records Label</v>
      </c>
      <c r="X5141" s="1">
        <f>spotify_top_songs_audio_features[[#This Row],[streams]]</f>
        <v>7491085</v>
      </c>
      <c r="Y5141" t="str">
        <f>IF(Tabela2[[#This Row],[feat]]="","","Feat")</f>
        <v/>
      </c>
      <c r="Z5141" s="17" t="str">
        <f>CONCATENATE(INT(spotify_top_songs_audio_features[[#This Row],[duration_ms]]/(60*1000)),":",MOD(INT(spotify_top_songs_audio_features[[#This Row],[duration_ms]]/1000),60))</f>
        <v>2:58</v>
      </c>
      <c r="AA51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141" t="str">
        <f>spotify_top_songs_audio_features[[#This Row],[track_name]]</f>
        <v>chaotic</v>
      </c>
    </row>
    <row r="5142" spans="1:28" x14ac:dyDescent="0.25">
      <c r="A5142" t="s">
        <v>17604</v>
      </c>
      <c r="B5142" t="s">
        <v>2666</v>
      </c>
      <c r="C5142" t="s">
        <v>17605</v>
      </c>
      <c r="D5142" t="s">
        <v>2668</v>
      </c>
      <c r="E5142" t="s">
        <v>31</v>
      </c>
      <c r="F5142" t="s">
        <v>24</v>
      </c>
      <c r="G5142" t="s">
        <v>25</v>
      </c>
      <c r="H5142">
        <v>658</v>
      </c>
      <c r="I5142">
        <v>878</v>
      </c>
      <c r="J5142">
        <v>123</v>
      </c>
      <c r="K5142" t="s">
        <v>17606</v>
      </c>
      <c r="L5142">
        <v>0</v>
      </c>
      <c r="M5142">
        <v>944</v>
      </c>
      <c r="N5142">
        <v>683</v>
      </c>
      <c r="O5142">
        <v>-3875</v>
      </c>
      <c r="P5142">
        <v>122015</v>
      </c>
      <c r="Q5142">
        <v>186653</v>
      </c>
      <c r="R5142">
        <v>1</v>
      </c>
      <c r="S5142">
        <v>7479618</v>
      </c>
      <c r="U5142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142" t="str">
        <f>IFERROR(MID(spotify_top_songs_audio_features[[#This Row],[artist_names]],SEARCH(",",spotify_top_songs_audio_features[[#This Row],[artist_names]])+2,99),"")</f>
        <v/>
      </c>
      <c r="W5142" t="str">
        <f>spotify_top_songs_audio_features[[#This Row],[source]]</f>
        <v>Interscope</v>
      </c>
      <c r="X5142" s="1">
        <f>spotify_top_songs_audio_features[[#This Row],[streams]]</f>
        <v>7479618</v>
      </c>
      <c r="Y5142" t="str">
        <f>IF(Tabela2[[#This Row],[feat]]="","","Feat")</f>
        <v/>
      </c>
      <c r="Z5142" s="17" t="str">
        <f>CONCATENATE(INT(spotify_top_songs_audio_features[[#This Row],[duration_ms]]/(60*1000)),":",MOD(INT(spotify_top_songs_audio_features[[#This Row],[duration_ms]]/1000),60))</f>
        <v>3:6</v>
      </c>
      <c r="AA51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42" t="str">
        <f>spotify_top_songs_audio_features[[#This Row],[track_name]]</f>
        <v>Replay</v>
      </c>
    </row>
    <row r="5143" spans="1:28" x14ac:dyDescent="0.25">
      <c r="A5143" t="s">
        <v>13531</v>
      </c>
      <c r="B5143" t="s">
        <v>293</v>
      </c>
      <c r="C5143" t="s">
        <v>13532</v>
      </c>
      <c r="D5143" t="s">
        <v>85</v>
      </c>
      <c r="E5143" t="s">
        <v>113</v>
      </c>
      <c r="F5143" t="s">
        <v>24</v>
      </c>
      <c r="G5143" t="s">
        <v>25</v>
      </c>
      <c r="H5143">
        <v>431</v>
      </c>
      <c r="I5143">
        <v>34</v>
      </c>
      <c r="J5143">
        <v>311</v>
      </c>
      <c r="K5143" t="s">
        <v>13533</v>
      </c>
      <c r="L5143">
        <v>108</v>
      </c>
      <c r="M5143">
        <v>12</v>
      </c>
      <c r="N5143">
        <v>529</v>
      </c>
      <c r="O5143">
        <v>-9384</v>
      </c>
      <c r="P5143">
        <v>119877</v>
      </c>
      <c r="Q5143">
        <v>285051</v>
      </c>
      <c r="R5143">
        <v>1</v>
      </c>
      <c r="S5143">
        <v>7477577</v>
      </c>
      <c r="U5143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143" t="str">
        <f>IFERROR(MID(spotify_top_songs_audio_features[[#This Row],[artist_names]],SEARCH(",",spotify_top_songs_audio_features[[#This Row],[artist_names]])+2,99),"")</f>
        <v/>
      </c>
      <c r="W5143" t="str">
        <f>spotify_top_songs_audio_features[[#This Row],[source]]</f>
        <v>Polydor Records</v>
      </c>
      <c r="X5143" s="1">
        <f>spotify_top_songs_audio_features[[#This Row],[streams]]</f>
        <v>7477577</v>
      </c>
      <c r="Y5143" t="str">
        <f>IF(Tabela2[[#This Row],[feat]]="","","Feat")</f>
        <v/>
      </c>
      <c r="Z5143" s="17" t="str">
        <f>CONCATENATE(INT(spotify_top_songs_audio_features[[#This Row],[duration_ms]]/(60*1000)),":",MOD(INT(spotify_top_songs_audio_features[[#This Row],[duration_ms]]/1000),60))</f>
        <v>4:45</v>
      </c>
      <c r="AA51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43" t="str">
        <f>spotify_top_songs_audio_features[[#This Row],[track_name]]</f>
        <v>Did you know that there's a tunnel under Ocean Blvd</v>
      </c>
    </row>
    <row r="5144" spans="1:28" x14ac:dyDescent="0.25">
      <c r="A5144" t="s">
        <v>970</v>
      </c>
      <c r="B5144" t="s">
        <v>558</v>
      </c>
      <c r="C5144" t="s">
        <v>971</v>
      </c>
      <c r="D5144" t="s">
        <v>560</v>
      </c>
      <c r="E5144" t="s">
        <v>97</v>
      </c>
      <c r="F5144" t="s">
        <v>32</v>
      </c>
      <c r="G5144" t="s">
        <v>25</v>
      </c>
      <c r="H5144">
        <v>61</v>
      </c>
      <c r="I5144">
        <v>569</v>
      </c>
      <c r="J5144">
        <v>345</v>
      </c>
      <c r="K5144" t="s">
        <v>972</v>
      </c>
      <c r="L5144">
        <v>0</v>
      </c>
      <c r="M5144">
        <v>337</v>
      </c>
      <c r="N5144">
        <v>287</v>
      </c>
      <c r="O5144">
        <v>-9447</v>
      </c>
      <c r="P5144">
        <v>81409</v>
      </c>
      <c r="Q5144">
        <v>304640</v>
      </c>
      <c r="R5144">
        <v>1</v>
      </c>
      <c r="S5144">
        <v>7476840</v>
      </c>
      <c r="U5144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5144" t="str">
        <f>IFERROR(MID(spotify_top_songs_audio_features[[#This Row],[artist_names]],SEARCH(",",spotify_top_songs_audio_features[[#This Row],[artist_names]])+2,99),"")</f>
        <v/>
      </c>
      <c r="W5144" t="str">
        <f>spotify_top_songs_audio_features[[#This Row],[source]]</f>
        <v>Dreamville, Inc., Under exclusive license to Roc Nation Records</v>
      </c>
      <c r="X5144" s="1">
        <f>spotify_top_songs_audio_features[[#This Row],[streams]]</f>
        <v>7476840</v>
      </c>
      <c r="Y5144" t="str">
        <f>IF(Tabela2[[#This Row],[feat]]="","","Feat")</f>
        <v/>
      </c>
      <c r="Z5144" s="17" t="str">
        <f>CONCATENATE(INT(spotify_top_songs_audio_features[[#This Row],[duration_ms]]/(60*1000)),":",MOD(INT(spotify_top_songs_audio_features[[#This Row],[duration_ms]]/1000),60))</f>
        <v>5:4</v>
      </c>
      <c r="AA51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144" t="str">
        <f>spotify_top_songs_audio_features[[#This Row],[track_name]]</f>
        <v>t h e . c l i m b . b a c k</v>
      </c>
    </row>
    <row r="5145" spans="1:28" x14ac:dyDescent="0.25">
      <c r="A5145" t="s">
        <v>6626</v>
      </c>
      <c r="B5145" t="s">
        <v>888</v>
      </c>
      <c r="C5145" t="s">
        <v>6627</v>
      </c>
      <c r="D5145" t="s">
        <v>436</v>
      </c>
      <c r="E5145" t="s">
        <v>86</v>
      </c>
      <c r="F5145" t="s">
        <v>24</v>
      </c>
      <c r="G5145" t="s">
        <v>152</v>
      </c>
      <c r="H5145">
        <v>631</v>
      </c>
      <c r="I5145">
        <v>825</v>
      </c>
      <c r="J5145">
        <v>433</v>
      </c>
      <c r="K5145" t="s">
        <v>5919</v>
      </c>
      <c r="L5145">
        <v>0</v>
      </c>
      <c r="M5145">
        <v>122</v>
      </c>
      <c r="N5145">
        <v>427</v>
      </c>
      <c r="O5145">
        <v>-3971</v>
      </c>
      <c r="P5145">
        <v>129942</v>
      </c>
      <c r="Q5145">
        <v>195760</v>
      </c>
      <c r="R5145">
        <v>1</v>
      </c>
      <c r="S5145">
        <v>7476184</v>
      </c>
      <c r="U5145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145" t="str">
        <f>IFERROR(MID(spotify_top_songs_audio_features[[#This Row],[artist_names]],SEARCH(",",spotify_top_songs_audio_features[[#This Row],[artist_names]])+2,99),"")</f>
        <v/>
      </c>
      <c r="W5145" t="str">
        <f>spotify_top_songs_audio_features[[#This Row],[source]]</f>
        <v>Atlantic Records UK</v>
      </c>
      <c r="X5145" s="1">
        <f>spotify_top_songs_audio_features[[#This Row],[streams]]</f>
        <v>7476184</v>
      </c>
      <c r="Y5145" t="str">
        <f>IF(Tabela2[[#This Row],[feat]]="","","Feat")</f>
        <v/>
      </c>
      <c r="Z5145" s="17" t="str">
        <f>CONCATENATE(INT(spotify_top_songs_audio_features[[#This Row],[duration_ms]]/(60*1000)),":",MOD(INT(spotify_top_songs_audio_features[[#This Row],[duration_ms]]/1000),60))</f>
        <v>3:15</v>
      </c>
      <c r="AA51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145" t="str">
        <f>spotify_top_songs_audio_features[[#This Row],[track_name]]</f>
        <v>Tides</v>
      </c>
    </row>
    <row r="5146" spans="1:28" x14ac:dyDescent="0.25">
      <c r="A5146" t="s">
        <v>5365</v>
      </c>
      <c r="B5146" t="s">
        <v>5366</v>
      </c>
      <c r="C5146" t="s">
        <v>3102</v>
      </c>
      <c r="D5146" t="s">
        <v>1003</v>
      </c>
      <c r="E5146" t="s">
        <v>97</v>
      </c>
      <c r="F5146" t="s">
        <v>32</v>
      </c>
      <c r="G5146" t="s">
        <v>25</v>
      </c>
      <c r="H5146">
        <v>779</v>
      </c>
      <c r="I5146">
        <v>56</v>
      </c>
      <c r="J5146">
        <v>253</v>
      </c>
      <c r="K5146" t="s">
        <v>3883</v>
      </c>
      <c r="L5146">
        <v>0</v>
      </c>
      <c r="M5146">
        <v>241</v>
      </c>
      <c r="N5146">
        <v>421</v>
      </c>
      <c r="O5146">
        <v>-7564</v>
      </c>
      <c r="P5146">
        <v>142032</v>
      </c>
      <c r="Q5146">
        <v>287320</v>
      </c>
      <c r="R5146">
        <v>2</v>
      </c>
      <c r="S5146">
        <v>7473887</v>
      </c>
      <c r="U5146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5146" t="str">
        <f>IFERROR(MID(spotify_top_songs_audio_features[[#This Row],[artist_names]],SEARCH(",",spotify_top_songs_audio_features[[#This Row],[artist_names]])+2,99),"")</f>
        <v>Migos</v>
      </c>
      <c r="W5146" t="str">
        <f>spotify_top_songs_audio_features[[#This Row],[source]]</f>
        <v>Getting Out Our Dreams Inc. (G.O.O.D.) Music / IDJ</v>
      </c>
      <c r="X5146" s="1">
        <f>spotify_top_songs_audio_features[[#This Row],[streams]]</f>
        <v>7473887</v>
      </c>
      <c r="Y5146" t="str">
        <f>IF(Tabela2[[#This Row],[feat]]="","","Feat")</f>
        <v>Feat</v>
      </c>
      <c r="Z5146" s="17" t="str">
        <f>CONCATENATE(INT(spotify_top_songs_audio_features[[#This Row],[duration_ms]]/(60*1000)),":",MOD(INT(spotify_top_songs_audio_features[[#This Row],[duration_ms]]/1000),60))</f>
        <v>4:47</v>
      </c>
      <c r="AA51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146" t="str">
        <f>spotify_top_songs_audio_features[[#This Row],[track_name]]</f>
        <v>Sacrifices</v>
      </c>
    </row>
    <row r="5147" spans="1:28" x14ac:dyDescent="0.25">
      <c r="A5147" t="s">
        <v>4765</v>
      </c>
      <c r="B5147" t="s">
        <v>2680</v>
      </c>
      <c r="C5147" t="s">
        <v>4766</v>
      </c>
      <c r="D5147" t="s">
        <v>2682</v>
      </c>
      <c r="E5147" t="s">
        <v>469</v>
      </c>
      <c r="F5147" t="s">
        <v>24</v>
      </c>
      <c r="G5147" t="s">
        <v>25</v>
      </c>
      <c r="H5147">
        <v>702</v>
      </c>
      <c r="I5147">
        <v>608</v>
      </c>
      <c r="J5147">
        <v>359</v>
      </c>
      <c r="K5147" t="s">
        <v>4767</v>
      </c>
      <c r="L5147">
        <v>0</v>
      </c>
      <c r="M5147">
        <v>129</v>
      </c>
      <c r="N5147">
        <v>597</v>
      </c>
      <c r="O5147">
        <v>-6843</v>
      </c>
      <c r="P5147">
        <v>75012</v>
      </c>
      <c r="Q5147">
        <v>195333</v>
      </c>
      <c r="R5147">
        <v>1</v>
      </c>
      <c r="S5147">
        <v>7473249</v>
      </c>
      <c r="U5147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147" t="str">
        <f>IFERROR(MID(spotify_top_songs_audio_features[[#This Row],[artist_names]],SEARCH(",",spotify_top_songs_audio_features[[#This Row],[artist_names]])+2,99),"")</f>
        <v/>
      </c>
      <c r="W5147" t="str">
        <f>spotify_top_songs_audio_features[[#This Row],[source]]</f>
        <v>RBMG/Def Jam</v>
      </c>
      <c r="X5147" s="1">
        <f>spotify_top_songs_audio_features[[#This Row],[streams]]</f>
        <v>7473249</v>
      </c>
      <c r="Y5147" t="str">
        <f>IF(Tabela2[[#This Row],[feat]]="","","Feat")</f>
        <v/>
      </c>
      <c r="Z5147" s="17" t="str">
        <f>CONCATENATE(INT(spotify_top_songs_audio_features[[#This Row],[duration_ms]]/(60*1000)),":",MOD(INT(spotify_top_songs_audio_features[[#This Row],[duration_ms]]/1000),60))</f>
        <v>3:15</v>
      </c>
      <c r="AA51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147" t="str">
        <f>spotify_top_songs_audio_features[[#This Row],[track_name]]</f>
        <v>Available</v>
      </c>
    </row>
    <row r="5148" spans="1:28" x14ac:dyDescent="0.25">
      <c r="A5148" t="s">
        <v>3963</v>
      </c>
      <c r="B5148" t="s">
        <v>293</v>
      </c>
      <c r="C5148" t="s">
        <v>3964</v>
      </c>
      <c r="D5148" t="s">
        <v>85</v>
      </c>
      <c r="E5148" t="s">
        <v>23</v>
      </c>
      <c r="F5148" t="s">
        <v>24</v>
      </c>
      <c r="G5148" t="s">
        <v>25</v>
      </c>
      <c r="H5148">
        <v>444</v>
      </c>
      <c r="I5148">
        <v>26</v>
      </c>
      <c r="J5148">
        <v>316</v>
      </c>
      <c r="K5148" t="s">
        <v>3058</v>
      </c>
      <c r="L5148">
        <v>815</v>
      </c>
      <c r="M5148">
        <v>125</v>
      </c>
      <c r="N5148">
        <v>121</v>
      </c>
      <c r="O5148">
        <v>-10045</v>
      </c>
      <c r="P5148">
        <v>120443</v>
      </c>
      <c r="Q5148">
        <v>211613</v>
      </c>
      <c r="R5148">
        <v>1</v>
      </c>
      <c r="S5148">
        <v>7473187</v>
      </c>
      <c r="U5148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148" t="str">
        <f>IFERROR(MID(spotify_top_songs_audio_features[[#This Row],[artist_names]],SEARCH(",",spotify_top_songs_audio_features[[#This Row],[artist_names]])+2,99),"")</f>
        <v/>
      </c>
      <c r="W5148" t="str">
        <f>spotify_top_songs_audio_features[[#This Row],[source]]</f>
        <v>Polydor Records</v>
      </c>
      <c r="X5148" s="1">
        <f>spotify_top_songs_audio_features[[#This Row],[streams]]</f>
        <v>7473187</v>
      </c>
      <c r="Y5148" t="str">
        <f>IF(Tabela2[[#This Row],[feat]]="","","Feat")</f>
        <v/>
      </c>
      <c r="Z5148" s="17" t="str">
        <f>CONCATENATE(INT(spotify_top_songs_audio_features[[#This Row],[duration_ms]]/(60*1000)),":",MOD(INT(spotify_top_songs_audio_features[[#This Row],[duration_ms]]/1000),60))</f>
        <v>3:31</v>
      </c>
      <c r="AA51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148" t="str">
        <f>spotify_top_songs_audio_features[[#This Row],[track_name]]</f>
        <v>Watercolor Eyes - From “Euphoria” An HBO Original Series</v>
      </c>
    </row>
    <row r="5149" spans="1:28" x14ac:dyDescent="0.25">
      <c r="A5149" t="s">
        <v>13987</v>
      </c>
      <c r="B5149" t="s">
        <v>982</v>
      </c>
      <c r="C5149" t="s">
        <v>7527</v>
      </c>
      <c r="D5149" t="s">
        <v>1793</v>
      </c>
      <c r="E5149" t="s">
        <v>58</v>
      </c>
      <c r="F5149" t="s">
        <v>24</v>
      </c>
      <c r="G5149" t="s">
        <v>152</v>
      </c>
      <c r="H5149">
        <v>484</v>
      </c>
      <c r="I5149">
        <v>632</v>
      </c>
      <c r="J5149">
        <v>976</v>
      </c>
      <c r="K5149" t="s">
        <v>12582</v>
      </c>
      <c r="L5149">
        <v>243</v>
      </c>
      <c r="M5149">
        <v>209</v>
      </c>
      <c r="N5149">
        <v>736</v>
      </c>
      <c r="O5149">
        <v>-6917</v>
      </c>
      <c r="P5149">
        <v>126384</v>
      </c>
      <c r="Q5149">
        <v>214558</v>
      </c>
      <c r="R5149">
        <v>4</v>
      </c>
      <c r="S5149">
        <v>7471309</v>
      </c>
      <c r="U5149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149" t="str">
        <f>IFERROR(MID(spotify_top_songs_audio_features[[#This Row],[artist_names]],SEARCH(",",spotify_top_songs_audio_features[[#This Row],[artist_names]])+2,99),"")</f>
        <v/>
      </c>
      <c r="W5149" t="str">
        <f>spotify_top_songs_audio_features[[#This Row],[source]]</f>
        <v>88rising Music</v>
      </c>
      <c r="X5149" s="1">
        <f>spotify_top_songs_audio_features[[#This Row],[streams]]</f>
        <v>7471309</v>
      </c>
      <c r="Y5149" t="str">
        <f>IF(Tabela2[[#This Row],[feat]]="","","Feat")</f>
        <v/>
      </c>
      <c r="Z5149" s="17" t="str">
        <f>CONCATENATE(INT(spotify_top_songs_audio_features[[#This Row],[duration_ms]]/(60*1000)),":",MOD(INT(spotify_top_songs_audio_features[[#This Row],[duration_ms]]/1000),60))</f>
        <v>3:34</v>
      </c>
      <c r="AA51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149" t="str">
        <f>spotify_top_songs_audio_features[[#This Row],[track_name]]</f>
        <v>Gimme Love</v>
      </c>
    </row>
    <row r="5150" spans="1:28" x14ac:dyDescent="0.25">
      <c r="A5150" t="s">
        <v>8668</v>
      </c>
      <c r="B5150" t="s">
        <v>749</v>
      </c>
      <c r="C5150" t="s">
        <v>8669</v>
      </c>
      <c r="D5150" t="s">
        <v>857</v>
      </c>
      <c r="E5150" t="s">
        <v>142</v>
      </c>
      <c r="F5150" t="s">
        <v>24</v>
      </c>
      <c r="G5150" t="s">
        <v>152</v>
      </c>
      <c r="H5150">
        <v>791</v>
      </c>
      <c r="I5150">
        <v>45</v>
      </c>
      <c r="J5150">
        <v>393</v>
      </c>
      <c r="K5150" t="s">
        <v>8670</v>
      </c>
      <c r="L5150">
        <v>0</v>
      </c>
      <c r="M5150">
        <v>185</v>
      </c>
      <c r="N5150">
        <v>87</v>
      </c>
      <c r="O5150">
        <v>-3001</v>
      </c>
      <c r="P5150">
        <v>157953</v>
      </c>
      <c r="Q5150">
        <v>186453</v>
      </c>
      <c r="R5150">
        <v>1</v>
      </c>
      <c r="S5150">
        <v>7470526</v>
      </c>
      <c r="U5150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5150" t="str">
        <f>IFERROR(MID(spotify_top_songs_audio_features[[#This Row],[artist_names]],SEARCH(",",spotify_top_songs_audio_features[[#This Row],[artist_names]])+2,99),"")</f>
        <v/>
      </c>
      <c r="W5150" t="str">
        <f>spotify_top_songs_audio_features[[#This Row],[source]]</f>
        <v>Universal Music Latino</v>
      </c>
      <c r="X5150" s="1">
        <f>spotify_top_songs_audio_features[[#This Row],[streams]]</f>
        <v>7470526</v>
      </c>
      <c r="Y5150" t="str">
        <f>IF(Tabela2[[#This Row],[feat]]="","","Feat")</f>
        <v/>
      </c>
      <c r="Z5150" s="17" t="str">
        <f>CONCATENATE(INT(spotify_top_songs_audio_features[[#This Row],[duration_ms]]/(60*1000)),":",MOD(INT(spotify_top_songs_audio_features[[#This Row],[duration_ms]]/1000),60))</f>
        <v>3:6</v>
      </c>
      <c r="AA51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150" t="str">
        <f>spotify_top_songs_audio_features[[#This Row],[track_name]]</f>
        <v>GUCCI LOS PAÑOS</v>
      </c>
    </row>
    <row r="5151" spans="1:28" x14ac:dyDescent="0.25">
      <c r="A5151" t="s">
        <v>17039</v>
      </c>
      <c r="B5151" t="s">
        <v>16730</v>
      </c>
      <c r="C5151" t="s">
        <v>16731</v>
      </c>
      <c r="D5151" t="s">
        <v>16732</v>
      </c>
      <c r="E5151" t="s">
        <v>102</v>
      </c>
      <c r="F5151" t="s">
        <v>32</v>
      </c>
      <c r="G5151" t="s">
        <v>25</v>
      </c>
      <c r="H5151">
        <v>57</v>
      </c>
      <c r="I5151">
        <v>842</v>
      </c>
      <c r="J5151">
        <v>381</v>
      </c>
      <c r="K5151" t="s">
        <v>9550</v>
      </c>
      <c r="L5151">
        <v>876</v>
      </c>
      <c r="M5151">
        <v>524</v>
      </c>
      <c r="N5151">
        <v>47</v>
      </c>
      <c r="O5151">
        <v>-5085</v>
      </c>
      <c r="P5151">
        <v>143975</v>
      </c>
      <c r="Q5151">
        <v>196784</v>
      </c>
      <c r="R5151">
        <v>30</v>
      </c>
      <c r="S5151">
        <v>7465455</v>
      </c>
      <c r="U5151" t="str">
        <f>IFERROR(LEFT(spotify_top_songs_audio_features[[#This Row],[artist_names]],SEARCH(",",spotify_top_songs_audio_features[[#This Row],[artist_names]])-1),spotify_top_songs_audio_features[[#This Row],[artist_names]])</f>
        <v>Beach Weather</v>
      </c>
      <c r="V5151" t="str">
        <f>IFERROR(MID(spotify_top_songs_audio_features[[#This Row],[artist_names]],SEARCH(",",spotify_top_songs_audio_features[[#This Row],[artist_names]])+2,99),"")</f>
        <v/>
      </c>
      <c r="W5151" t="str">
        <f>spotify_top_songs_audio_features[[#This Row],[source]]</f>
        <v>8123 / Arista Records</v>
      </c>
      <c r="X5151" s="1">
        <f>spotify_top_songs_audio_features[[#This Row],[streams]]</f>
        <v>7465455</v>
      </c>
      <c r="Y5151" t="str">
        <f>IF(Tabela2[[#This Row],[feat]]="","","Feat")</f>
        <v/>
      </c>
      <c r="Z5151" s="17" t="str">
        <f>CONCATENATE(INT(spotify_top_songs_audio_features[[#This Row],[duration_ms]]/(60*1000)),":",MOD(INT(spotify_top_songs_audio_features[[#This Row],[duration_ms]]/1000),60))</f>
        <v>3:16</v>
      </c>
      <c r="AA51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151" t="str">
        <f>spotify_top_songs_audio_features[[#This Row],[track_name]]</f>
        <v>Sex, Drugs, Etc.</v>
      </c>
    </row>
    <row r="5152" spans="1:28" x14ac:dyDescent="0.25">
      <c r="A5152" t="s">
        <v>9290</v>
      </c>
      <c r="B5152" t="s">
        <v>439</v>
      </c>
      <c r="C5152" t="s">
        <v>9291</v>
      </c>
      <c r="D5152" t="s">
        <v>48</v>
      </c>
      <c r="E5152" t="s">
        <v>23</v>
      </c>
      <c r="F5152" t="s">
        <v>24</v>
      </c>
      <c r="G5152" t="s">
        <v>25</v>
      </c>
      <c r="H5152">
        <v>47</v>
      </c>
      <c r="I5152">
        <v>709</v>
      </c>
      <c r="J5152">
        <v>299</v>
      </c>
      <c r="K5152" t="s">
        <v>736</v>
      </c>
      <c r="L5152">
        <v>121</v>
      </c>
      <c r="M5152">
        <v>302</v>
      </c>
      <c r="N5152">
        <v>247</v>
      </c>
      <c r="O5152">
        <v>-4563</v>
      </c>
      <c r="P5152">
        <v>98036</v>
      </c>
      <c r="Q5152">
        <v>241360</v>
      </c>
      <c r="R5152">
        <v>1</v>
      </c>
      <c r="S5152">
        <v>7464020</v>
      </c>
      <c r="U515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5152" t="str">
        <f>IFERROR(MID(spotify_top_songs_audio_features[[#This Row],[artist_names]],SEARCH(",",spotify_top_songs_audio_features[[#This Row],[artist_names]])+2,99),"")</f>
        <v/>
      </c>
      <c r="W5152" t="str">
        <f>spotify_top_songs_audio_features[[#This Row],[source]]</f>
        <v>Republic Records</v>
      </c>
      <c r="X5152" s="1">
        <f>spotify_top_songs_audio_features[[#This Row],[streams]]</f>
        <v>7464020</v>
      </c>
      <c r="Y5152" t="str">
        <f>IF(Tabela2[[#This Row],[feat]]="","","Feat")</f>
        <v/>
      </c>
      <c r="Z5152" s="17" t="str">
        <f>CONCATENATE(INT(spotify_top_songs_audio_features[[#This Row],[duration_ms]]/(60*1000)),":",MOD(INT(spotify_top_songs_audio_features[[#This Row],[duration_ms]]/1000),60))</f>
        <v>4:1</v>
      </c>
      <c r="AA51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152" t="str">
        <f>spotify_top_songs_audio_features[[#This Row],[track_name]]</f>
        <v>Only Wanna Be With You - Pokémon 25 Version</v>
      </c>
    </row>
    <row r="5153" spans="1:28" x14ac:dyDescent="0.25">
      <c r="A5153" t="s">
        <v>13122</v>
      </c>
      <c r="B5153" t="s">
        <v>982</v>
      </c>
      <c r="C5153" t="s">
        <v>9515</v>
      </c>
      <c r="D5153" t="s">
        <v>984</v>
      </c>
      <c r="E5153" t="s">
        <v>177</v>
      </c>
      <c r="F5153" t="s">
        <v>32</v>
      </c>
      <c r="G5153" t="s">
        <v>25</v>
      </c>
      <c r="H5153">
        <v>736</v>
      </c>
      <c r="I5153">
        <v>71</v>
      </c>
      <c r="J5153">
        <v>91</v>
      </c>
      <c r="K5153" t="s">
        <v>6026</v>
      </c>
      <c r="L5153">
        <v>351</v>
      </c>
      <c r="M5153">
        <v>395</v>
      </c>
      <c r="N5153">
        <v>728</v>
      </c>
      <c r="O5153">
        <v>-8497</v>
      </c>
      <c r="P5153">
        <v>82482</v>
      </c>
      <c r="Q5153">
        <v>141093</v>
      </c>
      <c r="R5153">
        <v>2</v>
      </c>
      <c r="S5153">
        <v>7457840</v>
      </c>
      <c r="U5153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153" t="str">
        <f>IFERROR(MID(spotify_top_songs_audio_features[[#This Row],[artist_names]],SEARCH(",",spotify_top_songs_audio_features[[#This Row],[artist_names]])+2,99),"")</f>
        <v/>
      </c>
      <c r="W5153" t="str">
        <f>spotify_top_songs_audio_features[[#This Row],[source]]</f>
        <v>88rising Music/Warner Records</v>
      </c>
      <c r="X5153" s="1">
        <f>spotify_top_songs_audio_features[[#This Row],[streams]]</f>
        <v>7457840</v>
      </c>
      <c r="Y5153" t="str">
        <f>IF(Tabela2[[#This Row],[feat]]="","","Feat")</f>
        <v/>
      </c>
      <c r="Z5153" s="17" t="str">
        <f>CONCATENATE(INT(spotify_top_songs_audio_features[[#This Row],[duration_ms]]/(60*1000)),":",MOD(INT(spotify_top_songs_audio_features[[#This Row],[duration_ms]]/1000),60))</f>
        <v>2:21</v>
      </c>
      <c r="AA51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53" t="str">
        <f>spotify_top_songs_audio_features[[#This Row],[track_name]]</f>
        <v>YUKON (INTERLUDE)</v>
      </c>
    </row>
    <row r="5154" spans="1:28" x14ac:dyDescent="0.25">
      <c r="A5154" t="s">
        <v>8685</v>
      </c>
      <c r="B5154" t="s">
        <v>2666</v>
      </c>
      <c r="C5154" t="s">
        <v>8686</v>
      </c>
      <c r="D5154" t="s">
        <v>2668</v>
      </c>
      <c r="E5154" t="s">
        <v>113</v>
      </c>
      <c r="F5154" t="s">
        <v>24</v>
      </c>
      <c r="G5154" t="s">
        <v>25</v>
      </c>
      <c r="H5154">
        <v>743</v>
      </c>
      <c r="I5154">
        <v>853</v>
      </c>
      <c r="J5154">
        <v>4</v>
      </c>
      <c r="K5154" t="s">
        <v>8687</v>
      </c>
      <c r="L5154">
        <v>3.49E-3</v>
      </c>
      <c r="M5154">
        <v>872</v>
      </c>
      <c r="N5154">
        <v>422</v>
      </c>
      <c r="O5154">
        <v>-4842</v>
      </c>
      <c r="P5154">
        <v>121028</v>
      </c>
      <c r="Q5154">
        <v>221667</v>
      </c>
      <c r="R5154">
        <v>1</v>
      </c>
      <c r="S5154">
        <v>7451452</v>
      </c>
      <c r="U5154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154" t="str">
        <f>IFERROR(MID(spotify_top_songs_audio_features[[#This Row],[artist_names]],SEARCH(",",spotify_top_songs_audio_features[[#This Row],[artist_names]])+2,99),"")</f>
        <v/>
      </c>
      <c r="W5154" t="str">
        <f>spotify_top_songs_audio_features[[#This Row],[source]]</f>
        <v>Interscope</v>
      </c>
      <c r="X5154" s="1">
        <f>spotify_top_songs_audio_features[[#This Row],[streams]]</f>
        <v>7451452</v>
      </c>
      <c r="Y5154" t="str">
        <f>IF(Tabela2[[#This Row],[feat]]="","","Feat")</f>
        <v/>
      </c>
      <c r="Z5154" s="17" t="str">
        <f>CONCATENATE(INT(spotify_top_songs_audio_features[[#This Row],[duration_ms]]/(60*1000)),":",MOD(INT(spotify_top_songs_audio_features[[#This Row],[duration_ms]]/1000),60))</f>
        <v>3:41</v>
      </c>
      <c r="AA51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54" t="str">
        <f>spotify_top_songs_audio_features[[#This Row],[track_name]]</f>
        <v>Plastic Doll</v>
      </c>
    </row>
    <row r="5155" spans="1:28" x14ac:dyDescent="0.25">
      <c r="A5155" t="s">
        <v>4873</v>
      </c>
      <c r="B5155" t="s">
        <v>125</v>
      </c>
      <c r="C5155" t="s">
        <v>4874</v>
      </c>
      <c r="D5155" t="s">
        <v>127</v>
      </c>
      <c r="E5155" t="s">
        <v>31</v>
      </c>
      <c r="F5155" t="s">
        <v>24</v>
      </c>
      <c r="G5155" t="s">
        <v>25</v>
      </c>
      <c r="H5155">
        <v>429</v>
      </c>
      <c r="I5155">
        <v>387</v>
      </c>
      <c r="J5155">
        <v>753</v>
      </c>
      <c r="K5155" t="s">
        <v>4875</v>
      </c>
      <c r="L5155">
        <v>802</v>
      </c>
      <c r="M5155">
        <v>142</v>
      </c>
      <c r="N5155">
        <v>41</v>
      </c>
      <c r="O5155">
        <v>-7486</v>
      </c>
      <c r="P5155">
        <v>109893</v>
      </c>
      <c r="Q5155">
        <v>162147</v>
      </c>
      <c r="R5155">
        <v>1</v>
      </c>
      <c r="S5155">
        <v>7450126</v>
      </c>
      <c r="U515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155" t="str">
        <f>IFERROR(MID(spotify_top_songs_audio_features[[#This Row],[artist_names]],SEARCH(",",spotify_top_songs_audio_features[[#This Row],[artist_names]])+2,99),"")</f>
        <v/>
      </c>
      <c r="W5155" t="str">
        <f>spotify_top_songs_audio_features[[#This Row],[source]]</f>
        <v>BIGHIT MUSIC</v>
      </c>
      <c r="X5155" s="1">
        <f>spotify_top_songs_audio_features[[#This Row],[streams]]</f>
        <v>7450126</v>
      </c>
      <c r="Y5155" t="str">
        <f>IF(Tabela2[[#This Row],[feat]]="","","Feat")</f>
        <v/>
      </c>
      <c r="Z5155" s="17" t="str">
        <f>CONCATENATE(INT(spotify_top_songs_audio_features[[#This Row],[duration_ms]]/(60*1000)),":",MOD(INT(spotify_top_songs_audio_features[[#This Row],[duration_ms]]/1000),60))</f>
        <v>2:42</v>
      </c>
      <c r="AA51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55" t="str">
        <f>spotify_top_songs_audio_features[[#This Row],[track_name]]</f>
        <v>Butter - Instrumental</v>
      </c>
    </row>
    <row r="5156" spans="1:28" x14ac:dyDescent="0.25">
      <c r="A5156" t="s">
        <v>13061</v>
      </c>
      <c r="B5156" t="s">
        <v>1412</v>
      </c>
      <c r="C5156" t="s">
        <v>13062</v>
      </c>
      <c r="D5156" t="s">
        <v>1414</v>
      </c>
      <c r="E5156" t="s">
        <v>43</v>
      </c>
      <c r="F5156" t="s">
        <v>32</v>
      </c>
      <c r="G5156" t="s">
        <v>25</v>
      </c>
      <c r="H5156">
        <v>646</v>
      </c>
      <c r="I5156">
        <v>756</v>
      </c>
      <c r="J5156">
        <v>488</v>
      </c>
      <c r="K5156" t="s">
        <v>8550</v>
      </c>
      <c r="L5156">
        <v>3.0000000000000001E-5</v>
      </c>
      <c r="M5156">
        <v>202</v>
      </c>
      <c r="N5156">
        <v>602</v>
      </c>
      <c r="O5156">
        <v>-9017</v>
      </c>
      <c r="P5156">
        <v>19388</v>
      </c>
      <c r="Q5156">
        <v>169267</v>
      </c>
      <c r="R5156">
        <v>2</v>
      </c>
      <c r="S5156">
        <v>7445368</v>
      </c>
      <c r="U5156" t="str">
        <f>IFERROR(LEFT(spotify_top_songs_audio_features[[#This Row],[artist_names]],SEARCH(",",spotify_top_songs_audio_features[[#This Row],[artist_names]])-1),spotify_top_songs_audio_features[[#This Row],[artist_names]])</f>
        <v>Bryson Tiller</v>
      </c>
      <c r="V5156" t="str">
        <f>IFERROR(MID(spotify_top_songs_audio_features[[#This Row],[artist_names]],SEARCH(",",spotify_top_songs_audio_features[[#This Row],[artist_names]])+2,99),"")</f>
        <v/>
      </c>
      <c r="W5156" t="str">
        <f>spotify_top_songs_audio_features[[#This Row],[source]]</f>
        <v>TrapSoul/RCA Records</v>
      </c>
      <c r="X5156" s="1">
        <f>spotify_top_songs_audio_features[[#This Row],[streams]]</f>
        <v>7445368</v>
      </c>
      <c r="Y5156" t="str">
        <f>IF(Tabela2[[#This Row],[feat]]="","","Feat")</f>
        <v/>
      </c>
      <c r="Z5156" s="17" t="str">
        <f>CONCATENATE(INT(spotify_top_songs_audio_features[[#This Row],[duration_ms]]/(60*1000)),":",MOD(INT(spotify_top_songs_audio_features[[#This Row],[duration_ms]]/1000),60))</f>
        <v>2:49</v>
      </c>
      <c r="AA51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156" t="str">
        <f>spotify_top_songs_audio_features[[#This Row],[track_name]]</f>
        <v>Run Me Dry</v>
      </c>
    </row>
    <row r="5157" spans="1:28" x14ac:dyDescent="0.25">
      <c r="A5157" t="s">
        <v>471</v>
      </c>
      <c r="B5157" t="s">
        <v>472</v>
      </c>
      <c r="C5157" t="s">
        <v>473</v>
      </c>
      <c r="D5157" t="s">
        <v>474</v>
      </c>
      <c r="E5157" t="s">
        <v>102</v>
      </c>
      <c r="F5157" t="s">
        <v>32</v>
      </c>
      <c r="G5157" t="s">
        <v>25</v>
      </c>
      <c r="H5157">
        <v>487</v>
      </c>
      <c r="I5157">
        <v>458</v>
      </c>
      <c r="J5157">
        <v>371</v>
      </c>
      <c r="K5157" t="s">
        <v>475</v>
      </c>
      <c r="L5157">
        <v>257</v>
      </c>
      <c r="M5157">
        <v>117</v>
      </c>
      <c r="N5157">
        <v>207</v>
      </c>
      <c r="O5157">
        <v>-7761</v>
      </c>
      <c r="P5157">
        <v>115989</v>
      </c>
      <c r="Q5157">
        <v>270413</v>
      </c>
      <c r="R5157">
        <v>1</v>
      </c>
      <c r="S5157">
        <v>7437136</v>
      </c>
      <c r="U5157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157" t="str">
        <f>IFERROR(MID(spotify_top_songs_audio_features[[#This Row],[artist_names]],SEARCH(",",spotify_top_songs_audio_features[[#This Row],[artist_names]])+2,99),"")</f>
        <v/>
      </c>
      <c r="W5157" t="str">
        <f>spotify_top_songs_audio_features[[#This Row],[source]]</f>
        <v>Right Hand Music Group, LLC/RCA Records</v>
      </c>
      <c r="X5157" s="1">
        <f>spotify_top_songs_audio_features[[#This Row],[streams]]</f>
        <v>7437136</v>
      </c>
      <c r="Y5157" t="str">
        <f>IF(Tabela2[[#This Row],[feat]]="","","Feat")</f>
        <v/>
      </c>
      <c r="Z5157" s="17" t="str">
        <f>CONCATENATE(INT(spotify_top_songs_audio_features[[#This Row],[duration_ms]]/(60*1000)),":",MOD(INT(spotify_top_songs_audio_features[[#This Row],[duration_ms]]/1000),60))</f>
        <v>4:30</v>
      </c>
      <c r="AA51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157" t="str">
        <f>spotify_top_songs_audio_features[[#This Row],[track_name]]</f>
        <v>Vertigo</v>
      </c>
    </row>
    <row r="5158" spans="1:28" x14ac:dyDescent="0.25">
      <c r="A5158" t="s">
        <v>5286</v>
      </c>
      <c r="B5158" t="s">
        <v>3546</v>
      </c>
      <c r="C5158" t="s">
        <v>5287</v>
      </c>
      <c r="D5158" t="s">
        <v>282</v>
      </c>
      <c r="E5158" t="s">
        <v>86</v>
      </c>
      <c r="F5158" t="s">
        <v>24</v>
      </c>
      <c r="G5158" t="s">
        <v>25</v>
      </c>
      <c r="H5158">
        <v>713</v>
      </c>
      <c r="I5158">
        <v>689</v>
      </c>
      <c r="J5158">
        <v>255</v>
      </c>
      <c r="K5158" t="s">
        <v>1547</v>
      </c>
      <c r="L5158">
        <v>0</v>
      </c>
      <c r="M5158">
        <v>136</v>
      </c>
      <c r="N5158">
        <v>63</v>
      </c>
      <c r="O5158">
        <v>-599</v>
      </c>
      <c r="P5158">
        <v>156934</v>
      </c>
      <c r="Q5158">
        <v>171319</v>
      </c>
      <c r="R5158">
        <v>1</v>
      </c>
      <c r="S5158">
        <v>7434823</v>
      </c>
      <c r="U5158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5158" t="str">
        <f>IFERROR(MID(spotify_top_songs_audio_features[[#This Row],[artist_names]],SEARCH(",",spotify_top_songs_audio_features[[#This Row],[artist_names]])+2,99),"")</f>
        <v/>
      </c>
      <c r="W5158" t="str">
        <f>spotify_top_songs_audio_features[[#This Row],[source]]</f>
        <v>Columbia</v>
      </c>
      <c r="X5158" s="1">
        <f>spotify_top_songs_audio_features[[#This Row],[streams]]</f>
        <v>7434823</v>
      </c>
      <c r="Y5158" t="str">
        <f>IF(Tabela2[[#This Row],[feat]]="","","Feat")</f>
        <v/>
      </c>
      <c r="Z5158" s="17" t="str">
        <f>CONCATENATE(INT(spotify_top_songs_audio_features[[#This Row],[duration_ms]]/(60*1000)),":",MOD(INT(spotify_top_songs_audio_features[[#This Row],[duration_ms]]/1000),60))</f>
        <v>2:51</v>
      </c>
      <c r="AA51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158" t="str">
        <f>spotify_top_songs_audio_features[[#This Row],[track_name]]</f>
        <v>Distraction</v>
      </c>
    </row>
    <row r="5159" spans="1:28" x14ac:dyDescent="0.25">
      <c r="A5159" t="s">
        <v>13543</v>
      </c>
      <c r="B5159" t="s">
        <v>1209</v>
      </c>
      <c r="C5159" t="s">
        <v>3405</v>
      </c>
      <c r="D5159" t="s">
        <v>1211</v>
      </c>
      <c r="E5159" t="s">
        <v>97</v>
      </c>
      <c r="F5159" t="s">
        <v>24</v>
      </c>
      <c r="G5159" t="s">
        <v>25</v>
      </c>
      <c r="H5159">
        <v>648</v>
      </c>
      <c r="I5159">
        <v>701</v>
      </c>
      <c r="J5159">
        <v>186</v>
      </c>
      <c r="K5159" t="s">
        <v>7364</v>
      </c>
      <c r="L5159">
        <v>9.8999999999999994E-5</v>
      </c>
      <c r="M5159">
        <v>103</v>
      </c>
      <c r="N5159">
        <v>588</v>
      </c>
      <c r="O5159">
        <v>-3546</v>
      </c>
      <c r="P5159">
        <v>177943</v>
      </c>
      <c r="Q5159">
        <v>189977</v>
      </c>
      <c r="R5159">
        <v>1</v>
      </c>
      <c r="S5159">
        <v>7434728</v>
      </c>
      <c r="U5159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159" t="str">
        <f>IFERROR(MID(spotify_top_songs_audio_features[[#This Row],[artist_names]],SEARCH(",",spotify_top_songs_audio_features[[#This Row],[artist_names]])+2,99),"")</f>
        <v/>
      </c>
      <c r="W5159" t="str">
        <f>spotify_top_songs_audio_features[[#This Row],[source]]</f>
        <v>Grade A Productions/Interscope Records</v>
      </c>
      <c r="X5159" s="1">
        <f>spotify_top_songs_audio_features[[#This Row],[streams]]</f>
        <v>7434728</v>
      </c>
      <c r="Y5159" t="str">
        <f>IF(Tabela2[[#This Row],[feat]]="","","Feat")</f>
        <v/>
      </c>
      <c r="Z5159" s="17" t="str">
        <f>CONCATENATE(INT(spotify_top_songs_audio_features[[#This Row],[duration_ms]]/(60*1000)),":",MOD(INT(spotify_top_songs_audio_features[[#This Row],[duration_ms]]/1000),60))</f>
        <v>3:9</v>
      </c>
      <c r="AA51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159" t="str">
        <f>spotify_top_songs_audio_features[[#This Row],[track_name]]</f>
        <v>Hear Me Calling</v>
      </c>
    </row>
    <row r="5160" spans="1:28" x14ac:dyDescent="0.25">
      <c r="A5160" t="s">
        <v>7300</v>
      </c>
      <c r="B5160" t="s">
        <v>7301</v>
      </c>
      <c r="C5160" t="s">
        <v>7302</v>
      </c>
      <c r="D5160" t="s">
        <v>259</v>
      </c>
      <c r="E5160" t="s">
        <v>31</v>
      </c>
      <c r="F5160" t="s">
        <v>24</v>
      </c>
      <c r="G5160" t="s">
        <v>25</v>
      </c>
      <c r="H5160">
        <v>676</v>
      </c>
      <c r="I5160">
        <v>905</v>
      </c>
      <c r="J5160">
        <v>147</v>
      </c>
      <c r="K5160" t="s">
        <v>7303</v>
      </c>
      <c r="L5160">
        <v>0</v>
      </c>
      <c r="M5160">
        <v>154</v>
      </c>
      <c r="N5160">
        <v>519</v>
      </c>
      <c r="O5160">
        <v>-2569</v>
      </c>
      <c r="P5160">
        <v>152186</v>
      </c>
      <c r="Q5160">
        <v>155973</v>
      </c>
      <c r="R5160">
        <v>2</v>
      </c>
      <c r="S5160">
        <v>7432920</v>
      </c>
      <c r="U5160" t="str">
        <f>IFERROR(LEFT(spotify_top_songs_audio_features[[#This Row],[artist_names]],SEARCH(",",spotify_top_songs_audio_features[[#This Row],[artist_names]])-1),spotify_top_songs_audio_features[[#This Row],[artist_names]])</f>
        <v>Gorillaz</v>
      </c>
      <c r="V5160" t="str">
        <f>IFERROR(MID(spotify_top_songs_audio_features[[#This Row],[artist_names]],SEARCH(",",spotify_top_songs_audio_features[[#This Row],[artist_names]])+2,99),"")</f>
        <v>Vince Staples</v>
      </c>
      <c r="W5160" t="str">
        <f>spotify_top_songs_audio_features[[#This Row],[source]]</f>
        <v>Parlophone UK</v>
      </c>
      <c r="X5160" s="1">
        <f>spotify_top_songs_audio_features[[#This Row],[streams]]</f>
        <v>7432920</v>
      </c>
      <c r="Y5160" t="str">
        <f>IF(Tabela2[[#This Row],[feat]]="","","Feat")</f>
        <v>Feat</v>
      </c>
      <c r="Z5160" s="17" t="str">
        <f>CONCATENATE(INT(spotify_top_songs_audio_features[[#This Row],[duration_ms]]/(60*1000)),":",MOD(INT(spotify_top_songs_audio_features[[#This Row],[duration_ms]]/1000),60))</f>
        <v>2:35</v>
      </c>
      <c r="AA51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60" t="str">
        <f>spotify_top_songs_audio_features[[#This Row],[track_name]]</f>
        <v>Ascension (feat. Vince Staples)</v>
      </c>
    </row>
    <row r="5161" spans="1:28" x14ac:dyDescent="0.25">
      <c r="A5161" t="s">
        <v>9080</v>
      </c>
      <c r="B5161" t="s">
        <v>1287</v>
      </c>
      <c r="C5161" t="s">
        <v>9081</v>
      </c>
      <c r="D5161" t="s">
        <v>48</v>
      </c>
      <c r="E5161" t="s">
        <v>86</v>
      </c>
      <c r="F5161" t="s">
        <v>24</v>
      </c>
      <c r="G5161" t="s">
        <v>25</v>
      </c>
      <c r="H5161">
        <v>597</v>
      </c>
      <c r="I5161">
        <v>524</v>
      </c>
      <c r="J5161">
        <v>537</v>
      </c>
      <c r="K5161" t="s">
        <v>1870</v>
      </c>
      <c r="L5161">
        <v>0</v>
      </c>
      <c r="M5161">
        <v>112</v>
      </c>
      <c r="N5161">
        <v>549</v>
      </c>
      <c r="O5161">
        <v>-7247</v>
      </c>
      <c r="P5161">
        <v>92568</v>
      </c>
      <c r="Q5161">
        <v>171333</v>
      </c>
      <c r="R5161">
        <v>1</v>
      </c>
      <c r="S5161">
        <v>7427563</v>
      </c>
      <c r="U516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5161" t="str">
        <f>IFERROR(MID(spotify_top_songs_audio_features[[#This Row],[artist_names]],SEARCH(",",spotify_top_songs_audio_features[[#This Row],[artist_names]])+2,99),"")</f>
        <v/>
      </c>
      <c r="W5161" t="str">
        <f>spotify_top_songs_audio_features[[#This Row],[source]]</f>
        <v>Republic Records</v>
      </c>
      <c r="X5161" s="1">
        <f>spotify_top_songs_audio_features[[#This Row],[streams]]</f>
        <v>7427563</v>
      </c>
      <c r="Y5161" t="str">
        <f>IF(Tabela2[[#This Row],[feat]]="","","Feat")</f>
        <v/>
      </c>
      <c r="Z5161" s="17" t="str">
        <f>CONCATENATE(INT(spotify_top_songs_audio_features[[#This Row],[duration_ms]]/(60*1000)),":",MOD(INT(spotify_top_songs_audio_features[[#This Row],[duration_ms]]/1000),60))</f>
        <v>2:51</v>
      </c>
      <c r="AA51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161" t="str">
        <f>spotify_top_songs_audio_features[[#This Row],[track_name]]</f>
        <v>better off</v>
      </c>
    </row>
    <row r="5162" spans="1:28" x14ac:dyDescent="0.25">
      <c r="A5162" t="s">
        <v>13136</v>
      </c>
      <c r="B5162" t="s">
        <v>280</v>
      </c>
      <c r="C5162" t="s">
        <v>13137</v>
      </c>
      <c r="D5162" t="s">
        <v>282</v>
      </c>
      <c r="E5162" t="s">
        <v>142</v>
      </c>
      <c r="F5162" t="s">
        <v>24</v>
      </c>
      <c r="G5162" t="s">
        <v>25</v>
      </c>
      <c r="H5162">
        <v>603</v>
      </c>
      <c r="I5162">
        <v>621</v>
      </c>
      <c r="J5162">
        <v>267</v>
      </c>
      <c r="K5162" t="s">
        <v>2343</v>
      </c>
      <c r="L5162">
        <v>3.49E-3</v>
      </c>
      <c r="M5162">
        <v>119</v>
      </c>
      <c r="N5162">
        <v>7</v>
      </c>
      <c r="O5162">
        <v>-714</v>
      </c>
      <c r="P5162">
        <v>94022</v>
      </c>
      <c r="Q5162">
        <v>189787</v>
      </c>
      <c r="R5162">
        <v>1</v>
      </c>
      <c r="S5162">
        <v>7426859</v>
      </c>
      <c r="U5162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5162" t="str">
        <f>IFERROR(MID(spotify_top_songs_audio_features[[#This Row],[artist_names]],SEARCH(",",spotify_top_songs_audio_features[[#This Row],[artist_names]])+2,99),"")</f>
        <v/>
      </c>
      <c r="W5162" t="str">
        <f>spotify_top_songs_audio_features[[#This Row],[source]]</f>
        <v>Columbia</v>
      </c>
      <c r="X5162" s="1">
        <f>spotify_top_songs_audio_features[[#This Row],[streams]]</f>
        <v>7426859</v>
      </c>
      <c r="Y5162" t="str">
        <f>IF(Tabela2[[#This Row],[feat]]="","","Feat")</f>
        <v/>
      </c>
      <c r="Z5162" s="17" t="str">
        <f>CONCATENATE(INT(spotify_top_songs_audio_features[[#This Row],[duration_ms]]/(60*1000)),":",MOD(INT(spotify_top_songs_audio_features[[#This Row],[duration_ms]]/1000),60))</f>
        <v>3:9</v>
      </c>
      <c r="AA51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162" t="str">
        <f>spotify_top_songs_audio_features[[#This Row],[track_name]]</f>
        <v>Canyon Moon</v>
      </c>
    </row>
    <row r="5163" spans="1:28" x14ac:dyDescent="0.25">
      <c r="A5163" t="s">
        <v>2670</v>
      </c>
      <c r="B5163" t="s">
        <v>2671</v>
      </c>
      <c r="C5163" t="s">
        <v>2672</v>
      </c>
      <c r="D5163" t="s">
        <v>254</v>
      </c>
      <c r="E5163" t="s">
        <v>23</v>
      </c>
      <c r="F5163" t="s">
        <v>24</v>
      </c>
      <c r="G5163" t="s">
        <v>25</v>
      </c>
      <c r="H5163">
        <v>692</v>
      </c>
      <c r="I5163">
        <v>792</v>
      </c>
      <c r="J5163">
        <v>245</v>
      </c>
      <c r="K5163" t="s">
        <v>1797</v>
      </c>
      <c r="L5163">
        <v>0</v>
      </c>
      <c r="M5163">
        <v>255</v>
      </c>
      <c r="N5163">
        <v>566</v>
      </c>
      <c r="O5163">
        <v>-5984</v>
      </c>
      <c r="P5163">
        <v>129883</v>
      </c>
      <c r="Q5163">
        <v>167760</v>
      </c>
      <c r="R5163">
        <v>1</v>
      </c>
      <c r="S5163">
        <v>7426611</v>
      </c>
      <c r="U5163" t="str">
        <f>IFERROR(LEFT(spotify_top_songs_audio_features[[#This Row],[artist_names]],SEARCH(",",spotify_top_songs_audio_features[[#This Row],[artist_names]])-1),spotify_top_songs_audio_features[[#This Row],[artist_names]])</f>
        <v>thasup</v>
      </c>
      <c r="V5163" t="str">
        <f>IFERROR(MID(spotify_top_songs_audio_features[[#This Row],[artist_names]],SEARCH(",",spotify_top_songs_audio_features[[#This Row],[artist_names]])+2,99),"")</f>
        <v/>
      </c>
      <c r="W5163" t="str">
        <f>spotify_top_songs_audio_features[[#This Row],[source]]</f>
        <v>Epic</v>
      </c>
      <c r="X5163" s="1">
        <f>spotify_top_songs_audio_features[[#This Row],[streams]]</f>
        <v>7426611</v>
      </c>
      <c r="Y5163" t="str">
        <f>IF(Tabela2[[#This Row],[feat]]="","","Feat")</f>
        <v/>
      </c>
      <c r="Z5163" s="17" t="str">
        <f>CONCATENATE(INT(spotify_top_songs_audio_features[[#This Row],[duration_ms]]/(60*1000)),":",MOD(INT(spotify_top_songs_audio_features[[#This Row],[duration_ms]]/1000),60))</f>
        <v>2:47</v>
      </c>
      <c r="AA51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163" t="str">
        <f>spotify_top_songs_audio_features[[#This Row],[track_name]]</f>
        <v>blun7 a swishland</v>
      </c>
    </row>
    <row r="5164" spans="1:28" x14ac:dyDescent="0.25">
      <c r="A5164" t="s">
        <v>2273</v>
      </c>
      <c r="B5164" t="s">
        <v>2274</v>
      </c>
      <c r="C5164" t="s">
        <v>2275</v>
      </c>
      <c r="D5164" t="s">
        <v>2276</v>
      </c>
      <c r="E5164" t="s">
        <v>58</v>
      </c>
      <c r="F5164" t="s">
        <v>32</v>
      </c>
      <c r="G5164" t="s">
        <v>25</v>
      </c>
      <c r="H5164">
        <v>9</v>
      </c>
      <c r="I5164">
        <v>725</v>
      </c>
      <c r="J5164">
        <v>135</v>
      </c>
      <c r="K5164" t="s">
        <v>2277</v>
      </c>
      <c r="L5164">
        <v>101</v>
      </c>
      <c r="M5164">
        <v>791</v>
      </c>
      <c r="N5164">
        <v>791</v>
      </c>
      <c r="O5164">
        <v>-6213</v>
      </c>
      <c r="P5164">
        <v>100015</v>
      </c>
      <c r="Q5164">
        <v>157262</v>
      </c>
      <c r="R5164">
        <v>1</v>
      </c>
      <c r="S5164">
        <v>7418350</v>
      </c>
      <c r="U5164" t="str">
        <f>IFERROR(LEFT(spotify_top_songs_audio_features[[#This Row],[artist_names]],SEARCH(",",spotify_top_songs_audio_features[[#This Row],[artist_names]])-1),spotify_top_songs_audio_features[[#This Row],[artist_names]])</f>
        <v>TOMORROW X TOGETHER</v>
      </c>
      <c r="V5164" t="str">
        <f>IFERROR(MID(spotify_top_songs_audio_features[[#This Row],[artist_names]],SEARCH(",",spotify_top_songs_audio_features[[#This Row],[artist_names]])+2,99),"")</f>
        <v/>
      </c>
      <c r="W5164" t="str">
        <f>spotify_top_songs_audio_features[[#This Row],[source]]</f>
        <v>Republic Records - TXT</v>
      </c>
      <c r="X5164" s="1">
        <f>spotify_top_songs_audio_features[[#This Row],[streams]]</f>
        <v>7418350</v>
      </c>
      <c r="Y5164" t="str">
        <f>IF(Tabela2[[#This Row],[feat]]="","","Feat")</f>
        <v/>
      </c>
      <c r="Z5164" s="17" t="str">
        <f>CONCATENATE(INT(spotify_top_songs_audio_features[[#This Row],[duration_ms]]/(60*1000)),":",MOD(INT(spotify_top_songs_audio_features[[#This Row],[duration_ms]]/1000),60))</f>
        <v>2:37</v>
      </c>
      <c r="AA51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164" t="str">
        <f>spotify_top_songs_audio_features[[#This Row],[track_name]]</f>
        <v>Tinnitus (Wanna be a rock)</v>
      </c>
    </row>
    <row r="5165" spans="1:28" x14ac:dyDescent="0.25">
      <c r="A5165" t="s">
        <v>14749</v>
      </c>
      <c r="B5165" t="s">
        <v>8150</v>
      </c>
      <c r="C5165" t="s">
        <v>14750</v>
      </c>
      <c r="D5165" t="s">
        <v>200</v>
      </c>
      <c r="E5165" t="s">
        <v>177</v>
      </c>
      <c r="F5165" t="s">
        <v>32</v>
      </c>
      <c r="G5165" t="s">
        <v>25</v>
      </c>
      <c r="H5165">
        <v>807</v>
      </c>
      <c r="I5165">
        <v>678</v>
      </c>
      <c r="J5165">
        <v>177</v>
      </c>
      <c r="K5165" t="s">
        <v>3399</v>
      </c>
      <c r="L5165">
        <v>0</v>
      </c>
      <c r="M5165">
        <v>986</v>
      </c>
      <c r="N5165">
        <v>21</v>
      </c>
      <c r="O5165">
        <v>-3244</v>
      </c>
      <c r="P5165">
        <v>147004</v>
      </c>
      <c r="Q5165">
        <v>173061</v>
      </c>
      <c r="R5165">
        <v>1</v>
      </c>
      <c r="S5165">
        <v>7410327</v>
      </c>
      <c r="U5165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165" t="str">
        <f>IFERROR(MID(spotify_top_songs_audio_features[[#This Row],[artist_names]],SEARCH(",",spotify_top_songs_audio_features[[#This Row],[artist_names]])+2,99),"")</f>
        <v>Future</v>
      </c>
      <c r="W5165" t="str">
        <f>spotify_top_songs_audio_features[[#This Row],[source]]</f>
        <v>Quality Control/Motown Records</v>
      </c>
      <c r="X5165" s="1">
        <f>spotify_top_songs_audio_features[[#This Row],[streams]]</f>
        <v>7410327</v>
      </c>
      <c r="Y5165" t="str">
        <f>IF(Tabela2[[#This Row],[feat]]="","","Feat")</f>
        <v>Feat</v>
      </c>
      <c r="Z5165" s="17" t="str">
        <f>CONCATENATE(INT(spotify_top_songs_audio_features[[#This Row],[duration_ms]]/(60*1000)),":",MOD(INT(spotify_top_songs_audio_features[[#This Row],[duration_ms]]/1000),60))</f>
        <v>2:53</v>
      </c>
      <c r="AA51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65" t="str">
        <f>spotify_top_songs_audio_features[[#This Row],[track_name]]</f>
        <v>Live Off My Closet (feat. Future)</v>
      </c>
    </row>
    <row r="5166" spans="1:28" x14ac:dyDescent="0.25">
      <c r="A5166" t="s">
        <v>4383</v>
      </c>
      <c r="B5166" t="s">
        <v>1598</v>
      </c>
      <c r="C5166" t="s">
        <v>4384</v>
      </c>
      <c r="D5166" t="s">
        <v>1600</v>
      </c>
      <c r="E5166" t="s">
        <v>86</v>
      </c>
      <c r="F5166" t="s">
        <v>32</v>
      </c>
      <c r="G5166" t="s">
        <v>25</v>
      </c>
      <c r="H5166">
        <v>641</v>
      </c>
      <c r="I5166">
        <v>473</v>
      </c>
      <c r="J5166">
        <v>422</v>
      </c>
      <c r="K5166" t="s">
        <v>4385</v>
      </c>
      <c r="L5166">
        <v>2.14E-4</v>
      </c>
      <c r="M5166">
        <v>13</v>
      </c>
      <c r="N5166">
        <v>412</v>
      </c>
      <c r="O5166">
        <v>-9068</v>
      </c>
      <c r="P5166">
        <v>82295</v>
      </c>
      <c r="Q5166">
        <v>204630</v>
      </c>
      <c r="R5166">
        <v>1</v>
      </c>
      <c r="S5166">
        <v>7405936</v>
      </c>
      <c r="U5166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5166" t="str">
        <f>IFERROR(MID(spotify_top_songs_audio_features[[#This Row],[artist_names]],SEARCH(",",spotify_top_songs_audio_features[[#This Row],[artist_names]])+2,99),"")</f>
        <v/>
      </c>
      <c r="W5166" t="str">
        <f>spotify_top_songs_audio_features[[#This Row],[source]]</f>
        <v>Rock The World/IDJ/Kanye LP7</v>
      </c>
      <c r="X5166" s="1">
        <f>spotify_top_songs_audio_features[[#This Row],[streams]]</f>
        <v>7405936</v>
      </c>
      <c r="Y5166" t="str">
        <f>IF(Tabela2[[#This Row],[feat]]="","","Feat")</f>
        <v/>
      </c>
      <c r="Z5166" s="17" t="str">
        <f>CONCATENATE(INT(spotify_top_songs_audio_features[[#This Row],[duration_ms]]/(60*1000)),":",MOD(INT(spotify_top_songs_audio_features[[#This Row],[duration_ms]]/1000),60))</f>
        <v>3:24</v>
      </c>
      <c r="AA51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166" t="str">
        <f>spotify_top_songs_audio_features[[#This Row],[track_name]]</f>
        <v>Ok Ok pt 2</v>
      </c>
    </row>
    <row r="5167" spans="1:28" x14ac:dyDescent="0.25">
      <c r="A5167" t="s">
        <v>2443</v>
      </c>
      <c r="B5167" t="s">
        <v>2444</v>
      </c>
      <c r="C5167" t="s">
        <v>2445</v>
      </c>
      <c r="D5167" t="s">
        <v>30</v>
      </c>
      <c r="E5167" t="s">
        <v>113</v>
      </c>
      <c r="F5167" t="s">
        <v>24</v>
      </c>
      <c r="G5167" t="s">
        <v>25</v>
      </c>
      <c r="H5167">
        <v>742</v>
      </c>
      <c r="I5167">
        <v>72</v>
      </c>
      <c r="J5167">
        <v>116</v>
      </c>
      <c r="K5167" t="s">
        <v>2446</v>
      </c>
      <c r="L5167">
        <v>846</v>
      </c>
      <c r="M5167">
        <v>839</v>
      </c>
      <c r="N5167">
        <v>97</v>
      </c>
      <c r="O5167">
        <v>-2876</v>
      </c>
      <c r="P5167">
        <v>77011</v>
      </c>
      <c r="Q5167">
        <v>260320</v>
      </c>
      <c r="R5167">
        <v>1</v>
      </c>
      <c r="S5167">
        <v>7396106</v>
      </c>
      <c r="U5167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5167" t="str">
        <f>IFERROR(MID(spotify_top_songs_audio_features[[#This Row],[artist_names]],SEARCH(",",spotify_top_songs_audio_features[[#This Row],[artist_names]])+2,99),"")</f>
        <v>Wiz Khalifa</v>
      </c>
      <c r="W5167" t="str">
        <f>spotify_top_songs_audio_features[[#This Row],[source]]</f>
        <v>Def Jam Recordings</v>
      </c>
      <c r="X5167" s="1">
        <f>spotify_top_songs_audio_features[[#This Row],[streams]]</f>
        <v>7396106</v>
      </c>
      <c r="Y5167" t="str">
        <f>IF(Tabela2[[#This Row],[feat]]="","","Feat")</f>
        <v>Feat</v>
      </c>
      <c r="Z5167" s="17" t="str">
        <f>CONCATENATE(INT(spotify_top_songs_audio_features[[#This Row],[duration_ms]]/(60*1000)),":",MOD(INT(spotify_top_songs_audio_features[[#This Row],[duration_ms]]/1000),60))</f>
        <v>4:20</v>
      </c>
      <c r="AA51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67" t="str">
        <f>spotify_top_songs_audio_features[[#This Row],[track_name]]</f>
        <v>Indica Badu</v>
      </c>
    </row>
    <row r="5168" spans="1:28" x14ac:dyDescent="0.25">
      <c r="A5168" t="s">
        <v>14232</v>
      </c>
      <c r="B5168" t="s">
        <v>1070</v>
      </c>
      <c r="C5168" t="s">
        <v>14233</v>
      </c>
      <c r="D5168" t="s">
        <v>929</v>
      </c>
      <c r="E5168" t="s">
        <v>31</v>
      </c>
      <c r="F5168" t="s">
        <v>32</v>
      </c>
      <c r="G5168" t="s">
        <v>25</v>
      </c>
      <c r="H5168">
        <v>784</v>
      </c>
      <c r="I5168">
        <v>552</v>
      </c>
      <c r="J5168">
        <v>871</v>
      </c>
      <c r="K5168" t="s">
        <v>6695</v>
      </c>
      <c r="L5168">
        <v>0</v>
      </c>
      <c r="M5168">
        <v>192</v>
      </c>
      <c r="N5168">
        <v>465</v>
      </c>
      <c r="O5168">
        <v>-7261</v>
      </c>
      <c r="P5168">
        <v>111984</v>
      </c>
      <c r="Q5168">
        <v>170498</v>
      </c>
      <c r="R5168">
        <v>1</v>
      </c>
      <c r="S5168">
        <v>7394604</v>
      </c>
      <c r="U5168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5168" t="str">
        <f>IFERROR(MID(spotify_top_songs_audio_features[[#This Row],[artist_names]],SEARCH(",",spotify_top_songs_audio_features[[#This Row],[artist_names]])+2,99),"")</f>
        <v/>
      </c>
      <c r="W5168" t="str">
        <f>spotify_top_songs_audio_features[[#This Row],[source]]</f>
        <v>Interscope Records</v>
      </c>
      <c r="X5168" s="1">
        <f>spotify_top_songs_audio_features[[#This Row],[streams]]</f>
        <v>7394604</v>
      </c>
      <c r="Y5168" t="str">
        <f>IF(Tabela2[[#This Row],[feat]]="","","Feat")</f>
        <v/>
      </c>
      <c r="Z5168" s="17" t="str">
        <f>CONCATENATE(INT(spotify_top_songs_audio_features[[#This Row],[duration_ms]]/(60*1000)),":",MOD(INT(spotify_top_songs_audio_features[[#This Row],[duration_ms]]/1000),60))</f>
        <v>2:50</v>
      </c>
      <c r="AA51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68" t="str">
        <f>spotify_top_songs_audio_features[[#This Row],[track_name]]</f>
        <v>Dance Again</v>
      </c>
    </row>
    <row r="5169" spans="1:28" x14ac:dyDescent="0.25">
      <c r="A5169" t="s">
        <v>5439</v>
      </c>
      <c r="B5169" t="s">
        <v>5440</v>
      </c>
      <c r="C5169" t="s">
        <v>5441</v>
      </c>
      <c r="D5169" t="s">
        <v>3681</v>
      </c>
      <c r="E5169" t="s">
        <v>113</v>
      </c>
      <c r="F5169" t="s">
        <v>32</v>
      </c>
      <c r="G5169" t="s">
        <v>25</v>
      </c>
      <c r="H5169">
        <v>878</v>
      </c>
      <c r="I5169">
        <v>699</v>
      </c>
      <c r="J5169">
        <v>464</v>
      </c>
      <c r="K5169" t="s">
        <v>5442</v>
      </c>
      <c r="L5169">
        <v>219</v>
      </c>
      <c r="M5169">
        <v>753</v>
      </c>
      <c r="N5169">
        <v>78</v>
      </c>
      <c r="O5169">
        <v>-5035</v>
      </c>
      <c r="P5169">
        <v>10201</v>
      </c>
      <c r="Q5169">
        <v>155018</v>
      </c>
      <c r="R5169">
        <v>1</v>
      </c>
      <c r="S5169">
        <v>7390914</v>
      </c>
      <c r="U5169" t="str">
        <f>IFERROR(LEFT(spotify_top_songs_audio_features[[#This Row],[artist_names]],SEARCH(",",spotify_top_songs_audio_features[[#This Row],[artist_names]])-1),spotify_top_songs_audio_features[[#This Row],[artist_names]])</f>
        <v>Loredana</v>
      </c>
      <c r="V5169" t="str">
        <f>IFERROR(MID(spotify_top_songs_audio_features[[#This Row],[artist_names]],SEARCH(",",spotify_top_songs_audio_features[[#This Row],[artist_names]])+2,99),"")</f>
        <v>MERO</v>
      </c>
      <c r="W5169" t="str">
        <f>spotify_top_songs_audio_features[[#This Row],[source]]</f>
        <v>Loredana</v>
      </c>
      <c r="X5169" s="1">
        <f>spotify_top_songs_audio_features[[#This Row],[streams]]</f>
        <v>7390914</v>
      </c>
      <c r="Y5169" t="str">
        <f>IF(Tabela2[[#This Row],[feat]]="","","Feat")</f>
        <v>Feat</v>
      </c>
      <c r="Z5169" s="17" t="str">
        <f>CONCATENATE(INT(spotify_top_songs_audio_features[[#This Row],[duration_ms]]/(60*1000)),":",MOD(INT(spotify_top_songs_audio_features[[#This Row],[duration_ms]]/1000),60))</f>
        <v>2:35</v>
      </c>
      <c r="AA51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69" t="str">
        <f>spotify_top_songs_audio_features[[#This Row],[track_name]]</f>
        <v>Kein Plan</v>
      </c>
    </row>
    <row r="5170" spans="1:28" x14ac:dyDescent="0.25">
      <c r="A5170" t="s">
        <v>12711</v>
      </c>
      <c r="B5170" t="s">
        <v>112</v>
      </c>
      <c r="C5170" t="s">
        <v>12712</v>
      </c>
      <c r="D5170" t="s">
        <v>112</v>
      </c>
      <c r="E5170" t="s">
        <v>177</v>
      </c>
      <c r="F5170" t="s">
        <v>24</v>
      </c>
      <c r="G5170" t="s">
        <v>25</v>
      </c>
      <c r="H5170">
        <v>788</v>
      </c>
      <c r="I5170">
        <v>571</v>
      </c>
      <c r="J5170">
        <v>296</v>
      </c>
      <c r="K5170" t="s">
        <v>1630</v>
      </c>
      <c r="L5170">
        <v>0</v>
      </c>
      <c r="M5170">
        <v>934</v>
      </c>
      <c r="N5170">
        <v>797</v>
      </c>
      <c r="O5170">
        <v>-6135</v>
      </c>
      <c r="P5170">
        <v>11599</v>
      </c>
      <c r="Q5170">
        <v>254255</v>
      </c>
      <c r="R5170">
        <v>1</v>
      </c>
      <c r="S5170">
        <v>7385864</v>
      </c>
      <c r="U517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170" t="str">
        <f>IFERROR(MID(spotify_top_songs_audio_features[[#This Row],[artist_names]],SEARCH(",",spotify_top_songs_audio_features[[#This Row],[artist_names]])+2,99),"")</f>
        <v/>
      </c>
      <c r="W5170" t="str">
        <f>spotify_top_songs_audio_features[[#This Row],[source]]</f>
        <v>Taylor Swift</v>
      </c>
      <c r="X5170" s="1">
        <f>spotify_top_songs_audio_features[[#This Row],[streams]]</f>
        <v>7385864</v>
      </c>
      <c r="Y5170" t="str">
        <f>IF(Tabela2[[#This Row],[feat]]="","","Feat")</f>
        <v/>
      </c>
      <c r="Z5170" s="17" t="str">
        <f>CONCATENATE(INT(spotify_top_songs_audio_features[[#This Row],[duration_ms]]/(60*1000)),":",MOD(INT(spotify_top_songs_audio_features[[#This Row],[duration_ms]]/1000),60))</f>
        <v>4:14</v>
      </c>
      <c r="AA51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70" t="str">
        <f>spotify_top_songs_audio_features[[#This Row],[track_name]]</f>
        <v>Hey Stephen (Taylor’s Version)</v>
      </c>
    </row>
    <row r="5171" spans="1:28" x14ac:dyDescent="0.25">
      <c r="A5171" t="s">
        <v>7772</v>
      </c>
      <c r="B5171" t="s">
        <v>3608</v>
      </c>
      <c r="C5171" t="s">
        <v>3609</v>
      </c>
      <c r="D5171" t="s">
        <v>1101</v>
      </c>
      <c r="E5171" t="s">
        <v>177</v>
      </c>
      <c r="F5171" t="s">
        <v>24</v>
      </c>
      <c r="G5171" t="s">
        <v>25</v>
      </c>
      <c r="H5171">
        <v>661</v>
      </c>
      <c r="I5171">
        <v>725</v>
      </c>
      <c r="J5171">
        <v>563</v>
      </c>
      <c r="K5171" t="s">
        <v>3610</v>
      </c>
      <c r="L5171">
        <v>0</v>
      </c>
      <c r="M5171">
        <v>123</v>
      </c>
      <c r="N5171">
        <v>605</v>
      </c>
      <c r="O5171">
        <v>-4859</v>
      </c>
      <c r="P5171">
        <v>119927</v>
      </c>
      <c r="Q5171">
        <v>197939</v>
      </c>
      <c r="R5171">
        <v>4</v>
      </c>
      <c r="S5171">
        <v>7385687</v>
      </c>
      <c r="U5171" t="str">
        <f>IFERROR(LEFT(spotify_top_songs_audio_features[[#This Row],[artist_names]],SEARCH(",",spotify_top_songs_audio_features[[#This Row],[artist_names]])-1),spotify_top_songs_audio_features[[#This Row],[artist_names]])</f>
        <v>NOTD</v>
      </c>
      <c r="V5171" t="str">
        <f>IFERROR(MID(spotify_top_songs_audio_features[[#This Row],[artist_names]],SEARCH(",",spotify_top_songs_audio_features[[#This Row],[artist_names]])+2,99),"")</f>
        <v>Bea Miller</v>
      </c>
      <c r="W5171" t="str">
        <f>spotify_top_songs_audio_features[[#This Row],[source]]</f>
        <v>Universal Music AB</v>
      </c>
      <c r="X5171" s="1">
        <f>spotify_top_songs_audio_features[[#This Row],[streams]]</f>
        <v>7385687</v>
      </c>
      <c r="Y5171" t="str">
        <f>IF(Tabela2[[#This Row],[feat]]="","","Feat")</f>
        <v>Feat</v>
      </c>
      <c r="Z5171" s="17" t="str">
        <f>CONCATENATE(INT(spotify_top_songs_audio_features[[#This Row],[duration_ms]]/(60*1000)),":",MOD(INT(spotify_top_songs_audio_features[[#This Row],[duration_ms]]/1000),60))</f>
        <v>3:17</v>
      </c>
      <c r="AA51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71" t="str">
        <f>spotify_top_songs_audio_features[[#This Row],[track_name]]</f>
        <v>I Wanna Know (feat. Bea Miller)</v>
      </c>
    </row>
    <row r="5172" spans="1:28" x14ac:dyDescent="0.25">
      <c r="A5172" t="s">
        <v>9429</v>
      </c>
      <c r="B5172" t="s">
        <v>9430</v>
      </c>
      <c r="C5172" t="s">
        <v>9431</v>
      </c>
      <c r="D5172" t="s">
        <v>501</v>
      </c>
      <c r="E5172" t="s">
        <v>31</v>
      </c>
      <c r="F5172" t="s">
        <v>24</v>
      </c>
      <c r="G5172" t="s">
        <v>25</v>
      </c>
      <c r="H5172">
        <v>679</v>
      </c>
      <c r="I5172">
        <v>73</v>
      </c>
      <c r="J5172">
        <v>689</v>
      </c>
      <c r="K5172" t="s">
        <v>9432</v>
      </c>
      <c r="L5172">
        <v>0</v>
      </c>
      <c r="M5172">
        <v>736</v>
      </c>
      <c r="N5172">
        <v>292</v>
      </c>
      <c r="O5172">
        <v>-7483</v>
      </c>
      <c r="P5172">
        <v>148038</v>
      </c>
      <c r="Q5172">
        <v>167840</v>
      </c>
      <c r="R5172">
        <v>1</v>
      </c>
      <c r="S5172">
        <v>7379453</v>
      </c>
      <c r="U5172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5172" t="str">
        <f>IFERROR(MID(spotify_top_songs_audio_features[[#This Row],[artist_names]],SEARCH(",",spotify_top_songs_audio_features[[#This Row],[artist_names]])+2,99),"")</f>
        <v>21 Savage</v>
      </c>
      <c r="W5172" t="str">
        <f>spotify_top_songs_audio_features[[#This Row],[source]]</f>
        <v>300 Entertainment</v>
      </c>
      <c r="X5172" s="1">
        <f>spotify_top_songs_audio_features[[#This Row],[streams]]</f>
        <v>7379453</v>
      </c>
      <c r="Y5172" t="str">
        <f>IF(Tabela2[[#This Row],[feat]]="","","Feat")</f>
        <v>Feat</v>
      </c>
      <c r="Z5172" s="17" t="str">
        <f>CONCATENATE(INT(spotify_top_songs_audio_features[[#This Row],[duration_ms]]/(60*1000)),":",MOD(INT(spotify_top_songs_audio_features[[#This Row],[duration_ms]]/1000),60))</f>
        <v>2:47</v>
      </c>
      <c r="AA51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72" t="str">
        <f>spotify_top_songs_audio_features[[#This Row],[track_name]]</f>
        <v>thought i was playing</v>
      </c>
    </row>
    <row r="5173" spans="1:28" x14ac:dyDescent="0.25">
      <c r="A5173" t="s">
        <v>13750</v>
      </c>
      <c r="B5173" t="s">
        <v>13751</v>
      </c>
      <c r="C5173" t="s">
        <v>13752</v>
      </c>
      <c r="D5173" t="s">
        <v>13753</v>
      </c>
      <c r="E5173" t="s">
        <v>113</v>
      </c>
      <c r="F5173" t="s">
        <v>24</v>
      </c>
      <c r="G5173" t="s">
        <v>25</v>
      </c>
      <c r="H5173">
        <v>738</v>
      </c>
      <c r="I5173">
        <v>714</v>
      </c>
      <c r="J5173">
        <v>249</v>
      </c>
      <c r="K5173" t="s">
        <v>1245</v>
      </c>
      <c r="L5173">
        <v>0</v>
      </c>
      <c r="M5173">
        <v>31</v>
      </c>
      <c r="N5173">
        <v>74</v>
      </c>
      <c r="O5173">
        <v>-5235</v>
      </c>
      <c r="P5173">
        <v>95035</v>
      </c>
      <c r="Q5173">
        <v>177303</v>
      </c>
      <c r="R5173">
        <v>1</v>
      </c>
      <c r="S5173">
        <v>7371962</v>
      </c>
      <c r="U5173" t="str">
        <f>IFERROR(LEFT(spotify_top_songs_audio_features[[#This Row],[artist_names]],SEARCH(",",spotify_top_songs_audio_features[[#This Row],[artist_names]])-1),spotify_top_songs_audio_features[[#This Row],[artist_names]])</f>
        <v>Crush</v>
      </c>
      <c r="V5173" t="str">
        <f>IFERROR(MID(spotify_top_songs_audio_features[[#This Row],[artist_names]],SEARCH(",",spotify_top_songs_audio_features[[#This Row],[artist_names]])+2,99),"")</f>
        <v>j-hope</v>
      </c>
      <c r="W5173" t="str">
        <f>spotify_top_songs_audio_features[[#This Row],[source]]</f>
        <v>피네이션</v>
      </c>
      <c r="X5173" s="1">
        <f>spotify_top_songs_audio_features[[#This Row],[streams]]</f>
        <v>7371962</v>
      </c>
      <c r="Y5173" t="str">
        <f>IF(Tabela2[[#This Row],[feat]]="","","Feat")</f>
        <v>Feat</v>
      </c>
      <c r="Z5173" s="17" t="str">
        <f>CONCATENATE(INT(spotify_top_songs_audio_features[[#This Row],[duration_ms]]/(60*1000)),":",MOD(INT(spotify_top_songs_audio_features[[#This Row],[duration_ms]]/1000),60))</f>
        <v>2:57</v>
      </c>
      <c r="AA51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73" t="str">
        <f>spotify_top_songs_audio_features[[#This Row],[track_name]]</f>
        <v>Rush Hour (Feat. j-hope of BTS)</v>
      </c>
    </row>
    <row r="5174" spans="1:28" x14ac:dyDescent="0.25">
      <c r="A5174" t="s">
        <v>12823</v>
      </c>
      <c r="B5174" t="s">
        <v>12824</v>
      </c>
      <c r="C5174" t="s">
        <v>12825</v>
      </c>
      <c r="D5174" t="s">
        <v>1487</v>
      </c>
      <c r="E5174" t="s">
        <v>43</v>
      </c>
      <c r="F5174" t="s">
        <v>32</v>
      </c>
      <c r="G5174" t="s">
        <v>25</v>
      </c>
      <c r="H5174">
        <v>563</v>
      </c>
      <c r="I5174">
        <v>672</v>
      </c>
      <c r="J5174">
        <v>765</v>
      </c>
      <c r="K5174" t="s">
        <v>12826</v>
      </c>
      <c r="L5174">
        <v>0</v>
      </c>
      <c r="M5174">
        <v>972</v>
      </c>
      <c r="N5174">
        <v>284</v>
      </c>
      <c r="O5174">
        <v>-7226</v>
      </c>
      <c r="P5174">
        <v>99772</v>
      </c>
      <c r="Q5174">
        <v>156000</v>
      </c>
      <c r="R5174">
        <v>1</v>
      </c>
      <c r="S5174">
        <v>7371935</v>
      </c>
      <c r="U5174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174" t="str">
        <f>IFERROR(MID(spotify_top_songs_audio_features[[#This Row],[artist_names]],SEARCH(",",spotify_top_songs_audio_features[[#This Row],[artist_names]])+2,99),"")</f>
        <v>Chris Brown</v>
      </c>
      <c r="W5174" t="str">
        <f>spotify_top_songs_audio_features[[#This Row],[source]]</f>
        <v>Victor Victor Worldwide</v>
      </c>
      <c r="X5174" s="1">
        <f>spotify_top_songs_audio_features[[#This Row],[streams]]</f>
        <v>7371935</v>
      </c>
      <c r="Y5174" t="str">
        <f>IF(Tabela2[[#This Row],[feat]]="","","Feat")</f>
        <v>Feat</v>
      </c>
      <c r="Z5174" s="17" t="str">
        <f>CONCATENATE(INT(spotify_top_songs_audio_features[[#This Row],[duration_ms]]/(60*1000)),":",MOD(INT(spotify_top_songs_audio_features[[#This Row],[duration_ms]]/1000),60))</f>
        <v>2:36</v>
      </c>
      <c r="AA51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174" t="str">
        <f>spotify_top_songs_audio_features[[#This Row],[track_name]]</f>
        <v>Woo Baby (feat. Chris Brown)</v>
      </c>
    </row>
    <row r="5175" spans="1:28" x14ac:dyDescent="0.25">
      <c r="A5175" t="s">
        <v>10389</v>
      </c>
      <c r="B5175" t="s">
        <v>10390</v>
      </c>
      <c r="C5175" t="s">
        <v>10391</v>
      </c>
      <c r="D5175" t="s">
        <v>6810</v>
      </c>
      <c r="E5175" t="s">
        <v>113</v>
      </c>
      <c r="F5175" t="s">
        <v>24</v>
      </c>
      <c r="G5175" t="s">
        <v>25</v>
      </c>
      <c r="H5175">
        <v>797</v>
      </c>
      <c r="I5175">
        <v>573</v>
      </c>
      <c r="J5175">
        <v>319</v>
      </c>
      <c r="K5175" t="s">
        <v>3198</v>
      </c>
      <c r="L5175">
        <v>0</v>
      </c>
      <c r="M5175">
        <v>144</v>
      </c>
      <c r="N5175">
        <v>445</v>
      </c>
      <c r="O5175">
        <v>-785</v>
      </c>
      <c r="P5175">
        <v>124995</v>
      </c>
      <c r="Q5175">
        <v>206629</v>
      </c>
      <c r="R5175">
        <v>1</v>
      </c>
      <c r="S5175">
        <v>7365053</v>
      </c>
      <c r="U5175" t="str">
        <f>IFERROR(LEFT(spotify_top_songs_audio_features[[#This Row],[artist_names]],SEARCH(",",spotify_top_songs_audio_features[[#This Row],[artist_names]])-1),spotify_top_songs_audio_features[[#This Row],[artist_names]])</f>
        <v>Belly</v>
      </c>
      <c r="V5175" t="str">
        <f>IFERROR(MID(spotify_top_songs_audio_features[[#This Row],[artist_names]],SEARCH(",",spotify_top_songs_audio_features[[#This Row],[artist_names]])+2,99),"")</f>
        <v>The Weeknd, Young Thug</v>
      </c>
      <c r="W5175" t="str">
        <f>spotify_top_songs_audio_features[[#This Row],[source]]</f>
        <v>XO | Roc Nation Records, LLC</v>
      </c>
      <c r="X5175" s="1">
        <f>spotify_top_songs_audio_features[[#This Row],[streams]]</f>
        <v>7365053</v>
      </c>
      <c r="Y5175" t="str">
        <f>IF(Tabela2[[#This Row],[feat]]="","","Feat")</f>
        <v>Feat</v>
      </c>
      <c r="Z5175" s="17" t="str">
        <f>CONCATENATE(INT(spotify_top_songs_audio_features[[#This Row],[duration_ms]]/(60*1000)),":",MOD(INT(spotify_top_songs_audio_features[[#This Row],[duration_ms]]/1000),60))</f>
        <v>3:26</v>
      </c>
      <c r="AA51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75" t="str">
        <f>spotify_top_songs_audio_features[[#This Row],[track_name]]</f>
        <v>Better Believe</v>
      </c>
    </row>
    <row r="5176" spans="1:28" x14ac:dyDescent="0.25">
      <c r="A5176" t="s">
        <v>10742</v>
      </c>
      <c r="B5176" t="s">
        <v>10743</v>
      </c>
      <c r="C5176" t="s">
        <v>10744</v>
      </c>
      <c r="D5176" t="s">
        <v>407</v>
      </c>
      <c r="E5176" t="s">
        <v>86</v>
      </c>
      <c r="F5176" t="s">
        <v>24</v>
      </c>
      <c r="G5176" t="s">
        <v>25</v>
      </c>
      <c r="H5176">
        <v>747</v>
      </c>
      <c r="I5176">
        <v>689</v>
      </c>
      <c r="J5176">
        <v>242</v>
      </c>
      <c r="K5176" t="s">
        <v>2139</v>
      </c>
      <c r="L5176">
        <v>0</v>
      </c>
      <c r="M5176">
        <v>884</v>
      </c>
      <c r="N5176">
        <v>75</v>
      </c>
      <c r="O5176">
        <v>-7246</v>
      </c>
      <c r="P5176">
        <v>89901</v>
      </c>
      <c r="Q5176">
        <v>204547</v>
      </c>
      <c r="R5176">
        <v>1</v>
      </c>
      <c r="S5176">
        <v>7353153</v>
      </c>
      <c r="U5176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5176" t="str">
        <f>IFERROR(MID(spotify_top_songs_audio_features[[#This Row],[artist_names]],SEARCH(",",spotify_top_songs_audio_features[[#This Row],[artist_names]])+2,99),"")</f>
        <v>Roddy Ricch</v>
      </c>
      <c r="W5176" t="str">
        <f>spotify_top_songs_audio_features[[#This Row],[source]]</f>
        <v>South Coast Music Group/Interscope Records</v>
      </c>
      <c r="X5176" s="1">
        <f>spotify_top_songs_audio_features[[#This Row],[streams]]</f>
        <v>7353153</v>
      </c>
      <c r="Y5176" t="str">
        <f>IF(Tabela2[[#This Row],[feat]]="","","Feat")</f>
        <v>Feat</v>
      </c>
      <c r="Z5176" s="17" t="str">
        <f>CONCATENATE(INT(spotify_top_songs_audio_features[[#This Row],[duration_ms]]/(60*1000)),":",MOD(INT(spotify_top_songs_audio_features[[#This Row],[duration_ms]]/1000),60))</f>
        <v>3:24</v>
      </c>
      <c r="AA51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176" t="str">
        <f>spotify_top_songs_audio_features[[#This Row],[track_name]]</f>
        <v>ROCKSTAR (feat. Roddy Ricch) - BLM REMIX</v>
      </c>
    </row>
    <row r="5177" spans="1:28" x14ac:dyDescent="0.25">
      <c r="A5177" t="s">
        <v>8546</v>
      </c>
      <c r="B5177" t="s">
        <v>1209</v>
      </c>
      <c r="C5177" t="s">
        <v>8547</v>
      </c>
      <c r="D5177" t="s">
        <v>1211</v>
      </c>
      <c r="E5177" t="s">
        <v>113</v>
      </c>
      <c r="F5177" t="s">
        <v>24</v>
      </c>
      <c r="G5177" t="s">
        <v>25</v>
      </c>
      <c r="H5177">
        <v>62</v>
      </c>
      <c r="I5177">
        <v>495</v>
      </c>
      <c r="J5177">
        <v>534</v>
      </c>
      <c r="K5177" t="s">
        <v>2216</v>
      </c>
      <c r="L5177">
        <v>1.91E-3</v>
      </c>
      <c r="M5177">
        <v>102</v>
      </c>
      <c r="N5177">
        <v>122</v>
      </c>
      <c r="O5177">
        <v>-7251</v>
      </c>
      <c r="P5177">
        <v>85951</v>
      </c>
      <c r="Q5177">
        <v>217488</v>
      </c>
      <c r="R5177">
        <v>1</v>
      </c>
      <c r="S5177">
        <v>7344017</v>
      </c>
      <c r="U5177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177" t="str">
        <f>IFERROR(MID(spotify_top_songs_audio_features[[#This Row],[artist_names]],SEARCH(",",spotify_top_songs_audio_features[[#This Row],[artist_names]])+2,99),"")</f>
        <v/>
      </c>
      <c r="W5177" t="str">
        <f>spotify_top_songs_audio_features[[#This Row],[source]]</f>
        <v>Grade A Productions/Interscope Records</v>
      </c>
      <c r="X5177" s="1">
        <f>spotify_top_songs_audio_features[[#This Row],[streams]]</f>
        <v>7344017</v>
      </c>
      <c r="Y5177" t="str">
        <f>IF(Tabela2[[#This Row],[feat]]="","","Feat")</f>
        <v/>
      </c>
      <c r="Z5177" s="17" t="str">
        <f>CONCATENATE(INT(spotify_top_songs_audio_features[[#This Row],[duration_ms]]/(60*1000)),":",MOD(INT(spotify_top_songs_audio_features[[#This Row],[duration_ms]]/1000),60))</f>
        <v>3:37</v>
      </c>
      <c r="AA51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77" t="str">
        <f>spotify_top_songs_audio_features[[#This Row],[track_name]]</f>
        <v>Doom</v>
      </c>
    </row>
    <row r="5178" spans="1:28" x14ac:dyDescent="0.25">
      <c r="A5178" t="s">
        <v>15080</v>
      </c>
      <c r="B5178" t="s">
        <v>12403</v>
      </c>
      <c r="C5178" t="s">
        <v>12404</v>
      </c>
      <c r="D5178" t="s">
        <v>768</v>
      </c>
      <c r="E5178" t="s">
        <v>23</v>
      </c>
      <c r="F5178" t="s">
        <v>32</v>
      </c>
      <c r="G5178" t="s">
        <v>25</v>
      </c>
      <c r="H5178">
        <v>652</v>
      </c>
      <c r="I5178">
        <v>827</v>
      </c>
      <c r="J5178">
        <v>445</v>
      </c>
      <c r="K5178" t="s">
        <v>7439</v>
      </c>
      <c r="L5178">
        <v>0</v>
      </c>
      <c r="M5178">
        <v>432</v>
      </c>
      <c r="N5178">
        <v>659</v>
      </c>
      <c r="O5178">
        <v>-398</v>
      </c>
      <c r="P5178">
        <v>100011</v>
      </c>
      <c r="Q5178">
        <v>229147</v>
      </c>
      <c r="R5178">
        <v>1</v>
      </c>
      <c r="S5178">
        <v>7335678</v>
      </c>
      <c r="U5178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5178" t="str">
        <f>IFERROR(MID(spotify_top_songs_audio_features[[#This Row],[artist_names]],SEARCH(",",spotify_top_songs_audio_features[[#This Row],[artist_names]])+2,99),"")</f>
        <v>Calvin Harris, Travis Scott, Jeremih</v>
      </c>
      <c r="W5178" t="str">
        <f>spotify_top_songs_audio_features[[#This Row],[source]]</f>
        <v>Epic/We The Best</v>
      </c>
      <c r="X5178" s="1">
        <f>spotify_top_songs_audio_features[[#This Row],[streams]]</f>
        <v>7335678</v>
      </c>
      <c r="Y5178" t="str">
        <f>IF(Tabela2[[#This Row],[feat]]="","","Feat")</f>
        <v>Feat</v>
      </c>
      <c r="Z5178" s="17" t="str">
        <f>CONCATENATE(INT(spotify_top_songs_audio_features[[#This Row],[duration_ms]]/(60*1000)),":",MOD(INT(spotify_top_songs_audio_features[[#This Row],[duration_ms]]/1000),60))</f>
        <v>3:49</v>
      </c>
      <c r="AA51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178" t="str">
        <f>spotify_top_songs_audio_features[[#This Row],[track_name]]</f>
        <v>Don't Quit (feat. Travis Scott &amp; Jeremih)</v>
      </c>
    </row>
    <row r="5179" spans="1:28" x14ac:dyDescent="0.25">
      <c r="A5179" t="s">
        <v>10814</v>
      </c>
      <c r="B5179" t="s">
        <v>967</v>
      </c>
      <c r="C5179" t="s">
        <v>10815</v>
      </c>
      <c r="D5179" t="s">
        <v>235</v>
      </c>
      <c r="E5179" t="s">
        <v>31</v>
      </c>
      <c r="F5179" t="s">
        <v>24</v>
      </c>
      <c r="G5179" t="s">
        <v>25</v>
      </c>
      <c r="H5179">
        <v>857</v>
      </c>
      <c r="I5179">
        <v>558</v>
      </c>
      <c r="J5179">
        <v>134</v>
      </c>
      <c r="K5179" t="s">
        <v>1855</v>
      </c>
      <c r="L5179">
        <v>4.8000000000000001E-4</v>
      </c>
      <c r="M5179">
        <v>288</v>
      </c>
      <c r="N5179">
        <v>453</v>
      </c>
      <c r="O5179">
        <v>-7888</v>
      </c>
      <c r="P5179">
        <v>123973</v>
      </c>
      <c r="Q5179">
        <v>288255</v>
      </c>
      <c r="R5179">
        <v>1</v>
      </c>
      <c r="S5179">
        <v>7332854</v>
      </c>
      <c r="U5179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5179" t="str">
        <f>IFERROR(MID(spotify_top_songs_audio_features[[#This Row],[artist_names]],SEARCH(",",spotify_top_songs_audio_features[[#This Row],[artist_names]])+2,99),"")</f>
        <v/>
      </c>
      <c r="W5179" t="str">
        <f>spotify_top_songs_audio_features[[#This Row],[source]]</f>
        <v>Parkwood Entertainment/Columbia</v>
      </c>
      <c r="X5179" s="1">
        <f>spotify_top_songs_audio_features[[#This Row],[streams]]</f>
        <v>7332854</v>
      </c>
      <c r="Y5179" t="str">
        <f>IF(Tabela2[[#This Row],[feat]]="","","Feat")</f>
        <v/>
      </c>
      <c r="Z5179" s="17" t="str">
        <f>CONCATENATE(INT(spotify_top_songs_audio_features[[#This Row],[duration_ms]]/(60*1000)),":",MOD(INT(spotify_top_songs_audio_features[[#This Row],[duration_ms]]/1000),60))</f>
        <v>4:48</v>
      </c>
      <c r="AA51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79" t="str">
        <f>spotify_top_songs_audio_features[[#This Row],[track_name]]</f>
        <v>PURE/HONEY</v>
      </c>
    </row>
    <row r="5180" spans="1:28" x14ac:dyDescent="0.25">
      <c r="A5180" t="s">
        <v>12079</v>
      </c>
      <c r="B5180" t="s">
        <v>12080</v>
      </c>
      <c r="C5180" t="s">
        <v>12081</v>
      </c>
      <c r="D5180" t="s">
        <v>8750</v>
      </c>
      <c r="E5180" t="s">
        <v>43</v>
      </c>
      <c r="F5180" t="s">
        <v>24</v>
      </c>
      <c r="G5180" t="s">
        <v>25</v>
      </c>
      <c r="H5180">
        <v>596</v>
      </c>
      <c r="I5180">
        <v>65</v>
      </c>
      <c r="J5180">
        <v>337</v>
      </c>
      <c r="K5180" t="s">
        <v>2805</v>
      </c>
      <c r="L5180">
        <v>0</v>
      </c>
      <c r="M5180">
        <v>14</v>
      </c>
      <c r="N5180">
        <v>188</v>
      </c>
      <c r="O5180">
        <v>-5167</v>
      </c>
      <c r="P5180">
        <v>133997</v>
      </c>
      <c r="Q5180">
        <v>257428</v>
      </c>
      <c r="R5180">
        <v>1</v>
      </c>
      <c r="S5180">
        <v>7324233</v>
      </c>
      <c r="U5180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180" t="str">
        <f>IFERROR(MID(spotify_top_songs_audio_features[[#This Row],[artist_names]],SEARCH(",",spotify_top_songs_audio_features[[#This Row],[artist_names]])+2,99),"")</f>
        <v>Lil Durk, Travis Scott</v>
      </c>
      <c r="W5180" t="str">
        <f>spotify_top_songs_audio_features[[#This Row],[source]]</f>
        <v>Quality Control Music/Alamo Records/Motown Records</v>
      </c>
      <c r="X5180" s="1">
        <f>spotify_top_songs_audio_features[[#This Row],[streams]]</f>
        <v>7324233</v>
      </c>
      <c r="Y5180" t="str">
        <f>IF(Tabela2[[#This Row],[feat]]="","","Feat")</f>
        <v>Feat</v>
      </c>
      <c r="Z5180" s="17" t="str">
        <f>CONCATENATE(INT(spotify_top_songs_audio_features[[#This Row],[duration_ms]]/(60*1000)),":",MOD(INT(spotify_top_songs_audio_features[[#This Row],[duration_ms]]/1000),60))</f>
        <v>4:17</v>
      </c>
      <c r="AA51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180" t="str">
        <f>spotify_top_songs_audio_features[[#This Row],[track_name]]</f>
        <v>Hats Off (feat. Travis Scott)</v>
      </c>
    </row>
    <row r="5181" spans="1:28" x14ac:dyDescent="0.25">
      <c r="A5181" t="s">
        <v>12122</v>
      </c>
      <c r="B5181" t="s">
        <v>12123</v>
      </c>
      <c r="C5181" t="s">
        <v>12124</v>
      </c>
      <c r="D5181" t="s">
        <v>48</v>
      </c>
      <c r="E5181" t="s">
        <v>177</v>
      </c>
      <c r="F5181" t="s">
        <v>24</v>
      </c>
      <c r="G5181" t="s">
        <v>25</v>
      </c>
      <c r="H5181">
        <v>795</v>
      </c>
      <c r="I5181">
        <v>759</v>
      </c>
      <c r="J5181">
        <v>528</v>
      </c>
      <c r="K5181" t="s">
        <v>12125</v>
      </c>
      <c r="L5181">
        <v>0</v>
      </c>
      <c r="M5181">
        <v>805</v>
      </c>
      <c r="N5181">
        <v>855</v>
      </c>
      <c r="O5181">
        <v>-6348</v>
      </c>
      <c r="P5181">
        <v>110021</v>
      </c>
      <c r="Q5181">
        <v>196360</v>
      </c>
      <c r="R5181">
        <v>1</v>
      </c>
      <c r="S5181">
        <v>7323300</v>
      </c>
      <c r="U518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5181" t="str">
        <f>IFERROR(MID(spotify_top_songs_audio_features[[#This Row],[artist_names]],SEARCH(",",spotify_top_songs_audio_features[[#This Row],[artist_names]])+2,99),"")</f>
        <v>Pharrell Williams</v>
      </c>
      <c r="W5181" t="str">
        <f>spotify_top_songs_audio_features[[#This Row],[source]]</f>
        <v>Republic Records</v>
      </c>
      <c r="X5181" s="1">
        <f>spotify_top_songs_audio_features[[#This Row],[streams]]</f>
        <v>7323300</v>
      </c>
      <c r="Y5181" t="str">
        <f>IF(Tabela2[[#This Row],[feat]]="","","Feat")</f>
        <v>Feat</v>
      </c>
      <c r="Z5181" s="17" t="str">
        <f>CONCATENATE(INT(spotify_top_songs_audio_features[[#This Row],[duration_ms]]/(60*1000)),":",MOD(INT(spotify_top_songs_audio_features[[#This Row],[duration_ms]]/1000),60))</f>
        <v>3:16</v>
      </c>
      <c r="AA51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81" t="str">
        <f>spotify_top_songs_audio_features[[#This Row],[track_name]]</f>
        <v>blazed (feat. Pharrell Williams)</v>
      </c>
    </row>
    <row r="5182" spans="1:28" x14ac:dyDescent="0.25">
      <c r="A5182" t="s">
        <v>14951</v>
      </c>
      <c r="B5182" t="s">
        <v>1179</v>
      </c>
      <c r="C5182" t="s">
        <v>14952</v>
      </c>
      <c r="D5182" t="s">
        <v>1181</v>
      </c>
      <c r="E5182" t="s">
        <v>23</v>
      </c>
      <c r="F5182" t="s">
        <v>32</v>
      </c>
      <c r="G5182" t="s">
        <v>25</v>
      </c>
      <c r="H5182">
        <v>648</v>
      </c>
      <c r="I5182">
        <v>599</v>
      </c>
      <c r="J5182">
        <v>799</v>
      </c>
      <c r="K5182" t="s">
        <v>4459</v>
      </c>
      <c r="L5182">
        <v>6.8099999999999996E-4</v>
      </c>
      <c r="M5182">
        <v>121</v>
      </c>
      <c r="N5182">
        <v>213</v>
      </c>
      <c r="O5182">
        <v>-8611</v>
      </c>
      <c r="P5182">
        <v>120985</v>
      </c>
      <c r="Q5182">
        <v>177705</v>
      </c>
      <c r="R5182">
        <v>1</v>
      </c>
      <c r="S5182">
        <v>7311595</v>
      </c>
      <c r="U5182" t="str">
        <f>IFERROR(LEFT(spotify_top_songs_audio_features[[#This Row],[artist_names]],SEARCH(",",spotify_top_songs_audio_features[[#This Row],[artist_names]])-1),spotify_top_songs_audio_features[[#This Row],[artist_names]])</f>
        <v>Ninho</v>
      </c>
      <c r="V5182" t="str">
        <f>IFERROR(MID(spotify_top_songs_audio_features[[#This Row],[artist_names]],SEARCH(",",spotify_top_songs_audio_features[[#This Row],[artist_names]])+2,99),"")</f>
        <v/>
      </c>
      <c r="W5182" t="str">
        <f>spotify_top_songs_audio_features[[#This Row],[source]]</f>
        <v>Rec. 118 / Mal Luné Music</v>
      </c>
      <c r="X5182" s="1">
        <f>spotify_top_songs_audio_features[[#This Row],[streams]]</f>
        <v>7311595</v>
      </c>
      <c r="Y5182" t="str">
        <f>IF(Tabela2[[#This Row],[feat]]="","","Feat")</f>
        <v/>
      </c>
      <c r="Z5182" s="17" t="str">
        <f>CONCATENATE(INT(spotify_top_songs_audio_features[[#This Row],[duration_ms]]/(60*1000)),":",MOD(INT(spotify_top_songs_audio_features[[#This Row],[duration_ms]]/1000),60))</f>
        <v>2:57</v>
      </c>
      <c r="AA51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182" t="str">
        <f>spotify_top_songs_audio_features[[#This Row],[track_name]]</f>
        <v>Jefe</v>
      </c>
    </row>
    <row r="5183" spans="1:28" x14ac:dyDescent="0.25">
      <c r="A5183" t="s">
        <v>9673</v>
      </c>
      <c r="B5183" t="s">
        <v>9674</v>
      </c>
      <c r="C5183" t="s">
        <v>9675</v>
      </c>
      <c r="D5183" t="s">
        <v>1487</v>
      </c>
      <c r="E5183" t="s">
        <v>23</v>
      </c>
      <c r="F5183" t="s">
        <v>24</v>
      </c>
      <c r="G5183" t="s">
        <v>25</v>
      </c>
      <c r="H5183">
        <v>794</v>
      </c>
      <c r="I5183">
        <v>717</v>
      </c>
      <c r="J5183">
        <v>251</v>
      </c>
      <c r="K5183" t="s">
        <v>1424</v>
      </c>
      <c r="L5183">
        <v>0</v>
      </c>
      <c r="M5183">
        <v>195</v>
      </c>
      <c r="N5183">
        <v>372</v>
      </c>
      <c r="O5183">
        <v>-573</v>
      </c>
      <c r="P5183">
        <v>141881</v>
      </c>
      <c r="Q5183">
        <v>202816</v>
      </c>
      <c r="R5183">
        <v>1</v>
      </c>
      <c r="S5183">
        <v>7308690</v>
      </c>
      <c r="U5183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183" t="str">
        <f>IFERROR(MID(spotify_top_songs_audio_features[[#This Row],[artist_names]],SEARCH(",",spotify_top_songs_audio_features[[#This Row],[artist_names]])+2,99),"")</f>
        <v>Swae Lee</v>
      </c>
      <c r="W5183" t="str">
        <f>spotify_top_songs_audio_features[[#This Row],[source]]</f>
        <v>Victor Victor Worldwide</v>
      </c>
      <c r="X5183" s="1">
        <f>spotify_top_songs_audio_features[[#This Row],[streams]]</f>
        <v>7308690</v>
      </c>
      <c r="Y5183" t="str">
        <f>IF(Tabela2[[#This Row],[feat]]="","","Feat")</f>
        <v>Feat</v>
      </c>
      <c r="Z5183" s="17" t="str">
        <f>CONCATENATE(INT(spotify_top_songs_audio_features[[#This Row],[duration_ms]]/(60*1000)),":",MOD(INT(spotify_top_songs_audio_features[[#This Row],[duration_ms]]/1000),60))</f>
        <v>3:22</v>
      </c>
      <c r="AA51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183" t="str">
        <f>spotify_top_songs_audio_features[[#This Row],[track_name]]</f>
        <v>Creature (feat. Swae Lee)</v>
      </c>
    </row>
    <row r="5184" spans="1:28" x14ac:dyDescent="0.25">
      <c r="A5184" t="s">
        <v>7183</v>
      </c>
      <c r="B5184" t="s">
        <v>7184</v>
      </c>
      <c r="C5184" t="s">
        <v>7185</v>
      </c>
      <c r="D5184" t="s">
        <v>1363</v>
      </c>
      <c r="E5184" t="s">
        <v>43</v>
      </c>
      <c r="F5184" t="s">
        <v>24</v>
      </c>
      <c r="G5184" t="s">
        <v>25</v>
      </c>
      <c r="H5184">
        <v>619</v>
      </c>
      <c r="I5184">
        <v>771</v>
      </c>
      <c r="J5184">
        <v>601</v>
      </c>
      <c r="K5184" t="s">
        <v>6731</v>
      </c>
      <c r="L5184">
        <v>0</v>
      </c>
      <c r="M5184">
        <v>114</v>
      </c>
      <c r="N5184">
        <v>704</v>
      </c>
      <c r="O5184">
        <v>-2204</v>
      </c>
      <c r="P5184">
        <v>81966</v>
      </c>
      <c r="Q5184">
        <v>154747</v>
      </c>
      <c r="R5184">
        <v>1</v>
      </c>
      <c r="S5184">
        <v>7299201</v>
      </c>
      <c r="U5184" t="str">
        <f>IFERROR(LEFT(spotify_top_songs_audio_features[[#This Row],[artist_names]],SEARCH(",",spotify_top_songs_audio_features[[#This Row],[artist_names]])-1),spotify_top_songs_audio_features[[#This Row],[artist_names]])</f>
        <v>Liam Payne</v>
      </c>
      <c r="V5184" t="str">
        <f>IFERROR(MID(spotify_top_songs_audio_features[[#This Row],[artist_names]],SEARCH(",",spotify_top_songs_audio_features[[#This Row],[artist_names]])+2,99),"")</f>
        <v>Dixie</v>
      </c>
      <c r="W5184" t="str">
        <f>spotify_top_songs_audio_features[[#This Row],[source]]</f>
        <v>Capitol Records UK / EMI</v>
      </c>
      <c r="X5184" s="1">
        <f>spotify_top_songs_audio_features[[#This Row],[streams]]</f>
        <v>7299201</v>
      </c>
      <c r="Y5184" t="str">
        <f>IF(Tabela2[[#This Row],[feat]]="","","Feat")</f>
        <v>Feat</v>
      </c>
      <c r="Z5184" s="17" t="str">
        <f>CONCATENATE(INT(spotify_top_songs_audio_features[[#This Row],[duration_ms]]/(60*1000)),":",MOD(INT(spotify_top_songs_audio_features[[#This Row],[duration_ms]]/1000),60))</f>
        <v>2:34</v>
      </c>
      <c r="AA51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184" t="str">
        <f>spotify_top_songs_audio_features[[#This Row],[track_name]]</f>
        <v>Naughty List (with Dixie)</v>
      </c>
    </row>
    <row r="5185" spans="1:28" x14ac:dyDescent="0.25">
      <c r="A5185" t="s">
        <v>12965</v>
      </c>
      <c r="B5185" t="s">
        <v>317</v>
      </c>
      <c r="C5185" t="s">
        <v>12966</v>
      </c>
      <c r="D5185" t="s">
        <v>319</v>
      </c>
      <c r="E5185" t="s">
        <v>113</v>
      </c>
      <c r="F5185" t="s">
        <v>24</v>
      </c>
      <c r="G5185" t="s">
        <v>25</v>
      </c>
      <c r="H5185">
        <v>723</v>
      </c>
      <c r="I5185">
        <v>669</v>
      </c>
      <c r="J5185">
        <v>348</v>
      </c>
      <c r="K5185" t="s">
        <v>4709</v>
      </c>
      <c r="L5185">
        <v>192</v>
      </c>
      <c r="M5185">
        <v>109</v>
      </c>
      <c r="N5185">
        <v>35</v>
      </c>
      <c r="O5185">
        <v>-6784</v>
      </c>
      <c r="P5185">
        <v>125051</v>
      </c>
      <c r="Q5185">
        <v>224133</v>
      </c>
      <c r="R5185">
        <v>2</v>
      </c>
      <c r="S5185">
        <v>7298960</v>
      </c>
      <c r="U5185" t="str">
        <f>IFERROR(LEFT(spotify_top_songs_audio_features[[#This Row],[artist_names]],SEARCH(",",spotify_top_songs_audio_features[[#This Row],[artist_names]])-1),spotify_top_songs_audio_features[[#This Row],[artist_names]])</f>
        <v>The xx</v>
      </c>
      <c r="V5185" t="str">
        <f>IFERROR(MID(spotify_top_songs_audio_features[[#This Row],[artist_names]],SEARCH(",",spotify_top_songs_audio_features[[#This Row],[artist_names]])+2,99),"")</f>
        <v/>
      </c>
      <c r="W5185" t="str">
        <f>spotify_top_songs_audio_features[[#This Row],[source]]</f>
        <v>Young</v>
      </c>
      <c r="X5185" s="1">
        <f>spotify_top_songs_audio_features[[#This Row],[streams]]</f>
        <v>7298960</v>
      </c>
      <c r="Y5185" t="str">
        <f>IF(Tabela2[[#This Row],[feat]]="","","Feat")</f>
        <v/>
      </c>
      <c r="Z5185" s="17" t="str">
        <f>CONCATENATE(INT(spotify_top_songs_audio_features[[#This Row],[duration_ms]]/(60*1000)),":",MOD(INT(spotify_top_songs_audio_features[[#This Row],[duration_ms]]/1000),60))</f>
        <v>3:44</v>
      </c>
      <c r="AA51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85" t="str">
        <f>spotify_top_songs_audio_features[[#This Row],[track_name]]</f>
        <v>On Hold</v>
      </c>
    </row>
    <row r="5186" spans="1:28" x14ac:dyDescent="0.25">
      <c r="A5186" t="s">
        <v>1720</v>
      </c>
      <c r="B5186" t="s">
        <v>793</v>
      </c>
      <c r="C5186" t="s">
        <v>1721</v>
      </c>
      <c r="D5186" t="s">
        <v>1105</v>
      </c>
      <c r="E5186" t="s">
        <v>97</v>
      </c>
      <c r="F5186" t="s">
        <v>32</v>
      </c>
      <c r="G5186" t="s">
        <v>25</v>
      </c>
      <c r="H5186">
        <v>927</v>
      </c>
      <c r="I5186">
        <v>642</v>
      </c>
      <c r="J5186">
        <v>657</v>
      </c>
      <c r="K5186" t="s">
        <v>1722</v>
      </c>
      <c r="L5186">
        <v>3.62E-3</v>
      </c>
      <c r="M5186">
        <v>279</v>
      </c>
      <c r="N5186">
        <v>901</v>
      </c>
      <c r="O5186">
        <v>-4466</v>
      </c>
      <c r="P5186">
        <v>123969</v>
      </c>
      <c r="Q5186">
        <v>190883</v>
      </c>
      <c r="R5186">
        <v>1</v>
      </c>
      <c r="S5186">
        <v>7295122</v>
      </c>
      <c r="U5186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5186" t="str">
        <f>IFERROR(MID(spotify_top_songs_audio_features[[#This Row],[artist_names]],SEARCH(",",spotify_top_songs_audio_features[[#This Row],[artist_names]])+2,99),"")</f>
        <v/>
      </c>
      <c r="W5186" t="str">
        <f>spotify_top_songs_audio_features[[#This Row],[source]]</f>
        <v>KIDinaKORNER/Interscope Records</v>
      </c>
      <c r="X5186" s="1">
        <f>spotify_top_songs_audio_features[[#This Row],[streams]]</f>
        <v>7295122</v>
      </c>
      <c r="Y5186" t="str">
        <f>IF(Tabela2[[#This Row],[feat]]="","","Feat")</f>
        <v/>
      </c>
      <c r="Z5186" s="17" t="str">
        <f>CONCATENATE(INT(spotify_top_songs_audio_features[[#This Row],[duration_ms]]/(60*1000)),":",MOD(INT(spotify_top_songs_audio_features[[#This Row],[duration_ms]]/1000),60))</f>
        <v>3:10</v>
      </c>
      <c r="AA51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186" t="str">
        <f>spotify_top_songs_audio_features[[#This Row],[track_name]]</f>
        <v>Sharks</v>
      </c>
    </row>
    <row r="5187" spans="1:28" x14ac:dyDescent="0.25">
      <c r="A5187" t="s">
        <v>981</v>
      </c>
      <c r="B5187" t="s">
        <v>982</v>
      </c>
      <c r="C5187" t="s">
        <v>983</v>
      </c>
      <c r="D5187" t="s">
        <v>984</v>
      </c>
      <c r="E5187" t="s">
        <v>113</v>
      </c>
      <c r="F5187" t="s">
        <v>32</v>
      </c>
      <c r="G5187" t="s">
        <v>25</v>
      </c>
      <c r="H5187">
        <v>615</v>
      </c>
      <c r="I5187">
        <v>541</v>
      </c>
      <c r="J5187">
        <v>263</v>
      </c>
      <c r="K5187" t="s">
        <v>985</v>
      </c>
      <c r="L5187">
        <v>268</v>
      </c>
      <c r="M5187">
        <v>12</v>
      </c>
      <c r="N5187">
        <v>124</v>
      </c>
      <c r="O5187">
        <v>-6307</v>
      </c>
      <c r="P5187">
        <v>126049</v>
      </c>
      <c r="Q5187">
        <v>113067</v>
      </c>
      <c r="R5187">
        <v>1</v>
      </c>
      <c r="S5187">
        <v>7292343</v>
      </c>
      <c r="U5187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187" t="str">
        <f>IFERROR(MID(spotify_top_songs_audio_features[[#This Row],[artist_names]],SEARCH(",",spotify_top_songs_audio_features[[#This Row],[artist_names]])+2,99),"")</f>
        <v/>
      </c>
      <c r="W5187" t="str">
        <f>spotify_top_songs_audio_features[[#This Row],[source]]</f>
        <v>88rising Music/Warner Records</v>
      </c>
      <c r="X5187" s="1">
        <f>spotify_top_songs_audio_features[[#This Row],[streams]]</f>
        <v>7292343</v>
      </c>
      <c r="Y5187" t="str">
        <f>IF(Tabela2[[#This Row],[feat]]="","","Feat")</f>
        <v/>
      </c>
      <c r="Z5187" s="17" t="str">
        <f>CONCATENATE(INT(spotify_top_songs_audio_features[[#This Row],[duration_ms]]/(60*1000)),":",MOD(INT(spotify_top_songs_audio_features[[#This Row],[duration_ms]]/1000),60))</f>
        <v>1:53</v>
      </c>
      <c r="AA51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87" t="str">
        <f>spotify_top_songs_audio_features[[#This Row],[track_name]]</f>
        <v>1AM FREESTYLE</v>
      </c>
    </row>
    <row r="5188" spans="1:28" x14ac:dyDescent="0.25">
      <c r="A5188" t="s">
        <v>2465</v>
      </c>
      <c r="B5188" t="s">
        <v>174</v>
      </c>
      <c r="C5188" t="s">
        <v>2466</v>
      </c>
      <c r="D5188" t="s">
        <v>712</v>
      </c>
      <c r="E5188" t="s">
        <v>113</v>
      </c>
      <c r="F5188" t="s">
        <v>24</v>
      </c>
      <c r="G5188" t="s">
        <v>25</v>
      </c>
      <c r="H5188">
        <v>752</v>
      </c>
      <c r="I5188">
        <v>658</v>
      </c>
      <c r="J5188">
        <v>342</v>
      </c>
      <c r="K5188" t="s">
        <v>2467</v>
      </c>
      <c r="L5188">
        <v>0</v>
      </c>
      <c r="M5188">
        <v>927</v>
      </c>
      <c r="N5188">
        <v>387</v>
      </c>
      <c r="O5188">
        <v>-6297</v>
      </c>
      <c r="P5188">
        <v>151951</v>
      </c>
      <c r="Q5188">
        <v>213520</v>
      </c>
      <c r="R5188">
        <v>1</v>
      </c>
      <c r="S5188">
        <v>7292247</v>
      </c>
      <c r="U5188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188" t="str">
        <f>IFERROR(MID(spotify_top_songs_audio_features[[#This Row],[artist_names]],SEARCH(",",spotify_top_songs_audio_features[[#This Row],[artist_names]])+2,99),"")</f>
        <v>Lil Uzi Vert</v>
      </c>
      <c r="W5188" t="str">
        <f>spotify_top_songs_audio_features[[#This Row],[source]]</f>
        <v>Generation Now/Atlantic</v>
      </c>
      <c r="X5188" s="1">
        <f>spotify_top_songs_audio_features[[#This Row],[streams]]</f>
        <v>7292247</v>
      </c>
      <c r="Y5188" t="str">
        <f>IF(Tabela2[[#This Row],[feat]]="","","Feat")</f>
        <v>Feat</v>
      </c>
      <c r="Z5188" s="17" t="str">
        <f>CONCATENATE(INT(spotify_top_songs_audio_features[[#This Row],[duration_ms]]/(60*1000)),":",MOD(INT(spotify_top_songs_audio_features[[#This Row],[duration_ms]]/1000),60))</f>
        <v>3:33</v>
      </c>
      <c r="AA51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188" t="str">
        <f>spotify_top_songs_audio_features[[#This Row],[track_name]]</f>
        <v>Drankin N Smokin</v>
      </c>
    </row>
    <row r="5189" spans="1:28" x14ac:dyDescent="0.25">
      <c r="A5189" t="s">
        <v>12575</v>
      </c>
      <c r="B5189" t="s">
        <v>12576</v>
      </c>
      <c r="C5189" t="s">
        <v>12577</v>
      </c>
      <c r="D5189" t="s">
        <v>3705</v>
      </c>
      <c r="E5189" t="s">
        <v>58</v>
      </c>
      <c r="F5189" t="s">
        <v>32</v>
      </c>
      <c r="G5189" t="s">
        <v>25</v>
      </c>
      <c r="H5189">
        <v>665</v>
      </c>
      <c r="I5189">
        <v>678</v>
      </c>
      <c r="J5189">
        <v>315</v>
      </c>
      <c r="K5189" t="s">
        <v>12578</v>
      </c>
      <c r="L5189">
        <v>0</v>
      </c>
      <c r="M5189">
        <v>474</v>
      </c>
      <c r="N5189">
        <v>682</v>
      </c>
      <c r="O5189">
        <v>-4122</v>
      </c>
      <c r="P5189">
        <v>131986</v>
      </c>
      <c r="Q5189">
        <v>122570</v>
      </c>
      <c r="R5189">
        <v>1</v>
      </c>
      <c r="S5189">
        <v>7289760</v>
      </c>
      <c r="U5189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5189" t="str">
        <f>IFERROR(MID(spotify_top_songs_audio_features[[#This Row],[artist_names]],SEARCH(",",spotify_top_songs_audio_features[[#This Row],[artist_names]])+2,99),"")</f>
        <v>blackbear</v>
      </c>
      <c r="W5189" t="str">
        <f>spotify_top_songs_audio_features[[#This Row],[source]]</f>
        <v>Bad Boy / Interscope</v>
      </c>
      <c r="X5189" s="1">
        <f>spotify_top_songs_audio_features[[#This Row],[streams]]</f>
        <v>7289760</v>
      </c>
      <c r="Y5189" t="str">
        <f>IF(Tabela2[[#This Row],[feat]]="","","Feat")</f>
        <v>Feat</v>
      </c>
      <c r="Z5189" s="17" t="str">
        <f>CONCATENATE(INT(spotify_top_songs_audio_features[[#This Row],[duration_ms]]/(60*1000)),":",MOD(INT(spotify_top_songs_audio_features[[#This Row],[duration_ms]]/1000),60))</f>
        <v>2:2</v>
      </c>
      <c r="AA51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189" t="str">
        <f>spotify_top_songs_audio_features[[#This Row],[track_name]]</f>
        <v>make up sex (feat. blackbear)</v>
      </c>
    </row>
    <row r="5190" spans="1:28" x14ac:dyDescent="0.25">
      <c r="A5190" t="s">
        <v>10823</v>
      </c>
      <c r="B5190" t="s">
        <v>982</v>
      </c>
      <c r="C5190" t="s">
        <v>10824</v>
      </c>
      <c r="D5190" t="s">
        <v>984</v>
      </c>
      <c r="E5190" t="s">
        <v>97</v>
      </c>
      <c r="F5190" t="s">
        <v>24</v>
      </c>
      <c r="G5190" t="s">
        <v>25</v>
      </c>
      <c r="H5190">
        <v>356</v>
      </c>
      <c r="I5190">
        <v>401</v>
      </c>
      <c r="J5190">
        <v>278</v>
      </c>
      <c r="K5190" t="s">
        <v>7625</v>
      </c>
      <c r="L5190">
        <v>1.48E-3</v>
      </c>
      <c r="M5190">
        <v>131</v>
      </c>
      <c r="N5190">
        <v>38</v>
      </c>
      <c r="O5190">
        <v>-10303</v>
      </c>
      <c r="P5190">
        <v>92488</v>
      </c>
      <c r="Q5190">
        <v>177400</v>
      </c>
      <c r="R5190">
        <v>1</v>
      </c>
      <c r="S5190">
        <v>7287570</v>
      </c>
      <c r="U5190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190" t="str">
        <f>IFERROR(MID(spotify_top_songs_audio_features[[#This Row],[artist_names]],SEARCH(",",spotify_top_songs_audio_features[[#This Row],[artist_names]])+2,99),"")</f>
        <v/>
      </c>
      <c r="W5190" t="str">
        <f>spotify_top_songs_audio_features[[#This Row],[source]]</f>
        <v>88rising Music/Warner Records</v>
      </c>
      <c r="X5190" s="1">
        <f>spotify_top_songs_audio_features[[#This Row],[streams]]</f>
        <v>7287570</v>
      </c>
      <c r="Y5190" t="str">
        <f>IF(Tabela2[[#This Row],[feat]]="","","Feat")</f>
        <v/>
      </c>
      <c r="Z5190" s="17" t="str">
        <f>CONCATENATE(INT(spotify_top_songs_audio_features[[#This Row],[duration_ms]]/(60*1000)),":",MOD(INT(spotify_top_songs_audio_features[[#This Row],[duration_ms]]/1000),60))</f>
        <v>2:57</v>
      </c>
      <c r="AA51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190" t="str">
        <f>spotify_top_songs_audio_features[[#This Row],[track_name]]</f>
        <v>Dissolve</v>
      </c>
    </row>
    <row r="5191" spans="1:28" x14ac:dyDescent="0.25">
      <c r="A5191" t="s">
        <v>11081</v>
      </c>
      <c r="B5191" t="s">
        <v>11082</v>
      </c>
      <c r="C5191" t="s">
        <v>11083</v>
      </c>
      <c r="D5191" t="s">
        <v>171</v>
      </c>
      <c r="E5191" t="s">
        <v>97</v>
      </c>
      <c r="F5191" t="s">
        <v>32</v>
      </c>
      <c r="G5191" t="s">
        <v>25</v>
      </c>
      <c r="H5191">
        <v>755</v>
      </c>
      <c r="I5191">
        <v>882</v>
      </c>
      <c r="J5191">
        <v>532</v>
      </c>
      <c r="K5191" t="s">
        <v>1401</v>
      </c>
      <c r="L5191">
        <v>142</v>
      </c>
      <c r="M5191">
        <v>103</v>
      </c>
      <c r="N5191">
        <v>606</v>
      </c>
      <c r="O5191">
        <v>-1957</v>
      </c>
      <c r="P5191">
        <v>99984</v>
      </c>
      <c r="Q5191">
        <v>193555</v>
      </c>
      <c r="R5191">
        <v>1</v>
      </c>
      <c r="S5191">
        <v>7276896</v>
      </c>
      <c r="U5191" t="str">
        <f>IFERROR(LEFT(spotify_top_songs_audio_features[[#This Row],[artist_names]],SEARCH(",",spotify_top_songs_audio_features[[#This Row],[artist_names]])-1),spotify_top_songs_audio_features[[#This Row],[artist_names]])</f>
        <v>Sfera Ebbasta</v>
      </c>
      <c r="V5191" t="str">
        <f>IFERROR(MID(spotify_top_songs_audio_features[[#This Row],[artist_names]],SEARCH(",",spotify_top_songs_audio_features[[#This Row],[artist_names]])+2,99),"")</f>
        <v>J Balvin</v>
      </c>
      <c r="W5191" t="str">
        <f>spotify_top_songs_audio_features[[#This Row],[source]]</f>
        <v>Universal Music Italia srL.</v>
      </c>
      <c r="X5191" s="1">
        <f>spotify_top_songs_audio_features[[#This Row],[streams]]</f>
        <v>7276896</v>
      </c>
      <c r="Y5191" t="str">
        <f>IF(Tabela2[[#This Row],[feat]]="","","Feat")</f>
        <v>Feat</v>
      </c>
      <c r="Z5191" s="17" t="str">
        <f>CONCATENATE(INT(spotify_top_songs_audio_features[[#This Row],[duration_ms]]/(60*1000)),":",MOD(INT(spotify_top_songs_audio_features[[#This Row],[duration_ms]]/1000),60))</f>
        <v>3:13</v>
      </c>
      <c r="AA51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191" t="str">
        <f>spotify_top_songs_audio_features[[#This Row],[track_name]]</f>
        <v>Baby (with J Balvin)</v>
      </c>
    </row>
    <row r="5192" spans="1:28" x14ac:dyDescent="0.25">
      <c r="A5192" t="s">
        <v>8118</v>
      </c>
      <c r="B5192" t="s">
        <v>472</v>
      </c>
      <c r="C5192" t="s">
        <v>8119</v>
      </c>
      <c r="D5192" t="s">
        <v>474</v>
      </c>
      <c r="E5192" t="s">
        <v>31</v>
      </c>
      <c r="F5192" t="s">
        <v>32</v>
      </c>
      <c r="G5192" t="s">
        <v>25</v>
      </c>
      <c r="H5192">
        <v>432</v>
      </c>
      <c r="I5192">
        <v>52</v>
      </c>
      <c r="J5192">
        <v>548</v>
      </c>
      <c r="K5192" t="s">
        <v>3352</v>
      </c>
      <c r="L5192">
        <v>371</v>
      </c>
      <c r="M5192">
        <v>138</v>
      </c>
      <c r="N5192">
        <v>303</v>
      </c>
      <c r="O5192">
        <v>-5515</v>
      </c>
      <c r="P5192">
        <v>164047</v>
      </c>
      <c r="Q5192">
        <v>231653</v>
      </c>
      <c r="R5192">
        <v>1</v>
      </c>
      <c r="S5192">
        <v>7273393</v>
      </c>
      <c r="U5192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192" t="str">
        <f>IFERROR(MID(spotify_top_songs_audio_features[[#This Row],[artist_names]],SEARCH(",",spotify_top_songs_audio_features[[#This Row],[artist_names]])+2,99),"")</f>
        <v/>
      </c>
      <c r="W5192" t="str">
        <f>spotify_top_songs_audio_features[[#This Row],[source]]</f>
        <v>Right Hand Music Group, LLC/RCA Records</v>
      </c>
      <c r="X5192" s="1">
        <f>spotify_top_songs_audio_features[[#This Row],[streams]]</f>
        <v>7273393</v>
      </c>
      <c r="Y5192" t="str">
        <f>IF(Tabela2[[#This Row],[feat]]="","","Feat")</f>
        <v/>
      </c>
      <c r="Z5192" s="17" t="str">
        <f>CONCATENATE(INT(spotify_top_songs_audio_features[[#This Row],[duration_ms]]/(60*1000)),":",MOD(INT(spotify_top_songs_audio_features[[#This Row],[duration_ms]]/1000),60))</f>
        <v>3:51</v>
      </c>
      <c r="AA51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92" t="str">
        <f>spotify_top_songs_audio_features[[#This Row],[track_name]]</f>
        <v>Bad Luck</v>
      </c>
    </row>
    <row r="5193" spans="1:28" x14ac:dyDescent="0.25">
      <c r="A5193" t="s">
        <v>7669</v>
      </c>
      <c r="B5193" t="s">
        <v>5317</v>
      </c>
      <c r="C5193" t="s">
        <v>7670</v>
      </c>
      <c r="D5193" t="s">
        <v>48</v>
      </c>
      <c r="E5193" t="s">
        <v>86</v>
      </c>
      <c r="F5193" t="s">
        <v>32</v>
      </c>
      <c r="G5193" t="s">
        <v>25</v>
      </c>
      <c r="H5193">
        <v>638</v>
      </c>
      <c r="I5193">
        <v>4</v>
      </c>
      <c r="J5193">
        <v>425</v>
      </c>
      <c r="K5193" t="s">
        <v>7671</v>
      </c>
      <c r="L5193">
        <v>133</v>
      </c>
      <c r="M5193">
        <v>334</v>
      </c>
      <c r="N5193">
        <v>495</v>
      </c>
      <c r="O5193">
        <v>-11212</v>
      </c>
      <c r="P5193">
        <v>150133</v>
      </c>
      <c r="Q5193">
        <v>166093</v>
      </c>
      <c r="R5193">
        <v>1</v>
      </c>
      <c r="S5193">
        <v>7248863</v>
      </c>
      <c r="U5193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5193" t="str">
        <f>IFERROR(MID(spotify_top_songs_audio_features[[#This Row],[artist_names]],SEARCH(",",spotify_top_songs_audio_features[[#This Row],[artist_names]])+2,99),"")</f>
        <v>Travis Scott</v>
      </c>
      <c r="W5193" t="str">
        <f>spotify_top_songs_audio_features[[#This Row],[source]]</f>
        <v>Republic Records</v>
      </c>
      <c r="X5193" s="1">
        <f>spotify_top_songs_audio_features[[#This Row],[streams]]</f>
        <v>7248863</v>
      </c>
      <c r="Y5193" t="str">
        <f>IF(Tabela2[[#This Row],[feat]]="","","Feat")</f>
        <v>Feat</v>
      </c>
      <c r="Z5193" s="17" t="str">
        <f>CONCATENATE(INT(spotify_top_songs_audio_features[[#This Row],[duration_ms]]/(60*1000)),":",MOD(INT(spotify_top_songs_audio_features[[#This Row],[duration_ms]]/1000),60))</f>
        <v>2:46</v>
      </c>
      <c r="AA51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193" t="str">
        <f>spotify_top_songs_audio_features[[#This Row],[track_name]]</f>
        <v>Overdue (with Travis Scott)</v>
      </c>
    </row>
    <row r="5194" spans="1:28" x14ac:dyDescent="0.25">
      <c r="A5194" t="s">
        <v>1642</v>
      </c>
      <c r="B5194" t="s">
        <v>1643</v>
      </c>
      <c r="C5194" t="s">
        <v>1644</v>
      </c>
      <c r="D5194" t="s">
        <v>96</v>
      </c>
      <c r="E5194" t="s">
        <v>31</v>
      </c>
      <c r="F5194" t="s">
        <v>24</v>
      </c>
      <c r="G5194" t="s">
        <v>25</v>
      </c>
      <c r="H5194">
        <v>822</v>
      </c>
      <c r="I5194">
        <v>484</v>
      </c>
      <c r="J5194">
        <v>865</v>
      </c>
      <c r="K5194" t="s">
        <v>1645</v>
      </c>
      <c r="L5194">
        <v>6.2200000000000005E-4</v>
      </c>
      <c r="M5194">
        <v>31</v>
      </c>
      <c r="N5194">
        <v>934</v>
      </c>
      <c r="O5194">
        <v>-7166</v>
      </c>
      <c r="P5194">
        <v>150061</v>
      </c>
      <c r="Q5194">
        <v>129778</v>
      </c>
      <c r="R5194">
        <v>1</v>
      </c>
      <c r="S5194">
        <v>7242298</v>
      </c>
      <c r="U5194" t="str">
        <f>IFERROR(LEFT(spotify_top_songs_audio_features[[#This Row],[artist_names]],SEARCH(",",spotify_top_songs_audio_features[[#This Row],[artist_names]])-1),spotify_top_songs_audio_features[[#This Row],[artist_names]])</f>
        <v>Lil Pump</v>
      </c>
      <c r="V5194" t="str">
        <f>IFERROR(MID(spotify_top_songs_audio_features[[#This Row],[artist_names]],SEARCH(",",spotify_top_songs_audio_features[[#This Row],[artist_names]])+2,99),"")</f>
        <v/>
      </c>
      <c r="W5194" t="str">
        <f>spotify_top_songs_audio_features[[#This Row],[source]]</f>
        <v>Warner Records</v>
      </c>
      <c r="X5194" s="1">
        <f>spotify_top_songs_audio_features[[#This Row],[streams]]</f>
        <v>7242298</v>
      </c>
      <c r="Y5194" t="str">
        <f>IF(Tabela2[[#This Row],[feat]]="","","Feat")</f>
        <v/>
      </c>
      <c r="Z5194" s="17" t="str">
        <f>CONCATENATE(INT(spotify_top_songs_audio_features[[#This Row],[duration_ms]]/(60*1000)),":",MOD(INT(spotify_top_songs_audio_features[[#This Row],[duration_ms]]/1000),60))</f>
        <v>2:9</v>
      </c>
      <c r="AA51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94" t="str">
        <f>spotify_top_songs_audio_features[[#This Row],[track_name]]</f>
        <v>Racks on Racks</v>
      </c>
    </row>
    <row r="5195" spans="1:28" x14ac:dyDescent="0.25">
      <c r="A5195" t="s">
        <v>2984</v>
      </c>
      <c r="B5195" t="s">
        <v>1950</v>
      </c>
      <c r="C5195" t="s">
        <v>2985</v>
      </c>
      <c r="D5195" t="s">
        <v>445</v>
      </c>
      <c r="E5195" t="s">
        <v>142</v>
      </c>
      <c r="F5195" t="s">
        <v>24</v>
      </c>
      <c r="G5195" t="s">
        <v>25</v>
      </c>
      <c r="H5195">
        <v>803</v>
      </c>
      <c r="I5195">
        <v>571</v>
      </c>
      <c r="J5195">
        <v>296</v>
      </c>
      <c r="K5195" t="s">
        <v>507</v>
      </c>
      <c r="L5195">
        <v>0</v>
      </c>
      <c r="M5195">
        <v>252</v>
      </c>
      <c r="N5195">
        <v>101</v>
      </c>
      <c r="O5195">
        <v>-6937</v>
      </c>
      <c r="P5195">
        <v>140002</v>
      </c>
      <c r="Q5195">
        <v>208504</v>
      </c>
      <c r="R5195">
        <v>1</v>
      </c>
      <c r="S5195">
        <v>7240428</v>
      </c>
      <c r="U5195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5195" t="str">
        <f>IFERROR(MID(spotify_top_songs_audio_features[[#This Row],[artist_names]],SEARCH(",",spotify_top_songs_audio_features[[#This Row],[artist_names]])+2,99),"")</f>
        <v/>
      </c>
      <c r="W5195" t="str">
        <f>spotify_top_songs_audio_features[[#This Row],[source]]</f>
        <v>Young Money Records, Inc.</v>
      </c>
      <c r="X5195" s="1">
        <f>spotify_top_songs_audio_features[[#This Row],[streams]]</f>
        <v>7240428</v>
      </c>
      <c r="Y5195" t="str">
        <f>IF(Tabela2[[#This Row],[feat]]="","","Feat")</f>
        <v/>
      </c>
      <c r="Z5195" s="17" t="str">
        <f>CONCATENATE(INT(spotify_top_songs_audio_features[[#This Row],[duration_ms]]/(60*1000)),":",MOD(INT(spotify_top_songs_audio_features[[#This Row],[duration_ms]]/1000),60))</f>
        <v>3:28</v>
      </c>
      <c r="AA51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195" t="str">
        <f>spotify_top_songs_audio_features[[#This Row],[track_name]]</f>
        <v>Problems</v>
      </c>
    </row>
    <row r="5196" spans="1:28" x14ac:dyDescent="0.25">
      <c r="A5196" t="s">
        <v>9711</v>
      </c>
      <c r="B5196" t="s">
        <v>9712</v>
      </c>
      <c r="C5196" t="s">
        <v>9713</v>
      </c>
      <c r="D5196" t="s">
        <v>171</v>
      </c>
      <c r="E5196" t="s">
        <v>177</v>
      </c>
      <c r="F5196" t="s">
        <v>32</v>
      </c>
      <c r="G5196" t="s">
        <v>25</v>
      </c>
      <c r="H5196">
        <v>806</v>
      </c>
      <c r="I5196">
        <v>843</v>
      </c>
      <c r="J5196">
        <v>601</v>
      </c>
      <c r="K5196" t="s">
        <v>2326</v>
      </c>
      <c r="L5196">
        <v>1.24E-3</v>
      </c>
      <c r="M5196">
        <v>363</v>
      </c>
      <c r="N5196">
        <v>327</v>
      </c>
      <c r="O5196">
        <v>-6237</v>
      </c>
      <c r="P5196">
        <v>132991</v>
      </c>
      <c r="Q5196">
        <v>173371</v>
      </c>
      <c r="R5196">
        <v>1</v>
      </c>
      <c r="S5196">
        <v>7235843</v>
      </c>
      <c r="U5196" t="str">
        <f>IFERROR(LEFT(spotify_top_songs_audio_features[[#This Row],[artist_names]],SEARCH(",",spotify_top_songs_audio_features[[#This Row],[artist_names]])-1),spotify_top_songs_audio_features[[#This Row],[artist_names]])</f>
        <v>Gemitaiz</v>
      </c>
      <c r="V5196" t="str">
        <f>IFERROR(MID(spotify_top_songs_audio_features[[#This Row],[artist_names]],SEARCH(",",spotify_top_songs_audio_features[[#This Row],[artist_names]])+2,99),"")</f>
        <v>MadMan</v>
      </c>
      <c r="W5196" t="str">
        <f>spotify_top_songs_audio_features[[#This Row],[source]]</f>
        <v>Universal Music Italia srL.</v>
      </c>
      <c r="X5196" s="1">
        <f>spotify_top_songs_audio_features[[#This Row],[streams]]</f>
        <v>7235843</v>
      </c>
      <c r="Y5196" t="str">
        <f>IF(Tabela2[[#This Row],[feat]]="","","Feat")</f>
        <v>Feat</v>
      </c>
      <c r="Z5196" s="17" t="str">
        <f>CONCATENATE(INT(spotify_top_songs_audio_features[[#This Row],[duration_ms]]/(60*1000)),":",MOD(INT(spotify_top_songs_audio_features[[#This Row],[duration_ms]]/1000),60))</f>
        <v>2:53</v>
      </c>
      <c r="AA51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96" t="str">
        <f>spotify_top_songs_audio_features[[#This Row],[track_name]]</f>
        <v>Veleno 7</v>
      </c>
    </row>
    <row r="5197" spans="1:28" x14ac:dyDescent="0.25">
      <c r="A5197" t="s">
        <v>10032</v>
      </c>
      <c r="B5197" t="s">
        <v>775</v>
      </c>
      <c r="C5197" t="s">
        <v>10033</v>
      </c>
      <c r="D5197" t="s">
        <v>777</v>
      </c>
      <c r="E5197" t="s">
        <v>31</v>
      </c>
      <c r="F5197" t="s">
        <v>32</v>
      </c>
      <c r="G5197" t="s">
        <v>25</v>
      </c>
      <c r="H5197">
        <v>658</v>
      </c>
      <c r="I5197">
        <v>623</v>
      </c>
      <c r="J5197">
        <v>912</v>
      </c>
      <c r="K5197" t="s">
        <v>613</v>
      </c>
      <c r="L5197">
        <v>528</v>
      </c>
      <c r="M5197">
        <v>114</v>
      </c>
      <c r="N5197">
        <v>305</v>
      </c>
      <c r="O5197">
        <v>-9154</v>
      </c>
      <c r="P5197">
        <v>182011</v>
      </c>
      <c r="Q5197">
        <v>168991</v>
      </c>
      <c r="R5197">
        <v>1</v>
      </c>
      <c r="S5197">
        <v>7217633</v>
      </c>
      <c r="U5197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5197" t="str">
        <f>IFERROR(MID(spotify_top_songs_audio_features[[#This Row],[artist_names]],SEARCH(",",spotify_top_songs_audio_features[[#This Row],[artist_names]])+2,99),"")</f>
        <v/>
      </c>
      <c r="W5197" t="str">
        <f>spotify_top_songs_audio_features[[#This Row],[source]]</f>
        <v>187 Strassenbande</v>
      </c>
      <c r="X5197" s="1">
        <f>spotify_top_songs_audio_features[[#This Row],[streams]]</f>
        <v>7217633</v>
      </c>
      <c r="Y5197" t="str">
        <f>IF(Tabela2[[#This Row],[feat]]="","","Feat")</f>
        <v/>
      </c>
      <c r="Z5197" s="17" t="str">
        <f>CONCATENATE(INT(spotify_top_songs_audio_features[[#This Row],[duration_ms]]/(60*1000)),":",MOD(INT(spotify_top_songs_audio_features[[#This Row],[duration_ms]]/1000),60))</f>
        <v>2:48</v>
      </c>
      <c r="AA51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197" t="str">
        <f>spotify_top_songs_audio_features[[#This Row],[track_name]]</f>
        <v>Angeklagt</v>
      </c>
    </row>
    <row r="5198" spans="1:28" x14ac:dyDescent="0.25">
      <c r="A5198" t="s">
        <v>1976</v>
      </c>
      <c r="B5198" t="s">
        <v>284</v>
      </c>
      <c r="C5198" t="s">
        <v>1977</v>
      </c>
      <c r="D5198" t="s">
        <v>423</v>
      </c>
      <c r="E5198" t="s">
        <v>177</v>
      </c>
      <c r="F5198" t="s">
        <v>32</v>
      </c>
      <c r="G5198" t="s">
        <v>25</v>
      </c>
      <c r="H5198">
        <v>787</v>
      </c>
      <c r="I5198">
        <v>477</v>
      </c>
      <c r="J5198">
        <v>199</v>
      </c>
      <c r="K5198" t="s">
        <v>1978</v>
      </c>
      <c r="L5198">
        <v>0</v>
      </c>
      <c r="M5198">
        <v>104</v>
      </c>
      <c r="N5198">
        <v>476</v>
      </c>
      <c r="O5198">
        <v>-7837</v>
      </c>
      <c r="P5198">
        <v>80506</v>
      </c>
      <c r="Q5198">
        <v>234783</v>
      </c>
      <c r="R5198">
        <v>1</v>
      </c>
      <c r="S5198">
        <v>7216610</v>
      </c>
      <c r="U519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5198" t="str">
        <f>IFERROR(MID(spotify_top_songs_audio_features[[#This Row],[artist_names]],SEARCH(",",spotify_top_songs_audio_features[[#This Row],[artist_names]])+2,99),"")</f>
        <v/>
      </c>
      <c r="W5198" t="str">
        <f>spotify_top_songs_audio_features[[#This Row],[source]]</f>
        <v>OVO</v>
      </c>
      <c r="X5198" s="1">
        <f>spotify_top_songs_audio_features[[#This Row],[streams]]</f>
        <v>7216610</v>
      </c>
      <c r="Y5198" t="str">
        <f>IF(Tabela2[[#This Row],[feat]]="","","Feat")</f>
        <v/>
      </c>
      <c r="Z5198" s="17" t="str">
        <f>CONCATENATE(INT(spotify_top_songs_audio_features[[#This Row],[duration_ms]]/(60*1000)),":",MOD(INT(spotify_top_songs_audio_features[[#This Row],[duration_ms]]/1000),60))</f>
        <v>3:54</v>
      </c>
      <c r="AA51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198" t="str">
        <f>spotify_top_songs_audio_features[[#This Row],[track_name]]</f>
        <v>From Florida With Love</v>
      </c>
    </row>
    <row r="5199" spans="1:28" x14ac:dyDescent="0.25">
      <c r="A5199" t="s">
        <v>17255</v>
      </c>
      <c r="B5199" t="s">
        <v>2009</v>
      </c>
      <c r="C5199" t="s">
        <v>2010</v>
      </c>
      <c r="D5199" t="s">
        <v>2011</v>
      </c>
      <c r="E5199" t="s">
        <v>102</v>
      </c>
      <c r="F5199" t="s">
        <v>24</v>
      </c>
      <c r="G5199" t="s">
        <v>25</v>
      </c>
      <c r="H5199">
        <v>769</v>
      </c>
      <c r="I5199">
        <v>657</v>
      </c>
      <c r="J5199">
        <v>146</v>
      </c>
      <c r="K5199" t="s">
        <v>3207</v>
      </c>
      <c r="L5199">
        <v>8.8299999999999993E-3</v>
      </c>
      <c r="M5199">
        <v>798</v>
      </c>
      <c r="N5199">
        <v>549</v>
      </c>
      <c r="O5199">
        <v>-4897</v>
      </c>
      <c r="P5199">
        <v>137967</v>
      </c>
      <c r="Q5199">
        <v>178973</v>
      </c>
      <c r="R5199">
        <v>2</v>
      </c>
      <c r="S5199">
        <v>7214789</v>
      </c>
      <c r="U5199" t="str">
        <f>IFERROR(LEFT(spotify_top_songs_audio_features[[#This Row],[artist_names]],SEARCH(",",spotify_top_songs_audio_features[[#This Row],[artist_names]])-1),spotify_top_songs_audio_features[[#This Row],[artist_names]])</f>
        <v>Julia Michaels</v>
      </c>
      <c r="V5199" t="str">
        <f>IFERROR(MID(spotify_top_songs_audio_features[[#This Row],[artist_names]],SEARCH(",",spotify_top_songs_audio_features[[#This Row],[artist_names]])+2,99),"")</f>
        <v/>
      </c>
      <c r="W5199" t="str">
        <f>spotify_top_songs_audio_features[[#This Row],[source]]</f>
        <v>J/Republic</v>
      </c>
      <c r="X5199" s="1">
        <f>spotify_top_songs_audio_features[[#This Row],[streams]]</f>
        <v>7214789</v>
      </c>
      <c r="Y5199" t="str">
        <f>IF(Tabela2[[#This Row],[feat]]="","","Feat")</f>
        <v/>
      </c>
      <c r="Z5199" s="17" t="str">
        <f>CONCATENATE(INT(spotify_top_songs_audio_features[[#This Row],[duration_ms]]/(60*1000)),":",MOD(INT(spotify_top_songs_audio_features[[#This Row],[duration_ms]]/1000),60))</f>
        <v>2:58</v>
      </c>
      <c r="AA51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199" t="str">
        <f>spotify_top_songs_audio_features[[#This Row],[track_name]]</f>
        <v>Uh Huh</v>
      </c>
    </row>
    <row r="5200" spans="1:28" x14ac:dyDescent="0.25">
      <c r="A5200" t="s">
        <v>5972</v>
      </c>
      <c r="B5200" t="s">
        <v>5973</v>
      </c>
      <c r="C5200" t="s">
        <v>5974</v>
      </c>
      <c r="D5200" t="s">
        <v>5975</v>
      </c>
      <c r="E5200" t="s">
        <v>97</v>
      </c>
      <c r="F5200" t="s">
        <v>32</v>
      </c>
      <c r="G5200" t="s">
        <v>25</v>
      </c>
      <c r="H5200">
        <v>8</v>
      </c>
      <c r="I5200">
        <v>541</v>
      </c>
      <c r="J5200">
        <v>375</v>
      </c>
      <c r="K5200" t="s">
        <v>5940</v>
      </c>
      <c r="L5200">
        <v>0</v>
      </c>
      <c r="M5200">
        <v>146</v>
      </c>
      <c r="N5200">
        <v>194</v>
      </c>
      <c r="O5200">
        <v>-505</v>
      </c>
      <c r="P5200">
        <v>13599</v>
      </c>
      <c r="Q5200">
        <v>183514</v>
      </c>
      <c r="R5200">
        <v>1</v>
      </c>
      <c r="S5200">
        <v>7214677</v>
      </c>
      <c r="U5200" t="str">
        <f>IFERROR(LEFT(spotify_top_songs_audio_features[[#This Row],[artist_names]],SEARCH(",",spotify_top_songs_audio_features[[#This Row],[artist_names]])-1),spotify_top_songs_audio_features[[#This Row],[artist_names]])</f>
        <v>Don Toliver</v>
      </c>
      <c r="V5200" t="str">
        <f>IFERROR(MID(spotify_top_songs_audio_features[[#This Row],[artist_names]],SEARCH(",",spotify_top_songs_audio_features[[#This Row],[artist_names]])+2,99),"")</f>
        <v>Travis Scott</v>
      </c>
      <c r="W5200" t="str">
        <f>spotify_top_songs_audio_features[[#This Row],[source]]</f>
        <v>Cactus Jack / Atlantic</v>
      </c>
      <c r="X5200" s="1">
        <f>spotify_top_songs_audio_features[[#This Row],[streams]]</f>
        <v>7214677</v>
      </c>
      <c r="Y5200" t="str">
        <f>IF(Tabela2[[#This Row],[feat]]="","","Feat")</f>
        <v>Feat</v>
      </c>
      <c r="Z5200" s="17" t="str">
        <f>CONCATENATE(INT(spotify_top_songs_audio_features[[#This Row],[duration_ms]]/(60*1000)),":",MOD(INT(spotify_top_songs_audio_features[[#This Row],[duration_ms]]/1000),60))</f>
        <v>3:3</v>
      </c>
      <c r="AA52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200" t="str">
        <f>spotify_top_songs_audio_features[[#This Row],[track_name]]</f>
        <v>Flocky Flocky (feat. Travis Scott)</v>
      </c>
    </row>
    <row r="5201" spans="1:28" x14ac:dyDescent="0.25">
      <c r="A5201" t="s">
        <v>2424</v>
      </c>
      <c r="B5201" t="s">
        <v>1015</v>
      </c>
      <c r="C5201" t="s">
        <v>2425</v>
      </c>
      <c r="D5201" t="s">
        <v>2426</v>
      </c>
      <c r="E5201" t="s">
        <v>31</v>
      </c>
      <c r="F5201" t="s">
        <v>24</v>
      </c>
      <c r="G5201" t="s">
        <v>25</v>
      </c>
      <c r="H5201">
        <v>852</v>
      </c>
      <c r="I5201">
        <v>727</v>
      </c>
      <c r="J5201">
        <v>267</v>
      </c>
      <c r="K5201" t="s">
        <v>2427</v>
      </c>
      <c r="L5201">
        <v>0</v>
      </c>
      <c r="M5201">
        <v>154</v>
      </c>
      <c r="N5201">
        <v>496</v>
      </c>
      <c r="O5201">
        <v>-4851</v>
      </c>
      <c r="P5201">
        <v>130015</v>
      </c>
      <c r="Q5201">
        <v>232705</v>
      </c>
      <c r="R5201">
        <v>2</v>
      </c>
      <c r="S5201">
        <v>7212707</v>
      </c>
      <c r="U5201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5201" t="str">
        <f>IFERROR(MID(spotify_top_songs_audio_features[[#This Row],[artist_names]],SEARCH(",",spotify_top_songs_audio_features[[#This Row],[artist_names]])+2,99),"")</f>
        <v/>
      </c>
      <c r="W5201" t="str">
        <f>spotify_top_songs_audio_features[[#This Row],[source]]</f>
        <v>Quality Control Music</v>
      </c>
      <c r="X5201" s="1">
        <f>spotify_top_songs_audio_features[[#This Row],[streams]]</f>
        <v>7212707</v>
      </c>
      <c r="Y5201" t="str">
        <f>IF(Tabela2[[#This Row],[feat]]="","","Feat")</f>
        <v/>
      </c>
      <c r="Z5201" s="17" t="str">
        <f>CONCATENATE(INT(spotify_top_songs_audio_features[[#This Row],[duration_ms]]/(60*1000)),":",MOD(INT(spotify_top_songs_audio_features[[#This Row],[duration_ms]]/1000),60))</f>
        <v>3:52</v>
      </c>
      <c r="AA52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01" t="str">
        <f>spotify_top_songs_audio_features[[#This Row],[track_name]]</f>
        <v>Call Casting</v>
      </c>
    </row>
    <row r="5202" spans="1:28" x14ac:dyDescent="0.25">
      <c r="A5202" t="s">
        <v>12873</v>
      </c>
      <c r="B5202" t="s">
        <v>1209</v>
      </c>
      <c r="C5202" t="s">
        <v>12874</v>
      </c>
      <c r="D5202" t="s">
        <v>1211</v>
      </c>
      <c r="E5202" t="s">
        <v>23</v>
      </c>
      <c r="F5202" t="s">
        <v>24</v>
      </c>
      <c r="G5202" t="s">
        <v>25</v>
      </c>
      <c r="H5202">
        <v>693</v>
      </c>
      <c r="I5202">
        <v>715</v>
      </c>
      <c r="J5202">
        <v>49</v>
      </c>
      <c r="K5202" t="s">
        <v>8971</v>
      </c>
      <c r="L5202">
        <v>2.8600000000000001E-4</v>
      </c>
      <c r="M5202">
        <v>205</v>
      </c>
      <c r="N5202">
        <v>323</v>
      </c>
      <c r="O5202">
        <v>-6108</v>
      </c>
      <c r="P5202">
        <v>90006</v>
      </c>
      <c r="Q5202">
        <v>171830</v>
      </c>
      <c r="R5202">
        <v>1</v>
      </c>
      <c r="S5202">
        <v>7193326</v>
      </c>
      <c r="U5202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202" t="str">
        <f>IFERROR(MID(spotify_top_songs_audio_features[[#This Row],[artist_names]],SEARCH(",",spotify_top_songs_audio_features[[#This Row],[artist_names]])+2,99),"")</f>
        <v/>
      </c>
      <c r="W5202" t="str">
        <f>spotify_top_songs_audio_features[[#This Row],[source]]</f>
        <v>Grade A Productions/Interscope Records</v>
      </c>
      <c r="X5202" s="1">
        <f>spotify_top_songs_audio_features[[#This Row],[streams]]</f>
        <v>7193326</v>
      </c>
      <c r="Y5202" t="str">
        <f>IF(Tabela2[[#This Row],[feat]]="","","Feat")</f>
        <v/>
      </c>
      <c r="Z5202" s="17" t="str">
        <f>CONCATENATE(INT(spotify_top_songs_audio_features[[#This Row],[duration_ms]]/(60*1000)),":",MOD(INT(spotify_top_songs_audio_features[[#This Row],[duration_ms]]/1000),60))</f>
        <v>2:51</v>
      </c>
      <c r="AA52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02" t="str">
        <f>spotify_top_songs_audio_features[[#This Row],[track_name]]</f>
        <v>Not Enough</v>
      </c>
    </row>
    <row r="5203" spans="1:28" x14ac:dyDescent="0.25">
      <c r="A5203" t="s">
        <v>12400</v>
      </c>
      <c r="B5203" t="s">
        <v>937</v>
      </c>
      <c r="C5203" t="s">
        <v>12401</v>
      </c>
      <c r="D5203" t="s">
        <v>282</v>
      </c>
      <c r="E5203" t="s">
        <v>102</v>
      </c>
      <c r="F5203" t="s">
        <v>32</v>
      </c>
      <c r="G5203" t="s">
        <v>25</v>
      </c>
      <c r="H5203">
        <v>549</v>
      </c>
      <c r="I5203">
        <v>7</v>
      </c>
      <c r="J5203">
        <v>392</v>
      </c>
      <c r="K5203" t="s">
        <v>4426</v>
      </c>
      <c r="L5203">
        <v>0</v>
      </c>
      <c r="M5203">
        <v>133</v>
      </c>
      <c r="N5203">
        <v>212</v>
      </c>
      <c r="O5203">
        <v>-607</v>
      </c>
      <c r="P5203">
        <v>82604</v>
      </c>
      <c r="Q5203">
        <v>130927</v>
      </c>
      <c r="R5203">
        <v>1</v>
      </c>
      <c r="S5203">
        <v>7187013</v>
      </c>
      <c r="U5203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5203" t="str">
        <f>IFERROR(MID(spotify_top_songs_audio_features[[#This Row],[artist_names]],SEARCH(",",spotify_top_songs_audio_features[[#This Row],[artist_names]])+2,99),"")</f>
        <v/>
      </c>
      <c r="W5203" t="str">
        <f>spotify_top_songs_audio_features[[#This Row],[source]]</f>
        <v>Columbia</v>
      </c>
      <c r="X5203" s="1">
        <f>spotify_top_songs_audio_features[[#This Row],[streams]]</f>
        <v>7187013</v>
      </c>
      <c r="Y5203" t="str">
        <f>IF(Tabela2[[#This Row],[feat]]="","","Feat")</f>
        <v/>
      </c>
      <c r="Z5203" s="17" t="str">
        <f>CONCATENATE(INT(spotify_top_songs_audio_features[[#This Row],[duration_ms]]/(60*1000)),":",MOD(INT(spotify_top_songs_audio_features[[#This Row],[duration_ms]]/1000),60))</f>
        <v>2:10</v>
      </c>
      <c r="AA52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203" t="str">
        <f>spotify_top_songs_audio_features[[#This Row],[track_name]]</f>
        <v>DONT WANT IT</v>
      </c>
    </row>
    <row r="5204" spans="1:28" x14ac:dyDescent="0.25">
      <c r="A5204" t="s">
        <v>9923</v>
      </c>
      <c r="B5204" t="s">
        <v>9924</v>
      </c>
      <c r="C5204" t="s">
        <v>9925</v>
      </c>
      <c r="D5204" t="s">
        <v>9926</v>
      </c>
      <c r="E5204" t="s">
        <v>97</v>
      </c>
      <c r="F5204" t="s">
        <v>32</v>
      </c>
      <c r="G5204" t="s">
        <v>25</v>
      </c>
      <c r="H5204">
        <v>71</v>
      </c>
      <c r="I5204">
        <v>312</v>
      </c>
      <c r="J5204">
        <v>475</v>
      </c>
      <c r="K5204" t="s">
        <v>6431</v>
      </c>
      <c r="L5204">
        <v>0</v>
      </c>
      <c r="M5204">
        <v>1</v>
      </c>
      <c r="N5204">
        <v>413</v>
      </c>
      <c r="O5204">
        <v>-109</v>
      </c>
      <c r="P5204">
        <v>92075</v>
      </c>
      <c r="Q5204">
        <v>95440</v>
      </c>
      <c r="R5204">
        <v>1</v>
      </c>
      <c r="S5204">
        <v>7180218</v>
      </c>
      <c r="U5204" t="str">
        <f>IFERROR(LEFT(spotify_top_songs_audio_features[[#This Row],[artist_names]],SEARCH(",",spotify_top_songs_audio_features[[#This Row],[artist_names]])-1),spotify_top_songs_audio_features[[#This Row],[artist_names]])</f>
        <v>Jack Black</v>
      </c>
      <c r="V5204" t="str">
        <f>IFERROR(MID(spotify_top_songs_audio_features[[#This Row],[artist_names]],SEARCH(",",spotify_top_songs_audio_features[[#This Row],[artist_names]])+2,99),"")</f>
        <v/>
      </c>
      <c r="W5204" t="str">
        <f>spotify_top_songs_audio_features[[#This Row],[source]]</f>
        <v>Back Lot Music</v>
      </c>
      <c r="X5204" s="1">
        <f>spotify_top_songs_audio_features[[#This Row],[streams]]</f>
        <v>7180218</v>
      </c>
      <c r="Y5204" t="str">
        <f>IF(Tabela2[[#This Row],[feat]]="","","Feat")</f>
        <v/>
      </c>
      <c r="Z5204" s="17" t="str">
        <f>CONCATENATE(INT(spotify_top_songs_audio_features[[#This Row],[duration_ms]]/(60*1000)),":",MOD(INT(spotify_top_songs_audio_features[[#This Row],[duration_ms]]/1000),60))</f>
        <v>1:35</v>
      </c>
      <c r="AA52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204" t="str">
        <f>spotify_top_songs_audio_features[[#This Row],[track_name]]</f>
        <v>Peaches</v>
      </c>
    </row>
    <row r="5205" spans="1:28" x14ac:dyDescent="0.25">
      <c r="A5205" t="s">
        <v>7093</v>
      </c>
      <c r="B5205" t="s">
        <v>7094</v>
      </c>
      <c r="C5205" t="s">
        <v>7095</v>
      </c>
      <c r="D5205" t="s">
        <v>2439</v>
      </c>
      <c r="E5205" t="s">
        <v>31</v>
      </c>
      <c r="F5205" t="s">
        <v>24</v>
      </c>
      <c r="G5205" t="s">
        <v>25</v>
      </c>
      <c r="H5205">
        <v>648</v>
      </c>
      <c r="I5205">
        <v>938</v>
      </c>
      <c r="J5205">
        <v>115</v>
      </c>
      <c r="K5205" t="s">
        <v>7096</v>
      </c>
      <c r="L5205">
        <v>1.2799999999999999E-4</v>
      </c>
      <c r="M5205">
        <v>564</v>
      </c>
      <c r="N5205">
        <v>849</v>
      </c>
      <c r="O5205">
        <v>-3298</v>
      </c>
      <c r="P5205">
        <v>78496</v>
      </c>
      <c r="Q5205">
        <v>200467</v>
      </c>
      <c r="R5205">
        <v>1</v>
      </c>
      <c r="S5205">
        <v>7170169</v>
      </c>
      <c r="U5205" t="str">
        <f>IFERROR(LEFT(spotify_top_songs_audio_features[[#This Row],[artist_names]],SEARCH(",",spotify_top_songs_audio_features[[#This Row],[artist_names]])-1),spotify_top_songs_audio_features[[#This Row],[artist_names]])</f>
        <v>Mariah Carey</v>
      </c>
      <c r="V5205" t="str">
        <f>IFERROR(MID(spotify_top_songs_audio_features[[#This Row],[artist_names]],SEARCH(",",spotify_top_songs_audio_features[[#This Row],[artist_names]])+2,99),"")</f>
        <v>Ariana Grande, Jennifer Hudson</v>
      </c>
      <c r="W5205" t="str">
        <f>spotify_top_songs_audio_features[[#This Row],[source]]</f>
        <v>Legacy Recordings</v>
      </c>
      <c r="X5205" s="1">
        <f>spotify_top_songs_audio_features[[#This Row],[streams]]</f>
        <v>7170169</v>
      </c>
      <c r="Y5205" t="str">
        <f>IF(Tabela2[[#This Row],[feat]]="","","Feat")</f>
        <v>Feat</v>
      </c>
      <c r="Z5205" s="17" t="str">
        <f>CONCATENATE(INT(spotify_top_songs_audio_features[[#This Row],[duration_ms]]/(60*1000)),":",MOD(INT(spotify_top_songs_audio_features[[#This Row],[duration_ms]]/1000),60))</f>
        <v>3:20</v>
      </c>
      <c r="AA52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05" t="str">
        <f>spotify_top_songs_audio_features[[#This Row],[track_name]]</f>
        <v>Oh Santa! (feat. Ariana Grande &amp; Jennifer Hudson)</v>
      </c>
    </row>
    <row r="5206" spans="1:28" x14ac:dyDescent="0.25">
      <c r="A5206" t="s">
        <v>14299</v>
      </c>
      <c r="B5206" t="s">
        <v>307</v>
      </c>
      <c r="C5206" t="s">
        <v>14300</v>
      </c>
      <c r="D5206" t="s">
        <v>309</v>
      </c>
      <c r="E5206" t="s">
        <v>70</v>
      </c>
      <c r="F5206" t="s">
        <v>32</v>
      </c>
      <c r="G5206" t="s">
        <v>25</v>
      </c>
      <c r="H5206">
        <v>777</v>
      </c>
      <c r="I5206">
        <v>522</v>
      </c>
      <c r="J5206">
        <v>535</v>
      </c>
      <c r="K5206" t="s">
        <v>5034</v>
      </c>
      <c r="L5206">
        <v>838</v>
      </c>
      <c r="M5206">
        <v>968</v>
      </c>
      <c r="N5206">
        <v>182</v>
      </c>
      <c r="O5206">
        <v>-12496</v>
      </c>
      <c r="P5206">
        <v>115008</v>
      </c>
      <c r="Q5206">
        <v>214059</v>
      </c>
      <c r="R5206">
        <v>1</v>
      </c>
      <c r="S5206">
        <v>7162393</v>
      </c>
      <c r="U5206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5206" t="str">
        <f>IFERROR(MID(spotify_top_songs_audio_features[[#This Row],[artist_names]],SEARCH(",",spotify_top_songs_audio_features[[#This Row],[artist_names]])+2,99),"")</f>
        <v/>
      </c>
      <c r="W5206" t="str">
        <f>spotify_top_songs_audio_features[[#This Row],[source]]</f>
        <v>Darkroom/Interscope Records</v>
      </c>
      <c r="X5206" s="1">
        <f>spotify_top_songs_audio_features[[#This Row],[streams]]</f>
        <v>7162393</v>
      </c>
      <c r="Y5206" t="str">
        <f>IF(Tabela2[[#This Row],[feat]]="","","Feat")</f>
        <v/>
      </c>
      <c r="Z5206" s="17" t="str">
        <f>CONCATENATE(INT(spotify_top_songs_audio_features[[#This Row],[duration_ms]]/(60*1000)),":",MOD(INT(spotify_top_songs_audio_features[[#This Row],[duration_ms]]/1000),60))</f>
        <v>3:34</v>
      </c>
      <c r="AA52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206" t="str">
        <f>spotify_top_songs_audio_features[[#This Row],[track_name]]</f>
        <v>OverHeated</v>
      </c>
    </row>
    <row r="5207" spans="1:28" x14ac:dyDescent="0.25">
      <c r="A5207" t="s">
        <v>3164</v>
      </c>
      <c r="B5207" t="s">
        <v>2649</v>
      </c>
      <c r="C5207" t="s">
        <v>2650</v>
      </c>
      <c r="D5207" t="s">
        <v>2651</v>
      </c>
      <c r="E5207" t="s">
        <v>102</v>
      </c>
      <c r="F5207" t="s">
        <v>32</v>
      </c>
      <c r="G5207" t="s">
        <v>25</v>
      </c>
      <c r="H5207">
        <v>698</v>
      </c>
      <c r="I5207">
        <v>763</v>
      </c>
      <c r="J5207">
        <v>229</v>
      </c>
      <c r="K5207" t="s">
        <v>3165</v>
      </c>
      <c r="L5207">
        <v>0</v>
      </c>
      <c r="M5207">
        <v>54</v>
      </c>
      <c r="N5207">
        <v>256</v>
      </c>
      <c r="O5207">
        <v>-4718</v>
      </c>
      <c r="P5207">
        <v>139998</v>
      </c>
      <c r="Q5207">
        <v>174857</v>
      </c>
      <c r="R5207">
        <v>1</v>
      </c>
      <c r="S5207">
        <v>7153877</v>
      </c>
      <c r="U5207" t="str">
        <f>IFERROR(LEFT(spotify_top_songs_audio_features[[#This Row],[artist_names]],SEARCH(",",spotify_top_songs_audio_features[[#This Row],[artist_names]])-1),spotify_top_songs_audio_features[[#This Row],[artist_names]])</f>
        <v>Yeat</v>
      </c>
      <c r="V5207" t="str">
        <f>IFERROR(MID(spotify_top_songs_audio_features[[#This Row],[artist_names]],SEARCH(",",spotify_top_songs_audio_features[[#This Row],[artist_names]])+2,99),"")</f>
        <v/>
      </c>
      <c r="W5207" t="str">
        <f>spotify_top_songs_audio_features[[#This Row],[source]]</f>
        <v>Field Trip Recordings/Geffen Records</v>
      </c>
      <c r="X5207" s="1">
        <f>spotify_top_songs_audio_features[[#This Row],[streams]]</f>
        <v>7153877</v>
      </c>
      <c r="Y5207" t="str">
        <f>IF(Tabela2[[#This Row],[feat]]="","","Feat")</f>
        <v/>
      </c>
      <c r="Z5207" s="17" t="str">
        <f>CONCATENATE(INT(spotify_top_songs_audio_features[[#This Row],[duration_ms]]/(60*1000)),":",MOD(INT(spotify_top_songs_audio_features[[#This Row],[duration_ms]]/1000),60))</f>
        <v>2:54</v>
      </c>
      <c r="AA52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207" t="str">
        <f>spotify_top_songs_audio_features[[#This Row],[track_name]]</f>
        <v>Talk</v>
      </c>
    </row>
    <row r="5208" spans="1:28" x14ac:dyDescent="0.25">
      <c r="A5208" t="s">
        <v>8447</v>
      </c>
      <c r="B5208" t="s">
        <v>8448</v>
      </c>
      <c r="C5208" t="s">
        <v>8449</v>
      </c>
      <c r="D5208" t="s">
        <v>5352</v>
      </c>
      <c r="E5208" t="s">
        <v>97</v>
      </c>
      <c r="F5208" t="s">
        <v>24</v>
      </c>
      <c r="G5208" t="s">
        <v>25</v>
      </c>
      <c r="H5208">
        <v>532</v>
      </c>
      <c r="I5208">
        <v>246</v>
      </c>
      <c r="J5208">
        <v>28</v>
      </c>
      <c r="K5208" t="s">
        <v>8450</v>
      </c>
      <c r="L5208">
        <v>1.66E-4</v>
      </c>
      <c r="M5208">
        <v>195</v>
      </c>
      <c r="N5208">
        <v>414</v>
      </c>
      <c r="O5208">
        <v>-15499</v>
      </c>
      <c r="P5208">
        <v>101369</v>
      </c>
      <c r="Q5208">
        <v>165667</v>
      </c>
      <c r="R5208">
        <v>3</v>
      </c>
      <c r="S5208">
        <v>7149158</v>
      </c>
      <c r="U5208" t="str">
        <f>IFERROR(LEFT(spotify_top_songs_audio_features[[#This Row],[artist_names]],SEARCH(",",spotify_top_songs_audio_features[[#This Row],[artist_names]])-1),spotify_top_songs_audio_features[[#This Row],[artist_names]])</f>
        <v>Bing Crosby</v>
      </c>
      <c r="V5208" t="str">
        <f>IFERROR(MID(spotify_top_songs_audio_features[[#This Row],[artist_names]],SEARCH(",",spotify_top_songs_audio_features[[#This Row],[artist_names]])+2,99),"")</f>
        <v/>
      </c>
      <c r="W5208" t="str">
        <f>spotify_top_songs_audio_features[[#This Row],[source]]</f>
        <v>UME - Global Clearing House</v>
      </c>
      <c r="X5208" s="1">
        <f>spotify_top_songs_audio_features[[#This Row],[streams]]</f>
        <v>7149158</v>
      </c>
      <c r="Y5208" t="str">
        <f>IF(Tabela2[[#This Row],[feat]]="","","Feat")</f>
        <v/>
      </c>
      <c r="Z5208" s="17" t="str">
        <f>CONCATENATE(INT(spotify_top_songs_audio_features[[#This Row],[duration_ms]]/(60*1000)),":",MOD(INT(spotify_top_songs_audio_features[[#This Row],[duration_ms]]/1000),60))</f>
        <v>2:45</v>
      </c>
      <c r="AA52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208" t="str">
        <f>spotify_top_songs_audio_features[[#This Row],[track_name]]</f>
        <v>Do You Hear What I Hear? - Remastered 2006</v>
      </c>
    </row>
    <row r="5209" spans="1:28" x14ac:dyDescent="0.25">
      <c r="A5209" t="s">
        <v>261</v>
      </c>
      <c r="B5209" t="s">
        <v>262</v>
      </c>
      <c r="C5209" t="s">
        <v>263</v>
      </c>
      <c r="D5209" t="s">
        <v>264</v>
      </c>
      <c r="E5209" t="s">
        <v>70</v>
      </c>
      <c r="F5209" t="s">
        <v>24</v>
      </c>
      <c r="G5209" t="s">
        <v>25</v>
      </c>
      <c r="H5209">
        <v>8</v>
      </c>
      <c r="I5209">
        <v>526</v>
      </c>
      <c r="J5209">
        <v>716</v>
      </c>
      <c r="K5209" t="s">
        <v>265</v>
      </c>
      <c r="L5209">
        <v>174</v>
      </c>
      <c r="M5209">
        <v>571</v>
      </c>
      <c r="N5209">
        <v>746</v>
      </c>
      <c r="O5209">
        <v>-5153</v>
      </c>
      <c r="P5209">
        <v>129874</v>
      </c>
      <c r="Q5209">
        <v>150475</v>
      </c>
      <c r="R5209">
        <v>2</v>
      </c>
      <c r="S5209">
        <v>7148151</v>
      </c>
      <c r="U5209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209" t="str">
        <f>IFERROR(MID(spotify_top_songs_audio_features[[#This Row],[artist_names]],SEARCH(",",spotify_top_songs_audio_features[[#This Row],[artist_names]])+2,99),"")</f>
        <v>PnB Rock, Trippie Redd</v>
      </c>
      <c r="W5209" t="str">
        <f>spotify_top_songs_audio_features[[#This Row],[source]]</f>
        <v>Bad Vibes Forever / EMPIRE</v>
      </c>
      <c r="X5209" s="1">
        <f>spotify_top_songs_audio_features[[#This Row],[streams]]</f>
        <v>7148151</v>
      </c>
      <c r="Y5209" t="str">
        <f>IF(Tabela2[[#This Row],[feat]]="","","Feat")</f>
        <v>Feat</v>
      </c>
      <c r="Z5209" s="17" t="str">
        <f>CONCATENATE(INT(spotify_top_songs_audio_features[[#This Row],[duration_ms]]/(60*1000)),":",MOD(INT(spotify_top_songs_audio_features[[#This Row],[duration_ms]]/1000),60))</f>
        <v>2:30</v>
      </c>
      <c r="AA52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209" t="str">
        <f>spotify_top_songs_audio_features[[#This Row],[track_name]]</f>
        <v>bad vibes forever (feat. PnB Rock &amp; Trippie Redd)</v>
      </c>
    </row>
    <row r="5210" spans="1:28" x14ac:dyDescent="0.25">
      <c r="A5210" t="s">
        <v>9037</v>
      </c>
      <c r="B5210" t="s">
        <v>7393</v>
      </c>
      <c r="C5210" t="s">
        <v>9038</v>
      </c>
      <c r="D5210" t="s">
        <v>4747</v>
      </c>
      <c r="E5210" t="s">
        <v>86</v>
      </c>
      <c r="F5210" t="s">
        <v>32</v>
      </c>
      <c r="G5210" t="s">
        <v>25</v>
      </c>
      <c r="H5210">
        <v>664</v>
      </c>
      <c r="I5210">
        <v>848</v>
      </c>
      <c r="J5210">
        <v>322</v>
      </c>
      <c r="K5210" t="s">
        <v>7351</v>
      </c>
      <c r="L5210">
        <v>127</v>
      </c>
      <c r="M5210">
        <v>172</v>
      </c>
      <c r="N5210">
        <v>502</v>
      </c>
      <c r="O5210">
        <v>-451</v>
      </c>
      <c r="P5210">
        <v>104998</v>
      </c>
      <c r="Q5210">
        <v>372867</v>
      </c>
      <c r="R5210">
        <v>1</v>
      </c>
      <c r="S5210">
        <v>7142364</v>
      </c>
      <c r="U5210" t="str">
        <f>IFERROR(LEFT(spotify_top_songs_audio_features[[#This Row],[artist_names]],SEARCH(",",spotify_top_songs_audio_features[[#This Row],[artist_names]])-1),spotify_top_songs_audio_features[[#This Row],[artist_names]])</f>
        <v>Tame Impala</v>
      </c>
      <c r="V5210" t="str">
        <f>IFERROR(MID(spotify_top_songs_audio_features[[#This Row],[artist_names]],SEARCH(",",spotify_top_songs_audio_features[[#This Row],[artist_names]])+2,99),"")</f>
        <v/>
      </c>
      <c r="W5210" t="str">
        <f>spotify_top_songs_audio_features[[#This Row],[source]]</f>
        <v>Universal Music Australia Pty. Ltd.</v>
      </c>
      <c r="X5210" s="1">
        <f>spotify_top_songs_audio_features[[#This Row],[streams]]</f>
        <v>7142364</v>
      </c>
      <c r="Y5210" t="str">
        <f>IF(Tabela2[[#This Row],[feat]]="","","Feat")</f>
        <v/>
      </c>
      <c r="Z5210" s="17" t="str">
        <f>CONCATENATE(INT(spotify_top_songs_audio_features[[#This Row],[duration_ms]]/(60*1000)),":",MOD(INT(spotify_top_songs_audio_features[[#This Row],[duration_ms]]/1000),60))</f>
        <v>6:12</v>
      </c>
      <c r="AA52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210" t="str">
        <f>spotify_top_songs_audio_features[[#This Row],[track_name]]</f>
        <v>Breathe Deeper</v>
      </c>
    </row>
    <row r="5211" spans="1:28" x14ac:dyDescent="0.25">
      <c r="A5211" t="s">
        <v>2665</v>
      </c>
      <c r="B5211" t="s">
        <v>2666</v>
      </c>
      <c r="C5211" t="s">
        <v>2667</v>
      </c>
      <c r="D5211" t="s">
        <v>2668</v>
      </c>
      <c r="E5211" t="s">
        <v>142</v>
      </c>
      <c r="F5211" t="s">
        <v>24</v>
      </c>
      <c r="G5211" t="s">
        <v>64</v>
      </c>
      <c r="H5211">
        <v>184</v>
      </c>
      <c r="I5211">
        <v>297</v>
      </c>
      <c r="J5211">
        <v>359</v>
      </c>
      <c r="K5211" t="s">
        <v>2669</v>
      </c>
      <c r="L5211">
        <v>893</v>
      </c>
      <c r="M5211">
        <v>527</v>
      </c>
      <c r="N5211">
        <v>113</v>
      </c>
      <c r="O5211">
        <v>-14534</v>
      </c>
      <c r="P5211">
        <v>75824</v>
      </c>
      <c r="Q5211">
        <v>41867</v>
      </c>
      <c r="R5211">
        <v>1</v>
      </c>
      <c r="S5211">
        <v>7136521</v>
      </c>
      <c r="U5211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211" t="str">
        <f>IFERROR(MID(spotify_top_songs_audio_features[[#This Row],[artist_names]],SEARCH(",",spotify_top_songs_audio_features[[#This Row],[artist_names]])+2,99),"")</f>
        <v/>
      </c>
      <c r="W5211" t="str">
        <f>spotify_top_songs_audio_features[[#This Row],[source]]</f>
        <v>Interscope</v>
      </c>
      <c r="X5211" s="1">
        <f>spotify_top_songs_audio_features[[#This Row],[streams]]</f>
        <v>7136521</v>
      </c>
      <c r="Y5211" t="str">
        <f>IF(Tabela2[[#This Row],[feat]]="","","Feat")</f>
        <v/>
      </c>
      <c r="Z5211" s="17" t="str">
        <f>CONCATENATE(INT(spotify_top_songs_audio_features[[#This Row],[duration_ms]]/(60*1000)),":",MOD(INT(spotify_top_songs_audio_features[[#This Row],[duration_ms]]/1000),60))</f>
        <v>0:41</v>
      </c>
      <c r="AA52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211" t="str">
        <f>spotify_top_songs_audio_features[[#This Row],[track_name]]</f>
        <v>Chromatica II</v>
      </c>
    </row>
    <row r="5212" spans="1:28" x14ac:dyDescent="0.25">
      <c r="A5212" t="s">
        <v>17043</v>
      </c>
      <c r="B5212" t="s">
        <v>293</v>
      </c>
      <c r="C5212" t="s">
        <v>6123</v>
      </c>
      <c r="D5212" t="s">
        <v>85</v>
      </c>
      <c r="E5212" t="s">
        <v>43</v>
      </c>
      <c r="F5212" t="s">
        <v>32</v>
      </c>
      <c r="G5212" t="s">
        <v>25</v>
      </c>
      <c r="H5212">
        <v>534</v>
      </c>
      <c r="I5212">
        <v>452</v>
      </c>
      <c r="J5212">
        <v>359</v>
      </c>
      <c r="K5212" t="s">
        <v>17044</v>
      </c>
      <c r="L5212">
        <v>165</v>
      </c>
      <c r="M5212">
        <v>125</v>
      </c>
      <c r="N5212">
        <v>175</v>
      </c>
      <c r="O5212">
        <v>-10732</v>
      </c>
      <c r="P5212">
        <v>129974</v>
      </c>
      <c r="Q5212">
        <v>218288</v>
      </c>
      <c r="R5212">
        <v>2</v>
      </c>
      <c r="S5212">
        <v>7129257</v>
      </c>
      <c r="U5212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212" t="str">
        <f>IFERROR(MID(spotify_top_songs_audio_features[[#This Row],[artist_names]],SEARCH(",",spotify_top_songs_audio_features[[#This Row],[artist_names]])+2,99),"")</f>
        <v/>
      </c>
      <c r="W5212" t="str">
        <f>spotify_top_songs_audio_features[[#This Row],[source]]</f>
        <v>Polydor Records</v>
      </c>
      <c r="X5212" s="1">
        <f>spotify_top_songs_audio_features[[#This Row],[streams]]</f>
        <v>7129257</v>
      </c>
      <c r="Y5212" t="str">
        <f>IF(Tabela2[[#This Row],[feat]]="","","Feat")</f>
        <v/>
      </c>
      <c r="Z5212" s="17" t="str">
        <f>CONCATENATE(INT(spotify_top_songs_audio_features[[#This Row],[duration_ms]]/(60*1000)),":",MOD(INT(spotify_top_songs_audio_features[[#This Row],[duration_ms]]/1000),60))</f>
        <v>3:38</v>
      </c>
      <c r="AA52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212" t="str">
        <f>spotify_top_songs_audio_features[[#This Row],[track_name]]</f>
        <v>Fuck it I love you</v>
      </c>
    </row>
    <row r="5213" spans="1:28" x14ac:dyDescent="0.25">
      <c r="A5213" t="s">
        <v>14133</v>
      </c>
      <c r="B5213" t="s">
        <v>14134</v>
      </c>
      <c r="C5213" t="s">
        <v>14135</v>
      </c>
      <c r="D5213" t="s">
        <v>385</v>
      </c>
      <c r="E5213" t="s">
        <v>97</v>
      </c>
      <c r="F5213" t="s">
        <v>32</v>
      </c>
      <c r="G5213" t="s">
        <v>152</v>
      </c>
      <c r="H5213">
        <v>51</v>
      </c>
      <c r="I5213">
        <v>72</v>
      </c>
      <c r="J5213">
        <v>317</v>
      </c>
      <c r="K5213" t="s">
        <v>4305</v>
      </c>
      <c r="L5213">
        <v>0</v>
      </c>
      <c r="M5213">
        <v>118</v>
      </c>
      <c r="N5213">
        <v>451</v>
      </c>
      <c r="O5213">
        <v>-5157</v>
      </c>
      <c r="P5213">
        <v>94289</v>
      </c>
      <c r="Q5213">
        <v>287893</v>
      </c>
      <c r="R5213">
        <v>1</v>
      </c>
      <c r="S5213">
        <v>7127136</v>
      </c>
      <c r="U5213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213" t="str">
        <f>IFERROR(MID(spotify_top_songs_audio_features[[#This Row],[artist_names]],SEARCH(",",spotify_top_songs_audio_features[[#This Row],[artist_names]])+2,99),"")</f>
        <v>X Ambassadors</v>
      </c>
      <c r="W5213" t="str">
        <f>spotify_top_songs_audio_features[[#This Row],[source]]</f>
        <v>Aftermath</v>
      </c>
      <c r="X5213" s="1">
        <f>spotify_top_songs_audio_features[[#This Row],[streams]]</f>
        <v>7127136</v>
      </c>
      <c r="Y5213" t="str">
        <f>IF(Tabela2[[#This Row],[feat]]="","","Feat")</f>
        <v>Feat</v>
      </c>
      <c r="Z5213" s="17" t="str">
        <f>CONCATENATE(INT(spotify_top_songs_audio_features[[#This Row],[duration_ms]]/(60*1000)),":",MOD(INT(spotify_top_songs_audio_features[[#This Row],[duration_ms]]/1000),60))</f>
        <v>4:47</v>
      </c>
      <c r="AA52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213" t="str">
        <f>spotify_top_songs_audio_features[[#This Row],[track_name]]</f>
        <v>Bad Husband (feat. X Ambassadors)</v>
      </c>
    </row>
    <row r="5214" spans="1:28" x14ac:dyDescent="0.25">
      <c r="A5214" t="s">
        <v>13518</v>
      </c>
      <c r="B5214" t="s">
        <v>1385</v>
      </c>
      <c r="C5214" t="s">
        <v>13178</v>
      </c>
      <c r="D5214" t="s">
        <v>1385</v>
      </c>
      <c r="E5214" t="s">
        <v>113</v>
      </c>
      <c r="F5214" t="s">
        <v>24</v>
      </c>
      <c r="G5214" t="s">
        <v>25</v>
      </c>
      <c r="H5214">
        <v>594</v>
      </c>
      <c r="I5214">
        <v>527</v>
      </c>
      <c r="J5214">
        <v>335</v>
      </c>
      <c r="K5214" t="s">
        <v>1390</v>
      </c>
      <c r="L5214">
        <v>0</v>
      </c>
      <c r="M5214">
        <v>234</v>
      </c>
      <c r="N5214">
        <v>692</v>
      </c>
      <c r="O5214">
        <v>-9335</v>
      </c>
      <c r="P5214">
        <v>172712</v>
      </c>
      <c r="Q5214">
        <v>194019</v>
      </c>
      <c r="R5214">
        <v>1</v>
      </c>
      <c r="S5214">
        <v>7119823</v>
      </c>
      <c r="U5214" t="str">
        <f>IFERROR(LEFT(spotify_top_songs_audio_features[[#This Row],[artist_names]],SEARCH(",",spotify_top_songs_audio_features[[#This Row],[artist_names]])-1),spotify_top_songs_audio_features[[#This Row],[artist_names]])</f>
        <v>Grupo Frontera</v>
      </c>
      <c r="V5214" t="str">
        <f>IFERROR(MID(spotify_top_songs_audio_features[[#This Row],[artist_names]],SEARCH(",",spotify_top_songs_audio_features[[#This Row],[artist_names]])+2,99),"")</f>
        <v/>
      </c>
      <c r="W5214" t="str">
        <f>spotify_top_songs_audio_features[[#This Row],[source]]</f>
        <v>Grupo Frontera</v>
      </c>
      <c r="X5214" s="1">
        <f>spotify_top_songs_audio_features[[#This Row],[streams]]</f>
        <v>7119823</v>
      </c>
      <c r="Y5214" t="str">
        <f>IF(Tabela2[[#This Row],[feat]]="","","Feat")</f>
        <v/>
      </c>
      <c r="Z5214" s="17" t="str">
        <f>CONCATENATE(INT(spotify_top_songs_audio_features[[#This Row],[duration_ms]]/(60*1000)),":",MOD(INT(spotify_top_songs_audio_features[[#This Row],[duration_ms]]/1000),60))</f>
        <v>3:14</v>
      </c>
      <c r="AA52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14" t="str">
        <f>spotify_top_songs_audio_features[[#This Row],[track_name]]</f>
        <v>NO SE VA - EN VIVO</v>
      </c>
    </row>
    <row r="5215" spans="1:28" x14ac:dyDescent="0.25">
      <c r="A5215" t="s">
        <v>7617</v>
      </c>
      <c r="B5215" t="s">
        <v>5646</v>
      </c>
      <c r="C5215" t="s">
        <v>7618</v>
      </c>
      <c r="D5215" t="s">
        <v>48</v>
      </c>
      <c r="E5215" t="s">
        <v>113</v>
      </c>
      <c r="F5215" t="s">
        <v>24</v>
      </c>
      <c r="G5215" t="s">
        <v>25</v>
      </c>
      <c r="H5215">
        <v>786</v>
      </c>
      <c r="I5215">
        <v>61</v>
      </c>
      <c r="J5215">
        <v>558</v>
      </c>
      <c r="K5215" t="s">
        <v>2879</v>
      </c>
      <c r="L5215">
        <v>82</v>
      </c>
      <c r="M5215">
        <v>765</v>
      </c>
      <c r="N5215">
        <v>228</v>
      </c>
      <c r="O5215">
        <v>-6736</v>
      </c>
      <c r="P5215">
        <v>130036</v>
      </c>
      <c r="Q5215">
        <v>201093</v>
      </c>
      <c r="R5215">
        <v>1</v>
      </c>
      <c r="S5215">
        <v>7117347</v>
      </c>
      <c r="U5215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5215" t="str">
        <f>IFERROR(MID(spotify_top_songs_audio_features[[#This Row],[artist_names]],SEARCH(",",spotify_top_songs_audio_features[[#This Row],[artist_names]])+2,99),"")</f>
        <v/>
      </c>
      <c r="W5215" t="str">
        <f>spotify_top_songs_audio_features[[#This Row],[source]]</f>
        <v>Republic Records</v>
      </c>
      <c r="X5215" s="1">
        <f>spotify_top_songs_audio_features[[#This Row],[streams]]</f>
        <v>7117347</v>
      </c>
      <c r="Y5215" t="str">
        <f>IF(Tabela2[[#This Row],[feat]]="","","Feat")</f>
        <v/>
      </c>
      <c r="Z5215" s="17" t="str">
        <f>CONCATENATE(INT(spotify_top_songs_audio_features[[#This Row],[duration_ms]]/(60*1000)),":",MOD(INT(spotify_top_songs_audio_features[[#This Row],[duration_ms]]/1000),60))</f>
        <v>3:21</v>
      </c>
      <c r="AA52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15" t="str">
        <f>spotify_top_songs_audio_features[[#This Row],[track_name]]</f>
        <v>Heaven On Earth</v>
      </c>
    </row>
    <row r="5216" spans="1:28" x14ac:dyDescent="0.25">
      <c r="A5216" t="s">
        <v>8664</v>
      </c>
      <c r="B5216" t="s">
        <v>8665</v>
      </c>
      <c r="C5216" t="s">
        <v>8666</v>
      </c>
      <c r="D5216" t="s">
        <v>1032</v>
      </c>
      <c r="E5216" t="s">
        <v>70</v>
      </c>
      <c r="F5216" t="s">
        <v>24</v>
      </c>
      <c r="G5216" t="s">
        <v>25</v>
      </c>
      <c r="H5216">
        <v>635</v>
      </c>
      <c r="I5216">
        <v>543</v>
      </c>
      <c r="J5216">
        <v>67</v>
      </c>
      <c r="K5216" t="s">
        <v>8667</v>
      </c>
      <c r="L5216">
        <v>678</v>
      </c>
      <c r="M5216">
        <v>272</v>
      </c>
      <c r="N5216">
        <v>36</v>
      </c>
      <c r="O5216">
        <v>-5941</v>
      </c>
      <c r="P5216">
        <v>98743</v>
      </c>
      <c r="Q5216">
        <v>303000</v>
      </c>
      <c r="R5216">
        <v>1</v>
      </c>
      <c r="S5216">
        <v>7115414</v>
      </c>
      <c r="U5216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216" t="str">
        <f>IFERROR(MID(spotify_top_songs_audio_features[[#This Row],[artist_names]],SEARCH(",",spotify_top_songs_audio_features[[#This Row],[artist_names]])+2,99),"")</f>
        <v>KXNG Crooked, Royce Da 5'9", Joell Ortiz</v>
      </c>
      <c r="W5216" t="str">
        <f>spotify_top_songs_audio_features[[#This Row],[source]]</f>
        <v>Shady/Aftermath/Interscope Records</v>
      </c>
      <c r="X5216" s="1">
        <f>spotify_top_songs_audio_features[[#This Row],[streams]]</f>
        <v>7115414</v>
      </c>
      <c r="Y5216" t="str">
        <f>IF(Tabela2[[#This Row],[feat]]="","","Feat")</f>
        <v>Feat</v>
      </c>
      <c r="Z5216" s="17" t="str">
        <f>CONCATENATE(INT(spotify_top_songs_audio_features[[#This Row],[duration_ms]]/(60*1000)),":",MOD(INT(spotify_top_songs_audio_features[[#This Row],[duration_ms]]/1000),60))</f>
        <v>5:3</v>
      </c>
      <c r="AA52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216" t="str">
        <f>spotify_top_songs_audio_features[[#This Row],[track_name]]</f>
        <v>I Will (feat. KXNG Crooked, Royce Da 5'9" &amp; Joell Ortiz)</v>
      </c>
    </row>
    <row r="5217" spans="1:28" x14ac:dyDescent="0.25">
      <c r="A5217" t="s">
        <v>2124</v>
      </c>
      <c r="B5217" t="s">
        <v>2125</v>
      </c>
      <c r="C5217" t="s">
        <v>2126</v>
      </c>
      <c r="D5217" t="s">
        <v>1487</v>
      </c>
      <c r="E5217" t="s">
        <v>58</v>
      </c>
      <c r="F5217" t="s">
        <v>32</v>
      </c>
      <c r="G5217" t="s">
        <v>25</v>
      </c>
      <c r="H5217">
        <v>717</v>
      </c>
      <c r="I5217">
        <v>474</v>
      </c>
      <c r="J5217">
        <v>403</v>
      </c>
      <c r="K5217" t="s">
        <v>1359</v>
      </c>
      <c r="L5217">
        <v>0</v>
      </c>
      <c r="M5217">
        <v>139</v>
      </c>
      <c r="N5217">
        <v>448</v>
      </c>
      <c r="O5217">
        <v>-8383</v>
      </c>
      <c r="P5217">
        <v>123906</v>
      </c>
      <c r="Q5217">
        <v>185804</v>
      </c>
      <c r="R5217">
        <v>1</v>
      </c>
      <c r="S5217">
        <v>7112419</v>
      </c>
      <c r="U5217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217" t="str">
        <f>IFERROR(MID(spotify_top_songs_audio_features[[#This Row],[artist_names]],SEARCH(",",spotify_top_songs_audio_features[[#This Row],[artist_names]])+2,99),"")</f>
        <v/>
      </c>
      <c r="W5217" t="str">
        <f>spotify_top_songs_audio_features[[#This Row],[source]]</f>
        <v>Victor Victor Worldwide</v>
      </c>
      <c r="X5217" s="1">
        <f>spotify_top_songs_audio_features[[#This Row],[streams]]</f>
        <v>7112419</v>
      </c>
      <c r="Y5217" t="str">
        <f>IF(Tabela2[[#This Row],[feat]]="","","Feat")</f>
        <v/>
      </c>
      <c r="Z5217" s="17" t="str">
        <f>CONCATENATE(INT(spotify_top_songs_audio_features[[#This Row],[duration_ms]]/(60*1000)),":",MOD(INT(spotify_top_songs_audio_features[[#This Row],[duration_ms]]/1000),60))</f>
        <v>3:5</v>
      </c>
      <c r="AA52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217" t="str">
        <f>spotify_top_songs_audio_features[[#This Row],[track_name]]</f>
        <v>Yea Yea</v>
      </c>
    </row>
    <row r="5218" spans="1:28" x14ac:dyDescent="0.25">
      <c r="A5218" t="s">
        <v>14732</v>
      </c>
      <c r="B5218" t="s">
        <v>7615</v>
      </c>
      <c r="C5218" t="s">
        <v>14733</v>
      </c>
      <c r="D5218" t="s">
        <v>903</v>
      </c>
      <c r="E5218" t="s">
        <v>142</v>
      </c>
      <c r="F5218" t="s">
        <v>32</v>
      </c>
      <c r="G5218" t="s">
        <v>25</v>
      </c>
      <c r="H5218">
        <v>681</v>
      </c>
      <c r="I5218">
        <v>701</v>
      </c>
      <c r="J5218">
        <v>442</v>
      </c>
      <c r="K5218" t="s">
        <v>5701</v>
      </c>
      <c r="L5218">
        <v>0</v>
      </c>
      <c r="M5218">
        <v>132</v>
      </c>
      <c r="N5218">
        <v>518</v>
      </c>
      <c r="O5218">
        <v>-5192</v>
      </c>
      <c r="P5218">
        <v>170072</v>
      </c>
      <c r="Q5218">
        <v>182238</v>
      </c>
      <c r="R5218">
        <v>1</v>
      </c>
      <c r="S5218">
        <v>7109307</v>
      </c>
      <c r="U5218" t="str">
        <f>IFERROR(LEFT(spotify_top_songs_audio_features[[#This Row],[artist_names]],SEARCH(",",spotify_top_songs_audio_features[[#This Row],[artist_names]])-1),spotify_top_songs_audio_features[[#This Row],[artist_names]])</f>
        <v>Samra</v>
      </c>
      <c r="V5218" t="str">
        <f>IFERROR(MID(spotify_top_songs_audio_features[[#This Row],[artist_names]],SEARCH(",",spotify_top_songs_audio_features[[#This Row],[artist_names]])+2,99),"")</f>
        <v>Capital Bra</v>
      </c>
      <c r="W5218" t="str">
        <f>spotify_top_songs_audio_features[[#This Row],[source]]</f>
        <v>Urban</v>
      </c>
      <c r="X5218" s="1">
        <f>spotify_top_songs_audio_features[[#This Row],[streams]]</f>
        <v>7109307</v>
      </c>
      <c r="Y5218" t="str">
        <f>IF(Tabela2[[#This Row],[feat]]="","","Feat")</f>
        <v>Feat</v>
      </c>
      <c r="Z5218" s="17" t="str">
        <f>CONCATENATE(INT(spotify_top_songs_audio_features[[#This Row],[duration_ms]]/(60*1000)),":",MOD(INT(spotify_top_songs_audio_features[[#This Row],[duration_ms]]/1000),60))</f>
        <v>3:2</v>
      </c>
      <c r="AA52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218" t="str">
        <f>spotify_top_songs_audio_features[[#This Row],[track_name]]</f>
        <v>Huracan</v>
      </c>
    </row>
    <row r="5219" spans="1:28" x14ac:dyDescent="0.25">
      <c r="A5219" t="s">
        <v>9441</v>
      </c>
      <c r="B5219" t="s">
        <v>9442</v>
      </c>
      <c r="C5219" t="s">
        <v>9443</v>
      </c>
      <c r="D5219" t="s">
        <v>3961</v>
      </c>
      <c r="E5219" t="s">
        <v>58</v>
      </c>
      <c r="F5219" t="s">
        <v>32</v>
      </c>
      <c r="G5219" t="s">
        <v>1571</v>
      </c>
      <c r="H5219">
        <v>751</v>
      </c>
      <c r="I5219">
        <v>601</v>
      </c>
      <c r="J5219">
        <v>828</v>
      </c>
      <c r="K5219" t="s">
        <v>1605</v>
      </c>
      <c r="L5219">
        <v>0</v>
      </c>
      <c r="M5219">
        <v>377</v>
      </c>
      <c r="N5219">
        <v>56</v>
      </c>
      <c r="O5219">
        <v>-5912</v>
      </c>
      <c r="P5219">
        <v>100994</v>
      </c>
      <c r="Q5219">
        <v>163940</v>
      </c>
      <c r="R5219">
        <v>1</v>
      </c>
      <c r="S5219">
        <v>7106221</v>
      </c>
      <c r="U5219" t="str">
        <f>IFERROR(LEFT(spotify_top_songs_audio_features[[#This Row],[artist_names]],SEARCH(",",spotify_top_songs_audio_features[[#This Row],[artist_names]])-1),spotify_top_songs_audio_features[[#This Row],[artist_names]])</f>
        <v>Fuerza Regida</v>
      </c>
      <c r="V5219" t="str">
        <f>IFERROR(MID(spotify_top_songs_audio_features[[#This Row],[artist_names]],SEARCH(",",spotify_top_songs_audio_features[[#This Row],[artist_names]])+2,99),"")</f>
        <v>Edgardo Nuñez</v>
      </c>
      <c r="W5219" t="str">
        <f>spotify_top_songs_audio_features[[#This Row],[source]]</f>
        <v>Rancho Humilde</v>
      </c>
      <c r="X5219" s="1">
        <f>spotify_top_songs_audio_features[[#This Row],[streams]]</f>
        <v>7106221</v>
      </c>
      <c r="Y5219" t="str">
        <f>IF(Tabela2[[#This Row],[feat]]="","","Feat")</f>
        <v>Feat</v>
      </c>
      <c r="Z5219" s="17" t="str">
        <f>CONCATENATE(INT(spotify_top_songs_audio_features[[#This Row],[duration_ms]]/(60*1000)),":",MOD(INT(spotify_top_songs_audio_features[[#This Row],[duration_ms]]/1000),60))</f>
        <v>2:43</v>
      </c>
      <c r="AA52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219" t="str">
        <f>spotify_top_songs_audio_features[[#This Row],[track_name]]</f>
        <v>Billete Grande (En Vivo)</v>
      </c>
    </row>
    <row r="5220" spans="1:28" x14ac:dyDescent="0.25">
      <c r="A5220" t="s">
        <v>11057</v>
      </c>
      <c r="B5220" t="s">
        <v>11058</v>
      </c>
      <c r="C5220" t="s">
        <v>11059</v>
      </c>
      <c r="D5220" t="s">
        <v>520</v>
      </c>
      <c r="E5220" t="s">
        <v>23</v>
      </c>
      <c r="F5220" t="s">
        <v>24</v>
      </c>
      <c r="G5220" t="s">
        <v>25</v>
      </c>
      <c r="H5220">
        <v>769</v>
      </c>
      <c r="I5220">
        <v>627</v>
      </c>
      <c r="J5220">
        <v>262</v>
      </c>
      <c r="K5220" t="s">
        <v>4872</v>
      </c>
      <c r="L5220">
        <v>0</v>
      </c>
      <c r="M5220">
        <v>106</v>
      </c>
      <c r="N5220">
        <v>49</v>
      </c>
      <c r="O5220">
        <v>-4064</v>
      </c>
      <c r="P5220">
        <v>157938</v>
      </c>
      <c r="Q5220">
        <v>164038</v>
      </c>
      <c r="R5220">
        <v>1</v>
      </c>
      <c r="S5220">
        <v>7102756</v>
      </c>
      <c r="U5220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5220" t="str">
        <f>IFERROR(MID(spotify_top_songs_audio_features[[#This Row],[artist_names]],SEARCH(",",spotify_top_songs_audio_features[[#This Row],[artist_names]])+2,99),"")</f>
        <v>Juice WRLD</v>
      </c>
      <c r="W5220" t="str">
        <f>spotify_top_songs_audio_features[[#This Row],[source]]</f>
        <v>Atlantic Records</v>
      </c>
      <c r="X5220" s="1">
        <f>spotify_top_songs_audio_features[[#This Row],[streams]]</f>
        <v>7102756</v>
      </c>
      <c r="Y5220" t="str">
        <f>IF(Tabela2[[#This Row],[feat]]="","","Feat")</f>
        <v>Feat</v>
      </c>
      <c r="Z5220" s="17" t="str">
        <f>CONCATENATE(INT(spotify_top_songs_audio_features[[#This Row],[duration_ms]]/(60*1000)),":",MOD(INT(spotify_top_songs_audio_features[[#This Row],[duration_ms]]/1000),60))</f>
        <v>2:44</v>
      </c>
      <c r="AA52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20" t="str">
        <f>spotify_top_songs_audio_features[[#This Row],[track_name]]</f>
        <v>MoshPit (feat. Juice WRLD)</v>
      </c>
    </row>
    <row r="5221" spans="1:28" x14ac:dyDescent="0.25">
      <c r="A5221" t="s">
        <v>13983</v>
      </c>
      <c r="B5221" t="s">
        <v>112</v>
      </c>
      <c r="C5221" t="s">
        <v>13984</v>
      </c>
      <c r="D5221" t="s">
        <v>112</v>
      </c>
      <c r="E5221" t="s">
        <v>23</v>
      </c>
      <c r="F5221" t="s">
        <v>24</v>
      </c>
      <c r="G5221" t="s">
        <v>152</v>
      </c>
      <c r="H5221">
        <v>445</v>
      </c>
      <c r="I5221">
        <v>131</v>
      </c>
      <c r="J5221">
        <v>564</v>
      </c>
      <c r="K5221" t="s">
        <v>7729</v>
      </c>
      <c r="L5221">
        <v>1.5699999999999999E-4</v>
      </c>
      <c r="M5221">
        <v>108</v>
      </c>
      <c r="N5221">
        <v>101</v>
      </c>
      <c r="O5221">
        <v>-13778</v>
      </c>
      <c r="P5221">
        <v>208918</v>
      </c>
      <c r="Q5221">
        <v>321640</v>
      </c>
      <c r="R5221">
        <v>1</v>
      </c>
      <c r="S5221">
        <v>7101663</v>
      </c>
      <c r="U522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221" t="str">
        <f>IFERROR(MID(spotify_top_songs_audio_features[[#This Row],[artist_names]],SEARCH(",",spotify_top_songs_audio_features[[#This Row],[artist_names]])+2,99),"")</f>
        <v/>
      </c>
      <c r="W5221" t="str">
        <f>spotify_top_songs_audio_features[[#This Row],[source]]</f>
        <v>Taylor Swift</v>
      </c>
      <c r="X5221" s="1">
        <f>spotify_top_songs_audio_features[[#This Row],[streams]]</f>
        <v>7101663</v>
      </c>
      <c r="Y5221" t="str">
        <f>IF(Tabela2[[#This Row],[feat]]="","","Feat")</f>
        <v/>
      </c>
      <c r="Z5221" s="17" t="str">
        <f>CONCATENATE(INT(spotify_top_songs_audio_features[[#This Row],[duration_ms]]/(60*1000)),":",MOD(INT(spotify_top_songs_audio_features[[#This Row],[duration_ms]]/1000),60))</f>
        <v>5:21</v>
      </c>
      <c r="AA52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21" t="str">
        <f>spotify_top_songs_audio_features[[#This Row],[track_name]]</f>
        <v>State Of Grace (Acoustic Version) (Taylor's Version)</v>
      </c>
    </row>
    <row r="5222" spans="1:28" x14ac:dyDescent="0.25">
      <c r="A5222" t="s">
        <v>11426</v>
      </c>
      <c r="B5222" t="s">
        <v>7006</v>
      </c>
      <c r="C5222" t="s">
        <v>7007</v>
      </c>
      <c r="D5222" t="s">
        <v>1491</v>
      </c>
      <c r="E5222" t="s">
        <v>113</v>
      </c>
      <c r="F5222" t="s">
        <v>24</v>
      </c>
      <c r="G5222" t="s">
        <v>25</v>
      </c>
      <c r="H5222">
        <v>857</v>
      </c>
      <c r="I5222">
        <v>829</v>
      </c>
      <c r="J5222">
        <v>842</v>
      </c>
      <c r="K5222" t="s">
        <v>8753</v>
      </c>
      <c r="L5222">
        <v>15</v>
      </c>
      <c r="M5222">
        <v>255</v>
      </c>
      <c r="N5222">
        <v>208</v>
      </c>
      <c r="O5222">
        <v>-484</v>
      </c>
      <c r="P5222">
        <v>106993</v>
      </c>
      <c r="Q5222">
        <v>190654</v>
      </c>
      <c r="R5222">
        <v>18</v>
      </c>
      <c r="S5222">
        <v>7079177</v>
      </c>
      <c r="U5222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5222" t="str">
        <f>IFERROR(MID(spotify_top_songs_audio_features[[#This Row],[artist_names]],SEARCH(",",spotify_top_songs_audio_features[[#This Row],[artist_names]])+2,99),"")</f>
        <v>Baby Rasta</v>
      </c>
      <c r="W5222" t="str">
        <f>spotify_top_songs_audio_features[[#This Row],[source]]</f>
        <v>Sony Music Latin/Duars Entertainment</v>
      </c>
      <c r="X5222" s="1">
        <f>spotify_top_songs_audio_features[[#This Row],[streams]]</f>
        <v>7079177</v>
      </c>
      <c r="Y5222" t="str">
        <f>IF(Tabela2[[#This Row],[feat]]="","","Feat")</f>
        <v>Feat</v>
      </c>
      <c r="Z5222" s="17" t="str">
        <f>CONCATENATE(INT(spotify_top_songs_audio_features[[#This Row],[duration_ms]]/(60*1000)),":",MOD(INT(spotify_top_songs_audio_features[[#This Row],[duration_ms]]/1000),60))</f>
        <v>3:10</v>
      </c>
      <c r="AA52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22" t="str">
        <f>spotify_top_songs_audio_features[[#This Row],[track_name]]</f>
        <v>PUNTO 40</v>
      </c>
    </row>
    <row r="5223" spans="1:28" x14ac:dyDescent="0.25">
      <c r="A5223" t="s">
        <v>8729</v>
      </c>
      <c r="B5223" t="s">
        <v>8730</v>
      </c>
      <c r="C5223" t="s">
        <v>8731</v>
      </c>
      <c r="D5223" t="s">
        <v>6573</v>
      </c>
      <c r="E5223" t="s">
        <v>31</v>
      </c>
      <c r="F5223" t="s">
        <v>24</v>
      </c>
      <c r="G5223" t="s">
        <v>25</v>
      </c>
      <c r="H5223">
        <v>864</v>
      </c>
      <c r="I5223">
        <v>666</v>
      </c>
      <c r="J5223">
        <v>234</v>
      </c>
      <c r="K5223" t="s">
        <v>5060</v>
      </c>
      <c r="L5223">
        <v>0</v>
      </c>
      <c r="M5223">
        <v>134</v>
      </c>
      <c r="N5223">
        <v>538</v>
      </c>
      <c r="O5223">
        <v>-5525</v>
      </c>
      <c r="P5223">
        <v>13212</v>
      </c>
      <c r="Q5223">
        <v>225008</v>
      </c>
      <c r="R5223">
        <v>1</v>
      </c>
      <c r="S5223">
        <v>7078482</v>
      </c>
      <c r="U5223" t="str">
        <f>IFERROR(LEFT(spotify_top_songs_audio_features[[#This Row],[artist_names]],SEARCH(",",spotify_top_songs_audio_features[[#This Row],[artist_names]])-1),spotify_top_songs_audio_features[[#This Row],[artist_names]])</f>
        <v>Meek Mill</v>
      </c>
      <c r="V5223" t="str">
        <f>IFERROR(MID(spotify_top_songs_audio_features[[#This Row],[artist_names]],SEARCH(",",spotify_top_songs_audio_features[[#This Row],[artist_names]])+2,99),"")</f>
        <v>Cardi B</v>
      </c>
      <c r="W5223" t="str">
        <f>spotify_top_songs_audio_features[[#This Row],[source]]</f>
        <v>MMG/Atlantic</v>
      </c>
      <c r="X5223" s="1">
        <f>spotify_top_songs_audio_features[[#This Row],[streams]]</f>
        <v>7078482</v>
      </c>
      <c r="Y5223" t="str">
        <f>IF(Tabela2[[#This Row],[feat]]="","","Feat")</f>
        <v>Feat</v>
      </c>
      <c r="Z5223" s="17" t="str">
        <f>CONCATENATE(INT(spotify_top_songs_audio_features[[#This Row],[duration_ms]]/(60*1000)),":",MOD(INT(spotify_top_songs_audio_features[[#This Row],[duration_ms]]/1000),60))</f>
        <v>3:45</v>
      </c>
      <c r="AA52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23" t="str">
        <f>spotify_top_songs_audio_features[[#This Row],[track_name]]</f>
        <v>On Me (feat. Cardi B)</v>
      </c>
    </row>
    <row r="5224" spans="1:28" x14ac:dyDescent="0.25">
      <c r="A5224" t="s">
        <v>2648</v>
      </c>
      <c r="B5224" t="s">
        <v>2649</v>
      </c>
      <c r="C5224" t="s">
        <v>2650</v>
      </c>
      <c r="D5224" t="s">
        <v>2651</v>
      </c>
      <c r="E5224" t="s">
        <v>102</v>
      </c>
      <c r="F5224" t="s">
        <v>32</v>
      </c>
      <c r="G5224" t="s">
        <v>25</v>
      </c>
      <c r="H5224">
        <v>698</v>
      </c>
      <c r="I5224">
        <v>763</v>
      </c>
      <c r="J5224">
        <v>205</v>
      </c>
      <c r="K5224" t="s">
        <v>1790</v>
      </c>
      <c r="L5224">
        <v>0</v>
      </c>
      <c r="M5224">
        <v>647</v>
      </c>
      <c r="N5224">
        <v>252</v>
      </c>
      <c r="O5224">
        <v>-4716</v>
      </c>
      <c r="P5224">
        <v>139939</v>
      </c>
      <c r="Q5224">
        <v>174857</v>
      </c>
      <c r="R5224">
        <v>2</v>
      </c>
      <c r="S5224">
        <v>7071369</v>
      </c>
      <c r="U5224" t="str">
        <f>IFERROR(LEFT(spotify_top_songs_audio_features[[#This Row],[artist_names]],SEARCH(",",spotify_top_songs_audio_features[[#This Row],[artist_names]])-1),spotify_top_songs_audio_features[[#This Row],[artist_names]])</f>
        <v>Yeat</v>
      </c>
      <c r="V5224" t="str">
        <f>IFERROR(MID(spotify_top_songs_audio_features[[#This Row],[artist_names]],SEARCH(",",spotify_top_songs_audio_features[[#This Row],[artist_names]])+2,99),"")</f>
        <v/>
      </c>
      <c r="W5224" t="str">
        <f>spotify_top_songs_audio_features[[#This Row],[source]]</f>
        <v>Field Trip Recordings/Geffen Records</v>
      </c>
      <c r="X5224" s="1">
        <f>spotify_top_songs_audio_features[[#This Row],[streams]]</f>
        <v>7071369</v>
      </c>
      <c r="Y5224" t="str">
        <f>IF(Tabela2[[#This Row],[feat]]="","","Feat")</f>
        <v/>
      </c>
      <c r="Z5224" s="17" t="str">
        <f>CONCATENATE(INT(spotify_top_songs_audio_features[[#This Row],[duration_ms]]/(60*1000)),":",MOD(INT(spotify_top_songs_audio_features[[#This Row],[duration_ms]]/1000),60))</f>
        <v>2:54</v>
      </c>
      <c r="AA52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224" t="str">
        <f>spotify_top_songs_audio_features[[#This Row],[track_name]]</f>
        <v>Talk</v>
      </c>
    </row>
    <row r="5225" spans="1:28" x14ac:dyDescent="0.25">
      <c r="A5225" t="s">
        <v>13893</v>
      </c>
      <c r="B5225" t="s">
        <v>13894</v>
      </c>
      <c r="C5225" t="s">
        <v>13895</v>
      </c>
      <c r="D5225" t="s">
        <v>407</v>
      </c>
      <c r="E5225" t="s">
        <v>31</v>
      </c>
      <c r="F5225" t="s">
        <v>24</v>
      </c>
      <c r="G5225" t="s">
        <v>25</v>
      </c>
      <c r="H5225">
        <v>915</v>
      </c>
      <c r="I5225">
        <v>612</v>
      </c>
      <c r="J5225">
        <v>407</v>
      </c>
      <c r="K5225" t="s">
        <v>13896</v>
      </c>
      <c r="L5225">
        <v>0</v>
      </c>
      <c r="M5225">
        <v>115</v>
      </c>
      <c r="N5225">
        <v>758</v>
      </c>
      <c r="O5225">
        <v>-4535</v>
      </c>
      <c r="P5225">
        <v>12993</v>
      </c>
      <c r="Q5225">
        <v>118547</v>
      </c>
      <c r="R5225">
        <v>1</v>
      </c>
      <c r="S5225">
        <v>7065060</v>
      </c>
      <c r="U5225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5225" t="str">
        <f>IFERROR(MID(spotify_top_songs_audio_features[[#This Row],[artist_names]],SEARCH(",",spotify_top_songs_audio_features[[#This Row],[artist_names]])+2,99),"")</f>
        <v>Quavo</v>
      </c>
      <c r="W5225" t="str">
        <f>spotify_top_songs_audio_features[[#This Row],[source]]</f>
        <v>South Coast Music Group/Interscope Records</v>
      </c>
      <c r="X5225" s="1">
        <f>spotify_top_songs_audio_features[[#This Row],[streams]]</f>
        <v>7065060</v>
      </c>
      <c r="Y5225" t="str">
        <f>IF(Tabela2[[#This Row],[feat]]="","","Feat")</f>
        <v>Feat</v>
      </c>
      <c r="Z5225" s="17" t="str">
        <f>CONCATENATE(INT(spotify_top_songs_audio_features[[#This Row],[duration_ms]]/(60*1000)),":",MOD(INT(spotify_top_songs_audio_features[[#This Row],[duration_ms]]/1000),60))</f>
        <v>1:58</v>
      </c>
      <c r="AA52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25" t="str">
        <f>spotify_top_songs_audio_features[[#This Row],[track_name]]</f>
        <v>PICK UP (feat. Quavo)</v>
      </c>
    </row>
    <row r="5226" spans="1:28" x14ac:dyDescent="0.25">
      <c r="A5226" t="s">
        <v>9652</v>
      </c>
      <c r="B5226" t="s">
        <v>1039</v>
      </c>
      <c r="C5226" t="s">
        <v>9653</v>
      </c>
      <c r="D5226" t="s">
        <v>1041</v>
      </c>
      <c r="E5226" t="s">
        <v>58</v>
      </c>
      <c r="F5226" t="s">
        <v>24</v>
      </c>
      <c r="G5226" t="s">
        <v>152</v>
      </c>
      <c r="H5226">
        <v>207</v>
      </c>
      <c r="I5226">
        <v>363</v>
      </c>
      <c r="J5226">
        <v>306</v>
      </c>
      <c r="K5226" t="s">
        <v>1736</v>
      </c>
      <c r="L5226">
        <v>5.2400000000000005E-4</v>
      </c>
      <c r="M5226">
        <v>128</v>
      </c>
      <c r="N5226">
        <v>358</v>
      </c>
      <c r="O5226">
        <v>-7296</v>
      </c>
      <c r="P5226">
        <v>74278</v>
      </c>
      <c r="Q5226">
        <v>310720</v>
      </c>
      <c r="R5226">
        <v>1</v>
      </c>
      <c r="S5226">
        <v>7059474</v>
      </c>
      <c r="U5226" t="str">
        <f>IFERROR(LEFT(spotify_top_songs_audio_features[[#This Row],[artist_names]],SEARCH(",",spotify_top_songs_audio_features[[#This Row],[artist_names]])-1),spotify_top_songs_audio_features[[#This Row],[artist_names]])</f>
        <v>ABBA</v>
      </c>
      <c r="V5226" t="str">
        <f>IFERROR(MID(spotify_top_songs_audio_features[[#This Row],[artist_names]],SEARCH(",",spotify_top_songs_audio_features[[#This Row],[artist_names]])+2,99),"")</f>
        <v/>
      </c>
      <c r="W5226" t="str">
        <f>spotify_top_songs_audio_features[[#This Row],[source]]</f>
        <v>Polar Music International AB</v>
      </c>
      <c r="X5226" s="1">
        <f>spotify_top_songs_audio_features[[#This Row],[streams]]</f>
        <v>7059474</v>
      </c>
      <c r="Y5226" t="str">
        <f>IF(Tabela2[[#This Row],[feat]]="","","Feat")</f>
        <v/>
      </c>
      <c r="Z5226" s="17" t="str">
        <f>CONCATENATE(INT(spotify_top_songs_audio_features[[#This Row],[duration_ms]]/(60*1000)),":",MOD(INT(spotify_top_songs_audio_features[[#This Row],[duration_ms]]/1000),60))</f>
        <v>5:10</v>
      </c>
      <c r="AA52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226" t="str">
        <f>spotify_top_songs_audio_features[[#This Row],[track_name]]</f>
        <v>I Still Have Faith In You</v>
      </c>
    </row>
    <row r="5227" spans="1:28" x14ac:dyDescent="0.25">
      <c r="A5227" t="s">
        <v>404</v>
      </c>
      <c r="B5227" t="s">
        <v>405</v>
      </c>
      <c r="C5227" t="s">
        <v>406</v>
      </c>
      <c r="D5227" t="s">
        <v>407</v>
      </c>
      <c r="E5227" t="s">
        <v>113</v>
      </c>
      <c r="F5227" t="s">
        <v>32</v>
      </c>
      <c r="G5227" t="s">
        <v>25</v>
      </c>
      <c r="H5227">
        <v>862</v>
      </c>
      <c r="I5227">
        <v>685</v>
      </c>
      <c r="J5227">
        <v>242</v>
      </c>
      <c r="K5227" t="s">
        <v>408</v>
      </c>
      <c r="L5227">
        <v>0</v>
      </c>
      <c r="M5227">
        <v>204</v>
      </c>
      <c r="N5227">
        <v>672</v>
      </c>
      <c r="O5227">
        <v>-7699</v>
      </c>
      <c r="P5227">
        <v>100024</v>
      </c>
      <c r="Q5227">
        <v>172800</v>
      </c>
      <c r="R5227">
        <v>1</v>
      </c>
      <c r="S5227">
        <v>7056413</v>
      </c>
      <c r="U5227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5227" t="str">
        <f>IFERROR(MID(spotify_top_songs_audio_features[[#This Row],[artist_names]],SEARCH(",",spotify_top_songs_audio_features[[#This Row],[artist_names]])+2,99),"")</f>
        <v/>
      </c>
      <c r="W5227" t="str">
        <f>spotify_top_songs_audio_features[[#This Row],[source]]</f>
        <v>South Coast Music Group/Interscope Records</v>
      </c>
      <c r="X5227" s="1">
        <f>spotify_top_songs_audio_features[[#This Row],[streams]]</f>
        <v>7056413</v>
      </c>
      <c r="Y5227" t="str">
        <f>IF(Tabela2[[#This Row],[feat]]="","","Feat")</f>
        <v/>
      </c>
      <c r="Z5227" s="17" t="str">
        <f>CONCATENATE(INT(spotify_top_songs_audio_features[[#This Row],[duration_ms]]/(60*1000)),":",MOD(INT(spotify_top_songs_audio_features[[#This Row],[duration_ms]]/1000),60))</f>
        <v>2:52</v>
      </c>
      <c r="AA52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27" t="str">
        <f>spotify_top_songs_audio_features[[#This Row],[track_name]]</f>
        <v>INTRO</v>
      </c>
    </row>
    <row r="5228" spans="1:28" x14ac:dyDescent="0.25">
      <c r="A5228" t="s">
        <v>5694</v>
      </c>
      <c r="B5228" t="s">
        <v>624</v>
      </c>
      <c r="C5228" t="s">
        <v>5695</v>
      </c>
      <c r="D5228" t="s">
        <v>141</v>
      </c>
      <c r="E5228" t="s">
        <v>23</v>
      </c>
      <c r="F5228" t="s">
        <v>24</v>
      </c>
      <c r="G5228" t="s">
        <v>25</v>
      </c>
      <c r="H5228">
        <v>869</v>
      </c>
      <c r="I5228">
        <v>727</v>
      </c>
      <c r="J5228">
        <v>123</v>
      </c>
      <c r="K5228" t="s">
        <v>2368</v>
      </c>
      <c r="L5228">
        <v>991</v>
      </c>
      <c r="M5228">
        <v>107</v>
      </c>
      <c r="N5228">
        <v>92</v>
      </c>
      <c r="O5228">
        <v>-7397</v>
      </c>
      <c r="P5228">
        <v>147967</v>
      </c>
      <c r="Q5228">
        <v>143240</v>
      </c>
      <c r="R5228">
        <v>1</v>
      </c>
      <c r="S5228">
        <v>7055918</v>
      </c>
      <c r="U522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5228" t="str">
        <f>IFERROR(MID(spotify_top_songs_audio_features[[#This Row],[artist_names]],SEARCH(",",spotify_top_songs_audio_features[[#This Row],[artist_names]])+2,99),"")</f>
        <v/>
      </c>
      <c r="W5228" t="str">
        <f>spotify_top_songs_audio_features[[#This Row],[source]]</f>
        <v>Rimas Entertainment LLC</v>
      </c>
      <c r="X5228" s="1">
        <f>spotify_top_songs_audio_features[[#This Row],[streams]]</f>
        <v>7055918</v>
      </c>
      <c r="Y5228" t="str">
        <f>IF(Tabela2[[#This Row],[feat]]="","","Feat")</f>
        <v/>
      </c>
      <c r="Z5228" s="17" t="str">
        <f>CONCATENATE(INT(spotify_top_songs_audio_features[[#This Row],[duration_ms]]/(60*1000)),":",MOD(INT(spotify_top_songs_audio_features[[#This Row],[duration_ms]]/1000),60))</f>
        <v>2:23</v>
      </c>
      <c r="AA52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28" t="str">
        <f>spotify_top_songs_audio_features[[#This Row],[track_name]]</f>
        <v>SI ELLA SALE</v>
      </c>
    </row>
    <row r="5229" spans="1:28" x14ac:dyDescent="0.25">
      <c r="A5229" t="s">
        <v>17231</v>
      </c>
      <c r="B5229" t="s">
        <v>710</v>
      </c>
      <c r="C5229" t="s">
        <v>17232</v>
      </c>
      <c r="D5229" t="s">
        <v>712</v>
      </c>
      <c r="E5229" t="s">
        <v>113</v>
      </c>
      <c r="F5229" t="s">
        <v>24</v>
      </c>
      <c r="G5229" t="s">
        <v>25</v>
      </c>
      <c r="H5229">
        <v>803</v>
      </c>
      <c r="I5229">
        <v>719</v>
      </c>
      <c r="J5229">
        <v>392</v>
      </c>
      <c r="K5229" t="s">
        <v>5438</v>
      </c>
      <c r="L5229">
        <v>0</v>
      </c>
      <c r="M5229">
        <v>425</v>
      </c>
      <c r="N5229">
        <v>549</v>
      </c>
      <c r="O5229">
        <v>-4485</v>
      </c>
      <c r="P5229">
        <v>129945</v>
      </c>
      <c r="Q5229">
        <v>238425</v>
      </c>
      <c r="R5229">
        <v>1</v>
      </c>
      <c r="S5229">
        <v>7053947</v>
      </c>
      <c r="U5229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5229" t="str">
        <f>IFERROR(MID(spotify_top_songs_audio_features[[#This Row],[artist_names]],SEARCH(",",spotify_top_songs_audio_features[[#This Row],[artist_names]])+2,99),"")</f>
        <v/>
      </c>
      <c r="W5229" t="str">
        <f>spotify_top_songs_audio_features[[#This Row],[source]]</f>
        <v>Generation Now/Atlantic</v>
      </c>
      <c r="X5229" s="1">
        <f>spotify_top_songs_audio_features[[#This Row],[streams]]</f>
        <v>7053947</v>
      </c>
      <c r="Y5229" t="str">
        <f>IF(Tabela2[[#This Row],[feat]]="","","Feat")</f>
        <v/>
      </c>
      <c r="Z5229" s="17" t="str">
        <f>CONCATENATE(INT(spotify_top_songs_audio_features[[#This Row],[duration_ms]]/(60*1000)),":",MOD(INT(spotify_top_songs_audio_features[[#This Row],[duration_ms]]/1000),60))</f>
        <v>3:58</v>
      </c>
      <c r="AA52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29" t="str">
        <f>spotify_top_songs_audio_features[[#This Row],[track_name]]</f>
        <v>Secure The Bag</v>
      </c>
    </row>
    <row r="5230" spans="1:28" x14ac:dyDescent="0.25">
      <c r="A5230" t="s">
        <v>6763</v>
      </c>
      <c r="B5230" t="s">
        <v>1366</v>
      </c>
      <c r="C5230" t="s">
        <v>6764</v>
      </c>
      <c r="D5230" t="s">
        <v>187</v>
      </c>
      <c r="E5230" t="s">
        <v>113</v>
      </c>
      <c r="F5230" t="s">
        <v>32</v>
      </c>
      <c r="G5230" t="s">
        <v>25</v>
      </c>
      <c r="H5230">
        <v>708</v>
      </c>
      <c r="I5230">
        <v>661</v>
      </c>
      <c r="J5230">
        <v>546</v>
      </c>
      <c r="K5230" t="s">
        <v>5630</v>
      </c>
      <c r="L5230">
        <v>244</v>
      </c>
      <c r="M5230">
        <v>113</v>
      </c>
      <c r="N5230">
        <v>317</v>
      </c>
      <c r="O5230">
        <v>-6543</v>
      </c>
      <c r="P5230">
        <v>102046</v>
      </c>
      <c r="Q5230">
        <v>211784</v>
      </c>
      <c r="R5230">
        <v>1</v>
      </c>
      <c r="S5230">
        <v>7050815</v>
      </c>
      <c r="U5230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5230" t="str">
        <f>IFERROR(MID(spotify_top_songs_audio_features[[#This Row],[artist_names]],SEARCH(",",spotify_top_songs_audio_features[[#This Row],[artist_names]])+2,99),"")</f>
        <v/>
      </c>
      <c r="W5230" t="str">
        <f>spotify_top_songs_audio_features[[#This Row],[source]]</f>
        <v>Capitol Records</v>
      </c>
      <c r="X5230" s="1">
        <f>spotify_top_songs_audio_features[[#This Row],[streams]]</f>
        <v>7050815</v>
      </c>
      <c r="Y5230" t="str">
        <f>IF(Tabela2[[#This Row],[feat]]="","","Feat")</f>
        <v/>
      </c>
      <c r="Z5230" s="17" t="str">
        <f>CONCATENATE(INT(spotify_top_songs_audio_features[[#This Row],[duration_ms]]/(60*1000)),":",MOD(INT(spotify_top_songs_audio_features[[#This Row],[duration_ms]]/1000),60))</f>
        <v>3:31</v>
      </c>
      <c r="AA52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30" t="str">
        <f>spotify_top_songs_audio_features[[#This Row],[track_name]]</f>
        <v>Still Learning</v>
      </c>
    </row>
    <row r="5231" spans="1:28" x14ac:dyDescent="0.25">
      <c r="A5231" t="s">
        <v>13276</v>
      </c>
      <c r="B5231" t="s">
        <v>149</v>
      </c>
      <c r="C5231" t="s">
        <v>12996</v>
      </c>
      <c r="D5231" t="s">
        <v>151</v>
      </c>
      <c r="E5231" t="s">
        <v>113</v>
      </c>
      <c r="F5231" t="s">
        <v>24</v>
      </c>
      <c r="G5231" t="s">
        <v>25</v>
      </c>
      <c r="H5231">
        <v>418</v>
      </c>
      <c r="I5231">
        <v>42</v>
      </c>
      <c r="J5231">
        <v>414</v>
      </c>
      <c r="K5231" t="s">
        <v>717</v>
      </c>
      <c r="L5231">
        <v>6.3899999999999998E-3</v>
      </c>
      <c r="M5231">
        <v>11</v>
      </c>
      <c r="N5231">
        <v>184</v>
      </c>
      <c r="O5231">
        <v>-6444</v>
      </c>
      <c r="P5231">
        <v>84094</v>
      </c>
      <c r="Q5231">
        <v>172724</v>
      </c>
      <c r="R5231">
        <v>19</v>
      </c>
      <c r="S5231">
        <v>7050362</v>
      </c>
      <c r="U5231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5231" t="str">
        <f>IFERROR(MID(spotify_top_songs_audio_features[[#This Row],[artist_names]],SEARCH(",",spotify_top_songs_audio_features[[#This Row],[artist_names]])+2,99),"")</f>
        <v/>
      </c>
      <c r="W5231" t="str">
        <f>spotify_top_songs_audio_features[[#This Row],[source]]</f>
        <v>Capitol</v>
      </c>
      <c r="X5231" s="1">
        <f>spotify_top_songs_audio_features[[#This Row],[streams]]</f>
        <v>7050362</v>
      </c>
      <c r="Y5231" t="str">
        <f>IF(Tabela2[[#This Row],[feat]]="","","Feat")</f>
        <v/>
      </c>
      <c r="Z5231" s="17" t="str">
        <f>CONCATENATE(INT(spotify_top_songs_audio_features[[#This Row],[duration_ms]]/(60*1000)),":",MOD(INT(spotify_top_songs_audio_features[[#This Row],[duration_ms]]/1000),60))</f>
        <v>2:52</v>
      </c>
      <c r="AA52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31" t="str">
        <f>spotify_top_songs_audio_features[[#This Row],[track_name]]</f>
        <v>Stay With Me</v>
      </c>
    </row>
    <row r="5232" spans="1:28" x14ac:dyDescent="0.25">
      <c r="A5232" t="s">
        <v>16787</v>
      </c>
      <c r="B5232" t="s">
        <v>16788</v>
      </c>
      <c r="C5232" t="s">
        <v>16789</v>
      </c>
      <c r="D5232" t="s">
        <v>635</v>
      </c>
      <c r="E5232" t="s">
        <v>113</v>
      </c>
      <c r="F5232" t="s">
        <v>32</v>
      </c>
      <c r="G5232" t="s">
        <v>25</v>
      </c>
      <c r="H5232">
        <v>751</v>
      </c>
      <c r="I5232">
        <v>654</v>
      </c>
      <c r="J5232">
        <v>206</v>
      </c>
      <c r="K5232" t="s">
        <v>925</v>
      </c>
      <c r="L5232">
        <v>0</v>
      </c>
      <c r="M5232">
        <v>104</v>
      </c>
      <c r="N5232">
        <v>527</v>
      </c>
      <c r="O5232">
        <v>-5665</v>
      </c>
      <c r="P5232">
        <v>160035</v>
      </c>
      <c r="Q5232">
        <v>221968</v>
      </c>
      <c r="R5232">
        <v>2</v>
      </c>
      <c r="S5232">
        <v>7049037</v>
      </c>
      <c r="U5232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5232" t="str">
        <f>IFERROR(MID(spotify_top_songs_audio_features[[#This Row],[artist_names]],SEARCH(",",spotify_top_songs_audio_features[[#This Row],[artist_names]])+2,99),"")</f>
        <v>A$AP Rocky, Young Thug</v>
      </c>
      <c r="W5232" t="str">
        <f>spotify_top_songs_audio_features[[#This Row],[source]]</f>
        <v>Universal Republic Records</v>
      </c>
      <c r="X5232" s="1">
        <f>spotify_top_songs_audio_features[[#This Row],[streams]]</f>
        <v>7049037</v>
      </c>
      <c r="Y5232" t="str">
        <f>IF(Tabela2[[#This Row],[feat]]="","","Feat")</f>
        <v>Feat</v>
      </c>
      <c r="Z5232" s="17" t="str">
        <f>CONCATENATE(INT(spotify_top_songs_audio_features[[#This Row],[duration_ms]]/(60*1000)),":",MOD(INT(spotify_top_songs_audio_features[[#This Row],[duration_ms]]/1000),60))</f>
        <v>3:41</v>
      </c>
      <c r="AA52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32" t="str">
        <f>spotify_top_songs_audio_features[[#This Row],[track_name]]</f>
        <v>Reminder - Remix</v>
      </c>
    </row>
    <row r="5233" spans="1:28" x14ac:dyDescent="0.25">
      <c r="A5233" t="s">
        <v>9816</v>
      </c>
      <c r="B5233" t="s">
        <v>1291</v>
      </c>
      <c r="C5233" t="s">
        <v>9817</v>
      </c>
      <c r="D5233" t="s">
        <v>712</v>
      </c>
      <c r="E5233" t="s">
        <v>31</v>
      </c>
      <c r="F5233" t="s">
        <v>24</v>
      </c>
      <c r="G5233" t="s">
        <v>25</v>
      </c>
      <c r="H5233">
        <v>677</v>
      </c>
      <c r="I5233">
        <v>557</v>
      </c>
      <c r="J5233">
        <v>694</v>
      </c>
      <c r="K5233" t="s">
        <v>9818</v>
      </c>
      <c r="L5233">
        <v>8.3600000000000005E-4</v>
      </c>
      <c r="M5233">
        <v>984</v>
      </c>
      <c r="N5233">
        <v>1</v>
      </c>
      <c r="O5233">
        <v>-8409</v>
      </c>
      <c r="P5233">
        <v>150127</v>
      </c>
      <c r="Q5233">
        <v>206385</v>
      </c>
      <c r="R5233">
        <v>12</v>
      </c>
      <c r="S5233">
        <v>7040491</v>
      </c>
      <c r="U5233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5233" t="str">
        <f>IFERROR(MID(spotify_top_songs_audio_features[[#This Row],[artist_names]],SEARCH(",",spotify_top_songs_audio_features[[#This Row],[artist_names]])+2,99),"")</f>
        <v/>
      </c>
      <c r="W5233" t="str">
        <f>spotify_top_songs_audio_features[[#This Row],[source]]</f>
        <v>Generation Now/Atlantic</v>
      </c>
      <c r="X5233" s="1">
        <f>spotify_top_songs_audio_features[[#This Row],[streams]]</f>
        <v>7040491</v>
      </c>
      <c r="Y5233" t="str">
        <f>IF(Tabela2[[#This Row],[feat]]="","","Feat")</f>
        <v/>
      </c>
      <c r="Z5233" s="17" t="str">
        <f>CONCATENATE(INT(spotify_top_songs_audio_features[[#This Row],[duration_ms]]/(60*1000)),":",MOD(INT(spotify_top_songs_audio_features[[#This Row],[duration_ms]]/1000),60))</f>
        <v>3:26</v>
      </c>
      <c r="AA52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33" t="str">
        <f>spotify_top_songs_audio_features[[#This Row],[track_name]]</f>
        <v>Nail Tech</v>
      </c>
    </row>
    <row r="5234" spans="1:28" x14ac:dyDescent="0.25">
      <c r="A5234" t="s">
        <v>3837</v>
      </c>
      <c r="B5234" t="s">
        <v>3838</v>
      </c>
      <c r="C5234" t="s">
        <v>3839</v>
      </c>
      <c r="D5234" t="s">
        <v>3840</v>
      </c>
      <c r="E5234" t="s">
        <v>177</v>
      </c>
      <c r="F5234" t="s">
        <v>24</v>
      </c>
      <c r="G5234" t="s">
        <v>25</v>
      </c>
      <c r="H5234">
        <v>629</v>
      </c>
      <c r="I5234">
        <v>717</v>
      </c>
      <c r="J5234">
        <v>638</v>
      </c>
      <c r="K5234" t="s">
        <v>3841</v>
      </c>
      <c r="L5234">
        <v>0</v>
      </c>
      <c r="M5234">
        <v>358</v>
      </c>
      <c r="N5234">
        <v>129</v>
      </c>
      <c r="O5234">
        <v>-5706</v>
      </c>
      <c r="P5234">
        <v>145959</v>
      </c>
      <c r="Q5234">
        <v>260077</v>
      </c>
      <c r="R5234">
        <v>2</v>
      </c>
      <c r="S5234">
        <v>7039480</v>
      </c>
      <c r="U5234" t="str">
        <f>IFERROR(LEFT(spotify_top_songs_audio_features[[#This Row],[artist_names]],SEARCH(",",spotify_top_songs_audio_features[[#This Row],[artist_names]])-1),spotify_top_songs_audio_features[[#This Row],[artist_names]])</f>
        <v>Miguel</v>
      </c>
      <c r="V5234" t="str">
        <f>IFERROR(MID(spotify_top_songs_audio_features[[#This Row],[artist_names]],SEARCH(",",spotify_top_songs_audio_features[[#This Row],[artist_names]])+2,99),"")</f>
        <v>Travis Scott</v>
      </c>
      <c r="W5234" t="str">
        <f>spotify_top_songs_audio_features[[#This Row],[source]]</f>
        <v>ByStorm Entertainment/RCA Records</v>
      </c>
      <c r="X5234" s="1">
        <f>spotify_top_songs_audio_features[[#This Row],[streams]]</f>
        <v>7039480</v>
      </c>
      <c r="Y5234" t="str">
        <f>IF(Tabela2[[#This Row],[feat]]="","","Feat")</f>
        <v>Feat</v>
      </c>
      <c r="Z5234" s="17" t="str">
        <f>CONCATENATE(INT(spotify_top_songs_audio_features[[#This Row],[duration_ms]]/(60*1000)),":",MOD(INT(spotify_top_songs_audio_features[[#This Row],[duration_ms]]/1000),60))</f>
        <v>4:20</v>
      </c>
      <c r="AA52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234" t="str">
        <f>spotify_top_songs_audio_features[[#This Row],[track_name]]</f>
        <v>Sky Walker (feat. Travis Scott)</v>
      </c>
    </row>
    <row r="5235" spans="1:28" x14ac:dyDescent="0.25">
      <c r="A5235" t="s">
        <v>13662</v>
      </c>
      <c r="B5235" t="s">
        <v>112</v>
      </c>
      <c r="C5235" t="s">
        <v>13663</v>
      </c>
      <c r="D5235" t="s">
        <v>112</v>
      </c>
      <c r="E5235" t="s">
        <v>113</v>
      </c>
      <c r="F5235" t="s">
        <v>24</v>
      </c>
      <c r="G5235" t="s">
        <v>25</v>
      </c>
      <c r="H5235">
        <v>423</v>
      </c>
      <c r="I5235">
        <v>517</v>
      </c>
      <c r="J5235">
        <v>486</v>
      </c>
      <c r="K5235" t="s">
        <v>6106</v>
      </c>
      <c r="L5235">
        <v>0</v>
      </c>
      <c r="M5235">
        <v>177</v>
      </c>
      <c r="N5235">
        <v>366</v>
      </c>
      <c r="O5235">
        <v>-7377</v>
      </c>
      <c r="P5235">
        <v>185262</v>
      </c>
      <c r="Q5235">
        <v>234516</v>
      </c>
      <c r="R5235">
        <v>1</v>
      </c>
      <c r="S5235">
        <v>7039222</v>
      </c>
      <c r="U523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235" t="str">
        <f>IFERROR(MID(spotify_top_songs_audio_features[[#This Row],[artist_names]],SEARCH(",",spotify_top_songs_audio_features[[#This Row],[artist_names]])+2,99),"")</f>
        <v/>
      </c>
      <c r="W5235" t="str">
        <f>spotify_top_songs_audio_features[[#This Row],[source]]</f>
        <v>Taylor Swift</v>
      </c>
      <c r="X5235" s="1">
        <f>spotify_top_songs_audio_features[[#This Row],[streams]]</f>
        <v>7039222</v>
      </c>
      <c r="Y5235" t="str">
        <f>IF(Tabela2[[#This Row],[feat]]="","","Feat")</f>
        <v/>
      </c>
      <c r="Z5235" s="17" t="str">
        <f>CONCATENATE(INT(spotify_top_songs_audio_features[[#This Row],[duration_ms]]/(60*1000)),":",MOD(INT(spotify_top_songs_audio_features[[#This Row],[duration_ms]]/1000),60))</f>
        <v>3:54</v>
      </c>
      <c r="AA52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35" t="str">
        <f>spotify_top_songs_audio_features[[#This Row],[track_name]]</f>
        <v>White Horse (Taylor’s Version)</v>
      </c>
    </row>
    <row r="5236" spans="1:28" x14ac:dyDescent="0.25">
      <c r="A5236" t="s">
        <v>15122</v>
      </c>
      <c r="B5236" t="s">
        <v>267</v>
      </c>
      <c r="C5236" t="s">
        <v>9225</v>
      </c>
      <c r="D5236" t="s">
        <v>4485</v>
      </c>
      <c r="E5236" t="s">
        <v>177</v>
      </c>
      <c r="F5236" t="s">
        <v>24</v>
      </c>
      <c r="G5236" t="s">
        <v>25</v>
      </c>
      <c r="H5236">
        <v>529</v>
      </c>
      <c r="I5236">
        <v>695</v>
      </c>
      <c r="J5236">
        <v>278</v>
      </c>
      <c r="K5236" t="s">
        <v>2575</v>
      </c>
      <c r="L5236">
        <v>1.24E-3</v>
      </c>
      <c r="M5236">
        <v>142</v>
      </c>
      <c r="N5236">
        <v>514</v>
      </c>
      <c r="O5236">
        <v>-6174</v>
      </c>
      <c r="P5236">
        <v>139993</v>
      </c>
      <c r="Q5236">
        <v>215572</v>
      </c>
      <c r="R5236">
        <v>1</v>
      </c>
      <c r="S5236">
        <v>7030983</v>
      </c>
      <c r="U5236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5236" t="str">
        <f>IFERROR(MID(spotify_top_songs_audio_features[[#This Row],[artist_names]],SEARCH(",",spotify_top_songs_audio_features[[#This Row],[artist_names]])+2,99),"")</f>
        <v/>
      </c>
      <c r="W5236" t="str">
        <f>spotify_top_songs_audio_features[[#This Row],[source]]</f>
        <v>Big Loud Records / Republic Records</v>
      </c>
      <c r="X5236" s="1">
        <f>spotify_top_songs_audio_features[[#This Row],[streams]]</f>
        <v>7030983</v>
      </c>
      <c r="Y5236" t="str">
        <f>IF(Tabela2[[#This Row],[feat]]="","","Feat")</f>
        <v/>
      </c>
      <c r="Z5236" s="17" t="str">
        <f>CONCATENATE(INT(spotify_top_songs_audio_features[[#This Row],[duration_ms]]/(60*1000)),":",MOD(INT(spotify_top_songs_audio_features[[#This Row],[duration_ms]]/1000),60))</f>
        <v>3:35</v>
      </c>
      <c r="AA52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236" t="str">
        <f>spotify_top_songs_audio_features[[#This Row],[track_name]]</f>
        <v>Thought You Should Know</v>
      </c>
    </row>
    <row r="5237" spans="1:28" x14ac:dyDescent="0.25">
      <c r="A5237" t="s">
        <v>3636</v>
      </c>
      <c r="B5237" t="s">
        <v>1356</v>
      </c>
      <c r="C5237" t="s">
        <v>3637</v>
      </c>
      <c r="D5237" t="s">
        <v>3638</v>
      </c>
      <c r="E5237" t="s">
        <v>113</v>
      </c>
      <c r="F5237" t="s">
        <v>32</v>
      </c>
      <c r="G5237" t="s">
        <v>25</v>
      </c>
      <c r="H5237">
        <v>465</v>
      </c>
      <c r="I5237">
        <v>26</v>
      </c>
      <c r="J5237">
        <v>31</v>
      </c>
      <c r="K5237" t="s">
        <v>3639</v>
      </c>
      <c r="L5237">
        <v>0</v>
      </c>
      <c r="M5237">
        <v>138</v>
      </c>
      <c r="N5237">
        <v>259</v>
      </c>
      <c r="O5237">
        <v>-8179</v>
      </c>
      <c r="P5237">
        <v>116642</v>
      </c>
      <c r="Q5237">
        <v>213333</v>
      </c>
      <c r="R5237">
        <v>1</v>
      </c>
      <c r="S5237">
        <v>7020422</v>
      </c>
      <c r="U5237" t="str">
        <f>IFERROR(LEFT(spotify_top_songs_audio_features[[#This Row],[artist_names]],SEARCH(",",spotify_top_songs_audio_features[[#This Row],[artist_names]])-1),spotify_top_songs_audio_features[[#This Row],[artist_names]])</f>
        <v>Rihanna</v>
      </c>
      <c r="V5237" t="str">
        <f>IFERROR(MID(spotify_top_songs_audio_features[[#This Row],[artist_names]],SEARCH(",",spotify_top_songs_audio_features[[#This Row],[artist_names]])+2,99),"")</f>
        <v/>
      </c>
      <c r="W5237" t="str">
        <f>spotify_top_songs_audio_features[[#This Row],[source]]</f>
        <v>Roc Nation/Def Jam/Hollywood</v>
      </c>
      <c r="X5237" s="1">
        <f>spotify_top_songs_audio_features[[#This Row],[streams]]</f>
        <v>7020422</v>
      </c>
      <c r="Y5237" t="str">
        <f>IF(Tabela2[[#This Row],[feat]]="","","Feat")</f>
        <v/>
      </c>
      <c r="Z5237" s="17" t="str">
        <f>CONCATENATE(INT(spotify_top_songs_audio_features[[#This Row],[duration_ms]]/(60*1000)),":",MOD(INT(spotify_top_songs_audio_features[[#This Row],[duration_ms]]/1000),60))</f>
        <v>3:33</v>
      </c>
      <c r="AA52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37" t="str">
        <f>spotify_top_songs_audio_features[[#This Row],[track_name]]</f>
        <v>Born Again</v>
      </c>
    </row>
    <row r="5238" spans="1:28" x14ac:dyDescent="0.25">
      <c r="A5238" t="s">
        <v>14066</v>
      </c>
      <c r="B5238" t="s">
        <v>14067</v>
      </c>
      <c r="C5238" t="s">
        <v>11647</v>
      </c>
      <c r="D5238" t="s">
        <v>314</v>
      </c>
      <c r="E5238" t="s">
        <v>177</v>
      </c>
      <c r="F5238" t="s">
        <v>32</v>
      </c>
      <c r="G5238" t="s">
        <v>25</v>
      </c>
      <c r="H5238">
        <v>545</v>
      </c>
      <c r="I5238">
        <v>865</v>
      </c>
      <c r="J5238">
        <v>522</v>
      </c>
      <c r="K5238" t="s">
        <v>5161</v>
      </c>
      <c r="L5238">
        <v>4.7899999999999999E-4</v>
      </c>
      <c r="M5238">
        <v>919</v>
      </c>
      <c r="N5238">
        <v>332</v>
      </c>
      <c r="O5238">
        <v>-2601</v>
      </c>
      <c r="P5238">
        <v>89992</v>
      </c>
      <c r="Q5238">
        <v>205333</v>
      </c>
      <c r="R5238">
        <v>2</v>
      </c>
      <c r="S5238">
        <v>7014586</v>
      </c>
      <c r="U5238" t="str">
        <f>IFERROR(LEFT(spotify_top_songs_audio_features[[#This Row],[artist_names]],SEARCH(",",spotify_top_songs_audio_features[[#This Row],[artist_names]])-1),spotify_top_songs_audio_features[[#This Row],[artist_names]])</f>
        <v>Steve Aoki</v>
      </c>
      <c r="V5238" t="str">
        <f>IFERROR(MID(spotify_top_songs_audio_features[[#This Row],[artist_names]],SEARCH(",",spotify_top_songs_audio_features[[#This Row],[artist_names]])+2,99),"")</f>
        <v>Lauren Jauregui</v>
      </c>
      <c r="W5238" t="str">
        <f>spotify_top_songs_audio_features[[#This Row],[source]]</f>
        <v>Ultra Records, LLC</v>
      </c>
      <c r="X5238" s="1">
        <f>spotify_top_songs_audio_features[[#This Row],[streams]]</f>
        <v>7014586</v>
      </c>
      <c r="Y5238" t="str">
        <f>IF(Tabela2[[#This Row],[feat]]="","","Feat")</f>
        <v>Feat</v>
      </c>
      <c r="Z5238" s="17" t="str">
        <f>CONCATENATE(INT(spotify_top_songs_audio_features[[#This Row],[duration_ms]]/(60*1000)),":",MOD(INT(spotify_top_songs_audio_features[[#This Row],[duration_ms]]/1000),60))</f>
        <v>3:25</v>
      </c>
      <c r="AA52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238" t="str">
        <f>spotify_top_songs_audio_features[[#This Row],[track_name]]</f>
        <v>All Night</v>
      </c>
    </row>
    <row r="5239" spans="1:28" x14ac:dyDescent="0.25">
      <c r="A5239" t="s">
        <v>5394</v>
      </c>
      <c r="B5239" t="s">
        <v>5395</v>
      </c>
      <c r="C5239" t="s">
        <v>5396</v>
      </c>
      <c r="D5239" t="s">
        <v>1168</v>
      </c>
      <c r="E5239" t="s">
        <v>469</v>
      </c>
      <c r="F5239" t="s">
        <v>32</v>
      </c>
      <c r="G5239" t="s">
        <v>25</v>
      </c>
      <c r="H5239">
        <v>853</v>
      </c>
      <c r="I5239">
        <v>637</v>
      </c>
      <c r="J5239">
        <v>331</v>
      </c>
      <c r="K5239" t="s">
        <v>1729</v>
      </c>
      <c r="L5239">
        <v>0</v>
      </c>
      <c r="M5239">
        <v>267</v>
      </c>
      <c r="N5239">
        <v>496</v>
      </c>
      <c r="O5239">
        <v>-5924</v>
      </c>
      <c r="P5239">
        <v>86048</v>
      </c>
      <c r="Q5239">
        <v>156195</v>
      </c>
      <c r="R5239">
        <v>1</v>
      </c>
      <c r="S5239">
        <v>7013195</v>
      </c>
      <c r="U5239" t="str">
        <f>IFERROR(LEFT(spotify_top_songs_audio_features[[#This Row],[artist_names]],SEARCH(",",spotify_top_songs_audio_features[[#This Row],[artist_names]])-1),spotify_top_songs_audio_features[[#This Row],[artist_names]])</f>
        <v>Quavo</v>
      </c>
      <c r="V5239" t="str">
        <f>IFERROR(MID(spotify_top_songs_audio_features[[#This Row],[artist_names]],SEARCH(",",spotify_top_songs_audio_features[[#This Row],[artist_names]])+2,99),"")</f>
        <v>Drake</v>
      </c>
      <c r="W5239" t="str">
        <f>spotify_top_songs_audio_features[[#This Row],[source]]</f>
        <v>Quality Control Music/Motown Records/Capitol Records</v>
      </c>
      <c r="X5239" s="1">
        <f>spotify_top_songs_audio_features[[#This Row],[streams]]</f>
        <v>7013195</v>
      </c>
      <c r="Y5239" t="str">
        <f>IF(Tabela2[[#This Row],[feat]]="","","Feat")</f>
        <v>Feat</v>
      </c>
      <c r="Z5239" s="17" t="str">
        <f>CONCATENATE(INT(spotify_top_songs_audio_features[[#This Row],[duration_ms]]/(60*1000)),":",MOD(INT(spotify_top_songs_audio_features[[#This Row],[duration_ms]]/1000),60))</f>
        <v>2:36</v>
      </c>
      <c r="AA52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239" t="str">
        <f>spotify_top_songs_audio_features[[#This Row],[track_name]]</f>
        <v>FLIP THE SWITCH (feat. Drake)</v>
      </c>
    </row>
    <row r="5240" spans="1:28" x14ac:dyDescent="0.25">
      <c r="A5240" t="s">
        <v>6735</v>
      </c>
      <c r="B5240" t="s">
        <v>4271</v>
      </c>
      <c r="C5240" t="s">
        <v>4272</v>
      </c>
      <c r="D5240" t="s">
        <v>756</v>
      </c>
      <c r="E5240" t="s">
        <v>70</v>
      </c>
      <c r="F5240" t="s">
        <v>24</v>
      </c>
      <c r="G5240" t="s">
        <v>25</v>
      </c>
      <c r="H5240">
        <v>736</v>
      </c>
      <c r="I5240">
        <v>773</v>
      </c>
      <c r="J5240">
        <v>576</v>
      </c>
      <c r="K5240" t="s">
        <v>1065</v>
      </c>
      <c r="L5240">
        <v>178</v>
      </c>
      <c r="M5240">
        <v>112</v>
      </c>
      <c r="N5240">
        <v>641</v>
      </c>
      <c r="O5240">
        <v>-655</v>
      </c>
      <c r="P5240">
        <v>94138</v>
      </c>
      <c r="Q5240">
        <v>147865</v>
      </c>
      <c r="R5240">
        <v>1</v>
      </c>
      <c r="S5240">
        <v>7012800</v>
      </c>
      <c r="U5240" t="str">
        <f>IFERROR(LEFT(spotify_top_songs_audio_features[[#This Row],[artist_names]],SEARCH(",",spotify_top_songs_audio_features[[#This Row],[artist_names]])-1),spotify_top_songs_audio_features[[#This Row],[artist_names]])</f>
        <v>ThxSoMch</v>
      </c>
      <c r="V5240" t="str">
        <f>IFERROR(MID(spotify_top_songs_audio_features[[#This Row],[artist_names]],SEARCH(",",spotify_top_songs_audio_features[[#This Row],[artist_names]])+2,99),"")</f>
        <v/>
      </c>
      <c r="W5240" t="str">
        <f>spotify_top_songs_audio_features[[#This Row],[source]]</f>
        <v>Elektra (NEK)</v>
      </c>
      <c r="X5240" s="1">
        <f>spotify_top_songs_audio_features[[#This Row],[streams]]</f>
        <v>7012800</v>
      </c>
      <c r="Y5240" t="str">
        <f>IF(Tabela2[[#This Row],[feat]]="","","Feat")</f>
        <v/>
      </c>
      <c r="Z5240" s="17" t="str">
        <f>CONCATENATE(INT(spotify_top_songs_audio_features[[#This Row],[duration_ms]]/(60*1000)),":",MOD(INT(spotify_top_songs_audio_features[[#This Row],[duration_ms]]/1000),60))</f>
        <v>2:27</v>
      </c>
      <c r="AA52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240" t="str">
        <f>spotify_top_songs_audio_features[[#This Row],[track_name]]</f>
        <v>SPIT IN MY FACE!</v>
      </c>
    </row>
    <row r="5241" spans="1:28" x14ac:dyDescent="0.25">
      <c r="A5241" t="s">
        <v>17650</v>
      </c>
      <c r="B5241" t="s">
        <v>1287</v>
      </c>
      <c r="C5241" t="s">
        <v>17651</v>
      </c>
      <c r="D5241" t="s">
        <v>48</v>
      </c>
      <c r="E5241" t="s">
        <v>43</v>
      </c>
      <c r="F5241" t="s">
        <v>32</v>
      </c>
      <c r="G5241" t="s">
        <v>25</v>
      </c>
      <c r="H5241">
        <v>604</v>
      </c>
      <c r="I5241">
        <v>449</v>
      </c>
      <c r="J5241">
        <v>353</v>
      </c>
      <c r="K5241" t="s">
        <v>10508</v>
      </c>
      <c r="L5241">
        <v>0</v>
      </c>
      <c r="M5241">
        <v>932</v>
      </c>
      <c r="N5241">
        <v>528</v>
      </c>
      <c r="O5241">
        <v>-6564</v>
      </c>
      <c r="P5241">
        <v>100355</v>
      </c>
      <c r="Q5241">
        <v>322027</v>
      </c>
      <c r="R5241">
        <v>1</v>
      </c>
      <c r="S5241">
        <v>7012183</v>
      </c>
      <c r="U524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5241" t="str">
        <f>IFERROR(MID(spotify_top_songs_audio_features[[#This Row],[artist_names]],SEARCH(",",spotify_top_songs_audio_features[[#This Row],[artist_names]])+2,99),"")</f>
        <v/>
      </c>
      <c r="W5241" t="str">
        <f>spotify_top_songs_audio_features[[#This Row],[source]]</f>
        <v>Republic Records</v>
      </c>
      <c r="X5241" s="1">
        <f>spotify_top_songs_audio_features[[#This Row],[streams]]</f>
        <v>7012183</v>
      </c>
      <c r="Y5241" t="str">
        <f>IF(Tabela2[[#This Row],[feat]]="","","Feat")</f>
        <v/>
      </c>
      <c r="Z5241" s="17" t="str">
        <f>CONCATENATE(INT(spotify_top_songs_audio_features[[#This Row],[duration_ms]]/(60*1000)),":",MOD(INT(spotify_top_songs_audio_features[[#This Row],[duration_ms]]/1000),60))</f>
        <v>5:22</v>
      </c>
      <c r="AA52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241" t="str">
        <f>spotify_top_songs_audio_features[[#This Row],[track_name]]</f>
        <v>get well soon</v>
      </c>
    </row>
    <row r="5242" spans="1:28" x14ac:dyDescent="0.25">
      <c r="A5242" t="s">
        <v>13011</v>
      </c>
      <c r="B5242" t="s">
        <v>2666</v>
      </c>
      <c r="C5242" t="s">
        <v>13012</v>
      </c>
      <c r="D5242" t="s">
        <v>2668</v>
      </c>
      <c r="E5242" t="s">
        <v>142</v>
      </c>
      <c r="F5242" t="s">
        <v>24</v>
      </c>
      <c r="G5242" t="s">
        <v>25</v>
      </c>
      <c r="H5242">
        <v>698</v>
      </c>
      <c r="I5242">
        <v>799</v>
      </c>
      <c r="J5242">
        <v>342</v>
      </c>
      <c r="K5242" t="s">
        <v>1054</v>
      </c>
      <c r="L5242">
        <v>5.4600000000000004E-4</v>
      </c>
      <c r="M5242">
        <v>215</v>
      </c>
      <c r="N5242">
        <v>351</v>
      </c>
      <c r="O5242">
        <v>-4372</v>
      </c>
      <c r="P5242">
        <v>115957</v>
      </c>
      <c r="Q5242">
        <v>161733</v>
      </c>
      <c r="R5242">
        <v>1</v>
      </c>
      <c r="S5242">
        <v>6996402</v>
      </c>
      <c r="U5242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242" t="str">
        <f>IFERROR(MID(spotify_top_songs_audio_features[[#This Row],[artist_names]],SEARCH(",",spotify_top_songs_audio_features[[#This Row],[artist_names]])+2,99),"")</f>
        <v/>
      </c>
      <c r="W5242" t="str">
        <f>spotify_top_songs_audio_features[[#This Row],[source]]</f>
        <v>Interscope</v>
      </c>
      <c r="X5242" s="1">
        <f>spotify_top_songs_audio_features[[#This Row],[streams]]</f>
        <v>6996402</v>
      </c>
      <c r="Y5242" t="str">
        <f>IF(Tabela2[[#This Row],[feat]]="","","Feat")</f>
        <v/>
      </c>
      <c r="Z5242" s="17" t="str">
        <f>CONCATENATE(INT(spotify_top_songs_audio_features[[#This Row],[duration_ms]]/(60*1000)),":",MOD(INT(spotify_top_songs_audio_features[[#This Row],[duration_ms]]/1000),60))</f>
        <v>2:41</v>
      </c>
      <c r="AA52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242" t="str">
        <f>spotify_top_songs_audio_features[[#This Row],[track_name]]</f>
        <v>Babylon</v>
      </c>
    </row>
    <row r="5243" spans="1:28" x14ac:dyDescent="0.25">
      <c r="A5243" t="s">
        <v>5969</v>
      </c>
      <c r="B5243" t="s">
        <v>3546</v>
      </c>
      <c r="C5243" t="s">
        <v>5970</v>
      </c>
      <c r="D5243" t="s">
        <v>282</v>
      </c>
      <c r="E5243" t="s">
        <v>31</v>
      </c>
      <c r="F5243" t="s">
        <v>32</v>
      </c>
      <c r="G5243" t="s">
        <v>25</v>
      </c>
      <c r="H5243">
        <v>506</v>
      </c>
      <c r="I5243">
        <v>563</v>
      </c>
      <c r="J5243">
        <v>411</v>
      </c>
      <c r="K5243" t="s">
        <v>5971</v>
      </c>
      <c r="L5243">
        <v>0</v>
      </c>
      <c r="M5243">
        <v>856</v>
      </c>
      <c r="N5243">
        <v>153</v>
      </c>
      <c r="O5243">
        <v>-7664</v>
      </c>
      <c r="P5243">
        <v>168146</v>
      </c>
      <c r="Q5243">
        <v>190509</v>
      </c>
      <c r="R5243">
        <v>1</v>
      </c>
      <c r="S5243">
        <v>6989528</v>
      </c>
      <c r="U5243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5243" t="str">
        <f>IFERROR(MID(spotify_top_songs_audio_features[[#This Row],[artist_names]],SEARCH(",",spotify_top_songs_audio_features[[#This Row],[artist_names]])+2,99),"")</f>
        <v/>
      </c>
      <c r="W5243" t="str">
        <f>spotify_top_songs_audio_features[[#This Row],[source]]</f>
        <v>Columbia</v>
      </c>
      <c r="X5243" s="1">
        <f>spotify_top_songs_audio_features[[#This Row],[streams]]</f>
        <v>6989528</v>
      </c>
      <c r="Y5243" t="str">
        <f>IF(Tabela2[[#This Row],[feat]]="","","Feat")</f>
        <v/>
      </c>
      <c r="Z5243" s="17" t="str">
        <f>CONCATENATE(INT(spotify_top_songs_audio_features[[#This Row],[duration_ms]]/(60*1000)),":",MOD(INT(spotify_top_songs_audio_features[[#This Row],[duration_ms]]/1000),60))</f>
        <v>3:10</v>
      </c>
      <c r="AA52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43" t="str">
        <f>spotify_top_songs_audio_features[[#This Row],[track_name]]</f>
        <v>Black Hearted</v>
      </c>
    </row>
    <row r="5244" spans="1:28" x14ac:dyDescent="0.25">
      <c r="A5244" t="s">
        <v>15999</v>
      </c>
      <c r="B5244" t="s">
        <v>16000</v>
      </c>
      <c r="C5244" t="s">
        <v>16001</v>
      </c>
      <c r="D5244" t="s">
        <v>282</v>
      </c>
      <c r="E5244" t="s">
        <v>142</v>
      </c>
      <c r="F5244" t="s">
        <v>24</v>
      </c>
      <c r="G5244" t="s">
        <v>25</v>
      </c>
      <c r="H5244">
        <v>454</v>
      </c>
      <c r="I5244">
        <v>866</v>
      </c>
      <c r="J5244">
        <v>391</v>
      </c>
      <c r="K5244" t="s">
        <v>1390</v>
      </c>
      <c r="L5244">
        <v>67</v>
      </c>
      <c r="M5244">
        <v>167</v>
      </c>
      <c r="N5244">
        <v>518</v>
      </c>
      <c r="O5244">
        <v>-5348</v>
      </c>
      <c r="P5244">
        <v>92463</v>
      </c>
      <c r="Q5244">
        <v>175123</v>
      </c>
      <c r="R5244">
        <v>1</v>
      </c>
      <c r="S5244">
        <v>6988886</v>
      </c>
      <c r="U5244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5244" t="str">
        <f>IFERROR(MID(spotify_top_songs_audio_features[[#This Row],[artist_names]],SEARCH(",",spotify_top_songs_audio_features[[#This Row],[artist_names]])+2,99),"")</f>
        <v>The Creator, Domo Genesis</v>
      </c>
      <c r="W5244" t="str">
        <f>spotify_top_songs_audio_features[[#This Row],[source]]</f>
        <v>Columbia</v>
      </c>
      <c r="X5244" s="1">
        <f>spotify_top_songs_audio_features[[#This Row],[streams]]</f>
        <v>6988886</v>
      </c>
      <c r="Y5244" t="str">
        <f>IF(Tabela2[[#This Row],[feat]]="","","Feat")</f>
        <v>Feat</v>
      </c>
      <c r="Z5244" s="17" t="str">
        <f>CONCATENATE(INT(spotify_top_songs_audio_features[[#This Row],[duration_ms]]/(60*1000)),":",MOD(INT(spotify_top_songs_audio_features[[#This Row],[duration_ms]]/1000),60))</f>
        <v>2:55</v>
      </c>
      <c r="AA52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244" t="str">
        <f>spotify_top_songs_audio_features[[#This Row],[track_name]]</f>
        <v>MANIFESTO (feat. Domo Genesis)</v>
      </c>
    </row>
    <row r="5245" spans="1:28" x14ac:dyDescent="0.25">
      <c r="A5245" t="s">
        <v>14565</v>
      </c>
      <c r="B5245" t="s">
        <v>762</v>
      </c>
      <c r="C5245" t="s">
        <v>763</v>
      </c>
      <c r="D5245" t="s">
        <v>282</v>
      </c>
      <c r="E5245" t="s">
        <v>43</v>
      </c>
      <c r="F5245" t="s">
        <v>24</v>
      </c>
      <c r="G5245" t="s">
        <v>25</v>
      </c>
      <c r="H5245">
        <v>386</v>
      </c>
      <c r="I5245">
        <v>762</v>
      </c>
      <c r="J5245">
        <v>564</v>
      </c>
      <c r="K5245" t="s">
        <v>764</v>
      </c>
      <c r="L5245">
        <v>0</v>
      </c>
      <c r="M5245">
        <v>527</v>
      </c>
      <c r="N5245">
        <v>433</v>
      </c>
      <c r="O5245">
        <v>-6341</v>
      </c>
      <c r="P5245">
        <v>170691</v>
      </c>
      <c r="Q5245">
        <v>138312</v>
      </c>
      <c r="R5245">
        <v>1</v>
      </c>
      <c r="S5245">
        <v>6976734</v>
      </c>
      <c r="U5245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5245" t="str">
        <f>IFERROR(MID(spotify_top_songs_audio_features[[#This Row],[artist_names]],SEARCH(",",spotify_top_songs_audio_features[[#This Row],[artist_names]])+2,99),"")</f>
        <v>The Creator</v>
      </c>
      <c r="W5245" t="str">
        <f>spotify_top_songs_audio_features[[#This Row],[source]]</f>
        <v>Columbia</v>
      </c>
      <c r="X5245" s="1">
        <f>spotify_top_songs_audio_features[[#This Row],[streams]]</f>
        <v>6976734</v>
      </c>
      <c r="Y5245" t="str">
        <f>IF(Tabela2[[#This Row],[feat]]="","","Feat")</f>
        <v>Feat</v>
      </c>
      <c r="Z5245" s="17" t="str">
        <f>CONCATENATE(INT(spotify_top_songs_audio_features[[#This Row],[duration_ms]]/(60*1000)),":",MOD(INT(spotify_top_songs_audio_features[[#This Row],[duration_ms]]/1000),60))</f>
        <v>2:18</v>
      </c>
      <c r="AA52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245" t="str">
        <f>spotify_top_songs_audio_features[[#This Row],[track_name]]</f>
        <v>LUMBERJACK</v>
      </c>
    </row>
    <row r="5246" spans="1:28" x14ac:dyDescent="0.25">
      <c r="A5246" t="s">
        <v>2092</v>
      </c>
      <c r="B5246" t="s">
        <v>545</v>
      </c>
      <c r="C5246" t="s">
        <v>2093</v>
      </c>
      <c r="D5246" t="s">
        <v>547</v>
      </c>
      <c r="E5246" t="s">
        <v>23</v>
      </c>
      <c r="F5246" t="s">
        <v>32</v>
      </c>
      <c r="G5246" t="s">
        <v>25</v>
      </c>
      <c r="H5246">
        <v>581</v>
      </c>
      <c r="I5246">
        <v>767</v>
      </c>
      <c r="J5246">
        <v>527</v>
      </c>
      <c r="K5246" t="s">
        <v>1609</v>
      </c>
      <c r="L5246">
        <v>131</v>
      </c>
      <c r="M5246">
        <v>141</v>
      </c>
      <c r="N5246">
        <v>673</v>
      </c>
      <c r="O5246">
        <v>-5026</v>
      </c>
      <c r="P5246">
        <v>12007</v>
      </c>
      <c r="Q5246">
        <v>354640</v>
      </c>
      <c r="R5246">
        <v>1</v>
      </c>
      <c r="S5246">
        <v>6975933</v>
      </c>
      <c r="U5246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5246" t="str">
        <f>IFERROR(MID(spotify_top_songs_audio_features[[#This Row],[artist_names]],SEARCH(",",spotify_top_songs_audio_features[[#This Row],[artist_names]])+2,99),"")</f>
        <v/>
      </c>
      <c r="W5246" t="str">
        <f>spotify_top_songs_audio_features[[#This Row],[source]]</f>
        <v>Domino Recording Co</v>
      </c>
      <c r="X5246" s="1">
        <f>spotify_top_songs_audio_features[[#This Row],[streams]]</f>
        <v>6975933</v>
      </c>
      <c r="Y5246" t="str">
        <f>IF(Tabela2[[#This Row],[feat]]="","","Feat")</f>
        <v/>
      </c>
      <c r="Z5246" s="17" t="str">
        <f>CONCATENATE(INT(spotify_top_songs_audio_features[[#This Row],[duration_ms]]/(60*1000)),":",MOD(INT(spotify_top_songs_audio_features[[#This Row],[duration_ms]]/1000),60))</f>
        <v>5:54</v>
      </c>
      <c r="AA52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46" t="str">
        <f>spotify_top_songs_audio_features[[#This Row],[track_name]]</f>
        <v>Star Treatment</v>
      </c>
    </row>
    <row r="5247" spans="1:28" x14ac:dyDescent="0.25">
      <c r="A5247" t="s">
        <v>5121</v>
      </c>
      <c r="B5247" t="s">
        <v>165</v>
      </c>
      <c r="C5247" t="s">
        <v>5122</v>
      </c>
      <c r="D5247" t="s">
        <v>96</v>
      </c>
      <c r="E5247" t="s">
        <v>31</v>
      </c>
      <c r="F5247" t="s">
        <v>32</v>
      </c>
      <c r="G5247" t="s">
        <v>25</v>
      </c>
      <c r="H5247">
        <v>828</v>
      </c>
      <c r="I5247">
        <v>182</v>
      </c>
      <c r="J5247">
        <v>166</v>
      </c>
      <c r="K5247" t="s">
        <v>5123</v>
      </c>
      <c r="L5247">
        <v>706</v>
      </c>
      <c r="M5247">
        <v>15</v>
      </c>
      <c r="N5247">
        <v>231</v>
      </c>
      <c r="O5247">
        <v>-13066</v>
      </c>
      <c r="P5247">
        <v>147279</v>
      </c>
      <c r="Q5247">
        <v>330507</v>
      </c>
      <c r="R5247">
        <v>1</v>
      </c>
      <c r="S5247">
        <v>6960699</v>
      </c>
      <c r="U5247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5247" t="str">
        <f>IFERROR(MID(spotify_top_songs_audio_features[[#This Row],[artist_names]],SEARCH(",",spotify_top_songs_audio_features[[#This Row],[artist_names]])+2,99),"")</f>
        <v/>
      </c>
      <c r="W5247" t="str">
        <f>spotify_top_songs_audio_features[[#This Row],[source]]</f>
        <v>Warner Records</v>
      </c>
      <c r="X5247" s="1">
        <f>spotify_top_songs_audio_features[[#This Row],[streams]]</f>
        <v>6960699</v>
      </c>
      <c r="Y5247" t="str">
        <f>IF(Tabela2[[#This Row],[feat]]="","","Feat")</f>
        <v/>
      </c>
      <c r="Z5247" s="17" t="str">
        <f>CONCATENATE(INT(spotify_top_songs_audio_features[[#This Row],[duration_ms]]/(60*1000)),":",MOD(INT(spotify_top_songs_audio_features[[#This Row],[duration_ms]]/1000),60))</f>
        <v>5:30</v>
      </c>
      <c r="AA52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47" t="str">
        <f>spotify_top_songs_audio_features[[#This Row],[track_name]]</f>
        <v>Surf</v>
      </c>
    </row>
    <row r="5248" spans="1:28" x14ac:dyDescent="0.25">
      <c r="A5248" t="s">
        <v>7652</v>
      </c>
      <c r="B5248" t="s">
        <v>7653</v>
      </c>
      <c r="C5248" t="s">
        <v>7654</v>
      </c>
      <c r="D5248" t="s">
        <v>141</v>
      </c>
      <c r="E5248" t="s">
        <v>23</v>
      </c>
      <c r="F5248" t="s">
        <v>24</v>
      </c>
      <c r="G5248" t="s">
        <v>25</v>
      </c>
      <c r="H5248">
        <v>712</v>
      </c>
      <c r="I5248">
        <v>684</v>
      </c>
      <c r="J5248">
        <v>512</v>
      </c>
      <c r="K5248" t="s">
        <v>2580</v>
      </c>
      <c r="L5248">
        <v>0</v>
      </c>
      <c r="M5248">
        <v>168</v>
      </c>
      <c r="N5248">
        <v>513</v>
      </c>
      <c r="O5248">
        <v>-4887</v>
      </c>
      <c r="P5248">
        <v>130038</v>
      </c>
      <c r="Q5248">
        <v>147692</v>
      </c>
      <c r="R5248">
        <v>1</v>
      </c>
      <c r="S5248">
        <v>6953566</v>
      </c>
      <c r="U5248" t="str">
        <f>IFERROR(LEFT(spotify_top_songs_audio_features[[#This Row],[artist_names]],SEARCH(",",spotify_top_songs_audio_features[[#This Row],[artist_names]])-1),spotify_top_songs_audio_features[[#This Row],[artist_names]])</f>
        <v>Eladio Carrion</v>
      </c>
      <c r="V5248" t="str">
        <f>IFERROR(MID(spotify_top_songs_audio_features[[#This Row],[artist_names]],SEARCH(",",spotify_top_songs_audio_features[[#This Row],[artist_names]])+2,99),"")</f>
        <v/>
      </c>
      <c r="W5248" t="str">
        <f>spotify_top_songs_audio_features[[#This Row],[source]]</f>
        <v>Rimas Entertainment LLC</v>
      </c>
      <c r="X5248" s="1">
        <f>spotify_top_songs_audio_features[[#This Row],[streams]]</f>
        <v>6953566</v>
      </c>
      <c r="Y5248" t="str">
        <f>IF(Tabela2[[#This Row],[feat]]="","","Feat")</f>
        <v/>
      </c>
      <c r="Z5248" s="17" t="str">
        <f>CONCATENATE(INT(spotify_top_songs_audio_features[[#This Row],[duration_ms]]/(60*1000)),":",MOD(INT(spotify_top_songs_audio_features[[#This Row],[duration_ms]]/1000),60))</f>
        <v>2:27</v>
      </c>
      <c r="AA52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48" t="str">
        <f>spotify_top_songs_audio_features[[#This Row],[track_name]]</f>
        <v>Mbappe</v>
      </c>
    </row>
    <row r="5249" spans="1:28" x14ac:dyDescent="0.25">
      <c r="A5249" t="s">
        <v>16073</v>
      </c>
      <c r="B5249" t="s">
        <v>16074</v>
      </c>
      <c r="C5249" t="s">
        <v>16075</v>
      </c>
      <c r="D5249" t="s">
        <v>1428</v>
      </c>
      <c r="E5249" t="s">
        <v>58</v>
      </c>
      <c r="F5249" t="s">
        <v>32</v>
      </c>
      <c r="G5249" t="s">
        <v>25</v>
      </c>
      <c r="H5249">
        <v>817</v>
      </c>
      <c r="I5249">
        <v>72</v>
      </c>
      <c r="J5249">
        <v>809</v>
      </c>
      <c r="K5249" t="s">
        <v>1224</v>
      </c>
      <c r="L5249">
        <v>726</v>
      </c>
      <c r="M5249">
        <v>109</v>
      </c>
      <c r="N5249">
        <v>384</v>
      </c>
      <c r="O5249">
        <v>-8134</v>
      </c>
      <c r="P5249">
        <v>119989</v>
      </c>
      <c r="Q5249">
        <v>180563</v>
      </c>
      <c r="R5249">
        <v>1</v>
      </c>
      <c r="S5249">
        <v>6948004</v>
      </c>
      <c r="U5249" t="str">
        <f>IFERROR(LEFT(spotify_top_songs_audio_features[[#This Row],[artist_names]],SEARCH(",",spotify_top_songs_audio_features[[#This Row],[artist_names]])-1),spotify_top_songs_audio_features[[#This Row],[artist_names]])</f>
        <v>Omah Lay</v>
      </c>
      <c r="V5249" t="str">
        <f>IFERROR(MID(spotify_top_songs_audio_features[[#This Row],[artist_names]],SEARCH(",",spotify_top_songs_audio_features[[#This Row],[artist_names]])+2,99),"")</f>
        <v>Justin Bieber</v>
      </c>
      <c r="W5249" t="str">
        <f>spotify_top_songs_audio_features[[#This Row],[source]]</f>
        <v>Sire</v>
      </c>
      <c r="X5249" s="1">
        <f>spotify_top_songs_audio_features[[#This Row],[streams]]</f>
        <v>6948004</v>
      </c>
      <c r="Y5249" t="str">
        <f>IF(Tabela2[[#This Row],[feat]]="","","Feat")</f>
        <v>Feat</v>
      </c>
      <c r="Z5249" s="17" t="str">
        <f>CONCATENATE(INT(spotify_top_songs_audio_features[[#This Row],[duration_ms]]/(60*1000)),":",MOD(INT(spotify_top_songs_audio_features[[#This Row],[duration_ms]]/1000),60))</f>
        <v>3:0</v>
      </c>
      <c r="AA52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249" t="str">
        <f>spotify_top_songs_audio_features[[#This Row],[track_name]]</f>
        <v>attention (with Justin Bieber)</v>
      </c>
    </row>
    <row r="5250" spans="1:28" x14ac:dyDescent="0.25">
      <c r="A5250" t="s">
        <v>10755</v>
      </c>
      <c r="B5250" t="s">
        <v>10756</v>
      </c>
      <c r="C5250" t="s">
        <v>10757</v>
      </c>
      <c r="D5250" t="s">
        <v>171</v>
      </c>
      <c r="E5250" t="s">
        <v>70</v>
      </c>
      <c r="F5250" t="s">
        <v>24</v>
      </c>
      <c r="G5250" t="s">
        <v>25</v>
      </c>
      <c r="H5250">
        <v>68</v>
      </c>
      <c r="I5250">
        <v>785</v>
      </c>
      <c r="J5250">
        <v>615</v>
      </c>
      <c r="K5250" t="s">
        <v>2052</v>
      </c>
      <c r="L5250">
        <v>0</v>
      </c>
      <c r="M5250">
        <v>309</v>
      </c>
      <c r="N5250">
        <v>319</v>
      </c>
      <c r="O5250">
        <v>-5313</v>
      </c>
      <c r="P5250">
        <v>152962</v>
      </c>
      <c r="Q5250">
        <v>182745</v>
      </c>
      <c r="R5250">
        <v>1</v>
      </c>
      <c r="S5250">
        <v>6947126</v>
      </c>
      <c r="U5250" t="str">
        <f>IFERROR(LEFT(spotify_top_songs_audio_features[[#This Row],[artist_names]],SEARCH(",",spotify_top_songs_audio_features[[#This Row],[artist_names]])-1),spotify_top_songs_audio_features[[#This Row],[artist_names]])</f>
        <v>Charlie Charles</v>
      </c>
      <c r="V5250" t="str">
        <f>IFERROR(MID(spotify_top_songs_audio_features[[#This Row],[artist_names]],SEARCH(",",spotify_top_songs_audio_features[[#This Row],[artist_names]])+2,99),"")</f>
        <v>Sfera Ebbasta, Ghali</v>
      </c>
      <c r="W5250" t="str">
        <f>spotify_top_songs_audio_features[[#This Row],[source]]</f>
        <v>Universal Music Italia srL.</v>
      </c>
      <c r="X5250" s="1">
        <f>spotify_top_songs_audio_features[[#This Row],[streams]]</f>
        <v>6947126</v>
      </c>
      <c r="Y5250" t="str">
        <f>IF(Tabela2[[#This Row],[feat]]="","","Feat")</f>
        <v>Feat</v>
      </c>
      <c r="Z5250" s="17" t="str">
        <f>CONCATENATE(INT(spotify_top_songs_audio_features[[#This Row],[duration_ms]]/(60*1000)),":",MOD(INT(spotify_top_songs_audio_features[[#This Row],[duration_ms]]/1000),60))</f>
        <v>3:2</v>
      </c>
      <c r="AA52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250" t="str">
        <f>spotify_top_songs_audio_features[[#This Row],[track_name]]</f>
        <v>Peace &amp; Love</v>
      </c>
    </row>
    <row r="5251" spans="1:28" x14ac:dyDescent="0.25">
      <c r="A5251" t="s">
        <v>17804</v>
      </c>
      <c r="B5251" t="s">
        <v>1015</v>
      </c>
      <c r="C5251" t="s">
        <v>17805</v>
      </c>
      <c r="D5251" t="s">
        <v>1017</v>
      </c>
      <c r="E5251" t="s">
        <v>31</v>
      </c>
      <c r="F5251" t="s">
        <v>24</v>
      </c>
      <c r="G5251" t="s">
        <v>25</v>
      </c>
      <c r="H5251">
        <v>782</v>
      </c>
      <c r="I5251">
        <v>686</v>
      </c>
      <c r="J5251">
        <v>594</v>
      </c>
      <c r="K5251" t="s">
        <v>1110</v>
      </c>
      <c r="L5251">
        <v>0</v>
      </c>
      <c r="M5251">
        <v>8</v>
      </c>
      <c r="N5251">
        <v>334</v>
      </c>
      <c r="O5251">
        <v>-4383</v>
      </c>
      <c r="P5251">
        <v>75948</v>
      </c>
      <c r="Q5251">
        <v>293138</v>
      </c>
      <c r="R5251">
        <v>1</v>
      </c>
      <c r="S5251">
        <v>6939524</v>
      </c>
      <c r="U5251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5251" t="str">
        <f>IFERROR(MID(spotify_top_songs_audio_features[[#This Row],[artist_names]],SEARCH(",",spotify_top_songs_audio_features[[#This Row],[artist_names]])+2,99),"")</f>
        <v/>
      </c>
      <c r="W5251" t="str">
        <f>spotify_top_songs_audio_features[[#This Row],[source]]</f>
        <v>Quality Control Music, LLC</v>
      </c>
      <c r="X5251" s="1">
        <f>spotify_top_songs_audio_features[[#This Row],[streams]]</f>
        <v>6939524</v>
      </c>
      <c r="Y5251" t="str">
        <f>IF(Tabela2[[#This Row],[feat]]="","","Feat")</f>
        <v/>
      </c>
      <c r="Z5251" s="17" t="str">
        <f>CONCATENATE(INT(spotify_top_songs_audio_features[[#This Row],[duration_ms]]/(60*1000)),":",MOD(INT(spotify_top_songs_audio_features[[#This Row],[duration_ms]]/1000),60))</f>
        <v>4:53</v>
      </c>
      <c r="AA52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51" t="str">
        <f>spotify_top_songs_audio_features[[#This Row],[track_name]]</f>
        <v>Supastars</v>
      </c>
    </row>
    <row r="5252" spans="1:28" x14ac:dyDescent="0.25">
      <c r="A5252" t="s">
        <v>9082</v>
      </c>
      <c r="B5252" t="s">
        <v>982</v>
      </c>
      <c r="C5252" t="s">
        <v>9083</v>
      </c>
      <c r="D5252" t="s">
        <v>1793</v>
      </c>
      <c r="E5252" t="s">
        <v>97</v>
      </c>
      <c r="F5252" t="s">
        <v>24</v>
      </c>
      <c r="G5252" t="s">
        <v>25</v>
      </c>
      <c r="H5252">
        <v>48</v>
      </c>
      <c r="I5252">
        <v>373</v>
      </c>
      <c r="J5252">
        <v>278</v>
      </c>
      <c r="K5252" t="s">
        <v>4081</v>
      </c>
      <c r="L5252">
        <v>67</v>
      </c>
      <c r="M5252">
        <v>12</v>
      </c>
      <c r="N5252">
        <v>376</v>
      </c>
      <c r="O5252">
        <v>-9297</v>
      </c>
      <c r="P5252">
        <v>114078</v>
      </c>
      <c r="Q5252">
        <v>207710</v>
      </c>
      <c r="R5252">
        <v>1</v>
      </c>
      <c r="S5252">
        <v>6936305</v>
      </c>
      <c r="U5252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252" t="str">
        <f>IFERROR(MID(spotify_top_songs_audio_features[[#This Row],[artist_names]],SEARCH(",",spotify_top_songs_audio_features[[#This Row],[artist_names]])+2,99),"")</f>
        <v/>
      </c>
      <c r="W5252" t="str">
        <f>spotify_top_songs_audio_features[[#This Row],[source]]</f>
        <v>88rising Music</v>
      </c>
      <c r="X5252" s="1">
        <f>spotify_top_songs_audio_features[[#This Row],[streams]]</f>
        <v>6936305</v>
      </c>
      <c r="Y5252" t="str">
        <f>IF(Tabela2[[#This Row],[feat]]="","","Feat")</f>
        <v/>
      </c>
      <c r="Z5252" s="17" t="str">
        <f>CONCATENATE(INT(spotify_top_songs_audio_features[[#This Row],[duration_ms]]/(60*1000)),":",MOD(INT(spotify_top_songs_audio_features[[#This Row],[duration_ms]]/1000),60))</f>
        <v>3:27</v>
      </c>
      <c r="AA52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252" t="str">
        <f>spotify_top_songs_audio_features[[#This Row],[track_name]]</f>
        <v>Ew</v>
      </c>
    </row>
    <row r="5253" spans="1:28" x14ac:dyDescent="0.25">
      <c r="A5253" t="s">
        <v>5491</v>
      </c>
      <c r="B5253" t="s">
        <v>5492</v>
      </c>
      <c r="C5253" t="s">
        <v>5493</v>
      </c>
      <c r="D5253" t="s">
        <v>5494</v>
      </c>
      <c r="E5253" t="s">
        <v>142</v>
      </c>
      <c r="F5253" t="s">
        <v>32</v>
      </c>
      <c r="G5253" t="s">
        <v>25</v>
      </c>
      <c r="H5253">
        <v>447</v>
      </c>
      <c r="I5253">
        <v>337</v>
      </c>
      <c r="J5253">
        <v>631</v>
      </c>
      <c r="K5253" t="s">
        <v>5495</v>
      </c>
      <c r="L5253">
        <v>0</v>
      </c>
      <c r="M5253">
        <v>298</v>
      </c>
      <c r="N5253">
        <v>603</v>
      </c>
      <c r="O5253">
        <v>-8665</v>
      </c>
      <c r="P5253">
        <v>135379</v>
      </c>
      <c r="Q5253">
        <v>176816</v>
      </c>
      <c r="R5253">
        <v>1</v>
      </c>
      <c r="S5253">
        <v>6935400</v>
      </c>
      <c r="U5253" t="str">
        <f>IFERROR(LEFT(spotify_top_songs_audio_features[[#This Row],[artist_names]],SEARCH(",",spotify_top_songs_audio_features[[#This Row],[artist_names]])-1),spotify_top_songs_audio_features[[#This Row],[artist_names]])</f>
        <v>Barbara Pravi</v>
      </c>
      <c r="V5253" t="str">
        <f>IFERROR(MID(spotify_top_songs_audio_features[[#This Row],[artist_names]],SEARCH(",",spotify_top_songs_audio_features[[#This Row],[artist_names]])+2,99),"")</f>
        <v/>
      </c>
      <c r="W5253" t="str">
        <f>spotify_top_songs_audio_features[[#This Row],[source]]</f>
        <v>Universal Music Division Virgin Music</v>
      </c>
      <c r="X5253" s="1">
        <f>spotify_top_songs_audio_features[[#This Row],[streams]]</f>
        <v>6935400</v>
      </c>
      <c r="Y5253" t="str">
        <f>IF(Tabela2[[#This Row],[feat]]="","","Feat")</f>
        <v/>
      </c>
      <c r="Z5253" s="17" t="str">
        <f>CONCATENATE(INT(spotify_top_songs_audio_features[[#This Row],[duration_ms]]/(60*1000)),":",MOD(INT(spotify_top_songs_audio_features[[#This Row],[duration_ms]]/1000),60))</f>
        <v>2:56</v>
      </c>
      <c r="AA52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253" t="str">
        <f>spotify_top_songs_audio_features[[#This Row],[track_name]]</f>
        <v>Voilà</v>
      </c>
    </row>
    <row r="5254" spans="1:28" x14ac:dyDescent="0.25">
      <c r="A5254" t="s">
        <v>7951</v>
      </c>
      <c r="B5254" t="s">
        <v>7952</v>
      </c>
      <c r="C5254" t="s">
        <v>7953</v>
      </c>
      <c r="D5254" t="s">
        <v>768</v>
      </c>
      <c r="E5254" t="s">
        <v>70</v>
      </c>
      <c r="F5254" t="s">
        <v>24</v>
      </c>
      <c r="G5254" t="s">
        <v>1571</v>
      </c>
      <c r="H5254">
        <v>42</v>
      </c>
      <c r="I5254">
        <v>725</v>
      </c>
      <c r="J5254">
        <v>223</v>
      </c>
      <c r="K5254" t="s">
        <v>7954</v>
      </c>
      <c r="L5254">
        <v>0</v>
      </c>
      <c r="M5254">
        <v>18</v>
      </c>
      <c r="N5254">
        <v>186</v>
      </c>
      <c r="O5254">
        <v>-4262</v>
      </c>
      <c r="P5254">
        <v>77941</v>
      </c>
      <c r="Q5254">
        <v>501648</v>
      </c>
      <c r="R5254">
        <v>1</v>
      </c>
      <c r="S5254">
        <v>6933872</v>
      </c>
      <c r="U5254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5254" t="str">
        <f>IFERROR(MID(spotify_top_songs_audio_features[[#This Row],[artist_names]],SEARCH(",",spotify_top_songs_audio_features[[#This Row],[artist_names]])+2,99),"")</f>
        <v>Rick Ross, Lil Wayne, JAY-Z, John Legend, Fridayy</v>
      </c>
      <c r="W5254" t="str">
        <f>spotify_top_songs_audio_features[[#This Row],[source]]</f>
        <v>Epic/We The Best</v>
      </c>
      <c r="X5254" s="1">
        <f>spotify_top_songs_audio_features[[#This Row],[streams]]</f>
        <v>6933872</v>
      </c>
      <c r="Y5254" t="str">
        <f>IF(Tabela2[[#This Row],[feat]]="","","Feat")</f>
        <v>Feat</v>
      </c>
      <c r="Z5254" s="17" t="str">
        <f>CONCATENATE(INT(spotify_top_songs_audio_features[[#This Row],[duration_ms]]/(60*1000)),":",MOD(INT(spotify_top_songs_audio_features[[#This Row],[duration_ms]]/1000),60))</f>
        <v>8:21</v>
      </c>
      <c r="AA52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254" t="str">
        <f>spotify_top_songs_audio_features[[#This Row],[track_name]]</f>
        <v>GOD DID (feat. Rick Ross, Lil Wayne, Jay-Z, John Legend &amp; Fridayy)</v>
      </c>
    </row>
    <row r="5255" spans="1:28" x14ac:dyDescent="0.25">
      <c r="A5255" t="s">
        <v>16217</v>
      </c>
      <c r="B5255" t="s">
        <v>198</v>
      </c>
      <c r="C5255" t="s">
        <v>16218</v>
      </c>
      <c r="D5255" t="s">
        <v>1264</v>
      </c>
      <c r="E5255" t="s">
        <v>142</v>
      </c>
      <c r="F5255" t="s">
        <v>24</v>
      </c>
      <c r="G5255" t="s">
        <v>25</v>
      </c>
      <c r="H5255">
        <v>535</v>
      </c>
      <c r="I5255">
        <v>618</v>
      </c>
      <c r="J5255">
        <v>382</v>
      </c>
      <c r="K5255" t="s">
        <v>7351</v>
      </c>
      <c r="L5255">
        <v>0</v>
      </c>
      <c r="M5255">
        <v>103</v>
      </c>
      <c r="N5255">
        <v>211</v>
      </c>
      <c r="O5255">
        <v>-5668</v>
      </c>
      <c r="P5255">
        <v>165991</v>
      </c>
      <c r="Q5255">
        <v>213976</v>
      </c>
      <c r="R5255">
        <v>1</v>
      </c>
      <c r="S5255">
        <v>6931213</v>
      </c>
      <c r="U5255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255" t="str">
        <f>IFERROR(MID(spotify_top_songs_audio_features[[#This Row],[artist_names]],SEARCH(",",spotify_top_songs_audio_features[[#This Row],[artist_names]])+2,99),"")</f>
        <v/>
      </c>
      <c r="W5255" t="str">
        <f>spotify_top_songs_audio_features[[#This Row],[source]]</f>
        <v>Quality Control Music/Motown Records</v>
      </c>
      <c r="X5255" s="1">
        <f>spotify_top_songs_audio_features[[#This Row],[streams]]</f>
        <v>6931213</v>
      </c>
      <c r="Y5255" t="str">
        <f>IF(Tabela2[[#This Row],[feat]]="","","Feat")</f>
        <v/>
      </c>
      <c r="Z5255" s="17" t="str">
        <f>CONCATENATE(INT(spotify_top_songs_audio_features[[#This Row],[duration_ms]]/(60*1000)),":",MOD(INT(spotify_top_songs_audio_features[[#This Row],[duration_ms]]/1000),60))</f>
        <v>3:33</v>
      </c>
      <c r="AA52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255" t="str">
        <f>spotify_top_songs_audio_features[[#This Row],[track_name]]</f>
        <v>Right On</v>
      </c>
    </row>
    <row r="5256" spans="1:28" x14ac:dyDescent="0.25">
      <c r="A5256" t="s">
        <v>4892</v>
      </c>
      <c r="B5256" t="s">
        <v>4877</v>
      </c>
      <c r="C5256" t="s">
        <v>4893</v>
      </c>
      <c r="D5256" t="s">
        <v>4894</v>
      </c>
      <c r="E5256" t="s">
        <v>102</v>
      </c>
      <c r="F5256" t="s">
        <v>32</v>
      </c>
      <c r="G5256" t="s">
        <v>25</v>
      </c>
      <c r="H5256">
        <v>885</v>
      </c>
      <c r="I5256">
        <v>661</v>
      </c>
      <c r="J5256">
        <v>141</v>
      </c>
      <c r="K5256" t="s">
        <v>4895</v>
      </c>
      <c r="L5256">
        <v>0</v>
      </c>
      <c r="M5256">
        <v>334</v>
      </c>
      <c r="N5256">
        <v>436</v>
      </c>
      <c r="O5256">
        <v>-5062</v>
      </c>
      <c r="P5256">
        <v>140028</v>
      </c>
      <c r="Q5256">
        <v>164591</v>
      </c>
      <c r="R5256">
        <v>1</v>
      </c>
      <c r="S5256">
        <v>6912271</v>
      </c>
      <c r="U5256" t="str">
        <f>IFERROR(LEFT(spotify_top_songs_audio_features[[#This Row],[artist_names]],SEARCH(",",spotify_top_songs_audio_features[[#This Row],[artist_names]])-1),spotify_top_songs_audio_features[[#This Row],[artist_names]])</f>
        <v>Playboi Carti</v>
      </c>
      <c r="V5256" t="str">
        <f>IFERROR(MID(spotify_top_songs_audio_features[[#This Row],[artist_names]],SEARCH(",",spotify_top_songs_audio_features[[#This Row],[artist_names]])+2,99),"")</f>
        <v/>
      </c>
      <c r="W5256" t="str">
        <f>spotify_top_songs_audio_features[[#This Row],[source]]</f>
        <v>AWGE/Interscope Records</v>
      </c>
      <c r="X5256" s="1">
        <f>spotify_top_songs_audio_features[[#This Row],[streams]]</f>
        <v>6912271</v>
      </c>
      <c r="Y5256" t="str">
        <f>IF(Tabela2[[#This Row],[feat]]="","","Feat")</f>
        <v/>
      </c>
      <c r="Z5256" s="17" t="str">
        <f>CONCATENATE(INT(spotify_top_songs_audio_features[[#This Row],[duration_ms]]/(60*1000)),":",MOD(INT(spotify_top_songs_audio_features[[#This Row],[duration_ms]]/1000),60))</f>
        <v>2:44</v>
      </c>
      <c r="AA52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256" t="str">
        <f>spotify_top_songs_audio_features[[#This Row],[track_name]]</f>
        <v>Slay3r</v>
      </c>
    </row>
    <row r="5257" spans="1:28" x14ac:dyDescent="0.25">
      <c r="A5257" t="s">
        <v>7169</v>
      </c>
      <c r="B5257" t="s">
        <v>7170</v>
      </c>
      <c r="C5257" t="s">
        <v>7171</v>
      </c>
      <c r="D5257" t="s">
        <v>1517</v>
      </c>
      <c r="E5257" t="s">
        <v>142</v>
      </c>
      <c r="F5257" t="s">
        <v>24</v>
      </c>
      <c r="G5257" t="s">
        <v>25</v>
      </c>
      <c r="H5257">
        <v>817</v>
      </c>
      <c r="I5257">
        <v>587</v>
      </c>
      <c r="J5257">
        <v>108</v>
      </c>
      <c r="K5257" t="s">
        <v>6652</v>
      </c>
      <c r="L5257">
        <v>165</v>
      </c>
      <c r="M5257">
        <v>185</v>
      </c>
      <c r="N5257">
        <v>352</v>
      </c>
      <c r="O5257">
        <v>-6502</v>
      </c>
      <c r="P5257">
        <v>140062</v>
      </c>
      <c r="Q5257">
        <v>209143</v>
      </c>
      <c r="R5257">
        <v>2</v>
      </c>
      <c r="S5257">
        <v>6903507</v>
      </c>
      <c r="U5257" t="str">
        <f>IFERROR(LEFT(spotify_top_songs_audio_features[[#This Row],[artist_names]],SEARCH(",",spotify_top_songs_audio_features[[#This Row],[artist_names]])-1),spotify_top_songs_audio_features[[#This Row],[artist_names]])</f>
        <v>Gucci Mane</v>
      </c>
      <c r="V5257" t="str">
        <f>IFERROR(MID(spotify_top_songs_audio_features[[#This Row],[artist_names]],SEARCH(",",spotify_top_songs_audio_features[[#This Row],[artist_names]])+2,99),"")</f>
        <v>Offset</v>
      </c>
      <c r="W5257" t="str">
        <f>spotify_top_songs_audio_features[[#This Row],[source]]</f>
        <v>Guwop Enterprises/Atlantic</v>
      </c>
      <c r="X5257" s="1">
        <f>spotify_top_songs_audio_features[[#This Row],[streams]]</f>
        <v>6903507</v>
      </c>
      <c r="Y5257" t="str">
        <f>IF(Tabela2[[#This Row],[feat]]="","","Feat")</f>
        <v>Feat</v>
      </c>
      <c r="Z5257" s="17" t="str">
        <f>CONCATENATE(INT(spotify_top_songs_audio_features[[#This Row],[duration_ms]]/(60*1000)),":",MOD(INT(spotify_top_songs_audio_features[[#This Row],[duration_ms]]/1000),60))</f>
        <v>3:29</v>
      </c>
      <c r="AA52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257" t="str">
        <f>spotify_top_songs_audio_features[[#This Row],[track_name]]</f>
        <v>Met Gala (feat. Offset)</v>
      </c>
    </row>
    <row r="5258" spans="1:28" x14ac:dyDescent="0.25">
      <c r="A5258" t="s">
        <v>15664</v>
      </c>
      <c r="B5258" t="s">
        <v>284</v>
      </c>
      <c r="C5258" t="s">
        <v>15665</v>
      </c>
      <c r="D5258" t="s">
        <v>423</v>
      </c>
      <c r="E5258" t="s">
        <v>31</v>
      </c>
      <c r="F5258" t="s">
        <v>32</v>
      </c>
      <c r="G5258" t="s">
        <v>25</v>
      </c>
      <c r="H5258">
        <v>551</v>
      </c>
      <c r="I5258">
        <v>57</v>
      </c>
      <c r="J5258">
        <v>351</v>
      </c>
      <c r="K5258" t="s">
        <v>6070</v>
      </c>
      <c r="L5258">
        <v>0</v>
      </c>
      <c r="M5258">
        <v>424</v>
      </c>
      <c r="N5258">
        <v>505</v>
      </c>
      <c r="O5258">
        <v>-7385</v>
      </c>
      <c r="P5258">
        <v>85687</v>
      </c>
      <c r="Q5258">
        <v>271184</v>
      </c>
      <c r="R5258">
        <v>1</v>
      </c>
      <c r="S5258">
        <v>6894756</v>
      </c>
      <c r="U5258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5258" t="str">
        <f>IFERROR(MID(spotify_top_songs_audio_features[[#This Row],[artist_names]],SEARCH(",",spotify_top_songs_audio_features[[#This Row],[artist_names]])+2,99),"")</f>
        <v/>
      </c>
      <c r="W5258" t="str">
        <f>spotify_top_songs_audio_features[[#This Row],[source]]</f>
        <v>OVO</v>
      </c>
      <c r="X5258" s="1">
        <f>spotify_top_songs_audio_features[[#This Row],[streams]]</f>
        <v>6894756</v>
      </c>
      <c r="Y5258" t="str">
        <f>IF(Tabela2[[#This Row],[feat]]="","","Feat")</f>
        <v/>
      </c>
      <c r="Z5258" s="17" t="str">
        <f>CONCATENATE(INT(spotify_top_songs_audio_features[[#This Row],[duration_ms]]/(60*1000)),":",MOD(INT(spotify_top_songs_audio_features[[#This Row],[duration_ms]]/1000),60))</f>
        <v>4:31</v>
      </c>
      <c r="AA52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58" t="str">
        <f>spotify_top_songs_audio_features[[#This Row],[track_name]]</f>
        <v>Losses</v>
      </c>
    </row>
    <row r="5259" spans="1:28" x14ac:dyDescent="0.25">
      <c r="A5259" t="s">
        <v>8946</v>
      </c>
      <c r="B5259" t="s">
        <v>8947</v>
      </c>
      <c r="C5259" t="s">
        <v>8948</v>
      </c>
      <c r="D5259" t="s">
        <v>6573</v>
      </c>
      <c r="E5259" t="s">
        <v>31</v>
      </c>
      <c r="F5259" t="s">
        <v>24</v>
      </c>
      <c r="G5259" t="s">
        <v>25</v>
      </c>
      <c r="H5259">
        <v>681</v>
      </c>
      <c r="I5259">
        <v>63</v>
      </c>
      <c r="J5259">
        <v>385</v>
      </c>
      <c r="K5259" t="s">
        <v>8776</v>
      </c>
      <c r="L5259">
        <v>0</v>
      </c>
      <c r="M5259">
        <v>139</v>
      </c>
      <c r="N5259">
        <v>183</v>
      </c>
      <c r="O5259">
        <v>-5585</v>
      </c>
      <c r="P5259">
        <v>151951</v>
      </c>
      <c r="Q5259">
        <v>161053</v>
      </c>
      <c r="R5259">
        <v>1</v>
      </c>
      <c r="S5259">
        <v>6894638</v>
      </c>
      <c r="U5259" t="str">
        <f>IFERROR(LEFT(spotify_top_songs_audio_features[[#This Row],[artist_names]],SEARCH(",",spotify_top_songs_audio_features[[#This Row],[artist_names]])-1),spotify_top_songs_audio_features[[#This Row],[artist_names]])</f>
        <v>Meek Mill</v>
      </c>
      <c r="V5259" t="str">
        <f>IFERROR(MID(spotify_top_songs_audio_features[[#This Row],[artist_names]],SEARCH(",",spotify_top_songs_audio_features[[#This Row],[artist_names]])+2,99),"")</f>
        <v>Lil Durk, Lil Baby</v>
      </c>
      <c r="W5259" t="str">
        <f>spotify_top_songs_audio_features[[#This Row],[source]]</f>
        <v>MMG/Atlantic</v>
      </c>
      <c r="X5259" s="1">
        <f>spotify_top_songs_audio_features[[#This Row],[streams]]</f>
        <v>6894638</v>
      </c>
      <c r="Y5259" t="str">
        <f>IF(Tabela2[[#This Row],[feat]]="","","Feat")</f>
        <v>Feat</v>
      </c>
      <c r="Z5259" s="17" t="str">
        <f>CONCATENATE(INT(spotify_top_songs_audio_features[[#This Row],[duration_ms]]/(60*1000)),":",MOD(INT(spotify_top_songs_audio_features[[#This Row],[duration_ms]]/1000),60))</f>
        <v>2:41</v>
      </c>
      <c r="AA52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59" t="str">
        <f>spotify_top_songs_audio_features[[#This Row],[track_name]]</f>
        <v>Sharing Locations (feat. Lil Baby &amp; Lil Durk)</v>
      </c>
    </row>
    <row r="5260" spans="1:28" x14ac:dyDescent="0.25">
      <c r="A5260" t="s">
        <v>10594</v>
      </c>
      <c r="B5260" t="s">
        <v>8448</v>
      </c>
      <c r="C5260" t="s">
        <v>10595</v>
      </c>
      <c r="D5260" t="s">
        <v>1907</v>
      </c>
      <c r="E5260" t="s">
        <v>113</v>
      </c>
      <c r="F5260" t="s">
        <v>32</v>
      </c>
      <c r="G5260" t="s">
        <v>25</v>
      </c>
      <c r="H5260">
        <v>473</v>
      </c>
      <c r="I5260">
        <v>212</v>
      </c>
      <c r="J5260">
        <v>496</v>
      </c>
      <c r="K5260" t="s">
        <v>2844</v>
      </c>
      <c r="L5260">
        <v>0</v>
      </c>
      <c r="M5260">
        <v>136</v>
      </c>
      <c r="N5260">
        <v>576</v>
      </c>
      <c r="O5260">
        <v>-15018</v>
      </c>
      <c r="P5260">
        <v>9694</v>
      </c>
      <c r="Q5260">
        <v>166000</v>
      </c>
      <c r="R5260">
        <v>1</v>
      </c>
      <c r="S5260">
        <v>6892613</v>
      </c>
      <c r="U5260" t="str">
        <f>IFERROR(LEFT(spotify_top_songs_audio_features[[#This Row],[artist_names]],SEARCH(",",spotify_top_songs_audio_features[[#This Row],[artist_names]])-1),spotify_top_songs_audio_features[[#This Row],[artist_names]])</f>
        <v>Bing Crosby</v>
      </c>
      <c r="V5260" t="str">
        <f>IFERROR(MID(spotify_top_songs_audio_features[[#This Row],[artist_names]],SEARCH(",",spotify_top_songs_audio_features[[#This Row],[artist_names]])+2,99),"")</f>
        <v/>
      </c>
      <c r="W5260" t="str">
        <f>spotify_top_songs_audio_features[[#This Row],[source]]</f>
        <v>Geffen</v>
      </c>
      <c r="X5260" s="1">
        <f>spotify_top_songs_audio_features[[#This Row],[streams]]</f>
        <v>6892613</v>
      </c>
      <c r="Y5260" t="str">
        <f>IF(Tabela2[[#This Row],[feat]]="","","Feat")</f>
        <v/>
      </c>
      <c r="Z5260" s="17" t="str">
        <f>CONCATENATE(INT(spotify_top_songs_audio_features[[#This Row],[duration_ms]]/(60*1000)),":",MOD(INT(spotify_top_songs_audio_features[[#This Row],[duration_ms]]/1000),60))</f>
        <v>2:46</v>
      </c>
      <c r="AA52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60" t="str">
        <f>spotify_top_songs_audio_features[[#This Row],[track_name]]</f>
        <v>It's Beginning To Look Like Christmas</v>
      </c>
    </row>
    <row r="5261" spans="1:28" x14ac:dyDescent="0.25">
      <c r="A5261" t="s">
        <v>15974</v>
      </c>
      <c r="B5261" t="s">
        <v>12729</v>
      </c>
      <c r="C5261" t="s">
        <v>15975</v>
      </c>
      <c r="D5261" t="s">
        <v>12626</v>
      </c>
      <c r="E5261" t="s">
        <v>31</v>
      </c>
      <c r="F5261" t="s">
        <v>24</v>
      </c>
      <c r="G5261" t="s">
        <v>25</v>
      </c>
      <c r="H5261">
        <v>821</v>
      </c>
      <c r="I5261">
        <v>61</v>
      </c>
      <c r="J5261">
        <v>959</v>
      </c>
      <c r="K5261" t="s">
        <v>13110</v>
      </c>
      <c r="L5261">
        <v>0</v>
      </c>
      <c r="M5261">
        <v>185</v>
      </c>
      <c r="N5261">
        <v>47</v>
      </c>
      <c r="O5261">
        <v>-622</v>
      </c>
      <c r="P5261">
        <v>110973</v>
      </c>
      <c r="Q5261">
        <v>192936</v>
      </c>
      <c r="R5261">
        <v>1</v>
      </c>
      <c r="S5261">
        <v>6883487</v>
      </c>
      <c r="U5261" t="str">
        <f>IFERROR(LEFT(spotify_top_songs_audio_features[[#This Row],[artist_names]],SEARCH(",",spotify_top_songs_audio_features[[#This Row],[artist_names]])-1),spotify_top_songs_audio_features[[#This Row],[artist_names]])</f>
        <v>Tyga</v>
      </c>
      <c r="V5261" t="str">
        <f>IFERROR(MID(spotify_top_songs_audio_features[[#This Row],[artist_names]],SEARCH(",",spotify_top_songs_audio_features[[#This Row],[artist_names]])+2,99),"")</f>
        <v/>
      </c>
      <c r="W5261" t="str">
        <f>spotify_top_songs_audio_features[[#This Row],[source]]</f>
        <v>Columbia/Last Kings Records</v>
      </c>
      <c r="X5261" s="1">
        <f>spotify_top_songs_audio_features[[#This Row],[streams]]</f>
        <v>6883487</v>
      </c>
      <c r="Y5261" t="str">
        <f>IF(Tabela2[[#This Row],[feat]]="","","Feat")</f>
        <v/>
      </c>
      <c r="Z5261" s="17" t="str">
        <f>CONCATENATE(INT(spotify_top_songs_audio_features[[#This Row],[duration_ms]]/(60*1000)),":",MOD(INT(spotify_top_songs_audio_features[[#This Row],[duration_ms]]/1000),60))</f>
        <v>3:12</v>
      </c>
      <c r="AA52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61" t="str">
        <f>spotify_top_songs_audio_features[[#This Row],[track_name]]</f>
        <v>VACATION</v>
      </c>
    </row>
    <row r="5262" spans="1:28" x14ac:dyDescent="0.25">
      <c r="A5262" t="s">
        <v>2784</v>
      </c>
      <c r="B5262" t="s">
        <v>2785</v>
      </c>
      <c r="C5262" t="s">
        <v>2786</v>
      </c>
      <c r="D5262" t="s">
        <v>2787</v>
      </c>
      <c r="E5262" t="s">
        <v>113</v>
      </c>
      <c r="F5262" t="s">
        <v>24</v>
      </c>
      <c r="G5262" t="s">
        <v>25</v>
      </c>
      <c r="H5262">
        <v>985</v>
      </c>
      <c r="I5262">
        <v>698</v>
      </c>
      <c r="J5262">
        <v>341</v>
      </c>
      <c r="K5262" t="s">
        <v>2788</v>
      </c>
      <c r="L5262">
        <v>0</v>
      </c>
      <c r="M5262">
        <v>321</v>
      </c>
      <c r="N5262">
        <v>914</v>
      </c>
      <c r="O5262">
        <v>-2531</v>
      </c>
      <c r="P5262">
        <v>119959</v>
      </c>
      <c r="Q5262">
        <v>158000</v>
      </c>
      <c r="R5262">
        <v>1</v>
      </c>
      <c r="S5262">
        <v>6882424</v>
      </c>
      <c r="U5262" t="str">
        <f>IFERROR(LEFT(spotify_top_songs_audio_features[[#This Row],[artist_names]],SEARCH(",",spotify_top_songs_audio_features[[#This Row],[artist_names]])-1),spotify_top_songs_audio_features[[#This Row],[artist_names]])</f>
        <v>MC Rogerinho</v>
      </c>
      <c r="V5262" t="str">
        <f>IFERROR(MID(spotify_top_songs_audio_features[[#This Row],[artist_names]],SEARCH(",",spotify_top_songs_audio_features[[#This Row],[artist_names]])+2,99),"")</f>
        <v/>
      </c>
      <c r="W5262" t="str">
        <f>spotify_top_songs_audio_features[[#This Row],[source]]</f>
        <v>MC Rogerinho Oficial</v>
      </c>
      <c r="X5262" s="1">
        <f>spotify_top_songs_audio_features[[#This Row],[streams]]</f>
        <v>6882424</v>
      </c>
      <c r="Y5262" t="str">
        <f>IF(Tabela2[[#This Row],[feat]]="","","Feat")</f>
        <v/>
      </c>
      <c r="Z5262" s="17" t="str">
        <f>CONCATENATE(INT(spotify_top_songs_audio_features[[#This Row],[duration_ms]]/(60*1000)),":",MOD(INT(spotify_top_songs_audio_features[[#This Row],[duration_ms]]/1000),60))</f>
        <v>2:38</v>
      </c>
      <c r="AA52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62" t="str">
        <f>spotify_top_songs_audio_features[[#This Row],[track_name]]</f>
        <v>Botadinha Saliente</v>
      </c>
    </row>
    <row r="5263" spans="1:28" x14ac:dyDescent="0.25">
      <c r="A5263" t="s">
        <v>17271</v>
      </c>
      <c r="B5263" t="s">
        <v>17272</v>
      </c>
      <c r="C5263" t="s">
        <v>17273</v>
      </c>
      <c r="D5263" t="s">
        <v>2297</v>
      </c>
      <c r="E5263" t="s">
        <v>58</v>
      </c>
      <c r="F5263" t="s">
        <v>32</v>
      </c>
      <c r="G5263" t="s">
        <v>25</v>
      </c>
      <c r="H5263">
        <v>627</v>
      </c>
      <c r="I5263">
        <v>675</v>
      </c>
      <c r="J5263">
        <v>213</v>
      </c>
      <c r="K5263" t="s">
        <v>1401</v>
      </c>
      <c r="L5263">
        <v>0</v>
      </c>
      <c r="M5263">
        <v>784</v>
      </c>
      <c r="N5263">
        <v>961</v>
      </c>
      <c r="O5263">
        <v>-7125</v>
      </c>
      <c r="P5263">
        <v>7931</v>
      </c>
      <c r="Q5263">
        <v>277107</v>
      </c>
      <c r="R5263">
        <v>1</v>
      </c>
      <c r="S5263">
        <v>6882345</v>
      </c>
      <c r="U5263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5263" t="str">
        <f>IFERROR(MID(spotify_top_songs_audio_features[[#This Row],[artist_names]],SEARCH(",",spotify_top_songs_audio_features[[#This Row],[artist_names]])+2,99),"")</f>
        <v>Bad Bunny, Marciano Cantero</v>
      </c>
      <c r="W5263" t="str">
        <f>spotify_top_songs_audio_features[[#This Row],[source]]</f>
        <v>Universal Music Latino / Rimas</v>
      </c>
      <c r="X5263" s="1">
        <f>spotify_top_songs_audio_features[[#This Row],[streams]]</f>
        <v>6882345</v>
      </c>
      <c r="Y5263" t="str">
        <f>IF(Tabela2[[#This Row],[feat]]="","","Feat")</f>
        <v>Feat</v>
      </c>
      <c r="Z5263" s="17" t="str">
        <f>CONCATENATE(INT(spotify_top_songs_audio_features[[#This Row],[duration_ms]]/(60*1000)),":",MOD(INT(spotify_top_songs_audio_features[[#This Row],[duration_ms]]/1000),60))</f>
        <v>4:37</v>
      </c>
      <c r="AA52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263" t="str">
        <f>spotify_top_songs_audio_features[[#This Row],[track_name]]</f>
        <v>UN PESO</v>
      </c>
    </row>
    <row r="5264" spans="1:28" x14ac:dyDescent="0.25">
      <c r="A5264" t="s">
        <v>8579</v>
      </c>
      <c r="B5264" t="s">
        <v>165</v>
      </c>
      <c r="C5264" t="s">
        <v>8580</v>
      </c>
      <c r="D5264" t="s">
        <v>96</v>
      </c>
      <c r="E5264" t="s">
        <v>70</v>
      </c>
      <c r="F5264" t="s">
        <v>24</v>
      </c>
      <c r="G5264" t="s">
        <v>25</v>
      </c>
      <c r="H5264">
        <v>802</v>
      </c>
      <c r="I5264">
        <v>463</v>
      </c>
      <c r="J5264">
        <v>162</v>
      </c>
      <c r="K5264" t="s">
        <v>98</v>
      </c>
      <c r="L5264">
        <v>531</v>
      </c>
      <c r="M5264">
        <v>105</v>
      </c>
      <c r="N5264">
        <v>291</v>
      </c>
      <c r="O5264">
        <v>-8379</v>
      </c>
      <c r="P5264">
        <v>103961</v>
      </c>
      <c r="Q5264">
        <v>287040</v>
      </c>
      <c r="R5264">
        <v>1</v>
      </c>
      <c r="S5264">
        <v>6867828</v>
      </c>
      <c r="U5264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5264" t="str">
        <f>IFERROR(MID(spotify_top_songs_audio_features[[#This Row],[artist_names]],SEARCH(",",spotify_top_songs_audio_features[[#This Row],[artist_names]])+2,99),"")</f>
        <v/>
      </c>
      <c r="W5264" t="str">
        <f>spotify_top_songs_audio_features[[#This Row],[source]]</f>
        <v>Warner Records</v>
      </c>
      <c r="X5264" s="1">
        <f>spotify_top_songs_audio_features[[#This Row],[streams]]</f>
        <v>6867828</v>
      </c>
      <c r="Y5264" t="str">
        <f>IF(Tabela2[[#This Row],[feat]]="","","Feat")</f>
        <v/>
      </c>
      <c r="Z5264" s="17" t="str">
        <f>CONCATENATE(INT(spotify_top_songs_audio_features[[#This Row],[duration_ms]]/(60*1000)),":",MOD(INT(spotify_top_songs_audio_features[[#This Row],[duration_ms]]/1000),60))</f>
        <v>4:47</v>
      </c>
      <c r="AA52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264" t="str">
        <f>spotify_top_songs_audio_features[[#This Row],[track_name]]</f>
        <v>Ladders</v>
      </c>
    </row>
    <row r="5265" spans="1:28" x14ac:dyDescent="0.25">
      <c r="A5265" t="s">
        <v>12166</v>
      </c>
      <c r="B5265" t="s">
        <v>5646</v>
      </c>
      <c r="C5265" t="s">
        <v>12167</v>
      </c>
      <c r="D5265" t="s">
        <v>48</v>
      </c>
      <c r="E5265" t="s">
        <v>58</v>
      </c>
      <c r="F5265" t="s">
        <v>32</v>
      </c>
      <c r="G5265" t="s">
        <v>25</v>
      </c>
      <c r="H5265">
        <v>636</v>
      </c>
      <c r="I5265">
        <v>647</v>
      </c>
      <c r="J5265">
        <v>381</v>
      </c>
      <c r="K5265" t="s">
        <v>11403</v>
      </c>
      <c r="L5265">
        <v>123</v>
      </c>
      <c r="M5265">
        <v>113</v>
      </c>
      <c r="N5265">
        <v>416</v>
      </c>
      <c r="O5265">
        <v>-6971</v>
      </c>
      <c r="P5265">
        <v>158073</v>
      </c>
      <c r="Q5265">
        <v>176027</v>
      </c>
      <c r="R5265">
        <v>1</v>
      </c>
      <c r="S5265">
        <v>6865689</v>
      </c>
      <c r="U5265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5265" t="str">
        <f>IFERROR(MID(spotify_top_songs_audio_features[[#This Row],[artist_names]],SEARCH(",",spotify_top_songs_audio_features[[#This Row],[artist_names]])+2,99),"")</f>
        <v/>
      </c>
      <c r="W5265" t="str">
        <f>spotify_top_songs_audio_features[[#This Row],[source]]</f>
        <v>Republic Records</v>
      </c>
      <c r="X5265" s="1">
        <f>spotify_top_songs_audio_features[[#This Row],[streams]]</f>
        <v>6865689</v>
      </c>
      <c r="Y5265" t="str">
        <f>IF(Tabela2[[#This Row],[feat]]="","","Feat")</f>
        <v/>
      </c>
      <c r="Z5265" s="17" t="str">
        <f>CONCATENATE(INT(spotify_top_songs_audio_features[[#This Row],[duration_ms]]/(60*1000)),":",MOD(INT(spotify_top_songs_audio_features[[#This Row],[duration_ms]]/1000),60))</f>
        <v>2:56</v>
      </c>
      <c r="AA52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265" t="str">
        <f>spotify_top_songs_audio_features[[#This Row],[track_name]]</f>
        <v>Sad People</v>
      </c>
    </row>
    <row r="5266" spans="1:28" x14ac:dyDescent="0.25">
      <c r="A5266" t="s">
        <v>12630</v>
      </c>
      <c r="B5266" t="s">
        <v>2680</v>
      </c>
      <c r="C5266" t="s">
        <v>12631</v>
      </c>
      <c r="D5266" t="s">
        <v>2682</v>
      </c>
      <c r="E5266" t="s">
        <v>43</v>
      </c>
      <c r="F5266" t="s">
        <v>32</v>
      </c>
      <c r="G5266" t="s">
        <v>152</v>
      </c>
      <c r="H5266">
        <v>485</v>
      </c>
      <c r="I5266">
        <v>412</v>
      </c>
      <c r="J5266">
        <v>42</v>
      </c>
      <c r="K5266" t="s">
        <v>6905</v>
      </c>
      <c r="L5266">
        <v>0</v>
      </c>
      <c r="M5266">
        <v>12</v>
      </c>
      <c r="N5266">
        <v>612</v>
      </c>
      <c r="O5266">
        <v>-7766</v>
      </c>
      <c r="P5266">
        <v>64062</v>
      </c>
      <c r="Q5266">
        <v>135493</v>
      </c>
      <c r="R5266">
        <v>1</v>
      </c>
      <c r="S5266">
        <v>6865229</v>
      </c>
      <c r="U5266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266" t="str">
        <f>IFERROR(MID(spotify_top_songs_audio_features[[#This Row],[artist_names]],SEARCH(",",spotify_top_songs_audio_features[[#This Row],[artist_names]])+2,99),"")</f>
        <v/>
      </c>
      <c r="W5266" t="str">
        <f>spotify_top_songs_audio_features[[#This Row],[source]]</f>
        <v>RBMG/Def Jam</v>
      </c>
      <c r="X5266" s="1">
        <f>spotify_top_songs_audio_features[[#This Row],[streams]]</f>
        <v>6865229</v>
      </c>
      <c r="Y5266" t="str">
        <f>IF(Tabela2[[#This Row],[feat]]="","","Feat")</f>
        <v/>
      </c>
      <c r="Z5266" s="17" t="str">
        <f>CONCATENATE(INT(spotify_top_songs_audio_features[[#This Row],[duration_ms]]/(60*1000)),":",MOD(INT(spotify_top_songs_audio_features[[#This Row],[duration_ms]]/1000),60))</f>
        <v>2:15</v>
      </c>
      <c r="AA52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266" t="str">
        <f>spotify_top_songs_audio_features[[#This Row],[track_name]]</f>
        <v>Changes</v>
      </c>
    </row>
    <row r="5267" spans="1:28" x14ac:dyDescent="0.25">
      <c r="A5267" t="s">
        <v>15220</v>
      </c>
      <c r="B5267" t="s">
        <v>15221</v>
      </c>
      <c r="C5267" t="s">
        <v>15222</v>
      </c>
      <c r="D5267" t="s">
        <v>2529</v>
      </c>
      <c r="E5267" t="s">
        <v>31</v>
      </c>
      <c r="F5267" t="s">
        <v>32</v>
      </c>
      <c r="G5267" t="s">
        <v>25</v>
      </c>
      <c r="H5267">
        <v>363</v>
      </c>
      <c r="I5267">
        <v>67</v>
      </c>
      <c r="J5267">
        <v>552</v>
      </c>
      <c r="K5267" t="s">
        <v>9030</v>
      </c>
      <c r="L5267">
        <v>548</v>
      </c>
      <c r="M5267">
        <v>317</v>
      </c>
      <c r="N5267">
        <v>198</v>
      </c>
      <c r="O5267">
        <v>-6652</v>
      </c>
      <c r="P5267">
        <v>15015</v>
      </c>
      <c r="Q5267">
        <v>360760</v>
      </c>
      <c r="R5267">
        <v>1</v>
      </c>
      <c r="S5267">
        <v>6859683</v>
      </c>
      <c r="U5267" t="str">
        <f>IFERROR(LEFT(spotify_top_songs_audio_features[[#This Row],[artist_names]],SEARCH(",",spotify_top_songs_audio_features[[#This Row],[artist_names]])-1),spotify_top_songs_audio_features[[#This Row],[artist_names]])</f>
        <v>My Chemical Romance</v>
      </c>
      <c r="V5267" t="str">
        <f>IFERROR(MID(spotify_top_songs_audio_features[[#This Row],[artist_names]],SEARCH(",",spotify_top_songs_audio_features[[#This Row],[artist_names]])+2,99),"")</f>
        <v/>
      </c>
      <c r="W5267" t="str">
        <f>spotify_top_songs_audio_features[[#This Row],[source]]</f>
        <v>Reprise</v>
      </c>
      <c r="X5267" s="1">
        <f>spotify_top_songs_audio_features[[#This Row],[streams]]</f>
        <v>6859683</v>
      </c>
      <c r="Y5267" t="str">
        <f>IF(Tabela2[[#This Row],[feat]]="","","Feat")</f>
        <v/>
      </c>
      <c r="Z5267" s="17" t="str">
        <f>CONCATENATE(INT(spotify_top_songs_audio_features[[#This Row],[duration_ms]]/(60*1000)),":",MOD(INT(spotify_top_songs_audio_features[[#This Row],[duration_ms]]/1000),60))</f>
        <v>6:0</v>
      </c>
      <c r="AA52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67" t="str">
        <f>spotify_top_songs_audio_features[[#This Row],[track_name]]</f>
        <v>The Foundations of Decay</v>
      </c>
    </row>
    <row r="5268" spans="1:28" x14ac:dyDescent="0.25">
      <c r="A5268" t="s">
        <v>10086</v>
      </c>
      <c r="B5268" t="s">
        <v>125</v>
      </c>
      <c r="C5268" t="s">
        <v>10087</v>
      </c>
      <c r="D5268" t="s">
        <v>127</v>
      </c>
      <c r="E5268" t="s">
        <v>113</v>
      </c>
      <c r="F5268" t="s">
        <v>24</v>
      </c>
      <c r="G5268" t="s">
        <v>25</v>
      </c>
      <c r="H5268">
        <v>808</v>
      </c>
      <c r="I5268">
        <v>903</v>
      </c>
      <c r="J5268">
        <v>958</v>
      </c>
      <c r="K5268" t="s">
        <v>10088</v>
      </c>
      <c r="L5268">
        <v>233</v>
      </c>
      <c r="M5268">
        <v>993</v>
      </c>
      <c r="N5268">
        <v>473</v>
      </c>
      <c r="O5268">
        <v>-3106</v>
      </c>
      <c r="P5268">
        <v>116988</v>
      </c>
      <c r="Q5268">
        <v>196199</v>
      </c>
      <c r="R5268">
        <v>1</v>
      </c>
      <c r="S5268">
        <v>6857808</v>
      </c>
      <c r="U5268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268" t="str">
        <f>IFERROR(MID(spotify_top_songs_audio_features[[#This Row],[artist_names]],SEARCH(",",spotify_top_songs_audio_features[[#This Row],[artist_names]])+2,99),"")</f>
        <v/>
      </c>
      <c r="W5268" t="str">
        <f>spotify_top_songs_audio_features[[#This Row],[source]]</f>
        <v>BIGHIT MUSIC</v>
      </c>
      <c r="X5268" s="1">
        <f>spotify_top_songs_audio_features[[#This Row],[streams]]</f>
        <v>6857808</v>
      </c>
      <c r="Y5268" t="str">
        <f>IF(Tabela2[[#This Row],[feat]]="","","Feat")</f>
        <v/>
      </c>
      <c r="Z5268" s="17" t="str">
        <f>CONCATENATE(INT(spotify_top_songs_audio_features[[#This Row],[duration_ms]]/(60*1000)),":",MOD(INT(spotify_top_songs_audio_features[[#This Row],[duration_ms]]/1000),60))</f>
        <v>3:16</v>
      </c>
      <c r="AA52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68" t="str">
        <f>spotify_top_songs_audio_features[[#This Row],[track_name]]</f>
        <v>Outro : Ego</v>
      </c>
    </row>
    <row r="5269" spans="1:28" x14ac:dyDescent="0.25">
      <c r="A5269" t="s">
        <v>4483</v>
      </c>
      <c r="B5269" t="s">
        <v>267</v>
      </c>
      <c r="C5269" t="s">
        <v>4484</v>
      </c>
      <c r="D5269" t="s">
        <v>4485</v>
      </c>
      <c r="E5269" t="s">
        <v>142</v>
      </c>
      <c r="F5269" t="s">
        <v>24</v>
      </c>
      <c r="G5269" t="s">
        <v>152</v>
      </c>
      <c r="H5269">
        <v>578</v>
      </c>
      <c r="I5269">
        <v>431</v>
      </c>
      <c r="J5269">
        <v>269</v>
      </c>
      <c r="K5269" t="s">
        <v>4486</v>
      </c>
      <c r="L5269">
        <v>0</v>
      </c>
      <c r="M5269">
        <v>137</v>
      </c>
      <c r="N5269">
        <v>21</v>
      </c>
      <c r="O5269">
        <v>-7034</v>
      </c>
      <c r="P5269">
        <v>116979</v>
      </c>
      <c r="Q5269">
        <v>226975</v>
      </c>
      <c r="R5269">
        <v>1</v>
      </c>
      <c r="S5269">
        <v>6847002</v>
      </c>
      <c r="U5269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5269" t="str">
        <f>IFERROR(MID(spotify_top_songs_audio_features[[#This Row],[artist_names]],SEARCH(",",spotify_top_songs_audio_features[[#This Row],[artist_names]])+2,99),"")</f>
        <v/>
      </c>
      <c r="W5269" t="str">
        <f>spotify_top_songs_audio_features[[#This Row],[source]]</f>
        <v>Big Loud Records / Republic Records</v>
      </c>
      <c r="X5269" s="1">
        <f>spotify_top_songs_audio_features[[#This Row],[streams]]</f>
        <v>6847002</v>
      </c>
      <c r="Y5269" t="str">
        <f>IF(Tabela2[[#This Row],[feat]]="","","Feat")</f>
        <v/>
      </c>
      <c r="Z5269" s="17" t="str">
        <f>CONCATENATE(INT(spotify_top_songs_audio_features[[#This Row],[duration_ms]]/(60*1000)),":",MOD(INT(spotify_top_songs_audio_features[[#This Row],[duration_ms]]/1000),60))</f>
        <v>3:46</v>
      </c>
      <c r="AA52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269" t="str">
        <f>spotify_top_songs_audio_features[[#This Row],[track_name]]</f>
        <v>Don't Think Jesus</v>
      </c>
    </row>
    <row r="5270" spans="1:28" x14ac:dyDescent="0.25">
      <c r="A5270" t="s">
        <v>14222</v>
      </c>
      <c r="B5270" t="s">
        <v>1950</v>
      </c>
      <c r="C5270" t="s">
        <v>14223</v>
      </c>
      <c r="D5270" t="s">
        <v>445</v>
      </c>
      <c r="E5270" t="s">
        <v>142</v>
      </c>
      <c r="F5270" t="s">
        <v>24</v>
      </c>
      <c r="G5270" t="s">
        <v>25</v>
      </c>
      <c r="H5270">
        <v>788</v>
      </c>
      <c r="I5270">
        <v>765</v>
      </c>
      <c r="J5270">
        <v>439</v>
      </c>
      <c r="K5270" t="s">
        <v>8591</v>
      </c>
      <c r="L5270">
        <v>0</v>
      </c>
      <c r="M5270">
        <v>216</v>
      </c>
      <c r="N5270">
        <v>666</v>
      </c>
      <c r="O5270">
        <v>-393</v>
      </c>
      <c r="P5270">
        <v>144049</v>
      </c>
      <c r="Q5270">
        <v>223617</v>
      </c>
      <c r="R5270">
        <v>1</v>
      </c>
      <c r="S5270">
        <v>6844426</v>
      </c>
      <c r="U5270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5270" t="str">
        <f>IFERROR(MID(spotify_top_songs_audio_features[[#This Row],[artist_names]],SEARCH(",",spotify_top_songs_audio_features[[#This Row],[artist_names]])+2,99),"")</f>
        <v/>
      </c>
      <c r="W5270" t="str">
        <f>spotify_top_songs_audio_features[[#This Row],[source]]</f>
        <v>Young Money Records, Inc.</v>
      </c>
      <c r="X5270" s="1">
        <f>spotify_top_songs_audio_features[[#This Row],[streams]]</f>
        <v>6844426</v>
      </c>
      <c r="Y5270" t="str">
        <f>IF(Tabela2[[#This Row],[feat]]="","","Feat")</f>
        <v/>
      </c>
      <c r="Z5270" s="17" t="str">
        <f>CONCATENATE(INT(spotify_top_songs_audio_features[[#This Row],[duration_ms]]/(60*1000)),":",MOD(INT(spotify_top_songs_audio_features[[#This Row],[duration_ms]]/1000),60))</f>
        <v>3:43</v>
      </c>
      <c r="AA52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270" t="str">
        <f>spotify_top_songs_audio_features[[#This Row],[track_name]]</f>
        <v>Hittas</v>
      </c>
    </row>
    <row r="5271" spans="1:28" x14ac:dyDescent="0.25">
      <c r="A5271" t="s">
        <v>13123</v>
      </c>
      <c r="B5271" t="s">
        <v>13124</v>
      </c>
      <c r="C5271" t="s">
        <v>13125</v>
      </c>
      <c r="D5271" t="s">
        <v>13126</v>
      </c>
      <c r="E5271" t="s">
        <v>58</v>
      </c>
      <c r="F5271" t="s">
        <v>32</v>
      </c>
      <c r="G5271" t="s">
        <v>25</v>
      </c>
      <c r="H5271">
        <v>782</v>
      </c>
      <c r="I5271">
        <v>711</v>
      </c>
      <c r="J5271">
        <v>558</v>
      </c>
      <c r="K5271" t="s">
        <v>5256</v>
      </c>
      <c r="L5271">
        <v>8.2600000000000002E-4</v>
      </c>
      <c r="M5271">
        <v>26</v>
      </c>
      <c r="N5271">
        <v>771</v>
      </c>
      <c r="O5271">
        <v>-5383</v>
      </c>
      <c r="P5271">
        <v>116049</v>
      </c>
      <c r="Q5271">
        <v>211827</v>
      </c>
      <c r="R5271">
        <v>1</v>
      </c>
      <c r="S5271">
        <v>6841626</v>
      </c>
      <c r="U5271" t="str">
        <f>IFERROR(LEFT(spotify_top_songs_audio_features[[#This Row],[artist_names]],SEARCH(",",spotify_top_songs_audio_features[[#This Row],[artist_names]])-1),spotify_top_songs_audio_features[[#This Row],[artist_names]])</f>
        <v>t-low</v>
      </c>
      <c r="V5271" t="str">
        <f>IFERROR(MID(spotify_top_songs_audio_features[[#This Row],[artist_names]],SEARCH(",",spotify_top_songs_audio_features[[#This Row],[artist_names]])+2,99),"")</f>
        <v>Miksu / Macloud</v>
      </c>
      <c r="W5271" t="str">
        <f>spotify_top_songs_audio_features[[#This Row],[source]]</f>
        <v>t-low</v>
      </c>
      <c r="X5271" s="1">
        <f>spotify_top_songs_audio_features[[#This Row],[streams]]</f>
        <v>6841626</v>
      </c>
      <c r="Y5271" t="str">
        <f>IF(Tabela2[[#This Row],[feat]]="","","Feat")</f>
        <v>Feat</v>
      </c>
      <c r="Z5271" s="17" t="str">
        <f>CONCATENATE(INT(spotify_top_songs_audio_features[[#This Row],[duration_ms]]/(60*1000)),":",MOD(INT(spotify_top_songs_audio_features[[#This Row],[duration_ms]]/1000),60))</f>
        <v>3:31</v>
      </c>
      <c r="AA52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271" t="str">
        <f>spotify_top_songs_audio_features[[#This Row],[track_name]]</f>
        <v>We Made It</v>
      </c>
    </row>
    <row r="5272" spans="1:28" x14ac:dyDescent="0.25">
      <c r="A5272" t="s">
        <v>4301</v>
      </c>
      <c r="B5272" t="s">
        <v>793</v>
      </c>
      <c r="C5272" t="s">
        <v>794</v>
      </c>
      <c r="D5272" t="s">
        <v>795</v>
      </c>
      <c r="E5272" t="s">
        <v>97</v>
      </c>
      <c r="F5272" t="s">
        <v>32</v>
      </c>
      <c r="G5272" t="s">
        <v>25</v>
      </c>
      <c r="H5272">
        <v>772</v>
      </c>
      <c r="I5272">
        <v>78</v>
      </c>
      <c r="J5272">
        <v>108</v>
      </c>
      <c r="K5272" t="s">
        <v>4302</v>
      </c>
      <c r="L5272">
        <v>0</v>
      </c>
      <c r="M5272">
        <v>119</v>
      </c>
      <c r="N5272">
        <v>719</v>
      </c>
      <c r="O5272">
        <v>-4288</v>
      </c>
      <c r="P5272">
        <v>124988</v>
      </c>
      <c r="Q5272">
        <v>204347</v>
      </c>
      <c r="R5272">
        <v>55</v>
      </c>
      <c r="S5272">
        <v>6839256</v>
      </c>
      <c r="U5272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5272" t="str">
        <f>IFERROR(MID(spotify_top_songs_audio_features[[#This Row],[artist_names]],SEARCH(",",spotify_top_songs_audio_features[[#This Row],[artist_names]])+2,99),"")</f>
        <v/>
      </c>
      <c r="W5272" t="str">
        <f>spotify_top_songs_audio_features[[#This Row],[source]]</f>
        <v>Kid Ina Korner / Interscope</v>
      </c>
      <c r="X5272" s="1">
        <f>spotify_top_songs_audio_features[[#This Row],[streams]]</f>
        <v>6839256</v>
      </c>
      <c r="Y5272" t="str">
        <f>IF(Tabela2[[#This Row],[feat]]="","","Feat")</f>
        <v/>
      </c>
      <c r="Z5272" s="17" t="str">
        <f>CONCATENATE(INT(spotify_top_songs_audio_features[[#This Row],[duration_ms]]/(60*1000)),":",MOD(INT(spotify_top_songs_audio_features[[#This Row],[duration_ms]]/1000),60))</f>
        <v>3:24</v>
      </c>
      <c r="AA52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272" t="str">
        <f>spotify_top_songs_audio_features[[#This Row],[track_name]]</f>
        <v>Believer</v>
      </c>
    </row>
    <row r="5273" spans="1:28" x14ac:dyDescent="0.25">
      <c r="A5273" t="s">
        <v>13534</v>
      </c>
      <c r="B5273" t="s">
        <v>203</v>
      </c>
      <c r="C5273" t="s">
        <v>13535</v>
      </c>
      <c r="D5273" t="s">
        <v>205</v>
      </c>
      <c r="E5273" t="s">
        <v>43</v>
      </c>
      <c r="F5273" t="s">
        <v>24</v>
      </c>
      <c r="G5273" t="s">
        <v>25</v>
      </c>
      <c r="H5273">
        <v>548</v>
      </c>
      <c r="I5273">
        <v>627</v>
      </c>
      <c r="J5273">
        <v>409</v>
      </c>
      <c r="K5273" t="s">
        <v>9451</v>
      </c>
      <c r="L5273">
        <v>0</v>
      </c>
      <c r="M5273">
        <v>285</v>
      </c>
      <c r="N5273">
        <v>493</v>
      </c>
      <c r="O5273">
        <v>-8949</v>
      </c>
      <c r="P5273">
        <v>143994</v>
      </c>
      <c r="Q5273">
        <v>255455</v>
      </c>
      <c r="R5273">
        <v>1</v>
      </c>
      <c r="S5273">
        <v>6830572</v>
      </c>
      <c r="U5273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5273" t="str">
        <f>IFERROR(MID(spotify_top_songs_audio_features[[#This Row],[artist_names]],SEARCH(",",spotify_top_songs_audio_features[[#This Row],[artist_names]])+2,99),"")</f>
        <v>Anderson .Paak, Silk Sonic</v>
      </c>
      <c r="W5273" t="str">
        <f>spotify_top_songs_audio_features[[#This Row],[source]]</f>
        <v>Aftermath Entertainment/Atlantic</v>
      </c>
      <c r="X5273" s="1">
        <f>spotify_top_songs_audio_features[[#This Row],[streams]]</f>
        <v>6830572</v>
      </c>
      <c r="Y5273" t="str">
        <f>IF(Tabela2[[#This Row],[feat]]="","","Feat")</f>
        <v>Feat</v>
      </c>
      <c r="Z5273" s="17" t="str">
        <f>CONCATENATE(INT(spotify_top_songs_audio_features[[#This Row],[duration_ms]]/(60*1000)),":",MOD(INT(spotify_top_songs_audio_features[[#This Row],[duration_ms]]/1000),60))</f>
        <v>4:15</v>
      </c>
      <c r="AA52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273" t="str">
        <f>spotify_top_songs_audio_features[[#This Row],[track_name]]</f>
        <v>Put On A Smile</v>
      </c>
    </row>
    <row r="5274" spans="1:28" x14ac:dyDescent="0.25">
      <c r="A5274" t="s">
        <v>16801</v>
      </c>
      <c r="B5274" t="s">
        <v>1209</v>
      </c>
      <c r="C5274" t="s">
        <v>16802</v>
      </c>
      <c r="D5274" t="s">
        <v>1211</v>
      </c>
      <c r="E5274" t="s">
        <v>23</v>
      </c>
      <c r="F5274" t="s">
        <v>32</v>
      </c>
      <c r="G5274" t="s">
        <v>25</v>
      </c>
      <c r="H5274">
        <v>641</v>
      </c>
      <c r="I5274">
        <v>445</v>
      </c>
      <c r="J5274">
        <v>12</v>
      </c>
      <c r="K5274" t="s">
        <v>14167</v>
      </c>
      <c r="L5274">
        <v>7.7999999999999999E-5</v>
      </c>
      <c r="M5274">
        <v>119</v>
      </c>
      <c r="N5274">
        <v>534</v>
      </c>
      <c r="O5274">
        <v>-794</v>
      </c>
      <c r="P5274">
        <v>145302</v>
      </c>
      <c r="Q5274">
        <v>134689</v>
      </c>
      <c r="R5274">
        <v>1</v>
      </c>
      <c r="S5274">
        <v>6828669</v>
      </c>
      <c r="U5274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274" t="str">
        <f>IFERROR(MID(spotify_top_songs_audio_features[[#This Row],[artist_names]],SEARCH(",",spotify_top_songs_audio_features[[#This Row],[artist_names]])+2,99),"")</f>
        <v/>
      </c>
      <c r="W5274" t="str">
        <f>spotify_top_songs_audio_features[[#This Row],[source]]</f>
        <v>Grade A Productions/Interscope Records</v>
      </c>
      <c r="X5274" s="1">
        <f>spotify_top_songs_audio_features[[#This Row],[streams]]</f>
        <v>6828669</v>
      </c>
      <c r="Y5274" t="str">
        <f>IF(Tabela2[[#This Row],[feat]]="","","Feat")</f>
        <v/>
      </c>
      <c r="Z5274" s="17" t="str">
        <f>CONCATENATE(INT(spotify_top_songs_audio_features[[#This Row],[duration_ms]]/(60*1000)),":",MOD(INT(spotify_top_songs_audio_features[[#This Row],[duration_ms]]/1000),60))</f>
        <v>2:14</v>
      </c>
      <c r="AA52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74" t="str">
        <f>spotify_top_songs_audio_features[[#This Row],[track_name]]</f>
        <v>Go Hard</v>
      </c>
    </row>
    <row r="5275" spans="1:28" x14ac:dyDescent="0.25">
      <c r="A5275" t="s">
        <v>8257</v>
      </c>
      <c r="B5275" t="s">
        <v>7763</v>
      </c>
      <c r="C5275" t="s">
        <v>7764</v>
      </c>
      <c r="D5275" t="s">
        <v>7765</v>
      </c>
      <c r="E5275" t="s">
        <v>142</v>
      </c>
      <c r="F5275" t="s">
        <v>24</v>
      </c>
      <c r="G5275" t="s">
        <v>25</v>
      </c>
      <c r="H5275">
        <v>871</v>
      </c>
      <c r="I5275">
        <v>519</v>
      </c>
      <c r="J5275">
        <v>258</v>
      </c>
      <c r="K5275" t="s">
        <v>5117</v>
      </c>
      <c r="L5275">
        <v>8.1400000000000005E-4</v>
      </c>
      <c r="M5275">
        <v>869</v>
      </c>
      <c r="N5275">
        <v>532</v>
      </c>
      <c r="O5275">
        <v>-6549</v>
      </c>
      <c r="P5275">
        <v>140013</v>
      </c>
      <c r="Q5275">
        <v>251733</v>
      </c>
      <c r="R5275">
        <v>2</v>
      </c>
      <c r="S5275">
        <v>6825463</v>
      </c>
      <c r="U5275" t="str">
        <f>IFERROR(LEFT(spotify_top_songs_audio_features[[#This Row],[artist_names]],SEARCH(",",spotify_top_songs_audio_features[[#This Row],[artist_names]])-1),spotify_top_songs_audio_features[[#This Row],[artist_names]])</f>
        <v>Dave</v>
      </c>
      <c r="V5275" t="str">
        <f>IFERROR(MID(spotify_top_songs_audio_features[[#This Row],[artist_names]],SEARCH(",",spotify_top_songs_audio_features[[#This Row],[artist_names]])+2,99),"")</f>
        <v>Stormzy</v>
      </c>
      <c r="W5275" t="str">
        <f>spotify_top_songs_audio_features[[#This Row],[source]]</f>
        <v>Neighbourhood</v>
      </c>
      <c r="X5275" s="1">
        <f>spotify_top_songs_audio_features[[#This Row],[streams]]</f>
        <v>6825463</v>
      </c>
      <c r="Y5275" t="str">
        <f>IF(Tabela2[[#This Row],[feat]]="","","Feat")</f>
        <v>Feat</v>
      </c>
      <c r="Z5275" s="17" t="str">
        <f>CONCATENATE(INT(spotify_top_songs_audio_features[[#This Row],[duration_ms]]/(60*1000)),":",MOD(INT(spotify_top_songs_audio_features[[#This Row],[duration_ms]]/1000),60))</f>
        <v>4:11</v>
      </c>
      <c r="AA52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275" t="str">
        <f>spotify_top_songs_audio_features[[#This Row],[track_name]]</f>
        <v>Clash (feat. Stormzy)</v>
      </c>
    </row>
    <row r="5276" spans="1:28" x14ac:dyDescent="0.25">
      <c r="A5276" t="s">
        <v>15146</v>
      </c>
      <c r="B5276" t="s">
        <v>15147</v>
      </c>
      <c r="C5276" t="s">
        <v>15148</v>
      </c>
      <c r="D5276" t="s">
        <v>768</v>
      </c>
      <c r="E5276" t="s">
        <v>23</v>
      </c>
      <c r="F5276" t="s">
        <v>24</v>
      </c>
      <c r="G5276" t="s">
        <v>25</v>
      </c>
      <c r="H5276">
        <v>351</v>
      </c>
      <c r="I5276">
        <v>956</v>
      </c>
      <c r="J5276">
        <v>245</v>
      </c>
      <c r="K5276" t="s">
        <v>5361</v>
      </c>
      <c r="L5276">
        <v>0</v>
      </c>
      <c r="M5276">
        <v>226</v>
      </c>
      <c r="N5276">
        <v>446</v>
      </c>
      <c r="O5276">
        <v>-1996</v>
      </c>
      <c r="P5276">
        <v>83655</v>
      </c>
      <c r="Q5276">
        <v>176875</v>
      </c>
      <c r="R5276">
        <v>1</v>
      </c>
      <c r="S5276">
        <v>6818858</v>
      </c>
      <c r="U5276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5276" t="str">
        <f>IFERROR(MID(spotify_top_songs_audio_features[[#This Row],[artist_names]],SEARCH(",",spotify_top_songs_audio_features[[#This Row],[artist_names]])+2,99),"")</f>
        <v>Nipsey Hussle, John Legend</v>
      </c>
      <c r="W5276" t="str">
        <f>spotify_top_songs_audio_features[[#This Row],[source]]</f>
        <v>Epic/We The Best</v>
      </c>
      <c r="X5276" s="1">
        <f>spotify_top_songs_audio_features[[#This Row],[streams]]</f>
        <v>6818858</v>
      </c>
      <c r="Y5276" t="str">
        <f>IF(Tabela2[[#This Row],[feat]]="","","Feat")</f>
        <v>Feat</v>
      </c>
      <c r="Z5276" s="17" t="str">
        <f>CONCATENATE(INT(spotify_top_songs_audio_features[[#This Row],[duration_ms]]/(60*1000)),":",MOD(INT(spotify_top_songs_audio_features[[#This Row],[duration_ms]]/1000),60))</f>
        <v>2:56</v>
      </c>
      <c r="AA52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76" t="str">
        <f>spotify_top_songs_audio_features[[#This Row],[track_name]]</f>
        <v>Higher (feat. Nipsey Hussle &amp; John Legend)</v>
      </c>
    </row>
    <row r="5277" spans="1:28" x14ac:dyDescent="0.25">
      <c r="A5277" t="s">
        <v>14542</v>
      </c>
      <c r="B5277" t="s">
        <v>14543</v>
      </c>
      <c r="C5277" t="s">
        <v>14544</v>
      </c>
      <c r="D5277" t="s">
        <v>903</v>
      </c>
      <c r="E5277" t="s">
        <v>86</v>
      </c>
      <c r="F5277" t="s">
        <v>24</v>
      </c>
      <c r="G5277" t="s">
        <v>25</v>
      </c>
      <c r="H5277">
        <v>606</v>
      </c>
      <c r="I5277">
        <v>715</v>
      </c>
      <c r="J5277">
        <v>173</v>
      </c>
      <c r="K5277" t="s">
        <v>3897</v>
      </c>
      <c r="L5277">
        <v>133</v>
      </c>
      <c r="M5277">
        <v>124</v>
      </c>
      <c r="N5277">
        <v>393</v>
      </c>
      <c r="O5277">
        <v>-5608</v>
      </c>
      <c r="P5277">
        <v>174049</v>
      </c>
      <c r="Q5277">
        <v>200493</v>
      </c>
      <c r="R5277">
        <v>1</v>
      </c>
      <c r="S5277">
        <v>6818219</v>
      </c>
      <c r="U5277" t="str">
        <f>IFERROR(LEFT(spotify_top_songs_audio_features[[#This Row],[artist_names]],SEARCH(",",spotify_top_songs_audio_features[[#This Row],[artist_names]])-1),spotify_top_songs_audio_features[[#This Row],[artist_names]])</f>
        <v>Nimo</v>
      </c>
      <c r="V5277" t="str">
        <f>IFERROR(MID(spotify_top_songs_audio_features[[#This Row],[artist_names]],SEARCH(",",spotify_top_songs_audio_features[[#This Row],[artist_names]])+2,99),"")</f>
        <v>Hava</v>
      </c>
      <c r="W5277" t="str">
        <f>spotify_top_songs_audio_features[[#This Row],[source]]</f>
        <v>Urban</v>
      </c>
      <c r="X5277" s="1">
        <f>spotify_top_songs_audio_features[[#This Row],[streams]]</f>
        <v>6818219</v>
      </c>
      <c r="Y5277" t="str">
        <f>IF(Tabela2[[#This Row],[feat]]="","","Feat")</f>
        <v>Feat</v>
      </c>
      <c r="Z5277" s="17" t="str">
        <f>CONCATENATE(INT(spotify_top_songs_audio_features[[#This Row],[duration_ms]]/(60*1000)),":",MOD(INT(spotify_top_songs_audio_features[[#This Row],[duration_ms]]/1000),60))</f>
        <v>3:20</v>
      </c>
      <c r="AA52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277" t="str">
        <f>spotify_top_songs_audio_features[[#This Row],[track_name]]</f>
        <v>KEIN SCHLAF</v>
      </c>
    </row>
    <row r="5278" spans="1:28" x14ac:dyDescent="0.25">
      <c r="A5278" t="s">
        <v>10681</v>
      </c>
      <c r="B5278" t="s">
        <v>4218</v>
      </c>
      <c r="C5278" t="s">
        <v>6132</v>
      </c>
      <c r="D5278" t="s">
        <v>4220</v>
      </c>
      <c r="E5278" t="s">
        <v>31</v>
      </c>
      <c r="F5278" t="s">
        <v>24</v>
      </c>
      <c r="G5278" t="s">
        <v>25</v>
      </c>
      <c r="H5278">
        <v>608</v>
      </c>
      <c r="I5278">
        <v>745</v>
      </c>
      <c r="J5278">
        <v>277</v>
      </c>
      <c r="K5278" t="s">
        <v>6133</v>
      </c>
      <c r="L5278">
        <v>6.4700000000000001E-4</v>
      </c>
      <c r="M5278">
        <v>942</v>
      </c>
      <c r="N5278">
        <v>464</v>
      </c>
      <c r="O5278">
        <v>-413</v>
      </c>
      <c r="P5278">
        <v>102025</v>
      </c>
      <c r="Q5278">
        <v>224427</v>
      </c>
      <c r="R5278">
        <v>2</v>
      </c>
      <c r="S5278">
        <v>6809037</v>
      </c>
      <c r="U5278" t="str">
        <f>IFERROR(LEFT(spotify_top_songs_audio_features[[#This Row],[artist_names]],SEARCH(",",spotify_top_songs_audio_features[[#This Row],[artist_names]])-1),spotify_top_songs_audio_features[[#This Row],[artist_names]])</f>
        <v>Luke Combs</v>
      </c>
      <c r="V5278" t="str">
        <f>IFERROR(MID(spotify_top_songs_audio_features[[#This Row],[artist_names]],SEARCH(",",spotify_top_songs_audio_features[[#This Row],[artist_names]])+2,99),"")</f>
        <v/>
      </c>
      <c r="W5278" t="str">
        <f>spotify_top_songs_audio_features[[#This Row],[source]]</f>
        <v>River House Artists/Columbia Nashville</v>
      </c>
      <c r="X5278" s="1">
        <f>spotify_top_songs_audio_features[[#This Row],[streams]]</f>
        <v>6809037</v>
      </c>
      <c r="Y5278" t="str">
        <f>IF(Tabela2[[#This Row],[feat]]="","","Feat")</f>
        <v/>
      </c>
      <c r="Z5278" s="17" t="str">
        <f>CONCATENATE(INT(spotify_top_songs_audio_features[[#This Row],[duration_ms]]/(60*1000)),":",MOD(INT(spotify_top_songs_audio_features[[#This Row],[duration_ms]]/1000),60))</f>
        <v>3:44</v>
      </c>
      <c r="AA52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78" t="str">
        <f>spotify_top_songs_audio_features[[#This Row],[track_name]]</f>
        <v>The Kind of Love We Make</v>
      </c>
    </row>
    <row r="5279" spans="1:28" x14ac:dyDescent="0.25">
      <c r="A5279" t="s">
        <v>5066</v>
      </c>
      <c r="B5279" t="s">
        <v>3739</v>
      </c>
      <c r="C5279" t="s">
        <v>5067</v>
      </c>
      <c r="D5279" t="s">
        <v>520</v>
      </c>
      <c r="E5279" t="s">
        <v>177</v>
      </c>
      <c r="F5279" t="s">
        <v>24</v>
      </c>
      <c r="G5279" t="s">
        <v>25</v>
      </c>
      <c r="H5279">
        <v>714</v>
      </c>
      <c r="I5279">
        <v>442</v>
      </c>
      <c r="J5279">
        <v>605</v>
      </c>
      <c r="K5279" t="s">
        <v>2816</v>
      </c>
      <c r="L5279">
        <v>0</v>
      </c>
      <c r="M5279">
        <v>114</v>
      </c>
      <c r="N5279">
        <v>546</v>
      </c>
      <c r="O5279">
        <v>-5909</v>
      </c>
      <c r="P5279">
        <v>108039</v>
      </c>
      <c r="Q5279">
        <v>146855</v>
      </c>
      <c r="R5279">
        <v>1</v>
      </c>
      <c r="S5279">
        <v>6805417</v>
      </c>
      <c r="U5279" t="str">
        <f>IFERROR(LEFT(spotify_top_songs_audio_features[[#This Row],[artist_names]],SEARCH(",",spotify_top_songs_audio_features[[#This Row],[artist_names]])-1),spotify_top_songs_audio_features[[#This Row],[artist_names]])</f>
        <v>Charlie Puth</v>
      </c>
      <c r="V5279" t="str">
        <f>IFERROR(MID(spotify_top_songs_audio_features[[#This Row],[artist_names]],SEARCH(",",spotify_top_songs_audio_features[[#This Row],[artist_names]])+2,99),"")</f>
        <v/>
      </c>
      <c r="W5279" t="str">
        <f>spotify_top_songs_audio_features[[#This Row],[source]]</f>
        <v>Atlantic Records</v>
      </c>
      <c r="X5279" s="1">
        <f>spotify_top_songs_audio_features[[#This Row],[streams]]</f>
        <v>6805417</v>
      </c>
      <c r="Y5279" t="str">
        <f>IF(Tabela2[[#This Row],[feat]]="","","Feat")</f>
        <v/>
      </c>
      <c r="Z5279" s="17" t="str">
        <f>CONCATENATE(INT(spotify_top_songs_audio_features[[#This Row],[duration_ms]]/(60*1000)),":",MOD(INT(spotify_top_songs_audio_features[[#This Row],[duration_ms]]/1000),60))</f>
        <v>2:26</v>
      </c>
      <c r="AA52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279" t="str">
        <f>spotify_top_songs_audio_features[[#This Row],[track_name]]</f>
        <v>That's Hilarious</v>
      </c>
    </row>
    <row r="5280" spans="1:28" x14ac:dyDescent="0.25">
      <c r="A5280" t="s">
        <v>13994</v>
      </c>
      <c r="B5280" t="s">
        <v>307</v>
      </c>
      <c r="C5280" t="s">
        <v>13995</v>
      </c>
      <c r="D5280" t="s">
        <v>309</v>
      </c>
      <c r="E5280" t="s">
        <v>23</v>
      </c>
      <c r="F5280" t="s">
        <v>32</v>
      </c>
      <c r="G5280" t="s">
        <v>152</v>
      </c>
      <c r="H5280">
        <v>275</v>
      </c>
      <c r="I5280">
        <v>155</v>
      </c>
      <c r="J5280">
        <v>674</v>
      </c>
      <c r="K5280" t="s">
        <v>13996</v>
      </c>
      <c r="L5280">
        <v>176</v>
      </c>
      <c r="M5280">
        <v>888</v>
      </c>
      <c r="N5280">
        <v>588</v>
      </c>
      <c r="O5280">
        <v>-17285</v>
      </c>
      <c r="P5280">
        <v>65136</v>
      </c>
      <c r="Q5280">
        <v>206623</v>
      </c>
      <c r="R5280">
        <v>1</v>
      </c>
      <c r="S5280">
        <v>6805256</v>
      </c>
      <c r="U5280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5280" t="str">
        <f>IFERROR(MID(spotify_top_songs_audio_features[[#This Row],[artist_names]],SEARCH(",",spotify_top_songs_audio_features[[#This Row],[artist_names]])+2,99),"")</f>
        <v/>
      </c>
      <c r="W5280" t="str">
        <f>spotify_top_songs_audio_features[[#This Row],[source]]</f>
        <v>Darkroom/Interscope Records</v>
      </c>
      <c r="X5280" s="1">
        <f>spotify_top_songs_audio_features[[#This Row],[streams]]</f>
        <v>6805256</v>
      </c>
      <c r="Y5280" t="str">
        <f>IF(Tabela2[[#This Row],[feat]]="","","Feat")</f>
        <v/>
      </c>
      <c r="Z5280" s="17" t="str">
        <f>CONCATENATE(INT(spotify_top_songs_audio_features[[#This Row],[duration_ms]]/(60*1000)),":",MOD(INT(spotify_top_songs_audio_features[[#This Row],[duration_ms]]/1000),60))</f>
        <v>3:26</v>
      </c>
      <c r="AA52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80" t="str">
        <f>spotify_top_songs_audio_features[[#This Row],[track_name]]</f>
        <v>Everybody Dies</v>
      </c>
    </row>
    <row r="5281" spans="1:28" x14ac:dyDescent="0.25">
      <c r="A5281" t="s">
        <v>16111</v>
      </c>
      <c r="B5281" t="s">
        <v>100</v>
      </c>
      <c r="C5281" t="s">
        <v>16112</v>
      </c>
      <c r="D5281" t="s">
        <v>96</v>
      </c>
      <c r="E5281" t="s">
        <v>58</v>
      </c>
      <c r="F5281" t="s">
        <v>24</v>
      </c>
      <c r="G5281" t="s">
        <v>25</v>
      </c>
      <c r="H5281">
        <v>68</v>
      </c>
      <c r="I5281">
        <v>701</v>
      </c>
      <c r="J5281">
        <v>917</v>
      </c>
      <c r="K5281" t="s">
        <v>2805</v>
      </c>
      <c r="L5281">
        <v>191</v>
      </c>
      <c r="M5281">
        <v>168</v>
      </c>
      <c r="N5281">
        <v>649</v>
      </c>
      <c r="O5281">
        <v>-5001</v>
      </c>
      <c r="P5281">
        <v>9406</v>
      </c>
      <c r="Q5281">
        <v>218754</v>
      </c>
      <c r="R5281">
        <v>1</v>
      </c>
      <c r="S5281">
        <v>6802068</v>
      </c>
      <c r="U5281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5281" t="str">
        <f>IFERROR(MID(spotify_top_songs_audio_features[[#This Row],[artist_names]],SEARCH(",",spotify_top_songs_audio_features[[#This Row],[artist_names]])+2,99),"")</f>
        <v/>
      </c>
      <c r="W5281" t="str">
        <f>spotify_top_songs_audio_features[[#This Row],[source]]</f>
        <v>Warner Records</v>
      </c>
      <c r="X5281" s="1">
        <f>spotify_top_songs_audio_features[[#This Row],[streams]]</f>
        <v>6802068</v>
      </c>
      <c r="Y5281" t="str">
        <f>IF(Tabela2[[#This Row],[feat]]="","","Feat")</f>
        <v/>
      </c>
      <c r="Z5281" s="17" t="str">
        <f>CONCATENATE(INT(spotify_top_songs_audio_features[[#This Row],[duration_ms]]/(60*1000)),":",MOD(INT(spotify_top_songs_audio_features[[#This Row],[duration_ms]]/1000),60))</f>
        <v>3:38</v>
      </c>
      <c r="AA52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281" t="str">
        <f>spotify_top_songs_audio_features[[#This Row],[track_name]]</f>
        <v>Good In Bed</v>
      </c>
    </row>
    <row r="5282" spans="1:28" x14ac:dyDescent="0.25">
      <c r="A5282" t="s">
        <v>9514</v>
      </c>
      <c r="B5282" t="s">
        <v>982</v>
      </c>
      <c r="C5282" t="s">
        <v>9515</v>
      </c>
      <c r="D5282" t="s">
        <v>984</v>
      </c>
      <c r="E5282" t="s">
        <v>177</v>
      </c>
      <c r="F5282" t="s">
        <v>32</v>
      </c>
      <c r="G5282" t="s">
        <v>25</v>
      </c>
      <c r="H5282">
        <v>736</v>
      </c>
      <c r="I5282">
        <v>71</v>
      </c>
      <c r="J5282">
        <v>91</v>
      </c>
      <c r="K5282" t="s">
        <v>6026</v>
      </c>
      <c r="L5282">
        <v>351</v>
      </c>
      <c r="M5282">
        <v>395</v>
      </c>
      <c r="N5282">
        <v>728</v>
      </c>
      <c r="O5282">
        <v>-8497</v>
      </c>
      <c r="P5282">
        <v>82482</v>
      </c>
      <c r="Q5282">
        <v>141093</v>
      </c>
      <c r="R5282">
        <v>1</v>
      </c>
      <c r="S5282">
        <v>6792759</v>
      </c>
      <c r="U5282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282" t="str">
        <f>IFERROR(MID(spotify_top_songs_audio_features[[#This Row],[artist_names]],SEARCH(",",spotify_top_songs_audio_features[[#This Row],[artist_names]])+2,99),"")</f>
        <v/>
      </c>
      <c r="W5282" t="str">
        <f>spotify_top_songs_audio_features[[#This Row],[source]]</f>
        <v>88rising Music/Warner Records</v>
      </c>
      <c r="X5282" s="1">
        <f>spotify_top_songs_audio_features[[#This Row],[streams]]</f>
        <v>6792759</v>
      </c>
      <c r="Y5282" t="str">
        <f>IF(Tabela2[[#This Row],[feat]]="","","Feat")</f>
        <v/>
      </c>
      <c r="Z5282" s="17" t="str">
        <f>CONCATENATE(INT(spotify_top_songs_audio_features[[#This Row],[duration_ms]]/(60*1000)),":",MOD(INT(spotify_top_songs_audio_features[[#This Row],[duration_ms]]/1000),60))</f>
        <v>2:21</v>
      </c>
      <c r="AA52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282" t="str">
        <f>spotify_top_songs_audio_features[[#This Row],[track_name]]</f>
        <v>YUKON (INTERLUDE)</v>
      </c>
    </row>
    <row r="5283" spans="1:28" x14ac:dyDescent="0.25">
      <c r="A5283" t="s">
        <v>8402</v>
      </c>
      <c r="B5283" t="s">
        <v>448</v>
      </c>
      <c r="C5283" t="s">
        <v>8403</v>
      </c>
      <c r="D5283" t="s">
        <v>96</v>
      </c>
      <c r="E5283" t="s">
        <v>58</v>
      </c>
      <c r="F5283" t="s">
        <v>24</v>
      </c>
      <c r="G5283" t="s">
        <v>25</v>
      </c>
      <c r="H5283">
        <v>589</v>
      </c>
      <c r="I5283">
        <v>842</v>
      </c>
      <c r="J5283">
        <v>372</v>
      </c>
      <c r="K5283" t="s">
        <v>8404</v>
      </c>
      <c r="L5283">
        <v>0</v>
      </c>
      <c r="M5283">
        <v>113</v>
      </c>
      <c r="N5283">
        <v>657</v>
      </c>
      <c r="O5283">
        <v>-486</v>
      </c>
      <c r="P5283">
        <v>164163</v>
      </c>
      <c r="Q5283">
        <v>136012</v>
      </c>
      <c r="R5283">
        <v>1</v>
      </c>
      <c r="S5283">
        <v>6788708</v>
      </c>
      <c r="U5283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5283" t="str">
        <f>IFERROR(MID(spotify_top_songs_audio_features[[#This Row],[artist_names]],SEARCH(",",spotify_top_songs_audio_features[[#This Row],[artist_names]])+2,99),"")</f>
        <v/>
      </c>
      <c r="W5283" t="str">
        <f>spotify_top_songs_audio_features[[#This Row],[source]]</f>
        <v>Warner Records</v>
      </c>
      <c r="X5283" s="1">
        <f>spotify_top_songs_audio_features[[#This Row],[streams]]</f>
        <v>6788708</v>
      </c>
      <c r="Y5283" t="str">
        <f>IF(Tabela2[[#This Row],[feat]]="","","Feat")</f>
        <v/>
      </c>
      <c r="Z5283" s="17" t="str">
        <f>CONCATENATE(INT(spotify_top_songs_audio_features[[#This Row],[duration_ms]]/(60*1000)),":",MOD(INT(spotify_top_songs_audio_features[[#This Row],[duration_ms]]/1000),60))</f>
        <v>2:16</v>
      </c>
      <c r="AA52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283" t="str">
        <f>spotify_top_songs_audio_features[[#This Row],[track_name]]</f>
        <v>Boys Don't Cry</v>
      </c>
    </row>
    <row r="5284" spans="1:28" x14ac:dyDescent="0.25">
      <c r="A5284" t="s">
        <v>6172</v>
      </c>
      <c r="B5284" t="s">
        <v>6173</v>
      </c>
      <c r="C5284" t="s">
        <v>6174</v>
      </c>
      <c r="D5284" t="s">
        <v>3705</v>
      </c>
      <c r="E5284" t="s">
        <v>142</v>
      </c>
      <c r="F5284" t="s">
        <v>24</v>
      </c>
      <c r="G5284" t="s">
        <v>25</v>
      </c>
      <c r="H5284">
        <v>41</v>
      </c>
      <c r="I5284">
        <v>881</v>
      </c>
      <c r="J5284">
        <v>87</v>
      </c>
      <c r="K5284" t="s">
        <v>6175</v>
      </c>
      <c r="L5284">
        <v>4.2599999999999999E-3</v>
      </c>
      <c r="M5284">
        <v>922</v>
      </c>
      <c r="N5284">
        <v>357</v>
      </c>
      <c r="O5284">
        <v>-3502</v>
      </c>
      <c r="P5284">
        <v>165006</v>
      </c>
      <c r="Q5284">
        <v>159096</v>
      </c>
      <c r="R5284">
        <v>1</v>
      </c>
      <c r="S5284">
        <v>6786243</v>
      </c>
      <c r="U5284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5284" t="str">
        <f>IFERROR(MID(spotify_top_songs_audio_features[[#This Row],[artist_names]],SEARCH(",",spotify_top_songs_audio_features[[#This Row],[artist_names]])+2,99),"")</f>
        <v>WILLOW</v>
      </c>
      <c r="W5284" t="str">
        <f>spotify_top_songs_audio_features[[#This Row],[source]]</f>
        <v>Bad Boy / Interscope</v>
      </c>
      <c r="X5284" s="1">
        <f>spotify_top_songs_audio_features[[#This Row],[streams]]</f>
        <v>6786243</v>
      </c>
      <c r="Y5284" t="str">
        <f>IF(Tabela2[[#This Row],[feat]]="","","Feat")</f>
        <v>Feat</v>
      </c>
      <c r="Z5284" s="17" t="str">
        <f>CONCATENATE(INT(spotify_top_songs_audio_features[[#This Row],[duration_ms]]/(60*1000)),":",MOD(INT(spotify_top_songs_audio_features[[#This Row],[duration_ms]]/1000),60))</f>
        <v>2:39</v>
      </c>
      <c r="AA52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284" t="str">
        <f>spotify_top_songs_audio_features[[#This Row],[track_name]]</f>
        <v>emo girl (feat. WILLOW)</v>
      </c>
    </row>
    <row r="5285" spans="1:28" x14ac:dyDescent="0.25">
      <c r="A5285" t="s">
        <v>13208</v>
      </c>
      <c r="B5285" t="s">
        <v>13209</v>
      </c>
      <c r="C5285" t="s">
        <v>13210</v>
      </c>
      <c r="D5285" t="s">
        <v>6002</v>
      </c>
      <c r="E5285" t="s">
        <v>177</v>
      </c>
      <c r="F5285" t="s">
        <v>24</v>
      </c>
      <c r="G5285" t="s">
        <v>25</v>
      </c>
      <c r="H5285">
        <v>756</v>
      </c>
      <c r="I5285">
        <v>698</v>
      </c>
      <c r="J5285">
        <v>178</v>
      </c>
      <c r="K5285" t="s">
        <v>12292</v>
      </c>
      <c r="L5285">
        <v>0</v>
      </c>
      <c r="M5285">
        <v>221</v>
      </c>
      <c r="N5285">
        <v>66</v>
      </c>
      <c r="O5285">
        <v>-5464</v>
      </c>
      <c r="P5285">
        <v>77497</v>
      </c>
      <c r="Q5285">
        <v>247714</v>
      </c>
      <c r="R5285">
        <v>1</v>
      </c>
      <c r="S5285">
        <v>6767904</v>
      </c>
      <c r="U5285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5285" t="str">
        <f>IFERROR(MID(spotify_top_songs_audio_features[[#This Row],[artist_names]],SEARCH(",",spotify_top_songs_audio_features[[#This Row],[artist_names]])+2,99),"")</f>
        <v>Polo G, Lil Durk</v>
      </c>
      <c r="W5285" t="str">
        <f>spotify_top_songs_audio_features[[#This Row],[source]]</f>
        <v>1400 Entertainment, Inc. / 10K Projects</v>
      </c>
      <c r="X5285" s="1">
        <f>spotify_top_songs_audio_features[[#This Row],[streams]]</f>
        <v>6767904</v>
      </c>
      <c r="Y5285" t="str">
        <f>IF(Tabela2[[#This Row],[feat]]="","","Feat")</f>
        <v>Feat</v>
      </c>
      <c r="Z5285" s="17" t="str">
        <f>CONCATENATE(INT(spotify_top_songs_audio_features[[#This Row],[duration_ms]]/(60*1000)),":",MOD(INT(spotify_top_songs_audio_features[[#This Row],[duration_ms]]/1000),60))</f>
        <v>4:7</v>
      </c>
      <c r="AA52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285" t="str">
        <f>spotify_top_songs_audio_features[[#This Row],[track_name]]</f>
        <v>Rich MF (feat. Lil Durk)</v>
      </c>
    </row>
    <row r="5286" spans="1:28" x14ac:dyDescent="0.25">
      <c r="A5286" t="s">
        <v>7694</v>
      </c>
      <c r="B5286" t="s">
        <v>5646</v>
      </c>
      <c r="C5286" t="s">
        <v>7695</v>
      </c>
      <c r="D5286" t="s">
        <v>48</v>
      </c>
      <c r="E5286" t="s">
        <v>70</v>
      </c>
      <c r="F5286" t="s">
        <v>24</v>
      </c>
      <c r="G5286" t="s">
        <v>25</v>
      </c>
      <c r="H5286">
        <v>625</v>
      </c>
      <c r="I5286">
        <v>581</v>
      </c>
      <c r="J5286">
        <v>316</v>
      </c>
      <c r="K5286" t="s">
        <v>7696</v>
      </c>
      <c r="L5286">
        <v>111</v>
      </c>
      <c r="M5286">
        <v>254</v>
      </c>
      <c r="N5286">
        <v>267</v>
      </c>
      <c r="O5286">
        <v>-71</v>
      </c>
      <c r="P5286">
        <v>14204</v>
      </c>
      <c r="Q5286">
        <v>150853</v>
      </c>
      <c r="R5286">
        <v>1</v>
      </c>
      <c r="S5286">
        <v>6763705</v>
      </c>
      <c r="U5286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5286" t="str">
        <f>IFERROR(MID(spotify_top_songs_audio_features[[#This Row],[artist_names]],SEARCH(",",spotify_top_songs_audio_features[[#This Row],[artist_names]])+2,99),"")</f>
        <v/>
      </c>
      <c r="W5286" t="str">
        <f>spotify_top_songs_audio_features[[#This Row],[source]]</f>
        <v>Republic Records</v>
      </c>
      <c r="X5286" s="1">
        <f>spotify_top_songs_audio_features[[#This Row],[streams]]</f>
        <v>6763705</v>
      </c>
      <c r="Y5286" t="str">
        <f>IF(Tabela2[[#This Row],[feat]]="","","Feat")</f>
        <v/>
      </c>
      <c r="Z5286" s="17" t="str">
        <f>CONCATENATE(INT(spotify_top_songs_audio_features[[#This Row],[duration_ms]]/(60*1000)),":",MOD(INT(spotify_top_songs_audio_features[[#This Row],[duration_ms]]/1000),60))</f>
        <v>2:30</v>
      </c>
      <c r="AA52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286" t="str">
        <f>spotify_top_songs_audio_features[[#This Row],[track_name]]</f>
        <v>Damaged</v>
      </c>
    </row>
    <row r="5287" spans="1:28" x14ac:dyDescent="0.25">
      <c r="A5287" t="s">
        <v>2398</v>
      </c>
      <c r="B5287" t="s">
        <v>1375</v>
      </c>
      <c r="C5287" t="s">
        <v>2399</v>
      </c>
      <c r="D5287" t="s">
        <v>1377</v>
      </c>
      <c r="E5287" t="s">
        <v>113</v>
      </c>
      <c r="F5287" t="s">
        <v>24</v>
      </c>
      <c r="G5287" t="s">
        <v>25</v>
      </c>
      <c r="H5287">
        <v>359</v>
      </c>
      <c r="I5287">
        <v>434</v>
      </c>
      <c r="J5287">
        <v>305</v>
      </c>
      <c r="K5287" t="s">
        <v>1707</v>
      </c>
      <c r="L5287">
        <v>0</v>
      </c>
      <c r="M5287">
        <v>205</v>
      </c>
      <c r="N5287">
        <v>325</v>
      </c>
      <c r="O5287">
        <v>-6068</v>
      </c>
      <c r="P5287">
        <v>79133</v>
      </c>
      <c r="Q5287">
        <v>200429</v>
      </c>
      <c r="R5287">
        <v>1</v>
      </c>
      <c r="S5287">
        <v>6758439</v>
      </c>
      <c r="U5287" t="str">
        <f>IFERROR(LEFT(spotify_top_songs_audio_features[[#This Row],[artist_names]],SEARCH(",",spotify_top_songs_audio_features[[#This Row],[artist_names]])-1),spotify_top_songs_audio_features[[#This Row],[artist_names]])</f>
        <v>Irama</v>
      </c>
      <c r="V5287" t="str">
        <f>IFERROR(MID(spotify_top_songs_audio_features[[#This Row],[artist_names]],SEARCH(",",spotify_top_songs_audio_features[[#This Row],[artist_names]])+2,99),"")</f>
        <v/>
      </c>
      <c r="W5287" t="str">
        <f>spotify_top_songs_audio_features[[#This Row],[source]]</f>
        <v>WM Italy</v>
      </c>
      <c r="X5287" s="1">
        <f>spotify_top_songs_audio_features[[#This Row],[streams]]</f>
        <v>6758439</v>
      </c>
      <c r="Y5287" t="str">
        <f>IF(Tabela2[[#This Row],[feat]]="","","Feat")</f>
        <v/>
      </c>
      <c r="Z5287" s="17" t="str">
        <f>CONCATENATE(INT(spotify_top_songs_audio_features[[#This Row],[duration_ms]]/(60*1000)),":",MOD(INT(spotify_top_songs_audio_features[[#This Row],[duration_ms]]/1000),60))</f>
        <v>3:20</v>
      </c>
      <c r="AA52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87" t="str">
        <f>spotify_top_songs_audio_features[[#This Row],[track_name]]</f>
        <v>Ovunque Sarai</v>
      </c>
    </row>
    <row r="5288" spans="1:28" x14ac:dyDescent="0.25">
      <c r="A5288" t="s">
        <v>11321</v>
      </c>
      <c r="B5288" t="s">
        <v>11322</v>
      </c>
      <c r="C5288" t="s">
        <v>11323</v>
      </c>
      <c r="D5288" t="s">
        <v>11324</v>
      </c>
      <c r="E5288" t="s">
        <v>177</v>
      </c>
      <c r="F5288" t="s">
        <v>32</v>
      </c>
      <c r="G5288" t="s">
        <v>25</v>
      </c>
      <c r="H5288">
        <v>768</v>
      </c>
      <c r="I5288">
        <v>574</v>
      </c>
      <c r="J5288">
        <v>136</v>
      </c>
      <c r="K5288" t="s">
        <v>8527</v>
      </c>
      <c r="L5288">
        <v>1.65E-3</v>
      </c>
      <c r="M5288">
        <v>336</v>
      </c>
      <c r="N5288">
        <v>278</v>
      </c>
      <c r="O5288">
        <v>-6104</v>
      </c>
      <c r="P5288">
        <v>74949</v>
      </c>
      <c r="Q5288">
        <v>217776</v>
      </c>
      <c r="R5288">
        <v>1</v>
      </c>
      <c r="S5288">
        <v>6755123</v>
      </c>
      <c r="U5288" t="str">
        <f>IFERROR(LEFT(spotify_top_songs_audio_features[[#This Row],[artist_names]],SEARCH(",",spotify_top_songs_audio_features[[#This Row],[artist_names]])-1),spotify_top_songs_audio_features[[#This Row],[artist_names]])</f>
        <v>NAV</v>
      </c>
      <c r="V5288" t="str">
        <f>IFERROR(MID(spotify_top_songs_audio_features[[#This Row],[artist_names]],SEARCH(",",spotify_top_songs_audio_features[[#This Row],[artist_names]])+2,99),"")</f>
        <v>The Weeknd</v>
      </c>
      <c r="W5288" t="str">
        <f>spotify_top_songs_audio_features[[#This Row],[source]]</f>
        <v>XO Records, LLC and Republic Records</v>
      </c>
      <c r="X5288" s="1">
        <f>spotify_top_songs_audio_features[[#This Row],[streams]]</f>
        <v>6755123</v>
      </c>
      <c r="Y5288" t="str">
        <f>IF(Tabela2[[#This Row],[feat]]="","","Feat")</f>
        <v>Feat</v>
      </c>
      <c r="Z5288" s="17" t="str">
        <f>CONCATENATE(INT(spotify_top_songs_audio_features[[#This Row],[duration_ms]]/(60*1000)),":",MOD(INT(spotify_top_songs_audio_features[[#This Row],[duration_ms]]/1000),60))</f>
        <v>3:37</v>
      </c>
      <c r="AA52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288" t="str">
        <f>spotify_top_songs_audio_features[[#This Row],[track_name]]</f>
        <v>Price On My Head (feat. The Weeknd)</v>
      </c>
    </row>
    <row r="5289" spans="1:28" x14ac:dyDescent="0.25">
      <c r="A5289" t="s">
        <v>13211</v>
      </c>
      <c r="B5289" t="s">
        <v>13212</v>
      </c>
      <c r="C5289" t="s">
        <v>13213</v>
      </c>
      <c r="D5289" t="s">
        <v>30</v>
      </c>
      <c r="E5289" t="s">
        <v>31</v>
      </c>
      <c r="F5289" t="s">
        <v>24</v>
      </c>
      <c r="G5289" t="s">
        <v>25</v>
      </c>
      <c r="H5289">
        <v>777</v>
      </c>
      <c r="I5289">
        <v>57</v>
      </c>
      <c r="J5289">
        <v>472</v>
      </c>
      <c r="K5289" t="s">
        <v>4536</v>
      </c>
      <c r="L5289">
        <v>0</v>
      </c>
      <c r="M5289">
        <v>121</v>
      </c>
      <c r="N5289">
        <v>321</v>
      </c>
      <c r="O5289">
        <v>-6833</v>
      </c>
      <c r="P5289">
        <v>139993</v>
      </c>
      <c r="Q5289">
        <v>219480</v>
      </c>
      <c r="R5289">
        <v>1</v>
      </c>
      <c r="S5289">
        <v>6744472</v>
      </c>
      <c r="U5289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5289" t="str">
        <f>IFERROR(MID(spotify_top_songs_audio_features[[#This Row],[artist_names]],SEARCH(",",spotify_top_songs_audio_features[[#This Row],[artist_names]])+2,99),"")</f>
        <v>Big Sean</v>
      </c>
      <c r="W5289" t="str">
        <f>spotify_top_songs_audio_features[[#This Row],[source]]</f>
        <v>Def Jam Recordings</v>
      </c>
      <c r="X5289" s="1">
        <f>spotify_top_songs_audio_features[[#This Row],[streams]]</f>
        <v>6744472</v>
      </c>
      <c r="Y5289" t="str">
        <f>IF(Tabela2[[#This Row],[feat]]="","","Feat")</f>
        <v>Feat</v>
      </c>
      <c r="Z5289" s="17" t="str">
        <f>CONCATENATE(INT(spotify_top_songs_audio_features[[#This Row],[duration_ms]]/(60*1000)),":",MOD(INT(spotify_top_songs_audio_features[[#This Row],[duration_ms]]/1000),60))</f>
        <v>3:39</v>
      </c>
      <c r="AA52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289" t="str">
        <f>spotify_top_songs_audio_features[[#This Row],[track_name]]</f>
        <v>Wassup</v>
      </c>
    </row>
    <row r="5290" spans="1:28" x14ac:dyDescent="0.25">
      <c r="A5290" t="s">
        <v>9911</v>
      </c>
      <c r="B5290" t="s">
        <v>2846</v>
      </c>
      <c r="C5290" t="s">
        <v>9912</v>
      </c>
      <c r="D5290" t="s">
        <v>141</v>
      </c>
      <c r="E5290" t="s">
        <v>86</v>
      </c>
      <c r="F5290" t="s">
        <v>32</v>
      </c>
      <c r="G5290" t="s">
        <v>25</v>
      </c>
      <c r="H5290">
        <v>455</v>
      </c>
      <c r="I5290">
        <v>592</v>
      </c>
      <c r="J5290">
        <v>227</v>
      </c>
      <c r="K5290" t="s">
        <v>9913</v>
      </c>
      <c r="L5290">
        <v>1.03E-4</v>
      </c>
      <c r="M5290">
        <v>116</v>
      </c>
      <c r="N5290">
        <v>512</v>
      </c>
      <c r="O5290">
        <v>-7069</v>
      </c>
      <c r="P5290">
        <v>134025</v>
      </c>
      <c r="Q5290">
        <v>202968</v>
      </c>
      <c r="R5290">
        <v>1</v>
      </c>
      <c r="S5290">
        <v>6741876</v>
      </c>
      <c r="U5290" t="str">
        <f>IFERROR(LEFT(spotify_top_songs_audio_features[[#This Row],[artist_names]],SEARCH(",",spotify_top_songs_audio_features[[#This Row],[artist_names]])-1),spotify_top_songs_audio_features[[#This Row],[artist_names]])</f>
        <v>Mora</v>
      </c>
      <c r="V5290" t="str">
        <f>IFERROR(MID(spotify_top_songs_audio_features[[#This Row],[artist_names]],SEARCH(",",spotify_top_songs_audio_features[[#This Row],[artist_names]])+2,99),"")</f>
        <v/>
      </c>
      <c r="W5290" t="str">
        <f>spotify_top_songs_audio_features[[#This Row],[source]]</f>
        <v>Rimas Entertainment LLC</v>
      </c>
      <c r="X5290" s="1">
        <f>spotify_top_songs_audio_features[[#This Row],[streams]]</f>
        <v>6741876</v>
      </c>
      <c r="Y5290" t="str">
        <f>IF(Tabela2[[#This Row],[feat]]="","","Feat")</f>
        <v/>
      </c>
      <c r="Z5290" s="17" t="str">
        <f>CONCATENATE(INT(spotify_top_songs_audio_features[[#This Row],[duration_ms]]/(60*1000)),":",MOD(INT(spotify_top_songs_audio_features[[#This Row],[duration_ms]]/1000),60))</f>
        <v>3:22</v>
      </c>
      <c r="AA52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290" t="str">
        <f>spotify_top_songs_audio_features[[#This Row],[track_name]]</f>
        <v>CALENTÓN</v>
      </c>
    </row>
    <row r="5291" spans="1:28" x14ac:dyDescent="0.25">
      <c r="A5291" t="s">
        <v>15035</v>
      </c>
      <c r="B5291" t="s">
        <v>15036</v>
      </c>
      <c r="C5291" t="s">
        <v>15037</v>
      </c>
      <c r="D5291" t="s">
        <v>1345</v>
      </c>
      <c r="E5291" t="s">
        <v>113</v>
      </c>
      <c r="F5291" t="s">
        <v>32</v>
      </c>
      <c r="G5291" t="s">
        <v>25</v>
      </c>
      <c r="H5291">
        <v>76</v>
      </c>
      <c r="I5291">
        <v>746</v>
      </c>
      <c r="J5291">
        <v>227</v>
      </c>
      <c r="K5291" t="s">
        <v>1882</v>
      </c>
      <c r="L5291">
        <v>0</v>
      </c>
      <c r="M5291">
        <v>905</v>
      </c>
      <c r="N5291">
        <v>449</v>
      </c>
      <c r="O5291">
        <v>-5331</v>
      </c>
      <c r="P5291">
        <v>100011</v>
      </c>
      <c r="Q5291">
        <v>233546</v>
      </c>
      <c r="R5291">
        <v>1</v>
      </c>
      <c r="S5291">
        <v>6740180</v>
      </c>
      <c r="U5291" t="str">
        <f>IFERROR(LEFT(spotify_top_songs_audio_features[[#This Row],[artist_names]],SEARCH(",",spotify_top_songs_audio_features[[#This Row],[artist_names]])-1),spotify_top_songs_audio_features[[#This Row],[artist_names]])</f>
        <v>Tory Lanez</v>
      </c>
      <c r="V5291" t="str">
        <f>IFERROR(MID(spotify_top_songs_audio_features[[#This Row],[artist_names]],SEARCH(",",spotify_top_songs_audio_features[[#This Row],[artist_names]])+2,99),"")</f>
        <v>T-Pain</v>
      </c>
      <c r="W5291" t="str">
        <f>spotify_top_songs_audio_features[[#This Row],[source]]</f>
        <v>Mad Love/Interscope Records</v>
      </c>
      <c r="X5291" s="1">
        <f>spotify_top_songs_audio_features[[#This Row],[streams]]</f>
        <v>6740180</v>
      </c>
      <c r="Y5291" t="str">
        <f>IF(Tabela2[[#This Row],[feat]]="","","Feat")</f>
        <v>Feat</v>
      </c>
      <c r="Z5291" s="17" t="str">
        <f>CONCATENATE(INT(spotify_top_songs_audio_features[[#This Row],[duration_ms]]/(60*1000)),":",MOD(INT(spotify_top_songs_audio_features[[#This Row],[duration_ms]]/1000),60))</f>
        <v>3:53</v>
      </c>
      <c r="AA52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291" t="str">
        <f>spotify_top_songs_audio_features[[#This Row],[track_name]]</f>
        <v>Jerry Sprunger (with T-Pain)</v>
      </c>
    </row>
    <row r="5292" spans="1:28" x14ac:dyDescent="0.25">
      <c r="A5292" t="s">
        <v>1050</v>
      </c>
      <c r="B5292" t="s">
        <v>1051</v>
      </c>
      <c r="C5292" t="s">
        <v>1052</v>
      </c>
      <c r="D5292" t="s">
        <v>1053</v>
      </c>
      <c r="E5292" t="s">
        <v>97</v>
      </c>
      <c r="F5292" t="s">
        <v>24</v>
      </c>
      <c r="G5292" t="s">
        <v>25</v>
      </c>
      <c r="H5292">
        <v>507</v>
      </c>
      <c r="I5292">
        <v>442</v>
      </c>
      <c r="J5292">
        <v>367</v>
      </c>
      <c r="K5292" t="s">
        <v>1054</v>
      </c>
      <c r="L5292">
        <v>148</v>
      </c>
      <c r="M5292">
        <v>174</v>
      </c>
      <c r="N5292">
        <v>107</v>
      </c>
      <c r="O5292">
        <v>-7279</v>
      </c>
      <c r="P5292">
        <v>17303</v>
      </c>
      <c r="Q5292">
        <v>227707</v>
      </c>
      <c r="R5292">
        <v>2</v>
      </c>
      <c r="S5292">
        <v>6734288</v>
      </c>
      <c r="U5292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5292" t="str">
        <f>IFERROR(MID(spotify_top_songs_audio_features[[#This Row],[artist_names]],SEARCH(",",spotify_top_songs_audio_features[[#This Row],[artist_names]])+2,99),"")</f>
        <v>Metro Boomin, 21 Savage</v>
      </c>
      <c r="W5292" t="str">
        <f>spotify_top_songs_audio_features[[#This Row],[source]]</f>
        <v>Republic/MB/Big Sean</v>
      </c>
      <c r="X5292" s="1">
        <f>spotify_top_songs_audio_features[[#This Row],[streams]]</f>
        <v>6734288</v>
      </c>
      <c r="Y5292" t="str">
        <f>IF(Tabela2[[#This Row],[feat]]="","","Feat")</f>
        <v>Feat</v>
      </c>
      <c r="Z5292" s="17" t="str">
        <f>CONCATENATE(INT(spotify_top_songs_audio_features[[#This Row],[duration_ms]]/(60*1000)),":",MOD(INT(spotify_top_songs_audio_features[[#This Row],[duration_ms]]/1000),60))</f>
        <v>3:47</v>
      </c>
      <c r="AA52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292" t="str">
        <f>spotify_top_songs_audio_features[[#This Row],[track_name]]</f>
        <v>Pull Up N Wreck (&amp; Metro Boomin)</v>
      </c>
    </row>
    <row r="5293" spans="1:28" x14ac:dyDescent="0.25">
      <c r="A5293" t="s">
        <v>10682</v>
      </c>
      <c r="B5293" t="s">
        <v>10683</v>
      </c>
      <c r="C5293" t="s">
        <v>10684</v>
      </c>
      <c r="D5293" t="s">
        <v>10685</v>
      </c>
      <c r="E5293" t="s">
        <v>23</v>
      </c>
      <c r="F5293" t="s">
        <v>32</v>
      </c>
      <c r="G5293" t="s">
        <v>25</v>
      </c>
      <c r="H5293">
        <v>443</v>
      </c>
      <c r="I5293">
        <v>72</v>
      </c>
      <c r="J5293">
        <v>733</v>
      </c>
      <c r="K5293" t="s">
        <v>5806</v>
      </c>
      <c r="L5293">
        <v>0</v>
      </c>
      <c r="M5293">
        <v>909</v>
      </c>
      <c r="N5293">
        <v>374</v>
      </c>
      <c r="O5293">
        <v>-3743</v>
      </c>
      <c r="P5293">
        <v>89378</v>
      </c>
      <c r="Q5293">
        <v>301304</v>
      </c>
      <c r="R5293">
        <v>1</v>
      </c>
      <c r="S5293">
        <v>6731106</v>
      </c>
      <c r="U5293" t="str">
        <f>IFERROR(LEFT(spotify_top_songs_audio_features[[#This Row],[artist_names]],SEARCH(",",spotify_top_songs_audio_features[[#This Row],[artist_names]])-1),spotify_top_songs_audio_features[[#This Row],[artist_names]])</f>
        <v>Brent Faiyaz</v>
      </c>
      <c r="V5293" t="str">
        <f>IFERROR(MID(spotify_top_songs_audio_features[[#This Row],[artist_names]],SEARCH(",",spotify_top_songs_audio_features[[#This Row],[artist_names]])+2,99),"")</f>
        <v>Drake, The Neptunes</v>
      </c>
      <c r="W5293" t="str">
        <f>spotify_top_songs_audio_features[[#This Row],[source]]</f>
        <v>Lost kids</v>
      </c>
      <c r="X5293" s="1">
        <f>spotify_top_songs_audio_features[[#This Row],[streams]]</f>
        <v>6731106</v>
      </c>
      <c r="Y5293" t="str">
        <f>IF(Tabela2[[#This Row],[feat]]="","","Feat")</f>
        <v>Feat</v>
      </c>
      <c r="Z5293" s="17" t="str">
        <f>CONCATENATE(INT(spotify_top_songs_audio_features[[#This Row],[duration_ms]]/(60*1000)),":",MOD(INT(spotify_top_songs_audio_features[[#This Row],[duration_ms]]/1000),60))</f>
        <v>5:1</v>
      </c>
      <c r="AA52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293" t="str">
        <f>spotify_top_songs_audio_features[[#This Row],[track_name]]</f>
        <v>Wasting Time ( feat. Drake &amp; The Neptunes )</v>
      </c>
    </row>
    <row r="5294" spans="1:28" x14ac:dyDescent="0.25">
      <c r="A5294" t="s">
        <v>8454</v>
      </c>
      <c r="B5294" t="s">
        <v>8455</v>
      </c>
      <c r="C5294" t="s">
        <v>8456</v>
      </c>
      <c r="D5294" t="s">
        <v>2418</v>
      </c>
      <c r="E5294" t="s">
        <v>43</v>
      </c>
      <c r="F5294" t="s">
        <v>32</v>
      </c>
      <c r="G5294" t="s">
        <v>64</v>
      </c>
      <c r="H5294">
        <v>512</v>
      </c>
      <c r="I5294">
        <v>623</v>
      </c>
      <c r="J5294">
        <v>808</v>
      </c>
      <c r="K5294" t="s">
        <v>7877</v>
      </c>
      <c r="L5294">
        <v>0</v>
      </c>
      <c r="M5294">
        <v>13</v>
      </c>
      <c r="N5294">
        <v>219</v>
      </c>
      <c r="O5294">
        <v>-6553</v>
      </c>
      <c r="P5294">
        <v>11215</v>
      </c>
      <c r="Q5294">
        <v>183589</v>
      </c>
      <c r="R5294">
        <v>1</v>
      </c>
      <c r="S5294">
        <v>6725748</v>
      </c>
      <c r="U5294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5294" t="str">
        <f>IFERROR(MID(spotify_top_songs_audio_features[[#This Row],[artist_names]],SEARCH(",",spotify_top_songs_audio_features[[#This Row],[artist_names]])+2,99),"")</f>
        <v>Lil Uzi Vert</v>
      </c>
      <c r="W5294" t="str">
        <f>spotify_top_songs_audio_features[[#This Row],[source]]</f>
        <v>Highbridge the Label / Atlantic Records</v>
      </c>
      <c r="X5294" s="1">
        <f>spotify_top_songs_audio_features[[#This Row],[streams]]</f>
        <v>6725748</v>
      </c>
      <c r="Y5294" t="str">
        <f>IF(Tabela2[[#This Row],[feat]]="","","Feat")</f>
        <v>Feat</v>
      </c>
      <c r="Z5294" s="17" t="str">
        <f>CONCATENATE(INT(spotify_top_songs_audio_features[[#This Row],[duration_ms]]/(60*1000)),":",MOD(INT(spotify_top_songs_audio_features[[#This Row],[duration_ms]]/1000),60))</f>
        <v>3:3</v>
      </c>
      <c r="AA52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294" t="str">
        <f>spotify_top_songs_audio_features[[#This Row],[track_name]]</f>
        <v>Reply (feat. Lil Uzi Vert)</v>
      </c>
    </row>
    <row r="5295" spans="1:28" x14ac:dyDescent="0.25">
      <c r="A5295" t="s">
        <v>1774</v>
      </c>
      <c r="B5295" t="s">
        <v>1775</v>
      </c>
      <c r="C5295" t="s">
        <v>1776</v>
      </c>
      <c r="D5295" t="s">
        <v>1777</v>
      </c>
      <c r="E5295" t="s">
        <v>43</v>
      </c>
      <c r="F5295" t="s">
        <v>24</v>
      </c>
      <c r="G5295" t="s">
        <v>25</v>
      </c>
      <c r="H5295">
        <v>788</v>
      </c>
      <c r="I5295">
        <v>556</v>
      </c>
      <c r="J5295">
        <v>345</v>
      </c>
      <c r="K5295" t="s">
        <v>59</v>
      </c>
      <c r="L5295">
        <v>0</v>
      </c>
      <c r="M5295">
        <v>217</v>
      </c>
      <c r="N5295">
        <v>481</v>
      </c>
      <c r="O5295">
        <v>-7655</v>
      </c>
      <c r="P5295">
        <v>80012</v>
      </c>
      <c r="Q5295">
        <v>141009</v>
      </c>
      <c r="R5295">
        <v>12</v>
      </c>
      <c r="S5295">
        <v>6723325</v>
      </c>
      <c r="U5295" t="str">
        <f>IFERROR(LEFT(spotify_top_songs_audio_features[[#This Row],[artist_names]],SEARCH(",",spotify_top_songs_audio_features[[#This Row],[artist_names]])-1),spotify_top_songs_audio_features[[#This Row],[artist_names]])</f>
        <v>Tay-K</v>
      </c>
      <c r="V5295" t="str">
        <f>IFERROR(MID(spotify_top_songs_audio_features[[#This Row],[artist_names]],SEARCH(",",spotify_top_songs_audio_features[[#This Row],[artist_names]])+2,99),"")</f>
        <v/>
      </c>
      <c r="W5295" t="str">
        <f>spotify_top_songs_audio_features[[#This Row],[source]]</f>
        <v>88 Classic</v>
      </c>
      <c r="X5295" s="1">
        <f>spotify_top_songs_audio_features[[#This Row],[streams]]</f>
        <v>6723325</v>
      </c>
      <c r="Y5295" t="str">
        <f>IF(Tabela2[[#This Row],[feat]]="","","Feat")</f>
        <v/>
      </c>
      <c r="Z5295" s="17" t="str">
        <f>CONCATENATE(INT(spotify_top_songs_audio_features[[#This Row],[duration_ms]]/(60*1000)),":",MOD(INT(spotify_top_songs_audio_features[[#This Row],[duration_ms]]/1000),60))</f>
        <v>2:21</v>
      </c>
      <c r="AA52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295" t="str">
        <f>spotify_top_songs_audio_features[[#This Row],[track_name]]</f>
        <v>The Race</v>
      </c>
    </row>
    <row r="5296" spans="1:28" x14ac:dyDescent="0.25">
      <c r="A5296" t="s">
        <v>14970</v>
      </c>
      <c r="B5296" t="s">
        <v>14971</v>
      </c>
      <c r="C5296" t="s">
        <v>14972</v>
      </c>
      <c r="D5296" t="s">
        <v>14973</v>
      </c>
      <c r="E5296" t="s">
        <v>177</v>
      </c>
      <c r="F5296" t="s">
        <v>32</v>
      </c>
      <c r="G5296" t="s">
        <v>25</v>
      </c>
      <c r="H5296">
        <v>649</v>
      </c>
      <c r="I5296">
        <v>797</v>
      </c>
      <c r="J5296">
        <v>504</v>
      </c>
      <c r="K5296" t="s">
        <v>5615</v>
      </c>
      <c r="L5296">
        <v>352</v>
      </c>
      <c r="M5296">
        <v>728</v>
      </c>
      <c r="N5296">
        <v>49</v>
      </c>
      <c r="O5296">
        <v>-2405</v>
      </c>
      <c r="P5296">
        <v>129966</v>
      </c>
      <c r="Q5296">
        <v>176360</v>
      </c>
      <c r="R5296">
        <v>1</v>
      </c>
      <c r="S5296">
        <v>6713237</v>
      </c>
      <c r="U5296" t="str">
        <f>IFERROR(LEFT(spotify_top_songs_audio_features[[#This Row],[artist_names]],SEARCH(",",spotify_top_songs_audio_features[[#This Row],[artist_names]])-1),spotify_top_songs_audio_features[[#This Row],[artist_names]])</f>
        <v>MC K.K</v>
      </c>
      <c r="V5296" t="str">
        <f>IFERROR(MID(spotify_top_songs_audio_features[[#This Row],[artist_names]],SEARCH(",",spotify_top_songs_audio_features[[#This Row],[artist_names]])+2,99),"")</f>
        <v>Dj TG Beats, Dj Aurélio, MC Lipivox</v>
      </c>
      <c r="W5296" t="str">
        <f>spotify_top_songs_audio_features[[#This Row],[source]]</f>
        <v>Authentic Records OFC</v>
      </c>
      <c r="X5296" s="1">
        <f>spotify_top_songs_audio_features[[#This Row],[streams]]</f>
        <v>6713237</v>
      </c>
      <c r="Y5296" t="str">
        <f>IF(Tabela2[[#This Row],[feat]]="","","Feat")</f>
        <v>Feat</v>
      </c>
      <c r="Z5296" s="17" t="str">
        <f>CONCATENATE(INT(spotify_top_songs_audio_features[[#This Row],[duration_ms]]/(60*1000)),":",MOD(INT(spotify_top_songs_audio_features[[#This Row],[duration_ms]]/1000),60))</f>
        <v>2:56</v>
      </c>
      <c r="AA52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296" t="str">
        <f>spotify_top_songs_audio_features[[#This Row],[track_name]]</f>
        <v>Agudo Mágico 3</v>
      </c>
    </row>
    <row r="5297" spans="1:28" x14ac:dyDescent="0.25">
      <c r="A5297" t="s">
        <v>7115</v>
      </c>
      <c r="B5297" t="s">
        <v>775</v>
      </c>
      <c r="C5297" t="s">
        <v>7116</v>
      </c>
      <c r="D5297" t="s">
        <v>777</v>
      </c>
      <c r="E5297" t="s">
        <v>43</v>
      </c>
      <c r="F5297" t="s">
        <v>24</v>
      </c>
      <c r="G5297" t="s">
        <v>25</v>
      </c>
      <c r="H5297">
        <v>884</v>
      </c>
      <c r="I5297">
        <v>451</v>
      </c>
      <c r="J5297">
        <v>393</v>
      </c>
      <c r="K5297" t="s">
        <v>7117</v>
      </c>
      <c r="L5297">
        <v>573</v>
      </c>
      <c r="M5297">
        <v>268</v>
      </c>
      <c r="N5297">
        <v>311</v>
      </c>
      <c r="O5297">
        <v>-8969</v>
      </c>
      <c r="P5297">
        <v>94024</v>
      </c>
      <c r="Q5297">
        <v>148284</v>
      </c>
      <c r="R5297">
        <v>1</v>
      </c>
      <c r="S5297">
        <v>6707101</v>
      </c>
      <c r="U5297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5297" t="str">
        <f>IFERROR(MID(spotify_top_songs_audio_features[[#This Row],[artist_names]],SEARCH(",",spotify_top_songs_audio_features[[#This Row],[artist_names]])+2,99),"")</f>
        <v/>
      </c>
      <c r="W5297" t="str">
        <f>spotify_top_songs_audio_features[[#This Row],[source]]</f>
        <v>187 Strassenbande</v>
      </c>
      <c r="X5297" s="1">
        <f>spotify_top_songs_audio_features[[#This Row],[streams]]</f>
        <v>6707101</v>
      </c>
      <c r="Y5297" t="str">
        <f>IF(Tabela2[[#This Row],[feat]]="","","Feat")</f>
        <v/>
      </c>
      <c r="Z5297" s="17" t="str">
        <f>CONCATENATE(INT(spotify_top_songs_audio_features[[#This Row],[duration_ms]]/(60*1000)),":",MOD(INT(spotify_top_songs_audio_features[[#This Row],[duration_ms]]/1000),60))</f>
        <v>2:28</v>
      </c>
      <c r="AA52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297" t="str">
        <f>spotify_top_songs_audio_features[[#This Row],[track_name]]</f>
        <v>Big Body Benz</v>
      </c>
    </row>
    <row r="5298" spans="1:28" x14ac:dyDescent="0.25">
      <c r="A5298" t="s">
        <v>14303</v>
      </c>
      <c r="B5298" t="s">
        <v>10233</v>
      </c>
      <c r="C5298" t="s">
        <v>10234</v>
      </c>
      <c r="D5298" t="s">
        <v>10235</v>
      </c>
      <c r="E5298" t="s">
        <v>58</v>
      </c>
      <c r="F5298" t="s">
        <v>32</v>
      </c>
      <c r="G5298" t="s">
        <v>25</v>
      </c>
      <c r="H5298">
        <v>448</v>
      </c>
      <c r="I5298">
        <v>921</v>
      </c>
      <c r="J5298">
        <v>687</v>
      </c>
      <c r="K5298" t="s">
        <v>736</v>
      </c>
      <c r="L5298">
        <v>0</v>
      </c>
      <c r="M5298">
        <v>383</v>
      </c>
      <c r="N5298">
        <v>375</v>
      </c>
      <c r="O5298">
        <v>-3468</v>
      </c>
      <c r="P5298">
        <v>140067</v>
      </c>
      <c r="Q5298">
        <v>185707</v>
      </c>
      <c r="R5298">
        <v>4</v>
      </c>
      <c r="S5298">
        <v>6703197</v>
      </c>
      <c r="U5298" t="str">
        <f>IFERROR(LEFT(spotify_top_songs_audio_features[[#This Row],[artist_names]],SEARCH(",",spotify_top_songs_audio_features[[#This Row],[artist_names]])-1),spotify_top_songs_audio_features[[#This Row],[artist_names]])</f>
        <v>DJ Robin</v>
      </c>
      <c r="V5298" t="str">
        <f>IFERROR(MID(spotify_top_songs_audio_features[[#This Row],[artist_names]],SEARCH(",",spotify_top_songs_audio_features[[#This Row],[artist_names]])+2,99),"")</f>
        <v>Schürze</v>
      </c>
      <c r="W5298" t="str">
        <f>spotify_top_songs_audio_features[[#This Row],[source]]</f>
        <v>Polydor x Island Records &amp; Kontor New Media &amp; Summerfield Records</v>
      </c>
      <c r="X5298" s="1">
        <f>spotify_top_songs_audio_features[[#This Row],[streams]]</f>
        <v>6703197</v>
      </c>
      <c r="Y5298" t="str">
        <f>IF(Tabela2[[#This Row],[feat]]="","","Feat")</f>
        <v>Feat</v>
      </c>
      <c r="Z5298" s="17" t="str">
        <f>CONCATENATE(INT(spotify_top_songs_audio_features[[#This Row],[duration_ms]]/(60*1000)),":",MOD(INT(spotify_top_songs_audio_features[[#This Row],[duration_ms]]/1000),60))</f>
        <v>3:5</v>
      </c>
      <c r="AA52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298" t="str">
        <f>spotify_top_songs_audio_features[[#This Row],[track_name]]</f>
        <v>Layla</v>
      </c>
    </row>
    <row r="5299" spans="1:28" x14ac:dyDescent="0.25">
      <c r="A5299" t="s">
        <v>3265</v>
      </c>
      <c r="B5299" t="s">
        <v>1070</v>
      </c>
      <c r="C5299" t="s">
        <v>3266</v>
      </c>
      <c r="D5299" t="s">
        <v>929</v>
      </c>
      <c r="E5299" t="s">
        <v>469</v>
      </c>
      <c r="F5299" t="s">
        <v>32</v>
      </c>
      <c r="G5299" t="s">
        <v>25</v>
      </c>
      <c r="H5299">
        <v>873</v>
      </c>
      <c r="I5299">
        <v>51</v>
      </c>
      <c r="J5299">
        <v>661</v>
      </c>
      <c r="K5299" t="s">
        <v>3267</v>
      </c>
      <c r="L5299">
        <v>3.1300000000000002E-4</v>
      </c>
      <c r="M5299">
        <v>738</v>
      </c>
      <c r="N5299">
        <v>871</v>
      </c>
      <c r="O5299">
        <v>-535</v>
      </c>
      <c r="P5299">
        <v>110953</v>
      </c>
      <c r="Q5299">
        <v>148776</v>
      </c>
      <c r="R5299">
        <v>1</v>
      </c>
      <c r="S5299">
        <v>6693229</v>
      </c>
      <c r="U5299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5299" t="str">
        <f>IFERROR(MID(spotify_top_songs_audio_features[[#This Row],[artist_names]],SEARCH(",",spotify_top_songs_audio_features[[#This Row],[artist_names]])+2,99),"")</f>
        <v/>
      </c>
      <c r="W5299" t="str">
        <f>spotify_top_songs_audio_features[[#This Row],[source]]</f>
        <v>Interscope Records</v>
      </c>
      <c r="X5299" s="1">
        <f>spotify_top_songs_audio_features[[#This Row],[streams]]</f>
        <v>6693229</v>
      </c>
      <c r="Y5299" t="str">
        <f>IF(Tabela2[[#This Row],[feat]]="","","Feat")</f>
        <v/>
      </c>
      <c r="Z5299" s="17" t="str">
        <f>CONCATENATE(INT(spotify_top_songs_audio_features[[#This Row],[duration_ms]]/(60*1000)),":",MOD(INT(spotify_top_songs_audio_features[[#This Row],[duration_ms]]/1000),60))</f>
        <v>2:28</v>
      </c>
      <c r="AA52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299" t="str">
        <f>spotify_top_songs_audio_features[[#This Row],[track_name]]</f>
        <v>Ring</v>
      </c>
    </row>
    <row r="5300" spans="1:28" x14ac:dyDescent="0.25">
      <c r="A5300" t="s">
        <v>14362</v>
      </c>
      <c r="B5300" t="s">
        <v>4409</v>
      </c>
      <c r="C5300" t="s">
        <v>14363</v>
      </c>
      <c r="D5300" t="s">
        <v>903</v>
      </c>
      <c r="E5300" t="s">
        <v>177</v>
      </c>
      <c r="F5300" t="s">
        <v>32</v>
      </c>
      <c r="G5300" t="s">
        <v>25</v>
      </c>
      <c r="H5300">
        <v>645</v>
      </c>
      <c r="I5300">
        <v>774</v>
      </c>
      <c r="J5300">
        <v>344</v>
      </c>
      <c r="K5300" t="s">
        <v>98</v>
      </c>
      <c r="L5300">
        <v>0</v>
      </c>
      <c r="M5300">
        <v>128</v>
      </c>
      <c r="N5300">
        <v>635</v>
      </c>
      <c r="O5300">
        <v>-4839</v>
      </c>
      <c r="P5300">
        <v>86692</v>
      </c>
      <c r="Q5300">
        <v>182522</v>
      </c>
      <c r="R5300">
        <v>1</v>
      </c>
      <c r="S5300">
        <v>6683836</v>
      </c>
      <c r="U5300" t="str">
        <f>IFERROR(LEFT(spotify_top_songs_audio_features[[#This Row],[artist_names]],SEARCH(",",spotify_top_songs_audio_features[[#This Row],[artist_names]])-1),spotify_top_songs_audio_features[[#This Row],[artist_names]])</f>
        <v>Samra</v>
      </c>
      <c r="V5300" t="str">
        <f>IFERROR(MID(spotify_top_songs_audio_features[[#This Row],[artist_names]],SEARCH(",",spotify_top_songs_audio_features[[#This Row],[artist_names]])+2,99),"")</f>
        <v/>
      </c>
      <c r="W5300" t="str">
        <f>spotify_top_songs_audio_features[[#This Row],[source]]</f>
        <v>Urban</v>
      </c>
      <c r="X5300" s="1">
        <f>spotify_top_songs_audio_features[[#This Row],[streams]]</f>
        <v>6683836</v>
      </c>
      <c r="Y5300" t="str">
        <f>IF(Tabela2[[#This Row],[feat]]="","","Feat")</f>
        <v/>
      </c>
      <c r="Z5300" s="17" t="str">
        <f>CONCATENATE(INT(spotify_top_songs_audio_features[[#This Row],[duration_ms]]/(60*1000)),":",MOD(INT(spotify_top_songs_audio_features[[#This Row],[duration_ms]]/1000),60))</f>
        <v>3:2</v>
      </c>
      <c r="AA53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300" t="str">
        <f>spotify_top_songs_audio_features[[#This Row],[track_name]]</f>
        <v>Harami</v>
      </c>
    </row>
    <row r="5301" spans="1:28" x14ac:dyDescent="0.25">
      <c r="A5301" t="s">
        <v>6488</v>
      </c>
      <c r="B5301" t="s">
        <v>1209</v>
      </c>
      <c r="C5301" t="s">
        <v>6489</v>
      </c>
      <c r="D5301" t="s">
        <v>1211</v>
      </c>
      <c r="E5301" t="s">
        <v>43</v>
      </c>
      <c r="F5301" t="s">
        <v>32</v>
      </c>
      <c r="G5301" t="s">
        <v>152</v>
      </c>
      <c r="H5301">
        <v>396</v>
      </c>
      <c r="I5301">
        <v>373</v>
      </c>
      <c r="J5301">
        <v>989</v>
      </c>
      <c r="K5301" t="s">
        <v>6490</v>
      </c>
      <c r="L5301">
        <v>978</v>
      </c>
      <c r="M5301">
        <v>545</v>
      </c>
      <c r="N5301">
        <v>526</v>
      </c>
      <c r="O5301">
        <v>-14097</v>
      </c>
      <c r="P5301">
        <v>125231</v>
      </c>
      <c r="Q5301">
        <v>30583</v>
      </c>
      <c r="R5301">
        <v>1</v>
      </c>
      <c r="S5301">
        <v>6682917</v>
      </c>
      <c r="U5301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301" t="str">
        <f>IFERROR(MID(spotify_top_songs_audio_features[[#This Row],[artist_names]],SEARCH(",",spotify_top_songs_audio_features[[#This Row],[artist_names]])+2,99),"")</f>
        <v/>
      </c>
      <c r="W5301" t="str">
        <f>spotify_top_songs_audio_features[[#This Row],[source]]</f>
        <v>Grade A Productions/Interscope Records</v>
      </c>
      <c r="X5301" s="1">
        <f>spotify_top_songs_audio_features[[#This Row],[streams]]</f>
        <v>6682917</v>
      </c>
      <c r="Y5301" t="str">
        <f>IF(Tabela2[[#This Row],[feat]]="","","Feat")</f>
        <v/>
      </c>
      <c r="Z5301" s="17" t="str">
        <f>CONCATENATE(INT(spotify_top_songs_audio_features[[#This Row],[duration_ms]]/(60*1000)),":",MOD(INT(spotify_top_songs_audio_features[[#This Row],[duration_ms]]/1000),60))</f>
        <v>0:30</v>
      </c>
      <c r="AA53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01" t="str">
        <f>spotify_top_songs_audio_features[[#This Row],[track_name]]</f>
        <v>Juice WRLD Speaks From Heaven - Outro</v>
      </c>
    </row>
    <row r="5302" spans="1:28" x14ac:dyDescent="0.25">
      <c r="A5302" t="s">
        <v>9765</v>
      </c>
      <c r="B5302" t="s">
        <v>9766</v>
      </c>
      <c r="C5302" t="s">
        <v>9767</v>
      </c>
      <c r="D5302" t="s">
        <v>282</v>
      </c>
      <c r="E5302" t="s">
        <v>86</v>
      </c>
      <c r="F5302" t="s">
        <v>32</v>
      </c>
      <c r="G5302" t="s">
        <v>25</v>
      </c>
      <c r="H5302">
        <v>824</v>
      </c>
      <c r="I5302">
        <v>697</v>
      </c>
      <c r="J5302">
        <v>473</v>
      </c>
      <c r="K5302" t="s">
        <v>3207</v>
      </c>
      <c r="L5302">
        <v>4.1099999999999999E-3</v>
      </c>
      <c r="M5302">
        <v>751</v>
      </c>
      <c r="N5302">
        <v>757</v>
      </c>
      <c r="O5302">
        <v>-4869</v>
      </c>
      <c r="P5302">
        <v>99987</v>
      </c>
      <c r="Q5302">
        <v>215216</v>
      </c>
      <c r="R5302">
        <v>10</v>
      </c>
      <c r="S5302">
        <v>6671706</v>
      </c>
      <c r="U5302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5302" t="str">
        <f>IFERROR(MID(spotify_top_songs_audio_features[[#This Row],[artist_names]],SEARCH(",",spotify_top_songs_audio_features[[#This Row],[artist_names]])+2,99),"")</f>
        <v>Dua Lipa, Young Thug</v>
      </c>
      <c r="W5302" t="str">
        <f>spotify_top_songs_audio_features[[#This Row],[source]]</f>
        <v>Columbia</v>
      </c>
      <c r="X5302" s="1">
        <f>spotify_top_songs_audio_features[[#This Row],[streams]]</f>
        <v>6671706</v>
      </c>
      <c r="Y5302" t="str">
        <f>IF(Tabela2[[#This Row],[feat]]="","","Feat")</f>
        <v>Feat</v>
      </c>
      <c r="Z5302" s="17" t="str">
        <f>CONCATENATE(INT(spotify_top_songs_audio_features[[#This Row],[duration_ms]]/(60*1000)),":",MOD(INT(spotify_top_songs_audio_features[[#This Row],[duration_ms]]/1000),60))</f>
        <v>3:35</v>
      </c>
      <c r="AA53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02" t="str">
        <f>spotify_top_songs_audio_features[[#This Row],[track_name]]</f>
        <v>Potion (with Dua Lipa &amp; Young Thug)</v>
      </c>
    </row>
    <row r="5303" spans="1:28" x14ac:dyDescent="0.25">
      <c r="A5303" t="s">
        <v>6040</v>
      </c>
      <c r="B5303" t="s">
        <v>649</v>
      </c>
      <c r="C5303" t="s">
        <v>6041</v>
      </c>
      <c r="D5303" t="s">
        <v>881</v>
      </c>
      <c r="E5303" t="s">
        <v>97</v>
      </c>
      <c r="F5303" t="s">
        <v>24</v>
      </c>
      <c r="G5303" t="s">
        <v>152</v>
      </c>
      <c r="H5303">
        <v>317</v>
      </c>
      <c r="I5303">
        <v>172</v>
      </c>
      <c r="J5303">
        <v>326</v>
      </c>
      <c r="K5303" t="s">
        <v>6042</v>
      </c>
      <c r="L5303">
        <v>383</v>
      </c>
      <c r="M5303">
        <v>105</v>
      </c>
      <c r="N5303">
        <v>963</v>
      </c>
      <c r="O5303">
        <v>-10636</v>
      </c>
      <c r="P5303">
        <v>6518</v>
      </c>
      <c r="Q5303">
        <v>212040</v>
      </c>
      <c r="R5303">
        <v>1</v>
      </c>
      <c r="S5303">
        <v>6671210</v>
      </c>
      <c r="U5303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5303" t="str">
        <f>IFERROR(MID(spotify_top_songs_audio_features[[#This Row],[artist_names]],SEARCH(",",spotify_top_songs_audio_features[[#This Row],[artist_names]])+2,99),"")</f>
        <v/>
      </c>
      <c r="W5303" t="str">
        <f>spotify_top_songs_audio_features[[#This Row],[source]]</f>
        <v>XL Recordings</v>
      </c>
      <c r="X5303" s="1">
        <f>spotify_top_songs_audio_features[[#This Row],[streams]]</f>
        <v>6671210</v>
      </c>
      <c r="Y5303" t="str">
        <f>IF(Tabela2[[#This Row],[feat]]="","","Feat")</f>
        <v/>
      </c>
      <c r="Z5303" s="17" t="str">
        <f>CONCATENATE(INT(spotify_top_songs_audio_features[[#This Row],[duration_ms]]/(60*1000)),":",MOD(INT(spotify_top_songs_audio_features[[#This Row],[duration_ms]]/1000),60))</f>
        <v>3:32</v>
      </c>
      <c r="AA53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303" t="str">
        <f>spotify_top_songs_audio_features[[#This Row],[track_name]]</f>
        <v>Make You Feel My Love</v>
      </c>
    </row>
    <row r="5304" spans="1:28" x14ac:dyDescent="0.25">
      <c r="A5304" t="s">
        <v>17045</v>
      </c>
      <c r="B5304" t="s">
        <v>17046</v>
      </c>
      <c r="C5304" t="s">
        <v>17047</v>
      </c>
      <c r="D5304" t="s">
        <v>1032</v>
      </c>
      <c r="E5304" t="s">
        <v>43</v>
      </c>
      <c r="F5304" t="s">
        <v>32</v>
      </c>
      <c r="G5304" t="s">
        <v>25</v>
      </c>
      <c r="H5304">
        <v>73</v>
      </c>
      <c r="I5304">
        <v>785</v>
      </c>
      <c r="J5304">
        <v>243</v>
      </c>
      <c r="K5304" t="s">
        <v>930</v>
      </c>
      <c r="L5304">
        <v>0</v>
      </c>
      <c r="M5304">
        <v>445</v>
      </c>
      <c r="N5304">
        <v>596</v>
      </c>
      <c r="O5304">
        <v>-7986</v>
      </c>
      <c r="P5304">
        <v>82037</v>
      </c>
      <c r="Q5304">
        <v>215120</v>
      </c>
      <c r="R5304">
        <v>1</v>
      </c>
      <c r="S5304">
        <v>6667661</v>
      </c>
      <c r="U5304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304" t="str">
        <f>IFERROR(MID(spotify_top_songs_audio_features[[#This Row],[artist_names]],SEARCH(",",spotify_top_songs_audio_features[[#This Row],[artist_names]])+2,99),"")</f>
        <v>Snoop Dogg</v>
      </c>
      <c r="W5304" t="str">
        <f>spotify_top_songs_audio_features[[#This Row],[source]]</f>
        <v>Shady/Aftermath/Interscope Records</v>
      </c>
      <c r="X5304" s="1">
        <f>spotify_top_songs_audio_features[[#This Row],[streams]]</f>
        <v>6667661</v>
      </c>
      <c r="Y5304" t="str">
        <f>IF(Tabela2[[#This Row],[feat]]="","","Feat")</f>
        <v>Feat</v>
      </c>
      <c r="Z5304" s="17" t="str">
        <f>CONCATENATE(INT(spotify_top_songs_audio_features[[#This Row],[duration_ms]]/(60*1000)),":",MOD(INT(spotify_top_songs_audio_features[[#This Row],[duration_ms]]/1000),60))</f>
        <v>3:35</v>
      </c>
      <c r="AA53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04" t="str">
        <f>spotify_top_songs_audio_features[[#This Row],[track_name]]</f>
        <v>From The D 2 The LBC (with Snoop Dogg)</v>
      </c>
    </row>
    <row r="5305" spans="1:28" x14ac:dyDescent="0.25">
      <c r="A5305" t="s">
        <v>3622</v>
      </c>
      <c r="B5305" t="s">
        <v>1632</v>
      </c>
      <c r="C5305" t="s">
        <v>3623</v>
      </c>
      <c r="D5305" t="s">
        <v>3624</v>
      </c>
      <c r="E5305" t="s">
        <v>86</v>
      </c>
      <c r="F5305" t="s">
        <v>24</v>
      </c>
      <c r="G5305" t="s">
        <v>25</v>
      </c>
      <c r="H5305">
        <v>557</v>
      </c>
      <c r="I5305">
        <v>387</v>
      </c>
      <c r="J5305">
        <v>374</v>
      </c>
      <c r="K5305" t="s">
        <v>3625</v>
      </c>
      <c r="L5305">
        <v>0</v>
      </c>
      <c r="M5305">
        <v>111</v>
      </c>
      <c r="N5305">
        <v>317</v>
      </c>
      <c r="O5305">
        <v>-6338</v>
      </c>
      <c r="P5305">
        <v>12998</v>
      </c>
      <c r="Q5305">
        <v>227813</v>
      </c>
      <c r="R5305">
        <v>1</v>
      </c>
      <c r="S5305">
        <v>6665963</v>
      </c>
      <c r="U5305" t="str">
        <f>IFERROR(LEFT(spotify_top_songs_audio_features[[#This Row],[artist_names]],SEARCH(",",spotify_top_songs_audio_features[[#This Row],[artist_names]])-1),spotify_top_songs_audio_features[[#This Row],[artist_names]])</f>
        <v>Demi Lovato</v>
      </c>
      <c r="V5305" t="str">
        <f>IFERROR(MID(spotify_top_songs_audio_features[[#This Row],[artist_names]],SEARCH(",",spotify_top_songs_audio_features[[#This Row],[artist_names]])+2,99),"")</f>
        <v/>
      </c>
      <c r="W5305" t="str">
        <f>spotify_top_songs_audio_features[[#This Row],[source]]</f>
        <v>Island Records/Hollywood Records</v>
      </c>
      <c r="X5305" s="1">
        <f>spotify_top_songs_audio_features[[#This Row],[streams]]</f>
        <v>6665963</v>
      </c>
      <c r="Y5305" t="str">
        <f>IF(Tabela2[[#This Row],[feat]]="","","Feat")</f>
        <v/>
      </c>
      <c r="Z5305" s="17" t="str">
        <f>CONCATENATE(INT(spotify_top_songs_audio_features[[#This Row],[duration_ms]]/(60*1000)),":",MOD(INT(spotify_top_songs_audio_features[[#This Row],[duration_ms]]/1000),60))</f>
        <v>3:47</v>
      </c>
      <c r="AA53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05" t="str">
        <f>spotify_top_songs_audio_features[[#This Row],[track_name]]</f>
        <v>Anyone</v>
      </c>
    </row>
    <row r="5306" spans="1:28" x14ac:dyDescent="0.25">
      <c r="A5306" t="s">
        <v>12955</v>
      </c>
      <c r="B5306" t="s">
        <v>687</v>
      </c>
      <c r="C5306" t="s">
        <v>12956</v>
      </c>
      <c r="D5306" t="s">
        <v>30</v>
      </c>
      <c r="E5306" t="s">
        <v>23</v>
      </c>
      <c r="F5306" t="s">
        <v>32</v>
      </c>
      <c r="G5306" t="s">
        <v>25</v>
      </c>
      <c r="H5306">
        <v>8</v>
      </c>
      <c r="I5306">
        <v>762</v>
      </c>
      <c r="J5306">
        <v>203</v>
      </c>
      <c r="K5306" t="s">
        <v>8884</v>
      </c>
      <c r="L5306">
        <v>0</v>
      </c>
      <c r="M5306">
        <v>887</v>
      </c>
      <c r="N5306">
        <v>645</v>
      </c>
      <c r="O5306">
        <v>-4097</v>
      </c>
      <c r="P5306">
        <v>141971</v>
      </c>
      <c r="Q5306">
        <v>284080</v>
      </c>
      <c r="R5306">
        <v>1</v>
      </c>
      <c r="S5306">
        <v>6662540</v>
      </c>
      <c r="U5306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5306" t="str">
        <f>IFERROR(MID(spotify_top_songs_audio_features[[#This Row],[artist_names]],SEARCH(",",spotify_top_songs_audio_features[[#This Row],[artist_names]])+2,99),"")</f>
        <v/>
      </c>
      <c r="W5306" t="str">
        <f>spotify_top_songs_audio_features[[#This Row],[source]]</f>
        <v>Def Jam Recordings</v>
      </c>
      <c r="X5306" s="1">
        <f>spotify_top_songs_audio_features[[#This Row],[streams]]</f>
        <v>6662540</v>
      </c>
      <c r="Y5306" t="str">
        <f>IF(Tabela2[[#This Row],[feat]]="","","Feat")</f>
        <v/>
      </c>
      <c r="Z5306" s="17" t="str">
        <f>CONCATENATE(INT(spotify_top_songs_audio_features[[#This Row],[duration_ms]]/(60*1000)),":",MOD(INT(spotify_top_songs_audio_features[[#This Row],[duration_ms]]/1000),60))</f>
        <v>4:44</v>
      </c>
      <c r="AA53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306" t="str">
        <f>spotify_top_songs_audio_features[[#This Row],[track_name]]</f>
        <v>Confessions of a Dangerous Mind</v>
      </c>
    </row>
    <row r="5307" spans="1:28" x14ac:dyDescent="0.25">
      <c r="A5307" t="s">
        <v>17446</v>
      </c>
      <c r="B5307" t="s">
        <v>112</v>
      </c>
      <c r="C5307" t="s">
        <v>17447</v>
      </c>
      <c r="D5307" t="s">
        <v>112</v>
      </c>
      <c r="E5307" t="s">
        <v>113</v>
      </c>
      <c r="F5307" t="s">
        <v>24</v>
      </c>
      <c r="G5307" t="s">
        <v>25</v>
      </c>
      <c r="H5307">
        <v>623</v>
      </c>
      <c r="I5307">
        <v>279</v>
      </c>
      <c r="J5307">
        <v>31</v>
      </c>
      <c r="K5307" t="s">
        <v>7236</v>
      </c>
      <c r="L5307">
        <v>0</v>
      </c>
      <c r="M5307">
        <v>193</v>
      </c>
      <c r="N5307">
        <v>38</v>
      </c>
      <c r="O5307">
        <v>-10802</v>
      </c>
      <c r="P5307">
        <v>11604</v>
      </c>
      <c r="Q5307">
        <v>264253</v>
      </c>
      <c r="R5307">
        <v>1</v>
      </c>
      <c r="S5307">
        <v>6657410</v>
      </c>
      <c r="U530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307" t="str">
        <f>IFERROR(MID(spotify_top_songs_audio_features[[#This Row],[artist_names]],SEARCH(",",spotify_top_songs_audio_features[[#This Row],[artist_names]])+2,99),"")</f>
        <v/>
      </c>
      <c r="W5307" t="str">
        <f>spotify_top_songs_audio_features[[#This Row],[source]]</f>
        <v>Taylor Swift</v>
      </c>
      <c r="X5307" s="1">
        <f>spotify_top_songs_audio_features[[#This Row],[streams]]</f>
        <v>6657410</v>
      </c>
      <c r="Y5307" t="str">
        <f>IF(Tabela2[[#This Row],[feat]]="","","Feat")</f>
        <v/>
      </c>
      <c r="Z5307" s="17" t="str">
        <f>CONCATENATE(INT(spotify_top_songs_audio_features[[#This Row],[duration_ms]]/(60*1000)),":",MOD(INT(spotify_top_songs_audio_features[[#This Row],[duration_ms]]/1000),60))</f>
        <v>4:24</v>
      </c>
      <c r="AA53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307" t="str">
        <f>spotify_top_songs_audio_features[[#This Row],[track_name]]</f>
        <v>Ronan (Taylor's Version)</v>
      </c>
    </row>
    <row r="5308" spans="1:28" x14ac:dyDescent="0.25">
      <c r="A5308" t="s">
        <v>6813</v>
      </c>
      <c r="B5308" t="s">
        <v>125</v>
      </c>
      <c r="C5308" t="s">
        <v>6814</v>
      </c>
      <c r="D5308" t="s">
        <v>127</v>
      </c>
      <c r="E5308" t="s">
        <v>43</v>
      </c>
      <c r="F5308" t="s">
        <v>32</v>
      </c>
      <c r="G5308" t="s">
        <v>25</v>
      </c>
      <c r="H5308">
        <v>385</v>
      </c>
      <c r="I5308">
        <v>798</v>
      </c>
      <c r="J5308">
        <v>483</v>
      </c>
      <c r="K5308" t="s">
        <v>2364</v>
      </c>
      <c r="L5308">
        <v>0</v>
      </c>
      <c r="M5308">
        <v>181</v>
      </c>
      <c r="N5308">
        <v>141</v>
      </c>
      <c r="O5308">
        <v>-6439</v>
      </c>
      <c r="P5308">
        <v>149756</v>
      </c>
      <c r="Q5308">
        <v>259821</v>
      </c>
      <c r="R5308">
        <v>1</v>
      </c>
      <c r="S5308">
        <v>6655856</v>
      </c>
      <c r="U5308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308" t="str">
        <f>IFERROR(MID(spotify_top_songs_audio_features[[#This Row],[artist_names]],SEARCH(",",spotify_top_songs_audio_features[[#This Row],[artist_names]])+2,99),"")</f>
        <v/>
      </c>
      <c r="W5308" t="str">
        <f>spotify_top_songs_audio_features[[#This Row],[source]]</f>
        <v>BIGHIT MUSIC</v>
      </c>
      <c r="X5308" s="1">
        <f>spotify_top_songs_audio_features[[#This Row],[streams]]</f>
        <v>6655856</v>
      </c>
      <c r="Y5308" t="str">
        <f>IF(Tabela2[[#This Row],[feat]]="","","Feat")</f>
        <v/>
      </c>
      <c r="Z5308" s="17" t="str">
        <f>CONCATENATE(INT(spotify_top_songs_audio_features[[#This Row],[duration_ms]]/(60*1000)),":",MOD(INT(spotify_top_songs_audio_features[[#This Row],[duration_ms]]/1000),60))</f>
        <v>4:19</v>
      </c>
      <c r="AA53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08" t="str">
        <f>spotify_top_songs_audio_features[[#This Row],[track_name]]</f>
        <v>Interlude : Shadow</v>
      </c>
    </row>
    <row r="5309" spans="1:28" x14ac:dyDescent="0.25">
      <c r="A5309" t="s">
        <v>17026</v>
      </c>
      <c r="B5309" t="s">
        <v>17027</v>
      </c>
      <c r="C5309" t="s">
        <v>17028</v>
      </c>
      <c r="D5309" t="s">
        <v>48</v>
      </c>
      <c r="E5309" t="s">
        <v>58</v>
      </c>
      <c r="F5309" t="s">
        <v>32</v>
      </c>
      <c r="G5309" t="s">
        <v>25</v>
      </c>
      <c r="H5309">
        <v>49</v>
      </c>
      <c r="I5309">
        <v>694</v>
      </c>
      <c r="J5309">
        <v>618</v>
      </c>
      <c r="K5309" t="s">
        <v>895</v>
      </c>
      <c r="L5309">
        <v>4.62E-3</v>
      </c>
      <c r="M5309">
        <v>946</v>
      </c>
      <c r="N5309">
        <v>249</v>
      </c>
      <c r="O5309">
        <v>-5793</v>
      </c>
      <c r="P5309">
        <v>170903</v>
      </c>
      <c r="Q5309">
        <v>216123</v>
      </c>
      <c r="R5309">
        <v>1</v>
      </c>
      <c r="S5309">
        <v>6653913</v>
      </c>
      <c r="U5309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5309" t="str">
        <f>IFERROR(MID(spotify_top_songs_audio_features[[#This Row],[artist_names]],SEARCH(",",spotify_top_songs_audio_features[[#This Row],[artist_names]])+2,99),"")</f>
        <v>ROSALÍA</v>
      </c>
      <c r="W5309" t="str">
        <f>spotify_top_songs_audio_features[[#This Row],[source]]</f>
        <v>Republic Records</v>
      </c>
      <c r="X5309" s="1">
        <f>spotify_top_songs_audio_features[[#This Row],[streams]]</f>
        <v>6653913</v>
      </c>
      <c r="Y5309" t="str">
        <f>IF(Tabela2[[#This Row],[feat]]="","","Feat")</f>
        <v>Feat</v>
      </c>
      <c r="Z5309" s="17" t="str">
        <f>CONCATENATE(INT(spotify_top_songs_audio_features[[#This Row],[duration_ms]]/(60*1000)),":",MOD(INT(spotify_top_songs_audio_features[[#This Row],[duration_ms]]/1000),60))</f>
        <v>3:36</v>
      </c>
      <c r="AA53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309" t="str">
        <f>spotify_top_songs_audio_features[[#This Row],[track_name]]</f>
        <v>Blinding Lights (with ROSALÍA) - Remix</v>
      </c>
    </row>
    <row r="5310" spans="1:28" x14ac:dyDescent="0.25">
      <c r="A5310" t="s">
        <v>7541</v>
      </c>
      <c r="B5310" t="s">
        <v>5454</v>
      </c>
      <c r="C5310" t="s">
        <v>7542</v>
      </c>
      <c r="D5310" t="s">
        <v>220</v>
      </c>
      <c r="E5310" t="s">
        <v>113</v>
      </c>
      <c r="F5310" t="s">
        <v>24</v>
      </c>
      <c r="G5310" t="s">
        <v>25</v>
      </c>
      <c r="H5310">
        <v>795</v>
      </c>
      <c r="I5310">
        <v>911</v>
      </c>
      <c r="J5310">
        <v>875</v>
      </c>
      <c r="K5310" t="s">
        <v>337</v>
      </c>
      <c r="L5310">
        <v>206</v>
      </c>
      <c r="M5310">
        <v>131</v>
      </c>
      <c r="N5310">
        <v>8</v>
      </c>
      <c r="O5310">
        <v>-2228</v>
      </c>
      <c r="P5310">
        <v>164081</v>
      </c>
      <c r="Q5310">
        <v>182093</v>
      </c>
      <c r="R5310">
        <v>1</v>
      </c>
      <c r="S5310">
        <v>6651425</v>
      </c>
      <c r="U5310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5310" t="str">
        <f>IFERROR(MID(spotify_top_songs_audio_features[[#This Row],[artist_names]],SEARCH(",",spotify_top_songs_audio_features[[#This Row],[artist_names]])+2,99),"")</f>
        <v/>
      </c>
      <c r="W5310" t="str">
        <f>spotify_top_songs_audio_features[[#This Row],[source]]</f>
        <v>UMLE - Latino</v>
      </c>
      <c r="X5310" s="1">
        <f>spotify_top_songs_audio_features[[#This Row],[streams]]</f>
        <v>6651425</v>
      </c>
      <c r="Y5310" t="str">
        <f>IF(Tabela2[[#This Row],[feat]]="","","Feat")</f>
        <v/>
      </c>
      <c r="Z5310" s="17" t="str">
        <f>CONCATENATE(INT(spotify_top_songs_audio_features[[#This Row],[duration_ms]]/(60*1000)),":",MOD(INT(spotify_top_songs_audio_features[[#This Row],[duration_ms]]/1000),60))</f>
        <v>3:2</v>
      </c>
      <c r="AA53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310" t="str">
        <f>spotify_top_songs_audio_features[[#This Row],[track_name]]</f>
        <v>Negro</v>
      </c>
    </row>
    <row r="5311" spans="1:28" x14ac:dyDescent="0.25">
      <c r="A5311" t="s">
        <v>2059</v>
      </c>
      <c r="B5311" t="s">
        <v>2060</v>
      </c>
      <c r="C5311" t="s">
        <v>2061</v>
      </c>
      <c r="D5311" t="s">
        <v>1409</v>
      </c>
      <c r="E5311" t="s">
        <v>86</v>
      </c>
      <c r="F5311" t="s">
        <v>32</v>
      </c>
      <c r="G5311" t="s">
        <v>25</v>
      </c>
      <c r="H5311">
        <v>802</v>
      </c>
      <c r="I5311">
        <v>579</v>
      </c>
      <c r="J5311">
        <v>869</v>
      </c>
      <c r="K5311" t="s">
        <v>2062</v>
      </c>
      <c r="L5311">
        <v>311</v>
      </c>
      <c r="M5311">
        <v>173</v>
      </c>
      <c r="N5311">
        <v>234</v>
      </c>
      <c r="O5311">
        <v>-478</v>
      </c>
      <c r="P5311">
        <v>99992</v>
      </c>
      <c r="Q5311">
        <v>212406</v>
      </c>
      <c r="R5311">
        <v>1</v>
      </c>
      <c r="S5311">
        <v>6649467</v>
      </c>
      <c r="U5311" t="str">
        <f>IFERROR(LEFT(spotify_top_songs_audio_features[[#This Row],[artist_names]],SEARCH(",",spotify_top_songs_audio_features[[#This Row],[artist_names]])-1),spotify_top_songs_audio_features[[#This Row],[artist_names]])</f>
        <v>Harry Nach</v>
      </c>
      <c r="V5311" t="str">
        <f>IFERROR(MID(spotify_top_songs_audio_features[[#This Row],[artist_names]],SEARCH(",",spotify_top_songs_audio_features[[#This Row],[artist_names]])+2,99),"")</f>
        <v/>
      </c>
      <c r="W5311" t="str">
        <f>spotify_top_songs_audio_features[[#This Row],[source]]</f>
        <v>Sony Music Entertainment Chile S.A</v>
      </c>
      <c r="X5311" s="1">
        <f>spotify_top_songs_audio_features[[#This Row],[streams]]</f>
        <v>6649467</v>
      </c>
      <c r="Y5311" t="str">
        <f>IF(Tabela2[[#This Row],[feat]]="","","Feat")</f>
        <v/>
      </c>
      <c r="Z5311" s="17" t="str">
        <f>CONCATENATE(INT(spotify_top_songs_audio_features[[#This Row],[duration_ms]]/(60*1000)),":",MOD(INT(spotify_top_songs_audio_features[[#This Row],[duration_ms]]/1000),60))</f>
        <v>3:32</v>
      </c>
      <c r="AA53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11" t="str">
        <f>spotify_top_songs_audio_features[[#This Row],[track_name]]</f>
        <v>Tak Tiki Tak</v>
      </c>
    </row>
    <row r="5312" spans="1:28" x14ac:dyDescent="0.25">
      <c r="A5312" t="s">
        <v>17381</v>
      </c>
      <c r="B5312" t="s">
        <v>4362</v>
      </c>
      <c r="C5312" t="s">
        <v>17382</v>
      </c>
      <c r="D5312" t="s">
        <v>48</v>
      </c>
      <c r="E5312" t="s">
        <v>86</v>
      </c>
      <c r="F5312" t="s">
        <v>24</v>
      </c>
      <c r="G5312" t="s">
        <v>25</v>
      </c>
      <c r="H5312">
        <v>893</v>
      </c>
      <c r="I5312">
        <v>699</v>
      </c>
      <c r="J5312">
        <v>517</v>
      </c>
      <c r="K5312" t="s">
        <v>11262</v>
      </c>
      <c r="L5312">
        <v>3.0200000000000002E-4</v>
      </c>
      <c r="M5312">
        <v>128</v>
      </c>
      <c r="N5312">
        <v>747</v>
      </c>
      <c r="O5312">
        <v>-8059</v>
      </c>
      <c r="P5312">
        <v>139972</v>
      </c>
      <c r="Q5312">
        <v>136761</v>
      </c>
      <c r="R5312">
        <v>1</v>
      </c>
      <c r="S5312">
        <v>6644680</v>
      </c>
      <c r="U5312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5312" t="str">
        <f>IFERROR(MID(spotify_top_songs_audio_features[[#This Row],[artist_names]],SEARCH(",",spotify_top_songs_audio_features[[#This Row],[artist_names]])+2,99),"")</f>
        <v>Lil Baby</v>
      </c>
      <c r="W5312" t="str">
        <f>spotify_top_songs_audio_features[[#This Row],[source]]</f>
        <v>Republic Records</v>
      </c>
      <c r="X5312" s="1">
        <f>spotify_top_songs_audio_features[[#This Row],[streams]]</f>
        <v>6644680</v>
      </c>
      <c r="Y5312" t="str">
        <f>IF(Tabela2[[#This Row],[feat]]="","","Feat")</f>
        <v>Feat</v>
      </c>
      <c r="Z5312" s="17" t="str">
        <f>CONCATENATE(INT(spotify_top_songs_audio_features[[#This Row],[duration_ms]]/(60*1000)),":",MOD(INT(spotify_top_songs_audio_features[[#This Row],[duration_ms]]/1000),60))</f>
        <v>2:16</v>
      </c>
      <c r="AA53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12" t="str">
        <f>spotify_top_songs_audio_features[[#This Row],[track_name]]</f>
        <v>Bussin</v>
      </c>
    </row>
    <row r="5313" spans="1:28" x14ac:dyDescent="0.25">
      <c r="A5313" t="s">
        <v>17442</v>
      </c>
      <c r="B5313" t="s">
        <v>17443</v>
      </c>
      <c r="C5313" t="s">
        <v>17444</v>
      </c>
      <c r="D5313" t="s">
        <v>703</v>
      </c>
      <c r="E5313" t="s">
        <v>113</v>
      </c>
      <c r="F5313" t="s">
        <v>32</v>
      </c>
      <c r="G5313" t="s">
        <v>25</v>
      </c>
      <c r="H5313">
        <v>682</v>
      </c>
      <c r="I5313">
        <v>721</v>
      </c>
      <c r="J5313">
        <v>284</v>
      </c>
      <c r="K5313" t="s">
        <v>17445</v>
      </c>
      <c r="L5313">
        <v>0</v>
      </c>
      <c r="M5313">
        <v>381</v>
      </c>
      <c r="N5313">
        <v>248</v>
      </c>
      <c r="O5313">
        <v>-4633</v>
      </c>
      <c r="P5313">
        <v>101067</v>
      </c>
      <c r="Q5313">
        <v>205653</v>
      </c>
      <c r="R5313">
        <v>1</v>
      </c>
      <c r="S5313">
        <v>6643667</v>
      </c>
      <c r="U5313" t="str">
        <f>IFERROR(LEFT(spotify_top_songs_audio_features[[#This Row],[artist_names]],SEARCH(",",spotify_top_songs_audio_features[[#This Row],[artist_names]])-1),spotify_top_songs_audio_features[[#This Row],[artist_names]])</f>
        <v>KSI</v>
      </c>
      <c r="V5313" t="str">
        <f>IFERROR(MID(spotify_top_songs_audio_features[[#This Row],[artist_names]],SEARCH(",",spotify_top_songs_audio_features[[#This Row],[artist_names]])+2,99),"")</f>
        <v>Lil Wayne</v>
      </c>
      <c r="W5313" t="str">
        <f>spotify_top_songs_audio_features[[#This Row],[source]]</f>
        <v>BMG Rights Management (US) LLC</v>
      </c>
      <c r="X5313" s="1">
        <f>spotify_top_songs_audio_features[[#This Row],[streams]]</f>
        <v>6643667</v>
      </c>
      <c r="Y5313" t="str">
        <f>IF(Tabela2[[#This Row],[feat]]="","","Feat")</f>
        <v>Feat</v>
      </c>
      <c r="Z5313" s="17" t="str">
        <f>CONCATENATE(INT(spotify_top_songs_audio_features[[#This Row],[duration_ms]]/(60*1000)),":",MOD(INT(spotify_top_songs_audio_features[[#This Row],[duration_ms]]/1000),60))</f>
        <v>3:25</v>
      </c>
      <c r="AA53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313" t="str">
        <f>spotify_top_songs_audio_features[[#This Row],[track_name]]</f>
        <v>Lose</v>
      </c>
    </row>
    <row r="5314" spans="1:28" x14ac:dyDescent="0.25">
      <c r="A5314" t="s">
        <v>9863</v>
      </c>
      <c r="B5314" t="s">
        <v>967</v>
      </c>
      <c r="C5314" t="s">
        <v>9864</v>
      </c>
      <c r="D5314" t="s">
        <v>235</v>
      </c>
      <c r="E5314" t="s">
        <v>43</v>
      </c>
      <c r="F5314" t="s">
        <v>24</v>
      </c>
      <c r="G5314" t="s">
        <v>25</v>
      </c>
      <c r="H5314">
        <v>744</v>
      </c>
      <c r="I5314">
        <v>577</v>
      </c>
      <c r="J5314">
        <v>631</v>
      </c>
      <c r="K5314" t="s">
        <v>6046</v>
      </c>
      <c r="L5314">
        <v>3.0600000000000001E-4</v>
      </c>
      <c r="M5314">
        <v>178</v>
      </c>
      <c r="N5314">
        <v>805</v>
      </c>
      <c r="O5314">
        <v>-7228</v>
      </c>
      <c r="P5314">
        <v>135869</v>
      </c>
      <c r="Q5314">
        <v>169820</v>
      </c>
      <c r="R5314">
        <v>1</v>
      </c>
      <c r="S5314">
        <v>6643351</v>
      </c>
      <c r="U5314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5314" t="str">
        <f>IFERROR(MID(spotify_top_songs_audio_features[[#This Row],[artist_names]],SEARCH(",",spotify_top_songs_audio_features[[#This Row],[artist_names]])+2,99),"")</f>
        <v/>
      </c>
      <c r="W5314" t="str">
        <f>spotify_top_songs_audio_features[[#This Row],[source]]</f>
        <v>Parkwood Entertainment/Columbia</v>
      </c>
      <c r="X5314" s="1">
        <f>spotify_top_songs_audio_features[[#This Row],[streams]]</f>
        <v>6643351</v>
      </c>
      <c r="Y5314" t="str">
        <f>IF(Tabela2[[#This Row],[feat]]="","","Feat")</f>
        <v/>
      </c>
      <c r="Z5314" s="17" t="str">
        <f>CONCATENATE(INT(spotify_top_songs_audio_features[[#This Row],[duration_ms]]/(60*1000)),":",MOD(INT(spotify_top_songs_audio_features[[#This Row],[duration_ms]]/1000),60))</f>
        <v>2:49</v>
      </c>
      <c r="AA53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14" t="str">
        <f>spotify_top_songs_audio_features[[#This Row],[track_name]]</f>
        <v>ALL UP IN YOUR MIND</v>
      </c>
    </row>
    <row r="5315" spans="1:28" x14ac:dyDescent="0.25">
      <c r="A5315" t="s">
        <v>13234</v>
      </c>
      <c r="B5315" t="s">
        <v>13235</v>
      </c>
      <c r="C5315" t="s">
        <v>13236</v>
      </c>
      <c r="D5315" t="s">
        <v>501</v>
      </c>
      <c r="E5315" t="s">
        <v>86</v>
      </c>
      <c r="F5315" t="s">
        <v>32</v>
      </c>
      <c r="G5315" t="s">
        <v>25</v>
      </c>
      <c r="H5315">
        <v>837</v>
      </c>
      <c r="I5315">
        <v>586</v>
      </c>
      <c r="J5315">
        <v>807</v>
      </c>
      <c r="K5315" t="s">
        <v>236</v>
      </c>
      <c r="L5315">
        <v>0</v>
      </c>
      <c r="M5315">
        <v>134</v>
      </c>
      <c r="N5315">
        <v>618</v>
      </c>
      <c r="O5315">
        <v>-8521</v>
      </c>
      <c r="P5315">
        <v>117066</v>
      </c>
      <c r="Q5315">
        <v>197000</v>
      </c>
      <c r="R5315">
        <v>1</v>
      </c>
      <c r="S5315">
        <v>6642144</v>
      </c>
      <c r="U5315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5315" t="str">
        <f>IFERROR(MID(spotify_top_songs_audio_features[[#This Row],[artist_names]],SEARCH(",",spotify_top_songs_audio_features[[#This Row],[artist_names]])+2,99),"")</f>
        <v>Roddy Ricch</v>
      </c>
      <c r="W5315" t="str">
        <f>spotify_top_songs_audio_features[[#This Row],[source]]</f>
        <v>300 Entertainment</v>
      </c>
      <c r="X5315" s="1">
        <f>spotify_top_songs_audio_features[[#This Row],[streams]]</f>
        <v>6642144</v>
      </c>
      <c r="Y5315" t="str">
        <f>IF(Tabela2[[#This Row],[feat]]="","","Feat")</f>
        <v>Feat</v>
      </c>
      <c r="Z5315" s="17" t="str">
        <f>CONCATENATE(INT(spotify_top_songs_audio_features[[#This Row],[duration_ms]]/(60*1000)),":",MOD(INT(spotify_top_songs_audio_features[[#This Row],[duration_ms]]/1000),60))</f>
        <v>3:17</v>
      </c>
      <c r="AA53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15" t="str">
        <f>spotify_top_songs_audio_features[[#This Row],[track_name]]</f>
        <v>COOLER THAN A BITCH (feat. Roddy Ricch)</v>
      </c>
    </row>
    <row r="5316" spans="1:28" x14ac:dyDescent="0.25">
      <c r="A5316" t="s">
        <v>3023</v>
      </c>
      <c r="B5316" t="s">
        <v>1209</v>
      </c>
      <c r="C5316" t="s">
        <v>3024</v>
      </c>
      <c r="D5316" t="s">
        <v>1211</v>
      </c>
      <c r="E5316" t="s">
        <v>142</v>
      </c>
      <c r="F5316" t="s">
        <v>24</v>
      </c>
      <c r="G5316" t="s">
        <v>152</v>
      </c>
      <c r="H5316">
        <v>667</v>
      </c>
      <c r="I5316">
        <v>447</v>
      </c>
      <c r="J5316">
        <v>761</v>
      </c>
      <c r="K5316" t="s">
        <v>3025</v>
      </c>
      <c r="L5316">
        <v>0</v>
      </c>
      <c r="M5316">
        <v>612</v>
      </c>
      <c r="N5316">
        <v>829</v>
      </c>
      <c r="O5316">
        <v>-14625</v>
      </c>
      <c r="P5316">
        <v>83534</v>
      </c>
      <c r="Q5316">
        <v>136545</v>
      </c>
      <c r="R5316">
        <v>1</v>
      </c>
      <c r="S5316">
        <v>6640728</v>
      </c>
      <c r="U531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316" t="str">
        <f>IFERROR(MID(spotify_top_songs_audio_features[[#This Row],[artist_names]],SEARCH(",",spotify_top_songs_audio_features[[#This Row],[artist_names]])+2,99),"")</f>
        <v/>
      </c>
      <c r="W5316" t="str">
        <f>spotify_top_songs_audio_features[[#This Row],[source]]</f>
        <v>Grade A Productions/Interscope Records</v>
      </c>
      <c r="X5316" s="1">
        <f>spotify_top_songs_audio_features[[#This Row],[streams]]</f>
        <v>6640728</v>
      </c>
      <c r="Y5316" t="str">
        <f>IF(Tabela2[[#This Row],[feat]]="","","Feat")</f>
        <v/>
      </c>
      <c r="Z5316" s="17" t="str">
        <f>CONCATENATE(INT(spotify_top_songs_audio_features[[#This Row],[duration_ms]]/(60*1000)),":",MOD(INT(spotify_top_songs_audio_features[[#This Row],[duration_ms]]/1000),60))</f>
        <v>2:16</v>
      </c>
      <c r="AA53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316" t="str">
        <f>spotify_top_songs_audio_features[[#This Row],[track_name]]</f>
        <v>The Man, The Myth, The Legend - Interlude</v>
      </c>
    </row>
    <row r="5317" spans="1:28" x14ac:dyDescent="0.25">
      <c r="A5317" t="s">
        <v>6788</v>
      </c>
      <c r="B5317" t="s">
        <v>3684</v>
      </c>
      <c r="C5317" t="s">
        <v>6789</v>
      </c>
      <c r="D5317" t="s">
        <v>436</v>
      </c>
      <c r="E5317" t="s">
        <v>31</v>
      </c>
      <c r="F5317" t="s">
        <v>32</v>
      </c>
      <c r="G5317" t="s">
        <v>152</v>
      </c>
      <c r="H5317">
        <v>609</v>
      </c>
      <c r="I5317">
        <v>674</v>
      </c>
      <c r="J5317">
        <v>202</v>
      </c>
      <c r="K5317" t="s">
        <v>6790</v>
      </c>
      <c r="L5317">
        <v>0</v>
      </c>
      <c r="M5317">
        <v>203</v>
      </c>
      <c r="N5317">
        <v>789</v>
      </c>
      <c r="O5317">
        <v>-3007</v>
      </c>
      <c r="P5317">
        <v>127656</v>
      </c>
      <c r="Q5317">
        <v>231261</v>
      </c>
      <c r="R5317">
        <v>2</v>
      </c>
      <c r="S5317">
        <v>6638995</v>
      </c>
      <c r="U5317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317" t="str">
        <f>IFERROR(MID(spotify_top_songs_audio_features[[#This Row],[artist_names]],SEARCH(",",spotify_top_songs_audio_features[[#This Row],[artist_names]])+2,99),"")</f>
        <v>Stormzy</v>
      </c>
      <c r="W5317" t="str">
        <f>spotify_top_songs_audio_features[[#This Row],[source]]</f>
        <v>Atlantic Records UK</v>
      </c>
      <c r="X5317" s="1">
        <f>spotify_top_songs_audio_features[[#This Row],[streams]]</f>
        <v>6638995</v>
      </c>
      <c r="Y5317" t="str">
        <f>IF(Tabela2[[#This Row],[feat]]="","","Feat")</f>
        <v>Feat</v>
      </c>
      <c r="Z5317" s="17" t="str">
        <f>CONCATENATE(INT(spotify_top_songs_audio_features[[#This Row],[duration_ms]]/(60*1000)),":",MOD(INT(spotify_top_songs_audio_features[[#This Row],[duration_ms]]/1000),60))</f>
        <v>3:51</v>
      </c>
      <c r="AA53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17" t="str">
        <f>spotify_top_songs_audio_features[[#This Row],[track_name]]</f>
        <v>Shape of You - Stormzy Remix</v>
      </c>
    </row>
    <row r="5318" spans="1:28" x14ac:dyDescent="0.25">
      <c r="A5318" t="s">
        <v>7704</v>
      </c>
      <c r="B5318" t="s">
        <v>160</v>
      </c>
      <c r="C5318" t="s">
        <v>7705</v>
      </c>
      <c r="D5318" t="s">
        <v>162</v>
      </c>
      <c r="E5318" t="s">
        <v>43</v>
      </c>
      <c r="F5318" t="s">
        <v>32</v>
      </c>
      <c r="G5318" t="s">
        <v>25</v>
      </c>
      <c r="H5318">
        <v>588</v>
      </c>
      <c r="I5318">
        <v>856</v>
      </c>
      <c r="J5318">
        <v>316</v>
      </c>
      <c r="K5318" t="s">
        <v>7706</v>
      </c>
      <c r="L5318">
        <v>739</v>
      </c>
      <c r="M5318">
        <v>238</v>
      </c>
      <c r="N5318">
        <v>635</v>
      </c>
      <c r="O5318">
        <v>-5242</v>
      </c>
      <c r="P5318">
        <v>96966</v>
      </c>
      <c r="Q5318">
        <v>175044</v>
      </c>
      <c r="R5318">
        <v>5</v>
      </c>
      <c r="S5318">
        <v>6634722</v>
      </c>
      <c r="U5318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5318" t="str">
        <f>IFERROR(MID(spotify_top_songs_audio_features[[#This Row],[artist_names]],SEARCH(",",spotify_top_songs_audio_features[[#This Row],[artist_names]])+2,99),"")</f>
        <v/>
      </c>
      <c r="W5318" t="str">
        <f>spotify_top_songs_audio_features[[#This Row],[source]]</f>
        <v>Fueled By Ramen</v>
      </c>
      <c r="X5318" s="1">
        <f>spotify_top_songs_audio_features[[#This Row],[streams]]</f>
        <v>6634722</v>
      </c>
      <c r="Y5318" t="str">
        <f>IF(Tabela2[[#This Row],[feat]]="","","Feat")</f>
        <v/>
      </c>
      <c r="Z5318" s="17" t="str">
        <f>CONCATENATE(INT(spotify_top_songs_audio_features[[#This Row],[duration_ms]]/(60*1000)),":",MOD(INT(spotify_top_songs_audio_features[[#This Row],[duration_ms]]/1000),60))</f>
        <v>2:55</v>
      </c>
      <c r="AA53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18" t="str">
        <f>spotify_top_songs_audio_features[[#This Row],[track_name]]</f>
        <v>Shy Away</v>
      </c>
    </row>
    <row r="5319" spans="1:28" x14ac:dyDescent="0.25">
      <c r="A5319" t="s">
        <v>8661</v>
      </c>
      <c r="B5319" t="s">
        <v>2666</v>
      </c>
      <c r="C5319" t="s">
        <v>8662</v>
      </c>
      <c r="D5319" t="s">
        <v>2668</v>
      </c>
      <c r="E5319" t="s">
        <v>177</v>
      </c>
      <c r="F5319" t="s">
        <v>32</v>
      </c>
      <c r="G5319" t="s">
        <v>152</v>
      </c>
      <c r="H5319">
        <v>231</v>
      </c>
      <c r="I5319">
        <v>457</v>
      </c>
      <c r="J5319">
        <v>318</v>
      </c>
      <c r="K5319" t="s">
        <v>4148</v>
      </c>
      <c r="L5319">
        <v>875</v>
      </c>
      <c r="M5319">
        <v>327</v>
      </c>
      <c r="N5319">
        <v>588</v>
      </c>
      <c r="O5319">
        <v>-10773</v>
      </c>
      <c r="P5319">
        <v>65827</v>
      </c>
      <c r="Q5319">
        <v>60400</v>
      </c>
      <c r="R5319">
        <v>1</v>
      </c>
      <c r="S5319">
        <v>6630385</v>
      </c>
      <c r="U5319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319" t="str">
        <f>IFERROR(MID(spotify_top_songs_audio_features[[#This Row],[artist_names]],SEARCH(",",spotify_top_songs_audio_features[[#This Row],[artist_names]])+2,99),"")</f>
        <v/>
      </c>
      <c r="W5319" t="str">
        <f>spotify_top_songs_audio_features[[#This Row],[source]]</f>
        <v>Interscope</v>
      </c>
      <c r="X5319" s="1">
        <f>spotify_top_songs_audio_features[[#This Row],[streams]]</f>
        <v>6630385</v>
      </c>
      <c r="Y5319" t="str">
        <f>IF(Tabela2[[#This Row],[feat]]="","","Feat")</f>
        <v/>
      </c>
      <c r="Z5319" s="17" t="str">
        <f>CONCATENATE(INT(spotify_top_songs_audio_features[[#This Row],[duration_ms]]/(60*1000)),":",MOD(INT(spotify_top_songs_audio_features[[#This Row],[duration_ms]]/1000),60))</f>
        <v>1:0</v>
      </c>
      <c r="AA53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319" t="str">
        <f>spotify_top_songs_audio_features[[#This Row],[track_name]]</f>
        <v>Chromatica I</v>
      </c>
    </row>
    <row r="5320" spans="1:28" x14ac:dyDescent="0.25">
      <c r="A5320" t="s">
        <v>14461</v>
      </c>
      <c r="B5320" t="s">
        <v>160</v>
      </c>
      <c r="C5320" t="s">
        <v>14462</v>
      </c>
      <c r="D5320" t="s">
        <v>162</v>
      </c>
      <c r="E5320" t="s">
        <v>70</v>
      </c>
      <c r="F5320" t="s">
        <v>24</v>
      </c>
      <c r="G5320" t="s">
        <v>25</v>
      </c>
      <c r="H5320">
        <v>687</v>
      </c>
      <c r="I5320">
        <v>89</v>
      </c>
      <c r="J5320">
        <v>344</v>
      </c>
      <c r="K5320" t="s">
        <v>14463</v>
      </c>
      <c r="L5320">
        <v>939</v>
      </c>
      <c r="M5320">
        <v>436</v>
      </c>
      <c r="N5320">
        <v>854</v>
      </c>
      <c r="O5320">
        <v>-599</v>
      </c>
      <c r="P5320">
        <v>11306</v>
      </c>
      <c r="Q5320">
        <v>172232</v>
      </c>
      <c r="R5320">
        <v>1</v>
      </c>
      <c r="S5320">
        <v>6628638</v>
      </c>
      <c r="U5320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5320" t="str">
        <f>IFERROR(MID(spotify_top_songs_audio_features[[#This Row],[artist_names]],SEARCH(",",spotify_top_songs_audio_features[[#This Row],[artist_names]])+2,99),"")</f>
        <v/>
      </c>
      <c r="W5320" t="str">
        <f>spotify_top_songs_audio_features[[#This Row],[source]]</f>
        <v>Fueled By Ramen</v>
      </c>
      <c r="X5320" s="1">
        <f>spotify_top_songs_audio_features[[#This Row],[streams]]</f>
        <v>6628638</v>
      </c>
      <c r="Y5320" t="str">
        <f>IF(Tabela2[[#This Row],[feat]]="","","Feat")</f>
        <v/>
      </c>
      <c r="Z5320" s="17" t="str">
        <f>CONCATENATE(INT(spotify_top_songs_audio_features[[#This Row],[duration_ms]]/(60*1000)),":",MOD(INT(spotify_top_songs_audio_features[[#This Row],[duration_ms]]/1000),60))</f>
        <v>2:52</v>
      </c>
      <c r="AA53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320" t="str">
        <f>spotify_top_songs_audio_features[[#This Row],[track_name]]</f>
        <v>Saturday</v>
      </c>
    </row>
    <row r="5321" spans="1:28" x14ac:dyDescent="0.25">
      <c r="A5321" t="s">
        <v>4020</v>
      </c>
      <c r="B5321" t="s">
        <v>4021</v>
      </c>
      <c r="C5321" t="s">
        <v>4022</v>
      </c>
      <c r="D5321" t="s">
        <v>48</v>
      </c>
      <c r="E5321" t="s">
        <v>86</v>
      </c>
      <c r="F5321" t="s">
        <v>32</v>
      </c>
      <c r="G5321" t="s">
        <v>25</v>
      </c>
      <c r="H5321">
        <v>636</v>
      </c>
      <c r="I5321">
        <v>501</v>
      </c>
      <c r="J5321">
        <v>329</v>
      </c>
      <c r="K5321" t="s">
        <v>4023</v>
      </c>
      <c r="L5321">
        <v>0</v>
      </c>
      <c r="M5321">
        <v>339</v>
      </c>
      <c r="N5321">
        <v>196</v>
      </c>
      <c r="O5321">
        <v>-726</v>
      </c>
      <c r="P5321">
        <v>82309</v>
      </c>
      <c r="Q5321">
        <v>265120</v>
      </c>
      <c r="R5321">
        <v>1</v>
      </c>
      <c r="S5321">
        <v>6624824</v>
      </c>
      <c r="U5321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5321" t="str">
        <f>IFERROR(MID(spotify_top_songs_audio_features[[#This Row],[artist_names]],SEARCH(",",spotify_top_songs_audio_features[[#This Row],[artist_names]])+2,99),"")</f>
        <v>Travis Scott, Kodak Black, 21 Savage</v>
      </c>
      <c r="W5321" t="str">
        <f>spotify_top_songs_audio_features[[#This Row],[source]]</f>
        <v>Republic Records</v>
      </c>
      <c r="X5321" s="1">
        <f>spotify_top_songs_audio_features[[#This Row],[streams]]</f>
        <v>6624824</v>
      </c>
      <c r="Y5321" t="str">
        <f>IF(Tabela2[[#This Row],[feat]]="","","Feat")</f>
        <v>Feat</v>
      </c>
      <c r="Z5321" s="17" t="str">
        <f>CONCATENATE(INT(spotify_top_songs_audio_features[[#This Row],[duration_ms]]/(60*1000)),":",MOD(INT(spotify_top_songs_audio_features[[#This Row],[duration_ms]]/1000),60))</f>
        <v>4:25</v>
      </c>
      <c r="AA53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21" t="str">
        <f>spotify_top_songs_audio_features[[#This Row],[track_name]]</f>
        <v>No More (feat. Travis Scott, Kodak Black &amp; 21 Savage)</v>
      </c>
    </row>
    <row r="5322" spans="1:28" x14ac:dyDescent="0.25">
      <c r="A5322" t="s">
        <v>8463</v>
      </c>
      <c r="B5322" t="s">
        <v>8464</v>
      </c>
      <c r="C5322" t="s">
        <v>8465</v>
      </c>
      <c r="D5322" t="s">
        <v>3520</v>
      </c>
      <c r="E5322" t="s">
        <v>113</v>
      </c>
      <c r="F5322" t="s">
        <v>24</v>
      </c>
      <c r="G5322" t="s">
        <v>25</v>
      </c>
      <c r="H5322">
        <v>761</v>
      </c>
      <c r="I5322">
        <v>586</v>
      </c>
      <c r="J5322">
        <v>359</v>
      </c>
      <c r="K5322" t="s">
        <v>8466</v>
      </c>
      <c r="L5322">
        <v>0</v>
      </c>
      <c r="M5322">
        <v>558</v>
      </c>
      <c r="N5322">
        <v>719</v>
      </c>
      <c r="O5322">
        <v>-5368</v>
      </c>
      <c r="P5322">
        <v>149804</v>
      </c>
      <c r="Q5322">
        <v>169147</v>
      </c>
      <c r="R5322">
        <v>2</v>
      </c>
      <c r="S5322">
        <v>6622779</v>
      </c>
      <c r="U5322" t="str">
        <f>IFERROR(LEFT(spotify_top_songs_audio_features[[#This Row],[artist_names]],SEARCH(",",spotify_top_songs_audio_features[[#This Row],[artist_names]])-1),spotify_top_songs_audio_features[[#This Row],[artist_names]])</f>
        <v>Dreamville</v>
      </c>
      <c r="V5322" t="str">
        <f>IFERROR(MID(spotify_top_songs_audio_features[[#This Row],[artist_names]],SEARCH(",",spotify_top_songs_audio_features[[#This Row],[artist_names]])+2,99),"")</f>
        <v>JID, Bas, J. Cole, EARTHGANG, Young Nudy</v>
      </c>
      <c r="W5322" t="str">
        <f>spotify_top_songs_audio_features[[#This Row],[source]]</f>
        <v>Dreamville/Interscope Records</v>
      </c>
      <c r="X5322" s="1">
        <f>spotify_top_songs_audio_features[[#This Row],[streams]]</f>
        <v>6622779</v>
      </c>
      <c r="Y5322" t="str">
        <f>IF(Tabela2[[#This Row],[feat]]="","","Feat")</f>
        <v>Feat</v>
      </c>
      <c r="Z5322" s="17" t="str">
        <f>CONCATENATE(INT(spotify_top_songs_audio_features[[#This Row],[duration_ms]]/(60*1000)),":",MOD(INT(spotify_top_songs_audio_features[[#This Row],[duration_ms]]/1000),60))</f>
        <v>2:49</v>
      </c>
      <c r="AA53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322" t="str">
        <f>spotify_top_songs_audio_features[[#This Row],[track_name]]</f>
        <v>Down Bad (feat. JID, Bas, J. Cole, EARTHGANG &amp; Young Nudy)</v>
      </c>
    </row>
    <row r="5323" spans="1:28" x14ac:dyDescent="0.25">
      <c r="A5323" t="s">
        <v>17628</v>
      </c>
      <c r="B5323" t="s">
        <v>1598</v>
      </c>
      <c r="C5323" t="s">
        <v>17629</v>
      </c>
      <c r="D5323" t="s">
        <v>1600</v>
      </c>
      <c r="E5323" t="s">
        <v>23</v>
      </c>
      <c r="F5323" t="s">
        <v>24</v>
      </c>
      <c r="G5323" t="s">
        <v>25</v>
      </c>
      <c r="H5323">
        <v>753</v>
      </c>
      <c r="I5323">
        <v>767</v>
      </c>
      <c r="J5323">
        <v>731</v>
      </c>
      <c r="K5323" t="s">
        <v>2200</v>
      </c>
      <c r="L5323">
        <v>0</v>
      </c>
      <c r="M5323">
        <v>279</v>
      </c>
      <c r="N5323">
        <v>258</v>
      </c>
      <c r="O5323">
        <v>-3773</v>
      </c>
      <c r="P5323">
        <v>14813</v>
      </c>
      <c r="Q5323">
        <v>182635</v>
      </c>
      <c r="R5323">
        <v>1</v>
      </c>
      <c r="S5323">
        <v>6621001</v>
      </c>
      <c r="U5323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5323" t="str">
        <f>IFERROR(MID(spotify_top_songs_audio_features[[#This Row],[artist_names]],SEARCH(",",spotify_top_songs_audio_features[[#This Row],[artist_names]])+2,99),"")</f>
        <v/>
      </c>
      <c r="W5323" t="str">
        <f>spotify_top_songs_audio_features[[#This Row],[source]]</f>
        <v>Rock The World/IDJ/Kanye LP7</v>
      </c>
      <c r="X5323" s="1">
        <f>spotify_top_songs_audio_features[[#This Row],[streams]]</f>
        <v>6621001</v>
      </c>
      <c r="Y5323" t="str">
        <f>IF(Tabela2[[#This Row],[feat]]="","","Feat")</f>
        <v/>
      </c>
      <c r="Z5323" s="17" t="str">
        <f>CONCATENATE(INT(spotify_top_songs_audio_features[[#This Row],[duration_ms]]/(60*1000)),":",MOD(INT(spotify_top_songs_audio_features[[#This Row],[duration_ms]]/1000),60))</f>
        <v>3:2</v>
      </c>
      <c r="AA53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323" t="str">
        <f>spotify_top_songs_audio_features[[#This Row],[track_name]]</f>
        <v>Junya pt 2</v>
      </c>
    </row>
    <row r="5324" spans="1:28" x14ac:dyDescent="0.25">
      <c r="A5324" t="s">
        <v>9074</v>
      </c>
      <c r="B5324" t="s">
        <v>9075</v>
      </c>
      <c r="C5324" t="s">
        <v>9076</v>
      </c>
      <c r="D5324" t="s">
        <v>1487</v>
      </c>
      <c r="E5324" t="s">
        <v>86</v>
      </c>
      <c r="F5324" t="s">
        <v>32</v>
      </c>
      <c r="G5324" t="s">
        <v>25</v>
      </c>
      <c r="H5324">
        <v>764</v>
      </c>
      <c r="I5324">
        <v>676</v>
      </c>
      <c r="J5324">
        <v>927</v>
      </c>
      <c r="K5324" t="s">
        <v>3376</v>
      </c>
      <c r="L5324">
        <v>0</v>
      </c>
      <c r="M5324">
        <v>215</v>
      </c>
      <c r="N5324">
        <v>461</v>
      </c>
      <c r="O5324">
        <v>-6761</v>
      </c>
      <c r="P5324">
        <v>9702</v>
      </c>
      <c r="Q5324">
        <v>197938</v>
      </c>
      <c r="R5324">
        <v>1</v>
      </c>
      <c r="S5324">
        <v>6620040</v>
      </c>
      <c r="U5324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324" t="str">
        <f>IFERROR(MID(spotify_top_songs_audio_features[[#This Row],[artist_names]],SEARCH(",",spotify_top_songs_audio_features[[#This Row],[artist_names]])+2,99),"")</f>
        <v>KAROL G</v>
      </c>
      <c r="W5324" t="str">
        <f>spotify_top_songs_audio_features[[#This Row],[source]]</f>
        <v>Victor Victor Worldwide</v>
      </c>
      <c r="X5324" s="1">
        <f>spotify_top_songs_audio_features[[#This Row],[streams]]</f>
        <v>6620040</v>
      </c>
      <c r="Y5324" t="str">
        <f>IF(Tabela2[[#This Row],[feat]]="","","Feat")</f>
        <v>Feat</v>
      </c>
      <c r="Z5324" s="17" t="str">
        <f>CONCATENATE(INT(spotify_top_songs_audio_features[[#This Row],[duration_ms]]/(60*1000)),":",MOD(INT(spotify_top_songs_audio_features[[#This Row],[duration_ms]]/1000),60))</f>
        <v>3:17</v>
      </c>
      <c r="AA53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24" t="str">
        <f>spotify_top_songs_audio_features[[#This Row],[track_name]]</f>
        <v>Enjoy Yourself (feat. Karol G)</v>
      </c>
    </row>
    <row r="5325" spans="1:28" x14ac:dyDescent="0.25">
      <c r="A5325" t="s">
        <v>13958</v>
      </c>
      <c r="B5325" t="s">
        <v>2887</v>
      </c>
      <c r="C5325" t="s">
        <v>2888</v>
      </c>
      <c r="D5325" t="s">
        <v>48</v>
      </c>
      <c r="E5325" t="s">
        <v>177</v>
      </c>
      <c r="F5325" t="s">
        <v>32</v>
      </c>
      <c r="G5325" t="s">
        <v>25</v>
      </c>
      <c r="H5325">
        <v>879</v>
      </c>
      <c r="I5325">
        <v>544</v>
      </c>
      <c r="J5325">
        <v>151</v>
      </c>
      <c r="K5325" t="s">
        <v>2211</v>
      </c>
      <c r="L5325">
        <v>1.14E-3</v>
      </c>
      <c r="M5325">
        <v>291</v>
      </c>
      <c r="N5325">
        <v>67</v>
      </c>
      <c r="O5325">
        <v>-5667</v>
      </c>
      <c r="P5325">
        <v>99005</v>
      </c>
      <c r="Q5325">
        <v>228400</v>
      </c>
      <c r="R5325">
        <v>1</v>
      </c>
      <c r="S5325">
        <v>6619956</v>
      </c>
      <c r="U5325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5325" t="str">
        <f>IFERROR(MID(spotify_top_songs_audio_features[[#This Row],[artist_names]],SEARCH(",",spotify_top_songs_audio_features[[#This Row],[artist_names]])+2,99),"")</f>
        <v>Nicki Minaj</v>
      </c>
      <c r="W5325" t="str">
        <f>spotify_top_songs_audio_features[[#This Row],[source]]</f>
        <v>Republic Records</v>
      </c>
      <c r="X5325" s="1">
        <f>spotify_top_songs_audio_features[[#This Row],[streams]]</f>
        <v>6619956</v>
      </c>
      <c r="Y5325" t="str">
        <f>IF(Tabela2[[#This Row],[feat]]="","","Feat")</f>
        <v>Feat</v>
      </c>
      <c r="Z5325" s="17" t="str">
        <f>CONCATENATE(INT(spotify_top_songs_audio_features[[#This Row],[duration_ms]]/(60*1000)),":",MOD(INT(spotify_top_songs_audio_features[[#This Row],[duration_ms]]/1000),60))</f>
        <v>3:48</v>
      </c>
      <c r="AA53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325" t="str">
        <f>spotify_top_songs_audio_features[[#This Row],[track_name]]</f>
        <v>the light is coming (feat. Nicki Minaj)</v>
      </c>
    </row>
    <row r="5326" spans="1:28" x14ac:dyDescent="0.25">
      <c r="A5326" t="s">
        <v>1757</v>
      </c>
      <c r="B5326" t="s">
        <v>1758</v>
      </c>
      <c r="C5326" t="s">
        <v>1759</v>
      </c>
      <c r="D5326" t="s">
        <v>282</v>
      </c>
      <c r="E5326" t="s">
        <v>86</v>
      </c>
      <c r="F5326" t="s">
        <v>32</v>
      </c>
      <c r="G5326" t="s">
        <v>25</v>
      </c>
      <c r="H5326">
        <v>667</v>
      </c>
      <c r="I5326">
        <v>582</v>
      </c>
      <c r="J5326">
        <v>267</v>
      </c>
      <c r="K5326" t="s">
        <v>1760</v>
      </c>
      <c r="L5326">
        <v>0</v>
      </c>
      <c r="M5326">
        <v>124</v>
      </c>
      <c r="N5326">
        <v>141</v>
      </c>
      <c r="O5326">
        <v>-5791</v>
      </c>
      <c r="P5326">
        <v>121972</v>
      </c>
      <c r="Q5326">
        <v>316733</v>
      </c>
      <c r="R5326">
        <v>1</v>
      </c>
      <c r="S5326">
        <v>6609971</v>
      </c>
      <c r="U5326" t="str">
        <f>IFERROR(LEFT(spotify_top_songs_audio_features[[#This Row],[artist_names]],SEARCH(",",spotify_top_songs_audio_features[[#This Row],[artist_names]])-1),spotify_top_songs_audio_features[[#This Row],[artist_names]])</f>
        <v>Baby Keem</v>
      </c>
      <c r="V5326" t="str">
        <f>IFERROR(MID(spotify_top_songs_audio_features[[#This Row],[artist_names]],SEARCH(",",spotify_top_songs_audio_features[[#This Row],[artist_names]])+2,99),"")</f>
        <v>Kendrick Lamar</v>
      </c>
      <c r="W5326" t="str">
        <f>spotify_top_songs_audio_features[[#This Row],[source]]</f>
        <v>Columbia</v>
      </c>
      <c r="X5326" s="1">
        <f>spotify_top_songs_audio_features[[#This Row],[streams]]</f>
        <v>6609971</v>
      </c>
      <c r="Y5326" t="str">
        <f>IF(Tabela2[[#This Row],[feat]]="","","Feat")</f>
        <v>Feat</v>
      </c>
      <c r="Z5326" s="17" t="str">
        <f>CONCATENATE(INT(spotify_top_songs_audio_features[[#This Row],[duration_ms]]/(60*1000)),":",MOD(INT(spotify_top_songs_audio_features[[#This Row],[duration_ms]]/1000),60))</f>
        <v>5:16</v>
      </c>
      <c r="AA53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26" t="str">
        <f>spotify_top_songs_audio_features[[#This Row],[track_name]]</f>
        <v>range brothers (with Kendrick Lamar)</v>
      </c>
    </row>
    <row r="5327" spans="1:28" x14ac:dyDescent="0.25">
      <c r="A5327" t="s">
        <v>7146</v>
      </c>
      <c r="B5327" t="s">
        <v>967</v>
      </c>
      <c r="C5327" t="s">
        <v>7147</v>
      </c>
      <c r="D5327" t="s">
        <v>235</v>
      </c>
      <c r="E5327" t="s">
        <v>31</v>
      </c>
      <c r="F5327" t="s">
        <v>24</v>
      </c>
      <c r="G5327" t="s">
        <v>25</v>
      </c>
      <c r="H5327">
        <v>789</v>
      </c>
      <c r="I5327">
        <v>614</v>
      </c>
      <c r="J5327">
        <v>579</v>
      </c>
      <c r="K5327" t="s">
        <v>192</v>
      </c>
      <c r="L5327">
        <v>152</v>
      </c>
      <c r="M5327">
        <v>283</v>
      </c>
      <c r="N5327">
        <v>108</v>
      </c>
      <c r="O5327">
        <v>-6491</v>
      </c>
      <c r="P5327">
        <v>126035</v>
      </c>
      <c r="Q5327">
        <v>198898</v>
      </c>
      <c r="R5327">
        <v>1</v>
      </c>
      <c r="S5327">
        <v>6596631</v>
      </c>
      <c r="U5327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5327" t="str">
        <f>IFERROR(MID(spotify_top_songs_audio_features[[#This Row],[artist_names]],SEARCH(",",spotify_top_songs_audio_features[[#This Row],[artist_names]])+2,99),"")</f>
        <v/>
      </c>
      <c r="W5327" t="str">
        <f>spotify_top_songs_audio_features[[#This Row],[source]]</f>
        <v>Parkwood Entertainment/Columbia</v>
      </c>
      <c r="X5327" s="1">
        <f>spotify_top_songs_audio_features[[#This Row],[streams]]</f>
        <v>6596631</v>
      </c>
      <c r="Y5327" t="str">
        <f>IF(Tabela2[[#This Row],[feat]]="","","Feat")</f>
        <v/>
      </c>
      <c r="Z5327" s="17" t="str">
        <f>CONCATENATE(INT(spotify_top_songs_audio_features[[#This Row],[duration_ms]]/(60*1000)),":",MOD(INT(spotify_top_songs_audio_features[[#This Row],[duration_ms]]/1000),60))</f>
        <v>3:18</v>
      </c>
      <c r="AA53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27" t="str">
        <f>spotify_top_songs_audio_features[[#This Row],[track_name]]</f>
        <v>AMERICA HAS A PROBLEM</v>
      </c>
    </row>
    <row r="5328" spans="1:28" x14ac:dyDescent="0.25">
      <c r="A5328" t="s">
        <v>1281</v>
      </c>
      <c r="B5328" t="s">
        <v>1282</v>
      </c>
      <c r="C5328" t="s">
        <v>1283</v>
      </c>
      <c r="D5328" t="s">
        <v>1284</v>
      </c>
      <c r="E5328" t="s">
        <v>102</v>
      </c>
      <c r="F5328" t="s">
        <v>32</v>
      </c>
      <c r="G5328" t="s">
        <v>25</v>
      </c>
      <c r="H5328">
        <v>747</v>
      </c>
      <c r="I5328">
        <v>497</v>
      </c>
      <c r="J5328">
        <v>401</v>
      </c>
      <c r="K5328" t="s">
        <v>1285</v>
      </c>
      <c r="L5328">
        <v>0</v>
      </c>
      <c r="M5328">
        <v>138</v>
      </c>
      <c r="N5328">
        <v>663</v>
      </c>
      <c r="O5328">
        <v>-6542</v>
      </c>
      <c r="P5328">
        <v>142046</v>
      </c>
      <c r="Q5328">
        <v>158709</v>
      </c>
      <c r="R5328">
        <v>1</v>
      </c>
      <c r="S5328">
        <v>6586204</v>
      </c>
      <c r="U5328" t="str">
        <f>IFERROR(LEFT(spotify_top_songs_audio_features[[#This Row],[artist_names]],SEARCH(",",spotify_top_songs_audio_features[[#This Row],[artist_names]])-1),spotify_top_songs_audio_features[[#This Row],[artist_names]])</f>
        <v>Don Toliver</v>
      </c>
      <c r="V5328" t="str">
        <f>IFERROR(MID(spotify_top_songs_audio_features[[#This Row],[artist_names]],SEARCH(",",spotify_top_songs_audio_features[[#This Row],[artist_names]])+2,99),"")</f>
        <v/>
      </c>
      <c r="W5328" t="str">
        <f>spotify_top_songs_audio_features[[#This Row],[source]]</f>
        <v>We Run It Ent./Cactus Jack/Atlantic</v>
      </c>
      <c r="X5328" s="1">
        <f>spotify_top_songs_audio_features[[#This Row],[streams]]</f>
        <v>6586204</v>
      </c>
      <c r="Y5328" t="str">
        <f>IF(Tabela2[[#This Row],[feat]]="","","Feat")</f>
        <v/>
      </c>
      <c r="Z5328" s="17" t="str">
        <f>CONCATENATE(INT(spotify_top_songs_audio_features[[#This Row],[duration_ms]]/(60*1000)),":",MOD(INT(spotify_top_songs_audio_features[[#This Row],[duration_ms]]/1000),60))</f>
        <v>2:38</v>
      </c>
      <c r="AA53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328" t="str">
        <f>spotify_top_songs_audio_features[[#This Row],[track_name]]</f>
        <v>Cardigan</v>
      </c>
    </row>
    <row r="5329" spans="1:28" x14ac:dyDescent="0.25">
      <c r="A5329" t="s">
        <v>12907</v>
      </c>
      <c r="B5329" t="s">
        <v>472</v>
      </c>
      <c r="C5329" t="s">
        <v>12908</v>
      </c>
      <c r="D5329" t="s">
        <v>474</v>
      </c>
      <c r="E5329" t="s">
        <v>58</v>
      </c>
      <c r="F5329" t="s">
        <v>32</v>
      </c>
      <c r="G5329" t="s">
        <v>25</v>
      </c>
      <c r="H5329">
        <v>788</v>
      </c>
      <c r="I5329">
        <v>427</v>
      </c>
      <c r="J5329">
        <v>308</v>
      </c>
      <c r="K5329" t="s">
        <v>12909</v>
      </c>
      <c r="L5329">
        <v>3.63E-3</v>
      </c>
      <c r="M5329">
        <v>171</v>
      </c>
      <c r="N5329">
        <v>603</v>
      </c>
      <c r="O5329">
        <v>-9918</v>
      </c>
      <c r="P5329">
        <v>9703</v>
      </c>
      <c r="Q5329">
        <v>215227</v>
      </c>
      <c r="R5329">
        <v>1</v>
      </c>
      <c r="S5329">
        <v>6578507</v>
      </c>
      <c r="U5329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329" t="str">
        <f>IFERROR(MID(spotify_top_songs_audio_features[[#This Row],[artist_names]],SEARCH(",",spotify_top_songs_audio_features[[#This Row],[artist_names]])+2,99),"")</f>
        <v/>
      </c>
      <c r="W5329" t="str">
        <f>spotify_top_songs_audio_features[[#This Row],[source]]</f>
        <v>Right Hand Music Group, LLC/RCA Records</v>
      </c>
      <c r="X5329" s="1">
        <f>spotify_top_songs_audio_features[[#This Row],[streams]]</f>
        <v>6578507</v>
      </c>
      <c r="Y5329" t="str">
        <f>IF(Tabela2[[#This Row],[feat]]="","","Feat")</f>
        <v/>
      </c>
      <c r="Z5329" s="17" t="str">
        <f>CONCATENATE(INT(spotify_top_songs_audio_features[[#This Row],[duration_ms]]/(60*1000)),":",MOD(INT(spotify_top_songs_audio_features[[#This Row],[duration_ms]]/1000),60))</f>
        <v>3:35</v>
      </c>
      <c r="AA53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329" t="str">
        <f>spotify_top_songs_audio_features[[#This Row],[track_name]]</f>
        <v>Right Back</v>
      </c>
    </row>
    <row r="5330" spans="1:28" x14ac:dyDescent="0.25">
      <c r="A5330" t="s">
        <v>11378</v>
      </c>
      <c r="B5330" t="s">
        <v>307</v>
      </c>
      <c r="C5330" t="s">
        <v>11379</v>
      </c>
      <c r="D5330" t="s">
        <v>309</v>
      </c>
      <c r="E5330" t="s">
        <v>31</v>
      </c>
      <c r="F5330" t="s">
        <v>24</v>
      </c>
      <c r="G5330" t="s">
        <v>25</v>
      </c>
      <c r="H5330">
        <v>468</v>
      </c>
      <c r="I5330">
        <v>13</v>
      </c>
      <c r="J5330">
        <v>571</v>
      </c>
      <c r="K5330" t="s">
        <v>7379</v>
      </c>
      <c r="L5330">
        <v>927</v>
      </c>
      <c r="M5330">
        <v>819</v>
      </c>
      <c r="N5330">
        <v>362</v>
      </c>
      <c r="O5330">
        <v>-18031</v>
      </c>
      <c r="P5330">
        <v>115039</v>
      </c>
      <c r="Q5330">
        <v>227680</v>
      </c>
      <c r="R5330">
        <v>1</v>
      </c>
      <c r="S5330">
        <v>6570289</v>
      </c>
      <c r="U5330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5330" t="str">
        <f>IFERROR(MID(spotify_top_songs_audio_features[[#This Row],[artist_names]],SEARCH(",",spotify_top_songs_audio_features[[#This Row],[artist_names]])+2,99),"")</f>
        <v/>
      </c>
      <c r="W5330" t="str">
        <f>spotify_top_songs_audio_features[[#This Row],[source]]</f>
        <v>Darkroom/Interscope Records</v>
      </c>
      <c r="X5330" s="1">
        <f>spotify_top_songs_audio_features[[#This Row],[streams]]</f>
        <v>6570289</v>
      </c>
      <c r="Y5330" t="str">
        <f>IF(Tabela2[[#This Row],[feat]]="","","Feat")</f>
        <v/>
      </c>
      <c r="Z5330" s="17" t="str">
        <f>CONCATENATE(INT(spotify_top_songs_audio_features[[#This Row],[duration_ms]]/(60*1000)),":",MOD(INT(spotify_top_songs_audio_features[[#This Row],[duration_ms]]/1000),60))</f>
        <v>3:47</v>
      </c>
      <c r="AA53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30" t="str">
        <f>spotify_top_songs_audio_features[[#This Row],[track_name]]</f>
        <v>Not My Responsibility</v>
      </c>
    </row>
    <row r="5331" spans="1:28" x14ac:dyDescent="0.25">
      <c r="A5331" t="s">
        <v>12719</v>
      </c>
      <c r="B5331" t="s">
        <v>12720</v>
      </c>
      <c r="C5331" t="s">
        <v>12721</v>
      </c>
      <c r="D5331" t="s">
        <v>9529</v>
      </c>
      <c r="E5331" t="s">
        <v>43</v>
      </c>
      <c r="F5331" t="s">
        <v>32</v>
      </c>
      <c r="G5331" t="s">
        <v>25</v>
      </c>
      <c r="H5331">
        <v>639</v>
      </c>
      <c r="I5331">
        <v>437</v>
      </c>
      <c r="J5331">
        <v>365</v>
      </c>
      <c r="K5331" t="s">
        <v>7799</v>
      </c>
      <c r="L5331">
        <v>0</v>
      </c>
      <c r="M5331">
        <v>676</v>
      </c>
      <c r="N5331">
        <v>72</v>
      </c>
      <c r="O5331">
        <v>-10247</v>
      </c>
      <c r="P5331">
        <v>10515</v>
      </c>
      <c r="Q5331">
        <v>191608</v>
      </c>
      <c r="R5331">
        <v>1</v>
      </c>
      <c r="S5331">
        <v>6568819</v>
      </c>
      <c r="U5331" t="str">
        <f>IFERROR(LEFT(spotify_top_songs_audio_features[[#This Row],[artist_names]],SEARCH(",",spotify_top_songs_audio_features[[#This Row],[artist_names]])-1),spotify_top_songs_audio_features[[#This Row],[artist_names]])</f>
        <v>Shirin David</v>
      </c>
      <c r="V5331" t="str">
        <f>IFERROR(MID(spotify_top_songs_audio_features[[#This Row],[artist_names]],SEARCH(",",spotify_top_songs_audio_features[[#This Row],[artist_names]])+2,99),"")</f>
        <v>GIMS</v>
      </c>
      <c r="W5331" t="str">
        <f>spotify_top_songs_audio_features[[#This Row],[source]]</f>
        <v>Juicy Money Records</v>
      </c>
      <c r="X5331" s="1">
        <f>spotify_top_songs_audio_features[[#This Row],[streams]]</f>
        <v>6568819</v>
      </c>
      <c r="Y5331" t="str">
        <f>IF(Tabela2[[#This Row],[feat]]="","","Feat")</f>
        <v>Feat</v>
      </c>
      <c r="Z5331" s="17" t="str">
        <f>CONCATENATE(INT(spotify_top_songs_audio_features[[#This Row],[duration_ms]]/(60*1000)),":",MOD(INT(spotify_top_songs_audio_features[[#This Row],[duration_ms]]/1000),60))</f>
        <v>3:11</v>
      </c>
      <c r="AA53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31" t="str">
        <f>spotify_top_songs_audio_features[[#This Row],[track_name]]</f>
        <v>ON OFF (feat. Maître Gims)</v>
      </c>
    </row>
    <row r="5332" spans="1:28" x14ac:dyDescent="0.25">
      <c r="A5332" t="s">
        <v>17837</v>
      </c>
      <c r="B5332" t="s">
        <v>11322</v>
      </c>
      <c r="C5332" t="s">
        <v>17838</v>
      </c>
      <c r="D5332" t="s">
        <v>14174</v>
      </c>
      <c r="E5332" t="s">
        <v>113</v>
      </c>
      <c r="F5332" t="s">
        <v>24</v>
      </c>
      <c r="G5332" t="s">
        <v>25</v>
      </c>
      <c r="H5332">
        <v>744</v>
      </c>
      <c r="I5332">
        <v>715</v>
      </c>
      <c r="J5332">
        <v>351</v>
      </c>
      <c r="K5332" t="s">
        <v>2563</v>
      </c>
      <c r="L5332">
        <v>0</v>
      </c>
      <c r="M5332">
        <v>919</v>
      </c>
      <c r="N5332">
        <v>34</v>
      </c>
      <c r="O5332">
        <v>-6103</v>
      </c>
      <c r="P5332">
        <v>154962</v>
      </c>
      <c r="Q5332">
        <v>179773</v>
      </c>
      <c r="R5332">
        <v>2</v>
      </c>
      <c r="S5332">
        <v>6568514</v>
      </c>
      <c r="U5332" t="str">
        <f>IFERROR(LEFT(spotify_top_songs_audio_features[[#This Row],[artist_names]],SEARCH(",",spotify_top_songs_audio_features[[#This Row],[artist_names]])-1),spotify_top_songs_audio_features[[#This Row],[artist_names]])</f>
        <v>NAV</v>
      </c>
      <c r="V5332" t="str">
        <f>IFERROR(MID(spotify_top_songs_audio_features[[#This Row],[artist_names]],SEARCH(",",spotify_top_songs_audio_features[[#This Row],[artist_names]])+2,99),"")</f>
        <v>The Weeknd</v>
      </c>
      <c r="W5332" t="str">
        <f>spotify_top_songs_audio_features[[#This Row],[source]]</f>
        <v>XO Records</v>
      </c>
      <c r="X5332" s="1">
        <f>spotify_top_songs_audio_features[[#This Row],[streams]]</f>
        <v>6568514</v>
      </c>
      <c r="Y5332" t="str">
        <f>IF(Tabela2[[#This Row],[feat]]="","","Feat")</f>
        <v>Feat</v>
      </c>
      <c r="Z5332" s="17" t="str">
        <f>CONCATENATE(INT(spotify_top_songs_audio_features[[#This Row],[duration_ms]]/(60*1000)),":",MOD(INT(spotify_top_songs_audio_features[[#This Row],[duration_ms]]/1000),60))</f>
        <v>2:59</v>
      </c>
      <c r="AA53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332" t="str">
        <f>spotify_top_songs_audio_features[[#This Row],[track_name]]</f>
        <v>Some Way</v>
      </c>
    </row>
    <row r="5333" spans="1:28" x14ac:dyDescent="0.25">
      <c r="A5333" t="s">
        <v>5229</v>
      </c>
      <c r="B5333" t="s">
        <v>112</v>
      </c>
      <c r="C5333" t="s">
        <v>5230</v>
      </c>
      <c r="D5333" t="s">
        <v>112</v>
      </c>
      <c r="E5333" t="s">
        <v>97</v>
      </c>
      <c r="F5333" t="s">
        <v>24</v>
      </c>
      <c r="G5333" t="s">
        <v>25</v>
      </c>
      <c r="H5333">
        <v>598</v>
      </c>
      <c r="I5333">
        <v>821</v>
      </c>
      <c r="J5333">
        <v>447</v>
      </c>
      <c r="K5333" t="s">
        <v>5231</v>
      </c>
      <c r="L5333">
        <v>0</v>
      </c>
      <c r="M5333">
        <v>143</v>
      </c>
      <c r="N5333">
        <v>673</v>
      </c>
      <c r="O5333">
        <v>-4433</v>
      </c>
      <c r="P5333">
        <v>12803</v>
      </c>
      <c r="Q5333">
        <v>225328</v>
      </c>
      <c r="R5333">
        <v>1</v>
      </c>
      <c r="S5333">
        <v>6566059</v>
      </c>
      <c r="U533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333" t="str">
        <f>IFERROR(MID(spotify_top_songs_audio_features[[#This Row],[artist_names]],SEARCH(",",spotify_top_songs_audio_features[[#This Row],[artist_names]])+2,99),"")</f>
        <v/>
      </c>
      <c r="W5333" t="str">
        <f>spotify_top_songs_audio_features[[#This Row],[source]]</f>
        <v>Taylor Swift</v>
      </c>
      <c r="X5333" s="1">
        <f>spotify_top_songs_audio_features[[#This Row],[streams]]</f>
        <v>6566059</v>
      </c>
      <c r="Y5333" t="str">
        <f>IF(Tabela2[[#This Row],[feat]]="","","Feat")</f>
        <v/>
      </c>
      <c r="Z5333" s="17" t="str">
        <f>CONCATENATE(INT(spotify_top_songs_audio_features[[#This Row],[duration_ms]]/(60*1000)),":",MOD(INT(spotify_top_songs_audio_features[[#This Row],[duration_ms]]/1000),60))</f>
        <v>3:45</v>
      </c>
      <c r="AA53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333" t="str">
        <f>spotify_top_songs_audio_features[[#This Row],[track_name]]</f>
        <v>Forever &amp; Always (Taylor’s Version)</v>
      </c>
    </row>
    <row r="5334" spans="1:28" x14ac:dyDescent="0.25">
      <c r="A5334" t="s">
        <v>8145</v>
      </c>
      <c r="B5334" t="s">
        <v>8146</v>
      </c>
      <c r="C5334" t="s">
        <v>8147</v>
      </c>
      <c r="D5334" t="s">
        <v>282</v>
      </c>
      <c r="E5334" t="s">
        <v>58</v>
      </c>
      <c r="F5334" t="s">
        <v>24</v>
      </c>
      <c r="G5334" t="s">
        <v>25</v>
      </c>
      <c r="H5334">
        <v>606</v>
      </c>
      <c r="I5334">
        <v>905</v>
      </c>
      <c r="J5334">
        <v>518</v>
      </c>
      <c r="K5334" t="s">
        <v>8148</v>
      </c>
      <c r="L5334">
        <v>0</v>
      </c>
      <c r="M5334">
        <v>151</v>
      </c>
      <c r="N5334">
        <v>706</v>
      </c>
      <c r="O5334">
        <v>-3117</v>
      </c>
      <c r="P5334">
        <v>143952</v>
      </c>
      <c r="Q5334">
        <v>151533</v>
      </c>
      <c r="R5334">
        <v>1</v>
      </c>
      <c r="S5334">
        <v>6565993</v>
      </c>
      <c r="U5334" t="str">
        <f>IFERROR(LEFT(spotify_top_songs_audio_features[[#This Row],[artist_names]],SEARCH(",",spotify_top_songs_audio_features[[#This Row],[artist_names]])-1),spotify_top_songs_audio_features[[#This Row],[artist_names]])</f>
        <v>blink-182</v>
      </c>
      <c r="V5334" t="str">
        <f>IFERROR(MID(spotify_top_songs_audio_features[[#This Row],[artist_names]],SEARCH(",",spotify_top_songs_audio_features[[#This Row],[artist_names]])+2,99),"")</f>
        <v/>
      </c>
      <c r="W5334" t="str">
        <f>spotify_top_songs_audio_features[[#This Row],[source]]</f>
        <v>Columbia</v>
      </c>
      <c r="X5334" s="1">
        <f>spotify_top_songs_audio_features[[#This Row],[streams]]</f>
        <v>6565993</v>
      </c>
      <c r="Y5334" t="str">
        <f>IF(Tabela2[[#This Row],[feat]]="","","Feat")</f>
        <v/>
      </c>
      <c r="Z5334" s="17" t="str">
        <f>CONCATENATE(INT(spotify_top_songs_audio_features[[#This Row],[duration_ms]]/(60*1000)),":",MOD(INT(spotify_top_songs_audio_features[[#This Row],[duration_ms]]/1000),60))</f>
        <v>2:31</v>
      </c>
      <c r="AA53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334" t="str">
        <f>spotify_top_songs_audio_features[[#This Row],[track_name]]</f>
        <v>EDGING</v>
      </c>
    </row>
    <row r="5335" spans="1:28" x14ac:dyDescent="0.25">
      <c r="A5335" t="s">
        <v>16480</v>
      </c>
      <c r="B5335" t="s">
        <v>4693</v>
      </c>
      <c r="C5335" t="s">
        <v>7873</v>
      </c>
      <c r="D5335" t="s">
        <v>4695</v>
      </c>
      <c r="E5335" t="s">
        <v>70</v>
      </c>
      <c r="F5335" t="s">
        <v>24</v>
      </c>
      <c r="G5335" t="s">
        <v>25</v>
      </c>
      <c r="H5335">
        <v>911</v>
      </c>
      <c r="I5335">
        <v>637</v>
      </c>
      <c r="J5335">
        <v>447</v>
      </c>
      <c r="K5335" t="s">
        <v>3168</v>
      </c>
      <c r="L5335">
        <v>3.6800000000000001E-3</v>
      </c>
      <c r="M5335">
        <v>238</v>
      </c>
      <c r="N5335">
        <v>66</v>
      </c>
      <c r="O5335">
        <v>-8381</v>
      </c>
      <c r="P5335">
        <v>149996</v>
      </c>
      <c r="Q5335">
        <v>156882</v>
      </c>
      <c r="R5335">
        <v>1</v>
      </c>
      <c r="S5335">
        <v>6561188</v>
      </c>
      <c r="U5335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5335" t="str">
        <f>IFERROR(MID(spotify_top_songs_audio_features[[#This Row],[artist_names]],SEARCH(",",spotify_top_songs_audio_features[[#This Row],[artist_names]])+2,99),"")</f>
        <v/>
      </c>
      <c r="W5335" t="str">
        <f>spotify_top_songs_audio_features[[#This Row],[source]]</f>
        <v>Young Money/Cash Money Records</v>
      </c>
      <c r="X5335" s="1">
        <f>spotify_top_songs_audio_features[[#This Row],[streams]]</f>
        <v>6561188</v>
      </c>
      <c r="Y5335" t="str">
        <f>IF(Tabela2[[#This Row],[feat]]="","","Feat")</f>
        <v/>
      </c>
      <c r="Z5335" s="17" t="str">
        <f>CONCATENATE(INT(spotify_top_songs_audio_features[[#This Row],[duration_ms]]/(60*1000)),":",MOD(INT(spotify_top_songs_audio_features[[#This Row],[duration_ms]]/1000),60))</f>
        <v>2:36</v>
      </c>
      <c r="AA53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335" t="str">
        <f>spotify_top_songs_audio_features[[#This Row],[track_name]]</f>
        <v>Yikes</v>
      </c>
    </row>
    <row r="5336" spans="1:28" x14ac:dyDescent="0.25">
      <c r="A5336" t="s">
        <v>1624</v>
      </c>
      <c r="B5336" t="s">
        <v>267</v>
      </c>
      <c r="C5336" t="s">
        <v>1625</v>
      </c>
      <c r="D5336" t="s">
        <v>1626</v>
      </c>
      <c r="E5336" t="s">
        <v>58</v>
      </c>
      <c r="F5336" t="s">
        <v>24</v>
      </c>
      <c r="G5336" t="s">
        <v>25</v>
      </c>
      <c r="H5336">
        <v>657</v>
      </c>
      <c r="I5336">
        <v>54</v>
      </c>
      <c r="J5336">
        <v>287</v>
      </c>
      <c r="K5336" t="s">
        <v>1627</v>
      </c>
      <c r="L5336">
        <v>0</v>
      </c>
      <c r="M5336">
        <v>123</v>
      </c>
      <c r="N5336">
        <v>625</v>
      </c>
      <c r="O5336">
        <v>-7675</v>
      </c>
      <c r="P5336">
        <v>13697</v>
      </c>
      <c r="Q5336">
        <v>161773</v>
      </c>
      <c r="R5336">
        <v>1</v>
      </c>
      <c r="S5336">
        <v>6556452</v>
      </c>
      <c r="U5336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5336" t="str">
        <f>IFERROR(MID(spotify_top_songs_audio_features[[#This Row],[artist_names]],SEARCH(",",spotify_top_songs_audio_features[[#This Row],[artist_names]])+2,99),"")</f>
        <v/>
      </c>
      <c r="W5336" t="str">
        <f>spotify_top_songs_audio_features[[#This Row],[source]]</f>
        <v>Loud / Republic</v>
      </c>
      <c r="X5336" s="1">
        <f>spotify_top_songs_audio_features[[#This Row],[streams]]</f>
        <v>6556452</v>
      </c>
      <c r="Y5336" t="str">
        <f>IF(Tabela2[[#This Row],[feat]]="","","Feat")</f>
        <v/>
      </c>
      <c r="Z5336" s="17" t="str">
        <f>CONCATENATE(INT(spotify_top_songs_audio_features[[#This Row],[duration_ms]]/(60*1000)),":",MOD(INT(spotify_top_songs_audio_features[[#This Row],[duration_ms]]/1000),60))</f>
        <v>2:41</v>
      </c>
      <c r="AA53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336" t="str">
        <f>spotify_top_songs_audio_features[[#This Row],[track_name]]</f>
        <v>Somebody’s Problem</v>
      </c>
    </row>
    <row r="5337" spans="1:28" x14ac:dyDescent="0.25">
      <c r="A5337" t="s">
        <v>17680</v>
      </c>
      <c r="B5337" t="s">
        <v>17681</v>
      </c>
      <c r="C5337" t="s">
        <v>17682</v>
      </c>
      <c r="D5337" t="s">
        <v>17101</v>
      </c>
      <c r="E5337" t="s">
        <v>23</v>
      </c>
      <c r="F5337" t="s">
        <v>24</v>
      </c>
      <c r="G5337" t="s">
        <v>25</v>
      </c>
      <c r="H5337">
        <v>788</v>
      </c>
      <c r="I5337">
        <v>764</v>
      </c>
      <c r="J5337">
        <v>254</v>
      </c>
      <c r="K5337" t="s">
        <v>17683</v>
      </c>
      <c r="L5337">
        <v>0</v>
      </c>
      <c r="M5337">
        <v>224</v>
      </c>
      <c r="N5337">
        <v>841</v>
      </c>
      <c r="O5337">
        <v>-4054</v>
      </c>
      <c r="P5337">
        <v>100095</v>
      </c>
      <c r="Q5337">
        <v>96000</v>
      </c>
      <c r="R5337">
        <v>1</v>
      </c>
      <c r="S5337">
        <v>6548822</v>
      </c>
      <c r="U5337" t="str">
        <f>IFERROR(LEFT(spotify_top_songs_audio_features[[#This Row],[artist_names]],SEARCH(",",spotify_top_songs_audio_features[[#This Row],[artist_names]])-1),spotify_top_songs_audio_features[[#This Row],[artist_names]])</f>
        <v>CORPSE</v>
      </c>
      <c r="V5337" t="str">
        <f>IFERROR(MID(spotify_top_songs_audio_features[[#This Row],[artist_names]],SEARCH(",",spotify_top_songs_audio_features[[#This Row],[artist_names]])+2,99),"")</f>
        <v>Night Lovell</v>
      </c>
      <c r="W5337" t="str">
        <f>spotify_top_songs_audio_features[[#This Row],[source]]</f>
        <v>CORPSE</v>
      </c>
      <c r="X5337" s="1">
        <f>spotify_top_songs_audio_features[[#This Row],[streams]]</f>
        <v>6548822</v>
      </c>
      <c r="Y5337" t="str">
        <f>IF(Tabela2[[#This Row],[feat]]="","","Feat")</f>
        <v>Feat</v>
      </c>
      <c r="Z5337" s="17" t="str">
        <f>CONCATENATE(INT(spotify_top_songs_audio_features[[#This Row],[duration_ms]]/(60*1000)),":",MOD(INT(spotify_top_songs_audio_features[[#This Row],[duration_ms]]/1000),60))</f>
        <v>1:36</v>
      </c>
      <c r="AA53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337" t="str">
        <f>spotify_top_songs_audio_features[[#This Row],[track_name]]</f>
        <v>HOT DEMON B!TCHES NEAR U ! ! !</v>
      </c>
    </row>
    <row r="5338" spans="1:28" x14ac:dyDescent="0.25">
      <c r="A5338" t="s">
        <v>10170</v>
      </c>
      <c r="B5338" t="s">
        <v>10171</v>
      </c>
      <c r="C5338" t="s">
        <v>10172</v>
      </c>
      <c r="D5338" t="s">
        <v>200</v>
      </c>
      <c r="E5338" t="s">
        <v>86</v>
      </c>
      <c r="F5338" t="s">
        <v>32</v>
      </c>
      <c r="G5338" t="s">
        <v>25</v>
      </c>
      <c r="H5338">
        <v>892</v>
      </c>
      <c r="I5338">
        <v>486</v>
      </c>
      <c r="J5338">
        <v>384</v>
      </c>
      <c r="K5338" t="s">
        <v>1310</v>
      </c>
      <c r="L5338">
        <v>0</v>
      </c>
      <c r="M5338">
        <v>146</v>
      </c>
      <c r="N5338">
        <v>535</v>
      </c>
      <c r="O5338">
        <v>-8637</v>
      </c>
      <c r="P5338">
        <v>120998</v>
      </c>
      <c r="Q5338">
        <v>214215</v>
      </c>
      <c r="R5338">
        <v>1</v>
      </c>
      <c r="S5338">
        <v>6540577</v>
      </c>
      <c r="U5338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338" t="str">
        <f>IFERROR(MID(spotify_top_songs_audio_features[[#This Row],[artist_names]],SEARCH(",",spotify_top_songs_audio_features[[#This Row],[artist_names]])+2,99),"")</f>
        <v>Lil Uzi Vert</v>
      </c>
      <c r="W5338" t="str">
        <f>spotify_top_songs_audio_features[[#This Row],[source]]</f>
        <v>Quality Control/Motown Records</v>
      </c>
      <c r="X5338" s="1">
        <f>spotify_top_songs_audio_features[[#This Row],[streams]]</f>
        <v>6540577</v>
      </c>
      <c r="Y5338" t="str">
        <f>IF(Tabela2[[#This Row],[feat]]="","","Feat")</f>
        <v>Feat</v>
      </c>
      <c r="Z5338" s="17" t="str">
        <f>CONCATENATE(INT(spotify_top_songs_audio_features[[#This Row],[duration_ms]]/(60*1000)),":",MOD(INT(spotify_top_songs_audio_features[[#This Row],[duration_ms]]/1000),60))</f>
        <v>3:34</v>
      </c>
      <c r="AA53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38" t="str">
        <f>spotify_top_songs_audio_features[[#This Row],[track_name]]</f>
        <v>Commercial (feat. Lil Uzi Vert)</v>
      </c>
    </row>
    <row r="5339" spans="1:28" x14ac:dyDescent="0.25">
      <c r="A5339" t="s">
        <v>9704</v>
      </c>
      <c r="B5339" t="s">
        <v>9705</v>
      </c>
      <c r="C5339" t="s">
        <v>9706</v>
      </c>
      <c r="D5339" t="s">
        <v>7342</v>
      </c>
      <c r="E5339" t="s">
        <v>177</v>
      </c>
      <c r="F5339" t="s">
        <v>32</v>
      </c>
      <c r="G5339" t="s">
        <v>25</v>
      </c>
      <c r="H5339">
        <v>625</v>
      </c>
      <c r="I5339">
        <v>754</v>
      </c>
      <c r="J5339">
        <v>76</v>
      </c>
      <c r="K5339" t="s">
        <v>566</v>
      </c>
      <c r="L5339">
        <v>3.7599999999999999E-3</v>
      </c>
      <c r="M5339">
        <v>109</v>
      </c>
      <c r="N5339">
        <v>746</v>
      </c>
      <c r="O5339">
        <v>-4158</v>
      </c>
      <c r="P5339">
        <v>89888</v>
      </c>
      <c r="Q5339">
        <v>239797</v>
      </c>
      <c r="R5339">
        <v>1</v>
      </c>
      <c r="S5339">
        <v>6531653</v>
      </c>
      <c r="U5339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5339" t="str">
        <f>IFERROR(MID(spotify_top_songs_audio_features[[#This Row],[artist_names]],SEARCH(",",spotify_top_songs_audio_features[[#This Row],[artist_names]])+2,99),"")</f>
        <v>Myke Towers, Jhayco</v>
      </c>
      <c r="W5339" t="str">
        <f>spotify_top_songs_audio_features[[#This Row],[source]]</f>
        <v>Real Hasta La Muerte, LLC</v>
      </c>
      <c r="X5339" s="1">
        <f>spotify_top_songs_audio_features[[#This Row],[streams]]</f>
        <v>6531653</v>
      </c>
      <c r="Y5339" t="str">
        <f>IF(Tabela2[[#This Row],[feat]]="","","Feat")</f>
        <v>Feat</v>
      </c>
      <c r="Z5339" s="17" t="str">
        <f>CONCATENATE(INT(spotify_top_songs_audio_features[[#This Row],[duration_ms]]/(60*1000)),":",MOD(INT(spotify_top_songs_audio_features[[#This Row],[duration_ms]]/1000),60))</f>
        <v>3:59</v>
      </c>
      <c r="AA53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339" t="str">
        <f>spotify_top_songs_audio_features[[#This Row],[track_name]]</f>
        <v>Súbelo</v>
      </c>
    </row>
    <row r="5340" spans="1:28" x14ac:dyDescent="0.25">
      <c r="A5340" t="s">
        <v>7786</v>
      </c>
      <c r="B5340" t="s">
        <v>937</v>
      </c>
      <c r="C5340" t="s">
        <v>938</v>
      </c>
      <c r="D5340" t="s">
        <v>282</v>
      </c>
      <c r="E5340" t="s">
        <v>31</v>
      </c>
      <c r="F5340" t="s">
        <v>24</v>
      </c>
      <c r="G5340" t="s">
        <v>25</v>
      </c>
      <c r="H5340">
        <v>909</v>
      </c>
      <c r="I5340">
        <v>517</v>
      </c>
      <c r="J5340">
        <v>129</v>
      </c>
      <c r="K5340" t="s">
        <v>7787</v>
      </c>
      <c r="L5340">
        <v>1.73E-4</v>
      </c>
      <c r="M5340">
        <v>949</v>
      </c>
      <c r="N5340">
        <v>471</v>
      </c>
      <c r="O5340">
        <v>-6063</v>
      </c>
      <c r="P5340">
        <v>136012</v>
      </c>
      <c r="Q5340">
        <v>113006</v>
      </c>
      <c r="R5340">
        <v>1</v>
      </c>
      <c r="S5340">
        <v>6530006</v>
      </c>
      <c r="U5340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5340" t="str">
        <f>IFERROR(MID(spotify_top_songs_audio_features[[#This Row],[artist_names]],SEARCH(",",spotify_top_songs_audio_features[[#This Row],[artist_names]])+2,99),"")</f>
        <v/>
      </c>
      <c r="W5340" t="str">
        <f>spotify_top_songs_audio_features[[#This Row],[source]]</f>
        <v>Columbia</v>
      </c>
      <c r="X5340" s="1">
        <f>spotify_top_songs_audio_features[[#This Row],[streams]]</f>
        <v>6530006</v>
      </c>
      <c r="Y5340" t="str">
        <f>IF(Tabela2[[#This Row],[feat]]="","","Feat")</f>
        <v/>
      </c>
      <c r="Z5340" s="17" t="str">
        <f>CONCATENATE(INT(spotify_top_songs_audio_features[[#This Row],[duration_ms]]/(60*1000)),":",MOD(INT(spotify_top_songs_audio_features[[#This Row],[duration_ms]]/1000),60))</f>
        <v>1:53</v>
      </c>
      <c r="AA53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40" t="str">
        <f>spotify_top_songs_audio_features[[#This Row],[track_name]]</f>
        <v>Old Town Road</v>
      </c>
    </row>
    <row r="5341" spans="1:28" x14ac:dyDescent="0.25">
      <c r="A5341" t="s">
        <v>16089</v>
      </c>
      <c r="B5341" t="s">
        <v>13344</v>
      </c>
      <c r="C5341" t="s">
        <v>13345</v>
      </c>
      <c r="D5341" t="s">
        <v>13346</v>
      </c>
      <c r="E5341" t="s">
        <v>102</v>
      </c>
      <c r="F5341" t="s">
        <v>24</v>
      </c>
      <c r="G5341" t="s">
        <v>25</v>
      </c>
      <c r="H5341">
        <v>778</v>
      </c>
      <c r="I5341">
        <v>719</v>
      </c>
      <c r="J5341">
        <v>345</v>
      </c>
      <c r="K5341" t="s">
        <v>6171</v>
      </c>
      <c r="L5341">
        <v>262</v>
      </c>
      <c r="M5341">
        <v>297</v>
      </c>
      <c r="N5341">
        <v>729</v>
      </c>
      <c r="O5341">
        <v>-9698</v>
      </c>
      <c r="P5341">
        <v>1154</v>
      </c>
      <c r="Q5341">
        <v>239133</v>
      </c>
      <c r="R5341">
        <v>2</v>
      </c>
      <c r="S5341">
        <v>6525834</v>
      </c>
      <c r="U5341" t="str">
        <f>IFERROR(LEFT(spotify_top_songs_audio_features[[#This Row],[artist_names]],SEARCH(",",spotify_top_songs_audio_features[[#This Row],[artist_names]])-1),spotify_top_songs_audio_features[[#This Row],[artist_names]])</f>
        <v>Ray Parker Jr.</v>
      </c>
      <c r="V5341" t="str">
        <f>IFERROR(MID(spotify_top_songs_audio_features[[#This Row],[artist_names]],SEARCH(",",spotify_top_songs_audio_features[[#This Row],[artist_names]])+2,99),"")</f>
        <v/>
      </c>
      <c r="W5341" t="str">
        <f>spotify_top_songs_audio_features[[#This Row],[source]]</f>
        <v>Arista/Legacy</v>
      </c>
      <c r="X5341" s="1">
        <f>spotify_top_songs_audio_features[[#This Row],[streams]]</f>
        <v>6525834</v>
      </c>
      <c r="Y5341" t="str">
        <f>IF(Tabela2[[#This Row],[feat]]="","","Feat")</f>
        <v/>
      </c>
      <c r="Z5341" s="17" t="str">
        <f>CONCATENATE(INT(spotify_top_songs_audio_features[[#This Row],[duration_ms]]/(60*1000)),":",MOD(INT(spotify_top_songs_audio_features[[#This Row],[duration_ms]]/1000),60))</f>
        <v>3:59</v>
      </c>
      <c r="AA53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341" t="str">
        <f>spotify_top_songs_audio_features[[#This Row],[track_name]]</f>
        <v>Ghostbusters</v>
      </c>
    </row>
    <row r="5342" spans="1:28" x14ac:dyDescent="0.25">
      <c r="A5342" t="s">
        <v>13526</v>
      </c>
      <c r="B5342" t="s">
        <v>762</v>
      </c>
      <c r="C5342" t="s">
        <v>13527</v>
      </c>
      <c r="D5342" t="s">
        <v>282</v>
      </c>
      <c r="E5342" t="s">
        <v>97</v>
      </c>
      <c r="F5342" t="s">
        <v>24</v>
      </c>
      <c r="G5342" t="s">
        <v>152</v>
      </c>
      <c r="H5342">
        <v>216</v>
      </c>
      <c r="I5342">
        <v>497</v>
      </c>
      <c r="J5342">
        <v>371</v>
      </c>
      <c r="K5342" t="s">
        <v>188</v>
      </c>
      <c r="L5342">
        <v>2.3900000000000001E-4</v>
      </c>
      <c r="M5342">
        <v>111</v>
      </c>
      <c r="N5342">
        <v>313</v>
      </c>
      <c r="O5342">
        <v>-8025</v>
      </c>
      <c r="P5342">
        <v>187308</v>
      </c>
      <c r="Q5342">
        <v>265480</v>
      </c>
      <c r="R5342">
        <v>1</v>
      </c>
      <c r="S5342">
        <v>6525455</v>
      </c>
      <c r="U5342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5342" t="str">
        <f>IFERROR(MID(spotify_top_songs_audio_features[[#This Row],[artist_names]],SEARCH(",",spotify_top_songs_audio_features[[#This Row],[artist_names]])+2,99),"")</f>
        <v>The Creator</v>
      </c>
      <c r="W5342" t="str">
        <f>spotify_top_songs_audio_features[[#This Row],[source]]</f>
        <v>Columbia</v>
      </c>
      <c r="X5342" s="1">
        <f>spotify_top_songs_audio_features[[#This Row],[streams]]</f>
        <v>6525455</v>
      </c>
      <c r="Y5342" t="str">
        <f>IF(Tabela2[[#This Row],[feat]]="","","Feat")</f>
        <v>Feat</v>
      </c>
      <c r="Z5342" s="17" t="str">
        <f>CONCATENATE(INT(spotify_top_songs_audio_features[[#This Row],[duration_ms]]/(60*1000)),":",MOD(INT(spotify_top_songs_audio_features[[#This Row],[duration_ms]]/1000),60))</f>
        <v>4:25</v>
      </c>
      <c r="AA53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342" t="str">
        <f>spotify_top_songs_audio_features[[#This Row],[track_name]]</f>
        <v>ARE WE STILL FRIENDS?</v>
      </c>
    </row>
    <row r="5343" spans="1:28" x14ac:dyDescent="0.25">
      <c r="A5343" t="s">
        <v>14458</v>
      </c>
      <c r="B5343" t="s">
        <v>2680</v>
      </c>
      <c r="C5343" t="s">
        <v>14459</v>
      </c>
      <c r="D5343" t="s">
        <v>2682</v>
      </c>
      <c r="E5343" t="s">
        <v>70</v>
      </c>
      <c r="F5343" t="s">
        <v>24</v>
      </c>
      <c r="G5343" t="s">
        <v>152</v>
      </c>
      <c r="H5343">
        <v>438</v>
      </c>
      <c r="I5343">
        <v>315</v>
      </c>
      <c r="J5343">
        <v>375</v>
      </c>
      <c r="K5343" t="s">
        <v>14460</v>
      </c>
      <c r="L5343">
        <v>0</v>
      </c>
      <c r="M5343">
        <v>151</v>
      </c>
      <c r="N5343">
        <v>449</v>
      </c>
      <c r="O5343">
        <v>-8186</v>
      </c>
      <c r="P5343">
        <v>190064</v>
      </c>
      <c r="Q5343">
        <v>170587</v>
      </c>
      <c r="R5343">
        <v>1</v>
      </c>
      <c r="S5343">
        <v>6520106</v>
      </c>
      <c r="U5343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343" t="str">
        <f>IFERROR(MID(spotify_top_songs_audio_features[[#This Row],[artist_names]],SEARCH(",",spotify_top_songs_audio_features[[#This Row],[artist_names]])+2,99),"")</f>
        <v/>
      </c>
      <c r="W5343" t="str">
        <f>spotify_top_songs_audio_features[[#This Row],[source]]</f>
        <v>RBMG/Def Jam</v>
      </c>
      <c r="X5343" s="1">
        <f>spotify_top_songs_audio_features[[#This Row],[streams]]</f>
        <v>6520106</v>
      </c>
      <c r="Y5343" t="str">
        <f>IF(Tabela2[[#This Row],[feat]]="","","Feat")</f>
        <v/>
      </c>
      <c r="Z5343" s="17" t="str">
        <f>CONCATENATE(INT(spotify_top_songs_audio_features[[#This Row],[duration_ms]]/(60*1000)),":",MOD(INT(spotify_top_songs_audio_features[[#This Row],[duration_ms]]/1000),60))</f>
        <v>2:50</v>
      </c>
      <c r="AA53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343" t="str">
        <f>spotify_top_songs_audio_features[[#This Row],[track_name]]</f>
        <v>Confirmation</v>
      </c>
    </row>
    <row r="5344" spans="1:28" x14ac:dyDescent="0.25">
      <c r="A5344" t="s">
        <v>11987</v>
      </c>
      <c r="B5344" t="s">
        <v>11988</v>
      </c>
      <c r="C5344" t="s">
        <v>11989</v>
      </c>
      <c r="D5344" t="s">
        <v>3792</v>
      </c>
      <c r="E5344" t="s">
        <v>177</v>
      </c>
      <c r="F5344" t="s">
        <v>24</v>
      </c>
      <c r="G5344" t="s">
        <v>25</v>
      </c>
      <c r="H5344">
        <v>647</v>
      </c>
      <c r="I5344">
        <v>585</v>
      </c>
      <c r="J5344">
        <v>512</v>
      </c>
      <c r="K5344" t="s">
        <v>11990</v>
      </c>
      <c r="L5344">
        <v>0</v>
      </c>
      <c r="M5344">
        <v>165</v>
      </c>
      <c r="N5344">
        <v>353</v>
      </c>
      <c r="O5344">
        <v>-6123</v>
      </c>
      <c r="P5344">
        <v>131934</v>
      </c>
      <c r="Q5344">
        <v>215672</v>
      </c>
      <c r="R5344">
        <v>1</v>
      </c>
      <c r="S5344">
        <v>6518133</v>
      </c>
      <c r="U5344" t="str">
        <f>IFERROR(LEFT(spotify_top_songs_audio_features[[#This Row],[artist_names]],SEARCH(",",spotify_top_songs_audio_features[[#This Row],[artist_names]])-1),spotify_top_songs_audio_features[[#This Row],[artist_names]])</f>
        <v>Katy Perry</v>
      </c>
      <c r="V5344" t="str">
        <f>IFERROR(MID(spotify_top_songs_audio_features[[#This Row],[artist_names]],SEARCH(",",spotify_top_songs_audio_features[[#This Row],[artist_names]])+2,99),"")</f>
        <v>Juicy J</v>
      </c>
      <c r="W5344" t="str">
        <f>spotify_top_songs_audio_features[[#This Row],[source]]</f>
        <v>Capitol Records (CAP)</v>
      </c>
      <c r="X5344" s="1">
        <f>spotify_top_songs_audio_features[[#This Row],[streams]]</f>
        <v>6518133</v>
      </c>
      <c r="Y5344" t="str">
        <f>IF(Tabela2[[#This Row],[feat]]="","","Feat")</f>
        <v>Feat</v>
      </c>
      <c r="Z5344" s="17" t="str">
        <f>CONCATENATE(INT(spotify_top_songs_audio_features[[#This Row],[duration_ms]]/(60*1000)),":",MOD(INT(spotify_top_songs_audio_features[[#This Row],[duration_ms]]/1000),60))</f>
        <v>3:35</v>
      </c>
      <c r="AA53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344" t="str">
        <f>spotify_top_songs_audio_features[[#This Row],[track_name]]</f>
        <v>Dark Horse</v>
      </c>
    </row>
    <row r="5345" spans="1:28" x14ac:dyDescent="0.25">
      <c r="A5345" t="s">
        <v>6689</v>
      </c>
      <c r="B5345" t="s">
        <v>6690</v>
      </c>
      <c r="C5345" t="s">
        <v>6691</v>
      </c>
      <c r="D5345" t="s">
        <v>1017</v>
      </c>
      <c r="E5345" t="s">
        <v>58</v>
      </c>
      <c r="F5345" t="s">
        <v>32</v>
      </c>
      <c r="G5345" t="s">
        <v>25</v>
      </c>
      <c r="H5345">
        <v>827</v>
      </c>
      <c r="I5345">
        <v>591</v>
      </c>
      <c r="J5345">
        <v>744</v>
      </c>
      <c r="K5345" t="s">
        <v>6692</v>
      </c>
      <c r="L5345">
        <v>0</v>
      </c>
      <c r="M5345">
        <v>273</v>
      </c>
      <c r="N5345">
        <v>402</v>
      </c>
      <c r="O5345">
        <v>-7504</v>
      </c>
      <c r="P5345">
        <v>142113</v>
      </c>
      <c r="Q5345">
        <v>202835</v>
      </c>
      <c r="R5345">
        <v>1</v>
      </c>
      <c r="S5345">
        <v>6513207</v>
      </c>
      <c r="U5345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5345" t="str">
        <f>IFERROR(MID(spotify_top_songs_audio_features[[#This Row],[artist_names]],SEARCH(",",spotify_top_songs_audio_features[[#This Row],[artist_names]])+2,99),"")</f>
        <v>Travis Scott, Ty Dolla $ign, Big Sean</v>
      </c>
      <c r="W5345" t="str">
        <f>spotify_top_songs_audio_features[[#This Row],[source]]</f>
        <v>Quality Control Music, LLC</v>
      </c>
      <c r="X5345" s="1">
        <f>spotify_top_songs_audio_features[[#This Row],[streams]]</f>
        <v>6513207</v>
      </c>
      <c r="Y5345" t="str">
        <f>IF(Tabela2[[#This Row],[feat]]="","","Feat")</f>
        <v>Feat</v>
      </c>
      <c r="Z5345" s="17" t="str">
        <f>CONCATENATE(INT(spotify_top_songs_audio_features[[#This Row],[duration_ms]]/(60*1000)),":",MOD(INT(spotify_top_songs_audio_features[[#This Row],[duration_ms]]/1000),60))</f>
        <v>3:22</v>
      </c>
      <c r="AA53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345" t="str">
        <f>spotify_top_songs_audio_features[[#This Row],[track_name]]</f>
        <v>White Sand</v>
      </c>
    </row>
    <row r="5346" spans="1:28" x14ac:dyDescent="0.25">
      <c r="A5346" t="s">
        <v>5678</v>
      </c>
      <c r="B5346" t="s">
        <v>2998</v>
      </c>
      <c r="C5346" t="s">
        <v>5679</v>
      </c>
      <c r="D5346" t="s">
        <v>1101</v>
      </c>
      <c r="E5346" t="s">
        <v>70</v>
      </c>
      <c r="F5346" t="s">
        <v>24</v>
      </c>
      <c r="G5346" t="s">
        <v>25</v>
      </c>
      <c r="H5346">
        <v>402</v>
      </c>
      <c r="I5346">
        <v>754</v>
      </c>
      <c r="J5346">
        <v>432</v>
      </c>
      <c r="K5346" t="s">
        <v>2503</v>
      </c>
      <c r="L5346">
        <v>0</v>
      </c>
      <c r="M5346">
        <v>358</v>
      </c>
      <c r="N5346">
        <v>621</v>
      </c>
      <c r="O5346">
        <v>-4837</v>
      </c>
      <c r="P5346">
        <v>10817</v>
      </c>
      <c r="Q5346">
        <v>191248</v>
      </c>
      <c r="R5346">
        <v>5</v>
      </c>
      <c r="S5346">
        <v>6512015</v>
      </c>
      <c r="U5346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5346" t="str">
        <f>IFERROR(MID(spotify_top_songs_audio_features[[#This Row],[artist_names]],SEARCH(",",spotify_top_songs_audio_features[[#This Row],[artist_names]])+2,99),"")</f>
        <v>Agnes, Vargas &amp; Lagola</v>
      </c>
      <c r="W5346" t="str">
        <f>spotify_top_songs_audio_features[[#This Row],[source]]</f>
        <v>Universal Music AB</v>
      </c>
      <c r="X5346" s="1">
        <f>spotify_top_songs_audio_features[[#This Row],[streams]]</f>
        <v>6512015</v>
      </c>
      <c r="Y5346" t="str">
        <f>IF(Tabela2[[#This Row],[feat]]="","","Feat")</f>
        <v>Feat</v>
      </c>
      <c r="Z5346" s="17" t="str">
        <f>CONCATENATE(INT(spotify_top_songs_audio_features[[#This Row],[duration_ms]]/(60*1000)),":",MOD(INT(spotify_top_songs_audio_features[[#This Row],[duration_ms]]/1000),60))</f>
        <v>3:11</v>
      </c>
      <c r="AA53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346" t="str">
        <f>spotify_top_songs_audio_features[[#This Row],[track_name]]</f>
        <v>Tough Love (feat. Agnes, Vargas &amp; Lagola)</v>
      </c>
    </row>
    <row r="5347" spans="1:28" x14ac:dyDescent="0.25">
      <c r="A5347" t="s">
        <v>16771</v>
      </c>
      <c r="B5347" t="s">
        <v>1950</v>
      </c>
      <c r="C5347" t="s">
        <v>16772</v>
      </c>
      <c r="D5347" t="s">
        <v>445</v>
      </c>
      <c r="E5347" t="s">
        <v>31</v>
      </c>
      <c r="F5347" t="s">
        <v>24</v>
      </c>
      <c r="G5347" t="s">
        <v>25</v>
      </c>
      <c r="H5347">
        <v>929</v>
      </c>
      <c r="I5347">
        <v>598</v>
      </c>
      <c r="J5347">
        <v>156</v>
      </c>
      <c r="K5347" t="s">
        <v>16773</v>
      </c>
      <c r="L5347">
        <v>0</v>
      </c>
      <c r="M5347">
        <v>549</v>
      </c>
      <c r="N5347">
        <v>501</v>
      </c>
      <c r="O5347">
        <v>-5373</v>
      </c>
      <c r="P5347">
        <v>96012</v>
      </c>
      <c r="Q5347">
        <v>223939</v>
      </c>
      <c r="R5347">
        <v>1</v>
      </c>
      <c r="S5347">
        <v>6511628</v>
      </c>
      <c r="U5347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5347" t="str">
        <f>IFERROR(MID(spotify_top_songs_audio_features[[#This Row],[artist_names]],SEARCH(",",spotify_top_songs_audio_features[[#This Row],[artist_names]])+2,99),"")</f>
        <v/>
      </c>
      <c r="W5347" t="str">
        <f>spotify_top_songs_audio_features[[#This Row],[source]]</f>
        <v>Young Money Records, Inc.</v>
      </c>
      <c r="X5347" s="1">
        <f>spotify_top_songs_audio_features[[#This Row],[streams]]</f>
        <v>6511628</v>
      </c>
      <c r="Y5347" t="str">
        <f>IF(Tabela2[[#This Row],[feat]]="","","Feat")</f>
        <v/>
      </c>
      <c r="Z5347" s="17" t="str">
        <f>CONCATENATE(INT(spotify_top_songs_audio_features[[#This Row],[duration_ms]]/(60*1000)),":",MOD(INT(spotify_top_songs_audio_features[[#This Row],[duration_ms]]/1000),60))</f>
        <v>3:43</v>
      </c>
      <c r="AA53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47" t="str">
        <f>spotify_top_songs_audio_features[[#This Row],[track_name]]</f>
        <v>Open Safe</v>
      </c>
    </row>
    <row r="5348" spans="1:28" x14ac:dyDescent="0.25">
      <c r="A5348" t="s">
        <v>1778</v>
      </c>
      <c r="B5348" t="s">
        <v>1779</v>
      </c>
      <c r="C5348" t="s">
        <v>1780</v>
      </c>
      <c r="D5348" t="s">
        <v>48</v>
      </c>
      <c r="E5348" t="s">
        <v>23</v>
      </c>
      <c r="F5348" t="s">
        <v>32</v>
      </c>
      <c r="G5348" t="s">
        <v>25</v>
      </c>
      <c r="H5348">
        <v>679</v>
      </c>
      <c r="I5348">
        <v>731</v>
      </c>
      <c r="J5348">
        <v>319</v>
      </c>
      <c r="K5348" t="s">
        <v>1781</v>
      </c>
      <c r="L5348">
        <v>127</v>
      </c>
      <c r="M5348">
        <v>614</v>
      </c>
      <c r="N5348">
        <v>727</v>
      </c>
      <c r="O5348">
        <v>-5522</v>
      </c>
      <c r="P5348">
        <v>99984</v>
      </c>
      <c r="Q5348">
        <v>237912</v>
      </c>
      <c r="R5348">
        <v>1</v>
      </c>
      <c r="S5348">
        <v>6511008</v>
      </c>
      <c r="U5348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5348" t="str">
        <f>IFERROR(MID(spotify_top_songs_audio_features[[#This Row],[artist_names]],SEARCH(",",spotify_top_songs_audio_features[[#This Row],[artist_names]])+2,99),"")</f>
        <v>Doja Cat</v>
      </c>
      <c r="W5348" t="str">
        <f>spotify_top_songs_audio_features[[#This Row],[source]]</f>
        <v>Republic Records</v>
      </c>
      <c r="X5348" s="1">
        <f>spotify_top_songs_audio_features[[#This Row],[streams]]</f>
        <v>6511008</v>
      </c>
      <c r="Y5348" t="str">
        <f>IF(Tabela2[[#This Row],[feat]]="","","Feat")</f>
        <v>Feat</v>
      </c>
      <c r="Z5348" s="17" t="str">
        <f>CONCATENATE(INT(spotify_top_songs_audio_features[[#This Row],[duration_ms]]/(60*1000)),":",MOD(INT(spotify_top_songs_audio_features[[#This Row],[duration_ms]]/1000),60))</f>
        <v>3:57</v>
      </c>
      <c r="AA53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348" t="str">
        <f>spotify_top_songs_audio_features[[#This Row],[track_name]]</f>
        <v>In Your Eyes (with Doja Cat) - Remix</v>
      </c>
    </row>
    <row r="5349" spans="1:28" x14ac:dyDescent="0.25">
      <c r="A5349" t="s">
        <v>829</v>
      </c>
      <c r="B5349" t="s">
        <v>687</v>
      </c>
      <c r="C5349" t="s">
        <v>830</v>
      </c>
      <c r="D5349" t="s">
        <v>30</v>
      </c>
      <c r="E5349" t="s">
        <v>86</v>
      </c>
      <c r="F5349" t="s">
        <v>32</v>
      </c>
      <c r="G5349" t="s">
        <v>25</v>
      </c>
      <c r="H5349">
        <v>619</v>
      </c>
      <c r="I5349">
        <v>798</v>
      </c>
      <c r="J5349">
        <v>381</v>
      </c>
      <c r="K5349" t="s">
        <v>831</v>
      </c>
      <c r="L5349">
        <v>0</v>
      </c>
      <c r="M5349">
        <v>17</v>
      </c>
      <c r="N5349">
        <v>71</v>
      </c>
      <c r="O5349">
        <v>-5517</v>
      </c>
      <c r="P5349">
        <v>156151</v>
      </c>
      <c r="Q5349">
        <v>173693</v>
      </c>
      <c r="R5349">
        <v>1</v>
      </c>
      <c r="S5349">
        <v>6510396</v>
      </c>
      <c r="U5349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5349" t="str">
        <f>IFERROR(MID(spotify_top_songs_audio_features[[#This Row],[artist_names]],SEARCH(",",spotify_top_songs_audio_features[[#This Row],[artist_names]])+2,99),"")</f>
        <v/>
      </c>
      <c r="W5349" t="str">
        <f>spotify_top_songs_audio_features[[#This Row],[source]]</f>
        <v>Def Jam Recordings</v>
      </c>
      <c r="X5349" s="1">
        <f>spotify_top_songs_audio_features[[#This Row],[streams]]</f>
        <v>6510396</v>
      </c>
      <c r="Y5349" t="str">
        <f>IF(Tabela2[[#This Row],[feat]]="","","Feat")</f>
        <v/>
      </c>
      <c r="Z5349" s="17" t="str">
        <f>CONCATENATE(INT(spotify_top_songs_audio_features[[#This Row],[duration_ms]]/(60*1000)),":",MOD(INT(spotify_top_songs_audio_features[[#This Row],[duration_ms]]/1000),60))</f>
        <v>2:53</v>
      </c>
      <c r="AA53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49" t="str">
        <f>spotify_top_songs_audio_features[[#This Row],[track_name]]</f>
        <v>Yuck</v>
      </c>
    </row>
    <row r="5350" spans="1:28" x14ac:dyDescent="0.25">
      <c r="A5350" t="s">
        <v>16862</v>
      </c>
      <c r="B5350" t="s">
        <v>16863</v>
      </c>
      <c r="C5350" t="s">
        <v>16864</v>
      </c>
      <c r="D5350" t="s">
        <v>112</v>
      </c>
      <c r="E5350" t="s">
        <v>31</v>
      </c>
      <c r="F5350" t="s">
        <v>24</v>
      </c>
      <c r="G5350" t="s">
        <v>25</v>
      </c>
      <c r="H5350">
        <v>506</v>
      </c>
      <c r="I5350">
        <v>626</v>
      </c>
      <c r="J5350">
        <v>287</v>
      </c>
      <c r="K5350" t="s">
        <v>2326</v>
      </c>
      <c r="L5350">
        <v>0</v>
      </c>
      <c r="M5350">
        <v>228</v>
      </c>
      <c r="N5350">
        <v>321</v>
      </c>
      <c r="O5350">
        <v>-6066</v>
      </c>
      <c r="P5350">
        <v>148035</v>
      </c>
      <c r="Q5350">
        <v>263377</v>
      </c>
      <c r="R5350">
        <v>1</v>
      </c>
      <c r="S5350">
        <v>6508683</v>
      </c>
      <c r="U5350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350" t="str">
        <f>IFERROR(MID(spotify_top_songs_audio_features[[#This Row],[artist_names]],SEARCH(",",spotify_top_songs_audio_features[[#This Row],[artist_names]])+2,99),"")</f>
        <v>Colbie Caillat</v>
      </c>
      <c r="W5350" t="str">
        <f>spotify_top_songs_audio_features[[#This Row],[source]]</f>
        <v>Taylor Swift</v>
      </c>
      <c r="X5350" s="1">
        <f>spotify_top_songs_audio_features[[#This Row],[streams]]</f>
        <v>6508683</v>
      </c>
      <c r="Y5350" t="str">
        <f>IF(Tabela2[[#This Row],[feat]]="","","Feat")</f>
        <v>Feat</v>
      </c>
      <c r="Z5350" s="17" t="str">
        <f>CONCATENATE(INT(spotify_top_songs_audio_features[[#This Row],[duration_ms]]/(60*1000)),":",MOD(INT(spotify_top_songs_audio_features[[#This Row],[duration_ms]]/1000),60))</f>
        <v>4:23</v>
      </c>
      <c r="AA53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50" t="str">
        <f>spotify_top_songs_audio_features[[#This Row],[track_name]]</f>
        <v>Breathe (feat. Colbie Caillat) (Taylor’s Version)</v>
      </c>
    </row>
    <row r="5351" spans="1:28" x14ac:dyDescent="0.25">
      <c r="A5351" t="s">
        <v>8492</v>
      </c>
      <c r="B5351" t="s">
        <v>8493</v>
      </c>
      <c r="C5351" t="s">
        <v>8494</v>
      </c>
      <c r="D5351" t="s">
        <v>3705</v>
      </c>
      <c r="E5351" t="s">
        <v>142</v>
      </c>
      <c r="F5351" t="s">
        <v>24</v>
      </c>
      <c r="G5351" t="s">
        <v>25</v>
      </c>
      <c r="H5351">
        <v>741</v>
      </c>
      <c r="I5351">
        <v>616</v>
      </c>
      <c r="J5351">
        <v>34</v>
      </c>
      <c r="K5351" t="s">
        <v>6652</v>
      </c>
      <c r="L5351">
        <v>5.8599999999999998E-3</v>
      </c>
      <c r="M5351">
        <v>705</v>
      </c>
      <c r="N5351">
        <v>486</v>
      </c>
      <c r="O5351">
        <v>-6686</v>
      </c>
      <c r="P5351">
        <v>147008</v>
      </c>
      <c r="Q5351">
        <v>124188</v>
      </c>
      <c r="R5351">
        <v>1</v>
      </c>
      <c r="S5351">
        <v>6506771</v>
      </c>
      <c r="U5351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5351" t="str">
        <f>IFERROR(MID(spotify_top_songs_audio_features[[#This Row],[artist_names]],SEARCH(",",spotify_top_songs_audio_features[[#This Row],[artist_names]])+2,99),"")</f>
        <v>Lil Wayne</v>
      </c>
      <c r="W5351" t="str">
        <f>spotify_top_songs_audio_features[[#This Row],[source]]</f>
        <v>Bad Boy / Interscope</v>
      </c>
      <c r="X5351" s="1">
        <f>spotify_top_songs_audio_features[[#This Row],[streams]]</f>
        <v>6506771</v>
      </c>
      <c r="Y5351" t="str">
        <f>IF(Tabela2[[#This Row],[feat]]="","","Feat")</f>
        <v>Feat</v>
      </c>
      <c r="Z5351" s="17" t="str">
        <f>CONCATENATE(INT(spotify_top_songs_audio_features[[#This Row],[duration_ms]]/(60*1000)),":",MOD(INT(spotify_top_songs_audio_features[[#This Row],[duration_ms]]/1000),60))</f>
        <v>2:4</v>
      </c>
      <c r="AA53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351" t="str">
        <f>spotify_top_songs_audio_features[[#This Row],[track_name]]</f>
        <v>ay! (feat. Lil Wayne)</v>
      </c>
    </row>
    <row r="5352" spans="1:28" x14ac:dyDescent="0.25">
      <c r="A5352" t="s">
        <v>9087</v>
      </c>
      <c r="B5352" t="s">
        <v>9088</v>
      </c>
      <c r="C5352" t="s">
        <v>9089</v>
      </c>
      <c r="D5352" t="s">
        <v>501</v>
      </c>
      <c r="E5352" t="s">
        <v>97</v>
      </c>
      <c r="F5352" t="s">
        <v>32</v>
      </c>
      <c r="G5352" t="s">
        <v>25</v>
      </c>
      <c r="H5352">
        <v>68</v>
      </c>
      <c r="I5352">
        <v>808</v>
      </c>
      <c r="J5352">
        <v>224</v>
      </c>
      <c r="K5352" t="s">
        <v>9090</v>
      </c>
      <c r="L5352">
        <v>2.23E-4</v>
      </c>
      <c r="M5352">
        <v>205</v>
      </c>
      <c r="N5352">
        <v>868</v>
      </c>
      <c r="O5352">
        <v>-3854</v>
      </c>
      <c r="P5352">
        <v>176131</v>
      </c>
      <c r="Q5352">
        <v>175317</v>
      </c>
      <c r="R5352">
        <v>1</v>
      </c>
      <c r="S5352">
        <v>6505135</v>
      </c>
      <c r="U5352" t="str">
        <f>IFERROR(LEFT(spotify_top_songs_audio_features[[#This Row],[artist_names]],SEARCH(",",spotify_top_songs_audio_features[[#This Row],[artist_names]])-1),spotify_top_songs_audio_features[[#This Row],[artist_names]])</f>
        <v>Maria Becerra</v>
      </c>
      <c r="V5352" t="str">
        <f>IFERROR(MID(spotify_top_songs_audio_features[[#This Row],[artist_names]],SEARCH(",",spotify_top_songs_audio_features[[#This Row],[artist_names]])+2,99),"")</f>
        <v/>
      </c>
      <c r="W5352" t="str">
        <f>spotify_top_songs_audio_features[[#This Row],[source]]</f>
        <v>300 Entertainment</v>
      </c>
      <c r="X5352" s="1">
        <f>spotify_top_songs_audio_features[[#This Row],[streams]]</f>
        <v>6505135</v>
      </c>
      <c r="Y5352" t="str">
        <f>IF(Tabela2[[#This Row],[feat]]="","","Feat")</f>
        <v/>
      </c>
      <c r="Z5352" s="17" t="str">
        <f>CONCATENATE(INT(spotify_top_songs_audio_features[[#This Row],[duration_ms]]/(60*1000)),":",MOD(INT(spotify_top_songs_audio_features[[#This Row],[duration_ms]]/1000),60))</f>
        <v>2:55</v>
      </c>
      <c r="AA53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352" t="str">
        <f>spotify_top_songs_audio_features[[#This Row],[track_name]]</f>
        <v>AUTOMÁTICO</v>
      </c>
    </row>
    <row r="5353" spans="1:28" x14ac:dyDescent="0.25">
      <c r="A5353" t="s">
        <v>13853</v>
      </c>
      <c r="B5353" t="s">
        <v>198</v>
      </c>
      <c r="C5353" t="s">
        <v>8031</v>
      </c>
      <c r="D5353" t="s">
        <v>200</v>
      </c>
      <c r="E5353" t="s">
        <v>102</v>
      </c>
      <c r="F5353" t="s">
        <v>32</v>
      </c>
      <c r="G5353" t="s">
        <v>25</v>
      </c>
      <c r="H5353">
        <v>827</v>
      </c>
      <c r="I5353">
        <v>552</v>
      </c>
      <c r="J5353">
        <v>274</v>
      </c>
      <c r="K5353" t="s">
        <v>507</v>
      </c>
      <c r="L5353">
        <v>0</v>
      </c>
      <c r="M5353">
        <v>122</v>
      </c>
      <c r="N5353">
        <v>408</v>
      </c>
      <c r="O5353">
        <v>-7571</v>
      </c>
      <c r="P5353">
        <v>124011</v>
      </c>
      <c r="Q5353">
        <v>205760</v>
      </c>
      <c r="R5353">
        <v>6</v>
      </c>
      <c r="S5353">
        <v>6497610</v>
      </c>
      <c r="U5353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353" t="str">
        <f>IFERROR(MID(spotify_top_songs_audio_features[[#This Row],[artist_names]],SEARCH(",",spotify_top_songs_audio_features[[#This Row],[artist_names]])+2,99),"")</f>
        <v/>
      </c>
      <c r="W5353" t="str">
        <f>spotify_top_songs_audio_features[[#This Row],[source]]</f>
        <v>Quality Control/Motown Records</v>
      </c>
      <c r="X5353" s="1">
        <f>spotify_top_songs_audio_features[[#This Row],[streams]]</f>
        <v>6497610</v>
      </c>
      <c r="Y5353" t="str">
        <f>IF(Tabela2[[#This Row],[feat]]="","","Feat")</f>
        <v/>
      </c>
      <c r="Z5353" s="17" t="str">
        <f>CONCATENATE(INT(spotify_top_songs_audio_features[[#This Row],[duration_ms]]/(60*1000)),":",MOD(INT(spotify_top_songs_audio_features[[#This Row],[duration_ms]]/1000),60))</f>
        <v>3:25</v>
      </c>
      <c r="AA53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353" t="str">
        <f>spotify_top_songs_audio_features[[#This Row],[track_name]]</f>
        <v>Sum 2 Prove</v>
      </c>
    </row>
    <row r="5354" spans="1:28" x14ac:dyDescent="0.25">
      <c r="A5354" t="s">
        <v>15559</v>
      </c>
      <c r="B5354" t="s">
        <v>2437</v>
      </c>
      <c r="C5354" t="s">
        <v>2438</v>
      </c>
      <c r="D5354" t="s">
        <v>2439</v>
      </c>
      <c r="E5354" t="s">
        <v>70</v>
      </c>
      <c r="F5354" t="s">
        <v>24</v>
      </c>
      <c r="G5354" t="s">
        <v>25</v>
      </c>
      <c r="H5354">
        <v>325</v>
      </c>
      <c r="I5354">
        <v>759</v>
      </c>
      <c r="J5354">
        <v>53</v>
      </c>
      <c r="K5354" t="s">
        <v>8377</v>
      </c>
      <c r="L5354">
        <v>362</v>
      </c>
      <c r="M5354">
        <v>773</v>
      </c>
      <c r="N5354">
        <v>36</v>
      </c>
      <c r="O5354">
        <v>-7146</v>
      </c>
      <c r="P5354">
        <v>126627</v>
      </c>
      <c r="Q5354">
        <v>166453</v>
      </c>
      <c r="R5354">
        <v>1</v>
      </c>
      <c r="S5354">
        <v>6495386</v>
      </c>
      <c r="U5354" t="str">
        <f>IFERROR(LEFT(spotify_top_songs_audio_features[[#This Row],[artist_names]],SEARCH(",",spotify_top_songs_audio_features[[#This Row],[artist_names]])-1),spotify_top_songs_audio_features[[#This Row],[artist_names]])</f>
        <v>Darlene Love</v>
      </c>
      <c r="V5354" t="str">
        <f>IFERROR(MID(spotify_top_songs_audio_features[[#This Row],[artist_names]],SEARCH(",",spotify_top_songs_audio_features[[#This Row],[artist_names]])+2,99),"")</f>
        <v/>
      </c>
      <c r="W5354" t="str">
        <f>spotify_top_songs_audio_features[[#This Row],[source]]</f>
        <v>Legacy Recordings</v>
      </c>
      <c r="X5354" s="1">
        <f>spotify_top_songs_audio_features[[#This Row],[streams]]</f>
        <v>6495386</v>
      </c>
      <c r="Y5354" t="str">
        <f>IF(Tabela2[[#This Row],[feat]]="","","Feat")</f>
        <v/>
      </c>
      <c r="Z5354" s="17" t="str">
        <f>CONCATENATE(INT(spotify_top_songs_audio_features[[#This Row],[duration_ms]]/(60*1000)),":",MOD(INT(spotify_top_songs_audio_features[[#This Row],[duration_ms]]/1000),60))</f>
        <v>2:46</v>
      </c>
      <c r="AA53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354" t="str">
        <f>spotify_top_songs_audio_features[[#This Row],[track_name]]</f>
        <v>Christmas (Baby Please Come Home)</v>
      </c>
    </row>
    <row r="5355" spans="1:28" x14ac:dyDescent="0.25">
      <c r="A5355" t="s">
        <v>6276</v>
      </c>
      <c r="B5355" t="s">
        <v>6277</v>
      </c>
      <c r="C5355" t="s">
        <v>6278</v>
      </c>
      <c r="D5355" t="s">
        <v>929</v>
      </c>
      <c r="E5355" t="s">
        <v>23</v>
      </c>
      <c r="F5355" t="s">
        <v>32</v>
      </c>
      <c r="G5355" t="s">
        <v>25</v>
      </c>
      <c r="H5355">
        <v>724</v>
      </c>
      <c r="I5355">
        <v>415</v>
      </c>
      <c r="J5355">
        <v>518</v>
      </c>
      <c r="K5355" t="s">
        <v>6279</v>
      </c>
      <c r="L5355">
        <v>2.5099999999999998E-4</v>
      </c>
      <c r="M5355">
        <v>103</v>
      </c>
      <c r="N5355">
        <v>328</v>
      </c>
      <c r="O5355">
        <v>-8408</v>
      </c>
      <c r="P5355">
        <v>89999</v>
      </c>
      <c r="Q5355">
        <v>186459</v>
      </c>
      <c r="R5355">
        <v>1</v>
      </c>
      <c r="S5355">
        <v>6483001</v>
      </c>
      <c r="U5355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5355" t="str">
        <f>IFERROR(MID(spotify_top_songs_audio_features[[#This Row],[artist_names]],SEARCH(",",spotify_top_songs_audio_features[[#This Row],[artist_names]])+2,99),"")</f>
        <v>6LACK</v>
      </c>
      <c r="W5355" t="str">
        <f>spotify_top_songs_audio_features[[#This Row],[source]]</f>
        <v>Interscope Records</v>
      </c>
      <c r="X5355" s="1">
        <f>spotify_top_songs_audio_features[[#This Row],[streams]]</f>
        <v>6483001</v>
      </c>
      <c r="Y5355" t="str">
        <f>IF(Tabela2[[#This Row],[feat]]="","","Feat")</f>
        <v>Feat</v>
      </c>
      <c r="Z5355" s="17" t="str">
        <f>CONCATENATE(INT(spotify_top_songs_audio_features[[#This Row],[duration_ms]]/(60*1000)),":",MOD(INT(spotify_top_songs_audio_features[[#This Row],[duration_ms]]/1000),60))</f>
        <v>3:6</v>
      </c>
      <c r="AA53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355" t="str">
        <f>spotify_top_songs_audio_features[[#This Row],[track_name]]</f>
        <v>Crowded Room (feat. 6LACK)</v>
      </c>
    </row>
    <row r="5356" spans="1:28" x14ac:dyDescent="0.25">
      <c r="A5356" t="s">
        <v>12940</v>
      </c>
      <c r="B5356" t="s">
        <v>1242</v>
      </c>
      <c r="C5356" t="s">
        <v>1243</v>
      </c>
      <c r="D5356" t="s">
        <v>1244</v>
      </c>
      <c r="E5356" t="s">
        <v>86</v>
      </c>
      <c r="F5356" t="s">
        <v>24</v>
      </c>
      <c r="G5356" t="s">
        <v>25</v>
      </c>
      <c r="H5356">
        <v>84</v>
      </c>
      <c r="I5356">
        <v>805</v>
      </c>
      <c r="J5356">
        <v>204</v>
      </c>
      <c r="K5356" t="s">
        <v>2326</v>
      </c>
      <c r="L5356">
        <v>5.6400000000000005E-4</v>
      </c>
      <c r="M5356">
        <v>642</v>
      </c>
      <c r="N5356">
        <v>614</v>
      </c>
      <c r="O5356">
        <v>-4284</v>
      </c>
      <c r="P5356">
        <v>96158</v>
      </c>
      <c r="Q5356">
        <v>212500</v>
      </c>
      <c r="R5356">
        <v>43</v>
      </c>
      <c r="S5356">
        <v>6476030</v>
      </c>
      <c r="U5356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5356" t="str">
        <f>IFERROR(MID(spotify_top_songs_audio_features[[#This Row],[artist_names]],SEARCH(",",spotify_top_songs_audio_features[[#This Row],[artist_names]])+2,99),"")</f>
        <v>Selena Gomez, Ozuna, Cardi B</v>
      </c>
      <c r="W5356" t="str">
        <f>spotify_top_songs_audio_features[[#This Row],[source]]</f>
        <v>DJ Snake Music Productions Limited</v>
      </c>
      <c r="X5356" s="1">
        <f>spotify_top_songs_audio_features[[#This Row],[streams]]</f>
        <v>6476030</v>
      </c>
      <c r="Y5356" t="str">
        <f>IF(Tabela2[[#This Row],[feat]]="","","Feat")</f>
        <v>Feat</v>
      </c>
      <c r="Z5356" s="17" t="str">
        <f>CONCATENATE(INT(spotify_top_songs_audio_features[[#This Row],[duration_ms]]/(60*1000)),":",MOD(INT(spotify_top_songs_audio_features[[#This Row],[duration_ms]]/1000),60))</f>
        <v>3:32</v>
      </c>
      <c r="AA53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56" t="str">
        <f>spotify_top_songs_audio_features[[#This Row],[track_name]]</f>
        <v>Taki Taki (feat. Selena Gomez, Ozuna &amp; Cardi B)</v>
      </c>
    </row>
    <row r="5357" spans="1:28" x14ac:dyDescent="0.25">
      <c r="A5357" t="s">
        <v>11845</v>
      </c>
      <c r="B5357" t="s">
        <v>383</v>
      </c>
      <c r="C5357" t="s">
        <v>11437</v>
      </c>
      <c r="D5357" t="s">
        <v>385</v>
      </c>
      <c r="E5357" t="s">
        <v>23</v>
      </c>
      <c r="F5357" t="s">
        <v>24</v>
      </c>
      <c r="G5357" t="s">
        <v>25</v>
      </c>
      <c r="H5357">
        <v>546</v>
      </c>
      <c r="I5357">
        <v>89</v>
      </c>
      <c r="J5357">
        <v>513</v>
      </c>
      <c r="K5357" t="s">
        <v>969</v>
      </c>
      <c r="L5357">
        <v>0</v>
      </c>
      <c r="M5357">
        <v>146</v>
      </c>
      <c r="N5357">
        <v>636</v>
      </c>
      <c r="O5357">
        <v>-338</v>
      </c>
      <c r="P5357">
        <v>177612</v>
      </c>
      <c r="Q5357">
        <v>370133</v>
      </c>
      <c r="R5357">
        <v>2</v>
      </c>
      <c r="S5357">
        <v>6474296</v>
      </c>
      <c r="U5357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357" t="str">
        <f>IFERROR(MID(spotify_top_songs_audio_features[[#This Row],[artist_names]],SEARCH(",",spotify_top_songs_audio_features[[#This Row],[artist_names]])+2,99),"")</f>
        <v/>
      </c>
      <c r="W5357" t="str">
        <f>spotify_top_songs_audio_features[[#This Row],[source]]</f>
        <v>Aftermath</v>
      </c>
      <c r="X5357" s="1">
        <f>spotify_top_songs_audio_features[[#This Row],[streams]]</f>
        <v>6474296</v>
      </c>
      <c r="Y5357" t="str">
        <f>IF(Tabela2[[#This Row],[feat]]="","","Feat")</f>
        <v/>
      </c>
      <c r="Z5357" s="17" t="str">
        <f>CONCATENATE(INT(spotify_top_songs_audio_features[[#This Row],[duration_ms]]/(60*1000)),":",MOD(INT(spotify_top_songs_audio_features[[#This Row],[duration_ms]]/1000),60))</f>
        <v>6:10</v>
      </c>
      <c r="AA53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357" t="str">
        <f>spotify_top_songs_audio_features[[#This Row],[track_name]]</f>
        <v>Untouchable</v>
      </c>
    </row>
    <row r="5358" spans="1:28" x14ac:dyDescent="0.25">
      <c r="A5358" t="s">
        <v>8777</v>
      </c>
      <c r="B5358" t="s">
        <v>6000</v>
      </c>
      <c r="C5358" t="s">
        <v>6001</v>
      </c>
      <c r="D5358" t="s">
        <v>6002</v>
      </c>
      <c r="E5358" t="s">
        <v>177</v>
      </c>
      <c r="F5358" t="s">
        <v>24</v>
      </c>
      <c r="G5358" t="s">
        <v>25</v>
      </c>
      <c r="H5358">
        <v>437</v>
      </c>
      <c r="I5358">
        <v>527</v>
      </c>
      <c r="J5358">
        <v>465</v>
      </c>
      <c r="K5358" t="s">
        <v>1685</v>
      </c>
      <c r="L5358">
        <v>0</v>
      </c>
      <c r="M5358">
        <v>153</v>
      </c>
      <c r="N5358">
        <v>701</v>
      </c>
      <c r="O5358">
        <v>-6967</v>
      </c>
      <c r="P5358">
        <v>187815</v>
      </c>
      <c r="Q5358">
        <v>181714</v>
      </c>
      <c r="R5358">
        <v>1</v>
      </c>
      <c r="S5358">
        <v>6464206</v>
      </c>
      <c r="U5358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5358" t="str">
        <f>IFERROR(MID(spotify_top_songs_audio_features[[#This Row],[artist_names]],SEARCH(",",spotify_top_songs_audio_features[[#This Row],[artist_names]])+2,99),"")</f>
        <v>Lil Uzi Vert</v>
      </c>
      <c r="W5358" t="str">
        <f>spotify_top_songs_audio_features[[#This Row],[source]]</f>
        <v>1400 Entertainment, Inc. / 10K Projects</v>
      </c>
      <c r="X5358" s="1">
        <f>spotify_top_songs_audio_features[[#This Row],[streams]]</f>
        <v>6464206</v>
      </c>
      <c r="Y5358" t="str">
        <f>IF(Tabela2[[#This Row],[feat]]="","","Feat")</f>
        <v>Feat</v>
      </c>
      <c r="Z5358" s="17" t="str">
        <f>CONCATENATE(INT(spotify_top_songs_audio_features[[#This Row],[duration_ms]]/(60*1000)),":",MOD(INT(spotify_top_songs_audio_features[[#This Row],[duration_ms]]/1000),60))</f>
        <v>3:1</v>
      </c>
      <c r="AA53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358" t="str">
        <f>spotify_top_songs_audio_features[[#This Row],[track_name]]</f>
        <v>Holy Smokes (feat. Lil Uzi Vert)</v>
      </c>
    </row>
    <row r="5359" spans="1:28" x14ac:dyDescent="0.25">
      <c r="A5359" t="s">
        <v>17123</v>
      </c>
      <c r="B5359" t="s">
        <v>3799</v>
      </c>
      <c r="C5359" t="s">
        <v>3800</v>
      </c>
      <c r="D5359" t="s">
        <v>3801</v>
      </c>
      <c r="E5359" t="s">
        <v>142</v>
      </c>
      <c r="F5359" t="s">
        <v>32</v>
      </c>
      <c r="G5359" t="s">
        <v>25</v>
      </c>
      <c r="H5359">
        <v>4</v>
      </c>
      <c r="I5359">
        <v>547</v>
      </c>
      <c r="J5359">
        <v>177</v>
      </c>
      <c r="K5359" t="s">
        <v>3479</v>
      </c>
      <c r="L5359">
        <v>0</v>
      </c>
      <c r="M5359">
        <v>241</v>
      </c>
      <c r="N5359">
        <v>606</v>
      </c>
      <c r="O5359">
        <v>-8381</v>
      </c>
      <c r="P5359">
        <v>177595</v>
      </c>
      <c r="Q5359">
        <v>189720</v>
      </c>
      <c r="R5359">
        <v>1</v>
      </c>
      <c r="S5359">
        <v>6463632</v>
      </c>
      <c r="U5359" t="str">
        <f>IFERROR(LEFT(spotify_top_songs_audio_features[[#This Row],[artist_names]],SEARCH(",",spotify_top_songs_audio_features[[#This Row],[artist_names]])-1),spotify_top_songs_audio_features[[#This Row],[artist_names]])</f>
        <v>Stromae</v>
      </c>
      <c r="V5359" t="str">
        <f>IFERROR(MID(spotify_top_songs_audio_features[[#This Row],[artist_names]],SEARCH(",",spotify_top_songs_audio_features[[#This Row],[artist_names]])+2,99),"")</f>
        <v/>
      </c>
      <c r="W5359" t="str">
        <f>spotify_top_songs_audio_features[[#This Row],[source]]</f>
        <v>Universal Music Division Polydor</v>
      </c>
      <c r="X5359" s="1">
        <f>spotify_top_songs_audio_features[[#This Row],[streams]]</f>
        <v>6463632</v>
      </c>
      <c r="Y5359" t="str">
        <f>IF(Tabela2[[#This Row],[feat]]="","","Feat")</f>
        <v/>
      </c>
      <c r="Z5359" s="17" t="str">
        <f>CONCATENATE(INT(spotify_top_songs_audio_features[[#This Row],[duration_ms]]/(60*1000)),":",MOD(INT(spotify_top_songs_audio_features[[#This Row],[duration_ms]]/1000),60))</f>
        <v>3:9</v>
      </c>
      <c r="AA53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359" t="str">
        <f>spotify_top_songs_audio_features[[#This Row],[track_name]]</f>
        <v>L’enfer</v>
      </c>
    </row>
    <row r="5360" spans="1:28" x14ac:dyDescent="0.25">
      <c r="A5360" t="s">
        <v>2986</v>
      </c>
      <c r="B5360" t="s">
        <v>165</v>
      </c>
      <c r="C5360" t="s">
        <v>2987</v>
      </c>
      <c r="D5360" t="s">
        <v>96</v>
      </c>
      <c r="E5360" t="s">
        <v>97</v>
      </c>
      <c r="F5360" t="s">
        <v>24</v>
      </c>
      <c r="G5360" t="s">
        <v>152</v>
      </c>
      <c r="H5360">
        <v>583</v>
      </c>
      <c r="I5360">
        <v>499</v>
      </c>
      <c r="J5360">
        <v>261</v>
      </c>
      <c r="K5360" t="s">
        <v>2988</v>
      </c>
      <c r="L5360">
        <v>104</v>
      </c>
      <c r="M5360">
        <v>33</v>
      </c>
      <c r="N5360">
        <v>342</v>
      </c>
      <c r="O5360">
        <v>-10086</v>
      </c>
      <c r="P5360">
        <v>155199</v>
      </c>
      <c r="Q5360">
        <v>217868</v>
      </c>
      <c r="R5360">
        <v>1</v>
      </c>
      <c r="S5360">
        <v>6462701</v>
      </c>
      <c r="U5360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5360" t="str">
        <f>IFERROR(MID(spotify_top_songs_audio_features[[#This Row],[artist_names]],SEARCH(",",spotify_top_songs_audio_features[[#This Row],[artist_names]])+2,99),"")</f>
        <v/>
      </c>
      <c r="W5360" t="str">
        <f>spotify_top_songs_audio_features[[#This Row],[source]]</f>
        <v>Warner Records</v>
      </c>
      <c r="X5360" s="1">
        <f>spotify_top_songs_audio_features[[#This Row],[streams]]</f>
        <v>6462701</v>
      </c>
      <c r="Y5360" t="str">
        <f>IF(Tabela2[[#This Row],[feat]]="","","Feat")</f>
        <v/>
      </c>
      <c r="Z5360" s="17" t="str">
        <f>CONCATENATE(INT(spotify_top_songs_audio_features[[#This Row],[duration_ms]]/(60*1000)),":",MOD(INT(spotify_top_songs_audio_features[[#This Row],[duration_ms]]/1000),60))</f>
        <v>3:37</v>
      </c>
      <c r="AA53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360" t="str">
        <f>spotify_top_songs_audio_features[[#This Row],[track_name]]</f>
        <v>That's On Me</v>
      </c>
    </row>
    <row r="5361" spans="1:28" x14ac:dyDescent="0.25">
      <c r="A5361" t="s">
        <v>11648</v>
      </c>
      <c r="B5361" t="s">
        <v>11649</v>
      </c>
      <c r="C5361" t="s">
        <v>11650</v>
      </c>
      <c r="D5361" t="s">
        <v>48</v>
      </c>
      <c r="E5361" t="s">
        <v>177</v>
      </c>
      <c r="F5361" t="s">
        <v>32</v>
      </c>
      <c r="G5361" t="s">
        <v>25</v>
      </c>
      <c r="H5361">
        <v>761</v>
      </c>
      <c r="I5361">
        <v>818</v>
      </c>
      <c r="J5361">
        <v>978</v>
      </c>
      <c r="K5361" t="s">
        <v>11651</v>
      </c>
      <c r="L5361">
        <v>0</v>
      </c>
      <c r="M5361">
        <v>11</v>
      </c>
      <c r="N5361">
        <v>348</v>
      </c>
      <c r="O5361">
        <v>-5238</v>
      </c>
      <c r="P5361">
        <v>11099</v>
      </c>
      <c r="Q5361">
        <v>177533</v>
      </c>
      <c r="R5361">
        <v>1</v>
      </c>
      <c r="S5361">
        <v>6455372</v>
      </c>
      <c r="U536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5361" t="str">
        <f>IFERROR(MID(spotify_top_songs_audio_features[[#This Row],[artist_names]],SEARCH(",",spotify_top_songs_audio_features[[#This Row],[artist_names]])+2,99),"")</f>
        <v>Missy Elliott</v>
      </c>
      <c r="W5361" t="str">
        <f>spotify_top_songs_audio_features[[#This Row],[source]]</f>
        <v>Republic Records</v>
      </c>
      <c r="X5361" s="1">
        <f>spotify_top_songs_audio_features[[#This Row],[streams]]</f>
        <v>6455372</v>
      </c>
      <c r="Y5361" t="str">
        <f>IF(Tabela2[[#This Row],[feat]]="","","Feat")</f>
        <v>Feat</v>
      </c>
      <c r="Z5361" s="17" t="str">
        <f>CONCATENATE(INT(spotify_top_songs_audio_features[[#This Row],[duration_ms]]/(60*1000)),":",MOD(INT(spotify_top_songs_audio_features[[#This Row],[duration_ms]]/1000),60))</f>
        <v>2:57</v>
      </c>
      <c r="AA53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361" t="str">
        <f>spotify_top_songs_audio_features[[#This Row],[track_name]]</f>
        <v>borderline (feat. Missy Elliott)</v>
      </c>
    </row>
    <row r="5362" spans="1:28" x14ac:dyDescent="0.25">
      <c r="A5362" t="s">
        <v>12905</v>
      </c>
      <c r="B5362" t="s">
        <v>762</v>
      </c>
      <c r="C5362" t="s">
        <v>12906</v>
      </c>
      <c r="D5362" t="s">
        <v>282</v>
      </c>
      <c r="E5362" t="s">
        <v>70</v>
      </c>
      <c r="F5362" t="s">
        <v>24</v>
      </c>
      <c r="G5362" t="s">
        <v>25</v>
      </c>
      <c r="H5362">
        <v>638</v>
      </c>
      <c r="I5362">
        <v>522</v>
      </c>
      <c r="J5362">
        <v>932</v>
      </c>
      <c r="K5362" t="s">
        <v>3648</v>
      </c>
      <c r="L5362">
        <v>663</v>
      </c>
      <c r="M5362">
        <v>165</v>
      </c>
      <c r="N5362">
        <v>584</v>
      </c>
      <c r="O5362">
        <v>-9814</v>
      </c>
      <c r="P5362">
        <v>142952</v>
      </c>
      <c r="Q5362">
        <v>161200</v>
      </c>
      <c r="R5362">
        <v>1</v>
      </c>
      <c r="S5362">
        <v>6446838</v>
      </c>
      <c r="U5362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5362" t="str">
        <f>IFERROR(MID(spotify_top_songs_audio_features[[#This Row],[artist_names]],SEARCH(",",spotify_top_songs_audio_features[[#This Row],[artist_names]])+2,99),"")</f>
        <v>The Creator</v>
      </c>
      <c r="W5362" t="str">
        <f>spotify_top_songs_audio_features[[#This Row],[source]]</f>
        <v>Columbia</v>
      </c>
      <c r="X5362" s="1">
        <f>spotify_top_songs_audio_features[[#This Row],[streams]]</f>
        <v>6446838</v>
      </c>
      <c r="Y5362" t="str">
        <f>IF(Tabela2[[#This Row],[feat]]="","","Feat")</f>
        <v>Feat</v>
      </c>
      <c r="Z5362" s="17" t="str">
        <f>CONCATENATE(INT(spotify_top_songs_audio_features[[#This Row],[duration_ms]]/(60*1000)),":",MOD(INT(spotify_top_songs_audio_features[[#This Row],[duration_ms]]/1000),60))</f>
        <v>2:41</v>
      </c>
      <c r="AA53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362" t="str">
        <f>spotify_top_songs_audio_features[[#This Row],[track_name]]</f>
        <v>I DON'T LOVE YOU ANYMORE</v>
      </c>
    </row>
    <row r="5363" spans="1:28" x14ac:dyDescent="0.25">
      <c r="A5363" t="s">
        <v>14596</v>
      </c>
      <c r="B5363" t="s">
        <v>14597</v>
      </c>
      <c r="C5363" t="s">
        <v>14598</v>
      </c>
      <c r="D5363" t="s">
        <v>122</v>
      </c>
      <c r="E5363" t="s">
        <v>31</v>
      </c>
      <c r="F5363" t="s">
        <v>32</v>
      </c>
      <c r="G5363" t="s">
        <v>25</v>
      </c>
      <c r="H5363">
        <v>774</v>
      </c>
      <c r="I5363">
        <v>507</v>
      </c>
      <c r="J5363">
        <v>65</v>
      </c>
      <c r="K5363" t="s">
        <v>1330</v>
      </c>
      <c r="L5363">
        <v>0</v>
      </c>
      <c r="M5363">
        <v>138</v>
      </c>
      <c r="N5363">
        <v>508</v>
      </c>
      <c r="O5363">
        <v>-6952</v>
      </c>
      <c r="P5363">
        <v>140067</v>
      </c>
      <c r="Q5363">
        <v>130403</v>
      </c>
      <c r="R5363">
        <v>1</v>
      </c>
      <c r="S5363">
        <v>6443057</v>
      </c>
      <c r="U5363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363" t="str">
        <f>IFERROR(MID(spotify_top_songs_audio_features[[#This Row],[artist_names]],SEARCH(",",spotify_top_songs_audio_features[[#This Row],[artist_names]])+2,99),"")</f>
        <v>Matt OX</v>
      </c>
      <c r="W5363" t="str">
        <f>spotify_top_songs_audio_features[[#This Row],[source]]</f>
        <v>Bad Vibes Forever, LLC</v>
      </c>
      <c r="X5363" s="1">
        <f>spotify_top_songs_audio_features[[#This Row],[streams]]</f>
        <v>6443057</v>
      </c>
      <c r="Y5363" t="str">
        <f>IF(Tabela2[[#This Row],[feat]]="","","Feat")</f>
        <v>Feat</v>
      </c>
      <c r="Z5363" s="17" t="str">
        <f>CONCATENATE(INT(spotify_top_songs_audio_features[[#This Row],[duration_ms]]/(60*1000)),":",MOD(INT(spotify_top_songs_audio_features[[#This Row],[duration_ms]]/1000),60))</f>
        <v>2:10</v>
      </c>
      <c r="AA53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63" t="str">
        <f>spotify_top_songs_audio_features[[#This Row],[track_name]]</f>
        <v>$$$ - with Matt Ox</v>
      </c>
    </row>
    <row r="5364" spans="1:28" x14ac:dyDescent="0.25">
      <c r="A5364" t="s">
        <v>4960</v>
      </c>
      <c r="B5364" t="s">
        <v>2692</v>
      </c>
      <c r="C5364" t="s">
        <v>4961</v>
      </c>
      <c r="D5364" t="s">
        <v>282</v>
      </c>
      <c r="E5364" t="s">
        <v>102</v>
      </c>
      <c r="F5364" t="s">
        <v>24</v>
      </c>
      <c r="G5364" t="s">
        <v>25</v>
      </c>
      <c r="H5364">
        <v>588</v>
      </c>
      <c r="I5364">
        <v>85</v>
      </c>
      <c r="J5364">
        <v>318</v>
      </c>
      <c r="K5364" t="s">
        <v>831</v>
      </c>
      <c r="L5364">
        <v>202</v>
      </c>
      <c r="M5364">
        <v>465</v>
      </c>
      <c r="N5364">
        <v>768</v>
      </c>
      <c r="O5364">
        <v>-6431</v>
      </c>
      <c r="P5364">
        <v>93003</v>
      </c>
      <c r="Q5364">
        <v>187310</v>
      </c>
      <c r="R5364">
        <v>1</v>
      </c>
      <c r="S5364">
        <v>6439718</v>
      </c>
      <c r="U5364" t="str">
        <f>IFERROR(LEFT(spotify_top_songs_audio_features[[#This Row],[artist_names]],SEARCH(",",spotify_top_songs_audio_features[[#This Row],[artist_names]])-1),spotify_top_songs_audio_features[[#This Row],[artist_names]])</f>
        <v>John Mayer</v>
      </c>
      <c r="V5364" t="str">
        <f>IFERROR(MID(spotify_top_songs_audio_features[[#This Row],[artist_names]],SEARCH(",",spotify_top_songs_audio_features[[#This Row],[artist_names]])+2,99),"")</f>
        <v/>
      </c>
      <c r="W5364" t="str">
        <f>spotify_top_songs_audio_features[[#This Row],[source]]</f>
        <v>Columbia</v>
      </c>
      <c r="X5364" s="1">
        <f>spotify_top_songs_audio_features[[#This Row],[streams]]</f>
        <v>6439718</v>
      </c>
      <c r="Y5364" t="str">
        <f>IF(Tabela2[[#This Row],[feat]]="","","Feat")</f>
        <v/>
      </c>
      <c r="Z5364" s="17" t="str">
        <f>CONCATENATE(INT(spotify_top_songs_audio_features[[#This Row],[duration_ms]]/(60*1000)),":",MOD(INT(spotify_top_songs_audio_features[[#This Row],[duration_ms]]/1000),60))</f>
        <v>3:7</v>
      </c>
      <c r="AA53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364" t="str">
        <f>spotify_top_songs_audio_features[[#This Row],[track_name]]</f>
        <v>Last Train Home</v>
      </c>
    </row>
    <row r="5365" spans="1:28" x14ac:dyDescent="0.25">
      <c r="A5365" t="s">
        <v>7118</v>
      </c>
      <c r="B5365" t="s">
        <v>1366</v>
      </c>
      <c r="C5365" t="s">
        <v>7119</v>
      </c>
      <c r="D5365" t="s">
        <v>1368</v>
      </c>
      <c r="E5365" t="s">
        <v>31</v>
      </c>
      <c r="F5365" t="s">
        <v>32</v>
      </c>
      <c r="G5365" t="s">
        <v>25</v>
      </c>
      <c r="H5365">
        <v>581</v>
      </c>
      <c r="I5365">
        <v>684</v>
      </c>
      <c r="J5365">
        <v>429</v>
      </c>
      <c r="K5365" t="s">
        <v>7120</v>
      </c>
      <c r="L5365">
        <v>1.9300000000000001E-3</v>
      </c>
      <c r="M5365">
        <v>849</v>
      </c>
      <c r="N5365">
        <v>397</v>
      </c>
      <c r="O5365">
        <v>-4962</v>
      </c>
      <c r="P5365">
        <v>129966</v>
      </c>
      <c r="Q5365">
        <v>202439</v>
      </c>
      <c r="R5365">
        <v>2</v>
      </c>
      <c r="S5365">
        <v>6429648</v>
      </c>
      <c r="U5365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5365" t="str">
        <f>IFERROR(MID(spotify_top_songs_audio_features[[#This Row],[artist_names]],SEARCH(",",spotify_top_songs_audio_features[[#This Row],[artist_names]])+2,99),"")</f>
        <v/>
      </c>
      <c r="W5365" t="str">
        <f>spotify_top_songs_audio_features[[#This Row],[source]]</f>
        <v>Astralwerks (ASW)</v>
      </c>
      <c r="X5365" s="1">
        <f>spotify_top_songs_audio_features[[#This Row],[streams]]</f>
        <v>6429648</v>
      </c>
      <c r="Y5365" t="str">
        <f>IF(Tabela2[[#This Row],[feat]]="","","Feat")</f>
        <v/>
      </c>
      <c r="Z5365" s="17" t="str">
        <f>CONCATENATE(INT(spotify_top_songs_audio_features[[#This Row],[duration_ms]]/(60*1000)),":",MOD(INT(spotify_top_songs_audio_features[[#This Row],[duration_ms]]/1000),60))</f>
        <v>3:22</v>
      </c>
      <c r="AA53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65" t="str">
        <f>spotify_top_songs_audio_features[[#This Row],[track_name]]</f>
        <v>Eyes Closed</v>
      </c>
    </row>
    <row r="5366" spans="1:28" x14ac:dyDescent="0.25">
      <c r="A5366" t="s">
        <v>2609</v>
      </c>
      <c r="B5366" t="s">
        <v>2610</v>
      </c>
      <c r="C5366" t="s">
        <v>2611</v>
      </c>
      <c r="D5366" t="s">
        <v>565</v>
      </c>
      <c r="E5366" t="s">
        <v>177</v>
      </c>
      <c r="F5366" t="s">
        <v>32</v>
      </c>
      <c r="G5366" t="s">
        <v>25</v>
      </c>
      <c r="H5366">
        <v>656</v>
      </c>
      <c r="I5366">
        <v>432</v>
      </c>
      <c r="J5366">
        <v>217</v>
      </c>
      <c r="K5366" t="s">
        <v>2612</v>
      </c>
      <c r="L5366">
        <v>0</v>
      </c>
      <c r="M5366">
        <v>132</v>
      </c>
      <c r="N5366">
        <v>897</v>
      </c>
      <c r="O5366">
        <v>-9481</v>
      </c>
      <c r="P5366">
        <v>97022</v>
      </c>
      <c r="Q5366">
        <v>222374</v>
      </c>
      <c r="R5366">
        <v>1</v>
      </c>
      <c r="S5366">
        <v>6428530</v>
      </c>
      <c r="U5366" t="str">
        <f>IFERROR(LEFT(spotify_top_songs_audio_features[[#This Row],[artist_names]],SEARCH(",",spotify_top_songs_audio_features[[#This Row],[artist_names]])-1),spotify_top_songs_audio_features[[#This Row],[artist_names]])</f>
        <v>Summer Walker</v>
      </c>
      <c r="V5366" t="str">
        <f>IFERROR(MID(spotify_top_songs_audio_features[[#This Row],[artist_names]],SEARCH(",",spotify_top_songs_audio_features[[#This Row],[artist_names]])+2,99),"")</f>
        <v>Drake</v>
      </c>
      <c r="W5366" t="str">
        <f>spotify_top_songs_audio_features[[#This Row],[source]]</f>
        <v>LVRN/Interscope Records</v>
      </c>
      <c r="X5366" s="1">
        <f>spotify_top_songs_audio_features[[#This Row],[streams]]</f>
        <v>6428530</v>
      </c>
      <c r="Y5366" t="str">
        <f>IF(Tabela2[[#This Row],[feat]]="","","Feat")</f>
        <v>Feat</v>
      </c>
      <c r="Z5366" s="17" t="str">
        <f>CONCATENATE(INT(spotify_top_songs_audio_features[[#This Row],[duration_ms]]/(60*1000)),":",MOD(INT(spotify_top_songs_audio_features[[#This Row],[duration_ms]]/1000),60))</f>
        <v>3:42</v>
      </c>
      <c r="AA53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366" t="str">
        <f>spotify_top_songs_audio_features[[#This Row],[track_name]]</f>
        <v>Girls Need Love (with Drake) - Remix</v>
      </c>
    </row>
    <row r="5367" spans="1:28" x14ac:dyDescent="0.25">
      <c r="A5367" t="s">
        <v>8458</v>
      </c>
      <c r="B5367" t="s">
        <v>8459</v>
      </c>
      <c r="C5367" t="s">
        <v>8460</v>
      </c>
      <c r="D5367" t="s">
        <v>511</v>
      </c>
      <c r="E5367" t="s">
        <v>70</v>
      </c>
      <c r="F5367" t="s">
        <v>24</v>
      </c>
      <c r="G5367" t="s">
        <v>25</v>
      </c>
      <c r="H5367">
        <v>787</v>
      </c>
      <c r="I5367">
        <v>641</v>
      </c>
      <c r="J5367">
        <v>315</v>
      </c>
      <c r="K5367" t="s">
        <v>2563</v>
      </c>
      <c r="L5367">
        <v>534</v>
      </c>
      <c r="M5367">
        <v>7</v>
      </c>
      <c r="N5367">
        <v>437</v>
      </c>
      <c r="O5367">
        <v>-7376</v>
      </c>
      <c r="P5367">
        <v>182003</v>
      </c>
      <c r="Q5367">
        <v>184134</v>
      </c>
      <c r="R5367">
        <v>1</v>
      </c>
      <c r="S5367">
        <v>6426522</v>
      </c>
      <c r="U5367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5367" t="str">
        <f>IFERROR(MID(spotify_top_songs_audio_features[[#This Row],[artist_names]],SEARCH(",",spotify_top_songs_audio_features[[#This Row],[artist_names]])+2,99),"")</f>
        <v>Myke Towers</v>
      </c>
      <c r="W5367" t="str">
        <f>spotify_top_songs_audio_features[[#This Row],[source]]</f>
        <v>Selena Gomez Latin Project</v>
      </c>
      <c r="X5367" s="1">
        <f>spotify_top_songs_audio_features[[#This Row],[streams]]</f>
        <v>6426522</v>
      </c>
      <c r="Y5367" t="str">
        <f>IF(Tabela2[[#This Row],[feat]]="","","Feat")</f>
        <v>Feat</v>
      </c>
      <c r="Z5367" s="17" t="str">
        <f>CONCATENATE(INT(spotify_top_songs_audio_features[[#This Row],[duration_ms]]/(60*1000)),":",MOD(INT(spotify_top_songs_audio_features[[#This Row],[duration_ms]]/1000),60))</f>
        <v>3:4</v>
      </c>
      <c r="AA53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367" t="str">
        <f>spotify_top_songs_audio_features[[#This Row],[track_name]]</f>
        <v>Dámelo To’ (feat. Myke Towers)</v>
      </c>
    </row>
    <row r="5368" spans="1:28" x14ac:dyDescent="0.25">
      <c r="A5368" t="s">
        <v>8017</v>
      </c>
      <c r="B5368" t="s">
        <v>8018</v>
      </c>
      <c r="C5368" t="s">
        <v>8019</v>
      </c>
      <c r="D5368" t="s">
        <v>6573</v>
      </c>
      <c r="E5368" t="s">
        <v>31</v>
      </c>
      <c r="F5368" t="s">
        <v>24</v>
      </c>
      <c r="G5368" t="s">
        <v>25</v>
      </c>
      <c r="H5368">
        <v>655</v>
      </c>
      <c r="I5368">
        <v>835</v>
      </c>
      <c r="J5368">
        <v>59</v>
      </c>
      <c r="K5368" t="s">
        <v>3733</v>
      </c>
      <c r="L5368">
        <v>0</v>
      </c>
      <c r="M5368">
        <v>409</v>
      </c>
      <c r="N5368">
        <v>165</v>
      </c>
      <c r="O5368">
        <v>-3451</v>
      </c>
      <c r="P5368">
        <v>91035</v>
      </c>
      <c r="Q5368">
        <v>190412</v>
      </c>
      <c r="R5368">
        <v>1</v>
      </c>
      <c r="S5368">
        <v>6416037</v>
      </c>
      <c r="U5368" t="str">
        <f>IFERROR(LEFT(spotify_top_songs_audio_features[[#This Row],[artist_names]],SEARCH(",",spotify_top_songs_audio_features[[#This Row],[artist_names]])-1),spotify_top_songs_audio_features[[#This Row],[artist_names]])</f>
        <v>Meek Mill</v>
      </c>
      <c r="V5368" t="str">
        <f>IFERROR(MID(spotify_top_songs_audio_features[[#This Row],[artist_names]],SEARCH(",",spotify_top_songs_audio_features[[#This Row],[artist_names]])+2,99),"")</f>
        <v>Anuel AA, Fabolous</v>
      </c>
      <c r="W5368" t="str">
        <f>spotify_top_songs_audio_features[[#This Row],[source]]</f>
        <v>MMG/Atlantic</v>
      </c>
      <c r="X5368" s="1">
        <f>spotify_top_songs_audio_features[[#This Row],[streams]]</f>
        <v>6416037</v>
      </c>
      <c r="Y5368" t="str">
        <f>IF(Tabela2[[#This Row],[feat]]="","","Feat")</f>
        <v>Feat</v>
      </c>
      <c r="Z5368" s="17" t="str">
        <f>CONCATENATE(INT(spotify_top_songs_audio_features[[#This Row],[duration_ms]]/(60*1000)),":",MOD(INT(spotify_top_songs_audio_features[[#This Row],[duration_ms]]/1000),60))</f>
        <v>3:10</v>
      </c>
      <c r="AA53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68" t="str">
        <f>spotify_top_songs_audio_features[[#This Row],[track_name]]</f>
        <v>Uptown Vibes (feat. Fabolous &amp; Anuel AA)</v>
      </c>
    </row>
    <row r="5369" spans="1:28" x14ac:dyDescent="0.25">
      <c r="A5369" t="s">
        <v>3051</v>
      </c>
      <c r="B5369" t="s">
        <v>3052</v>
      </c>
      <c r="C5369" t="s">
        <v>3053</v>
      </c>
      <c r="D5369" t="s">
        <v>3054</v>
      </c>
      <c r="E5369" t="s">
        <v>97</v>
      </c>
      <c r="F5369" t="s">
        <v>32</v>
      </c>
      <c r="G5369" t="s">
        <v>25</v>
      </c>
      <c r="H5369">
        <v>839</v>
      </c>
      <c r="I5369">
        <v>683</v>
      </c>
      <c r="J5369">
        <v>165</v>
      </c>
      <c r="K5369" t="s">
        <v>3055</v>
      </c>
      <c r="L5369">
        <v>0</v>
      </c>
      <c r="M5369">
        <v>241</v>
      </c>
      <c r="N5369">
        <v>522</v>
      </c>
      <c r="O5369">
        <v>-9232</v>
      </c>
      <c r="P5369">
        <v>120003</v>
      </c>
      <c r="Q5369">
        <v>159955</v>
      </c>
      <c r="R5369">
        <v>1</v>
      </c>
      <c r="S5369">
        <v>6413761</v>
      </c>
      <c r="U5369" t="str">
        <f>IFERROR(LEFT(spotify_top_songs_audio_features[[#This Row],[artist_names]],SEARCH(",",spotify_top_songs_audio_features[[#This Row],[artist_names]])-1),spotify_top_songs_audio_features[[#This Row],[artist_names]])</f>
        <v>WhoHeem</v>
      </c>
      <c r="V5369" t="str">
        <f>IFERROR(MID(spotify_top_songs_audio_features[[#This Row],[artist_names]],SEARCH(",",spotify_top_songs_audio_features[[#This Row],[artist_names]])+2,99),"")</f>
        <v/>
      </c>
      <c r="W5369" t="str">
        <f>spotify_top_songs_audio_features[[#This Row],[source]]</f>
        <v>Arista Records/Columbia Records</v>
      </c>
      <c r="X5369" s="1">
        <f>spotify_top_songs_audio_features[[#This Row],[streams]]</f>
        <v>6413761</v>
      </c>
      <c r="Y5369" t="str">
        <f>IF(Tabela2[[#This Row],[feat]]="","","Feat")</f>
        <v/>
      </c>
      <c r="Z5369" s="17" t="str">
        <f>CONCATENATE(INT(spotify_top_songs_audio_features[[#This Row],[duration_ms]]/(60*1000)),":",MOD(INT(spotify_top_songs_audio_features[[#This Row],[duration_ms]]/1000),60))</f>
        <v>2:39</v>
      </c>
      <c r="AA53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369" t="str">
        <f>spotify_top_songs_audio_features[[#This Row],[track_name]]</f>
        <v>Lets Link</v>
      </c>
    </row>
    <row r="5370" spans="1:28" x14ac:dyDescent="0.25">
      <c r="A5370" t="s">
        <v>3611</v>
      </c>
      <c r="B5370" t="s">
        <v>3612</v>
      </c>
      <c r="C5370" t="s">
        <v>3613</v>
      </c>
      <c r="D5370" t="s">
        <v>1058</v>
      </c>
      <c r="E5370" t="s">
        <v>23</v>
      </c>
      <c r="F5370" t="s">
        <v>32</v>
      </c>
      <c r="G5370" t="s">
        <v>25</v>
      </c>
      <c r="H5370">
        <v>766</v>
      </c>
      <c r="I5370">
        <v>706</v>
      </c>
      <c r="J5370">
        <v>16</v>
      </c>
      <c r="K5370" t="s">
        <v>1476</v>
      </c>
      <c r="L5370">
        <v>28</v>
      </c>
      <c r="M5370">
        <v>64</v>
      </c>
      <c r="N5370">
        <v>766</v>
      </c>
      <c r="O5370">
        <v>-6553</v>
      </c>
      <c r="P5370">
        <v>142989</v>
      </c>
      <c r="Q5370">
        <v>172598</v>
      </c>
      <c r="R5370">
        <v>1</v>
      </c>
      <c r="S5370">
        <v>6410263</v>
      </c>
      <c r="U5370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5370" t="str">
        <f>IFERROR(MID(spotify_top_songs_audio_features[[#This Row],[artist_names]],SEARCH(",",spotify_top_songs_audio_features[[#This Row],[artist_names]])+2,99),"")</f>
        <v/>
      </c>
      <c r="W5370" t="str">
        <f>spotify_top_songs_audio_features[[#This Row],[source]]</f>
        <v>Interscope Records*</v>
      </c>
      <c r="X5370" s="1">
        <f>spotify_top_songs_audio_features[[#This Row],[streams]]</f>
        <v>6410263</v>
      </c>
      <c r="Y5370" t="str">
        <f>IF(Tabela2[[#This Row],[feat]]="","","Feat")</f>
        <v/>
      </c>
      <c r="Z5370" s="17" t="str">
        <f>CONCATENATE(INT(spotify_top_songs_audio_features[[#This Row],[duration_ms]]/(60*1000)),":",MOD(INT(spotify_top_songs_audio_features[[#This Row],[duration_ms]]/1000),60))</f>
        <v>2:52</v>
      </c>
      <c r="AA53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370" t="str">
        <f>spotify_top_songs_audio_features[[#This Row],[track_name]]</f>
        <v>Lost</v>
      </c>
    </row>
    <row r="5371" spans="1:28" x14ac:dyDescent="0.25">
      <c r="A5371" t="s">
        <v>9199</v>
      </c>
      <c r="B5371" t="s">
        <v>9200</v>
      </c>
      <c r="C5371" t="s">
        <v>9201</v>
      </c>
      <c r="D5371" t="s">
        <v>48</v>
      </c>
      <c r="E5371" t="s">
        <v>43</v>
      </c>
      <c r="F5371" t="s">
        <v>24</v>
      </c>
      <c r="G5371" t="s">
        <v>25</v>
      </c>
      <c r="H5371">
        <v>566</v>
      </c>
      <c r="I5371">
        <v>581</v>
      </c>
      <c r="J5371">
        <v>43</v>
      </c>
      <c r="K5371" t="s">
        <v>1870</v>
      </c>
      <c r="L5371">
        <v>0</v>
      </c>
      <c r="M5371">
        <v>853</v>
      </c>
      <c r="N5371">
        <v>152</v>
      </c>
      <c r="O5371">
        <v>-5181</v>
      </c>
      <c r="P5371">
        <v>130043</v>
      </c>
      <c r="Q5371">
        <v>201668</v>
      </c>
      <c r="R5371">
        <v>1</v>
      </c>
      <c r="S5371">
        <v>6403701</v>
      </c>
      <c r="U537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5371" t="str">
        <f>IFERROR(MID(spotify_top_songs_audio_features[[#This Row],[artist_names]],SEARCH(",",spotify_top_songs_audio_features[[#This Row],[artist_names]])+2,99),"")</f>
        <v>Kid Cudi</v>
      </c>
      <c r="W5371" t="str">
        <f>spotify_top_songs_audio_features[[#This Row],[source]]</f>
        <v>Republic Records</v>
      </c>
      <c r="X5371" s="1">
        <f>spotify_top_songs_audio_features[[#This Row],[streams]]</f>
        <v>6403701</v>
      </c>
      <c r="Y5371" t="str">
        <f>IF(Tabela2[[#This Row],[feat]]="","","Feat")</f>
        <v>Feat</v>
      </c>
      <c r="Z5371" s="17" t="str">
        <f>CONCATENATE(INT(spotify_top_songs_audio_features[[#This Row],[duration_ms]]/(60*1000)),":",MOD(INT(spotify_top_songs_audio_features[[#This Row],[duration_ms]]/1000),60))</f>
        <v>3:21</v>
      </c>
      <c r="AA53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71" t="str">
        <f>spotify_top_songs_audio_features[[#This Row],[track_name]]</f>
        <v>Just Look Up (From Don’t Look Up)</v>
      </c>
    </row>
    <row r="5372" spans="1:28" x14ac:dyDescent="0.25">
      <c r="A5372" t="s">
        <v>4237</v>
      </c>
      <c r="B5372" t="s">
        <v>4238</v>
      </c>
      <c r="C5372" t="s">
        <v>4239</v>
      </c>
      <c r="D5372" t="s">
        <v>712</v>
      </c>
      <c r="E5372" t="s">
        <v>31</v>
      </c>
      <c r="F5372" t="s">
        <v>24</v>
      </c>
      <c r="G5372" t="s">
        <v>25</v>
      </c>
      <c r="H5372">
        <v>801</v>
      </c>
      <c r="I5372">
        <v>688</v>
      </c>
      <c r="J5372">
        <v>396</v>
      </c>
      <c r="K5372" t="s">
        <v>850</v>
      </c>
      <c r="L5372">
        <v>0</v>
      </c>
      <c r="M5372">
        <v>107</v>
      </c>
      <c r="N5372">
        <v>5</v>
      </c>
      <c r="O5372">
        <v>-4594</v>
      </c>
      <c r="P5372">
        <v>162928</v>
      </c>
      <c r="Q5372">
        <v>157675</v>
      </c>
      <c r="R5372">
        <v>1</v>
      </c>
      <c r="S5372">
        <v>6397644</v>
      </c>
      <c r="U5372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5372" t="str">
        <f>IFERROR(MID(spotify_top_songs_audio_features[[#This Row],[artist_names]],SEARCH(",",spotify_top_songs_audio_features[[#This Row],[artist_names]])+2,99),"")</f>
        <v>Pooh Shiesty</v>
      </c>
      <c r="W5372" t="str">
        <f>spotify_top_songs_audio_features[[#This Row],[source]]</f>
        <v>Generation Now/Atlantic</v>
      </c>
      <c r="X5372" s="1">
        <f>spotify_top_songs_audio_features[[#This Row],[streams]]</f>
        <v>6397644</v>
      </c>
      <c r="Y5372" t="str">
        <f>IF(Tabela2[[#This Row],[feat]]="","","Feat")</f>
        <v>Feat</v>
      </c>
      <c r="Z5372" s="17" t="str">
        <f>CONCATENATE(INT(spotify_top_songs_audio_features[[#This Row],[duration_ms]]/(60*1000)),":",MOD(INT(spotify_top_songs_audio_features[[#This Row],[duration_ms]]/1000),60))</f>
        <v>2:37</v>
      </c>
      <c r="AA53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72" t="str">
        <f>spotify_top_songs_audio_features[[#This Row],[track_name]]</f>
        <v>SUVs (Black on Black)</v>
      </c>
    </row>
    <row r="5373" spans="1:28" x14ac:dyDescent="0.25">
      <c r="A5373" t="s">
        <v>4523</v>
      </c>
      <c r="B5373" t="s">
        <v>545</v>
      </c>
      <c r="C5373" t="s">
        <v>4524</v>
      </c>
      <c r="D5373" t="s">
        <v>547</v>
      </c>
      <c r="E5373" t="s">
        <v>97</v>
      </c>
      <c r="F5373" t="s">
        <v>24</v>
      </c>
      <c r="G5373" t="s">
        <v>25</v>
      </c>
      <c r="H5373">
        <v>544</v>
      </c>
      <c r="I5373">
        <v>337</v>
      </c>
      <c r="J5373">
        <v>653</v>
      </c>
      <c r="K5373" t="s">
        <v>4525</v>
      </c>
      <c r="L5373">
        <v>6.3400000000000001E-3</v>
      </c>
      <c r="M5373">
        <v>85</v>
      </c>
      <c r="N5373">
        <v>667</v>
      </c>
      <c r="O5373">
        <v>-9846</v>
      </c>
      <c r="P5373">
        <v>192685</v>
      </c>
      <c r="Q5373">
        <v>191174</v>
      </c>
      <c r="R5373">
        <v>1</v>
      </c>
      <c r="S5373">
        <v>6395032</v>
      </c>
      <c r="U5373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5373" t="str">
        <f>IFERROR(MID(spotify_top_songs_audio_features[[#This Row],[artist_names]],SEARCH(",",spotify_top_songs_audio_features[[#This Row],[artist_names]])+2,99),"")</f>
        <v/>
      </c>
      <c r="W5373" t="str">
        <f>spotify_top_songs_audio_features[[#This Row],[source]]</f>
        <v>Domino Recording Co</v>
      </c>
      <c r="X5373" s="1">
        <f>spotify_top_songs_audio_features[[#This Row],[streams]]</f>
        <v>6395032</v>
      </c>
      <c r="Y5373" t="str">
        <f>IF(Tabela2[[#This Row],[feat]]="","","Feat")</f>
        <v/>
      </c>
      <c r="Z5373" s="17" t="str">
        <f>CONCATENATE(INT(spotify_top_songs_audio_features[[#This Row],[duration_ms]]/(60*1000)),":",MOD(INT(spotify_top_songs_audio_features[[#This Row],[duration_ms]]/1000),60))</f>
        <v>3:11</v>
      </c>
      <c r="AA53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373" t="str">
        <f>spotify_top_songs_audio_features[[#This Row],[track_name]]</f>
        <v>I Ain’t Quite Where I Think I Am</v>
      </c>
    </row>
    <row r="5374" spans="1:28" x14ac:dyDescent="0.25">
      <c r="A5374" t="s">
        <v>13324</v>
      </c>
      <c r="B5374" t="s">
        <v>13325</v>
      </c>
      <c r="C5374" t="s">
        <v>13326</v>
      </c>
      <c r="D5374" t="s">
        <v>9692</v>
      </c>
      <c r="E5374" t="s">
        <v>113</v>
      </c>
      <c r="F5374" t="s">
        <v>24</v>
      </c>
      <c r="G5374" t="s">
        <v>25</v>
      </c>
      <c r="H5374">
        <v>612</v>
      </c>
      <c r="I5374">
        <v>697</v>
      </c>
      <c r="J5374">
        <v>387</v>
      </c>
      <c r="K5374" t="s">
        <v>2268</v>
      </c>
      <c r="L5374">
        <v>0</v>
      </c>
      <c r="M5374">
        <v>347</v>
      </c>
      <c r="N5374">
        <v>633</v>
      </c>
      <c r="O5374">
        <v>-5476</v>
      </c>
      <c r="P5374">
        <v>91976</v>
      </c>
      <c r="Q5374">
        <v>176087</v>
      </c>
      <c r="R5374">
        <v>1</v>
      </c>
      <c r="S5374">
        <v>6387829</v>
      </c>
      <c r="U5374" t="str">
        <f>IFERROR(LEFT(spotify_top_songs_audio_features[[#This Row],[artist_names]],SEARCH(",",spotify_top_songs_audio_features[[#This Row],[artist_names]])-1),spotify_top_songs_audio_features[[#This Row],[artist_names]])</f>
        <v>Morat</v>
      </c>
      <c r="V5374" t="str">
        <f>IFERROR(MID(spotify_top_songs_audio_features[[#This Row],[artist_names]],SEARCH(",",spotify_top_songs_audio_features[[#This Row],[artist_names]])+2,99),"")</f>
        <v>Feid</v>
      </c>
      <c r="W5374" t="str">
        <f>spotify_top_songs_audio_features[[#This Row],[source]]</f>
        <v>Universal Music Spain S.L.</v>
      </c>
      <c r="X5374" s="1">
        <f>spotify_top_songs_audio_features[[#This Row],[streams]]</f>
        <v>6387829</v>
      </c>
      <c r="Y5374" t="str">
        <f>IF(Tabela2[[#This Row],[feat]]="","","Feat")</f>
        <v>Feat</v>
      </c>
      <c r="Z5374" s="17" t="str">
        <f>CONCATENATE(INT(spotify_top_songs_audio_features[[#This Row],[duration_ms]]/(60*1000)),":",MOD(INT(spotify_top_songs_audio_features[[#This Row],[duration_ms]]/1000),60))</f>
        <v>2:56</v>
      </c>
      <c r="AA53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374" t="str">
        <f>spotify_top_songs_audio_features[[#This Row],[track_name]]</f>
        <v>Salir Con Vida</v>
      </c>
    </row>
    <row r="5375" spans="1:28" x14ac:dyDescent="0.25">
      <c r="A5375" t="s">
        <v>7104</v>
      </c>
      <c r="B5375" t="s">
        <v>7105</v>
      </c>
      <c r="C5375" t="s">
        <v>7106</v>
      </c>
      <c r="D5375" t="s">
        <v>171</v>
      </c>
      <c r="E5375" t="s">
        <v>23</v>
      </c>
      <c r="F5375" t="s">
        <v>32</v>
      </c>
      <c r="G5375" t="s">
        <v>25</v>
      </c>
      <c r="H5375">
        <v>726</v>
      </c>
      <c r="I5375">
        <v>828</v>
      </c>
      <c r="J5375">
        <v>71</v>
      </c>
      <c r="K5375" t="s">
        <v>930</v>
      </c>
      <c r="L5375">
        <v>0</v>
      </c>
      <c r="M5375">
        <v>873</v>
      </c>
      <c r="N5375">
        <v>307</v>
      </c>
      <c r="O5375">
        <v>-5191</v>
      </c>
      <c r="P5375">
        <v>125002</v>
      </c>
      <c r="Q5375">
        <v>218368</v>
      </c>
      <c r="R5375">
        <v>1</v>
      </c>
      <c r="S5375">
        <v>6385187</v>
      </c>
      <c r="U5375" t="str">
        <f>IFERROR(LEFT(spotify_top_songs_audio_features[[#This Row],[artist_names]],SEARCH(",",spotify_top_songs_audio_features[[#This Row],[artist_names]])-1),spotify_top_songs_audio_features[[#This Row],[artist_names]])</f>
        <v>Marracash</v>
      </c>
      <c r="V5375" t="str">
        <f>IFERROR(MID(spotify_top_songs_audio_features[[#This Row],[artist_names]],SEARCH(",",spotify_top_songs_audio_features[[#This Row],[artist_names]])+2,99),"")</f>
        <v>Guè</v>
      </c>
      <c r="W5375" t="str">
        <f>spotify_top_songs_audio_features[[#This Row],[source]]</f>
        <v>Universal Music Italia srL.</v>
      </c>
      <c r="X5375" s="1">
        <f>spotify_top_songs_audio_features[[#This Row],[streams]]</f>
        <v>6385187</v>
      </c>
      <c r="Y5375" t="str">
        <f>IF(Tabela2[[#This Row],[feat]]="","","Feat")</f>
        <v>Feat</v>
      </c>
      <c r="Z5375" s="17" t="str">
        <f>CONCATENATE(INT(spotify_top_songs_audio_features[[#This Row],[duration_ms]]/(60*1000)),":",MOD(INT(spotify_top_songs_audio_features[[#This Row],[duration_ms]]/1000),60))</f>
        <v>3:38</v>
      </c>
      <c r="AA53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375" t="str">
        <f>spotify_top_songs_audio_features[[#This Row],[track_name]]</f>
        <v>∞ LOVE (feat. Guè)</v>
      </c>
    </row>
    <row r="5376" spans="1:28" x14ac:dyDescent="0.25">
      <c r="A5376" t="s">
        <v>3127</v>
      </c>
      <c r="B5376" t="s">
        <v>3128</v>
      </c>
      <c r="C5376" t="s">
        <v>3129</v>
      </c>
      <c r="D5376" t="s">
        <v>501</v>
      </c>
      <c r="E5376" t="s">
        <v>113</v>
      </c>
      <c r="F5376" t="s">
        <v>24</v>
      </c>
      <c r="G5376" t="s">
        <v>25</v>
      </c>
      <c r="H5376">
        <v>89</v>
      </c>
      <c r="I5376">
        <v>455</v>
      </c>
      <c r="J5376">
        <v>255</v>
      </c>
      <c r="K5376" t="s">
        <v>3130</v>
      </c>
      <c r="L5376">
        <v>58</v>
      </c>
      <c r="M5376">
        <v>11</v>
      </c>
      <c r="N5376">
        <v>313</v>
      </c>
      <c r="O5376">
        <v>-90</v>
      </c>
      <c r="P5376">
        <v>148009</v>
      </c>
      <c r="Q5376">
        <v>158240</v>
      </c>
      <c r="R5376">
        <v>1</v>
      </c>
      <c r="S5376">
        <v>6384306</v>
      </c>
      <c r="U5376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5376" t="str">
        <f>IFERROR(MID(spotify_top_songs_audio_features[[#This Row],[artist_names]],SEARCH(",",spotify_top_songs_audio_features[[#This Row],[artist_names]])+2,99),"")</f>
        <v/>
      </c>
      <c r="W5376" t="str">
        <f>spotify_top_songs_audio_features[[#This Row],[source]]</f>
        <v>300 Entertainment</v>
      </c>
      <c r="X5376" s="1">
        <f>spotify_top_songs_audio_features[[#This Row],[streams]]</f>
        <v>6384306</v>
      </c>
      <c r="Y5376" t="str">
        <f>IF(Tabela2[[#This Row],[feat]]="","","Feat")</f>
        <v/>
      </c>
      <c r="Z5376" s="17" t="str">
        <f>CONCATENATE(INT(spotify_top_songs_audio_features[[#This Row],[duration_ms]]/(60*1000)),":",MOD(INT(spotify_top_songs_audio_features[[#This Row],[duration_ms]]/1000),60))</f>
        <v>2:38</v>
      </c>
      <c r="AA53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376" t="str">
        <f>spotify_top_songs_audio_features[[#This Row],[track_name]]</f>
        <v>WUNNA</v>
      </c>
    </row>
    <row r="5377" spans="1:28" x14ac:dyDescent="0.25">
      <c r="A5377" t="s">
        <v>17713</v>
      </c>
      <c r="B5377" t="s">
        <v>17714</v>
      </c>
      <c r="C5377" t="s">
        <v>17715</v>
      </c>
      <c r="D5377" t="s">
        <v>282</v>
      </c>
      <c r="E5377" t="s">
        <v>58</v>
      </c>
      <c r="F5377" t="s">
        <v>32</v>
      </c>
      <c r="G5377" t="s">
        <v>25</v>
      </c>
      <c r="H5377">
        <v>733</v>
      </c>
      <c r="I5377">
        <v>71</v>
      </c>
      <c r="J5377">
        <v>292</v>
      </c>
      <c r="K5377" t="s">
        <v>1302</v>
      </c>
      <c r="L5377">
        <v>115</v>
      </c>
      <c r="M5377">
        <v>956</v>
      </c>
      <c r="N5377">
        <v>965</v>
      </c>
      <c r="O5377">
        <v>-5849</v>
      </c>
      <c r="P5377">
        <v>127975</v>
      </c>
      <c r="Q5377">
        <v>239600</v>
      </c>
      <c r="R5377">
        <v>2</v>
      </c>
      <c r="S5377">
        <v>6383850</v>
      </c>
      <c r="U5377" t="str">
        <f>IFERROR(LEFT(spotify_top_songs_audio_features[[#This Row],[artist_names]],SEARCH(",",spotify_top_songs_audio_features[[#This Row],[artist_names]])-1),spotify_top_songs_audio_features[[#This Row],[artist_names]])</f>
        <v>Foster The People</v>
      </c>
      <c r="V5377" t="str">
        <f>IFERROR(MID(spotify_top_songs_audio_features[[#This Row],[artist_names]],SEARCH(",",spotify_top_songs_audio_features[[#This Row],[artist_names]])+2,99),"")</f>
        <v/>
      </c>
      <c r="W5377" t="str">
        <f>spotify_top_songs_audio_features[[#This Row],[source]]</f>
        <v>Columbia</v>
      </c>
      <c r="X5377" s="1">
        <f>spotify_top_songs_audio_features[[#This Row],[streams]]</f>
        <v>6383850</v>
      </c>
      <c r="Y5377" t="str">
        <f>IF(Tabela2[[#This Row],[feat]]="","","Feat")</f>
        <v/>
      </c>
      <c r="Z5377" s="17" t="str">
        <f>CONCATENATE(INT(spotify_top_songs_audio_features[[#This Row],[duration_ms]]/(60*1000)),":",MOD(INT(spotify_top_songs_audio_features[[#This Row],[duration_ms]]/1000),60))</f>
        <v>3:59</v>
      </c>
      <c r="AA53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377" t="str">
        <f>spotify_top_songs_audio_features[[#This Row],[track_name]]</f>
        <v>Pumped Up Kicks</v>
      </c>
    </row>
    <row r="5378" spans="1:28" x14ac:dyDescent="0.25">
      <c r="A5378" t="s">
        <v>6168</v>
      </c>
      <c r="B5378" t="s">
        <v>472</v>
      </c>
      <c r="C5378" t="s">
        <v>4621</v>
      </c>
      <c r="D5378" t="s">
        <v>474</v>
      </c>
      <c r="E5378" t="s">
        <v>31</v>
      </c>
      <c r="F5378" t="s">
        <v>32</v>
      </c>
      <c r="G5378" t="s">
        <v>25</v>
      </c>
      <c r="H5378">
        <v>618</v>
      </c>
      <c r="I5378">
        <v>693</v>
      </c>
      <c r="J5378">
        <v>333</v>
      </c>
      <c r="K5378" t="s">
        <v>196</v>
      </c>
      <c r="L5378">
        <v>759</v>
      </c>
      <c r="M5378">
        <v>101</v>
      </c>
      <c r="N5378">
        <v>439</v>
      </c>
      <c r="O5378">
        <v>-7889</v>
      </c>
      <c r="P5378">
        <v>14398</v>
      </c>
      <c r="Q5378">
        <v>229960</v>
      </c>
      <c r="R5378">
        <v>1</v>
      </c>
      <c r="S5378">
        <v>6377533</v>
      </c>
      <c r="U5378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378" t="str">
        <f>IFERROR(MID(spotify_top_songs_audio_features[[#This Row],[artist_names]],SEARCH(",",spotify_top_songs_audio_features[[#This Row],[artist_names]])+2,99),"")</f>
        <v/>
      </c>
      <c r="W5378" t="str">
        <f>spotify_top_songs_audio_features[[#This Row],[source]]</f>
        <v>Right Hand Music Group, LLC/RCA Records</v>
      </c>
      <c r="X5378" s="1">
        <f>spotify_top_songs_audio_features[[#This Row],[streams]]</f>
        <v>6377533</v>
      </c>
      <c r="Y5378" t="str">
        <f>IF(Tabela2[[#This Row],[feat]]="","","Feat")</f>
        <v/>
      </c>
      <c r="Z5378" s="17" t="str">
        <f>CONCATENATE(INT(spotify_top_songs_audio_features[[#This Row],[duration_ms]]/(60*1000)),":",MOD(INT(spotify_top_songs_audio_features[[#This Row],[duration_ms]]/1000),60))</f>
        <v>3:49</v>
      </c>
      <c r="AA53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78" t="str">
        <f>spotify_top_songs_audio_features[[#This Row],[track_name]]</f>
        <v>Self</v>
      </c>
    </row>
    <row r="5379" spans="1:28" x14ac:dyDescent="0.25">
      <c r="A5379" t="s">
        <v>3219</v>
      </c>
      <c r="B5379" t="s">
        <v>3220</v>
      </c>
      <c r="C5379" t="s">
        <v>3221</v>
      </c>
      <c r="D5379" t="s">
        <v>385</v>
      </c>
      <c r="E5379" t="s">
        <v>102</v>
      </c>
      <c r="F5379" t="s">
        <v>32</v>
      </c>
      <c r="G5379" t="s">
        <v>25</v>
      </c>
      <c r="H5379">
        <v>634</v>
      </c>
      <c r="I5379">
        <v>771</v>
      </c>
      <c r="J5379">
        <v>295</v>
      </c>
      <c r="K5379" t="s">
        <v>3222</v>
      </c>
      <c r="L5379">
        <v>0</v>
      </c>
      <c r="M5379">
        <v>689</v>
      </c>
      <c r="N5379">
        <v>522</v>
      </c>
      <c r="O5379">
        <v>-4957</v>
      </c>
      <c r="P5379">
        <v>80971</v>
      </c>
      <c r="Q5379">
        <v>252027</v>
      </c>
      <c r="R5379">
        <v>1</v>
      </c>
      <c r="S5379">
        <v>6377224</v>
      </c>
      <c r="U5379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379" t="str">
        <f>IFERROR(MID(spotify_top_songs_audio_features[[#This Row],[artist_names]],SEARCH(",",spotify_top_songs_audio_features[[#This Row],[artist_names]])+2,99),"")</f>
        <v>Skylar Grey</v>
      </c>
      <c r="W5379" t="str">
        <f>spotify_top_songs_audio_features[[#This Row],[source]]</f>
        <v>Aftermath</v>
      </c>
      <c r="X5379" s="1">
        <f>spotify_top_songs_audio_features[[#This Row],[streams]]</f>
        <v>6377224</v>
      </c>
      <c r="Y5379" t="str">
        <f>IF(Tabela2[[#This Row],[feat]]="","","Feat")</f>
        <v>Feat</v>
      </c>
      <c r="Z5379" s="17" t="str">
        <f>CONCATENATE(INT(spotify_top_songs_audio_features[[#This Row],[duration_ms]]/(60*1000)),":",MOD(INT(spotify_top_songs_audio_features[[#This Row],[duration_ms]]/1000),60))</f>
        <v>4:12</v>
      </c>
      <c r="AA53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379" t="str">
        <f>spotify_top_songs_audio_features[[#This Row],[track_name]]</f>
        <v>Tragic Endings (feat. Skylar Grey)</v>
      </c>
    </row>
    <row r="5380" spans="1:28" x14ac:dyDescent="0.25">
      <c r="A5380" t="s">
        <v>2835</v>
      </c>
      <c r="B5380" t="s">
        <v>2836</v>
      </c>
      <c r="C5380" t="s">
        <v>2837</v>
      </c>
      <c r="D5380" t="s">
        <v>2838</v>
      </c>
      <c r="E5380" t="s">
        <v>31</v>
      </c>
      <c r="F5380" t="s">
        <v>32</v>
      </c>
      <c r="G5380" t="s">
        <v>25</v>
      </c>
      <c r="H5380">
        <v>534</v>
      </c>
      <c r="I5380">
        <v>565</v>
      </c>
      <c r="J5380">
        <v>295</v>
      </c>
      <c r="K5380" t="s">
        <v>2839</v>
      </c>
      <c r="L5380">
        <v>35</v>
      </c>
      <c r="M5380">
        <v>111</v>
      </c>
      <c r="N5380">
        <v>496</v>
      </c>
      <c r="O5380">
        <v>-7536</v>
      </c>
      <c r="P5380">
        <v>194032</v>
      </c>
      <c r="Q5380">
        <v>193017</v>
      </c>
      <c r="R5380">
        <v>1</v>
      </c>
      <c r="S5380">
        <v>6375562</v>
      </c>
      <c r="U5380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5380" t="str">
        <f>IFERROR(MID(spotify_top_songs_audio_features[[#This Row],[artist_names]],SEARCH(",",spotify_top_songs_audio_features[[#This Row],[artist_names]])+2,99),"")</f>
        <v/>
      </c>
      <c r="W5380" t="str">
        <f>spotify_top_songs_audio_features[[#This Row],[source]]</f>
        <v>Four Music Local</v>
      </c>
      <c r="X5380" s="1">
        <f>spotify_top_songs_audio_features[[#This Row],[streams]]</f>
        <v>6375562</v>
      </c>
      <c r="Y5380" t="str">
        <f>IF(Tabela2[[#This Row],[feat]]="","","Feat")</f>
        <v/>
      </c>
      <c r="Z5380" s="17" t="str">
        <f>CONCATENATE(INT(spotify_top_songs_audio_features[[#This Row],[duration_ms]]/(60*1000)),":",MOD(INT(spotify_top_songs_audio_features[[#This Row],[duration_ms]]/1000),60))</f>
        <v>3:13</v>
      </c>
      <c r="AA53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80" t="str">
        <f>spotify_top_songs_audio_features[[#This Row],[track_name]]</f>
        <v>Boot</v>
      </c>
    </row>
    <row r="5381" spans="1:28" x14ac:dyDescent="0.25">
      <c r="A5381" t="s">
        <v>8509</v>
      </c>
      <c r="B5381" t="s">
        <v>125</v>
      </c>
      <c r="C5381" t="s">
        <v>8510</v>
      </c>
      <c r="D5381" t="s">
        <v>127</v>
      </c>
      <c r="E5381" t="s">
        <v>113</v>
      </c>
      <c r="F5381" t="s">
        <v>24</v>
      </c>
      <c r="G5381" t="s">
        <v>25</v>
      </c>
      <c r="H5381">
        <v>661</v>
      </c>
      <c r="I5381">
        <v>84</v>
      </c>
      <c r="J5381">
        <v>116</v>
      </c>
      <c r="K5381" t="s">
        <v>8511</v>
      </c>
      <c r="L5381">
        <v>0</v>
      </c>
      <c r="M5381">
        <v>287</v>
      </c>
      <c r="N5381">
        <v>524</v>
      </c>
      <c r="O5381">
        <v>-4805</v>
      </c>
      <c r="P5381">
        <v>91457</v>
      </c>
      <c r="Q5381">
        <v>237540</v>
      </c>
      <c r="R5381">
        <v>1</v>
      </c>
      <c r="S5381">
        <v>6373954</v>
      </c>
      <c r="U538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381" t="str">
        <f>IFERROR(MID(spotify_top_songs_audio_features[[#This Row],[artist_names]],SEARCH(",",spotify_top_songs_audio_features[[#This Row],[artist_names]])+2,99),"")</f>
        <v/>
      </c>
      <c r="W5381" t="str">
        <f>spotify_top_songs_audio_features[[#This Row],[source]]</f>
        <v>BIGHIT MUSIC</v>
      </c>
      <c r="X5381" s="1">
        <f>spotify_top_songs_audio_features[[#This Row],[streams]]</f>
        <v>6373954</v>
      </c>
      <c r="Y5381" t="str">
        <f>IF(Tabela2[[#This Row],[feat]]="","","Feat")</f>
        <v/>
      </c>
      <c r="Z5381" s="17" t="str">
        <f>CONCATENATE(INT(spotify_top_songs_audio_features[[#This Row],[duration_ms]]/(60*1000)),":",MOD(INT(spotify_top_songs_audio_features[[#This Row],[duration_ms]]/1000),60))</f>
        <v>3:57</v>
      </c>
      <c r="AA53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381" t="str">
        <f>spotify_top_songs_audio_features[[#This Row],[track_name]]</f>
        <v>Respect</v>
      </c>
    </row>
    <row r="5382" spans="1:28" x14ac:dyDescent="0.25">
      <c r="A5382" t="s">
        <v>10825</v>
      </c>
      <c r="B5382" t="s">
        <v>5314</v>
      </c>
      <c r="C5382" t="s">
        <v>10826</v>
      </c>
      <c r="D5382" t="s">
        <v>1363</v>
      </c>
      <c r="E5382" t="s">
        <v>23</v>
      </c>
      <c r="F5382" t="s">
        <v>32</v>
      </c>
      <c r="G5382" t="s">
        <v>25</v>
      </c>
      <c r="H5382">
        <v>581</v>
      </c>
      <c r="I5382">
        <v>257</v>
      </c>
      <c r="J5382">
        <v>355</v>
      </c>
      <c r="K5382" t="s">
        <v>6203</v>
      </c>
      <c r="L5382">
        <v>0</v>
      </c>
      <c r="M5382">
        <v>514</v>
      </c>
      <c r="N5382">
        <v>297</v>
      </c>
      <c r="O5382">
        <v>-10079</v>
      </c>
      <c r="P5382">
        <v>140007</v>
      </c>
      <c r="Q5382">
        <v>181144</v>
      </c>
      <c r="R5382">
        <v>1</v>
      </c>
      <c r="S5382">
        <v>6368370</v>
      </c>
      <c r="U5382" t="str">
        <f>IFERROR(LEFT(spotify_top_songs_audio_features[[#This Row],[artist_names]],SEARCH(",",spotify_top_songs_audio_features[[#This Row],[artist_names]])-1),spotify_top_songs_audio_features[[#This Row],[artist_names]])</f>
        <v>Liam Payne</v>
      </c>
      <c r="V5382" t="str">
        <f>IFERROR(MID(spotify_top_songs_audio_features[[#This Row],[artist_names]],SEARCH(",",spotify_top_songs_audio_features[[#This Row],[artist_names]])+2,99),"")</f>
        <v/>
      </c>
      <c r="W5382" t="str">
        <f>spotify_top_songs_audio_features[[#This Row],[source]]</f>
        <v>Capitol Records UK / EMI</v>
      </c>
      <c r="X5382" s="1">
        <f>spotify_top_songs_audio_features[[#This Row],[streams]]</f>
        <v>6368370</v>
      </c>
      <c r="Y5382" t="str">
        <f>IF(Tabela2[[#This Row],[feat]]="","","Feat")</f>
        <v/>
      </c>
      <c r="Z5382" s="17" t="str">
        <f>CONCATENATE(INT(spotify_top_songs_audio_features[[#This Row],[duration_ms]]/(60*1000)),":",MOD(INT(spotify_top_songs_audio_features[[#This Row],[duration_ms]]/1000),60))</f>
        <v>3:1</v>
      </c>
      <c r="AA53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382" t="str">
        <f>spotify_top_songs_audio_features[[#This Row],[track_name]]</f>
        <v>All I Want (For Christmas)</v>
      </c>
    </row>
    <row r="5383" spans="1:28" x14ac:dyDescent="0.25">
      <c r="A5383" t="s">
        <v>4796</v>
      </c>
      <c r="B5383" t="s">
        <v>4797</v>
      </c>
      <c r="C5383" t="s">
        <v>4798</v>
      </c>
      <c r="D5383" t="s">
        <v>1273</v>
      </c>
      <c r="E5383" t="s">
        <v>58</v>
      </c>
      <c r="F5383" t="s">
        <v>24</v>
      </c>
      <c r="G5383" t="s">
        <v>25</v>
      </c>
      <c r="H5383">
        <v>662</v>
      </c>
      <c r="I5383">
        <v>489</v>
      </c>
      <c r="J5383">
        <v>525</v>
      </c>
      <c r="K5383" t="s">
        <v>87</v>
      </c>
      <c r="L5383">
        <v>0</v>
      </c>
      <c r="M5383">
        <v>172</v>
      </c>
      <c r="N5383">
        <v>506</v>
      </c>
      <c r="O5383">
        <v>-7067</v>
      </c>
      <c r="P5383">
        <v>10204</v>
      </c>
      <c r="Q5383">
        <v>195881</v>
      </c>
      <c r="R5383">
        <v>1</v>
      </c>
      <c r="S5383">
        <v>6362152</v>
      </c>
      <c r="U5383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5383" t="str">
        <f>IFERROR(MID(spotify_top_songs_audio_features[[#This Row],[artist_names]],SEARCH(",",spotify_top_songs_audio_features[[#This Row],[artist_names]])+2,99),"")</f>
        <v>Zoe Wees</v>
      </c>
      <c r="W5383" t="str">
        <f>spotify_top_songs_audio_features[[#This Row],[source]]</f>
        <v>Kygo/RCA Records</v>
      </c>
      <c r="X5383" s="1">
        <f>spotify_top_songs_audio_features[[#This Row],[streams]]</f>
        <v>6362152</v>
      </c>
      <c r="Y5383" t="str">
        <f>IF(Tabela2[[#This Row],[feat]]="","","Feat")</f>
        <v>Feat</v>
      </c>
      <c r="Z5383" s="17" t="str">
        <f>CONCATENATE(INT(spotify_top_songs_audio_features[[#This Row],[duration_ms]]/(60*1000)),":",MOD(INT(spotify_top_songs_audio_features[[#This Row],[duration_ms]]/1000),60))</f>
        <v>3:15</v>
      </c>
      <c r="AA53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383" t="str">
        <f>spotify_top_songs_audio_features[[#This Row],[track_name]]</f>
        <v>Love Me Now (feat. Zoe Wees)</v>
      </c>
    </row>
    <row r="5384" spans="1:28" x14ac:dyDescent="0.25">
      <c r="A5384" t="s">
        <v>2376</v>
      </c>
      <c r="B5384" t="s">
        <v>1006</v>
      </c>
      <c r="C5384" t="s">
        <v>2377</v>
      </c>
      <c r="D5384" t="s">
        <v>1008</v>
      </c>
      <c r="E5384" t="s">
        <v>177</v>
      </c>
      <c r="F5384" t="s">
        <v>32</v>
      </c>
      <c r="G5384" t="s">
        <v>25</v>
      </c>
      <c r="H5384">
        <v>872</v>
      </c>
      <c r="I5384">
        <v>591</v>
      </c>
      <c r="J5384">
        <v>359</v>
      </c>
      <c r="K5384" t="s">
        <v>2378</v>
      </c>
      <c r="L5384">
        <v>0</v>
      </c>
      <c r="M5384">
        <v>144</v>
      </c>
      <c r="N5384">
        <v>696</v>
      </c>
      <c r="O5384">
        <v>-6952</v>
      </c>
      <c r="P5384">
        <v>131982</v>
      </c>
      <c r="Q5384">
        <v>205352</v>
      </c>
      <c r="R5384">
        <v>1</v>
      </c>
      <c r="S5384">
        <v>6359713</v>
      </c>
      <c r="U5384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384" t="str">
        <f>IFERROR(MID(spotify_top_songs_audio_features[[#This Row],[artist_names]],SEARCH(",",spotify_top_songs_audio_features[[#This Row],[artist_names]])+2,99),"")</f>
        <v/>
      </c>
      <c r="W5384" t="str">
        <f>spotify_top_songs_audio_features[[#This Row],[source]]</f>
        <v>Slaughter Gang, LLC/Epic Records</v>
      </c>
      <c r="X5384" s="1">
        <f>spotify_top_songs_audio_features[[#This Row],[streams]]</f>
        <v>6359713</v>
      </c>
      <c r="Y5384" t="str">
        <f>IF(Tabela2[[#This Row],[feat]]="","","Feat")</f>
        <v/>
      </c>
      <c r="Z5384" s="17" t="str">
        <f>CONCATENATE(INT(spotify_top_songs_audio_features[[#This Row],[duration_ms]]/(60*1000)),":",MOD(INT(spotify_top_songs_audio_features[[#This Row],[duration_ms]]/1000),60))</f>
        <v>3:25</v>
      </c>
      <c r="AA53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384" t="str">
        <f>spotify_top_songs_audio_features[[#This Row],[track_name]]</f>
        <v>can't leave without it</v>
      </c>
    </row>
    <row r="5385" spans="1:28" x14ac:dyDescent="0.25">
      <c r="A5385" t="s">
        <v>11634</v>
      </c>
      <c r="B5385" t="s">
        <v>112</v>
      </c>
      <c r="C5385" t="s">
        <v>11635</v>
      </c>
      <c r="D5385" t="s">
        <v>112</v>
      </c>
      <c r="E5385" t="s">
        <v>86</v>
      </c>
      <c r="F5385" t="s">
        <v>32</v>
      </c>
      <c r="G5385" t="s">
        <v>25</v>
      </c>
      <c r="H5385">
        <v>476</v>
      </c>
      <c r="I5385">
        <v>189</v>
      </c>
      <c r="J5385">
        <v>329</v>
      </c>
      <c r="K5385" t="s">
        <v>10316</v>
      </c>
      <c r="L5385">
        <v>4.5199999999999998E-4</v>
      </c>
      <c r="M5385">
        <v>254</v>
      </c>
      <c r="N5385">
        <v>324</v>
      </c>
      <c r="O5385">
        <v>-13777</v>
      </c>
      <c r="P5385">
        <v>115851</v>
      </c>
      <c r="Q5385">
        <v>264439</v>
      </c>
      <c r="R5385">
        <v>1</v>
      </c>
      <c r="S5385">
        <v>6358669</v>
      </c>
      <c r="U538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385" t="str">
        <f>IFERROR(MID(spotify_top_songs_audio_features[[#This Row],[artist_names]],SEARCH(",",spotify_top_songs_audio_features[[#This Row],[artist_names]])+2,99),"")</f>
        <v/>
      </c>
      <c r="W5385" t="str">
        <f>spotify_top_songs_audio_features[[#This Row],[source]]</f>
        <v>Taylor Swift</v>
      </c>
      <c r="X5385" s="1">
        <f>spotify_top_songs_audio_features[[#This Row],[streams]]</f>
        <v>6358669</v>
      </c>
      <c r="Y5385" t="str">
        <f>IF(Tabela2[[#This Row],[feat]]="","","Feat")</f>
        <v/>
      </c>
      <c r="Z5385" s="17" t="str">
        <f>CONCATENATE(INT(spotify_top_songs_audio_features[[#This Row],[duration_ms]]/(60*1000)),":",MOD(INT(spotify_top_songs_audio_features[[#This Row],[duration_ms]]/1000),60))</f>
        <v>4:24</v>
      </c>
      <c r="AA53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85" t="str">
        <f>spotify_top_songs_audio_features[[#This Row],[track_name]]</f>
        <v>Carolina - From The Motion Picture “Where The Crawdads Sing”</v>
      </c>
    </row>
    <row r="5386" spans="1:28" x14ac:dyDescent="0.25">
      <c r="A5386" t="s">
        <v>8771</v>
      </c>
      <c r="B5386" t="s">
        <v>4496</v>
      </c>
      <c r="C5386" t="s">
        <v>8772</v>
      </c>
      <c r="D5386" t="s">
        <v>48</v>
      </c>
      <c r="E5386" t="s">
        <v>31</v>
      </c>
      <c r="F5386" t="s">
        <v>24</v>
      </c>
      <c r="G5386" t="s">
        <v>25</v>
      </c>
      <c r="H5386">
        <v>881</v>
      </c>
      <c r="I5386">
        <v>623</v>
      </c>
      <c r="J5386">
        <v>119</v>
      </c>
      <c r="K5386" t="s">
        <v>5874</v>
      </c>
      <c r="L5386">
        <v>1.5E-5</v>
      </c>
      <c r="M5386">
        <v>964</v>
      </c>
      <c r="N5386">
        <v>745</v>
      </c>
      <c r="O5386">
        <v>-9662</v>
      </c>
      <c r="P5386">
        <v>88953</v>
      </c>
      <c r="Q5386">
        <v>129547</v>
      </c>
      <c r="R5386">
        <v>1</v>
      </c>
      <c r="S5386">
        <v>6357139</v>
      </c>
      <c r="U5386" t="str">
        <f>IFERROR(LEFT(spotify_top_songs_audio_features[[#This Row],[artist_names]],SEARCH(",",spotify_top_songs_audio_features[[#This Row],[artist_names]])-1),spotify_top_songs_audio_features[[#This Row],[artist_names]])</f>
        <v>Ski Mask The Slump God</v>
      </c>
      <c r="V5386" t="str">
        <f>IFERROR(MID(spotify_top_songs_audio_features[[#This Row],[artist_names]],SEARCH(",",spotify_top_songs_audio_features[[#This Row],[artist_names]])+2,99),"")</f>
        <v/>
      </c>
      <c r="W5386" t="str">
        <f>spotify_top_songs_audio_features[[#This Row],[source]]</f>
        <v>Republic Records</v>
      </c>
      <c r="X5386" s="1">
        <f>spotify_top_songs_audio_features[[#This Row],[streams]]</f>
        <v>6357139</v>
      </c>
      <c r="Y5386" t="str">
        <f>IF(Tabela2[[#This Row],[feat]]="","","Feat")</f>
        <v/>
      </c>
      <c r="Z5386" s="17" t="str">
        <f>CONCATENATE(INT(spotify_top_songs_audio_features[[#This Row],[duration_ms]]/(60*1000)),":",MOD(INT(spotify_top_songs_audio_features[[#This Row],[duration_ms]]/1000),60))</f>
        <v>2:9</v>
      </c>
      <c r="AA53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86" t="str">
        <f>spotify_top_songs_audio_features[[#This Row],[track_name]]</f>
        <v>Foot Fungus</v>
      </c>
    </row>
    <row r="5387" spans="1:28" x14ac:dyDescent="0.25">
      <c r="A5387" t="s">
        <v>11513</v>
      </c>
      <c r="B5387" t="s">
        <v>673</v>
      </c>
      <c r="C5387" t="s">
        <v>11514</v>
      </c>
      <c r="D5387" t="s">
        <v>176</v>
      </c>
      <c r="E5387" t="s">
        <v>58</v>
      </c>
      <c r="F5387" t="s">
        <v>24</v>
      </c>
      <c r="G5387" t="s">
        <v>25</v>
      </c>
      <c r="H5387">
        <v>709</v>
      </c>
      <c r="I5387">
        <v>357</v>
      </c>
      <c r="J5387">
        <v>214</v>
      </c>
      <c r="K5387" t="s">
        <v>3461</v>
      </c>
      <c r="L5387">
        <v>294</v>
      </c>
      <c r="M5387">
        <v>112</v>
      </c>
      <c r="N5387">
        <v>544</v>
      </c>
      <c r="O5387">
        <v>-9289</v>
      </c>
      <c r="P5387">
        <v>75494</v>
      </c>
      <c r="Q5387">
        <v>129480</v>
      </c>
      <c r="R5387">
        <v>1</v>
      </c>
      <c r="S5387">
        <v>6352444</v>
      </c>
      <c r="U5387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387" t="str">
        <f>IFERROR(MID(spotify_top_songs_audio_features[[#This Row],[artist_names]],SEARCH(",",spotify_top_songs_audio_features[[#This Row],[artist_names]])+2,99),"")</f>
        <v/>
      </c>
      <c r="W5387" t="str">
        <f>spotify_top_songs_audio_features[[#This Row],[source]]</f>
        <v>Epic/Freebandz</v>
      </c>
      <c r="X5387" s="1">
        <f>spotify_top_songs_audio_features[[#This Row],[streams]]</f>
        <v>6352444</v>
      </c>
      <c r="Y5387" t="str">
        <f>IF(Tabela2[[#This Row],[feat]]="","","Feat")</f>
        <v/>
      </c>
      <c r="Z5387" s="17" t="str">
        <f>CONCATENATE(INT(spotify_top_songs_audio_features[[#This Row],[duration_ms]]/(60*1000)),":",MOD(INT(spotify_top_songs_audio_features[[#This Row],[duration_ms]]/1000),60))</f>
        <v>2:9</v>
      </c>
      <c r="AA53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387" t="str">
        <f>spotify_top_songs_audio_features[[#This Row],[track_name]]</f>
        <v>LOVE YOU BETTER</v>
      </c>
    </row>
    <row r="5388" spans="1:28" x14ac:dyDescent="0.25">
      <c r="A5388" t="s">
        <v>16492</v>
      </c>
      <c r="B5388" t="s">
        <v>4409</v>
      </c>
      <c r="C5388" t="s">
        <v>16493</v>
      </c>
      <c r="D5388" t="s">
        <v>903</v>
      </c>
      <c r="E5388" t="s">
        <v>43</v>
      </c>
      <c r="F5388" t="s">
        <v>32</v>
      </c>
      <c r="G5388" t="s">
        <v>25</v>
      </c>
      <c r="H5388">
        <v>544</v>
      </c>
      <c r="I5388">
        <v>53</v>
      </c>
      <c r="J5388">
        <v>428</v>
      </c>
      <c r="K5388" t="s">
        <v>1513</v>
      </c>
      <c r="L5388">
        <v>0</v>
      </c>
      <c r="M5388">
        <v>981</v>
      </c>
      <c r="N5388">
        <v>184</v>
      </c>
      <c r="O5388">
        <v>-6168</v>
      </c>
      <c r="P5388">
        <v>90093</v>
      </c>
      <c r="Q5388">
        <v>179813</v>
      </c>
      <c r="R5388">
        <v>1</v>
      </c>
      <c r="S5388">
        <v>6342388</v>
      </c>
      <c r="U5388" t="str">
        <f>IFERROR(LEFT(spotify_top_songs_audio_features[[#This Row],[artist_names]],SEARCH(",",spotify_top_songs_audio_features[[#This Row],[artist_names]])-1),spotify_top_songs_audio_features[[#This Row],[artist_names]])</f>
        <v>Samra</v>
      </c>
      <c r="V5388" t="str">
        <f>IFERROR(MID(spotify_top_songs_audio_features[[#This Row],[artist_names]],SEARCH(",",spotify_top_songs_audio_features[[#This Row],[artist_names]])+2,99),"")</f>
        <v/>
      </c>
      <c r="W5388" t="str">
        <f>spotify_top_songs_audio_features[[#This Row],[source]]</f>
        <v>Urban</v>
      </c>
      <c r="X5388" s="1">
        <f>spotify_top_songs_audio_features[[#This Row],[streams]]</f>
        <v>6342388</v>
      </c>
      <c r="Y5388" t="str">
        <f>IF(Tabela2[[#This Row],[feat]]="","","Feat")</f>
        <v/>
      </c>
      <c r="Z5388" s="17" t="str">
        <f>CONCATENATE(INT(spotify_top_songs_audio_features[[#This Row],[duration_ms]]/(60*1000)),":",MOD(INT(spotify_top_songs_audio_features[[#This Row],[duration_ms]]/1000),60))</f>
        <v>2:59</v>
      </c>
      <c r="AA53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88" t="str">
        <f>spotify_top_songs_audio_features[[#This Row],[track_name]]</f>
        <v>COLT</v>
      </c>
    </row>
    <row r="5389" spans="1:28" x14ac:dyDescent="0.25">
      <c r="A5389" t="s">
        <v>16779</v>
      </c>
      <c r="B5389" t="s">
        <v>6177</v>
      </c>
      <c r="C5389" t="s">
        <v>16780</v>
      </c>
      <c r="D5389" t="s">
        <v>903</v>
      </c>
      <c r="E5389" t="s">
        <v>43</v>
      </c>
      <c r="F5389" t="s">
        <v>32</v>
      </c>
      <c r="G5389" t="s">
        <v>25</v>
      </c>
      <c r="H5389">
        <v>677</v>
      </c>
      <c r="I5389">
        <v>633</v>
      </c>
      <c r="J5389">
        <v>467</v>
      </c>
      <c r="K5389" t="s">
        <v>2378</v>
      </c>
      <c r="L5389">
        <v>179</v>
      </c>
      <c r="M5389">
        <v>217</v>
      </c>
      <c r="N5389">
        <v>404</v>
      </c>
      <c r="O5389">
        <v>-7353</v>
      </c>
      <c r="P5389">
        <v>145012</v>
      </c>
      <c r="Q5389">
        <v>232147</v>
      </c>
      <c r="R5389">
        <v>1</v>
      </c>
      <c r="S5389">
        <v>6341141</v>
      </c>
      <c r="U5389" t="str">
        <f>IFERROR(LEFT(spotify_top_songs_audio_features[[#This Row],[artist_names]],SEARCH(",",spotify_top_songs_audio_features[[#This Row],[artist_names]])-1),spotify_top_songs_audio_features[[#This Row],[artist_names]])</f>
        <v>Luciano</v>
      </c>
      <c r="V5389" t="str">
        <f>IFERROR(MID(spotify_top_songs_audio_features[[#This Row],[artist_names]],SEARCH(",",spotify_top_songs_audio_features[[#This Row],[artist_names]])+2,99),"")</f>
        <v/>
      </c>
      <c r="W5389" t="str">
        <f>spotify_top_songs_audio_features[[#This Row],[source]]</f>
        <v>Urban</v>
      </c>
      <c r="X5389" s="1">
        <f>spotify_top_songs_audio_features[[#This Row],[streams]]</f>
        <v>6341141</v>
      </c>
      <c r="Y5389" t="str">
        <f>IF(Tabela2[[#This Row],[feat]]="","","Feat")</f>
        <v/>
      </c>
      <c r="Z5389" s="17" t="str">
        <f>CONCATENATE(INT(spotify_top_songs_audio_features[[#This Row],[duration_ms]]/(60*1000)),":",MOD(INT(spotify_top_songs_audio_features[[#This Row],[duration_ms]]/1000),60))</f>
        <v>3:52</v>
      </c>
      <c r="AA53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89" t="str">
        <f>spotify_top_songs_audio_features[[#This Row],[track_name]]</f>
        <v>Mios mit Bars</v>
      </c>
    </row>
    <row r="5390" spans="1:28" x14ac:dyDescent="0.25">
      <c r="A5390" t="s">
        <v>4675</v>
      </c>
      <c r="B5390" t="s">
        <v>649</v>
      </c>
      <c r="C5390" t="s">
        <v>4676</v>
      </c>
      <c r="D5390" t="s">
        <v>881</v>
      </c>
      <c r="E5390" t="s">
        <v>58</v>
      </c>
      <c r="F5390" t="s">
        <v>32</v>
      </c>
      <c r="G5390" t="s">
        <v>25</v>
      </c>
      <c r="H5390">
        <v>578</v>
      </c>
      <c r="I5390">
        <v>43</v>
      </c>
      <c r="J5390">
        <v>305</v>
      </c>
      <c r="K5390" t="s">
        <v>3479</v>
      </c>
      <c r="L5390">
        <v>0</v>
      </c>
      <c r="M5390">
        <v>854</v>
      </c>
      <c r="N5390">
        <v>288</v>
      </c>
      <c r="O5390">
        <v>-6134</v>
      </c>
      <c r="P5390">
        <v>78991</v>
      </c>
      <c r="Q5390">
        <v>295502</v>
      </c>
      <c r="R5390">
        <v>13</v>
      </c>
      <c r="S5390">
        <v>6337919</v>
      </c>
      <c r="U5390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5390" t="str">
        <f>IFERROR(MID(spotify_top_songs_audio_features[[#This Row],[artist_names]],SEARCH(",",spotify_top_songs_audio_features[[#This Row],[artist_names]])+2,99),"")</f>
        <v/>
      </c>
      <c r="W5390" t="str">
        <f>spotify_top_songs_audio_features[[#This Row],[source]]</f>
        <v>XL Recordings</v>
      </c>
      <c r="X5390" s="1">
        <f>spotify_top_songs_audio_features[[#This Row],[streams]]</f>
        <v>6337919</v>
      </c>
      <c r="Y5390" t="str">
        <f>IF(Tabela2[[#This Row],[feat]]="","","Feat")</f>
        <v/>
      </c>
      <c r="Z5390" s="17" t="str">
        <f>CONCATENATE(INT(spotify_top_songs_audio_features[[#This Row],[duration_ms]]/(60*1000)),":",MOD(INT(spotify_top_songs_audio_features[[#This Row],[duration_ms]]/1000),60))</f>
        <v>4:55</v>
      </c>
      <c r="AA53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390" t="str">
        <f>spotify_top_songs_audio_features[[#This Row],[track_name]]</f>
        <v>Hello</v>
      </c>
    </row>
    <row r="5391" spans="1:28" x14ac:dyDescent="0.25">
      <c r="A5391" t="s">
        <v>15936</v>
      </c>
      <c r="B5391" t="s">
        <v>15937</v>
      </c>
      <c r="C5391" t="s">
        <v>15938</v>
      </c>
      <c r="D5391" t="s">
        <v>48</v>
      </c>
      <c r="E5391" t="s">
        <v>31</v>
      </c>
      <c r="F5391" t="s">
        <v>32</v>
      </c>
      <c r="G5391" t="s">
        <v>25</v>
      </c>
      <c r="H5391">
        <v>675</v>
      </c>
      <c r="I5391">
        <v>23</v>
      </c>
      <c r="J5391">
        <v>204</v>
      </c>
      <c r="K5391" t="s">
        <v>4456</v>
      </c>
      <c r="L5391">
        <v>0</v>
      </c>
      <c r="M5391">
        <v>104</v>
      </c>
      <c r="N5391">
        <v>101</v>
      </c>
      <c r="O5391">
        <v>-10363</v>
      </c>
      <c r="P5391">
        <v>173962</v>
      </c>
      <c r="Q5391">
        <v>211920</v>
      </c>
      <c r="R5391">
        <v>1</v>
      </c>
      <c r="S5391">
        <v>6331627</v>
      </c>
      <c r="U5391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5391" t="str">
        <f>IFERROR(MID(spotify_top_songs_audio_features[[#This Row],[artist_names]],SEARCH(",",spotify_top_songs_audio_features[[#This Row],[artist_names]])+2,99),"")</f>
        <v>Swae Lee, Travis Scott</v>
      </c>
      <c r="W5391" t="str">
        <f>spotify_top_songs_audio_features[[#This Row],[source]]</f>
        <v>Republic Records</v>
      </c>
      <c r="X5391" s="1">
        <f>spotify_top_songs_audio_features[[#This Row],[streams]]</f>
        <v>6331627</v>
      </c>
      <c r="Y5391" t="str">
        <f>IF(Tabela2[[#This Row],[feat]]="","","Feat")</f>
        <v>Feat</v>
      </c>
      <c r="Z5391" s="17" t="str">
        <f>CONCATENATE(INT(spotify_top_songs_audio_features[[#This Row],[duration_ms]]/(60*1000)),":",MOD(INT(spotify_top_songs_audio_features[[#This Row],[duration_ms]]/1000),60))</f>
        <v>3:31</v>
      </c>
      <c r="AA53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91" t="str">
        <f>spotify_top_songs_audio_features[[#This Row],[track_name]]</f>
        <v>Dreamcatcher (feat. Swae Lee &amp; Travis Scott)</v>
      </c>
    </row>
    <row r="5392" spans="1:28" x14ac:dyDescent="0.25">
      <c r="A5392" t="s">
        <v>11328</v>
      </c>
      <c r="B5392" t="s">
        <v>11329</v>
      </c>
      <c r="C5392" t="s">
        <v>11330</v>
      </c>
      <c r="D5392" t="s">
        <v>11331</v>
      </c>
      <c r="E5392" t="s">
        <v>31</v>
      </c>
      <c r="F5392" t="s">
        <v>24</v>
      </c>
      <c r="G5392" t="s">
        <v>64</v>
      </c>
      <c r="H5392">
        <v>591</v>
      </c>
      <c r="I5392">
        <v>888</v>
      </c>
      <c r="J5392">
        <v>274</v>
      </c>
      <c r="K5392" t="s">
        <v>930</v>
      </c>
      <c r="L5392">
        <v>2.63E-3</v>
      </c>
      <c r="M5392">
        <v>928</v>
      </c>
      <c r="N5392">
        <v>574</v>
      </c>
      <c r="O5392">
        <v>-3161</v>
      </c>
      <c r="P5392">
        <v>126881</v>
      </c>
      <c r="Q5392">
        <v>245000</v>
      </c>
      <c r="R5392">
        <v>1</v>
      </c>
      <c r="S5392">
        <v>6327655</v>
      </c>
      <c r="U5392" t="str">
        <f>IFERROR(LEFT(spotify_top_songs_audio_features[[#This Row],[artist_names]],SEARCH(",",spotify_top_songs_audio_features[[#This Row],[artist_names]])-1),spotify_top_songs_audio_features[[#This Row],[artist_names]])</f>
        <v>Kalazh44</v>
      </c>
      <c r="V5392" t="str">
        <f>IFERROR(MID(spotify_top_songs_audio_features[[#This Row],[artist_names]],SEARCH(",",spotify_top_songs_audio_features[[#This Row],[artist_names]])+2,99),"")</f>
        <v>Capital Bra, Samra, Nimo, Luciano</v>
      </c>
      <c r="W5392" t="str">
        <f>spotify_top_songs_audio_features[[#This Row],[source]]</f>
        <v>Kalazh44</v>
      </c>
      <c r="X5392" s="1">
        <f>spotify_top_songs_audio_features[[#This Row],[streams]]</f>
        <v>6327655</v>
      </c>
      <c r="Y5392" t="str">
        <f>IF(Tabela2[[#This Row],[feat]]="","","Feat")</f>
        <v>Feat</v>
      </c>
      <c r="Z5392" s="17" t="str">
        <f>CONCATENATE(INT(spotify_top_songs_audio_features[[#This Row],[duration_ms]]/(60*1000)),":",MOD(INT(spotify_top_songs_audio_features[[#This Row],[duration_ms]]/1000),60))</f>
        <v>4:5</v>
      </c>
      <c r="AA53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92" t="str">
        <f>spotify_top_songs_audio_features[[#This Row],[track_name]]</f>
        <v>Royal Rumble</v>
      </c>
    </row>
    <row r="5393" spans="1:28" x14ac:dyDescent="0.25">
      <c r="A5393" t="s">
        <v>3928</v>
      </c>
      <c r="B5393" t="s">
        <v>3929</v>
      </c>
      <c r="C5393" t="s">
        <v>3930</v>
      </c>
      <c r="D5393" t="s">
        <v>3931</v>
      </c>
      <c r="E5393" t="s">
        <v>97</v>
      </c>
      <c r="F5393" t="s">
        <v>24</v>
      </c>
      <c r="G5393" t="s">
        <v>25</v>
      </c>
      <c r="H5393">
        <v>517</v>
      </c>
      <c r="I5393">
        <v>848</v>
      </c>
      <c r="J5393">
        <v>521</v>
      </c>
      <c r="K5393" t="s">
        <v>3932</v>
      </c>
      <c r="L5393">
        <v>0</v>
      </c>
      <c r="M5393">
        <v>214</v>
      </c>
      <c r="N5393">
        <v>429</v>
      </c>
      <c r="O5393">
        <v>-4054</v>
      </c>
      <c r="P5393">
        <v>95906</v>
      </c>
      <c r="Q5393">
        <v>188779</v>
      </c>
      <c r="R5393">
        <v>1</v>
      </c>
      <c r="S5393">
        <v>6325080</v>
      </c>
      <c r="U5393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5393" t="str">
        <f>IFERROR(MID(spotify_top_songs_audio_features[[#This Row],[artist_names]],SEARCH(",",spotify_top_songs_audio_features[[#This Row],[artist_names]])+2,99),"")</f>
        <v>Kellin Quinn</v>
      </c>
      <c r="W5393" t="str">
        <f>spotify_top_songs_audio_features[[#This Row],[source]]</f>
        <v>Bad Boy/Interscope Records</v>
      </c>
      <c r="X5393" s="1">
        <f>spotify_top_songs_audio_features[[#This Row],[streams]]</f>
        <v>6325080</v>
      </c>
      <c r="Y5393" t="str">
        <f>IF(Tabela2[[#This Row],[feat]]="","","Feat")</f>
        <v>Feat</v>
      </c>
      <c r="Z5393" s="17" t="str">
        <f>CONCATENATE(INT(spotify_top_songs_audio_features[[#This Row],[duration_ms]]/(60*1000)),":",MOD(INT(spotify_top_songs_audio_features[[#This Row],[duration_ms]]/1000),60))</f>
        <v>3:8</v>
      </c>
      <c r="AA53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393" t="str">
        <f>spotify_top_songs_audio_features[[#This Row],[track_name]]</f>
        <v>love race (feat. Kellin Quinn)</v>
      </c>
    </row>
    <row r="5394" spans="1:28" x14ac:dyDescent="0.25">
      <c r="A5394" t="s">
        <v>8049</v>
      </c>
      <c r="B5394" t="s">
        <v>4592</v>
      </c>
      <c r="C5394" t="s">
        <v>8050</v>
      </c>
      <c r="D5394" t="s">
        <v>520</v>
      </c>
      <c r="E5394" t="s">
        <v>86</v>
      </c>
      <c r="F5394" t="s">
        <v>32</v>
      </c>
      <c r="G5394" t="s">
        <v>25</v>
      </c>
      <c r="H5394">
        <v>715</v>
      </c>
      <c r="I5394">
        <v>617</v>
      </c>
      <c r="J5394">
        <v>242</v>
      </c>
      <c r="K5394" t="s">
        <v>123</v>
      </c>
      <c r="L5394">
        <v>3.6200000000000002E-4</v>
      </c>
      <c r="M5394">
        <v>186</v>
      </c>
      <c r="N5394">
        <v>289</v>
      </c>
      <c r="O5394">
        <v>-5558</v>
      </c>
      <c r="P5394">
        <v>176108</v>
      </c>
      <c r="Q5394">
        <v>130929</v>
      </c>
      <c r="R5394">
        <v>1</v>
      </c>
      <c r="S5394">
        <v>6324281</v>
      </c>
      <c r="U5394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5394" t="str">
        <f>IFERROR(MID(spotify_top_songs_audio_features[[#This Row],[artist_names]],SEARCH(",",spotify_top_songs_audio_features[[#This Row],[artist_names]])+2,99),"")</f>
        <v/>
      </c>
      <c r="W5394" t="str">
        <f>spotify_top_songs_audio_features[[#This Row],[source]]</f>
        <v>Atlantic Records</v>
      </c>
      <c r="X5394" s="1">
        <f>spotify_top_songs_audio_features[[#This Row],[streams]]</f>
        <v>6324281</v>
      </c>
      <c r="Y5394" t="str">
        <f>IF(Tabela2[[#This Row],[feat]]="","","Feat")</f>
        <v/>
      </c>
      <c r="Z5394" s="17" t="str">
        <f>CONCATENATE(INT(spotify_top_songs_audio_features[[#This Row],[duration_ms]]/(60*1000)),":",MOD(INT(spotify_top_songs_audio_features[[#This Row],[duration_ms]]/1000),60))</f>
        <v>2:10</v>
      </c>
      <c r="AA53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394" t="str">
        <f>spotify_top_songs_audio_features[[#This Row],[track_name]]</f>
        <v>If I'm Lyin', I'm Flyin'</v>
      </c>
    </row>
    <row r="5395" spans="1:28" x14ac:dyDescent="0.25">
      <c r="A5395" t="s">
        <v>12514</v>
      </c>
      <c r="B5395" t="s">
        <v>7292</v>
      </c>
      <c r="C5395" t="s">
        <v>7293</v>
      </c>
      <c r="D5395" t="s">
        <v>2165</v>
      </c>
      <c r="E5395" t="s">
        <v>31</v>
      </c>
      <c r="F5395" t="s">
        <v>24</v>
      </c>
      <c r="G5395" t="s">
        <v>25</v>
      </c>
      <c r="H5395">
        <v>907</v>
      </c>
      <c r="I5395">
        <v>332</v>
      </c>
      <c r="J5395">
        <v>836</v>
      </c>
      <c r="K5395" t="s">
        <v>7062</v>
      </c>
      <c r="L5395">
        <v>168</v>
      </c>
      <c r="M5395">
        <v>109</v>
      </c>
      <c r="N5395">
        <v>277</v>
      </c>
      <c r="O5395">
        <v>-9828</v>
      </c>
      <c r="P5395">
        <v>99998</v>
      </c>
      <c r="Q5395">
        <v>106031</v>
      </c>
      <c r="R5395">
        <v>1</v>
      </c>
      <c r="S5395">
        <v>6324169</v>
      </c>
      <c r="U5395" t="str">
        <f>IFERROR(LEFT(spotify_top_songs_audio_features[[#This Row],[artist_names]],SEARCH(",",spotify_top_songs_audio_features[[#This Row],[artist_names]])-1),spotify_top_songs_audio_features[[#This Row],[artist_names]])</f>
        <v>DripReport</v>
      </c>
      <c r="V5395" t="str">
        <f>IFERROR(MID(spotify_top_songs_audio_features[[#This Row],[artist_names]],SEARCH(",",spotify_top_songs_audio_features[[#This Row],[artist_names]])+2,99),"")</f>
        <v/>
      </c>
      <c r="W5395" t="str">
        <f>spotify_top_songs_audio_features[[#This Row],[source]]</f>
        <v>Arista Records</v>
      </c>
      <c r="X5395" s="1">
        <f>spotify_top_songs_audio_features[[#This Row],[streams]]</f>
        <v>6324169</v>
      </c>
      <c r="Y5395" t="str">
        <f>IF(Tabela2[[#This Row],[feat]]="","","Feat")</f>
        <v/>
      </c>
      <c r="Z5395" s="17" t="str">
        <f>CONCATENATE(INT(spotify_top_songs_audio_features[[#This Row],[duration_ms]]/(60*1000)),":",MOD(INT(spotify_top_songs_audio_features[[#This Row],[duration_ms]]/1000),60))</f>
        <v>1:46</v>
      </c>
      <c r="AA53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95" t="str">
        <f>spotify_top_songs_audio_features[[#This Row],[track_name]]</f>
        <v>Skechers</v>
      </c>
    </row>
    <row r="5396" spans="1:28" x14ac:dyDescent="0.25">
      <c r="A5396" t="s">
        <v>11045</v>
      </c>
      <c r="B5396" t="s">
        <v>1015</v>
      </c>
      <c r="C5396" t="s">
        <v>11046</v>
      </c>
      <c r="D5396" t="s">
        <v>1264</v>
      </c>
      <c r="E5396" t="s">
        <v>31</v>
      </c>
      <c r="F5396" t="s">
        <v>24</v>
      </c>
      <c r="G5396" t="s">
        <v>25</v>
      </c>
      <c r="H5396">
        <v>917</v>
      </c>
      <c r="I5396">
        <v>623</v>
      </c>
      <c r="J5396">
        <v>135</v>
      </c>
      <c r="K5396" t="s">
        <v>3306</v>
      </c>
      <c r="L5396">
        <v>0</v>
      </c>
      <c r="M5396">
        <v>833</v>
      </c>
      <c r="N5396">
        <v>687</v>
      </c>
      <c r="O5396">
        <v>-8231</v>
      </c>
      <c r="P5396">
        <v>126063</v>
      </c>
      <c r="Q5396">
        <v>206272</v>
      </c>
      <c r="R5396">
        <v>1</v>
      </c>
      <c r="S5396">
        <v>6323268</v>
      </c>
      <c r="U5396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5396" t="str">
        <f>IFERROR(MID(spotify_top_songs_audio_features[[#This Row],[artist_names]],SEARCH(",",spotify_top_songs_audio_features[[#This Row],[artist_names]])+2,99),"")</f>
        <v/>
      </c>
      <c r="W5396" t="str">
        <f>spotify_top_songs_audio_features[[#This Row],[source]]</f>
        <v>Quality Control Music/Motown Records</v>
      </c>
      <c r="X5396" s="1">
        <f>spotify_top_songs_audio_features[[#This Row],[streams]]</f>
        <v>6323268</v>
      </c>
      <c r="Y5396" t="str">
        <f>IF(Tabela2[[#This Row],[feat]]="","","Feat")</f>
        <v/>
      </c>
      <c r="Z5396" s="17" t="str">
        <f>CONCATENATE(INT(spotify_top_songs_audio_features[[#This Row],[duration_ms]]/(60*1000)),":",MOD(INT(spotify_top_songs_audio_features[[#This Row],[duration_ms]]/1000),60))</f>
        <v>3:26</v>
      </c>
      <c r="AA53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396" t="str">
        <f>spotify_top_songs_audio_features[[#This Row],[track_name]]</f>
        <v>Avalanche</v>
      </c>
    </row>
    <row r="5397" spans="1:28" x14ac:dyDescent="0.25">
      <c r="A5397" t="s">
        <v>6390</v>
      </c>
      <c r="B5397" t="s">
        <v>105</v>
      </c>
      <c r="C5397" t="s">
        <v>106</v>
      </c>
      <c r="D5397" t="s">
        <v>107</v>
      </c>
      <c r="E5397" t="s">
        <v>43</v>
      </c>
      <c r="F5397" t="s">
        <v>32</v>
      </c>
      <c r="G5397" t="s">
        <v>25</v>
      </c>
      <c r="H5397">
        <v>958</v>
      </c>
      <c r="I5397">
        <v>597</v>
      </c>
      <c r="J5397">
        <v>111</v>
      </c>
      <c r="K5397" t="s">
        <v>6391</v>
      </c>
      <c r="L5397">
        <v>0</v>
      </c>
      <c r="M5397">
        <v>138</v>
      </c>
      <c r="N5397">
        <v>619</v>
      </c>
      <c r="O5397">
        <v>-7092</v>
      </c>
      <c r="P5397">
        <v>127931</v>
      </c>
      <c r="Q5397">
        <v>180453</v>
      </c>
      <c r="R5397">
        <v>3</v>
      </c>
      <c r="S5397">
        <v>6317461</v>
      </c>
      <c r="U5397" t="str">
        <f>IFERROR(LEFT(spotify_top_songs_audio_features[[#This Row],[artist_names]],SEARCH(",",spotify_top_songs_audio_features[[#This Row],[artist_names]])-1),spotify_top_songs_audio_features[[#This Row],[artist_names]])</f>
        <v>ScHoolboy Q</v>
      </c>
      <c r="V5397" t="str">
        <f>IFERROR(MID(spotify_top_songs_audio_features[[#This Row],[artist_names]],SEARCH(",",spotify_top_songs_audio_features[[#This Row],[artist_names]])+2,99),"")</f>
        <v>Travis Scott</v>
      </c>
      <c r="W5397" t="str">
        <f>spotify_top_songs_audio_features[[#This Row],[source]]</f>
        <v>Top Dawg Entertainment/Interscope Records</v>
      </c>
      <c r="X5397" s="1">
        <f>spotify_top_songs_audio_features[[#This Row],[streams]]</f>
        <v>6317461</v>
      </c>
      <c r="Y5397" t="str">
        <f>IF(Tabela2[[#This Row],[feat]]="","","Feat")</f>
        <v>Feat</v>
      </c>
      <c r="Z5397" s="17" t="str">
        <f>CONCATENATE(INT(spotify_top_songs_audio_features[[#This Row],[duration_ms]]/(60*1000)),":",MOD(INT(spotify_top_songs_audio_features[[#This Row],[duration_ms]]/1000),60))</f>
        <v>3:0</v>
      </c>
      <c r="AA53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397" t="str">
        <f>spotify_top_songs_audio_features[[#This Row],[track_name]]</f>
        <v>CHopstix (feat. Travis Scott)</v>
      </c>
    </row>
    <row r="5398" spans="1:28" x14ac:dyDescent="0.25">
      <c r="A5398" t="s">
        <v>16171</v>
      </c>
      <c r="B5398" t="s">
        <v>888</v>
      </c>
      <c r="C5398" t="s">
        <v>16172</v>
      </c>
      <c r="D5398" t="s">
        <v>436</v>
      </c>
      <c r="E5398" t="s">
        <v>70</v>
      </c>
      <c r="F5398" t="s">
        <v>24</v>
      </c>
      <c r="G5398" t="s">
        <v>25</v>
      </c>
      <c r="H5398">
        <v>53</v>
      </c>
      <c r="I5398">
        <v>346</v>
      </c>
      <c r="J5398">
        <v>376</v>
      </c>
      <c r="K5398" t="s">
        <v>8763</v>
      </c>
      <c r="L5398">
        <v>1.07E-3</v>
      </c>
      <c r="M5398">
        <v>105</v>
      </c>
      <c r="N5398">
        <v>359</v>
      </c>
      <c r="O5398">
        <v>-10497</v>
      </c>
      <c r="P5398">
        <v>121876</v>
      </c>
      <c r="Q5398">
        <v>241347</v>
      </c>
      <c r="R5398">
        <v>2</v>
      </c>
      <c r="S5398">
        <v>6317016</v>
      </c>
      <c r="U5398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398" t="str">
        <f>IFERROR(MID(spotify_top_songs_audio_features[[#This Row],[artist_names]],SEARCH(",",spotify_top_songs_audio_features[[#This Row],[artist_names]])+2,99),"")</f>
        <v/>
      </c>
      <c r="W5398" t="str">
        <f>spotify_top_songs_audio_features[[#This Row],[source]]</f>
        <v>Atlantic Records UK</v>
      </c>
      <c r="X5398" s="1">
        <f>spotify_top_songs_audio_features[[#This Row],[streams]]</f>
        <v>6317016</v>
      </c>
      <c r="Y5398" t="str">
        <f>IF(Tabela2[[#This Row],[feat]]="","","Feat")</f>
        <v/>
      </c>
      <c r="Z5398" s="17" t="str">
        <f>CONCATENATE(INT(spotify_top_songs_audio_features[[#This Row],[duration_ms]]/(60*1000)),":",MOD(INT(spotify_top_songs_audio_features[[#This Row],[duration_ms]]/1000),60))</f>
        <v>4:1</v>
      </c>
      <c r="AA53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398" t="str">
        <f>spotify_top_songs_audio_features[[#This Row],[track_name]]</f>
        <v>Tenerife Sea</v>
      </c>
    </row>
    <row r="5399" spans="1:28" x14ac:dyDescent="0.25">
      <c r="A5399" t="s">
        <v>1564</v>
      </c>
      <c r="B5399" t="s">
        <v>1565</v>
      </c>
      <c r="C5399" t="s">
        <v>1566</v>
      </c>
      <c r="D5399" t="s">
        <v>220</v>
      </c>
      <c r="E5399" t="s">
        <v>469</v>
      </c>
      <c r="F5399" t="s">
        <v>32</v>
      </c>
      <c r="G5399" t="s">
        <v>25</v>
      </c>
      <c r="H5399">
        <v>716</v>
      </c>
      <c r="I5399">
        <v>461</v>
      </c>
      <c r="J5399">
        <v>614</v>
      </c>
      <c r="K5399" t="s">
        <v>1567</v>
      </c>
      <c r="L5399">
        <v>0</v>
      </c>
      <c r="M5399">
        <v>102</v>
      </c>
      <c r="N5399">
        <v>535</v>
      </c>
      <c r="O5399">
        <v>-9455</v>
      </c>
      <c r="P5399">
        <v>12199</v>
      </c>
      <c r="Q5399">
        <v>243560</v>
      </c>
      <c r="R5399">
        <v>2</v>
      </c>
      <c r="S5399">
        <v>6312197</v>
      </c>
      <c r="U5399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5399" t="str">
        <f>IFERROR(MID(spotify_top_songs_audio_features[[#This Row],[artist_names]],SEARCH(",",spotify_top_songs_audio_features[[#This Row],[artist_names]])+2,99),"")</f>
        <v>Bad Bunny</v>
      </c>
      <c r="W5399" t="str">
        <f>spotify_top_songs_audio_features[[#This Row],[source]]</f>
        <v>UMLE - Latino</v>
      </c>
      <c r="X5399" s="1">
        <f>spotify_top_songs_audio_features[[#This Row],[streams]]</f>
        <v>6312197</v>
      </c>
      <c r="Y5399" t="str">
        <f>IF(Tabela2[[#This Row],[feat]]="","","Feat")</f>
        <v>Feat</v>
      </c>
      <c r="Z5399" s="17" t="str">
        <f>CONCATENATE(INT(spotify_top_songs_audio_features[[#This Row],[duration_ms]]/(60*1000)),":",MOD(INT(spotify_top_songs_audio_features[[#This Row],[duration_ms]]/1000),60))</f>
        <v>4:3</v>
      </c>
      <c r="AA53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399" t="str">
        <f>spotify_top_songs_audio_features[[#This Row],[track_name]]</f>
        <v>Si Tu Novio Te Deja Sola</v>
      </c>
    </row>
    <row r="5400" spans="1:28" x14ac:dyDescent="0.25">
      <c r="A5400" t="s">
        <v>10386</v>
      </c>
      <c r="B5400" t="s">
        <v>10387</v>
      </c>
      <c r="C5400" t="s">
        <v>9049</v>
      </c>
      <c r="D5400" t="s">
        <v>501</v>
      </c>
      <c r="E5400" t="s">
        <v>86</v>
      </c>
      <c r="F5400" t="s">
        <v>32</v>
      </c>
      <c r="G5400" t="s">
        <v>25</v>
      </c>
      <c r="H5400">
        <v>753</v>
      </c>
      <c r="I5400">
        <v>777</v>
      </c>
      <c r="J5400">
        <v>32</v>
      </c>
      <c r="K5400" t="s">
        <v>10388</v>
      </c>
      <c r="L5400">
        <v>714</v>
      </c>
      <c r="M5400">
        <v>125</v>
      </c>
      <c r="N5400">
        <v>669</v>
      </c>
      <c r="O5400">
        <v>-5701</v>
      </c>
      <c r="P5400">
        <v>157148</v>
      </c>
      <c r="Q5400">
        <v>171453</v>
      </c>
      <c r="R5400">
        <v>1</v>
      </c>
      <c r="S5400">
        <v>6311640</v>
      </c>
      <c r="U5400" t="str">
        <f>IFERROR(LEFT(spotify_top_songs_audio_features[[#This Row],[artist_names]],SEARCH(",",spotify_top_songs_audio_features[[#This Row],[artist_names]])-1),spotify_top_songs_audio_features[[#This Row],[artist_names]])</f>
        <v>$NOT</v>
      </c>
      <c r="V5400" t="str">
        <f>IFERROR(MID(spotify_top_songs_audio_features[[#This Row],[artist_names]],SEARCH(",",spotify_top_songs_audio_features[[#This Row],[artist_names]])+2,99),"")</f>
        <v>A$AP Rocky</v>
      </c>
      <c r="W5400" t="str">
        <f>spotify_top_songs_audio_features[[#This Row],[source]]</f>
        <v>300 Entertainment</v>
      </c>
      <c r="X5400" s="1">
        <f>spotify_top_songs_audio_features[[#This Row],[streams]]</f>
        <v>6311640</v>
      </c>
      <c r="Y5400" t="str">
        <f>IF(Tabela2[[#This Row],[feat]]="","","Feat")</f>
        <v>Feat</v>
      </c>
      <c r="Z5400" s="17" t="str">
        <f>CONCATENATE(INT(spotify_top_songs_audio_features[[#This Row],[duration_ms]]/(60*1000)),":",MOD(INT(spotify_top_songs_audio_features[[#This Row],[duration_ms]]/1000),60))</f>
        <v>2:51</v>
      </c>
      <c r="AA54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400" t="str">
        <f>spotify_top_songs_audio_features[[#This Row],[track_name]]</f>
        <v>Doja</v>
      </c>
    </row>
    <row r="5401" spans="1:28" x14ac:dyDescent="0.25">
      <c r="A5401" t="s">
        <v>3863</v>
      </c>
      <c r="B5401" t="s">
        <v>1950</v>
      </c>
      <c r="C5401" t="s">
        <v>3864</v>
      </c>
      <c r="D5401" t="s">
        <v>445</v>
      </c>
      <c r="E5401" t="s">
        <v>58</v>
      </c>
      <c r="F5401" t="s">
        <v>32</v>
      </c>
      <c r="G5401" t="s">
        <v>25</v>
      </c>
      <c r="H5401">
        <v>753</v>
      </c>
      <c r="I5401">
        <v>703</v>
      </c>
      <c r="J5401">
        <v>212</v>
      </c>
      <c r="K5401" t="s">
        <v>850</v>
      </c>
      <c r="L5401">
        <v>0</v>
      </c>
      <c r="M5401">
        <v>325</v>
      </c>
      <c r="N5401">
        <v>642</v>
      </c>
      <c r="O5401">
        <v>-3417</v>
      </c>
      <c r="P5401">
        <v>149991</v>
      </c>
      <c r="Q5401">
        <v>262400</v>
      </c>
      <c r="R5401">
        <v>1</v>
      </c>
      <c r="S5401">
        <v>6302597</v>
      </c>
      <c r="U5401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5401" t="str">
        <f>IFERROR(MID(spotify_top_songs_audio_features[[#This Row],[artist_names]],SEARCH(",",spotify_top_songs_audio_features[[#This Row],[artist_names]])+2,99),"")</f>
        <v/>
      </c>
      <c r="W5401" t="str">
        <f>spotify_top_songs_audio_features[[#This Row],[source]]</f>
        <v>Young Money Records, Inc.</v>
      </c>
      <c r="X5401" s="1">
        <f>spotify_top_songs_audio_features[[#This Row],[streams]]</f>
        <v>6302597</v>
      </c>
      <c r="Y5401" t="str">
        <f>IF(Tabela2[[#This Row],[feat]]="","","Feat")</f>
        <v/>
      </c>
      <c r="Z5401" s="17" t="str">
        <f>CONCATENATE(INT(spotify_top_songs_audio_features[[#This Row],[duration_ms]]/(60*1000)),":",MOD(INT(spotify_top_songs_audio_features[[#This Row],[duration_ms]]/1000),60))</f>
        <v>4:22</v>
      </c>
      <c r="AA54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401" t="str">
        <f>spotify_top_songs_audio_features[[#This Row],[track_name]]</f>
        <v>Took His Time</v>
      </c>
    </row>
    <row r="5402" spans="1:28" x14ac:dyDescent="0.25">
      <c r="A5402" t="s">
        <v>5456</v>
      </c>
      <c r="B5402" t="s">
        <v>545</v>
      </c>
      <c r="C5402" t="s">
        <v>5457</v>
      </c>
      <c r="D5402" t="s">
        <v>547</v>
      </c>
      <c r="E5402" t="s">
        <v>70</v>
      </c>
      <c r="F5402" t="s">
        <v>24</v>
      </c>
      <c r="G5402" t="s">
        <v>25</v>
      </c>
      <c r="H5402">
        <v>714</v>
      </c>
      <c r="I5402">
        <v>585</v>
      </c>
      <c r="J5402">
        <v>419</v>
      </c>
      <c r="K5402" t="s">
        <v>5458</v>
      </c>
      <c r="L5402">
        <v>444</v>
      </c>
      <c r="M5402">
        <v>144</v>
      </c>
      <c r="N5402">
        <v>842</v>
      </c>
      <c r="O5402">
        <v>-457</v>
      </c>
      <c r="P5402">
        <v>77104</v>
      </c>
      <c r="Q5402">
        <v>208640</v>
      </c>
      <c r="R5402">
        <v>1</v>
      </c>
      <c r="S5402">
        <v>6301161</v>
      </c>
      <c r="U5402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5402" t="str">
        <f>IFERROR(MID(spotify_top_songs_audio_features[[#This Row],[artist_names]],SEARCH(",",spotify_top_songs_audio_features[[#This Row],[artist_names]])+2,99),"")</f>
        <v/>
      </c>
      <c r="W5402" t="str">
        <f>spotify_top_songs_audio_features[[#This Row],[source]]</f>
        <v>Domino Recording Co</v>
      </c>
      <c r="X5402" s="1">
        <f>spotify_top_songs_audio_features[[#This Row],[streams]]</f>
        <v>6301161</v>
      </c>
      <c r="Y5402" t="str">
        <f>IF(Tabela2[[#This Row],[feat]]="","","Feat")</f>
        <v/>
      </c>
      <c r="Z5402" s="17" t="str">
        <f>CONCATENATE(INT(spotify_top_songs_audio_features[[#This Row],[duration_ms]]/(60*1000)),":",MOD(INT(spotify_top_songs_audio_features[[#This Row],[duration_ms]]/1000),60))</f>
        <v>3:28</v>
      </c>
      <c r="AA54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402" t="str">
        <f>spotify_top_songs_audio_features[[#This Row],[track_name]]</f>
        <v>One Point Perspective</v>
      </c>
    </row>
    <row r="5403" spans="1:28" x14ac:dyDescent="0.25">
      <c r="A5403" t="s">
        <v>9495</v>
      </c>
      <c r="B5403" t="s">
        <v>9496</v>
      </c>
      <c r="C5403" t="s">
        <v>9497</v>
      </c>
      <c r="D5403" t="s">
        <v>520</v>
      </c>
      <c r="E5403" t="s">
        <v>23</v>
      </c>
      <c r="F5403" t="s">
        <v>24</v>
      </c>
      <c r="G5403" t="s">
        <v>25</v>
      </c>
      <c r="H5403">
        <v>748</v>
      </c>
      <c r="I5403">
        <v>841</v>
      </c>
      <c r="J5403">
        <v>177</v>
      </c>
      <c r="K5403" t="s">
        <v>9498</v>
      </c>
      <c r="L5403">
        <v>1.3300000000000001E-4</v>
      </c>
      <c r="M5403">
        <v>413</v>
      </c>
      <c r="N5403">
        <v>717</v>
      </c>
      <c r="O5403">
        <v>-508</v>
      </c>
      <c r="P5403">
        <v>123045</v>
      </c>
      <c r="Q5403">
        <v>129817</v>
      </c>
      <c r="R5403">
        <v>1</v>
      </c>
      <c r="S5403">
        <v>6299914</v>
      </c>
      <c r="U5403" t="str">
        <f>IFERROR(LEFT(spotify_top_songs_audio_features[[#This Row],[artist_names]],SEARCH(",",spotify_top_songs_audio_features[[#This Row],[artist_names]])-1),spotify_top_songs_audio_features[[#This Row],[artist_names]])</f>
        <v>Tiësto</v>
      </c>
      <c r="V5403" t="str">
        <f>IFERROR(MID(spotify_top_songs_audio_features[[#This Row],[artist_names]],SEARCH(",",spotify_top_songs_audio_features[[#This Row],[artist_names]])+2,99),"")</f>
        <v>Charli XCX</v>
      </c>
      <c r="W5403" t="str">
        <f>spotify_top_songs_audio_features[[#This Row],[source]]</f>
        <v>Atlantic Records</v>
      </c>
      <c r="X5403" s="1">
        <f>spotify_top_songs_audio_features[[#This Row],[streams]]</f>
        <v>6299914</v>
      </c>
      <c r="Y5403" t="str">
        <f>IF(Tabela2[[#This Row],[feat]]="","","Feat")</f>
        <v>Feat</v>
      </c>
      <c r="Z5403" s="17" t="str">
        <f>CONCATENATE(INT(spotify_top_songs_audio_features[[#This Row],[duration_ms]]/(60*1000)),":",MOD(INT(spotify_top_songs_audio_features[[#This Row],[duration_ms]]/1000),60))</f>
        <v>2:9</v>
      </c>
      <c r="AA54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403" t="str">
        <f>spotify_top_songs_audio_features[[#This Row],[track_name]]</f>
        <v>Hot In It (feat. Charli XCX)</v>
      </c>
    </row>
    <row r="5404" spans="1:28" x14ac:dyDescent="0.25">
      <c r="A5404" t="s">
        <v>3784</v>
      </c>
      <c r="B5404" t="s">
        <v>3785</v>
      </c>
      <c r="C5404" t="s">
        <v>3786</v>
      </c>
      <c r="D5404" t="s">
        <v>3787</v>
      </c>
      <c r="E5404" t="s">
        <v>31</v>
      </c>
      <c r="F5404" t="s">
        <v>24</v>
      </c>
      <c r="G5404" t="s">
        <v>25</v>
      </c>
      <c r="H5404">
        <v>742</v>
      </c>
      <c r="I5404">
        <v>819</v>
      </c>
      <c r="J5404">
        <v>487</v>
      </c>
      <c r="K5404" t="s">
        <v>3788</v>
      </c>
      <c r="L5404">
        <v>0</v>
      </c>
      <c r="M5404">
        <v>277</v>
      </c>
      <c r="N5404">
        <v>709</v>
      </c>
      <c r="O5404">
        <v>-5307</v>
      </c>
      <c r="P5404">
        <v>117986</v>
      </c>
      <c r="Q5404">
        <v>196613</v>
      </c>
      <c r="R5404">
        <v>28</v>
      </c>
      <c r="S5404">
        <v>6299414</v>
      </c>
      <c r="U5404" t="str">
        <f>IFERROR(LEFT(spotify_top_songs_audio_features[[#This Row],[artist_names]],SEARCH(",",spotify_top_songs_audio_features[[#This Row],[artist_names]])-1),spotify_top_songs_audio_features[[#This Row],[artist_names]])</f>
        <v>Jonas Blue</v>
      </c>
      <c r="V5404" t="str">
        <f>IFERROR(MID(spotify_top_songs_audio_features[[#This Row],[artist_names]],SEARCH(",",spotify_top_songs_audio_features[[#This Row],[artist_names]])+2,99),"")</f>
        <v>JP Cooper</v>
      </c>
      <c r="W5404" t="str">
        <f>spotify_top_songs_audio_features[[#This Row],[source]]</f>
        <v>Positiva</v>
      </c>
      <c r="X5404" s="1">
        <f>spotify_top_songs_audio_features[[#This Row],[streams]]</f>
        <v>6299414</v>
      </c>
      <c r="Y5404" t="str">
        <f>IF(Tabela2[[#This Row],[feat]]="","","Feat")</f>
        <v>Feat</v>
      </c>
      <c r="Z5404" s="17" t="str">
        <f>CONCATENATE(INT(spotify_top_songs_audio_features[[#This Row],[duration_ms]]/(60*1000)),":",MOD(INT(spotify_top_songs_audio_features[[#This Row],[duration_ms]]/1000),60))</f>
        <v>3:16</v>
      </c>
      <c r="AA54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04" t="str">
        <f>spotify_top_songs_audio_features[[#This Row],[track_name]]</f>
        <v>Perfect Strangers</v>
      </c>
    </row>
    <row r="5405" spans="1:28" x14ac:dyDescent="0.25">
      <c r="A5405" t="s">
        <v>9114</v>
      </c>
      <c r="B5405" t="s">
        <v>888</v>
      </c>
      <c r="C5405" t="s">
        <v>9115</v>
      </c>
      <c r="D5405" t="s">
        <v>436</v>
      </c>
      <c r="E5405" t="s">
        <v>113</v>
      </c>
      <c r="F5405" t="s">
        <v>24</v>
      </c>
      <c r="G5405" t="s">
        <v>25</v>
      </c>
      <c r="H5405">
        <v>567</v>
      </c>
      <c r="I5405">
        <v>211</v>
      </c>
      <c r="J5405">
        <v>315</v>
      </c>
      <c r="K5405" t="s">
        <v>9116</v>
      </c>
      <c r="L5405">
        <v>5.2399999999999999E-3</v>
      </c>
      <c r="M5405">
        <v>275</v>
      </c>
      <c r="N5405">
        <v>289</v>
      </c>
      <c r="O5405">
        <v>-9975</v>
      </c>
      <c r="P5405">
        <v>134019</v>
      </c>
      <c r="Q5405">
        <v>185587</v>
      </c>
      <c r="R5405">
        <v>1</v>
      </c>
      <c r="S5405">
        <v>6298680</v>
      </c>
      <c r="U5405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405" t="str">
        <f>IFERROR(MID(spotify_top_songs_audio_features[[#This Row],[artist_names]],SEARCH(",",spotify_top_songs_audio_features[[#This Row],[artist_names]])+2,99),"")</f>
        <v/>
      </c>
      <c r="W5405" t="str">
        <f>spotify_top_songs_audio_features[[#This Row],[source]]</f>
        <v>Atlantic Records UK</v>
      </c>
      <c r="X5405" s="1">
        <f>spotify_top_songs_audio_features[[#This Row],[streams]]</f>
        <v>6298680</v>
      </c>
      <c r="Y5405" t="str">
        <f>IF(Tabela2[[#This Row],[feat]]="","","Feat")</f>
        <v/>
      </c>
      <c r="Z5405" s="17" t="str">
        <f>CONCATENATE(INT(spotify_top_songs_audio_features[[#This Row],[duration_ms]]/(60*1000)),":",MOD(INT(spotify_top_songs_audio_features[[#This Row],[duration_ms]]/1000),60))</f>
        <v>3:5</v>
      </c>
      <c r="AA54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05" t="str">
        <f>spotify_top_songs_audio_features[[#This Row],[track_name]]</f>
        <v>The Joker And The Queen</v>
      </c>
    </row>
    <row r="5406" spans="1:28" x14ac:dyDescent="0.25">
      <c r="A5406" t="s">
        <v>15711</v>
      </c>
      <c r="B5406" t="s">
        <v>888</v>
      </c>
      <c r="C5406" t="s">
        <v>15712</v>
      </c>
      <c r="D5406" t="s">
        <v>436</v>
      </c>
      <c r="E5406" t="s">
        <v>31</v>
      </c>
      <c r="F5406" t="s">
        <v>24</v>
      </c>
      <c r="G5406" t="s">
        <v>25</v>
      </c>
      <c r="H5406">
        <v>806</v>
      </c>
      <c r="I5406">
        <v>608</v>
      </c>
      <c r="J5406">
        <v>659</v>
      </c>
      <c r="K5406" t="s">
        <v>386</v>
      </c>
      <c r="L5406">
        <v>0</v>
      </c>
      <c r="M5406">
        <v>635</v>
      </c>
      <c r="N5406">
        <v>849</v>
      </c>
      <c r="O5406">
        <v>-7008</v>
      </c>
      <c r="P5406">
        <v>95049</v>
      </c>
      <c r="Q5406">
        <v>219840</v>
      </c>
      <c r="R5406">
        <v>2</v>
      </c>
      <c r="S5406">
        <v>6297966</v>
      </c>
      <c r="U5406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406" t="str">
        <f>IFERROR(MID(spotify_top_songs_audio_features[[#This Row],[artist_names]],SEARCH(",",spotify_top_songs_audio_features[[#This Row],[artist_names]])+2,99),"")</f>
        <v/>
      </c>
      <c r="W5406" t="str">
        <f>spotify_top_songs_audio_features[[#This Row],[source]]</f>
        <v>Atlantic Records UK</v>
      </c>
      <c r="X5406" s="1">
        <f>spotify_top_songs_audio_features[[#This Row],[streams]]</f>
        <v>6297966</v>
      </c>
      <c r="Y5406" t="str">
        <f>IF(Tabela2[[#This Row],[feat]]="","","Feat")</f>
        <v/>
      </c>
      <c r="Z5406" s="17" t="str">
        <f>CONCATENATE(INT(spotify_top_songs_audio_features[[#This Row],[duration_ms]]/(60*1000)),":",MOD(INT(spotify_top_songs_audio_features[[#This Row],[duration_ms]]/1000),60))</f>
        <v>3:39</v>
      </c>
      <c r="AA54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06" t="str">
        <f>spotify_top_songs_audio_features[[#This Row],[track_name]]</f>
        <v>Don't</v>
      </c>
    </row>
    <row r="5407" spans="1:28" x14ac:dyDescent="0.25">
      <c r="A5407" t="s">
        <v>3545</v>
      </c>
      <c r="B5407" t="s">
        <v>3546</v>
      </c>
      <c r="C5407" t="s">
        <v>3547</v>
      </c>
      <c r="D5407" t="s">
        <v>282</v>
      </c>
      <c r="E5407" t="s">
        <v>31</v>
      </c>
      <c r="F5407" t="s">
        <v>24</v>
      </c>
      <c r="G5407" t="s">
        <v>25</v>
      </c>
      <c r="H5407">
        <v>616</v>
      </c>
      <c r="I5407">
        <v>617</v>
      </c>
      <c r="J5407">
        <v>52</v>
      </c>
      <c r="K5407" t="s">
        <v>188</v>
      </c>
      <c r="L5407">
        <v>0</v>
      </c>
      <c r="M5407">
        <v>177</v>
      </c>
      <c r="N5407">
        <v>476</v>
      </c>
      <c r="O5407">
        <v>-8431</v>
      </c>
      <c r="P5407">
        <v>175929</v>
      </c>
      <c r="Q5407">
        <v>177273</v>
      </c>
      <c r="R5407">
        <v>1</v>
      </c>
      <c r="S5407">
        <v>6292620</v>
      </c>
      <c r="U5407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5407" t="str">
        <f>IFERROR(MID(spotify_top_songs_audio_features[[#This Row],[artist_names]],SEARCH(",",spotify_top_songs_audio_features[[#This Row],[artist_names]])+2,99),"")</f>
        <v/>
      </c>
      <c r="W5407" t="str">
        <f>spotify_top_songs_audio_features[[#This Row],[source]]</f>
        <v>Columbia</v>
      </c>
      <c r="X5407" s="1">
        <f>spotify_top_songs_audio_features[[#This Row],[streams]]</f>
        <v>6292620</v>
      </c>
      <c r="Y5407" t="str">
        <f>IF(Tabela2[[#This Row],[feat]]="","","Feat")</f>
        <v/>
      </c>
      <c r="Z5407" s="17" t="str">
        <f>CONCATENATE(INT(spotify_top_songs_audio_features[[#This Row],[duration_ms]]/(60*1000)),":",MOD(INT(spotify_top_songs_audio_features[[#This Row],[duration_ms]]/1000),60))</f>
        <v>2:57</v>
      </c>
      <c r="AA54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07" t="str">
        <f>spotify_top_songs_audio_features[[#This Row],[track_name]]</f>
        <v>Epidemic</v>
      </c>
    </row>
    <row r="5408" spans="1:28" x14ac:dyDescent="0.25">
      <c r="A5408" t="s">
        <v>16881</v>
      </c>
      <c r="B5408" t="s">
        <v>16882</v>
      </c>
      <c r="C5408" t="s">
        <v>16883</v>
      </c>
      <c r="D5408" t="s">
        <v>2413</v>
      </c>
      <c r="E5408" t="s">
        <v>31</v>
      </c>
      <c r="F5408" t="s">
        <v>24</v>
      </c>
      <c r="G5408" t="s">
        <v>152</v>
      </c>
      <c r="H5408">
        <v>726</v>
      </c>
      <c r="I5408">
        <v>411</v>
      </c>
      <c r="J5408">
        <v>671</v>
      </c>
      <c r="K5408" t="s">
        <v>773</v>
      </c>
      <c r="L5408">
        <v>0</v>
      </c>
      <c r="M5408">
        <v>87</v>
      </c>
      <c r="N5408">
        <v>734</v>
      </c>
      <c r="O5408">
        <v>-12929</v>
      </c>
      <c r="P5408">
        <v>137905</v>
      </c>
      <c r="Q5408">
        <v>190459</v>
      </c>
      <c r="R5408">
        <v>1</v>
      </c>
      <c r="S5408">
        <v>6292362</v>
      </c>
      <c r="U5408" t="str">
        <f>IFERROR(LEFT(spotify_top_songs_audio_features[[#This Row],[artist_names]],SEARCH(",",spotify_top_songs_audio_features[[#This Row],[artist_names]])-1),spotify_top_songs_audio_features[[#This Row],[artist_names]])</f>
        <v>Rod Wave</v>
      </c>
      <c r="V5408" t="str">
        <f>IFERROR(MID(spotify_top_songs_audio_features[[#This Row],[artist_names]],SEARCH(",",spotify_top_songs_audio_features[[#This Row],[artist_names]])+2,99),"")</f>
        <v>Polo G</v>
      </c>
      <c r="W5408" t="str">
        <f>spotify_top_songs_audio_features[[#This Row],[source]]</f>
        <v>Alamo</v>
      </c>
      <c r="X5408" s="1">
        <f>spotify_top_songs_audio_features[[#This Row],[streams]]</f>
        <v>6292362</v>
      </c>
      <c r="Y5408" t="str">
        <f>IF(Tabela2[[#This Row],[feat]]="","","Feat")</f>
        <v>Feat</v>
      </c>
      <c r="Z5408" s="17" t="str">
        <f>CONCATENATE(INT(spotify_top_songs_audio_features[[#This Row],[duration_ms]]/(60*1000)),":",MOD(INT(spotify_top_songs_audio_features[[#This Row],[duration_ms]]/1000),60))</f>
        <v>3:10</v>
      </c>
      <c r="AA54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08" t="str">
        <f>spotify_top_songs_audio_features[[#This Row],[track_name]]</f>
        <v>Richer (feat. Polo G)</v>
      </c>
    </row>
    <row r="5409" spans="1:28" x14ac:dyDescent="0.25">
      <c r="A5409" t="s">
        <v>13727</v>
      </c>
      <c r="B5409" t="s">
        <v>13728</v>
      </c>
      <c r="C5409" t="s">
        <v>13729</v>
      </c>
      <c r="D5409" t="s">
        <v>187</v>
      </c>
      <c r="E5409" t="s">
        <v>113</v>
      </c>
      <c r="F5409" t="s">
        <v>24</v>
      </c>
      <c r="G5409" t="s">
        <v>25</v>
      </c>
      <c r="H5409">
        <v>55</v>
      </c>
      <c r="I5409">
        <v>732</v>
      </c>
      <c r="J5409">
        <v>105</v>
      </c>
      <c r="K5409" t="s">
        <v>13035</v>
      </c>
      <c r="L5409">
        <v>0</v>
      </c>
      <c r="M5409">
        <v>425</v>
      </c>
      <c r="N5409">
        <v>246</v>
      </c>
      <c r="O5409">
        <v>-688</v>
      </c>
      <c r="P5409">
        <v>153836</v>
      </c>
      <c r="Q5409">
        <v>138205</v>
      </c>
      <c r="R5409">
        <v>1</v>
      </c>
      <c r="S5409">
        <v>6288633</v>
      </c>
      <c r="U5409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5409" t="str">
        <f>IFERROR(MID(spotify_top_songs_audio_features[[#This Row],[artist_names]],SEARCH(",",spotify_top_songs_audio_features[[#This Row],[artist_names]])+2,99),"")</f>
        <v>SUGA, BTS</v>
      </c>
      <c r="W5409" t="str">
        <f>spotify_top_songs_audio_features[[#This Row],[source]]</f>
        <v>Capitol Records</v>
      </c>
      <c r="X5409" s="1">
        <f>spotify_top_songs_audio_features[[#This Row],[streams]]</f>
        <v>6288633</v>
      </c>
      <c r="Y5409" t="str">
        <f>IF(Tabela2[[#This Row],[feat]]="","","Feat")</f>
        <v>Feat</v>
      </c>
      <c r="Z5409" s="17" t="str">
        <f>CONCATENATE(INT(spotify_top_songs_audio_features[[#This Row],[duration_ms]]/(60*1000)),":",MOD(INT(spotify_top_songs_audio_features[[#This Row],[duration_ms]]/1000),60))</f>
        <v>2:18</v>
      </c>
      <c r="AA54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09" t="str">
        <f>spotify_top_songs_audio_features[[#This Row],[track_name]]</f>
        <v>SUGA's Interlude</v>
      </c>
    </row>
    <row r="5410" spans="1:28" x14ac:dyDescent="0.25">
      <c r="A5410" t="s">
        <v>2149</v>
      </c>
      <c r="B5410" t="s">
        <v>293</v>
      </c>
      <c r="C5410" t="s">
        <v>1438</v>
      </c>
      <c r="D5410" t="s">
        <v>85</v>
      </c>
      <c r="E5410" t="s">
        <v>23</v>
      </c>
      <c r="F5410" t="s">
        <v>32</v>
      </c>
      <c r="G5410" t="s">
        <v>25</v>
      </c>
      <c r="H5410">
        <v>621</v>
      </c>
      <c r="I5410">
        <v>692</v>
      </c>
      <c r="J5410">
        <v>435</v>
      </c>
      <c r="K5410" t="s">
        <v>2150</v>
      </c>
      <c r="L5410">
        <v>458</v>
      </c>
      <c r="M5410">
        <v>877</v>
      </c>
      <c r="N5410">
        <v>446</v>
      </c>
      <c r="O5410">
        <v>-5837</v>
      </c>
      <c r="P5410">
        <v>144968</v>
      </c>
      <c r="Q5410">
        <v>201997</v>
      </c>
      <c r="R5410">
        <v>1</v>
      </c>
      <c r="S5410">
        <v>6280029</v>
      </c>
      <c r="U5410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410" t="str">
        <f>IFERROR(MID(spotify_top_songs_audio_features[[#This Row],[artist_names]],SEARCH(",",spotify_top_songs_audio_features[[#This Row],[artist_names]])+2,99),"")</f>
        <v/>
      </c>
      <c r="W5410" t="str">
        <f>spotify_top_songs_audio_features[[#This Row],[source]]</f>
        <v>Polydor Records</v>
      </c>
      <c r="X5410" s="1">
        <f>spotify_top_songs_audio_features[[#This Row],[streams]]</f>
        <v>6280029</v>
      </c>
      <c r="Y5410" t="str">
        <f>IF(Tabela2[[#This Row],[feat]]="","","Feat")</f>
        <v/>
      </c>
      <c r="Z5410" s="17" t="str">
        <f>CONCATENATE(INT(spotify_top_songs_audio_features[[#This Row],[duration_ms]]/(60*1000)),":",MOD(INT(spotify_top_songs_audio_features[[#This Row],[duration_ms]]/1000),60))</f>
        <v>3:21</v>
      </c>
      <c r="AA54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410" t="str">
        <f>spotify_top_songs_audio_features[[#This Row],[track_name]]</f>
        <v>Doin' Time</v>
      </c>
    </row>
    <row r="5411" spans="1:28" x14ac:dyDescent="0.25">
      <c r="A5411" t="s">
        <v>7934</v>
      </c>
      <c r="B5411" t="s">
        <v>1511</v>
      </c>
      <c r="C5411" t="s">
        <v>7935</v>
      </c>
      <c r="D5411" t="s">
        <v>254</v>
      </c>
      <c r="E5411" t="s">
        <v>31</v>
      </c>
      <c r="F5411" t="s">
        <v>24</v>
      </c>
      <c r="G5411" t="s">
        <v>152</v>
      </c>
      <c r="H5411">
        <v>485</v>
      </c>
      <c r="I5411">
        <v>444</v>
      </c>
      <c r="J5411">
        <v>195</v>
      </c>
      <c r="K5411" t="s">
        <v>7936</v>
      </c>
      <c r="L5411">
        <v>2.5000000000000001E-5</v>
      </c>
      <c r="M5411">
        <v>969</v>
      </c>
      <c r="N5411">
        <v>777</v>
      </c>
      <c r="O5411">
        <v>-6232</v>
      </c>
      <c r="P5411">
        <v>179967</v>
      </c>
      <c r="Q5411">
        <v>161013</v>
      </c>
      <c r="R5411">
        <v>1</v>
      </c>
      <c r="S5411">
        <v>6278993</v>
      </c>
      <c r="U5411" t="str">
        <f>IFERROR(LEFT(spotify_top_songs_audio_features[[#This Row],[artist_names]],SEARCH(",",spotify_top_songs_audio_features[[#This Row],[artist_names]])-1),spotify_top_songs_audio_features[[#This Row],[artist_names]])</f>
        <v>Meghan Trainor</v>
      </c>
      <c r="V5411" t="str">
        <f>IFERROR(MID(spotify_top_songs_audio_features[[#This Row],[artist_names]],SEARCH(",",spotify_top_songs_audio_features[[#This Row],[artist_names]])+2,99),"")</f>
        <v/>
      </c>
      <c r="W5411" t="str">
        <f>spotify_top_songs_audio_features[[#This Row],[source]]</f>
        <v>Epic</v>
      </c>
      <c r="X5411" s="1">
        <f>spotify_top_songs_audio_features[[#This Row],[streams]]</f>
        <v>6278993</v>
      </c>
      <c r="Y5411" t="str">
        <f>IF(Tabela2[[#This Row],[feat]]="","","Feat")</f>
        <v/>
      </c>
      <c r="Z5411" s="17" t="str">
        <f>CONCATENATE(INT(spotify_top_songs_audio_features[[#This Row],[duration_ms]]/(60*1000)),":",MOD(INT(spotify_top_songs_audio_features[[#This Row],[duration_ms]]/1000),60))</f>
        <v>2:41</v>
      </c>
      <c r="AA54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11" t="str">
        <f>spotify_top_songs_audio_features[[#This Row],[track_name]]</f>
        <v>My Kind Of Present</v>
      </c>
    </row>
    <row r="5412" spans="1:28" x14ac:dyDescent="0.25">
      <c r="A5412" t="s">
        <v>14721</v>
      </c>
      <c r="B5412" t="s">
        <v>14722</v>
      </c>
      <c r="C5412" t="s">
        <v>14723</v>
      </c>
      <c r="D5412" t="s">
        <v>14724</v>
      </c>
      <c r="E5412" t="s">
        <v>23</v>
      </c>
      <c r="F5412" t="s">
        <v>24</v>
      </c>
      <c r="G5412" t="s">
        <v>25</v>
      </c>
      <c r="H5412">
        <v>571</v>
      </c>
      <c r="I5412">
        <v>955</v>
      </c>
      <c r="J5412">
        <v>105</v>
      </c>
      <c r="K5412" t="s">
        <v>14725</v>
      </c>
      <c r="L5412">
        <v>1.55E-4</v>
      </c>
      <c r="M5412">
        <v>274</v>
      </c>
      <c r="N5412">
        <v>437</v>
      </c>
      <c r="O5412">
        <v>-3795</v>
      </c>
      <c r="P5412">
        <v>9801</v>
      </c>
      <c r="Q5412">
        <v>177790</v>
      </c>
      <c r="R5412">
        <v>1</v>
      </c>
      <c r="S5412">
        <v>6277641</v>
      </c>
      <c r="U5412" t="str">
        <f>IFERROR(LEFT(spotify_top_songs_audio_features[[#This Row],[artist_names]],SEARCH(",",spotify_top_songs_audio_features[[#This Row],[artist_names]])-1),spotify_top_songs_audio_features[[#This Row],[artist_names]])</f>
        <v>Blind Channel</v>
      </c>
      <c r="V5412" t="str">
        <f>IFERROR(MID(spotify_top_songs_audio_features[[#This Row],[artist_names]],SEARCH(",",spotify_top_songs_audio_features[[#This Row],[artist_names]])+2,99),"")</f>
        <v/>
      </c>
      <c r="W5412" t="str">
        <f>spotify_top_songs_audio_features[[#This Row],[source]]</f>
        <v>Century Media</v>
      </c>
      <c r="X5412" s="1">
        <f>spotify_top_songs_audio_features[[#This Row],[streams]]</f>
        <v>6277641</v>
      </c>
      <c r="Y5412" t="str">
        <f>IF(Tabela2[[#This Row],[feat]]="","","Feat")</f>
        <v/>
      </c>
      <c r="Z5412" s="17" t="str">
        <f>CONCATENATE(INT(spotify_top_songs_audio_features[[#This Row],[duration_ms]]/(60*1000)),":",MOD(INT(spotify_top_songs_audio_features[[#This Row],[duration_ms]]/1000),60))</f>
        <v>2:57</v>
      </c>
      <c r="AA54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412" t="str">
        <f>spotify_top_songs_audio_features[[#This Row],[track_name]]</f>
        <v>Dark Side</v>
      </c>
    </row>
    <row r="5413" spans="1:28" x14ac:dyDescent="0.25">
      <c r="A5413" t="s">
        <v>3834</v>
      </c>
      <c r="B5413" t="s">
        <v>624</v>
      </c>
      <c r="C5413" t="s">
        <v>3835</v>
      </c>
      <c r="D5413" t="s">
        <v>141</v>
      </c>
      <c r="E5413" t="s">
        <v>43</v>
      </c>
      <c r="F5413" t="s">
        <v>32</v>
      </c>
      <c r="G5413" t="s">
        <v>25</v>
      </c>
      <c r="H5413">
        <v>794</v>
      </c>
      <c r="I5413">
        <v>576</v>
      </c>
      <c r="J5413">
        <v>109</v>
      </c>
      <c r="K5413" t="s">
        <v>3836</v>
      </c>
      <c r="L5413">
        <v>3.2299999999999999E-4</v>
      </c>
      <c r="M5413">
        <v>122</v>
      </c>
      <c r="N5413">
        <v>458</v>
      </c>
      <c r="O5413">
        <v>-4941</v>
      </c>
      <c r="P5413">
        <v>120087</v>
      </c>
      <c r="Q5413">
        <v>208379</v>
      </c>
      <c r="R5413">
        <v>5</v>
      </c>
      <c r="S5413">
        <v>6269084</v>
      </c>
      <c r="U541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5413" t="str">
        <f>IFERROR(MID(spotify_top_songs_audio_features[[#This Row],[artist_names]],SEARCH(",",spotify_top_songs_audio_features[[#This Row],[artist_names]])+2,99),"")</f>
        <v/>
      </c>
      <c r="W5413" t="str">
        <f>spotify_top_songs_audio_features[[#This Row],[source]]</f>
        <v>Rimas Entertainment LLC</v>
      </c>
      <c r="X5413" s="1">
        <f>spotify_top_songs_audio_features[[#This Row],[streams]]</f>
        <v>6269084</v>
      </c>
      <c r="Y5413" t="str">
        <f>IF(Tabela2[[#This Row],[feat]]="","","Feat")</f>
        <v/>
      </c>
      <c r="Z5413" s="17" t="str">
        <f>CONCATENATE(INT(spotify_top_songs_audio_features[[#This Row],[duration_ms]]/(60*1000)),":",MOD(INT(spotify_top_songs_audio_features[[#This Row],[duration_ms]]/1000),60))</f>
        <v>3:28</v>
      </c>
      <c r="AA54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413" t="str">
        <f>spotify_top_songs_audio_features[[#This Row],[track_name]]</f>
        <v>Estamos Bien</v>
      </c>
    </row>
    <row r="5414" spans="1:28" x14ac:dyDescent="0.25">
      <c r="A5414" t="s">
        <v>2975</v>
      </c>
      <c r="B5414" t="s">
        <v>1565</v>
      </c>
      <c r="C5414" t="s">
        <v>2976</v>
      </c>
      <c r="D5414" t="s">
        <v>2297</v>
      </c>
      <c r="E5414" t="s">
        <v>43</v>
      </c>
      <c r="F5414" t="s">
        <v>32</v>
      </c>
      <c r="G5414" t="s">
        <v>25</v>
      </c>
      <c r="H5414">
        <v>785</v>
      </c>
      <c r="I5414">
        <v>792</v>
      </c>
      <c r="J5414">
        <v>641</v>
      </c>
      <c r="K5414" t="s">
        <v>2977</v>
      </c>
      <c r="L5414">
        <v>0</v>
      </c>
      <c r="M5414">
        <v>104</v>
      </c>
      <c r="N5414">
        <v>528</v>
      </c>
      <c r="O5414">
        <v>-4695</v>
      </c>
      <c r="P5414">
        <v>155036</v>
      </c>
      <c r="Q5414">
        <v>249600</v>
      </c>
      <c r="R5414">
        <v>1</v>
      </c>
      <c r="S5414">
        <v>6268750</v>
      </c>
      <c r="U5414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5414" t="str">
        <f>IFERROR(MID(spotify_top_songs_audio_features[[#This Row],[artist_names]],SEARCH(",",spotify_top_songs_audio_features[[#This Row],[artist_names]])+2,99),"")</f>
        <v>Bad Bunny</v>
      </c>
      <c r="W5414" t="str">
        <f>spotify_top_songs_audio_features[[#This Row],[source]]</f>
        <v>Universal Music Latino / Rimas</v>
      </c>
      <c r="X5414" s="1">
        <f>spotify_top_songs_audio_features[[#This Row],[streams]]</f>
        <v>6268750</v>
      </c>
      <c r="Y5414" t="str">
        <f>IF(Tabela2[[#This Row],[feat]]="","","Feat")</f>
        <v>Feat</v>
      </c>
      <c r="Z5414" s="17" t="str">
        <f>CONCATENATE(INT(spotify_top_songs_audio_features[[#This Row],[duration_ms]]/(60*1000)),":",MOD(INT(spotify_top_songs_audio_features[[#This Row],[duration_ms]]/1000),60))</f>
        <v>4:9</v>
      </c>
      <c r="AA54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414" t="str">
        <f>spotify_top_songs_audio_features[[#This Row],[track_name]]</f>
        <v>YO LE LLEGO</v>
      </c>
    </row>
    <row r="5415" spans="1:28" x14ac:dyDescent="0.25">
      <c r="A5415" t="s">
        <v>5319</v>
      </c>
      <c r="B5415" t="s">
        <v>762</v>
      </c>
      <c r="C5415" t="s">
        <v>5320</v>
      </c>
      <c r="D5415" t="s">
        <v>282</v>
      </c>
      <c r="E5415" t="s">
        <v>31</v>
      </c>
      <c r="F5415" t="s">
        <v>24</v>
      </c>
      <c r="G5415" t="s">
        <v>25</v>
      </c>
      <c r="H5415">
        <v>555</v>
      </c>
      <c r="I5415">
        <v>712</v>
      </c>
      <c r="J5415">
        <v>323</v>
      </c>
      <c r="K5415" t="s">
        <v>5262</v>
      </c>
      <c r="L5415">
        <v>5.1400000000000003E-4</v>
      </c>
      <c r="M5415">
        <v>182</v>
      </c>
      <c r="N5415">
        <v>555</v>
      </c>
      <c r="O5415">
        <v>-7446</v>
      </c>
      <c r="P5415">
        <v>78958</v>
      </c>
      <c r="Q5415">
        <v>515865</v>
      </c>
      <c r="R5415">
        <v>1</v>
      </c>
      <c r="S5415">
        <v>6268542</v>
      </c>
      <c r="U5415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5415" t="str">
        <f>IFERROR(MID(spotify_top_songs_audio_features[[#This Row],[artist_names]],SEARCH(",",spotify_top_songs_audio_features[[#This Row],[artist_names]])+2,99),"")</f>
        <v>The Creator</v>
      </c>
      <c r="W5415" t="str">
        <f>spotify_top_songs_audio_features[[#This Row],[source]]</f>
        <v>Columbia</v>
      </c>
      <c r="X5415" s="1">
        <f>spotify_top_songs_audio_features[[#This Row],[streams]]</f>
        <v>6268542</v>
      </c>
      <c r="Y5415" t="str">
        <f>IF(Tabela2[[#This Row],[feat]]="","","Feat")</f>
        <v>Feat</v>
      </c>
      <c r="Z5415" s="17" t="str">
        <f>CONCATENATE(INT(spotify_top_songs_audio_features[[#This Row],[duration_ms]]/(60*1000)),":",MOD(INT(spotify_top_songs_audio_features[[#This Row],[duration_ms]]/1000),60))</f>
        <v>8:35</v>
      </c>
      <c r="AA54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15" t="str">
        <f>spotify_top_songs_audio_features[[#This Row],[track_name]]</f>
        <v>WILSHIRE</v>
      </c>
    </row>
    <row r="5416" spans="1:28" x14ac:dyDescent="0.25">
      <c r="A5416" t="s">
        <v>16868</v>
      </c>
      <c r="B5416" t="s">
        <v>16869</v>
      </c>
      <c r="C5416" t="s">
        <v>16870</v>
      </c>
      <c r="D5416" t="s">
        <v>176</v>
      </c>
      <c r="E5416" t="s">
        <v>97</v>
      </c>
      <c r="F5416" t="s">
        <v>32</v>
      </c>
      <c r="G5416" t="s">
        <v>25</v>
      </c>
      <c r="H5416">
        <v>824</v>
      </c>
      <c r="I5416">
        <v>667</v>
      </c>
      <c r="J5416">
        <v>814</v>
      </c>
      <c r="K5416" t="s">
        <v>16871</v>
      </c>
      <c r="L5416">
        <v>2.6499999999999999E-4</v>
      </c>
      <c r="M5416">
        <v>956</v>
      </c>
      <c r="N5416">
        <v>305</v>
      </c>
      <c r="O5416">
        <v>-6603</v>
      </c>
      <c r="P5416">
        <v>82037</v>
      </c>
      <c r="Q5416">
        <v>207933</v>
      </c>
      <c r="R5416">
        <v>1</v>
      </c>
      <c r="S5416">
        <v>6264631</v>
      </c>
      <c r="U5416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416" t="str">
        <f>IFERROR(MID(spotify_top_songs_audio_features[[#This Row],[artist_names]],SEARCH(",",spotify_top_songs_audio_features[[#This Row],[artist_names]])+2,99),"")</f>
        <v>Gunna, Young Thug</v>
      </c>
      <c r="W5416" t="str">
        <f>spotify_top_songs_audio_features[[#This Row],[source]]</f>
        <v>Epic/Freebandz</v>
      </c>
      <c r="X5416" s="1">
        <f>spotify_top_songs_audio_features[[#This Row],[streams]]</f>
        <v>6264631</v>
      </c>
      <c r="Y5416" t="str">
        <f>IF(Tabela2[[#This Row],[feat]]="","","Feat")</f>
        <v>Feat</v>
      </c>
      <c r="Z5416" s="17" t="str">
        <f>CONCATENATE(INT(spotify_top_songs_audio_features[[#This Row],[duration_ms]]/(60*1000)),":",MOD(INT(spotify_top_songs_audio_features[[#This Row],[duration_ms]]/1000),60))</f>
        <v>3:27</v>
      </c>
      <c r="AA54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16" t="str">
        <f>spotify_top_songs_audio_features[[#This Row],[track_name]]</f>
        <v>FOR A NUT (feat. Gunna &amp; Young Thug)</v>
      </c>
    </row>
    <row r="5417" spans="1:28" x14ac:dyDescent="0.25">
      <c r="A5417" t="s">
        <v>11825</v>
      </c>
      <c r="B5417" t="s">
        <v>687</v>
      </c>
      <c r="C5417" t="s">
        <v>11826</v>
      </c>
      <c r="D5417" t="s">
        <v>30</v>
      </c>
      <c r="E5417" t="s">
        <v>97</v>
      </c>
      <c r="F5417" t="s">
        <v>32</v>
      </c>
      <c r="G5417" t="s">
        <v>25</v>
      </c>
      <c r="H5417">
        <v>747</v>
      </c>
      <c r="I5417">
        <v>532</v>
      </c>
      <c r="J5417">
        <v>394</v>
      </c>
      <c r="K5417" t="s">
        <v>7795</v>
      </c>
      <c r="L5417">
        <v>2.7799999999999998E-4</v>
      </c>
      <c r="M5417">
        <v>121</v>
      </c>
      <c r="N5417">
        <v>347</v>
      </c>
      <c r="O5417">
        <v>-5474</v>
      </c>
      <c r="P5417">
        <v>77032</v>
      </c>
      <c r="Q5417">
        <v>221360</v>
      </c>
      <c r="R5417">
        <v>1</v>
      </c>
      <c r="S5417">
        <v>6259796</v>
      </c>
      <c r="U5417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5417" t="str">
        <f>IFERROR(MID(spotify_top_songs_audio_features[[#This Row],[artist_names]],SEARCH(",",spotify_top_songs_audio_features[[#This Row],[artist_names]])+2,99),"")</f>
        <v/>
      </c>
      <c r="W5417" t="str">
        <f>spotify_top_songs_audio_features[[#This Row],[source]]</f>
        <v>Def Jam Recordings</v>
      </c>
      <c r="X5417" s="1">
        <f>spotify_top_songs_audio_features[[#This Row],[streams]]</f>
        <v>6259796</v>
      </c>
      <c r="Y5417" t="str">
        <f>IF(Tabela2[[#This Row],[feat]]="","","Feat")</f>
        <v/>
      </c>
      <c r="Z5417" s="17" t="str">
        <f>CONCATENATE(INT(spotify_top_songs_audio_features[[#This Row],[duration_ms]]/(60*1000)),":",MOD(INT(spotify_top_songs_audio_features[[#This Row],[duration_ms]]/1000),60))</f>
        <v>3:41</v>
      </c>
      <c r="AA54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17" t="str">
        <f>spotify_top_songs_audio_features[[#This Row],[track_name]]</f>
        <v>BoomTrap Protocol</v>
      </c>
    </row>
    <row r="5418" spans="1:28" x14ac:dyDescent="0.25">
      <c r="A5418" t="s">
        <v>14536</v>
      </c>
      <c r="B5418" t="s">
        <v>1070</v>
      </c>
      <c r="C5418" t="s">
        <v>14537</v>
      </c>
      <c r="D5418" t="s">
        <v>929</v>
      </c>
      <c r="E5418" t="s">
        <v>70</v>
      </c>
      <c r="F5418" t="s">
        <v>32</v>
      </c>
      <c r="G5418" t="s">
        <v>25</v>
      </c>
      <c r="H5418">
        <v>695</v>
      </c>
      <c r="I5418">
        <v>62</v>
      </c>
      <c r="J5418">
        <v>521</v>
      </c>
      <c r="K5418" t="s">
        <v>4931</v>
      </c>
      <c r="L5418">
        <v>5.4299999999999999E-3</v>
      </c>
      <c r="M5418">
        <v>111</v>
      </c>
      <c r="N5418">
        <v>62</v>
      </c>
      <c r="O5418">
        <v>-8082</v>
      </c>
      <c r="P5418">
        <v>150032</v>
      </c>
      <c r="Q5418">
        <v>194900</v>
      </c>
      <c r="R5418">
        <v>1</v>
      </c>
      <c r="S5418">
        <v>6255954</v>
      </c>
      <c r="U5418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5418" t="str">
        <f>IFERROR(MID(spotify_top_songs_audio_features[[#This Row],[artist_names]],SEARCH(",",spotify_top_songs_audio_features[[#This Row],[artist_names]])+2,99),"")</f>
        <v/>
      </c>
      <c r="W5418" t="str">
        <f>spotify_top_songs_audio_features[[#This Row],[source]]</f>
        <v>Interscope Records</v>
      </c>
      <c r="X5418" s="1">
        <f>spotify_top_songs_audio_features[[#This Row],[streams]]</f>
        <v>6255954</v>
      </c>
      <c r="Y5418" t="str">
        <f>IF(Tabela2[[#This Row],[feat]]="","","Feat")</f>
        <v/>
      </c>
      <c r="Z5418" s="17" t="str">
        <f>CONCATENATE(INT(spotify_top_songs_audio_features[[#This Row],[duration_ms]]/(60*1000)),":",MOD(INT(spotify_top_songs_audio_features[[#This Row],[duration_ms]]/1000),60))</f>
        <v>3:14</v>
      </c>
      <c r="AA54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418" t="str">
        <f>spotify_top_songs_audio_features[[#This Row],[track_name]]</f>
        <v>People You Know</v>
      </c>
    </row>
    <row r="5419" spans="1:28" x14ac:dyDescent="0.25">
      <c r="A5419" t="s">
        <v>14839</v>
      </c>
      <c r="B5419" t="s">
        <v>14840</v>
      </c>
      <c r="C5419" t="s">
        <v>14841</v>
      </c>
      <c r="D5419" t="s">
        <v>436</v>
      </c>
      <c r="E5419" t="s">
        <v>31</v>
      </c>
      <c r="F5419" t="s">
        <v>24</v>
      </c>
      <c r="G5419" t="s">
        <v>25</v>
      </c>
      <c r="H5419">
        <v>631</v>
      </c>
      <c r="I5419">
        <v>796</v>
      </c>
      <c r="J5419">
        <v>401</v>
      </c>
      <c r="K5419" t="s">
        <v>14842</v>
      </c>
      <c r="L5419">
        <v>115</v>
      </c>
      <c r="M5419">
        <v>38</v>
      </c>
      <c r="N5419">
        <v>596</v>
      </c>
      <c r="O5419">
        <v>-535</v>
      </c>
      <c r="P5419">
        <v>92469</v>
      </c>
      <c r="Q5419">
        <v>209120</v>
      </c>
      <c r="R5419">
        <v>1</v>
      </c>
      <c r="S5419">
        <v>6253600</v>
      </c>
      <c r="U5419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419" t="str">
        <f>IFERROR(MID(spotify_top_songs_audio_features[[#This Row],[artist_names]],SEARCH(",",spotify_top_songs_audio_features[[#This Row],[artist_names]])+2,99),"")</f>
        <v>Chris Stapleton, Bruno Mars</v>
      </c>
      <c r="W5419" t="str">
        <f>spotify_top_songs_audio_features[[#This Row],[source]]</f>
        <v>Atlantic Records UK</v>
      </c>
      <c r="X5419" s="1">
        <f>spotify_top_songs_audio_features[[#This Row],[streams]]</f>
        <v>6253600</v>
      </c>
      <c r="Y5419" t="str">
        <f>IF(Tabela2[[#This Row],[feat]]="","","Feat")</f>
        <v>Feat</v>
      </c>
      <c r="Z5419" s="17" t="str">
        <f>CONCATENATE(INT(spotify_top_songs_audio_features[[#This Row],[duration_ms]]/(60*1000)),":",MOD(INT(spotify_top_songs_audio_features[[#This Row],[duration_ms]]/1000),60))</f>
        <v>3:29</v>
      </c>
      <c r="AA54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19" t="str">
        <f>spotify_top_songs_audio_features[[#This Row],[track_name]]</f>
        <v>BLOW (with Chris Stapleton &amp; Bruno Mars)</v>
      </c>
    </row>
    <row r="5420" spans="1:28" x14ac:dyDescent="0.25">
      <c r="A5420" t="s">
        <v>8747</v>
      </c>
      <c r="B5420" t="s">
        <v>8748</v>
      </c>
      <c r="C5420" t="s">
        <v>8749</v>
      </c>
      <c r="D5420" t="s">
        <v>8750</v>
      </c>
      <c r="E5420" t="s">
        <v>113</v>
      </c>
      <c r="F5420" t="s">
        <v>24</v>
      </c>
      <c r="G5420" t="s">
        <v>25</v>
      </c>
      <c r="H5420">
        <v>754</v>
      </c>
      <c r="I5420">
        <v>66</v>
      </c>
      <c r="J5420">
        <v>267</v>
      </c>
      <c r="K5420" t="s">
        <v>2277</v>
      </c>
      <c r="L5420">
        <v>0</v>
      </c>
      <c r="M5420">
        <v>194</v>
      </c>
      <c r="N5420">
        <v>316</v>
      </c>
      <c r="O5420">
        <v>-6811</v>
      </c>
      <c r="P5420">
        <v>830</v>
      </c>
      <c r="Q5420">
        <v>209299</v>
      </c>
      <c r="R5420">
        <v>1</v>
      </c>
      <c r="S5420">
        <v>6249801</v>
      </c>
      <c r="U5420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420" t="str">
        <f>IFERROR(MID(spotify_top_songs_audio_features[[#This Row],[artist_names]],SEARCH(",",spotify_top_songs_audio_features[[#This Row],[artist_names]])+2,99),"")</f>
        <v>Lil Durk</v>
      </c>
      <c r="W5420" t="str">
        <f>spotify_top_songs_audio_features[[#This Row],[source]]</f>
        <v>Quality Control Music/Alamo Records/Motown Records</v>
      </c>
      <c r="X5420" s="1">
        <f>spotify_top_songs_audio_features[[#This Row],[streams]]</f>
        <v>6249801</v>
      </c>
      <c r="Y5420" t="str">
        <f>IF(Tabela2[[#This Row],[feat]]="","","Feat")</f>
        <v>Feat</v>
      </c>
      <c r="Z5420" s="17" t="str">
        <f>CONCATENATE(INT(spotify_top_songs_audio_features[[#This Row],[duration_ms]]/(60*1000)),":",MOD(INT(spotify_top_songs_audio_features[[#This Row],[duration_ms]]/1000),60))</f>
        <v>3:29</v>
      </c>
      <c r="AA54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20" t="str">
        <f>spotify_top_songs_audio_features[[#This Row],[track_name]]</f>
        <v>Voice of the Heroes</v>
      </c>
    </row>
    <row r="5421" spans="1:28" x14ac:dyDescent="0.25">
      <c r="A5421" t="s">
        <v>6169</v>
      </c>
      <c r="B5421" t="s">
        <v>198</v>
      </c>
      <c r="C5421" t="s">
        <v>6170</v>
      </c>
      <c r="D5421" t="s">
        <v>1264</v>
      </c>
      <c r="E5421" t="s">
        <v>31</v>
      </c>
      <c r="F5421" t="s">
        <v>24</v>
      </c>
      <c r="G5421" t="s">
        <v>25</v>
      </c>
      <c r="H5421">
        <v>785</v>
      </c>
      <c r="I5421">
        <v>524</v>
      </c>
      <c r="J5421">
        <v>122</v>
      </c>
      <c r="K5421" t="s">
        <v>6171</v>
      </c>
      <c r="L5421">
        <v>0</v>
      </c>
      <c r="M5421">
        <v>365</v>
      </c>
      <c r="N5421">
        <v>855</v>
      </c>
      <c r="O5421">
        <v>-7004</v>
      </c>
      <c r="P5421">
        <v>142007</v>
      </c>
      <c r="Q5421">
        <v>163454</v>
      </c>
      <c r="R5421">
        <v>1</v>
      </c>
      <c r="S5421">
        <v>6244720</v>
      </c>
      <c r="U5421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421" t="str">
        <f>IFERROR(MID(spotify_top_songs_audio_features[[#This Row],[artist_names]],SEARCH(",",spotify_top_songs_audio_features[[#This Row],[artist_names]])+2,99),"")</f>
        <v/>
      </c>
      <c r="W5421" t="str">
        <f>spotify_top_songs_audio_features[[#This Row],[source]]</f>
        <v>Quality Control Music/Motown Records</v>
      </c>
      <c r="X5421" s="1">
        <f>spotify_top_songs_audio_features[[#This Row],[streams]]</f>
        <v>6244720</v>
      </c>
      <c r="Y5421" t="str">
        <f>IF(Tabela2[[#This Row],[feat]]="","","Feat")</f>
        <v/>
      </c>
      <c r="Z5421" s="17" t="str">
        <f>CONCATENATE(INT(spotify_top_songs_audio_features[[#This Row],[duration_ms]]/(60*1000)),":",MOD(INT(spotify_top_songs_audio_features[[#This Row],[duration_ms]]/1000),60))</f>
        <v>2:43</v>
      </c>
      <c r="AA54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21" t="str">
        <f>spotify_top_songs_audio_features[[#This Row],[track_name]]</f>
        <v>Not Finished</v>
      </c>
    </row>
    <row r="5422" spans="1:28" x14ac:dyDescent="0.25">
      <c r="A5422" t="s">
        <v>16933</v>
      </c>
      <c r="B5422" t="s">
        <v>14328</v>
      </c>
      <c r="C5422" t="s">
        <v>16934</v>
      </c>
      <c r="D5422" t="s">
        <v>12408</v>
      </c>
      <c r="E5422" t="s">
        <v>102</v>
      </c>
      <c r="F5422" t="s">
        <v>32</v>
      </c>
      <c r="G5422" t="s">
        <v>25</v>
      </c>
      <c r="H5422">
        <v>765</v>
      </c>
      <c r="I5422">
        <v>733</v>
      </c>
      <c r="J5422">
        <v>165</v>
      </c>
      <c r="K5422" t="s">
        <v>16935</v>
      </c>
      <c r="L5422">
        <v>0</v>
      </c>
      <c r="M5422">
        <v>297</v>
      </c>
      <c r="N5422">
        <v>495</v>
      </c>
      <c r="O5422">
        <v>-3509</v>
      </c>
      <c r="P5422">
        <v>133966</v>
      </c>
      <c r="Q5422">
        <v>148560</v>
      </c>
      <c r="R5422">
        <v>1</v>
      </c>
      <c r="S5422">
        <v>6243472</v>
      </c>
      <c r="U5422" t="str">
        <f>IFERROR(LEFT(spotify_top_songs_audio_features[[#This Row],[artist_names]],SEARCH(",",spotify_top_songs_audio_features[[#This Row],[artist_names]])-1),spotify_top_songs_audio_features[[#This Row],[artist_names]])</f>
        <v>Huncho Jack</v>
      </c>
      <c r="V5422" t="str">
        <f>IFERROR(MID(spotify_top_songs_audio_features[[#This Row],[artist_names]],SEARCH(",",spotify_top_songs_audio_features[[#This Row],[artist_names]])+2,99),"")</f>
        <v>Travis Scott, Quavo</v>
      </c>
      <c r="W5422" t="str">
        <f>spotify_top_songs_audio_features[[#This Row],[source]]</f>
        <v>Quality Control Music - Epic</v>
      </c>
      <c r="X5422" s="1">
        <f>spotify_top_songs_audio_features[[#This Row],[streams]]</f>
        <v>6243472</v>
      </c>
      <c r="Y5422" t="str">
        <f>IF(Tabela2[[#This Row],[feat]]="","","Feat")</f>
        <v>Feat</v>
      </c>
      <c r="Z5422" s="17" t="str">
        <f>CONCATENATE(INT(spotify_top_songs_audio_features[[#This Row],[duration_ms]]/(60*1000)),":",MOD(INT(spotify_top_songs_audio_features[[#This Row],[duration_ms]]/1000),60))</f>
        <v>2:28</v>
      </c>
      <c r="AA54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422" t="str">
        <f>spotify_top_songs_audio_features[[#This Row],[track_name]]</f>
        <v>Modern Slavery</v>
      </c>
    </row>
    <row r="5423" spans="1:28" x14ac:dyDescent="0.25">
      <c r="A5423" t="s">
        <v>10767</v>
      </c>
      <c r="B5423" t="s">
        <v>10768</v>
      </c>
      <c r="C5423" t="s">
        <v>10769</v>
      </c>
      <c r="D5423" t="s">
        <v>1959</v>
      </c>
      <c r="E5423" t="s">
        <v>23</v>
      </c>
      <c r="F5423" t="s">
        <v>24</v>
      </c>
      <c r="G5423" t="s">
        <v>25</v>
      </c>
      <c r="H5423">
        <v>568</v>
      </c>
      <c r="I5423">
        <v>863</v>
      </c>
      <c r="J5423">
        <v>304</v>
      </c>
      <c r="K5423" t="s">
        <v>2254</v>
      </c>
      <c r="L5423">
        <v>5.9699999999999998E-4</v>
      </c>
      <c r="M5423">
        <v>211</v>
      </c>
      <c r="N5423">
        <v>438</v>
      </c>
      <c r="O5423">
        <v>-4093</v>
      </c>
      <c r="P5423">
        <v>173007</v>
      </c>
      <c r="Q5423">
        <v>242283</v>
      </c>
      <c r="R5423">
        <v>2</v>
      </c>
      <c r="S5423">
        <v>6241386</v>
      </c>
      <c r="U5423" t="str">
        <f>IFERROR(LEFT(spotify_top_songs_audio_features[[#This Row],[artist_names]],SEARCH(",",spotify_top_songs_audio_features[[#This Row],[artist_names]])-1),spotify_top_songs_audio_features[[#This Row],[artist_names]])</f>
        <v>Little Mix</v>
      </c>
      <c r="V5423" t="str">
        <f>IFERROR(MID(spotify_top_songs_audio_features[[#This Row],[artist_names]],SEARCH(",",spotify_top_songs_audio_features[[#This Row],[artist_names]])+2,99),"")</f>
        <v>Stormzy</v>
      </c>
      <c r="W5423" t="str">
        <f>spotify_top_songs_audio_features[[#This Row],[source]]</f>
        <v>Syco Music</v>
      </c>
      <c r="X5423" s="1">
        <f>spotify_top_songs_audio_features[[#This Row],[streams]]</f>
        <v>6241386</v>
      </c>
      <c r="Y5423" t="str">
        <f>IF(Tabela2[[#This Row],[feat]]="","","Feat")</f>
        <v>Feat</v>
      </c>
      <c r="Z5423" s="17" t="str">
        <f>CONCATENATE(INT(spotify_top_songs_audio_features[[#This Row],[duration_ms]]/(60*1000)),":",MOD(INT(spotify_top_songs_audio_features[[#This Row],[duration_ms]]/1000),60))</f>
        <v>4:2</v>
      </c>
      <c r="AA54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423" t="str">
        <f>spotify_top_songs_audio_features[[#This Row],[track_name]]</f>
        <v>Power (feat. Stormzy)</v>
      </c>
    </row>
    <row r="5424" spans="1:28" x14ac:dyDescent="0.25">
      <c r="A5424" t="s">
        <v>8158</v>
      </c>
      <c r="B5424" t="s">
        <v>2125</v>
      </c>
      <c r="C5424" t="s">
        <v>8159</v>
      </c>
      <c r="D5424" t="s">
        <v>1487</v>
      </c>
      <c r="E5424" t="s">
        <v>142</v>
      </c>
      <c r="F5424" t="s">
        <v>24</v>
      </c>
      <c r="G5424" t="s">
        <v>25</v>
      </c>
      <c r="H5424">
        <v>628</v>
      </c>
      <c r="I5424">
        <v>581</v>
      </c>
      <c r="J5424">
        <v>188</v>
      </c>
      <c r="K5424" t="s">
        <v>622</v>
      </c>
      <c r="L5424">
        <v>0</v>
      </c>
      <c r="M5424">
        <v>152</v>
      </c>
      <c r="N5424">
        <v>259</v>
      </c>
      <c r="O5424">
        <v>-8377</v>
      </c>
      <c r="P5424">
        <v>145396</v>
      </c>
      <c r="Q5424">
        <v>120828</v>
      </c>
      <c r="R5424">
        <v>1</v>
      </c>
      <c r="S5424">
        <v>6238351</v>
      </c>
      <c r="U5424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424" t="str">
        <f>IFERROR(MID(spotify_top_songs_audio_features[[#This Row],[artist_names]],SEARCH(",",spotify_top_songs_audio_features[[#This Row],[artist_names]])+2,99),"")</f>
        <v/>
      </c>
      <c r="W5424" t="str">
        <f>spotify_top_songs_audio_features[[#This Row],[source]]</f>
        <v>Victor Victor Worldwide</v>
      </c>
      <c r="X5424" s="1">
        <f>spotify_top_songs_audio_features[[#This Row],[streams]]</f>
        <v>6238351</v>
      </c>
      <c r="Y5424" t="str">
        <f>IF(Tabela2[[#This Row],[feat]]="","","Feat")</f>
        <v/>
      </c>
      <c r="Z5424" s="17" t="str">
        <f>CONCATENATE(INT(spotify_top_songs_audio_features[[#This Row],[duration_ms]]/(60*1000)),":",MOD(INT(spotify_top_songs_audio_features[[#This Row],[duration_ms]]/1000),60))</f>
        <v>2:0</v>
      </c>
      <c r="AA54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24" t="str">
        <f>spotify_top_songs_audio_features[[#This Row],[track_name]]</f>
        <v>More Time</v>
      </c>
    </row>
    <row r="5425" spans="1:28" x14ac:dyDescent="0.25">
      <c r="A5425" t="s">
        <v>17398</v>
      </c>
      <c r="B5425" t="s">
        <v>17399</v>
      </c>
      <c r="C5425" t="s">
        <v>17400</v>
      </c>
      <c r="D5425" t="s">
        <v>17401</v>
      </c>
      <c r="E5425" t="s">
        <v>102</v>
      </c>
      <c r="F5425" t="s">
        <v>24</v>
      </c>
      <c r="G5425" t="s">
        <v>25</v>
      </c>
      <c r="H5425">
        <v>527</v>
      </c>
      <c r="I5425">
        <v>737</v>
      </c>
      <c r="J5425">
        <v>642</v>
      </c>
      <c r="K5425" t="s">
        <v>10432</v>
      </c>
      <c r="L5425">
        <v>7.8499999999999993E-3</v>
      </c>
      <c r="M5425">
        <v>105</v>
      </c>
      <c r="N5425">
        <v>499</v>
      </c>
      <c r="O5425">
        <v>-534</v>
      </c>
      <c r="P5425">
        <v>116431</v>
      </c>
      <c r="Q5425">
        <v>172675</v>
      </c>
      <c r="R5425">
        <v>1</v>
      </c>
      <c r="S5425">
        <v>6237019</v>
      </c>
      <c r="U5425" t="str">
        <f>IFERROR(LEFT(spotify_top_songs_audio_features[[#This Row],[artist_names]],SEARCH(",",spotify_top_songs_audio_features[[#This Row],[artist_names]])-1),spotify_top_songs_audio_features[[#This Row],[artist_names]])</f>
        <v>Go_A</v>
      </c>
      <c r="V5425" t="str">
        <f>IFERROR(MID(spotify_top_songs_audio_features[[#This Row],[artist_names]],SEARCH(",",spotify_top_songs_audio_features[[#This Row],[artist_names]])+2,99),"")</f>
        <v/>
      </c>
      <c r="W5425" t="str">
        <f>spotify_top_songs_audio_features[[#This Row],[source]]</f>
        <v>Universal Music Polska Sp. z o.o.</v>
      </c>
      <c r="X5425" s="1">
        <f>spotify_top_songs_audio_features[[#This Row],[streams]]</f>
        <v>6237019</v>
      </c>
      <c r="Y5425" t="str">
        <f>IF(Tabela2[[#This Row],[feat]]="","","Feat")</f>
        <v/>
      </c>
      <c r="Z5425" s="17" t="str">
        <f>CONCATENATE(INT(spotify_top_songs_audio_features[[#This Row],[duration_ms]]/(60*1000)),":",MOD(INT(spotify_top_songs_audio_features[[#This Row],[duration_ms]]/1000),60))</f>
        <v>2:52</v>
      </c>
      <c r="AA54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425" t="str">
        <f>spotify_top_songs_audio_features[[#This Row],[track_name]]</f>
        <v>SHUM</v>
      </c>
    </row>
    <row r="5426" spans="1:28" x14ac:dyDescent="0.25">
      <c r="A5426" t="s">
        <v>17152</v>
      </c>
      <c r="B5426" t="s">
        <v>4017</v>
      </c>
      <c r="C5426" t="s">
        <v>17153</v>
      </c>
      <c r="D5426" t="s">
        <v>282</v>
      </c>
      <c r="E5426" t="s">
        <v>23</v>
      </c>
      <c r="F5426" t="s">
        <v>24</v>
      </c>
      <c r="G5426" t="s">
        <v>25</v>
      </c>
      <c r="H5426">
        <v>747</v>
      </c>
      <c r="I5426">
        <v>643</v>
      </c>
      <c r="J5426">
        <v>178</v>
      </c>
      <c r="K5426" t="s">
        <v>17154</v>
      </c>
      <c r="L5426">
        <v>894</v>
      </c>
      <c r="M5426">
        <v>355</v>
      </c>
      <c r="N5426">
        <v>538</v>
      </c>
      <c r="O5426">
        <v>-6991</v>
      </c>
      <c r="P5426">
        <v>99981</v>
      </c>
      <c r="Q5426">
        <v>147626</v>
      </c>
      <c r="R5426">
        <v>1</v>
      </c>
      <c r="S5426">
        <v>6233484</v>
      </c>
      <c r="U5426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5426" t="str">
        <f>IFERROR(MID(spotify_top_songs_audio_features[[#This Row],[artist_names]],SEARCH(",",spotify_top_songs_audio_features[[#This Row],[artist_names]])+2,99),"")</f>
        <v/>
      </c>
      <c r="W5426" t="str">
        <f>spotify_top_songs_audio_features[[#This Row],[source]]</f>
        <v>Columbia</v>
      </c>
      <c r="X5426" s="1">
        <f>spotify_top_songs_audio_features[[#This Row],[streams]]</f>
        <v>6233484</v>
      </c>
      <c r="Y5426" t="str">
        <f>IF(Tabela2[[#This Row],[feat]]="","","Feat")</f>
        <v/>
      </c>
      <c r="Z5426" s="17" t="str">
        <f>CONCATENATE(INT(spotify_top_songs_audio_features[[#This Row],[duration_ms]]/(60*1000)),":",MOD(INT(spotify_top_songs_audio_features[[#This Row],[duration_ms]]/1000),60))</f>
        <v>2:27</v>
      </c>
      <c r="AA54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426" t="str">
        <f>spotify_top_songs_audio_features[[#This Row],[track_name]]</f>
        <v>Aute Cuture</v>
      </c>
    </row>
    <row r="5427" spans="1:28" x14ac:dyDescent="0.25">
      <c r="A5427" t="s">
        <v>13639</v>
      </c>
      <c r="B5427" t="s">
        <v>13640</v>
      </c>
      <c r="C5427" t="s">
        <v>13641</v>
      </c>
      <c r="D5427" t="s">
        <v>127</v>
      </c>
      <c r="E5427" t="s">
        <v>70</v>
      </c>
      <c r="F5427" t="s">
        <v>32</v>
      </c>
      <c r="G5427" t="s">
        <v>25</v>
      </c>
      <c r="H5427">
        <v>804</v>
      </c>
      <c r="I5427">
        <v>498</v>
      </c>
      <c r="J5427">
        <v>571</v>
      </c>
      <c r="K5427" t="s">
        <v>7165</v>
      </c>
      <c r="L5427">
        <v>236</v>
      </c>
      <c r="M5427">
        <v>18</v>
      </c>
      <c r="N5427">
        <v>704</v>
      </c>
      <c r="O5427">
        <v>-7387</v>
      </c>
      <c r="P5427">
        <v>105008</v>
      </c>
      <c r="Q5427">
        <v>205020</v>
      </c>
      <c r="R5427">
        <v>1</v>
      </c>
      <c r="S5427">
        <v>6233222</v>
      </c>
      <c r="U5427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427" t="str">
        <f>IFERROR(MID(spotify_top_songs_audio_features[[#This Row],[artist_names]],SEARCH(",",spotify_top_songs_audio_features[[#This Row],[artist_names]])+2,99),"")</f>
        <v>Zara Larsson</v>
      </c>
      <c r="W5427" t="str">
        <f>spotify_top_songs_audio_features[[#This Row],[source]]</f>
        <v>BIGHIT MUSIC</v>
      </c>
      <c r="X5427" s="1">
        <f>spotify_top_songs_audio_features[[#This Row],[streams]]</f>
        <v>6233222</v>
      </c>
      <c r="Y5427" t="str">
        <f>IF(Tabela2[[#This Row],[feat]]="","","Feat")</f>
        <v>Feat</v>
      </c>
      <c r="Z5427" s="17" t="str">
        <f>CONCATENATE(INT(spotify_top_songs_audio_features[[#This Row],[duration_ms]]/(60*1000)),":",MOD(INT(spotify_top_songs_audio_features[[#This Row],[duration_ms]]/1000),60))</f>
        <v>3:25</v>
      </c>
      <c r="AA54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427" t="str">
        <f>spotify_top_songs_audio_features[[#This Row],[track_name]]</f>
        <v>A Brand New Day (BTS World Original Soundtrack) (Pt. 2)</v>
      </c>
    </row>
    <row r="5428" spans="1:28" x14ac:dyDescent="0.25">
      <c r="A5428" t="s">
        <v>13224</v>
      </c>
      <c r="B5428" t="s">
        <v>13225</v>
      </c>
      <c r="C5428" t="s">
        <v>13226</v>
      </c>
      <c r="D5428" t="s">
        <v>712</v>
      </c>
      <c r="E5428" t="s">
        <v>31</v>
      </c>
      <c r="F5428" t="s">
        <v>24</v>
      </c>
      <c r="G5428" t="s">
        <v>25</v>
      </c>
      <c r="H5428">
        <v>619</v>
      </c>
      <c r="I5428">
        <v>784</v>
      </c>
      <c r="J5428">
        <v>123</v>
      </c>
      <c r="K5428" t="s">
        <v>5971</v>
      </c>
      <c r="L5428">
        <v>2.8499999999999999E-4</v>
      </c>
      <c r="M5428">
        <v>315</v>
      </c>
      <c r="N5428">
        <v>471</v>
      </c>
      <c r="O5428">
        <v>-611</v>
      </c>
      <c r="P5428">
        <v>156035</v>
      </c>
      <c r="Q5428">
        <v>181161</v>
      </c>
      <c r="R5428">
        <v>1</v>
      </c>
      <c r="S5428">
        <v>6224412</v>
      </c>
      <c r="U5428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5428" t="str">
        <f>IFERROR(MID(spotify_top_songs_audio_features[[#This Row],[artist_names]],SEARCH(",",spotify_top_songs_audio_features[[#This Row],[artist_names]])+2,99),"")</f>
        <v>Syd</v>
      </c>
      <c r="W5428" t="str">
        <f>spotify_top_songs_audio_features[[#This Row],[source]]</f>
        <v>Generation Now/Atlantic</v>
      </c>
      <c r="X5428" s="1">
        <f>spotify_top_songs_audio_features[[#This Row],[streams]]</f>
        <v>6224412</v>
      </c>
      <c r="Y5428" t="str">
        <f>IF(Tabela2[[#This Row],[feat]]="","","Feat")</f>
        <v>Feat</v>
      </c>
      <c r="Z5428" s="17" t="str">
        <f>CONCATENATE(INT(spotify_top_songs_audio_features[[#This Row],[duration_ms]]/(60*1000)),":",MOD(INT(spotify_top_songs_audio_features[[#This Row],[duration_ms]]/1000),60))</f>
        <v>3:1</v>
      </c>
      <c r="AA54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28" t="str">
        <f>spotify_top_songs_audio_features[[#This Row],[track_name]]</f>
        <v>Urgency (feat. Syd)</v>
      </c>
    </row>
    <row r="5429" spans="1:28" x14ac:dyDescent="0.25">
      <c r="A5429" t="s">
        <v>9233</v>
      </c>
      <c r="B5429" t="s">
        <v>9234</v>
      </c>
      <c r="C5429" t="s">
        <v>9235</v>
      </c>
      <c r="D5429" t="s">
        <v>3681</v>
      </c>
      <c r="E5429" t="s">
        <v>142</v>
      </c>
      <c r="F5429" t="s">
        <v>24</v>
      </c>
      <c r="G5429" t="s">
        <v>25</v>
      </c>
      <c r="H5429">
        <v>833</v>
      </c>
      <c r="I5429">
        <v>677</v>
      </c>
      <c r="J5429">
        <v>239</v>
      </c>
      <c r="K5429" t="s">
        <v>9236</v>
      </c>
      <c r="L5429">
        <v>0</v>
      </c>
      <c r="M5429">
        <v>502</v>
      </c>
      <c r="N5429">
        <v>558</v>
      </c>
      <c r="O5429">
        <v>-5537</v>
      </c>
      <c r="P5429">
        <v>100073</v>
      </c>
      <c r="Q5429">
        <v>176097</v>
      </c>
      <c r="R5429">
        <v>1</v>
      </c>
      <c r="S5429">
        <v>6224166</v>
      </c>
      <c r="U5429" t="str">
        <f>IFERROR(LEFT(spotify_top_songs_audio_features[[#This Row],[artist_names]],SEARCH(",",spotify_top_songs_audio_features[[#This Row],[artist_names]])-1),spotify_top_songs_audio_features[[#This Row],[artist_names]])</f>
        <v>Loredana</v>
      </c>
      <c r="V5429" t="str">
        <f>IFERROR(MID(spotify_top_songs_audio_features[[#This Row],[artist_names]],SEARCH(",",spotify_top_songs_audio_features[[#This Row],[artist_names]])+2,99),"")</f>
        <v>Rymez</v>
      </c>
      <c r="W5429" t="str">
        <f>spotify_top_songs_audio_features[[#This Row],[source]]</f>
        <v>Loredana</v>
      </c>
      <c r="X5429" s="1">
        <f>spotify_top_songs_audio_features[[#This Row],[streams]]</f>
        <v>6224166</v>
      </c>
      <c r="Y5429" t="str">
        <f>IF(Tabela2[[#This Row],[feat]]="","","Feat")</f>
        <v>Feat</v>
      </c>
      <c r="Z5429" s="17" t="str">
        <f>CONCATENATE(INT(spotify_top_songs_audio_features[[#This Row],[duration_ms]]/(60*1000)),":",MOD(INT(spotify_top_songs_audio_features[[#This Row],[duration_ms]]/1000),60))</f>
        <v>2:56</v>
      </c>
      <c r="AA54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29" t="str">
        <f>spotify_top_songs_audio_features[[#This Row],[track_name]]</f>
        <v>Angst</v>
      </c>
    </row>
    <row r="5430" spans="1:28" x14ac:dyDescent="0.25">
      <c r="A5430" t="s">
        <v>11493</v>
      </c>
      <c r="B5430" t="s">
        <v>11494</v>
      </c>
      <c r="C5430" t="s">
        <v>11495</v>
      </c>
      <c r="D5430" t="s">
        <v>2964</v>
      </c>
      <c r="E5430" t="s">
        <v>113</v>
      </c>
      <c r="F5430" t="s">
        <v>32</v>
      </c>
      <c r="G5430" t="s">
        <v>25</v>
      </c>
      <c r="H5430">
        <v>563</v>
      </c>
      <c r="I5430">
        <v>756</v>
      </c>
      <c r="J5430">
        <v>579</v>
      </c>
      <c r="K5430" t="s">
        <v>2476</v>
      </c>
      <c r="L5430">
        <v>0</v>
      </c>
      <c r="M5430">
        <v>245</v>
      </c>
      <c r="N5430">
        <v>234</v>
      </c>
      <c r="O5430">
        <v>-3852</v>
      </c>
      <c r="P5430">
        <v>100012</v>
      </c>
      <c r="Q5430">
        <v>182227</v>
      </c>
      <c r="R5430">
        <v>1</v>
      </c>
      <c r="S5430">
        <v>6218121</v>
      </c>
      <c r="U5430" t="str">
        <f>IFERROR(LEFT(spotify_top_songs_audio_features[[#This Row],[artist_names]],SEARCH(",",spotify_top_songs_audio_features[[#This Row],[artist_names]])-1),spotify_top_songs_audio_features[[#This Row],[artist_names]])</f>
        <v>Kehlani</v>
      </c>
      <c r="V5430" t="str">
        <f>IFERROR(MID(spotify_top_songs_audio_features[[#This Row],[artist_names]],SEARCH(",",spotify_top_songs_audio_features[[#This Row],[artist_names]])+2,99),"")</f>
        <v>Justin Bieber</v>
      </c>
      <c r="W5430" t="str">
        <f>spotify_top_songs_audio_features[[#This Row],[source]]</f>
        <v>TSNMI / Atlantic</v>
      </c>
      <c r="X5430" s="1">
        <f>spotify_top_songs_audio_features[[#This Row],[streams]]</f>
        <v>6218121</v>
      </c>
      <c r="Y5430" t="str">
        <f>IF(Tabela2[[#This Row],[feat]]="","","Feat")</f>
        <v>Feat</v>
      </c>
      <c r="Z5430" s="17" t="str">
        <f>CONCATENATE(INT(spotify_top_songs_audio_features[[#This Row],[duration_ms]]/(60*1000)),":",MOD(INT(spotify_top_songs_audio_features[[#This Row],[duration_ms]]/1000),60))</f>
        <v>3:2</v>
      </c>
      <c r="AA54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30" t="str">
        <f>spotify_top_songs_audio_features[[#This Row],[track_name]]</f>
        <v>up at night (feat. justin bieber)</v>
      </c>
    </row>
    <row r="5431" spans="1:28" x14ac:dyDescent="0.25">
      <c r="A5431" t="s">
        <v>6760</v>
      </c>
      <c r="B5431" t="s">
        <v>6761</v>
      </c>
      <c r="C5431" t="s">
        <v>6762</v>
      </c>
      <c r="D5431" t="s">
        <v>385</v>
      </c>
      <c r="E5431" t="s">
        <v>31</v>
      </c>
      <c r="F5431" t="s">
        <v>24</v>
      </c>
      <c r="G5431" t="s">
        <v>25</v>
      </c>
      <c r="H5431">
        <v>894</v>
      </c>
      <c r="I5431">
        <v>749</v>
      </c>
      <c r="J5431">
        <v>274</v>
      </c>
      <c r="K5431" t="s">
        <v>5630</v>
      </c>
      <c r="L5431">
        <v>0</v>
      </c>
      <c r="M5431">
        <v>272</v>
      </c>
      <c r="N5431">
        <v>381</v>
      </c>
      <c r="O5431">
        <v>-6415</v>
      </c>
      <c r="P5431">
        <v>13206</v>
      </c>
      <c r="Q5431">
        <v>301147</v>
      </c>
      <c r="R5431">
        <v>1</v>
      </c>
      <c r="S5431">
        <v>6216207</v>
      </c>
      <c r="U5431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431" t="str">
        <f>IFERROR(MID(spotify_top_songs_audio_features[[#This Row],[artist_names]],SEARCH(",",spotify_top_songs_audio_features[[#This Row],[artist_names]])+2,99),"")</f>
        <v>PHresher</v>
      </c>
      <c r="W5431" t="str">
        <f>spotify_top_songs_audio_features[[#This Row],[source]]</f>
        <v>Aftermath</v>
      </c>
      <c r="X5431" s="1">
        <f>spotify_top_songs_audio_features[[#This Row],[streams]]</f>
        <v>6216207</v>
      </c>
      <c r="Y5431" t="str">
        <f>IF(Tabela2[[#This Row],[feat]]="","","Feat")</f>
        <v>Feat</v>
      </c>
      <c r="Z5431" s="17" t="str">
        <f>CONCATENATE(INT(spotify_top_songs_audio_features[[#This Row],[duration_ms]]/(60*1000)),":",MOD(INT(spotify_top_songs_audio_features[[#This Row],[duration_ms]]/1000),60))</f>
        <v>5:1</v>
      </c>
      <c r="AA54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31" t="str">
        <f>spotify_top_songs_audio_features[[#This Row],[track_name]]</f>
        <v>Chloraseptic (feat. Phresher)</v>
      </c>
    </row>
    <row r="5432" spans="1:28" x14ac:dyDescent="0.25">
      <c r="A5432" t="s">
        <v>13936</v>
      </c>
      <c r="B5432" t="s">
        <v>1441</v>
      </c>
      <c r="C5432" t="s">
        <v>13937</v>
      </c>
      <c r="D5432" t="s">
        <v>13938</v>
      </c>
      <c r="E5432" t="s">
        <v>86</v>
      </c>
      <c r="F5432" t="s">
        <v>24</v>
      </c>
      <c r="G5432" t="s">
        <v>25</v>
      </c>
      <c r="H5432">
        <v>609</v>
      </c>
      <c r="I5432">
        <v>785</v>
      </c>
      <c r="J5432">
        <v>891</v>
      </c>
      <c r="K5432" t="s">
        <v>3730</v>
      </c>
      <c r="L5432">
        <v>0</v>
      </c>
      <c r="M5432">
        <v>171</v>
      </c>
      <c r="N5432">
        <v>756</v>
      </c>
      <c r="O5432">
        <v>-332</v>
      </c>
      <c r="P5432">
        <v>151995</v>
      </c>
      <c r="Q5432">
        <v>181467</v>
      </c>
      <c r="R5432">
        <v>1</v>
      </c>
      <c r="S5432">
        <v>6207326</v>
      </c>
      <c r="U5432" t="str">
        <f>IFERROR(LEFT(spotify_top_songs_audio_features[[#This Row],[artist_names]],SEARCH(",",spotify_top_songs_audio_features[[#This Row],[artist_names]])-1),spotify_top_songs_audio_features[[#This Row],[artist_names]])</f>
        <v>Anne-Marie</v>
      </c>
      <c r="V5432" t="str">
        <f>IFERROR(MID(spotify_top_songs_audio_features[[#This Row],[artist_names]],SEARCH(",",spotify_top_songs_audio_features[[#This Row],[artist_names]])+2,99),"")</f>
        <v/>
      </c>
      <c r="W5432" t="str">
        <f>spotify_top_songs_audio_features[[#This Row],[source]]</f>
        <v>Major Tom's / Asylum</v>
      </c>
      <c r="X5432" s="1">
        <f>spotify_top_songs_audio_features[[#This Row],[streams]]</f>
        <v>6207326</v>
      </c>
      <c r="Y5432" t="str">
        <f>IF(Tabela2[[#This Row],[feat]]="","","Feat")</f>
        <v/>
      </c>
      <c r="Z5432" s="17" t="str">
        <f>CONCATENATE(INT(spotify_top_songs_audio_features[[#This Row],[duration_ms]]/(60*1000)),":",MOD(INT(spotify_top_songs_audio_features[[#This Row],[duration_ms]]/1000),60))</f>
        <v>3:1</v>
      </c>
      <c r="AA54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432" t="str">
        <f>spotify_top_songs_audio_features[[#This Row],[track_name]]</f>
        <v>Birthday</v>
      </c>
    </row>
    <row r="5433" spans="1:28" x14ac:dyDescent="0.25">
      <c r="A5433" t="s">
        <v>10373</v>
      </c>
      <c r="B5433" t="s">
        <v>10374</v>
      </c>
      <c r="C5433" t="s">
        <v>10375</v>
      </c>
      <c r="D5433" t="s">
        <v>282</v>
      </c>
      <c r="E5433" t="s">
        <v>469</v>
      </c>
      <c r="F5433" t="s">
        <v>24</v>
      </c>
      <c r="G5433" t="s">
        <v>25</v>
      </c>
      <c r="H5433">
        <v>347</v>
      </c>
      <c r="I5433">
        <v>6</v>
      </c>
      <c r="J5433">
        <v>303</v>
      </c>
      <c r="K5433" t="s">
        <v>7502</v>
      </c>
      <c r="L5433">
        <v>0</v>
      </c>
      <c r="M5433">
        <v>279</v>
      </c>
      <c r="N5433">
        <v>158</v>
      </c>
      <c r="O5433">
        <v>-5254</v>
      </c>
      <c r="P5433">
        <v>172062</v>
      </c>
      <c r="Q5433">
        <v>254707</v>
      </c>
      <c r="R5433">
        <v>1</v>
      </c>
      <c r="S5433">
        <v>6199243</v>
      </c>
      <c r="U5433" t="str">
        <f>IFERROR(LEFT(spotify_top_songs_audio_features[[#This Row],[artist_names]],SEARCH(",",spotify_top_songs_audio_features[[#This Row],[artist_names]])-1),spotify_top_songs_audio_features[[#This Row],[artist_names]])</f>
        <v>Céline Dion</v>
      </c>
      <c r="V5433" t="str">
        <f>IFERROR(MID(spotify_top_songs_audio_features[[#This Row],[artist_names]],SEARCH(",",spotify_top_songs_audio_features[[#This Row],[artist_names]])+2,99),"")</f>
        <v/>
      </c>
      <c r="W5433" t="str">
        <f>spotify_top_songs_audio_features[[#This Row],[source]]</f>
        <v>Columbia</v>
      </c>
      <c r="X5433" s="1">
        <f>spotify_top_songs_audio_features[[#This Row],[streams]]</f>
        <v>6199243</v>
      </c>
      <c r="Y5433" t="str">
        <f>IF(Tabela2[[#This Row],[feat]]="","","Feat")</f>
        <v/>
      </c>
      <c r="Z5433" s="17" t="str">
        <f>CONCATENATE(INT(spotify_top_songs_audio_features[[#This Row],[duration_ms]]/(60*1000)),":",MOD(INT(spotify_top_songs_audio_features[[#This Row],[duration_ms]]/1000),60))</f>
        <v>4:14</v>
      </c>
      <c r="AA54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433" t="str">
        <f>spotify_top_songs_audio_features[[#This Row],[track_name]]</f>
        <v>Happy Xmas (War Is Over)</v>
      </c>
    </row>
    <row r="5434" spans="1:28" x14ac:dyDescent="0.25">
      <c r="A5434" t="s">
        <v>4230</v>
      </c>
      <c r="B5434" t="s">
        <v>4231</v>
      </c>
      <c r="C5434" t="s">
        <v>4232</v>
      </c>
      <c r="D5434" t="s">
        <v>4233</v>
      </c>
      <c r="E5434" t="s">
        <v>142</v>
      </c>
      <c r="F5434" t="s">
        <v>32</v>
      </c>
      <c r="G5434" t="s">
        <v>25</v>
      </c>
      <c r="H5434">
        <v>886</v>
      </c>
      <c r="I5434">
        <v>909</v>
      </c>
      <c r="J5434">
        <v>642</v>
      </c>
      <c r="K5434" t="s">
        <v>1401</v>
      </c>
      <c r="L5434">
        <v>0</v>
      </c>
      <c r="M5434">
        <v>755</v>
      </c>
      <c r="N5434">
        <v>816</v>
      </c>
      <c r="O5434">
        <v>-184</v>
      </c>
      <c r="P5434">
        <v>130027</v>
      </c>
      <c r="Q5434">
        <v>156923</v>
      </c>
      <c r="R5434">
        <v>1</v>
      </c>
      <c r="S5434">
        <v>6194305</v>
      </c>
      <c r="U5434" t="str">
        <f>IFERROR(LEFT(spotify_top_songs_audio_features[[#This Row],[artist_names]],SEARCH(",",spotify_top_songs_audio_features[[#This Row],[artist_names]])-1),spotify_top_songs_audio_features[[#This Row],[artist_names]])</f>
        <v>Dj Guuga</v>
      </c>
      <c r="V5434" t="str">
        <f>IFERROR(MID(spotify_top_songs_audio_features[[#This Row],[artist_names]],SEARCH(",",spotify_top_songs_audio_features[[#This Row],[artist_names]])+2,99),"")</f>
        <v>Wesley Safadão, Zé Felipe</v>
      </c>
      <c r="W5434" t="str">
        <f>spotify_top_songs_audio_features[[#This Row],[source]]</f>
        <v>Dj Guuga</v>
      </c>
      <c r="X5434" s="1">
        <f>spotify_top_songs_audio_features[[#This Row],[streams]]</f>
        <v>6194305</v>
      </c>
      <c r="Y5434" t="str">
        <f>IF(Tabela2[[#This Row],[feat]]="","","Feat")</f>
        <v>Feat</v>
      </c>
      <c r="Z5434" s="17" t="str">
        <f>CONCATENATE(INT(spotify_top_songs_audio_features[[#This Row],[duration_ms]]/(60*1000)),":",MOD(INT(spotify_top_songs_audio_features[[#This Row],[duration_ms]]/1000),60))</f>
        <v>2:36</v>
      </c>
      <c r="AA54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34" t="str">
        <f>spotify_top_songs_audio_features[[#This Row],[track_name]]</f>
        <v>Depende</v>
      </c>
    </row>
    <row r="5435" spans="1:28" x14ac:dyDescent="0.25">
      <c r="A5435" t="s">
        <v>173</v>
      </c>
      <c r="B5435" t="s">
        <v>174</v>
      </c>
      <c r="C5435" t="s">
        <v>175</v>
      </c>
      <c r="D5435" t="s">
        <v>176</v>
      </c>
      <c r="E5435" t="s">
        <v>177</v>
      </c>
      <c r="F5435" t="s">
        <v>32</v>
      </c>
      <c r="G5435" t="s">
        <v>25</v>
      </c>
      <c r="H5435">
        <v>931</v>
      </c>
      <c r="I5435">
        <v>667</v>
      </c>
      <c r="J5435">
        <v>318</v>
      </c>
      <c r="K5435" t="s">
        <v>178</v>
      </c>
      <c r="L5435">
        <v>0</v>
      </c>
      <c r="M5435">
        <v>15</v>
      </c>
      <c r="N5435">
        <v>667</v>
      </c>
      <c r="O5435">
        <v>-7043</v>
      </c>
      <c r="P5435">
        <v>142039</v>
      </c>
      <c r="Q5435">
        <v>207739</v>
      </c>
      <c r="R5435">
        <v>1</v>
      </c>
      <c r="S5435">
        <v>6194224</v>
      </c>
      <c r="U5435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435" t="str">
        <f>IFERROR(MID(spotify_top_songs_audio_features[[#This Row],[artist_names]],SEARCH(",",spotify_top_songs_audio_features[[#This Row],[artist_names]])+2,99),"")</f>
        <v>Lil Uzi Vert</v>
      </c>
      <c r="W5435" t="str">
        <f>spotify_top_songs_audio_features[[#This Row],[source]]</f>
        <v>Epic/Freebandz</v>
      </c>
      <c r="X5435" s="1">
        <f>spotify_top_songs_audio_features[[#This Row],[streams]]</f>
        <v>6194224</v>
      </c>
      <c r="Y5435" t="str">
        <f>IF(Tabela2[[#This Row],[feat]]="","","Feat")</f>
        <v>Feat</v>
      </c>
      <c r="Z5435" s="17" t="str">
        <f>CONCATENATE(INT(spotify_top_songs_audio_features[[#This Row],[duration_ms]]/(60*1000)),":",MOD(INT(spotify_top_songs_audio_features[[#This Row],[duration_ms]]/1000),60))</f>
        <v>3:27</v>
      </c>
      <c r="AA54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435" t="str">
        <f>spotify_top_songs_audio_features[[#This Row],[track_name]]</f>
        <v>All Bad (feat. Lil Uzi Vert)</v>
      </c>
    </row>
    <row r="5436" spans="1:28" x14ac:dyDescent="0.25">
      <c r="A5436" t="s">
        <v>1812</v>
      </c>
      <c r="B5436" t="s">
        <v>1813</v>
      </c>
      <c r="C5436" t="s">
        <v>1814</v>
      </c>
      <c r="D5436" t="s">
        <v>1264</v>
      </c>
      <c r="E5436" t="s">
        <v>31</v>
      </c>
      <c r="F5436" t="s">
        <v>24</v>
      </c>
      <c r="G5436" t="s">
        <v>25</v>
      </c>
      <c r="H5436">
        <v>474</v>
      </c>
      <c r="I5436">
        <v>576</v>
      </c>
      <c r="J5436">
        <v>257</v>
      </c>
      <c r="K5436" t="s">
        <v>1815</v>
      </c>
      <c r="L5436">
        <v>309</v>
      </c>
      <c r="M5436">
        <v>174</v>
      </c>
      <c r="N5436">
        <v>285</v>
      </c>
      <c r="O5436">
        <v>-6963</v>
      </c>
      <c r="P5436">
        <v>157947</v>
      </c>
      <c r="Q5436">
        <v>195197</v>
      </c>
      <c r="R5436">
        <v>1</v>
      </c>
      <c r="S5436">
        <v>6184336</v>
      </c>
      <c r="U5436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436" t="str">
        <f>IFERROR(MID(spotify_top_songs_audio_features[[#This Row],[artist_names]],SEARCH(",",spotify_top_songs_audio_features[[#This Row],[artist_names]])+2,99),"")</f>
        <v>Nardo Wick</v>
      </c>
      <c r="W5436" t="str">
        <f>spotify_top_songs_audio_features[[#This Row],[source]]</f>
        <v>Quality Control Music/Motown Records</v>
      </c>
      <c r="X5436" s="1">
        <f>spotify_top_songs_audio_features[[#This Row],[streams]]</f>
        <v>6184336</v>
      </c>
      <c r="Y5436" t="str">
        <f>IF(Tabela2[[#This Row],[feat]]="","","Feat")</f>
        <v>Feat</v>
      </c>
      <c r="Z5436" s="17" t="str">
        <f>CONCATENATE(INT(spotify_top_songs_audio_features[[#This Row],[duration_ms]]/(60*1000)),":",MOD(INT(spotify_top_songs_audio_features[[#This Row],[duration_ms]]/1000),60))</f>
        <v>3:15</v>
      </c>
      <c r="AA54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36" t="str">
        <f>spotify_top_songs_audio_features[[#This Row],[track_name]]</f>
        <v>Pop Out (feat. Nardo Wick)</v>
      </c>
    </row>
    <row r="5437" spans="1:28" x14ac:dyDescent="0.25">
      <c r="A5437" t="s">
        <v>11767</v>
      </c>
      <c r="B5437" t="s">
        <v>11768</v>
      </c>
      <c r="C5437" t="s">
        <v>11769</v>
      </c>
      <c r="D5437" t="s">
        <v>501</v>
      </c>
      <c r="E5437" t="s">
        <v>31</v>
      </c>
      <c r="F5437" t="s">
        <v>24</v>
      </c>
      <c r="G5437" t="s">
        <v>25</v>
      </c>
      <c r="H5437">
        <v>798</v>
      </c>
      <c r="I5437">
        <v>574</v>
      </c>
      <c r="J5437">
        <v>157</v>
      </c>
      <c r="K5437" t="s">
        <v>11770</v>
      </c>
      <c r="L5437">
        <v>0</v>
      </c>
      <c r="M5437">
        <v>122</v>
      </c>
      <c r="N5437">
        <v>309</v>
      </c>
      <c r="O5437">
        <v>-6548</v>
      </c>
      <c r="P5437">
        <v>155964</v>
      </c>
      <c r="Q5437">
        <v>138587</v>
      </c>
      <c r="R5437">
        <v>1</v>
      </c>
      <c r="S5437">
        <v>6182823</v>
      </c>
      <c r="U5437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5437" t="str">
        <f>IFERROR(MID(spotify_top_songs_audio_features[[#This Row],[artist_names]],SEARCH(",",spotify_top_songs_audio_features[[#This Row],[artist_names]])+2,99),"")</f>
        <v>Future</v>
      </c>
      <c r="W5437" t="str">
        <f>spotify_top_songs_audio_features[[#This Row],[source]]</f>
        <v>300 Entertainment</v>
      </c>
      <c r="X5437" s="1">
        <f>spotify_top_songs_audio_features[[#This Row],[streams]]</f>
        <v>6182823</v>
      </c>
      <c r="Y5437" t="str">
        <f>IF(Tabela2[[#This Row],[feat]]="","","Feat")</f>
        <v>Feat</v>
      </c>
      <c r="Z5437" s="17" t="str">
        <f>CONCATENATE(INT(spotify_top_songs_audio_features[[#This Row],[duration_ms]]/(60*1000)),":",MOD(INT(spotify_top_songs_audio_features[[#This Row],[duration_ms]]/1000),60))</f>
        <v>2:18</v>
      </c>
      <c r="AA54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37" t="str">
        <f>spotify_top_songs_audio_features[[#This Row],[track_name]]</f>
        <v>too easy</v>
      </c>
    </row>
    <row r="5438" spans="1:28" x14ac:dyDescent="0.25">
      <c r="A5438" t="s">
        <v>3192</v>
      </c>
      <c r="B5438" t="s">
        <v>3193</v>
      </c>
      <c r="C5438" t="s">
        <v>3194</v>
      </c>
      <c r="D5438" t="s">
        <v>1993</v>
      </c>
      <c r="E5438" t="s">
        <v>31</v>
      </c>
      <c r="F5438" t="s">
        <v>32</v>
      </c>
      <c r="G5438" t="s">
        <v>25</v>
      </c>
      <c r="H5438">
        <v>551</v>
      </c>
      <c r="I5438">
        <v>578</v>
      </c>
      <c r="J5438">
        <v>732</v>
      </c>
      <c r="K5438" t="s">
        <v>3195</v>
      </c>
      <c r="L5438">
        <v>0</v>
      </c>
      <c r="M5438">
        <v>73</v>
      </c>
      <c r="N5438">
        <v>509</v>
      </c>
      <c r="O5438">
        <v>-7005</v>
      </c>
      <c r="P5438">
        <v>106772</v>
      </c>
      <c r="Q5438">
        <v>197474</v>
      </c>
      <c r="R5438">
        <v>1</v>
      </c>
      <c r="S5438">
        <v>6177604</v>
      </c>
      <c r="U5438" t="str">
        <f>IFERROR(LEFT(spotify_top_songs_audio_features[[#This Row],[artist_names]],SEARCH(",",spotify_top_songs_audio_features[[#This Row],[artist_names]])-1),spotify_top_songs_audio_features[[#This Row],[artist_names]])</f>
        <v>Yohani</v>
      </c>
      <c r="V5438" t="str">
        <f>IFERROR(MID(spotify_top_songs_audio_features[[#This Row],[artist_names]],SEARCH(",",spotify_top_songs_audio_features[[#This Row],[artist_names]])+2,99),"")</f>
        <v>Jubin Nautiyal, Tanishk Bagchi, Rashmi Virag, Surya Ragunaathan</v>
      </c>
      <c r="W5438" t="str">
        <f>spotify_top_songs_audio_features[[#This Row],[source]]</f>
        <v>T-Series</v>
      </c>
      <c r="X5438" s="1">
        <f>spotify_top_songs_audio_features[[#This Row],[streams]]</f>
        <v>6177604</v>
      </c>
      <c r="Y5438" t="str">
        <f>IF(Tabela2[[#This Row],[feat]]="","","Feat")</f>
        <v>Feat</v>
      </c>
      <c r="Z5438" s="17" t="str">
        <f>CONCATENATE(INT(spotify_top_songs_audio_features[[#This Row],[duration_ms]]/(60*1000)),":",MOD(INT(spotify_top_songs_audio_features[[#This Row],[duration_ms]]/1000),60))</f>
        <v>3:17</v>
      </c>
      <c r="AA54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38" t="str">
        <f>spotify_top_songs_audio_features[[#This Row],[track_name]]</f>
        <v>Manike (From "Thank God")</v>
      </c>
    </row>
    <row r="5439" spans="1:28" x14ac:dyDescent="0.25">
      <c r="A5439" t="s">
        <v>9384</v>
      </c>
      <c r="B5439" t="s">
        <v>9385</v>
      </c>
      <c r="C5439" t="s">
        <v>9386</v>
      </c>
      <c r="D5439" t="s">
        <v>30</v>
      </c>
      <c r="E5439" t="s">
        <v>97</v>
      </c>
      <c r="F5439" t="s">
        <v>32</v>
      </c>
      <c r="G5439" t="s">
        <v>25</v>
      </c>
      <c r="H5439">
        <v>827</v>
      </c>
      <c r="I5439">
        <v>643</v>
      </c>
      <c r="J5439">
        <v>899</v>
      </c>
      <c r="K5439" t="s">
        <v>5874</v>
      </c>
      <c r="L5439">
        <v>0</v>
      </c>
      <c r="M5439">
        <v>94</v>
      </c>
      <c r="N5439">
        <v>433</v>
      </c>
      <c r="O5439">
        <v>-6414</v>
      </c>
      <c r="P5439">
        <v>95965</v>
      </c>
      <c r="Q5439">
        <v>240093</v>
      </c>
      <c r="R5439">
        <v>1</v>
      </c>
      <c r="S5439">
        <v>6176786</v>
      </c>
      <c r="U5439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5439" t="str">
        <f>IFERROR(MID(spotify_top_songs_audio_features[[#This Row],[artist_names]],SEARCH(",",spotify_top_songs_audio_features[[#This Row],[artist_names]])+2,99),"")</f>
        <v>Young Sinatra</v>
      </c>
      <c r="W5439" t="str">
        <f>spotify_top_songs_audio_features[[#This Row],[source]]</f>
        <v>Def Jam Recordings</v>
      </c>
      <c r="X5439" s="1">
        <f>spotify_top_songs_audio_features[[#This Row],[streams]]</f>
        <v>6176786</v>
      </c>
      <c r="Y5439" t="str">
        <f>IF(Tabela2[[#This Row],[feat]]="","","Feat")</f>
        <v>Feat</v>
      </c>
      <c r="Z5439" s="17" t="str">
        <f>CONCATENATE(INT(spotify_top_songs_audio_features[[#This Row],[duration_ms]]/(60*1000)),":",MOD(INT(spotify_top_songs_audio_features[[#This Row],[duration_ms]]/1000),60))</f>
        <v>4:0</v>
      </c>
      <c r="AA54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39" t="str">
        <f>spotify_top_songs_audio_features[[#This Row],[track_name]]</f>
        <v>Warm It Up</v>
      </c>
    </row>
    <row r="5440" spans="1:28" x14ac:dyDescent="0.25">
      <c r="A5440" t="s">
        <v>11197</v>
      </c>
      <c r="B5440" t="s">
        <v>198</v>
      </c>
      <c r="C5440" t="s">
        <v>11198</v>
      </c>
      <c r="D5440" t="s">
        <v>1264</v>
      </c>
      <c r="E5440" t="s">
        <v>142</v>
      </c>
      <c r="F5440" t="s">
        <v>24</v>
      </c>
      <c r="G5440" t="s">
        <v>25</v>
      </c>
      <c r="H5440">
        <v>776</v>
      </c>
      <c r="I5440">
        <v>557</v>
      </c>
      <c r="J5440">
        <v>545</v>
      </c>
      <c r="K5440" t="s">
        <v>11199</v>
      </c>
      <c r="L5440">
        <v>0</v>
      </c>
      <c r="M5440">
        <v>112</v>
      </c>
      <c r="N5440">
        <v>284</v>
      </c>
      <c r="O5440">
        <v>-7441</v>
      </c>
      <c r="P5440">
        <v>156978</v>
      </c>
      <c r="Q5440">
        <v>198722</v>
      </c>
      <c r="R5440">
        <v>1</v>
      </c>
      <c r="S5440">
        <v>6168841</v>
      </c>
      <c r="U5440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440" t="str">
        <f>IFERROR(MID(spotify_top_songs_audio_features[[#This Row],[artist_names]],SEARCH(",",spotify_top_songs_audio_features[[#This Row],[artist_names]])+2,99),"")</f>
        <v/>
      </c>
      <c r="W5440" t="str">
        <f>spotify_top_songs_audio_features[[#This Row],[source]]</f>
        <v>Quality Control Music/Motown Records</v>
      </c>
      <c r="X5440" s="1">
        <f>spotify_top_songs_audio_features[[#This Row],[streams]]</f>
        <v>6168841</v>
      </c>
      <c r="Y5440" t="str">
        <f>IF(Tabela2[[#This Row],[feat]]="","","Feat")</f>
        <v/>
      </c>
      <c r="Z5440" s="17" t="str">
        <f>CONCATENATE(INT(spotify_top_songs_audio_features[[#This Row],[duration_ms]]/(60*1000)),":",MOD(INT(spotify_top_songs_audio_features[[#This Row],[duration_ms]]/1000),60))</f>
        <v>3:18</v>
      </c>
      <c r="AA54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40" t="str">
        <f>spotify_top_songs_audio_features[[#This Row],[track_name]]</f>
        <v>Real Spill</v>
      </c>
    </row>
    <row r="5441" spans="1:28" x14ac:dyDescent="0.25">
      <c r="A5441" t="s">
        <v>7955</v>
      </c>
      <c r="B5441" t="s">
        <v>7956</v>
      </c>
      <c r="C5441" t="s">
        <v>7957</v>
      </c>
      <c r="D5441" t="s">
        <v>48</v>
      </c>
      <c r="E5441" t="s">
        <v>58</v>
      </c>
      <c r="F5441" t="s">
        <v>24</v>
      </c>
      <c r="G5441" t="s">
        <v>25</v>
      </c>
      <c r="H5441">
        <v>659</v>
      </c>
      <c r="I5441">
        <v>662</v>
      </c>
      <c r="J5441">
        <v>434</v>
      </c>
      <c r="K5441" t="s">
        <v>671</v>
      </c>
      <c r="L5441">
        <v>0</v>
      </c>
      <c r="M5441">
        <v>228</v>
      </c>
      <c r="N5441">
        <v>704</v>
      </c>
      <c r="O5441">
        <v>-5768</v>
      </c>
      <c r="P5441">
        <v>109957</v>
      </c>
      <c r="Q5441">
        <v>182438</v>
      </c>
      <c r="R5441">
        <v>5</v>
      </c>
      <c r="S5441">
        <v>6162453</v>
      </c>
      <c r="U5441" t="str">
        <f>IFERROR(LEFT(spotify_top_songs_audio_features[[#This Row],[artist_names]],SEARCH(",",spotify_top_songs_audio_features[[#This Row],[artist_names]])-1),spotify_top_songs_audio_features[[#This Row],[artist_names]])</f>
        <v>Ariana Grande</v>
      </c>
      <c r="V5441" t="str">
        <f>IFERROR(MID(spotify_top_songs_audio_features[[#This Row],[artist_names]],SEARCH(",",spotify_top_songs_audio_features[[#This Row],[artist_names]])+2,99),"")</f>
        <v>Doja Cat, Megan Thee Stallion</v>
      </c>
      <c r="W5441" t="str">
        <f>spotify_top_songs_audio_features[[#This Row],[source]]</f>
        <v>Republic Records</v>
      </c>
      <c r="X5441" s="1">
        <f>spotify_top_songs_audio_features[[#This Row],[streams]]</f>
        <v>6162453</v>
      </c>
      <c r="Y5441" t="str">
        <f>IF(Tabela2[[#This Row],[feat]]="","","Feat")</f>
        <v>Feat</v>
      </c>
      <c r="Z5441" s="17" t="str">
        <f>CONCATENATE(INT(spotify_top_songs_audio_features[[#This Row],[duration_ms]]/(60*1000)),":",MOD(INT(spotify_top_songs_audio_features[[#This Row],[duration_ms]]/1000),60))</f>
        <v>3:2</v>
      </c>
      <c r="AA54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441" t="str">
        <f>spotify_top_songs_audio_features[[#This Row],[track_name]]</f>
        <v>34+35 Remix (feat. Doja Cat, Megan Thee Stallion) - Remix</v>
      </c>
    </row>
    <row r="5442" spans="1:28" x14ac:dyDescent="0.25">
      <c r="A5442" t="s">
        <v>12433</v>
      </c>
      <c r="B5442" t="s">
        <v>2125</v>
      </c>
      <c r="C5442" t="s">
        <v>12434</v>
      </c>
      <c r="D5442" t="s">
        <v>1487</v>
      </c>
      <c r="E5442" t="s">
        <v>70</v>
      </c>
      <c r="F5442" t="s">
        <v>24</v>
      </c>
      <c r="G5442" t="s">
        <v>25</v>
      </c>
      <c r="H5442">
        <v>912</v>
      </c>
      <c r="I5442">
        <v>589</v>
      </c>
      <c r="J5442">
        <v>2</v>
      </c>
      <c r="K5442" t="s">
        <v>12435</v>
      </c>
      <c r="L5442">
        <v>162</v>
      </c>
      <c r="M5442">
        <v>795</v>
      </c>
      <c r="N5442">
        <v>486</v>
      </c>
      <c r="O5442">
        <v>-7476</v>
      </c>
      <c r="P5442">
        <v>135921</v>
      </c>
      <c r="Q5442">
        <v>123549</v>
      </c>
      <c r="R5442">
        <v>1</v>
      </c>
      <c r="S5442">
        <v>6161664</v>
      </c>
      <c r="U5442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442" t="str">
        <f>IFERROR(MID(spotify_top_songs_audio_features[[#This Row],[artist_names]],SEARCH(",",spotify_top_songs_audio_features[[#This Row],[artist_names]])+2,99),"")</f>
        <v/>
      </c>
      <c r="W5442" t="str">
        <f>spotify_top_songs_audio_features[[#This Row],[source]]</f>
        <v>Victor Victor Worldwide</v>
      </c>
      <c r="X5442" s="1">
        <f>spotify_top_songs_audio_features[[#This Row],[streams]]</f>
        <v>6161664</v>
      </c>
      <c r="Y5442" t="str">
        <f>IF(Tabela2[[#This Row],[feat]]="","","Feat")</f>
        <v/>
      </c>
      <c r="Z5442" s="17" t="str">
        <f>CONCATENATE(INT(spotify_top_songs_audio_features[[#This Row],[duration_ms]]/(60*1000)),":",MOD(INT(spotify_top_songs_audio_features[[#This Row],[duration_ms]]/1000),60))</f>
        <v>2:3</v>
      </c>
      <c r="AA54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442" t="str">
        <f>spotify_top_songs_audio_features[[#This Row],[track_name]]</f>
        <v>Coupe</v>
      </c>
    </row>
    <row r="5443" spans="1:28" x14ac:dyDescent="0.25">
      <c r="A5443" t="s">
        <v>5997</v>
      </c>
      <c r="B5443" t="s">
        <v>165</v>
      </c>
      <c r="C5443" t="s">
        <v>5998</v>
      </c>
      <c r="D5443" t="s">
        <v>96</v>
      </c>
      <c r="E5443" t="s">
        <v>142</v>
      </c>
      <c r="F5443" t="s">
        <v>32</v>
      </c>
      <c r="G5443" t="s">
        <v>25</v>
      </c>
      <c r="H5443">
        <v>762</v>
      </c>
      <c r="I5443">
        <v>54</v>
      </c>
      <c r="J5443">
        <v>503</v>
      </c>
      <c r="K5443" t="s">
        <v>3692</v>
      </c>
      <c r="L5443">
        <v>0</v>
      </c>
      <c r="M5443">
        <v>124</v>
      </c>
      <c r="N5443">
        <v>339</v>
      </c>
      <c r="O5443">
        <v>-16735</v>
      </c>
      <c r="P5443">
        <v>96838</v>
      </c>
      <c r="Q5443">
        <v>160267</v>
      </c>
      <c r="R5443">
        <v>1</v>
      </c>
      <c r="S5443">
        <v>6159873</v>
      </c>
      <c r="U5443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5443" t="str">
        <f>IFERROR(MID(spotify_top_songs_audio_features[[#This Row],[artist_names]],SEARCH(",",spotify_top_songs_audio_features[[#This Row],[artist_names]])+2,99),"")</f>
        <v/>
      </c>
      <c r="W5443" t="str">
        <f>spotify_top_songs_audio_features[[#This Row],[source]]</f>
        <v>Warner Records</v>
      </c>
      <c r="X5443" s="1">
        <f>spotify_top_songs_audio_features[[#This Row],[streams]]</f>
        <v>6159873</v>
      </c>
      <c r="Y5443" t="str">
        <f>IF(Tabela2[[#This Row],[feat]]="","","Feat")</f>
        <v/>
      </c>
      <c r="Z5443" s="17" t="str">
        <f>CONCATENATE(INT(spotify_top_songs_audio_features[[#This Row],[duration_ms]]/(60*1000)),":",MOD(INT(spotify_top_songs_audio_features[[#This Row],[duration_ms]]/1000),60))</f>
        <v>2:40</v>
      </c>
      <c r="AA54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43" t="str">
        <f>spotify_top_songs_audio_features[[#This Row],[track_name]]</f>
        <v>Once A Day</v>
      </c>
    </row>
    <row r="5444" spans="1:28" x14ac:dyDescent="0.25">
      <c r="A5444" t="s">
        <v>13147</v>
      </c>
      <c r="B5444" t="s">
        <v>13148</v>
      </c>
      <c r="C5444" t="s">
        <v>13149</v>
      </c>
      <c r="D5444" t="s">
        <v>703</v>
      </c>
      <c r="E5444" t="s">
        <v>23</v>
      </c>
      <c r="F5444" t="s">
        <v>32</v>
      </c>
      <c r="G5444" t="s">
        <v>25</v>
      </c>
      <c r="H5444">
        <v>616</v>
      </c>
      <c r="I5444">
        <v>741</v>
      </c>
      <c r="J5444">
        <v>426</v>
      </c>
      <c r="K5444" t="s">
        <v>13150</v>
      </c>
      <c r="L5444">
        <v>0</v>
      </c>
      <c r="M5444">
        <v>307</v>
      </c>
      <c r="N5444">
        <v>431</v>
      </c>
      <c r="O5444">
        <v>-4272</v>
      </c>
      <c r="P5444">
        <v>122012</v>
      </c>
      <c r="Q5444">
        <v>181720</v>
      </c>
      <c r="R5444">
        <v>1</v>
      </c>
      <c r="S5444">
        <v>6155698</v>
      </c>
      <c r="U5444" t="str">
        <f>IFERROR(LEFT(spotify_top_songs_audio_features[[#This Row],[artist_names]],SEARCH(",",spotify_top_songs_audio_features[[#This Row],[artist_names]])-1),spotify_top_songs_audio_features[[#This Row],[artist_names]])</f>
        <v>KSI</v>
      </c>
      <c r="V5444" t="str">
        <f>IFERROR(MID(spotify_top_songs_audio_features[[#This Row],[artist_names]],SEARCH(",",spotify_top_songs_audio_features[[#This Row],[artist_names]])+2,99),"")</f>
        <v>YUNGBLUD, Polo G</v>
      </c>
      <c r="W5444" t="str">
        <f>spotify_top_songs_audio_features[[#This Row],[source]]</f>
        <v>BMG Rights Management (US) LLC</v>
      </c>
      <c r="X5444" s="1">
        <f>spotify_top_songs_audio_features[[#This Row],[streams]]</f>
        <v>6155698</v>
      </c>
      <c r="Y5444" t="str">
        <f>IF(Tabela2[[#This Row],[feat]]="","","Feat")</f>
        <v>Feat</v>
      </c>
      <c r="Z5444" s="17" t="str">
        <f>CONCATENATE(INT(spotify_top_songs_audio_features[[#This Row],[duration_ms]]/(60*1000)),":",MOD(INT(spotify_top_songs_audio_features[[#This Row],[duration_ms]]/1000),60))</f>
        <v>3:1</v>
      </c>
      <c r="AA54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444" t="str">
        <f>spotify_top_songs_audio_features[[#This Row],[track_name]]</f>
        <v>Patience (feat. YUNGBLUD &amp; Polo G)</v>
      </c>
    </row>
    <row r="5445" spans="1:28" x14ac:dyDescent="0.25">
      <c r="A5445" t="s">
        <v>11699</v>
      </c>
      <c r="B5445" t="s">
        <v>2871</v>
      </c>
      <c r="C5445" t="s">
        <v>2872</v>
      </c>
      <c r="D5445" t="s">
        <v>756</v>
      </c>
      <c r="E5445" t="s">
        <v>43</v>
      </c>
      <c r="F5445" t="s">
        <v>24</v>
      </c>
      <c r="G5445" t="s">
        <v>25</v>
      </c>
      <c r="H5445">
        <v>307</v>
      </c>
      <c r="I5445">
        <v>884</v>
      </c>
      <c r="J5445">
        <v>813</v>
      </c>
      <c r="K5445" t="s">
        <v>11700</v>
      </c>
      <c r="L5445">
        <v>103</v>
      </c>
      <c r="M5445">
        <v>849</v>
      </c>
      <c r="N5445">
        <v>314</v>
      </c>
      <c r="O5445">
        <v>-3825</v>
      </c>
      <c r="P5445">
        <v>159579</v>
      </c>
      <c r="Q5445">
        <v>195121</v>
      </c>
      <c r="R5445">
        <v>1</v>
      </c>
      <c r="S5445">
        <v>6155191</v>
      </c>
      <c r="U5445" t="str">
        <f>IFERROR(LEFT(spotify_top_songs_audio_features[[#This Row],[artist_names]],SEARCH(",",spotify_top_songs_audio_features[[#This Row],[artist_names]])-1),spotify_top_songs_audio_features[[#This Row],[artist_names]])</f>
        <v>The Rare Occasions</v>
      </c>
      <c r="V5445" t="str">
        <f>IFERROR(MID(spotify_top_songs_audio_features[[#This Row],[artist_names]],SEARCH(",",spotify_top_songs_audio_features[[#This Row],[artist_names]])+2,99),"")</f>
        <v/>
      </c>
      <c r="W5445" t="str">
        <f>spotify_top_songs_audio_features[[#This Row],[source]]</f>
        <v>Elektra (NEK)</v>
      </c>
      <c r="X5445" s="1">
        <f>spotify_top_songs_audio_features[[#This Row],[streams]]</f>
        <v>6155191</v>
      </c>
      <c r="Y5445" t="str">
        <f>IF(Tabela2[[#This Row],[feat]]="","","Feat")</f>
        <v/>
      </c>
      <c r="Z5445" s="17" t="str">
        <f>CONCATENATE(INT(spotify_top_songs_audio_features[[#This Row],[duration_ms]]/(60*1000)),":",MOD(INT(spotify_top_songs_audio_features[[#This Row],[duration_ms]]/1000),60))</f>
        <v>3:15</v>
      </c>
      <c r="AA54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445" t="str">
        <f>spotify_top_songs_audio_features[[#This Row],[track_name]]</f>
        <v>Notion</v>
      </c>
    </row>
    <row r="5446" spans="1:28" x14ac:dyDescent="0.25">
      <c r="A5446" t="s">
        <v>14257</v>
      </c>
      <c r="B5446" t="s">
        <v>888</v>
      </c>
      <c r="C5446" t="s">
        <v>14258</v>
      </c>
      <c r="D5446" t="s">
        <v>436</v>
      </c>
      <c r="E5446" t="s">
        <v>58</v>
      </c>
      <c r="F5446" t="s">
        <v>24</v>
      </c>
      <c r="G5446" t="s">
        <v>25</v>
      </c>
      <c r="H5446">
        <v>672</v>
      </c>
      <c r="I5446">
        <v>73</v>
      </c>
      <c r="J5446">
        <v>372</v>
      </c>
      <c r="K5446" t="s">
        <v>274</v>
      </c>
      <c r="L5446">
        <v>0</v>
      </c>
      <c r="M5446">
        <v>612</v>
      </c>
      <c r="N5446">
        <v>559</v>
      </c>
      <c r="O5446">
        <v>-477</v>
      </c>
      <c r="P5446">
        <v>123969</v>
      </c>
      <c r="Q5446">
        <v>210213</v>
      </c>
      <c r="R5446">
        <v>1</v>
      </c>
      <c r="S5446">
        <v>6152878</v>
      </c>
      <c r="U5446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446" t="str">
        <f>IFERROR(MID(spotify_top_songs_audio_features[[#This Row],[artist_names]],SEARCH(",",spotify_top_songs_audio_features[[#This Row],[artist_names]])+2,99),"")</f>
        <v/>
      </c>
      <c r="W5446" t="str">
        <f>spotify_top_songs_audio_features[[#This Row],[source]]</f>
        <v>Atlantic Records UK</v>
      </c>
      <c r="X5446" s="1">
        <f>spotify_top_songs_audio_features[[#This Row],[streams]]</f>
        <v>6152878</v>
      </c>
      <c r="Y5446" t="str">
        <f>IF(Tabela2[[#This Row],[feat]]="","","Feat")</f>
        <v/>
      </c>
      <c r="Z5446" s="17" t="str">
        <f>CONCATENATE(INT(spotify_top_songs_audio_features[[#This Row],[duration_ms]]/(60*1000)),":",MOD(INT(spotify_top_songs_audio_features[[#This Row],[duration_ms]]/1000),60))</f>
        <v>3:30</v>
      </c>
      <c r="AA54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446" t="str">
        <f>spotify_top_songs_audio_features[[#This Row],[track_name]]</f>
        <v>Collide</v>
      </c>
    </row>
    <row r="5447" spans="1:28" x14ac:dyDescent="0.25">
      <c r="A5447" t="s">
        <v>11991</v>
      </c>
      <c r="B5447" t="s">
        <v>11992</v>
      </c>
      <c r="C5447" t="s">
        <v>11993</v>
      </c>
      <c r="D5447" t="s">
        <v>11994</v>
      </c>
      <c r="E5447" t="s">
        <v>86</v>
      </c>
      <c r="F5447" t="s">
        <v>32</v>
      </c>
      <c r="G5447" t="s">
        <v>25</v>
      </c>
      <c r="H5447">
        <v>839</v>
      </c>
      <c r="I5447">
        <v>667</v>
      </c>
      <c r="J5447">
        <v>31</v>
      </c>
      <c r="K5447" t="s">
        <v>3574</v>
      </c>
      <c r="L5447">
        <v>0</v>
      </c>
      <c r="M5447">
        <v>244</v>
      </c>
      <c r="N5447">
        <v>878</v>
      </c>
      <c r="O5447">
        <v>-3961</v>
      </c>
      <c r="P5447">
        <v>124889</v>
      </c>
      <c r="Q5447">
        <v>171360</v>
      </c>
      <c r="R5447">
        <v>1</v>
      </c>
      <c r="S5447">
        <v>6152821</v>
      </c>
      <c r="U5447" t="str">
        <f>IFERROR(LEFT(spotify_top_songs_audio_features[[#This Row],[artist_names]],SEARCH(",",spotify_top_songs_audio_features[[#This Row],[artist_names]])-1),spotify_top_songs_audio_features[[#This Row],[artist_names]])</f>
        <v>Christian Nodal</v>
      </c>
      <c r="V5447" t="str">
        <f>IFERROR(MID(spotify_top_songs_audio_features[[#This Row],[artist_names]],SEARCH(",",spotify_top_songs_audio_features[[#This Row],[artist_names]])+2,99),"")</f>
        <v>Ángela Aguilar</v>
      </c>
      <c r="W5447" t="str">
        <f>spotify_top_songs_audio_features[[#This Row],[source]]</f>
        <v>Universal Music Mexico</v>
      </c>
      <c r="X5447" s="1">
        <f>spotify_top_songs_audio_features[[#This Row],[streams]]</f>
        <v>6152821</v>
      </c>
      <c r="Y5447" t="str">
        <f>IF(Tabela2[[#This Row],[feat]]="","","Feat")</f>
        <v>Feat</v>
      </c>
      <c r="Z5447" s="17" t="str">
        <f>CONCATENATE(INT(spotify_top_songs_audio_features[[#This Row],[duration_ms]]/(60*1000)),":",MOD(INT(spotify_top_songs_audio_features[[#This Row],[duration_ms]]/1000),60))</f>
        <v>2:51</v>
      </c>
      <c r="AA54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447" t="str">
        <f>spotify_top_songs_audio_features[[#This Row],[track_name]]</f>
        <v>Dime Cómo Quieres</v>
      </c>
    </row>
    <row r="5448" spans="1:28" x14ac:dyDescent="0.25">
      <c r="A5448" t="s">
        <v>9659</v>
      </c>
      <c r="B5448" t="s">
        <v>937</v>
      </c>
      <c r="C5448" t="s">
        <v>9660</v>
      </c>
      <c r="D5448" t="s">
        <v>282</v>
      </c>
      <c r="E5448" t="s">
        <v>177</v>
      </c>
      <c r="F5448" t="s">
        <v>32</v>
      </c>
      <c r="G5448" t="s">
        <v>25</v>
      </c>
      <c r="H5448">
        <v>609</v>
      </c>
      <c r="I5448">
        <v>438</v>
      </c>
      <c r="J5448">
        <v>311</v>
      </c>
      <c r="K5448" t="s">
        <v>1496</v>
      </c>
      <c r="L5448">
        <v>11</v>
      </c>
      <c r="M5448">
        <v>103</v>
      </c>
      <c r="N5448">
        <v>176</v>
      </c>
      <c r="O5448">
        <v>-8486</v>
      </c>
      <c r="P5448">
        <v>139875</v>
      </c>
      <c r="Q5448">
        <v>248407</v>
      </c>
      <c r="R5448">
        <v>1</v>
      </c>
      <c r="S5448">
        <v>6151453</v>
      </c>
      <c r="U5448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5448" t="str">
        <f>IFERROR(MID(spotify_top_songs_audio_features[[#This Row],[artist_names]],SEARCH(",",spotify_top_songs_audio_features[[#This Row],[artist_names]])+2,99),"")</f>
        <v/>
      </c>
      <c r="W5448" t="str">
        <f>spotify_top_songs_audio_features[[#This Row],[source]]</f>
        <v>Columbia</v>
      </c>
      <c r="X5448" s="1">
        <f>spotify_top_songs_audio_features[[#This Row],[streams]]</f>
        <v>6151453</v>
      </c>
      <c r="Y5448" t="str">
        <f>IF(Tabela2[[#This Row],[feat]]="","","Feat")</f>
        <v/>
      </c>
      <c r="Z5448" s="17" t="str">
        <f>CONCATENATE(INT(spotify_top_songs_audio_features[[#This Row],[duration_ms]]/(60*1000)),":",MOD(INT(spotify_top_songs_audio_features[[#This Row],[duration_ms]]/1000),60))</f>
        <v>4:8</v>
      </c>
      <c r="AA54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448" t="str">
        <f>spotify_top_songs_audio_features[[#This Row],[track_name]]</f>
        <v>VOID</v>
      </c>
    </row>
    <row r="5449" spans="1:28" x14ac:dyDescent="0.25">
      <c r="A5449" t="s">
        <v>16941</v>
      </c>
      <c r="B5449" t="s">
        <v>16942</v>
      </c>
      <c r="C5449" t="s">
        <v>16943</v>
      </c>
      <c r="D5449" t="s">
        <v>282</v>
      </c>
      <c r="E5449" t="s">
        <v>102</v>
      </c>
      <c r="F5449" t="s">
        <v>24</v>
      </c>
      <c r="G5449" t="s">
        <v>25</v>
      </c>
      <c r="H5449">
        <v>394</v>
      </c>
      <c r="I5449">
        <v>327</v>
      </c>
      <c r="J5449">
        <v>114</v>
      </c>
      <c r="K5449" t="s">
        <v>7020</v>
      </c>
      <c r="L5449">
        <v>0</v>
      </c>
      <c r="M5449">
        <v>125</v>
      </c>
      <c r="N5449">
        <v>411</v>
      </c>
      <c r="O5449">
        <v>-14291</v>
      </c>
      <c r="P5449">
        <v>93358</v>
      </c>
      <c r="Q5449">
        <v>150320</v>
      </c>
      <c r="R5449">
        <v>1</v>
      </c>
      <c r="S5449">
        <v>6146335</v>
      </c>
      <c r="U5449" t="str">
        <f>IFERROR(LEFT(spotify_top_songs_audio_features[[#This Row],[artist_names]],SEARCH(",",spotify_top_songs_audio_features[[#This Row],[artist_names]])-1),spotify_top_songs_audio_features[[#This Row],[artist_names]])</f>
        <v>Dominic Fike</v>
      </c>
      <c r="V5449" t="str">
        <f>IFERROR(MID(spotify_top_songs_audio_features[[#This Row],[artist_names]],SEARCH(",",spotify_top_songs_audio_features[[#This Row],[artist_names]])+2,99),"")</f>
        <v>Zendaya</v>
      </c>
      <c r="W5449" t="str">
        <f>spotify_top_songs_audio_features[[#This Row],[source]]</f>
        <v>Columbia</v>
      </c>
      <c r="X5449" s="1">
        <f>spotify_top_songs_audio_features[[#This Row],[streams]]</f>
        <v>6146335</v>
      </c>
      <c r="Y5449" t="str">
        <f>IF(Tabela2[[#This Row],[feat]]="","","Feat")</f>
        <v>Feat</v>
      </c>
      <c r="Z5449" s="17" t="str">
        <f>CONCATENATE(INT(spotify_top_songs_audio_features[[#This Row],[duration_ms]]/(60*1000)),":",MOD(INT(spotify_top_songs_audio_features[[#This Row],[duration_ms]]/1000),60))</f>
        <v>2:30</v>
      </c>
      <c r="AA54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449" t="str">
        <f>spotify_top_songs_audio_features[[#This Row],[track_name]]</f>
        <v>Elliot's Song - From "Euphoria" An HBO Original Series</v>
      </c>
    </row>
    <row r="5450" spans="1:28" x14ac:dyDescent="0.25">
      <c r="A5450" t="s">
        <v>5915</v>
      </c>
      <c r="B5450" t="s">
        <v>5916</v>
      </c>
      <c r="C5450" t="s">
        <v>5917</v>
      </c>
      <c r="D5450" t="s">
        <v>2682</v>
      </c>
      <c r="E5450" t="s">
        <v>58</v>
      </c>
      <c r="F5450" t="s">
        <v>32</v>
      </c>
      <c r="G5450" t="s">
        <v>25</v>
      </c>
      <c r="H5450">
        <v>815</v>
      </c>
      <c r="I5450">
        <v>816</v>
      </c>
      <c r="J5450">
        <v>513</v>
      </c>
      <c r="K5450" t="s">
        <v>2827</v>
      </c>
      <c r="L5450">
        <v>887</v>
      </c>
      <c r="M5450">
        <v>761</v>
      </c>
      <c r="N5450">
        <v>774</v>
      </c>
      <c r="O5450">
        <v>-4393</v>
      </c>
      <c r="P5450">
        <v>96033</v>
      </c>
      <c r="Q5450">
        <v>187453</v>
      </c>
      <c r="R5450">
        <v>1</v>
      </c>
      <c r="S5450">
        <v>6146177</v>
      </c>
      <c r="U5450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450" t="str">
        <f>IFERROR(MID(spotify_top_songs_audio_features[[#This Row],[artist_names]],SEARCH(",",spotify_top_songs_audio_features[[#This Row],[artist_names]])+2,99),"")</f>
        <v>TroyBoi</v>
      </c>
      <c r="W5450" t="str">
        <f>spotify_top_songs_audio_features[[#This Row],[source]]</f>
        <v>RBMG/Def Jam</v>
      </c>
      <c r="X5450" s="1">
        <f>spotify_top_songs_audio_features[[#This Row],[streams]]</f>
        <v>6146177</v>
      </c>
      <c r="Y5450" t="str">
        <f>IF(Tabela2[[#This Row],[feat]]="","","Feat")</f>
        <v>Feat</v>
      </c>
      <c r="Z5450" s="17" t="str">
        <f>CONCATENATE(INT(spotify_top_songs_audio_features[[#This Row],[duration_ms]]/(60*1000)),":",MOD(INT(spotify_top_songs_audio_features[[#This Row],[duration_ms]]/1000),60))</f>
        <v>3:7</v>
      </c>
      <c r="AA54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450" t="str">
        <f>spotify_top_songs_audio_features[[#This Row],[track_name]]</f>
        <v>Red Eye (feat. TroyBoi)</v>
      </c>
    </row>
    <row r="5451" spans="1:28" x14ac:dyDescent="0.25">
      <c r="A5451" t="s">
        <v>13072</v>
      </c>
      <c r="B5451" t="s">
        <v>7744</v>
      </c>
      <c r="C5451" t="s">
        <v>7745</v>
      </c>
      <c r="D5451" t="s">
        <v>2028</v>
      </c>
      <c r="E5451" t="s">
        <v>23</v>
      </c>
      <c r="F5451" t="s">
        <v>24</v>
      </c>
      <c r="G5451" t="s">
        <v>25</v>
      </c>
      <c r="H5451">
        <v>715</v>
      </c>
      <c r="I5451">
        <v>635</v>
      </c>
      <c r="J5451">
        <v>791</v>
      </c>
      <c r="K5451" t="s">
        <v>1140</v>
      </c>
      <c r="L5451">
        <v>0</v>
      </c>
      <c r="M5451">
        <v>862</v>
      </c>
      <c r="N5451">
        <v>39</v>
      </c>
      <c r="O5451">
        <v>-6591</v>
      </c>
      <c r="P5451">
        <v>112887</v>
      </c>
      <c r="Q5451">
        <v>198635</v>
      </c>
      <c r="R5451">
        <v>1</v>
      </c>
      <c r="S5451">
        <v>6145334</v>
      </c>
      <c r="U5451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5451" t="str">
        <f>IFERROR(MID(spotify_top_songs_audio_features[[#This Row],[artist_names]],SEARCH(",",spotify_top_songs_audio_features[[#This Row],[artist_names]])+2,99),"")</f>
        <v>Zak Abel</v>
      </c>
      <c r="W5451" t="str">
        <f>spotify_top_songs_audio_features[[#This Row],[source]]</f>
        <v>Kygo</v>
      </c>
      <c r="X5451" s="1">
        <f>spotify_top_songs_audio_features[[#This Row],[streams]]</f>
        <v>6145334</v>
      </c>
      <c r="Y5451" t="str">
        <f>IF(Tabela2[[#This Row],[feat]]="","","Feat")</f>
        <v>Feat</v>
      </c>
      <c r="Z5451" s="17" t="str">
        <f>CONCATENATE(INT(spotify_top_songs_audio_features[[#This Row],[duration_ms]]/(60*1000)),":",MOD(INT(spotify_top_songs_audio_features[[#This Row],[duration_ms]]/1000),60))</f>
        <v>3:18</v>
      </c>
      <c r="AA54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451" t="str">
        <f>spotify_top_songs_audio_features[[#This Row],[track_name]]</f>
        <v>Freedom</v>
      </c>
    </row>
    <row r="5452" spans="1:28" x14ac:dyDescent="0.25">
      <c r="A5452" t="s">
        <v>11179</v>
      </c>
      <c r="B5452" t="s">
        <v>2125</v>
      </c>
      <c r="C5452" t="s">
        <v>11180</v>
      </c>
      <c r="D5452" t="s">
        <v>1487</v>
      </c>
      <c r="E5452" t="s">
        <v>97</v>
      </c>
      <c r="F5452" t="s">
        <v>32</v>
      </c>
      <c r="G5452" t="s">
        <v>25</v>
      </c>
      <c r="H5452">
        <v>645</v>
      </c>
      <c r="I5452">
        <v>64</v>
      </c>
      <c r="J5452">
        <v>179</v>
      </c>
      <c r="K5452" t="s">
        <v>8377</v>
      </c>
      <c r="L5452">
        <v>1.0399999999999999E-3</v>
      </c>
      <c r="M5452">
        <v>286</v>
      </c>
      <c r="N5452">
        <v>674</v>
      </c>
      <c r="O5452">
        <v>-6871</v>
      </c>
      <c r="P5452">
        <v>140248</v>
      </c>
      <c r="Q5452">
        <v>48000</v>
      </c>
      <c r="R5452">
        <v>1</v>
      </c>
      <c r="S5452">
        <v>6144736</v>
      </c>
      <c r="U5452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452" t="str">
        <f>IFERROR(MID(spotify_top_songs_audio_features[[#This Row],[artist_names]],SEARCH(",",spotify_top_songs_audio_features[[#This Row],[artist_names]])+2,99),"")</f>
        <v/>
      </c>
      <c r="W5452" t="str">
        <f>spotify_top_songs_audio_features[[#This Row],[source]]</f>
        <v>Victor Victor Worldwide</v>
      </c>
      <c r="X5452" s="1">
        <f>spotify_top_songs_audio_features[[#This Row],[streams]]</f>
        <v>6144736</v>
      </c>
      <c r="Y5452" t="str">
        <f>IF(Tabela2[[#This Row],[feat]]="","","Feat")</f>
        <v/>
      </c>
      <c r="Z5452" s="17" t="str">
        <f>CONCATENATE(INT(spotify_top_songs_audio_features[[#This Row],[duration_ms]]/(60*1000)),":",MOD(INT(spotify_top_songs_audio_features[[#This Row],[duration_ms]]/1000),60))</f>
        <v>0:48</v>
      </c>
      <c r="AA54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52" t="str">
        <f>spotify_top_songs_audio_features[[#This Row],[track_name]]</f>
        <v>Bad Bitch From Tokyo (Intro)</v>
      </c>
    </row>
    <row r="5453" spans="1:28" x14ac:dyDescent="0.25">
      <c r="A5453" t="s">
        <v>7594</v>
      </c>
      <c r="B5453" t="s">
        <v>472</v>
      </c>
      <c r="C5453" t="s">
        <v>7595</v>
      </c>
      <c r="D5453" t="s">
        <v>474</v>
      </c>
      <c r="E5453" t="s">
        <v>142</v>
      </c>
      <c r="F5453" t="s">
        <v>32</v>
      </c>
      <c r="G5453" t="s">
        <v>25</v>
      </c>
      <c r="H5453">
        <v>627</v>
      </c>
      <c r="I5453">
        <v>446</v>
      </c>
      <c r="J5453">
        <v>332</v>
      </c>
      <c r="K5453" t="s">
        <v>1836</v>
      </c>
      <c r="L5453">
        <v>77</v>
      </c>
      <c r="M5453">
        <v>111</v>
      </c>
      <c r="N5453">
        <v>11</v>
      </c>
      <c r="O5453">
        <v>-9477</v>
      </c>
      <c r="P5453">
        <v>139994</v>
      </c>
      <c r="Q5453">
        <v>182080</v>
      </c>
      <c r="R5453">
        <v>1</v>
      </c>
      <c r="S5453">
        <v>6143395</v>
      </c>
      <c r="U5453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453" t="str">
        <f>IFERROR(MID(spotify_top_songs_audio_features[[#This Row],[artist_names]],SEARCH(",",spotify_top_songs_audio_features[[#This Row],[artist_names]])+2,99),"")</f>
        <v/>
      </c>
      <c r="W5453" t="str">
        <f>spotify_top_songs_audio_features[[#This Row],[source]]</f>
        <v>Right Hand Music Group, LLC/RCA Records</v>
      </c>
      <c r="X5453" s="1">
        <f>spotify_top_songs_audio_features[[#This Row],[streams]]</f>
        <v>6143395</v>
      </c>
      <c r="Y5453" t="str">
        <f>IF(Tabela2[[#This Row],[feat]]="","","Feat")</f>
        <v/>
      </c>
      <c r="Z5453" s="17" t="str">
        <f>CONCATENATE(INT(spotify_top_songs_audio_features[[#This Row],[duration_ms]]/(60*1000)),":",MOD(INT(spotify_top_songs_audio_features[[#This Row],[duration_ms]]/1000),60))</f>
        <v>3:2</v>
      </c>
      <c r="AA54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53" t="str">
        <f>spotify_top_songs_audio_features[[#This Row],[track_name]]</f>
        <v>Free Spirit</v>
      </c>
    </row>
    <row r="5454" spans="1:28" x14ac:dyDescent="0.25">
      <c r="A5454" t="s">
        <v>10476</v>
      </c>
      <c r="B5454" t="s">
        <v>10477</v>
      </c>
      <c r="C5454" t="s">
        <v>10478</v>
      </c>
      <c r="D5454" t="s">
        <v>157</v>
      </c>
      <c r="E5454" t="s">
        <v>113</v>
      </c>
      <c r="F5454" t="s">
        <v>32</v>
      </c>
      <c r="G5454" t="s">
        <v>25</v>
      </c>
      <c r="H5454">
        <v>818</v>
      </c>
      <c r="I5454">
        <v>795</v>
      </c>
      <c r="J5454">
        <v>416</v>
      </c>
      <c r="K5454" t="s">
        <v>2242</v>
      </c>
      <c r="L5454">
        <v>637</v>
      </c>
      <c r="M5454">
        <v>235</v>
      </c>
      <c r="N5454">
        <v>538</v>
      </c>
      <c r="O5454">
        <v>-4973</v>
      </c>
      <c r="P5454">
        <v>104084</v>
      </c>
      <c r="Q5454">
        <v>197933</v>
      </c>
      <c r="R5454">
        <v>1</v>
      </c>
      <c r="S5454">
        <v>6134821</v>
      </c>
      <c r="U5454" t="str">
        <f>IFERROR(LEFT(spotify_top_songs_audio_features[[#This Row],[artist_names]],SEARCH(",",spotify_top_songs_audio_features[[#This Row],[artist_names]])-1),spotify_top_songs_audio_features[[#This Row],[artist_names]])</f>
        <v>RIN</v>
      </c>
      <c r="V5454" t="str">
        <f>IFERROR(MID(spotify_top_songs_audio_features[[#This Row],[artist_names]],SEARCH(",",spotify_top_songs_audio_features[[#This Row],[artist_names]])+2,99),"")</f>
        <v>Bausa</v>
      </c>
      <c r="W5454" t="str">
        <f>spotify_top_songs_audio_features[[#This Row],[source]]</f>
        <v>GOLD LEAGUE/DIVISION</v>
      </c>
      <c r="X5454" s="1">
        <f>spotify_top_songs_audio_features[[#This Row],[streams]]</f>
        <v>6134821</v>
      </c>
      <c r="Y5454" t="str">
        <f>IF(Tabela2[[#This Row],[feat]]="","","Feat")</f>
        <v>Feat</v>
      </c>
      <c r="Z5454" s="17" t="str">
        <f>CONCATENATE(INT(spotify_top_songs_audio_features[[#This Row],[duration_ms]]/(60*1000)),":",MOD(INT(spotify_top_songs_audio_features[[#This Row],[duration_ms]]/1000),60))</f>
        <v>3:17</v>
      </c>
      <c r="AA54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54" t="str">
        <f>spotify_top_songs_audio_features[[#This Row],[track_name]]</f>
        <v>Keine Liebe</v>
      </c>
    </row>
    <row r="5455" spans="1:28" x14ac:dyDescent="0.25">
      <c r="A5455" t="s">
        <v>5431</v>
      </c>
      <c r="B5455" t="s">
        <v>5432</v>
      </c>
      <c r="C5455" t="s">
        <v>5433</v>
      </c>
      <c r="D5455" t="s">
        <v>768</v>
      </c>
      <c r="E5455" t="s">
        <v>58</v>
      </c>
      <c r="F5455" t="s">
        <v>32</v>
      </c>
      <c r="G5455" t="s">
        <v>25</v>
      </c>
      <c r="H5455">
        <v>803</v>
      </c>
      <c r="I5455">
        <v>565</v>
      </c>
      <c r="J5455">
        <v>235</v>
      </c>
      <c r="K5455" t="s">
        <v>5434</v>
      </c>
      <c r="L5455">
        <v>0</v>
      </c>
      <c r="M5455">
        <v>141</v>
      </c>
      <c r="N5455">
        <v>474</v>
      </c>
      <c r="O5455">
        <v>-4711</v>
      </c>
      <c r="P5455">
        <v>163085</v>
      </c>
      <c r="Q5455">
        <v>200221</v>
      </c>
      <c r="R5455">
        <v>40</v>
      </c>
      <c r="S5455">
        <v>6127103</v>
      </c>
      <c r="U5455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5455" t="str">
        <f>IFERROR(MID(spotify_top_songs_audio_features[[#This Row],[artist_names]],SEARCH(",",spotify_top_songs_audio_features[[#This Row],[artist_names]])+2,99),"")</f>
        <v>Drake</v>
      </c>
      <c r="W5455" t="str">
        <f>spotify_top_songs_audio_features[[#This Row],[source]]</f>
        <v>Epic/We The Best</v>
      </c>
      <c r="X5455" s="1">
        <f>spotify_top_songs_audio_features[[#This Row],[streams]]</f>
        <v>6127103</v>
      </c>
      <c r="Y5455" t="str">
        <f>IF(Tabela2[[#This Row],[feat]]="","","Feat")</f>
        <v>Feat</v>
      </c>
      <c r="Z5455" s="17" t="str">
        <f>CONCATENATE(INT(spotify_top_songs_audio_features[[#This Row],[duration_ms]]/(60*1000)),":",MOD(INT(spotify_top_songs_audio_features[[#This Row],[duration_ms]]/1000),60))</f>
        <v>3:20</v>
      </c>
      <c r="AA54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455" t="str">
        <f>spotify_top_songs_audio_features[[#This Row],[track_name]]</f>
        <v>POPSTAR (feat. Drake)</v>
      </c>
    </row>
    <row r="5456" spans="1:28" x14ac:dyDescent="0.25">
      <c r="A5456" t="s">
        <v>15538</v>
      </c>
      <c r="B5456" t="s">
        <v>439</v>
      </c>
      <c r="C5456" t="s">
        <v>7967</v>
      </c>
      <c r="D5456" t="s">
        <v>48</v>
      </c>
      <c r="E5456" t="s">
        <v>31</v>
      </c>
      <c r="F5456" t="s">
        <v>24</v>
      </c>
      <c r="G5456" t="s">
        <v>25</v>
      </c>
      <c r="H5456">
        <v>666</v>
      </c>
      <c r="I5456">
        <v>603</v>
      </c>
      <c r="J5456">
        <v>763</v>
      </c>
      <c r="K5456" t="s">
        <v>2284</v>
      </c>
      <c r="L5456">
        <v>0</v>
      </c>
      <c r="M5456">
        <v>112</v>
      </c>
      <c r="N5456">
        <v>262</v>
      </c>
      <c r="O5456">
        <v>-5671</v>
      </c>
      <c r="P5456">
        <v>10294</v>
      </c>
      <c r="Q5456">
        <v>141413</v>
      </c>
      <c r="R5456">
        <v>2</v>
      </c>
      <c r="S5456">
        <v>6125747</v>
      </c>
      <c r="U5456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5456" t="str">
        <f>IFERROR(MID(spotify_top_songs_audio_features[[#This Row],[artist_names]],SEARCH(",",spotify_top_songs_audio_features[[#This Row],[artist_names]])+2,99),"")</f>
        <v/>
      </c>
      <c r="W5456" t="str">
        <f>spotify_top_songs_audio_features[[#This Row],[source]]</f>
        <v>Republic Records</v>
      </c>
      <c r="X5456" s="1">
        <f>spotify_top_songs_audio_features[[#This Row],[streams]]</f>
        <v>6125747</v>
      </c>
      <c r="Y5456" t="str">
        <f>IF(Tabela2[[#This Row],[feat]]="","","Feat")</f>
        <v/>
      </c>
      <c r="Z5456" s="17" t="str">
        <f>CONCATENATE(INT(spotify_top_songs_audio_features[[#This Row],[duration_ms]]/(60*1000)),":",MOD(INT(spotify_top_songs_audio_features[[#This Row],[duration_ms]]/1000),60))</f>
        <v>2:21</v>
      </c>
      <c r="AA54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56" t="str">
        <f>spotify_top_songs_audio_features[[#This Row],[track_name]]</f>
        <v>I Know</v>
      </c>
    </row>
    <row r="5457" spans="1:28" x14ac:dyDescent="0.25">
      <c r="A5457" t="s">
        <v>4656</v>
      </c>
      <c r="B5457" t="s">
        <v>4657</v>
      </c>
      <c r="C5457" t="s">
        <v>4658</v>
      </c>
      <c r="D5457" t="s">
        <v>1851</v>
      </c>
      <c r="E5457" t="s">
        <v>43</v>
      </c>
      <c r="F5457" t="s">
        <v>32</v>
      </c>
      <c r="G5457" t="s">
        <v>25</v>
      </c>
      <c r="H5457">
        <v>765</v>
      </c>
      <c r="I5457">
        <v>801</v>
      </c>
      <c r="J5457">
        <v>174</v>
      </c>
      <c r="K5457" t="s">
        <v>4659</v>
      </c>
      <c r="L5457">
        <v>0</v>
      </c>
      <c r="M5457">
        <v>724</v>
      </c>
      <c r="N5457">
        <v>747</v>
      </c>
      <c r="O5457">
        <v>-4809</v>
      </c>
      <c r="P5457">
        <v>95071</v>
      </c>
      <c r="Q5457">
        <v>138474</v>
      </c>
      <c r="R5457">
        <v>1</v>
      </c>
      <c r="S5457">
        <v>6122294</v>
      </c>
      <c r="U5457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5457" t="str">
        <f>IFERROR(MID(spotify_top_songs_audio_features[[#This Row],[artist_names]],SEARCH(",",spotify_top_songs_audio_features[[#This Row],[artist_names]])+2,99),"")</f>
        <v>Tory Lanez, Young Thug</v>
      </c>
      <c r="W5457" t="str">
        <f>spotify_top_songs_audio_features[[#This Row],[source]]</f>
        <v>Scumgang/TenThousand Projects</v>
      </c>
      <c r="X5457" s="1">
        <f>spotify_top_songs_audio_features[[#This Row],[streams]]</f>
        <v>6122294</v>
      </c>
      <c r="Y5457" t="str">
        <f>IF(Tabela2[[#This Row],[feat]]="","","Feat")</f>
        <v>Feat</v>
      </c>
      <c r="Z5457" s="17" t="str">
        <f>CONCATENATE(INT(spotify_top_songs_audio_features[[#This Row],[duration_ms]]/(60*1000)),":",MOD(INT(spotify_top_songs_audio_features[[#This Row],[duration_ms]]/1000),60))</f>
        <v>2:18</v>
      </c>
      <c r="AA54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457" t="str">
        <f>spotify_top_songs_audio_features[[#This Row],[track_name]]</f>
        <v>RONDO (feat. Tory Lanez &amp; Young Thug)</v>
      </c>
    </row>
    <row r="5458" spans="1:28" x14ac:dyDescent="0.25">
      <c r="A5458" t="s">
        <v>13172</v>
      </c>
      <c r="B5458" t="s">
        <v>439</v>
      </c>
      <c r="C5458" t="s">
        <v>13173</v>
      </c>
      <c r="D5458" t="s">
        <v>976</v>
      </c>
      <c r="E5458" t="s">
        <v>97</v>
      </c>
      <c r="F5458" t="s">
        <v>32</v>
      </c>
      <c r="G5458" t="s">
        <v>25</v>
      </c>
      <c r="H5458">
        <v>485</v>
      </c>
      <c r="I5458">
        <v>656</v>
      </c>
      <c r="J5458">
        <v>528</v>
      </c>
      <c r="K5458" t="s">
        <v>7436</v>
      </c>
      <c r="L5458">
        <v>0</v>
      </c>
      <c r="M5458">
        <v>155</v>
      </c>
      <c r="N5458">
        <v>106</v>
      </c>
      <c r="O5458">
        <v>-6121</v>
      </c>
      <c r="P5458">
        <v>140107</v>
      </c>
      <c r="Q5458">
        <v>195111</v>
      </c>
      <c r="R5458">
        <v>1</v>
      </c>
      <c r="S5458">
        <v>6121297</v>
      </c>
      <c r="U5458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5458" t="str">
        <f>IFERROR(MID(spotify_top_songs_audio_features[[#This Row],[artist_names]],SEARCH(",",spotify_top_songs_audio_features[[#This Row],[artist_names]])+2,99),"")</f>
        <v/>
      </c>
      <c r="W5458" t="str">
        <f>spotify_top_songs_audio_features[[#This Row],[source]]</f>
        <v>Mercury Records/Republic Records</v>
      </c>
      <c r="X5458" s="1">
        <f>spotify_top_songs_audio_features[[#This Row],[streams]]</f>
        <v>6121297</v>
      </c>
      <c r="Y5458" t="str">
        <f>IF(Tabela2[[#This Row],[feat]]="","","Feat")</f>
        <v/>
      </c>
      <c r="Z5458" s="17" t="str">
        <f>CONCATENATE(INT(spotify_top_songs_audio_features[[#This Row],[duration_ms]]/(60*1000)),":",MOD(INT(spotify_top_songs_audio_features[[#This Row],[duration_ms]]/1000),60))</f>
        <v>3:15</v>
      </c>
      <c r="AA54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58" t="str">
        <f>spotify_top_songs_audio_features[[#This Row],[track_name]]</f>
        <v>When I’m Alone</v>
      </c>
    </row>
    <row r="5459" spans="1:28" x14ac:dyDescent="0.25">
      <c r="A5459" t="s">
        <v>7716</v>
      </c>
      <c r="B5459" t="s">
        <v>7717</v>
      </c>
      <c r="C5459" t="s">
        <v>7718</v>
      </c>
      <c r="D5459" t="s">
        <v>777</v>
      </c>
      <c r="E5459" t="s">
        <v>86</v>
      </c>
      <c r="F5459" t="s">
        <v>32</v>
      </c>
      <c r="G5459" t="s">
        <v>25</v>
      </c>
      <c r="H5459">
        <v>782</v>
      </c>
      <c r="I5459">
        <v>712</v>
      </c>
      <c r="J5459">
        <v>233</v>
      </c>
      <c r="K5459" t="s">
        <v>7719</v>
      </c>
      <c r="L5459">
        <v>9.3299999999999998E-3</v>
      </c>
      <c r="M5459">
        <v>818</v>
      </c>
      <c r="N5459">
        <v>572</v>
      </c>
      <c r="O5459">
        <v>-7377</v>
      </c>
      <c r="P5459">
        <v>141021</v>
      </c>
      <c r="Q5459">
        <v>162927</v>
      </c>
      <c r="R5459">
        <v>1</v>
      </c>
      <c r="S5459">
        <v>6113037</v>
      </c>
      <c r="U5459" t="str">
        <f>IFERROR(LEFT(spotify_top_songs_audio_features[[#This Row],[artist_names]],SEARCH(",",spotify_top_songs_audio_features[[#This Row],[artist_names]])-1),spotify_top_songs_audio_features[[#This Row],[artist_names]])</f>
        <v>Gzuz</v>
      </c>
      <c r="V5459" t="str">
        <f>IFERROR(MID(spotify_top_songs_audio_features[[#This Row],[artist_names]],SEARCH(",",spotify_top_songs_audio_features[[#This Row],[artist_names]])+2,99),"")</f>
        <v/>
      </c>
      <c r="W5459" t="str">
        <f>spotify_top_songs_audio_features[[#This Row],[source]]</f>
        <v>187 Strassenbande</v>
      </c>
      <c r="X5459" s="1">
        <f>spotify_top_songs_audio_features[[#This Row],[streams]]</f>
        <v>6113037</v>
      </c>
      <c r="Y5459" t="str">
        <f>IF(Tabela2[[#This Row],[feat]]="","","Feat")</f>
        <v/>
      </c>
      <c r="Z5459" s="17" t="str">
        <f>CONCATENATE(INT(spotify_top_songs_audio_features[[#This Row],[duration_ms]]/(60*1000)),":",MOD(INT(spotify_top_songs_audio_features[[#This Row],[duration_ms]]/1000),60))</f>
        <v>2:42</v>
      </c>
      <c r="AA54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459" t="str">
        <f>spotify_top_songs_audio_features[[#This Row],[track_name]]</f>
        <v>Donuts</v>
      </c>
    </row>
    <row r="5460" spans="1:28" x14ac:dyDescent="0.25">
      <c r="A5460" t="s">
        <v>10976</v>
      </c>
      <c r="B5460" t="s">
        <v>5646</v>
      </c>
      <c r="C5460" t="s">
        <v>10977</v>
      </c>
      <c r="D5460" t="s">
        <v>48</v>
      </c>
      <c r="E5460" t="s">
        <v>86</v>
      </c>
      <c r="F5460" t="s">
        <v>32</v>
      </c>
      <c r="G5460" t="s">
        <v>25</v>
      </c>
      <c r="H5460">
        <v>331</v>
      </c>
      <c r="I5460">
        <v>513</v>
      </c>
      <c r="J5460">
        <v>632</v>
      </c>
      <c r="K5460" t="s">
        <v>1975</v>
      </c>
      <c r="L5460">
        <v>953</v>
      </c>
      <c r="M5460">
        <v>882</v>
      </c>
      <c r="N5460">
        <v>42</v>
      </c>
      <c r="O5460">
        <v>-15392</v>
      </c>
      <c r="P5460">
        <v>133971</v>
      </c>
      <c r="Q5460">
        <v>37013</v>
      </c>
      <c r="R5460">
        <v>1</v>
      </c>
      <c r="S5460">
        <v>6108393</v>
      </c>
      <c r="U5460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5460" t="str">
        <f>IFERROR(MID(spotify_top_songs_audio_features[[#This Row],[artist_names]],SEARCH(",",spotify_top_songs_audio_features[[#This Row],[artist_names]])+2,99),"")</f>
        <v/>
      </c>
      <c r="W5460" t="str">
        <f>spotify_top_songs_audio_features[[#This Row],[source]]</f>
        <v>Republic Records</v>
      </c>
      <c r="X5460" s="1">
        <f>spotify_top_songs_audio_features[[#This Row],[streams]]</f>
        <v>6108393</v>
      </c>
      <c r="Y5460" t="str">
        <f>IF(Tabela2[[#This Row],[feat]]="","","Feat")</f>
        <v/>
      </c>
      <c r="Z5460" s="17" t="str">
        <f>CONCATENATE(INT(spotify_top_songs_audio_features[[#This Row],[duration_ms]]/(60*1000)),":",MOD(INT(spotify_top_songs_audio_features[[#This Row],[duration_ms]]/1000),60))</f>
        <v>0:37</v>
      </c>
      <c r="AA54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460" t="str">
        <f>spotify_top_songs_audio_features[[#This Row],[track_name]]</f>
        <v>Beautiful Trip</v>
      </c>
    </row>
    <row r="5461" spans="1:28" x14ac:dyDescent="0.25">
      <c r="A5461" t="s">
        <v>11332</v>
      </c>
      <c r="B5461" t="s">
        <v>3921</v>
      </c>
      <c r="C5461" t="s">
        <v>10706</v>
      </c>
      <c r="D5461" t="s">
        <v>7317</v>
      </c>
      <c r="E5461" t="s">
        <v>58</v>
      </c>
      <c r="F5461" t="s">
        <v>32</v>
      </c>
      <c r="G5461" t="s">
        <v>25</v>
      </c>
      <c r="H5461">
        <v>812</v>
      </c>
      <c r="I5461">
        <v>925</v>
      </c>
      <c r="J5461">
        <v>113</v>
      </c>
      <c r="K5461" t="s">
        <v>7314</v>
      </c>
      <c r="L5461">
        <v>0</v>
      </c>
      <c r="M5461">
        <v>115</v>
      </c>
      <c r="N5461">
        <v>614</v>
      </c>
      <c r="O5461">
        <v>-3092</v>
      </c>
      <c r="P5461">
        <v>110031</v>
      </c>
      <c r="Q5461">
        <v>176727</v>
      </c>
      <c r="R5461">
        <v>1</v>
      </c>
      <c r="S5461">
        <v>6108095</v>
      </c>
      <c r="U5461" t="str">
        <f>IFERROR(LEFT(spotify_top_songs_audio_features[[#This Row],[artist_names]],SEARCH(",",spotify_top_songs_audio_features[[#This Row],[artist_names]])-1),spotify_top_songs_audio_features[[#This Row],[artist_names]])</f>
        <v>Duki</v>
      </c>
      <c r="V5461" t="str">
        <f>IFERROR(MID(spotify_top_songs_audio_features[[#This Row],[artist_names]],SEARCH(",",spotify_top_songs_audio_features[[#This Row],[artist_names]])+2,99),"")</f>
        <v/>
      </c>
      <c r="W5461" t="str">
        <f>spotify_top_songs_audio_features[[#This Row],[source]]</f>
        <v>DALE PLAY Records / SSJ Records</v>
      </c>
      <c r="X5461" s="1">
        <f>spotify_top_songs_audio_features[[#This Row],[streams]]</f>
        <v>6108095</v>
      </c>
      <c r="Y5461" t="str">
        <f>IF(Tabela2[[#This Row],[feat]]="","","Feat")</f>
        <v/>
      </c>
      <c r="Z5461" s="17" t="str">
        <f>CONCATENATE(INT(spotify_top_songs_audio_features[[#This Row],[duration_ms]]/(60*1000)),":",MOD(INT(spotify_top_songs_audio_features[[#This Row],[duration_ms]]/1000),60))</f>
        <v>2:56</v>
      </c>
      <c r="AA54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461" t="str">
        <f>spotify_top_songs_audio_features[[#This Row],[track_name]]</f>
        <v>Antes de Perderte</v>
      </c>
    </row>
    <row r="5462" spans="1:28" x14ac:dyDescent="0.25">
      <c r="A5462" t="s">
        <v>12632</v>
      </c>
      <c r="B5462" t="s">
        <v>12633</v>
      </c>
      <c r="C5462" t="s">
        <v>12634</v>
      </c>
      <c r="D5462" t="s">
        <v>12635</v>
      </c>
      <c r="E5462" t="s">
        <v>113</v>
      </c>
      <c r="F5462" t="s">
        <v>24</v>
      </c>
      <c r="G5462" t="s">
        <v>25</v>
      </c>
      <c r="H5462">
        <v>659</v>
      </c>
      <c r="I5462">
        <v>588</v>
      </c>
      <c r="J5462">
        <v>63</v>
      </c>
      <c r="K5462" t="s">
        <v>752</v>
      </c>
      <c r="L5462">
        <v>0</v>
      </c>
      <c r="M5462">
        <v>124</v>
      </c>
      <c r="N5462">
        <v>297</v>
      </c>
      <c r="O5462">
        <v>-5682</v>
      </c>
      <c r="P5462">
        <v>135884</v>
      </c>
      <c r="Q5462">
        <v>219939</v>
      </c>
      <c r="R5462">
        <v>1</v>
      </c>
      <c r="S5462">
        <v>6106434</v>
      </c>
      <c r="U5462" t="str">
        <f>IFERROR(LEFT(spotify_top_songs_audio_features[[#This Row],[artist_names]],SEARCH(",",spotify_top_songs_audio_features[[#This Row],[artist_names]])-1),spotify_top_songs_audio_features[[#This Row],[artist_names]])</f>
        <v>Ultimo</v>
      </c>
      <c r="V5462" t="str">
        <f>IFERROR(MID(spotify_top_songs_audio_features[[#This Row],[artist_names]],SEARCH(",",spotify_top_songs_audio_features[[#This Row],[artist_names]])+2,99),"")</f>
        <v/>
      </c>
      <c r="W5462" t="str">
        <f>spotify_top_songs_audio_features[[#This Row],[source]]</f>
        <v>Honiro distribuito da Believe Distribution Services</v>
      </c>
      <c r="X5462" s="1">
        <f>spotify_top_songs_audio_features[[#This Row],[streams]]</f>
        <v>6106434</v>
      </c>
      <c r="Y5462" t="str">
        <f>IF(Tabela2[[#This Row],[feat]]="","","Feat")</f>
        <v/>
      </c>
      <c r="Z5462" s="17" t="str">
        <f>CONCATENATE(INT(spotify_top_songs_audio_features[[#This Row],[duration_ms]]/(60*1000)),":",MOD(INT(spotify_top_songs_audio_features[[#This Row],[duration_ms]]/1000),60))</f>
        <v>3:39</v>
      </c>
      <c r="AA54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62" t="str">
        <f>spotify_top_songs_audio_features[[#This Row],[track_name]]</f>
        <v>I Tuoi Particolari</v>
      </c>
    </row>
    <row r="5463" spans="1:28" x14ac:dyDescent="0.25">
      <c r="A5463" t="s">
        <v>6433</v>
      </c>
      <c r="B5463" t="s">
        <v>6434</v>
      </c>
      <c r="C5463" t="s">
        <v>6435</v>
      </c>
      <c r="D5463" t="s">
        <v>1487</v>
      </c>
      <c r="E5463" t="s">
        <v>70</v>
      </c>
      <c r="F5463" t="s">
        <v>24</v>
      </c>
      <c r="G5463" t="s">
        <v>25</v>
      </c>
      <c r="H5463">
        <v>944</v>
      </c>
      <c r="I5463">
        <v>579</v>
      </c>
      <c r="J5463">
        <v>191</v>
      </c>
      <c r="K5463" t="s">
        <v>6436</v>
      </c>
      <c r="L5463">
        <v>0</v>
      </c>
      <c r="M5463">
        <v>253</v>
      </c>
      <c r="N5463">
        <v>769</v>
      </c>
      <c r="O5463">
        <v>-4961</v>
      </c>
      <c r="P5463">
        <v>135033</v>
      </c>
      <c r="Q5463">
        <v>259346</v>
      </c>
      <c r="R5463">
        <v>1</v>
      </c>
      <c r="S5463">
        <v>6102253</v>
      </c>
      <c r="U5463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463" t="str">
        <f>IFERROR(MID(spotify_top_songs_audio_features[[#This Row],[artist_names]],SEARCH(",",spotify_top_songs_audio_features[[#This Row],[artist_names]])+2,99),"")</f>
        <v>Quavo, Future</v>
      </c>
      <c r="W5463" t="str">
        <f>spotify_top_songs_audio_features[[#This Row],[source]]</f>
        <v>Victor Victor Worldwide</v>
      </c>
      <c r="X5463" s="1">
        <f>spotify_top_songs_audio_features[[#This Row],[streams]]</f>
        <v>6102253</v>
      </c>
      <c r="Y5463" t="str">
        <f>IF(Tabela2[[#This Row],[feat]]="","","Feat")</f>
        <v>Feat</v>
      </c>
      <c r="Z5463" s="17" t="str">
        <f>CONCATENATE(INT(spotify_top_songs_audio_features[[#This Row],[duration_ms]]/(60*1000)),":",MOD(INT(spotify_top_songs_audio_features[[#This Row],[duration_ms]]/1000),60))</f>
        <v>4:19</v>
      </c>
      <c r="AA54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463" t="str">
        <f>spotify_top_songs_audio_features[[#This Row],[track_name]]</f>
        <v>Snitching (feat. Quavo &amp; Future)</v>
      </c>
    </row>
    <row r="5464" spans="1:28" x14ac:dyDescent="0.25">
      <c r="A5464" t="s">
        <v>9991</v>
      </c>
      <c r="B5464" t="s">
        <v>9992</v>
      </c>
      <c r="C5464" t="s">
        <v>9993</v>
      </c>
      <c r="D5464" t="s">
        <v>3716</v>
      </c>
      <c r="E5464" t="s">
        <v>58</v>
      </c>
      <c r="F5464" t="s">
        <v>32</v>
      </c>
      <c r="G5464" t="s">
        <v>25</v>
      </c>
      <c r="H5464">
        <v>428</v>
      </c>
      <c r="I5464">
        <v>754</v>
      </c>
      <c r="J5464">
        <v>179</v>
      </c>
      <c r="K5464" t="s">
        <v>1037</v>
      </c>
      <c r="L5464">
        <v>0</v>
      </c>
      <c r="M5464">
        <v>136</v>
      </c>
      <c r="N5464">
        <v>394</v>
      </c>
      <c r="O5464">
        <v>-6416</v>
      </c>
      <c r="P5464">
        <v>125948</v>
      </c>
      <c r="Q5464">
        <v>315773</v>
      </c>
      <c r="R5464">
        <v>1</v>
      </c>
      <c r="S5464">
        <v>6099486</v>
      </c>
      <c r="U5464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5464" t="str">
        <f>IFERROR(MID(spotify_top_songs_audio_features[[#This Row],[artist_names]],SEARCH(",",spotify_top_songs_audio_features[[#This Row],[artist_names]])+2,99),"")</f>
        <v>Moby, T.I., Kid Cudi</v>
      </c>
      <c r="W5464" t="str">
        <f>spotify_top_songs_audio_features[[#This Row],[source]]</f>
        <v>A$AP Worldwide/Polo Grounds Music/RCA Records</v>
      </c>
      <c r="X5464" s="1">
        <f>spotify_top_songs_audio_features[[#This Row],[streams]]</f>
        <v>6099486</v>
      </c>
      <c r="Y5464" t="str">
        <f>IF(Tabela2[[#This Row],[feat]]="","","Feat")</f>
        <v>Feat</v>
      </c>
      <c r="Z5464" s="17" t="str">
        <f>CONCATENATE(INT(spotify_top_songs_audio_features[[#This Row],[duration_ms]]/(60*1000)),":",MOD(INT(spotify_top_songs_audio_features[[#This Row],[duration_ms]]/1000),60))</f>
        <v>5:15</v>
      </c>
      <c r="AA54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464" t="str">
        <f>spotify_top_songs_audio_features[[#This Row],[track_name]]</f>
        <v>A$AP Forever REMIX (feat. Moby, T.I. &amp; Kid Cudi)</v>
      </c>
    </row>
    <row r="5465" spans="1:28" x14ac:dyDescent="0.25">
      <c r="A5465" t="s">
        <v>8216</v>
      </c>
      <c r="B5465" t="s">
        <v>687</v>
      </c>
      <c r="C5465" t="s">
        <v>8217</v>
      </c>
      <c r="D5465" t="s">
        <v>30</v>
      </c>
      <c r="E5465" t="s">
        <v>86</v>
      </c>
      <c r="F5465" t="s">
        <v>32</v>
      </c>
      <c r="G5465" t="s">
        <v>25</v>
      </c>
      <c r="H5465">
        <v>72</v>
      </c>
      <c r="I5465">
        <v>601</v>
      </c>
      <c r="J5465">
        <v>376</v>
      </c>
      <c r="K5465" t="s">
        <v>713</v>
      </c>
      <c r="L5465">
        <v>0</v>
      </c>
      <c r="M5465">
        <v>753</v>
      </c>
      <c r="N5465">
        <v>527</v>
      </c>
      <c r="O5465">
        <v>-6931</v>
      </c>
      <c r="P5465">
        <v>146002</v>
      </c>
      <c r="Q5465">
        <v>144627</v>
      </c>
      <c r="R5465">
        <v>1</v>
      </c>
      <c r="S5465">
        <v>6090443</v>
      </c>
      <c r="U5465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5465" t="str">
        <f>IFERROR(MID(spotify_top_songs_audio_features[[#This Row],[artist_names]],SEARCH(",",spotify_top_songs_audio_features[[#This Row],[artist_names]])+2,99),"")</f>
        <v/>
      </c>
      <c r="W5465" t="str">
        <f>spotify_top_songs_audio_features[[#This Row],[source]]</f>
        <v>Def Jam Recordings</v>
      </c>
      <c r="X5465" s="1">
        <f>spotify_top_songs_audio_features[[#This Row],[streams]]</f>
        <v>6090443</v>
      </c>
      <c r="Y5465" t="str">
        <f>IF(Tabela2[[#This Row],[feat]]="","","Feat")</f>
        <v/>
      </c>
      <c r="Z5465" s="17" t="str">
        <f>CONCATENATE(INT(spotify_top_songs_audio_features[[#This Row],[duration_ms]]/(60*1000)),":",MOD(INT(spotify_top_songs_audio_features[[#This Row],[duration_ms]]/1000),60))</f>
        <v>2:24</v>
      </c>
      <c r="AA54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465" t="str">
        <f>spotify_top_songs_audio_features[[#This Row],[track_name]]</f>
        <v>Wizard Of Oz</v>
      </c>
    </row>
    <row r="5466" spans="1:28" x14ac:dyDescent="0.25">
      <c r="A5466" t="s">
        <v>1968</v>
      </c>
      <c r="B5466" t="s">
        <v>888</v>
      </c>
      <c r="C5466" t="s">
        <v>1969</v>
      </c>
      <c r="D5466" t="s">
        <v>436</v>
      </c>
      <c r="E5466" t="s">
        <v>142</v>
      </c>
      <c r="F5466" t="s">
        <v>24</v>
      </c>
      <c r="G5466" t="s">
        <v>25</v>
      </c>
      <c r="H5466">
        <v>578</v>
      </c>
      <c r="I5466">
        <v>558</v>
      </c>
      <c r="J5466">
        <v>872</v>
      </c>
      <c r="K5466" t="s">
        <v>98</v>
      </c>
      <c r="L5466">
        <v>0</v>
      </c>
      <c r="M5466">
        <v>143</v>
      </c>
      <c r="N5466">
        <v>54</v>
      </c>
      <c r="O5466">
        <v>-5438</v>
      </c>
      <c r="P5466">
        <v>75087</v>
      </c>
      <c r="Q5466">
        <v>223867</v>
      </c>
      <c r="R5466">
        <v>1</v>
      </c>
      <c r="S5466">
        <v>6088046</v>
      </c>
      <c r="U5466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466" t="str">
        <f>IFERROR(MID(spotify_top_songs_audio_features[[#This Row],[artist_names]],SEARCH(",",spotify_top_songs_audio_features[[#This Row],[artist_names]])+2,99),"")</f>
        <v/>
      </c>
      <c r="W5466" t="str">
        <f>spotify_top_songs_audio_features[[#This Row],[source]]</f>
        <v>Atlantic Records UK</v>
      </c>
      <c r="X5466" s="1">
        <f>spotify_top_songs_audio_features[[#This Row],[streams]]</f>
        <v>6088046</v>
      </c>
      <c r="Y5466" t="str">
        <f>IF(Tabela2[[#This Row],[feat]]="","","Feat")</f>
        <v/>
      </c>
      <c r="Z5466" s="17" t="str">
        <f>CONCATENATE(INT(spotify_top_songs_audio_features[[#This Row],[duration_ms]]/(60*1000)),":",MOD(INT(spotify_top_songs_audio_features[[#This Row],[duration_ms]]/1000),60))</f>
        <v>3:43</v>
      </c>
      <c r="AA54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66" t="str">
        <f>spotify_top_songs_audio_features[[#This Row],[track_name]]</f>
        <v>Leave Your Life</v>
      </c>
    </row>
    <row r="5467" spans="1:28" x14ac:dyDescent="0.25">
      <c r="A5467" t="s">
        <v>4815</v>
      </c>
      <c r="B5467" t="s">
        <v>4816</v>
      </c>
      <c r="C5467" t="s">
        <v>4817</v>
      </c>
      <c r="D5467" t="s">
        <v>768</v>
      </c>
      <c r="E5467" t="s">
        <v>70</v>
      </c>
      <c r="F5467" t="s">
        <v>24</v>
      </c>
      <c r="G5467" t="s">
        <v>25</v>
      </c>
      <c r="H5467">
        <v>877</v>
      </c>
      <c r="I5467">
        <v>444</v>
      </c>
      <c r="J5467">
        <v>172</v>
      </c>
      <c r="K5467" t="s">
        <v>4818</v>
      </c>
      <c r="L5467">
        <v>0</v>
      </c>
      <c r="M5467">
        <v>169</v>
      </c>
      <c r="N5467">
        <v>658</v>
      </c>
      <c r="O5467">
        <v>-7547</v>
      </c>
      <c r="P5467">
        <v>12906</v>
      </c>
      <c r="Q5467">
        <v>165527</v>
      </c>
      <c r="R5467">
        <v>1</v>
      </c>
      <c r="S5467">
        <v>6083338</v>
      </c>
      <c r="U5467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5467" t="str">
        <f>IFERROR(MID(spotify_top_songs_audio_features[[#This Row],[artist_names]],SEARCH(",",spotify_top_songs_audio_features[[#This Row],[artist_names]])+2,99),"")</f>
        <v>21 Savage, Justin Bieber</v>
      </c>
      <c r="W5467" t="str">
        <f>spotify_top_songs_audio_features[[#This Row],[source]]</f>
        <v>Epic/We The Best</v>
      </c>
      <c r="X5467" s="1">
        <f>spotify_top_songs_audio_features[[#This Row],[streams]]</f>
        <v>6083338</v>
      </c>
      <c r="Y5467" t="str">
        <f>IF(Tabela2[[#This Row],[feat]]="","","Feat")</f>
        <v>Feat</v>
      </c>
      <c r="Z5467" s="17" t="str">
        <f>CONCATENATE(INT(spotify_top_songs_audio_features[[#This Row],[duration_ms]]/(60*1000)),":",MOD(INT(spotify_top_songs_audio_features[[#This Row],[duration_ms]]/1000),60))</f>
        <v>2:45</v>
      </c>
      <c r="AA54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467" t="str">
        <f>spotify_top_songs_audio_features[[#This Row],[track_name]]</f>
        <v>LET IT GO (feat. Justin Bieber &amp; 21 Savage)</v>
      </c>
    </row>
    <row r="5468" spans="1:28" x14ac:dyDescent="0.25">
      <c r="A5468" t="s">
        <v>15680</v>
      </c>
      <c r="B5468" t="s">
        <v>15681</v>
      </c>
      <c r="C5468" t="s">
        <v>15682</v>
      </c>
      <c r="D5468" t="s">
        <v>15683</v>
      </c>
      <c r="E5468" t="s">
        <v>58</v>
      </c>
      <c r="F5468" t="s">
        <v>32</v>
      </c>
      <c r="G5468" t="s">
        <v>25</v>
      </c>
      <c r="H5468">
        <v>948</v>
      </c>
      <c r="I5468">
        <v>396</v>
      </c>
      <c r="J5468">
        <v>173</v>
      </c>
      <c r="K5468" t="s">
        <v>15684</v>
      </c>
      <c r="L5468">
        <v>0</v>
      </c>
      <c r="M5468">
        <v>192</v>
      </c>
      <c r="N5468">
        <v>593</v>
      </c>
      <c r="O5468">
        <v>-808</v>
      </c>
      <c r="P5468">
        <v>104006</v>
      </c>
      <c r="Q5468">
        <v>240000</v>
      </c>
      <c r="R5468">
        <v>1</v>
      </c>
      <c r="S5468">
        <v>6083295</v>
      </c>
      <c r="U5468" t="str">
        <f>IFERROR(LEFT(spotify_top_songs_audio_features[[#This Row],[artist_names]],SEARCH(",",spotify_top_songs_audio_features[[#This Row],[artist_names]])-1),spotify_top_songs_audio_features[[#This Row],[artist_names]])</f>
        <v>Lil Pump</v>
      </c>
      <c r="V5468" t="str">
        <f>IFERROR(MID(spotify_top_songs_audio_features[[#This Row],[artist_names]],SEARCH(",",spotify_top_songs_audio_features[[#This Row],[artist_names]])+2,99),"")</f>
        <v>Lil Wayne</v>
      </c>
      <c r="W5468" t="str">
        <f>spotify_top_songs_audio_features[[#This Row],[source]]</f>
        <v>Warner Bros.</v>
      </c>
      <c r="X5468" s="1">
        <f>spotify_top_songs_audio_features[[#This Row],[streams]]</f>
        <v>6083295</v>
      </c>
      <c r="Y5468" t="str">
        <f>IF(Tabela2[[#This Row],[feat]]="","","Feat")</f>
        <v>Feat</v>
      </c>
      <c r="Z5468" s="17" t="str">
        <f>CONCATENATE(INT(spotify_top_songs_audio_features[[#This Row],[duration_ms]]/(60*1000)),":",MOD(INT(spotify_top_songs_audio_features[[#This Row],[duration_ms]]/1000),60))</f>
        <v>4:0</v>
      </c>
      <c r="AA54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468" t="str">
        <f>spotify_top_songs_audio_features[[#This Row],[track_name]]</f>
        <v>Be Like Me (feat. Lil Wayne)</v>
      </c>
    </row>
    <row r="5469" spans="1:28" x14ac:dyDescent="0.25">
      <c r="A5469" t="s">
        <v>4985</v>
      </c>
      <c r="B5469" t="s">
        <v>624</v>
      </c>
      <c r="C5469" t="s">
        <v>3835</v>
      </c>
      <c r="D5469" t="s">
        <v>141</v>
      </c>
      <c r="E5469" t="s">
        <v>43</v>
      </c>
      <c r="F5469" t="s">
        <v>32</v>
      </c>
      <c r="G5469" t="s">
        <v>25</v>
      </c>
      <c r="H5469">
        <v>801</v>
      </c>
      <c r="I5469">
        <v>548</v>
      </c>
      <c r="J5469">
        <v>134</v>
      </c>
      <c r="K5469" t="s">
        <v>4081</v>
      </c>
      <c r="L5469">
        <v>4.4499999999999997E-4</v>
      </c>
      <c r="M5469">
        <v>98</v>
      </c>
      <c r="N5469">
        <v>452</v>
      </c>
      <c r="O5469">
        <v>-598</v>
      </c>
      <c r="P5469">
        <v>120119</v>
      </c>
      <c r="Q5469">
        <v>212715</v>
      </c>
      <c r="R5469">
        <v>2</v>
      </c>
      <c r="S5469">
        <v>6082187</v>
      </c>
      <c r="U5469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5469" t="str">
        <f>IFERROR(MID(spotify_top_songs_audio_features[[#This Row],[artist_names]],SEARCH(",",spotify_top_songs_audio_features[[#This Row],[artist_names]])+2,99),"")</f>
        <v/>
      </c>
      <c r="W5469" t="str">
        <f>spotify_top_songs_audio_features[[#This Row],[source]]</f>
        <v>Rimas Entertainment LLC</v>
      </c>
      <c r="X5469" s="1">
        <f>spotify_top_songs_audio_features[[#This Row],[streams]]</f>
        <v>6082187</v>
      </c>
      <c r="Y5469" t="str">
        <f>IF(Tabela2[[#This Row],[feat]]="","","Feat")</f>
        <v/>
      </c>
      <c r="Z5469" s="17" t="str">
        <f>CONCATENATE(INT(spotify_top_songs_audio_features[[#This Row],[duration_ms]]/(60*1000)),":",MOD(INT(spotify_top_songs_audio_features[[#This Row],[duration_ms]]/1000),60))</f>
        <v>3:32</v>
      </c>
      <c r="AA54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469" t="str">
        <f>spotify_top_songs_audio_features[[#This Row],[track_name]]</f>
        <v>Estamos Bien</v>
      </c>
    </row>
    <row r="5470" spans="1:28" x14ac:dyDescent="0.25">
      <c r="A5470" t="s">
        <v>9657</v>
      </c>
      <c r="B5470" t="s">
        <v>238</v>
      </c>
      <c r="C5470" t="s">
        <v>9658</v>
      </c>
      <c r="D5470" t="s">
        <v>903</v>
      </c>
      <c r="E5470" t="s">
        <v>177</v>
      </c>
      <c r="F5470" t="s">
        <v>32</v>
      </c>
      <c r="G5470" t="s">
        <v>25</v>
      </c>
      <c r="H5470">
        <v>833</v>
      </c>
      <c r="I5470">
        <v>585</v>
      </c>
      <c r="J5470">
        <v>223</v>
      </c>
      <c r="K5470" t="s">
        <v>8670</v>
      </c>
      <c r="L5470">
        <v>7.0100000000000002E-4</v>
      </c>
      <c r="M5470">
        <v>632</v>
      </c>
      <c r="N5470">
        <v>663</v>
      </c>
      <c r="O5470">
        <v>-6252</v>
      </c>
      <c r="P5470">
        <v>96016</v>
      </c>
      <c r="Q5470">
        <v>155000</v>
      </c>
      <c r="R5470">
        <v>1</v>
      </c>
      <c r="S5470">
        <v>6077518</v>
      </c>
      <c r="U5470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5470" t="str">
        <f>IFERROR(MID(spotify_top_songs_audio_features[[#This Row],[artist_names]],SEARCH(",",spotify_top_songs_audio_features[[#This Row],[artist_names]])+2,99),"")</f>
        <v>Samra</v>
      </c>
      <c r="W5470" t="str">
        <f>spotify_top_songs_audio_features[[#This Row],[source]]</f>
        <v>Urban</v>
      </c>
      <c r="X5470" s="1">
        <f>spotify_top_songs_audio_features[[#This Row],[streams]]</f>
        <v>6077518</v>
      </c>
      <c r="Y5470" t="str">
        <f>IF(Tabela2[[#This Row],[feat]]="","","Feat")</f>
        <v>Feat</v>
      </c>
      <c r="Z5470" s="17" t="str">
        <f>CONCATENATE(INT(spotify_top_songs_audio_features[[#This Row],[duration_ms]]/(60*1000)),":",MOD(INT(spotify_top_songs_audio_features[[#This Row],[duration_ms]]/1000),60))</f>
        <v>2:35</v>
      </c>
      <c r="AA54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470" t="str">
        <f>spotify_top_songs_audio_features[[#This Row],[track_name]]</f>
        <v>Nummer 1</v>
      </c>
    </row>
    <row r="5471" spans="1:28" x14ac:dyDescent="0.25">
      <c r="A5471" t="s">
        <v>8592</v>
      </c>
      <c r="B5471" t="s">
        <v>8593</v>
      </c>
      <c r="C5471" t="s">
        <v>8594</v>
      </c>
      <c r="D5471" t="s">
        <v>249</v>
      </c>
      <c r="E5471" t="s">
        <v>113</v>
      </c>
      <c r="F5471" t="s">
        <v>32</v>
      </c>
      <c r="G5471" t="s">
        <v>25</v>
      </c>
      <c r="H5471">
        <v>77</v>
      </c>
      <c r="I5471">
        <v>859</v>
      </c>
      <c r="J5471">
        <v>429</v>
      </c>
      <c r="K5471" t="s">
        <v>8436</v>
      </c>
      <c r="L5471">
        <v>339</v>
      </c>
      <c r="M5471">
        <v>103</v>
      </c>
      <c r="N5471">
        <v>548</v>
      </c>
      <c r="O5471">
        <v>-4526</v>
      </c>
      <c r="P5471">
        <v>122042</v>
      </c>
      <c r="Q5471">
        <v>177583</v>
      </c>
      <c r="R5471">
        <v>1</v>
      </c>
      <c r="S5471">
        <v>6072044</v>
      </c>
      <c r="U5471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5471" t="str">
        <f>IFERROR(MID(spotify_top_songs_audio_features[[#This Row],[artist_names]],SEARCH(",",spotify_top_songs_audio_features[[#This Row],[artist_names]])+2,99),"")</f>
        <v>Morad</v>
      </c>
      <c r="W5471" t="str">
        <f>spotify_top_songs_audio_features[[#This Row],[source]]</f>
        <v>DALE PLAY Records</v>
      </c>
      <c r="X5471" s="1">
        <f>spotify_top_songs_audio_features[[#This Row],[streams]]</f>
        <v>6072044</v>
      </c>
      <c r="Y5471" t="str">
        <f>IF(Tabela2[[#This Row],[feat]]="","","Feat")</f>
        <v>Feat</v>
      </c>
      <c r="Z5471" s="17" t="str">
        <f>CONCATENATE(INT(spotify_top_songs_audio_features[[#This Row],[duration_ms]]/(60*1000)),":",MOD(INT(spotify_top_songs_audio_features[[#This Row],[duration_ms]]/1000),60))</f>
        <v>2:57</v>
      </c>
      <c r="AA54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71" t="str">
        <f>spotify_top_songs_audio_features[[#This Row],[track_name]]</f>
        <v>Morad: Bzrp Music Sessions, Vol. 47</v>
      </c>
    </row>
    <row r="5472" spans="1:28" x14ac:dyDescent="0.25">
      <c r="A5472" t="s">
        <v>14502</v>
      </c>
      <c r="B5472" t="s">
        <v>2666</v>
      </c>
      <c r="C5472" t="s">
        <v>14503</v>
      </c>
      <c r="D5472" t="s">
        <v>2668</v>
      </c>
      <c r="E5472" t="s">
        <v>43</v>
      </c>
      <c r="F5472" t="s">
        <v>24</v>
      </c>
      <c r="G5472" t="s">
        <v>25</v>
      </c>
      <c r="H5472">
        <v>668</v>
      </c>
      <c r="I5472">
        <v>826</v>
      </c>
      <c r="J5472">
        <v>383</v>
      </c>
      <c r="K5472" t="s">
        <v>5693</v>
      </c>
      <c r="L5472">
        <v>1.07E-3</v>
      </c>
      <c r="M5472">
        <v>474</v>
      </c>
      <c r="N5472">
        <v>388</v>
      </c>
      <c r="O5472">
        <v>-4466</v>
      </c>
      <c r="P5472">
        <v>122973</v>
      </c>
      <c r="Q5472">
        <v>215480</v>
      </c>
      <c r="R5472">
        <v>1</v>
      </c>
      <c r="S5472">
        <v>6069544</v>
      </c>
      <c r="U5472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472" t="str">
        <f>IFERROR(MID(spotify_top_songs_audio_features[[#This Row],[artist_names]],SEARCH(",",spotify_top_songs_audio_features[[#This Row],[artist_names]])+2,99),"")</f>
        <v/>
      </c>
      <c r="W5472" t="str">
        <f>spotify_top_songs_audio_features[[#This Row],[source]]</f>
        <v>Interscope</v>
      </c>
      <c r="X5472" s="1">
        <f>spotify_top_songs_audio_features[[#This Row],[streams]]</f>
        <v>6069544</v>
      </c>
      <c r="Y5472" t="str">
        <f>IF(Tabela2[[#This Row],[feat]]="","","Feat")</f>
        <v/>
      </c>
      <c r="Z5472" s="17" t="str">
        <f>CONCATENATE(INT(spotify_top_songs_audio_features[[#This Row],[duration_ms]]/(60*1000)),":",MOD(INT(spotify_top_songs_audio_features[[#This Row],[duration_ms]]/1000),60))</f>
        <v>3:35</v>
      </c>
      <c r="AA54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472" t="str">
        <f>spotify_top_songs_audio_features[[#This Row],[track_name]]</f>
        <v>1000 Doves</v>
      </c>
    </row>
    <row r="5473" spans="1:28" x14ac:dyDescent="0.25">
      <c r="A5473" t="s">
        <v>8218</v>
      </c>
      <c r="B5473" t="s">
        <v>5646</v>
      </c>
      <c r="C5473" t="s">
        <v>8219</v>
      </c>
      <c r="D5473" t="s">
        <v>48</v>
      </c>
      <c r="E5473" t="s">
        <v>23</v>
      </c>
      <c r="F5473" t="s">
        <v>32</v>
      </c>
      <c r="G5473" t="s">
        <v>25</v>
      </c>
      <c r="H5473">
        <v>464</v>
      </c>
      <c r="I5473">
        <v>459</v>
      </c>
      <c r="J5473">
        <v>314</v>
      </c>
      <c r="K5473" t="s">
        <v>7182</v>
      </c>
      <c r="L5473">
        <v>28</v>
      </c>
      <c r="M5473">
        <v>117</v>
      </c>
      <c r="N5473">
        <v>786</v>
      </c>
      <c r="O5473">
        <v>-8736</v>
      </c>
      <c r="P5473">
        <v>142017</v>
      </c>
      <c r="Q5473">
        <v>325413</v>
      </c>
      <c r="R5473">
        <v>1</v>
      </c>
      <c r="S5473">
        <v>6068816</v>
      </c>
      <c r="U5473" t="str">
        <f>IFERROR(LEFT(spotify_top_songs_audio_features[[#This Row],[artist_names]],SEARCH(",",spotify_top_songs_audio_features[[#This Row],[artist_names]])-1),spotify_top_songs_audio_features[[#This Row],[artist_names]])</f>
        <v>Kid Cudi</v>
      </c>
      <c r="V5473" t="str">
        <f>IFERROR(MID(spotify_top_songs_audio_features[[#This Row],[artist_names]],SEARCH(",",spotify_top_songs_audio_features[[#This Row],[artist_names]])+2,99),"")</f>
        <v/>
      </c>
      <c r="W5473" t="str">
        <f>spotify_top_songs_audio_features[[#This Row],[source]]</f>
        <v>Republic Records</v>
      </c>
      <c r="X5473" s="1">
        <f>spotify_top_songs_audio_features[[#This Row],[streams]]</f>
        <v>6068816</v>
      </c>
      <c r="Y5473" t="str">
        <f>IF(Tabela2[[#This Row],[feat]]="","","Feat")</f>
        <v/>
      </c>
      <c r="Z5473" s="17" t="str">
        <f>CONCATENATE(INT(spotify_top_songs_audio_features[[#This Row],[duration_ms]]/(60*1000)),":",MOD(INT(spotify_top_songs_audio_features[[#This Row],[duration_ms]]/1000),60))</f>
        <v>5:25</v>
      </c>
      <c r="AA54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473" t="str">
        <f>spotify_top_songs_audio_features[[#This Row],[track_name]]</f>
        <v>The Void</v>
      </c>
    </row>
    <row r="5474" spans="1:28" x14ac:dyDescent="0.25">
      <c r="A5474" t="s">
        <v>15997</v>
      </c>
      <c r="B5474" t="s">
        <v>1073</v>
      </c>
      <c r="C5474" t="s">
        <v>15998</v>
      </c>
      <c r="D5474" t="s">
        <v>22</v>
      </c>
      <c r="E5474" t="s">
        <v>97</v>
      </c>
      <c r="F5474" t="s">
        <v>32</v>
      </c>
      <c r="G5474" t="s">
        <v>25</v>
      </c>
      <c r="H5474">
        <v>625</v>
      </c>
      <c r="I5474">
        <v>604</v>
      </c>
      <c r="J5474">
        <v>339</v>
      </c>
      <c r="K5474" t="s">
        <v>5874</v>
      </c>
      <c r="L5474">
        <v>2.0600000000000002E-3</v>
      </c>
      <c r="M5474">
        <v>129</v>
      </c>
      <c r="N5474">
        <v>372</v>
      </c>
      <c r="O5474">
        <v>-7415</v>
      </c>
      <c r="P5474">
        <v>174089</v>
      </c>
      <c r="Q5474">
        <v>169722</v>
      </c>
      <c r="R5474">
        <v>1</v>
      </c>
      <c r="S5474">
        <v>6065658</v>
      </c>
      <c r="U5474" t="str">
        <f>IFERROR(LEFT(spotify_top_songs_audio_features[[#This Row],[artist_names]],SEARCH(",",spotify_top_songs_audio_features[[#This Row],[artist_names]])-1),spotify_top_songs_audio_features[[#This Row],[artist_names]])</f>
        <v>Tate McRae</v>
      </c>
      <c r="V5474" t="str">
        <f>IFERROR(MID(spotify_top_songs_audio_features[[#This Row],[artist_names]],SEARCH(",",spotify_top_songs_audio_features[[#This Row],[artist_names]])+2,99),"")</f>
        <v/>
      </c>
      <c r="W5474" t="str">
        <f>spotify_top_songs_audio_features[[#This Row],[source]]</f>
        <v>RCA Records Label</v>
      </c>
      <c r="X5474" s="1">
        <f>spotify_top_songs_audio_features[[#This Row],[streams]]</f>
        <v>6065658</v>
      </c>
      <c r="Y5474" t="str">
        <f>IF(Tabela2[[#This Row],[feat]]="","","Feat")</f>
        <v/>
      </c>
      <c r="Z5474" s="17" t="str">
        <f>CONCATENATE(INT(spotify_top_songs_audio_features[[#This Row],[duration_ms]]/(60*1000)),":",MOD(INT(spotify_top_songs_audio_features[[#This Row],[duration_ms]]/1000),60))</f>
        <v>2:49</v>
      </c>
      <c r="AA54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74" t="str">
        <f>spotify_top_songs_audio_features[[#This Row],[track_name]]</f>
        <v>uh oh</v>
      </c>
    </row>
    <row r="5475" spans="1:28" x14ac:dyDescent="0.25">
      <c r="A5475" t="s">
        <v>17560</v>
      </c>
      <c r="B5475" t="s">
        <v>17561</v>
      </c>
      <c r="C5475" t="s">
        <v>17562</v>
      </c>
      <c r="D5475" t="s">
        <v>17563</v>
      </c>
      <c r="E5475" t="s">
        <v>97</v>
      </c>
      <c r="F5475" t="s">
        <v>32</v>
      </c>
      <c r="G5475" t="s">
        <v>25</v>
      </c>
      <c r="H5475">
        <v>572</v>
      </c>
      <c r="I5475">
        <v>579</v>
      </c>
      <c r="J5475">
        <v>128</v>
      </c>
      <c r="K5475" t="s">
        <v>4486</v>
      </c>
      <c r="L5475">
        <v>0</v>
      </c>
      <c r="M5475">
        <v>136</v>
      </c>
      <c r="N5475">
        <v>5</v>
      </c>
      <c r="O5475">
        <v>-7242</v>
      </c>
      <c r="P5475">
        <v>127982</v>
      </c>
      <c r="Q5475">
        <v>620696</v>
      </c>
      <c r="R5475">
        <v>1</v>
      </c>
      <c r="S5475">
        <v>6061819</v>
      </c>
      <c r="U5475" t="str">
        <f>IFERROR(LEFT(spotify_top_songs_audio_features[[#This Row],[artist_names]],SEARCH(",",spotify_top_songs_audio_features[[#This Row],[artist_names]])-1),spotify_top_songs_audio_features[[#This Row],[artist_names]])</f>
        <v>Pineapple StormTv</v>
      </c>
      <c r="V5475" t="str">
        <f>IFERROR(MID(spotify_top_songs_audio_features[[#This Row],[artist_names]],SEARCH(",",spotify_top_songs_audio_features[[#This Row],[artist_names]])+2,99),"")</f>
        <v>Chris MC, Salve Malak, Tz da Coronel, MC Cabelinho, Chefin, L7NNON, Luísa Sonza, Oruam, Xamã, N.I.N</v>
      </c>
      <c r="W5475" t="str">
        <f>spotify_top_songs_audio_features[[#This Row],[source]]</f>
        <v>Pineapple Storm</v>
      </c>
      <c r="X5475" s="1">
        <f>spotify_top_songs_audio_features[[#This Row],[streams]]</f>
        <v>6061819</v>
      </c>
      <c r="Y5475" t="str">
        <f>IF(Tabela2[[#This Row],[feat]]="","","Feat")</f>
        <v>Feat</v>
      </c>
      <c r="Z5475" s="17" t="str">
        <f>CONCATENATE(INT(spotify_top_songs_audio_features[[#This Row],[duration_ms]]/(60*1000)),":",MOD(INT(spotify_top_songs_audio_features[[#This Row],[duration_ms]]/1000),60))</f>
        <v>10:20</v>
      </c>
      <c r="AA54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75" t="str">
        <f>spotify_top_songs_audio_features[[#This Row],[track_name]]</f>
        <v>Poesia Acústica 13</v>
      </c>
    </row>
    <row r="5476" spans="1:28" x14ac:dyDescent="0.25">
      <c r="A5476" t="s">
        <v>17597</v>
      </c>
      <c r="B5476" t="s">
        <v>793</v>
      </c>
      <c r="C5476" t="s">
        <v>1721</v>
      </c>
      <c r="D5476" t="s">
        <v>795</v>
      </c>
      <c r="E5476" t="s">
        <v>97</v>
      </c>
      <c r="F5476" t="s">
        <v>32</v>
      </c>
      <c r="G5476" t="s">
        <v>25</v>
      </c>
      <c r="H5476">
        <v>927</v>
      </c>
      <c r="I5476">
        <v>642</v>
      </c>
      <c r="J5476">
        <v>657</v>
      </c>
      <c r="K5476" t="s">
        <v>1722</v>
      </c>
      <c r="L5476">
        <v>3.62E-3</v>
      </c>
      <c r="M5476">
        <v>279</v>
      </c>
      <c r="N5476">
        <v>901</v>
      </c>
      <c r="O5476">
        <v>-4466</v>
      </c>
      <c r="P5476">
        <v>123969</v>
      </c>
      <c r="Q5476">
        <v>190883</v>
      </c>
      <c r="R5476">
        <v>2</v>
      </c>
      <c r="S5476">
        <v>6061507</v>
      </c>
      <c r="U5476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5476" t="str">
        <f>IFERROR(MID(spotify_top_songs_audio_features[[#This Row],[artist_names]],SEARCH(",",spotify_top_songs_audio_features[[#This Row],[artist_names]])+2,99),"")</f>
        <v/>
      </c>
      <c r="W5476" t="str">
        <f>spotify_top_songs_audio_features[[#This Row],[source]]</f>
        <v>Kid Ina Korner / Interscope</v>
      </c>
      <c r="X5476" s="1">
        <f>spotify_top_songs_audio_features[[#This Row],[streams]]</f>
        <v>6061507</v>
      </c>
      <c r="Y5476" t="str">
        <f>IF(Tabela2[[#This Row],[feat]]="","","Feat")</f>
        <v/>
      </c>
      <c r="Z5476" s="17" t="str">
        <f>CONCATENATE(INT(spotify_top_songs_audio_features[[#This Row],[duration_ms]]/(60*1000)),":",MOD(INT(spotify_top_songs_audio_features[[#This Row],[duration_ms]]/1000),60))</f>
        <v>3:10</v>
      </c>
      <c r="AA54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76" t="str">
        <f>spotify_top_songs_audio_features[[#This Row],[track_name]]</f>
        <v>Sharks</v>
      </c>
    </row>
    <row r="5477" spans="1:28" x14ac:dyDescent="0.25">
      <c r="A5477" t="s">
        <v>4380</v>
      </c>
      <c r="B5477" t="s">
        <v>588</v>
      </c>
      <c r="C5477" t="s">
        <v>4381</v>
      </c>
      <c r="D5477" t="s">
        <v>390</v>
      </c>
      <c r="E5477" t="s">
        <v>31</v>
      </c>
      <c r="F5477" t="s">
        <v>32</v>
      </c>
      <c r="G5477" t="s">
        <v>25</v>
      </c>
      <c r="H5477">
        <v>696</v>
      </c>
      <c r="I5477">
        <v>429</v>
      </c>
      <c r="J5477">
        <v>554</v>
      </c>
      <c r="K5477" t="s">
        <v>4382</v>
      </c>
      <c r="L5477">
        <v>0</v>
      </c>
      <c r="M5477">
        <v>128</v>
      </c>
      <c r="N5477">
        <v>242</v>
      </c>
      <c r="O5477">
        <v>-8736</v>
      </c>
      <c r="P5477">
        <v>149967</v>
      </c>
      <c r="Q5477">
        <v>213333</v>
      </c>
      <c r="R5477">
        <v>1</v>
      </c>
      <c r="S5477">
        <v>6061025</v>
      </c>
      <c r="U5477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5477" t="str">
        <f>IFERROR(MID(spotify_top_songs_audio_features[[#This Row],[artist_names]],SEARCH(",",spotify_top_songs_audio_features[[#This Row],[artist_names]])+2,99),"")</f>
        <v/>
      </c>
      <c r="W5477" t="str">
        <f>spotify_top_songs_audio_features[[#This Row],[source]]</f>
        <v>Disruptor Records/Columbia</v>
      </c>
      <c r="X5477" s="1">
        <f>spotify_top_songs_audio_features[[#This Row],[streams]]</f>
        <v>6061025</v>
      </c>
      <c r="Y5477" t="str">
        <f>IF(Tabela2[[#This Row],[feat]]="","","Feat")</f>
        <v/>
      </c>
      <c r="Z5477" s="17" t="str">
        <f>CONCATENATE(INT(spotify_top_songs_audio_features[[#This Row],[duration_ms]]/(60*1000)),":",MOD(INT(spotify_top_songs_audio_features[[#This Row],[duration_ms]]/1000),60))</f>
        <v>3:33</v>
      </c>
      <c r="AA54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77" t="str">
        <f>spotify_top_songs_audio_features[[#This Row],[track_name]]</f>
        <v>Kills You Slowly</v>
      </c>
    </row>
    <row r="5478" spans="1:28" x14ac:dyDescent="0.25">
      <c r="A5478" t="s">
        <v>3778</v>
      </c>
      <c r="B5478" t="s">
        <v>3779</v>
      </c>
      <c r="C5478" t="s">
        <v>3780</v>
      </c>
      <c r="D5478" t="s">
        <v>407</v>
      </c>
      <c r="E5478" t="s">
        <v>58</v>
      </c>
      <c r="F5478" t="s">
        <v>24</v>
      </c>
      <c r="G5478" t="s">
        <v>25</v>
      </c>
      <c r="H5478">
        <v>874</v>
      </c>
      <c r="I5478">
        <v>714</v>
      </c>
      <c r="J5478">
        <v>233</v>
      </c>
      <c r="K5478" t="s">
        <v>3570</v>
      </c>
      <c r="L5478">
        <v>0</v>
      </c>
      <c r="M5478">
        <v>356</v>
      </c>
      <c r="N5478">
        <v>85</v>
      </c>
      <c r="O5478">
        <v>-4946</v>
      </c>
      <c r="P5478">
        <v>130046</v>
      </c>
      <c r="Q5478">
        <v>216678</v>
      </c>
      <c r="R5478">
        <v>1</v>
      </c>
      <c r="S5478">
        <v>6058728</v>
      </c>
      <c r="U5478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5478" t="str">
        <f>IFERROR(MID(spotify_top_songs_audio_features[[#This Row],[artist_names]],SEARCH(",",spotify_top_songs_audio_features[[#This Row],[artist_names]])+2,99),"")</f>
        <v>Migos</v>
      </c>
      <c r="W5478" t="str">
        <f>spotify_top_songs_audio_features[[#This Row],[source]]</f>
        <v>South Coast Music Group/Interscope Records</v>
      </c>
      <c r="X5478" s="1">
        <f>spotify_top_songs_audio_features[[#This Row],[streams]]</f>
        <v>6058728</v>
      </c>
      <c r="Y5478" t="str">
        <f>IF(Tabela2[[#This Row],[feat]]="","","Feat")</f>
        <v>Feat</v>
      </c>
      <c r="Z5478" s="17" t="str">
        <f>CONCATENATE(INT(spotify_top_songs_audio_features[[#This Row],[duration_ms]]/(60*1000)),":",MOD(INT(spotify_top_songs_audio_features[[#This Row],[duration_ms]]/1000),60))</f>
        <v>3:36</v>
      </c>
      <c r="AA54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478" t="str">
        <f>spotify_top_songs_audio_features[[#This Row],[track_name]]</f>
        <v>RAW SHIT (feat. Migos)</v>
      </c>
    </row>
    <row r="5479" spans="1:28" x14ac:dyDescent="0.25">
      <c r="A5479" t="s">
        <v>16419</v>
      </c>
      <c r="B5479" t="s">
        <v>16420</v>
      </c>
      <c r="C5479" t="s">
        <v>16421</v>
      </c>
      <c r="D5479" t="s">
        <v>176</v>
      </c>
      <c r="E5479" t="s">
        <v>113</v>
      </c>
      <c r="F5479" t="s">
        <v>24</v>
      </c>
      <c r="G5479" t="s">
        <v>25</v>
      </c>
      <c r="H5479">
        <v>768</v>
      </c>
      <c r="I5479">
        <v>526</v>
      </c>
      <c r="J5479">
        <v>209</v>
      </c>
      <c r="K5479" t="s">
        <v>2429</v>
      </c>
      <c r="L5479">
        <v>0</v>
      </c>
      <c r="M5479">
        <v>139</v>
      </c>
      <c r="N5479">
        <v>473</v>
      </c>
      <c r="O5479">
        <v>-7182</v>
      </c>
      <c r="P5479">
        <v>139999</v>
      </c>
      <c r="Q5479">
        <v>167552</v>
      </c>
      <c r="R5479">
        <v>1</v>
      </c>
      <c r="S5479">
        <v>6057848</v>
      </c>
      <c r="U5479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479" t="str">
        <f>IFERROR(MID(spotify_top_songs_audio_features[[#This Row],[artist_names]],SEARCH(",",spotify_top_songs_audio_features[[#This Row],[artist_names]])+2,99),"")</f>
        <v>YoungBoy Never Broke Again</v>
      </c>
      <c r="W5479" t="str">
        <f>spotify_top_songs_audio_features[[#This Row],[source]]</f>
        <v>Epic/Freebandz</v>
      </c>
      <c r="X5479" s="1">
        <f>spotify_top_songs_audio_features[[#This Row],[streams]]</f>
        <v>6057848</v>
      </c>
      <c r="Y5479" t="str">
        <f>IF(Tabela2[[#This Row],[feat]]="","","Feat")</f>
        <v>Feat</v>
      </c>
      <c r="Z5479" s="17" t="str">
        <f>CONCATENATE(INT(spotify_top_songs_audio_features[[#This Row],[duration_ms]]/(60*1000)),":",MOD(INT(spotify_top_songs_audio_features[[#This Row],[duration_ms]]/1000),60))</f>
        <v>2:47</v>
      </c>
      <c r="AA54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79" t="str">
        <f>spotify_top_songs_audio_features[[#This Row],[track_name]]</f>
        <v>Trillionaire (feat. Youngboy Never Broke Again)</v>
      </c>
    </row>
    <row r="5480" spans="1:28" x14ac:dyDescent="0.25">
      <c r="A5480" t="s">
        <v>11939</v>
      </c>
      <c r="B5480" t="s">
        <v>775</v>
      </c>
      <c r="C5480" t="s">
        <v>3135</v>
      </c>
      <c r="D5480" t="s">
        <v>777</v>
      </c>
      <c r="E5480" t="s">
        <v>31</v>
      </c>
      <c r="F5480" t="s">
        <v>24</v>
      </c>
      <c r="G5480" t="s">
        <v>25</v>
      </c>
      <c r="H5480">
        <v>819</v>
      </c>
      <c r="I5480">
        <v>468</v>
      </c>
      <c r="J5480">
        <v>288</v>
      </c>
      <c r="K5480" t="s">
        <v>2189</v>
      </c>
      <c r="L5480">
        <v>108</v>
      </c>
      <c r="M5480">
        <v>912</v>
      </c>
      <c r="N5480">
        <v>237</v>
      </c>
      <c r="O5480">
        <v>-10926</v>
      </c>
      <c r="P5480">
        <v>104867</v>
      </c>
      <c r="Q5480">
        <v>182931</v>
      </c>
      <c r="R5480">
        <v>1</v>
      </c>
      <c r="S5480">
        <v>6056252</v>
      </c>
      <c r="U5480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5480" t="str">
        <f>IFERROR(MID(spotify_top_songs_audio_features[[#This Row],[artist_names]],SEARCH(",",spotify_top_songs_audio_features[[#This Row],[artist_names]])+2,99),"")</f>
        <v/>
      </c>
      <c r="W5480" t="str">
        <f>spotify_top_songs_audio_features[[#This Row],[source]]</f>
        <v>187 Strassenbande</v>
      </c>
      <c r="X5480" s="1">
        <f>spotify_top_songs_audio_features[[#This Row],[streams]]</f>
        <v>6056252</v>
      </c>
      <c r="Y5480" t="str">
        <f>IF(Tabela2[[#This Row],[feat]]="","","Feat")</f>
        <v/>
      </c>
      <c r="Z5480" s="17" t="str">
        <f>CONCATENATE(INT(spotify_top_songs_audio_features[[#This Row],[duration_ms]]/(60*1000)),":",MOD(INT(spotify_top_songs_audio_features[[#This Row],[duration_ms]]/1000),60))</f>
        <v>3:2</v>
      </c>
      <c r="AA54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80" t="str">
        <f>spotify_top_songs_audio_features[[#This Row],[track_name]]</f>
        <v>Fuckst mich nur ab</v>
      </c>
    </row>
    <row r="5481" spans="1:28" x14ac:dyDescent="0.25">
      <c r="A5481" t="s">
        <v>7882</v>
      </c>
      <c r="B5481" t="s">
        <v>7883</v>
      </c>
      <c r="C5481" t="s">
        <v>7884</v>
      </c>
      <c r="D5481" t="s">
        <v>552</v>
      </c>
      <c r="E5481" t="s">
        <v>97</v>
      </c>
      <c r="F5481" t="s">
        <v>32</v>
      </c>
      <c r="G5481" t="s">
        <v>25</v>
      </c>
      <c r="H5481">
        <v>819</v>
      </c>
      <c r="I5481">
        <v>722</v>
      </c>
      <c r="J5481">
        <v>206</v>
      </c>
      <c r="K5481" t="s">
        <v>300</v>
      </c>
      <c r="L5481">
        <v>39</v>
      </c>
      <c r="M5481">
        <v>118</v>
      </c>
      <c r="N5481">
        <v>352</v>
      </c>
      <c r="O5481">
        <v>-6456</v>
      </c>
      <c r="P5481">
        <v>125041</v>
      </c>
      <c r="Q5481">
        <v>172289</v>
      </c>
      <c r="R5481">
        <v>1</v>
      </c>
      <c r="S5481">
        <v>6055602</v>
      </c>
      <c r="U5481" t="str">
        <f>IFERROR(LEFT(spotify_top_songs_audio_features[[#This Row],[artist_names]],SEARCH(",",spotify_top_songs_audio_features[[#This Row],[artist_names]])-1),spotify_top_songs_audio_features[[#This Row],[artist_names]])</f>
        <v>RAF Camora</v>
      </c>
      <c r="V5481" t="str">
        <f>IFERROR(MID(spotify_top_songs_audio_features[[#This Row],[artist_names]],SEARCH(",",spotify_top_songs_audio_features[[#This Row],[artist_names]])+2,99),"")</f>
        <v>Luciano</v>
      </c>
      <c r="W5481" t="str">
        <f>spotify_top_songs_audio_features[[#This Row],[source]]</f>
        <v>Indipendenza</v>
      </c>
      <c r="X5481" s="1">
        <f>spotify_top_songs_audio_features[[#This Row],[streams]]</f>
        <v>6055602</v>
      </c>
      <c r="Y5481" t="str">
        <f>IF(Tabela2[[#This Row],[feat]]="","","Feat")</f>
        <v>Feat</v>
      </c>
      <c r="Z5481" s="17" t="str">
        <f>CONCATENATE(INT(spotify_top_songs_audio_features[[#This Row],[duration_ms]]/(60*1000)),":",MOD(INT(spotify_top_songs_audio_features[[#This Row],[duration_ms]]/1000),60))</f>
        <v>2:52</v>
      </c>
      <c r="AA54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81" t="str">
        <f>spotify_top_songs_audio_features[[#This Row],[track_name]]</f>
        <v>2CB</v>
      </c>
    </row>
    <row r="5482" spans="1:28" x14ac:dyDescent="0.25">
      <c r="A5482" t="s">
        <v>12915</v>
      </c>
      <c r="B5482" t="s">
        <v>12916</v>
      </c>
      <c r="C5482" t="s">
        <v>12917</v>
      </c>
      <c r="D5482" t="s">
        <v>12918</v>
      </c>
      <c r="E5482" t="s">
        <v>31</v>
      </c>
      <c r="F5482" t="s">
        <v>24</v>
      </c>
      <c r="G5482" t="s">
        <v>25</v>
      </c>
      <c r="H5482">
        <v>388</v>
      </c>
      <c r="I5482">
        <v>496</v>
      </c>
      <c r="J5482">
        <v>3</v>
      </c>
      <c r="K5482" t="s">
        <v>3512</v>
      </c>
      <c r="L5482">
        <v>182</v>
      </c>
      <c r="M5482">
        <v>153</v>
      </c>
      <c r="N5482">
        <v>34</v>
      </c>
      <c r="O5482">
        <v>-8707</v>
      </c>
      <c r="P5482">
        <v>183965</v>
      </c>
      <c r="Q5482">
        <v>163451</v>
      </c>
      <c r="R5482">
        <v>1</v>
      </c>
      <c r="S5482">
        <v>6054112</v>
      </c>
      <c r="U5482" t="str">
        <f>IFERROR(LEFT(spotify_top_songs_audio_features[[#This Row],[artist_names]],SEARCH(",",spotify_top_songs_audio_features[[#This Row],[artist_names]])-1),spotify_top_songs_audio_features[[#This Row],[artist_names]])</f>
        <v>Dedublüman</v>
      </c>
      <c r="V5482" t="str">
        <f>IFERROR(MID(spotify_top_songs_audio_features[[#This Row],[artist_names]],SEARCH(",",spotify_top_songs_audio_features[[#This Row],[artist_names]])+2,99),"")</f>
        <v>Mavzer Tabancas</v>
      </c>
      <c r="W5482" t="str">
        <f>spotify_top_songs_audio_features[[#This Row],[source]]</f>
        <v>AVRUPA MÜZİK YAPIM</v>
      </c>
      <c r="X5482" s="1">
        <f>spotify_top_songs_audio_features[[#This Row],[streams]]</f>
        <v>6054112</v>
      </c>
      <c r="Y5482" t="str">
        <f>IF(Tabela2[[#This Row],[feat]]="","","Feat")</f>
        <v>Feat</v>
      </c>
      <c r="Z5482" s="17" t="str">
        <f>CONCATENATE(INT(spotify_top_songs_audio_features[[#This Row],[duration_ms]]/(60*1000)),":",MOD(INT(spotify_top_songs_audio_features[[#This Row],[duration_ms]]/1000),60))</f>
        <v>2:43</v>
      </c>
      <c r="AA54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82" t="str">
        <f>spotify_top_songs_audio_features[[#This Row],[track_name]]</f>
        <v>Belki</v>
      </c>
    </row>
    <row r="5483" spans="1:28" x14ac:dyDescent="0.25">
      <c r="A5483" t="s">
        <v>7634</v>
      </c>
      <c r="B5483" t="s">
        <v>7635</v>
      </c>
      <c r="C5483" t="s">
        <v>7636</v>
      </c>
      <c r="D5483" t="s">
        <v>7637</v>
      </c>
      <c r="E5483" t="s">
        <v>97</v>
      </c>
      <c r="F5483" t="s">
        <v>32</v>
      </c>
      <c r="G5483" t="s">
        <v>25</v>
      </c>
      <c r="H5483">
        <v>439</v>
      </c>
      <c r="I5483">
        <v>894</v>
      </c>
      <c r="J5483">
        <v>318</v>
      </c>
      <c r="K5483" t="s">
        <v>7530</v>
      </c>
      <c r="L5483">
        <v>0</v>
      </c>
      <c r="M5483">
        <v>394</v>
      </c>
      <c r="N5483">
        <v>69</v>
      </c>
      <c r="O5483">
        <v>-5535</v>
      </c>
      <c r="P5483">
        <v>84045</v>
      </c>
      <c r="Q5483">
        <v>166080</v>
      </c>
      <c r="R5483">
        <v>1</v>
      </c>
      <c r="S5483">
        <v>6053873</v>
      </c>
      <c r="U5483" t="str">
        <f>IFERROR(LEFT(spotify_top_songs_audio_features[[#This Row],[artist_names]],SEARCH(",",spotify_top_songs_audio_features[[#This Row],[artist_names]])-1),spotify_top_songs_audio_features[[#This Row],[artist_names]])</f>
        <v>Bushido</v>
      </c>
      <c r="V5483" t="str">
        <f>IFERROR(MID(spotify_top_songs_audio_features[[#This Row],[artist_names]],SEARCH(",",spotify_top_songs_audio_features[[#This Row],[artist_names]])+2,99),"")</f>
        <v>Animus</v>
      </c>
      <c r="W5483" t="str">
        <f>spotify_top_songs_audio_features[[#This Row],[source]]</f>
        <v>ersguterjunge/iGroove</v>
      </c>
      <c r="X5483" s="1">
        <f>spotify_top_songs_audio_features[[#This Row],[streams]]</f>
        <v>6053873</v>
      </c>
      <c r="Y5483" t="str">
        <f>IF(Tabela2[[#This Row],[feat]]="","","Feat")</f>
        <v>Feat</v>
      </c>
      <c r="Z5483" s="17" t="str">
        <f>CONCATENATE(INT(spotify_top_songs_audio_features[[#This Row],[duration_ms]]/(60*1000)),":",MOD(INT(spotify_top_songs_audio_features[[#This Row],[duration_ms]]/1000),60))</f>
        <v>2:46</v>
      </c>
      <c r="AA54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83" t="str">
        <f>spotify_top_songs_audio_features[[#This Row],[track_name]]</f>
        <v>Ronin</v>
      </c>
    </row>
    <row r="5484" spans="1:28" x14ac:dyDescent="0.25">
      <c r="A5484" t="s">
        <v>8139</v>
      </c>
      <c r="B5484" t="s">
        <v>4805</v>
      </c>
      <c r="C5484" t="s">
        <v>4806</v>
      </c>
      <c r="D5484" t="s">
        <v>4807</v>
      </c>
      <c r="E5484" t="s">
        <v>70</v>
      </c>
      <c r="F5484" t="s">
        <v>32</v>
      </c>
      <c r="G5484" t="s">
        <v>25</v>
      </c>
      <c r="H5484">
        <v>456</v>
      </c>
      <c r="I5484">
        <v>84</v>
      </c>
      <c r="J5484">
        <v>283</v>
      </c>
      <c r="K5484" t="s">
        <v>8140</v>
      </c>
      <c r="L5484">
        <v>0</v>
      </c>
      <c r="M5484">
        <v>96</v>
      </c>
      <c r="N5484">
        <v>589</v>
      </c>
      <c r="O5484">
        <v>-3637</v>
      </c>
      <c r="P5484">
        <v>157612</v>
      </c>
      <c r="Q5484">
        <v>191524</v>
      </c>
      <c r="R5484">
        <v>15</v>
      </c>
      <c r="S5484">
        <v>6053814</v>
      </c>
      <c r="U5484" t="str">
        <f>IFERROR(LEFT(spotify_top_songs_audio_features[[#This Row],[artist_names]],SEARCH(",",spotify_top_songs_audio_features[[#This Row],[artist_names]])-1),spotify_top_songs_audio_features[[#This Row],[artist_names]])</f>
        <v>George Henrique &amp; Rodrigo</v>
      </c>
      <c r="V5484" t="str">
        <f>IFERROR(MID(spotify_top_songs_audio_features[[#This Row],[artist_names]],SEARCH(",",spotify_top_songs_audio_features[[#This Row],[artist_names]])+2,99),"")</f>
        <v>Marília Mendonça</v>
      </c>
      <c r="W5484" t="str">
        <f>spotify_top_songs_audio_features[[#This Row],[source]]</f>
        <v>Worldshow Promoções e Eventos</v>
      </c>
      <c r="X5484" s="1">
        <f>spotify_top_songs_audio_features[[#This Row],[streams]]</f>
        <v>6053814</v>
      </c>
      <c r="Y5484" t="str">
        <f>IF(Tabela2[[#This Row],[feat]]="","","Feat")</f>
        <v>Feat</v>
      </c>
      <c r="Z5484" s="17" t="str">
        <f>CONCATENATE(INT(spotify_top_songs_audio_features[[#This Row],[duration_ms]]/(60*1000)),":",MOD(INT(spotify_top_songs_audio_features[[#This Row],[duration_ms]]/1000),60))</f>
        <v>3:11</v>
      </c>
      <c r="AA54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484" t="str">
        <f>spotify_top_songs_audio_features[[#This Row],[track_name]]</f>
        <v>Vai Lá Em Casa Hoje</v>
      </c>
    </row>
    <row r="5485" spans="1:28" x14ac:dyDescent="0.25">
      <c r="A5485" t="s">
        <v>15009</v>
      </c>
      <c r="B5485" t="s">
        <v>3576</v>
      </c>
      <c r="C5485" t="s">
        <v>7212</v>
      </c>
      <c r="D5485" t="s">
        <v>42</v>
      </c>
      <c r="E5485" t="s">
        <v>142</v>
      </c>
      <c r="F5485" t="s">
        <v>24</v>
      </c>
      <c r="G5485" t="s">
        <v>25</v>
      </c>
      <c r="H5485">
        <v>818</v>
      </c>
      <c r="I5485">
        <v>563</v>
      </c>
      <c r="J5485">
        <v>398</v>
      </c>
      <c r="K5485" t="s">
        <v>3610</v>
      </c>
      <c r="L5485">
        <v>0</v>
      </c>
      <c r="M5485">
        <v>909</v>
      </c>
      <c r="N5485">
        <v>486</v>
      </c>
      <c r="O5485">
        <v>-8096</v>
      </c>
      <c r="P5485">
        <v>152108</v>
      </c>
      <c r="Q5485">
        <v>210675</v>
      </c>
      <c r="R5485">
        <v>1</v>
      </c>
      <c r="S5485">
        <v>6053194</v>
      </c>
      <c r="U5485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5485" t="str">
        <f>IFERROR(MID(spotify_top_songs_audio_features[[#This Row],[artist_names]],SEARCH(",",spotify_top_songs_audio_features[[#This Row],[artist_names]])+2,99),"")</f>
        <v/>
      </c>
      <c r="W5485" t="str">
        <f>spotify_top_songs_audio_features[[#This Row],[source]]</f>
        <v>Atlantic/KSR</v>
      </c>
      <c r="X5485" s="1">
        <f>spotify_top_songs_audio_features[[#This Row],[streams]]</f>
        <v>6053194</v>
      </c>
      <c r="Y5485" t="str">
        <f>IF(Tabela2[[#This Row],[feat]]="","","Feat")</f>
        <v/>
      </c>
      <c r="Z5485" s="17" t="str">
        <f>CONCATENATE(INT(spotify_top_songs_audio_features[[#This Row],[duration_ms]]/(60*1000)),":",MOD(INT(spotify_top_songs_audio_features[[#This Row],[duration_ms]]/1000),60))</f>
        <v>3:30</v>
      </c>
      <c r="AA54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85" t="str">
        <f>spotify_top_songs_audio_features[[#This Row],[track_name]]</f>
        <v>Be Careful</v>
      </c>
    </row>
    <row r="5486" spans="1:28" x14ac:dyDescent="0.25">
      <c r="A5486" t="s">
        <v>15709</v>
      </c>
      <c r="B5486" t="s">
        <v>5289</v>
      </c>
      <c r="C5486" t="s">
        <v>15710</v>
      </c>
      <c r="D5486" t="s">
        <v>5289</v>
      </c>
      <c r="E5486" t="s">
        <v>97</v>
      </c>
      <c r="F5486" t="s">
        <v>24</v>
      </c>
      <c r="G5486" t="s">
        <v>25</v>
      </c>
      <c r="H5486">
        <v>632</v>
      </c>
      <c r="I5486">
        <v>349</v>
      </c>
      <c r="J5486">
        <v>346</v>
      </c>
      <c r="K5486" t="s">
        <v>10950</v>
      </c>
      <c r="L5486">
        <v>7.5000000000000002E-4</v>
      </c>
      <c r="M5486">
        <v>294</v>
      </c>
      <c r="N5486">
        <v>307</v>
      </c>
      <c r="O5486">
        <v>-10289</v>
      </c>
      <c r="P5486">
        <v>109981</v>
      </c>
      <c r="Q5486">
        <v>232992</v>
      </c>
      <c r="R5486">
        <v>1</v>
      </c>
      <c r="S5486">
        <v>6048754</v>
      </c>
      <c r="U5486" t="str">
        <f>IFERROR(LEFT(spotify_top_songs_audio_features[[#This Row],[artist_names]],SEARCH(",",spotify_top_songs_audio_features[[#This Row],[artist_names]])-1),spotify_top_songs_audio_features[[#This Row],[artist_names]])</f>
        <v>David Kushner</v>
      </c>
      <c r="V5486" t="str">
        <f>IFERROR(MID(spotify_top_songs_audio_features[[#This Row],[artist_names]],SEARCH(",",spotify_top_songs_audio_features[[#This Row],[artist_names]])+2,99),"")</f>
        <v/>
      </c>
      <c r="W5486" t="str">
        <f>spotify_top_songs_audio_features[[#This Row],[source]]</f>
        <v>David Kushner</v>
      </c>
      <c r="X5486" s="1">
        <f>spotify_top_songs_audio_features[[#This Row],[streams]]</f>
        <v>6048754</v>
      </c>
      <c r="Y5486" t="str">
        <f>IF(Tabela2[[#This Row],[feat]]="","","Feat")</f>
        <v/>
      </c>
      <c r="Z5486" s="17" t="str">
        <f>CONCATENATE(INT(spotify_top_songs_audio_features[[#This Row],[duration_ms]]/(60*1000)),":",MOD(INT(spotify_top_songs_audio_features[[#This Row],[duration_ms]]/1000),60))</f>
        <v>3:52</v>
      </c>
      <c r="AA54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486" t="str">
        <f>spotify_top_songs_audio_features[[#This Row],[track_name]]</f>
        <v>Miserable Man</v>
      </c>
    </row>
    <row r="5487" spans="1:28" x14ac:dyDescent="0.25">
      <c r="A5487" t="s">
        <v>9196</v>
      </c>
      <c r="B5487" t="s">
        <v>9197</v>
      </c>
      <c r="C5487" t="s">
        <v>9198</v>
      </c>
      <c r="D5487" t="s">
        <v>6912</v>
      </c>
      <c r="E5487" t="s">
        <v>142</v>
      </c>
      <c r="F5487" t="s">
        <v>24</v>
      </c>
      <c r="G5487" t="s">
        <v>25</v>
      </c>
      <c r="H5487">
        <v>874</v>
      </c>
      <c r="I5487">
        <v>589</v>
      </c>
      <c r="J5487">
        <v>79</v>
      </c>
      <c r="K5487" t="s">
        <v>2277</v>
      </c>
      <c r="L5487">
        <v>8.4899999999999993E-3</v>
      </c>
      <c r="M5487">
        <v>113</v>
      </c>
      <c r="N5487">
        <v>454</v>
      </c>
      <c r="O5487">
        <v>-6871</v>
      </c>
      <c r="P5487">
        <v>135025</v>
      </c>
      <c r="Q5487">
        <v>160547</v>
      </c>
      <c r="R5487">
        <v>1</v>
      </c>
      <c r="S5487">
        <v>6047678</v>
      </c>
      <c r="U5487" t="str">
        <f>IFERROR(LEFT(spotify_top_songs_audio_features[[#This Row],[artist_names]],SEARCH(",",spotify_top_songs_audio_features[[#This Row],[artist_names]])-1),spotify_top_songs_audio_features[[#This Row],[artist_names]])</f>
        <v>Summer Cem</v>
      </c>
      <c r="V5487" t="str">
        <f>IFERROR(MID(spotify_top_songs_audio_features[[#This Row],[artist_names]],SEARCH(",",spotify_top_songs_audio_features[[#This Row],[artist_names]])+2,99),"")</f>
        <v>Luciano</v>
      </c>
      <c r="W5487" t="str">
        <f>spotify_top_songs_audio_features[[#This Row],[source]]</f>
        <v>Banger Musik/WM Germany</v>
      </c>
      <c r="X5487" s="1">
        <f>spotify_top_songs_audio_features[[#This Row],[streams]]</f>
        <v>6047678</v>
      </c>
      <c r="Y5487" t="str">
        <f>IF(Tabela2[[#This Row],[feat]]="","","Feat")</f>
        <v>Feat</v>
      </c>
      <c r="Z5487" s="17" t="str">
        <f>CONCATENATE(INT(spotify_top_songs_audio_features[[#This Row],[duration_ms]]/(60*1000)),":",MOD(INT(spotify_top_songs_audio_features[[#This Row],[duration_ms]]/1000),60))</f>
        <v>2:40</v>
      </c>
      <c r="AA54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87" t="str">
        <f>spotify_top_songs_audio_features[[#This Row],[track_name]]</f>
        <v>Summer Cem (feat. Luciano)</v>
      </c>
    </row>
    <row r="5488" spans="1:28" x14ac:dyDescent="0.25">
      <c r="A5488" t="s">
        <v>15855</v>
      </c>
      <c r="B5488" t="s">
        <v>80</v>
      </c>
      <c r="C5488" t="s">
        <v>15856</v>
      </c>
      <c r="D5488" t="s">
        <v>80</v>
      </c>
      <c r="E5488" t="s">
        <v>177</v>
      </c>
      <c r="F5488" t="s">
        <v>24</v>
      </c>
      <c r="G5488" t="s">
        <v>25</v>
      </c>
      <c r="H5488">
        <v>461</v>
      </c>
      <c r="I5488">
        <v>293</v>
      </c>
      <c r="J5488">
        <v>555</v>
      </c>
      <c r="K5488" t="s">
        <v>3692</v>
      </c>
      <c r="L5488">
        <v>9.9500000000000001E-4</v>
      </c>
      <c r="M5488">
        <v>936</v>
      </c>
      <c r="N5488">
        <v>531</v>
      </c>
      <c r="O5488">
        <v>-952</v>
      </c>
      <c r="P5488">
        <v>180297</v>
      </c>
      <c r="Q5488">
        <v>257775</v>
      </c>
      <c r="R5488">
        <v>2</v>
      </c>
      <c r="S5488">
        <v>6045643</v>
      </c>
      <c r="U5488" t="str">
        <f>IFERROR(LEFT(spotify_top_songs_audio_features[[#This Row],[artist_names]],SEARCH(",",spotify_top_songs_audio_features[[#This Row],[artist_names]])-1),spotify_top_songs_audio_features[[#This Row],[artist_names]])</f>
        <v>Chance the Rapper</v>
      </c>
      <c r="V5488" t="str">
        <f>IFERROR(MID(spotify_top_songs_audio_features[[#This Row],[artist_names]],SEARCH(",",spotify_top_songs_audio_features[[#This Row],[artist_names]])+2,99),"")</f>
        <v/>
      </c>
      <c r="W5488" t="str">
        <f>spotify_top_songs_audio_features[[#This Row],[source]]</f>
        <v>Chance the Rapper</v>
      </c>
      <c r="X5488" s="1">
        <f>spotify_top_songs_audio_features[[#This Row],[streams]]</f>
        <v>6045643</v>
      </c>
      <c r="Y5488" t="str">
        <f>IF(Tabela2[[#This Row],[feat]]="","","Feat")</f>
        <v/>
      </c>
      <c r="Z5488" s="17" t="str">
        <f>CONCATENATE(INT(spotify_top_songs_audio_features[[#This Row],[duration_ms]]/(60*1000)),":",MOD(INT(spotify_top_songs_audio_features[[#This Row],[duration_ms]]/1000),60))</f>
        <v>4:17</v>
      </c>
      <c r="AA54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488" t="str">
        <f>spotify_top_songs_audio_features[[#This Row],[track_name]]</f>
        <v>Same Drugs</v>
      </c>
    </row>
    <row r="5489" spans="1:28" x14ac:dyDescent="0.25">
      <c r="A5489" t="s">
        <v>5279</v>
      </c>
      <c r="B5489" t="s">
        <v>5280</v>
      </c>
      <c r="C5489" t="s">
        <v>5281</v>
      </c>
      <c r="D5489" t="s">
        <v>1684</v>
      </c>
      <c r="E5489" t="s">
        <v>113</v>
      </c>
      <c r="F5489" t="s">
        <v>24</v>
      </c>
      <c r="G5489" t="s">
        <v>25</v>
      </c>
      <c r="H5489">
        <v>691</v>
      </c>
      <c r="I5489">
        <v>736</v>
      </c>
      <c r="J5489">
        <v>321</v>
      </c>
      <c r="K5489" t="s">
        <v>590</v>
      </c>
      <c r="L5489">
        <v>0</v>
      </c>
      <c r="M5489">
        <v>111</v>
      </c>
      <c r="N5489">
        <v>395</v>
      </c>
      <c r="O5489">
        <v>-4993</v>
      </c>
      <c r="P5489">
        <v>140034</v>
      </c>
      <c r="Q5489">
        <v>193510</v>
      </c>
      <c r="R5489">
        <v>2</v>
      </c>
      <c r="S5489">
        <v>6043525</v>
      </c>
      <c r="U5489" t="str">
        <f>IFERROR(LEFT(spotify_top_songs_audio_features[[#This Row],[artist_names]],SEARCH(",",spotify_top_songs_audio_features[[#This Row],[artist_names]])-1),spotify_top_songs_audio_features[[#This Row],[artist_names]])</f>
        <v>Rae Sremmurd</v>
      </c>
      <c r="V5489" t="str">
        <f>IFERROR(MID(spotify_top_songs_audio_features[[#This Row],[artist_names]],SEARCH(",",spotify_top_songs_audio_features[[#This Row],[artist_names]])+2,99),"")</f>
        <v>Swae Lee, Slim Jxmmi, Travis Scott</v>
      </c>
      <c r="W5489" t="str">
        <f>spotify_top_songs_audio_features[[#This Row],[source]]</f>
        <v>Mike WiLL Made-It</v>
      </c>
      <c r="X5489" s="1">
        <f>spotify_top_songs_audio_features[[#This Row],[streams]]</f>
        <v>6043525</v>
      </c>
      <c r="Y5489" t="str">
        <f>IF(Tabela2[[#This Row],[feat]]="","","Feat")</f>
        <v>Feat</v>
      </c>
      <c r="Z5489" s="17" t="str">
        <f>CONCATENATE(INT(spotify_top_songs_audio_features[[#This Row],[duration_ms]]/(60*1000)),":",MOD(INT(spotify_top_songs_audio_features[[#This Row],[duration_ms]]/1000),60))</f>
        <v>3:13</v>
      </c>
      <c r="AA54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89" t="str">
        <f>spotify_top_songs_audio_features[[#This Row],[track_name]]</f>
        <v>CLOSE (feat. Travis Scott) - From SR3MM</v>
      </c>
    </row>
    <row r="5490" spans="1:28" x14ac:dyDescent="0.25">
      <c r="A5490" t="s">
        <v>13745</v>
      </c>
      <c r="B5490" t="s">
        <v>13746</v>
      </c>
      <c r="C5490" t="s">
        <v>13747</v>
      </c>
      <c r="D5490" t="s">
        <v>2952</v>
      </c>
      <c r="E5490" t="s">
        <v>70</v>
      </c>
      <c r="F5490" t="s">
        <v>24</v>
      </c>
      <c r="G5490" t="s">
        <v>25</v>
      </c>
      <c r="H5490">
        <v>629</v>
      </c>
      <c r="I5490">
        <v>882</v>
      </c>
      <c r="J5490">
        <v>449</v>
      </c>
      <c r="K5490" t="s">
        <v>3730</v>
      </c>
      <c r="L5490">
        <v>584</v>
      </c>
      <c r="M5490">
        <v>971</v>
      </c>
      <c r="N5490">
        <v>436</v>
      </c>
      <c r="O5490">
        <v>-5231</v>
      </c>
      <c r="P5490">
        <v>105004</v>
      </c>
      <c r="Q5490">
        <v>170502</v>
      </c>
      <c r="R5490">
        <v>2</v>
      </c>
      <c r="S5490">
        <v>6043095</v>
      </c>
      <c r="U5490" t="str">
        <f>IFERROR(LEFT(spotify_top_songs_audio_features[[#This Row],[artist_names]],SEARCH(",",spotify_top_songs_audio_features[[#This Row],[artist_names]])-1),spotify_top_songs_audio_features[[#This Row],[artist_names]])</f>
        <v>Thomas Gold</v>
      </c>
      <c r="V5490" t="str">
        <f>IFERROR(MID(spotify_top_songs_audio_features[[#This Row],[artist_names]],SEARCH(",",spotify_top_songs_audio_features[[#This Row],[artist_names]])+2,99),"")</f>
        <v>Jillian Edwards</v>
      </c>
      <c r="W5490" t="str">
        <f>spotify_top_songs_audio_features[[#This Row],[source]]</f>
        <v>Armada Music</v>
      </c>
      <c r="X5490" s="1">
        <f>spotify_top_songs_audio_features[[#This Row],[streams]]</f>
        <v>6043095</v>
      </c>
      <c r="Y5490" t="str">
        <f>IF(Tabela2[[#This Row],[feat]]="","","Feat")</f>
        <v>Feat</v>
      </c>
      <c r="Z5490" s="17" t="str">
        <f>CONCATENATE(INT(spotify_top_songs_audio_features[[#This Row],[duration_ms]]/(60*1000)),":",MOD(INT(spotify_top_songs_audio_features[[#This Row],[duration_ms]]/1000),60))</f>
        <v>2:50</v>
      </c>
      <c r="AA54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490" t="str">
        <f>spotify_top_songs_audio_features[[#This Row],[track_name]]</f>
        <v>Magic</v>
      </c>
    </row>
    <row r="5491" spans="1:28" x14ac:dyDescent="0.25">
      <c r="A5491" t="s">
        <v>11404</v>
      </c>
      <c r="B5491" t="s">
        <v>11405</v>
      </c>
      <c r="C5491" t="s">
        <v>11406</v>
      </c>
      <c r="D5491" t="s">
        <v>1487</v>
      </c>
      <c r="E5491" t="s">
        <v>31</v>
      </c>
      <c r="F5491" t="s">
        <v>24</v>
      </c>
      <c r="G5491" t="s">
        <v>25</v>
      </c>
      <c r="H5491">
        <v>54</v>
      </c>
      <c r="I5491">
        <v>77</v>
      </c>
      <c r="J5491">
        <v>389</v>
      </c>
      <c r="K5491" t="s">
        <v>92</v>
      </c>
      <c r="L5491">
        <v>2.7399999999999998E-3</v>
      </c>
      <c r="M5491">
        <v>372</v>
      </c>
      <c r="N5491">
        <v>565</v>
      </c>
      <c r="O5491">
        <v>-3981</v>
      </c>
      <c r="P5491">
        <v>159494</v>
      </c>
      <c r="Q5491">
        <v>204000</v>
      </c>
      <c r="R5491">
        <v>1</v>
      </c>
      <c r="S5491">
        <v>6042929</v>
      </c>
      <c r="U5491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491" t="str">
        <f>IFERROR(MID(spotify_top_songs_audio_features[[#This Row],[artist_names]],SEARCH(",",spotify_top_songs_audio_features[[#This Row],[artist_names]])+2,99),"")</f>
        <v>Rowdy Rebel</v>
      </c>
      <c r="W5491" t="str">
        <f>spotify_top_songs_audio_features[[#This Row],[source]]</f>
        <v>Victor Victor Worldwide</v>
      </c>
      <c r="X5491" s="1">
        <f>spotify_top_songs_audio_features[[#This Row],[streams]]</f>
        <v>6042929</v>
      </c>
      <c r="Y5491" t="str">
        <f>IF(Tabela2[[#This Row],[feat]]="","","Feat")</f>
        <v>Feat</v>
      </c>
      <c r="Z5491" s="17" t="str">
        <f>CONCATENATE(INT(spotify_top_songs_audio_features[[#This Row],[duration_ms]]/(60*1000)),":",MOD(INT(spotify_top_songs_audio_features[[#This Row],[duration_ms]]/1000),60))</f>
        <v>3:24</v>
      </c>
      <c r="AA54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491" t="str">
        <f>spotify_top_songs_audio_features[[#This Row],[track_name]]</f>
        <v>Make It Rain</v>
      </c>
    </row>
    <row r="5492" spans="1:28" x14ac:dyDescent="0.25">
      <c r="A5492" t="s">
        <v>1333</v>
      </c>
      <c r="B5492" t="s">
        <v>1334</v>
      </c>
      <c r="C5492" t="s">
        <v>1335</v>
      </c>
      <c r="D5492" t="s">
        <v>1336</v>
      </c>
      <c r="E5492" t="s">
        <v>142</v>
      </c>
      <c r="F5492" t="s">
        <v>24</v>
      </c>
      <c r="G5492" t="s">
        <v>25</v>
      </c>
      <c r="H5492">
        <v>735</v>
      </c>
      <c r="I5492">
        <v>812</v>
      </c>
      <c r="J5492">
        <v>151</v>
      </c>
      <c r="K5492" t="s">
        <v>882</v>
      </c>
      <c r="L5492">
        <v>0</v>
      </c>
      <c r="M5492">
        <v>186</v>
      </c>
      <c r="N5492">
        <v>584</v>
      </c>
      <c r="O5492">
        <v>-4417</v>
      </c>
      <c r="P5492">
        <v>109835</v>
      </c>
      <c r="Q5492">
        <v>162876</v>
      </c>
      <c r="R5492">
        <v>1</v>
      </c>
      <c r="S5492">
        <v>6041708</v>
      </c>
      <c r="U5492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5492" t="str">
        <f>IFERROR(MID(spotify_top_songs_audio_features[[#This Row],[artist_names]],SEARCH(",",spotify_top_songs_audio_features[[#This Row],[artist_names]])+2,99),"")</f>
        <v>The Temper Trap</v>
      </c>
      <c r="W5492" t="str">
        <f>spotify_top_songs_audio_features[[#This Row],[source]]</f>
        <v>Rostrum Records</v>
      </c>
      <c r="X5492" s="1">
        <f>spotify_top_songs_audio_features[[#This Row],[streams]]</f>
        <v>6041708</v>
      </c>
      <c r="Y5492" t="str">
        <f>IF(Tabela2[[#This Row],[feat]]="","","Feat")</f>
        <v>Feat</v>
      </c>
      <c r="Z5492" s="17" t="str">
        <f>CONCATENATE(INT(spotify_top_songs_audio_features[[#This Row],[duration_ms]]/(60*1000)),":",MOD(INT(spotify_top_songs_audio_features[[#This Row],[duration_ms]]/1000),60))</f>
        <v>2:42</v>
      </c>
      <c r="AA54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92" t="str">
        <f>spotify_top_songs_audio_features[[#This Row],[track_name]]</f>
        <v>Love Lost</v>
      </c>
    </row>
    <row r="5493" spans="1:28" x14ac:dyDescent="0.25">
      <c r="A5493" t="s">
        <v>10350</v>
      </c>
      <c r="B5493" t="s">
        <v>10351</v>
      </c>
      <c r="C5493" t="s">
        <v>10352</v>
      </c>
      <c r="D5493" t="s">
        <v>2276</v>
      </c>
      <c r="E5493" t="s">
        <v>113</v>
      </c>
      <c r="F5493" t="s">
        <v>24</v>
      </c>
      <c r="G5493" t="s">
        <v>25</v>
      </c>
      <c r="H5493">
        <v>584</v>
      </c>
      <c r="I5493">
        <v>836</v>
      </c>
      <c r="J5493">
        <v>79</v>
      </c>
      <c r="K5493" t="s">
        <v>5434</v>
      </c>
      <c r="L5493">
        <v>0</v>
      </c>
      <c r="M5493">
        <v>663</v>
      </c>
      <c r="N5493">
        <v>484</v>
      </c>
      <c r="O5493">
        <v>-4925</v>
      </c>
      <c r="P5493">
        <v>104973</v>
      </c>
      <c r="Q5493">
        <v>202204</v>
      </c>
      <c r="R5493">
        <v>1</v>
      </c>
      <c r="S5493">
        <v>6040553</v>
      </c>
      <c r="U5493" t="str">
        <f>IFERROR(LEFT(spotify_top_songs_audio_features[[#This Row],[artist_names]],SEARCH(",",spotify_top_songs_audio_features[[#This Row],[artist_names]])-1),spotify_top_songs_audio_features[[#This Row],[artist_names]])</f>
        <v>TOMORROW X TOGETHER</v>
      </c>
      <c r="V5493" t="str">
        <f>IFERROR(MID(spotify_top_songs_audio_features[[#This Row],[artist_names]],SEARCH(",",spotify_top_songs_audio_features[[#This Row],[artist_names]])+2,99),"")</f>
        <v>Seori</v>
      </c>
      <c r="W5493" t="str">
        <f>spotify_top_songs_audio_features[[#This Row],[source]]</f>
        <v>Republic Records - TXT</v>
      </c>
      <c r="X5493" s="1">
        <f>spotify_top_songs_audio_features[[#This Row],[streams]]</f>
        <v>6040553</v>
      </c>
      <c r="Y5493" t="str">
        <f>IF(Tabela2[[#This Row],[feat]]="","","Feat")</f>
        <v>Feat</v>
      </c>
      <c r="Z5493" s="17" t="str">
        <f>CONCATENATE(INT(spotify_top_songs_audio_features[[#This Row],[duration_ms]]/(60*1000)),":",MOD(INT(spotify_top_songs_audio_features[[#This Row],[duration_ms]]/1000),60))</f>
        <v>3:22</v>
      </c>
      <c r="AA54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93" t="str">
        <f>spotify_top_songs_audio_features[[#This Row],[track_name]]</f>
        <v>0X1=LOVESONG (I Know I Love You) feat. Seori</v>
      </c>
    </row>
    <row r="5494" spans="1:28" x14ac:dyDescent="0.25">
      <c r="A5494" t="s">
        <v>10956</v>
      </c>
      <c r="B5494" t="s">
        <v>10957</v>
      </c>
      <c r="C5494" t="s">
        <v>10958</v>
      </c>
      <c r="D5494" t="s">
        <v>282</v>
      </c>
      <c r="E5494" t="s">
        <v>142</v>
      </c>
      <c r="F5494" t="s">
        <v>24</v>
      </c>
      <c r="G5494" t="s">
        <v>25</v>
      </c>
      <c r="H5494">
        <v>766</v>
      </c>
      <c r="I5494">
        <v>814</v>
      </c>
      <c r="J5494">
        <v>733</v>
      </c>
      <c r="K5494" t="s">
        <v>10959</v>
      </c>
      <c r="L5494">
        <v>1.08E-3</v>
      </c>
      <c r="M5494">
        <v>195</v>
      </c>
      <c r="N5494">
        <v>481</v>
      </c>
      <c r="O5494">
        <v>-3367</v>
      </c>
      <c r="P5494">
        <v>10807</v>
      </c>
      <c r="Q5494">
        <v>203588</v>
      </c>
      <c r="R5494">
        <v>1</v>
      </c>
      <c r="S5494">
        <v>6034281</v>
      </c>
      <c r="U5494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5494" t="str">
        <f>IFERROR(MID(spotify_top_songs_audio_features[[#This Row],[artist_names]],SEARCH(",",spotify_top_songs_audio_features[[#This Row],[artist_names]])+2,99),"")</f>
        <v>The Creator, DAISY WORLD</v>
      </c>
      <c r="W5494" t="str">
        <f>spotify_top_songs_audio_features[[#This Row],[source]]</f>
        <v>Columbia</v>
      </c>
      <c r="X5494" s="1">
        <f>spotify_top_songs_audio_features[[#This Row],[streams]]</f>
        <v>6034281</v>
      </c>
      <c r="Y5494" t="str">
        <f>IF(Tabela2[[#This Row],[feat]]="","","Feat")</f>
        <v>Feat</v>
      </c>
      <c r="Z5494" s="17" t="str">
        <f>CONCATENATE(INT(spotify_top_songs_audio_features[[#This Row],[duration_ms]]/(60*1000)),":",MOD(INT(spotify_top_songs_audio_features[[#This Row],[duration_ms]]/1000),60))</f>
        <v>3:23</v>
      </c>
      <c r="AA54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94" t="str">
        <f>spotify_top_songs_audio_features[[#This Row],[track_name]]</f>
        <v>RISE! (feat. DAISY WORLD)</v>
      </c>
    </row>
    <row r="5495" spans="1:28" x14ac:dyDescent="0.25">
      <c r="A5495" t="s">
        <v>2673</v>
      </c>
      <c r="B5495" t="s">
        <v>2674</v>
      </c>
      <c r="C5495" t="s">
        <v>2675</v>
      </c>
      <c r="D5495" t="s">
        <v>407</v>
      </c>
      <c r="E5495" t="s">
        <v>113</v>
      </c>
      <c r="F5495" t="s">
        <v>32</v>
      </c>
      <c r="G5495" t="s">
        <v>25</v>
      </c>
      <c r="H5495">
        <v>896</v>
      </c>
      <c r="I5495">
        <v>72</v>
      </c>
      <c r="J5495">
        <v>355</v>
      </c>
      <c r="K5495" t="s">
        <v>1964</v>
      </c>
      <c r="L5495">
        <v>0</v>
      </c>
      <c r="M5495">
        <v>252</v>
      </c>
      <c r="N5495">
        <v>966</v>
      </c>
      <c r="O5495">
        <v>-6262</v>
      </c>
      <c r="P5495">
        <v>1401</v>
      </c>
      <c r="Q5495">
        <v>212093</v>
      </c>
      <c r="R5495">
        <v>1</v>
      </c>
      <c r="S5495">
        <v>6033348</v>
      </c>
      <c r="U5495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5495" t="str">
        <f>IFERROR(MID(spotify_top_songs_audio_features[[#This Row],[artist_names]],SEARCH(",",spotify_top_songs_audio_features[[#This Row],[artist_names]])+2,99),"")</f>
        <v>YoungBoy Never Broke Again</v>
      </c>
      <c r="W5495" t="str">
        <f>spotify_top_songs_audio_features[[#This Row],[source]]</f>
        <v>South Coast Music Group/Interscope Records</v>
      </c>
      <c r="X5495" s="1">
        <f>spotify_top_songs_audio_features[[#This Row],[streams]]</f>
        <v>6033348</v>
      </c>
      <c r="Y5495" t="str">
        <f>IF(Tabela2[[#This Row],[feat]]="","","Feat")</f>
        <v>Feat</v>
      </c>
      <c r="Z5495" s="17" t="str">
        <f>CONCATENATE(INT(spotify_top_songs_audio_features[[#This Row],[duration_ms]]/(60*1000)),":",MOD(INT(spotify_top_songs_audio_features[[#This Row],[duration_ms]]/1000),60))</f>
        <v>3:32</v>
      </c>
      <c r="AA54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95" t="str">
        <f>spotify_top_songs_audio_features[[#This Row],[track_name]]</f>
        <v>JUMP (feat. YoungBoy Never Broke Again)</v>
      </c>
    </row>
    <row r="5496" spans="1:28" x14ac:dyDescent="0.25">
      <c r="A5496" t="s">
        <v>15857</v>
      </c>
      <c r="B5496" t="s">
        <v>9858</v>
      </c>
      <c r="C5496" t="s">
        <v>15858</v>
      </c>
      <c r="D5496" t="s">
        <v>3931</v>
      </c>
      <c r="E5496" t="s">
        <v>142</v>
      </c>
      <c r="F5496" t="s">
        <v>24</v>
      </c>
      <c r="G5496" t="s">
        <v>25</v>
      </c>
      <c r="H5496">
        <v>533</v>
      </c>
      <c r="I5496">
        <v>858</v>
      </c>
      <c r="J5496">
        <v>766</v>
      </c>
      <c r="K5496" t="s">
        <v>15859</v>
      </c>
      <c r="L5496">
        <v>0</v>
      </c>
      <c r="M5496">
        <v>148</v>
      </c>
      <c r="N5496">
        <v>506</v>
      </c>
      <c r="O5496">
        <v>-4212</v>
      </c>
      <c r="P5496">
        <v>160057</v>
      </c>
      <c r="Q5496">
        <v>205159</v>
      </c>
      <c r="R5496">
        <v>1</v>
      </c>
      <c r="S5496">
        <v>6032935</v>
      </c>
      <c r="U5496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5496" t="str">
        <f>IFERROR(MID(spotify_top_songs_audio_features[[#This Row],[artist_names]],SEARCH(",",spotify_top_songs_audio_features[[#This Row],[artist_names]])+2,99),"")</f>
        <v/>
      </c>
      <c r="W5496" t="str">
        <f>spotify_top_songs_audio_features[[#This Row],[source]]</f>
        <v>Bad Boy/Interscope Records</v>
      </c>
      <c r="X5496" s="1">
        <f>spotify_top_songs_audio_features[[#This Row],[streams]]</f>
        <v>6032935</v>
      </c>
      <c r="Y5496" t="str">
        <f>IF(Tabela2[[#This Row],[feat]]="","","Feat")</f>
        <v/>
      </c>
      <c r="Z5496" s="17" t="str">
        <f>CONCATENATE(INT(spotify_top_songs_audio_features[[#This Row],[duration_ms]]/(60*1000)),":",MOD(INT(spotify_top_songs_audio_features[[#This Row],[duration_ms]]/1000),60))</f>
        <v>3:25</v>
      </c>
      <c r="AA54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496" t="str">
        <f>spotify_top_songs_audio_features[[#This Row],[track_name]]</f>
        <v>bloody valentine</v>
      </c>
    </row>
    <row r="5497" spans="1:28" x14ac:dyDescent="0.25">
      <c r="A5497" t="s">
        <v>10493</v>
      </c>
      <c r="B5497" t="s">
        <v>5566</v>
      </c>
      <c r="C5497" t="s">
        <v>10494</v>
      </c>
      <c r="D5497" t="s">
        <v>5568</v>
      </c>
      <c r="E5497" t="s">
        <v>113</v>
      </c>
      <c r="F5497" t="s">
        <v>32</v>
      </c>
      <c r="G5497" t="s">
        <v>25</v>
      </c>
      <c r="H5497">
        <v>831</v>
      </c>
      <c r="I5497">
        <v>532</v>
      </c>
      <c r="J5497">
        <v>301</v>
      </c>
      <c r="K5497" t="s">
        <v>6077</v>
      </c>
      <c r="L5497">
        <v>0</v>
      </c>
      <c r="M5497">
        <v>464</v>
      </c>
      <c r="N5497">
        <v>364</v>
      </c>
      <c r="O5497">
        <v>-5319</v>
      </c>
      <c r="P5497">
        <v>140105</v>
      </c>
      <c r="Q5497">
        <v>181716</v>
      </c>
      <c r="R5497">
        <v>1</v>
      </c>
      <c r="S5497">
        <v>6029118</v>
      </c>
      <c r="U5497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497" t="str">
        <f>IFERROR(MID(spotify_top_songs_audio_features[[#This Row],[artist_names]],SEARCH(",",spotify_top_songs_audio_features[[#This Row],[artist_names]])+2,99),"")</f>
        <v>Metro Boomin</v>
      </c>
      <c r="W5497" t="str">
        <f>spotify_top_songs_audio_features[[#This Row],[source]]</f>
        <v>Slaughter Gang, LLC/Epic/Boominati Worldwide/Republic</v>
      </c>
      <c r="X5497" s="1">
        <f>spotify_top_songs_audio_features[[#This Row],[streams]]</f>
        <v>6029118</v>
      </c>
      <c r="Y5497" t="str">
        <f>IF(Tabela2[[#This Row],[feat]]="","","Feat")</f>
        <v>Feat</v>
      </c>
      <c r="Z5497" s="17" t="str">
        <f>CONCATENATE(INT(spotify_top_songs_audio_features[[#This Row],[duration_ms]]/(60*1000)),":",MOD(INT(spotify_top_songs_audio_features[[#This Row],[duration_ms]]/1000),60))</f>
        <v>3:1</v>
      </c>
      <c r="AA54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497" t="str">
        <f>spotify_top_songs_audio_features[[#This Row],[track_name]]</f>
        <v>My Dawg</v>
      </c>
    </row>
    <row r="5498" spans="1:28" x14ac:dyDescent="0.25">
      <c r="A5498" t="s">
        <v>10360</v>
      </c>
      <c r="B5498" t="s">
        <v>160</v>
      </c>
      <c r="C5498" t="s">
        <v>10361</v>
      </c>
      <c r="D5498" t="s">
        <v>162</v>
      </c>
      <c r="E5498" t="s">
        <v>23</v>
      </c>
      <c r="F5498" t="s">
        <v>24</v>
      </c>
      <c r="G5498" t="s">
        <v>25</v>
      </c>
      <c r="H5498">
        <v>7</v>
      </c>
      <c r="I5498">
        <v>664</v>
      </c>
      <c r="J5498">
        <v>394</v>
      </c>
      <c r="K5498" t="s">
        <v>3484</v>
      </c>
      <c r="L5498">
        <v>1.89E-3</v>
      </c>
      <c r="M5498">
        <v>249</v>
      </c>
      <c r="N5498">
        <v>585</v>
      </c>
      <c r="O5498">
        <v>-8211</v>
      </c>
      <c r="P5498">
        <v>142009</v>
      </c>
      <c r="Q5498">
        <v>223066</v>
      </c>
      <c r="R5498">
        <v>1</v>
      </c>
      <c r="S5498">
        <v>6023200</v>
      </c>
      <c r="U5498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5498" t="str">
        <f>IFERROR(MID(spotify_top_songs_audio_features[[#This Row],[artist_names]],SEARCH(",",spotify_top_songs_audio_features[[#This Row],[artist_names]])+2,99),"")</f>
        <v/>
      </c>
      <c r="W5498" t="str">
        <f>spotify_top_songs_audio_features[[#This Row],[source]]</f>
        <v>Fueled By Ramen</v>
      </c>
      <c r="X5498" s="1">
        <f>spotify_top_songs_audio_features[[#This Row],[streams]]</f>
        <v>6023200</v>
      </c>
      <c r="Y5498" t="str">
        <f>IF(Tabela2[[#This Row],[feat]]="","","Feat")</f>
        <v/>
      </c>
      <c r="Z5498" s="17" t="str">
        <f>CONCATENATE(INT(spotify_top_songs_audio_features[[#This Row],[duration_ms]]/(60*1000)),":",MOD(INT(spotify_top_songs_audio_features[[#This Row],[duration_ms]]/1000),60))</f>
        <v>3:43</v>
      </c>
      <c r="AA54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498" t="str">
        <f>spotify_top_songs_audio_features[[#This Row],[track_name]]</f>
        <v>Choker</v>
      </c>
    </row>
    <row r="5499" spans="1:28" x14ac:dyDescent="0.25">
      <c r="A5499" t="s">
        <v>4908</v>
      </c>
      <c r="B5499" t="s">
        <v>621</v>
      </c>
      <c r="C5499" t="s">
        <v>4909</v>
      </c>
      <c r="D5499" t="s">
        <v>621</v>
      </c>
      <c r="E5499" t="s">
        <v>70</v>
      </c>
      <c r="F5499" t="s">
        <v>24</v>
      </c>
      <c r="G5499" t="s">
        <v>25</v>
      </c>
      <c r="H5499">
        <v>702</v>
      </c>
      <c r="I5499">
        <v>508</v>
      </c>
      <c r="J5499">
        <v>35</v>
      </c>
      <c r="K5499" t="s">
        <v>850</v>
      </c>
      <c r="L5499">
        <v>0</v>
      </c>
      <c r="M5499">
        <v>108</v>
      </c>
      <c r="N5499">
        <v>143</v>
      </c>
      <c r="O5499">
        <v>-7105</v>
      </c>
      <c r="P5499">
        <v>82009</v>
      </c>
      <c r="Q5499">
        <v>252337</v>
      </c>
      <c r="R5499">
        <v>3</v>
      </c>
      <c r="S5499">
        <v>6020508</v>
      </c>
      <c r="U5499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5499" t="str">
        <f>IFERROR(MID(spotify_top_songs_audio_features[[#This Row],[artist_names]],SEARCH(",",spotify_top_songs_audio_features[[#This Row],[artist_names]])+2,99),"")</f>
        <v/>
      </c>
      <c r="W5499" t="str">
        <f>spotify_top_songs_audio_features[[#This Row],[source]]</f>
        <v>Lauv</v>
      </c>
      <c r="X5499" s="1">
        <f>spotify_top_songs_audio_features[[#This Row],[streams]]</f>
        <v>6020508</v>
      </c>
      <c r="Y5499" t="str">
        <f>IF(Tabela2[[#This Row],[feat]]="","","Feat")</f>
        <v/>
      </c>
      <c r="Z5499" s="17" t="str">
        <f>CONCATENATE(INT(spotify_top_songs_audio_features[[#This Row],[duration_ms]]/(60*1000)),":",MOD(INT(spotify_top_songs_audio_features[[#This Row],[duration_ms]]/1000),60))</f>
        <v>4:12</v>
      </c>
      <c r="AA54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499" t="str">
        <f>spotify_top_songs_audio_features[[#This Row],[track_name]]</f>
        <v>Modern Loneliness</v>
      </c>
    </row>
    <row r="5500" spans="1:28" x14ac:dyDescent="0.25">
      <c r="A5500" t="s">
        <v>9434</v>
      </c>
      <c r="B5500" t="s">
        <v>9435</v>
      </c>
      <c r="C5500" t="s">
        <v>9436</v>
      </c>
      <c r="D5500" t="s">
        <v>9437</v>
      </c>
      <c r="E5500" t="s">
        <v>31</v>
      </c>
      <c r="F5500" t="s">
        <v>32</v>
      </c>
      <c r="G5500" t="s">
        <v>25</v>
      </c>
      <c r="H5500">
        <v>728</v>
      </c>
      <c r="I5500">
        <v>814</v>
      </c>
      <c r="J5500">
        <v>571</v>
      </c>
      <c r="K5500" t="s">
        <v>1401</v>
      </c>
      <c r="L5500">
        <v>448</v>
      </c>
      <c r="M5500">
        <v>927</v>
      </c>
      <c r="N5500">
        <v>594</v>
      </c>
      <c r="O5500">
        <v>-329</v>
      </c>
      <c r="P5500">
        <v>104962</v>
      </c>
      <c r="Q5500">
        <v>176286</v>
      </c>
      <c r="R5500">
        <v>1</v>
      </c>
      <c r="S5500">
        <v>6017354</v>
      </c>
      <c r="U5500" t="str">
        <f>IFERROR(LEFT(spotify_top_songs_audio_features[[#This Row],[artist_names]],SEARCH(",",spotify_top_songs_audio_features[[#This Row],[artist_names]])-1),spotify_top_songs_audio_features[[#This Row],[artist_names]])</f>
        <v>Chanel</v>
      </c>
      <c r="V5500" t="str">
        <f>IFERROR(MID(spotify_top_songs_audio_features[[#This Row],[artist_names]],SEARCH(",",spotify_top_songs_audio_features[[#This Row],[artist_names]])+2,99),"")</f>
        <v/>
      </c>
      <c r="W5500" t="str">
        <f>spotify_top_songs_audio_features[[#This Row],[source]]</f>
        <v>BMG Rights Management and Administration (Spain) S.L.U</v>
      </c>
      <c r="X5500" s="1">
        <f>spotify_top_songs_audio_features[[#This Row],[streams]]</f>
        <v>6017354</v>
      </c>
      <c r="Y5500" t="str">
        <f>IF(Tabela2[[#This Row],[feat]]="","","Feat")</f>
        <v/>
      </c>
      <c r="Z5500" s="17" t="str">
        <f>CONCATENATE(INT(spotify_top_songs_audio_features[[#This Row],[duration_ms]]/(60*1000)),":",MOD(INT(spotify_top_songs_audio_features[[#This Row],[duration_ms]]/1000),60))</f>
        <v>2:56</v>
      </c>
      <c r="AA55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00" t="str">
        <f>spotify_top_songs_audio_features[[#This Row],[track_name]]</f>
        <v>SloMo</v>
      </c>
    </row>
    <row r="5501" spans="1:28" x14ac:dyDescent="0.25">
      <c r="A5501" t="s">
        <v>11373</v>
      </c>
      <c r="B5501" t="s">
        <v>710</v>
      </c>
      <c r="C5501" t="s">
        <v>11374</v>
      </c>
      <c r="D5501" t="s">
        <v>712</v>
      </c>
      <c r="E5501" t="s">
        <v>70</v>
      </c>
      <c r="F5501" t="s">
        <v>24</v>
      </c>
      <c r="G5501" t="s">
        <v>25</v>
      </c>
      <c r="H5501">
        <v>802</v>
      </c>
      <c r="I5501">
        <v>748</v>
      </c>
      <c r="J5501">
        <v>207</v>
      </c>
      <c r="K5501" t="s">
        <v>4818</v>
      </c>
      <c r="L5501">
        <v>0</v>
      </c>
      <c r="M5501">
        <v>165</v>
      </c>
      <c r="N5501">
        <v>516</v>
      </c>
      <c r="O5501">
        <v>-5708</v>
      </c>
      <c r="P5501">
        <v>150063</v>
      </c>
      <c r="Q5501">
        <v>193861</v>
      </c>
      <c r="R5501">
        <v>1</v>
      </c>
      <c r="S5501">
        <v>6017103</v>
      </c>
      <c r="U5501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5501" t="str">
        <f>IFERROR(MID(spotify_top_songs_audio_features[[#This Row],[artist_names]],SEARCH(",",spotify_top_songs_audio_features[[#This Row],[artist_names]])+2,99),"")</f>
        <v/>
      </c>
      <c r="W5501" t="str">
        <f>spotify_top_songs_audio_features[[#This Row],[source]]</f>
        <v>Generation Now/Atlantic</v>
      </c>
      <c r="X5501" s="1">
        <f>spotify_top_songs_audio_features[[#This Row],[streams]]</f>
        <v>6017103</v>
      </c>
      <c r="Y5501" t="str">
        <f>IF(Tabela2[[#This Row],[feat]]="","","Feat")</f>
        <v/>
      </c>
      <c r="Z5501" s="17" t="str">
        <f>CONCATENATE(INT(spotify_top_songs_audio_features[[#This Row],[duration_ms]]/(60*1000)),":",MOD(INT(spotify_top_songs_audio_features[[#This Row],[duration_ms]]/1000),60))</f>
        <v>3:13</v>
      </c>
      <c r="AA55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01" t="str">
        <f>spotify_top_songs_audio_features[[#This Row],[track_name]]</f>
        <v>Lotus</v>
      </c>
    </row>
    <row r="5502" spans="1:28" x14ac:dyDescent="0.25">
      <c r="A5502" t="s">
        <v>3013</v>
      </c>
      <c r="B5502" t="s">
        <v>100</v>
      </c>
      <c r="C5502" t="s">
        <v>3014</v>
      </c>
      <c r="D5502" t="s">
        <v>96</v>
      </c>
      <c r="E5502" t="s">
        <v>469</v>
      </c>
      <c r="F5502" t="s">
        <v>24</v>
      </c>
      <c r="G5502" t="s">
        <v>25</v>
      </c>
      <c r="H5502">
        <v>768</v>
      </c>
      <c r="I5502">
        <v>486</v>
      </c>
      <c r="J5502">
        <v>353</v>
      </c>
      <c r="K5502" t="s">
        <v>3015</v>
      </c>
      <c r="L5502">
        <v>0</v>
      </c>
      <c r="M5502">
        <v>98</v>
      </c>
      <c r="N5502">
        <v>519</v>
      </c>
      <c r="O5502">
        <v>-5954</v>
      </c>
      <c r="P5502">
        <v>125021</v>
      </c>
      <c r="Q5502">
        <v>166266</v>
      </c>
      <c r="R5502">
        <v>1</v>
      </c>
      <c r="S5502">
        <v>6015914</v>
      </c>
      <c r="U5502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5502" t="str">
        <f>IFERROR(MID(spotify_top_songs_audio_features[[#This Row],[artist_names]],SEARCH(",",spotify_top_songs_audio_features[[#This Row],[artist_names]])+2,99),"")</f>
        <v/>
      </c>
      <c r="W5502" t="str">
        <f>spotify_top_songs_audio_features[[#This Row],[source]]</f>
        <v>Warner Records</v>
      </c>
      <c r="X5502" s="1">
        <f>spotify_top_songs_audio_features[[#This Row],[streams]]</f>
        <v>6015914</v>
      </c>
      <c r="Y5502" t="str">
        <f>IF(Tabela2[[#This Row],[feat]]="","","Feat")</f>
        <v/>
      </c>
      <c r="Z5502" s="17" t="str">
        <f>CONCATENATE(INT(spotify_top_songs_audio_features[[#This Row],[duration_ms]]/(60*1000)),":",MOD(INT(spotify_top_songs_audio_features[[#This Row],[duration_ms]]/1000),60))</f>
        <v>2:46</v>
      </c>
      <c r="AA55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502" t="str">
        <f>spotify_top_songs_audio_features[[#This Row],[track_name]]</f>
        <v>Boys Will Be Boys</v>
      </c>
    </row>
    <row r="5503" spans="1:28" x14ac:dyDescent="0.25">
      <c r="A5503" t="s">
        <v>13667</v>
      </c>
      <c r="B5503" t="s">
        <v>624</v>
      </c>
      <c r="C5503" t="s">
        <v>12358</v>
      </c>
      <c r="D5503" t="s">
        <v>6545</v>
      </c>
      <c r="E5503" t="s">
        <v>97</v>
      </c>
      <c r="F5503" t="s">
        <v>32</v>
      </c>
      <c r="G5503" t="s">
        <v>25</v>
      </c>
      <c r="H5503">
        <v>743</v>
      </c>
      <c r="I5503">
        <v>73</v>
      </c>
      <c r="J5503">
        <v>125</v>
      </c>
      <c r="K5503" t="s">
        <v>44</v>
      </c>
      <c r="L5503">
        <v>8.0999999999999996E-4</v>
      </c>
      <c r="M5503">
        <v>778</v>
      </c>
      <c r="N5503">
        <v>15</v>
      </c>
      <c r="O5503">
        <v>-4314</v>
      </c>
      <c r="P5503">
        <v>179972</v>
      </c>
      <c r="Q5503">
        <v>197968</v>
      </c>
      <c r="R5503">
        <v>1</v>
      </c>
      <c r="S5503">
        <v>6014131</v>
      </c>
      <c r="U5503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5503" t="str">
        <f>IFERROR(MID(spotify_top_songs_audio_features[[#This Row],[artist_names]],SEARCH(",",spotify_top_songs_audio_features[[#This Row],[artist_names]])+2,99),"")</f>
        <v/>
      </c>
      <c r="W5503" t="str">
        <f>spotify_top_songs_audio_features[[#This Row],[source]]</f>
        <v>Rimas Music</v>
      </c>
      <c r="X5503" s="1">
        <f>spotify_top_songs_audio_features[[#This Row],[streams]]</f>
        <v>6014131</v>
      </c>
      <c r="Y5503" t="str">
        <f>IF(Tabela2[[#This Row],[feat]]="","","Feat")</f>
        <v/>
      </c>
      <c r="Z5503" s="17" t="str">
        <f>CONCATENATE(INT(spotify_top_songs_audio_features[[#This Row],[duration_ms]]/(60*1000)),":",MOD(INT(spotify_top_songs_audio_features[[#This Row],[duration_ms]]/1000),60))</f>
        <v>3:17</v>
      </c>
      <c r="AA55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503" t="str">
        <f>spotify_top_songs_audio_features[[#This Row],[track_name]]</f>
        <v>Solo de Mi</v>
      </c>
    </row>
    <row r="5504" spans="1:28" x14ac:dyDescent="0.25">
      <c r="A5504" t="s">
        <v>12946</v>
      </c>
      <c r="B5504" t="s">
        <v>982</v>
      </c>
      <c r="C5504" t="s">
        <v>12947</v>
      </c>
      <c r="D5504" t="s">
        <v>1793</v>
      </c>
      <c r="E5504" t="s">
        <v>23</v>
      </c>
      <c r="F5504" t="s">
        <v>24</v>
      </c>
      <c r="G5504" t="s">
        <v>25</v>
      </c>
      <c r="H5504">
        <v>738</v>
      </c>
      <c r="I5504">
        <v>533</v>
      </c>
      <c r="J5504">
        <v>492</v>
      </c>
      <c r="K5504" t="s">
        <v>3806</v>
      </c>
      <c r="L5504">
        <v>252</v>
      </c>
      <c r="M5504">
        <v>115</v>
      </c>
      <c r="N5504">
        <v>262</v>
      </c>
      <c r="O5504">
        <v>-7617</v>
      </c>
      <c r="P5504">
        <v>132008</v>
      </c>
      <c r="Q5504">
        <v>207265</v>
      </c>
      <c r="R5504">
        <v>1</v>
      </c>
      <c r="S5504">
        <v>6013371</v>
      </c>
      <c r="U5504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504" t="str">
        <f>IFERROR(MID(spotify_top_songs_audio_features[[#This Row],[artist_names]],SEARCH(",",spotify_top_songs_audio_features[[#This Row],[artist_names]])+2,99),"")</f>
        <v/>
      </c>
      <c r="W5504" t="str">
        <f>spotify_top_songs_audio_features[[#This Row],[source]]</f>
        <v>88rising Music</v>
      </c>
      <c r="X5504" s="1">
        <f>spotify_top_songs_audio_features[[#This Row],[streams]]</f>
        <v>6013371</v>
      </c>
      <c r="Y5504" t="str">
        <f>IF(Tabela2[[#This Row],[feat]]="","","Feat")</f>
        <v/>
      </c>
      <c r="Z5504" s="17" t="str">
        <f>CONCATENATE(INT(spotify_top_songs_audio_features[[#This Row],[duration_ms]]/(60*1000)),":",MOD(INT(spotify_top_songs_audio_features[[#This Row],[duration_ms]]/1000),60))</f>
        <v>3:27</v>
      </c>
      <c r="AA55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04" t="str">
        <f>spotify_top_songs_audio_features[[#This Row],[track_name]]</f>
        <v>MODUS</v>
      </c>
    </row>
    <row r="5505" spans="1:28" x14ac:dyDescent="0.25">
      <c r="A5505" t="s">
        <v>12539</v>
      </c>
      <c r="B5505" t="s">
        <v>203</v>
      </c>
      <c r="C5505" t="s">
        <v>12540</v>
      </c>
      <c r="D5505" t="s">
        <v>205</v>
      </c>
      <c r="E5505" t="s">
        <v>31</v>
      </c>
      <c r="F5505" t="s">
        <v>24</v>
      </c>
      <c r="G5505" t="s">
        <v>25</v>
      </c>
      <c r="H5505">
        <v>836</v>
      </c>
      <c r="I5505">
        <v>622</v>
      </c>
      <c r="J5505">
        <v>946</v>
      </c>
      <c r="K5505" t="s">
        <v>12541</v>
      </c>
      <c r="L5505">
        <v>566</v>
      </c>
      <c r="M5505">
        <v>335</v>
      </c>
      <c r="N5505">
        <v>892</v>
      </c>
      <c r="O5505">
        <v>-11003</v>
      </c>
      <c r="P5505">
        <v>102015</v>
      </c>
      <c r="Q5505">
        <v>165001</v>
      </c>
      <c r="R5505">
        <v>1</v>
      </c>
      <c r="S5505">
        <v>6013201</v>
      </c>
      <c r="U5505" t="str">
        <f>IFERROR(LEFT(spotify_top_songs_audio_features[[#This Row],[artist_names]],SEARCH(",",spotify_top_songs_audio_features[[#This Row],[artist_names]])-1),spotify_top_songs_audio_features[[#This Row],[artist_names]])</f>
        <v>Bruno Mars</v>
      </c>
      <c r="V5505" t="str">
        <f>IFERROR(MID(spotify_top_songs_audio_features[[#This Row],[artist_names]],SEARCH(",",spotify_top_songs_audio_features[[#This Row],[artist_names]])+2,99),"")</f>
        <v>Anderson .Paak, Silk Sonic</v>
      </c>
      <c r="W5505" t="str">
        <f>spotify_top_songs_audio_features[[#This Row],[source]]</f>
        <v>Aftermath Entertainment/Atlantic</v>
      </c>
      <c r="X5505" s="1">
        <f>spotify_top_songs_audio_features[[#This Row],[streams]]</f>
        <v>6013201</v>
      </c>
      <c r="Y5505" t="str">
        <f>IF(Tabela2[[#This Row],[feat]]="","","Feat")</f>
        <v>Feat</v>
      </c>
      <c r="Z5505" s="17" t="str">
        <f>CONCATENATE(INT(spotify_top_songs_audio_features[[#This Row],[duration_ms]]/(60*1000)),":",MOD(INT(spotify_top_songs_audio_features[[#This Row],[duration_ms]]/1000),60))</f>
        <v>2:45</v>
      </c>
      <c r="AA55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05" t="str">
        <f>spotify_top_songs_audio_features[[#This Row],[track_name]]</f>
        <v>777</v>
      </c>
    </row>
    <row r="5506" spans="1:28" x14ac:dyDescent="0.25">
      <c r="A5506" t="s">
        <v>14761</v>
      </c>
      <c r="B5506" t="s">
        <v>14762</v>
      </c>
      <c r="C5506" t="s">
        <v>14763</v>
      </c>
      <c r="D5506" t="s">
        <v>14764</v>
      </c>
      <c r="E5506" t="s">
        <v>97</v>
      </c>
      <c r="F5506" t="s">
        <v>32</v>
      </c>
      <c r="G5506" t="s">
        <v>25</v>
      </c>
      <c r="H5506">
        <v>947</v>
      </c>
      <c r="I5506">
        <v>605</v>
      </c>
      <c r="J5506">
        <v>346</v>
      </c>
      <c r="K5506" t="s">
        <v>13506</v>
      </c>
      <c r="L5506">
        <v>7.54E-4</v>
      </c>
      <c r="M5506">
        <v>901</v>
      </c>
      <c r="N5506">
        <v>656</v>
      </c>
      <c r="O5506">
        <v>-8621</v>
      </c>
      <c r="P5506">
        <v>129988</v>
      </c>
      <c r="Q5506">
        <v>133613</v>
      </c>
      <c r="R5506">
        <v>1</v>
      </c>
      <c r="S5506">
        <v>6011159</v>
      </c>
      <c r="U5506" t="str">
        <f>IFERROR(LEFT(spotify_top_songs_audio_features[[#This Row],[artist_names]],SEARCH(",",spotify_top_songs_audio_features[[#This Row],[artist_names]])-1),spotify_top_songs_audio_features[[#This Row],[artist_names]])</f>
        <v>King Von</v>
      </c>
      <c r="V5506" t="str">
        <f>IFERROR(MID(spotify_top_songs_audio_features[[#This Row],[artist_names]],SEARCH(",",spotify_top_songs_audio_features[[#This Row],[artist_names]])+2,99),"")</f>
        <v>21 Savage</v>
      </c>
      <c r="W5506" t="str">
        <f>spotify_top_songs_audio_features[[#This Row],[source]]</f>
        <v>Forever and a Day, LLC / EMPIRE</v>
      </c>
      <c r="X5506" s="1">
        <f>spotify_top_songs_audio_features[[#This Row],[streams]]</f>
        <v>6011159</v>
      </c>
      <c r="Y5506" t="str">
        <f>IF(Tabela2[[#This Row],[feat]]="","","Feat")</f>
        <v>Feat</v>
      </c>
      <c r="Z5506" s="17" t="str">
        <f>CONCATENATE(INT(spotify_top_songs_audio_features[[#This Row],[duration_ms]]/(60*1000)),":",MOD(INT(spotify_top_songs_audio_features[[#This Row],[duration_ms]]/1000),60))</f>
        <v>2:13</v>
      </c>
      <c r="AA55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506" t="str">
        <f>spotify_top_songs_audio_features[[#This Row],[track_name]]</f>
        <v>Don't Play That</v>
      </c>
    </row>
    <row r="5507" spans="1:28" x14ac:dyDescent="0.25">
      <c r="A5507" t="s">
        <v>12226</v>
      </c>
      <c r="B5507" t="s">
        <v>12227</v>
      </c>
      <c r="C5507" t="s">
        <v>12228</v>
      </c>
      <c r="D5507" t="s">
        <v>3711</v>
      </c>
      <c r="E5507" t="s">
        <v>113</v>
      </c>
      <c r="F5507" t="s">
        <v>32</v>
      </c>
      <c r="G5507" t="s">
        <v>25</v>
      </c>
      <c r="H5507">
        <v>791</v>
      </c>
      <c r="I5507">
        <v>537</v>
      </c>
      <c r="J5507">
        <v>31</v>
      </c>
      <c r="K5507" t="s">
        <v>10763</v>
      </c>
      <c r="L5507">
        <v>284</v>
      </c>
      <c r="M5507">
        <v>129</v>
      </c>
      <c r="N5507">
        <v>433</v>
      </c>
      <c r="O5507">
        <v>-6763</v>
      </c>
      <c r="P5507">
        <v>158915</v>
      </c>
      <c r="Q5507">
        <v>173785</v>
      </c>
      <c r="R5507">
        <v>1</v>
      </c>
      <c r="S5507">
        <v>6010373</v>
      </c>
      <c r="U5507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5507" t="str">
        <f>IFERROR(MID(spotify_top_songs_audio_features[[#This Row],[artist_names]],SEARCH(",",spotify_top_songs_audio_features[[#This Row],[artist_names]])+2,99),"")</f>
        <v>Future</v>
      </c>
      <c r="W5507" t="str">
        <f>spotify_top_songs_audio_features[[#This Row],[source]]</f>
        <v>Stay High</v>
      </c>
      <c r="X5507" s="1">
        <f>spotify_top_songs_audio_features[[#This Row],[streams]]</f>
        <v>6010373</v>
      </c>
      <c r="Y5507" t="str">
        <f>IF(Tabela2[[#This Row],[feat]]="","","Feat")</f>
        <v>Feat</v>
      </c>
      <c r="Z5507" s="17" t="str">
        <f>CONCATENATE(INT(spotify_top_songs_audio_features[[#This Row],[duration_ms]]/(60*1000)),":",MOD(INT(spotify_top_songs_audio_features[[#This Row],[duration_ms]]/1000),60))</f>
        <v>2:53</v>
      </c>
      <c r="AA55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507" t="str">
        <f>spotify_top_songs_audio_features[[#This Row],[track_name]]</f>
        <v>Big Drip</v>
      </c>
    </row>
    <row r="5508" spans="1:28" x14ac:dyDescent="0.25">
      <c r="A5508" t="s">
        <v>15232</v>
      </c>
      <c r="B5508" t="s">
        <v>2680</v>
      </c>
      <c r="C5508" t="s">
        <v>15233</v>
      </c>
      <c r="D5508" t="s">
        <v>2682</v>
      </c>
      <c r="E5508" t="s">
        <v>102</v>
      </c>
      <c r="F5508" t="s">
        <v>32</v>
      </c>
      <c r="G5508" t="s">
        <v>25</v>
      </c>
      <c r="H5508">
        <v>465</v>
      </c>
      <c r="I5508">
        <v>494</v>
      </c>
      <c r="J5508">
        <v>66</v>
      </c>
      <c r="K5508" t="s">
        <v>7540</v>
      </c>
      <c r="L5508">
        <v>0</v>
      </c>
      <c r="M5508">
        <v>127</v>
      </c>
      <c r="N5508">
        <v>457</v>
      </c>
      <c r="O5508">
        <v>-7595</v>
      </c>
      <c r="P5508">
        <v>127298</v>
      </c>
      <c r="Q5508">
        <v>176733</v>
      </c>
      <c r="R5508">
        <v>1</v>
      </c>
      <c r="S5508">
        <v>6008945</v>
      </c>
      <c r="U5508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508" t="str">
        <f>IFERROR(MID(spotify_top_songs_audio_features[[#This Row],[artist_names]],SEARCH(",",spotify_top_songs_audio_features[[#This Row],[artist_names]])+2,99),"")</f>
        <v/>
      </c>
      <c r="W5508" t="str">
        <f>spotify_top_songs_audio_features[[#This Row],[source]]</f>
        <v>RBMG/Def Jam</v>
      </c>
      <c r="X5508" s="1">
        <f>spotify_top_songs_audio_features[[#This Row],[streams]]</f>
        <v>6008945</v>
      </c>
      <c r="Y5508" t="str">
        <f>IF(Tabela2[[#This Row],[feat]]="","","Feat")</f>
        <v/>
      </c>
      <c r="Z5508" s="17" t="str">
        <f>CONCATENATE(INT(spotify_top_songs_audio_features[[#This Row],[duration_ms]]/(60*1000)),":",MOD(INT(spotify_top_songs_audio_features[[#This Row],[duration_ms]]/1000),60))</f>
        <v>2:56</v>
      </c>
      <c r="AA55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508" t="str">
        <f>spotify_top_songs_audio_features[[#This Row],[track_name]]</f>
        <v>E.T.A.</v>
      </c>
    </row>
    <row r="5509" spans="1:28" x14ac:dyDescent="0.25">
      <c r="A5509" t="s">
        <v>13063</v>
      </c>
      <c r="B5509" t="s">
        <v>325</v>
      </c>
      <c r="C5509" t="s">
        <v>13064</v>
      </c>
      <c r="D5509" t="s">
        <v>22</v>
      </c>
      <c r="E5509" t="s">
        <v>102</v>
      </c>
      <c r="F5509" t="s">
        <v>24</v>
      </c>
      <c r="G5509" t="s">
        <v>25</v>
      </c>
      <c r="H5509">
        <v>58</v>
      </c>
      <c r="I5509">
        <v>908</v>
      </c>
      <c r="J5509">
        <v>341</v>
      </c>
      <c r="K5509" t="s">
        <v>13065</v>
      </c>
      <c r="L5509">
        <v>4.8399999999999997E-3</v>
      </c>
      <c r="M5509">
        <v>87</v>
      </c>
      <c r="N5509">
        <v>427</v>
      </c>
      <c r="O5509">
        <v>-5303</v>
      </c>
      <c r="P5509">
        <v>115016</v>
      </c>
      <c r="Q5509">
        <v>213672</v>
      </c>
      <c r="R5509">
        <v>5</v>
      </c>
      <c r="S5509">
        <v>6006877</v>
      </c>
      <c r="U5509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5509" t="str">
        <f>IFERROR(MID(spotify_top_songs_audio_features[[#This Row],[artist_names]],SEARCH(",",spotify_top_songs_audio_features[[#This Row],[artist_names]])+2,99),"")</f>
        <v/>
      </c>
      <c r="W5509" t="str">
        <f>spotify_top_songs_audio_features[[#This Row],[source]]</f>
        <v>RCA Records Label</v>
      </c>
      <c r="X5509" s="1">
        <f>spotify_top_songs_audio_features[[#This Row],[streams]]</f>
        <v>6006877</v>
      </c>
      <c r="Y5509" t="str">
        <f>IF(Tabela2[[#This Row],[feat]]="","","Feat")</f>
        <v/>
      </c>
      <c r="Z5509" s="17" t="str">
        <f>CONCATENATE(INT(spotify_top_songs_audio_features[[#This Row],[duration_ms]]/(60*1000)),":",MOD(INT(spotify_top_songs_audio_features[[#This Row],[duration_ms]]/1000),60))</f>
        <v>3:33</v>
      </c>
      <c r="AA55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509" t="str">
        <f>spotify_top_songs_audio_features[[#This Row],[track_name]]</f>
        <v>Heart Of Glass (Live from the iHeart Festival)</v>
      </c>
    </row>
    <row r="5510" spans="1:28" x14ac:dyDescent="0.25">
      <c r="A5510" t="s">
        <v>16892</v>
      </c>
      <c r="B5510" t="s">
        <v>7279</v>
      </c>
      <c r="C5510" t="s">
        <v>16893</v>
      </c>
      <c r="D5510" t="s">
        <v>3716</v>
      </c>
      <c r="E5510" t="s">
        <v>70</v>
      </c>
      <c r="F5510" t="s">
        <v>24</v>
      </c>
      <c r="G5510" t="s">
        <v>25</v>
      </c>
      <c r="H5510">
        <v>727</v>
      </c>
      <c r="I5510">
        <v>616</v>
      </c>
      <c r="J5510">
        <v>338</v>
      </c>
      <c r="K5510" t="s">
        <v>8670</v>
      </c>
      <c r="L5510">
        <v>4.4700000000000002E-4</v>
      </c>
      <c r="M5510">
        <v>482</v>
      </c>
      <c r="N5510">
        <v>392</v>
      </c>
      <c r="O5510">
        <v>-8487</v>
      </c>
      <c r="P5510">
        <v>140014</v>
      </c>
      <c r="Q5510">
        <v>291612</v>
      </c>
      <c r="R5510">
        <v>1</v>
      </c>
      <c r="S5510">
        <v>6006747</v>
      </c>
      <c r="U5510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5510" t="str">
        <f>IFERROR(MID(spotify_top_songs_audio_features[[#This Row],[artist_names]],SEARCH(",",spotify_top_songs_audio_features[[#This Row],[artist_names]])+2,99),"")</f>
        <v/>
      </c>
      <c r="W5510" t="str">
        <f>spotify_top_songs_audio_features[[#This Row],[source]]</f>
        <v>A$AP Worldwide/Polo Grounds Music/RCA Records</v>
      </c>
      <c r="X5510" s="1">
        <f>spotify_top_songs_audio_features[[#This Row],[streams]]</f>
        <v>6006747</v>
      </c>
      <c r="Y5510" t="str">
        <f>IF(Tabela2[[#This Row],[feat]]="","","Feat")</f>
        <v/>
      </c>
      <c r="Z5510" s="17" t="str">
        <f>CONCATENATE(INT(spotify_top_songs_audio_features[[#This Row],[duration_ms]]/(60*1000)),":",MOD(INT(spotify_top_songs_audio_features[[#This Row],[duration_ms]]/1000),60))</f>
        <v>4:51</v>
      </c>
      <c r="AA55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10" t="str">
        <f>spotify_top_songs_audio_features[[#This Row],[track_name]]</f>
        <v>D.M.B.</v>
      </c>
    </row>
    <row r="5511" spans="1:28" x14ac:dyDescent="0.25">
      <c r="A5511" t="s">
        <v>7346</v>
      </c>
      <c r="B5511" t="s">
        <v>7347</v>
      </c>
      <c r="C5511" t="s">
        <v>7348</v>
      </c>
      <c r="D5511" t="s">
        <v>1163</v>
      </c>
      <c r="E5511" t="s">
        <v>58</v>
      </c>
      <c r="F5511" t="s">
        <v>32</v>
      </c>
      <c r="G5511" t="s">
        <v>25</v>
      </c>
      <c r="H5511">
        <v>82</v>
      </c>
      <c r="I5511">
        <v>783</v>
      </c>
      <c r="J5511">
        <v>621</v>
      </c>
      <c r="K5511" t="s">
        <v>7349</v>
      </c>
      <c r="L5511">
        <v>0</v>
      </c>
      <c r="M5511">
        <v>938</v>
      </c>
      <c r="N5511">
        <v>653</v>
      </c>
      <c r="O5511">
        <v>-6146</v>
      </c>
      <c r="P5511">
        <v>130015</v>
      </c>
      <c r="Q5511">
        <v>166087</v>
      </c>
      <c r="R5511">
        <v>1</v>
      </c>
      <c r="S5511">
        <v>5995116</v>
      </c>
      <c r="U5511" t="str">
        <f>IFERROR(LEFT(spotify_top_songs_audio_features[[#This Row],[artist_names]],SEARCH(",",spotify_top_songs_audio_features[[#This Row],[artist_names]])-1),spotify_top_songs_audio_features[[#This Row],[artist_names]])</f>
        <v>Shiva</v>
      </c>
      <c r="V5511" t="str">
        <f>IFERROR(MID(spotify_top_songs_audio_features[[#This Row],[artist_names]],SEARCH(",",spotify_top_songs_audio_features[[#This Row],[artist_names]])+2,99),"")</f>
        <v>Eiffel 65</v>
      </c>
      <c r="W5511" t="str">
        <f>spotify_top_songs_audio_features[[#This Row],[source]]</f>
        <v>Jive</v>
      </c>
      <c r="X5511" s="1">
        <f>spotify_top_songs_audio_features[[#This Row],[streams]]</f>
        <v>5995116</v>
      </c>
      <c r="Y5511" t="str">
        <f>IF(Tabela2[[#This Row],[feat]]="","","Feat")</f>
        <v>Feat</v>
      </c>
      <c r="Z5511" s="17" t="str">
        <f>CONCATENATE(INT(spotify_top_songs_audio_features[[#This Row],[duration_ms]]/(60*1000)),":",MOD(INT(spotify_top_songs_audio_features[[#This Row],[duration_ms]]/1000),60))</f>
        <v>2:46</v>
      </c>
      <c r="AA55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11" t="str">
        <f>spotify_top_songs_audio_features[[#This Row],[track_name]]</f>
        <v>Auto Blu</v>
      </c>
    </row>
    <row r="5512" spans="1:28" x14ac:dyDescent="0.25">
      <c r="A5512" t="s">
        <v>6134</v>
      </c>
      <c r="B5512" t="s">
        <v>1957</v>
      </c>
      <c r="C5512" t="s">
        <v>6135</v>
      </c>
      <c r="D5512" t="s">
        <v>22</v>
      </c>
      <c r="E5512" t="s">
        <v>58</v>
      </c>
      <c r="F5512" t="s">
        <v>32</v>
      </c>
      <c r="G5512" t="s">
        <v>25</v>
      </c>
      <c r="H5512">
        <v>448</v>
      </c>
      <c r="I5512">
        <v>824</v>
      </c>
      <c r="J5512">
        <v>57</v>
      </c>
      <c r="K5512" t="s">
        <v>6136</v>
      </c>
      <c r="L5512">
        <v>0</v>
      </c>
      <c r="M5512">
        <v>113</v>
      </c>
      <c r="N5512">
        <v>419</v>
      </c>
      <c r="O5512">
        <v>-4249</v>
      </c>
      <c r="P5512">
        <v>119965</v>
      </c>
      <c r="Q5512">
        <v>213693</v>
      </c>
      <c r="R5512">
        <v>1</v>
      </c>
      <c r="S5512">
        <v>5992663</v>
      </c>
      <c r="U5512" t="str">
        <f>IFERROR(LEFT(spotify_top_songs_audio_features[[#This Row],[artist_names]],SEARCH(",",spotify_top_songs_audio_features[[#This Row],[artist_names]])-1),spotify_top_songs_audio_features[[#This Row],[artist_names]])</f>
        <v>Little Mix</v>
      </c>
      <c r="V5512" t="str">
        <f>IFERROR(MID(spotify_top_songs_audio_features[[#This Row],[artist_names]],SEARCH(",",spotify_top_songs_audio_features[[#This Row],[artist_names]])+2,99),"")</f>
        <v/>
      </c>
      <c r="W5512" t="str">
        <f>spotify_top_songs_audio_features[[#This Row],[source]]</f>
        <v>RCA Records Label</v>
      </c>
      <c r="X5512" s="1">
        <f>spotify_top_songs_audio_features[[#This Row],[streams]]</f>
        <v>5992663</v>
      </c>
      <c r="Y5512" t="str">
        <f>IF(Tabela2[[#This Row],[feat]]="","","Feat")</f>
        <v/>
      </c>
      <c r="Z5512" s="17" t="str">
        <f>CONCATENATE(INT(spotify_top_songs_audio_features[[#This Row],[duration_ms]]/(60*1000)),":",MOD(INT(spotify_top_songs_audio_features[[#This Row],[duration_ms]]/1000),60))</f>
        <v>3:33</v>
      </c>
      <c r="AA55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12" t="str">
        <f>spotify_top_songs_audio_features[[#This Row],[track_name]]</f>
        <v>Sweet Melody</v>
      </c>
    </row>
    <row r="5513" spans="1:28" x14ac:dyDescent="0.25">
      <c r="A5513" t="s">
        <v>12478</v>
      </c>
      <c r="B5513" t="s">
        <v>6492</v>
      </c>
      <c r="C5513" t="s">
        <v>12479</v>
      </c>
      <c r="D5513" t="s">
        <v>377</v>
      </c>
      <c r="E5513" t="s">
        <v>113</v>
      </c>
      <c r="F5513" t="s">
        <v>24</v>
      </c>
      <c r="G5513" t="s">
        <v>25</v>
      </c>
      <c r="H5513">
        <v>713</v>
      </c>
      <c r="I5513">
        <v>625</v>
      </c>
      <c r="J5513">
        <v>268</v>
      </c>
      <c r="K5513" t="s">
        <v>4638</v>
      </c>
      <c r="L5513">
        <v>0</v>
      </c>
      <c r="M5513">
        <v>11</v>
      </c>
      <c r="N5513">
        <v>687</v>
      </c>
      <c r="O5513">
        <v>-3473</v>
      </c>
      <c r="P5513">
        <v>114023</v>
      </c>
      <c r="Q5513">
        <v>205685</v>
      </c>
      <c r="R5513">
        <v>1</v>
      </c>
      <c r="S5513">
        <v>5991288</v>
      </c>
      <c r="U5513" t="str">
        <f>IFERROR(LEFT(spotify_top_songs_audio_features[[#This Row],[artist_names]],SEARCH(",",spotify_top_songs_audio_features[[#This Row],[artist_names]])-1),spotify_top_songs_audio_features[[#This Row],[artist_names]])</f>
        <v>Marília Mendonça</v>
      </c>
      <c r="V5513" t="str">
        <f>IFERROR(MID(spotify_top_songs_audio_features[[#This Row],[artist_names]],SEARCH(",",spotify_top_songs_audio_features[[#This Row],[artist_names]])+2,99),"")</f>
        <v/>
      </c>
      <c r="W5513" t="str">
        <f>spotify_top_songs_audio_features[[#This Row],[source]]</f>
        <v>Som Livre</v>
      </c>
      <c r="X5513" s="1">
        <f>spotify_top_songs_audio_features[[#This Row],[streams]]</f>
        <v>5991288</v>
      </c>
      <c r="Y5513" t="str">
        <f>IF(Tabela2[[#This Row],[feat]]="","","Feat")</f>
        <v/>
      </c>
      <c r="Z5513" s="17" t="str">
        <f>CONCATENATE(INT(spotify_top_songs_audio_features[[#This Row],[duration_ms]]/(60*1000)),":",MOD(INT(spotify_top_songs_audio_features[[#This Row],[duration_ms]]/1000),60))</f>
        <v>3:25</v>
      </c>
      <c r="AA55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513" t="str">
        <f>spotify_top_songs_audio_features[[#This Row],[track_name]]</f>
        <v>Te Amo Demais</v>
      </c>
    </row>
    <row r="5514" spans="1:28" x14ac:dyDescent="0.25">
      <c r="A5514" t="s">
        <v>3428</v>
      </c>
      <c r="B5514" t="s">
        <v>793</v>
      </c>
      <c r="C5514" t="s">
        <v>3429</v>
      </c>
      <c r="D5514" t="s">
        <v>795</v>
      </c>
      <c r="E5514" t="s">
        <v>113</v>
      </c>
      <c r="F5514" t="s">
        <v>32</v>
      </c>
      <c r="G5514" t="s">
        <v>25</v>
      </c>
      <c r="H5514">
        <v>625</v>
      </c>
      <c r="I5514">
        <v>562</v>
      </c>
      <c r="J5514">
        <v>289</v>
      </c>
      <c r="K5514" t="s">
        <v>1289</v>
      </c>
      <c r="L5514">
        <v>1.67E-3</v>
      </c>
      <c r="M5514">
        <v>109</v>
      </c>
      <c r="N5514">
        <v>229</v>
      </c>
      <c r="O5514">
        <v>-5828</v>
      </c>
      <c r="P5514">
        <v>93998</v>
      </c>
      <c r="Q5514">
        <v>244005</v>
      </c>
      <c r="R5514">
        <v>4</v>
      </c>
      <c r="S5514">
        <v>5989165</v>
      </c>
      <c r="U5514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5514" t="str">
        <f>IFERROR(MID(spotify_top_songs_audio_features[[#This Row],[artist_names]],SEARCH(",",spotify_top_songs_audio_features[[#This Row],[artist_names]])+2,99),"")</f>
        <v/>
      </c>
      <c r="W5514" t="str">
        <f>spotify_top_songs_audio_features[[#This Row],[source]]</f>
        <v>Kid Ina Korner / Interscope</v>
      </c>
      <c r="X5514" s="1">
        <f>spotify_top_songs_audio_features[[#This Row],[streams]]</f>
        <v>5989165</v>
      </c>
      <c r="Y5514" t="str">
        <f>IF(Tabela2[[#This Row],[feat]]="","","Feat")</f>
        <v/>
      </c>
      <c r="Z5514" s="17" t="str">
        <f>CONCATENATE(INT(spotify_top_songs_audio_features[[#This Row],[duration_ms]]/(60*1000)),":",MOD(INT(spotify_top_songs_audio_features[[#This Row],[duration_ms]]/1000),60))</f>
        <v>4:4</v>
      </c>
      <c r="AA55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514" t="str">
        <f>spotify_top_songs_audio_features[[#This Row],[track_name]]</f>
        <v>Wrecked</v>
      </c>
    </row>
    <row r="5515" spans="1:28" x14ac:dyDescent="0.25">
      <c r="A5515" t="s">
        <v>3734</v>
      </c>
      <c r="B5515" t="s">
        <v>3735</v>
      </c>
      <c r="C5515" t="s">
        <v>3736</v>
      </c>
      <c r="D5515" t="s">
        <v>30</v>
      </c>
      <c r="E5515" t="s">
        <v>97</v>
      </c>
      <c r="F5515" t="s">
        <v>32</v>
      </c>
      <c r="G5515" t="s">
        <v>25</v>
      </c>
      <c r="H5515">
        <v>88</v>
      </c>
      <c r="I5515">
        <v>577</v>
      </c>
      <c r="J5515">
        <v>302</v>
      </c>
      <c r="K5515" t="s">
        <v>3737</v>
      </c>
      <c r="L5515">
        <v>1.02E-4</v>
      </c>
      <c r="M5515">
        <v>201</v>
      </c>
      <c r="N5515">
        <v>74</v>
      </c>
      <c r="O5515">
        <v>-8093</v>
      </c>
      <c r="P5515">
        <v>90991</v>
      </c>
      <c r="Q5515">
        <v>214440</v>
      </c>
      <c r="R5515">
        <v>1</v>
      </c>
      <c r="S5515">
        <v>5988511</v>
      </c>
      <c r="U5515" t="str">
        <f>IFERROR(LEFT(spotify_top_songs_audio_features[[#This Row],[artist_names]],SEARCH(",",spotify_top_songs_audio_features[[#This Row],[artist_names]])-1),spotify_top_songs_audio_features[[#This Row],[artist_names]])</f>
        <v>DMX</v>
      </c>
      <c r="V5515" t="str">
        <f>IFERROR(MID(spotify_top_songs_audio_features[[#This Row],[artist_names]],SEARCH(",",spotify_top_songs_audio_features[[#This Row],[artist_names]])+2,99),"")</f>
        <v/>
      </c>
      <c r="W5515" t="str">
        <f>spotify_top_songs_audio_features[[#This Row],[source]]</f>
        <v>Def Jam Recordings</v>
      </c>
      <c r="X5515" s="1">
        <f>spotify_top_songs_audio_features[[#This Row],[streams]]</f>
        <v>5988511</v>
      </c>
      <c r="Y5515" t="str">
        <f>IF(Tabela2[[#This Row],[feat]]="","","Feat")</f>
        <v/>
      </c>
      <c r="Z5515" s="17" t="str">
        <f>CONCATENATE(INT(spotify_top_songs_audio_features[[#This Row],[duration_ms]]/(60*1000)),":",MOD(INT(spotify_top_songs_audio_features[[#This Row],[duration_ms]]/1000),60))</f>
        <v>3:34</v>
      </c>
      <c r="AA55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515" t="str">
        <f>spotify_top_songs_audio_features[[#This Row],[track_name]]</f>
        <v>Ruff Ryders' Anthem</v>
      </c>
    </row>
    <row r="5516" spans="1:28" x14ac:dyDescent="0.25">
      <c r="A5516" t="s">
        <v>4620</v>
      </c>
      <c r="B5516" t="s">
        <v>472</v>
      </c>
      <c r="C5516" t="s">
        <v>4621</v>
      </c>
      <c r="D5516" t="s">
        <v>474</v>
      </c>
      <c r="E5516" t="s">
        <v>31</v>
      </c>
      <c r="F5516" t="s">
        <v>32</v>
      </c>
      <c r="G5516" t="s">
        <v>25</v>
      </c>
      <c r="H5516">
        <v>618</v>
      </c>
      <c r="I5516">
        <v>693</v>
      </c>
      <c r="J5516">
        <v>333</v>
      </c>
      <c r="K5516" t="s">
        <v>196</v>
      </c>
      <c r="L5516">
        <v>759</v>
      </c>
      <c r="M5516">
        <v>101</v>
      </c>
      <c r="N5516">
        <v>439</v>
      </c>
      <c r="O5516">
        <v>-7889</v>
      </c>
      <c r="P5516">
        <v>14398</v>
      </c>
      <c r="Q5516">
        <v>229960</v>
      </c>
      <c r="R5516">
        <v>2</v>
      </c>
      <c r="S5516">
        <v>5986366</v>
      </c>
      <c r="U5516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516" t="str">
        <f>IFERROR(MID(spotify_top_songs_audio_features[[#This Row],[artist_names]],SEARCH(",",spotify_top_songs_audio_features[[#This Row],[artist_names]])+2,99),"")</f>
        <v/>
      </c>
      <c r="W5516" t="str">
        <f>spotify_top_songs_audio_features[[#This Row],[source]]</f>
        <v>Right Hand Music Group, LLC/RCA Records</v>
      </c>
      <c r="X5516" s="1">
        <f>spotify_top_songs_audio_features[[#This Row],[streams]]</f>
        <v>5986366</v>
      </c>
      <c r="Y5516" t="str">
        <f>IF(Tabela2[[#This Row],[feat]]="","","Feat")</f>
        <v/>
      </c>
      <c r="Z5516" s="17" t="str">
        <f>CONCATENATE(INT(spotify_top_songs_audio_features[[#This Row],[duration_ms]]/(60*1000)),":",MOD(INT(spotify_top_songs_audio_features[[#This Row],[duration_ms]]/1000),60))</f>
        <v>3:49</v>
      </c>
      <c r="AA55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16" t="str">
        <f>spotify_top_songs_audio_features[[#This Row],[track_name]]</f>
        <v>Self</v>
      </c>
    </row>
    <row r="5517" spans="1:28" x14ac:dyDescent="0.25">
      <c r="A5517" t="s">
        <v>15971</v>
      </c>
      <c r="B5517" t="s">
        <v>15972</v>
      </c>
      <c r="C5517" t="s">
        <v>15973</v>
      </c>
      <c r="D5517" t="s">
        <v>768</v>
      </c>
      <c r="E5517" t="s">
        <v>31</v>
      </c>
      <c r="F5517" t="s">
        <v>32</v>
      </c>
      <c r="G5517" t="s">
        <v>152</v>
      </c>
      <c r="H5517">
        <v>496</v>
      </c>
      <c r="I5517">
        <v>7</v>
      </c>
      <c r="J5517">
        <v>284</v>
      </c>
      <c r="K5517" t="s">
        <v>9343</v>
      </c>
      <c r="L5517">
        <v>0</v>
      </c>
      <c r="M5517">
        <v>103</v>
      </c>
      <c r="N5517">
        <v>464</v>
      </c>
      <c r="O5517">
        <v>-5199</v>
      </c>
      <c r="P5517">
        <v>107711</v>
      </c>
      <c r="Q5517">
        <v>173783</v>
      </c>
      <c r="R5517">
        <v>1</v>
      </c>
      <c r="S5517">
        <v>5978835</v>
      </c>
      <c r="U5517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5517" t="str">
        <f>IFERROR(MID(spotify_top_songs_audio_features[[#This Row],[artist_names]],SEARCH(",",spotify_top_songs_audio_features[[#This Row],[artist_names]])+2,99),"")</f>
        <v>Future, Lil Baby</v>
      </c>
      <c r="W5517" t="str">
        <f>spotify_top_songs_audio_features[[#This Row],[source]]</f>
        <v>Epic/We The Best</v>
      </c>
      <c r="X5517" s="1">
        <f>spotify_top_songs_audio_features[[#This Row],[streams]]</f>
        <v>5978835</v>
      </c>
      <c r="Y5517" t="str">
        <f>IF(Tabela2[[#This Row],[feat]]="","","Feat")</f>
        <v>Feat</v>
      </c>
      <c r="Z5517" s="17" t="str">
        <f>CONCATENATE(INT(spotify_top_songs_audio_features[[#This Row],[duration_ms]]/(60*1000)),":",MOD(INT(spotify_top_songs_audio_features[[#This Row],[duration_ms]]/1000),60))</f>
        <v>2:53</v>
      </c>
      <c r="AA55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17" t="str">
        <f>spotify_top_songs_audio_features[[#This Row],[track_name]]</f>
        <v>BIG TIME (feat. Future &amp; Lil Baby)</v>
      </c>
    </row>
    <row r="5518" spans="1:28" x14ac:dyDescent="0.25">
      <c r="A5518" t="s">
        <v>13786</v>
      </c>
      <c r="B5518" t="s">
        <v>13787</v>
      </c>
      <c r="C5518" t="s">
        <v>13788</v>
      </c>
      <c r="D5518" t="s">
        <v>1181</v>
      </c>
      <c r="E5518" t="s">
        <v>23</v>
      </c>
      <c r="F5518" t="s">
        <v>32</v>
      </c>
      <c r="G5518" t="s">
        <v>25</v>
      </c>
      <c r="H5518">
        <v>755</v>
      </c>
      <c r="I5518">
        <v>875</v>
      </c>
      <c r="J5518">
        <v>193</v>
      </c>
      <c r="K5518" t="s">
        <v>3774</v>
      </c>
      <c r="L5518">
        <v>0</v>
      </c>
      <c r="M5518">
        <v>115</v>
      </c>
      <c r="N5518">
        <v>393</v>
      </c>
      <c r="O5518">
        <v>-5944</v>
      </c>
      <c r="P5518">
        <v>145008</v>
      </c>
      <c r="Q5518">
        <v>203301</v>
      </c>
      <c r="R5518">
        <v>1</v>
      </c>
      <c r="S5518">
        <v>5971496</v>
      </c>
      <c r="U5518" t="str">
        <f>IFERROR(LEFT(spotify_top_songs_audio_features[[#This Row],[artist_names]],SEARCH(",",spotify_top_songs_audio_features[[#This Row],[artist_names]])-1),spotify_top_songs_audio_features[[#This Row],[artist_names]])</f>
        <v>Ninho</v>
      </c>
      <c r="V5518" t="str">
        <f>IFERROR(MID(spotify_top_songs_audio_features[[#This Row],[artist_names]],SEARCH(",",spotify_top_songs_audio_features[[#This Row],[artist_names]])+2,99),"")</f>
        <v>Niska</v>
      </c>
      <c r="W5518" t="str">
        <f>spotify_top_songs_audio_features[[#This Row],[source]]</f>
        <v>Rec. 118 / Mal Luné Music</v>
      </c>
      <c r="X5518" s="1">
        <f>spotify_top_songs_audio_features[[#This Row],[streams]]</f>
        <v>5971496</v>
      </c>
      <c r="Y5518" t="str">
        <f>IF(Tabela2[[#This Row],[feat]]="","","Feat")</f>
        <v>Feat</v>
      </c>
      <c r="Z5518" s="17" t="str">
        <f>CONCATENATE(INT(spotify_top_songs_audio_features[[#This Row],[duration_ms]]/(60*1000)),":",MOD(INT(spotify_top_songs_audio_features[[#This Row],[duration_ms]]/1000),60))</f>
        <v>3:23</v>
      </c>
      <c r="AA55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18" t="str">
        <f>spotify_top_songs_audio_features[[#This Row],[track_name]]</f>
        <v>Maman ne le sait pas (feat. Niska)</v>
      </c>
    </row>
    <row r="5519" spans="1:28" x14ac:dyDescent="0.25">
      <c r="A5519" t="s">
        <v>15418</v>
      </c>
      <c r="B5519" t="s">
        <v>15419</v>
      </c>
      <c r="C5519" t="s">
        <v>15420</v>
      </c>
      <c r="D5519" t="s">
        <v>385</v>
      </c>
      <c r="E5519" t="s">
        <v>86</v>
      </c>
      <c r="F5519" t="s">
        <v>24</v>
      </c>
      <c r="G5519" t="s">
        <v>25</v>
      </c>
      <c r="H5519">
        <v>708</v>
      </c>
      <c r="I5519">
        <v>729</v>
      </c>
      <c r="J5519">
        <v>188</v>
      </c>
      <c r="K5519" t="s">
        <v>2268</v>
      </c>
      <c r="L5519">
        <v>0</v>
      </c>
      <c r="M5519">
        <v>692</v>
      </c>
      <c r="N5519">
        <v>644</v>
      </c>
      <c r="O5519">
        <v>-4621</v>
      </c>
      <c r="P5519">
        <v>79024</v>
      </c>
      <c r="Q5519">
        <v>264173</v>
      </c>
      <c r="R5519">
        <v>1</v>
      </c>
      <c r="S5519">
        <v>5959793</v>
      </c>
      <c r="U5519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519" t="str">
        <f>IFERROR(MID(spotify_top_songs_audio_features[[#This Row],[artist_names]],SEARCH(",",spotify_top_songs_audio_features[[#This Row],[artist_names]])+2,99),"")</f>
        <v>Kehlani</v>
      </c>
      <c r="W5519" t="str">
        <f>spotify_top_songs_audio_features[[#This Row],[source]]</f>
        <v>Aftermath</v>
      </c>
      <c r="X5519" s="1">
        <f>spotify_top_songs_audio_features[[#This Row],[streams]]</f>
        <v>5959793</v>
      </c>
      <c r="Y5519" t="str">
        <f>IF(Tabela2[[#This Row],[feat]]="","","Feat")</f>
        <v>Feat</v>
      </c>
      <c r="Z5519" s="17" t="str">
        <f>CONCATENATE(INT(spotify_top_songs_audio_features[[#This Row],[duration_ms]]/(60*1000)),":",MOD(INT(spotify_top_songs_audio_features[[#This Row],[duration_ms]]/1000),60))</f>
        <v>4:24</v>
      </c>
      <c r="AA55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519" t="str">
        <f>spotify_top_songs_audio_features[[#This Row],[track_name]]</f>
        <v>Nowhere Fast (feat. Kehlani)</v>
      </c>
    </row>
    <row r="5520" spans="1:28" x14ac:dyDescent="0.25">
      <c r="A5520" t="s">
        <v>16356</v>
      </c>
      <c r="B5520" t="s">
        <v>1598</v>
      </c>
      <c r="C5520" t="s">
        <v>16357</v>
      </c>
      <c r="D5520" t="s">
        <v>1600</v>
      </c>
      <c r="E5520" t="s">
        <v>70</v>
      </c>
      <c r="F5520" t="s">
        <v>24</v>
      </c>
      <c r="G5520" t="s">
        <v>64</v>
      </c>
      <c r="H5520">
        <v>524</v>
      </c>
      <c r="I5520">
        <v>726</v>
      </c>
      <c r="J5520">
        <v>941</v>
      </c>
      <c r="K5520" t="s">
        <v>3759</v>
      </c>
      <c r="L5520">
        <v>192</v>
      </c>
      <c r="M5520">
        <v>877</v>
      </c>
      <c r="N5520">
        <v>146</v>
      </c>
      <c r="O5520">
        <v>-6628</v>
      </c>
      <c r="P5520">
        <v>1074</v>
      </c>
      <c r="Q5520">
        <v>690732</v>
      </c>
      <c r="R5520">
        <v>1</v>
      </c>
      <c r="S5520">
        <v>5958383</v>
      </c>
      <c r="U5520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5520" t="str">
        <f>IFERROR(MID(spotify_top_songs_audio_features[[#This Row],[artist_names]],SEARCH(",",spotify_top_songs_audio_features[[#This Row],[artist_names]])+2,99),"")</f>
        <v/>
      </c>
      <c r="W5520" t="str">
        <f>spotify_top_songs_audio_features[[#This Row],[source]]</f>
        <v>Rock The World/IDJ/Kanye LP7</v>
      </c>
      <c r="X5520" s="1">
        <f>spotify_top_songs_audio_features[[#This Row],[streams]]</f>
        <v>5958383</v>
      </c>
      <c r="Y5520" t="str">
        <f>IF(Tabela2[[#This Row],[feat]]="","","Feat")</f>
        <v/>
      </c>
      <c r="Z5520" s="17" t="str">
        <f>CONCATENATE(INT(spotify_top_songs_audio_features[[#This Row],[duration_ms]]/(60*1000)),":",MOD(INT(spotify_top_songs_audio_features[[#This Row],[duration_ms]]/1000),60))</f>
        <v>11:30</v>
      </c>
      <c r="AA55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20" t="str">
        <f>spotify_top_songs_audio_features[[#This Row],[track_name]]</f>
        <v>Jesus Lord pt 2</v>
      </c>
    </row>
    <row r="5521" spans="1:28" x14ac:dyDescent="0.25">
      <c r="A5521" t="s">
        <v>17206</v>
      </c>
      <c r="B5521" t="s">
        <v>198</v>
      </c>
      <c r="C5521" t="s">
        <v>17207</v>
      </c>
      <c r="D5521" t="s">
        <v>1264</v>
      </c>
      <c r="E5521" t="s">
        <v>31</v>
      </c>
      <c r="F5521" t="s">
        <v>24</v>
      </c>
      <c r="G5521" t="s">
        <v>25</v>
      </c>
      <c r="H5521">
        <v>845</v>
      </c>
      <c r="I5521">
        <v>503</v>
      </c>
      <c r="J5521">
        <v>334</v>
      </c>
      <c r="K5521" t="s">
        <v>10085</v>
      </c>
      <c r="L5521">
        <v>0</v>
      </c>
      <c r="M5521">
        <v>116</v>
      </c>
      <c r="N5521">
        <v>416</v>
      </c>
      <c r="O5521">
        <v>-7021</v>
      </c>
      <c r="P5521">
        <v>147031</v>
      </c>
      <c r="Q5521">
        <v>161637</v>
      </c>
      <c r="R5521">
        <v>1</v>
      </c>
      <c r="S5521">
        <v>5956335</v>
      </c>
      <c r="U5521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521" t="str">
        <f>IFERROR(MID(spotify_top_songs_audio_features[[#This Row],[artist_names]],SEARCH(",",spotify_top_songs_audio_features[[#This Row],[artist_names]])+2,99),"")</f>
        <v/>
      </c>
      <c r="W5521" t="str">
        <f>spotify_top_songs_audio_features[[#This Row],[source]]</f>
        <v>Quality Control Music/Motown Records</v>
      </c>
      <c r="X5521" s="1">
        <f>spotify_top_songs_audio_features[[#This Row],[streams]]</f>
        <v>5956335</v>
      </c>
      <c r="Y5521" t="str">
        <f>IF(Tabela2[[#This Row],[feat]]="","","Feat")</f>
        <v/>
      </c>
      <c r="Z5521" s="17" t="str">
        <f>CONCATENATE(INT(spotify_top_songs_audio_features[[#This Row],[duration_ms]]/(60*1000)),":",MOD(INT(spotify_top_songs_audio_features[[#This Row],[duration_ms]]/1000),60))</f>
        <v>2:41</v>
      </c>
      <c r="AA55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21" t="str">
        <f>spotify_top_songs_audio_features[[#This Row],[track_name]]</f>
        <v>Detox</v>
      </c>
    </row>
    <row r="5522" spans="1:28" x14ac:dyDescent="0.25">
      <c r="A5522" t="s">
        <v>15730</v>
      </c>
      <c r="B5522" t="s">
        <v>4017</v>
      </c>
      <c r="C5522" t="s">
        <v>15731</v>
      </c>
      <c r="D5522" t="s">
        <v>282</v>
      </c>
      <c r="E5522" t="s">
        <v>142</v>
      </c>
      <c r="F5522" t="s">
        <v>24</v>
      </c>
      <c r="G5522" t="s">
        <v>25</v>
      </c>
      <c r="H5522">
        <v>788</v>
      </c>
      <c r="I5522">
        <v>4</v>
      </c>
      <c r="J5522">
        <v>115</v>
      </c>
      <c r="K5522" t="s">
        <v>7379</v>
      </c>
      <c r="L5522">
        <v>141</v>
      </c>
      <c r="M5522">
        <v>686</v>
      </c>
      <c r="N5522">
        <v>558</v>
      </c>
      <c r="O5522">
        <v>-6454</v>
      </c>
      <c r="P5522">
        <v>97936</v>
      </c>
      <c r="Q5522">
        <v>122227</v>
      </c>
      <c r="R5522">
        <v>1</v>
      </c>
      <c r="S5522">
        <v>5951779</v>
      </c>
      <c r="U5522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5522" t="str">
        <f>IFERROR(MID(spotify_top_songs_audio_features[[#This Row],[artist_names]],SEARCH(",",spotify_top_songs_audio_features[[#This Row],[artist_names]])+2,99),"")</f>
        <v/>
      </c>
      <c r="W5522" t="str">
        <f>spotify_top_songs_audio_features[[#This Row],[source]]</f>
        <v>Columbia</v>
      </c>
      <c r="X5522" s="1">
        <f>spotify_top_songs_audio_features[[#This Row],[streams]]</f>
        <v>5951779</v>
      </c>
      <c r="Y5522" t="str">
        <f>IF(Tabela2[[#This Row],[feat]]="","","Feat")</f>
        <v/>
      </c>
      <c r="Z5522" s="17" t="str">
        <f>CONCATENATE(INT(spotify_top_songs_audio_features[[#This Row],[duration_ms]]/(60*1000)),":",MOD(INT(spotify_top_songs_audio_features[[#This Row],[duration_ms]]/1000),60))</f>
        <v>2:2</v>
      </c>
      <c r="AA55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522" t="str">
        <f>spotify_top_songs_audio_features[[#This Row],[track_name]]</f>
        <v>CHICKEN TERIYAKI</v>
      </c>
    </row>
    <row r="5523" spans="1:28" x14ac:dyDescent="0.25">
      <c r="A5523" t="s">
        <v>11949</v>
      </c>
      <c r="B5523" t="s">
        <v>11950</v>
      </c>
      <c r="C5523" t="s">
        <v>11951</v>
      </c>
      <c r="D5523" t="s">
        <v>6573</v>
      </c>
      <c r="E5523" t="s">
        <v>86</v>
      </c>
      <c r="F5523" t="s">
        <v>32</v>
      </c>
      <c r="G5523" t="s">
        <v>25</v>
      </c>
      <c r="H5523">
        <v>511</v>
      </c>
      <c r="I5523">
        <v>718</v>
      </c>
      <c r="J5523">
        <v>404</v>
      </c>
      <c r="K5523" t="s">
        <v>11952</v>
      </c>
      <c r="L5523">
        <v>0</v>
      </c>
      <c r="M5523">
        <v>111</v>
      </c>
      <c r="N5523">
        <v>267</v>
      </c>
      <c r="O5523">
        <v>-6293</v>
      </c>
      <c r="P5523">
        <v>16642</v>
      </c>
      <c r="Q5523">
        <v>362839</v>
      </c>
      <c r="R5523">
        <v>1</v>
      </c>
      <c r="S5523">
        <v>5949449</v>
      </c>
      <c r="U5523" t="str">
        <f>IFERROR(LEFT(spotify_top_songs_audio_features[[#This Row],[artist_names]],SEARCH(",",spotify_top_songs_audio_features[[#This Row],[artist_names]])-1),spotify_top_songs_audio_features[[#This Row],[artist_names]])</f>
        <v>Meek Mill</v>
      </c>
      <c r="V5523" t="str">
        <f>IFERROR(MID(spotify_top_songs_audio_features[[#This Row],[artist_names]],SEARCH(",",spotify_top_songs_audio_features[[#This Row],[artist_names]])+2,99),"")</f>
        <v>JAY-Z, Rick Ross</v>
      </c>
      <c r="W5523" t="str">
        <f>spotify_top_songs_audio_features[[#This Row],[source]]</f>
        <v>MMG/Atlantic</v>
      </c>
      <c r="X5523" s="1">
        <f>spotify_top_songs_audio_features[[#This Row],[streams]]</f>
        <v>5949449</v>
      </c>
      <c r="Y5523" t="str">
        <f>IF(Tabela2[[#This Row],[feat]]="","","Feat")</f>
        <v>Feat</v>
      </c>
      <c r="Z5523" s="17" t="str">
        <f>CONCATENATE(INT(spotify_top_songs_audio_features[[#This Row],[duration_ms]]/(60*1000)),":",MOD(INT(spotify_top_songs_audio_features[[#This Row],[duration_ms]]/1000),60))</f>
        <v>6:2</v>
      </c>
      <c r="AA55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523" t="str">
        <f>spotify_top_songs_audio_features[[#This Row],[track_name]]</f>
        <v>What's Free (feat. Rick Ross &amp; Jay Z)</v>
      </c>
    </row>
    <row r="5524" spans="1:28" x14ac:dyDescent="0.25">
      <c r="A5524" t="s">
        <v>11460</v>
      </c>
      <c r="B5524" t="s">
        <v>11461</v>
      </c>
      <c r="C5524" t="s">
        <v>11462</v>
      </c>
      <c r="D5524" t="s">
        <v>3859</v>
      </c>
      <c r="E5524" t="s">
        <v>23</v>
      </c>
      <c r="F5524" t="s">
        <v>24</v>
      </c>
      <c r="G5524" t="s">
        <v>25</v>
      </c>
      <c r="H5524">
        <v>676</v>
      </c>
      <c r="I5524">
        <v>82</v>
      </c>
      <c r="J5524">
        <v>554</v>
      </c>
      <c r="K5524" t="s">
        <v>3998</v>
      </c>
      <c r="L5524">
        <v>0</v>
      </c>
      <c r="M5524">
        <v>615</v>
      </c>
      <c r="N5524">
        <v>618</v>
      </c>
      <c r="O5524">
        <v>-5217</v>
      </c>
      <c r="P5524">
        <v>152028</v>
      </c>
      <c r="Q5524">
        <v>199250</v>
      </c>
      <c r="R5524">
        <v>1</v>
      </c>
      <c r="S5524">
        <v>5949270</v>
      </c>
      <c r="U5524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5524" t="str">
        <f>IFERROR(MID(spotify_top_songs_audio_features[[#This Row],[artist_names]],SEARCH(",",spotify_top_songs_audio_features[[#This Row],[artist_names]])+2,99),"")</f>
        <v>Travis Scott</v>
      </c>
      <c r="W5524" t="str">
        <f>spotify_top_songs_audio_features[[#This Row],[source]]</f>
        <v>Getting Out Our Dreams, Inc./Def Jam Recordings</v>
      </c>
      <c r="X5524" s="1">
        <f>spotify_top_songs_audio_features[[#This Row],[streams]]</f>
        <v>5949270</v>
      </c>
      <c r="Y5524" t="str">
        <f>IF(Tabela2[[#This Row],[feat]]="","","Feat")</f>
        <v>Feat</v>
      </c>
      <c r="Z5524" s="17" t="str">
        <f>CONCATENATE(INT(spotify_top_songs_audio_features[[#This Row],[duration_ms]]/(60*1000)),":",MOD(INT(spotify_top_songs_audio_features[[#This Row],[duration_ms]]/1000),60))</f>
        <v>3:19</v>
      </c>
      <c r="AA55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24" t="str">
        <f>spotify_top_songs_audio_features[[#This Row],[track_name]]</f>
        <v>Lithuania (feat. Travis Scott)</v>
      </c>
    </row>
    <row r="5525" spans="1:28" x14ac:dyDescent="0.25">
      <c r="A5525" t="s">
        <v>13116</v>
      </c>
      <c r="B5525" t="s">
        <v>289</v>
      </c>
      <c r="C5525" t="s">
        <v>13117</v>
      </c>
      <c r="D5525" t="s">
        <v>37</v>
      </c>
      <c r="E5525" t="s">
        <v>70</v>
      </c>
      <c r="F5525" t="s">
        <v>24</v>
      </c>
      <c r="G5525" t="s">
        <v>25</v>
      </c>
      <c r="H5525">
        <v>853</v>
      </c>
      <c r="I5525">
        <v>477</v>
      </c>
      <c r="J5525">
        <v>362</v>
      </c>
      <c r="K5525" t="s">
        <v>10665</v>
      </c>
      <c r="L5525">
        <v>0</v>
      </c>
      <c r="M5525">
        <v>111</v>
      </c>
      <c r="N5525">
        <v>8</v>
      </c>
      <c r="O5525">
        <v>-6697</v>
      </c>
      <c r="P5525">
        <v>9203</v>
      </c>
      <c r="Q5525">
        <v>235747</v>
      </c>
      <c r="R5525">
        <v>1</v>
      </c>
      <c r="S5525">
        <v>5941368</v>
      </c>
      <c r="U5525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5525" t="str">
        <f>IFERROR(MID(spotify_top_songs_audio_features[[#This Row],[artist_names]],SEARCH(",",spotify_top_songs_audio_features[[#This Row],[artist_names]])+2,99),"")</f>
        <v/>
      </c>
      <c r="W5525" t="str">
        <f>spotify_top_songs_audio_features[[#This Row],[source]]</f>
        <v>Island Records</v>
      </c>
      <c r="X5525" s="1">
        <f>spotify_top_songs_audio_features[[#This Row],[streams]]</f>
        <v>5941368</v>
      </c>
      <c r="Y5525" t="str">
        <f>IF(Tabela2[[#This Row],[feat]]="","","Feat")</f>
        <v/>
      </c>
      <c r="Z5525" s="17" t="str">
        <f>CONCATENATE(INT(spotify_top_songs_audio_features[[#This Row],[duration_ms]]/(60*1000)),":",MOD(INT(spotify_top_songs_audio_features[[#This Row],[duration_ms]]/1000),60))</f>
        <v>3:55</v>
      </c>
      <c r="AA55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25" t="str">
        <f>spotify_top_songs_audio_features[[#This Row],[track_name]]</f>
        <v>Fallin' All In You</v>
      </c>
    </row>
    <row r="5526" spans="1:28" x14ac:dyDescent="0.25">
      <c r="A5526" t="s">
        <v>4929</v>
      </c>
      <c r="B5526" t="s">
        <v>1343</v>
      </c>
      <c r="C5526" t="s">
        <v>4930</v>
      </c>
      <c r="D5526" t="s">
        <v>929</v>
      </c>
      <c r="E5526" t="s">
        <v>58</v>
      </c>
      <c r="F5526" t="s">
        <v>32</v>
      </c>
      <c r="G5526" t="s">
        <v>25</v>
      </c>
      <c r="H5526">
        <v>775</v>
      </c>
      <c r="I5526">
        <v>823</v>
      </c>
      <c r="J5526">
        <v>635</v>
      </c>
      <c r="K5526" t="s">
        <v>4931</v>
      </c>
      <c r="L5526">
        <v>0</v>
      </c>
      <c r="M5526">
        <v>309</v>
      </c>
      <c r="N5526">
        <v>65</v>
      </c>
      <c r="O5526">
        <v>-4941</v>
      </c>
      <c r="P5526">
        <v>120059</v>
      </c>
      <c r="Q5526">
        <v>174848</v>
      </c>
      <c r="R5526">
        <v>1</v>
      </c>
      <c r="S5526">
        <v>5938996</v>
      </c>
      <c r="U5526" t="str">
        <f>IFERROR(LEFT(spotify_top_songs_audio_features[[#This Row],[artist_names]],SEARCH(",",spotify_top_songs_audio_features[[#This Row],[artist_names]])-1),spotify_top_songs_audio_features[[#This Row],[artist_names]])</f>
        <v>Tory Lanez</v>
      </c>
      <c r="V5526" t="str">
        <f>IFERROR(MID(spotify_top_songs_audio_features[[#This Row],[artist_names]],SEARCH(",",spotify_top_songs_audio_features[[#This Row],[artist_names]])+2,99),"")</f>
        <v/>
      </c>
      <c r="W5526" t="str">
        <f>spotify_top_songs_audio_features[[#This Row],[source]]</f>
        <v>Interscope Records</v>
      </c>
      <c r="X5526" s="1">
        <f>spotify_top_songs_audio_features[[#This Row],[streams]]</f>
        <v>5938996</v>
      </c>
      <c r="Y5526" t="str">
        <f>IF(Tabela2[[#This Row],[feat]]="","","Feat")</f>
        <v/>
      </c>
      <c r="Z5526" s="17" t="str">
        <f>CONCATENATE(INT(spotify_top_songs_audio_features[[#This Row],[duration_ms]]/(60*1000)),":",MOD(INT(spotify_top_songs_audio_features[[#This Row],[duration_ms]]/1000),60))</f>
        <v>2:54</v>
      </c>
      <c r="AA55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26" t="str">
        <f>spotify_top_songs_audio_features[[#This Row],[track_name]]</f>
        <v>Stupid Again</v>
      </c>
    </row>
    <row r="5527" spans="1:28" x14ac:dyDescent="0.25">
      <c r="A5527" t="s">
        <v>837</v>
      </c>
      <c r="B5527" t="s">
        <v>838</v>
      </c>
      <c r="C5527" t="s">
        <v>839</v>
      </c>
      <c r="D5527" t="s">
        <v>840</v>
      </c>
      <c r="E5527" t="s">
        <v>86</v>
      </c>
      <c r="F5527" t="s">
        <v>32</v>
      </c>
      <c r="G5527" t="s">
        <v>25</v>
      </c>
      <c r="H5527">
        <v>806</v>
      </c>
      <c r="I5527">
        <v>565</v>
      </c>
      <c r="J5527">
        <v>113</v>
      </c>
      <c r="K5527" t="s">
        <v>841</v>
      </c>
      <c r="L5527">
        <v>0</v>
      </c>
      <c r="M5527">
        <v>824</v>
      </c>
      <c r="N5527">
        <v>311</v>
      </c>
      <c r="O5527">
        <v>-896</v>
      </c>
      <c r="P5527">
        <v>116963</v>
      </c>
      <c r="Q5527">
        <v>195734</v>
      </c>
      <c r="R5527">
        <v>1</v>
      </c>
      <c r="S5527">
        <v>5936752</v>
      </c>
      <c r="U5527" t="str">
        <f>IFERROR(LEFT(spotify_top_songs_audio_features[[#This Row],[artist_names]],SEARCH(",",spotify_top_songs_audio_features[[#This Row],[artist_names]])-1),spotify_top_songs_audio_features[[#This Row],[artist_names]])</f>
        <v>Bausa</v>
      </c>
      <c r="V5527" t="str">
        <f>IFERROR(MID(spotify_top_songs_audio_features[[#This Row],[artist_names]],SEARCH(",",spotify_top_songs_audio_features[[#This Row],[artist_names]])+2,99),"")</f>
        <v>Apache 207</v>
      </c>
      <c r="W5527" t="str">
        <f>spotify_top_songs_audio_features[[#This Row],[source]]</f>
        <v>WM Germany</v>
      </c>
      <c r="X5527" s="1">
        <f>spotify_top_songs_audio_features[[#This Row],[streams]]</f>
        <v>5936752</v>
      </c>
      <c r="Y5527" t="str">
        <f>IF(Tabela2[[#This Row],[feat]]="","","Feat")</f>
        <v>Feat</v>
      </c>
      <c r="Z5527" s="17" t="str">
        <f>CONCATENATE(INT(spotify_top_songs_audio_features[[#This Row],[duration_ms]]/(60*1000)),":",MOD(INT(spotify_top_songs_audio_features[[#This Row],[duration_ms]]/1000),60))</f>
        <v>3:15</v>
      </c>
      <c r="AA55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527" t="str">
        <f>spotify_top_songs_audio_features[[#This Row],[track_name]]</f>
        <v>Madonna</v>
      </c>
    </row>
    <row r="5528" spans="1:28" x14ac:dyDescent="0.25">
      <c r="A5528" t="s">
        <v>14780</v>
      </c>
      <c r="B5528" t="s">
        <v>165</v>
      </c>
      <c r="C5528" t="s">
        <v>14781</v>
      </c>
      <c r="D5528" t="s">
        <v>96</v>
      </c>
      <c r="E5528" t="s">
        <v>113</v>
      </c>
      <c r="F5528" t="s">
        <v>24</v>
      </c>
      <c r="G5528" t="s">
        <v>25</v>
      </c>
      <c r="H5528">
        <v>739</v>
      </c>
      <c r="I5528">
        <v>627</v>
      </c>
      <c r="J5528">
        <v>171</v>
      </c>
      <c r="K5528" t="s">
        <v>3733</v>
      </c>
      <c r="L5528">
        <v>0</v>
      </c>
      <c r="M5528">
        <v>159</v>
      </c>
      <c r="N5528">
        <v>542</v>
      </c>
      <c r="O5528">
        <v>-8608</v>
      </c>
      <c r="P5528">
        <v>74962</v>
      </c>
      <c r="Q5528">
        <v>199981</v>
      </c>
      <c r="R5528">
        <v>1</v>
      </c>
      <c r="S5528">
        <v>5934464</v>
      </c>
      <c r="U5528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5528" t="str">
        <f>IFERROR(MID(spotify_top_songs_audio_features[[#This Row],[artist_names]],SEARCH(",",spotify_top_songs_audio_features[[#This Row],[artist_names]])+2,99),"")</f>
        <v/>
      </c>
      <c r="W5528" t="str">
        <f>spotify_top_songs_audio_features[[#This Row],[source]]</f>
        <v>Warner Records</v>
      </c>
      <c r="X5528" s="1">
        <f>spotify_top_songs_audio_features[[#This Row],[streams]]</f>
        <v>5934464</v>
      </c>
      <c r="Y5528" t="str">
        <f>IF(Tabela2[[#This Row],[feat]]="","","Feat")</f>
        <v/>
      </c>
      <c r="Z5528" s="17" t="str">
        <f>CONCATENATE(INT(spotify_top_songs_audio_features[[#This Row],[duration_ms]]/(60*1000)),":",MOD(INT(spotify_top_songs_audio_features[[#This Row],[duration_ms]]/1000),60))</f>
        <v>3:19</v>
      </c>
      <c r="AA55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528" t="str">
        <f>spotify_top_songs_audio_features[[#This Row],[track_name]]</f>
        <v>Hands</v>
      </c>
    </row>
    <row r="5529" spans="1:28" x14ac:dyDescent="0.25">
      <c r="A5529" t="s">
        <v>2420</v>
      </c>
      <c r="B5529" t="s">
        <v>2421</v>
      </c>
      <c r="C5529" t="s">
        <v>2422</v>
      </c>
      <c r="D5529" t="s">
        <v>2423</v>
      </c>
      <c r="E5529" t="s">
        <v>102</v>
      </c>
      <c r="F5529" t="s">
        <v>32</v>
      </c>
      <c r="G5529" t="s">
        <v>25</v>
      </c>
      <c r="H5529">
        <v>747</v>
      </c>
      <c r="I5529">
        <v>819</v>
      </c>
      <c r="J5529">
        <v>134</v>
      </c>
      <c r="K5529" t="s">
        <v>1401</v>
      </c>
      <c r="L5529">
        <v>2.61E-4</v>
      </c>
      <c r="M5529">
        <v>331</v>
      </c>
      <c r="N5529">
        <v>637</v>
      </c>
      <c r="O5529">
        <v>-4602</v>
      </c>
      <c r="P5529">
        <v>117994</v>
      </c>
      <c r="Q5529">
        <v>184311</v>
      </c>
      <c r="R5529">
        <v>1</v>
      </c>
      <c r="S5529">
        <v>5933484</v>
      </c>
      <c r="U5529" t="str">
        <f>IFERROR(LEFT(spotify_top_songs_audio_features[[#This Row],[artist_names]],SEARCH(",",spotify_top_songs_audio_features[[#This Row],[artist_names]])-1),spotify_top_songs_audio_features[[#This Row],[artist_names]])</f>
        <v>La rappresentante di lista</v>
      </c>
      <c r="V5529" t="str">
        <f>IFERROR(MID(spotify_top_songs_audio_features[[#This Row],[artist_names]],SEARCH(",",spotify_top_songs_audio_features[[#This Row],[artist_names]])+2,99),"")</f>
        <v/>
      </c>
      <c r="W5529" t="str">
        <f>spotify_top_songs_audio_features[[#This Row],[source]]</f>
        <v>Woodworm Publishing Srl</v>
      </c>
      <c r="X5529" s="1">
        <f>spotify_top_songs_audio_features[[#This Row],[streams]]</f>
        <v>5933484</v>
      </c>
      <c r="Y5529" t="str">
        <f>IF(Tabela2[[#This Row],[feat]]="","","Feat")</f>
        <v/>
      </c>
      <c r="Z5529" s="17" t="str">
        <f>CONCATENATE(INT(spotify_top_songs_audio_features[[#This Row],[duration_ms]]/(60*1000)),":",MOD(INT(spotify_top_songs_audio_features[[#This Row],[duration_ms]]/1000),60))</f>
        <v>3:4</v>
      </c>
      <c r="AA55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529" t="str">
        <f>spotify_top_songs_audio_features[[#This Row],[track_name]]</f>
        <v>Ciao Ciao</v>
      </c>
    </row>
    <row r="5530" spans="1:28" x14ac:dyDescent="0.25">
      <c r="A5530" t="s">
        <v>16228</v>
      </c>
      <c r="B5530" t="s">
        <v>16229</v>
      </c>
      <c r="C5530" t="s">
        <v>16230</v>
      </c>
      <c r="D5530" t="s">
        <v>127</v>
      </c>
      <c r="E5530" t="s">
        <v>142</v>
      </c>
      <c r="F5530" t="s">
        <v>24</v>
      </c>
      <c r="G5530" t="s">
        <v>25</v>
      </c>
      <c r="H5530">
        <v>826</v>
      </c>
      <c r="I5530">
        <v>817</v>
      </c>
      <c r="J5530">
        <v>921</v>
      </c>
      <c r="K5530" t="s">
        <v>16231</v>
      </c>
      <c r="L5530">
        <v>1.09E-3</v>
      </c>
      <c r="M5530">
        <v>294</v>
      </c>
      <c r="N5530">
        <v>168</v>
      </c>
      <c r="O5530">
        <v>-4081</v>
      </c>
      <c r="P5530">
        <v>97053</v>
      </c>
      <c r="Q5530">
        <v>235497</v>
      </c>
      <c r="R5530">
        <v>1</v>
      </c>
      <c r="S5530">
        <v>5933462</v>
      </c>
      <c r="U5530" t="str">
        <f>IFERROR(LEFT(spotify_top_songs_audio_features[[#This Row],[artist_names]],SEARCH(",",spotify_top_songs_audio_features[[#This Row],[artist_names]])-1),spotify_top_songs_audio_features[[#This Row],[artist_names]])</f>
        <v>j-hope</v>
      </c>
      <c r="V5530" t="str">
        <f>IFERROR(MID(spotify_top_songs_audio_features[[#This Row],[artist_names]],SEARCH(",",spotify_top_songs_audio_features[[#This Row],[artist_names]])+2,99),"")</f>
        <v>Becky G</v>
      </c>
      <c r="W5530" t="str">
        <f>spotify_top_songs_audio_features[[#This Row],[source]]</f>
        <v>BIGHIT MUSIC</v>
      </c>
      <c r="X5530" s="1">
        <f>spotify_top_songs_audio_features[[#This Row],[streams]]</f>
        <v>5933462</v>
      </c>
      <c r="Y5530" t="str">
        <f>IF(Tabela2[[#This Row],[feat]]="","","Feat")</f>
        <v>Feat</v>
      </c>
      <c r="Z5530" s="17" t="str">
        <f>CONCATENATE(INT(spotify_top_songs_audio_features[[#This Row],[duration_ms]]/(60*1000)),":",MOD(INT(spotify_top_songs_audio_features[[#This Row],[duration_ms]]/1000),60))</f>
        <v>3:55</v>
      </c>
      <c r="AA55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530" t="str">
        <f>spotify_top_songs_audio_features[[#This Row],[track_name]]</f>
        <v>Chicken Noodle Soup (feat. Becky G)</v>
      </c>
    </row>
    <row r="5531" spans="1:28" x14ac:dyDescent="0.25">
      <c r="A5531" t="s">
        <v>4117</v>
      </c>
      <c r="B5531" t="s">
        <v>4118</v>
      </c>
      <c r="C5531" t="s">
        <v>4119</v>
      </c>
      <c r="D5531" t="s">
        <v>1487</v>
      </c>
      <c r="E5531" t="s">
        <v>86</v>
      </c>
      <c r="F5531" t="s">
        <v>32</v>
      </c>
      <c r="G5531" t="s">
        <v>25</v>
      </c>
      <c r="H5531">
        <v>831</v>
      </c>
      <c r="I5531">
        <v>762</v>
      </c>
      <c r="J5531">
        <v>207</v>
      </c>
      <c r="K5531" t="s">
        <v>4120</v>
      </c>
      <c r="L5531">
        <v>0</v>
      </c>
      <c r="M5531">
        <v>107</v>
      </c>
      <c r="N5531">
        <v>495</v>
      </c>
      <c r="O5531">
        <v>-5656</v>
      </c>
      <c r="P5531">
        <v>99999</v>
      </c>
      <c r="Q5531">
        <v>192000</v>
      </c>
      <c r="R5531">
        <v>1</v>
      </c>
      <c r="S5531">
        <v>5931242</v>
      </c>
      <c r="U5531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531" t="str">
        <f>IFERROR(MID(spotify_top_songs_audio_features[[#This Row],[artist_names]],SEARCH(",",spotify_top_songs_audio_features[[#This Row],[artist_names]])+2,99),"")</f>
        <v>Tyga, Quavo</v>
      </c>
      <c r="W5531" t="str">
        <f>spotify_top_songs_audio_features[[#This Row],[source]]</f>
        <v>Victor Victor Worldwide</v>
      </c>
      <c r="X5531" s="1">
        <f>spotify_top_songs_audio_features[[#This Row],[streams]]</f>
        <v>5931242</v>
      </c>
      <c r="Y5531" t="str">
        <f>IF(Tabela2[[#This Row],[feat]]="","","Feat")</f>
        <v>Feat</v>
      </c>
      <c r="Z5531" s="17" t="str">
        <f>CONCATENATE(INT(spotify_top_songs_audio_features[[#This Row],[duration_ms]]/(60*1000)),":",MOD(INT(spotify_top_songs_audio_features[[#This Row],[duration_ms]]/1000),60))</f>
        <v>3:12</v>
      </c>
      <c r="AA55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531" t="str">
        <f>spotify_top_songs_audio_features[[#This Row],[track_name]]</f>
        <v>West Coast Shit (feat. Tyga &amp; Quavo)</v>
      </c>
    </row>
    <row r="5532" spans="1:28" x14ac:dyDescent="0.25">
      <c r="A5532" t="s">
        <v>15646</v>
      </c>
      <c r="B5532" t="s">
        <v>198</v>
      </c>
      <c r="C5532" t="s">
        <v>15647</v>
      </c>
      <c r="D5532" t="s">
        <v>1264</v>
      </c>
      <c r="E5532" t="s">
        <v>142</v>
      </c>
      <c r="F5532" t="s">
        <v>24</v>
      </c>
      <c r="G5532" t="s">
        <v>25</v>
      </c>
      <c r="H5532">
        <v>887</v>
      </c>
      <c r="I5532">
        <v>606</v>
      </c>
      <c r="J5532">
        <v>324</v>
      </c>
      <c r="K5532" t="s">
        <v>15648</v>
      </c>
      <c r="L5532">
        <v>0</v>
      </c>
      <c r="M5532">
        <v>151</v>
      </c>
      <c r="N5532">
        <v>272</v>
      </c>
      <c r="O5532">
        <v>-6572</v>
      </c>
      <c r="P5532">
        <v>139995</v>
      </c>
      <c r="Q5532">
        <v>210699</v>
      </c>
      <c r="R5532">
        <v>1</v>
      </c>
      <c r="S5532">
        <v>5929516</v>
      </c>
      <c r="U5532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532" t="str">
        <f>IFERROR(MID(spotify_top_songs_audio_features[[#This Row],[artist_names]],SEARCH(",",spotify_top_songs_audio_features[[#This Row],[artist_names]])+2,99),"")</f>
        <v/>
      </c>
      <c r="W5532" t="str">
        <f>spotify_top_songs_audio_features[[#This Row],[source]]</f>
        <v>Quality Control Music/Motown Records</v>
      </c>
      <c r="X5532" s="1">
        <f>spotify_top_songs_audio_features[[#This Row],[streams]]</f>
        <v>5929516</v>
      </c>
      <c r="Y5532" t="str">
        <f>IF(Tabela2[[#This Row],[feat]]="","","Feat")</f>
        <v/>
      </c>
      <c r="Z5532" s="17" t="str">
        <f>CONCATENATE(INT(spotify_top_songs_audio_features[[#This Row],[duration_ms]]/(60*1000)),":",MOD(INT(spotify_top_songs_audio_features[[#This Row],[duration_ms]]/1000),60))</f>
        <v>3:30</v>
      </c>
      <c r="AA55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532" t="str">
        <f>spotify_top_songs_audio_features[[#This Row],[track_name]]</f>
        <v>Errbody</v>
      </c>
    </row>
    <row r="5533" spans="1:28" x14ac:dyDescent="0.25">
      <c r="A5533" t="s">
        <v>17481</v>
      </c>
      <c r="B5533" t="s">
        <v>16393</v>
      </c>
      <c r="C5533" t="s">
        <v>17482</v>
      </c>
      <c r="D5533" t="s">
        <v>16395</v>
      </c>
      <c r="E5533" t="s">
        <v>23</v>
      </c>
      <c r="F5533" t="s">
        <v>24</v>
      </c>
      <c r="G5533" t="s">
        <v>25</v>
      </c>
      <c r="H5533">
        <v>762</v>
      </c>
      <c r="I5533">
        <v>61</v>
      </c>
      <c r="J5533">
        <v>228</v>
      </c>
      <c r="K5533" t="s">
        <v>3329</v>
      </c>
      <c r="L5533">
        <v>132</v>
      </c>
      <c r="M5533">
        <v>744</v>
      </c>
      <c r="N5533">
        <v>277</v>
      </c>
      <c r="O5533">
        <v>-6378</v>
      </c>
      <c r="P5533">
        <v>146989</v>
      </c>
      <c r="Q5533">
        <v>278280</v>
      </c>
      <c r="R5533">
        <v>1</v>
      </c>
      <c r="S5533">
        <v>5929507</v>
      </c>
      <c r="U5533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5533" t="str">
        <f>IFERROR(MID(spotify_top_songs_audio_features[[#This Row],[artist_names]],SEARCH(",",spotify_top_songs_audio_features[[#This Row],[artist_names]])+2,99),"")</f>
        <v>Ozuna</v>
      </c>
      <c r="W5533" t="str">
        <f>spotify_top_songs_audio_features[[#This Row],[source]]</f>
        <v>Real Hasta La Muerte LLC &amp; Aura Music Corp.</v>
      </c>
      <c r="X5533" s="1">
        <f>spotify_top_songs_audio_features[[#This Row],[streams]]</f>
        <v>5929507</v>
      </c>
      <c r="Y5533" t="str">
        <f>IF(Tabela2[[#This Row],[feat]]="","","Feat")</f>
        <v>Feat</v>
      </c>
      <c r="Z5533" s="17" t="str">
        <f>CONCATENATE(INT(spotify_top_songs_audio_features[[#This Row],[duration_ms]]/(60*1000)),":",MOD(INT(spotify_top_songs_audio_features[[#This Row],[duration_ms]]/1000),60))</f>
        <v>4:38</v>
      </c>
      <c r="AA55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33" t="str">
        <f>spotify_top_songs_audio_features[[#This Row],[track_name]]</f>
        <v>Los Dioses</v>
      </c>
    </row>
    <row r="5534" spans="1:28" x14ac:dyDescent="0.25">
      <c r="A5534" t="s">
        <v>6807</v>
      </c>
      <c r="B5534" t="s">
        <v>6808</v>
      </c>
      <c r="C5534" t="s">
        <v>6809</v>
      </c>
      <c r="D5534" t="s">
        <v>6810</v>
      </c>
      <c r="E5534" t="s">
        <v>58</v>
      </c>
      <c r="F5534" t="s">
        <v>32</v>
      </c>
      <c r="G5534" t="s">
        <v>25</v>
      </c>
      <c r="H5534">
        <v>657</v>
      </c>
      <c r="I5534">
        <v>492</v>
      </c>
      <c r="J5534">
        <v>136</v>
      </c>
      <c r="K5534" t="s">
        <v>6355</v>
      </c>
      <c r="L5534">
        <v>0</v>
      </c>
      <c r="M5534">
        <v>425</v>
      </c>
      <c r="N5534">
        <v>193</v>
      </c>
      <c r="O5534">
        <v>-9612</v>
      </c>
      <c r="P5534">
        <v>97107</v>
      </c>
      <c r="Q5534">
        <v>199867</v>
      </c>
      <c r="R5534">
        <v>1</v>
      </c>
      <c r="S5534">
        <v>5924965</v>
      </c>
      <c r="U5534" t="str">
        <f>IFERROR(LEFT(spotify_top_songs_audio_features[[#This Row],[artist_names]],SEARCH(",",spotify_top_songs_audio_features[[#This Row],[artist_names]])-1),spotify_top_songs_audio_features[[#This Row],[artist_names]])</f>
        <v>Belly</v>
      </c>
      <c r="V5534" t="str">
        <f>IFERROR(MID(spotify_top_songs_audio_features[[#This Row],[artist_names]],SEARCH(",",spotify_top_songs_audio_features[[#This Row],[artist_names]])+2,99),"")</f>
        <v>The Weeknd, Nas</v>
      </c>
      <c r="W5534" t="str">
        <f>spotify_top_songs_audio_features[[#This Row],[source]]</f>
        <v>XO | Roc Nation Records, LLC</v>
      </c>
      <c r="X5534" s="1">
        <f>spotify_top_songs_audio_features[[#This Row],[streams]]</f>
        <v>5924965</v>
      </c>
      <c r="Y5534" t="str">
        <f>IF(Tabela2[[#This Row],[feat]]="","","Feat")</f>
        <v>Feat</v>
      </c>
      <c r="Z5534" s="17" t="str">
        <f>CONCATENATE(INT(spotify_top_songs_audio_features[[#This Row],[duration_ms]]/(60*1000)),":",MOD(INT(spotify_top_songs_audio_features[[#This Row],[duration_ms]]/1000),60))</f>
        <v>3:19</v>
      </c>
      <c r="AA55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34" t="str">
        <f>spotify_top_songs_audio_features[[#This Row],[track_name]]</f>
        <v>Belly, The Weeknd - Die For It (ft. Nas)</v>
      </c>
    </row>
    <row r="5535" spans="1:28" x14ac:dyDescent="0.25">
      <c r="A5535" t="s">
        <v>17794</v>
      </c>
      <c r="B5535" t="s">
        <v>17795</v>
      </c>
      <c r="C5535" t="s">
        <v>17796</v>
      </c>
      <c r="D5535" t="s">
        <v>3711</v>
      </c>
      <c r="E5535" t="s">
        <v>23</v>
      </c>
      <c r="F5535" t="s">
        <v>24</v>
      </c>
      <c r="G5535" t="s">
        <v>25</v>
      </c>
      <c r="H5535">
        <v>721</v>
      </c>
      <c r="I5535">
        <v>786</v>
      </c>
      <c r="J5535">
        <v>703</v>
      </c>
      <c r="K5535" t="s">
        <v>17797</v>
      </c>
      <c r="L5535">
        <v>297</v>
      </c>
      <c r="M5535">
        <v>652</v>
      </c>
      <c r="N5535">
        <v>255</v>
      </c>
      <c r="O5535">
        <v>-6637</v>
      </c>
      <c r="P5535">
        <v>105041</v>
      </c>
      <c r="Q5535">
        <v>224400</v>
      </c>
      <c r="R5535">
        <v>1</v>
      </c>
      <c r="S5535">
        <v>5924386</v>
      </c>
      <c r="U5535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5535" t="str">
        <f>IFERROR(MID(spotify_top_songs_audio_features[[#This Row],[artist_names]],SEARCH(",",spotify_top_songs_audio_features[[#This Row],[artist_names]])+2,99),"")</f>
        <v>Data Luv</v>
      </c>
      <c r="W5535" t="str">
        <f>spotify_top_songs_audio_features[[#This Row],[source]]</f>
        <v>Stay High</v>
      </c>
      <c r="X5535" s="1">
        <f>spotify_top_songs_audio_features[[#This Row],[streams]]</f>
        <v>5924386</v>
      </c>
      <c r="Y5535" t="str">
        <f>IF(Tabela2[[#This Row],[feat]]="","","Feat")</f>
        <v>Feat</v>
      </c>
      <c r="Z5535" s="17" t="str">
        <f>CONCATENATE(INT(spotify_top_songs_audio_features[[#This Row],[duration_ms]]/(60*1000)),":",MOD(INT(spotify_top_songs_audio_features[[#This Row],[duration_ms]]/1000),60))</f>
        <v>3:44</v>
      </c>
      <c r="AA55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35" t="str">
        <f>spotify_top_songs_audio_features[[#This Row],[track_name]]</f>
        <v>Shot</v>
      </c>
    </row>
    <row r="5536" spans="1:28" x14ac:dyDescent="0.25">
      <c r="A5536" t="s">
        <v>10913</v>
      </c>
      <c r="B5536" t="s">
        <v>8172</v>
      </c>
      <c r="C5536" t="s">
        <v>10914</v>
      </c>
      <c r="D5536" t="s">
        <v>2418</v>
      </c>
      <c r="E5536" t="s">
        <v>102</v>
      </c>
      <c r="F5536" t="s">
        <v>32</v>
      </c>
      <c r="G5536" t="s">
        <v>64</v>
      </c>
      <c r="H5536">
        <v>48</v>
      </c>
      <c r="I5536">
        <v>679</v>
      </c>
      <c r="J5536">
        <v>264</v>
      </c>
      <c r="K5536" t="s">
        <v>10915</v>
      </c>
      <c r="L5536">
        <v>0</v>
      </c>
      <c r="M5536">
        <v>152</v>
      </c>
      <c r="N5536">
        <v>29</v>
      </c>
      <c r="O5536">
        <v>-6776</v>
      </c>
      <c r="P5536">
        <v>81186</v>
      </c>
      <c r="Q5536">
        <v>148676</v>
      </c>
      <c r="R5536">
        <v>1</v>
      </c>
      <c r="S5536">
        <v>5922748</v>
      </c>
      <c r="U5536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5536" t="str">
        <f>IFERROR(MID(spotify_top_songs_audio_features[[#This Row],[artist_names]],SEARCH(",",spotify_top_songs_audio_features[[#This Row],[artist_names]])+2,99),"")</f>
        <v/>
      </c>
      <c r="W5536" t="str">
        <f>spotify_top_songs_audio_features[[#This Row],[source]]</f>
        <v>Highbridge the Label / Atlantic Records</v>
      </c>
      <c r="X5536" s="1">
        <f>spotify_top_songs_audio_features[[#This Row],[streams]]</f>
        <v>5922748</v>
      </c>
      <c r="Y5536" t="str">
        <f>IF(Tabela2[[#This Row],[feat]]="","","Feat")</f>
        <v/>
      </c>
      <c r="Z5536" s="17" t="str">
        <f>CONCATENATE(INT(spotify_top_songs_audio_features[[#This Row],[duration_ms]]/(60*1000)),":",MOD(INT(spotify_top_songs_audio_features[[#This Row],[duration_ms]]/1000),60))</f>
        <v>2:28</v>
      </c>
      <c r="AA55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536" t="str">
        <f>spotify_top_songs_audio_features[[#This Row],[track_name]]</f>
        <v>King Of My City</v>
      </c>
    </row>
    <row r="5537" spans="1:28" x14ac:dyDescent="0.25">
      <c r="A5537" t="s">
        <v>13919</v>
      </c>
      <c r="B5537" t="s">
        <v>7393</v>
      </c>
      <c r="C5537" t="s">
        <v>13920</v>
      </c>
      <c r="D5537" t="s">
        <v>4747</v>
      </c>
      <c r="E5537" t="s">
        <v>58</v>
      </c>
      <c r="F5537" t="s">
        <v>32</v>
      </c>
      <c r="G5537" t="s">
        <v>25</v>
      </c>
      <c r="H5537">
        <v>621</v>
      </c>
      <c r="I5537">
        <v>873</v>
      </c>
      <c r="J5537">
        <v>369</v>
      </c>
      <c r="K5537" t="s">
        <v>10889</v>
      </c>
      <c r="L5537">
        <v>9.1000000000000003E-5</v>
      </c>
      <c r="M5537">
        <v>824</v>
      </c>
      <c r="N5537">
        <v>873</v>
      </c>
      <c r="O5537">
        <v>-3067</v>
      </c>
      <c r="P5537">
        <v>9796</v>
      </c>
      <c r="Q5537">
        <v>237800</v>
      </c>
      <c r="R5537">
        <v>1</v>
      </c>
      <c r="S5537">
        <v>5921044</v>
      </c>
      <c r="U5537" t="str">
        <f>IFERROR(LEFT(spotify_top_songs_audio_features[[#This Row],[artist_names]],SEARCH(",",spotify_top_songs_audio_features[[#This Row],[artist_names]])-1),spotify_top_songs_audio_features[[#This Row],[artist_names]])</f>
        <v>Tame Impala</v>
      </c>
      <c r="V5537" t="str">
        <f>IFERROR(MID(spotify_top_songs_audio_features[[#This Row],[artist_names]],SEARCH(",",spotify_top_songs_audio_features[[#This Row],[artist_names]])+2,99),"")</f>
        <v/>
      </c>
      <c r="W5537" t="str">
        <f>spotify_top_songs_audio_features[[#This Row],[source]]</f>
        <v>Universal Music Australia Pty. Ltd.</v>
      </c>
      <c r="X5537" s="1">
        <f>spotify_top_songs_audio_features[[#This Row],[streams]]</f>
        <v>5921044</v>
      </c>
      <c r="Y5537" t="str">
        <f>IF(Tabela2[[#This Row],[feat]]="","","Feat")</f>
        <v/>
      </c>
      <c r="Z5537" s="17" t="str">
        <f>CONCATENATE(INT(spotify_top_songs_audio_features[[#This Row],[duration_ms]]/(60*1000)),":",MOD(INT(spotify_top_songs_audio_features[[#This Row],[duration_ms]]/1000),60))</f>
        <v>3:57</v>
      </c>
      <c r="AA55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37" t="str">
        <f>spotify_top_songs_audio_features[[#This Row],[track_name]]</f>
        <v>Borderline</v>
      </c>
    </row>
    <row r="5538" spans="1:28" x14ac:dyDescent="0.25">
      <c r="A5538" t="s">
        <v>16835</v>
      </c>
      <c r="B5538" t="s">
        <v>16836</v>
      </c>
      <c r="C5538" t="s">
        <v>16837</v>
      </c>
      <c r="D5538" t="s">
        <v>450</v>
      </c>
      <c r="E5538" t="s">
        <v>70</v>
      </c>
      <c r="F5538" t="s">
        <v>32</v>
      </c>
      <c r="G5538" t="s">
        <v>25</v>
      </c>
      <c r="H5538">
        <v>891</v>
      </c>
      <c r="I5538">
        <v>805</v>
      </c>
      <c r="J5538">
        <v>898</v>
      </c>
      <c r="K5538" t="s">
        <v>1768</v>
      </c>
      <c r="L5538">
        <v>0</v>
      </c>
      <c r="M5538">
        <v>277</v>
      </c>
      <c r="N5538">
        <v>967</v>
      </c>
      <c r="O5538">
        <v>-5836</v>
      </c>
      <c r="P5538">
        <v>95045</v>
      </c>
      <c r="Q5538">
        <v>146276</v>
      </c>
      <c r="R5538">
        <v>1</v>
      </c>
      <c r="S5538">
        <v>5915768</v>
      </c>
      <c r="U5538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5538" t="str">
        <f>IFERROR(MID(spotify_top_songs_audio_features[[#This Row],[artist_names]],SEARCH(",",spotify_top_songs_audio_features[[#This Row],[artist_names]])+2,99),"")</f>
        <v>MC Kevinho</v>
      </c>
      <c r="W5538" t="str">
        <f>spotify_top_songs_audio_features[[#This Row],[source]]</f>
        <v>WM Brazil</v>
      </c>
      <c r="X5538" s="1">
        <f>spotify_top_songs_audio_features[[#This Row],[streams]]</f>
        <v>5915768</v>
      </c>
      <c r="Y5538" t="str">
        <f>IF(Tabela2[[#This Row],[feat]]="","","Feat")</f>
        <v>Feat</v>
      </c>
      <c r="Z5538" s="17" t="str">
        <f>CONCATENATE(INT(spotify_top_songs_audio_features[[#This Row],[duration_ms]]/(60*1000)),":",MOD(INT(spotify_top_songs_audio_features[[#This Row],[duration_ms]]/1000),60))</f>
        <v>2:26</v>
      </c>
      <c r="AA55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38" t="str">
        <f>spotify_top_songs_audio_features[[#This Row],[track_name]]</f>
        <v>Terremoto</v>
      </c>
    </row>
    <row r="5539" spans="1:28" x14ac:dyDescent="0.25">
      <c r="A5539" t="s">
        <v>15268</v>
      </c>
      <c r="B5539" t="s">
        <v>28</v>
      </c>
      <c r="C5539" t="s">
        <v>15269</v>
      </c>
      <c r="D5539" t="s">
        <v>2745</v>
      </c>
      <c r="E5539" t="s">
        <v>142</v>
      </c>
      <c r="F5539" t="s">
        <v>24</v>
      </c>
      <c r="G5539" t="s">
        <v>25</v>
      </c>
      <c r="H5539">
        <v>522</v>
      </c>
      <c r="I5539">
        <v>522</v>
      </c>
      <c r="J5539">
        <v>383</v>
      </c>
      <c r="K5539" t="s">
        <v>1797</v>
      </c>
      <c r="L5539">
        <v>0</v>
      </c>
      <c r="M5539">
        <v>438</v>
      </c>
      <c r="N5539">
        <v>305</v>
      </c>
      <c r="O5539">
        <v>-787</v>
      </c>
      <c r="P5539">
        <v>77072</v>
      </c>
      <c r="Q5539">
        <v>211013</v>
      </c>
      <c r="R5539">
        <v>1</v>
      </c>
      <c r="S5539">
        <v>5905949</v>
      </c>
      <c r="U5539" t="str">
        <f>IFERROR(LEFT(spotify_top_songs_audio_features[[#This Row],[artist_names]],SEARCH(",",spotify_top_songs_audio_features[[#This Row],[artist_names]])-1),spotify_top_songs_audio_features[[#This Row],[artist_names]])</f>
        <v>Alessia Cara</v>
      </c>
      <c r="V5539" t="str">
        <f>IFERROR(MID(spotify_top_songs_audio_features[[#This Row],[artist_names]],SEARCH(",",spotify_top_songs_audio_features[[#This Row],[artist_names]])+2,99),"")</f>
        <v/>
      </c>
      <c r="W5539" t="str">
        <f>spotify_top_songs_audio_features[[#This Row],[source]]</f>
        <v>EP Entertainment, LLC / Def Jam</v>
      </c>
      <c r="X5539" s="1">
        <f>spotify_top_songs_audio_features[[#This Row],[streams]]</f>
        <v>5905949</v>
      </c>
      <c r="Y5539" t="str">
        <f>IF(Tabela2[[#This Row],[feat]]="","","Feat")</f>
        <v/>
      </c>
      <c r="Z5539" s="17" t="str">
        <f>CONCATENATE(INT(spotify_top_songs_audio_features[[#This Row],[duration_ms]]/(60*1000)),":",MOD(INT(spotify_top_songs_audio_features[[#This Row],[duration_ms]]/1000),60))</f>
        <v>3:31</v>
      </c>
      <c r="AA55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539" t="str">
        <f>spotify_top_songs_audio_features[[#This Row],[track_name]]</f>
        <v>Make It To Christmas</v>
      </c>
    </row>
    <row r="5540" spans="1:28" x14ac:dyDescent="0.25">
      <c r="A5540" t="s">
        <v>7048</v>
      </c>
      <c r="B5540" t="s">
        <v>545</v>
      </c>
      <c r="C5540" t="s">
        <v>7049</v>
      </c>
      <c r="D5540" t="s">
        <v>547</v>
      </c>
      <c r="E5540" t="s">
        <v>43</v>
      </c>
      <c r="F5540" t="s">
        <v>32</v>
      </c>
      <c r="G5540" t="s">
        <v>25</v>
      </c>
      <c r="H5540">
        <v>584</v>
      </c>
      <c r="I5540">
        <v>835</v>
      </c>
      <c r="J5540">
        <v>297</v>
      </c>
      <c r="K5540" t="s">
        <v>4151</v>
      </c>
      <c r="L5540">
        <v>147</v>
      </c>
      <c r="M5540">
        <v>199</v>
      </c>
      <c r="N5540">
        <v>781</v>
      </c>
      <c r="O5540">
        <v>-4326</v>
      </c>
      <c r="P5540">
        <v>1422</v>
      </c>
      <c r="Q5540">
        <v>212093</v>
      </c>
      <c r="R5540">
        <v>1</v>
      </c>
      <c r="S5540">
        <v>5904665</v>
      </c>
      <c r="U5540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5540" t="str">
        <f>IFERROR(MID(spotify_top_songs_audio_features[[#This Row],[artist_names]],SEARCH(",",spotify_top_songs_audio_features[[#This Row],[artist_names]])+2,99),"")</f>
        <v/>
      </c>
      <c r="W5540" t="str">
        <f>spotify_top_songs_audio_features[[#This Row],[source]]</f>
        <v>Domino Recording Co</v>
      </c>
      <c r="X5540" s="1">
        <f>spotify_top_songs_audio_features[[#This Row],[streams]]</f>
        <v>5904665</v>
      </c>
      <c r="Y5540" t="str">
        <f>IF(Tabela2[[#This Row],[feat]]="","","Feat")</f>
        <v/>
      </c>
      <c r="Z5540" s="17" t="str">
        <f>CONCATENATE(INT(spotify_top_songs_audio_features[[#This Row],[duration_ms]]/(60*1000)),":",MOD(INT(spotify_top_songs_audio_features[[#This Row],[duration_ms]]/1000),60))</f>
        <v>3:32</v>
      </c>
      <c r="AA55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540" t="str">
        <f>spotify_top_songs_audio_features[[#This Row],[track_name]]</f>
        <v>Tranquility Base Hotel &amp; Casino</v>
      </c>
    </row>
    <row r="5541" spans="1:28" x14ac:dyDescent="0.25">
      <c r="A5541" t="s">
        <v>10705</v>
      </c>
      <c r="B5541" t="s">
        <v>3921</v>
      </c>
      <c r="C5541" t="s">
        <v>10706</v>
      </c>
      <c r="D5541" t="s">
        <v>7317</v>
      </c>
      <c r="E5541" t="s">
        <v>58</v>
      </c>
      <c r="F5541" t="s">
        <v>32</v>
      </c>
      <c r="G5541" t="s">
        <v>25</v>
      </c>
      <c r="H5541">
        <v>812</v>
      </c>
      <c r="I5541">
        <v>925</v>
      </c>
      <c r="J5541">
        <v>113</v>
      </c>
      <c r="K5541" t="s">
        <v>7314</v>
      </c>
      <c r="L5541">
        <v>0</v>
      </c>
      <c r="M5541">
        <v>115</v>
      </c>
      <c r="N5541">
        <v>614</v>
      </c>
      <c r="O5541">
        <v>-3092</v>
      </c>
      <c r="P5541">
        <v>110031</v>
      </c>
      <c r="Q5541">
        <v>176727</v>
      </c>
      <c r="R5541">
        <v>2</v>
      </c>
      <c r="S5541">
        <v>5903111</v>
      </c>
      <c r="U5541" t="str">
        <f>IFERROR(LEFT(spotify_top_songs_audio_features[[#This Row],[artist_names]],SEARCH(",",spotify_top_songs_audio_features[[#This Row],[artist_names]])-1),spotify_top_songs_audio_features[[#This Row],[artist_names]])</f>
        <v>Duki</v>
      </c>
      <c r="V5541" t="str">
        <f>IFERROR(MID(spotify_top_songs_audio_features[[#This Row],[artist_names]],SEARCH(",",spotify_top_songs_audio_features[[#This Row],[artist_names]])+2,99),"")</f>
        <v/>
      </c>
      <c r="W5541" t="str">
        <f>spotify_top_songs_audio_features[[#This Row],[source]]</f>
        <v>DALE PLAY Records / SSJ Records</v>
      </c>
      <c r="X5541" s="1">
        <f>spotify_top_songs_audio_features[[#This Row],[streams]]</f>
        <v>5903111</v>
      </c>
      <c r="Y5541" t="str">
        <f>IF(Tabela2[[#This Row],[feat]]="","","Feat")</f>
        <v/>
      </c>
      <c r="Z5541" s="17" t="str">
        <f>CONCATENATE(INT(spotify_top_songs_audio_features[[#This Row],[duration_ms]]/(60*1000)),":",MOD(INT(spotify_top_songs_audio_features[[#This Row],[duration_ms]]/1000),60))</f>
        <v>2:56</v>
      </c>
      <c r="AA55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41" t="str">
        <f>spotify_top_songs_audio_features[[#This Row],[track_name]]</f>
        <v>Antes de Perderte</v>
      </c>
    </row>
    <row r="5542" spans="1:28" x14ac:dyDescent="0.25">
      <c r="A5542" t="s">
        <v>17169</v>
      </c>
      <c r="B5542" t="s">
        <v>2836</v>
      </c>
      <c r="C5542" t="s">
        <v>17170</v>
      </c>
      <c r="D5542" t="s">
        <v>2838</v>
      </c>
      <c r="E5542" t="s">
        <v>469</v>
      </c>
      <c r="F5542" t="s">
        <v>32</v>
      </c>
      <c r="G5542" t="s">
        <v>25</v>
      </c>
      <c r="H5542">
        <v>706</v>
      </c>
      <c r="I5542">
        <v>772</v>
      </c>
      <c r="J5542">
        <v>189</v>
      </c>
      <c r="K5542" t="s">
        <v>2644</v>
      </c>
      <c r="L5542">
        <v>8.7600000000000004E-4</v>
      </c>
      <c r="M5542">
        <v>884</v>
      </c>
      <c r="N5542">
        <v>304</v>
      </c>
      <c r="O5542">
        <v>-6765</v>
      </c>
      <c r="P5542">
        <v>99186</v>
      </c>
      <c r="Q5542">
        <v>172227</v>
      </c>
      <c r="R5542">
        <v>1</v>
      </c>
      <c r="S5542">
        <v>5901418</v>
      </c>
      <c r="U5542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5542" t="str">
        <f>IFERROR(MID(spotify_top_songs_audio_features[[#This Row],[artist_names]],SEARCH(",",spotify_top_songs_audio_features[[#This Row],[artist_names]])+2,99),"")</f>
        <v/>
      </c>
      <c r="W5542" t="str">
        <f>spotify_top_songs_audio_features[[#This Row],[source]]</f>
        <v>Four Music Local</v>
      </c>
      <c r="X5542" s="1">
        <f>spotify_top_songs_audio_features[[#This Row],[streams]]</f>
        <v>5901418</v>
      </c>
      <c r="Y5542" t="str">
        <f>IF(Tabela2[[#This Row],[feat]]="","","Feat")</f>
        <v/>
      </c>
      <c r="Z5542" s="17" t="str">
        <f>CONCATENATE(INT(spotify_top_songs_audio_features[[#This Row],[duration_ms]]/(60*1000)),":",MOD(INT(spotify_top_songs_audio_features[[#This Row],[duration_ms]]/1000),60))</f>
        <v>2:52</v>
      </c>
      <c r="AA55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542" t="str">
        <f>spotify_top_songs_audio_features[[#This Row],[track_name]]</f>
        <v>Unterwegs</v>
      </c>
    </row>
    <row r="5543" spans="1:28" x14ac:dyDescent="0.25">
      <c r="A5543" t="s">
        <v>13537</v>
      </c>
      <c r="B5543" t="s">
        <v>513</v>
      </c>
      <c r="C5543" t="s">
        <v>13538</v>
      </c>
      <c r="D5543" t="s">
        <v>515</v>
      </c>
      <c r="E5543" t="s">
        <v>31</v>
      </c>
      <c r="F5543" t="s">
        <v>24</v>
      </c>
      <c r="G5543" t="s">
        <v>25</v>
      </c>
      <c r="H5543">
        <v>793</v>
      </c>
      <c r="I5543">
        <v>65</v>
      </c>
      <c r="J5543">
        <v>397</v>
      </c>
      <c r="K5543" t="s">
        <v>2220</v>
      </c>
      <c r="L5543">
        <v>0</v>
      </c>
      <c r="M5543">
        <v>854</v>
      </c>
      <c r="N5543">
        <v>809</v>
      </c>
      <c r="O5543">
        <v>-3944</v>
      </c>
      <c r="P5543">
        <v>128111</v>
      </c>
      <c r="Q5543">
        <v>243750</v>
      </c>
      <c r="R5543">
        <v>1</v>
      </c>
      <c r="S5543">
        <v>5897983</v>
      </c>
      <c r="U5543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5543" t="str">
        <f>IFERROR(MID(spotify_top_songs_audio_features[[#This Row],[artist_names]],SEARCH(",",spotify_top_songs_audio_features[[#This Row],[artist_names]])+2,99),"")</f>
        <v/>
      </c>
      <c r="W5543" t="str">
        <f>spotify_top_songs_audio_features[[#This Row],[source]]</f>
        <v>NF Real Music</v>
      </c>
      <c r="X5543" s="1">
        <f>spotify_top_songs_audio_features[[#This Row],[streams]]</f>
        <v>5897983</v>
      </c>
      <c r="Y5543" t="str">
        <f>IF(Tabela2[[#This Row],[feat]]="","","Feat")</f>
        <v/>
      </c>
      <c r="Z5543" s="17" t="str">
        <f>CONCATENATE(INT(spotify_top_songs_audio_features[[#This Row],[duration_ms]]/(60*1000)),":",MOD(INT(spotify_top_songs_audio_features[[#This Row],[duration_ms]]/1000),60))</f>
        <v>4:3</v>
      </c>
      <c r="AA55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43" t="str">
        <f>spotify_top_songs_audio_features[[#This Row],[track_name]]</f>
        <v>CLOUDS</v>
      </c>
    </row>
    <row r="5544" spans="1:28" x14ac:dyDescent="0.25">
      <c r="A5544" t="s">
        <v>8133</v>
      </c>
      <c r="B5544" t="s">
        <v>1006</v>
      </c>
      <c r="C5544" t="s">
        <v>8134</v>
      </c>
      <c r="D5544" t="s">
        <v>1008</v>
      </c>
      <c r="E5544" t="s">
        <v>31</v>
      </c>
      <c r="F5544" t="s">
        <v>24</v>
      </c>
      <c r="G5544" t="s">
        <v>25</v>
      </c>
      <c r="H5544">
        <v>885</v>
      </c>
      <c r="I5544">
        <v>52</v>
      </c>
      <c r="J5544">
        <v>359</v>
      </c>
      <c r="K5544" t="s">
        <v>8135</v>
      </c>
      <c r="L5544">
        <v>1.16E-4</v>
      </c>
      <c r="M5544">
        <v>454</v>
      </c>
      <c r="N5544">
        <v>306</v>
      </c>
      <c r="O5544">
        <v>-8353</v>
      </c>
      <c r="P5544">
        <v>84022</v>
      </c>
      <c r="Q5544">
        <v>148656</v>
      </c>
      <c r="R5544">
        <v>1</v>
      </c>
      <c r="S5544">
        <v>5894178</v>
      </c>
      <c r="U5544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544" t="str">
        <f>IFERROR(MID(spotify_top_songs_audio_features[[#This Row],[artist_names]],SEARCH(",",spotify_top_songs_audio_features[[#This Row],[artist_names]])+2,99),"")</f>
        <v/>
      </c>
      <c r="W5544" t="str">
        <f>spotify_top_songs_audio_features[[#This Row],[source]]</f>
        <v>Slaughter Gang, LLC/Epic Records</v>
      </c>
      <c r="X5544" s="1">
        <f>spotify_top_songs_audio_features[[#This Row],[streams]]</f>
        <v>5894178</v>
      </c>
      <c r="Y5544" t="str">
        <f>IF(Tabela2[[#This Row],[feat]]="","","Feat")</f>
        <v/>
      </c>
      <c r="Z5544" s="17" t="str">
        <f>CONCATENATE(INT(spotify_top_songs_audio_features[[#This Row],[duration_ms]]/(60*1000)),":",MOD(INT(spotify_top_songs_audio_features[[#This Row],[duration_ms]]/1000),60))</f>
        <v>2:28</v>
      </c>
      <c r="AA55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44" t="str">
        <f>spotify_top_songs_audio_features[[#This Row],[track_name]]</f>
        <v>1.5</v>
      </c>
    </row>
    <row r="5545" spans="1:28" x14ac:dyDescent="0.25">
      <c r="A5545" t="s">
        <v>15167</v>
      </c>
      <c r="B5545" t="s">
        <v>15168</v>
      </c>
      <c r="C5545" t="s">
        <v>15169</v>
      </c>
      <c r="D5545" t="s">
        <v>15170</v>
      </c>
      <c r="E5545" t="s">
        <v>469</v>
      </c>
      <c r="F5545" t="s">
        <v>32</v>
      </c>
      <c r="G5545" t="s">
        <v>25</v>
      </c>
      <c r="H5545">
        <v>66</v>
      </c>
      <c r="I5545">
        <v>72</v>
      </c>
      <c r="J5545">
        <v>753</v>
      </c>
      <c r="K5545" t="s">
        <v>3033</v>
      </c>
      <c r="L5545">
        <v>0</v>
      </c>
      <c r="M5545">
        <v>226</v>
      </c>
      <c r="N5545">
        <v>628</v>
      </c>
      <c r="O5545">
        <v>-5874</v>
      </c>
      <c r="P5545">
        <v>99937</v>
      </c>
      <c r="Q5545">
        <v>192960</v>
      </c>
      <c r="R5545">
        <v>1</v>
      </c>
      <c r="S5545">
        <v>5892932</v>
      </c>
      <c r="U5545" t="str">
        <f>IFERROR(LEFT(spotify_top_songs_audio_features[[#This Row],[artist_names]],SEARCH(",",spotify_top_songs_audio_features[[#This Row],[artist_names]])-1),spotify_top_songs_audio_features[[#This Row],[artist_names]])</f>
        <v>Alonzo</v>
      </c>
      <c r="V5545" t="str">
        <f>IFERROR(MID(spotify_top_songs_audio_features[[#This Row],[artist_names]],SEARCH(",",spotify_top_songs_audio_features[[#This Row],[artist_names]])+2,99),"")</f>
        <v>Ninho, Naps</v>
      </c>
      <c r="W5545" t="str">
        <f>spotify_top_songs_audio_features[[#This Row],[source]]</f>
        <v>ONLY PRO</v>
      </c>
      <c r="X5545" s="1">
        <f>spotify_top_songs_audio_features[[#This Row],[streams]]</f>
        <v>5892932</v>
      </c>
      <c r="Y5545" t="str">
        <f>IF(Tabela2[[#This Row],[feat]]="","","Feat")</f>
        <v>Feat</v>
      </c>
      <c r="Z5545" s="17" t="str">
        <f>CONCATENATE(INT(spotify_top_songs_audio_features[[#This Row],[duration_ms]]/(60*1000)),":",MOD(INT(spotify_top_songs_audio_features[[#This Row],[duration_ms]]/1000),60))</f>
        <v>3:12</v>
      </c>
      <c r="AA55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545" t="str">
        <f>spotify_top_songs_audio_features[[#This Row],[track_name]]</f>
        <v>TOUT VA BIEN (feat. Ninho &amp; Naps)</v>
      </c>
    </row>
    <row r="5546" spans="1:28" x14ac:dyDescent="0.25">
      <c r="A5546" t="s">
        <v>4368</v>
      </c>
      <c r="B5546" t="s">
        <v>293</v>
      </c>
      <c r="C5546" t="s">
        <v>4369</v>
      </c>
      <c r="D5546" t="s">
        <v>85</v>
      </c>
      <c r="E5546" t="s">
        <v>102</v>
      </c>
      <c r="F5546" t="s">
        <v>32</v>
      </c>
      <c r="G5546" t="s">
        <v>152</v>
      </c>
      <c r="H5546">
        <v>334</v>
      </c>
      <c r="I5546">
        <v>276</v>
      </c>
      <c r="J5546">
        <v>643</v>
      </c>
      <c r="K5546" t="s">
        <v>4370</v>
      </c>
      <c r="L5546">
        <v>249</v>
      </c>
      <c r="M5546">
        <v>113</v>
      </c>
      <c r="N5546">
        <v>429</v>
      </c>
      <c r="O5546">
        <v>-13125</v>
      </c>
      <c r="P5546">
        <v>201025</v>
      </c>
      <c r="Q5546">
        <v>271177</v>
      </c>
      <c r="R5546">
        <v>1</v>
      </c>
      <c r="S5546">
        <v>5892021</v>
      </c>
      <c r="U5546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546" t="str">
        <f>IFERROR(MID(spotify_top_songs_audio_features[[#This Row],[artist_names]],SEARCH(",",spotify_top_songs_audio_features[[#This Row],[artist_names]])+2,99),"")</f>
        <v/>
      </c>
      <c r="W5546" t="str">
        <f>spotify_top_songs_audio_features[[#This Row],[source]]</f>
        <v>Polydor Records</v>
      </c>
      <c r="X5546" s="1">
        <f>spotify_top_songs_audio_features[[#This Row],[streams]]</f>
        <v>5892021</v>
      </c>
      <c r="Y5546" t="str">
        <f>IF(Tabela2[[#This Row],[feat]]="","","Feat")</f>
        <v/>
      </c>
      <c r="Z5546" s="17" t="str">
        <f>CONCATENATE(INT(spotify_top_songs_audio_features[[#This Row],[duration_ms]]/(60*1000)),":",MOD(INT(spotify_top_songs_audio_features[[#This Row],[duration_ms]]/1000),60))</f>
        <v>4:31</v>
      </c>
      <c r="AA55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546" t="str">
        <f>spotify_top_songs_audio_features[[#This Row],[track_name]]</f>
        <v>Chemtrails Over The Country Club</v>
      </c>
    </row>
    <row r="5547" spans="1:28" x14ac:dyDescent="0.25">
      <c r="A5547" t="s">
        <v>17182</v>
      </c>
      <c r="B5547" t="s">
        <v>17183</v>
      </c>
      <c r="C5547" t="s">
        <v>17184</v>
      </c>
      <c r="D5547" t="s">
        <v>112</v>
      </c>
      <c r="E5547" t="s">
        <v>58</v>
      </c>
      <c r="F5547" t="s">
        <v>24</v>
      </c>
      <c r="G5547" t="s">
        <v>25</v>
      </c>
      <c r="H5547">
        <v>588</v>
      </c>
      <c r="I5547">
        <v>608</v>
      </c>
      <c r="J5547">
        <v>365</v>
      </c>
      <c r="K5547" t="s">
        <v>391</v>
      </c>
      <c r="L5547">
        <v>0</v>
      </c>
      <c r="M5547">
        <v>92</v>
      </c>
      <c r="N5547">
        <v>508</v>
      </c>
      <c r="O5547">
        <v>-7062</v>
      </c>
      <c r="P5547">
        <v>90201</v>
      </c>
      <c r="Q5547">
        <v>189496</v>
      </c>
      <c r="R5547">
        <v>1</v>
      </c>
      <c r="S5547">
        <v>5889939</v>
      </c>
      <c r="U554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547" t="str">
        <f>IFERROR(MID(spotify_top_songs_audio_features[[#This Row],[artist_names]],SEARCH(",",spotify_top_songs_audio_features[[#This Row],[artist_names]])+2,99),"")</f>
        <v>Keith Urban</v>
      </c>
      <c r="W5547" t="str">
        <f>spotify_top_songs_audio_features[[#This Row],[source]]</f>
        <v>Taylor Swift</v>
      </c>
      <c r="X5547" s="1">
        <f>spotify_top_songs_audio_features[[#This Row],[streams]]</f>
        <v>5889939</v>
      </c>
      <c r="Y5547" t="str">
        <f>IF(Tabela2[[#This Row],[feat]]="","","Feat")</f>
        <v>Feat</v>
      </c>
      <c r="Z5547" s="17" t="str">
        <f>CONCATENATE(INT(spotify_top_songs_audio_features[[#This Row],[duration_ms]]/(60*1000)),":",MOD(INT(spotify_top_songs_audio_features[[#This Row],[duration_ms]]/1000),60))</f>
        <v>3:9</v>
      </c>
      <c r="AA55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47" t="str">
        <f>spotify_top_songs_audio_features[[#This Row],[track_name]]</f>
        <v>That’s When (feat. Keith Urban) (Taylor’s Version) (From The Vault)</v>
      </c>
    </row>
    <row r="5548" spans="1:28" x14ac:dyDescent="0.25">
      <c r="A5548" t="s">
        <v>2450</v>
      </c>
      <c r="B5548" t="s">
        <v>112</v>
      </c>
      <c r="C5548" t="s">
        <v>2451</v>
      </c>
      <c r="D5548" t="s">
        <v>112</v>
      </c>
      <c r="E5548" t="s">
        <v>23</v>
      </c>
      <c r="F5548" t="s">
        <v>24</v>
      </c>
      <c r="G5548" t="s">
        <v>25</v>
      </c>
      <c r="H5548">
        <v>578</v>
      </c>
      <c r="I5548">
        <v>909</v>
      </c>
      <c r="J5548">
        <v>628</v>
      </c>
      <c r="K5548" t="s">
        <v>2452</v>
      </c>
      <c r="L5548">
        <v>0</v>
      </c>
      <c r="M5548">
        <v>333</v>
      </c>
      <c r="N5548">
        <v>541</v>
      </c>
      <c r="O5548">
        <v>-3669</v>
      </c>
      <c r="P5548">
        <v>100023</v>
      </c>
      <c r="Q5548">
        <v>200576</v>
      </c>
      <c r="R5548">
        <v>1</v>
      </c>
      <c r="S5548">
        <v>5885151</v>
      </c>
      <c r="U5548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548" t="str">
        <f>IFERROR(MID(spotify_top_songs_audio_features[[#This Row],[artist_names]],SEARCH(",",spotify_top_songs_audio_features[[#This Row],[artist_names]])+2,99),"")</f>
        <v/>
      </c>
      <c r="W5548" t="str">
        <f>spotify_top_songs_audio_features[[#This Row],[source]]</f>
        <v>Taylor Swift</v>
      </c>
      <c r="X5548" s="1">
        <f>spotify_top_songs_audio_features[[#This Row],[streams]]</f>
        <v>5885151</v>
      </c>
      <c r="Y5548" t="str">
        <f>IF(Tabela2[[#This Row],[feat]]="","","Feat")</f>
        <v/>
      </c>
      <c r="Z5548" s="17" t="str">
        <f>CONCATENATE(INT(spotify_top_songs_audio_features[[#This Row],[duration_ms]]/(60*1000)),":",MOD(INT(spotify_top_songs_audio_features[[#This Row],[duration_ms]]/1000),60))</f>
        <v>3:20</v>
      </c>
      <c r="AA55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48" t="str">
        <f>spotify_top_songs_audio_features[[#This Row],[track_name]]</f>
        <v>Tell Me Why (Taylor’s Version)</v>
      </c>
    </row>
    <row r="5549" spans="1:28" x14ac:dyDescent="0.25">
      <c r="A5549" t="s">
        <v>3430</v>
      </c>
      <c r="B5549" t="s">
        <v>3431</v>
      </c>
      <c r="C5549" t="s">
        <v>3432</v>
      </c>
      <c r="D5549" t="s">
        <v>703</v>
      </c>
      <c r="E5549" t="s">
        <v>70</v>
      </c>
      <c r="F5549" t="s">
        <v>24</v>
      </c>
      <c r="G5549" t="s">
        <v>25</v>
      </c>
      <c r="H5549">
        <v>356</v>
      </c>
      <c r="I5549">
        <v>684</v>
      </c>
      <c r="J5549">
        <v>878</v>
      </c>
      <c r="K5549" t="s">
        <v>1075</v>
      </c>
      <c r="L5549">
        <v>0</v>
      </c>
      <c r="M5549">
        <v>101</v>
      </c>
      <c r="N5549">
        <v>347</v>
      </c>
      <c r="O5549">
        <v>-7347</v>
      </c>
      <c r="P5549">
        <v>87188</v>
      </c>
      <c r="Q5549">
        <v>193733</v>
      </c>
      <c r="R5549">
        <v>4</v>
      </c>
      <c r="S5549">
        <v>5883145</v>
      </c>
      <c r="U5549" t="str">
        <f>IFERROR(LEFT(spotify_top_songs_audio_features[[#This Row],[artist_names]],SEARCH(",",spotify_top_songs_audio_features[[#This Row],[artist_names]])-1),spotify_top_songs_audio_features[[#This Row],[artist_names]])</f>
        <v>KSI</v>
      </c>
      <c r="V5549" t="str">
        <f>IFERROR(MID(spotify_top_songs_audio_features[[#This Row],[artist_names]],SEARCH(",",spotify_top_songs_audio_features[[#This Row],[artist_names]])+2,99),"")</f>
        <v/>
      </c>
      <c r="W5549" t="str">
        <f>spotify_top_songs_audio_features[[#This Row],[source]]</f>
        <v>BMG Rights Management (US) LLC</v>
      </c>
      <c r="X5549" s="1">
        <f>spotify_top_songs_audio_features[[#This Row],[streams]]</f>
        <v>5883145</v>
      </c>
      <c r="Y5549" t="str">
        <f>IF(Tabela2[[#This Row],[feat]]="","","Feat")</f>
        <v/>
      </c>
      <c r="Z5549" s="17" t="str">
        <f>CONCATENATE(INT(spotify_top_songs_audio_features[[#This Row],[duration_ms]]/(60*1000)),":",MOD(INT(spotify_top_songs_audio_features[[#This Row],[duration_ms]]/1000),60))</f>
        <v>3:13</v>
      </c>
      <c r="AA55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49" t="str">
        <f>spotify_top_songs_audio_features[[#This Row],[track_name]]</f>
        <v>Holiday</v>
      </c>
    </row>
    <row r="5550" spans="1:28" x14ac:dyDescent="0.25">
      <c r="A5550" t="s">
        <v>7675</v>
      </c>
      <c r="B5550" t="s">
        <v>293</v>
      </c>
      <c r="C5550" t="s">
        <v>7676</v>
      </c>
      <c r="D5550" t="s">
        <v>85</v>
      </c>
      <c r="E5550" t="s">
        <v>177</v>
      </c>
      <c r="F5550" t="s">
        <v>32</v>
      </c>
      <c r="G5550" t="s">
        <v>64</v>
      </c>
      <c r="H5550">
        <v>294</v>
      </c>
      <c r="I5550">
        <v>337</v>
      </c>
      <c r="J5550">
        <v>36</v>
      </c>
      <c r="K5550" t="s">
        <v>7677</v>
      </c>
      <c r="L5550">
        <v>414</v>
      </c>
      <c r="M5550">
        <v>14</v>
      </c>
      <c r="N5550">
        <v>135</v>
      </c>
      <c r="O5550">
        <v>-10614</v>
      </c>
      <c r="P5550">
        <v>91781</v>
      </c>
      <c r="Q5550">
        <v>300683</v>
      </c>
      <c r="R5550">
        <v>1</v>
      </c>
      <c r="S5550">
        <v>5880972</v>
      </c>
      <c r="U5550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550" t="str">
        <f>IFERROR(MID(spotify_top_songs_audio_features[[#This Row],[artist_names]],SEARCH(",",spotify_top_songs_audio_features[[#This Row],[artist_names]])+2,99),"")</f>
        <v/>
      </c>
      <c r="W5550" t="str">
        <f>spotify_top_songs_audio_features[[#This Row],[source]]</f>
        <v>Polydor Records</v>
      </c>
      <c r="X5550" s="1">
        <f>spotify_top_songs_audio_features[[#This Row],[streams]]</f>
        <v>5880972</v>
      </c>
      <c r="Y5550" t="str">
        <f>IF(Tabela2[[#This Row],[feat]]="","","Feat")</f>
        <v/>
      </c>
      <c r="Z5550" s="17" t="str">
        <f>CONCATENATE(INT(spotify_top_songs_audio_features[[#This Row],[duration_ms]]/(60*1000)),":",MOD(INT(spotify_top_songs_audio_features[[#This Row],[duration_ms]]/1000),60))</f>
        <v>5:0</v>
      </c>
      <c r="AA55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550" t="str">
        <f>spotify_top_songs_audio_features[[#This Row],[track_name]]</f>
        <v>Cinnamon Girl</v>
      </c>
    </row>
    <row r="5551" spans="1:28" x14ac:dyDescent="0.25">
      <c r="A5551" t="s">
        <v>16332</v>
      </c>
      <c r="B5551" t="s">
        <v>16333</v>
      </c>
      <c r="C5551" t="s">
        <v>16334</v>
      </c>
      <c r="D5551" t="s">
        <v>9564</v>
      </c>
      <c r="E5551" t="s">
        <v>31</v>
      </c>
      <c r="F5551" t="s">
        <v>24</v>
      </c>
      <c r="G5551" t="s">
        <v>25</v>
      </c>
      <c r="H5551">
        <v>761</v>
      </c>
      <c r="I5551">
        <v>556</v>
      </c>
      <c r="J5551">
        <v>364</v>
      </c>
      <c r="K5551" t="s">
        <v>2805</v>
      </c>
      <c r="L5551">
        <v>175</v>
      </c>
      <c r="M5551">
        <v>976</v>
      </c>
      <c r="N5551">
        <v>521</v>
      </c>
      <c r="O5551">
        <v>-6943</v>
      </c>
      <c r="P5551">
        <v>18781</v>
      </c>
      <c r="Q5551">
        <v>160357</v>
      </c>
      <c r="R5551">
        <v>1</v>
      </c>
      <c r="S5551">
        <v>5878493</v>
      </c>
      <c r="U5551" t="str">
        <f>IFERROR(LEFT(spotify_top_songs_audio_features[[#This Row],[artist_names]],SEARCH(",",spotify_top_songs_audio_features[[#This Row],[artist_names]])-1),spotify_top_songs_audio_features[[#This Row],[artist_names]])</f>
        <v>Zuna</v>
      </c>
      <c r="V5551" t="str">
        <f>IFERROR(MID(spotify_top_songs_audio_features[[#This Row],[artist_names]],SEARCH(",",spotify_top_songs_audio_features[[#This Row],[artist_names]])+2,99),"")</f>
        <v>Loredana, SRNO</v>
      </c>
      <c r="W5551" t="str">
        <f>spotify_top_songs_audio_features[[#This Row],[source]]</f>
        <v>KMN Gang</v>
      </c>
      <c r="X5551" s="1">
        <f>spotify_top_songs_audio_features[[#This Row],[streams]]</f>
        <v>5878493</v>
      </c>
      <c r="Y5551" t="str">
        <f>IF(Tabela2[[#This Row],[feat]]="","","Feat")</f>
        <v>Feat</v>
      </c>
      <c r="Z5551" s="17" t="str">
        <f>CONCATENATE(INT(spotify_top_songs_audio_features[[#This Row],[duration_ms]]/(60*1000)),":",MOD(INT(spotify_top_songs_audio_features[[#This Row],[duration_ms]]/1000),60))</f>
        <v>2:40</v>
      </c>
      <c r="AA55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51" t="str">
        <f>spotify_top_songs_audio_features[[#This Row],[track_name]]</f>
        <v>Du bist mein</v>
      </c>
    </row>
    <row r="5552" spans="1:28" x14ac:dyDescent="0.25">
      <c r="A5552" t="s">
        <v>4748</v>
      </c>
      <c r="B5552" t="s">
        <v>4749</v>
      </c>
      <c r="C5552" t="s">
        <v>4750</v>
      </c>
      <c r="D5552" t="s">
        <v>4751</v>
      </c>
      <c r="E5552" t="s">
        <v>113</v>
      </c>
      <c r="F5552" t="s">
        <v>24</v>
      </c>
      <c r="G5552" t="s">
        <v>25</v>
      </c>
      <c r="H5552">
        <v>532</v>
      </c>
      <c r="I5552">
        <v>708</v>
      </c>
      <c r="J5552">
        <v>505</v>
      </c>
      <c r="K5552" t="s">
        <v>1432</v>
      </c>
      <c r="L5552">
        <v>236</v>
      </c>
      <c r="M5552">
        <v>107</v>
      </c>
      <c r="N5552">
        <v>586</v>
      </c>
      <c r="O5552">
        <v>-8121</v>
      </c>
      <c r="P5552">
        <v>167977</v>
      </c>
      <c r="Q5552">
        <v>254467</v>
      </c>
      <c r="R5552">
        <v>1</v>
      </c>
      <c r="S5552">
        <v>5876058</v>
      </c>
      <c r="U5552" t="str">
        <f>IFERROR(LEFT(spotify_top_songs_audio_features[[#This Row],[artist_names]],SEARCH(",",spotify_top_songs_audio_features[[#This Row],[artist_names]])-1),spotify_top_songs_audio_features[[#This Row],[artist_names]])</f>
        <v>Big Red Machine</v>
      </c>
      <c r="V5552" t="str">
        <f>IFERROR(MID(spotify_top_songs_audio_features[[#This Row],[artist_names]],SEARCH(",",spotify_top_songs_audio_features[[#This Row],[artist_names]])+2,99),"")</f>
        <v>Taylor Swift</v>
      </c>
      <c r="W5552" t="str">
        <f>spotify_top_songs_audio_features[[#This Row],[source]]</f>
        <v>Jagjaguwar</v>
      </c>
      <c r="X5552" s="1">
        <f>spotify_top_songs_audio_features[[#This Row],[streams]]</f>
        <v>5876058</v>
      </c>
      <c r="Y5552" t="str">
        <f>IF(Tabela2[[#This Row],[feat]]="","","Feat")</f>
        <v>Feat</v>
      </c>
      <c r="Z5552" s="17" t="str">
        <f>CONCATENATE(INT(spotify_top_songs_audio_features[[#This Row],[duration_ms]]/(60*1000)),":",MOD(INT(spotify_top_songs_audio_features[[#This Row],[duration_ms]]/1000),60))</f>
        <v>4:14</v>
      </c>
      <c r="AA55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552" t="str">
        <f>spotify_top_songs_audio_features[[#This Row],[track_name]]</f>
        <v>Renegade</v>
      </c>
    </row>
    <row r="5553" spans="1:28" x14ac:dyDescent="0.25">
      <c r="A5553" t="s">
        <v>13822</v>
      </c>
      <c r="B5553" t="s">
        <v>1936</v>
      </c>
      <c r="C5553" t="s">
        <v>1937</v>
      </c>
      <c r="D5553" t="s">
        <v>1938</v>
      </c>
      <c r="E5553" t="s">
        <v>102</v>
      </c>
      <c r="F5553" t="s">
        <v>32</v>
      </c>
      <c r="G5553" t="s">
        <v>25</v>
      </c>
      <c r="H5553">
        <v>823</v>
      </c>
      <c r="I5553">
        <v>723</v>
      </c>
      <c r="J5553">
        <v>229</v>
      </c>
      <c r="K5553" t="s">
        <v>6012</v>
      </c>
      <c r="L5553">
        <v>315</v>
      </c>
      <c r="M5553">
        <v>998</v>
      </c>
      <c r="N5553">
        <v>505</v>
      </c>
      <c r="O5553">
        <v>-4778</v>
      </c>
      <c r="P5553">
        <v>8397</v>
      </c>
      <c r="Q5553">
        <v>198493</v>
      </c>
      <c r="R5553">
        <v>12</v>
      </c>
      <c r="S5553">
        <v>5874460</v>
      </c>
      <c r="U5553" t="str">
        <f>IFERROR(LEFT(spotify_top_songs_audio_features[[#This Row],[artist_names]],SEARCH(",",spotify_top_songs_audio_features[[#This Row],[artist_names]])-1),spotify_top_songs_audio_features[[#This Row],[artist_names]])</f>
        <v>C. Tangana</v>
      </c>
      <c r="V5553" t="str">
        <f>IFERROR(MID(spotify_top_songs_audio_features[[#This Row],[artist_names]],SEARCH(",",spotify_top_songs_audio_features[[#This Row],[artist_names]])+2,99),"")</f>
        <v>Niño de Elche, La Húngara</v>
      </c>
      <c r="W5553" t="str">
        <f>spotify_top_songs_audio_features[[#This Row],[source]]</f>
        <v>Sony Music Entertainment</v>
      </c>
      <c r="X5553" s="1">
        <f>spotify_top_songs_audio_features[[#This Row],[streams]]</f>
        <v>5874460</v>
      </c>
      <c r="Y5553" t="str">
        <f>IF(Tabela2[[#This Row],[feat]]="","","Feat")</f>
        <v>Feat</v>
      </c>
      <c r="Z5553" s="17" t="str">
        <f>CONCATENATE(INT(spotify_top_songs_audio_features[[#This Row],[duration_ms]]/(60*1000)),":",MOD(INT(spotify_top_songs_audio_features[[#This Row],[duration_ms]]/1000),60))</f>
        <v>3:18</v>
      </c>
      <c r="AA55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553" t="str">
        <f>spotify_top_songs_audio_features[[#This Row],[track_name]]</f>
        <v>Tú Me Dejaste De Querer</v>
      </c>
    </row>
    <row r="5554" spans="1:28" x14ac:dyDescent="0.25">
      <c r="A5554" t="s">
        <v>2130</v>
      </c>
      <c r="B5554" t="s">
        <v>2131</v>
      </c>
      <c r="C5554" t="s">
        <v>2132</v>
      </c>
      <c r="D5554" t="s">
        <v>501</v>
      </c>
      <c r="E5554" t="s">
        <v>58</v>
      </c>
      <c r="F5554" t="s">
        <v>32</v>
      </c>
      <c r="G5554" t="s">
        <v>25</v>
      </c>
      <c r="H5554">
        <v>903</v>
      </c>
      <c r="I5554">
        <v>537</v>
      </c>
      <c r="J5554">
        <v>283</v>
      </c>
      <c r="K5554" t="s">
        <v>1547</v>
      </c>
      <c r="L5554">
        <v>0</v>
      </c>
      <c r="M5554">
        <v>129</v>
      </c>
      <c r="N5554">
        <v>737</v>
      </c>
      <c r="O5554">
        <v>-6854</v>
      </c>
      <c r="P5554">
        <v>115013</v>
      </c>
      <c r="Q5554">
        <v>120000</v>
      </c>
      <c r="R5554">
        <v>1</v>
      </c>
      <c r="S5554">
        <v>5873003</v>
      </c>
      <c r="U5554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5554" t="str">
        <f>IFERROR(MID(spotify_top_songs_audio_features[[#This Row],[artist_names]],SEARCH(",",spotify_top_songs_audio_features[[#This Row],[artist_names]])+2,99),"")</f>
        <v>Lil Baby</v>
      </c>
      <c r="W5554" t="str">
        <f>spotify_top_songs_audio_features[[#This Row],[source]]</f>
        <v>300 Entertainment</v>
      </c>
      <c r="X5554" s="1">
        <f>spotify_top_songs_audio_features[[#This Row],[streams]]</f>
        <v>5873003</v>
      </c>
      <c r="Y5554" t="str">
        <f>IF(Tabela2[[#This Row],[feat]]="","","Feat")</f>
        <v>Feat</v>
      </c>
      <c r="Z5554" s="17" t="str">
        <f>CONCATENATE(INT(spotify_top_songs_audio_features[[#This Row],[duration_ms]]/(60*1000)),":",MOD(INT(spotify_top_songs_audio_features[[#This Row],[duration_ms]]/1000),60))</f>
        <v>2:0</v>
      </c>
      <c r="AA55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54" t="str">
        <f>spotify_top_songs_audio_features[[#This Row],[track_name]]</f>
        <v>25k jacket (feat. Lil Baby)</v>
      </c>
    </row>
    <row r="5555" spans="1:28" x14ac:dyDescent="0.25">
      <c r="A5555" t="s">
        <v>4411</v>
      </c>
      <c r="B5555" t="s">
        <v>4412</v>
      </c>
      <c r="C5555" t="s">
        <v>4413</v>
      </c>
      <c r="D5555" t="s">
        <v>4414</v>
      </c>
      <c r="E5555" t="s">
        <v>70</v>
      </c>
      <c r="F5555" t="s">
        <v>32</v>
      </c>
      <c r="G5555" t="s">
        <v>25</v>
      </c>
      <c r="H5555">
        <v>592</v>
      </c>
      <c r="I5555">
        <v>584</v>
      </c>
      <c r="J5555">
        <v>893</v>
      </c>
      <c r="K5555" t="s">
        <v>3207</v>
      </c>
      <c r="L5555">
        <v>2.63E-4</v>
      </c>
      <c r="M5555">
        <v>132</v>
      </c>
      <c r="N5555">
        <v>447</v>
      </c>
      <c r="O5555">
        <v>-6232</v>
      </c>
      <c r="P5555">
        <v>88073</v>
      </c>
      <c r="Q5555">
        <v>245893</v>
      </c>
      <c r="R5555">
        <v>1</v>
      </c>
      <c r="S5555">
        <v>5870185</v>
      </c>
      <c r="U5555" t="str">
        <f>IFERROR(LEFT(spotify_top_songs_audio_features[[#This Row],[artist_names]],SEARCH(",",spotify_top_songs_audio_features[[#This Row],[artist_names]])-1),spotify_top_songs_audio_features[[#This Row],[artist_names]])</f>
        <v>2 Chainz</v>
      </c>
      <c r="V5555" t="str">
        <f>IFERROR(MID(spotify_top_songs_audio_features[[#This Row],[artist_names]],SEARCH(",",spotify_top_songs_audio_features[[#This Row],[artist_names]])+2,99),"")</f>
        <v>Ariana Grande</v>
      </c>
      <c r="W5555" t="str">
        <f>spotify_top_songs_audio_features[[#This Row],[source]]</f>
        <v>Gamebread, LLC / Def Jam Recordings</v>
      </c>
      <c r="X5555" s="1">
        <f>spotify_top_songs_audio_features[[#This Row],[streams]]</f>
        <v>5870185</v>
      </c>
      <c r="Y5555" t="str">
        <f>IF(Tabela2[[#This Row],[feat]]="","","Feat")</f>
        <v>Feat</v>
      </c>
      <c r="Z5555" s="17" t="str">
        <f>CONCATENATE(INT(spotify_top_songs_audio_features[[#This Row],[duration_ms]]/(60*1000)),":",MOD(INT(spotify_top_songs_audio_features[[#This Row],[duration_ms]]/1000),60))</f>
        <v>4:5</v>
      </c>
      <c r="AA55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55" t="str">
        <f>spotify_top_songs_audio_features[[#This Row],[track_name]]</f>
        <v>Rule The World (feat. Ariana Grande)</v>
      </c>
    </row>
    <row r="5556" spans="1:28" x14ac:dyDescent="0.25">
      <c r="A5556" t="s">
        <v>9302</v>
      </c>
      <c r="B5556" t="s">
        <v>8947</v>
      </c>
      <c r="C5556" t="s">
        <v>8948</v>
      </c>
      <c r="D5556" t="s">
        <v>6573</v>
      </c>
      <c r="E5556" t="s">
        <v>31</v>
      </c>
      <c r="F5556" t="s">
        <v>24</v>
      </c>
      <c r="G5556" t="s">
        <v>25</v>
      </c>
      <c r="H5556">
        <v>681</v>
      </c>
      <c r="I5556">
        <v>63</v>
      </c>
      <c r="J5556">
        <v>385</v>
      </c>
      <c r="K5556" t="s">
        <v>8776</v>
      </c>
      <c r="L5556">
        <v>0</v>
      </c>
      <c r="M5556">
        <v>139</v>
      </c>
      <c r="N5556">
        <v>183</v>
      </c>
      <c r="O5556">
        <v>-5585</v>
      </c>
      <c r="P5556">
        <v>151951</v>
      </c>
      <c r="Q5556">
        <v>161053</v>
      </c>
      <c r="R5556">
        <v>2</v>
      </c>
      <c r="S5556">
        <v>5870183</v>
      </c>
      <c r="U5556" t="str">
        <f>IFERROR(LEFT(spotify_top_songs_audio_features[[#This Row],[artist_names]],SEARCH(",",spotify_top_songs_audio_features[[#This Row],[artist_names]])-1),spotify_top_songs_audio_features[[#This Row],[artist_names]])</f>
        <v>Meek Mill</v>
      </c>
      <c r="V5556" t="str">
        <f>IFERROR(MID(spotify_top_songs_audio_features[[#This Row],[artist_names]],SEARCH(",",spotify_top_songs_audio_features[[#This Row],[artist_names]])+2,99),"")</f>
        <v>Lil Durk, Lil Baby</v>
      </c>
      <c r="W5556" t="str">
        <f>spotify_top_songs_audio_features[[#This Row],[source]]</f>
        <v>MMG/Atlantic</v>
      </c>
      <c r="X5556" s="1">
        <f>spotify_top_songs_audio_features[[#This Row],[streams]]</f>
        <v>5870183</v>
      </c>
      <c r="Y5556" t="str">
        <f>IF(Tabela2[[#This Row],[feat]]="","","Feat")</f>
        <v>Feat</v>
      </c>
      <c r="Z5556" s="17" t="str">
        <f>CONCATENATE(INT(spotify_top_songs_audio_features[[#This Row],[duration_ms]]/(60*1000)),":",MOD(INT(spotify_top_songs_audio_features[[#This Row],[duration_ms]]/1000),60))</f>
        <v>2:41</v>
      </c>
      <c r="AA55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56" t="str">
        <f>spotify_top_songs_audio_features[[#This Row],[track_name]]</f>
        <v>Sharing Locations (feat. Lil Baby &amp; Lil Durk)</v>
      </c>
    </row>
    <row r="5557" spans="1:28" x14ac:dyDescent="0.25">
      <c r="A5557" t="s">
        <v>13816</v>
      </c>
      <c r="B5557" t="s">
        <v>13817</v>
      </c>
      <c r="C5557" t="s">
        <v>13818</v>
      </c>
      <c r="D5557" t="s">
        <v>1101</v>
      </c>
      <c r="E5557" t="s">
        <v>43</v>
      </c>
      <c r="F5557" t="s">
        <v>32</v>
      </c>
      <c r="G5557" t="s">
        <v>25</v>
      </c>
      <c r="H5557">
        <v>671</v>
      </c>
      <c r="I5557">
        <v>71</v>
      </c>
      <c r="J5557">
        <v>109</v>
      </c>
      <c r="K5557" t="s">
        <v>2062</v>
      </c>
      <c r="L5557">
        <v>4.7600000000000002E-4</v>
      </c>
      <c r="M5557">
        <v>74</v>
      </c>
      <c r="N5557">
        <v>233</v>
      </c>
      <c r="O5557">
        <v>-6997</v>
      </c>
      <c r="P5557">
        <v>102022</v>
      </c>
      <c r="Q5557">
        <v>199179</v>
      </c>
      <c r="R5557">
        <v>2</v>
      </c>
      <c r="S5557">
        <v>5868126</v>
      </c>
      <c r="U5557" t="str">
        <f>IFERROR(LEFT(spotify_top_songs_audio_features[[#This Row],[artist_names]],SEARCH(",",spotify_top_songs_audio_features[[#This Row],[artist_names]])-1),spotify_top_songs_audio_features[[#This Row],[artist_names]])</f>
        <v>Tove Lo</v>
      </c>
      <c r="V5557" t="str">
        <f>IFERROR(MID(spotify_top_songs_audio_features[[#This Row],[artist_names]],SEARCH(",",spotify_top_songs_audio_features[[#This Row],[artist_names]])+2,99),"")</f>
        <v/>
      </c>
      <c r="W5557" t="str">
        <f>spotify_top_songs_audio_features[[#This Row],[source]]</f>
        <v>Universal Music AB</v>
      </c>
      <c r="X5557" s="1">
        <f>spotify_top_songs_audio_features[[#This Row],[streams]]</f>
        <v>5868126</v>
      </c>
      <c r="Y5557" t="str">
        <f>IF(Tabela2[[#This Row],[feat]]="","","Feat")</f>
        <v/>
      </c>
      <c r="Z5557" s="17" t="str">
        <f>CONCATENATE(INT(spotify_top_songs_audio_features[[#This Row],[duration_ms]]/(60*1000)),":",MOD(INT(spotify_top_songs_audio_features[[#This Row],[duration_ms]]/1000),60))</f>
        <v>3:19</v>
      </c>
      <c r="AA55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557" t="str">
        <f>spotify_top_songs_audio_features[[#This Row],[track_name]]</f>
        <v>Cool Girl</v>
      </c>
    </row>
    <row r="5558" spans="1:28" x14ac:dyDescent="0.25">
      <c r="A5558" t="s">
        <v>16554</v>
      </c>
      <c r="B5558" t="s">
        <v>16555</v>
      </c>
      <c r="C5558" t="s">
        <v>16556</v>
      </c>
      <c r="D5558" t="s">
        <v>2028</v>
      </c>
      <c r="E5558" t="s">
        <v>23</v>
      </c>
      <c r="F5558" t="s">
        <v>24</v>
      </c>
      <c r="G5558" t="s">
        <v>152</v>
      </c>
      <c r="H5558">
        <v>526</v>
      </c>
      <c r="I5558">
        <v>633</v>
      </c>
      <c r="J5558">
        <v>134</v>
      </c>
      <c r="K5558" t="s">
        <v>3788</v>
      </c>
      <c r="L5558">
        <v>0</v>
      </c>
      <c r="M5558">
        <v>129</v>
      </c>
      <c r="N5558">
        <v>272</v>
      </c>
      <c r="O5558">
        <v>-7002</v>
      </c>
      <c r="P5558">
        <v>171044</v>
      </c>
      <c r="Q5558">
        <v>203947</v>
      </c>
      <c r="R5558">
        <v>1</v>
      </c>
      <c r="S5558">
        <v>5867930</v>
      </c>
      <c r="U5558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5558" t="str">
        <f>IFERROR(MID(spotify_top_songs_audio_features[[#This Row],[artist_names]],SEARCH(",",spotify_top_songs_audio_features[[#This Row],[artist_names]])+2,99),"")</f>
        <v>Kim Petras</v>
      </c>
      <c r="W5558" t="str">
        <f>spotify_top_songs_audio_features[[#This Row],[source]]</f>
        <v>Kygo</v>
      </c>
      <c r="X5558" s="1">
        <f>spotify_top_songs_audio_features[[#This Row],[streams]]</f>
        <v>5867930</v>
      </c>
      <c r="Y5558" t="str">
        <f>IF(Tabela2[[#This Row],[feat]]="","","Feat")</f>
        <v>Feat</v>
      </c>
      <c r="Z5558" s="17" t="str">
        <f>CONCATENATE(INT(spotify_top_songs_audio_features[[#This Row],[duration_ms]]/(60*1000)),":",MOD(INT(spotify_top_songs_audio_features[[#This Row],[duration_ms]]/1000),60))</f>
        <v>3:23</v>
      </c>
      <c r="AA55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58" t="str">
        <f>spotify_top_songs_audio_features[[#This Row],[track_name]]</f>
        <v>Broken Glass</v>
      </c>
    </row>
    <row r="5559" spans="1:28" x14ac:dyDescent="0.25">
      <c r="A5559" t="s">
        <v>9968</v>
      </c>
      <c r="B5559" t="s">
        <v>9969</v>
      </c>
      <c r="C5559" t="s">
        <v>9970</v>
      </c>
      <c r="D5559" t="s">
        <v>259</v>
      </c>
      <c r="E5559" t="s">
        <v>86</v>
      </c>
      <c r="F5559" t="s">
        <v>24</v>
      </c>
      <c r="G5559" t="s">
        <v>25</v>
      </c>
      <c r="H5559">
        <v>467</v>
      </c>
      <c r="I5559">
        <v>828</v>
      </c>
      <c r="J5559">
        <v>489</v>
      </c>
      <c r="K5559" t="s">
        <v>535</v>
      </c>
      <c r="L5559">
        <v>0</v>
      </c>
      <c r="M5559">
        <v>102</v>
      </c>
      <c r="N5559">
        <v>334</v>
      </c>
      <c r="O5559">
        <v>-222</v>
      </c>
      <c r="P5559">
        <v>79978</v>
      </c>
      <c r="Q5559">
        <v>217320</v>
      </c>
      <c r="R5559">
        <v>1</v>
      </c>
      <c r="S5559">
        <v>5867579</v>
      </c>
      <c r="U5559" t="str">
        <f>IFERROR(LEFT(spotify_top_songs_audio_features[[#This Row],[artist_names]],SEARCH(",",spotify_top_songs_audio_features[[#This Row],[artist_names]])-1),spotify_top_songs_audio_features[[#This Row],[artist_names]])</f>
        <v>Sam Ryder</v>
      </c>
      <c r="V5559" t="str">
        <f>IFERROR(MID(spotify_top_songs_audio_features[[#This Row],[artist_names]],SEARCH(",",spotify_top_songs_audio_features[[#This Row],[artist_names]])+2,99),"")</f>
        <v/>
      </c>
      <c r="W5559" t="str">
        <f>spotify_top_songs_audio_features[[#This Row],[source]]</f>
        <v>Parlophone UK</v>
      </c>
      <c r="X5559" s="1">
        <f>spotify_top_songs_audio_features[[#This Row],[streams]]</f>
        <v>5867579</v>
      </c>
      <c r="Y5559" t="str">
        <f>IF(Tabela2[[#This Row],[feat]]="","","Feat")</f>
        <v/>
      </c>
      <c r="Z5559" s="17" t="str">
        <f>CONCATENATE(INT(spotify_top_songs_audio_features[[#This Row],[duration_ms]]/(60*1000)),":",MOD(INT(spotify_top_songs_audio_features[[#This Row],[duration_ms]]/1000),60))</f>
        <v>3:37</v>
      </c>
      <c r="AA55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559" t="str">
        <f>spotify_top_songs_audio_features[[#This Row],[track_name]]</f>
        <v>SPACE MAN</v>
      </c>
    </row>
    <row r="5560" spans="1:28" x14ac:dyDescent="0.25">
      <c r="A5560" t="s">
        <v>17102</v>
      </c>
      <c r="B5560" t="s">
        <v>17103</v>
      </c>
      <c r="C5560" t="s">
        <v>17104</v>
      </c>
      <c r="D5560" t="s">
        <v>14553</v>
      </c>
      <c r="E5560" t="s">
        <v>23</v>
      </c>
      <c r="F5560" t="s">
        <v>24</v>
      </c>
      <c r="G5560" t="s">
        <v>25</v>
      </c>
      <c r="H5560">
        <v>751</v>
      </c>
      <c r="I5560">
        <v>783</v>
      </c>
      <c r="J5560">
        <v>22</v>
      </c>
      <c r="K5560" t="s">
        <v>255</v>
      </c>
      <c r="L5560">
        <v>1.9400000000000001E-3</v>
      </c>
      <c r="M5560">
        <v>114</v>
      </c>
      <c r="N5560">
        <v>379</v>
      </c>
      <c r="O5560">
        <v>-5926</v>
      </c>
      <c r="P5560">
        <v>94003</v>
      </c>
      <c r="Q5560">
        <v>189739</v>
      </c>
      <c r="R5560">
        <v>1</v>
      </c>
      <c r="S5560">
        <v>5867111</v>
      </c>
      <c r="U5560" t="str">
        <f>IFERROR(LEFT(spotify_top_songs_audio_features[[#This Row],[artist_names]],SEARCH(",",spotify_top_songs_audio_features[[#This Row],[artist_names]])-1),spotify_top_songs_audio_features[[#This Row],[artist_names]])</f>
        <v>Kontra K</v>
      </c>
      <c r="V5560" t="str">
        <f>IFERROR(MID(spotify_top_songs_audio_features[[#This Row],[artist_names]],SEARCH(",",spotify_top_songs_audio_features[[#This Row],[artist_names]])+2,99),"")</f>
        <v>Samra</v>
      </c>
      <c r="W5560" t="str">
        <f>spotify_top_songs_audio_features[[#This Row],[source]]</f>
        <v>BMG Rights Management GmbH</v>
      </c>
      <c r="X5560" s="1">
        <f>spotify_top_songs_audio_features[[#This Row],[streams]]</f>
        <v>5867111</v>
      </c>
      <c r="Y5560" t="str">
        <f>IF(Tabela2[[#This Row],[feat]]="","","Feat")</f>
        <v>Feat</v>
      </c>
      <c r="Z5560" s="17" t="str">
        <f>CONCATENATE(INT(spotify_top_songs_audio_features[[#This Row],[duration_ms]]/(60*1000)),":",MOD(INT(spotify_top_songs_audio_features[[#This Row],[duration_ms]]/1000),60))</f>
        <v>3:9</v>
      </c>
      <c r="AA55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60" t="str">
        <f>spotify_top_songs_audio_features[[#This Row],[track_name]]</f>
        <v>Tiefschwarz (feat. Samra)</v>
      </c>
    </row>
    <row r="5561" spans="1:28" x14ac:dyDescent="0.25">
      <c r="A5561" t="s">
        <v>6131</v>
      </c>
      <c r="B5561" t="s">
        <v>4218</v>
      </c>
      <c r="C5561" t="s">
        <v>6132</v>
      </c>
      <c r="D5561" t="s">
        <v>4220</v>
      </c>
      <c r="E5561" t="s">
        <v>31</v>
      </c>
      <c r="F5561" t="s">
        <v>24</v>
      </c>
      <c r="G5561" t="s">
        <v>25</v>
      </c>
      <c r="H5561">
        <v>608</v>
      </c>
      <c r="I5561">
        <v>745</v>
      </c>
      <c r="J5561">
        <v>277</v>
      </c>
      <c r="K5561" t="s">
        <v>6133</v>
      </c>
      <c r="L5561">
        <v>6.4700000000000001E-4</v>
      </c>
      <c r="M5561">
        <v>942</v>
      </c>
      <c r="N5561">
        <v>464</v>
      </c>
      <c r="O5561">
        <v>-413</v>
      </c>
      <c r="P5561">
        <v>102025</v>
      </c>
      <c r="Q5561">
        <v>224427</v>
      </c>
      <c r="R5561">
        <v>1</v>
      </c>
      <c r="S5561">
        <v>5861456</v>
      </c>
      <c r="U5561" t="str">
        <f>IFERROR(LEFT(spotify_top_songs_audio_features[[#This Row],[artist_names]],SEARCH(",",spotify_top_songs_audio_features[[#This Row],[artist_names]])-1),spotify_top_songs_audio_features[[#This Row],[artist_names]])</f>
        <v>Luke Combs</v>
      </c>
      <c r="V5561" t="str">
        <f>IFERROR(MID(spotify_top_songs_audio_features[[#This Row],[artist_names]],SEARCH(",",spotify_top_songs_audio_features[[#This Row],[artist_names]])+2,99),"")</f>
        <v/>
      </c>
      <c r="W5561" t="str">
        <f>spotify_top_songs_audio_features[[#This Row],[source]]</f>
        <v>River House Artists/Columbia Nashville</v>
      </c>
      <c r="X5561" s="1">
        <f>spotify_top_songs_audio_features[[#This Row],[streams]]</f>
        <v>5861456</v>
      </c>
      <c r="Y5561" t="str">
        <f>IF(Tabela2[[#This Row],[feat]]="","","Feat")</f>
        <v/>
      </c>
      <c r="Z5561" s="17" t="str">
        <f>CONCATENATE(INT(spotify_top_songs_audio_features[[#This Row],[duration_ms]]/(60*1000)),":",MOD(INT(spotify_top_songs_audio_features[[#This Row],[duration_ms]]/1000),60))</f>
        <v>3:44</v>
      </c>
      <c r="AA55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61" t="str">
        <f>spotify_top_songs_audio_features[[#This Row],[track_name]]</f>
        <v>The Kind of Love We Make</v>
      </c>
    </row>
    <row r="5562" spans="1:28" x14ac:dyDescent="0.25">
      <c r="A5562" t="s">
        <v>14706</v>
      </c>
      <c r="B5562" t="s">
        <v>262</v>
      </c>
      <c r="C5562" t="s">
        <v>14707</v>
      </c>
      <c r="D5562" t="s">
        <v>264</v>
      </c>
      <c r="E5562" t="s">
        <v>70</v>
      </c>
      <c r="F5562" t="s">
        <v>24</v>
      </c>
      <c r="G5562" t="s">
        <v>25</v>
      </c>
      <c r="H5562">
        <v>8</v>
      </c>
      <c r="I5562">
        <v>526</v>
      </c>
      <c r="J5562">
        <v>716</v>
      </c>
      <c r="K5562" t="s">
        <v>265</v>
      </c>
      <c r="L5562">
        <v>174</v>
      </c>
      <c r="M5562">
        <v>571</v>
      </c>
      <c r="N5562">
        <v>746</v>
      </c>
      <c r="O5562">
        <v>-5153</v>
      </c>
      <c r="P5562">
        <v>129874</v>
      </c>
      <c r="Q5562">
        <v>150475</v>
      </c>
      <c r="R5562">
        <v>1</v>
      </c>
      <c r="S5562">
        <v>5861200</v>
      </c>
      <c r="U5562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562" t="str">
        <f>IFERROR(MID(spotify_top_songs_audio_features[[#This Row],[artist_names]],SEARCH(",",spotify_top_songs_audio_features[[#This Row],[artist_names]])+2,99),"")</f>
        <v>PnB Rock, Trippie Redd</v>
      </c>
      <c r="W5562" t="str">
        <f>spotify_top_songs_audio_features[[#This Row],[source]]</f>
        <v>Bad Vibes Forever / EMPIRE</v>
      </c>
      <c r="X5562" s="1">
        <f>spotify_top_songs_audio_features[[#This Row],[streams]]</f>
        <v>5861200</v>
      </c>
      <c r="Y5562" t="str">
        <f>IF(Tabela2[[#This Row],[feat]]="","","Feat")</f>
        <v>Feat</v>
      </c>
      <c r="Z5562" s="17" t="str">
        <f>CONCATENATE(INT(spotify_top_songs_audio_features[[#This Row],[duration_ms]]/(60*1000)),":",MOD(INT(spotify_top_songs_audio_features[[#This Row],[duration_ms]]/1000),60))</f>
        <v>2:30</v>
      </c>
      <c r="AA55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62" t="str">
        <f>spotify_top_songs_audio_features[[#This Row],[track_name]]</f>
        <v>bad vibes forever</v>
      </c>
    </row>
    <row r="5563" spans="1:28" x14ac:dyDescent="0.25">
      <c r="A5563" t="s">
        <v>15769</v>
      </c>
      <c r="B5563" t="s">
        <v>112</v>
      </c>
      <c r="C5563" t="s">
        <v>15770</v>
      </c>
      <c r="D5563" t="s">
        <v>112</v>
      </c>
      <c r="E5563" t="s">
        <v>177</v>
      </c>
      <c r="F5563" t="s">
        <v>24</v>
      </c>
      <c r="G5563" t="s">
        <v>25</v>
      </c>
      <c r="H5563">
        <v>506</v>
      </c>
      <c r="I5563">
        <v>444</v>
      </c>
      <c r="J5563">
        <v>285</v>
      </c>
      <c r="K5563" t="s">
        <v>3009</v>
      </c>
      <c r="L5563">
        <v>0</v>
      </c>
      <c r="M5563">
        <v>123</v>
      </c>
      <c r="N5563">
        <v>241</v>
      </c>
      <c r="O5563">
        <v>-499</v>
      </c>
      <c r="P5563">
        <v>133873</v>
      </c>
      <c r="Q5563">
        <v>261843</v>
      </c>
      <c r="R5563">
        <v>1</v>
      </c>
      <c r="S5563">
        <v>5860405</v>
      </c>
      <c r="U5563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563" t="str">
        <f>IFERROR(MID(spotify_top_songs_audio_features[[#This Row],[artist_names]],SEARCH(",",spotify_top_songs_audio_features[[#This Row],[artist_names]])+2,99),"")</f>
        <v/>
      </c>
      <c r="W5563" t="str">
        <f>spotify_top_songs_audio_features[[#This Row],[source]]</f>
        <v>Taylor Swift</v>
      </c>
      <c r="X5563" s="1">
        <f>spotify_top_songs_audio_features[[#This Row],[streams]]</f>
        <v>5860405</v>
      </c>
      <c r="Y5563" t="str">
        <f>IF(Tabela2[[#This Row],[feat]]="","","Feat")</f>
        <v/>
      </c>
      <c r="Z5563" s="17" t="str">
        <f>CONCATENATE(INT(spotify_top_songs_audio_features[[#This Row],[duration_ms]]/(60*1000)),":",MOD(INT(spotify_top_songs_audio_features[[#This Row],[duration_ms]]/1000),60))</f>
        <v>4:21</v>
      </c>
      <c r="AA55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563" t="str">
        <f>spotify_top_songs_audio_features[[#This Row],[track_name]]</f>
        <v>You’re Not Sorry (Taylor’s Version)</v>
      </c>
    </row>
    <row r="5564" spans="1:28" x14ac:dyDescent="0.25">
      <c r="A5564" t="s">
        <v>8642</v>
      </c>
      <c r="B5564" t="s">
        <v>1950</v>
      </c>
      <c r="C5564" t="s">
        <v>8643</v>
      </c>
      <c r="D5564" t="s">
        <v>445</v>
      </c>
      <c r="E5564" t="s">
        <v>86</v>
      </c>
      <c r="F5564" t="s">
        <v>24</v>
      </c>
      <c r="G5564" t="s">
        <v>25</v>
      </c>
      <c r="H5564">
        <v>551</v>
      </c>
      <c r="I5564">
        <v>562</v>
      </c>
      <c r="J5564">
        <v>163</v>
      </c>
      <c r="K5564" t="s">
        <v>8644</v>
      </c>
      <c r="L5564">
        <v>0</v>
      </c>
      <c r="M5564">
        <v>302</v>
      </c>
      <c r="N5564">
        <v>438</v>
      </c>
      <c r="O5564">
        <v>-6862</v>
      </c>
      <c r="P5564">
        <v>135872</v>
      </c>
      <c r="Q5564">
        <v>316192</v>
      </c>
      <c r="R5564">
        <v>1</v>
      </c>
      <c r="S5564">
        <v>5859639</v>
      </c>
      <c r="U5564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5564" t="str">
        <f>IFERROR(MID(spotify_top_songs_audio_features[[#This Row],[artist_names]],SEARCH(",",spotify_top_songs_audio_features[[#This Row],[artist_names]])+2,99),"")</f>
        <v/>
      </c>
      <c r="W5564" t="str">
        <f>spotify_top_songs_audio_features[[#This Row],[source]]</f>
        <v>Young Money Records, Inc.</v>
      </c>
      <c r="X5564" s="1">
        <f>spotify_top_songs_audio_features[[#This Row],[streams]]</f>
        <v>5859639</v>
      </c>
      <c r="Y5564" t="str">
        <f>IF(Tabela2[[#This Row],[feat]]="","","Feat")</f>
        <v/>
      </c>
      <c r="Z5564" s="17" t="str">
        <f>CONCATENATE(INT(spotify_top_songs_audio_features[[#This Row],[duration_ms]]/(60*1000)),":",MOD(INT(spotify_top_songs_audio_features[[#This Row],[duration_ms]]/1000),60))</f>
        <v>5:16</v>
      </c>
      <c r="AA55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564" t="str">
        <f>spotify_top_songs_audio_features[[#This Row],[track_name]]</f>
        <v>Let It All Work Out</v>
      </c>
    </row>
    <row r="5565" spans="1:28" x14ac:dyDescent="0.25">
      <c r="A5565" t="s">
        <v>8586</v>
      </c>
      <c r="B5565" t="s">
        <v>2680</v>
      </c>
      <c r="C5565" t="s">
        <v>8587</v>
      </c>
      <c r="D5565" t="s">
        <v>2682</v>
      </c>
      <c r="E5565" t="s">
        <v>23</v>
      </c>
      <c r="F5565" t="s">
        <v>24</v>
      </c>
      <c r="G5565" t="s">
        <v>25</v>
      </c>
      <c r="H5565">
        <v>772</v>
      </c>
      <c r="I5565">
        <v>616</v>
      </c>
      <c r="J5565">
        <v>102</v>
      </c>
      <c r="K5565" t="s">
        <v>7870</v>
      </c>
      <c r="L5565">
        <v>2.3599999999999999E-4</v>
      </c>
      <c r="M5565">
        <v>104</v>
      </c>
      <c r="N5565">
        <v>279</v>
      </c>
      <c r="O5565">
        <v>-4673</v>
      </c>
      <c r="P5565">
        <v>129967</v>
      </c>
      <c r="Q5565">
        <v>178013</v>
      </c>
      <c r="R5565">
        <v>1</v>
      </c>
      <c r="S5565">
        <v>5858768</v>
      </c>
      <c r="U5565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565" t="str">
        <f>IFERROR(MID(spotify_top_songs_audio_features[[#This Row],[artist_names]],SEARCH(",",spotify_top_songs_audio_features[[#This Row],[artist_names]])+2,99),"")</f>
        <v/>
      </c>
      <c r="W5565" t="str">
        <f>spotify_top_songs_audio_features[[#This Row],[source]]</f>
        <v>RBMG/Def Jam</v>
      </c>
      <c r="X5565" s="1">
        <f>spotify_top_songs_audio_features[[#This Row],[streams]]</f>
        <v>5858768</v>
      </c>
      <c r="Y5565" t="str">
        <f>IF(Tabela2[[#This Row],[feat]]="","","Feat")</f>
        <v/>
      </c>
      <c r="Z5565" s="17" t="str">
        <f>CONCATENATE(INT(spotify_top_songs_audio_features[[#This Row],[duration_ms]]/(60*1000)),":",MOD(INT(spotify_top_songs_audio_features[[#This Row],[duration_ms]]/1000),60))</f>
        <v>2:58</v>
      </c>
      <c r="AA55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65" t="str">
        <f>spotify_top_songs_audio_features[[#This Row],[track_name]]</f>
        <v>Take It Out On Me</v>
      </c>
    </row>
    <row r="5566" spans="1:28" x14ac:dyDescent="0.25">
      <c r="A5566" t="s">
        <v>1853</v>
      </c>
      <c r="B5566" t="s">
        <v>888</v>
      </c>
      <c r="C5566" t="s">
        <v>1854</v>
      </c>
      <c r="D5566" t="s">
        <v>436</v>
      </c>
      <c r="E5566" t="s">
        <v>70</v>
      </c>
      <c r="F5566" t="s">
        <v>24</v>
      </c>
      <c r="G5566" t="s">
        <v>25</v>
      </c>
      <c r="H5566">
        <v>686</v>
      </c>
      <c r="I5566">
        <v>765</v>
      </c>
      <c r="J5566">
        <v>118</v>
      </c>
      <c r="K5566" t="s">
        <v>1855</v>
      </c>
      <c r="L5566">
        <v>0</v>
      </c>
      <c r="M5566">
        <v>127</v>
      </c>
      <c r="N5566">
        <v>743</v>
      </c>
      <c r="O5566">
        <v>-4778</v>
      </c>
      <c r="P5566">
        <v>99998</v>
      </c>
      <c r="Q5566">
        <v>203493</v>
      </c>
      <c r="R5566">
        <v>1</v>
      </c>
      <c r="S5566">
        <v>5856310</v>
      </c>
      <c r="U5566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566" t="str">
        <f>IFERROR(MID(spotify_top_songs_audio_features[[#This Row],[artist_names]],SEARCH(",",spotify_top_songs_audio_features[[#This Row],[artist_names]])+2,99),"")</f>
        <v/>
      </c>
      <c r="W5566" t="str">
        <f>spotify_top_songs_audio_features[[#This Row],[source]]</f>
        <v>Atlantic Records UK</v>
      </c>
      <c r="X5566" s="1">
        <f>spotify_top_songs_audio_features[[#This Row],[streams]]</f>
        <v>5856310</v>
      </c>
      <c r="Y5566" t="str">
        <f>IF(Tabela2[[#This Row],[feat]]="","","Feat")</f>
        <v/>
      </c>
      <c r="Z5566" s="17" t="str">
        <f>CONCATENATE(INT(spotify_top_songs_audio_features[[#This Row],[duration_ms]]/(60*1000)),":",MOD(INT(spotify_top_songs_audio_features[[#This Row],[duration_ms]]/1000),60))</f>
        <v>3:23</v>
      </c>
      <c r="AA55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66" t="str">
        <f>spotify_top_songs_audio_features[[#This Row],[track_name]]</f>
        <v>Stop The Rain</v>
      </c>
    </row>
    <row r="5567" spans="1:28" x14ac:dyDescent="0.25">
      <c r="A5567" t="s">
        <v>72</v>
      </c>
      <c r="B5567" t="s">
        <v>73</v>
      </c>
      <c r="C5567" t="s">
        <v>74</v>
      </c>
      <c r="D5567" t="s">
        <v>75</v>
      </c>
      <c r="E5567" t="s">
        <v>31</v>
      </c>
      <c r="F5567" t="s">
        <v>32</v>
      </c>
      <c r="G5567" t="s">
        <v>25</v>
      </c>
      <c r="H5567">
        <v>574</v>
      </c>
      <c r="I5567">
        <v>369</v>
      </c>
      <c r="J5567">
        <v>814</v>
      </c>
      <c r="K5567" t="s">
        <v>76</v>
      </c>
      <c r="L5567">
        <v>0</v>
      </c>
      <c r="M5567">
        <v>147</v>
      </c>
      <c r="N5567">
        <v>44</v>
      </c>
      <c r="O5567">
        <v>-8931</v>
      </c>
      <c r="P5567">
        <v>84975</v>
      </c>
      <c r="Q5567">
        <v>226011</v>
      </c>
      <c r="R5567">
        <v>1</v>
      </c>
      <c r="S5567">
        <v>5854629</v>
      </c>
      <c r="U5567" t="str">
        <f>IFERROR(LEFT(spotify_top_songs_audio_features[[#This Row],[artist_names]],SEARCH(",",spotify_top_songs_audio_features[[#This Row],[artist_names]])-1),spotify_top_songs_audio_features[[#This Row],[artist_names]])</f>
        <v>Brent Faiyaz</v>
      </c>
      <c r="V5567" t="str">
        <f>IFERROR(MID(spotify_top_songs_audio_features[[#This Row],[artist_names]],SEARCH(",",spotify_top_songs_audio_features[[#This Row],[artist_names]])+2,99),"")</f>
        <v/>
      </c>
      <c r="W5567" t="str">
        <f>spotify_top_songs_audio_features[[#This Row],[source]]</f>
        <v>Lost Kids LLC., Marketed by Venice / Stem</v>
      </c>
      <c r="X5567" s="1">
        <f>spotify_top_songs_audio_features[[#This Row],[streams]]</f>
        <v>5854629</v>
      </c>
      <c r="Y5567" t="str">
        <f>IF(Tabela2[[#This Row],[feat]]="","","Feat")</f>
        <v/>
      </c>
      <c r="Z5567" s="17" t="str">
        <f>CONCATENATE(INT(spotify_top_songs_audio_features[[#This Row],[duration_ms]]/(60*1000)),":",MOD(INT(spotify_top_songs_audio_features[[#This Row],[duration_ms]]/1000),60))</f>
        <v>3:46</v>
      </c>
      <c r="AA55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67" t="str">
        <f>spotify_top_songs_audio_features[[#This Row],[track_name]]</f>
        <v>LOOSE CHANGE</v>
      </c>
    </row>
    <row r="5568" spans="1:28" x14ac:dyDescent="0.25">
      <c r="A5568" t="s">
        <v>14495</v>
      </c>
      <c r="B5568" t="s">
        <v>14328</v>
      </c>
      <c r="C5568" t="s">
        <v>14496</v>
      </c>
      <c r="D5568" t="s">
        <v>12408</v>
      </c>
      <c r="E5568" t="s">
        <v>31</v>
      </c>
      <c r="F5568" t="s">
        <v>24</v>
      </c>
      <c r="G5568" t="s">
        <v>25</v>
      </c>
      <c r="H5568">
        <v>668</v>
      </c>
      <c r="I5568">
        <v>844</v>
      </c>
      <c r="J5568">
        <v>956</v>
      </c>
      <c r="K5568" t="s">
        <v>14497</v>
      </c>
      <c r="L5568">
        <v>879</v>
      </c>
      <c r="M5568">
        <v>119</v>
      </c>
      <c r="N5568">
        <v>33</v>
      </c>
      <c r="O5568">
        <v>-4151</v>
      </c>
      <c r="P5568">
        <v>159108</v>
      </c>
      <c r="Q5568">
        <v>172017</v>
      </c>
      <c r="R5568">
        <v>1</v>
      </c>
      <c r="S5568">
        <v>5850227</v>
      </c>
      <c r="U5568" t="str">
        <f>IFERROR(LEFT(spotify_top_songs_audio_features[[#This Row],[artist_names]],SEARCH(",",spotify_top_songs_audio_features[[#This Row],[artist_names]])-1),spotify_top_songs_audio_features[[#This Row],[artist_names]])</f>
        <v>Huncho Jack</v>
      </c>
      <c r="V5568" t="str">
        <f>IFERROR(MID(spotify_top_songs_audio_features[[#This Row],[artist_names]],SEARCH(",",spotify_top_songs_audio_features[[#This Row],[artist_names]])+2,99),"")</f>
        <v>Travis Scott, Quavo</v>
      </c>
      <c r="W5568" t="str">
        <f>spotify_top_songs_audio_features[[#This Row],[source]]</f>
        <v>Quality Control Music - Epic</v>
      </c>
      <c r="X5568" s="1">
        <f>spotify_top_songs_audio_features[[#This Row],[streams]]</f>
        <v>5850227</v>
      </c>
      <c r="Y5568" t="str">
        <f>IF(Tabela2[[#This Row],[feat]]="","","Feat")</f>
        <v>Feat</v>
      </c>
      <c r="Z5568" s="17" t="str">
        <f>CONCATENATE(INT(spotify_top_songs_audio_features[[#This Row],[duration_ms]]/(60*1000)),":",MOD(INT(spotify_top_songs_audio_features[[#This Row],[duration_ms]]/1000),60))</f>
        <v>2:52</v>
      </c>
      <c r="AA55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68" t="str">
        <f>spotify_top_songs_audio_features[[#This Row],[track_name]]</f>
        <v>Black &amp; Chinese</v>
      </c>
    </row>
    <row r="5569" spans="1:28" x14ac:dyDescent="0.25">
      <c r="A5569" t="s">
        <v>9398</v>
      </c>
      <c r="B5569" t="s">
        <v>9399</v>
      </c>
      <c r="C5569" t="s">
        <v>9400</v>
      </c>
      <c r="D5569" t="s">
        <v>5568</v>
      </c>
      <c r="E5569" t="s">
        <v>43</v>
      </c>
      <c r="F5569" t="s">
        <v>24</v>
      </c>
      <c r="G5569" t="s">
        <v>25</v>
      </c>
      <c r="H5569">
        <v>821</v>
      </c>
      <c r="I5569">
        <v>671</v>
      </c>
      <c r="J5569">
        <v>18</v>
      </c>
      <c r="K5569" t="s">
        <v>9401</v>
      </c>
      <c r="L5569">
        <v>8.4999999999999995E-4</v>
      </c>
      <c r="M5569">
        <v>972</v>
      </c>
      <c r="N5569">
        <v>494</v>
      </c>
      <c r="O5569">
        <v>-5893</v>
      </c>
      <c r="P5569">
        <v>145953</v>
      </c>
      <c r="Q5569">
        <v>187773</v>
      </c>
      <c r="R5569">
        <v>1</v>
      </c>
      <c r="S5569">
        <v>5846760</v>
      </c>
      <c r="U5569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569" t="str">
        <f>IFERROR(MID(spotify_top_songs_audio_features[[#This Row],[artist_names]],SEARCH(",",spotify_top_songs_audio_features[[#This Row],[artist_names]])+2,99),"")</f>
        <v>Metro Boomin, Young Nudy</v>
      </c>
      <c r="W5569" t="str">
        <f>spotify_top_songs_audio_features[[#This Row],[source]]</f>
        <v>Slaughter Gang, LLC/Epic/Boominati Worldwide/Republic</v>
      </c>
      <c r="X5569" s="1">
        <f>spotify_top_songs_audio_features[[#This Row],[streams]]</f>
        <v>5846760</v>
      </c>
      <c r="Y5569" t="str">
        <f>IF(Tabela2[[#This Row],[feat]]="","","Feat")</f>
        <v>Feat</v>
      </c>
      <c r="Z5569" s="17" t="str">
        <f>CONCATENATE(INT(spotify_top_songs_audio_features[[#This Row],[duration_ms]]/(60*1000)),":",MOD(INT(spotify_top_songs_audio_features[[#This Row],[duration_ms]]/1000),60))</f>
        <v>3:7</v>
      </c>
      <c r="AA55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569" t="str">
        <f>spotify_top_songs_audio_features[[#This Row],[track_name]]</f>
        <v>Snitches &amp; Rats (feat. Young Nudy)</v>
      </c>
    </row>
    <row r="5570" spans="1:28" x14ac:dyDescent="0.25">
      <c r="A5570" t="s">
        <v>16853</v>
      </c>
      <c r="B5570" t="s">
        <v>3128</v>
      </c>
      <c r="C5570" t="s">
        <v>16854</v>
      </c>
      <c r="D5570" t="s">
        <v>501</v>
      </c>
      <c r="E5570" t="s">
        <v>31</v>
      </c>
      <c r="F5570" t="s">
        <v>24</v>
      </c>
      <c r="G5570" t="s">
        <v>25</v>
      </c>
      <c r="H5570">
        <v>779</v>
      </c>
      <c r="I5570">
        <v>707</v>
      </c>
      <c r="J5570">
        <v>16</v>
      </c>
      <c r="K5570" t="s">
        <v>16855</v>
      </c>
      <c r="L5570">
        <v>0</v>
      </c>
      <c r="M5570">
        <v>934</v>
      </c>
      <c r="N5570">
        <v>343</v>
      </c>
      <c r="O5570">
        <v>-6527</v>
      </c>
      <c r="P5570">
        <v>140894</v>
      </c>
      <c r="Q5570">
        <v>178097</v>
      </c>
      <c r="R5570">
        <v>1</v>
      </c>
      <c r="S5570">
        <v>5846484</v>
      </c>
      <c r="U5570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5570" t="str">
        <f>IFERROR(MID(spotify_top_songs_audio_features[[#This Row],[artist_names]],SEARCH(",",spotify_top_songs_audio_features[[#This Row],[artist_names]])+2,99),"")</f>
        <v/>
      </c>
      <c r="W5570" t="str">
        <f>spotify_top_songs_audio_features[[#This Row],[source]]</f>
        <v>300 Entertainment</v>
      </c>
      <c r="X5570" s="1">
        <f>spotify_top_songs_audio_features[[#This Row],[streams]]</f>
        <v>5846484</v>
      </c>
      <c r="Y5570" t="str">
        <f>IF(Tabela2[[#This Row],[feat]]="","","Feat")</f>
        <v/>
      </c>
      <c r="Z5570" s="17" t="str">
        <f>CONCATENATE(INT(spotify_top_songs_audio_features[[#This Row],[duration_ms]]/(60*1000)),":",MOD(INT(spotify_top_songs_audio_features[[#This Row],[duration_ms]]/1000),60))</f>
        <v>2:58</v>
      </c>
      <c r="AA55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70" t="str">
        <f>spotify_top_songs_audio_features[[#This Row],[track_name]]</f>
        <v>SKYBOX</v>
      </c>
    </row>
    <row r="5571" spans="1:28" x14ac:dyDescent="0.25">
      <c r="A5571" t="s">
        <v>14128</v>
      </c>
      <c r="B5571" t="s">
        <v>165</v>
      </c>
      <c r="C5571" t="s">
        <v>14129</v>
      </c>
      <c r="D5571" t="s">
        <v>96</v>
      </c>
      <c r="E5571" t="s">
        <v>70</v>
      </c>
      <c r="F5571" t="s">
        <v>24</v>
      </c>
      <c r="G5571" t="s">
        <v>25</v>
      </c>
      <c r="H5571">
        <v>69</v>
      </c>
      <c r="I5571">
        <v>462</v>
      </c>
      <c r="J5571">
        <v>13</v>
      </c>
      <c r="K5571" t="s">
        <v>2594</v>
      </c>
      <c r="L5571">
        <v>218</v>
      </c>
      <c r="M5571">
        <v>113</v>
      </c>
      <c r="N5571">
        <v>325</v>
      </c>
      <c r="O5571">
        <v>-8054</v>
      </c>
      <c r="P5571">
        <v>157655</v>
      </c>
      <c r="Q5571">
        <v>245640</v>
      </c>
      <c r="R5571">
        <v>1</v>
      </c>
      <c r="S5571">
        <v>5845682</v>
      </c>
      <c r="U5571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5571" t="str">
        <f>IFERROR(MID(spotify_top_songs_audio_features[[#This Row],[artist_names]],SEARCH(",",spotify_top_songs_audio_features[[#This Row],[artist_names]])+2,99),"")</f>
        <v/>
      </c>
      <c r="W5571" t="str">
        <f>spotify_top_songs_audio_features[[#This Row],[source]]</f>
        <v>Warner Records</v>
      </c>
      <c r="X5571" s="1">
        <f>spotify_top_songs_audio_features[[#This Row],[streams]]</f>
        <v>5845682</v>
      </c>
      <c r="Y5571" t="str">
        <f>IF(Tabela2[[#This Row],[feat]]="","","Feat")</f>
        <v/>
      </c>
      <c r="Z5571" s="17" t="str">
        <f>CONCATENATE(INT(spotify_top_songs_audio_features[[#This Row],[duration_ms]]/(60*1000)),":",MOD(INT(spotify_top_songs_audio_features[[#This Row],[duration_ms]]/1000),60))</f>
        <v>4:5</v>
      </c>
      <c r="AA55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71" t="str">
        <f>spotify_top_songs_audio_features[[#This Row],[track_name]]</f>
        <v>Hurt Feelings</v>
      </c>
    </row>
    <row r="5572" spans="1:28" x14ac:dyDescent="0.25">
      <c r="A5572" t="s">
        <v>14507</v>
      </c>
      <c r="B5572" t="s">
        <v>3546</v>
      </c>
      <c r="C5572" t="s">
        <v>14508</v>
      </c>
      <c r="D5572" t="s">
        <v>282</v>
      </c>
      <c r="E5572" t="s">
        <v>113</v>
      </c>
      <c r="F5572" t="s">
        <v>24</v>
      </c>
      <c r="G5572" t="s">
        <v>25</v>
      </c>
      <c r="H5572">
        <v>882</v>
      </c>
      <c r="I5572">
        <v>662</v>
      </c>
      <c r="J5572">
        <v>242</v>
      </c>
      <c r="K5572" t="s">
        <v>14509</v>
      </c>
      <c r="L5572">
        <v>0</v>
      </c>
      <c r="M5572">
        <v>106</v>
      </c>
      <c r="N5572">
        <v>57</v>
      </c>
      <c r="O5572">
        <v>-6382</v>
      </c>
      <c r="P5572">
        <v>120034</v>
      </c>
      <c r="Q5572">
        <v>106000</v>
      </c>
      <c r="R5572">
        <v>3</v>
      </c>
      <c r="S5572">
        <v>5843995</v>
      </c>
      <c r="U5572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5572" t="str">
        <f>IFERROR(MID(spotify_top_songs_audio_features[[#This Row],[artist_names]],SEARCH(",",spotify_top_songs_audio_features[[#This Row],[artist_names]])+2,99),"")</f>
        <v/>
      </c>
      <c r="W5572" t="str">
        <f>spotify_top_songs_audio_features[[#This Row],[source]]</f>
        <v>Columbia</v>
      </c>
      <c r="X5572" s="1">
        <f>spotify_top_songs_audio_features[[#This Row],[streams]]</f>
        <v>5843995</v>
      </c>
      <c r="Y5572" t="str">
        <f>IF(Tabela2[[#This Row],[feat]]="","","Feat")</f>
        <v/>
      </c>
      <c r="Z5572" s="17" t="str">
        <f>CONCATENATE(INT(spotify_top_songs_audio_features[[#This Row],[duration_ms]]/(60*1000)),":",MOD(INT(spotify_top_songs_audio_features[[#This Row],[duration_ms]]/1000),60))</f>
        <v>1:46</v>
      </c>
      <c r="AA55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572" t="str">
        <f>spotify_top_songs_audio_features[[#This Row],[track_name]]</f>
        <v>Bad Man (Smooth Criminal)</v>
      </c>
    </row>
    <row r="5573" spans="1:28" x14ac:dyDescent="0.25">
      <c r="A5573" t="s">
        <v>9971</v>
      </c>
      <c r="B5573" t="s">
        <v>9858</v>
      </c>
      <c r="C5573" t="s">
        <v>9972</v>
      </c>
      <c r="D5573" t="s">
        <v>3931</v>
      </c>
      <c r="E5573" t="s">
        <v>86</v>
      </c>
      <c r="F5573" t="s">
        <v>24</v>
      </c>
      <c r="G5573" t="s">
        <v>25</v>
      </c>
      <c r="H5573">
        <v>528</v>
      </c>
      <c r="I5573">
        <v>627</v>
      </c>
      <c r="J5573">
        <v>373</v>
      </c>
      <c r="K5573" t="s">
        <v>862</v>
      </c>
      <c r="L5573">
        <v>0</v>
      </c>
      <c r="M5573">
        <v>529</v>
      </c>
      <c r="N5573">
        <v>295</v>
      </c>
      <c r="O5573">
        <v>-3719</v>
      </c>
      <c r="P5573">
        <v>139988</v>
      </c>
      <c r="Q5573">
        <v>180371</v>
      </c>
      <c r="R5573">
        <v>1</v>
      </c>
      <c r="S5573">
        <v>5843650</v>
      </c>
      <c r="U5573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5573" t="str">
        <f>IFERROR(MID(spotify_top_songs_audio_features[[#This Row],[artist_names]],SEARCH(",",spotify_top_songs_audio_features[[#This Row],[artist_names]])+2,99),"")</f>
        <v/>
      </c>
      <c r="W5573" t="str">
        <f>spotify_top_songs_audio_features[[#This Row],[source]]</f>
        <v>Bad Boy/Interscope Records</v>
      </c>
      <c r="X5573" s="1">
        <f>spotify_top_songs_audio_features[[#This Row],[streams]]</f>
        <v>5843650</v>
      </c>
      <c r="Y5573" t="str">
        <f>IF(Tabela2[[#This Row],[feat]]="","","Feat")</f>
        <v/>
      </c>
      <c r="Z5573" s="17" t="str">
        <f>CONCATENATE(INT(spotify_top_songs_audio_features[[#This Row],[duration_ms]]/(60*1000)),":",MOD(INT(spotify_top_songs_audio_features[[#This Row],[duration_ms]]/1000),60))</f>
        <v>3:0</v>
      </c>
      <c r="AA55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573" t="str">
        <f>spotify_top_songs_audio_features[[#This Row],[track_name]]</f>
        <v>papercuts</v>
      </c>
    </row>
    <row r="5574" spans="1:28" x14ac:dyDescent="0.25">
      <c r="A5574" t="s">
        <v>6253</v>
      </c>
      <c r="B5574" t="s">
        <v>2175</v>
      </c>
      <c r="C5574" t="s">
        <v>6254</v>
      </c>
      <c r="D5574" t="s">
        <v>1101</v>
      </c>
      <c r="E5574" t="s">
        <v>23</v>
      </c>
      <c r="F5574" t="s">
        <v>24</v>
      </c>
      <c r="G5574" t="s">
        <v>25</v>
      </c>
      <c r="H5574">
        <v>634</v>
      </c>
      <c r="I5574">
        <v>674</v>
      </c>
      <c r="J5574">
        <v>465</v>
      </c>
      <c r="K5574" t="s">
        <v>6255</v>
      </c>
      <c r="L5574">
        <v>116</v>
      </c>
      <c r="M5574">
        <v>102</v>
      </c>
      <c r="N5574">
        <v>298</v>
      </c>
      <c r="O5574">
        <v>-7145</v>
      </c>
      <c r="P5574">
        <v>115995</v>
      </c>
      <c r="Q5574">
        <v>232760</v>
      </c>
      <c r="R5574">
        <v>1</v>
      </c>
      <c r="S5574">
        <v>5843204</v>
      </c>
      <c r="U5574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5574" t="str">
        <f>IFERROR(MID(spotify_top_songs_audio_features[[#This Row],[artist_names]],SEARCH(",",spotify_top_songs_audio_features[[#This Row],[artist_names]])+2,99),"")</f>
        <v/>
      </c>
      <c r="W5574" t="str">
        <f>spotify_top_songs_audio_features[[#This Row],[source]]</f>
        <v>Universal Music AB</v>
      </c>
      <c r="X5574" s="1">
        <f>spotify_top_songs_audio_features[[#This Row],[streams]]</f>
        <v>5843204</v>
      </c>
      <c r="Y5574" t="str">
        <f>IF(Tabela2[[#This Row],[feat]]="","","Feat")</f>
        <v/>
      </c>
      <c r="Z5574" s="17" t="str">
        <f>CONCATENATE(INT(spotify_top_songs_audio_features[[#This Row],[duration_ms]]/(60*1000)),":",MOD(INT(spotify_top_songs_audio_features[[#This Row],[duration_ms]]/1000),60))</f>
        <v>3:52</v>
      </c>
      <c r="AA55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74" t="str">
        <f>spotify_top_songs_audio_features[[#This Row],[track_name]]</f>
        <v>Broken Arrows</v>
      </c>
    </row>
    <row r="5575" spans="1:28" x14ac:dyDescent="0.25">
      <c r="A5575" t="s">
        <v>6593</v>
      </c>
      <c r="B5575" t="s">
        <v>6594</v>
      </c>
      <c r="C5575" t="s">
        <v>6595</v>
      </c>
      <c r="D5575" t="s">
        <v>141</v>
      </c>
      <c r="E5575" t="s">
        <v>142</v>
      </c>
      <c r="F5575" t="s">
        <v>24</v>
      </c>
      <c r="G5575" t="s">
        <v>25</v>
      </c>
      <c r="H5575">
        <v>764</v>
      </c>
      <c r="I5575">
        <v>523</v>
      </c>
      <c r="J5575">
        <v>406</v>
      </c>
      <c r="K5575" t="s">
        <v>2834</v>
      </c>
      <c r="L5575">
        <v>0</v>
      </c>
      <c r="M5575">
        <v>352</v>
      </c>
      <c r="N5575">
        <v>962</v>
      </c>
      <c r="O5575">
        <v>-7371</v>
      </c>
      <c r="P5575">
        <v>118671</v>
      </c>
      <c r="Q5575">
        <v>199720</v>
      </c>
      <c r="R5575">
        <v>1</v>
      </c>
      <c r="S5575">
        <v>5842320</v>
      </c>
      <c r="U5575" t="str">
        <f>IFERROR(LEFT(spotify_top_songs_audio_features[[#This Row],[artist_names]],SEARCH(",",spotify_top_songs_audio_features[[#This Row],[artist_names]])-1),spotify_top_songs_audio_features[[#This Row],[artist_names]])</f>
        <v>Trio Vegabajeño</v>
      </c>
      <c r="V5575" t="str">
        <f>IFERROR(MID(spotify_top_songs_audio_features[[#This Row],[artist_names]],SEARCH(",",spotify_top_songs_audio_features[[#This Row],[artist_names]])+2,99),"")</f>
        <v/>
      </c>
      <c r="W5575" t="str">
        <f>spotify_top_songs_audio_features[[#This Row],[source]]</f>
        <v>Rimas Entertainment LLC</v>
      </c>
      <c r="X5575" s="1">
        <f>spotify_top_songs_audio_features[[#This Row],[streams]]</f>
        <v>5842320</v>
      </c>
      <c r="Y5575" t="str">
        <f>IF(Tabela2[[#This Row],[feat]]="","","Feat")</f>
        <v/>
      </c>
      <c r="Z5575" s="17" t="str">
        <f>CONCATENATE(INT(spotify_top_songs_audio_features[[#This Row],[duration_ms]]/(60*1000)),":",MOD(INT(spotify_top_songs_audio_features[[#This Row],[duration_ms]]/1000),60))</f>
        <v>3:19</v>
      </c>
      <c r="AA55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575" t="str">
        <f>spotify_top_songs_audio_features[[#This Row],[track_name]]</f>
        <v>CANTARES DE NAVIDAD</v>
      </c>
    </row>
    <row r="5576" spans="1:28" x14ac:dyDescent="0.25">
      <c r="A5576" t="s">
        <v>11456</v>
      </c>
      <c r="B5576" t="s">
        <v>5566</v>
      </c>
      <c r="C5576" t="s">
        <v>11457</v>
      </c>
      <c r="D5576" t="s">
        <v>5568</v>
      </c>
      <c r="E5576" t="s">
        <v>86</v>
      </c>
      <c r="F5576" t="s">
        <v>32</v>
      </c>
      <c r="G5576" t="s">
        <v>25</v>
      </c>
      <c r="H5576">
        <v>697</v>
      </c>
      <c r="I5576">
        <v>709</v>
      </c>
      <c r="J5576">
        <v>298</v>
      </c>
      <c r="K5576" t="s">
        <v>784</v>
      </c>
      <c r="L5576">
        <v>296</v>
      </c>
      <c r="M5576">
        <v>886</v>
      </c>
      <c r="N5576">
        <v>439</v>
      </c>
      <c r="O5576">
        <v>-6642</v>
      </c>
      <c r="P5576">
        <v>155023</v>
      </c>
      <c r="Q5576">
        <v>202420</v>
      </c>
      <c r="R5576">
        <v>1</v>
      </c>
      <c r="S5576">
        <v>5841110</v>
      </c>
      <c r="U5576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576" t="str">
        <f>IFERROR(MID(spotify_top_songs_audio_features[[#This Row],[artist_names]],SEARCH(",",spotify_top_songs_audio_features[[#This Row],[artist_names]])+2,99),"")</f>
        <v>Metro Boomin</v>
      </c>
      <c r="W5576" t="str">
        <f>spotify_top_songs_audio_features[[#This Row],[source]]</f>
        <v>Slaughter Gang, LLC/Epic/Boominati Worldwide/Republic</v>
      </c>
      <c r="X5576" s="1">
        <f>spotify_top_songs_audio_features[[#This Row],[streams]]</f>
        <v>5841110</v>
      </c>
      <c r="Y5576" t="str">
        <f>IF(Tabela2[[#This Row],[feat]]="","","Feat")</f>
        <v>Feat</v>
      </c>
      <c r="Z5576" s="17" t="str">
        <f>CONCATENATE(INT(spotify_top_songs_audio_features[[#This Row],[duration_ms]]/(60*1000)),":",MOD(INT(spotify_top_songs_audio_features[[#This Row],[duration_ms]]/1000),60))</f>
        <v>3:22</v>
      </c>
      <c r="AA55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576" t="str">
        <f>spotify_top_songs_audio_features[[#This Row],[track_name]]</f>
        <v>Brand New Draco</v>
      </c>
    </row>
    <row r="5577" spans="1:28" x14ac:dyDescent="0.25">
      <c r="A5577" t="s">
        <v>1816</v>
      </c>
      <c r="B5577" t="s">
        <v>1632</v>
      </c>
      <c r="C5577" t="s">
        <v>1817</v>
      </c>
      <c r="D5577" t="s">
        <v>37</v>
      </c>
      <c r="E5577" t="s">
        <v>70</v>
      </c>
      <c r="F5577" t="s">
        <v>24</v>
      </c>
      <c r="G5577" t="s">
        <v>25</v>
      </c>
      <c r="H5577">
        <v>413</v>
      </c>
      <c r="I5577">
        <v>64</v>
      </c>
      <c r="J5577">
        <v>427</v>
      </c>
      <c r="K5577" t="s">
        <v>571</v>
      </c>
      <c r="L5577">
        <v>0</v>
      </c>
      <c r="M5577">
        <v>11</v>
      </c>
      <c r="N5577">
        <v>149</v>
      </c>
      <c r="O5577">
        <v>-5811</v>
      </c>
      <c r="P5577">
        <v>75245</v>
      </c>
      <c r="Q5577">
        <v>243992</v>
      </c>
      <c r="R5577">
        <v>1</v>
      </c>
      <c r="S5577">
        <v>5836326</v>
      </c>
      <c r="U5577" t="str">
        <f>IFERROR(LEFT(spotify_top_songs_audio_features[[#This Row],[artist_names]],SEARCH(",",spotify_top_songs_audio_features[[#This Row],[artist_names]])-1),spotify_top_songs_audio_features[[#This Row],[artist_names]])</f>
        <v>Demi Lovato</v>
      </c>
      <c r="V5577" t="str">
        <f>IFERROR(MID(spotify_top_songs_audio_features[[#This Row],[artist_names]],SEARCH(",",spotify_top_songs_audio_features[[#This Row],[artist_names]])+2,99),"")</f>
        <v/>
      </c>
      <c r="W5577" t="str">
        <f>spotify_top_songs_audio_features[[#This Row],[source]]</f>
        <v>Island Records</v>
      </c>
      <c r="X5577" s="1">
        <f>spotify_top_songs_audio_features[[#This Row],[streams]]</f>
        <v>5836326</v>
      </c>
      <c r="Y5577" t="str">
        <f>IF(Tabela2[[#This Row],[feat]]="","","Feat")</f>
        <v/>
      </c>
      <c r="Z5577" s="17" t="str">
        <f>CONCATENATE(INT(spotify_top_songs_audio_features[[#This Row],[duration_ms]]/(60*1000)),":",MOD(INT(spotify_top_songs_audio_features[[#This Row],[duration_ms]]/1000),60))</f>
        <v>4:3</v>
      </c>
      <c r="AA55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77" t="str">
        <f>spotify_top_songs_audio_features[[#This Row],[track_name]]</f>
        <v>Dancing With The Devil</v>
      </c>
    </row>
    <row r="5578" spans="1:28" x14ac:dyDescent="0.25">
      <c r="A5578" t="s">
        <v>7547</v>
      </c>
      <c r="B5578" t="s">
        <v>3128</v>
      </c>
      <c r="C5578" t="s">
        <v>7548</v>
      </c>
      <c r="D5578" t="s">
        <v>501</v>
      </c>
      <c r="E5578" t="s">
        <v>86</v>
      </c>
      <c r="F5578" t="s">
        <v>32</v>
      </c>
      <c r="G5578" t="s">
        <v>25</v>
      </c>
      <c r="H5578">
        <v>895</v>
      </c>
      <c r="I5578">
        <v>543</v>
      </c>
      <c r="J5578">
        <v>298</v>
      </c>
      <c r="K5578" t="s">
        <v>535</v>
      </c>
      <c r="L5578">
        <v>0</v>
      </c>
      <c r="M5578">
        <v>12</v>
      </c>
      <c r="N5578">
        <v>555</v>
      </c>
      <c r="O5578">
        <v>-6766</v>
      </c>
      <c r="P5578">
        <v>120078</v>
      </c>
      <c r="Q5578">
        <v>193987</v>
      </c>
      <c r="R5578">
        <v>1</v>
      </c>
      <c r="S5578">
        <v>5835703</v>
      </c>
      <c r="U5578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5578" t="str">
        <f>IFERROR(MID(spotify_top_songs_audio_features[[#This Row],[artist_names]],SEARCH(",",spotify_top_songs_audio_features[[#This Row],[artist_names]])+2,99),"")</f>
        <v/>
      </c>
      <c r="W5578" t="str">
        <f>spotify_top_songs_audio_features[[#This Row],[source]]</f>
        <v>300 Entertainment</v>
      </c>
      <c r="X5578" s="1">
        <f>spotify_top_songs_audio_features[[#This Row],[streams]]</f>
        <v>5835703</v>
      </c>
      <c r="Y5578" t="str">
        <f>IF(Tabela2[[#This Row],[feat]]="","","Feat")</f>
        <v/>
      </c>
      <c r="Z5578" s="17" t="str">
        <f>CONCATENATE(INT(spotify_top_songs_audio_features[[#This Row],[duration_ms]]/(60*1000)),":",MOD(INT(spotify_top_songs_audio_features[[#This Row],[duration_ms]]/1000),60))</f>
        <v>3:13</v>
      </c>
      <c r="AA55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578" t="str">
        <f>spotify_top_songs_audio_features[[#This Row],[track_name]]</f>
        <v>alotta cake</v>
      </c>
    </row>
    <row r="5579" spans="1:28" x14ac:dyDescent="0.25">
      <c r="A5579" t="s">
        <v>3875</v>
      </c>
      <c r="B5579" t="s">
        <v>160</v>
      </c>
      <c r="C5579" t="s">
        <v>3876</v>
      </c>
      <c r="D5579" t="s">
        <v>162</v>
      </c>
      <c r="E5579" t="s">
        <v>86</v>
      </c>
      <c r="F5579" t="s">
        <v>32</v>
      </c>
      <c r="G5579" t="s">
        <v>25</v>
      </c>
      <c r="H5579">
        <v>62</v>
      </c>
      <c r="I5579">
        <v>61</v>
      </c>
      <c r="J5579">
        <v>373</v>
      </c>
      <c r="K5579" t="s">
        <v>3877</v>
      </c>
      <c r="L5579">
        <v>162</v>
      </c>
      <c r="M5579">
        <v>205</v>
      </c>
      <c r="N5579">
        <v>235</v>
      </c>
      <c r="O5579">
        <v>-8329</v>
      </c>
      <c r="P5579">
        <v>127052</v>
      </c>
      <c r="Q5579">
        <v>238560</v>
      </c>
      <c r="R5579">
        <v>3</v>
      </c>
      <c r="S5579">
        <v>5834825</v>
      </c>
      <c r="U5579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5579" t="str">
        <f>IFERROR(MID(spotify_top_songs_audio_features[[#This Row],[artist_names]],SEARCH(",",spotify_top_songs_audio_features[[#This Row],[artist_names]])+2,99),"")</f>
        <v/>
      </c>
      <c r="W5579" t="str">
        <f>spotify_top_songs_audio_features[[#This Row],[source]]</f>
        <v>Fueled By Ramen</v>
      </c>
      <c r="X5579" s="1">
        <f>spotify_top_songs_audio_features[[#This Row],[streams]]</f>
        <v>5834825</v>
      </c>
      <c r="Y5579" t="str">
        <f>IF(Tabela2[[#This Row],[feat]]="","","Feat")</f>
        <v/>
      </c>
      <c r="Z5579" s="17" t="str">
        <f>CONCATENATE(INT(spotify_top_songs_audio_features[[#This Row],[duration_ms]]/(60*1000)),":",MOD(INT(spotify_top_songs_audio_features[[#This Row],[duration_ms]]/1000),60))</f>
        <v>3:58</v>
      </c>
      <c r="AA55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579" t="str">
        <f>spotify_top_songs_audio_features[[#This Row],[track_name]]</f>
        <v>Jumpsuit</v>
      </c>
    </row>
    <row r="5580" spans="1:28" x14ac:dyDescent="0.25">
      <c r="A5580" t="s">
        <v>7328</v>
      </c>
      <c r="B5580" t="s">
        <v>793</v>
      </c>
      <c r="C5580" t="s">
        <v>2141</v>
      </c>
      <c r="D5580" t="s">
        <v>795</v>
      </c>
      <c r="E5580" t="s">
        <v>177</v>
      </c>
      <c r="F5580" t="s">
        <v>24</v>
      </c>
      <c r="G5580" t="s">
        <v>25</v>
      </c>
      <c r="H5580">
        <v>634</v>
      </c>
      <c r="I5580">
        <v>662</v>
      </c>
      <c r="J5580">
        <v>325</v>
      </c>
      <c r="K5580" t="s">
        <v>7329</v>
      </c>
      <c r="L5580">
        <v>142</v>
      </c>
      <c r="M5580">
        <v>111</v>
      </c>
      <c r="N5580">
        <v>244</v>
      </c>
      <c r="O5580">
        <v>-7543</v>
      </c>
      <c r="P5580">
        <v>90011</v>
      </c>
      <c r="Q5580">
        <v>210933</v>
      </c>
      <c r="R5580">
        <v>2</v>
      </c>
      <c r="S5580">
        <v>5834119</v>
      </c>
      <c r="U5580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5580" t="str">
        <f>IFERROR(MID(spotify_top_songs_audio_features[[#This Row],[artist_names]],SEARCH(",",spotify_top_songs_audio_features[[#This Row],[artist_names]])+2,99),"")</f>
        <v/>
      </c>
      <c r="W5580" t="str">
        <f>spotify_top_songs_audio_features[[#This Row],[source]]</f>
        <v>Kid Ina Korner / Interscope</v>
      </c>
      <c r="X5580" s="1">
        <f>spotify_top_songs_audio_features[[#This Row],[streams]]</f>
        <v>5834119</v>
      </c>
      <c r="Y5580" t="str">
        <f>IF(Tabela2[[#This Row],[feat]]="","","Feat")</f>
        <v/>
      </c>
      <c r="Z5580" s="17" t="str">
        <f>CONCATENATE(INT(spotify_top_songs_audio_features[[#This Row],[duration_ms]]/(60*1000)),":",MOD(INT(spotify_top_songs_audio_features[[#This Row],[duration_ms]]/1000),60))</f>
        <v>3:30</v>
      </c>
      <c r="AA55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580" t="str">
        <f>spotify_top_songs_audio_features[[#This Row],[track_name]]</f>
        <v>Zero - From the Original Motion Picture "Ralph Breaks The Internet"</v>
      </c>
    </row>
    <row r="5581" spans="1:28" x14ac:dyDescent="0.25">
      <c r="A5581" t="s">
        <v>8985</v>
      </c>
      <c r="B5581" t="s">
        <v>8986</v>
      </c>
      <c r="C5581" t="s">
        <v>8987</v>
      </c>
      <c r="D5581" t="s">
        <v>501</v>
      </c>
      <c r="E5581" t="s">
        <v>23</v>
      </c>
      <c r="F5581" t="s">
        <v>24</v>
      </c>
      <c r="G5581" t="s">
        <v>25</v>
      </c>
      <c r="H5581">
        <v>814</v>
      </c>
      <c r="I5581">
        <v>626</v>
      </c>
      <c r="J5581">
        <v>214</v>
      </c>
      <c r="K5581" t="s">
        <v>1351</v>
      </c>
      <c r="L5581">
        <v>0</v>
      </c>
      <c r="M5581">
        <v>101</v>
      </c>
      <c r="N5581">
        <v>686</v>
      </c>
      <c r="O5581">
        <v>-7187</v>
      </c>
      <c r="P5581">
        <v>123972</v>
      </c>
      <c r="Q5581">
        <v>201334</v>
      </c>
      <c r="R5581">
        <v>23</v>
      </c>
      <c r="S5581">
        <v>5831107</v>
      </c>
      <c r="U5581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5581" t="str">
        <f>IFERROR(MID(spotify_top_songs_audio_features[[#This Row],[artist_names]],SEARCH(",",spotify_top_songs_audio_features[[#This Row],[artist_names]])+2,99),"")</f>
        <v>Dua Lipa</v>
      </c>
      <c r="W5581" t="str">
        <f>spotify_top_songs_audio_features[[#This Row],[source]]</f>
        <v>300 Entertainment</v>
      </c>
      <c r="X5581" s="1">
        <f>spotify_top_songs_audio_features[[#This Row],[streams]]</f>
        <v>5831107</v>
      </c>
      <c r="Y5581" t="str">
        <f>IF(Tabela2[[#This Row],[feat]]="","","Feat")</f>
        <v>Feat</v>
      </c>
      <c r="Z5581" s="17" t="str">
        <f>CONCATENATE(INT(spotify_top_songs_audio_features[[#This Row],[duration_ms]]/(60*1000)),":",MOD(INT(spotify_top_songs_audio_features[[#This Row],[duration_ms]]/1000),60))</f>
        <v>3:21</v>
      </c>
      <c r="AA55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81" t="str">
        <f>spotify_top_songs_audio_features[[#This Row],[track_name]]</f>
        <v>Sweetest Pie</v>
      </c>
    </row>
    <row r="5582" spans="1:28" x14ac:dyDescent="0.25">
      <c r="A5582" t="s">
        <v>2676</v>
      </c>
      <c r="B5582" t="s">
        <v>2666</v>
      </c>
      <c r="C5582" t="s">
        <v>2677</v>
      </c>
      <c r="D5582" t="s">
        <v>929</v>
      </c>
      <c r="E5582" t="s">
        <v>23</v>
      </c>
      <c r="F5582" t="s">
        <v>24</v>
      </c>
      <c r="G5582" t="s">
        <v>152</v>
      </c>
      <c r="H5582">
        <v>519</v>
      </c>
      <c r="I5582">
        <v>617</v>
      </c>
      <c r="J5582">
        <v>313</v>
      </c>
      <c r="K5582" t="s">
        <v>2678</v>
      </c>
      <c r="L5582">
        <v>0</v>
      </c>
      <c r="M5582">
        <v>401</v>
      </c>
      <c r="N5582">
        <v>222</v>
      </c>
      <c r="O5582">
        <v>-4287</v>
      </c>
      <c r="P5582">
        <v>147708</v>
      </c>
      <c r="Q5582">
        <v>225300</v>
      </c>
      <c r="R5582">
        <v>1</v>
      </c>
      <c r="S5582">
        <v>5829538</v>
      </c>
      <c r="U5582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582" t="str">
        <f>IFERROR(MID(spotify_top_songs_audio_features[[#This Row],[artist_names]],SEARCH(",",spotify_top_songs_audio_features[[#This Row],[artist_names]])+2,99),"")</f>
        <v/>
      </c>
      <c r="W5582" t="str">
        <f>spotify_top_songs_audio_features[[#This Row],[source]]</f>
        <v>Interscope Records</v>
      </c>
      <c r="X5582" s="1">
        <f>spotify_top_songs_audio_features[[#This Row],[streams]]</f>
        <v>5829538</v>
      </c>
      <c r="Y5582" t="str">
        <f>IF(Tabela2[[#This Row],[feat]]="","","Feat")</f>
        <v/>
      </c>
      <c r="Z5582" s="17" t="str">
        <f>CONCATENATE(INT(spotify_top_songs_audio_features[[#This Row],[duration_ms]]/(60*1000)),":",MOD(INT(spotify_top_songs_audio_features[[#This Row],[duration_ms]]/1000),60))</f>
        <v>3:45</v>
      </c>
      <c r="AA55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582" t="str">
        <f>spotify_top_songs_audio_features[[#This Row],[track_name]]</f>
        <v>Hold My Hand</v>
      </c>
    </row>
    <row r="5583" spans="1:28" x14ac:dyDescent="0.25">
      <c r="A5583" t="s">
        <v>11068</v>
      </c>
      <c r="B5583" t="s">
        <v>11069</v>
      </c>
      <c r="C5583" t="s">
        <v>11070</v>
      </c>
      <c r="D5583" t="s">
        <v>7153</v>
      </c>
      <c r="E5583" t="s">
        <v>97</v>
      </c>
      <c r="F5583" t="s">
        <v>32</v>
      </c>
      <c r="G5583" t="s">
        <v>25</v>
      </c>
      <c r="H5583">
        <v>498</v>
      </c>
      <c r="I5583">
        <v>836</v>
      </c>
      <c r="J5583">
        <v>184</v>
      </c>
      <c r="K5583" t="s">
        <v>3727</v>
      </c>
      <c r="L5583">
        <v>0</v>
      </c>
      <c r="M5583">
        <v>994</v>
      </c>
      <c r="N5583">
        <v>609</v>
      </c>
      <c r="O5583">
        <v>-3905</v>
      </c>
      <c r="P5583">
        <v>199846</v>
      </c>
      <c r="Q5583">
        <v>168750</v>
      </c>
      <c r="R5583">
        <v>1</v>
      </c>
      <c r="S5583">
        <v>5827600</v>
      </c>
      <c r="U5583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5583" t="str">
        <f>IFERROR(MID(spotify_top_songs_audio_features[[#This Row],[artist_names]],SEARCH(",",spotify_top_songs_audio_features[[#This Row],[artist_names]])+2,99),"")</f>
        <v>Bozza</v>
      </c>
      <c r="W5583" t="str">
        <f>spotify_top_songs_audio_features[[#This Row],[source]]</f>
        <v>URBAN</v>
      </c>
      <c r="X5583" s="1">
        <f>spotify_top_songs_audio_features[[#This Row],[streams]]</f>
        <v>5827600</v>
      </c>
      <c r="Y5583" t="str">
        <f>IF(Tabela2[[#This Row],[feat]]="","","Feat")</f>
        <v>Feat</v>
      </c>
      <c r="Z5583" s="17" t="str">
        <f>CONCATENATE(INT(spotify_top_songs_audio_features[[#This Row],[duration_ms]]/(60*1000)),":",MOD(INT(spotify_top_songs_audio_features[[#This Row],[duration_ms]]/1000),60))</f>
        <v>2:48</v>
      </c>
      <c r="AA55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583" t="str">
        <f>spotify_top_songs_audio_features[[#This Row],[track_name]]</f>
        <v>Ich weiß nicht mal wie sie heißt</v>
      </c>
    </row>
    <row r="5584" spans="1:28" x14ac:dyDescent="0.25">
      <c r="A5584" t="s">
        <v>6176</v>
      </c>
      <c r="B5584" t="s">
        <v>6177</v>
      </c>
      <c r="C5584" t="s">
        <v>6178</v>
      </c>
      <c r="D5584" t="s">
        <v>903</v>
      </c>
      <c r="E5584" t="s">
        <v>58</v>
      </c>
      <c r="F5584" t="s">
        <v>32</v>
      </c>
      <c r="G5584" t="s">
        <v>25</v>
      </c>
      <c r="H5584">
        <v>841</v>
      </c>
      <c r="I5584">
        <v>655</v>
      </c>
      <c r="J5584">
        <v>851</v>
      </c>
      <c r="K5584" t="s">
        <v>2664</v>
      </c>
      <c r="L5584">
        <v>9.75E-3</v>
      </c>
      <c r="M5584">
        <v>213</v>
      </c>
      <c r="N5584">
        <v>579</v>
      </c>
      <c r="O5584">
        <v>-4654</v>
      </c>
      <c r="P5584">
        <v>101976</v>
      </c>
      <c r="Q5584">
        <v>164413</v>
      </c>
      <c r="R5584">
        <v>1</v>
      </c>
      <c r="S5584">
        <v>5824858</v>
      </c>
      <c r="U5584" t="str">
        <f>IFERROR(LEFT(spotify_top_songs_audio_features[[#This Row],[artist_names]],SEARCH(",",spotify_top_songs_audio_features[[#This Row],[artist_names]])-1),spotify_top_songs_audio_features[[#This Row],[artist_names]])</f>
        <v>Luciano</v>
      </c>
      <c r="V5584" t="str">
        <f>IFERROR(MID(spotify_top_songs_audio_features[[#This Row],[artist_names]],SEARCH(",",spotify_top_songs_audio_features[[#This Row],[artist_names]])+2,99),"")</f>
        <v/>
      </c>
      <c r="W5584" t="str">
        <f>spotify_top_songs_audio_features[[#This Row],[source]]</f>
        <v>Urban</v>
      </c>
      <c r="X5584" s="1">
        <f>spotify_top_songs_audio_features[[#This Row],[streams]]</f>
        <v>5824858</v>
      </c>
      <c r="Y5584" t="str">
        <f>IF(Tabela2[[#This Row],[feat]]="","","Feat")</f>
        <v/>
      </c>
      <c r="Z5584" s="17" t="str">
        <f>CONCATENATE(INT(spotify_top_songs_audio_features[[#This Row],[duration_ms]]/(60*1000)),":",MOD(INT(spotify_top_songs_audio_features[[#This Row],[duration_ms]]/1000),60))</f>
        <v>2:44</v>
      </c>
      <c r="AA55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84" t="str">
        <f>spotify_top_songs_audio_features[[#This Row],[track_name]]</f>
        <v>La Haine</v>
      </c>
    </row>
    <row r="5585" spans="1:28" x14ac:dyDescent="0.25">
      <c r="A5585" t="s">
        <v>13021</v>
      </c>
      <c r="B5585" t="s">
        <v>13022</v>
      </c>
      <c r="C5585" t="s">
        <v>13023</v>
      </c>
      <c r="D5585" t="s">
        <v>1487</v>
      </c>
      <c r="E5585" t="s">
        <v>31</v>
      </c>
      <c r="F5585" t="s">
        <v>32</v>
      </c>
      <c r="G5585" t="s">
        <v>25</v>
      </c>
      <c r="H5585">
        <v>441</v>
      </c>
      <c r="I5585">
        <v>623</v>
      </c>
      <c r="J5585">
        <v>414</v>
      </c>
      <c r="K5585" t="s">
        <v>729</v>
      </c>
      <c r="L5585">
        <v>0</v>
      </c>
      <c r="M5585">
        <v>14</v>
      </c>
      <c r="N5585">
        <v>285</v>
      </c>
      <c r="O5585">
        <v>-7331</v>
      </c>
      <c r="P5585">
        <v>78082</v>
      </c>
      <c r="Q5585">
        <v>249231</v>
      </c>
      <c r="R5585">
        <v>1</v>
      </c>
      <c r="S5585">
        <v>5822266</v>
      </c>
      <c r="U5585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585" t="str">
        <f>IFERROR(MID(spotify_top_songs_audio_features[[#This Row],[artist_names]],SEARCH(",",spotify_top_songs_audio_features[[#This Row],[artist_names]])+2,99),"")</f>
        <v>Rick Ross, The-Dream</v>
      </c>
      <c r="W5585" t="str">
        <f>spotify_top_songs_audio_features[[#This Row],[source]]</f>
        <v>Victor Victor Worldwide</v>
      </c>
      <c r="X5585" s="1">
        <f>spotify_top_songs_audio_features[[#This Row],[streams]]</f>
        <v>5822266</v>
      </c>
      <c r="Y5585" t="str">
        <f>IF(Tabela2[[#This Row],[feat]]="","","Feat")</f>
        <v>Feat</v>
      </c>
      <c r="Z5585" s="17" t="str">
        <f>CONCATENATE(INT(spotify_top_songs_audio_features[[#This Row],[duration_ms]]/(60*1000)),":",MOD(INT(spotify_top_songs_audio_features[[#This Row],[duration_ms]]/1000),60))</f>
        <v>4:9</v>
      </c>
      <c r="AA55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85" t="str">
        <f>spotify_top_songs_audio_features[[#This Row],[track_name]]</f>
        <v>Manslaughter (feat. Rick Ross &amp; The-Dream)</v>
      </c>
    </row>
    <row r="5586" spans="1:28" x14ac:dyDescent="0.25">
      <c r="A5586" t="s">
        <v>9737</v>
      </c>
      <c r="B5586" t="s">
        <v>9738</v>
      </c>
      <c r="C5586" t="s">
        <v>9739</v>
      </c>
      <c r="D5586" t="s">
        <v>9740</v>
      </c>
      <c r="E5586" t="s">
        <v>177</v>
      </c>
      <c r="F5586" t="s">
        <v>32</v>
      </c>
      <c r="G5586" t="s">
        <v>25</v>
      </c>
      <c r="H5586">
        <v>675</v>
      </c>
      <c r="I5586">
        <v>739</v>
      </c>
      <c r="J5586">
        <v>524</v>
      </c>
      <c r="K5586" t="s">
        <v>9741</v>
      </c>
      <c r="L5586">
        <v>0</v>
      </c>
      <c r="M5586">
        <v>177</v>
      </c>
      <c r="N5586">
        <v>338</v>
      </c>
      <c r="O5586">
        <v>-4603</v>
      </c>
      <c r="P5586">
        <v>149959</v>
      </c>
      <c r="Q5586">
        <v>237701</v>
      </c>
      <c r="R5586">
        <v>1</v>
      </c>
      <c r="S5586">
        <v>5819231</v>
      </c>
      <c r="U5586" t="str">
        <f>IFERROR(LEFT(spotify_top_songs_audio_features[[#This Row],[artist_names]],SEARCH(",",spotify_top_songs_audio_features[[#This Row],[artist_names]])-1),spotify_top_songs_audio_features[[#This Row],[artist_names]])</f>
        <v>thasup</v>
      </c>
      <c r="V5586" t="str">
        <f>IFERROR(MID(spotify_top_songs_audio_features[[#This Row],[artist_names]],SEARCH(",",spotify_top_songs_audio_features[[#This Row],[artist_names]])+2,99),"")</f>
        <v>Lazza, Sfera Ebbasta</v>
      </c>
      <c r="W5586" t="str">
        <f>spotify_top_songs_audio_features[[#This Row],[source]]</f>
        <v>Thasup s.r.l.</v>
      </c>
      <c r="X5586" s="1">
        <f>spotify_top_songs_audio_features[[#This Row],[streams]]</f>
        <v>5819231</v>
      </c>
      <c r="Y5586" t="str">
        <f>IF(Tabela2[[#This Row],[feat]]="","","Feat")</f>
        <v>Feat</v>
      </c>
      <c r="Z5586" s="17" t="str">
        <f>CONCATENATE(INT(spotify_top_songs_audio_features[[#This Row],[duration_ms]]/(60*1000)),":",MOD(INT(spotify_top_songs_audio_features[[#This Row],[duration_ms]]/1000),60))</f>
        <v>3:57</v>
      </c>
      <c r="AA55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586" t="str">
        <f>spotify_top_songs_audio_features[[#This Row],[track_name]]</f>
        <v>s!r! (feat. Lazza &amp; Sfera Ebbasta)</v>
      </c>
    </row>
    <row r="5587" spans="1:28" x14ac:dyDescent="0.25">
      <c r="A5587" t="s">
        <v>15983</v>
      </c>
      <c r="B5587" t="s">
        <v>325</v>
      </c>
      <c r="C5587" t="s">
        <v>15984</v>
      </c>
      <c r="D5587" t="s">
        <v>22</v>
      </c>
      <c r="E5587" t="s">
        <v>142</v>
      </c>
      <c r="F5587" t="s">
        <v>24</v>
      </c>
      <c r="G5587" t="s">
        <v>25</v>
      </c>
      <c r="H5587">
        <v>551</v>
      </c>
      <c r="I5587">
        <v>756</v>
      </c>
      <c r="J5587">
        <v>652</v>
      </c>
      <c r="K5587" t="s">
        <v>1424</v>
      </c>
      <c r="L5587">
        <v>0</v>
      </c>
      <c r="M5587">
        <v>765</v>
      </c>
      <c r="N5587">
        <v>618</v>
      </c>
      <c r="O5587">
        <v>-4948</v>
      </c>
      <c r="P5587">
        <v>175984</v>
      </c>
      <c r="Q5587">
        <v>205733</v>
      </c>
      <c r="R5587">
        <v>1</v>
      </c>
      <c r="S5587">
        <v>5816739</v>
      </c>
      <c r="U5587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5587" t="str">
        <f>IFERROR(MID(spotify_top_songs_audio_features[[#This Row],[artist_names]],SEARCH(",",spotify_top_songs_audio_features[[#This Row],[artist_names]])+2,99),"")</f>
        <v/>
      </c>
      <c r="W5587" t="str">
        <f>spotify_top_songs_audio_features[[#This Row],[source]]</f>
        <v>RCA Records Label</v>
      </c>
      <c r="X5587" s="1">
        <f>spotify_top_songs_audio_features[[#This Row],[streams]]</f>
        <v>5816739</v>
      </c>
      <c r="Y5587" t="str">
        <f>IF(Tabela2[[#This Row],[feat]]="","","Feat")</f>
        <v/>
      </c>
      <c r="Z5587" s="17" t="str">
        <f>CONCATENATE(INT(spotify_top_songs_audio_features[[#This Row],[duration_ms]]/(60*1000)),":",MOD(INT(spotify_top_songs_audio_features[[#This Row],[duration_ms]]/1000),60))</f>
        <v>3:25</v>
      </c>
      <c r="AA55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587" t="str">
        <f>spotify_top_songs_audio_features[[#This Row],[track_name]]</f>
        <v>Plastic Hearts</v>
      </c>
    </row>
    <row r="5588" spans="1:28" x14ac:dyDescent="0.25">
      <c r="A5588" t="s">
        <v>15408</v>
      </c>
      <c r="B5588" t="s">
        <v>15409</v>
      </c>
      <c r="C5588" t="s">
        <v>15410</v>
      </c>
      <c r="D5588" t="s">
        <v>520</v>
      </c>
      <c r="E5588" t="s">
        <v>70</v>
      </c>
      <c r="F5588" t="s">
        <v>24</v>
      </c>
      <c r="G5588" t="s">
        <v>64</v>
      </c>
      <c r="H5588">
        <v>6</v>
      </c>
      <c r="I5588">
        <v>412</v>
      </c>
      <c r="J5588">
        <v>344</v>
      </c>
      <c r="K5588" t="s">
        <v>4907</v>
      </c>
      <c r="L5588">
        <v>25</v>
      </c>
      <c r="M5588">
        <v>134</v>
      </c>
      <c r="N5588">
        <v>408</v>
      </c>
      <c r="O5588">
        <v>-9343</v>
      </c>
      <c r="P5588">
        <v>113049</v>
      </c>
      <c r="Q5588">
        <v>225882</v>
      </c>
      <c r="R5588">
        <v>2</v>
      </c>
      <c r="S5588">
        <v>5816561</v>
      </c>
      <c r="U5588" t="str">
        <f>IFERROR(LEFT(spotify_top_songs_audio_features[[#This Row],[artist_names]],SEARCH(",",spotify_top_songs_audio_features[[#This Row],[artist_names]])-1),spotify_top_songs_audio_features[[#This Row],[artist_names]])</f>
        <v>Kiiara</v>
      </c>
      <c r="V5588" t="str">
        <f>IFERROR(MID(spotify_top_songs_audio_features[[#This Row],[artist_names]],SEARCH(",",spotify_top_songs_audio_features[[#This Row],[artist_names]])+2,99),"")</f>
        <v/>
      </c>
      <c r="W5588" t="str">
        <f>spotify_top_songs_audio_features[[#This Row],[source]]</f>
        <v>Atlantic Records</v>
      </c>
      <c r="X5588" s="1">
        <f>spotify_top_songs_audio_features[[#This Row],[streams]]</f>
        <v>5816561</v>
      </c>
      <c r="Y5588" t="str">
        <f>IF(Tabela2[[#This Row],[feat]]="","","Feat")</f>
        <v/>
      </c>
      <c r="Z5588" s="17" t="str">
        <f>CONCATENATE(INT(spotify_top_songs_audio_features[[#This Row],[duration_ms]]/(60*1000)),":",MOD(INT(spotify_top_songs_audio_features[[#This Row],[duration_ms]]/1000),60))</f>
        <v>3:45</v>
      </c>
      <c r="AA55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88" t="str">
        <f>spotify_top_songs_audio_features[[#This Row],[track_name]]</f>
        <v>Gold</v>
      </c>
    </row>
    <row r="5589" spans="1:28" x14ac:dyDescent="0.25">
      <c r="A5589" t="s">
        <v>6858</v>
      </c>
      <c r="B5589" t="s">
        <v>2836</v>
      </c>
      <c r="C5589" t="s">
        <v>6859</v>
      </c>
      <c r="D5589" t="s">
        <v>2838</v>
      </c>
      <c r="E5589" t="s">
        <v>86</v>
      </c>
      <c r="F5589" t="s">
        <v>32</v>
      </c>
      <c r="G5589" t="s">
        <v>25</v>
      </c>
      <c r="H5589">
        <v>899</v>
      </c>
      <c r="I5589">
        <v>67</v>
      </c>
      <c r="J5589">
        <v>163</v>
      </c>
      <c r="K5589" t="s">
        <v>521</v>
      </c>
      <c r="L5589">
        <v>1.3799999999999999E-3</v>
      </c>
      <c r="M5589">
        <v>105</v>
      </c>
      <c r="N5589">
        <v>413</v>
      </c>
      <c r="O5589">
        <v>-6455</v>
      </c>
      <c r="P5589">
        <v>148065</v>
      </c>
      <c r="Q5589">
        <v>163147</v>
      </c>
      <c r="R5589">
        <v>6</v>
      </c>
      <c r="S5589">
        <v>5816103</v>
      </c>
      <c r="U5589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5589" t="str">
        <f>IFERROR(MID(spotify_top_songs_audio_features[[#This Row],[artist_names]],SEARCH(",",spotify_top_songs_audio_features[[#This Row],[artist_names]])+2,99),"")</f>
        <v/>
      </c>
      <c r="W5589" t="str">
        <f>spotify_top_songs_audio_features[[#This Row],[source]]</f>
        <v>Four Music Local</v>
      </c>
      <c r="X5589" s="1">
        <f>spotify_top_songs_audio_features[[#This Row],[streams]]</f>
        <v>5816103</v>
      </c>
      <c r="Y5589" t="str">
        <f>IF(Tabela2[[#This Row],[feat]]="","","Feat")</f>
        <v/>
      </c>
      <c r="Z5589" s="17" t="str">
        <f>CONCATENATE(INT(spotify_top_songs_audio_features[[#This Row],[duration_ms]]/(60*1000)),":",MOD(INT(spotify_top_songs_audio_features[[#This Row],[duration_ms]]/1000),60))</f>
        <v>2:43</v>
      </c>
      <c r="AA55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589" t="str">
        <f>spotify_top_songs_audio_features[[#This Row],[track_name]]</f>
        <v>200 km/h</v>
      </c>
    </row>
    <row r="5590" spans="1:28" x14ac:dyDescent="0.25">
      <c r="A5590" t="s">
        <v>10617</v>
      </c>
      <c r="B5590" t="s">
        <v>10618</v>
      </c>
      <c r="C5590" t="s">
        <v>10619</v>
      </c>
      <c r="D5590" t="s">
        <v>96</v>
      </c>
      <c r="E5590" t="s">
        <v>177</v>
      </c>
      <c r="F5590" t="s">
        <v>32</v>
      </c>
      <c r="G5590" t="s">
        <v>25</v>
      </c>
      <c r="H5590">
        <v>702</v>
      </c>
      <c r="I5590">
        <v>825</v>
      </c>
      <c r="J5590">
        <v>601</v>
      </c>
      <c r="K5590" t="s">
        <v>10620</v>
      </c>
      <c r="L5590">
        <v>0</v>
      </c>
      <c r="M5590">
        <v>674</v>
      </c>
      <c r="N5590">
        <v>915</v>
      </c>
      <c r="O5590">
        <v>-3787</v>
      </c>
      <c r="P5590">
        <v>102977</v>
      </c>
      <c r="Q5590">
        <v>203064</v>
      </c>
      <c r="R5590">
        <v>1</v>
      </c>
      <c r="S5590">
        <v>5814592</v>
      </c>
      <c r="U5590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5590" t="str">
        <f>IFERROR(MID(spotify_top_songs_audio_features[[#This Row],[artist_names]],SEARCH(",",spotify_top_songs_audio_features[[#This Row],[artist_names]])+2,99),"")</f>
        <v>DaBaby</v>
      </c>
      <c r="W5590" t="str">
        <f>spotify_top_songs_audio_features[[#This Row],[source]]</f>
        <v>Warner Records</v>
      </c>
      <c r="X5590" s="1">
        <f>spotify_top_songs_audio_features[[#This Row],[streams]]</f>
        <v>5814592</v>
      </c>
      <c r="Y5590" t="str">
        <f>IF(Tabela2[[#This Row],[feat]]="","","Feat")</f>
        <v>Feat</v>
      </c>
      <c r="Z5590" s="17" t="str">
        <f>CONCATENATE(INT(spotify_top_songs_audio_features[[#This Row],[duration_ms]]/(60*1000)),":",MOD(INT(spotify_top_songs_audio_features[[#This Row],[duration_ms]]/1000),60))</f>
        <v>3:23</v>
      </c>
      <c r="AA55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590" t="str">
        <f>spotify_top_songs_audio_features[[#This Row],[track_name]]</f>
        <v>Levitating (feat. DaBaby)</v>
      </c>
    </row>
    <row r="5591" spans="1:28" x14ac:dyDescent="0.25">
      <c r="A5591" t="s">
        <v>9424</v>
      </c>
      <c r="B5591" t="s">
        <v>5109</v>
      </c>
      <c r="C5591" t="s">
        <v>9425</v>
      </c>
      <c r="D5591" t="s">
        <v>5111</v>
      </c>
      <c r="E5591" t="s">
        <v>31</v>
      </c>
      <c r="F5591" t="s">
        <v>24</v>
      </c>
      <c r="G5591" t="s">
        <v>25</v>
      </c>
      <c r="H5591">
        <v>605</v>
      </c>
      <c r="I5591">
        <v>781</v>
      </c>
      <c r="J5591">
        <v>229</v>
      </c>
      <c r="K5591" t="s">
        <v>1013</v>
      </c>
      <c r="L5591">
        <v>0</v>
      </c>
      <c r="M5591">
        <v>217</v>
      </c>
      <c r="N5591">
        <v>796</v>
      </c>
      <c r="O5591">
        <v>-3913</v>
      </c>
      <c r="P5591">
        <v>172134</v>
      </c>
      <c r="Q5591">
        <v>183267</v>
      </c>
      <c r="R5591">
        <v>1</v>
      </c>
      <c r="S5591">
        <v>5812990</v>
      </c>
      <c r="U5591" t="str">
        <f>IFERROR(LEFT(spotify_top_songs_audio_features[[#This Row],[artist_names]],SEARCH(",",spotify_top_songs_audio_features[[#This Row],[artist_names]])-1),spotify_top_songs_audio_features[[#This Row],[artist_names]])</f>
        <v>Stray Kids</v>
      </c>
      <c r="V5591" t="str">
        <f>IFERROR(MID(spotify_top_songs_audio_features[[#This Row],[artist_names]],SEARCH(",",spotify_top_songs_audio_features[[#This Row],[artist_names]])+2,99),"")</f>
        <v/>
      </c>
      <c r="W5591" t="str">
        <f>spotify_top_songs_audio_features[[#This Row],[source]]</f>
        <v>Republic Records - Stray Kids</v>
      </c>
      <c r="X5591" s="1">
        <f>spotify_top_songs_audio_features[[#This Row],[streams]]</f>
        <v>5812990</v>
      </c>
      <c r="Y5591" t="str">
        <f>IF(Tabela2[[#This Row],[feat]]="","","Feat")</f>
        <v/>
      </c>
      <c r="Z5591" s="17" t="str">
        <f>CONCATENATE(INT(spotify_top_songs_audio_features[[#This Row],[duration_ms]]/(60*1000)),":",MOD(INT(spotify_top_songs_audio_features[[#This Row],[duration_ms]]/1000),60))</f>
        <v>3:3</v>
      </c>
      <c r="AA55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591" t="str">
        <f>spotify_top_songs_audio_features[[#This Row],[track_name]]</f>
        <v>Thunderous</v>
      </c>
    </row>
    <row r="5592" spans="1:28" x14ac:dyDescent="0.25">
      <c r="A5592" t="s">
        <v>16952</v>
      </c>
      <c r="B5592" t="s">
        <v>439</v>
      </c>
      <c r="C5592" t="s">
        <v>16953</v>
      </c>
      <c r="D5592" t="s">
        <v>976</v>
      </c>
      <c r="E5592" t="s">
        <v>102</v>
      </c>
      <c r="F5592" t="s">
        <v>24</v>
      </c>
      <c r="G5592" t="s">
        <v>25</v>
      </c>
      <c r="H5592">
        <v>301</v>
      </c>
      <c r="I5592">
        <v>303</v>
      </c>
      <c r="J5592">
        <v>458</v>
      </c>
      <c r="K5592" t="s">
        <v>5120</v>
      </c>
      <c r="L5592">
        <v>31</v>
      </c>
      <c r="M5592">
        <v>979</v>
      </c>
      <c r="N5592">
        <v>384</v>
      </c>
      <c r="O5592">
        <v>-1239</v>
      </c>
      <c r="P5592">
        <v>141997</v>
      </c>
      <c r="Q5592">
        <v>145796</v>
      </c>
      <c r="R5592">
        <v>1</v>
      </c>
      <c r="S5592">
        <v>5804613</v>
      </c>
      <c r="U5592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5592" t="str">
        <f>IFERROR(MID(spotify_top_songs_audio_features[[#This Row],[artist_names]],SEARCH(",",spotify_top_songs_audio_features[[#This Row],[artist_names]])+2,99),"")</f>
        <v/>
      </c>
      <c r="W5592" t="str">
        <f>spotify_top_songs_audio_features[[#This Row],[source]]</f>
        <v>Mercury Records/Republic Records</v>
      </c>
      <c r="X5592" s="1">
        <f>spotify_top_songs_audio_features[[#This Row],[streams]]</f>
        <v>5804613</v>
      </c>
      <c r="Y5592" t="str">
        <f>IF(Tabela2[[#This Row],[feat]]="","","Feat")</f>
        <v/>
      </c>
      <c r="Z5592" s="17" t="str">
        <f>CONCATENATE(INT(spotify_top_songs_audio_features[[#This Row],[duration_ms]]/(60*1000)),":",MOD(INT(spotify_top_songs_audio_features[[#This Row],[duration_ms]]/1000),60))</f>
        <v>2:25</v>
      </c>
      <c r="AA55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592" t="str">
        <f>spotify_top_songs_audio_features[[#This Row],[track_name]]</f>
        <v>Euthanasia</v>
      </c>
    </row>
    <row r="5593" spans="1:28" x14ac:dyDescent="0.25">
      <c r="A5593" t="s">
        <v>10948</v>
      </c>
      <c r="B5593" t="s">
        <v>293</v>
      </c>
      <c r="C5593" t="s">
        <v>10949</v>
      </c>
      <c r="D5593" t="s">
        <v>85</v>
      </c>
      <c r="E5593" t="s">
        <v>113</v>
      </c>
      <c r="F5593" t="s">
        <v>24</v>
      </c>
      <c r="G5593" t="s">
        <v>25</v>
      </c>
      <c r="H5593">
        <v>493</v>
      </c>
      <c r="I5593">
        <v>263</v>
      </c>
      <c r="J5593">
        <v>351</v>
      </c>
      <c r="K5593" t="s">
        <v>10950</v>
      </c>
      <c r="L5593">
        <v>0</v>
      </c>
      <c r="M5593">
        <v>879</v>
      </c>
      <c r="N5593">
        <v>158</v>
      </c>
      <c r="O5593">
        <v>-12805</v>
      </c>
      <c r="P5593">
        <v>122792</v>
      </c>
      <c r="Q5593">
        <v>333710</v>
      </c>
      <c r="R5593">
        <v>1</v>
      </c>
      <c r="S5593">
        <v>5796978</v>
      </c>
      <c r="U5593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593" t="str">
        <f>IFERROR(MID(spotify_top_songs_audio_features[[#This Row],[artist_names]],SEARCH(",",spotify_top_songs_audio_features[[#This Row],[artist_names]])+2,99),"")</f>
        <v/>
      </c>
      <c r="W5593" t="str">
        <f>spotify_top_songs_audio_features[[#This Row],[source]]</f>
        <v>Polydor Records</v>
      </c>
      <c r="X5593" s="1">
        <f>spotify_top_songs_audio_features[[#This Row],[streams]]</f>
        <v>5796978</v>
      </c>
      <c r="Y5593" t="str">
        <f>IF(Tabela2[[#This Row],[feat]]="","","Feat")</f>
        <v/>
      </c>
      <c r="Z5593" s="17" t="str">
        <f>CONCATENATE(INT(spotify_top_songs_audio_features[[#This Row],[duration_ms]]/(60*1000)),":",MOD(INT(spotify_top_songs_audio_features[[#This Row],[duration_ms]]/1000),60))</f>
        <v>5:33</v>
      </c>
      <c r="AA55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593" t="str">
        <f>spotify_top_songs_audio_features[[#This Row],[track_name]]</f>
        <v>White Dress</v>
      </c>
    </row>
    <row r="5594" spans="1:28" x14ac:dyDescent="0.25">
      <c r="A5594" t="s">
        <v>5943</v>
      </c>
      <c r="B5594" t="s">
        <v>5944</v>
      </c>
      <c r="C5594" t="s">
        <v>5945</v>
      </c>
      <c r="D5594" t="s">
        <v>282</v>
      </c>
      <c r="E5594" t="s">
        <v>70</v>
      </c>
      <c r="F5594" t="s">
        <v>24</v>
      </c>
      <c r="G5594" t="s">
        <v>25</v>
      </c>
      <c r="H5594">
        <v>545</v>
      </c>
      <c r="I5594">
        <v>82</v>
      </c>
      <c r="J5594">
        <v>275</v>
      </c>
      <c r="K5594" t="s">
        <v>5946</v>
      </c>
      <c r="L5594">
        <v>0</v>
      </c>
      <c r="M5594">
        <v>29</v>
      </c>
      <c r="N5594">
        <v>357</v>
      </c>
      <c r="O5594">
        <v>-4489</v>
      </c>
      <c r="P5594">
        <v>141908</v>
      </c>
      <c r="Q5594">
        <v>150476</v>
      </c>
      <c r="R5594">
        <v>1</v>
      </c>
      <c r="S5594">
        <v>5796357</v>
      </c>
      <c r="U5594" t="str">
        <f>IFERROR(LEFT(spotify_top_songs_audio_features[[#This Row],[artist_names]],SEARCH(",",spotify_top_songs_audio_features[[#This Row],[artist_names]])-1),spotify_top_songs_audio_features[[#This Row],[artist_names]])</f>
        <v>Lil Tjay</v>
      </c>
      <c r="V5594" t="str">
        <f>IFERROR(MID(spotify_top_songs_audio_features[[#This Row],[artist_names]],SEARCH(",",spotify_top_songs_audio_features[[#This Row],[artist_names]])+2,99),"")</f>
        <v>Fivio Foreign, Kay Flock</v>
      </c>
      <c r="W5594" t="str">
        <f>spotify_top_songs_audio_features[[#This Row],[source]]</f>
        <v>Columbia</v>
      </c>
      <c r="X5594" s="1">
        <f>spotify_top_songs_audio_features[[#This Row],[streams]]</f>
        <v>5796357</v>
      </c>
      <c r="Y5594" t="str">
        <f>IF(Tabela2[[#This Row],[feat]]="","","Feat")</f>
        <v>Feat</v>
      </c>
      <c r="Z5594" s="17" t="str">
        <f>CONCATENATE(INT(spotify_top_songs_audio_features[[#This Row],[duration_ms]]/(60*1000)),":",MOD(INT(spotify_top_songs_audio_features[[#This Row],[duration_ms]]/1000),60))</f>
        <v>2:30</v>
      </c>
      <c r="AA55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94" t="str">
        <f>spotify_top_songs_audio_features[[#This Row],[track_name]]</f>
        <v>Not In The Mood (feat. Fivio Foreign &amp; Kay Flock)</v>
      </c>
    </row>
    <row r="5595" spans="1:28" x14ac:dyDescent="0.25">
      <c r="A5595" t="s">
        <v>8393</v>
      </c>
      <c r="B5595" t="s">
        <v>3670</v>
      </c>
      <c r="C5595" t="s">
        <v>8394</v>
      </c>
      <c r="D5595" t="s">
        <v>8395</v>
      </c>
      <c r="E5595" t="s">
        <v>177</v>
      </c>
      <c r="F5595" t="s">
        <v>24</v>
      </c>
      <c r="G5595" t="s">
        <v>25</v>
      </c>
      <c r="H5595">
        <v>643</v>
      </c>
      <c r="I5595">
        <v>768</v>
      </c>
      <c r="J5595">
        <v>455</v>
      </c>
      <c r="K5595" t="s">
        <v>3155</v>
      </c>
      <c r="L5595">
        <v>0</v>
      </c>
      <c r="M5595">
        <v>469</v>
      </c>
      <c r="N5595">
        <v>597</v>
      </c>
      <c r="O5595">
        <v>-4316</v>
      </c>
      <c r="P5595">
        <v>108992</v>
      </c>
      <c r="Q5595">
        <v>220536</v>
      </c>
      <c r="R5595">
        <v>1</v>
      </c>
      <c r="S5595">
        <v>5791343</v>
      </c>
      <c r="U5595" t="str">
        <f>IFERROR(LEFT(spotify_top_songs_audio_features[[#This Row],[artist_names]],SEARCH(",",spotify_top_songs_audio_features[[#This Row],[artist_names]])-1),spotify_top_songs_audio_features[[#This Row],[artist_names]])</f>
        <v>5 Seconds of Summer</v>
      </c>
      <c r="V5595" t="str">
        <f>IFERROR(MID(spotify_top_songs_audio_features[[#This Row],[artist_names]],SEARCH(",",spotify_top_songs_audio_features[[#This Row],[artist_names]])+2,99),"")</f>
        <v/>
      </c>
      <c r="W5595" t="str">
        <f>spotify_top_songs_audio_features[[#This Row],[source]]</f>
        <v>5 Seconds Of Summer/Interscope</v>
      </c>
      <c r="X5595" s="1">
        <f>spotify_top_songs_audio_features[[#This Row],[streams]]</f>
        <v>5791343</v>
      </c>
      <c r="Y5595" t="str">
        <f>IF(Tabela2[[#This Row],[feat]]="","","Feat")</f>
        <v/>
      </c>
      <c r="Z5595" s="17" t="str">
        <f>CONCATENATE(INT(spotify_top_songs_audio_features[[#This Row],[duration_ms]]/(60*1000)),":",MOD(INT(spotify_top_songs_audio_features[[#This Row],[duration_ms]]/1000),60))</f>
        <v>3:40</v>
      </c>
      <c r="AA55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595" t="str">
        <f>spotify_top_songs_audio_features[[#This Row],[track_name]]</f>
        <v>Wildflower</v>
      </c>
    </row>
    <row r="5596" spans="1:28" x14ac:dyDescent="0.25">
      <c r="A5596" t="s">
        <v>9439</v>
      </c>
      <c r="B5596" t="s">
        <v>624</v>
      </c>
      <c r="C5596" t="s">
        <v>9440</v>
      </c>
      <c r="D5596" t="s">
        <v>141</v>
      </c>
      <c r="E5596" t="s">
        <v>58</v>
      </c>
      <c r="F5596" t="s">
        <v>32</v>
      </c>
      <c r="G5596" t="s">
        <v>25</v>
      </c>
      <c r="H5596">
        <v>856</v>
      </c>
      <c r="I5596">
        <v>656</v>
      </c>
      <c r="J5596">
        <v>131</v>
      </c>
      <c r="K5596" t="s">
        <v>4895</v>
      </c>
      <c r="L5596">
        <v>0</v>
      </c>
      <c r="M5596">
        <v>998</v>
      </c>
      <c r="N5596">
        <v>586</v>
      </c>
      <c r="O5596">
        <v>-6483</v>
      </c>
      <c r="P5596">
        <v>90041</v>
      </c>
      <c r="Q5596">
        <v>150060</v>
      </c>
      <c r="R5596">
        <v>1</v>
      </c>
      <c r="S5596">
        <v>5784075</v>
      </c>
      <c r="U5596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5596" t="str">
        <f>IFERROR(MID(spotify_top_songs_audio_features[[#This Row],[artist_names]],SEARCH(",",spotify_top_songs_audio_features[[#This Row],[artist_names]])+2,99),"")</f>
        <v/>
      </c>
      <c r="W5596" t="str">
        <f>spotify_top_songs_audio_features[[#This Row],[source]]</f>
        <v>Rimas Entertainment LLC</v>
      </c>
      <c r="X5596" s="1">
        <f>spotify_top_songs_audio_features[[#This Row],[streams]]</f>
        <v>5784075</v>
      </c>
      <c r="Y5596" t="str">
        <f>IF(Tabela2[[#This Row],[feat]]="","","Feat")</f>
        <v/>
      </c>
      <c r="Z5596" s="17" t="str">
        <f>CONCATENATE(INT(spotify_top_songs_audio_features[[#This Row],[duration_ms]]/(60*1000)),":",MOD(INT(spotify_top_songs_audio_features[[#This Row],[duration_ms]]/1000),60))</f>
        <v>2:30</v>
      </c>
      <c r="AA55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596" t="str">
        <f>spotify_top_songs_audio_features[[#This Row],[track_name]]</f>
        <v>RONCA FREESTYLE</v>
      </c>
    </row>
    <row r="5597" spans="1:28" x14ac:dyDescent="0.25">
      <c r="A5597" t="s">
        <v>9617</v>
      </c>
      <c r="B5597" t="s">
        <v>9618</v>
      </c>
      <c r="C5597" t="s">
        <v>9619</v>
      </c>
      <c r="D5597" t="s">
        <v>9620</v>
      </c>
      <c r="E5597" t="s">
        <v>102</v>
      </c>
      <c r="F5597" t="s">
        <v>32</v>
      </c>
      <c r="G5597" t="s">
        <v>25</v>
      </c>
      <c r="H5597">
        <v>513</v>
      </c>
      <c r="I5597">
        <v>768</v>
      </c>
      <c r="J5597">
        <v>587</v>
      </c>
      <c r="K5597" t="s">
        <v>9621</v>
      </c>
      <c r="L5597">
        <v>1.9400000000000001E-3</v>
      </c>
      <c r="M5597">
        <v>294</v>
      </c>
      <c r="N5597">
        <v>235</v>
      </c>
      <c r="O5597">
        <v>-4868</v>
      </c>
      <c r="P5597">
        <v>84264</v>
      </c>
      <c r="Q5597">
        <v>210580</v>
      </c>
      <c r="R5597">
        <v>2</v>
      </c>
      <c r="S5597">
        <v>5782829</v>
      </c>
      <c r="U5597" t="str">
        <f>IFERROR(LEFT(spotify_top_songs_audio_features[[#This Row],[artist_names]],SEARCH(",",spotify_top_songs_audio_features[[#This Row],[artist_names]])-1),spotify_top_songs_audio_features[[#This Row],[artist_names]])</f>
        <v>Joel Adams</v>
      </c>
      <c r="V5597" t="str">
        <f>IFERROR(MID(spotify_top_songs_audio_features[[#This Row],[artist_names]],SEARCH(",",spotify_top_songs_audio_features[[#This Row],[artist_names]])+2,99),"")</f>
        <v/>
      </c>
      <c r="W5597" t="str">
        <f>spotify_top_songs_audio_features[[#This Row],[source]]</f>
        <v>Will Walker Records, LLC</v>
      </c>
      <c r="X5597" s="1">
        <f>spotify_top_songs_audio_features[[#This Row],[streams]]</f>
        <v>5782829</v>
      </c>
      <c r="Y5597" t="str">
        <f>IF(Tabela2[[#This Row],[feat]]="","","Feat")</f>
        <v/>
      </c>
      <c r="Z5597" s="17" t="str">
        <f>CONCATENATE(INT(spotify_top_songs_audio_features[[#This Row],[duration_ms]]/(60*1000)),":",MOD(INT(spotify_top_songs_audio_features[[#This Row],[duration_ms]]/1000),60))</f>
        <v>3:30</v>
      </c>
      <c r="AA55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597" t="str">
        <f>spotify_top_songs_audio_features[[#This Row],[track_name]]</f>
        <v>Please Don't Go</v>
      </c>
    </row>
    <row r="5598" spans="1:28" x14ac:dyDescent="0.25">
      <c r="A5598" t="s">
        <v>8799</v>
      </c>
      <c r="B5598" t="s">
        <v>967</v>
      </c>
      <c r="C5598" t="s">
        <v>8800</v>
      </c>
      <c r="D5598" t="s">
        <v>282</v>
      </c>
      <c r="E5598" t="s">
        <v>177</v>
      </c>
      <c r="F5598" t="s">
        <v>32</v>
      </c>
      <c r="G5598" t="s">
        <v>25</v>
      </c>
      <c r="H5598">
        <v>711</v>
      </c>
      <c r="I5598">
        <v>844</v>
      </c>
      <c r="J5598">
        <v>967</v>
      </c>
      <c r="K5598" t="s">
        <v>8801</v>
      </c>
      <c r="L5598">
        <v>0</v>
      </c>
      <c r="M5598">
        <v>354</v>
      </c>
      <c r="N5598">
        <v>469</v>
      </c>
      <c r="O5598">
        <v>-5589</v>
      </c>
      <c r="P5598">
        <v>102999</v>
      </c>
      <c r="Q5598">
        <v>240777</v>
      </c>
      <c r="R5598">
        <v>1</v>
      </c>
      <c r="S5598">
        <v>5781876</v>
      </c>
      <c r="U5598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5598" t="str">
        <f>IFERROR(MID(spotify_top_songs_audio_features[[#This Row],[artist_names]],SEARCH(",",spotify_top_songs_audio_features[[#This Row],[artist_names]])+2,99),"")</f>
        <v/>
      </c>
      <c r="W5598" t="str">
        <f>spotify_top_songs_audio_features[[#This Row],[source]]</f>
        <v>Columbia</v>
      </c>
      <c r="X5598" s="1">
        <f>spotify_top_songs_audio_features[[#This Row],[streams]]</f>
        <v>5781876</v>
      </c>
      <c r="Y5598" t="str">
        <f>IF(Tabela2[[#This Row],[feat]]="","","Feat")</f>
        <v/>
      </c>
      <c r="Z5598" s="17" t="str">
        <f>CONCATENATE(INT(spotify_top_songs_audio_features[[#This Row],[duration_ms]]/(60*1000)),":",MOD(INT(spotify_top_songs_audio_features[[#This Row],[duration_ms]]/1000),60))</f>
        <v>4:0</v>
      </c>
      <c r="AA55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598" t="str">
        <f>spotify_top_songs_audio_features[[#This Row],[track_name]]</f>
        <v>Before I Let Go - Homecoming Live Bonus Track</v>
      </c>
    </row>
    <row r="5599" spans="1:28" x14ac:dyDescent="0.25">
      <c r="A5599" t="s">
        <v>4408</v>
      </c>
      <c r="B5599" t="s">
        <v>4409</v>
      </c>
      <c r="C5599" t="s">
        <v>4410</v>
      </c>
      <c r="D5599" t="s">
        <v>903</v>
      </c>
      <c r="E5599" t="s">
        <v>70</v>
      </c>
      <c r="F5599" t="s">
        <v>24</v>
      </c>
      <c r="G5599" t="s">
        <v>25</v>
      </c>
      <c r="H5599">
        <v>801</v>
      </c>
      <c r="I5599">
        <v>731</v>
      </c>
      <c r="J5599">
        <v>383</v>
      </c>
      <c r="K5599" t="s">
        <v>1473</v>
      </c>
      <c r="L5599">
        <v>0</v>
      </c>
      <c r="M5599">
        <v>111</v>
      </c>
      <c r="N5599">
        <v>537</v>
      </c>
      <c r="O5599">
        <v>-3723</v>
      </c>
      <c r="P5599">
        <v>105666</v>
      </c>
      <c r="Q5599">
        <v>138409</v>
      </c>
      <c r="R5599">
        <v>1</v>
      </c>
      <c r="S5599">
        <v>5774770</v>
      </c>
      <c r="U5599" t="str">
        <f>IFERROR(LEFT(spotify_top_songs_audio_features[[#This Row],[artist_names]],SEARCH(",",spotify_top_songs_audio_features[[#This Row],[artist_names]])-1),spotify_top_songs_audio_features[[#This Row],[artist_names]])</f>
        <v>Samra</v>
      </c>
      <c r="V5599" t="str">
        <f>IFERROR(MID(spotify_top_songs_audio_features[[#This Row],[artist_names]],SEARCH(",",spotify_top_songs_audio_features[[#This Row],[artist_names]])+2,99),"")</f>
        <v/>
      </c>
      <c r="W5599" t="str">
        <f>spotify_top_songs_audio_features[[#This Row],[source]]</f>
        <v>Urban</v>
      </c>
      <c r="X5599" s="1">
        <f>spotify_top_songs_audio_features[[#This Row],[streams]]</f>
        <v>5774770</v>
      </c>
      <c r="Y5599" t="str">
        <f>IF(Tabela2[[#This Row],[feat]]="","","Feat")</f>
        <v/>
      </c>
      <c r="Z5599" s="17" t="str">
        <f>CONCATENATE(INT(spotify_top_songs_audio_features[[#This Row],[duration_ms]]/(60*1000)),":",MOD(INT(spotify_top_songs_audio_features[[#This Row],[duration_ms]]/1000),60))</f>
        <v>2:18</v>
      </c>
      <c r="AA55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599" t="str">
        <f>spotify_top_songs_audio_features[[#This Row],[track_name]]</f>
        <v>Mon Ami</v>
      </c>
    </row>
    <row r="5600" spans="1:28" x14ac:dyDescent="0.25">
      <c r="A5600" t="s">
        <v>13563</v>
      </c>
      <c r="B5600" t="s">
        <v>2232</v>
      </c>
      <c r="C5600" t="s">
        <v>9014</v>
      </c>
      <c r="D5600" t="s">
        <v>2234</v>
      </c>
      <c r="E5600" t="s">
        <v>102</v>
      </c>
      <c r="F5600" t="s">
        <v>24</v>
      </c>
      <c r="G5600" t="s">
        <v>25</v>
      </c>
      <c r="H5600">
        <v>735</v>
      </c>
      <c r="I5600">
        <v>47</v>
      </c>
      <c r="J5600">
        <v>1</v>
      </c>
      <c r="K5600" t="s">
        <v>5193</v>
      </c>
      <c r="L5600">
        <v>105</v>
      </c>
      <c r="M5600">
        <v>32</v>
      </c>
      <c r="N5600">
        <v>897</v>
      </c>
      <c r="O5600">
        <v>-9405</v>
      </c>
      <c r="P5600">
        <v>87971</v>
      </c>
      <c r="Q5600">
        <v>192621</v>
      </c>
      <c r="R5600">
        <v>5</v>
      </c>
      <c r="S5600">
        <v>5770150</v>
      </c>
      <c r="U5600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5600" t="str">
        <f>IFERROR(MID(spotify_top_songs_audio_features[[#This Row],[artist_names]],SEARCH(",",spotify_top_songs_audio_features[[#This Row],[artist_names]])+2,99),"")</f>
        <v/>
      </c>
      <c r="W5600" t="str">
        <f>spotify_top_songs_audio_features[[#This Row],[source]]</f>
        <v>Universal Music New Zealand Limited</v>
      </c>
      <c r="X5600" s="1">
        <f>spotify_top_songs_audio_features[[#This Row],[streams]]</f>
        <v>5770150</v>
      </c>
      <c r="Y5600" t="str">
        <f>IF(Tabela2[[#This Row],[feat]]="","","Feat")</f>
        <v/>
      </c>
      <c r="Z5600" s="17" t="str">
        <f>CONCATENATE(INT(spotify_top_songs_audio_features[[#This Row],[duration_ms]]/(60*1000)),":",MOD(INT(spotify_top_songs_audio_features[[#This Row],[duration_ms]]/1000),60))</f>
        <v>3:12</v>
      </c>
      <c r="AA56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600" t="str">
        <f>spotify_top_songs_audio_features[[#This Row],[track_name]]</f>
        <v>Solar Power</v>
      </c>
    </row>
    <row r="5601" spans="1:28" x14ac:dyDescent="0.25">
      <c r="A5601" t="s">
        <v>7804</v>
      </c>
      <c r="B5601" t="s">
        <v>448</v>
      </c>
      <c r="C5601" t="s">
        <v>7805</v>
      </c>
      <c r="D5601" t="s">
        <v>96</v>
      </c>
      <c r="E5601" t="s">
        <v>113</v>
      </c>
      <c r="F5601" t="s">
        <v>24</v>
      </c>
      <c r="G5601" t="s">
        <v>25</v>
      </c>
      <c r="H5601">
        <v>692</v>
      </c>
      <c r="I5601">
        <v>639</v>
      </c>
      <c r="J5601">
        <v>352</v>
      </c>
      <c r="K5601" t="s">
        <v>7806</v>
      </c>
      <c r="L5601">
        <v>0</v>
      </c>
      <c r="M5601">
        <v>199</v>
      </c>
      <c r="N5601">
        <v>733</v>
      </c>
      <c r="O5601">
        <v>-6717</v>
      </c>
      <c r="P5601">
        <v>140059</v>
      </c>
      <c r="Q5601">
        <v>194422</v>
      </c>
      <c r="R5601">
        <v>1</v>
      </c>
      <c r="S5601">
        <v>5768836</v>
      </c>
      <c r="U5601" t="str">
        <f>IFERROR(LEFT(spotify_top_songs_audio_features[[#This Row],[artist_names]],SEARCH(",",spotify_top_songs_audio_features[[#This Row],[artist_names]])-1),spotify_top_songs_audio_features[[#This Row],[artist_names]])</f>
        <v>Anitta</v>
      </c>
      <c r="V5601" t="str">
        <f>IFERROR(MID(spotify_top_songs_audio_features[[#This Row],[artist_names]],SEARCH(",",spotify_top_songs_audio_features[[#This Row],[artist_names]])+2,99),"")</f>
        <v/>
      </c>
      <c r="W5601" t="str">
        <f>spotify_top_songs_audio_features[[#This Row],[source]]</f>
        <v>Warner Records</v>
      </c>
      <c r="X5601" s="1">
        <f>spotify_top_songs_audio_features[[#This Row],[streams]]</f>
        <v>5768836</v>
      </c>
      <c r="Y5601" t="str">
        <f>IF(Tabela2[[#This Row],[feat]]="","","Feat")</f>
        <v/>
      </c>
      <c r="Z5601" s="17" t="str">
        <f>CONCATENATE(INT(spotify_top_songs_audio_features[[#This Row],[duration_ms]]/(60*1000)),":",MOD(INT(spotify_top_songs_audio_features[[#This Row],[duration_ms]]/1000),60))</f>
        <v>3:14</v>
      </c>
      <c r="AA56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601" t="str">
        <f>spotify_top_songs_audio_features[[#This Row],[track_name]]</f>
        <v>Girl From Rio</v>
      </c>
    </row>
    <row r="5602" spans="1:28" x14ac:dyDescent="0.25">
      <c r="A5602" t="s">
        <v>6283</v>
      </c>
      <c r="B5602" t="s">
        <v>472</v>
      </c>
      <c r="C5602" t="s">
        <v>6284</v>
      </c>
      <c r="D5602" t="s">
        <v>474</v>
      </c>
      <c r="E5602" t="s">
        <v>113</v>
      </c>
      <c r="F5602" t="s">
        <v>24</v>
      </c>
      <c r="G5602" t="s">
        <v>25</v>
      </c>
      <c r="H5602">
        <v>39</v>
      </c>
      <c r="I5602">
        <v>534</v>
      </c>
      <c r="J5602">
        <v>709</v>
      </c>
      <c r="K5602" t="s">
        <v>3302</v>
      </c>
      <c r="L5602">
        <v>0</v>
      </c>
      <c r="M5602">
        <v>184</v>
      </c>
      <c r="N5602">
        <v>244</v>
      </c>
      <c r="O5602">
        <v>-9575</v>
      </c>
      <c r="P5602">
        <v>92047</v>
      </c>
      <c r="Q5602">
        <v>198765</v>
      </c>
      <c r="R5602">
        <v>1</v>
      </c>
      <c r="S5602">
        <v>5768653</v>
      </c>
      <c r="U5602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602" t="str">
        <f>IFERROR(MID(spotify_top_songs_audio_features[[#This Row],[artist_names]],SEARCH(",",spotify_top_songs_audio_features[[#This Row],[artist_names]])+2,99),"")</f>
        <v/>
      </c>
      <c r="W5602" t="str">
        <f>spotify_top_songs_audio_features[[#This Row],[source]]</f>
        <v>Right Hand Music Group, LLC/RCA Records</v>
      </c>
      <c r="X5602" s="1">
        <f>spotify_top_songs_audio_features[[#This Row],[streams]]</f>
        <v>5768653</v>
      </c>
      <c r="Y5602" t="str">
        <f>IF(Tabela2[[#This Row],[feat]]="","","Feat")</f>
        <v/>
      </c>
      <c r="Z5602" s="17" t="str">
        <f>CONCATENATE(INT(spotify_top_songs_audio_features[[#This Row],[duration_ms]]/(60*1000)),":",MOD(INT(spotify_top_songs_audio_features[[#This Row],[duration_ms]]/1000),60))</f>
        <v>3:18</v>
      </c>
      <c r="AA56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602" t="str">
        <f>spotify_top_songs_audio_features[[#This Row],[track_name]]</f>
        <v>New Normal</v>
      </c>
    </row>
    <row r="5603" spans="1:28" x14ac:dyDescent="0.25">
      <c r="A5603" t="s">
        <v>13845</v>
      </c>
      <c r="B5603" t="s">
        <v>13846</v>
      </c>
      <c r="C5603" t="s">
        <v>13847</v>
      </c>
      <c r="D5603" t="s">
        <v>3716</v>
      </c>
      <c r="E5603" t="s">
        <v>102</v>
      </c>
      <c r="F5603" t="s">
        <v>24</v>
      </c>
      <c r="G5603" t="s">
        <v>25</v>
      </c>
      <c r="H5603">
        <v>809</v>
      </c>
      <c r="I5603">
        <v>68</v>
      </c>
      <c r="J5603">
        <v>222</v>
      </c>
      <c r="K5603" t="s">
        <v>13848</v>
      </c>
      <c r="L5603">
        <v>1.2E-5</v>
      </c>
      <c r="M5603">
        <v>11</v>
      </c>
      <c r="N5603">
        <v>653</v>
      </c>
      <c r="O5603">
        <v>-4883</v>
      </c>
      <c r="P5603">
        <v>143988</v>
      </c>
      <c r="Q5603">
        <v>146009</v>
      </c>
      <c r="R5603">
        <v>1</v>
      </c>
      <c r="S5603">
        <v>5768616</v>
      </c>
      <c r="U5603" t="str">
        <f>IFERROR(LEFT(spotify_top_songs_audio_features[[#This Row],[artist_names]],SEARCH(",",spotify_top_songs_audio_features[[#This Row],[artist_names]])-1),spotify_top_songs_audio_features[[#This Row],[artist_names]])</f>
        <v>A$AP Ferg</v>
      </c>
      <c r="V5603" t="str">
        <f>IFERROR(MID(spotify_top_songs_audio_features[[#This Row],[artist_names]],SEARCH(",",spotify_top_songs_audio_features[[#This Row],[artist_names]])+2,99),"")</f>
        <v>Nicki Minaj, MadeinTYO</v>
      </c>
      <c r="W5603" t="str">
        <f>spotify_top_songs_audio_features[[#This Row],[source]]</f>
        <v>A$AP Worldwide/Polo Grounds Music/RCA Records</v>
      </c>
      <c r="X5603" s="1">
        <f>spotify_top_songs_audio_features[[#This Row],[streams]]</f>
        <v>5768616</v>
      </c>
      <c r="Y5603" t="str">
        <f>IF(Tabela2[[#This Row],[feat]]="","","Feat")</f>
        <v>Feat</v>
      </c>
      <c r="Z5603" s="17" t="str">
        <f>CONCATENATE(INT(spotify_top_songs_audio_features[[#This Row],[duration_ms]]/(60*1000)),":",MOD(INT(spotify_top_songs_audio_features[[#This Row],[duration_ms]]/1000),60))</f>
        <v>2:26</v>
      </c>
      <c r="AA56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603" t="str">
        <f>spotify_top_songs_audio_features[[#This Row],[track_name]]</f>
        <v>Move Ya Hips (feat. Nicki Minaj &amp; MadeinTYO)</v>
      </c>
    </row>
    <row r="5604" spans="1:28" x14ac:dyDescent="0.25">
      <c r="A5604" t="s">
        <v>14194</v>
      </c>
      <c r="B5604" t="s">
        <v>1063</v>
      </c>
      <c r="C5604" t="s">
        <v>14195</v>
      </c>
      <c r="D5604" t="s">
        <v>282</v>
      </c>
      <c r="E5604" t="s">
        <v>97</v>
      </c>
      <c r="F5604" t="s">
        <v>24</v>
      </c>
      <c r="G5604" t="s">
        <v>25</v>
      </c>
      <c r="H5604">
        <v>533</v>
      </c>
      <c r="I5604">
        <v>638</v>
      </c>
      <c r="J5604">
        <v>636</v>
      </c>
      <c r="K5604" t="s">
        <v>14196</v>
      </c>
      <c r="L5604">
        <v>932</v>
      </c>
      <c r="M5604">
        <v>758</v>
      </c>
      <c r="N5604">
        <v>324</v>
      </c>
      <c r="O5604">
        <v>-9411</v>
      </c>
      <c r="P5604">
        <v>135056</v>
      </c>
      <c r="Q5604">
        <v>207587</v>
      </c>
      <c r="R5604">
        <v>1</v>
      </c>
      <c r="S5604">
        <v>5766900</v>
      </c>
      <c r="U5604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5604" t="str">
        <f>IFERROR(MID(spotify_top_songs_audio_features[[#This Row],[artist_names]],SEARCH(",",spotify_top_songs_audio_features[[#This Row],[artist_names]])+2,99),"")</f>
        <v/>
      </c>
      <c r="W5604" t="str">
        <f>spotify_top_songs_audio_features[[#This Row],[source]]</f>
        <v>Columbia</v>
      </c>
      <c r="X5604" s="1">
        <f>spotify_top_songs_audio_features[[#This Row],[streams]]</f>
        <v>5766900</v>
      </c>
      <c r="Y5604" t="str">
        <f>IF(Tabela2[[#This Row],[feat]]="","","Feat")</f>
        <v/>
      </c>
      <c r="Z5604" s="17" t="str">
        <f>CONCATENATE(INT(spotify_top_songs_audio_features[[#This Row],[duration_ms]]/(60*1000)),":",MOD(INT(spotify_top_songs_audio_features[[#This Row],[duration_ms]]/1000),60))</f>
        <v>3:27</v>
      </c>
      <c r="AA56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604" t="str">
        <f>spotify_top_songs_audio_features[[#This Row],[track_name]]</f>
        <v>Life is Beautiful</v>
      </c>
    </row>
    <row r="5605" spans="1:28" x14ac:dyDescent="0.25">
      <c r="A5605" t="s">
        <v>13539</v>
      </c>
      <c r="B5605" t="s">
        <v>13540</v>
      </c>
      <c r="C5605" t="s">
        <v>13541</v>
      </c>
      <c r="D5605" t="s">
        <v>22</v>
      </c>
      <c r="E5605" t="s">
        <v>86</v>
      </c>
      <c r="F5605" t="s">
        <v>32</v>
      </c>
      <c r="G5605" t="s">
        <v>25</v>
      </c>
      <c r="H5605">
        <v>413</v>
      </c>
      <c r="I5605">
        <v>881</v>
      </c>
      <c r="J5605">
        <v>367</v>
      </c>
      <c r="K5605" t="s">
        <v>13542</v>
      </c>
      <c r="L5605">
        <v>308</v>
      </c>
      <c r="M5605">
        <v>805</v>
      </c>
      <c r="N5605">
        <v>364</v>
      </c>
      <c r="O5605">
        <v>-5541</v>
      </c>
      <c r="P5605">
        <v>158066</v>
      </c>
      <c r="Q5605">
        <v>250547</v>
      </c>
      <c r="R5605">
        <v>1</v>
      </c>
      <c r="S5605">
        <v>5764832</v>
      </c>
      <c r="U5605" t="str">
        <f>IFERROR(LEFT(spotify_top_songs_audio_features[[#This Row],[artist_names]],SEARCH(",",spotify_top_songs_audio_features[[#This Row],[artist_names]])-1),spotify_top_songs_audio_features[[#This Row],[artist_names]])</f>
        <v>Foo Fighters</v>
      </c>
      <c r="V5605" t="str">
        <f>IFERROR(MID(spotify_top_songs_audio_features[[#This Row],[artist_names]],SEARCH(",",spotify_top_songs_audio_features[[#This Row],[artist_names]])+2,99),"")</f>
        <v/>
      </c>
      <c r="W5605" t="str">
        <f>spotify_top_songs_audio_features[[#This Row],[source]]</f>
        <v>RCA Records Label</v>
      </c>
      <c r="X5605" s="1">
        <f>spotify_top_songs_audio_features[[#This Row],[streams]]</f>
        <v>5764832</v>
      </c>
      <c r="Y5605" t="str">
        <f>IF(Tabela2[[#This Row],[feat]]="","","Feat")</f>
        <v/>
      </c>
      <c r="Z5605" s="17" t="str">
        <f>CONCATENATE(INT(spotify_top_songs_audio_features[[#This Row],[duration_ms]]/(60*1000)),":",MOD(INT(spotify_top_songs_audio_features[[#This Row],[duration_ms]]/1000),60))</f>
        <v>4:10</v>
      </c>
      <c r="AA56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605" t="str">
        <f>spotify_top_songs_audio_features[[#This Row],[track_name]]</f>
        <v>Everlong</v>
      </c>
    </row>
    <row r="5606" spans="1:28" x14ac:dyDescent="0.25">
      <c r="A5606" t="s">
        <v>6591</v>
      </c>
      <c r="B5606" t="s">
        <v>3128</v>
      </c>
      <c r="C5606" t="s">
        <v>6592</v>
      </c>
      <c r="D5606" t="s">
        <v>501</v>
      </c>
      <c r="E5606" t="s">
        <v>142</v>
      </c>
      <c r="F5606" t="s">
        <v>24</v>
      </c>
      <c r="G5606" t="s">
        <v>25</v>
      </c>
      <c r="H5606">
        <v>861</v>
      </c>
      <c r="I5606">
        <v>481</v>
      </c>
      <c r="J5606">
        <v>343</v>
      </c>
      <c r="K5606" t="s">
        <v>1401</v>
      </c>
      <c r="L5606">
        <v>1.3799999999999999E-3</v>
      </c>
      <c r="M5606">
        <v>903</v>
      </c>
      <c r="N5606">
        <v>188</v>
      </c>
      <c r="O5606">
        <v>-7309</v>
      </c>
      <c r="P5606">
        <v>146992</v>
      </c>
      <c r="Q5606">
        <v>195736</v>
      </c>
      <c r="R5606">
        <v>1</v>
      </c>
      <c r="S5606">
        <v>5757160</v>
      </c>
      <c r="U5606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5606" t="str">
        <f>IFERROR(MID(spotify_top_songs_audio_features[[#This Row],[artist_names]],SEARCH(",",spotify_top_songs_audio_features[[#This Row],[artist_names]])+2,99),"")</f>
        <v/>
      </c>
      <c r="W5606" t="str">
        <f>spotify_top_songs_audio_features[[#This Row],[source]]</f>
        <v>300 Entertainment</v>
      </c>
      <c r="X5606" s="1">
        <f>spotify_top_songs_audio_features[[#This Row],[streams]]</f>
        <v>5757160</v>
      </c>
      <c r="Y5606" t="str">
        <f>IF(Tabela2[[#This Row],[feat]]="","","Feat")</f>
        <v/>
      </c>
      <c r="Z5606" s="17" t="str">
        <f>CONCATENATE(INT(spotify_top_songs_audio_features[[#This Row],[duration_ms]]/(60*1000)),":",MOD(INT(spotify_top_songs_audio_features[[#This Row],[duration_ms]]/1000),60))</f>
        <v>3:15</v>
      </c>
      <c r="AA56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06" t="str">
        <f>spotify_top_songs_audio_features[[#This Row],[track_name]]</f>
        <v>One Call</v>
      </c>
    </row>
    <row r="5607" spans="1:28" x14ac:dyDescent="0.25">
      <c r="A5607" t="s">
        <v>11434</v>
      </c>
      <c r="B5607" t="s">
        <v>843</v>
      </c>
      <c r="C5607" t="s">
        <v>11435</v>
      </c>
      <c r="D5607" t="s">
        <v>9926</v>
      </c>
      <c r="E5607" t="s">
        <v>142</v>
      </c>
      <c r="F5607" t="s">
        <v>24</v>
      </c>
      <c r="G5607" t="s">
        <v>152</v>
      </c>
      <c r="H5607">
        <v>888</v>
      </c>
      <c r="I5607">
        <v>459</v>
      </c>
      <c r="J5607">
        <v>357</v>
      </c>
      <c r="K5607" t="s">
        <v>7625</v>
      </c>
      <c r="L5607">
        <v>0</v>
      </c>
      <c r="M5607">
        <v>11</v>
      </c>
      <c r="N5607">
        <v>704</v>
      </c>
      <c r="O5607">
        <v>-8154</v>
      </c>
      <c r="P5607">
        <v>11256</v>
      </c>
      <c r="Q5607">
        <v>176078</v>
      </c>
      <c r="R5607">
        <v>1</v>
      </c>
      <c r="S5607">
        <v>5753149</v>
      </c>
      <c r="U5607" t="str">
        <f>IFERROR(LEFT(spotify_top_songs_audio_features[[#This Row],[artist_names]],SEARCH(",",spotify_top_songs_audio_features[[#This Row],[artist_names]])-1),spotify_top_songs_audio_features[[#This Row],[artist_names]])</f>
        <v>Pharrell Williams</v>
      </c>
      <c r="V5607" t="str">
        <f>IFERROR(MID(spotify_top_songs_audio_features[[#This Row],[artist_names]],SEARCH(",",spotify_top_songs_audio_features[[#This Row],[artist_names]])+2,99),"")</f>
        <v/>
      </c>
      <c r="W5607" t="str">
        <f>spotify_top_songs_audio_features[[#This Row],[source]]</f>
        <v>Back Lot Music</v>
      </c>
      <c r="X5607" s="1">
        <f>spotify_top_songs_audio_features[[#This Row],[streams]]</f>
        <v>5753149</v>
      </c>
      <c r="Y5607" t="str">
        <f>IF(Tabela2[[#This Row],[feat]]="","","Feat")</f>
        <v/>
      </c>
      <c r="Z5607" s="17" t="str">
        <f>CONCATENATE(INT(spotify_top_songs_audio_features[[#This Row],[duration_ms]]/(60*1000)),":",MOD(INT(spotify_top_songs_audio_features[[#This Row],[duration_ms]]/1000),60))</f>
        <v>2:56</v>
      </c>
      <c r="AA56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07" t="str">
        <f>spotify_top_songs_audio_features[[#This Row],[track_name]]</f>
        <v>Just a Cloud Away</v>
      </c>
    </row>
    <row r="5608" spans="1:28" x14ac:dyDescent="0.25">
      <c r="A5608" t="s">
        <v>10806</v>
      </c>
      <c r="B5608" t="s">
        <v>2836</v>
      </c>
      <c r="C5608" t="s">
        <v>10807</v>
      </c>
      <c r="D5608" t="s">
        <v>2838</v>
      </c>
      <c r="E5608" t="s">
        <v>31</v>
      </c>
      <c r="F5608" t="s">
        <v>32</v>
      </c>
      <c r="G5608" t="s">
        <v>25</v>
      </c>
      <c r="H5608">
        <v>819</v>
      </c>
      <c r="I5608">
        <v>507</v>
      </c>
      <c r="J5608">
        <v>881</v>
      </c>
      <c r="K5608" t="s">
        <v>3821</v>
      </c>
      <c r="L5608">
        <v>628</v>
      </c>
      <c r="M5608">
        <v>105</v>
      </c>
      <c r="N5608">
        <v>634</v>
      </c>
      <c r="O5608">
        <v>-7336</v>
      </c>
      <c r="P5608">
        <v>130009</v>
      </c>
      <c r="Q5608">
        <v>152013</v>
      </c>
      <c r="R5608">
        <v>1</v>
      </c>
      <c r="S5608">
        <v>5752169</v>
      </c>
      <c r="U5608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5608" t="str">
        <f>IFERROR(MID(spotify_top_songs_audio_features[[#This Row],[artist_names]],SEARCH(",",spotify_top_songs_audio_features[[#This Row],[artist_names]])+2,99),"")</f>
        <v/>
      </c>
      <c r="W5608" t="str">
        <f>spotify_top_songs_audio_features[[#This Row],[source]]</f>
        <v>Four Music Local</v>
      </c>
      <c r="X5608" s="1">
        <f>spotify_top_songs_audio_features[[#This Row],[streams]]</f>
        <v>5752169</v>
      </c>
      <c r="Y5608" t="str">
        <f>IF(Tabela2[[#This Row],[feat]]="","","Feat")</f>
        <v/>
      </c>
      <c r="Z5608" s="17" t="str">
        <f>CONCATENATE(INT(spotify_top_songs_audio_features[[#This Row],[duration_ms]]/(60*1000)),":",MOD(INT(spotify_top_songs_audio_features[[#This Row],[duration_ms]]/1000),60))</f>
        <v>2:32</v>
      </c>
      <c r="AA56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08" t="str">
        <f>spotify_top_songs_audio_features[[#This Row],[track_name]]</f>
        <v>Sie ruft</v>
      </c>
    </row>
    <row r="5609" spans="1:28" x14ac:dyDescent="0.25">
      <c r="A5609" t="s">
        <v>9526</v>
      </c>
      <c r="B5609" t="s">
        <v>9527</v>
      </c>
      <c r="C5609" t="s">
        <v>9528</v>
      </c>
      <c r="D5609" t="s">
        <v>9529</v>
      </c>
      <c r="E5609" t="s">
        <v>142</v>
      </c>
      <c r="F5609" t="s">
        <v>24</v>
      </c>
      <c r="G5609" t="s">
        <v>25</v>
      </c>
      <c r="H5609">
        <v>8</v>
      </c>
      <c r="I5609">
        <v>628</v>
      </c>
      <c r="J5609">
        <v>285</v>
      </c>
      <c r="K5609" t="s">
        <v>647</v>
      </c>
      <c r="L5609">
        <v>0</v>
      </c>
      <c r="M5609">
        <v>391</v>
      </c>
      <c r="N5609">
        <v>745</v>
      </c>
      <c r="O5609">
        <v>-6615</v>
      </c>
      <c r="P5609">
        <v>143979</v>
      </c>
      <c r="Q5609">
        <v>141387</v>
      </c>
      <c r="R5609">
        <v>1</v>
      </c>
      <c r="S5609">
        <v>5750861</v>
      </c>
      <c r="U5609" t="str">
        <f>IFERROR(LEFT(spotify_top_songs_audio_features[[#This Row],[artist_names]],SEARCH(",",spotify_top_songs_audio_features[[#This Row],[artist_names]])-1),spotify_top_songs_audio_features[[#This Row],[artist_names]])</f>
        <v>Shirin David</v>
      </c>
      <c r="V5609" t="str">
        <f>IFERROR(MID(spotify_top_songs_audio_features[[#This Row],[artist_names]],SEARCH(",",spotify_top_songs_audio_features[[#This Row],[artist_names]])+2,99),"")</f>
        <v/>
      </c>
      <c r="W5609" t="str">
        <f>spotify_top_songs_audio_features[[#This Row],[source]]</f>
        <v>Juicy Money Records</v>
      </c>
      <c r="X5609" s="1">
        <f>spotify_top_songs_audio_features[[#This Row],[streams]]</f>
        <v>5750861</v>
      </c>
      <c r="Y5609" t="str">
        <f>IF(Tabela2[[#This Row],[feat]]="","","Feat")</f>
        <v/>
      </c>
      <c r="Z5609" s="17" t="str">
        <f>CONCATENATE(INT(spotify_top_songs_audio_features[[#This Row],[duration_ms]]/(60*1000)),":",MOD(INT(spotify_top_songs_audio_features[[#This Row],[duration_ms]]/1000),60))</f>
        <v>2:21</v>
      </c>
      <c r="AA56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09" t="str">
        <f>spotify_top_songs_audio_features[[#This Row],[track_name]]</f>
        <v>90-60-111</v>
      </c>
    </row>
    <row r="5610" spans="1:28" x14ac:dyDescent="0.25">
      <c r="A5610" t="s">
        <v>9444</v>
      </c>
      <c r="B5610" t="s">
        <v>73</v>
      </c>
      <c r="C5610" t="s">
        <v>9445</v>
      </c>
      <c r="D5610" t="s">
        <v>75</v>
      </c>
      <c r="E5610" t="s">
        <v>43</v>
      </c>
      <c r="F5610" t="s">
        <v>24</v>
      </c>
      <c r="G5610" t="s">
        <v>25</v>
      </c>
      <c r="H5610">
        <v>617</v>
      </c>
      <c r="I5610">
        <v>378</v>
      </c>
      <c r="J5610">
        <v>315</v>
      </c>
      <c r="K5610" t="s">
        <v>245</v>
      </c>
      <c r="L5610">
        <v>9.1599999999999997E-3</v>
      </c>
      <c r="M5610">
        <v>11</v>
      </c>
      <c r="N5610">
        <v>22</v>
      </c>
      <c r="O5610">
        <v>-854</v>
      </c>
      <c r="P5610">
        <v>141967</v>
      </c>
      <c r="Q5610">
        <v>216063</v>
      </c>
      <c r="R5610">
        <v>1</v>
      </c>
      <c r="S5610">
        <v>5750054</v>
      </c>
      <c r="U5610" t="str">
        <f>IFERROR(LEFT(spotify_top_songs_audio_features[[#This Row],[artist_names]],SEARCH(",",spotify_top_songs_audio_features[[#This Row],[artist_names]])-1),spotify_top_songs_audio_features[[#This Row],[artist_names]])</f>
        <v>Brent Faiyaz</v>
      </c>
      <c r="V5610" t="str">
        <f>IFERROR(MID(spotify_top_songs_audio_features[[#This Row],[artist_names]],SEARCH(",",spotify_top_songs_audio_features[[#This Row],[artist_names]])+2,99),"")</f>
        <v/>
      </c>
      <c r="W5610" t="str">
        <f>spotify_top_songs_audio_features[[#This Row],[source]]</f>
        <v>Lost Kids LLC., Marketed by Venice / Stem</v>
      </c>
      <c r="X5610" s="1">
        <f>spotify_top_songs_audio_features[[#This Row],[streams]]</f>
        <v>5750054</v>
      </c>
      <c r="Y5610" t="str">
        <f>IF(Tabela2[[#This Row],[feat]]="","","Feat")</f>
        <v/>
      </c>
      <c r="Z5610" s="17" t="str">
        <f>CONCATENATE(INT(spotify_top_songs_audio_features[[#This Row],[duration_ms]]/(60*1000)),":",MOD(INT(spotify_top_songs_audio_features[[#This Row],[duration_ms]]/1000),60))</f>
        <v>3:36</v>
      </c>
      <c r="AA56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10" t="str">
        <f>spotify_top_songs_audio_features[[#This Row],[track_name]]</f>
        <v>ALL MINE</v>
      </c>
    </row>
    <row r="5611" spans="1:28" x14ac:dyDescent="0.25">
      <c r="A5611" t="s">
        <v>12676</v>
      </c>
      <c r="B5611" t="s">
        <v>8867</v>
      </c>
      <c r="C5611" t="s">
        <v>8868</v>
      </c>
      <c r="D5611" t="s">
        <v>1807</v>
      </c>
      <c r="E5611" t="s">
        <v>31</v>
      </c>
      <c r="F5611" t="s">
        <v>24</v>
      </c>
      <c r="G5611" t="s">
        <v>25</v>
      </c>
      <c r="H5611">
        <v>86</v>
      </c>
      <c r="I5611">
        <v>697</v>
      </c>
      <c r="J5611">
        <v>718</v>
      </c>
      <c r="K5611" t="s">
        <v>4604</v>
      </c>
      <c r="L5611">
        <v>0</v>
      </c>
      <c r="M5611">
        <v>159</v>
      </c>
      <c r="N5611">
        <v>586</v>
      </c>
      <c r="O5611">
        <v>-4727</v>
      </c>
      <c r="P5611">
        <v>129978</v>
      </c>
      <c r="Q5611">
        <v>268794</v>
      </c>
      <c r="R5611">
        <v>1</v>
      </c>
      <c r="S5611">
        <v>5746830</v>
      </c>
      <c r="U5611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5611" t="str">
        <f>IFERROR(MID(spotify_top_songs_audio_features[[#This Row],[artist_names]],SEARCH(",",spotify_top_songs_audio_features[[#This Row],[artist_names]])+2,99),"")</f>
        <v>De La Ghetto, Justin Quiles</v>
      </c>
      <c r="W5611" t="str">
        <f>spotify_top_songs_audio_features[[#This Row],[source]]</f>
        <v>WEA Latina</v>
      </c>
      <c r="X5611" s="1">
        <f>spotify_top_songs_audio_features[[#This Row],[streams]]</f>
        <v>5746830</v>
      </c>
      <c r="Y5611" t="str">
        <f>IF(Tabela2[[#This Row],[feat]]="","","Feat")</f>
        <v>Feat</v>
      </c>
      <c r="Z5611" s="17" t="str">
        <f>CONCATENATE(INT(spotify_top_songs_audio_features[[#This Row],[duration_ms]]/(60*1000)),":",MOD(INT(spotify_top_songs_audio_features[[#This Row],[duration_ms]]/1000),60))</f>
        <v>4:28</v>
      </c>
      <c r="AA56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11" t="str">
        <f>spotify_top_songs_audio_features[[#This Row],[track_name]]</f>
        <v>Solo Pienso En Ti (feat. De La Ghetto &amp; Justin Quiles)</v>
      </c>
    </row>
    <row r="5612" spans="1:28" x14ac:dyDescent="0.25">
      <c r="A5612" t="s">
        <v>9252</v>
      </c>
      <c r="B5612" t="s">
        <v>5766</v>
      </c>
      <c r="C5612" t="s">
        <v>9253</v>
      </c>
      <c r="D5612" t="s">
        <v>2471</v>
      </c>
      <c r="E5612" t="s">
        <v>23</v>
      </c>
      <c r="F5612" t="s">
        <v>24</v>
      </c>
      <c r="G5612" t="s">
        <v>25</v>
      </c>
      <c r="H5612">
        <v>823</v>
      </c>
      <c r="I5612">
        <v>476</v>
      </c>
      <c r="J5612">
        <v>242</v>
      </c>
      <c r="K5612" t="s">
        <v>7004</v>
      </c>
      <c r="L5612">
        <v>0</v>
      </c>
      <c r="M5612">
        <v>213</v>
      </c>
      <c r="N5612">
        <v>353</v>
      </c>
      <c r="O5612">
        <v>-8951</v>
      </c>
      <c r="P5612">
        <v>144998</v>
      </c>
      <c r="Q5612">
        <v>174067</v>
      </c>
      <c r="R5612">
        <v>1</v>
      </c>
      <c r="S5612">
        <v>5746304</v>
      </c>
      <c r="U5612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5612" t="str">
        <f>IFERROR(MID(spotify_top_songs_audio_features[[#This Row],[artist_names]],SEARCH(",",spotify_top_songs_audio_features[[#This Row],[artist_names]])+2,99),"")</f>
        <v>Travis Scott</v>
      </c>
      <c r="W5612" t="str">
        <f>spotify_top_songs_audio_features[[#This Row],[source]]</f>
        <v>300 Entertainment/Atl</v>
      </c>
      <c r="X5612" s="1">
        <f>spotify_top_songs_audio_features[[#This Row],[streams]]</f>
        <v>5746304</v>
      </c>
      <c r="Y5612" t="str">
        <f>IF(Tabela2[[#This Row],[feat]]="","","Feat")</f>
        <v>Feat</v>
      </c>
      <c r="Z5612" s="17" t="str">
        <f>CONCATENATE(INT(spotify_top_songs_audio_features[[#This Row],[duration_ms]]/(60*1000)),":",MOD(INT(spotify_top_songs_audio_features[[#This Row],[duration_ms]]/1000),60))</f>
        <v>2:54</v>
      </c>
      <c r="AA56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612" t="str">
        <f>spotify_top_songs_audio_features[[#This Row],[track_name]]</f>
        <v>Hop Off A Jet (feat. Travis Scott)</v>
      </c>
    </row>
    <row r="5613" spans="1:28" x14ac:dyDescent="0.25">
      <c r="A5613" t="s">
        <v>12752</v>
      </c>
      <c r="B5613" t="s">
        <v>12753</v>
      </c>
      <c r="C5613" t="s">
        <v>12754</v>
      </c>
      <c r="D5613" t="s">
        <v>12755</v>
      </c>
      <c r="E5613" t="s">
        <v>97</v>
      </c>
      <c r="F5613" t="s">
        <v>32</v>
      </c>
      <c r="G5613" t="s">
        <v>25</v>
      </c>
      <c r="H5613">
        <v>835</v>
      </c>
      <c r="I5613">
        <v>703</v>
      </c>
      <c r="J5613">
        <v>231</v>
      </c>
      <c r="K5613" t="s">
        <v>5038</v>
      </c>
      <c r="L5613">
        <v>0</v>
      </c>
      <c r="M5613">
        <v>144</v>
      </c>
      <c r="N5613">
        <v>502</v>
      </c>
      <c r="O5613">
        <v>-4177</v>
      </c>
      <c r="P5613">
        <v>94211</v>
      </c>
      <c r="Q5613">
        <v>187255</v>
      </c>
      <c r="R5613">
        <v>18</v>
      </c>
      <c r="S5613">
        <v>5745778</v>
      </c>
      <c r="U5613" t="str">
        <f>IFERROR(LEFT(spotify_top_songs_audio_features[[#This Row],[artist_names]],SEARCH(",",spotify_top_songs_audio_features[[#This Row],[artist_names]])-1),spotify_top_songs_audio_features[[#This Row],[artist_names]])</f>
        <v>Brytiago</v>
      </c>
      <c r="V5613" t="str">
        <f>IFERROR(MID(spotify_top_songs_audio_features[[#This Row],[artist_names]],SEARCH(",",spotify_top_songs_audio_features[[#This Row],[artist_names]])+2,99),"")</f>
        <v>Darell</v>
      </c>
      <c r="W5613" t="str">
        <f>spotify_top_songs_audio_features[[#This Row],[source]]</f>
        <v>Business Music</v>
      </c>
      <c r="X5613" s="1">
        <f>spotify_top_songs_audio_features[[#This Row],[streams]]</f>
        <v>5745778</v>
      </c>
      <c r="Y5613" t="str">
        <f>IF(Tabela2[[#This Row],[feat]]="","","Feat")</f>
        <v>Feat</v>
      </c>
      <c r="Z5613" s="17" t="str">
        <f>CONCATENATE(INT(spotify_top_songs_audio_features[[#This Row],[duration_ms]]/(60*1000)),":",MOD(INT(spotify_top_songs_audio_features[[#This Row],[duration_ms]]/1000),60))</f>
        <v>3:7</v>
      </c>
      <c r="AA56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613" t="str">
        <f>spotify_top_songs_audio_features[[#This Row],[track_name]]</f>
        <v>Asesina</v>
      </c>
    </row>
    <row r="5614" spans="1:28" x14ac:dyDescent="0.25">
      <c r="A5614" t="s">
        <v>8872</v>
      </c>
      <c r="B5614" t="s">
        <v>8873</v>
      </c>
      <c r="C5614" t="s">
        <v>8874</v>
      </c>
      <c r="D5614" t="s">
        <v>220</v>
      </c>
      <c r="E5614" t="s">
        <v>70</v>
      </c>
      <c r="F5614" t="s">
        <v>32</v>
      </c>
      <c r="G5614" t="s">
        <v>25</v>
      </c>
      <c r="H5614">
        <v>828</v>
      </c>
      <c r="I5614">
        <v>738</v>
      </c>
      <c r="J5614">
        <v>516</v>
      </c>
      <c r="K5614" t="s">
        <v>6436</v>
      </c>
      <c r="L5614">
        <v>473</v>
      </c>
      <c r="M5614">
        <v>917</v>
      </c>
      <c r="N5614">
        <v>818</v>
      </c>
      <c r="O5614">
        <v>-4295</v>
      </c>
      <c r="P5614">
        <v>94995</v>
      </c>
      <c r="Q5614">
        <v>142547</v>
      </c>
      <c r="R5614">
        <v>1</v>
      </c>
      <c r="S5614">
        <v>5745393</v>
      </c>
      <c r="U5614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5614" t="str">
        <f>IFERROR(MID(spotify_top_songs_audio_features[[#This Row],[artist_names]],SEARCH(",",spotify_top_songs_audio_features[[#This Row],[artist_names]])+2,99),"")</f>
        <v>Sky Rompiendo</v>
      </c>
      <c r="W5614" t="str">
        <f>spotify_top_songs_audio_features[[#This Row],[source]]</f>
        <v>UMLE - Latino</v>
      </c>
      <c r="X5614" s="1">
        <f>spotify_top_songs_audio_features[[#This Row],[streams]]</f>
        <v>5745393</v>
      </c>
      <c r="Y5614" t="str">
        <f>IF(Tabela2[[#This Row],[feat]]="","","Feat")</f>
        <v>Feat</v>
      </c>
      <c r="Z5614" s="17" t="str">
        <f>CONCATENATE(INT(spotify_top_songs_audio_features[[#This Row],[duration_ms]]/(60*1000)),":",MOD(INT(spotify_top_songs_audio_features[[#This Row],[duration_ms]]/1000),60))</f>
        <v>2:22</v>
      </c>
      <c r="AA56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614" t="str">
        <f>spotify_top_songs_audio_features[[#This Row],[track_name]]</f>
        <v>Verde</v>
      </c>
    </row>
    <row r="5615" spans="1:28" x14ac:dyDescent="0.25">
      <c r="A5615" t="s">
        <v>5803</v>
      </c>
      <c r="B5615" t="s">
        <v>5804</v>
      </c>
      <c r="C5615" t="s">
        <v>5805</v>
      </c>
      <c r="D5615" t="s">
        <v>96</v>
      </c>
      <c r="E5615" t="s">
        <v>70</v>
      </c>
      <c r="F5615" t="s">
        <v>32</v>
      </c>
      <c r="G5615" t="s">
        <v>25</v>
      </c>
      <c r="H5615">
        <v>444</v>
      </c>
      <c r="I5615">
        <v>669</v>
      </c>
      <c r="J5615">
        <v>125</v>
      </c>
      <c r="K5615" t="s">
        <v>5806</v>
      </c>
      <c r="L5615">
        <v>0</v>
      </c>
      <c r="M5615">
        <v>124</v>
      </c>
      <c r="N5615">
        <v>44</v>
      </c>
      <c r="O5615">
        <v>-6727</v>
      </c>
      <c r="P5615">
        <v>183441</v>
      </c>
      <c r="Q5615">
        <v>177109</v>
      </c>
      <c r="R5615">
        <v>1</v>
      </c>
      <c r="S5615">
        <v>5738954</v>
      </c>
      <c r="U5615" t="str">
        <f>IFERROR(LEFT(spotify_top_songs_audio_features[[#This Row],[artist_names]],SEARCH(",",spotify_top_songs_audio_features[[#This Row],[artist_names]])-1),spotify_top_songs_audio_features[[#This Row],[artist_names]])</f>
        <v>Nessa Barrett</v>
      </c>
      <c r="V5615" t="str">
        <f>IFERROR(MID(spotify_top_songs_audio_features[[#This Row],[artist_names]],SEARCH(",",spotify_top_songs_audio_features[[#This Row],[artist_names]])+2,99),"")</f>
        <v/>
      </c>
      <c r="W5615" t="str">
        <f>spotify_top_songs_audio_features[[#This Row],[source]]</f>
        <v>Warner Records</v>
      </c>
      <c r="X5615" s="1">
        <f>spotify_top_songs_audio_features[[#This Row],[streams]]</f>
        <v>5738954</v>
      </c>
      <c r="Y5615" t="str">
        <f>IF(Tabela2[[#This Row],[feat]]="","","Feat")</f>
        <v/>
      </c>
      <c r="Z5615" s="17" t="str">
        <f>CONCATENATE(INT(spotify_top_songs_audio_features[[#This Row],[duration_ms]]/(60*1000)),":",MOD(INT(spotify_top_songs_audio_features[[#This Row],[duration_ms]]/1000),60))</f>
        <v>2:57</v>
      </c>
      <c r="AA56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615" t="str">
        <f>spotify_top_songs_audio_features[[#This Row],[track_name]]</f>
        <v>die first</v>
      </c>
    </row>
    <row r="5616" spans="1:28" x14ac:dyDescent="0.25">
      <c r="A5616" t="s">
        <v>14580</v>
      </c>
      <c r="B5616" t="s">
        <v>5819</v>
      </c>
      <c r="C5616" t="s">
        <v>14581</v>
      </c>
      <c r="D5616" t="s">
        <v>48</v>
      </c>
      <c r="E5616" t="s">
        <v>31</v>
      </c>
      <c r="F5616" t="s">
        <v>24</v>
      </c>
      <c r="G5616" t="s">
        <v>25</v>
      </c>
      <c r="H5616">
        <v>819</v>
      </c>
      <c r="I5616">
        <v>781</v>
      </c>
      <c r="J5616">
        <v>547</v>
      </c>
      <c r="K5616" t="s">
        <v>810</v>
      </c>
      <c r="L5616">
        <v>12</v>
      </c>
      <c r="M5616">
        <v>121</v>
      </c>
      <c r="N5616">
        <v>385</v>
      </c>
      <c r="O5616">
        <v>-4879</v>
      </c>
      <c r="P5616">
        <v>100062</v>
      </c>
      <c r="Q5616">
        <v>163680</v>
      </c>
      <c r="R5616">
        <v>1</v>
      </c>
      <c r="S5616">
        <v>5734983</v>
      </c>
      <c r="U5616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5616" t="str">
        <f>IFERROR(MID(spotify_top_songs_audio_features[[#This Row],[artist_names]],SEARCH(",",spotify_top_songs_audio_features[[#This Row],[artist_names]])+2,99),"")</f>
        <v/>
      </c>
      <c r="W5616" t="str">
        <f>spotify_top_songs_audio_features[[#This Row],[source]]</f>
        <v>Republic Records</v>
      </c>
      <c r="X5616" s="1">
        <f>spotify_top_songs_audio_features[[#This Row],[streams]]</f>
        <v>5734983</v>
      </c>
      <c r="Y5616" t="str">
        <f>IF(Tabela2[[#This Row],[feat]]="","","Feat")</f>
        <v/>
      </c>
      <c r="Z5616" s="17" t="str">
        <f>CONCATENATE(INT(spotify_top_songs_audio_features[[#This Row],[duration_ms]]/(60*1000)),":",MOD(INT(spotify_top_songs_audio_features[[#This Row],[duration_ms]]/1000),60))</f>
        <v>2:43</v>
      </c>
      <c r="AA56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16" t="str">
        <f>spotify_top_songs_audio_features[[#This Row],[track_name]]</f>
        <v>REMIX</v>
      </c>
    </row>
    <row r="5617" spans="1:28" x14ac:dyDescent="0.25">
      <c r="A5617" t="s">
        <v>17792</v>
      </c>
      <c r="B5617" t="s">
        <v>2836</v>
      </c>
      <c r="C5617" t="s">
        <v>17793</v>
      </c>
      <c r="D5617" t="s">
        <v>2838</v>
      </c>
      <c r="E5617" t="s">
        <v>43</v>
      </c>
      <c r="F5617" t="s">
        <v>32</v>
      </c>
      <c r="G5617" t="s">
        <v>25</v>
      </c>
      <c r="H5617">
        <v>789</v>
      </c>
      <c r="I5617">
        <v>509</v>
      </c>
      <c r="J5617">
        <v>291</v>
      </c>
      <c r="K5617" t="s">
        <v>1978</v>
      </c>
      <c r="L5617">
        <v>3.3599999999999998E-4</v>
      </c>
      <c r="M5617">
        <v>272</v>
      </c>
      <c r="N5617">
        <v>418</v>
      </c>
      <c r="O5617">
        <v>-8766</v>
      </c>
      <c r="P5617">
        <v>114957</v>
      </c>
      <c r="Q5617">
        <v>183793</v>
      </c>
      <c r="R5617">
        <v>1</v>
      </c>
      <c r="S5617">
        <v>5724739</v>
      </c>
      <c r="U5617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5617" t="str">
        <f>IFERROR(MID(spotify_top_songs_audio_features[[#This Row],[artist_names]],SEARCH(",",spotify_top_songs_audio_features[[#This Row],[artist_names]])+2,99),"")</f>
        <v/>
      </c>
      <c r="W5617" t="str">
        <f>spotify_top_songs_audio_features[[#This Row],[source]]</f>
        <v>Four Music Local</v>
      </c>
      <c r="X5617" s="1">
        <f>spotify_top_songs_audio_features[[#This Row],[streams]]</f>
        <v>5724739</v>
      </c>
      <c r="Y5617" t="str">
        <f>IF(Tabela2[[#This Row],[feat]]="","","Feat")</f>
        <v/>
      </c>
      <c r="Z5617" s="17" t="str">
        <f>CONCATENATE(INT(spotify_top_songs_audio_features[[#This Row],[duration_ms]]/(60*1000)),":",MOD(INT(spotify_top_songs_audio_features[[#This Row],[duration_ms]]/1000),60))</f>
        <v>3:3</v>
      </c>
      <c r="AA56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17" t="str">
        <f>spotify_top_songs_audio_features[[#This Row],[track_name]]</f>
        <v>Matrix</v>
      </c>
    </row>
    <row r="5618" spans="1:28" x14ac:dyDescent="0.25">
      <c r="A5618" t="s">
        <v>13708</v>
      </c>
      <c r="B5618" t="s">
        <v>1006</v>
      </c>
      <c r="C5618" t="s">
        <v>13709</v>
      </c>
      <c r="D5618" t="s">
        <v>1008</v>
      </c>
      <c r="E5618" t="s">
        <v>31</v>
      </c>
      <c r="F5618" t="s">
        <v>24</v>
      </c>
      <c r="G5618" t="s">
        <v>25</v>
      </c>
      <c r="H5618">
        <v>904</v>
      </c>
      <c r="I5618">
        <v>575</v>
      </c>
      <c r="J5618">
        <v>346</v>
      </c>
      <c r="K5618" t="s">
        <v>3998</v>
      </c>
      <c r="L5618">
        <v>0</v>
      </c>
      <c r="M5618">
        <v>256</v>
      </c>
      <c r="N5618">
        <v>359</v>
      </c>
      <c r="O5618">
        <v>-7823</v>
      </c>
      <c r="P5618">
        <v>141037</v>
      </c>
      <c r="Q5618">
        <v>177748</v>
      </c>
      <c r="R5618">
        <v>1</v>
      </c>
      <c r="S5618">
        <v>5720004</v>
      </c>
      <c r="U5618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618" t="str">
        <f>IFERROR(MID(spotify_top_songs_audio_features[[#This Row],[artist_names]],SEARCH(",",spotify_top_songs_audio_features[[#This Row],[artist_names]])+2,99),"")</f>
        <v/>
      </c>
      <c r="W5618" t="str">
        <f>spotify_top_songs_audio_features[[#This Row],[source]]</f>
        <v>Slaughter Gang, LLC/Epic Records</v>
      </c>
      <c r="X5618" s="1">
        <f>spotify_top_songs_audio_features[[#This Row],[streams]]</f>
        <v>5720004</v>
      </c>
      <c r="Y5618" t="str">
        <f>IF(Tabela2[[#This Row],[feat]]="","","Feat")</f>
        <v/>
      </c>
      <c r="Z5618" s="17" t="str">
        <f>CONCATENATE(INT(spotify_top_songs_audio_features[[#This Row],[duration_ms]]/(60*1000)),":",MOD(INT(spotify_top_songs_audio_features[[#This Row],[duration_ms]]/1000),60))</f>
        <v>2:57</v>
      </c>
      <c r="AA56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18" t="str">
        <f>spotify_top_songs_audio_features[[#This Row],[track_name]]</f>
        <v>break da law</v>
      </c>
    </row>
    <row r="5619" spans="1:28" x14ac:dyDescent="0.25">
      <c r="A5619" t="s">
        <v>13724</v>
      </c>
      <c r="B5619" t="s">
        <v>13725</v>
      </c>
      <c r="C5619" t="s">
        <v>13726</v>
      </c>
      <c r="D5619" t="s">
        <v>3801</v>
      </c>
      <c r="E5619" t="s">
        <v>31</v>
      </c>
      <c r="F5619" t="s">
        <v>32</v>
      </c>
      <c r="G5619" t="s">
        <v>25</v>
      </c>
      <c r="H5619">
        <v>756</v>
      </c>
      <c r="I5619">
        <v>637</v>
      </c>
      <c r="J5619">
        <v>241</v>
      </c>
      <c r="K5619" t="s">
        <v>1579</v>
      </c>
      <c r="L5619">
        <v>0</v>
      </c>
      <c r="M5619">
        <v>177</v>
      </c>
      <c r="N5619">
        <v>191</v>
      </c>
      <c r="O5619">
        <v>-7984</v>
      </c>
      <c r="P5619">
        <v>138142</v>
      </c>
      <c r="Q5619">
        <v>248467</v>
      </c>
      <c r="R5619">
        <v>1</v>
      </c>
      <c r="S5619">
        <v>5716607</v>
      </c>
      <c r="U5619" t="str">
        <f>IFERROR(LEFT(spotify_top_songs_audio_features[[#This Row],[artist_names]],SEARCH(",",spotify_top_songs_audio_features[[#This Row],[artist_names]])-1),spotify_top_songs_audio_features[[#This Row],[artist_names]])</f>
        <v>Nekfeu</v>
      </c>
      <c r="V5619" t="str">
        <f>IFERROR(MID(spotify_top_songs_audio_features[[#This Row],[artist_names]],SEARCH(",",spotify_top_songs_audio_features[[#This Row],[artist_names]])+2,99),"")</f>
        <v>Damso</v>
      </c>
      <c r="W5619" t="str">
        <f>spotify_top_songs_audio_features[[#This Row],[source]]</f>
        <v>Universal Music Division Polydor</v>
      </c>
      <c r="X5619" s="1">
        <f>spotify_top_songs_audio_features[[#This Row],[streams]]</f>
        <v>5716607</v>
      </c>
      <c r="Y5619" t="str">
        <f>IF(Tabela2[[#This Row],[feat]]="","","Feat")</f>
        <v>Feat</v>
      </c>
      <c r="Z5619" s="17" t="str">
        <f>CONCATENATE(INT(spotify_top_songs_audio_features[[#This Row],[duration_ms]]/(60*1000)),":",MOD(INT(spotify_top_songs_audio_features[[#This Row],[duration_ms]]/1000),60))</f>
        <v>4:8</v>
      </c>
      <c r="AA56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19" t="str">
        <f>spotify_top_songs_audio_features[[#This Row],[track_name]]</f>
        <v>Tricheur</v>
      </c>
    </row>
    <row r="5620" spans="1:28" x14ac:dyDescent="0.25">
      <c r="A5620" t="s">
        <v>164</v>
      </c>
      <c r="B5620" t="s">
        <v>165</v>
      </c>
      <c r="C5620" t="s">
        <v>166</v>
      </c>
      <c r="D5620" t="s">
        <v>96</v>
      </c>
      <c r="E5620" t="s">
        <v>142</v>
      </c>
      <c r="F5620" t="s">
        <v>32</v>
      </c>
      <c r="G5620" t="s">
        <v>25</v>
      </c>
      <c r="H5620">
        <v>272</v>
      </c>
      <c r="I5620">
        <v>238</v>
      </c>
      <c r="J5620">
        <v>349</v>
      </c>
      <c r="K5620" t="s">
        <v>167</v>
      </c>
      <c r="L5620">
        <v>925</v>
      </c>
      <c r="M5620">
        <v>275</v>
      </c>
      <c r="N5620">
        <v>119</v>
      </c>
      <c r="O5620">
        <v>-12148</v>
      </c>
      <c r="P5620">
        <v>83507</v>
      </c>
      <c r="Q5620">
        <v>161840</v>
      </c>
      <c r="R5620">
        <v>1</v>
      </c>
      <c r="S5620">
        <v>5713873</v>
      </c>
      <c r="U5620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5620" t="str">
        <f>IFERROR(MID(spotify_top_songs_audio_features[[#This Row],[artist_names]],SEARCH(",",spotify_top_songs_audio_features[[#This Row],[artist_names]])+2,99),"")</f>
        <v/>
      </c>
      <c r="W5620" t="str">
        <f>spotify_top_songs_audio_features[[#This Row],[source]]</f>
        <v>Warner Records</v>
      </c>
      <c r="X5620" s="1">
        <f>spotify_top_songs_audio_features[[#This Row],[streams]]</f>
        <v>5713873</v>
      </c>
      <c r="Y5620" t="str">
        <f>IF(Tabela2[[#This Row],[feat]]="","","Feat")</f>
        <v/>
      </c>
      <c r="Z5620" s="17" t="str">
        <f>CONCATENATE(INT(spotify_top_songs_audio_features[[#This Row],[duration_ms]]/(60*1000)),":",MOD(INT(spotify_top_songs_audio_features[[#This Row],[duration_ms]]/1000),60))</f>
        <v>2:41</v>
      </c>
      <c r="AA56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20" t="str">
        <f>spotify_top_songs_audio_features[[#This Row],[track_name]]</f>
        <v>Come Back to Earth</v>
      </c>
    </row>
    <row r="5621" spans="1:28" x14ac:dyDescent="0.25">
      <c r="A5621" t="s">
        <v>12156</v>
      </c>
      <c r="B5621" t="s">
        <v>937</v>
      </c>
      <c r="C5621" t="s">
        <v>12157</v>
      </c>
      <c r="D5621" t="s">
        <v>282</v>
      </c>
      <c r="E5621" t="s">
        <v>70</v>
      </c>
      <c r="F5621" t="s">
        <v>32</v>
      </c>
      <c r="G5621" t="s">
        <v>25</v>
      </c>
      <c r="H5621">
        <v>847</v>
      </c>
      <c r="I5621">
        <v>742</v>
      </c>
      <c r="J5621">
        <v>247</v>
      </c>
      <c r="K5621" t="s">
        <v>7515</v>
      </c>
      <c r="L5621">
        <v>0</v>
      </c>
      <c r="M5621">
        <v>135</v>
      </c>
      <c r="N5621">
        <v>56</v>
      </c>
      <c r="O5621">
        <v>-5515</v>
      </c>
      <c r="P5621">
        <v>133989</v>
      </c>
      <c r="Q5621">
        <v>148653</v>
      </c>
      <c r="R5621">
        <v>1</v>
      </c>
      <c r="S5621">
        <v>5707923</v>
      </c>
      <c r="U5621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5621" t="str">
        <f>IFERROR(MID(spotify_top_songs_audio_features[[#This Row],[artist_names]],SEARCH(",",spotify_top_songs_audio_features[[#This Row],[artist_names]])+2,99),"")</f>
        <v/>
      </c>
      <c r="W5621" t="str">
        <f>spotify_top_songs_audio_features[[#This Row],[source]]</f>
        <v>Columbia</v>
      </c>
      <c r="X5621" s="1">
        <f>spotify_top_songs_audio_features[[#This Row],[streams]]</f>
        <v>5707923</v>
      </c>
      <c r="Y5621" t="str">
        <f>IF(Tabela2[[#This Row],[feat]]="","","Feat")</f>
        <v/>
      </c>
      <c r="Z5621" s="17" t="str">
        <f>CONCATENATE(INT(spotify_top_songs_audio_features[[#This Row],[duration_ms]]/(60*1000)),":",MOD(INT(spotify_top_songs_audio_features[[#This Row],[duration_ms]]/1000),60))</f>
        <v>2:28</v>
      </c>
      <c r="AA56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621" t="str">
        <f>spotify_top_songs_audio_features[[#This Row],[track_name]]</f>
        <v>C7osure (You Like)</v>
      </c>
    </row>
    <row r="5622" spans="1:28" x14ac:dyDescent="0.25">
      <c r="A5622" t="s">
        <v>2486</v>
      </c>
      <c r="B5622" t="s">
        <v>2487</v>
      </c>
      <c r="C5622" t="s">
        <v>2488</v>
      </c>
      <c r="D5622" t="s">
        <v>1487</v>
      </c>
      <c r="E5622" t="s">
        <v>142</v>
      </c>
      <c r="F5622" t="s">
        <v>24</v>
      </c>
      <c r="G5622" t="s">
        <v>64</v>
      </c>
      <c r="H5622">
        <v>723</v>
      </c>
      <c r="I5622">
        <v>667</v>
      </c>
      <c r="J5622">
        <v>351</v>
      </c>
      <c r="K5622" t="s">
        <v>226</v>
      </c>
      <c r="L5622">
        <v>0</v>
      </c>
      <c r="M5622">
        <v>261</v>
      </c>
      <c r="N5622">
        <v>396</v>
      </c>
      <c r="O5622">
        <v>-7524</v>
      </c>
      <c r="P5622">
        <v>143044</v>
      </c>
      <c r="Q5622">
        <v>208112</v>
      </c>
      <c r="R5622">
        <v>1</v>
      </c>
      <c r="S5622">
        <v>5702636</v>
      </c>
      <c r="U5622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622" t="str">
        <f>IFERROR(MID(spotify_top_songs_audio_features[[#This Row],[artist_names]],SEARCH(",",spotify_top_songs_audio_features[[#This Row],[artist_names]])+2,99),"")</f>
        <v>Lil Tjay, Swae Lee</v>
      </c>
      <c r="W5622" t="str">
        <f>spotify_top_songs_audio_features[[#This Row],[source]]</f>
        <v>Victor Victor Worldwide</v>
      </c>
      <c r="X5622" s="1">
        <f>spotify_top_songs_audio_features[[#This Row],[streams]]</f>
        <v>5702636</v>
      </c>
      <c r="Y5622" t="str">
        <f>IF(Tabela2[[#This Row],[feat]]="","","Feat")</f>
        <v>Feat</v>
      </c>
      <c r="Z5622" s="17" t="str">
        <f>CONCATENATE(INT(spotify_top_songs_audio_features[[#This Row],[duration_ms]]/(60*1000)),":",MOD(INT(spotify_top_songs_audio_features[[#This Row],[duration_ms]]/1000),60))</f>
        <v>3:28</v>
      </c>
      <c r="AA56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22" t="str">
        <f>spotify_top_songs_audio_features[[#This Row],[track_name]]</f>
        <v>Genius (feat. Lil Tjay &amp; Swae Lee)</v>
      </c>
    </row>
    <row r="5623" spans="1:28" x14ac:dyDescent="0.25">
      <c r="A5623" t="s">
        <v>11518</v>
      </c>
      <c r="B5623" t="s">
        <v>504</v>
      </c>
      <c r="C5623" t="s">
        <v>11519</v>
      </c>
      <c r="D5623" t="s">
        <v>506</v>
      </c>
      <c r="E5623" t="s">
        <v>31</v>
      </c>
      <c r="F5623" t="s">
        <v>32</v>
      </c>
      <c r="G5623" t="s">
        <v>25</v>
      </c>
      <c r="H5623">
        <v>732</v>
      </c>
      <c r="I5623">
        <v>436</v>
      </c>
      <c r="J5623">
        <v>117</v>
      </c>
      <c r="K5623" t="s">
        <v>11448</v>
      </c>
      <c r="L5623">
        <v>0</v>
      </c>
      <c r="M5623">
        <v>108</v>
      </c>
      <c r="N5623">
        <v>475</v>
      </c>
      <c r="O5623">
        <v>-7409</v>
      </c>
      <c r="P5623">
        <v>94852</v>
      </c>
      <c r="Q5623">
        <v>164373</v>
      </c>
      <c r="R5623">
        <v>1</v>
      </c>
      <c r="S5623">
        <v>5700595</v>
      </c>
      <c r="U5623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5623" t="str">
        <f>IFERROR(MID(spotify_top_songs_audio_features[[#This Row],[artist_names]],SEARCH(",",spotify_top_songs_audio_features[[#This Row],[artist_names]])+2,99),"")</f>
        <v/>
      </c>
      <c r="W5623" t="str">
        <f>spotify_top_songs_audio_features[[#This Row],[source]]</f>
        <v>Syco Music/Epic</v>
      </c>
      <c r="X5623" s="1">
        <f>spotify_top_songs_audio_features[[#This Row],[streams]]</f>
        <v>5700595</v>
      </c>
      <c r="Y5623" t="str">
        <f>IF(Tabela2[[#This Row],[feat]]="","","Feat")</f>
        <v/>
      </c>
      <c r="Z5623" s="17" t="str">
        <f>CONCATENATE(INT(spotify_top_songs_audio_features[[#This Row],[duration_ms]]/(60*1000)),":",MOD(INT(spotify_top_songs_audio_features[[#This Row],[duration_ms]]/1000),60))</f>
        <v>2:44</v>
      </c>
      <c r="AA56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23" t="str">
        <f>spotify_top_songs_audio_features[[#This Row],[track_name]]</f>
        <v>All These Years</v>
      </c>
    </row>
    <row r="5624" spans="1:28" x14ac:dyDescent="0.25">
      <c r="A5624" t="s">
        <v>11244</v>
      </c>
      <c r="B5624" t="s">
        <v>11245</v>
      </c>
      <c r="C5624" t="s">
        <v>11246</v>
      </c>
      <c r="D5624" t="s">
        <v>1128</v>
      </c>
      <c r="E5624" t="s">
        <v>23</v>
      </c>
      <c r="F5624" t="s">
        <v>32</v>
      </c>
      <c r="G5624" t="s">
        <v>25</v>
      </c>
      <c r="H5624">
        <v>671</v>
      </c>
      <c r="I5624">
        <v>826</v>
      </c>
      <c r="J5624">
        <v>309</v>
      </c>
      <c r="K5624" t="s">
        <v>11247</v>
      </c>
      <c r="L5624">
        <v>0</v>
      </c>
      <c r="M5624">
        <v>631</v>
      </c>
      <c r="N5624">
        <v>774</v>
      </c>
      <c r="O5624">
        <v>-5766</v>
      </c>
      <c r="P5624">
        <v>123986</v>
      </c>
      <c r="Q5624">
        <v>197648</v>
      </c>
      <c r="R5624">
        <v>2</v>
      </c>
      <c r="S5624">
        <v>5697984</v>
      </c>
      <c r="U5624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5624" t="str">
        <f>IFERROR(MID(spotify_top_songs_audio_features[[#This Row],[artist_names]],SEARCH(",",spotify_top_songs_audio_features[[#This Row],[artist_names]])+2,99),"")</f>
        <v>Cedric Gervais, Chris Willis</v>
      </c>
      <c r="W5624" t="str">
        <f>spotify_top_songs_audio_features[[#This Row],[source]]</f>
        <v>Parlophone (France)</v>
      </c>
      <c r="X5624" s="1">
        <f>spotify_top_songs_audio_features[[#This Row],[streams]]</f>
        <v>5697984</v>
      </c>
      <c r="Y5624" t="str">
        <f>IF(Tabela2[[#This Row],[feat]]="","","Feat")</f>
        <v>Feat</v>
      </c>
      <c r="Z5624" s="17" t="str">
        <f>CONCATENATE(INT(spotify_top_songs_audio_features[[#This Row],[duration_ms]]/(60*1000)),":",MOD(INT(spotify_top_songs_audio_features[[#This Row],[duration_ms]]/1000),60))</f>
        <v>3:17</v>
      </c>
      <c r="AA56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624" t="str">
        <f>spotify_top_songs_audio_features[[#This Row],[track_name]]</f>
        <v>Would I Lie to You - Radio Edit</v>
      </c>
    </row>
    <row r="5625" spans="1:28" x14ac:dyDescent="0.25">
      <c r="A5625" t="s">
        <v>9605</v>
      </c>
      <c r="B5625" t="s">
        <v>2175</v>
      </c>
      <c r="C5625" t="s">
        <v>9606</v>
      </c>
      <c r="D5625" t="s">
        <v>1101</v>
      </c>
      <c r="E5625" t="s">
        <v>142</v>
      </c>
      <c r="F5625" t="s">
        <v>32</v>
      </c>
      <c r="G5625" t="s">
        <v>25</v>
      </c>
      <c r="H5625">
        <v>631</v>
      </c>
      <c r="I5625">
        <v>836</v>
      </c>
      <c r="J5625">
        <v>343</v>
      </c>
      <c r="K5625" t="s">
        <v>5060</v>
      </c>
      <c r="L5625">
        <v>139</v>
      </c>
      <c r="M5625">
        <v>135</v>
      </c>
      <c r="N5625">
        <v>321</v>
      </c>
      <c r="O5625">
        <v>-3386</v>
      </c>
      <c r="P5625">
        <v>134987</v>
      </c>
      <c r="Q5625">
        <v>206067</v>
      </c>
      <c r="R5625">
        <v>1</v>
      </c>
      <c r="S5625">
        <v>5691014</v>
      </c>
      <c r="U5625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5625" t="str">
        <f>IFERROR(MID(spotify_top_songs_audio_features[[#This Row],[artist_names]],SEARCH(",",spotify_top_songs_audio_features[[#This Row],[artist_names]])+2,99),"")</f>
        <v/>
      </c>
      <c r="W5625" t="str">
        <f>spotify_top_songs_audio_features[[#This Row],[source]]</f>
        <v>Universal Music AB</v>
      </c>
      <c r="X5625" s="1">
        <f>spotify_top_songs_audio_features[[#This Row],[streams]]</f>
        <v>5691014</v>
      </c>
      <c r="Y5625" t="str">
        <f>IF(Tabela2[[#This Row],[feat]]="","","Feat")</f>
        <v/>
      </c>
      <c r="Z5625" s="17" t="str">
        <f>CONCATENATE(INT(spotify_top_songs_audio_features[[#This Row],[duration_ms]]/(60*1000)),":",MOD(INT(spotify_top_songs_audio_features[[#This Row],[duration_ms]]/1000),60))</f>
        <v>3:26</v>
      </c>
      <c r="AA56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25" t="str">
        <f>spotify_top_songs_audio_features[[#This Row],[track_name]]</f>
        <v>For A Better Day</v>
      </c>
    </row>
    <row r="5626" spans="1:28" x14ac:dyDescent="0.25">
      <c r="A5626" t="s">
        <v>14566</v>
      </c>
      <c r="B5626" t="s">
        <v>14567</v>
      </c>
      <c r="C5626" t="s">
        <v>14568</v>
      </c>
      <c r="D5626" t="s">
        <v>85</v>
      </c>
      <c r="E5626" t="s">
        <v>177</v>
      </c>
      <c r="F5626" t="s">
        <v>32</v>
      </c>
      <c r="G5626" t="s">
        <v>25</v>
      </c>
      <c r="H5626">
        <v>754</v>
      </c>
      <c r="I5626">
        <v>37</v>
      </c>
      <c r="J5626">
        <v>12</v>
      </c>
      <c r="K5626" t="s">
        <v>1579</v>
      </c>
      <c r="L5626">
        <v>6.2199999999999998E-3</v>
      </c>
      <c r="M5626">
        <v>107</v>
      </c>
      <c r="N5626">
        <v>228</v>
      </c>
      <c r="O5626">
        <v>-9854</v>
      </c>
      <c r="P5626">
        <v>114941</v>
      </c>
      <c r="Q5626">
        <v>193600</v>
      </c>
      <c r="R5626">
        <v>1</v>
      </c>
      <c r="S5626">
        <v>5687330</v>
      </c>
      <c r="U5626" t="str">
        <f>IFERROR(LEFT(spotify_top_songs_audio_features[[#This Row],[artist_names]],SEARCH(",",spotify_top_songs_audio_features[[#This Row],[artist_names]])-1),spotify_top_songs_audio_features[[#This Row],[artist_names]])</f>
        <v>James Blake</v>
      </c>
      <c r="V5626" t="str">
        <f>IFERROR(MID(spotify_top_songs_audio_features[[#This Row],[artist_names]],SEARCH(",",spotify_top_songs_audio_features[[#This Row],[artist_names]])+2,99),"")</f>
        <v>Travis Scott, Metro Boomin</v>
      </c>
      <c r="W5626" t="str">
        <f>spotify_top_songs_audio_features[[#This Row],[source]]</f>
        <v>Polydor Records</v>
      </c>
      <c r="X5626" s="1">
        <f>spotify_top_songs_audio_features[[#This Row],[streams]]</f>
        <v>5687330</v>
      </c>
      <c r="Y5626" t="str">
        <f>IF(Tabela2[[#This Row],[feat]]="","","Feat")</f>
        <v>Feat</v>
      </c>
      <c r="Z5626" s="17" t="str">
        <f>CONCATENATE(INT(spotify_top_songs_audio_features[[#This Row],[duration_ms]]/(60*1000)),":",MOD(INT(spotify_top_songs_audio_features[[#This Row],[duration_ms]]/1000),60))</f>
        <v>3:13</v>
      </c>
      <c r="AA56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626" t="str">
        <f>spotify_top_songs_audio_features[[#This Row],[track_name]]</f>
        <v>Mile High (feat. Travis Scott &amp; Metro Boomin)</v>
      </c>
    </row>
    <row r="5627" spans="1:28" x14ac:dyDescent="0.25">
      <c r="A5627" t="s">
        <v>8187</v>
      </c>
      <c r="B5627" t="s">
        <v>8188</v>
      </c>
      <c r="C5627" t="s">
        <v>1542</v>
      </c>
      <c r="D5627" t="s">
        <v>8189</v>
      </c>
      <c r="E5627" t="s">
        <v>31</v>
      </c>
      <c r="F5627" t="s">
        <v>32</v>
      </c>
      <c r="G5627" t="s">
        <v>25</v>
      </c>
      <c r="H5627">
        <v>638</v>
      </c>
      <c r="I5627">
        <v>6</v>
      </c>
      <c r="J5627">
        <v>438</v>
      </c>
      <c r="K5627" t="s">
        <v>429</v>
      </c>
      <c r="L5627">
        <v>0</v>
      </c>
      <c r="M5627">
        <v>187</v>
      </c>
      <c r="N5627">
        <v>399</v>
      </c>
      <c r="O5627">
        <v>-584</v>
      </c>
      <c r="P5627">
        <v>101981</v>
      </c>
      <c r="Q5627">
        <v>245604</v>
      </c>
      <c r="R5627">
        <v>2</v>
      </c>
      <c r="S5627">
        <v>5686110</v>
      </c>
      <c r="U5627" t="str">
        <f>IFERROR(LEFT(spotify_top_songs_audio_features[[#This Row],[artist_names]],SEARCH(",",spotify_top_songs_audio_features[[#This Row],[artist_names]])-1),spotify_top_songs_audio_features[[#This Row],[artist_names]])</f>
        <v>PnB Rock</v>
      </c>
      <c r="V5627" t="str">
        <f>IFERROR(MID(spotify_top_songs_audio_features[[#This Row],[artist_names]],SEARCH(",",spotify_top_songs_audio_features[[#This Row],[artist_names]])+2,99),"")</f>
        <v/>
      </c>
      <c r="W5627" t="str">
        <f>spotify_top_songs_audio_features[[#This Row],[source]]</f>
        <v>EMPIRE / Atlantic Recording Corporation</v>
      </c>
      <c r="X5627" s="1">
        <f>spotify_top_songs_audio_features[[#This Row],[streams]]</f>
        <v>5686110</v>
      </c>
      <c r="Y5627" t="str">
        <f>IF(Tabela2[[#This Row],[feat]]="","","Feat")</f>
        <v/>
      </c>
      <c r="Z5627" s="17" t="str">
        <f>CONCATENATE(INT(spotify_top_songs_audio_features[[#This Row],[duration_ms]]/(60*1000)),":",MOD(INT(spotify_top_songs_audio_features[[#This Row],[duration_ms]]/1000),60))</f>
        <v>4:5</v>
      </c>
      <c r="AA56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27" t="str">
        <f>spotify_top_songs_audio_features[[#This Row],[track_name]]</f>
        <v>Selfish</v>
      </c>
    </row>
    <row r="5628" spans="1:28" x14ac:dyDescent="0.25">
      <c r="A5628" t="s">
        <v>16672</v>
      </c>
      <c r="B5628" t="s">
        <v>1291</v>
      </c>
      <c r="C5628" t="s">
        <v>16673</v>
      </c>
      <c r="D5628" t="s">
        <v>712</v>
      </c>
      <c r="E5628" t="s">
        <v>142</v>
      </c>
      <c r="F5628" t="s">
        <v>24</v>
      </c>
      <c r="G5628" t="s">
        <v>25</v>
      </c>
      <c r="H5628">
        <v>832</v>
      </c>
      <c r="I5628">
        <v>522</v>
      </c>
      <c r="J5628">
        <v>5</v>
      </c>
      <c r="K5628" t="s">
        <v>10138</v>
      </c>
      <c r="L5628">
        <v>79</v>
      </c>
      <c r="M5628">
        <v>377</v>
      </c>
      <c r="N5628">
        <v>253</v>
      </c>
      <c r="O5628">
        <v>-7244</v>
      </c>
      <c r="P5628">
        <v>150044</v>
      </c>
      <c r="Q5628">
        <v>193765</v>
      </c>
      <c r="R5628">
        <v>1</v>
      </c>
      <c r="S5628">
        <v>5680657</v>
      </c>
      <c r="U5628" t="str">
        <f>IFERROR(LEFT(spotify_top_songs_audio_features[[#This Row],[artist_names]],SEARCH(",",spotify_top_songs_audio_features[[#This Row],[artist_names]])-1),spotify_top_songs_audio_features[[#This Row],[artist_names]])</f>
        <v>Jack Harlow</v>
      </c>
      <c r="V5628" t="str">
        <f>IFERROR(MID(spotify_top_songs_audio_features[[#This Row],[artist_names]],SEARCH(",",spotify_top_songs_audio_features[[#This Row],[artist_names]])+2,99),"")</f>
        <v/>
      </c>
      <c r="W5628" t="str">
        <f>spotify_top_songs_audio_features[[#This Row],[source]]</f>
        <v>Generation Now/Atlantic</v>
      </c>
      <c r="X5628" s="1">
        <f>spotify_top_songs_audio_features[[#This Row],[streams]]</f>
        <v>5680657</v>
      </c>
      <c r="Y5628" t="str">
        <f>IF(Tabela2[[#This Row],[feat]]="","","Feat")</f>
        <v/>
      </c>
      <c r="Z5628" s="17" t="str">
        <f>CONCATENATE(INT(spotify_top_songs_audio_features[[#This Row],[duration_ms]]/(60*1000)),":",MOD(INT(spotify_top_songs_audio_features[[#This Row],[duration_ms]]/1000),60))</f>
        <v>3:13</v>
      </c>
      <c r="AA56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28" t="str">
        <f>spotify_top_songs_audio_features[[#This Row],[track_name]]</f>
        <v>I'd Do Anything To Make You Smile</v>
      </c>
    </row>
    <row r="5629" spans="1:28" x14ac:dyDescent="0.25">
      <c r="A5629" t="s">
        <v>8027</v>
      </c>
      <c r="B5629" t="s">
        <v>673</v>
      </c>
      <c r="C5629" t="s">
        <v>8028</v>
      </c>
      <c r="D5629" t="s">
        <v>176</v>
      </c>
      <c r="E5629" t="s">
        <v>31</v>
      </c>
      <c r="F5629" t="s">
        <v>24</v>
      </c>
      <c r="G5629" t="s">
        <v>25</v>
      </c>
      <c r="H5629">
        <v>916</v>
      </c>
      <c r="I5629">
        <v>453</v>
      </c>
      <c r="J5629">
        <v>158</v>
      </c>
      <c r="K5629" t="s">
        <v>8029</v>
      </c>
      <c r="L5629">
        <v>0</v>
      </c>
      <c r="M5629">
        <v>137</v>
      </c>
      <c r="N5629">
        <v>152</v>
      </c>
      <c r="O5629">
        <v>-4148</v>
      </c>
      <c r="P5629">
        <v>145007</v>
      </c>
      <c r="Q5629">
        <v>106133</v>
      </c>
      <c r="R5629">
        <v>1</v>
      </c>
      <c r="S5629">
        <v>5679989</v>
      </c>
      <c r="U5629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629" t="str">
        <f>IFERROR(MID(spotify_top_songs_audio_features[[#This Row],[artist_names]],SEARCH(",",spotify_top_songs_audio_features[[#This Row],[artist_names]])+2,99),"")</f>
        <v/>
      </c>
      <c r="W5629" t="str">
        <f>spotify_top_songs_audio_features[[#This Row],[source]]</f>
        <v>Epic/Freebandz</v>
      </c>
      <c r="X5629" s="1">
        <f>spotify_top_songs_audio_features[[#This Row],[streams]]</f>
        <v>5679989</v>
      </c>
      <c r="Y5629" t="str">
        <f>IF(Tabela2[[#This Row],[feat]]="","","Feat")</f>
        <v/>
      </c>
      <c r="Z5629" s="17" t="str">
        <f>CONCATENATE(INT(spotify_top_songs_audio_features[[#This Row],[duration_ms]]/(60*1000)),":",MOD(INT(spotify_top_songs_audio_features[[#This Row],[duration_ms]]/1000),60))</f>
        <v>1:46</v>
      </c>
      <c r="AA56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29" t="str">
        <f>spotify_top_songs_audio_features[[#This Row],[track_name]]</f>
        <v>MASSAGING ME</v>
      </c>
    </row>
    <row r="5630" spans="1:28" x14ac:dyDescent="0.25">
      <c r="A5630" t="s">
        <v>7228</v>
      </c>
      <c r="B5630" t="s">
        <v>7229</v>
      </c>
      <c r="C5630" t="s">
        <v>7230</v>
      </c>
      <c r="D5630" t="s">
        <v>501</v>
      </c>
      <c r="E5630" t="s">
        <v>43</v>
      </c>
      <c r="F5630" t="s">
        <v>24</v>
      </c>
      <c r="G5630" t="s">
        <v>25</v>
      </c>
      <c r="H5630">
        <v>878</v>
      </c>
      <c r="I5630">
        <v>575</v>
      </c>
      <c r="J5630">
        <v>284</v>
      </c>
      <c r="K5630" t="s">
        <v>7231</v>
      </c>
      <c r="L5630">
        <v>0</v>
      </c>
      <c r="M5630">
        <v>273</v>
      </c>
      <c r="N5630">
        <v>399</v>
      </c>
      <c r="O5630">
        <v>-8732</v>
      </c>
      <c r="P5630">
        <v>144918</v>
      </c>
      <c r="Q5630">
        <v>185213</v>
      </c>
      <c r="R5630">
        <v>1</v>
      </c>
      <c r="S5630">
        <v>5679681</v>
      </c>
      <c r="U5630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5630" t="str">
        <f>IFERROR(MID(spotify_top_songs_audio_features[[#This Row],[artist_names]],SEARCH(",",spotify_top_songs_audio_features[[#This Row],[artist_names]])+2,99),"")</f>
        <v>Young Thug</v>
      </c>
      <c r="W5630" t="str">
        <f>spotify_top_songs_audio_features[[#This Row],[source]]</f>
        <v>300 Entertainment</v>
      </c>
      <c r="X5630" s="1">
        <f>spotify_top_songs_audio_features[[#This Row],[streams]]</f>
        <v>5679681</v>
      </c>
      <c r="Y5630" t="str">
        <f>IF(Tabela2[[#This Row],[feat]]="","","Feat")</f>
        <v>Feat</v>
      </c>
      <c r="Z5630" s="17" t="str">
        <f>CONCATENATE(INT(spotify_top_songs_audio_features[[#This Row],[duration_ms]]/(60*1000)),":",MOD(INT(spotify_top_songs_audio_features[[#This Row],[duration_ms]]/1000),60))</f>
        <v>3:5</v>
      </c>
      <c r="AA56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30" t="str">
        <f>spotify_top_songs_audio_features[[#This Row],[track_name]]</f>
        <v>mop (feat. Young Thug)</v>
      </c>
    </row>
    <row r="5631" spans="1:28" x14ac:dyDescent="0.25">
      <c r="A5631" t="s">
        <v>6655</v>
      </c>
      <c r="B5631" t="s">
        <v>6656</v>
      </c>
      <c r="C5631" t="s">
        <v>6657</v>
      </c>
      <c r="D5631" t="s">
        <v>3419</v>
      </c>
      <c r="E5631" t="s">
        <v>31</v>
      </c>
      <c r="F5631" t="s">
        <v>24</v>
      </c>
      <c r="G5631" t="s">
        <v>25</v>
      </c>
      <c r="H5631">
        <v>916</v>
      </c>
      <c r="I5631">
        <v>57</v>
      </c>
      <c r="J5631">
        <v>18</v>
      </c>
      <c r="K5631" t="s">
        <v>6658</v>
      </c>
      <c r="L5631">
        <v>1.9599999999999999E-4</v>
      </c>
      <c r="M5631">
        <v>851</v>
      </c>
      <c r="N5631">
        <v>7</v>
      </c>
      <c r="O5631">
        <v>-6278</v>
      </c>
      <c r="P5631">
        <v>11005</v>
      </c>
      <c r="Q5631">
        <v>169702</v>
      </c>
      <c r="R5631">
        <v>1</v>
      </c>
      <c r="S5631">
        <v>5678754</v>
      </c>
      <c r="U5631" t="str">
        <f>IFERROR(LEFT(spotify_top_songs_audio_features[[#This Row],[artist_names]],SEARCH(",",spotify_top_songs_audio_features[[#This Row],[artist_names]])-1),spotify_top_songs_audio_features[[#This Row],[artist_names]])</f>
        <v>Gambi</v>
      </c>
      <c r="V5631" t="str">
        <f>IFERROR(MID(spotify_top_songs_audio_features[[#This Row],[artist_names]],SEARCH(",",spotify_top_songs_audio_features[[#This Row],[artist_names]])+2,99),"")</f>
        <v>Heuss L'enfoiré</v>
      </c>
      <c r="W5631" t="str">
        <f>spotify_top_songs_audio_features[[#This Row],[source]]</f>
        <v>Rec. 118</v>
      </c>
      <c r="X5631" s="1">
        <f>spotify_top_songs_audio_features[[#This Row],[streams]]</f>
        <v>5678754</v>
      </c>
      <c r="Y5631" t="str">
        <f>IF(Tabela2[[#This Row],[feat]]="","","Feat")</f>
        <v>Feat</v>
      </c>
      <c r="Z5631" s="17" t="str">
        <f>CONCATENATE(INT(spotify_top_songs_audio_features[[#This Row],[duration_ms]]/(60*1000)),":",MOD(INT(spotify_top_songs_audio_features[[#This Row],[duration_ms]]/1000),60))</f>
        <v>2:49</v>
      </c>
      <c r="AA56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31" t="str">
        <f>spotify_top_songs_audio_features[[#This Row],[track_name]]</f>
        <v>Dans l'espace (feat. Heuss l'Enfoiré)</v>
      </c>
    </row>
    <row r="5632" spans="1:28" x14ac:dyDescent="0.25">
      <c r="A5632" t="s">
        <v>3153</v>
      </c>
      <c r="B5632" t="s">
        <v>1611</v>
      </c>
      <c r="C5632" t="s">
        <v>3154</v>
      </c>
      <c r="D5632" t="s">
        <v>1612</v>
      </c>
      <c r="E5632" t="s">
        <v>31</v>
      </c>
      <c r="F5632" t="s">
        <v>32</v>
      </c>
      <c r="G5632" t="s">
        <v>25</v>
      </c>
      <c r="H5632">
        <v>665</v>
      </c>
      <c r="I5632">
        <v>709</v>
      </c>
      <c r="J5632">
        <v>407</v>
      </c>
      <c r="K5632" t="s">
        <v>3155</v>
      </c>
      <c r="L5632">
        <v>0</v>
      </c>
      <c r="M5632">
        <v>142</v>
      </c>
      <c r="N5632">
        <v>357</v>
      </c>
      <c r="O5632">
        <v>-4117</v>
      </c>
      <c r="P5632">
        <v>76058</v>
      </c>
      <c r="Q5632">
        <v>112105</v>
      </c>
      <c r="R5632">
        <v>1</v>
      </c>
      <c r="S5632">
        <v>5677700</v>
      </c>
      <c r="U5632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5632" t="str">
        <f>IFERROR(MID(spotify_top_songs_audio_features[[#This Row],[artist_names]],SEARCH(",",spotify_top_songs_audio_features[[#This Row],[artist_names]])+2,99),"")</f>
        <v/>
      </c>
      <c r="W5632" t="str">
        <f>spotify_top_songs_audio_features[[#This Row],[source]]</f>
        <v>iamcosmic</v>
      </c>
      <c r="X5632" s="1">
        <f>spotify_top_songs_audio_features[[#This Row],[streams]]</f>
        <v>5677700</v>
      </c>
      <c r="Y5632" t="str">
        <f>IF(Tabela2[[#This Row],[feat]]="","","Feat")</f>
        <v/>
      </c>
      <c r="Z5632" s="17" t="str">
        <f>CONCATENATE(INT(spotify_top_songs_audio_features[[#This Row],[duration_ms]]/(60*1000)),":",MOD(INT(spotify_top_songs_audio_features[[#This Row],[duration_ms]]/1000),60))</f>
        <v>1:52</v>
      </c>
      <c r="AA56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32" t="str">
        <f>spotify_top_songs_audio_features[[#This Row],[track_name]]</f>
        <v>No Way!</v>
      </c>
    </row>
    <row r="5633" spans="1:28" x14ac:dyDescent="0.25">
      <c r="A5633" t="s">
        <v>16133</v>
      </c>
      <c r="B5633" t="s">
        <v>705</v>
      </c>
      <c r="C5633" t="s">
        <v>6798</v>
      </c>
      <c r="D5633" t="s">
        <v>707</v>
      </c>
      <c r="E5633" t="s">
        <v>97</v>
      </c>
      <c r="F5633" t="s">
        <v>24</v>
      </c>
      <c r="G5633" t="s">
        <v>25</v>
      </c>
      <c r="H5633">
        <v>638</v>
      </c>
      <c r="I5633">
        <v>539</v>
      </c>
      <c r="J5633">
        <v>504</v>
      </c>
      <c r="K5633" t="s">
        <v>2860</v>
      </c>
      <c r="L5633">
        <v>0</v>
      </c>
      <c r="M5633">
        <v>241</v>
      </c>
      <c r="N5633">
        <v>247</v>
      </c>
      <c r="O5633">
        <v>-5853</v>
      </c>
      <c r="P5633">
        <v>83381</v>
      </c>
      <c r="Q5633">
        <v>143713</v>
      </c>
      <c r="R5633">
        <v>2</v>
      </c>
      <c r="S5633">
        <v>5675358</v>
      </c>
      <c r="U5633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5633" t="str">
        <f>IFERROR(MID(spotify_top_songs_audio_features[[#This Row],[artist_names]],SEARCH(",",spotify_top_songs_audio_features[[#This Row],[artist_names]])+2,99),"")</f>
        <v/>
      </c>
      <c r="W5633" t="str">
        <f>spotify_top_songs_audio_features[[#This Row],[source]]</f>
        <v>TenThousand Projects, LLC</v>
      </c>
      <c r="X5633" s="1">
        <f>spotify_top_songs_audio_features[[#This Row],[streams]]</f>
        <v>5675358</v>
      </c>
      <c r="Y5633" t="str">
        <f>IF(Tabela2[[#This Row],[feat]]="","","Feat")</f>
        <v/>
      </c>
      <c r="Z5633" s="17" t="str">
        <f>CONCATENATE(INT(spotify_top_songs_audio_features[[#This Row],[duration_ms]]/(60*1000)),":",MOD(INT(spotify_top_songs_audio_features[[#This Row],[duration_ms]]/1000),60))</f>
        <v>2:23</v>
      </c>
      <c r="AA56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633" t="str">
        <f>spotify_top_songs_audio_features[[#This Row],[track_name]]</f>
        <v>Love Me More</v>
      </c>
    </row>
    <row r="5634" spans="1:28" x14ac:dyDescent="0.25">
      <c r="A5634" t="s">
        <v>4965</v>
      </c>
      <c r="B5634" t="s">
        <v>775</v>
      </c>
      <c r="C5634" t="s">
        <v>4966</v>
      </c>
      <c r="D5634" t="s">
        <v>777</v>
      </c>
      <c r="E5634" t="s">
        <v>97</v>
      </c>
      <c r="F5634" t="s">
        <v>32</v>
      </c>
      <c r="G5634" t="s">
        <v>25</v>
      </c>
      <c r="H5634">
        <v>882</v>
      </c>
      <c r="I5634">
        <v>53</v>
      </c>
      <c r="J5634">
        <v>233</v>
      </c>
      <c r="K5634" t="s">
        <v>274</v>
      </c>
      <c r="L5634">
        <v>479</v>
      </c>
      <c r="M5634">
        <v>838</v>
      </c>
      <c r="N5634">
        <v>171</v>
      </c>
      <c r="O5634">
        <v>-8544</v>
      </c>
      <c r="P5634">
        <v>10909</v>
      </c>
      <c r="Q5634">
        <v>180950</v>
      </c>
      <c r="R5634">
        <v>1</v>
      </c>
      <c r="S5634">
        <v>5674945</v>
      </c>
      <c r="U5634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5634" t="str">
        <f>IFERROR(MID(spotify_top_songs_audio_features[[#This Row],[artist_names]],SEARCH(",",spotify_top_songs_audio_features[[#This Row],[artist_names]])+2,99),"")</f>
        <v/>
      </c>
      <c r="W5634" t="str">
        <f>spotify_top_songs_audio_features[[#This Row],[source]]</f>
        <v>187 Strassenbande</v>
      </c>
      <c r="X5634" s="1">
        <f>spotify_top_songs_audio_features[[#This Row],[streams]]</f>
        <v>5674945</v>
      </c>
      <c r="Y5634" t="str">
        <f>IF(Tabela2[[#This Row],[feat]]="","","Feat")</f>
        <v/>
      </c>
      <c r="Z5634" s="17" t="str">
        <f>CONCATENATE(INT(spotify_top_songs_audio_features[[#This Row],[duration_ms]]/(60*1000)),":",MOD(INT(spotify_top_songs_audio_features[[#This Row],[duration_ms]]/1000),60))</f>
        <v>3:0</v>
      </c>
      <c r="AA56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634" t="str">
        <f>spotify_top_songs_audio_features[[#This Row],[track_name]]</f>
        <v>Tilidin Weg</v>
      </c>
    </row>
    <row r="5635" spans="1:28" x14ac:dyDescent="0.25">
      <c r="A5635" t="s">
        <v>1076</v>
      </c>
      <c r="B5635" t="s">
        <v>472</v>
      </c>
      <c r="C5635" t="s">
        <v>1077</v>
      </c>
      <c r="D5635" t="s">
        <v>474</v>
      </c>
      <c r="E5635" t="s">
        <v>177</v>
      </c>
      <c r="F5635" t="s">
        <v>32</v>
      </c>
      <c r="G5635" t="s">
        <v>25</v>
      </c>
      <c r="H5635">
        <v>772</v>
      </c>
      <c r="I5635">
        <v>483</v>
      </c>
      <c r="J5635">
        <v>564</v>
      </c>
      <c r="K5635" t="s">
        <v>955</v>
      </c>
      <c r="L5635">
        <v>375</v>
      </c>
      <c r="M5635">
        <v>377</v>
      </c>
      <c r="N5635">
        <v>479</v>
      </c>
      <c r="O5635">
        <v>-1006</v>
      </c>
      <c r="P5635">
        <v>120005</v>
      </c>
      <c r="Q5635">
        <v>277080</v>
      </c>
      <c r="R5635">
        <v>1</v>
      </c>
      <c r="S5635">
        <v>5674743</v>
      </c>
      <c r="U5635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635" t="str">
        <f>IFERROR(MID(spotify_top_songs_audio_features[[#This Row],[artist_names]],SEARCH(",",spotify_top_songs_audio_features[[#This Row],[artist_names]])+2,99),"")</f>
        <v/>
      </c>
      <c r="W5635" t="str">
        <f>spotify_top_songs_audio_features[[#This Row],[source]]</f>
        <v>Right Hand Music Group, LLC/RCA Records</v>
      </c>
      <c r="X5635" s="1">
        <f>spotify_top_songs_audio_features[[#This Row],[streams]]</f>
        <v>5674743</v>
      </c>
      <c r="Y5635" t="str">
        <f>IF(Tabela2[[#This Row],[feat]]="","","Feat")</f>
        <v/>
      </c>
      <c r="Z5635" s="17" t="str">
        <f>CONCATENATE(INT(spotify_top_songs_audio_features[[#This Row],[duration_ms]]/(60*1000)),":",MOD(INT(spotify_top_songs_audio_features[[#This Row],[duration_ms]]/1000),60))</f>
        <v>4:37</v>
      </c>
      <c r="AA56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635" t="str">
        <f>spotify_top_songs_audio_features[[#This Row],[track_name]]</f>
        <v>Hundred</v>
      </c>
    </row>
    <row r="5636" spans="1:28" x14ac:dyDescent="0.25">
      <c r="A5636" t="s">
        <v>1217</v>
      </c>
      <c r="B5636" t="s">
        <v>439</v>
      </c>
      <c r="C5636" t="s">
        <v>1218</v>
      </c>
      <c r="D5636" t="s">
        <v>48</v>
      </c>
      <c r="E5636" t="s">
        <v>113</v>
      </c>
      <c r="F5636" t="s">
        <v>24</v>
      </c>
      <c r="G5636" t="s">
        <v>25</v>
      </c>
      <c r="H5636">
        <v>469</v>
      </c>
      <c r="I5636">
        <v>489</v>
      </c>
      <c r="J5636">
        <v>314</v>
      </c>
      <c r="K5636" t="s">
        <v>1219</v>
      </c>
      <c r="L5636">
        <v>0</v>
      </c>
      <c r="M5636">
        <v>103</v>
      </c>
      <c r="N5636">
        <v>201</v>
      </c>
      <c r="O5636">
        <v>-6071</v>
      </c>
      <c r="P5636">
        <v>74013</v>
      </c>
      <c r="Q5636">
        <v>123387</v>
      </c>
      <c r="R5636">
        <v>2</v>
      </c>
      <c r="S5636">
        <v>5667440</v>
      </c>
      <c r="U5636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5636" t="str">
        <f>IFERROR(MID(spotify_top_songs_audio_features[[#This Row],[artist_names]],SEARCH(",",spotify_top_songs_audio_features[[#This Row],[artist_names]])+2,99),"")</f>
        <v/>
      </c>
      <c r="W5636" t="str">
        <f>spotify_top_songs_audio_features[[#This Row],[source]]</f>
        <v>Republic Records</v>
      </c>
      <c r="X5636" s="1">
        <f>spotify_top_songs_audio_features[[#This Row],[streams]]</f>
        <v>5667440</v>
      </c>
      <c r="Y5636" t="str">
        <f>IF(Tabela2[[#This Row],[feat]]="","","Feat")</f>
        <v/>
      </c>
      <c r="Z5636" s="17" t="str">
        <f>CONCATENATE(INT(spotify_top_songs_audio_features[[#This Row],[duration_ms]]/(60*1000)),":",MOD(INT(spotify_top_songs_audio_features[[#This Row],[duration_ms]]/1000),60))</f>
        <v>2:3</v>
      </c>
      <c r="AA56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636" t="str">
        <f>spotify_top_songs_audio_features[[#This Row],[track_name]]</f>
        <v>Internet</v>
      </c>
    </row>
    <row r="5637" spans="1:28" x14ac:dyDescent="0.25">
      <c r="A5637" t="s">
        <v>8298</v>
      </c>
      <c r="B5637" t="s">
        <v>8299</v>
      </c>
      <c r="C5637" t="s">
        <v>8300</v>
      </c>
      <c r="D5637" t="s">
        <v>22</v>
      </c>
      <c r="E5637" t="s">
        <v>23</v>
      </c>
      <c r="F5637" t="s">
        <v>24</v>
      </c>
      <c r="G5637" t="s">
        <v>25</v>
      </c>
      <c r="H5637">
        <v>783</v>
      </c>
      <c r="I5637">
        <v>435</v>
      </c>
      <c r="J5637">
        <v>588</v>
      </c>
      <c r="K5637" t="s">
        <v>456</v>
      </c>
      <c r="L5637">
        <v>0</v>
      </c>
      <c r="M5637">
        <v>833</v>
      </c>
      <c r="N5637">
        <v>512</v>
      </c>
      <c r="O5637">
        <v>-778</v>
      </c>
      <c r="P5637">
        <v>106974</v>
      </c>
      <c r="Q5637">
        <v>210220</v>
      </c>
      <c r="R5637">
        <v>1</v>
      </c>
      <c r="S5637">
        <v>5666770</v>
      </c>
      <c r="U5637" t="str">
        <f>IFERROR(LEFT(spotify_top_songs_audio_features[[#This Row],[artist_names]],SEARCH(",",spotify_top_songs_audio_features[[#This Row],[artist_names]])-1),spotify_top_songs_audio_features[[#This Row],[artist_names]])</f>
        <v>Tate McRae</v>
      </c>
      <c r="V5637" t="str">
        <f>IFERROR(MID(spotify_top_songs_audio_features[[#This Row],[artist_names]],SEARCH(",",spotify_top_songs_audio_features[[#This Row],[artist_names]])+2,99),"")</f>
        <v>Khalid</v>
      </c>
      <c r="W5637" t="str">
        <f>spotify_top_songs_audio_features[[#This Row],[source]]</f>
        <v>RCA Records Label</v>
      </c>
      <c r="X5637" s="1">
        <f>spotify_top_songs_audio_features[[#This Row],[streams]]</f>
        <v>5666770</v>
      </c>
      <c r="Y5637" t="str">
        <f>IF(Tabela2[[#This Row],[feat]]="","","Feat")</f>
        <v>Feat</v>
      </c>
      <c r="Z5637" s="17" t="str">
        <f>CONCATENATE(INT(spotify_top_songs_audio_features[[#This Row],[duration_ms]]/(60*1000)),":",MOD(INT(spotify_top_songs_audio_features[[#This Row],[duration_ms]]/1000),60))</f>
        <v>3:30</v>
      </c>
      <c r="AA56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637" t="str">
        <f>spotify_top_songs_audio_features[[#This Row],[track_name]]</f>
        <v>working</v>
      </c>
    </row>
    <row r="5638" spans="1:28" x14ac:dyDescent="0.25">
      <c r="A5638" t="s">
        <v>13079</v>
      </c>
      <c r="B5638" t="s">
        <v>13080</v>
      </c>
      <c r="C5638" t="s">
        <v>13081</v>
      </c>
      <c r="D5638" t="s">
        <v>11413</v>
      </c>
      <c r="E5638" t="s">
        <v>102</v>
      </c>
      <c r="F5638" t="s">
        <v>32</v>
      </c>
      <c r="G5638" t="s">
        <v>25</v>
      </c>
      <c r="H5638">
        <v>776</v>
      </c>
      <c r="I5638">
        <v>713</v>
      </c>
      <c r="J5638">
        <v>143</v>
      </c>
      <c r="K5638" t="s">
        <v>3727</v>
      </c>
      <c r="L5638">
        <v>0</v>
      </c>
      <c r="M5638">
        <v>306</v>
      </c>
      <c r="N5638">
        <v>551</v>
      </c>
      <c r="O5638">
        <v>-6121</v>
      </c>
      <c r="P5638">
        <v>127987</v>
      </c>
      <c r="Q5638">
        <v>193453</v>
      </c>
      <c r="R5638">
        <v>1</v>
      </c>
      <c r="S5638">
        <v>5656775</v>
      </c>
      <c r="U5638" t="str">
        <f>IFERROR(LEFT(spotify_top_songs_audio_features[[#This Row],[artist_names]],SEARCH(",",spotify_top_songs_audio_features[[#This Row],[artist_names]])-1),spotify_top_songs_audio_features[[#This Row],[artist_names]])</f>
        <v>Maes</v>
      </c>
      <c r="V5638" t="str">
        <f>IFERROR(MID(spotify_top_songs_audio_features[[#This Row],[artist_names]],SEARCH(",",spotify_top_songs_audio_features[[#This Row],[artist_names]])+2,99),"")</f>
        <v>Booba</v>
      </c>
      <c r="W5638" t="str">
        <f>spotify_top_songs_audio_features[[#This Row],[source]]</f>
        <v>Universal Music Division Capitol Music France</v>
      </c>
      <c r="X5638" s="1">
        <f>spotify_top_songs_audio_features[[#This Row],[streams]]</f>
        <v>5656775</v>
      </c>
      <c r="Y5638" t="str">
        <f>IF(Tabela2[[#This Row],[feat]]="","","Feat")</f>
        <v>Feat</v>
      </c>
      <c r="Z5638" s="17" t="str">
        <f>CONCATENATE(INT(spotify_top_songs_audio_features[[#This Row],[duration_ms]]/(60*1000)),":",MOD(INT(spotify_top_songs_audio_features[[#This Row],[duration_ms]]/1000),60))</f>
        <v>3:13</v>
      </c>
      <c r="AA56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638" t="str">
        <f>spotify_top_songs_audio_features[[#This Row],[track_name]]</f>
        <v>Blanche</v>
      </c>
    </row>
    <row r="5639" spans="1:28" x14ac:dyDescent="0.25">
      <c r="A5639" t="s">
        <v>3160</v>
      </c>
      <c r="B5639" t="s">
        <v>3161</v>
      </c>
      <c r="C5639" t="s">
        <v>3162</v>
      </c>
      <c r="D5639" t="s">
        <v>3163</v>
      </c>
      <c r="E5639" t="s">
        <v>43</v>
      </c>
      <c r="F5639" t="s">
        <v>32</v>
      </c>
      <c r="G5639" t="s">
        <v>25</v>
      </c>
      <c r="H5639">
        <v>687</v>
      </c>
      <c r="I5639">
        <v>766</v>
      </c>
      <c r="J5639">
        <v>105</v>
      </c>
      <c r="K5639" t="s">
        <v>1939</v>
      </c>
      <c r="L5639">
        <v>0</v>
      </c>
      <c r="M5639">
        <v>196</v>
      </c>
      <c r="N5639">
        <v>629</v>
      </c>
      <c r="O5639">
        <v>-6739</v>
      </c>
      <c r="P5639">
        <v>140039</v>
      </c>
      <c r="Q5639">
        <v>193573</v>
      </c>
      <c r="R5639">
        <v>1</v>
      </c>
      <c r="S5639">
        <v>5656271</v>
      </c>
      <c r="U5639" t="str">
        <f>IFERROR(LEFT(spotify_top_songs_audio_features[[#This Row],[artist_names]],SEARCH(",",spotify_top_songs_audio_features[[#This Row],[artist_names]])-1),spotify_top_songs_audio_features[[#This Row],[artist_names]])</f>
        <v>Fero47</v>
      </c>
      <c r="V5639" t="str">
        <f>IFERROR(MID(spotify_top_songs_audio_features[[#This Row],[artist_names]],SEARCH(",",spotify_top_songs_audio_features[[#This Row],[artist_names]])+2,99),"")</f>
        <v/>
      </c>
      <c r="W5639" t="str">
        <f>spotify_top_songs_audio_features[[#This Row],[source]]</f>
        <v>Epic Germany</v>
      </c>
      <c r="X5639" s="1">
        <f>spotify_top_songs_audio_features[[#This Row],[streams]]</f>
        <v>5656271</v>
      </c>
      <c r="Y5639" t="str">
        <f>IF(Tabela2[[#This Row],[feat]]="","","Feat")</f>
        <v/>
      </c>
      <c r="Z5639" s="17" t="str">
        <f>CONCATENATE(INT(spotify_top_songs_audio_features[[#This Row],[duration_ms]]/(60*1000)),":",MOD(INT(spotify_top_songs_audio_features[[#This Row],[duration_ms]]/1000),60))</f>
        <v>3:13</v>
      </c>
      <c r="AA56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39" t="str">
        <f>spotify_top_songs_audio_features[[#This Row],[track_name]]</f>
        <v>Puerto Rico</v>
      </c>
    </row>
    <row r="5640" spans="1:28" x14ac:dyDescent="0.25">
      <c r="A5640" t="s">
        <v>17749</v>
      </c>
      <c r="B5640" t="s">
        <v>17750</v>
      </c>
      <c r="C5640" t="s">
        <v>13638</v>
      </c>
      <c r="D5640" t="s">
        <v>17751</v>
      </c>
      <c r="E5640" t="s">
        <v>43</v>
      </c>
      <c r="F5640" t="s">
        <v>32</v>
      </c>
      <c r="G5640" t="s">
        <v>25</v>
      </c>
      <c r="H5640">
        <v>788</v>
      </c>
      <c r="I5640">
        <v>526</v>
      </c>
      <c r="J5640">
        <v>71</v>
      </c>
      <c r="K5640" t="s">
        <v>7418</v>
      </c>
      <c r="L5640">
        <v>0</v>
      </c>
      <c r="M5640">
        <v>285</v>
      </c>
      <c r="N5640">
        <v>584</v>
      </c>
      <c r="O5640">
        <v>-8082</v>
      </c>
      <c r="P5640">
        <v>89012</v>
      </c>
      <c r="Q5640">
        <v>220301</v>
      </c>
      <c r="R5640">
        <v>1</v>
      </c>
      <c r="S5640">
        <v>5655126</v>
      </c>
      <c r="U5640" t="str">
        <f>IFERROR(LEFT(spotify_top_songs_audio_features[[#This Row],[artist_names]],SEARCH(",",spotify_top_songs_audio_features[[#This Row],[artist_names]])-1),spotify_top_songs_audio_features[[#This Row],[artist_names]])</f>
        <v>Gera MX</v>
      </c>
      <c r="V5640" t="str">
        <f>IFERROR(MID(spotify_top_songs_audio_features[[#This Row],[artist_names]],SEARCH(",",spotify_top_songs_audio_features[[#This Row],[artist_names]])+2,99),"")</f>
        <v>Rels B</v>
      </c>
      <c r="W5640" t="str">
        <f>spotify_top_songs_audio_features[[#This Row],[source]]</f>
        <v>Gerardo Daniel Torres Montante</v>
      </c>
      <c r="X5640" s="1">
        <f>spotify_top_songs_audio_features[[#This Row],[streams]]</f>
        <v>5655126</v>
      </c>
      <c r="Y5640" t="str">
        <f>IF(Tabela2[[#This Row],[feat]]="","","Feat")</f>
        <v>Feat</v>
      </c>
      <c r="Z5640" s="17" t="str">
        <f>CONCATENATE(INT(spotify_top_songs_audio_features[[#This Row],[duration_ms]]/(60*1000)),":",MOD(INT(spotify_top_songs_audio_features[[#This Row],[duration_ms]]/1000),60))</f>
        <v>3:40</v>
      </c>
      <c r="AA56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40" t="str">
        <f>spotify_top_songs_audio_features[[#This Row],[track_name]]</f>
        <v>Se Me Olvidó</v>
      </c>
    </row>
    <row r="5641" spans="1:28" x14ac:dyDescent="0.25">
      <c r="A5641" t="s">
        <v>1062</v>
      </c>
      <c r="B5641" t="s">
        <v>1063</v>
      </c>
      <c r="C5641" t="s">
        <v>1064</v>
      </c>
      <c r="D5641" t="s">
        <v>282</v>
      </c>
      <c r="E5641" t="s">
        <v>177</v>
      </c>
      <c r="F5641" t="s">
        <v>24</v>
      </c>
      <c r="G5641" t="s">
        <v>25</v>
      </c>
      <c r="H5641">
        <v>497</v>
      </c>
      <c r="I5641">
        <v>77</v>
      </c>
      <c r="J5641">
        <v>757</v>
      </c>
      <c r="K5641" t="s">
        <v>1065</v>
      </c>
      <c r="L5641">
        <v>0</v>
      </c>
      <c r="M5641">
        <v>102</v>
      </c>
      <c r="N5641">
        <v>47</v>
      </c>
      <c r="O5641">
        <v>-4298</v>
      </c>
      <c r="P5641">
        <v>167892</v>
      </c>
      <c r="Q5641">
        <v>213640</v>
      </c>
      <c r="R5641">
        <v>1</v>
      </c>
      <c r="S5641">
        <v>5651686</v>
      </c>
      <c r="U5641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5641" t="str">
        <f>IFERROR(MID(spotify_top_songs_audio_features[[#This Row],[artist_names]],SEARCH(",",spotify_top_songs_audio_features[[#This Row],[artist_names]])+2,99),"")</f>
        <v/>
      </c>
      <c r="W5641" t="str">
        <f>spotify_top_songs_audio_features[[#This Row],[source]]</f>
        <v>Columbia</v>
      </c>
      <c r="X5641" s="1">
        <f>spotify_top_songs_audio_features[[#This Row],[streams]]</f>
        <v>5651686</v>
      </c>
      <c r="Y5641" t="str">
        <f>IF(Tabela2[[#This Row],[feat]]="","","Feat")</f>
        <v/>
      </c>
      <c r="Z5641" s="17" t="str">
        <f>CONCATENATE(INT(spotify_top_songs_audio_features[[#This Row],[duration_ms]]/(60*1000)),":",MOD(INT(spotify_top_songs_audio_features[[#This Row],[duration_ms]]/1000),60))</f>
        <v>3:33</v>
      </c>
      <c r="AA56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641" t="str">
        <f>spotify_top_songs_audio_features[[#This Row],[track_name]]</f>
        <v>Sex with My Ex</v>
      </c>
    </row>
    <row r="5642" spans="1:28" x14ac:dyDescent="0.25">
      <c r="A5642" t="s">
        <v>12945</v>
      </c>
      <c r="B5642" t="s">
        <v>472</v>
      </c>
      <c r="C5642" t="s">
        <v>6202</v>
      </c>
      <c r="D5642" t="s">
        <v>474</v>
      </c>
      <c r="E5642" t="s">
        <v>113</v>
      </c>
      <c r="F5642" t="s">
        <v>24</v>
      </c>
      <c r="G5642" t="s">
        <v>25</v>
      </c>
      <c r="H5642">
        <v>213</v>
      </c>
      <c r="I5642">
        <v>414</v>
      </c>
      <c r="J5642">
        <v>339</v>
      </c>
      <c r="K5642" t="s">
        <v>1836</v>
      </c>
      <c r="L5642">
        <v>257</v>
      </c>
      <c r="M5642">
        <v>912</v>
      </c>
      <c r="N5642">
        <v>553</v>
      </c>
      <c r="O5642">
        <v>-9725</v>
      </c>
      <c r="P5642">
        <v>79556</v>
      </c>
      <c r="Q5642">
        <v>213253</v>
      </c>
      <c r="R5642">
        <v>1</v>
      </c>
      <c r="S5642">
        <v>5650733</v>
      </c>
      <c r="U5642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642" t="str">
        <f>IFERROR(MID(spotify_top_songs_audio_features[[#This Row],[artist_names]],SEARCH(",",spotify_top_songs_audio_features[[#This Row],[artist_names]])+2,99),"")</f>
        <v/>
      </c>
      <c r="W5642" t="str">
        <f>spotify_top_songs_audio_features[[#This Row],[source]]</f>
        <v>Right Hand Music Group, LLC/RCA Records</v>
      </c>
      <c r="X5642" s="1">
        <f>spotify_top_songs_audio_features[[#This Row],[streams]]</f>
        <v>5650733</v>
      </c>
      <c r="Y5642" t="str">
        <f>IF(Tabela2[[#This Row],[feat]]="","","Feat")</f>
        <v/>
      </c>
      <c r="Z5642" s="17" t="str">
        <f>CONCATENATE(INT(spotify_top_songs_audio_features[[#This Row],[duration_ms]]/(60*1000)),":",MOD(INT(spotify_top_songs_audio_features[[#This Row],[duration_ms]]/1000),60))</f>
        <v>3:33</v>
      </c>
      <c r="AA56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642" t="str">
        <f>spotify_top_songs_audio_features[[#This Row],[track_name]]</f>
        <v>Intro</v>
      </c>
    </row>
    <row r="5643" spans="1:28" x14ac:dyDescent="0.25">
      <c r="A5643" t="s">
        <v>1046</v>
      </c>
      <c r="B5643" t="s">
        <v>1047</v>
      </c>
      <c r="C5643" t="s">
        <v>1048</v>
      </c>
      <c r="D5643" t="s">
        <v>171</v>
      </c>
      <c r="E5643" t="s">
        <v>102</v>
      </c>
      <c r="F5643" t="s">
        <v>32</v>
      </c>
      <c r="G5643" t="s">
        <v>25</v>
      </c>
      <c r="H5643">
        <v>667</v>
      </c>
      <c r="I5643">
        <v>848</v>
      </c>
      <c r="J5643">
        <v>851</v>
      </c>
      <c r="K5643" t="s">
        <v>1049</v>
      </c>
      <c r="L5643">
        <v>0</v>
      </c>
      <c r="M5643">
        <v>183</v>
      </c>
      <c r="N5643">
        <v>84</v>
      </c>
      <c r="O5643">
        <v>-5195</v>
      </c>
      <c r="P5643">
        <v>122035</v>
      </c>
      <c r="Q5643">
        <v>172462</v>
      </c>
      <c r="R5643">
        <v>1</v>
      </c>
      <c r="S5643">
        <v>5648877</v>
      </c>
      <c r="U5643" t="str">
        <f>IFERROR(LEFT(spotify_top_songs_audio_features[[#This Row],[artist_names]],SEARCH(",",spotify_top_songs_audio_features[[#This Row],[artist_names]])-1),spotify_top_songs_audio_features[[#This Row],[artist_names]])</f>
        <v>Rkomi</v>
      </c>
      <c r="V5643" t="str">
        <f>IFERROR(MID(spotify_top_songs_audio_features[[#This Row],[artist_names]],SEARCH(",",spotify_top_songs_audio_features[[#This Row],[artist_names]])+2,99),"")</f>
        <v/>
      </c>
      <c r="W5643" t="str">
        <f>spotify_top_songs_audio_features[[#This Row],[source]]</f>
        <v>Universal Music Italia srL.</v>
      </c>
      <c r="X5643" s="1">
        <f>spotify_top_songs_audio_features[[#This Row],[streams]]</f>
        <v>5648877</v>
      </c>
      <c r="Y5643" t="str">
        <f>IF(Tabela2[[#This Row],[feat]]="","","Feat")</f>
        <v/>
      </c>
      <c r="Z5643" s="17" t="str">
        <f>CONCATENATE(INT(spotify_top_songs_audio_features[[#This Row],[duration_ms]]/(60*1000)),":",MOD(INT(spotify_top_songs_audio_features[[#This Row],[duration_ms]]/1000),60))</f>
        <v>2:52</v>
      </c>
      <c r="AA56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643" t="str">
        <f>spotify_top_songs_audio_features[[#This Row],[track_name]]</f>
        <v>INSUPERABILE</v>
      </c>
    </row>
    <row r="5644" spans="1:28" x14ac:dyDescent="0.25">
      <c r="A5644" t="s">
        <v>14792</v>
      </c>
      <c r="B5644" t="s">
        <v>937</v>
      </c>
      <c r="C5644" t="s">
        <v>14793</v>
      </c>
      <c r="D5644" t="s">
        <v>282</v>
      </c>
      <c r="E5644" t="s">
        <v>113</v>
      </c>
      <c r="F5644" t="s">
        <v>32</v>
      </c>
      <c r="G5644" t="s">
        <v>25</v>
      </c>
      <c r="H5644">
        <v>392</v>
      </c>
      <c r="I5644">
        <v>579</v>
      </c>
      <c r="J5644">
        <v>354</v>
      </c>
      <c r="K5644" t="s">
        <v>3250</v>
      </c>
      <c r="L5644">
        <v>4.8700000000000002E-3</v>
      </c>
      <c r="M5644">
        <v>101</v>
      </c>
      <c r="N5644">
        <v>253</v>
      </c>
      <c r="O5644">
        <v>-5284</v>
      </c>
      <c r="P5644">
        <v>143664</v>
      </c>
      <c r="Q5644">
        <v>210682</v>
      </c>
      <c r="R5644">
        <v>1</v>
      </c>
      <c r="S5644">
        <v>5646641</v>
      </c>
      <c r="U5644" t="str">
        <f>IFERROR(LEFT(spotify_top_songs_audio_features[[#This Row],[artist_names]],SEARCH(",",spotify_top_songs_audio_features[[#This Row],[artist_names]])-1),spotify_top_songs_audio_features[[#This Row],[artist_names]])</f>
        <v>Lil Nas X</v>
      </c>
      <c r="V5644" t="str">
        <f>IFERROR(MID(spotify_top_songs_audio_features[[#This Row],[artist_names]],SEARCH(",",spotify_top_songs_audio_features[[#This Row],[artist_names]])+2,99),"")</f>
        <v/>
      </c>
      <c r="W5644" t="str">
        <f>spotify_top_songs_audio_features[[#This Row],[source]]</f>
        <v>Columbia</v>
      </c>
      <c r="X5644" s="1">
        <f>spotify_top_songs_audio_features[[#This Row],[streams]]</f>
        <v>5646641</v>
      </c>
      <c r="Y5644" t="str">
        <f>IF(Tabela2[[#This Row],[feat]]="","","Feat")</f>
        <v/>
      </c>
      <c r="Z5644" s="17" t="str">
        <f>CONCATENATE(INT(spotify_top_songs_audio_features[[#This Row],[duration_ms]]/(60*1000)),":",MOD(INT(spotify_top_songs_audio_features[[#This Row],[duration_ms]]/1000),60))</f>
        <v>3:30</v>
      </c>
      <c r="AA56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644" t="str">
        <f>spotify_top_songs_audio_features[[#This Row],[track_name]]</f>
        <v>LIFE AFTER SALEM</v>
      </c>
    </row>
    <row r="5645" spans="1:28" x14ac:dyDescent="0.25">
      <c r="A5645" t="s">
        <v>13111</v>
      </c>
      <c r="B5645" t="s">
        <v>130</v>
      </c>
      <c r="C5645" t="s">
        <v>13112</v>
      </c>
      <c r="D5645" t="s">
        <v>132</v>
      </c>
      <c r="E5645" t="s">
        <v>469</v>
      </c>
      <c r="F5645" t="s">
        <v>24</v>
      </c>
      <c r="G5645" t="s">
        <v>25</v>
      </c>
      <c r="H5645">
        <v>733</v>
      </c>
      <c r="I5645">
        <v>784</v>
      </c>
      <c r="J5645">
        <v>606</v>
      </c>
      <c r="K5645" t="s">
        <v>13113</v>
      </c>
      <c r="L5645">
        <v>0</v>
      </c>
      <c r="M5645">
        <v>195</v>
      </c>
      <c r="N5645">
        <v>377</v>
      </c>
      <c r="O5645">
        <v>-5211</v>
      </c>
      <c r="P5645">
        <v>120016</v>
      </c>
      <c r="Q5645">
        <v>164000</v>
      </c>
      <c r="R5645">
        <v>1</v>
      </c>
      <c r="S5645">
        <v>5640974</v>
      </c>
      <c r="U5645" t="str">
        <f>IFERROR(LEFT(spotify_top_songs_audio_features[[#This Row],[artist_names]],SEARCH(",",spotify_top_songs_audio_features[[#This Row],[artist_names]])-1),spotify_top_songs_audio_features[[#This Row],[artist_names]])</f>
        <v>sangiovanni</v>
      </c>
      <c r="V5645" t="str">
        <f>IFERROR(MID(spotify_top_songs_audio_features[[#This Row],[artist_names]],SEARCH(",",spotify_top_songs_audio_features[[#This Row],[artist_names]])+2,99),"")</f>
        <v/>
      </c>
      <c r="W5645" t="str">
        <f>spotify_top_songs_audio_features[[#This Row],[source]]</f>
        <v>Universal Music Italia srL. (Sugar)</v>
      </c>
      <c r="X5645" s="1">
        <f>spotify_top_songs_audio_features[[#This Row],[streams]]</f>
        <v>5640974</v>
      </c>
      <c r="Y5645" t="str">
        <f>IF(Tabela2[[#This Row],[feat]]="","","Feat")</f>
        <v/>
      </c>
      <c r="Z5645" s="17" t="str">
        <f>CONCATENATE(INT(spotify_top_songs_audio_features[[#This Row],[duration_ms]]/(60*1000)),":",MOD(INT(spotify_top_songs_audio_features[[#This Row],[duration_ms]]/1000),60))</f>
        <v>2:44</v>
      </c>
      <c r="AA56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645" t="str">
        <f>spotify_top_songs_audio_features[[#This Row],[track_name]]</f>
        <v>farfalle</v>
      </c>
    </row>
    <row r="5646" spans="1:28" x14ac:dyDescent="0.25">
      <c r="A5646" t="s">
        <v>16859</v>
      </c>
      <c r="B5646" t="s">
        <v>2175</v>
      </c>
      <c r="C5646" t="s">
        <v>16860</v>
      </c>
      <c r="D5646" t="s">
        <v>1101</v>
      </c>
      <c r="E5646" t="s">
        <v>177</v>
      </c>
      <c r="F5646" t="s">
        <v>24</v>
      </c>
      <c r="G5646" t="s">
        <v>25</v>
      </c>
      <c r="H5646">
        <v>586</v>
      </c>
      <c r="I5646">
        <v>727</v>
      </c>
      <c r="J5646">
        <v>39</v>
      </c>
      <c r="K5646" t="s">
        <v>16861</v>
      </c>
      <c r="L5646">
        <v>107</v>
      </c>
      <c r="M5646">
        <v>152</v>
      </c>
      <c r="N5646">
        <v>496</v>
      </c>
      <c r="O5646">
        <v>-4799</v>
      </c>
      <c r="P5646">
        <v>12499</v>
      </c>
      <c r="Q5646">
        <v>233347</v>
      </c>
      <c r="R5646">
        <v>1</v>
      </c>
      <c r="S5646">
        <v>5634599</v>
      </c>
      <c r="U5646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5646" t="str">
        <f>IFERROR(MID(spotify_top_songs_audio_features[[#This Row],[artist_names]],SEARCH(",",spotify_top_songs_audio_features[[#This Row],[artist_names]])+2,99),"")</f>
        <v/>
      </c>
      <c r="W5646" t="str">
        <f>spotify_top_songs_audio_features[[#This Row],[source]]</f>
        <v>Universal Music AB</v>
      </c>
      <c r="X5646" s="1">
        <f>spotify_top_songs_audio_features[[#This Row],[streams]]</f>
        <v>5634599</v>
      </c>
      <c r="Y5646" t="str">
        <f>IF(Tabela2[[#This Row],[feat]]="","","Feat")</f>
        <v/>
      </c>
      <c r="Z5646" s="17" t="str">
        <f>CONCATENATE(INT(spotify_top_songs_audio_features[[#This Row],[duration_ms]]/(60*1000)),":",MOD(INT(spotify_top_songs_audio_features[[#This Row],[duration_ms]]/1000),60))</f>
        <v>3:53</v>
      </c>
      <c r="AA56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646" t="str">
        <f>spotify_top_songs_audio_features[[#This Row],[track_name]]</f>
        <v>You Make Me</v>
      </c>
    </row>
    <row r="5647" spans="1:28" x14ac:dyDescent="0.25">
      <c r="A5647" t="s">
        <v>8539</v>
      </c>
      <c r="B5647" t="s">
        <v>8540</v>
      </c>
      <c r="C5647" t="s">
        <v>8541</v>
      </c>
      <c r="D5647" t="s">
        <v>4695</v>
      </c>
      <c r="E5647" t="s">
        <v>86</v>
      </c>
      <c r="F5647" t="s">
        <v>32</v>
      </c>
      <c r="G5647" t="s">
        <v>25</v>
      </c>
      <c r="H5647">
        <v>81</v>
      </c>
      <c r="I5647">
        <v>73</v>
      </c>
      <c r="J5647">
        <v>223</v>
      </c>
      <c r="K5647" t="s">
        <v>8542</v>
      </c>
      <c r="L5647">
        <v>0</v>
      </c>
      <c r="M5647">
        <v>105</v>
      </c>
      <c r="N5647">
        <v>568</v>
      </c>
      <c r="O5647">
        <v>-5209</v>
      </c>
      <c r="P5647">
        <v>157004</v>
      </c>
      <c r="Q5647">
        <v>295653</v>
      </c>
      <c r="R5647">
        <v>1</v>
      </c>
      <c r="S5647">
        <v>5633462</v>
      </c>
      <c r="U5647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5647" t="str">
        <f>IFERROR(MID(spotify_top_songs_audio_features[[#This Row],[artist_names]],SEARCH(",",spotify_top_songs_audio_features[[#This Row],[artist_names]])+2,99),"")</f>
        <v>Labrinth, Eminem</v>
      </c>
      <c r="W5647" t="str">
        <f>spotify_top_songs_audio_features[[#This Row],[source]]</f>
        <v>Young Money/Cash Money Records</v>
      </c>
      <c r="X5647" s="1">
        <f>spotify_top_songs_audio_features[[#This Row],[streams]]</f>
        <v>5633462</v>
      </c>
      <c r="Y5647" t="str">
        <f>IF(Tabela2[[#This Row],[feat]]="","","Feat")</f>
        <v>Feat</v>
      </c>
      <c r="Z5647" s="17" t="str">
        <f>CONCATENATE(INT(spotify_top_songs_audio_features[[#This Row],[duration_ms]]/(60*1000)),":",MOD(INT(spotify_top_songs_audio_features[[#This Row],[duration_ms]]/1000),60))</f>
        <v>4:55</v>
      </c>
      <c r="AA56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647" t="str">
        <f>spotify_top_songs_audio_features[[#This Row],[track_name]]</f>
        <v>Majesty (with Labrinth &amp; feat. Eminem)</v>
      </c>
    </row>
    <row r="5648" spans="1:28" x14ac:dyDescent="0.25">
      <c r="A5648" t="s">
        <v>6601</v>
      </c>
      <c r="B5648" t="s">
        <v>2500</v>
      </c>
      <c r="C5648" t="s">
        <v>6602</v>
      </c>
      <c r="D5648" t="s">
        <v>2502</v>
      </c>
      <c r="E5648" t="s">
        <v>86</v>
      </c>
      <c r="F5648" t="s">
        <v>24</v>
      </c>
      <c r="G5648" t="s">
        <v>25</v>
      </c>
      <c r="H5648">
        <v>786</v>
      </c>
      <c r="I5648">
        <v>858</v>
      </c>
      <c r="J5648">
        <v>675</v>
      </c>
      <c r="K5648" t="s">
        <v>6255</v>
      </c>
      <c r="L5648">
        <v>0</v>
      </c>
      <c r="M5648">
        <v>126</v>
      </c>
      <c r="N5648">
        <v>649</v>
      </c>
      <c r="O5648">
        <v>-374</v>
      </c>
      <c r="P5648">
        <v>112999</v>
      </c>
      <c r="Q5648">
        <v>194600</v>
      </c>
      <c r="R5648">
        <v>1</v>
      </c>
      <c r="S5648">
        <v>5630331</v>
      </c>
      <c r="U5648" t="str">
        <f>IFERROR(LEFT(spotify_top_songs_audio_features[[#This Row],[artist_names]],SEARCH(",",spotify_top_songs_audio_features[[#This Row],[artist_names]])-1),spotify_top_songs_audio_features[[#This Row],[artist_names]])</f>
        <v>TWICE</v>
      </c>
      <c r="V5648" t="str">
        <f>IFERROR(MID(spotify_top_songs_audio_features[[#This Row],[artist_names]],SEARCH(",",spotify_top_songs_audio_features[[#This Row],[artist_names]])+2,99),"")</f>
        <v/>
      </c>
      <c r="W5648" t="str">
        <f>spotify_top_songs_audio_features[[#This Row],[source]]</f>
        <v>Republic Records - TWICE</v>
      </c>
      <c r="X5648" s="1">
        <f>spotify_top_songs_audio_features[[#This Row],[streams]]</f>
        <v>5630331</v>
      </c>
      <c r="Y5648" t="str">
        <f>IF(Tabela2[[#This Row],[feat]]="","","Feat")</f>
        <v/>
      </c>
      <c r="Z5648" s="17" t="str">
        <f>CONCATENATE(INT(spotify_top_songs_audio_features[[#This Row],[duration_ms]]/(60*1000)),":",MOD(INT(spotify_top_songs_audio_features[[#This Row],[duration_ms]]/1000),60))</f>
        <v>3:14</v>
      </c>
      <c r="AA56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648" t="str">
        <f>spotify_top_songs_audio_features[[#This Row],[track_name]]</f>
        <v>SCIENTIST</v>
      </c>
    </row>
    <row r="5649" spans="1:28" x14ac:dyDescent="0.25">
      <c r="A5649" t="s">
        <v>10168</v>
      </c>
      <c r="B5649" t="s">
        <v>6173</v>
      </c>
      <c r="C5649" t="s">
        <v>6174</v>
      </c>
      <c r="D5649" t="s">
        <v>3705</v>
      </c>
      <c r="E5649" t="s">
        <v>142</v>
      </c>
      <c r="F5649" t="s">
        <v>24</v>
      </c>
      <c r="G5649" t="s">
        <v>25</v>
      </c>
      <c r="H5649">
        <v>412</v>
      </c>
      <c r="I5649">
        <v>881</v>
      </c>
      <c r="J5649">
        <v>87</v>
      </c>
      <c r="K5649" t="s">
        <v>10169</v>
      </c>
      <c r="L5649">
        <v>5.8199999999999997E-3</v>
      </c>
      <c r="M5649">
        <v>923</v>
      </c>
      <c r="N5649">
        <v>359</v>
      </c>
      <c r="O5649">
        <v>-3502</v>
      </c>
      <c r="P5649">
        <v>165012</v>
      </c>
      <c r="Q5649">
        <v>159096</v>
      </c>
      <c r="R5649">
        <v>2</v>
      </c>
      <c r="S5649">
        <v>5627820</v>
      </c>
      <c r="U5649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5649" t="str">
        <f>IFERROR(MID(spotify_top_songs_audio_features[[#This Row],[artist_names]],SEARCH(",",spotify_top_songs_audio_features[[#This Row],[artist_names]])+2,99),"")</f>
        <v>WILLOW</v>
      </c>
      <c r="W5649" t="str">
        <f>spotify_top_songs_audio_features[[#This Row],[source]]</f>
        <v>Bad Boy / Interscope</v>
      </c>
      <c r="X5649" s="1">
        <f>spotify_top_songs_audio_features[[#This Row],[streams]]</f>
        <v>5627820</v>
      </c>
      <c r="Y5649" t="str">
        <f>IF(Tabela2[[#This Row],[feat]]="","","Feat")</f>
        <v>Feat</v>
      </c>
      <c r="Z5649" s="17" t="str">
        <f>CONCATENATE(INT(spotify_top_songs_audio_features[[#This Row],[duration_ms]]/(60*1000)),":",MOD(INT(spotify_top_songs_audio_features[[#This Row],[duration_ms]]/1000),60))</f>
        <v>2:39</v>
      </c>
      <c r="AA56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49" t="str">
        <f>spotify_top_songs_audio_features[[#This Row],[track_name]]</f>
        <v>emo girl (feat. WILLOW)</v>
      </c>
    </row>
    <row r="5650" spans="1:28" x14ac:dyDescent="0.25">
      <c r="A5650" t="s">
        <v>16347</v>
      </c>
      <c r="B5650" t="s">
        <v>16348</v>
      </c>
      <c r="C5650" t="s">
        <v>16349</v>
      </c>
      <c r="D5650" t="s">
        <v>1273</v>
      </c>
      <c r="E5650" t="s">
        <v>177</v>
      </c>
      <c r="F5650" t="s">
        <v>24</v>
      </c>
      <c r="G5650" t="s">
        <v>25</v>
      </c>
      <c r="H5650">
        <v>684</v>
      </c>
      <c r="I5650">
        <v>506</v>
      </c>
      <c r="J5650">
        <v>338</v>
      </c>
      <c r="K5650" t="s">
        <v>3198</v>
      </c>
      <c r="L5650">
        <v>0</v>
      </c>
      <c r="M5650">
        <v>26</v>
      </c>
      <c r="N5650">
        <v>352</v>
      </c>
      <c r="O5650">
        <v>-6743</v>
      </c>
      <c r="P5650">
        <v>108036</v>
      </c>
      <c r="Q5650">
        <v>180596</v>
      </c>
      <c r="R5650">
        <v>1</v>
      </c>
      <c r="S5650">
        <v>5626846</v>
      </c>
      <c r="U5650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5650" t="str">
        <f>IFERROR(MID(spotify_top_songs_audio_features[[#This Row],[artist_names]],SEARCH(",",spotify_top_songs_audio_features[[#This Row],[artist_names]])+2,99),"")</f>
        <v>X Ambassadors</v>
      </c>
      <c r="W5650" t="str">
        <f>spotify_top_songs_audio_features[[#This Row],[source]]</f>
        <v>Kygo/RCA Records</v>
      </c>
      <c r="X5650" s="1">
        <f>spotify_top_songs_audio_features[[#This Row],[streams]]</f>
        <v>5626846</v>
      </c>
      <c r="Y5650" t="str">
        <f>IF(Tabela2[[#This Row],[feat]]="","","Feat")</f>
        <v>Feat</v>
      </c>
      <c r="Z5650" s="17" t="str">
        <f>CONCATENATE(INT(spotify_top_songs_audio_features[[#This Row],[duration_ms]]/(60*1000)),":",MOD(INT(spotify_top_songs_audio_features[[#This Row],[duration_ms]]/1000),60))</f>
        <v>3:0</v>
      </c>
      <c r="AA56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650" t="str">
        <f>spotify_top_songs_audio_features[[#This Row],[track_name]]</f>
        <v>Undeniable (feat. X Ambassadors)</v>
      </c>
    </row>
    <row r="5651" spans="1:28" x14ac:dyDescent="0.25">
      <c r="A5651" t="s">
        <v>15500</v>
      </c>
      <c r="B5651" t="s">
        <v>5245</v>
      </c>
      <c r="C5651" t="s">
        <v>15501</v>
      </c>
      <c r="D5651" t="s">
        <v>4414</v>
      </c>
      <c r="E5651" t="s">
        <v>23</v>
      </c>
      <c r="F5651" t="s">
        <v>24</v>
      </c>
      <c r="G5651" t="s">
        <v>25</v>
      </c>
      <c r="H5651">
        <v>793</v>
      </c>
      <c r="I5651">
        <v>399</v>
      </c>
      <c r="J5651">
        <v>951</v>
      </c>
      <c r="K5651" t="s">
        <v>4426</v>
      </c>
      <c r="L5651">
        <v>0</v>
      </c>
      <c r="M5651">
        <v>124</v>
      </c>
      <c r="N5651">
        <v>379</v>
      </c>
      <c r="O5651">
        <v>-7428</v>
      </c>
      <c r="P5651">
        <v>121949</v>
      </c>
      <c r="Q5651">
        <v>226600</v>
      </c>
      <c r="R5651">
        <v>1</v>
      </c>
      <c r="S5651">
        <v>5624406</v>
      </c>
      <c r="U5651" t="str">
        <f>IFERROR(LEFT(spotify_top_songs_audio_features[[#This Row],[artist_names]],SEARCH(",",spotify_top_songs_audio_features[[#This Row],[artist_names]])-1),spotify_top_songs_audio_features[[#This Row],[artist_names]])</f>
        <v>2 Chainz</v>
      </c>
      <c r="V5651" t="str">
        <f>IFERROR(MID(spotify_top_songs_audio_features[[#This Row],[artist_names]],SEARCH(",",spotify_top_songs_audio_features[[#This Row],[artist_names]])+2,99),"")</f>
        <v>Travis Scott</v>
      </c>
      <c r="W5651" t="str">
        <f>spotify_top_songs_audio_features[[#This Row],[source]]</f>
        <v>Gamebread, LLC / Def Jam Recordings</v>
      </c>
      <c r="X5651" s="1">
        <f>spotify_top_songs_audio_features[[#This Row],[streams]]</f>
        <v>5624406</v>
      </c>
      <c r="Y5651" t="str">
        <f>IF(Tabela2[[#This Row],[feat]]="","","Feat")</f>
        <v>Feat</v>
      </c>
      <c r="Z5651" s="17" t="str">
        <f>CONCATENATE(INT(spotify_top_songs_audio_features[[#This Row],[duration_ms]]/(60*1000)),":",MOD(INT(spotify_top_songs_audio_features[[#This Row],[duration_ms]]/1000),60))</f>
        <v>3:46</v>
      </c>
      <c r="AA56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651" t="str">
        <f>spotify_top_songs_audio_features[[#This Row],[track_name]]</f>
        <v>Whip (feat. Travis Scott)</v>
      </c>
    </row>
    <row r="5652" spans="1:28" x14ac:dyDescent="0.25">
      <c r="A5652" t="s">
        <v>5024</v>
      </c>
      <c r="B5652" t="s">
        <v>888</v>
      </c>
      <c r="C5652" t="s">
        <v>5025</v>
      </c>
      <c r="D5652" t="s">
        <v>436</v>
      </c>
      <c r="E5652" t="s">
        <v>31</v>
      </c>
      <c r="F5652" t="s">
        <v>24</v>
      </c>
      <c r="G5652" t="s">
        <v>25</v>
      </c>
      <c r="H5652">
        <v>485</v>
      </c>
      <c r="I5652">
        <v>54</v>
      </c>
      <c r="J5652">
        <v>253</v>
      </c>
      <c r="K5652" t="s">
        <v>5026</v>
      </c>
      <c r="L5652">
        <v>0</v>
      </c>
      <c r="M5652">
        <v>849</v>
      </c>
      <c r="N5652">
        <v>426</v>
      </c>
      <c r="O5652">
        <v>-54</v>
      </c>
      <c r="P5652">
        <v>62631</v>
      </c>
      <c r="Q5652">
        <v>190933</v>
      </c>
      <c r="R5652">
        <v>1</v>
      </c>
      <c r="S5652">
        <v>5620753</v>
      </c>
      <c r="U5652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5652" t="str">
        <f>IFERROR(MID(spotify_top_songs_audio_features[[#This Row],[artist_names]],SEARCH(",",spotify_top_songs_audio_features[[#This Row],[artist_names]])+2,99),"")</f>
        <v/>
      </c>
      <c r="W5652" t="str">
        <f>spotify_top_songs_audio_features[[#This Row],[source]]</f>
        <v>Atlantic Records UK</v>
      </c>
      <c r="X5652" s="1">
        <f>spotify_top_songs_audio_features[[#This Row],[streams]]</f>
        <v>5620753</v>
      </c>
      <c r="Y5652" t="str">
        <f>IF(Tabela2[[#This Row],[feat]]="","","Feat")</f>
        <v/>
      </c>
      <c r="Z5652" s="17" t="str">
        <f>CONCATENATE(INT(spotify_top_songs_audio_features[[#This Row],[duration_ms]]/(60*1000)),":",MOD(INT(spotify_top_songs_audio_features[[#This Row],[duration_ms]]/1000),60))</f>
        <v>3:10</v>
      </c>
      <c r="AA56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52" t="str">
        <f>spotify_top_songs_audio_features[[#This Row],[track_name]]</f>
        <v>Love In Slow Motion</v>
      </c>
    </row>
    <row r="5653" spans="1:28" x14ac:dyDescent="0.25">
      <c r="A5653" t="s">
        <v>2628</v>
      </c>
      <c r="B5653" t="s">
        <v>2629</v>
      </c>
      <c r="C5653" t="s">
        <v>2630</v>
      </c>
      <c r="D5653" t="s">
        <v>254</v>
      </c>
      <c r="E5653" t="s">
        <v>102</v>
      </c>
      <c r="F5653" t="s">
        <v>24</v>
      </c>
      <c r="G5653" t="s">
        <v>25</v>
      </c>
      <c r="H5653">
        <v>838</v>
      </c>
      <c r="I5653">
        <v>853</v>
      </c>
      <c r="J5653">
        <v>283</v>
      </c>
      <c r="K5653" t="s">
        <v>831</v>
      </c>
      <c r="L5653">
        <v>0</v>
      </c>
      <c r="M5653">
        <v>545</v>
      </c>
      <c r="N5653">
        <v>692</v>
      </c>
      <c r="O5653">
        <v>-5126</v>
      </c>
      <c r="P5653">
        <v>119939</v>
      </c>
      <c r="Q5653">
        <v>177036</v>
      </c>
      <c r="R5653">
        <v>1</v>
      </c>
      <c r="S5653">
        <v>5616755</v>
      </c>
      <c r="U5653" t="str">
        <f>IFERROR(LEFT(spotify_top_songs_audio_features[[#This Row],[artist_names]],SEARCH(",",spotify_top_songs_audio_features[[#This Row],[artist_names]])-1),spotify_top_songs_audio_features[[#This Row],[artist_names]])</f>
        <v>MACHETE</v>
      </c>
      <c r="V5653" t="str">
        <f>IFERROR(MID(spotify_top_songs_audio_features[[#This Row],[artist_names]],SEARCH(",",spotify_top_songs_audio_features[[#This Row],[artist_names]])+2,99),"")</f>
        <v>Salmo, Lazza</v>
      </c>
      <c r="W5653" t="str">
        <f>spotify_top_songs_audio_features[[#This Row],[source]]</f>
        <v>Epic</v>
      </c>
      <c r="X5653" s="1">
        <f>spotify_top_songs_audio_features[[#This Row],[streams]]</f>
        <v>5616755</v>
      </c>
      <c r="Y5653" t="str">
        <f>IF(Tabela2[[#This Row],[feat]]="","","Feat")</f>
        <v>Feat</v>
      </c>
      <c r="Z5653" s="17" t="str">
        <f>CONCATENATE(INT(spotify_top_songs_audio_features[[#This Row],[duration_ms]]/(60*1000)),":",MOD(INT(spotify_top_songs_audio_features[[#This Row],[duration_ms]]/1000),60))</f>
        <v>2:57</v>
      </c>
      <c r="AA56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653" t="str">
        <f>spotify_top_songs_audio_features[[#This Row],[track_name]]</f>
        <v>HO PAURA DI USCIRE 2 - prod. Mace</v>
      </c>
    </row>
    <row r="5654" spans="1:28" x14ac:dyDescent="0.25">
      <c r="A5654" t="s">
        <v>11734</v>
      </c>
      <c r="B5654" t="s">
        <v>11735</v>
      </c>
      <c r="C5654" t="s">
        <v>11736</v>
      </c>
      <c r="D5654" t="s">
        <v>11737</v>
      </c>
      <c r="E5654" t="s">
        <v>23</v>
      </c>
      <c r="F5654" t="s">
        <v>24</v>
      </c>
      <c r="G5654" t="s">
        <v>25</v>
      </c>
      <c r="H5654">
        <v>405</v>
      </c>
      <c r="I5654">
        <v>752</v>
      </c>
      <c r="J5654">
        <v>394</v>
      </c>
      <c r="K5654" t="s">
        <v>2805</v>
      </c>
      <c r="L5654">
        <v>0</v>
      </c>
      <c r="M5654">
        <v>173</v>
      </c>
      <c r="N5654">
        <v>433</v>
      </c>
      <c r="O5654">
        <v>-5452</v>
      </c>
      <c r="P5654">
        <v>130228</v>
      </c>
      <c r="Q5654">
        <v>223684</v>
      </c>
      <c r="R5654">
        <v>1</v>
      </c>
      <c r="S5654">
        <v>5611874</v>
      </c>
      <c r="U5654" t="str">
        <f>IFERROR(LEFT(spotify_top_songs_audio_features[[#This Row],[artist_names]],SEARCH(",",spotify_top_songs_audio_features[[#This Row],[artist_names]])-1),spotify_top_songs_audio_features[[#This Row],[artist_names]])</f>
        <v>Slade</v>
      </c>
      <c r="V5654" t="str">
        <f>IFERROR(MID(spotify_top_songs_audio_features[[#This Row],[artist_names]],SEARCH(",",spotify_top_songs_audio_features[[#This Row],[artist_names]])+2,99),"")</f>
        <v/>
      </c>
      <c r="W5654" t="str">
        <f>spotify_top_songs_audio_features[[#This Row],[source]]</f>
        <v>BMG Rights Management (UK) Ltd.</v>
      </c>
      <c r="X5654" s="1">
        <f>spotify_top_songs_audio_features[[#This Row],[streams]]</f>
        <v>5611874</v>
      </c>
      <c r="Y5654" t="str">
        <f>IF(Tabela2[[#This Row],[feat]]="","","Feat")</f>
        <v/>
      </c>
      <c r="Z5654" s="17" t="str">
        <f>CONCATENATE(INT(spotify_top_songs_audio_features[[#This Row],[duration_ms]]/(60*1000)),":",MOD(INT(spotify_top_songs_audio_features[[#This Row],[duration_ms]]/1000),60))</f>
        <v>3:43</v>
      </c>
      <c r="AA56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654" t="str">
        <f>spotify_top_songs_audio_features[[#This Row],[track_name]]</f>
        <v>Merry Xmas Everybody</v>
      </c>
    </row>
    <row r="5655" spans="1:28" x14ac:dyDescent="0.25">
      <c r="A5655" t="s">
        <v>14941</v>
      </c>
      <c r="B5655" t="s">
        <v>7015</v>
      </c>
      <c r="C5655" t="s">
        <v>14942</v>
      </c>
      <c r="D5655" t="s">
        <v>1254</v>
      </c>
      <c r="E5655" t="s">
        <v>97</v>
      </c>
      <c r="F5655" t="s">
        <v>24</v>
      </c>
      <c r="G5655" t="s">
        <v>152</v>
      </c>
      <c r="H5655">
        <v>509</v>
      </c>
      <c r="I5655">
        <v>183</v>
      </c>
      <c r="J5655">
        <v>377</v>
      </c>
      <c r="K5655" t="s">
        <v>11196</v>
      </c>
      <c r="L5655">
        <v>0</v>
      </c>
      <c r="M5655">
        <v>914</v>
      </c>
      <c r="N5655">
        <v>258</v>
      </c>
      <c r="O5655">
        <v>-1027</v>
      </c>
      <c r="P5655">
        <v>117354</v>
      </c>
      <c r="Q5655">
        <v>232837</v>
      </c>
      <c r="R5655">
        <v>1</v>
      </c>
      <c r="S5655">
        <v>5608650</v>
      </c>
      <c r="U5655" t="str">
        <f>IFERROR(LEFT(spotify_top_songs_audio_features[[#This Row],[artist_names]],SEARCH(",",spotify_top_songs_audio_features[[#This Row],[artist_names]])-1),spotify_top_songs_audio_features[[#This Row],[artist_names]])</f>
        <v>Lewis Capaldi</v>
      </c>
      <c r="V5655" t="str">
        <f>IFERROR(MID(spotify_top_songs_audio_features[[#This Row],[artist_names]],SEARCH(",",spotify_top_songs_audio_features[[#This Row],[artist_names]])+2,99),"")</f>
        <v/>
      </c>
      <c r="W5655" t="str">
        <f>spotify_top_songs_audio_features[[#This Row],[source]]</f>
        <v>Vertigo Berlin</v>
      </c>
      <c r="X5655" s="1">
        <f>spotify_top_songs_audio_features[[#This Row],[streams]]</f>
        <v>5608650</v>
      </c>
      <c r="Y5655" t="str">
        <f>IF(Tabela2[[#This Row],[feat]]="","","Feat")</f>
        <v/>
      </c>
      <c r="Z5655" s="17" t="str">
        <f>CONCATENATE(INT(spotify_top_songs_audio_features[[#This Row],[duration_ms]]/(60*1000)),":",MOD(INT(spotify_top_songs_audio_features[[#This Row],[duration_ms]]/1000),60))</f>
        <v>3:52</v>
      </c>
      <c r="AA56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655" t="str">
        <f>spotify_top_songs_audio_features[[#This Row],[track_name]]</f>
        <v>when the party's over - Recorded at Spotify Studios NYC</v>
      </c>
    </row>
    <row r="5656" spans="1:28" x14ac:dyDescent="0.25">
      <c r="A5656" t="s">
        <v>5140</v>
      </c>
      <c r="B5656" t="s">
        <v>3708</v>
      </c>
      <c r="C5656" t="s">
        <v>5141</v>
      </c>
      <c r="D5656" t="s">
        <v>22</v>
      </c>
      <c r="E5656" t="s">
        <v>102</v>
      </c>
      <c r="F5656" t="s">
        <v>32</v>
      </c>
      <c r="G5656" t="s">
        <v>25</v>
      </c>
      <c r="H5656">
        <v>62</v>
      </c>
      <c r="I5656">
        <v>944</v>
      </c>
      <c r="J5656">
        <v>863</v>
      </c>
      <c r="K5656" t="s">
        <v>5142</v>
      </c>
      <c r="L5656">
        <v>0</v>
      </c>
      <c r="M5656">
        <v>733</v>
      </c>
      <c r="N5656">
        <v>592</v>
      </c>
      <c r="O5656">
        <v>-3082</v>
      </c>
      <c r="P5656">
        <v>103024</v>
      </c>
      <c r="Q5656">
        <v>192655</v>
      </c>
      <c r="R5656">
        <v>1</v>
      </c>
      <c r="S5656">
        <v>5604894</v>
      </c>
      <c r="U5656" t="str">
        <f>IFERROR(LEFT(spotify_top_songs_audio_features[[#This Row],[artist_names]],SEARCH(",",spotify_top_songs_audio_features[[#This Row],[artist_names]])-1),spotify_top_songs_audio_features[[#This Row],[artist_names]])</f>
        <v>Måneskin</v>
      </c>
      <c r="V5656" t="str">
        <f>IFERROR(MID(spotify_top_songs_audio_features[[#This Row],[artist_names]],SEARCH(",",spotify_top_songs_audio_features[[#This Row],[artist_names]])+2,99),"")</f>
        <v/>
      </c>
      <c r="W5656" t="str">
        <f>spotify_top_songs_audio_features[[#This Row],[source]]</f>
        <v>RCA Records Label</v>
      </c>
      <c r="X5656" s="1">
        <f>spotify_top_songs_audio_features[[#This Row],[streams]]</f>
        <v>5604894</v>
      </c>
      <c r="Y5656" t="str">
        <f>IF(Tabela2[[#This Row],[feat]]="","","Feat")</f>
        <v/>
      </c>
      <c r="Z5656" s="17" t="str">
        <f>CONCATENATE(INT(spotify_top_songs_audio_features[[#This Row],[duration_ms]]/(60*1000)),":",MOD(INT(spotify_top_songs_audio_features[[#This Row],[duration_ms]]/1000),60))</f>
        <v>3:12</v>
      </c>
      <c r="AA56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656" t="str">
        <f>spotify_top_songs_audio_features[[#This Row],[track_name]]</f>
        <v>ZITTI E BUONI</v>
      </c>
    </row>
    <row r="5657" spans="1:28" x14ac:dyDescent="0.25">
      <c r="A5657" t="s">
        <v>11548</v>
      </c>
      <c r="B5657" t="s">
        <v>11549</v>
      </c>
      <c r="C5657" t="s">
        <v>11550</v>
      </c>
      <c r="D5657" t="s">
        <v>1128</v>
      </c>
      <c r="E5657" t="s">
        <v>43</v>
      </c>
      <c r="F5657" t="s">
        <v>32</v>
      </c>
      <c r="G5657" t="s">
        <v>25</v>
      </c>
      <c r="H5657">
        <v>669</v>
      </c>
      <c r="I5657">
        <v>797</v>
      </c>
      <c r="J5657">
        <v>624</v>
      </c>
      <c r="K5657" t="s">
        <v>1535</v>
      </c>
      <c r="L5657">
        <v>0</v>
      </c>
      <c r="M5657">
        <v>199</v>
      </c>
      <c r="N5657">
        <v>552</v>
      </c>
      <c r="O5657">
        <v>-568</v>
      </c>
      <c r="P5657">
        <v>119865</v>
      </c>
      <c r="Q5657">
        <v>185943</v>
      </c>
      <c r="R5657">
        <v>1</v>
      </c>
      <c r="S5657">
        <v>5603130</v>
      </c>
      <c r="U5657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5657" t="str">
        <f>IFERROR(MID(spotify_top_songs_audio_features[[#This Row],[artist_names]],SEARCH(",",spotify_top_songs_audio_features[[#This Row],[artist_names]])+2,99),"")</f>
        <v>RAYE</v>
      </c>
      <c r="W5657" t="str">
        <f>spotify_top_songs_audio_features[[#This Row],[source]]</f>
        <v>Parlophone (France)</v>
      </c>
      <c r="X5657" s="1">
        <f>spotify_top_songs_audio_features[[#This Row],[streams]]</f>
        <v>5603130</v>
      </c>
      <c r="Y5657" t="str">
        <f>IF(Tabela2[[#This Row],[feat]]="","","Feat")</f>
        <v>Feat</v>
      </c>
      <c r="Z5657" s="17" t="str">
        <f>CONCATENATE(INT(spotify_top_songs_audio_features[[#This Row],[duration_ms]]/(60*1000)),":",MOD(INT(spotify_top_songs_audio_features[[#This Row],[duration_ms]]/1000),60))</f>
        <v>3:5</v>
      </c>
      <c r="AA56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57" t="str">
        <f>spotify_top_songs_audio_features[[#This Row],[track_name]]</f>
        <v>Stay (Don't Go Away) [feat. Raye]</v>
      </c>
    </row>
    <row r="5658" spans="1:28" x14ac:dyDescent="0.25">
      <c r="A5658" t="s">
        <v>14234</v>
      </c>
      <c r="B5658" t="s">
        <v>14235</v>
      </c>
      <c r="C5658" t="s">
        <v>14236</v>
      </c>
      <c r="D5658" t="s">
        <v>14237</v>
      </c>
      <c r="E5658" t="s">
        <v>142</v>
      </c>
      <c r="F5658" t="s">
        <v>24</v>
      </c>
      <c r="G5658" t="s">
        <v>25</v>
      </c>
      <c r="H5658">
        <v>687</v>
      </c>
      <c r="I5658">
        <v>793</v>
      </c>
      <c r="J5658">
        <v>166</v>
      </c>
      <c r="K5658" t="s">
        <v>5348</v>
      </c>
      <c r="L5658">
        <v>0</v>
      </c>
      <c r="M5658">
        <v>582</v>
      </c>
      <c r="N5658">
        <v>751</v>
      </c>
      <c r="O5658">
        <v>-4254</v>
      </c>
      <c r="P5658">
        <v>107045</v>
      </c>
      <c r="Q5658">
        <v>205733</v>
      </c>
      <c r="R5658">
        <v>1</v>
      </c>
      <c r="S5658">
        <v>5602548</v>
      </c>
      <c r="U5658" t="str">
        <f>IFERROR(LEFT(spotify_top_songs_audio_features[[#This Row],[artist_names]],SEARCH(",",spotify_top_songs_audio_features[[#This Row],[artist_names]])-1),spotify_top_songs_audio_features[[#This Row],[artist_names]])</f>
        <v>JAY-Z</v>
      </c>
      <c r="V5658" t="str">
        <f>IFERROR(MID(spotify_top_songs_audio_features[[#This Row],[artist_names]],SEARCH(",",spotify_top_songs_audio_features[[#This Row],[artist_names]])+2,99),"")</f>
        <v>Linkin Park</v>
      </c>
      <c r="W5658" t="str">
        <f>spotify_top_songs_audio_features[[#This Row],[source]]</f>
        <v>Warner Records/Roc-A-Fella</v>
      </c>
      <c r="X5658" s="1">
        <f>spotify_top_songs_audio_features[[#This Row],[streams]]</f>
        <v>5602548</v>
      </c>
      <c r="Y5658" t="str">
        <f>IF(Tabela2[[#This Row],[feat]]="","","Feat")</f>
        <v>Feat</v>
      </c>
      <c r="Z5658" s="17" t="str">
        <f>CONCATENATE(INT(spotify_top_songs_audio_features[[#This Row],[duration_ms]]/(60*1000)),":",MOD(INT(spotify_top_songs_audio_features[[#This Row],[duration_ms]]/1000),60))</f>
        <v>3:25</v>
      </c>
      <c r="AA56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58" t="str">
        <f>spotify_top_songs_audio_features[[#This Row],[track_name]]</f>
        <v>Numb / Encore</v>
      </c>
    </row>
    <row r="5659" spans="1:28" x14ac:dyDescent="0.25">
      <c r="A5659" t="s">
        <v>13338</v>
      </c>
      <c r="B5659" t="s">
        <v>13339</v>
      </c>
      <c r="C5659" t="s">
        <v>13340</v>
      </c>
      <c r="D5659" t="s">
        <v>7153</v>
      </c>
      <c r="E5659" t="s">
        <v>58</v>
      </c>
      <c r="F5659" t="s">
        <v>32</v>
      </c>
      <c r="G5659" t="s">
        <v>25</v>
      </c>
      <c r="H5659">
        <v>692</v>
      </c>
      <c r="I5659">
        <v>764</v>
      </c>
      <c r="J5659">
        <v>113</v>
      </c>
      <c r="K5659" t="s">
        <v>13341</v>
      </c>
      <c r="L5659">
        <v>0</v>
      </c>
      <c r="M5659">
        <v>106</v>
      </c>
      <c r="N5659">
        <v>564</v>
      </c>
      <c r="O5659">
        <v>-5233</v>
      </c>
      <c r="P5659">
        <v>84029</v>
      </c>
      <c r="Q5659">
        <v>189686</v>
      </c>
      <c r="R5659">
        <v>1</v>
      </c>
      <c r="S5659">
        <v>5600868</v>
      </c>
      <c r="U5659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5659" t="str">
        <f>IFERROR(MID(spotify_top_songs_audio_features[[#This Row],[artist_names]],SEARCH(",",spotify_top_songs_audio_features[[#This Row],[artist_names]])+2,99),"")</f>
        <v>Clueso, KC Rebell</v>
      </c>
      <c r="W5659" t="str">
        <f>spotify_top_songs_audio_features[[#This Row],[source]]</f>
        <v>URBAN</v>
      </c>
      <c r="X5659" s="1">
        <f>spotify_top_songs_audio_features[[#This Row],[streams]]</f>
        <v>5600868</v>
      </c>
      <c r="Y5659" t="str">
        <f>IF(Tabela2[[#This Row],[feat]]="","","Feat")</f>
        <v>Feat</v>
      </c>
      <c r="Z5659" s="17" t="str">
        <f>CONCATENATE(INT(spotify_top_songs_audio_features[[#This Row],[duration_ms]]/(60*1000)),":",MOD(INT(spotify_top_songs_audio_features[[#This Row],[duration_ms]]/1000),60))</f>
        <v>3:9</v>
      </c>
      <c r="AA56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659" t="str">
        <f>spotify_top_songs_audio_features[[#This Row],[track_name]]</f>
        <v>Andere Welt</v>
      </c>
    </row>
    <row r="5660" spans="1:28" x14ac:dyDescent="0.25">
      <c r="A5660" t="s">
        <v>4986</v>
      </c>
      <c r="B5660" t="s">
        <v>4987</v>
      </c>
      <c r="C5660" t="s">
        <v>4988</v>
      </c>
      <c r="D5660" t="s">
        <v>385</v>
      </c>
      <c r="E5660" t="s">
        <v>31</v>
      </c>
      <c r="F5660" t="s">
        <v>32</v>
      </c>
      <c r="G5660" t="s">
        <v>25</v>
      </c>
      <c r="H5660">
        <v>805</v>
      </c>
      <c r="I5660">
        <v>833</v>
      </c>
      <c r="J5660">
        <v>12</v>
      </c>
      <c r="K5660" t="s">
        <v>4989</v>
      </c>
      <c r="L5660">
        <v>0</v>
      </c>
      <c r="M5660">
        <v>578</v>
      </c>
      <c r="N5660">
        <v>703</v>
      </c>
      <c r="O5660">
        <v>-673</v>
      </c>
      <c r="P5660">
        <v>109076</v>
      </c>
      <c r="Q5660">
        <v>268400</v>
      </c>
      <c r="R5660">
        <v>1</v>
      </c>
      <c r="S5660">
        <v>5600121</v>
      </c>
      <c r="U5660" t="str">
        <f>IFERROR(LEFT(spotify_top_songs_audio_features[[#This Row],[artist_names]],SEARCH(",",spotify_top_songs_audio_features[[#This Row],[artist_names]])-1),spotify_top_songs_audio_features[[#This Row],[artist_names]])</f>
        <v>Anderson .Paak</v>
      </c>
      <c r="V5660" t="str">
        <f>IFERROR(MID(spotify_top_songs_audio_features[[#This Row],[artist_names]],SEARCH(",",spotify_top_songs_audio_features[[#This Row],[artist_names]])+2,99),"")</f>
        <v>Kendrick Lamar</v>
      </c>
      <c r="W5660" t="str">
        <f>spotify_top_songs_audio_features[[#This Row],[source]]</f>
        <v>Aftermath</v>
      </c>
      <c r="X5660" s="1">
        <f>spotify_top_songs_audio_features[[#This Row],[streams]]</f>
        <v>5600121</v>
      </c>
      <c r="Y5660" t="str">
        <f>IF(Tabela2[[#This Row],[feat]]="","","Feat")</f>
        <v>Feat</v>
      </c>
      <c r="Z5660" s="17" t="str">
        <f>CONCATENATE(INT(spotify_top_songs_audio_features[[#This Row],[duration_ms]]/(60*1000)),":",MOD(INT(spotify_top_songs_audio_features[[#This Row],[duration_ms]]/1000),60))</f>
        <v>4:28</v>
      </c>
      <c r="AA56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60" t="str">
        <f>spotify_top_songs_audio_features[[#This Row],[track_name]]</f>
        <v>Tints (feat. Kendrick Lamar)</v>
      </c>
    </row>
    <row r="5661" spans="1:28" x14ac:dyDescent="0.25">
      <c r="A5661" t="s">
        <v>926</v>
      </c>
      <c r="B5661" t="s">
        <v>927</v>
      </c>
      <c r="C5661" t="s">
        <v>928</v>
      </c>
      <c r="D5661" t="s">
        <v>929</v>
      </c>
      <c r="E5661" t="s">
        <v>31</v>
      </c>
      <c r="F5661" t="s">
        <v>24</v>
      </c>
      <c r="G5661" t="s">
        <v>25</v>
      </c>
      <c r="H5661">
        <v>781</v>
      </c>
      <c r="I5661">
        <v>748</v>
      </c>
      <c r="J5661">
        <v>242</v>
      </c>
      <c r="K5661" t="s">
        <v>930</v>
      </c>
      <c r="L5661">
        <v>0</v>
      </c>
      <c r="M5661">
        <v>156</v>
      </c>
      <c r="N5661">
        <v>788</v>
      </c>
      <c r="O5661">
        <v>-4604</v>
      </c>
      <c r="P5661">
        <v>149819</v>
      </c>
      <c r="Q5661">
        <v>224168</v>
      </c>
      <c r="R5661">
        <v>1</v>
      </c>
      <c r="S5661">
        <v>5599395</v>
      </c>
      <c r="U5661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5661" t="str">
        <f>IFERROR(MID(spotify_top_songs_audio_features[[#This Row],[artist_names]],SEARCH(",",spotify_top_songs_audio_features[[#This Row],[artist_names]])+2,99),"")</f>
        <v>Camilo</v>
      </c>
      <c r="W5661" t="str">
        <f>spotify_top_songs_audio_features[[#This Row],[source]]</f>
        <v>Interscope Records</v>
      </c>
      <c r="X5661" s="1">
        <f>spotify_top_songs_audio_features[[#This Row],[streams]]</f>
        <v>5599395</v>
      </c>
      <c r="Y5661" t="str">
        <f>IF(Tabela2[[#This Row],[feat]]="","","Feat")</f>
        <v>Feat</v>
      </c>
      <c r="Z5661" s="17" t="str">
        <f>CONCATENATE(INT(spotify_top_songs_audio_features[[#This Row],[duration_ms]]/(60*1000)),":",MOD(INT(spotify_top_songs_audio_features[[#This Row],[duration_ms]]/1000),60))</f>
        <v>3:44</v>
      </c>
      <c r="AA56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61" t="str">
        <f>spotify_top_songs_audio_features[[#This Row],[track_name]]</f>
        <v>999 (with Camilo)</v>
      </c>
    </row>
    <row r="5662" spans="1:28" x14ac:dyDescent="0.25">
      <c r="A5662" t="s">
        <v>3680</v>
      </c>
      <c r="B5662" t="s">
        <v>3681</v>
      </c>
      <c r="C5662" t="s">
        <v>3682</v>
      </c>
      <c r="D5662" t="s">
        <v>3681</v>
      </c>
      <c r="E5662" t="s">
        <v>43</v>
      </c>
      <c r="F5662" t="s">
        <v>32</v>
      </c>
      <c r="G5662" t="s">
        <v>25</v>
      </c>
      <c r="H5662">
        <v>921</v>
      </c>
      <c r="I5662">
        <v>58</v>
      </c>
      <c r="J5662">
        <v>82</v>
      </c>
      <c r="K5662" t="s">
        <v>2343</v>
      </c>
      <c r="L5662">
        <v>0</v>
      </c>
      <c r="M5662">
        <v>101</v>
      </c>
      <c r="N5662">
        <v>597</v>
      </c>
      <c r="O5662">
        <v>-6996</v>
      </c>
      <c r="P5662">
        <v>104982</v>
      </c>
      <c r="Q5662">
        <v>205234</v>
      </c>
      <c r="R5662">
        <v>1</v>
      </c>
      <c r="S5662">
        <v>5597608</v>
      </c>
      <c r="U5662" t="str">
        <f>IFERROR(LEFT(spotify_top_songs_audio_features[[#This Row],[artist_names]],SEARCH(",",spotify_top_songs_audio_features[[#This Row],[artist_names]])-1),spotify_top_songs_audio_features[[#This Row],[artist_names]])</f>
        <v>Loredana</v>
      </c>
      <c r="V5662" t="str">
        <f>IFERROR(MID(spotify_top_songs_audio_features[[#This Row],[artist_names]],SEARCH(",",spotify_top_songs_audio_features[[#This Row],[artist_names]])+2,99),"")</f>
        <v/>
      </c>
      <c r="W5662" t="str">
        <f>spotify_top_songs_audio_features[[#This Row],[source]]</f>
        <v>Loredana</v>
      </c>
      <c r="X5662" s="1">
        <f>spotify_top_songs_audio_features[[#This Row],[streams]]</f>
        <v>5597608</v>
      </c>
      <c r="Y5662" t="str">
        <f>IF(Tabela2[[#This Row],[feat]]="","","Feat")</f>
        <v/>
      </c>
      <c r="Z5662" s="17" t="str">
        <f>CONCATENATE(INT(spotify_top_songs_audio_features[[#This Row],[duration_ms]]/(60*1000)),":",MOD(INT(spotify_top_songs_audio_features[[#This Row],[duration_ms]]/1000),60))</f>
        <v>3:25</v>
      </c>
      <c r="AA56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62" t="str">
        <f>spotify_top_songs_audio_features[[#This Row],[track_name]]</f>
        <v>Genick</v>
      </c>
    </row>
    <row r="5663" spans="1:28" x14ac:dyDescent="0.25">
      <c r="A5663" t="s">
        <v>17723</v>
      </c>
      <c r="B5663" t="s">
        <v>17724</v>
      </c>
      <c r="C5663" t="s">
        <v>17725</v>
      </c>
      <c r="D5663" t="s">
        <v>254</v>
      </c>
      <c r="E5663" t="s">
        <v>113</v>
      </c>
      <c r="F5663" t="s">
        <v>24</v>
      </c>
      <c r="G5663" t="s">
        <v>25</v>
      </c>
      <c r="H5663">
        <v>548</v>
      </c>
      <c r="I5663">
        <v>531</v>
      </c>
      <c r="J5663">
        <v>264</v>
      </c>
      <c r="K5663" t="s">
        <v>4276</v>
      </c>
      <c r="L5663">
        <v>1.0499999999999999E-3</v>
      </c>
      <c r="M5663">
        <v>919</v>
      </c>
      <c r="N5663">
        <v>309</v>
      </c>
      <c r="O5663">
        <v>-7436</v>
      </c>
      <c r="P5663">
        <v>150058</v>
      </c>
      <c r="Q5663">
        <v>185573</v>
      </c>
      <c r="R5663">
        <v>1</v>
      </c>
      <c r="S5663">
        <v>5587509</v>
      </c>
      <c r="U5663" t="str">
        <f>IFERROR(LEFT(spotify_top_songs_audio_features[[#This Row],[artist_names]],SEARCH(",",spotify_top_songs_audio_features[[#This Row],[artist_names]])-1),spotify_top_songs_audio_features[[#This Row],[artist_names]])</f>
        <v>Salmo</v>
      </c>
      <c r="V5663" t="str">
        <f>IFERROR(MID(spotify_top_songs_audio_features[[#This Row],[artist_names]],SEARCH(",",spotify_top_songs_audio_features[[#This Row],[artist_names]])+2,99),"")</f>
        <v>Sfera Ebbasta</v>
      </c>
      <c r="W5663" t="str">
        <f>spotify_top_songs_audio_features[[#This Row],[source]]</f>
        <v>Epic</v>
      </c>
      <c r="X5663" s="1">
        <f>spotify_top_songs_audio_features[[#This Row],[streams]]</f>
        <v>5587509</v>
      </c>
      <c r="Y5663" t="str">
        <f>IF(Tabela2[[#This Row],[feat]]="","","Feat")</f>
        <v>Feat</v>
      </c>
      <c r="Z5663" s="17" t="str">
        <f>CONCATENATE(INT(spotify_top_songs_audio_features[[#This Row],[duration_ms]]/(60*1000)),":",MOD(INT(spotify_top_songs_audio_features[[#This Row],[duration_ms]]/1000),60))</f>
        <v>3:5</v>
      </c>
      <c r="AA56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663" t="str">
        <f>spotify_top_songs_audio_features[[#This Row],[track_name]]</f>
        <v>CABRIOLET (feat. Sfera Ebbasta)</v>
      </c>
    </row>
    <row r="5664" spans="1:28" x14ac:dyDescent="0.25">
      <c r="A5664" t="s">
        <v>5584</v>
      </c>
      <c r="B5664" t="s">
        <v>5585</v>
      </c>
      <c r="C5664" t="s">
        <v>5586</v>
      </c>
      <c r="D5664" t="s">
        <v>1017</v>
      </c>
      <c r="E5664" t="s">
        <v>58</v>
      </c>
      <c r="F5664" t="s">
        <v>32</v>
      </c>
      <c r="G5664" t="s">
        <v>25</v>
      </c>
      <c r="H5664">
        <v>964</v>
      </c>
      <c r="I5664">
        <v>346</v>
      </c>
      <c r="J5664">
        <v>53</v>
      </c>
      <c r="K5664" t="s">
        <v>4688</v>
      </c>
      <c r="L5664">
        <v>0</v>
      </c>
      <c r="M5664">
        <v>108</v>
      </c>
      <c r="N5664">
        <v>562</v>
      </c>
      <c r="O5664">
        <v>-9309</v>
      </c>
      <c r="P5664">
        <v>119958</v>
      </c>
      <c r="Q5664">
        <v>142273</v>
      </c>
      <c r="R5664">
        <v>1</v>
      </c>
      <c r="S5664">
        <v>5580381</v>
      </c>
      <c r="U5664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664" t="str">
        <f>IFERROR(MID(spotify_top_songs_audio_features[[#This Row],[artist_names]],SEARCH(",",spotify_top_songs_audio_features[[#This Row],[artist_names]])+2,99),"")</f>
        <v>Drake</v>
      </c>
      <c r="W5664" t="str">
        <f>spotify_top_songs_audio_features[[#This Row],[source]]</f>
        <v>Quality Control Music, LLC</v>
      </c>
      <c r="X5664" s="1">
        <f>spotify_top_songs_audio_features[[#This Row],[streams]]</f>
        <v>5580381</v>
      </c>
      <c r="Y5664" t="str">
        <f>IF(Tabela2[[#This Row],[feat]]="","","Feat")</f>
        <v>Feat</v>
      </c>
      <c r="Z5664" s="17" t="str">
        <f>CONCATENATE(INT(spotify_top_songs_audio_features[[#This Row],[duration_ms]]/(60*1000)),":",MOD(INT(spotify_top_songs_audio_features[[#This Row],[duration_ms]]/1000),60))</f>
        <v>2:22</v>
      </c>
      <c r="AA56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664" t="str">
        <f>spotify_top_songs_audio_features[[#This Row],[track_name]]</f>
        <v>Yes Indeed</v>
      </c>
    </row>
    <row r="5665" spans="1:28" x14ac:dyDescent="0.25">
      <c r="A5665" t="s">
        <v>6192</v>
      </c>
      <c r="B5665" t="s">
        <v>6193</v>
      </c>
      <c r="C5665" t="s">
        <v>6194</v>
      </c>
      <c r="D5665" t="s">
        <v>4266</v>
      </c>
      <c r="E5665" t="s">
        <v>177</v>
      </c>
      <c r="F5665" t="s">
        <v>32</v>
      </c>
      <c r="G5665" t="s">
        <v>25</v>
      </c>
      <c r="H5665">
        <v>575</v>
      </c>
      <c r="I5665">
        <v>844</v>
      </c>
      <c r="J5665">
        <v>72</v>
      </c>
      <c r="K5665" t="s">
        <v>6195</v>
      </c>
      <c r="L5665">
        <v>0</v>
      </c>
      <c r="M5665">
        <v>114</v>
      </c>
      <c r="N5665">
        <v>277</v>
      </c>
      <c r="O5665">
        <v>-489</v>
      </c>
      <c r="P5665">
        <v>104914</v>
      </c>
      <c r="Q5665">
        <v>177801</v>
      </c>
      <c r="R5665">
        <v>1</v>
      </c>
      <c r="S5665">
        <v>5579697</v>
      </c>
      <c r="U5665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5665" t="str">
        <f>IFERROR(MID(spotify_top_songs_audio_features[[#This Row],[artist_names]],SEARCH(",",spotify_top_songs_audio_features[[#This Row],[artist_names]])+2,99),"")</f>
        <v>David Guetta</v>
      </c>
      <c r="W5665" t="str">
        <f>spotify_top_songs_audio_features[[#This Row],[source]]</f>
        <v>Monkey Puzzle/Atlantic</v>
      </c>
      <c r="X5665" s="1">
        <f>spotify_top_songs_audio_features[[#This Row],[streams]]</f>
        <v>5579697</v>
      </c>
      <c r="Y5665" t="str">
        <f>IF(Tabela2[[#This Row],[feat]]="","","Feat")</f>
        <v>Feat</v>
      </c>
      <c r="Z5665" s="17" t="str">
        <f>CONCATENATE(INT(spotify_top_songs_audio_features[[#This Row],[duration_ms]]/(60*1000)),":",MOD(INT(spotify_top_songs_audio_features[[#This Row],[duration_ms]]/1000),60))</f>
        <v>2:57</v>
      </c>
      <c r="AA56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665" t="str">
        <f>spotify_top_songs_audio_features[[#This Row],[track_name]]</f>
        <v>Floating Through Space</v>
      </c>
    </row>
    <row r="5666" spans="1:28" x14ac:dyDescent="0.25">
      <c r="A5666" t="s">
        <v>13448</v>
      </c>
      <c r="B5666" t="s">
        <v>1611</v>
      </c>
      <c r="C5666" t="s">
        <v>13449</v>
      </c>
      <c r="D5666" t="s">
        <v>520</v>
      </c>
      <c r="E5666" t="s">
        <v>469</v>
      </c>
      <c r="F5666" t="s">
        <v>24</v>
      </c>
      <c r="G5666" t="s">
        <v>25</v>
      </c>
      <c r="H5666">
        <v>716</v>
      </c>
      <c r="I5666">
        <v>563</v>
      </c>
      <c r="J5666">
        <v>425</v>
      </c>
      <c r="K5666" t="s">
        <v>7062</v>
      </c>
      <c r="L5666">
        <v>0</v>
      </c>
      <c r="M5666">
        <v>119</v>
      </c>
      <c r="N5666">
        <v>495</v>
      </c>
      <c r="O5666">
        <v>-5486</v>
      </c>
      <c r="P5666">
        <v>86005</v>
      </c>
      <c r="Q5666">
        <v>160465</v>
      </c>
      <c r="R5666">
        <v>1</v>
      </c>
      <c r="S5666">
        <v>5578323</v>
      </c>
      <c r="U5666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5666" t="str">
        <f>IFERROR(MID(spotify_top_songs_audio_features[[#This Row],[artist_names]],SEARCH(",",spotify_top_songs_audio_features[[#This Row],[artist_names]])+2,99),"")</f>
        <v/>
      </c>
      <c r="W5666" t="str">
        <f>spotify_top_songs_audio_features[[#This Row],[source]]</f>
        <v>Atlantic Records</v>
      </c>
      <c r="X5666" s="1">
        <f>spotify_top_songs_audio_features[[#This Row],[streams]]</f>
        <v>5578323</v>
      </c>
      <c r="Y5666" t="str">
        <f>IF(Tabela2[[#This Row],[feat]]="","","Feat")</f>
        <v/>
      </c>
      <c r="Z5666" s="17" t="str">
        <f>CONCATENATE(INT(spotify_top_songs_audio_features[[#This Row],[duration_ms]]/(60*1000)),":",MOD(INT(spotify_top_songs_audio_features[[#This Row],[duration_ms]]/1000),60))</f>
        <v>2:40</v>
      </c>
      <c r="AA56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666" t="str">
        <f>spotify_top_songs_audio_features[[#This Row],[track_name]]</f>
        <v>Young &amp; Alive</v>
      </c>
    </row>
    <row r="5667" spans="1:28" x14ac:dyDescent="0.25">
      <c r="A5667" t="s">
        <v>7357</v>
      </c>
      <c r="B5667" t="s">
        <v>5440</v>
      </c>
      <c r="C5667" t="s">
        <v>5441</v>
      </c>
      <c r="D5667" t="s">
        <v>3681</v>
      </c>
      <c r="E5667" t="s">
        <v>113</v>
      </c>
      <c r="F5667" t="s">
        <v>32</v>
      </c>
      <c r="G5667" t="s">
        <v>25</v>
      </c>
      <c r="H5667">
        <v>878</v>
      </c>
      <c r="I5667">
        <v>699</v>
      </c>
      <c r="J5667">
        <v>464</v>
      </c>
      <c r="K5667" t="s">
        <v>5442</v>
      </c>
      <c r="L5667">
        <v>219</v>
      </c>
      <c r="M5667">
        <v>753</v>
      </c>
      <c r="N5667">
        <v>78</v>
      </c>
      <c r="O5667">
        <v>-5035</v>
      </c>
      <c r="P5667">
        <v>10201</v>
      </c>
      <c r="Q5667">
        <v>155018</v>
      </c>
      <c r="R5667">
        <v>2</v>
      </c>
      <c r="S5667">
        <v>5574032</v>
      </c>
      <c r="U5667" t="str">
        <f>IFERROR(LEFT(spotify_top_songs_audio_features[[#This Row],[artist_names]],SEARCH(",",spotify_top_songs_audio_features[[#This Row],[artist_names]])-1),spotify_top_songs_audio_features[[#This Row],[artist_names]])</f>
        <v>Loredana</v>
      </c>
      <c r="V5667" t="str">
        <f>IFERROR(MID(spotify_top_songs_audio_features[[#This Row],[artist_names]],SEARCH(",",spotify_top_songs_audio_features[[#This Row],[artist_names]])+2,99),"")</f>
        <v>MERO</v>
      </c>
      <c r="W5667" t="str">
        <f>spotify_top_songs_audio_features[[#This Row],[source]]</f>
        <v>Loredana</v>
      </c>
      <c r="X5667" s="1">
        <f>spotify_top_songs_audio_features[[#This Row],[streams]]</f>
        <v>5574032</v>
      </c>
      <c r="Y5667" t="str">
        <f>IF(Tabela2[[#This Row],[feat]]="","","Feat")</f>
        <v>Feat</v>
      </c>
      <c r="Z5667" s="17" t="str">
        <f>CONCATENATE(INT(spotify_top_songs_audio_features[[#This Row],[duration_ms]]/(60*1000)),":",MOD(INT(spotify_top_songs_audio_features[[#This Row],[duration_ms]]/1000),60))</f>
        <v>2:35</v>
      </c>
      <c r="AA56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667" t="str">
        <f>spotify_top_songs_audio_features[[#This Row],[track_name]]</f>
        <v>Kein Plan</v>
      </c>
    </row>
    <row r="5668" spans="1:28" x14ac:dyDescent="0.25">
      <c r="A5668" t="s">
        <v>13405</v>
      </c>
      <c r="B5668" t="s">
        <v>13406</v>
      </c>
      <c r="C5668" t="s">
        <v>13407</v>
      </c>
      <c r="D5668" t="s">
        <v>11933</v>
      </c>
      <c r="E5668" t="s">
        <v>58</v>
      </c>
      <c r="F5668" t="s">
        <v>32</v>
      </c>
      <c r="G5668" t="s">
        <v>25</v>
      </c>
      <c r="H5668">
        <v>642</v>
      </c>
      <c r="I5668">
        <v>787</v>
      </c>
      <c r="J5668">
        <v>17</v>
      </c>
      <c r="K5668" t="s">
        <v>3111</v>
      </c>
      <c r="L5668">
        <v>0</v>
      </c>
      <c r="M5668">
        <v>288</v>
      </c>
      <c r="N5668">
        <v>406</v>
      </c>
      <c r="O5668">
        <v>-6389</v>
      </c>
      <c r="P5668">
        <v>146733</v>
      </c>
      <c r="Q5668">
        <v>130897</v>
      </c>
      <c r="R5668">
        <v>1</v>
      </c>
      <c r="S5668">
        <v>5572362</v>
      </c>
      <c r="U5668" t="str">
        <f>IFERROR(LEFT(spotify_top_songs_audio_features[[#This Row],[artist_names]],SEARCH(",",spotify_top_songs_audio_features[[#This Row],[artist_names]])-1),spotify_top_songs_audio_features[[#This Row],[artist_names]])</f>
        <v>Fivio Foreign</v>
      </c>
      <c r="V5668" t="str">
        <f>IFERROR(MID(spotify_top_songs_audio_features[[#This Row],[artist_names]],SEARCH(",",spotify_top_songs_audio_features[[#This Row],[artist_names]])+2,99),"")</f>
        <v>The Kid LAROI</v>
      </c>
      <c r="W5668" t="str">
        <f>spotify_top_songs_audio_features[[#This Row],[source]]</f>
        <v>RichFish/Columbia</v>
      </c>
      <c r="X5668" s="1">
        <f>spotify_top_songs_audio_features[[#This Row],[streams]]</f>
        <v>5572362</v>
      </c>
      <c r="Y5668" t="str">
        <f>IF(Tabela2[[#This Row],[feat]]="","","Feat")</f>
        <v>Feat</v>
      </c>
      <c r="Z5668" s="17" t="str">
        <f>CONCATENATE(INT(spotify_top_songs_audio_features[[#This Row],[duration_ms]]/(60*1000)),":",MOD(INT(spotify_top_songs_audio_features[[#This Row],[duration_ms]]/1000),60))</f>
        <v>2:10</v>
      </c>
      <c r="AA56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668" t="str">
        <f>spotify_top_songs_audio_features[[#This Row],[track_name]]</f>
        <v>Paris to Tokyo</v>
      </c>
    </row>
    <row r="5669" spans="1:28" x14ac:dyDescent="0.25">
      <c r="A5669" t="s">
        <v>5991</v>
      </c>
      <c r="B5669" t="s">
        <v>588</v>
      </c>
      <c r="C5669" t="s">
        <v>5992</v>
      </c>
      <c r="D5669" t="s">
        <v>390</v>
      </c>
      <c r="E5669" t="s">
        <v>43</v>
      </c>
      <c r="F5669" t="s">
        <v>24</v>
      </c>
      <c r="G5669" t="s">
        <v>25</v>
      </c>
      <c r="H5669">
        <v>62</v>
      </c>
      <c r="I5669">
        <v>627</v>
      </c>
      <c r="J5669">
        <v>259</v>
      </c>
      <c r="K5669" t="s">
        <v>5993</v>
      </c>
      <c r="L5669">
        <v>0</v>
      </c>
      <c r="M5669">
        <v>172</v>
      </c>
      <c r="N5669">
        <v>164</v>
      </c>
      <c r="O5669">
        <v>-5889</v>
      </c>
      <c r="P5669">
        <v>90955</v>
      </c>
      <c r="Q5669">
        <v>224280</v>
      </c>
      <c r="R5669">
        <v>1</v>
      </c>
      <c r="S5669">
        <v>5564008</v>
      </c>
      <c r="U5669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5669" t="str">
        <f>IFERROR(MID(spotify_top_songs_audio_features[[#This Row],[artist_names]],SEARCH(",",spotify_top_songs_audio_features[[#This Row],[artist_names]])+2,99),"")</f>
        <v/>
      </c>
      <c r="W5669" t="str">
        <f>spotify_top_songs_audio_features[[#This Row],[source]]</f>
        <v>Disruptor Records/Columbia</v>
      </c>
      <c r="X5669" s="1">
        <f>spotify_top_songs_audio_features[[#This Row],[streams]]</f>
        <v>5564008</v>
      </c>
      <c r="Y5669" t="str">
        <f>IF(Tabela2[[#This Row],[feat]]="","","Feat")</f>
        <v/>
      </c>
      <c r="Z5669" s="17" t="str">
        <f>CONCATENATE(INT(spotify_top_songs_audio_features[[#This Row],[duration_ms]]/(60*1000)),":",MOD(INT(spotify_top_songs_audio_features[[#This Row],[duration_ms]]/1000),60))</f>
        <v>3:44</v>
      </c>
      <c r="AA56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69" t="str">
        <f>spotify_top_songs_audio_features[[#This Row],[track_name]]</f>
        <v>Bloodstream</v>
      </c>
    </row>
    <row r="5670" spans="1:28" x14ac:dyDescent="0.25">
      <c r="A5670" t="s">
        <v>12350</v>
      </c>
      <c r="B5670" t="s">
        <v>793</v>
      </c>
      <c r="C5670" t="s">
        <v>12351</v>
      </c>
      <c r="D5670" t="s">
        <v>795</v>
      </c>
      <c r="E5670" t="s">
        <v>102</v>
      </c>
      <c r="F5670" t="s">
        <v>24</v>
      </c>
      <c r="G5670" t="s">
        <v>25</v>
      </c>
      <c r="H5670">
        <v>638</v>
      </c>
      <c r="I5670">
        <v>679</v>
      </c>
      <c r="J5670">
        <v>425</v>
      </c>
      <c r="K5670" t="s">
        <v>12352</v>
      </c>
      <c r="L5670">
        <v>655</v>
      </c>
      <c r="M5670">
        <v>121</v>
      </c>
      <c r="N5670">
        <v>596</v>
      </c>
      <c r="O5670">
        <v>-5278</v>
      </c>
      <c r="P5670">
        <v>81045</v>
      </c>
      <c r="Q5670">
        <v>181880</v>
      </c>
      <c r="R5670">
        <v>2</v>
      </c>
      <c r="S5670">
        <v>5563076</v>
      </c>
      <c r="U5670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5670" t="str">
        <f>IFERROR(MID(spotify_top_songs_audio_features[[#This Row],[artist_names]],SEARCH(",",spotify_top_songs_audio_features[[#This Row],[artist_names]])+2,99),"")</f>
        <v/>
      </c>
      <c r="W5670" t="str">
        <f>spotify_top_songs_audio_features[[#This Row],[source]]</f>
        <v>Kid Ina Korner / Interscope</v>
      </c>
      <c r="X5670" s="1">
        <f>spotify_top_songs_audio_features[[#This Row],[streams]]</f>
        <v>5563076</v>
      </c>
      <c r="Y5670" t="str">
        <f>IF(Tabela2[[#This Row],[feat]]="","","Feat")</f>
        <v/>
      </c>
      <c r="Z5670" s="17" t="str">
        <f>CONCATENATE(INT(spotify_top_songs_audio_features[[#This Row],[duration_ms]]/(60*1000)),":",MOD(INT(spotify_top_songs_audio_features[[#This Row],[duration_ms]]/1000),60))</f>
        <v>3:1</v>
      </c>
      <c r="AA56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670" t="str">
        <f>spotify_top_songs_audio_features[[#This Row],[track_name]]</f>
        <v>Machine</v>
      </c>
    </row>
    <row r="5671" spans="1:28" x14ac:dyDescent="0.25">
      <c r="A5671" t="s">
        <v>1618</v>
      </c>
      <c r="B5671" t="s">
        <v>1619</v>
      </c>
      <c r="C5671" t="s">
        <v>1620</v>
      </c>
      <c r="D5671" t="s">
        <v>1491</v>
      </c>
      <c r="E5671" t="s">
        <v>113</v>
      </c>
      <c r="F5671" t="s">
        <v>24</v>
      </c>
      <c r="G5671" t="s">
        <v>25</v>
      </c>
      <c r="H5671">
        <v>761</v>
      </c>
      <c r="I5671">
        <v>668</v>
      </c>
      <c r="J5671">
        <v>211</v>
      </c>
      <c r="K5671" t="s">
        <v>925</v>
      </c>
      <c r="L5671">
        <v>0</v>
      </c>
      <c r="M5671">
        <v>301</v>
      </c>
      <c r="N5671">
        <v>578</v>
      </c>
      <c r="O5671">
        <v>-3319</v>
      </c>
      <c r="P5671">
        <v>90043</v>
      </c>
      <c r="Q5671">
        <v>185719</v>
      </c>
      <c r="R5671">
        <v>5</v>
      </c>
      <c r="S5671">
        <v>5561227</v>
      </c>
      <c r="U5671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5671" t="str">
        <f>IFERROR(MID(spotify_top_songs_audio_features[[#This Row],[artist_names]],SEARCH(",",spotify_top_songs_audio_features[[#This Row],[artist_names]])+2,99),"")</f>
        <v/>
      </c>
      <c r="W5671" t="str">
        <f>spotify_top_songs_audio_features[[#This Row],[source]]</f>
        <v>Sony Music Latin/Duars Entertainment</v>
      </c>
      <c r="X5671" s="1">
        <f>spotify_top_songs_audio_features[[#This Row],[streams]]</f>
        <v>5561227</v>
      </c>
      <c r="Y5671" t="str">
        <f>IF(Tabela2[[#This Row],[feat]]="","","Feat")</f>
        <v/>
      </c>
      <c r="Z5671" s="17" t="str">
        <f>CONCATENATE(INT(spotify_top_songs_audio_features[[#This Row],[duration_ms]]/(60*1000)),":",MOD(INT(spotify_top_songs_audio_features[[#This Row],[duration_ms]]/1000),60))</f>
        <v>3:5</v>
      </c>
      <c r="AA56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671" t="str">
        <f>spotify_top_songs_audio_features[[#This Row],[track_name]]</f>
        <v>Enchule</v>
      </c>
    </row>
    <row r="5672" spans="1:28" x14ac:dyDescent="0.25">
      <c r="A5672" t="s">
        <v>124</v>
      </c>
      <c r="B5672" t="s">
        <v>125</v>
      </c>
      <c r="C5672" t="s">
        <v>126</v>
      </c>
      <c r="D5672" t="s">
        <v>127</v>
      </c>
      <c r="E5672" t="s">
        <v>58</v>
      </c>
      <c r="F5672" t="s">
        <v>24</v>
      </c>
      <c r="G5672" t="s">
        <v>25</v>
      </c>
      <c r="H5672">
        <v>519</v>
      </c>
      <c r="I5672">
        <v>828</v>
      </c>
      <c r="J5672">
        <v>365</v>
      </c>
      <c r="K5672" t="s">
        <v>128</v>
      </c>
      <c r="L5672">
        <v>0</v>
      </c>
      <c r="M5672">
        <v>571</v>
      </c>
      <c r="N5672">
        <v>929</v>
      </c>
      <c r="O5672">
        <v>-5523</v>
      </c>
      <c r="P5672">
        <v>139413</v>
      </c>
      <c r="Q5672">
        <v>211224</v>
      </c>
      <c r="R5672">
        <v>1</v>
      </c>
      <c r="S5672">
        <v>5560683</v>
      </c>
      <c r="U5672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672" t="str">
        <f>IFERROR(MID(spotify_top_songs_audio_features[[#This Row],[artist_names]],SEARCH(",",spotify_top_songs_audio_features[[#This Row],[artist_names]])+2,99),"")</f>
        <v/>
      </c>
      <c r="W5672" t="str">
        <f>spotify_top_songs_audio_features[[#This Row],[source]]</f>
        <v>BIGHIT MUSIC</v>
      </c>
      <c r="X5672" s="1">
        <f>spotify_top_songs_audio_features[[#This Row],[streams]]</f>
        <v>5560683</v>
      </c>
      <c r="Y5672" t="str">
        <f>IF(Tabela2[[#This Row],[feat]]="","","Feat")</f>
        <v/>
      </c>
      <c r="Z5672" s="17" t="str">
        <f>CONCATENATE(INT(spotify_top_songs_audio_features[[#This Row],[duration_ms]]/(60*1000)),":",MOD(INT(spotify_top_songs_audio_features[[#This Row],[duration_ms]]/1000),60))</f>
        <v>3:31</v>
      </c>
      <c r="AA56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672" t="str">
        <f>spotify_top_songs_audio_features[[#This Row],[track_name]]</f>
        <v>Paradise</v>
      </c>
    </row>
    <row r="5673" spans="1:28" x14ac:dyDescent="0.25">
      <c r="A5673" t="s">
        <v>11792</v>
      </c>
      <c r="B5673" t="s">
        <v>8464</v>
      </c>
      <c r="C5673" t="s">
        <v>8465</v>
      </c>
      <c r="D5673" t="s">
        <v>3520</v>
      </c>
      <c r="E5673" t="s">
        <v>31</v>
      </c>
      <c r="F5673" t="s">
        <v>24</v>
      </c>
      <c r="G5673" t="s">
        <v>25</v>
      </c>
      <c r="H5673">
        <v>791</v>
      </c>
      <c r="I5673">
        <v>583</v>
      </c>
      <c r="J5673">
        <v>369</v>
      </c>
      <c r="K5673" t="s">
        <v>11793</v>
      </c>
      <c r="L5673">
        <v>0</v>
      </c>
      <c r="M5673">
        <v>577</v>
      </c>
      <c r="N5673">
        <v>694</v>
      </c>
      <c r="O5673">
        <v>-5247</v>
      </c>
      <c r="P5673">
        <v>149693</v>
      </c>
      <c r="Q5673">
        <v>169147</v>
      </c>
      <c r="R5673">
        <v>1</v>
      </c>
      <c r="S5673">
        <v>5558029</v>
      </c>
      <c r="U5673" t="str">
        <f>IFERROR(LEFT(spotify_top_songs_audio_features[[#This Row],[artist_names]],SEARCH(",",spotify_top_songs_audio_features[[#This Row],[artist_names]])-1),spotify_top_songs_audio_features[[#This Row],[artist_names]])</f>
        <v>Dreamville</v>
      </c>
      <c r="V5673" t="str">
        <f>IFERROR(MID(spotify_top_songs_audio_features[[#This Row],[artist_names]],SEARCH(",",spotify_top_songs_audio_features[[#This Row],[artist_names]])+2,99),"")</f>
        <v>JID, Bas, J. Cole, EARTHGANG, Young Nudy</v>
      </c>
      <c r="W5673" t="str">
        <f>spotify_top_songs_audio_features[[#This Row],[source]]</f>
        <v>Dreamville/Interscope Records</v>
      </c>
      <c r="X5673" s="1">
        <f>spotify_top_songs_audio_features[[#This Row],[streams]]</f>
        <v>5558029</v>
      </c>
      <c r="Y5673" t="str">
        <f>IF(Tabela2[[#This Row],[feat]]="","","Feat")</f>
        <v>Feat</v>
      </c>
      <c r="Z5673" s="17" t="str">
        <f>CONCATENATE(INT(spotify_top_songs_audio_features[[#This Row],[duration_ms]]/(60*1000)),":",MOD(INT(spotify_top_songs_audio_features[[#This Row],[duration_ms]]/1000),60))</f>
        <v>2:49</v>
      </c>
      <c r="AA56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73" t="str">
        <f>spotify_top_songs_audio_features[[#This Row],[track_name]]</f>
        <v>Down Bad (feat. JID, Bas, J. Cole, EARTHGANG &amp; Young Nudy)</v>
      </c>
    </row>
    <row r="5674" spans="1:28" x14ac:dyDescent="0.25">
      <c r="A5674" t="s">
        <v>16320</v>
      </c>
      <c r="B5674" t="s">
        <v>673</v>
      </c>
      <c r="C5674" t="s">
        <v>16321</v>
      </c>
      <c r="D5674" t="s">
        <v>254</v>
      </c>
      <c r="E5674" t="s">
        <v>31</v>
      </c>
      <c r="F5674" t="s">
        <v>24</v>
      </c>
      <c r="G5674" t="s">
        <v>25</v>
      </c>
      <c r="H5674">
        <v>646</v>
      </c>
      <c r="I5674">
        <v>597</v>
      </c>
      <c r="J5674">
        <v>401</v>
      </c>
      <c r="K5674" t="s">
        <v>419</v>
      </c>
      <c r="L5674">
        <v>0</v>
      </c>
      <c r="M5674">
        <v>958</v>
      </c>
      <c r="N5674">
        <v>6</v>
      </c>
      <c r="O5674">
        <v>-6045</v>
      </c>
      <c r="P5674">
        <v>88506</v>
      </c>
      <c r="Q5674">
        <v>184893</v>
      </c>
      <c r="R5674">
        <v>1</v>
      </c>
      <c r="S5674">
        <v>5557686</v>
      </c>
      <c r="U5674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674" t="str">
        <f>IFERROR(MID(spotify_top_songs_audio_features[[#This Row],[artist_names]],SEARCH(",",spotify_top_songs_audio_features[[#This Row],[artist_names]])+2,99),"")</f>
        <v/>
      </c>
      <c r="W5674" t="str">
        <f>spotify_top_songs_audio_features[[#This Row],[source]]</f>
        <v>Epic</v>
      </c>
      <c r="X5674" s="1">
        <f>spotify_top_songs_audio_features[[#This Row],[streams]]</f>
        <v>5557686</v>
      </c>
      <c r="Y5674" t="str">
        <f>IF(Tabela2[[#This Row],[feat]]="","","Feat")</f>
        <v/>
      </c>
      <c r="Z5674" s="17" t="str">
        <f>CONCATENATE(INT(spotify_top_songs_audio_features[[#This Row],[duration_ms]]/(60*1000)),":",MOD(INT(spotify_top_songs_audio_features[[#This Row],[duration_ms]]/1000),60))</f>
        <v>3:4</v>
      </c>
      <c r="AA56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74" t="str">
        <f>spotify_top_songs_audio_features[[#This Row],[track_name]]</f>
        <v>Worst Day</v>
      </c>
    </row>
    <row r="5675" spans="1:28" x14ac:dyDescent="0.25">
      <c r="A5675" t="s">
        <v>9516</v>
      </c>
      <c r="B5675" t="s">
        <v>1950</v>
      </c>
      <c r="C5675" t="s">
        <v>9517</v>
      </c>
      <c r="D5675" t="s">
        <v>445</v>
      </c>
      <c r="E5675" t="s">
        <v>86</v>
      </c>
      <c r="F5675" t="s">
        <v>32</v>
      </c>
      <c r="G5675" t="s">
        <v>152</v>
      </c>
      <c r="H5675">
        <v>647</v>
      </c>
      <c r="I5675">
        <v>814</v>
      </c>
      <c r="J5675">
        <v>941</v>
      </c>
      <c r="K5675" t="s">
        <v>9070</v>
      </c>
      <c r="L5675">
        <v>0</v>
      </c>
      <c r="M5675">
        <v>445</v>
      </c>
      <c r="N5675">
        <v>787</v>
      </c>
      <c r="O5675">
        <v>-16493</v>
      </c>
      <c r="P5675">
        <v>140685</v>
      </c>
      <c r="Q5675">
        <v>120303</v>
      </c>
      <c r="R5675">
        <v>1</v>
      </c>
      <c r="S5675">
        <v>5553668</v>
      </c>
      <c r="U5675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5675" t="str">
        <f>IFERROR(MID(spotify_top_songs_audio_features[[#This Row],[artist_names]],SEARCH(",",spotify_top_songs_audio_features[[#This Row],[artist_names]])+2,99),"")</f>
        <v/>
      </c>
      <c r="W5675" t="str">
        <f>spotify_top_songs_audio_features[[#This Row],[source]]</f>
        <v>Young Money Records, Inc.</v>
      </c>
      <c r="X5675" s="1">
        <f>spotify_top_songs_audio_features[[#This Row],[streams]]</f>
        <v>5553668</v>
      </c>
      <c r="Y5675" t="str">
        <f>IF(Tabela2[[#This Row],[feat]]="","","Feat")</f>
        <v/>
      </c>
      <c r="Z5675" s="17" t="str">
        <f>CONCATENATE(INT(spotify_top_songs_audio_features[[#This Row],[duration_ms]]/(60*1000)),":",MOD(INT(spotify_top_songs_audio_features[[#This Row],[duration_ms]]/1000),60))</f>
        <v>2:0</v>
      </c>
      <c r="AA56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675" t="str">
        <f>spotify_top_songs_audio_features[[#This Row],[track_name]]</f>
        <v>I Love You Dwayne</v>
      </c>
    </row>
    <row r="5676" spans="1:28" x14ac:dyDescent="0.25">
      <c r="A5676" t="s">
        <v>9335</v>
      </c>
      <c r="B5676" t="s">
        <v>5497</v>
      </c>
      <c r="C5676" t="s">
        <v>9336</v>
      </c>
      <c r="D5676" t="s">
        <v>7153</v>
      </c>
      <c r="E5676" t="s">
        <v>86</v>
      </c>
      <c r="F5676" t="s">
        <v>24</v>
      </c>
      <c r="G5676" t="s">
        <v>25</v>
      </c>
      <c r="H5676">
        <v>485</v>
      </c>
      <c r="I5676">
        <v>793</v>
      </c>
      <c r="J5676">
        <v>426</v>
      </c>
      <c r="K5676" t="s">
        <v>2647</v>
      </c>
      <c r="L5676">
        <v>0</v>
      </c>
      <c r="M5676">
        <v>146</v>
      </c>
      <c r="N5676">
        <v>371</v>
      </c>
      <c r="O5676">
        <v>-3836</v>
      </c>
      <c r="P5676">
        <v>87629</v>
      </c>
      <c r="Q5676">
        <v>160667</v>
      </c>
      <c r="R5676">
        <v>1</v>
      </c>
      <c r="S5676">
        <v>5552890</v>
      </c>
      <c r="U5676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5676" t="str">
        <f>IFERROR(MID(spotify_top_songs_audio_features[[#This Row],[artist_names]],SEARCH(",",spotify_top_songs_audio_features[[#This Row],[artist_names]])+2,99),"")</f>
        <v/>
      </c>
      <c r="W5676" t="str">
        <f>spotify_top_songs_audio_features[[#This Row],[source]]</f>
        <v>URBAN</v>
      </c>
      <c r="X5676" s="1">
        <f>spotify_top_songs_audio_features[[#This Row],[streams]]</f>
        <v>5552890</v>
      </c>
      <c r="Y5676" t="str">
        <f>IF(Tabela2[[#This Row],[feat]]="","","Feat")</f>
        <v/>
      </c>
      <c r="Z5676" s="17" t="str">
        <f>CONCATENATE(INT(spotify_top_songs_audio_features[[#This Row],[duration_ms]]/(60*1000)),":",MOD(INT(spotify_top_songs_audio_features[[#This Row],[duration_ms]]/1000),60))</f>
        <v>2:40</v>
      </c>
      <c r="AA56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676" t="str">
        <f>spotify_top_songs_audio_features[[#This Row],[track_name]]</f>
        <v>Komm Komm</v>
      </c>
    </row>
    <row r="5677" spans="1:28" x14ac:dyDescent="0.25">
      <c r="A5677" t="s">
        <v>3223</v>
      </c>
      <c r="B5677" t="s">
        <v>2352</v>
      </c>
      <c r="C5677" t="s">
        <v>3224</v>
      </c>
      <c r="D5677" t="s">
        <v>3225</v>
      </c>
      <c r="E5677" t="s">
        <v>177</v>
      </c>
      <c r="F5677" t="s">
        <v>24</v>
      </c>
      <c r="G5677" t="s">
        <v>25</v>
      </c>
      <c r="H5677">
        <v>488</v>
      </c>
      <c r="I5677">
        <v>427</v>
      </c>
      <c r="J5677">
        <v>382</v>
      </c>
      <c r="K5677" t="s">
        <v>1572</v>
      </c>
      <c r="L5677">
        <v>0</v>
      </c>
      <c r="M5677">
        <v>797</v>
      </c>
      <c r="N5677">
        <v>157</v>
      </c>
      <c r="O5677">
        <v>-7383</v>
      </c>
      <c r="P5677">
        <v>72035</v>
      </c>
      <c r="Q5677">
        <v>264840</v>
      </c>
      <c r="R5677">
        <v>1</v>
      </c>
      <c r="S5677">
        <v>5552211</v>
      </c>
      <c r="U5677" t="str">
        <f>IFERROR(LEFT(spotify_top_songs_audio_features[[#This Row],[artist_names]],SEARCH(",",spotify_top_songs_audio_features[[#This Row],[artist_names]])-1),spotify_top_songs_audio_features[[#This Row],[artist_names]])</f>
        <v>JIN</v>
      </c>
      <c r="V5677" t="str">
        <f>IFERROR(MID(spotify_top_songs_audio_features[[#This Row],[artist_names]],SEARCH(",",spotify_top_songs_audio_features[[#This Row],[artist_names]])+2,99),"")</f>
        <v/>
      </c>
      <c r="W5677" t="str">
        <f>spotify_top_songs_audio_features[[#This Row],[source]]</f>
        <v>에이스토리, 모스트콘텐츠</v>
      </c>
      <c r="X5677" s="1">
        <f>spotify_top_songs_audio_features[[#This Row],[streams]]</f>
        <v>5552211</v>
      </c>
      <c r="Y5677" t="str">
        <f>IF(Tabela2[[#This Row],[feat]]="","","Feat")</f>
        <v/>
      </c>
      <c r="Z5677" s="17" t="str">
        <f>CONCATENATE(INT(spotify_top_songs_audio_features[[#This Row],[duration_ms]]/(60*1000)),":",MOD(INT(spotify_top_songs_audio_features[[#This Row],[duration_ms]]/1000),60))</f>
        <v>4:24</v>
      </c>
      <c r="AA56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677" t="str">
        <f>spotify_top_songs_audio_features[[#This Row],[track_name]]</f>
        <v>Yours</v>
      </c>
    </row>
    <row r="5678" spans="1:28" x14ac:dyDescent="0.25">
      <c r="A5678" t="s">
        <v>14226</v>
      </c>
      <c r="B5678" t="s">
        <v>14227</v>
      </c>
      <c r="C5678" t="s">
        <v>14228</v>
      </c>
      <c r="D5678" t="s">
        <v>225</v>
      </c>
      <c r="E5678" t="s">
        <v>31</v>
      </c>
      <c r="F5678" t="s">
        <v>32</v>
      </c>
      <c r="G5678" t="s">
        <v>25</v>
      </c>
      <c r="H5678">
        <v>832</v>
      </c>
      <c r="I5678">
        <v>549</v>
      </c>
      <c r="J5678">
        <v>602</v>
      </c>
      <c r="K5678" t="s">
        <v>831</v>
      </c>
      <c r="L5678">
        <v>0</v>
      </c>
      <c r="M5678">
        <v>11</v>
      </c>
      <c r="N5678">
        <v>384</v>
      </c>
      <c r="O5678">
        <v>-8259</v>
      </c>
      <c r="P5678">
        <v>140045</v>
      </c>
      <c r="Q5678">
        <v>181496</v>
      </c>
      <c r="R5678">
        <v>1</v>
      </c>
      <c r="S5678">
        <v>5550390</v>
      </c>
      <c r="U5678" t="str">
        <f>IFERROR(LEFT(spotify_top_songs_audio_features[[#This Row],[artist_names]],SEARCH(",",spotify_top_songs_audio_features[[#This Row],[artist_names]])-1),spotify_top_songs_audio_features[[#This Row],[artist_names]])</f>
        <v>Internet Money</v>
      </c>
      <c r="V5678" t="str">
        <f>IFERROR(MID(spotify_top_songs_audio_features[[#This Row],[artist_names]],SEARCH(",",spotify_top_songs_audio_features[[#This Row],[artist_names]])+2,99),"")</f>
        <v>Don Toliver, Roddy Ricch</v>
      </c>
      <c r="W5678" t="str">
        <f>spotify_top_songs_audio_features[[#This Row],[source]]</f>
        <v>Internet Money Records / TenThousand Projects</v>
      </c>
      <c r="X5678" s="1">
        <f>spotify_top_songs_audio_features[[#This Row],[streams]]</f>
        <v>5550390</v>
      </c>
      <c r="Y5678" t="str">
        <f>IF(Tabela2[[#This Row],[feat]]="","","Feat")</f>
        <v>Feat</v>
      </c>
      <c r="Z5678" s="17" t="str">
        <f>CONCATENATE(INT(spotify_top_songs_audio_features[[#This Row],[duration_ms]]/(60*1000)),":",MOD(INT(spotify_top_songs_audio_features[[#This Row],[duration_ms]]/1000),60))</f>
        <v>3:1</v>
      </c>
      <c r="AA56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78" t="str">
        <f>spotify_top_songs_audio_features[[#This Row],[track_name]]</f>
        <v>Lemonade - Remix</v>
      </c>
    </row>
    <row r="5679" spans="1:28" x14ac:dyDescent="0.25">
      <c r="A5679" t="s">
        <v>6584</v>
      </c>
      <c r="B5679" t="s">
        <v>982</v>
      </c>
      <c r="C5679" t="s">
        <v>6585</v>
      </c>
      <c r="D5679" t="s">
        <v>1793</v>
      </c>
      <c r="E5679" t="s">
        <v>102</v>
      </c>
      <c r="F5679" t="s">
        <v>32</v>
      </c>
      <c r="G5679" t="s">
        <v>25</v>
      </c>
      <c r="H5679">
        <v>781</v>
      </c>
      <c r="I5679">
        <v>613</v>
      </c>
      <c r="J5679">
        <v>524</v>
      </c>
      <c r="K5679" t="s">
        <v>1018</v>
      </c>
      <c r="L5679">
        <v>713</v>
      </c>
      <c r="M5679">
        <v>976</v>
      </c>
      <c r="N5679">
        <v>613</v>
      </c>
      <c r="O5679">
        <v>-5582</v>
      </c>
      <c r="P5679">
        <v>8053</v>
      </c>
      <c r="Q5679">
        <v>132215</v>
      </c>
      <c r="R5679">
        <v>1</v>
      </c>
      <c r="S5679">
        <v>5547939</v>
      </c>
      <c r="U5679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679" t="str">
        <f>IFERROR(MID(spotify_top_songs_audio_features[[#This Row],[artist_names]],SEARCH(",",spotify_top_songs_audio_features[[#This Row],[artist_names]])+2,99),"")</f>
        <v/>
      </c>
      <c r="W5679" t="str">
        <f>spotify_top_songs_audio_features[[#This Row],[source]]</f>
        <v>88rising Music</v>
      </c>
      <c r="X5679" s="1">
        <f>spotify_top_songs_audio_features[[#This Row],[streams]]</f>
        <v>5547939</v>
      </c>
      <c r="Y5679" t="str">
        <f>IF(Tabela2[[#This Row],[feat]]="","","Feat")</f>
        <v/>
      </c>
      <c r="Z5679" s="17" t="str">
        <f>CONCATENATE(INT(spotify_top_songs_audio_features[[#This Row],[duration_ms]]/(60*1000)),":",MOD(INT(spotify_top_songs_audio_features[[#This Row],[duration_ms]]/1000),60))</f>
        <v>2:12</v>
      </c>
      <c r="AA56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679" t="str">
        <f>spotify_top_songs_audio_features[[#This Row],[track_name]]</f>
        <v>Tick Tock</v>
      </c>
    </row>
    <row r="5680" spans="1:28" x14ac:dyDescent="0.25">
      <c r="A5680" t="s">
        <v>12396</v>
      </c>
      <c r="B5680" t="s">
        <v>7566</v>
      </c>
      <c r="C5680" t="s">
        <v>7567</v>
      </c>
      <c r="D5680" t="s">
        <v>621</v>
      </c>
      <c r="E5680" t="s">
        <v>86</v>
      </c>
      <c r="F5680" t="s">
        <v>24</v>
      </c>
      <c r="G5680" t="s">
        <v>25</v>
      </c>
      <c r="H5680">
        <v>576</v>
      </c>
      <c r="I5680">
        <v>736</v>
      </c>
      <c r="J5680">
        <v>224</v>
      </c>
      <c r="K5680" t="s">
        <v>740</v>
      </c>
      <c r="L5680">
        <v>0</v>
      </c>
      <c r="M5680">
        <v>238</v>
      </c>
      <c r="N5680">
        <v>484</v>
      </c>
      <c r="O5680">
        <v>-7572</v>
      </c>
      <c r="P5680">
        <v>101928</v>
      </c>
      <c r="Q5680">
        <v>162587</v>
      </c>
      <c r="R5680">
        <v>43</v>
      </c>
      <c r="S5680">
        <v>5547770</v>
      </c>
      <c r="U5680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5680" t="str">
        <f>IFERROR(MID(spotify_top_songs_audio_features[[#This Row],[artist_names]],SEARCH(",",spotify_top_songs_audio_features[[#This Row],[artist_names]])+2,99),"")</f>
        <v>Troye Sivan</v>
      </c>
      <c r="W5680" t="str">
        <f>spotify_top_songs_audio_features[[#This Row],[source]]</f>
        <v>Lauv</v>
      </c>
      <c r="X5680" s="1">
        <f>spotify_top_songs_audio_features[[#This Row],[streams]]</f>
        <v>5547770</v>
      </c>
      <c r="Y5680" t="str">
        <f>IF(Tabela2[[#This Row],[feat]]="","","Feat")</f>
        <v>Feat</v>
      </c>
      <c r="Z5680" s="17" t="str">
        <f>CONCATENATE(INT(spotify_top_songs_audio_features[[#This Row],[duration_ms]]/(60*1000)),":",MOD(INT(spotify_top_songs_audio_features[[#This Row],[duration_ms]]/1000),60))</f>
        <v>2:42</v>
      </c>
      <c r="AA56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680" t="str">
        <f>spotify_top_songs_audio_features[[#This Row],[track_name]]</f>
        <v>i'm so tired...</v>
      </c>
    </row>
    <row r="5681" spans="1:28" x14ac:dyDescent="0.25">
      <c r="A5681" t="s">
        <v>12275</v>
      </c>
      <c r="B5681" t="s">
        <v>5780</v>
      </c>
      <c r="C5681" t="s">
        <v>5781</v>
      </c>
      <c r="D5681" t="s">
        <v>5792</v>
      </c>
      <c r="E5681" t="s">
        <v>86</v>
      </c>
      <c r="F5681" t="s">
        <v>32</v>
      </c>
      <c r="G5681" t="s">
        <v>152</v>
      </c>
      <c r="H5681">
        <v>743</v>
      </c>
      <c r="I5681">
        <v>687</v>
      </c>
      <c r="J5681">
        <v>309</v>
      </c>
      <c r="K5681" t="s">
        <v>12276</v>
      </c>
      <c r="L5681">
        <v>0</v>
      </c>
      <c r="M5681">
        <v>62</v>
      </c>
      <c r="N5681">
        <v>582</v>
      </c>
      <c r="O5681">
        <v>-7613</v>
      </c>
      <c r="P5681">
        <v>108685</v>
      </c>
      <c r="Q5681">
        <v>190345</v>
      </c>
      <c r="R5681">
        <v>3</v>
      </c>
      <c r="S5681">
        <v>5547450</v>
      </c>
      <c r="U5681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5681" t="str">
        <f>IFERROR(MID(spotify_top_songs_audio_features[[#This Row],[artist_names]],SEARCH(",",spotify_top_songs_audio_features[[#This Row],[artist_names]])+2,99),"")</f>
        <v>Gunna</v>
      </c>
      <c r="W5681" t="str">
        <f>spotify_top_songs_audio_features[[#This Row],[source]]</f>
        <v>Galactic / Republic Records</v>
      </c>
      <c r="X5681" s="1">
        <f>spotify_top_songs_audio_features[[#This Row],[streams]]</f>
        <v>5547450</v>
      </c>
      <c r="Y5681" t="str">
        <f>IF(Tabela2[[#This Row],[feat]]="","","Feat")</f>
        <v>Feat</v>
      </c>
      <c r="Z5681" s="17" t="str">
        <f>CONCATENATE(INT(spotify_top_songs_audio_features[[#This Row],[duration_ms]]/(60*1000)),":",MOD(INT(spotify_top_songs_audio_features[[#This Row],[duration_ms]]/1000),60))</f>
        <v>3:10</v>
      </c>
      <c r="AA56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681" t="str">
        <f>spotify_top_songs_audio_features[[#This Row],[track_name]]</f>
        <v>REPEAT IT (with Gunna)</v>
      </c>
    </row>
    <row r="5682" spans="1:28" x14ac:dyDescent="0.25">
      <c r="A5682" t="s">
        <v>12285</v>
      </c>
      <c r="B5682" t="s">
        <v>12286</v>
      </c>
      <c r="C5682" t="s">
        <v>12287</v>
      </c>
      <c r="D5682" t="s">
        <v>3337</v>
      </c>
      <c r="E5682" t="s">
        <v>469</v>
      </c>
      <c r="F5682" t="s">
        <v>32</v>
      </c>
      <c r="G5682" t="s">
        <v>25</v>
      </c>
      <c r="H5682">
        <v>598</v>
      </c>
      <c r="I5682">
        <v>532</v>
      </c>
      <c r="J5682">
        <v>295</v>
      </c>
      <c r="K5682" t="s">
        <v>10114</v>
      </c>
      <c r="L5682">
        <v>3.2200000000000002E-4</v>
      </c>
      <c r="M5682">
        <v>617</v>
      </c>
      <c r="N5682">
        <v>261</v>
      </c>
      <c r="O5682">
        <v>-6833</v>
      </c>
      <c r="P5682">
        <v>74963</v>
      </c>
      <c r="Q5682">
        <v>262521</v>
      </c>
      <c r="R5682">
        <v>2</v>
      </c>
      <c r="S5682">
        <v>5545560</v>
      </c>
      <c r="U5682" t="str">
        <f>IFERROR(LEFT(spotify_top_songs_audio_features[[#This Row],[artist_names]],SEARCH(",",spotify_top_songs_audio_features[[#This Row],[artist_names]])-1),spotify_top_songs_audio_features[[#This Row],[artist_names]])</f>
        <v>Flume</v>
      </c>
      <c r="V5682" t="str">
        <f>IFERROR(MID(spotify_top_songs_audio_features[[#This Row],[artist_names]],SEARCH(",",spotify_top_songs_audio_features[[#This Row],[artist_names]])+2,99),"")</f>
        <v>Tove Lo</v>
      </c>
      <c r="W5682" t="str">
        <f>spotify_top_songs_audio_features[[#This Row],[source]]</f>
        <v>Future Classic</v>
      </c>
      <c r="X5682" s="1">
        <f>spotify_top_songs_audio_features[[#This Row],[streams]]</f>
        <v>5545560</v>
      </c>
      <c r="Y5682" t="str">
        <f>IF(Tabela2[[#This Row],[feat]]="","","Feat")</f>
        <v>Feat</v>
      </c>
      <c r="Z5682" s="17" t="str">
        <f>CONCATENATE(INT(spotify_top_songs_audio_features[[#This Row],[duration_ms]]/(60*1000)),":",MOD(INT(spotify_top_songs_audio_features[[#This Row],[duration_ms]]/1000),60))</f>
        <v>4:22</v>
      </c>
      <c r="AA56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682" t="str">
        <f>spotify_top_songs_audio_features[[#This Row],[track_name]]</f>
        <v>Say It</v>
      </c>
    </row>
    <row r="5683" spans="1:28" x14ac:dyDescent="0.25">
      <c r="A5683" t="s">
        <v>3898</v>
      </c>
      <c r="B5683" t="s">
        <v>3899</v>
      </c>
      <c r="C5683" t="s">
        <v>3900</v>
      </c>
      <c r="D5683" t="s">
        <v>3901</v>
      </c>
      <c r="E5683" t="s">
        <v>102</v>
      </c>
      <c r="F5683" t="s">
        <v>24</v>
      </c>
      <c r="G5683" t="s">
        <v>152</v>
      </c>
      <c r="H5683">
        <v>671</v>
      </c>
      <c r="I5683">
        <v>599</v>
      </c>
      <c r="J5683">
        <v>405</v>
      </c>
      <c r="K5683" t="s">
        <v>3902</v>
      </c>
      <c r="L5683">
        <v>0</v>
      </c>
      <c r="M5683">
        <v>101</v>
      </c>
      <c r="N5683">
        <v>448</v>
      </c>
      <c r="O5683">
        <v>-618</v>
      </c>
      <c r="P5683">
        <v>121849</v>
      </c>
      <c r="Q5683">
        <v>159836</v>
      </c>
      <c r="R5683">
        <v>1</v>
      </c>
      <c r="S5683">
        <v>5544011</v>
      </c>
      <c r="U5683" t="str">
        <f>IFERROR(LEFT(spotify_top_songs_audio_features[[#This Row],[artist_names]],SEARCH(",",spotify_top_songs_audio_features[[#This Row],[artist_names]])-1),spotify_top_songs_audio_features[[#This Row],[artist_names]])</f>
        <v>GAYLE</v>
      </c>
      <c r="V5683" t="str">
        <f>IFERROR(MID(spotify_top_songs_audio_features[[#This Row],[artist_names]],SEARCH(",",spotify_top_songs_audio_features[[#This Row],[artist_names]])+2,99),"")</f>
        <v/>
      </c>
      <c r="W5683" t="str">
        <f>spotify_top_songs_audio_features[[#This Row],[source]]</f>
        <v>Atlantic Records/Arthouse Records</v>
      </c>
      <c r="X5683" s="1">
        <f>spotify_top_songs_audio_features[[#This Row],[streams]]</f>
        <v>5544011</v>
      </c>
      <c r="Y5683" t="str">
        <f>IF(Tabela2[[#This Row],[feat]]="","","Feat")</f>
        <v/>
      </c>
      <c r="Z5683" s="17" t="str">
        <f>CONCATENATE(INT(spotify_top_songs_audio_features[[#This Row],[duration_ms]]/(60*1000)),":",MOD(INT(spotify_top_songs_audio_features[[#This Row],[duration_ms]]/1000),60))</f>
        <v>2:39</v>
      </c>
      <c r="AA56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683" t="str">
        <f>spotify_top_songs_audio_features[[#This Row],[track_name]]</f>
        <v>abcdefu (angrier)</v>
      </c>
    </row>
    <row r="5684" spans="1:28" x14ac:dyDescent="0.25">
      <c r="A5684" t="s">
        <v>16251</v>
      </c>
      <c r="B5684" t="s">
        <v>1950</v>
      </c>
      <c r="C5684" t="s">
        <v>16252</v>
      </c>
      <c r="D5684" t="s">
        <v>445</v>
      </c>
      <c r="E5684" t="s">
        <v>43</v>
      </c>
      <c r="F5684" t="s">
        <v>24</v>
      </c>
      <c r="G5684" t="s">
        <v>25</v>
      </c>
      <c r="H5684">
        <v>641</v>
      </c>
      <c r="I5684">
        <v>579</v>
      </c>
      <c r="J5684">
        <v>896</v>
      </c>
      <c r="K5684" t="s">
        <v>216</v>
      </c>
      <c r="L5684">
        <v>9.58E-3</v>
      </c>
      <c r="M5684">
        <v>214</v>
      </c>
      <c r="N5684">
        <v>421</v>
      </c>
      <c r="O5684">
        <v>-8276</v>
      </c>
      <c r="P5684">
        <v>145995</v>
      </c>
      <c r="Q5684">
        <v>212428</v>
      </c>
      <c r="R5684">
        <v>1</v>
      </c>
      <c r="S5684">
        <v>5543367</v>
      </c>
      <c r="U5684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5684" t="str">
        <f>IFERROR(MID(spotify_top_songs_audio_features[[#This Row],[artist_names]],SEARCH(",",spotify_top_songs_audio_features[[#This Row],[artist_names]])+2,99),"")</f>
        <v/>
      </c>
      <c r="W5684" t="str">
        <f>spotify_top_songs_audio_features[[#This Row],[source]]</f>
        <v>Young Money Records, Inc.</v>
      </c>
      <c r="X5684" s="1">
        <f>spotify_top_songs_audio_features[[#This Row],[streams]]</f>
        <v>5543367</v>
      </c>
      <c r="Y5684" t="str">
        <f>IF(Tabela2[[#This Row],[feat]]="","","Feat")</f>
        <v/>
      </c>
      <c r="Z5684" s="17" t="str">
        <f>CONCATENATE(INT(spotify_top_songs_audio_features[[#This Row],[duration_ms]]/(60*1000)),":",MOD(INT(spotify_top_songs_audio_features[[#This Row],[duration_ms]]/1000),60))</f>
        <v>3:32</v>
      </c>
      <c r="AA56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84" t="str">
        <f>spotify_top_songs_audio_features[[#This Row],[track_name]]</f>
        <v>Mess</v>
      </c>
    </row>
    <row r="5685" spans="1:28" x14ac:dyDescent="0.25">
      <c r="A5685" t="s">
        <v>12405</v>
      </c>
      <c r="B5685" t="s">
        <v>12406</v>
      </c>
      <c r="C5685" t="s">
        <v>12407</v>
      </c>
      <c r="D5685" t="s">
        <v>12408</v>
      </c>
      <c r="E5685" t="s">
        <v>142</v>
      </c>
      <c r="F5685" t="s">
        <v>24</v>
      </c>
      <c r="G5685" t="s">
        <v>25</v>
      </c>
      <c r="H5685">
        <v>818</v>
      </c>
      <c r="I5685">
        <v>65</v>
      </c>
      <c r="J5685">
        <v>148</v>
      </c>
      <c r="K5685" t="s">
        <v>2383</v>
      </c>
      <c r="L5685">
        <v>0</v>
      </c>
      <c r="M5685">
        <v>104</v>
      </c>
      <c r="N5685">
        <v>163</v>
      </c>
      <c r="O5685">
        <v>-4328</v>
      </c>
      <c r="P5685">
        <v>146015</v>
      </c>
      <c r="Q5685">
        <v>190679</v>
      </c>
      <c r="R5685">
        <v>1</v>
      </c>
      <c r="S5685">
        <v>5542140</v>
      </c>
      <c r="U5685" t="str">
        <f>IFERROR(LEFT(spotify_top_songs_audio_features[[#This Row],[artist_names]],SEARCH(",",spotify_top_songs_audio_features[[#This Row],[artist_names]])-1),spotify_top_songs_audio_features[[#This Row],[artist_names]])</f>
        <v>Huncho Jack</v>
      </c>
      <c r="V5685" t="str">
        <f>IFERROR(MID(spotify_top_songs_audio_features[[#This Row],[artist_names]],SEARCH(",",spotify_top_songs_audio_features[[#This Row],[artist_names]])+2,99),"")</f>
        <v>Travis Scott, Quavo, Takeoff</v>
      </c>
      <c r="W5685" t="str">
        <f>spotify_top_songs_audio_features[[#This Row],[source]]</f>
        <v>Quality Control Music - Epic</v>
      </c>
      <c r="X5685" s="1">
        <f>spotify_top_songs_audio_features[[#This Row],[streams]]</f>
        <v>5542140</v>
      </c>
      <c r="Y5685" t="str">
        <f>IF(Tabela2[[#This Row],[feat]]="","","Feat")</f>
        <v>Feat</v>
      </c>
      <c r="Z5685" s="17" t="str">
        <f>CONCATENATE(INT(spotify_top_songs_audio_features[[#This Row],[duration_ms]]/(60*1000)),":",MOD(INT(spotify_top_songs_audio_features[[#This Row],[duration_ms]]/1000),60))</f>
        <v>3:10</v>
      </c>
      <c r="AA56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85" t="str">
        <f>spotify_top_songs_audio_features[[#This Row],[track_name]]</f>
        <v>Eye 2 Eye</v>
      </c>
    </row>
    <row r="5686" spans="1:28" x14ac:dyDescent="0.25">
      <c r="A5686" t="s">
        <v>5088</v>
      </c>
      <c r="B5686" t="s">
        <v>1209</v>
      </c>
      <c r="C5686" t="s">
        <v>5089</v>
      </c>
      <c r="D5686" t="s">
        <v>1211</v>
      </c>
      <c r="E5686" t="s">
        <v>142</v>
      </c>
      <c r="F5686" t="s">
        <v>24</v>
      </c>
      <c r="G5686" t="s">
        <v>25</v>
      </c>
      <c r="H5686">
        <v>587</v>
      </c>
      <c r="I5686">
        <v>614</v>
      </c>
      <c r="J5686">
        <v>435</v>
      </c>
      <c r="K5686" t="s">
        <v>5090</v>
      </c>
      <c r="L5686">
        <v>0</v>
      </c>
      <c r="M5686">
        <v>399</v>
      </c>
      <c r="N5686">
        <v>451</v>
      </c>
      <c r="O5686">
        <v>-6344</v>
      </c>
      <c r="P5686">
        <v>160075</v>
      </c>
      <c r="Q5686">
        <v>227527</v>
      </c>
      <c r="R5686">
        <v>4</v>
      </c>
      <c r="S5686">
        <v>5536166</v>
      </c>
      <c r="U5686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686" t="str">
        <f>IFERROR(MID(spotify_top_songs_audio_features[[#This Row],[artist_names]],SEARCH(",",spotify_top_songs_audio_features[[#This Row],[artist_names]])+2,99),"")</f>
        <v/>
      </c>
      <c r="W5686" t="str">
        <f>spotify_top_songs_audio_features[[#This Row],[source]]</f>
        <v>Grade A Productions/Interscope Records</v>
      </c>
      <c r="X5686" s="1">
        <f>spotify_top_songs_audio_features[[#This Row],[streams]]</f>
        <v>5536166</v>
      </c>
      <c r="Y5686" t="str">
        <f>IF(Tabela2[[#This Row],[feat]]="","","Feat")</f>
        <v/>
      </c>
      <c r="Z5686" s="17" t="str">
        <f>CONCATENATE(INT(spotify_top_songs_audio_features[[#This Row],[duration_ms]]/(60*1000)),":",MOD(INT(spotify_top_songs_audio_features[[#This Row],[duration_ms]]/1000),60))</f>
        <v>3:47</v>
      </c>
      <c r="AA56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86" t="str">
        <f>spotify_top_songs_audio_features[[#This Row],[track_name]]</f>
        <v>Cigarettes</v>
      </c>
    </row>
    <row r="5687" spans="1:28" x14ac:dyDescent="0.25">
      <c r="A5687" t="s">
        <v>1708</v>
      </c>
      <c r="B5687" t="s">
        <v>174</v>
      </c>
      <c r="C5687" t="s">
        <v>1709</v>
      </c>
      <c r="D5687" t="s">
        <v>712</v>
      </c>
      <c r="E5687" t="s">
        <v>58</v>
      </c>
      <c r="F5687" t="s">
        <v>32</v>
      </c>
      <c r="G5687" t="s">
        <v>25</v>
      </c>
      <c r="H5687">
        <v>773</v>
      </c>
      <c r="I5687">
        <v>742</v>
      </c>
      <c r="J5687">
        <v>162</v>
      </c>
      <c r="K5687" t="s">
        <v>1710</v>
      </c>
      <c r="L5687">
        <v>0</v>
      </c>
      <c r="M5687">
        <v>558</v>
      </c>
      <c r="N5687">
        <v>35</v>
      </c>
      <c r="O5687">
        <v>-5453</v>
      </c>
      <c r="P5687">
        <v>148949</v>
      </c>
      <c r="Q5687">
        <v>186843</v>
      </c>
      <c r="R5687">
        <v>1</v>
      </c>
      <c r="S5687">
        <v>5534361</v>
      </c>
      <c r="U5687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687" t="str">
        <f>IFERROR(MID(spotify_top_songs_audio_features[[#This Row],[artist_names]],SEARCH(",",spotify_top_songs_audio_features[[#This Row],[artist_names]])+2,99),"")</f>
        <v>Lil Uzi Vert</v>
      </c>
      <c r="W5687" t="str">
        <f>spotify_top_songs_audio_features[[#This Row],[source]]</f>
        <v>Generation Now/Atlantic</v>
      </c>
      <c r="X5687" s="1">
        <f>spotify_top_songs_audio_features[[#This Row],[streams]]</f>
        <v>5534361</v>
      </c>
      <c r="Y5687" t="str">
        <f>IF(Tabela2[[#This Row],[feat]]="","","Feat")</f>
        <v>Feat</v>
      </c>
      <c r="Z5687" s="17" t="str">
        <f>CONCATENATE(INT(spotify_top_songs_audio_features[[#This Row],[duration_ms]]/(60*1000)),":",MOD(INT(spotify_top_songs_audio_features[[#This Row],[duration_ms]]/1000),60))</f>
        <v>3:6</v>
      </c>
      <c r="AA56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687" t="str">
        <f>spotify_top_songs_audio_features[[#This Row],[track_name]]</f>
        <v>Over Your Head</v>
      </c>
    </row>
    <row r="5688" spans="1:28" x14ac:dyDescent="0.25">
      <c r="A5688" t="s">
        <v>9894</v>
      </c>
      <c r="B5688" t="s">
        <v>9895</v>
      </c>
      <c r="C5688" t="s">
        <v>9896</v>
      </c>
      <c r="D5688" t="s">
        <v>9897</v>
      </c>
      <c r="E5688" t="s">
        <v>58</v>
      </c>
      <c r="F5688" t="s">
        <v>32</v>
      </c>
      <c r="G5688" t="s">
        <v>64</v>
      </c>
      <c r="H5688">
        <v>615</v>
      </c>
      <c r="I5688">
        <v>422</v>
      </c>
      <c r="J5688">
        <v>504</v>
      </c>
      <c r="K5688" t="s">
        <v>5898</v>
      </c>
      <c r="L5688">
        <v>0</v>
      </c>
      <c r="M5688">
        <v>112</v>
      </c>
      <c r="N5688">
        <v>185</v>
      </c>
      <c r="O5688">
        <v>-8019</v>
      </c>
      <c r="P5688">
        <v>135859</v>
      </c>
      <c r="Q5688">
        <v>214094</v>
      </c>
      <c r="R5688">
        <v>1</v>
      </c>
      <c r="S5688">
        <v>5531998</v>
      </c>
      <c r="U5688" t="str">
        <f>IFERROR(LEFT(spotify_top_songs_audio_features[[#This Row],[artist_names]],SEARCH(",",spotify_top_songs_audio_features[[#This Row],[artist_names]])-1),spotify_top_songs_audio_features[[#This Row],[artist_names]])</f>
        <v>H.E.R.</v>
      </c>
      <c r="V5688" t="str">
        <f>IFERROR(MID(spotify_top_songs_audio_features[[#This Row],[artist_names]],SEARCH(",",spotify_top_songs_audio_features[[#This Row],[artist_names]])+2,99),"")</f>
        <v>Chris Brown</v>
      </c>
      <c r="W5688" t="str">
        <f>spotify_top_songs_audio_features[[#This Row],[source]]</f>
        <v>MBK Entertainment/RCA Records</v>
      </c>
      <c r="X5688" s="1">
        <f>spotify_top_songs_audio_features[[#This Row],[streams]]</f>
        <v>5531998</v>
      </c>
      <c r="Y5688" t="str">
        <f>IF(Tabela2[[#This Row],[feat]]="","","Feat")</f>
        <v>Feat</v>
      </c>
      <c r="Z5688" s="17" t="str">
        <f>CONCATENATE(INT(spotify_top_songs_audio_features[[#This Row],[duration_ms]]/(60*1000)),":",MOD(INT(spotify_top_songs_audio_features[[#This Row],[duration_ms]]/1000),60))</f>
        <v>3:34</v>
      </c>
      <c r="AA56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688" t="str">
        <f>spotify_top_songs_audio_features[[#This Row],[track_name]]</f>
        <v>Come Through (feat. Chris Brown)</v>
      </c>
    </row>
    <row r="5689" spans="1:28" x14ac:dyDescent="0.25">
      <c r="A5689" t="s">
        <v>6565</v>
      </c>
      <c r="B5689" t="s">
        <v>4789</v>
      </c>
      <c r="C5689" t="s">
        <v>6566</v>
      </c>
      <c r="D5689" t="s">
        <v>6567</v>
      </c>
      <c r="E5689" t="s">
        <v>102</v>
      </c>
      <c r="F5689" t="s">
        <v>32</v>
      </c>
      <c r="G5689" t="s">
        <v>25</v>
      </c>
      <c r="H5689">
        <v>819</v>
      </c>
      <c r="I5689">
        <v>458</v>
      </c>
      <c r="J5689">
        <v>167</v>
      </c>
      <c r="K5689" t="s">
        <v>1707</v>
      </c>
      <c r="L5689">
        <v>173</v>
      </c>
      <c r="M5689">
        <v>128</v>
      </c>
      <c r="N5689">
        <v>232</v>
      </c>
      <c r="O5689">
        <v>-10223</v>
      </c>
      <c r="P5689">
        <v>122981</v>
      </c>
      <c r="Q5689">
        <v>268893</v>
      </c>
      <c r="R5689">
        <v>1</v>
      </c>
      <c r="S5689">
        <v>5531463</v>
      </c>
      <c r="U5689" t="str">
        <f>IFERROR(LEFT(spotify_top_songs_audio_features[[#This Row],[artist_names]],SEARCH(",",spotify_top_songs_audio_features[[#This Row],[artist_names]])-1),spotify_top_songs_audio_features[[#This Row],[artist_names]])</f>
        <v>Frank Ocean</v>
      </c>
      <c r="V5689" t="str">
        <f>IFERROR(MID(spotify_top_songs_audio_features[[#This Row],[artist_names]],SEARCH(",",spotify_top_songs_audio_features[[#This Row],[artist_names]])+2,99),"")</f>
        <v/>
      </c>
      <c r="W5689" t="str">
        <f>spotify_top_songs_audio_features[[#This Row],[source]]</f>
        <v>Blonded</v>
      </c>
      <c r="X5689" s="1">
        <f>spotify_top_songs_audio_features[[#This Row],[streams]]</f>
        <v>5531463</v>
      </c>
      <c r="Y5689" t="str">
        <f>IF(Tabela2[[#This Row],[feat]]="","","Feat")</f>
        <v/>
      </c>
      <c r="Z5689" s="17" t="str">
        <f>CONCATENATE(INT(spotify_top_songs_audio_features[[#This Row],[duration_ms]]/(60*1000)),":",MOD(INT(spotify_top_songs_audio_features[[#This Row],[duration_ms]]/1000),60))</f>
        <v>4:28</v>
      </c>
      <c r="AA56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689" t="str">
        <f>spotify_top_songs_audio_features[[#This Row],[track_name]]</f>
        <v>DHL</v>
      </c>
    </row>
    <row r="5690" spans="1:28" x14ac:dyDescent="0.25">
      <c r="A5690" t="s">
        <v>816</v>
      </c>
      <c r="B5690" t="s">
        <v>817</v>
      </c>
      <c r="C5690" t="s">
        <v>818</v>
      </c>
      <c r="D5690" t="s">
        <v>819</v>
      </c>
      <c r="E5690" t="s">
        <v>23</v>
      </c>
      <c r="F5690" t="s">
        <v>24</v>
      </c>
      <c r="G5690" t="s">
        <v>25</v>
      </c>
      <c r="H5690">
        <v>733</v>
      </c>
      <c r="I5690">
        <v>862</v>
      </c>
      <c r="J5690">
        <v>197</v>
      </c>
      <c r="K5690" t="s">
        <v>820</v>
      </c>
      <c r="L5690">
        <v>247</v>
      </c>
      <c r="M5690">
        <v>131</v>
      </c>
      <c r="N5690">
        <v>536</v>
      </c>
      <c r="O5690">
        <v>-5736</v>
      </c>
      <c r="P5690">
        <v>111076</v>
      </c>
      <c r="Q5690">
        <v>223560</v>
      </c>
      <c r="R5690">
        <v>1</v>
      </c>
      <c r="S5690">
        <v>5527865</v>
      </c>
      <c r="U5690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5690" t="str">
        <f>IFERROR(MID(spotify_top_songs_audio_features[[#This Row],[artist_names]],SEARCH(",",spotify_top_songs_audio_features[[#This Row],[artist_names]])+2,99),"")</f>
        <v/>
      </c>
      <c r="W5690" t="str">
        <f>spotify_top_songs_audio_features[[#This Row],[source]]</f>
        <v>Kemosabe Records/RCA Records</v>
      </c>
      <c r="X5690" s="1">
        <f>spotify_top_songs_audio_features[[#This Row],[streams]]</f>
        <v>5527865</v>
      </c>
      <c r="Y5690" t="str">
        <f>IF(Tabela2[[#This Row],[feat]]="","","Feat")</f>
        <v/>
      </c>
      <c r="Z5690" s="17" t="str">
        <f>CONCATENATE(INT(spotify_top_songs_audio_features[[#This Row],[duration_ms]]/(60*1000)),":",MOD(INT(spotify_top_songs_audio_features[[#This Row],[duration_ms]]/1000),60))</f>
        <v>3:43</v>
      </c>
      <c r="AA56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690" t="str">
        <f>spotify_top_songs_audio_features[[#This Row],[track_name]]</f>
        <v>Naked</v>
      </c>
    </row>
    <row r="5691" spans="1:28" x14ac:dyDescent="0.25">
      <c r="A5691" t="s">
        <v>3798</v>
      </c>
      <c r="B5691" t="s">
        <v>3799</v>
      </c>
      <c r="C5691" t="s">
        <v>3800</v>
      </c>
      <c r="D5691" t="s">
        <v>3801</v>
      </c>
      <c r="E5691" t="s">
        <v>142</v>
      </c>
      <c r="F5691" t="s">
        <v>32</v>
      </c>
      <c r="G5691" t="s">
        <v>25</v>
      </c>
      <c r="H5691">
        <v>4</v>
      </c>
      <c r="I5691">
        <v>547</v>
      </c>
      <c r="J5691">
        <v>177</v>
      </c>
      <c r="K5691" t="s">
        <v>3479</v>
      </c>
      <c r="L5691">
        <v>0</v>
      </c>
      <c r="M5691">
        <v>241</v>
      </c>
      <c r="N5691">
        <v>606</v>
      </c>
      <c r="O5691">
        <v>-8381</v>
      </c>
      <c r="P5691">
        <v>177595</v>
      </c>
      <c r="Q5691">
        <v>189720</v>
      </c>
      <c r="R5691">
        <v>2</v>
      </c>
      <c r="S5691">
        <v>5527205</v>
      </c>
      <c r="U5691" t="str">
        <f>IFERROR(LEFT(spotify_top_songs_audio_features[[#This Row],[artist_names]],SEARCH(",",spotify_top_songs_audio_features[[#This Row],[artist_names]])-1),spotify_top_songs_audio_features[[#This Row],[artist_names]])</f>
        <v>Stromae</v>
      </c>
      <c r="V5691" t="str">
        <f>IFERROR(MID(spotify_top_songs_audio_features[[#This Row],[artist_names]],SEARCH(",",spotify_top_songs_audio_features[[#This Row],[artist_names]])+2,99),"")</f>
        <v/>
      </c>
      <c r="W5691" t="str">
        <f>spotify_top_songs_audio_features[[#This Row],[source]]</f>
        <v>Universal Music Division Polydor</v>
      </c>
      <c r="X5691" s="1">
        <f>spotify_top_songs_audio_features[[#This Row],[streams]]</f>
        <v>5527205</v>
      </c>
      <c r="Y5691" t="str">
        <f>IF(Tabela2[[#This Row],[feat]]="","","Feat")</f>
        <v/>
      </c>
      <c r="Z5691" s="17" t="str">
        <f>CONCATENATE(INT(spotify_top_songs_audio_features[[#This Row],[duration_ms]]/(60*1000)),":",MOD(INT(spotify_top_songs_audio_features[[#This Row],[duration_ms]]/1000),60))</f>
        <v>3:9</v>
      </c>
      <c r="AA56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691" t="str">
        <f>spotify_top_songs_audio_features[[#This Row],[track_name]]</f>
        <v>L’enfer</v>
      </c>
    </row>
    <row r="5692" spans="1:28" x14ac:dyDescent="0.25">
      <c r="A5692" t="s">
        <v>10255</v>
      </c>
      <c r="B5692" t="s">
        <v>3799</v>
      </c>
      <c r="C5692" t="s">
        <v>10256</v>
      </c>
      <c r="D5692" t="s">
        <v>3801</v>
      </c>
      <c r="E5692" t="s">
        <v>113</v>
      </c>
      <c r="F5692" t="s">
        <v>24</v>
      </c>
      <c r="G5692" t="s">
        <v>152</v>
      </c>
      <c r="H5692">
        <v>641</v>
      </c>
      <c r="I5692">
        <v>681</v>
      </c>
      <c r="J5692">
        <v>354</v>
      </c>
      <c r="K5692" t="s">
        <v>6590</v>
      </c>
      <c r="L5692">
        <v>3.3600000000000001E-3</v>
      </c>
      <c r="M5692">
        <v>425</v>
      </c>
      <c r="N5692">
        <v>836</v>
      </c>
      <c r="O5692">
        <v>-6418</v>
      </c>
      <c r="P5692">
        <v>138095</v>
      </c>
      <c r="Q5692">
        <v>190012</v>
      </c>
      <c r="R5692">
        <v>1</v>
      </c>
      <c r="S5692">
        <v>5526277</v>
      </c>
      <c r="U5692" t="str">
        <f>IFERROR(LEFT(spotify_top_songs_audio_features[[#This Row],[artist_names]],SEARCH(",",spotify_top_songs_audio_features[[#This Row],[artist_names]])-1),spotify_top_songs_audio_features[[#This Row],[artist_names]])</f>
        <v>Stromae</v>
      </c>
      <c r="V5692" t="str">
        <f>IFERROR(MID(spotify_top_songs_audio_features[[#This Row],[artist_names]],SEARCH(",",spotify_top_songs_audio_features[[#This Row],[artist_names]])+2,99),"")</f>
        <v/>
      </c>
      <c r="W5692" t="str">
        <f>spotify_top_songs_audio_features[[#This Row],[source]]</f>
        <v>Universal Music Division Polydor</v>
      </c>
      <c r="X5692" s="1">
        <f>spotify_top_songs_audio_features[[#This Row],[streams]]</f>
        <v>5526277</v>
      </c>
      <c r="Y5692" t="str">
        <f>IF(Tabela2[[#This Row],[feat]]="","","Feat")</f>
        <v/>
      </c>
      <c r="Z5692" s="17" t="str">
        <f>CONCATENATE(INT(spotify_top_songs_audio_features[[#This Row],[duration_ms]]/(60*1000)),":",MOD(INT(spotify_top_songs_audio_features[[#This Row],[duration_ms]]/1000),60))</f>
        <v>3:10</v>
      </c>
      <c r="AA56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692" t="str">
        <f>spotify_top_songs_audio_features[[#This Row],[track_name]]</f>
        <v>Santé</v>
      </c>
    </row>
    <row r="5693" spans="1:28" x14ac:dyDescent="0.25">
      <c r="A5693" t="s">
        <v>1589</v>
      </c>
      <c r="B5693" t="s">
        <v>1590</v>
      </c>
      <c r="C5693" t="s">
        <v>1591</v>
      </c>
      <c r="D5693" t="s">
        <v>756</v>
      </c>
      <c r="E5693" t="s">
        <v>43</v>
      </c>
      <c r="F5693" t="s">
        <v>24</v>
      </c>
      <c r="G5693" t="s">
        <v>25</v>
      </c>
      <c r="H5693">
        <v>608</v>
      </c>
      <c r="I5693">
        <v>792</v>
      </c>
      <c r="J5693">
        <v>355</v>
      </c>
      <c r="K5693" t="s">
        <v>1592</v>
      </c>
      <c r="L5693">
        <v>653</v>
      </c>
      <c r="M5693">
        <v>252</v>
      </c>
      <c r="N5693">
        <v>611</v>
      </c>
      <c r="O5693">
        <v>-5721</v>
      </c>
      <c r="P5693">
        <v>161104</v>
      </c>
      <c r="Q5693">
        <v>144536</v>
      </c>
      <c r="R5693">
        <v>4</v>
      </c>
      <c r="S5693">
        <v>5525936</v>
      </c>
      <c r="U5693" t="str">
        <f>IFERROR(LEFT(spotify_top_songs_audio_features[[#This Row],[artist_names]],SEARCH(",",spotify_top_songs_audio_features[[#This Row],[artist_names]])-1),spotify_top_songs_audio_features[[#This Row],[artist_names]])</f>
        <v>siouxxie sixxsta</v>
      </c>
      <c r="V5693" t="str">
        <f>IFERROR(MID(spotify_top_songs_audio_features[[#This Row],[artist_names]],SEARCH(",",spotify_top_songs_audio_features[[#This Row],[artist_names]])+2,99),"")</f>
        <v/>
      </c>
      <c r="W5693" t="str">
        <f>spotify_top_songs_audio_features[[#This Row],[source]]</f>
        <v>Elektra (NEK)</v>
      </c>
      <c r="X5693" s="1">
        <f>spotify_top_songs_audio_features[[#This Row],[streams]]</f>
        <v>5525936</v>
      </c>
      <c r="Y5693" t="str">
        <f>IF(Tabela2[[#This Row],[feat]]="","","Feat")</f>
        <v/>
      </c>
      <c r="Z5693" s="17" t="str">
        <f>CONCATENATE(INT(spotify_top_songs_audio_features[[#This Row],[duration_ms]]/(60*1000)),":",MOD(INT(spotify_top_songs_audio_features[[#This Row],[duration_ms]]/1000),60))</f>
        <v>2:24</v>
      </c>
      <c r="AA56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93" t="str">
        <f>spotify_top_songs_audio_features[[#This Row],[track_name]]</f>
        <v>masquerade</v>
      </c>
    </row>
    <row r="5694" spans="1:28" x14ac:dyDescent="0.25">
      <c r="A5694" t="s">
        <v>15253</v>
      </c>
      <c r="B5694" t="s">
        <v>4093</v>
      </c>
      <c r="C5694" t="s">
        <v>4094</v>
      </c>
      <c r="D5694" t="s">
        <v>929</v>
      </c>
      <c r="E5694" t="s">
        <v>43</v>
      </c>
      <c r="F5694" t="s">
        <v>32</v>
      </c>
      <c r="G5694" t="s">
        <v>25</v>
      </c>
      <c r="H5694">
        <v>752</v>
      </c>
      <c r="I5694">
        <v>87</v>
      </c>
      <c r="J5694">
        <v>623</v>
      </c>
      <c r="K5694" t="s">
        <v>4095</v>
      </c>
      <c r="L5694">
        <v>1.1199999999999999E-3</v>
      </c>
      <c r="M5694">
        <v>489</v>
      </c>
      <c r="N5694">
        <v>784</v>
      </c>
      <c r="O5694">
        <v>-3812</v>
      </c>
      <c r="P5694">
        <v>120006</v>
      </c>
      <c r="Q5694">
        <v>157707</v>
      </c>
      <c r="R5694">
        <v>1</v>
      </c>
      <c r="S5694">
        <v>5518032</v>
      </c>
      <c r="U5694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5694" t="str">
        <f>IFERROR(MID(spotify_top_songs_audio_features[[#This Row],[artist_names]],SEARCH(",",spotify_top_songs_audio_features[[#This Row],[artist_names]])+2,99),"")</f>
        <v>BLACKPINK</v>
      </c>
      <c r="W5694" t="str">
        <f>spotify_top_songs_audio_features[[#This Row],[source]]</f>
        <v>Interscope Records</v>
      </c>
      <c r="X5694" s="1">
        <f>spotify_top_songs_audio_features[[#This Row],[streams]]</f>
        <v>5518032</v>
      </c>
      <c r="Y5694" t="str">
        <f>IF(Tabela2[[#This Row],[feat]]="","","Feat")</f>
        <v>Feat</v>
      </c>
      <c r="Z5694" s="17" t="str">
        <f>CONCATENATE(INT(spotify_top_songs_audio_features[[#This Row],[duration_ms]]/(60*1000)),":",MOD(INT(spotify_top_songs_audio_features[[#This Row],[duration_ms]]/1000),60))</f>
        <v>2:37</v>
      </c>
      <c r="AA56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694" t="str">
        <f>spotify_top_songs_audio_features[[#This Row],[track_name]]</f>
        <v>Sour Candy (with BLACKPINK)</v>
      </c>
    </row>
    <row r="5695" spans="1:28" x14ac:dyDescent="0.25">
      <c r="A5695" t="s">
        <v>11050</v>
      </c>
      <c r="B5695" t="s">
        <v>1541</v>
      </c>
      <c r="C5695" t="s">
        <v>11051</v>
      </c>
      <c r="D5695" t="s">
        <v>22</v>
      </c>
      <c r="E5695" t="s">
        <v>113</v>
      </c>
      <c r="F5695" t="s">
        <v>24</v>
      </c>
      <c r="G5695" t="s">
        <v>25</v>
      </c>
      <c r="H5695">
        <v>624</v>
      </c>
      <c r="I5695">
        <v>452</v>
      </c>
      <c r="J5695">
        <v>681</v>
      </c>
      <c r="K5695" t="s">
        <v>1862</v>
      </c>
      <c r="L5695">
        <v>1.0200000000000001E-3</v>
      </c>
      <c r="M5695">
        <v>311</v>
      </c>
      <c r="N5695">
        <v>724</v>
      </c>
      <c r="O5695">
        <v>-8206</v>
      </c>
      <c r="P5695">
        <v>199775</v>
      </c>
      <c r="Q5695">
        <v>243987</v>
      </c>
      <c r="R5695">
        <v>1</v>
      </c>
      <c r="S5695">
        <v>5517667</v>
      </c>
      <c r="U5695" t="str">
        <f>IFERROR(LEFT(spotify_top_songs_audio_features[[#This Row],[artist_names]],SEARCH(",",spotify_top_songs_audio_features[[#This Row],[artist_names]])-1),spotify_top_songs_audio_features[[#This Row],[artist_names]])</f>
        <v>Justin Timberlake</v>
      </c>
      <c r="V5695" t="str">
        <f>IFERROR(MID(spotify_top_songs_audio_features[[#This Row],[artist_names]],SEARCH(",",spotify_top_songs_audio_features[[#This Row],[artist_names]])+2,99),"")</f>
        <v/>
      </c>
      <c r="W5695" t="str">
        <f>spotify_top_songs_audio_features[[#This Row],[source]]</f>
        <v>RCA Records Label</v>
      </c>
      <c r="X5695" s="1">
        <f>spotify_top_songs_audio_features[[#This Row],[streams]]</f>
        <v>5517667</v>
      </c>
      <c r="Y5695" t="str">
        <f>IF(Tabela2[[#This Row],[feat]]="","","Feat")</f>
        <v/>
      </c>
      <c r="Z5695" s="17" t="str">
        <f>CONCATENATE(INT(spotify_top_songs_audio_features[[#This Row],[duration_ms]]/(60*1000)),":",MOD(INT(spotify_top_songs_audio_features[[#This Row],[duration_ms]]/1000),60))</f>
        <v>4:3</v>
      </c>
      <c r="AA56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695" t="str">
        <f>spotify_top_songs_audio_features[[#This Row],[track_name]]</f>
        <v>Man of the Woods</v>
      </c>
    </row>
    <row r="5696" spans="1:28" x14ac:dyDescent="0.25">
      <c r="A5696" t="s">
        <v>6898</v>
      </c>
      <c r="B5696" t="s">
        <v>1006</v>
      </c>
      <c r="C5696" t="s">
        <v>6899</v>
      </c>
      <c r="D5696" t="s">
        <v>1008</v>
      </c>
      <c r="E5696" t="s">
        <v>31</v>
      </c>
      <c r="F5696" t="s">
        <v>24</v>
      </c>
      <c r="G5696" t="s">
        <v>25</v>
      </c>
      <c r="H5696">
        <v>84</v>
      </c>
      <c r="I5696">
        <v>543</v>
      </c>
      <c r="J5696">
        <v>476</v>
      </c>
      <c r="K5696" t="s">
        <v>1018</v>
      </c>
      <c r="L5696">
        <v>0</v>
      </c>
      <c r="M5696">
        <v>117</v>
      </c>
      <c r="N5696">
        <v>161</v>
      </c>
      <c r="O5696">
        <v>-7738</v>
      </c>
      <c r="P5696">
        <v>170067</v>
      </c>
      <c r="Q5696">
        <v>171714</v>
      </c>
      <c r="R5696">
        <v>1</v>
      </c>
      <c r="S5696">
        <v>5516007</v>
      </c>
      <c r="U5696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696" t="str">
        <f>IFERROR(MID(spotify_top_songs_audio_features[[#This Row],[artist_names]],SEARCH(",",spotify_top_songs_audio_features[[#This Row],[artist_names]])+2,99),"")</f>
        <v/>
      </c>
      <c r="W5696" t="str">
        <f>spotify_top_songs_audio_features[[#This Row],[source]]</f>
        <v>Slaughter Gang, LLC/Epic Records</v>
      </c>
      <c r="X5696" s="1">
        <f>spotify_top_songs_audio_features[[#This Row],[streams]]</f>
        <v>5516007</v>
      </c>
      <c r="Y5696" t="str">
        <f>IF(Tabela2[[#This Row],[feat]]="","","Feat")</f>
        <v/>
      </c>
      <c r="Z5696" s="17" t="str">
        <f>CONCATENATE(INT(spotify_top_songs_audio_features[[#This Row],[duration_ms]]/(60*1000)),":",MOD(INT(spotify_top_songs_audio_features[[#This Row],[duration_ms]]/1000),60))</f>
        <v>2:51</v>
      </c>
      <c r="AA56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696" t="str">
        <f>spotify_top_songs_audio_features[[#This Row],[track_name]]</f>
        <v>asmr</v>
      </c>
    </row>
    <row r="5697" spans="1:28" x14ac:dyDescent="0.25">
      <c r="A5697" t="s">
        <v>15548</v>
      </c>
      <c r="B5697" t="s">
        <v>15549</v>
      </c>
      <c r="C5697" t="s">
        <v>15550</v>
      </c>
      <c r="D5697" t="s">
        <v>3859</v>
      </c>
      <c r="E5697" t="s">
        <v>177</v>
      </c>
      <c r="F5697" t="s">
        <v>32</v>
      </c>
      <c r="G5697" t="s">
        <v>25</v>
      </c>
      <c r="H5697">
        <v>46</v>
      </c>
      <c r="I5697">
        <v>697</v>
      </c>
      <c r="J5697">
        <v>325</v>
      </c>
      <c r="K5697" t="s">
        <v>10483</v>
      </c>
      <c r="L5697">
        <v>0</v>
      </c>
      <c r="M5697">
        <v>362</v>
      </c>
      <c r="N5697">
        <v>701</v>
      </c>
      <c r="O5697">
        <v>-5954</v>
      </c>
      <c r="P5697">
        <v>153426</v>
      </c>
      <c r="Q5697">
        <v>202120</v>
      </c>
      <c r="R5697">
        <v>1</v>
      </c>
      <c r="S5697">
        <v>5513542</v>
      </c>
      <c r="U5697" t="str">
        <f>IFERROR(LEFT(spotify_top_songs_audio_features[[#This Row],[artist_names]],SEARCH(",",spotify_top_songs_audio_features[[#This Row],[artist_names]])-1),spotify_top_songs_audio_features[[#This Row],[artist_names]])</f>
        <v>Pusha T</v>
      </c>
      <c r="V5697" t="str">
        <f>IFERROR(MID(spotify_top_songs_audio_features[[#This Row],[artist_names]],SEARCH(",",spotify_top_songs_audio_features[[#This Row],[artist_names]])+2,99),"")</f>
        <v/>
      </c>
      <c r="W5697" t="str">
        <f>spotify_top_songs_audio_features[[#This Row],[source]]</f>
        <v>Getting Out Our Dreams, Inc./Def Jam Recordings</v>
      </c>
      <c r="X5697" s="1">
        <f>spotify_top_songs_audio_features[[#This Row],[streams]]</f>
        <v>5513542</v>
      </c>
      <c r="Y5697" t="str">
        <f>IF(Tabela2[[#This Row],[feat]]="","","Feat")</f>
        <v/>
      </c>
      <c r="Z5697" s="17" t="str">
        <f>CONCATENATE(INT(spotify_top_songs_audio_features[[#This Row],[duration_ms]]/(60*1000)),":",MOD(INT(spotify_top_songs_audio_features[[#This Row],[duration_ms]]/1000),60))</f>
        <v>3:22</v>
      </c>
      <c r="AA56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697" t="str">
        <f>spotify_top_songs_audio_features[[#This Row],[track_name]]</f>
        <v>If You Know You Know</v>
      </c>
    </row>
    <row r="5698" spans="1:28" x14ac:dyDescent="0.25">
      <c r="A5698" t="s">
        <v>13815</v>
      </c>
      <c r="B5698" t="s">
        <v>987</v>
      </c>
      <c r="C5698" t="s">
        <v>7597</v>
      </c>
      <c r="D5698" t="s">
        <v>989</v>
      </c>
      <c r="E5698" t="s">
        <v>86</v>
      </c>
      <c r="F5698" t="s">
        <v>32</v>
      </c>
      <c r="G5698" t="s">
        <v>25</v>
      </c>
      <c r="H5698">
        <v>727</v>
      </c>
      <c r="I5698">
        <v>638</v>
      </c>
      <c r="J5698">
        <v>67</v>
      </c>
      <c r="K5698" t="s">
        <v>4868</v>
      </c>
      <c r="L5698">
        <v>351</v>
      </c>
      <c r="M5698">
        <v>815</v>
      </c>
      <c r="N5698">
        <v>913</v>
      </c>
      <c r="O5698">
        <v>-8687</v>
      </c>
      <c r="P5698">
        <v>152059</v>
      </c>
      <c r="Q5698">
        <v>159615</v>
      </c>
      <c r="R5698">
        <v>1</v>
      </c>
      <c r="S5698">
        <v>5513118</v>
      </c>
      <c r="U5698" t="str">
        <f>IFERROR(LEFT(spotify_top_songs_audio_features[[#This Row],[artist_names]],SEARCH(",",spotify_top_songs_audio_features[[#This Row],[artist_names]])-1),spotify_top_songs_audio_features[[#This Row],[artist_names]])</f>
        <v>João Gomes</v>
      </c>
      <c r="V5698" t="str">
        <f>IFERROR(MID(spotify_top_songs_audio_features[[#This Row],[artist_names]],SEARCH(",",spotify_top_songs_audio_features[[#This Row],[artist_names]])+2,99),"")</f>
        <v/>
      </c>
      <c r="W5698" t="str">
        <f>spotify_top_songs_audio_features[[#This Row],[source]]</f>
        <v>JG Shows</v>
      </c>
      <c r="X5698" s="1">
        <f>spotify_top_songs_audio_features[[#This Row],[streams]]</f>
        <v>5513118</v>
      </c>
      <c r="Y5698" t="str">
        <f>IF(Tabela2[[#This Row],[feat]]="","","Feat")</f>
        <v/>
      </c>
      <c r="Z5698" s="17" t="str">
        <f>CONCATENATE(INT(spotify_top_songs_audio_features[[#This Row],[duration_ms]]/(60*1000)),":",MOD(INT(spotify_top_songs_audio_features[[#This Row],[duration_ms]]/1000),60))</f>
        <v>2:39</v>
      </c>
      <c r="AA56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698" t="str">
        <f>spotify_top_songs_audio_features[[#This Row],[track_name]]</f>
        <v>Meu Pedaço de Pecado</v>
      </c>
    </row>
    <row r="5699" spans="1:28" x14ac:dyDescent="0.25">
      <c r="A5699" t="s">
        <v>13029</v>
      </c>
      <c r="B5699" t="s">
        <v>125</v>
      </c>
      <c r="C5699" t="s">
        <v>13030</v>
      </c>
      <c r="D5699" t="s">
        <v>127</v>
      </c>
      <c r="E5699" t="s">
        <v>58</v>
      </c>
      <c r="F5699" t="s">
        <v>24</v>
      </c>
      <c r="G5699" t="s">
        <v>25</v>
      </c>
      <c r="H5699">
        <v>437</v>
      </c>
      <c r="I5699">
        <v>716</v>
      </c>
      <c r="J5699">
        <v>5</v>
      </c>
      <c r="K5699" t="s">
        <v>3081</v>
      </c>
      <c r="L5699">
        <v>0</v>
      </c>
      <c r="M5699">
        <v>208</v>
      </c>
      <c r="N5699">
        <v>307</v>
      </c>
      <c r="O5699">
        <v>-4306</v>
      </c>
      <c r="P5699">
        <v>170094</v>
      </c>
      <c r="Q5699">
        <v>253304</v>
      </c>
      <c r="R5699">
        <v>1</v>
      </c>
      <c r="S5699">
        <v>5512091</v>
      </c>
      <c r="U5699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699" t="str">
        <f>IFERROR(MID(spotify_top_songs_audio_features[[#This Row],[artist_names]],SEARCH(",",spotify_top_songs_audio_features[[#This Row],[artist_names]])+2,99),"")</f>
        <v/>
      </c>
      <c r="W5699" t="str">
        <f>spotify_top_songs_audio_features[[#This Row],[source]]</f>
        <v>BIGHIT MUSIC</v>
      </c>
      <c r="X5699" s="1">
        <f>spotify_top_songs_audio_features[[#This Row],[streams]]</f>
        <v>5512091</v>
      </c>
      <c r="Y5699" t="str">
        <f>IF(Tabela2[[#This Row],[feat]]="","","Feat")</f>
        <v/>
      </c>
      <c r="Z5699" s="17" t="str">
        <f>CONCATENATE(INT(spotify_top_songs_audio_features[[#This Row],[duration_ms]]/(60*1000)),":",MOD(INT(spotify_top_songs_audio_features[[#This Row],[duration_ms]]/1000),60))</f>
        <v>4:13</v>
      </c>
      <c r="AA56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699" t="str">
        <f>spotify_top_songs_audio_features[[#This Row],[track_name]]</f>
        <v>Heartbeat (BTS World Original Soundtrack)</v>
      </c>
    </row>
    <row r="5700" spans="1:28" x14ac:dyDescent="0.25">
      <c r="A5700" t="s">
        <v>4886</v>
      </c>
      <c r="B5700" t="s">
        <v>4887</v>
      </c>
      <c r="C5700" t="s">
        <v>4888</v>
      </c>
      <c r="D5700" t="s">
        <v>132</v>
      </c>
      <c r="E5700" t="s">
        <v>70</v>
      </c>
      <c r="F5700" t="s">
        <v>24</v>
      </c>
      <c r="G5700" t="s">
        <v>25</v>
      </c>
      <c r="H5700">
        <v>615</v>
      </c>
      <c r="I5700">
        <v>834</v>
      </c>
      <c r="J5700">
        <v>667</v>
      </c>
      <c r="K5700" t="s">
        <v>930</v>
      </c>
      <c r="L5700">
        <v>0</v>
      </c>
      <c r="M5700">
        <v>157</v>
      </c>
      <c r="N5700">
        <v>341</v>
      </c>
      <c r="O5700">
        <v>-5471</v>
      </c>
      <c r="P5700">
        <v>112602</v>
      </c>
      <c r="Q5700">
        <v>211411</v>
      </c>
      <c r="R5700">
        <v>1</v>
      </c>
      <c r="S5700">
        <v>5510906</v>
      </c>
      <c r="U5700" t="str">
        <f>IFERROR(LEFT(spotify_top_songs_audio_features[[#This Row],[artist_names]],SEARCH(",",spotify_top_songs_audio_features[[#This Row],[artist_names]])-1),spotify_top_songs_audio_features[[#This Row],[artist_names]])</f>
        <v>Madame</v>
      </c>
      <c r="V5700" t="str">
        <f>IFERROR(MID(spotify_top_songs_audio_features[[#This Row],[artist_names]],SEARCH(",",spotify_top_songs_audio_features[[#This Row],[artist_names]])+2,99),"")</f>
        <v/>
      </c>
      <c r="W5700" t="str">
        <f>spotify_top_songs_audio_features[[#This Row],[source]]</f>
        <v>Universal Music Italia srL. (Sugar)</v>
      </c>
      <c r="X5700" s="1">
        <f>spotify_top_songs_audio_features[[#This Row],[streams]]</f>
        <v>5510906</v>
      </c>
      <c r="Y5700" t="str">
        <f>IF(Tabela2[[#This Row],[feat]]="","","Feat")</f>
        <v/>
      </c>
      <c r="Z5700" s="17" t="str">
        <f>CONCATENATE(INT(spotify_top_songs_audio_features[[#This Row],[duration_ms]]/(60*1000)),":",MOD(INT(spotify_top_songs_audio_features[[#This Row],[duration_ms]]/1000),60))</f>
        <v>3:31</v>
      </c>
      <c r="AA57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700" t="str">
        <f>spotify_top_songs_audio_features[[#This Row],[track_name]]</f>
        <v>VOCE</v>
      </c>
    </row>
    <row r="5701" spans="1:28" x14ac:dyDescent="0.25">
      <c r="A5701" t="s">
        <v>2197</v>
      </c>
      <c r="B5701" t="s">
        <v>2198</v>
      </c>
      <c r="C5701" t="s">
        <v>2199</v>
      </c>
      <c r="D5701" t="s">
        <v>220</v>
      </c>
      <c r="E5701" t="s">
        <v>142</v>
      </c>
      <c r="F5701" t="s">
        <v>24</v>
      </c>
      <c r="G5701" t="s">
        <v>25</v>
      </c>
      <c r="H5701">
        <v>799</v>
      </c>
      <c r="I5701">
        <v>701</v>
      </c>
      <c r="J5701">
        <v>282</v>
      </c>
      <c r="K5701" t="s">
        <v>2200</v>
      </c>
      <c r="L5701">
        <v>7.3600000000000002E-3</v>
      </c>
      <c r="M5701">
        <v>514</v>
      </c>
      <c r="N5701">
        <v>607</v>
      </c>
      <c r="O5701">
        <v>-3272</v>
      </c>
      <c r="P5701">
        <v>100946</v>
      </c>
      <c r="Q5701">
        <v>201920</v>
      </c>
      <c r="R5701">
        <v>73</v>
      </c>
      <c r="S5701">
        <v>5510113</v>
      </c>
      <c r="U5701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5701" t="str">
        <f>IFERROR(MID(spotify_top_songs_audio_features[[#This Row],[artist_names]],SEARCH(",",spotify_top_songs_audio_features[[#This Row],[artist_names]])+2,99),"")</f>
        <v>Nicki Minaj</v>
      </c>
      <c r="W5701" t="str">
        <f>spotify_top_songs_audio_features[[#This Row],[source]]</f>
        <v>UMLE - Latino</v>
      </c>
      <c r="X5701" s="1">
        <f>spotify_top_songs_audio_features[[#This Row],[streams]]</f>
        <v>5510113</v>
      </c>
      <c r="Y5701" t="str">
        <f>IF(Tabela2[[#This Row],[feat]]="","","Feat")</f>
        <v>Feat</v>
      </c>
      <c r="Z5701" s="17" t="str">
        <f>CONCATENATE(INT(spotify_top_songs_audio_features[[#This Row],[duration_ms]]/(60*1000)),":",MOD(INT(spotify_top_songs_audio_features[[#This Row],[duration_ms]]/1000),60))</f>
        <v>3:21</v>
      </c>
      <c r="AA57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701" t="str">
        <f>spotify_top_songs_audio_features[[#This Row],[track_name]]</f>
        <v>Tusa</v>
      </c>
    </row>
    <row r="5702" spans="1:28" x14ac:dyDescent="0.25">
      <c r="A5702" t="s">
        <v>15104</v>
      </c>
      <c r="B5702" t="s">
        <v>120</v>
      </c>
      <c r="C5702" t="s">
        <v>15105</v>
      </c>
      <c r="D5702" t="s">
        <v>282</v>
      </c>
      <c r="E5702" t="s">
        <v>43</v>
      </c>
      <c r="F5702" t="s">
        <v>32</v>
      </c>
      <c r="G5702" t="s">
        <v>25</v>
      </c>
      <c r="H5702">
        <v>853</v>
      </c>
      <c r="I5702">
        <v>467</v>
      </c>
      <c r="J5702">
        <v>195</v>
      </c>
      <c r="K5702" t="s">
        <v>15106</v>
      </c>
      <c r="L5702">
        <v>171</v>
      </c>
      <c r="M5702">
        <v>203</v>
      </c>
      <c r="N5702">
        <v>329</v>
      </c>
      <c r="O5702">
        <v>-6843</v>
      </c>
      <c r="P5702">
        <v>87023</v>
      </c>
      <c r="Q5702">
        <v>220709</v>
      </c>
      <c r="R5702">
        <v>1</v>
      </c>
      <c r="S5702">
        <v>5507522</v>
      </c>
      <c r="U5702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702" t="str">
        <f>IFERROR(MID(spotify_top_songs_audio_features[[#This Row],[artist_names]],SEARCH(",",spotify_top_songs_audio_features[[#This Row],[artist_names]])+2,99),"")</f>
        <v/>
      </c>
      <c r="W5702" t="str">
        <f>spotify_top_songs_audio_features[[#This Row],[source]]</f>
        <v>Columbia</v>
      </c>
      <c r="X5702" s="1">
        <f>spotify_top_songs_audio_features[[#This Row],[streams]]</f>
        <v>5507522</v>
      </c>
      <c r="Y5702" t="str">
        <f>IF(Tabela2[[#This Row],[feat]]="","","Feat")</f>
        <v/>
      </c>
      <c r="Z5702" s="17" t="str">
        <f>CONCATENATE(INT(spotify_top_songs_audio_features[[#This Row],[duration_ms]]/(60*1000)),":",MOD(INT(spotify_top_songs_audio_features[[#This Row],[duration_ms]]/1000),60))</f>
        <v>3:40</v>
      </c>
      <c r="AA57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02" t="str">
        <f>spotify_top_songs_audio_features[[#This Row],[track_name]]</f>
        <v>vice city</v>
      </c>
    </row>
    <row r="5703" spans="1:28" x14ac:dyDescent="0.25">
      <c r="A5703" t="s">
        <v>4101</v>
      </c>
      <c r="B5703" t="s">
        <v>673</v>
      </c>
      <c r="C5703" t="s">
        <v>4102</v>
      </c>
      <c r="D5703" t="s">
        <v>176</v>
      </c>
      <c r="E5703" t="s">
        <v>58</v>
      </c>
      <c r="F5703" t="s">
        <v>32</v>
      </c>
      <c r="G5703" t="s">
        <v>25</v>
      </c>
      <c r="H5703">
        <v>763</v>
      </c>
      <c r="I5703">
        <v>526</v>
      </c>
      <c r="J5703">
        <v>355</v>
      </c>
      <c r="K5703" t="s">
        <v>4103</v>
      </c>
      <c r="L5703">
        <v>2.2499999999999999E-4</v>
      </c>
      <c r="M5703">
        <v>111</v>
      </c>
      <c r="N5703">
        <v>362</v>
      </c>
      <c r="O5703">
        <v>-6753</v>
      </c>
      <c r="P5703">
        <v>181856</v>
      </c>
      <c r="Q5703">
        <v>162333</v>
      </c>
      <c r="R5703">
        <v>1</v>
      </c>
      <c r="S5703">
        <v>5505266</v>
      </c>
      <c r="U5703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703" t="str">
        <f>IFERROR(MID(spotify_top_songs_audio_features[[#This Row],[artist_names]],SEARCH(",",spotify_top_songs_audio_features[[#This Row],[artist_names]])+2,99),"")</f>
        <v/>
      </c>
      <c r="W5703" t="str">
        <f>spotify_top_songs_audio_features[[#This Row],[source]]</f>
        <v>Epic/Freebandz</v>
      </c>
      <c r="X5703" s="1">
        <f>spotify_top_songs_audio_features[[#This Row],[streams]]</f>
        <v>5505266</v>
      </c>
      <c r="Y5703" t="str">
        <f>IF(Tabela2[[#This Row],[feat]]="","","Feat")</f>
        <v/>
      </c>
      <c r="Z5703" s="17" t="str">
        <f>CONCATENATE(INT(spotify_top_songs_audio_features[[#This Row],[duration_ms]]/(60*1000)),":",MOD(INT(spotify_top_songs_audio_features[[#This Row],[duration_ms]]/1000),60))</f>
        <v>2:42</v>
      </c>
      <c r="AA57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703" t="str">
        <f>spotify_top_songs_audio_features[[#This Row],[track_name]]</f>
        <v>GOLD STACKS</v>
      </c>
    </row>
    <row r="5704" spans="1:28" x14ac:dyDescent="0.25">
      <c r="A5704" t="s">
        <v>3303</v>
      </c>
      <c r="B5704" t="s">
        <v>3304</v>
      </c>
      <c r="C5704" t="s">
        <v>3305</v>
      </c>
      <c r="D5704" t="s">
        <v>171</v>
      </c>
      <c r="E5704" t="s">
        <v>43</v>
      </c>
      <c r="F5704" t="s">
        <v>32</v>
      </c>
      <c r="G5704" t="s">
        <v>25</v>
      </c>
      <c r="H5704">
        <v>723</v>
      </c>
      <c r="I5704">
        <v>673</v>
      </c>
      <c r="J5704">
        <v>137</v>
      </c>
      <c r="K5704" t="s">
        <v>3306</v>
      </c>
      <c r="L5704">
        <v>0</v>
      </c>
      <c r="M5704">
        <v>323</v>
      </c>
      <c r="N5704">
        <v>302</v>
      </c>
      <c r="O5704">
        <v>-7636</v>
      </c>
      <c r="P5704">
        <v>120046</v>
      </c>
      <c r="Q5704">
        <v>230389</v>
      </c>
      <c r="R5704">
        <v>1</v>
      </c>
      <c r="S5704">
        <v>5504912</v>
      </c>
      <c r="U5704" t="str">
        <f>IFERROR(LEFT(spotify_top_songs_audio_features[[#This Row],[artist_names]],SEARCH(",",spotify_top_songs_audio_features[[#This Row],[artist_names]])-1),spotify_top_songs_audio_features[[#This Row],[artist_names]])</f>
        <v>Sfera Ebbasta</v>
      </c>
      <c r="V5704" t="str">
        <f>IFERROR(MID(spotify_top_songs_audio_features[[#This Row],[artist_names]],SEARCH(",",spotify_top_songs_audio_features[[#This Row],[artist_names]])+2,99),"")</f>
        <v>Marracash, Guè</v>
      </c>
      <c r="W5704" t="str">
        <f>spotify_top_songs_audio_features[[#This Row],[source]]</f>
        <v>Universal Music Italia srL.</v>
      </c>
      <c r="X5704" s="1">
        <f>spotify_top_songs_audio_features[[#This Row],[streams]]</f>
        <v>5504912</v>
      </c>
      <c r="Y5704" t="str">
        <f>IF(Tabela2[[#This Row],[feat]]="","","Feat")</f>
        <v>Feat</v>
      </c>
      <c r="Z5704" s="17" t="str">
        <f>CONCATENATE(INT(spotify_top_songs_audio_features[[#This Row],[duration_ms]]/(60*1000)),":",MOD(INT(spotify_top_songs_audio_features[[#This Row],[duration_ms]]/1000),60))</f>
        <v>3:50</v>
      </c>
      <c r="AA57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04" t="str">
        <f>spotify_top_songs_audio_features[[#This Row],[track_name]]</f>
        <v>Tik Tok (feat. Marracash &amp; Guè)</v>
      </c>
    </row>
    <row r="5705" spans="1:28" x14ac:dyDescent="0.25">
      <c r="A5705" t="s">
        <v>12056</v>
      </c>
      <c r="B5705" t="s">
        <v>12057</v>
      </c>
      <c r="C5705" t="s">
        <v>12058</v>
      </c>
      <c r="D5705" t="s">
        <v>2418</v>
      </c>
      <c r="E5705" t="s">
        <v>142</v>
      </c>
      <c r="F5705" t="s">
        <v>24</v>
      </c>
      <c r="G5705" t="s">
        <v>25</v>
      </c>
      <c r="H5705">
        <v>687</v>
      </c>
      <c r="I5705">
        <v>592</v>
      </c>
      <c r="J5705">
        <v>224</v>
      </c>
      <c r="K5705" t="s">
        <v>5011</v>
      </c>
      <c r="L5705">
        <v>0</v>
      </c>
      <c r="M5705">
        <v>279</v>
      </c>
      <c r="N5705">
        <v>246</v>
      </c>
      <c r="O5705">
        <v>-6378</v>
      </c>
      <c r="P5705">
        <v>17883</v>
      </c>
      <c r="Q5705">
        <v>225266</v>
      </c>
      <c r="R5705">
        <v>1</v>
      </c>
      <c r="S5705">
        <v>5503902</v>
      </c>
      <c r="U5705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5705" t="str">
        <f>IFERROR(MID(spotify_top_songs_audio_features[[#This Row],[artist_names]],SEARCH(",",spotify_top_songs_audio_features[[#This Row],[artist_names]])+2,99),"")</f>
        <v>Young Thug</v>
      </c>
      <c r="W5705" t="str">
        <f>spotify_top_songs_audio_features[[#This Row],[source]]</f>
        <v>Highbridge the Label / Atlantic Records</v>
      </c>
      <c r="X5705" s="1">
        <f>spotify_top_songs_audio_features[[#This Row],[streams]]</f>
        <v>5503902</v>
      </c>
      <c r="Y5705" t="str">
        <f>IF(Tabela2[[#This Row],[feat]]="","","Feat")</f>
        <v>Feat</v>
      </c>
      <c r="Z5705" s="17" t="str">
        <f>CONCATENATE(INT(spotify_top_songs_audio_features[[#This Row],[duration_ms]]/(60*1000)),":",MOD(INT(spotify_top_songs_audio_features[[#This Row],[duration_ms]]/1000),60))</f>
        <v>3:45</v>
      </c>
      <c r="AA57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705" t="str">
        <f>spotify_top_songs_audio_features[[#This Row],[track_name]]</f>
        <v>Might Not Give Up (feat. Young Thug)</v>
      </c>
    </row>
    <row r="5706" spans="1:28" x14ac:dyDescent="0.25">
      <c r="A5706" t="s">
        <v>10404</v>
      </c>
      <c r="B5706" t="s">
        <v>120</v>
      </c>
      <c r="C5706" t="s">
        <v>10405</v>
      </c>
      <c r="D5706" t="s">
        <v>264</v>
      </c>
      <c r="E5706" t="s">
        <v>23</v>
      </c>
      <c r="F5706" t="s">
        <v>24</v>
      </c>
      <c r="G5706" t="s">
        <v>25</v>
      </c>
      <c r="H5706">
        <v>835</v>
      </c>
      <c r="I5706">
        <v>462</v>
      </c>
      <c r="J5706">
        <v>155</v>
      </c>
      <c r="K5706" t="s">
        <v>4544</v>
      </c>
      <c r="L5706">
        <v>0</v>
      </c>
      <c r="M5706">
        <v>875</v>
      </c>
      <c r="N5706">
        <v>702</v>
      </c>
      <c r="O5706">
        <v>-6227</v>
      </c>
      <c r="P5706">
        <v>7899</v>
      </c>
      <c r="Q5706">
        <v>121672</v>
      </c>
      <c r="R5706">
        <v>1</v>
      </c>
      <c r="S5706">
        <v>5500157</v>
      </c>
      <c r="U5706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706" t="str">
        <f>IFERROR(MID(spotify_top_songs_audio_features[[#This Row],[artist_names]],SEARCH(",",spotify_top_songs_audio_features[[#This Row],[artist_names]])+2,99),"")</f>
        <v/>
      </c>
      <c r="W5706" t="str">
        <f>spotify_top_songs_audio_features[[#This Row],[source]]</f>
        <v>Bad Vibes Forever / EMPIRE</v>
      </c>
      <c r="X5706" s="1">
        <f>spotify_top_songs_audio_features[[#This Row],[streams]]</f>
        <v>5500157</v>
      </c>
      <c r="Y5706" t="str">
        <f>IF(Tabela2[[#This Row],[feat]]="","","Feat")</f>
        <v/>
      </c>
      <c r="Z5706" s="17" t="str">
        <f>CONCATENATE(INT(spotify_top_songs_audio_features[[#This Row],[duration_ms]]/(60*1000)),":",MOD(INT(spotify_top_songs_audio_features[[#This Row],[duration_ms]]/1000),60))</f>
        <v>2:1</v>
      </c>
      <c r="AA57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706" t="str">
        <f>spotify_top_songs_audio_features[[#This Row],[track_name]]</f>
        <v>Ex Bitch</v>
      </c>
    </row>
    <row r="5707" spans="1:28" x14ac:dyDescent="0.25">
      <c r="A5707" t="s">
        <v>10810</v>
      </c>
      <c r="B5707" t="s">
        <v>10811</v>
      </c>
      <c r="C5707" t="s">
        <v>10812</v>
      </c>
      <c r="D5707" t="s">
        <v>712</v>
      </c>
      <c r="E5707" t="s">
        <v>113</v>
      </c>
      <c r="F5707" t="s">
        <v>32</v>
      </c>
      <c r="G5707" t="s">
        <v>25</v>
      </c>
      <c r="H5707">
        <v>95</v>
      </c>
      <c r="I5707">
        <v>654</v>
      </c>
      <c r="J5707">
        <v>307</v>
      </c>
      <c r="K5707" t="s">
        <v>10813</v>
      </c>
      <c r="L5707">
        <v>0</v>
      </c>
      <c r="M5707">
        <v>138</v>
      </c>
      <c r="N5707">
        <v>886</v>
      </c>
      <c r="O5707">
        <v>-5895</v>
      </c>
      <c r="P5707">
        <v>132936</v>
      </c>
      <c r="Q5707">
        <v>194844</v>
      </c>
      <c r="R5707">
        <v>1</v>
      </c>
      <c r="S5707">
        <v>5496780</v>
      </c>
      <c r="U5707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5707" t="str">
        <f>IFERROR(MID(spotify_top_songs_audio_features[[#This Row],[artist_names]],SEARCH(",",spotify_top_songs_audio_features[[#This Row],[artist_names]])+2,99),"")</f>
        <v>NAV</v>
      </c>
      <c r="W5707" t="str">
        <f>spotify_top_songs_audio_features[[#This Row],[source]]</f>
        <v>Generation Now/Atlantic</v>
      </c>
      <c r="X5707" s="1">
        <f>spotify_top_songs_audio_features[[#This Row],[streams]]</f>
        <v>5496780</v>
      </c>
      <c r="Y5707" t="str">
        <f>IF(Tabela2[[#This Row],[feat]]="","","Feat")</f>
        <v>Feat</v>
      </c>
      <c r="Z5707" s="17" t="str">
        <f>CONCATENATE(INT(spotify_top_songs_audio_features[[#This Row],[duration_ms]]/(60*1000)),":",MOD(INT(spotify_top_songs_audio_features[[#This Row],[duration_ms]]/1000),60))</f>
        <v>3:14</v>
      </c>
      <c r="AA57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707" t="str">
        <f>spotify_top_songs_audio_features[[#This Row],[track_name]]</f>
        <v>Leaders (feat. NAV)</v>
      </c>
    </row>
    <row r="5708" spans="1:28" x14ac:dyDescent="0.25">
      <c r="A5708" t="s">
        <v>8444</v>
      </c>
      <c r="B5708" t="s">
        <v>624</v>
      </c>
      <c r="C5708" t="s">
        <v>8445</v>
      </c>
      <c r="D5708" t="s">
        <v>141</v>
      </c>
      <c r="E5708" t="s">
        <v>31</v>
      </c>
      <c r="F5708" t="s">
        <v>32</v>
      </c>
      <c r="G5708" t="s">
        <v>25</v>
      </c>
      <c r="H5708">
        <v>672</v>
      </c>
      <c r="I5708">
        <v>594</v>
      </c>
      <c r="J5708">
        <v>789</v>
      </c>
      <c r="K5708" t="s">
        <v>8446</v>
      </c>
      <c r="L5708">
        <v>5.1399999999999996E-3</v>
      </c>
      <c r="M5708">
        <v>152</v>
      </c>
      <c r="N5708">
        <v>158</v>
      </c>
      <c r="O5708">
        <v>-6813</v>
      </c>
      <c r="P5708">
        <v>171854</v>
      </c>
      <c r="Q5708">
        <v>169248</v>
      </c>
      <c r="R5708">
        <v>1</v>
      </c>
      <c r="S5708">
        <v>5496274</v>
      </c>
      <c r="U5708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5708" t="str">
        <f>IFERROR(MID(spotify_top_songs_audio_features[[#This Row],[artist_names]],SEARCH(",",spotify_top_songs_audio_features[[#This Row],[artist_names]])+2,99),"")</f>
        <v/>
      </c>
      <c r="W5708" t="str">
        <f>spotify_top_songs_audio_features[[#This Row],[source]]</f>
        <v>Rimas Entertainment LLC</v>
      </c>
      <c r="X5708" s="1">
        <f>spotify_top_songs_audio_features[[#This Row],[streams]]</f>
        <v>5496274</v>
      </c>
      <c r="Y5708" t="str">
        <f>IF(Tabela2[[#This Row],[feat]]="","","Feat")</f>
        <v/>
      </c>
      <c r="Z5708" s="17" t="str">
        <f>CONCATENATE(INT(spotify_top_songs_audio_features[[#This Row],[duration_ms]]/(60*1000)),":",MOD(INT(spotify_top_songs_audio_features[[#This Row],[duration_ms]]/1000),60))</f>
        <v>2:49</v>
      </c>
      <c r="AA57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08" t="str">
        <f>spotify_top_songs_audio_features[[#This Row],[track_name]]</f>
        <v>Si Estuviésemos Juntos</v>
      </c>
    </row>
    <row r="5709" spans="1:28" x14ac:dyDescent="0.25">
      <c r="A5709" t="s">
        <v>12048</v>
      </c>
      <c r="B5709" t="s">
        <v>4017</v>
      </c>
      <c r="C5709" t="s">
        <v>12049</v>
      </c>
      <c r="D5709" t="s">
        <v>282</v>
      </c>
      <c r="E5709" t="s">
        <v>23</v>
      </c>
      <c r="F5709" t="s">
        <v>32</v>
      </c>
      <c r="G5709" t="s">
        <v>152</v>
      </c>
      <c r="H5709">
        <v>583</v>
      </c>
      <c r="I5709">
        <v>297</v>
      </c>
      <c r="J5709">
        <v>406</v>
      </c>
      <c r="K5709" t="s">
        <v>12050</v>
      </c>
      <c r="L5709">
        <v>0</v>
      </c>
      <c r="M5709">
        <v>127</v>
      </c>
      <c r="N5709">
        <v>291</v>
      </c>
      <c r="O5709">
        <v>-11273</v>
      </c>
      <c r="P5709">
        <v>124279</v>
      </c>
      <c r="Q5709">
        <v>162907</v>
      </c>
      <c r="R5709">
        <v>1</v>
      </c>
      <c r="S5709">
        <v>5494947</v>
      </c>
      <c r="U5709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5709" t="str">
        <f>IFERROR(MID(spotify_top_songs_audio_features[[#This Row],[artist_names]],SEARCH(",",spotify_top_songs_audio_features[[#This Row],[artist_names]])+2,99),"")</f>
        <v/>
      </c>
      <c r="W5709" t="str">
        <f>spotify_top_songs_audio_features[[#This Row],[source]]</f>
        <v>Columbia</v>
      </c>
      <c r="X5709" s="1">
        <f>spotify_top_songs_audio_features[[#This Row],[streams]]</f>
        <v>5494947</v>
      </c>
      <c r="Y5709" t="str">
        <f>IF(Tabela2[[#This Row],[feat]]="","","Feat")</f>
        <v/>
      </c>
      <c r="Z5709" s="17" t="str">
        <f>CONCATENATE(INT(spotify_top_songs_audio_features[[#This Row],[duration_ms]]/(60*1000)),":",MOD(INT(spotify_top_songs_audio_features[[#This Row],[duration_ms]]/1000),60))</f>
        <v>2:42</v>
      </c>
      <c r="AA57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709" t="str">
        <f>spotify_top_songs_audio_features[[#This Row],[track_name]]</f>
        <v>HENTAI</v>
      </c>
    </row>
    <row r="5710" spans="1:28" x14ac:dyDescent="0.25">
      <c r="A5710" t="s">
        <v>14757</v>
      </c>
      <c r="B5710" t="s">
        <v>14758</v>
      </c>
      <c r="C5710" t="s">
        <v>14759</v>
      </c>
      <c r="D5710" t="s">
        <v>14760</v>
      </c>
      <c r="E5710" t="s">
        <v>177</v>
      </c>
      <c r="F5710" t="s">
        <v>24</v>
      </c>
      <c r="G5710" t="s">
        <v>25</v>
      </c>
      <c r="H5710">
        <v>786</v>
      </c>
      <c r="I5710">
        <v>666</v>
      </c>
      <c r="J5710">
        <v>536</v>
      </c>
      <c r="K5710" t="s">
        <v>103</v>
      </c>
      <c r="L5710">
        <v>0</v>
      </c>
      <c r="M5710">
        <v>235</v>
      </c>
      <c r="N5710">
        <v>737</v>
      </c>
      <c r="O5710">
        <v>-5266</v>
      </c>
      <c r="P5710">
        <v>154862</v>
      </c>
      <c r="Q5710">
        <v>164203</v>
      </c>
      <c r="R5710">
        <v>1</v>
      </c>
      <c r="S5710">
        <v>5494500</v>
      </c>
      <c r="U5710" t="str">
        <f>IFERROR(LEFT(spotify_top_songs_audio_features[[#This Row],[artist_names]],SEARCH(",",spotify_top_songs_audio_features[[#This Row],[artist_names]])-1),spotify_top_songs_audio_features[[#This Row],[artist_names]])</f>
        <v>AK AUSSERKONTROLLE</v>
      </c>
      <c r="V5710" t="str">
        <f>IFERROR(MID(spotify_top_songs_audio_features[[#This Row],[artist_names]],SEARCH(",",spotify_top_songs_audio_features[[#This Row],[artist_names]])+2,99),"")</f>
        <v>Bonez MC</v>
      </c>
      <c r="W5710" t="str">
        <f>spotify_top_songs_audio_features[[#This Row],[source]]</f>
        <v>XY Records</v>
      </c>
      <c r="X5710" s="1">
        <f>spotify_top_songs_audio_features[[#This Row],[streams]]</f>
        <v>5494500</v>
      </c>
      <c r="Y5710" t="str">
        <f>IF(Tabela2[[#This Row],[feat]]="","","Feat")</f>
        <v>Feat</v>
      </c>
      <c r="Z5710" s="17" t="str">
        <f>CONCATENATE(INT(spotify_top_songs_audio_features[[#This Row],[duration_ms]]/(60*1000)),":",MOD(INT(spotify_top_songs_audio_features[[#This Row],[duration_ms]]/1000),60))</f>
        <v>2:44</v>
      </c>
      <c r="AA57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710" t="str">
        <f>spotify_top_songs_audio_features[[#This Row],[track_name]]</f>
        <v>In meinem Benz</v>
      </c>
    </row>
    <row r="5711" spans="1:28" x14ac:dyDescent="0.25">
      <c r="A5711" t="s">
        <v>6848</v>
      </c>
      <c r="B5711" t="s">
        <v>6849</v>
      </c>
      <c r="C5711" t="s">
        <v>6850</v>
      </c>
      <c r="D5711" t="s">
        <v>6401</v>
      </c>
      <c r="E5711" t="s">
        <v>102</v>
      </c>
      <c r="F5711" t="s">
        <v>32</v>
      </c>
      <c r="G5711" t="s">
        <v>25</v>
      </c>
      <c r="H5711">
        <v>81</v>
      </c>
      <c r="I5711">
        <v>458</v>
      </c>
      <c r="J5711">
        <v>105</v>
      </c>
      <c r="K5711" t="s">
        <v>5193</v>
      </c>
      <c r="L5711">
        <v>0</v>
      </c>
      <c r="M5711">
        <v>174</v>
      </c>
      <c r="N5711">
        <v>493</v>
      </c>
      <c r="O5711">
        <v>-7495</v>
      </c>
      <c r="P5711">
        <v>125049</v>
      </c>
      <c r="Q5711">
        <v>271067</v>
      </c>
      <c r="R5711">
        <v>1</v>
      </c>
      <c r="S5711">
        <v>5492731</v>
      </c>
      <c r="U5711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711" t="str">
        <f>IFERROR(MID(spotify_top_songs_audio_features[[#This Row],[artist_names]],SEARCH(",",spotify_top_songs_audio_features[[#This Row],[artist_names]])+2,99),"")</f>
        <v>Juice WRLD, Young Scooter</v>
      </c>
      <c r="W5711" t="str">
        <f>spotify_top_songs_audio_features[[#This Row],[source]]</f>
        <v>Epic/Freebandz/Grade A/Interscope</v>
      </c>
      <c r="X5711" s="1">
        <f>spotify_top_songs_audio_features[[#This Row],[streams]]</f>
        <v>5492731</v>
      </c>
      <c r="Y5711" t="str">
        <f>IF(Tabela2[[#This Row],[feat]]="","","Feat")</f>
        <v>Feat</v>
      </c>
      <c r="Z5711" s="17" t="str">
        <f>CONCATENATE(INT(spotify_top_songs_audio_features[[#This Row],[duration_ms]]/(60*1000)),":",MOD(INT(spotify_top_songs_audio_features[[#This Row],[duration_ms]]/1000),60))</f>
        <v>4:31</v>
      </c>
      <c r="AA57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711" t="str">
        <f>spotify_top_songs_audio_features[[#This Row],[track_name]]</f>
        <v>Jet Lag (feat. Young Scooter)</v>
      </c>
    </row>
    <row r="5712" spans="1:28" x14ac:dyDescent="0.25">
      <c r="A5712" t="s">
        <v>9839</v>
      </c>
      <c r="B5712" t="s">
        <v>9840</v>
      </c>
      <c r="C5712" t="s">
        <v>9841</v>
      </c>
      <c r="D5712" t="s">
        <v>341</v>
      </c>
      <c r="E5712" t="s">
        <v>43</v>
      </c>
      <c r="F5712" t="s">
        <v>32</v>
      </c>
      <c r="G5712" t="s">
        <v>25</v>
      </c>
      <c r="H5712">
        <v>647</v>
      </c>
      <c r="I5712">
        <v>642</v>
      </c>
      <c r="J5712">
        <v>743</v>
      </c>
      <c r="K5712" t="s">
        <v>1326</v>
      </c>
      <c r="L5712">
        <v>0</v>
      </c>
      <c r="M5712">
        <v>134</v>
      </c>
      <c r="N5712">
        <v>48</v>
      </c>
      <c r="O5712">
        <v>-7306</v>
      </c>
      <c r="P5712">
        <v>90045</v>
      </c>
      <c r="Q5712">
        <v>164167</v>
      </c>
      <c r="R5712">
        <v>1</v>
      </c>
      <c r="S5712">
        <v>5490586</v>
      </c>
      <c r="U5712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5712" t="str">
        <f>IFERROR(MID(spotify_top_songs_audio_features[[#This Row],[artist_names]],SEARCH(",",spotify_top_songs_audio_features[[#This Row],[artist_names]])+2,99),"")</f>
        <v>G-Eazy, Sasha Alex Sloan</v>
      </c>
      <c r="W5712" t="str">
        <f>spotify_top_songs_audio_features[[#This Row],[source]]</f>
        <v>Epic Amsterdam</v>
      </c>
      <c r="X5712" s="1">
        <f>spotify_top_songs_audio_features[[#This Row],[streams]]</f>
        <v>5490586</v>
      </c>
      <c r="Y5712" t="str">
        <f>IF(Tabela2[[#This Row],[feat]]="","","Feat")</f>
        <v>Feat</v>
      </c>
      <c r="Z5712" s="17" t="str">
        <f>CONCATENATE(INT(spotify_top_songs_audio_features[[#This Row],[duration_ms]]/(60*1000)),":",MOD(INT(spotify_top_songs_audio_features[[#This Row],[duration_ms]]/1000),60))</f>
        <v>2:44</v>
      </c>
      <c r="AA57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12" t="str">
        <f>spotify_top_songs_audio_features[[#This Row],[track_name]]</f>
        <v>Love Runs Out (feat. G-Eazy &amp; Sasha Alex Sloan)</v>
      </c>
    </row>
    <row r="5713" spans="1:28" x14ac:dyDescent="0.25">
      <c r="A5713" t="s">
        <v>8681</v>
      </c>
      <c r="B5713" t="s">
        <v>2778</v>
      </c>
      <c r="C5713" t="s">
        <v>2779</v>
      </c>
      <c r="D5713" t="s">
        <v>8682</v>
      </c>
      <c r="E5713" t="s">
        <v>113</v>
      </c>
      <c r="F5713" t="s">
        <v>24</v>
      </c>
      <c r="G5713" t="s">
        <v>25</v>
      </c>
      <c r="H5713">
        <v>604</v>
      </c>
      <c r="I5713">
        <v>466</v>
      </c>
      <c r="J5713">
        <v>315</v>
      </c>
      <c r="K5713" t="s">
        <v>2781</v>
      </c>
      <c r="L5713">
        <v>334</v>
      </c>
      <c r="M5713">
        <v>93</v>
      </c>
      <c r="N5713">
        <v>499</v>
      </c>
      <c r="O5713">
        <v>-10093</v>
      </c>
      <c r="P5713">
        <v>120045</v>
      </c>
      <c r="Q5713">
        <v>224520</v>
      </c>
      <c r="R5713">
        <v>1</v>
      </c>
      <c r="S5713">
        <v>5490484</v>
      </c>
      <c r="U5713" t="str">
        <f>IFERROR(LEFT(spotify_top_songs_audio_features[[#This Row],[artist_names]],SEARCH(",",spotify_top_songs_audio_features[[#This Row],[artist_names]])-1),spotify_top_songs_audio_features[[#This Row],[artist_names]])</f>
        <v>A-Wall</v>
      </c>
      <c r="V5713" t="str">
        <f>IFERROR(MID(spotify_top_songs_audio_features[[#This Row],[artist_names]],SEARCH(",",spotify_top_songs_audio_features[[#This Row],[artist_names]])+2,99),"")</f>
        <v/>
      </c>
      <c r="W5713" t="str">
        <f>spotify_top_songs_audio_features[[#This Row],[source]]</f>
        <v>Revolution Records</v>
      </c>
      <c r="X5713" s="1">
        <f>spotify_top_songs_audio_features[[#This Row],[streams]]</f>
        <v>5490484</v>
      </c>
      <c r="Y5713" t="str">
        <f>IF(Tabela2[[#This Row],[feat]]="","","Feat")</f>
        <v/>
      </c>
      <c r="Z5713" s="17" t="str">
        <f>CONCATENATE(INT(spotify_top_songs_audio_features[[#This Row],[duration_ms]]/(60*1000)),":",MOD(INT(spotify_top_songs_audio_features[[#This Row],[duration_ms]]/1000),60))</f>
        <v>3:44</v>
      </c>
      <c r="AA57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713" t="str">
        <f>spotify_top_songs_audio_features[[#This Row],[track_name]]</f>
        <v>Loverboy</v>
      </c>
    </row>
    <row r="5714" spans="1:28" x14ac:dyDescent="0.25">
      <c r="A5714" t="s">
        <v>10648</v>
      </c>
      <c r="B5714" t="s">
        <v>10649</v>
      </c>
      <c r="C5714" t="s">
        <v>10650</v>
      </c>
      <c r="D5714" t="s">
        <v>999</v>
      </c>
      <c r="E5714" t="s">
        <v>86</v>
      </c>
      <c r="F5714" t="s">
        <v>32</v>
      </c>
      <c r="G5714" t="s">
        <v>25</v>
      </c>
      <c r="H5714">
        <v>539</v>
      </c>
      <c r="I5714">
        <v>715</v>
      </c>
      <c r="J5714">
        <v>595</v>
      </c>
      <c r="K5714" t="s">
        <v>10651</v>
      </c>
      <c r="L5714">
        <v>0</v>
      </c>
      <c r="M5714">
        <v>609</v>
      </c>
      <c r="N5714">
        <v>489</v>
      </c>
      <c r="O5714">
        <v>-6639</v>
      </c>
      <c r="P5714">
        <v>123854</v>
      </c>
      <c r="Q5714">
        <v>165524</v>
      </c>
      <c r="R5714">
        <v>1</v>
      </c>
      <c r="S5714">
        <v>5490070</v>
      </c>
      <c r="U5714" t="str">
        <f>IFERROR(LEFT(spotify_top_songs_audio_features[[#This Row],[artist_names]],SEARCH(",",spotify_top_songs_audio_features[[#This Row],[artist_names]])-1),spotify_top_songs_audio_features[[#This Row],[artist_names]])</f>
        <v>MEDUZA</v>
      </c>
      <c r="V5714" t="str">
        <f>IFERROR(MID(spotify_top_songs_audio_features[[#This Row],[artist_names]],SEARCH(",",spotify_top_songs_audio_features[[#This Row],[artist_names]])+2,99),"")</f>
        <v>Hozier</v>
      </c>
      <c r="W5714" t="str">
        <f>spotify_top_songs_audio_features[[#This Row],[source]]</f>
        <v>Universal-Island Records Ltd.</v>
      </c>
      <c r="X5714" s="1">
        <f>spotify_top_songs_audio_features[[#This Row],[streams]]</f>
        <v>5490070</v>
      </c>
      <c r="Y5714" t="str">
        <f>IF(Tabela2[[#This Row],[feat]]="","","Feat")</f>
        <v>Feat</v>
      </c>
      <c r="Z5714" s="17" t="str">
        <f>CONCATENATE(INT(spotify_top_songs_audio_features[[#This Row],[duration_ms]]/(60*1000)),":",MOD(INT(spotify_top_songs_audio_features[[#This Row],[duration_ms]]/1000),60))</f>
        <v>2:45</v>
      </c>
      <c r="AA57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714" t="str">
        <f>spotify_top_songs_audio_features[[#This Row],[track_name]]</f>
        <v>Tell It To My Heart</v>
      </c>
    </row>
    <row r="5715" spans="1:28" x14ac:dyDescent="0.25">
      <c r="A5715" t="s">
        <v>5858</v>
      </c>
      <c r="B5715" t="s">
        <v>125</v>
      </c>
      <c r="C5715" t="s">
        <v>5859</v>
      </c>
      <c r="D5715" t="s">
        <v>127</v>
      </c>
      <c r="E5715" t="s">
        <v>31</v>
      </c>
      <c r="F5715" t="s">
        <v>24</v>
      </c>
      <c r="G5715" t="s">
        <v>25</v>
      </c>
      <c r="H5715">
        <v>541</v>
      </c>
      <c r="I5715">
        <v>661</v>
      </c>
      <c r="J5715">
        <v>889</v>
      </c>
      <c r="K5715" t="s">
        <v>647</v>
      </c>
      <c r="L5715">
        <v>0</v>
      </c>
      <c r="M5715">
        <v>779</v>
      </c>
      <c r="N5715">
        <v>285</v>
      </c>
      <c r="O5715">
        <v>-5838</v>
      </c>
      <c r="P5715">
        <v>149926</v>
      </c>
      <c r="Q5715">
        <v>275696</v>
      </c>
      <c r="R5715">
        <v>1</v>
      </c>
      <c r="S5715">
        <v>5487460</v>
      </c>
      <c r="U571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715" t="str">
        <f>IFERROR(MID(spotify_top_songs_audio_features[[#This Row],[artist_names]],SEARCH(",",spotify_top_songs_audio_features[[#This Row],[artist_names]])+2,99),"")</f>
        <v/>
      </c>
      <c r="W5715" t="str">
        <f>spotify_top_songs_audio_features[[#This Row],[source]]</f>
        <v>BIGHIT MUSIC</v>
      </c>
      <c r="X5715" s="1">
        <f>spotify_top_songs_audio_features[[#This Row],[streams]]</f>
        <v>5487460</v>
      </c>
      <c r="Y5715" t="str">
        <f>IF(Tabela2[[#This Row],[feat]]="","","Feat")</f>
        <v/>
      </c>
      <c r="Z5715" s="17" t="str">
        <f>CONCATENATE(INT(spotify_top_songs_audio_features[[#This Row],[duration_ms]]/(60*1000)),":",MOD(INT(spotify_top_songs_audio_features[[#This Row],[duration_ms]]/1000),60))</f>
        <v>4:35</v>
      </c>
      <c r="AA57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15" t="str">
        <f>spotify_top_songs_audio_features[[#This Row],[track_name]]</f>
        <v>Magic Shop</v>
      </c>
    </row>
    <row r="5716" spans="1:28" x14ac:dyDescent="0.25">
      <c r="A5716" t="s">
        <v>3713</v>
      </c>
      <c r="B5716" t="s">
        <v>3714</v>
      </c>
      <c r="C5716" t="s">
        <v>3715</v>
      </c>
      <c r="D5716" t="s">
        <v>3716</v>
      </c>
      <c r="E5716" t="s">
        <v>142</v>
      </c>
      <c r="F5716" t="s">
        <v>24</v>
      </c>
      <c r="G5716" t="s">
        <v>25</v>
      </c>
      <c r="H5716">
        <v>798</v>
      </c>
      <c r="I5716">
        <v>412</v>
      </c>
      <c r="J5716">
        <v>36</v>
      </c>
      <c r="K5716" t="s">
        <v>2612</v>
      </c>
      <c r="L5716">
        <v>7.43E-3</v>
      </c>
      <c r="M5716">
        <v>219</v>
      </c>
      <c r="N5716">
        <v>304</v>
      </c>
      <c r="O5716">
        <v>-9305</v>
      </c>
      <c r="P5716">
        <v>135959</v>
      </c>
      <c r="Q5716">
        <v>192973</v>
      </c>
      <c r="R5716">
        <v>1</v>
      </c>
      <c r="S5716">
        <v>5486769</v>
      </c>
      <c r="U5716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5716" t="str">
        <f>IFERROR(MID(spotify_top_songs_audio_features[[#This Row],[artist_names]],SEARCH(",",spotify_top_songs_audio_features[[#This Row],[artist_names]])+2,99),"")</f>
        <v>FKA twigs</v>
      </c>
      <c r="W5716" t="str">
        <f>spotify_top_songs_audio_features[[#This Row],[source]]</f>
        <v>A$AP Worldwide/Polo Grounds Music/RCA Records</v>
      </c>
      <c r="X5716" s="1">
        <f>spotify_top_songs_audio_features[[#This Row],[streams]]</f>
        <v>5486769</v>
      </c>
      <c r="Y5716" t="str">
        <f>IF(Tabela2[[#This Row],[feat]]="","","Feat")</f>
        <v>Feat</v>
      </c>
      <c r="Z5716" s="17" t="str">
        <f>CONCATENATE(INT(spotify_top_songs_audio_features[[#This Row],[duration_ms]]/(60*1000)),":",MOD(INT(spotify_top_songs_audio_features[[#This Row],[duration_ms]]/1000),60))</f>
        <v>3:12</v>
      </c>
      <c r="AA57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716" t="str">
        <f>spotify_top_songs_audio_features[[#This Row],[track_name]]</f>
        <v>Fukk Sleep (feat. FKA twigs)</v>
      </c>
    </row>
    <row r="5717" spans="1:28" x14ac:dyDescent="0.25">
      <c r="A5717" t="s">
        <v>13036</v>
      </c>
      <c r="B5717" t="s">
        <v>982</v>
      </c>
      <c r="C5717" t="s">
        <v>10320</v>
      </c>
      <c r="D5717" t="s">
        <v>1793</v>
      </c>
      <c r="E5717" t="s">
        <v>31</v>
      </c>
      <c r="F5717" t="s">
        <v>24</v>
      </c>
      <c r="G5717" t="s">
        <v>25</v>
      </c>
      <c r="H5717">
        <v>552</v>
      </c>
      <c r="I5717">
        <v>638</v>
      </c>
      <c r="J5717">
        <v>11</v>
      </c>
      <c r="K5717" t="s">
        <v>9741</v>
      </c>
      <c r="L5717">
        <v>14</v>
      </c>
      <c r="M5717">
        <v>374</v>
      </c>
      <c r="N5717">
        <v>332</v>
      </c>
      <c r="O5717">
        <v>-7474</v>
      </c>
      <c r="P5717">
        <v>167834</v>
      </c>
      <c r="Q5717">
        <v>180019</v>
      </c>
      <c r="R5717">
        <v>6</v>
      </c>
      <c r="S5717">
        <v>5482390</v>
      </c>
      <c r="U5717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717" t="str">
        <f>IFERROR(MID(spotify_top_songs_audio_features[[#This Row],[artist_names]],SEARCH(",",spotify_top_songs_audio_features[[#This Row],[artist_names]])+2,99),"")</f>
        <v/>
      </c>
      <c r="W5717" t="str">
        <f>spotify_top_songs_audio_features[[#This Row],[source]]</f>
        <v>88rising Music</v>
      </c>
      <c r="X5717" s="1">
        <f>spotify_top_songs_audio_features[[#This Row],[streams]]</f>
        <v>5482390</v>
      </c>
      <c r="Y5717" t="str">
        <f>IF(Tabela2[[#This Row],[feat]]="","","Feat")</f>
        <v/>
      </c>
      <c r="Z5717" s="17" t="str">
        <f>CONCATENATE(INT(spotify_top_songs_audio_features[[#This Row],[duration_ms]]/(60*1000)),":",MOD(INT(spotify_top_songs_audio_features[[#This Row],[duration_ms]]/1000),60))</f>
        <v>3:0</v>
      </c>
      <c r="AA57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17" t="str">
        <f>spotify_top_songs_audio_features[[#This Row],[track_name]]</f>
        <v>Sanctuary</v>
      </c>
    </row>
    <row r="5718" spans="1:28" x14ac:dyDescent="0.25">
      <c r="A5718" t="s">
        <v>12830</v>
      </c>
      <c r="B5718" t="s">
        <v>12831</v>
      </c>
      <c r="C5718" t="s">
        <v>12832</v>
      </c>
      <c r="D5718" t="s">
        <v>30</v>
      </c>
      <c r="E5718" t="s">
        <v>113</v>
      </c>
      <c r="F5718" t="s">
        <v>24</v>
      </c>
      <c r="G5718" t="s">
        <v>25</v>
      </c>
      <c r="H5718">
        <v>675</v>
      </c>
      <c r="I5718">
        <v>675</v>
      </c>
      <c r="J5718">
        <v>283</v>
      </c>
      <c r="K5718" t="s">
        <v>11889</v>
      </c>
      <c r="L5718">
        <v>0</v>
      </c>
      <c r="M5718">
        <v>12</v>
      </c>
      <c r="N5718">
        <v>622</v>
      </c>
      <c r="O5718">
        <v>-7527</v>
      </c>
      <c r="P5718">
        <v>173922</v>
      </c>
      <c r="Q5718">
        <v>154373</v>
      </c>
      <c r="R5718">
        <v>1</v>
      </c>
      <c r="S5718">
        <v>5479510</v>
      </c>
      <c r="U5718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5718" t="str">
        <f>IFERROR(MID(spotify_top_songs_audio_features[[#This Row],[artist_names]],SEARCH(",",spotify_top_songs_audio_features[[#This Row],[artist_names]])+2,99),"")</f>
        <v>2 Chainz</v>
      </c>
      <c r="W5718" t="str">
        <f>spotify_top_songs_audio_features[[#This Row],[source]]</f>
        <v>Def Jam Recordings</v>
      </c>
      <c r="X5718" s="1">
        <f>spotify_top_songs_audio_features[[#This Row],[streams]]</f>
        <v>5479510</v>
      </c>
      <c r="Y5718" t="str">
        <f>IF(Tabela2[[#This Row],[feat]]="","","Feat")</f>
        <v>Feat</v>
      </c>
      <c r="Z5718" s="17" t="str">
        <f>CONCATENATE(INT(spotify_top_songs_audio_features[[#This Row],[duration_ms]]/(60*1000)),":",MOD(INT(spotify_top_songs_audio_features[[#This Row],[duration_ms]]/1000),60))</f>
        <v>2:34</v>
      </c>
      <c r="AA57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718" t="str">
        <f>spotify_top_songs_audio_features[[#This Row],[track_name]]</f>
        <v>State Of Emergency</v>
      </c>
    </row>
    <row r="5719" spans="1:28" x14ac:dyDescent="0.25">
      <c r="A5719" t="s">
        <v>5835</v>
      </c>
      <c r="B5719" t="s">
        <v>633</v>
      </c>
      <c r="C5719" t="s">
        <v>5836</v>
      </c>
      <c r="D5719" t="s">
        <v>635</v>
      </c>
      <c r="E5719" t="s">
        <v>43</v>
      </c>
      <c r="F5719" t="s">
        <v>32</v>
      </c>
      <c r="G5719" t="s">
        <v>25</v>
      </c>
      <c r="H5719">
        <v>705</v>
      </c>
      <c r="I5719">
        <v>769</v>
      </c>
      <c r="J5719">
        <v>425</v>
      </c>
      <c r="K5719" t="s">
        <v>274</v>
      </c>
      <c r="L5719">
        <v>0</v>
      </c>
      <c r="M5719">
        <v>105</v>
      </c>
      <c r="N5719">
        <v>583</v>
      </c>
      <c r="O5719">
        <v>-5526</v>
      </c>
      <c r="P5719">
        <v>107949</v>
      </c>
      <c r="Q5719">
        <v>213520</v>
      </c>
      <c r="R5719">
        <v>4</v>
      </c>
      <c r="S5719">
        <v>5479407</v>
      </c>
      <c r="U5719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5719" t="str">
        <f>IFERROR(MID(spotify_top_songs_audio_features[[#This Row],[artist_names]],SEARCH(",",spotify_top_songs_audio_features[[#This Row],[artist_names]])+2,99),"")</f>
        <v/>
      </c>
      <c r="W5719" t="str">
        <f>spotify_top_songs_audio_features[[#This Row],[source]]</f>
        <v>Universal Republic Records</v>
      </c>
      <c r="X5719" s="1">
        <f>spotify_top_songs_audio_features[[#This Row],[streams]]</f>
        <v>5479407</v>
      </c>
      <c r="Y5719" t="str">
        <f>IF(Tabela2[[#This Row],[feat]]="","","Feat")</f>
        <v/>
      </c>
      <c r="Z5719" s="17" t="str">
        <f>CONCATENATE(INT(spotify_top_songs_audio_features[[#This Row],[duration_ms]]/(60*1000)),":",MOD(INT(spotify_top_songs_audio_features[[#This Row],[duration_ms]]/1000),60))</f>
        <v>3:33</v>
      </c>
      <c r="AA57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19" t="str">
        <f>spotify_top_songs_audio_features[[#This Row],[track_name]]</f>
        <v>Can't Feel My Face</v>
      </c>
    </row>
    <row r="5720" spans="1:28" x14ac:dyDescent="0.25">
      <c r="A5720" t="s">
        <v>17618</v>
      </c>
      <c r="B5720" t="s">
        <v>504</v>
      </c>
      <c r="C5720" t="s">
        <v>17619</v>
      </c>
      <c r="D5720" t="s">
        <v>506</v>
      </c>
      <c r="E5720" t="s">
        <v>113</v>
      </c>
      <c r="F5720" t="s">
        <v>24</v>
      </c>
      <c r="G5720" t="s">
        <v>64</v>
      </c>
      <c r="H5720">
        <v>455</v>
      </c>
      <c r="I5720">
        <v>292</v>
      </c>
      <c r="J5720">
        <v>563</v>
      </c>
      <c r="K5720" t="s">
        <v>65</v>
      </c>
      <c r="L5720">
        <v>0</v>
      </c>
      <c r="M5720">
        <v>106</v>
      </c>
      <c r="N5720">
        <v>43</v>
      </c>
      <c r="O5720">
        <v>-6792</v>
      </c>
      <c r="P5720">
        <v>84339</v>
      </c>
      <c r="Q5720">
        <v>178467</v>
      </c>
      <c r="R5720">
        <v>1</v>
      </c>
      <c r="S5720">
        <v>5470405</v>
      </c>
      <c r="U5720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5720" t="str">
        <f>IFERROR(MID(spotify_top_songs_audio_features[[#This Row],[artist_names]],SEARCH(",",spotify_top_songs_audio_features[[#This Row],[artist_names]])+2,99),"")</f>
        <v/>
      </c>
      <c r="W5720" t="str">
        <f>spotify_top_songs_audio_features[[#This Row],[source]]</f>
        <v>Syco Music/Epic</v>
      </c>
      <c r="X5720" s="1">
        <f>spotify_top_songs_audio_features[[#This Row],[streams]]</f>
        <v>5470405</v>
      </c>
      <c r="Y5720" t="str">
        <f>IF(Tabela2[[#This Row],[feat]]="","","Feat")</f>
        <v/>
      </c>
      <c r="Z5720" s="17" t="str">
        <f>CONCATENATE(INT(spotify_top_songs_audio_features[[#This Row],[duration_ms]]/(60*1000)),":",MOD(INT(spotify_top_songs_audio_features[[#This Row],[duration_ms]]/1000),60))</f>
        <v>2:58</v>
      </c>
      <c r="AA57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720" t="str">
        <f>spotify_top_songs_audio_features[[#This Row],[track_name]]</f>
        <v>Consequences</v>
      </c>
    </row>
    <row r="5721" spans="1:28" x14ac:dyDescent="0.25">
      <c r="A5721" t="s">
        <v>2388</v>
      </c>
      <c r="B5721" t="s">
        <v>513</v>
      </c>
      <c r="C5721" t="s">
        <v>2389</v>
      </c>
      <c r="D5721" t="s">
        <v>515</v>
      </c>
      <c r="E5721" t="s">
        <v>142</v>
      </c>
      <c r="F5721" t="s">
        <v>24</v>
      </c>
      <c r="G5721" t="s">
        <v>25</v>
      </c>
      <c r="H5721">
        <v>817</v>
      </c>
      <c r="I5721">
        <v>814</v>
      </c>
      <c r="J5721">
        <v>185</v>
      </c>
      <c r="K5721" t="s">
        <v>2390</v>
      </c>
      <c r="L5721">
        <v>0</v>
      </c>
      <c r="M5721">
        <v>152</v>
      </c>
      <c r="N5721">
        <v>247</v>
      </c>
      <c r="O5721">
        <v>-3985</v>
      </c>
      <c r="P5721">
        <v>109994</v>
      </c>
      <c r="Q5721">
        <v>196800</v>
      </c>
      <c r="R5721">
        <v>1</v>
      </c>
      <c r="S5721">
        <v>5468408</v>
      </c>
      <c r="U5721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5721" t="str">
        <f>IFERROR(MID(spotify_top_songs_audio_features[[#This Row],[artist_names]],SEARCH(",",spotify_top_songs_audio_features[[#This Row],[artist_names]])+2,99),"")</f>
        <v/>
      </c>
      <c r="W5721" t="str">
        <f>spotify_top_songs_audio_features[[#This Row],[source]]</f>
        <v>NF Real Music</v>
      </c>
      <c r="X5721" s="1">
        <f>spotify_top_songs_audio_features[[#This Row],[streams]]</f>
        <v>5468408</v>
      </c>
      <c r="Y5721" t="str">
        <f>IF(Tabela2[[#This Row],[feat]]="","","Feat")</f>
        <v/>
      </c>
      <c r="Z5721" s="17" t="str">
        <f>CONCATENATE(INT(spotify_top_songs_audio_features[[#This Row],[duration_ms]]/(60*1000)),":",MOD(INT(spotify_top_songs_audio_features[[#This Row],[duration_ms]]/1000),60))</f>
        <v>3:16</v>
      </c>
      <c r="AA57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721" t="str">
        <f>spotify_top_songs_audio_features[[#This Row],[track_name]]</f>
        <v>When I Grow Up</v>
      </c>
    </row>
    <row r="5722" spans="1:28" x14ac:dyDescent="0.25">
      <c r="A5722" t="s">
        <v>12059</v>
      </c>
      <c r="B5722" t="s">
        <v>12060</v>
      </c>
      <c r="C5722" t="s">
        <v>12061</v>
      </c>
      <c r="D5722" t="s">
        <v>712</v>
      </c>
      <c r="E5722" t="s">
        <v>97</v>
      </c>
      <c r="F5722" t="s">
        <v>32</v>
      </c>
      <c r="G5722" t="s">
        <v>25</v>
      </c>
      <c r="H5722">
        <v>862</v>
      </c>
      <c r="I5722">
        <v>65</v>
      </c>
      <c r="J5722">
        <v>355</v>
      </c>
      <c r="K5722" t="s">
        <v>5543</v>
      </c>
      <c r="L5722">
        <v>0</v>
      </c>
      <c r="M5722">
        <v>568</v>
      </c>
      <c r="N5722">
        <v>658</v>
      </c>
      <c r="O5722">
        <v>-6978</v>
      </c>
      <c r="P5722">
        <v>131194</v>
      </c>
      <c r="Q5722">
        <v>115350</v>
      </c>
      <c r="R5722">
        <v>1</v>
      </c>
      <c r="S5722">
        <v>5468083</v>
      </c>
      <c r="U5722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5722" t="str">
        <f>IFERROR(MID(spotify_top_songs_audio_features[[#This Row],[artist_names]],SEARCH(",",spotify_top_songs_audio_features[[#This Row],[artist_names]])+2,99),"")</f>
        <v>Gunna, Young Thug</v>
      </c>
      <c r="W5722" t="str">
        <f>spotify_top_songs_audio_features[[#This Row],[source]]</f>
        <v>Generation Now/Atlantic</v>
      </c>
      <c r="X5722" s="1">
        <f>spotify_top_songs_audio_features[[#This Row],[streams]]</f>
        <v>5468083</v>
      </c>
      <c r="Y5722" t="str">
        <f>IF(Tabela2[[#This Row],[feat]]="","","Feat")</f>
        <v>Feat</v>
      </c>
      <c r="Z5722" s="17" t="str">
        <f>CONCATENATE(INT(spotify_top_songs_audio_features[[#This Row],[duration_ms]]/(60*1000)),":",MOD(INT(spotify_top_songs_audio_features[[#This Row],[duration_ms]]/1000),60))</f>
        <v>1:55</v>
      </c>
      <c r="AA57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722" t="str">
        <f>spotify_top_songs_audio_features[[#This Row],[track_name]]</f>
        <v>Strawberry Peels (feat. Young Thug &amp; Gunna)</v>
      </c>
    </row>
    <row r="5723" spans="1:28" x14ac:dyDescent="0.25">
      <c r="A5723" t="s">
        <v>11251</v>
      </c>
      <c r="B5723" t="s">
        <v>11252</v>
      </c>
      <c r="C5723" t="s">
        <v>11253</v>
      </c>
      <c r="D5723" t="s">
        <v>282</v>
      </c>
      <c r="E5723" t="s">
        <v>31</v>
      </c>
      <c r="F5723" t="s">
        <v>24</v>
      </c>
      <c r="G5723" t="s">
        <v>25</v>
      </c>
      <c r="H5723">
        <v>92</v>
      </c>
      <c r="I5723">
        <v>833</v>
      </c>
      <c r="J5723">
        <v>253</v>
      </c>
      <c r="K5723" t="s">
        <v>7090</v>
      </c>
      <c r="L5723">
        <v>0</v>
      </c>
      <c r="M5723">
        <v>596</v>
      </c>
      <c r="N5723">
        <v>645</v>
      </c>
      <c r="O5723">
        <v>-318</v>
      </c>
      <c r="P5723">
        <v>141034</v>
      </c>
      <c r="Q5723">
        <v>165726</v>
      </c>
      <c r="R5723">
        <v>10</v>
      </c>
      <c r="S5723">
        <v>5464816</v>
      </c>
      <c r="U5723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5723" t="str">
        <f>IFERROR(MID(spotify_top_songs_audio_features[[#This Row],[artist_names]],SEARCH(",",spotify_top_songs_audio_features[[#This Row],[artist_names]])+2,99),"")</f>
        <v>Stunna 4 Vegas, NLE Choppa, Mike WiLL Made-It</v>
      </c>
      <c r="W5723" t="str">
        <f>spotify_top_songs_audio_features[[#This Row],[source]]</f>
        <v>Columbia</v>
      </c>
      <c r="X5723" s="1">
        <f>spotify_top_songs_audio_features[[#This Row],[streams]]</f>
        <v>5464816</v>
      </c>
      <c r="Y5723" t="str">
        <f>IF(Tabela2[[#This Row],[feat]]="","","Feat")</f>
        <v>Feat</v>
      </c>
      <c r="Z5723" s="17" t="str">
        <f>CONCATENATE(INT(spotify_top_songs_audio_features[[#This Row],[duration_ms]]/(60*1000)),":",MOD(INT(spotify_top_songs_audio_features[[#This Row],[duration_ms]]/1000),60))</f>
        <v>2:45</v>
      </c>
      <c r="AA57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23" t="str">
        <f>spotify_top_songs_audio_features[[#This Row],[track_name]]</f>
        <v>Go Stupid</v>
      </c>
    </row>
    <row r="5724" spans="1:28" x14ac:dyDescent="0.25">
      <c r="A5724" t="s">
        <v>13782</v>
      </c>
      <c r="B5724" t="s">
        <v>13783</v>
      </c>
      <c r="C5724" t="s">
        <v>13784</v>
      </c>
      <c r="D5724" t="s">
        <v>1195</v>
      </c>
      <c r="E5724" t="s">
        <v>97</v>
      </c>
      <c r="F5724" t="s">
        <v>32</v>
      </c>
      <c r="G5724" t="s">
        <v>25</v>
      </c>
      <c r="H5724">
        <v>777</v>
      </c>
      <c r="I5724">
        <v>851</v>
      </c>
      <c r="J5724">
        <v>844</v>
      </c>
      <c r="K5724" t="s">
        <v>13785</v>
      </c>
      <c r="L5724">
        <v>0</v>
      </c>
      <c r="M5724">
        <v>14</v>
      </c>
      <c r="N5724">
        <v>698</v>
      </c>
      <c r="O5724">
        <v>-3801</v>
      </c>
      <c r="P5724">
        <v>100038</v>
      </c>
      <c r="Q5724">
        <v>163387</v>
      </c>
      <c r="R5724">
        <v>1</v>
      </c>
      <c r="S5724">
        <v>5463248</v>
      </c>
      <c r="U5724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5724" t="str">
        <f>IFERROR(MID(spotify_top_songs_audio_features[[#This Row],[artist_names]],SEARCH(",",spotify_top_songs_audio_features[[#This Row],[artist_names]])+2,99),"")</f>
        <v>Gunna</v>
      </c>
      <c r="W5724" t="str">
        <f>spotify_top_songs_audio_features[[#This Row],[source]]</f>
        <v>BPG/RVG/RCA Records</v>
      </c>
      <c r="X5724" s="1">
        <f>spotify_top_songs_audio_features[[#This Row],[streams]]</f>
        <v>5463248</v>
      </c>
      <c r="Y5724" t="str">
        <f>IF(Tabela2[[#This Row],[feat]]="","","Feat")</f>
        <v>Feat</v>
      </c>
      <c r="Z5724" s="17" t="str">
        <f>CONCATENATE(INT(spotify_top_songs_audio_features[[#This Row],[duration_ms]]/(60*1000)),":",MOD(INT(spotify_top_songs_audio_features[[#This Row],[duration_ms]]/1000),60))</f>
        <v>2:43</v>
      </c>
      <c r="AA57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724" t="str">
        <f>spotify_top_songs_audio_features[[#This Row],[track_name]]</f>
        <v>I Wanna Rock (feat. Gunna)</v>
      </c>
    </row>
    <row r="5725" spans="1:28" x14ac:dyDescent="0.25">
      <c r="A5725" t="s">
        <v>14548</v>
      </c>
      <c r="B5725" t="s">
        <v>125</v>
      </c>
      <c r="C5725" t="s">
        <v>14549</v>
      </c>
      <c r="D5725" t="s">
        <v>127</v>
      </c>
      <c r="E5725" t="s">
        <v>43</v>
      </c>
      <c r="F5725" t="s">
        <v>24</v>
      </c>
      <c r="G5725" t="s">
        <v>25</v>
      </c>
      <c r="H5725">
        <v>636</v>
      </c>
      <c r="I5725">
        <v>876</v>
      </c>
      <c r="J5725">
        <v>617</v>
      </c>
      <c r="K5725" t="s">
        <v>6255</v>
      </c>
      <c r="L5725">
        <v>0</v>
      </c>
      <c r="M5725">
        <v>728</v>
      </c>
      <c r="N5725">
        <v>759</v>
      </c>
      <c r="O5725">
        <v>-4652</v>
      </c>
      <c r="P5725">
        <v>149932</v>
      </c>
      <c r="Q5725">
        <v>221529</v>
      </c>
      <c r="R5725">
        <v>1</v>
      </c>
      <c r="S5725">
        <v>5462723</v>
      </c>
      <c r="U572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725" t="str">
        <f>IFERROR(MID(spotify_top_songs_audio_features[[#This Row],[artist_names]],SEARCH(",",spotify_top_songs_audio_features[[#This Row],[artist_names]])+2,99),"")</f>
        <v/>
      </c>
      <c r="W5725" t="str">
        <f>spotify_top_songs_audio_features[[#This Row],[source]]</f>
        <v>BIGHIT MUSIC</v>
      </c>
      <c r="X5725" s="1">
        <f>spotify_top_songs_audio_features[[#This Row],[streams]]</f>
        <v>5462723</v>
      </c>
      <c r="Y5725" t="str">
        <f>IF(Tabela2[[#This Row],[feat]]="","","Feat")</f>
        <v/>
      </c>
      <c r="Z5725" s="17" t="str">
        <f>CONCATENATE(INT(spotify_top_songs_audio_features[[#This Row],[duration_ms]]/(60*1000)),":",MOD(INT(spotify_top_songs_audio_features[[#This Row],[duration_ms]]/1000),60))</f>
        <v>3:41</v>
      </c>
      <c r="AA57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25" t="str">
        <f>spotify_top_songs_audio_features[[#This Row],[track_name]]</f>
        <v>Love Maze</v>
      </c>
    </row>
    <row r="5726" spans="1:28" x14ac:dyDescent="0.25">
      <c r="A5726" t="s">
        <v>13979</v>
      </c>
      <c r="B5726" t="s">
        <v>13980</v>
      </c>
      <c r="C5726" t="s">
        <v>13981</v>
      </c>
      <c r="D5726" t="s">
        <v>520</v>
      </c>
      <c r="E5726" t="s">
        <v>31</v>
      </c>
      <c r="F5726" t="s">
        <v>24</v>
      </c>
      <c r="G5726" t="s">
        <v>152</v>
      </c>
      <c r="H5726">
        <v>757</v>
      </c>
      <c r="I5726">
        <v>673</v>
      </c>
      <c r="J5726">
        <v>141</v>
      </c>
      <c r="K5726" t="s">
        <v>13982</v>
      </c>
      <c r="L5726">
        <v>0</v>
      </c>
      <c r="M5726">
        <v>338</v>
      </c>
      <c r="N5726">
        <v>574</v>
      </c>
      <c r="O5726">
        <v>-8513</v>
      </c>
      <c r="P5726">
        <v>92958</v>
      </c>
      <c r="Q5726">
        <v>185806</v>
      </c>
      <c r="R5726">
        <v>1</v>
      </c>
      <c r="S5726">
        <v>5459089</v>
      </c>
      <c r="U5726" t="str">
        <f>IFERROR(LEFT(spotify_top_songs_audio_features[[#This Row],[artist_names]],SEARCH(",",spotify_top_songs_audio_features[[#This Row],[artist_names]])-1),spotify_top_songs_audio_features[[#This Row],[artist_names]])</f>
        <v>Roddy Ricch</v>
      </c>
      <c r="V5726" t="str">
        <f>IFERROR(MID(spotify_top_songs_audio_features[[#This Row],[artist_names]],SEARCH(",",spotify_top_songs_audio_features[[#This Row],[artist_names]])+2,99),"")</f>
        <v>A Boogie Wit da Hoodie</v>
      </c>
      <c r="W5726" t="str">
        <f>spotify_top_songs_audio_features[[#This Row],[source]]</f>
        <v>Atlantic Records</v>
      </c>
      <c r="X5726" s="1">
        <f>spotify_top_songs_audio_features[[#This Row],[streams]]</f>
        <v>5459089</v>
      </c>
      <c r="Y5726" t="str">
        <f>IF(Tabela2[[#This Row],[feat]]="","","Feat")</f>
        <v>Feat</v>
      </c>
      <c r="Z5726" s="17" t="str">
        <f>CONCATENATE(INT(spotify_top_songs_audio_features[[#This Row],[duration_ms]]/(60*1000)),":",MOD(INT(spotify_top_songs_audio_features[[#This Row],[duration_ms]]/1000),60))</f>
        <v>3:5</v>
      </c>
      <c r="AA57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26" t="str">
        <f>spotify_top_songs_audio_features[[#This Row],[track_name]]</f>
        <v>Tip Toe (feat. A Boogie Wit da Hoodie)</v>
      </c>
    </row>
    <row r="5727" spans="1:28" x14ac:dyDescent="0.25">
      <c r="A5727" t="s">
        <v>5663</v>
      </c>
      <c r="B5727" t="s">
        <v>5664</v>
      </c>
      <c r="C5727" t="s">
        <v>5665</v>
      </c>
      <c r="D5727" t="s">
        <v>1211</v>
      </c>
      <c r="E5727" t="s">
        <v>31</v>
      </c>
      <c r="F5727" t="s">
        <v>24</v>
      </c>
      <c r="G5727" t="s">
        <v>25</v>
      </c>
      <c r="H5727">
        <v>636</v>
      </c>
      <c r="I5727">
        <v>448</v>
      </c>
      <c r="J5727">
        <v>359</v>
      </c>
      <c r="K5727" t="s">
        <v>2062</v>
      </c>
      <c r="L5727">
        <v>0</v>
      </c>
      <c r="M5727">
        <v>17</v>
      </c>
      <c r="N5727">
        <v>186</v>
      </c>
      <c r="O5727">
        <v>-8969</v>
      </c>
      <c r="P5727">
        <v>143124</v>
      </c>
      <c r="Q5727">
        <v>202206</v>
      </c>
      <c r="R5727">
        <v>1</v>
      </c>
      <c r="S5727">
        <v>5458976</v>
      </c>
      <c r="U5727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727" t="str">
        <f>IFERROR(MID(spotify_top_songs_audio_features[[#This Row],[artist_names]],SEARCH(",",spotify_top_songs_audio_features[[#This Row],[artist_names]])+2,99),"")</f>
        <v>Halsey</v>
      </c>
      <c r="W5727" t="str">
        <f>spotify_top_songs_audio_features[[#This Row],[source]]</f>
        <v>Grade A Productions/Interscope Records</v>
      </c>
      <c r="X5727" s="1">
        <f>spotify_top_songs_audio_features[[#This Row],[streams]]</f>
        <v>5458976</v>
      </c>
      <c r="Y5727" t="str">
        <f>IF(Tabela2[[#This Row],[feat]]="","","Feat")</f>
        <v>Feat</v>
      </c>
      <c r="Z5727" s="17" t="str">
        <f>CONCATENATE(INT(spotify_top_songs_audio_features[[#This Row],[duration_ms]]/(60*1000)),":",MOD(INT(spotify_top_songs_audio_features[[#This Row],[duration_ms]]/1000),60))</f>
        <v>3:22</v>
      </c>
      <c r="AA57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27" t="str">
        <f>spotify_top_songs_audio_features[[#This Row],[track_name]]</f>
        <v>Life's A Mess (feat. Halsey)</v>
      </c>
    </row>
    <row r="5728" spans="1:28" x14ac:dyDescent="0.25">
      <c r="A5728" t="s">
        <v>6146</v>
      </c>
      <c r="B5728" t="s">
        <v>6147</v>
      </c>
      <c r="C5728" t="s">
        <v>6148</v>
      </c>
      <c r="D5728" t="s">
        <v>6149</v>
      </c>
      <c r="E5728" t="s">
        <v>43</v>
      </c>
      <c r="F5728" t="s">
        <v>32</v>
      </c>
      <c r="G5728" t="s">
        <v>152</v>
      </c>
      <c r="H5728">
        <v>388</v>
      </c>
      <c r="I5728">
        <v>145</v>
      </c>
      <c r="J5728">
        <v>318</v>
      </c>
      <c r="K5728" t="s">
        <v>6150</v>
      </c>
      <c r="L5728">
        <v>6.8599999999999998E-4</v>
      </c>
      <c r="M5728">
        <v>997</v>
      </c>
      <c r="N5728">
        <v>911</v>
      </c>
      <c r="O5728">
        <v>-19697</v>
      </c>
      <c r="P5728">
        <v>75474</v>
      </c>
      <c r="Q5728">
        <v>166387</v>
      </c>
      <c r="R5728">
        <v>1</v>
      </c>
      <c r="S5728">
        <v>5457722</v>
      </c>
      <c r="U5728" t="str">
        <f>IFERROR(LEFT(spotify_top_songs_audio_features[[#This Row],[artist_names]],SEARCH(",",spotify_top_songs_audio_features[[#This Row],[artist_names]])-1),spotify_top_songs_audio_features[[#This Row],[artist_names]])</f>
        <v>Vince Guaraldi Trio</v>
      </c>
      <c r="V5728" t="str">
        <f>IFERROR(MID(spotify_top_songs_audio_features[[#This Row],[artist_names]],SEARCH(",",spotify_top_songs_audio_features[[#This Row],[artist_names]])+2,99),"")</f>
        <v/>
      </c>
      <c r="W5728" t="str">
        <f>spotify_top_songs_audio_features[[#This Row],[source]]</f>
        <v>Fantasy Records</v>
      </c>
      <c r="X5728" s="1">
        <f>spotify_top_songs_audio_features[[#This Row],[streams]]</f>
        <v>5457722</v>
      </c>
      <c r="Y5728" t="str">
        <f>IF(Tabela2[[#This Row],[feat]]="","","Feat")</f>
        <v/>
      </c>
      <c r="Z5728" s="17" t="str">
        <f>CONCATENATE(INT(spotify_top_songs_audio_features[[#This Row],[duration_ms]]/(60*1000)),":",MOD(INT(spotify_top_songs_audio_features[[#This Row],[duration_ms]]/1000),60))</f>
        <v>2:46</v>
      </c>
      <c r="AA57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28" t="str">
        <f>spotify_top_songs_audio_features[[#This Row],[track_name]]</f>
        <v>Christmas Time Is Here</v>
      </c>
    </row>
    <row r="5729" spans="1:28" x14ac:dyDescent="0.25">
      <c r="A5729" t="s">
        <v>13477</v>
      </c>
      <c r="B5729" t="s">
        <v>160</v>
      </c>
      <c r="C5729" t="s">
        <v>13478</v>
      </c>
      <c r="D5729" t="s">
        <v>162</v>
      </c>
      <c r="E5729" t="s">
        <v>43</v>
      </c>
      <c r="F5729" t="s">
        <v>32</v>
      </c>
      <c r="G5729" t="s">
        <v>25</v>
      </c>
      <c r="H5729">
        <v>728</v>
      </c>
      <c r="I5729">
        <v>602</v>
      </c>
      <c r="J5729">
        <v>185</v>
      </c>
      <c r="K5729" t="s">
        <v>8801</v>
      </c>
      <c r="L5729">
        <v>7.0100000000000002E-4</v>
      </c>
      <c r="M5729">
        <v>318</v>
      </c>
      <c r="N5729">
        <v>328</v>
      </c>
      <c r="O5729">
        <v>-7748</v>
      </c>
      <c r="P5729">
        <v>140081</v>
      </c>
      <c r="Q5729">
        <v>225040</v>
      </c>
      <c r="R5729">
        <v>3</v>
      </c>
      <c r="S5729">
        <v>5457153</v>
      </c>
      <c r="U5729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5729" t="str">
        <f>IFERROR(MID(spotify_top_songs_audio_features[[#This Row],[artist_names]],SEARCH(",",spotify_top_songs_audio_features[[#This Row],[artist_names]])+2,99),"")</f>
        <v/>
      </c>
      <c r="W5729" t="str">
        <f>spotify_top_songs_audio_features[[#This Row],[source]]</f>
        <v>Fueled By Ramen</v>
      </c>
      <c r="X5729" s="1">
        <f>spotify_top_songs_audio_features[[#This Row],[streams]]</f>
        <v>5457153</v>
      </c>
      <c r="Y5729" t="str">
        <f>IF(Tabela2[[#This Row],[feat]]="","","Feat")</f>
        <v/>
      </c>
      <c r="Z5729" s="17" t="str">
        <f>CONCATENATE(INT(spotify_top_songs_audio_features[[#This Row],[duration_ms]]/(60*1000)),":",MOD(INT(spotify_top_songs_audio_features[[#This Row],[duration_ms]]/1000),60))</f>
        <v>3:45</v>
      </c>
      <c r="AA57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29" t="str">
        <f>spotify_top_songs_audio_features[[#This Row],[track_name]]</f>
        <v>Nico and the Niners</v>
      </c>
    </row>
    <row r="5730" spans="1:28" x14ac:dyDescent="0.25">
      <c r="A5730" t="s">
        <v>10243</v>
      </c>
      <c r="B5730" t="s">
        <v>10244</v>
      </c>
      <c r="C5730" t="s">
        <v>10245</v>
      </c>
      <c r="D5730" t="s">
        <v>1264</v>
      </c>
      <c r="E5730" t="s">
        <v>97</v>
      </c>
      <c r="F5730" t="s">
        <v>24</v>
      </c>
      <c r="G5730" t="s">
        <v>25</v>
      </c>
      <c r="H5730">
        <v>831</v>
      </c>
      <c r="I5730">
        <v>719</v>
      </c>
      <c r="J5730">
        <v>235</v>
      </c>
      <c r="K5730" t="s">
        <v>7277</v>
      </c>
      <c r="L5730">
        <v>0</v>
      </c>
      <c r="M5730">
        <v>675</v>
      </c>
      <c r="N5730">
        <v>859</v>
      </c>
      <c r="O5730">
        <v>-6836</v>
      </c>
      <c r="P5730">
        <v>155038</v>
      </c>
      <c r="Q5730">
        <v>248652</v>
      </c>
      <c r="R5730">
        <v>1</v>
      </c>
      <c r="S5730">
        <v>5456648</v>
      </c>
      <c r="U5730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5730" t="str">
        <f>IFERROR(MID(spotify_top_songs_audio_features[[#This Row],[artist_names]],SEARCH(",",spotify_top_songs_audio_features[[#This Row],[artist_names]])+2,99),"")</f>
        <v>Polo G</v>
      </c>
      <c r="W5730" t="str">
        <f>spotify_top_songs_audio_features[[#This Row],[source]]</f>
        <v>Quality Control Music/Motown Records</v>
      </c>
      <c r="X5730" s="1">
        <f>spotify_top_songs_audio_features[[#This Row],[streams]]</f>
        <v>5456648</v>
      </c>
      <c r="Y5730" t="str">
        <f>IF(Tabela2[[#This Row],[feat]]="","","Feat")</f>
        <v>Feat</v>
      </c>
      <c r="Z5730" s="17" t="str">
        <f>CONCATENATE(INT(spotify_top_songs_audio_features[[#This Row],[duration_ms]]/(60*1000)),":",MOD(INT(spotify_top_songs_audio_features[[#This Row],[duration_ms]]/1000),60))</f>
        <v>4:8</v>
      </c>
      <c r="AA57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730" t="str">
        <f>spotify_top_songs_audio_features[[#This Row],[track_name]]</f>
        <v>Malibu (feat. Polo G)</v>
      </c>
    </row>
    <row r="5731" spans="1:28" x14ac:dyDescent="0.25">
      <c r="A5731" t="s">
        <v>3517</v>
      </c>
      <c r="B5731" t="s">
        <v>3518</v>
      </c>
      <c r="C5731" t="s">
        <v>3519</v>
      </c>
      <c r="D5731" t="s">
        <v>3520</v>
      </c>
      <c r="E5731" t="s">
        <v>70</v>
      </c>
      <c r="F5731" t="s">
        <v>24</v>
      </c>
      <c r="G5731" t="s">
        <v>25</v>
      </c>
      <c r="H5731">
        <v>784</v>
      </c>
      <c r="I5731">
        <v>474</v>
      </c>
      <c r="J5731">
        <v>524</v>
      </c>
      <c r="K5731" t="s">
        <v>3521</v>
      </c>
      <c r="L5731">
        <v>0</v>
      </c>
      <c r="M5731">
        <v>278</v>
      </c>
      <c r="N5731">
        <v>64</v>
      </c>
      <c r="O5731">
        <v>-6139</v>
      </c>
      <c r="P5731">
        <v>128012</v>
      </c>
      <c r="Q5731">
        <v>204434</v>
      </c>
      <c r="R5731">
        <v>1</v>
      </c>
      <c r="S5731">
        <v>5454994</v>
      </c>
      <c r="U5731" t="str">
        <f>IFERROR(LEFT(spotify_top_songs_audio_features[[#This Row],[artist_names]],SEARCH(",",spotify_top_songs_audio_features[[#This Row],[artist_names]])-1),spotify_top_songs_audio_features[[#This Row],[artist_names]])</f>
        <v>Bas</v>
      </c>
      <c r="V5731" t="str">
        <f>IFERROR(MID(spotify_top_songs_audio_features[[#This Row],[artist_names]],SEARCH(",",spotify_top_songs_audio_features[[#This Row],[artist_names]])+2,99),"")</f>
        <v>J. Cole, Lil Tjay</v>
      </c>
      <c r="W5731" t="str">
        <f>spotify_top_songs_audio_features[[#This Row],[source]]</f>
        <v>Dreamville/Interscope Records</v>
      </c>
      <c r="X5731" s="1">
        <f>spotify_top_songs_audio_features[[#This Row],[streams]]</f>
        <v>5454994</v>
      </c>
      <c r="Y5731" t="str">
        <f>IF(Tabela2[[#This Row],[feat]]="","","Feat")</f>
        <v>Feat</v>
      </c>
      <c r="Z5731" s="17" t="str">
        <f>CONCATENATE(INT(spotify_top_songs_audio_features[[#This Row],[duration_ms]]/(60*1000)),":",MOD(INT(spotify_top_songs_audio_features[[#This Row],[duration_ms]]/1000),60))</f>
        <v>3:24</v>
      </c>
      <c r="AA57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731" t="str">
        <f>spotify_top_songs_audio_features[[#This Row],[track_name]]</f>
        <v>[The Jackie] (with J. Cole &amp; Lil Tjay)</v>
      </c>
    </row>
    <row r="5732" spans="1:28" x14ac:dyDescent="0.25">
      <c r="A5732" t="s">
        <v>14583</v>
      </c>
      <c r="B5732" t="s">
        <v>257</v>
      </c>
      <c r="C5732" t="s">
        <v>592</v>
      </c>
      <c r="D5732" t="s">
        <v>259</v>
      </c>
      <c r="E5732" t="s">
        <v>97</v>
      </c>
      <c r="F5732" t="s">
        <v>24</v>
      </c>
      <c r="G5732" t="s">
        <v>25</v>
      </c>
      <c r="H5732">
        <v>507</v>
      </c>
      <c r="I5732">
        <v>832</v>
      </c>
      <c r="J5732">
        <v>425</v>
      </c>
      <c r="K5732" t="s">
        <v>14584</v>
      </c>
      <c r="L5732">
        <v>1.6000000000000001E-4</v>
      </c>
      <c r="M5732">
        <v>229</v>
      </c>
      <c r="N5732">
        <v>485</v>
      </c>
      <c r="O5732">
        <v>-5931</v>
      </c>
      <c r="P5732">
        <v>177894</v>
      </c>
      <c r="Q5732">
        <v>206682</v>
      </c>
      <c r="R5732">
        <v>7</v>
      </c>
      <c r="S5732">
        <v>5451727</v>
      </c>
      <c r="U5732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5732" t="str">
        <f>IFERROR(MID(spotify_top_songs_audio_features[[#This Row],[artist_names]],SEARCH(",",spotify_top_songs_audio_features[[#This Row],[artist_names]])+2,99),"")</f>
        <v/>
      </c>
      <c r="W5732" t="str">
        <f>spotify_top_songs_audio_features[[#This Row],[source]]</f>
        <v>Parlophone UK</v>
      </c>
      <c r="X5732" s="1">
        <f>spotify_top_songs_audio_features[[#This Row],[streams]]</f>
        <v>5451727</v>
      </c>
      <c r="Y5732" t="str">
        <f>IF(Tabela2[[#This Row],[feat]]="","","Feat")</f>
        <v/>
      </c>
      <c r="Z5732" s="17" t="str">
        <f>CONCATENATE(INT(spotify_top_songs_audio_features[[#This Row],[duration_ms]]/(60*1000)),":",MOD(INT(spotify_top_songs_audio_features[[#This Row],[duration_ms]]/1000),60))</f>
        <v>3:26</v>
      </c>
      <c r="AA57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732" t="str">
        <f>spotify_top_songs_audio_features[[#This Row],[track_name]]</f>
        <v>Higher Power</v>
      </c>
    </row>
    <row r="5733" spans="1:28" x14ac:dyDescent="0.25">
      <c r="A5733" t="s">
        <v>14690</v>
      </c>
      <c r="B5733" t="s">
        <v>14691</v>
      </c>
      <c r="C5733" t="s">
        <v>14692</v>
      </c>
      <c r="D5733" t="s">
        <v>14693</v>
      </c>
      <c r="E5733" t="s">
        <v>102</v>
      </c>
      <c r="F5733" t="s">
        <v>24</v>
      </c>
      <c r="G5733" t="s">
        <v>25</v>
      </c>
      <c r="H5733">
        <v>643</v>
      </c>
      <c r="I5733">
        <v>573</v>
      </c>
      <c r="J5733">
        <v>709</v>
      </c>
      <c r="K5733" t="s">
        <v>3635</v>
      </c>
      <c r="L5733">
        <v>17</v>
      </c>
      <c r="M5733">
        <v>695</v>
      </c>
      <c r="N5733">
        <v>47</v>
      </c>
      <c r="O5733">
        <v>-7034</v>
      </c>
      <c r="P5733">
        <v>165192</v>
      </c>
      <c r="Q5733">
        <v>259747</v>
      </c>
      <c r="R5733">
        <v>1</v>
      </c>
      <c r="S5733">
        <v>5449702</v>
      </c>
      <c r="U5733" t="str">
        <f>IFERROR(LEFT(spotify_top_songs_audio_features[[#This Row],[artist_names]],SEARCH(",",spotify_top_songs_audio_features[[#This Row],[artist_names]])-1),spotify_top_songs_audio_features[[#This Row],[artist_names]])</f>
        <v>BROCKHAMPTON</v>
      </c>
      <c r="V5733" t="str">
        <f>IFERROR(MID(spotify_top_songs_audio_features[[#This Row],[artist_names]],SEARCH(",",spotify_top_songs_audio_features[[#This Row],[artist_names]])+2,99),"")</f>
        <v/>
      </c>
      <c r="W5733" t="str">
        <f>spotify_top_songs_audio_features[[#This Row],[source]]</f>
        <v>Question Everything/RCA Records</v>
      </c>
      <c r="X5733" s="1">
        <f>spotify_top_songs_audio_features[[#This Row],[streams]]</f>
        <v>5449702</v>
      </c>
      <c r="Y5733" t="str">
        <f>IF(Tabela2[[#This Row],[feat]]="","","Feat")</f>
        <v/>
      </c>
      <c r="Z5733" s="17" t="str">
        <f>CONCATENATE(INT(spotify_top_songs_audio_features[[#This Row],[duration_ms]]/(60*1000)),":",MOD(INT(spotify_top_songs_audio_features[[#This Row],[duration_ms]]/1000),60))</f>
        <v>4:19</v>
      </c>
      <c r="AA57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733" t="str">
        <f>spotify_top_songs_audio_features[[#This Row],[track_name]]</f>
        <v>NO HALO</v>
      </c>
    </row>
    <row r="5734" spans="1:28" x14ac:dyDescent="0.25">
      <c r="A5734" t="s">
        <v>7800</v>
      </c>
      <c r="B5734" t="s">
        <v>238</v>
      </c>
      <c r="C5734" t="s">
        <v>7801</v>
      </c>
      <c r="D5734" t="s">
        <v>903</v>
      </c>
      <c r="E5734" t="s">
        <v>31</v>
      </c>
      <c r="F5734" t="s">
        <v>24</v>
      </c>
      <c r="G5734" t="s">
        <v>25</v>
      </c>
      <c r="H5734">
        <v>654</v>
      </c>
      <c r="I5734">
        <v>782</v>
      </c>
      <c r="J5734">
        <v>244</v>
      </c>
      <c r="K5734" t="s">
        <v>1315</v>
      </c>
      <c r="L5734">
        <v>0</v>
      </c>
      <c r="M5734">
        <v>347</v>
      </c>
      <c r="N5734">
        <v>635</v>
      </c>
      <c r="O5734">
        <v>-288</v>
      </c>
      <c r="P5734">
        <v>179701</v>
      </c>
      <c r="Q5734">
        <v>151295</v>
      </c>
      <c r="R5734">
        <v>1</v>
      </c>
      <c r="S5734">
        <v>5447434</v>
      </c>
      <c r="U5734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5734" t="str">
        <f>IFERROR(MID(spotify_top_songs_audio_features[[#This Row],[artist_names]],SEARCH(",",spotify_top_songs_audio_features[[#This Row],[artist_names]])+2,99),"")</f>
        <v>Samra</v>
      </c>
      <c r="W5734" t="str">
        <f>spotify_top_songs_audio_features[[#This Row],[source]]</f>
        <v>Urban</v>
      </c>
      <c r="X5734" s="1">
        <f>spotify_top_songs_audio_features[[#This Row],[streams]]</f>
        <v>5447434</v>
      </c>
      <c r="Y5734" t="str">
        <f>IF(Tabela2[[#This Row],[feat]]="","","Feat")</f>
        <v>Feat</v>
      </c>
      <c r="Z5734" s="17" t="str">
        <f>CONCATENATE(INT(spotify_top_songs_audio_features[[#This Row],[duration_ms]]/(60*1000)),":",MOD(INT(spotify_top_songs_audio_features[[#This Row],[duration_ms]]/1000),60))</f>
        <v>2:31</v>
      </c>
      <c r="AA57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34" t="str">
        <f>spotify_top_songs_audio_features[[#This Row],[track_name]]</f>
        <v>Berlin lebt wie nie zuvor</v>
      </c>
    </row>
    <row r="5735" spans="1:28" x14ac:dyDescent="0.25">
      <c r="A5735" t="s">
        <v>2978</v>
      </c>
      <c r="B5735" t="s">
        <v>267</v>
      </c>
      <c r="C5735" t="s">
        <v>2979</v>
      </c>
      <c r="D5735" t="s">
        <v>1997</v>
      </c>
      <c r="E5735" t="s">
        <v>469</v>
      </c>
      <c r="F5735" t="s">
        <v>24</v>
      </c>
      <c r="G5735" t="s">
        <v>25</v>
      </c>
      <c r="H5735">
        <v>403</v>
      </c>
      <c r="I5735">
        <v>537</v>
      </c>
      <c r="J5735">
        <v>31</v>
      </c>
      <c r="K5735" t="s">
        <v>886</v>
      </c>
      <c r="L5735">
        <v>0</v>
      </c>
      <c r="M5735">
        <v>112</v>
      </c>
      <c r="N5735">
        <v>414</v>
      </c>
      <c r="O5735">
        <v>-6628</v>
      </c>
      <c r="P5735">
        <v>69877</v>
      </c>
      <c r="Q5735">
        <v>202133</v>
      </c>
      <c r="R5735">
        <v>1</v>
      </c>
      <c r="S5735">
        <v>5446609</v>
      </c>
      <c r="U5735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5735" t="str">
        <f>IFERROR(MID(spotify_top_songs_audio_features[[#This Row],[artist_names]],SEARCH(",",spotify_top_songs_audio_features[[#This Row],[artist_names]])+2,99),"")</f>
        <v/>
      </c>
      <c r="W5735" t="str">
        <f>spotify_top_songs_audio_features[[#This Row],[source]]</f>
        <v>Big Loud / Republic</v>
      </c>
      <c r="X5735" s="1">
        <f>spotify_top_songs_audio_features[[#This Row],[streams]]</f>
        <v>5446609</v>
      </c>
      <c r="Y5735" t="str">
        <f>IF(Tabela2[[#This Row],[feat]]="","","Feat")</f>
        <v/>
      </c>
      <c r="Z5735" s="17" t="str">
        <f>CONCATENATE(INT(spotify_top_songs_audio_features[[#This Row],[duration_ms]]/(60*1000)),":",MOD(INT(spotify_top_songs_audio_features[[#This Row],[duration_ms]]/1000),60))</f>
        <v>3:22</v>
      </c>
      <c r="AA57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735" t="str">
        <f>spotify_top_songs_audio_features[[#This Row],[track_name]]</f>
        <v>Sand In My Boots</v>
      </c>
    </row>
    <row r="5736" spans="1:28" x14ac:dyDescent="0.25">
      <c r="A5736" t="s">
        <v>15846</v>
      </c>
      <c r="B5736" t="s">
        <v>174</v>
      </c>
      <c r="C5736" t="s">
        <v>15847</v>
      </c>
      <c r="D5736" t="s">
        <v>712</v>
      </c>
      <c r="E5736" t="s">
        <v>43</v>
      </c>
      <c r="F5736" t="s">
        <v>32</v>
      </c>
      <c r="G5736" t="s">
        <v>25</v>
      </c>
      <c r="H5736">
        <v>758</v>
      </c>
      <c r="I5736">
        <v>574</v>
      </c>
      <c r="J5736">
        <v>217</v>
      </c>
      <c r="K5736" t="s">
        <v>1870</v>
      </c>
      <c r="L5736">
        <v>0</v>
      </c>
      <c r="M5736">
        <v>144</v>
      </c>
      <c r="N5736">
        <v>706</v>
      </c>
      <c r="O5736">
        <v>-7833</v>
      </c>
      <c r="P5736">
        <v>144081</v>
      </c>
      <c r="Q5736">
        <v>274313</v>
      </c>
      <c r="R5736">
        <v>1</v>
      </c>
      <c r="S5736">
        <v>5445204</v>
      </c>
      <c r="U5736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736" t="str">
        <f>IFERROR(MID(spotify_top_songs_audio_features[[#This Row],[artist_names]],SEARCH(",",spotify_top_songs_audio_features[[#This Row],[artist_names]])+2,99),"")</f>
        <v>Lil Uzi Vert</v>
      </c>
      <c r="W5736" t="str">
        <f>spotify_top_songs_audio_features[[#This Row],[source]]</f>
        <v>Generation Now/Atlantic</v>
      </c>
      <c r="X5736" s="1">
        <f>spotify_top_songs_audio_features[[#This Row],[streams]]</f>
        <v>5445204</v>
      </c>
      <c r="Y5736" t="str">
        <f>IF(Tabela2[[#This Row],[feat]]="","","Feat")</f>
        <v>Feat</v>
      </c>
      <c r="Z5736" s="17" t="str">
        <f>CONCATENATE(INT(spotify_top_songs_audio_features[[#This Row],[duration_ms]]/(60*1000)),":",MOD(INT(spotify_top_songs_audio_features[[#This Row],[duration_ms]]/1000),60))</f>
        <v>4:34</v>
      </c>
      <c r="AA57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36" t="str">
        <f>spotify_top_songs_audio_features[[#This Row],[track_name]]</f>
        <v>Stripes Like Burberry</v>
      </c>
    </row>
    <row r="5737" spans="1:28" x14ac:dyDescent="0.25">
      <c r="A5737" t="s">
        <v>15980</v>
      </c>
      <c r="B5737" t="s">
        <v>15981</v>
      </c>
      <c r="C5737" t="s">
        <v>15982</v>
      </c>
      <c r="D5737" t="s">
        <v>7153</v>
      </c>
      <c r="E5737" t="s">
        <v>70</v>
      </c>
      <c r="F5737" t="s">
        <v>32</v>
      </c>
      <c r="G5737" t="s">
        <v>25</v>
      </c>
      <c r="H5737">
        <v>744</v>
      </c>
      <c r="I5737">
        <v>644</v>
      </c>
      <c r="J5737">
        <v>641</v>
      </c>
      <c r="K5737" t="s">
        <v>1652</v>
      </c>
      <c r="L5737">
        <v>0</v>
      </c>
      <c r="M5737">
        <v>204</v>
      </c>
      <c r="N5737">
        <v>577</v>
      </c>
      <c r="O5737">
        <v>-5562</v>
      </c>
      <c r="P5737">
        <v>96852</v>
      </c>
      <c r="Q5737">
        <v>151360</v>
      </c>
      <c r="R5737">
        <v>1</v>
      </c>
      <c r="S5737">
        <v>5440253</v>
      </c>
      <c r="U5737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5737" t="str">
        <f>IFERROR(MID(spotify_top_songs_audio_features[[#This Row],[artist_names]],SEARCH(",",spotify_top_songs_audio_features[[#This Row],[artist_names]])+2,99),"")</f>
        <v>CRO</v>
      </c>
      <c r="W5737" t="str">
        <f>spotify_top_songs_audio_features[[#This Row],[source]]</f>
        <v>URBAN</v>
      </c>
      <c r="X5737" s="1">
        <f>spotify_top_songs_audio_features[[#This Row],[streams]]</f>
        <v>5440253</v>
      </c>
      <c r="Y5737" t="str">
        <f>IF(Tabela2[[#This Row],[feat]]="","","Feat")</f>
        <v>Feat</v>
      </c>
      <c r="Z5737" s="17" t="str">
        <f>CONCATENATE(INT(spotify_top_songs_audio_features[[#This Row],[duration_ms]]/(60*1000)),":",MOD(INT(spotify_top_songs_audio_features[[#This Row],[duration_ms]]/1000),60))</f>
        <v>2:31</v>
      </c>
      <c r="AA57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737" t="str">
        <f>spotify_top_songs_audio_features[[#This Row],[track_name]]</f>
        <v>Frühstück in Paris</v>
      </c>
    </row>
    <row r="5738" spans="1:28" x14ac:dyDescent="0.25">
      <c r="A5738" t="s">
        <v>7521</v>
      </c>
      <c r="B5738" t="s">
        <v>2680</v>
      </c>
      <c r="C5738" t="s">
        <v>7522</v>
      </c>
      <c r="D5738" t="s">
        <v>2682</v>
      </c>
      <c r="E5738" t="s">
        <v>43</v>
      </c>
      <c r="F5738" t="s">
        <v>24</v>
      </c>
      <c r="G5738" t="s">
        <v>25</v>
      </c>
      <c r="H5738">
        <v>639</v>
      </c>
      <c r="I5738">
        <v>437</v>
      </c>
      <c r="J5738">
        <v>355</v>
      </c>
      <c r="K5738" t="s">
        <v>7523</v>
      </c>
      <c r="L5738">
        <v>0</v>
      </c>
      <c r="M5738">
        <v>12</v>
      </c>
      <c r="N5738">
        <v>751</v>
      </c>
      <c r="O5738">
        <v>-6959</v>
      </c>
      <c r="P5738">
        <v>147575</v>
      </c>
      <c r="Q5738">
        <v>165120</v>
      </c>
      <c r="R5738">
        <v>1</v>
      </c>
      <c r="S5738">
        <v>5440037</v>
      </c>
      <c r="U5738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738" t="str">
        <f>IFERROR(MID(spotify_top_songs_audio_features[[#This Row],[artist_names]],SEARCH(",",spotify_top_songs_audio_features[[#This Row],[artist_names]])+2,99),"")</f>
        <v/>
      </c>
      <c r="W5738" t="str">
        <f>spotify_top_songs_audio_features[[#This Row],[source]]</f>
        <v>RBMG/Def Jam</v>
      </c>
      <c r="X5738" s="1">
        <f>spotify_top_songs_audio_features[[#This Row],[streams]]</f>
        <v>5440037</v>
      </c>
      <c r="Y5738" t="str">
        <f>IF(Tabela2[[#This Row],[feat]]="","","Feat")</f>
        <v/>
      </c>
      <c r="Z5738" s="17" t="str">
        <f>CONCATENATE(INT(spotify_top_songs_audio_features[[#This Row],[duration_ms]]/(60*1000)),":",MOD(INT(spotify_top_songs_audio_features[[#This Row],[duration_ms]]/1000),60))</f>
        <v>2:45</v>
      </c>
      <c r="AA57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38" t="str">
        <f>spotify_top_songs_audio_features[[#This Row],[track_name]]</f>
        <v>That's What Love Is</v>
      </c>
    </row>
    <row r="5739" spans="1:28" x14ac:dyDescent="0.25">
      <c r="A5739" t="s">
        <v>14472</v>
      </c>
      <c r="B5739" t="s">
        <v>9801</v>
      </c>
      <c r="C5739" t="s">
        <v>14473</v>
      </c>
      <c r="D5739" t="s">
        <v>85</v>
      </c>
      <c r="E5739" t="s">
        <v>86</v>
      </c>
      <c r="F5739" t="s">
        <v>24</v>
      </c>
      <c r="G5739" t="s">
        <v>25</v>
      </c>
      <c r="H5739">
        <v>331</v>
      </c>
      <c r="I5739">
        <v>784</v>
      </c>
      <c r="J5739">
        <v>561</v>
      </c>
      <c r="K5739" t="s">
        <v>14474</v>
      </c>
      <c r="L5739">
        <v>0</v>
      </c>
      <c r="M5739">
        <v>427</v>
      </c>
      <c r="N5739">
        <v>902</v>
      </c>
      <c r="O5739">
        <v>-5002</v>
      </c>
      <c r="P5739">
        <v>182964</v>
      </c>
      <c r="Q5739">
        <v>197672</v>
      </c>
      <c r="R5739">
        <v>1</v>
      </c>
      <c r="S5739">
        <v>5439701</v>
      </c>
      <c r="U5739" t="str">
        <f>IFERROR(LEFT(spotify_top_songs_audio_features[[#This Row],[artist_names]],SEARCH(",",spotify_top_songs_audio_features[[#This Row],[artist_names]])-1),spotify_top_songs_audio_features[[#This Row],[artist_names]])</f>
        <v>The 1975</v>
      </c>
      <c r="V5739" t="str">
        <f>IFERROR(MID(spotify_top_songs_audio_features[[#This Row],[artist_names]],SEARCH(",",spotify_top_songs_audio_features[[#This Row],[artist_names]])+2,99),"")</f>
        <v/>
      </c>
      <c r="W5739" t="str">
        <f>spotify_top_songs_audio_features[[#This Row],[source]]</f>
        <v>Polydor Records</v>
      </c>
      <c r="X5739" s="1">
        <f>spotify_top_songs_audio_features[[#This Row],[streams]]</f>
        <v>5439701</v>
      </c>
      <c r="Y5739" t="str">
        <f>IF(Tabela2[[#This Row],[feat]]="","","Feat")</f>
        <v/>
      </c>
      <c r="Z5739" s="17" t="str">
        <f>CONCATENATE(INT(spotify_top_songs_audio_features[[#This Row],[duration_ms]]/(60*1000)),":",MOD(INT(spotify_top_songs_audio_features[[#This Row],[duration_ms]]/1000),60))</f>
        <v>3:17</v>
      </c>
      <c r="AA57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739" t="str">
        <f>spotify_top_songs_audio_features[[#This Row],[track_name]]</f>
        <v>Give Yourself A Try</v>
      </c>
    </row>
    <row r="5740" spans="1:28" x14ac:dyDescent="0.25">
      <c r="A5740" t="s">
        <v>6818</v>
      </c>
      <c r="B5740" t="s">
        <v>6819</v>
      </c>
      <c r="C5740" t="s">
        <v>6820</v>
      </c>
      <c r="D5740" t="s">
        <v>3931</v>
      </c>
      <c r="E5740" t="s">
        <v>23</v>
      </c>
      <c r="F5740" t="s">
        <v>24</v>
      </c>
      <c r="G5740" t="s">
        <v>25</v>
      </c>
      <c r="H5740">
        <v>632</v>
      </c>
      <c r="I5740">
        <v>922</v>
      </c>
      <c r="J5740">
        <v>794</v>
      </c>
      <c r="K5740" t="s">
        <v>6821</v>
      </c>
      <c r="L5740">
        <v>1.81E-3</v>
      </c>
      <c r="M5740">
        <v>927</v>
      </c>
      <c r="N5740">
        <v>497</v>
      </c>
      <c r="O5740">
        <v>-2173</v>
      </c>
      <c r="P5740">
        <v>88972</v>
      </c>
      <c r="Q5740">
        <v>137747</v>
      </c>
      <c r="R5740">
        <v>1</v>
      </c>
      <c r="S5740">
        <v>5439646</v>
      </c>
      <c r="U5740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5740" t="str">
        <f>IFERROR(MID(spotify_top_songs_audio_features[[#This Row],[artist_names]],SEARCH(",",spotify_top_songs_audio_features[[#This Row],[artist_names]])+2,99),"")</f>
        <v>CORPSE</v>
      </c>
      <c r="W5740" t="str">
        <f>spotify_top_songs_audio_features[[#This Row],[source]]</f>
        <v>Bad Boy/Interscope Records</v>
      </c>
      <c r="X5740" s="1">
        <f>spotify_top_songs_audio_features[[#This Row],[streams]]</f>
        <v>5439646</v>
      </c>
      <c r="Y5740" t="str">
        <f>IF(Tabela2[[#This Row],[feat]]="","","Feat")</f>
        <v>Feat</v>
      </c>
      <c r="Z5740" s="17" t="str">
        <f>CONCATENATE(INT(spotify_top_songs_audio_features[[#This Row],[duration_ms]]/(60*1000)),":",MOD(INT(spotify_top_songs_audio_features[[#This Row],[duration_ms]]/1000),60))</f>
        <v>2:17</v>
      </c>
      <c r="AA57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740" t="str">
        <f>spotify_top_songs_audio_features[[#This Row],[track_name]]</f>
        <v>DAYWALKER! (feat. CORPSE)</v>
      </c>
    </row>
    <row r="5741" spans="1:28" x14ac:dyDescent="0.25">
      <c r="A5741" t="s">
        <v>4865</v>
      </c>
      <c r="B5741" t="s">
        <v>4866</v>
      </c>
      <c r="C5741" t="s">
        <v>4867</v>
      </c>
      <c r="D5741" t="s">
        <v>1003</v>
      </c>
      <c r="E5741" t="s">
        <v>23</v>
      </c>
      <c r="F5741" t="s">
        <v>24</v>
      </c>
      <c r="G5741" t="s">
        <v>64</v>
      </c>
      <c r="H5741">
        <v>594</v>
      </c>
      <c r="I5741">
        <v>679</v>
      </c>
      <c r="J5741">
        <v>345</v>
      </c>
      <c r="K5741" t="s">
        <v>4868</v>
      </c>
      <c r="L5741">
        <v>7.8299999999999995E-4</v>
      </c>
      <c r="M5741">
        <v>114</v>
      </c>
      <c r="N5741">
        <v>66</v>
      </c>
      <c r="O5741">
        <v>-3702</v>
      </c>
      <c r="P5741">
        <v>106726</v>
      </c>
      <c r="Q5741">
        <v>152613</v>
      </c>
      <c r="R5741">
        <v>1</v>
      </c>
      <c r="S5741">
        <v>5431948</v>
      </c>
      <c r="U5741" t="str">
        <f>IFERROR(LEFT(spotify_top_songs_audio_features[[#This Row],[artist_names]],SEARCH(",",spotify_top_songs_audio_features[[#This Row],[artist_names]])-1),spotify_top_songs_audio_features[[#This Row],[artist_names]])</f>
        <v>Pusha T</v>
      </c>
      <c r="V5741" t="str">
        <f>IFERROR(MID(spotify_top_songs_audio_features[[#This Row],[artist_names]],SEARCH(",",spotify_top_songs_audio_features[[#This Row],[artist_names]])+2,99),"")</f>
        <v>Lil Uzi Vert, Don Toliver</v>
      </c>
      <c r="W5741" t="str">
        <f>spotify_top_songs_audio_features[[#This Row],[source]]</f>
        <v>Getting Out Our Dreams Inc. (G.O.O.D.) Music / IDJ</v>
      </c>
      <c r="X5741" s="1">
        <f>spotify_top_songs_audio_features[[#This Row],[streams]]</f>
        <v>5431948</v>
      </c>
      <c r="Y5741" t="str">
        <f>IF(Tabela2[[#This Row],[feat]]="","","Feat")</f>
        <v>Feat</v>
      </c>
      <c r="Z5741" s="17" t="str">
        <f>CONCATENATE(INT(spotify_top_songs_audio_features[[#This Row],[duration_ms]]/(60*1000)),":",MOD(INT(spotify_top_songs_audio_features[[#This Row],[duration_ms]]/1000),60))</f>
        <v>2:32</v>
      </c>
      <c r="AA57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741" t="str">
        <f>spotify_top_songs_audio_features[[#This Row],[track_name]]</f>
        <v>Scrape It Off (feat. Lil Uzi Vert &amp; Don Toliver)</v>
      </c>
    </row>
    <row r="5742" spans="1:28" x14ac:dyDescent="0.25">
      <c r="A5742" t="s">
        <v>3503</v>
      </c>
      <c r="B5742" t="s">
        <v>793</v>
      </c>
      <c r="C5742" t="s">
        <v>3504</v>
      </c>
      <c r="D5742" t="s">
        <v>795</v>
      </c>
      <c r="E5742" t="s">
        <v>142</v>
      </c>
      <c r="F5742" t="s">
        <v>24</v>
      </c>
      <c r="G5742" t="s">
        <v>25</v>
      </c>
      <c r="H5742">
        <v>475</v>
      </c>
      <c r="I5742">
        <v>657</v>
      </c>
      <c r="J5742">
        <v>708</v>
      </c>
      <c r="K5742" t="s">
        <v>3505</v>
      </c>
      <c r="L5742">
        <v>8.8099999999999995E-4</v>
      </c>
      <c r="M5742">
        <v>181</v>
      </c>
      <c r="N5742">
        <v>707</v>
      </c>
      <c r="O5742">
        <v>-7381</v>
      </c>
      <c r="P5742">
        <v>132071</v>
      </c>
      <c r="Q5742">
        <v>190120</v>
      </c>
      <c r="R5742">
        <v>1</v>
      </c>
      <c r="S5742">
        <v>5429820</v>
      </c>
      <c r="U5742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5742" t="str">
        <f>IFERROR(MID(spotify_top_songs_audio_features[[#This Row],[artist_names]],SEARCH(",",spotify_top_songs_audio_features[[#This Row],[artist_names]])+2,99),"")</f>
        <v/>
      </c>
      <c r="W5742" t="str">
        <f>spotify_top_songs_audio_features[[#This Row],[source]]</f>
        <v>Kid Ina Korner / Interscope</v>
      </c>
      <c r="X5742" s="1">
        <f>spotify_top_songs_audio_features[[#This Row],[streams]]</f>
        <v>5429820</v>
      </c>
      <c r="Y5742" t="str">
        <f>IF(Tabela2[[#This Row],[feat]]="","","Feat")</f>
        <v/>
      </c>
      <c r="Z5742" s="17" t="str">
        <f>CONCATENATE(INT(spotify_top_songs_audio_features[[#This Row],[duration_ms]]/(60*1000)),":",MOD(INT(spotify_top_songs_audio_features[[#This Row],[duration_ms]]/1000),60))</f>
        <v>3:10</v>
      </c>
      <c r="AA57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742" t="str">
        <f>spotify_top_songs_audio_features[[#This Row],[track_name]]</f>
        <v>I Don’t Know Why</v>
      </c>
    </row>
    <row r="5743" spans="1:28" x14ac:dyDescent="0.25">
      <c r="A5743" t="s">
        <v>7762</v>
      </c>
      <c r="B5743" t="s">
        <v>7763</v>
      </c>
      <c r="C5743" t="s">
        <v>7764</v>
      </c>
      <c r="D5743" t="s">
        <v>7765</v>
      </c>
      <c r="E5743" t="s">
        <v>142</v>
      </c>
      <c r="F5743" t="s">
        <v>24</v>
      </c>
      <c r="G5743" t="s">
        <v>25</v>
      </c>
      <c r="H5743">
        <v>871</v>
      </c>
      <c r="I5743">
        <v>519</v>
      </c>
      <c r="J5743">
        <v>258</v>
      </c>
      <c r="K5743" t="s">
        <v>5117</v>
      </c>
      <c r="L5743">
        <v>8.1400000000000005E-4</v>
      </c>
      <c r="M5743">
        <v>869</v>
      </c>
      <c r="N5743">
        <v>532</v>
      </c>
      <c r="O5743">
        <v>-6549</v>
      </c>
      <c r="P5743">
        <v>140013</v>
      </c>
      <c r="Q5743">
        <v>251733</v>
      </c>
      <c r="R5743">
        <v>1</v>
      </c>
      <c r="S5743">
        <v>5425184</v>
      </c>
      <c r="U5743" t="str">
        <f>IFERROR(LEFT(spotify_top_songs_audio_features[[#This Row],[artist_names]],SEARCH(",",spotify_top_songs_audio_features[[#This Row],[artist_names]])-1),spotify_top_songs_audio_features[[#This Row],[artist_names]])</f>
        <v>Dave</v>
      </c>
      <c r="V5743" t="str">
        <f>IFERROR(MID(spotify_top_songs_audio_features[[#This Row],[artist_names]],SEARCH(",",spotify_top_songs_audio_features[[#This Row],[artist_names]])+2,99),"")</f>
        <v>Stormzy</v>
      </c>
      <c r="W5743" t="str">
        <f>spotify_top_songs_audio_features[[#This Row],[source]]</f>
        <v>Neighbourhood</v>
      </c>
      <c r="X5743" s="1">
        <f>spotify_top_songs_audio_features[[#This Row],[streams]]</f>
        <v>5425184</v>
      </c>
      <c r="Y5743" t="str">
        <f>IF(Tabela2[[#This Row],[feat]]="","","Feat")</f>
        <v>Feat</v>
      </c>
      <c r="Z5743" s="17" t="str">
        <f>CONCATENATE(INT(spotify_top_songs_audio_features[[#This Row],[duration_ms]]/(60*1000)),":",MOD(INT(spotify_top_songs_audio_features[[#This Row],[duration_ms]]/1000),60))</f>
        <v>4:11</v>
      </c>
      <c r="AA57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743" t="str">
        <f>spotify_top_songs_audio_features[[#This Row],[track_name]]</f>
        <v>Clash (feat. Stormzy)</v>
      </c>
    </row>
    <row r="5744" spans="1:28" x14ac:dyDescent="0.25">
      <c r="A5744" t="s">
        <v>13604</v>
      </c>
      <c r="B5744" t="s">
        <v>13605</v>
      </c>
      <c r="C5744" t="s">
        <v>13606</v>
      </c>
      <c r="D5744" t="s">
        <v>3520</v>
      </c>
      <c r="E5744" t="s">
        <v>23</v>
      </c>
      <c r="F5744" t="s">
        <v>32</v>
      </c>
      <c r="G5744" t="s">
        <v>25</v>
      </c>
      <c r="H5744">
        <v>642</v>
      </c>
      <c r="I5744">
        <v>647</v>
      </c>
      <c r="J5744">
        <v>428</v>
      </c>
      <c r="K5744" t="s">
        <v>13607</v>
      </c>
      <c r="L5744">
        <v>0</v>
      </c>
      <c r="M5744">
        <v>649</v>
      </c>
      <c r="N5744">
        <v>664</v>
      </c>
      <c r="O5744">
        <v>-6312</v>
      </c>
      <c r="P5744">
        <v>120749</v>
      </c>
      <c r="Q5744">
        <v>217867</v>
      </c>
      <c r="R5744">
        <v>1</v>
      </c>
      <c r="S5744">
        <v>5421875</v>
      </c>
      <c r="U5744" t="str">
        <f>IFERROR(LEFT(spotify_top_songs_audio_features[[#This Row],[artist_names]],SEARCH(",",spotify_top_songs_audio_features[[#This Row],[artist_names]])-1),spotify_top_songs_audio_features[[#This Row],[artist_names]])</f>
        <v>Dreamville</v>
      </c>
      <c r="V5744" t="str">
        <f>IFERROR(MID(spotify_top_songs_audio_features[[#This Row],[artist_names]],SEARCH(",",spotify_top_songs_audio_features[[#This Row],[artist_names]])+2,99),"")</f>
        <v>Bas, JID, Guapdad 4000, Reese LAFLARE, Jace, Mez, Smokepurpp, Buddy, Ski Mask The Slump God</v>
      </c>
      <c r="W5744" t="str">
        <f>spotify_top_songs_audio_features[[#This Row],[source]]</f>
        <v>Dreamville/Interscope Records</v>
      </c>
      <c r="X5744" s="1">
        <f>spotify_top_songs_audio_features[[#This Row],[streams]]</f>
        <v>5421875</v>
      </c>
      <c r="Y5744" t="str">
        <f>IF(Tabela2[[#This Row],[feat]]="","","Feat")</f>
        <v>Feat</v>
      </c>
      <c r="Z5744" s="17" t="str">
        <f>CONCATENATE(INT(spotify_top_songs_audio_features[[#This Row],[duration_ms]]/(60*1000)),":",MOD(INT(spotify_top_songs_audio_features[[#This Row],[duration_ms]]/1000),60))</f>
        <v>3:37</v>
      </c>
      <c r="AA57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744" t="str">
        <f>spotify_top_songs_audio_features[[#This Row],[track_name]]</f>
        <v>Costa Rica (with Bas &amp; JID feat. Guapdad 4000, Reese LAFLARE, Jace, Mez, Smokepurpp, Buddy &amp; Ski Mask The Slump God)</v>
      </c>
    </row>
    <row r="5745" spans="1:28" x14ac:dyDescent="0.25">
      <c r="A5745" t="s">
        <v>13609</v>
      </c>
      <c r="B5745" t="s">
        <v>13610</v>
      </c>
      <c r="C5745" t="s">
        <v>13611</v>
      </c>
      <c r="D5745" t="s">
        <v>13612</v>
      </c>
      <c r="E5745" t="s">
        <v>97</v>
      </c>
      <c r="F5745" t="s">
        <v>32</v>
      </c>
      <c r="G5745" t="s">
        <v>25</v>
      </c>
      <c r="H5745">
        <v>74</v>
      </c>
      <c r="I5745">
        <v>835</v>
      </c>
      <c r="J5745">
        <v>839</v>
      </c>
      <c r="K5745" t="s">
        <v>13613</v>
      </c>
      <c r="L5745">
        <v>0</v>
      </c>
      <c r="M5745">
        <v>857</v>
      </c>
      <c r="N5745">
        <v>535</v>
      </c>
      <c r="O5745">
        <v>-3425</v>
      </c>
      <c r="P5745">
        <v>123024</v>
      </c>
      <c r="Q5745">
        <v>251293</v>
      </c>
      <c r="R5745">
        <v>1</v>
      </c>
      <c r="S5745">
        <v>5421847</v>
      </c>
      <c r="U5745" t="str">
        <f>IFERROR(LEFT(spotify_top_songs_audio_features[[#This Row],[artist_names]],SEARCH(",",spotify_top_songs_audio_features[[#This Row],[artist_names]])-1),spotify_top_songs_audio_features[[#This Row],[artist_names]])</f>
        <v>SuperM</v>
      </c>
      <c r="V5745" t="str">
        <f>IFERROR(MID(spotify_top_songs_audio_features[[#This Row],[artist_names]],SEARCH(",",spotify_top_songs_audio_features[[#This Row],[artist_names]])+2,99),"")</f>
        <v/>
      </c>
      <c r="W5745" t="str">
        <f>spotify_top_songs_audio_features[[#This Row],[source]]</f>
        <v>SM Entertainment/Capitol Records</v>
      </c>
      <c r="X5745" s="1">
        <f>spotify_top_songs_audio_features[[#This Row],[streams]]</f>
        <v>5421847</v>
      </c>
      <c r="Y5745" t="str">
        <f>IF(Tabela2[[#This Row],[feat]]="","","Feat")</f>
        <v/>
      </c>
      <c r="Z5745" s="17" t="str">
        <f>CONCATENATE(INT(spotify_top_songs_audio_features[[#This Row],[duration_ms]]/(60*1000)),":",MOD(INT(spotify_top_songs_audio_features[[#This Row],[duration_ms]]/1000),60))</f>
        <v>4:11</v>
      </c>
      <c r="AA57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745" t="str">
        <f>spotify_top_songs_audio_features[[#This Row],[track_name]]</f>
        <v>Jopping</v>
      </c>
    </row>
    <row r="5746" spans="1:28" x14ac:dyDescent="0.25">
      <c r="A5746" t="s">
        <v>17110</v>
      </c>
      <c r="B5746" t="s">
        <v>293</v>
      </c>
      <c r="C5746" t="s">
        <v>4369</v>
      </c>
      <c r="D5746" t="s">
        <v>85</v>
      </c>
      <c r="E5746" t="s">
        <v>102</v>
      </c>
      <c r="F5746" t="s">
        <v>32</v>
      </c>
      <c r="G5746" t="s">
        <v>152</v>
      </c>
      <c r="H5746">
        <v>334</v>
      </c>
      <c r="I5746">
        <v>276</v>
      </c>
      <c r="J5746">
        <v>643</v>
      </c>
      <c r="K5746" t="s">
        <v>4370</v>
      </c>
      <c r="L5746">
        <v>249</v>
      </c>
      <c r="M5746">
        <v>113</v>
      </c>
      <c r="N5746">
        <v>429</v>
      </c>
      <c r="O5746">
        <v>-13125</v>
      </c>
      <c r="P5746">
        <v>201025</v>
      </c>
      <c r="Q5746">
        <v>271177</v>
      </c>
      <c r="R5746">
        <v>2</v>
      </c>
      <c r="S5746">
        <v>5418816</v>
      </c>
      <c r="U5746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746" t="str">
        <f>IFERROR(MID(spotify_top_songs_audio_features[[#This Row],[artist_names]],SEARCH(",",spotify_top_songs_audio_features[[#This Row],[artist_names]])+2,99),"")</f>
        <v/>
      </c>
      <c r="W5746" t="str">
        <f>spotify_top_songs_audio_features[[#This Row],[source]]</f>
        <v>Polydor Records</v>
      </c>
      <c r="X5746" s="1">
        <f>spotify_top_songs_audio_features[[#This Row],[streams]]</f>
        <v>5418816</v>
      </c>
      <c r="Y5746" t="str">
        <f>IF(Tabela2[[#This Row],[feat]]="","","Feat")</f>
        <v/>
      </c>
      <c r="Z5746" s="17" t="str">
        <f>CONCATENATE(INT(spotify_top_songs_audio_features[[#This Row],[duration_ms]]/(60*1000)),":",MOD(INT(spotify_top_songs_audio_features[[#This Row],[duration_ms]]/1000),60))</f>
        <v>4:31</v>
      </c>
      <c r="AA57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746" t="str">
        <f>spotify_top_songs_audio_features[[#This Row],[track_name]]</f>
        <v>Chemtrails Over The Country Club</v>
      </c>
    </row>
    <row r="5747" spans="1:28" x14ac:dyDescent="0.25">
      <c r="A5747" t="s">
        <v>6034</v>
      </c>
      <c r="B5747" t="s">
        <v>3245</v>
      </c>
      <c r="C5747" t="s">
        <v>6035</v>
      </c>
      <c r="D5747" t="s">
        <v>48</v>
      </c>
      <c r="E5747" t="s">
        <v>70</v>
      </c>
      <c r="F5747" t="s">
        <v>32</v>
      </c>
      <c r="G5747" t="s">
        <v>25</v>
      </c>
      <c r="H5747">
        <v>794</v>
      </c>
      <c r="I5747">
        <v>828</v>
      </c>
      <c r="J5747">
        <v>756</v>
      </c>
      <c r="K5747" t="s">
        <v>6036</v>
      </c>
      <c r="L5747">
        <v>0</v>
      </c>
      <c r="M5747">
        <v>102</v>
      </c>
      <c r="N5747">
        <v>368</v>
      </c>
      <c r="O5747">
        <v>-5883</v>
      </c>
      <c r="P5747">
        <v>90015</v>
      </c>
      <c r="Q5747">
        <v>210333</v>
      </c>
      <c r="R5747">
        <v>1</v>
      </c>
      <c r="S5747">
        <v>5418313</v>
      </c>
      <c r="U5747" t="str">
        <f>IFERROR(LEFT(spotify_top_songs_audio_features[[#This Row],[artist_names]],SEARCH(",",spotify_top_songs_audio_features[[#This Row],[artist_names]])-1),spotify_top_songs_audio_features[[#This Row],[artist_names]])</f>
        <v>Daddy Yankee</v>
      </c>
      <c r="V5747" t="str">
        <f>IFERROR(MID(spotify_top_songs_audio_features[[#This Row],[artist_names]],SEARCH(",",spotify_top_songs_audio_features[[#This Row],[artist_names]])+2,99),"")</f>
        <v>Sech</v>
      </c>
      <c r="W5747" t="str">
        <f>spotify_top_songs_audio_features[[#This Row],[source]]</f>
        <v>Republic Records</v>
      </c>
      <c r="X5747" s="1">
        <f>spotify_top_songs_audio_features[[#This Row],[streams]]</f>
        <v>5418313</v>
      </c>
      <c r="Y5747" t="str">
        <f>IF(Tabela2[[#This Row],[feat]]="","","Feat")</f>
        <v>Feat</v>
      </c>
      <c r="Z5747" s="17" t="str">
        <f>CONCATENATE(INT(spotify_top_songs_audio_features[[#This Row],[duration_ms]]/(60*1000)),":",MOD(INT(spotify_top_songs_audio_features[[#This Row],[duration_ms]]/1000),60))</f>
        <v>3:30</v>
      </c>
      <c r="AA57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747" t="str">
        <f>spotify_top_songs_audio_features[[#This Row],[track_name]]</f>
        <v>PARA SIEMPRE</v>
      </c>
    </row>
    <row r="5748" spans="1:28" x14ac:dyDescent="0.25">
      <c r="A5748" t="s">
        <v>1225</v>
      </c>
      <c r="B5748" t="s">
        <v>1226</v>
      </c>
      <c r="C5748" t="s">
        <v>1227</v>
      </c>
      <c r="D5748" t="s">
        <v>1228</v>
      </c>
      <c r="E5748" t="s">
        <v>70</v>
      </c>
      <c r="F5748" t="s">
        <v>24</v>
      </c>
      <c r="G5748" t="s">
        <v>25</v>
      </c>
      <c r="H5748">
        <v>408</v>
      </c>
      <c r="I5748">
        <v>875</v>
      </c>
      <c r="J5748">
        <v>546</v>
      </c>
      <c r="K5748" t="s">
        <v>1229</v>
      </c>
      <c r="L5748">
        <v>101</v>
      </c>
      <c r="M5748">
        <v>264</v>
      </c>
      <c r="N5748">
        <v>646</v>
      </c>
      <c r="O5748">
        <v>-1536</v>
      </c>
      <c r="P5748">
        <v>144975</v>
      </c>
      <c r="Q5748">
        <v>90266</v>
      </c>
      <c r="R5748">
        <v>1</v>
      </c>
      <c r="S5748">
        <v>5417776</v>
      </c>
      <c r="U5748" t="str">
        <f>IFERROR(LEFT(spotify_top_songs_audio_features[[#This Row],[artist_names]],SEARCH(",",spotify_top_songs_audio_features[[#This Row],[artist_names]])-1),spotify_top_songs_audio_features[[#This Row],[artist_names]])</f>
        <v>SiM</v>
      </c>
      <c r="V5748" t="str">
        <f>IFERROR(MID(spotify_top_songs_audio_features[[#This Row],[artist_names]],SEARCH(",",spotify_top_songs_audio_features[[#This Row],[artist_names]])+2,99),"")</f>
        <v/>
      </c>
      <c r="W5748" t="str">
        <f>spotify_top_songs_audio_features[[#This Row],[source]]</f>
        <v>PONY CANYON INC.</v>
      </c>
      <c r="X5748" s="1">
        <f>spotify_top_songs_audio_features[[#This Row],[streams]]</f>
        <v>5417776</v>
      </c>
      <c r="Y5748" t="str">
        <f>IF(Tabela2[[#This Row],[feat]]="","","Feat")</f>
        <v/>
      </c>
      <c r="Z5748" s="17" t="str">
        <f>CONCATENATE(INT(spotify_top_songs_audio_features[[#This Row],[duration_ms]]/(60*1000)),":",MOD(INT(spotify_top_songs_audio_features[[#This Row],[duration_ms]]/1000),60))</f>
        <v>1:30</v>
      </c>
      <c r="AA57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748" t="str">
        <f>spotify_top_songs_audio_features[[#This Row],[track_name]]</f>
        <v>The Rumbling (TV Size)</v>
      </c>
    </row>
    <row r="5749" spans="1:28" x14ac:dyDescent="0.25">
      <c r="A5749" t="s">
        <v>5310</v>
      </c>
      <c r="B5749" t="s">
        <v>5311</v>
      </c>
      <c r="C5749" t="s">
        <v>5312</v>
      </c>
      <c r="D5749" t="s">
        <v>390</v>
      </c>
      <c r="E5749" t="s">
        <v>58</v>
      </c>
      <c r="F5749" t="s">
        <v>24</v>
      </c>
      <c r="G5749" t="s">
        <v>25</v>
      </c>
      <c r="H5749">
        <v>567</v>
      </c>
      <c r="I5749">
        <v>464</v>
      </c>
      <c r="J5749">
        <v>302</v>
      </c>
      <c r="K5749" t="s">
        <v>2517</v>
      </c>
      <c r="L5749">
        <v>9.3099999999999997E-4</v>
      </c>
      <c r="M5749">
        <v>269</v>
      </c>
      <c r="N5749">
        <v>309</v>
      </c>
      <c r="O5749">
        <v>-966</v>
      </c>
      <c r="P5749">
        <v>99806</v>
      </c>
      <c r="Q5749">
        <v>228480</v>
      </c>
      <c r="R5749">
        <v>1</v>
      </c>
      <c r="S5749">
        <v>5417637</v>
      </c>
      <c r="U5749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5749" t="str">
        <f>IFERROR(MID(spotify_top_songs_audio_features[[#This Row],[artist_names]],SEARCH(",",spotify_top_songs_audio_features[[#This Row],[artist_names]])+2,99),"")</f>
        <v>Emily Warren</v>
      </c>
      <c r="W5749" t="str">
        <f>spotify_top_songs_audio_features[[#This Row],[source]]</f>
        <v>Disruptor Records/Columbia</v>
      </c>
      <c r="X5749" s="1">
        <f>spotify_top_songs_audio_features[[#This Row],[streams]]</f>
        <v>5417637</v>
      </c>
      <c r="Y5749" t="str">
        <f>IF(Tabela2[[#This Row],[feat]]="","","Feat")</f>
        <v>Feat</v>
      </c>
      <c r="Z5749" s="17" t="str">
        <f>CONCATENATE(INT(spotify_top_songs_audio_features[[#This Row],[duration_ms]]/(60*1000)),":",MOD(INT(spotify_top_songs_audio_features[[#This Row],[duration_ms]]/1000),60))</f>
        <v>3:48</v>
      </c>
      <c r="AA57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749" t="str">
        <f>spotify_top_songs_audio_features[[#This Row],[track_name]]</f>
        <v>Don't Say</v>
      </c>
    </row>
    <row r="5750" spans="1:28" x14ac:dyDescent="0.25">
      <c r="A5750" t="s">
        <v>2710</v>
      </c>
      <c r="B5750" t="s">
        <v>2711</v>
      </c>
      <c r="C5750" t="s">
        <v>2712</v>
      </c>
      <c r="D5750" t="s">
        <v>2713</v>
      </c>
      <c r="E5750" t="s">
        <v>58</v>
      </c>
      <c r="F5750" t="s">
        <v>32</v>
      </c>
      <c r="G5750" t="s">
        <v>25</v>
      </c>
      <c r="H5750">
        <v>798</v>
      </c>
      <c r="I5750">
        <v>527</v>
      </c>
      <c r="J5750">
        <v>447</v>
      </c>
      <c r="K5750" t="s">
        <v>2714</v>
      </c>
      <c r="L5750">
        <v>3.8200000000000002E-4</v>
      </c>
      <c r="M5750">
        <v>108</v>
      </c>
      <c r="N5750">
        <v>548</v>
      </c>
      <c r="O5750">
        <v>-7671</v>
      </c>
      <c r="P5750">
        <v>114008</v>
      </c>
      <c r="Q5750">
        <v>166173</v>
      </c>
      <c r="R5750">
        <v>1</v>
      </c>
      <c r="S5750">
        <v>5415994</v>
      </c>
      <c r="U5750" t="str">
        <f>IFERROR(LEFT(spotify_top_songs_audio_features[[#This Row],[artist_names]],SEARCH(",",spotify_top_songs_audio_features[[#This Row],[artist_names]])-1),spotify_top_songs_audio_features[[#This Row],[artist_names]])</f>
        <v>Miksu / Macloud</v>
      </c>
      <c r="V5750" t="str">
        <f>IFERROR(MID(spotify_top_songs_audio_features[[#This Row],[artist_names]],SEARCH(",",spotify_top_songs_audio_features[[#This Row],[artist_names]])+2,99),"")</f>
        <v>Summer Cem, Luciano, Jamule</v>
      </c>
      <c r="W5750" t="str">
        <f>spotify_top_songs_audio_features[[#This Row],[source]]</f>
        <v>Futura</v>
      </c>
      <c r="X5750" s="1">
        <f>spotify_top_songs_audio_features[[#This Row],[streams]]</f>
        <v>5415994</v>
      </c>
      <c r="Y5750" t="str">
        <f>IF(Tabela2[[#This Row],[feat]]="","","Feat")</f>
        <v>Feat</v>
      </c>
      <c r="Z5750" s="17" t="str">
        <f>CONCATENATE(INT(spotify_top_songs_audio_features[[#This Row],[duration_ms]]/(60*1000)),":",MOD(INT(spotify_top_songs_audio_features[[#This Row],[duration_ms]]/1000),60))</f>
        <v>2:46</v>
      </c>
      <c r="AA57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750" t="str">
        <f>spotify_top_songs_audio_features[[#This Row],[track_name]]</f>
        <v>XXL</v>
      </c>
    </row>
    <row r="5751" spans="1:28" x14ac:dyDescent="0.25">
      <c r="A5751" t="s">
        <v>3645</v>
      </c>
      <c r="B5751" t="s">
        <v>3646</v>
      </c>
      <c r="C5751" t="s">
        <v>3647</v>
      </c>
      <c r="D5751" t="s">
        <v>712</v>
      </c>
      <c r="E5751" t="s">
        <v>58</v>
      </c>
      <c r="F5751" t="s">
        <v>32</v>
      </c>
      <c r="G5751" t="s">
        <v>25</v>
      </c>
      <c r="H5751">
        <v>762</v>
      </c>
      <c r="I5751">
        <v>622</v>
      </c>
      <c r="J5751">
        <v>223</v>
      </c>
      <c r="K5751" t="s">
        <v>3648</v>
      </c>
      <c r="L5751">
        <v>0</v>
      </c>
      <c r="M5751">
        <v>145</v>
      </c>
      <c r="N5751">
        <v>626</v>
      </c>
      <c r="O5751">
        <v>-6293</v>
      </c>
      <c r="P5751">
        <v>130019</v>
      </c>
      <c r="Q5751">
        <v>193314</v>
      </c>
      <c r="R5751">
        <v>1</v>
      </c>
      <c r="S5751">
        <v>5415044</v>
      </c>
      <c r="U5751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5751" t="str">
        <f>IFERROR(MID(spotify_top_songs_audio_features[[#This Row],[artist_names]],SEARCH(",",spotify_top_songs_audio_features[[#This Row],[artist_names]])+2,99),"")</f>
        <v>Future</v>
      </c>
      <c r="W5751" t="str">
        <f>spotify_top_songs_audio_features[[#This Row],[source]]</f>
        <v>Generation Now/Atlantic</v>
      </c>
      <c r="X5751" s="1">
        <f>spotify_top_songs_audio_features[[#This Row],[streams]]</f>
        <v>5415044</v>
      </c>
      <c r="Y5751" t="str">
        <f>IF(Tabela2[[#This Row],[feat]]="","","Feat")</f>
        <v>Feat</v>
      </c>
      <c r="Z5751" s="17" t="str">
        <f>CONCATENATE(INT(spotify_top_songs_audio_features[[#This Row],[duration_ms]]/(60*1000)),":",MOD(INT(spotify_top_songs_audio_features[[#This Row],[duration_ms]]/1000),60))</f>
        <v>3:13</v>
      </c>
      <c r="AA57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751" t="str">
        <f>spotify_top_songs_audio_features[[#This Row],[track_name]]</f>
        <v>Wassup (feat. Future)</v>
      </c>
    </row>
    <row r="5752" spans="1:28" x14ac:dyDescent="0.25">
      <c r="A5752" t="s">
        <v>2355</v>
      </c>
      <c r="B5752" t="s">
        <v>2356</v>
      </c>
      <c r="C5752" t="s">
        <v>2357</v>
      </c>
      <c r="D5752" t="s">
        <v>2358</v>
      </c>
      <c r="E5752" t="s">
        <v>31</v>
      </c>
      <c r="F5752" t="s">
        <v>32</v>
      </c>
      <c r="G5752" t="s">
        <v>25</v>
      </c>
      <c r="H5752">
        <v>771</v>
      </c>
      <c r="I5752">
        <v>761</v>
      </c>
      <c r="J5752">
        <v>47</v>
      </c>
      <c r="K5752" t="s">
        <v>2359</v>
      </c>
      <c r="L5752">
        <v>0</v>
      </c>
      <c r="M5752">
        <v>91</v>
      </c>
      <c r="N5752">
        <v>277</v>
      </c>
      <c r="O5752">
        <v>-4727</v>
      </c>
      <c r="P5752">
        <v>13101</v>
      </c>
      <c r="Q5752">
        <v>219664</v>
      </c>
      <c r="R5752">
        <v>1</v>
      </c>
      <c r="S5752">
        <v>5414894</v>
      </c>
      <c r="U5752" t="str">
        <f>IFERROR(LEFT(spotify_top_songs_audio_features[[#This Row],[artist_names]],SEARCH(",",spotify_top_songs_audio_features[[#This Row],[artist_names]])-1),spotify_top_songs_audio_features[[#This Row],[artist_names]])</f>
        <v>Lil Skies</v>
      </c>
      <c r="V5752" t="str">
        <f>IFERROR(MID(spotify_top_songs_audio_features[[#This Row],[artist_names]],SEARCH(",",spotify_top_songs_audio_features[[#This Row],[artist_names]])+2,99),"")</f>
        <v>Gucci Mane</v>
      </c>
      <c r="W5752" t="str">
        <f>spotify_top_songs_audio_features[[#This Row],[source]]</f>
        <v>All We Got Ent.</v>
      </c>
      <c r="X5752" s="1">
        <f>spotify_top_songs_audio_features[[#This Row],[streams]]</f>
        <v>5414894</v>
      </c>
      <c r="Y5752" t="str">
        <f>IF(Tabela2[[#This Row],[feat]]="","","Feat")</f>
        <v>Feat</v>
      </c>
      <c r="Z5752" s="17" t="str">
        <f>CONCATENATE(INT(spotify_top_songs_audio_features[[#This Row],[duration_ms]]/(60*1000)),":",MOD(INT(spotify_top_songs_audio_features[[#This Row],[duration_ms]]/1000),60))</f>
        <v>3:39</v>
      </c>
      <c r="AA57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52" t="str">
        <f>spotify_top_songs_audio_features[[#This Row],[track_name]]</f>
        <v>Bad Girls (feat. Gucci Mane)</v>
      </c>
    </row>
    <row r="5753" spans="1:28" x14ac:dyDescent="0.25">
      <c r="A5753" t="s">
        <v>13056</v>
      </c>
      <c r="B5753" t="s">
        <v>160</v>
      </c>
      <c r="C5753" t="s">
        <v>13057</v>
      </c>
      <c r="D5753" t="s">
        <v>162</v>
      </c>
      <c r="E5753" t="s">
        <v>177</v>
      </c>
      <c r="F5753" t="s">
        <v>24</v>
      </c>
      <c r="G5753" t="s">
        <v>25</v>
      </c>
      <c r="H5753">
        <v>764</v>
      </c>
      <c r="I5753">
        <v>548</v>
      </c>
      <c r="J5753">
        <v>14</v>
      </c>
      <c r="K5753" t="s">
        <v>9334</v>
      </c>
      <c r="L5753">
        <v>1.01E-3</v>
      </c>
      <c r="M5753">
        <v>769</v>
      </c>
      <c r="N5753">
        <v>519</v>
      </c>
      <c r="O5753">
        <v>-7627</v>
      </c>
      <c r="P5753">
        <v>15102</v>
      </c>
      <c r="Q5753">
        <v>177040</v>
      </c>
      <c r="R5753">
        <v>1</v>
      </c>
      <c r="S5753">
        <v>5413737</v>
      </c>
      <c r="U5753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5753" t="str">
        <f>IFERROR(MID(spotify_top_songs_audio_features[[#This Row],[artist_names]],SEARCH(",",spotify_top_songs_audio_features[[#This Row],[artist_names]])+2,99),"")</f>
        <v/>
      </c>
      <c r="W5753" t="str">
        <f>spotify_top_songs_audio_features[[#This Row],[source]]</f>
        <v>Fueled By Ramen</v>
      </c>
      <c r="X5753" s="1">
        <f>spotify_top_songs_audio_features[[#This Row],[streams]]</f>
        <v>5413737</v>
      </c>
      <c r="Y5753" t="str">
        <f>IF(Tabela2[[#This Row],[feat]]="","","Feat")</f>
        <v/>
      </c>
      <c r="Z5753" s="17" t="str">
        <f>CONCATENATE(INT(spotify_top_songs_audio_features[[#This Row],[duration_ms]]/(60*1000)),":",MOD(INT(spotify_top_songs_audio_features[[#This Row],[duration_ms]]/1000),60))</f>
        <v>2:57</v>
      </c>
      <c r="AA57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753" t="str">
        <f>spotify_top_songs_audio_features[[#This Row],[track_name]]</f>
        <v>Smithereens</v>
      </c>
    </row>
    <row r="5754" spans="1:28" x14ac:dyDescent="0.25">
      <c r="A5754" t="s">
        <v>251</v>
      </c>
      <c r="B5754" t="s">
        <v>252</v>
      </c>
      <c r="C5754" t="s">
        <v>253</v>
      </c>
      <c r="D5754" t="s">
        <v>254</v>
      </c>
      <c r="E5754" t="s">
        <v>113</v>
      </c>
      <c r="F5754" t="s">
        <v>24</v>
      </c>
      <c r="G5754" t="s">
        <v>25</v>
      </c>
      <c r="H5754">
        <v>744</v>
      </c>
      <c r="I5754">
        <v>862</v>
      </c>
      <c r="J5754">
        <v>622</v>
      </c>
      <c r="K5754" t="s">
        <v>255</v>
      </c>
      <c r="L5754">
        <v>5.5800000000000001E-4</v>
      </c>
      <c r="M5754">
        <v>889</v>
      </c>
      <c r="N5754">
        <v>688</v>
      </c>
      <c r="O5754">
        <v>-3446</v>
      </c>
      <c r="P5754">
        <v>115021</v>
      </c>
      <c r="Q5754">
        <v>203653</v>
      </c>
      <c r="R5754">
        <v>1</v>
      </c>
      <c r="S5754">
        <v>5412180</v>
      </c>
      <c r="U5754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5754" t="str">
        <f>IFERROR(MID(spotify_top_songs_audio_features[[#This Row],[artist_names]],SEARCH(",",spotify_top_songs_audio_features[[#This Row],[artist_names]])+2,99),"")</f>
        <v>Myke Towers, Tainy</v>
      </c>
      <c r="W5754" t="str">
        <f>spotify_top_songs_audio_features[[#This Row],[source]]</f>
        <v>Epic</v>
      </c>
      <c r="X5754" s="1">
        <f>spotify_top_songs_audio_features[[#This Row],[streams]]</f>
        <v>5412180</v>
      </c>
      <c r="Y5754" t="str">
        <f>IF(Tabela2[[#This Row],[feat]]="","","Feat")</f>
        <v>Feat</v>
      </c>
      <c r="Z5754" s="17" t="str">
        <f>CONCATENATE(INT(spotify_top_songs_audio_features[[#This Row],[duration_ms]]/(60*1000)),":",MOD(INT(spotify_top_songs_audio_features[[#This Row],[duration_ms]]/1000),60))</f>
        <v>3:23</v>
      </c>
      <c r="AA57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754" t="str">
        <f>spotify_top_songs_audio_features[[#This Row],[track_name]]</f>
        <v>Oh Na Na</v>
      </c>
    </row>
    <row r="5755" spans="1:28" x14ac:dyDescent="0.25">
      <c r="A5755" t="s">
        <v>16438</v>
      </c>
      <c r="B5755" t="s">
        <v>3576</v>
      </c>
      <c r="C5755" t="s">
        <v>16439</v>
      </c>
      <c r="D5755" t="s">
        <v>42</v>
      </c>
      <c r="E5755" t="s">
        <v>113</v>
      </c>
      <c r="F5755" t="s">
        <v>24</v>
      </c>
      <c r="G5755" t="s">
        <v>25</v>
      </c>
      <c r="H5755">
        <v>837</v>
      </c>
      <c r="I5755">
        <v>549</v>
      </c>
      <c r="J5755">
        <v>167</v>
      </c>
      <c r="K5755" t="s">
        <v>566</v>
      </c>
      <c r="L5755">
        <v>0</v>
      </c>
      <c r="M5755">
        <v>57</v>
      </c>
      <c r="N5755">
        <v>209</v>
      </c>
      <c r="O5755">
        <v>-5722</v>
      </c>
      <c r="P5755">
        <v>121954</v>
      </c>
      <c r="Q5755">
        <v>188524</v>
      </c>
      <c r="R5755">
        <v>1</v>
      </c>
      <c r="S5755">
        <v>5410782</v>
      </c>
      <c r="U5755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5755" t="str">
        <f>IFERROR(MID(spotify_top_songs_audio_features[[#This Row],[artist_names]],SEARCH(",",spotify_top_songs_audio_features[[#This Row],[artist_names]])+2,99),"")</f>
        <v/>
      </c>
      <c r="W5755" t="str">
        <f>spotify_top_songs_audio_features[[#This Row],[source]]</f>
        <v>Atlantic/KSR</v>
      </c>
      <c r="X5755" s="1">
        <f>spotify_top_songs_audio_features[[#This Row],[streams]]</f>
        <v>5410782</v>
      </c>
      <c r="Y5755" t="str">
        <f>IF(Tabela2[[#This Row],[feat]]="","","Feat")</f>
        <v/>
      </c>
      <c r="Z5755" s="17" t="str">
        <f>CONCATENATE(INT(spotify_top_songs_audio_features[[#This Row],[duration_ms]]/(60*1000)),":",MOD(INT(spotify_top_songs_audio_features[[#This Row],[duration_ms]]/1000),60))</f>
        <v>3:8</v>
      </c>
      <c r="AA57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755" t="str">
        <f>spotify_top_songs_audio_features[[#This Row],[track_name]]</f>
        <v>Thru Your Phone</v>
      </c>
    </row>
    <row r="5756" spans="1:28" x14ac:dyDescent="0.25">
      <c r="A5756" t="s">
        <v>13460</v>
      </c>
      <c r="B5756" t="s">
        <v>13461</v>
      </c>
      <c r="C5756" t="s">
        <v>13462</v>
      </c>
      <c r="D5756" t="s">
        <v>1363</v>
      </c>
      <c r="E5756" t="s">
        <v>31</v>
      </c>
      <c r="F5756" t="s">
        <v>24</v>
      </c>
      <c r="G5756" t="s">
        <v>64</v>
      </c>
      <c r="H5756">
        <v>444</v>
      </c>
      <c r="I5756">
        <v>648</v>
      </c>
      <c r="J5756">
        <v>476</v>
      </c>
      <c r="K5756" t="s">
        <v>7263</v>
      </c>
      <c r="L5756">
        <v>0</v>
      </c>
      <c r="M5756">
        <v>59</v>
      </c>
      <c r="N5756">
        <v>171</v>
      </c>
      <c r="O5756">
        <v>-4955</v>
      </c>
      <c r="P5756">
        <v>125706</v>
      </c>
      <c r="Q5756">
        <v>189000</v>
      </c>
      <c r="R5756">
        <v>1</v>
      </c>
      <c r="S5756">
        <v>5410730</v>
      </c>
      <c r="U5756" t="str">
        <f>IFERROR(LEFT(spotify_top_songs_audio_features[[#This Row],[artist_names]],SEARCH(",",spotify_top_songs_audio_features[[#This Row],[artist_names]])-1),spotify_top_songs_audio_features[[#This Row],[artist_names]])</f>
        <v>Zoe Wees</v>
      </c>
      <c r="V5756" t="str">
        <f>IFERROR(MID(spotify_top_songs_audio_features[[#This Row],[artist_names]],SEARCH(",",spotify_top_songs_audio_features[[#This Row],[artist_names]])+2,99),"")</f>
        <v/>
      </c>
      <c r="W5756" t="str">
        <f>spotify_top_songs_audio_features[[#This Row],[source]]</f>
        <v>Capitol Records UK / EMI</v>
      </c>
      <c r="X5756" s="1">
        <f>spotify_top_songs_audio_features[[#This Row],[streams]]</f>
        <v>5410730</v>
      </c>
      <c r="Y5756" t="str">
        <f>IF(Tabela2[[#This Row],[feat]]="","","Feat")</f>
        <v/>
      </c>
      <c r="Z5756" s="17" t="str">
        <f>CONCATENATE(INT(spotify_top_songs_audio_features[[#This Row],[duration_ms]]/(60*1000)),":",MOD(INT(spotify_top_songs_audio_features[[#This Row],[duration_ms]]/1000),60))</f>
        <v>3:9</v>
      </c>
      <c r="AA57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56" t="str">
        <f>spotify_top_songs_audio_features[[#This Row],[track_name]]</f>
        <v>Girls Like Us</v>
      </c>
    </row>
    <row r="5757" spans="1:28" x14ac:dyDescent="0.25">
      <c r="A5757" t="s">
        <v>17830</v>
      </c>
      <c r="B5757" t="s">
        <v>17831</v>
      </c>
      <c r="C5757" t="s">
        <v>17832</v>
      </c>
      <c r="D5757" t="s">
        <v>1032</v>
      </c>
      <c r="E5757" t="s">
        <v>86</v>
      </c>
      <c r="F5757" t="s">
        <v>32</v>
      </c>
      <c r="G5757" t="s">
        <v>25</v>
      </c>
      <c r="H5757">
        <v>924</v>
      </c>
      <c r="I5757">
        <v>73</v>
      </c>
      <c r="J5757">
        <v>274</v>
      </c>
      <c r="K5757" t="s">
        <v>17833</v>
      </c>
      <c r="L5757">
        <v>0</v>
      </c>
      <c r="M5757">
        <v>113</v>
      </c>
      <c r="N5757">
        <v>848</v>
      </c>
      <c r="O5757">
        <v>-6125</v>
      </c>
      <c r="P5757">
        <v>9901</v>
      </c>
      <c r="Q5757">
        <v>236666</v>
      </c>
      <c r="R5757">
        <v>1</v>
      </c>
      <c r="S5757">
        <v>5404939</v>
      </c>
      <c r="U5757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757" t="str">
        <f>IFERROR(MID(spotify_top_songs_audio_features[[#This Row],[artist_names]],SEARCH(",",spotify_top_songs_audio_features[[#This Row],[artist_names]])+2,99),"")</f>
        <v>Jack Harlow, Cordae</v>
      </c>
      <c r="W5757" t="str">
        <f>spotify_top_songs_audio_features[[#This Row],[source]]</f>
        <v>Shady/Aftermath/Interscope Records</v>
      </c>
      <c r="X5757" s="1">
        <f>spotify_top_songs_audio_features[[#This Row],[streams]]</f>
        <v>5404939</v>
      </c>
      <c r="Y5757" t="str">
        <f>IF(Tabela2[[#This Row],[feat]]="","","Feat")</f>
        <v>Feat</v>
      </c>
      <c r="Z5757" s="17" t="str">
        <f>CONCATENATE(INT(spotify_top_songs_audio_features[[#This Row],[duration_ms]]/(60*1000)),":",MOD(INT(spotify_top_songs_audio_features[[#This Row],[duration_ms]]/1000),60))</f>
        <v>3:56</v>
      </c>
      <c r="AA57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757" t="str">
        <f>spotify_top_songs_audio_features[[#This Row],[track_name]]</f>
        <v>Killer (feat. Jack Harlow &amp; Cordae) - Remix</v>
      </c>
    </row>
    <row r="5758" spans="1:28" x14ac:dyDescent="0.25">
      <c r="A5758" t="s">
        <v>12509</v>
      </c>
      <c r="B5758" t="s">
        <v>10094</v>
      </c>
      <c r="C5758" t="s">
        <v>12510</v>
      </c>
      <c r="D5758" t="s">
        <v>7342</v>
      </c>
      <c r="E5758" t="s">
        <v>31</v>
      </c>
      <c r="F5758" t="s">
        <v>32</v>
      </c>
      <c r="G5758" t="s">
        <v>25</v>
      </c>
      <c r="H5758">
        <v>822</v>
      </c>
      <c r="I5758">
        <v>708</v>
      </c>
      <c r="J5758">
        <v>825</v>
      </c>
      <c r="K5758" t="s">
        <v>1964</v>
      </c>
      <c r="L5758">
        <v>1.8400000000000001E-3</v>
      </c>
      <c r="M5758">
        <v>114</v>
      </c>
      <c r="N5758">
        <v>456</v>
      </c>
      <c r="O5758">
        <v>-4651</v>
      </c>
      <c r="P5758">
        <v>94974</v>
      </c>
      <c r="Q5758">
        <v>208008</v>
      </c>
      <c r="R5758">
        <v>1</v>
      </c>
      <c r="S5758">
        <v>5396691</v>
      </c>
      <c r="U5758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5758" t="str">
        <f>IFERROR(MID(spotify_top_songs_audio_features[[#This Row],[artist_names]],SEARCH(",",spotify_top_songs_audio_features[[#This Row],[artist_names]])+2,99),"")</f>
        <v/>
      </c>
      <c r="W5758" t="str">
        <f>spotify_top_songs_audio_features[[#This Row],[source]]</f>
        <v>Real Hasta La Muerte, LLC</v>
      </c>
      <c r="X5758" s="1">
        <f>spotify_top_songs_audio_features[[#This Row],[streams]]</f>
        <v>5396691</v>
      </c>
      <c r="Y5758" t="str">
        <f>IF(Tabela2[[#This Row],[feat]]="","","Feat")</f>
        <v/>
      </c>
      <c r="Z5758" s="17" t="str">
        <f>CONCATENATE(INT(spotify_top_songs_audio_features[[#This Row],[duration_ms]]/(60*1000)),":",MOD(INT(spotify_top_songs_audio_features[[#This Row],[duration_ms]]/1000),60))</f>
        <v>3:28</v>
      </c>
      <c r="AA57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58" t="str">
        <f>spotify_top_songs_audio_features[[#This Row],[track_name]]</f>
        <v>Dictadura</v>
      </c>
    </row>
    <row r="5759" spans="1:28" x14ac:dyDescent="0.25">
      <c r="A5759" t="s">
        <v>6533</v>
      </c>
      <c r="B5759" t="s">
        <v>6534</v>
      </c>
      <c r="C5759" t="s">
        <v>6535</v>
      </c>
      <c r="D5759" t="s">
        <v>819</v>
      </c>
      <c r="E5759" t="s">
        <v>31</v>
      </c>
      <c r="F5759" t="s">
        <v>24</v>
      </c>
      <c r="G5759" t="s">
        <v>25</v>
      </c>
      <c r="H5759">
        <v>619</v>
      </c>
      <c r="I5759">
        <v>707</v>
      </c>
      <c r="J5759">
        <v>499</v>
      </c>
      <c r="K5759" t="s">
        <v>6536</v>
      </c>
      <c r="L5759">
        <v>7.5399999999999998E-3</v>
      </c>
      <c r="M5759">
        <v>13</v>
      </c>
      <c r="N5759">
        <v>558</v>
      </c>
      <c r="O5759">
        <v>-5791</v>
      </c>
      <c r="P5759">
        <v>168995</v>
      </c>
      <c r="Q5759">
        <v>212947</v>
      </c>
      <c r="R5759">
        <v>1</v>
      </c>
      <c r="S5759">
        <v>5393789</v>
      </c>
      <c r="U5759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5759" t="str">
        <f>IFERROR(MID(spotify_top_songs_audio_features[[#This Row],[artist_names]],SEARCH(",",spotify_top_songs_audio_features[[#This Row],[artist_names]])+2,99),"")</f>
        <v>Young Thug</v>
      </c>
      <c r="W5759" t="str">
        <f>spotify_top_songs_audio_features[[#This Row],[source]]</f>
        <v>Kemosabe Records/RCA Records</v>
      </c>
      <c r="X5759" s="1">
        <f>spotify_top_songs_audio_features[[#This Row],[streams]]</f>
        <v>5393789</v>
      </c>
      <c r="Y5759" t="str">
        <f>IF(Tabela2[[#This Row],[feat]]="","","Feat")</f>
        <v>Feat</v>
      </c>
      <c r="Z5759" s="17" t="str">
        <f>CONCATENATE(INT(spotify_top_songs_audio_features[[#This Row],[duration_ms]]/(60*1000)),":",MOD(INT(spotify_top_songs_audio_features[[#This Row],[duration_ms]]/1000),60))</f>
        <v>3:32</v>
      </c>
      <c r="AA57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59" t="str">
        <f>spotify_top_songs_audio_features[[#This Row],[track_name]]</f>
        <v>Payday (feat. Young Thug)</v>
      </c>
    </row>
    <row r="5760" spans="1:28" x14ac:dyDescent="0.25">
      <c r="A5760" t="s">
        <v>11163</v>
      </c>
      <c r="B5760" t="s">
        <v>11164</v>
      </c>
      <c r="C5760" t="s">
        <v>11165</v>
      </c>
      <c r="D5760" t="s">
        <v>11166</v>
      </c>
      <c r="E5760" t="s">
        <v>177</v>
      </c>
      <c r="F5760" t="s">
        <v>24</v>
      </c>
      <c r="G5760" t="s">
        <v>25</v>
      </c>
      <c r="H5760">
        <v>53</v>
      </c>
      <c r="I5760">
        <v>37</v>
      </c>
      <c r="J5760">
        <v>279</v>
      </c>
      <c r="K5760" t="s">
        <v>4256</v>
      </c>
      <c r="L5760">
        <v>0</v>
      </c>
      <c r="M5760">
        <v>112</v>
      </c>
      <c r="N5760">
        <v>701</v>
      </c>
      <c r="O5760">
        <v>-9989</v>
      </c>
      <c r="P5760">
        <v>140061</v>
      </c>
      <c r="Q5760">
        <v>206734</v>
      </c>
      <c r="R5760">
        <v>1</v>
      </c>
      <c r="S5760">
        <v>5393459</v>
      </c>
      <c r="U5760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760" t="str">
        <f>IFERROR(MID(spotify_top_songs_audio_features[[#This Row],[artist_names]],SEARCH(",",spotify_top_songs_audio_features[[#This Row],[artist_names]])+2,99),"")</f>
        <v>Clever, Post Malone</v>
      </c>
      <c r="W5760" t="str">
        <f>spotify_top_songs_audio_features[[#This Row],[source]]</f>
        <v>Grade A/Posty/Interscope/Republic</v>
      </c>
      <c r="X5760" s="1">
        <f>spotify_top_songs_audio_features[[#This Row],[streams]]</f>
        <v>5393459</v>
      </c>
      <c r="Y5760" t="str">
        <f>IF(Tabela2[[#This Row],[feat]]="","","Feat")</f>
        <v>Feat</v>
      </c>
      <c r="Z5760" s="17" t="str">
        <f>CONCATENATE(INT(spotify_top_songs_audio_features[[#This Row],[duration_ms]]/(60*1000)),":",MOD(INT(spotify_top_songs_audio_features[[#This Row],[duration_ms]]/1000),60))</f>
        <v>3:26</v>
      </c>
      <c r="AA57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760" t="str">
        <f>spotify_top_songs_audio_features[[#This Row],[track_name]]</f>
        <v>Life's A Mess II (with Clever &amp; Post Malone)</v>
      </c>
    </row>
    <row r="5761" spans="1:28" x14ac:dyDescent="0.25">
      <c r="A5761" t="s">
        <v>4277</v>
      </c>
      <c r="B5761" t="s">
        <v>705</v>
      </c>
      <c r="C5761" t="s">
        <v>4278</v>
      </c>
      <c r="D5761" t="s">
        <v>707</v>
      </c>
      <c r="E5761" t="s">
        <v>43</v>
      </c>
      <c r="F5761" t="s">
        <v>32</v>
      </c>
      <c r="G5761" t="s">
        <v>25</v>
      </c>
      <c r="H5761">
        <v>751</v>
      </c>
      <c r="I5761">
        <v>776</v>
      </c>
      <c r="J5761">
        <v>357</v>
      </c>
      <c r="K5761" t="s">
        <v>1476</v>
      </c>
      <c r="L5761">
        <v>0</v>
      </c>
      <c r="M5761">
        <v>507</v>
      </c>
      <c r="N5761">
        <v>603</v>
      </c>
      <c r="O5761">
        <v>-5266</v>
      </c>
      <c r="P5761">
        <v>129987</v>
      </c>
      <c r="Q5761">
        <v>162462</v>
      </c>
      <c r="R5761">
        <v>1</v>
      </c>
      <c r="S5761">
        <v>5389766</v>
      </c>
      <c r="U5761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5761" t="str">
        <f>IFERROR(MID(spotify_top_songs_audio_features[[#This Row],[artist_names]],SEARCH(",",spotify_top_songs_audio_features[[#This Row],[artist_names]])+2,99),"")</f>
        <v/>
      </c>
      <c r="W5761" t="str">
        <f>spotify_top_songs_audio_features[[#This Row],[source]]</f>
        <v>TenThousand Projects, LLC</v>
      </c>
      <c r="X5761" s="1">
        <f>spotify_top_songs_audio_features[[#This Row],[streams]]</f>
        <v>5389766</v>
      </c>
      <c r="Y5761" t="str">
        <f>IF(Tabela2[[#This Row],[feat]]="","","Feat")</f>
        <v/>
      </c>
      <c r="Z5761" s="17" t="str">
        <f>CONCATENATE(INT(spotify_top_songs_audio_features[[#This Row],[duration_ms]]/(60*1000)),":",MOD(INT(spotify_top_songs_audio_features[[#This Row],[duration_ms]]/1000),60))</f>
        <v>2:42</v>
      </c>
      <c r="AA57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61" t="str">
        <f>spotify_top_songs_audio_features[[#This Row],[track_name]]</f>
        <v>Under Enemy Arms</v>
      </c>
    </row>
    <row r="5762" spans="1:28" x14ac:dyDescent="0.25">
      <c r="A5762" t="s">
        <v>7255</v>
      </c>
      <c r="B5762" t="s">
        <v>1343</v>
      </c>
      <c r="C5762" t="s">
        <v>7256</v>
      </c>
      <c r="D5762" t="s">
        <v>929</v>
      </c>
      <c r="E5762" t="s">
        <v>113</v>
      </c>
      <c r="F5762" t="s">
        <v>32</v>
      </c>
      <c r="G5762" t="s">
        <v>25</v>
      </c>
      <c r="H5762">
        <v>929</v>
      </c>
      <c r="I5762">
        <v>7</v>
      </c>
      <c r="J5762">
        <v>906</v>
      </c>
      <c r="K5762" t="s">
        <v>850</v>
      </c>
      <c r="L5762">
        <v>0</v>
      </c>
      <c r="M5762">
        <v>349</v>
      </c>
      <c r="N5762">
        <v>802</v>
      </c>
      <c r="O5762">
        <v>-5595</v>
      </c>
      <c r="P5762">
        <v>120009</v>
      </c>
      <c r="Q5762">
        <v>132024</v>
      </c>
      <c r="R5762">
        <v>1</v>
      </c>
      <c r="S5762">
        <v>5385414</v>
      </c>
      <c r="U5762" t="str">
        <f>IFERROR(LEFT(spotify_top_songs_audio_features[[#This Row],[artist_names]],SEARCH(",",spotify_top_songs_audio_features[[#This Row],[artist_names]])-1),spotify_top_songs_audio_features[[#This Row],[artist_names]])</f>
        <v>Tory Lanez</v>
      </c>
      <c r="V5762" t="str">
        <f>IFERROR(MID(spotify_top_songs_audio_features[[#This Row],[artist_names]],SEARCH(",",spotify_top_songs_audio_features[[#This Row],[artist_names]])+2,99),"")</f>
        <v/>
      </c>
      <c r="W5762" t="str">
        <f>spotify_top_songs_audio_features[[#This Row],[source]]</f>
        <v>Interscope Records</v>
      </c>
      <c r="X5762" s="1">
        <f>spotify_top_songs_audio_features[[#This Row],[streams]]</f>
        <v>5385414</v>
      </c>
      <c r="Y5762" t="str">
        <f>IF(Tabela2[[#This Row],[feat]]="","","Feat")</f>
        <v/>
      </c>
      <c r="Z5762" s="17" t="str">
        <f>CONCATENATE(INT(spotify_top_songs_audio_features[[#This Row],[duration_ms]]/(60*1000)),":",MOD(INT(spotify_top_songs_audio_features[[#This Row],[duration_ms]]/1000),60))</f>
        <v>2:12</v>
      </c>
      <c r="AA57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762" t="str">
        <f>spotify_top_songs_audio_features[[#This Row],[track_name]]</f>
        <v>Broke In A Minute</v>
      </c>
    </row>
    <row r="5763" spans="1:28" x14ac:dyDescent="0.25">
      <c r="A5763" t="s">
        <v>17348</v>
      </c>
      <c r="B5763" t="s">
        <v>17349</v>
      </c>
      <c r="C5763" t="s">
        <v>17350</v>
      </c>
      <c r="D5763" t="s">
        <v>2297</v>
      </c>
      <c r="E5763" t="s">
        <v>177</v>
      </c>
      <c r="F5763" t="s">
        <v>24</v>
      </c>
      <c r="G5763" t="s">
        <v>25</v>
      </c>
      <c r="H5763">
        <v>825</v>
      </c>
      <c r="I5763">
        <v>807</v>
      </c>
      <c r="J5763">
        <v>949</v>
      </c>
      <c r="K5763" t="s">
        <v>12296</v>
      </c>
      <c r="L5763">
        <v>4.7899999999999999E-4</v>
      </c>
      <c r="M5763">
        <v>138</v>
      </c>
      <c r="N5763">
        <v>816</v>
      </c>
      <c r="O5763">
        <v>-5753</v>
      </c>
      <c r="P5763">
        <v>103053</v>
      </c>
      <c r="Q5763">
        <v>218827</v>
      </c>
      <c r="R5763">
        <v>1</v>
      </c>
      <c r="S5763">
        <v>5383079</v>
      </c>
      <c r="U5763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5763" t="str">
        <f>IFERROR(MID(spotify_top_songs_audio_features[[#This Row],[artist_names]],SEARCH(",",spotify_top_songs_audio_features[[#This Row],[artist_names]])+2,99),"")</f>
        <v>Bad Bunny, Mr Eazi</v>
      </c>
      <c r="W5763" t="str">
        <f>spotify_top_songs_audio_features[[#This Row],[source]]</f>
        <v>Universal Music Latino / Rimas</v>
      </c>
      <c r="X5763" s="1">
        <f>spotify_top_songs_audio_features[[#This Row],[streams]]</f>
        <v>5383079</v>
      </c>
      <c r="Y5763" t="str">
        <f>IF(Tabela2[[#This Row],[feat]]="","","Feat")</f>
        <v>Feat</v>
      </c>
      <c r="Z5763" s="17" t="str">
        <f>CONCATENATE(INT(spotify_top_songs_audio_features[[#This Row],[duration_ms]]/(60*1000)),":",MOD(INT(spotify_top_songs_audio_features[[#This Row],[duration_ms]]/1000),60))</f>
        <v>3:38</v>
      </c>
      <c r="AA57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763" t="str">
        <f>spotify_top_songs_audio_features[[#This Row],[track_name]]</f>
        <v>COMO UN BEBÉ</v>
      </c>
    </row>
    <row r="5764" spans="1:28" x14ac:dyDescent="0.25">
      <c r="A5764" t="s">
        <v>14812</v>
      </c>
      <c r="B5764" t="s">
        <v>14813</v>
      </c>
      <c r="C5764" t="s">
        <v>14814</v>
      </c>
      <c r="D5764" t="s">
        <v>768</v>
      </c>
      <c r="E5764" t="s">
        <v>97</v>
      </c>
      <c r="F5764" t="s">
        <v>24</v>
      </c>
      <c r="G5764" t="s">
        <v>25</v>
      </c>
      <c r="H5764">
        <v>614</v>
      </c>
      <c r="I5764">
        <v>685</v>
      </c>
      <c r="J5764">
        <v>147</v>
      </c>
      <c r="K5764" t="s">
        <v>895</v>
      </c>
      <c r="L5764">
        <v>0</v>
      </c>
      <c r="M5764">
        <v>313</v>
      </c>
      <c r="N5764">
        <v>61</v>
      </c>
      <c r="O5764">
        <v>-3684</v>
      </c>
      <c r="P5764">
        <v>949</v>
      </c>
      <c r="Q5764">
        <v>255102</v>
      </c>
      <c r="R5764">
        <v>1</v>
      </c>
      <c r="S5764">
        <v>5381713</v>
      </c>
      <c r="U5764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5764" t="str">
        <f>IFERROR(MID(spotify_top_songs_audio_features[[#This Row],[artist_names]],SEARCH(",",spotify_top_songs_audio_features[[#This Row],[artist_names]])+2,99),"")</f>
        <v>Chris Brown, Lil Wayne, Big Sean</v>
      </c>
      <c r="W5764" t="str">
        <f>spotify_top_songs_audio_features[[#This Row],[source]]</f>
        <v>Epic/We The Best</v>
      </c>
      <c r="X5764" s="1">
        <f>spotify_top_songs_audio_features[[#This Row],[streams]]</f>
        <v>5381713</v>
      </c>
      <c r="Y5764" t="str">
        <f>IF(Tabela2[[#This Row],[feat]]="","","Feat")</f>
        <v>Feat</v>
      </c>
      <c r="Z5764" s="17" t="str">
        <f>CONCATENATE(INT(spotify_top_songs_audio_features[[#This Row],[duration_ms]]/(60*1000)),":",MOD(INT(spotify_top_songs_audio_features[[#This Row],[duration_ms]]/1000),60))</f>
        <v>4:15</v>
      </c>
      <c r="AA57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764" t="str">
        <f>spotify_top_songs_audio_features[[#This Row],[track_name]]</f>
        <v>Jealous (feat. Chris Brown, Lil Wayne &amp; Big Sean)</v>
      </c>
    </row>
    <row r="5765" spans="1:28" x14ac:dyDescent="0.25">
      <c r="A5765" t="s">
        <v>15662</v>
      </c>
      <c r="B5765" t="s">
        <v>4592</v>
      </c>
      <c r="C5765" t="s">
        <v>15663</v>
      </c>
      <c r="D5765" t="s">
        <v>520</v>
      </c>
      <c r="E5765" t="s">
        <v>31</v>
      </c>
      <c r="F5765" t="s">
        <v>24</v>
      </c>
      <c r="G5765" t="s">
        <v>25</v>
      </c>
      <c r="H5765">
        <v>657</v>
      </c>
      <c r="I5765">
        <v>613</v>
      </c>
      <c r="J5765">
        <v>465</v>
      </c>
      <c r="K5765" t="s">
        <v>6590</v>
      </c>
      <c r="L5765">
        <v>0</v>
      </c>
      <c r="M5765">
        <v>314</v>
      </c>
      <c r="N5765">
        <v>485</v>
      </c>
      <c r="O5765">
        <v>-7308</v>
      </c>
      <c r="P5765">
        <v>174027</v>
      </c>
      <c r="Q5765">
        <v>165517</v>
      </c>
      <c r="R5765">
        <v>1</v>
      </c>
      <c r="S5765">
        <v>5380311</v>
      </c>
      <c r="U5765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5765" t="str">
        <f>IFERROR(MID(spotify_top_songs_audio_features[[#This Row],[artist_names]],SEARCH(",",spotify_top_songs_audio_features[[#This Row],[artist_names]])+2,99),"")</f>
        <v/>
      </c>
      <c r="W5765" t="str">
        <f>spotify_top_songs_audio_features[[#This Row],[source]]</f>
        <v>Atlantic Records</v>
      </c>
      <c r="X5765" s="1">
        <f>spotify_top_songs_audio_features[[#This Row],[streams]]</f>
        <v>5380311</v>
      </c>
      <c r="Y5765" t="str">
        <f>IF(Tabela2[[#This Row],[feat]]="","","Feat")</f>
        <v/>
      </c>
      <c r="Z5765" s="17" t="str">
        <f>CONCATENATE(INT(spotify_top_songs_audio_features[[#This Row],[duration_ms]]/(60*1000)),":",MOD(INT(spotify_top_songs_audio_features[[#This Row],[duration_ms]]/1000),60))</f>
        <v>2:45</v>
      </c>
      <c r="AA57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65" t="str">
        <f>spotify_top_songs_audio_features[[#This Row],[track_name]]</f>
        <v>Take One</v>
      </c>
    </row>
    <row r="5766" spans="1:28" x14ac:dyDescent="0.25">
      <c r="A5766" t="s">
        <v>5704</v>
      </c>
      <c r="B5766" t="s">
        <v>982</v>
      </c>
      <c r="C5766" t="s">
        <v>5705</v>
      </c>
      <c r="D5766" t="s">
        <v>1793</v>
      </c>
      <c r="E5766" t="s">
        <v>23</v>
      </c>
      <c r="F5766" t="s">
        <v>24</v>
      </c>
      <c r="G5766" t="s">
        <v>152</v>
      </c>
      <c r="H5766">
        <v>448</v>
      </c>
      <c r="I5766">
        <v>72</v>
      </c>
      <c r="J5766">
        <v>332</v>
      </c>
      <c r="K5766" t="s">
        <v>1458</v>
      </c>
      <c r="L5766">
        <v>292</v>
      </c>
      <c r="M5766">
        <v>614</v>
      </c>
      <c r="N5766">
        <v>361</v>
      </c>
      <c r="O5766">
        <v>-3954</v>
      </c>
      <c r="P5766">
        <v>157919</v>
      </c>
      <c r="Q5766">
        <v>195000</v>
      </c>
      <c r="R5766">
        <v>3</v>
      </c>
      <c r="S5766">
        <v>5375789</v>
      </c>
      <c r="U5766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766" t="str">
        <f>IFERROR(MID(spotify_top_songs_audio_features[[#This Row],[artist_names]],SEARCH(",",spotify_top_songs_audio_features[[#This Row],[artist_names]])+2,99),"")</f>
        <v/>
      </c>
      <c r="W5766" t="str">
        <f>spotify_top_songs_audio_features[[#This Row],[source]]</f>
        <v>88rising Music</v>
      </c>
      <c r="X5766" s="1">
        <f>spotify_top_songs_audio_features[[#This Row],[streams]]</f>
        <v>5375789</v>
      </c>
      <c r="Y5766" t="str">
        <f>IF(Tabela2[[#This Row],[feat]]="","","Feat")</f>
        <v/>
      </c>
      <c r="Z5766" s="17" t="str">
        <f>CONCATENATE(INT(spotify_top_songs_audio_features[[#This Row],[duration_ms]]/(60*1000)),":",MOD(INT(spotify_top_songs_audio_features[[#This Row],[duration_ms]]/1000),60))</f>
        <v>3:15</v>
      </c>
      <c r="AA57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766" t="str">
        <f>spotify_top_songs_audio_features[[#This Row],[track_name]]</f>
        <v>Run</v>
      </c>
    </row>
    <row r="5767" spans="1:28" x14ac:dyDescent="0.25">
      <c r="A5767" t="s">
        <v>3675</v>
      </c>
      <c r="B5767" t="s">
        <v>149</v>
      </c>
      <c r="C5767" t="s">
        <v>3676</v>
      </c>
      <c r="D5767" t="s">
        <v>151</v>
      </c>
      <c r="E5767" t="s">
        <v>102</v>
      </c>
      <c r="F5767" t="s">
        <v>24</v>
      </c>
      <c r="G5767" t="s">
        <v>25</v>
      </c>
      <c r="H5767">
        <v>713</v>
      </c>
      <c r="I5767">
        <v>597</v>
      </c>
      <c r="J5767">
        <v>692</v>
      </c>
      <c r="K5767" t="s">
        <v>2290</v>
      </c>
      <c r="L5767">
        <v>2.8600000000000001E-3</v>
      </c>
      <c r="M5767">
        <v>179</v>
      </c>
      <c r="N5767">
        <v>399</v>
      </c>
      <c r="O5767">
        <v>-7117</v>
      </c>
      <c r="P5767">
        <v>9606</v>
      </c>
      <c r="Q5767">
        <v>207164</v>
      </c>
      <c r="R5767">
        <v>1</v>
      </c>
      <c r="S5767">
        <v>5370666</v>
      </c>
      <c r="U5767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5767" t="str">
        <f>IFERROR(MID(spotify_top_songs_audio_features[[#This Row],[artist_names]],SEARCH(",",spotify_top_songs_audio_features[[#This Row],[artist_names]])+2,99),"")</f>
        <v/>
      </c>
      <c r="W5767" t="str">
        <f>spotify_top_songs_audio_features[[#This Row],[source]]</f>
        <v>Capitol</v>
      </c>
      <c r="X5767" s="1">
        <f>spotify_top_songs_audio_features[[#This Row],[streams]]</f>
        <v>5370666</v>
      </c>
      <c r="Y5767" t="str">
        <f>IF(Tabela2[[#This Row],[feat]]="","","Feat")</f>
        <v/>
      </c>
      <c r="Z5767" s="17" t="str">
        <f>CONCATENATE(INT(spotify_top_songs_audio_features[[#This Row],[duration_ms]]/(60*1000)),":",MOD(INT(spotify_top_songs_audio_features[[#This Row],[duration_ms]]/1000),60))</f>
        <v>3:27</v>
      </c>
      <c r="AA57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767" t="str">
        <f>spotify_top_songs_audio_features[[#This Row],[track_name]]</f>
        <v>Midnight Train</v>
      </c>
    </row>
    <row r="5768" spans="1:28" x14ac:dyDescent="0.25">
      <c r="A5768" t="s">
        <v>16158</v>
      </c>
      <c r="B5768" t="s">
        <v>1209</v>
      </c>
      <c r="C5768" t="s">
        <v>16159</v>
      </c>
      <c r="D5768" t="s">
        <v>1211</v>
      </c>
      <c r="E5768" t="s">
        <v>142</v>
      </c>
      <c r="F5768" t="s">
        <v>32</v>
      </c>
      <c r="G5768" t="s">
        <v>25</v>
      </c>
      <c r="H5768">
        <v>635</v>
      </c>
      <c r="I5768">
        <v>554</v>
      </c>
      <c r="J5768">
        <v>343</v>
      </c>
      <c r="K5768" t="s">
        <v>6833</v>
      </c>
      <c r="L5768">
        <v>0</v>
      </c>
      <c r="M5768">
        <v>116</v>
      </c>
      <c r="N5768">
        <v>315</v>
      </c>
      <c r="O5768">
        <v>-3975</v>
      </c>
      <c r="P5768">
        <v>156822</v>
      </c>
      <c r="Q5768">
        <v>196147</v>
      </c>
      <c r="R5768">
        <v>1</v>
      </c>
      <c r="S5768">
        <v>5368759</v>
      </c>
      <c r="U5768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768" t="str">
        <f>IFERROR(MID(spotify_top_songs_audio_features[[#This Row],[artist_names]],SEARCH(",",spotify_top_songs_audio_features[[#This Row],[artist_names]])+2,99),"")</f>
        <v/>
      </c>
      <c r="W5768" t="str">
        <f>spotify_top_songs_audio_features[[#This Row],[source]]</f>
        <v>Grade A Productions/Interscope Records</v>
      </c>
      <c r="X5768" s="1">
        <f>spotify_top_songs_audio_features[[#This Row],[streams]]</f>
        <v>5368759</v>
      </c>
      <c r="Y5768" t="str">
        <f>IF(Tabela2[[#This Row],[feat]]="","","Feat")</f>
        <v/>
      </c>
      <c r="Z5768" s="17" t="str">
        <f>CONCATENATE(INT(spotify_top_songs_audio_features[[#This Row],[duration_ms]]/(60*1000)),":",MOD(INT(spotify_top_songs_audio_features[[#This Row],[duration_ms]]/1000),60))</f>
        <v>3:16</v>
      </c>
      <c r="AA57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768" t="str">
        <f>spotify_top_songs_audio_features[[#This Row],[track_name]]</f>
        <v>734</v>
      </c>
    </row>
    <row r="5769" spans="1:28" x14ac:dyDescent="0.25">
      <c r="A5769" t="s">
        <v>8723</v>
      </c>
      <c r="B5769" t="s">
        <v>8724</v>
      </c>
      <c r="C5769" t="s">
        <v>8725</v>
      </c>
      <c r="D5769" t="s">
        <v>282</v>
      </c>
      <c r="E5769" t="s">
        <v>177</v>
      </c>
      <c r="F5769" t="s">
        <v>32</v>
      </c>
      <c r="G5769" t="s">
        <v>64</v>
      </c>
      <c r="H5769">
        <v>565</v>
      </c>
      <c r="I5769">
        <v>569</v>
      </c>
      <c r="J5769">
        <v>379</v>
      </c>
      <c r="K5769" t="s">
        <v>8726</v>
      </c>
      <c r="L5769">
        <v>8.8099999999999995E-4</v>
      </c>
      <c r="M5769">
        <v>106</v>
      </c>
      <c r="N5769">
        <v>303</v>
      </c>
      <c r="O5769">
        <v>-6084</v>
      </c>
      <c r="P5769">
        <v>92466</v>
      </c>
      <c r="Q5769">
        <v>214825</v>
      </c>
      <c r="R5769">
        <v>1</v>
      </c>
      <c r="S5769">
        <v>5368705</v>
      </c>
      <c r="U5769" t="str">
        <f>IFERROR(LEFT(spotify_top_songs_audio_features[[#This Row],[artist_names]],SEARCH(",",spotify_top_songs_audio_features[[#This Row],[artist_names]])-1),spotify_top_songs_audio_features[[#This Row],[artist_names]])</f>
        <v>Lil Tjay</v>
      </c>
      <c r="V5769" t="str">
        <f>IFERROR(MID(spotify_top_songs_audio_features[[#This Row],[artist_names]],SEARCH(",",spotify_top_songs_audio_features[[#This Row],[artist_names]])+2,99),"")</f>
        <v>Fivio Foreign, Pop Smoke</v>
      </c>
      <c r="W5769" t="str">
        <f>spotify_top_songs_audio_features[[#This Row],[source]]</f>
        <v>Columbia</v>
      </c>
      <c r="X5769" s="1">
        <f>spotify_top_songs_audio_features[[#This Row],[streams]]</f>
        <v>5368705</v>
      </c>
      <c r="Y5769" t="str">
        <f>IF(Tabela2[[#This Row],[feat]]="","","Feat")</f>
        <v>Feat</v>
      </c>
      <c r="Z5769" s="17" t="str">
        <f>CONCATENATE(INT(spotify_top_songs_audio_features[[#This Row],[duration_ms]]/(60*1000)),":",MOD(INT(spotify_top_songs_audio_features[[#This Row],[duration_ms]]/1000),60))</f>
        <v>3:34</v>
      </c>
      <c r="AA57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769" t="str">
        <f>spotify_top_songs_audio_features[[#This Row],[track_name]]</f>
        <v>Zoo York (feat. Fivio Foreign &amp; Pop Smoke)</v>
      </c>
    </row>
    <row r="5770" spans="1:28" x14ac:dyDescent="0.25">
      <c r="A5770" t="s">
        <v>16012</v>
      </c>
      <c r="B5770" t="s">
        <v>120</v>
      </c>
      <c r="C5770" t="s">
        <v>16013</v>
      </c>
      <c r="D5770" t="s">
        <v>122</v>
      </c>
      <c r="E5770" t="s">
        <v>43</v>
      </c>
      <c r="F5770" t="s">
        <v>32</v>
      </c>
      <c r="G5770" t="s">
        <v>25</v>
      </c>
      <c r="H5770">
        <v>695</v>
      </c>
      <c r="I5770">
        <v>686</v>
      </c>
      <c r="J5770">
        <v>478</v>
      </c>
      <c r="K5770" t="s">
        <v>16014</v>
      </c>
      <c r="L5770">
        <v>23</v>
      </c>
      <c r="M5770">
        <v>365</v>
      </c>
      <c r="N5770">
        <v>354</v>
      </c>
      <c r="O5770">
        <v>-8147</v>
      </c>
      <c r="P5770">
        <v>105219</v>
      </c>
      <c r="Q5770">
        <v>93447</v>
      </c>
      <c r="R5770">
        <v>1</v>
      </c>
      <c r="S5770">
        <v>5368121</v>
      </c>
      <c r="U5770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770" t="str">
        <f>IFERROR(MID(spotify_top_songs_audio_features[[#This Row],[artist_names]],SEARCH(",",spotify_top_songs_audio_features[[#This Row],[artist_names]])+2,99),"")</f>
        <v/>
      </c>
      <c r="W5770" t="str">
        <f>spotify_top_songs_audio_features[[#This Row],[source]]</f>
        <v>Bad Vibes Forever, LLC</v>
      </c>
      <c r="X5770" s="1">
        <f>spotify_top_songs_audio_features[[#This Row],[streams]]</f>
        <v>5368121</v>
      </c>
      <c r="Y5770" t="str">
        <f>IF(Tabela2[[#This Row],[feat]]="","","Feat")</f>
        <v/>
      </c>
      <c r="Z5770" s="17" t="str">
        <f>CONCATENATE(INT(spotify_top_songs_audio_features[[#This Row],[duration_ms]]/(60*1000)),":",MOD(INT(spotify_top_songs_audio_features[[#This Row],[duration_ms]]/1000),60))</f>
        <v>1:33</v>
      </c>
      <c r="AA57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70" t="str">
        <f>spotify_top_songs_audio_features[[#This Row],[track_name]]</f>
        <v>Floor 555</v>
      </c>
    </row>
    <row r="5771" spans="1:28" x14ac:dyDescent="0.25">
      <c r="A5771" t="s">
        <v>8557</v>
      </c>
      <c r="B5771" t="s">
        <v>125</v>
      </c>
      <c r="C5771" t="s">
        <v>8558</v>
      </c>
      <c r="D5771" t="s">
        <v>127</v>
      </c>
      <c r="E5771" t="s">
        <v>86</v>
      </c>
      <c r="F5771" t="s">
        <v>32</v>
      </c>
      <c r="G5771" t="s">
        <v>25</v>
      </c>
      <c r="H5771">
        <v>664</v>
      </c>
      <c r="I5771">
        <v>688</v>
      </c>
      <c r="J5771">
        <v>543</v>
      </c>
      <c r="K5771" t="s">
        <v>925</v>
      </c>
      <c r="L5771">
        <v>9.1400000000000006E-3</v>
      </c>
      <c r="M5771">
        <v>173</v>
      </c>
      <c r="N5771">
        <v>65</v>
      </c>
      <c r="O5771">
        <v>-6466</v>
      </c>
      <c r="P5771">
        <v>106022</v>
      </c>
      <c r="Q5771">
        <v>230063</v>
      </c>
      <c r="R5771">
        <v>1</v>
      </c>
      <c r="S5771">
        <v>5367758</v>
      </c>
      <c r="U577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771" t="str">
        <f>IFERROR(MID(spotify_top_songs_audio_features[[#This Row],[artist_names]],SEARCH(",",spotify_top_songs_audio_features[[#This Row],[artist_names]])+2,99),"")</f>
        <v/>
      </c>
      <c r="W5771" t="str">
        <f>spotify_top_songs_audio_features[[#This Row],[source]]</f>
        <v>BIGHIT MUSIC</v>
      </c>
      <c r="X5771" s="1">
        <f>spotify_top_songs_audio_features[[#This Row],[streams]]</f>
        <v>5367758</v>
      </c>
      <c r="Y5771" t="str">
        <f>IF(Tabela2[[#This Row],[feat]]="","","Feat")</f>
        <v/>
      </c>
      <c r="Z5771" s="17" t="str">
        <f>CONCATENATE(INT(spotify_top_songs_audio_features[[#This Row],[duration_ms]]/(60*1000)),":",MOD(INT(spotify_top_songs_audio_features[[#This Row],[duration_ms]]/1000),60))</f>
        <v>3:50</v>
      </c>
      <c r="AA57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771" t="str">
        <f>spotify_top_songs_audio_features[[#This Row],[track_name]]</f>
        <v>134340</v>
      </c>
    </row>
    <row r="5772" spans="1:28" x14ac:dyDescent="0.25">
      <c r="A5772" t="s">
        <v>6359</v>
      </c>
      <c r="B5772" t="s">
        <v>6360</v>
      </c>
      <c r="C5772" t="s">
        <v>6361</v>
      </c>
      <c r="D5772" t="s">
        <v>141</v>
      </c>
      <c r="E5772" t="s">
        <v>113</v>
      </c>
      <c r="F5772" t="s">
        <v>24</v>
      </c>
      <c r="G5772" t="s">
        <v>25</v>
      </c>
      <c r="H5772">
        <v>779</v>
      </c>
      <c r="I5772">
        <v>764</v>
      </c>
      <c r="J5772">
        <v>938</v>
      </c>
      <c r="K5772" t="s">
        <v>5615</v>
      </c>
      <c r="L5772">
        <v>669</v>
      </c>
      <c r="M5772">
        <v>909</v>
      </c>
      <c r="N5772">
        <v>675</v>
      </c>
      <c r="O5772">
        <v>-8217</v>
      </c>
      <c r="P5772">
        <v>158093</v>
      </c>
      <c r="Q5772">
        <v>176440</v>
      </c>
      <c r="R5772">
        <v>1</v>
      </c>
      <c r="S5772">
        <v>5364262</v>
      </c>
      <c r="U5772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5772" t="str">
        <f>IFERROR(MID(spotify_top_songs_audio_features[[#This Row],[artist_names]],SEARCH(",",spotify_top_songs_audio_features[[#This Row],[artist_names]])+2,99),"")</f>
        <v>Gabriela</v>
      </c>
      <c r="W5772" t="str">
        <f>spotify_top_songs_audio_features[[#This Row],[source]]</f>
        <v>Rimas Entertainment LLC</v>
      </c>
      <c r="X5772" s="1">
        <f>spotify_top_songs_audio_features[[#This Row],[streams]]</f>
        <v>5364262</v>
      </c>
      <c r="Y5772" t="str">
        <f>IF(Tabela2[[#This Row],[feat]]="","","Feat")</f>
        <v>Feat</v>
      </c>
      <c r="Z5772" s="17" t="str">
        <f>CONCATENATE(INT(spotify_top_songs_audio_features[[#This Row],[duration_ms]]/(60*1000)),":",MOD(INT(spotify_top_songs_audio_features[[#This Row],[duration_ms]]/1000),60))</f>
        <v>2:56</v>
      </c>
      <c r="AA57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772" t="str">
        <f>spotify_top_songs_audio_features[[#This Row],[track_name]]</f>
        <v>EN CASITA</v>
      </c>
    </row>
    <row r="5773" spans="1:28" x14ac:dyDescent="0.25">
      <c r="A5773" t="s">
        <v>14515</v>
      </c>
      <c r="B5773" t="s">
        <v>14516</v>
      </c>
      <c r="C5773" t="s">
        <v>14516</v>
      </c>
      <c r="D5773" t="s">
        <v>354</v>
      </c>
      <c r="E5773" t="s">
        <v>113</v>
      </c>
      <c r="F5773" t="s">
        <v>32</v>
      </c>
      <c r="G5773" t="s">
        <v>1571</v>
      </c>
      <c r="H5773">
        <v>413</v>
      </c>
      <c r="I5773">
        <v>13</v>
      </c>
      <c r="J5773">
        <v>336</v>
      </c>
      <c r="K5773" t="s">
        <v>9222</v>
      </c>
      <c r="L5773">
        <v>82</v>
      </c>
      <c r="M5773">
        <v>111</v>
      </c>
      <c r="N5773">
        <v>676</v>
      </c>
      <c r="O5773">
        <v>-25166</v>
      </c>
      <c r="P5773">
        <v>123342</v>
      </c>
      <c r="Q5773">
        <v>46837</v>
      </c>
      <c r="R5773">
        <v>1</v>
      </c>
      <c r="S5773">
        <v>5363493</v>
      </c>
      <c r="U5773" t="str">
        <f>IFERROR(LEFT(spotify_top_songs_audio_features[[#This Row],[artist_names]],SEARCH(",",spotify_top_songs_audio_features[[#This Row],[artist_names]])-1),spotify_top_songs_audio_features[[#This Row],[artist_names]])</f>
        <v>JACKBOYS</v>
      </c>
      <c r="V5773" t="str">
        <f>IFERROR(MID(spotify_top_songs_audio_features[[#This Row],[artist_names]],SEARCH(",",spotify_top_songs_audio_features[[#This Row],[artist_names]])+2,99),"")</f>
        <v/>
      </c>
      <c r="W5773" t="str">
        <f>spotify_top_songs_audio_features[[#This Row],[source]]</f>
        <v>Cactus Jack/Epic</v>
      </c>
      <c r="X5773" s="1">
        <f>spotify_top_songs_audio_features[[#This Row],[streams]]</f>
        <v>5363493</v>
      </c>
      <c r="Y5773" t="str">
        <f>IF(Tabela2[[#This Row],[feat]]="","","Feat")</f>
        <v/>
      </c>
      <c r="Z5773" s="17" t="str">
        <f>CONCATENATE(INT(spotify_top_songs_audio_features[[#This Row],[duration_ms]]/(60*1000)),":",MOD(INT(spotify_top_songs_audio_features[[#This Row],[duration_ms]]/1000),60))</f>
        <v>0:46</v>
      </c>
      <c r="AA57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773" t="str">
        <f>spotify_top_songs_audio_features[[#This Row],[track_name]]</f>
        <v>JACKBOYS</v>
      </c>
    </row>
    <row r="5774" spans="1:28" x14ac:dyDescent="0.25">
      <c r="A5774" t="s">
        <v>17762</v>
      </c>
      <c r="B5774" t="s">
        <v>817</v>
      </c>
      <c r="C5774" t="s">
        <v>17763</v>
      </c>
      <c r="D5774" t="s">
        <v>819</v>
      </c>
      <c r="E5774" t="s">
        <v>97</v>
      </c>
      <c r="F5774" t="s">
        <v>24</v>
      </c>
      <c r="G5774" t="s">
        <v>25</v>
      </c>
      <c r="H5774">
        <v>678</v>
      </c>
      <c r="I5774">
        <v>531</v>
      </c>
      <c r="J5774">
        <v>374</v>
      </c>
      <c r="K5774" t="s">
        <v>4165</v>
      </c>
      <c r="L5774">
        <v>3.4399999999999999E-3</v>
      </c>
      <c r="M5774">
        <v>377</v>
      </c>
      <c r="N5774">
        <v>176</v>
      </c>
      <c r="O5774">
        <v>-5029</v>
      </c>
      <c r="P5774">
        <v>99008</v>
      </c>
      <c r="Q5774">
        <v>177373</v>
      </c>
      <c r="R5774">
        <v>1</v>
      </c>
      <c r="S5774">
        <v>5362817</v>
      </c>
      <c r="U5774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5774" t="str">
        <f>IFERROR(MID(spotify_top_songs_audio_features[[#This Row],[artist_names]],SEARCH(",",spotify_top_songs_audio_features[[#This Row],[artist_names]])+2,99),"")</f>
        <v/>
      </c>
      <c r="W5774" t="str">
        <f>spotify_top_songs_audio_features[[#This Row],[source]]</f>
        <v>Kemosabe Records/RCA Records</v>
      </c>
      <c r="X5774" s="1">
        <f>spotify_top_songs_audio_features[[#This Row],[streams]]</f>
        <v>5362817</v>
      </c>
      <c r="Y5774" t="str">
        <f>IF(Tabela2[[#This Row],[feat]]="","","Feat")</f>
        <v/>
      </c>
      <c r="Z5774" s="17" t="str">
        <f>CONCATENATE(INT(spotify_top_songs_audio_features[[#This Row],[duration_ms]]/(60*1000)),":",MOD(INT(spotify_top_songs_audio_features[[#This Row],[duration_ms]]/1000),60))</f>
        <v>2:57</v>
      </c>
      <c r="AA57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774" t="str">
        <f>spotify_top_songs_audio_features[[#This Row],[track_name]]</f>
        <v>Been Like This</v>
      </c>
    </row>
    <row r="5775" spans="1:28" x14ac:dyDescent="0.25">
      <c r="A5775" t="s">
        <v>2966</v>
      </c>
      <c r="B5775" t="s">
        <v>1070</v>
      </c>
      <c r="C5775" t="s">
        <v>2967</v>
      </c>
      <c r="D5775" t="s">
        <v>929</v>
      </c>
      <c r="E5775" t="s">
        <v>142</v>
      </c>
      <c r="F5775" t="s">
        <v>24</v>
      </c>
      <c r="G5775" t="s">
        <v>25</v>
      </c>
      <c r="H5775">
        <v>826</v>
      </c>
      <c r="I5775">
        <v>571</v>
      </c>
      <c r="J5775">
        <v>426</v>
      </c>
      <c r="K5775" t="s">
        <v>1133</v>
      </c>
      <c r="L5775">
        <v>1.66E-3</v>
      </c>
      <c r="M5775">
        <v>215</v>
      </c>
      <c r="N5775">
        <v>475</v>
      </c>
      <c r="O5775">
        <v>-9263</v>
      </c>
      <c r="P5775">
        <v>12106</v>
      </c>
      <c r="Q5775">
        <v>189145</v>
      </c>
      <c r="R5775">
        <v>1</v>
      </c>
      <c r="S5775">
        <v>5356671</v>
      </c>
      <c r="U5775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5775" t="str">
        <f>IFERROR(MID(spotify_top_songs_audio_features[[#This Row],[artist_names]],SEARCH(",",spotify_top_songs_audio_features[[#This Row],[artist_names]])+2,99),"")</f>
        <v/>
      </c>
      <c r="W5775" t="str">
        <f>spotify_top_songs_audio_features[[#This Row],[source]]</f>
        <v>Interscope Records</v>
      </c>
      <c r="X5775" s="1">
        <f>spotify_top_songs_audio_features[[#This Row],[streams]]</f>
        <v>5356671</v>
      </c>
      <c r="Y5775" t="str">
        <f>IF(Tabela2[[#This Row],[feat]]="","","Feat")</f>
        <v/>
      </c>
      <c r="Z5775" s="17" t="str">
        <f>CONCATENATE(INT(spotify_top_songs_audio_features[[#This Row],[duration_ms]]/(60*1000)),":",MOD(INT(spotify_top_songs_audio_features[[#This Row],[duration_ms]]/1000),60))</f>
        <v>3:9</v>
      </c>
      <c r="AA57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775" t="str">
        <f>spotify_top_songs_audio_features[[#This Row],[track_name]]</f>
        <v>Let Me Get Me</v>
      </c>
    </row>
    <row r="5776" spans="1:28" x14ac:dyDescent="0.25">
      <c r="A5776" t="s">
        <v>17083</v>
      </c>
      <c r="B5776" t="s">
        <v>1565</v>
      </c>
      <c r="C5776" t="s">
        <v>17084</v>
      </c>
      <c r="D5776" t="s">
        <v>2297</v>
      </c>
      <c r="E5776" t="s">
        <v>177</v>
      </c>
      <c r="F5776" t="s">
        <v>32</v>
      </c>
      <c r="G5776" t="s">
        <v>25</v>
      </c>
      <c r="H5776">
        <v>74</v>
      </c>
      <c r="I5776">
        <v>698</v>
      </c>
      <c r="J5776">
        <v>388</v>
      </c>
      <c r="K5776" t="s">
        <v>5518</v>
      </c>
      <c r="L5776">
        <v>0</v>
      </c>
      <c r="M5776">
        <v>116</v>
      </c>
      <c r="N5776">
        <v>529</v>
      </c>
      <c r="O5776">
        <v>-3838</v>
      </c>
      <c r="P5776">
        <v>13999</v>
      </c>
      <c r="Q5776">
        <v>270400</v>
      </c>
      <c r="R5776">
        <v>1</v>
      </c>
      <c r="S5776">
        <v>5355710</v>
      </c>
      <c r="U5776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5776" t="str">
        <f>IFERROR(MID(spotify_top_songs_audio_features[[#This Row],[artist_names]],SEARCH(",",spotify_top_songs_audio_features[[#This Row],[artist_names]])+2,99),"")</f>
        <v>Bad Bunny</v>
      </c>
      <c r="W5776" t="str">
        <f>spotify_top_songs_audio_features[[#This Row],[source]]</f>
        <v>Universal Music Latino / Rimas</v>
      </c>
      <c r="X5776" s="1">
        <f>spotify_top_songs_audio_features[[#This Row],[streams]]</f>
        <v>5355710</v>
      </c>
      <c r="Y5776" t="str">
        <f>IF(Tabela2[[#This Row],[feat]]="","","Feat")</f>
        <v>Feat</v>
      </c>
      <c r="Z5776" s="17" t="str">
        <f>CONCATENATE(INT(spotify_top_songs_audio_features[[#This Row],[duration_ms]]/(60*1000)),":",MOD(INT(spotify_top_songs_audio_features[[#This Row],[duration_ms]]/1000),60))</f>
        <v>4:30</v>
      </c>
      <c r="AA57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776" t="str">
        <f>spotify_top_songs_audio_features[[#This Row],[track_name]]</f>
        <v>ODIO</v>
      </c>
    </row>
    <row r="5777" spans="1:28" x14ac:dyDescent="0.25">
      <c r="A5777" t="s">
        <v>1014</v>
      </c>
      <c r="B5777" t="s">
        <v>1015</v>
      </c>
      <c r="C5777" t="s">
        <v>1016</v>
      </c>
      <c r="D5777" t="s">
        <v>1017</v>
      </c>
      <c r="E5777" t="s">
        <v>31</v>
      </c>
      <c r="F5777" t="s">
        <v>24</v>
      </c>
      <c r="G5777" t="s">
        <v>25</v>
      </c>
      <c r="H5777">
        <v>894</v>
      </c>
      <c r="I5777">
        <v>324</v>
      </c>
      <c r="J5777">
        <v>179</v>
      </c>
      <c r="K5777" t="s">
        <v>1018</v>
      </c>
      <c r="L5777">
        <v>0</v>
      </c>
      <c r="M5777">
        <v>126</v>
      </c>
      <c r="N5777">
        <v>407</v>
      </c>
      <c r="O5777">
        <v>-824</v>
      </c>
      <c r="P5777">
        <v>139972</v>
      </c>
      <c r="Q5777">
        <v>315185</v>
      </c>
      <c r="R5777">
        <v>1</v>
      </c>
      <c r="S5777">
        <v>5354839</v>
      </c>
      <c r="U5777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5777" t="str">
        <f>IFERROR(MID(spotify_top_songs_audio_features[[#This Row],[artist_names]],SEARCH(",",spotify_top_songs_audio_features[[#This Row],[artist_names]])+2,99),"")</f>
        <v/>
      </c>
      <c r="W5777" t="str">
        <f>spotify_top_songs_audio_features[[#This Row],[source]]</f>
        <v>Quality Control Music, LLC</v>
      </c>
      <c r="X5777" s="1">
        <f>spotify_top_songs_audio_features[[#This Row],[streams]]</f>
        <v>5354839</v>
      </c>
      <c r="Y5777" t="str">
        <f>IF(Tabela2[[#This Row],[feat]]="","","Feat")</f>
        <v/>
      </c>
      <c r="Z5777" s="17" t="str">
        <f>CONCATENATE(INT(spotify_top_songs_audio_features[[#This Row],[duration_ms]]/(60*1000)),":",MOD(INT(spotify_top_songs_audio_features[[#This Row],[duration_ms]]/1000),60))</f>
        <v>5:15</v>
      </c>
      <c r="AA57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77" t="str">
        <f>spotify_top_songs_audio_features[[#This Row],[track_name]]</f>
        <v>Emoji A Chain</v>
      </c>
    </row>
    <row r="5778" spans="1:28" x14ac:dyDescent="0.25">
      <c r="A5778" t="s">
        <v>15081</v>
      </c>
      <c r="B5778" t="s">
        <v>1282</v>
      </c>
      <c r="C5778" t="s">
        <v>15082</v>
      </c>
      <c r="D5778" t="s">
        <v>15083</v>
      </c>
      <c r="E5778" t="s">
        <v>97</v>
      </c>
      <c r="F5778" t="s">
        <v>32</v>
      </c>
      <c r="G5778" t="s">
        <v>25</v>
      </c>
      <c r="H5778">
        <v>664</v>
      </c>
      <c r="I5778">
        <v>655</v>
      </c>
      <c r="J5778">
        <v>461</v>
      </c>
      <c r="K5778" t="s">
        <v>15084</v>
      </c>
      <c r="L5778">
        <v>2.4000000000000001E-4</v>
      </c>
      <c r="M5778">
        <v>17</v>
      </c>
      <c r="N5778">
        <v>13</v>
      </c>
      <c r="O5778">
        <v>-7327</v>
      </c>
      <c r="P5778">
        <v>129987</v>
      </c>
      <c r="Q5778">
        <v>217609</v>
      </c>
      <c r="R5778">
        <v>1</v>
      </c>
      <c r="S5778">
        <v>5346005</v>
      </c>
      <c r="U5778" t="str">
        <f>IFERROR(LEFT(spotify_top_songs_audio_features[[#This Row],[artist_names]],SEARCH(",",spotify_top_songs_audio_features[[#This Row],[artist_names]])-1),spotify_top_songs_audio_features[[#This Row],[artist_names]])</f>
        <v>Don Toliver</v>
      </c>
      <c r="V5778" t="str">
        <f>IFERROR(MID(spotify_top_songs_audio_features[[#This Row],[artist_names]],SEARCH(",",spotify_top_songs_audio_features[[#This Row],[artist_names]])+2,99),"")</f>
        <v/>
      </c>
      <c r="W5778" t="str">
        <f>spotify_top_songs_audio_features[[#This Row],[source]]</f>
        <v>Cactus Jack / WeRunIt Ent. / Atlantic</v>
      </c>
      <c r="X5778" s="1">
        <f>spotify_top_songs_audio_features[[#This Row],[streams]]</f>
        <v>5346005</v>
      </c>
      <c r="Y5778" t="str">
        <f>IF(Tabela2[[#This Row],[feat]]="","","Feat")</f>
        <v/>
      </c>
      <c r="Z5778" s="17" t="str">
        <f>CONCATENATE(INT(spotify_top_songs_audio_features[[#This Row],[duration_ms]]/(60*1000)),":",MOD(INT(spotify_top_songs_audio_features[[#This Row],[duration_ms]]/1000),60))</f>
        <v>3:37</v>
      </c>
      <c r="AA57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778" t="str">
        <f>spotify_top_songs_audio_features[[#This Row],[track_name]]</f>
        <v>What You Need</v>
      </c>
    </row>
    <row r="5779" spans="1:28" x14ac:dyDescent="0.25">
      <c r="A5779" t="s">
        <v>15176</v>
      </c>
      <c r="B5779" t="s">
        <v>15177</v>
      </c>
      <c r="C5779" t="s">
        <v>15178</v>
      </c>
      <c r="D5779" t="s">
        <v>254</v>
      </c>
      <c r="E5779" t="s">
        <v>142</v>
      </c>
      <c r="F5779" t="s">
        <v>24</v>
      </c>
      <c r="G5779" t="s">
        <v>25</v>
      </c>
      <c r="H5779">
        <v>744</v>
      </c>
      <c r="I5779">
        <v>608</v>
      </c>
      <c r="J5779">
        <v>442</v>
      </c>
      <c r="K5779" t="s">
        <v>12460</v>
      </c>
      <c r="L5779">
        <v>0</v>
      </c>
      <c r="M5779">
        <v>397</v>
      </c>
      <c r="N5779">
        <v>692</v>
      </c>
      <c r="O5779">
        <v>-6386</v>
      </c>
      <c r="P5779">
        <v>130045</v>
      </c>
      <c r="Q5779">
        <v>221538</v>
      </c>
      <c r="R5779">
        <v>1</v>
      </c>
      <c r="S5779">
        <v>5338777</v>
      </c>
      <c r="U5779" t="str">
        <f>IFERROR(LEFT(spotify_top_songs_audio_features[[#This Row],[artist_names]],SEARCH(",",spotify_top_songs_audio_features[[#This Row],[artist_names]])-1),spotify_top_songs_audio_features[[#This Row],[artist_names]])</f>
        <v>Southside</v>
      </c>
      <c r="V5779" t="str">
        <f>IFERROR(MID(spotify_top_songs_audio_features[[#This Row],[artist_names]],SEARCH(",",spotify_top_songs_audio_features[[#This Row],[artist_names]])+2,99),"")</f>
        <v>Future, Travis Scott</v>
      </c>
      <c r="W5779" t="str">
        <f>spotify_top_songs_audio_features[[#This Row],[source]]</f>
        <v>Epic</v>
      </c>
      <c r="X5779" s="1">
        <f>spotify_top_songs_audio_features[[#This Row],[streams]]</f>
        <v>5338777</v>
      </c>
      <c r="Y5779" t="str">
        <f>IF(Tabela2[[#This Row],[feat]]="","","Feat")</f>
        <v>Feat</v>
      </c>
      <c r="Z5779" s="17" t="str">
        <f>CONCATENATE(INT(spotify_top_songs_audio_features[[#This Row],[duration_ms]]/(60*1000)),":",MOD(INT(spotify_top_songs_audio_features[[#This Row],[duration_ms]]/1000),60))</f>
        <v>3:41</v>
      </c>
      <c r="AA57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779" t="str">
        <f>spotify_top_songs_audio_features[[#This Row],[track_name]]</f>
        <v>Hold That Heat (feat. Travis Scott)</v>
      </c>
    </row>
    <row r="5780" spans="1:28" x14ac:dyDescent="0.25">
      <c r="A5780" t="s">
        <v>5496</v>
      </c>
      <c r="B5780" t="s">
        <v>5497</v>
      </c>
      <c r="C5780" t="s">
        <v>5498</v>
      </c>
      <c r="D5780" t="s">
        <v>240</v>
      </c>
      <c r="E5780" t="s">
        <v>142</v>
      </c>
      <c r="F5780" t="s">
        <v>24</v>
      </c>
      <c r="G5780" t="s">
        <v>25</v>
      </c>
      <c r="H5780">
        <v>651</v>
      </c>
      <c r="I5780">
        <v>655</v>
      </c>
      <c r="J5780">
        <v>373</v>
      </c>
      <c r="K5780" t="s">
        <v>608</v>
      </c>
      <c r="L5780">
        <v>1.45E-4</v>
      </c>
      <c r="M5780">
        <v>104</v>
      </c>
      <c r="N5780">
        <v>393</v>
      </c>
      <c r="O5780">
        <v>-6652</v>
      </c>
      <c r="P5780">
        <v>78665</v>
      </c>
      <c r="Q5780">
        <v>183829</v>
      </c>
      <c r="R5780">
        <v>1</v>
      </c>
      <c r="S5780">
        <v>5338012</v>
      </c>
      <c r="U5780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5780" t="str">
        <f>IFERROR(MID(spotify_top_songs_audio_features[[#This Row],[artist_names]],SEARCH(",",spotify_top_songs_audio_features[[#This Row],[artist_names]])+2,99),"")</f>
        <v/>
      </c>
      <c r="W5780" t="str">
        <f>spotify_top_songs_audio_features[[#This Row],[source]]</f>
        <v>Bra Musik</v>
      </c>
      <c r="X5780" s="1">
        <f>spotify_top_songs_audio_features[[#This Row],[streams]]</f>
        <v>5338012</v>
      </c>
      <c r="Y5780" t="str">
        <f>IF(Tabela2[[#This Row],[feat]]="","","Feat")</f>
        <v/>
      </c>
      <c r="Z5780" s="17" t="str">
        <f>CONCATENATE(INT(spotify_top_songs_audio_features[[#This Row],[duration_ms]]/(60*1000)),":",MOD(INT(spotify_top_songs_audio_features[[#This Row],[duration_ms]]/1000),60))</f>
        <v>3:3</v>
      </c>
      <c r="AA57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780" t="str">
        <f>spotify_top_songs_audio_features[[#This Row],[track_name]]</f>
        <v>Berlin lebt</v>
      </c>
    </row>
    <row r="5781" spans="1:28" x14ac:dyDescent="0.25">
      <c r="A5781" t="s">
        <v>10789</v>
      </c>
      <c r="B5781" t="s">
        <v>10790</v>
      </c>
      <c r="C5781" t="s">
        <v>10791</v>
      </c>
      <c r="D5781" t="s">
        <v>282</v>
      </c>
      <c r="E5781" t="s">
        <v>177</v>
      </c>
      <c r="F5781" t="s">
        <v>32</v>
      </c>
      <c r="G5781" t="s">
        <v>25</v>
      </c>
      <c r="H5781">
        <v>734</v>
      </c>
      <c r="I5781">
        <v>712</v>
      </c>
      <c r="J5781">
        <v>201</v>
      </c>
      <c r="K5781" t="s">
        <v>4970</v>
      </c>
      <c r="L5781">
        <v>0</v>
      </c>
      <c r="M5781">
        <v>103</v>
      </c>
      <c r="N5781">
        <v>674</v>
      </c>
      <c r="O5781">
        <v>-6217</v>
      </c>
      <c r="P5781">
        <v>140369</v>
      </c>
      <c r="Q5781">
        <v>165405</v>
      </c>
      <c r="R5781">
        <v>1</v>
      </c>
      <c r="S5781">
        <v>5335308</v>
      </c>
      <c r="U5781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5781" t="str">
        <f>IFERROR(MID(spotify_top_songs_audio_features[[#This Row],[artist_names]],SEARCH(",",spotify_top_songs_audio_features[[#This Row],[artist_names]])+2,99),"")</f>
        <v>Pop Smoke, Fivio Foreign</v>
      </c>
      <c r="W5781" t="str">
        <f>spotify_top_songs_audio_features[[#This Row],[source]]</f>
        <v>Columbia</v>
      </c>
      <c r="X5781" s="1">
        <f>spotify_top_songs_audio_features[[#This Row],[streams]]</f>
        <v>5335308</v>
      </c>
      <c r="Y5781" t="str">
        <f>IF(Tabela2[[#This Row],[feat]]="","","Feat")</f>
        <v>Feat</v>
      </c>
      <c r="Z5781" s="17" t="str">
        <f>CONCATENATE(INT(spotify_top_songs_audio_features[[#This Row],[duration_ms]]/(60*1000)),":",MOD(INT(spotify_top_songs_audio_features[[#This Row],[duration_ms]]/1000),60))</f>
        <v>2:45</v>
      </c>
      <c r="AA57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781" t="str">
        <f>spotify_top_songs_audio_features[[#This Row],[track_name]]</f>
        <v>Clueless (with Pop Smoke &amp; Fivio Foreign)</v>
      </c>
    </row>
    <row r="5782" spans="1:28" x14ac:dyDescent="0.25">
      <c r="A5782" t="s">
        <v>9063</v>
      </c>
      <c r="B5782" t="s">
        <v>9064</v>
      </c>
      <c r="C5782" t="s">
        <v>9065</v>
      </c>
      <c r="D5782" t="s">
        <v>1487</v>
      </c>
      <c r="E5782" t="s">
        <v>469</v>
      </c>
      <c r="F5782" t="s">
        <v>32</v>
      </c>
      <c r="G5782" t="s">
        <v>25</v>
      </c>
      <c r="H5782">
        <v>654</v>
      </c>
      <c r="I5782">
        <v>724</v>
      </c>
      <c r="J5782">
        <v>355</v>
      </c>
      <c r="K5782" t="s">
        <v>1630</v>
      </c>
      <c r="L5782">
        <v>1.74E-4</v>
      </c>
      <c r="M5782">
        <v>655</v>
      </c>
      <c r="N5782">
        <v>717</v>
      </c>
      <c r="O5782">
        <v>-659</v>
      </c>
      <c r="P5782">
        <v>71696</v>
      </c>
      <c r="Q5782">
        <v>150449</v>
      </c>
      <c r="R5782">
        <v>1</v>
      </c>
      <c r="S5782">
        <v>5335271</v>
      </c>
      <c r="U5782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5782" t="str">
        <f>IFERROR(MID(spotify_top_songs_audio_features[[#This Row],[artist_names]],SEARCH(",",spotify_top_songs_audio_features[[#This Row],[artist_names]])+2,99),"")</f>
        <v>Rah Swish</v>
      </c>
      <c r="W5782" t="str">
        <f>spotify_top_songs_audio_features[[#This Row],[source]]</f>
        <v>Victor Victor Worldwide</v>
      </c>
      <c r="X5782" s="1">
        <f>spotify_top_songs_audio_features[[#This Row],[streams]]</f>
        <v>5335271</v>
      </c>
      <c r="Y5782" t="str">
        <f>IF(Tabela2[[#This Row],[feat]]="","","Feat")</f>
        <v>Feat</v>
      </c>
      <c r="Z5782" s="17" t="str">
        <f>CONCATENATE(INT(spotify_top_songs_audio_features[[#This Row],[duration_ms]]/(60*1000)),":",MOD(INT(spotify_top_songs_audio_features[[#This Row],[duration_ms]]/1000),60))</f>
        <v>2:30</v>
      </c>
      <c r="AA57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782" t="str">
        <f>spotify_top_songs_audio_features[[#This Row],[track_name]]</f>
        <v>Brush Em (feat. Rah Swish)</v>
      </c>
    </row>
    <row r="5783" spans="1:28" x14ac:dyDescent="0.25">
      <c r="A5783" t="s">
        <v>2877</v>
      </c>
      <c r="B5783" t="s">
        <v>160</v>
      </c>
      <c r="C5783" t="s">
        <v>2878</v>
      </c>
      <c r="D5783" t="s">
        <v>162</v>
      </c>
      <c r="E5783" t="s">
        <v>86</v>
      </c>
      <c r="F5783" t="s">
        <v>32</v>
      </c>
      <c r="G5783" t="s">
        <v>152</v>
      </c>
      <c r="H5783">
        <v>73</v>
      </c>
      <c r="I5783">
        <v>427</v>
      </c>
      <c r="J5783">
        <v>138</v>
      </c>
      <c r="K5783" t="s">
        <v>2879</v>
      </c>
      <c r="L5783">
        <v>309</v>
      </c>
      <c r="M5783">
        <v>893</v>
      </c>
      <c r="N5783">
        <v>392</v>
      </c>
      <c r="O5783">
        <v>-9834</v>
      </c>
      <c r="P5783">
        <v>14945</v>
      </c>
      <c r="Q5783">
        <v>240267</v>
      </c>
      <c r="R5783">
        <v>1</v>
      </c>
      <c r="S5783">
        <v>5334061</v>
      </c>
      <c r="U5783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5783" t="str">
        <f>IFERROR(MID(spotify_top_songs_audio_features[[#This Row],[artist_names]],SEARCH(",",spotify_top_songs_audio_features[[#This Row],[artist_names]])+2,99),"")</f>
        <v/>
      </c>
      <c r="W5783" t="str">
        <f>spotify_top_songs_audio_features[[#This Row],[source]]</f>
        <v>Fueled By Ramen</v>
      </c>
      <c r="X5783" s="1">
        <f>spotify_top_songs_audio_features[[#This Row],[streams]]</f>
        <v>5334061</v>
      </c>
      <c r="Y5783" t="str">
        <f>IF(Tabela2[[#This Row],[feat]]="","","Feat")</f>
        <v/>
      </c>
      <c r="Z5783" s="17" t="str">
        <f>CONCATENATE(INT(spotify_top_songs_audio_features[[#This Row],[duration_ms]]/(60*1000)),":",MOD(INT(spotify_top_songs_audio_features[[#This Row],[duration_ms]]/1000),60))</f>
        <v>4:0</v>
      </c>
      <c r="AA57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783" t="str">
        <f>spotify_top_songs_audio_features[[#This Row],[track_name]]</f>
        <v>Neon Gravestones</v>
      </c>
    </row>
    <row r="5784" spans="1:28" x14ac:dyDescent="0.25">
      <c r="A5784" t="s">
        <v>5184</v>
      </c>
      <c r="B5784" t="s">
        <v>5185</v>
      </c>
      <c r="C5784" t="s">
        <v>5186</v>
      </c>
      <c r="D5784" t="s">
        <v>5187</v>
      </c>
      <c r="E5784" t="s">
        <v>113</v>
      </c>
      <c r="F5784" t="s">
        <v>24</v>
      </c>
      <c r="G5784" t="s">
        <v>25</v>
      </c>
      <c r="H5784">
        <v>835</v>
      </c>
      <c r="I5784">
        <v>691</v>
      </c>
      <c r="J5784">
        <v>113</v>
      </c>
      <c r="K5784" t="s">
        <v>5188</v>
      </c>
      <c r="L5784">
        <v>1.4400000000000001E-3</v>
      </c>
      <c r="M5784">
        <v>108</v>
      </c>
      <c r="N5784">
        <v>581</v>
      </c>
      <c r="O5784">
        <v>-5828</v>
      </c>
      <c r="P5784">
        <v>103999</v>
      </c>
      <c r="Q5784">
        <v>263289</v>
      </c>
      <c r="R5784">
        <v>1</v>
      </c>
      <c r="S5784">
        <v>5332786</v>
      </c>
      <c r="U5784" t="str">
        <f>IFERROR(LEFT(spotify_top_songs_audio_features[[#This Row],[artist_names]],SEARCH(",",spotify_top_songs_audio_features[[#This Row],[artist_names]])-1),spotify_top_songs_audio_features[[#This Row],[artist_names]])</f>
        <v>Wizkid</v>
      </c>
      <c r="V5784" t="str">
        <f>IFERROR(MID(spotify_top_songs_audio_features[[#This Row],[artist_names]],SEARCH(",",spotify_top_songs_audio_features[[#This Row],[artist_names]])+2,99),"")</f>
        <v>Justin Bieber, Tems</v>
      </c>
      <c r="W5784" t="str">
        <f>spotify_top_songs_audio_features[[#This Row],[source]]</f>
        <v>Starboy/RCA Records</v>
      </c>
      <c r="X5784" s="1">
        <f>spotify_top_songs_audio_features[[#This Row],[streams]]</f>
        <v>5332786</v>
      </c>
      <c r="Y5784" t="str">
        <f>IF(Tabela2[[#This Row],[feat]]="","","Feat")</f>
        <v>Feat</v>
      </c>
      <c r="Z5784" s="17" t="str">
        <f>CONCATENATE(INT(spotify_top_songs_audio_features[[#This Row],[duration_ms]]/(60*1000)),":",MOD(INT(spotify_top_songs_audio_features[[#This Row],[duration_ms]]/1000),60))</f>
        <v>4:23</v>
      </c>
      <c r="AA57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784" t="str">
        <f>spotify_top_songs_audio_features[[#This Row],[track_name]]</f>
        <v>Essence (feat. Justin Bieber &amp; Tems)</v>
      </c>
    </row>
    <row r="5785" spans="1:28" x14ac:dyDescent="0.25">
      <c r="A5785" t="s">
        <v>12563</v>
      </c>
      <c r="B5785" t="s">
        <v>12564</v>
      </c>
      <c r="C5785" t="s">
        <v>12565</v>
      </c>
      <c r="D5785" t="s">
        <v>1927</v>
      </c>
      <c r="E5785" t="s">
        <v>177</v>
      </c>
      <c r="F5785" t="s">
        <v>24</v>
      </c>
      <c r="G5785" t="s">
        <v>25</v>
      </c>
      <c r="H5785">
        <v>321</v>
      </c>
      <c r="I5785">
        <v>429</v>
      </c>
      <c r="J5785">
        <v>302</v>
      </c>
      <c r="K5785" t="s">
        <v>12566</v>
      </c>
      <c r="L5785">
        <v>9.1E-4</v>
      </c>
      <c r="M5785">
        <v>606</v>
      </c>
      <c r="N5785">
        <v>174</v>
      </c>
      <c r="O5785">
        <v>-7073</v>
      </c>
      <c r="P5785">
        <v>123419</v>
      </c>
      <c r="Q5785">
        <v>260907</v>
      </c>
      <c r="R5785">
        <v>1</v>
      </c>
      <c r="S5785">
        <v>5332232</v>
      </c>
      <c r="U5785" t="str">
        <f>IFERROR(LEFT(spotify_top_songs_audio_features[[#This Row],[artist_names]],SEARCH(",",spotify_top_songs_audio_features[[#This Row],[artist_names]])-1),spotify_top_songs_audio_features[[#This Row],[artist_names]])</f>
        <v>Idina Menzel</v>
      </c>
      <c r="V5785" t="str">
        <f>IFERROR(MID(spotify_top_songs_audio_features[[#This Row],[artist_names]],SEARCH(",",spotify_top_songs_audio_features[[#This Row],[artist_names]])+2,99),"")</f>
        <v>Evan Rachel Wood</v>
      </c>
      <c r="W5785" t="str">
        <f>spotify_top_songs_audio_features[[#This Row],[source]]</f>
        <v>Walt Disney Records</v>
      </c>
      <c r="X5785" s="1">
        <f>spotify_top_songs_audio_features[[#This Row],[streams]]</f>
        <v>5332232</v>
      </c>
      <c r="Y5785" t="str">
        <f>IF(Tabela2[[#This Row],[feat]]="","","Feat")</f>
        <v>Feat</v>
      </c>
      <c r="Z5785" s="17" t="str">
        <f>CONCATENATE(INT(spotify_top_songs_audio_features[[#This Row],[duration_ms]]/(60*1000)),":",MOD(INT(spotify_top_songs_audio_features[[#This Row],[duration_ms]]/1000),60))</f>
        <v>4:20</v>
      </c>
      <c r="AA57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785" t="str">
        <f>spotify_top_songs_audio_features[[#This Row],[track_name]]</f>
        <v>Show Yourself</v>
      </c>
    </row>
    <row r="5786" spans="1:28" x14ac:dyDescent="0.25">
      <c r="A5786" t="s">
        <v>15079</v>
      </c>
      <c r="B5786" t="s">
        <v>1598</v>
      </c>
      <c r="C5786" t="s">
        <v>7482</v>
      </c>
      <c r="D5786" t="s">
        <v>1600</v>
      </c>
      <c r="E5786" t="s">
        <v>70</v>
      </c>
      <c r="F5786" t="s">
        <v>24</v>
      </c>
      <c r="G5786" t="s">
        <v>25</v>
      </c>
      <c r="H5786">
        <v>546</v>
      </c>
      <c r="I5786">
        <v>64</v>
      </c>
      <c r="J5786">
        <v>37</v>
      </c>
      <c r="K5786" t="s">
        <v>1009</v>
      </c>
      <c r="L5786">
        <v>0</v>
      </c>
      <c r="M5786">
        <v>137</v>
      </c>
      <c r="N5786">
        <v>63</v>
      </c>
      <c r="O5786">
        <v>-5582</v>
      </c>
      <c r="P5786">
        <v>137728</v>
      </c>
      <c r="Q5786">
        <v>339250</v>
      </c>
      <c r="R5786">
        <v>6</v>
      </c>
      <c r="S5786">
        <v>5331984</v>
      </c>
      <c r="U5786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5786" t="str">
        <f>IFERROR(MID(spotify_top_songs_audio_features[[#This Row],[artist_names]],SEARCH(",",spotify_top_songs_audio_features[[#This Row],[artist_names]])+2,99),"")</f>
        <v/>
      </c>
      <c r="W5786" t="str">
        <f>spotify_top_songs_audio_features[[#This Row],[source]]</f>
        <v>Rock The World/IDJ/Kanye LP7</v>
      </c>
      <c r="X5786" s="1">
        <f>spotify_top_songs_audio_features[[#This Row],[streams]]</f>
        <v>5331984</v>
      </c>
      <c r="Y5786" t="str">
        <f>IF(Tabela2[[#This Row],[feat]]="","","Feat")</f>
        <v/>
      </c>
      <c r="Z5786" s="17" t="str">
        <f>CONCATENATE(INT(spotify_top_songs_audio_features[[#This Row],[duration_ms]]/(60*1000)),":",MOD(INT(spotify_top_songs_audio_features[[#This Row],[duration_ms]]/1000),60))</f>
        <v>5:39</v>
      </c>
      <c r="AA57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786" t="str">
        <f>spotify_top_songs_audio_features[[#This Row],[track_name]]</f>
        <v>Off The Grid</v>
      </c>
    </row>
    <row r="5787" spans="1:28" x14ac:dyDescent="0.25">
      <c r="A5787" t="s">
        <v>5531</v>
      </c>
      <c r="B5787" t="s">
        <v>3576</v>
      </c>
      <c r="C5787" t="s">
        <v>5532</v>
      </c>
      <c r="D5787" t="s">
        <v>42</v>
      </c>
      <c r="E5787" t="s">
        <v>97</v>
      </c>
      <c r="F5787" t="s">
        <v>32</v>
      </c>
      <c r="G5787" t="s">
        <v>25</v>
      </c>
      <c r="H5787">
        <v>947</v>
      </c>
      <c r="I5787">
        <v>788</v>
      </c>
      <c r="J5787">
        <v>124</v>
      </c>
      <c r="K5787" t="s">
        <v>1522</v>
      </c>
      <c r="L5787">
        <v>691</v>
      </c>
      <c r="M5787">
        <v>108</v>
      </c>
      <c r="N5787">
        <v>454</v>
      </c>
      <c r="O5787">
        <v>-6138</v>
      </c>
      <c r="P5787">
        <v>129977</v>
      </c>
      <c r="Q5787">
        <v>229005</v>
      </c>
      <c r="R5787">
        <v>1</v>
      </c>
      <c r="S5787">
        <v>5329555</v>
      </c>
      <c r="U5787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5787" t="str">
        <f>IFERROR(MID(spotify_top_songs_audio_features[[#This Row],[artist_names]],SEARCH(",",spotify_top_songs_audio_features[[#This Row],[artist_names]])+2,99),"")</f>
        <v/>
      </c>
      <c r="W5787" t="str">
        <f>spotify_top_songs_audio_features[[#This Row],[source]]</f>
        <v>Atlantic/KSR</v>
      </c>
      <c r="X5787" s="1">
        <f>spotify_top_songs_audio_features[[#This Row],[streams]]</f>
        <v>5329555</v>
      </c>
      <c r="Y5787" t="str">
        <f>IF(Tabela2[[#This Row],[feat]]="","","Feat")</f>
        <v/>
      </c>
      <c r="Z5787" s="17" t="str">
        <f>CONCATENATE(INT(spotify_top_songs_audio_features[[#This Row],[duration_ms]]/(60*1000)),":",MOD(INT(spotify_top_songs_audio_features[[#This Row],[duration_ms]]/1000),60))</f>
        <v>3:49</v>
      </c>
      <c r="AA57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787" t="str">
        <f>spotify_top_songs_audio_features[[#This Row],[track_name]]</f>
        <v>Money Bag</v>
      </c>
    </row>
    <row r="5788" spans="1:28" x14ac:dyDescent="0.25">
      <c r="A5788" t="s">
        <v>14229</v>
      </c>
      <c r="B5788" t="s">
        <v>14230</v>
      </c>
      <c r="C5788" t="s">
        <v>14231</v>
      </c>
      <c r="D5788" t="s">
        <v>30</v>
      </c>
      <c r="E5788" t="s">
        <v>23</v>
      </c>
      <c r="F5788" t="s">
        <v>24</v>
      </c>
      <c r="G5788" t="s">
        <v>25</v>
      </c>
      <c r="H5788">
        <v>827</v>
      </c>
      <c r="I5788">
        <v>522</v>
      </c>
      <c r="J5788">
        <v>845</v>
      </c>
      <c r="K5788" t="s">
        <v>87</v>
      </c>
      <c r="L5788">
        <v>1.1900000000000001E-4</v>
      </c>
      <c r="M5788">
        <v>109</v>
      </c>
      <c r="N5788">
        <v>477</v>
      </c>
      <c r="O5788">
        <v>-4866</v>
      </c>
      <c r="P5788">
        <v>15199</v>
      </c>
      <c r="Q5788">
        <v>265267</v>
      </c>
      <c r="R5788">
        <v>1</v>
      </c>
      <c r="S5788">
        <v>5327833</v>
      </c>
      <c r="U5788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5788" t="str">
        <f>IFERROR(MID(spotify_top_songs_audio_features[[#This Row],[artist_names]],SEARCH(",",spotify_top_songs_audio_features[[#This Row],[artist_names]])+2,99),"")</f>
        <v>Gucci Mane</v>
      </c>
      <c r="W5788" t="str">
        <f>spotify_top_songs_audio_features[[#This Row],[source]]</f>
        <v>Def Jam Recordings</v>
      </c>
      <c r="X5788" s="1">
        <f>spotify_top_songs_audio_features[[#This Row],[streams]]</f>
        <v>5327833</v>
      </c>
      <c r="Y5788" t="str">
        <f>IF(Tabela2[[#This Row],[feat]]="","","Feat")</f>
        <v>Feat</v>
      </c>
      <c r="Z5788" s="17" t="str">
        <f>CONCATENATE(INT(spotify_top_songs_audio_features[[#This Row],[duration_ms]]/(60*1000)),":",MOD(INT(spotify_top_songs_audio_features[[#This Row],[duration_ms]]/1000),60))</f>
        <v>4:25</v>
      </c>
      <c r="AA57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788" t="str">
        <f>spotify_top_songs_audio_features[[#This Row],[track_name]]</f>
        <v>Icy (feat. Gucci Mane)</v>
      </c>
    </row>
    <row r="5789" spans="1:28" x14ac:dyDescent="0.25">
      <c r="A5789" t="s">
        <v>15667</v>
      </c>
      <c r="B5789" t="s">
        <v>472</v>
      </c>
      <c r="C5789" t="s">
        <v>126</v>
      </c>
      <c r="D5789" t="s">
        <v>474</v>
      </c>
      <c r="E5789" t="s">
        <v>86</v>
      </c>
      <c r="F5789" t="s">
        <v>24</v>
      </c>
      <c r="G5789" t="s">
        <v>25</v>
      </c>
      <c r="H5789">
        <v>581</v>
      </c>
      <c r="I5789">
        <v>452</v>
      </c>
      <c r="J5789">
        <v>15</v>
      </c>
      <c r="K5789" t="s">
        <v>662</v>
      </c>
      <c r="L5789">
        <v>329</v>
      </c>
      <c r="M5789">
        <v>881</v>
      </c>
      <c r="N5789">
        <v>523</v>
      </c>
      <c r="O5789">
        <v>-9558</v>
      </c>
      <c r="P5789">
        <v>75046</v>
      </c>
      <c r="Q5789">
        <v>173653</v>
      </c>
      <c r="R5789">
        <v>1</v>
      </c>
      <c r="S5789">
        <v>5327027</v>
      </c>
      <c r="U5789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789" t="str">
        <f>IFERROR(MID(spotify_top_songs_audio_features[[#This Row],[artist_names]],SEARCH(",",spotify_top_songs_audio_features[[#This Row],[artist_names]])+2,99),"")</f>
        <v/>
      </c>
      <c r="W5789" t="str">
        <f>spotify_top_songs_audio_features[[#This Row],[source]]</f>
        <v>Right Hand Music Group, LLC/RCA Records</v>
      </c>
      <c r="X5789" s="1">
        <f>spotify_top_songs_audio_features[[#This Row],[streams]]</f>
        <v>5327027</v>
      </c>
      <c r="Y5789" t="str">
        <f>IF(Tabela2[[#This Row],[feat]]="","","Feat")</f>
        <v/>
      </c>
      <c r="Z5789" s="17" t="str">
        <f>CONCATENATE(INT(spotify_top_songs_audio_features[[#This Row],[duration_ms]]/(60*1000)),":",MOD(INT(spotify_top_songs_audio_features[[#This Row],[duration_ms]]/1000),60))</f>
        <v>2:53</v>
      </c>
      <c r="AA57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789" t="str">
        <f>spotify_top_songs_audio_features[[#This Row],[track_name]]</f>
        <v>Paradise</v>
      </c>
    </row>
    <row r="5790" spans="1:28" x14ac:dyDescent="0.25">
      <c r="A5790" t="s">
        <v>7924</v>
      </c>
      <c r="B5790" t="s">
        <v>7925</v>
      </c>
      <c r="C5790" t="s">
        <v>7926</v>
      </c>
      <c r="D5790" t="s">
        <v>254</v>
      </c>
      <c r="E5790" t="s">
        <v>177</v>
      </c>
      <c r="F5790" t="s">
        <v>24</v>
      </c>
      <c r="G5790" t="s">
        <v>25</v>
      </c>
      <c r="H5790">
        <v>705</v>
      </c>
      <c r="I5790">
        <v>796</v>
      </c>
      <c r="J5790">
        <v>295</v>
      </c>
      <c r="K5790" t="s">
        <v>7927</v>
      </c>
      <c r="L5790">
        <v>0</v>
      </c>
      <c r="M5790">
        <v>335</v>
      </c>
      <c r="N5790">
        <v>909</v>
      </c>
      <c r="O5790">
        <v>-5214</v>
      </c>
      <c r="P5790">
        <v>100196</v>
      </c>
      <c r="Q5790">
        <v>202573</v>
      </c>
      <c r="R5790">
        <v>1</v>
      </c>
      <c r="S5790">
        <v>5326485</v>
      </c>
      <c r="U5790" t="str">
        <f>IFERROR(LEFT(spotify_top_songs_audio_features[[#This Row],[artist_names]],SEARCH(",",spotify_top_songs_audio_features[[#This Row],[artist_names]])-1),spotify_top_songs_audio_features[[#This Row],[artist_names]])</f>
        <v>Salmo</v>
      </c>
      <c r="V5790" t="str">
        <f>IFERROR(MID(spotify_top_songs_audio_features[[#This Row],[artist_names]],SEARCH(",",spotify_top_songs_audio_features[[#This Row],[artist_names]])+2,99),"")</f>
        <v>Fabri Fibra</v>
      </c>
      <c r="W5790" t="str">
        <f>spotify_top_songs_audio_features[[#This Row],[source]]</f>
        <v>Epic</v>
      </c>
      <c r="X5790" s="1">
        <f>spotify_top_songs_audio_features[[#This Row],[streams]]</f>
        <v>5326485</v>
      </c>
      <c r="Y5790" t="str">
        <f>IF(Tabela2[[#This Row],[feat]]="","","Feat")</f>
        <v>Feat</v>
      </c>
      <c r="Z5790" s="17" t="str">
        <f>CONCATENATE(INT(spotify_top_songs_audio_features[[#This Row],[duration_ms]]/(60*1000)),":",MOD(INT(spotify_top_songs_audio_features[[#This Row],[duration_ms]]/1000),60))</f>
        <v>3:22</v>
      </c>
      <c r="AA57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790" t="str">
        <f>spotify_top_songs_audio_features[[#This Row],[track_name]]</f>
        <v>STAI ZITTO (feat. Fabri Fibra)</v>
      </c>
    </row>
    <row r="5791" spans="1:28" x14ac:dyDescent="0.25">
      <c r="A5791" t="s">
        <v>3833</v>
      </c>
      <c r="B5791" t="s">
        <v>3618</v>
      </c>
      <c r="C5791" t="s">
        <v>3619</v>
      </c>
      <c r="D5791" t="s">
        <v>282</v>
      </c>
      <c r="E5791" t="s">
        <v>31</v>
      </c>
      <c r="F5791" t="s">
        <v>24</v>
      </c>
      <c r="G5791" t="s">
        <v>25</v>
      </c>
      <c r="H5791">
        <v>437</v>
      </c>
      <c r="I5791">
        <v>184</v>
      </c>
      <c r="J5791">
        <v>313</v>
      </c>
      <c r="K5791" t="s">
        <v>3621</v>
      </c>
      <c r="L5791">
        <v>253</v>
      </c>
      <c r="M5791">
        <v>113</v>
      </c>
      <c r="N5791">
        <v>247</v>
      </c>
      <c r="O5791">
        <v>-17667</v>
      </c>
      <c r="P5791">
        <v>80088</v>
      </c>
      <c r="Q5791">
        <v>136000</v>
      </c>
      <c r="R5791">
        <v>5</v>
      </c>
      <c r="S5791">
        <v>5324583</v>
      </c>
      <c r="U5791" t="str">
        <f>IFERROR(LEFT(spotify_top_songs_audio_features[[#This Row],[artist_names]],SEARCH(",",spotify_top_songs_audio_features[[#This Row],[artist_names]])-1),spotify_top_songs_audio_features[[#This Row],[artist_names]])</f>
        <v>RealestK</v>
      </c>
      <c r="V5791" t="str">
        <f>IFERROR(MID(spotify_top_songs_audio_features[[#This Row],[artist_names]],SEARCH(",",spotify_top_songs_audio_features[[#This Row],[artist_names]])+2,99),"")</f>
        <v/>
      </c>
      <c r="W5791" t="str">
        <f>spotify_top_songs_audio_features[[#This Row],[source]]</f>
        <v>Columbia</v>
      </c>
      <c r="X5791" s="1">
        <f>spotify_top_songs_audio_features[[#This Row],[streams]]</f>
        <v>5324583</v>
      </c>
      <c r="Y5791" t="str">
        <f>IF(Tabela2[[#This Row],[feat]]="","","Feat")</f>
        <v/>
      </c>
      <c r="Z5791" s="17" t="str">
        <f>CONCATENATE(INT(spotify_top_songs_audio_features[[#This Row],[duration_ms]]/(60*1000)),":",MOD(INT(spotify_top_songs_audio_features[[#This Row],[duration_ms]]/1000),60))</f>
        <v>2:16</v>
      </c>
      <c r="AA57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91" t="str">
        <f>spotify_top_songs_audio_features[[#This Row],[track_name]]</f>
        <v>WFM</v>
      </c>
    </row>
    <row r="5792" spans="1:28" x14ac:dyDescent="0.25">
      <c r="A5792" t="s">
        <v>12288</v>
      </c>
      <c r="B5792" t="s">
        <v>710</v>
      </c>
      <c r="C5792" t="s">
        <v>12289</v>
      </c>
      <c r="D5792" t="s">
        <v>712</v>
      </c>
      <c r="E5792" t="s">
        <v>23</v>
      </c>
      <c r="F5792" t="s">
        <v>24</v>
      </c>
      <c r="G5792" t="s">
        <v>152</v>
      </c>
      <c r="H5792">
        <v>867</v>
      </c>
      <c r="I5792">
        <v>768</v>
      </c>
      <c r="J5792">
        <v>791</v>
      </c>
      <c r="K5792" t="s">
        <v>4568</v>
      </c>
      <c r="L5792">
        <v>0</v>
      </c>
      <c r="M5792">
        <v>254</v>
      </c>
      <c r="N5792">
        <v>34</v>
      </c>
      <c r="O5792">
        <v>-373</v>
      </c>
      <c r="P5792">
        <v>102021</v>
      </c>
      <c r="Q5792">
        <v>181826</v>
      </c>
      <c r="R5792">
        <v>1</v>
      </c>
      <c r="S5792">
        <v>5324545</v>
      </c>
      <c r="U5792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5792" t="str">
        <f>IFERROR(MID(spotify_top_songs_audio_features[[#This Row],[artist_names]],SEARCH(",",spotify_top_songs_audio_features[[#This Row],[artist_names]])+2,99),"")</f>
        <v/>
      </c>
      <c r="W5792" t="str">
        <f>spotify_top_songs_audio_features[[#This Row],[source]]</f>
        <v>Generation Now/Atlantic</v>
      </c>
      <c r="X5792" s="1">
        <f>spotify_top_songs_audio_features[[#This Row],[streams]]</f>
        <v>5324545</v>
      </c>
      <c r="Y5792" t="str">
        <f>IF(Tabela2[[#This Row],[feat]]="","","Feat")</f>
        <v/>
      </c>
      <c r="Z5792" s="17" t="str">
        <f>CONCATENATE(INT(spotify_top_songs_audio_features[[#This Row],[duration_ms]]/(60*1000)),":",MOD(INT(spotify_top_songs_audio_features[[#This Row],[duration_ms]]/1000),60))</f>
        <v>3:1</v>
      </c>
      <c r="AA57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792" t="str">
        <f>spotify_top_songs_audio_features[[#This Row],[track_name]]</f>
        <v>Moon Relate</v>
      </c>
    </row>
    <row r="5793" spans="1:28" x14ac:dyDescent="0.25">
      <c r="A5793" t="s">
        <v>6582</v>
      </c>
      <c r="B5793" t="s">
        <v>1015</v>
      </c>
      <c r="C5793" t="s">
        <v>6583</v>
      </c>
      <c r="D5793" t="s">
        <v>1264</v>
      </c>
      <c r="E5793" t="s">
        <v>86</v>
      </c>
      <c r="F5793" t="s">
        <v>32</v>
      </c>
      <c r="G5793" t="s">
        <v>25</v>
      </c>
      <c r="H5793">
        <v>87</v>
      </c>
      <c r="I5793">
        <v>629</v>
      </c>
      <c r="J5793">
        <v>279</v>
      </c>
      <c r="K5793" t="s">
        <v>1351</v>
      </c>
      <c r="L5793">
        <v>0</v>
      </c>
      <c r="M5793">
        <v>101</v>
      </c>
      <c r="N5793">
        <v>512</v>
      </c>
      <c r="O5793">
        <v>-7598</v>
      </c>
      <c r="P5793">
        <v>134944</v>
      </c>
      <c r="Q5793">
        <v>241790</v>
      </c>
      <c r="R5793">
        <v>1</v>
      </c>
      <c r="S5793">
        <v>5322745</v>
      </c>
      <c r="U5793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5793" t="str">
        <f>IFERROR(MID(spotify_top_songs_audio_features[[#This Row],[artist_names]],SEARCH(",",spotify_top_songs_audio_features[[#This Row],[artist_names]])+2,99),"")</f>
        <v/>
      </c>
      <c r="W5793" t="str">
        <f>spotify_top_songs_audio_features[[#This Row],[source]]</f>
        <v>Quality Control Music/Motown Records</v>
      </c>
      <c r="X5793" s="1">
        <f>spotify_top_songs_audio_features[[#This Row],[streams]]</f>
        <v>5322745</v>
      </c>
      <c r="Y5793" t="str">
        <f>IF(Tabela2[[#This Row],[feat]]="","","Feat")</f>
        <v/>
      </c>
      <c r="Z5793" s="17" t="str">
        <f>CONCATENATE(INT(spotify_top_songs_audio_features[[#This Row],[duration_ms]]/(60*1000)),":",MOD(INT(spotify_top_songs_audio_features[[#This Row],[duration_ms]]/1000),60))</f>
        <v>4:1</v>
      </c>
      <c r="AA57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793" t="str">
        <f>spotify_top_songs_audio_features[[#This Row],[track_name]]</f>
        <v>Modern Day</v>
      </c>
    </row>
    <row r="5794" spans="1:28" x14ac:dyDescent="0.25">
      <c r="A5794" t="s">
        <v>2041</v>
      </c>
      <c r="B5794" t="s">
        <v>2042</v>
      </c>
      <c r="C5794" t="s">
        <v>2043</v>
      </c>
      <c r="D5794" t="s">
        <v>22</v>
      </c>
      <c r="E5794" t="s">
        <v>97</v>
      </c>
      <c r="F5794" t="s">
        <v>24</v>
      </c>
      <c r="G5794" t="s">
        <v>25</v>
      </c>
      <c r="H5794">
        <v>641</v>
      </c>
      <c r="I5794">
        <v>636</v>
      </c>
      <c r="J5794">
        <v>414</v>
      </c>
      <c r="K5794" t="s">
        <v>241</v>
      </c>
      <c r="L5794">
        <v>0</v>
      </c>
      <c r="M5794">
        <v>125</v>
      </c>
      <c r="N5794">
        <v>285</v>
      </c>
      <c r="O5794">
        <v>-4318</v>
      </c>
      <c r="P5794">
        <v>89826</v>
      </c>
      <c r="Q5794">
        <v>222667</v>
      </c>
      <c r="R5794">
        <v>1</v>
      </c>
      <c r="S5794">
        <v>5321946</v>
      </c>
      <c r="U5794" t="str">
        <f>IFERROR(LEFT(spotify_top_songs_audio_features[[#This Row],[artist_names]],SEARCH(",",spotify_top_songs_audio_features[[#This Row],[artist_names]])-1),spotify_top_songs_audio_features[[#This Row],[artist_names]])</f>
        <v>Francesca Michielin</v>
      </c>
      <c r="V5794" t="str">
        <f>IFERROR(MID(spotify_top_songs_audio_features[[#This Row],[artist_names]],SEARCH(",",spotify_top_songs_audio_features[[#This Row],[artist_names]])+2,99),"")</f>
        <v>Fedez</v>
      </c>
      <c r="W5794" t="str">
        <f>spotify_top_songs_audio_features[[#This Row],[source]]</f>
        <v>RCA Records Label</v>
      </c>
      <c r="X5794" s="1">
        <f>spotify_top_songs_audio_features[[#This Row],[streams]]</f>
        <v>5321946</v>
      </c>
      <c r="Y5794" t="str">
        <f>IF(Tabela2[[#This Row],[feat]]="","","Feat")</f>
        <v>Feat</v>
      </c>
      <c r="Z5794" s="17" t="str">
        <f>CONCATENATE(INT(spotify_top_songs_audio_features[[#This Row],[duration_ms]]/(60*1000)),":",MOD(INT(spotify_top_songs_audio_features[[#This Row],[duration_ms]]/1000),60))</f>
        <v>3:42</v>
      </c>
      <c r="AA57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794" t="str">
        <f>spotify_top_songs_audio_features[[#This Row],[track_name]]</f>
        <v>CHIAMAMI PER NOME</v>
      </c>
    </row>
    <row r="5795" spans="1:28" x14ac:dyDescent="0.25">
      <c r="A5795" t="s">
        <v>16711</v>
      </c>
      <c r="B5795" t="s">
        <v>2474</v>
      </c>
      <c r="C5795" t="s">
        <v>16712</v>
      </c>
      <c r="D5795" t="s">
        <v>171</v>
      </c>
      <c r="E5795" t="s">
        <v>70</v>
      </c>
      <c r="F5795" t="s">
        <v>32</v>
      </c>
      <c r="G5795" t="s">
        <v>25</v>
      </c>
      <c r="H5795">
        <v>792</v>
      </c>
      <c r="I5795">
        <v>777</v>
      </c>
      <c r="J5795">
        <v>454</v>
      </c>
      <c r="K5795" t="s">
        <v>16085</v>
      </c>
      <c r="L5795">
        <v>5.3400000000000001E-3</v>
      </c>
      <c r="M5795">
        <v>293</v>
      </c>
      <c r="N5795">
        <v>696</v>
      </c>
      <c r="O5795">
        <v>-4402</v>
      </c>
      <c r="P5795">
        <v>13705</v>
      </c>
      <c r="Q5795">
        <v>170707</v>
      </c>
      <c r="R5795">
        <v>1</v>
      </c>
      <c r="S5795">
        <v>5321199</v>
      </c>
      <c r="U5795" t="str">
        <f>IFERROR(LEFT(spotify_top_songs_audio_features[[#This Row],[artist_names]],SEARCH(",",spotify_top_songs_audio_features[[#This Row],[artist_names]])-1),spotify_top_songs_audio_features[[#This Row],[artist_names]])</f>
        <v>Sfera Ebbasta</v>
      </c>
      <c r="V5795" t="str">
        <f>IFERROR(MID(spotify_top_songs_audio_features[[#This Row],[artist_names]],SEARCH(",",spotify_top_songs_audio_features[[#This Row],[artist_names]])+2,99),"")</f>
        <v/>
      </c>
      <c r="W5795" t="str">
        <f>spotify_top_songs_audio_features[[#This Row],[source]]</f>
        <v>Universal Music Italia srL.</v>
      </c>
      <c r="X5795" s="1">
        <f>spotify_top_songs_audio_features[[#This Row],[streams]]</f>
        <v>5321199</v>
      </c>
      <c r="Y5795" t="str">
        <f>IF(Tabela2[[#This Row],[feat]]="","","Feat")</f>
        <v/>
      </c>
      <c r="Z5795" s="17" t="str">
        <f>CONCATENATE(INT(spotify_top_songs_audio_features[[#This Row],[duration_ms]]/(60*1000)),":",MOD(INT(spotify_top_songs_audio_features[[#This Row],[duration_ms]]/1000),60))</f>
        <v>2:50</v>
      </c>
      <c r="AA57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795" t="str">
        <f>spotify_top_songs_audio_features[[#This Row],[track_name]]</f>
        <v>Happy Birthday</v>
      </c>
    </row>
    <row r="5796" spans="1:28" x14ac:dyDescent="0.25">
      <c r="A5796" t="s">
        <v>14412</v>
      </c>
      <c r="B5796" t="s">
        <v>2836</v>
      </c>
      <c r="C5796" t="s">
        <v>9235</v>
      </c>
      <c r="D5796" t="s">
        <v>14413</v>
      </c>
      <c r="E5796" t="s">
        <v>43</v>
      </c>
      <c r="F5796" t="s">
        <v>32</v>
      </c>
      <c r="G5796" t="s">
        <v>64</v>
      </c>
      <c r="H5796">
        <v>599</v>
      </c>
      <c r="I5796">
        <v>79</v>
      </c>
      <c r="J5796">
        <v>386</v>
      </c>
      <c r="K5796" t="s">
        <v>14414</v>
      </c>
      <c r="L5796">
        <v>5.8700000000000002E-3</v>
      </c>
      <c r="M5796">
        <v>778</v>
      </c>
      <c r="N5796">
        <v>528</v>
      </c>
      <c r="O5796">
        <v>-4352</v>
      </c>
      <c r="P5796">
        <v>100119</v>
      </c>
      <c r="Q5796">
        <v>201501</v>
      </c>
      <c r="R5796">
        <v>1</v>
      </c>
      <c r="S5796">
        <v>5317174</v>
      </c>
      <c r="U5796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5796" t="str">
        <f>IFERROR(MID(spotify_top_songs_audio_features[[#This Row],[artist_names]],SEARCH(",",spotify_top_songs_audio_features[[#This Row],[artist_names]])+2,99),"")</f>
        <v/>
      </c>
      <c r="W5796" t="str">
        <f>spotify_top_songs_audio_features[[#This Row],[source]]</f>
        <v>Four Music/Two Sides</v>
      </c>
      <c r="X5796" s="1">
        <f>spotify_top_songs_audio_features[[#This Row],[streams]]</f>
        <v>5317174</v>
      </c>
      <c r="Y5796" t="str">
        <f>IF(Tabela2[[#This Row],[feat]]="","","Feat")</f>
        <v/>
      </c>
      <c r="Z5796" s="17" t="str">
        <f>CONCATENATE(INT(spotify_top_songs_audio_features[[#This Row],[duration_ms]]/(60*1000)),":",MOD(INT(spotify_top_songs_audio_features[[#This Row],[duration_ms]]/1000),60))</f>
        <v>3:21</v>
      </c>
      <c r="AA57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96" t="str">
        <f>spotify_top_songs_audio_features[[#This Row],[track_name]]</f>
        <v>Angst</v>
      </c>
    </row>
    <row r="5797" spans="1:28" x14ac:dyDescent="0.25">
      <c r="A5797" t="s">
        <v>3981</v>
      </c>
      <c r="B5797" t="s">
        <v>3319</v>
      </c>
      <c r="C5797" t="s">
        <v>3982</v>
      </c>
      <c r="D5797" t="s">
        <v>3321</v>
      </c>
      <c r="E5797" t="s">
        <v>43</v>
      </c>
      <c r="F5797" t="s">
        <v>32</v>
      </c>
      <c r="G5797" t="s">
        <v>25</v>
      </c>
      <c r="H5797">
        <v>651</v>
      </c>
      <c r="I5797">
        <v>705</v>
      </c>
      <c r="J5797">
        <v>53</v>
      </c>
      <c r="K5797" t="s">
        <v>2583</v>
      </c>
      <c r="L5797">
        <v>0</v>
      </c>
      <c r="M5797">
        <v>111</v>
      </c>
      <c r="N5797">
        <v>514</v>
      </c>
      <c r="O5797">
        <v>-6187</v>
      </c>
      <c r="P5797">
        <v>141064</v>
      </c>
      <c r="Q5797">
        <v>156000</v>
      </c>
      <c r="R5797">
        <v>1</v>
      </c>
      <c r="S5797">
        <v>5314688</v>
      </c>
      <c r="U5797" t="str">
        <f>IFERROR(LEFT(spotify_top_songs_audio_features[[#This Row],[artist_names]],SEARCH(",",spotify_top_songs_audio_features[[#This Row],[artist_names]])-1),spotify_top_songs_audio_features[[#This Row],[artist_names]])</f>
        <v>cakal</v>
      </c>
      <c r="V5797" t="str">
        <f>IFERROR(MID(spotify_top_songs_audio_features[[#This Row],[artist_names]],SEARCH(",",spotify_top_songs_audio_features[[#This Row],[artist_names]])+2,99),"")</f>
        <v/>
      </c>
      <c r="W5797" t="str">
        <f>spotify_top_songs_audio_features[[#This Row],[source]]</f>
        <v>Perros Blancos</v>
      </c>
      <c r="X5797" s="1">
        <f>spotify_top_songs_audio_features[[#This Row],[streams]]</f>
        <v>5314688</v>
      </c>
      <c r="Y5797" t="str">
        <f>IF(Tabela2[[#This Row],[feat]]="","","Feat")</f>
        <v/>
      </c>
      <c r="Z5797" s="17" t="str">
        <f>CONCATENATE(INT(spotify_top_songs_audio_features[[#This Row],[duration_ms]]/(60*1000)),":",MOD(INT(spotify_top_songs_audio_features[[#This Row],[duration_ms]]/1000),60))</f>
        <v>2:36</v>
      </c>
      <c r="AA57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797" t="str">
        <f>spotify_top_songs_audio_features[[#This Row],[track_name]]</f>
        <v>Mahvettim</v>
      </c>
    </row>
    <row r="5798" spans="1:28" x14ac:dyDescent="0.25">
      <c r="A5798" t="s">
        <v>4954</v>
      </c>
      <c r="B5798" t="s">
        <v>3725</v>
      </c>
      <c r="C5798" t="s">
        <v>4955</v>
      </c>
      <c r="D5798" t="s">
        <v>1168</v>
      </c>
      <c r="E5798" t="s">
        <v>31</v>
      </c>
      <c r="F5798" t="s">
        <v>32</v>
      </c>
      <c r="G5798" t="s">
        <v>25</v>
      </c>
      <c r="H5798">
        <v>854</v>
      </c>
      <c r="I5798">
        <v>708</v>
      </c>
      <c r="J5798">
        <v>244</v>
      </c>
      <c r="K5798" t="s">
        <v>364</v>
      </c>
      <c r="L5798">
        <v>0</v>
      </c>
      <c r="M5798">
        <v>241</v>
      </c>
      <c r="N5798">
        <v>172</v>
      </c>
      <c r="O5798">
        <v>-5805</v>
      </c>
      <c r="P5798">
        <v>118032</v>
      </c>
      <c r="Q5798">
        <v>162133</v>
      </c>
      <c r="R5798">
        <v>2</v>
      </c>
      <c r="S5798">
        <v>5313114</v>
      </c>
      <c r="U5798" t="str">
        <f>IFERROR(LEFT(spotify_top_songs_audio_features[[#This Row],[artist_names]],SEARCH(",",spotify_top_songs_audio_features[[#This Row],[artist_names]])-1),spotify_top_songs_audio_features[[#This Row],[artist_names]])</f>
        <v>Takeoff</v>
      </c>
      <c r="V5798" t="str">
        <f>IFERROR(MID(spotify_top_songs_audio_features[[#This Row],[artist_names]],SEARCH(",",spotify_top_songs_audio_features[[#This Row],[artist_names]])+2,99),"")</f>
        <v/>
      </c>
      <c r="W5798" t="str">
        <f>spotify_top_songs_audio_features[[#This Row],[source]]</f>
        <v>Quality Control Music/Motown Records/Capitol Records</v>
      </c>
      <c r="X5798" s="1">
        <f>spotify_top_songs_audio_features[[#This Row],[streams]]</f>
        <v>5313114</v>
      </c>
      <c r="Y5798" t="str">
        <f>IF(Tabela2[[#This Row],[feat]]="","","Feat")</f>
        <v/>
      </c>
      <c r="Z5798" s="17" t="str">
        <f>CONCATENATE(INT(spotify_top_songs_audio_features[[#This Row],[duration_ms]]/(60*1000)),":",MOD(INT(spotify_top_songs_audio_features[[#This Row],[duration_ms]]/1000),60))</f>
        <v>2:42</v>
      </c>
      <c r="AA57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798" t="str">
        <f>spotify_top_songs_audio_features[[#This Row],[track_name]]</f>
        <v>Last Memory</v>
      </c>
    </row>
    <row r="5799" spans="1:28" x14ac:dyDescent="0.25">
      <c r="A5799" t="s">
        <v>14113</v>
      </c>
      <c r="B5799" t="s">
        <v>1179</v>
      </c>
      <c r="C5799" t="s">
        <v>14114</v>
      </c>
      <c r="D5799" t="s">
        <v>1181</v>
      </c>
      <c r="E5799" t="s">
        <v>58</v>
      </c>
      <c r="F5799" t="s">
        <v>32</v>
      </c>
      <c r="G5799" t="s">
        <v>25</v>
      </c>
      <c r="H5799">
        <v>663</v>
      </c>
      <c r="I5799">
        <v>685</v>
      </c>
      <c r="J5799">
        <v>163</v>
      </c>
      <c r="K5799" t="s">
        <v>9824</v>
      </c>
      <c r="L5799">
        <v>0</v>
      </c>
      <c r="M5799">
        <v>122</v>
      </c>
      <c r="N5799">
        <v>312</v>
      </c>
      <c r="O5799">
        <v>-6163</v>
      </c>
      <c r="P5799">
        <v>137834</v>
      </c>
      <c r="Q5799">
        <v>157076</v>
      </c>
      <c r="R5799">
        <v>1</v>
      </c>
      <c r="S5799">
        <v>5312031</v>
      </c>
      <c r="U5799" t="str">
        <f>IFERROR(LEFT(spotify_top_songs_audio_features[[#This Row],[artist_names]],SEARCH(",",spotify_top_songs_audio_features[[#This Row],[artist_names]])-1),spotify_top_songs_audio_features[[#This Row],[artist_names]])</f>
        <v>Ninho</v>
      </c>
      <c r="V5799" t="str">
        <f>IFERROR(MID(spotify_top_songs_audio_features[[#This Row],[artist_names]],SEARCH(",",spotify_top_songs_audio_features[[#This Row],[artist_names]])+2,99),"")</f>
        <v/>
      </c>
      <c r="W5799" t="str">
        <f>spotify_top_songs_audio_features[[#This Row],[source]]</f>
        <v>Rec. 118 / Mal Luné Music</v>
      </c>
      <c r="X5799" s="1">
        <f>spotify_top_songs_audio_features[[#This Row],[streams]]</f>
        <v>5312031</v>
      </c>
      <c r="Y5799" t="str">
        <f>IF(Tabela2[[#This Row],[feat]]="","","Feat")</f>
        <v/>
      </c>
      <c r="Z5799" s="17" t="str">
        <f>CONCATENATE(INT(spotify_top_songs_audio_features[[#This Row],[duration_ms]]/(60*1000)),":",MOD(INT(spotify_top_songs_audio_features[[#This Row],[duration_ms]]/1000),60))</f>
        <v>2:37</v>
      </c>
      <c r="AA57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799" t="str">
        <f>spotify_top_songs_audio_features[[#This Row],[track_name]]</f>
        <v>Goutte d'eau</v>
      </c>
    </row>
    <row r="5800" spans="1:28" x14ac:dyDescent="0.25">
      <c r="A5800" t="s">
        <v>15157</v>
      </c>
      <c r="B5800" t="s">
        <v>293</v>
      </c>
      <c r="C5800" t="s">
        <v>11423</v>
      </c>
      <c r="D5800" t="s">
        <v>85</v>
      </c>
      <c r="E5800" t="s">
        <v>43</v>
      </c>
      <c r="F5800" t="s">
        <v>24</v>
      </c>
      <c r="G5800" t="s">
        <v>25</v>
      </c>
      <c r="H5800">
        <v>531</v>
      </c>
      <c r="I5800">
        <v>252</v>
      </c>
      <c r="J5800">
        <v>28</v>
      </c>
      <c r="K5800" t="s">
        <v>7631</v>
      </c>
      <c r="L5800">
        <v>133</v>
      </c>
      <c r="M5800">
        <v>104</v>
      </c>
      <c r="N5800">
        <v>159</v>
      </c>
      <c r="O5800">
        <v>-12765</v>
      </c>
      <c r="P5800">
        <v>76054</v>
      </c>
      <c r="Q5800">
        <v>247150</v>
      </c>
      <c r="R5800">
        <v>2</v>
      </c>
      <c r="S5800">
        <v>5308425</v>
      </c>
      <c r="U5800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800" t="str">
        <f>IFERROR(MID(spotify_top_songs_audio_features[[#This Row],[artist_names]],SEARCH(",",spotify_top_songs_audio_features[[#This Row],[artist_names]])+2,99),"")</f>
        <v/>
      </c>
      <c r="W5800" t="str">
        <f>spotify_top_songs_audio_features[[#This Row],[source]]</f>
        <v>Polydor Records</v>
      </c>
      <c r="X5800" s="1">
        <f>spotify_top_songs_audio_features[[#This Row],[streams]]</f>
        <v>5308425</v>
      </c>
      <c r="Y5800" t="str">
        <f>IF(Tabela2[[#This Row],[feat]]="","","Feat")</f>
        <v/>
      </c>
      <c r="Z5800" s="17" t="str">
        <f>CONCATENATE(INT(spotify_top_songs_audio_features[[#This Row],[duration_ms]]/(60*1000)),":",MOD(INT(spotify_top_songs_audio_features[[#This Row],[duration_ms]]/1000),60))</f>
        <v>4:7</v>
      </c>
      <c r="AA58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800" t="str">
        <f>spotify_top_songs_audio_features[[#This Row],[track_name]]</f>
        <v>Mariners Apartment Complex</v>
      </c>
    </row>
    <row r="5801" spans="1:28" x14ac:dyDescent="0.25">
      <c r="A5801" t="s">
        <v>15257</v>
      </c>
      <c r="B5801" t="s">
        <v>472</v>
      </c>
      <c r="C5801" t="s">
        <v>15258</v>
      </c>
      <c r="D5801" t="s">
        <v>474</v>
      </c>
      <c r="E5801" t="s">
        <v>31</v>
      </c>
      <c r="F5801" t="s">
        <v>24</v>
      </c>
      <c r="G5801" t="s">
        <v>25</v>
      </c>
      <c r="H5801">
        <v>684</v>
      </c>
      <c r="I5801">
        <v>514</v>
      </c>
      <c r="J5801">
        <v>327</v>
      </c>
      <c r="K5801" t="s">
        <v>15259</v>
      </c>
      <c r="L5801">
        <v>0</v>
      </c>
      <c r="M5801">
        <v>193</v>
      </c>
      <c r="N5801">
        <v>202</v>
      </c>
      <c r="O5801">
        <v>-8584</v>
      </c>
      <c r="P5801">
        <v>88014</v>
      </c>
      <c r="Q5801">
        <v>156376</v>
      </c>
      <c r="R5801">
        <v>1</v>
      </c>
      <c r="S5801">
        <v>5307552</v>
      </c>
      <c r="U5801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801" t="str">
        <f>IFERROR(MID(spotify_top_songs_audio_features[[#This Row],[artist_names]],SEARCH(",",spotify_top_songs_audio_features[[#This Row],[artist_names]])+2,99),"")</f>
        <v/>
      </c>
      <c r="W5801" t="str">
        <f>spotify_top_songs_audio_features[[#This Row],[source]]</f>
        <v>Right Hand Music Group, LLC/RCA Records</v>
      </c>
      <c r="X5801" s="1">
        <f>spotify_top_songs_audio_features[[#This Row],[streams]]</f>
        <v>5307552</v>
      </c>
      <c r="Y5801" t="str">
        <f>IF(Tabela2[[#This Row],[feat]]="","","Feat")</f>
        <v/>
      </c>
      <c r="Z5801" s="17" t="str">
        <f>CONCATENATE(INT(spotify_top_songs_audio_features[[#This Row],[duration_ms]]/(60*1000)),":",MOD(INT(spotify_top_songs_audio_features[[#This Row],[duration_ms]]/1000),60))</f>
        <v>2:36</v>
      </c>
      <c r="AA58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01" t="str">
        <f>spotify_top_songs_audio_features[[#This Row],[track_name]]</f>
        <v>Present</v>
      </c>
    </row>
    <row r="5802" spans="1:28" x14ac:dyDescent="0.25">
      <c r="A5802" t="s">
        <v>704</v>
      </c>
      <c r="B5802" t="s">
        <v>705</v>
      </c>
      <c r="C5802" t="s">
        <v>706</v>
      </c>
      <c r="D5802" t="s">
        <v>707</v>
      </c>
      <c r="E5802" t="s">
        <v>70</v>
      </c>
      <c r="F5802" t="s">
        <v>24</v>
      </c>
      <c r="G5802" t="s">
        <v>25</v>
      </c>
      <c r="H5802">
        <v>544</v>
      </c>
      <c r="I5802">
        <v>524</v>
      </c>
      <c r="J5802">
        <v>621</v>
      </c>
      <c r="K5802" t="s">
        <v>708</v>
      </c>
      <c r="L5802">
        <v>0</v>
      </c>
      <c r="M5802">
        <v>106</v>
      </c>
      <c r="N5802">
        <v>117</v>
      </c>
      <c r="O5802">
        <v>-7914</v>
      </c>
      <c r="P5802">
        <v>81982</v>
      </c>
      <c r="Q5802">
        <v>129429</v>
      </c>
      <c r="R5802">
        <v>1</v>
      </c>
      <c r="S5802">
        <v>5307147</v>
      </c>
      <c r="U5802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5802" t="str">
        <f>IFERROR(MID(spotify_top_songs_audio_features[[#This Row],[artist_names]],SEARCH(",",spotify_top_songs_audio_features[[#This Row],[artist_names]])+2,99),"")</f>
        <v/>
      </c>
      <c r="W5802" t="str">
        <f>spotify_top_songs_audio_features[[#This Row],[source]]</f>
        <v>TenThousand Projects, LLC</v>
      </c>
      <c r="X5802" s="1">
        <f>spotify_top_songs_audio_features[[#This Row],[streams]]</f>
        <v>5307147</v>
      </c>
      <c r="Y5802" t="str">
        <f>IF(Tabela2[[#This Row],[feat]]="","","Feat")</f>
        <v/>
      </c>
      <c r="Z5802" s="17" t="str">
        <f>CONCATENATE(INT(spotify_top_songs_audio_features[[#This Row],[duration_ms]]/(60*1000)),":",MOD(INT(spotify_top_songs_audio_features[[#This Row],[duration_ms]]/1000),60))</f>
        <v>2:9</v>
      </c>
      <c r="AA58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02" t="str">
        <f>spotify_top_songs_audio_features[[#This Row],[track_name]]</f>
        <v>Love Scars 3</v>
      </c>
    </row>
    <row r="5803" spans="1:28" x14ac:dyDescent="0.25">
      <c r="A5803" t="s">
        <v>4427</v>
      </c>
      <c r="B5803" t="s">
        <v>185</v>
      </c>
      <c r="C5803" t="s">
        <v>4428</v>
      </c>
      <c r="D5803" t="s">
        <v>187</v>
      </c>
      <c r="E5803" t="s">
        <v>142</v>
      </c>
      <c r="F5803" t="s">
        <v>32</v>
      </c>
      <c r="G5803" t="s">
        <v>25</v>
      </c>
      <c r="H5803">
        <v>692</v>
      </c>
      <c r="I5803">
        <v>67</v>
      </c>
      <c r="J5803">
        <v>871</v>
      </c>
      <c r="K5803" t="s">
        <v>4429</v>
      </c>
      <c r="L5803">
        <v>1.65E-3</v>
      </c>
      <c r="M5803">
        <v>248</v>
      </c>
      <c r="N5803">
        <v>445</v>
      </c>
      <c r="O5803">
        <v>-5829</v>
      </c>
      <c r="P5803">
        <v>126004</v>
      </c>
      <c r="Q5803">
        <v>189773</v>
      </c>
      <c r="R5803">
        <v>1</v>
      </c>
      <c r="S5803">
        <v>5306994</v>
      </c>
      <c r="U5803" t="str">
        <f>IFERROR(LEFT(spotify_top_songs_audio_features[[#This Row],[artist_names]],SEARCH(",",spotify_top_songs_audio_features[[#This Row],[artist_names]])-1),spotify_top_songs_audio_features[[#This Row],[artist_names]])</f>
        <v>Katy Perry</v>
      </c>
      <c r="V5803" t="str">
        <f>IFERROR(MID(spotify_top_songs_audio_features[[#This Row],[artist_names]],SEARCH(",",spotify_top_songs_audio_features[[#This Row],[artist_names]])+2,99),"")</f>
        <v/>
      </c>
      <c r="W5803" t="str">
        <f>spotify_top_songs_audio_features[[#This Row],[source]]</f>
        <v>Capitol Records</v>
      </c>
      <c r="X5803" s="1">
        <f>spotify_top_songs_audio_features[[#This Row],[streams]]</f>
        <v>5306994</v>
      </c>
      <c r="Y5803" t="str">
        <f>IF(Tabela2[[#This Row],[feat]]="","","Feat")</f>
        <v/>
      </c>
      <c r="Z5803" s="17" t="str">
        <f>CONCATENATE(INT(spotify_top_songs_audio_features[[#This Row],[duration_ms]]/(60*1000)),":",MOD(INT(spotify_top_songs_audio_features[[#This Row],[duration_ms]]/1000),60))</f>
        <v>3:9</v>
      </c>
      <c r="AA58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03" t="str">
        <f>spotify_top_songs_audio_features[[#This Row],[track_name]]</f>
        <v>Cry About It Later</v>
      </c>
    </row>
    <row r="5804" spans="1:28" x14ac:dyDescent="0.25">
      <c r="A5804" t="s">
        <v>14671</v>
      </c>
      <c r="B5804" t="s">
        <v>1950</v>
      </c>
      <c r="C5804" t="s">
        <v>14672</v>
      </c>
      <c r="D5804" t="s">
        <v>445</v>
      </c>
      <c r="E5804" t="s">
        <v>58</v>
      </c>
      <c r="F5804" t="s">
        <v>24</v>
      </c>
      <c r="G5804" t="s">
        <v>25</v>
      </c>
      <c r="H5804">
        <v>677</v>
      </c>
      <c r="I5804">
        <v>665</v>
      </c>
      <c r="J5804">
        <v>487</v>
      </c>
      <c r="K5804" t="s">
        <v>4728</v>
      </c>
      <c r="L5804">
        <v>0</v>
      </c>
      <c r="M5804">
        <v>115</v>
      </c>
      <c r="N5804">
        <v>522</v>
      </c>
      <c r="O5804">
        <v>-6949</v>
      </c>
      <c r="P5804">
        <v>87637</v>
      </c>
      <c r="Q5804">
        <v>240199</v>
      </c>
      <c r="R5804">
        <v>1</v>
      </c>
      <c r="S5804">
        <v>5306289</v>
      </c>
      <c r="U5804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5804" t="str">
        <f>IFERROR(MID(spotify_top_songs_audio_features[[#This Row],[artist_names]],SEARCH(",",spotify_top_songs_audio_features[[#This Row],[artist_names]])+2,99),"")</f>
        <v/>
      </c>
      <c r="W5804" t="str">
        <f>spotify_top_songs_audio_features[[#This Row],[source]]</f>
        <v>Young Money Records, Inc.</v>
      </c>
      <c r="X5804" s="1">
        <f>spotify_top_songs_audio_features[[#This Row],[streams]]</f>
        <v>5306289</v>
      </c>
      <c r="Y5804" t="str">
        <f>IF(Tabela2[[#This Row],[feat]]="","","Feat")</f>
        <v/>
      </c>
      <c r="Z5804" s="17" t="str">
        <f>CONCATENATE(INT(spotify_top_songs_audio_features[[#This Row],[duration_ms]]/(60*1000)),":",MOD(INT(spotify_top_songs_audio_features[[#This Row],[duration_ms]]/1000),60))</f>
        <v>4:0</v>
      </c>
      <c r="AA58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804" t="str">
        <f>spotify_top_songs_audio_features[[#This Row],[track_name]]</f>
        <v>Used 2</v>
      </c>
    </row>
    <row r="5805" spans="1:28" x14ac:dyDescent="0.25">
      <c r="A5805" t="s">
        <v>15967</v>
      </c>
      <c r="B5805" t="s">
        <v>1209</v>
      </c>
      <c r="C5805" t="s">
        <v>15968</v>
      </c>
      <c r="D5805" t="s">
        <v>1211</v>
      </c>
      <c r="E5805" t="s">
        <v>142</v>
      </c>
      <c r="F5805" t="s">
        <v>24</v>
      </c>
      <c r="G5805" t="s">
        <v>25</v>
      </c>
      <c r="H5805">
        <v>561</v>
      </c>
      <c r="I5805">
        <v>76</v>
      </c>
      <c r="J5805">
        <v>264</v>
      </c>
      <c r="K5805" t="s">
        <v>2040</v>
      </c>
      <c r="L5805">
        <v>0</v>
      </c>
      <c r="M5805">
        <v>106</v>
      </c>
      <c r="N5805">
        <v>317</v>
      </c>
      <c r="O5805">
        <v>-7194</v>
      </c>
      <c r="P5805">
        <v>163938</v>
      </c>
      <c r="Q5805">
        <v>187211</v>
      </c>
      <c r="R5805">
        <v>1</v>
      </c>
      <c r="S5805">
        <v>5303405</v>
      </c>
      <c r="U5805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805" t="str">
        <f>IFERROR(MID(spotify_top_songs_audio_features[[#This Row],[artist_names]],SEARCH(",",spotify_top_songs_audio_features[[#This Row],[artist_names]])+2,99),"")</f>
        <v/>
      </c>
      <c r="W5805" t="str">
        <f>spotify_top_songs_audio_features[[#This Row],[source]]</f>
        <v>Grade A Productions/Interscope Records</v>
      </c>
      <c r="X5805" s="1">
        <f>spotify_top_songs_audio_features[[#This Row],[streams]]</f>
        <v>5303405</v>
      </c>
      <c r="Y5805" t="str">
        <f>IF(Tabela2[[#This Row],[feat]]="","","Feat")</f>
        <v/>
      </c>
      <c r="Z5805" s="17" t="str">
        <f>CONCATENATE(INT(spotify_top_songs_audio_features[[#This Row],[duration_ms]]/(60*1000)),":",MOD(INT(spotify_top_songs_audio_features[[#This Row],[duration_ms]]/1000),60))</f>
        <v>3:7</v>
      </c>
      <c r="AA58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05" t="str">
        <f>spotify_top_songs_audio_features[[#This Row],[track_name]]</f>
        <v>HeMotions</v>
      </c>
    </row>
    <row r="5806" spans="1:28" x14ac:dyDescent="0.25">
      <c r="A5806" t="s">
        <v>5595</v>
      </c>
      <c r="B5806" t="s">
        <v>5596</v>
      </c>
      <c r="C5806" t="s">
        <v>5597</v>
      </c>
      <c r="D5806" t="s">
        <v>3711</v>
      </c>
      <c r="E5806" t="s">
        <v>97</v>
      </c>
      <c r="F5806" t="s">
        <v>32</v>
      </c>
      <c r="G5806" t="s">
        <v>25</v>
      </c>
      <c r="H5806">
        <v>825</v>
      </c>
      <c r="I5806">
        <v>749</v>
      </c>
      <c r="J5806">
        <v>182</v>
      </c>
      <c r="K5806" t="s">
        <v>2517</v>
      </c>
      <c r="L5806">
        <v>0</v>
      </c>
      <c r="M5806">
        <v>14</v>
      </c>
      <c r="N5806">
        <v>31</v>
      </c>
      <c r="O5806">
        <v>-4805</v>
      </c>
      <c r="P5806">
        <v>154943</v>
      </c>
      <c r="Q5806">
        <v>164471</v>
      </c>
      <c r="R5806">
        <v>1</v>
      </c>
      <c r="S5806">
        <v>5302420</v>
      </c>
      <c r="U5806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5806" t="str">
        <f>IFERROR(MID(spotify_top_songs_audio_features[[#This Row],[artist_names]],SEARCH(",",spotify_top_songs_audio_features[[#This Row],[artist_names]])+2,99),"")</f>
        <v>RIN</v>
      </c>
      <c r="W5806" t="str">
        <f>spotify_top_songs_audio_features[[#This Row],[source]]</f>
        <v>Stay High</v>
      </c>
      <c r="X5806" s="1">
        <f>spotify_top_songs_audio_features[[#This Row],[streams]]</f>
        <v>5302420</v>
      </c>
      <c r="Y5806" t="str">
        <f>IF(Tabela2[[#This Row],[feat]]="","","Feat")</f>
        <v>Feat</v>
      </c>
      <c r="Z5806" s="17" t="str">
        <f>CONCATENATE(INT(spotify_top_songs_audio_features[[#This Row],[duration_ms]]/(60*1000)),":",MOD(INT(spotify_top_songs_audio_features[[#This Row],[duration_ms]]/1000),60))</f>
        <v>2:44</v>
      </c>
      <c r="AA58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806" t="str">
        <f>spotify_top_songs_audio_features[[#This Row],[track_name]]</f>
        <v>Next</v>
      </c>
    </row>
    <row r="5807" spans="1:28" x14ac:dyDescent="0.25">
      <c r="A5807" t="s">
        <v>14379</v>
      </c>
      <c r="B5807" t="s">
        <v>14380</v>
      </c>
      <c r="C5807" t="s">
        <v>14381</v>
      </c>
      <c r="D5807" t="s">
        <v>2820</v>
      </c>
      <c r="E5807" t="s">
        <v>31</v>
      </c>
      <c r="F5807" t="s">
        <v>24</v>
      </c>
      <c r="G5807" t="s">
        <v>25</v>
      </c>
      <c r="H5807">
        <v>89</v>
      </c>
      <c r="I5807">
        <v>624</v>
      </c>
      <c r="J5807">
        <v>103</v>
      </c>
      <c r="K5807" t="s">
        <v>14382</v>
      </c>
      <c r="L5807">
        <v>5.44E-4</v>
      </c>
      <c r="M5807">
        <v>903</v>
      </c>
      <c r="N5807">
        <v>762</v>
      </c>
      <c r="O5807">
        <v>-3966</v>
      </c>
      <c r="P5807">
        <v>116056</v>
      </c>
      <c r="Q5807">
        <v>169814</v>
      </c>
      <c r="R5807">
        <v>1</v>
      </c>
      <c r="S5807">
        <v>5300328</v>
      </c>
      <c r="U5807" t="str">
        <f>IFERROR(LEFT(spotify_top_songs_audio_features[[#This Row],[artist_names]],SEARCH(",",spotify_top_songs_audio_features[[#This Row],[artist_names]])-1),spotify_top_songs_audio_features[[#This Row],[artist_names]])</f>
        <v>Normani</v>
      </c>
      <c r="V5807" t="str">
        <f>IFERROR(MID(spotify_top_songs_audio_features[[#This Row],[artist_names]],SEARCH(",",spotify_top_songs_audio_features[[#This Row],[artist_names]])+2,99),"")</f>
        <v>Calvin Harris, Wizkid</v>
      </c>
      <c r="W5807" t="str">
        <f>spotify_top_songs_audio_features[[#This Row],[source]]</f>
        <v>Keep Cool/RCA Records</v>
      </c>
      <c r="X5807" s="1">
        <f>spotify_top_songs_audio_features[[#This Row],[streams]]</f>
        <v>5300328</v>
      </c>
      <c r="Y5807" t="str">
        <f>IF(Tabela2[[#This Row],[feat]]="","","Feat")</f>
        <v>Feat</v>
      </c>
      <c r="Z5807" s="17" t="str">
        <f>CONCATENATE(INT(spotify_top_songs_audio_features[[#This Row],[duration_ms]]/(60*1000)),":",MOD(INT(spotify_top_songs_audio_features[[#This Row],[duration_ms]]/1000),60))</f>
        <v>2:49</v>
      </c>
      <c r="AA58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07" t="str">
        <f>spotify_top_songs_audio_features[[#This Row],[track_name]]</f>
        <v>Checklist (with Calvin Harris) (feat. Wizkid)</v>
      </c>
    </row>
    <row r="5808" spans="1:28" x14ac:dyDescent="0.25">
      <c r="A5808" t="s">
        <v>1840</v>
      </c>
      <c r="B5808" t="s">
        <v>1841</v>
      </c>
      <c r="C5808" t="s">
        <v>1842</v>
      </c>
      <c r="D5808" t="s">
        <v>903</v>
      </c>
      <c r="E5808" t="s">
        <v>70</v>
      </c>
      <c r="F5808" t="s">
        <v>32</v>
      </c>
      <c r="G5808" t="s">
        <v>25</v>
      </c>
      <c r="H5808">
        <v>707</v>
      </c>
      <c r="I5808">
        <v>747</v>
      </c>
      <c r="J5808">
        <v>279</v>
      </c>
      <c r="K5808" t="s">
        <v>1843</v>
      </c>
      <c r="L5808">
        <v>0</v>
      </c>
      <c r="M5808">
        <v>183</v>
      </c>
      <c r="N5808">
        <v>491</v>
      </c>
      <c r="O5808">
        <v>-5212</v>
      </c>
      <c r="P5808">
        <v>80025</v>
      </c>
      <c r="Q5808">
        <v>197861</v>
      </c>
      <c r="R5808">
        <v>1</v>
      </c>
      <c r="S5808">
        <v>5297101</v>
      </c>
      <c r="U5808" t="str">
        <f>IFERROR(LEFT(spotify_top_songs_audio_features[[#This Row],[artist_names]],SEARCH(",",spotify_top_songs_audio_features[[#This Row],[artist_names]])-1),spotify_top_songs_audio_features[[#This Row],[artist_names]])</f>
        <v>Samra</v>
      </c>
      <c r="V5808" t="str">
        <f>IFERROR(MID(spotify_top_songs_audio_features[[#This Row],[artist_names]],SEARCH(",",spotify_top_songs_audio_features[[#This Row],[artist_names]])+2,99),"")</f>
        <v>ELIF</v>
      </c>
      <c r="W5808" t="str">
        <f>spotify_top_songs_audio_features[[#This Row],[source]]</f>
        <v>Urban</v>
      </c>
      <c r="X5808" s="1">
        <f>spotify_top_songs_audio_features[[#This Row],[streams]]</f>
        <v>5297101</v>
      </c>
      <c r="Y5808" t="str">
        <f>IF(Tabela2[[#This Row],[feat]]="","","Feat")</f>
        <v>Feat</v>
      </c>
      <c r="Z5808" s="17" t="str">
        <f>CONCATENATE(INT(spotify_top_songs_audio_features[[#This Row],[duration_ms]]/(60*1000)),":",MOD(INT(spotify_top_songs_audio_features[[#This Row],[duration_ms]]/1000),60))</f>
        <v>3:17</v>
      </c>
      <c r="AA58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08" t="str">
        <f>spotify_top_songs_audio_features[[#This Row],[track_name]]</f>
        <v>Zu Ende</v>
      </c>
    </row>
    <row r="5809" spans="1:28" x14ac:dyDescent="0.25">
      <c r="A5809" t="s">
        <v>15755</v>
      </c>
      <c r="B5809" t="s">
        <v>633</v>
      </c>
      <c r="C5809" t="s">
        <v>15756</v>
      </c>
      <c r="D5809" t="s">
        <v>635</v>
      </c>
      <c r="E5809" t="s">
        <v>31</v>
      </c>
      <c r="F5809" t="s">
        <v>24</v>
      </c>
      <c r="G5809" t="s">
        <v>25</v>
      </c>
      <c r="H5809">
        <v>616</v>
      </c>
      <c r="I5809">
        <v>424</v>
      </c>
      <c r="J5809">
        <v>251</v>
      </c>
      <c r="K5809" t="s">
        <v>9511</v>
      </c>
      <c r="L5809">
        <v>0</v>
      </c>
      <c r="M5809">
        <v>173</v>
      </c>
      <c r="N5809">
        <v>582</v>
      </c>
      <c r="O5809">
        <v>-8237</v>
      </c>
      <c r="P5809">
        <v>76676</v>
      </c>
      <c r="Q5809">
        <v>206027</v>
      </c>
      <c r="R5809">
        <v>2</v>
      </c>
      <c r="S5809">
        <v>5295622</v>
      </c>
      <c r="U5809" t="str">
        <f>IFERROR(LEFT(spotify_top_songs_audio_features[[#This Row],[artist_names]],SEARCH(",",spotify_top_songs_audio_features[[#This Row],[artist_names]])-1),spotify_top_songs_audio_features[[#This Row],[artist_names]])</f>
        <v>The Weeknd</v>
      </c>
      <c r="V5809" t="str">
        <f>IFERROR(MID(spotify_top_songs_audio_features[[#This Row],[artist_names]],SEARCH(",",spotify_top_songs_audio_features[[#This Row],[artist_names]])+2,99),"")</f>
        <v/>
      </c>
      <c r="W5809" t="str">
        <f>spotify_top_songs_audio_features[[#This Row],[source]]</f>
        <v>Universal Republic Records</v>
      </c>
      <c r="X5809" s="1">
        <f>spotify_top_songs_audio_features[[#This Row],[streams]]</f>
        <v>5295622</v>
      </c>
      <c r="Y5809" t="str">
        <f>IF(Tabela2[[#This Row],[feat]]="","","Feat")</f>
        <v/>
      </c>
      <c r="Z5809" s="17" t="str">
        <f>CONCATENATE(INT(spotify_top_songs_audio_features[[#This Row],[duration_ms]]/(60*1000)),":",MOD(INT(spotify_top_songs_audio_features[[#This Row],[duration_ms]]/1000),60))</f>
        <v>3:26</v>
      </c>
      <c r="AA58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09" t="str">
        <f>spotify_top_songs_audio_features[[#This Row],[track_name]]</f>
        <v>True Colors</v>
      </c>
    </row>
    <row r="5810" spans="1:28" x14ac:dyDescent="0.25">
      <c r="A5810" t="s">
        <v>13807</v>
      </c>
      <c r="B5810" t="s">
        <v>289</v>
      </c>
      <c r="C5810" t="s">
        <v>12628</v>
      </c>
      <c r="D5810" t="s">
        <v>37</v>
      </c>
      <c r="E5810" t="s">
        <v>23</v>
      </c>
      <c r="F5810" t="s">
        <v>24</v>
      </c>
      <c r="G5810" t="s">
        <v>25</v>
      </c>
      <c r="H5810">
        <v>708</v>
      </c>
      <c r="I5810">
        <v>517</v>
      </c>
      <c r="J5810">
        <v>618</v>
      </c>
      <c r="K5810" t="s">
        <v>1159</v>
      </c>
      <c r="L5810">
        <v>0</v>
      </c>
      <c r="M5810">
        <v>992</v>
      </c>
      <c r="N5810">
        <v>457</v>
      </c>
      <c r="O5810">
        <v>-7466</v>
      </c>
      <c r="P5810">
        <v>87992</v>
      </c>
      <c r="Q5810">
        <v>200613</v>
      </c>
      <c r="R5810">
        <v>1</v>
      </c>
      <c r="S5810">
        <v>5294083</v>
      </c>
      <c r="U5810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5810" t="str">
        <f>IFERROR(MID(spotify_top_songs_audio_features[[#This Row],[artist_names]],SEARCH(",",spotify_top_songs_audio_features[[#This Row],[artist_names]])+2,99),"")</f>
        <v/>
      </c>
      <c r="W5810" t="str">
        <f>spotify_top_songs_audio_features[[#This Row],[source]]</f>
        <v>Island Records</v>
      </c>
      <c r="X5810" s="1">
        <f>spotify_top_songs_audio_features[[#This Row],[streams]]</f>
        <v>5294083</v>
      </c>
      <c r="Y5810" t="str">
        <f>IF(Tabela2[[#This Row],[feat]]="","","Feat")</f>
        <v/>
      </c>
      <c r="Z5810" s="17" t="str">
        <f>CONCATENATE(INT(spotify_top_songs_audio_features[[#This Row],[duration_ms]]/(60*1000)),":",MOD(INT(spotify_top_songs_audio_features[[#This Row],[duration_ms]]/1000),60))</f>
        <v>3:20</v>
      </c>
      <c r="AA58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810" t="str">
        <f>spotify_top_songs_audio_features[[#This Row],[track_name]]</f>
        <v>Where Were You In The Morning?</v>
      </c>
    </row>
    <row r="5811" spans="1:28" x14ac:dyDescent="0.25">
      <c r="A5811" t="s">
        <v>2229</v>
      </c>
      <c r="B5811" t="s">
        <v>775</v>
      </c>
      <c r="C5811" t="s">
        <v>2230</v>
      </c>
      <c r="D5811" t="s">
        <v>777</v>
      </c>
      <c r="E5811" t="s">
        <v>113</v>
      </c>
      <c r="F5811" t="s">
        <v>24</v>
      </c>
      <c r="G5811" t="s">
        <v>25</v>
      </c>
      <c r="H5811">
        <v>839</v>
      </c>
      <c r="I5811">
        <v>594</v>
      </c>
      <c r="J5811">
        <v>139</v>
      </c>
      <c r="K5811" t="s">
        <v>1133</v>
      </c>
      <c r="L5811">
        <v>264</v>
      </c>
      <c r="M5811">
        <v>165</v>
      </c>
      <c r="N5811">
        <v>58</v>
      </c>
      <c r="O5811">
        <v>-9087</v>
      </c>
      <c r="P5811">
        <v>76007</v>
      </c>
      <c r="Q5811">
        <v>179844</v>
      </c>
      <c r="R5811">
        <v>1</v>
      </c>
      <c r="S5811">
        <v>5291167</v>
      </c>
      <c r="U5811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5811" t="str">
        <f>IFERROR(MID(spotify_top_songs_audio_features[[#This Row],[artist_names]],SEARCH(",",spotify_top_songs_audio_features[[#This Row],[artist_names]])+2,99),"")</f>
        <v/>
      </c>
      <c r="W5811" t="str">
        <f>spotify_top_songs_audio_features[[#This Row],[source]]</f>
        <v>187 Strassenbande</v>
      </c>
      <c r="X5811" s="1">
        <f>spotify_top_songs_audio_features[[#This Row],[streams]]</f>
        <v>5291167</v>
      </c>
      <c r="Y5811" t="str">
        <f>IF(Tabela2[[#This Row],[feat]]="","","Feat")</f>
        <v/>
      </c>
      <c r="Z5811" s="17" t="str">
        <f>CONCATENATE(INT(spotify_top_songs_audio_features[[#This Row],[duration_ms]]/(60*1000)),":",MOD(INT(spotify_top_songs_audio_features[[#This Row],[duration_ms]]/1000),60))</f>
        <v>2:59</v>
      </c>
      <c r="AA58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811" t="str">
        <f>spotify_top_songs_audio_features[[#This Row],[track_name]]</f>
        <v>Shotz Fired</v>
      </c>
    </row>
    <row r="5812" spans="1:28" x14ac:dyDescent="0.25">
      <c r="A5812" t="s">
        <v>11669</v>
      </c>
      <c r="B5812" t="s">
        <v>11670</v>
      </c>
      <c r="C5812" t="s">
        <v>11671</v>
      </c>
      <c r="D5812" t="s">
        <v>929</v>
      </c>
      <c r="E5812" t="s">
        <v>97</v>
      </c>
      <c r="F5812" t="s">
        <v>32</v>
      </c>
      <c r="G5812" t="s">
        <v>25</v>
      </c>
      <c r="H5812">
        <v>583</v>
      </c>
      <c r="I5812">
        <v>777</v>
      </c>
      <c r="J5812">
        <v>185</v>
      </c>
      <c r="K5812" t="s">
        <v>3403</v>
      </c>
      <c r="L5812">
        <v>509</v>
      </c>
      <c r="M5812">
        <v>108</v>
      </c>
      <c r="N5812">
        <v>31</v>
      </c>
      <c r="O5812">
        <v>-6991</v>
      </c>
      <c r="P5812">
        <v>190054</v>
      </c>
      <c r="Q5812">
        <v>263306</v>
      </c>
      <c r="R5812">
        <v>1</v>
      </c>
      <c r="S5812">
        <v>5291134</v>
      </c>
      <c r="U5812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5812" t="str">
        <f>IFERROR(MID(spotify_top_songs_audio_features[[#This Row],[artist_names]],SEARCH(",",spotify_top_songs_audio_features[[#This Row],[artist_names]])+2,99),"")</f>
        <v>Kid Cudi</v>
      </c>
      <c r="W5812" t="str">
        <f>spotify_top_songs_audio_features[[#This Row],[source]]</f>
        <v>Interscope Records</v>
      </c>
      <c r="X5812" s="1">
        <f>spotify_top_songs_audio_features[[#This Row],[streams]]</f>
        <v>5291134</v>
      </c>
      <c r="Y5812" t="str">
        <f>IF(Tabela2[[#This Row],[feat]]="","","Feat")</f>
        <v>Feat</v>
      </c>
      <c r="Z5812" s="17" t="str">
        <f>CONCATENATE(INT(spotify_top_songs_audio_features[[#This Row],[duration_ms]]/(60*1000)),":",MOD(INT(spotify_top_songs_audio_features[[#This Row],[duration_ms]]/1000),60))</f>
        <v>4:23</v>
      </c>
      <c r="AA58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812" t="str">
        <f>spotify_top_songs_audio_features[[#This Row],[track_name]]</f>
        <v>A Sweeter Place (feat. Kid Cudi)</v>
      </c>
    </row>
    <row r="5813" spans="1:28" x14ac:dyDescent="0.25">
      <c r="A5813" t="s">
        <v>5670</v>
      </c>
      <c r="B5813" t="s">
        <v>4409</v>
      </c>
      <c r="C5813" t="s">
        <v>5671</v>
      </c>
      <c r="D5813" t="s">
        <v>903</v>
      </c>
      <c r="E5813" t="s">
        <v>102</v>
      </c>
      <c r="F5813" t="s">
        <v>32</v>
      </c>
      <c r="G5813" t="s">
        <v>25</v>
      </c>
      <c r="H5813">
        <v>628</v>
      </c>
      <c r="I5813">
        <v>712</v>
      </c>
      <c r="J5813">
        <v>156</v>
      </c>
      <c r="K5813" t="s">
        <v>456</v>
      </c>
      <c r="L5813">
        <v>0</v>
      </c>
      <c r="M5813">
        <v>156</v>
      </c>
      <c r="N5813">
        <v>45</v>
      </c>
      <c r="O5813">
        <v>-4864</v>
      </c>
      <c r="P5813">
        <v>86627</v>
      </c>
      <c r="Q5813">
        <v>167827</v>
      </c>
      <c r="R5813">
        <v>1</v>
      </c>
      <c r="S5813">
        <v>5290730</v>
      </c>
      <c r="U5813" t="str">
        <f>IFERROR(LEFT(spotify_top_songs_audio_features[[#This Row],[artist_names]],SEARCH(",",spotify_top_songs_audio_features[[#This Row],[artist_names]])-1),spotify_top_songs_audio_features[[#This Row],[artist_names]])</f>
        <v>Samra</v>
      </c>
      <c r="V5813" t="str">
        <f>IFERROR(MID(spotify_top_songs_audio_features[[#This Row],[artist_names]],SEARCH(",",spotify_top_songs_audio_features[[#This Row],[artist_names]])+2,99),"")</f>
        <v/>
      </c>
      <c r="W5813" t="str">
        <f>spotify_top_songs_audio_features[[#This Row],[source]]</f>
        <v>Urban</v>
      </c>
      <c r="X5813" s="1">
        <f>spotify_top_songs_audio_features[[#This Row],[streams]]</f>
        <v>5290730</v>
      </c>
      <c r="Y5813" t="str">
        <f>IF(Tabela2[[#This Row],[feat]]="","","Feat")</f>
        <v/>
      </c>
      <c r="Z5813" s="17" t="str">
        <f>CONCATENATE(INT(spotify_top_songs_audio_features[[#This Row],[duration_ms]]/(60*1000)),":",MOD(INT(spotify_top_songs_audio_features[[#This Row],[duration_ms]]/1000),60))</f>
        <v>2:47</v>
      </c>
      <c r="AA58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813" t="str">
        <f>spotify_top_songs_audio_features[[#This Row],[track_name]]</f>
        <v>BaeBae</v>
      </c>
    </row>
    <row r="5814" spans="1:28" x14ac:dyDescent="0.25">
      <c r="A5814" t="s">
        <v>7445</v>
      </c>
      <c r="B5814" t="s">
        <v>7446</v>
      </c>
      <c r="C5814" t="s">
        <v>7447</v>
      </c>
      <c r="D5814" t="s">
        <v>254</v>
      </c>
      <c r="E5814" t="s">
        <v>31</v>
      </c>
      <c r="F5814" t="s">
        <v>24</v>
      </c>
      <c r="G5814" t="s">
        <v>25</v>
      </c>
      <c r="H5814">
        <v>755</v>
      </c>
      <c r="I5814">
        <v>501</v>
      </c>
      <c r="J5814">
        <v>189</v>
      </c>
      <c r="K5814" t="s">
        <v>4003</v>
      </c>
      <c r="L5814">
        <v>1.45E-4</v>
      </c>
      <c r="M5814">
        <v>146</v>
      </c>
      <c r="N5814">
        <v>267</v>
      </c>
      <c r="O5814">
        <v>-9551</v>
      </c>
      <c r="P5814">
        <v>134998</v>
      </c>
      <c r="Q5814">
        <v>186213</v>
      </c>
      <c r="R5814">
        <v>1</v>
      </c>
      <c r="S5814">
        <v>5287257</v>
      </c>
      <c r="U5814" t="str">
        <f>IFERROR(LEFT(spotify_top_songs_audio_features[[#This Row],[artist_names]],SEARCH(",",spotify_top_songs_audio_features[[#This Row],[artist_names]])-1),spotify_top_songs_audio_features[[#This Row],[artist_names]])</f>
        <v>Salmo</v>
      </c>
      <c r="V5814" t="str">
        <f>IFERROR(MID(spotify_top_songs_audio_features[[#This Row],[artist_names]],SEARCH(",",spotify_top_songs_audio_features[[#This Row],[artist_names]])+2,99),"")</f>
        <v>NSTASIA</v>
      </c>
      <c r="W5814" t="str">
        <f>spotify_top_songs_audio_features[[#This Row],[source]]</f>
        <v>Epic</v>
      </c>
      <c r="X5814" s="1">
        <f>spotify_top_songs_audio_features[[#This Row],[streams]]</f>
        <v>5287257</v>
      </c>
      <c r="Y5814" t="str">
        <f>IF(Tabela2[[#This Row],[feat]]="","","Feat")</f>
        <v>Feat</v>
      </c>
      <c r="Z5814" s="17" t="str">
        <f>CONCATENATE(INT(spotify_top_songs_audio_features[[#This Row],[duration_ms]]/(60*1000)),":",MOD(INT(spotify_top_songs_audio_features[[#This Row],[duration_ms]]/1000),60))</f>
        <v>3:6</v>
      </c>
      <c r="AA58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14" t="str">
        <f>spotify_top_songs_audio_features[[#This Row],[track_name]]</f>
        <v>IL CIELO NELLA STANZA (feat. NSTASIA)</v>
      </c>
    </row>
    <row r="5815" spans="1:28" x14ac:dyDescent="0.25">
      <c r="A5815" t="s">
        <v>11568</v>
      </c>
      <c r="B5815" t="s">
        <v>1541</v>
      </c>
      <c r="C5815" t="s">
        <v>11569</v>
      </c>
      <c r="D5815" t="s">
        <v>22</v>
      </c>
      <c r="E5815" t="s">
        <v>86</v>
      </c>
      <c r="F5815" t="s">
        <v>32</v>
      </c>
      <c r="G5815" t="s">
        <v>25</v>
      </c>
      <c r="H5815">
        <v>793</v>
      </c>
      <c r="I5815">
        <v>554</v>
      </c>
      <c r="J5815">
        <v>451</v>
      </c>
      <c r="K5815" t="s">
        <v>11570</v>
      </c>
      <c r="L5815">
        <v>0</v>
      </c>
      <c r="M5815">
        <v>127</v>
      </c>
      <c r="N5815">
        <v>225</v>
      </c>
      <c r="O5815">
        <v>-6624</v>
      </c>
      <c r="P5815">
        <v>119993</v>
      </c>
      <c r="Q5815">
        <v>225600</v>
      </c>
      <c r="R5815">
        <v>1</v>
      </c>
      <c r="S5815">
        <v>5286969</v>
      </c>
      <c r="U5815" t="str">
        <f>IFERROR(LEFT(spotify_top_songs_audio_features[[#This Row],[artist_names]],SEARCH(",",spotify_top_songs_audio_features[[#This Row],[artist_names]])-1),spotify_top_songs_audio_features[[#This Row],[artist_names]])</f>
        <v>Justin Timberlake</v>
      </c>
      <c r="V5815" t="str">
        <f>IFERROR(MID(spotify_top_songs_audio_features[[#This Row],[artist_names]],SEARCH(",",spotify_top_songs_audio_features[[#This Row],[artist_names]])+2,99),"")</f>
        <v/>
      </c>
      <c r="W5815" t="str">
        <f>spotify_top_songs_audio_features[[#This Row],[source]]</f>
        <v>RCA Records Label</v>
      </c>
      <c r="X5815" s="1">
        <f>spotify_top_songs_audio_features[[#This Row],[streams]]</f>
        <v>5286969</v>
      </c>
      <c r="Y5815" t="str">
        <f>IF(Tabela2[[#This Row],[feat]]="","","Feat")</f>
        <v/>
      </c>
      <c r="Z5815" s="17" t="str">
        <f>CONCATENATE(INT(spotify_top_songs_audio_features[[#This Row],[duration_ms]]/(60*1000)),":",MOD(INT(spotify_top_songs_audio_features[[#This Row],[duration_ms]]/1000),60))</f>
        <v>3:45</v>
      </c>
      <c r="AA58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815" t="str">
        <f>spotify_top_songs_audio_features[[#This Row],[track_name]]</f>
        <v>Supplies</v>
      </c>
    </row>
    <row r="5816" spans="1:28" x14ac:dyDescent="0.25">
      <c r="A5816" t="s">
        <v>5797</v>
      </c>
      <c r="B5816" t="s">
        <v>2274</v>
      </c>
      <c r="C5816" t="s">
        <v>5798</v>
      </c>
      <c r="D5816" t="s">
        <v>2276</v>
      </c>
      <c r="E5816" t="s">
        <v>86</v>
      </c>
      <c r="F5816" t="s">
        <v>32</v>
      </c>
      <c r="G5816" t="s">
        <v>25</v>
      </c>
      <c r="H5816">
        <v>644</v>
      </c>
      <c r="I5816">
        <v>867</v>
      </c>
      <c r="J5816">
        <v>383</v>
      </c>
      <c r="K5816" t="s">
        <v>2014</v>
      </c>
      <c r="L5816">
        <v>0</v>
      </c>
      <c r="M5816">
        <v>105</v>
      </c>
      <c r="N5816">
        <v>687</v>
      </c>
      <c r="O5816">
        <v>-418</v>
      </c>
      <c r="P5816">
        <v>124997</v>
      </c>
      <c r="Q5816">
        <v>199919</v>
      </c>
      <c r="R5816">
        <v>1</v>
      </c>
      <c r="S5816">
        <v>5281207</v>
      </c>
      <c r="U5816" t="str">
        <f>IFERROR(LEFT(spotify_top_songs_audio_features[[#This Row],[artist_names]],SEARCH(",",spotify_top_songs_audio_features[[#This Row],[artist_names]])-1),spotify_top_songs_audio_features[[#This Row],[artist_names]])</f>
        <v>TOMORROW X TOGETHER</v>
      </c>
      <c r="V5816" t="str">
        <f>IFERROR(MID(spotify_top_songs_audio_features[[#This Row],[artist_names]],SEARCH(",",spotify_top_songs_audio_features[[#This Row],[artist_names]])+2,99),"")</f>
        <v/>
      </c>
      <c r="W5816" t="str">
        <f>spotify_top_songs_audio_features[[#This Row],[source]]</f>
        <v>Republic Records - TXT</v>
      </c>
      <c r="X5816" s="1">
        <f>spotify_top_songs_audio_features[[#This Row],[streams]]</f>
        <v>5281207</v>
      </c>
      <c r="Y5816" t="str">
        <f>IF(Tabela2[[#This Row],[feat]]="","","Feat")</f>
        <v/>
      </c>
      <c r="Z5816" s="17" t="str">
        <f>CONCATENATE(INT(spotify_top_songs_audio_features[[#This Row],[duration_ms]]/(60*1000)),":",MOD(INT(spotify_top_songs_audio_features[[#This Row],[duration_ms]]/1000),60))</f>
        <v>3:19</v>
      </c>
      <c r="AA58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816" t="str">
        <f>spotify_top_songs_audio_features[[#This Row],[track_name]]</f>
        <v>LO$ER=LO♡ER</v>
      </c>
    </row>
    <row r="5817" spans="1:28" x14ac:dyDescent="0.25">
      <c r="A5817" t="s">
        <v>17790</v>
      </c>
      <c r="B5817" t="s">
        <v>864</v>
      </c>
      <c r="C5817" t="s">
        <v>7713</v>
      </c>
      <c r="D5817" t="s">
        <v>866</v>
      </c>
      <c r="E5817" t="s">
        <v>113</v>
      </c>
      <c r="F5817" t="s">
        <v>24</v>
      </c>
      <c r="G5817" t="s">
        <v>25</v>
      </c>
      <c r="H5817">
        <v>683</v>
      </c>
      <c r="I5817">
        <v>598</v>
      </c>
      <c r="J5817">
        <v>423</v>
      </c>
      <c r="K5817" t="s">
        <v>17791</v>
      </c>
      <c r="L5817">
        <v>0</v>
      </c>
      <c r="M5817">
        <v>156</v>
      </c>
      <c r="N5817">
        <v>62</v>
      </c>
      <c r="O5817">
        <v>-5487</v>
      </c>
      <c r="P5817">
        <v>78969</v>
      </c>
      <c r="Q5817">
        <v>167107</v>
      </c>
      <c r="R5817">
        <v>7</v>
      </c>
      <c r="S5817">
        <v>5280647</v>
      </c>
      <c r="U5817" t="str">
        <f>IFERROR(LEFT(spotify_top_songs_audio_features[[#This Row],[artist_names]],SEARCH(",",spotify_top_songs_audio_features[[#This Row],[artist_names]])-1),spotify_top_songs_audio_features[[#This Row],[artist_names]])</f>
        <v>Jonas Brothers</v>
      </c>
      <c r="V5817" t="str">
        <f>IFERROR(MID(spotify_top_songs_audio_features[[#This Row],[artist_names]],SEARCH(",",spotify_top_songs_audio_features[[#This Row],[artist_names]])+2,99),"")</f>
        <v/>
      </c>
      <c r="W5817" t="str">
        <f>spotify_top_songs_audio_features[[#This Row],[source]]</f>
        <v>Jonas Brothers Recording</v>
      </c>
      <c r="X5817" s="1">
        <f>spotify_top_songs_audio_features[[#This Row],[streams]]</f>
        <v>5280647</v>
      </c>
      <c r="Y5817" t="str">
        <f>IF(Tabela2[[#This Row],[feat]]="","","Feat")</f>
        <v/>
      </c>
      <c r="Z5817" s="17" t="str">
        <f>CONCATENATE(INT(spotify_top_songs_audio_features[[#This Row],[duration_ms]]/(60*1000)),":",MOD(INT(spotify_top_songs_audio_features[[#This Row],[duration_ms]]/1000),60))</f>
        <v>2:47</v>
      </c>
      <c r="AA58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817" t="str">
        <f>spotify_top_songs_audio_features[[#This Row],[track_name]]</f>
        <v>Cool</v>
      </c>
    </row>
    <row r="5818" spans="1:28" x14ac:dyDescent="0.25">
      <c r="A5818" t="s">
        <v>14119</v>
      </c>
      <c r="B5818" t="s">
        <v>7393</v>
      </c>
      <c r="C5818" t="s">
        <v>14120</v>
      </c>
      <c r="D5818" t="s">
        <v>4747</v>
      </c>
      <c r="E5818" t="s">
        <v>31</v>
      </c>
      <c r="F5818" t="s">
        <v>24</v>
      </c>
      <c r="G5818" t="s">
        <v>25</v>
      </c>
      <c r="H5818">
        <v>602</v>
      </c>
      <c r="I5818">
        <v>88</v>
      </c>
      <c r="J5818">
        <v>354</v>
      </c>
      <c r="K5818" t="s">
        <v>5458</v>
      </c>
      <c r="L5818">
        <v>46</v>
      </c>
      <c r="M5818">
        <v>284</v>
      </c>
      <c r="N5818">
        <v>493</v>
      </c>
      <c r="O5818">
        <v>-5414</v>
      </c>
      <c r="P5818">
        <v>114009</v>
      </c>
      <c r="Q5818">
        <v>324013</v>
      </c>
      <c r="R5818">
        <v>1</v>
      </c>
      <c r="S5818">
        <v>5279739</v>
      </c>
      <c r="U5818" t="str">
        <f>IFERROR(LEFT(spotify_top_songs_audio_features[[#This Row],[artist_names]],SEARCH(",",spotify_top_songs_audio_features[[#This Row],[artist_names]])-1),spotify_top_songs_audio_features[[#This Row],[artist_names]])</f>
        <v>Tame Impala</v>
      </c>
      <c r="V5818" t="str">
        <f>IFERROR(MID(spotify_top_songs_audio_features[[#This Row],[artist_names]],SEARCH(",",spotify_top_songs_audio_features[[#This Row],[artist_names]])+2,99),"")</f>
        <v/>
      </c>
      <c r="W5818" t="str">
        <f>spotify_top_songs_audio_features[[#This Row],[source]]</f>
        <v>Universal Music Australia Pty. Ltd.</v>
      </c>
      <c r="X5818" s="1">
        <f>spotify_top_songs_audio_features[[#This Row],[streams]]</f>
        <v>5279739</v>
      </c>
      <c r="Y5818" t="str">
        <f>IF(Tabela2[[#This Row],[feat]]="","","Feat")</f>
        <v/>
      </c>
      <c r="Z5818" s="17" t="str">
        <f>CONCATENATE(INT(spotify_top_songs_audio_features[[#This Row],[duration_ms]]/(60*1000)),":",MOD(INT(spotify_top_songs_audio_features[[#This Row],[duration_ms]]/1000),60))</f>
        <v>5:24</v>
      </c>
      <c r="AA58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18" t="str">
        <f>spotify_top_songs_audio_features[[#This Row],[track_name]]</f>
        <v>One More Year</v>
      </c>
    </row>
    <row r="5819" spans="1:28" x14ac:dyDescent="0.25">
      <c r="A5819" t="s">
        <v>6225</v>
      </c>
      <c r="B5819" t="s">
        <v>6226</v>
      </c>
      <c r="C5819" t="s">
        <v>6227</v>
      </c>
      <c r="D5819" t="s">
        <v>3859</v>
      </c>
      <c r="E5819" t="s">
        <v>142</v>
      </c>
      <c r="F5819" t="s">
        <v>24</v>
      </c>
      <c r="G5819" t="s">
        <v>25</v>
      </c>
      <c r="H5819">
        <v>684</v>
      </c>
      <c r="I5819">
        <v>687</v>
      </c>
      <c r="J5819">
        <v>2</v>
      </c>
      <c r="K5819" t="s">
        <v>2460</v>
      </c>
      <c r="L5819">
        <v>0</v>
      </c>
      <c r="M5819">
        <v>253</v>
      </c>
      <c r="N5819">
        <v>265</v>
      </c>
      <c r="O5819">
        <v>-4673</v>
      </c>
      <c r="P5819">
        <v>184026</v>
      </c>
      <c r="Q5819">
        <v>151067</v>
      </c>
      <c r="R5819">
        <v>1</v>
      </c>
      <c r="S5819">
        <v>5275170</v>
      </c>
      <c r="U5819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5819" t="str">
        <f>IFERROR(MID(spotify_top_songs_audio_features[[#This Row],[artist_names]],SEARCH(",",spotify_top_songs_audio_features[[#This Row],[artist_names]])+2,99),"")</f>
        <v>Hit-Boy, A$AP Ferg</v>
      </c>
      <c r="W5819" t="str">
        <f>spotify_top_songs_audio_features[[#This Row],[source]]</f>
        <v>Getting Out Our Dreams, Inc./Def Jam Recordings</v>
      </c>
      <c r="X5819" s="1">
        <f>spotify_top_songs_audio_features[[#This Row],[streams]]</f>
        <v>5275170</v>
      </c>
      <c r="Y5819" t="str">
        <f>IF(Tabela2[[#This Row],[feat]]="","","Feat")</f>
        <v>Feat</v>
      </c>
      <c r="Z5819" s="17" t="str">
        <f>CONCATENATE(INT(spotify_top_songs_audio_features[[#This Row],[duration_ms]]/(60*1000)),":",MOD(INT(spotify_top_songs_audio_features[[#This Row],[duration_ms]]/1000),60))</f>
        <v>2:31</v>
      </c>
      <c r="AA58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19" t="str">
        <f>spotify_top_songs_audio_features[[#This Row],[track_name]]</f>
        <v>Bezerk (feat. A$AP Ferg)</v>
      </c>
    </row>
    <row r="5820" spans="1:28" x14ac:dyDescent="0.25">
      <c r="A5820" t="s">
        <v>8322</v>
      </c>
      <c r="B5820" t="s">
        <v>1209</v>
      </c>
      <c r="C5820" t="s">
        <v>1910</v>
      </c>
      <c r="D5820" t="s">
        <v>1911</v>
      </c>
      <c r="E5820" t="s">
        <v>86</v>
      </c>
      <c r="F5820" t="s">
        <v>32</v>
      </c>
      <c r="G5820" t="s">
        <v>25</v>
      </c>
      <c r="H5820">
        <v>437</v>
      </c>
      <c r="I5820">
        <v>481</v>
      </c>
      <c r="J5820">
        <v>237</v>
      </c>
      <c r="K5820" t="s">
        <v>2290</v>
      </c>
      <c r="L5820">
        <v>0</v>
      </c>
      <c r="M5820">
        <v>33</v>
      </c>
      <c r="N5820">
        <v>216</v>
      </c>
      <c r="O5820">
        <v>-9681</v>
      </c>
      <c r="P5820">
        <v>83606</v>
      </c>
      <c r="Q5820">
        <v>239947</v>
      </c>
      <c r="R5820">
        <v>1</v>
      </c>
      <c r="S5820">
        <v>5274078</v>
      </c>
      <c r="U5820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820" t="str">
        <f>IFERROR(MID(spotify_top_songs_audio_features[[#This Row],[artist_names]],SEARCH(",",spotify_top_songs_audio_features[[#This Row],[artist_names]])+2,99),"")</f>
        <v/>
      </c>
      <c r="W5820" t="str">
        <f>spotify_top_songs_audio_features[[#This Row],[source]]</f>
        <v>Juice WRLD Mixtape / ISR P&amp;D</v>
      </c>
      <c r="X5820" s="1">
        <f>spotify_top_songs_audio_features[[#This Row],[streams]]</f>
        <v>5274078</v>
      </c>
      <c r="Y5820" t="str">
        <f>IF(Tabela2[[#This Row],[feat]]="","","Feat")</f>
        <v/>
      </c>
      <c r="Z5820" s="17" t="str">
        <f>CONCATENATE(INT(spotify_top_songs_audio_features[[#This Row],[duration_ms]]/(60*1000)),":",MOD(INT(spotify_top_songs_audio_features[[#This Row],[duration_ms]]/1000),60))</f>
        <v>3:59</v>
      </c>
      <c r="AA58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820" t="str">
        <f>spotify_top_songs_audio_features[[#This Row],[track_name]]</f>
        <v>Lucid Dreams</v>
      </c>
    </row>
    <row r="5821" spans="1:28" x14ac:dyDescent="0.25">
      <c r="A5821" t="s">
        <v>11761</v>
      </c>
      <c r="B5821" t="s">
        <v>4409</v>
      </c>
      <c r="C5821" t="s">
        <v>11762</v>
      </c>
      <c r="D5821" t="s">
        <v>903</v>
      </c>
      <c r="E5821" t="s">
        <v>31</v>
      </c>
      <c r="F5821" t="s">
        <v>24</v>
      </c>
      <c r="G5821" t="s">
        <v>25</v>
      </c>
      <c r="H5821">
        <v>789</v>
      </c>
      <c r="I5821">
        <v>812</v>
      </c>
      <c r="J5821">
        <v>168</v>
      </c>
      <c r="K5821" t="s">
        <v>98</v>
      </c>
      <c r="L5821">
        <v>0</v>
      </c>
      <c r="M5821">
        <v>13</v>
      </c>
      <c r="N5821">
        <v>417</v>
      </c>
      <c r="O5821">
        <v>-3981</v>
      </c>
      <c r="P5821">
        <v>9403</v>
      </c>
      <c r="Q5821">
        <v>191000</v>
      </c>
      <c r="R5821">
        <v>1</v>
      </c>
      <c r="S5821">
        <v>5263807</v>
      </c>
      <c r="U5821" t="str">
        <f>IFERROR(LEFT(spotify_top_songs_audio_features[[#This Row],[artist_names]],SEARCH(",",spotify_top_songs_audio_features[[#This Row],[artist_names]])-1),spotify_top_songs_audio_features[[#This Row],[artist_names]])</f>
        <v>Samra</v>
      </c>
      <c r="V5821" t="str">
        <f>IFERROR(MID(spotify_top_songs_audio_features[[#This Row],[artist_names]],SEARCH(",",spotify_top_songs_audio_features[[#This Row],[artist_names]])+2,99),"")</f>
        <v/>
      </c>
      <c r="W5821" t="str">
        <f>spotify_top_songs_audio_features[[#This Row],[source]]</f>
        <v>Urban</v>
      </c>
      <c r="X5821" s="1">
        <f>spotify_top_songs_audio_features[[#This Row],[streams]]</f>
        <v>5263807</v>
      </c>
      <c r="Y5821" t="str">
        <f>IF(Tabela2[[#This Row],[feat]]="","","Feat")</f>
        <v/>
      </c>
      <c r="Z5821" s="17" t="str">
        <f>CONCATENATE(INT(spotify_top_songs_audio_features[[#This Row],[duration_ms]]/(60*1000)),":",MOD(INT(spotify_top_songs_audio_features[[#This Row],[duration_ms]]/1000),60))</f>
        <v>3:11</v>
      </c>
      <c r="AA58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21" t="str">
        <f>spotify_top_songs_audio_features[[#This Row],[track_name]]</f>
        <v>Marlboro Rot</v>
      </c>
    </row>
    <row r="5822" spans="1:28" x14ac:dyDescent="0.25">
      <c r="A5822" t="s">
        <v>2535</v>
      </c>
      <c r="B5822" t="s">
        <v>2536</v>
      </c>
      <c r="C5822" t="s">
        <v>2537</v>
      </c>
      <c r="D5822" t="s">
        <v>171</v>
      </c>
      <c r="E5822" t="s">
        <v>58</v>
      </c>
      <c r="F5822" t="s">
        <v>24</v>
      </c>
      <c r="G5822" t="s">
        <v>25</v>
      </c>
      <c r="H5822">
        <v>846</v>
      </c>
      <c r="I5822">
        <v>681</v>
      </c>
      <c r="J5822">
        <v>174</v>
      </c>
      <c r="K5822" t="s">
        <v>2538</v>
      </c>
      <c r="L5822">
        <v>0</v>
      </c>
      <c r="M5822">
        <v>112</v>
      </c>
      <c r="N5822">
        <v>809</v>
      </c>
      <c r="O5822">
        <v>-7091</v>
      </c>
      <c r="P5822">
        <v>131988</v>
      </c>
      <c r="Q5822">
        <v>192965</v>
      </c>
      <c r="R5822">
        <v>1</v>
      </c>
      <c r="S5822">
        <v>5263469</v>
      </c>
      <c r="U5822" t="str">
        <f>IFERROR(LEFT(spotify_top_songs_audio_features[[#This Row],[artist_names]],SEARCH(",",spotify_top_songs_audio_features[[#This Row],[artist_names]])-1),spotify_top_songs_audio_features[[#This Row],[artist_names]])</f>
        <v>Sfera Ebbasta</v>
      </c>
      <c r="V5822" t="str">
        <f>IFERROR(MID(spotify_top_songs_audio_features[[#This Row],[artist_names]],SEARCH(",",spotify_top_songs_audio_features[[#This Row],[artist_names]])+2,99),"")</f>
        <v>Future</v>
      </c>
      <c r="W5822" t="str">
        <f>spotify_top_songs_audio_features[[#This Row],[source]]</f>
        <v>Universal Music Italia srL.</v>
      </c>
      <c r="X5822" s="1">
        <f>spotify_top_songs_audio_features[[#This Row],[streams]]</f>
        <v>5263469</v>
      </c>
      <c r="Y5822" t="str">
        <f>IF(Tabela2[[#This Row],[feat]]="","","Feat")</f>
        <v>Feat</v>
      </c>
      <c r="Z5822" s="17" t="str">
        <f>CONCATENATE(INT(spotify_top_songs_audio_features[[#This Row],[duration_ms]]/(60*1000)),":",MOD(INT(spotify_top_songs_audio_features[[#This Row],[duration_ms]]/1000),60))</f>
        <v>3:12</v>
      </c>
      <c r="AA58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822" t="str">
        <f>spotify_top_songs_audio_features[[#This Row],[track_name]]</f>
        <v>Abracadabra (feat. Future)</v>
      </c>
    </row>
    <row r="5823" spans="1:28" x14ac:dyDescent="0.25">
      <c r="A5823" t="s">
        <v>11807</v>
      </c>
      <c r="B5823" t="s">
        <v>1006</v>
      </c>
      <c r="C5823" t="s">
        <v>11808</v>
      </c>
      <c r="D5823" t="s">
        <v>1008</v>
      </c>
      <c r="E5823" t="s">
        <v>97</v>
      </c>
      <c r="F5823" t="s">
        <v>32</v>
      </c>
      <c r="G5823" t="s">
        <v>25</v>
      </c>
      <c r="H5823">
        <v>809</v>
      </c>
      <c r="I5823">
        <v>461</v>
      </c>
      <c r="J5823">
        <v>907</v>
      </c>
      <c r="K5823" t="s">
        <v>11809</v>
      </c>
      <c r="L5823">
        <v>4.4299999999999999E-3</v>
      </c>
      <c r="M5823">
        <v>143</v>
      </c>
      <c r="N5823">
        <v>325</v>
      </c>
      <c r="O5823">
        <v>-5677</v>
      </c>
      <c r="P5823">
        <v>85992</v>
      </c>
      <c r="Q5823">
        <v>167410</v>
      </c>
      <c r="R5823">
        <v>1</v>
      </c>
      <c r="S5823">
        <v>5258620</v>
      </c>
      <c r="U5823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823" t="str">
        <f>IFERROR(MID(spotify_top_songs_audio_features[[#This Row],[artist_names]],SEARCH(",",spotify_top_songs_audio_features[[#This Row],[artist_names]])+2,99),"")</f>
        <v/>
      </c>
      <c r="W5823" t="str">
        <f>spotify_top_songs_audio_features[[#This Row],[source]]</f>
        <v>Slaughter Gang, LLC/Epic Records</v>
      </c>
      <c r="X5823" s="1">
        <f>spotify_top_songs_audio_features[[#This Row],[streams]]</f>
        <v>5258620</v>
      </c>
      <c r="Y5823" t="str">
        <f>IF(Tabela2[[#This Row],[feat]]="","","Feat")</f>
        <v/>
      </c>
      <c r="Z5823" s="17" t="str">
        <f>CONCATENATE(INT(spotify_top_songs_audio_features[[#This Row],[duration_ms]]/(60*1000)),":",MOD(INT(spotify_top_songs_audio_features[[#This Row],[duration_ms]]/1000),60))</f>
        <v>2:47</v>
      </c>
      <c r="AA58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823" t="str">
        <f>spotify_top_songs_audio_features[[#This Row],[track_name]]</f>
        <v>gun smoke</v>
      </c>
    </row>
    <row r="5824" spans="1:28" x14ac:dyDescent="0.25">
      <c r="A5824" t="s">
        <v>12348</v>
      </c>
      <c r="B5824" t="s">
        <v>280</v>
      </c>
      <c r="C5824" t="s">
        <v>12349</v>
      </c>
      <c r="D5824" t="s">
        <v>282</v>
      </c>
      <c r="E5824" t="s">
        <v>142</v>
      </c>
      <c r="F5824" t="s">
        <v>24</v>
      </c>
      <c r="G5824" t="s">
        <v>25</v>
      </c>
      <c r="H5824">
        <v>537</v>
      </c>
      <c r="I5824">
        <v>383</v>
      </c>
      <c r="J5824">
        <v>247</v>
      </c>
      <c r="K5824" t="s">
        <v>8902</v>
      </c>
      <c r="L5824">
        <v>25</v>
      </c>
      <c r="M5824">
        <v>356</v>
      </c>
      <c r="N5824">
        <v>339</v>
      </c>
      <c r="O5824">
        <v>-6528</v>
      </c>
      <c r="P5824">
        <v>104252</v>
      </c>
      <c r="Q5824">
        <v>227200</v>
      </c>
      <c r="R5824">
        <v>1</v>
      </c>
      <c r="S5824">
        <v>5257961</v>
      </c>
      <c r="U5824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5824" t="str">
        <f>IFERROR(MID(spotify_top_songs_audio_features[[#This Row],[artist_names]],SEARCH(",",spotify_top_songs_audio_features[[#This Row],[artist_names]])+2,99),"")</f>
        <v/>
      </c>
      <c r="W5824" t="str">
        <f>spotify_top_songs_audio_features[[#This Row],[source]]</f>
        <v>Columbia</v>
      </c>
      <c r="X5824" s="1">
        <f>spotify_top_songs_audio_features[[#This Row],[streams]]</f>
        <v>5257961</v>
      </c>
      <c r="Y5824" t="str">
        <f>IF(Tabela2[[#This Row],[feat]]="","","Feat")</f>
        <v/>
      </c>
      <c r="Z5824" s="17" t="str">
        <f>CONCATENATE(INT(spotify_top_songs_audio_features[[#This Row],[duration_ms]]/(60*1000)),":",MOD(INT(spotify_top_songs_audio_features[[#This Row],[duration_ms]]/1000),60))</f>
        <v>3:47</v>
      </c>
      <c r="AA58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24" t="str">
        <f>spotify_top_songs_audio_features[[#This Row],[track_name]]</f>
        <v>Meet Me in the Hallway</v>
      </c>
    </row>
    <row r="5825" spans="1:28" x14ac:dyDescent="0.25">
      <c r="A5825" t="s">
        <v>7261</v>
      </c>
      <c r="B5825" t="s">
        <v>588</v>
      </c>
      <c r="C5825" t="s">
        <v>7262</v>
      </c>
      <c r="D5825" t="s">
        <v>390</v>
      </c>
      <c r="E5825" t="s">
        <v>142</v>
      </c>
      <c r="F5825" t="s">
        <v>24</v>
      </c>
      <c r="G5825" t="s">
        <v>25</v>
      </c>
      <c r="H5825">
        <v>584</v>
      </c>
      <c r="I5825">
        <v>643</v>
      </c>
      <c r="J5825">
        <v>395</v>
      </c>
      <c r="K5825" t="s">
        <v>7263</v>
      </c>
      <c r="L5825">
        <v>0</v>
      </c>
      <c r="M5825">
        <v>186</v>
      </c>
      <c r="N5825">
        <v>53</v>
      </c>
      <c r="O5825">
        <v>-6415</v>
      </c>
      <c r="P5825">
        <v>90036</v>
      </c>
      <c r="Q5825">
        <v>181844</v>
      </c>
      <c r="R5825">
        <v>1</v>
      </c>
      <c r="S5825">
        <v>5256517</v>
      </c>
      <c r="U5825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5825" t="str">
        <f>IFERROR(MID(spotify_top_songs_audio_features[[#This Row],[artist_names]],SEARCH(",",spotify_top_songs_audio_features[[#This Row],[artist_names]])+2,99),"")</f>
        <v/>
      </c>
      <c r="W5825" t="str">
        <f>spotify_top_songs_audio_features[[#This Row],[source]]</f>
        <v>Disruptor Records/Columbia</v>
      </c>
      <c r="X5825" s="1">
        <f>spotify_top_songs_audio_features[[#This Row],[streams]]</f>
        <v>5256517</v>
      </c>
      <c r="Y5825" t="str">
        <f>IF(Tabela2[[#This Row],[feat]]="","","Feat")</f>
        <v/>
      </c>
      <c r="Z5825" s="17" t="str">
        <f>CONCATENATE(INT(spotify_top_songs_audio_features[[#This Row],[duration_ms]]/(60*1000)),":",MOD(INT(spotify_top_songs_audio_features[[#This Row],[duration_ms]]/1000),60))</f>
        <v>3:1</v>
      </c>
      <c r="AA58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25" t="str">
        <f>spotify_top_songs_audio_features[[#This Row],[track_name]]</f>
        <v>Push My Luck</v>
      </c>
    </row>
    <row r="5826" spans="1:28" x14ac:dyDescent="0.25">
      <c r="A5826" t="s">
        <v>2738</v>
      </c>
      <c r="B5826" t="s">
        <v>2739</v>
      </c>
      <c r="C5826" t="s">
        <v>2740</v>
      </c>
      <c r="D5826" t="s">
        <v>96</v>
      </c>
      <c r="E5826" t="s">
        <v>86</v>
      </c>
      <c r="F5826" t="s">
        <v>32</v>
      </c>
      <c r="G5826" t="s">
        <v>25</v>
      </c>
      <c r="H5826">
        <v>808</v>
      </c>
      <c r="I5826">
        <v>655</v>
      </c>
      <c r="J5826">
        <v>139</v>
      </c>
      <c r="K5826" t="s">
        <v>2741</v>
      </c>
      <c r="L5826">
        <v>0</v>
      </c>
      <c r="M5826">
        <v>208</v>
      </c>
      <c r="N5826">
        <v>56</v>
      </c>
      <c r="O5826">
        <v>-734</v>
      </c>
      <c r="P5826">
        <v>116029</v>
      </c>
      <c r="Q5826">
        <v>250280</v>
      </c>
      <c r="R5826">
        <v>1</v>
      </c>
      <c r="S5826">
        <v>5254969</v>
      </c>
      <c r="U5826" t="str">
        <f>IFERROR(LEFT(spotify_top_songs_audio_features[[#This Row],[artist_names]],SEARCH(",",spotify_top_songs_audio_features[[#This Row],[artist_names]])-1),spotify_top_songs_audio_features[[#This Row],[artist_names]])</f>
        <v>Dua Lipa</v>
      </c>
      <c r="V5826" t="str">
        <f>IFERROR(MID(spotify_top_songs_audio_features[[#This Row],[artist_names]],SEARCH(",",spotify_top_songs_audio_features[[#This Row],[artist_names]])+2,99),"")</f>
        <v>Madonna, Missy Elliott, The Blessed Madonna</v>
      </c>
      <c r="W5826" t="str">
        <f>spotify_top_songs_audio_features[[#This Row],[source]]</f>
        <v>Warner Records</v>
      </c>
      <c r="X5826" s="1">
        <f>spotify_top_songs_audio_features[[#This Row],[streams]]</f>
        <v>5254969</v>
      </c>
      <c r="Y5826" t="str">
        <f>IF(Tabela2[[#This Row],[feat]]="","","Feat")</f>
        <v>Feat</v>
      </c>
      <c r="Z5826" s="17" t="str">
        <f>CONCATENATE(INT(spotify_top_songs_audio_features[[#This Row],[duration_ms]]/(60*1000)),":",MOD(INT(spotify_top_songs_audio_features[[#This Row],[duration_ms]]/1000),60))</f>
        <v>4:10</v>
      </c>
      <c r="AA58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826" t="str">
        <f>spotify_top_songs_audio_features[[#This Row],[track_name]]</f>
        <v>Levitating (feat. Madonna and Missy Elliott) [The Blessed Madonna Remix]</v>
      </c>
    </row>
    <row r="5827" spans="1:28" x14ac:dyDescent="0.25">
      <c r="A5827" t="s">
        <v>4926</v>
      </c>
      <c r="B5827" t="s">
        <v>4927</v>
      </c>
      <c r="C5827" t="s">
        <v>4928</v>
      </c>
      <c r="D5827" t="s">
        <v>436</v>
      </c>
      <c r="E5827" t="s">
        <v>113</v>
      </c>
      <c r="F5827" t="s">
        <v>32</v>
      </c>
      <c r="G5827" t="s">
        <v>25</v>
      </c>
      <c r="H5827">
        <v>755</v>
      </c>
      <c r="I5827">
        <v>74</v>
      </c>
      <c r="J5827">
        <v>4</v>
      </c>
      <c r="K5827" t="s">
        <v>4864</v>
      </c>
      <c r="L5827">
        <v>1.0499999999999999E-3</v>
      </c>
      <c r="M5827">
        <v>994</v>
      </c>
      <c r="N5827">
        <v>33</v>
      </c>
      <c r="O5827">
        <v>-5354</v>
      </c>
      <c r="P5827">
        <v>116946</v>
      </c>
      <c r="Q5827">
        <v>205440</v>
      </c>
      <c r="R5827">
        <v>1</v>
      </c>
      <c r="S5827">
        <v>5252329</v>
      </c>
      <c r="U5827" t="str">
        <f>IFERROR(LEFT(spotify_top_songs_audio_features[[#This Row],[artist_names]],SEARCH(",",spotify_top_songs_audio_features[[#This Row],[artist_names]])-1),spotify_top_songs_audio_features[[#This Row],[artist_names]])</f>
        <v>Clean Bandit</v>
      </c>
      <c r="V5827" t="str">
        <f>IFERROR(MID(spotify_top_songs_audio_features[[#This Row],[artist_names]],SEARCH(",",spotify_top_songs_audio_features[[#This Row],[artist_names]])+2,99),"")</f>
        <v>MARINA, Luis Fonsi</v>
      </c>
      <c r="W5827" t="str">
        <f>spotify_top_songs_audio_features[[#This Row],[source]]</f>
        <v>Atlantic Records UK</v>
      </c>
      <c r="X5827" s="1">
        <f>spotify_top_songs_audio_features[[#This Row],[streams]]</f>
        <v>5252329</v>
      </c>
      <c r="Y5827" t="str">
        <f>IF(Tabela2[[#This Row],[feat]]="","","Feat")</f>
        <v>Feat</v>
      </c>
      <c r="Z5827" s="17" t="str">
        <f>CONCATENATE(INT(spotify_top_songs_audio_features[[#This Row],[duration_ms]]/(60*1000)),":",MOD(INT(spotify_top_songs_audio_features[[#This Row],[duration_ms]]/1000),60))</f>
        <v>3:25</v>
      </c>
      <c r="AA58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827" t="str">
        <f>spotify_top_songs_audio_features[[#This Row],[track_name]]</f>
        <v>Baby (feat. MARINA &amp; Luis Fonsi)</v>
      </c>
    </row>
    <row r="5828" spans="1:28" x14ac:dyDescent="0.25">
      <c r="A5828" t="s">
        <v>10630</v>
      </c>
      <c r="B5828" t="s">
        <v>10631</v>
      </c>
      <c r="C5828" t="s">
        <v>10632</v>
      </c>
      <c r="D5828" t="s">
        <v>187</v>
      </c>
      <c r="E5828" t="s">
        <v>177</v>
      </c>
      <c r="F5828" t="s">
        <v>24</v>
      </c>
      <c r="G5828" t="s">
        <v>25</v>
      </c>
      <c r="H5828">
        <v>534</v>
      </c>
      <c r="I5828">
        <v>211</v>
      </c>
      <c r="J5828">
        <v>247</v>
      </c>
      <c r="K5828" t="s">
        <v>497</v>
      </c>
      <c r="L5828">
        <v>0</v>
      </c>
      <c r="M5828">
        <v>132</v>
      </c>
      <c r="N5828">
        <v>193</v>
      </c>
      <c r="O5828">
        <v>-12715</v>
      </c>
      <c r="P5828">
        <v>93236</v>
      </c>
      <c r="Q5828">
        <v>168040</v>
      </c>
      <c r="R5828">
        <v>1</v>
      </c>
      <c r="S5828">
        <v>5251429</v>
      </c>
      <c r="U5828" t="str">
        <f>IFERROR(LEFT(spotify_top_songs_audio_features[[#This Row],[artist_names]],SEARCH(",",spotify_top_songs_audio_features[[#This Row],[artist_names]])-1),spotify_top_songs_audio_features[[#This Row],[artist_names]])</f>
        <v>Stan Kenton</v>
      </c>
      <c r="V5828" t="str">
        <f>IFERROR(MID(spotify_top_songs_audio_features[[#This Row],[artist_names]],SEARCH(",",spotify_top_songs_audio_features[[#This Row],[artist_names]])+2,99),"")</f>
        <v/>
      </c>
      <c r="W5828" t="str">
        <f>spotify_top_songs_audio_features[[#This Row],[source]]</f>
        <v>Capitol Records</v>
      </c>
      <c r="X5828" s="1">
        <f>spotify_top_songs_audio_features[[#This Row],[streams]]</f>
        <v>5251429</v>
      </c>
      <c r="Y5828" t="str">
        <f>IF(Tabela2[[#This Row],[feat]]="","","Feat")</f>
        <v/>
      </c>
      <c r="Z5828" s="17" t="str">
        <f>CONCATENATE(INT(spotify_top_songs_audio_features[[#This Row],[duration_ms]]/(60*1000)),":",MOD(INT(spotify_top_songs_audio_features[[#This Row],[duration_ms]]/1000),60))</f>
        <v>2:48</v>
      </c>
      <c r="AA58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828" t="str">
        <f>spotify_top_songs_audio_features[[#This Row],[track_name]]</f>
        <v>Lonesome Train</v>
      </c>
    </row>
    <row r="5829" spans="1:28" x14ac:dyDescent="0.25">
      <c r="A5829" t="s">
        <v>6834</v>
      </c>
      <c r="B5829" t="s">
        <v>513</v>
      </c>
      <c r="C5829" t="s">
        <v>6835</v>
      </c>
      <c r="D5829" t="s">
        <v>515</v>
      </c>
      <c r="E5829" t="s">
        <v>142</v>
      </c>
      <c r="F5829" t="s">
        <v>24</v>
      </c>
      <c r="G5829" t="s">
        <v>25</v>
      </c>
      <c r="H5829">
        <v>789</v>
      </c>
      <c r="I5829">
        <v>786</v>
      </c>
      <c r="J5829">
        <v>297</v>
      </c>
      <c r="K5829" t="s">
        <v>6836</v>
      </c>
      <c r="L5829">
        <v>0</v>
      </c>
      <c r="M5829">
        <v>997</v>
      </c>
      <c r="N5829">
        <v>39</v>
      </c>
      <c r="O5829">
        <v>-4788</v>
      </c>
      <c r="P5829">
        <v>119957</v>
      </c>
      <c r="Q5829">
        <v>248040</v>
      </c>
      <c r="R5829">
        <v>1</v>
      </c>
      <c r="S5829">
        <v>5249202</v>
      </c>
      <c r="U5829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5829" t="str">
        <f>IFERROR(MID(spotify_top_songs_audio_features[[#This Row],[artist_names]],SEARCH(",",spotify_top_songs_audio_features[[#This Row],[artist_names]])+2,99),"")</f>
        <v/>
      </c>
      <c r="W5829" t="str">
        <f>spotify_top_songs_audio_features[[#This Row],[source]]</f>
        <v>NF Real Music</v>
      </c>
      <c r="X5829" s="1">
        <f>spotify_top_songs_audio_features[[#This Row],[streams]]</f>
        <v>5249202</v>
      </c>
      <c r="Y5829" t="str">
        <f>IF(Tabela2[[#This Row],[feat]]="","","Feat")</f>
        <v/>
      </c>
      <c r="Z5829" s="17" t="str">
        <f>CONCATENATE(INT(spotify_top_songs_audio_features[[#This Row],[duration_ms]]/(60*1000)),":",MOD(INT(spotify_top_songs_audio_features[[#This Row],[duration_ms]]/1000),60))</f>
        <v>4:8</v>
      </c>
      <c r="AA58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29" t="str">
        <f>spotify_top_songs_audio_features[[#This Row],[track_name]]</f>
        <v>The Search</v>
      </c>
    </row>
    <row r="5830" spans="1:28" x14ac:dyDescent="0.25">
      <c r="A5830" t="s">
        <v>6250</v>
      </c>
      <c r="B5830" t="s">
        <v>1209</v>
      </c>
      <c r="C5830" t="s">
        <v>6251</v>
      </c>
      <c r="D5830" t="s">
        <v>1211</v>
      </c>
      <c r="E5830" t="s">
        <v>70</v>
      </c>
      <c r="F5830" t="s">
        <v>24</v>
      </c>
      <c r="G5830" t="s">
        <v>25</v>
      </c>
      <c r="H5830">
        <v>709</v>
      </c>
      <c r="I5830">
        <v>662</v>
      </c>
      <c r="J5830">
        <v>766</v>
      </c>
      <c r="K5830" t="s">
        <v>6252</v>
      </c>
      <c r="L5830">
        <v>0</v>
      </c>
      <c r="M5830">
        <v>108</v>
      </c>
      <c r="N5830">
        <v>439</v>
      </c>
      <c r="O5830">
        <v>-455</v>
      </c>
      <c r="P5830">
        <v>150046</v>
      </c>
      <c r="Q5830">
        <v>218349</v>
      </c>
      <c r="R5830">
        <v>1</v>
      </c>
      <c r="S5830">
        <v>5247633</v>
      </c>
      <c r="U5830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830" t="str">
        <f>IFERROR(MID(spotify_top_songs_audio_features[[#This Row],[artist_names]],SEARCH(",",spotify_top_songs_audio_features[[#This Row],[artist_names]])+2,99),"")</f>
        <v/>
      </c>
      <c r="W5830" t="str">
        <f>spotify_top_songs_audio_features[[#This Row],[source]]</f>
        <v>Grade A Productions/Interscope Records</v>
      </c>
      <c r="X5830" s="1">
        <f>spotify_top_songs_audio_features[[#This Row],[streams]]</f>
        <v>5247633</v>
      </c>
      <c r="Y5830" t="str">
        <f>IF(Tabela2[[#This Row],[feat]]="","","Feat")</f>
        <v/>
      </c>
      <c r="Z5830" s="17" t="str">
        <f>CONCATENATE(INT(spotify_top_songs_audio_features[[#This Row],[duration_ms]]/(60*1000)),":",MOD(INT(spotify_top_songs_audio_features[[#This Row],[duration_ms]]/1000),60))</f>
        <v>3:38</v>
      </c>
      <c r="AA58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30" t="str">
        <f>spotify_top_songs_audio_features[[#This Row],[track_name]]</f>
        <v>Flaws And Sins</v>
      </c>
    </row>
    <row r="5831" spans="1:28" x14ac:dyDescent="0.25">
      <c r="A5831" t="s">
        <v>4581</v>
      </c>
      <c r="B5831" t="s">
        <v>4582</v>
      </c>
      <c r="C5831" t="s">
        <v>4583</v>
      </c>
      <c r="D5831" t="s">
        <v>2713</v>
      </c>
      <c r="E5831" t="s">
        <v>177</v>
      </c>
      <c r="F5831" t="s">
        <v>32</v>
      </c>
      <c r="G5831" t="s">
        <v>25</v>
      </c>
      <c r="H5831">
        <v>804</v>
      </c>
      <c r="I5831">
        <v>645</v>
      </c>
      <c r="J5831">
        <v>773</v>
      </c>
      <c r="K5831" t="s">
        <v>4584</v>
      </c>
      <c r="L5831">
        <v>0</v>
      </c>
      <c r="M5831">
        <v>173</v>
      </c>
      <c r="N5831">
        <v>912</v>
      </c>
      <c r="O5831">
        <v>-7069</v>
      </c>
      <c r="P5831">
        <v>14209</v>
      </c>
      <c r="Q5831">
        <v>152827</v>
      </c>
      <c r="R5831">
        <v>1</v>
      </c>
      <c r="S5831">
        <v>5246533</v>
      </c>
      <c r="U5831" t="str">
        <f>IFERROR(LEFT(spotify_top_songs_audio_features[[#This Row],[artist_names]],SEARCH(",",spotify_top_songs_audio_features[[#This Row],[artist_names]])-1),spotify_top_songs_audio_features[[#This Row],[artist_names]])</f>
        <v>Miksu / Macloud</v>
      </c>
      <c r="V5831" t="str">
        <f>IFERROR(MID(spotify_top_songs_audio_features[[#This Row],[artist_names]],SEARCH(",",spotify_top_songs_audio_features[[#This Row],[artist_names]])+2,99),"")</f>
        <v>t-low</v>
      </c>
      <c r="W5831" t="str">
        <f>spotify_top_songs_audio_features[[#This Row],[source]]</f>
        <v>Futura</v>
      </c>
      <c r="X5831" s="1">
        <f>spotify_top_songs_audio_features[[#This Row],[streams]]</f>
        <v>5246533</v>
      </c>
      <c r="Y5831" t="str">
        <f>IF(Tabela2[[#This Row],[feat]]="","","Feat")</f>
        <v>Feat</v>
      </c>
      <c r="Z5831" s="17" t="str">
        <f>CONCATENATE(INT(spotify_top_songs_audio_features[[#This Row],[duration_ms]]/(60*1000)),":",MOD(INT(spotify_top_songs_audio_features[[#This Row],[duration_ms]]/1000),60))</f>
        <v>2:32</v>
      </c>
      <c r="AA58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831" t="str">
        <f>spotify_top_songs_audio_features[[#This Row],[track_name]]</f>
        <v>Sehnsucht</v>
      </c>
    </row>
    <row r="5832" spans="1:28" x14ac:dyDescent="0.25">
      <c r="A5832" t="s">
        <v>9933</v>
      </c>
      <c r="B5832" t="s">
        <v>9934</v>
      </c>
      <c r="C5832" t="s">
        <v>9935</v>
      </c>
      <c r="D5832" t="s">
        <v>1168</v>
      </c>
      <c r="E5832" t="s">
        <v>70</v>
      </c>
      <c r="F5832" t="s">
        <v>24</v>
      </c>
      <c r="G5832" t="s">
        <v>25</v>
      </c>
      <c r="H5832">
        <v>95</v>
      </c>
      <c r="I5832">
        <v>489</v>
      </c>
      <c r="J5832">
        <v>462</v>
      </c>
      <c r="K5832" t="s">
        <v>930</v>
      </c>
      <c r="L5832">
        <v>0</v>
      </c>
      <c r="M5832">
        <v>411</v>
      </c>
      <c r="N5832">
        <v>919</v>
      </c>
      <c r="O5832">
        <v>-8411</v>
      </c>
      <c r="P5832">
        <v>130021</v>
      </c>
      <c r="Q5832">
        <v>158769</v>
      </c>
      <c r="R5832">
        <v>1</v>
      </c>
      <c r="S5832">
        <v>5245232</v>
      </c>
      <c r="U5832" t="str">
        <f>IFERROR(LEFT(spotify_top_songs_audio_features[[#This Row],[artist_names]],SEARCH(",",spotify_top_songs_audio_features[[#This Row],[artist_names]])-1),spotify_top_songs_audio_features[[#This Row],[artist_names]])</f>
        <v>Lil Yachty</v>
      </c>
      <c r="V5832" t="str">
        <f>IFERROR(MID(spotify_top_songs_audio_features[[#This Row],[artist_names]],SEARCH(",",spotify_top_songs_audio_features[[#This Row],[artist_names]])+2,99),"")</f>
        <v>Playboi Carti</v>
      </c>
      <c r="W5832" t="str">
        <f>spotify_top_songs_audio_features[[#This Row],[source]]</f>
        <v>Quality Control Music/Motown Records/Capitol Records</v>
      </c>
      <c r="X5832" s="1">
        <f>spotify_top_songs_audio_features[[#This Row],[streams]]</f>
        <v>5245232</v>
      </c>
      <c r="Y5832" t="str">
        <f>IF(Tabela2[[#This Row],[feat]]="","","Feat")</f>
        <v>Feat</v>
      </c>
      <c r="Z5832" s="17" t="str">
        <f>CONCATENATE(INT(spotify_top_songs_audio_features[[#This Row],[duration_ms]]/(60*1000)),":",MOD(INT(spotify_top_songs_audio_features[[#This Row],[duration_ms]]/1000),60))</f>
        <v>2:38</v>
      </c>
      <c r="AA58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32" t="str">
        <f>spotify_top_songs_audio_features[[#This Row],[track_name]]</f>
        <v>Get Dripped (feat. Playboi Carti)</v>
      </c>
    </row>
    <row r="5833" spans="1:28" x14ac:dyDescent="0.25">
      <c r="A5833" t="s">
        <v>6523</v>
      </c>
      <c r="B5833" t="s">
        <v>545</v>
      </c>
      <c r="C5833" t="s">
        <v>6524</v>
      </c>
      <c r="D5833" t="s">
        <v>547</v>
      </c>
      <c r="E5833" t="s">
        <v>23</v>
      </c>
      <c r="F5833" t="s">
        <v>32</v>
      </c>
      <c r="G5833" t="s">
        <v>152</v>
      </c>
      <c r="H5833">
        <v>372</v>
      </c>
      <c r="I5833">
        <v>865</v>
      </c>
      <c r="J5833">
        <v>513</v>
      </c>
      <c r="K5833" t="s">
        <v>6525</v>
      </c>
      <c r="L5833">
        <v>293</v>
      </c>
      <c r="M5833">
        <v>127</v>
      </c>
      <c r="N5833">
        <v>594</v>
      </c>
      <c r="O5833">
        <v>-4288</v>
      </c>
      <c r="P5833">
        <v>176689</v>
      </c>
      <c r="Q5833">
        <v>158040</v>
      </c>
      <c r="R5833">
        <v>1</v>
      </c>
      <c r="S5833">
        <v>5238316</v>
      </c>
      <c r="U5833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5833" t="str">
        <f>IFERROR(MID(spotify_top_songs_audio_features[[#This Row],[artist_names]],SEARCH(",",spotify_top_songs_audio_features[[#This Row],[artist_names]])+2,99),"")</f>
        <v/>
      </c>
      <c r="W5833" t="str">
        <f>spotify_top_songs_audio_features[[#This Row],[source]]</f>
        <v>Domino Recording Co</v>
      </c>
      <c r="X5833" s="1">
        <f>spotify_top_songs_audio_features[[#This Row],[streams]]</f>
        <v>5238316</v>
      </c>
      <c r="Y5833" t="str">
        <f>IF(Tabela2[[#This Row],[feat]]="","","Feat")</f>
        <v/>
      </c>
      <c r="Z5833" s="17" t="str">
        <f>CONCATENATE(INT(spotify_top_songs_audio_features[[#This Row],[duration_ms]]/(60*1000)),":",MOD(INT(spotify_top_songs_audio_features[[#This Row],[duration_ms]]/1000),60))</f>
        <v>2:38</v>
      </c>
      <c r="AA58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833" t="str">
        <f>spotify_top_songs_audio_features[[#This Row],[track_name]]</f>
        <v>American Sports</v>
      </c>
    </row>
    <row r="5834" spans="1:28" x14ac:dyDescent="0.25">
      <c r="A5834" t="s">
        <v>17331</v>
      </c>
      <c r="B5834" t="s">
        <v>17332</v>
      </c>
      <c r="C5834" t="s">
        <v>17333</v>
      </c>
      <c r="D5834" t="s">
        <v>3032</v>
      </c>
      <c r="E5834" t="s">
        <v>31</v>
      </c>
      <c r="F5834" t="s">
        <v>32</v>
      </c>
      <c r="G5834" t="s">
        <v>25</v>
      </c>
      <c r="H5834">
        <v>82</v>
      </c>
      <c r="I5834">
        <v>357</v>
      </c>
      <c r="J5834">
        <v>437</v>
      </c>
      <c r="K5834" t="s">
        <v>3120</v>
      </c>
      <c r="L5834">
        <v>452</v>
      </c>
      <c r="M5834">
        <v>541</v>
      </c>
      <c r="N5834">
        <v>765</v>
      </c>
      <c r="O5834">
        <v>-13585</v>
      </c>
      <c r="P5834">
        <v>124117</v>
      </c>
      <c r="Q5834">
        <v>298867</v>
      </c>
      <c r="R5834">
        <v>1</v>
      </c>
      <c r="S5834">
        <v>5237313</v>
      </c>
      <c r="U5834" t="str">
        <f>IFERROR(LEFT(spotify_top_songs_audio_features[[#This Row],[artist_names]],SEARCH(",",spotify_top_songs_audio_features[[#This Row],[artist_names]])-1),spotify_top_songs_audio_features[[#This Row],[artist_names]])</f>
        <v>Rockwell</v>
      </c>
      <c r="V5834" t="str">
        <f>IFERROR(MID(spotify_top_songs_audio_features[[#This Row],[artist_names]],SEARCH(",",spotify_top_songs_audio_features[[#This Row],[artist_names]])+2,99),"")</f>
        <v/>
      </c>
      <c r="W5834" t="str">
        <f>spotify_top_songs_audio_features[[#This Row],[source]]</f>
        <v>UNI/MOTOWN</v>
      </c>
      <c r="X5834" s="1">
        <f>spotify_top_songs_audio_features[[#This Row],[streams]]</f>
        <v>5237313</v>
      </c>
      <c r="Y5834" t="str">
        <f>IF(Tabela2[[#This Row],[feat]]="","","Feat")</f>
        <v/>
      </c>
      <c r="Z5834" s="17" t="str">
        <f>CONCATENATE(INT(spotify_top_songs_audio_features[[#This Row],[duration_ms]]/(60*1000)),":",MOD(INT(spotify_top_songs_audio_features[[#This Row],[duration_ms]]/1000),60))</f>
        <v>4:58</v>
      </c>
      <c r="AA58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34" t="str">
        <f>spotify_top_songs_audio_features[[#This Row],[track_name]]</f>
        <v>Somebody's Watching Me</v>
      </c>
    </row>
    <row r="5835" spans="1:28" x14ac:dyDescent="0.25">
      <c r="A5835" t="s">
        <v>13207</v>
      </c>
      <c r="B5835" t="s">
        <v>1957</v>
      </c>
      <c r="C5835" t="s">
        <v>1629</v>
      </c>
      <c r="D5835" t="s">
        <v>22</v>
      </c>
      <c r="E5835" t="s">
        <v>97</v>
      </c>
      <c r="F5835" t="s">
        <v>32</v>
      </c>
      <c r="G5835" t="s">
        <v>25</v>
      </c>
      <c r="H5835">
        <v>781</v>
      </c>
      <c r="I5835">
        <v>854</v>
      </c>
      <c r="J5835">
        <v>74</v>
      </c>
      <c r="K5835" t="s">
        <v>8984</v>
      </c>
      <c r="L5835">
        <v>216</v>
      </c>
      <c r="M5835">
        <v>344</v>
      </c>
      <c r="N5835">
        <v>41</v>
      </c>
      <c r="O5835">
        <v>-4115</v>
      </c>
      <c r="P5835">
        <v>103021</v>
      </c>
      <c r="Q5835">
        <v>160552</v>
      </c>
      <c r="R5835">
        <v>1</v>
      </c>
      <c r="S5835">
        <v>5235720</v>
      </c>
      <c r="U5835" t="str">
        <f>IFERROR(LEFT(spotify_top_songs_audio_features[[#This Row],[artist_names]],SEARCH(",",spotify_top_songs_audio_features[[#This Row],[artist_names]])-1),spotify_top_songs_audio_features[[#This Row],[artist_names]])</f>
        <v>Little Mix</v>
      </c>
      <c r="V5835" t="str">
        <f>IFERROR(MID(spotify_top_songs_audio_features[[#This Row],[artist_names]],SEARCH(",",spotify_top_songs_audio_features[[#This Row],[artist_names]])+2,99),"")</f>
        <v/>
      </c>
      <c r="W5835" t="str">
        <f>spotify_top_songs_audio_features[[#This Row],[source]]</f>
        <v>RCA Records Label</v>
      </c>
      <c r="X5835" s="1">
        <f>spotify_top_songs_audio_features[[#This Row],[streams]]</f>
        <v>5235720</v>
      </c>
      <c r="Y5835" t="str">
        <f>IF(Tabela2[[#This Row],[feat]]="","","Feat")</f>
        <v/>
      </c>
      <c r="Z5835" s="17" t="str">
        <f>CONCATENATE(INT(spotify_top_songs_audio_features[[#This Row],[duration_ms]]/(60*1000)),":",MOD(INT(spotify_top_songs_audio_features[[#This Row],[duration_ms]]/1000),60))</f>
        <v>2:40</v>
      </c>
      <c r="AA58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835" t="str">
        <f>spotify_top_songs_audio_features[[#This Row],[track_name]]</f>
        <v>Bounce Back</v>
      </c>
    </row>
    <row r="5836" spans="1:28" x14ac:dyDescent="0.25">
      <c r="A5836" t="s">
        <v>9701</v>
      </c>
      <c r="B5836" t="s">
        <v>9702</v>
      </c>
      <c r="C5836" t="s">
        <v>9703</v>
      </c>
      <c r="D5836" t="s">
        <v>1319</v>
      </c>
      <c r="E5836" t="s">
        <v>142</v>
      </c>
      <c r="F5836" t="s">
        <v>24</v>
      </c>
      <c r="G5836" t="s">
        <v>25</v>
      </c>
      <c r="H5836">
        <v>572</v>
      </c>
      <c r="I5836">
        <v>759</v>
      </c>
      <c r="J5836">
        <v>506</v>
      </c>
      <c r="K5836" t="s">
        <v>1140</v>
      </c>
      <c r="L5836">
        <v>0</v>
      </c>
      <c r="M5836">
        <v>224</v>
      </c>
      <c r="N5836">
        <v>519</v>
      </c>
      <c r="O5836">
        <v>-4312</v>
      </c>
      <c r="P5836">
        <v>8095</v>
      </c>
      <c r="Q5836">
        <v>163733</v>
      </c>
      <c r="R5836">
        <v>9</v>
      </c>
      <c r="S5836">
        <v>5235335</v>
      </c>
      <c r="U5836" t="str">
        <f>IFERROR(LEFT(spotify_top_songs_audio_features[[#This Row],[artist_names]],SEARCH(",",spotify_top_songs_audio_features[[#This Row],[artist_names]])-1),spotify_top_songs_audio_features[[#This Row],[artist_names]])</f>
        <v>Anne-Marie</v>
      </c>
      <c r="V5836" t="str">
        <f>IFERROR(MID(spotify_top_songs_audio_features[[#This Row],[artist_names]],SEARCH(",",spotify_top_songs_audio_features[[#This Row],[artist_names]])+2,99),"")</f>
        <v>Niall Horan</v>
      </c>
      <c r="W5836" t="str">
        <f>spotify_top_songs_audio_features[[#This Row],[source]]</f>
        <v>Atlantic Records/Asylum</v>
      </c>
      <c r="X5836" s="1">
        <f>spotify_top_songs_audio_features[[#This Row],[streams]]</f>
        <v>5235335</v>
      </c>
      <c r="Y5836" t="str">
        <f>IF(Tabela2[[#This Row],[feat]]="","","Feat")</f>
        <v>Feat</v>
      </c>
      <c r="Z5836" s="17" t="str">
        <f>CONCATENATE(INT(spotify_top_songs_audio_features[[#This Row],[duration_ms]]/(60*1000)),":",MOD(INT(spotify_top_songs_audio_features[[#This Row],[duration_ms]]/1000),60))</f>
        <v>2:43</v>
      </c>
      <c r="AA58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36" t="str">
        <f>spotify_top_songs_audio_features[[#This Row],[track_name]]</f>
        <v>Our Song</v>
      </c>
    </row>
    <row r="5837" spans="1:28" x14ac:dyDescent="0.25">
      <c r="A5837" t="s">
        <v>10322</v>
      </c>
      <c r="B5837" t="s">
        <v>10323</v>
      </c>
      <c r="C5837" t="s">
        <v>10324</v>
      </c>
      <c r="D5837" t="s">
        <v>151</v>
      </c>
      <c r="E5837" t="s">
        <v>70</v>
      </c>
      <c r="F5837" t="s">
        <v>24</v>
      </c>
      <c r="G5837" t="s">
        <v>25</v>
      </c>
      <c r="H5837">
        <v>741</v>
      </c>
      <c r="I5837">
        <v>52</v>
      </c>
      <c r="J5837">
        <v>656</v>
      </c>
      <c r="K5837" t="s">
        <v>639</v>
      </c>
      <c r="L5837">
        <v>1.9699999999999999E-4</v>
      </c>
      <c r="M5837">
        <v>222</v>
      </c>
      <c r="N5837">
        <v>347</v>
      </c>
      <c r="O5837">
        <v>-7513</v>
      </c>
      <c r="P5837">
        <v>102998</v>
      </c>
      <c r="Q5837">
        <v>171030</v>
      </c>
      <c r="R5837">
        <v>76</v>
      </c>
      <c r="S5837">
        <v>5229835</v>
      </c>
      <c r="U5837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5837" t="str">
        <f>IFERROR(MID(spotify_top_songs_audio_features[[#This Row],[artist_names]],SEARCH(",",spotify_top_songs_audio_features[[#This Row],[artist_names]])+2,99),"")</f>
        <v>Normani</v>
      </c>
      <c r="W5837" t="str">
        <f>spotify_top_songs_audio_features[[#This Row],[source]]</f>
        <v>Capitol</v>
      </c>
      <c r="X5837" s="1">
        <f>spotify_top_songs_audio_features[[#This Row],[streams]]</f>
        <v>5229835</v>
      </c>
      <c r="Y5837" t="str">
        <f>IF(Tabela2[[#This Row],[feat]]="","","Feat")</f>
        <v>Feat</v>
      </c>
      <c r="Z5837" s="17" t="str">
        <f>CONCATENATE(INT(spotify_top_songs_audio_features[[#This Row],[duration_ms]]/(60*1000)),":",MOD(INT(spotify_top_songs_audio_features[[#This Row],[duration_ms]]/1000),60))</f>
        <v>2:51</v>
      </c>
      <c r="AA58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37" t="str">
        <f>spotify_top_songs_audio_features[[#This Row],[track_name]]</f>
        <v>Dancing With A Stranger (with Normani)</v>
      </c>
    </row>
    <row r="5838" spans="1:28" x14ac:dyDescent="0.25">
      <c r="A5838" t="s">
        <v>618</v>
      </c>
      <c r="B5838" t="s">
        <v>619</v>
      </c>
      <c r="C5838" t="s">
        <v>620</v>
      </c>
      <c r="D5838" t="s">
        <v>621</v>
      </c>
      <c r="E5838" t="s">
        <v>43</v>
      </c>
      <c r="F5838" t="s">
        <v>24</v>
      </c>
      <c r="G5838" t="s">
        <v>25</v>
      </c>
      <c r="H5838">
        <v>809</v>
      </c>
      <c r="I5838">
        <v>547</v>
      </c>
      <c r="J5838">
        <v>609</v>
      </c>
      <c r="K5838" t="s">
        <v>622</v>
      </c>
      <c r="L5838">
        <v>0</v>
      </c>
      <c r="M5838">
        <v>543</v>
      </c>
      <c r="N5838">
        <v>717</v>
      </c>
      <c r="O5838">
        <v>-7304</v>
      </c>
      <c r="P5838">
        <v>95012</v>
      </c>
      <c r="Q5838">
        <v>198973</v>
      </c>
      <c r="R5838">
        <v>21</v>
      </c>
      <c r="S5838">
        <v>5226991</v>
      </c>
      <c r="U5838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5838" t="str">
        <f>IFERROR(MID(spotify_top_songs_audio_features[[#This Row],[artist_names]],SEARCH(",",spotify_top_songs_audio_features[[#This Row],[artist_names]])+2,99),"")</f>
        <v>Anne-Marie</v>
      </c>
      <c r="W5838" t="str">
        <f>spotify_top_songs_audio_features[[#This Row],[source]]</f>
        <v>Lauv</v>
      </c>
      <c r="X5838" s="1">
        <f>spotify_top_songs_audio_features[[#This Row],[streams]]</f>
        <v>5226991</v>
      </c>
      <c r="Y5838" t="str">
        <f>IF(Tabela2[[#This Row],[feat]]="","","Feat")</f>
        <v>Feat</v>
      </c>
      <c r="Z5838" s="17" t="str">
        <f>CONCATENATE(INT(spotify_top_songs_audio_features[[#This Row],[duration_ms]]/(60*1000)),":",MOD(INT(spotify_top_songs_audio_features[[#This Row],[duration_ms]]/1000),60))</f>
        <v>3:18</v>
      </c>
      <c r="AA58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838" t="str">
        <f>spotify_top_songs_audio_features[[#This Row],[track_name]]</f>
        <v>fuck, i'm lonely</v>
      </c>
    </row>
    <row r="5839" spans="1:28" x14ac:dyDescent="0.25">
      <c r="A5839" t="s">
        <v>3383</v>
      </c>
      <c r="B5839" t="s">
        <v>3384</v>
      </c>
      <c r="C5839" t="s">
        <v>3385</v>
      </c>
      <c r="D5839" t="s">
        <v>282</v>
      </c>
      <c r="E5839" t="s">
        <v>70</v>
      </c>
      <c r="F5839" t="s">
        <v>32</v>
      </c>
      <c r="G5839" t="s">
        <v>25</v>
      </c>
      <c r="H5839">
        <v>779</v>
      </c>
      <c r="I5839">
        <v>642</v>
      </c>
      <c r="J5839">
        <v>116</v>
      </c>
      <c r="K5839" t="s">
        <v>3386</v>
      </c>
      <c r="L5839">
        <v>0</v>
      </c>
      <c r="M5839">
        <v>2</v>
      </c>
      <c r="N5839">
        <v>388</v>
      </c>
      <c r="O5839">
        <v>-6321</v>
      </c>
      <c r="P5839">
        <v>82363</v>
      </c>
      <c r="Q5839">
        <v>153147</v>
      </c>
      <c r="R5839">
        <v>1</v>
      </c>
      <c r="S5839">
        <v>5226940</v>
      </c>
      <c r="U5839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5839" t="str">
        <f>IFERROR(MID(spotify_top_songs_audio_features[[#This Row],[artist_names]],SEARCH(",",spotify_top_songs_audio_features[[#This Row],[artist_names]])+2,99),"")</f>
        <v>YoungBoy Never Broke Again, Internet Money</v>
      </c>
      <c r="W5839" t="str">
        <f>spotify_top_songs_audio_features[[#This Row],[source]]</f>
        <v>Columbia</v>
      </c>
      <c r="X5839" s="1">
        <f>spotify_top_songs_audio_features[[#This Row],[streams]]</f>
        <v>5226940</v>
      </c>
      <c r="Y5839" t="str">
        <f>IF(Tabela2[[#This Row],[feat]]="","","Feat")</f>
        <v>Feat</v>
      </c>
      <c r="Z5839" s="17" t="str">
        <f>CONCATENATE(INT(spotify_top_songs_audio_features[[#This Row],[duration_ms]]/(60*1000)),":",MOD(INT(spotify_top_songs_audio_features[[#This Row],[duration_ms]]/1000),60))</f>
        <v>2:33</v>
      </c>
      <c r="AA58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39" t="str">
        <f>spotify_top_songs_audio_features[[#This Row],[track_name]]</f>
        <v>TRAGIC (feat. Youngboy Never Broke Again &amp; Internet Money)</v>
      </c>
    </row>
    <row r="5840" spans="1:28" x14ac:dyDescent="0.25">
      <c r="A5840" t="s">
        <v>13043</v>
      </c>
      <c r="B5840" t="s">
        <v>775</v>
      </c>
      <c r="C5840" t="s">
        <v>10033</v>
      </c>
      <c r="D5840" t="s">
        <v>777</v>
      </c>
      <c r="E5840" t="s">
        <v>31</v>
      </c>
      <c r="F5840" t="s">
        <v>32</v>
      </c>
      <c r="G5840" t="s">
        <v>25</v>
      </c>
      <c r="H5840">
        <v>658</v>
      </c>
      <c r="I5840">
        <v>624</v>
      </c>
      <c r="J5840">
        <v>915</v>
      </c>
      <c r="K5840" t="s">
        <v>613</v>
      </c>
      <c r="L5840">
        <v>588</v>
      </c>
      <c r="M5840">
        <v>116</v>
      </c>
      <c r="N5840">
        <v>314</v>
      </c>
      <c r="O5840">
        <v>-9155</v>
      </c>
      <c r="P5840">
        <v>181942</v>
      </c>
      <c r="Q5840">
        <v>168991</v>
      </c>
      <c r="R5840">
        <v>2</v>
      </c>
      <c r="S5840">
        <v>5226264</v>
      </c>
      <c r="U5840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5840" t="str">
        <f>IFERROR(MID(spotify_top_songs_audio_features[[#This Row],[artist_names]],SEARCH(",",spotify_top_songs_audio_features[[#This Row],[artist_names]])+2,99),"")</f>
        <v/>
      </c>
      <c r="W5840" t="str">
        <f>spotify_top_songs_audio_features[[#This Row],[source]]</f>
        <v>187 Strassenbande</v>
      </c>
      <c r="X5840" s="1">
        <f>spotify_top_songs_audio_features[[#This Row],[streams]]</f>
        <v>5226264</v>
      </c>
      <c r="Y5840" t="str">
        <f>IF(Tabela2[[#This Row],[feat]]="","","Feat")</f>
        <v/>
      </c>
      <c r="Z5840" s="17" t="str">
        <f>CONCATENATE(INT(spotify_top_songs_audio_features[[#This Row],[duration_ms]]/(60*1000)),":",MOD(INT(spotify_top_songs_audio_features[[#This Row],[duration_ms]]/1000),60))</f>
        <v>2:48</v>
      </c>
      <c r="AA58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40" t="str">
        <f>spotify_top_songs_audio_features[[#This Row],[track_name]]</f>
        <v>Angeklagt</v>
      </c>
    </row>
    <row r="5841" spans="1:28" x14ac:dyDescent="0.25">
      <c r="A5841" t="s">
        <v>3974</v>
      </c>
      <c r="B5841" t="s">
        <v>504</v>
      </c>
      <c r="C5841" t="s">
        <v>3975</v>
      </c>
      <c r="D5841" t="s">
        <v>506</v>
      </c>
      <c r="E5841" t="s">
        <v>23</v>
      </c>
      <c r="F5841" t="s">
        <v>24</v>
      </c>
      <c r="G5841" t="s">
        <v>25</v>
      </c>
      <c r="H5841">
        <v>425</v>
      </c>
      <c r="I5841">
        <v>548</v>
      </c>
      <c r="J5841">
        <v>114</v>
      </c>
      <c r="K5841" t="s">
        <v>3976</v>
      </c>
      <c r="L5841">
        <v>0</v>
      </c>
      <c r="M5841">
        <v>115</v>
      </c>
      <c r="N5841">
        <v>282</v>
      </c>
      <c r="O5841">
        <v>-6762</v>
      </c>
      <c r="P5841">
        <v>175756</v>
      </c>
      <c r="Q5841">
        <v>219827</v>
      </c>
      <c r="R5841">
        <v>1</v>
      </c>
      <c r="S5841">
        <v>5220504</v>
      </c>
      <c r="U5841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5841" t="str">
        <f>IFERROR(MID(spotify_top_songs_audio_features[[#This Row],[artist_names]],SEARCH(",",spotify_top_songs_audio_features[[#This Row],[artist_names]])+2,99),"")</f>
        <v/>
      </c>
      <c r="W5841" t="str">
        <f>spotify_top_songs_audio_features[[#This Row],[source]]</f>
        <v>Syco Music/Epic</v>
      </c>
      <c r="X5841" s="1">
        <f>spotify_top_songs_audio_features[[#This Row],[streams]]</f>
        <v>5220504</v>
      </c>
      <c r="Y5841" t="str">
        <f>IF(Tabela2[[#This Row],[feat]]="","","Feat")</f>
        <v/>
      </c>
      <c r="Z5841" s="17" t="str">
        <f>CONCATENATE(INT(spotify_top_songs_audio_features[[#This Row],[duration_ms]]/(60*1000)),":",MOD(INT(spotify_top_songs_audio_features[[#This Row],[duration_ms]]/1000),60))</f>
        <v>3:39</v>
      </c>
      <c r="AA58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841" t="str">
        <f>spotify_top_songs_audio_features[[#This Row],[track_name]]</f>
        <v>In the Dark</v>
      </c>
    </row>
    <row r="5842" spans="1:28" x14ac:dyDescent="0.25">
      <c r="A5842" t="s">
        <v>11022</v>
      </c>
      <c r="B5842" t="s">
        <v>11023</v>
      </c>
      <c r="C5842" t="s">
        <v>8185</v>
      </c>
      <c r="D5842" t="s">
        <v>11024</v>
      </c>
      <c r="E5842" t="s">
        <v>97</v>
      </c>
      <c r="F5842" t="s">
        <v>24</v>
      </c>
      <c r="G5842" t="s">
        <v>25</v>
      </c>
      <c r="H5842">
        <v>331</v>
      </c>
      <c r="I5842">
        <v>45</v>
      </c>
      <c r="J5842">
        <v>34</v>
      </c>
      <c r="K5842" t="s">
        <v>7182</v>
      </c>
      <c r="L5842">
        <v>464</v>
      </c>
      <c r="M5842">
        <v>22</v>
      </c>
      <c r="N5842">
        <v>18</v>
      </c>
      <c r="O5842">
        <v>-5362</v>
      </c>
      <c r="P5842">
        <v>123829</v>
      </c>
      <c r="Q5842">
        <v>218755</v>
      </c>
      <c r="R5842">
        <v>1</v>
      </c>
      <c r="S5842">
        <v>5215969</v>
      </c>
      <c r="U5842" t="str">
        <f>IFERROR(LEFT(spotify_top_songs_audio_features[[#This Row],[artist_names]],SEARCH(",",spotify_top_songs_audio_features[[#This Row],[artist_names]])-1),spotify_top_songs_audio_features[[#This Row],[artist_names]])</f>
        <v>Matt Maltese</v>
      </c>
      <c r="V5842" t="str">
        <f>IFERROR(MID(spotify_top_songs_audio_features[[#This Row],[artist_names]],SEARCH(",",spotify_top_songs_audio_features[[#This Row],[artist_names]])+2,99),"")</f>
        <v/>
      </c>
      <c r="W5842" t="str">
        <f>spotify_top_songs_audio_features[[#This Row],[source]]</f>
        <v>Cafe Bleu Recordings</v>
      </c>
      <c r="X5842" s="1">
        <f>spotify_top_songs_audio_features[[#This Row],[streams]]</f>
        <v>5215969</v>
      </c>
      <c r="Y5842" t="str">
        <f>IF(Tabela2[[#This Row],[feat]]="","","Feat")</f>
        <v/>
      </c>
      <c r="Z5842" s="17" t="str">
        <f>CONCATENATE(INT(spotify_top_songs_audio_features[[#This Row],[duration_ms]]/(60*1000)),":",MOD(INT(spotify_top_songs_audio_features[[#This Row],[duration_ms]]/1000),60))</f>
        <v>3:38</v>
      </c>
      <c r="AA58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842" t="str">
        <f>spotify_top_songs_audio_features[[#This Row],[track_name]]</f>
        <v>As the World Caves In</v>
      </c>
    </row>
    <row r="5843" spans="1:28" x14ac:dyDescent="0.25">
      <c r="A5843" t="s">
        <v>10890</v>
      </c>
      <c r="B5843" t="s">
        <v>10891</v>
      </c>
      <c r="C5843" t="s">
        <v>10892</v>
      </c>
      <c r="D5843" t="s">
        <v>552</v>
      </c>
      <c r="E5843" t="s">
        <v>23</v>
      </c>
      <c r="F5843" t="s">
        <v>32</v>
      </c>
      <c r="G5843" t="s">
        <v>25</v>
      </c>
      <c r="H5843">
        <v>76</v>
      </c>
      <c r="I5843">
        <v>8</v>
      </c>
      <c r="J5843">
        <v>537</v>
      </c>
      <c r="K5843" t="s">
        <v>6622</v>
      </c>
      <c r="L5843">
        <v>52</v>
      </c>
      <c r="M5843">
        <v>12</v>
      </c>
      <c r="N5843">
        <v>675</v>
      </c>
      <c r="O5843">
        <v>-5777</v>
      </c>
      <c r="P5843">
        <v>13504</v>
      </c>
      <c r="Q5843">
        <v>165125</v>
      </c>
      <c r="R5843">
        <v>1</v>
      </c>
      <c r="S5843">
        <v>5215875</v>
      </c>
      <c r="U5843" t="str">
        <f>IFERROR(LEFT(spotify_top_songs_audio_features[[#This Row],[artist_names]],SEARCH(",",spotify_top_songs_audio_features[[#This Row],[artist_names]])-1),spotify_top_songs_audio_features[[#This Row],[artist_names]])</f>
        <v>RAF Camora</v>
      </c>
      <c r="V5843" t="str">
        <f>IFERROR(MID(spotify_top_songs_audio_features[[#This Row],[artist_names]],SEARCH(",",spotify_top_songs_audio_features[[#This Row],[artist_names]])+2,99),"")</f>
        <v/>
      </c>
      <c r="W5843" t="str">
        <f>spotify_top_songs_audio_features[[#This Row],[source]]</f>
        <v>Indipendenza</v>
      </c>
      <c r="X5843" s="1">
        <f>spotify_top_songs_audio_features[[#This Row],[streams]]</f>
        <v>5215875</v>
      </c>
      <c r="Y5843" t="str">
        <f>IF(Tabela2[[#This Row],[feat]]="","","Feat")</f>
        <v/>
      </c>
      <c r="Z5843" s="17" t="str">
        <f>CONCATENATE(INT(spotify_top_songs_audio_features[[#This Row],[duration_ms]]/(60*1000)),":",MOD(INT(spotify_top_songs_audio_features[[#This Row],[duration_ms]]/1000),60))</f>
        <v>2:45</v>
      </c>
      <c r="AA58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843" t="str">
        <f>spotify_top_songs_audio_features[[#This Row],[track_name]]</f>
        <v>Adriana</v>
      </c>
    </row>
    <row r="5844" spans="1:28" x14ac:dyDescent="0.25">
      <c r="A5844" t="s">
        <v>498</v>
      </c>
      <c r="B5844" t="s">
        <v>499</v>
      </c>
      <c r="C5844" t="s">
        <v>500</v>
      </c>
      <c r="D5844" t="s">
        <v>501</v>
      </c>
      <c r="E5844" t="s">
        <v>86</v>
      </c>
      <c r="F5844" t="s">
        <v>32</v>
      </c>
      <c r="G5844" t="s">
        <v>25</v>
      </c>
      <c r="H5844">
        <v>742</v>
      </c>
      <c r="I5844">
        <v>731</v>
      </c>
      <c r="J5844">
        <v>306</v>
      </c>
      <c r="K5844" t="s">
        <v>502</v>
      </c>
      <c r="L5844">
        <v>0</v>
      </c>
      <c r="M5844">
        <v>131</v>
      </c>
      <c r="N5844">
        <v>547</v>
      </c>
      <c r="O5844">
        <v>-4362</v>
      </c>
      <c r="P5844">
        <v>174019</v>
      </c>
      <c r="Q5844">
        <v>183143</v>
      </c>
      <c r="R5844">
        <v>1</v>
      </c>
      <c r="S5844">
        <v>5215211</v>
      </c>
      <c r="U5844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5844" t="str">
        <f>IFERROR(MID(spotify_top_songs_audio_features[[#This Row],[artist_names]],SEARCH(",",spotify_top_songs_audio_features[[#This Row],[artist_names]])+2,99),"")</f>
        <v/>
      </c>
      <c r="W5844" t="str">
        <f>spotify_top_songs_audio_features[[#This Row],[source]]</f>
        <v>300 Entertainment</v>
      </c>
      <c r="X5844" s="1">
        <f>spotify_top_songs_audio_features[[#This Row],[streams]]</f>
        <v>5215211</v>
      </c>
      <c r="Y5844" t="str">
        <f>IF(Tabela2[[#This Row],[feat]]="","","Feat")</f>
        <v/>
      </c>
      <c r="Z5844" s="17" t="str">
        <f>CONCATENATE(INT(spotify_top_songs_audio_features[[#This Row],[duration_ms]]/(60*1000)),":",MOD(INT(spotify_top_songs_audio_features[[#This Row],[duration_ms]]/1000),60))</f>
        <v>3:3</v>
      </c>
      <c r="AA58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844" t="str">
        <f>spotify_top_songs_audio_features[[#This Row],[track_name]]</f>
        <v>B.I.T.C.H.</v>
      </c>
    </row>
    <row r="5845" spans="1:28" x14ac:dyDescent="0.25">
      <c r="A5845" t="s">
        <v>10543</v>
      </c>
      <c r="B5845" t="s">
        <v>1015</v>
      </c>
      <c r="C5845" t="s">
        <v>10544</v>
      </c>
      <c r="D5845" t="s">
        <v>1017</v>
      </c>
      <c r="E5845" t="s">
        <v>70</v>
      </c>
      <c r="F5845" t="s">
        <v>24</v>
      </c>
      <c r="G5845" t="s">
        <v>25</v>
      </c>
      <c r="H5845">
        <v>825</v>
      </c>
      <c r="I5845">
        <v>547</v>
      </c>
      <c r="J5845">
        <v>859</v>
      </c>
      <c r="K5845" t="s">
        <v>10545</v>
      </c>
      <c r="L5845">
        <v>0</v>
      </c>
      <c r="M5845">
        <v>22</v>
      </c>
      <c r="N5845">
        <v>184</v>
      </c>
      <c r="O5845">
        <v>-3938</v>
      </c>
      <c r="P5845">
        <v>152007</v>
      </c>
      <c r="Q5845">
        <v>255849</v>
      </c>
      <c r="R5845">
        <v>1</v>
      </c>
      <c r="S5845">
        <v>5211916</v>
      </c>
      <c r="U5845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5845" t="str">
        <f>IFERROR(MID(spotify_top_songs_audio_features[[#This Row],[artist_names]],SEARCH(",",spotify_top_songs_audio_features[[#This Row],[artist_names]])+2,99),"")</f>
        <v/>
      </c>
      <c r="W5845" t="str">
        <f>spotify_top_songs_audio_features[[#This Row],[source]]</f>
        <v>Quality Control Music, LLC</v>
      </c>
      <c r="X5845" s="1">
        <f>spotify_top_songs_audio_features[[#This Row],[streams]]</f>
        <v>5211916</v>
      </c>
      <c r="Y5845" t="str">
        <f>IF(Tabela2[[#This Row],[feat]]="","","Feat")</f>
        <v/>
      </c>
      <c r="Z5845" s="17" t="str">
        <f>CONCATENATE(INT(spotify_top_songs_audio_features[[#This Row],[duration_ms]]/(60*1000)),":",MOD(INT(spotify_top_songs_audio_features[[#This Row],[duration_ms]]/1000),60))</f>
        <v>4:15</v>
      </c>
      <c r="AA58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45" t="str">
        <f>spotify_top_songs_audio_features[[#This Row],[track_name]]</f>
        <v>Higher We Go - Intro</v>
      </c>
    </row>
    <row r="5846" spans="1:28" x14ac:dyDescent="0.25">
      <c r="A5846" t="s">
        <v>900</v>
      </c>
      <c r="B5846" t="s">
        <v>901</v>
      </c>
      <c r="C5846" t="s">
        <v>902</v>
      </c>
      <c r="D5846" t="s">
        <v>903</v>
      </c>
      <c r="E5846" t="s">
        <v>31</v>
      </c>
      <c r="F5846" t="s">
        <v>32</v>
      </c>
      <c r="G5846" t="s">
        <v>25</v>
      </c>
      <c r="H5846">
        <v>714</v>
      </c>
      <c r="I5846">
        <v>817</v>
      </c>
      <c r="J5846">
        <v>435</v>
      </c>
      <c r="K5846" t="s">
        <v>904</v>
      </c>
      <c r="L5846">
        <v>0</v>
      </c>
      <c r="M5846">
        <v>14</v>
      </c>
      <c r="N5846">
        <v>408</v>
      </c>
      <c r="O5846">
        <v>-3987</v>
      </c>
      <c r="P5846">
        <v>1741</v>
      </c>
      <c r="Q5846">
        <v>170200</v>
      </c>
      <c r="R5846">
        <v>1</v>
      </c>
      <c r="S5846">
        <v>5209795</v>
      </c>
      <c r="U5846" t="str">
        <f>IFERROR(LEFT(spotify_top_songs_audio_features[[#This Row],[artist_names]],SEARCH(",",spotify_top_songs_audio_features[[#This Row],[artist_names]])-1),spotify_top_songs_audio_features[[#This Row],[artist_names]])</f>
        <v>Luciano</v>
      </c>
      <c r="V5846" t="str">
        <f>IFERROR(MID(spotify_top_songs_audio_features[[#This Row],[artist_names]],SEARCH(",",spotify_top_songs_audio_features[[#This Row],[artist_names]])+2,99),"")</f>
        <v>Samra</v>
      </c>
      <c r="W5846" t="str">
        <f>spotify_top_songs_audio_features[[#This Row],[source]]</f>
        <v>Urban</v>
      </c>
      <c r="X5846" s="1">
        <f>spotify_top_songs_audio_features[[#This Row],[streams]]</f>
        <v>5209795</v>
      </c>
      <c r="Y5846" t="str">
        <f>IF(Tabela2[[#This Row],[feat]]="","","Feat")</f>
        <v>Feat</v>
      </c>
      <c r="Z5846" s="17" t="str">
        <f>CONCATENATE(INT(spotify_top_songs_audio_features[[#This Row],[duration_ms]]/(60*1000)),":",MOD(INT(spotify_top_songs_audio_features[[#This Row],[duration_ms]]/1000),60))</f>
        <v>2:50</v>
      </c>
      <c r="AA58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46" t="str">
        <f>spotify_top_songs_audio_features[[#This Row],[track_name]]</f>
        <v>Ya Salame</v>
      </c>
    </row>
    <row r="5847" spans="1:28" x14ac:dyDescent="0.25">
      <c r="A5847" t="s">
        <v>13245</v>
      </c>
      <c r="B5847" t="s">
        <v>13246</v>
      </c>
      <c r="C5847" t="s">
        <v>13247</v>
      </c>
      <c r="D5847" t="s">
        <v>13248</v>
      </c>
      <c r="E5847" t="s">
        <v>86</v>
      </c>
      <c r="F5847" t="s">
        <v>32</v>
      </c>
      <c r="G5847" t="s">
        <v>25</v>
      </c>
      <c r="H5847">
        <v>784</v>
      </c>
      <c r="I5847">
        <v>529</v>
      </c>
      <c r="J5847">
        <v>742</v>
      </c>
      <c r="K5847" t="s">
        <v>13249</v>
      </c>
      <c r="L5847">
        <v>0</v>
      </c>
      <c r="M5847">
        <v>118</v>
      </c>
      <c r="N5847">
        <v>246</v>
      </c>
      <c r="O5847">
        <v>-7681</v>
      </c>
      <c r="P5847">
        <v>134041</v>
      </c>
      <c r="Q5847">
        <v>187362</v>
      </c>
      <c r="R5847">
        <v>1</v>
      </c>
      <c r="S5847">
        <v>5208787</v>
      </c>
      <c r="U5847" t="str">
        <f>IFERROR(LEFT(spotify_top_songs_audio_features[[#This Row],[artist_names]],SEARCH(",",spotify_top_songs_audio_features[[#This Row],[artist_names]])-1),spotify_top_songs_audio_features[[#This Row],[artist_names]])</f>
        <v>Booba</v>
      </c>
      <c r="V5847" t="str">
        <f>IFERROR(MID(spotify_top_songs_audio_features[[#This Row],[artist_names]],SEARCH(",",spotify_top_songs_audio_features[[#This Row],[artist_names]])+2,99),"")</f>
        <v>JSX</v>
      </c>
      <c r="W5847" t="str">
        <f>spotify_top_songs_audio_features[[#This Row],[source]]</f>
        <v>Universal Music Distribution Deal</v>
      </c>
      <c r="X5847" s="1">
        <f>spotify_top_songs_audio_features[[#This Row],[streams]]</f>
        <v>5208787</v>
      </c>
      <c r="Y5847" t="str">
        <f>IF(Tabela2[[#This Row],[feat]]="","","Feat")</f>
        <v>Feat</v>
      </c>
      <c r="Z5847" s="17" t="str">
        <f>CONCATENATE(INT(spotify_top_songs_audio_features[[#This Row],[duration_ms]]/(60*1000)),":",MOD(INT(spotify_top_songs_audio_features[[#This Row],[duration_ms]]/1000),60))</f>
        <v>3:7</v>
      </c>
      <c r="AA58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847" t="str">
        <f>spotify_top_songs_audio_features[[#This Row],[track_name]]</f>
        <v>Mona Lisa</v>
      </c>
    </row>
    <row r="5848" spans="1:28" x14ac:dyDescent="0.25">
      <c r="A5848" t="s">
        <v>16621</v>
      </c>
      <c r="B5848" t="s">
        <v>12476</v>
      </c>
      <c r="C5848" t="s">
        <v>7296</v>
      </c>
      <c r="D5848" t="s">
        <v>48</v>
      </c>
      <c r="E5848" t="s">
        <v>86</v>
      </c>
      <c r="F5848" t="s">
        <v>24</v>
      </c>
      <c r="G5848" t="s">
        <v>25</v>
      </c>
      <c r="H5848">
        <v>34</v>
      </c>
      <c r="I5848">
        <v>684</v>
      </c>
      <c r="J5848">
        <v>44</v>
      </c>
      <c r="K5848" t="s">
        <v>16622</v>
      </c>
      <c r="L5848">
        <v>0</v>
      </c>
      <c r="M5848">
        <v>348</v>
      </c>
      <c r="N5848">
        <v>556</v>
      </c>
      <c r="O5848">
        <v>-6306</v>
      </c>
      <c r="P5848">
        <v>112969</v>
      </c>
      <c r="Q5848">
        <v>248819</v>
      </c>
      <c r="R5848">
        <v>1</v>
      </c>
      <c r="S5848">
        <v>5204674</v>
      </c>
      <c r="U5848" t="str">
        <f>IFERROR(LEFT(spotify_top_songs_audio_features[[#This Row],[artist_names]],SEARCH(",",spotify_top_songs_audio_features[[#This Row],[artist_names]])-1),spotify_top_songs_audio_features[[#This Row],[artist_names]])</f>
        <v>Conan Gray</v>
      </c>
      <c r="V5848" t="str">
        <f>IFERROR(MID(spotify_top_songs_audio_features[[#This Row],[artist_names]],SEARCH(",",spotify_top_songs_audio_features[[#This Row],[artist_names]])+2,99),"")</f>
        <v/>
      </c>
      <c r="W5848" t="str">
        <f>spotify_top_songs_audio_features[[#This Row],[source]]</f>
        <v>Republic Records</v>
      </c>
      <c r="X5848" s="1">
        <f>spotify_top_songs_audio_features[[#This Row],[streams]]</f>
        <v>5204674</v>
      </c>
      <c r="Y5848" t="str">
        <f>IF(Tabela2[[#This Row],[feat]]="","","Feat")</f>
        <v/>
      </c>
      <c r="Z5848" s="17" t="str">
        <f>CONCATENATE(INT(spotify_top_songs_audio_features[[#This Row],[duration_ms]]/(60*1000)),":",MOD(INT(spotify_top_songs_audio_features[[#This Row],[duration_ms]]/1000),60))</f>
        <v>4:8</v>
      </c>
      <c r="AA58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848" t="str">
        <f>spotify_top_songs_audio_features[[#This Row],[track_name]]</f>
        <v>Memories</v>
      </c>
    </row>
    <row r="5849" spans="1:28" x14ac:dyDescent="0.25">
      <c r="A5849" t="s">
        <v>17589</v>
      </c>
      <c r="B5849" t="s">
        <v>3528</v>
      </c>
      <c r="C5849" t="s">
        <v>17590</v>
      </c>
      <c r="D5849" t="s">
        <v>187</v>
      </c>
      <c r="E5849" t="s">
        <v>142</v>
      </c>
      <c r="F5849" t="s">
        <v>24</v>
      </c>
      <c r="G5849" t="s">
        <v>25</v>
      </c>
      <c r="H5849">
        <v>443</v>
      </c>
      <c r="I5849">
        <v>582</v>
      </c>
      <c r="J5849">
        <v>482</v>
      </c>
      <c r="K5849" t="s">
        <v>1689</v>
      </c>
      <c r="L5849">
        <v>0</v>
      </c>
      <c r="M5849">
        <v>127</v>
      </c>
      <c r="N5849">
        <v>239</v>
      </c>
      <c r="O5849">
        <v>-602</v>
      </c>
      <c r="P5849">
        <v>147589</v>
      </c>
      <c r="Q5849">
        <v>193090</v>
      </c>
      <c r="R5849">
        <v>1</v>
      </c>
      <c r="S5849">
        <v>5204120</v>
      </c>
      <c r="U5849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5849" t="str">
        <f>IFERROR(MID(spotify_top_songs_audio_features[[#This Row],[artist_names]],SEARCH(",",spotify_top_songs_audio_features[[#This Row],[artist_names]])+2,99),"")</f>
        <v/>
      </c>
      <c r="W5849" t="str">
        <f>spotify_top_songs_audio_features[[#This Row],[source]]</f>
        <v>Capitol Records</v>
      </c>
      <c r="X5849" s="1">
        <f>spotify_top_songs_audio_features[[#This Row],[streams]]</f>
        <v>5204120</v>
      </c>
      <c r="Y5849" t="str">
        <f>IF(Tabela2[[#This Row],[feat]]="","","Feat")</f>
        <v/>
      </c>
      <c r="Z5849" s="17" t="str">
        <f>CONCATENATE(INT(spotify_top_songs_audio_features[[#This Row],[duration_ms]]/(60*1000)),":",MOD(INT(spotify_top_songs_audio_features[[#This Row],[duration_ms]]/1000),60))</f>
        <v>3:13</v>
      </c>
      <c r="AA58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49" t="str">
        <f>spotify_top_songs_audio_features[[#This Row],[track_name]]</f>
        <v>Black And White</v>
      </c>
    </row>
    <row r="5850" spans="1:28" x14ac:dyDescent="0.25">
      <c r="A5850" t="s">
        <v>13330</v>
      </c>
      <c r="B5850" t="s">
        <v>13331</v>
      </c>
      <c r="C5850" t="s">
        <v>13332</v>
      </c>
      <c r="D5850" t="s">
        <v>777</v>
      </c>
      <c r="E5850" t="s">
        <v>43</v>
      </c>
      <c r="F5850" t="s">
        <v>32</v>
      </c>
      <c r="G5850" t="s">
        <v>25</v>
      </c>
      <c r="H5850">
        <v>863</v>
      </c>
      <c r="I5850">
        <v>74</v>
      </c>
      <c r="J5850">
        <v>151</v>
      </c>
      <c r="K5850" t="s">
        <v>13333</v>
      </c>
      <c r="L5850">
        <v>272</v>
      </c>
      <c r="M5850">
        <v>932</v>
      </c>
      <c r="N5850">
        <v>54</v>
      </c>
      <c r="O5850">
        <v>-5879</v>
      </c>
      <c r="P5850">
        <v>129966</v>
      </c>
      <c r="Q5850">
        <v>174021</v>
      </c>
      <c r="R5850">
        <v>1</v>
      </c>
      <c r="S5850">
        <v>5203700</v>
      </c>
      <c r="U5850" t="str">
        <f>IFERROR(LEFT(spotify_top_songs_audio_features[[#This Row],[artist_names]],SEARCH(",",spotify_top_songs_audio_features[[#This Row],[artist_names]])-1),spotify_top_songs_audio_features[[#This Row],[artist_names]])</f>
        <v>187 Strassenbande</v>
      </c>
      <c r="V5850" t="str">
        <f>IFERROR(MID(spotify_top_songs_audio_features[[#This Row],[artist_names]],SEARCH(",",spotify_top_songs_audio_features[[#This Row],[artist_names]])+2,99),"")</f>
        <v>Bonez MC, Frauenarzt</v>
      </c>
      <c r="W5850" t="str">
        <f>spotify_top_songs_audio_features[[#This Row],[source]]</f>
        <v>187 Strassenbande</v>
      </c>
      <c r="X5850" s="1">
        <f>spotify_top_songs_audio_features[[#This Row],[streams]]</f>
        <v>5203700</v>
      </c>
      <c r="Y5850" t="str">
        <f>IF(Tabela2[[#This Row],[feat]]="","","Feat")</f>
        <v>Feat</v>
      </c>
      <c r="Z5850" s="17" t="str">
        <f>CONCATENATE(INT(spotify_top_songs_audio_features[[#This Row],[duration_ms]]/(60*1000)),":",MOD(INT(spotify_top_songs_audio_features[[#This Row],[duration_ms]]/1000),60))</f>
        <v>2:54</v>
      </c>
      <c r="AA58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850" t="str">
        <f>spotify_top_songs_audio_features[[#This Row],[track_name]]</f>
        <v>Extasy</v>
      </c>
    </row>
    <row r="5851" spans="1:28" x14ac:dyDescent="0.25">
      <c r="A5851" t="s">
        <v>10666</v>
      </c>
      <c r="B5851" t="s">
        <v>6301</v>
      </c>
      <c r="C5851" t="s">
        <v>6302</v>
      </c>
      <c r="D5851" t="s">
        <v>6303</v>
      </c>
      <c r="E5851" t="s">
        <v>70</v>
      </c>
      <c r="F5851" t="s">
        <v>24</v>
      </c>
      <c r="G5851" t="s">
        <v>25</v>
      </c>
      <c r="H5851">
        <v>456</v>
      </c>
      <c r="I5851">
        <v>437</v>
      </c>
      <c r="J5851">
        <v>867</v>
      </c>
      <c r="K5851" t="s">
        <v>4216</v>
      </c>
      <c r="L5851">
        <v>0</v>
      </c>
      <c r="M5851">
        <v>218</v>
      </c>
      <c r="N5851">
        <v>209</v>
      </c>
      <c r="O5851">
        <v>-11156</v>
      </c>
      <c r="P5851">
        <v>108678</v>
      </c>
      <c r="Q5851">
        <v>171743</v>
      </c>
      <c r="R5851">
        <v>16</v>
      </c>
      <c r="S5851">
        <v>5198900</v>
      </c>
      <c r="U5851" t="str">
        <f>IFERROR(LEFT(spotify_top_songs_audio_features[[#This Row],[artist_names]],SEARCH(",",spotify_top_songs_audio_features[[#This Row],[artist_names]])-1),spotify_top_songs_audio_features[[#This Row],[artist_names]])</f>
        <v>Dhruv</v>
      </c>
      <c r="V5851" t="str">
        <f>IFERROR(MID(spotify_top_songs_audio_features[[#This Row],[artist_names]],SEARCH(",",spotify_top_songs_audio_features[[#This Row],[artist_names]])+2,99),"")</f>
        <v/>
      </c>
      <c r="W5851" t="str">
        <f>spotify_top_songs_audio_features[[#This Row],[source]]</f>
        <v>Little Worry/RCA Records</v>
      </c>
      <c r="X5851" s="1">
        <f>spotify_top_songs_audio_features[[#This Row],[streams]]</f>
        <v>5198900</v>
      </c>
      <c r="Y5851" t="str">
        <f>IF(Tabela2[[#This Row],[feat]]="","","Feat")</f>
        <v/>
      </c>
      <c r="Z5851" s="17" t="str">
        <f>CONCATENATE(INT(spotify_top_songs_audio_features[[#This Row],[duration_ms]]/(60*1000)),":",MOD(INT(spotify_top_songs_audio_features[[#This Row],[duration_ms]]/1000),60))</f>
        <v>2:51</v>
      </c>
      <c r="AA58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51" t="str">
        <f>spotify_top_songs_audio_features[[#This Row],[track_name]]</f>
        <v>double take</v>
      </c>
    </row>
    <row r="5852" spans="1:28" x14ac:dyDescent="0.25">
      <c r="A5852" t="s">
        <v>10485</v>
      </c>
      <c r="B5852" t="s">
        <v>3062</v>
      </c>
      <c r="C5852" t="s">
        <v>10486</v>
      </c>
      <c r="D5852" t="s">
        <v>1927</v>
      </c>
      <c r="E5852" t="s">
        <v>31</v>
      </c>
      <c r="F5852" t="s">
        <v>24</v>
      </c>
      <c r="G5852" t="s">
        <v>25</v>
      </c>
      <c r="H5852">
        <v>456</v>
      </c>
      <c r="I5852">
        <v>828</v>
      </c>
      <c r="J5852">
        <v>77</v>
      </c>
      <c r="K5852" t="s">
        <v>3364</v>
      </c>
      <c r="L5852">
        <v>0</v>
      </c>
      <c r="M5852">
        <v>21</v>
      </c>
      <c r="N5852">
        <v>313</v>
      </c>
      <c r="O5852">
        <v>-6225</v>
      </c>
      <c r="P5852">
        <v>116719</v>
      </c>
      <c r="Q5852">
        <v>189132</v>
      </c>
      <c r="R5852">
        <v>1</v>
      </c>
      <c r="S5852">
        <v>5198066</v>
      </c>
      <c r="U5852" t="str">
        <f>IFERROR(LEFT(spotify_top_songs_audio_features[[#This Row],[artist_names]],SEARCH(",",spotify_top_songs_audio_features[[#This Row],[artist_names]])-1),spotify_top_songs_audio_features[[#This Row],[artist_names]])</f>
        <v>Panic! At The Disco</v>
      </c>
      <c r="V5852" t="str">
        <f>IFERROR(MID(spotify_top_songs_audio_features[[#This Row],[artist_names]],SEARCH(",",spotify_top_songs_audio_features[[#This Row],[artist_names]])+2,99),"")</f>
        <v/>
      </c>
      <c r="W5852" t="str">
        <f>spotify_top_songs_audio_features[[#This Row],[source]]</f>
        <v>Walt Disney Records</v>
      </c>
      <c r="X5852" s="1">
        <f>spotify_top_songs_audio_features[[#This Row],[streams]]</f>
        <v>5198066</v>
      </c>
      <c r="Y5852" t="str">
        <f>IF(Tabela2[[#This Row],[feat]]="","","Feat")</f>
        <v/>
      </c>
      <c r="Z5852" s="17" t="str">
        <f>CONCATENATE(INT(spotify_top_songs_audio_features[[#This Row],[duration_ms]]/(60*1000)),":",MOD(INT(spotify_top_songs_audio_features[[#This Row],[duration_ms]]/1000),60))</f>
        <v>3:9</v>
      </c>
      <c r="AA58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52" t="str">
        <f>spotify_top_songs_audio_features[[#This Row],[track_name]]</f>
        <v>Into the Unknown - Panic! At The Disco Version</v>
      </c>
    </row>
    <row r="5853" spans="1:28" x14ac:dyDescent="0.25">
      <c r="A5853" t="s">
        <v>11856</v>
      </c>
      <c r="B5853" t="s">
        <v>11857</v>
      </c>
      <c r="C5853" t="s">
        <v>11858</v>
      </c>
      <c r="D5853" t="s">
        <v>341</v>
      </c>
      <c r="E5853" t="s">
        <v>23</v>
      </c>
      <c r="F5853" t="s">
        <v>32</v>
      </c>
      <c r="G5853" t="s">
        <v>25</v>
      </c>
      <c r="H5853">
        <v>859</v>
      </c>
      <c r="I5853">
        <v>558</v>
      </c>
      <c r="J5853">
        <v>902</v>
      </c>
      <c r="K5853" t="s">
        <v>9188</v>
      </c>
      <c r="L5853">
        <v>324</v>
      </c>
      <c r="M5853">
        <v>124</v>
      </c>
      <c r="N5853">
        <v>357</v>
      </c>
      <c r="O5853">
        <v>-8991</v>
      </c>
      <c r="P5853">
        <v>114978</v>
      </c>
      <c r="Q5853">
        <v>144391</v>
      </c>
      <c r="R5853">
        <v>1</v>
      </c>
      <c r="S5853">
        <v>5197587</v>
      </c>
      <c r="U5853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5853" t="str">
        <f>IFERROR(MID(spotify_top_songs_audio_features[[#This Row],[artist_names]],SEARCH(",",spotify_top_songs_audio_features[[#This Row],[artist_names]])+2,99),"")</f>
        <v>Tove Lo</v>
      </c>
      <c r="W5853" t="str">
        <f>spotify_top_songs_audio_features[[#This Row],[source]]</f>
        <v>Epic Amsterdam</v>
      </c>
      <c r="X5853" s="1">
        <f>spotify_top_songs_audio_features[[#This Row],[streams]]</f>
        <v>5197587</v>
      </c>
      <c r="Y5853" t="str">
        <f>IF(Tabela2[[#This Row],[feat]]="","","Feat")</f>
        <v>Feat</v>
      </c>
      <c r="Z5853" s="17" t="str">
        <f>CONCATENATE(INT(spotify_top_songs_audio_features[[#This Row],[duration_ms]]/(60*1000)),":",MOD(INT(spotify_top_songs_audio_features[[#This Row],[duration_ms]]/1000),60))</f>
        <v>2:24</v>
      </c>
      <c r="AA58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853" t="str">
        <f>spotify_top_songs_audio_features[[#This Row],[track_name]]</f>
        <v>Pressure (feat. Tove Lo)</v>
      </c>
    </row>
    <row r="5854" spans="1:28" x14ac:dyDescent="0.25">
      <c r="A5854" t="s">
        <v>12379</v>
      </c>
      <c r="B5854" t="s">
        <v>112</v>
      </c>
      <c r="C5854" t="s">
        <v>12380</v>
      </c>
      <c r="D5854" t="s">
        <v>112</v>
      </c>
      <c r="E5854" t="s">
        <v>469</v>
      </c>
      <c r="F5854" t="s">
        <v>24</v>
      </c>
      <c r="G5854" t="s">
        <v>25</v>
      </c>
      <c r="H5854">
        <v>563</v>
      </c>
      <c r="I5854">
        <v>473</v>
      </c>
      <c r="J5854">
        <v>503</v>
      </c>
      <c r="K5854" t="s">
        <v>7277</v>
      </c>
      <c r="L5854">
        <v>1.2E-4</v>
      </c>
      <c r="M5854">
        <v>109</v>
      </c>
      <c r="N5854">
        <v>405</v>
      </c>
      <c r="O5854">
        <v>-11548</v>
      </c>
      <c r="P5854">
        <v>101934</v>
      </c>
      <c r="Q5854">
        <v>208609</v>
      </c>
      <c r="R5854">
        <v>1</v>
      </c>
      <c r="S5854">
        <v>5197564</v>
      </c>
      <c r="U5854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854" t="str">
        <f>IFERROR(MID(spotify_top_songs_audio_features[[#This Row],[artist_names]],SEARCH(",",spotify_top_songs_audio_features[[#This Row],[artist_names]])+2,99),"")</f>
        <v/>
      </c>
      <c r="W5854" t="str">
        <f>spotify_top_songs_audio_features[[#This Row],[source]]</f>
        <v>Taylor Swift</v>
      </c>
      <c r="X5854" s="1">
        <f>spotify_top_songs_audio_features[[#This Row],[streams]]</f>
        <v>5197564</v>
      </c>
      <c r="Y5854" t="str">
        <f>IF(Tabela2[[#This Row],[feat]]="","","Feat")</f>
        <v/>
      </c>
      <c r="Z5854" s="17" t="str">
        <f>CONCATENATE(INT(spotify_top_songs_audio_features[[#This Row],[duration_ms]]/(60*1000)),":",MOD(INT(spotify_top_songs_audio_features[[#This Row],[duration_ms]]/1000),60))</f>
        <v>3:28</v>
      </c>
      <c r="AA58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854" t="str">
        <f>spotify_top_songs_audio_features[[#This Row],[track_name]]</f>
        <v>Don’t You (Taylor’s Version) (From The Vault)</v>
      </c>
    </row>
    <row r="5855" spans="1:28" x14ac:dyDescent="0.25">
      <c r="A5855" t="s">
        <v>12570</v>
      </c>
      <c r="B5855" t="s">
        <v>1006</v>
      </c>
      <c r="C5855" t="s">
        <v>12571</v>
      </c>
      <c r="D5855" t="s">
        <v>1008</v>
      </c>
      <c r="E5855" t="s">
        <v>70</v>
      </c>
      <c r="F5855" t="s">
        <v>24</v>
      </c>
      <c r="G5855" t="s">
        <v>25</v>
      </c>
      <c r="H5855">
        <v>892</v>
      </c>
      <c r="I5855">
        <v>633</v>
      </c>
      <c r="J5855">
        <v>902</v>
      </c>
      <c r="K5855" t="s">
        <v>3065</v>
      </c>
      <c r="L5855">
        <v>189</v>
      </c>
      <c r="M5855">
        <v>139</v>
      </c>
      <c r="N5855">
        <v>459</v>
      </c>
      <c r="O5855">
        <v>-7471</v>
      </c>
      <c r="P5855">
        <v>137994</v>
      </c>
      <c r="Q5855">
        <v>195047</v>
      </c>
      <c r="R5855">
        <v>1</v>
      </c>
      <c r="S5855">
        <v>5196483</v>
      </c>
      <c r="U5855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855" t="str">
        <f>IFERROR(MID(spotify_top_songs_audio_features[[#This Row],[artist_names]],SEARCH(",",spotify_top_songs_audio_features[[#This Row],[artist_names]])+2,99),"")</f>
        <v/>
      </c>
      <c r="W5855" t="str">
        <f>spotify_top_songs_audio_features[[#This Row],[source]]</f>
        <v>Slaughter Gang, LLC/Epic Records</v>
      </c>
      <c r="X5855" s="1">
        <f>spotify_top_songs_audio_features[[#This Row],[streams]]</f>
        <v>5196483</v>
      </c>
      <c r="Y5855" t="str">
        <f>IF(Tabela2[[#This Row],[feat]]="","","Feat")</f>
        <v/>
      </c>
      <c r="Z5855" s="17" t="str">
        <f>CONCATENATE(INT(spotify_top_songs_audio_features[[#This Row],[duration_ms]]/(60*1000)),":",MOD(INT(spotify_top_songs_audio_features[[#This Row],[duration_ms]]/1000),60))</f>
        <v>3:15</v>
      </c>
      <c r="AA58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55" t="str">
        <f>spotify_top_songs_audio_features[[#This Row],[track_name]]</f>
        <v>ball w/o you</v>
      </c>
    </row>
    <row r="5856" spans="1:28" x14ac:dyDescent="0.25">
      <c r="A5856" t="s">
        <v>15069</v>
      </c>
      <c r="B5856" t="s">
        <v>588</v>
      </c>
      <c r="C5856" t="s">
        <v>15070</v>
      </c>
      <c r="D5856" t="s">
        <v>390</v>
      </c>
      <c r="E5856" t="s">
        <v>113</v>
      </c>
      <c r="F5856" t="s">
        <v>32</v>
      </c>
      <c r="G5856" t="s">
        <v>25</v>
      </c>
      <c r="H5856">
        <v>673</v>
      </c>
      <c r="I5856">
        <v>514</v>
      </c>
      <c r="J5856">
        <v>465</v>
      </c>
      <c r="K5856" t="s">
        <v>10088</v>
      </c>
      <c r="L5856">
        <v>8.4999999999999995E-4</v>
      </c>
      <c r="M5856">
        <v>385</v>
      </c>
      <c r="N5856">
        <v>312</v>
      </c>
      <c r="O5856">
        <v>-10772</v>
      </c>
      <c r="P5856">
        <v>100035</v>
      </c>
      <c r="Q5856">
        <v>208000</v>
      </c>
      <c r="R5856">
        <v>1</v>
      </c>
      <c r="S5856">
        <v>5195372</v>
      </c>
      <c r="U5856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5856" t="str">
        <f>IFERROR(MID(spotify_top_songs_audio_features[[#This Row],[artist_names]],SEARCH(",",spotify_top_songs_audio_features[[#This Row],[artist_names]])+2,99),"")</f>
        <v/>
      </c>
      <c r="W5856" t="str">
        <f>spotify_top_songs_audio_features[[#This Row],[source]]</f>
        <v>Disruptor Records/Columbia</v>
      </c>
      <c r="X5856" s="1">
        <f>spotify_top_songs_audio_features[[#This Row],[streams]]</f>
        <v>5195372</v>
      </c>
      <c r="Y5856" t="str">
        <f>IF(Tabela2[[#This Row],[feat]]="","","Feat")</f>
        <v/>
      </c>
      <c r="Z5856" s="17" t="str">
        <f>CONCATENATE(INT(spotify_top_songs_audio_features[[#This Row],[duration_ms]]/(60*1000)),":",MOD(INT(spotify_top_songs_audio_features[[#This Row],[duration_ms]]/1000),60))</f>
        <v>3:28</v>
      </c>
      <c r="AA58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856" t="str">
        <f>spotify_top_songs_audio_features[[#This Row],[track_name]]</f>
        <v>Honest</v>
      </c>
    </row>
    <row r="5857" spans="1:28" x14ac:dyDescent="0.25">
      <c r="A5857" t="s">
        <v>11545</v>
      </c>
      <c r="B5857" t="s">
        <v>11546</v>
      </c>
      <c r="C5857" t="s">
        <v>11547</v>
      </c>
      <c r="D5857" t="s">
        <v>501</v>
      </c>
      <c r="E5857" t="s">
        <v>70</v>
      </c>
      <c r="F5857" t="s">
        <v>32</v>
      </c>
      <c r="G5857" t="s">
        <v>25</v>
      </c>
      <c r="H5857">
        <v>823</v>
      </c>
      <c r="I5857">
        <v>504</v>
      </c>
      <c r="J5857">
        <v>16</v>
      </c>
      <c r="K5857" t="s">
        <v>662</v>
      </c>
      <c r="L5857">
        <v>0</v>
      </c>
      <c r="M5857">
        <v>417</v>
      </c>
      <c r="N5857">
        <v>481</v>
      </c>
      <c r="O5857">
        <v>-865</v>
      </c>
      <c r="P5857">
        <v>112985</v>
      </c>
      <c r="Q5857">
        <v>169907</v>
      </c>
      <c r="R5857">
        <v>1</v>
      </c>
      <c r="S5857">
        <v>5193309</v>
      </c>
      <c r="U5857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5857" t="str">
        <f>IFERROR(MID(spotify_top_songs_audio_features[[#This Row],[artist_names]],SEARCH(",",spotify_top_songs_audio_features[[#This Row],[artist_names]])+2,99),"")</f>
        <v>Travis Scott</v>
      </c>
      <c r="W5857" t="str">
        <f>spotify_top_songs_audio_features[[#This Row],[source]]</f>
        <v>300 Entertainment</v>
      </c>
      <c r="X5857" s="1">
        <f>spotify_top_songs_audio_features[[#This Row],[streams]]</f>
        <v>5193309</v>
      </c>
      <c r="Y5857" t="str">
        <f>IF(Tabela2[[#This Row],[feat]]="","","Feat")</f>
        <v>Feat</v>
      </c>
      <c r="Z5857" s="17" t="str">
        <f>CONCATENATE(INT(spotify_top_songs_audio_features[[#This Row],[duration_ms]]/(60*1000)),":",MOD(INT(spotify_top_songs_audio_features[[#This Row],[duration_ms]]/1000),60))</f>
        <v>2:49</v>
      </c>
      <c r="AA58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57" t="str">
        <f>spotify_top_songs_audio_features[[#This Row],[track_name]]</f>
        <v>TOP FLOOR (feat. Travis Scott)</v>
      </c>
    </row>
    <row r="5858" spans="1:28" x14ac:dyDescent="0.25">
      <c r="A5858" t="s">
        <v>237</v>
      </c>
      <c r="B5858" t="s">
        <v>238</v>
      </c>
      <c r="C5858" t="s">
        <v>239</v>
      </c>
      <c r="D5858" t="s">
        <v>240</v>
      </c>
      <c r="E5858" t="s">
        <v>97</v>
      </c>
      <c r="F5858" t="s">
        <v>24</v>
      </c>
      <c r="G5858" t="s">
        <v>25</v>
      </c>
      <c r="H5858">
        <v>701</v>
      </c>
      <c r="I5858">
        <v>714</v>
      </c>
      <c r="J5858">
        <v>524</v>
      </c>
      <c r="K5858" t="s">
        <v>241</v>
      </c>
      <c r="L5858">
        <v>0</v>
      </c>
      <c r="M5858">
        <v>883</v>
      </c>
      <c r="N5858">
        <v>604</v>
      </c>
      <c r="O5858">
        <v>-5906</v>
      </c>
      <c r="P5858">
        <v>8691</v>
      </c>
      <c r="Q5858">
        <v>173353</v>
      </c>
      <c r="R5858">
        <v>1</v>
      </c>
      <c r="S5858">
        <v>5192813</v>
      </c>
      <c r="U5858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5858" t="str">
        <f>IFERROR(MID(spotify_top_songs_audio_features[[#This Row],[artist_names]],SEARCH(",",spotify_top_songs_audio_features[[#This Row],[artist_names]])+2,99),"")</f>
        <v>Samra</v>
      </c>
      <c r="W5858" t="str">
        <f>spotify_top_songs_audio_features[[#This Row],[source]]</f>
        <v>Bra Musik</v>
      </c>
      <c r="X5858" s="1">
        <f>spotify_top_songs_audio_features[[#This Row],[streams]]</f>
        <v>5192813</v>
      </c>
      <c r="Y5858" t="str">
        <f>IF(Tabela2[[#This Row],[feat]]="","","Feat")</f>
        <v>Feat</v>
      </c>
      <c r="Z5858" s="17" t="str">
        <f>CONCATENATE(INT(spotify_top_songs_audio_features[[#This Row],[duration_ms]]/(60*1000)),":",MOD(INT(spotify_top_songs_audio_features[[#This Row],[duration_ms]]/1000),60))</f>
        <v>2:53</v>
      </c>
      <c r="AA58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858" t="str">
        <f>spotify_top_songs_audio_features[[#This Row],[track_name]]</f>
        <v>100k Cash</v>
      </c>
    </row>
    <row r="5859" spans="1:28" x14ac:dyDescent="0.25">
      <c r="A5859" t="s">
        <v>5102</v>
      </c>
      <c r="B5859" t="s">
        <v>1950</v>
      </c>
      <c r="C5859" t="s">
        <v>5103</v>
      </c>
      <c r="D5859" t="s">
        <v>445</v>
      </c>
      <c r="E5859" t="s">
        <v>102</v>
      </c>
      <c r="F5859" t="s">
        <v>32</v>
      </c>
      <c r="G5859" t="s">
        <v>25</v>
      </c>
      <c r="H5859">
        <v>754</v>
      </c>
      <c r="I5859">
        <v>615</v>
      </c>
      <c r="J5859">
        <v>171</v>
      </c>
      <c r="K5859" t="s">
        <v>904</v>
      </c>
      <c r="L5859">
        <v>0</v>
      </c>
      <c r="M5859">
        <v>13</v>
      </c>
      <c r="N5859">
        <v>349</v>
      </c>
      <c r="O5859">
        <v>-5346</v>
      </c>
      <c r="P5859">
        <v>140036</v>
      </c>
      <c r="Q5859">
        <v>214314</v>
      </c>
      <c r="R5859">
        <v>1</v>
      </c>
      <c r="S5859">
        <v>5191797</v>
      </c>
      <c r="U5859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5859" t="str">
        <f>IFERROR(MID(spotify_top_songs_audio_features[[#This Row],[artist_names]],SEARCH(",",spotify_top_songs_audio_features[[#This Row],[artist_names]])+2,99),"")</f>
        <v/>
      </c>
      <c r="W5859" t="str">
        <f>spotify_top_songs_audio_features[[#This Row],[source]]</f>
        <v>Young Money Records, Inc.</v>
      </c>
      <c r="X5859" s="1">
        <f>spotify_top_songs_audio_features[[#This Row],[streams]]</f>
        <v>5191797</v>
      </c>
      <c r="Y5859" t="str">
        <f>IF(Tabela2[[#This Row],[feat]]="","","Feat")</f>
        <v/>
      </c>
      <c r="Z5859" s="17" t="str">
        <f>CONCATENATE(INT(spotify_top_songs_audio_features[[#This Row],[duration_ms]]/(60*1000)),":",MOD(INT(spotify_top_songs_audio_features[[#This Row],[duration_ms]]/1000),60))</f>
        <v>3:34</v>
      </c>
      <c r="AA58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859" t="str">
        <f>spotify_top_songs_audio_features[[#This Row],[track_name]]</f>
        <v>Demon</v>
      </c>
    </row>
    <row r="5860" spans="1:28" x14ac:dyDescent="0.25">
      <c r="A5860" t="s">
        <v>15522</v>
      </c>
      <c r="B5860" t="s">
        <v>12776</v>
      </c>
      <c r="C5860" t="s">
        <v>12777</v>
      </c>
      <c r="D5860" t="s">
        <v>377</v>
      </c>
      <c r="E5860" t="s">
        <v>113</v>
      </c>
      <c r="F5860" t="s">
        <v>32</v>
      </c>
      <c r="G5860" t="s">
        <v>25</v>
      </c>
      <c r="H5860">
        <v>732</v>
      </c>
      <c r="I5860">
        <v>831</v>
      </c>
      <c r="J5860">
        <v>691</v>
      </c>
      <c r="K5860" t="s">
        <v>2306</v>
      </c>
      <c r="L5860">
        <v>0</v>
      </c>
      <c r="M5860">
        <v>903</v>
      </c>
      <c r="N5860">
        <v>684</v>
      </c>
      <c r="O5860">
        <v>-3791</v>
      </c>
      <c r="P5860">
        <v>123942</v>
      </c>
      <c r="Q5860">
        <v>177935</v>
      </c>
      <c r="R5860">
        <v>14</v>
      </c>
      <c r="S5860">
        <v>5189494</v>
      </c>
      <c r="U5860" t="str">
        <f>IFERROR(LEFT(spotify_top_songs_audio_features[[#This Row],[artist_names]],SEARCH(",",spotify_top_songs_audio_features[[#This Row],[artist_names]])-1),spotify_top_songs_audio_features[[#This Row],[artist_names]])</f>
        <v>Hugo &amp; Guilherme</v>
      </c>
      <c r="V5860" t="str">
        <f>IFERROR(MID(spotify_top_songs_audio_features[[#This Row],[artist_names]],SEARCH(",",spotify_top_songs_audio_features[[#This Row],[artist_names]])+2,99),"")</f>
        <v>Marília Mendonça</v>
      </c>
      <c r="W5860" t="str">
        <f>spotify_top_songs_audio_features[[#This Row],[source]]</f>
        <v>Som Livre</v>
      </c>
      <c r="X5860" s="1">
        <f>spotify_top_songs_audio_features[[#This Row],[streams]]</f>
        <v>5189494</v>
      </c>
      <c r="Y5860" t="str">
        <f>IF(Tabela2[[#This Row],[feat]]="","","Feat")</f>
        <v>Feat</v>
      </c>
      <c r="Z5860" s="17" t="str">
        <f>CONCATENATE(INT(spotify_top_songs_audio_features[[#This Row],[duration_ms]]/(60*1000)),":",MOD(INT(spotify_top_songs_audio_features[[#This Row],[duration_ms]]/1000),60))</f>
        <v>2:57</v>
      </c>
      <c r="AA58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860" t="str">
        <f>spotify_top_songs_audio_features[[#This Row],[track_name]]</f>
        <v>Mal Feito - Ao Vivo</v>
      </c>
    </row>
    <row r="5861" spans="1:28" x14ac:dyDescent="0.25">
      <c r="A5861" t="s">
        <v>3771</v>
      </c>
      <c r="B5861" t="s">
        <v>3772</v>
      </c>
      <c r="C5861" t="s">
        <v>3773</v>
      </c>
      <c r="D5861" t="s">
        <v>2028</v>
      </c>
      <c r="E5861" t="s">
        <v>113</v>
      </c>
      <c r="F5861" t="s">
        <v>24</v>
      </c>
      <c r="G5861" t="s">
        <v>25</v>
      </c>
      <c r="H5861">
        <v>499</v>
      </c>
      <c r="I5861">
        <v>673</v>
      </c>
      <c r="J5861">
        <v>348</v>
      </c>
      <c r="K5861" t="s">
        <v>3774</v>
      </c>
      <c r="L5861">
        <v>1.21E-4</v>
      </c>
      <c r="M5861">
        <v>208</v>
      </c>
      <c r="N5861">
        <v>301</v>
      </c>
      <c r="O5861">
        <v>-4505</v>
      </c>
      <c r="P5861">
        <v>12187</v>
      </c>
      <c r="Q5861">
        <v>263400</v>
      </c>
      <c r="R5861">
        <v>3</v>
      </c>
      <c r="S5861">
        <v>5189475</v>
      </c>
      <c r="U5861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5861" t="str">
        <f>IFERROR(MID(spotify_top_songs_audio_features[[#This Row],[artist_names]],SEARCH(",",spotify_top_songs_audio_features[[#This Row],[artist_names]])+2,99),"")</f>
        <v>The Night Game</v>
      </c>
      <c r="W5861" t="str">
        <f>spotify_top_songs_audio_features[[#This Row],[source]]</f>
        <v>Kygo</v>
      </c>
      <c r="X5861" s="1">
        <f>spotify_top_songs_audio_features[[#This Row],[streams]]</f>
        <v>5189475</v>
      </c>
      <c r="Y5861" t="str">
        <f>IF(Tabela2[[#This Row],[feat]]="","","Feat")</f>
        <v>Feat</v>
      </c>
      <c r="Z5861" s="17" t="str">
        <f>CONCATENATE(INT(spotify_top_songs_audio_features[[#This Row],[duration_ms]]/(60*1000)),":",MOD(INT(spotify_top_songs_audio_features[[#This Row],[duration_ms]]/1000),60))</f>
        <v>4:23</v>
      </c>
      <c r="AA58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861" t="str">
        <f>spotify_top_songs_audio_features[[#This Row],[track_name]]</f>
        <v>Kids in Love (feat. The Night Game)</v>
      </c>
    </row>
    <row r="5862" spans="1:28" x14ac:dyDescent="0.25">
      <c r="A5862" t="s">
        <v>8370</v>
      </c>
      <c r="B5862" t="s">
        <v>112</v>
      </c>
      <c r="C5862" t="s">
        <v>8371</v>
      </c>
      <c r="D5862" t="s">
        <v>112</v>
      </c>
      <c r="E5862" t="s">
        <v>113</v>
      </c>
      <c r="F5862" t="s">
        <v>24</v>
      </c>
      <c r="G5862" t="s">
        <v>25</v>
      </c>
      <c r="H5862">
        <v>609</v>
      </c>
      <c r="I5862">
        <v>373</v>
      </c>
      <c r="J5862">
        <v>263</v>
      </c>
      <c r="K5862" t="s">
        <v>7020</v>
      </c>
      <c r="L5862">
        <v>0</v>
      </c>
      <c r="M5862">
        <v>779</v>
      </c>
      <c r="N5862">
        <v>13</v>
      </c>
      <c r="O5862">
        <v>-8819</v>
      </c>
      <c r="P5862">
        <v>106007</v>
      </c>
      <c r="Q5862">
        <v>244237</v>
      </c>
      <c r="R5862">
        <v>1</v>
      </c>
      <c r="S5862">
        <v>5189423</v>
      </c>
      <c r="U5862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862" t="str">
        <f>IFERROR(MID(spotify_top_songs_audio_features[[#This Row],[artist_names]],SEARCH(",",spotify_top_songs_audio_features[[#This Row],[artist_names]])+2,99),"")</f>
        <v/>
      </c>
      <c r="W5862" t="str">
        <f>spotify_top_songs_audio_features[[#This Row],[source]]</f>
        <v>Taylor Swift</v>
      </c>
      <c r="X5862" s="1">
        <f>spotify_top_songs_audio_features[[#This Row],[streams]]</f>
        <v>5189423</v>
      </c>
      <c r="Y5862" t="str">
        <f>IF(Tabela2[[#This Row],[feat]]="","","Feat")</f>
        <v/>
      </c>
      <c r="Z5862" s="17" t="str">
        <f>CONCATENATE(INT(spotify_top_songs_audio_features[[#This Row],[duration_ms]]/(60*1000)),":",MOD(INT(spotify_top_songs_audio_features[[#This Row],[duration_ms]]/1000),60))</f>
        <v>4:4</v>
      </c>
      <c r="AA58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862" t="str">
        <f>spotify_top_songs_audio_features[[#This Row],[track_name]]</f>
        <v>We Were Happy (Taylor’s Version) (From The Vault)</v>
      </c>
    </row>
    <row r="5863" spans="1:28" x14ac:dyDescent="0.25">
      <c r="A5863" t="s">
        <v>14275</v>
      </c>
      <c r="B5863" t="s">
        <v>293</v>
      </c>
      <c r="C5863" t="s">
        <v>14276</v>
      </c>
      <c r="D5863" t="s">
        <v>85</v>
      </c>
      <c r="E5863" t="s">
        <v>43</v>
      </c>
      <c r="F5863" t="s">
        <v>24</v>
      </c>
      <c r="G5863" t="s">
        <v>25</v>
      </c>
      <c r="H5863">
        <v>384</v>
      </c>
      <c r="I5863">
        <v>701</v>
      </c>
      <c r="J5863">
        <v>367</v>
      </c>
      <c r="K5863" t="s">
        <v>14277</v>
      </c>
      <c r="L5863">
        <v>17</v>
      </c>
      <c r="M5863">
        <v>805</v>
      </c>
      <c r="N5863">
        <v>288</v>
      </c>
      <c r="O5863">
        <v>-16512</v>
      </c>
      <c r="P5863">
        <v>63425</v>
      </c>
      <c r="Q5863">
        <v>229326</v>
      </c>
      <c r="R5863">
        <v>1</v>
      </c>
      <c r="S5863">
        <v>5187928</v>
      </c>
      <c r="U5863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863" t="str">
        <f>IFERROR(MID(spotify_top_songs_audio_features[[#This Row],[artist_names]],SEARCH(",",spotify_top_songs_audio_features[[#This Row],[artist_names]])+2,99),"")</f>
        <v/>
      </c>
      <c r="W5863" t="str">
        <f>spotify_top_songs_audio_features[[#This Row],[source]]</f>
        <v>Polydor Records</v>
      </c>
      <c r="X5863" s="1">
        <f>spotify_top_songs_audio_features[[#This Row],[streams]]</f>
        <v>5187928</v>
      </c>
      <c r="Y5863" t="str">
        <f>IF(Tabela2[[#This Row],[feat]]="","","Feat")</f>
        <v/>
      </c>
      <c r="Z5863" s="17" t="str">
        <f>CONCATENATE(INT(spotify_top_songs_audio_features[[#This Row],[duration_ms]]/(60*1000)),":",MOD(INT(spotify_top_songs_audio_features[[#This Row],[duration_ms]]/1000),60))</f>
        <v>3:49</v>
      </c>
      <c r="AA58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863" t="str">
        <f>spotify_top_songs_audio_features[[#This Row],[track_name]]</f>
        <v>Love song</v>
      </c>
    </row>
    <row r="5864" spans="1:28" x14ac:dyDescent="0.25">
      <c r="A5864" t="s">
        <v>14631</v>
      </c>
      <c r="B5864" t="s">
        <v>14632</v>
      </c>
      <c r="C5864" t="s">
        <v>14633</v>
      </c>
      <c r="D5864" t="s">
        <v>254</v>
      </c>
      <c r="E5864" t="s">
        <v>31</v>
      </c>
      <c r="F5864" t="s">
        <v>24</v>
      </c>
      <c r="G5864" t="s">
        <v>25</v>
      </c>
      <c r="H5864">
        <v>893</v>
      </c>
      <c r="I5864">
        <v>463</v>
      </c>
      <c r="J5864">
        <v>36</v>
      </c>
      <c r="K5864" t="s">
        <v>2083</v>
      </c>
      <c r="L5864">
        <v>0</v>
      </c>
      <c r="M5864">
        <v>318</v>
      </c>
      <c r="N5864">
        <v>591</v>
      </c>
      <c r="O5864">
        <v>-5301</v>
      </c>
      <c r="P5864">
        <v>81026</v>
      </c>
      <c r="Q5864">
        <v>229601</v>
      </c>
      <c r="R5864">
        <v>1</v>
      </c>
      <c r="S5864">
        <v>5186354</v>
      </c>
      <c r="U5864" t="str">
        <f>IFERROR(LEFT(spotify_top_songs_audio_features[[#This Row],[artist_names]],SEARCH(",",spotify_top_songs_audio_features[[#This Row],[artist_names]])-1),spotify_top_songs_audio_features[[#This Row],[artist_names]])</f>
        <v>BIA</v>
      </c>
      <c r="V5864" t="str">
        <f>IFERROR(MID(spotify_top_songs_audio_features[[#This Row],[artist_names]],SEARCH(",",spotify_top_songs_audio_features[[#This Row],[artist_names]])+2,99),"")</f>
        <v>Nicki Minaj</v>
      </c>
      <c r="W5864" t="str">
        <f>spotify_top_songs_audio_features[[#This Row],[source]]</f>
        <v>Epic</v>
      </c>
      <c r="X5864" s="1">
        <f>spotify_top_songs_audio_features[[#This Row],[streams]]</f>
        <v>5186354</v>
      </c>
      <c r="Y5864" t="str">
        <f>IF(Tabela2[[#This Row],[feat]]="","","Feat")</f>
        <v>Feat</v>
      </c>
      <c r="Z5864" s="17" t="str">
        <f>CONCATENATE(INT(spotify_top_songs_audio_features[[#This Row],[duration_ms]]/(60*1000)),":",MOD(INT(spotify_top_songs_audio_features[[#This Row],[duration_ms]]/1000),60))</f>
        <v>3:49</v>
      </c>
      <c r="AA58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64" t="str">
        <f>spotify_top_songs_audio_features[[#This Row],[track_name]]</f>
        <v>WHOLE LOTTA MONEY (feat. Nicki Minaj) - Remix</v>
      </c>
    </row>
    <row r="5865" spans="1:28" x14ac:dyDescent="0.25">
      <c r="A5865" t="s">
        <v>11315</v>
      </c>
      <c r="B5865" t="s">
        <v>11316</v>
      </c>
      <c r="C5865" t="s">
        <v>11317</v>
      </c>
      <c r="D5865" t="s">
        <v>341</v>
      </c>
      <c r="E5865" t="s">
        <v>43</v>
      </c>
      <c r="F5865" t="s">
        <v>24</v>
      </c>
      <c r="G5865" t="s">
        <v>25</v>
      </c>
      <c r="H5865">
        <v>573</v>
      </c>
      <c r="I5865">
        <v>739</v>
      </c>
      <c r="J5865">
        <v>581</v>
      </c>
      <c r="K5865" t="s">
        <v>492</v>
      </c>
      <c r="L5865">
        <v>0</v>
      </c>
      <c r="M5865">
        <v>175</v>
      </c>
      <c r="N5865">
        <v>363</v>
      </c>
      <c r="O5865">
        <v>-5455</v>
      </c>
      <c r="P5865">
        <v>120077</v>
      </c>
      <c r="Q5865">
        <v>174062</v>
      </c>
      <c r="R5865">
        <v>1</v>
      </c>
      <c r="S5865">
        <v>5186141</v>
      </c>
      <c r="U5865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5865" t="str">
        <f>IFERROR(MID(spotify_top_songs_audio_features[[#This Row],[artist_names]],SEARCH(",",spotify_top_songs_audio_features[[#This Row],[artist_names]])+2,99),"")</f>
        <v>Clinton Kane</v>
      </c>
      <c r="W5865" t="str">
        <f>spotify_top_songs_audio_features[[#This Row],[source]]</f>
        <v>Epic Amsterdam</v>
      </c>
      <c r="X5865" s="1">
        <f>spotify_top_songs_audio_features[[#This Row],[streams]]</f>
        <v>5186141</v>
      </c>
      <c r="Y5865" t="str">
        <f>IF(Tabela2[[#This Row],[feat]]="","","Feat")</f>
        <v>Feat</v>
      </c>
      <c r="Z5865" s="17" t="str">
        <f>CONCATENATE(INT(spotify_top_songs_audio_features[[#This Row],[duration_ms]]/(60*1000)),":",MOD(INT(spotify_top_songs_audio_features[[#This Row],[duration_ms]]/1000),60))</f>
        <v>2:54</v>
      </c>
      <c r="AA58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865" t="str">
        <f>spotify_top_songs_audio_features[[#This Row],[track_name]]</f>
        <v>Drown (feat. Clinton Kane)</v>
      </c>
    </row>
    <row r="5866" spans="1:28" x14ac:dyDescent="0.25">
      <c r="A5866" t="s">
        <v>1125</v>
      </c>
      <c r="B5866" t="s">
        <v>1126</v>
      </c>
      <c r="C5866" t="s">
        <v>1127</v>
      </c>
      <c r="D5866" t="s">
        <v>1128</v>
      </c>
      <c r="E5866" t="s">
        <v>142</v>
      </c>
      <c r="F5866" t="s">
        <v>24</v>
      </c>
      <c r="G5866" t="s">
        <v>25</v>
      </c>
      <c r="H5866">
        <v>774</v>
      </c>
      <c r="I5866">
        <v>723</v>
      </c>
      <c r="J5866">
        <v>496</v>
      </c>
      <c r="K5866" t="s">
        <v>1129</v>
      </c>
      <c r="L5866">
        <v>1.82E-3</v>
      </c>
      <c r="M5866">
        <v>1</v>
      </c>
      <c r="N5866">
        <v>769</v>
      </c>
      <c r="O5866">
        <v>-5545</v>
      </c>
      <c r="P5866">
        <v>121057</v>
      </c>
      <c r="Q5866">
        <v>191399</v>
      </c>
      <c r="R5866">
        <v>1</v>
      </c>
      <c r="S5866">
        <v>5186062</v>
      </c>
      <c r="U5866" t="str">
        <f>IFERROR(LEFT(spotify_top_songs_audio_features[[#This Row],[artist_names]],SEARCH(",",spotify_top_songs_audio_features[[#This Row],[artist_names]])-1),spotify_top_songs_audio_features[[#This Row],[artist_names]])</f>
        <v>David Guetta</v>
      </c>
      <c r="V5866" t="str">
        <f>IFERROR(MID(spotify_top_songs_audio_features[[#This Row],[artist_names]],SEARCH(",",spotify_top_songs_audio_features[[#This Row],[artist_names]])+2,99),"")</f>
        <v>Martin Solveig</v>
      </c>
      <c r="W5866" t="str">
        <f>spotify_top_songs_audio_features[[#This Row],[source]]</f>
        <v>Parlophone (France)</v>
      </c>
      <c r="X5866" s="1">
        <f>spotify_top_songs_audio_features[[#This Row],[streams]]</f>
        <v>5186062</v>
      </c>
      <c r="Y5866" t="str">
        <f>IF(Tabela2[[#This Row],[feat]]="","","Feat")</f>
        <v>Feat</v>
      </c>
      <c r="Z5866" s="17" t="str">
        <f>CONCATENATE(INT(spotify_top_songs_audio_features[[#This Row],[duration_ms]]/(60*1000)),":",MOD(INT(spotify_top_songs_audio_features[[#This Row],[duration_ms]]/1000),60))</f>
        <v>3:11</v>
      </c>
      <c r="AA58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66" t="str">
        <f>spotify_top_songs_audio_features[[#This Row],[track_name]]</f>
        <v>Thing for You (with Martin Solveig)</v>
      </c>
    </row>
    <row r="5867" spans="1:28" x14ac:dyDescent="0.25">
      <c r="A5867" t="s">
        <v>17361</v>
      </c>
      <c r="B5867" t="s">
        <v>112</v>
      </c>
      <c r="C5867" t="s">
        <v>6309</v>
      </c>
      <c r="D5867" t="s">
        <v>112</v>
      </c>
      <c r="E5867" t="s">
        <v>86</v>
      </c>
      <c r="F5867" t="s">
        <v>32</v>
      </c>
      <c r="G5867" t="s">
        <v>25</v>
      </c>
      <c r="H5867">
        <v>661</v>
      </c>
      <c r="I5867">
        <v>819</v>
      </c>
      <c r="J5867">
        <v>519</v>
      </c>
      <c r="K5867" t="s">
        <v>103</v>
      </c>
      <c r="L5867">
        <v>0</v>
      </c>
      <c r="M5867">
        <v>647</v>
      </c>
      <c r="N5867">
        <v>724</v>
      </c>
      <c r="O5867">
        <v>-6269</v>
      </c>
      <c r="P5867">
        <v>135937</v>
      </c>
      <c r="Q5867">
        <v>277592</v>
      </c>
      <c r="R5867">
        <v>1</v>
      </c>
      <c r="S5867">
        <v>5184828</v>
      </c>
      <c r="U5867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5867" t="str">
        <f>IFERROR(MID(spotify_top_songs_audio_features[[#This Row],[artist_names]],SEARCH(",",spotify_top_songs_audio_features[[#This Row],[artist_names]])+2,99),"")</f>
        <v/>
      </c>
      <c r="W5867" t="str">
        <f>spotify_top_songs_audio_features[[#This Row],[source]]</f>
        <v>Taylor Swift</v>
      </c>
      <c r="X5867" s="1">
        <f>spotify_top_songs_audio_features[[#This Row],[streams]]</f>
        <v>5184828</v>
      </c>
      <c r="Y5867" t="str">
        <f>IF(Tabela2[[#This Row],[feat]]="","","Feat")</f>
        <v/>
      </c>
      <c r="Z5867" s="17" t="str">
        <f>CONCATENATE(INT(spotify_top_songs_audio_features[[#This Row],[duration_ms]]/(60*1000)),":",MOD(INT(spotify_top_songs_audio_features[[#This Row],[duration_ms]]/1000),60))</f>
        <v>4:37</v>
      </c>
      <c r="AA58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867" t="str">
        <f>spotify_top_songs_audio_features[[#This Row],[track_name]]</f>
        <v>Mr. Perfectly Fine (Taylor’s Version) (From The Vault)</v>
      </c>
    </row>
    <row r="5868" spans="1:28" x14ac:dyDescent="0.25">
      <c r="A5868" t="s">
        <v>16337</v>
      </c>
      <c r="B5868" t="s">
        <v>6620</v>
      </c>
      <c r="C5868" t="s">
        <v>6621</v>
      </c>
      <c r="D5868" t="s">
        <v>1938</v>
      </c>
      <c r="E5868" t="s">
        <v>97</v>
      </c>
      <c r="F5868" t="s">
        <v>24</v>
      </c>
      <c r="G5868" t="s">
        <v>25</v>
      </c>
      <c r="H5868">
        <v>582</v>
      </c>
      <c r="I5868">
        <v>937</v>
      </c>
      <c r="J5868">
        <v>858</v>
      </c>
      <c r="K5868" t="s">
        <v>6622</v>
      </c>
      <c r="L5868">
        <v>0</v>
      </c>
      <c r="M5868">
        <v>684</v>
      </c>
      <c r="N5868">
        <v>939</v>
      </c>
      <c r="O5868">
        <v>-2118</v>
      </c>
      <c r="P5868">
        <v>168096</v>
      </c>
      <c r="Q5868">
        <v>166838</v>
      </c>
      <c r="R5868">
        <v>1</v>
      </c>
      <c r="S5868">
        <v>5177796</v>
      </c>
      <c r="U5868" t="str">
        <f>IFERROR(LEFT(spotify_top_songs_audio_features[[#This Row],[artist_names]],SEARCH(",",spotify_top_songs_audio_features[[#This Row],[artist_names]])-1),spotify_top_songs_audio_features[[#This Row],[artist_names]])</f>
        <v>Os Barões Da Pisadinha</v>
      </c>
      <c r="V5868" t="str">
        <f>IFERROR(MID(spotify_top_songs_audio_features[[#This Row],[artist_names]],SEARCH(",",spotify_top_songs_audio_features[[#This Row],[artist_names]])+2,99),"")</f>
        <v/>
      </c>
      <c r="W5868" t="str">
        <f>spotify_top_songs_audio_features[[#This Row],[source]]</f>
        <v>Sony Music Entertainment</v>
      </c>
      <c r="X5868" s="1">
        <f>spotify_top_songs_audio_features[[#This Row],[streams]]</f>
        <v>5177796</v>
      </c>
      <c r="Y5868" t="str">
        <f>IF(Tabela2[[#This Row],[feat]]="","","Feat")</f>
        <v/>
      </c>
      <c r="Z5868" s="17" t="str">
        <f>CONCATENATE(INT(spotify_top_songs_audio_features[[#This Row],[duration_ms]]/(60*1000)),":",MOD(INT(spotify_top_songs_audio_features[[#This Row],[duration_ms]]/1000),60))</f>
        <v>2:46</v>
      </c>
      <c r="AA58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868" t="str">
        <f>spotify_top_songs_audio_features[[#This Row],[track_name]]</f>
        <v>Recairei - Ao Vivo</v>
      </c>
    </row>
    <row r="5869" spans="1:28" x14ac:dyDescent="0.25">
      <c r="A5869" t="s">
        <v>4027</v>
      </c>
      <c r="B5869" t="s">
        <v>2692</v>
      </c>
      <c r="C5869" t="s">
        <v>4028</v>
      </c>
      <c r="D5869" t="s">
        <v>282</v>
      </c>
      <c r="E5869" t="s">
        <v>102</v>
      </c>
      <c r="F5869" t="s">
        <v>24</v>
      </c>
      <c r="G5869" t="s">
        <v>25</v>
      </c>
      <c r="H5869">
        <v>546</v>
      </c>
      <c r="I5869">
        <v>477</v>
      </c>
      <c r="J5869">
        <v>273</v>
      </c>
      <c r="K5869" t="s">
        <v>4029</v>
      </c>
      <c r="L5869">
        <v>612</v>
      </c>
      <c r="M5869">
        <v>911</v>
      </c>
      <c r="N5869">
        <v>16</v>
      </c>
      <c r="O5869">
        <v>-9051</v>
      </c>
      <c r="P5869">
        <v>1600</v>
      </c>
      <c r="Q5869">
        <v>286427</v>
      </c>
      <c r="R5869">
        <v>1</v>
      </c>
      <c r="S5869">
        <v>5177344</v>
      </c>
      <c r="U5869" t="str">
        <f>IFERROR(LEFT(spotify_top_songs_audio_features[[#This Row],[artist_names]],SEARCH(",",spotify_top_songs_audio_features[[#This Row],[artist_names]])-1),spotify_top_songs_audio_features[[#This Row],[artist_names]])</f>
        <v>John Mayer</v>
      </c>
      <c r="V5869" t="str">
        <f>IFERROR(MID(spotify_top_songs_audio_features[[#This Row],[artist_names]],SEARCH(",",spotify_top_songs_audio_features[[#This Row],[artist_names]])+2,99),"")</f>
        <v/>
      </c>
      <c r="W5869" t="str">
        <f>spotify_top_songs_audio_features[[#This Row],[source]]</f>
        <v>Columbia</v>
      </c>
      <c r="X5869" s="1">
        <f>spotify_top_songs_audio_features[[#This Row],[streams]]</f>
        <v>5177344</v>
      </c>
      <c r="Y5869" t="str">
        <f>IF(Tabela2[[#This Row],[feat]]="","","Feat")</f>
        <v/>
      </c>
      <c r="Z5869" s="17" t="str">
        <f>CONCATENATE(INT(spotify_top_songs_audio_features[[#This Row],[duration_ms]]/(60*1000)),":",MOD(INT(spotify_top_songs_audio_features[[#This Row],[duration_ms]]/1000),60))</f>
        <v>4:46</v>
      </c>
      <c r="AA58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869" t="str">
        <f>spotify_top_songs_audio_features[[#This Row],[track_name]]</f>
        <v>I Guess I Just Feel Like</v>
      </c>
    </row>
    <row r="5870" spans="1:28" x14ac:dyDescent="0.25">
      <c r="A5870" t="s">
        <v>9066</v>
      </c>
      <c r="B5870" t="s">
        <v>9067</v>
      </c>
      <c r="C5870" t="s">
        <v>9068</v>
      </c>
      <c r="D5870" t="s">
        <v>9069</v>
      </c>
      <c r="E5870" t="s">
        <v>43</v>
      </c>
      <c r="F5870" t="s">
        <v>32</v>
      </c>
      <c r="G5870" t="s">
        <v>25</v>
      </c>
      <c r="H5870">
        <v>534</v>
      </c>
      <c r="I5870">
        <v>365</v>
      </c>
      <c r="J5870">
        <v>33</v>
      </c>
      <c r="K5870" t="s">
        <v>9070</v>
      </c>
      <c r="L5870">
        <v>2.52E-4</v>
      </c>
      <c r="M5870">
        <v>158</v>
      </c>
      <c r="N5870">
        <v>237</v>
      </c>
      <c r="O5870">
        <v>-9187</v>
      </c>
      <c r="P5870">
        <v>123466</v>
      </c>
      <c r="Q5870">
        <v>183707</v>
      </c>
      <c r="R5870">
        <v>1</v>
      </c>
      <c r="S5870">
        <v>5174437</v>
      </c>
      <c r="U5870" t="str">
        <f>IFERROR(LEFT(spotify_top_songs_audio_features[[#This Row],[artist_names]],SEARCH(",",spotify_top_songs_audio_features[[#This Row],[artist_names]])-1),spotify_top_songs_audio_features[[#This Row],[artist_names]])</f>
        <v>Gjon's Tears</v>
      </c>
      <c r="V5870" t="str">
        <f>IFERROR(MID(spotify_top_songs_audio_features[[#This Row],[artist_names]],SEARCH(",",spotify_top_songs_audio_features[[#This Row],[artist_names]])+2,99),"")</f>
        <v/>
      </c>
      <c r="W5870" t="str">
        <f>spotify_top_songs_audio_features[[#This Row],[source]]</f>
        <v>Jo&amp;Co</v>
      </c>
      <c r="X5870" s="1">
        <f>spotify_top_songs_audio_features[[#This Row],[streams]]</f>
        <v>5174437</v>
      </c>
      <c r="Y5870" t="str">
        <f>IF(Tabela2[[#This Row],[feat]]="","","Feat")</f>
        <v/>
      </c>
      <c r="Z5870" s="17" t="str">
        <f>CONCATENATE(INT(spotify_top_songs_audio_features[[#This Row],[duration_ms]]/(60*1000)),":",MOD(INT(spotify_top_songs_audio_features[[#This Row],[duration_ms]]/1000),60))</f>
        <v>3:3</v>
      </c>
      <c r="AA58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870" t="str">
        <f>spotify_top_songs_audio_features[[#This Row],[track_name]]</f>
        <v>Tout l'univers</v>
      </c>
    </row>
    <row r="5871" spans="1:28" x14ac:dyDescent="0.25">
      <c r="A5871" t="s">
        <v>5875</v>
      </c>
      <c r="B5871" t="s">
        <v>2692</v>
      </c>
      <c r="C5871" t="s">
        <v>5876</v>
      </c>
      <c r="D5871" t="s">
        <v>282</v>
      </c>
      <c r="E5871" t="s">
        <v>142</v>
      </c>
      <c r="F5871" t="s">
        <v>24</v>
      </c>
      <c r="G5871" t="s">
        <v>25</v>
      </c>
      <c r="H5871">
        <v>741</v>
      </c>
      <c r="I5871">
        <v>556</v>
      </c>
      <c r="J5871">
        <v>266</v>
      </c>
      <c r="K5871" t="s">
        <v>5877</v>
      </c>
      <c r="L5871">
        <v>41</v>
      </c>
      <c r="M5871">
        <v>103</v>
      </c>
      <c r="N5871">
        <v>587</v>
      </c>
      <c r="O5871">
        <v>-9184</v>
      </c>
      <c r="P5871">
        <v>122008</v>
      </c>
      <c r="Q5871">
        <v>249080</v>
      </c>
      <c r="R5871">
        <v>1</v>
      </c>
      <c r="S5871">
        <v>5173308</v>
      </c>
      <c r="U5871" t="str">
        <f>IFERROR(LEFT(spotify_top_songs_audio_features[[#This Row],[artist_names]],SEARCH(",",spotify_top_songs_audio_features[[#This Row],[artist_names]])-1),spotify_top_songs_audio_features[[#This Row],[artist_names]])</f>
        <v>John Mayer</v>
      </c>
      <c r="V5871" t="str">
        <f>IFERROR(MID(spotify_top_songs_audio_features[[#This Row],[artist_names]],SEARCH(",",spotify_top_songs_audio_features[[#This Row],[artist_names]])+2,99),"")</f>
        <v/>
      </c>
      <c r="W5871" t="str">
        <f>spotify_top_songs_audio_features[[#This Row],[source]]</f>
        <v>Columbia</v>
      </c>
      <c r="X5871" s="1">
        <f>spotify_top_songs_audio_features[[#This Row],[streams]]</f>
        <v>5173308</v>
      </c>
      <c r="Y5871" t="str">
        <f>IF(Tabela2[[#This Row],[feat]]="","","Feat")</f>
        <v/>
      </c>
      <c r="Z5871" s="17" t="str">
        <f>CONCATENATE(INT(spotify_top_songs_audio_features[[#This Row],[duration_ms]]/(60*1000)),":",MOD(INT(spotify_top_songs_audio_features[[#This Row],[duration_ms]]/1000),60))</f>
        <v>4:9</v>
      </c>
      <c r="AA58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71" t="str">
        <f>spotify_top_songs_audio_features[[#This Row],[track_name]]</f>
        <v>Shot in the Dark</v>
      </c>
    </row>
    <row r="5872" spans="1:28" x14ac:dyDescent="0.25">
      <c r="A5872" t="s">
        <v>5999</v>
      </c>
      <c r="B5872" t="s">
        <v>6000</v>
      </c>
      <c r="C5872" t="s">
        <v>6001</v>
      </c>
      <c r="D5872" t="s">
        <v>6002</v>
      </c>
      <c r="E5872" t="s">
        <v>177</v>
      </c>
      <c r="F5872" t="s">
        <v>24</v>
      </c>
      <c r="G5872" t="s">
        <v>64</v>
      </c>
      <c r="H5872">
        <v>422</v>
      </c>
      <c r="I5872">
        <v>491</v>
      </c>
      <c r="J5872">
        <v>368</v>
      </c>
      <c r="K5872" t="s">
        <v>5174</v>
      </c>
      <c r="L5872">
        <v>0</v>
      </c>
      <c r="M5872">
        <v>142</v>
      </c>
      <c r="N5872">
        <v>67</v>
      </c>
      <c r="O5872">
        <v>-5703</v>
      </c>
      <c r="P5872">
        <v>184344</v>
      </c>
      <c r="Q5872">
        <v>181714</v>
      </c>
      <c r="R5872">
        <v>2</v>
      </c>
      <c r="S5872">
        <v>5173216</v>
      </c>
      <c r="U5872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5872" t="str">
        <f>IFERROR(MID(spotify_top_songs_audio_features[[#This Row],[artist_names]],SEARCH(",",spotify_top_songs_audio_features[[#This Row],[artist_names]])+2,99),"")</f>
        <v>Lil Uzi Vert</v>
      </c>
      <c r="W5872" t="str">
        <f>spotify_top_songs_audio_features[[#This Row],[source]]</f>
        <v>1400 Entertainment, Inc. / 10K Projects</v>
      </c>
      <c r="X5872" s="1">
        <f>spotify_top_songs_audio_features[[#This Row],[streams]]</f>
        <v>5173216</v>
      </c>
      <c r="Y5872" t="str">
        <f>IF(Tabela2[[#This Row],[feat]]="","","Feat")</f>
        <v>Feat</v>
      </c>
      <c r="Z5872" s="17" t="str">
        <f>CONCATENATE(INT(spotify_top_songs_audio_features[[#This Row],[duration_ms]]/(60*1000)),":",MOD(INT(spotify_top_songs_audio_features[[#This Row],[duration_ms]]/1000),60))</f>
        <v>3:1</v>
      </c>
      <c r="AA58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872" t="str">
        <f>spotify_top_songs_audio_features[[#This Row],[track_name]]</f>
        <v>Holy Smokes (feat. Lil Uzi Vert)</v>
      </c>
    </row>
    <row r="5873" spans="1:28" x14ac:dyDescent="0.25">
      <c r="A5873" t="s">
        <v>8373</v>
      </c>
      <c r="B5873" t="s">
        <v>8374</v>
      </c>
      <c r="C5873" t="s">
        <v>8375</v>
      </c>
      <c r="D5873" t="s">
        <v>8376</v>
      </c>
      <c r="E5873" t="s">
        <v>43</v>
      </c>
      <c r="F5873" t="s">
        <v>24</v>
      </c>
      <c r="G5873" t="s">
        <v>64</v>
      </c>
      <c r="H5873">
        <v>434</v>
      </c>
      <c r="I5873">
        <v>889</v>
      </c>
      <c r="J5873">
        <v>509</v>
      </c>
      <c r="K5873" t="s">
        <v>8377</v>
      </c>
      <c r="L5873">
        <v>0</v>
      </c>
      <c r="M5873">
        <v>273</v>
      </c>
      <c r="N5873">
        <v>845</v>
      </c>
      <c r="O5873">
        <v>-5684</v>
      </c>
      <c r="P5873">
        <v>113326</v>
      </c>
      <c r="Q5873">
        <v>153338</v>
      </c>
      <c r="R5873">
        <v>1</v>
      </c>
      <c r="S5873">
        <v>5173178</v>
      </c>
      <c r="U5873" t="str">
        <f>IFERROR(LEFT(spotify_top_songs_audio_features[[#This Row],[artist_names]],SEARCH(",",spotify_top_songs_audio_features[[#This Row],[artist_names]])-1),spotify_top_songs_audio_features[[#This Row],[artist_names]])</f>
        <v>Kane Brown</v>
      </c>
      <c r="V5873" t="str">
        <f>IFERROR(MID(spotify_top_songs_audio_features[[#This Row],[artist_names]],SEARCH(",",spotify_top_songs_audio_features[[#This Row],[artist_names]])+2,99),"")</f>
        <v>blackbear</v>
      </c>
      <c r="W5873" t="str">
        <f>spotify_top_songs_audio_features[[#This Row],[source]]</f>
        <v>RCA Records Label Nashville</v>
      </c>
      <c r="X5873" s="1">
        <f>spotify_top_songs_audio_features[[#This Row],[streams]]</f>
        <v>5173178</v>
      </c>
      <c r="Y5873" t="str">
        <f>IF(Tabela2[[#This Row],[feat]]="","","Feat")</f>
        <v>Feat</v>
      </c>
      <c r="Z5873" s="17" t="str">
        <f>CONCATENATE(INT(spotify_top_songs_audio_features[[#This Row],[duration_ms]]/(60*1000)),":",MOD(INT(spotify_top_songs_audio_features[[#This Row],[duration_ms]]/1000),60))</f>
        <v>2:33</v>
      </c>
      <c r="AA58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873" t="str">
        <f>spotify_top_songs_audio_features[[#This Row],[track_name]]</f>
        <v>Memory</v>
      </c>
    </row>
    <row r="5874" spans="1:28" x14ac:dyDescent="0.25">
      <c r="A5874" t="s">
        <v>1307</v>
      </c>
      <c r="B5874" t="s">
        <v>1308</v>
      </c>
      <c r="C5874" t="s">
        <v>1309</v>
      </c>
      <c r="D5874" t="s">
        <v>171</v>
      </c>
      <c r="E5874" t="s">
        <v>177</v>
      </c>
      <c r="F5874" t="s">
        <v>32</v>
      </c>
      <c r="G5874" t="s">
        <v>25</v>
      </c>
      <c r="H5874">
        <v>703</v>
      </c>
      <c r="I5874">
        <v>704</v>
      </c>
      <c r="J5874">
        <v>641</v>
      </c>
      <c r="K5874" t="s">
        <v>1310</v>
      </c>
      <c r="L5874">
        <v>0</v>
      </c>
      <c r="M5874">
        <v>41</v>
      </c>
      <c r="N5874">
        <v>725</v>
      </c>
      <c r="O5874">
        <v>-6117</v>
      </c>
      <c r="P5874">
        <v>139933</v>
      </c>
      <c r="Q5874">
        <v>180000</v>
      </c>
      <c r="R5874">
        <v>1</v>
      </c>
      <c r="S5874">
        <v>5171235</v>
      </c>
      <c r="U5874" t="str">
        <f>IFERROR(LEFT(spotify_top_songs_audio_features[[#This Row],[artist_names]],SEARCH(",",spotify_top_songs_audio_features[[#This Row],[artist_names]])-1),spotify_top_songs_audio_features[[#This Row],[artist_names]])</f>
        <v>Shablo</v>
      </c>
      <c r="V5874" t="str">
        <f>IFERROR(MID(spotify_top_songs_audio_features[[#This Row],[artist_names]],SEARCH(",",spotify_top_songs_audio_features[[#This Row],[artist_names]])+2,99),"")</f>
        <v>Geolier, Sfera Ebbasta</v>
      </c>
      <c r="W5874" t="str">
        <f>spotify_top_songs_audio_features[[#This Row],[source]]</f>
        <v>Universal Music Italia srL.</v>
      </c>
      <c r="X5874" s="1">
        <f>spotify_top_songs_audio_features[[#This Row],[streams]]</f>
        <v>5171235</v>
      </c>
      <c r="Y5874" t="str">
        <f>IF(Tabela2[[#This Row],[feat]]="","","Feat")</f>
        <v>Feat</v>
      </c>
      <c r="Z5874" s="17" t="str">
        <f>CONCATENATE(INT(spotify_top_songs_audio_features[[#This Row],[duration_ms]]/(60*1000)),":",MOD(INT(spotify_top_songs_audio_features[[#This Row],[duration_ms]]/1000),60))</f>
        <v>3:0</v>
      </c>
      <c r="AA58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874" t="str">
        <f>spotify_top_songs_audio_features[[#This Row],[track_name]]</f>
        <v>M' Manc (con Geolier &amp; Sfera Ebbasta)</v>
      </c>
    </row>
    <row r="5875" spans="1:28" x14ac:dyDescent="0.25">
      <c r="A5875" t="s">
        <v>17187</v>
      </c>
      <c r="B5875" t="s">
        <v>17188</v>
      </c>
      <c r="C5875" t="s">
        <v>17189</v>
      </c>
      <c r="D5875" t="s">
        <v>1264</v>
      </c>
      <c r="E5875" t="s">
        <v>177</v>
      </c>
      <c r="F5875" t="s">
        <v>32</v>
      </c>
      <c r="G5875" t="s">
        <v>25</v>
      </c>
      <c r="H5875">
        <v>779</v>
      </c>
      <c r="I5875">
        <v>705</v>
      </c>
      <c r="J5875">
        <v>163</v>
      </c>
      <c r="K5875" t="s">
        <v>17190</v>
      </c>
      <c r="L5875">
        <v>0</v>
      </c>
      <c r="M5875">
        <v>971</v>
      </c>
      <c r="N5875">
        <v>196</v>
      </c>
      <c r="O5875">
        <v>-5891</v>
      </c>
      <c r="P5875">
        <v>140005</v>
      </c>
      <c r="Q5875">
        <v>192804</v>
      </c>
      <c r="R5875">
        <v>1</v>
      </c>
      <c r="S5875">
        <v>5170861</v>
      </c>
      <c r="U5875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875" t="str">
        <f>IFERROR(MID(spotify_top_songs_audio_features[[#This Row],[artist_names]],SEARCH(",",spotify_top_songs_audio_features[[#This Row],[artist_names]])+2,99),"")</f>
        <v>EST Gee</v>
      </c>
      <c r="W5875" t="str">
        <f>spotify_top_songs_audio_features[[#This Row],[source]]</f>
        <v>Quality Control Music/Motown Records</v>
      </c>
      <c r="X5875" s="1">
        <f>spotify_top_songs_audio_features[[#This Row],[streams]]</f>
        <v>5170861</v>
      </c>
      <c r="Y5875" t="str">
        <f>IF(Tabela2[[#This Row],[feat]]="","","Feat")</f>
        <v>Feat</v>
      </c>
      <c r="Z5875" s="17" t="str">
        <f>CONCATENATE(INT(spotify_top_songs_audio_features[[#This Row],[duration_ms]]/(60*1000)),":",MOD(INT(spotify_top_songs_audio_features[[#This Row],[duration_ms]]/1000),60))</f>
        <v>3:12</v>
      </c>
      <c r="AA58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875" t="str">
        <f>spotify_top_songs_audio_features[[#This Row],[track_name]]</f>
        <v>Real As It Gets (feat. EST Gee)</v>
      </c>
    </row>
    <row r="5876" spans="1:28" x14ac:dyDescent="0.25">
      <c r="A5876" t="s">
        <v>11787</v>
      </c>
      <c r="B5876" t="s">
        <v>11788</v>
      </c>
      <c r="C5876" t="s">
        <v>11789</v>
      </c>
      <c r="D5876" t="s">
        <v>11790</v>
      </c>
      <c r="E5876" t="s">
        <v>177</v>
      </c>
      <c r="F5876" t="s">
        <v>24</v>
      </c>
      <c r="G5876" t="s">
        <v>25</v>
      </c>
      <c r="H5876">
        <v>273</v>
      </c>
      <c r="I5876">
        <v>161</v>
      </c>
      <c r="J5876">
        <v>357</v>
      </c>
      <c r="K5876" t="s">
        <v>11791</v>
      </c>
      <c r="L5876">
        <v>905</v>
      </c>
      <c r="M5876">
        <v>112</v>
      </c>
      <c r="N5876">
        <v>111</v>
      </c>
      <c r="O5876">
        <v>-16091</v>
      </c>
      <c r="P5876">
        <v>6416</v>
      </c>
      <c r="Q5876">
        <v>162200</v>
      </c>
      <c r="R5876">
        <v>1</v>
      </c>
      <c r="S5876">
        <v>5168019</v>
      </c>
      <c r="U5876" t="str">
        <f>IFERROR(LEFT(spotify_top_songs_audio_features[[#This Row],[artist_names]],SEARCH(",",spotify_top_songs_audio_features[[#This Row],[artist_names]])-1),spotify_top_songs_audio_features[[#This Row],[artist_names]])</f>
        <v>Judy Garland</v>
      </c>
      <c r="V5876" t="str">
        <f>IFERROR(MID(spotify_top_songs_audio_features[[#This Row],[artist_names]],SEARCH(",",spotify_top_songs_audio_features[[#This Row],[artist_names]])+2,99),"")</f>
        <v/>
      </c>
      <c r="W5876" t="str">
        <f>spotify_top_songs_audio_features[[#This Row],[source]]</f>
        <v>Delta - X5 Music Group</v>
      </c>
      <c r="X5876" s="1">
        <f>spotify_top_songs_audio_features[[#This Row],[streams]]</f>
        <v>5168019</v>
      </c>
      <c r="Y5876" t="str">
        <f>IF(Tabela2[[#This Row],[feat]]="","","Feat")</f>
        <v/>
      </c>
      <c r="Z5876" s="17" t="str">
        <f>CONCATENATE(INT(spotify_top_songs_audio_features[[#This Row],[duration_ms]]/(60*1000)),":",MOD(INT(spotify_top_songs_audio_features[[#This Row],[duration_ms]]/1000),60))</f>
        <v>2:42</v>
      </c>
      <c r="AA58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876" t="str">
        <f>spotify_top_songs_audio_features[[#This Row],[track_name]]</f>
        <v>Have Yourself a Merry Little Christmas</v>
      </c>
    </row>
    <row r="5877" spans="1:28" x14ac:dyDescent="0.25">
      <c r="A5877" t="s">
        <v>15379</v>
      </c>
      <c r="B5877" t="s">
        <v>1668</v>
      </c>
      <c r="C5877" t="s">
        <v>13658</v>
      </c>
      <c r="D5877" t="s">
        <v>1306</v>
      </c>
      <c r="E5877" t="s">
        <v>43</v>
      </c>
      <c r="F5877" t="s">
        <v>32</v>
      </c>
      <c r="G5877" t="s">
        <v>25</v>
      </c>
      <c r="H5877">
        <v>85</v>
      </c>
      <c r="I5877">
        <v>663</v>
      </c>
      <c r="J5877">
        <v>781</v>
      </c>
      <c r="K5877" t="s">
        <v>2860</v>
      </c>
      <c r="L5877">
        <v>173</v>
      </c>
      <c r="M5877">
        <v>109</v>
      </c>
      <c r="N5877">
        <v>619</v>
      </c>
      <c r="O5877">
        <v>-733</v>
      </c>
      <c r="P5877">
        <v>97975</v>
      </c>
      <c r="Q5877">
        <v>226612</v>
      </c>
      <c r="R5877">
        <v>31</v>
      </c>
      <c r="S5877">
        <v>5167593</v>
      </c>
      <c r="U5877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5877" t="str">
        <f>IFERROR(MID(spotify_top_songs_audio_features[[#This Row],[artist_names]],SEARCH(",",spotify_top_songs_audio_features[[#This Row],[artist_names]])+2,99),"")</f>
        <v/>
      </c>
      <c r="W5877" t="str">
        <f>spotify_top_songs_audio_features[[#This Row],[source]]</f>
        <v>VP Records Corp/Dimelo Vi</v>
      </c>
      <c r="X5877" s="1">
        <f>spotify_top_songs_audio_features[[#This Row],[streams]]</f>
        <v>5167593</v>
      </c>
      <c r="Y5877" t="str">
        <f>IF(Tabela2[[#This Row],[feat]]="","","Feat")</f>
        <v/>
      </c>
      <c r="Z5877" s="17" t="str">
        <f>CONCATENATE(INT(spotify_top_songs_audio_features[[#This Row],[duration_ms]]/(60*1000)),":",MOD(INT(spotify_top_songs_audio_features[[#This Row],[duration_ms]]/1000),60))</f>
        <v>3:46</v>
      </c>
      <c r="AA58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877" t="str">
        <f>spotify_top_songs_audio_features[[#This Row],[track_name]]</f>
        <v>Síguelo Bailando</v>
      </c>
    </row>
    <row r="5878" spans="1:28" x14ac:dyDescent="0.25">
      <c r="A5878" t="s">
        <v>11607</v>
      </c>
      <c r="B5878" t="s">
        <v>120</v>
      </c>
      <c r="C5878" t="s">
        <v>11608</v>
      </c>
      <c r="D5878" t="s">
        <v>264</v>
      </c>
      <c r="E5878" t="s">
        <v>469</v>
      </c>
      <c r="F5878" t="s">
        <v>32</v>
      </c>
      <c r="G5878" t="s">
        <v>25</v>
      </c>
      <c r="H5878">
        <v>509</v>
      </c>
      <c r="I5878">
        <v>542</v>
      </c>
      <c r="J5878">
        <v>442</v>
      </c>
      <c r="K5878" t="s">
        <v>59</v>
      </c>
      <c r="L5878">
        <v>639</v>
      </c>
      <c r="M5878">
        <v>23</v>
      </c>
      <c r="N5878">
        <v>151</v>
      </c>
      <c r="O5878">
        <v>-8027</v>
      </c>
      <c r="P5878">
        <v>97767</v>
      </c>
      <c r="Q5878">
        <v>78681</v>
      </c>
      <c r="R5878">
        <v>1</v>
      </c>
      <c r="S5878">
        <v>5163633</v>
      </c>
      <c r="U5878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878" t="str">
        <f>IFERROR(MID(spotify_top_songs_audio_features[[#This Row],[artist_names]],SEARCH(",",spotify_top_songs_audio_features[[#This Row],[artist_names]])+2,99),"")</f>
        <v/>
      </c>
      <c r="W5878" t="str">
        <f>spotify_top_songs_audio_features[[#This Row],[source]]</f>
        <v>Bad Vibes Forever / EMPIRE</v>
      </c>
      <c r="X5878" s="1">
        <f>spotify_top_songs_audio_features[[#This Row],[streams]]</f>
        <v>5163633</v>
      </c>
      <c r="Y5878" t="str">
        <f>IF(Tabela2[[#This Row],[feat]]="","","Feat")</f>
        <v/>
      </c>
      <c r="Z5878" s="17" t="str">
        <f>CONCATENATE(INT(spotify_top_songs_audio_features[[#This Row],[duration_ms]]/(60*1000)),":",MOD(INT(spotify_top_songs_audio_features[[#This Row],[duration_ms]]/1000),60))</f>
        <v>1:18</v>
      </c>
      <c r="AA58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878" t="str">
        <f>spotify_top_songs_audio_features[[#This Row],[track_name]]</f>
        <v>Riot</v>
      </c>
    </row>
    <row r="5879" spans="1:28" x14ac:dyDescent="0.25">
      <c r="A5879" t="s">
        <v>2854</v>
      </c>
      <c r="B5879" t="s">
        <v>267</v>
      </c>
      <c r="C5879" t="s">
        <v>2855</v>
      </c>
      <c r="D5879" t="s">
        <v>1997</v>
      </c>
      <c r="E5879" t="s">
        <v>70</v>
      </c>
      <c r="F5879" t="s">
        <v>24</v>
      </c>
      <c r="G5879" t="s">
        <v>25</v>
      </c>
      <c r="H5879">
        <v>532</v>
      </c>
      <c r="I5879">
        <v>584</v>
      </c>
      <c r="J5879">
        <v>248</v>
      </c>
      <c r="K5879" t="s">
        <v>977</v>
      </c>
      <c r="L5879">
        <v>0</v>
      </c>
      <c r="M5879">
        <v>101</v>
      </c>
      <c r="N5879">
        <v>367</v>
      </c>
      <c r="O5879">
        <v>-5254</v>
      </c>
      <c r="P5879">
        <v>88003</v>
      </c>
      <c r="Q5879">
        <v>190680</v>
      </c>
      <c r="R5879">
        <v>1</v>
      </c>
      <c r="S5879">
        <v>5160123</v>
      </c>
      <c r="U5879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5879" t="str">
        <f>IFERROR(MID(spotify_top_songs_audio_features[[#This Row],[artist_names]],SEARCH(",",spotify_top_songs_audio_features[[#This Row],[artist_names]])+2,99),"")</f>
        <v/>
      </c>
      <c r="W5879" t="str">
        <f>spotify_top_songs_audio_features[[#This Row],[source]]</f>
        <v>Big Loud / Republic</v>
      </c>
      <c r="X5879" s="1">
        <f>spotify_top_songs_audio_features[[#This Row],[streams]]</f>
        <v>5160123</v>
      </c>
      <c r="Y5879" t="str">
        <f>IF(Tabela2[[#This Row],[feat]]="","","Feat")</f>
        <v/>
      </c>
      <c r="Z5879" s="17" t="str">
        <f>CONCATENATE(INT(spotify_top_songs_audio_features[[#This Row],[duration_ms]]/(60*1000)),":",MOD(INT(spotify_top_songs_audio_features[[#This Row],[duration_ms]]/1000),60))</f>
        <v>3:10</v>
      </c>
      <c r="AA58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79" t="str">
        <f>spotify_top_songs_audio_features[[#This Row],[track_name]]</f>
        <v>865</v>
      </c>
    </row>
    <row r="5880" spans="1:28" x14ac:dyDescent="0.25">
      <c r="A5880" t="s">
        <v>6977</v>
      </c>
      <c r="B5880" t="s">
        <v>6978</v>
      </c>
      <c r="C5880" t="s">
        <v>6979</v>
      </c>
      <c r="D5880" t="s">
        <v>1938</v>
      </c>
      <c r="E5880" t="s">
        <v>70</v>
      </c>
      <c r="F5880" t="s">
        <v>24</v>
      </c>
      <c r="G5880" t="s">
        <v>25</v>
      </c>
      <c r="H5880">
        <v>593</v>
      </c>
      <c r="I5880">
        <v>932</v>
      </c>
      <c r="J5880">
        <v>526</v>
      </c>
      <c r="K5880" t="s">
        <v>6980</v>
      </c>
      <c r="L5880">
        <v>0</v>
      </c>
      <c r="M5880">
        <v>133</v>
      </c>
      <c r="N5880">
        <v>913</v>
      </c>
      <c r="O5880">
        <v>-2324</v>
      </c>
      <c r="P5880">
        <v>171977</v>
      </c>
      <c r="Q5880">
        <v>147876</v>
      </c>
      <c r="R5880">
        <v>1</v>
      </c>
      <c r="S5880">
        <v>5159208</v>
      </c>
      <c r="U5880" t="str">
        <f>IFERROR(LEFT(spotify_top_songs_audio_features[[#This Row],[artist_names]],SEARCH(",",spotify_top_songs_audio_features[[#This Row],[artist_names]])-1),spotify_top_songs_audio_features[[#This Row],[artist_names]])</f>
        <v>Os Barões Da Pisadinha</v>
      </c>
      <c r="V5880" t="str">
        <f>IFERROR(MID(spotify_top_songs_audio_features[[#This Row],[artist_names]],SEARCH(",",spotify_top_songs_audio_features[[#This Row],[artist_names]])+2,99),"")</f>
        <v>Jorge</v>
      </c>
      <c r="W5880" t="str">
        <f>spotify_top_songs_audio_features[[#This Row],[source]]</f>
        <v>Sony Music Entertainment</v>
      </c>
      <c r="X5880" s="1">
        <f>spotify_top_songs_audio_features[[#This Row],[streams]]</f>
        <v>5159208</v>
      </c>
      <c r="Y5880" t="str">
        <f>IF(Tabela2[[#This Row],[feat]]="","","Feat")</f>
        <v>Feat</v>
      </c>
      <c r="Z5880" s="17" t="str">
        <f>CONCATENATE(INT(spotify_top_songs_audio_features[[#This Row],[duration_ms]]/(60*1000)),":",MOD(INT(spotify_top_songs_audio_features[[#This Row],[duration_ms]]/1000),60))</f>
        <v>2:27</v>
      </c>
      <c r="AA58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80" t="str">
        <f>spotify_top_songs_audio_features[[#This Row],[track_name]]</f>
        <v>Quero Ver é Me Esquecer (feat. Jorge) - Ao Vivo</v>
      </c>
    </row>
    <row r="5881" spans="1:28" x14ac:dyDescent="0.25">
      <c r="A5881" t="s">
        <v>9031</v>
      </c>
      <c r="B5881" t="s">
        <v>9032</v>
      </c>
      <c r="C5881" t="s">
        <v>9033</v>
      </c>
      <c r="D5881" t="s">
        <v>2418</v>
      </c>
      <c r="E5881" t="s">
        <v>142</v>
      </c>
      <c r="F5881" t="s">
        <v>32</v>
      </c>
      <c r="G5881" t="s">
        <v>25</v>
      </c>
      <c r="H5881">
        <v>81</v>
      </c>
      <c r="I5881">
        <v>55</v>
      </c>
      <c r="J5881">
        <v>17</v>
      </c>
      <c r="K5881" t="s">
        <v>4880</v>
      </c>
      <c r="L5881">
        <v>5.6899999999999995E-4</v>
      </c>
      <c r="M5881">
        <v>107</v>
      </c>
      <c r="N5881">
        <v>183</v>
      </c>
      <c r="O5881">
        <v>-746</v>
      </c>
      <c r="P5881">
        <v>76503</v>
      </c>
      <c r="Q5881">
        <v>214593</v>
      </c>
      <c r="R5881">
        <v>1</v>
      </c>
      <c r="S5881">
        <v>5158810</v>
      </c>
      <c r="U5881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5881" t="str">
        <f>IFERROR(MID(spotify_top_songs_audio_features[[#This Row],[artist_names]],SEARCH(",",spotify_top_songs_audio_features[[#This Row],[artist_names]])+2,99),"")</f>
        <v>Juice WRLD</v>
      </c>
      <c r="W5881" t="str">
        <f>spotify_top_songs_audio_features[[#This Row],[source]]</f>
        <v>Highbridge the Label / Atlantic Records</v>
      </c>
      <c r="X5881" s="1">
        <f>spotify_top_songs_audio_features[[#This Row],[streams]]</f>
        <v>5158810</v>
      </c>
      <c r="Y5881" t="str">
        <f>IF(Tabela2[[#This Row],[feat]]="","","Feat")</f>
        <v>Feat</v>
      </c>
      <c r="Z5881" s="17" t="str">
        <f>CONCATENATE(INT(spotify_top_songs_audio_features[[#This Row],[duration_ms]]/(60*1000)),":",MOD(INT(spotify_top_songs_audio_features[[#This Row],[duration_ms]]/1000),60))</f>
        <v>3:34</v>
      </c>
      <c r="AA58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81" t="str">
        <f>spotify_top_songs_audio_features[[#This Row],[track_name]]</f>
        <v>Demons and Angels (feat. Juice WRLD)</v>
      </c>
    </row>
    <row r="5882" spans="1:28" x14ac:dyDescent="0.25">
      <c r="A5882" t="s">
        <v>11625</v>
      </c>
      <c r="B5882" t="s">
        <v>11626</v>
      </c>
      <c r="C5882" t="s">
        <v>11627</v>
      </c>
      <c r="D5882" t="s">
        <v>11628</v>
      </c>
      <c r="E5882" t="s">
        <v>43</v>
      </c>
      <c r="F5882" t="s">
        <v>24</v>
      </c>
      <c r="G5882" t="s">
        <v>25</v>
      </c>
      <c r="H5882">
        <v>61</v>
      </c>
      <c r="I5882">
        <v>458</v>
      </c>
      <c r="J5882">
        <v>36</v>
      </c>
      <c r="K5882" t="s">
        <v>3152</v>
      </c>
      <c r="L5882">
        <v>103</v>
      </c>
      <c r="M5882">
        <v>852</v>
      </c>
      <c r="N5882">
        <v>246</v>
      </c>
      <c r="O5882">
        <v>-11336</v>
      </c>
      <c r="P5882">
        <v>192099</v>
      </c>
      <c r="Q5882">
        <v>240342</v>
      </c>
      <c r="R5882">
        <v>1</v>
      </c>
      <c r="S5882">
        <v>5158068</v>
      </c>
      <c r="U5882" t="str">
        <f>IFERROR(LEFT(spotify_top_songs_audio_features[[#This Row],[artist_names]],SEARCH(",",spotify_top_songs_audio_features[[#This Row],[artist_names]])-1),spotify_top_songs_audio_features[[#This Row],[artist_names]])</f>
        <v>6LACK</v>
      </c>
      <c r="V5882" t="str">
        <f>IFERROR(MID(spotify_top_songs_audio_features[[#This Row],[artist_names]],SEARCH(",",spotify_top_songs_audio_features[[#This Row],[artist_names]])+2,99),"")</f>
        <v>J. Cole</v>
      </c>
      <c r="W5882" t="str">
        <f>spotify_top_songs_audio_features[[#This Row],[source]]</f>
        <v>LVRN Records</v>
      </c>
      <c r="X5882" s="1">
        <f>spotify_top_songs_audio_features[[#This Row],[streams]]</f>
        <v>5158068</v>
      </c>
      <c r="Y5882" t="str">
        <f>IF(Tabela2[[#This Row],[feat]]="","","Feat")</f>
        <v>Feat</v>
      </c>
      <c r="Z5882" s="17" t="str">
        <f>CONCATENATE(INT(spotify_top_songs_audio_features[[#This Row],[duration_ms]]/(60*1000)),":",MOD(INT(spotify_top_songs_audio_features[[#This Row],[duration_ms]]/1000),60))</f>
        <v>4:0</v>
      </c>
      <c r="AA58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882" t="str">
        <f>spotify_top_songs_audio_features[[#This Row],[track_name]]</f>
        <v>Pretty Little Fears (feat. J. Cole)</v>
      </c>
    </row>
    <row r="5883" spans="1:28" x14ac:dyDescent="0.25">
      <c r="A5883" t="s">
        <v>13399</v>
      </c>
      <c r="B5883" t="s">
        <v>13184</v>
      </c>
      <c r="C5883" t="s">
        <v>13185</v>
      </c>
      <c r="D5883" t="s">
        <v>85</v>
      </c>
      <c r="E5883" t="s">
        <v>31</v>
      </c>
      <c r="F5883" t="s">
        <v>24</v>
      </c>
      <c r="G5883" t="s">
        <v>25</v>
      </c>
      <c r="H5883">
        <v>76</v>
      </c>
      <c r="I5883">
        <v>574</v>
      </c>
      <c r="J5883">
        <v>126</v>
      </c>
      <c r="K5883" t="s">
        <v>8712</v>
      </c>
      <c r="L5883">
        <v>2.0200000000000001E-3</v>
      </c>
      <c r="M5883">
        <v>199</v>
      </c>
      <c r="N5883">
        <v>137</v>
      </c>
      <c r="O5883">
        <v>-857</v>
      </c>
      <c r="P5883">
        <v>134981</v>
      </c>
      <c r="Q5883">
        <v>260672</v>
      </c>
      <c r="R5883">
        <v>2</v>
      </c>
      <c r="S5883">
        <v>5156621</v>
      </c>
      <c r="U5883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883" t="str">
        <f>IFERROR(MID(spotify_top_songs_audio_features[[#This Row],[artist_names]],SEARCH(",",spotify_top_songs_audio_features[[#This Row],[artist_names]])+2,99),"")</f>
        <v>A$AP Rocky, Playboi Carti</v>
      </c>
      <c r="W5883" t="str">
        <f>spotify_top_songs_audio_features[[#This Row],[source]]</f>
        <v>Polydor Records</v>
      </c>
      <c r="X5883" s="1">
        <f>spotify_top_songs_audio_features[[#This Row],[streams]]</f>
        <v>5156621</v>
      </c>
      <c r="Y5883" t="str">
        <f>IF(Tabela2[[#This Row],[feat]]="","","Feat")</f>
        <v>Feat</v>
      </c>
      <c r="Z5883" s="17" t="str">
        <f>CONCATENATE(INT(spotify_top_songs_audio_features[[#This Row],[duration_ms]]/(60*1000)),":",MOD(INT(spotify_top_songs_audio_features[[#This Row],[duration_ms]]/1000),60))</f>
        <v>4:20</v>
      </c>
      <c r="AA58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83" t="str">
        <f>spotify_top_songs_audio_features[[#This Row],[track_name]]</f>
        <v>Summer Bummer (feat. A$AP Rocky &amp; Playboi Carti)</v>
      </c>
    </row>
    <row r="5884" spans="1:28" x14ac:dyDescent="0.25">
      <c r="A5884" t="s">
        <v>8939</v>
      </c>
      <c r="B5884" t="s">
        <v>8940</v>
      </c>
      <c r="C5884" t="s">
        <v>8941</v>
      </c>
      <c r="D5884" t="s">
        <v>8942</v>
      </c>
      <c r="E5884" t="s">
        <v>31</v>
      </c>
      <c r="F5884" t="s">
        <v>24</v>
      </c>
      <c r="G5884" t="s">
        <v>25</v>
      </c>
      <c r="H5884">
        <v>636</v>
      </c>
      <c r="I5884">
        <v>749</v>
      </c>
      <c r="J5884">
        <v>631</v>
      </c>
      <c r="K5884" t="s">
        <v>5174</v>
      </c>
      <c r="L5884">
        <v>0</v>
      </c>
      <c r="M5884">
        <v>107</v>
      </c>
      <c r="N5884">
        <v>653</v>
      </c>
      <c r="O5884">
        <v>-4197</v>
      </c>
      <c r="P5884">
        <v>117904</v>
      </c>
      <c r="Q5884">
        <v>174936</v>
      </c>
      <c r="R5884">
        <v>1</v>
      </c>
      <c r="S5884">
        <v>5156496</v>
      </c>
      <c r="U5884" t="str">
        <f>IFERROR(LEFT(spotify_top_songs_audio_features[[#This Row],[artist_names]],SEARCH(",",spotify_top_songs_audio_features[[#This Row],[artist_names]])-1),spotify_top_songs_audio_features[[#This Row],[artist_names]])</f>
        <v>Dream</v>
      </c>
      <c r="V5884" t="str">
        <f>IFERROR(MID(spotify_top_songs_audio_features[[#This Row],[artist_names]],SEARCH(",",spotify_top_songs_audio_features[[#This Row],[artist_names]])+2,99),"")</f>
        <v/>
      </c>
      <c r="W5884" t="str">
        <f>spotify_top_songs_audio_features[[#This Row],[source]]</f>
        <v>Dream Music</v>
      </c>
      <c r="X5884" s="1">
        <f>spotify_top_songs_audio_features[[#This Row],[streams]]</f>
        <v>5156496</v>
      </c>
      <c r="Y5884" t="str">
        <f>IF(Tabela2[[#This Row],[feat]]="","","Feat")</f>
        <v/>
      </c>
      <c r="Z5884" s="17" t="str">
        <f>CONCATENATE(INT(spotify_top_songs_audio_features[[#This Row],[duration_ms]]/(60*1000)),":",MOD(INT(spotify_top_songs_audio_features[[#This Row],[duration_ms]]/1000),60))</f>
        <v>2:54</v>
      </c>
      <c r="AA58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84" t="str">
        <f>spotify_top_songs_audio_features[[#This Row],[track_name]]</f>
        <v>Mask</v>
      </c>
    </row>
    <row r="5885" spans="1:28" x14ac:dyDescent="0.25">
      <c r="A5885" t="s">
        <v>6122</v>
      </c>
      <c r="B5885" t="s">
        <v>293</v>
      </c>
      <c r="C5885" t="s">
        <v>6123</v>
      </c>
      <c r="D5885" t="s">
        <v>85</v>
      </c>
      <c r="E5885" t="s">
        <v>43</v>
      </c>
      <c r="F5885" t="s">
        <v>32</v>
      </c>
      <c r="G5885" t="s">
        <v>25</v>
      </c>
      <c r="H5885">
        <v>521</v>
      </c>
      <c r="I5885">
        <v>453</v>
      </c>
      <c r="J5885">
        <v>365</v>
      </c>
      <c r="K5885" t="s">
        <v>4946</v>
      </c>
      <c r="L5885">
        <v>124</v>
      </c>
      <c r="M5885">
        <v>127</v>
      </c>
      <c r="N5885">
        <v>2</v>
      </c>
      <c r="O5885">
        <v>-10653</v>
      </c>
      <c r="P5885">
        <v>1299</v>
      </c>
      <c r="Q5885">
        <v>218288</v>
      </c>
      <c r="R5885">
        <v>1</v>
      </c>
      <c r="S5885">
        <v>5155803</v>
      </c>
      <c r="U5885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885" t="str">
        <f>IFERROR(MID(spotify_top_songs_audio_features[[#This Row],[artist_names]],SEARCH(",",spotify_top_songs_audio_features[[#This Row],[artist_names]])+2,99),"")</f>
        <v/>
      </c>
      <c r="W5885" t="str">
        <f>spotify_top_songs_audio_features[[#This Row],[source]]</f>
        <v>Polydor Records</v>
      </c>
      <c r="X5885" s="1">
        <f>spotify_top_songs_audio_features[[#This Row],[streams]]</f>
        <v>5155803</v>
      </c>
      <c r="Y5885" t="str">
        <f>IF(Tabela2[[#This Row],[feat]]="","","Feat")</f>
        <v/>
      </c>
      <c r="Z5885" s="17" t="str">
        <f>CONCATENATE(INT(spotify_top_songs_audio_features[[#This Row],[duration_ms]]/(60*1000)),":",MOD(INT(spotify_top_songs_audio_features[[#This Row],[duration_ms]]/1000),60))</f>
        <v>3:38</v>
      </c>
      <c r="AA58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885" t="str">
        <f>spotify_top_songs_audio_features[[#This Row],[track_name]]</f>
        <v>Fuck it I love you</v>
      </c>
    </row>
    <row r="5886" spans="1:28" x14ac:dyDescent="0.25">
      <c r="A5886" t="s">
        <v>17634</v>
      </c>
      <c r="B5886" t="s">
        <v>307</v>
      </c>
      <c r="C5886" t="s">
        <v>17635</v>
      </c>
      <c r="D5886" t="s">
        <v>372</v>
      </c>
      <c r="E5886" t="s">
        <v>177</v>
      </c>
      <c r="F5886" t="s">
        <v>24</v>
      </c>
      <c r="G5886" t="s">
        <v>25</v>
      </c>
      <c r="H5886">
        <v>696</v>
      </c>
      <c r="I5886">
        <v>332</v>
      </c>
      <c r="J5886">
        <v>425</v>
      </c>
      <c r="K5886" t="s">
        <v>3847</v>
      </c>
      <c r="L5886">
        <v>433</v>
      </c>
      <c r="M5886">
        <v>848</v>
      </c>
      <c r="N5886">
        <v>628</v>
      </c>
      <c r="O5886">
        <v>-12834</v>
      </c>
      <c r="P5886">
        <v>15013</v>
      </c>
      <c r="Q5886">
        <v>270520</v>
      </c>
      <c r="R5886">
        <v>1</v>
      </c>
      <c r="S5886">
        <v>5155090</v>
      </c>
      <c r="U5886" t="str">
        <f>IFERROR(LEFT(spotify_top_songs_audio_features[[#This Row],[artist_names]],SEARCH(",",spotify_top_songs_audio_features[[#This Row],[artist_names]])-1),spotify_top_songs_audio_features[[#This Row],[artist_names]])</f>
        <v>Billie Eilish</v>
      </c>
      <c r="V5886" t="str">
        <f>IFERROR(MID(spotify_top_songs_audio_features[[#This Row],[artist_names]],SEARCH(",",spotify_top_songs_audio_features[[#This Row],[artist_names]])+2,99),"")</f>
        <v/>
      </c>
      <c r="W5886" t="str">
        <f>spotify_top_songs_audio_features[[#This Row],[source]]</f>
        <v>Darkroom</v>
      </c>
      <c r="X5886" s="1">
        <f>spotify_top_songs_audio_features[[#This Row],[streams]]</f>
        <v>5155090</v>
      </c>
      <c r="Y5886" t="str">
        <f>IF(Tabela2[[#This Row],[feat]]="","","Feat")</f>
        <v/>
      </c>
      <c r="Z5886" s="17" t="str">
        <f>CONCATENATE(INT(spotify_top_songs_audio_features[[#This Row],[duration_ms]]/(60*1000)),":",MOD(INT(spotify_top_songs_audio_features[[#This Row],[duration_ms]]/1000),60))</f>
        <v>4:30</v>
      </c>
      <c r="AA58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886" t="str">
        <f>spotify_top_songs_audio_features[[#This Row],[track_name]]</f>
        <v>WHEN I WAS OLDER - Music Inspired By The Film ROMA</v>
      </c>
    </row>
    <row r="5887" spans="1:28" x14ac:dyDescent="0.25">
      <c r="A5887" t="s">
        <v>12558</v>
      </c>
      <c r="B5887" t="s">
        <v>5566</v>
      </c>
      <c r="C5887" t="s">
        <v>12559</v>
      </c>
      <c r="D5887" t="s">
        <v>5568</v>
      </c>
      <c r="E5887" t="s">
        <v>70</v>
      </c>
      <c r="F5887" t="s">
        <v>24</v>
      </c>
      <c r="G5887" t="s">
        <v>25</v>
      </c>
      <c r="H5887">
        <v>823</v>
      </c>
      <c r="I5887">
        <v>703</v>
      </c>
      <c r="J5887">
        <v>298</v>
      </c>
      <c r="K5887" t="s">
        <v>1948</v>
      </c>
      <c r="L5887">
        <v>1.35E-4</v>
      </c>
      <c r="M5887">
        <v>294</v>
      </c>
      <c r="N5887">
        <v>26</v>
      </c>
      <c r="O5887">
        <v>-2691</v>
      </c>
      <c r="P5887">
        <v>178043</v>
      </c>
      <c r="Q5887">
        <v>194214</v>
      </c>
      <c r="R5887">
        <v>1</v>
      </c>
      <c r="S5887">
        <v>5154955</v>
      </c>
      <c r="U5887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887" t="str">
        <f>IFERROR(MID(spotify_top_songs_audio_features[[#This Row],[artist_names]],SEARCH(",",spotify_top_songs_audio_features[[#This Row],[artist_names]])+2,99),"")</f>
        <v>Metro Boomin</v>
      </c>
      <c r="W5887" t="str">
        <f>spotify_top_songs_audio_features[[#This Row],[source]]</f>
        <v>Slaughter Gang, LLC/Epic/Boominati Worldwide/Republic</v>
      </c>
      <c r="X5887" s="1">
        <f>spotify_top_songs_audio_features[[#This Row],[streams]]</f>
        <v>5154955</v>
      </c>
      <c r="Y5887" t="str">
        <f>IF(Tabela2[[#This Row],[feat]]="","","Feat")</f>
        <v>Feat</v>
      </c>
      <c r="Z5887" s="17" t="str">
        <f>CONCATENATE(INT(spotify_top_songs_audio_features[[#This Row],[duration_ms]]/(60*1000)),":",MOD(INT(spotify_top_songs_audio_features[[#This Row],[duration_ms]]/1000),60))</f>
        <v>3:14</v>
      </c>
      <c r="AA58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887" t="str">
        <f>spotify_top_songs_audio_features[[#This Row],[track_name]]</f>
        <v>No Opp Left Behind</v>
      </c>
    </row>
    <row r="5888" spans="1:28" x14ac:dyDescent="0.25">
      <c r="A5888" t="s">
        <v>16842</v>
      </c>
      <c r="B5888" t="s">
        <v>3572</v>
      </c>
      <c r="C5888" t="s">
        <v>16843</v>
      </c>
      <c r="D5888" t="s">
        <v>377</v>
      </c>
      <c r="E5888" t="s">
        <v>58</v>
      </c>
      <c r="F5888" t="s">
        <v>24</v>
      </c>
      <c r="G5888" t="s">
        <v>25</v>
      </c>
      <c r="H5888">
        <v>752</v>
      </c>
      <c r="I5888">
        <v>62</v>
      </c>
      <c r="J5888">
        <v>509</v>
      </c>
      <c r="K5888" t="s">
        <v>2200</v>
      </c>
      <c r="L5888">
        <v>0</v>
      </c>
      <c r="M5888">
        <v>75</v>
      </c>
      <c r="N5888">
        <v>962</v>
      </c>
      <c r="O5888">
        <v>-5536</v>
      </c>
      <c r="P5888">
        <v>117399</v>
      </c>
      <c r="Q5888">
        <v>164459</v>
      </c>
      <c r="R5888">
        <v>1</v>
      </c>
      <c r="S5888">
        <v>5152906</v>
      </c>
      <c r="U5888" t="str">
        <f>IFERROR(LEFT(spotify_top_songs_audio_features[[#This Row],[artist_names]],SEARCH(",",spotify_top_songs_audio_features[[#This Row],[artist_names]])-1),spotify_top_songs_audio_features[[#This Row],[artist_names]])</f>
        <v>Jorge &amp; Mateus</v>
      </c>
      <c r="V5888" t="str">
        <f>IFERROR(MID(spotify_top_songs_audio_features[[#This Row],[artist_names]],SEARCH(",",spotify_top_songs_audio_features[[#This Row],[artist_names]])+2,99),"")</f>
        <v/>
      </c>
      <c r="W5888" t="str">
        <f>spotify_top_songs_audio_features[[#This Row],[source]]</f>
        <v>Som Livre</v>
      </c>
      <c r="X5888" s="1">
        <f>spotify_top_songs_audio_features[[#This Row],[streams]]</f>
        <v>5152906</v>
      </c>
      <c r="Y5888" t="str">
        <f>IF(Tabela2[[#This Row],[feat]]="","","Feat")</f>
        <v/>
      </c>
      <c r="Z5888" s="17" t="str">
        <f>CONCATENATE(INT(spotify_top_songs_audio_features[[#This Row],[duration_ms]]/(60*1000)),":",MOD(INT(spotify_top_songs_audio_features[[#This Row],[duration_ms]]/1000),60))</f>
        <v>2:44</v>
      </c>
      <c r="AA58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888" t="str">
        <f>spotify_top_songs_audio_features[[#This Row],[track_name]]</f>
        <v>Lance Individual</v>
      </c>
    </row>
    <row r="5889" spans="1:28" x14ac:dyDescent="0.25">
      <c r="A5889" t="s">
        <v>11159</v>
      </c>
      <c r="B5889" t="s">
        <v>11160</v>
      </c>
      <c r="C5889" t="s">
        <v>11161</v>
      </c>
      <c r="D5889" t="s">
        <v>11162</v>
      </c>
      <c r="E5889" t="s">
        <v>142</v>
      </c>
      <c r="F5889" t="s">
        <v>32</v>
      </c>
      <c r="G5889" t="s">
        <v>25</v>
      </c>
      <c r="H5889">
        <v>798</v>
      </c>
      <c r="I5889">
        <v>621</v>
      </c>
      <c r="J5889">
        <v>391</v>
      </c>
      <c r="K5889" t="s">
        <v>3250</v>
      </c>
      <c r="L5889">
        <v>148</v>
      </c>
      <c r="M5889">
        <v>926</v>
      </c>
      <c r="N5889">
        <v>443</v>
      </c>
      <c r="O5889">
        <v>-6916</v>
      </c>
      <c r="P5889">
        <v>123038</v>
      </c>
      <c r="Q5889">
        <v>166000</v>
      </c>
      <c r="R5889">
        <v>1</v>
      </c>
      <c r="S5889">
        <v>5152139</v>
      </c>
      <c r="U5889" t="str">
        <f>IFERROR(LEFT(spotify_top_songs_audio_features[[#This Row],[artist_names]],SEARCH(",",spotify_top_songs_audio_features[[#This Row],[artist_names]])-1),spotify_top_songs_audio_features[[#This Row],[artist_names]])</f>
        <v>Daði Freyr</v>
      </c>
      <c r="V5889" t="str">
        <f>IFERROR(MID(spotify_top_songs_audio_features[[#This Row],[artist_names]],SEARCH(",",spotify_top_songs_audio_features[[#This Row],[artist_names]])+2,99),"")</f>
        <v/>
      </c>
      <c r="W5889" t="str">
        <f>spotify_top_songs_audio_features[[#This Row],[source]]</f>
        <v>Samlist</v>
      </c>
      <c r="X5889" s="1">
        <f>spotify_top_songs_audio_features[[#This Row],[streams]]</f>
        <v>5152139</v>
      </c>
      <c r="Y5889" t="str">
        <f>IF(Tabela2[[#This Row],[feat]]="","","Feat")</f>
        <v/>
      </c>
      <c r="Z5889" s="17" t="str">
        <f>CONCATENATE(INT(spotify_top_songs_audio_features[[#This Row],[duration_ms]]/(60*1000)),":",MOD(INT(spotify_top_songs_audio_features[[#This Row],[duration_ms]]/1000),60))</f>
        <v>2:46</v>
      </c>
      <c r="AA58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889" t="str">
        <f>spotify_top_songs_audio_features[[#This Row],[track_name]]</f>
        <v>10 Years</v>
      </c>
    </row>
    <row r="5890" spans="1:28" x14ac:dyDescent="0.25">
      <c r="A5890" t="s">
        <v>382</v>
      </c>
      <c r="B5890" t="s">
        <v>383</v>
      </c>
      <c r="C5890" t="s">
        <v>384</v>
      </c>
      <c r="D5890" t="s">
        <v>385</v>
      </c>
      <c r="E5890" t="s">
        <v>23</v>
      </c>
      <c r="F5890" t="s">
        <v>24</v>
      </c>
      <c r="G5890" t="s">
        <v>25</v>
      </c>
      <c r="H5890">
        <v>744</v>
      </c>
      <c r="I5890">
        <v>821</v>
      </c>
      <c r="J5890">
        <v>161</v>
      </c>
      <c r="K5890" t="s">
        <v>386</v>
      </c>
      <c r="L5890">
        <v>0</v>
      </c>
      <c r="M5890">
        <v>259</v>
      </c>
      <c r="N5890">
        <v>762</v>
      </c>
      <c r="O5890">
        <v>-3009</v>
      </c>
      <c r="P5890">
        <v>145982</v>
      </c>
      <c r="Q5890">
        <v>252960</v>
      </c>
      <c r="R5890">
        <v>1</v>
      </c>
      <c r="S5890">
        <v>5151530</v>
      </c>
      <c r="U5890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890" t="str">
        <f>IFERROR(MID(spotify_top_songs_audio_features[[#This Row],[artist_names]],SEARCH(",",spotify_top_songs_audio_features[[#This Row],[artist_names]])+2,99),"")</f>
        <v/>
      </c>
      <c r="W5890" t="str">
        <f>spotify_top_songs_audio_features[[#This Row],[source]]</f>
        <v>Aftermath</v>
      </c>
      <c r="X5890" s="1">
        <f>spotify_top_songs_audio_features[[#This Row],[streams]]</f>
        <v>5151530</v>
      </c>
      <c r="Y5890" t="str">
        <f>IF(Tabela2[[#This Row],[feat]]="","","Feat")</f>
        <v/>
      </c>
      <c r="Z5890" s="17" t="str">
        <f>CONCATENATE(INT(spotify_top_songs_audio_features[[#This Row],[duration_ms]]/(60*1000)),":",MOD(INT(spotify_top_songs_audio_features[[#This Row],[duration_ms]]/1000),60))</f>
        <v>4:12</v>
      </c>
      <c r="AA58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890" t="str">
        <f>spotify_top_songs_audio_features[[#This Row],[track_name]]</f>
        <v>Framed</v>
      </c>
    </row>
    <row r="5891" spans="1:28" x14ac:dyDescent="0.25">
      <c r="A5891" t="s">
        <v>14089</v>
      </c>
      <c r="B5891" t="s">
        <v>174</v>
      </c>
      <c r="C5891" t="s">
        <v>14090</v>
      </c>
      <c r="D5891" t="s">
        <v>712</v>
      </c>
      <c r="E5891" t="s">
        <v>86</v>
      </c>
      <c r="F5891" t="s">
        <v>32</v>
      </c>
      <c r="G5891" t="s">
        <v>25</v>
      </c>
      <c r="H5891">
        <v>94</v>
      </c>
      <c r="I5891">
        <v>532</v>
      </c>
      <c r="J5891">
        <v>358</v>
      </c>
      <c r="K5891" t="s">
        <v>4426</v>
      </c>
      <c r="L5891">
        <v>0</v>
      </c>
      <c r="M5891">
        <v>925</v>
      </c>
      <c r="N5891">
        <v>599</v>
      </c>
      <c r="O5891">
        <v>-5998</v>
      </c>
      <c r="P5891">
        <v>123043</v>
      </c>
      <c r="Q5891">
        <v>228796</v>
      </c>
      <c r="R5891">
        <v>1</v>
      </c>
      <c r="S5891">
        <v>5151014</v>
      </c>
      <c r="U5891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891" t="str">
        <f>IFERROR(MID(spotify_top_songs_audio_features[[#This Row],[artist_names]],SEARCH(",",spotify_top_songs_audio_features[[#This Row],[artist_names]])+2,99),"")</f>
        <v>Lil Uzi Vert</v>
      </c>
      <c r="W5891" t="str">
        <f>spotify_top_songs_audio_features[[#This Row],[source]]</f>
        <v>Generation Now/Atlantic</v>
      </c>
      <c r="X5891" s="1">
        <f>spotify_top_songs_audio_features[[#This Row],[streams]]</f>
        <v>5151014</v>
      </c>
      <c r="Y5891" t="str">
        <f>IF(Tabela2[[#This Row],[feat]]="","","Feat")</f>
        <v>Feat</v>
      </c>
      <c r="Z5891" s="17" t="str">
        <f>CONCATENATE(INT(spotify_top_songs_audio_features[[#This Row],[duration_ms]]/(60*1000)),":",MOD(INT(spotify_top_songs_audio_features[[#This Row],[duration_ms]]/1000),60))</f>
        <v>3:48</v>
      </c>
      <c r="AA58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891" t="str">
        <f>spotify_top_songs_audio_features[[#This Row],[track_name]]</f>
        <v>That’s It</v>
      </c>
    </row>
    <row r="5892" spans="1:28" x14ac:dyDescent="0.25">
      <c r="A5892" t="s">
        <v>16373</v>
      </c>
      <c r="B5892" t="s">
        <v>160</v>
      </c>
      <c r="C5892" t="s">
        <v>10361</v>
      </c>
      <c r="D5892" t="s">
        <v>162</v>
      </c>
      <c r="E5892" t="s">
        <v>23</v>
      </c>
      <c r="F5892" t="s">
        <v>24</v>
      </c>
      <c r="G5892" t="s">
        <v>25</v>
      </c>
      <c r="H5892">
        <v>7</v>
      </c>
      <c r="I5892">
        <v>664</v>
      </c>
      <c r="J5892">
        <v>394</v>
      </c>
      <c r="K5892" t="s">
        <v>3484</v>
      </c>
      <c r="L5892">
        <v>1.89E-3</v>
      </c>
      <c r="M5892">
        <v>249</v>
      </c>
      <c r="N5892">
        <v>585</v>
      </c>
      <c r="O5892">
        <v>-8211</v>
      </c>
      <c r="P5892">
        <v>142009</v>
      </c>
      <c r="Q5892">
        <v>223066</v>
      </c>
      <c r="R5892">
        <v>2</v>
      </c>
      <c r="S5892">
        <v>5150176</v>
      </c>
      <c r="U5892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5892" t="str">
        <f>IFERROR(MID(spotify_top_songs_audio_features[[#This Row],[artist_names]],SEARCH(",",spotify_top_songs_audio_features[[#This Row],[artist_names]])+2,99),"")</f>
        <v/>
      </c>
      <c r="W5892" t="str">
        <f>spotify_top_songs_audio_features[[#This Row],[source]]</f>
        <v>Fueled By Ramen</v>
      </c>
      <c r="X5892" s="1">
        <f>spotify_top_songs_audio_features[[#This Row],[streams]]</f>
        <v>5150176</v>
      </c>
      <c r="Y5892" t="str">
        <f>IF(Tabela2[[#This Row],[feat]]="","","Feat")</f>
        <v/>
      </c>
      <c r="Z5892" s="17" t="str">
        <f>CONCATENATE(INT(spotify_top_songs_audio_features[[#This Row],[duration_ms]]/(60*1000)),":",MOD(INT(spotify_top_songs_audio_features[[#This Row],[duration_ms]]/1000),60))</f>
        <v>3:43</v>
      </c>
      <c r="AA58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892" t="str">
        <f>spotify_top_songs_audio_features[[#This Row],[track_name]]</f>
        <v>Choker</v>
      </c>
    </row>
    <row r="5893" spans="1:28" x14ac:dyDescent="0.25">
      <c r="A5893" t="s">
        <v>9329</v>
      </c>
      <c r="B5893" t="s">
        <v>9330</v>
      </c>
      <c r="C5893" t="s">
        <v>9331</v>
      </c>
      <c r="D5893" t="s">
        <v>8851</v>
      </c>
      <c r="E5893" t="s">
        <v>469</v>
      </c>
      <c r="F5893" t="s">
        <v>32</v>
      </c>
      <c r="G5893" t="s">
        <v>25</v>
      </c>
      <c r="H5893">
        <v>732</v>
      </c>
      <c r="I5893">
        <v>746</v>
      </c>
      <c r="J5893">
        <v>275</v>
      </c>
      <c r="K5893" t="s">
        <v>6590</v>
      </c>
      <c r="L5893">
        <v>0</v>
      </c>
      <c r="M5893">
        <v>97</v>
      </c>
      <c r="N5893">
        <v>927</v>
      </c>
      <c r="O5893">
        <v>-6229</v>
      </c>
      <c r="P5893">
        <v>159881</v>
      </c>
      <c r="Q5893">
        <v>160096</v>
      </c>
      <c r="R5893">
        <v>1</v>
      </c>
      <c r="S5893">
        <v>5147368</v>
      </c>
      <c r="U5893" t="str">
        <f>IFERROR(LEFT(spotify_top_songs_audio_features[[#This Row],[artist_names]],SEARCH(",",spotify_top_songs_audio_features[[#This Row],[artist_names]])-1),spotify_top_songs_audio_features[[#This Row],[artist_names]])</f>
        <v>KC Rebell</v>
      </c>
      <c r="V5893" t="str">
        <f>IFERROR(MID(spotify_top_songs_audio_features[[#This Row],[artist_names]],SEARCH(",",spotify_top_songs_audio_features[[#This Row],[artist_names]])+2,99),"")</f>
        <v/>
      </c>
      <c r="W5893" t="str">
        <f>spotify_top_songs_audio_features[[#This Row],[source]]</f>
        <v>Rebell Army</v>
      </c>
      <c r="X5893" s="1">
        <f>spotify_top_songs_audio_features[[#This Row],[streams]]</f>
        <v>5147368</v>
      </c>
      <c r="Y5893" t="str">
        <f>IF(Tabela2[[#This Row],[feat]]="","","Feat")</f>
        <v/>
      </c>
      <c r="Z5893" s="17" t="str">
        <f>CONCATENATE(INT(spotify_top_songs_audio_features[[#This Row],[duration_ms]]/(60*1000)),":",MOD(INT(spotify_top_songs_audio_features[[#This Row],[duration_ms]]/1000),60))</f>
        <v>2:40</v>
      </c>
      <c r="AA58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893" t="str">
        <f>spotify_top_songs_audio_features[[#This Row],[track_name]]</f>
        <v>Alleen</v>
      </c>
    </row>
    <row r="5894" spans="1:28" x14ac:dyDescent="0.25">
      <c r="A5894" t="s">
        <v>11674</v>
      </c>
      <c r="B5894" t="s">
        <v>11675</v>
      </c>
      <c r="C5894" t="s">
        <v>11676</v>
      </c>
      <c r="D5894" t="s">
        <v>520</v>
      </c>
      <c r="E5894" t="s">
        <v>97</v>
      </c>
      <c r="F5894" t="s">
        <v>32</v>
      </c>
      <c r="G5894" t="s">
        <v>25</v>
      </c>
      <c r="H5894">
        <v>778</v>
      </c>
      <c r="I5894">
        <v>573</v>
      </c>
      <c r="J5894">
        <v>251</v>
      </c>
      <c r="K5894" t="s">
        <v>7439</v>
      </c>
      <c r="L5894">
        <v>0</v>
      </c>
      <c r="M5894">
        <v>464</v>
      </c>
      <c r="N5894">
        <v>269</v>
      </c>
      <c r="O5894">
        <v>-7339</v>
      </c>
      <c r="P5894">
        <v>140114</v>
      </c>
      <c r="Q5894">
        <v>198849</v>
      </c>
      <c r="R5894">
        <v>1</v>
      </c>
      <c r="S5894">
        <v>5147112</v>
      </c>
      <c r="U5894" t="str">
        <f>IFERROR(LEFT(spotify_top_songs_audio_features[[#This Row],[artist_names]],SEARCH(",",spotify_top_songs_audio_features[[#This Row],[artist_names]])-1),spotify_top_songs_audio_features[[#This Row],[artist_names]])</f>
        <v>Roddy Ricch</v>
      </c>
      <c r="V5894" t="str">
        <f>IFERROR(MID(spotify_top_songs_audio_features[[#This Row],[artist_names]],SEARCH(",",spotify_top_songs_audio_features[[#This Row],[artist_names]])+2,99),"")</f>
        <v>Meek Mill</v>
      </c>
      <c r="W5894" t="str">
        <f>spotify_top_songs_audio_features[[#This Row],[source]]</f>
        <v>Atlantic Records</v>
      </c>
      <c r="X5894" s="1">
        <f>spotify_top_songs_audio_features[[#This Row],[streams]]</f>
        <v>5147112</v>
      </c>
      <c r="Y5894" t="str">
        <f>IF(Tabela2[[#This Row],[feat]]="","","Feat")</f>
        <v>Feat</v>
      </c>
      <c r="Z5894" s="17" t="str">
        <f>CONCATENATE(INT(spotify_top_songs_audio_features[[#This Row],[duration_ms]]/(60*1000)),":",MOD(INT(spotify_top_songs_audio_features[[#This Row],[duration_ms]]/1000),60))</f>
        <v>3:18</v>
      </c>
      <c r="AA58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894" t="str">
        <f>spotify_top_songs_audio_features[[#This Row],[track_name]]</f>
        <v>Peta (feat. Meek Mill)</v>
      </c>
    </row>
    <row r="5895" spans="1:28" x14ac:dyDescent="0.25">
      <c r="A5895" t="s">
        <v>8183</v>
      </c>
      <c r="B5895" t="s">
        <v>8184</v>
      </c>
      <c r="C5895" t="s">
        <v>8185</v>
      </c>
      <c r="D5895" t="s">
        <v>48</v>
      </c>
      <c r="E5895" t="s">
        <v>113</v>
      </c>
      <c r="F5895" t="s">
        <v>24</v>
      </c>
      <c r="G5895" t="s">
        <v>25</v>
      </c>
      <c r="H5895">
        <v>422</v>
      </c>
      <c r="I5895">
        <v>25</v>
      </c>
      <c r="J5895">
        <v>351</v>
      </c>
      <c r="K5895" t="s">
        <v>8186</v>
      </c>
      <c r="L5895">
        <v>0</v>
      </c>
      <c r="M5895">
        <v>35</v>
      </c>
      <c r="N5895">
        <v>246</v>
      </c>
      <c r="O5895">
        <v>-6836</v>
      </c>
      <c r="P5895">
        <v>124026</v>
      </c>
      <c r="Q5895">
        <v>161613</v>
      </c>
      <c r="R5895">
        <v>3</v>
      </c>
      <c r="S5895">
        <v>5145493</v>
      </c>
      <c r="U5895" t="str">
        <f>IFERROR(LEFT(spotify_top_songs_audio_features[[#This Row],[artist_names]],SEARCH(",",spotify_top_songs_audio_features[[#This Row],[artist_names]])-1),spotify_top_songs_audio_features[[#This Row],[artist_names]])</f>
        <v>Sarah Cothran</v>
      </c>
      <c r="V5895" t="str">
        <f>IFERROR(MID(spotify_top_songs_audio_features[[#This Row],[artist_names]],SEARCH(",",spotify_top_songs_audio_features[[#This Row],[artist_names]])+2,99),"")</f>
        <v/>
      </c>
      <c r="W5895" t="str">
        <f>spotify_top_songs_audio_features[[#This Row],[source]]</f>
        <v>Republic Records</v>
      </c>
      <c r="X5895" s="1">
        <f>spotify_top_songs_audio_features[[#This Row],[streams]]</f>
        <v>5145493</v>
      </c>
      <c r="Y5895" t="str">
        <f>IF(Tabela2[[#This Row],[feat]]="","","Feat")</f>
        <v/>
      </c>
      <c r="Z5895" s="17" t="str">
        <f>CONCATENATE(INT(spotify_top_songs_audio_features[[#This Row],[duration_ms]]/(60*1000)),":",MOD(INT(spotify_top_songs_audio_features[[#This Row],[duration_ms]]/1000),60))</f>
        <v>2:41</v>
      </c>
      <c r="AA58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895" t="str">
        <f>spotify_top_songs_audio_features[[#This Row],[track_name]]</f>
        <v>As the World Caves In</v>
      </c>
    </row>
    <row r="5896" spans="1:28" x14ac:dyDescent="0.25">
      <c r="A5896" t="s">
        <v>2278</v>
      </c>
      <c r="B5896" t="s">
        <v>2279</v>
      </c>
      <c r="C5896" t="s">
        <v>2280</v>
      </c>
      <c r="D5896" t="s">
        <v>1793</v>
      </c>
      <c r="E5896" t="s">
        <v>177</v>
      </c>
      <c r="F5896" t="s">
        <v>24</v>
      </c>
      <c r="G5896" t="s">
        <v>25</v>
      </c>
      <c r="H5896">
        <v>656</v>
      </c>
      <c r="I5896">
        <v>776</v>
      </c>
      <c r="J5896">
        <v>672</v>
      </c>
      <c r="K5896" t="s">
        <v>1547</v>
      </c>
      <c r="L5896">
        <v>378</v>
      </c>
      <c r="M5896">
        <v>372</v>
      </c>
      <c r="N5896">
        <v>638</v>
      </c>
      <c r="O5896">
        <v>-6184</v>
      </c>
      <c r="P5896">
        <v>156049</v>
      </c>
      <c r="Q5896">
        <v>156759</v>
      </c>
      <c r="R5896">
        <v>1</v>
      </c>
      <c r="S5896">
        <v>5141212</v>
      </c>
      <c r="U5896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896" t="str">
        <f>IFERROR(MID(spotify_top_songs_audio_features[[#This Row],[artist_names]],SEARCH(",",spotify_top_songs_audio_features[[#This Row],[artist_names]])+2,99),"")</f>
        <v>Lil Yachty</v>
      </c>
      <c r="W5896" t="str">
        <f>spotify_top_songs_audio_features[[#This Row],[source]]</f>
        <v>88rising Music</v>
      </c>
      <c r="X5896" s="1">
        <f>spotify_top_songs_audio_features[[#This Row],[streams]]</f>
        <v>5141212</v>
      </c>
      <c r="Y5896" t="str">
        <f>IF(Tabela2[[#This Row],[feat]]="","","Feat")</f>
        <v>Feat</v>
      </c>
      <c r="Z5896" s="17" t="str">
        <f>CONCATENATE(INT(spotify_top_songs_audio_features[[#This Row],[duration_ms]]/(60*1000)),":",MOD(INT(spotify_top_songs_audio_features[[#This Row],[duration_ms]]/1000),60))</f>
        <v>2:36</v>
      </c>
      <c r="AA58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896" t="str">
        <f>spotify_top_songs_audio_features[[#This Row],[track_name]]</f>
        <v>Pretty Boy (feat. Lil Yachty)</v>
      </c>
    </row>
    <row r="5897" spans="1:28" x14ac:dyDescent="0.25">
      <c r="A5897" t="s">
        <v>16105</v>
      </c>
      <c r="B5897" t="s">
        <v>16106</v>
      </c>
      <c r="C5897" t="s">
        <v>16107</v>
      </c>
      <c r="D5897" t="s">
        <v>6614</v>
      </c>
      <c r="E5897" t="s">
        <v>31</v>
      </c>
      <c r="F5897" t="s">
        <v>32</v>
      </c>
      <c r="G5897" t="s">
        <v>25</v>
      </c>
      <c r="H5897">
        <v>539</v>
      </c>
      <c r="I5897">
        <v>615</v>
      </c>
      <c r="J5897">
        <v>252</v>
      </c>
      <c r="K5897" t="s">
        <v>1351</v>
      </c>
      <c r="L5897">
        <v>56</v>
      </c>
      <c r="M5897">
        <v>144</v>
      </c>
      <c r="N5897">
        <v>493</v>
      </c>
      <c r="O5897">
        <v>-8746</v>
      </c>
      <c r="P5897">
        <v>163924</v>
      </c>
      <c r="Q5897">
        <v>214693</v>
      </c>
      <c r="R5897">
        <v>1</v>
      </c>
      <c r="S5897">
        <v>5136895</v>
      </c>
      <c r="U5897" t="str">
        <f>IFERROR(LEFT(spotify_top_songs_audio_features[[#This Row],[artist_names]],SEARCH(",",spotify_top_songs_audio_features[[#This Row],[artist_names]])-1),spotify_top_songs_audio_features[[#This Row],[artist_names]])</f>
        <v>Brent Faiyaz</v>
      </c>
      <c r="V5897" t="str">
        <f>IFERROR(MID(spotify_top_songs_audio_features[[#This Row],[artist_names]],SEARCH(",",spotify_top_songs_audio_features[[#This Row],[artist_names]])+2,99),"")</f>
        <v>Dahi, Tyler, The Creator</v>
      </c>
      <c r="W5897" t="str">
        <f>spotify_top_songs_audio_features[[#This Row],[source]]</f>
        <v>Lost Kids</v>
      </c>
      <c r="X5897" s="1">
        <f>spotify_top_songs_audio_features[[#This Row],[streams]]</f>
        <v>5136895</v>
      </c>
      <c r="Y5897" t="str">
        <f>IF(Tabela2[[#This Row],[feat]]="","","Feat")</f>
        <v>Feat</v>
      </c>
      <c r="Z5897" s="17" t="str">
        <f>CONCATENATE(INT(spotify_top_songs_audio_features[[#This Row],[duration_ms]]/(60*1000)),":",MOD(INT(spotify_top_songs_audio_features[[#This Row],[duration_ms]]/1000),60))</f>
        <v>3:34</v>
      </c>
      <c r="AA58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897" t="str">
        <f>spotify_top_songs_audio_features[[#This Row],[track_name]]</f>
        <v>GRAVITY (FEAT. TYLER, THE CREATOR)</v>
      </c>
    </row>
    <row r="5898" spans="1:28" x14ac:dyDescent="0.25">
      <c r="A5898" t="s">
        <v>16176</v>
      </c>
      <c r="B5898" t="s">
        <v>325</v>
      </c>
      <c r="C5898" t="s">
        <v>16177</v>
      </c>
      <c r="D5898" t="s">
        <v>7138</v>
      </c>
      <c r="E5898" t="s">
        <v>102</v>
      </c>
      <c r="F5898" t="s">
        <v>32</v>
      </c>
      <c r="G5898" t="s">
        <v>25</v>
      </c>
      <c r="H5898">
        <v>824</v>
      </c>
      <c r="I5898">
        <v>534</v>
      </c>
      <c r="J5898">
        <v>363</v>
      </c>
      <c r="K5898" t="s">
        <v>9113</v>
      </c>
      <c r="L5898">
        <v>3.6200000000000002E-4</v>
      </c>
      <c r="M5898">
        <v>877</v>
      </c>
      <c r="N5898">
        <v>206</v>
      </c>
      <c r="O5898">
        <v>-4679</v>
      </c>
      <c r="P5898">
        <v>141983</v>
      </c>
      <c r="Q5898">
        <v>130187</v>
      </c>
      <c r="R5898">
        <v>1</v>
      </c>
      <c r="S5898">
        <v>5136834</v>
      </c>
      <c r="U5898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5898" t="str">
        <f>IFERROR(MID(spotify_top_songs_audio_features[[#This Row],[artist_names]],SEARCH(",",spotify_top_songs_audio_features[[#This Row],[artist_names]])+2,99),"")</f>
        <v/>
      </c>
      <c r="W5898" t="str">
        <f>spotify_top_songs_audio_features[[#This Row],[source]]</f>
        <v>RCA/Legacy</v>
      </c>
      <c r="X5898" s="1">
        <f>spotify_top_songs_audio_features[[#This Row],[streams]]</f>
        <v>5136834</v>
      </c>
      <c r="Y5898" t="str">
        <f>IF(Tabela2[[#This Row],[feat]]="","","Feat")</f>
        <v/>
      </c>
      <c r="Z5898" s="17" t="str">
        <f>CONCATENATE(INT(spotify_top_songs_audio_features[[#This Row],[duration_ms]]/(60*1000)),":",MOD(INT(spotify_top_songs_audio_features[[#This Row],[duration_ms]]/1000),60))</f>
        <v>2:10</v>
      </c>
      <c r="AA58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898" t="str">
        <f>spotify_top_songs_audio_features[[#This Row],[track_name]]</f>
        <v>Unholy</v>
      </c>
    </row>
    <row r="5899" spans="1:28" x14ac:dyDescent="0.25">
      <c r="A5899" t="s">
        <v>16214</v>
      </c>
      <c r="B5899" t="s">
        <v>16215</v>
      </c>
      <c r="C5899" t="s">
        <v>16216</v>
      </c>
      <c r="D5899" t="s">
        <v>445</v>
      </c>
      <c r="E5899" t="s">
        <v>113</v>
      </c>
      <c r="F5899" t="s">
        <v>24</v>
      </c>
      <c r="G5899" t="s">
        <v>25</v>
      </c>
      <c r="H5899">
        <v>865</v>
      </c>
      <c r="I5899">
        <v>568</v>
      </c>
      <c r="J5899">
        <v>24</v>
      </c>
      <c r="K5899" t="s">
        <v>1106</v>
      </c>
      <c r="L5899">
        <v>0</v>
      </c>
      <c r="M5899">
        <v>186</v>
      </c>
      <c r="N5899">
        <v>882</v>
      </c>
      <c r="O5899">
        <v>-5112</v>
      </c>
      <c r="P5899">
        <v>90986</v>
      </c>
      <c r="Q5899">
        <v>280309</v>
      </c>
      <c r="R5899">
        <v>1</v>
      </c>
      <c r="S5899">
        <v>5133296</v>
      </c>
      <c r="U5899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5899" t="str">
        <f>IFERROR(MID(spotify_top_songs_audio_features[[#This Row],[artist_names]],SEARCH(",",spotify_top_songs_audio_features[[#This Row],[artist_names]])+2,99),"")</f>
        <v>Ashanti, Mack Maine</v>
      </c>
      <c r="W5899" t="str">
        <f>spotify_top_songs_audio_features[[#This Row],[source]]</f>
        <v>Young Money Records, Inc.</v>
      </c>
      <c r="X5899" s="1">
        <f>spotify_top_songs_audio_features[[#This Row],[streams]]</f>
        <v>5133296</v>
      </c>
      <c r="Y5899" t="str">
        <f>IF(Tabela2[[#This Row],[feat]]="","","Feat")</f>
        <v>Feat</v>
      </c>
      <c r="Z5899" s="17" t="str">
        <f>CONCATENATE(INT(spotify_top_songs_audio_features[[#This Row],[duration_ms]]/(60*1000)),":",MOD(INT(spotify_top_songs_audio_features[[#This Row],[duration_ms]]/1000),60))</f>
        <v>4:40</v>
      </c>
      <c r="AA58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899" t="str">
        <f>spotify_top_songs_audio_features[[#This Row],[track_name]]</f>
        <v>Start This Shit Off Right (feat. Ashanti &amp; Mack Maine)</v>
      </c>
    </row>
    <row r="5900" spans="1:28" x14ac:dyDescent="0.25">
      <c r="A5900" t="s">
        <v>7668</v>
      </c>
      <c r="B5900" t="s">
        <v>2232</v>
      </c>
      <c r="C5900" t="s">
        <v>1633</v>
      </c>
      <c r="D5900" t="s">
        <v>2234</v>
      </c>
      <c r="E5900" t="s">
        <v>177</v>
      </c>
      <c r="F5900" t="s">
        <v>24</v>
      </c>
      <c r="G5900" t="s">
        <v>25</v>
      </c>
      <c r="H5900">
        <v>795</v>
      </c>
      <c r="I5900">
        <v>488</v>
      </c>
      <c r="J5900">
        <v>192</v>
      </c>
      <c r="K5900" t="s">
        <v>626</v>
      </c>
      <c r="L5900">
        <v>364</v>
      </c>
      <c r="M5900">
        <v>133</v>
      </c>
      <c r="N5900">
        <v>528</v>
      </c>
      <c r="O5900">
        <v>-10349</v>
      </c>
      <c r="P5900">
        <v>107734</v>
      </c>
      <c r="Q5900">
        <v>197236</v>
      </c>
      <c r="R5900">
        <v>1</v>
      </c>
      <c r="S5900">
        <v>5131062</v>
      </c>
      <c r="U5900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5900" t="str">
        <f>IFERROR(MID(spotify_top_songs_audio_features[[#This Row],[artist_names]],SEARCH(",",spotify_top_songs_audio_features[[#This Row],[artist_names]])+2,99),"")</f>
        <v/>
      </c>
      <c r="W5900" t="str">
        <f>spotify_top_songs_audio_features[[#This Row],[source]]</f>
        <v>Universal Music New Zealand Limited</v>
      </c>
      <c r="X5900" s="1">
        <f>spotify_top_songs_audio_features[[#This Row],[streams]]</f>
        <v>5131062</v>
      </c>
      <c r="Y5900" t="str">
        <f>IF(Tabela2[[#This Row],[feat]]="","","Feat")</f>
        <v/>
      </c>
      <c r="Z5900" s="17" t="str">
        <f>CONCATENATE(INT(spotify_top_songs_audio_features[[#This Row],[duration_ms]]/(60*1000)),":",MOD(INT(spotify_top_songs_audio_features[[#This Row],[duration_ms]]/1000),60))</f>
        <v>3:17</v>
      </c>
      <c r="AA59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00" t="str">
        <f>spotify_top_songs_audio_features[[#This Row],[track_name]]</f>
        <v>Sober</v>
      </c>
    </row>
    <row r="5901" spans="1:28" x14ac:dyDescent="0.25">
      <c r="A5901" t="s">
        <v>154</v>
      </c>
      <c r="B5901" t="s">
        <v>155</v>
      </c>
      <c r="C5901" t="s">
        <v>156</v>
      </c>
      <c r="D5901" t="s">
        <v>157</v>
      </c>
      <c r="E5901" t="s">
        <v>102</v>
      </c>
      <c r="F5901" t="s">
        <v>32</v>
      </c>
      <c r="G5901" t="s">
        <v>25</v>
      </c>
      <c r="H5901">
        <v>791</v>
      </c>
      <c r="I5901">
        <v>663</v>
      </c>
      <c r="J5901">
        <v>153</v>
      </c>
      <c r="K5901" t="s">
        <v>158</v>
      </c>
      <c r="L5901">
        <v>2.1299999999999999E-3</v>
      </c>
      <c r="M5901">
        <v>117</v>
      </c>
      <c r="N5901">
        <v>314</v>
      </c>
      <c r="O5901">
        <v>-5655</v>
      </c>
      <c r="P5901">
        <v>77494</v>
      </c>
      <c r="Q5901">
        <v>174600</v>
      </c>
      <c r="R5901">
        <v>1</v>
      </c>
      <c r="S5901">
        <v>5126611</v>
      </c>
      <c r="U5901" t="str">
        <f>IFERROR(LEFT(spotify_top_songs_audio_features[[#This Row],[artist_names]],SEARCH(",",spotify_top_songs_audio_features[[#This Row],[artist_names]])-1),spotify_top_songs_audio_features[[#This Row],[artist_names]])</f>
        <v>RIN</v>
      </c>
      <c r="V5901" t="str">
        <f>IFERROR(MID(spotify_top_songs_audio_features[[#This Row],[artist_names]],SEARCH(",",spotify_top_songs_audio_features[[#This Row],[artist_names]])+2,99),"")</f>
        <v/>
      </c>
      <c r="W5901" t="str">
        <f>spotify_top_songs_audio_features[[#This Row],[source]]</f>
        <v>GOLD LEAGUE/DIVISION</v>
      </c>
      <c r="X5901" s="1">
        <f>spotify_top_songs_audio_features[[#This Row],[streams]]</f>
        <v>5126611</v>
      </c>
      <c r="Y5901" t="str">
        <f>IF(Tabela2[[#This Row],[feat]]="","","Feat")</f>
        <v/>
      </c>
      <c r="Z5901" s="17" t="str">
        <f>CONCATENATE(INT(spotify_top_songs_audio_features[[#This Row],[duration_ms]]/(60*1000)),":",MOD(INT(spotify_top_songs_audio_features[[#This Row],[duration_ms]]/1000),60))</f>
        <v>2:54</v>
      </c>
      <c r="AA59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901" t="str">
        <f>spotify_top_songs_audio_features[[#This Row],[track_name]]</f>
        <v>UP IN SMOKE</v>
      </c>
    </row>
    <row r="5902" spans="1:28" x14ac:dyDescent="0.25">
      <c r="A5902" t="s">
        <v>15806</v>
      </c>
      <c r="B5902" t="s">
        <v>15807</v>
      </c>
      <c r="C5902" t="s">
        <v>15808</v>
      </c>
      <c r="D5902" t="s">
        <v>1101</v>
      </c>
      <c r="E5902" t="s">
        <v>102</v>
      </c>
      <c r="F5902" t="s">
        <v>32</v>
      </c>
      <c r="G5902" t="s">
        <v>152</v>
      </c>
      <c r="H5902">
        <v>588</v>
      </c>
      <c r="I5902">
        <v>601</v>
      </c>
      <c r="J5902">
        <v>332</v>
      </c>
      <c r="K5902" t="s">
        <v>598</v>
      </c>
      <c r="L5902">
        <v>0</v>
      </c>
      <c r="M5902">
        <v>148</v>
      </c>
      <c r="N5902">
        <v>38</v>
      </c>
      <c r="O5902">
        <v>-5983</v>
      </c>
      <c r="P5902">
        <v>12606</v>
      </c>
      <c r="Q5902">
        <v>254166</v>
      </c>
      <c r="R5902">
        <v>1</v>
      </c>
      <c r="S5902">
        <v>5124825</v>
      </c>
      <c r="U5902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5902" t="str">
        <f>IFERROR(MID(spotify_top_songs_audio_features[[#This Row],[artist_names]],SEARCH(",",spotify_top_songs_audio_features[[#This Row],[artist_names]])+2,99),"")</f>
        <v>Imagine Dragons</v>
      </c>
      <c r="W5902" t="str">
        <f>spotify_top_songs_audio_features[[#This Row],[source]]</f>
        <v>Universal Music AB</v>
      </c>
      <c r="X5902" s="1">
        <f>spotify_top_songs_audio_features[[#This Row],[streams]]</f>
        <v>5124825</v>
      </c>
      <c r="Y5902" t="str">
        <f>IF(Tabela2[[#This Row],[feat]]="","","Feat")</f>
        <v>Feat</v>
      </c>
      <c r="Z5902" s="17" t="str">
        <f>CONCATENATE(INT(spotify_top_songs_audio_features[[#This Row],[duration_ms]]/(60*1000)),":",MOD(INT(spotify_top_songs_audio_features[[#This Row],[duration_ms]]/1000),60))</f>
        <v>4:14</v>
      </c>
      <c r="AA59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902" t="str">
        <f>spotify_top_songs_audio_features[[#This Row],[track_name]]</f>
        <v>Heart Upon My Sleeve (feat. Imagine Dragons)</v>
      </c>
    </row>
    <row r="5903" spans="1:28" x14ac:dyDescent="0.25">
      <c r="A5903" t="s">
        <v>9147</v>
      </c>
      <c r="B5903" t="s">
        <v>383</v>
      </c>
      <c r="C5903" t="s">
        <v>9148</v>
      </c>
      <c r="D5903" t="s">
        <v>385</v>
      </c>
      <c r="E5903" t="s">
        <v>177</v>
      </c>
      <c r="F5903" t="s">
        <v>32</v>
      </c>
      <c r="G5903" t="s">
        <v>25</v>
      </c>
      <c r="H5903">
        <v>613</v>
      </c>
      <c r="I5903">
        <v>288</v>
      </c>
      <c r="J5903">
        <v>294</v>
      </c>
      <c r="K5903" t="s">
        <v>9149</v>
      </c>
      <c r="L5903">
        <v>0</v>
      </c>
      <c r="M5903">
        <v>217</v>
      </c>
      <c r="N5903">
        <v>738</v>
      </c>
      <c r="O5903">
        <v>-9803</v>
      </c>
      <c r="P5903">
        <v>99917</v>
      </c>
      <c r="Q5903">
        <v>51827</v>
      </c>
      <c r="R5903">
        <v>1</v>
      </c>
      <c r="S5903">
        <v>5124354</v>
      </c>
      <c r="U5903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903" t="str">
        <f>IFERROR(MID(spotify_top_songs_audio_features[[#This Row],[artist_names]],SEARCH(",",spotify_top_songs_audio_features[[#This Row],[artist_names]])+2,99),"")</f>
        <v/>
      </c>
      <c r="W5903" t="str">
        <f>spotify_top_songs_audio_features[[#This Row],[source]]</f>
        <v>Aftermath</v>
      </c>
      <c r="X5903" s="1">
        <f>spotify_top_songs_audio_features[[#This Row],[streams]]</f>
        <v>5124354</v>
      </c>
      <c r="Y5903" t="str">
        <f>IF(Tabela2[[#This Row],[feat]]="","","Feat")</f>
        <v/>
      </c>
      <c r="Z5903" s="17" t="str">
        <f>CONCATENATE(INT(spotify_top_songs_audio_features[[#This Row],[duration_ms]]/(60*1000)),":",MOD(INT(spotify_top_songs_audio_features[[#This Row],[duration_ms]]/1000),60))</f>
        <v>0:51</v>
      </c>
      <c r="AA59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03" t="str">
        <f>spotify_top_songs_audio_features[[#This Row],[track_name]]</f>
        <v>Revival (Interlude)</v>
      </c>
    </row>
    <row r="5904" spans="1:28" x14ac:dyDescent="0.25">
      <c r="A5904" t="s">
        <v>12624</v>
      </c>
      <c r="B5904" t="s">
        <v>12625</v>
      </c>
      <c r="C5904" t="s">
        <v>3476</v>
      </c>
      <c r="D5904" t="s">
        <v>12626</v>
      </c>
      <c r="E5904" t="s">
        <v>177</v>
      </c>
      <c r="F5904" t="s">
        <v>32</v>
      </c>
      <c r="G5904" t="s">
        <v>25</v>
      </c>
      <c r="H5904">
        <v>786</v>
      </c>
      <c r="I5904">
        <v>733</v>
      </c>
      <c r="J5904">
        <v>127</v>
      </c>
      <c r="K5904" t="s">
        <v>7469</v>
      </c>
      <c r="L5904">
        <v>0</v>
      </c>
      <c r="M5904">
        <v>143</v>
      </c>
      <c r="N5904">
        <v>358</v>
      </c>
      <c r="O5904">
        <v>-4961</v>
      </c>
      <c r="P5904">
        <v>101046</v>
      </c>
      <c r="Q5904">
        <v>202653</v>
      </c>
      <c r="R5904">
        <v>1</v>
      </c>
      <c r="S5904">
        <v>5120047</v>
      </c>
      <c r="U5904" t="str">
        <f>IFERROR(LEFT(spotify_top_songs_audio_features[[#This Row],[artist_names]],SEARCH(",",spotify_top_songs_audio_features[[#This Row],[artist_names]])-1),spotify_top_songs_audio_features[[#This Row],[artist_names]])</f>
        <v>Tyga</v>
      </c>
      <c r="V5904" t="str">
        <f>IFERROR(MID(spotify_top_songs_audio_features[[#This Row],[artist_names]],SEARCH(",",spotify_top_songs_audio_features[[#This Row],[artist_names]])+2,99),"")</f>
        <v>YG, Carlos Santana</v>
      </c>
      <c r="W5904" t="str">
        <f>spotify_top_songs_audio_features[[#This Row],[source]]</f>
        <v>Columbia/Last Kings Records</v>
      </c>
      <c r="X5904" s="1">
        <f>spotify_top_songs_audio_features[[#This Row],[streams]]</f>
        <v>5120047</v>
      </c>
      <c r="Y5904" t="str">
        <f>IF(Tabela2[[#This Row],[feat]]="","","Feat")</f>
        <v>Feat</v>
      </c>
      <c r="Z5904" s="17" t="str">
        <f>CONCATENATE(INT(spotify_top_songs_audio_features[[#This Row],[duration_ms]]/(60*1000)),":",MOD(INT(spotify_top_songs_audio_features[[#This Row],[duration_ms]]/1000),60))</f>
        <v>3:22</v>
      </c>
      <c r="AA59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04" t="str">
        <f>spotify_top_songs_audio_features[[#This Row],[track_name]]</f>
        <v>MAMACITA</v>
      </c>
    </row>
    <row r="5905" spans="1:28" x14ac:dyDescent="0.25">
      <c r="A5905" t="s">
        <v>7037</v>
      </c>
      <c r="B5905" t="s">
        <v>7038</v>
      </c>
      <c r="C5905" t="s">
        <v>7039</v>
      </c>
      <c r="D5905" t="s">
        <v>3711</v>
      </c>
      <c r="E5905" t="s">
        <v>31</v>
      </c>
      <c r="F5905" t="s">
        <v>24</v>
      </c>
      <c r="G5905" t="s">
        <v>25</v>
      </c>
      <c r="H5905">
        <v>774</v>
      </c>
      <c r="I5905">
        <v>588</v>
      </c>
      <c r="J5905">
        <v>225</v>
      </c>
      <c r="K5905" t="s">
        <v>7040</v>
      </c>
      <c r="L5905">
        <v>0</v>
      </c>
      <c r="M5905">
        <v>258</v>
      </c>
      <c r="N5905">
        <v>392</v>
      </c>
      <c r="O5905">
        <v>-8529</v>
      </c>
      <c r="P5905">
        <v>75978</v>
      </c>
      <c r="Q5905">
        <v>147353</v>
      </c>
      <c r="R5905">
        <v>1</v>
      </c>
      <c r="S5905">
        <v>5119993</v>
      </c>
      <c r="U5905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5905" t="str">
        <f>IFERROR(MID(spotify_top_songs_audio_features[[#This Row],[artist_names]],SEARCH(",",spotify_top_songs_audio_features[[#This Row],[artist_names]])+2,99),"")</f>
        <v/>
      </c>
      <c r="W5905" t="str">
        <f>spotify_top_songs_audio_features[[#This Row],[source]]</f>
        <v>Stay High</v>
      </c>
      <c r="X5905" s="1">
        <f>spotify_top_songs_audio_features[[#This Row],[streams]]</f>
        <v>5119993</v>
      </c>
      <c r="Y5905" t="str">
        <f>IF(Tabela2[[#This Row],[feat]]="","","Feat")</f>
        <v/>
      </c>
      <c r="Z5905" s="17" t="str">
        <f>CONCATENATE(INT(spotify_top_songs_audio_features[[#This Row],[duration_ms]]/(60*1000)),":",MOD(INT(spotify_top_songs_audio_features[[#This Row],[duration_ms]]/1000),60))</f>
        <v>2:27</v>
      </c>
      <c r="AA59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05" t="str">
        <f>spotify_top_songs_audio_features[[#This Row],[track_name]]</f>
        <v>Allein sein</v>
      </c>
    </row>
    <row r="5906" spans="1:28" x14ac:dyDescent="0.25">
      <c r="A5906" t="s">
        <v>5979</v>
      </c>
      <c r="B5906" t="s">
        <v>3546</v>
      </c>
      <c r="C5906" t="s">
        <v>5980</v>
      </c>
      <c r="D5906" t="s">
        <v>282</v>
      </c>
      <c r="E5906" t="s">
        <v>469</v>
      </c>
      <c r="F5906" t="s">
        <v>32</v>
      </c>
      <c r="G5906" t="s">
        <v>25</v>
      </c>
      <c r="H5906">
        <v>522</v>
      </c>
      <c r="I5906">
        <v>466</v>
      </c>
      <c r="J5906">
        <v>458</v>
      </c>
      <c r="K5906" t="s">
        <v>5981</v>
      </c>
      <c r="L5906">
        <v>0</v>
      </c>
      <c r="M5906">
        <v>11</v>
      </c>
      <c r="N5906">
        <v>459</v>
      </c>
      <c r="O5906">
        <v>-805</v>
      </c>
      <c r="P5906">
        <v>7843</v>
      </c>
      <c r="Q5906">
        <v>137692</v>
      </c>
      <c r="R5906">
        <v>1</v>
      </c>
      <c r="S5906">
        <v>5119845</v>
      </c>
      <c r="U5906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5906" t="str">
        <f>IFERROR(MID(spotify_top_songs_audio_features[[#This Row],[artist_names]],SEARCH(",",spotify_top_songs_audio_features[[#This Row],[artist_names]])+2,99),"")</f>
        <v/>
      </c>
      <c r="W5906" t="str">
        <f>spotify_top_songs_audio_features[[#This Row],[source]]</f>
        <v>Columbia</v>
      </c>
      <c r="X5906" s="1">
        <f>spotify_top_songs_audio_features[[#This Row],[streams]]</f>
        <v>5119845</v>
      </c>
      <c r="Y5906" t="str">
        <f>IF(Tabela2[[#This Row],[feat]]="","","Feat")</f>
        <v/>
      </c>
      <c r="Z5906" s="17" t="str">
        <f>CONCATENATE(INT(spotify_top_songs_audio_features[[#This Row],[duration_ms]]/(60*1000)),":",MOD(INT(spotify_top_songs_audio_features[[#This Row],[duration_ms]]/1000),60))</f>
        <v>2:17</v>
      </c>
      <c r="AA59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906" t="str">
        <f>spotify_top_songs_audio_features[[#This Row],[track_name]]</f>
        <v>Painting Pictures</v>
      </c>
    </row>
    <row r="5907" spans="1:28" x14ac:dyDescent="0.25">
      <c r="A5907" t="s">
        <v>10968</v>
      </c>
      <c r="B5907" t="s">
        <v>10969</v>
      </c>
      <c r="C5907" t="s">
        <v>10970</v>
      </c>
      <c r="D5907" t="s">
        <v>10971</v>
      </c>
      <c r="E5907" t="s">
        <v>177</v>
      </c>
      <c r="F5907" t="s">
        <v>32</v>
      </c>
      <c r="G5907" t="s">
        <v>25</v>
      </c>
      <c r="H5907">
        <v>695</v>
      </c>
      <c r="I5907">
        <v>784</v>
      </c>
      <c r="J5907">
        <v>402</v>
      </c>
      <c r="K5907" t="s">
        <v>4395</v>
      </c>
      <c r="L5907">
        <v>0</v>
      </c>
      <c r="M5907">
        <v>843</v>
      </c>
      <c r="N5907">
        <v>52</v>
      </c>
      <c r="O5907">
        <v>-6564</v>
      </c>
      <c r="P5907">
        <v>128031</v>
      </c>
      <c r="Q5907">
        <v>188581</v>
      </c>
      <c r="R5907">
        <v>1</v>
      </c>
      <c r="S5907">
        <v>5119828</v>
      </c>
      <c r="U5907" t="str">
        <f>IFERROR(LEFT(spotify_top_songs_audio_features[[#This Row],[artist_names]],SEARCH(",",spotify_top_songs_audio_features[[#This Row],[artist_names]])-1),spotify_top_songs_audio_features[[#This Row],[artist_names]])</f>
        <v>Anne-Marie</v>
      </c>
      <c r="V5907" t="str">
        <f>IFERROR(MID(spotify_top_songs_audio_features[[#This Row],[artist_names]],SEARCH(",",spotify_top_songs_audio_features[[#This Row],[artist_names]])+2,99),"")</f>
        <v>KSI, Digital Farm Animals</v>
      </c>
      <c r="W5907" t="str">
        <f>spotify_top_songs_audio_features[[#This Row],[source]]</f>
        <v>Asylum Records</v>
      </c>
      <c r="X5907" s="1">
        <f>spotify_top_songs_audio_features[[#This Row],[streams]]</f>
        <v>5119828</v>
      </c>
      <c r="Y5907" t="str">
        <f>IF(Tabela2[[#This Row],[feat]]="","","Feat")</f>
        <v>Feat</v>
      </c>
      <c r="Z5907" s="17" t="str">
        <f>CONCATENATE(INT(spotify_top_songs_audio_features[[#This Row],[duration_ms]]/(60*1000)),":",MOD(INT(spotify_top_songs_audio_features[[#This Row],[duration_ms]]/1000),60))</f>
        <v>3:8</v>
      </c>
      <c r="AA59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07" t="str">
        <f>spotify_top_songs_audio_features[[#This Row],[track_name]]</f>
        <v>Don't Play</v>
      </c>
    </row>
    <row r="5908" spans="1:28" x14ac:dyDescent="0.25">
      <c r="A5908" t="s">
        <v>15414</v>
      </c>
      <c r="B5908" t="s">
        <v>673</v>
      </c>
      <c r="C5908" t="s">
        <v>15415</v>
      </c>
      <c r="D5908" t="s">
        <v>176</v>
      </c>
      <c r="E5908" t="s">
        <v>142</v>
      </c>
      <c r="F5908" t="s">
        <v>24</v>
      </c>
      <c r="G5908" t="s">
        <v>25</v>
      </c>
      <c r="H5908">
        <v>884</v>
      </c>
      <c r="I5908">
        <v>579</v>
      </c>
      <c r="J5908">
        <v>299</v>
      </c>
      <c r="K5908" t="s">
        <v>15416</v>
      </c>
      <c r="L5908">
        <v>2.3800000000000001E-4</v>
      </c>
      <c r="M5908">
        <v>182</v>
      </c>
      <c r="N5908">
        <v>313</v>
      </c>
      <c r="O5908">
        <v>-6847</v>
      </c>
      <c r="P5908">
        <v>144973</v>
      </c>
      <c r="Q5908">
        <v>176630</v>
      </c>
      <c r="R5908">
        <v>1</v>
      </c>
      <c r="S5908">
        <v>5117516</v>
      </c>
      <c r="U5908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5908" t="str">
        <f>IFERROR(MID(spotify_top_songs_audio_features[[#This Row],[artist_names]],SEARCH(",",spotify_top_songs_audio_features[[#This Row],[artist_names]])+2,99),"")</f>
        <v/>
      </c>
      <c r="W5908" t="str">
        <f>spotify_top_songs_audio_features[[#This Row],[source]]</f>
        <v>Epic/Freebandz</v>
      </c>
      <c r="X5908" s="1">
        <f>spotify_top_songs_audio_features[[#This Row],[streams]]</f>
        <v>5117516</v>
      </c>
      <c r="Y5908" t="str">
        <f>IF(Tabela2[[#This Row],[feat]]="","","Feat")</f>
        <v/>
      </c>
      <c r="Z5908" s="17" t="str">
        <f>CONCATENATE(INT(spotify_top_songs_audio_features[[#This Row],[duration_ms]]/(60*1000)),":",MOD(INT(spotify_top_songs_audio_features[[#This Row],[duration_ms]]/1000),60))</f>
        <v>2:56</v>
      </c>
      <c r="AA59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908" t="str">
        <f>spotify_top_songs_audio_features[[#This Row],[track_name]]</f>
        <v>WIFI LIT</v>
      </c>
    </row>
    <row r="5909" spans="1:28" x14ac:dyDescent="0.25">
      <c r="A5909" t="s">
        <v>14349</v>
      </c>
      <c r="B5909" t="s">
        <v>14350</v>
      </c>
      <c r="C5909" t="s">
        <v>14351</v>
      </c>
      <c r="D5909" t="s">
        <v>10954</v>
      </c>
      <c r="E5909" t="s">
        <v>31</v>
      </c>
      <c r="F5909" t="s">
        <v>24</v>
      </c>
      <c r="G5909" t="s">
        <v>25</v>
      </c>
      <c r="H5909">
        <v>948</v>
      </c>
      <c r="I5909">
        <v>63</v>
      </c>
      <c r="J5909">
        <v>219</v>
      </c>
      <c r="K5909" t="s">
        <v>3045</v>
      </c>
      <c r="L5909">
        <v>2.0200000000000001E-3</v>
      </c>
      <c r="M5909">
        <v>737</v>
      </c>
      <c r="N5909">
        <v>425</v>
      </c>
      <c r="O5909">
        <v>-7011</v>
      </c>
      <c r="P5909">
        <v>100032</v>
      </c>
      <c r="Q5909">
        <v>253569</v>
      </c>
      <c r="R5909">
        <v>1</v>
      </c>
      <c r="S5909">
        <v>5117128</v>
      </c>
      <c r="U5909" t="str">
        <f>IFERROR(LEFT(spotify_top_songs_audio_features[[#This Row],[artist_names]],SEARCH(",",spotify_top_songs_audio_features[[#This Row],[artist_names]])-1),spotify_top_songs_audio_features[[#This Row],[artist_names]])</f>
        <v>Saweetie</v>
      </c>
      <c r="V5909" t="str">
        <f>IFERROR(MID(spotify_top_songs_audio_features[[#This Row],[artist_names]],SEARCH(",",spotify_top_songs_audio_features[[#This Row],[artist_names]])+2,99),"")</f>
        <v>Post Malone, DaBaby, Jack Harlow</v>
      </c>
      <c r="W5909" t="str">
        <f>spotify_top_songs_audio_features[[#This Row],[source]]</f>
        <v>ICY/Artistry Records/Warner Records</v>
      </c>
      <c r="X5909" s="1">
        <f>spotify_top_songs_audio_features[[#This Row],[streams]]</f>
        <v>5117128</v>
      </c>
      <c r="Y5909" t="str">
        <f>IF(Tabela2[[#This Row],[feat]]="","","Feat")</f>
        <v>Feat</v>
      </c>
      <c r="Z5909" s="17" t="str">
        <f>CONCATENATE(INT(spotify_top_songs_audio_features[[#This Row],[duration_ms]]/(60*1000)),":",MOD(INT(spotify_top_songs_audio_features[[#This Row],[duration_ms]]/1000),60))</f>
        <v>4:13</v>
      </c>
      <c r="AA59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09" t="str">
        <f>spotify_top_songs_audio_features[[#This Row],[track_name]]</f>
        <v>Tap In (feat. Post Malone, DaBaby &amp; Jack Harlow)</v>
      </c>
    </row>
    <row r="5910" spans="1:28" x14ac:dyDescent="0.25">
      <c r="A5910" t="s">
        <v>9489</v>
      </c>
      <c r="B5910" t="s">
        <v>3449</v>
      </c>
      <c r="C5910" t="s">
        <v>9490</v>
      </c>
      <c r="D5910" t="s">
        <v>3451</v>
      </c>
      <c r="E5910" t="s">
        <v>97</v>
      </c>
      <c r="F5910" t="s">
        <v>32</v>
      </c>
      <c r="G5910" t="s">
        <v>25</v>
      </c>
      <c r="H5910">
        <v>712</v>
      </c>
      <c r="I5910">
        <v>619</v>
      </c>
      <c r="J5910">
        <v>269</v>
      </c>
      <c r="K5910" t="s">
        <v>7303</v>
      </c>
      <c r="L5910">
        <v>0</v>
      </c>
      <c r="M5910">
        <v>12</v>
      </c>
      <c r="N5910">
        <v>579</v>
      </c>
      <c r="O5910">
        <v>-8287</v>
      </c>
      <c r="P5910">
        <v>82101</v>
      </c>
      <c r="Q5910">
        <v>137587</v>
      </c>
      <c r="R5910">
        <v>1</v>
      </c>
      <c r="S5910">
        <v>5116889</v>
      </c>
      <c r="U5910" t="str">
        <f>IFERROR(LEFT(spotify_top_songs_audio_features[[#This Row],[artist_names]],SEARCH(",",spotify_top_songs_audio_features[[#This Row],[artist_names]])-1),spotify_top_songs_audio_features[[#This Row],[artist_names]])</f>
        <v>MERO</v>
      </c>
      <c r="V5910" t="str">
        <f>IFERROR(MID(spotify_top_songs_audio_features[[#This Row],[artist_names]],SEARCH(",",spotify_top_songs_audio_features[[#This Row],[artist_names]])+2,99),"")</f>
        <v/>
      </c>
      <c r="W5910" t="str">
        <f>spotify_top_songs_audio_features[[#This Row],[source]]</f>
        <v>Groove Attack TraX</v>
      </c>
      <c r="X5910" s="1">
        <f>spotify_top_songs_audio_features[[#This Row],[streams]]</f>
        <v>5116889</v>
      </c>
      <c r="Y5910" t="str">
        <f>IF(Tabela2[[#This Row],[feat]]="","","Feat")</f>
        <v/>
      </c>
      <c r="Z5910" s="17" t="str">
        <f>CONCATENATE(INT(spotify_top_songs_audio_features[[#This Row],[duration_ms]]/(60*1000)),":",MOD(INT(spotify_top_songs_audio_features[[#This Row],[duration_ms]]/1000),60))</f>
        <v>2:17</v>
      </c>
      <c r="AA59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910" t="str">
        <f>spotify_top_songs_audio_features[[#This Row],[track_name]]</f>
        <v>Jay Jay</v>
      </c>
    </row>
    <row r="5911" spans="1:28" x14ac:dyDescent="0.25">
      <c r="A5911" t="s">
        <v>9179</v>
      </c>
      <c r="B5911" t="s">
        <v>9180</v>
      </c>
      <c r="C5911" t="s">
        <v>9181</v>
      </c>
      <c r="D5911" t="s">
        <v>1195</v>
      </c>
      <c r="E5911" t="s">
        <v>102</v>
      </c>
      <c r="F5911" t="s">
        <v>32</v>
      </c>
      <c r="G5911" t="s">
        <v>25</v>
      </c>
      <c r="H5911">
        <v>569</v>
      </c>
      <c r="I5911">
        <v>865</v>
      </c>
      <c r="J5911">
        <v>266</v>
      </c>
      <c r="K5911" t="s">
        <v>2873</v>
      </c>
      <c r="L5911">
        <v>0</v>
      </c>
      <c r="M5911">
        <v>312</v>
      </c>
      <c r="N5911">
        <v>361</v>
      </c>
      <c r="O5911">
        <v>-3844</v>
      </c>
      <c r="P5911">
        <v>82011</v>
      </c>
      <c r="Q5911">
        <v>214363</v>
      </c>
      <c r="R5911">
        <v>1</v>
      </c>
      <c r="S5911">
        <v>5116071</v>
      </c>
      <c r="U5911" t="str">
        <f>IFERROR(LEFT(spotify_top_songs_audio_features[[#This Row],[artist_names]],SEARCH(",",spotify_top_songs_audio_features[[#This Row],[artist_names]])-1),spotify_top_songs_audio_features[[#This Row],[artist_names]])</f>
        <v>G-Eazy</v>
      </c>
      <c r="V5911" t="str">
        <f>IFERROR(MID(spotify_top_songs_audio_features[[#This Row],[artist_names]],SEARCH(",",spotify_top_songs_audio_features[[#This Row],[artist_names]])+2,99),"")</f>
        <v>blackbear</v>
      </c>
      <c r="W5911" t="str">
        <f>spotify_top_songs_audio_features[[#This Row],[source]]</f>
        <v>BPG/RVG/RCA Records</v>
      </c>
      <c r="X5911" s="1">
        <f>spotify_top_songs_audio_features[[#This Row],[streams]]</f>
        <v>5116071</v>
      </c>
      <c r="Y5911" t="str">
        <f>IF(Tabela2[[#This Row],[feat]]="","","Feat")</f>
        <v>Feat</v>
      </c>
      <c r="Z5911" s="17" t="str">
        <f>CONCATENATE(INT(spotify_top_songs_audio_features[[#This Row],[duration_ms]]/(60*1000)),":",MOD(INT(spotify_top_songs_audio_features[[#This Row],[duration_ms]]/1000),60))</f>
        <v>3:34</v>
      </c>
      <c r="AA59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911" t="str">
        <f>spotify_top_songs_audio_features[[#This Row],[track_name]]</f>
        <v>Hate The Way (feat. blackbear)</v>
      </c>
    </row>
    <row r="5912" spans="1:28" x14ac:dyDescent="0.25">
      <c r="A5912" t="s">
        <v>10353</v>
      </c>
      <c r="B5912" t="s">
        <v>10354</v>
      </c>
      <c r="C5912" t="s">
        <v>10355</v>
      </c>
      <c r="D5912" t="s">
        <v>3711</v>
      </c>
      <c r="E5912" t="s">
        <v>70</v>
      </c>
      <c r="F5912" t="s">
        <v>24</v>
      </c>
      <c r="G5912" t="s">
        <v>25</v>
      </c>
      <c r="H5912">
        <v>788</v>
      </c>
      <c r="I5912">
        <v>491</v>
      </c>
      <c r="J5912">
        <v>109</v>
      </c>
      <c r="K5912" t="s">
        <v>10356</v>
      </c>
      <c r="L5912">
        <v>88</v>
      </c>
      <c r="M5912">
        <v>107</v>
      </c>
      <c r="N5912">
        <v>271</v>
      </c>
      <c r="O5912">
        <v>-9884</v>
      </c>
      <c r="P5912">
        <v>98543</v>
      </c>
      <c r="Q5912">
        <v>146028</v>
      </c>
      <c r="R5912">
        <v>1</v>
      </c>
      <c r="S5912">
        <v>5113459</v>
      </c>
      <c r="U5912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5912" t="str">
        <f>IFERROR(MID(spotify_top_songs_audio_features[[#This Row],[artist_names]],SEARCH(",",spotify_top_songs_audio_features[[#This Row],[artist_names]])+2,99),"")</f>
        <v>CÉLINE</v>
      </c>
      <c r="W5912" t="str">
        <f>spotify_top_songs_audio_features[[#This Row],[source]]</f>
        <v>Stay High</v>
      </c>
      <c r="X5912" s="1">
        <f>spotify_top_songs_audio_features[[#This Row],[streams]]</f>
        <v>5113459</v>
      </c>
      <c r="Y5912" t="str">
        <f>IF(Tabela2[[#This Row],[feat]]="","","Feat")</f>
        <v>Feat</v>
      </c>
      <c r="Z5912" s="17" t="str">
        <f>CONCATENATE(INT(spotify_top_songs_audio_features[[#This Row],[duration_ms]]/(60*1000)),":",MOD(INT(spotify_top_songs_audio_features[[#This Row],[duration_ms]]/1000),60))</f>
        <v>2:26</v>
      </c>
      <c r="AA59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912" t="str">
        <f>spotify_top_songs_audio_features[[#This Row],[track_name]]</f>
        <v>Emotions 2.0</v>
      </c>
    </row>
    <row r="5913" spans="1:28" x14ac:dyDescent="0.25">
      <c r="A5913" t="s">
        <v>5729</v>
      </c>
      <c r="B5913" t="s">
        <v>5730</v>
      </c>
      <c r="C5913" t="s">
        <v>5731</v>
      </c>
      <c r="D5913" t="s">
        <v>5732</v>
      </c>
      <c r="E5913" t="s">
        <v>23</v>
      </c>
      <c r="F5913" t="s">
        <v>24</v>
      </c>
      <c r="G5913" t="s">
        <v>25</v>
      </c>
      <c r="H5913">
        <v>427</v>
      </c>
      <c r="I5913">
        <v>944</v>
      </c>
      <c r="J5913">
        <v>565</v>
      </c>
      <c r="K5913" t="s">
        <v>5733</v>
      </c>
      <c r="L5913">
        <v>159</v>
      </c>
      <c r="M5913">
        <v>625</v>
      </c>
      <c r="N5913">
        <v>248</v>
      </c>
      <c r="O5913">
        <v>-2885</v>
      </c>
      <c r="P5913">
        <v>101078</v>
      </c>
      <c r="Q5913">
        <v>260276</v>
      </c>
      <c r="R5913">
        <v>1</v>
      </c>
      <c r="S5913">
        <v>5113002</v>
      </c>
      <c r="U5913" t="str">
        <f>IFERROR(LEFT(spotify_top_songs_audio_features[[#This Row],[artist_names]],SEARCH(",",spotify_top_songs_audio_features[[#This Row],[artist_names]])-1),spotify_top_songs_audio_features[[#This Row],[artist_names]])</f>
        <v>Slipknot</v>
      </c>
      <c r="V5913" t="str">
        <f>IFERROR(MID(spotify_top_songs_audio_features[[#This Row],[artist_names]],SEARCH(",",spotify_top_songs_audio_features[[#This Row],[artist_names]])+2,99),"")</f>
        <v/>
      </c>
      <c r="W5913" t="str">
        <f>spotify_top_songs_audio_features[[#This Row],[source]]</f>
        <v>Roadrunner Records</v>
      </c>
      <c r="X5913" s="1">
        <f>spotify_top_songs_audio_features[[#This Row],[streams]]</f>
        <v>5113002</v>
      </c>
      <c r="Y5913" t="str">
        <f>IF(Tabela2[[#This Row],[feat]]="","","Feat")</f>
        <v/>
      </c>
      <c r="Z5913" s="17" t="str">
        <f>CONCATENATE(INT(spotify_top_songs_audio_features[[#This Row],[duration_ms]]/(60*1000)),":",MOD(INT(spotify_top_songs_audio_features[[#This Row],[duration_ms]]/1000),60))</f>
        <v>4:20</v>
      </c>
      <c r="AA59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913" t="str">
        <f>spotify_top_songs_audio_features[[#This Row],[track_name]]</f>
        <v>Unsainted</v>
      </c>
    </row>
    <row r="5914" spans="1:28" x14ac:dyDescent="0.25">
      <c r="A5914" t="s">
        <v>10228</v>
      </c>
      <c r="B5914" t="s">
        <v>8064</v>
      </c>
      <c r="C5914" t="s">
        <v>8065</v>
      </c>
      <c r="D5914" t="s">
        <v>621</v>
      </c>
      <c r="E5914" t="s">
        <v>23</v>
      </c>
      <c r="F5914" t="s">
        <v>24</v>
      </c>
      <c r="G5914" t="s">
        <v>25</v>
      </c>
      <c r="H5914">
        <v>746</v>
      </c>
      <c r="I5914">
        <v>45</v>
      </c>
      <c r="J5914">
        <v>873</v>
      </c>
      <c r="K5914" t="s">
        <v>3074</v>
      </c>
      <c r="L5914">
        <v>0</v>
      </c>
      <c r="M5914">
        <v>172</v>
      </c>
      <c r="N5914">
        <v>336</v>
      </c>
      <c r="O5914">
        <v>-8543</v>
      </c>
      <c r="P5914">
        <v>95998</v>
      </c>
      <c r="Q5914">
        <v>232853</v>
      </c>
      <c r="R5914">
        <v>13</v>
      </c>
      <c r="S5914">
        <v>5110064</v>
      </c>
      <c r="U5914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5914" t="str">
        <f>IFERROR(MID(spotify_top_songs_audio_features[[#This Row],[artist_names]],SEARCH(",",spotify_top_songs_audio_features[[#This Row],[artist_names]])+2,99),"")</f>
        <v>LANY</v>
      </c>
      <c r="W5914" t="str">
        <f>spotify_top_songs_audio_features[[#This Row],[source]]</f>
        <v>Lauv</v>
      </c>
      <c r="X5914" s="1">
        <f>spotify_top_songs_audio_features[[#This Row],[streams]]</f>
        <v>5110064</v>
      </c>
      <c r="Y5914" t="str">
        <f>IF(Tabela2[[#This Row],[feat]]="","","Feat")</f>
        <v>Feat</v>
      </c>
      <c r="Z5914" s="17" t="str">
        <f>CONCATENATE(INT(spotify_top_songs_audio_features[[#This Row],[duration_ms]]/(60*1000)),":",MOD(INT(spotify_top_songs_audio_features[[#This Row],[duration_ms]]/1000),60))</f>
        <v>3:52</v>
      </c>
      <c r="AA59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914" t="str">
        <f>spotify_top_songs_audio_features[[#This Row],[track_name]]</f>
        <v>Mean It</v>
      </c>
    </row>
    <row r="5915" spans="1:28" x14ac:dyDescent="0.25">
      <c r="A5915" t="s">
        <v>4286</v>
      </c>
      <c r="B5915" t="s">
        <v>472</v>
      </c>
      <c r="C5915" t="s">
        <v>4287</v>
      </c>
      <c r="D5915" t="s">
        <v>474</v>
      </c>
      <c r="E5915" t="s">
        <v>43</v>
      </c>
      <c r="F5915" t="s">
        <v>24</v>
      </c>
      <c r="G5915" t="s">
        <v>25</v>
      </c>
      <c r="H5915">
        <v>776</v>
      </c>
      <c r="I5915">
        <v>445</v>
      </c>
      <c r="J5915">
        <v>371</v>
      </c>
      <c r="K5915" t="s">
        <v>492</v>
      </c>
      <c r="L5915">
        <v>409</v>
      </c>
      <c r="M5915">
        <v>124</v>
      </c>
      <c r="N5915">
        <v>405</v>
      </c>
      <c r="O5915">
        <v>-8574</v>
      </c>
      <c r="P5915">
        <v>109981</v>
      </c>
      <c r="Q5915">
        <v>184200</v>
      </c>
      <c r="R5915">
        <v>1</v>
      </c>
      <c r="S5915">
        <v>5104242</v>
      </c>
      <c r="U5915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915" t="str">
        <f>IFERROR(MID(spotify_top_songs_audio_features[[#This Row],[artist_names]],SEARCH(",",spotify_top_songs_audio_features[[#This Row],[artist_names]])+2,99),"")</f>
        <v/>
      </c>
      <c r="W5915" t="str">
        <f>spotify_top_songs_audio_features[[#This Row],[source]]</f>
        <v>Right Hand Music Group, LLC/RCA Records</v>
      </c>
      <c r="X5915" s="1">
        <f>spotify_top_songs_audio_features[[#This Row],[streams]]</f>
        <v>5104242</v>
      </c>
      <c r="Y5915" t="str">
        <f>IF(Tabela2[[#This Row],[feat]]="","","Feat")</f>
        <v/>
      </c>
      <c r="Z5915" s="17" t="str">
        <f>CONCATENATE(INT(spotify_top_songs_audio_features[[#This Row],[duration_ms]]/(60*1000)),":",MOD(INT(spotify_top_songs_audio_features[[#This Row],[duration_ms]]/1000),60))</f>
        <v>3:4</v>
      </c>
      <c r="AA59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15" t="str">
        <f>spotify_top_songs_audio_features[[#This Row],[track_name]]</f>
        <v>Twenty One</v>
      </c>
    </row>
    <row r="5916" spans="1:28" x14ac:dyDescent="0.25">
      <c r="A5916" t="s">
        <v>3677</v>
      </c>
      <c r="B5916" t="s">
        <v>149</v>
      </c>
      <c r="C5916" t="s">
        <v>3678</v>
      </c>
      <c r="D5916" t="s">
        <v>151</v>
      </c>
      <c r="E5916" t="s">
        <v>86</v>
      </c>
      <c r="F5916" t="s">
        <v>24</v>
      </c>
      <c r="G5916" t="s">
        <v>25</v>
      </c>
      <c r="H5916">
        <v>666</v>
      </c>
      <c r="I5916">
        <v>726</v>
      </c>
      <c r="J5916">
        <v>262</v>
      </c>
      <c r="K5916" t="s">
        <v>2225</v>
      </c>
      <c r="L5916">
        <v>0</v>
      </c>
      <c r="M5916">
        <v>892</v>
      </c>
      <c r="N5916">
        <v>468</v>
      </c>
      <c r="O5916">
        <v>-2998</v>
      </c>
      <c r="P5916">
        <v>128044</v>
      </c>
      <c r="Q5916">
        <v>207528</v>
      </c>
      <c r="R5916">
        <v>1</v>
      </c>
      <c r="S5916">
        <v>5103194</v>
      </c>
      <c r="U5916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5916" t="str">
        <f>IFERROR(MID(spotify_top_songs_audio_features[[#This Row],[artist_names]],SEARCH(",",spotify_top_songs_audio_features[[#This Row],[artist_names]])+2,99),"")</f>
        <v/>
      </c>
      <c r="W5916" t="str">
        <f>spotify_top_songs_audio_features[[#This Row],[source]]</f>
        <v>Capitol</v>
      </c>
      <c r="X5916" s="1">
        <f>spotify_top_songs_audio_features[[#This Row],[streams]]</f>
        <v>5103194</v>
      </c>
      <c r="Y5916" t="str">
        <f>IF(Tabela2[[#This Row],[feat]]="","","Feat")</f>
        <v/>
      </c>
      <c r="Z5916" s="17" t="str">
        <f>CONCATENATE(INT(spotify_top_songs_audio_features[[#This Row],[duration_ms]]/(60*1000)),":",MOD(INT(spotify_top_songs_audio_features[[#This Row],[duration_ms]]/1000),60))</f>
        <v>3:27</v>
      </c>
      <c r="AA59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916" t="str">
        <f>spotify_top_songs_audio_features[[#This Row],[track_name]]</f>
        <v>Kids Again</v>
      </c>
    </row>
    <row r="5917" spans="1:28" x14ac:dyDescent="0.25">
      <c r="A5917" t="s">
        <v>16651</v>
      </c>
      <c r="B5917" t="s">
        <v>16652</v>
      </c>
      <c r="C5917" t="s">
        <v>16653</v>
      </c>
      <c r="D5917" t="s">
        <v>16654</v>
      </c>
      <c r="E5917" t="s">
        <v>86</v>
      </c>
      <c r="F5917" t="s">
        <v>32</v>
      </c>
      <c r="G5917" t="s">
        <v>25</v>
      </c>
      <c r="H5917">
        <v>745</v>
      </c>
      <c r="I5917">
        <v>656</v>
      </c>
      <c r="J5917">
        <v>203</v>
      </c>
      <c r="K5917" t="s">
        <v>4095</v>
      </c>
      <c r="L5917">
        <v>0</v>
      </c>
      <c r="M5917">
        <v>11</v>
      </c>
      <c r="N5917">
        <v>405</v>
      </c>
      <c r="O5917">
        <v>-6829</v>
      </c>
      <c r="P5917">
        <v>137997</v>
      </c>
      <c r="Q5917">
        <v>201333</v>
      </c>
      <c r="R5917">
        <v>1</v>
      </c>
      <c r="S5917">
        <v>5101640</v>
      </c>
      <c r="U5917" t="str">
        <f>IFERROR(LEFT(spotify_top_songs_audio_features[[#This Row],[artist_names]],SEARCH(",",spotify_top_songs_audio_features[[#This Row],[artist_names]])-1),spotify_top_songs_audio_features[[#This Row],[artist_names]])</f>
        <v>Damso</v>
      </c>
      <c r="V5917" t="str">
        <f>IFERROR(MID(spotify_top_songs_audio_features[[#This Row],[artist_names]],SEARCH(",",spotify_top_songs_audio_features[[#This Row],[artist_names]])+2,99),"")</f>
        <v>Hamza</v>
      </c>
      <c r="W5917" t="str">
        <f>spotify_top_songs_audio_features[[#This Row],[source]]</f>
        <v>Trente-quatre Centimes</v>
      </c>
      <c r="X5917" s="1">
        <f>spotify_top_songs_audio_features[[#This Row],[streams]]</f>
        <v>5101640</v>
      </c>
      <c r="Y5917" t="str">
        <f>IF(Tabela2[[#This Row],[feat]]="","","Feat")</f>
        <v>Feat</v>
      </c>
      <c r="Z5917" s="17" t="str">
        <f>CONCATENATE(INT(spotify_top_songs_audio_features[[#This Row],[duration_ms]]/(60*1000)),":",MOD(INT(spotify_top_songs_audio_features[[#This Row],[duration_ms]]/1000),60))</f>
        <v>3:21</v>
      </c>
      <c r="AA59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917" t="str">
        <f>spotify_top_songs_audio_features[[#This Row],[track_name]]</f>
        <v>BXL ZOO</v>
      </c>
    </row>
    <row r="5918" spans="1:28" x14ac:dyDescent="0.25">
      <c r="A5918" t="s">
        <v>13170</v>
      </c>
      <c r="B5918" t="s">
        <v>7393</v>
      </c>
      <c r="C5918" t="s">
        <v>13171</v>
      </c>
      <c r="D5918" t="s">
        <v>4747</v>
      </c>
      <c r="E5918" t="s">
        <v>31</v>
      </c>
      <c r="F5918" t="s">
        <v>24</v>
      </c>
      <c r="G5918" t="s">
        <v>152</v>
      </c>
      <c r="H5918">
        <v>569</v>
      </c>
      <c r="I5918">
        <v>84</v>
      </c>
      <c r="J5918">
        <v>118</v>
      </c>
      <c r="K5918" t="s">
        <v>12460</v>
      </c>
      <c r="L5918">
        <v>118</v>
      </c>
      <c r="M5918">
        <v>995</v>
      </c>
      <c r="N5918">
        <v>749</v>
      </c>
      <c r="O5918">
        <v>-4123</v>
      </c>
      <c r="P5918">
        <v>183059</v>
      </c>
      <c r="Q5918">
        <v>249587</v>
      </c>
      <c r="R5918">
        <v>1</v>
      </c>
      <c r="S5918">
        <v>5096624</v>
      </c>
      <c r="U5918" t="str">
        <f>IFERROR(LEFT(spotify_top_songs_audio_features[[#This Row],[artist_names]],SEARCH(",",spotify_top_songs_audio_features[[#This Row],[artist_names]])-1),spotify_top_songs_audio_features[[#This Row],[artist_names]])</f>
        <v>Tame Impala</v>
      </c>
      <c r="V5918" t="str">
        <f>IFERROR(MID(spotify_top_songs_audio_features[[#This Row],[artist_names]],SEARCH(",",spotify_top_songs_audio_features[[#This Row],[artist_names]])+2,99),"")</f>
        <v/>
      </c>
      <c r="W5918" t="str">
        <f>spotify_top_songs_audio_features[[#This Row],[source]]</f>
        <v>Universal Music Australia Pty. Ltd.</v>
      </c>
      <c r="X5918" s="1">
        <f>spotify_top_songs_audio_features[[#This Row],[streams]]</f>
        <v>5096624</v>
      </c>
      <c r="Y5918" t="str">
        <f>IF(Tabela2[[#This Row],[feat]]="","","Feat")</f>
        <v/>
      </c>
      <c r="Z5918" s="17" t="str">
        <f>CONCATENATE(INT(spotify_top_songs_audio_features[[#This Row],[duration_ms]]/(60*1000)),":",MOD(INT(spotify_top_songs_audio_features[[#This Row],[duration_ms]]/1000),60))</f>
        <v>4:9</v>
      </c>
      <c r="AA59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18" t="str">
        <f>spotify_top_songs_audio_features[[#This Row],[track_name]]</f>
        <v>Lost In Yesterday</v>
      </c>
    </row>
    <row r="5919" spans="1:28" x14ac:dyDescent="0.25">
      <c r="A5919" t="s">
        <v>13650</v>
      </c>
      <c r="B5919" t="s">
        <v>8172</v>
      </c>
      <c r="C5919" t="s">
        <v>13651</v>
      </c>
      <c r="D5919" t="s">
        <v>2418</v>
      </c>
      <c r="E5919" t="s">
        <v>142</v>
      </c>
      <c r="F5919" t="s">
        <v>24</v>
      </c>
      <c r="G5919" t="s">
        <v>25</v>
      </c>
      <c r="H5919">
        <v>698</v>
      </c>
      <c r="I5919">
        <v>572</v>
      </c>
      <c r="J5919">
        <v>198</v>
      </c>
      <c r="K5919" t="s">
        <v>729</v>
      </c>
      <c r="L5919">
        <v>0</v>
      </c>
      <c r="M5919">
        <v>154</v>
      </c>
      <c r="N5919">
        <v>391</v>
      </c>
      <c r="O5919">
        <v>-7735</v>
      </c>
      <c r="P5919">
        <v>71446</v>
      </c>
      <c r="Q5919">
        <v>176959</v>
      </c>
      <c r="R5919">
        <v>1</v>
      </c>
      <c r="S5919">
        <v>5095478</v>
      </c>
      <c r="U5919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5919" t="str">
        <f>IFERROR(MID(spotify_top_songs_audio_features[[#This Row],[artist_names]],SEARCH(",",spotify_top_songs_audio_features[[#This Row],[artist_names]])+2,99),"")</f>
        <v/>
      </c>
      <c r="W5919" t="str">
        <f>spotify_top_songs_audio_features[[#This Row],[source]]</f>
        <v>Highbridge the Label / Atlantic Records</v>
      </c>
      <c r="X5919" s="1">
        <f>spotify_top_songs_audio_features[[#This Row],[streams]]</f>
        <v>5095478</v>
      </c>
      <c r="Y5919" t="str">
        <f>IF(Tabela2[[#This Row],[feat]]="","","Feat")</f>
        <v/>
      </c>
      <c r="Z5919" s="17" t="str">
        <f>CONCATENATE(INT(spotify_top_songs_audio_features[[#This Row],[duration_ms]]/(60*1000)),":",MOD(INT(spotify_top_songs_audio_features[[#This Row],[duration_ms]]/1000),60))</f>
        <v>2:56</v>
      </c>
      <c r="AA59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919" t="str">
        <f>spotify_top_songs_audio_features[[#This Row],[track_name]]</f>
        <v>Bleed</v>
      </c>
    </row>
    <row r="5920" spans="1:28" x14ac:dyDescent="0.25">
      <c r="A5920" t="s">
        <v>17782</v>
      </c>
      <c r="B5920" t="s">
        <v>17783</v>
      </c>
      <c r="C5920" t="s">
        <v>17784</v>
      </c>
      <c r="D5920" t="s">
        <v>16654</v>
      </c>
      <c r="E5920" t="s">
        <v>70</v>
      </c>
      <c r="F5920" t="s">
        <v>32</v>
      </c>
      <c r="G5920" t="s">
        <v>25</v>
      </c>
      <c r="H5920">
        <v>521</v>
      </c>
      <c r="I5920">
        <v>39</v>
      </c>
      <c r="J5920">
        <v>128</v>
      </c>
      <c r="K5920" t="s">
        <v>1707</v>
      </c>
      <c r="L5920">
        <v>7.43E-3</v>
      </c>
      <c r="M5920">
        <v>112</v>
      </c>
      <c r="N5920">
        <v>157</v>
      </c>
      <c r="O5920">
        <v>-9726</v>
      </c>
      <c r="P5920">
        <v>104106</v>
      </c>
      <c r="Q5920">
        <v>315640</v>
      </c>
      <c r="R5920">
        <v>1</v>
      </c>
      <c r="S5920">
        <v>5094137</v>
      </c>
      <c r="U5920" t="str">
        <f>IFERROR(LEFT(spotify_top_songs_audio_features[[#This Row],[artist_names]],SEARCH(",",spotify_top_songs_audio_features[[#This Row],[artist_names]])-1),spotify_top_songs_audio_features[[#This Row],[artist_names]])</f>
        <v>Damso</v>
      </c>
      <c r="V5920" t="str">
        <f>IFERROR(MID(spotify_top_songs_audio_features[[#This Row],[artist_names]],SEARCH(",",spotify_top_songs_audio_features[[#This Row],[artist_names]])+2,99),"")</f>
        <v/>
      </c>
      <c r="W5920" t="str">
        <f>spotify_top_songs_audio_features[[#This Row],[source]]</f>
        <v>Trente-quatre Centimes</v>
      </c>
      <c r="X5920" s="1">
        <f>spotify_top_songs_audio_features[[#This Row],[streams]]</f>
        <v>5094137</v>
      </c>
      <c r="Y5920" t="str">
        <f>IF(Tabela2[[#This Row],[feat]]="","","Feat")</f>
        <v/>
      </c>
      <c r="Z5920" s="17" t="str">
        <f>CONCATENATE(INT(spotify_top_songs_audio_features[[#This Row],[duration_ms]]/(60*1000)),":",MOD(INT(spotify_top_songs_audio_features[[#This Row],[duration_ms]]/1000),60))</f>
        <v>5:15</v>
      </c>
      <c r="AA59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920" t="str">
        <f>spotify_top_songs_audio_features[[#This Row],[track_name]]</f>
        <v>DEUX TOILES DE MER</v>
      </c>
    </row>
    <row r="5921" spans="1:28" x14ac:dyDescent="0.25">
      <c r="A5921" t="s">
        <v>7568</v>
      </c>
      <c r="B5921" t="s">
        <v>7569</v>
      </c>
      <c r="C5921" t="s">
        <v>7570</v>
      </c>
      <c r="D5921" t="s">
        <v>377</v>
      </c>
      <c r="E5921" t="s">
        <v>97</v>
      </c>
      <c r="F5921" t="s">
        <v>24</v>
      </c>
      <c r="G5921" t="s">
        <v>25</v>
      </c>
      <c r="H5921">
        <v>587</v>
      </c>
      <c r="I5921">
        <v>774</v>
      </c>
      <c r="J5921">
        <v>665</v>
      </c>
      <c r="K5921" t="s">
        <v>7571</v>
      </c>
      <c r="L5921">
        <v>0</v>
      </c>
      <c r="M5921">
        <v>71</v>
      </c>
      <c r="N5921">
        <v>593</v>
      </c>
      <c r="O5921">
        <v>-4719</v>
      </c>
      <c r="P5921">
        <v>75895</v>
      </c>
      <c r="Q5921">
        <v>154662</v>
      </c>
      <c r="R5921">
        <v>6</v>
      </c>
      <c r="S5921">
        <v>5091987</v>
      </c>
      <c r="U5921" t="str">
        <f>IFERROR(LEFT(spotify_top_songs_audio_features[[#This Row],[artist_names]],SEARCH(",",spotify_top_songs_audio_features[[#This Row],[artist_names]])-1),spotify_top_songs_audio_features[[#This Row],[artist_names]])</f>
        <v>Zé Neto &amp; Cristiano</v>
      </c>
      <c r="V5921" t="str">
        <f>IFERROR(MID(spotify_top_songs_audio_features[[#This Row],[artist_names]],SEARCH(",",spotify_top_songs_audio_features[[#This Row],[artist_names]])+2,99),"")</f>
        <v/>
      </c>
      <c r="W5921" t="str">
        <f>spotify_top_songs_audio_features[[#This Row],[source]]</f>
        <v>Som Livre</v>
      </c>
      <c r="X5921" s="1">
        <f>spotify_top_songs_audio_features[[#This Row],[streams]]</f>
        <v>5091987</v>
      </c>
      <c r="Y5921" t="str">
        <f>IF(Tabela2[[#This Row],[feat]]="","","Feat")</f>
        <v/>
      </c>
      <c r="Z5921" s="17" t="str">
        <f>CONCATENATE(INT(spotify_top_songs_audio_features[[#This Row],[duration_ms]]/(60*1000)),":",MOD(INT(spotify_top_songs_audio_features[[#This Row],[duration_ms]]/1000),60))</f>
        <v>2:34</v>
      </c>
      <c r="AA59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921" t="str">
        <f>spotify_top_songs_audio_features[[#This Row],[track_name]]</f>
        <v>Você Beberia Ou Não Beberia?</v>
      </c>
    </row>
    <row r="5922" spans="1:28" x14ac:dyDescent="0.25">
      <c r="A5922" t="s">
        <v>2012</v>
      </c>
      <c r="B5922" t="s">
        <v>1006</v>
      </c>
      <c r="C5922" t="s">
        <v>2013</v>
      </c>
      <c r="D5922" t="s">
        <v>1008</v>
      </c>
      <c r="E5922" t="s">
        <v>43</v>
      </c>
      <c r="F5922" t="s">
        <v>24</v>
      </c>
      <c r="G5922" t="s">
        <v>25</v>
      </c>
      <c r="H5922">
        <v>841</v>
      </c>
      <c r="I5922">
        <v>695</v>
      </c>
      <c r="J5922">
        <v>415</v>
      </c>
      <c r="K5922" t="s">
        <v>2014</v>
      </c>
      <c r="L5922">
        <v>4.2599999999999999E-3</v>
      </c>
      <c r="M5922">
        <v>189</v>
      </c>
      <c r="N5922">
        <v>408</v>
      </c>
      <c r="O5922">
        <v>-5625</v>
      </c>
      <c r="P5922">
        <v>173368</v>
      </c>
      <c r="Q5922">
        <v>137232</v>
      </c>
      <c r="R5922">
        <v>1</v>
      </c>
      <c r="S5922">
        <v>5090573</v>
      </c>
      <c r="U5922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5922" t="str">
        <f>IFERROR(MID(spotify_top_songs_audio_features[[#This Row],[artist_names]],SEARCH(",",spotify_top_songs_audio_features[[#This Row],[artist_names]])+2,99),"")</f>
        <v/>
      </c>
      <c r="W5922" t="str">
        <f>spotify_top_songs_audio_features[[#This Row],[source]]</f>
        <v>Slaughter Gang, LLC/Epic Records</v>
      </c>
      <c r="X5922" s="1">
        <f>spotify_top_songs_audio_features[[#This Row],[streams]]</f>
        <v>5090573</v>
      </c>
      <c r="Y5922" t="str">
        <f>IF(Tabela2[[#This Row],[feat]]="","","Feat")</f>
        <v/>
      </c>
      <c r="Z5922" s="17" t="str">
        <f>CONCATENATE(INT(spotify_top_songs_audio_features[[#This Row],[duration_ms]]/(60*1000)),":",MOD(INT(spotify_top_songs_audio_features[[#This Row],[duration_ms]]/1000),60))</f>
        <v>2:17</v>
      </c>
      <c r="AA59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22" t="str">
        <f>spotify_top_songs_audio_features[[#This Row],[track_name]]</f>
        <v>out for the night</v>
      </c>
    </row>
    <row r="5923" spans="1:28" x14ac:dyDescent="0.25">
      <c r="A5923" t="s">
        <v>7308</v>
      </c>
      <c r="B5923" t="s">
        <v>4475</v>
      </c>
      <c r="C5923" t="s">
        <v>4476</v>
      </c>
      <c r="D5923" t="s">
        <v>4475</v>
      </c>
      <c r="E5923" t="s">
        <v>23</v>
      </c>
      <c r="F5923" t="s">
        <v>24</v>
      </c>
      <c r="G5923" t="s">
        <v>25</v>
      </c>
      <c r="H5923">
        <v>521</v>
      </c>
      <c r="I5923">
        <v>895</v>
      </c>
      <c r="J5923">
        <v>442</v>
      </c>
      <c r="K5923" t="s">
        <v>4477</v>
      </c>
      <c r="L5923">
        <v>349</v>
      </c>
      <c r="M5923">
        <v>985</v>
      </c>
      <c r="N5923">
        <v>237</v>
      </c>
      <c r="O5923">
        <v>-5242</v>
      </c>
      <c r="P5923">
        <v>120117</v>
      </c>
      <c r="Q5923">
        <v>322340</v>
      </c>
      <c r="R5923">
        <v>3</v>
      </c>
      <c r="S5923">
        <v>5086398</v>
      </c>
      <c r="U5923" t="str">
        <f>IFERROR(LEFT(spotify_top_songs_audio_features[[#This Row],[artist_names]],SEARCH(",",spotify_top_songs_audio_features[[#This Row],[artist_names]])-1),spotify_top_songs_audio_features[[#This Row],[artist_names]])</f>
        <v>Rammstein</v>
      </c>
      <c r="V5923" t="str">
        <f>IFERROR(MID(spotify_top_songs_audio_features[[#This Row],[artist_names]],SEARCH(",",spotify_top_songs_audio_features[[#This Row],[artist_names]])+2,99),"")</f>
        <v/>
      </c>
      <c r="W5923" t="str">
        <f>spotify_top_songs_audio_features[[#This Row],[source]]</f>
        <v>Rammstein</v>
      </c>
      <c r="X5923" s="1">
        <f>spotify_top_songs_audio_features[[#This Row],[streams]]</f>
        <v>5086398</v>
      </c>
      <c r="Y5923" t="str">
        <f>IF(Tabela2[[#This Row],[feat]]="","","Feat")</f>
        <v/>
      </c>
      <c r="Z5923" s="17" t="str">
        <f>CONCATENATE(INT(spotify_top_songs_audio_features[[#This Row],[duration_ms]]/(60*1000)),":",MOD(INT(spotify_top_songs_audio_features[[#This Row],[duration_ms]]/1000),60))</f>
        <v>5:22</v>
      </c>
      <c r="AA59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923" t="str">
        <f>spotify_top_songs_audio_features[[#This Row],[track_name]]</f>
        <v>Deutschland</v>
      </c>
    </row>
    <row r="5924" spans="1:28" x14ac:dyDescent="0.25">
      <c r="A5924" t="s">
        <v>9312</v>
      </c>
      <c r="B5924" t="s">
        <v>9313</v>
      </c>
      <c r="C5924" t="s">
        <v>9314</v>
      </c>
      <c r="D5924" t="s">
        <v>565</v>
      </c>
      <c r="E5924" t="s">
        <v>58</v>
      </c>
      <c r="F5924" t="s">
        <v>32</v>
      </c>
      <c r="G5924" t="s">
        <v>25</v>
      </c>
      <c r="H5924">
        <v>679</v>
      </c>
      <c r="I5924">
        <v>728</v>
      </c>
      <c r="J5924">
        <v>154</v>
      </c>
      <c r="K5924" t="s">
        <v>3198</v>
      </c>
      <c r="L5924">
        <v>0</v>
      </c>
      <c r="M5924">
        <v>107</v>
      </c>
      <c r="N5924">
        <v>46</v>
      </c>
      <c r="O5924">
        <v>-3092</v>
      </c>
      <c r="P5924">
        <v>152001</v>
      </c>
      <c r="Q5924">
        <v>181013</v>
      </c>
      <c r="R5924">
        <v>1</v>
      </c>
      <c r="S5924">
        <v>5084823</v>
      </c>
      <c r="U5924" t="str">
        <f>IFERROR(LEFT(spotify_top_songs_audio_features[[#This Row],[artist_names]],SEARCH(",",spotify_top_songs_audio_features[[#This Row],[artist_names]])-1),spotify_top_songs_audio_features[[#This Row],[artist_names]])</f>
        <v>Summer Walker</v>
      </c>
      <c r="V5924" t="str">
        <f>IFERROR(MID(spotify_top_songs_audio_features[[#This Row],[artist_names]],SEARCH(",",spotify_top_songs_audio_features[[#This Row],[artist_names]])+2,99),"")</f>
        <v>USHER</v>
      </c>
      <c r="W5924" t="str">
        <f>spotify_top_songs_audio_features[[#This Row],[source]]</f>
        <v>LVRN/Interscope Records</v>
      </c>
      <c r="X5924" s="1">
        <f>spotify_top_songs_audio_features[[#This Row],[streams]]</f>
        <v>5084823</v>
      </c>
      <c r="Y5924" t="str">
        <f>IF(Tabela2[[#This Row],[feat]]="","","Feat")</f>
        <v>Feat</v>
      </c>
      <c r="Z5924" s="17" t="str">
        <f>CONCATENATE(INT(spotify_top_songs_audio_features[[#This Row],[duration_ms]]/(60*1000)),":",MOD(INT(spotify_top_songs_audio_features[[#This Row],[duration_ms]]/1000),60))</f>
        <v>3:1</v>
      </c>
      <c r="AA59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924" t="str">
        <f>spotify_top_songs_audio_features[[#This Row],[track_name]]</f>
        <v>Come Thru (with Usher)</v>
      </c>
    </row>
    <row r="5925" spans="1:28" x14ac:dyDescent="0.25">
      <c r="A5925" t="s">
        <v>15638</v>
      </c>
      <c r="B5925" t="s">
        <v>125</v>
      </c>
      <c r="C5925" t="s">
        <v>15639</v>
      </c>
      <c r="D5925" t="s">
        <v>127</v>
      </c>
      <c r="E5925" t="s">
        <v>31</v>
      </c>
      <c r="F5925" t="s">
        <v>32</v>
      </c>
      <c r="G5925" t="s">
        <v>152</v>
      </c>
      <c r="H5925">
        <v>775</v>
      </c>
      <c r="I5925">
        <v>271</v>
      </c>
      <c r="J5925">
        <v>92</v>
      </c>
      <c r="K5925" t="s">
        <v>2306</v>
      </c>
      <c r="L5925">
        <v>285</v>
      </c>
      <c r="M5925">
        <v>112</v>
      </c>
      <c r="N5925">
        <v>204</v>
      </c>
      <c r="O5925">
        <v>-9131</v>
      </c>
      <c r="P5925">
        <v>104001</v>
      </c>
      <c r="Q5925">
        <v>196998</v>
      </c>
      <c r="R5925">
        <v>1</v>
      </c>
      <c r="S5925">
        <v>5084486</v>
      </c>
      <c r="U592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925" t="str">
        <f>IFERROR(MID(spotify_top_songs_audio_features[[#This Row],[artist_names]],SEARCH(",",spotify_top_songs_audio_features[[#This Row],[artist_names]])+2,99),"")</f>
        <v/>
      </c>
      <c r="W5925" t="str">
        <f>spotify_top_songs_audio_features[[#This Row],[source]]</f>
        <v>BIGHIT MUSIC</v>
      </c>
      <c r="X5925" s="1">
        <f>spotify_top_songs_audio_features[[#This Row],[streams]]</f>
        <v>5084486</v>
      </c>
      <c r="Y5925" t="str">
        <f>IF(Tabela2[[#This Row],[feat]]="","","Feat")</f>
        <v/>
      </c>
      <c r="Z5925" s="17" t="str">
        <f>CONCATENATE(INT(spotify_top_songs_audio_features[[#This Row],[duration_ms]]/(60*1000)),":",MOD(INT(spotify_top_songs_audio_features[[#This Row],[duration_ms]]/1000),60))</f>
        <v>3:16</v>
      </c>
      <c r="AA59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25" t="str">
        <f>spotify_top_songs_audio_features[[#This Row],[track_name]]</f>
        <v>Intro: Singularity</v>
      </c>
    </row>
    <row r="5926" spans="1:28" x14ac:dyDescent="0.25">
      <c r="A5926" t="s">
        <v>3251</v>
      </c>
      <c r="B5926" t="s">
        <v>3252</v>
      </c>
      <c r="C5926" t="s">
        <v>3253</v>
      </c>
      <c r="D5926" t="s">
        <v>96</v>
      </c>
      <c r="E5926" t="s">
        <v>97</v>
      </c>
      <c r="F5926" t="s">
        <v>24</v>
      </c>
      <c r="G5926" t="s">
        <v>25</v>
      </c>
      <c r="H5926">
        <v>578</v>
      </c>
      <c r="I5926">
        <v>669</v>
      </c>
      <c r="J5926">
        <v>377</v>
      </c>
      <c r="K5926" t="s">
        <v>3254</v>
      </c>
      <c r="L5926">
        <v>0</v>
      </c>
      <c r="M5926">
        <v>13</v>
      </c>
      <c r="N5926">
        <v>503</v>
      </c>
      <c r="O5926">
        <v>-4898</v>
      </c>
      <c r="P5926">
        <v>75995</v>
      </c>
      <c r="Q5926">
        <v>160254</v>
      </c>
      <c r="R5926">
        <v>1</v>
      </c>
      <c r="S5926">
        <v>5084205</v>
      </c>
      <c r="U5926" t="str">
        <f>IFERROR(LEFT(spotify_top_songs_audio_features[[#This Row],[artist_names]],SEARCH(",",spotify_top_songs_audio_features[[#This Row],[artist_names]])-1),spotify_top_songs_audio_features[[#This Row],[artist_names]])</f>
        <v>The Walters</v>
      </c>
      <c r="V5926" t="str">
        <f>IFERROR(MID(spotify_top_songs_audio_features[[#This Row],[artist_names]],SEARCH(",",spotify_top_songs_audio_features[[#This Row],[artist_names]])+2,99),"")</f>
        <v/>
      </c>
      <c r="W5926" t="str">
        <f>spotify_top_songs_audio_features[[#This Row],[source]]</f>
        <v>Warner Records</v>
      </c>
      <c r="X5926" s="1">
        <f>spotify_top_songs_audio_features[[#This Row],[streams]]</f>
        <v>5084205</v>
      </c>
      <c r="Y5926" t="str">
        <f>IF(Tabela2[[#This Row],[feat]]="","","Feat")</f>
        <v/>
      </c>
      <c r="Z5926" s="17" t="str">
        <f>CONCATENATE(INT(spotify_top_songs_audio_features[[#This Row],[duration_ms]]/(60*1000)),":",MOD(INT(spotify_top_songs_audio_features[[#This Row],[duration_ms]]/1000),60))</f>
        <v>2:40</v>
      </c>
      <c r="AA59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926" t="str">
        <f>spotify_top_songs_audio_features[[#This Row],[track_name]]</f>
        <v>I Love You So</v>
      </c>
    </row>
    <row r="5927" spans="1:28" x14ac:dyDescent="0.25">
      <c r="A5927" t="s">
        <v>16361</v>
      </c>
      <c r="B5927" t="s">
        <v>383</v>
      </c>
      <c r="C5927" t="s">
        <v>16362</v>
      </c>
      <c r="D5927" t="s">
        <v>385</v>
      </c>
      <c r="E5927" t="s">
        <v>31</v>
      </c>
      <c r="F5927" t="s">
        <v>24</v>
      </c>
      <c r="G5927" t="s">
        <v>25</v>
      </c>
      <c r="H5927">
        <v>618</v>
      </c>
      <c r="I5927">
        <v>792</v>
      </c>
      <c r="J5927">
        <v>284</v>
      </c>
      <c r="K5927" t="s">
        <v>16079</v>
      </c>
      <c r="L5927">
        <v>0</v>
      </c>
      <c r="M5927">
        <v>379</v>
      </c>
      <c r="N5927">
        <v>199</v>
      </c>
      <c r="O5927">
        <v>-5267</v>
      </c>
      <c r="P5927">
        <v>82723</v>
      </c>
      <c r="Q5927">
        <v>182640</v>
      </c>
      <c r="R5927">
        <v>1</v>
      </c>
      <c r="S5927">
        <v>5080606</v>
      </c>
      <c r="U5927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927" t="str">
        <f>IFERROR(MID(spotify_top_songs_audio_features[[#This Row],[artist_names]],SEARCH(",",spotify_top_songs_audio_features[[#This Row],[artist_names]])+2,99),"")</f>
        <v/>
      </c>
      <c r="W5927" t="str">
        <f>spotify_top_songs_audio_features[[#This Row],[source]]</f>
        <v>Aftermath</v>
      </c>
      <c r="X5927" s="1">
        <f>spotify_top_songs_audio_features[[#This Row],[streams]]</f>
        <v>5080606</v>
      </c>
      <c r="Y5927" t="str">
        <f>IF(Tabela2[[#This Row],[feat]]="","","Feat")</f>
        <v/>
      </c>
      <c r="Z5927" s="17" t="str">
        <f>CONCATENATE(INT(spotify_top_songs_audio_features[[#This Row],[duration_ms]]/(60*1000)),":",MOD(INT(spotify_top_songs_audio_features[[#This Row],[duration_ms]]/1000),60))</f>
        <v>3:2</v>
      </c>
      <c r="AA59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27" t="str">
        <f>spotify_top_songs_audio_features[[#This Row],[track_name]]</f>
        <v>In Your Head</v>
      </c>
    </row>
    <row r="5928" spans="1:28" x14ac:dyDescent="0.25">
      <c r="A5928" t="s">
        <v>13888</v>
      </c>
      <c r="B5928" t="s">
        <v>13889</v>
      </c>
      <c r="C5928" t="s">
        <v>13890</v>
      </c>
      <c r="D5928" t="s">
        <v>1938</v>
      </c>
      <c r="E5928" t="s">
        <v>113</v>
      </c>
      <c r="F5928" t="s">
        <v>24</v>
      </c>
      <c r="G5928" t="s">
        <v>25</v>
      </c>
      <c r="H5928">
        <v>761</v>
      </c>
      <c r="I5928">
        <v>296</v>
      </c>
      <c r="J5928">
        <v>484</v>
      </c>
      <c r="K5928" t="s">
        <v>3674</v>
      </c>
      <c r="L5928">
        <v>492</v>
      </c>
      <c r="M5928">
        <v>134</v>
      </c>
      <c r="N5928">
        <v>579</v>
      </c>
      <c r="O5928">
        <v>-1022</v>
      </c>
      <c r="P5928">
        <v>127938</v>
      </c>
      <c r="Q5928">
        <v>167867</v>
      </c>
      <c r="R5928">
        <v>1</v>
      </c>
      <c r="S5928">
        <v>5079580</v>
      </c>
      <c r="U5928" t="str">
        <f>IFERROR(LEFT(spotify_top_songs_audio_features[[#This Row],[artist_names]],SEARCH(",",spotify_top_songs_audio_features[[#This Row],[artist_names]])-1),spotify_top_songs_audio_features[[#This Row],[artist_names]])</f>
        <v>C. Tangana</v>
      </c>
      <c r="V5928" t="str">
        <f>IFERROR(MID(spotify_top_songs_audio_features[[#This Row],[artist_names]],SEARCH(",",spotify_top_songs_audio_features[[#This Row],[artist_names]])+2,99),"")</f>
        <v>Ed Maverick</v>
      </c>
      <c r="W5928" t="str">
        <f>spotify_top_songs_audio_features[[#This Row],[source]]</f>
        <v>Sony Music Entertainment</v>
      </c>
      <c r="X5928" s="1">
        <f>spotify_top_songs_audio_features[[#This Row],[streams]]</f>
        <v>5079580</v>
      </c>
      <c r="Y5928" t="str">
        <f>IF(Tabela2[[#This Row],[feat]]="","","Feat")</f>
        <v>Feat</v>
      </c>
      <c r="Z5928" s="17" t="str">
        <f>CONCATENATE(INT(spotify_top_songs_audio_features[[#This Row],[duration_ms]]/(60*1000)),":",MOD(INT(spotify_top_songs_audio_features[[#This Row],[duration_ms]]/1000),60))</f>
        <v>2:47</v>
      </c>
      <c r="AA59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928" t="str">
        <f>spotify_top_songs_audio_features[[#This Row],[track_name]]</f>
        <v>Párteme La Cara</v>
      </c>
    </row>
    <row r="5929" spans="1:28" x14ac:dyDescent="0.25">
      <c r="A5929" t="s">
        <v>16015</v>
      </c>
      <c r="B5929" t="s">
        <v>16016</v>
      </c>
      <c r="C5929" t="s">
        <v>16017</v>
      </c>
      <c r="D5929" t="s">
        <v>122</v>
      </c>
      <c r="E5929" t="s">
        <v>177</v>
      </c>
      <c r="F5929" t="s">
        <v>32</v>
      </c>
      <c r="G5929" t="s">
        <v>25</v>
      </c>
      <c r="H5929">
        <v>819</v>
      </c>
      <c r="I5929">
        <v>513</v>
      </c>
      <c r="J5929">
        <v>433</v>
      </c>
      <c r="K5929" t="s">
        <v>925</v>
      </c>
      <c r="L5929">
        <v>0</v>
      </c>
      <c r="M5929">
        <v>138</v>
      </c>
      <c r="N5929">
        <v>607</v>
      </c>
      <c r="O5929">
        <v>-9005</v>
      </c>
      <c r="P5929">
        <v>140032</v>
      </c>
      <c r="Q5929">
        <v>109556</v>
      </c>
      <c r="R5929">
        <v>1</v>
      </c>
      <c r="S5929">
        <v>5079564</v>
      </c>
      <c r="U5929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929" t="str">
        <f>IFERROR(MID(spotify_top_songs_audio_features[[#This Row],[artist_names]],SEARCH(",",spotify_top_songs_audio_features[[#This Row],[artist_names]])+2,99),"")</f>
        <v>PnB Rock</v>
      </c>
      <c r="W5929" t="str">
        <f>spotify_top_songs_audio_features[[#This Row],[source]]</f>
        <v>Bad Vibes Forever, LLC</v>
      </c>
      <c r="X5929" s="1">
        <f>spotify_top_songs_audio_features[[#This Row],[streams]]</f>
        <v>5079564</v>
      </c>
      <c r="Y5929" t="str">
        <f>IF(Tabela2[[#This Row],[feat]]="","","Feat")</f>
        <v>Feat</v>
      </c>
      <c r="Z5929" s="17" t="str">
        <f>CONCATENATE(INT(spotify_top_songs_audio_features[[#This Row],[duration_ms]]/(60*1000)),":",MOD(INT(spotify_top_songs_audio_features[[#This Row],[duration_ms]]/1000),60))</f>
        <v>1:49</v>
      </c>
      <c r="AA59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29" t="str">
        <f>spotify_top_songs_audio_features[[#This Row],[track_name]]</f>
        <v>SMASH! - feat. PnB Rock</v>
      </c>
    </row>
    <row r="5930" spans="1:28" x14ac:dyDescent="0.25">
      <c r="A5930" t="s">
        <v>17141</v>
      </c>
      <c r="B5930" t="s">
        <v>6079</v>
      </c>
      <c r="C5930" t="s">
        <v>6080</v>
      </c>
      <c r="D5930" t="s">
        <v>6081</v>
      </c>
      <c r="E5930" t="s">
        <v>58</v>
      </c>
      <c r="F5930" t="s">
        <v>24</v>
      </c>
      <c r="G5930" t="s">
        <v>25</v>
      </c>
      <c r="H5930">
        <v>676</v>
      </c>
      <c r="I5930">
        <v>823</v>
      </c>
      <c r="J5930">
        <v>102</v>
      </c>
      <c r="K5930" t="s">
        <v>7965</v>
      </c>
      <c r="L5930">
        <v>0</v>
      </c>
      <c r="M5930">
        <v>773</v>
      </c>
      <c r="N5930">
        <v>907</v>
      </c>
      <c r="O5930">
        <v>-4386</v>
      </c>
      <c r="P5930">
        <v>160013</v>
      </c>
      <c r="Q5930">
        <v>190680</v>
      </c>
      <c r="R5930">
        <v>10</v>
      </c>
      <c r="S5930">
        <v>5078174</v>
      </c>
      <c r="U5930" t="str">
        <f>IFERROR(LEFT(spotify_top_songs_audio_features[[#This Row],[artist_names]],SEARCH(",",spotify_top_songs_audio_features[[#This Row],[artist_names]])-1),spotify_top_songs_audio_features[[#This Row],[artist_names]])</f>
        <v>DJ Ivis</v>
      </c>
      <c r="V5930" t="str">
        <f>IFERROR(MID(spotify_top_songs_audio_features[[#This Row],[artist_names]],SEARCH(",",spotify_top_songs_audio_features[[#This Row],[artist_names]])+2,99),"")</f>
        <v>Tarcísio do Acordeon</v>
      </c>
      <c r="W5930" t="str">
        <f>spotify_top_songs_audio_features[[#This Row],[source]]</f>
        <v>DJ Ivis</v>
      </c>
      <c r="X5930" s="1">
        <f>spotify_top_songs_audio_features[[#This Row],[streams]]</f>
        <v>5078174</v>
      </c>
      <c r="Y5930" t="str">
        <f>IF(Tabela2[[#This Row],[feat]]="","","Feat")</f>
        <v>Feat</v>
      </c>
      <c r="Z5930" s="17" t="str">
        <f>CONCATENATE(INT(spotify_top_songs_audio_features[[#This Row],[duration_ms]]/(60*1000)),":",MOD(INT(spotify_top_songs_audio_features[[#This Row],[duration_ms]]/1000),60))</f>
        <v>3:10</v>
      </c>
      <c r="AA59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930" t="str">
        <f>spotify_top_songs_audio_features[[#This Row],[track_name]]</f>
        <v>Esquema Preferido</v>
      </c>
    </row>
    <row r="5931" spans="1:28" x14ac:dyDescent="0.25">
      <c r="A5931" t="s">
        <v>15747</v>
      </c>
      <c r="B5931" t="s">
        <v>6138</v>
      </c>
      <c r="C5931" t="s">
        <v>15748</v>
      </c>
      <c r="D5931" t="s">
        <v>6140</v>
      </c>
      <c r="E5931" t="s">
        <v>23</v>
      </c>
      <c r="F5931" t="s">
        <v>32</v>
      </c>
      <c r="G5931" t="s">
        <v>25</v>
      </c>
      <c r="H5931">
        <v>794</v>
      </c>
      <c r="I5931">
        <v>659</v>
      </c>
      <c r="J5931">
        <v>498</v>
      </c>
      <c r="K5931" t="s">
        <v>2503</v>
      </c>
      <c r="L5931">
        <v>224</v>
      </c>
      <c r="M5931">
        <v>944</v>
      </c>
      <c r="N5931">
        <v>308</v>
      </c>
      <c r="O5931">
        <v>-7063</v>
      </c>
      <c r="P5931">
        <v>112019</v>
      </c>
      <c r="Q5931">
        <v>247460</v>
      </c>
      <c r="R5931">
        <v>1</v>
      </c>
      <c r="S5931">
        <v>5076867</v>
      </c>
      <c r="U5931" t="str">
        <f>IFERROR(LEFT(spotify_top_songs_audio_features[[#This Row],[artist_names]],SEARCH(",",spotify_top_songs_audio_features[[#This Row],[artist_names]])-1),spotify_top_songs_audio_features[[#This Row],[artist_names]])</f>
        <v>PNL</v>
      </c>
      <c r="V5931" t="str">
        <f>IFERROR(MID(spotify_top_songs_audio_features[[#This Row],[artist_names]],SEARCH(",",spotify_top_songs_audio_features[[#This Row],[artist_names]])+2,99),"")</f>
        <v/>
      </c>
      <c r="W5931" t="str">
        <f>spotify_top_songs_audio_features[[#This Row],[source]]</f>
        <v>QLF Records</v>
      </c>
      <c r="X5931" s="1">
        <f>spotify_top_songs_audio_features[[#This Row],[streams]]</f>
        <v>5076867</v>
      </c>
      <c r="Y5931" t="str">
        <f>IF(Tabela2[[#This Row],[feat]]="","","Feat")</f>
        <v/>
      </c>
      <c r="Z5931" s="17" t="str">
        <f>CONCATENATE(INT(spotify_top_songs_audio_features[[#This Row],[duration_ms]]/(60*1000)),":",MOD(INT(spotify_top_songs_audio_features[[#This Row],[duration_ms]]/1000),60))</f>
        <v>4:7</v>
      </c>
      <c r="AA59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931" t="str">
        <f>spotify_top_songs_audio_features[[#This Row],[track_name]]</f>
        <v>Deux frères</v>
      </c>
    </row>
    <row r="5932" spans="1:28" x14ac:dyDescent="0.25">
      <c r="A5932" t="s">
        <v>7001</v>
      </c>
      <c r="B5932" t="s">
        <v>7002</v>
      </c>
      <c r="C5932" t="s">
        <v>7003</v>
      </c>
      <c r="D5932" t="s">
        <v>407</v>
      </c>
      <c r="E5932" t="s">
        <v>86</v>
      </c>
      <c r="F5932" t="s">
        <v>32</v>
      </c>
      <c r="G5932" t="s">
        <v>25</v>
      </c>
      <c r="H5932">
        <v>709</v>
      </c>
      <c r="I5932">
        <v>679</v>
      </c>
      <c r="J5932">
        <v>346</v>
      </c>
      <c r="K5932" t="s">
        <v>7004</v>
      </c>
      <c r="L5932">
        <v>0</v>
      </c>
      <c r="M5932">
        <v>971</v>
      </c>
      <c r="N5932">
        <v>754</v>
      </c>
      <c r="O5932">
        <v>-6503</v>
      </c>
      <c r="P5932">
        <v>162973</v>
      </c>
      <c r="Q5932">
        <v>153467</v>
      </c>
      <c r="R5932">
        <v>1</v>
      </c>
      <c r="S5932">
        <v>5074613</v>
      </c>
      <c r="U5932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5932" t="str">
        <f>IFERROR(MID(spotify_top_songs_audio_features[[#This Row],[artist_names]],SEARCH(",",spotify_top_songs_audio_features[[#This Row],[artist_names]])+2,99),"")</f>
        <v>Young Thug</v>
      </c>
      <c r="W5932" t="str">
        <f>spotify_top_songs_audio_features[[#This Row],[source]]</f>
        <v>South Coast Music Group/Interscope Records</v>
      </c>
      <c r="X5932" s="1">
        <f>spotify_top_songs_audio_features[[#This Row],[streams]]</f>
        <v>5074613</v>
      </c>
      <c r="Y5932" t="str">
        <f>IF(Tabela2[[#This Row],[feat]]="","","Feat")</f>
        <v>Feat</v>
      </c>
      <c r="Z5932" s="17" t="str">
        <f>CONCATENATE(INT(spotify_top_songs_audio_features[[#This Row],[duration_ms]]/(60*1000)),":",MOD(INT(spotify_top_songs_audio_features[[#This Row],[duration_ms]]/1000),60))</f>
        <v>2:33</v>
      </c>
      <c r="AA59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932" t="str">
        <f>spotify_top_songs_audio_features[[#This Row],[track_name]]</f>
        <v>BLIND (feat. Young Thug)</v>
      </c>
    </row>
    <row r="5933" spans="1:28" x14ac:dyDescent="0.25">
      <c r="A5933" t="s">
        <v>7740</v>
      </c>
      <c r="B5933" t="s">
        <v>7741</v>
      </c>
      <c r="C5933" t="s">
        <v>7742</v>
      </c>
      <c r="D5933" t="s">
        <v>2655</v>
      </c>
      <c r="E5933" t="s">
        <v>177</v>
      </c>
      <c r="F5933" t="s">
        <v>24</v>
      </c>
      <c r="G5933" t="s">
        <v>25</v>
      </c>
      <c r="H5933">
        <v>761</v>
      </c>
      <c r="I5933">
        <v>958</v>
      </c>
      <c r="J5933">
        <v>126</v>
      </c>
      <c r="K5933" t="s">
        <v>1390</v>
      </c>
      <c r="L5933">
        <v>0</v>
      </c>
      <c r="M5933">
        <v>359</v>
      </c>
      <c r="N5933">
        <v>919</v>
      </c>
      <c r="O5933">
        <v>-4761</v>
      </c>
      <c r="P5933">
        <v>149881</v>
      </c>
      <c r="Q5933">
        <v>172000</v>
      </c>
      <c r="R5933">
        <v>1</v>
      </c>
      <c r="S5933">
        <v>5072979</v>
      </c>
      <c r="U5933" t="str">
        <f>IFERROR(LEFT(spotify_top_songs_audio_features[[#This Row],[artist_names]],SEARCH(",",spotify_top_songs_audio_features[[#This Row],[artist_names]])-1),spotify_top_songs_audio_features[[#This Row],[artist_names]])</f>
        <v>Dardan</v>
      </c>
      <c r="V5933" t="str">
        <f>IFERROR(MID(spotify_top_songs_audio_features[[#This Row],[artist_names]],SEARCH(",",spotify_top_songs_audio_features[[#This Row],[artist_names]])+2,99),"")</f>
        <v>Eno</v>
      </c>
      <c r="W5933" t="str">
        <f>spotify_top_songs_audio_features[[#This Row],[source]]</f>
        <v>Hypnotize Entertainment</v>
      </c>
      <c r="X5933" s="1">
        <f>spotify_top_songs_audio_features[[#This Row],[streams]]</f>
        <v>5072979</v>
      </c>
      <c r="Y5933" t="str">
        <f>IF(Tabela2[[#This Row],[feat]]="","","Feat")</f>
        <v>Feat</v>
      </c>
      <c r="Z5933" s="17" t="str">
        <f>CONCATENATE(INT(spotify_top_songs_audio_features[[#This Row],[duration_ms]]/(60*1000)),":",MOD(INT(spotify_top_songs_audio_features[[#This Row],[duration_ms]]/1000),60))</f>
        <v>2:52</v>
      </c>
      <c r="AA59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33" t="str">
        <f>spotify_top_songs_audio_features[[#This Row],[track_name]]</f>
        <v>weR mAChT PaRA 2</v>
      </c>
    </row>
    <row r="5934" spans="1:28" x14ac:dyDescent="0.25">
      <c r="A5934" t="s">
        <v>13200</v>
      </c>
      <c r="B5934" t="s">
        <v>13201</v>
      </c>
      <c r="C5934" t="s">
        <v>13202</v>
      </c>
      <c r="D5934" t="s">
        <v>282</v>
      </c>
      <c r="E5934" t="s">
        <v>43</v>
      </c>
      <c r="F5934" t="s">
        <v>24</v>
      </c>
      <c r="G5934" t="s">
        <v>25</v>
      </c>
      <c r="H5934">
        <v>284</v>
      </c>
      <c r="I5934">
        <v>637</v>
      </c>
      <c r="J5934">
        <v>486</v>
      </c>
      <c r="K5934" t="s">
        <v>8446</v>
      </c>
      <c r="L5934">
        <v>0</v>
      </c>
      <c r="M5934">
        <v>371</v>
      </c>
      <c r="N5934">
        <v>197</v>
      </c>
      <c r="O5934">
        <v>-4893</v>
      </c>
      <c r="P5934">
        <v>92045</v>
      </c>
      <c r="Q5934">
        <v>220589</v>
      </c>
      <c r="R5934">
        <v>1</v>
      </c>
      <c r="S5934">
        <v>5071367</v>
      </c>
      <c r="U5934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5934" t="str">
        <f>IFERROR(MID(spotify_top_songs_audio_features[[#This Row],[artist_names]],SEARCH(",",spotify_top_songs_audio_features[[#This Row],[artist_names]])+2,99),"")</f>
        <v>Mark Ronson, Sean Ono Lennon</v>
      </c>
      <c r="W5934" t="str">
        <f>spotify_top_songs_audio_features[[#This Row],[source]]</f>
        <v>Columbia</v>
      </c>
      <c r="X5934" s="1">
        <f>spotify_top_songs_audio_features[[#This Row],[streams]]</f>
        <v>5071367</v>
      </c>
      <c r="Y5934" t="str">
        <f>IF(Tabela2[[#This Row],[feat]]="","","Feat")</f>
        <v>Feat</v>
      </c>
      <c r="Z5934" s="17" t="str">
        <f>CONCATENATE(INT(spotify_top_songs_audio_features[[#This Row],[duration_ms]]/(60*1000)),":",MOD(INT(spotify_top_songs_audio_features[[#This Row],[duration_ms]]/1000),60))</f>
        <v>3:40</v>
      </c>
      <c r="AA59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34" t="str">
        <f>spotify_top_songs_audio_features[[#This Row],[track_name]]</f>
        <v>Happy Xmas (War Is Over) (feat. Sean Ono Lennon)</v>
      </c>
    </row>
    <row r="5935" spans="1:28" x14ac:dyDescent="0.25">
      <c r="A5935" t="s">
        <v>14550</v>
      </c>
      <c r="B5935" t="s">
        <v>14551</v>
      </c>
      <c r="C5935" t="s">
        <v>14552</v>
      </c>
      <c r="D5935" t="s">
        <v>14553</v>
      </c>
      <c r="E5935" t="s">
        <v>70</v>
      </c>
      <c r="F5935" t="s">
        <v>32</v>
      </c>
      <c r="G5935" t="s">
        <v>25</v>
      </c>
      <c r="H5935">
        <v>705</v>
      </c>
      <c r="I5935">
        <v>919</v>
      </c>
      <c r="J5935">
        <v>244</v>
      </c>
      <c r="K5935" t="s">
        <v>1432</v>
      </c>
      <c r="L5935">
        <v>1.3799999999999999E-3</v>
      </c>
      <c r="M5935">
        <v>168</v>
      </c>
      <c r="N5935">
        <v>607</v>
      </c>
      <c r="O5935">
        <v>-5087</v>
      </c>
      <c r="P5935">
        <v>134029</v>
      </c>
      <c r="Q5935">
        <v>175922</v>
      </c>
      <c r="R5935">
        <v>1</v>
      </c>
      <c r="S5935">
        <v>5068278</v>
      </c>
      <c r="U5935" t="str">
        <f>IFERROR(LEFT(spotify_top_songs_audio_features[[#This Row],[artist_names]],SEARCH(",",spotify_top_songs_audio_features[[#This Row],[artist_names]])-1),spotify_top_songs_audio_features[[#This Row],[artist_names]])</f>
        <v>Kontra K</v>
      </c>
      <c r="V5935" t="str">
        <f>IFERROR(MID(spotify_top_songs_audio_features[[#This Row],[artist_names]],SEARCH(",",spotify_top_songs_audio_features[[#This Row],[artist_names]])+2,99),"")</f>
        <v/>
      </c>
      <c r="W5935" t="str">
        <f>spotify_top_songs_audio_features[[#This Row],[source]]</f>
        <v>BMG Rights Management GmbH</v>
      </c>
      <c r="X5935" s="1">
        <f>spotify_top_songs_audio_features[[#This Row],[streams]]</f>
        <v>5068278</v>
      </c>
      <c r="Y5935" t="str">
        <f>IF(Tabela2[[#This Row],[feat]]="","","Feat")</f>
        <v/>
      </c>
      <c r="Z5935" s="17" t="str">
        <f>CONCATENATE(INT(spotify_top_songs_audio_features[[#This Row],[duration_ms]]/(60*1000)),":",MOD(INT(spotify_top_songs_audio_features[[#This Row],[duration_ms]]/1000),60))</f>
        <v>2:55</v>
      </c>
      <c r="AA59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935" t="str">
        <f>spotify_top_songs_audio_features[[#This Row],[track_name]]</f>
        <v>Letzte Träne</v>
      </c>
    </row>
    <row r="5936" spans="1:28" x14ac:dyDescent="0.25">
      <c r="A5936" t="s">
        <v>14616</v>
      </c>
      <c r="B5936" t="s">
        <v>3725</v>
      </c>
      <c r="C5936" t="s">
        <v>4955</v>
      </c>
      <c r="D5936" t="s">
        <v>1168</v>
      </c>
      <c r="E5936" t="s">
        <v>31</v>
      </c>
      <c r="F5936" t="s">
        <v>32</v>
      </c>
      <c r="G5936" t="s">
        <v>25</v>
      </c>
      <c r="H5936">
        <v>853</v>
      </c>
      <c r="I5936">
        <v>696</v>
      </c>
      <c r="J5936">
        <v>246</v>
      </c>
      <c r="K5936" t="s">
        <v>2277</v>
      </c>
      <c r="L5936">
        <v>0</v>
      </c>
      <c r="M5936">
        <v>286</v>
      </c>
      <c r="N5936">
        <v>184</v>
      </c>
      <c r="O5936">
        <v>-6179</v>
      </c>
      <c r="P5936">
        <v>118001</v>
      </c>
      <c r="Q5936">
        <v>171270</v>
      </c>
      <c r="R5936">
        <v>1</v>
      </c>
      <c r="S5936">
        <v>5065462</v>
      </c>
      <c r="U5936" t="str">
        <f>IFERROR(LEFT(spotify_top_songs_audio_features[[#This Row],[artist_names]],SEARCH(",",spotify_top_songs_audio_features[[#This Row],[artist_names]])-1),spotify_top_songs_audio_features[[#This Row],[artist_names]])</f>
        <v>Takeoff</v>
      </c>
      <c r="V5936" t="str">
        <f>IFERROR(MID(spotify_top_songs_audio_features[[#This Row],[artist_names]],SEARCH(",",spotify_top_songs_audio_features[[#This Row],[artist_names]])+2,99),"")</f>
        <v/>
      </c>
      <c r="W5936" t="str">
        <f>spotify_top_songs_audio_features[[#This Row],[source]]</f>
        <v>Quality Control Music/Motown Records/Capitol Records</v>
      </c>
      <c r="X5936" s="1">
        <f>spotify_top_songs_audio_features[[#This Row],[streams]]</f>
        <v>5065462</v>
      </c>
      <c r="Y5936" t="str">
        <f>IF(Tabela2[[#This Row],[feat]]="","","Feat")</f>
        <v/>
      </c>
      <c r="Z5936" s="17" t="str">
        <f>CONCATENATE(INT(spotify_top_songs_audio_features[[#This Row],[duration_ms]]/(60*1000)),":",MOD(INT(spotify_top_songs_audio_features[[#This Row],[duration_ms]]/1000),60))</f>
        <v>2:51</v>
      </c>
      <c r="AA59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36" t="str">
        <f>spotify_top_songs_audio_features[[#This Row],[track_name]]</f>
        <v>Last Memory</v>
      </c>
    </row>
    <row r="5937" spans="1:28" x14ac:dyDescent="0.25">
      <c r="A5937" t="s">
        <v>15305</v>
      </c>
      <c r="B5937" t="s">
        <v>1565</v>
      </c>
      <c r="C5937" t="s">
        <v>15306</v>
      </c>
      <c r="D5937" t="s">
        <v>2297</v>
      </c>
      <c r="E5937" t="s">
        <v>102</v>
      </c>
      <c r="F5937" t="s">
        <v>32</v>
      </c>
      <c r="G5937" t="s">
        <v>25</v>
      </c>
      <c r="H5937">
        <v>845</v>
      </c>
      <c r="I5937">
        <v>813</v>
      </c>
      <c r="J5937">
        <v>77</v>
      </c>
      <c r="K5937" t="s">
        <v>2378</v>
      </c>
      <c r="L5937">
        <v>241</v>
      </c>
      <c r="M5937">
        <v>174</v>
      </c>
      <c r="N5937">
        <v>586</v>
      </c>
      <c r="O5937">
        <v>-2979</v>
      </c>
      <c r="P5937">
        <v>9098</v>
      </c>
      <c r="Q5937">
        <v>198320</v>
      </c>
      <c r="R5937">
        <v>1</v>
      </c>
      <c r="S5937">
        <v>5064508</v>
      </c>
      <c r="U5937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5937" t="str">
        <f>IFERROR(MID(spotify_top_songs_audio_features[[#This Row],[artist_names]],SEARCH(",",spotify_top_songs_audio_features[[#This Row],[artist_names]])+2,99),"")</f>
        <v>Bad Bunny</v>
      </c>
      <c r="W5937" t="str">
        <f>spotify_top_songs_audio_features[[#This Row],[source]]</f>
        <v>Universal Music Latino / Rimas</v>
      </c>
      <c r="X5937" s="1">
        <f>spotify_top_songs_audio_features[[#This Row],[streams]]</f>
        <v>5064508</v>
      </c>
      <c r="Y5937" t="str">
        <f>IF(Tabela2[[#This Row],[feat]]="","","Feat")</f>
        <v>Feat</v>
      </c>
      <c r="Z5937" s="17" t="str">
        <f>CONCATENATE(INT(spotify_top_songs_audio_features[[#This Row],[duration_ms]]/(60*1000)),":",MOD(INT(spotify_top_songs_audio_features[[#This Row],[duration_ms]]/1000),60))</f>
        <v>3:18</v>
      </c>
      <c r="AA59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937" t="str">
        <f>spotify_top_songs_audio_features[[#This Row],[track_name]]</f>
        <v>CUIDAO POR AHÍ</v>
      </c>
    </row>
    <row r="5938" spans="1:28" x14ac:dyDescent="0.25">
      <c r="A5938" t="s">
        <v>12176</v>
      </c>
      <c r="B5938" t="s">
        <v>267</v>
      </c>
      <c r="C5938" t="s">
        <v>1996</v>
      </c>
      <c r="D5938" t="s">
        <v>1997</v>
      </c>
      <c r="E5938" t="s">
        <v>113</v>
      </c>
      <c r="F5938" t="s">
        <v>24</v>
      </c>
      <c r="G5938" t="s">
        <v>25</v>
      </c>
      <c r="H5938">
        <v>466</v>
      </c>
      <c r="I5938">
        <v>786</v>
      </c>
      <c r="J5938">
        <v>328</v>
      </c>
      <c r="K5938" t="s">
        <v>7364</v>
      </c>
      <c r="L5938">
        <v>6.0999999999999997E-4</v>
      </c>
      <c r="M5938">
        <v>125</v>
      </c>
      <c r="N5938">
        <v>571</v>
      </c>
      <c r="O5938">
        <v>-513</v>
      </c>
      <c r="P5938">
        <v>203903</v>
      </c>
      <c r="Q5938">
        <v>210507</v>
      </c>
      <c r="R5938">
        <v>5</v>
      </c>
      <c r="S5938">
        <v>5064504</v>
      </c>
      <c r="U5938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5938" t="str">
        <f>IFERROR(MID(spotify_top_songs_audio_features[[#This Row],[artist_names]],SEARCH(",",spotify_top_songs_audio_features[[#This Row],[artist_names]])+2,99),"")</f>
        <v/>
      </c>
      <c r="W5938" t="str">
        <f>spotify_top_songs_audio_features[[#This Row],[source]]</f>
        <v>Big Loud / Republic</v>
      </c>
      <c r="X5938" s="1">
        <f>spotify_top_songs_audio_features[[#This Row],[streams]]</f>
        <v>5064504</v>
      </c>
      <c r="Y5938" t="str">
        <f>IF(Tabela2[[#This Row],[feat]]="","","Feat")</f>
        <v/>
      </c>
      <c r="Z5938" s="17" t="str">
        <f>CONCATENATE(INT(spotify_top_songs_audio_features[[#This Row],[duration_ms]]/(60*1000)),":",MOD(INT(spotify_top_songs_audio_features[[#This Row],[duration_ms]]/1000),60))</f>
        <v>3:30</v>
      </c>
      <c r="AA59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938" t="str">
        <f>spotify_top_songs_audio_features[[#This Row],[track_name]]</f>
        <v>7 Summers</v>
      </c>
    </row>
    <row r="5939" spans="1:28" x14ac:dyDescent="0.25">
      <c r="A5939" t="s">
        <v>1316</v>
      </c>
      <c r="B5939" t="s">
        <v>1317</v>
      </c>
      <c r="C5939" t="s">
        <v>1318</v>
      </c>
      <c r="D5939" t="s">
        <v>1319</v>
      </c>
      <c r="E5939" t="s">
        <v>58</v>
      </c>
      <c r="F5939" t="s">
        <v>32</v>
      </c>
      <c r="G5939" t="s">
        <v>25</v>
      </c>
      <c r="H5939">
        <v>638</v>
      </c>
      <c r="I5939">
        <v>878</v>
      </c>
      <c r="J5939">
        <v>484</v>
      </c>
      <c r="K5939" t="s">
        <v>1320</v>
      </c>
      <c r="L5939">
        <v>223</v>
      </c>
      <c r="M5939">
        <v>308</v>
      </c>
      <c r="N5939">
        <v>481</v>
      </c>
      <c r="O5939">
        <v>-3639</v>
      </c>
      <c r="P5939">
        <v>103948</v>
      </c>
      <c r="Q5939">
        <v>176800</v>
      </c>
      <c r="R5939">
        <v>1</v>
      </c>
      <c r="S5939">
        <v>5063181</v>
      </c>
      <c r="U5939" t="str">
        <f>IFERROR(LEFT(spotify_top_songs_audio_features[[#This Row],[artist_names]],SEARCH(",",spotify_top_songs_audio_features[[#This Row],[artist_names]])-1),spotify_top_songs_audio_features[[#This Row],[artist_names]])</f>
        <v>Anne-Marie</v>
      </c>
      <c r="V5939" t="str">
        <f>IFERROR(MID(spotify_top_songs_audio_features[[#This Row],[artist_names]],SEARCH(",",spotify_top_songs_audio_features[[#This Row],[artist_names]])+2,99),"")</f>
        <v>Little Mix</v>
      </c>
      <c r="W5939" t="str">
        <f>spotify_top_songs_audio_features[[#This Row],[source]]</f>
        <v>Atlantic Records/Asylum</v>
      </c>
      <c r="X5939" s="1">
        <f>spotify_top_songs_audio_features[[#This Row],[streams]]</f>
        <v>5063181</v>
      </c>
      <c r="Y5939" t="str">
        <f>IF(Tabela2[[#This Row],[feat]]="","","Feat")</f>
        <v>Feat</v>
      </c>
      <c r="Z5939" s="17" t="str">
        <f>CONCATENATE(INT(spotify_top_songs_audio_features[[#This Row],[duration_ms]]/(60*1000)),":",MOD(INT(spotify_top_songs_audio_features[[#This Row],[duration_ms]]/1000),60))</f>
        <v>2:56</v>
      </c>
      <c r="AA59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939" t="str">
        <f>spotify_top_songs_audio_features[[#This Row],[track_name]]</f>
        <v>Kiss My (Uh Oh)</v>
      </c>
    </row>
    <row r="5940" spans="1:28" x14ac:dyDescent="0.25">
      <c r="A5940" t="s">
        <v>16253</v>
      </c>
      <c r="B5940" t="s">
        <v>16254</v>
      </c>
      <c r="C5940" t="s">
        <v>16255</v>
      </c>
      <c r="D5940" t="s">
        <v>16256</v>
      </c>
      <c r="E5940" t="s">
        <v>97</v>
      </c>
      <c r="F5940" t="s">
        <v>24</v>
      </c>
      <c r="G5940" t="s">
        <v>25</v>
      </c>
      <c r="H5940">
        <v>594</v>
      </c>
      <c r="I5940">
        <v>64</v>
      </c>
      <c r="J5940">
        <v>33</v>
      </c>
      <c r="K5940" t="s">
        <v>507</v>
      </c>
      <c r="L5940">
        <v>0</v>
      </c>
      <c r="M5940">
        <v>135</v>
      </c>
      <c r="N5940">
        <v>492</v>
      </c>
      <c r="O5940">
        <v>-6865</v>
      </c>
      <c r="P5940">
        <v>92871</v>
      </c>
      <c r="Q5940">
        <v>170457</v>
      </c>
      <c r="R5940">
        <v>1</v>
      </c>
      <c r="S5940">
        <v>5062566</v>
      </c>
      <c r="U5940" t="str">
        <f>IFERROR(LEFT(spotify_top_songs_audio_features[[#This Row],[artist_names]],SEARCH(",",spotify_top_songs_audio_features[[#This Row],[artist_names]])-1),spotify_top_songs_audio_features[[#This Row],[artist_names]])</f>
        <v>Alesso</v>
      </c>
      <c r="V5940" t="str">
        <f>IFERROR(MID(spotify_top_songs_audio_features[[#This Row],[artist_names]],SEARCH(",",spotify_top_songs_audio_features[[#This Row],[artist_names]])+2,99),"")</f>
        <v>Marshmello, James Bay</v>
      </c>
      <c r="W5940" t="str">
        <f>spotify_top_songs_audio_features[[#This Row],[source]]</f>
        <v>10:22 pm/Astralwerks</v>
      </c>
      <c r="X5940" s="1">
        <f>spotify_top_songs_audio_features[[#This Row],[streams]]</f>
        <v>5062566</v>
      </c>
      <c r="Y5940" t="str">
        <f>IF(Tabela2[[#This Row],[feat]]="","","Feat")</f>
        <v>Feat</v>
      </c>
      <c r="Z5940" s="17" t="str">
        <f>CONCATENATE(INT(spotify_top_songs_audio_features[[#This Row],[duration_ms]]/(60*1000)),":",MOD(INT(spotify_top_songs_audio_features[[#This Row],[duration_ms]]/1000),60))</f>
        <v>2:50</v>
      </c>
      <c r="AA59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940" t="str">
        <f>spotify_top_songs_audio_features[[#This Row],[track_name]]</f>
        <v>Chasing Stars (feat. James Bay)</v>
      </c>
    </row>
    <row r="5941" spans="1:28" x14ac:dyDescent="0.25">
      <c r="A5941" t="s">
        <v>4279</v>
      </c>
      <c r="B5941" t="s">
        <v>4280</v>
      </c>
      <c r="C5941" t="s">
        <v>4281</v>
      </c>
      <c r="D5941" t="s">
        <v>4282</v>
      </c>
      <c r="E5941" t="s">
        <v>70</v>
      </c>
      <c r="F5941" t="s">
        <v>24</v>
      </c>
      <c r="G5941" t="s">
        <v>25</v>
      </c>
      <c r="H5941">
        <v>888</v>
      </c>
      <c r="I5941">
        <v>74</v>
      </c>
      <c r="J5941">
        <v>238</v>
      </c>
      <c r="K5941" t="s">
        <v>4283</v>
      </c>
      <c r="L5941">
        <v>0</v>
      </c>
      <c r="M5941">
        <v>218</v>
      </c>
      <c r="N5941">
        <v>664</v>
      </c>
      <c r="O5941">
        <v>-5363</v>
      </c>
      <c r="P5941">
        <v>100003</v>
      </c>
      <c r="Q5941">
        <v>175711</v>
      </c>
      <c r="R5941">
        <v>1</v>
      </c>
      <c r="S5941">
        <v>5062370</v>
      </c>
      <c r="U5941" t="str">
        <f>IFERROR(LEFT(spotify_top_songs_audio_features[[#This Row],[artist_names]],SEARCH(",",spotify_top_songs_audio_features[[#This Row],[artist_names]])-1),spotify_top_songs_audio_features[[#This Row],[artist_names]])</f>
        <v>Tyga</v>
      </c>
      <c r="V5941" t="str">
        <f>IFERROR(MID(spotify_top_songs_audio_features[[#This Row],[artist_names]],SEARCH(",",spotify_top_songs_audio_features[[#This Row],[artist_names]])+2,99),"")</f>
        <v>G-Eazy, Rich The Kid</v>
      </c>
      <c r="W5941" t="str">
        <f>spotify_top_songs_audio_features[[#This Row],[source]]</f>
        <v>Last Kings Music / EMPIRE</v>
      </c>
      <c r="X5941" s="1">
        <f>spotify_top_songs_audio_features[[#This Row],[streams]]</f>
        <v>5062370</v>
      </c>
      <c r="Y5941" t="str">
        <f>IF(Tabela2[[#This Row],[feat]]="","","Feat")</f>
        <v>Feat</v>
      </c>
      <c r="Z5941" s="17" t="str">
        <f>CONCATENATE(INT(spotify_top_songs_audio_features[[#This Row],[duration_ms]]/(60*1000)),":",MOD(INT(spotify_top_songs_audio_features[[#This Row],[duration_ms]]/1000),60))</f>
        <v>2:55</v>
      </c>
      <c r="AA59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941" t="str">
        <f>spotify_top_songs_audio_features[[#This Row],[track_name]]</f>
        <v>Girls Have Fun (feat. G-Eazy &amp; Rich The Kid)</v>
      </c>
    </row>
    <row r="5942" spans="1:28" x14ac:dyDescent="0.25">
      <c r="A5942" t="s">
        <v>5277</v>
      </c>
      <c r="B5942" t="s">
        <v>558</v>
      </c>
      <c r="C5942" t="s">
        <v>5278</v>
      </c>
      <c r="D5942" t="s">
        <v>560</v>
      </c>
      <c r="E5942" t="s">
        <v>70</v>
      </c>
      <c r="F5942" t="s">
        <v>32</v>
      </c>
      <c r="G5942" t="s">
        <v>25</v>
      </c>
      <c r="H5942">
        <v>586</v>
      </c>
      <c r="I5942">
        <v>512</v>
      </c>
      <c r="J5942">
        <v>668</v>
      </c>
      <c r="K5942" t="s">
        <v>977</v>
      </c>
      <c r="L5942">
        <v>2</v>
      </c>
      <c r="M5942">
        <v>119</v>
      </c>
      <c r="N5942">
        <v>235</v>
      </c>
      <c r="O5942">
        <v>-8819</v>
      </c>
      <c r="P5942">
        <v>75857</v>
      </c>
      <c r="Q5942">
        <v>235480</v>
      </c>
      <c r="R5942">
        <v>1</v>
      </c>
      <c r="S5942">
        <v>5060764</v>
      </c>
      <c r="U5942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5942" t="str">
        <f>IFERROR(MID(spotify_top_songs_audio_features[[#This Row],[artist_names]],SEARCH(",",spotify_top_songs_audio_features[[#This Row],[artist_names]])+2,99),"")</f>
        <v/>
      </c>
      <c r="W5942" t="str">
        <f>spotify_top_songs_audio_features[[#This Row],[source]]</f>
        <v>Dreamville, Inc., Under exclusive license to Roc Nation Records</v>
      </c>
      <c r="X5942" s="1">
        <f>spotify_top_songs_audio_features[[#This Row],[streams]]</f>
        <v>5060764</v>
      </c>
      <c r="Y5942" t="str">
        <f>IF(Tabela2[[#This Row],[feat]]="","","Feat")</f>
        <v/>
      </c>
      <c r="Z5942" s="17" t="str">
        <f>CONCATENATE(INT(spotify_top_songs_audio_features[[#This Row],[duration_ms]]/(60*1000)),":",MOD(INT(spotify_top_songs_audio_features[[#This Row],[duration_ms]]/1000),60))</f>
        <v>3:55</v>
      </c>
      <c r="AA59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942" t="str">
        <f>spotify_top_songs_audio_features[[#This Row],[track_name]]</f>
        <v>Snow On Tha Bluff</v>
      </c>
    </row>
    <row r="5943" spans="1:28" x14ac:dyDescent="0.25">
      <c r="A5943" t="s">
        <v>4850</v>
      </c>
      <c r="B5943" t="s">
        <v>1209</v>
      </c>
      <c r="C5943" t="s">
        <v>1944</v>
      </c>
      <c r="D5943" t="s">
        <v>1911</v>
      </c>
      <c r="E5943" t="s">
        <v>113</v>
      </c>
      <c r="F5943" t="s">
        <v>24</v>
      </c>
      <c r="G5943" t="s">
        <v>25</v>
      </c>
      <c r="H5943">
        <v>673</v>
      </c>
      <c r="I5943">
        <v>449</v>
      </c>
      <c r="J5943">
        <v>298</v>
      </c>
      <c r="K5943" t="s">
        <v>1964</v>
      </c>
      <c r="L5943">
        <v>115</v>
      </c>
      <c r="M5943">
        <v>731</v>
      </c>
      <c r="N5943">
        <v>216</v>
      </c>
      <c r="O5943">
        <v>-9727</v>
      </c>
      <c r="P5943">
        <v>161925</v>
      </c>
      <c r="Q5943">
        <v>169295</v>
      </c>
      <c r="R5943">
        <v>1</v>
      </c>
      <c r="S5943">
        <v>5060708</v>
      </c>
      <c r="U5943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943" t="str">
        <f>IFERROR(MID(spotify_top_songs_audio_features[[#This Row],[artist_names]],SEARCH(",",spotify_top_songs_audio_features[[#This Row],[artist_names]])+2,99),"")</f>
        <v/>
      </c>
      <c r="W5943" t="str">
        <f>spotify_top_songs_audio_features[[#This Row],[source]]</f>
        <v>Juice WRLD Mixtape / ISR P&amp;D</v>
      </c>
      <c r="X5943" s="1">
        <f>spotify_top_songs_audio_features[[#This Row],[streams]]</f>
        <v>5060708</v>
      </c>
      <c r="Y5943" t="str">
        <f>IF(Tabela2[[#This Row],[feat]]="","","Feat")</f>
        <v/>
      </c>
      <c r="Z5943" s="17" t="str">
        <f>CONCATENATE(INT(spotify_top_songs_audio_features[[#This Row],[duration_ms]]/(60*1000)),":",MOD(INT(spotify_top_songs_audio_features[[#This Row],[duration_ms]]/1000),60))</f>
        <v>2:49</v>
      </c>
      <c r="AA59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943" t="str">
        <f>spotify_top_songs_audio_features[[#This Row],[track_name]]</f>
        <v>All Girls Are The Same</v>
      </c>
    </row>
    <row r="5944" spans="1:28" x14ac:dyDescent="0.25">
      <c r="A5944" t="s">
        <v>10571</v>
      </c>
      <c r="B5944" t="s">
        <v>10572</v>
      </c>
      <c r="C5944" t="s">
        <v>10573</v>
      </c>
      <c r="D5944" t="s">
        <v>903</v>
      </c>
      <c r="E5944" t="s">
        <v>86</v>
      </c>
      <c r="F5944" t="s">
        <v>24</v>
      </c>
      <c r="G5944" t="s">
        <v>25</v>
      </c>
      <c r="H5944">
        <v>805</v>
      </c>
      <c r="I5944">
        <v>714</v>
      </c>
      <c r="J5944">
        <v>974</v>
      </c>
      <c r="K5944" t="s">
        <v>4737</v>
      </c>
      <c r="L5944">
        <v>188</v>
      </c>
      <c r="M5944">
        <v>222</v>
      </c>
      <c r="N5944">
        <v>337</v>
      </c>
      <c r="O5944">
        <v>-6606</v>
      </c>
      <c r="P5944">
        <v>158004</v>
      </c>
      <c r="Q5944">
        <v>154039</v>
      </c>
      <c r="R5944">
        <v>1</v>
      </c>
      <c r="S5944">
        <v>5060101</v>
      </c>
      <c r="U5944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5944" t="str">
        <f>IFERROR(MID(spotify_top_songs_audio_features[[#This Row],[artist_names]],SEARCH(",",spotify_top_songs_audio_features[[#This Row],[artist_names]])+2,99),"")</f>
        <v>Ezhel</v>
      </c>
      <c r="W5944" t="str">
        <f>spotify_top_songs_audio_features[[#This Row],[source]]</f>
        <v>Urban</v>
      </c>
      <c r="X5944" s="1">
        <f>spotify_top_songs_audio_features[[#This Row],[streams]]</f>
        <v>5060101</v>
      </c>
      <c r="Y5944" t="str">
        <f>IF(Tabela2[[#This Row],[feat]]="","","Feat")</f>
        <v>Feat</v>
      </c>
      <c r="Z5944" s="17" t="str">
        <f>CONCATENATE(INT(spotify_top_songs_audio_features[[#This Row],[duration_ms]]/(60*1000)),":",MOD(INT(spotify_top_songs_audio_features[[#This Row],[duration_ms]]/1000),60))</f>
        <v>2:34</v>
      </c>
      <c r="AA59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944" t="str">
        <f>spotify_top_songs_audio_features[[#This Row],[track_name]]</f>
        <v>Wir sind Kral</v>
      </c>
    </row>
    <row r="5945" spans="1:28" x14ac:dyDescent="0.25">
      <c r="A5945" t="s">
        <v>9624</v>
      </c>
      <c r="B5945" t="s">
        <v>9625</v>
      </c>
      <c r="C5945" t="s">
        <v>9626</v>
      </c>
      <c r="D5945" t="s">
        <v>1306</v>
      </c>
      <c r="E5945" t="s">
        <v>86</v>
      </c>
      <c r="F5945" t="s">
        <v>32</v>
      </c>
      <c r="G5945" t="s">
        <v>25</v>
      </c>
      <c r="H5945">
        <v>548</v>
      </c>
      <c r="I5945">
        <v>542</v>
      </c>
      <c r="J5945">
        <v>139</v>
      </c>
      <c r="K5945" t="s">
        <v>8591</v>
      </c>
      <c r="L5945">
        <v>0</v>
      </c>
      <c r="M5945">
        <v>967</v>
      </c>
      <c r="N5945">
        <v>649</v>
      </c>
      <c r="O5945">
        <v>-6839</v>
      </c>
      <c r="P5945">
        <v>174043</v>
      </c>
      <c r="Q5945">
        <v>370492</v>
      </c>
      <c r="R5945">
        <v>1</v>
      </c>
      <c r="S5945">
        <v>5058290</v>
      </c>
      <c r="U5945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5945" t="str">
        <f>IFERROR(MID(spotify_top_songs_audio_features[[#This Row],[artist_names]],SEARCH(",",spotify_top_songs_audio_features[[#This Row],[artist_names]])+2,99),"")</f>
        <v>Anuel AA</v>
      </c>
      <c r="W5945" t="str">
        <f>spotify_top_songs_audio_features[[#This Row],[source]]</f>
        <v>VP Records Corp/Dimelo Vi</v>
      </c>
      <c r="X5945" s="1">
        <f>spotify_top_songs_audio_features[[#This Row],[streams]]</f>
        <v>5058290</v>
      </c>
      <c r="Y5945" t="str">
        <f>IF(Tabela2[[#This Row],[feat]]="","","Feat")</f>
        <v>Feat</v>
      </c>
      <c r="Z5945" s="17" t="str">
        <f>CONCATENATE(INT(spotify_top_songs_audio_features[[#This Row],[duration_ms]]/(60*1000)),":",MOD(INT(spotify_top_songs_audio_features[[#This Row],[duration_ms]]/1000),60))</f>
        <v>6:10</v>
      </c>
      <c r="AA59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945" t="str">
        <f>spotify_top_songs_audio_features[[#This Row],[track_name]]</f>
        <v>Cambio</v>
      </c>
    </row>
    <row r="5946" spans="1:28" x14ac:dyDescent="0.25">
      <c r="A5946" t="s">
        <v>9848</v>
      </c>
      <c r="B5946" t="s">
        <v>5368</v>
      </c>
      <c r="C5946" t="s">
        <v>9849</v>
      </c>
      <c r="D5946" t="s">
        <v>282</v>
      </c>
      <c r="E5946" t="s">
        <v>177</v>
      </c>
      <c r="F5946" t="s">
        <v>32</v>
      </c>
      <c r="G5946" t="s">
        <v>25</v>
      </c>
      <c r="H5946">
        <v>6</v>
      </c>
      <c r="I5946">
        <v>723</v>
      </c>
      <c r="J5946">
        <v>158</v>
      </c>
      <c r="K5946" t="s">
        <v>3403</v>
      </c>
      <c r="L5946">
        <v>0</v>
      </c>
      <c r="M5946">
        <v>167</v>
      </c>
      <c r="N5946">
        <v>463</v>
      </c>
      <c r="O5946">
        <v>-4928</v>
      </c>
      <c r="P5946">
        <v>149881</v>
      </c>
      <c r="Q5946">
        <v>195268</v>
      </c>
      <c r="R5946">
        <v>1</v>
      </c>
      <c r="S5946">
        <v>5056986</v>
      </c>
      <c r="U5946" t="str">
        <f>IFERROR(LEFT(spotify_top_songs_audio_features[[#This Row],[artist_names]],SEARCH(",",spotify_top_songs_audio_features[[#This Row],[artist_names]])-1),spotify_top_songs_audio_features[[#This Row],[artist_names]])</f>
        <v>The Kid LAROI</v>
      </c>
      <c r="V5946" t="str">
        <f>IFERROR(MID(spotify_top_songs_audio_features[[#This Row],[artist_names]],SEARCH(",",spotify_top_songs_audio_features[[#This Row],[artist_names]])+2,99),"")</f>
        <v/>
      </c>
      <c r="W5946" t="str">
        <f>spotify_top_songs_audio_features[[#This Row],[source]]</f>
        <v>Columbia</v>
      </c>
      <c r="X5946" s="1">
        <f>spotify_top_songs_audio_features[[#This Row],[streams]]</f>
        <v>5056986</v>
      </c>
      <c r="Y5946" t="str">
        <f>IF(Tabela2[[#This Row],[feat]]="","","Feat")</f>
        <v/>
      </c>
      <c r="Z5946" s="17" t="str">
        <f>CONCATENATE(INT(spotify_top_songs_audio_features[[#This Row],[duration_ms]]/(60*1000)),":",MOD(INT(spotify_top_songs_audio_features[[#This Row],[duration_ms]]/1000),60))</f>
        <v>3:15</v>
      </c>
      <c r="AA59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46" t="str">
        <f>spotify_top_songs_audio_features[[#This Row],[track_name]]</f>
        <v>TELL ME WHY</v>
      </c>
    </row>
    <row r="5947" spans="1:28" x14ac:dyDescent="0.25">
      <c r="A5947" t="s">
        <v>17265</v>
      </c>
      <c r="B5947" t="s">
        <v>289</v>
      </c>
      <c r="C5947" t="s">
        <v>17266</v>
      </c>
      <c r="D5947" t="s">
        <v>37</v>
      </c>
      <c r="E5947" t="s">
        <v>23</v>
      </c>
      <c r="F5947" t="s">
        <v>24</v>
      </c>
      <c r="G5947" t="s">
        <v>25</v>
      </c>
      <c r="H5947">
        <v>879</v>
      </c>
      <c r="I5947">
        <v>338</v>
      </c>
      <c r="J5947">
        <v>106</v>
      </c>
      <c r="K5947" t="s">
        <v>2390</v>
      </c>
      <c r="L5947">
        <v>0</v>
      </c>
      <c r="M5947">
        <v>312</v>
      </c>
      <c r="N5947">
        <v>69</v>
      </c>
      <c r="O5947">
        <v>-9753</v>
      </c>
      <c r="P5947">
        <v>1021</v>
      </c>
      <c r="Q5947">
        <v>142480</v>
      </c>
      <c r="R5947">
        <v>1</v>
      </c>
      <c r="S5947">
        <v>5053778</v>
      </c>
      <c r="U5947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5947" t="str">
        <f>IFERROR(MID(spotify_top_songs_audio_features[[#This Row],[artist_names]],SEARCH(",",spotify_top_songs_audio_features[[#This Row],[artist_names]])+2,99),"")</f>
        <v/>
      </c>
      <c r="W5947" t="str">
        <f>spotify_top_songs_audio_features[[#This Row],[source]]</f>
        <v>Island Records</v>
      </c>
      <c r="X5947" s="1">
        <f>spotify_top_songs_audio_features[[#This Row],[streams]]</f>
        <v>5053778</v>
      </c>
      <c r="Y5947" t="str">
        <f>IF(Tabela2[[#This Row],[feat]]="","","Feat")</f>
        <v/>
      </c>
      <c r="Z5947" s="17" t="str">
        <f>CONCATENATE(INT(spotify_top_songs_audio_features[[#This Row],[duration_ms]]/(60*1000)),":",MOD(INT(spotify_top_songs_audio_features[[#This Row],[duration_ms]]/1000),60))</f>
        <v>2:22</v>
      </c>
      <c r="AA59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947" t="str">
        <f>spotify_top_songs_audio_features[[#This Row],[track_name]]</f>
        <v>Because I Had You</v>
      </c>
    </row>
    <row r="5948" spans="1:28" x14ac:dyDescent="0.25">
      <c r="A5948" t="s">
        <v>2840</v>
      </c>
      <c r="B5948" t="s">
        <v>289</v>
      </c>
      <c r="C5948" t="s">
        <v>2841</v>
      </c>
      <c r="D5948" t="s">
        <v>37</v>
      </c>
      <c r="E5948" t="s">
        <v>86</v>
      </c>
      <c r="F5948" t="s">
        <v>32</v>
      </c>
      <c r="G5948" t="s">
        <v>25</v>
      </c>
      <c r="H5948">
        <v>917</v>
      </c>
      <c r="I5948">
        <v>474</v>
      </c>
      <c r="J5948">
        <v>156</v>
      </c>
      <c r="K5948" t="s">
        <v>1535</v>
      </c>
      <c r="L5948">
        <v>0</v>
      </c>
      <c r="M5948">
        <v>133</v>
      </c>
      <c r="N5948">
        <v>801</v>
      </c>
      <c r="O5948">
        <v>-6694</v>
      </c>
      <c r="P5948">
        <v>115053</v>
      </c>
      <c r="Q5948">
        <v>148360</v>
      </c>
      <c r="R5948">
        <v>1</v>
      </c>
      <c r="S5948">
        <v>5053420</v>
      </c>
      <c r="U5948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5948" t="str">
        <f>IFERROR(MID(spotify_top_songs_audio_features[[#This Row],[artist_names]],SEARCH(",",spotify_top_songs_audio_features[[#This Row],[artist_names]])+2,99),"")</f>
        <v/>
      </c>
      <c r="W5948" t="str">
        <f>spotify_top_songs_audio_features[[#This Row],[source]]</f>
        <v>Island Records</v>
      </c>
      <c r="X5948" s="1">
        <f>spotify_top_songs_audio_features[[#This Row],[streams]]</f>
        <v>5053420</v>
      </c>
      <c r="Y5948" t="str">
        <f>IF(Tabela2[[#This Row],[feat]]="","","Feat")</f>
        <v/>
      </c>
      <c r="Z5948" s="17" t="str">
        <f>CONCATENATE(INT(spotify_top_songs_audio_features[[#This Row],[duration_ms]]/(60*1000)),":",MOD(INT(spotify_top_songs_audio_features[[#This Row],[duration_ms]]/1000),60))</f>
        <v>2:28</v>
      </c>
      <c r="AA59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948" t="str">
        <f>spotify_top_songs_audio_features[[#This Row],[track_name]]</f>
        <v>Mutual</v>
      </c>
    </row>
    <row r="5949" spans="1:28" x14ac:dyDescent="0.25">
      <c r="A5949" t="s">
        <v>14647</v>
      </c>
      <c r="B5949" t="s">
        <v>14648</v>
      </c>
      <c r="C5949" t="s">
        <v>14649</v>
      </c>
      <c r="D5949" t="s">
        <v>80</v>
      </c>
      <c r="E5949" t="s">
        <v>177</v>
      </c>
      <c r="F5949" t="s">
        <v>24</v>
      </c>
      <c r="G5949" t="s">
        <v>25</v>
      </c>
      <c r="H5949">
        <v>606</v>
      </c>
      <c r="I5949">
        <v>655</v>
      </c>
      <c r="J5949">
        <v>402</v>
      </c>
      <c r="K5949" t="s">
        <v>608</v>
      </c>
      <c r="L5949">
        <v>0</v>
      </c>
      <c r="M5949">
        <v>103</v>
      </c>
      <c r="N5949">
        <v>696</v>
      </c>
      <c r="O5949">
        <v>-6328</v>
      </c>
      <c r="P5949">
        <v>159824</v>
      </c>
      <c r="Q5949">
        <v>236686</v>
      </c>
      <c r="R5949">
        <v>1</v>
      </c>
      <c r="S5949">
        <v>5052724</v>
      </c>
      <c r="U5949" t="str">
        <f>IFERROR(LEFT(spotify_top_songs_audio_features[[#This Row],[artist_names]],SEARCH(",",spotify_top_songs_audio_features[[#This Row],[artist_names]])-1),spotify_top_songs_audio_features[[#This Row],[artist_names]])</f>
        <v>Chance the Rapper</v>
      </c>
      <c r="V5949" t="str">
        <f>IFERROR(MID(spotify_top_songs_audio_features[[#This Row],[artist_names]],SEARCH(",",spotify_top_songs_audio_features[[#This Row],[artist_names]])+2,99),"")</f>
        <v>Death Cab for Cutie</v>
      </c>
      <c r="W5949" t="str">
        <f>spotify_top_songs_audio_features[[#This Row],[source]]</f>
        <v>Chance the Rapper</v>
      </c>
      <c r="X5949" s="1">
        <f>spotify_top_songs_audio_features[[#This Row],[streams]]</f>
        <v>5052724</v>
      </c>
      <c r="Y5949" t="str">
        <f>IF(Tabela2[[#This Row],[feat]]="","","Feat")</f>
        <v>Feat</v>
      </c>
      <c r="Z5949" s="17" t="str">
        <f>CONCATENATE(INT(spotify_top_songs_audio_features[[#This Row],[duration_ms]]/(60*1000)),":",MOD(INT(spotify_top_songs_audio_features[[#This Row],[duration_ms]]/1000),60))</f>
        <v>3:56</v>
      </c>
      <c r="AA59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49" t="str">
        <f>spotify_top_songs_audio_features[[#This Row],[track_name]]</f>
        <v>Do You Remember</v>
      </c>
    </row>
    <row r="5950" spans="1:28" x14ac:dyDescent="0.25">
      <c r="A5950" t="s">
        <v>10022</v>
      </c>
      <c r="B5950" t="s">
        <v>10023</v>
      </c>
      <c r="C5950" t="s">
        <v>10024</v>
      </c>
      <c r="D5950" t="s">
        <v>10025</v>
      </c>
      <c r="E5950" t="s">
        <v>23</v>
      </c>
      <c r="F5950" t="s">
        <v>32</v>
      </c>
      <c r="G5950" t="s">
        <v>25</v>
      </c>
      <c r="H5950">
        <v>668</v>
      </c>
      <c r="I5950">
        <v>727</v>
      </c>
      <c r="J5950">
        <v>27</v>
      </c>
      <c r="K5950" t="s">
        <v>7277</v>
      </c>
      <c r="L5950">
        <v>1.9000000000000001E-4</v>
      </c>
      <c r="M5950">
        <v>1</v>
      </c>
      <c r="N5950">
        <v>939</v>
      </c>
      <c r="O5950">
        <v>-655</v>
      </c>
      <c r="P5950">
        <v>139991</v>
      </c>
      <c r="Q5950">
        <v>344571</v>
      </c>
      <c r="R5950">
        <v>1</v>
      </c>
      <c r="S5950">
        <v>5052557</v>
      </c>
      <c r="U5950" t="str">
        <f>IFERROR(LEFT(spotify_top_songs_audio_features[[#This Row],[artist_names]],SEARCH(",",spotify_top_songs_audio_features[[#This Row],[artist_names]])-1),spotify_top_songs_audio_features[[#This Row],[artist_names]])</f>
        <v>Pamungkas</v>
      </c>
      <c r="V5950" t="str">
        <f>IFERROR(MID(spotify_top_songs_audio_features[[#This Row],[artist_names]],SEARCH(",",spotify_top_songs_audio_features[[#This Row],[artist_names]])+2,99),"")</f>
        <v/>
      </c>
      <c r="W5950" t="str">
        <f>spotify_top_songs_audio_features[[#This Row],[source]]</f>
        <v>Mas Pam Records</v>
      </c>
      <c r="X5950" s="1">
        <f>spotify_top_songs_audio_features[[#This Row],[streams]]</f>
        <v>5052557</v>
      </c>
      <c r="Y5950" t="str">
        <f>IF(Tabela2[[#This Row],[feat]]="","","Feat")</f>
        <v/>
      </c>
      <c r="Z5950" s="17" t="str">
        <f>CONCATENATE(INT(spotify_top_songs_audio_features[[#This Row],[duration_ms]]/(60*1000)),":",MOD(INT(spotify_top_songs_audio_features[[#This Row],[duration_ms]]/1000),60))</f>
        <v>5:44</v>
      </c>
      <c r="AA59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5950" t="str">
        <f>spotify_top_songs_audio_features[[#This Row],[track_name]]</f>
        <v>To the Bone</v>
      </c>
    </row>
    <row r="5951" spans="1:28" x14ac:dyDescent="0.25">
      <c r="A5951" t="s">
        <v>16897</v>
      </c>
      <c r="B5951" t="s">
        <v>16898</v>
      </c>
      <c r="C5951" t="s">
        <v>16899</v>
      </c>
      <c r="D5951" t="s">
        <v>9187</v>
      </c>
      <c r="E5951" t="s">
        <v>177</v>
      </c>
      <c r="F5951" t="s">
        <v>32</v>
      </c>
      <c r="G5951" t="s">
        <v>25</v>
      </c>
      <c r="H5951">
        <v>852</v>
      </c>
      <c r="I5951">
        <v>62</v>
      </c>
      <c r="J5951">
        <v>227</v>
      </c>
      <c r="K5951" t="s">
        <v>12826</v>
      </c>
      <c r="L5951">
        <v>0</v>
      </c>
      <c r="M5951">
        <v>101</v>
      </c>
      <c r="N5951">
        <v>744</v>
      </c>
      <c r="O5951">
        <v>-579</v>
      </c>
      <c r="P5951">
        <v>92464</v>
      </c>
      <c r="Q5951">
        <v>155676</v>
      </c>
      <c r="R5951">
        <v>1</v>
      </c>
      <c r="S5951">
        <v>5051514</v>
      </c>
      <c r="U5951" t="str">
        <f>IFERROR(LEFT(spotify_top_songs_audio_features[[#This Row],[artist_names]],SEARCH(",",spotify_top_songs_audio_features[[#This Row],[artist_names]])-1),spotify_top_songs_audio_features[[#This Row],[artist_names]])</f>
        <v>Mc Poze do Rodo</v>
      </c>
      <c r="V5951" t="str">
        <f>IFERROR(MID(spotify_top_songs_audio_features[[#This Row],[artist_names]],SEARCH(",",spotify_top_songs_audio_features[[#This Row],[artist_names]])+2,99),"")</f>
        <v>Neo Beats, Mainstreet</v>
      </c>
      <c r="W5951" t="str">
        <f>spotify_top_songs_audio_features[[#This Row],[source]]</f>
        <v>Mainstreet Records</v>
      </c>
      <c r="X5951" s="1">
        <f>spotify_top_songs_audio_features[[#This Row],[streams]]</f>
        <v>5051514</v>
      </c>
      <c r="Y5951" t="str">
        <f>IF(Tabela2[[#This Row],[feat]]="","","Feat")</f>
        <v>Feat</v>
      </c>
      <c r="Z5951" s="17" t="str">
        <f>CONCATENATE(INT(spotify_top_songs_audio_features[[#This Row],[duration_ms]]/(60*1000)),":",MOD(INT(spotify_top_songs_audio_features[[#This Row],[duration_ms]]/1000),60))</f>
        <v>2:35</v>
      </c>
      <c r="AA59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51" t="str">
        <f>spotify_top_songs_audio_features[[#This Row],[track_name]]</f>
        <v>Vida Louca</v>
      </c>
    </row>
    <row r="5952" spans="1:28" x14ac:dyDescent="0.25">
      <c r="A5952" t="s">
        <v>13898</v>
      </c>
      <c r="B5952" t="s">
        <v>6232</v>
      </c>
      <c r="C5952" t="s">
        <v>6233</v>
      </c>
      <c r="D5952" t="s">
        <v>6002</v>
      </c>
      <c r="E5952" t="s">
        <v>70</v>
      </c>
      <c r="F5952" t="s">
        <v>24</v>
      </c>
      <c r="G5952" t="s">
        <v>25</v>
      </c>
      <c r="H5952">
        <v>581</v>
      </c>
      <c r="I5952">
        <v>877</v>
      </c>
      <c r="J5952">
        <v>114</v>
      </c>
      <c r="K5952" t="s">
        <v>1320</v>
      </c>
      <c r="L5952">
        <v>0</v>
      </c>
      <c r="M5952">
        <v>826</v>
      </c>
      <c r="N5952">
        <v>353</v>
      </c>
      <c r="O5952">
        <v>-4938</v>
      </c>
      <c r="P5952">
        <v>77006</v>
      </c>
      <c r="Q5952">
        <v>236883</v>
      </c>
      <c r="R5952">
        <v>18</v>
      </c>
      <c r="S5952">
        <v>5048295</v>
      </c>
      <c r="U5952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5952" t="str">
        <f>IFERROR(MID(spotify_top_songs_audio_features[[#This Row],[artist_names]],SEARCH(",",spotify_top_songs_audio_features[[#This Row],[artist_names]])+2,99),"")</f>
        <v>Playboi Carti</v>
      </c>
      <c r="W5952" t="str">
        <f>spotify_top_songs_audio_features[[#This Row],[source]]</f>
        <v>1400 Entertainment, Inc. / 10K Projects</v>
      </c>
      <c r="X5952" s="1">
        <f>spotify_top_songs_audio_features[[#This Row],[streams]]</f>
        <v>5048295</v>
      </c>
      <c r="Y5952" t="str">
        <f>IF(Tabela2[[#This Row],[feat]]="","","Feat")</f>
        <v>Feat</v>
      </c>
      <c r="Z5952" s="17" t="str">
        <f>CONCATENATE(INT(spotify_top_songs_audio_features[[#This Row],[duration_ms]]/(60*1000)),":",MOD(INT(spotify_top_songs_audio_features[[#This Row],[duration_ms]]/1000),60))</f>
        <v>3:56</v>
      </c>
      <c r="AA59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952" t="str">
        <f>spotify_top_songs_audio_features[[#This Row],[track_name]]</f>
        <v>Miss The Rage</v>
      </c>
    </row>
    <row r="5953" spans="1:28" x14ac:dyDescent="0.25">
      <c r="A5953" t="s">
        <v>797</v>
      </c>
      <c r="B5953" t="s">
        <v>798</v>
      </c>
      <c r="C5953" t="s">
        <v>799</v>
      </c>
      <c r="D5953" t="s">
        <v>42</v>
      </c>
      <c r="E5953" t="s">
        <v>97</v>
      </c>
      <c r="F5953" t="s">
        <v>24</v>
      </c>
      <c r="G5953" t="s">
        <v>25</v>
      </c>
      <c r="H5953">
        <v>791</v>
      </c>
      <c r="I5953">
        <v>504</v>
      </c>
      <c r="J5953">
        <v>266</v>
      </c>
      <c r="K5953" t="s">
        <v>800</v>
      </c>
      <c r="L5953">
        <v>0</v>
      </c>
      <c r="M5953">
        <v>963</v>
      </c>
      <c r="N5953">
        <v>355</v>
      </c>
      <c r="O5953">
        <v>-7864</v>
      </c>
      <c r="P5953">
        <v>159949</v>
      </c>
      <c r="Q5953">
        <v>230953</v>
      </c>
      <c r="R5953">
        <v>1</v>
      </c>
      <c r="S5953">
        <v>5045035</v>
      </c>
      <c r="U5953" t="str">
        <f>IFERROR(LEFT(spotify_top_songs_audio_features[[#This Row],[artist_names]],SEARCH(",",spotify_top_songs_audio_features[[#This Row],[artist_names]])-1),spotify_top_songs_audio_features[[#This Row],[artist_names]])</f>
        <v>Cardi B</v>
      </c>
      <c r="V5953" t="str">
        <f>IFERROR(MID(spotify_top_songs_audio_features[[#This Row],[artist_names]],SEARCH(",",spotify_top_songs_audio_features[[#This Row],[artist_names]])+2,99),"")</f>
        <v>YG</v>
      </c>
      <c r="W5953" t="str">
        <f>spotify_top_songs_audio_features[[#This Row],[source]]</f>
        <v>Atlantic/KSR</v>
      </c>
      <c r="X5953" s="1">
        <f>spotify_top_songs_audio_features[[#This Row],[streams]]</f>
        <v>5045035</v>
      </c>
      <c r="Y5953" t="str">
        <f>IF(Tabela2[[#This Row],[feat]]="","","Feat")</f>
        <v>Feat</v>
      </c>
      <c r="Z5953" s="17" t="str">
        <f>CONCATENATE(INT(spotify_top_songs_audio_features[[#This Row],[duration_ms]]/(60*1000)),":",MOD(INT(spotify_top_songs_audio_features[[#This Row],[duration_ms]]/1000),60))</f>
        <v>3:50</v>
      </c>
      <c r="AA59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953" t="str">
        <f>spotify_top_songs_audio_features[[#This Row],[track_name]]</f>
        <v>She Bad</v>
      </c>
    </row>
    <row r="5954" spans="1:28" x14ac:dyDescent="0.25">
      <c r="A5954" t="s">
        <v>14437</v>
      </c>
      <c r="B5954" t="s">
        <v>14438</v>
      </c>
      <c r="C5954" t="s">
        <v>14439</v>
      </c>
      <c r="D5954" t="s">
        <v>220</v>
      </c>
      <c r="E5954" t="s">
        <v>102</v>
      </c>
      <c r="F5954" t="s">
        <v>32</v>
      </c>
      <c r="G5954" t="s">
        <v>25</v>
      </c>
      <c r="H5954">
        <v>731</v>
      </c>
      <c r="I5954">
        <v>787</v>
      </c>
      <c r="J5954">
        <v>721</v>
      </c>
      <c r="K5954" t="s">
        <v>4490</v>
      </c>
      <c r="L5954">
        <v>0</v>
      </c>
      <c r="M5954">
        <v>316</v>
      </c>
      <c r="N5954">
        <v>393</v>
      </c>
      <c r="O5954">
        <v>-526</v>
      </c>
      <c r="P5954">
        <v>92971</v>
      </c>
      <c r="Q5954">
        <v>186693</v>
      </c>
      <c r="R5954">
        <v>1</v>
      </c>
      <c r="S5954">
        <v>5044774</v>
      </c>
      <c r="U5954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5954" t="str">
        <f>IFERROR(MID(spotify_top_songs_audio_features[[#This Row],[artist_names]],SEARCH(",",spotify_top_songs_audio_features[[#This Row],[artist_names]])+2,99),"")</f>
        <v>Mr Eazi</v>
      </c>
      <c r="W5954" t="str">
        <f>spotify_top_songs_audio_features[[#This Row],[source]]</f>
        <v>UMLE - Latino</v>
      </c>
      <c r="X5954" s="1">
        <f>spotify_top_songs_audio_features[[#This Row],[streams]]</f>
        <v>5044774</v>
      </c>
      <c r="Y5954" t="str">
        <f>IF(Tabela2[[#This Row],[feat]]="","","Feat")</f>
        <v>Feat</v>
      </c>
      <c r="Z5954" s="17" t="str">
        <f>CONCATENATE(INT(spotify_top_songs_audio_features[[#This Row],[duration_ms]]/(60*1000)),":",MOD(INT(spotify_top_songs_audio_features[[#This Row],[duration_ms]]/1000),60))</f>
        <v>3:6</v>
      </c>
      <c r="AA59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954" t="str">
        <f>spotify_top_songs_audio_features[[#This Row],[track_name]]</f>
        <v>Arcoíris</v>
      </c>
    </row>
    <row r="5955" spans="1:28" x14ac:dyDescent="0.25">
      <c r="A5955" t="s">
        <v>17702</v>
      </c>
      <c r="B5955" t="s">
        <v>710</v>
      </c>
      <c r="C5955" t="s">
        <v>17703</v>
      </c>
      <c r="D5955" t="s">
        <v>712</v>
      </c>
      <c r="E5955" t="s">
        <v>142</v>
      </c>
      <c r="F5955" t="s">
        <v>24</v>
      </c>
      <c r="G5955" t="s">
        <v>25</v>
      </c>
      <c r="H5955">
        <v>71</v>
      </c>
      <c r="I5955">
        <v>586</v>
      </c>
      <c r="J5955">
        <v>381</v>
      </c>
      <c r="K5955" t="s">
        <v>1285</v>
      </c>
      <c r="L5955">
        <v>0</v>
      </c>
      <c r="M5955">
        <v>193</v>
      </c>
      <c r="N5955">
        <v>207</v>
      </c>
      <c r="O5955">
        <v>-5331</v>
      </c>
      <c r="P5955">
        <v>175987</v>
      </c>
      <c r="Q5955">
        <v>185439</v>
      </c>
      <c r="R5955">
        <v>1</v>
      </c>
      <c r="S5955">
        <v>5043990</v>
      </c>
      <c r="U5955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5955" t="str">
        <f>IFERROR(MID(spotify_top_songs_audio_features[[#This Row],[artist_names]],SEARCH(",",spotify_top_songs_audio_features[[#This Row],[artist_names]])+2,99),"")</f>
        <v/>
      </c>
      <c r="W5955" t="str">
        <f>spotify_top_songs_audio_features[[#This Row],[source]]</f>
        <v>Generation Now/Atlantic</v>
      </c>
      <c r="X5955" s="1">
        <f>spotify_top_songs_audio_features[[#This Row],[streams]]</f>
        <v>5043990</v>
      </c>
      <c r="Y5955" t="str">
        <f>IF(Tabela2[[#This Row],[feat]]="","","Feat")</f>
        <v/>
      </c>
      <c r="Z5955" s="17" t="str">
        <f>CONCATENATE(INT(spotify_top_songs_audio_features[[#This Row],[duration_ms]]/(60*1000)),":",MOD(INT(spotify_top_songs_audio_features[[#This Row],[duration_ms]]/1000),60))</f>
        <v>3:5</v>
      </c>
      <c r="AA59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955" t="str">
        <f>spotify_top_songs_audio_features[[#This Row],[track_name]]</f>
        <v>Trap This Way (This Way)</v>
      </c>
    </row>
    <row r="5956" spans="1:28" x14ac:dyDescent="0.25">
      <c r="A5956" t="s">
        <v>15223</v>
      </c>
      <c r="B5956" t="s">
        <v>15224</v>
      </c>
      <c r="C5956" t="s">
        <v>15225</v>
      </c>
      <c r="D5956" t="s">
        <v>3769</v>
      </c>
      <c r="E5956" t="s">
        <v>97</v>
      </c>
      <c r="F5956" t="s">
        <v>32</v>
      </c>
      <c r="G5956" t="s">
        <v>25</v>
      </c>
      <c r="H5956">
        <v>859</v>
      </c>
      <c r="I5956">
        <v>506</v>
      </c>
      <c r="J5956">
        <v>418</v>
      </c>
      <c r="K5956" t="s">
        <v>930</v>
      </c>
      <c r="L5956">
        <v>0</v>
      </c>
      <c r="M5956">
        <v>113</v>
      </c>
      <c r="N5956">
        <v>153</v>
      </c>
      <c r="O5956">
        <v>-8115</v>
      </c>
      <c r="P5956">
        <v>140973</v>
      </c>
      <c r="Q5956">
        <v>187465</v>
      </c>
      <c r="R5956">
        <v>1</v>
      </c>
      <c r="S5956">
        <v>5041350</v>
      </c>
      <c r="U5956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956" t="str">
        <f>IFERROR(MID(spotify_top_songs_audio_features[[#This Row],[artist_names]],SEARCH(",",spotify_top_songs_audio_features[[#This Row],[artist_names]])+2,99),"")</f>
        <v>Gunna, Lil Durk, NAV</v>
      </c>
      <c r="W5956" t="str">
        <f>spotify_top_songs_audio_features[[#This Row],[source]]</f>
        <v>Quality Control Music/Young Stoner Life Records, a 300 Entertainment Label/Motown Records/Capitol Records</v>
      </c>
      <c r="X5956" s="1">
        <f>spotify_top_songs_audio_features[[#This Row],[streams]]</f>
        <v>5041350</v>
      </c>
      <c r="Y5956" t="str">
        <f>IF(Tabela2[[#This Row],[feat]]="","","Feat")</f>
        <v>Feat</v>
      </c>
      <c r="Z5956" s="17" t="str">
        <f>CONCATENATE(INT(spotify_top_songs_audio_features[[#This Row],[duration_ms]]/(60*1000)),":",MOD(INT(spotify_top_songs_audio_features[[#This Row],[duration_ms]]/1000),60))</f>
        <v>3:7</v>
      </c>
      <c r="AA59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956" t="str">
        <f>spotify_top_songs_audio_features[[#This Row],[track_name]]</f>
        <v>Off White VLONE (Lil Baby &amp; Gunna feat. Lil Durk &amp; NAV)</v>
      </c>
    </row>
    <row r="5957" spans="1:28" x14ac:dyDescent="0.25">
      <c r="A5957" t="s">
        <v>13143</v>
      </c>
      <c r="B5957" t="s">
        <v>2175</v>
      </c>
      <c r="C5957" t="s">
        <v>13144</v>
      </c>
      <c r="D5957" t="s">
        <v>1101</v>
      </c>
      <c r="E5957" t="s">
        <v>113</v>
      </c>
      <c r="F5957" t="s">
        <v>24</v>
      </c>
      <c r="G5957" t="s">
        <v>25</v>
      </c>
      <c r="H5957">
        <v>59</v>
      </c>
      <c r="I5957">
        <v>724</v>
      </c>
      <c r="J5957">
        <v>439</v>
      </c>
      <c r="K5957" t="s">
        <v>7844</v>
      </c>
      <c r="L5957">
        <v>4.0699999999999998E-3</v>
      </c>
      <c r="M5957">
        <v>142</v>
      </c>
      <c r="N5957">
        <v>526</v>
      </c>
      <c r="O5957">
        <v>-3278</v>
      </c>
      <c r="P5957">
        <v>127059</v>
      </c>
      <c r="Q5957">
        <v>278480</v>
      </c>
      <c r="R5957">
        <v>1</v>
      </c>
      <c r="S5957">
        <v>5040774</v>
      </c>
      <c r="U5957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5957" t="str">
        <f>IFERROR(MID(spotify_top_songs_audio_features[[#This Row],[artist_names]],SEARCH(",",spotify_top_songs_audio_features[[#This Row],[artist_names]])+2,99),"")</f>
        <v/>
      </c>
      <c r="W5957" t="str">
        <f>spotify_top_songs_audio_features[[#This Row],[source]]</f>
        <v>Universal Music AB</v>
      </c>
      <c r="X5957" s="1">
        <f>spotify_top_songs_audio_features[[#This Row],[streams]]</f>
        <v>5040774</v>
      </c>
      <c r="Y5957" t="str">
        <f>IF(Tabela2[[#This Row],[feat]]="","","Feat")</f>
        <v/>
      </c>
      <c r="Z5957" s="17" t="str">
        <f>CONCATENATE(INT(spotify_top_songs_audio_features[[#This Row],[duration_ms]]/(60*1000)),":",MOD(INT(spotify_top_songs_audio_features[[#This Row],[duration_ms]]/1000),60))</f>
        <v>4:38</v>
      </c>
      <c r="AA59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957" t="str">
        <f>spotify_top_songs_audio_features[[#This Row],[track_name]]</f>
        <v>The Days</v>
      </c>
    </row>
    <row r="5958" spans="1:28" x14ac:dyDescent="0.25">
      <c r="A5958" t="s">
        <v>16661</v>
      </c>
      <c r="B5958" t="s">
        <v>10979</v>
      </c>
      <c r="C5958" t="s">
        <v>16662</v>
      </c>
      <c r="D5958" t="s">
        <v>10981</v>
      </c>
      <c r="E5958" t="s">
        <v>70</v>
      </c>
      <c r="F5958" t="s">
        <v>32</v>
      </c>
      <c r="G5958" t="s">
        <v>25</v>
      </c>
      <c r="H5958">
        <v>932</v>
      </c>
      <c r="I5958">
        <v>448</v>
      </c>
      <c r="J5958">
        <v>136</v>
      </c>
      <c r="K5958" t="s">
        <v>3610</v>
      </c>
      <c r="L5958">
        <v>0</v>
      </c>
      <c r="M5958">
        <v>104</v>
      </c>
      <c r="N5958">
        <v>736</v>
      </c>
      <c r="O5958">
        <v>-4491</v>
      </c>
      <c r="P5958">
        <v>10398</v>
      </c>
      <c r="Q5958">
        <v>167350</v>
      </c>
      <c r="R5958">
        <v>1</v>
      </c>
      <c r="S5958">
        <v>5037967</v>
      </c>
      <c r="U5958" t="str">
        <f>IFERROR(LEFT(spotify_top_songs_audio_features[[#This Row],[artist_names]],SEARCH(",",spotify_top_songs_audio_features[[#This Row],[artist_names]])-1),spotify_top_songs_audio_features[[#This Row],[artist_names]])</f>
        <v>Murda</v>
      </c>
      <c r="V5958" t="str">
        <f>IFERROR(MID(spotify_top_songs_audio_features[[#This Row],[artist_names]],SEARCH(",",spotify_top_songs_audio_features[[#This Row],[artist_names]])+2,99),"")</f>
        <v>Ezhel</v>
      </c>
      <c r="W5958" t="str">
        <f>spotify_top_songs_audio_features[[#This Row],[source]]</f>
        <v>Noah's Ark BV</v>
      </c>
      <c r="X5958" s="1">
        <f>spotify_top_songs_audio_features[[#This Row],[streams]]</f>
        <v>5037967</v>
      </c>
      <c r="Y5958" t="str">
        <f>IF(Tabela2[[#This Row],[feat]]="","","Feat")</f>
        <v>Feat</v>
      </c>
      <c r="Z5958" s="17" t="str">
        <f>CONCATENATE(INT(spotify_top_songs_audio_features[[#This Row],[duration_ms]]/(60*1000)),":",MOD(INT(spotify_top_songs_audio_features[[#This Row],[duration_ms]]/1000),60))</f>
        <v>2:47</v>
      </c>
      <c r="AA59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958" t="str">
        <f>spotify_top_songs_audio_features[[#This Row],[track_name]]</f>
        <v>Bi Sonraki Hayatımda Gel</v>
      </c>
    </row>
    <row r="5959" spans="1:28" x14ac:dyDescent="0.25">
      <c r="A5959" t="s">
        <v>11638</v>
      </c>
      <c r="B5959" t="s">
        <v>11639</v>
      </c>
      <c r="C5959" t="s">
        <v>11640</v>
      </c>
      <c r="D5959" t="s">
        <v>249</v>
      </c>
      <c r="E5959" t="s">
        <v>142</v>
      </c>
      <c r="F5959" t="s">
        <v>24</v>
      </c>
      <c r="G5959" t="s">
        <v>25</v>
      </c>
      <c r="H5959">
        <v>829</v>
      </c>
      <c r="I5959">
        <v>81</v>
      </c>
      <c r="J5959">
        <v>144</v>
      </c>
      <c r="K5959" t="s">
        <v>11641</v>
      </c>
      <c r="L5959">
        <v>0</v>
      </c>
      <c r="M5959">
        <v>748</v>
      </c>
      <c r="N5959">
        <v>707</v>
      </c>
      <c r="O5959">
        <v>-4801</v>
      </c>
      <c r="P5959">
        <v>114044</v>
      </c>
      <c r="Q5959">
        <v>161485</v>
      </c>
      <c r="R5959">
        <v>1</v>
      </c>
      <c r="S5959">
        <v>5035827</v>
      </c>
      <c r="U5959" t="str">
        <f>IFERROR(LEFT(spotify_top_songs_audio_features[[#This Row],[artist_names]],SEARCH(",",spotify_top_songs_audio_features[[#This Row],[artist_names]])-1),spotify_top_songs_audio_features[[#This Row],[artist_names]])</f>
        <v>Bizarrap</v>
      </c>
      <c r="V5959" t="str">
        <f>IFERROR(MID(spotify_top_songs_audio_features[[#This Row],[artist_names]],SEARCH(",",spotify_top_songs_audio_features[[#This Row],[artist_names]])+2,99),"")</f>
        <v>Ptazeta</v>
      </c>
      <c r="W5959" t="str">
        <f>spotify_top_songs_audio_features[[#This Row],[source]]</f>
        <v>DALE PLAY Records</v>
      </c>
      <c r="X5959" s="1">
        <f>spotify_top_songs_audio_features[[#This Row],[streams]]</f>
        <v>5035827</v>
      </c>
      <c r="Y5959" t="str">
        <f>IF(Tabela2[[#This Row],[feat]]="","","Feat")</f>
        <v>Feat</v>
      </c>
      <c r="Z5959" s="17" t="str">
        <f>CONCATENATE(INT(spotify_top_songs_audio_features[[#This Row],[duration_ms]]/(60*1000)),":",MOD(INT(spotify_top_songs_audio_features[[#This Row],[duration_ms]]/1000),60))</f>
        <v>2:41</v>
      </c>
      <c r="AA59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959" t="str">
        <f>spotify_top_songs_audio_features[[#This Row],[track_name]]</f>
        <v>Ptazeta: Bzrp Music Sessions, Vol. 45</v>
      </c>
    </row>
    <row r="5960" spans="1:28" x14ac:dyDescent="0.25">
      <c r="A5960" t="s">
        <v>15368</v>
      </c>
      <c r="B5960" t="s">
        <v>2680</v>
      </c>
      <c r="C5960" t="s">
        <v>15369</v>
      </c>
      <c r="D5960" t="s">
        <v>2682</v>
      </c>
      <c r="E5960" t="s">
        <v>43</v>
      </c>
      <c r="F5960" t="s">
        <v>24</v>
      </c>
      <c r="G5960" t="s">
        <v>152</v>
      </c>
      <c r="H5960">
        <v>375</v>
      </c>
      <c r="I5960">
        <v>304</v>
      </c>
      <c r="J5960">
        <v>325</v>
      </c>
      <c r="K5960" t="s">
        <v>13249</v>
      </c>
      <c r="L5960">
        <v>0</v>
      </c>
      <c r="M5960">
        <v>196</v>
      </c>
      <c r="N5960">
        <v>295</v>
      </c>
      <c r="O5960">
        <v>-9897</v>
      </c>
      <c r="P5960">
        <v>83832</v>
      </c>
      <c r="Q5960">
        <v>149653</v>
      </c>
      <c r="R5960">
        <v>1</v>
      </c>
      <c r="S5960">
        <v>5033764</v>
      </c>
      <c r="U5960" t="str">
        <f>IFERROR(LEFT(spotify_top_songs_audio_features[[#This Row],[artist_names]],SEARCH(",",spotify_top_songs_audio_features[[#This Row],[artist_names]])-1),spotify_top_songs_audio_features[[#This Row],[artist_names]])</f>
        <v>Justin Bieber</v>
      </c>
      <c r="V5960" t="str">
        <f>IFERROR(MID(spotify_top_songs_audio_features[[#This Row],[artist_names]],SEARCH(",",spotify_top_songs_audio_features[[#This Row],[artist_names]])+2,99),"")</f>
        <v/>
      </c>
      <c r="W5960" t="str">
        <f>spotify_top_songs_audio_features[[#This Row],[source]]</f>
        <v>RBMG/Def Jam</v>
      </c>
      <c r="X5960" s="1">
        <f>spotify_top_songs_audio_features[[#This Row],[streams]]</f>
        <v>5033764</v>
      </c>
      <c r="Y5960" t="str">
        <f>IF(Tabela2[[#This Row],[feat]]="","","Feat")</f>
        <v/>
      </c>
      <c r="Z5960" s="17" t="str">
        <f>CONCATENATE(INT(spotify_top_songs_audio_features[[#This Row],[duration_ms]]/(60*1000)),":",MOD(INT(spotify_top_songs_audio_features[[#This Row],[duration_ms]]/1000),60))</f>
        <v>2:29</v>
      </c>
      <c r="AA59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60" t="str">
        <f>spotify_top_songs_audio_features[[#This Row],[track_name]]</f>
        <v>At Least For Now</v>
      </c>
    </row>
    <row r="5961" spans="1:28" x14ac:dyDescent="0.25">
      <c r="A5961" t="s">
        <v>3139</v>
      </c>
      <c r="B5961" t="s">
        <v>3140</v>
      </c>
      <c r="C5961" t="s">
        <v>3141</v>
      </c>
      <c r="D5961" t="s">
        <v>80</v>
      </c>
      <c r="E5961" t="s">
        <v>113</v>
      </c>
      <c r="F5961" t="s">
        <v>32</v>
      </c>
      <c r="G5961" t="s">
        <v>25</v>
      </c>
      <c r="H5961">
        <v>906</v>
      </c>
      <c r="I5961">
        <v>596</v>
      </c>
      <c r="J5961">
        <v>243</v>
      </c>
      <c r="K5961" t="s">
        <v>939</v>
      </c>
      <c r="L5961">
        <v>0</v>
      </c>
      <c r="M5961">
        <v>109</v>
      </c>
      <c r="N5961">
        <v>701</v>
      </c>
      <c r="O5961">
        <v>-588</v>
      </c>
      <c r="P5961">
        <v>144038</v>
      </c>
      <c r="Q5961">
        <v>226846</v>
      </c>
      <c r="R5961">
        <v>1</v>
      </c>
      <c r="S5961">
        <v>5033602</v>
      </c>
      <c r="U5961" t="str">
        <f>IFERROR(LEFT(spotify_top_songs_audio_features[[#This Row],[artist_names]],SEARCH(",",spotify_top_songs_audio_features[[#This Row],[artist_names]])-1),spotify_top_songs_audio_features[[#This Row],[artist_names]])</f>
        <v>Chance the Rapper</v>
      </c>
      <c r="V5961" t="str">
        <f>IFERROR(MID(spotify_top_songs_audio_features[[#This Row],[artist_names]],SEARCH(",",spotify_top_songs_audio_features[[#This Row],[artist_names]])+2,99),"")</f>
        <v>TisaKorean, Murda Beatz</v>
      </c>
      <c r="W5961" t="str">
        <f>spotify_top_songs_audio_features[[#This Row],[source]]</f>
        <v>Chance the Rapper</v>
      </c>
      <c r="X5961" s="1">
        <f>spotify_top_songs_audio_features[[#This Row],[streams]]</f>
        <v>5033602</v>
      </c>
      <c r="Y5961" t="str">
        <f>IF(Tabela2[[#This Row],[feat]]="","","Feat")</f>
        <v>Feat</v>
      </c>
      <c r="Z5961" s="17" t="str">
        <f>CONCATENATE(INT(spotify_top_songs_audio_features[[#This Row],[duration_ms]]/(60*1000)),":",MOD(INT(spotify_top_songs_audio_features[[#This Row],[duration_ms]]/1000),60))</f>
        <v>3:46</v>
      </c>
      <c r="AA59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961" t="str">
        <f>spotify_top_songs_audio_features[[#This Row],[track_name]]</f>
        <v>GRoCERIES</v>
      </c>
    </row>
    <row r="5962" spans="1:28" x14ac:dyDescent="0.25">
      <c r="A5962" t="s">
        <v>10019</v>
      </c>
      <c r="B5962" t="s">
        <v>125</v>
      </c>
      <c r="C5962" t="s">
        <v>10020</v>
      </c>
      <c r="D5962" t="s">
        <v>127</v>
      </c>
      <c r="E5962" t="s">
        <v>142</v>
      </c>
      <c r="F5962" t="s">
        <v>24</v>
      </c>
      <c r="G5962" t="s">
        <v>25</v>
      </c>
      <c r="H5962">
        <v>637</v>
      </c>
      <c r="I5962">
        <v>799</v>
      </c>
      <c r="J5962">
        <v>338</v>
      </c>
      <c r="K5962" t="s">
        <v>4872</v>
      </c>
      <c r="L5962">
        <v>0</v>
      </c>
      <c r="M5962">
        <v>921</v>
      </c>
      <c r="N5962">
        <v>562</v>
      </c>
      <c r="O5962">
        <v>-4519</v>
      </c>
      <c r="P5962">
        <v>104995</v>
      </c>
      <c r="Q5962">
        <v>228615</v>
      </c>
      <c r="R5962">
        <v>1</v>
      </c>
      <c r="S5962">
        <v>5032951</v>
      </c>
      <c r="U5962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5962" t="str">
        <f>IFERROR(MID(spotify_top_songs_audio_features[[#This Row],[artist_names]],SEARCH(",",spotify_top_songs_audio_features[[#This Row],[artist_names]])+2,99),"")</f>
        <v/>
      </c>
      <c r="W5962" t="str">
        <f>spotify_top_songs_audio_features[[#This Row],[source]]</f>
        <v>BIGHIT MUSIC</v>
      </c>
      <c r="X5962" s="1">
        <f>spotify_top_songs_audio_features[[#This Row],[streams]]</f>
        <v>5032951</v>
      </c>
      <c r="Y5962" t="str">
        <f>IF(Tabela2[[#This Row],[feat]]="","","Feat")</f>
        <v/>
      </c>
      <c r="Z5962" s="17" t="str">
        <f>CONCATENATE(INT(spotify_top_songs_audio_features[[#This Row],[duration_ms]]/(60*1000)),":",MOD(INT(spotify_top_songs_audio_features[[#This Row],[duration_ms]]/1000),60))</f>
        <v>3:48</v>
      </c>
      <c r="AA59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5962" t="str">
        <f>spotify_top_songs_audio_features[[#This Row],[track_name]]</f>
        <v>Euphoria</v>
      </c>
    </row>
    <row r="5963" spans="1:28" x14ac:dyDescent="0.25">
      <c r="A5963" t="s">
        <v>15577</v>
      </c>
      <c r="B5963" t="s">
        <v>15578</v>
      </c>
      <c r="C5963" t="s">
        <v>15579</v>
      </c>
      <c r="D5963" t="s">
        <v>7754</v>
      </c>
      <c r="E5963" t="s">
        <v>102</v>
      </c>
      <c r="F5963" t="s">
        <v>32</v>
      </c>
      <c r="G5963" t="s">
        <v>25</v>
      </c>
      <c r="H5963">
        <v>631</v>
      </c>
      <c r="I5963">
        <v>748</v>
      </c>
      <c r="J5963">
        <v>488</v>
      </c>
      <c r="K5963" t="s">
        <v>492</v>
      </c>
      <c r="L5963">
        <v>0</v>
      </c>
      <c r="M5963">
        <v>537</v>
      </c>
      <c r="N5963">
        <v>351</v>
      </c>
      <c r="O5963">
        <v>-2569</v>
      </c>
      <c r="P5963">
        <v>115665</v>
      </c>
      <c r="Q5963">
        <v>178413</v>
      </c>
      <c r="R5963">
        <v>1</v>
      </c>
      <c r="S5963">
        <v>5030481</v>
      </c>
      <c r="U5963" t="str">
        <f>IFERROR(LEFT(spotify_top_songs_audio_features[[#This Row],[artist_names]],SEARCH(",",spotify_top_songs_audio_features[[#This Row],[artist_names]])-1),spotify_top_songs_audio_features[[#This Row],[artist_names]])</f>
        <v>Red Velvet - IRENE &amp; SEULGI</v>
      </c>
      <c r="V5963" t="str">
        <f>IFERROR(MID(spotify_top_songs_audio_features[[#This Row],[artist_names]],SEARCH(",",spotify_top_songs_audio_features[[#This Row],[artist_names]])+2,99),"")</f>
        <v/>
      </c>
      <c r="W5963" t="str">
        <f>spotify_top_songs_audio_features[[#This Row],[source]]</f>
        <v>SM Entertainment</v>
      </c>
      <c r="X5963" s="1">
        <f>spotify_top_songs_audio_features[[#This Row],[streams]]</f>
        <v>5030481</v>
      </c>
      <c r="Y5963" t="str">
        <f>IF(Tabela2[[#This Row],[feat]]="","","Feat")</f>
        <v/>
      </c>
      <c r="Z5963" s="17" t="str">
        <f>CONCATENATE(INT(spotify_top_songs_audio_features[[#This Row],[duration_ms]]/(60*1000)),":",MOD(INT(spotify_top_songs_audio_features[[#This Row],[duration_ms]]/1000),60))</f>
        <v>2:58</v>
      </c>
      <c r="AA59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963" t="str">
        <f>spotify_top_songs_audio_features[[#This Row],[track_name]]</f>
        <v>Monster</v>
      </c>
    </row>
    <row r="5964" spans="1:28" x14ac:dyDescent="0.25">
      <c r="A5964" t="s">
        <v>13270</v>
      </c>
      <c r="B5964" t="s">
        <v>13271</v>
      </c>
      <c r="C5964" t="s">
        <v>13272</v>
      </c>
      <c r="D5964" t="s">
        <v>703</v>
      </c>
      <c r="E5964" t="s">
        <v>177</v>
      </c>
      <c r="F5964" t="s">
        <v>32</v>
      </c>
      <c r="G5964" t="s">
        <v>25</v>
      </c>
      <c r="H5964">
        <v>642</v>
      </c>
      <c r="I5964">
        <v>669</v>
      </c>
      <c r="J5964">
        <v>486</v>
      </c>
      <c r="K5964" t="s">
        <v>2545</v>
      </c>
      <c r="L5964">
        <v>0</v>
      </c>
      <c r="M5964">
        <v>119</v>
      </c>
      <c r="N5964">
        <v>227</v>
      </c>
      <c r="O5964">
        <v>-5774</v>
      </c>
      <c r="P5964">
        <v>156084</v>
      </c>
      <c r="Q5964">
        <v>175067</v>
      </c>
      <c r="R5964">
        <v>1</v>
      </c>
      <c r="S5964">
        <v>5029979</v>
      </c>
      <c r="U5964" t="str">
        <f>IFERROR(LEFT(spotify_top_songs_audio_features[[#This Row],[artist_names]],SEARCH(",",spotify_top_songs_audio_features[[#This Row],[artist_names]])-1),spotify_top_songs_audio_features[[#This Row],[artist_names]])</f>
        <v>KSI</v>
      </c>
      <c r="V5964" t="str">
        <f>IFERROR(MID(spotify_top_songs_audio_features[[#This Row],[artist_names]],SEARCH(",",spotify_top_songs_audio_features[[#This Row],[artist_names]])+2,99),"")</f>
        <v>Trippie Redd</v>
      </c>
      <c r="W5964" t="str">
        <f>spotify_top_songs_audio_features[[#This Row],[source]]</f>
        <v>BMG Rights Management (US) LLC</v>
      </c>
      <c r="X5964" s="1">
        <f>spotify_top_songs_audio_features[[#This Row],[streams]]</f>
        <v>5029979</v>
      </c>
      <c r="Y5964" t="str">
        <f>IF(Tabela2[[#This Row],[feat]]="","","Feat")</f>
        <v>Feat</v>
      </c>
      <c r="Z5964" s="17" t="str">
        <f>CONCATENATE(INT(spotify_top_songs_audio_features[[#This Row],[duration_ms]]/(60*1000)),":",MOD(INT(spotify_top_songs_audio_features[[#This Row],[duration_ms]]/1000),60))</f>
        <v>2:55</v>
      </c>
      <c r="AA59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64" t="str">
        <f>spotify_top_songs_audio_features[[#This Row],[track_name]]</f>
        <v>Wake Up Call (feat. Trippie Redd)</v>
      </c>
    </row>
    <row r="5965" spans="1:28" x14ac:dyDescent="0.25">
      <c r="A5965" t="s">
        <v>10707</v>
      </c>
      <c r="B5965" t="s">
        <v>9527</v>
      </c>
      <c r="C5965" t="s">
        <v>10708</v>
      </c>
      <c r="D5965" t="s">
        <v>9529</v>
      </c>
      <c r="E5965" t="s">
        <v>97</v>
      </c>
      <c r="F5965" t="s">
        <v>32</v>
      </c>
      <c r="G5965" t="s">
        <v>25</v>
      </c>
      <c r="H5965">
        <v>871</v>
      </c>
      <c r="I5965">
        <v>669</v>
      </c>
      <c r="J5965">
        <v>329</v>
      </c>
      <c r="K5965" t="s">
        <v>386</v>
      </c>
      <c r="L5965">
        <v>2.9E-5</v>
      </c>
      <c r="M5965">
        <v>795</v>
      </c>
      <c r="N5965">
        <v>806</v>
      </c>
      <c r="O5965">
        <v>-762</v>
      </c>
      <c r="P5965">
        <v>95939</v>
      </c>
      <c r="Q5965">
        <v>155363</v>
      </c>
      <c r="R5965">
        <v>1</v>
      </c>
      <c r="S5965">
        <v>5029898</v>
      </c>
      <c r="U5965" t="str">
        <f>IFERROR(LEFT(spotify_top_songs_audio_features[[#This Row],[artist_names]],SEARCH(",",spotify_top_songs_audio_features[[#This Row],[artist_names]])-1),spotify_top_songs_audio_features[[#This Row],[artist_names]])</f>
        <v>Shirin David</v>
      </c>
      <c r="V5965" t="str">
        <f>IFERROR(MID(spotify_top_songs_audio_features[[#This Row],[artist_names]],SEARCH(",",spotify_top_songs_audio_features[[#This Row],[artist_names]])+2,99),"")</f>
        <v/>
      </c>
      <c r="W5965" t="str">
        <f>spotify_top_songs_audio_features[[#This Row],[source]]</f>
        <v>Juicy Money Records</v>
      </c>
      <c r="X5965" s="1">
        <f>spotify_top_songs_audio_features[[#This Row],[streams]]</f>
        <v>5029898</v>
      </c>
      <c r="Y5965" t="str">
        <f>IF(Tabela2[[#This Row],[feat]]="","","Feat")</f>
        <v/>
      </c>
      <c r="Z5965" s="17" t="str">
        <f>CONCATENATE(INT(spotify_top_songs_audio_features[[#This Row],[duration_ms]]/(60*1000)),":",MOD(INT(spotify_top_songs_audio_features[[#This Row],[duration_ms]]/1000),60))</f>
        <v>2:35</v>
      </c>
      <c r="AA59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965" t="str">
        <f>spotify_top_songs_audio_features[[#This Row],[track_name]]</f>
        <v>Lieben wir</v>
      </c>
    </row>
    <row r="5966" spans="1:28" x14ac:dyDescent="0.25">
      <c r="A5966" t="s">
        <v>7943</v>
      </c>
      <c r="B5966" t="s">
        <v>7944</v>
      </c>
      <c r="C5966" t="s">
        <v>7945</v>
      </c>
      <c r="D5966" t="s">
        <v>4615</v>
      </c>
      <c r="E5966" t="s">
        <v>97</v>
      </c>
      <c r="F5966" t="s">
        <v>32</v>
      </c>
      <c r="G5966" t="s">
        <v>25</v>
      </c>
      <c r="H5966">
        <v>761</v>
      </c>
      <c r="I5966">
        <v>657</v>
      </c>
      <c r="J5966">
        <v>138</v>
      </c>
      <c r="K5966" t="s">
        <v>429</v>
      </c>
      <c r="L5966">
        <v>1.55E-4</v>
      </c>
      <c r="M5966">
        <v>356</v>
      </c>
      <c r="N5966">
        <v>589</v>
      </c>
      <c r="O5966">
        <v>-7246</v>
      </c>
      <c r="P5966">
        <v>135909</v>
      </c>
      <c r="Q5966">
        <v>182040</v>
      </c>
      <c r="R5966">
        <v>1</v>
      </c>
      <c r="S5966">
        <v>5029858</v>
      </c>
      <c r="U5966" t="str">
        <f>IFERROR(LEFT(spotify_top_songs_audio_features[[#This Row],[artist_names]],SEARCH(",",spotify_top_songs_audio_features[[#This Row],[artist_names]])-1),spotify_top_songs_audio_features[[#This Row],[artist_names]])</f>
        <v>KC Rebell</v>
      </c>
      <c r="V5966" t="str">
        <f>IFERROR(MID(spotify_top_songs_audio_features[[#This Row],[artist_names]],SEARCH(",",spotify_top_songs_audio_features[[#This Row],[artist_names]])+2,99),"")</f>
        <v>Summer Cem, Luciano</v>
      </c>
      <c r="W5966" t="str">
        <f>spotify_top_songs_audio_features[[#This Row],[source]]</f>
        <v>Banger Musik II/WM Germany</v>
      </c>
      <c r="X5966" s="1">
        <f>spotify_top_songs_audio_features[[#This Row],[streams]]</f>
        <v>5029858</v>
      </c>
      <c r="Y5966" t="str">
        <f>IF(Tabela2[[#This Row],[feat]]="","","Feat")</f>
        <v>Feat</v>
      </c>
      <c r="Z5966" s="17" t="str">
        <f>CONCATENATE(INT(spotify_top_songs_audio_features[[#This Row],[duration_ms]]/(60*1000)),":",MOD(INT(spotify_top_songs_audio_features[[#This Row],[duration_ms]]/1000),60))</f>
        <v>3:2</v>
      </c>
      <c r="AA59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966" t="str">
        <f>spotify_top_songs_audio_features[[#This Row],[track_name]]</f>
        <v>VALLA NEIN (feat. Luciano)</v>
      </c>
    </row>
    <row r="5967" spans="1:28" x14ac:dyDescent="0.25">
      <c r="A5967" t="s">
        <v>8991</v>
      </c>
      <c r="B5967" t="s">
        <v>4561</v>
      </c>
      <c r="C5967" t="s">
        <v>8992</v>
      </c>
      <c r="D5967" t="s">
        <v>96</v>
      </c>
      <c r="E5967" t="s">
        <v>43</v>
      </c>
      <c r="F5967" t="s">
        <v>24</v>
      </c>
      <c r="G5967" t="s">
        <v>25</v>
      </c>
      <c r="H5967">
        <v>492</v>
      </c>
      <c r="I5967">
        <v>969</v>
      </c>
      <c r="J5967">
        <v>491</v>
      </c>
      <c r="K5967" t="s">
        <v>5142</v>
      </c>
      <c r="L5967">
        <v>1.3200000000000001E-4</v>
      </c>
      <c r="M5967">
        <v>787</v>
      </c>
      <c r="N5967">
        <v>538</v>
      </c>
      <c r="O5967">
        <v>-4419</v>
      </c>
      <c r="P5967">
        <v>95136</v>
      </c>
      <c r="Q5967">
        <v>157333</v>
      </c>
      <c r="R5967">
        <v>1</v>
      </c>
      <c r="S5967">
        <v>5029123</v>
      </c>
      <c r="U5967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5967" t="str">
        <f>IFERROR(MID(spotify_top_songs_audio_features[[#This Row],[artist_names]],SEARCH(",",spotify_top_songs_audio_features[[#This Row],[artist_names]])+2,99),"")</f>
        <v/>
      </c>
      <c r="W5967" t="str">
        <f>spotify_top_songs_audio_features[[#This Row],[source]]</f>
        <v>Warner Records</v>
      </c>
      <c r="X5967" s="1">
        <f>spotify_top_songs_audio_features[[#This Row],[streams]]</f>
        <v>5029123</v>
      </c>
      <c r="Y5967" t="str">
        <f>IF(Tabela2[[#This Row],[feat]]="","","Feat")</f>
        <v/>
      </c>
      <c r="Z5967" s="17" t="str">
        <f>CONCATENATE(INT(spotify_top_songs_audio_features[[#This Row],[duration_ms]]/(60*1000)),":",MOD(INT(spotify_top_songs_audio_features[[#This Row],[duration_ms]]/1000),60))</f>
        <v>2:37</v>
      </c>
      <c r="AA59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67" t="str">
        <f>spotify_top_songs_audio_features[[#This Row],[track_name]]</f>
        <v>One Step Closer</v>
      </c>
    </row>
    <row r="5968" spans="1:28" x14ac:dyDescent="0.25">
      <c r="A5968" t="s">
        <v>4470</v>
      </c>
      <c r="B5968" t="s">
        <v>4471</v>
      </c>
      <c r="C5968" t="s">
        <v>4472</v>
      </c>
      <c r="D5968" t="s">
        <v>1168</v>
      </c>
      <c r="E5968" t="s">
        <v>70</v>
      </c>
      <c r="F5968" t="s">
        <v>24</v>
      </c>
      <c r="G5968" t="s">
        <v>25</v>
      </c>
      <c r="H5968">
        <v>781</v>
      </c>
      <c r="I5968">
        <v>487</v>
      </c>
      <c r="J5968">
        <v>589</v>
      </c>
      <c r="K5968" t="s">
        <v>4473</v>
      </c>
      <c r="L5968">
        <v>0</v>
      </c>
      <c r="M5968">
        <v>163</v>
      </c>
      <c r="N5968">
        <v>344</v>
      </c>
      <c r="O5968">
        <v>-8823</v>
      </c>
      <c r="P5968">
        <v>95879</v>
      </c>
      <c r="Q5968">
        <v>182723</v>
      </c>
      <c r="R5968">
        <v>1</v>
      </c>
      <c r="S5968">
        <v>5028571</v>
      </c>
      <c r="U5968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5968" t="str">
        <f>IFERROR(MID(spotify_top_songs_audio_features[[#This Row],[artist_names]],SEARCH(",",spotify_top_songs_audio_features[[#This Row],[artist_names]])+2,99),"")</f>
        <v>Meek Mill</v>
      </c>
      <c r="W5968" t="str">
        <f>spotify_top_songs_audio_features[[#This Row],[source]]</f>
        <v>Quality Control Music/Motown Records/Capitol Records</v>
      </c>
      <c r="X5968" s="1">
        <f>spotify_top_songs_audio_features[[#This Row],[streams]]</f>
        <v>5028571</v>
      </c>
      <c r="Y5968" t="str">
        <f>IF(Tabela2[[#This Row],[feat]]="","","Feat")</f>
        <v>Feat</v>
      </c>
      <c r="Z5968" s="17" t="str">
        <f>CONCATENATE(INT(spotify_top_songs_audio_features[[#This Row],[duration_ms]]/(60*1000)),":",MOD(INT(spotify_top_songs_audio_features[[#This Row],[duration_ms]]/1000),60))</f>
        <v>3:2</v>
      </c>
      <c r="AA59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968" t="str">
        <f>spotify_top_songs_audio_features[[#This Row],[track_name]]</f>
        <v>Time (feat. Meek Mill)</v>
      </c>
    </row>
    <row r="5969" spans="1:28" x14ac:dyDescent="0.25">
      <c r="A5969" t="s">
        <v>8604</v>
      </c>
      <c r="B5969" t="s">
        <v>149</v>
      </c>
      <c r="C5969" t="s">
        <v>8605</v>
      </c>
      <c r="D5969" t="s">
        <v>151</v>
      </c>
      <c r="E5969" t="s">
        <v>58</v>
      </c>
      <c r="F5969" t="s">
        <v>32</v>
      </c>
      <c r="G5969" t="s">
        <v>25</v>
      </c>
      <c r="H5969">
        <v>575</v>
      </c>
      <c r="I5969">
        <v>248</v>
      </c>
      <c r="J5969">
        <v>299</v>
      </c>
      <c r="K5969" t="s">
        <v>7703</v>
      </c>
      <c r="L5969">
        <v>5.3899999999999998E-3</v>
      </c>
      <c r="M5969">
        <v>24</v>
      </c>
      <c r="N5969">
        <v>328</v>
      </c>
      <c r="O5969">
        <v>-11115</v>
      </c>
      <c r="P5969">
        <v>8505</v>
      </c>
      <c r="Q5969">
        <v>190087</v>
      </c>
      <c r="R5969">
        <v>1</v>
      </c>
      <c r="S5969">
        <v>5027866</v>
      </c>
      <c r="U5969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5969" t="str">
        <f>IFERROR(MID(spotify_top_songs_audio_features[[#This Row],[artist_names]],SEARCH(",",spotify_top_songs_audio_features[[#This Row],[artist_names]])+2,99),"")</f>
        <v/>
      </c>
      <c r="W5969" t="str">
        <f>spotify_top_songs_audio_features[[#This Row],[source]]</f>
        <v>Capitol</v>
      </c>
      <c r="X5969" s="1">
        <f>spotify_top_songs_audio_features[[#This Row],[streams]]</f>
        <v>5027866</v>
      </c>
      <c r="Y5969" t="str">
        <f>IF(Tabela2[[#This Row],[feat]]="","","Feat")</f>
        <v/>
      </c>
      <c r="Z5969" s="17" t="str">
        <f>CONCATENATE(INT(spotify_top_songs_audio_features[[#This Row],[duration_ms]]/(60*1000)),":",MOD(INT(spotify_top_songs_audio_features[[#This Row],[duration_ms]]/1000),60))</f>
        <v>3:10</v>
      </c>
      <c r="AA59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969" t="str">
        <f>spotify_top_songs_audio_features[[#This Row],[track_name]]</f>
        <v>HIM</v>
      </c>
    </row>
    <row r="5970" spans="1:28" x14ac:dyDescent="0.25">
      <c r="A5970" t="s">
        <v>3542</v>
      </c>
      <c r="B5970" t="s">
        <v>120</v>
      </c>
      <c r="C5970" t="s">
        <v>3543</v>
      </c>
      <c r="D5970" t="s">
        <v>122</v>
      </c>
      <c r="E5970" t="s">
        <v>43</v>
      </c>
      <c r="F5970" t="s">
        <v>24</v>
      </c>
      <c r="G5970" t="s">
        <v>25</v>
      </c>
      <c r="H5970">
        <v>356</v>
      </c>
      <c r="I5970">
        <v>143</v>
      </c>
      <c r="J5970">
        <v>388</v>
      </c>
      <c r="K5970" t="s">
        <v>3544</v>
      </c>
      <c r="L5970">
        <v>1.89E-3</v>
      </c>
      <c r="M5970">
        <v>111</v>
      </c>
      <c r="N5970">
        <v>334</v>
      </c>
      <c r="O5970">
        <v>-15148</v>
      </c>
      <c r="P5970">
        <v>75522</v>
      </c>
      <c r="Q5970">
        <v>99658</v>
      </c>
      <c r="R5970">
        <v>1</v>
      </c>
      <c r="S5970">
        <v>5025420</v>
      </c>
      <c r="U5970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5970" t="str">
        <f>IFERROR(MID(spotify_top_songs_audio_features[[#This Row],[artist_names]],SEARCH(",",spotify_top_songs_audio_features[[#This Row],[artist_names]])+2,99),"")</f>
        <v/>
      </c>
      <c r="W5970" t="str">
        <f>spotify_top_songs_audio_features[[#This Row],[source]]</f>
        <v>Bad Vibes Forever, LLC</v>
      </c>
      <c r="X5970" s="1">
        <f>spotify_top_songs_audio_features[[#This Row],[streams]]</f>
        <v>5025420</v>
      </c>
      <c r="Y5970" t="str">
        <f>IF(Tabela2[[#This Row],[feat]]="","","Feat")</f>
        <v/>
      </c>
      <c r="Z5970" s="17" t="str">
        <f>CONCATENATE(INT(spotify_top_songs_audio_features[[#This Row],[duration_ms]]/(60*1000)),":",MOD(INT(spotify_top_songs_audio_features[[#This Row],[duration_ms]]/1000),60))</f>
        <v>1:39</v>
      </c>
      <c r="AA59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70" t="str">
        <f>spotify_top_songs_audio_features[[#This Row],[track_name]]</f>
        <v>before I close my eyes</v>
      </c>
    </row>
    <row r="5971" spans="1:28" x14ac:dyDescent="0.25">
      <c r="A5971" t="s">
        <v>5303</v>
      </c>
      <c r="B5971" t="s">
        <v>149</v>
      </c>
      <c r="C5971" t="s">
        <v>5304</v>
      </c>
      <c r="D5971" t="s">
        <v>151</v>
      </c>
      <c r="E5971" t="s">
        <v>58</v>
      </c>
      <c r="F5971" t="s">
        <v>32</v>
      </c>
      <c r="G5971" t="s">
        <v>25</v>
      </c>
      <c r="H5971">
        <v>513</v>
      </c>
      <c r="I5971">
        <v>648</v>
      </c>
      <c r="J5971">
        <v>994</v>
      </c>
      <c r="K5971" t="s">
        <v>5305</v>
      </c>
      <c r="L5971">
        <v>4.8700000000000002E-3</v>
      </c>
      <c r="M5971">
        <v>176</v>
      </c>
      <c r="N5971">
        <v>497</v>
      </c>
      <c r="O5971">
        <v>-7714</v>
      </c>
      <c r="P5971">
        <v>169743</v>
      </c>
      <c r="Q5971">
        <v>207966</v>
      </c>
      <c r="R5971">
        <v>1</v>
      </c>
      <c r="S5971">
        <v>5022196</v>
      </c>
      <c r="U5971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5971" t="str">
        <f>IFERROR(MID(spotify_top_songs_audio_features[[#This Row],[artist_names]],SEARCH(",",spotify_top_songs_audio_features[[#This Row],[artist_names]])+2,99),"")</f>
        <v/>
      </c>
      <c r="W5971" t="str">
        <f>spotify_top_songs_audio_features[[#This Row],[source]]</f>
        <v>Capitol</v>
      </c>
      <c r="X5971" s="1">
        <f>spotify_top_songs_audio_features[[#This Row],[streams]]</f>
        <v>5022196</v>
      </c>
      <c r="Y5971" t="str">
        <f>IF(Tabela2[[#This Row],[feat]]="","","Feat")</f>
        <v/>
      </c>
      <c r="Z5971" s="17" t="str">
        <f>CONCATENATE(INT(spotify_top_songs_audio_features[[#This Row],[duration_ms]]/(60*1000)),":",MOD(INT(spotify_top_songs_audio_features[[#This Row],[duration_ms]]/1000),60))</f>
        <v>3:27</v>
      </c>
      <c r="AA59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971" t="str">
        <f>spotify_top_songs_audio_features[[#This Row],[track_name]]</f>
        <v>Baby, You Make Me Crazy</v>
      </c>
    </row>
    <row r="5972" spans="1:28" x14ac:dyDescent="0.25">
      <c r="A5972" t="s">
        <v>3571</v>
      </c>
      <c r="B5972" t="s">
        <v>3572</v>
      </c>
      <c r="C5972" t="s">
        <v>3573</v>
      </c>
      <c r="D5972" t="s">
        <v>377</v>
      </c>
      <c r="E5972" t="s">
        <v>31</v>
      </c>
      <c r="F5972" t="s">
        <v>24</v>
      </c>
      <c r="G5972" t="s">
        <v>25</v>
      </c>
      <c r="H5972">
        <v>686</v>
      </c>
      <c r="I5972">
        <v>789</v>
      </c>
      <c r="J5972">
        <v>126</v>
      </c>
      <c r="K5972" t="s">
        <v>3574</v>
      </c>
      <c r="L5972">
        <v>0</v>
      </c>
      <c r="M5972">
        <v>4</v>
      </c>
      <c r="N5972">
        <v>822</v>
      </c>
      <c r="O5972">
        <v>-4103</v>
      </c>
      <c r="P5972">
        <v>157932</v>
      </c>
      <c r="Q5972">
        <v>157355</v>
      </c>
      <c r="R5972">
        <v>1</v>
      </c>
      <c r="S5972">
        <v>5018076</v>
      </c>
      <c r="U5972" t="str">
        <f>IFERROR(LEFT(spotify_top_songs_audio_features[[#This Row],[artist_names]],SEARCH(",",spotify_top_songs_audio_features[[#This Row],[artist_names]])-1),spotify_top_songs_audio_features[[#This Row],[artist_names]])</f>
        <v>Jorge &amp; Mateus</v>
      </c>
      <c r="V5972" t="str">
        <f>IFERROR(MID(spotify_top_songs_audio_features[[#This Row],[artist_names]],SEARCH(",",spotify_top_songs_audio_features[[#This Row],[artist_names]])+2,99),"")</f>
        <v/>
      </c>
      <c r="W5972" t="str">
        <f>spotify_top_songs_audio_features[[#This Row],[source]]</f>
        <v>Som Livre</v>
      </c>
      <c r="X5972" s="1">
        <f>spotify_top_songs_audio_features[[#This Row],[streams]]</f>
        <v>5018076</v>
      </c>
      <c r="Y5972" t="str">
        <f>IF(Tabela2[[#This Row],[feat]]="","","Feat")</f>
        <v/>
      </c>
      <c r="Z5972" s="17" t="str">
        <f>CONCATENATE(INT(spotify_top_songs_audio_features[[#This Row],[duration_ms]]/(60*1000)),":",MOD(INT(spotify_top_songs_audio_features[[#This Row],[duration_ms]]/1000),60))</f>
        <v>2:37</v>
      </c>
      <c r="AA59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72" t="str">
        <f>spotify_top_songs_audio_features[[#This Row],[track_name]]</f>
        <v>Paradigmas</v>
      </c>
    </row>
    <row r="5973" spans="1:28" x14ac:dyDescent="0.25">
      <c r="A5973" t="s">
        <v>17708</v>
      </c>
      <c r="B5973" t="s">
        <v>17709</v>
      </c>
      <c r="C5973" t="s">
        <v>17710</v>
      </c>
      <c r="D5973" t="s">
        <v>2215</v>
      </c>
      <c r="E5973" t="s">
        <v>469</v>
      </c>
      <c r="F5973" t="s">
        <v>32</v>
      </c>
      <c r="G5973" t="s">
        <v>25</v>
      </c>
      <c r="H5973">
        <v>786</v>
      </c>
      <c r="I5973">
        <v>712</v>
      </c>
      <c r="J5973">
        <v>677</v>
      </c>
      <c r="K5973" t="s">
        <v>3439</v>
      </c>
      <c r="L5973">
        <v>0</v>
      </c>
      <c r="M5973">
        <v>236</v>
      </c>
      <c r="N5973">
        <v>795</v>
      </c>
      <c r="O5973">
        <v>-5349</v>
      </c>
      <c r="P5973">
        <v>130144</v>
      </c>
      <c r="Q5973">
        <v>180231</v>
      </c>
      <c r="R5973">
        <v>1</v>
      </c>
      <c r="S5973">
        <v>5017746</v>
      </c>
      <c r="U5973" t="str">
        <f>IFERROR(LEFT(spotify_top_songs_audio_features[[#This Row],[artist_names]],SEARCH(",",spotify_top_songs_audio_features[[#This Row],[artist_names]])-1),spotify_top_songs_audio_features[[#This Row],[artist_names]])</f>
        <v>Netta</v>
      </c>
      <c r="V5973" t="str">
        <f>IFERROR(MID(spotify_top_songs_audio_features[[#This Row],[artist_names]],SEARCH(",",spotify_top_songs_audio_features[[#This Row],[artist_names]])+2,99),"")</f>
        <v/>
      </c>
      <c r="W5973" t="str">
        <f>spotify_top_songs_audio_features[[#This Row],[source]]</f>
        <v>S-Curve Records</v>
      </c>
      <c r="X5973" s="1">
        <f>spotify_top_songs_audio_features[[#This Row],[streams]]</f>
        <v>5017746</v>
      </c>
      <c r="Y5973" t="str">
        <f>IF(Tabela2[[#This Row],[feat]]="","","Feat")</f>
        <v/>
      </c>
      <c r="Z5973" s="17" t="str">
        <f>CONCATENATE(INT(spotify_top_songs_audio_features[[#This Row],[duration_ms]]/(60*1000)),":",MOD(INT(spotify_top_songs_audio_features[[#This Row],[duration_ms]]/1000),60))</f>
        <v>3:0</v>
      </c>
      <c r="AA59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5973" t="str">
        <f>spotify_top_songs_audio_features[[#This Row],[track_name]]</f>
        <v>Toy</v>
      </c>
    </row>
    <row r="5974" spans="1:28" x14ac:dyDescent="0.25">
      <c r="A5974" t="s">
        <v>2509</v>
      </c>
      <c r="B5974" t="s">
        <v>2510</v>
      </c>
      <c r="C5974" t="s">
        <v>2511</v>
      </c>
      <c r="D5974" t="s">
        <v>2512</v>
      </c>
      <c r="E5974" t="s">
        <v>177</v>
      </c>
      <c r="F5974" t="s">
        <v>32</v>
      </c>
      <c r="G5974" t="s">
        <v>25</v>
      </c>
      <c r="H5974">
        <v>813</v>
      </c>
      <c r="I5974">
        <v>663</v>
      </c>
      <c r="J5974">
        <v>433</v>
      </c>
      <c r="K5974" t="s">
        <v>2513</v>
      </c>
      <c r="L5974">
        <v>0</v>
      </c>
      <c r="M5974">
        <v>115</v>
      </c>
      <c r="N5974">
        <v>343</v>
      </c>
      <c r="O5974">
        <v>-784</v>
      </c>
      <c r="P5974">
        <v>140016</v>
      </c>
      <c r="Q5974">
        <v>165942</v>
      </c>
      <c r="R5974">
        <v>1</v>
      </c>
      <c r="S5974">
        <v>5015564</v>
      </c>
      <c r="U5974" t="str">
        <f>IFERROR(LEFT(spotify_top_songs_audio_features[[#This Row],[artist_names]],SEARCH(",",spotify_top_songs_audio_features[[#This Row],[artist_names]])-1),spotify_top_songs_audio_features[[#This Row],[artist_names]])</f>
        <v>Rvssian</v>
      </c>
      <c r="V5974" t="str">
        <f>IFERROR(MID(spotify_top_songs_audio_features[[#This Row],[artist_names]],SEARCH(",",spotify_top_songs_audio_features[[#This Row],[artist_names]])+2,99),"")</f>
        <v>Sfera Ebbasta</v>
      </c>
      <c r="W5974" t="str">
        <f>spotify_top_songs_audio_features[[#This Row],[source]]</f>
        <v>Head Concussion Records</v>
      </c>
      <c r="X5974" s="1">
        <f>spotify_top_songs_audio_features[[#This Row],[streams]]</f>
        <v>5015564</v>
      </c>
      <c r="Y5974" t="str">
        <f>IF(Tabela2[[#This Row],[feat]]="","","Feat")</f>
        <v>Feat</v>
      </c>
      <c r="Z5974" s="17" t="str">
        <f>CONCATENATE(INT(spotify_top_songs_audio_features[[#This Row],[duration_ms]]/(60*1000)),":",MOD(INT(spotify_top_songs_audio_features[[#This Row],[duration_ms]]/1000),60))</f>
        <v>2:45</v>
      </c>
      <c r="AA59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74" t="str">
        <f>spotify_top_songs_audio_features[[#This Row],[track_name]]</f>
        <v>Pablo</v>
      </c>
    </row>
    <row r="5975" spans="1:28" x14ac:dyDescent="0.25">
      <c r="A5975" t="s">
        <v>6624</v>
      </c>
      <c r="B5975" t="s">
        <v>1209</v>
      </c>
      <c r="C5975" t="s">
        <v>6625</v>
      </c>
      <c r="D5975" t="s">
        <v>1211</v>
      </c>
      <c r="E5975" t="s">
        <v>97</v>
      </c>
      <c r="F5975" t="s">
        <v>32</v>
      </c>
      <c r="G5975" t="s">
        <v>25</v>
      </c>
      <c r="H5975">
        <v>712</v>
      </c>
      <c r="I5975">
        <v>515</v>
      </c>
      <c r="J5975">
        <v>857</v>
      </c>
      <c r="K5975" t="s">
        <v>2869</v>
      </c>
      <c r="L5975">
        <v>0</v>
      </c>
      <c r="M5975">
        <v>205</v>
      </c>
      <c r="N5975">
        <v>563</v>
      </c>
      <c r="O5975">
        <v>-6004</v>
      </c>
      <c r="P5975">
        <v>1600</v>
      </c>
      <c r="Q5975">
        <v>201920</v>
      </c>
      <c r="R5975">
        <v>1</v>
      </c>
      <c r="S5975">
        <v>5015425</v>
      </c>
      <c r="U5975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5975" t="str">
        <f>IFERROR(MID(spotify_top_songs_audio_features[[#This Row],[artist_names]],SEARCH(",",spotify_top_songs_audio_features[[#This Row],[artist_names]])+2,99),"")</f>
        <v/>
      </c>
      <c r="W5975" t="str">
        <f>spotify_top_songs_audio_features[[#This Row],[source]]</f>
        <v>Grade A Productions/Interscope Records</v>
      </c>
      <c r="X5975" s="1">
        <f>spotify_top_songs_audio_features[[#This Row],[streams]]</f>
        <v>5015425</v>
      </c>
      <c r="Y5975" t="str">
        <f>IF(Tabela2[[#This Row],[feat]]="","","Feat")</f>
        <v/>
      </c>
      <c r="Z5975" s="17" t="str">
        <f>CONCATENATE(INT(spotify_top_songs_audio_features[[#This Row],[duration_ms]]/(60*1000)),":",MOD(INT(spotify_top_songs_audio_features[[#This Row],[duration_ms]]/1000),60))</f>
        <v>3:21</v>
      </c>
      <c r="AA59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5975" t="str">
        <f>spotify_top_songs_audio_features[[#This Row],[track_name]]</f>
        <v>Feeling</v>
      </c>
    </row>
    <row r="5976" spans="1:28" x14ac:dyDescent="0.25">
      <c r="A5976" t="s">
        <v>6755</v>
      </c>
      <c r="B5976" t="s">
        <v>6756</v>
      </c>
      <c r="C5976" t="s">
        <v>6757</v>
      </c>
      <c r="D5976" t="s">
        <v>515</v>
      </c>
      <c r="E5976" t="s">
        <v>58</v>
      </c>
      <c r="F5976" t="s">
        <v>24</v>
      </c>
      <c r="G5976" t="s">
        <v>25</v>
      </c>
      <c r="H5976">
        <v>637</v>
      </c>
      <c r="I5976">
        <v>912</v>
      </c>
      <c r="J5976">
        <v>308</v>
      </c>
      <c r="K5976" t="s">
        <v>3648</v>
      </c>
      <c r="L5976">
        <v>0</v>
      </c>
      <c r="M5976">
        <v>657</v>
      </c>
      <c r="N5976">
        <v>451</v>
      </c>
      <c r="O5976">
        <v>-3123</v>
      </c>
      <c r="P5976">
        <v>116919</v>
      </c>
      <c r="Q5976">
        <v>234852</v>
      </c>
      <c r="R5976">
        <v>1</v>
      </c>
      <c r="S5976">
        <v>5013851</v>
      </c>
      <c r="U5976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5976" t="str">
        <f>IFERROR(MID(spotify_top_songs_audio_features[[#This Row],[artist_names]],SEARCH(",",spotify_top_songs_audio_features[[#This Row],[artist_names]])+2,99),"")</f>
        <v>Hopsin</v>
      </c>
      <c r="W5976" t="str">
        <f>spotify_top_songs_audio_features[[#This Row],[source]]</f>
        <v>NF Real Music</v>
      </c>
      <c r="X5976" s="1">
        <f>spotify_top_songs_audio_features[[#This Row],[streams]]</f>
        <v>5013851</v>
      </c>
      <c r="Y5976" t="str">
        <f>IF(Tabela2[[#This Row],[feat]]="","","Feat")</f>
        <v>Feat</v>
      </c>
      <c r="Z5976" s="17" t="str">
        <f>CONCATENATE(INT(spotify_top_songs_audio_features[[#This Row],[duration_ms]]/(60*1000)),":",MOD(INT(spotify_top_songs_audio_features[[#This Row],[duration_ms]]/1000),60))</f>
        <v>3:54</v>
      </c>
      <c r="AA59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976" t="str">
        <f>spotify_top_songs_audio_features[[#This Row],[track_name]]</f>
        <v>LOST</v>
      </c>
    </row>
    <row r="5977" spans="1:28" x14ac:dyDescent="0.25">
      <c r="A5977" t="s">
        <v>5213</v>
      </c>
      <c r="B5977" t="s">
        <v>289</v>
      </c>
      <c r="C5977" t="s">
        <v>5214</v>
      </c>
      <c r="D5977" t="s">
        <v>37</v>
      </c>
      <c r="E5977" t="s">
        <v>43</v>
      </c>
      <c r="F5977" t="s">
        <v>24</v>
      </c>
      <c r="G5977" t="s">
        <v>25</v>
      </c>
      <c r="H5977">
        <v>967</v>
      </c>
      <c r="I5977">
        <v>352</v>
      </c>
      <c r="J5977">
        <v>122</v>
      </c>
      <c r="K5977" t="s">
        <v>5215</v>
      </c>
      <c r="L5977">
        <v>121</v>
      </c>
      <c r="M5977">
        <v>676</v>
      </c>
      <c r="N5977">
        <v>612</v>
      </c>
      <c r="O5977">
        <v>-7122</v>
      </c>
      <c r="P5977">
        <v>111982</v>
      </c>
      <c r="Q5977">
        <v>175573</v>
      </c>
      <c r="R5977">
        <v>1</v>
      </c>
      <c r="S5977">
        <v>5012586</v>
      </c>
      <c r="U5977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5977" t="str">
        <f>IFERROR(MID(spotify_top_songs_audio_features[[#This Row],[artist_names]],SEARCH(",",spotify_top_songs_audio_features[[#This Row],[artist_names]])+2,99),"")</f>
        <v/>
      </c>
      <c r="W5977" t="str">
        <f>spotify_top_songs_audio_features[[#This Row],[source]]</f>
        <v>Island Records</v>
      </c>
      <c r="X5977" s="1">
        <f>spotify_top_songs_audio_features[[#This Row],[streams]]</f>
        <v>5012586</v>
      </c>
      <c r="Y5977" t="str">
        <f>IF(Tabela2[[#This Row],[feat]]="","","Feat")</f>
        <v/>
      </c>
      <c r="Z5977" s="17" t="str">
        <f>CONCATENATE(INT(spotify_top_songs_audio_features[[#This Row],[duration_ms]]/(60*1000)),":",MOD(INT(spotify_top_songs_audio_features[[#This Row],[duration_ms]]/1000),60))</f>
        <v>2:55</v>
      </c>
      <c r="AA59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77" t="str">
        <f>spotify_top_songs_audio_features[[#This Row],[track_name]]</f>
        <v>Particular Taste</v>
      </c>
    </row>
    <row r="5978" spans="1:28" x14ac:dyDescent="0.25">
      <c r="A5978" t="s">
        <v>8171</v>
      </c>
      <c r="B5978" t="s">
        <v>8172</v>
      </c>
      <c r="C5978" t="s">
        <v>8173</v>
      </c>
      <c r="D5978" t="s">
        <v>2418</v>
      </c>
      <c r="E5978" t="s">
        <v>102</v>
      </c>
      <c r="F5978" t="s">
        <v>32</v>
      </c>
      <c r="G5978" t="s">
        <v>25</v>
      </c>
      <c r="H5978">
        <v>941</v>
      </c>
      <c r="I5978">
        <v>676</v>
      </c>
      <c r="J5978">
        <v>936</v>
      </c>
      <c r="K5978" t="s">
        <v>671</v>
      </c>
      <c r="L5978">
        <v>4.64E-4</v>
      </c>
      <c r="M5978">
        <v>986</v>
      </c>
      <c r="N5978">
        <v>93</v>
      </c>
      <c r="O5978">
        <v>-554</v>
      </c>
      <c r="P5978">
        <v>120073</v>
      </c>
      <c r="Q5978">
        <v>156960</v>
      </c>
      <c r="R5978">
        <v>1</v>
      </c>
      <c r="S5978">
        <v>5003703</v>
      </c>
      <c r="U5978" t="str">
        <f>IFERROR(LEFT(spotify_top_songs_audio_features[[#This Row],[artist_names]],SEARCH(",",spotify_top_songs_audio_features[[#This Row],[artist_names]])-1),spotify_top_songs_audio_features[[#This Row],[artist_names]])</f>
        <v>A Boogie Wit da Hoodie</v>
      </c>
      <c r="V5978" t="str">
        <f>IFERROR(MID(spotify_top_songs_audio_features[[#This Row],[artist_names]],SEARCH(",",spotify_top_songs_audio_features[[#This Row],[artist_names]])+2,99),"")</f>
        <v/>
      </c>
      <c r="W5978" t="str">
        <f>spotify_top_songs_audio_features[[#This Row],[source]]</f>
        <v>Highbridge the Label / Atlantic Records</v>
      </c>
      <c r="X5978" s="1">
        <f>spotify_top_songs_audio_features[[#This Row],[streams]]</f>
        <v>5003703</v>
      </c>
      <c r="Y5978" t="str">
        <f>IF(Tabela2[[#This Row],[feat]]="","","Feat")</f>
        <v/>
      </c>
      <c r="Z5978" s="17" t="str">
        <f>CONCATENATE(INT(spotify_top_songs_audio_features[[#This Row],[duration_ms]]/(60*1000)),":",MOD(INT(spotify_top_songs_audio_features[[#This Row],[duration_ms]]/1000),60))</f>
        <v>2:36</v>
      </c>
      <c r="AA59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978" t="str">
        <f>spotify_top_songs_audio_features[[#This Row],[track_name]]</f>
        <v>Mood Swings</v>
      </c>
    </row>
    <row r="5979" spans="1:28" x14ac:dyDescent="0.25">
      <c r="A5979" t="s">
        <v>4971</v>
      </c>
      <c r="B5979" t="s">
        <v>472</v>
      </c>
      <c r="C5979" t="s">
        <v>4972</v>
      </c>
      <c r="D5979" t="s">
        <v>474</v>
      </c>
      <c r="E5979" t="s">
        <v>113</v>
      </c>
      <c r="F5979" t="s">
        <v>24</v>
      </c>
      <c r="G5979" t="s">
        <v>25</v>
      </c>
      <c r="H5979">
        <v>554</v>
      </c>
      <c r="I5979">
        <v>591</v>
      </c>
      <c r="J5979">
        <v>634</v>
      </c>
      <c r="K5979" t="s">
        <v>1866</v>
      </c>
      <c r="L5979">
        <v>124</v>
      </c>
      <c r="M5979">
        <v>58</v>
      </c>
      <c r="N5979">
        <v>524</v>
      </c>
      <c r="O5979">
        <v>-7215</v>
      </c>
      <c r="P5979">
        <v>80977</v>
      </c>
      <c r="Q5979">
        <v>235920</v>
      </c>
      <c r="R5979">
        <v>1</v>
      </c>
      <c r="S5979">
        <v>5003165</v>
      </c>
      <c r="U5979" t="str">
        <f>IFERROR(LEFT(spotify_top_songs_audio_features[[#This Row],[artist_names]],SEARCH(",",spotify_top_songs_audio_features[[#This Row],[artist_names]])-1),spotify_top_songs_audio_features[[#This Row],[artist_names]])</f>
        <v>Khalid</v>
      </c>
      <c r="V5979" t="str">
        <f>IFERROR(MID(spotify_top_songs_audio_features[[#This Row],[artist_names]],SEARCH(",",spotify_top_songs_audio_features[[#This Row],[artist_names]])+2,99),"")</f>
        <v/>
      </c>
      <c r="W5979" t="str">
        <f>spotify_top_songs_audio_features[[#This Row],[source]]</f>
        <v>Right Hand Music Group, LLC/RCA Records</v>
      </c>
      <c r="X5979" s="1">
        <f>spotify_top_songs_audio_features[[#This Row],[streams]]</f>
        <v>5003165</v>
      </c>
      <c r="Y5979" t="str">
        <f>IF(Tabela2[[#This Row],[feat]]="","","Feat")</f>
        <v/>
      </c>
      <c r="Z5979" s="17" t="str">
        <f>CONCATENATE(INT(spotify_top_songs_audio_features[[#This Row],[duration_ms]]/(60*1000)),":",MOD(INT(spotify_top_songs_audio_features[[#This Row],[duration_ms]]/1000),60))</f>
        <v>3:55</v>
      </c>
      <c r="AA59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979" t="str">
        <f>spotify_top_songs_audio_features[[#This Row],[track_name]]</f>
        <v>Motion</v>
      </c>
    </row>
    <row r="5980" spans="1:28" x14ac:dyDescent="0.25">
      <c r="A5980" t="s">
        <v>3493</v>
      </c>
      <c r="B5980" t="s">
        <v>3494</v>
      </c>
      <c r="C5980" t="s">
        <v>3495</v>
      </c>
      <c r="D5980" t="s">
        <v>254</v>
      </c>
      <c r="E5980" t="s">
        <v>86</v>
      </c>
      <c r="F5980" t="s">
        <v>32</v>
      </c>
      <c r="G5980" t="s">
        <v>25</v>
      </c>
      <c r="H5980">
        <v>616</v>
      </c>
      <c r="I5980">
        <v>576</v>
      </c>
      <c r="J5980">
        <v>532</v>
      </c>
      <c r="K5980" t="s">
        <v>1543</v>
      </c>
      <c r="L5980">
        <v>0</v>
      </c>
      <c r="M5980">
        <v>375</v>
      </c>
      <c r="N5980">
        <v>269</v>
      </c>
      <c r="O5980">
        <v>-5495</v>
      </c>
      <c r="P5980">
        <v>89962</v>
      </c>
      <c r="Q5980">
        <v>182121</v>
      </c>
      <c r="R5980">
        <v>1</v>
      </c>
      <c r="S5980">
        <v>4998044</v>
      </c>
      <c r="U5980" t="str">
        <f>IFERROR(LEFT(spotify_top_songs_audio_features[[#This Row],[artist_names]],SEARCH(",",spotify_top_songs_audio_features[[#This Row],[artist_names]])-1),spotify_top_songs_audio_features[[#This Row],[artist_names]])</f>
        <v>Mimi Webb</v>
      </c>
      <c r="V5980" t="str">
        <f>IFERROR(MID(spotify_top_songs_audio_features[[#This Row],[artist_names]],SEARCH(",",spotify_top_songs_audio_features[[#This Row],[artist_names]])+2,99),"")</f>
        <v/>
      </c>
      <c r="W5980" t="str">
        <f>spotify_top_songs_audio_features[[#This Row],[source]]</f>
        <v>Epic</v>
      </c>
      <c r="X5980" s="1">
        <f>spotify_top_songs_audio_features[[#This Row],[streams]]</f>
        <v>4998044</v>
      </c>
      <c r="Y5980" t="str">
        <f>IF(Tabela2[[#This Row],[feat]]="","","Feat")</f>
        <v/>
      </c>
      <c r="Z5980" s="17" t="str">
        <f>CONCATENATE(INT(spotify_top_songs_audio_features[[#This Row],[duration_ms]]/(60*1000)),":",MOD(INT(spotify_top_songs_audio_features[[#This Row],[duration_ms]]/1000),60))</f>
        <v>3:2</v>
      </c>
      <c r="AA59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980" t="str">
        <f>spotify_top_songs_audio_features[[#This Row],[track_name]]</f>
        <v>Good Without</v>
      </c>
    </row>
    <row r="5981" spans="1:28" x14ac:dyDescent="0.25">
      <c r="A5981" t="s">
        <v>6296</v>
      </c>
      <c r="B5981" t="s">
        <v>6297</v>
      </c>
      <c r="C5981" t="s">
        <v>6298</v>
      </c>
      <c r="D5981" t="s">
        <v>436</v>
      </c>
      <c r="E5981" t="s">
        <v>177</v>
      </c>
      <c r="F5981" t="s">
        <v>32</v>
      </c>
      <c r="G5981" t="s">
        <v>25</v>
      </c>
      <c r="H5981">
        <v>654</v>
      </c>
      <c r="I5981">
        <v>528</v>
      </c>
      <c r="J5981">
        <v>412</v>
      </c>
      <c r="K5981" t="s">
        <v>6299</v>
      </c>
      <c r="L5981">
        <v>7.1399999999999996E-3</v>
      </c>
      <c r="M5981">
        <v>975</v>
      </c>
      <c r="N5981">
        <v>376</v>
      </c>
      <c r="O5981">
        <v>-6224</v>
      </c>
      <c r="P5981">
        <v>82014</v>
      </c>
      <c r="Q5981">
        <v>180760</v>
      </c>
      <c r="R5981">
        <v>1</v>
      </c>
      <c r="S5981">
        <v>4997446</v>
      </c>
      <c r="U5981" t="str">
        <f>IFERROR(LEFT(spotify_top_songs_audio_features[[#This Row],[artist_names]],SEARCH(",",spotify_top_songs_audio_features[[#This Row],[artist_names]])-1),spotify_top_songs_audio_features[[#This Row],[artist_names]])</f>
        <v>Rita Ora</v>
      </c>
      <c r="V5981" t="str">
        <f>IFERROR(MID(spotify_top_songs_audio_features[[#This Row],[artist_names]],SEARCH(",",spotify_top_songs_audio_features[[#This Row],[artist_names]])+2,99),"")</f>
        <v/>
      </c>
      <c r="W5981" t="str">
        <f>spotify_top_songs_audio_features[[#This Row],[source]]</f>
        <v>Atlantic Records UK</v>
      </c>
      <c r="X5981" s="1">
        <f>spotify_top_songs_audio_features[[#This Row],[streams]]</f>
        <v>4997446</v>
      </c>
      <c r="Y5981" t="str">
        <f>IF(Tabela2[[#This Row],[feat]]="","","Feat")</f>
        <v/>
      </c>
      <c r="Z5981" s="17" t="str">
        <f>CONCATENATE(INT(spotify_top_songs_audio_features[[#This Row],[duration_ms]]/(60*1000)),":",MOD(INT(spotify_top_songs_audio_features[[#This Row],[duration_ms]]/1000),60))</f>
        <v>3:0</v>
      </c>
      <c r="AA59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81" t="str">
        <f>spotify_top_songs_audio_features[[#This Row],[track_name]]</f>
        <v>Only Want You</v>
      </c>
    </row>
    <row r="5982" spans="1:28" x14ac:dyDescent="0.25">
      <c r="A5982" t="s">
        <v>3933</v>
      </c>
      <c r="B5982" t="s">
        <v>1063</v>
      </c>
      <c r="C5982" t="s">
        <v>3934</v>
      </c>
      <c r="D5982" t="s">
        <v>282</v>
      </c>
      <c r="E5982" t="s">
        <v>177</v>
      </c>
      <c r="F5982" t="s">
        <v>32</v>
      </c>
      <c r="G5982" t="s">
        <v>152</v>
      </c>
      <c r="H5982">
        <v>399</v>
      </c>
      <c r="I5982">
        <v>591</v>
      </c>
      <c r="J5982">
        <v>52</v>
      </c>
      <c r="K5982" t="s">
        <v>196</v>
      </c>
      <c r="L5982">
        <v>616</v>
      </c>
      <c r="M5982">
        <v>446</v>
      </c>
      <c r="N5982">
        <v>175</v>
      </c>
      <c r="O5982">
        <v>-8792</v>
      </c>
      <c r="P5982">
        <v>79892</v>
      </c>
      <c r="Q5982">
        <v>192760</v>
      </c>
      <c r="R5982">
        <v>1</v>
      </c>
      <c r="S5982">
        <v>4994817</v>
      </c>
      <c r="U5982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5982" t="str">
        <f>IFERROR(MID(spotify_top_songs_audio_features[[#This Row],[artist_names]],SEARCH(",",spotify_top_songs_audio_features[[#This Row],[artist_names]])+2,99),"")</f>
        <v/>
      </c>
      <c r="W5982" t="str">
        <f>spotify_top_songs_audio_features[[#This Row],[source]]</f>
        <v>Columbia</v>
      </c>
      <c r="X5982" s="1">
        <f>spotify_top_songs_audio_features[[#This Row],[streams]]</f>
        <v>4994817</v>
      </c>
      <c r="Y5982" t="str">
        <f>IF(Tabela2[[#This Row],[feat]]="","","Feat")</f>
        <v/>
      </c>
      <c r="Z5982" s="17" t="str">
        <f>CONCATENATE(INT(spotify_top_songs_audio_features[[#This Row],[duration_ms]]/(60*1000)),":",MOD(INT(spotify_top_songs_audio_features[[#This Row],[duration_ms]]/1000),60))</f>
        <v>3:12</v>
      </c>
      <c r="AA59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5982" t="str">
        <f>spotify_top_songs_audio_features[[#This Row],[track_name]]</f>
        <v>Runaway</v>
      </c>
    </row>
    <row r="5983" spans="1:28" x14ac:dyDescent="0.25">
      <c r="A5983" t="s">
        <v>11745</v>
      </c>
      <c r="B5983" t="s">
        <v>11746</v>
      </c>
      <c r="C5983" t="s">
        <v>11747</v>
      </c>
      <c r="D5983" t="s">
        <v>11748</v>
      </c>
      <c r="E5983" t="s">
        <v>31</v>
      </c>
      <c r="F5983" t="s">
        <v>24</v>
      </c>
      <c r="G5983" t="s">
        <v>25</v>
      </c>
      <c r="H5983">
        <v>915</v>
      </c>
      <c r="I5983">
        <v>556</v>
      </c>
      <c r="J5983">
        <v>216</v>
      </c>
      <c r="K5983" t="s">
        <v>7660</v>
      </c>
      <c r="L5983">
        <v>179</v>
      </c>
      <c r="M5983">
        <v>733</v>
      </c>
      <c r="N5983">
        <v>67</v>
      </c>
      <c r="O5983">
        <v>-8601</v>
      </c>
      <c r="P5983">
        <v>148964</v>
      </c>
      <c r="Q5983">
        <v>170947</v>
      </c>
      <c r="R5983">
        <v>1</v>
      </c>
      <c r="S5983">
        <v>4994448</v>
      </c>
      <c r="U5983" t="str">
        <f>IFERROR(LEFT(spotify_top_songs_audio_features[[#This Row],[artist_names]],SEARCH(",",spotify_top_songs_audio_features[[#This Row],[artist_names]])-1),spotify_top_songs_audio_features[[#This Row],[artist_names]])</f>
        <v>K CAMP</v>
      </c>
      <c r="V5983" t="str">
        <f>IFERROR(MID(spotify_top_songs_audio_features[[#This Row],[artist_names]],SEARCH(",",spotify_top_songs_audio_features[[#This Row],[artist_names]])+2,99),"")</f>
        <v/>
      </c>
      <c r="W5983" t="str">
        <f>spotify_top_songs_audio_features[[#This Row],[source]]</f>
        <v>RARE Sound / Interscope / EMPIRE</v>
      </c>
      <c r="X5983" s="1">
        <f>spotify_top_songs_audio_features[[#This Row],[streams]]</f>
        <v>4994448</v>
      </c>
      <c r="Y5983" t="str">
        <f>IF(Tabela2[[#This Row],[feat]]="","","Feat")</f>
        <v/>
      </c>
      <c r="Z5983" s="17" t="str">
        <f>CONCATENATE(INT(spotify_top_songs_audio_features[[#This Row],[duration_ms]]/(60*1000)),":",MOD(INT(spotify_top_songs_audio_features[[#This Row],[duration_ms]]/1000),60))</f>
        <v>2:50</v>
      </c>
      <c r="AA59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83" t="str">
        <f>spotify_top_songs_audio_features[[#This Row],[track_name]]</f>
        <v>Lottery (Renegade)</v>
      </c>
    </row>
    <row r="5984" spans="1:28" x14ac:dyDescent="0.25">
      <c r="A5984" t="s">
        <v>8931</v>
      </c>
      <c r="B5984" t="s">
        <v>383</v>
      </c>
      <c r="C5984" t="s">
        <v>8932</v>
      </c>
      <c r="D5984" t="s">
        <v>385</v>
      </c>
      <c r="E5984" t="s">
        <v>31</v>
      </c>
      <c r="F5984" t="s">
        <v>24</v>
      </c>
      <c r="G5984" t="s">
        <v>25</v>
      </c>
      <c r="H5984">
        <v>656</v>
      </c>
      <c r="I5984">
        <v>871</v>
      </c>
      <c r="J5984">
        <v>366</v>
      </c>
      <c r="K5984" t="s">
        <v>4638</v>
      </c>
      <c r="L5984">
        <v>0</v>
      </c>
      <c r="M5984">
        <v>846</v>
      </c>
      <c r="N5984">
        <v>75</v>
      </c>
      <c r="O5984">
        <v>-4604</v>
      </c>
      <c r="P5984">
        <v>140322</v>
      </c>
      <c r="Q5984">
        <v>320920</v>
      </c>
      <c r="R5984">
        <v>1</v>
      </c>
      <c r="S5984">
        <v>4992915</v>
      </c>
      <c r="U5984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5984" t="str">
        <f>IFERROR(MID(spotify_top_songs_audio_features[[#This Row],[artist_names]],SEARCH(",",spotify_top_songs_audio_features[[#This Row],[artist_names]])+2,99),"")</f>
        <v/>
      </c>
      <c r="W5984" t="str">
        <f>spotify_top_songs_audio_features[[#This Row],[source]]</f>
        <v>Aftermath</v>
      </c>
      <c r="X5984" s="1">
        <f>spotify_top_songs_audio_features[[#This Row],[streams]]</f>
        <v>4992915</v>
      </c>
      <c r="Y5984" t="str">
        <f>IF(Tabela2[[#This Row],[feat]]="","","Feat")</f>
        <v/>
      </c>
      <c r="Z5984" s="17" t="str">
        <f>CONCATENATE(INT(spotify_top_songs_audio_features[[#This Row],[duration_ms]]/(60*1000)),":",MOD(INT(spotify_top_songs_audio_features[[#This Row],[duration_ms]]/1000),60))</f>
        <v>5:20</v>
      </c>
      <c r="AA59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84" t="str">
        <f>spotify_top_songs_audio_features[[#This Row],[track_name]]</f>
        <v>Offended</v>
      </c>
    </row>
    <row r="5985" spans="1:28" x14ac:dyDescent="0.25">
      <c r="A5985" t="s">
        <v>12254</v>
      </c>
      <c r="B5985" t="s">
        <v>1541</v>
      </c>
      <c r="C5985" t="s">
        <v>12255</v>
      </c>
      <c r="D5985" t="s">
        <v>22</v>
      </c>
      <c r="E5985" t="s">
        <v>58</v>
      </c>
      <c r="F5985" t="s">
        <v>32</v>
      </c>
      <c r="G5985" t="s">
        <v>25</v>
      </c>
      <c r="H5985">
        <v>574</v>
      </c>
      <c r="I5985">
        <v>512</v>
      </c>
      <c r="J5985">
        <v>503</v>
      </c>
      <c r="K5985" t="s">
        <v>2869</v>
      </c>
      <c r="L5985">
        <v>0</v>
      </c>
      <c r="M5985">
        <v>946</v>
      </c>
      <c r="N5985">
        <v>512</v>
      </c>
      <c r="O5985">
        <v>-6664</v>
      </c>
      <c r="P5985">
        <v>76899</v>
      </c>
      <c r="Q5985">
        <v>484147</v>
      </c>
      <c r="R5985">
        <v>1</v>
      </c>
      <c r="S5985">
        <v>4988571</v>
      </c>
      <c r="U5985" t="str">
        <f>IFERROR(LEFT(spotify_top_songs_audio_features[[#This Row],[artist_names]],SEARCH(",",spotify_top_songs_audio_features[[#This Row],[artist_names]])-1),spotify_top_songs_audio_features[[#This Row],[artist_names]])</f>
        <v>Justin Timberlake</v>
      </c>
      <c r="V5985" t="str">
        <f>IFERROR(MID(spotify_top_songs_audio_features[[#This Row],[artist_names]],SEARCH(",",spotify_top_songs_audio_features[[#This Row],[artist_names]])+2,99),"")</f>
        <v/>
      </c>
      <c r="W5985" t="str">
        <f>spotify_top_songs_audio_features[[#This Row],[source]]</f>
        <v>RCA Records Label</v>
      </c>
      <c r="X5985" s="1">
        <f>spotify_top_songs_audio_features[[#This Row],[streams]]</f>
        <v>4988571</v>
      </c>
      <c r="Y5985" t="str">
        <f>IF(Tabela2[[#This Row],[feat]]="","","Feat")</f>
        <v/>
      </c>
      <c r="Z5985" s="17" t="str">
        <f>CONCATENATE(INT(spotify_top_songs_audio_features[[#This Row],[duration_ms]]/(60*1000)),":",MOD(INT(spotify_top_songs_audio_features[[#This Row],[duration_ms]]/1000),60))</f>
        <v>8:4</v>
      </c>
      <c r="AA59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5985" t="str">
        <f>spotify_top_songs_audio_features[[#This Row],[track_name]]</f>
        <v>Mirrors</v>
      </c>
    </row>
    <row r="5986" spans="1:28" x14ac:dyDescent="0.25">
      <c r="A5986" t="s">
        <v>9853</v>
      </c>
      <c r="B5986" t="s">
        <v>2474</v>
      </c>
      <c r="C5986" t="s">
        <v>9854</v>
      </c>
      <c r="D5986" t="s">
        <v>171</v>
      </c>
      <c r="E5986" t="s">
        <v>43</v>
      </c>
      <c r="F5986" t="s">
        <v>24</v>
      </c>
      <c r="G5986" t="s">
        <v>25</v>
      </c>
      <c r="H5986">
        <v>798</v>
      </c>
      <c r="I5986">
        <v>627</v>
      </c>
      <c r="J5986">
        <v>111</v>
      </c>
      <c r="K5986" t="s">
        <v>4980</v>
      </c>
      <c r="L5986">
        <v>0</v>
      </c>
      <c r="M5986">
        <v>211</v>
      </c>
      <c r="N5986">
        <v>762</v>
      </c>
      <c r="O5986">
        <v>-6234</v>
      </c>
      <c r="P5986">
        <v>149989</v>
      </c>
      <c r="Q5986">
        <v>195947</v>
      </c>
      <c r="R5986">
        <v>1</v>
      </c>
      <c r="S5986">
        <v>4984823</v>
      </c>
      <c r="U5986" t="str">
        <f>IFERROR(LEFT(spotify_top_songs_audio_features[[#This Row],[artist_names]],SEARCH(",",spotify_top_songs_audio_features[[#This Row],[artist_names]])-1),spotify_top_songs_audio_features[[#This Row],[artist_names]])</f>
        <v>Sfera Ebbasta</v>
      </c>
      <c r="V5986" t="str">
        <f>IFERROR(MID(spotify_top_songs_audio_features[[#This Row],[artist_names]],SEARCH(",",spotify_top_songs_audio_features[[#This Row],[artist_names]])+2,99),"")</f>
        <v/>
      </c>
      <c r="W5986" t="str">
        <f>spotify_top_songs_audio_features[[#This Row],[source]]</f>
        <v>Universal Music Italia srL.</v>
      </c>
      <c r="X5986" s="1">
        <f>spotify_top_songs_audio_features[[#This Row],[streams]]</f>
        <v>4984823</v>
      </c>
      <c r="Y5986" t="str">
        <f>IF(Tabela2[[#This Row],[feat]]="","","Feat")</f>
        <v/>
      </c>
      <c r="Z5986" s="17" t="str">
        <f>CONCATENATE(INT(spotify_top_songs_audio_features[[#This Row],[duration_ms]]/(60*1000)),":",MOD(INT(spotify_top_songs_audio_features[[#This Row],[duration_ms]]/1000),60))</f>
        <v>3:15</v>
      </c>
      <c r="AA59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86" t="str">
        <f>spotify_top_songs_audio_features[[#This Row],[track_name]]</f>
        <v>Rockstar</v>
      </c>
    </row>
    <row r="5987" spans="1:28" x14ac:dyDescent="0.25">
      <c r="A5987" t="s">
        <v>1470</v>
      </c>
      <c r="B5987" t="s">
        <v>1471</v>
      </c>
      <c r="C5987" t="s">
        <v>1472</v>
      </c>
      <c r="D5987" t="s">
        <v>520</v>
      </c>
      <c r="E5987" t="s">
        <v>31</v>
      </c>
      <c r="F5987" t="s">
        <v>24</v>
      </c>
      <c r="G5987" t="s">
        <v>25</v>
      </c>
      <c r="H5987">
        <v>785</v>
      </c>
      <c r="I5987">
        <v>753</v>
      </c>
      <c r="J5987">
        <v>873</v>
      </c>
      <c r="K5987" t="s">
        <v>1473</v>
      </c>
      <c r="L5987">
        <v>1.01E-4</v>
      </c>
      <c r="M5987">
        <v>265</v>
      </c>
      <c r="N5987">
        <v>488</v>
      </c>
      <c r="O5987">
        <v>-3841</v>
      </c>
      <c r="P5987">
        <v>94012</v>
      </c>
      <c r="Q5987">
        <v>199301</v>
      </c>
      <c r="R5987">
        <v>1</v>
      </c>
      <c r="S5987">
        <v>4981484</v>
      </c>
      <c r="U5987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5987" t="str">
        <f>IFERROR(MID(spotify_top_songs_audio_features[[#This Row],[artist_names]],SEARCH(",",spotify_top_songs_audio_features[[#This Row],[artist_names]])+2,99),"")</f>
        <v>Normani</v>
      </c>
      <c r="W5987" t="str">
        <f>spotify_top_songs_audio_features[[#This Row],[source]]</f>
        <v>Atlantic Records</v>
      </c>
      <c r="X5987" s="1">
        <f>spotify_top_songs_audio_features[[#This Row],[streams]]</f>
        <v>4981484</v>
      </c>
      <c r="Y5987" t="str">
        <f>IF(Tabela2[[#This Row],[feat]]="","","Feat")</f>
        <v>Feat</v>
      </c>
      <c r="Z5987" s="17" t="str">
        <f>CONCATENATE(INT(spotify_top_songs_audio_features[[#This Row],[duration_ms]]/(60*1000)),":",MOD(INT(spotify_top_songs_audio_features[[#This Row],[duration_ms]]/1000),60))</f>
        <v>3:19</v>
      </c>
      <c r="AA59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87" t="str">
        <f>spotify_top_songs_audio_features[[#This Row],[track_name]]</f>
        <v>Diamonds (with Normani)</v>
      </c>
    </row>
    <row r="5988" spans="1:28" x14ac:dyDescent="0.25">
      <c r="A5988" t="s">
        <v>13878</v>
      </c>
      <c r="B5988" t="s">
        <v>793</v>
      </c>
      <c r="C5988" t="s">
        <v>12351</v>
      </c>
      <c r="D5988" t="s">
        <v>795</v>
      </c>
      <c r="E5988" t="s">
        <v>102</v>
      </c>
      <c r="F5988" t="s">
        <v>24</v>
      </c>
      <c r="G5988" t="s">
        <v>25</v>
      </c>
      <c r="H5988">
        <v>638</v>
      </c>
      <c r="I5988">
        <v>679</v>
      </c>
      <c r="J5988">
        <v>425</v>
      </c>
      <c r="K5988" t="s">
        <v>12352</v>
      </c>
      <c r="L5988">
        <v>655</v>
      </c>
      <c r="M5988">
        <v>121</v>
      </c>
      <c r="N5988">
        <v>596</v>
      </c>
      <c r="O5988">
        <v>-5278</v>
      </c>
      <c r="P5988">
        <v>81045</v>
      </c>
      <c r="Q5988">
        <v>181880</v>
      </c>
      <c r="R5988">
        <v>1</v>
      </c>
      <c r="S5988">
        <v>4980768</v>
      </c>
      <c r="U5988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5988" t="str">
        <f>IFERROR(MID(spotify_top_songs_audio_features[[#This Row],[artist_names]],SEARCH(",",spotify_top_songs_audio_features[[#This Row],[artist_names]])+2,99),"")</f>
        <v/>
      </c>
      <c r="W5988" t="str">
        <f>spotify_top_songs_audio_features[[#This Row],[source]]</f>
        <v>Kid Ina Korner / Interscope</v>
      </c>
      <c r="X5988" s="1">
        <f>spotify_top_songs_audio_features[[#This Row],[streams]]</f>
        <v>4980768</v>
      </c>
      <c r="Y5988" t="str">
        <f>IF(Tabela2[[#This Row],[feat]]="","","Feat")</f>
        <v/>
      </c>
      <c r="Z5988" s="17" t="str">
        <f>CONCATENATE(INT(spotify_top_songs_audio_features[[#This Row],[duration_ms]]/(60*1000)),":",MOD(INT(spotify_top_songs_audio_features[[#This Row],[duration_ms]]/1000),60))</f>
        <v>3:1</v>
      </c>
      <c r="AA59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988" t="str">
        <f>spotify_top_songs_audio_features[[#This Row],[track_name]]</f>
        <v>Machine</v>
      </c>
    </row>
    <row r="5989" spans="1:28" x14ac:dyDescent="0.25">
      <c r="A5989" t="s">
        <v>4981</v>
      </c>
      <c r="B5989" t="s">
        <v>4982</v>
      </c>
      <c r="C5989" t="s">
        <v>4983</v>
      </c>
      <c r="D5989" t="s">
        <v>1793</v>
      </c>
      <c r="E5989" t="s">
        <v>31</v>
      </c>
      <c r="F5989" t="s">
        <v>24</v>
      </c>
      <c r="G5989" t="s">
        <v>25</v>
      </c>
      <c r="H5989">
        <v>668</v>
      </c>
      <c r="I5989">
        <v>547</v>
      </c>
      <c r="J5989">
        <v>353</v>
      </c>
      <c r="K5989" t="s">
        <v>553</v>
      </c>
      <c r="L5989">
        <v>766</v>
      </c>
      <c r="M5989">
        <v>931</v>
      </c>
      <c r="N5989">
        <v>192</v>
      </c>
      <c r="O5989">
        <v>-8024</v>
      </c>
      <c r="P5989">
        <v>835</v>
      </c>
      <c r="Q5989">
        <v>194871</v>
      </c>
      <c r="R5989">
        <v>1</v>
      </c>
      <c r="S5989">
        <v>4977405</v>
      </c>
      <c r="U5989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5989" t="str">
        <f>IFERROR(MID(spotify_top_songs_audio_features[[#This Row],[artist_names]],SEARCH(",",spotify_top_songs_audio_features[[#This Row],[artist_names]])+2,99),"")</f>
        <v>BENEE</v>
      </c>
      <c r="W5989" t="str">
        <f>spotify_top_songs_audio_features[[#This Row],[source]]</f>
        <v>88rising Music</v>
      </c>
      <c r="X5989" s="1">
        <f>spotify_top_songs_audio_features[[#This Row],[streams]]</f>
        <v>4977405</v>
      </c>
      <c r="Y5989" t="str">
        <f>IF(Tabela2[[#This Row],[feat]]="","","Feat")</f>
        <v>Feat</v>
      </c>
      <c r="Z5989" s="17" t="str">
        <f>CONCATENATE(INT(spotify_top_songs_audio_features[[#This Row],[duration_ms]]/(60*1000)),":",MOD(INT(spotify_top_songs_audio_features[[#This Row],[duration_ms]]/1000),60))</f>
        <v>3:14</v>
      </c>
      <c r="AA59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89" t="str">
        <f>spotify_top_songs_audio_features[[#This Row],[track_name]]</f>
        <v>Afterthought</v>
      </c>
    </row>
    <row r="5990" spans="1:28" x14ac:dyDescent="0.25">
      <c r="A5990" t="s">
        <v>9781</v>
      </c>
      <c r="B5990" t="s">
        <v>293</v>
      </c>
      <c r="C5990" t="s">
        <v>9782</v>
      </c>
      <c r="D5990" t="s">
        <v>85</v>
      </c>
      <c r="E5990" t="s">
        <v>43</v>
      </c>
      <c r="F5990" t="s">
        <v>32</v>
      </c>
      <c r="G5990" t="s">
        <v>25</v>
      </c>
      <c r="H5990">
        <v>368</v>
      </c>
      <c r="I5990">
        <v>286</v>
      </c>
      <c r="J5990">
        <v>294</v>
      </c>
      <c r="K5990" t="s">
        <v>5996</v>
      </c>
      <c r="L5990">
        <v>177</v>
      </c>
      <c r="M5990">
        <v>99</v>
      </c>
      <c r="N5990">
        <v>312</v>
      </c>
      <c r="O5990">
        <v>-13031</v>
      </c>
      <c r="P5990">
        <v>77826</v>
      </c>
      <c r="Q5990">
        <v>577199</v>
      </c>
      <c r="R5990">
        <v>1</v>
      </c>
      <c r="S5990">
        <v>4976405</v>
      </c>
      <c r="U5990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5990" t="str">
        <f>IFERROR(MID(spotify_top_songs_audio_features[[#This Row],[artist_names]],SEARCH(",",spotify_top_songs_audio_features[[#This Row],[artist_names]])+2,99),"")</f>
        <v/>
      </c>
      <c r="W5990" t="str">
        <f>spotify_top_songs_audio_features[[#This Row],[source]]</f>
        <v>Polydor Records</v>
      </c>
      <c r="X5990" s="1">
        <f>spotify_top_songs_audio_features[[#This Row],[streams]]</f>
        <v>4976405</v>
      </c>
      <c r="Y5990" t="str">
        <f>IF(Tabela2[[#This Row],[feat]]="","","Feat")</f>
        <v/>
      </c>
      <c r="Z5990" s="17" t="str">
        <f>CONCATENATE(INT(spotify_top_songs_audio_features[[#This Row],[duration_ms]]/(60*1000)),":",MOD(INT(spotify_top_songs_audio_features[[#This Row],[duration_ms]]/1000),60))</f>
        <v>9:37</v>
      </c>
      <c r="AA59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90" t="str">
        <f>spotify_top_songs_audio_features[[#This Row],[track_name]]</f>
        <v>Venice Bitch</v>
      </c>
    </row>
    <row r="5991" spans="1:28" x14ac:dyDescent="0.25">
      <c r="A5991" t="s">
        <v>8903</v>
      </c>
      <c r="B5991" t="s">
        <v>2292</v>
      </c>
      <c r="C5991" t="s">
        <v>2293</v>
      </c>
      <c r="D5991" t="s">
        <v>48</v>
      </c>
      <c r="E5991" t="s">
        <v>86</v>
      </c>
      <c r="F5991" t="s">
        <v>32</v>
      </c>
      <c r="G5991" t="s">
        <v>25</v>
      </c>
      <c r="H5991">
        <v>797</v>
      </c>
      <c r="I5991">
        <v>64</v>
      </c>
      <c r="J5991">
        <v>194</v>
      </c>
      <c r="K5991" t="s">
        <v>2294</v>
      </c>
      <c r="L5991">
        <v>0</v>
      </c>
      <c r="M5991">
        <v>209</v>
      </c>
      <c r="N5991">
        <v>486</v>
      </c>
      <c r="O5991">
        <v>-6272</v>
      </c>
      <c r="P5991">
        <v>100002</v>
      </c>
      <c r="Q5991">
        <v>170053</v>
      </c>
      <c r="R5991">
        <v>1</v>
      </c>
      <c r="S5991">
        <v>4975639</v>
      </c>
      <c r="U5991" t="str">
        <f>IFERROR(LEFT(spotify_top_songs_audio_features[[#This Row],[artist_names]],SEARCH(",",spotify_top_songs_audio_features[[#This Row],[artist_names]])-1),spotify_top_songs_audio_features[[#This Row],[artist_names]])</f>
        <v>Post Malone</v>
      </c>
      <c r="V5991" t="str">
        <f>IFERROR(MID(spotify_top_songs_audio_features[[#This Row],[artist_names]],SEARCH(",",spotify_top_songs_audio_features[[#This Row],[artist_names]])+2,99),"")</f>
        <v>Roddy Ricch, Tyga</v>
      </c>
      <c r="W5991" t="str">
        <f>spotify_top_songs_audio_features[[#This Row],[source]]</f>
        <v>Republic Records</v>
      </c>
      <c r="X5991" s="1">
        <f>spotify_top_songs_audio_features[[#This Row],[streams]]</f>
        <v>4975639</v>
      </c>
      <c r="Y5991" t="str">
        <f>IF(Tabela2[[#This Row],[feat]]="","","Feat")</f>
        <v>Feat</v>
      </c>
      <c r="Z5991" s="17" t="str">
        <f>CONCATENATE(INT(spotify_top_songs_audio_features[[#This Row],[duration_ms]]/(60*1000)),":",MOD(INT(spotify_top_songs_audio_features[[#This Row],[duration_ms]]/1000),60))</f>
        <v>2:50</v>
      </c>
      <c r="AA59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5991" t="str">
        <f>spotify_top_songs_audio_features[[#This Row],[track_name]]</f>
        <v>Wow. - Remix</v>
      </c>
    </row>
    <row r="5992" spans="1:28" x14ac:dyDescent="0.25">
      <c r="A5992" t="s">
        <v>13560</v>
      </c>
      <c r="B5992" t="s">
        <v>7130</v>
      </c>
      <c r="C5992" t="s">
        <v>13561</v>
      </c>
      <c r="D5992" t="s">
        <v>1986</v>
      </c>
      <c r="E5992" t="s">
        <v>70</v>
      </c>
      <c r="F5992" t="s">
        <v>32</v>
      </c>
      <c r="G5992" t="s">
        <v>25</v>
      </c>
      <c r="H5992">
        <v>43</v>
      </c>
      <c r="I5992">
        <v>467</v>
      </c>
      <c r="J5992">
        <v>51</v>
      </c>
      <c r="K5992" t="s">
        <v>13562</v>
      </c>
      <c r="L5992">
        <v>0</v>
      </c>
      <c r="M5992">
        <v>933</v>
      </c>
      <c r="N5992">
        <v>382</v>
      </c>
      <c r="O5992">
        <v>-856</v>
      </c>
      <c r="P5992">
        <v>77249</v>
      </c>
      <c r="Q5992">
        <v>186121</v>
      </c>
      <c r="R5992">
        <v>1</v>
      </c>
      <c r="S5992">
        <v>4973937</v>
      </c>
      <c r="U5992" t="str">
        <f>IFERROR(LEFT(spotify_top_songs_audio_features[[#This Row],[artist_names]],SEARCH(",",spotify_top_songs_audio_features[[#This Row],[artist_names]])-1),spotify_top_songs_audio_features[[#This Row],[artist_names]])</f>
        <v>Luísa Sonza</v>
      </c>
      <c r="V5992" t="str">
        <f>IFERROR(MID(spotify_top_songs_audio_features[[#This Row],[artist_names]],SEARCH(",",spotify_top_songs_audio_features[[#This Row],[artist_names]])+2,99),"")</f>
        <v/>
      </c>
      <c r="W5992" t="str">
        <f>spotify_top_songs_audio_features[[#This Row],[source]]</f>
        <v>Universal Music Ltda.</v>
      </c>
      <c r="X5992" s="1">
        <f>spotify_top_songs_audio_features[[#This Row],[streams]]</f>
        <v>4973937</v>
      </c>
      <c r="Y5992" t="str">
        <f>IF(Tabela2[[#This Row],[feat]]="","","Feat")</f>
        <v/>
      </c>
      <c r="Z5992" s="17" t="str">
        <f>CONCATENATE(INT(spotify_top_songs_audio_features[[#This Row],[duration_ms]]/(60*1000)),":",MOD(INT(spotify_top_songs_audio_features[[#This Row],[duration_ms]]/1000),60))</f>
        <v>3:6</v>
      </c>
      <c r="AA59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5992" t="str">
        <f>spotify_top_songs_audio_features[[#This Row],[track_name]]</f>
        <v>penhasco.</v>
      </c>
    </row>
    <row r="5993" spans="1:28" x14ac:dyDescent="0.25">
      <c r="A5993" t="s">
        <v>7913</v>
      </c>
      <c r="B5993" t="s">
        <v>7914</v>
      </c>
      <c r="C5993" t="s">
        <v>7915</v>
      </c>
      <c r="D5993" t="s">
        <v>282</v>
      </c>
      <c r="E5993" t="s">
        <v>31</v>
      </c>
      <c r="F5993" t="s">
        <v>32</v>
      </c>
      <c r="G5993" t="s">
        <v>25</v>
      </c>
      <c r="H5993">
        <v>754</v>
      </c>
      <c r="I5993">
        <v>779</v>
      </c>
      <c r="J5993">
        <v>387</v>
      </c>
      <c r="K5993" t="s">
        <v>7916</v>
      </c>
      <c r="L5993">
        <v>2.81E-3</v>
      </c>
      <c r="M5993">
        <v>758</v>
      </c>
      <c r="N5993">
        <v>41</v>
      </c>
      <c r="O5993">
        <v>-3288</v>
      </c>
      <c r="P5993">
        <v>116003</v>
      </c>
      <c r="Q5993">
        <v>184172</v>
      </c>
      <c r="R5993">
        <v>1</v>
      </c>
      <c r="S5993">
        <v>4972965</v>
      </c>
      <c r="U5993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5993" t="str">
        <f>IFERROR(MID(spotify_top_songs_audio_features[[#This Row],[artist_names]],SEARCH(",",spotify_top_songs_audio_features[[#This Row],[artist_names]])+2,99),"")</f>
        <v>PARTYNEXTDOOR</v>
      </c>
      <c r="W5993" t="str">
        <f>spotify_top_songs_audio_features[[#This Row],[source]]</f>
        <v>Columbia</v>
      </c>
      <c r="X5993" s="1">
        <f>spotify_top_songs_audio_features[[#This Row],[streams]]</f>
        <v>4972965</v>
      </c>
      <c r="Y5993" t="str">
        <f>IF(Tabela2[[#This Row],[feat]]="","","Feat")</f>
        <v>Feat</v>
      </c>
      <c r="Z5993" s="17" t="str">
        <f>CONCATENATE(INT(spotify_top_songs_audio_features[[#This Row],[duration_ms]]/(60*1000)),":",MOD(INT(spotify_top_songs_audio_features[[#This Row],[duration_ms]]/1000),60))</f>
        <v>3:4</v>
      </c>
      <c r="AA59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93" t="str">
        <f>spotify_top_songs_audio_features[[#This Row],[track_name]]</f>
        <v>Nuh Ready Nuh Ready (feat. PARTYNEXTDOOR)</v>
      </c>
    </row>
    <row r="5994" spans="1:28" x14ac:dyDescent="0.25">
      <c r="A5994" t="s">
        <v>17313</v>
      </c>
      <c r="B5994" t="s">
        <v>15221</v>
      </c>
      <c r="C5994" t="s">
        <v>17314</v>
      </c>
      <c r="D5994" t="s">
        <v>2529</v>
      </c>
      <c r="E5994" t="s">
        <v>102</v>
      </c>
      <c r="F5994" t="s">
        <v>24</v>
      </c>
      <c r="G5994" t="s">
        <v>25</v>
      </c>
      <c r="H5994">
        <v>463</v>
      </c>
      <c r="I5994">
        <v>857</v>
      </c>
      <c r="J5994">
        <v>632</v>
      </c>
      <c r="K5994" t="s">
        <v>3819</v>
      </c>
      <c r="L5994">
        <v>0</v>
      </c>
      <c r="M5994">
        <v>184</v>
      </c>
      <c r="N5994">
        <v>856</v>
      </c>
      <c r="O5994">
        <v>-3063</v>
      </c>
      <c r="P5994">
        <v>111647</v>
      </c>
      <c r="Q5994">
        <v>161920</v>
      </c>
      <c r="R5994">
        <v>1</v>
      </c>
      <c r="S5994">
        <v>4970304</v>
      </c>
      <c r="U5994" t="str">
        <f>IFERROR(LEFT(spotify_top_songs_audio_features[[#This Row],[artist_names]],SEARCH(",",spotify_top_songs_audio_features[[#This Row],[artist_names]])-1),spotify_top_songs_audio_features[[#This Row],[artist_names]])</f>
        <v>My Chemical Romance</v>
      </c>
      <c r="V5994" t="str">
        <f>IFERROR(MID(spotify_top_songs_audio_features[[#This Row],[artist_names]],SEARCH(",",spotify_top_songs_audio_features[[#This Row],[artist_names]])+2,99),"")</f>
        <v/>
      </c>
      <c r="W5994" t="str">
        <f>spotify_top_songs_audio_features[[#This Row],[source]]</f>
        <v>Reprise</v>
      </c>
      <c r="X5994" s="1">
        <f>spotify_top_songs_audio_features[[#This Row],[streams]]</f>
        <v>4970304</v>
      </c>
      <c r="Y5994" t="str">
        <f>IF(Tabela2[[#This Row],[feat]]="","","Feat")</f>
        <v/>
      </c>
      <c r="Z5994" s="17" t="str">
        <f>CONCATENATE(INT(spotify_top_songs_audio_features[[#This Row],[duration_ms]]/(60*1000)),":",MOD(INT(spotify_top_songs_audio_features[[#This Row],[duration_ms]]/1000),60))</f>
        <v>2:41</v>
      </c>
      <c r="AA59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5994" t="str">
        <f>spotify_top_songs_audio_features[[#This Row],[track_name]]</f>
        <v>Teenagers</v>
      </c>
    </row>
    <row r="5995" spans="1:28" x14ac:dyDescent="0.25">
      <c r="A5995" t="s">
        <v>16887</v>
      </c>
      <c r="B5995" t="s">
        <v>160</v>
      </c>
      <c r="C5995" t="s">
        <v>16888</v>
      </c>
      <c r="D5995" t="s">
        <v>162</v>
      </c>
      <c r="E5995" t="s">
        <v>43</v>
      </c>
      <c r="F5995" t="s">
        <v>24</v>
      </c>
      <c r="G5995" t="s">
        <v>25</v>
      </c>
      <c r="H5995">
        <v>53</v>
      </c>
      <c r="I5995">
        <v>816</v>
      </c>
      <c r="J5995">
        <v>503</v>
      </c>
      <c r="K5995" t="s">
        <v>4175</v>
      </c>
      <c r="L5995">
        <v>61</v>
      </c>
      <c r="M5995">
        <v>379</v>
      </c>
      <c r="N5995">
        <v>371</v>
      </c>
      <c r="O5995">
        <v>-6149</v>
      </c>
      <c r="P5995">
        <v>87019</v>
      </c>
      <c r="Q5995">
        <v>265373</v>
      </c>
      <c r="R5995">
        <v>1</v>
      </c>
      <c r="S5995">
        <v>4969195</v>
      </c>
      <c r="U5995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5995" t="str">
        <f>IFERROR(MID(spotify_top_songs_audio_features[[#This Row],[artist_names]],SEARCH(",",spotify_top_songs_audio_features[[#This Row],[artist_names]])+2,99),"")</f>
        <v/>
      </c>
      <c r="W5995" t="str">
        <f>spotify_top_songs_audio_features[[#This Row],[source]]</f>
        <v>Fueled By Ramen</v>
      </c>
      <c r="X5995" s="1">
        <f>spotify_top_songs_audio_features[[#This Row],[streams]]</f>
        <v>4969195</v>
      </c>
      <c r="Y5995" t="str">
        <f>IF(Tabela2[[#This Row],[feat]]="","","Feat")</f>
        <v/>
      </c>
      <c r="Z5995" s="17" t="str">
        <f>CONCATENATE(INT(spotify_top_songs_audio_features[[#This Row],[duration_ms]]/(60*1000)),":",MOD(INT(spotify_top_songs_audio_features[[#This Row],[duration_ms]]/1000),60))</f>
        <v>4:25</v>
      </c>
      <c r="AA59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95" t="str">
        <f>spotify_top_songs_audio_features[[#This Row],[track_name]]</f>
        <v>The Hype</v>
      </c>
    </row>
    <row r="5996" spans="1:28" x14ac:dyDescent="0.25">
      <c r="A5996" t="s">
        <v>10511</v>
      </c>
      <c r="B5996" t="s">
        <v>10512</v>
      </c>
      <c r="C5996" t="s">
        <v>10513</v>
      </c>
      <c r="D5996" t="s">
        <v>7138</v>
      </c>
      <c r="E5996" t="s">
        <v>113</v>
      </c>
      <c r="F5996" t="s">
        <v>24</v>
      </c>
      <c r="G5996" t="s">
        <v>25</v>
      </c>
      <c r="H5996">
        <v>688</v>
      </c>
      <c r="I5996">
        <v>637</v>
      </c>
      <c r="J5996">
        <v>259</v>
      </c>
      <c r="K5996" t="s">
        <v>1685</v>
      </c>
      <c r="L5996">
        <v>1.97E-3</v>
      </c>
      <c r="M5996">
        <v>943</v>
      </c>
      <c r="N5996">
        <v>449</v>
      </c>
      <c r="O5996">
        <v>-5127</v>
      </c>
      <c r="P5996">
        <v>160026</v>
      </c>
      <c r="Q5996">
        <v>168347</v>
      </c>
      <c r="R5996">
        <v>1</v>
      </c>
      <c r="S5996">
        <v>4968610</v>
      </c>
      <c r="U5996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5996" t="str">
        <f>IFERROR(MID(spotify_top_songs_audio_features[[#This Row],[artist_names]],SEARCH(",",spotify_top_songs_audio_features[[#This Row],[artist_names]])+2,99),"")</f>
        <v>Ghostface Killah</v>
      </c>
      <c r="W5996" t="str">
        <f>spotify_top_songs_audio_features[[#This Row],[source]]</f>
        <v>RCA/Legacy</v>
      </c>
      <c r="X5996" s="1">
        <f>spotify_top_songs_audio_features[[#This Row],[streams]]</f>
        <v>4968610</v>
      </c>
      <c r="Y5996" t="str">
        <f>IF(Tabela2[[#This Row],[feat]]="","","Feat")</f>
        <v>Feat</v>
      </c>
      <c r="Z5996" s="17" t="str">
        <f>CONCATENATE(INT(spotify_top_songs_audio_features[[#This Row],[duration_ms]]/(60*1000)),":",MOD(INT(spotify_top_songs_audio_features[[#This Row],[duration_ms]]/1000),60))</f>
        <v>2:48</v>
      </c>
      <c r="AA59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996" t="str">
        <f>spotify_top_songs_audio_features[[#This Row],[track_name]]</f>
        <v>D.R.E.A.M. (feat. Ghostface Killah)</v>
      </c>
    </row>
    <row r="5997" spans="1:28" x14ac:dyDescent="0.25">
      <c r="A5997" t="s">
        <v>2190</v>
      </c>
      <c r="B5997" t="s">
        <v>1668</v>
      </c>
      <c r="C5997" t="s">
        <v>2191</v>
      </c>
      <c r="D5997" t="s">
        <v>1156</v>
      </c>
      <c r="E5997" t="s">
        <v>31</v>
      </c>
      <c r="F5997" t="s">
        <v>32</v>
      </c>
      <c r="G5997" t="s">
        <v>25</v>
      </c>
      <c r="H5997">
        <v>826</v>
      </c>
      <c r="I5997">
        <v>816</v>
      </c>
      <c r="J5997">
        <v>683</v>
      </c>
      <c r="K5997" t="s">
        <v>2192</v>
      </c>
      <c r="L5997">
        <v>939</v>
      </c>
      <c r="M5997">
        <v>127</v>
      </c>
      <c r="N5997">
        <v>598</v>
      </c>
      <c r="O5997">
        <v>-4608</v>
      </c>
      <c r="P5997">
        <v>96042</v>
      </c>
      <c r="Q5997">
        <v>188480</v>
      </c>
      <c r="R5997">
        <v>4</v>
      </c>
      <c r="S5997">
        <v>4968395</v>
      </c>
      <c r="U5997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5997" t="str">
        <f>IFERROR(MID(spotify_top_songs_audio_features[[#This Row],[artist_names]],SEARCH(",",spotify_top_songs_audio_features[[#This Row],[artist_names]])+2,99),"")</f>
        <v/>
      </c>
      <c r="W5997" t="str">
        <f>spotify_top_songs_audio_features[[#This Row],[source]]</f>
        <v>Aura Music Corp.</v>
      </c>
      <c r="X5997" s="1">
        <f>spotify_top_songs_audio_features[[#This Row],[streams]]</f>
        <v>4968395</v>
      </c>
      <c r="Y5997" t="str">
        <f>IF(Tabela2[[#This Row],[feat]]="","","Feat")</f>
        <v/>
      </c>
      <c r="Z5997" s="17" t="str">
        <f>CONCATENATE(INT(spotify_top_songs_audio_features[[#This Row],[duration_ms]]/(60*1000)),":",MOD(INT(spotify_top_songs_audio_features[[#This Row],[duration_ms]]/1000),60))</f>
        <v>3:8</v>
      </c>
      <c r="AA59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5997" t="str">
        <f>spotify_top_songs_audio_features[[#This Row],[track_name]]</f>
        <v>Hasta Que Salga el Sol</v>
      </c>
    </row>
    <row r="5998" spans="1:28" x14ac:dyDescent="0.25">
      <c r="A5998" t="s">
        <v>1098</v>
      </c>
      <c r="B5998" t="s">
        <v>1099</v>
      </c>
      <c r="C5998" t="s">
        <v>1100</v>
      </c>
      <c r="D5998" t="s">
        <v>1101</v>
      </c>
      <c r="E5998" t="s">
        <v>113</v>
      </c>
      <c r="F5998" t="s">
        <v>24</v>
      </c>
      <c r="G5998" t="s">
        <v>25</v>
      </c>
      <c r="H5998">
        <v>745</v>
      </c>
      <c r="I5998">
        <v>637</v>
      </c>
      <c r="J5998">
        <v>512</v>
      </c>
      <c r="K5998" t="s">
        <v>1102</v>
      </c>
      <c r="L5998">
        <v>6.4999999999999994E-5</v>
      </c>
      <c r="M5998">
        <v>993</v>
      </c>
      <c r="N5998">
        <v>446</v>
      </c>
      <c r="O5998">
        <v>-5959</v>
      </c>
      <c r="P5998">
        <v>89995</v>
      </c>
      <c r="Q5998">
        <v>205417</v>
      </c>
      <c r="R5998">
        <v>1</v>
      </c>
      <c r="S5998">
        <v>4964348</v>
      </c>
      <c r="U5998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5998" t="str">
        <f>IFERROR(MID(spotify_top_songs_audio_features[[#This Row],[artist_names]],SEARCH(",",spotify_top_songs_audio_features[[#This Row],[artist_names]])+2,99),"")</f>
        <v>Joe Janiak</v>
      </c>
      <c r="W5998" t="str">
        <f>spotify_top_songs_audio_features[[#This Row],[source]]</f>
        <v>Universal Music AB</v>
      </c>
      <c r="X5998" s="1">
        <f>spotify_top_songs_audio_features[[#This Row],[streams]]</f>
        <v>4964348</v>
      </c>
      <c r="Y5998" t="str">
        <f>IF(Tabela2[[#This Row],[feat]]="","","Feat")</f>
        <v>Feat</v>
      </c>
      <c r="Z5998" s="17" t="str">
        <f>CONCATENATE(INT(spotify_top_songs_audio_features[[#This Row],[duration_ms]]/(60*1000)),":",MOD(INT(spotify_top_songs_audio_features[[#This Row],[duration_ms]]/1000),60))</f>
        <v>3:25</v>
      </c>
      <c r="AA59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5998" t="str">
        <f>spotify_top_songs_audio_features[[#This Row],[track_name]]</f>
        <v>Bad Reputation (feat. Joe Janiak)</v>
      </c>
    </row>
    <row r="5999" spans="1:28" x14ac:dyDescent="0.25">
      <c r="A5999" t="s">
        <v>14823</v>
      </c>
      <c r="B5999" t="s">
        <v>14824</v>
      </c>
      <c r="C5999" t="s">
        <v>14825</v>
      </c>
      <c r="D5999" t="s">
        <v>1101</v>
      </c>
      <c r="E5999" t="s">
        <v>43</v>
      </c>
      <c r="F5999" t="s">
        <v>24</v>
      </c>
      <c r="G5999" t="s">
        <v>25</v>
      </c>
      <c r="H5999">
        <v>648</v>
      </c>
      <c r="I5999">
        <v>554</v>
      </c>
      <c r="J5999">
        <v>341</v>
      </c>
      <c r="K5999" t="s">
        <v>1768</v>
      </c>
      <c r="L5999">
        <v>2.5600000000000002E-3</v>
      </c>
      <c r="M5999">
        <v>803</v>
      </c>
      <c r="N5999">
        <v>372</v>
      </c>
      <c r="O5999">
        <v>-7005</v>
      </c>
      <c r="P5999">
        <v>98045</v>
      </c>
      <c r="Q5999">
        <v>171786</v>
      </c>
      <c r="R5999">
        <v>1</v>
      </c>
      <c r="S5999">
        <v>4960503</v>
      </c>
      <c r="U5999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5999" t="str">
        <f>IFERROR(MID(spotify_top_songs_audio_features[[#This Row],[artist_names]],SEARCH(",",spotify_top_songs_audio_features[[#This Row],[artist_names]])+2,99),"")</f>
        <v>A R I Z O N A</v>
      </c>
      <c r="W5999" t="str">
        <f>spotify_top_songs_audio_features[[#This Row],[source]]</f>
        <v>Universal Music AB</v>
      </c>
      <c r="X5999" s="1">
        <f>spotify_top_songs_audio_features[[#This Row],[streams]]</f>
        <v>4960503</v>
      </c>
      <c r="Y5999" t="str">
        <f>IF(Tabela2[[#This Row],[feat]]="","","Feat")</f>
        <v>Feat</v>
      </c>
      <c r="Z5999" s="17" t="str">
        <f>CONCATENATE(INT(spotify_top_songs_audio_features[[#This Row],[duration_ms]]/(60*1000)),":",MOD(INT(spotify_top_songs_audio_features[[#This Row],[duration_ms]]/1000),60))</f>
        <v>2:51</v>
      </c>
      <c r="AA59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5999" t="str">
        <f>spotify_top_songs_audio_features[[#This Row],[track_name]]</f>
        <v>Hold The Line (feat. A R I Z O N A)</v>
      </c>
    </row>
    <row r="6000" spans="1:28" x14ac:dyDescent="0.25">
      <c r="A6000" t="s">
        <v>8848</v>
      </c>
      <c r="B6000" t="s">
        <v>8849</v>
      </c>
      <c r="C6000" t="s">
        <v>8850</v>
      </c>
      <c r="D6000" t="s">
        <v>8851</v>
      </c>
      <c r="E6000" t="s">
        <v>177</v>
      </c>
      <c r="F6000" t="s">
        <v>32</v>
      </c>
      <c r="G6000" t="s">
        <v>25</v>
      </c>
      <c r="H6000">
        <v>426</v>
      </c>
      <c r="I6000">
        <v>669</v>
      </c>
      <c r="J6000">
        <v>907</v>
      </c>
      <c r="K6000" t="s">
        <v>8852</v>
      </c>
      <c r="L6000">
        <v>35</v>
      </c>
      <c r="M6000">
        <v>108</v>
      </c>
      <c r="N6000">
        <v>983</v>
      </c>
      <c r="O6000">
        <v>-7154</v>
      </c>
      <c r="P6000">
        <v>93136</v>
      </c>
      <c r="Q6000">
        <v>197832</v>
      </c>
      <c r="R6000">
        <v>1</v>
      </c>
      <c r="S6000">
        <v>4956887</v>
      </c>
      <c r="U6000" t="str">
        <f>IFERROR(LEFT(spotify_top_songs_audio_features[[#This Row],[artist_names]],SEARCH(",",spotify_top_songs_audio_features[[#This Row],[artist_names]])-1),spotify_top_songs_audio_features[[#This Row],[artist_names]])</f>
        <v>KC Rebell</v>
      </c>
      <c r="V6000" t="str">
        <f>IFERROR(MID(spotify_top_songs_audio_features[[#This Row],[artist_names]],SEARCH(",",spotify_top_songs_audio_features[[#This Row],[artist_names]])+2,99),"")</f>
        <v>RAF Camora</v>
      </c>
      <c r="W6000" t="str">
        <f>spotify_top_songs_audio_features[[#This Row],[source]]</f>
        <v>Rebell Army</v>
      </c>
      <c r="X6000" s="1">
        <f>spotify_top_songs_audio_features[[#This Row],[streams]]</f>
        <v>4956887</v>
      </c>
      <c r="Y6000" t="str">
        <f>IF(Tabela2[[#This Row],[feat]]="","","Feat")</f>
        <v>Feat</v>
      </c>
      <c r="Z6000" s="17" t="str">
        <f>CONCATENATE(INT(spotify_top_songs_audio_features[[#This Row],[duration_ms]]/(60*1000)),":",MOD(INT(spotify_top_songs_audio_features[[#This Row],[duration_ms]]/1000),60))</f>
        <v>3:17</v>
      </c>
      <c r="AA60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000" t="str">
        <f>spotify_top_songs_audio_features[[#This Row],[track_name]]</f>
        <v>Neptun</v>
      </c>
    </row>
    <row r="6001" spans="1:28" x14ac:dyDescent="0.25">
      <c r="A6001" t="s">
        <v>16134</v>
      </c>
      <c r="B6001" t="s">
        <v>967</v>
      </c>
      <c r="C6001" t="s">
        <v>5461</v>
      </c>
      <c r="D6001" t="s">
        <v>235</v>
      </c>
      <c r="E6001" t="s">
        <v>58</v>
      </c>
      <c r="F6001" t="s">
        <v>24</v>
      </c>
      <c r="G6001" t="s">
        <v>25</v>
      </c>
      <c r="H6001">
        <v>238</v>
      </c>
      <c r="I6001">
        <v>435</v>
      </c>
      <c r="J6001">
        <v>497</v>
      </c>
      <c r="K6001" t="s">
        <v>16135</v>
      </c>
      <c r="L6001">
        <v>0</v>
      </c>
      <c r="M6001">
        <v>981</v>
      </c>
      <c r="N6001">
        <v>447</v>
      </c>
      <c r="O6001">
        <v>-8096</v>
      </c>
      <c r="P6001">
        <v>78797</v>
      </c>
      <c r="Q6001">
        <v>277030</v>
      </c>
      <c r="R6001">
        <v>2</v>
      </c>
      <c r="S6001">
        <v>4956421</v>
      </c>
      <c r="U6001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6001" t="str">
        <f>IFERROR(MID(spotify_top_songs_audio_features[[#This Row],[artist_names]],SEARCH(",",spotify_top_songs_audio_features[[#This Row],[artist_names]])+2,99),"")</f>
        <v/>
      </c>
      <c r="W6001" t="str">
        <f>spotify_top_songs_audio_features[[#This Row],[source]]</f>
        <v>Parkwood Entertainment/Columbia</v>
      </c>
      <c r="X6001" s="1">
        <f>spotify_top_songs_audio_features[[#This Row],[streams]]</f>
        <v>4956421</v>
      </c>
      <c r="Y6001" t="str">
        <f>IF(Tabela2[[#This Row],[feat]]="","","Feat")</f>
        <v/>
      </c>
      <c r="Z6001" s="17" t="str">
        <f>CONCATENATE(INT(spotify_top_songs_audio_features[[#This Row],[duration_ms]]/(60*1000)),":",MOD(INT(spotify_top_songs_audio_features[[#This Row],[duration_ms]]/1000),60))</f>
        <v>4:37</v>
      </c>
      <c r="AA60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01" t="str">
        <f>spotify_top_songs_audio_features[[#This Row],[track_name]]</f>
        <v>SPIRIT - From Disney's "The Lion King"</v>
      </c>
    </row>
    <row r="6002" spans="1:28" x14ac:dyDescent="0.25">
      <c r="A6002" t="s">
        <v>17228</v>
      </c>
      <c r="B6002" t="s">
        <v>14328</v>
      </c>
      <c r="C6002" t="s">
        <v>17229</v>
      </c>
      <c r="D6002" t="s">
        <v>12408</v>
      </c>
      <c r="E6002" t="s">
        <v>70</v>
      </c>
      <c r="F6002" t="s">
        <v>24</v>
      </c>
      <c r="G6002" t="s">
        <v>25</v>
      </c>
      <c r="H6002">
        <v>868</v>
      </c>
      <c r="I6002">
        <v>657</v>
      </c>
      <c r="J6002">
        <v>113</v>
      </c>
      <c r="K6002" t="s">
        <v>7349</v>
      </c>
      <c r="L6002">
        <v>0</v>
      </c>
      <c r="M6002">
        <v>995</v>
      </c>
      <c r="N6002">
        <v>436</v>
      </c>
      <c r="O6002">
        <v>-4853</v>
      </c>
      <c r="P6002">
        <v>162867</v>
      </c>
      <c r="Q6002">
        <v>191410</v>
      </c>
      <c r="R6002">
        <v>1</v>
      </c>
      <c r="S6002">
        <v>4954148</v>
      </c>
      <c r="U6002" t="str">
        <f>IFERROR(LEFT(spotify_top_songs_audio_features[[#This Row],[artist_names]],SEARCH(",",spotify_top_songs_audio_features[[#This Row],[artist_names]])-1),spotify_top_songs_audio_features[[#This Row],[artist_names]])</f>
        <v>Huncho Jack</v>
      </c>
      <c r="V6002" t="str">
        <f>IFERROR(MID(spotify_top_songs_audio_features[[#This Row],[artist_names]],SEARCH(",",spotify_top_songs_audio_features[[#This Row],[artist_names]])+2,99),"")</f>
        <v>Travis Scott, Quavo</v>
      </c>
      <c r="W6002" t="str">
        <f>spotify_top_songs_audio_features[[#This Row],[source]]</f>
        <v>Quality Control Music - Epic</v>
      </c>
      <c r="X6002" s="1">
        <f>spotify_top_songs_audio_features[[#This Row],[streams]]</f>
        <v>4954148</v>
      </c>
      <c r="Y6002" t="str">
        <f>IF(Tabela2[[#This Row],[feat]]="","","Feat")</f>
        <v>Feat</v>
      </c>
      <c r="Z6002" s="17" t="str">
        <f>CONCATENATE(INT(spotify_top_songs_audio_features[[#This Row],[duration_ms]]/(60*1000)),":",MOD(INT(spotify_top_songs_audio_features[[#This Row],[duration_ms]]/1000),60))</f>
        <v>3:11</v>
      </c>
      <c r="AA60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002" t="str">
        <f>spotify_top_songs_audio_features[[#This Row],[track_name]]</f>
        <v>Motorcycle Patches</v>
      </c>
    </row>
    <row r="6003" spans="1:28" x14ac:dyDescent="0.25">
      <c r="A6003" t="s">
        <v>11338</v>
      </c>
      <c r="B6003" t="s">
        <v>149</v>
      </c>
      <c r="C6003" t="s">
        <v>11339</v>
      </c>
      <c r="D6003" t="s">
        <v>151</v>
      </c>
      <c r="E6003" t="s">
        <v>97</v>
      </c>
      <c r="F6003" t="s">
        <v>24</v>
      </c>
      <c r="G6003" t="s">
        <v>152</v>
      </c>
      <c r="H6003">
        <v>499</v>
      </c>
      <c r="I6003">
        <v>3</v>
      </c>
      <c r="J6003">
        <v>433</v>
      </c>
      <c r="K6003" t="s">
        <v>6682</v>
      </c>
      <c r="L6003">
        <v>1.6899999999999999E-4</v>
      </c>
      <c r="M6003">
        <v>128</v>
      </c>
      <c r="N6003">
        <v>212</v>
      </c>
      <c r="O6003">
        <v>-8631</v>
      </c>
      <c r="P6003">
        <v>126724</v>
      </c>
      <c r="Q6003">
        <v>226731</v>
      </c>
      <c r="R6003">
        <v>1</v>
      </c>
      <c r="S6003">
        <v>4953525</v>
      </c>
      <c r="U6003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6003" t="str">
        <f>IFERROR(MID(spotify_top_songs_audio_features[[#This Row],[artist_names]],SEARCH(",",spotify_top_songs_audio_features[[#This Row],[artist_names]])+2,99),"")</f>
        <v/>
      </c>
      <c r="W6003" t="str">
        <f>spotify_top_songs_audio_features[[#This Row],[source]]</f>
        <v>Capitol</v>
      </c>
      <c r="X6003" s="1">
        <f>spotify_top_songs_audio_features[[#This Row],[streams]]</f>
        <v>4953525</v>
      </c>
      <c r="Y6003" t="str">
        <f>IF(Tabela2[[#This Row],[feat]]="","","Feat")</f>
        <v/>
      </c>
      <c r="Z6003" s="17" t="str">
        <f>CONCATENATE(INT(spotify_top_songs_audio_features[[#This Row],[duration_ms]]/(60*1000)),":",MOD(INT(spotify_top_songs_audio_features[[#This Row],[duration_ms]]/1000),60))</f>
        <v>3:46</v>
      </c>
      <c r="AA60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003" t="str">
        <f>spotify_top_songs_audio_features[[#This Row],[track_name]]</f>
        <v>Nothing Left For You</v>
      </c>
    </row>
    <row r="6004" spans="1:28" x14ac:dyDescent="0.25">
      <c r="A6004" t="s">
        <v>5538</v>
      </c>
      <c r="B6004" t="s">
        <v>5539</v>
      </c>
      <c r="C6004" t="s">
        <v>5540</v>
      </c>
      <c r="D6004" t="s">
        <v>3926</v>
      </c>
      <c r="E6004" t="s">
        <v>31</v>
      </c>
      <c r="F6004" t="s">
        <v>32</v>
      </c>
      <c r="G6004" t="s">
        <v>64</v>
      </c>
      <c r="H6004">
        <v>516</v>
      </c>
      <c r="I6004">
        <v>792</v>
      </c>
      <c r="J6004">
        <v>216</v>
      </c>
      <c r="K6004" t="s">
        <v>2419</v>
      </c>
      <c r="L6004">
        <v>0</v>
      </c>
      <c r="M6004">
        <v>404</v>
      </c>
      <c r="N6004">
        <v>524</v>
      </c>
      <c r="O6004">
        <v>-538</v>
      </c>
      <c r="P6004">
        <v>121189</v>
      </c>
      <c r="Q6004">
        <v>226790</v>
      </c>
      <c r="R6004">
        <v>1</v>
      </c>
      <c r="S6004">
        <v>4952588</v>
      </c>
      <c r="U6004" t="str">
        <f>IFERROR(LEFT(spotify_top_songs_audio_features[[#This Row],[artist_names]],SEARCH(",",spotify_top_songs_audio_features[[#This Row],[artist_names]])-1),spotify_top_songs_audio_features[[#This Row],[artist_names]])</f>
        <v>French Montana</v>
      </c>
      <c r="V6004" t="str">
        <f>IFERROR(MID(spotify_top_songs_audio_features[[#This Row],[artist_names]],SEARCH(",",spotify_top_songs_audio_features[[#This Row],[artist_names]])+2,99),"")</f>
        <v>The Weeknd, Max B</v>
      </c>
      <c r="W6004" t="str">
        <f>spotify_top_songs_audio_features[[#This Row],[source]]</f>
        <v>Bad Boy Entertainment/Epic Records</v>
      </c>
      <c r="X6004" s="1">
        <f>spotify_top_songs_audio_features[[#This Row],[streams]]</f>
        <v>4952588</v>
      </c>
      <c r="Y6004" t="str">
        <f>IF(Tabela2[[#This Row],[feat]]="","","Feat")</f>
        <v>Feat</v>
      </c>
      <c r="Z6004" s="17" t="str">
        <f>CONCATENATE(INT(spotify_top_songs_audio_features[[#This Row],[duration_ms]]/(60*1000)),":",MOD(INT(spotify_top_songs_audio_features[[#This Row],[duration_ms]]/1000),60))</f>
        <v>3:46</v>
      </c>
      <c r="AA60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004" t="str">
        <f>spotify_top_songs_audio_features[[#This Row],[track_name]]</f>
        <v>A Lie</v>
      </c>
    </row>
    <row r="6005" spans="1:28" x14ac:dyDescent="0.25">
      <c r="A6005" t="s">
        <v>16908</v>
      </c>
      <c r="B6005" t="s">
        <v>12661</v>
      </c>
      <c r="C6005" t="s">
        <v>16909</v>
      </c>
      <c r="D6005" t="s">
        <v>7765</v>
      </c>
      <c r="E6005" t="s">
        <v>142</v>
      </c>
      <c r="F6005" t="s">
        <v>24</v>
      </c>
      <c r="G6005" t="s">
        <v>25</v>
      </c>
      <c r="H6005">
        <v>961</v>
      </c>
      <c r="I6005">
        <v>502</v>
      </c>
      <c r="J6005">
        <v>312</v>
      </c>
      <c r="K6005" t="s">
        <v>6070</v>
      </c>
      <c r="L6005">
        <v>0</v>
      </c>
      <c r="M6005">
        <v>145</v>
      </c>
      <c r="N6005">
        <v>536</v>
      </c>
      <c r="O6005">
        <v>-8605</v>
      </c>
      <c r="P6005">
        <v>117078</v>
      </c>
      <c r="Q6005">
        <v>182285</v>
      </c>
      <c r="R6005">
        <v>1</v>
      </c>
      <c r="S6005">
        <v>4950275</v>
      </c>
      <c r="U6005" t="str">
        <f>IFERROR(LEFT(spotify_top_songs_audio_features[[#This Row],[artist_names]],SEARCH(",",spotify_top_songs_audio_features[[#This Row],[artist_names]])-1),spotify_top_songs_audio_features[[#This Row],[artist_names]])</f>
        <v>Dave</v>
      </c>
      <c r="V6005" t="str">
        <f>IFERROR(MID(spotify_top_songs_audio_features[[#This Row],[artist_names]],SEARCH(",",spotify_top_songs_audio_features[[#This Row],[artist_names]])+2,99),"")</f>
        <v/>
      </c>
      <c r="W6005" t="str">
        <f>spotify_top_songs_audio_features[[#This Row],[source]]</f>
        <v>Neighbourhood</v>
      </c>
      <c r="X6005" s="1">
        <f>spotify_top_songs_audio_features[[#This Row],[streams]]</f>
        <v>4950275</v>
      </c>
      <c r="Y6005" t="str">
        <f>IF(Tabela2[[#This Row],[feat]]="","","Feat")</f>
        <v/>
      </c>
      <c r="Z6005" s="17" t="str">
        <f>CONCATENATE(INT(spotify_top_songs_audio_features[[#This Row],[duration_ms]]/(60*1000)),":",MOD(INT(spotify_top_songs_audio_features[[#This Row],[duration_ms]]/1000),60))</f>
        <v>3:2</v>
      </c>
      <c r="AA60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05" t="str">
        <f>spotify_top_songs_audio_features[[#This Row],[track_name]]</f>
        <v>Verdansk</v>
      </c>
    </row>
    <row r="6006" spans="1:28" x14ac:dyDescent="0.25">
      <c r="A6006" t="s">
        <v>16910</v>
      </c>
      <c r="B6006" t="s">
        <v>16911</v>
      </c>
      <c r="C6006" t="s">
        <v>16912</v>
      </c>
      <c r="D6006" t="s">
        <v>341</v>
      </c>
      <c r="E6006" t="s">
        <v>102</v>
      </c>
      <c r="F6006" t="s">
        <v>32</v>
      </c>
      <c r="G6006" t="s">
        <v>25</v>
      </c>
      <c r="H6006">
        <v>594</v>
      </c>
      <c r="I6006">
        <v>722</v>
      </c>
      <c r="J6006">
        <v>398</v>
      </c>
      <c r="K6006" t="s">
        <v>8515</v>
      </c>
      <c r="L6006">
        <v>0</v>
      </c>
      <c r="M6006">
        <v>667</v>
      </c>
      <c r="N6006">
        <v>407</v>
      </c>
      <c r="O6006">
        <v>-5751</v>
      </c>
      <c r="P6006">
        <v>127877</v>
      </c>
      <c r="Q6006">
        <v>200322</v>
      </c>
      <c r="R6006">
        <v>1</v>
      </c>
      <c r="S6006">
        <v>4950269</v>
      </c>
      <c r="U6006" t="str">
        <f>IFERROR(LEFT(spotify_top_songs_audio_features[[#This Row],[artist_names]],SEARCH(",",spotify_top_songs_audio_features[[#This Row],[artist_names]])-1),spotify_top_songs_audio_features[[#This Row],[artist_names]])</f>
        <v>Martin Garrix</v>
      </c>
      <c r="V6006" t="str">
        <f>IFERROR(MID(spotify_top_songs_audio_features[[#This Row],[artist_names]],SEARCH(",",spotify_top_songs_audio_features[[#This Row],[artist_names]])+2,99),"")</f>
        <v>Justin Mylo, Dewain Whitmore</v>
      </c>
      <c r="W6006" t="str">
        <f>spotify_top_songs_audio_features[[#This Row],[source]]</f>
        <v>Epic Amsterdam</v>
      </c>
      <c r="X6006" s="1">
        <f>spotify_top_songs_audio_features[[#This Row],[streams]]</f>
        <v>4950269</v>
      </c>
      <c r="Y6006" t="str">
        <f>IF(Tabela2[[#This Row],[feat]]="","","Feat")</f>
        <v>Feat</v>
      </c>
      <c r="Z6006" s="17" t="str">
        <f>CONCATENATE(INT(spotify_top_songs_audio_features[[#This Row],[duration_ms]]/(60*1000)),":",MOD(INT(spotify_top_songs_audio_features[[#This Row],[duration_ms]]/1000),60))</f>
        <v>3:20</v>
      </c>
      <c r="AA60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006" t="str">
        <f>spotify_top_songs_audio_features[[#This Row],[track_name]]</f>
        <v>Burn Out (feat. Dewain Whitmore)</v>
      </c>
    </row>
    <row r="6007" spans="1:28" x14ac:dyDescent="0.25">
      <c r="A6007" t="s">
        <v>16247</v>
      </c>
      <c r="B6007" t="s">
        <v>155</v>
      </c>
      <c r="C6007" t="s">
        <v>16248</v>
      </c>
      <c r="D6007" t="s">
        <v>157</v>
      </c>
      <c r="E6007" t="s">
        <v>113</v>
      </c>
      <c r="F6007" t="s">
        <v>32</v>
      </c>
      <c r="G6007" t="s">
        <v>25</v>
      </c>
      <c r="H6007">
        <v>821</v>
      </c>
      <c r="I6007">
        <v>767</v>
      </c>
      <c r="J6007">
        <v>275</v>
      </c>
      <c r="K6007" t="s">
        <v>930</v>
      </c>
      <c r="L6007">
        <v>434</v>
      </c>
      <c r="M6007">
        <v>117</v>
      </c>
      <c r="N6007">
        <v>698</v>
      </c>
      <c r="O6007">
        <v>-4934</v>
      </c>
      <c r="P6007">
        <v>159959</v>
      </c>
      <c r="Q6007">
        <v>167217</v>
      </c>
      <c r="R6007">
        <v>1</v>
      </c>
      <c r="S6007">
        <v>4947824</v>
      </c>
      <c r="U6007" t="str">
        <f>IFERROR(LEFT(spotify_top_songs_audio_features[[#This Row],[artist_names]],SEARCH(",",spotify_top_songs_audio_features[[#This Row],[artist_names]])-1),spotify_top_songs_audio_features[[#This Row],[artist_names]])</f>
        <v>RIN</v>
      </c>
      <c r="V6007" t="str">
        <f>IFERROR(MID(spotify_top_songs_audio_features[[#This Row],[artist_names]],SEARCH(",",spotify_top_songs_audio_features[[#This Row],[artist_names]])+2,99),"")</f>
        <v/>
      </c>
      <c r="W6007" t="str">
        <f>spotify_top_songs_audio_features[[#This Row],[source]]</f>
        <v>GOLD LEAGUE/DIVISION</v>
      </c>
      <c r="X6007" s="1">
        <f>spotify_top_songs_audio_features[[#This Row],[streams]]</f>
        <v>4947824</v>
      </c>
      <c r="Y6007" t="str">
        <f>IF(Tabela2[[#This Row],[feat]]="","","Feat")</f>
        <v/>
      </c>
      <c r="Z6007" s="17" t="str">
        <f>CONCATENATE(INT(spotify_top_songs_audio_features[[#This Row],[duration_ms]]/(60*1000)),":",MOD(INT(spotify_top_songs_audio_features[[#This Row],[duration_ms]]/1000),60))</f>
        <v>2:47</v>
      </c>
      <c r="AA60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007" t="str">
        <f>spotify_top_songs_audio_features[[#This Row],[track_name]]</f>
        <v>Vintage</v>
      </c>
    </row>
    <row r="6008" spans="1:28" x14ac:dyDescent="0.25">
      <c r="A6008" t="s">
        <v>16391</v>
      </c>
      <c r="B6008" t="s">
        <v>793</v>
      </c>
      <c r="C6008" t="s">
        <v>3167</v>
      </c>
      <c r="D6008" t="s">
        <v>795</v>
      </c>
      <c r="E6008" t="s">
        <v>31</v>
      </c>
      <c r="F6008" t="s">
        <v>24</v>
      </c>
      <c r="G6008" t="s">
        <v>25</v>
      </c>
      <c r="H6008">
        <v>675</v>
      </c>
      <c r="I6008">
        <v>662</v>
      </c>
      <c r="J6008">
        <v>318</v>
      </c>
      <c r="K6008" t="s">
        <v>8466</v>
      </c>
      <c r="L6008">
        <v>0</v>
      </c>
      <c r="M6008">
        <v>128</v>
      </c>
      <c r="N6008">
        <v>536</v>
      </c>
      <c r="O6008">
        <v>-4989</v>
      </c>
      <c r="P6008">
        <v>134936</v>
      </c>
      <c r="Q6008">
        <v>201240</v>
      </c>
      <c r="R6008">
        <v>28</v>
      </c>
      <c r="S6008">
        <v>4947491</v>
      </c>
      <c r="U6008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6008" t="str">
        <f>IFERROR(MID(spotify_top_songs_audio_features[[#This Row],[artist_names]],SEARCH(",",spotify_top_songs_audio_features[[#This Row],[artist_names]])+2,99),"")</f>
        <v/>
      </c>
      <c r="W6008" t="str">
        <f>spotify_top_songs_audio_features[[#This Row],[source]]</f>
        <v>Kid Ina Korner / Interscope</v>
      </c>
      <c r="X6008" s="1">
        <f>spotify_top_songs_audio_features[[#This Row],[streams]]</f>
        <v>4947491</v>
      </c>
      <c r="Y6008" t="str">
        <f>IF(Tabela2[[#This Row],[feat]]="","","Feat")</f>
        <v/>
      </c>
      <c r="Z6008" s="17" t="str">
        <f>CONCATENATE(INT(spotify_top_songs_audio_features[[#This Row],[duration_ms]]/(60*1000)),":",MOD(INT(spotify_top_songs_audio_features[[#This Row],[duration_ms]]/1000),60))</f>
        <v>3:21</v>
      </c>
      <c r="AA60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008" t="str">
        <f>spotify_top_songs_audio_features[[#This Row],[track_name]]</f>
        <v>Whatever It Takes</v>
      </c>
    </row>
    <row r="6009" spans="1:28" x14ac:dyDescent="0.25">
      <c r="A6009" t="s">
        <v>4013</v>
      </c>
      <c r="B6009" t="s">
        <v>4014</v>
      </c>
      <c r="C6009" t="s">
        <v>4015</v>
      </c>
      <c r="D6009" t="s">
        <v>712</v>
      </c>
      <c r="E6009" t="s">
        <v>70</v>
      </c>
      <c r="F6009" t="s">
        <v>24</v>
      </c>
      <c r="G6009" t="s">
        <v>25</v>
      </c>
      <c r="H6009">
        <v>837</v>
      </c>
      <c r="I6009">
        <v>601</v>
      </c>
      <c r="J6009">
        <v>198</v>
      </c>
      <c r="K6009" t="s">
        <v>3976</v>
      </c>
      <c r="L6009">
        <v>0</v>
      </c>
      <c r="M6009">
        <v>928</v>
      </c>
      <c r="N6009">
        <v>749</v>
      </c>
      <c r="O6009">
        <v>-5628</v>
      </c>
      <c r="P6009">
        <v>142977</v>
      </c>
      <c r="Q6009">
        <v>176756</v>
      </c>
      <c r="R6009">
        <v>1</v>
      </c>
      <c r="S6009">
        <v>4946997</v>
      </c>
      <c r="U6009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6009" t="str">
        <f>IFERROR(MID(spotify_top_songs_audio_features[[#This Row],[artist_names]],SEARCH(",",spotify_top_songs_audio_features[[#This Row],[artist_names]])+2,99),"")</f>
        <v>Young Thug</v>
      </c>
      <c r="W6009" t="str">
        <f>spotify_top_songs_audio_features[[#This Row],[source]]</f>
        <v>Generation Now/Atlantic</v>
      </c>
      <c r="X6009" s="1">
        <f>spotify_top_songs_audio_features[[#This Row],[streams]]</f>
        <v>4946997</v>
      </c>
      <c r="Y6009" t="str">
        <f>IF(Tabela2[[#This Row],[feat]]="","","Feat")</f>
        <v>Feat</v>
      </c>
      <c r="Z6009" s="17" t="str">
        <f>CONCATENATE(INT(spotify_top_songs_audio_features[[#This Row],[duration_ms]]/(60*1000)),":",MOD(INT(spotify_top_songs_audio_features[[#This Row],[duration_ms]]/1000),60))</f>
        <v>2:56</v>
      </c>
      <c r="AA60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009" t="str">
        <f>spotify_top_songs_audio_features[[#This Row],[track_name]]</f>
        <v>Got The Guap (feat. Young Thug)</v>
      </c>
    </row>
    <row r="6010" spans="1:28" x14ac:dyDescent="0.25">
      <c r="A6010" t="s">
        <v>11891</v>
      </c>
      <c r="B6010" t="s">
        <v>11892</v>
      </c>
      <c r="C6010" t="s">
        <v>11893</v>
      </c>
      <c r="D6010" t="s">
        <v>385</v>
      </c>
      <c r="E6010" t="s">
        <v>97</v>
      </c>
      <c r="F6010" t="s">
        <v>24</v>
      </c>
      <c r="G6010" t="s">
        <v>152</v>
      </c>
      <c r="H6010">
        <v>697</v>
      </c>
      <c r="I6010">
        <v>664</v>
      </c>
      <c r="J6010">
        <v>626</v>
      </c>
      <c r="K6010" t="s">
        <v>11894</v>
      </c>
      <c r="L6010">
        <v>0</v>
      </c>
      <c r="M6010">
        <v>304</v>
      </c>
      <c r="N6010">
        <v>566</v>
      </c>
      <c r="O6010">
        <v>-7148</v>
      </c>
      <c r="P6010">
        <v>104979</v>
      </c>
      <c r="Q6010">
        <v>265467</v>
      </c>
      <c r="R6010">
        <v>1</v>
      </c>
      <c r="S6010">
        <v>4946549</v>
      </c>
      <c r="U6010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6010" t="str">
        <f>IFERROR(MID(spotify_top_songs_audio_features[[#This Row],[artist_names]],SEARCH(",",spotify_top_songs_audio_features[[#This Row],[artist_names]])+2,99),"")</f>
        <v>P!nk</v>
      </c>
      <c r="W6010" t="str">
        <f>spotify_top_songs_audio_features[[#This Row],[source]]</f>
        <v>Aftermath</v>
      </c>
      <c r="X6010" s="1">
        <f>spotify_top_songs_audio_features[[#This Row],[streams]]</f>
        <v>4946549</v>
      </c>
      <c r="Y6010" t="str">
        <f>IF(Tabela2[[#This Row],[feat]]="","","Feat")</f>
        <v>Feat</v>
      </c>
      <c r="Z6010" s="17" t="str">
        <f>CONCATENATE(INT(spotify_top_songs_audio_features[[#This Row],[duration_ms]]/(60*1000)),":",MOD(INT(spotify_top_songs_audio_features[[#This Row],[duration_ms]]/1000),60))</f>
        <v>4:25</v>
      </c>
      <c r="AA60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010" t="str">
        <f>spotify_top_songs_audio_features[[#This Row],[track_name]]</f>
        <v>Need Me (feat. Pink)</v>
      </c>
    </row>
    <row r="6011" spans="1:28" x14ac:dyDescent="0.25">
      <c r="A6011" t="s">
        <v>6124</v>
      </c>
      <c r="B6011" t="s">
        <v>6125</v>
      </c>
      <c r="C6011" t="s">
        <v>6126</v>
      </c>
      <c r="D6011" t="s">
        <v>254</v>
      </c>
      <c r="E6011" t="s">
        <v>142</v>
      </c>
      <c r="F6011" t="s">
        <v>32</v>
      </c>
      <c r="G6011" t="s">
        <v>25</v>
      </c>
      <c r="H6011">
        <v>722</v>
      </c>
      <c r="I6011">
        <v>646</v>
      </c>
      <c r="J6011">
        <v>31</v>
      </c>
      <c r="K6011" t="s">
        <v>6127</v>
      </c>
      <c r="L6011">
        <v>0</v>
      </c>
      <c r="M6011">
        <v>594</v>
      </c>
      <c r="N6011">
        <v>661</v>
      </c>
      <c r="O6011">
        <v>-6743</v>
      </c>
      <c r="P6011">
        <v>136955</v>
      </c>
      <c r="Q6011">
        <v>144097</v>
      </c>
      <c r="R6011">
        <v>1</v>
      </c>
      <c r="S6011">
        <v>4939508</v>
      </c>
      <c r="U6011" t="str">
        <f>IFERROR(LEFT(spotify_top_songs_audio_features[[#This Row],[artist_names]],SEARCH(",",spotify_top_songs_audio_features[[#This Row],[artist_names]])-1),spotify_top_songs_audio_features[[#This Row],[artist_names]])</f>
        <v>MACHETE</v>
      </c>
      <c r="V6011" t="str">
        <f>IFERROR(MID(spotify_top_songs_audio_features[[#This Row],[artist_names]],SEARCH(",",spotify_top_songs_audio_features[[#This Row],[artist_names]])+2,99),"")</f>
        <v>Salmo, Nitro, Marracash</v>
      </c>
      <c r="W6011" t="str">
        <f>spotify_top_songs_audio_features[[#This Row],[source]]</f>
        <v>Epic</v>
      </c>
      <c r="X6011" s="1">
        <f>spotify_top_songs_audio_features[[#This Row],[streams]]</f>
        <v>4939508</v>
      </c>
      <c r="Y6011" t="str">
        <f>IF(Tabela2[[#This Row],[feat]]="","","Feat")</f>
        <v>Feat</v>
      </c>
      <c r="Z6011" s="17" t="str">
        <f>CONCATENATE(INT(spotify_top_songs_audio_features[[#This Row],[duration_ms]]/(60*1000)),":",MOD(INT(spotify_top_songs_audio_features[[#This Row],[duration_ms]]/1000),60))</f>
        <v>2:24</v>
      </c>
      <c r="AA60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11" t="str">
        <f>spotify_top_songs_audio_features[[#This Row],[track_name]]</f>
        <v>MARYLEAN (feat. Marracash) - prod. Low Kidd</v>
      </c>
    </row>
    <row r="6012" spans="1:28" x14ac:dyDescent="0.25">
      <c r="A6012" t="s">
        <v>9364</v>
      </c>
      <c r="B6012" t="s">
        <v>7038</v>
      </c>
      <c r="C6012" t="s">
        <v>9365</v>
      </c>
      <c r="D6012" t="s">
        <v>3711</v>
      </c>
      <c r="E6012" t="s">
        <v>102</v>
      </c>
      <c r="F6012" t="s">
        <v>32</v>
      </c>
      <c r="G6012" t="s">
        <v>25</v>
      </c>
      <c r="H6012">
        <v>548</v>
      </c>
      <c r="I6012">
        <v>649</v>
      </c>
      <c r="J6012">
        <v>29</v>
      </c>
      <c r="K6012" t="s">
        <v>6039</v>
      </c>
      <c r="L6012">
        <v>44</v>
      </c>
      <c r="M6012">
        <v>13</v>
      </c>
      <c r="N6012">
        <v>222</v>
      </c>
      <c r="O6012">
        <v>-4796</v>
      </c>
      <c r="P6012">
        <v>141853</v>
      </c>
      <c r="Q6012">
        <v>204319</v>
      </c>
      <c r="R6012">
        <v>1</v>
      </c>
      <c r="S6012">
        <v>4938864</v>
      </c>
      <c r="U6012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6012" t="str">
        <f>IFERROR(MID(spotify_top_songs_audio_features[[#This Row],[artist_names]],SEARCH(",",spotify_top_songs_audio_features[[#This Row],[artist_names]])+2,99),"")</f>
        <v/>
      </c>
      <c r="W6012" t="str">
        <f>spotify_top_songs_audio_features[[#This Row],[source]]</f>
        <v>Stay High</v>
      </c>
      <c r="X6012" s="1">
        <f>spotify_top_songs_audio_features[[#This Row],[streams]]</f>
        <v>4938864</v>
      </c>
      <c r="Y6012" t="str">
        <f>IF(Tabela2[[#This Row],[feat]]="","","Feat")</f>
        <v/>
      </c>
      <c r="Z6012" s="17" t="str">
        <f>CONCATENATE(INT(spotify_top_songs_audio_features[[#This Row],[duration_ms]]/(60*1000)),":",MOD(INT(spotify_top_songs_audio_features[[#This Row],[duration_ms]]/1000),60))</f>
        <v>3:24</v>
      </c>
      <c r="AA60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012" t="str">
        <f>spotify_top_songs_audio_features[[#This Row],[track_name]]</f>
        <v>Rich Rich</v>
      </c>
    </row>
    <row r="6013" spans="1:28" x14ac:dyDescent="0.25">
      <c r="A6013" t="s">
        <v>14108</v>
      </c>
      <c r="B6013" t="s">
        <v>14109</v>
      </c>
      <c r="C6013" t="s">
        <v>14110</v>
      </c>
      <c r="D6013" t="s">
        <v>1938</v>
      </c>
      <c r="E6013" t="s">
        <v>102</v>
      </c>
      <c r="F6013" t="s">
        <v>32</v>
      </c>
      <c r="G6013" t="s">
        <v>25</v>
      </c>
      <c r="H6013">
        <v>629</v>
      </c>
      <c r="I6013">
        <v>727</v>
      </c>
      <c r="J6013">
        <v>499</v>
      </c>
      <c r="K6013" t="s">
        <v>2173</v>
      </c>
      <c r="L6013">
        <v>0</v>
      </c>
      <c r="M6013">
        <v>138</v>
      </c>
      <c r="N6013">
        <v>132</v>
      </c>
      <c r="O6013">
        <v>-4387</v>
      </c>
      <c r="P6013">
        <v>149978</v>
      </c>
      <c r="Q6013">
        <v>230400</v>
      </c>
      <c r="R6013">
        <v>1</v>
      </c>
      <c r="S6013">
        <v>4938139</v>
      </c>
      <c r="U6013" t="str">
        <f>IFERROR(LEFT(spotify_top_songs_audio_features[[#This Row],[artist_names]],SEARCH(",",spotify_top_songs_audio_features[[#This Row],[artist_names]])-1),spotify_top_songs_audio_features[[#This Row],[artist_names]])</f>
        <v>Matuê</v>
      </c>
      <c r="V6013" t="str">
        <f>IFERROR(MID(spotify_top_songs_audio_features[[#This Row],[artist_names]],SEARCH(",",spotify_top_songs_audio_features[[#This Row],[artist_names]])+2,99),"")</f>
        <v/>
      </c>
      <c r="W6013" t="str">
        <f>spotify_top_songs_audio_features[[#This Row],[source]]</f>
        <v>Sony Music Entertainment</v>
      </c>
      <c r="X6013" s="1">
        <f>spotify_top_songs_audio_features[[#This Row],[streams]]</f>
        <v>4938139</v>
      </c>
      <c r="Y6013" t="str">
        <f>IF(Tabela2[[#This Row],[feat]]="","","Feat")</f>
        <v/>
      </c>
      <c r="Z6013" s="17" t="str">
        <f>CONCATENATE(INT(spotify_top_songs_audio_features[[#This Row],[duration_ms]]/(60*1000)),":",MOD(INT(spotify_top_songs_audio_features[[#This Row],[duration_ms]]/1000),60))</f>
        <v>3:50</v>
      </c>
      <c r="AA60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013" t="str">
        <f>spotify_top_songs_audio_features[[#This Row],[track_name]]</f>
        <v>Máquina do Tempo</v>
      </c>
    </row>
    <row r="6014" spans="1:28" x14ac:dyDescent="0.25">
      <c r="A6014" t="s">
        <v>12960</v>
      </c>
      <c r="B6014" t="s">
        <v>12961</v>
      </c>
      <c r="C6014" t="s">
        <v>12962</v>
      </c>
      <c r="D6014" t="s">
        <v>1345</v>
      </c>
      <c r="E6014" t="s">
        <v>31</v>
      </c>
      <c r="F6014" t="s">
        <v>24</v>
      </c>
      <c r="G6014" t="s">
        <v>25</v>
      </c>
      <c r="H6014">
        <v>851</v>
      </c>
      <c r="I6014">
        <v>85</v>
      </c>
      <c r="J6014">
        <v>904</v>
      </c>
      <c r="K6014" t="s">
        <v>1265</v>
      </c>
      <c r="L6014">
        <v>0</v>
      </c>
      <c r="M6014">
        <v>145</v>
      </c>
      <c r="N6014">
        <v>642</v>
      </c>
      <c r="O6014">
        <v>-34</v>
      </c>
      <c r="P6014">
        <v>99975</v>
      </c>
      <c r="Q6014">
        <v>165605</v>
      </c>
      <c r="R6014">
        <v>1</v>
      </c>
      <c r="S6014">
        <v>4936877</v>
      </c>
      <c r="U6014" t="str">
        <f>IFERROR(LEFT(spotify_top_songs_audio_features[[#This Row],[artist_names]],SEARCH(",",spotify_top_songs_audio_features[[#This Row],[artist_names]])-1),spotify_top_songs_audio_features[[#This Row],[artist_names]])</f>
        <v>Tory Lanez</v>
      </c>
      <c r="V6014" t="str">
        <f>IFERROR(MID(spotify_top_songs_audio_features[[#This Row],[artist_names]],SEARCH(",",spotify_top_songs_audio_features[[#This Row],[artist_names]])+2,99),"")</f>
        <v>Quavo, Tyga</v>
      </c>
      <c r="W6014" t="str">
        <f>spotify_top_songs_audio_features[[#This Row],[source]]</f>
        <v>Mad Love/Interscope Records</v>
      </c>
      <c r="X6014" s="1">
        <f>spotify_top_songs_audio_features[[#This Row],[streams]]</f>
        <v>4936877</v>
      </c>
      <c r="Y6014" t="str">
        <f>IF(Tabela2[[#This Row],[feat]]="","","Feat")</f>
        <v>Feat</v>
      </c>
      <c r="Z6014" s="17" t="str">
        <f>CONCATENATE(INT(spotify_top_songs_audio_features[[#This Row],[duration_ms]]/(60*1000)),":",MOD(INT(spotify_top_songs_audio_features[[#This Row],[duration_ms]]/1000),60))</f>
        <v>2:45</v>
      </c>
      <c r="AA60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014" t="str">
        <f>spotify_top_songs_audio_features[[#This Row],[track_name]]</f>
        <v>Broke Leg (with Quavo &amp; Tyga)</v>
      </c>
    </row>
    <row r="6015" spans="1:28" x14ac:dyDescent="0.25">
      <c r="A6015" t="s">
        <v>17566</v>
      </c>
      <c r="B6015" t="s">
        <v>5628</v>
      </c>
      <c r="C6015" t="s">
        <v>5629</v>
      </c>
      <c r="D6015" t="s">
        <v>2864</v>
      </c>
      <c r="E6015" t="s">
        <v>97</v>
      </c>
      <c r="F6015" t="s">
        <v>32</v>
      </c>
      <c r="G6015" t="s">
        <v>25</v>
      </c>
      <c r="H6015">
        <v>909</v>
      </c>
      <c r="I6015">
        <v>755</v>
      </c>
      <c r="J6015">
        <v>236</v>
      </c>
      <c r="K6015" t="s">
        <v>15534</v>
      </c>
      <c r="L6015">
        <v>121</v>
      </c>
      <c r="M6015">
        <v>106</v>
      </c>
      <c r="N6015">
        <v>638</v>
      </c>
      <c r="O6015">
        <v>-259</v>
      </c>
      <c r="P6015">
        <v>120948</v>
      </c>
      <c r="Q6015">
        <v>145972</v>
      </c>
      <c r="R6015">
        <v>4</v>
      </c>
      <c r="S6015">
        <v>4935249</v>
      </c>
      <c r="U6015" t="str">
        <f>IFERROR(LEFT(spotify_top_songs_audio_features[[#This Row],[artist_names]],SEARCH(",",spotify_top_songs_audio_features[[#This Row],[artist_names]])-1),spotify_top_songs_audio_features[[#This Row],[artist_names]])</f>
        <v>Dj Kass</v>
      </c>
      <c r="V6015" t="str">
        <f>IFERROR(MID(spotify_top_songs_audio_features[[#This Row],[artist_names]],SEARCH(",",spotify_top_songs_audio_features[[#This Row],[artist_names]])+2,99),"")</f>
        <v/>
      </c>
      <c r="W6015" t="str">
        <f>spotify_top_songs_audio_features[[#This Row],[source]]</f>
        <v>eOne Music</v>
      </c>
      <c r="X6015" s="1">
        <f>spotify_top_songs_audio_features[[#This Row],[streams]]</f>
        <v>4935249</v>
      </c>
      <c r="Y6015" t="str">
        <f>IF(Tabela2[[#This Row],[feat]]="","","Feat")</f>
        <v/>
      </c>
      <c r="Z6015" s="17" t="str">
        <f>CONCATENATE(INT(spotify_top_songs_audio_features[[#This Row],[duration_ms]]/(60*1000)),":",MOD(INT(spotify_top_songs_audio_features[[#This Row],[duration_ms]]/1000),60))</f>
        <v>2:25</v>
      </c>
      <c r="AA60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015" t="str">
        <f>spotify_top_songs_audio_features[[#This Row],[track_name]]</f>
        <v>Scooby Doo Pa Pa</v>
      </c>
    </row>
    <row r="6016" spans="1:28" x14ac:dyDescent="0.25">
      <c r="A6016" t="s">
        <v>15192</v>
      </c>
      <c r="B6016" t="s">
        <v>383</v>
      </c>
      <c r="C6016" t="s">
        <v>15193</v>
      </c>
      <c r="D6016" t="s">
        <v>385</v>
      </c>
      <c r="E6016" t="s">
        <v>23</v>
      </c>
      <c r="F6016" t="s">
        <v>24</v>
      </c>
      <c r="G6016" t="s">
        <v>25</v>
      </c>
      <c r="H6016">
        <v>657</v>
      </c>
      <c r="I6016">
        <v>826</v>
      </c>
      <c r="J6016">
        <v>293</v>
      </c>
      <c r="K6016" t="s">
        <v>543</v>
      </c>
      <c r="L6016">
        <v>554</v>
      </c>
      <c r="M6016">
        <v>967</v>
      </c>
      <c r="N6016">
        <v>26</v>
      </c>
      <c r="O6016">
        <v>-4544</v>
      </c>
      <c r="P6016">
        <v>85064</v>
      </c>
      <c r="Q6016">
        <v>254760</v>
      </c>
      <c r="R6016">
        <v>1</v>
      </c>
      <c r="S6016">
        <v>4931650</v>
      </c>
      <c r="U6016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6016" t="str">
        <f>IFERROR(MID(spotify_top_songs_audio_features[[#This Row],[artist_names]],SEARCH(",",spotify_top_songs_audio_features[[#This Row],[artist_names]])+2,99),"")</f>
        <v/>
      </c>
      <c r="W6016" t="str">
        <f>spotify_top_songs_audio_features[[#This Row],[source]]</f>
        <v>Aftermath</v>
      </c>
      <c r="X6016" s="1">
        <f>spotify_top_songs_audio_features[[#This Row],[streams]]</f>
        <v>4931650</v>
      </c>
      <c r="Y6016" t="str">
        <f>IF(Tabela2[[#This Row],[feat]]="","","Feat")</f>
        <v/>
      </c>
      <c r="Z6016" s="17" t="str">
        <f>CONCATENATE(INT(spotify_top_songs_audio_features[[#This Row],[duration_ms]]/(60*1000)),":",MOD(INT(spotify_top_songs_audio_features[[#This Row],[duration_ms]]/1000),60))</f>
        <v>4:14</v>
      </c>
      <c r="AA60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16" t="str">
        <f>spotify_top_songs_audio_features[[#This Row],[track_name]]</f>
        <v>Castle</v>
      </c>
    </row>
    <row r="6017" spans="1:28" x14ac:dyDescent="0.25">
      <c r="A6017" t="s">
        <v>15864</v>
      </c>
      <c r="B6017" t="s">
        <v>15865</v>
      </c>
      <c r="C6017" t="s">
        <v>15866</v>
      </c>
      <c r="D6017" t="s">
        <v>1244</v>
      </c>
      <c r="E6017" t="s">
        <v>142</v>
      </c>
      <c r="F6017" t="s">
        <v>24</v>
      </c>
      <c r="G6017" t="s">
        <v>25</v>
      </c>
      <c r="H6017">
        <v>787</v>
      </c>
      <c r="I6017">
        <v>728</v>
      </c>
      <c r="J6017">
        <v>417</v>
      </c>
      <c r="K6017" t="s">
        <v>2387</v>
      </c>
      <c r="L6017">
        <v>0</v>
      </c>
      <c r="M6017">
        <v>316</v>
      </c>
      <c r="N6017">
        <v>198</v>
      </c>
      <c r="O6017">
        <v>-4049</v>
      </c>
      <c r="P6017">
        <v>119945</v>
      </c>
      <c r="Q6017">
        <v>248043</v>
      </c>
      <c r="R6017">
        <v>1</v>
      </c>
      <c r="S6017">
        <v>4931256</v>
      </c>
      <c r="U6017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6017" t="str">
        <f>IFERROR(MID(spotify_top_songs_audio_features[[#This Row],[artist_names]],SEARCH(",",spotify_top_songs_audio_features[[#This Row],[artist_names]])+2,99),"")</f>
        <v>Sheck Wes, Offset, 21 Savage, Gucci Mane</v>
      </c>
      <c r="W6017" t="str">
        <f>spotify_top_songs_audio_features[[#This Row],[source]]</f>
        <v>DJ Snake Music Productions Limited</v>
      </c>
      <c r="X6017" s="1">
        <f>spotify_top_songs_audio_features[[#This Row],[streams]]</f>
        <v>4931256</v>
      </c>
      <c r="Y6017" t="str">
        <f>IF(Tabela2[[#This Row],[feat]]="","","Feat")</f>
        <v>Feat</v>
      </c>
      <c r="Z6017" s="17" t="str">
        <f>CONCATENATE(INT(spotify_top_songs_audio_features[[#This Row],[duration_ms]]/(60*1000)),":",MOD(INT(spotify_top_songs_audio_features[[#This Row],[duration_ms]]/1000),60))</f>
        <v>4:8</v>
      </c>
      <c r="AA60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17" t="str">
        <f>spotify_top_songs_audio_features[[#This Row],[track_name]]</f>
        <v>Enzo (with Sheck Wes, feat. Offset, 21 Savage &amp; Gucci Mane)</v>
      </c>
    </row>
    <row r="6018" spans="1:28" x14ac:dyDescent="0.25">
      <c r="A6018" t="s">
        <v>6641</v>
      </c>
      <c r="B6018" t="s">
        <v>4017</v>
      </c>
      <c r="C6018" t="s">
        <v>6642</v>
      </c>
      <c r="D6018" t="s">
        <v>282</v>
      </c>
      <c r="E6018" t="s">
        <v>70</v>
      </c>
      <c r="F6018" t="s">
        <v>24</v>
      </c>
      <c r="G6018" t="s">
        <v>25</v>
      </c>
      <c r="H6018">
        <v>857</v>
      </c>
      <c r="I6018">
        <v>574</v>
      </c>
      <c r="J6018">
        <v>416</v>
      </c>
      <c r="K6018" t="s">
        <v>6643</v>
      </c>
      <c r="L6018">
        <v>1.2400000000000001E-4</v>
      </c>
      <c r="M6018">
        <v>663</v>
      </c>
      <c r="N6018">
        <v>906</v>
      </c>
      <c r="O6018">
        <v>-6441</v>
      </c>
      <c r="P6018">
        <v>116008</v>
      </c>
      <c r="Q6018">
        <v>138371</v>
      </c>
      <c r="R6018">
        <v>1</v>
      </c>
      <c r="S6018">
        <v>4923311</v>
      </c>
      <c r="U6018" t="str">
        <f>IFERROR(LEFT(spotify_top_songs_audio_features[[#This Row],[artist_names]],SEARCH(",",spotify_top_songs_audio_features[[#This Row],[artist_names]])-1),spotify_top_songs_audio_features[[#This Row],[artist_names]])</f>
        <v>ROSALÍA</v>
      </c>
      <c r="V6018" t="str">
        <f>IFERROR(MID(spotify_top_songs_audio_features[[#This Row],[artist_names]],SEARCH(",",spotify_top_songs_audio_features[[#This Row],[artist_names]])+2,99),"")</f>
        <v/>
      </c>
      <c r="W6018" t="str">
        <f>spotify_top_songs_audio_features[[#This Row],[source]]</f>
        <v>Columbia</v>
      </c>
      <c r="X6018" s="1">
        <f>spotify_top_songs_audio_features[[#This Row],[streams]]</f>
        <v>4923311</v>
      </c>
      <c r="Y6018" t="str">
        <f>IF(Tabela2[[#This Row],[feat]]="","","Feat")</f>
        <v/>
      </c>
      <c r="Z6018" s="17" t="str">
        <f>CONCATENATE(INT(spotify_top_songs_audio_features[[#This Row],[duration_ms]]/(60*1000)),":",MOD(INT(spotify_top_songs_audio_features[[#This Row],[duration_ms]]/1000),60))</f>
        <v>2:18</v>
      </c>
      <c r="AA60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018" t="str">
        <f>spotify_top_songs_audio_features[[#This Row],[track_name]]</f>
        <v>Milionària</v>
      </c>
    </row>
    <row r="6019" spans="1:28" x14ac:dyDescent="0.25">
      <c r="A6019" t="s">
        <v>10803</v>
      </c>
      <c r="B6019" t="s">
        <v>10804</v>
      </c>
      <c r="C6019" t="s">
        <v>10805</v>
      </c>
      <c r="D6019" t="s">
        <v>171</v>
      </c>
      <c r="E6019" t="s">
        <v>142</v>
      </c>
      <c r="F6019" t="s">
        <v>24</v>
      </c>
      <c r="G6019" t="s">
        <v>25</v>
      </c>
      <c r="H6019">
        <v>848</v>
      </c>
      <c r="I6019">
        <v>708</v>
      </c>
      <c r="J6019">
        <v>366</v>
      </c>
      <c r="K6019" t="s">
        <v>925</v>
      </c>
      <c r="L6019">
        <v>0</v>
      </c>
      <c r="M6019">
        <v>948</v>
      </c>
      <c r="N6019">
        <v>926</v>
      </c>
      <c r="O6019">
        <v>-6336</v>
      </c>
      <c r="P6019">
        <v>137973</v>
      </c>
      <c r="Q6019">
        <v>191869</v>
      </c>
      <c r="R6019">
        <v>1</v>
      </c>
      <c r="S6019">
        <v>4920218</v>
      </c>
      <c r="U6019" t="str">
        <f>IFERROR(LEFT(spotify_top_songs_audio_features[[#This Row],[artist_names]],SEARCH(",",spotify_top_songs_audio_features[[#This Row],[artist_names]])-1),spotify_top_songs_audio_features[[#This Row],[artist_names]])</f>
        <v>Sfera Ebbasta</v>
      </c>
      <c r="V6019" t="str">
        <f>IFERROR(MID(spotify_top_songs_audio_features[[#This Row],[artist_names]],SEARCH(",",spotify_top_songs_audio_features[[#This Row],[artist_names]])+2,99),"")</f>
        <v>Diplo</v>
      </c>
      <c r="W6019" t="str">
        <f>spotify_top_songs_audio_features[[#This Row],[source]]</f>
        <v>Universal Music Italia srL.</v>
      </c>
      <c r="X6019" s="1">
        <f>spotify_top_songs_audio_features[[#This Row],[streams]]</f>
        <v>4920218</v>
      </c>
      <c r="Y6019" t="str">
        <f>IF(Tabela2[[#This Row],[feat]]="","","Feat")</f>
        <v>Feat</v>
      </c>
      <c r="Z6019" s="17" t="str">
        <f>CONCATENATE(INT(spotify_top_songs_audio_features[[#This Row],[duration_ms]]/(60*1000)),":",MOD(INT(spotify_top_songs_audio_features[[#This Row],[duration_ms]]/1000),60))</f>
        <v>3:11</v>
      </c>
      <c r="AA60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19" t="str">
        <f>spotify_top_songs_audio_features[[#This Row],[track_name]]</f>
        <v>Hollywood (feat. Diplo)</v>
      </c>
    </row>
    <row r="6020" spans="1:28" x14ac:dyDescent="0.25">
      <c r="A6020" t="s">
        <v>15358</v>
      </c>
      <c r="B6020" t="s">
        <v>5311</v>
      </c>
      <c r="C6020" t="s">
        <v>13190</v>
      </c>
      <c r="D6020" t="s">
        <v>390</v>
      </c>
      <c r="E6020" t="s">
        <v>23</v>
      </c>
      <c r="F6020" t="s">
        <v>32</v>
      </c>
      <c r="G6020" t="s">
        <v>25</v>
      </c>
      <c r="H6020">
        <v>604</v>
      </c>
      <c r="I6020">
        <v>603</v>
      </c>
      <c r="J6020">
        <v>389</v>
      </c>
      <c r="K6020" t="s">
        <v>9113</v>
      </c>
      <c r="L6020">
        <v>0</v>
      </c>
      <c r="M6020">
        <v>126</v>
      </c>
      <c r="N6020">
        <v>15</v>
      </c>
      <c r="O6020">
        <v>-6324</v>
      </c>
      <c r="P6020">
        <v>94989</v>
      </c>
      <c r="Q6020">
        <v>217413</v>
      </c>
      <c r="R6020">
        <v>1</v>
      </c>
      <c r="S6020">
        <v>4919402</v>
      </c>
      <c r="U6020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6020" t="str">
        <f>IFERROR(MID(spotify_top_songs_audio_features[[#This Row],[artist_names]],SEARCH(",",spotify_top_songs_audio_features[[#This Row],[artist_names]])+2,99),"")</f>
        <v>Emily Warren</v>
      </c>
      <c r="W6020" t="str">
        <f>spotify_top_songs_audio_features[[#This Row],[source]]</f>
        <v>Disruptor Records/Columbia</v>
      </c>
      <c r="X6020" s="1">
        <f>spotify_top_songs_audio_features[[#This Row],[streams]]</f>
        <v>4919402</v>
      </c>
      <c r="Y6020" t="str">
        <f>IF(Tabela2[[#This Row],[feat]]="","","Feat")</f>
        <v>Feat</v>
      </c>
      <c r="Z6020" s="17" t="str">
        <f>CONCATENATE(INT(spotify_top_songs_audio_features[[#This Row],[duration_ms]]/(60*1000)),":",MOD(INT(spotify_top_songs_audio_features[[#This Row],[duration_ms]]/1000),60))</f>
        <v>3:37</v>
      </c>
      <c r="AA60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20" t="str">
        <f>spotify_top_songs_audio_features[[#This Row],[track_name]]</f>
        <v>My Type</v>
      </c>
    </row>
    <row r="6021" spans="1:28" x14ac:dyDescent="0.25">
      <c r="A6021" t="s">
        <v>10800</v>
      </c>
      <c r="B6021" t="s">
        <v>125</v>
      </c>
      <c r="C6021" t="s">
        <v>10801</v>
      </c>
      <c r="D6021" t="s">
        <v>127</v>
      </c>
      <c r="E6021" t="s">
        <v>43</v>
      </c>
      <c r="F6021" t="s">
        <v>32</v>
      </c>
      <c r="G6021" t="s">
        <v>25</v>
      </c>
      <c r="H6021">
        <v>656</v>
      </c>
      <c r="I6021">
        <v>883</v>
      </c>
      <c r="J6021">
        <v>737</v>
      </c>
      <c r="K6021" t="s">
        <v>10802</v>
      </c>
      <c r="L6021">
        <v>0</v>
      </c>
      <c r="M6021">
        <v>481</v>
      </c>
      <c r="N6021">
        <v>46</v>
      </c>
      <c r="O6021">
        <v>-4294</v>
      </c>
      <c r="P6021">
        <v>129947</v>
      </c>
      <c r="Q6021">
        <v>281521</v>
      </c>
      <c r="R6021">
        <v>1</v>
      </c>
      <c r="S6021">
        <v>4917683</v>
      </c>
      <c r="U602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021" t="str">
        <f>IFERROR(MID(spotify_top_songs_audio_features[[#This Row],[artist_names]],SEARCH(",",spotify_top_songs_audio_features[[#This Row],[artist_names]])+2,99),"")</f>
        <v/>
      </c>
      <c r="W6021" t="str">
        <f>spotify_top_songs_audio_features[[#This Row],[source]]</f>
        <v>BIGHIT MUSIC</v>
      </c>
      <c r="X6021" s="1">
        <f>spotify_top_songs_audio_features[[#This Row],[streams]]</f>
        <v>4917683</v>
      </c>
      <c r="Y6021" t="str">
        <f>IF(Tabela2[[#This Row],[feat]]="","","Feat")</f>
        <v/>
      </c>
      <c r="Z6021" s="17" t="str">
        <f>CONCATENATE(INT(spotify_top_songs_audio_features[[#This Row],[duration_ms]]/(60*1000)),":",MOD(INT(spotify_top_songs_audio_features[[#This Row],[duration_ms]]/1000),60))</f>
        <v>4:41</v>
      </c>
      <c r="AA60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21" t="str">
        <f>spotify_top_songs_audio_features[[#This Row],[track_name]]</f>
        <v>So What</v>
      </c>
    </row>
    <row r="6022" spans="1:28" x14ac:dyDescent="0.25">
      <c r="A6022" t="s">
        <v>16568</v>
      </c>
      <c r="B6022" t="s">
        <v>16569</v>
      </c>
      <c r="C6022" t="s">
        <v>16570</v>
      </c>
      <c r="D6022" t="s">
        <v>16571</v>
      </c>
      <c r="E6022" t="s">
        <v>43</v>
      </c>
      <c r="F6022" t="s">
        <v>24</v>
      </c>
      <c r="G6022" t="s">
        <v>25</v>
      </c>
      <c r="H6022">
        <v>956</v>
      </c>
      <c r="I6022">
        <v>502</v>
      </c>
      <c r="J6022">
        <v>213</v>
      </c>
      <c r="K6022" t="s">
        <v>4040</v>
      </c>
      <c r="L6022">
        <v>0</v>
      </c>
      <c r="M6022">
        <v>238</v>
      </c>
      <c r="N6022">
        <v>795</v>
      </c>
      <c r="O6022">
        <v>-5995</v>
      </c>
      <c r="P6022">
        <v>110003</v>
      </c>
      <c r="Q6022">
        <v>187000</v>
      </c>
      <c r="R6022">
        <v>1</v>
      </c>
      <c r="S6022">
        <v>4915403</v>
      </c>
      <c r="U6022" t="str">
        <f>IFERROR(LEFT(spotify_top_songs_audio_features[[#This Row],[artist_names]],SEARCH(",",spotify_top_songs_audio_features[[#This Row],[artist_names]])-1),spotify_top_songs_audio_features[[#This Row],[artist_names]])</f>
        <v>Erica Banks</v>
      </c>
      <c r="V6022" t="str">
        <f>IFERROR(MID(spotify_top_songs_audio_features[[#This Row],[artist_names]],SEARCH(",",spotify_top_songs_audio_features[[#This Row],[artist_names]])+2,99),"")</f>
        <v/>
      </c>
      <c r="W6022" t="str">
        <f>spotify_top_songs_audio_features[[#This Row],[source]]</f>
        <v>1501 Certified Ent/Warner Records</v>
      </c>
      <c r="X6022" s="1">
        <f>spotify_top_songs_audio_features[[#This Row],[streams]]</f>
        <v>4915403</v>
      </c>
      <c r="Y6022" t="str">
        <f>IF(Tabela2[[#This Row],[feat]]="","","Feat")</f>
        <v/>
      </c>
      <c r="Z6022" s="17" t="str">
        <f>CONCATENATE(INT(spotify_top_songs_audio_features[[#This Row],[duration_ms]]/(60*1000)),":",MOD(INT(spotify_top_songs_audio_features[[#This Row],[duration_ms]]/1000),60))</f>
        <v>3:7</v>
      </c>
      <c r="AA60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22" t="str">
        <f>spotify_top_songs_audio_features[[#This Row],[track_name]]</f>
        <v>Buss It</v>
      </c>
    </row>
    <row r="6023" spans="1:28" x14ac:dyDescent="0.25">
      <c r="A6023" t="s">
        <v>5565</v>
      </c>
      <c r="B6023" t="s">
        <v>5566</v>
      </c>
      <c r="C6023" t="s">
        <v>5567</v>
      </c>
      <c r="D6023" t="s">
        <v>5568</v>
      </c>
      <c r="E6023" t="s">
        <v>58</v>
      </c>
      <c r="F6023" t="s">
        <v>32</v>
      </c>
      <c r="G6023" t="s">
        <v>152</v>
      </c>
      <c r="H6023">
        <v>63</v>
      </c>
      <c r="I6023">
        <v>399</v>
      </c>
      <c r="J6023">
        <v>178</v>
      </c>
      <c r="K6023" t="s">
        <v>930</v>
      </c>
      <c r="L6023">
        <v>174</v>
      </c>
      <c r="M6023">
        <v>234</v>
      </c>
      <c r="N6023">
        <v>657</v>
      </c>
      <c r="O6023">
        <v>-9869</v>
      </c>
      <c r="P6023">
        <v>183016</v>
      </c>
      <c r="Q6023">
        <v>214192</v>
      </c>
      <c r="R6023">
        <v>1</v>
      </c>
      <c r="S6023">
        <v>4915080</v>
      </c>
      <c r="U6023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6023" t="str">
        <f>IFERROR(MID(spotify_top_songs_audio_features[[#This Row],[artist_names]],SEARCH(",",spotify_top_songs_audio_features[[#This Row],[artist_names]])+2,99),"")</f>
        <v>Metro Boomin</v>
      </c>
      <c r="W6023" t="str">
        <f>spotify_top_songs_audio_features[[#This Row],[source]]</f>
        <v>Slaughter Gang, LLC/Epic/Boominati Worldwide/Republic</v>
      </c>
      <c r="X6023" s="1">
        <f>spotify_top_songs_audio_features[[#This Row],[streams]]</f>
        <v>4915080</v>
      </c>
      <c r="Y6023" t="str">
        <f>IF(Tabela2[[#This Row],[feat]]="","","Feat")</f>
        <v>Feat</v>
      </c>
      <c r="Z6023" s="17" t="str">
        <f>CONCATENATE(INT(spotify_top_songs_audio_features[[#This Row],[duration_ms]]/(60*1000)),":",MOD(INT(spotify_top_songs_audio_features[[#This Row],[duration_ms]]/1000),60))</f>
        <v>3:34</v>
      </c>
      <c r="AA60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23" t="str">
        <f>spotify_top_songs_audio_features[[#This Row],[track_name]]</f>
        <v>RIP Luv</v>
      </c>
    </row>
    <row r="6024" spans="1:28" x14ac:dyDescent="0.25">
      <c r="A6024" t="s">
        <v>9918</v>
      </c>
      <c r="B6024" t="s">
        <v>9919</v>
      </c>
      <c r="C6024" t="s">
        <v>9920</v>
      </c>
      <c r="D6024" t="s">
        <v>703</v>
      </c>
      <c r="E6024" t="s">
        <v>97</v>
      </c>
      <c r="F6024" t="s">
        <v>32</v>
      </c>
      <c r="G6024" t="s">
        <v>25</v>
      </c>
      <c r="H6024">
        <v>572</v>
      </c>
      <c r="I6024">
        <v>519</v>
      </c>
      <c r="J6024">
        <v>243</v>
      </c>
      <c r="K6024" t="s">
        <v>9921</v>
      </c>
      <c r="L6024">
        <v>2.3400000000000001E-3</v>
      </c>
      <c r="M6024">
        <v>129</v>
      </c>
      <c r="N6024">
        <v>704</v>
      </c>
      <c r="O6024">
        <v>-8054</v>
      </c>
      <c r="P6024">
        <v>100453</v>
      </c>
      <c r="Q6024">
        <v>169355</v>
      </c>
      <c r="R6024">
        <v>1</v>
      </c>
      <c r="S6024">
        <v>4914429</v>
      </c>
      <c r="U6024" t="str">
        <f>IFERROR(LEFT(spotify_top_songs_audio_features[[#This Row],[artist_names]],SEARCH(",",spotify_top_songs_audio_features[[#This Row],[artist_names]])-1),spotify_top_songs_audio_features[[#This Row],[artist_names]])</f>
        <v>KSI</v>
      </c>
      <c r="V6024" t="str">
        <f>IFERROR(MID(spotify_top_songs_audio_features[[#This Row],[artist_names]],SEARCH(",",spotify_top_songs_audio_features[[#This Row],[artist_names]])+2,99),"")</f>
        <v>Tion Wayne, Swarmz</v>
      </c>
      <c r="W6024" t="str">
        <f>spotify_top_songs_audio_features[[#This Row],[source]]</f>
        <v>BMG Rights Management (US) LLC</v>
      </c>
      <c r="X6024" s="1">
        <f>spotify_top_songs_audio_features[[#This Row],[streams]]</f>
        <v>4914429</v>
      </c>
      <c r="Y6024" t="str">
        <f>IF(Tabela2[[#This Row],[feat]]="","","Feat")</f>
        <v>Feat</v>
      </c>
      <c r="Z6024" s="17" t="str">
        <f>CONCATENATE(INT(spotify_top_songs_audio_features[[#This Row],[duration_ms]]/(60*1000)),":",MOD(INT(spotify_top_songs_audio_features[[#This Row],[duration_ms]]/1000),60))</f>
        <v>2:49</v>
      </c>
      <c r="AA60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024" t="str">
        <f>spotify_top_songs_audio_features[[#This Row],[track_name]]</f>
        <v>Houdini (feat. Swarmz &amp; Tion Wayne)</v>
      </c>
    </row>
    <row r="6025" spans="1:28" x14ac:dyDescent="0.25">
      <c r="A6025" t="s">
        <v>17483</v>
      </c>
      <c r="B6025" t="s">
        <v>2836</v>
      </c>
      <c r="C6025" t="s">
        <v>17170</v>
      </c>
      <c r="D6025" t="s">
        <v>2838</v>
      </c>
      <c r="E6025" t="s">
        <v>469</v>
      </c>
      <c r="F6025" t="s">
        <v>32</v>
      </c>
      <c r="G6025" t="s">
        <v>25</v>
      </c>
      <c r="H6025">
        <v>706</v>
      </c>
      <c r="I6025">
        <v>772</v>
      </c>
      <c r="J6025">
        <v>189</v>
      </c>
      <c r="K6025" t="s">
        <v>2644</v>
      </c>
      <c r="L6025">
        <v>8.7600000000000004E-4</v>
      </c>
      <c r="M6025">
        <v>884</v>
      </c>
      <c r="N6025">
        <v>304</v>
      </c>
      <c r="O6025">
        <v>-6765</v>
      </c>
      <c r="P6025">
        <v>99186</v>
      </c>
      <c r="Q6025">
        <v>172227</v>
      </c>
      <c r="R6025">
        <v>2</v>
      </c>
      <c r="S6025">
        <v>4913278</v>
      </c>
      <c r="U6025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6025" t="str">
        <f>IFERROR(MID(spotify_top_songs_audio_features[[#This Row],[artist_names]],SEARCH(",",spotify_top_songs_audio_features[[#This Row],[artist_names]])+2,99),"")</f>
        <v/>
      </c>
      <c r="W6025" t="str">
        <f>spotify_top_songs_audio_features[[#This Row],[source]]</f>
        <v>Four Music Local</v>
      </c>
      <c r="X6025" s="1">
        <f>spotify_top_songs_audio_features[[#This Row],[streams]]</f>
        <v>4913278</v>
      </c>
      <c r="Y6025" t="str">
        <f>IF(Tabela2[[#This Row],[feat]]="","","Feat")</f>
        <v/>
      </c>
      <c r="Z6025" s="17" t="str">
        <f>CONCATENATE(INT(spotify_top_songs_audio_features[[#This Row],[duration_ms]]/(60*1000)),":",MOD(INT(spotify_top_songs_audio_features[[#This Row],[duration_ms]]/1000),60))</f>
        <v>2:52</v>
      </c>
      <c r="AA60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025" t="str">
        <f>spotify_top_songs_audio_features[[#This Row],[track_name]]</f>
        <v>Unterwegs</v>
      </c>
    </row>
    <row r="6026" spans="1:28" x14ac:dyDescent="0.25">
      <c r="A6026" t="s">
        <v>66</v>
      </c>
      <c r="B6026" t="s">
        <v>67</v>
      </c>
      <c r="C6026" t="s">
        <v>68</v>
      </c>
      <c r="D6026" t="s">
        <v>69</v>
      </c>
      <c r="E6026" t="s">
        <v>70</v>
      </c>
      <c r="F6026" t="s">
        <v>24</v>
      </c>
      <c r="G6026" t="s">
        <v>25</v>
      </c>
      <c r="H6026">
        <v>857</v>
      </c>
      <c r="I6026">
        <v>56</v>
      </c>
      <c r="J6026">
        <v>173</v>
      </c>
      <c r="K6026" t="s">
        <v>71</v>
      </c>
      <c r="L6026">
        <v>0</v>
      </c>
      <c r="M6026">
        <v>153</v>
      </c>
      <c r="N6026">
        <v>482</v>
      </c>
      <c r="O6026">
        <v>-8278</v>
      </c>
      <c r="P6026">
        <v>94949</v>
      </c>
      <c r="Q6026">
        <v>91011</v>
      </c>
      <c r="R6026">
        <v>6</v>
      </c>
      <c r="S6026">
        <v>4913180</v>
      </c>
      <c r="U6026" t="str">
        <f>IFERROR(LEFT(spotify_top_songs_audio_features[[#This Row],[artist_names]],SEARCH(",",spotify_top_songs_audio_features[[#This Row],[artist_names]])-1),spotify_top_songs_audio_features[[#This Row],[artist_names]])</f>
        <v>YBN Nahmir</v>
      </c>
      <c r="V6026" t="str">
        <f>IFERROR(MID(spotify_top_songs_audio_features[[#This Row],[artist_names]],SEARCH(",",spotify_top_songs_audio_features[[#This Row],[artist_names]])+2,99),"")</f>
        <v/>
      </c>
      <c r="W6026" t="str">
        <f>spotify_top_songs_audio_features[[#This Row],[source]]</f>
        <v>2018</v>
      </c>
      <c r="X6026" s="1">
        <f>spotify_top_songs_audio_features[[#This Row],[streams]]</f>
        <v>4913180</v>
      </c>
      <c r="Y6026" t="str">
        <f>IF(Tabela2[[#This Row],[feat]]="","","Feat")</f>
        <v/>
      </c>
      <c r="Z6026" s="17" t="str">
        <f>CONCATENATE(INT(spotify_top_songs_audio_features[[#This Row],[duration_ms]]/(60*1000)),":",MOD(INT(spotify_top_songs_audio_features[[#This Row],[duration_ms]]/1000),60))</f>
        <v>1:31</v>
      </c>
      <c r="AA60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026" t="str">
        <f>spotify_top_songs_audio_features[[#This Row],[track_name]]</f>
        <v>Bounce Out With That</v>
      </c>
    </row>
    <row r="6027" spans="1:28" x14ac:dyDescent="0.25">
      <c r="A6027" t="s">
        <v>6999</v>
      </c>
      <c r="B6027" t="s">
        <v>2125</v>
      </c>
      <c r="C6027" t="s">
        <v>7000</v>
      </c>
      <c r="D6027" t="s">
        <v>1487</v>
      </c>
      <c r="E6027" t="s">
        <v>142</v>
      </c>
      <c r="F6027" t="s">
        <v>24</v>
      </c>
      <c r="G6027" t="s">
        <v>25</v>
      </c>
      <c r="H6027">
        <v>718</v>
      </c>
      <c r="I6027">
        <v>66</v>
      </c>
      <c r="J6027">
        <v>325</v>
      </c>
      <c r="K6027" t="s">
        <v>3856</v>
      </c>
      <c r="L6027">
        <v>0</v>
      </c>
      <c r="M6027">
        <v>159</v>
      </c>
      <c r="N6027">
        <v>659</v>
      </c>
      <c r="O6027">
        <v>-739</v>
      </c>
      <c r="P6027">
        <v>142879</v>
      </c>
      <c r="Q6027">
        <v>132587</v>
      </c>
      <c r="R6027">
        <v>1</v>
      </c>
      <c r="S6027">
        <v>4907751</v>
      </c>
      <c r="U6027" t="str">
        <f>IFERROR(LEFT(spotify_top_songs_audio_features[[#This Row],[artist_names]],SEARCH(",",spotify_top_songs_audio_features[[#This Row],[artist_names]])-1),spotify_top_songs_audio_features[[#This Row],[artist_names]])</f>
        <v>Pop Smoke</v>
      </c>
      <c r="V6027" t="str">
        <f>IFERROR(MID(spotify_top_songs_audio_features[[#This Row],[artist_names]],SEARCH(",",spotify_top_songs_audio_features[[#This Row],[artist_names]])+2,99),"")</f>
        <v/>
      </c>
      <c r="W6027" t="str">
        <f>spotify_top_songs_audio_features[[#This Row],[source]]</f>
        <v>Victor Victor Worldwide</v>
      </c>
      <c r="X6027" s="1">
        <f>spotify_top_songs_audio_features[[#This Row],[streams]]</f>
        <v>4907751</v>
      </c>
      <c r="Y6027" t="str">
        <f>IF(Tabela2[[#This Row],[feat]]="","","Feat")</f>
        <v/>
      </c>
      <c r="Z6027" s="17" t="str">
        <f>CONCATENATE(INT(spotify_top_songs_audio_features[[#This Row],[duration_ms]]/(60*1000)),":",MOD(INT(spotify_top_songs_audio_features[[#This Row],[duration_ms]]/1000),60))</f>
        <v>2:12</v>
      </c>
      <c r="AA60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27" t="str">
        <f>spotify_top_songs_audio_features[[#This Row],[track_name]]</f>
        <v>Tunnel Vision (Outro)</v>
      </c>
    </row>
    <row r="6028" spans="1:28" x14ac:dyDescent="0.25">
      <c r="A6028" t="s">
        <v>9126</v>
      </c>
      <c r="B6028" t="s">
        <v>677</v>
      </c>
      <c r="C6028" t="s">
        <v>9127</v>
      </c>
      <c r="D6028" t="s">
        <v>679</v>
      </c>
      <c r="E6028" t="s">
        <v>177</v>
      </c>
      <c r="F6028" t="s">
        <v>32</v>
      </c>
      <c r="G6028" t="s">
        <v>25</v>
      </c>
      <c r="H6028">
        <v>665</v>
      </c>
      <c r="I6028">
        <v>799</v>
      </c>
      <c r="J6028">
        <v>617</v>
      </c>
      <c r="K6028" t="s">
        <v>4568</v>
      </c>
      <c r="L6028">
        <v>0</v>
      </c>
      <c r="M6028">
        <v>125</v>
      </c>
      <c r="N6028">
        <v>5</v>
      </c>
      <c r="O6028">
        <v>-2868</v>
      </c>
      <c r="P6028">
        <v>101976</v>
      </c>
      <c r="Q6028">
        <v>228112</v>
      </c>
      <c r="R6028">
        <v>1</v>
      </c>
      <c r="S6028">
        <v>4904256</v>
      </c>
      <c r="U6028" t="str">
        <f>IFERROR(LEFT(spotify_top_songs_audio_features[[#This Row],[artist_names]],SEARCH(",",spotify_top_songs_audio_features[[#This Row],[artist_names]])-1),spotify_top_songs_audio_features[[#This Row],[artist_names]])</f>
        <v>Zara Larsson</v>
      </c>
      <c r="V6028" t="str">
        <f>IFERROR(MID(spotify_top_songs_audio_features[[#This Row],[artist_names]],SEARCH(",",spotify_top_songs_audio_features[[#This Row],[artist_names]])+2,99),"")</f>
        <v/>
      </c>
      <c r="W6028" t="str">
        <f>spotify_top_songs_audio_features[[#This Row],[source]]</f>
        <v>Epic/Record Company TEN</v>
      </c>
      <c r="X6028" s="1">
        <f>spotify_top_songs_audio_features[[#This Row],[streams]]</f>
        <v>4904256</v>
      </c>
      <c r="Y6028" t="str">
        <f>IF(Tabela2[[#This Row],[feat]]="","","Feat")</f>
        <v/>
      </c>
      <c r="Z6028" s="17" t="str">
        <f>CONCATENATE(INT(spotify_top_songs_audio_features[[#This Row],[duration_ms]]/(60*1000)),":",MOD(INT(spotify_top_songs_audio_features[[#This Row],[duration_ms]]/1000),60))</f>
        <v>3:48</v>
      </c>
      <c r="AA60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028" t="str">
        <f>spotify_top_songs_audio_features[[#This Row],[track_name]]</f>
        <v>All the Time</v>
      </c>
    </row>
    <row r="6029" spans="1:28" x14ac:dyDescent="0.25">
      <c r="A6029" t="s">
        <v>3848</v>
      </c>
      <c r="B6029" t="s">
        <v>3849</v>
      </c>
      <c r="C6029" t="s">
        <v>3850</v>
      </c>
      <c r="D6029" t="s">
        <v>3851</v>
      </c>
      <c r="E6029" t="s">
        <v>142</v>
      </c>
      <c r="F6029" t="s">
        <v>24</v>
      </c>
      <c r="G6029" t="s">
        <v>25</v>
      </c>
      <c r="H6029">
        <v>405</v>
      </c>
      <c r="I6029">
        <v>894</v>
      </c>
      <c r="J6029">
        <v>343</v>
      </c>
      <c r="K6029" t="s">
        <v>3852</v>
      </c>
      <c r="L6029">
        <v>0</v>
      </c>
      <c r="M6029">
        <v>226</v>
      </c>
      <c r="N6029">
        <v>642</v>
      </c>
      <c r="O6029">
        <v>-4336</v>
      </c>
      <c r="P6029">
        <v>174502</v>
      </c>
      <c r="Q6029">
        <v>259840</v>
      </c>
      <c r="R6029">
        <v>98</v>
      </c>
      <c r="S6029">
        <v>4902737</v>
      </c>
      <c r="U6029" t="str">
        <f>IFERROR(LEFT(spotify_top_songs_audio_features[[#This Row],[artist_names]],SEARCH(",",spotify_top_songs_audio_features[[#This Row],[artist_names]])-1),spotify_top_songs_audio_features[[#This Row],[artist_names]])</f>
        <v>Oasis</v>
      </c>
      <c r="V6029" t="str">
        <f>IFERROR(MID(spotify_top_songs_audio_features[[#This Row],[artist_names]],SEARCH(",",spotify_top_songs_audio_features[[#This Row],[artist_names]])+2,99),"")</f>
        <v/>
      </c>
      <c r="W6029" t="str">
        <f>spotify_top_songs_audio_features[[#This Row],[source]]</f>
        <v>Big Brother</v>
      </c>
      <c r="X6029" s="1">
        <f>spotify_top_songs_audio_features[[#This Row],[streams]]</f>
        <v>4902737</v>
      </c>
      <c r="Y6029" t="str">
        <f>IF(Tabela2[[#This Row],[feat]]="","","Feat")</f>
        <v/>
      </c>
      <c r="Z6029" s="17" t="str">
        <f>CONCATENATE(INT(spotify_top_songs_audio_features[[#This Row],[duration_ms]]/(60*1000)),":",MOD(INT(spotify_top_songs_audio_features[[#This Row],[duration_ms]]/1000),60))</f>
        <v>4:19</v>
      </c>
      <c r="AA60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29" t="str">
        <f>spotify_top_songs_audio_features[[#This Row],[track_name]]</f>
        <v>Wonderwall - Remastered</v>
      </c>
    </row>
    <row r="6030" spans="1:28" x14ac:dyDescent="0.25">
      <c r="A6030" t="s">
        <v>4169</v>
      </c>
      <c r="B6030" t="s">
        <v>289</v>
      </c>
      <c r="C6030" t="s">
        <v>4170</v>
      </c>
      <c r="D6030" t="s">
        <v>37</v>
      </c>
      <c r="E6030" t="s">
        <v>113</v>
      </c>
      <c r="F6030" t="s">
        <v>32</v>
      </c>
      <c r="G6030" t="s">
        <v>25</v>
      </c>
      <c r="H6030">
        <v>693</v>
      </c>
      <c r="I6030">
        <v>416</v>
      </c>
      <c r="J6030">
        <v>494</v>
      </c>
      <c r="K6030" t="s">
        <v>2781</v>
      </c>
      <c r="L6030">
        <v>1.6200000000000001E-4</v>
      </c>
      <c r="M6030">
        <v>631</v>
      </c>
      <c r="N6030">
        <v>235</v>
      </c>
      <c r="O6030">
        <v>-9231</v>
      </c>
      <c r="P6030">
        <v>127027</v>
      </c>
      <c r="Q6030">
        <v>238173</v>
      </c>
      <c r="R6030">
        <v>1</v>
      </c>
      <c r="S6030">
        <v>4901095</v>
      </c>
      <c r="U6030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6030" t="str">
        <f>IFERROR(MID(spotify_top_songs_audio_features[[#This Row],[artist_names]],SEARCH(",",spotify_top_songs_audio_features[[#This Row],[artist_names]])+2,99),"")</f>
        <v/>
      </c>
      <c r="W6030" t="str">
        <f>spotify_top_songs_audio_features[[#This Row],[source]]</f>
        <v>Island Records</v>
      </c>
      <c r="X6030" s="1">
        <f>spotify_top_songs_audio_features[[#This Row],[streams]]</f>
        <v>4901095</v>
      </c>
      <c r="Y6030" t="str">
        <f>IF(Tabela2[[#This Row],[feat]]="","","Feat")</f>
        <v/>
      </c>
      <c r="Z6030" s="17" t="str">
        <f>CONCATENATE(INT(spotify_top_songs_audio_features[[#This Row],[duration_ms]]/(60*1000)),":",MOD(INT(spotify_top_songs_audio_features[[#This Row],[duration_ms]]/1000),60))</f>
        <v>3:58</v>
      </c>
      <c r="AA60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030" t="str">
        <f>spotify_top_songs_audio_features[[#This Row],[track_name]]</f>
        <v>Why</v>
      </c>
    </row>
    <row r="6031" spans="1:28" x14ac:dyDescent="0.25">
      <c r="A6031" t="s">
        <v>11422</v>
      </c>
      <c r="B6031" t="s">
        <v>293</v>
      </c>
      <c r="C6031" t="s">
        <v>11423</v>
      </c>
      <c r="D6031" t="s">
        <v>85</v>
      </c>
      <c r="E6031" t="s">
        <v>43</v>
      </c>
      <c r="F6031" t="s">
        <v>24</v>
      </c>
      <c r="G6031" t="s">
        <v>25</v>
      </c>
      <c r="H6031">
        <v>528</v>
      </c>
      <c r="I6031">
        <v>284</v>
      </c>
      <c r="J6031">
        <v>287</v>
      </c>
      <c r="K6031" t="s">
        <v>8222</v>
      </c>
      <c r="L6031">
        <v>303</v>
      </c>
      <c r="M6031">
        <v>109</v>
      </c>
      <c r="N6031">
        <v>172</v>
      </c>
      <c r="O6031">
        <v>-11487</v>
      </c>
      <c r="P6031">
        <v>76012</v>
      </c>
      <c r="Q6031">
        <v>246421</v>
      </c>
      <c r="R6031">
        <v>1</v>
      </c>
      <c r="S6031">
        <v>4899476</v>
      </c>
      <c r="U6031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6031" t="str">
        <f>IFERROR(MID(spotify_top_songs_audio_features[[#This Row],[artist_names]],SEARCH(",",spotify_top_songs_audio_features[[#This Row],[artist_names]])+2,99),"")</f>
        <v/>
      </c>
      <c r="W6031" t="str">
        <f>spotify_top_songs_audio_features[[#This Row],[source]]</f>
        <v>Polydor Records</v>
      </c>
      <c r="X6031" s="1">
        <f>spotify_top_songs_audio_features[[#This Row],[streams]]</f>
        <v>4899476</v>
      </c>
      <c r="Y6031" t="str">
        <f>IF(Tabela2[[#This Row],[feat]]="","","Feat")</f>
        <v/>
      </c>
      <c r="Z6031" s="17" t="str">
        <f>CONCATENATE(INT(spotify_top_songs_audio_features[[#This Row],[duration_ms]]/(60*1000)),":",MOD(INT(spotify_top_songs_audio_features[[#This Row],[duration_ms]]/1000),60))</f>
        <v>4:6</v>
      </c>
      <c r="AA60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31" t="str">
        <f>spotify_top_songs_audio_features[[#This Row],[track_name]]</f>
        <v>Mariners Apartment Complex</v>
      </c>
    </row>
    <row r="6032" spans="1:28" x14ac:dyDescent="0.25">
      <c r="A6032" t="s">
        <v>3134</v>
      </c>
      <c r="B6032" t="s">
        <v>775</v>
      </c>
      <c r="C6032" t="s">
        <v>3135</v>
      </c>
      <c r="D6032" t="s">
        <v>777</v>
      </c>
      <c r="E6032" t="s">
        <v>31</v>
      </c>
      <c r="F6032" t="s">
        <v>24</v>
      </c>
      <c r="G6032" t="s">
        <v>25</v>
      </c>
      <c r="H6032">
        <v>817</v>
      </c>
      <c r="I6032">
        <v>468</v>
      </c>
      <c r="J6032">
        <v>287</v>
      </c>
      <c r="K6032" t="s">
        <v>1410</v>
      </c>
      <c r="L6032">
        <v>894</v>
      </c>
      <c r="M6032">
        <v>905</v>
      </c>
      <c r="N6032">
        <v>237</v>
      </c>
      <c r="O6032">
        <v>-10945</v>
      </c>
      <c r="P6032">
        <v>104875</v>
      </c>
      <c r="Q6032">
        <v>182931</v>
      </c>
      <c r="R6032">
        <v>2</v>
      </c>
      <c r="S6032">
        <v>4898520</v>
      </c>
      <c r="U6032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6032" t="str">
        <f>IFERROR(MID(spotify_top_songs_audio_features[[#This Row],[artist_names]],SEARCH(",",spotify_top_songs_audio_features[[#This Row],[artist_names]])+2,99),"")</f>
        <v/>
      </c>
      <c r="W6032" t="str">
        <f>spotify_top_songs_audio_features[[#This Row],[source]]</f>
        <v>187 Strassenbande</v>
      </c>
      <c r="X6032" s="1">
        <f>spotify_top_songs_audio_features[[#This Row],[streams]]</f>
        <v>4898520</v>
      </c>
      <c r="Y6032" t="str">
        <f>IF(Tabela2[[#This Row],[feat]]="","","Feat")</f>
        <v/>
      </c>
      <c r="Z6032" s="17" t="str">
        <f>CONCATENATE(INT(spotify_top_songs_audio_features[[#This Row],[duration_ms]]/(60*1000)),":",MOD(INT(spotify_top_songs_audio_features[[#This Row],[duration_ms]]/1000),60))</f>
        <v>3:2</v>
      </c>
      <c r="AA60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032" t="str">
        <f>spotify_top_songs_audio_features[[#This Row],[track_name]]</f>
        <v>Fuckst mich nur ab</v>
      </c>
    </row>
    <row r="6033" spans="1:28" x14ac:dyDescent="0.25">
      <c r="A6033" t="s">
        <v>14639</v>
      </c>
      <c r="B6033" t="s">
        <v>673</v>
      </c>
      <c r="C6033" t="s">
        <v>14640</v>
      </c>
      <c r="D6033" t="s">
        <v>1831</v>
      </c>
      <c r="E6033" t="s">
        <v>70</v>
      </c>
      <c r="F6033" t="s">
        <v>24</v>
      </c>
      <c r="G6033" t="s">
        <v>25</v>
      </c>
      <c r="H6033">
        <v>804</v>
      </c>
      <c r="I6033">
        <v>456</v>
      </c>
      <c r="J6033">
        <v>468</v>
      </c>
      <c r="K6033" t="s">
        <v>14641</v>
      </c>
      <c r="L6033">
        <v>0</v>
      </c>
      <c r="M6033">
        <v>31</v>
      </c>
      <c r="N6033">
        <v>165</v>
      </c>
      <c r="O6033">
        <v>-744</v>
      </c>
      <c r="P6033">
        <v>130014</v>
      </c>
      <c r="Q6033">
        <v>225135</v>
      </c>
      <c r="R6033">
        <v>1</v>
      </c>
      <c r="S6033">
        <v>4891332</v>
      </c>
      <c r="U6033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6033" t="str">
        <f>IFERROR(MID(spotify_top_songs_audio_features[[#This Row],[artist_names]],SEARCH(",",spotify_top_songs_audio_features[[#This Row],[artist_names]])+2,99),"")</f>
        <v/>
      </c>
      <c r="W6033" t="str">
        <f>spotify_top_songs_audio_features[[#This Row],[source]]</f>
        <v>Epic/Freebandz/A1</v>
      </c>
      <c r="X6033" s="1">
        <f>spotify_top_songs_audio_features[[#This Row],[streams]]</f>
        <v>4891332</v>
      </c>
      <c r="Y6033" t="str">
        <f>IF(Tabela2[[#This Row],[feat]]="","","Feat")</f>
        <v/>
      </c>
      <c r="Z6033" s="17" t="str">
        <f>CONCATENATE(INT(spotify_top_songs_audio_features[[#This Row],[duration_ms]]/(60*1000)),":",MOD(INT(spotify_top_songs_audio_features[[#This Row],[duration_ms]]/1000),60))</f>
        <v>3:45</v>
      </c>
      <c r="AA60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033" t="str">
        <f>spotify_top_songs_audio_features[[#This Row],[track_name]]</f>
        <v>Draco</v>
      </c>
    </row>
    <row r="6034" spans="1:28" x14ac:dyDescent="0.25">
      <c r="A6034" t="s">
        <v>14698</v>
      </c>
      <c r="B6034" t="s">
        <v>14699</v>
      </c>
      <c r="C6034" t="s">
        <v>14700</v>
      </c>
      <c r="D6034" t="s">
        <v>1168</v>
      </c>
      <c r="E6034" t="s">
        <v>23</v>
      </c>
      <c r="F6034" t="s">
        <v>24</v>
      </c>
      <c r="G6034" t="s">
        <v>25</v>
      </c>
      <c r="H6034">
        <v>962</v>
      </c>
      <c r="I6034">
        <v>573</v>
      </c>
      <c r="J6034">
        <v>308</v>
      </c>
      <c r="K6034" t="s">
        <v>1948</v>
      </c>
      <c r="L6034">
        <v>0</v>
      </c>
      <c r="M6034">
        <v>109</v>
      </c>
      <c r="N6034">
        <v>728</v>
      </c>
      <c r="O6034">
        <v>-5924</v>
      </c>
      <c r="P6034">
        <v>125035</v>
      </c>
      <c r="Q6034">
        <v>237655</v>
      </c>
      <c r="R6034">
        <v>1</v>
      </c>
      <c r="S6034">
        <v>4890527</v>
      </c>
      <c r="U6034" t="str">
        <f>IFERROR(LEFT(spotify_top_songs_audio_features[[#This Row],[artist_names]],SEARCH(",",spotify_top_songs_audio_features[[#This Row],[artist_names]])-1),spotify_top_songs_audio_features[[#This Row],[artist_names]])</f>
        <v>Quavo</v>
      </c>
      <c r="V6034" t="str">
        <f>IFERROR(MID(spotify_top_songs_audio_features[[#This Row],[artist_names]],SEARCH(",",spotify_top_songs_audio_features[[#This Row],[artist_names]])+2,99),"")</f>
        <v>Lil Baby</v>
      </c>
      <c r="W6034" t="str">
        <f>spotify_top_songs_audio_features[[#This Row],[source]]</f>
        <v>Quality Control Music/Motown Records/Capitol Records</v>
      </c>
      <c r="X6034" s="1">
        <f>spotify_top_songs_audio_features[[#This Row],[streams]]</f>
        <v>4890527</v>
      </c>
      <c r="Y6034" t="str">
        <f>IF(Tabela2[[#This Row],[feat]]="","","Feat")</f>
        <v>Feat</v>
      </c>
      <c r="Z6034" s="17" t="str">
        <f>CONCATENATE(INT(spotify_top_songs_audio_features[[#This Row],[duration_ms]]/(60*1000)),":",MOD(INT(spotify_top_songs_audio_features[[#This Row],[duration_ms]]/1000),60))</f>
        <v>3:57</v>
      </c>
      <c r="AA60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34" t="str">
        <f>spotify_top_songs_audio_features[[#This Row],[track_name]]</f>
        <v>LOSE IT (feat. Lil Baby)</v>
      </c>
    </row>
    <row r="6035" spans="1:28" x14ac:dyDescent="0.25">
      <c r="A6035" t="s">
        <v>16514</v>
      </c>
      <c r="B6035" t="s">
        <v>3062</v>
      </c>
      <c r="C6035" t="s">
        <v>12233</v>
      </c>
      <c r="D6035" t="s">
        <v>3064</v>
      </c>
      <c r="E6035" t="s">
        <v>177</v>
      </c>
      <c r="F6035" t="s">
        <v>32</v>
      </c>
      <c r="G6035" t="s">
        <v>25</v>
      </c>
      <c r="H6035">
        <v>491</v>
      </c>
      <c r="I6035">
        <v>867</v>
      </c>
      <c r="J6035">
        <v>103</v>
      </c>
      <c r="K6035" t="s">
        <v>103</v>
      </c>
      <c r="L6035">
        <v>0</v>
      </c>
      <c r="M6035">
        <v>458</v>
      </c>
      <c r="N6035">
        <v>602</v>
      </c>
      <c r="O6035">
        <v>-2313</v>
      </c>
      <c r="P6035">
        <v>167965</v>
      </c>
      <c r="Q6035">
        <v>189187</v>
      </c>
      <c r="R6035">
        <v>3</v>
      </c>
      <c r="S6035">
        <v>4890253</v>
      </c>
      <c r="U6035" t="str">
        <f>IFERROR(LEFT(spotify_top_songs_audio_features[[#This Row],[artist_names]],SEARCH(",",spotify_top_songs_audio_features[[#This Row],[artist_names]])-1),spotify_top_songs_audio_features[[#This Row],[artist_names]])</f>
        <v>Panic! At The Disco</v>
      </c>
      <c r="V6035" t="str">
        <f>IFERROR(MID(spotify_top_songs_audio_features[[#This Row],[artist_names]],SEARCH(",",spotify_top_songs_audio_features[[#This Row],[artist_names]])+2,99),"")</f>
        <v/>
      </c>
      <c r="W6035" t="str">
        <f>spotify_top_songs_audio_features[[#This Row],[source]]</f>
        <v>DCD2 / Fueled By Ramen</v>
      </c>
      <c r="X6035" s="1">
        <f>spotify_top_songs_audio_features[[#This Row],[streams]]</f>
        <v>4890253</v>
      </c>
      <c r="Y6035" t="str">
        <f>IF(Tabela2[[#This Row],[feat]]="","","Feat")</f>
        <v/>
      </c>
      <c r="Z6035" s="17" t="str">
        <f>CONCATENATE(INT(spotify_top_songs_audio_features[[#This Row],[duration_ms]]/(60*1000)),":",MOD(INT(spotify_top_songs_audio_features[[#This Row],[duration_ms]]/1000),60))</f>
        <v>3:9</v>
      </c>
      <c r="AA60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035" t="str">
        <f>spotify_top_songs_audio_features[[#This Row],[track_name]]</f>
        <v>Say Amen (Saturday Night)</v>
      </c>
    </row>
    <row r="6036" spans="1:28" x14ac:dyDescent="0.25">
      <c r="A6036" t="s">
        <v>9561</v>
      </c>
      <c r="B6036" t="s">
        <v>9562</v>
      </c>
      <c r="C6036" t="s">
        <v>9563</v>
      </c>
      <c r="D6036" t="s">
        <v>9564</v>
      </c>
      <c r="E6036" t="s">
        <v>58</v>
      </c>
      <c r="F6036" t="s">
        <v>24</v>
      </c>
      <c r="G6036" t="s">
        <v>25</v>
      </c>
      <c r="H6036">
        <v>784</v>
      </c>
      <c r="I6036">
        <v>654</v>
      </c>
      <c r="J6036">
        <v>283</v>
      </c>
      <c r="K6036" t="s">
        <v>1410</v>
      </c>
      <c r="L6036">
        <v>0</v>
      </c>
      <c r="M6036">
        <v>163</v>
      </c>
      <c r="N6036">
        <v>661</v>
      </c>
      <c r="O6036">
        <v>-6674</v>
      </c>
      <c r="P6036">
        <v>98036</v>
      </c>
      <c r="Q6036">
        <v>166725</v>
      </c>
      <c r="R6036">
        <v>1</v>
      </c>
      <c r="S6036">
        <v>4888449</v>
      </c>
      <c r="U6036" t="str">
        <f>IFERROR(LEFT(spotify_top_songs_audio_features[[#This Row],[artist_names]],SEARCH(",",spotify_top_songs_audio_features[[#This Row],[artist_names]])-1),spotify_top_songs_audio_features[[#This Row],[artist_names]])</f>
        <v>Azet</v>
      </c>
      <c r="V6036" t="str">
        <f>IFERROR(MID(spotify_top_songs_audio_features[[#This Row],[artist_names]],SEARCH(",",spotify_top_songs_audio_features[[#This Row],[artist_names]])+2,99),"")</f>
        <v>Zuna</v>
      </c>
      <c r="W6036" t="str">
        <f>spotify_top_songs_audio_features[[#This Row],[source]]</f>
        <v>KMN Gang</v>
      </c>
      <c r="X6036" s="1">
        <f>spotify_top_songs_audio_features[[#This Row],[streams]]</f>
        <v>4888449</v>
      </c>
      <c r="Y6036" t="str">
        <f>IF(Tabela2[[#This Row],[feat]]="","","Feat")</f>
        <v>Feat</v>
      </c>
      <c r="Z6036" s="17" t="str">
        <f>CONCATENATE(INT(spotify_top_songs_audio_features[[#This Row],[duration_ms]]/(60*1000)),":",MOD(INT(spotify_top_songs_audio_features[[#This Row],[duration_ms]]/1000),60))</f>
        <v>2:46</v>
      </c>
      <c r="AA60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36" t="str">
        <f>spotify_top_songs_audio_features[[#This Row],[track_name]]</f>
        <v>Hallo Hallo</v>
      </c>
    </row>
    <row r="6037" spans="1:28" x14ac:dyDescent="0.25">
      <c r="A6037" t="s">
        <v>16839</v>
      </c>
      <c r="B6037" t="s">
        <v>588</v>
      </c>
      <c r="C6037" t="s">
        <v>10030</v>
      </c>
      <c r="D6037" t="s">
        <v>390</v>
      </c>
      <c r="E6037" t="s">
        <v>86</v>
      </c>
      <c r="F6037" t="s">
        <v>32</v>
      </c>
      <c r="G6037" t="s">
        <v>25</v>
      </c>
      <c r="H6037">
        <v>471</v>
      </c>
      <c r="I6037">
        <v>755</v>
      </c>
      <c r="J6037">
        <v>455</v>
      </c>
      <c r="K6037" t="s">
        <v>10031</v>
      </c>
      <c r="L6037">
        <v>0</v>
      </c>
      <c r="M6037">
        <v>368</v>
      </c>
      <c r="N6037">
        <v>512</v>
      </c>
      <c r="O6037">
        <v>-6612</v>
      </c>
      <c r="P6037">
        <v>154801</v>
      </c>
      <c r="Q6037">
        <v>224027</v>
      </c>
      <c r="R6037">
        <v>6</v>
      </c>
      <c r="S6037">
        <v>4886243</v>
      </c>
      <c r="U6037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6037" t="str">
        <f>IFERROR(MID(spotify_top_songs_audio_features[[#This Row],[artist_names]],SEARCH(",",spotify_top_songs_audio_features[[#This Row],[artist_names]])+2,99),"")</f>
        <v/>
      </c>
      <c r="W6037" t="str">
        <f>spotify_top_songs_audio_features[[#This Row],[source]]</f>
        <v>Disruptor Records/Columbia</v>
      </c>
      <c r="X6037" s="1">
        <f>spotify_top_songs_audio_features[[#This Row],[streams]]</f>
        <v>4886243</v>
      </c>
      <c r="Y6037" t="str">
        <f>IF(Tabela2[[#This Row],[feat]]="","","Feat")</f>
        <v/>
      </c>
      <c r="Z6037" s="17" t="str">
        <f>CONCATENATE(INT(spotify_top_songs_audio_features[[#This Row],[duration_ms]]/(60*1000)),":",MOD(INT(spotify_top_songs_audio_features[[#This Row],[duration_ms]]/1000),60))</f>
        <v>3:44</v>
      </c>
      <c r="AA60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037" t="str">
        <f>spotify_top_songs_audio_features[[#This Row],[track_name]]</f>
        <v>Everybody Hates Me</v>
      </c>
    </row>
    <row r="6038" spans="1:28" x14ac:dyDescent="0.25">
      <c r="A6038" t="s">
        <v>4569</v>
      </c>
      <c r="B6038" t="s">
        <v>4570</v>
      </c>
      <c r="C6038" t="s">
        <v>4571</v>
      </c>
      <c r="D6038" t="s">
        <v>1517</v>
      </c>
      <c r="E6038" t="s">
        <v>177</v>
      </c>
      <c r="F6038" t="s">
        <v>32</v>
      </c>
      <c r="G6038" t="s">
        <v>25</v>
      </c>
      <c r="H6038">
        <v>756</v>
      </c>
      <c r="I6038">
        <v>908</v>
      </c>
      <c r="J6038">
        <v>717</v>
      </c>
      <c r="K6038" t="s">
        <v>4572</v>
      </c>
      <c r="L6038">
        <v>0</v>
      </c>
      <c r="M6038">
        <v>377</v>
      </c>
      <c r="N6038">
        <v>78</v>
      </c>
      <c r="O6038">
        <v>-4427</v>
      </c>
      <c r="P6038">
        <v>100021</v>
      </c>
      <c r="Q6038">
        <v>173927</v>
      </c>
      <c r="R6038">
        <v>1</v>
      </c>
      <c r="S6038">
        <v>4886056</v>
      </c>
      <c r="U6038" t="str">
        <f>IFERROR(LEFT(spotify_top_songs_audio_features[[#This Row],[artist_names]],SEARCH(",",spotify_top_songs_audio_features[[#This Row],[artist_names]])-1),spotify_top_songs_audio_features[[#This Row],[artist_names]])</f>
        <v>Gucci Mane</v>
      </c>
      <c r="V6038" t="str">
        <f>IFERROR(MID(spotify_top_songs_audio_features[[#This Row],[artist_names]],SEARCH(",",spotify_top_songs_audio_features[[#This Row],[artist_names]])+2,99),"")</f>
        <v>Justin Bieber</v>
      </c>
      <c r="W6038" t="str">
        <f>spotify_top_songs_audio_features[[#This Row],[source]]</f>
        <v>Guwop Enterprises/Atlantic</v>
      </c>
      <c r="X6038" s="1">
        <f>spotify_top_songs_audio_features[[#This Row],[streams]]</f>
        <v>4886056</v>
      </c>
      <c r="Y6038" t="str">
        <f>IF(Tabela2[[#This Row],[feat]]="","","Feat")</f>
        <v>Feat</v>
      </c>
      <c r="Z6038" s="17" t="str">
        <f>CONCATENATE(INT(spotify_top_songs_audio_features[[#This Row],[duration_ms]]/(60*1000)),":",MOD(INT(spotify_top_songs_audio_features[[#This Row],[duration_ms]]/1000),60))</f>
        <v>2:53</v>
      </c>
      <c r="AA60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038" t="str">
        <f>spotify_top_songs_audio_features[[#This Row],[track_name]]</f>
        <v>Love Thru the Computer (feat. Justin Bieber)</v>
      </c>
    </row>
    <row r="6039" spans="1:28" x14ac:dyDescent="0.25">
      <c r="A6039" t="s">
        <v>14100</v>
      </c>
      <c r="B6039" t="s">
        <v>198</v>
      </c>
      <c r="C6039" t="s">
        <v>14101</v>
      </c>
      <c r="D6039" t="s">
        <v>3769</v>
      </c>
      <c r="E6039" t="s">
        <v>97</v>
      </c>
      <c r="F6039" t="s">
        <v>32</v>
      </c>
      <c r="G6039" t="s">
        <v>25</v>
      </c>
      <c r="H6039">
        <v>676</v>
      </c>
      <c r="I6039">
        <v>578</v>
      </c>
      <c r="J6039">
        <v>375</v>
      </c>
      <c r="K6039" t="s">
        <v>1359</v>
      </c>
      <c r="L6039">
        <v>0</v>
      </c>
      <c r="M6039">
        <v>796</v>
      </c>
      <c r="N6039">
        <v>698</v>
      </c>
      <c r="O6039">
        <v>-4669</v>
      </c>
      <c r="P6039">
        <v>158896</v>
      </c>
      <c r="Q6039">
        <v>203881</v>
      </c>
      <c r="R6039">
        <v>1</v>
      </c>
      <c r="S6039">
        <v>4883003</v>
      </c>
      <c r="U6039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6039" t="str">
        <f>IFERROR(MID(spotify_top_songs_audio_features[[#This Row],[artist_names]],SEARCH(",",spotify_top_songs_audio_features[[#This Row],[artist_names]])+2,99),"")</f>
        <v/>
      </c>
      <c r="W6039" t="str">
        <f>spotify_top_songs_audio_features[[#This Row],[source]]</f>
        <v>Quality Control Music/Young Stoner Life Records, a 300 Entertainment Label/Motown Records/Capitol Records</v>
      </c>
      <c r="X6039" s="1">
        <f>spotify_top_songs_audio_features[[#This Row],[streams]]</f>
        <v>4883003</v>
      </c>
      <c r="Y6039" t="str">
        <f>IF(Tabela2[[#This Row],[feat]]="","","Feat")</f>
        <v/>
      </c>
      <c r="Z6039" s="17" t="str">
        <f>CONCATENATE(INT(spotify_top_songs_audio_features[[#This Row],[duration_ms]]/(60*1000)),":",MOD(INT(spotify_top_songs_audio_features[[#This Row],[duration_ms]]/1000),60))</f>
        <v>3:23</v>
      </c>
      <c r="AA60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039" t="str">
        <f>spotify_top_songs_audio_features[[#This Row],[track_name]]</f>
        <v>Close Friends (Lil Baby &amp; Gunna)</v>
      </c>
    </row>
    <row r="6040" spans="1:28" x14ac:dyDescent="0.25">
      <c r="A6040" t="s">
        <v>13316</v>
      </c>
      <c r="B6040" t="s">
        <v>267</v>
      </c>
      <c r="C6040" t="s">
        <v>13317</v>
      </c>
      <c r="D6040" t="s">
        <v>1997</v>
      </c>
      <c r="E6040" t="s">
        <v>177</v>
      </c>
      <c r="F6040" t="s">
        <v>24</v>
      </c>
      <c r="G6040" t="s">
        <v>25</v>
      </c>
      <c r="H6040">
        <v>62</v>
      </c>
      <c r="I6040">
        <v>869</v>
      </c>
      <c r="J6040">
        <v>462</v>
      </c>
      <c r="K6040" t="s">
        <v>4907</v>
      </c>
      <c r="L6040">
        <v>0</v>
      </c>
      <c r="M6040">
        <v>131</v>
      </c>
      <c r="N6040">
        <v>597</v>
      </c>
      <c r="O6040">
        <v>-5479</v>
      </c>
      <c r="P6040">
        <v>126019</v>
      </c>
      <c r="Q6040">
        <v>216573</v>
      </c>
      <c r="R6040">
        <v>1</v>
      </c>
      <c r="S6040">
        <v>4879971</v>
      </c>
      <c r="U6040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6040" t="str">
        <f>IFERROR(MID(spotify_top_songs_audio_features[[#This Row],[artist_names]],SEARCH(",",spotify_top_songs_audio_features[[#This Row],[artist_names]])+2,99),"")</f>
        <v/>
      </c>
      <c r="W6040" t="str">
        <f>spotify_top_songs_audio_features[[#This Row],[source]]</f>
        <v>Big Loud / Republic</v>
      </c>
      <c r="X6040" s="1">
        <f>spotify_top_songs_audio_features[[#This Row],[streams]]</f>
        <v>4879971</v>
      </c>
      <c r="Y6040" t="str">
        <f>IF(Tabela2[[#This Row],[feat]]="","","Feat")</f>
        <v/>
      </c>
      <c r="Z6040" s="17" t="str">
        <f>CONCATENATE(INT(spotify_top_songs_audio_features[[#This Row],[duration_ms]]/(60*1000)),":",MOD(INT(spotify_top_songs_audio_features[[#This Row],[duration_ms]]/1000),60))</f>
        <v>3:36</v>
      </c>
      <c r="AA60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040" t="str">
        <f>spotify_top_songs_audio_features[[#This Row],[track_name]]</f>
        <v>More Than My Hometown</v>
      </c>
    </row>
    <row r="6041" spans="1:28" x14ac:dyDescent="0.25">
      <c r="A6041" t="s">
        <v>14569</v>
      </c>
      <c r="B6041" t="s">
        <v>14570</v>
      </c>
      <c r="C6041" t="s">
        <v>14571</v>
      </c>
      <c r="D6041" t="s">
        <v>96</v>
      </c>
      <c r="E6041" t="s">
        <v>43</v>
      </c>
      <c r="F6041" t="s">
        <v>32</v>
      </c>
      <c r="G6041" t="s">
        <v>25</v>
      </c>
      <c r="H6041">
        <v>697</v>
      </c>
      <c r="I6041">
        <v>84</v>
      </c>
      <c r="J6041">
        <v>54</v>
      </c>
      <c r="K6041" t="s">
        <v>1630</v>
      </c>
      <c r="L6041">
        <v>0</v>
      </c>
      <c r="M6041">
        <v>748</v>
      </c>
      <c r="N6041">
        <v>452</v>
      </c>
      <c r="O6041">
        <v>-4602</v>
      </c>
      <c r="P6041">
        <v>128034</v>
      </c>
      <c r="Q6041">
        <v>211413</v>
      </c>
      <c r="R6041">
        <v>1</v>
      </c>
      <c r="S6041">
        <v>4879064</v>
      </c>
      <c r="U6041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041" t="str">
        <f>IFERROR(MID(spotify_top_songs_audio_features[[#This Row],[artist_names]],SEARCH(",",spotify_top_songs_audio_features[[#This Row],[artist_names]])+2,99),"")</f>
        <v>Pusha T, Stormzy</v>
      </c>
      <c r="W6041" t="str">
        <f>spotify_top_songs_audio_features[[#This Row],[source]]</f>
        <v>Warner Records</v>
      </c>
      <c r="X6041" s="1">
        <f>spotify_top_songs_audio_features[[#This Row],[streams]]</f>
        <v>4879064</v>
      </c>
      <c r="Y6041" t="str">
        <f>IF(Tabela2[[#This Row],[feat]]="","","Feat")</f>
        <v>Feat</v>
      </c>
      <c r="Z6041" s="17" t="str">
        <f>CONCATENATE(INT(spotify_top_songs_audio_features[[#This Row],[duration_ms]]/(60*1000)),":",MOD(INT(spotify_top_songs_audio_features[[#This Row],[duration_ms]]/1000),60))</f>
        <v>3:31</v>
      </c>
      <c r="AA60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41" t="str">
        <f>spotify_top_songs_audio_features[[#This Row],[track_name]]</f>
        <v>Good Goodbye (feat. Pusha T and Stormzy)</v>
      </c>
    </row>
    <row r="6042" spans="1:28" x14ac:dyDescent="0.25">
      <c r="A6042" t="s">
        <v>8078</v>
      </c>
      <c r="B6042" t="s">
        <v>8079</v>
      </c>
      <c r="C6042" t="s">
        <v>8080</v>
      </c>
      <c r="D6042" t="s">
        <v>282</v>
      </c>
      <c r="E6042" t="s">
        <v>58</v>
      </c>
      <c r="F6042" t="s">
        <v>32</v>
      </c>
      <c r="G6042" t="s">
        <v>25</v>
      </c>
      <c r="H6042">
        <v>741</v>
      </c>
      <c r="I6042">
        <v>845</v>
      </c>
      <c r="J6042">
        <v>381</v>
      </c>
      <c r="K6042" t="s">
        <v>4276</v>
      </c>
      <c r="L6042">
        <v>0</v>
      </c>
      <c r="M6042">
        <v>174</v>
      </c>
      <c r="N6042">
        <v>926</v>
      </c>
      <c r="O6042">
        <v>-3568</v>
      </c>
      <c r="P6042">
        <v>129939</v>
      </c>
      <c r="Q6042">
        <v>233613</v>
      </c>
      <c r="R6042">
        <v>1</v>
      </c>
      <c r="S6042">
        <v>4878588</v>
      </c>
      <c r="U6042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6042" t="str">
        <f>IFERROR(MID(spotify_top_songs_audio_features[[#This Row],[artist_names]],SEARCH(",",spotify_top_songs_audio_features[[#This Row],[artist_names]])+2,99),"")</f>
        <v>ILOVEMAKONNEN, Fall Out Boy</v>
      </c>
      <c r="W6042" t="str">
        <f>spotify_top_songs_audio_features[[#This Row],[source]]</f>
        <v>Columbia</v>
      </c>
      <c r="X6042" s="1">
        <f>spotify_top_songs_audio_features[[#This Row],[streams]]</f>
        <v>4878588</v>
      </c>
      <c r="Y6042" t="str">
        <f>IF(Tabela2[[#This Row],[feat]]="","","Feat")</f>
        <v>Feat</v>
      </c>
      <c r="Z6042" s="17" t="str">
        <f>CONCATENATE(INT(spotify_top_songs_audio_features[[#This Row],[duration_ms]]/(60*1000)),":",MOD(INT(spotify_top_songs_audio_features[[#This Row],[duration_ms]]/1000),60))</f>
        <v>3:53</v>
      </c>
      <c r="AA60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42" t="str">
        <f>spotify_top_songs_audio_features[[#This Row],[track_name]]</f>
        <v>I've Been Waiting (w/ ILoveMakonnen &amp; Fall Out Boy)</v>
      </c>
    </row>
    <row r="6043" spans="1:28" x14ac:dyDescent="0.25">
      <c r="A6043" t="s">
        <v>4881</v>
      </c>
      <c r="B6043" t="s">
        <v>4693</v>
      </c>
      <c r="C6043" t="s">
        <v>4882</v>
      </c>
      <c r="D6043" t="s">
        <v>4695</v>
      </c>
      <c r="E6043" t="s">
        <v>177</v>
      </c>
      <c r="F6043" t="s">
        <v>32</v>
      </c>
      <c r="G6043" t="s">
        <v>64</v>
      </c>
      <c r="H6043">
        <v>686</v>
      </c>
      <c r="I6043">
        <v>73</v>
      </c>
      <c r="J6043">
        <v>374</v>
      </c>
      <c r="K6043" t="s">
        <v>4883</v>
      </c>
      <c r="L6043">
        <v>4.7600000000000003E-3</v>
      </c>
      <c r="M6043">
        <v>106</v>
      </c>
      <c r="N6043">
        <v>474</v>
      </c>
      <c r="O6043">
        <v>-5077</v>
      </c>
      <c r="P6043">
        <v>128943</v>
      </c>
      <c r="Q6043">
        <v>191600</v>
      </c>
      <c r="R6043">
        <v>11</v>
      </c>
      <c r="S6043">
        <v>4876934</v>
      </c>
      <c r="U6043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6043" t="str">
        <f>IFERROR(MID(spotify_top_songs_audio_features[[#This Row],[artist_names]],SEARCH(",",spotify_top_songs_audio_features[[#This Row],[artist_names]])+2,99),"")</f>
        <v/>
      </c>
      <c r="W6043" t="str">
        <f>spotify_top_songs_audio_features[[#This Row],[source]]</f>
        <v>Young Money/Cash Money Records</v>
      </c>
      <c r="X6043" s="1">
        <f>spotify_top_songs_audio_features[[#This Row],[streams]]</f>
        <v>4876934</v>
      </c>
      <c r="Y6043" t="str">
        <f>IF(Tabela2[[#This Row],[feat]]="","","Feat")</f>
        <v/>
      </c>
      <c r="Z6043" s="17" t="str">
        <f>CONCATENATE(INT(spotify_top_songs_audio_features[[#This Row],[duration_ms]]/(60*1000)),":",MOD(INT(spotify_top_songs_audio_features[[#This Row],[duration_ms]]/1000),60))</f>
        <v>3:11</v>
      </c>
      <c r="AA60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043" t="str">
        <f>spotify_top_songs_audio_features[[#This Row],[track_name]]</f>
        <v>Chun-Li</v>
      </c>
    </row>
    <row r="6044" spans="1:28" x14ac:dyDescent="0.25">
      <c r="A6044" t="s">
        <v>7500</v>
      </c>
      <c r="B6044" t="s">
        <v>504</v>
      </c>
      <c r="C6044" t="s">
        <v>7501</v>
      </c>
      <c r="D6044" t="s">
        <v>506</v>
      </c>
      <c r="E6044" t="s">
        <v>86</v>
      </c>
      <c r="F6044" t="s">
        <v>24</v>
      </c>
      <c r="G6044" t="s">
        <v>25</v>
      </c>
      <c r="H6044">
        <v>569</v>
      </c>
      <c r="I6044">
        <v>649</v>
      </c>
      <c r="J6044">
        <v>482</v>
      </c>
      <c r="K6044" t="s">
        <v>7502</v>
      </c>
      <c r="L6044">
        <v>0</v>
      </c>
      <c r="M6044">
        <v>128</v>
      </c>
      <c r="N6044">
        <v>441</v>
      </c>
      <c r="O6044">
        <v>-8175</v>
      </c>
      <c r="P6044">
        <v>10877</v>
      </c>
      <c r="Q6044">
        <v>175653</v>
      </c>
      <c r="R6044">
        <v>1</v>
      </c>
      <c r="S6044">
        <v>4874604</v>
      </c>
      <c r="U6044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6044" t="str">
        <f>IFERROR(MID(spotify_top_songs_audio_features[[#This Row],[artist_names]],SEARCH(",",spotify_top_songs_audio_features[[#This Row],[artist_names]])+2,99),"")</f>
        <v/>
      </c>
      <c r="W6044" t="str">
        <f>spotify_top_songs_audio_features[[#This Row],[source]]</f>
        <v>Syco Music/Epic</v>
      </c>
      <c r="X6044" s="1">
        <f>spotify_top_songs_audio_features[[#This Row],[streams]]</f>
        <v>4874604</v>
      </c>
      <c r="Y6044" t="str">
        <f>IF(Tabela2[[#This Row],[feat]]="","","Feat")</f>
        <v/>
      </c>
      <c r="Z6044" s="17" t="str">
        <f>CONCATENATE(INT(spotify_top_songs_audio_features[[#This Row],[duration_ms]]/(60*1000)),":",MOD(INT(spotify_top_songs_audio_features[[#This Row],[duration_ms]]/1000),60))</f>
        <v>2:55</v>
      </c>
      <c r="AA60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044" t="str">
        <f>spotify_top_songs_audio_features[[#This Row],[track_name]]</f>
        <v>Into It</v>
      </c>
    </row>
    <row r="6045" spans="1:28" x14ac:dyDescent="0.25">
      <c r="A6045" t="s">
        <v>11205</v>
      </c>
      <c r="B6045" t="s">
        <v>1070</v>
      </c>
      <c r="C6045" t="s">
        <v>11206</v>
      </c>
      <c r="D6045" t="s">
        <v>929</v>
      </c>
      <c r="E6045" t="s">
        <v>58</v>
      </c>
      <c r="F6045" t="s">
        <v>24</v>
      </c>
      <c r="G6045" t="s">
        <v>25</v>
      </c>
      <c r="H6045">
        <v>855</v>
      </c>
      <c r="I6045">
        <v>294</v>
      </c>
      <c r="J6045">
        <v>286</v>
      </c>
      <c r="K6045" t="s">
        <v>1037</v>
      </c>
      <c r="L6045">
        <v>9.2200000000000008E-3</v>
      </c>
      <c r="M6045">
        <v>91</v>
      </c>
      <c r="N6045">
        <v>842</v>
      </c>
      <c r="O6045">
        <v>-8676</v>
      </c>
      <c r="P6045">
        <v>139745</v>
      </c>
      <c r="Q6045">
        <v>182017</v>
      </c>
      <c r="R6045">
        <v>1</v>
      </c>
      <c r="S6045">
        <v>4874380</v>
      </c>
      <c r="U6045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6045" t="str">
        <f>IFERROR(MID(spotify_top_songs_audio_features[[#This Row],[artist_names]],SEARCH(",",spotify_top_songs_audio_features[[#This Row],[artist_names]])+2,99),"")</f>
        <v/>
      </c>
      <c r="W6045" t="str">
        <f>spotify_top_songs_audio_features[[#This Row],[source]]</f>
        <v>Interscope Records</v>
      </c>
      <c r="X6045" s="1">
        <f>spotify_top_songs_audio_features[[#This Row],[streams]]</f>
        <v>4874380</v>
      </c>
      <c r="Y6045" t="str">
        <f>IF(Tabela2[[#This Row],[feat]]="","","Feat")</f>
        <v/>
      </c>
      <c r="Z6045" s="17" t="str">
        <f>CONCATENATE(INT(spotify_top_songs_audio_features[[#This Row],[duration_ms]]/(60*1000)),":",MOD(INT(spotify_top_songs_audio_features[[#This Row],[duration_ms]]/1000),60))</f>
        <v>3:2</v>
      </c>
      <c r="AA60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45" t="str">
        <f>spotify_top_songs_audio_features[[#This Row],[track_name]]</f>
        <v>Cut You Off</v>
      </c>
    </row>
    <row r="6046" spans="1:28" x14ac:dyDescent="0.25">
      <c r="A6046" t="s">
        <v>8548</v>
      </c>
      <c r="B6046" t="s">
        <v>4409</v>
      </c>
      <c r="C6046" t="s">
        <v>8549</v>
      </c>
      <c r="D6046" t="s">
        <v>903</v>
      </c>
      <c r="E6046" t="s">
        <v>142</v>
      </c>
      <c r="F6046" t="s">
        <v>32</v>
      </c>
      <c r="G6046" t="s">
        <v>25</v>
      </c>
      <c r="H6046">
        <v>6</v>
      </c>
      <c r="I6046">
        <v>525</v>
      </c>
      <c r="J6046">
        <v>423</v>
      </c>
      <c r="K6046" t="s">
        <v>8550</v>
      </c>
      <c r="L6046">
        <v>0</v>
      </c>
      <c r="M6046">
        <v>111</v>
      </c>
      <c r="N6046">
        <v>436</v>
      </c>
      <c r="O6046">
        <v>-6585</v>
      </c>
      <c r="P6046">
        <v>96989</v>
      </c>
      <c r="Q6046">
        <v>162702</v>
      </c>
      <c r="R6046">
        <v>1</v>
      </c>
      <c r="S6046">
        <v>4872077</v>
      </c>
      <c r="U6046" t="str">
        <f>IFERROR(LEFT(spotify_top_songs_audio_features[[#This Row],[artist_names]],SEARCH(",",spotify_top_songs_audio_features[[#This Row],[artist_names]])-1),spotify_top_songs_audio_features[[#This Row],[artist_names]])</f>
        <v>Samra</v>
      </c>
      <c r="V6046" t="str">
        <f>IFERROR(MID(spotify_top_songs_audio_features[[#This Row],[artist_names]],SEARCH(",",spotify_top_songs_audio_features[[#This Row],[artist_names]])+2,99),"")</f>
        <v/>
      </c>
      <c r="W6046" t="str">
        <f>spotify_top_songs_audio_features[[#This Row],[source]]</f>
        <v>Urban</v>
      </c>
      <c r="X6046" s="1">
        <f>spotify_top_songs_audio_features[[#This Row],[streams]]</f>
        <v>4872077</v>
      </c>
      <c r="Y6046" t="str">
        <f>IF(Tabela2[[#This Row],[feat]]="","","Feat")</f>
        <v/>
      </c>
      <c r="Z6046" s="17" t="str">
        <f>CONCATENATE(INT(spotify_top_songs_audio_features[[#This Row],[duration_ms]]/(60*1000)),":",MOD(INT(spotify_top_songs_audio_features[[#This Row],[duration_ms]]/1000),60))</f>
        <v>2:42</v>
      </c>
      <c r="AA60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46" t="str">
        <f>spotify_top_songs_audio_features[[#This Row],[track_name]]</f>
        <v>Weiss</v>
      </c>
    </row>
    <row r="6047" spans="1:28" x14ac:dyDescent="0.25">
      <c r="A6047" t="s">
        <v>16494</v>
      </c>
      <c r="B6047" t="s">
        <v>3128</v>
      </c>
      <c r="C6047" t="s">
        <v>16495</v>
      </c>
      <c r="D6047" t="s">
        <v>501</v>
      </c>
      <c r="E6047" t="s">
        <v>177</v>
      </c>
      <c r="F6047" t="s">
        <v>32</v>
      </c>
      <c r="G6047" t="s">
        <v>25</v>
      </c>
      <c r="H6047">
        <v>829</v>
      </c>
      <c r="I6047">
        <v>73</v>
      </c>
      <c r="J6047">
        <v>241</v>
      </c>
      <c r="K6047" t="s">
        <v>2200</v>
      </c>
      <c r="L6047">
        <v>0</v>
      </c>
      <c r="M6047">
        <v>109</v>
      </c>
      <c r="N6047">
        <v>324</v>
      </c>
      <c r="O6047">
        <v>-4554</v>
      </c>
      <c r="P6047">
        <v>149075</v>
      </c>
      <c r="Q6047">
        <v>180780</v>
      </c>
      <c r="R6047">
        <v>1</v>
      </c>
      <c r="S6047">
        <v>4866816</v>
      </c>
      <c r="U6047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6047" t="str">
        <f>IFERROR(MID(spotify_top_songs_audio_features[[#This Row],[artist_names]],SEARCH(",",spotify_top_songs_audio_features[[#This Row],[artist_names]])+2,99),"")</f>
        <v/>
      </c>
      <c r="W6047" t="str">
        <f>spotify_top_songs_audio_features[[#This Row],[source]]</f>
        <v>300 Entertainment</v>
      </c>
      <c r="X6047" s="1">
        <f>spotify_top_songs_audio_features[[#This Row],[streams]]</f>
        <v>4866816</v>
      </c>
      <c r="Y6047" t="str">
        <f>IF(Tabela2[[#This Row],[feat]]="","","Feat")</f>
        <v/>
      </c>
      <c r="Z6047" s="17" t="str">
        <f>CONCATENATE(INT(spotify_top_songs_audio_features[[#This Row],[duration_ms]]/(60*1000)),":",MOD(INT(spotify_top_songs_audio_features[[#This Row],[duration_ms]]/1000),60))</f>
        <v>3:0</v>
      </c>
      <c r="AA60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047" t="str">
        <f>spotify_top_songs_audio_features[[#This Row],[track_name]]</f>
        <v>Outstanding</v>
      </c>
    </row>
    <row r="6048" spans="1:28" x14ac:dyDescent="0.25">
      <c r="A6048" t="s">
        <v>12888</v>
      </c>
      <c r="B6048" t="s">
        <v>1070</v>
      </c>
      <c r="C6048" t="s">
        <v>12889</v>
      </c>
      <c r="D6048" t="s">
        <v>929</v>
      </c>
      <c r="E6048" t="s">
        <v>86</v>
      </c>
      <c r="F6048" t="s">
        <v>32</v>
      </c>
      <c r="G6048" t="s">
        <v>25</v>
      </c>
      <c r="H6048">
        <v>691</v>
      </c>
      <c r="I6048">
        <v>446</v>
      </c>
      <c r="J6048">
        <v>472</v>
      </c>
      <c r="K6048" t="s">
        <v>4868</v>
      </c>
      <c r="L6048">
        <v>495</v>
      </c>
      <c r="M6048">
        <v>183</v>
      </c>
      <c r="N6048">
        <v>534</v>
      </c>
      <c r="O6048">
        <v>-10304</v>
      </c>
      <c r="P6048">
        <v>9303</v>
      </c>
      <c r="Q6048">
        <v>212436</v>
      </c>
      <c r="R6048">
        <v>1</v>
      </c>
      <c r="S6048">
        <v>4866777</v>
      </c>
      <c r="U6048" t="str">
        <f>IFERROR(LEFT(spotify_top_songs_audio_features[[#This Row],[artist_names]],SEARCH(",",spotify_top_songs_audio_features[[#This Row],[artist_names]])-1),spotify_top_songs_audio_features[[#This Row],[artist_names]])</f>
        <v>Selena Gomez</v>
      </c>
      <c r="V6048" t="str">
        <f>IFERROR(MID(spotify_top_songs_audio_features[[#This Row],[artist_names]],SEARCH(",",spotify_top_songs_audio_features[[#This Row],[artist_names]])+2,99),"")</f>
        <v/>
      </c>
      <c r="W6048" t="str">
        <f>spotify_top_songs_audio_features[[#This Row],[source]]</f>
        <v>Interscope Records</v>
      </c>
      <c r="X6048" s="1">
        <f>spotify_top_songs_audio_features[[#This Row],[streams]]</f>
        <v>4866777</v>
      </c>
      <c r="Y6048" t="str">
        <f>IF(Tabela2[[#This Row],[feat]]="","","Feat")</f>
        <v/>
      </c>
      <c r="Z6048" s="17" t="str">
        <f>CONCATENATE(INT(spotify_top_songs_audio_features[[#This Row],[duration_ms]]/(60*1000)),":",MOD(INT(spotify_top_songs_audio_features[[#This Row],[duration_ms]]/1000),60))</f>
        <v>3:32</v>
      </c>
      <c r="AA60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048" t="str">
        <f>spotify_top_songs_audio_features[[#This Row],[track_name]]</f>
        <v>Kinda Crazy</v>
      </c>
    </row>
    <row r="6049" spans="1:28" x14ac:dyDescent="0.25">
      <c r="A6049" t="s">
        <v>1727</v>
      </c>
      <c r="B6049" t="s">
        <v>545</v>
      </c>
      <c r="C6049" t="s">
        <v>1728</v>
      </c>
      <c r="D6049" t="s">
        <v>547</v>
      </c>
      <c r="E6049" t="s">
        <v>142</v>
      </c>
      <c r="F6049" t="s">
        <v>24</v>
      </c>
      <c r="G6049" t="s">
        <v>25</v>
      </c>
      <c r="H6049">
        <v>492</v>
      </c>
      <c r="I6049">
        <v>564</v>
      </c>
      <c r="J6049">
        <v>278</v>
      </c>
      <c r="K6049" t="s">
        <v>1729</v>
      </c>
      <c r="L6049">
        <v>1.73E-3</v>
      </c>
      <c r="M6049">
        <v>131</v>
      </c>
      <c r="N6049">
        <v>896</v>
      </c>
      <c r="O6049">
        <v>-5811</v>
      </c>
      <c r="P6049">
        <v>92544</v>
      </c>
      <c r="Q6049">
        <v>173627</v>
      </c>
      <c r="R6049">
        <v>1</v>
      </c>
      <c r="S6049">
        <v>4865399</v>
      </c>
      <c r="U6049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6049" t="str">
        <f>IFERROR(MID(spotify_top_songs_audio_features[[#This Row],[artist_names]],SEARCH(",",spotify_top_songs_audio_features[[#This Row],[artist_names]])+2,99),"")</f>
        <v/>
      </c>
      <c r="W6049" t="str">
        <f>spotify_top_songs_audio_features[[#This Row],[source]]</f>
        <v>Domino Recording Co</v>
      </c>
      <c r="X6049" s="1">
        <f>spotify_top_songs_audio_features[[#This Row],[streams]]</f>
        <v>4865399</v>
      </c>
      <c r="Y6049" t="str">
        <f>IF(Tabela2[[#This Row],[feat]]="","","Feat")</f>
        <v/>
      </c>
      <c r="Z6049" s="17" t="str">
        <f>CONCATENATE(INT(spotify_top_songs_audio_features[[#This Row],[duration_ms]]/(60*1000)),":",MOD(INT(spotify_top_songs_audio_features[[#This Row],[duration_ms]]/1000),60))</f>
        <v>2:53</v>
      </c>
      <c r="AA60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49" t="str">
        <f>spotify_top_songs_audio_features[[#This Row],[track_name]]</f>
        <v>Golden Trunks</v>
      </c>
    </row>
    <row r="6050" spans="1:28" x14ac:dyDescent="0.25">
      <c r="A6050" t="s">
        <v>3534</v>
      </c>
      <c r="B6050" t="s">
        <v>3535</v>
      </c>
      <c r="C6050" t="s">
        <v>3536</v>
      </c>
      <c r="D6050" t="s">
        <v>407</v>
      </c>
      <c r="E6050" t="s">
        <v>43</v>
      </c>
      <c r="F6050" t="s">
        <v>24</v>
      </c>
      <c r="G6050" t="s">
        <v>25</v>
      </c>
      <c r="H6050">
        <v>932</v>
      </c>
      <c r="I6050">
        <v>578</v>
      </c>
      <c r="J6050">
        <v>366</v>
      </c>
      <c r="K6050" t="s">
        <v>2364</v>
      </c>
      <c r="L6050">
        <v>0</v>
      </c>
      <c r="M6050">
        <v>115</v>
      </c>
      <c r="N6050">
        <v>623</v>
      </c>
      <c r="O6050">
        <v>-4478</v>
      </c>
      <c r="P6050">
        <v>129991</v>
      </c>
      <c r="Q6050">
        <v>111173</v>
      </c>
      <c r="R6050">
        <v>1</v>
      </c>
      <c r="S6050">
        <v>4861875</v>
      </c>
      <c r="U6050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6050" t="str">
        <f>IFERROR(MID(spotify_top_songs_audio_features[[#This Row],[artist_names]],SEARCH(",",spotify_top_songs_audio_features[[#This Row],[artist_names]])+2,99),"")</f>
        <v>Future, jetsonmade</v>
      </c>
      <c r="W6050" t="str">
        <f>spotify_top_songs_audio_features[[#This Row],[source]]</f>
        <v>South Coast Music Group/Interscope Records</v>
      </c>
      <c r="X6050" s="1">
        <f>spotify_top_songs_audio_features[[#This Row],[streams]]</f>
        <v>4861875</v>
      </c>
      <c r="Y6050" t="str">
        <f>IF(Tabela2[[#This Row],[feat]]="","","Feat")</f>
        <v>Feat</v>
      </c>
      <c r="Z6050" s="17" t="str">
        <f>CONCATENATE(INT(spotify_top_songs_audio_features[[#This Row],[duration_ms]]/(60*1000)),":",MOD(INT(spotify_top_songs_audio_features[[#This Row],[duration_ms]]/1000),60))</f>
        <v>1:51</v>
      </c>
      <c r="AA60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50" t="str">
        <f>spotify_top_songs_audio_features[[#This Row],[track_name]]</f>
        <v>LIGHTSKIN SH*T (feat. Future &amp; jetsonmade)</v>
      </c>
    </row>
    <row r="6051" spans="1:28" x14ac:dyDescent="0.25">
      <c r="A6051" t="s">
        <v>13962</v>
      </c>
      <c r="B6051" t="s">
        <v>4264</v>
      </c>
      <c r="C6051" t="s">
        <v>13963</v>
      </c>
      <c r="D6051" t="s">
        <v>4266</v>
      </c>
      <c r="E6051" t="s">
        <v>23</v>
      </c>
      <c r="F6051" t="s">
        <v>24</v>
      </c>
      <c r="G6051" t="s">
        <v>25</v>
      </c>
      <c r="H6051">
        <v>521</v>
      </c>
      <c r="I6051">
        <v>877</v>
      </c>
      <c r="J6051">
        <v>683</v>
      </c>
      <c r="K6051" t="s">
        <v>12686</v>
      </c>
      <c r="L6051">
        <v>806</v>
      </c>
      <c r="M6051">
        <v>929</v>
      </c>
      <c r="N6051">
        <v>199</v>
      </c>
      <c r="O6051">
        <v>-5444</v>
      </c>
      <c r="P6051">
        <v>180007</v>
      </c>
      <c r="Q6051">
        <v>205208</v>
      </c>
      <c r="R6051">
        <v>1</v>
      </c>
      <c r="S6051">
        <v>4861870</v>
      </c>
      <c r="U6051" t="str">
        <f>IFERROR(LEFT(spotify_top_songs_audio_features[[#This Row],[artist_names]],SEARCH(",",spotify_top_songs_audio_features[[#This Row],[artist_names]])-1),spotify_top_songs_audio_features[[#This Row],[artist_names]])</f>
        <v>Sia</v>
      </c>
      <c r="V6051" t="str">
        <f>IFERROR(MID(spotify_top_songs_audio_features[[#This Row],[artist_names]],SEARCH(",",spotify_top_songs_audio_features[[#This Row],[artist_names]])+2,99),"")</f>
        <v/>
      </c>
      <c r="W6051" t="str">
        <f>spotify_top_songs_audio_features[[#This Row],[source]]</f>
        <v>Monkey Puzzle/Atlantic</v>
      </c>
      <c r="X6051" s="1">
        <f>spotify_top_songs_audio_features[[#This Row],[streams]]</f>
        <v>4861870</v>
      </c>
      <c r="Y6051" t="str">
        <f>IF(Tabela2[[#This Row],[feat]]="","","Feat")</f>
        <v/>
      </c>
      <c r="Z6051" s="17" t="str">
        <f>CONCATENATE(INT(spotify_top_songs_audio_features[[#This Row],[duration_ms]]/(60*1000)),":",MOD(INT(spotify_top_songs_audio_features[[#This Row],[duration_ms]]/1000),60))</f>
        <v>3:25</v>
      </c>
      <c r="AA60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51" t="str">
        <f>spotify_top_songs_audio_features[[#This Row],[track_name]]</f>
        <v>Together</v>
      </c>
    </row>
    <row r="6052" spans="1:28" x14ac:dyDescent="0.25">
      <c r="A6052" t="s">
        <v>16249</v>
      </c>
      <c r="B6052" t="s">
        <v>4742</v>
      </c>
      <c r="C6052" t="s">
        <v>15661</v>
      </c>
      <c r="D6052" t="s">
        <v>37</v>
      </c>
      <c r="E6052" t="s">
        <v>23</v>
      </c>
      <c r="F6052" t="s">
        <v>24</v>
      </c>
      <c r="G6052" t="s">
        <v>25</v>
      </c>
      <c r="H6052">
        <v>309</v>
      </c>
      <c r="I6052">
        <v>649</v>
      </c>
      <c r="J6052">
        <v>35</v>
      </c>
      <c r="K6052" t="s">
        <v>7349</v>
      </c>
      <c r="L6052">
        <v>595</v>
      </c>
      <c r="M6052">
        <v>367</v>
      </c>
      <c r="N6052">
        <v>313</v>
      </c>
      <c r="O6052">
        <v>-8994</v>
      </c>
      <c r="P6052">
        <v>166915</v>
      </c>
      <c r="Q6052">
        <v>306440</v>
      </c>
      <c r="R6052">
        <v>1</v>
      </c>
      <c r="S6052">
        <v>4861271</v>
      </c>
      <c r="U6052" t="str">
        <f>IFERROR(LEFT(spotify_top_songs_audio_features[[#This Row],[artist_names]],SEARCH(",",spotify_top_songs_audio_features[[#This Row],[artist_names]])-1),spotify_top_songs_audio_features[[#This Row],[artist_names]])</f>
        <v>The Cranberries</v>
      </c>
      <c r="V6052" t="str">
        <f>IFERROR(MID(spotify_top_songs_audio_features[[#This Row],[artist_names]],SEARCH(",",spotify_top_songs_audio_features[[#This Row],[artist_names]])+2,99),"")</f>
        <v/>
      </c>
      <c r="W6052" t="str">
        <f>spotify_top_songs_audio_features[[#This Row],[source]]</f>
        <v>Island Records</v>
      </c>
      <c r="X6052" s="1">
        <f>spotify_top_songs_audio_features[[#This Row],[streams]]</f>
        <v>4861271</v>
      </c>
      <c r="Y6052" t="str">
        <f>IF(Tabela2[[#This Row],[feat]]="","","Feat")</f>
        <v/>
      </c>
      <c r="Z6052" s="17" t="str">
        <f>CONCATENATE(INT(spotify_top_songs_audio_features[[#This Row],[duration_ms]]/(60*1000)),":",MOD(INT(spotify_top_songs_audio_features[[#This Row],[duration_ms]]/1000),60))</f>
        <v>5:6</v>
      </c>
      <c r="AA60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52" t="str">
        <f>spotify_top_songs_audio_features[[#This Row],[track_name]]</f>
        <v>Zombie</v>
      </c>
    </row>
    <row r="6053" spans="1:28" x14ac:dyDescent="0.25">
      <c r="A6053" t="s">
        <v>14560</v>
      </c>
      <c r="B6053" t="s">
        <v>267</v>
      </c>
      <c r="C6053" t="s">
        <v>14561</v>
      </c>
      <c r="D6053" t="s">
        <v>1997</v>
      </c>
      <c r="E6053" t="s">
        <v>97</v>
      </c>
      <c r="F6053" t="s">
        <v>24</v>
      </c>
      <c r="G6053" t="s">
        <v>25</v>
      </c>
      <c r="H6053">
        <v>633</v>
      </c>
      <c r="I6053">
        <v>664</v>
      </c>
      <c r="J6053">
        <v>294</v>
      </c>
      <c r="K6053" t="s">
        <v>622</v>
      </c>
      <c r="L6053">
        <v>0</v>
      </c>
      <c r="M6053">
        <v>108</v>
      </c>
      <c r="N6053">
        <v>268</v>
      </c>
      <c r="O6053">
        <v>-5037</v>
      </c>
      <c r="P6053">
        <v>115058</v>
      </c>
      <c r="Q6053">
        <v>156747</v>
      </c>
      <c r="R6053">
        <v>1</v>
      </c>
      <c r="S6053">
        <v>4860714</v>
      </c>
      <c r="U6053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6053" t="str">
        <f>IFERROR(MID(spotify_top_songs_audio_features[[#This Row],[artist_names]],SEARCH(",",spotify_top_songs_audio_features[[#This Row],[artist_names]])+2,99),"")</f>
        <v/>
      </c>
      <c r="W6053" t="str">
        <f>spotify_top_songs_audio_features[[#This Row],[source]]</f>
        <v>Big Loud / Republic</v>
      </c>
      <c r="X6053" s="1">
        <f>spotify_top_songs_audio_features[[#This Row],[streams]]</f>
        <v>4860714</v>
      </c>
      <c r="Y6053" t="str">
        <f>IF(Tabela2[[#This Row],[feat]]="","","Feat")</f>
        <v/>
      </c>
      <c r="Z6053" s="17" t="str">
        <f>CONCATENATE(INT(spotify_top_songs_audio_features[[#This Row],[duration_ms]]/(60*1000)),":",MOD(INT(spotify_top_songs_audio_features[[#This Row],[duration_ms]]/1000),60))</f>
        <v>2:36</v>
      </c>
      <c r="AA60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053" t="str">
        <f>spotify_top_songs_audio_features[[#This Row],[track_name]]</f>
        <v>Warning</v>
      </c>
    </row>
    <row r="6054" spans="1:28" x14ac:dyDescent="0.25">
      <c r="A6054" t="s">
        <v>11432</v>
      </c>
      <c r="B6054" t="s">
        <v>6975</v>
      </c>
      <c r="C6054" t="s">
        <v>11433</v>
      </c>
      <c r="D6054" t="s">
        <v>777</v>
      </c>
      <c r="E6054" t="s">
        <v>23</v>
      </c>
      <c r="F6054" t="s">
        <v>32</v>
      </c>
      <c r="G6054" t="s">
        <v>25</v>
      </c>
      <c r="H6054">
        <v>805</v>
      </c>
      <c r="I6054">
        <v>924</v>
      </c>
      <c r="J6054">
        <v>439</v>
      </c>
      <c r="K6054" t="s">
        <v>4970</v>
      </c>
      <c r="L6054">
        <v>448</v>
      </c>
      <c r="M6054">
        <v>902</v>
      </c>
      <c r="N6054">
        <v>836</v>
      </c>
      <c r="O6054">
        <v>-5883</v>
      </c>
      <c r="P6054">
        <v>139976</v>
      </c>
      <c r="Q6054">
        <v>181971</v>
      </c>
      <c r="R6054">
        <v>5</v>
      </c>
      <c r="S6054">
        <v>4858130</v>
      </c>
      <c r="U6054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6054" t="str">
        <f>IFERROR(MID(spotify_top_songs_audio_features[[#This Row],[artist_names]],SEARCH(",",spotify_top_songs_audio_features[[#This Row],[artist_names]])+2,99),"")</f>
        <v>RAF Camora</v>
      </c>
      <c r="W6054" t="str">
        <f>spotify_top_songs_audio_features[[#This Row],[source]]</f>
        <v>187 Strassenbande</v>
      </c>
      <c r="X6054" s="1">
        <f>spotify_top_songs_audio_features[[#This Row],[streams]]</f>
        <v>4858130</v>
      </c>
      <c r="Y6054" t="str">
        <f>IF(Tabela2[[#This Row],[feat]]="","","Feat")</f>
        <v>Feat</v>
      </c>
      <c r="Z6054" s="17" t="str">
        <f>CONCATENATE(INT(spotify_top_songs_audio_features[[#This Row],[duration_ms]]/(60*1000)),":",MOD(INT(spotify_top_songs_audio_features[[#This Row],[duration_ms]]/1000),60))</f>
        <v>3:1</v>
      </c>
      <c r="AA60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54" t="str">
        <f>spotify_top_songs_audio_features[[#This Row],[track_name]]</f>
        <v>500 PS</v>
      </c>
    </row>
    <row r="6055" spans="1:28" x14ac:dyDescent="0.25">
      <c r="A6055" t="s">
        <v>3820</v>
      </c>
      <c r="B6055" t="s">
        <v>619</v>
      </c>
      <c r="C6055" t="s">
        <v>620</v>
      </c>
      <c r="D6055" t="s">
        <v>621</v>
      </c>
      <c r="E6055" t="s">
        <v>43</v>
      </c>
      <c r="F6055" t="s">
        <v>24</v>
      </c>
      <c r="G6055" t="s">
        <v>25</v>
      </c>
      <c r="H6055">
        <v>806</v>
      </c>
      <c r="I6055">
        <v>558</v>
      </c>
      <c r="J6055">
        <v>683</v>
      </c>
      <c r="K6055" t="s">
        <v>3821</v>
      </c>
      <c r="L6055">
        <v>0</v>
      </c>
      <c r="M6055">
        <v>618</v>
      </c>
      <c r="N6055">
        <v>678</v>
      </c>
      <c r="O6055">
        <v>-646</v>
      </c>
      <c r="P6055">
        <v>95016</v>
      </c>
      <c r="Q6055">
        <v>198973</v>
      </c>
      <c r="R6055">
        <v>20</v>
      </c>
      <c r="S6055">
        <v>4856458</v>
      </c>
      <c r="U6055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6055" t="str">
        <f>IFERROR(MID(spotify_top_songs_audio_features[[#This Row],[artist_names]],SEARCH(",",spotify_top_songs_audio_features[[#This Row],[artist_names]])+2,99),"")</f>
        <v>Anne-Marie</v>
      </c>
      <c r="W6055" t="str">
        <f>spotify_top_songs_audio_features[[#This Row],[source]]</f>
        <v>Lauv</v>
      </c>
      <c r="X6055" s="1">
        <f>spotify_top_songs_audio_features[[#This Row],[streams]]</f>
        <v>4856458</v>
      </c>
      <c r="Y6055" t="str">
        <f>IF(Tabela2[[#This Row],[feat]]="","","Feat")</f>
        <v>Feat</v>
      </c>
      <c r="Z6055" s="17" t="str">
        <f>CONCATENATE(INT(spotify_top_songs_audio_features[[#This Row],[duration_ms]]/(60*1000)),":",MOD(INT(spotify_top_songs_audio_features[[#This Row],[duration_ms]]/1000),60))</f>
        <v>3:18</v>
      </c>
      <c r="AA60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55" t="str">
        <f>spotify_top_songs_audio_features[[#This Row],[track_name]]</f>
        <v>fuck, i'm lonely</v>
      </c>
    </row>
    <row r="6056" spans="1:28" x14ac:dyDescent="0.25">
      <c r="A6056" t="s">
        <v>16828</v>
      </c>
      <c r="B6056" t="s">
        <v>5566</v>
      </c>
      <c r="C6056" t="s">
        <v>16829</v>
      </c>
      <c r="D6056" t="s">
        <v>5568</v>
      </c>
      <c r="E6056" t="s">
        <v>23</v>
      </c>
      <c r="F6056" t="s">
        <v>24</v>
      </c>
      <c r="G6056" t="s">
        <v>25</v>
      </c>
      <c r="H6056">
        <v>849</v>
      </c>
      <c r="I6056">
        <v>635</v>
      </c>
      <c r="J6056">
        <v>254</v>
      </c>
      <c r="K6056" t="s">
        <v>16830</v>
      </c>
      <c r="L6056">
        <v>8.4400000000000002E-4</v>
      </c>
      <c r="M6056">
        <v>62</v>
      </c>
      <c r="N6056">
        <v>798</v>
      </c>
      <c r="O6056">
        <v>-4068</v>
      </c>
      <c r="P6056">
        <v>89484</v>
      </c>
      <c r="Q6056">
        <v>140833</v>
      </c>
      <c r="R6056">
        <v>1</v>
      </c>
      <c r="S6056">
        <v>4853661</v>
      </c>
      <c r="U6056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6056" t="str">
        <f>IFERROR(MID(spotify_top_songs_audio_features[[#This Row],[artist_names]],SEARCH(",",spotify_top_songs_audio_features[[#This Row],[artist_names]])+2,99),"")</f>
        <v>Metro Boomin</v>
      </c>
      <c r="W6056" t="str">
        <f>spotify_top_songs_audio_features[[#This Row],[source]]</f>
        <v>Slaughter Gang, LLC/Epic/Boominati Worldwide/Republic</v>
      </c>
      <c r="X6056" s="1">
        <f>spotify_top_songs_audio_features[[#This Row],[streams]]</f>
        <v>4853661</v>
      </c>
      <c r="Y6056" t="str">
        <f>IF(Tabela2[[#This Row],[feat]]="","","Feat")</f>
        <v>Feat</v>
      </c>
      <c r="Z6056" s="17" t="str">
        <f>CONCATENATE(INT(spotify_top_songs_audio_features[[#This Row],[duration_ms]]/(60*1000)),":",MOD(INT(spotify_top_songs_audio_features[[#This Row],[duration_ms]]/1000),60))</f>
        <v>2:20</v>
      </c>
      <c r="AA60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56" t="str">
        <f>spotify_top_songs_audio_features[[#This Row],[track_name]]</f>
        <v>Steppin On Niggas</v>
      </c>
    </row>
    <row r="6057" spans="1:28" x14ac:dyDescent="0.25">
      <c r="A6057" t="s">
        <v>5175</v>
      </c>
      <c r="B6057" t="s">
        <v>5176</v>
      </c>
      <c r="C6057" t="s">
        <v>5177</v>
      </c>
      <c r="D6057" t="s">
        <v>1562</v>
      </c>
      <c r="E6057" t="s">
        <v>142</v>
      </c>
      <c r="F6057" t="s">
        <v>24</v>
      </c>
      <c r="G6057" t="s">
        <v>25</v>
      </c>
      <c r="H6057">
        <v>524</v>
      </c>
      <c r="I6057">
        <v>577</v>
      </c>
      <c r="J6057">
        <v>18</v>
      </c>
      <c r="K6057" t="s">
        <v>1685</v>
      </c>
      <c r="L6057">
        <v>0</v>
      </c>
      <c r="M6057">
        <v>103</v>
      </c>
      <c r="N6057">
        <v>19</v>
      </c>
      <c r="O6057">
        <v>-4501</v>
      </c>
      <c r="P6057">
        <v>175396</v>
      </c>
      <c r="Q6057">
        <v>201361</v>
      </c>
      <c r="R6057">
        <v>1</v>
      </c>
      <c r="S6057">
        <v>4851895</v>
      </c>
      <c r="U6057" t="str">
        <f>IFERROR(LEFT(spotify_top_songs_audio_features[[#This Row],[artist_names]],SEARCH(",",spotify_top_songs_audio_features[[#This Row],[artist_names]])-1),spotify_top_songs_audio_features[[#This Row],[artist_names]])</f>
        <v>Dalex</v>
      </c>
      <c r="V6057" t="str">
        <f>IFERROR(MID(spotify_top_songs_audio_features[[#This Row],[artist_names]],SEARCH(",",spotify_top_songs_audio_features[[#This Row],[artist_names]])+2,99),"")</f>
        <v>Sech</v>
      </c>
      <c r="W6057" t="str">
        <f>spotify_top_songs_audio_features[[#This Row],[source]]</f>
        <v>Rich Music</v>
      </c>
      <c r="X6057" s="1">
        <f>spotify_top_songs_audio_features[[#This Row],[streams]]</f>
        <v>4851895</v>
      </c>
      <c r="Y6057" t="str">
        <f>IF(Tabela2[[#This Row],[feat]]="","","Feat")</f>
        <v>Feat</v>
      </c>
      <c r="Z6057" s="17" t="str">
        <f>CONCATENATE(INT(spotify_top_songs_audio_features[[#This Row],[duration_ms]]/(60*1000)),":",MOD(INT(spotify_top_songs_audio_features[[#This Row],[duration_ms]]/1000),60))</f>
        <v>3:21</v>
      </c>
      <c r="AA60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57" t="str">
        <f>spotify_top_songs_audio_features[[#This Row],[track_name]]</f>
        <v>Mejor</v>
      </c>
    </row>
    <row r="6058" spans="1:28" x14ac:dyDescent="0.25">
      <c r="A6058" t="s">
        <v>10978</v>
      </c>
      <c r="B6058" t="s">
        <v>10979</v>
      </c>
      <c r="C6058" t="s">
        <v>10980</v>
      </c>
      <c r="D6058" t="s">
        <v>10981</v>
      </c>
      <c r="E6058" t="s">
        <v>58</v>
      </c>
      <c r="F6058" t="s">
        <v>32</v>
      </c>
      <c r="G6058" t="s">
        <v>25</v>
      </c>
      <c r="H6058">
        <v>743</v>
      </c>
      <c r="I6058">
        <v>68</v>
      </c>
      <c r="J6058">
        <v>103</v>
      </c>
      <c r="K6058" t="s">
        <v>274</v>
      </c>
      <c r="L6058">
        <v>123</v>
      </c>
      <c r="M6058">
        <v>183</v>
      </c>
      <c r="N6058">
        <v>694</v>
      </c>
      <c r="O6058">
        <v>-4344</v>
      </c>
      <c r="P6058">
        <v>180059</v>
      </c>
      <c r="Q6058">
        <v>196583</v>
      </c>
      <c r="R6058">
        <v>1</v>
      </c>
      <c r="S6058">
        <v>4848177</v>
      </c>
      <c r="U6058" t="str">
        <f>IFERROR(LEFT(spotify_top_songs_audio_features[[#This Row],[artist_names]],SEARCH(",",spotify_top_songs_audio_features[[#This Row],[artist_names]])-1),spotify_top_songs_audio_features[[#This Row],[artist_names]])</f>
        <v>Murda</v>
      </c>
      <c r="V6058" t="str">
        <f>IFERROR(MID(spotify_top_songs_audio_features[[#This Row],[artist_names]],SEARCH(",",spotify_top_songs_audio_features[[#This Row],[artist_names]])+2,99),"")</f>
        <v>Ezhel</v>
      </c>
      <c r="W6058" t="str">
        <f>spotify_top_songs_audio_features[[#This Row],[source]]</f>
        <v>Noah's Ark BV</v>
      </c>
      <c r="X6058" s="1">
        <f>spotify_top_songs_audio_features[[#This Row],[streams]]</f>
        <v>4848177</v>
      </c>
      <c r="Y6058" t="str">
        <f>IF(Tabela2[[#This Row],[feat]]="","","Feat")</f>
        <v>Feat</v>
      </c>
      <c r="Z6058" s="17" t="str">
        <f>CONCATENATE(INT(spotify_top_songs_audio_features[[#This Row],[duration_ms]]/(60*1000)),":",MOD(INT(spotify_top_songs_audio_features[[#This Row],[duration_ms]]/1000),60))</f>
        <v>3:16</v>
      </c>
      <c r="AA60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58" t="str">
        <f>spotify_top_songs_audio_features[[#This Row],[track_name]]</f>
        <v>AYA</v>
      </c>
    </row>
    <row r="6059" spans="1:28" x14ac:dyDescent="0.25">
      <c r="A6059" t="s">
        <v>2936</v>
      </c>
      <c r="B6059" t="s">
        <v>267</v>
      </c>
      <c r="C6059" t="s">
        <v>1996</v>
      </c>
      <c r="D6059" t="s">
        <v>1626</v>
      </c>
      <c r="E6059" t="s">
        <v>113</v>
      </c>
      <c r="F6059" t="s">
        <v>24</v>
      </c>
      <c r="G6059" t="s">
        <v>25</v>
      </c>
      <c r="H6059">
        <v>457</v>
      </c>
      <c r="I6059">
        <v>774</v>
      </c>
      <c r="J6059">
        <v>336</v>
      </c>
      <c r="K6059" t="s">
        <v>245</v>
      </c>
      <c r="L6059">
        <v>4.2900000000000004E-3</v>
      </c>
      <c r="M6059">
        <v>119</v>
      </c>
      <c r="N6059">
        <v>59</v>
      </c>
      <c r="O6059">
        <v>-5201</v>
      </c>
      <c r="P6059">
        <v>203863</v>
      </c>
      <c r="Q6059">
        <v>210123</v>
      </c>
      <c r="R6059">
        <v>4</v>
      </c>
      <c r="S6059">
        <v>4847880</v>
      </c>
      <c r="U6059" t="str">
        <f>IFERROR(LEFT(spotify_top_songs_audio_features[[#This Row],[artist_names]],SEARCH(",",spotify_top_songs_audio_features[[#This Row],[artist_names]])-1),spotify_top_songs_audio_features[[#This Row],[artist_names]])</f>
        <v>Morgan Wallen</v>
      </c>
      <c r="V6059" t="str">
        <f>IFERROR(MID(spotify_top_songs_audio_features[[#This Row],[artist_names]],SEARCH(",",spotify_top_songs_audio_features[[#This Row],[artist_names]])+2,99),"")</f>
        <v/>
      </c>
      <c r="W6059" t="str">
        <f>spotify_top_songs_audio_features[[#This Row],[source]]</f>
        <v>Loud / Republic</v>
      </c>
      <c r="X6059" s="1">
        <f>spotify_top_songs_audio_features[[#This Row],[streams]]</f>
        <v>4847880</v>
      </c>
      <c r="Y6059" t="str">
        <f>IF(Tabela2[[#This Row],[feat]]="","","Feat")</f>
        <v/>
      </c>
      <c r="Z6059" s="17" t="str">
        <f>CONCATENATE(INT(spotify_top_songs_audio_features[[#This Row],[duration_ms]]/(60*1000)),":",MOD(INT(spotify_top_songs_audio_features[[#This Row],[duration_ms]]/1000),60))</f>
        <v>3:30</v>
      </c>
      <c r="AA60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059" t="str">
        <f>spotify_top_songs_audio_features[[#This Row],[track_name]]</f>
        <v>7 Summers</v>
      </c>
    </row>
    <row r="6060" spans="1:28" x14ac:dyDescent="0.25">
      <c r="A6060" t="s">
        <v>17540</v>
      </c>
      <c r="B6060" t="s">
        <v>17541</v>
      </c>
      <c r="C6060" t="s">
        <v>17542</v>
      </c>
      <c r="D6060" t="s">
        <v>96</v>
      </c>
      <c r="E6060" t="s">
        <v>31</v>
      </c>
      <c r="F6060" t="s">
        <v>24</v>
      </c>
      <c r="G6060" t="s">
        <v>25</v>
      </c>
      <c r="H6060">
        <v>856</v>
      </c>
      <c r="I6060">
        <v>82</v>
      </c>
      <c r="J6060">
        <v>962</v>
      </c>
      <c r="K6060" t="s">
        <v>6133</v>
      </c>
      <c r="L6060">
        <v>0</v>
      </c>
      <c r="M6060">
        <v>168</v>
      </c>
      <c r="N6060">
        <v>723</v>
      </c>
      <c r="O6060">
        <v>-3813</v>
      </c>
      <c r="P6060">
        <v>146009</v>
      </c>
      <c r="Q6060">
        <v>170959</v>
      </c>
      <c r="R6060">
        <v>1</v>
      </c>
      <c r="S6060">
        <v>4845475</v>
      </c>
      <c r="U6060" t="str">
        <f>IFERROR(LEFT(spotify_top_songs_audio_features[[#This Row],[artist_names]],SEARCH(",",spotify_top_songs_audio_features[[#This Row],[artist_names]])-1),spotify_top_songs_audio_features[[#This Row],[artist_names]])</f>
        <v>Lil Pump</v>
      </c>
      <c r="V6060" t="str">
        <f>IFERROR(MID(spotify_top_songs_audio_features[[#This Row],[artist_names]],SEARCH(",",spotify_top_songs_audio_features[[#This Row],[artist_names]])+2,99),"")</f>
        <v>Lil Uzi Vert</v>
      </c>
      <c r="W6060" t="str">
        <f>spotify_top_songs_audio_features[[#This Row],[source]]</f>
        <v>Warner Records</v>
      </c>
      <c r="X6060" s="1">
        <f>spotify_top_songs_audio_features[[#This Row],[streams]]</f>
        <v>4845475</v>
      </c>
      <c r="Y6060" t="str">
        <f>IF(Tabela2[[#This Row],[feat]]="","","Feat")</f>
        <v>Feat</v>
      </c>
      <c r="Z6060" s="17" t="str">
        <f>CONCATENATE(INT(spotify_top_songs_audio_features[[#This Row],[duration_ms]]/(60*1000)),":",MOD(INT(spotify_top_songs_audio_features[[#This Row],[duration_ms]]/1000),60))</f>
        <v>2:50</v>
      </c>
      <c r="AA60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060" t="str">
        <f>spotify_top_songs_audio_features[[#This Row],[track_name]]</f>
        <v>Multi Millionaire (feat. Lil Uzi Vert)</v>
      </c>
    </row>
    <row r="6061" spans="1:28" x14ac:dyDescent="0.25">
      <c r="A6061" t="s">
        <v>15370</v>
      </c>
      <c r="B6061" t="s">
        <v>5497</v>
      </c>
      <c r="C6061" t="s">
        <v>15371</v>
      </c>
      <c r="D6061" t="s">
        <v>240</v>
      </c>
      <c r="E6061" t="s">
        <v>97</v>
      </c>
      <c r="F6061" t="s">
        <v>32</v>
      </c>
      <c r="G6061" t="s">
        <v>25</v>
      </c>
      <c r="H6061">
        <v>626</v>
      </c>
      <c r="I6061">
        <v>768</v>
      </c>
      <c r="J6061">
        <v>166</v>
      </c>
      <c r="K6061" t="s">
        <v>3198</v>
      </c>
      <c r="L6061">
        <v>186</v>
      </c>
      <c r="M6061">
        <v>848</v>
      </c>
      <c r="N6061">
        <v>753</v>
      </c>
      <c r="O6061">
        <v>-4653</v>
      </c>
      <c r="P6061">
        <v>80066</v>
      </c>
      <c r="Q6061">
        <v>187000</v>
      </c>
      <c r="R6061">
        <v>1</v>
      </c>
      <c r="S6061">
        <v>4844509</v>
      </c>
      <c r="U6061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6061" t="str">
        <f>IFERROR(MID(spotify_top_songs_audio_features[[#This Row],[artist_names]],SEARCH(",",spotify_top_songs_audio_features[[#This Row],[artist_names]])+2,99),"")</f>
        <v/>
      </c>
      <c r="W6061" t="str">
        <f>spotify_top_songs_audio_features[[#This Row],[source]]</f>
        <v>Bra Musik</v>
      </c>
      <c r="X6061" s="1">
        <f>spotify_top_songs_audio_features[[#This Row],[streams]]</f>
        <v>4844509</v>
      </c>
      <c r="Y6061" t="str">
        <f>IF(Tabela2[[#This Row],[feat]]="","","Feat")</f>
        <v/>
      </c>
      <c r="Z6061" s="17" t="str">
        <f>CONCATENATE(INT(spotify_top_songs_audio_features[[#This Row],[duration_ms]]/(60*1000)),":",MOD(INT(spotify_top_songs_audio_features[[#This Row],[duration_ms]]/1000),60))</f>
        <v>3:7</v>
      </c>
      <c r="AA60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061" t="str">
        <f>spotify_top_songs_audio_features[[#This Row],[track_name]]</f>
        <v>Capital Bra je m'appelle</v>
      </c>
    </row>
    <row r="6062" spans="1:28" x14ac:dyDescent="0.25">
      <c r="A6062" t="s">
        <v>10230</v>
      </c>
      <c r="B6062" t="s">
        <v>2836</v>
      </c>
      <c r="C6062" t="s">
        <v>10231</v>
      </c>
      <c r="D6062" t="s">
        <v>2838</v>
      </c>
      <c r="E6062" t="s">
        <v>43</v>
      </c>
      <c r="F6062" t="s">
        <v>32</v>
      </c>
      <c r="G6062" t="s">
        <v>25</v>
      </c>
      <c r="H6062">
        <v>9</v>
      </c>
      <c r="I6062">
        <v>832</v>
      </c>
      <c r="J6062">
        <v>739</v>
      </c>
      <c r="K6062" t="s">
        <v>1390</v>
      </c>
      <c r="L6062">
        <v>25</v>
      </c>
      <c r="M6062">
        <v>213</v>
      </c>
      <c r="N6062">
        <v>706</v>
      </c>
      <c r="O6062">
        <v>-6906</v>
      </c>
      <c r="P6062">
        <v>130994</v>
      </c>
      <c r="Q6062">
        <v>191760</v>
      </c>
      <c r="R6062">
        <v>1</v>
      </c>
      <c r="S6062">
        <v>4842757</v>
      </c>
      <c r="U6062" t="str">
        <f>IFERROR(LEFT(spotify_top_songs_audio_features[[#This Row],[artist_names]],SEARCH(",",spotify_top_songs_audio_features[[#This Row],[artist_names]])-1),spotify_top_songs_audio_features[[#This Row],[artist_names]])</f>
        <v>Apache 207</v>
      </c>
      <c r="V6062" t="str">
        <f>IFERROR(MID(spotify_top_songs_audio_features[[#This Row],[artist_names]],SEARCH(",",spotify_top_songs_audio_features[[#This Row],[artist_names]])+2,99),"")</f>
        <v/>
      </c>
      <c r="W6062" t="str">
        <f>spotify_top_songs_audio_features[[#This Row],[source]]</f>
        <v>Four Music Local</v>
      </c>
      <c r="X6062" s="1">
        <f>spotify_top_songs_audio_features[[#This Row],[streams]]</f>
        <v>4842757</v>
      </c>
      <c r="Y6062" t="str">
        <f>IF(Tabela2[[#This Row],[feat]]="","","Feat")</f>
        <v/>
      </c>
      <c r="Z6062" s="17" t="str">
        <f>CONCATENATE(INT(spotify_top_songs_audio_features[[#This Row],[duration_ms]]/(60*1000)),":",MOD(INT(spotify_top_songs_audio_features[[#This Row],[duration_ms]]/1000),60))</f>
        <v>3:11</v>
      </c>
      <c r="AA60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62" t="str">
        <f>spotify_top_songs_audio_features[[#This Row],[track_name]]</f>
        <v>Doch in der Nacht</v>
      </c>
    </row>
    <row r="6063" spans="1:28" x14ac:dyDescent="0.25">
      <c r="A6063" t="s">
        <v>8318</v>
      </c>
      <c r="B6063" t="s">
        <v>8319</v>
      </c>
      <c r="C6063" t="s">
        <v>8320</v>
      </c>
      <c r="D6063" t="s">
        <v>1264</v>
      </c>
      <c r="E6063" t="s">
        <v>142</v>
      </c>
      <c r="F6063" t="s">
        <v>24</v>
      </c>
      <c r="G6063" t="s">
        <v>25</v>
      </c>
      <c r="H6063">
        <v>883</v>
      </c>
      <c r="I6063">
        <v>544</v>
      </c>
      <c r="J6063">
        <v>233</v>
      </c>
      <c r="K6063" t="s">
        <v>8321</v>
      </c>
      <c r="L6063">
        <v>1.5999999999999999E-5</v>
      </c>
      <c r="M6063">
        <v>8</v>
      </c>
      <c r="N6063">
        <v>114</v>
      </c>
      <c r="O6063">
        <v>-792</v>
      </c>
      <c r="P6063">
        <v>129993</v>
      </c>
      <c r="Q6063">
        <v>276794</v>
      </c>
      <c r="R6063">
        <v>1</v>
      </c>
      <c r="S6063">
        <v>4840510</v>
      </c>
      <c r="U6063" t="str">
        <f>IFERROR(LEFT(spotify_top_songs_audio_features[[#This Row],[artist_names]],SEARCH(",",spotify_top_songs_audio_features[[#This Row],[artist_names]])-1),spotify_top_songs_audio_features[[#This Row],[artist_names]])</f>
        <v>Offset</v>
      </c>
      <c r="V6063" t="str">
        <f>IFERROR(MID(spotify_top_songs_audio_features[[#This Row],[artist_names]],SEARCH(",",spotify_top_songs_audio_features[[#This Row],[artist_names]])+2,99),"")</f>
        <v>J. Cole</v>
      </c>
      <c r="W6063" t="str">
        <f>spotify_top_songs_audio_features[[#This Row],[source]]</f>
        <v>Quality Control Music/Motown Records</v>
      </c>
      <c r="X6063" s="1">
        <f>spotify_top_songs_audio_features[[#This Row],[streams]]</f>
        <v>4840510</v>
      </c>
      <c r="Y6063" t="str">
        <f>IF(Tabela2[[#This Row],[feat]]="","","Feat")</f>
        <v>Feat</v>
      </c>
      <c r="Z6063" s="17" t="str">
        <f>CONCATENATE(INT(spotify_top_songs_audio_features[[#This Row],[duration_ms]]/(60*1000)),":",MOD(INT(spotify_top_songs_audio_features[[#This Row],[duration_ms]]/1000),60))</f>
        <v>4:36</v>
      </c>
      <c r="AA60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63" t="str">
        <f>spotify_top_songs_audio_features[[#This Row],[track_name]]</f>
        <v>How Did I Get Here (feat. J. Cole)</v>
      </c>
    </row>
    <row r="6064" spans="1:28" x14ac:dyDescent="0.25">
      <c r="A6064" t="s">
        <v>15211</v>
      </c>
      <c r="B6064" t="s">
        <v>3128</v>
      </c>
      <c r="C6064" t="s">
        <v>15212</v>
      </c>
      <c r="D6064" t="s">
        <v>501</v>
      </c>
      <c r="E6064" t="s">
        <v>23</v>
      </c>
      <c r="F6064" t="s">
        <v>24</v>
      </c>
      <c r="G6064" t="s">
        <v>25</v>
      </c>
      <c r="H6064">
        <v>912</v>
      </c>
      <c r="I6064">
        <v>587</v>
      </c>
      <c r="J6064">
        <v>582</v>
      </c>
      <c r="K6064" t="s">
        <v>4740</v>
      </c>
      <c r="L6064">
        <v>1</v>
      </c>
      <c r="M6064">
        <v>111</v>
      </c>
      <c r="N6064">
        <v>435</v>
      </c>
      <c r="O6064">
        <v>-7395</v>
      </c>
      <c r="P6064">
        <v>143027</v>
      </c>
      <c r="Q6064">
        <v>179022</v>
      </c>
      <c r="R6064">
        <v>1</v>
      </c>
      <c r="S6064">
        <v>4840005</v>
      </c>
      <c r="U6064" t="str">
        <f>IFERROR(LEFT(spotify_top_songs_audio_features[[#This Row],[artist_names]],SEARCH(",",spotify_top_songs_audio_features[[#This Row],[artist_names]])-1),spotify_top_songs_audio_features[[#This Row],[artist_names]])</f>
        <v>Gunna</v>
      </c>
      <c r="V6064" t="str">
        <f>IFERROR(MID(spotify_top_songs_audio_features[[#This Row],[artist_names]],SEARCH(",",spotify_top_songs_audio_features[[#This Row],[artist_names]])+2,99),"")</f>
        <v/>
      </c>
      <c r="W6064" t="str">
        <f>spotify_top_songs_audio_features[[#This Row],[source]]</f>
        <v>300 Entertainment</v>
      </c>
      <c r="X6064" s="1">
        <f>spotify_top_songs_audio_features[[#This Row],[streams]]</f>
        <v>4840005</v>
      </c>
      <c r="Y6064" t="str">
        <f>IF(Tabela2[[#This Row],[feat]]="","","Feat")</f>
        <v/>
      </c>
      <c r="Z6064" s="17" t="str">
        <f>CONCATENATE(INT(spotify_top_songs_audio_features[[#This Row],[duration_ms]]/(60*1000)),":",MOD(INT(spotify_top_songs_audio_features[[#This Row],[duration_ms]]/1000),60))</f>
        <v>2:59</v>
      </c>
      <c r="AA60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64" t="str">
        <f>spotify_top_songs_audio_features[[#This Row],[track_name]]</f>
        <v>Speed It Up</v>
      </c>
    </row>
    <row r="6065" spans="1:28" x14ac:dyDescent="0.25">
      <c r="A6065" t="s">
        <v>9857</v>
      </c>
      <c r="B6065" t="s">
        <v>9858</v>
      </c>
      <c r="C6065" t="s">
        <v>9859</v>
      </c>
      <c r="D6065" t="s">
        <v>3931</v>
      </c>
      <c r="E6065" t="s">
        <v>23</v>
      </c>
      <c r="F6065" t="s">
        <v>32</v>
      </c>
      <c r="G6065" t="s">
        <v>25</v>
      </c>
      <c r="H6065">
        <v>691</v>
      </c>
      <c r="I6065">
        <v>77</v>
      </c>
      <c r="J6065">
        <v>367</v>
      </c>
      <c r="K6065" t="s">
        <v>2337</v>
      </c>
      <c r="L6065">
        <v>0</v>
      </c>
      <c r="M6065">
        <v>497</v>
      </c>
      <c r="N6065">
        <v>344</v>
      </c>
      <c r="O6065">
        <v>-4578</v>
      </c>
      <c r="P6065">
        <v>90024</v>
      </c>
      <c r="Q6065">
        <v>143901</v>
      </c>
      <c r="R6065">
        <v>1</v>
      </c>
      <c r="S6065">
        <v>4834258</v>
      </c>
      <c r="U6065" t="str">
        <f>IFERROR(LEFT(spotify_top_songs_audio_features[[#This Row],[artist_names]],SEARCH(",",spotify_top_songs_audio_features[[#This Row],[artist_names]])-1),spotify_top_songs_audio_features[[#This Row],[artist_names]])</f>
        <v>mgk</v>
      </c>
      <c r="V6065" t="str">
        <f>IFERROR(MID(spotify_top_songs_audio_features[[#This Row],[artist_names]],SEARCH(",",spotify_top_songs_audio_features[[#This Row],[artist_names]])+2,99),"")</f>
        <v/>
      </c>
      <c r="W6065" t="str">
        <f>spotify_top_songs_audio_features[[#This Row],[source]]</f>
        <v>Bad Boy/Interscope Records</v>
      </c>
      <c r="X6065" s="1">
        <f>spotify_top_songs_audio_features[[#This Row],[streams]]</f>
        <v>4834258</v>
      </c>
      <c r="Y6065" t="str">
        <f>IF(Tabela2[[#This Row],[feat]]="","","Feat")</f>
        <v/>
      </c>
      <c r="Z6065" s="17" t="str">
        <f>CONCATENATE(INT(spotify_top_songs_audio_features[[#This Row],[duration_ms]]/(60*1000)),":",MOD(INT(spotify_top_songs_audio_features[[#This Row],[duration_ms]]/1000),60))</f>
        <v>2:23</v>
      </c>
      <c r="AA60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65" t="str">
        <f>spotify_top_songs_audio_features[[#This Row],[track_name]]</f>
        <v>drunk face</v>
      </c>
    </row>
    <row r="6066" spans="1:28" x14ac:dyDescent="0.25">
      <c r="A6066" t="s">
        <v>709</v>
      </c>
      <c r="B6066" t="s">
        <v>710</v>
      </c>
      <c r="C6066" t="s">
        <v>711</v>
      </c>
      <c r="D6066" t="s">
        <v>712</v>
      </c>
      <c r="E6066" t="s">
        <v>97</v>
      </c>
      <c r="F6066" t="s">
        <v>32</v>
      </c>
      <c r="G6066" t="s">
        <v>25</v>
      </c>
      <c r="H6066">
        <v>817</v>
      </c>
      <c r="I6066">
        <v>656</v>
      </c>
      <c r="J6066">
        <v>277</v>
      </c>
      <c r="K6066" t="s">
        <v>713</v>
      </c>
      <c r="L6066">
        <v>0</v>
      </c>
      <c r="M6066">
        <v>115</v>
      </c>
      <c r="N6066">
        <v>314</v>
      </c>
      <c r="O6066">
        <v>-7086</v>
      </c>
      <c r="P6066">
        <v>139915</v>
      </c>
      <c r="Q6066">
        <v>120076</v>
      </c>
      <c r="R6066">
        <v>1</v>
      </c>
      <c r="S6066">
        <v>4831405</v>
      </c>
      <c r="U6066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6066" t="str">
        <f>IFERROR(MID(spotify_top_songs_audio_features[[#This Row],[artist_names]],SEARCH(",",spotify_top_songs_audio_features[[#This Row],[artist_names]])+2,99),"")</f>
        <v/>
      </c>
      <c r="W6066" t="str">
        <f>spotify_top_songs_audio_features[[#This Row],[source]]</f>
        <v>Generation Now/Atlantic</v>
      </c>
      <c r="X6066" s="1">
        <f>spotify_top_songs_audio_features[[#This Row],[streams]]</f>
        <v>4831405</v>
      </c>
      <c r="Y6066" t="str">
        <f>IF(Tabela2[[#This Row],[feat]]="","","Feat")</f>
        <v/>
      </c>
      <c r="Z6066" s="17" t="str">
        <f>CONCATENATE(INT(spotify_top_songs_audio_features[[#This Row],[duration_ms]]/(60*1000)),":",MOD(INT(spotify_top_songs_audio_features[[#This Row],[duration_ms]]/1000),60))</f>
        <v>2:0</v>
      </c>
      <c r="AA60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066" t="str">
        <f>spotify_top_songs_audio_features[[#This Row],[track_name]]</f>
        <v>I Can Show You</v>
      </c>
    </row>
    <row r="6067" spans="1:28" x14ac:dyDescent="0.25">
      <c r="A6067" t="s">
        <v>8830</v>
      </c>
      <c r="B6067" t="s">
        <v>8831</v>
      </c>
      <c r="C6067" t="s">
        <v>8832</v>
      </c>
      <c r="D6067" t="s">
        <v>96</v>
      </c>
      <c r="E6067" t="s">
        <v>23</v>
      </c>
      <c r="F6067" t="s">
        <v>24</v>
      </c>
      <c r="G6067" t="s">
        <v>25</v>
      </c>
      <c r="H6067">
        <v>614</v>
      </c>
      <c r="I6067">
        <v>553</v>
      </c>
      <c r="J6067">
        <v>169</v>
      </c>
      <c r="K6067" t="s">
        <v>5090</v>
      </c>
      <c r="L6067">
        <v>0</v>
      </c>
      <c r="M6067">
        <v>203</v>
      </c>
      <c r="N6067">
        <v>161</v>
      </c>
      <c r="O6067">
        <v>-8225</v>
      </c>
      <c r="P6067">
        <v>159999</v>
      </c>
      <c r="Q6067">
        <v>240297</v>
      </c>
      <c r="R6067">
        <v>1</v>
      </c>
      <c r="S6067">
        <v>4828004</v>
      </c>
      <c r="U6067" t="str">
        <f>IFERROR(LEFT(spotify_top_songs_audio_features[[#This Row],[artist_names]],SEARCH(",",spotify_top_songs_audio_features[[#This Row],[artist_names]])-1),spotify_top_songs_audio_features[[#This Row],[artist_names]])</f>
        <v>NLE Choppa</v>
      </c>
      <c r="V6067" t="str">
        <f>IFERROR(MID(spotify_top_songs_audio_features[[#This Row],[artist_names]],SEARCH(",",spotify_top_songs_audio_features[[#This Row],[artist_names]])+2,99),"")</f>
        <v>Lil Baby</v>
      </c>
      <c r="W6067" t="str">
        <f>spotify_top_songs_audio_features[[#This Row],[source]]</f>
        <v>Warner Records</v>
      </c>
      <c r="X6067" s="1">
        <f>spotify_top_songs_audio_features[[#This Row],[streams]]</f>
        <v>4828004</v>
      </c>
      <c r="Y6067" t="str">
        <f>IF(Tabela2[[#This Row],[feat]]="","","Feat")</f>
        <v>Feat</v>
      </c>
      <c r="Z6067" s="17" t="str">
        <f>CONCATENATE(INT(spotify_top_songs_audio_features[[#This Row],[duration_ms]]/(60*1000)),":",MOD(INT(spotify_top_songs_audio_features[[#This Row],[duration_ms]]/1000),60))</f>
        <v>4:0</v>
      </c>
      <c r="AA60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67" t="str">
        <f>spotify_top_songs_audio_features[[#This Row],[track_name]]</f>
        <v>Narrow Road (feat. Lil Baby)</v>
      </c>
    </row>
    <row r="6068" spans="1:28" x14ac:dyDescent="0.25">
      <c r="A6068" t="s">
        <v>5148</v>
      </c>
      <c r="B6068" t="s">
        <v>1611</v>
      </c>
      <c r="C6068" t="s">
        <v>4332</v>
      </c>
      <c r="D6068" t="s">
        <v>1612</v>
      </c>
      <c r="E6068" t="s">
        <v>142</v>
      </c>
      <c r="F6068" t="s">
        <v>24</v>
      </c>
      <c r="G6068" t="s">
        <v>25</v>
      </c>
      <c r="H6068">
        <v>666</v>
      </c>
      <c r="I6068">
        <v>677</v>
      </c>
      <c r="J6068">
        <v>326</v>
      </c>
      <c r="K6068" t="s">
        <v>128</v>
      </c>
      <c r="L6068">
        <v>0</v>
      </c>
      <c r="M6068">
        <v>979</v>
      </c>
      <c r="N6068">
        <v>178</v>
      </c>
      <c r="O6068">
        <v>-5743</v>
      </c>
      <c r="P6068">
        <v>100014</v>
      </c>
      <c r="Q6068">
        <v>178242</v>
      </c>
      <c r="R6068">
        <v>6</v>
      </c>
      <c r="S6068">
        <v>4825176</v>
      </c>
      <c r="U6068" t="str">
        <f>IFERROR(LEFT(spotify_top_songs_audio_features[[#This Row],[artist_names]],SEARCH(",",spotify_top_songs_audio_features[[#This Row],[artist_names]])-1),spotify_top_songs_audio_features[[#This Row],[artist_names]])</f>
        <v>Bazzi</v>
      </c>
      <c r="V6068" t="str">
        <f>IFERROR(MID(spotify_top_songs_audio_features[[#This Row],[artist_names]],SEARCH(",",spotify_top_songs_audio_features[[#This Row],[artist_names]])+2,99),"")</f>
        <v/>
      </c>
      <c r="W6068" t="str">
        <f>spotify_top_songs_audio_features[[#This Row],[source]]</f>
        <v>iamcosmic</v>
      </c>
      <c r="X6068" s="1">
        <f>spotify_top_songs_audio_features[[#This Row],[streams]]</f>
        <v>4825176</v>
      </c>
      <c r="Y6068" t="str">
        <f>IF(Tabela2[[#This Row],[feat]]="","","Feat")</f>
        <v/>
      </c>
      <c r="Z6068" s="17" t="str">
        <f>CONCATENATE(INT(spotify_top_songs_audio_features[[#This Row],[duration_ms]]/(60*1000)),":",MOD(INT(spotify_top_songs_audio_features[[#This Row],[duration_ms]]/1000),60))</f>
        <v>2:58</v>
      </c>
      <c r="AA60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68" t="str">
        <f>spotify_top_songs_audio_features[[#This Row],[track_name]]</f>
        <v>Beautiful</v>
      </c>
    </row>
    <row r="6069" spans="1:28" x14ac:dyDescent="0.25">
      <c r="A6069" t="s">
        <v>6797</v>
      </c>
      <c r="B6069" t="s">
        <v>705</v>
      </c>
      <c r="C6069" t="s">
        <v>6798</v>
      </c>
      <c r="D6069" t="s">
        <v>707</v>
      </c>
      <c r="E6069" t="s">
        <v>97</v>
      </c>
      <c r="F6069" t="s">
        <v>24</v>
      </c>
      <c r="G6069" t="s">
        <v>25</v>
      </c>
      <c r="H6069">
        <v>638</v>
      </c>
      <c r="I6069">
        <v>539</v>
      </c>
      <c r="J6069">
        <v>504</v>
      </c>
      <c r="K6069" t="s">
        <v>2860</v>
      </c>
      <c r="L6069">
        <v>0</v>
      </c>
      <c r="M6069">
        <v>241</v>
      </c>
      <c r="N6069">
        <v>247</v>
      </c>
      <c r="O6069">
        <v>-5853</v>
      </c>
      <c r="P6069">
        <v>83381</v>
      </c>
      <c r="Q6069">
        <v>143713</v>
      </c>
      <c r="R6069">
        <v>1</v>
      </c>
      <c r="S6069">
        <v>4824038</v>
      </c>
      <c r="U6069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6069" t="str">
        <f>IFERROR(MID(spotify_top_songs_audio_features[[#This Row],[artist_names]],SEARCH(",",spotify_top_songs_audio_features[[#This Row],[artist_names]])+2,99),"")</f>
        <v/>
      </c>
      <c r="W6069" t="str">
        <f>spotify_top_songs_audio_features[[#This Row],[source]]</f>
        <v>TenThousand Projects, LLC</v>
      </c>
      <c r="X6069" s="1">
        <f>spotify_top_songs_audio_features[[#This Row],[streams]]</f>
        <v>4824038</v>
      </c>
      <c r="Y6069" t="str">
        <f>IF(Tabela2[[#This Row],[feat]]="","","Feat")</f>
        <v/>
      </c>
      <c r="Z6069" s="17" t="str">
        <f>CONCATENATE(INT(spotify_top_songs_audio_features[[#This Row],[duration_ms]]/(60*1000)),":",MOD(INT(spotify_top_songs_audio_features[[#This Row],[duration_ms]]/1000),60))</f>
        <v>2:23</v>
      </c>
      <c r="AA60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069" t="str">
        <f>spotify_top_songs_audio_features[[#This Row],[track_name]]</f>
        <v>Love Me More</v>
      </c>
    </row>
    <row r="6070" spans="1:28" x14ac:dyDescent="0.25">
      <c r="A6070" t="s">
        <v>8955</v>
      </c>
      <c r="B6070" t="s">
        <v>8956</v>
      </c>
      <c r="C6070" t="s">
        <v>8957</v>
      </c>
      <c r="D6070" t="s">
        <v>3711</v>
      </c>
      <c r="E6070" t="s">
        <v>43</v>
      </c>
      <c r="F6070" t="s">
        <v>24</v>
      </c>
      <c r="G6070" t="s">
        <v>25</v>
      </c>
      <c r="H6070">
        <v>826</v>
      </c>
      <c r="I6070">
        <v>528</v>
      </c>
      <c r="J6070">
        <v>175</v>
      </c>
      <c r="K6070" t="s">
        <v>4649</v>
      </c>
      <c r="L6070">
        <v>362</v>
      </c>
      <c r="M6070">
        <v>104</v>
      </c>
      <c r="N6070">
        <v>318</v>
      </c>
      <c r="O6070">
        <v>-9221</v>
      </c>
      <c r="P6070">
        <v>157001</v>
      </c>
      <c r="Q6070">
        <v>183839</v>
      </c>
      <c r="R6070">
        <v>1</v>
      </c>
      <c r="S6070">
        <v>4823401</v>
      </c>
      <c r="U6070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6070" t="str">
        <f>IFERROR(MID(spotify_top_songs_audio_features[[#This Row],[artist_names]],SEARCH(",",spotify_top_songs_audio_features[[#This Row],[artist_names]])+2,99),"")</f>
        <v>Sonus030</v>
      </c>
      <c r="W6070" t="str">
        <f>spotify_top_songs_audio_features[[#This Row],[source]]</f>
        <v>Stay High</v>
      </c>
      <c r="X6070" s="1">
        <f>spotify_top_songs_audio_features[[#This Row],[streams]]</f>
        <v>4823401</v>
      </c>
      <c r="Y6070" t="str">
        <f>IF(Tabela2[[#This Row],[feat]]="","","Feat")</f>
        <v>Feat</v>
      </c>
      <c r="Z6070" s="17" t="str">
        <f>CONCATENATE(INT(spotify_top_songs_audio_features[[#This Row],[duration_ms]]/(60*1000)),":",MOD(INT(spotify_top_songs_audio_features[[#This Row],[duration_ms]]/1000),60))</f>
        <v>3:3</v>
      </c>
      <c r="AA60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70" t="str">
        <f>spotify_top_songs_audio_features[[#This Row],[track_name]]</f>
        <v>Shit Changed</v>
      </c>
    </row>
    <row r="6071" spans="1:28" x14ac:dyDescent="0.25">
      <c r="A6071" t="s">
        <v>7392</v>
      </c>
      <c r="B6071" t="s">
        <v>7393</v>
      </c>
      <c r="C6071" t="s">
        <v>7394</v>
      </c>
      <c r="D6071" t="s">
        <v>4747</v>
      </c>
      <c r="E6071" t="s">
        <v>31</v>
      </c>
      <c r="F6071" t="s">
        <v>24</v>
      </c>
      <c r="G6071" t="s">
        <v>25</v>
      </c>
      <c r="H6071">
        <v>546</v>
      </c>
      <c r="I6071">
        <v>859</v>
      </c>
      <c r="J6071">
        <v>306</v>
      </c>
      <c r="K6071" t="s">
        <v>7395</v>
      </c>
      <c r="L6071">
        <v>947</v>
      </c>
      <c r="M6071">
        <v>529</v>
      </c>
      <c r="N6071">
        <v>645</v>
      </c>
      <c r="O6071">
        <v>-5966</v>
      </c>
      <c r="P6071">
        <v>99965</v>
      </c>
      <c r="Q6071">
        <v>292267</v>
      </c>
      <c r="R6071">
        <v>1</v>
      </c>
      <c r="S6071">
        <v>4823378</v>
      </c>
      <c r="U6071" t="str">
        <f>IFERROR(LEFT(spotify_top_songs_audio_features[[#This Row],[artist_names]],SEARCH(",",spotify_top_songs_audio_features[[#This Row],[artist_names]])-1),spotify_top_songs_audio_features[[#This Row],[artist_names]])</f>
        <v>Tame Impala</v>
      </c>
      <c r="V6071" t="str">
        <f>IFERROR(MID(spotify_top_songs_audio_features[[#This Row],[artist_names]],SEARCH(",",spotify_top_songs_audio_features[[#This Row],[artist_names]])+2,99),"")</f>
        <v/>
      </c>
      <c r="W6071" t="str">
        <f>spotify_top_songs_audio_features[[#This Row],[source]]</f>
        <v>Universal Music Australia Pty. Ltd.</v>
      </c>
      <c r="X6071" s="1">
        <f>spotify_top_songs_audio_features[[#This Row],[streams]]</f>
        <v>4823378</v>
      </c>
      <c r="Y6071" t="str">
        <f>IF(Tabela2[[#This Row],[feat]]="","","Feat")</f>
        <v/>
      </c>
      <c r="Z6071" s="17" t="str">
        <f>CONCATENATE(INT(spotify_top_songs_audio_features[[#This Row],[duration_ms]]/(60*1000)),":",MOD(INT(spotify_top_songs_audio_features[[#This Row],[duration_ms]]/1000),60))</f>
        <v>4:52</v>
      </c>
      <c r="AA60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071" t="str">
        <f>spotify_top_songs_audio_features[[#This Row],[track_name]]</f>
        <v>Patience</v>
      </c>
    </row>
    <row r="6072" spans="1:28" x14ac:dyDescent="0.25">
      <c r="A6072" t="s">
        <v>6208</v>
      </c>
      <c r="B6072" t="s">
        <v>6209</v>
      </c>
      <c r="C6072" t="s">
        <v>6210</v>
      </c>
      <c r="D6072" t="s">
        <v>53</v>
      </c>
      <c r="E6072" t="s">
        <v>86</v>
      </c>
      <c r="F6072" t="s">
        <v>32</v>
      </c>
      <c r="G6072" t="s">
        <v>25</v>
      </c>
      <c r="H6072">
        <v>68</v>
      </c>
      <c r="I6072">
        <v>766</v>
      </c>
      <c r="J6072">
        <v>923</v>
      </c>
      <c r="K6072" t="s">
        <v>4151</v>
      </c>
      <c r="L6072">
        <v>0</v>
      </c>
      <c r="M6072">
        <v>116</v>
      </c>
      <c r="N6072">
        <v>28</v>
      </c>
      <c r="O6072">
        <v>-4799</v>
      </c>
      <c r="P6072">
        <v>160095</v>
      </c>
      <c r="Q6072">
        <v>180000</v>
      </c>
      <c r="R6072">
        <v>1</v>
      </c>
      <c r="S6072">
        <v>4822090</v>
      </c>
      <c r="U6072" t="str">
        <f>IFERROR(LEFT(spotify_top_songs_audio_features[[#This Row],[artist_names]],SEARCH(",",spotify_top_songs_audio_features[[#This Row],[artist_names]])-1),spotify_top_songs_audio_features[[#This Row],[artist_names]])</f>
        <v>Rvssian</v>
      </c>
      <c r="V6072" t="str">
        <f>IFERROR(MID(spotify_top_songs_audio_features[[#This Row],[artist_names]],SEARCH(",",spotify_top_songs_audio_features[[#This Row],[artist_names]])+2,99),"")</f>
        <v>Anuel AA, Juice WRLD</v>
      </c>
      <c r="W6072" t="str">
        <f>spotify_top_songs_audio_features[[#This Row],[source]]</f>
        <v>Sony Music Latin</v>
      </c>
      <c r="X6072" s="1">
        <f>spotify_top_songs_audio_features[[#This Row],[streams]]</f>
        <v>4822090</v>
      </c>
      <c r="Y6072" t="str">
        <f>IF(Tabela2[[#This Row],[feat]]="","","Feat")</f>
        <v>Feat</v>
      </c>
      <c r="Z6072" s="17" t="str">
        <f>CONCATENATE(INT(spotify_top_songs_audio_features[[#This Row],[duration_ms]]/(60*1000)),":",MOD(INT(spotify_top_songs_audio_features[[#This Row],[duration_ms]]/1000),60))</f>
        <v>3:0</v>
      </c>
      <c r="AA60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072" t="str">
        <f>spotify_top_songs_audio_features[[#This Row],[track_name]]</f>
        <v>No Me Ame</v>
      </c>
    </row>
    <row r="6073" spans="1:28" x14ac:dyDescent="0.25">
      <c r="A6073" t="s">
        <v>17475</v>
      </c>
      <c r="B6073" t="s">
        <v>383</v>
      </c>
      <c r="C6073" t="s">
        <v>17476</v>
      </c>
      <c r="D6073" t="s">
        <v>385</v>
      </c>
      <c r="E6073" t="s">
        <v>23</v>
      </c>
      <c r="F6073" t="s">
        <v>32</v>
      </c>
      <c r="G6073" t="s">
        <v>25</v>
      </c>
      <c r="H6073">
        <v>835</v>
      </c>
      <c r="I6073">
        <v>864</v>
      </c>
      <c r="J6073">
        <v>272</v>
      </c>
      <c r="K6073" t="s">
        <v>87</v>
      </c>
      <c r="L6073">
        <v>0</v>
      </c>
      <c r="M6073">
        <v>305</v>
      </c>
      <c r="N6073">
        <v>511</v>
      </c>
      <c r="O6073">
        <v>-5361</v>
      </c>
      <c r="P6073">
        <v>99043</v>
      </c>
      <c r="Q6073">
        <v>250000</v>
      </c>
      <c r="R6073">
        <v>1</v>
      </c>
      <c r="S6073">
        <v>4821679</v>
      </c>
      <c r="U6073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6073" t="str">
        <f>IFERROR(MID(spotify_top_songs_audio_features[[#This Row],[artist_names]],SEARCH(",",spotify_top_songs_audio_features[[#This Row],[artist_names]])+2,99),"")</f>
        <v/>
      </c>
      <c r="W6073" t="str">
        <f>spotify_top_songs_audio_features[[#This Row],[source]]</f>
        <v>Aftermath</v>
      </c>
      <c r="X6073" s="1">
        <f>spotify_top_songs_audio_features[[#This Row],[streams]]</f>
        <v>4821679</v>
      </c>
      <c r="Y6073" t="str">
        <f>IF(Tabela2[[#This Row],[feat]]="","","Feat")</f>
        <v/>
      </c>
      <c r="Z6073" s="17" t="str">
        <f>CONCATENATE(INT(spotify_top_songs_audio_features[[#This Row],[duration_ms]]/(60*1000)),":",MOD(INT(spotify_top_songs_audio_features[[#This Row],[duration_ms]]/1000),60))</f>
        <v>4:10</v>
      </c>
      <c r="AA60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73" t="str">
        <f>spotify_top_songs_audio_features[[#This Row],[track_name]]</f>
        <v>Heat</v>
      </c>
    </row>
    <row r="6074" spans="1:28" x14ac:dyDescent="0.25">
      <c r="A6074" t="s">
        <v>4066</v>
      </c>
      <c r="B6074" t="s">
        <v>673</v>
      </c>
      <c r="C6074" t="s">
        <v>4067</v>
      </c>
      <c r="D6074" t="s">
        <v>176</v>
      </c>
      <c r="E6074" t="s">
        <v>86</v>
      </c>
      <c r="F6074" t="s">
        <v>24</v>
      </c>
      <c r="G6074" t="s">
        <v>25</v>
      </c>
      <c r="H6074">
        <v>824</v>
      </c>
      <c r="I6074">
        <v>595</v>
      </c>
      <c r="J6074">
        <v>91</v>
      </c>
      <c r="K6074" t="s">
        <v>4068</v>
      </c>
      <c r="L6074">
        <v>3.6999999999999998E-5</v>
      </c>
      <c r="M6074">
        <v>876</v>
      </c>
      <c r="N6074">
        <v>157</v>
      </c>
      <c r="O6074">
        <v>-6346</v>
      </c>
      <c r="P6074">
        <v>140039</v>
      </c>
      <c r="Q6074">
        <v>137134</v>
      </c>
      <c r="R6074">
        <v>1</v>
      </c>
      <c r="S6074">
        <v>4813197</v>
      </c>
      <c r="U6074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6074" t="str">
        <f>IFERROR(MID(spotify_top_songs_audio_features[[#This Row],[artist_names]],SEARCH(",",spotify_top_songs_audio_features[[#This Row],[artist_names]])+2,99),"")</f>
        <v/>
      </c>
      <c r="W6074" t="str">
        <f>spotify_top_songs_audio_features[[#This Row],[source]]</f>
        <v>Epic/Freebandz</v>
      </c>
      <c r="X6074" s="1">
        <f>spotify_top_songs_audio_features[[#This Row],[streams]]</f>
        <v>4813197</v>
      </c>
      <c r="Y6074" t="str">
        <f>IF(Tabela2[[#This Row],[feat]]="","","Feat")</f>
        <v/>
      </c>
      <c r="Z6074" s="17" t="str">
        <f>CONCATENATE(INT(spotify_top_songs_audio_features[[#This Row],[duration_ms]]/(60*1000)),":",MOD(INT(spotify_top_songs_audio_features[[#This Row],[duration_ms]]/1000),60))</f>
        <v>2:17</v>
      </c>
      <c r="AA60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074" t="str">
        <f>spotify_top_songs_audio_features[[#This Row],[track_name]]</f>
        <v>Jumpin on a Jet</v>
      </c>
    </row>
    <row r="6075" spans="1:28" x14ac:dyDescent="0.25">
      <c r="A6075" t="s">
        <v>14940</v>
      </c>
      <c r="B6075" t="s">
        <v>7566</v>
      </c>
      <c r="C6075" t="s">
        <v>7567</v>
      </c>
      <c r="D6075" t="s">
        <v>621</v>
      </c>
      <c r="E6075" t="s">
        <v>86</v>
      </c>
      <c r="F6075" t="s">
        <v>24</v>
      </c>
      <c r="G6075" t="s">
        <v>25</v>
      </c>
      <c r="H6075">
        <v>599</v>
      </c>
      <c r="I6075">
        <v>733</v>
      </c>
      <c r="J6075">
        <v>203</v>
      </c>
      <c r="K6075" t="s">
        <v>899</v>
      </c>
      <c r="L6075">
        <v>0</v>
      </c>
      <c r="M6075">
        <v>242</v>
      </c>
      <c r="N6075">
        <v>534</v>
      </c>
      <c r="O6075">
        <v>-7058</v>
      </c>
      <c r="P6075">
        <v>102211</v>
      </c>
      <c r="Q6075">
        <v>162583</v>
      </c>
      <c r="R6075">
        <v>42</v>
      </c>
      <c r="S6075">
        <v>4811985</v>
      </c>
      <c r="U6075" t="str">
        <f>IFERROR(LEFT(spotify_top_songs_audio_features[[#This Row],[artist_names]],SEARCH(",",spotify_top_songs_audio_features[[#This Row],[artist_names]])-1),spotify_top_songs_audio_features[[#This Row],[artist_names]])</f>
        <v>Lauv</v>
      </c>
      <c r="V6075" t="str">
        <f>IFERROR(MID(spotify_top_songs_audio_features[[#This Row],[artist_names]],SEARCH(",",spotify_top_songs_audio_features[[#This Row],[artist_names]])+2,99),"")</f>
        <v>Troye Sivan</v>
      </c>
      <c r="W6075" t="str">
        <f>spotify_top_songs_audio_features[[#This Row],[source]]</f>
        <v>Lauv</v>
      </c>
      <c r="X6075" s="1">
        <f>spotify_top_songs_audio_features[[#This Row],[streams]]</f>
        <v>4811985</v>
      </c>
      <c r="Y6075" t="str">
        <f>IF(Tabela2[[#This Row],[feat]]="","","Feat")</f>
        <v>Feat</v>
      </c>
      <c r="Z6075" s="17" t="str">
        <f>CONCATENATE(INT(spotify_top_songs_audio_features[[#This Row],[duration_ms]]/(60*1000)),":",MOD(INT(spotify_top_songs_audio_features[[#This Row],[duration_ms]]/1000),60))</f>
        <v>2:42</v>
      </c>
      <c r="AA60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075" t="str">
        <f>spotify_top_songs_audio_features[[#This Row],[track_name]]</f>
        <v>i'm so tired...</v>
      </c>
    </row>
    <row r="6076" spans="1:28" x14ac:dyDescent="0.25">
      <c r="A6076" t="s">
        <v>15953</v>
      </c>
      <c r="B6076" t="s">
        <v>6975</v>
      </c>
      <c r="C6076" t="s">
        <v>15954</v>
      </c>
      <c r="D6076" t="s">
        <v>777</v>
      </c>
      <c r="E6076" t="s">
        <v>58</v>
      </c>
      <c r="F6076" t="s">
        <v>24</v>
      </c>
      <c r="G6076" t="s">
        <v>25</v>
      </c>
      <c r="H6076">
        <v>773</v>
      </c>
      <c r="I6076">
        <v>74</v>
      </c>
      <c r="J6076">
        <v>895</v>
      </c>
      <c r="K6076" t="s">
        <v>5243</v>
      </c>
      <c r="L6076">
        <v>514</v>
      </c>
      <c r="M6076">
        <v>159</v>
      </c>
      <c r="N6076">
        <v>226</v>
      </c>
      <c r="O6076">
        <v>-721</v>
      </c>
      <c r="P6076">
        <v>117023</v>
      </c>
      <c r="Q6076">
        <v>223381</v>
      </c>
      <c r="R6076">
        <v>1</v>
      </c>
      <c r="S6076">
        <v>4811649</v>
      </c>
      <c r="U6076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6076" t="str">
        <f>IFERROR(MID(spotify_top_songs_audio_features[[#This Row],[artist_names]],SEARCH(",",spotify_top_songs_audio_features[[#This Row],[artist_names]])+2,99),"")</f>
        <v>RAF Camora</v>
      </c>
      <c r="W6076" t="str">
        <f>spotify_top_songs_audio_features[[#This Row],[source]]</f>
        <v>187 Strassenbande</v>
      </c>
      <c r="X6076" s="1">
        <f>spotify_top_songs_audio_features[[#This Row],[streams]]</f>
        <v>4811649</v>
      </c>
      <c r="Y6076" t="str">
        <f>IF(Tabela2[[#This Row],[feat]]="","","Feat")</f>
        <v>Feat</v>
      </c>
      <c r="Z6076" s="17" t="str">
        <f>CONCATENATE(INT(spotify_top_songs_audio_features[[#This Row],[duration_ms]]/(60*1000)),":",MOD(INT(spotify_top_songs_audio_features[[#This Row],[duration_ms]]/1000),60))</f>
        <v>3:43</v>
      </c>
      <c r="AA60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76" t="str">
        <f>spotify_top_songs_audio_features[[#This Row],[track_name]]</f>
        <v>Risiko</v>
      </c>
    </row>
    <row r="6077" spans="1:28" x14ac:dyDescent="0.25">
      <c r="A6077" t="s">
        <v>3724</v>
      </c>
      <c r="B6077" t="s">
        <v>3725</v>
      </c>
      <c r="C6077" t="s">
        <v>3726</v>
      </c>
      <c r="D6077" t="s">
        <v>1168</v>
      </c>
      <c r="E6077" t="s">
        <v>31</v>
      </c>
      <c r="F6077" t="s">
        <v>24</v>
      </c>
      <c r="G6077" t="s">
        <v>25</v>
      </c>
      <c r="H6077">
        <v>921</v>
      </c>
      <c r="I6077">
        <v>607</v>
      </c>
      <c r="J6077">
        <v>209</v>
      </c>
      <c r="K6077" t="s">
        <v>3727</v>
      </c>
      <c r="L6077">
        <v>1.12E-4</v>
      </c>
      <c r="M6077">
        <v>123</v>
      </c>
      <c r="N6077">
        <v>753</v>
      </c>
      <c r="O6077">
        <v>-7397</v>
      </c>
      <c r="P6077">
        <v>140071</v>
      </c>
      <c r="Q6077">
        <v>197079</v>
      </c>
      <c r="R6077">
        <v>1</v>
      </c>
      <c r="S6077">
        <v>4806375</v>
      </c>
      <c r="U6077" t="str">
        <f>IFERROR(LEFT(spotify_top_songs_audio_features[[#This Row],[artist_names]],SEARCH(",",spotify_top_songs_audio_features[[#This Row],[artist_names]])-1),spotify_top_songs_audio_features[[#This Row],[artist_names]])</f>
        <v>Takeoff</v>
      </c>
      <c r="V6077" t="str">
        <f>IFERROR(MID(spotify_top_songs_audio_features[[#This Row],[artist_names]],SEARCH(",",spotify_top_songs_audio_features[[#This Row],[artist_names]])+2,99),"")</f>
        <v/>
      </c>
      <c r="W6077" t="str">
        <f>spotify_top_songs_audio_features[[#This Row],[source]]</f>
        <v>Quality Control Music/Motown Records/Capitol Records</v>
      </c>
      <c r="X6077" s="1">
        <f>spotify_top_songs_audio_features[[#This Row],[streams]]</f>
        <v>4806375</v>
      </c>
      <c r="Y6077" t="str">
        <f>IF(Tabela2[[#This Row],[feat]]="","","Feat")</f>
        <v/>
      </c>
      <c r="Z6077" s="17" t="str">
        <f>CONCATENATE(INT(spotify_top_songs_audio_features[[#This Row],[duration_ms]]/(60*1000)),":",MOD(INT(spotify_top_songs_audio_features[[#This Row],[duration_ms]]/1000),60))</f>
        <v>3:17</v>
      </c>
      <c r="AA60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077" t="str">
        <f>spotify_top_songs_audio_features[[#This Row],[track_name]]</f>
        <v>Casper</v>
      </c>
    </row>
    <row r="6078" spans="1:28" x14ac:dyDescent="0.25">
      <c r="A6078" t="s">
        <v>13096</v>
      </c>
      <c r="B6078" t="s">
        <v>13097</v>
      </c>
      <c r="C6078" t="s">
        <v>13098</v>
      </c>
      <c r="D6078" t="s">
        <v>903</v>
      </c>
      <c r="E6078" t="s">
        <v>97</v>
      </c>
      <c r="F6078" t="s">
        <v>32</v>
      </c>
      <c r="G6078" t="s">
        <v>25</v>
      </c>
      <c r="H6078">
        <v>874</v>
      </c>
      <c r="I6078">
        <v>542</v>
      </c>
      <c r="J6078">
        <v>344</v>
      </c>
      <c r="K6078" t="s">
        <v>13099</v>
      </c>
      <c r="L6078">
        <v>124</v>
      </c>
      <c r="M6078">
        <v>181</v>
      </c>
      <c r="N6078">
        <v>481</v>
      </c>
      <c r="O6078">
        <v>-7064</v>
      </c>
      <c r="P6078">
        <v>142016</v>
      </c>
      <c r="Q6078">
        <v>196933</v>
      </c>
      <c r="R6078">
        <v>1</v>
      </c>
      <c r="S6078">
        <v>4803071</v>
      </c>
      <c r="U6078" t="str">
        <f>IFERROR(LEFT(spotify_top_songs_audio_features[[#This Row],[artist_names]],SEARCH(",",spotify_top_songs_audio_features[[#This Row],[artist_names]])-1),spotify_top_songs_audio_features[[#This Row],[artist_names]])</f>
        <v>Luciano</v>
      </c>
      <c r="V6078" t="str">
        <f>IFERROR(MID(spotify_top_songs_audio_features[[#This Row],[artist_names]],SEARCH(",",spotify_top_songs_audio_features[[#This Row],[artist_names]])+2,99),"")</f>
        <v>Shirin David</v>
      </c>
      <c r="W6078" t="str">
        <f>spotify_top_songs_audio_features[[#This Row],[source]]</f>
        <v>Urban</v>
      </c>
      <c r="X6078" s="1">
        <f>spotify_top_songs_audio_features[[#This Row],[streams]]</f>
        <v>4803071</v>
      </c>
      <c r="Y6078" t="str">
        <f>IF(Tabela2[[#This Row],[feat]]="","","Feat")</f>
        <v>Feat</v>
      </c>
      <c r="Z6078" s="17" t="str">
        <f>CONCATENATE(INT(spotify_top_songs_audio_features[[#This Row],[duration_ms]]/(60*1000)),":",MOD(INT(spotify_top_songs_audio_features[[#This Row],[duration_ms]]/1000),60))</f>
        <v>3:16</v>
      </c>
      <c r="AA60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078" t="str">
        <f>spotify_top_songs_audio_features[[#This Row],[track_name]]</f>
        <v>Never Know (feat. SHIRIN DAVID)</v>
      </c>
    </row>
    <row r="6079" spans="1:28" x14ac:dyDescent="0.25">
      <c r="A6079" t="s">
        <v>16517</v>
      </c>
      <c r="B6079" t="s">
        <v>16518</v>
      </c>
      <c r="C6079" t="s">
        <v>16519</v>
      </c>
      <c r="D6079" t="s">
        <v>48</v>
      </c>
      <c r="E6079" t="s">
        <v>23</v>
      </c>
      <c r="F6079" t="s">
        <v>32</v>
      </c>
      <c r="G6079" t="s">
        <v>64</v>
      </c>
      <c r="H6079">
        <v>664</v>
      </c>
      <c r="I6079">
        <v>586</v>
      </c>
      <c r="J6079">
        <v>238</v>
      </c>
      <c r="K6079" t="s">
        <v>492</v>
      </c>
      <c r="L6079">
        <v>0</v>
      </c>
      <c r="M6079">
        <v>216</v>
      </c>
      <c r="N6079">
        <v>589</v>
      </c>
      <c r="O6079">
        <v>-7813</v>
      </c>
      <c r="P6079">
        <v>88502</v>
      </c>
      <c r="Q6079">
        <v>179813</v>
      </c>
      <c r="R6079">
        <v>1</v>
      </c>
      <c r="S6079">
        <v>4800543</v>
      </c>
      <c r="U6079" t="str">
        <f>IFERROR(LEFT(spotify_top_songs_audio_features[[#This Row],[artist_names]],SEARCH(",",spotify_top_songs_audio_features[[#This Row],[artist_names]])-1),spotify_top_songs_audio_features[[#This Row],[artist_names]])</f>
        <v>Lil Tecca</v>
      </c>
      <c r="V6079" t="str">
        <f>IFERROR(MID(spotify_top_songs_audio_features[[#This Row],[artist_names]],SEARCH(",",spotify_top_songs_audio_features[[#This Row],[artist_names]])+2,99),"")</f>
        <v>Lil Uzi Vert</v>
      </c>
      <c r="W6079" t="str">
        <f>spotify_top_songs_audio_features[[#This Row],[source]]</f>
        <v>Republic Records</v>
      </c>
      <c r="X6079" s="1">
        <f>spotify_top_songs_audio_features[[#This Row],[streams]]</f>
        <v>4800543</v>
      </c>
      <c r="Y6079" t="str">
        <f>IF(Tabela2[[#This Row],[feat]]="","","Feat")</f>
        <v>Feat</v>
      </c>
      <c r="Z6079" s="17" t="str">
        <f>CONCATENATE(INT(spotify_top_songs_audio_features[[#This Row],[duration_ms]]/(60*1000)),":",MOD(INT(spotify_top_songs_audio_features[[#This Row],[duration_ms]]/1000),60))</f>
        <v>2:59</v>
      </c>
      <c r="AA60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79" t="str">
        <f>spotify_top_songs_audio_features[[#This Row],[track_name]]</f>
        <v>Dolly (with Lil Uzi Vert)</v>
      </c>
    </row>
    <row r="6080" spans="1:28" x14ac:dyDescent="0.25">
      <c r="A6080" t="s">
        <v>1754</v>
      </c>
      <c r="B6080" t="s">
        <v>289</v>
      </c>
      <c r="C6080" t="s">
        <v>1755</v>
      </c>
      <c r="D6080" t="s">
        <v>37</v>
      </c>
      <c r="E6080" t="s">
        <v>142</v>
      </c>
      <c r="F6080" t="s">
        <v>32</v>
      </c>
      <c r="G6080" t="s">
        <v>25</v>
      </c>
      <c r="H6080">
        <v>465</v>
      </c>
      <c r="I6080">
        <v>311</v>
      </c>
      <c r="J6080">
        <v>352</v>
      </c>
      <c r="K6080" t="s">
        <v>1756</v>
      </c>
      <c r="L6080">
        <v>0</v>
      </c>
      <c r="M6080">
        <v>986</v>
      </c>
      <c r="N6080">
        <v>311</v>
      </c>
      <c r="O6080">
        <v>-11748</v>
      </c>
      <c r="P6080">
        <v>93373</v>
      </c>
      <c r="Q6080">
        <v>212773</v>
      </c>
      <c r="R6080">
        <v>1</v>
      </c>
      <c r="S6080">
        <v>4799951</v>
      </c>
      <c r="U6080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6080" t="str">
        <f>IFERROR(MID(spotify_top_songs_audio_features[[#This Row],[artist_names]],SEARCH(",",spotify_top_songs_audio_features[[#This Row],[artist_names]])+2,99),"")</f>
        <v/>
      </c>
      <c r="W6080" t="str">
        <f>spotify_top_songs_audio_features[[#This Row],[source]]</f>
        <v>Island Records</v>
      </c>
      <c r="X6080" s="1">
        <f>spotify_top_songs_audio_features[[#This Row],[streams]]</f>
        <v>4799951</v>
      </c>
      <c r="Y6080" t="str">
        <f>IF(Tabela2[[#This Row],[feat]]="","","Feat")</f>
        <v/>
      </c>
      <c r="Z6080" s="17" t="str">
        <f>CONCATENATE(INT(spotify_top_songs_audio_features[[#This Row],[duration_ms]]/(60*1000)),":",MOD(INT(spotify_top_songs_audio_features[[#This Row],[duration_ms]]/1000),60))</f>
        <v>3:32</v>
      </c>
      <c r="AA60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80" t="str">
        <f>spotify_top_songs_audio_features[[#This Row],[track_name]]</f>
        <v>Perfectly Wrong</v>
      </c>
    </row>
    <row r="6081" spans="1:28" x14ac:dyDescent="0.25">
      <c r="A6081" t="s">
        <v>10838</v>
      </c>
      <c r="B6081" t="s">
        <v>1950</v>
      </c>
      <c r="C6081" t="s">
        <v>3786</v>
      </c>
      <c r="D6081" t="s">
        <v>445</v>
      </c>
      <c r="E6081" t="s">
        <v>23</v>
      </c>
      <c r="F6081" t="s">
        <v>24</v>
      </c>
      <c r="G6081" t="s">
        <v>25</v>
      </c>
      <c r="H6081">
        <v>746</v>
      </c>
      <c r="I6081">
        <v>644</v>
      </c>
      <c r="J6081">
        <v>232</v>
      </c>
      <c r="K6081" t="s">
        <v>7267</v>
      </c>
      <c r="L6081">
        <v>0</v>
      </c>
      <c r="M6081">
        <v>95</v>
      </c>
      <c r="N6081">
        <v>542</v>
      </c>
      <c r="O6081">
        <v>-2605</v>
      </c>
      <c r="P6081">
        <v>146187</v>
      </c>
      <c r="Q6081">
        <v>249751</v>
      </c>
      <c r="R6081">
        <v>1</v>
      </c>
      <c r="S6081">
        <v>4789881</v>
      </c>
      <c r="U6081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6081" t="str">
        <f>IFERROR(MID(spotify_top_songs_audio_features[[#This Row],[artist_names]],SEARCH(",",spotify_top_songs_audio_features[[#This Row],[artist_names]])+2,99),"")</f>
        <v/>
      </c>
      <c r="W6081" t="str">
        <f>spotify_top_songs_audio_features[[#This Row],[source]]</f>
        <v>Young Money Records, Inc.</v>
      </c>
      <c r="X6081" s="1">
        <f>spotify_top_songs_audio_features[[#This Row],[streams]]</f>
        <v>4789881</v>
      </c>
      <c r="Y6081" t="str">
        <f>IF(Tabela2[[#This Row],[feat]]="","","Feat")</f>
        <v/>
      </c>
      <c r="Z6081" s="17" t="str">
        <f>CONCATENATE(INT(spotify_top_songs_audio_features[[#This Row],[duration_ms]]/(60*1000)),":",MOD(INT(spotify_top_songs_audio_features[[#This Row],[duration_ms]]/1000),60))</f>
        <v>4:9</v>
      </c>
      <c r="AA60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81" t="str">
        <f>spotify_top_songs_audio_features[[#This Row],[track_name]]</f>
        <v>Perfect Strangers</v>
      </c>
    </row>
    <row r="6082" spans="1:28" x14ac:dyDescent="0.25">
      <c r="A6082" t="s">
        <v>11079</v>
      </c>
      <c r="B6082" t="s">
        <v>1015</v>
      </c>
      <c r="C6082" t="s">
        <v>11080</v>
      </c>
      <c r="D6082" t="s">
        <v>1017</v>
      </c>
      <c r="E6082" t="s">
        <v>86</v>
      </c>
      <c r="F6082" t="s">
        <v>24</v>
      </c>
      <c r="G6082" t="s">
        <v>25</v>
      </c>
      <c r="H6082">
        <v>928</v>
      </c>
      <c r="I6082">
        <v>721</v>
      </c>
      <c r="J6082">
        <v>15</v>
      </c>
      <c r="K6082" t="s">
        <v>5687</v>
      </c>
      <c r="L6082">
        <v>0</v>
      </c>
      <c r="M6082">
        <v>225</v>
      </c>
      <c r="N6082">
        <v>254</v>
      </c>
      <c r="O6082">
        <v>-5774</v>
      </c>
      <c r="P6082">
        <v>129997</v>
      </c>
      <c r="Q6082">
        <v>287992</v>
      </c>
      <c r="R6082">
        <v>1</v>
      </c>
      <c r="S6082">
        <v>4789518</v>
      </c>
      <c r="U6082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6082" t="str">
        <f>IFERROR(MID(spotify_top_songs_audio_features[[#This Row],[artist_names]],SEARCH(",",spotify_top_songs_audio_features[[#This Row],[artist_names]])+2,99),"")</f>
        <v/>
      </c>
      <c r="W6082" t="str">
        <f>spotify_top_songs_audio_features[[#This Row],[source]]</f>
        <v>Quality Control Music, LLC</v>
      </c>
      <c r="X6082" s="1">
        <f>spotify_top_songs_audio_features[[#This Row],[streams]]</f>
        <v>4789518</v>
      </c>
      <c r="Y6082" t="str">
        <f>IF(Tabela2[[#This Row],[feat]]="","","Feat")</f>
        <v/>
      </c>
      <c r="Z6082" s="17" t="str">
        <f>CONCATENATE(INT(spotify_top_songs_audio_features[[#This Row],[duration_ms]]/(60*1000)),":",MOD(INT(spotify_top_songs_audio_features[[#This Row],[duration_ms]]/1000),60))</f>
        <v>4:47</v>
      </c>
      <c r="AA60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082" t="str">
        <f>spotify_top_songs_audio_features[[#This Row],[track_name]]</f>
        <v>Auto Pilot</v>
      </c>
    </row>
    <row r="6083" spans="1:28" x14ac:dyDescent="0.25">
      <c r="A6083" t="s">
        <v>16325</v>
      </c>
      <c r="B6083" t="s">
        <v>16326</v>
      </c>
      <c r="C6083" t="s">
        <v>16327</v>
      </c>
      <c r="D6083" t="s">
        <v>127</v>
      </c>
      <c r="E6083" t="s">
        <v>58</v>
      </c>
      <c r="F6083" t="s">
        <v>24</v>
      </c>
      <c r="G6083" t="s">
        <v>25</v>
      </c>
      <c r="H6083">
        <v>725</v>
      </c>
      <c r="I6083">
        <v>706</v>
      </c>
      <c r="J6083">
        <v>121</v>
      </c>
      <c r="K6083" t="s">
        <v>470</v>
      </c>
      <c r="L6083">
        <v>0</v>
      </c>
      <c r="M6083">
        <v>109</v>
      </c>
      <c r="N6083">
        <v>667</v>
      </c>
      <c r="O6083">
        <v>-4766</v>
      </c>
      <c r="P6083">
        <v>120042</v>
      </c>
      <c r="Q6083">
        <v>216874</v>
      </c>
      <c r="R6083">
        <v>1</v>
      </c>
      <c r="S6083">
        <v>4788723</v>
      </c>
      <c r="U6083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083" t="str">
        <f>IFERROR(MID(spotify_top_songs_audio_features[[#This Row],[artist_names]],SEARCH(",",spotify_top_songs_audio_features[[#This Row],[artist_names]])+2,99),"")</f>
        <v>Juice WRLD</v>
      </c>
      <c r="W6083" t="str">
        <f>spotify_top_songs_audio_features[[#This Row],[source]]</f>
        <v>BIGHIT MUSIC</v>
      </c>
      <c r="X6083" s="1">
        <f>spotify_top_songs_audio_features[[#This Row],[streams]]</f>
        <v>4788723</v>
      </c>
      <c r="Y6083" t="str">
        <f>IF(Tabela2[[#This Row],[feat]]="","","Feat")</f>
        <v>Feat</v>
      </c>
      <c r="Z6083" s="17" t="str">
        <f>CONCATENATE(INT(spotify_top_songs_audio_features[[#This Row],[duration_ms]]/(60*1000)),":",MOD(INT(spotify_top_songs_audio_features[[#This Row],[duration_ms]]/1000),60))</f>
        <v>3:36</v>
      </c>
      <c r="AA60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83" t="str">
        <f>spotify_top_songs_audio_features[[#This Row],[track_name]]</f>
        <v>All Night (BTS World Original Soundtrack) (Pt. 3)</v>
      </c>
    </row>
    <row r="6084" spans="1:28" x14ac:dyDescent="0.25">
      <c r="A6084" t="s">
        <v>5336</v>
      </c>
      <c r="B6084" t="s">
        <v>5337</v>
      </c>
      <c r="C6084" t="s">
        <v>5338</v>
      </c>
      <c r="D6084" t="s">
        <v>756</v>
      </c>
      <c r="E6084" t="s">
        <v>177</v>
      </c>
      <c r="F6084" t="s">
        <v>32</v>
      </c>
      <c r="G6084" t="s">
        <v>25</v>
      </c>
      <c r="H6084">
        <v>756</v>
      </c>
      <c r="I6084">
        <v>554</v>
      </c>
      <c r="J6084">
        <v>342</v>
      </c>
      <c r="K6084" t="s">
        <v>990</v>
      </c>
      <c r="L6084">
        <v>0</v>
      </c>
      <c r="M6084">
        <v>158</v>
      </c>
      <c r="N6084">
        <v>596</v>
      </c>
      <c r="O6084">
        <v>-424</v>
      </c>
      <c r="P6084">
        <v>117992</v>
      </c>
      <c r="Q6084">
        <v>221467</v>
      </c>
      <c r="R6084">
        <v>1</v>
      </c>
      <c r="S6084">
        <v>4787180</v>
      </c>
      <c r="U6084" t="str">
        <f>IFERROR(LEFT(spotify_top_songs_audio_features[[#This Row],[artist_names]],SEARCH(",",spotify_top_songs_audio_features[[#This Row],[artist_names]])-1),spotify_top_songs_audio_features[[#This Row],[artist_names]])</f>
        <v>Tones And I</v>
      </c>
      <c r="V6084" t="str">
        <f>IFERROR(MID(spotify_top_songs_audio_features[[#This Row],[artist_names]],SEARCH(",",spotify_top_songs_audio_features[[#This Row],[artist_names]])+2,99),"")</f>
        <v/>
      </c>
      <c r="W6084" t="str">
        <f>spotify_top_songs_audio_features[[#This Row],[source]]</f>
        <v>Elektra (NEK)</v>
      </c>
      <c r="X6084" s="1">
        <f>spotify_top_songs_audio_features[[#This Row],[streams]]</f>
        <v>4787180</v>
      </c>
      <c r="Y6084" t="str">
        <f>IF(Tabela2[[#This Row],[feat]]="","","Feat")</f>
        <v/>
      </c>
      <c r="Z6084" s="17" t="str">
        <f>CONCATENATE(INT(spotify_top_songs_audio_features[[#This Row],[duration_ms]]/(60*1000)),":",MOD(INT(spotify_top_songs_audio_features[[#This Row],[duration_ms]]/1000),60))</f>
        <v>3:41</v>
      </c>
      <c r="AA60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084" t="str">
        <f>spotify_top_songs_audio_features[[#This Row],[track_name]]</f>
        <v>Bad Child</v>
      </c>
    </row>
    <row r="6085" spans="1:28" x14ac:dyDescent="0.25">
      <c r="A6085" t="s">
        <v>5544</v>
      </c>
      <c r="B6085" t="s">
        <v>864</v>
      </c>
      <c r="C6085" t="s">
        <v>5545</v>
      </c>
      <c r="D6085" t="s">
        <v>866</v>
      </c>
      <c r="E6085" t="s">
        <v>43</v>
      </c>
      <c r="F6085" t="s">
        <v>24</v>
      </c>
      <c r="G6085" t="s">
        <v>25</v>
      </c>
      <c r="H6085">
        <v>749</v>
      </c>
      <c r="I6085">
        <v>774</v>
      </c>
      <c r="J6085">
        <v>12</v>
      </c>
      <c r="K6085" t="s">
        <v>5546</v>
      </c>
      <c r="L6085">
        <v>1.14E-3</v>
      </c>
      <c r="M6085">
        <v>11</v>
      </c>
      <c r="N6085">
        <v>35</v>
      </c>
      <c r="O6085">
        <v>-6221</v>
      </c>
      <c r="P6085">
        <v>99019</v>
      </c>
      <c r="Q6085">
        <v>217533</v>
      </c>
      <c r="R6085">
        <v>1</v>
      </c>
      <c r="S6085">
        <v>4785310</v>
      </c>
      <c r="U6085" t="str">
        <f>IFERROR(LEFT(spotify_top_songs_audio_features[[#This Row],[artist_names]],SEARCH(",",spotify_top_songs_audio_features[[#This Row],[artist_names]])-1),spotify_top_songs_audio_features[[#This Row],[artist_names]])</f>
        <v>Jonas Brothers</v>
      </c>
      <c r="V6085" t="str">
        <f>IFERROR(MID(spotify_top_songs_audio_features[[#This Row],[artist_names]],SEARCH(",",spotify_top_songs_audio_features[[#This Row],[artist_names]])+2,99),"")</f>
        <v/>
      </c>
      <c r="W6085" t="str">
        <f>spotify_top_songs_audio_features[[#This Row],[source]]</f>
        <v>Jonas Brothers Recording</v>
      </c>
      <c r="X6085" s="1">
        <f>spotify_top_songs_audio_features[[#This Row],[streams]]</f>
        <v>4785310</v>
      </c>
      <c r="Y6085" t="str">
        <f>IF(Tabela2[[#This Row],[feat]]="","","Feat")</f>
        <v/>
      </c>
      <c r="Z6085" s="17" t="str">
        <f>CONCATENATE(INT(spotify_top_songs_audio_features[[#This Row],[duration_ms]]/(60*1000)),":",MOD(INT(spotify_top_songs_audio_features[[#This Row],[duration_ms]]/1000),60))</f>
        <v>3:37</v>
      </c>
      <c r="AA60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85" t="str">
        <f>spotify_top_songs_audio_features[[#This Row],[track_name]]</f>
        <v>I Believe</v>
      </c>
    </row>
    <row r="6086" spans="1:28" x14ac:dyDescent="0.25">
      <c r="A6086" t="s">
        <v>14782</v>
      </c>
      <c r="B6086" t="s">
        <v>14783</v>
      </c>
      <c r="C6086" t="s">
        <v>14784</v>
      </c>
      <c r="D6086" t="s">
        <v>7979</v>
      </c>
      <c r="E6086" t="s">
        <v>102</v>
      </c>
      <c r="F6086" t="s">
        <v>32</v>
      </c>
      <c r="G6086" t="s">
        <v>25</v>
      </c>
      <c r="H6086">
        <v>856</v>
      </c>
      <c r="I6086">
        <v>523</v>
      </c>
      <c r="J6086">
        <v>131</v>
      </c>
      <c r="K6086" t="s">
        <v>4245</v>
      </c>
      <c r="L6086">
        <v>0</v>
      </c>
      <c r="M6086">
        <v>537</v>
      </c>
      <c r="N6086">
        <v>709</v>
      </c>
      <c r="O6086">
        <v>-10481</v>
      </c>
      <c r="P6086">
        <v>105935</v>
      </c>
      <c r="Q6086">
        <v>219667</v>
      </c>
      <c r="R6086">
        <v>1</v>
      </c>
      <c r="S6086">
        <v>4784115</v>
      </c>
      <c r="U6086" t="str">
        <f>IFERROR(LEFT(spotify_top_songs_audio_features[[#This Row],[artist_names]],SEARCH(",",spotify_top_songs_audio_features[[#This Row],[artist_names]])-1),spotify_top_songs_audio_features[[#This Row],[artist_names]])</f>
        <v>Don Patricio</v>
      </c>
      <c r="V6086" t="str">
        <f>IFERROR(MID(spotify_top_songs_audio_features[[#This Row],[artist_names]],SEARCH(",",spotify_top_songs_audio_features[[#This Row],[artist_names]])+2,99),"")</f>
        <v>Cruz Cafuné</v>
      </c>
      <c r="W6086" t="str">
        <f>spotify_top_songs_audio_features[[#This Row],[source]]</f>
        <v>WM Spain</v>
      </c>
      <c r="X6086" s="1">
        <f>spotify_top_songs_audio_features[[#This Row],[streams]]</f>
        <v>4784115</v>
      </c>
      <c r="Y6086" t="str">
        <f>IF(Tabela2[[#This Row],[feat]]="","","Feat")</f>
        <v>Feat</v>
      </c>
      <c r="Z6086" s="17" t="str">
        <f>CONCATENATE(INT(spotify_top_songs_audio_features[[#This Row],[duration_ms]]/(60*1000)),":",MOD(INT(spotify_top_songs_audio_features[[#This Row],[duration_ms]]/1000),60))</f>
        <v>3:39</v>
      </c>
      <c r="AA60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086" t="str">
        <f>spotify_top_songs_audio_features[[#This Row],[track_name]]</f>
        <v>Contando Lunares (feat. Cruz Cafuné)</v>
      </c>
    </row>
    <row r="6087" spans="1:28" x14ac:dyDescent="0.25">
      <c r="A6087" t="s">
        <v>8041</v>
      </c>
      <c r="B6087" t="s">
        <v>160</v>
      </c>
      <c r="C6087" t="s">
        <v>8042</v>
      </c>
      <c r="D6087" t="s">
        <v>162</v>
      </c>
      <c r="E6087" t="s">
        <v>177</v>
      </c>
      <c r="F6087" t="s">
        <v>32</v>
      </c>
      <c r="G6087" t="s">
        <v>25</v>
      </c>
      <c r="H6087">
        <v>7</v>
      </c>
      <c r="I6087">
        <v>934</v>
      </c>
      <c r="J6087">
        <v>17</v>
      </c>
      <c r="K6087" t="s">
        <v>5546</v>
      </c>
      <c r="L6087">
        <v>226</v>
      </c>
      <c r="M6087">
        <v>114</v>
      </c>
      <c r="N6087">
        <v>224</v>
      </c>
      <c r="O6087">
        <v>-5941</v>
      </c>
      <c r="P6087">
        <v>92973</v>
      </c>
      <c r="Q6087">
        <v>145947</v>
      </c>
      <c r="R6087">
        <v>1</v>
      </c>
      <c r="S6087">
        <v>4783834</v>
      </c>
      <c r="U6087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6087" t="str">
        <f>IFERROR(MID(spotify_top_songs_audio_features[[#This Row],[artist_names]],SEARCH(",",spotify_top_songs_audio_features[[#This Row],[artist_names]])+2,99),"")</f>
        <v/>
      </c>
      <c r="W6087" t="str">
        <f>spotify_top_songs_audio_features[[#This Row],[source]]</f>
        <v>Fueled By Ramen</v>
      </c>
      <c r="X6087" s="1">
        <f>spotify_top_songs_audio_features[[#This Row],[streams]]</f>
        <v>4783834</v>
      </c>
      <c r="Y6087" t="str">
        <f>IF(Tabela2[[#This Row],[feat]]="","","Feat")</f>
        <v/>
      </c>
      <c r="Z6087" s="17" t="str">
        <f>CONCATENATE(INT(spotify_top_songs_audio_features[[#This Row],[duration_ms]]/(60*1000)),":",MOD(INT(spotify_top_songs_audio_features[[#This Row],[duration_ms]]/1000),60))</f>
        <v>2:25</v>
      </c>
      <c r="AA60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087" t="str">
        <f>spotify_top_songs_audio_features[[#This Row],[track_name]]</f>
        <v>Levitate</v>
      </c>
    </row>
    <row r="6088" spans="1:28" x14ac:dyDescent="0.25">
      <c r="A6088" t="s">
        <v>16900</v>
      </c>
      <c r="B6088" t="s">
        <v>504</v>
      </c>
      <c r="C6088" t="s">
        <v>16901</v>
      </c>
      <c r="D6088" t="s">
        <v>506</v>
      </c>
      <c r="E6088" t="s">
        <v>58</v>
      </c>
      <c r="F6088" t="s">
        <v>32</v>
      </c>
      <c r="G6088" t="s">
        <v>25</v>
      </c>
      <c r="H6088">
        <v>545</v>
      </c>
      <c r="I6088">
        <v>458</v>
      </c>
      <c r="J6088">
        <v>279</v>
      </c>
      <c r="K6088" t="s">
        <v>153</v>
      </c>
      <c r="L6088">
        <v>0</v>
      </c>
      <c r="M6088">
        <v>118</v>
      </c>
      <c r="N6088">
        <v>164</v>
      </c>
      <c r="O6088">
        <v>-46</v>
      </c>
      <c r="P6088">
        <v>79943</v>
      </c>
      <c r="Q6088">
        <v>236360</v>
      </c>
      <c r="R6088">
        <v>1</v>
      </c>
      <c r="S6088">
        <v>4783614</v>
      </c>
      <c r="U6088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6088" t="str">
        <f>IFERROR(MID(spotify_top_songs_audio_features[[#This Row],[artist_names]],SEARCH(",",spotify_top_songs_audio_features[[#This Row],[artist_names]])+2,99),"")</f>
        <v/>
      </c>
      <c r="W6088" t="str">
        <f>spotify_top_songs_audio_features[[#This Row],[source]]</f>
        <v>Syco Music/Epic</v>
      </c>
      <c r="X6088" s="1">
        <f>spotify_top_songs_audio_features[[#This Row],[streams]]</f>
        <v>4783614</v>
      </c>
      <c r="Y6088" t="str">
        <f>IF(Tabela2[[#This Row],[feat]]="","","Feat")</f>
        <v/>
      </c>
      <c r="Z6088" s="17" t="str">
        <f>CONCATENATE(INT(spotify_top_songs_audio_features[[#This Row],[duration_ms]]/(60*1000)),":",MOD(INT(spotify_top_songs_audio_features[[#This Row],[duration_ms]]/1000),60))</f>
        <v>3:56</v>
      </c>
      <c r="AA60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88" t="str">
        <f>spotify_top_songs_audio_features[[#This Row],[track_name]]</f>
        <v>Something's Gotta Give</v>
      </c>
    </row>
    <row r="6089" spans="1:28" x14ac:dyDescent="0.25">
      <c r="A6089" t="s">
        <v>11794</v>
      </c>
      <c r="B6089" t="s">
        <v>11795</v>
      </c>
      <c r="C6089" t="s">
        <v>11796</v>
      </c>
      <c r="D6089" t="s">
        <v>703</v>
      </c>
      <c r="E6089" t="s">
        <v>31</v>
      </c>
      <c r="F6089" t="s">
        <v>24</v>
      </c>
      <c r="G6089" t="s">
        <v>25</v>
      </c>
      <c r="H6089">
        <v>591</v>
      </c>
      <c r="I6089">
        <v>8</v>
      </c>
      <c r="J6089">
        <v>286</v>
      </c>
      <c r="K6089" t="s">
        <v>4849</v>
      </c>
      <c r="L6089">
        <v>0</v>
      </c>
      <c r="M6089">
        <v>247</v>
      </c>
      <c r="N6089">
        <v>592</v>
      </c>
      <c r="O6089">
        <v>-4956</v>
      </c>
      <c r="P6089">
        <v>139472</v>
      </c>
      <c r="Q6089">
        <v>175462</v>
      </c>
      <c r="R6089">
        <v>1</v>
      </c>
      <c r="S6089">
        <v>4777684</v>
      </c>
      <c r="U6089" t="str">
        <f>IFERROR(LEFT(spotify_top_songs_audio_features[[#This Row],[artist_names]],SEARCH(",",spotify_top_songs_audio_features[[#This Row],[artist_names]])-1),spotify_top_songs_audio_features[[#This Row],[artist_names]])</f>
        <v>KSI</v>
      </c>
      <c r="V6089" t="str">
        <f>IFERROR(MID(spotify_top_songs_audio_features[[#This Row],[artist_names]],SEARCH(",",spotify_top_songs_audio_features[[#This Row],[artist_names]])+2,99),"")</f>
        <v>S-X, Rick Ross, Lil Baby</v>
      </c>
      <c r="W6089" t="str">
        <f>spotify_top_songs_audio_features[[#This Row],[source]]</f>
        <v>BMG Rights Management (US) LLC</v>
      </c>
      <c r="X6089" s="1">
        <f>spotify_top_songs_audio_features[[#This Row],[streams]]</f>
        <v>4777684</v>
      </c>
      <c r="Y6089" t="str">
        <f>IF(Tabela2[[#This Row],[feat]]="","","Feat")</f>
        <v>Feat</v>
      </c>
      <c r="Z6089" s="17" t="str">
        <f>CONCATENATE(INT(spotify_top_songs_audio_features[[#This Row],[duration_ms]]/(60*1000)),":",MOD(INT(spotify_top_songs_audio_features[[#This Row],[duration_ms]]/1000),60))</f>
        <v>2:55</v>
      </c>
      <c r="AA60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089" t="str">
        <f>spotify_top_songs_audio_features[[#This Row],[track_name]]</f>
        <v>Down Like That (feat. Rick Ross, Lil Baby &amp; S-X)</v>
      </c>
    </row>
    <row r="6090" spans="1:28" x14ac:dyDescent="0.25">
      <c r="A6090" t="s">
        <v>13690</v>
      </c>
      <c r="B6090" t="s">
        <v>2671</v>
      </c>
      <c r="C6090" t="s">
        <v>13691</v>
      </c>
      <c r="D6090" t="s">
        <v>254</v>
      </c>
      <c r="E6090" t="s">
        <v>58</v>
      </c>
      <c r="F6090" t="s">
        <v>32</v>
      </c>
      <c r="G6090" t="s">
        <v>25</v>
      </c>
      <c r="H6090">
        <v>655</v>
      </c>
      <c r="I6090">
        <v>814</v>
      </c>
      <c r="J6090">
        <v>823</v>
      </c>
      <c r="K6090" t="s">
        <v>13692</v>
      </c>
      <c r="L6090">
        <v>0</v>
      </c>
      <c r="M6090">
        <v>107</v>
      </c>
      <c r="N6090">
        <v>69</v>
      </c>
      <c r="O6090">
        <v>-5472</v>
      </c>
      <c r="P6090">
        <v>180082</v>
      </c>
      <c r="Q6090">
        <v>161266</v>
      </c>
      <c r="R6090">
        <v>1</v>
      </c>
      <c r="S6090">
        <v>4777307</v>
      </c>
      <c r="U6090" t="str">
        <f>IFERROR(LEFT(spotify_top_songs_audio_features[[#This Row],[artist_names]],SEARCH(",",spotify_top_songs_audio_features[[#This Row],[artist_names]])-1),spotify_top_songs_audio_features[[#This Row],[artist_names]])</f>
        <v>thasup</v>
      </c>
      <c r="V6090" t="str">
        <f>IFERROR(MID(spotify_top_songs_audio_features[[#This Row],[artist_names]],SEARCH(",",spotify_top_songs_audio_features[[#This Row],[artist_names]])+2,99),"")</f>
        <v/>
      </c>
      <c r="W6090" t="str">
        <f>spotify_top_songs_audio_features[[#This Row],[source]]</f>
        <v>Epic</v>
      </c>
      <c r="X6090" s="1">
        <f>spotify_top_songs_audio_features[[#This Row],[streams]]</f>
        <v>4777307</v>
      </c>
      <c r="Y6090" t="str">
        <f>IF(Tabela2[[#This Row],[feat]]="","","Feat")</f>
        <v/>
      </c>
      <c r="Z6090" s="17" t="str">
        <f>CONCATENATE(INT(spotify_top_songs_audio_features[[#This Row],[duration_ms]]/(60*1000)),":",MOD(INT(spotify_top_songs_audio_features[[#This Row],[duration_ms]]/1000),60))</f>
        <v>2:41</v>
      </c>
      <c r="AA60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090" t="str">
        <f>spotify_top_songs_audio_features[[#This Row],[track_name]]</f>
        <v>fuck 3x</v>
      </c>
    </row>
    <row r="6091" spans="1:28" x14ac:dyDescent="0.25">
      <c r="A6091" t="s">
        <v>16123</v>
      </c>
      <c r="B6091" t="s">
        <v>16124</v>
      </c>
      <c r="C6091" t="s">
        <v>16125</v>
      </c>
      <c r="D6091" t="s">
        <v>259</v>
      </c>
      <c r="E6091" t="s">
        <v>177</v>
      </c>
      <c r="F6091" t="s">
        <v>24</v>
      </c>
      <c r="G6091" t="s">
        <v>25</v>
      </c>
      <c r="H6091">
        <v>624</v>
      </c>
      <c r="I6091">
        <v>824</v>
      </c>
      <c r="J6091">
        <v>445</v>
      </c>
      <c r="K6091" t="s">
        <v>5919</v>
      </c>
      <c r="L6091">
        <v>29</v>
      </c>
      <c r="M6091">
        <v>138</v>
      </c>
      <c r="N6091">
        <v>366</v>
      </c>
      <c r="O6091">
        <v>-5501</v>
      </c>
      <c r="P6091">
        <v>97012</v>
      </c>
      <c r="Q6091">
        <v>276907</v>
      </c>
      <c r="R6091">
        <v>1</v>
      </c>
      <c r="S6091">
        <v>4765125</v>
      </c>
      <c r="U6091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6091" t="str">
        <f>IFERROR(MID(spotify_top_songs_audio_features[[#This Row],[artist_names]],SEARCH(",",spotify_top_songs_audio_features[[#This Row],[artist_names]])+2,99),"")</f>
        <v>Big Sean</v>
      </c>
      <c r="W6091" t="str">
        <f>spotify_top_songs_audio_features[[#This Row],[source]]</f>
        <v>Parlophone UK</v>
      </c>
      <c r="X6091" s="1">
        <f>spotify_top_songs_audio_features[[#This Row],[streams]]</f>
        <v>4765125</v>
      </c>
      <c r="Y6091" t="str">
        <f>IF(Tabela2[[#This Row],[feat]]="","","Feat")</f>
        <v>Feat</v>
      </c>
      <c r="Z6091" s="17" t="str">
        <f>CONCATENATE(INT(spotify_top_songs_audio_features[[#This Row],[duration_ms]]/(60*1000)),":",MOD(INT(spotify_top_songs_audio_features[[#This Row],[duration_ms]]/1000),60))</f>
        <v>4:36</v>
      </c>
      <c r="AA60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091" t="str">
        <f>spotify_top_songs_audio_features[[#This Row],[track_name]]</f>
        <v>Miracles (Someone Special)</v>
      </c>
    </row>
    <row r="6092" spans="1:28" x14ac:dyDescent="0.25">
      <c r="A6092" t="s">
        <v>5463</v>
      </c>
      <c r="B6092" t="s">
        <v>5464</v>
      </c>
      <c r="C6092" t="s">
        <v>4062</v>
      </c>
      <c r="D6092" t="s">
        <v>187</v>
      </c>
      <c r="E6092" t="s">
        <v>43</v>
      </c>
      <c r="F6092" t="s">
        <v>32</v>
      </c>
      <c r="G6092" t="s">
        <v>25</v>
      </c>
      <c r="H6092">
        <v>499</v>
      </c>
      <c r="I6092">
        <v>181</v>
      </c>
      <c r="J6092">
        <v>429</v>
      </c>
      <c r="K6092" t="s">
        <v>3651</v>
      </c>
      <c r="L6092">
        <v>123</v>
      </c>
      <c r="M6092">
        <v>106</v>
      </c>
      <c r="N6092">
        <v>747</v>
      </c>
      <c r="O6092">
        <v>-15359</v>
      </c>
      <c r="P6092">
        <v>111956</v>
      </c>
      <c r="Q6092">
        <v>214533</v>
      </c>
      <c r="R6092">
        <v>1</v>
      </c>
      <c r="S6092">
        <v>4761551</v>
      </c>
      <c r="U6092" t="str">
        <f>IFERROR(LEFT(spotify_top_songs_audio_features[[#This Row],[artist_names]],SEARCH(",",spotify_top_songs_audio_features[[#This Row],[artist_names]])-1),spotify_top_songs_audio_features[[#This Row],[artist_names]])</f>
        <v>Peter Manos</v>
      </c>
      <c r="V6092" t="str">
        <f>IFERROR(MID(spotify_top_songs_audio_features[[#This Row],[artist_names]],SEARCH(",",spotify_top_songs_audio_features[[#This Row],[artist_names]])+2,99),"")</f>
        <v/>
      </c>
      <c r="W6092" t="str">
        <f>spotify_top_songs_audio_features[[#This Row],[source]]</f>
        <v>Capitol Records</v>
      </c>
      <c r="X6092" s="1">
        <f>spotify_top_songs_audio_features[[#This Row],[streams]]</f>
        <v>4761551</v>
      </c>
      <c r="Y6092" t="str">
        <f>IF(Tabela2[[#This Row],[feat]]="","","Feat")</f>
        <v/>
      </c>
      <c r="Z6092" s="17" t="str">
        <f>CONCATENATE(INT(spotify_top_songs_audio_features[[#This Row],[duration_ms]]/(60*1000)),":",MOD(INT(spotify_top_songs_audio_features[[#This Row],[duration_ms]]/1000),60))</f>
        <v>3:34</v>
      </c>
      <c r="AA60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092" t="str">
        <f>spotify_top_songs_audio_features[[#This Row],[track_name]]</f>
        <v>In My Head</v>
      </c>
    </row>
    <row r="6093" spans="1:28" x14ac:dyDescent="0.25">
      <c r="A6093" t="s">
        <v>3731</v>
      </c>
      <c r="B6093" t="s">
        <v>1063</v>
      </c>
      <c r="C6093" t="s">
        <v>3732</v>
      </c>
      <c r="D6093" t="s">
        <v>282</v>
      </c>
      <c r="E6093" t="s">
        <v>113</v>
      </c>
      <c r="F6093" t="s">
        <v>32</v>
      </c>
      <c r="G6093" t="s">
        <v>25</v>
      </c>
      <c r="H6093">
        <v>545</v>
      </c>
      <c r="I6093">
        <v>517</v>
      </c>
      <c r="J6093">
        <v>359</v>
      </c>
      <c r="K6093" t="s">
        <v>3733</v>
      </c>
      <c r="L6093">
        <v>724</v>
      </c>
      <c r="M6093">
        <v>15</v>
      </c>
      <c r="N6093">
        <v>115</v>
      </c>
      <c r="O6093">
        <v>-8681</v>
      </c>
      <c r="P6093">
        <v>120044</v>
      </c>
      <c r="Q6093">
        <v>280520</v>
      </c>
      <c r="R6093">
        <v>1</v>
      </c>
      <c r="S6093">
        <v>4755199</v>
      </c>
      <c r="U6093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6093" t="str">
        <f>IFERROR(MID(spotify_top_songs_audio_features[[#This Row],[artist_names]],SEARCH(",",spotify_top_songs_audio_features[[#This Row],[artist_names]])+2,99),"")</f>
        <v/>
      </c>
      <c r="W6093" t="str">
        <f>spotify_top_songs_audio_features[[#This Row],[source]]</f>
        <v>Columbia</v>
      </c>
      <c r="X6093" s="1">
        <f>spotify_top_songs_audio_features[[#This Row],[streams]]</f>
        <v>4755199</v>
      </c>
      <c r="Y6093" t="str">
        <f>IF(Tabela2[[#This Row],[feat]]="","","Feat")</f>
        <v/>
      </c>
      <c r="Z6093" s="17" t="str">
        <f>CONCATENATE(INT(spotify_top_songs_audio_features[[#This Row],[duration_ms]]/(60*1000)),":",MOD(INT(spotify_top_songs_audio_features[[#This Row],[duration_ms]]/1000),60))</f>
        <v>4:40</v>
      </c>
      <c r="AA60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093" t="str">
        <f>spotify_top_songs_audio_features[[#This Row],[track_name]]</f>
        <v>Broken Smile (My All)</v>
      </c>
    </row>
    <row r="6094" spans="1:28" x14ac:dyDescent="0.25">
      <c r="A6094" t="s">
        <v>8778</v>
      </c>
      <c r="B6094" t="s">
        <v>513</v>
      </c>
      <c r="C6094" t="s">
        <v>3464</v>
      </c>
      <c r="D6094" t="s">
        <v>515</v>
      </c>
      <c r="E6094" t="s">
        <v>31</v>
      </c>
      <c r="F6094" t="s">
        <v>24</v>
      </c>
      <c r="G6094" t="s">
        <v>25</v>
      </c>
      <c r="H6094">
        <v>722</v>
      </c>
      <c r="I6094">
        <v>741</v>
      </c>
      <c r="J6094">
        <v>19</v>
      </c>
      <c r="K6094" t="s">
        <v>1133</v>
      </c>
      <c r="L6094">
        <v>0</v>
      </c>
      <c r="M6094">
        <v>151</v>
      </c>
      <c r="N6094">
        <v>46</v>
      </c>
      <c r="O6094">
        <v>-372</v>
      </c>
      <c r="P6094">
        <v>16211</v>
      </c>
      <c r="Q6094">
        <v>308652</v>
      </c>
      <c r="R6094">
        <v>1</v>
      </c>
      <c r="S6094">
        <v>4754698</v>
      </c>
      <c r="U6094" t="str">
        <f>IFERROR(LEFT(spotify_top_songs_audio_features[[#This Row],[artist_names]],SEARCH(",",spotify_top_songs_audio_features[[#This Row],[artist_names]])-1),spotify_top_songs_audio_features[[#This Row],[artist_names]])</f>
        <v>NF</v>
      </c>
      <c r="V6094" t="str">
        <f>IFERROR(MID(spotify_top_songs_audio_features[[#This Row],[artist_names]],SEARCH(",",spotify_top_songs_audio_features[[#This Row],[artist_names]])+2,99),"")</f>
        <v/>
      </c>
      <c r="W6094" t="str">
        <f>spotify_top_songs_audio_features[[#This Row],[source]]</f>
        <v>NF Real Music</v>
      </c>
      <c r="X6094" s="1">
        <f>spotify_top_songs_audio_features[[#This Row],[streams]]</f>
        <v>4754698</v>
      </c>
      <c r="Y6094" t="str">
        <f>IF(Tabela2[[#This Row],[feat]]="","","Feat")</f>
        <v/>
      </c>
      <c r="Z6094" s="17" t="str">
        <f>CONCATENATE(INT(spotify_top_songs_audio_features[[#This Row],[duration_ms]]/(60*1000)),":",MOD(INT(spotify_top_songs_audio_features[[#This Row],[duration_ms]]/1000),60))</f>
        <v>5:8</v>
      </c>
      <c r="AA60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094" t="str">
        <f>spotify_top_songs_audio_features[[#This Row],[track_name]]</f>
        <v>Leave Me Alone</v>
      </c>
    </row>
    <row r="6095" spans="1:28" x14ac:dyDescent="0.25">
      <c r="A6095" t="s">
        <v>16924</v>
      </c>
      <c r="B6095" t="s">
        <v>7038</v>
      </c>
      <c r="C6095" t="s">
        <v>16925</v>
      </c>
      <c r="D6095" t="s">
        <v>3711</v>
      </c>
      <c r="E6095" t="s">
        <v>23</v>
      </c>
      <c r="F6095" t="s">
        <v>32</v>
      </c>
      <c r="G6095" t="s">
        <v>25</v>
      </c>
      <c r="H6095">
        <v>826</v>
      </c>
      <c r="I6095">
        <v>368</v>
      </c>
      <c r="J6095">
        <v>133</v>
      </c>
      <c r="K6095" t="s">
        <v>6380</v>
      </c>
      <c r="L6095">
        <v>248</v>
      </c>
      <c r="M6095">
        <v>914</v>
      </c>
      <c r="N6095">
        <v>158</v>
      </c>
      <c r="O6095">
        <v>-12761</v>
      </c>
      <c r="P6095">
        <v>127977</v>
      </c>
      <c r="Q6095">
        <v>107446</v>
      </c>
      <c r="R6095">
        <v>1</v>
      </c>
      <c r="S6095">
        <v>4752181</v>
      </c>
      <c r="U6095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6095" t="str">
        <f>IFERROR(MID(spotify_top_songs_audio_features[[#This Row],[artist_names]],SEARCH(",",spotify_top_songs_audio_features[[#This Row],[artist_names]])+2,99),"")</f>
        <v/>
      </c>
      <c r="W6095" t="str">
        <f>spotify_top_songs_audio_features[[#This Row],[source]]</f>
        <v>Stay High</v>
      </c>
      <c r="X6095" s="1">
        <f>spotify_top_songs_audio_features[[#This Row],[streams]]</f>
        <v>4752181</v>
      </c>
      <c r="Y6095" t="str">
        <f>IF(Tabela2[[#This Row],[feat]]="","","Feat")</f>
        <v/>
      </c>
      <c r="Z6095" s="17" t="str">
        <f>CONCATENATE(INT(spotify_top_songs_audio_features[[#This Row],[duration_ms]]/(60*1000)),":",MOD(INT(spotify_top_songs_audio_features[[#This Row],[duration_ms]]/1000),60))</f>
        <v>1:47</v>
      </c>
      <c r="AA60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095" t="str">
        <f>spotify_top_songs_audio_features[[#This Row],[track_name]]</f>
        <v>Bad Girls, Good Vibes</v>
      </c>
    </row>
    <row r="6096" spans="1:28" x14ac:dyDescent="0.25">
      <c r="A6096" t="s">
        <v>14984</v>
      </c>
      <c r="B6096" t="s">
        <v>14985</v>
      </c>
      <c r="C6096" t="s">
        <v>14986</v>
      </c>
      <c r="D6096" t="s">
        <v>14987</v>
      </c>
      <c r="E6096" t="s">
        <v>31</v>
      </c>
      <c r="F6096" t="s">
        <v>24</v>
      </c>
      <c r="G6096" t="s">
        <v>25</v>
      </c>
      <c r="H6096">
        <v>827</v>
      </c>
      <c r="I6096">
        <v>553</v>
      </c>
      <c r="J6096">
        <v>32</v>
      </c>
      <c r="K6096" t="s">
        <v>437</v>
      </c>
      <c r="L6096">
        <v>1.5200000000000001E-3</v>
      </c>
      <c r="M6096">
        <v>176</v>
      </c>
      <c r="N6096">
        <v>631</v>
      </c>
      <c r="O6096">
        <v>-5296</v>
      </c>
      <c r="P6096">
        <v>110015</v>
      </c>
      <c r="Q6096">
        <v>236120</v>
      </c>
      <c r="R6096">
        <v>1</v>
      </c>
      <c r="S6096">
        <v>4746650</v>
      </c>
      <c r="U6096" t="str">
        <f>IFERROR(LEFT(spotify_top_songs_audio_features[[#This Row],[artist_names]],SEARCH(",",spotify_top_songs_audio_features[[#This Row],[artist_names]])-1),spotify_top_songs_audio_features[[#This Row],[artist_names]])</f>
        <v>Solange</v>
      </c>
      <c r="V6096" t="str">
        <f>IFERROR(MID(spotify_top_songs_audio_features[[#This Row],[artist_names]],SEARCH(",",spotify_top_songs_audio_features[[#This Row],[artist_names]])+2,99),"")</f>
        <v/>
      </c>
      <c r="W6096" t="str">
        <f>spotify_top_songs_audio_features[[#This Row],[source]]</f>
        <v>Saint Records/Columbia</v>
      </c>
      <c r="X6096" s="1">
        <f>spotify_top_songs_audio_features[[#This Row],[streams]]</f>
        <v>4746650</v>
      </c>
      <c r="Y6096" t="str">
        <f>IF(Tabela2[[#This Row],[feat]]="","","Feat")</f>
        <v/>
      </c>
      <c r="Z6096" s="17" t="str">
        <f>CONCATENATE(INT(spotify_top_songs_audio_features[[#This Row],[duration_ms]]/(60*1000)),":",MOD(INT(spotify_top_songs_audio_features[[#This Row],[duration_ms]]/1000),60))</f>
        <v>3:56</v>
      </c>
      <c r="AA60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096" t="str">
        <f>spotify_top_songs_audio_features[[#This Row],[track_name]]</f>
        <v>Almeda</v>
      </c>
    </row>
    <row r="6097" spans="1:28" x14ac:dyDescent="0.25">
      <c r="A6097" t="s">
        <v>13408</v>
      </c>
      <c r="B6097" t="s">
        <v>1257</v>
      </c>
      <c r="C6097" t="s">
        <v>13409</v>
      </c>
      <c r="D6097" t="s">
        <v>4493</v>
      </c>
      <c r="E6097" t="s">
        <v>31</v>
      </c>
      <c r="F6097" t="s">
        <v>32</v>
      </c>
      <c r="G6097" t="s">
        <v>25</v>
      </c>
      <c r="H6097">
        <v>764</v>
      </c>
      <c r="I6097">
        <v>787</v>
      </c>
      <c r="J6097">
        <v>445</v>
      </c>
      <c r="K6097" t="s">
        <v>526</v>
      </c>
      <c r="L6097">
        <v>0</v>
      </c>
      <c r="M6097">
        <v>736</v>
      </c>
      <c r="N6097">
        <v>381</v>
      </c>
      <c r="O6097">
        <v>-3647</v>
      </c>
      <c r="P6097">
        <v>124949</v>
      </c>
      <c r="Q6097">
        <v>191226</v>
      </c>
      <c r="R6097">
        <v>1</v>
      </c>
      <c r="S6097">
        <v>4745140</v>
      </c>
      <c r="U6097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6097" t="str">
        <f>IFERROR(MID(spotify_top_songs_audio_features[[#This Row],[artist_names]],SEARCH(",",spotify_top_songs_audio_features[[#This Row],[artist_names]])+2,99),"")</f>
        <v/>
      </c>
      <c r="W6097" t="str">
        <f>spotify_top_songs_audio_features[[#This Row],[source]]</f>
        <v>YG Entertainment, distributed through Interscope Records</v>
      </c>
      <c r="X6097" s="1">
        <f>spotify_top_songs_audio_features[[#This Row],[streams]]</f>
        <v>4745140</v>
      </c>
      <c r="Y6097" t="str">
        <f>IF(Tabela2[[#This Row],[feat]]="","","Feat")</f>
        <v/>
      </c>
      <c r="Z6097" s="17" t="str">
        <f>CONCATENATE(INT(spotify_top_songs_audio_features[[#This Row],[duration_ms]]/(60*1000)),":",MOD(INT(spotify_top_songs_audio_features[[#This Row],[duration_ms]]/1000),60))</f>
        <v>3:11</v>
      </c>
      <c r="AA60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097" t="str">
        <f>spotify_top_songs_audio_features[[#This Row],[track_name]]</f>
        <v>Kick It</v>
      </c>
    </row>
    <row r="6098" spans="1:28" x14ac:dyDescent="0.25">
      <c r="A6098" t="s">
        <v>17388</v>
      </c>
      <c r="B6098" t="s">
        <v>155</v>
      </c>
      <c r="C6098" t="s">
        <v>17389</v>
      </c>
      <c r="D6098" t="s">
        <v>157</v>
      </c>
      <c r="E6098" t="s">
        <v>86</v>
      </c>
      <c r="F6098" t="s">
        <v>24</v>
      </c>
      <c r="G6098" t="s">
        <v>25</v>
      </c>
      <c r="H6098">
        <v>721</v>
      </c>
      <c r="I6098">
        <v>647</v>
      </c>
      <c r="J6098">
        <v>189</v>
      </c>
      <c r="K6098" t="s">
        <v>1828</v>
      </c>
      <c r="L6098">
        <v>26</v>
      </c>
      <c r="M6098">
        <v>2</v>
      </c>
      <c r="N6098">
        <v>56</v>
      </c>
      <c r="O6098">
        <v>-7039</v>
      </c>
      <c r="P6098">
        <v>164011</v>
      </c>
      <c r="Q6098">
        <v>177093</v>
      </c>
      <c r="R6098">
        <v>1</v>
      </c>
      <c r="S6098">
        <v>4744995</v>
      </c>
      <c r="U6098" t="str">
        <f>IFERROR(LEFT(spotify_top_songs_audio_features[[#This Row],[artist_names]],SEARCH(",",spotify_top_songs_audio_features[[#This Row],[artist_names]])-1),spotify_top_songs_audio_features[[#This Row],[artist_names]])</f>
        <v>RIN</v>
      </c>
      <c r="V6098" t="str">
        <f>IFERROR(MID(spotify_top_songs_audio_features[[#This Row],[artist_names]],SEARCH(",",spotify_top_songs_audio_features[[#This Row],[artist_names]])+2,99),"")</f>
        <v/>
      </c>
      <c r="W6098" t="str">
        <f>spotify_top_songs_audio_features[[#This Row],[source]]</f>
        <v>GOLD LEAGUE/DIVISION</v>
      </c>
      <c r="X6098" s="1">
        <f>spotify_top_songs_audio_features[[#This Row],[streams]]</f>
        <v>4744995</v>
      </c>
      <c r="Y6098" t="str">
        <f>IF(Tabela2[[#This Row],[feat]]="","","Feat")</f>
        <v/>
      </c>
      <c r="Z6098" s="17" t="str">
        <f>CONCATENATE(INT(spotify_top_songs_audio_features[[#This Row],[duration_ms]]/(60*1000)),":",MOD(INT(spotify_top_songs_audio_features[[#This Row],[duration_ms]]/1000),60))</f>
        <v>2:57</v>
      </c>
      <c r="AA60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098" t="str">
        <f>spotify_top_songs_audio_features[[#This Row],[track_name]]</f>
        <v>Fabergé</v>
      </c>
    </row>
    <row r="6099" spans="1:28" x14ac:dyDescent="0.25">
      <c r="A6099" t="s">
        <v>2652</v>
      </c>
      <c r="B6099" t="s">
        <v>2653</v>
      </c>
      <c r="C6099" t="s">
        <v>2654</v>
      </c>
      <c r="D6099" t="s">
        <v>2655</v>
      </c>
      <c r="E6099" t="s">
        <v>142</v>
      </c>
      <c r="F6099" t="s">
        <v>32</v>
      </c>
      <c r="G6099" t="s">
        <v>25</v>
      </c>
      <c r="H6099">
        <v>515</v>
      </c>
      <c r="I6099">
        <v>59</v>
      </c>
      <c r="J6099">
        <v>217</v>
      </c>
      <c r="K6099" t="s">
        <v>899</v>
      </c>
      <c r="L6099">
        <v>2.4699999999999999E-4</v>
      </c>
      <c r="M6099">
        <v>141</v>
      </c>
      <c r="N6099">
        <v>374</v>
      </c>
      <c r="O6099">
        <v>-6761</v>
      </c>
      <c r="P6099">
        <v>99785</v>
      </c>
      <c r="Q6099">
        <v>190000</v>
      </c>
      <c r="R6099">
        <v>1</v>
      </c>
      <c r="S6099">
        <v>4739363</v>
      </c>
      <c r="U6099" t="str">
        <f>IFERROR(LEFT(spotify_top_songs_audio_features[[#This Row],[artist_names]],SEARCH(",",spotify_top_songs_audio_features[[#This Row],[artist_names]])-1),spotify_top_songs_audio_features[[#This Row],[artist_names]])</f>
        <v>Dardan</v>
      </c>
      <c r="V6099" t="str">
        <f>IFERROR(MID(spotify_top_songs_audio_features[[#This Row],[artist_names]],SEARCH(",",spotify_top_songs_audio_features[[#This Row],[artist_names]])+2,99),"")</f>
        <v/>
      </c>
      <c r="W6099" t="str">
        <f>spotify_top_songs_audio_features[[#This Row],[source]]</f>
        <v>Hypnotize Entertainment</v>
      </c>
      <c r="X6099" s="1">
        <f>spotify_top_songs_audio_features[[#This Row],[streams]]</f>
        <v>4739363</v>
      </c>
      <c r="Y6099" t="str">
        <f>IF(Tabela2[[#This Row],[feat]]="","","Feat")</f>
        <v/>
      </c>
      <c r="Z6099" s="17" t="str">
        <f>CONCATENATE(INT(spotify_top_songs_audio_features[[#This Row],[duration_ms]]/(60*1000)),":",MOD(INT(spotify_top_songs_audio_features[[#This Row],[duration_ms]]/1000),60))</f>
        <v>3:10</v>
      </c>
      <c r="AA60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099" t="str">
        <f>spotify_top_songs_audio_features[[#This Row],[track_name]]</f>
        <v>cOcO MAmA</v>
      </c>
    </row>
    <row r="6100" spans="1:28" x14ac:dyDescent="0.25">
      <c r="A6100" t="s">
        <v>9546</v>
      </c>
      <c r="B6100" t="s">
        <v>817</v>
      </c>
      <c r="C6100" t="s">
        <v>9547</v>
      </c>
      <c r="D6100" t="s">
        <v>819</v>
      </c>
      <c r="E6100" t="s">
        <v>23</v>
      </c>
      <c r="F6100" t="s">
        <v>24</v>
      </c>
      <c r="G6100" t="s">
        <v>152</v>
      </c>
      <c r="H6100">
        <v>688</v>
      </c>
      <c r="I6100">
        <v>716</v>
      </c>
      <c r="J6100">
        <v>385</v>
      </c>
      <c r="K6100" t="s">
        <v>2168</v>
      </c>
      <c r="L6100">
        <v>0</v>
      </c>
      <c r="M6100">
        <v>989</v>
      </c>
      <c r="N6100">
        <v>373</v>
      </c>
      <c r="O6100">
        <v>-5702</v>
      </c>
      <c r="P6100">
        <v>116912</v>
      </c>
      <c r="Q6100">
        <v>284480</v>
      </c>
      <c r="R6100">
        <v>1</v>
      </c>
      <c r="S6100">
        <v>4736059</v>
      </c>
      <c r="U6100" t="str">
        <f>IFERROR(LEFT(spotify_top_songs_audio_features[[#This Row],[artist_names]],SEARCH(",",spotify_top_songs_audio_features[[#This Row],[artist_names]])-1),spotify_top_songs_audio_features[[#This Row],[artist_names]])</f>
        <v>Doja Cat</v>
      </c>
      <c r="V6100" t="str">
        <f>IFERROR(MID(spotify_top_songs_audio_features[[#This Row],[artist_names]],SEARCH(",",spotify_top_songs_audio_features[[#This Row],[artist_names]])+2,99),"")</f>
        <v/>
      </c>
      <c r="W6100" t="str">
        <f>spotify_top_songs_audio_features[[#This Row],[source]]</f>
        <v>Kemosabe Records/RCA Records</v>
      </c>
      <c r="X6100" s="1">
        <f>spotify_top_songs_audio_features[[#This Row],[streams]]</f>
        <v>4736059</v>
      </c>
      <c r="Y6100" t="str">
        <f>IF(Tabela2[[#This Row],[feat]]="","","Feat")</f>
        <v/>
      </c>
      <c r="Z6100" s="17" t="str">
        <f>CONCATENATE(INT(spotify_top_songs_audio_features[[#This Row],[duration_ms]]/(60*1000)),":",MOD(INT(spotify_top_songs_audio_features[[#This Row],[duration_ms]]/1000),60))</f>
        <v>4:44</v>
      </c>
      <c r="AA61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100" t="str">
        <f>spotify_top_songs_audio_features[[#This Row],[track_name]]</f>
        <v>Freak</v>
      </c>
    </row>
    <row r="6101" spans="1:28" x14ac:dyDescent="0.25">
      <c r="A6101" t="s">
        <v>1821</v>
      </c>
      <c r="B6101" t="s">
        <v>1822</v>
      </c>
      <c r="C6101" t="s">
        <v>1823</v>
      </c>
      <c r="D6101" t="s">
        <v>96</v>
      </c>
      <c r="E6101" t="s">
        <v>142</v>
      </c>
      <c r="F6101" t="s">
        <v>24</v>
      </c>
      <c r="G6101" t="s">
        <v>25</v>
      </c>
      <c r="H6101">
        <v>867</v>
      </c>
      <c r="I6101">
        <v>744</v>
      </c>
      <c r="J6101">
        <v>227</v>
      </c>
      <c r="K6101" t="s">
        <v>1563</v>
      </c>
      <c r="L6101">
        <v>0</v>
      </c>
      <c r="M6101">
        <v>713</v>
      </c>
      <c r="N6101">
        <v>645</v>
      </c>
      <c r="O6101">
        <v>-5171</v>
      </c>
      <c r="P6101">
        <v>84005</v>
      </c>
      <c r="Q6101">
        <v>173288</v>
      </c>
      <c r="R6101">
        <v>21</v>
      </c>
      <c r="S6101">
        <v>4730908</v>
      </c>
      <c r="U6101" t="str">
        <f>IFERROR(LEFT(spotify_top_songs_audio_features[[#This Row],[artist_names]],SEARCH(",",spotify_top_songs_audio_features[[#This Row],[artist_names]])-1),spotify_top_songs_audio_features[[#This Row],[artist_names]])</f>
        <v>NLE Choppa</v>
      </c>
      <c r="V6101" t="str">
        <f>IFERROR(MID(spotify_top_songs_audio_features[[#This Row],[artist_names]],SEARCH(",",spotify_top_songs_audio_features[[#This Row],[artist_names]])+2,99),"")</f>
        <v>Roddy Ricch</v>
      </c>
      <c r="W6101" t="str">
        <f>spotify_top_songs_audio_features[[#This Row],[source]]</f>
        <v>Warner Records</v>
      </c>
      <c r="X6101" s="1">
        <f>spotify_top_songs_audio_features[[#This Row],[streams]]</f>
        <v>4730908</v>
      </c>
      <c r="Y6101" t="str">
        <f>IF(Tabela2[[#This Row],[feat]]="","","Feat")</f>
        <v>Feat</v>
      </c>
      <c r="Z6101" s="17" t="str">
        <f>CONCATENATE(INT(spotify_top_songs_audio_features[[#This Row],[duration_ms]]/(60*1000)),":",MOD(INT(spotify_top_songs_audio_features[[#This Row],[duration_ms]]/1000),60))</f>
        <v>2:53</v>
      </c>
      <c r="AA61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101" t="str">
        <f>spotify_top_songs_audio_features[[#This Row],[track_name]]</f>
        <v>Walk Em Down (feat. Roddy Ricch)</v>
      </c>
    </row>
    <row r="6102" spans="1:28" x14ac:dyDescent="0.25">
      <c r="A6102" t="s">
        <v>12749</v>
      </c>
      <c r="B6102" t="s">
        <v>1015</v>
      </c>
      <c r="C6102" t="s">
        <v>12750</v>
      </c>
      <c r="D6102" t="s">
        <v>1264</v>
      </c>
      <c r="E6102" t="s">
        <v>31</v>
      </c>
      <c r="F6102" t="s">
        <v>24</v>
      </c>
      <c r="G6102" t="s">
        <v>25</v>
      </c>
      <c r="H6102">
        <v>814</v>
      </c>
      <c r="I6102">
        <v>584</v>
      </c>
      <c r="J6102">
        <v>819</v>
      </c>
      <c r="K6102" t="s">
        <v>12432</v>
      </c>
      <c r="L6102">
        <v>0</v>
      </c>
      <c r="M6102">
        <v>646</v>
      </c>
      <c r="N6102">
        <v>405</v>
      </c>
      <c r="O6102">
        <v>-5425</v>
      </c>
      <c r="P6102">
        <v>141016</v>
      </c>
      <c r="Q6102">
        <v>178025</v>
      </c>
      <c r="R6102">
        <v>1</v>
      </c>
      <c r="S6102">
        <v>4729629</v>
      </c>
      <c r="U6102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6102" t="str">
        <f>IFERROR(MID(spotify_top_songs_audio_features[[#This Row],[artist_names]],SEARCH(",",spotify_top_songs_audio_features[[#This Row],[artist_names]])+2,99),"")</f>
        <v/>
      </c>
      <c r="W6102" t="str">
        <f>spotify_top_songs_audio_features[[#This Row],[source]]</f>
        <v>Quality Control Music/Motown Records</v>
      </c>
      <c r="X6102" s="1">
        <f>spotify_top_songs_audio_features[[#This Row],[streams]]</f>
        <v>4729629</v>
      </c>
      <c r="Y6102" t="str">
        <f>IF(Tabela2[[#This Row],[feat]]="","","Feat")</f>
        <v/>
      </c>
      <c r="Z6102" s="17" t="str">
        <f>CONCATENATE(INT(spotify_top_songs_audio_features[[#This Row],[duration_ms]]/(60*1000)),":",MOD(INT(spotify_top_songs_audio_features[[#This Row],[duration_ms]]/1000),60))</f>
        <v>2:58</v>
      </c>
      <c r="AA61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02" t="str">
        <f>spotify_top_songs_audio_features[[#This Row],[track_name]]</f>
        <v>Racks 2 Skinny</v>
      </c>
    </row>
    <row r="6103" spans="1:28" x14ac:dyDescent="0.25">
      <c r="A6103" t="s">
        <v>2231</v>
      </c>
      <c r="B6103" t="s">
        <v>2232</v>
      </c>
      <c r="C6103" t="s">
        <v>2233</v>
      </c>
      <c r="D6103" t="s">
        <v>2234</v>
      </c>
      <c r="E6103" t="s">
        <v>113</v>
      </c>
      <c r="F6103" t="s">
        <v>24</v>
      </c>
      <c r="G6103" t="s">
        <v>25</v>
      </c>
      <c r="H6103">
        <v>587</v>
      </c>
      <c r="I6103">
        <v>442</v>
      </c>
      <c r="J6103">
        <v>506</v>
      </c>
      <c r="K6103" t="s">
        <v>391</v>
      </c>
      <c r="L6103">
        <v>2.7200000000000002E-3</v>
      </c>
      <c r="M6103">
        <v>801</v>
      </c>
      <c r="N6103">
        <v>158</v>
      </c>
      <c r="O6103">
        <v>-10395</v>
      </c>
      <c r="P6103">
        <v>124881</v>
      </c>
      <c r="Q6103">
        <v>277506</v>
      </c>
      <c r="R6103">
        <v>1</v>
      </c>
      <c r="S6103">
        <v>4729490</v>
      </c>
      <c r="U6103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6103" t="str">
        <f>IFERROR(MID(spotify_top_songs_audio_features[[#This Row],[artist_names]],SEARCH(",",spotify_top_songs_audio_features[[#This Row],[artist_names]])+2,99),"")</f>
        <v/>
      </c>
      <c r="W6103" t="str">
        <f>spotify_top_songs_audio_features[[#This Row],[source]]</f>
        <v>Universal Music New Zealand Limited</v>
      </c>
      <c r="X6103" s="1">
        <f>spotify_top_songs_audio_features[[#This Row],[streams]]</f>
        <v>4729490</v>
      </c>
      <c r="Y6103" t="str">
        <f>IF(Tabela2[[#This Row],[feat]]="","","Feat")</f>
        <v/>
      </c>
      <c r="Z6103" s="17" t="str">
        <f>CONCATENATE(INT(spotify_top_songs_audio_features[[#This Row],[duration_ms]]/(60*1000)),":",MOD(INT(spotify_top_songs_audio_features[[#This Row],[duration_ms]]/1000),60))</f>
        <v>4:37</v>
      </c>
      <c r="AA61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103" t="str">
        <f>spotify_top_songs_audio_features[[#This Row],[track_name]]</f>
        <v>Supercut</v>
      </c>
    </row>
    <row r="6104" spans="1:28" x14ac:dyDescent="0.25">
      <c r="A6104" t="s">
        <v>11629</v>
      </c>
      <c r="B6104" t="s">
        <v>1001</v>
      </c>
      <c r="C6104" t="s">
        <v>11630</v>
      </c>
      <c r="D6104" t="s">
        <v>1003</v>
      </c>
      <c r="E6104" t="s">
        <v>70</v>
      </c>
      <c r="F6104" t="s">
        <v>24</v>
      </c>
      <c r="G6104" t="s">
        <v>25</v>
      </c>
      <c r="H6104">
        <v>525</v>
      </c>
      <c r="I6104">
        <v>804</v>
      </c>
      <c r="J6104">
        <v>25</v>
      </c>
      <c r="K6104" t="s">
        <v>1768</v>
      </c>
      <c r="L6104">
        <v>0</v>
      </c>
      <c r="M6104">
        <v>228</v>
      </c>
      <c r="N6104">
        <v>143</v>
      </c>
      <c r="O6104">
        <v>-6453</v>
      </c>
      <c r="P6104">
        <v>125068</v>
      </c>
      <c r="Q6104">
        <v>230960</v>
      </c>
      <c r="R6104">
        <v>1</v>
      </c>
      <c r="S6104">
        <v>4728672</v>
      </c>
      <c r="U6104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6104" t="str">
        <f>IFERROR(MID(spotify_top_songs_audio_features[[#This Row],[artist_names]],SEARCH(",",spotify_top_songs_audio_features[[#This Row],[artist_names]])+2,99),"")</f>
        <v/>
      </c>
      <c r="W6104" t="str">
        <f>spotify_top_songs_audio_features[[#This Row],[source]]</f>
        <v>Getting Out Our Dreams Inc. (G.O.O.D.) Music / IDJ</v>
      </c>
      <c r="X6104" s="1">
        <f>spotify_top_songs_audio_features[[#This Row],[streams]]</f>
        <v>4728672</v>
      </c>
      <c r="Y6104" t="str">
        <f>IF(Tabela2[[#This Row],[feat]]="","","Feat")</f>
        <v/>
      </c>
      <c r="Z6104" s="17" t="str">
        <f>CONCATENATE(INT(spotify_top_songs_audio_features[[#This Row],[duration_ms]]/(60*1000)),":",MOD(INT(spotify_top_songs_audio_features[[#This Row],[duration_ms]]/1000),60))</f>
        <v>3:50</v>
      </c>
      <c r="AA61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04" t="str">
        <f>spotify_top_songs_audio_features[[#This Row],[track_name]]</f>
        <v>Halfway Off The Balcony</v>
      </c>
    </row>
    <row r="6105" spans="1:28" x14ac:dyDescent="0.25">
      <c r="A6105" t="s">
        <v>11613</v>
      </c>
      <c r="B6105" t="s">
        <v>11614</v>
      </c>
      <c r="C6105" t="s">
        <v>11615</v>
      </c>
      <c r="D6105" t="s">
        <v>777</v>
      </c>
      <c r="E6105" t="s">
        <v>97</v>
      </c>
      <c r="F6105" t="s">
        <v>32</v>
      </c>
      <c r="G6105" t="s">
        <v>25</v>
      </c>
      <c r="H6105">
        <v>774</v>
      </c>
      <c r="I6105">
        <v>814</v>
      </c>
      <c r="J6105">
        <v>584</v>
      </c>
      <c r="K6105" t="s">
        <v>3910</v>
      </c>
      <c r="L6105">
        <v>456</v>
      </c>
      <c r="M6105">
        <v>118</v>
      </c>
      <c r="N6105">
        <v>254</v>
      </c>
      <c r="O6105">
        <v>-6145</v>
      </c>
      <c r="P6105">
        <v>109019</v>
      </c>
      <c r="Q6105">
        <v>185330</v>
      </c>
      <c r="R6105">
        <v>1</v>
      </c>
      <c r="S6105">
        <v>4723116</v>
      </c>
      <c r="U6105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6105" t="str">
        <f>IFERROR(MID(spotify_top_songs_audio_features[[#This Row],[artist_names]],SEARCH(",",spotify_top_songs_audio_features[[#This Row],[artist_names]])+2,99),"")</f>
        <v>Maxwell</v>
      </c>
      <c r="W6105" t="str">
        <f>spotify_top_songs_audio_features[[#This Row],[source]]</f>
        <v>187 Strassenbande</v>
      </c>
      <c r="X6105" s="1">
        <f>spotify_top_songs_audio_features[[#This Row],[streams]]</f>
        <v>4723116</v>
      </c>
      <c r="Y6105" t="str">
        <f>IF(Tabela2[[#This Row],[feat]]="","","Feat")</f>
        <v>Feat</v>
      </c>
      <c r="Z6105" s="17" t="str">
        <f>CONCATENATE(INT(spotify_top_songs_audio_features[[#This Row],[duration_ms]]/(60*1000)),":",MOD(INT(spotify_top_songs_audio_features[[#This Row],[duration_ms]]/1000),60))</f>
        <v>3:5</v>
      </c>
      <c r="AA61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105" t="str">
        <f>spotify_top_songs_audio_features[[#This Row],[track_name]]</f>
        <v>Ihr Hobby</v>
      </c>
    </row>
    <row r="6106" spans="1:28" x14ac:dyDescent="0.25">
      <c r="A6106" t="s">
        <v>17040</v>
      </c>
      <c r="B6106" t="s">
        <v>17041</v>
      </c>
      <c r="C6106" t="s">
        <v>17042</v>
      </c>
      <c r="D6106" t="s">
        <v>3711</v>
      </c>
      <c r="E6106" t="s">
        <v>70</v>
      </c>
      <c r="F6106" t="s">
        <v>24</v>
      </c>
      <c r="G6106" t="s">
        <v>25</v>
      </c>
      <c r="H6106">
        <v>675</v>
      </c>
      <c r="I6106">
        <v>852</v>
      </c>
      <c r="J6106">
        <v>958</v>
      </c>
      <c r="K6106" t="s">
        <v>2058</v>
      </c>
      <c r="L6106">
        <v>179</v>
      </c>
      <c r="M6106">
        <v>667</v>
      </c>
      <c r="N6106">
        <v>277</v>
      </c>
      <c r="O6106">
        <v>-4529</v>
      </c>
      <c r="P6106">
        <v>74996</v>
      </c>
      <c r="Q6106">
        <v>173200</v>
      </c>
      <c r="R6106">
        <v>1</v>
      </c>
      <c r="S6106">
        <v>4722309</v>
      </c>
      <c r="U6106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6106" t="str">
        <f>IFERROR(MID(spotify_top_songs_audio_features[[#This Row],[artist_names]],SEARCH(",",spotify_top_songs_audio_features[[#This Row],[artist_names]])+2,99),"")</f>
        <v>Luciano</v>
      </c>
      <c r="W6106" t="str">
        <f>spotify_top_songs_audio_features[[#This Row],[source]]</f>
        <v>Stay High</v>
      </c>
      <c r="X6106" s="1">
        <f>spotify_top_songs_audio_features[[#This Row],[streams]]</f>
        <v>4722309</v>
      </c>
      <c r="Y6106" t="str">
        <f>IF(Tabela2[[#This Row],[feat]]="","","Feat")</f>
        <v>Feat</v>
      </c>
      <c r="Z6106" s="17" t="str">
        <f>CONCATENATE(INT(spotify_top_songs_audio_features[[#This Row],[duration_ms]]/(60*1000)),":",MOD(INT(spotify_top_songs_audio_features[[#This Row],[duration_ms]]/1000),60))</f>
        <v>2:53</v>
      </c>
      <c r="AA61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06" t="str">
        <f>spotify_top_songs_audio_features[[#This Row],[track_name]]</f>
        <v>Gib Gas</v>
      </c>
    </row>
    <row r="6107" spans="1:28" x14ac:dyDescent="0.25">
      <c r="A6107" t="s">
        <v>7272</v>
      </c>
      <c r="B6107" t="s">
        <v>6138</v>
      </c>
      <c r="C6107" t="s">
        <v>7273</v>
      </c>
      <c r="D6107" t="s">
        <v>6140</v>
      </c>
      <c r="E6107" t="s">
        <v>70</v>
      </c>
      <c r="F6107" t="s">
        <v>24</v>
      </c>
      <c r="G6107" t="s">
        <v>152</v>
      </c>
      <c r="H6107">
        <v>501</v>
      </c>
      <c r="I6107">
        <v>452</v>
      </c>
      <c r="J6107">
        <v>893</v>
      </c>
      <c r="K6107" t="s">
        <v>7274</v>
      </c>
      <c r="L6107">
        <v>2.1099999999999999E-3</v>
      </c>
      <c r="M6107">
        <v>132</v>
      </c>
      <c r="N6107">
        <v>119</v>
      </c>
      <c r="O6107">
        <v>-7867</v>
      </c>
      <c r="P6107">
        <v>134778</v>
      </c>
      <c r="Q6107">
        <v>281670</v>
      </c>
      <c r="R6107">
        <v>1</v>
      </c>
      <c r="S6107">
        <v>4721485</v>
      </c>
      <c r="U6107" t="str">
        <f>IFERROR(LEFT(spotify_top_songs_audio_features[[#This Row],[artist_names]],SEARCH(",",spotify_top_songs_audio_features[[#This Row],[artist_names]])-1),spotify_top_songs_audio_features[[#This Row],[artist_names]])</f>
        <v>PNL</v>
      </c>
      <c r="V6107" t="str">
        <f>IFERROR(MID(spotify_top_songs_audio_features[[#This Row],[artist_names]],SEARCH(",",spotify_top_songs_audio_features[[#This Row],[artist_names]])+2,99),"")</f>
        <v/>
      </c>
      <c r="W6107" t="str">
        <f>spotify_top_songs_audio_features[[#This Row],[source]]</f>
        <v>QLF Records</v>
      </c>
      <c r="X6107" s="1">
        <f>spotify_top_songs_audio_features[[#This Row],[streams]]</f>
        <v>4721485</v>
      </c>
      <c r="Y6107" t="str">
        <f>IF(Tabela2[[#This Row],[feat]]="","","Feat")</f>
        <v/>
      </c>
      <c r="Z6107" s="17" t="str">
        <f>CONCATENATE(INT(spotify_top_songs_audio_features[[#This Row],[duration_ms]]/(60*1000)),":",MOD(INT(spotify_top_songs_audio_features[[#This Row],[duration_ms]]/1000),60))</f>
        <v>4:41</v>
      </c>
      <c r="AA61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07" t="str">
        <f>spotify_top_songs_audio_features[[#This Row],[track_name]]</f>
        <v>Autre monde</v>
      </c>
    </row>
    <row r="6108" spans="1:28" x14ac:dyDescent="0.25">
      <c r="A6108" t="s">
        <v>9745</v>
      </c>
      <c r="B6108" t="s">
        <v>3281</v>
      </c>
      <c r="C6108" t="s">
        <v>9746</v>
      </c>
      <c r="D6108" t="s">
        <v>182</v>
      </c>
      <c r="E6108" t="s">
        <v>97</v>
      </c>
      <c r="F6108" t="s">
        <v>24</v>
      </c>
      <c r="G6108" t="s">
        <v>25</v>
      </c>
      <c r="H6108">
        <v>601</v>
      </c>
      <c r="I6108">
        <v>532</v>
      </c>
      <c r="J6108">
        <v>286</v>
      </c>
      <c r="K6108" t="s">
        <v>845</v>
      </c>
      <c r="L6108">
        <v>6.2500000000000001E-4</v>
      </c>
      <c r="M6108">
        <v>925</v>
      </c>
      <c r="N6108">
        <v>341</v>
      </c>
      <c r="O6108">
        <v>-9119</v>
      </c>
      <c r="P6108">
        <v>136571</v>
      </c>
      <c r="Q6108">
        <v>281613</v>
      </c>
      <c r="R6108">
        <v>1</v>
      </c>
      <c r="S6108">
        <v>4708224</v>
      </c>
      <c r="U6108" t="str">
        <f>IFERROR(LEFT(spotify_top_songs_audio_features[[#This Row],[artist_names]],SEARCH(",",spotify_top_songs_audio_features[[#This Row],[artist_names]])-1),spotify_top_songs_audio_features[[#This Row],[artist_names]])</f>
        <v>Elton John</v>
      </c>
      <c r="V6108" t="str">
        <f>IFERROR(MID(spotify_top_songs_audio_features[[#This Row],[artist_names]],SEARCH(",",spotify_top_songs_audio_features[[#This Row],[artist_names]])+2,99),"")</f>
        <v/>
      </c>
      <c r="W6108" t="str">
        <f>spotify_top_songs_audio_features[[#This Row],[source]]</f>
        <v>EMI</v>
      </c>
      <c r="X6108" s="1">
        <f>spotify_top_songs_audio_features[[#This Row],[streams]]</f>
        <v>4708224</v>
      </c>
      <c r="Y6108" t="str">
        <f>IF(Tabela2[[#This Row],[feat]]="","","Feat")</f>
        <v/>
      </c>
      <c r="Z6108" s="17" t="str">
        <f>CONCATENATE(INT(spotify_top_songs_audio_features[[#This Row],[duration_ms]]/(60*1000)),":",MOD(INT(spotify_top_songs_audio_features[[#This Row],[duration_ms]]/1000),60))</f>
        <v>4:41</v>
      </c>
      <c r="AA61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108" t="str">
        <f>spotify_top_songs_audio_features[[#This Row],[track_name]]</f>
        <v>Rocket Man (I Think It's Going To Be A Long, Long Time)</v>
      </c>
    </row>
    <row r="6109" spans="1:28" x14ac:dyDescent="0.25">
      <c r="A6109" t="s">
        <v>12035</v>
      </c>
      <c r="B6109" t="s">
        <v>649</v>
      </c>
      <c r="C6109" t="s">
        <v>12036</v>
      </c>
      <c r="D6109" t="s">
        <v>881</v>
      </c>
      <c r="E6109" t="s">
        <v>43</v>
      </c>
      <c r="F6109" t="s">
        <v>24</v>
      </c>
      <c r="G6109" t="s">
        <v>25</v>
      </c>
      <c r="H6109">
        <v>559</v>
      </c>
      <c r="I6109">
        <v>33</v>
      </c>
      <c r="J6109">
        <v>285</v>
      </c>
      <c r="K6109" t="s">
        <v>3415</v>
      </c>
      <c r="L6109">
        <v>0</v>
      </c>
      <c r="M6109">
        <v>975</v>
      </c>
      <c r="N6109">
        <v>285</v>
      </c>
      <c r="O6109">
        <v>-8251</v>
      </c>
      <c r="P6109">
        <v>135109</v>
      </c>
      <c r="Q6109">
        <v>285040</v>
      </c>
      <c r="R6109">
        <v>1</v>
      </c>
      <c r="S6109">
        <v>4703672</v>
      </c>
      <c r="U6109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6109" t="str">
        <f>IFERROR(MID(spotify_top_songs_audio_features[[#This Row],[artist_names]],SEARCH(",",spotify_top_songs_audio_features[[#This Row],[artist_names]])+2,99),"")</f>
        <v/>
      </c>
      <c r="W6109" t="str">
        <f>spotify_top_songs_audio_features[[#This Row],[source]]</f>
        <v>XL Recordings</v>
      </c>
      <c r="X6109" s="1">
        <f>spotify_top_songs_audio_features[[#This Row],[streams]]</f>
        <v>4703672</v>
      </c>
      <c r="Y6109" t="str">
        <f>IF(Tabela2[[#This Row],[feat]]="","","Feat")</f>
        <v/>
      </c>
      <c r="Z6109" s="17" t="str">
        <f>CONCATENATE(INT(spotify_top_songs_audio_features[[#This Row],[duration_ms]]/(60*1000)),":",MOD(INT(spotify_top_songs_audio_features[[#This Row],[duration_ms]]/1000),60))</f>
        <v>4:45</v>
      </c>
      <c r="AA61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109" t="str">
        <f>spotify_top_songs_audio_features[[#This Row],[track_name]]</f>
        <v>Someone Like You</v>
      </c>
    </row>
    <row r="6110" spans="1:28" x14ac:dyDescent="0.25">
      <c r="A6110" t="s">
        <v>14180</v>
      </c>
      <c r="B6110" t="s">
        <v>2232</v>
      </c>
      <c r="C6110" t="s">
        <v>14181</v>
      </c>
      <c r="D6110" t="s">
        <v>2234</v>
      </c>
      <c r="E6110" t="s">
        <v>113</v>
      </c>
      <c r="F6110" t="s">
        <v>24</v>
      </c>
      <c r="G6110" t="s">
        <v>25</v>
      </c>
      <c r="H6110">
        <v>654</v>
      </c>
      <c r="I6110">
        <v>389</v>
      </c>
      <c r="J6110">
        <v>481</v>
      </c>
      <c r="K6110" t="s">
        <v>2268</v>
      </c>
      <c r="L6110">
        <v>116</v>
      </c>
      <c r="M6110">
        <v>891</v>
      </c>
      <c r="N6110">
        <v>132</v>
      </c>
      <c r="O6110">
        <v>-10053</v>
      </c>
      <c r="P6110">
        <v>123151</v>
      </c>
      <c r="Q6110">
        <v>271088</v>
      </c>
      <c r="R6110">
        <v>1</v>
      </c>
      <c r="S6110">
        <v>4703385</v>
      </c>
      <c r="U6110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6110" t="str">
        <f>IFERROR(MID(spotify_top_songs_audio_features[[#This Row],[artist_names]],SEARCH(",",spotify_top_songs_audio_features[[#This Row],[artist_names]])+2,99),"")</f>
        <v/>
      </c>
      <c r="W6110" t="str">
        <f>spotify_top_songs_audio_features[[#This Row],[source]]</f>
        <v>Universal Music New Zealand Limited</v>
      </c>
      <c r="X6110" s="1">
        <f>spotify_top_songs_audio_features[[#This Row],[streams]]</f>
        <v>4703385</v>
      </c>
      <c r="Y6110" t="str">
        <f>IF(Tabela2[[#This Row],[feat]]="","","Feat")</f>
        <v/>
      </c>
      <c r="Z6110" s="17" t="str">
        <f>CONCATENATE(INT(spotify_top_songs_audio_features[[#This Row],[duration_ms]]/(60*1000)),":",MOD(INT(spotify_top_songs_audio_features[[#This Row],[duration_ms]]/1000),60))</f>
        <v>4:31</v>
      </c>
      <c r="AA61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110" t="str">
        <f>spotify_top_songs_audio_features[[#This Row],[track_name]]</f>
        <v>The Louvre</v>
      </c>
    </row>
    <row r="6111" spans="1:28" x14ac:dyDescent="0.25">
      <c r="A6111" t="s">
        <v>1573</v>
      </c>
      <c r="B6111" t="s">
        <v>710</v>
      </c>
      <c r="C6111" t="s">
        <v>1574</v>
      </c>
      <c r="D6111" t="s">
        <v>712</v>
      </c>
      <c r="E6111" t="s">
        <v>31</v>
      </c>
      <c r="F6111" t="s">
        <v>24</v>
      </c>
      <c r="G6111" t="s">
        <v>25</v>
      </c>
      <c r="H6111">
        <v>859</v>
      </c>
      <c r="I6111">
        <v>477</v>
      </c>
      <c r="J6111">
        <v>428</v>
      </c>
      <c r="K6111" t="s">
        <v>1575</v>
      </c>
      <c r="L6111">
        <v>0</v>
      </c>
      <c r="M6111">
        <v>819</v>
      </c>
      <c r="N6111">
        <v>153</v>
      </c>
      <c r="O6111">
        <v>-6116</v>
      </c>
      <c r="P6111">
        <v>145979</v>
      </c>
      <c r="Q6111">
        <v>251336</v>
      </c>
      <c r="R6111">
        <v>1</v>
      </c>
      <c r="S6111">
        <v>4701551</v>
      </c>
      <c r="U6111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6111" t="str">
        <f>IFERROR(MID(spotify_top_songs_audio_features[[#This Row],[artist_names]],SEARCH(",",spotify_top_songs_audio_features[[#This Row],[artist_names]])+2,99),"")</f>
        <v/>
      </c>
      <c r="W6111" t="str">
        <f>spotify_top_songs_audio_features[[#This Row],[source]]</f>
        <v>Generation Now/Atlantic</v>
      </c>
      <c r="X6111" s="1">
        <f>spotify_top_songs_audio_features[[#This Row],[streams]]</f>
        <v>4701551</v>
      </c>
      <c r="Y6111" t="str">
        <f>IF(Tabela2[[#This Row],[feat]]="","","Feat")</f>
        <v/>
      </c>
      <c r="Z6111" s="17" t="str">
        <f>CONCATENATE(INT(spotify_top_songs_audio_features[[#This Row],[duration_ms]]/(60*1000)),":",MOD(INT(spotify_top_songs_audio_features[[#This Row],[duration_ms]]/1000),60))</f>
        <v>4:11</v>
      </c>
      <c r="AA61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11" t="str">
        <f>spotify_top_songs_audio_features[[#This Row],[track_name]]</f>
        <v>Sasuke</v>
      </c>
    </row>
    <row r="6112" spans="1:28" x14ac:dyDescent="0.25">
      <c r="A6112" t="s">
        <v>12133</v>
      </c>
      <c r="B6112" t="s">
        <v>12134</v>
      </c>
      <c r="C6112" t="s">
        <v>12135</v>
      </c>
      <c r="D6112" t="s">
        <v>2655</v>
      </c>
      <c r="E6112" t="s">
        <v>31</v>
      </c>
      <c r="F6112" t="s">
        <v>32</v>
      </c>
      <c r="G6112" t="s">
        <v>25</v>
      </c>
      <c r="H6112">
        <v>673</v>
      </c>
      <c r="I6112">
        <v>647</v>
      </c>
      <c r="J6112">
        <v>102</v>
      </c>
      <c r="K6112" t="s">
        <v>1466</v>
      </c>
      <c r="L6112">
        <v>114</v>
      </c>
      <c r="M6112">
        <v>113</v>
      </c>
      <c r="N6112">
        <v>549</v>
      </c>
      <c r="O6112">
        <v>-695</v>
      </c>
      <c r="P6112">
        <v>134616</v>
      </c>
      <c r="Q6112">
        <v>164000</v>
      </c>
      <c r="R6112">
        <v>1</v>
      </c>
      <c r="S6112">
        <v>4701388</v>
      </c>
      <c r="U6112" t="str">
        <f>IFERROR(LEFT(spotify_top_songs_audio_features[[#This Row],[artist_names]],SEARCH(",",spotify_top_songs_audio_features[[#This Row],[artist_names]])-1),spotify_top_songs_audio_features[[#This Row],[artist_names]])</f>
        <v>Dardan</v>
      </c>
      <c r="V6112" t="str">
        <f>IFERROR(MID(spotify_top_songs_audio_features[[#This Row],[artist_names]],SEARCH(",",spotify_top_songs_audio_features[[#This Row],[artist_names]])+2,99),"")</f>
        <v>Monet192</v>
      </c>
      <c r="W6112" t="str">
        <f>spotify_top_songs_audio_features[[#This Row],[source]]</f>
        <v>Hypnotize Entertainment</v>
      </c>
      <c r="X6112" s="1">
        <f>spotify_top_songs_audio_features[[#This Row],[streams]]</f>
        <v>4701388</v>
      </c>
      <c r="Y6112" t="str">
        <f>IF(Tabela2[[#This Row],[feat]]="","","Feat")</f>
        <v>Feat</v>
      </c>
      <c r="Z6112" s="17" t="str">
        <f>CONCATENATE(INT(spotify_top_songs_audio_features[[#This Row],[duration_ms]]/(60*1000)),":",MOD(INT(spotify_top_songs_audio_features[[#This Row],[duration_ms]]/1000),60))</f>
        <v>2:44</v>
      </c>
      <c r="AA61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12" t="str">
        <f>spotify_top_songs_audio_features[[#This Row],[track_name]]</f>
        <v>H &lt;3 T E L</v>
      </c>
    </row>
    <row r="6113" spans="1:28" x14ac:dyDescent="0.25">
      <c r="A6113" t="s">
        <v>12136</v>
      </c>
      <c r="B6113" t="s">
        <v>284</v>
      </c>
      <c r="C6113" t="s">
        <v>12137</v>
      </c>
      <c r="D6113" t="s">
        <v>423</v>
      </c>
      <c r="E6113" t="s">
        <v>31</v>
      </c>
      <c r="F6113" t="s">
        <v>24</v>
      </c>
      <c r="G6113" t="s">
        <v>25</v>
      </c>
      <c r="H6113">
        <v>789</v>
      </c>
      <c r="I6113">
        <v>404</v>
      </c>
      <c r="J6113">
        <v>23</v>
      </c>
      <c r="K6113" t="s">
        <v>583</v>
      </c>
      <c r="L6113">
        <v>0</v>
      </c>
      <c r="M6113">
        <v>219</v>
      </c>
      <c r="N6113">
        <v>472</v>
      </c>
      <c r="O6113">
        <v>-8364</v>
      </c>
      <c r="P6113">
        <v>122062</v>
      </c>
      <c r="Q6113">
        <v>235566</v>
      </c>
      <c r="R6113">
        <v>1</v>
      </c>
      <c r="S6113">
        <v>4700841</v>
      </c>
      <c r="U611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6113" t="str">
        <f>IFERROR(MID(spotify_top_songs_audio_features[[#This Row],[artist_names]],SEARCH(",",spotify_top_songs_audio_features[[#This Row],[artist_names]])+2,99),"")</f>
        <v/>
      </c>
      <c r="W6113" t="str">
        <f>spotify_top_songs_audio_features[[#This Row],[source]]</f>
        <v>OVO</v>
      </c>
      <c r="X6113" s="1">
        <f>spotify_top_songs_audio_features[[#This Row],[streams]]</f>
        <v>4700841</v>
      </c>
      <c r="Y6113" t="str">
        <f>IF(Tabela2[[#This Row],[feat]]="","","Feat")</f>
        <v/>
      </c>
      <c r="Z6113" s="17" t="str">
        <f>CONCATENATE(INT(spotify_top_songs_audio_features[[#This Row],[duration_ms]]/(60*1000)),":",MOD(INT(spotify_top_songs_audio_features[[#This Row],[duration_ms]]/1000),60))</f>
        <v>3:55</v>
      </c>
      <c r="AA61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13" t="str">
        <f>spotify_top_songs_audio_features[[#This Row],[track_name]]</f>
        <v>How Bout Now</v>
      </c>
    </row>
    <row r="6114" spans="1:28" x14ac:dyDescent="0.25">
      <c r="A6114" t="s">
        <v>12796</v>
      </c>
      <c r="B6114" t="s">
        <v>3921</v>
      </c>
      <c r="C6114" t="s">
        <v>3922</v>
      </c>
      <c r="D6114" t="s">
        <v>3923</v>
      </c>
      <c r="E6114" t="s">
        <v>31</v>
      </c>
      <c r="F6114" t="s">
        <v>24</v>
      </c>
      <c r="G6114" t="s">
        <v>152</v>
      </c>
      <c r="H6114">
        <v>473</v>
      </c>
      <c r="I6114">
        <v>779</v>
      </c>
      <c r="J6114">
        <v>414</v>
      </c>
      <c r="K6114" t="s">
        <v>1157</v>
      </c>
      <c r="L6114">
        <v>0</v>
      </c>
      <c r="M6114">
        <v>189</v>
      </c>
      <c r="N6114">
        <v>438</v>
      </c>
      <c r="O6114">
        <v>-3725</v>
      </c>
      <c r="P6114">
        <v>108287</v>
      </c>
      <c r="Q6114">
        <v>164458</v>
      </c>
      <c r="R6114">
        <v>13</v>
      </c>
      <c r="S6114">
        <v>4694525</v>
      </c>
      <c r="U6114" t="str">
        <f>IFERROR(LEFT(spotify_top_songs_audio_features[[#This Row],[artist_names]],SEARCH(",",spotify_top_songs_audio_features[[#This Row],[artist_names]])-1),spotify_top_songs_audio_features[[#This Row],[artist_names]])</f>
        <v>Duki</v>
      </c>
      <c r="V6114" t="str">
        <f>IFERROR(MID(spotify_top_songs_audio_features[[#This Row],[artist_names]],SEARCH(",",spotify_top_songs_audio_features[[#This Row],[artist_names]])+2,99),"")</f>
        <v/>
      </c>
      <c r="W6114" t="str">
        <f>spotify_top_songs_audio_features[[#This Row],[source]]</f>
        <v>SSJ Records / DALE PLAY Records</v>
      </c>
      <c r="X6114" s="1">
        <f>spotify_top_songs_audio_features[[#This Row],[streams]]</f>
        <v>4694525</v>
      </c>
      <c r="Y6114" t="str">
        <f>IF(Tabela2[[#This Row],[feat]]="","","Feat")</f>
        <v/>
      </c>
      <c r="Z6114" s="17" t="str">
        <f>CONCATENATE(INT(spotify_top_songs_audio_features[[#This Row],[duration_ms]]/(60*1000)),":",MOD(INT(spotify_top_songs_audio_features[[#This Row],[duration_ms]]/1000),60))</f>
        <v>2:44</v>
      </c>
      <c r="AA61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14" t="str">
        <f>spotify_top_songs_audio_features[[#This Row],[track_name]]</f>
        <v>Goteo</v>
      </c>
    </row>
    <row r="6115" spans="1:28" x14ac:dyDescent="0.25">
      <c r="A6115" t="s">
        <v>11534</v>
      </c>
      <c r="B6115" t="s">
        <v>1541</v>
      </c>
      <c r="C6115" t="s">
        <v>11535</v>
      </c>
      <c r="D6115" t="s">
        <v>22</v>
      </c>
      <c r="E6115" t="s">
        <v>23</v>
      </c>
      <c r="F6115" t="s">
        <v>32</v>
      </c>
      <c r="G6115" t="s">
        <v>25</v>
      </c>
      <c r="H6115">
        <v>765</v>
      </c>
      <c r="I6115">
        <v>784</v>
      </c>
      <c r="J6115">
        <v>488</v>
      </c>
      <c r="K6115" t="s">
        <v>2452</v>
      </c>
      <c r="L6115">
        <v>121</v>
      </c>
      <c r="M6115">
        <v>187</v>
      </c>
      <c r="N6115">
        <v>449</v>
      </c>
      <c r="O6115">
        <v>-5215</v>
      </c>
      <c r="P6115">
        <v>109956</v>
      </c>
      <c r="Q6115">
        <v>196232</v>
      </c>
      <c r="R6115">
        <v>1</v>
      </c>
      <c r="S6115">
        <v>4694515</v>
      </c>
      <c r="U6115" t="str">
        <f>IFERROR(LEFT(spotify_top_songs_audio_features[[#This Row],[artist_names]],SEARCH(",",spotify_top_songs_audio_features[[#This Row],[artist_names]])-1),spotify_top_songs_audio_features[[#This Row],[artist_names]])</f>
        <v>Justin Timberlake</v>
      </c>
      <c r="V6115" t="str">
        <f>IFERROR(MID(spotify_top_songs_audio_features[[#This Row],[artist_names]],SEARCH(",",spotify_top_songs_audio_features[[#This Row],[artist_names]])+2,99),"")</f>
        <v/>
      </c>
      <c r="W6115" t="str">
        <f>spotify_top_songs_audio_features[[#This Row],[source]]</f>
        <v>RCA Records Label</v>
      </c>
      <c r="X6115" s="1">
        <f>spotify_top_songs_audio_features[[#This Row],[streams]]</f>
        <v>4694515</v>
      </c>
      <c r="Y6115" t="str">
        <f>IF(Tabela2[[#This Row],[feat]]="","","Feat")</f>
        <v/>
      </c>
      <c r="Z6115" s="17" t="str">
        <f>CONCATENATE(INT(spotify_top_songs_audio_features[[#This Row],[duration_ms]]/(60*1000)),":",MOD(INT(spotify_top_songs_audio_features[[#This Row],[duration_ms]]/1000),60))</f>
        <v>3:16</v>
      </c>
      <c r="AA61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115" t="str">
        <f>spotify_top_songs_audio_features[[#This Row],[track_name]]</f>
        <v>SoulMate</v>
      </c>
    </row>
    <row r="6116" spans="1:28" x14ac:dyDescent="0.25">
      <c r="A6116" t="s">
        <v>14591</v>
      </c>
      <c r="B6116" t="s">
        <v>14592</v>
      </c>
      <c r="C6116" t="s">
        <v>14593</v>
      </c>
      <c r="D6116" t="s">
        <v>282</v>
      </c>
      <c r="E6116" t="s">
        <v>70</v>
      </c>
      <c r="F6116" t="s">
        <v>24</v>
      </c>
      <c r="G6116" t="s">
        <v>25</v>
      </c>
      <c r="H6116">
        <v>829</v>
      </c>
      <c r="I6116">
        <v>52</v>
      </c>
      <c r="J6116">
        <v>294</v>
      </c>
      <c r="K6116" t="s">
        <v>4033</v>
      </c>
      <c r="L6116">
        <v>0</v>
      </c>
      <c r="M6116">
        <v>134</v>
      </c>
      <c r="N6116">
        <v>248</v>
      </c>
      <c r="O6116">
        <v>-1034</v>
      </c>
      <c r="P6116">
        <v>136103</v>
      </c>
      <c r="Q6116">
        <v>194118</v>
      </c>
      <c r="R6116">
        <v>1</v>
      </c>
      <c r="S6116">
        <v>4687909</v>
      </c>
      <c r="U6116" t="str">
        <f>IFERROR(LEFT(spotify_top_songs_audio_features[[#This Row],[artist_names]],SEARCH(",",spotify_top_songs_audio_features[[#This Row],[artist_names]])-1),spotify_top_songs_audio_features[[#This Row],[artist_names]])</f>
        <v>Polo G</v>
      </c>
      <c r="V6116" t="str">
        <f>IFERROR(MID(spotify_top_songs_audio_features[[#This Row],[artist_names]],SEARCH(",",spotify_top_songs_audio_features[[#This Row],[artist_names]])+2,99),"")</f>
        <v>Lil Baby</v>
      </c>
      <c r="W6116" t="str">
        <f>spotify_top_songs_audio_features[[#This Row],[source]]</f>
        <v>Columbia</v>
      </c>
      <c r="X6116" s="1">
        <f>spotify_top_songs_audio_features[[#This Row],[streams]]</f>
        <v>4687909</v>
      </c>
      <c r="Y6116" t="str">
        <f>IF(Tabela2[[#This Row],[feat]]="","","Feat")</f>
        <v>Feat</v>
      </c>
      <c r="Z6116" s="17" t="str">
        <f>CONCATENATE(INT(spotify_top_songs_audio_features[[#This Row],[duration_ms]]/(60*1000)),":",MOD(INT(spotify_top_songs_audio_features[[#This Row],[duration_ms]]/1000),60))</f>
        <v>3:14</v>
      </c>
      <c r="AA61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16" t="str">
        <f>spotify_top_songs_audio_features[[#This Row],[track_name]]</f>
        <v>Be Something</v>
      </c>
    </row>
    <row r="6117" spans="1:28" x14ac:dyDescent="0.25">
      <c r="A6117" t="s">
        <v>15553</v>
      </c>
      <c r="B6117" t="s">
        <v>15554</v>
      </c>
      <c r="C6117" t="s">
        <v>15555</v>
      </c>
      <c r="D6117" t="s">
        <v>840</v>
      </c>
      <c r="E6117" t="s">
        <v>58</v>
      </c>
      <c r="F6117" t="s">
        <v>32</v>
      </c>
      <c r="G6117" t="s">
        <v>25</v>
      </c>
      <c r="H6117">
        <v>805</v>
      </c>
      <c r="I6117">
        <v>619</v>
      </c>
      <c r="J6117">
        <v>771</v>
      </c>
      <c r="K6117" t="s">
        <v>118</v>
      </c>
      <c r="L6117">
        <v>0</v>
      </c>
      <c r="M6117">
        <v>114</v>
      </c>
      <c r="N6117">
        <v>476</v>
      </c>
      <c r="O6117">
        <v>-7907</v>
      </c>
      <c r="P6117">
        <v>98995</v>
      </c>
      <c r="Q6117">
        <v>170200</v>
      </c>
      <c r="R6117">
        <v>1</v>
      </c>
      <c r="S6117">
        <v>4685894</v>
      </c>
      <c r="U6117" t="str">
        <f>IFERROR(LEFT(spotify_top_songs_audio_features[[#This Row],[artist_names]],SEARCH(",",spotify_top_songs_audio_features[[#This Row],[artist_names]])-1),spotify_top_songs_audio_features[[#This Row],[artist_names]])</f>
        <v>Bausa</v>
      </c>
      <c r="V6117" t="str">
        <f>IFERROR(MID(spotify_top_songs_audio_features[[#This Row],[artist_names]],SEARCH(",",spotify_top_songs_audio_features[[#This Row],[artist_names]])+2,99),"")</f>
        <v>Juju</v>
      </c>
      <c r="W6117" t="str">
        <f>spotify_top_songs_audio_features[[#This Row],[source]]</f>
        <v>WM Germany</v>
      </c>
      <c r="X6117" s="1">
        <f>spotify_top_songs_audio_features[[#This Row],[streams]]</f>
        <v>4685894</v>
      </c>
      <c r="Y6117" t="str">
        <f>IF(Tabela2[[#This Row],[feat]]="","","Feat")</f>
        <v>Feat</v>
      </c>
      <c r="Z6117" s="17" t="str">
        <f>CONCATENATE(INT(spotify_top_songs_audio_features[[#This Row],[duration_ms]]/(60*1000)),":",MOD(INT(spotify_top_songs_audio_features[[#This Row],[duration_ms]]/1000),60))</f>
        <v>2:50</v>
      </c>
      <c r="AA61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17" t="str">
        <f>spotify_top_songs_audio_features[[#This Row],[track_name]]</f>
        <v>2012</v>
      </c>
    </row>
    <row r="6118" spans="1:28" x14ac:dyDescent="0.25">
      <c r="A6118" t="s">
        <v>5085</v>
      </c>
      <c r="B6118" t="s">
        <v>5086</v>
      </c>
      <c r="C6118" t="s">
        <v>5087</v>
      </c>
      <c r="D6118" t="s">
        <v>3919</v>
      </c>
      <c r="E6118" t="s">
        <v>86</v>
      </c>
      <c r="F6118" t="s">
        <v>24</v>
      </c>
      <c r="G6118" t="s">
        <v>64</v>
      </c>
      <c r="H6118">
        <v>648</v>
      </c>
      <c r="I6118">
        <v>661</v>
      </c>
      <c r="J6118">
        <v>195</v>
      </c>
      <c r="K6118" t="s">
        <v>1390</v>
      </c>
      <c r="L6118">
        <v>2.33E-4</v>
      </c>
      <c r="M6118">
        <v>12</v>
      </c>
      <c r="N6118">
        <v>813</v>
      </c>
      <c r="O6118">
        <v>-5027</v>
      </c>
      <c r="P6118">
        <v>113363</v>
      </c>
      <c r="Q6118">
        <v>305962</v>
      </c>
      <c r="R6118">
        <v>1</v>
      </c>
      <c r="S6118">
        <v>4683996</v>
      </c>
      <c r="U6118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6118" t="str">
        <f>IFERROR(MID(spotify_top_songs_audio_features[[#This Row],[artist_names]],SEARCH(",",spotify_top_songs_audio_features[[#This Row],[artist_names]])+2,99),"")</f>
        <v>Justin Quiles, Maluma, Nicky Jam, Farruko, Dalex, Lenny Tavárez</v>
      </c>
      <c r="W6118" t="str">
        <f>spotify_top_songs_audio_features[[#This Row],[source]]</f>
        <v>Rich Music/Ingrooves Records</v>
      </c>
      <c r="X6118" s="1">
        <f>spotify_top_songs_audio_features[[#This Row],[streams]]</f>
        <v>4683996</v>
      </c>
      <c r="Y6118" t="str">
        <f>IF(Tabela2[[#This Row],[feat]]="","","Feat")</f>
        <v>Feat</v>
      </c>
      <c r="Z6118" s="17" t="str">
        <f>CONCATENATE(INT(spotify_top_songs_audio_features[[#This Row],[duration_ms]]/(60*1000)),":",MOD(INT(spotify_top_songs_audio_features[[#This Row],[duration_ms]]/1000),60))</f>
        <v>5:5</v>
      </c>
      <c r="AA61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118" t="str">
        <f>spotify_top_songs_audio_features[[#This Row],[track_name]]</f>
        <v>Que Mas Pues - Remix</v>
      </c>
    </row>
    <row r="6119" spans="1:28" x14ac:dyDescent="0.25">
      <c r="A6119" t="s">
        <v>4612</v>
      </c>
      <c r="B6119" t="s">
        <v>4613</v>
      </c>
      <c r="C6119" t="s">
        <v>4614</v>
      </c>
      <c r="D6119" t="s">
        <v>4615</v>
      </c>
      <c r="E6119" t="s">
        <v>58</v>
      </c>
      <c r="F6119" t="s">
        <v>32</v>
      </c>
      <c r="G6119" t="s">
        <v>25</v>
      </c>
      <c r="H6119">
        <v>835</v>
      </c>
      <c r="I6119">
        <v>596</v>
      </c>
      <c r="J6119">
        <v>297</v>
      </c>
      <c r="K6119" t="s">
        <v>1882</v>
      </c>
      <c r="L6119">
        <v>1.0900000000000001E-4</v>
      </c>
      <c r="M6119">
        <v>164</v>
      </c>
      <c r="N6119">
        <v>897</v>
      </c>
      <c r="O6119">
        <v>-6637</v>
      </c>
      <c r="P6119">
        <v>100706</v>
      </c>
      <c r="Q6119">
        <v>174893</v>
      </c>
      <c r="R6119">
        <v>1</v>
      </c>
      <c r="S6119">
        <v>4681054</v>
      </c>
      <c r="U6119" t="str">
        <f>IFERROR(LEFT(spotify_top_songs_audio_features[[#This Row],[artist_names]],SEARCH(",",spotify_top_songs_audio_features[[#This Row],[artist_names]])-1),spotify_top_songs_audio_features[[#This Row],[artist_names]])</f>
        <v>KC Rebell</v>
      </c>
      <c r="V6119" t="str">
        <f>IFERROR(MID(spotify_top_songs_audio_features[[#This Row],[artist_names]],SEARCH(",",spotify_top_songs_audio_features[[#This Row],[artist_names]])+2,99),"")</f>
        <v>Summer Cem</v>
      </c>
      <c r="W6119" t="str">
        <f>spotify_top_songs_audio_features[[#This Row],[source]]</f>
        <v>Banger Musik II/WM Germany</v>
      </c>
      <c r="X6119" s="1">
        <f>spotify_top_songs_audio_features[[#This Row],[streams]]</f>
        <v>4681054</v>
      </c>
      <c r="Y6119" t="str">
        <f>IF(Tabela2[[#This Row],[feat]]="","","Feat")</f>
        <v>Feat</v>
      </c>
      <c r="Z6119" s="17" t="str">
        <f>CONCATENATE(INT(spotify_top_songs_audio_features[[#This Row],[duration_ms]]/(60*1000)),":",MOD(INT(spotify_top_songs_audio_features[[#This Row],[duration_ms]]/1000),60))</f>
        <v>2:54</v>
      </c>
      <c r="AA61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19" t="str">
        <f>spotify_top_songs_audio_features[[#This Row],[track_name]]</f>
        <v>FLY</v>
      </c>
    </row>
    <row r="6120" spans="1:28" x14ac:dyDescent="0.25">
      <c r="A6120" t="s">
        <v>12521</v>
      </c>
      <c r="B6120" t="s">
        <v>12522</v>
      </c>
      <c r="C6120" t="s">
        <v>12523</v>
      </c>
      <c r="D6120" t="s">
        <v>122</v>
      </c>
      <c r="E6120" t="s">
        <v>102</v>
      </c>
      <c r="F6120" t="s">
        <v>24</v>
      </c>
      <c r="G6120" t="s">
        <v>25</v>
      </c>
      <c r="H6120">
        <v>671</v>
      </c>
      <c r="I6120">
        <v>628</v>
      </c>
      <c r="J6120">
        <v>273</v>
      </c>
      <c r="K6120" t="s">
        <v>461</v>
      </c>
      <c r="L6120">
        <v>151</v>
      </c>
      <c r="M6120">
        <v>12</v>
      </c>
      <c r="N6120">
        <v>595</v>
      </c>
      <c r="O6120">
        <v>-5117</v>
      </c>
      <c r="P6120">
        <v>135005</v>
      </c>
      <c r="Q6120">
        <v>101517</v>
      </c>
      <c r="R6120">
        <v>1</v>
      </c>
      <c r="S6120">
        <v>4680669</v>
      </c>
      <c r="U6120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6120" t="str">
        <f>IFERROR(MID(spotify_top_songs_audio_features[[#This Row],[artist_names]],SEARCH(",",spotify_top_songs_audio_features[[#This Row],[artist_names]])+2,99),"")</f>
        <v>Travis Barker</v>
      </c>
      <c r="W6120" t="str">
        <f>spotify_top_songs_audio_features[[#This Row],[source]]</f>
        <v>Bad Vibes Forever, LLC</v>
      </c>
      <c r="X6120" s="1">
        <f>spotify_top_songs_audio_features[[#This Row],[streams]]</f>
        <v>4680669</v>
      </c>
      <c r="Y6120" t="str">
        <f>IF(Tabela2[[#This Row],[feat]]="","","Feat")</f>
        <v>Feat</v>
      </c>
      <c r="Z6120" s="17" t="str">
        <f>CONCATENATE(INT(spotify_top_songs_audio_features[[#This Row],[duration_ms]]/(60*1000)),":",MOD(INT(spotify_top_songs_audio_features[[#This Row],[duration_ms]]/1000),60))</f>
        <v>1:41</v>
      </c>
      <c r="AA61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120" t="str">
        <f>spotify_top_songs_audio_features[[#This Row],[track_name]]</f>
        <v>Pain = BESTFRIEND - feat. Travis Barker</v>
      </c>
    </row>
    <row r="6121" spans="1:28" x14ac:dyDescent="0.25">
      <c r="A6121" t="s">
        <v>14492</v>
      </c>
      <c r="B6121" t="s">
        <v>14493</v>
      </c>
      <c r="C6121" t="s">
        <v>14494</v>
      </c>
      <c r="D6121" t="s">
        <v>3110</v>
      </c>
      <c r="E6121" t="s">
        <v>97</v>
      </c>
      <c r="F6121" t="s">
        <v>32</v>
      </c>
      <c r="G6121" t="s">
        <v>25</v>
      </c>
      <c r="H6121">
        <v>758</v>
      </c>
      <c r="I6121">
        <v>602</v>
      </c>
      <c r="J6121">
        <v>94</v>
      </c>
      <c r="K6121" t="s">
        <v>7530</v>
      </c>
      <c r="L6121">
        <v>4.7699999999999999E-4</v>
      </c>
      <c r="M6121">
        <v>111</v>
      </c>
      <c r="N6121">
        <v>519</v>
      </c>
      <c r="O6121">
        <v>-7909</v>
      </c>
      <c r="P6121">
        <v>155038</v>
      </c>
      <c r="Q6121">
        <v>176056</v>
      </c>
      <c r="R6121">
        <v>1</v>
      </c>
      <c r="S6121">
        <v>4680055</v>
      </c>
      <c r="U6121" t="str">
        <f>IFERROR(LEFT(spotify_top_songs_audio_features[[#This Row],[artist_names]],SEARCH(",",spotify_top_songs_audio_features[[#This Row],[artist_names]])-1),spotify_top_songs_audio_features[[#This Row],[artist_names]])</f>
        <v>benny blanco</v>
      </c>
      <c r="V6121" t="str">
        <f>IFERROR(MID(spotify_top_songs_audio_features[[#This Row],[artist_names]],SEARCH(",",spotify_top_songs_audio_features[[#This Row],[artist_names]])+2,99),"")</f>
        <v>Jesse®, Swae Lee</v>
      </c>
      <c r="W6121" t="str">
        <f>spotify_top_songs_audio_features[[#This Row],[source]]</f>
        <v>Friends Keep Secrets/Interscope Records</v>
      </c>
      <c r="X6121" s="1">
        <f>spotify_top_songs_audio_features[[#This Row],[streams]]</f>
        <v>4680055</v>
      </c>
      <c r="Y6121" t="str">
        <f>IF(Tabela2[[#This Row],[feat]]="","","Feat")</f>
        <v>Feat</v>
      </c>
      <c r="Z6121" s="17" t="str">
        <f>CONCATENATE(INT(spotify_top_songs_audio_features[[#This Row],[duration_ms]]/(60*1000)),":",MOD(INT(spotify_top_songs_audio_features[[#This Row],[duration_ms]]/1000),60))</f>
        <v>2:56</v>
      </c>
      <c r="AA61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121" t="str">
        <f>spotify_top_songs_audio_features[[#This Row],[track_name]]</f>
        <v>Better To Lie (with Jesse &amp; Swae Lee)</v>
      </c>
    </row>
    <row r="6122" spans="1:28" x14ac:dyDescent="0.25">
      <c r="A6122" t="s">
        <v>4962</v>
      </c>
      <c r="B6122" t="s">
        <v>4963</v>
      </c>
      <c r="C6122" t="s">
        <v>4964</v>
      </c>
      <c r="D6122" t="s">
        <v>80</v>
      </c>
      <c r="E6122" t="s">
        <v>142</v>
      </c>
      <c r="F6122" t="s">
        <v>24</v>
      </c>
      <c r="G6122" t="s">
        <v>25</v>
      </c>
      <c r="H6122">
        <v>767</v>
      </c>
      <c r="I6122">
        <v>884</v>
      </c>
      <c r="J6122">
        <v>161</v>
      </c>
      <c r="K6122" t="s">
        <v>133</v>
      </c>
      <c r="L6122">
        <v>0</v>
      </c>
      <c r="M6122">
        <v>103</v>
      </c>
      <c r="N6122">
        <v>717</v>
      </c>
      <c r="O6122">
        <v>-3674</v>
      </c>
      <c r="P6122">
        <v>12301</v>
      </c>
      <c r="Q6122">
        <v>208238</v>
      </c>
      <c r="R6122">
        <v>1</v>
      </c>
      <c r="S6122">
        <v>4674004</v>
      </c>
      <c r="U6122" t="str">
        <f>IFERROR(LEFT(spotify_top_songs_audio_features[[#This Row],[artist_names]],SEARCH(",",spotify_top_songs_audio_features[[#This Row],[artist_names]])-1),spotify_top_songs_audio_features[[#This Row],[artist_names]])</f>
        <v>Chance the Rapper</v>
      </c>
      <c r="V6122" t="str">
        <f>IFERROR(MID(spotify_top_songs_audio_features[[#This Row],[artist_names]],SEARCH(",",spotify_top_songs_audio_features[[#This Row],[artist_names]])+2,99),"")</f>
        <v>John Legend</v>
      </c>
      <c r="W6122" t="str">
        <f>spotify_top_songs_audio_features[[#This Row],[source]]</f>
        <v>Chance the Rapper</v>
      </c>
      <c r="X6122" s="1">
        <f>spotify_top_songs_audio_features[[#This Row],[streams]]</f>
        <v>4674004</v>
      </c>
      <c r="Y6122" t="str">
        <f>IF(Tabela2[[#This Row],[feat]]="","","Feat")</f>
        <v>Feat</v>
      </c>
      <c r="Z6122" s="17" t="str">
        <f>CONCATENATE(INT(spotify_top_songs_audio_features[[#This Row],[duration_ms]]/(60*1000)),":",MOD(INT(spotify_top_songs_audio_features[[#This Row],[duration_ms]]/1000),60))</f>
        <v>3:28</v>
      </c>
      <c r="AA61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122" t="str">
        <f>spotify_top_songs_audio_features[[#This Row],[track_name]]</f>
        <v>All Day Long</v>
      </c>
    </row>
    <row r="6123" spans="1:28" x14ac:dyDescent="0.25">
      <c r="A6123" t="s">
        <v>9554</v>
      </c>
      <c r="B6123" t="s">
        <v>9555</v>
      </c>
      <c r="C6123" t="s">
        <v>9556</v>
      </c>
      <c r="D6123" t="s">
        <v>53</v>
      </c>
      <c r="E6123" t="s">
        <v>31</v>
      </c>
      <c r="F6123" t="s">
        <v>24</v>
      </c>
      <c r="G6123" t="s">
        <v>25</v>
      </c>
      <c r="H6123">
        <v>744</v>
      </c>
      <c r="I6123">
        <v>894</v>
      </c>
      <c r="J6123">
        <v>769</v>
      </c>
      <c r="K6123" t="s">
        <v>9557</v>
      </c>
      <c r="L6123">
        <v>3.7100000000000002E-4</v>
      </c>
      <c r="M6123">
        <v>108</v>
      </c>
      <c r="N6123">
        <v>729</v>
      </c>
      <c r="O6123">
        <v>-3685</v>
      </c>
      <c r="P6123">
        <v>92018</v>
      </c>
      <c r="Q6123">
        <v>208947</v>
      </c>
      <c r="R6123">
        <v>1</v>
      </c>
      <c r="S6123">
        <v>4672012</v>
      </c>
      <c r="U6123" t="str">
        <f>IFERROR(LEFT(spotify_top_songs_audio_features[[#This Row],[artist_names]],SEARCH(",",spotify_top_songs_audio_features[[#This Row],[artist_names]])-1),spotify_top_songs_audio_features[[#This Row],[artist_names]])</f>
        <v>Wisin &amp; Yandel</v>
      </c>
      <c r="V6123" t="str">
        <f>IFERROR(MID(spotify_top_songs_audio_features[[#This Row],[artist_names]],SEARCH(",",spotify_top_songs_audio_features[[#This Row],[artist_names]])+2,99),"")</f>
        <v/>
      </c>
      <c r="W6123" t="str">
        <f>spotify_top_songs_audio_features[[#This Row],[source]]</f>
        <v>Sony Music Latin</v>
      </c>
      <c r="X6123" s="1">
        <f>spotify_top_songs_audio_features[[#This Row],[streams]]</f>
        <v>4672012</v>
      </c>
      <c r="Y6123" t="str">
        <f>IF(Tabela2[[#This Row],[feat]]="","","Feat")</f>
        <v/>
      </c>
      <c r="Z6123" s="17" t="str">
        <f>CONCATENATE(INT(spotify_top_songs_audio_features[[#This Row],[duration_ms]]/(60*1000)),":",MOD(INT(spotify_top_songs_audio_features[[#This Row],[duration_ms]]/1000),60))</f>
        <v>3:28</v>
      </c>
      <c r="AA61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23" t="str">
        <f>spotify_top_songs_audio_features[[#This Row],[track_name]]</f>
        <v>Reggaetón en lo Oscuro</v>
      </c>
    </row>
    <row r="6124" spans="1:28" x14ac:dyDescent="0.25">
      <c r="A6124" t="s">
        <v>10960</v>
      </c>
      <c r="B6124" t="s">
        <v>293</v>
      </c>
      <c r="C6124" t="s">
        <v>10961</v>
      </c>
      <c r="D6124" t="s">
        <v>85</v>
      </c>
      <c r="E6124" t="s">
        <v>113</v>
      </c>
      <c r="F6124" t="s">
        <v>24</v>
      </c>
      <c r="G6124" t="s">
        <v>25</v>
      </c>
      <c r="H6124">
        <v>403</v>
      </c>
      <c r="I6124">
        <v>245</v>
      </c>
      <c r="J6124">
        <v>569</v>
      </c>
      <c r="K6124" t="s">
        <v>5912</v>
      </c>
      <c r="L6124">
        <v>4.7400000000000003E-3</v>
      </c>
      <c r="M6124">
        <v>119</v>
      </c>
      <c r="N6124">
        <v>148</v>
      </c>
      <c r="O6124">
        <v>-11862</v>
      </c>
      <c r="P6124">
        <v>128333</v>
      </c>
      <c r="Q6124">
        <v>200661</v>
      </c>
      <c r="R6124">
        <v>1</v>
      </c>
      <c r="S6124">
        <v>4665053</v>
      </c>
      <c r="U6124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6124" t="str">
        <f>IFERROR(MID(spotify_top_songs_audio_features[[#This Row],[artist_names]],SEARCH(",",spotify_top_songs_audio_features[[#This Row],[artist_names]])+2,99),"")</f>
        <v/>
      </c>
      <c r="W6124" t="str">
        <f>spotify_top_songs_audio_features[[#This Row],[source]]</f>
        <v>Polydor Records</v>
      </c>
      <c r="X6124" s="1">
        <f>spotify_top_songs_audio_features[[#This Row],[streams]]</f>
        <v>4665053</v>
      </c>
      <c r="Y6124" t="str">
        <f>IF(Tabela2[[#This Row],[feat]]="","","Feat")</f>
        <v/>
      </c>
      <c r="Z6124" s="17" t="str">
        <f>CONCATENATE(INT(spotify_top_songs_audio_features[[#This Row],[duration_ms]]/(60*1000)),":",MOD(INT(spotify_top_songs_audio_features[[#This Row],[duration_ms]]/1000),60))</f>
        <v>3:20</v>
      </c>
      <c r="AA61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124" t="str">
        <f>spotify_top_songs_audio_features[[#This Row],[track_name]]</f>
        <v>Let Me Love You Like A Woman</v>
      </c>
    </row>
    <row r="6125" spans="1:28" x14ac:dyDescent="0.25">
      <c r="A6125" t="s">
        <v>7380</v>
      </c>
      <c r="B6125" t="s">
        <v>165</v>
      </c>
      <c r="C6125" t="s">
        <v>7381</v>
      </c>
      <c r="D6125" t="s">
        <v>96</v>
      </c>
      <c r="E6125" t="s">
        <v>31</v>
      </c>
      <c r="F6125" t="s">
        <v>32</v>
      </c>
      <c r="G6125" t="s">
        <v>25</v>
      </c>
      <c r="H6125">
        <v>759</v>
      </c>
      <c r="I6125">
        <v>492</v>
      </c>
      <c r="J6125">
        <v>12</v>
      </c>
      <c r="K6125" t="s">
        <v>1191</v>
      </c>
      <c r="L6125">
        <v>989</v>
      </c>
      <c r="M6125">
        <v>107</v>
      </c>
      <c r="N6125">
        <v>561</v>
      </c>
      <c r="O6125">
        <v>-10338</v>
      </c>
      <c r="P6125">
        <v>104974</v>
      </c>
      <c r="Q6125">
        <v>288640</v>
      </c>
      <c r="R6125">
        <v>1</v>
      </c>
      <c r="S6125">
        <v>4664654</v>
      </c>
      <c r="U6125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6125" t="str">
        <f>IFERROR(MID(spotify_top_songs_audio_features[[#This Row],[artist_names]],SEARCH(",",spotify_top_songs_audio_features[[#This Row],[artist_names]])+2,99),"")</f>
        <v/>
      </c>
      <c r="W6125" t="str">
        <f>spotify_top_songs_audio_features[[#This Row],[source]]</f>
        <v>Warner Records</v>
      </c>
      <c r="X6125" s="1">
        <f>spotify_top_songs_audio_features[[#This Row],[streams]]</f>
        <v>4664654</v>
      </c>
      <c r="Y6125" t="str">
        <f>IF(Tabela2[[#This Row],[feat]]="","","Feat")</f>
        <v/>
      </c>
      <c r="Z6125" s="17" t="str">
        <f>CONCATENATE(INT(spotify_top_songs_audio_features[[#This Row],[duration_ms]]/(60*1000)),":",MOD(INT(spotify_top_songs_audio_features[[#This Row],[duration_ms]]/1000),60))</f>
        <v>4:48</v>
      </c>
      <c r="AA61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25" t="str">
        <f>spotify_top_songs_audio_features[[#This Row],[track_name]]</f>
        <v>What's the Use?</v>
      </c>
    </row>
    <row r="6126" spans="1:28" x14ac:dyDescent="0.25">
      <c r="A6126" t="s">
        <v>16840</v>
      </c>
      <c r="B6126" t="s">
        <v>14526</v>
      </c>
      <c r="C6126" t="s">
        <v>16841</v>
      </c>
      <c r="D6126" t="s">
        <v>4197</v>
      </c>
      <c r="E6126" t="s">
        <v>113</v>
      </c>
      <c r="F6126" t="s">
        <v>24</v>
      </c>
      <c r="G6126" t="s">
        <v>25</v>
      </c>
      <c r="H6126">
        <v>645</v>
      </c>
      <c r="I6126">
        <v>49</v>
      </c>
      <c r="J6126">
        <v>105</v>
      </c>
      <c r="K6126" t="s">
        <v>470</v>
      </c>
      <c r="L6126">
        <v>1.41E-3</v>
      </c>
      <c r="M6126">
        <v>92</v>
      </c>
      <c r="N6126">
        <v>154</v>
      </c>
      <c r="O6126">
        <v>-9198</v>
      </c>
      <c r="P6126">
        <v>74376</v>
      </c>
      <c r="Q6126">
        <v>237561</v>
      </c>
      <c r="R6126">
        <v>1</v>
      </c>
      <c r="S6126">
        <v>4664620</v>
      </c>
      <c r="U6126" t="str">
        <f>IFERROR(LEFT(spotify_top_songs_audio_features[[#This Row],[artist_names]],SEARCH(",",spotify_top_songs_audio_features[[#This Row],[artist_names]])-1),spotify_top_songs_audio_features[[#This Row],[artist_names]])</f>
        <v>Shindy</v>
      </c>
      <c r="V6126" t="str">
        <f>IFERROR(MID(spotify_top_songs_audio_features[[#This Row],[artist_names]],SEARCH(",",spotify_top_songs_audio_features[[#This Row],[artist_names]])+2,99),"")</f>
        <v/>
      </c>
      <c r="W6126" t="str">
        <f>spotify_top_songs_audio_features[[#This Row],[source]]</f>
        <v>Sony Music/Friends with Money</v>
      </c>
      <c r="X6126" s="1">
        <f>spotify_top_songs_audio_features[[#This Row],[streams]]</f>
        <v>4664620</v>
      </c>
      <c r="Y6126" t="str">
        <f>IF(Tabela2[[#This Row],[feat]]="","","Feat")</f>
        <v/>
      </c>
      <c r="Z6126" s="17" t="str">
        <f>CONCATENATE(INT(spotify_top_songs_audio_features[[#This Row],[duration_ms]]/(60*1000)),":",MOD(INT(spotify_top_songs_audio_features[[#This Row],[duration_ms]]/1000),60))</f>
        <v>3:57</v>
      </c>
      <c r="AA61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126" t="str">
        <f>spotify_top_songs_audio_features[[#This Row],[track_name]]</f>
        <v>Raffaello</v>
      </c>
    </row>
    <row r="6127" spans="1:28" x14ac:dyDescent="0.25">
      <c r="A6127" t="s">
        <v>7304</v>
      </c>
      <c r="B6127" t="s">
        <v>7305</v>
      </c>
      <c r="C6127" t="s">
        <v>7306</v>
      </c>
      <c r="D6127" t="s">
        <v>1101</v>
      </c>
      <c r="E6127" t="s">
        <v>177</v>
      </c>
      <c r="F6127" t="s">
        <v>32</v>
      </c>
      <c r="G6127" t="s">
        <v>25</v>
      </c>
      <c r="H6127">
        <v>509</v>
      </c>
      <c r="I6127">
        <v>79</v>
      </c>
      <c r="J6127">
        <v>374</v>
      </c>
      <c r="K6127" t="s">
        <v>7307</v>
      </c>
      <c r="L6127">
        <v>6.6699999999999997E-3</v>
      </c>
      <c r="M6127">
        <v>316</v>
      </c>
      <c r="N6127">
        <v>638</v>
      </c>
      <c r="O6127">
        <v>-3782</v>
      </c>
      <c r="P6127">
        <v>127946</v>
      </c>
      <c r="Q6127">
        <v>208316</v>
      </c>
      <c r="R6127">
        <v>1</v>
      </c>
      <c r="S6127">
        <v>4661739</v>
      </c>
      <c r="U6127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6127" t="str">
        <f>IFERROR(MID(spotify_top_songs_audio_features[[#This Row],[artist_names]],SEARCH(",",spotify_top_songs_audio_features[[#This Row],[artist_names]])+2,99),"")</f>
        <v>Nicky Romero</v>
      </c>
      <c r="W6127" t="str">
        <f>spotify_top_songs_audio_features[[#This Row],[source]]</f>
        <v>Universal Music AB</v>
      </c>
      <c r="X6127" s="1">
        <f>spotify_top_songs_audio_features[[#This Row],[streams]]</f>
        <v>4661739</v>
      </c>
      <c r="Y6127" t="str">
        <f>IF(Tabela2[[#This Row],[feat]]="","","Feat")</f>
        <v>Feat</v>
      </c>
      <c r="Z6127" s="17" t="str">
        <f>CONCATENATE(INT(spotify_top_songs_audio_features[[#This Row],[duration_ms]]/(60*1000)),":",MOD(INT(spotify_top_songs_audio_features[[#This Row],[duration_ms]]/1000),60))</f>
        <v>3:28</v>
      </c>
      <c r="AA61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127" t="str">
        <f>spotify_top_songs_audio_features[[#This Row],[track_name]]</f>
        <v>I Could Be The One (Avicii Vs. Nicky Romero) - Radio Edit</v>
      </c>
    </row>
    <row r="6128" spans="1:28" x14ac:dyDescent="0.25">
      <c r="A6128" t="s">
        <v>15787</v>
      </c>
      <c r="B6128" t="s">
        <v>1541</v>
      </c>
      <c r="C6128" t="s">
        <v>11569</v>
      </c>
      <c r="D6128" t="s">
        <v>22</v>
      </c>
      <c r="E6128" t="s">
        <v>86</v>
      </c>
      <c r="F6128" t="s">
        <v>32</v>
      </c>
      <c r="G6128" t="s">
        <v>25</v>
      </c>
      <c r="H6128">
        <v>793</v>
      </c>
      <c r="I6128">
        <v>554</v>
      </c>
      <c r="J6128">
        <v>451</v>
      </c>
      <c r="K6128" t="s">
        <v>11570</v>
      </c>
      <c r="L6128">
        <v>0</v>
      </c>
      <c r="M6128">
        <v>127</v>
      </c>
      <c r="N6128">
        <v>225</v>
      </c>
      <c r="O6128">
        <v>-6624</v>
      </c>
      <c r="P6128">
        <v>119993</v>
      </c>
      <c r="Q6128">
        <v>225600</v>
      </c>
      <c r="R6128">
        <v>2</v>
      </c>
      <c r="S6128">
        <v>4659291</v>
      </c>
      <c r="U6128" t="str">
        <f>IFERROR(LEFT(spotify_top_songs_audio_features[[#This Row],[artist_names]],SEARCH(",",spotify_top_songs_audio_features[[#This Row],[artist_names]])-1),spotify_top_songs_audio_features[[#This Row],[artist_names]])</f>
        <v>Justin Timberlake</v>
      </c>
      <c r="V6128" t="str">
        <f>IFERROR(MID(spotify_top_songs_audio_features[[#This Row],[artist_names]],SEARCH(",",spotify_top_songs_audio_features[[#This Row],[artist_names]])+2,99),"")</f>
        <v/>
      </c>
      <c r="W6128" t="str">
        <f>spotify_top_songs_audio_features[[#This Row],[source]]</f>
        <v>RCA Records Label</v>
      </c>
      <c r="X6128" s="1">
        <f>spotify_top_songs_audio_features[[#This Row],[streams]]</f>
        <v>4659291</v>
      </c>
      <c r="Y6128" t="str">
        <f>IF(Tabela2[[#This Row],[feat]]="","","Feat")</f>
        <v/>
      </c>
      <c r="Z6128" s="17" t="str">
        <f>CONCATENATE(INT(spotify_top_songs_audio_features[[#This Row],[duration_ms]]/(60*1000)),":",MOD(INT(spotify_top_songs_audio_features[[#This Row],[duration_ms]]/1000),60))</f>
        <v>3:45</v>
      </c>
      <c r="AA61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128" t="str">
        <f>spotify_top_songs_audio_features[[#This Row],[track_name]]</f>
        <v>Supplies</v>
      </c>
    </row>
    <row r="6129" spans="1:28" x14ac:dyDescent="0.25">
      <c r="A6129" t="s">
        <v>1178</v>
      </c>
      <c r="B6129" t="s">
        <v>1179</v>
      </c>
      <c r="C6129" t="s">
        <v>1180</v>
      </c>
      <c r="D6129" t="s">
        <v>1181</v>
      </c>
      <c r="E6129" t="s">
        <v>23</v>
      </c>
      <c r="F6129" t="s">
        <v>32</v>
      </c>
      <c r="G6129" t="s">
        <v>152</v>
      </c>
      <c r="H6129">
        <v>8</v>
      </c>
      <c r="I6129">
        <v>756</v>
      </c>
      <c r="J6129">
        <v>367</v>
      </c>
      <c r="K6129" t="s">
        <v>1182</v>
      </c>
      <c r="L6129">
        <v>2.0599999999999999E-4</v>
      </c>
      <c r="M6129">
        <v>111</v>
      </c>
      <c r="N6129">
        <v>456</v>
      </c>
      <c r="O6129">
        <v>-44</v>
      </c>
      <c r="P6129">
        <v>113204</v>
      </c>
      <c r="Q6129">
        <v>193444</v>
      </c>
      <c r="R6129">
        <v>1</v>
      </c>
      <c r="S6129">
        <v>4650680</v>
      </c>
      <c r="U6129" t="str">
        <f>IFERROR(LEFT(spotify_top_songs_audio_features[[#This Row],[artist_names]],SEARCH(",",spotify_top_songs_audio_features[[#This Row],[artist_names]])-1),spotify_top_songs_audio_features[[#This Row],[artist_names]])</f>
        <v>Ninho</v>
      </c>
      <c r="V6129" t="str">
        <f>IFERROR(MID(spotify_top_songs_audio_features[[#This Row],[artist_names]],SEARCH(",",spotify_top_songs_audio_features[[#This Row],[artist_names]])+2,99),"")</f>
        <v/>
      </c>
      <c r="W6129" t="str">
        <f>spotify_top_songs_audio_features[[#This Row],[source]]</f>
        <v>Rec. 118 / Mal Luné Music</v>
      </c>
      <c r="X6129" s="1">
        <f>spotify_top_songs_audio_features[[#This Row],[streams]]</f>
        <v>4650680</v>
      </c>
      <c r="Y6129" t="str">
        <f>IF(Tabela2[[#This Row],[feat]]="","","Feat")</f>
        <v/>
      </c>
      <c r="Z6129" s="17" t="str">
        <f>CONCATENATE(INT(spotify_top_songs_audio_features[[#This Row],[duration_ms]]/(60*1000)),":",MOD(INT(spotify_top_songs_audio_features[[#This Row],[duration_ms]]/1000),60))</f>
        <v>3:13</v>
      </c>
      <c r="AA61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129" t="str">
        <f>spotify_top_songs_audio_features[[#This Row],[track_name]]</f>
        <v>La vie qu'on mène</v>
      </c>
    </row>
    <row r="6130" spans="1:28" x14ac:dyDescent="0.25">
      <c r="A6130" t="s">
        <v>430</v>
      </c>
      <c r="B6130" t="s">
        <v>120</v>
      </c>
      <c r="C6130" t="s">
        <v>431</v>
      </c>
      <c r="D6130" t="s">
        <v>264</v>
      </c>
      <c r="E6130" t="s">
        <v>31</v>
      </c>
      <c r="F6130" t="s">
        <v>24</v>
      </c>
      <c r="G6130" t="s">
        <v>25</v>
      </c>
      <c r="H6130">
        <v>57</v>
      </c>
      <c r="I6130">
        <v>279</v>
      </c>
      <c r="J6130">
        <v>588</v>
      </c>
      <c r="K6130" t="s">
        <v>432</v>
      </c>
      <c r="L6130">
        <v>892</v>
      </c>
      <c r="M6130">
        <v>254</v>
      </c>
      <c r="N6130">
        <v>28</v>
      </c>
      <c r="O6130">
        <v>-22282</v>
      </c>
      <c r="P6130">
        <v>84902</v>
      </c>
      <c r="Q6130">
        <v>163840</v>
      </c>
      <c r="R6130">
        <v>1</v>
      </c>
      <c r="S6130">
        <v>4648148</v>
      </c>
      <c r="U6130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6130" t="str">
        <f>IFERROR(MID(spotify_top_songs_audio_features[[#This Row],[artist_names]],SEARCH(",",spotify_top_songs_audio_features[[#This Row],[artist_names]])+2,99),"")</f>
        <v/>
      </c>
      <c r="W6130" t="str">
        <f>spotify_top_songs_audio_features[[#This Row],[source]]</f>
        <v>Bad Vibes Forever / EMPIRE</v>
      </c>
      <c r="X6130" s="1">
        <f>spotify_top_songs_audio_features[[#This Row],[streams]]</f>
        <v>4648148</v>
      </c>
      <c r="Y6130" t="str">
        <f>IF(Tabela2[[#This Row],[feat]]="","","Feat")</f>
        <v/>
      </c>
      <c r="Z6130" s="17" t="str">
        <f>CONCATENATE(INT(spotify_top_songs_audio_features[[#This Row],[duration_ms]]/(60*1000)),":",MOD(INT(spotify_top_songs_audio_features[[#This Row],[duration_ms]]/1000),60))</f>
        <v>2:43</v>
      </c>
      <c r="AA61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30" t="str">
        <f>spotify_top_songs_audio_features[[#This Row],[track_name]]</f>
        <v>Orlando</v>
      </c>
    </row>
    <row r="6131" spans="1:28" x14ac:dyDescent="0.25">
      <c r="A6131" t="s">
        <v>8429</v>
      </c>
      <c r="B6131" t="s">
        <v>8430</v>
      </c>
      <c r="C6131" t="s">
        <v>8431</v>
      </c>
      <c r="D6131" t="s">
        <v>1017</v>
      </c>
      <c r="E6131" t="s">
        <v>43</v>
      </c>
      <c r="F6131" t="s">
        <v>32</v>
      </c>
      <c r="G6131" t="s">
        <v>25</v>
      </c>
      <c r="H6131">
        <v>85</v>
      </c>
      <c r="I6131">
        <v>731</v>
      </c>
      <c r="J6131">
        <v>193</v>
      </c>
      <c r="K6131" t="s">
        <v>2079</v>
      </c>
      <c r="L6131">
        <v>0</v>
      </c>
      <c r="M6131">
        <v>886</v>
      </c>
      <c r="N6131">
        <v>822</v>
      </c>
      <c r="O6131">
        <v>-6705</v>
      </c>
      <c r="P6131">
        <v>134009</v>
      </c>
      <c r="Q6131">
        <v>259340</v>
      </c>
      <c r="R6131">
        <v>1</v>
      </c>
      <c r="S6131">
        <v>4647065</v>
      </c>
      <c r="U6131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6131" t="str">
        <f>IFERROR(MID(spotify_top_songs_audio_features[[#This Row],[artist_names]],SEARCH(",",spotify_top_songs_audio_features[[#This Row],[artist_names]])+2,99),"")</f>
        <v>Gucci Mane</v>
      </c>
      <c r="W6131" t="str">
        <f>spotify_top_songs_audio_features[[#This Row],[source]]</f>
        <v>Quality Control Music, LLC</v>
      </c>
      <c r="X6131" s="1">
        <f>spotify_top_songs_audio_features[[#This Row],[streams]]</f>
        <v>4647065</v>
      </c>
      <c r="Y6131" t="str">
        <f>IF(Tabela2[[#This Row],[feat]]="","","Feat")</f>
        <v>Feat</v>
      </c>
      <c r="Z6131" s="17" t="str">
        <f>CONCATENATE(INT(spotify_top_songs_audio_features[[#This Row],[duration_ms]]/(60*1000)),":",MOD(INT(spotify_top_songs_audio_features[[#This Row],[duration_ms]]/1000),60))</f>
        <v>4:19</v>
      </c>
      <c r="AA61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131" t="str">
        <f>spotify_top_songs_audio_features[[#This Row],[track_name]]</f>
        <v>CC</v>
      </c>
    </row>
    <row r="6132" spans="1:28" x14ac:dyDescent="0.25">
      <c r="A6132" t="s">
        <v>14386</v>
      </c>
      <c r="B6132" t="s">
        <v>504</v>
      </c>
      <c r="C6132" t="s">
        <v>14387</v>
      </c>
      <c r="D6132" t="s">
        <v>506</v>
      </c>
      <c r="E6132" t="s">
        <v>70</v>
      </c>
      <c r="F6132" t="s">
        <v>24</v>
      </c>
      <c r="G6132" t="s">
        <v>25</v>
      </c>
      <c r="H6132">
        <v>737</v>
      </c>
      <c r="I6132">
        <v>697</v>
      </c>
      <c r="J6132">
        <v>895</v>
      </c>
      <c r="K6132" t="s">
        <v>1923</v>
      </c>
      <c r="L6132">
        <v>382</v>
      </c>
      <c r="M6132">
        <v>821</v>
      </c>
      <c r="N6132">
        <v>655</v>
      </c>
      <c r="O6132">
        <v>-531</v>
      </c>
      <c r="P6132">
        <v>94101</v>
      </c>
      <c r="Q6132">
        <v>182560</v>
      </c>
      <c r="R6132">
        <v>1</v>
      </c>
      <c r="S6132">
        <v>4644803</v>
      </c>
      <c r="U6132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6132" t="str">
        <f>IFERROR(MID(spotify_top_songs_audio_features[[#This Row],[artist_names]],SEARCH(",",spotify_top_songs_audio_features[[#This Row],[artist_names]])+2,99),"")</f>
        <v/>
      </c>
      <c r="W6132" t="str">
        <f>spotify_top_songs_audio_features[[#This Row],[source]]</f>
        <v>Syco Music/Epic</v>
      </c>
      <c r="X6132" s="1">
        <f>spotify_top_songs_audio_features[[#This Row],[streams]]</f>
        <v>4644803</v>
      </c>
      <c r="Y6132" t="str">
        <f>IF(Tabela2[[#This Row],[feat]]="","","Feat")</f>
        <v/>
      </c>
      <c r="Z6132" s="17" t="str">
        <f>CONCATENATE(INT(spotify_top_songs_audio_features[[#This Row],[duration_ms]]/(60*1000)),":",MOD(INT(spotify_top_songs_audio_features[[#This Row],[duration_ms]]/1000),60))</f>
        <v>3:2</v>
      </c>
      <c r="AA61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32" t="str">
        <f>spotify_top_songs_audio_features[[#This Row],[track_name]]</f>
        <v>Inside Out</v>
      </c>
    </row>
    <row r="6133" spans="1:28" x14ac:dyDescent="0.25">
      <c r="A6133" t="s">
        <v>2480</v>
      </c>
      <c r="B6133" t="s">
        <v>2481</v>
      </c>
      <c r="C6133" t="s">
        <v>2482</v>
      </c>
      <c r="D6133" t="s">
        <v>777</v>
      </c>
      <c r="E6133" t="s">
        <v>86</v>
      </c>
      <c r="F6133" t="s">
        <v>32</v>
      </c>
      <c r="G6133" t="s">
        <v>25</v>
      </c>
      <c r="H6133">
        <v>764</v>
      </c>
      <c r="I6133">
        <v>744</v>
      </c>
      <c r="J6133">
        <v>448</v>
      </c>
      <c r="K6133" t="s">
        <v>2483</v>
      </c>
      <c r="L6133">
        <v>0</v>
      </c>
      <c r="M6133">
        <v>122</v>
      </c>
      <c r="N6133">
        <v>507</v>
      </c>
      <c r="O6133">
        <v>-5529</v>
      </c>
      <c r="P6133">
        <v>87538</v>
      </c>
      <c r="Q6133">
        <v>182925</v>
      </c>
      <c r="R6133">
        <v>1</v>
      </c>
      <c r="S6133">
        <v>4640455</v>
      </c>
      <c r="U6133" t="str">
        <f>IFERROR(LEFT(spotify_top_songs_audio_features[[#This Row],[artist_names]],SEARCH(",",spotify_top_songs_audio_features[[#This Row],[artist_names]])-1),spotify_top_songs_audio_features[[#This Row],[artist_names]])</f>
        <v>LX</v>
      </c>
      <c r="V6133" t="str">
        <f>IFERROR(MID(spotify_top_songs_audio_features[[#This Row],[artist_names]],SEARCH(",",spotify_top_songs_audio_features[[#This Row],[artist_names]])+2,99),"")</f>
        <v>Maxwell, Bonez MC, Gzuz, Sa4</v>
      </c>
      <c r="W6133" t="str">
        <f>spotify_top_songs_audio_features[[#This Row],[source]]</f>
        <v>187 Strassenbande</v>
      </c>
      <c r="X6133" s="1">
        <f>spotify_top_songs_audio_features[[#This Row],[streams]]</f>
        <v>4640455</v>
      </c>
      <c r="Y6133" t="str">
        <f>IF(Tabela2[[#This Row],[feat]]="","","Feat")</f>
        <v>Feat</v>
      </c>
      <c r="Z6133" s="17" t="str">
        <f>CONCATENATE(INT(spotify_top_songs_audio_features[[#This Row],[duration_ms]]/(60*1000)),":",MOD(INT(spotify_top_songs_audio_features[[#This Row],[duration_ms]]/1000),60))</f>
        <v>3:2</v>
      </c>
      <c r="AA61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133" t="str">
        <f>spotify_top_songs_audio_features[[#This Row],[track_name]]</f>
        <v>HaifischNikez Allstars</v>
      </c>
    </row>
    <row r="6134" spans="1:28" x14ac:dyDescent="0.25">
      <c r="A6134" t="s">
        <v>14833</v>
      </c>
      <c r="B6134" t="s">
        <v>293</v>
      </c>
      <c r="C6134" t="s">
        <v>14834</v>
      </c>
      <c r="D6134" t="s">
        <v>85</v>
      </c>
      <c r="E6134" t="s">
        <v>142</v>
      </c>
      <c r="F6134" t="s">
        <v>32</v>
      </c>
      <c r="G6134" t="s">
        <v>152</v>
      </c>
      <c r="H6134">
        <v>443</v>
      </c>
      <c r="I6134">
        <v>226</v>
      </c>
      <c r="J6134">
        <v>359</v>
      </c>
      <c r="K6134" t="s">
        <v>14835</v>
      </c>
      <c r="L6134">
        <v>201</v>
      </c>
      <c r="M6134">
        <v>14</v>
      </c>
      <c r="N6134">
        <v>196</v>
      </c>
      <c r="O6134">
        <v>-12507</v>
      </c>
      <c r="P6134">
        <v>79142</v>
      </c>
      <c r="Q6134">
        <v>300361</v>
      </c>
      <c r="R6134">
        <v>1</v>
      </c>
      <c r="S6134">
        <v>4637597</v>
      </c>
      <c r="U6134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6134" t="str">
        <f>IFERROR(MID(spotify_top_songs_audio_features[[#This Row],[artist_names]],SEARCH(",",spotify_top_songs_audio_features[[#This Row],[artist_names]])+2,99),"")</f>
        <v/>
      </c>
      <c r="W6134" t="str">
        <f>spotify_top_songs_audio_features[[#This Row],[source]]</f>
        <v>Polydor Records</v>
      </c>
      <c r="X6134" s="1">
        <f>spotify_top_songs_audio_features[[#This Row],[streams]]</f>
        <v>4637597</v>
      </c>
      <c r="Y6134" t="str">
        <f>IF(Tabela2[[#This Row],[feat]]="","","Feat")</f>
        <v/>
      </c>
      <c r="Z6134" s="17" t="str">
        <f>CONCATENATE(INT(spotify_top_songs_audio_features[[#This Row],[duration_ms]]/(60*1000)),":",MOD(INT(spotify_top_songs_audio_features[[#This Row],[duration_ms]]/1000),60))</f>
        <v>5:0</v>
      </c>
      <c r="AA61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134" t="str">
        <f>spotify_top_songs_audio_features[[#This Row],[track_name]]</f>
        <v>The greatest</v>
      </c>
    </row>
    <row r="6135" spans="1:28" x14ac:dyDescent="0.25">
      <c r="A6135" t="s">
        <v>1374</v>
      </c>
      <c r="B6135" t="s">
        <v>1375</v>
      </c>
      <c r="C6135" t="s">
        <v>1376</v>
      </c>
      <c r="D6135" t="s">
        <v>1377</v>
      </c>
      <c r="E6135" t="s">
        <v>113</v>
      </c>
      <c r="F6135" t="s">
        <v>24</v>
      </c>
      <c r="G6135" t="s">
        <v>25</v>
      </c>
      <c r="H6135">
        <v>612</v>
      </c>
      <c r="I6135">
        <v>687</v>
      </c>
      <c r="J6135">
        <v>182</v>
      </c>
      <c r="K6135" t="s">
        <v>1378</v>
      </c>
      <c r="L6135">
        <v>0</v>
      </c>
      <c r="M6135">
        <v>209</v>
      </c>
      <c r="N6135">
        <v>305</v>
      </c>
      <c r="O6135">
        <v>-7093</v>
      </c>
      <c r="P6135">
        <v>99939</v>
      </c>
      <c r="Q6135">
        <v>222101</v>
      </c>
      <c r="R6135">
        <v>1</v>
      </c>
      <c r="S6135">
        <v>4632503</v>
      </c>
      <c r="U6135" t="str">
        <f>IFERROR(LEFT(spotify_top_songs_audio_features[[#This Row],[artist_names]],SEARCH(",",spotify_top_songs_audio_features[[#This Row],[artist_names]])-1),spotify_top_songs_audio_features[[#This Row],[artist_names]])</f>
        <v>Irama</v>
      </c>
      <c r="V6135" t="str">
        <f>IFERROR(MID(spotify_top_songs_audio_features[[#This Row],[artist_names]],SEARCH(",",spotify_top_songs_audio_features[[#This Row],[artist_names]])+2,99),"")</f>
        <v/>
      </c>
      <c r="W6135" t="str">
        <f>spotify_top_songs_audio_features[[#This Row],[source]]</f>
        <v>WM Italy</v>
      </c>
      <c r="X6135" s="1">
        <f>spotify_top_songs_audio_features[[#This Row],[streams]]</f>
        <v>4632503</v>
      </c>
      <c r="Y6135" t="str">
        <f>IF(Tabela2[[#This Row],[feat]]="","","Feat")</f>
        <v/>
      </c>
      <c r="Z6135" s="17" t="str">
        <f>CONCATENATE(INT(spotify_top_songs_audio_features[[#This Row],[duration_ms]]/(60*1000)),":",MOD(INT(spotify_top_songs_audio_features[[#This Row],[duration_ms]]/1000),60))</f>
        <v>3:42</v>
      </c>
      <c r="AA61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135" t="str">
        <f>spotify_top_songs_audio_features[[#This Row],[track_name]]</f>
        <v>La ragazza con il cuore di latta</v>
      </c>
    </row>
    <row r="6136" spans="1:28" x14ac:dyDescent="0.25">
      <c r="A6136" t="s">
        <v>4374</v>
      </c>
      <c r="B6136" t="s">
        <v>293</v>
      </c>
      <c r="C6136" t="s">
        <v>4375</v>
      </c>
      <c r="D6136" t="s">
        <v>85</v>
      </c>
      <c r="E6136" t="s">
        <v>23</v>
      </c>
      <c r="F6136" t="s">
        <v>24</v>
      </c>
      <c r="G6136" t="s">
        <v>152</v>
      </c>
      <c r="H6136">
        <v>492</v>
      </c>
      <c r="I6136">
        <v>144</v>
      </c>
      <c r="J6136">
        <v>708</v>
      </c>
      <c r="K6136" t="s">
        <v>1469</v>
      </c>
      <c r="L6136">
        <v>1.84E-4</v>
      </c>
      <c r="M6136">
        <v>161</v>
      </c>
      <c r="N6136">
        <v>274</v>
      </c>
      <c r="O6136">
        <v>-10125</v>
      </c>
      <c r="P6136">
        <v>164839</v>
      </c>
      <c r="Q6136">
        <v>324302</v>
      </c>
      <c r="R6136">
        <v>1</v>
      </c>
      <c r="S6136">
        <v>4629973</v>
      </c>
      <c r="U6136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6136" t="str">
        <f>IFERROR(MID(spotify_top_songs_audio_features[[#This Row],[artist_names]],SEARCH(",",spotify_top_songs_audio_features[[#This Row],[artist_names]])+2,99),"")</f>
        <v/>
      </c>
      <c r="W6136" t="str">
        <f>spotify_top_songs_audio_features[[#This Row],[source]]</f>
        <v>Polydor Records</v>
      </c>
      <c r="X6136" s="1">
        <f>spotify_top_songs_audio_features[[#This Row],[streams]]</f>
        <v>4629973</v>
      </c>
      <c r="Y6136" t="str">
        <f>IF(Tabela2[[#This Row],[feat]]="","","Feat")</f>
        <v/>
      </c>
      <c r="Z6136" s="17" t="str">
        <f>CONCATENATE(INT(spotify_top_songs_audio_features[[#This Row],[duration_ms]]/(60*1000)),":",MOD(INT(spotify_top_songs_audio_features[[#This Row],[duration_ms]]/1000),60))</f>
        <v>5:24</v>
      </c>
      <c r="AA61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136" t="str">
        <f>spotify_top_songs_audio_features[[#This Row],[track_name]]</f>
        <v>hope is a dangerous thing for a woman like me to have - but I have it</v>
      </c>
    </row>
    <row r="6137" spans="1:28" x14ac:dyDescent="0.25">
      <c r="A6137" t="s">
        <v>1737</v>
      </c>
      <c r="B6137" t="s">
        <v>1738</v>
      </c>
      <c r="C6137" t="s">
        <v>1739</v>
      </c>
      <c r="D6137" t="s">
        <v>903</v>
      </c>
      <c r="E6137" t="s">
        <v>97</v>
      </c>
      <c r="F6137" t="s">
        <v>32</v>
      </c>
      <c r="G6137" t="s">
        <v>25</v>
      </c>
      <c r="H6137">
        <v>803</v>
      </c>
      <c r="I6137">
        <v>649</v>
      </c>
      <c r="J6137">
        <v>132</v>
      </c>
      <c r="K6137" t="s">
        <v>87</v>
      </c>
      <c r="L6137">
        <v>2.7200000000000002E-3</v>
      </c>
      <c r="M6137">
        <v>152</v>
      </c>
      <c r="N6137">
        <v>584</v>
      </c>
      <c r="O6137">
        <v>-6599</v>
      </c>
      <c r="P6137">
        <v>125038</v>
      </c>
      <c r="Q6137">
        <v>119040</v>
      </c>
      <c r="R6137">
        <v>1</v>
      </c>
      <c r="S6137">
        <v>4629320</v>
      </c>
      <c r="U6137" t="str">
        <f>IFERROR(LEFT(spotify_top_songs_audio_features[[#This Row],[artist_names]],SEARCH(",",spotify_top_songs_audio_features[[#This Row],[artist_names]])-1),spotify_top_songs_audio_features[[#This Row],[artist_names]])</f>
        <v>KALIM</v>
      </c>
      <c r="V6137" t="str">
        <f>IFERROR(MID(spotify_top_songs_audio_features[[#This Row],[artist_names]],SEARCH(",",spotify_top_songs_audio_features[[#This Row],[artist_names]])+2,99),"")</f>
        <v>Ufo361</v>
      </c>
      <c r="W6137" t="str">
        <f>spotify_top_songs_audio_features[[#This Row],[source]]</f>
        <v>Urban</v>
      </c>
      <c r="X6137" s="1">
        <f>spotify_top_songs_audio_features[[#This Row],[streams]]</f>
        <v>4629320</v>
      </c>
      <c r="Y6137" t="str">
        <f>IF(Tabela2[[#This Row],[feat]]="","","Feat")</f>
        <v>Feat</v>
      </c>
      <c r="Z6137" s="17" t="str">
        <f>CONCATENATE(INT(spotify_top_songs_audio_features[[#This Row],[duration_ms]]/(60*1000)),":",MOD(INT(spotify_top_songs_audio_features[[#This Row],[duration_ms]]/1000),60))</f>
        <v>1:59</v>
      </c>
      <c r="AA61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137" t="str">
        <f>spotify_top_songs_audio_features[[#This Row],[track_name]]</f>
        <v>SKRR</v>
      </c>
    </row>
    <row r="6138" spans="1:28" x14ac:dyDescent="0.25">
      <c r="A6138" t="s">
        <v>14383</v>
      </c>
      <c r="B6138" t="s">
        <v>14384</v>
      </c>
      <c r="C6138" t="s">
        <v>14385</v>
      </c>
      <c r="D6138" t="s">
        <v>390</v>
      </c>
      <c r="E6138" t="s">
        <v>177</v>
      </c>
      <c r="F6138" t="s">
        <v>32</v>
      </c>
      <c r="G6138" t="s">
        <v>25</v>
      </c>
      <c r="H6138">
        <v>572</v>
      </c>
      <c r="I6138">
        <v>53</v>
      </c>
      <c r="J6138">
        <v>654</v>
      </c>
      <c r="K6138" t="s">
        <v>2173</v>
      </c>
      <c r="L6138">
        <v>169</v>
      </c>
      <c r="M6138">
        <v>127</v>
      </c>
      <c r="N6138">
        <v>12</v>
      </c>
      <c r="O6138">
        <v>-8521</v>
      </c>
      <c r="P6138">
        <v>170138</v>
      </c>
      <c r="Q6138">
        <v>217613</v>
      </c>
      <c r="R6138">
        <v>1</v>
      </c>
      <c r="S6138">
        <v>4629114</v>
      </c>
      <c r="U6138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6138" t="str">
        <f>IFERROR(MID(spotify_top_songs_audio_features[[#This Row],[artist_names]],SEARCH(",",spotify_top_songs_audio_features[[#This Row],[artist_names]])+2,99),"")</f>
        <v>Louane</v>
      </c>
      <c r="W6138" t="str">
        <f>spotify_top_songs_audio_features[[#This Row],[source]]</f>
        <v>Disruptor Records/Columbia</v>
      </c>
      <c r="X6138" s="1">
        <f>spotify_top_songs_audio_features[[#This Row],[streams]]</f>
        <v>4629114</v>
      </c>
      <c r="Y6138" t="str">
        <f>IF(Tabela2[[#This Row],[feat]]="","","Feat")</f>
        <v>Feat</v>
      </c>
      <c r="Z6138" s="17" t="str">
        <f>CONCATENATE(INT(spotify_top_songs_audio_features[[#This Row],[duration_ms]]/(60*1000)),":",MOD(INT(spotify_top_songs_audio_features[[#This Row],[duration_ms]]/1000),60))</f>
        <v>3:37</v>
      </c>
      <c r="AA61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138" t="str">
        <f>spotify_top_songs_audio_features[[#This Row],[track_name]]</f>
        <v>It Won't Kill Ya</v>
      </c>
    </row>
    <row r="6139" spans="1:28" x14ac:dyDescent="0.25">
      <c r="A6139" t="s">
        <v>12154</v>
      </c>
      <c r="B6139" t="s">
        <v>11720</v>
      </c>
      <c r="C6139" t="s">
        <v>12155</v>
      </c>
      <c r="D6139" t="s">
        <v>1959</v>
      </c>
      <c r="E6139" t="s">
        <v>469</v>
      </c>
      <c r="F6139" t="s">
        <v>24</v>
      </c>
      <c r="G6139" t="s">
        <v>25</v>
      </c>
      <c r="H6139">
        <v>6</v>
      </c>
      <c r="I6139">
        <v>663</v>
      </c>
      <c r="J6139">
        <v>477</v>
      </c>
      <c r="K6139" t="s">
        <v>391</v>
      </c>
      <c r="L6139">
        <v>0</v>
      </c>
      <c r="M6139">
        <v>119</v>
      </c>
      <c r="N6139">
        <v>286</v>
      </c>
      <c r="O6139">
        <v>-5802</v>
      </c>
      <c r="P6139">
        <v>12107</v>
      </c>
      <c r="Q6139">
        <v>245493</v>
      </c>
      <c r="R6139">
        <v>1</v>
      </c>
      <c r="S6139">
        <v>4628772</v>
      </c>
      <c r="U6139" t="str">
        <f>IFERROR(LEFT(spotify_top_songs_audio_features[[#This Row],[artist_names]],SEARCH(",",spotify_top_songs_audio_features[[#This Row],[artist_names]])-1),spotify_top_songs_audio_features[[#This Row],[artist_names]])</f>
        <v>One Direction</v>
      </c>
      <c r="V6139" t="str">
        <f>IFERROR(MID(spotify_top_songs_audio_features[[#This Row],[artist_names]],SEARCH(",",spotify_top_songs_audio_features[[#This Row],[artist_names]])+2,99),"")</f>
        <v/>
      </c>
      <c r="W6139" t="str">
        <f>spotify_top_songs_audio_features[[#This Row],[source]]</f>
        <v>Syco Music</v>
      </c>
      <c r="X6139" s="1">
        <f>spotify_top_songs_audio_features[[#This Row],[streams]]</f>
        <v>4628772</v>
      </c>
      <c r="Y6139" t="str">
        <f>IF(Tabela2[[#This Row],[feat]]="","","Feat")</f>
        <v/>
      </c>
      <c r="Z6139" s="17" t="str">
        <f>CONCATENATE(INT(spotify_top_songs_audio_features[[#This Row],[duration_ms]]/(60*1000)),":",MOD(INT(spotify_top_songs_audio_features[[#This Row],[duration_ms]]/1000),60))</f>
        <v>4:5</v>
      </c>
      <c r="AA61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139" t="str">
        <f>spotify_top_songs_audio_features[[#This Row],[track_name]]</f>
        <v>Story of My Life</v>
      </c>
    </row>
    <row r="6140" spans="1:28" x14ac:dyDescent="0.25">
      <c r="A6140" t="s">
        <v>10481</v>
      </c>
      <c r="B6140" t="s">
        <v>1849</v>
      </c>
      <c r="C6140" t="s">
        <v>10482</v>
      </c>
      <c r="D6140" t="s">
        <v>9643</v>
      </c>
      <c r="E6140" t="s">
        <v>43</v>
      </c>
      <c r="F6140" t="s">
        <v>24</v>
      </c>
      <c r="G6140" t="s">
        <v>25</v>
      </c>
      <c r="H6140">
        <v>841</v>
      </c>
      <c r="I6140">
        <v>541</v>
      </c>
      <c r="J6140">
        <v>229</v>
      </c>
      <c r="K6140" t="s">
        <v>10483</v>
      </c>
      <c r="L6140">
        <v>0</v>
      </c>
      <c r="M6140">
        <v>123</v>
      </c>
      <c r="N6140">
        <v>42</v>
      </c>
      <c r="O6140">
        <v>-7121</v>
      </c>
      <c r="P6140">
        <v>97961</v>
      </c>
      <c r="Q6140">
        <v>115255</v>
      </c>
      <c r="R6140">
        <v>1</v>
      </c>
      <c r="S6140">
        <v>4625985</v>
      </c>
      <c r="U6140" t="str">
        <f>IFERROR(LEFT(spotify_top_songs_audio_features[[#This Row],[artist_names]],SEARCH(",",spotify_top_songs_audio_features[[#This Row],[artist_names]])-1),spotify_top_songs_audio_features[[#This Row],[artist_names]])</f>
        <v>6ix9ine</v>
      </c>
      <c r="V6140" t="str">
        <f>IFERROR(MID(spotify_top_songs_audio_features[[#This Row],[artist_names]],SEARCH(",",spotify_top_songs_audio_features[[#This Row],[artist_names]])+2,99),"")</f>
        <v/>
      </c>
      <c r="W6140" t="str">
        <f>spotify_top_songs_audio_features[[#This Row],[source]]</f>
        <v>Scumgang Records</v>
      </c>
      <c r="X6140" s="1">
        <f>spotify_top_songs_audio_features[[#This Row],[streams]]</f>
        <v>4625985</v>
      </c>
      <c r="Y6140" t="str">
        <f>IF(Tabela2[[#This Row],[feat]]="","","Feat")</f>
        <v/>
      </c>
      <c r="Z6140" s="17" t="str">
        <f>CONCATENATE(INT(spotify_top_songs_audio_features[[#This Row],[duration_ms]]/(60*1000)),":",MOD(INT(spotify_top_songs_audio_features[[#This Row],[duration_ms]]/1000),60))</f>
        <v>1:55</v>
      </c>
      <c r="AA61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140" t="str">
        <f>spotify_top_songs_audio_features[[#This Row],[track_name]]</f>
        <v>PUNANI</v>
      </c>
    </row>
    <row r="6141" spans="1:28" x14ac:dyDescent="0.25">
      <c r="A6141" t="s">
        <v>13956</v>
      </c>
      <c r="B6141" t="s">
        <v>9527</v>
      </c>
      <c r="C6141" t="s">
        <v>13957</v>
      </c>
      <c r="D6141" t="s">
        <v>9529</v>
      </c>
      <c r="E6141" t="s">
        <v>97</v>
      </c>
      <c r="F6141" t="s">
        <v>32</v>
      </c>
      <c r="G6141" t="s">
        <v>25</v>
      </c>
      <c r="H6141">
        <v>928</v>
      </c>
      <c r="I6141">
        <v>402</v>
      </c>
      <c r="J6141">
        <v>32</v>
      </c>
      <c r="K6141" t="s">
        <v>4432</v>
      </c>
      <c r="L6141">
        <v>3.3800000000000002E-3</v>
      </c>
      <c r="M6141">
        <v>957</v>
      </c>
      <c r="N6141">
        <v>578</v>
      </c>
      <c r="O6141">
        <v>-10641</v>
      </c>
      <c r="P6141">
        <v>97976</v>
      </c>
      <c r="Q6141">
        <v>162997</v>
      </c>
      <c r="R6141">
        <v>1</v>
      </c>
      <c r="S6141">
        <v>4623398</v>
      </c>
      <c r="U6141" t="str">
        <f>IFERROR(LEFT(spotify_top_songs_audio_features[[#This Row],[artist_names]],SEARCH(",",spotify_top_songs_audio_features[[#This Row],[artist_names]])-1),spotify_top_songs_audio_features[[#This Row],[artist_names]])</f>
        <v>Shirin David</v>
      </c>
      <c r="V6141" t="str">
        <f>IFERROR(MID(spotify_top_songs_audio_features[[#This Row],[artist_names]],SEARCH(",",spotify_top_songs_audio_features[[#This Row],[artist_names]])+2,99),"")</f>
        <v/>
      </c>
      <c r="W6141" t="str">
        <f>spotify_top_songs_audio_features[[#This Row],[source]]</f>
        <v>Juicy Money Records</v>
      </c>
      <c r="X6141" s="1">
        <f>spotify_top_songs_audio_features[[#This Row],[streams]]</f>
        <v>4623398</v>
      </c>
      <c r="Y6141" t="str">
        <f>IF(Tabela2[[#This Row],[feat]]="","","Feat")</f>
        <v/>
      </c>
      <c r="Z6141" s="17" t="str">
        <f>CONCATENATE(INT(spotify_top_songs_audio_features[[#This Row],[duration_ms]]/(60*1000)),":",MOD(INT(spotify_top_songs_audio_features[[#This Row],[duration_ms]]/1000),60))</f>
        <v>2:42</v>
      </c>
      <c r="AA61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141" t="str">
        <f>spotify_top_songs_audio_features[[#This Row],[track_name]]</f>
        <v>Gib Ihm</v>
      </c>
    </row>
    <row r="6142" spans="1:28" x14ac:dyDescent="0.25">
      <c r="A6142" t="s">
        <v>6860</v>
      </c>
      <c r="B6142" t="s">
        <v>3572</v>
      </c>
      <c r="C6142" t="s">
        <v>6861</v>
      </c>
      <c r="D6142" t="s">
        <v>377</v>
      </c>
      <c r="E6142" t="s">
        <v>86</v>
      </c>
      <c r="F6142" t="s">
        <v>24</v>
      </c>
      <c r="G6142" t="s">
        <v>25</v>
      </c>
      <c r="H6142">
        <v>528</v>
      </c>
      <c r="I6142">
        <v>87</v>
      </c>
      <c r="J6142">
        <v>851</v>
      </c>
      <c r="K6142" t="s">
        <v>4818</v>
      </c>
      <c r="L6142">
        <v>0</v>
      </c>
      <c r="M6142">
        <v>333</v>
      </c>
      <c r="N6142">
        <v>714</v>
      </c>
      <c r="O6142">
        <v>-3123</v>
      </c>
      <c r="P6142">
        <v>15237</v>
      </c>
      <c r="Q6142">
        <v>181930</v>
      </c>
      <c r="R6142">
        <v>1</v>
      </c>
      <c r="S6142">
        <v>4623030</v>
      </c>
      <c r="U6142" t="str">
        <f>IFERROR(LEFT(spotify_top_songs_audio_features[[#This Row],[artist_names]],SEARCH(",",spotify_top_songs_audio_features[[#This Row],[artist_names]])-1),spotify_top_songs_audio_features[[#This Row],[artist_names]])</f>
        <v>Jorge &amp; Mateus</v>
      </c>
      <c r="V6142" t="str">
        <f>IFERROR(MID(spotify_top_songs_audio_features[[#This Row],[artist_names]],SEARCH(",",spotify_top_songs_audio_features[[#This Row],[artist_names]])+2,99),"")</f>
        <v/>
      </c>
      <c r="W6142" t="str">
        <f>spotify_top_songs_audio_features[[#This Row],[source]]</f>
        <v>Som Livre</v>
      </c>
      <c r="X6142" s="1">
        <f>spotify_top_songs_audio_features[[#This Row],[streams]]</f>
        <v>4623030</v>
      </c>
      <c r="Y6142" t="str">
        <f>IF(Tabela2[[#This Row],[feat]]="","","Feat")</f>
        <v/>
      </c>
      <c r="Z6142" s="17" t="str">
        <f>CONCATENATE(INT(spotify_top_songs_audio_features[[#This Row],[duration_ms]]/(60*1000)),":",MOD(INT(spotify_top_songs_audio_features[[#This Row],[duration_ms]]/1000),60))</f>
        <v>3:1</v>
      </c>
      <c r="AA61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142" t="str">
        <f>spotify_top_songs_audio_features[[#This Row],[track_name]]</f>
        <v>Cheirosa - Ao Vivo</v>
      </c>
    </row>
    <row r="6143" spans="1:28" x14ac:dyDescent="0.25">
      <c r="A6143" t="s">
        <v>5901</v>
      </c>
      <c r="B6143" t="s">
        <v>687</v>
      </c>
      <c r="C6143" t="s">
        <v>5902</v>
      </c>
      <c r="D6143" t="s">
        <v>30</v>
      </c>
      <c r="E6143" t="s">
        <v>43</v>
      </c>
      <c r="F6143" t="s">
        <v>32</v>
      </c>
      <c r="G6143" t="s">
        <v>25</v>
      </c>
      <c r="H6143">
        <v>62</v>
      </c>
      <c r="I6143">
        <v>786</v>
      </c>
      <c r="J6143">
        <v>167</v>
      </c>
      <c r="K6143" t="s">
        <v>2503</v>
      </c>
      <c r="L6143">
        <v>0</v>
      </c>
      <c r="M6143">
        <v>46</v>
      </c>
      <c r="N6143">
        <v>679</v>
      </c>
      <c r="O6143">
        <v>-522</v>
      </c>
      <c r="P6143">
        <v>164057</v>
      </c>
      <c r="Q6143">
        <v>265191</v>
      </c>
      <c r="R6143">
        <v>1</v>
      </c>
      <c r="S6143">
        <v>4621205</v>
      </c>
      <c r="U6143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143" t="str">
        <f>IFERROR(MID(spotify_top_songs_audio_features[[#This Row],[artist_names]],SEARCH(",",spotify_top_songs_audio_features[[#This Row],[artist_names]])+2,99),"")</f>
        <v/>
      </c>
      <c r="W6143" t="str">
        <f>spotify_top_songs_audio_features[[#This Row],[source]]</f>
        <v>Def Jam Recordings</v>
      </c>
      <c r="X6143" s="1">
        <f>spotify_top_songs_audio_features[[#This Row],[streams]]</f>
        <v>4621205</v>
      </c>
      <c r="Y6143" t="str">
        <f>IF(Tabela2[[#This Row],[feat]]="","","Feat")</f>
        <v/>
      </c>
      <c r="Z6143" s="17" t="str">
        <f>CONCATENATE(INT(spotify_top_songs_audio_features[[#This Row],[duration_ms]]/(60*1000)),":",MOD(INT(spotify_top_songs_audio_features[[#This Row],[duration_ms]]/1000),60))</f>
        <v>4:25</v>
      </c>
      <c r="AA61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143" t="str">
        <f>spotify_top_songs_audio_features[[#This Row],[track_name]]</f>
        <v>Hit My Line</v>
      </c>
    </row>
    <row r="6144" spans="1:28" x14ac:dyDescent="0.25">
      <c r="A6144" t="s">
        <v>13942</v>
      </c>
      <c r="B6144" t="s">
        <v>5311</v>
      </c>
      <c r="C6144" t="s">
        <v>9141</v>
      </c>
      <c r="D6144" t="s">
        <v>390</v>
      </c>
      <c r="E6144" t="s">
        <v>70</v>
      </c>
      <c r="F6144" t="s">
        <v>24</v>
      </c>
      <c r="G6144" t="s">
        <v>25</v>
      </c>
      <c r="H6144">
        <v>662</v>
      </c>
      <c r="I6144">
        <v>741</v>
      </c>
      <c r="J6144">
        <v>317</v>
      </c>
      <c r="K6144" t="s">
        <v>9949</v>
      </c>
      <c r="L6144">
        <v>0</v>
      </c>
      <c r="M6144">
        <v>566</v>
      </c>
      <c r="N6144">
        <v>532</v>
      </c>
      <c r="O6144">
        <v>-5256</v>
      </c>
      <c r="P6144">
        <v>110032</v>
      </c>
      <c r="Q6144">
        <v>173840</v>
      </c>
      <c r="R6144">
        <v>8</v>
      </c>
      <c r="S6144">
        <v>4619283</v>
      </c>
      <c r="U6144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6144" t="str">
        <f>IFERROR(MID(spotify_top_songs_audio_features[[#This Row],[artist_names]],SEARCH(",",spotify_top_songs_audio_features[[#This Row],[artist_names]])+2,99),"")</f>
        <v>Emily Warren</v>
      </c>
      <c r="W6144" t="str">
        <f>spotify_top_songs_audio_features[[#This Row],[source]]</f>
        <v>Disruptor Records/Columbia</v>
      </c>
      <c r="X6144" s="1">
        <f>spotify_top_songs_audio_features[[#This Row],[streams]]</f>
        <v>4619283</v>
      </c>
      <c r="Y6144" t="str">
        <f>IF(Tabela2[[#This Row],[feat]]="","","Feat")</f>
        <v>Feat</v>
      </c>
      <c r="Z6144" s="17" t="str">
        <f>CONCATENATE(INT(spotify_top_songs_audio_features[[#This Row],[duration_ms]]/(60*1000)),":",MOD(INT(spotify_top_songs_audio_features[[#This Row],[duration_ms]]/1000),60))</f>
        <v>2:53</v>
      </c>
      <c r="AA61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44" t="str">
        <f>spotify_top_songs_audio_features[[#This Row],[track_name]]</f>
        <v>Side Effects</v>
      </c>
    </row>
    <row r="6145" spans="1:28" x14ac:dyDescent="0.25">
      <c r="A6145" t="s">
        <v>2430</v>
      </c>
      <c r="B6145" t="s">
        <v>405</v>
      </c>
      <c r="C6145" t="s">
        <v>2431</v>
      </c>
      <c r="D6145" t="s">
        <v>407</v>
      </c>
      <c r="E6145" t="s">
        <v>43</v>
      </c>
      <c r="F6145" t="s">
        <v>24</v>
      </c>
      <c r="G6145" t="s">
        <v>25</v>
      </c>
      <c r="H6145">
        <v>875</v>
      </c>
      <c r="I6145">
        <v>687</v>
      </c>
      <c r="J6145">
        <v>387</v>
      </c>
      <c r="K6145" t="s">
        <v>98</v>
      </c>
      <c r="L6145">
        <v>0</v>
      </c>
      <c r="M6145">
        <v>141</v>
      </c>
      <c r="N6145">
        <v>864</v>
      </c>
      <c r="O6145">
        <v>-5734</v>
      </c>
      <c r="P6145">
        <v>109791</v>
      </c>
      <c r="Q6145">
        <v>125907</v>
      </c>
      <c r="R6145">
        <v>1</v>
      </c>
      <c r="S6145">
        <v>4616034</v>
      </c>
      <c r="U6145" t="str">
        <f>IFERROR(LEFT(spotify_top_songs_audio_features[[#This Row],[artist_names]],SEARCH(",",spotify_top_songs_audio_features[[#This Row],[artist_names]])-1),spotify_top_songs_audio_features[[#This Row],[artist_names]])</f>
        <v>DaBaby</v>
      </c>
      <c r="V6145" t="str">
        <f>IFERROR(MID(spotify_top_songs_audio_features[[#This Row],[artist_names]],SEARCH(",",spotify_top_songs_audio_features[[#This Row],[artist_names]])+2,99),"")</f>
        <v/>
      </c>
      <c r="W6145" t="str">
        <f>spotify_top_songs_audio_features[[#This Row],[source]]</f>
        <v>South Coast Music Group/Interscope Records</v>
      </c>
      <c r="X6145" s="1">
        <f>spotify_top_songs_audio_features[[#This Row],[streams]]</f>
        <v>4616034</v>
      </c>
      <c r="Y6145" t="str">
        <f>IF(Tabela2[[#This Row],[feat]]="","","Feat")</f>
        <v/>
      </c>
      <c r="Z6145" s="17" t="str">
        <f>CONCATENATE(INT(spotify_top_songs_audio_features[[#This Row],[duration_ms]]/(60*1000)),":",MOD(INT(spotify_top_songs_audio_features[[#This Row],[duration_ms]]/1000),60))</f>
        <v>2:5</v>
      </c>
      <c r="AA61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145" t="str">
        <f>spotify_top_songs_audio_features[[#This Row],[track_name]]</f>
        <v>BLAME IT ON BABY</v>
      </c>
    </row>
    <row r="6146" spans="1:28" x14ac:dyDescent="0.25">
      <c r="A6146" t="s">
        <v>15569</v>
      </c>
      <c r="B6146" t="s">
        <v>4592</v>
      </c>
      <c r="C6146" t="s">
        <v>6746</v>
      </c>
      <c r="D6146" t="s">
        <v>520</v>
      </c>
      <c r="E6146" t="s">
        <v>31</v>
      </c>
      <c r="F6146" t="s">
        <v>24</v>
      </c>
      <c r="G6146" t="s">
        <v>25</v>
      </c>
      <c r="H6146">
        <v>908</v>
      </c>
      <c r="I6146">
        <v>365</v>
      </c>
      <c r="J6146">
        <v>942</v>
      </c>
      <c r="K6146" t="s">
        <v>13113</v>
      </c>
      <c r="L6146">
        <v>0</v>
      </c>
      <c r="M6146">
        <v>261</v>
      </c>
      <c r="N6146">
        <v>742</v>
      </c>
      <c r="O6146">
        <v>-9954</v>
      </c>
      <c r="P6146">
        <v>119977</v>
      </c>
      <c r="Q6146">
        <v>152000</v>
      </c>
      <c r="R6146">
        <v>1</v>
      </c>
      <c r="S6146">
        <v>4615802</v>
      </c>
      <c r="U6146" t="str">
        <f>IFERROR(LEFT(spotify_top_songs_audio_features[[#This Row],[artist_names]],SEARCH(",",spotify_top_songs_audio_features[[#This Row],[artist_names]])-1),spotify_top_songs_audio_features[[#This Row],[artist_names]])</f>
        <v>Kodak Black</v>
      </c>
      <c r="V6146" t="str">
        <f>IFERROR(MID(spotify_top_songs_audio_features[[#This Row],[artist_names]],SEARCH(",",spotify_top_songs_audio_features[[#This Row],[artist_names]])+2,99),"")</f>
        <v/>
      </c>
      <c r="W6146" t="str">
        <f>spotify_top_songs_audio_features[[#This Row],[source]]</f>
        <v>Atlantic Records</v>
      </c>
      <c r="X6146" s="1">
        <f>spotify_top_songs_audio_features[[#This Row],[streams]]</f>
        <v>4615802</v>
      </c>
      <c r="Y6146" t="str">
        <f>IF(Tabela2[[#This Row],[feat]]="","","Feat")</f>
        <v/>
      </c>
      <c r="Z6146" s="17" t="str">
        <f>CONCATENATE(INT(spotify_top_songs_audio_features[[#This Row],[duration_ms]]/(60*1000)),":",MOD(INT(spotify_top_songs_audio_features[[#This Row],[duration_ms]]/1000),60))</f>
        <v>2:32</v>
      </c>
      <c r="AA61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46" t="str">
        <f>spotify_top_songs_audio_features[[#This Row],[track_name]]</f>
        <v>Calling My Spirit</v>
      </c>
    </row>
    <row r="6147" spans="1:28" x14ac:dyDescent="0.25">
      <c r="A6147" t="s">
        <v>2576</v>
      </c>
      <c r="B6147" t="s">
        <v>2577</v>
      </c>
      <c r="C6147" t="s">
        <v>2578</v>
      </c>
      <c r="D6147" t="s">
        <v>2579</v>
      </c>
      <c r="E6147" t="s">
        <v>31</v>
      </c>
      <c r="F6147" t="s">
        <v>32</v>
      </c>
      <c r="G6147" t="s">
        <v>25</v>
      </c>
      <c r="H6147">
        <v>629</v>
      </c>
      <c r="I6147">
        <v>581</v>
      </c>
      <c r="J6147">
        <v>577</v>
      </c>
      <c r="K6147" t="s">
        <v>2580</v>
      </c>
      <c r="L6147">
        <v>0</v>
      </c>
      <c r="M6147">
        <v>127</v>
      </c>
      <c r="N6147">
        <v>388</v>
      </c>
      <c r="O6147">
        <v>-7541</v>
      </c>
      <c r="P6147">
        <v>123982</v>
      </c>
      <c r="Q6147">
        <v>195484</v>
      </c>
      <c r="R6147">
        <v>1</v>
      </c>
      <c r="S6147">
        <v>4612301</v>
      </c>
      <c r="U6147" t="str">
        <f>IFERROR(LEFT(spotify_top_songs_audio_features[[#This Row],[artist_names]],SEARCH(",",spotify_top_songs_audio_features[[#This Row],[artist_names]])-1),spotify_top_songs_audio_features[[#This Row],[artist_names]])</f>
        <v>Reynmen</v>
      </c>
      <c r="V6147" t="str">
        <f>IFERROR(MID(spotify_top_songs_audio_features[[#This Row],[artist_names]],SEARCH(",",spotify_top_songs_audio_features[[#This Row],[artist_names]])+2,99),"")</f>
        <v/>
      </c>
      <c r="W6147" t="str">
        <f>spotify_top_songs_audio_features[[#This Row],[source]]</f>
        <v>ILS Music</v>
      </c>
      <c r="X6147" s="1">
        <f>spotify_top_songs_audio_features[[#This Row],[streams]]</f>
        <v>4612301</v>
      </c>
      <c r="Y6147" t="str">
        <f>IF(Tabela2[[#This Row],[feat]]="","","Feat")</f>
        <v/>
      </c>
      <c r="Z6147" s="17" t="str">
        <f>CONCATENATE(INT(spotify_top_songs_audio_features[[#This Row],[duration_ms]]/(60*1000)),":",MOD(INT(spotify_top_songs_audio_features[[#This Row],[duration_ms]]/1000),60))</f>
        <v>3:15</v>
      </c>
      <c r="AA61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47" t="str">
        <f>spotify_top_songs_audio_features[[#This Row],[track_name]]</f>
        <v>Derdim Olsun</v>
      </c>
    </row>
    <row r="6148" spans="1:28" x14ac:dyDescent="0.25">
      <c r="A6148" t="s">
        <v>6628</v>
      </c>
      <c r="B6148" t="s">
        <v>6629</v>
      </c>
      <c r="C6148" t="s">
        <v>6630</v>
      </c>
      <c r="D6148" t="s">
        <v>6631</v>
      </c>
      <c r="E6148" t="s">
        <v>113</v>
      </c>
      <c r="F6148" t="s">
        <v>24</v>
      </c>
      <c r="G6148" t="s">
        <v>25</v>
      </c>
      <c r="H6148">
        <v>734</v>
      </c>
      <c r="I6148">
        <v>693</v>
      </c>
      <c r="J6148">
        <v>361</v>
      </c>
      <c r="K6148" t="s">
        <v>6632</v>
      </c>
      <c r="L6148">
        <v>0</v>
      </c>
      <c r="M6148">
        <v>341</v>
      </c>
      <c r="N6148">
        <v>55</v>
      </c>
      <c r="O6148">
        <v>-6474</v>
      </c>
      <c r="P6148">
        <v>110021</v>
      </c>
      <c r="Q6148">
        <v>154024</v>
      </c>
      <c r="R6148">
        <v>1</v>
      </c>
      <c r="S6148">
        <v>4612123</v>
      </c>
      <c r="U6148" t="str">
        <f>IFERROR(LEFT(spotify_top_songs_audio_features[[#This Row],[artist_names]],SEARCH(",",spotify_top_songs_audio_features[[#This Row],[artist_names]])-1),spotify_top_songs_audio_features[[#This Row],[artist_names]])</f>
        <v>Alesso</v>
      </c>
      <c r="V6148" t="str">
        <f>IFERROR(MID(spotify_top_songs_audio_features[[#This Row],[artist_names]],SEARCH(",",spotify_top_songs_audio_features[[#This Row],[artist_names]])+2,99),"")</f>
        <v>TINI</v>
      </c>
      <c r="W6148" t="str">
        <f>spotify_top_songs_audio_features[[#This Row],[source]]</f>
        <v>10:22 pm</v>
      </c>
      <c r="X6148" s="1">
        <f>spotify_top_songs_audio_features[[#This Row],[streams]]</f>
        <v>4612123</v>
      </c>
      <c r="Y6148" t="str">
        <f>IF(Tabela2[[#This Row],[feat]]="","","Feat")</f>
        <v>Feat</v>
      </c>
      <c r="Z6148" s="17" t="str">
        <f>CONCATENATE(INT(spotify_top_songs_audio_features[[#This Row],[duration_ms]]/(60*1000)),":",MOD(INT(spotify_top_songs_audio_features[[#This Row],[duration_ms]]/1000),60))</f>
        <v>2:34</v>
      </c>
      <c r="AA61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148" t="str">
        <f>spotify_top_songs_audio_features[[#This Row],[track_name]]</f>
        <v>Sad Song (feat. TINI)</v>
      </c>
    </row>
    <row r="6149" spans="1:28" x14ac:dyDescent="0.25">
      <c r="A6149" t="s">
        <v>2602</v>
      </c>
      <c r="B6149" t="s">
        <v>2603</v>
      </c>
      <c r="C6149" t="s">
        <v>2604</v>
      </c>
      <c r="D6149" t="s">
        <v>2605</v>
      </c>
      <c r="E6149" t="s">
        <v>58</v>
      </c>
      <c r="F6149" t="s">
        <v>32</v>
      </c>
      <c r="G6149" t="s">
        <v>25</v>
      </c>
      <c r="H6149">
        <v>653</v>
      </c>
      <c r="I6149">
        <v>603</v>
      </c>
      <c r="J6149">
        <v>171</v>
      </c>
      <c r="K6149" t="s">
        <v>364</v>
      </c>
      <c r="L6149">
        <v>0</v>
      </c>
      <c r="M6149">
        <v>18</v>
      </c>
      <c r="N6149">
        <v>551</v>
      </c>
      <c r="O6149">
        <v>-5697</v>
      </c>
      <c r="P6149">
        <v>151016</v>
      </c>
      <c r="Q6149">
        <v>168477</v>
      </c>
      <c r="R6149">
        <v>1</v>
      </c>
      <c r="S6149">
        <v>4609169</v>
      </c>
      <c r="U6149" t="str">
        <f>IFERROR(LEFT(spotify_top_songs_audio_features[[#This Row],[artist_names]],SEARCH(",",spotify_top_songs_audio_features[[#This Row],[artist_names]])-1),spotify_top_songs_audio_features[[#This Row],[artist_names]])</f>
        <v>Cordae</v>
      </c>
      <c r="V6149" t="str">
        <f>IFERROR(MID(spotify_top_songs_audio_features[[#This Row],[artist_names]],SEARCH(",",spotify_top_songs_audio_features[[#This Row],[artist_names]])+2,99),"")</f>
        <v>Roddy Ricch</v>
      </c>
      <c r="W6149" t="str">
        <f>spotify_top_songs_audio_features[[#This Row],[source]]</f>
        <v>Art@War/Atlantic Records</v>
      </c>
      <c r="X6149" s="1">
        <f>spotify_top_songs_audio_features[[#This Row],[streams]]</f>
        <v>4609169</v>
      </c>
      <c r="Y6149" t="str">
        <f>IF(Tabela2[[#This Row],[feat]]="","","Feat")</f>
        <v>Feat</v>
      </c>
      <c r="Z6149" s="17" t="str">
        <f>CONCATENATE(INT(spotify_top_songs_audio_features[[#This Row],[duration_ms]]/(60*1000)),":",MOD(INT(spotify_top_songs_audio_features[[#This Row],[duration_ms]]/1000),60))</f>
        <v>2:48</v>
      </c>
      <c r="AA61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49" t="str">
        <f>spotify_top_songs_audio_features[[#This Row],[track_name]]</f>
        <v>Gifted (feat. Roddy Ricch)</v>
      </c>
    </row>
    <row r="6150" spans="1:28" x14ac:dyDescent="0.25">
      <c r="A6150" t="s">
        <v>2961</v>
      </c>
      <c r="B6150" t="s">
        <v>2962</v>
      </c>
      <c r="C6150" t="s">
        <v>2963</v>
      </c>
      <c r="D6150" t="s">
        <v>2964</v>
      </c>
      <c r="E6150" t="s">
        <v>31</v>
      </c>
      <c r="F6150" t="s">
        <v>24</v>
      </c>
      <c r="G6150" t="s">
        <v>25</v>
      </c>
      <c r="H6150">
        <v>574</v>
      </c>
      <c r="I6150">
        <v>791</v>
      </c>
      <c r="J6150">
        <v>11</v>
      </c>
      <c r="K6150" t="s">
        <v>2965</v>
      </c>
      <c r="L6150">
        <v>0</v>
      </c>
      <c r="M6150">
        <v>982</v>
      </c>
      <c r="N6150">
        <v>612</v>
      </c>
      <c r="O6150">
        <v>-3752</v>
      </c>
      <c r="P6150">
        <v>119537</v>
      </c>
      <c r="Q6150">
        <v>167810</v>
      </c>
      <c r="R6150">
        <v>1</v>
      </c>
      <c r="S6150">
        <v>4603243</v>
      </c>
      <c r="U6150" t="str">
        <f>IFERROR(LEFT(spotify_top_songs_audio_features[[#This Row],[artist_names]],SEARCH(",",spotify_top_songs_audio_features[[#This Row],[artist_names]])-1),spotify_top_songs_audio_features[[#This Row],[artist_names]])</f>
        <v>Kehlani</v>
      </c>
      <c r="V6150" t="str">
        <f>IFERROR(MID(spotify_top_songs_audio_features[[#This Row],[artist_names]],SEARCH(",",spotify_top_songs_audio_features[[#This Row],[artist_names]])+2,99),"")</f>
        <v/>
      </c>
      <c r="W6150" t="str">
        <f>spotify_top_songs_audio_features[[#This Row],[source]]</f>
        <v>TSNMI / Atlantic</v>
      </c>
      <c r="X6150" s="1">
        <f>spotify_top_songs_audio_features[[#This Row],[streams]]</f>
        <v>4603243</v>
      </c>
      <c r="Y6150" t="str">
        <f>IF(Tabela2[[#This Row],[feat]]="","","Feat")</f>
        <v/>
      </c>
      <c r="Z6150" s="17" t="str">
        <f>CONCATENATE(INT(spotify_top_songs_audio_features[[#This Row],[duration_ms]]/(60*1000)),":",MOD(INT(spotify_top_songs_audio_features[[#This Row],[duration_ms]]/1000),60))</f>
        <v>2:47</v>
      </c>
      <c r="AA61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50" t="str">
        <f>spotify_top_songs_audio_features[[#This Row],[track_name]]</f>
        <v>Can I</v>
      </c>
    </row>
    <row r="6151" spans="1:28" x14ac:dyDescent="0.25">
      <c r="A6151" t="s">
        <v>2323</v>
      </c>
      <c r="B6151" t="s">
        <v>2324</v>
      </c>
      <c r="C6151" t="s">
        <v>2325</v>
      </c>
      <c r="D6151" t="s">
        <v>1264</v>
      </c>
      <c r="E6151" t="s">
        <v>97</v>
      </c>
      <c r="F6151" t="s">
        <v>32</v>
      </c>
      <c r="G6151" t="s">
        <v>25</v>
      </c>
      <c r="H6151">
        <v>784</v>
      </c>
      <c r="I6151">
        <v>632</v>
      </c>
      <c r="J6151">
        <v>347</v>
      </c>
      <c r="K6151" t="s">
        <v>2326</v>
      </c>
      <c r="L6151">
        <v>0</v>
      </c>
      <c r="M6151">
        <v>605</v>
      </c>
      <c r="N6151">
        <v>746</v>
      </c>
      <c r="O6151">
        <v>-6083</v>
      </c>
      <c r="P6151">
        <v>124603</v>
      </c>
      <c r="Q6151">
        <v>232839</v>
      </c>
      <c r="R6151">
        <v>1</v>
      </c>
      <c r="S6151">
        <v>4601709</v>
      </c>
      <c r="U6151" t="str">
        <f>IFERROR(LEFT(spotify_top_songs_audio_features[[#This Row],[artist_names]],SEARCH(",",spotify_top_songs_audio_features[[#This Row],[artist_names]])-1),spotify_top_songs_audio_features[[#This Row],[artist_names]])</f>
        <v>Lil Yachty</v>
      </c>
      <c r="V6151" t="str">
        <f>IFERROR(MID(spotify_top_songs_audio_features[[#This Row],[artist_names]],SEARCH(",",spotify_top_songs_audio_features[[#This Row],[artist_names]])+2,99),"")</f>
        <v>Tierra Whack, A$AP Rocky, Tyler, The Creator</v>
      </c>
      <c r="W6151" t="str">
        <f>spotify_top_songs_audio_features[[#This Row],[source]]</f>
        <v>Quality Control Music/Motown Records</v>
      </c>
      <c r="X6151" s="1">
        <f>spotify_top_songs_audio_features[[#This Row],[streams]]</f>
        <v>4601709</v>
      </c>
      <c r="Y6151" t="str">
        <f>IF(Tabela2[[#This Row],[feat]]="","","Feat")</f>
        <v>Feat</v>
      </c>
      <c r="Z6151" s="17" t="str">
        <f>CONCATENATE(INT(spotify_top_songs_audio_features[[#This Row],[duration_ms]]/(60*1000)),":",MOD(INT(spotify_top_songs_audio_features[[#This Row],[duration_ms]]/1000),60))</f>
        <v>3:52</v>
      </c>
      <c r="AA61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151" t="str">
        <f>spotify_top_songs_audio_features[[#This Row],[track_name]]</f>
        <v>T.D (Lil Yachty &amp; Tierra Whack feat. A$AP Rocky &amp; Tyler, The Creator)</v>
      </c>
    </row>
    <row r="6152" spans="1:28" x14ac:dyDescent="0.25">
      <c r="A6152" t="s">
        <v>4463</v>
      </c>
      <c r="B6152" t="s">
        <v>4464</v>
      </c>
      <c r="C6152" t="s">
        <v>4465</v>
      </c>
      <c r="D6152" t="s">
        <v>703</v>
      </c>
      <c r="E6152" t="s">
        <v>31</v>
      </c>
      <c r="F6152" t="s">
        <v>24</v>
      </c>
      <c r="G6152" t="s">
        <v>25</v>
      </c>
      <c r="H6152">
        <v>727</v>
      </c>
      <c r="I6152">
        <v>852</v>
      </c>
      <c r="J6152">
        <v>803</v>
      </c>
      <c r="K6152" t="s">
        <v>2640</v>
      </c>
      <c r="L6152">
        <v>0</v>
      </c>
      <c r="M6152">
        <v>122</v>
      </c>
      <c r="N6152">
        <v>922</v>
      </c>
      <c r="O6152">
        <v>-4682</v>
      </c>
      <c r="P6152">
        <v>110017</v>
      </c>
      <c r="Q6152">
        <v>214652</v>
      </c>
      <c r="R6152">
        <v>1</v>
      </c>
      <c r="S6152">
        <v>4601464</v>
      </c>
      <c r="U6152" t="str">
        <f>IFERROR(LEFT(spotify_top_songs_audio_features[[#This Row],[artist_names]],SEARCH(",",spotify_top_songs_audio_features[[#This Row],[artist_names]])-1),spotify_top_songs_audio_features[[#This Row],[artist_names]])</f>
        <v>Avril Lavigne</v>
      </c>
      <c r="V6152" t="str">
        <f>IFERROR(MID(spotify_top_songs_audio_features[[#This Row],[artist_names]],SEARCH(",",spotify_top_songs_audio_features[[#This Row],[artist_names]])+2,99),"")</f>
        <v>Nicki Minaj</v>
      </c>
      <c r="W6152" t="str">
        <f>spotify_top_songs_audio_features[[#This Row],[source]]</f>
        <v>BMG Rights Management (US) LLC</v>
      </c>
      <c r="X6152" s="1">
        <f>spotify_top_songs_audio_features[[#This Row],[streams]]</f>
        <v>4601464</v>
      </c>
      <c r="Y6152" t="str">
        <f>IF(Tabela2[[#This Row],[feat]]="","","Feat")</f>
        <v>Feat</v>
      </c>
      <c r="Z6152" s="17" t="str">
        <f>CONCATENATE(INT(spotify_top_songs_audio_features[[#This Row],[duration_ms]]/(60*1000)),":",MOD(INT(spotify_top_songs_audio_features[[#This Row],[duration_ms]]/1000),60))</f>
        <v>3:34</v>
      </c>
      <c r="AA61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52" t="str">
        <f>spotify_top_songs_audio_features[[#This Row],[track_name]]</f>
        <v>Dumb Blonde (feat. Nicki Minaj)</v>
      </c>
    </row>
    <row r="6153" spans="1:28" x14ac:dyDescent="0.25">
      <c r="A6153" t="s">
        <v>4853</v>
      </c>
      <c r="B6153" t="s">
        <v>284</v>
      </c>
      <c r="C6153" t="s">
        <v>4854</v>
      </c>
      <c r="D6153" t="s">
        <v>1092</v>
      </c>
      <c r="E6153" t="s">
        <v>97</v>
      </c>
      <c r="F6153" t="s">
        <v>32</v>
      </c>
      <c r="G6153" t="s">
        <v>25</v>
      </c>
      <c r="H6153">
        <v>761</v>
      </c>
      <c r="I6153">
        <v>598</v>
      </c>
      <c r="J6153">
        <v>182</v>
      </c>
      <c r="K6153" t="s">
        <v>4165</v>
      </c>
      <c r="L6153">
        <v>0</v>
      </c>
      <c r="M6153">
        <v>839</v>
      </c>
      <c r="N6153">
        <v>446</v>
      </c>
      <c r="O6153">
        <v>-7249</v>
      </c>
      <c r="P6153">
        <v>173897</v>
      </c>
      <c r="Q6153">
        <v>163974</v>
      </c>
      <c r="R6153">
        <v>4</v>
      </c>
      <c r="S6153">
        <v>4600548</v>
      </c>
      <c r="U615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6153" t="str">
        <f>IFERROR(MID(spotify_top_songs_audio_features[[#This Row],[artist_names]],SEARCH(",",spotify_top_songs_audio_features[[#This Row],[artist_names]])+2,99),"")</f>
        <v/>
      </c>
      <c r="W6153" t="str">
        <f>spotify_top_songs_audio_features[[#This Row],[source]]</f>
        <v>Cash Money/Drake LP6</v>
      </c>
      <c r="X6153" s="1">
        <f>spotify_top_songs_audio_features[[#This Row],[streams]]</f>
        <v>4600548</v>
      </c>
      <c r="Y6153" t="str">
        <f>IF(Tabela2[[#This Row],[feat]]="","","Feat")</f>
        <v/>
      </c>
      <c r="Z6153" s="17" t="str">
        <f>CONCATENATE(INT(spotify_top_songs_audio_features[[#This Row],[duration_ms]]/(60*1000)),":",MOD(INT(spotify_top_songs_audio_features[[#This Row],[duration_ms]]/1000),60))</f>
        <v>2:43</v>
      </c>
      <c r="AA61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153" t="str">
        <f>spotify_top_songs_audio_features[[#This Row],[track_name]]</f>
        <v>Can’t Take A Joke</v>
      </c>
    </row>
    <row r="6154" spans="1:28" x14ac:dyDescent="0.25">
      <c r="A6154" t="s">
        <v>1402</v>
      </c>
      <c r="B6154" t="s">
        <v>1403</v>
      </c>
      <c r="C6154" t="s">
        <v>1404</v>
      </c>
      <c r="D6154" t="s">
        <v>264</v>
      </c>
      <c r="E6154" t="s">
        <v>31</v>
      </c>
      <c r="F6154" t="s">
        <v>24</v>
      </c>
      <c r="G6154" t="s">
        <v>25</v>
      </c>
      <c r="H6154">
        <v>919</v>
      </c>
      <c r="I6154">
        <v>538</v>
      </c>
      <c r="J6154">
        <v>241</v>
      </c>
      <c r="K6154" t="s">
        <v>1405</v>
      </c>
      <c r="L6154">
        <v>415</v>
      </c>
      <c r="M6154">
        <v>956</v>
      </c>
      <c r="N6154">
        <v>597</v>
      </c>
      <c r="O6154">
        <v>-615</v>
      </c>
      <c r="P6154">
        <v>124952</v>
      </c>
      <c r="Q6154">
        <v>203570</v>
      </c>
      <c r="R6154">
        <v>1</v>
      </c>
      <c r="S6154">
        <v>4599461</v>
      </c>
      <c r="U6154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6154" t="str">
        <f>IFERROR(MID(spotify_top_songs_audio_features[[#This Row],[artist_names]],SEARCH(",",spotify_top_songs_audio_features[[#This Row],[artist_names]])+2,99),"")</f>
        <v>Ky-Mani Marley, Stefflon Don, Vybz Kartel</v>
      </c>
      <c r="W6154" t="str">
        <f>spotify_top_songs_audio_features[[#This Row],[source]]</f>
        <v>Bad Vibes Forever / EMPIRE</v>
      </c>
      <c r="X6154" s="1">
        <f>spotify_top_songs_audio_features[[#This Row],[streams]]</f>
        <v>4599461</v>
      </c>
      <c r="Y6154" t="str">
        <f>IF(Tabela2[[#This Row],[feat]]="","","Feat")</f>
        <v>Feat</v>
      </c>
      <c r="Z6154" s="17" t="str">
        <f>CONCATENATE(INT(spotify_top_songs_audio_features[[#This Row],[duration_ms]]/(60*1000)),":",MOD(INT(spotify_top_songs_audio_features[[#This Row],[duration_ms]]/1000),60))</f>
        <v>3:23</v>
      </c>
      <c r="AA61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54" t="str">
        <f>spotify_top_songs_audio_features[[#This Row],[track_name]]</f>
        <v>Royalty (feat. Ky-Mani Marley, Stefflon Don &amp; Vybz Kartel)</v>
      </c>
    </row>
    <row r="6155" spans="1:28" x14ac:dyDescent="0.25">
      <c r="A6155" t="s">
        <v>1261</v>
      </c>
      <c r="B6155" t="s">
        <v>1262</v>
      </c>
      <c r="C6155" t="s">
        <v>1263</v>
      </c>
      <c r="D6155" t="s">
        <v>1264</v>
      </c>
      <c r="E6155" t="s">
        <v>58</v>
      </c>
      <c r="F6155" t="s">
        <v>24</v>
      </c>
      <c r="G6155" t="s">
        <v>25</v>
      </c>
      <c r="H6155">
        <v>83</v>
      </c>
      <c r="I6155">
        <v>625</v>
      </c>
      <c r="J6155">
        <v>573</v>
      </c>
      <c r="K6155" t="s">
        <v>1265</v>
      </c>
      <c r="L6155">
        <v>0</v>
      </c>
      <c r="M6155">
        <v>302</v>
      </c>
      <c r="N6155">
        <v>884</v>
      </c>
      <c r="O6155">
        <v>-3678</v>
      </c>
      <c r="P6155">
        <v>138046</v>
      </c>
      <c r="Q6155">
        <v>205636</v>
      </c>
      <c r="R6155">
        <v>7</v>
      </c>
      <c r="S6155">
        <v>4598294</v>
      </c>
      <c r="U6155" t="str">
        <f>IFERROR(LEFT(spotify_top_songs_audio_features[[#This Row],[artist_names]],SEARCH(",",spotify_top_songs_audio_features[[#This Row],[artist_names]])-1),spotify_top_songs_audio_features[[#This Row],[artist_names]])</f>
        <v>Lil Yachty</v>
      </c>
      <c r="V6155" t="str">
        <f>IFERROR(MID(spotify_top_songs_audio_features[[#This Row],[artist_names]],SEARCH(",",spotify_top_songs_audio_features[[#This Row],[artist_names]])+2,99),"")</f>
        <v>DaBaby, Drake</v>
      </c>
      <c r="W6155" t="str">
        <f>spotify_top_songs_audio_features[[#This Row],[source]]</f>
        <v>Quality Control Music/Motown Records</v>
      </c>
      <c r="X6155" s="1">
        <f>spotify_top_songs_audio_features[[#This Row],[streams]]</f>
        <v>4598294</v>
      </c>
      <c r="Y6155" t="str">
        <f>IF(Tabela2[[#This Row],[feat]]="","","Feat")</f>
        <v>Feat</v>
      </c>
      <c r="Z6155" s="17" t="str">
        <f>CONCATENATE(INT(spotify_top_songs_audio_features[[#This Row],[duration_ms]]/(60*1000)),":",MOD(INT(spotify_top_songs_audio_features[[#This Row],[duration_ms]]/1000),60))</f>
        <v>3:25</v>
      </c>
      <c r="AA61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55" t="str">
        <f>spotify_top_songs_audio_features[[#This Row],[track_name]]</f>
        <v>Oprah's Bank Account (Lil Yachty &amp; DaBaby feat. Drake)</v>
      </c>
    </row>
    <row r="6156" spans="1:28" x14ac:dyDescent="0.25">
      <c r="A6156" t="s">
        <v>14327</v>
      </c>
      <c r="B6156" t="s">
        <v>14328</v>
      </c>
      <c r="C6156" t="s">
        <v>14329</v>
      </c>
      <c r="D6156" t="s">
        <v>12408</v>
      </c>
      <c r="E6156" t="s">
        <v>58</v>
      </c>
      <c r="F6156" t="s">
        <v>32</v>
      </c>
      <c r="G6156" t="s">
        <v>25</v>
      </c>
      <c r="H6156">
        <v>793</v>
      </c>
      <c r="I6156">
        <v>574</v>
      </c>
      <c r="J6156">
        <v>435</v>
      </c>
      <c r="K6156" t="s">
        <v>1364</v>
      </c>
      <c r="L6156">
        <v>0</v>
      </c>
      <c r="M6156">
        <v>156</v>
      </c>
      <c r="N6156">
        <v>601</v>
      </c>
      <c r="O6156">
        <v>-3509</v>
      </c>
      <c r="P6156">
        <v>136982</v>
      </c>
      <c r="Q6156">
        <v>199227</v>
      </c>
      <c r="R6156">
        <v>1</v>
      </c>
      <c r="S6156">
        <v>4597569</v>
      </c>
      <c r="U6156" t="str">
        <f>IFERROR(LEFT(spotify_top_songs_audio_features[[#This Row],[artist_names]],SEARCH(",",spotify_top_songs_audio_features[[#This Row],[artist_names]])-1),spotify_top_songs_audio_features[[#This Row],[artist_names]])</f>
        <v>Huncho Jack</v>
      </c>
      <c r="V6156" t="str">
        <f>IFERROR(MID(spotify_top_songs_audio_features[[#This Row],[artist_names]],SEARCH(",",spotify_top_songs_audio_features[[#This Row],[artist_names]])+2,99),"")</f>
        <v>Travis Scott, Quavo</v>
      </c>
      <c r="W6156" t="str">
        <f>spotify_top_songs_audio_features[[#This Row],[source]]</f>
        <v>Quality Control Music - Epic</v>
      </c>
      <c r="X6156" s="1">
        <f>spotify_top_songs_audio_features[[#This Row],[streams]]</f>
        <v>4597569</v>
      </c>
      <c r="Y6156" t="str">
        <f>IF(Tabela2[[#This Row],[feat]]="","","Feat")</f>
        <v>Feat</v>
      </c>
      <c r="Z6156" s="17" t="str">
        <f>CONCATENATE(INT(spotify_top_songs_audio_features[[#This Row],[duration_ms]]/(60*1000)),":",MOD(INT(spotify_top_songs_audio_features[[#This Row],[duration_ms]]/1000),60))</f>
        <v>3:19</v>
      </c>
      <c r="AA61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56" t="str">
        <f>spotify_top_songs_audio_features[[#This Row],[track_name]]</f>
        <v>Huncho Jack</v>
      </c>
    </row>
    <row r="6157" spans="1:28" x14ac:dyDescent="0.25">
      <c r="A6157" t="s">
        <v>2327</v>
      </c>
      <c r="B6157" t="s">
        <v>2328</v>
      </c>
      <c r="C6157" t="s">
        <v>2329</v>
      </c>
      <c r="D6157" t="s">
        <v>53</v>
      </c>
      <c r="E6157" t="s">
        <v>31</v>
      </c>
      <c r="F6157" t="s">
        <v>24</v>
      </c>
      <c r="G6157" t="s">
        <v>25</v>
      </c>
      <c r="H6157">
        <v>716</v>
      </c>
      <c r="I6157">
        <v>588</v>
      </c>
      <c r="J6157">
        <v>116</v>
      </c>
      <c r="K6157" t="s">
        <v>1075</v>
      </c>
      <c r="L6157">
        <v>0</v>
      </c>
      <c r="M6157">
        <v>847</v>
      </c>
      <c r="N6157">
        <v>707</v>
      </c>
      <c r="O6157">
        <v>-3952</v>
      </c>
      <c r="P6157">
        <v>165896</v>
      </c>
      <c r="Q6157">
        <v>183547</v>
      </c>
      <c r="R6157">
        <v>1</v>
      </c>
      <c r="S6157">
        <v>4596684</v>
      </c>
      <c r="U6157" t="str">
        <f>IFERROR(LEFT(spotify_top_songs_audio_features[[#This Row],[artist_names]],SEARCH(",",spotify_top_songs_audio_features[[#This Row],[artist_names]])-1),spotify_top_songs_audio_features[[#This Row],[artist_names]])</f>
        <v>Camilo</v>
      </c>
      <c r="V6157" t="str">
        <f>IFERROR(MID(spotify_top_songs_audio_features[[#This Row],[artist_names]],SEARCH(",",spotify_top_songs_audio_features[[#This Row],[artist_names]])+2,99),"")</f>
        <v>Evaluna Montaner</v>
      </c>
      <c r="W6157" t="str">
        <f>spotify_top_songs_audio_features[[#This Row],[source]]</f>
        <v>Sony Music Latin</v>
      </c>
      <c r="X6157" s="1">
        <f>spotify_top_songs_audio_features[[#This Row],[streams]]</f>
        <v>4596684</v>
      </c>
      <c r="Y6157" t="str">
        <f>IF(Tabela2[[#This Row],[feat]]="","","Feat")</f>
        <v>Feat</v>
      </c>
      <c r="Z6157" s="17" t="str">
        <f>CONCATENATE(INT(spotify_top_songs_audio_features[[#This Row],[duration_ms]]/(60*1000)),":",MOD(INT(spotify_top_songs_audio_features[[#This Row],[duration_ms]]/1000),60))</f>
        <v>3:3</v>
      </c>
      <c r="AA61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57" t="str">
        <f>spotify_top_songs_audio_features[[#This Row],[track_name]]</f>
        <v>Por Primera Vez</v>
      </c>
    </row>
    <row r="6158" spans="1:28" x14ac:dyDescent="0.25">
      <c r="A6158" t="s">
        <v>7730</v>
      </c>
      <c r="B6158" t="s">
        <v>1257</v>
      </c>
      <c r="C6158" t="s">
        <v>7731</v>
      </c>
      <c r="D6158" t="s">
        <v>6307</v>
      </c>
      <c r="E6158" t="s">
        <v>102</v>
      </c>
      <c r="F6158" t="s">
        <v>24</v>
      </c>
      <c r="G6158" t="s">
        <v>25</v>
      </c>
      <c r="H6158">
        <v>592</v>
      </c>
      <c r="I6158">
        <v>961</v>
      </c>
      <c r="J6158">
        <v>96</v>
      </c>
      <c r="K6158" t="s">
        <v>7732</v>
      </c>
      <c r="L6158">
        <v>0</v>
      </c>
      <c r="M6158">
        <v>882</v>
      </c>
      <c r="N6158">
        <v>508</v>
      </c>
      <c r="O6158">
        <v>-1807</v>
      </c>
      <c r="P6158">
        <v>109826</v>
      </c>
      <c r="Q6158">
        <v>237077</v>
      </c>
      <c r="R6158">
        <v>1</v>
      </c>
      <c r="S6158">
        <v>4593934</v>
      </c>
      <c r="U6158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6158" t="str">
        <f>IFERROR(MID(spotify_top_songs_audio_features[[#This Row],[artist_names]],SEARCH(",",spotify_top_songs_audio_features[[#This Row],[artist_names]])+2,99),"")</f>
        <v/>
      </c>
      <c r="W6158" t="str">
        <f>spotify_top_songs_audio_features[[#This Row],[source]]</f>
        <v>2018 YG Entertainment, distributed through Interscope Records</v>
      </c>
      <c r="X6158" s="1">
        <f>spotify_top_songs_audio_features[[#This Row],[streams]]</f>
        <v>4593934</v>
      </c>
      <c r="Y6158" t="str">
        <f>IF(Tabela2[[#This Row],[feat]]="","","Feat")</f>
        <v/>
      </c>
      <c r="Z6158" s="17" t="str">
        <f>CONCATENATE(INT(spotify_top_songs_audio_features[[#This Row],[duration_ms]]/(60*1000)),":",MOD(INT(spotify_top_songs_audio_features[[#This Row],[duration_ms]]/1000),60))</f>
        <v>3:57</v>
      </c>
      <c r="AA61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158" t="str">
        <f>spotify_top_songs_audio_features[[#This Row],[track_name]]</f>
        <v>Forever Young</v>
      </c>
    </row>
    <row r="6159" spans="1:28" x14ac:dyDescent="0.25">
      <c r="A6159" t="s">
        <v>9698</v>
      </c>
      <c r="B6159" t="s">
        <v>1957</v>
      </c>
      <c r="C6159" t="s">
        <v>9699</v>
      </c>
      <c r="D6159" t="s">
        <v>22</v>
      </c>
      <c r="E6159" t="s">
        <v>58</v>
      </c>
      <c r="F6159" t="s">
        <v>24</v>
      </c>
      <c r="G6159" t="s">
        <v>25</v>
      </c>
      <c r="H6159">
        <v>626</v>
      </c>
      <c r="I6159">
        <v>749</v>
      </c>
      <c r="J6159">
        <v>443</v>
      </c>
      <c r="K6159" t="s">
        <v>9700</v>
      </c>
      <c r="L6159">
        <v>0</v>
      </c>
      <c r="M6159">
        <v>215</v>
      </c>
      <c r="N6159">
        <v>6</v>
      </c>
      <c r="O6159">
        <v>-5406</v>
      </c>
      <c r="P6159">
        <v>90033</v>
      </c>
      <c r="Q6159">
        <v>200299</v>
      </c>
      <c r="R6159">
        <v>1</v>
      </c>
      <c r="S6159">
        <v>4593343</v>
      </c>
      <c r="U6159" t="str">
        <f>IFERROR(LEFT(spotify_top_songs_audio_features[[#This Row],[artist_names]],SEARCH(",",spotify_top_songs_audio_features[[#This Row],[artist_names]])-1),spotify_top_songs_audio_features[[#This Row],[artist_names]])</f>
        <v>Little Mix</v>
      </c>
      <c r="V6159" t="str">
        <f>IFERROR(MID(spotify_top_songs_audio_features[[#This Row],[artist_names]],SEARCH(",",spotify_top_songs_audio_features[[#This Row],[artist_names]])+2,99),"")</f>
        <v/>
      </c>
      <c r="W6159" t="str">
        <f>spotify_top_songs_audio_features[[#This Row],[source]]</f>
        <v>RCA Records Label</v>
      </c>
      <c r="X6159" s="1">
        <f>spotify_top_songs_audio_features[[#This Row],[streams]]</f>
        <v>4593343</v>
      </c>
      <c r="Y6159" t="str">
        <f>IF(Tabela2[[#This Row],[feat]]="","","Feat")</f>
        <v/>
      </c>
      <c r="Z6159" s="17" t="str">
        <f>CONCATENATE(INT(spotify_top_songs_audio_features[[#This Row],[duration_ms]]/(60*1000)),":",MOD(INT(spotify_top_songs_audio_features[[#This Row],[duration_ms]]/1000),60))</f>
        <v>3:20</v>
      </c>
      <c r="AA61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59" t="str">
        <f>spotify_top_songs_audio_features[[#This Row],[track_name]]</f>
        <v>Break Up Song</v>
      </c>
    </row>
    <row r="6160" spans="1:28" x14ac:dyDescent="0.25">
      <c r="A6160" t="s">
        <v>14946</v>
      </c>
      <c r="B6160" t="s">
        <v>10600</v>
      </c>
      <c r="C6160" t="s">
        <v>14947</v>
      </c>
      <c r="D6160" t="s">
        <v>182</v>
      </c>
      <c r="E6160" t="s">
        <v>142</v>
      </c>
      <c r="F6160" t="s">
        <v>32</v>
      </c>
      <c r="G6160" t="s">
        <v>25</v>
      </c>
      <c r="H6160">
        <v>729</v>
      </c>
      <c r="I6160">
        <v>675</v>
      </c>
      <c r="J6160">
        <v>415</v>
      </c>
      <c r="K6160" t="s">
        <v>4808</v>
      </c>
      <c r="L6160">
        <v>0</v>
      </c>
      <c r="M6160">
        <v>985</v>
      </c>
      <c r="N6160">
        <v>332</v>
      </c>
      <c r="O6160">
        <v>-562</v>
      </c>
      <c r="P6160">
        <v>116016</v>
      </c>
      <c r="Q6160">
        <v>214667</v>
      </c>
      <c r="R6160">
        <v>1</v>
      </c>
      <c r="S6160">
        <v>4592269</v>
      </c>
      <c r="U6160" t="str">
        <f>IFERROR(LEFT(spotify_top_songs_audio_features[[#This Row],[artist_names]],SEARCH(",",spotify_top_songs_audio_features[[#This Row],[artist_names]])-1),spotify_top_songs_audio_features[[#This Row],[artist_names]])</f>
        <v>Florence + The Machine</v>
      </c>
      <c r="V6160" t="str">
        <f>IFERROR(MID(spotify_top_songs_audio_features[[#This Row],[artist_names]],SEARCH(",",spotify_top_songs_audio_features[[#This Row],[artist_names]])+2,99),"")</f>
        <v/>
      </c>
      <c r="W6160" t="str">
        <f>spotify_top_songs_audio_features[[#This Row],[source]]</f>
        <v>EMI</v>
      </c>
      <c r="X6160" s="1">
        <f>spotify_top_songs_audio_features[[#This Row],[streams]]</f>
        <v>4592269</v>
      </c>
      <c r="Y6160" t="str">
        <f>IF(Tabela2[[#This Row],[feat]]="","","Feat")</f>
        <v/>
      </c>
      <c r="Z6160" s="17" t="str">
        <f>CONCATENATE(INT(spotify_top_songs_audio_features[[#This Row],[duration_ms]]/(60*1000)),":",MOD(INT(spotify_top_songs_audio_features[[#This Row],[duration_ms]]/1000),60))</f>
        <v>3:34</v>
      </c>
      <c r="AA61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160" t="str">
        <f>spotify_top_songs_audio_features[[#This Row],[track_name]]</f>
        <v>Hunger</v>
      </c>
    </row>
    <row r="6161" spans="1:28" x14ac:dyDescent="0.25">
      <c r="A6161" t="s">
        <v>9931</v>
      </c>
      <c r="B6161" t="s">
        <v>673</v>
      </c>
      <c r="C6161" t="s">
        <v>9932</v>
      </c>
      <c r="D6161" t="s">
        <v>479</v>
      </c>
      <c r="E6161" t="s">
        <v>70</v>
      </c>
      <c r="F6161" t="s">
        <v>32</v>
      </c>
      <c r="G6161" t="s">
        <v>25</v>
      </c>
      <c r="H6161">
        <v>853</v>
      </c>
      <c r="I6161">
        <v>688</v>
      </c>
      <c r="J6161">
        <v>296</v>
      </c>
      <c r="K6161" t="s">
        <v>9621</v>
      </c>
      <c r="L6161">
        <v>0</v>
      </c>
      <c r="M6161">
        <v>151</v>
      </c>
      <c r="N6161">
        <v>565</v>
      </c>
      <c r="O6161">
        <v>-6509</v>
      </c>
      <c r="P6161">
        <v>150012</v>
      </c>
      <c r="Q6161">
        <v>166693</v>
      </c>
      <c r="R6161">
        <v>1</v>
      </c>
      <c r="S6161">
        <v>4592085</v>
      </c>
      <c r="U6161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6161" t="str">
        <f>IFERROR(MID(spotify_top_songs_audio_features[[#This Row],[artist_names]],SEARCH(",",spotify_top_songs_audio_features[[#This Row],[artist_names]])+2,99),"")</f>
        <v/>
      </c>
      <c r="W6161" t="str">
        <f>spotify_top_songs_audio_features[[#This Row],[source]]</f>
        <v>Epic/300/Atlantic Recording Corporation</v>
      </c>
      <c r="X6161" s="1">
        <f>spotify_top_songs_audio_features[[#This Row],[streams]]</f>
        <v>4592085</v>
      </c>
      <c r="Y6161" t="str">
        <f>IF(Tabela2[[#This Row],[feat]]="","","Feat")</f>
        <v/>
      </c>
      <c r="Z6161" s="17" t="str">
        <f>CONCATENATE(INT(spotify_top_songs_audio_features[[#This Row],[duration_ms]]/(60*1000)),":",MOD(INT(spotify_top_songs_audio_features[[#This Row],[duration_ms]]/1000),60))</f>
        <v>2:46</v>
      </c>
      <c r="AA61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61" t="str">
        <f>spotify_top_songs_audio_features[[#This Row],[track_name]]</f>
        <v>Feed Me Dope</v>
      </c>
    </row>
    <row r="6162" spans="1:28" x14ac:dyDescent="0.25">
      <c r="A6162" t="s">
        <v>3085</v>
      </c>
      <c r="B6162" t="s">
        <v>2175</v>
      </c>
      <c r="C6162" t="s">
        <v>3086</v>
      </c>
      <c r="D6162" t="s">
        <v>1101</v>
      </c>
      <c r="E6162" t="s">
        <v>31</v>
      </c>
      <c r="F6162" t="s">
        <v>32</v>
      </c>
      <c r="G6162" t="s">
        <v>25</v>
      </c>
      <c r="H6162">
        <v>569</v>
      </c>
      <c r="I6162">
        <v>785</v>
      </c>
      <c r="J6162">
        <v>457</v>
      </c>
      <c r="K6162" t="s">
        <v>3087</v>
      </c>
      <c r="L6162">
        <v>1.12E-4</v>
      </c>
      <c r="M6162">
        <v>86</v>
      </c>
      <c r="N6162">
        <v>303</v>
      </c>
      <c r="O6162">
        <v>-4057</v>
      </c>
      <c r="P6162">
        <v>128031</v>
      </c>
      <c r="Q6162">
        <v>148387</v>
      </c>
      <c r="R6162">
        <v>1</v>
      </c>
      <c r="S6162">
        <v>4591421</v>
      </c>
      <c r="U6162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6162" t="str">
        <f>IFERROR(MID(spotify_top_songs_audio_features[[#This Row],[artist_names]],SEARCH(",",spotify_top_songs_audio_features[[#This Row],[artist_names]])+2,99),"")</f>
        <v/>
      </c>
      <c r="W6162" t="str">
        <f>spotify_top_songs_audio_features[[#This Row],[source]]</f>
        <v>Universal Music AB</v>
      </c>
      <c r="X6162" s="1">
        <f>spotify_top_songs_audio_features[[#This Row],[streams]]</f>
        <v>4591421</v>
      </c>
      <c r="Y6162" t="str">
        <f>IF(Tabela2[[#This Row],[feat]]="","","Feat")</f>
        <v/>
      </c>
      <c r="Z6162" s="17" t="str">
        <f>CONCATENATE(INT(spotify_top_songs_audio_features[[#This Row],[duration_ms]]/(60*1000)),":",MOD(INT(spotify_top_songs_audio_features[[#This Row],[duration_ms]]/1000),60))</f>
        <v>2:28</v>
      </c>
      <c r="AA61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62" t="str">
        <f>spotify_top_songs_audio_features[[#This Row],[track_name]]</f>
        <v>Addicted To You</v>
      </c>
    </row>
    <row r="6163" spans="1:28" x14ac:dyDescent="0.25">
      <c r="A6163" t="s">
        <v>10162</v>
      </c>
      <c r="B6163" t="s">
        <v>284</v>
      </c>
      <c r="C6163" t="s">
        <v>10163</v>
      </c>
      <c r="D6163" t="s">
        <v>397</v>
      </c>
      <c r="E6163" t="s">
        <v>86</v>
      </c>
      <c r="F6163" t="s">
        <v>32</v>
      </c>
      <c r="G6163" t="s">
        <v>25</v>
      </c>
      <c r="H6163">
        <v>676</v>
      </c>
      <c r="I6163">
        <v>717</v>
      </c>
      <c r="J6163">
        <v>874</v>
      </c>
      <c r="K6163" t="s">
        <v>9943</v>
      </c>
      <c r="L6163">
        <v>368</v>
      </c>
      <c r="M6163">
        <v>974</v>
      </c>
      <c r="N6163">
        <v>558</v>
      </c>
      <c r="O6163">
        <v>-8219</v>
      </c>
      <c r="P6163">
        <v>157628</v>
      </c>
      <c r="Q6163">
        <v>241000</v>
      </c>
      <c r="R6163">
        <v>1</v>
      </c>
      <c r="S6163">
        <v>4590009</v>
      </c>
      <c r="U6163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6163" t="str">
        <f>IFERROR(MID(spotify_top_songs_audio_features[[#This Row],[artist_names]],SEARCH(",",spotify_top_songs_audio_features[[#This Row],[artist_names]])+2,99),"")</f>
        <v/>
      </c>
      <c r="W6163" t="str">
        <f>spotify_top_songs_audio_features[[#This Row],[source]]</f>
        <v>Cash Money Records/Young Money Ent./Universal Rec.</v>
      </c>
      <c r="X6163" s="1">
        <f>spotify_top_songs_audio_features[[#This Row],[streams]]</f>
        <v>4590009</v>
      </c>
      <c r="Y6163" t="str">
        <f>IF(Tabela2[[#This Row],[feat]]="","","Feat")</f>
        <v/>
      </c>
      <c r="Z6163" s="17" t="str">
        <f>CONCATENATE(INT(spotify_top_songs_audio_features[[#This Row],[duration_ms]]/(60*1000)),":",MOD(INT(spotify_top_songs_audio_features[[#This Row],[duration_ms]]/1000),60))</f>
        <v>4:1</v>
      </c>
      <c r="AA61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163" t="str">
        <f>spotify_top_songs_audio_features[[#This Row],[track_name]]</f>
        <v>The Motion</v>
      </c>
    </row>
    <row r="6164" spans="1:28" x14ac:dyDescent="0.25">
      <c r="A6164" t="s">
        <v>3951</v>
      </c>
      <c r="B6164" t="s">
        <v>3952</v>
      </c>
      <c r="C6164" t="s">
        <v>3953</v>
      </c>
      <c r="D6164" t="s">
        <v>30</v>
      </c>
      <c r="E6164" t="s">
        <v>31</v>
      </c>
      <c r="F6164" t="s">
        <v>24</v>
      </c>
      <c r="G6164" t="s">
        <v>25</v>
      </c>
      <c r="H6164">
        <v>388</v>
      </c>
      <c r="I6164">
        <v>777</v>
      </c>
      <c r="J6164">
        <v>241</v>
      </c>
      <c r="K6164" t="s">
        <v>3954</v>
      </c>
      <c r="L6164">
        <v>0</v>
      </c>
      <c r="M6164">
        <v>288</v>
      </c>
      <c r="N6164">
        <v>192</v>
      </c>
      <c r="O6164">
        <v>-555</v>
      </c>
      <c r="P6164">
        <v>175933</v>
      </c>
      <c r="Q6164">
        <v>298133</v>
      </c>
      <c r="R6164">
        <v>1</v>
      </c>
      <c r="S6164">
        <v>4589859</v>
      </c>
      <c r="U6164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164" t="str">
        <f>IFERROR(MID(spotify_top_songs_audio_features[[#This Row],[artist_names]],SEARCH(",",spotify_top_songs_audio_features[[#This Row],[artist_names]])+2,99),"")</f>
        <v>Jaden</v>
      </c>
      <c r="W6164" t="str">
        <f>spotify_top_songs_audio_features[[#This Row],[source]]</f>
        <v>Def Jam Recordings</v>
      </c>
      <c r="X6164" s="1">
        <f>spotify_top_songs_audio_features[[#This Row],[streams]]</f>
        <v>4589859</v>
      </c>
      <c r="Y6164" t="str">
        <f>IF(Tabela2[[#This Row],[feat]]="","","Feat")</f>
        <v>Feat</v>
      </c>
      <c r="Z6164" s="17" t="str">
        <f>CONCATENATE(INT(spotify_top_songs_audio_features[[#This Row],[duration_ms]]/(60*1000)),":",MOD(INT(spotify_top_songs_audio_features[[#This Row],[duration_ms]]/1000),60))</f>
        <v>4:58</v>
      </c>
      <c r="AA61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64" t="str">
        <f>spotify_top_songs_audio_features[[#This Row],[track_name]]</f>
        <v>ICONIC (ft. Jaden Smith)</v>
      </c>
    </row>
    <row r="6165" spans="1:28" x14ac:dyDescent="0.25">
      <c r="A6165" t="s">
        <v>10776</v>
      </c>
      <c r="B6165" t="s">
        <v>4006</v>
      </c>
      <c r="C6165" t="s">
        <v>4007</v>
      </c>
      <c r="D6165" t="s">
        <v>777</v>
      </c>
      <c r="E6165" t="s">
        <v>58</v>
      </c>
      <c r="F6165" t="s">
        <v>32</v>
      </c>
      <c r="G6165" t="s">
        <v>25</v>
      </c>
      <c r="H6165">
        <v>615</v>
      </c>
      <c r="I6165">
        <v>677</v>
      </c>
      <c r="J6165">
        <v>363</v>
      </c>
      <c r="K6165" t="s">
        <v>2079</v>
      </c>
      <c r="L6165">
        <v>0</v>
      </c>
      <c r="M6165">
        <v>543</v>
      </c>
      <c r="N6165">
        <v>608</v>
      </c>
      <c r="O6165">
        <v>-7906</v>
      </c>
      <c r="P6165">
        <v>170117</v>
      </c>
      <c r="Q6165">
        <v>209232</v>
      </c>
      <c r="R6165">
        <v>3</v>
      </c>
      <c r="S6165">
        <v>4587551</v>
      </c>
      <c r="U6165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6165" t="str">
        <f>IFERROR(MID(spotify_top_songs_audio_features[[#This Row],[artist_names]],SEARCH(",",spotify_top_songs_audio_features[[#This Row],[artist_names]])+2,99),"")</f>
        <v>RAF Camora, Gzuz</v>
      </c>
      <c r="W6165" t="str">
        <f>spotify_top_songs_audio_features[[#This Row],[source]]</f>
        <v>187 Strassenbande</v>
      </c>
      <c r="X6165" s="1">
        <f>spotify_top_songs_audio_features[[#This Row],[streams]]</f>
        <v>4587551</v>
      </c>
      <c r="Y6165" t="str">
        <f>IF(Tabela2[[#This Row],[feat]]="","","Feat")</f>
        <v>Feat</v>
      </c>
      <c r="Z6165" s="17" t="str">
        <f>CONCATENATE(INT(spotify_top_songs_audio_features[[#This Row],[duration_ms]]/(60*1000)),":",MOD(INT(spotify_top_songs_audio_features[[#This Row],[duration_ms]]/1000),60))</f>
        <v>3:29</v>
      </c>
      <c r="AA61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65" t="str">
        <f>spotify_top_songs_audio_features[[#This Row],[track_name]]</f>
        <v>Kokain</v>
      </c>
    </row>
    <row r="6166" spans="1:28" x14ac:dyDescent="0.25">
      <c r="A6166" t="s">
        <v>3558</v>
      </c>
      <c r="B6166" t="s">
        <v>289</v>
      </c>
      <c r="C6166" t="s">
        <v>410</v>
      </c>
      <c r="D6166" t="s">
        <v>37</v>
      </c>
      <c r="E6166" t="s">
        <v>31</v>
      </c>
      <c r="F6166" t="s">
        <v>24</v>
      </c>
      <c r="G6166" t="s">
        <v>25</v>
      </c>
      <c r="H6166">
        <v>877</v>
      </c>
      <c r="I6166">
        <v>688</v>
      </c>
      <c r="J6166">
        <v>11</v>
      </c>
      <c r="K6166" t="s">
        <v>470</v>
      </c>
      <c r="L6166">
        <v>0</v>
      </c>
      <c r="M6166">
        <v>872</v>
      </c>
      <c r="N6166">
        <v>921</v>
      </c>
      <c r="O6166">
        <v>-7254</v>
      </c>
      <c r="P6166">
        <v>131022</v>
      </c>
      <c r="Q6166">
        <v>204693</v>
      </c>
      <c r="R6166">
        <v>1</v>
      </c>
      <c r="S6166">
        <v>4586807</v>
      </c>
      <c r="U6166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6166" t="str">
        <f>IFERROR(MID(spotify_top_songs_audio_features[[#This Row],[artist_names]],SEARCH(",",spotify_top_songs_audio_features[[#This Row],[artist_names]])+2,99),"")</f>
        <v/>
      </c>
      <c r="W6166" t="str">
        <f>spotify_top_songs_audio_features[[#This Row],[source]]</f>
        <v>Island Records</v>
      </c>
      <c r="X6166" s="1">
        <f>spotify_top_songs_audio_features[[#This Row],[streams]]</f>
        <v>4586807</v>
      </c>
      <c r="Y6166" t="str">
        <f>IF(Tabela2[[#This Row],[feat]]="","","Feat")</f>
        <v/>
      </c>
      <c r="Z6166" s="17" t="str">
        <f>CONCATENATE(INT(spotify_top_songs_audio_features[[#This Row],[duration_ms]]/(60*1000)),":",MOD(INT(spotify_top_songs_audio_features[[#This Row],[duration_ms]]/1000),60))</f>
        <v>3:24</v>
      </c>
      <c r="AA61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66" t="str">
        <f>spotify_top_songs_audio_features[[#This Row],[track_name]]</f>
        <v>Queen</v>
      </c>
    </row>
    <row r="6167" spans="1:28" x14ac:dyDescent="0.25">
      <c r="A6167" t="s">
        <v>909</v>
      </c>
      <c r="B6167" t="s">
        <v>125</v>
      </c>
      <c r="C6167" t="s">
        <v>910</v>
      </c>
      <c r="D6167" t="s">
        <v>127</v>
      </c>
      <c r="E6167" t="s">
        <v>86</v>
      </c>
      <c r="F6167" t="s">
        <v>32</v>
      </c>
      <c r="G6167" t="s">
        <v>25</v>
      </c>
      <c r="H6167">
        <v>51</v>
      </c>
      <c r="I6167">
        <v>842</v>
      </c>
      <c r="J6167">
        <v>103</v>
      </c>
      <c r="K6167" t="s">
        <v>911</v>
      </c>
      <c r="L6167">
        <v>0</v>
      </c>
      <c r="M6167">
        <v>346</v>
      </c>
      <c r="N6167">
        <v>302</v>
      </c>
      <c r="O6167">
        <v>-2782</v>
      </c>
      <c r="P6167">
        <v>87605</v>
      </c>
      <c r="Q6167">
        <v>240339</v>
      </c>
      <c r="R6167">
        <v>1</v>
      </c>
      <c r="S6167">
        <v>4584909</v>
      </c>
      <c r="U6167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167" t="str">
        <f>IFERROR(MID(spotify_top_songs_audio_features[[#This Row],[artist_names]],SEARCH(",",spotify_top_songs_audio_features[[#This Row],[artist_names]])+2,99),"")</f>
        <v/>
      </c>
      <c r="W6167" t="str">
        <f>spotify_top_songs_audio_features[[#This Row],[source]]</f>
        <v>BIGHIT MUSIC</v>
      </c>
      <c r="X6167" s="1">
        <f>spotify_top_songs_audio_features[[#This Row],[streams]]</f>
        <v>4584909</v>
      </c>
      <c r="Y6167" t="str">
        <f>IF(Tabela2[[#This Row],[feat]]="","","Feat")</f>
        <v/>
      </c>
      <c r="Z6167" s="17" t="str">
        <f>CONCATENATE(INT(spotify_top_songs_audio_features[[#This Row],[duration_ms]]/(60*1000)),":",MOD(INT(spotify_top_songs_audio_features[[#This Row],[duration_ms]]/1000),60))</f>
        <v>4:0</v>
      </c>
      <c r="AA61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167" t="str">
        <f>spotify_top_songs_audio_features[[#This Row],[track_name]]</f>
        <v>I'm Fine</v>
      </c>
    </row>
    <row r="6168" spans="1:28" x14ac:dyDescent="0.25">
      <c r="A6168" t="s">
        <v>10042</v>
      </c>
      <c r="B6168" t="s">
        <v>10043</v>
      </c>
      <c r="C6168" t="s">
        <v>10044</v>
      </c>
      <c r="D6168" t="s">
        <v>3520</v>
      </c>
      <c r="E6168" t="s">
        <v>31</v>
      </c>
      <c r="F6168" t="s">
        <v>24</v>
      </c>
      <c r="G6168" t="s">
        <v>25</v>
      </c>
      <c r="H6168">
        <v>924</v>
      </c>
      <c r="I6168">
        <v>385</v>
      </c>
      <c r="J6168">
        <v>185</v>
      </c>
      <c r="K6168" t="s">
        <v>54</v>
      </c>
      <c r="L6168">
        <v>0</v>
      </c>
      <c r="M6168">
        <v>132</v>
      </c>
      <c r="N6168">
        <v>39</v>
      </c>
      <c r="O6168">
        <v>-7049</v>
      </c>
      <c r="P6168">
        <v>129976</v>
      </c>
      <c r="Q6168">
        <v>178373</v>
      </c>
      <c r="R6168">
        <v>1</v>
      </c>
      <c r="S6168">
        <v>4581012</v>
      </c>
      <c r="U6168" t="str">
        <f>IFERROR(LEFT(spotify_top_songs_audio_features[[#This Row],[artist_names]],SEARCH(",",spotify_top_songs_audio_features[[#This Row],[artist_names]])-1),spotify_top_songs_audio_features[[#This Row],[artist_names]])</f>
        <v>Dreamville</v>
      </c>
      <c r="V6168" t="str">
        <f>IFERROR(MID(spotify_top_songs_audio_features[[#This Row],[artist_names]],SEARCH(",",spotify_top_songs_audio_features[[#This Row],[artist_names]])+2,99),"")</f>
        <v>J. Cole, Young Nudy</v>
      </c>
      <c r="W6168" t="str">
        <f>spotify_top_songs_audio_features[[#This Row],[source]]</f>
        <v>Dreamville/Interscope Records</v>
      </c>
      <c r="X6168" s="1">
        <f>spotify_top_songs_audio_features[[#This Row],[streams]]</f>
        <v>4581012</v>
      </c>
      <c r="Y6168" t="str">
        <f>IF(Tabela2[[#This Row],[feat]]="","","Feat")</f>
        <v>Feat</v>
      </c>
      <c r="Z6168" s="17" t="str">
        <f>CONCATENATE(INT(spotify_top_songs_audio_features[[#This Row],[duration_ms]]/(60*1000)),":",MOD(INT(spotify_top_songs_audio_features[[#This Row],[duration_ms]]/1000),60))</f>
        <v>2:58</v>
      </c>
      <c r="AA61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68" t="str">
        <f>spotify_top_songs_audio_features[[#This Row],[track_name]]</f>
        <v>Sunset (with J. Cole feat. Young Nudy)</v>
      </c>
    </row>
    <row r="6169" spans="1:28" x14ac:dyDescent="0.25">
      <c r="A6169" t="s">
        <v>6137</v>
      </c>
      <c r="B6169" t="s">
        <v>6138</v>
      </c>
      <c r="C6169" t="s">
        <v>6139</v>
      </c>
      <c r="D6169" t="s">
        <v>6140</v>
      </c>
      <c r="E6169" t="s">
        <v>142</v>
      </c>
      <c r="F6169" t="s">
        <v>24</v>
      </c>
      <c r="G6169" t="s">
        <v>25</v>
      </c>
      <c r="H6169">
        <v>798</v>
      </c>
      <c r="I6169">
        <v>564</v>
      </c>
      <c r="J6169">
        <v>47</v>
      </c>
      <c r="K6169" t="s">
        <v>6141</v>
      </c>
      <c r="L6169">
        <v>1.83E-3</v>
      </c>
      <c r="M6169">
        <v>183</v>
      </c>
      <c r="N6169">
        <v>394</v>
      </c>
      <c r="O6169">
        <v>-598</v>
      </c>
      <c r="P6169">
        <v>108004</v>
      </c>
      <c r="Q6169">
        <v>254218</v>
      </c>
      <c r="R6169">
        <v>1</v>
      </c>
      <c r="S6169">
        <v>4580773</v>
      </c>
      <c r="U6169" t="str">
        <f>IFERROR(LEFT(spotify_top_songs_audio_features[[#This Row],[artist_names]],SEARCH(",",spotify_top_songs_audio_features[[#This Row],[artist_names]])-1),spotify_top_songs_audio_features[[#This Row],[artist_names]])</f>
        <v>PNL</v>
      </c>
      <c r="V6169" t="str">
        <f>IFERROR(MID(spotify_top_songs_audio_features[[#This Row],[artist_names]],SEARCH(",",spotify_top_songs_audio_features[[#This Row],[artist_names]])+2,99),"")</f>
        <v/>
      </c>
      <c r="W6169" t="str">
        <f>spotify_top_songs_audio_features[[#This Row],[source]]</f>
        <v>QLF Records</v>
      </c>
      <c r="X6169" s="1">
        <f>spotify_top_songs_audio_features[[#This Row],[streams]]</f>
        <v>4580773</v>
      </c>
      <c r="Y6169" t="str">
        <f>IF(Tabela2[[#This Row],[feat]]="","","Feat")</f>
        <v/>
      </c>
      <c r="Z6169" s="17" t="str">
        <f>CONCATENATE(INT(spotify_top_songs_audio_features[[#This Row],[duration_ms]]/(60*1000)),":",MOD(INT(spotify_top_songs_audio_features[[#This Row],[duration_ms]]/1000),60))</f>
        <v>4:14</v>
      </c>
      <c r="AA61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169" t="str">
        <f>spotify_top_songs_audio_features[[#This Row],[track_name]]</f>
        <v>Blanka</v>
      </c>
    </row>
    <row r="6170" spans="1:28" x14ac:dyDescent="0.25">
      <c r="A6170" t="s">
        <v>6009</v>
      </c>
      <c r="B6170" t="s">
        <v>6010</v>
      </c>
      <c r="C6170" t="s">
        <v>6011</v>
      </c>
      <c r="D6170" t="s">
        <v>53</v>
      </c>
      <c r="E6170" t="s">
        <v>86</v>
      </c>
      <c r="F6170" t="s">
        <v>24</v>
      </c>
      <c r="G6170" t="s">
        <v>25</v>
      </c>
      <c r="H6170">
        <v>552</v>
      </c>
      <c r="I6170">
        <v>675</v>
      </c>
      <c r="J6170">
        <v>297</v>
      </c>
      <c r="K6170" t="s">
        <v>6012</v>
      </c>
      <c r="L6170">
        <v>0</v>
      </c>
      <c r="M6170">
        <v>119</v>
      </c>
      <c r="N6170">
        <v>586</v>
      </c>
      <c r="O6170">
        <v>-3824</v>
      </c>
      <c r="P6170">
        <v>183785</v>
      </c>
      <c r="Q6170">
        <v>198320</v>
      </c>
      <c r="R6170">
        <v>13</v>
      </c>
      <c r="S6170">
        <v>4580309</v>
      </c>
      <c r="U6170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6170" t="str">
        <f>IFERROR(MID(spotify_top_songs_audio_features[[#This Row],[artist_names]],SEARCH(",",spotify_top_songs_audio_features[[#This Row],[artist_names]])+2,99),"")</f>
        <v>Sech</v>
      </c>
      <c r="W6170" t="str">
        <f>spotify_top_songs_audio_features[[#This Row],[source]]</f>
        <v>Sony Music Latin</v>
      </c>
      <c r="X6170" s="1">
        <f>spotify_top_songs_audio_features[[#This Row],[streams]]</f>
        <v>4580309</v>
      </c>
      <c r="Y6170" t="str">
        <f>IF(Tabela2[[#This Row],[feat]]="","","Feat")</f>
        <v>Feat</v>
      </c>
      <c r="Z6170" s="17" t="str">
        <f>CONCATENATE(INT(spotify_top_songs_audio_features[[#This Row],[duration_ms]]/(60*1000)),":",MOD(INT(spotify_top_songs_audio_features[[#This Row],[duration_ms]]/1000),60))</f>
        <v>3:18</v>
      </c>
      <c r="AA61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170" t="str">
        <f>spotify_top_songs_audio_features[[#This Row],[track_name]]</f>
        <v>Atrévete</v>
      </c>
    </row>
    <row r="6171" spans="1:28" x14ac:dyDescent="0.25">
      <c r="A6171" t="s">
        <v>15405</v>
      </c>
      <c r="B6171" t="s">
        <v>499</v>
      </c>
      <c r="C6171" t="s">
        <v>15406</v>
      </c>
      <c r="D6171" t="s">
        <v>501</v>
      </c>
      <c r="E6171" t="s">
        <v>177</v>
      </c>
      <c r="F6171" t="s">
        <v>24</v>
      </c>
      <c r="G6171" t="s">
        <v>25</v>
      </c>
      <c r="H6171">
        <v>821</v>
      </c>
      <c r="I6171">
        <v>863</v>
      </c>
      <c r="J6171">
        <v>353</v>
      </c>
      <c r="K6171" t="s">
        <v>15407</v>
      </c>
      <c r="L6171">
        <v>0</v>
      </c>
      <c r="M6171">
        <v>377</v>
      </c>
      <c r="N6171">
        <v>874</v>
      </c>
      <c r="O6171">
        <v>-3159</v>
      </c>
      <c r="P6171">
        <v>180013</v>
      </c>
      <c r="Q6171">
        <v>154324</v>
      </c>
      <c r="R6171">
        <v>1</v>
      </c>
      <c r="S6171">
        <v>4577209</v>
      </c>
      <c r="U6171" t="str">
        <f>IFERROR(LEFT(spotify_top_songs_audio_features[[#This Row],[artist_names]],SEARCH(",",spotify_top_songs_audio_features[[#This Row],[artist_names]])-1),spotify_top_songs_audio_features[[#This Row],[artist_names]])</f>
        <v>Megan Thee Stallion</v>
      </c>
      <c r="V6171" t="str">
        <f>IFERROR(MID(spotify_top_songs_audio_features[[#This Row],[artist_names]],SEARCH(",",spotify_top_songs_audio_features[[#This Row],[artist_names]])+2,99),"")</f>
        <v/>
      </c>
      <c r="W6171" t="str">
        <f>spotify_top_songs_audio_features[[#This Row],[source]]</f>
        <v>300 Entertainment</v>
      </c>
      <c r="X6171" s="1">
        <f>spotify_top_songs_audio_features[[#This Row],[streams]]</f>
        <v>4577209</v>
      </c>
      <c r="Y6171" t="str">
        <f>IF(Tabela2[[#This Row],[feat]]="","","Feat")</f>
        <v/>
      </c>
      <c r="Z6171" s="17" t="str">
        <f>CONCATENATE(INT(spotify_top_songs_audio_features[[#This Row],[duration_ms]]/(60*1000)),":",MOD(INT(spotify_top_songs_audio_features[[#This Row],[duration_ms]]/1000),60))</f>
        <v>2:34</v>
      </c>
      <c r="AA61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171" t="str">
        <f>spotify_top_songs_audio_features[[#This Row],[track_name]]</f>
        <v>Girls in the Hood</v>
      </c>
    </row>
    <row r="6172" spans="1:28" x14ac:dyDescent="0.25">
      <c r="A6172" t="s">
        <v>9356</v>
      </c>
      <c r="B6172" t="s">
        <v>3528</v>
      </c>
      <c r="C6172" t="s">
        <v>9357</v>
      </c>
      <c r="D6172" t="s">
        <v>210</v>
      </c>
      <c r="E6172" t="s">
        <v>177</v>
      </c>
      <c r="F6172" t="s">
        <v>32</v>
      </c>
      <c r="G6172" t="s">
        <v>25</v>
      </c>
      <c r="H6172">
        <v>678</v>
      </c>
      <c r="I6172">
        <v>398</v>
      </c>
      <c r="J6172">
        <v>315</v>
      </c>
      <c r="K6172" t="s">
        <v>6905</v>
      </c>
      <c r="L6172">
        <v>0</v>
      </c>
      <c r="M6172">
        <v>117</v>
      </c>
      <c r="N6172">
        <v>202</v>
      </c>
      <c r="O6172">
        <v>-8413</v>
      </c>
      <c r="P6172">
        <v>111833</v>
      </c>
      <c r="Q6172">
        <v>232852</v>
      </c>
      <c r="R6172">
        <v>11</v>
      </c>
      <c r="S6172">
        <v>4577002</v>
      </c>
      <c r="U6172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6172" t="str">
        <f>IFERROR(MID(spotify_top_songs_audio_features[[#This Row],[artist_names]],SEARCH(",",spotify_top_songs_audio_features[[#This Row],[artist_names]])+2,99),"")</f>
        <v/>
      </c>
      <c r="W6172" t="str">
        <f>spotify_top_songs_audio_features[[#This Row],[source]]</f>
        <v>Capitol Records (US1A)</v>
      </c>
      <c r="X6172" s="1">
        <f>spotify_top_songs_audio_features[[#This Row],[streams]]</f>
        <v>4577002</v>
      </c>
      <c r="Y6172" t="str">
        <f>IF(Tabela2[[#This Row],[feat]]="","","Feat")</f>
        <v/>
      </c>
      <c r="Z6172" s="17" t="str">
        <f>CONCATENATE(INT(spotify_top_songs_audio_features[[#This Row],[duration_ms]]/(60*1000)),":",MOD(INT(spotify_top_songs_audio_features[[#This Row],[duration_ms]]/1000),60))</f>
        <v>3:52</v>
      </c>
      <c r="AA61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172" t="str">
        <f>spotify_top_songs_audio_features[[#This Row],[track_name]]</f>
        <v>This Town</v>
      </c>
    </row>
    <row r="6173" spans="1:28" x14ac:dyDescent="0.25">
      <c r="A6173" t="s">
        <v>7743</v>
      </c>
      <c r="B6173" t="s">
        <v>7744</v>
      </c>
      <c r="C6173" t="s">
        <v>7745</v>
      </c>
      <c r="D6173" t="s">
        <v>2028</v>
      </c>
      <c r="E6173" t="s">
        <v>23</v>
      </c>
      <c r="F6173" t="s">
        <v>24</v>
      </c>
      <c r="G6173" t="s">
        <v>25</v>
      </c>
      <c r="H6173">
        <v>512</v>
      </c>
      <c r="I6173">
        <v>635</v>
      </c>
      <c r="J6173">
        <v>114</v>
      </c>
      <c r="K6173" t="s">
        <v>1140</v>
      </c>
      <c r="L6173">
        <v>0</v>
      </c>
      <c r="M6173">
        <v>866</v>
      </c>
      <c r="N6173">
        <v>38</v>
      </c>
      <c r="O6173">
        <v>-6591</v>
      </c>
      <c r="P6173">
        <v>111596</v>
      </c>
      <c r="Q6173">
        <v>198635</v>
      </c>
      <c r="R6173">
        <v>2</v>
      </c>
      <c r="S6173">
        <v>4573723</v>
      </c>
      <c r="U6173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6173" t="str">
        <f>IFERROR(MID(spotify_top_songs_audio_features[[#This Row],[artist_names]],SEARCH(",",spotify_top_songs_audio_features[[#This Row],[artist_names]])+2,99),"")</f>
        <v>Zak Abel</v>
      </c>
      <c r="W6173" t="str">
        <f>spotify_top_songs_audio_features[[#This Row],[source]]</f>
        <v>Kygo</v>
      </c>
      <c r="X6173" s="1">
        <f>spotify_top_songs_audio_features[[#This Row],[streams]]</f>
        <v>4573723</v>
      </c>
      <c r="Y6173" t="str">
        <f>IF(Tabela2[[#This Row],[feat]]="","","Feat")</f>
        <v>Feat</v>
      </c>
      <c r="Z6173" s="17" t="str">
        <f>CONCATENATE(INT(spotify_top_songs_audio_features[[#This Row],[duration_ms]]/(60*1000)),":",MOD(INT(spotify_top_songs_audio_features[[#This Row],[duration_ms]]/1000),60))</f>
        <v>3:18</v>
      </c>
      <c r="AA61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173" t="str">
        <f>spotify_top_songs_audio_features[[#This Row],[track_name]]</f>
        <v>Freedom</v>
      </c>
    </row>
    <row r="6174" spans="1:28" x14ac:dyDescent="0.25">
      <c r="A6174" t="s">
        <v>17344</v>
      </c>
      <c r="B6174" t="s">
        <v>3370</v>
      </c>
      <c r="C6174" t="s">
        <v>17345</v>
      </c>
      <c r="D6174" t="s">
        <v>1807</v>
      </c>
      <c r="E6174" t="s">
        <v>58</v>
      </c>
      <c r="F6174" t="s">
        <v>24</v>
      </c>
      <c r="G6174" t="s">
        <v>25</v>
      </c>
      <c r="H6174">
        <v>822</v>
      </c>
      <c r="I6174">
        <v>264</v>
      </c>
      <c r="J6174">
        <v>593</v>
      </c>
      <c r="K6174" t="s">
        <v>4559</v>
      </c>
      <c r="L6174">
        <v>0</v>
      </c>
      <c r="M6174">
        <v>972</v>
      </c>
      <c r="N6174">
        <v>672</v>
      </c>
      <c r="O6174">
        <v>-937</v>
      </c>
      <c r="P6174">
        <v>135117</v>
      </c>
      <c r="Q6174">
        <v>149505</v>
      </c>
      <c r="R6174">
        <v>1</v>
      </c>
      <c r="S6174">
        <v>4572920</v>
      </c>
      <c r="U6174" t="str">
        <f>IFERROR(LEFT(spotify_top_songs_audio_features[[#This Row],[artist_names]],SEARCH(",",spotify_top_songs_audio_features[[#This Row],[artist_names]])-1),spotify_top_songs_audio_features[[#This Row],[artist_names]])</f>
        <v>Paulo Londra</v>
      </c>
      <c r="V6174" t="str">
        <f>IFERROR(MID(spotify_top_songs_audio_features[[#This Row],[artist_names]],SEARCH(",",spotify_top_songs_audio_features[[#This Row],[artist_names]])+2,99),"")</f>
        <v/>
      </c>
      <c r="W6174" t="str">
        <f>spotify_top_songs_audio_features[[#This Row],[source]]</f>
        <v>WEA Latina</v>
      </c>
      <c r="X6174" s="1">
        <f>spotify_top_songs_audio_features[[#This Row],[streams]]</f>
        <v>4572920</v>
      </c>
      <c r="Y6174" t="str">
        <f>IF(Tabela2[[#This Row],[feat]]="","","Feat")</f>
        <v/>
      </c>
      <c r="Z6174" s="17" t="str">
        <f>CONCATENATE(INT(spotify_top_songs_audio_features[[#This Row],[duration_ms]]/(60*1000)),":",MOD(INT(spotify_top_songs_audio_features[[#This Row],[duration_ms]]/1000),60))</f>
        <v>2:29</v>
      </c>
      <c r="AA61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74" t="str">
        <f>spotify_top_songs_audio_features[[#This Row],[track_name]]</f>
        <v>Homerun (Intro)</v>
      </c>
    </row>
    <row r="6175" spans="1:28" x14ac:dyDescent="0.25">
      <c r="A6175" t="s">
        <v>17678</v>
      </c>
      <c r="B6175" t="s">
        <v>1142</v>
      </c>
      <c r="C6175" t="s">
        <v>15347</v>
      </c>
      <c r="D6175" t="s">
        <v>999</v>
      </c>
      <c r="E6175" t="s">
        <v>23</v>
      </c>
      <c r="F6175" t="s">
        <v>24</v>
      </c>
      <c r="G6175" t="s">
        <v>25</v>
      </c>
      <c r="H6175">
        <v>523</v>
      </c>
      <c r="I6175">
        <v>687</v>
      </c>
      <c r="J6175">
        <v>105</v>
      </c>
      <c r="K6175" t="s">
        <v>346</v>
      </c>
      <c r="L6175">
        <v>2.8600000000000001E-4</v>
      </c>
      <c r="M6175">
        <v>203</v>
      </c>
      <c r="N6175">
        <v>711</v>
      </c>
      <c r="O6175">
        <v>-5601</v>
      </c>
      <c r="P6175">
        <v>90036</v>
      </c>
      <c r="Q6175">
        <v>217480</v>
      </c>
      <c r="R6175">
        <v>3</v>
      </c>
      <c r="S6175">
        <v>4572105</v>
      </c>
      <c r="U6175" t="str">
        <f>IFERROR(LEFT(spotify_top_songs_audio_features[[#This Row],[artist_names]],SEARCH(",",spotify_top_songs_audio_features[[#This Row],[artist_names]])-1),spotify_top_songs_audio_features[[#This Row],[artist_names]])</f>
        <v>Hozier</v>
      </c>
      <c r="V6175" t="str">
        <f>IFERROR(MID(spotify_top_songs_audio_features[[#This Row],[artist_names]],SEARCH(",",spotify_top_songs_audio_features[[#This Row],[artist_names]])+2,99),"")</f>
        <v/>
      </c>
      <c r="W6175" t="str">
        <f>spotify_top_songs_audio_features[[#This Row],[source]]</f>
        <v>Universal-Island Records Ltd.</v>
      </c>
      <c r="X6175" s="1">
        <f>spotify_top_songs_audio_features[[#This Row],[streams]]</f>
        <v>4572105</v>
      </c>
      <c r="Y6175" t="str">
        <f>IF(Tabela2[[#This Row],[feat]]="","","Feat")</f>
        <v/>
      </c>
      <c r="Z6175" s="17" t="str">
        <f>CONCATENATE(INT(spotify_top_songs_audio_features[[#This Row],[duration_ms]]/(60*1000)),":",MOD(INT(spotify_top_songs_audio_features[[#This Row],[duration_ms]]/1000),60))</f>
        <v>3:37</v>
      </c>
      <c r="AA61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175" t="str">
        <f>spotify_top_songs_audio_features[[#This Row],[track_name]]</f>
        <v>Almost (Sweet Music)</v>
      </c>
    </row>
    <row r="6176" spans="1:28" x14ac:dyDescent="0.25">
      <c r="A6176" t="s">
        <v>13232</v>
      </c>
      <c r="B6176" t="s">
        <v>280</v>
      </c>
      <c r="C6176" t="s">
        <v>13233</v>
      </c>
      <c r="D6176" t="s">
        <v>282</v>
      </c>
      <c r="E6176" t="s">
        <v>97</v>
      </c>
      <c r="F6176" t="s">
        <v>24</v>
      </c>
      <c r="G6176" t="s">
        <v>64</v>
      </c>
      <c r="H6176">
        <v>389</v>
      </c>
      <c r="I6176">
        <v>537</v>
      </c>
      <c r="J6176">
        <v>309</v>
      </c>
      <c r="K6176" t="s">
        <v>626</v>
      </c>
      <c r="L6176">
        <v>3.1300000000000002E-4</v>
      </c>
      <c r="M6176">
        <v>125</v>
      </c>
      <c r="N6176">
        <v>383</v>
      </c>
      <c r="O6176">
        <v>-6761</v>
      </c>
      <c r="P6176">
        <v>127964</v>
      </c>
      <c r="Q6176">
        <v>253387</v>
      </c>
      <c r="R6176">
        <v>1</v>
      </c>
      <c r="S6176">
        <v>4571856</v>
      </c>
      <c r="U6176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6176" t="str">
        <f>IFERROR(MID(spotify_top_songs_audio_features[[#This Row],[artist_names]],SEARCH(",",spotify_top_songs_audio_features[[#This Row],[artist_names]])+2,99),"")</f>
        <v/>
      </c>
      <c r="W6176" t="str">
        <f>spotify_top_songs_audio_features[[#This Row],[source]]</f>
        <v>Columbia</v>
      </c>
      <c r="X6176" s="1">
        <f>spotify_top_songs_audio_features[[#This Row],[streams]]</f>
        <v>4571856</v>
      </c>
      <c r="Y6176" t="str">
        <f>IF(Tabela2[[#This Row],[feat]]="","","Feat")</f>
        <v/>
      </c>
      <c r="Z6176" s="17" t="str">
        <f>CONCATENATE(INT(spotify_top_songs_audio_features[[#This Row],[duration_ms]]/(60*1000)),":",MOD(INT(spotify_top_songs_audio_features[[#This Row],[duration_ms]]/1000),60))</f>
        <v>4:13</v>
      </c>
      <c r="AA61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176" t="str">
        <f>spotify_top_songs_audio_features[[#This Row],[track_name]]</f>
        <v>Ever Since New York</v>
      </c>
    </row>
    <row r="6177" spans="1:28" x14ac:dyDescent="0.25">
      <c r="A6177" t="s">
        <v>12544</v>
      </c>
      <c r="B6177" t="s">
        <v>12545</v>
      </c>
      <c r="C6177" t="s">
        <v>12546</v>
      </c>
      <c r="D6177" t="s">
        <v>1211</v>
      </c>
      <c r="E6177" t="s">
        <v>113</v>
      </c>
      <c r="F6177" t="s">
        <v>32</v>
      </c>
      <c r="G6177" t="s">
        <v>25</v>
      </c>
      <c r="H6177">
        <v>581</v>
      </c>
      <c r="I6177">
        <v>673</v>
      </c>
      <c r="J6177">
        <v>549</v>
      </c>
      <c r="K6177" t="s">
        <v>12547</v>
      </c>
      <c r="L6177">
        <v>0</v>
      </c>
      <c r="M6177">
        <v>4</v>
      </c>
      <c r="N6177">
        <v>621</v>
      </c>
      <c r="O6177">
        <v>-4421</v>
      </c>
      <c r="P6177">
        <v>160073</v>
      </c>
      <c r="Q6177">
        <v>171817</v>
      </c>
      <c r="R6177">
        <v>1</v>
      </c>
      <c r="S6177">
        <v>4571412</v>
      </c>
      <c r="U6177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6177" t="str">
        <f>IFERROR(MID(spotify_top_songs_audio_features[[#This Row],[artist_names]],SEARCH(",",spotify_top_songs_audio_features[[#This Row],[artist_names]])+2,99),"")</f>
        <v>Rvssian, Clever</v>
      </c>
      <c r="W6177" t="str">
        <f>spotify_top_songs_audio_features[[#This Row],[source]]</f>
        <v>Grade A Productions/Interscope Records</v>
      </c>
      <c r="X6177" s="1">
        <f>spotify_top_songs_audio_features[[#This Row],[streams]]</f>
        <v>4571412</v>
      </c>
      <c r="Y6177" t="str">
        <f>IF(Tabela2[[#This Row],[feat]]="","","Feat")</f>
        <v>Feat</v>
      </c>
      <c r="Z6177" s="17" t="str">
        <f>CONCATENATE(INT(spotify_top_songs_audio_features[[#This Row],[duration_ms]]/(60*1000)),":",MOD(INT(spotify_top_songs_audio_features[[#This Row],[duration_ms]]/1000),60))</f>
        <v>2:51</v>
      </c>
      <c r="AA61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177" t="str">
        <f>spotify_top_songs_audio_features[[#This Row],[track_name]]</f>
        <v>Ring Ring (with Rvssian feat. Clever)</v>
      </c>
    </row>
    <row r="6178" spans="1:28" x14ac:dyDescent="0.25">
      <c r="A6178" t="s">
        <v>55</v>
      </c>
      <c r="B6178" t="s">
        <v>56</v>
      </c>
      <c r="C6178" t="s">
        <v>57</v>
      </c>
      <c r="D6178" t="s">
        <v>22</v>
      </c>
      <c r="E6178" t="s">
        <v>58</v>
      </c>
      <c r="F6178" t="s">
        <v>24</v>
      </c>
      <c r="G6178" t="s">
        <v>25</v>
      </c>
      <c r="H6178">
        <v>681</v>
      </c>
      <c r="I6178">
        <v>773</v>
      </c>
      <c r="J6178">
        <v>148</v>
      </c>
      <c r="K6178" t="s">
        <v>59</v>
      </c>
      <c r="L6178">
        <v>1.2799999999999999E-4</v>
      </c>
      <c r="M6178">
        <v>11</v>
      </c>
      <c r="N6178">
        <v>429</v>
      </c>
      <c r="O6178">
        <v>-5749</v>
      </c>
      <c r="P6178">
        <v>119961</v>
      </c>
      <c r="Q6178">
        <v>199008</v>
      </c>
      <c r="R6178">
        <v>1</v>
      </c>
      <c r="S6178">
        <v>4569978</v>
      </c>
      <c r="U6178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6178" t="str">
        <f>IFERROR(MID(spotify_top_songs_audio_features[[#This Row],[artist_names]],SEARCH(",",spotify_top_songs_audio_features[[#This Row],[artist_names]])+2,99),"")</f>
        <v>Donna Summer</v>
      </c>
      <c r="W6178" t="str">
        <f>spotify_top_songs_audio_features[[#This Row],[source]]</f>
        <v>RCA Records Label</v>
      </c>
      <c r="X6178" s="1">
        <f>spotify_top_songs_audio_features[[#This Row],[streams]]</f>
        <v>4569978</v>
      </c>
      <c r="Y6178" t="str">
        <f>IF(Tabela2[[#This Row],[feat]]="","","Feat")</f>
        <v>Feat</v>
      </c>
      <c r="Z6178" s="17" t="str">
        <f>CONCATENATE(INT(spotify_top_songs_audio_features[[#This Row],[duration_ms]]/(60*1000)),":",MOD(INT(spotify_top_songs_audio_features[[#This Row],[duration_ms]]/1000),60))</f>
        <v>3:19</v>
      </c>
      <c r="AA61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78" t="str">
        <f>spotify_top_songs_audio_features[[#This Row],[track_name]]</f>
        <v>Hot Stuff</v>
      </c>
    </row>
    <row r="6179" spans="1:28" x14ac:dyDescent="0.25">
      <c r="A6179" t="s">
        <v>16018</v>
      </c>
      <c r="B6179" t="s">
        <v>558</v>
      </c>
      <c r="C6179" t="s">
        <v>16019</v>
      </c>
      <c r="D6179" t="s">
        <v>1495</v>
      </c>
      <c r="E6179" t="s">
        <v>97</v>
      </c>
      <c r="F6179" t="s">
        <v>32</v>
      </c>
      <c r="G6179" t="s">
        <v>25</v>
      </c>
      <c r="H6179">
        <v>705</v>
      </c>
      <c r="I6179">
        <v>816</v>
      </c>
      <c r="J6179">
        <v>32</v>
      </c>
      <c r="K6179" t="s">
        <v>12179</v>
      </c>
      <c r="L6179">
        <v>0</v>
      </c>
      <c r="M6179">
        <v>476</v>
      </c>
      <c r="N6179">
        <v>929</v>
      </c>
      <c r="O6179">
        <v>-7046</v>
      </c>
      <c r="P6179">
        <v>94211</v>
      </c>
      <c r="Q6179">
        <v>138872</v>
      </c>
      <c r="R6179">
        <v>1</v>
      </c>
      <c r="S6179">
        <v>4569872</v>
      </c>
      <c r="U6179" t="str">
        <f>IFERROR(LEFT(spotify_top_songs_audio_features[[#This Row],[artist_names]],SEARCH(",",spotify_top_songs_audio_features[[#This Row],[artist_names]])-1),spotify_top_songs_audio_features[[#This Row],[artist_names]])</f>
        <v>J. Cole</v>
      </c>
      <c r="V6179" t="str">
        <f>IFERROR(MID(spotify_top_songs_audio_features[[#This Row],[artist_names]],SEARCH(",",spotify_top_songs_audio_features[[#This Row],[artist_names]])+2,99),"")</f>
        <v/>
      </c>
      <c r="W6179" t="str">
        <f>spotify_top_songs_audio_features[[#This Row],[source]]</f>
        <v>J. Cole P&amp;D</v>
      </c>
      <c r="X6179" s="1">
        <f>spotify_top_songs_audio_features[[#This Row],[streams]]</f>
        <v>4569872</v>
      </c>
      <c r="Y6179" t="str">
        <f>IF(Tabela2[[#This Row],[feat]]="","","Feat")</f>
        <v/>
      </c>
      <c r="Z6179" s="17" t="str">
        <f>CONCATENATE(INT(spotify_top_songs_audio_features[[#This Row],[duration_ms]]/(60*1000)),":",MOD(INT(spotify_top_songs_audio_features[[#This Row],[duration_ms]]/1000),60))</f>
        <v>2:18</v>
      </c>
      <c r="AA61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179" t="str">
        <f>spotify_top_songs_audio_features[[#This Row],[track_name]]</f>
        <v>Album of the Year - Freestyle</v>
      </c>
    </row>
    <row r="6180" spans="1:28" x14ac:dyDescent="0.25">
      <c r="A6180" t="s">
        <v>2581</v>
      </c>
      <c r="B6180" t="s">
        <v>615</v>
      </c>
      <c r="C6180" t="s">
        <v>2582</v>
      </c>
      <c r="D6180" t="s">
        <v>506</v>
      </c>
      <c r="E6180" t="s">
        <v>113</v>
      </c>
      <c r="F6180" t="s">
        <v>24</v>
      </c>
      <c r="G6180" t="s">
        <v>25</v>
      </c>
      <c r="H6180">
        <v>592</v>
      </c>
      <c r="I6180">
        <v>681</v>
      </c>
      <c r="J6180">
        <v>141</v>
      </c>
      <c r="K6180" t="s">
        <v>2583</v>
      </c>
      <c r="L6180">
        <v>0</v>
      </c>
      <c r="M6180">
        <v>142</v>
      </c>
      <c r="N6180">
        <v>491</v>
      </c>
      <c r="O6180">
        <v>-5597</v>
      </c>
      <c r="P6180">
        <v>147016</v>
      </c>
      <c r="Q6180">
        <v>217107</v>
      </c>
      <c r="R6180">
        <v>1</v>
      </c>
      <c r="S6180">
        <v>4569816</v>
      </c>
      <c r="U6180" t="str">
        <f>IFERROR(LEFT(spotify_top_songs_audio_features[[#This Row],[artist_names]],SEARCH(",",spotify_top_songs_audio_features[[#This Row],[artist_names]])-1),spotify_top_songs_audio_features[[#This Row],[artist_names]])</f>
        <v>Fifth Harmony</v>
      </c>
      <c r="V6180" t="str">
        <f>IFERROR(MID(spotify_top_songs_audio_features[[#This Row],[artist_names]],SEARCH(",",spotify_top_songs_audio_features[[#This Row],[artist_names]])+2,99),"")</f>
        <v/>
      </c>
      <c r="W6180" t="str">
        <f>spotify_top_songs_audio_features[[#This Row],[source]]</f>
        <v>Syco Music/Epic</v>
      </c>
      <c r="X6180" s="1">
        <f>spotify_top_songs_audio_features[[#This Row],[streams]]</f>
        <v>4569816</v>
      </c>
      <c r="Y6180" t="str">
        <f>IF(Tabela2[[#This Row],[feat]]="","","Feat")</f>
        <v/>
      </c>
      <c r="Z6180" s="17" t="str">
        <f>CONCATENATE(INT(spotify_top_songs_audio_features[[#This Row],[duration_ms]]/(60*1000)),":",MOD(INT(spotify_top_songs_audio_features[[#This Row],[duration_ms]]/1000),60))</f>
        <v>3:37</v>
      </c>
      <c r="AA61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180" t="str">
        <f>spotify_top_songs_audio_features[[#This Row],[track_name]]</f>
        <v>He Like That</v>
      </c>
    </row>
    <row r="6181" spans="1:28" x14ac:dyDescent="0.25">
      <c r="A6181" t="s">
        <v>2169</v>
      </c>
      <c r="B6181" t="s">
        <v>383</v>
      </c>
      <c r="C6181" t="s">
        <v>2170</v>
      </c>
      <c r="D6181" t="s">
        <v>385</v>
      </c>
      <c r="E6181" t="s">
        <v>102</v>
      </c>
      <c r="F6181" t="s">
        <v>32</v>
      </c>
      <c r="G6181" t="s">
        <v>25</v>
      </c>
      <c r="H6181">
        <v>612</v>
      </c>
      <c r="I6181">
        <v>904</v>
      </c>
      <c r="J6181">
        <v>429</v>
      </c>
      <c r="K6181" t="s">
        <v>206</v>
      </c>
      <c r="L6181">
        <v>0</v>
      </c>
      <c r="M6181">
        <v>17</v>
      </c>
      <c r="N6181">
        <v>555</v>
      </c>
      <c r="O6181">
        <v>-6076</v>
      </c>
      <c r="P6181">
        <v>75801</v>
      </c>
      <c r="Q6181">
        <v>274627</v>
      </c>
      <c r="R6181">
        <v>1</v>
      </c>
      <c r="S6181">
        <v>4568268</v>
      </c>
      <c r="U6181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6181" t="str">
        <f>IFERROR(MID(spotify_top_songs_audio_features[[#This Row],[artist_names]],SEARCH(",",spotify_top_songs_audio_features[[#This Row],[artist_names]])+2,99),"")</f>
        <v/>
      </c>
      <c r="W6181" t="str">
        <f>spotify_top_songs_audio_features[[#This Row],[source]]</f>
        <v>Aftermath</v>
      </c>
      <c r="X6181" s="1">
        <f>spotify_top_songs_audio_features[[#This Row],[streams]]</f>
        <v>4568268</v>
      </c>
      <c r="Y6181" t="str">
        <f>IF(Tabela2[[#This Row],[feat]]="","","Feat")</f>
        <v/>
      </c>
      <c r="Z6181" s="17" t="str">
        <f>CONCATENATE(INT(spotify_top_songs_audio_features[[#This Row],[duration_ms]]/(60*1000)),":",MOD(INT(spotify_top_songs_audio_features[[#This Row],[duration_ms]]/1000),60))</f>
        <v>4:34</v>
      </c>
      <c r="AA61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181" t="str">
        <f>spotify_top_songs_audio_features[[#This Row],[track_name]]</f>
        <v>Arose</v>
      </c>
    </row>
    <row r="6182" spans="1:28" x14ac:dyDescent="0.25">
      <c r="A6182" t="s">
        <v>11375</v>
      </c>
      <c r="B6182" t="s">
        <v>7038</v>
      </c>
      <c r="C6182" t="s">
        <v>11376</v>
      </c>
      <c r="D6182" t="s">
        <v>3711</v>
      </c>
      <c r="E6182" t="s">
        <v>142</v>
      </c>
      <c r="F6182" t="s">
        <v>32</v>
      </c>
      <c r="G6182" t="s">
        <v>25</v>
      </c>
      <c r="H6182">
        <v>578</v>
      </c>
      <c r="I6182">
        <v>593</v>
      </c>
      <c r="J6182">
        <v>696</v>
      </c>
      <c r="K6182" t="s">
        <v>2640</v>
      </c>
      <c r="L6182">
        <v>209</v>
      </c>
      <c r="M6182">
        <v>17</v>
      </c>
      <c r="N6182">
        <v>201</v>
      </c>
      <c r="O6182">
        <v>-9504</v>
      </c>
      <c r="P6182">
        <v>74869</v>
      </c>
      <c r="Q6182">
        <v>147452</v>
      </c>
      <c r="R6182">
        <v>1</v>
      </c>
      <c r="S6182">
        <v>4567010</v>
      </c>
      <c r="U6182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6182" t="str">
        <f>IFERROR(MID(spotify_top_songs_audio_features[[#This Row],[artist_names]],SEARCH(",",spotify_top_songs_audio_features[[#This Row],[artist_names]])+2,99),"")</f>
        <v/>
      </c>
      <c r="W6182" t="str">
        <f>spotify_top_songs_audio_features[[#This Row],[source]]</f>
        <v>Stay High</v>
      </c>
      <c r="X6182" s="1">
        <f>spotify_top_songs_audio_features[[#This Row],[streams]]</f>
        <v>4567010</v>
      </c>
      <c r="Y6182" t="str">
        <f>IF(Tabela2[[#This Row],[feat]]="","","Feat")</f>
        <v/>
      </c>
      <c r="Z6182" s="17" t="str">
        <f>CONCATENATE(INT(spotify_top_songs_audio_features[[#This Row],[duration_ms]]/(60*1000)),":",MOD(INT(spotify_top_songs_audio_features[[#This Row],[duration_ms]]/1000),60))</f>
        <v>2:27</v>
      </c>
      <c r="AA61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182" t="str">
        <f>spotify_top_songs_audio_features[[#This Row],[track_name]]</f>
        <v>Irina Shayk</v>
      </c>
    </row>
    <row r="6183" spans="1:28" x14ac:dyDescent="0.25">
      <c r="A6183" t="s">
        <v>5519</v>
      </c>
      <c r="B6183" t="s">
        <v>705</v>
      </c>
      <c r="C6183" t="s">
        <v>5520</v>
      </c>
      <c r="D6183" t="s">
        <v>707</v>
      </c>
      <c r="E6183" t="s">
        <v>70</v>
      </c>
      <c r="F6183" t="s">
        <v>32</v>
      </c>
      <c r="G6183" t="s">
        <v>25</v>
      </c>
      <c r="H6183">
        <v>669</v>
      </c>
      <c r="I6183">
        <v>557</v>
      </c>
      <c r="J6183">
        <v>498</v>
      </c>
      <c r="K6183" t="s">
        <v>5521</v>
      </c>
      <c r="L6183">
        <v>0</v>
      </c>
      <c r="M6183">
        <v>662</v>
      </c>
      <c r="N6183">
        <v>553</v>
      </c>
      <c r="O6183">
        <v>-8835</v>
      </c>
      <c r="P6183">
        <v>144043</v>
      </c>
      <c r="Q6183">
        <v>186944</v>
      </c>
      <c r="R6183">
        <v>1</v>
      </c>
      <c r="S6183">
        <v>4564747</v>
      </c>
      <c r="U6183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6183" t="str">
        <f>IFERROR(MID(spotify_top_songs_audio_features[[#This Row],[artist_names]],SEARCH(",",spotify_top_songs_audio_features[[#This Row],[artist_names]])+2,99),"")</f>
        <v/>
      </c>
      <c r="W6183" t="str">
        <f>spotify_top_songs_audio_features[[#This Row],[source]]</f>
        <v>TenThousand Projects, LLC</v>
      </c>
      <c r="X6183" s="1">
        <f>spotify_top_songs_audio_features[[#This Row],[streams]]</f>
        <v>4564747</v>
      </c>
      <c r="Y6183" t="str">
        <f>IF(Tabela2[[#This Row],[feat]]="","","Feat")</f>
        <v/>
      </c>
      <c r="Z6183" s="17" t="str">
        <f>CONCATENATE(INT(spotify_top_songs_audio_features[[#This Row],[duration_ms]]/(60*1000)),":",MOD(INT(spotify_top_songs_audio_features[[#This Row],[duration_ms]]/1000),60))</f>
        <v>3:6</v>
      </c>
      <c r="AA61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83" t="str">
        <f>spotify_top_songs_audio_features[[#This Row],[track_name]]</f>
        <v>Snake Skin</v>
      </c>
    </row>
    <row r="6184" spans="1:28" x14ac:dyDescent="0.25">
      <c r="A6184" t="s">
        <v>14323</v>
      </c>
      <c r="B6184" t="s">
        <v>14324</v>
      </c>
      <c r="C6184" t="s">
        <v>14325</v>
      </c>
      <c r="D6184" t="s">
        <v>3859</v>
      </c>
      <c r="E6184" t="s">
        <v>31</v>
      </c>
      <c r="F6184" t="s">
        <v>24</v>
      </c>
      <c r="G6184" t="s">
        <v>25</v>
      </c>
      <c r="H6184">
        <v>678</v>
      </c>
      <c r="I6184">
        <v>636</v>
      </c>
      <c r="J6184">
        <v>782</v>
      </c>
      <c r="K6184" t="s">
        <v>14326</v>
      </c>
      <c r="L6184">
        <v>8.3799999999999999E-4</v>
      </c>
      <c r="M6184">
        <v>177</v>
      </c>
      <c r="N6184">
        <v>636</v>
      </c>
      <c r="O6184">
        <v>-3155</v>
      </c>
      <c r="P6184">
        <v>83071</v>
      </c>
      <c r="Q6184">
        <v>153267</v>
      </c>
      <c r="R6184">
        <v>1</v>
      </c>
      <c r="S6184">
        <v>4564060</v>
      </c>
      <c r="U6184" t="str">
        <f>IFERROR(LEFT(spotify_top_songs_audio_features[[#This Row],[artist_names]],SEARCH(",",spotify_top_songs_audio_features[[#This Row],[artist_names]])-1),spotify_top_songs_audio_features[[#This Row],[artist_names]])</f>
        <v>Pusha T</v>
      </c>
      <c r="V6184" t="str">
        <f>IFERROR(MID(spotify_top_songs_audio_features[[#This Row],[artist_names]],SEARCH(",",spotify_top_songs_audio_features[[#This Row],[artist_names]])+2,99),"")</f>
        <v>Kanye West</v>
      </c>
      <c r="W6184" t="str">
        <f>spotify_top_songs_audio_features[[#This Row],[source]]</f>
        <v>Getting Out Our Dreams, Inc./Def Jam Recordings</v>
      </c>
      <c r="X6184" s="1">
        <f>spotify_top_songs_audio_features[[#This Row],[streams]]</f>
        <v>4564060</v>
      </c>
      <c r="Y6184" t="str">
        <f>IF(Tabela2[[#This Row],[feat]]="","","Feat")</f>
        <v>Feat</v>
      </c>
      <c r="Z6184" s="17" t="str">
        <f>CONCATENATE(INT(spotify_top_songs_audio_features[[#This Row],[duration_ms]]/(60*1000)),":",MOD(INT(spotify_top_songs_audio_features[[#This Row],[duration_ms]]/1000),60))</f>
        <v>2:33</v>
      </c>
      <c r="AA61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84" t="str">
        <f>spotify_top_songs_audio_features[[#This Row],[track_name]]</f>
        <v>What Would Meek Do?</v>
      </c>
    </row>
    <row r="6185" spans="1:28" x14ac:dyDescent="0.25">
      <c r="A6185" t="s">
        <v>14091</v>
      </c>
      <c r="B6185" t="s">
        <v>6138</v>
      </c>
      <c r="C6185" t="s">
        <v>14092</v>
      </c>
      <c r="D6185" t="s">
        <v>6140</v>
      </c>
      <c r="E6185" t="s">
        <v>70</v>
      </c>
      <c r="F6185" t="s">
        <v>24</v>
      </c>
      <c r="G6185" t="s">
        <v>25</v>
      </c>
      <c r="H6185">
        <v>745</v>
      </c>
      <c r="I6185">
        <v>456</v>
      </c>
      <c r="J6185">
        <v>874</v>
      </c>
      <c r="K6185" t="s">
        <v>196</v>
      </c>
      <c r="L6185">
        <v>0</v>
      </c>
      <c r="M6185">
        <v>72</v>
      </c>
      <c r="N6185">
        <v>124</v>
      </c>
      <c r="O6185">
        <v>-9482</v>
      </c>
      <c r="P6185">
        <v>94032</v>
      </c>
      <c r="Q6185">
        <v>314367</v>
      </c>
      <c r="R6185">
        <v>1</v>
      </c>
      <c r="S6185">
        <v>4562549</v>
      </c>
      <c r="U6185" t="str">
        <f>IFERROR(LEFT(spotify_top_songs_audio_features[[#This Row],[artist_names]],SEARCH(",",spotify_top_songs_audio_features[[#This Row],[artist_names]])-1),spotify_top_songs_audio_features[[#This Row],[artist_names]])</f>
        <v>PNL</v>
      </c>
      <c r="V6185" t="str">
        <f>IFERROR(MID(spotify_top_songs_audio_features[[#This Row],[artist_names]],SEARCH(",",spotify_top_songs_audio_features[[#This Row],[artist_names]])+2,99),"")</f>
        <v/>
      </c>
      <c r="W6185" t="str">
        <f>spotify_top_songs_audio_features[[#This Row],[source]]</f>
        <v>QLF Records</v>
      </c>
      <c r="X6185" s="1">
        <f>spotify_top_songs_audio_features[[#This Row],[streams]]</f>
        <v>4562549</v>
      </c>
      <c r="Y6185" t="str">
        <f>IF(Tabela2[[#This Row],[feat]]="","","Feat")</f>
        <v/>
      </c>
      <c r="Z6185" s="17" t="str">
        <f>CONCATENATE(INT(spotify_top_songs_audio_features[[#This Row],[duration_ms]]/(60*1000)),":",MOD(INT(spotify_top_songs_audio_features[[#This Row],[duration_ms]]/1000),60))</f>
        <v>5:14</v>
      </c>
      <c r="AA61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85" t="str">
        <f>spotify_top_songs_audio_features[[#This Row],[track_name]]</f>
        <v>Chang</v>
      </c>
    </row>
    <row r="6186" spans="1:28" x14ac:dyDescent="0.25">
      <c r="A6186" t="s">
        <v>8149</v>
      </c>
      <c r="B6186" t="s">
        <v>8150</v>
      </c>
      <c r="C6186" t="s">
        <v>8151</v>
      </c>
      <c r="D6186" t="s">
        <v>200</v>
      </c>
      <c r="E6186" t="s">
        <v>31</v>
      </c>
      <c r="F6186" t="s">
        <v>24</v>
      </c>
      <c r="G6186" t="s">
        <v>25</v>
      </c>
      <c r="H6186">
        <v>746</v>
      </c>
      <c r="I6186">
        <v>497</v>
      </c>
      <c r="J6186">
        <v>149</v>
      </c>
      <c r="K6186" t="s">
        <v>8152</v>
      </c>
      <c r="L6186">
        <v>8.5999999999999998E-4</v>
      </c>
      <c r="M6186">
        <v>101</v>
      </c>
      <c r="N6186">
        <v>25</v>
      </c>
      <c r="O6186">
        <v>-5785</v>
      </c>
      <c r="P6186">
        <v>160051</v>
      </c>
      <c r="Q6186">
        <v>157816</v>
      </c>
      <c r="R6186">
        <v>1</v>
      </c>
      <c r="S6186">
        <v>4562521</v>
      </c>
      <c r="U6186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6186" t="str">
        <f>IFERROR(MID(spotify_top_songs_audio_features[[#This Row],[artist_names]],SEARCH(",",spotify_top_songs_audio_features[[#This Row],[artist_names]])+2,99),"")</f>
        <v>Future</v>
      </c>
      <c r="W6186" t="str">
        <f>spotify_top_songs_audio_features[[#This Row],[source]]</f>
        <v>Quality Control/Motown Records</v>
      </c>
      <c r="X6186" s="1">
        <f>spotify_top_songs_audio_features[[#This Row],[streams]]</f>
        <v>4562521</v>
      </c>
      <c r="Y6186" t="str">
        <f>IF(Tabela2[[#This Row],[feat]]="","","Feat")</f>
        <v>Feat</v>
      </c>
      <c r="Z6186" s="17" t="str">
        <f>CONCATENATE(INT(spotify_top_songs_audio_features[[#This Row],[duration_ms]]/(60*1000)),":",MOD(INT(spotify_top_songs_audio_features[[#This Row],[duration_ms]]/1000),60))</f>
        <v>2:37</v>
      </c>
      <c r="AA61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86" t="str">
        <f>spotify_top_songs_audio_features[[#This Row],[track_name]]</f>
        <v>Out The Mud</v>
      </c>
    </row>
    <row r="6187" spans="1:28" x14ac:dyDescent="0.25">
      <c r="A6187" t="s">
        <v>11325</v>
      </c>
      <c r="B6187" t="s">
        <v>11326</v>
      </c>
      <c r="C6187" t="s">
        <v>11327</v>
      </c>
      <c r="D6187" t="s">
        <v>2413</v>
      </c>
      <c r="E6187" t="s">
        <v>70</v>
      </c>
      <c r="F6187" t="s">
        <v>24</v>
      </c>
      <c r="G6187" t="s">
        <v>25</v>
      </c>
      <c r="H6187">
        <v>666</v>
      </c>
      <c r="I6187">
        <v>628</v>
      </c>
      <c r="J6187">
        <v>623</v>
      </c>
      <c r="K6187" t="s">
        <v>850</v>
      </c>
      <c r="L6187">
        <v>0</v>
      </c>
      <c r="M6187">
        <v>189</v>
      </c>
      <c r="N6187">
        <v>767</v>
      </c>
      <c r="O6187">
        <v>-5613</v>
      </c>
      <c r="P6187">
        <v>82992</v>
      </c>
      <c r="Q6187">
        <v>186468</v>
      </c>
      <c r="R6187">
        <v>1</v>
      </c>
      <c r="S6187">
        <v>4561189</v>
      </c>
      <c r="U6187" t="str">
        <f>IFERROR(LEFT(spotify_top_songs_audio_features[[#This Row],[artist_names]],SEARCH(",",spotify_top_songs_audio_features[[#This Row],[artist_names]])-1),spotify_top_songs_audio_features[[#This Row],[artist_names]])</f>
        <v>blackbear</v>
      </c>
      <c r="V6187" t="str">
        <f>IFERROR(MID(spotify_top_songs_audio_features[[#This Row],[artist_names]],SEARCH(",",spotify_top_songs_audio_features[[#This Row],[artist_names]])+2,99),"")</f>
        <v>Lauv</v>
      </c>
      <c r="W6187" t="str">
        <f>spotify_top_songs_audio_features[[#This Row],[source]]</f>
        <v>Alamo</v>
      </c>
      <c r="X6187" s="1">
        <f>spotify_top_songs_audio_features[[#This Row],[streams]]</f>
        <v>4561189</v>
      </c>
      <c r="Y6187" t="str">
        <f>IF(Tabela2[[#This Row],[feat]]="","","Feat")</f>
        <v>Feat</v>
      </c>
      <c r="Z6187" s="17" t="str">
        <f>CONCATENATE(INT(spotify_top_songs_audio_features[[#This Row],[duration_ms]]/(60*1000)),":",MOD(INT(spotify_top_songs_audio_features[[#This Row],[duration_ms]]/1000),60))</f>
        <v>3:6</v>
      </c>
      <c r="AA61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187" t="str">
        <f>spotify_top_songs_audio_features[[#This Row],[track_name]]</f>
        <v>if I were u (with Lauv)</v>
      </c>
    </row>
    <row r="6188" spans="1:28" x14ac:dyDescent="0.25">
      <c r="A6188" t="s">
        <v>14059</v>
      </c>
      <c r="B6188" t="s">
        <v>14060</v>
      </c>
      <c r="C6188" t="s">
        <v>14061</v>
      </c>
      <c r="D6188" t="s">
        <v>2605</v>
      </c>
      <c r="E6188" t="s">
        <v>43</v>
      </c>
      <c r="F6188" t="s">
        <v>32</v>
      </c>
      <c r="G6188" t="s">
        <v>25</v>
      </c>
      <c r="H6188">
        <v>611</v>
      </c>
      <c r="I6188">
        <v>714</v>
      </c>
      <c r="J6188">
        <v>856</v>
      </c>
      <c r="K6188" t="s">
        <v>5387</v>
      </c>
      <c r="L6188">
        <v>0</v>
      </c>
      <c r="M6188">
        <v>145</v>
      </c>
      <c r="N6188">
        <v>628</v>
      </c>
      <c r="O6188">
        <v>-4696</v>
      </c>
      <c r="P6188">
        <v>196043</v>
      </c>
      <c r="Q6188">
        <v>175828</v>
      </c>
      <c r="R6188">
        <v>1</v>
      </c>
      <c r="S6188">
        <v>4557573</v>
      </c>
      <c r="U6188" t="str">
        <f>IFERROR(LEFT(spotify_top_songs_audio_features[[#This Row],[artist_names]],SEARCH(",",spotify_top_songs_audio_features[[#This Row],[artist_names]])-1),spotify_top_songs_audio_features[[#This Row],[artist_names]])</f>
        <v>Cordae</v>
      </c>
      <c r="V6188" t="str">
        <f>IFERROR(MID(spotify_top_songs_audio_features[[#This Row],[artist_names]],SEARCH(",",spotify_top_songs_audio_features[[#This Row],[artist_names]])+2,99),"")</f>
        <v>Anderson .Paak</v>
      </c>
      <c r="W6188" t="str">
        <f>spotify_top_songs_audio_features[[#This Row],[source]]</f>
        <v>Art@War/Atlantic Records</v>
      </c>
      <c r="X6188" s="1">
        <f>spotify_top_songs_audio_features[[#This Row],[streams]]</f>
        <v>4557573</v>
      </c>
      <c r="Y6188" t="str">
        <f>IF(Tabela2[[#This Row],[feat]]="","","Feat")</f>
        <v>Feat</v>
      </c>
      <c r="Z6188" s="17" t="str">
        <f>CONCATENATE(INT(spotify_top_songs_audio_features[[#This Row],[duration_ms]]/(60*1000)),":",MOD(INT(spotify_top_songs_audio_features[[#This Row],[duration_ms]]/1000),60))</f>
        <v>2:55</v>
      </c>
      <c r="AA61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188" t="str">
        <f>spotify_top_songs_audio_features[[#This Row],[track_name]]</f>
        <v>RNP (feat. Anderson .Paak)</v>
      </c>
    </row>
    <row r="6189" spans="1:28" x14ac:dyDescent="0.25">
      <c r="A6189" t="s">
        <v>10203</v>
      </c>
      <c r="B6189" t="s">
        <v>10204</v>
      </c>
      <c r="C6189" t="s">
        <v>10205</v>
      </c>
      <c r="D6189" t="s">
        <v>3681</v>
      </c>
      <c r="E6189" t="s">
        <v>58</v>
      </c>
      <c r="F6189" t="s">
        <v>32</v>
      </c>
      <c r="G6189" t="s">
        <v>64</v>
      </c>
      <c r="H6189">
        <v>644</v>
      </c>
      <c r="I6189">
        <v>68</v>
      </c>
      <c r="J6189">
        <v>24</v>
      </c>
      <c r="K6189" t="s">
        <v>1224</v>
      </c>
      <c r="L6189">
        <v>4.0600000000000002E-3</v>
      </c>
      <c r="M6189">
        <v>435</v>
      </c>
      <c r="N6189">
        <v>683</v>
      </c>
      <c r="O6189">
        <v>-3863</v>
      </c>
      <c r="P6189">
        <v>125465</v>
      </c>
      <c r="Q6189">
        <v>198627</v>
      </c>
      <c r="R6189">
        <v>1</v>
      </c>
      <c r="S6189">
        <v>4555070</v>
      </c>
      <c r="U6189" t="str">
        <f>IFERROR(LEFT(spotify_top_songs_audio_features[[#This Row],[artist_names]],SEARCH(",",spotify_top_songs_audio_features[[#This Row],[artist_names]])-1),spotify_top_songs_audio_features[[#This Row],[artist_names]])</f>
        <v>Loredana</v>
      </c>
      <c r="V6189" t="str">
        <f>IFERROR(MID(spotify_top_songs_audio_features[[#This Row],[artist_names]],SEARCH(",",spotify_top_songs_audio_features[[#This Row],[artist_names]])+2,99),"")</f>
        <v>Mozzik</v>
      </c>
      <c r="W6189" t="str">
        <f>spotify_top_songs_audio_features[[#This Row],[source]]</f>
        <v>Loredana</v>
      </c>
      <c r="X6189" s="1">
        <f>spotify_top_songs_audio_features[[#This Row],[streams]]</f>
        <v>4555070</v>
      </c>
      <c r="Y6189" t="str">
        <f>IF(Tabela2[[#This Row],[feat]]="","","Feat")</f>
        <v>Feat</v>
      </c>
      <c r="Z6189" s="17" t="str">
        <f>CONCATENATE(INT(spotify_top_songs_audio_features[[#This Row],[duration_ms]]/(60*1000)),":",MOD(INT(spotify_top_songs_audio_features[[#This Row],[duration_ms]]/1000),60))</f>
        <v>3:18</v>
      </c>
      <c r="AA61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189" t="str">
        <f>spotify_top_songs_audio_features[[#This Row],[track_name]]</f>
        <v>ROMEO &amp; JULIET</v>
      </c>
    </row>
    <row r="6190" spans="1:28" x14ac:dyDescent="0.25">
      <c r="A6190" t="s">
        <v>15767</v>
      </c>
      <c r="B6190" t="s">
        <v>13702</v>
      </c>
      <c r="C6190" t="s">
        <v>15768</v>
      </c>
      <c r="D6190" t="s">
        <v>2471</v>
      </c>
      <c r="E6190" t="s">
        <v>113</v>
      </c>
      <c r="F6190" t="s">
        <v>24</v>
      </c>
      <c r="G6190" t="s">
        <v>25</v>
      </c>
      <c r="H6190">
        <v>93</v>
      </c>
      <c r="I6190">
        <v>561</v>
      </c>
      <c r="J6190">
        <v>25</v>
      </c>
      <c r="K6190" t="s">
        <v>2563</v>
      </c>
      <c r="L6190">
        <v>0</v>
      </c>
      <c r="M6190">
        <v>992</v>
      </c>
      <c r="N6190">
        <v>596</v>
      </c>
      <c r="O6190">
        <v>-8053</v>
      </c>
      <c r="P6190">
        <v>140987</v>
      </c>
      <c r="Q6190">
        <v>184093</v>
      </c>
      <c r="R6190">
        <v>1</v>
      </c>
      <c r="S6190">
        <v>4548335</v>
      </c>
      <c r="U6190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6190" t="str">
        <f>IFERROR(MID(spotify_top_songs_audio_features[[#This Row],[artist_names]],SEARCH(",",spotify_top_songs_audio_features[[#This Row],[artist_names]])+2,99),"")</f>
        <v>Gunna</v>
      </c>
      <c r="W6190" t="str">
        <f>spotify_top_songs_audio_features[[#This Row],[source]]</f>
        <v>300 Entertainment/Atl</v>
      </c>
      <c r="X6190" s="1">
        <f>spotify_top_songs_audio_features[[#This Row],[streams]]</f>
        <v>4548335</v>
      </c>
      <c r="Y6190" t="str">
        <f>IF(Tabela2[[#This Row],[feat]]="","","Feat")</f>
        <v>Feat</v>
      </c>
      <c r="Z6190" s="17" t="str">
        <f>CONCATENATE(INT(spotify_top_songs_audio_features[[#This Row],[duration_ms]]/(60*1000)),":",MOD(INT(spotify_top_songs_audio_features[[#This Row],[duration_ms]]/1000),60))</f>
        <v>3:4</v>
      </c>
      <c r="AA61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190" t="str">
        <f>spotify_top_songs_audio_features[[#This Row],[track_name]]</f>
        <v>Surf (feat. Gunna)</v>
      </c>
    </row>
    <row r="6191" spans="1:28" x14ac:dyDescent="0.25">
      <c r="A6191" t="s">
        <v>13334</v>
      </c>
      <c r="B6191" t="s">
        <v>1887</v>
      </c>
      <c r="C6191" t="s">
        <v>13335</v>
      </c>
      <c r="D6191" t="s">
        <v>22</v>
      </c>
      <c r="E6191" t="s">
        <v>43</v>
      </c>
      <c r="F6191" t="s">
        <v>24</v>
      </c>
      <c r="G6191" t="s">
        <v>25</v>
      </c>
      <c r="H6191">
        <v>589</v>
      </c>
      <c r="I6191">
        <v>797</v>
      </c>
      <c r="J6191">
        <v>15</v>
      </c>
      <c r="K6191" t="s">
        <v>13333</v>
      </c>
      <c r="L6191">
        <v>4.35E-4</v>
      </c>
      <c r="M6191">
        <v>383</v>
      </c>
      <c r="N6191">
        <v>232</v>
      </c>
      <c r="O6191">
        <v>-5464</v>
      </c>
      <c r="P6191">
        <v>102489</v>
      </c>
      <c r="Q6191">
        <v>291813</v>
      </c>
      <c r="R6191">
        <v>1</v>
      </c>
      <c r="S6191">
        <v>4545883</v>
      </c>
      <c r="U6191" t="str">
        <f>IFERROR(LEFT(spotify_top_songs_audio_features[[#This Row],[artist_names]],SEARCH(",",spotify_top_songs_audio_features[[#This Row],[artist_names]])-1),spotify_top_songs_audio_features[[#This Row],[artist_names]])</f>
        <v>Bring Me The Horizon</v>
      </c>
      <c r="V6191" t="str">
        <f>IFERROR(MID(spotify_top_songs_audio_features[[#This Row],[artist_names]],SEARCH(",",spotify_top_songs_audio_features[[#This Row],[artist_names]])+2,99),"")</f>
        <v/>
      </c>
      <c r="W6191" t="str">
        <f>spotify_top_songs_audio_features[[#This Row],[source]]</f>
        <v>RCA Records Label</v>
      </c>
      <c r="X6191" s="1">
        <f>spotify_top_songs_audio_features[[#This Row],[streams]]</f>
        <v>4545883</v>
      </c>
      <c r="Y6191" t="str">
        <f>IF(Tabela2[[#This Row],[feat]]="","","Feat")</f>
        <v/>
      </c>
      <c r="Z6191" s="17" t="str">
        <f>CONCATENATE(INT(spotify_top_songs_audio_features[[#This Row],[duration_ms]]/(60*1000)),":",MOD(INT(spotify_top_songs_audio_features[[#This Row],[duration_ms]]/1000),60))</f>
        <v>4:51</v>
      </c>
      <c r="AA61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191" t="str">
        <f>spotify_top_songs_audio_features[[#This Row],[track_name]]</f>
        <v>Parasite Eve</v>
      </c>
    </row>
    <row r="6192" spans="1:28" x14ac:dyDescent="0.25">
      <c r="A6192" t="s">
        <v>17127</v>
      </c>
      <c r="B6192" t="s">
        <v>17128</v>
      </c>
      <c r="C6192" t="s">
        <v>17129</v>
      </c>
      <c r="D6192" t="s">
        <v>445</v>
      </c>
      <c r="E6192" t="s">
        <v>113</v>
      </c>
      <c r="F6192" t="s">
        <v>24</v>
      </c>
      <c r="G6192" t="s">
        <v>25</v>
      </c>
      <c r="H6192">
        <v>651</v>
      </c>
      <c r="I6192">
        <v>718</v>
      </c>
      <c r="J6192">
        <v>302</v>
      </c>
      <c r="K6192" t="s">
        <v>2714</v>
      </c>
      <c r="L6192">
        <v>0</v>
      </c>
      <c r="M6192">
        <v>109</v>
      </c>
      <c r="N6192">
        <v>402</v>
      </c>
      <c r="O6192">
        <v>-3924</v>
      </c>
      <c r="P6192">
        <v>116772</v>
      </c>
      <c r="Q6192">
        <v>207187</v>
      </c>
      <c r="R6192">
        <v>1</v>
      </c>
      <c r="S6192">
        <v>4544978</v>
      </c>
      <c r="U6192" t="str">
        <f>IFERROR(LEFT(spotify_top_songs_audio_features[[#This Row],[artist_names]],SEARCH(",",spotify_top_songs_audio_features[[#This Row],[artist_names]])-1),spotify_top_songs_audio_features[[#This Row],[artist_names]])</f>
        <v>Lil Wayne</v>
      </c>
      <c r="V6192" t="str">
        <f>IFERROR(MID(spotify_top_songs_audio_features[[#This Row],[artist_names]],SEARCH(",",spotify_top_songs_audio_features[[#This Row],[artist_names]])+2,99),"")</f>
        <v>Nivea</v>
      </c>
      <c r="W6192" t="str">
        <f>spotify_top_songs_audio_features[[#This Row],[source]]</f>
        <v>Young Money Records, Inc.</v>
      </c>
      <c r="X6192" s="1">
        <f>spotify_top_songs_audio_features[[#This Row],[streams]]</f>
        <v>4544978</v>
      </c>
      <c r="Y6192" t="str">
        <f>IF(Tabela2[[#This Row],[feat]]="","","Feat")</f>
        <v>Feat</v>
      </c>
      <c r="Z6192" s="17" t="str">
        <f>CONCATENATE(INT(spotify_top_songs_audio_features[[#This Row],[duration_ms]]/(60*1000)),":",MOD(INT(spotify_top_songs_audio_features[[#This Row],[duration_ms]]/1000),60))</f>
        <v>3:27</v>
      </c>
      <c r="AA61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192" t="str">
        <f>spotify_top_songs_audio_features[[#This Row],[track_name]]</f>
        <v>Dope New Gospel (feat. Nivea)</v>
      </c>
    </row>
    <row r="6193" spans="1:28" x14ac:dyDescent="0.25">
      <c r="A6193" t="s">
        <v>12649</v>
      </c>
      <c r="B6193" t="s">
        <v>7279</v>
      </c>
      <c r="C6193" t="s">
        <v>12650</v>
      </c>
      <c r="D6193" t="s">
        <v>3716</v>
      </c>
      <c r="E6193" t="s">
        <v>31</v>
      </c>
      <c r="F6193" t="s">
        <v>24</v>
      </c>
      <c r="G6193" t="s">
        <v>25</v>
      </c>
      <c r="H6193">
        <v>512</v>
      </c>
      <c r="I6193">
        <v>783</v>
      </c>
      <c r="J6193">
        <v>269</v>
      </c>
      <c r="K6193" t="s">
        <v>608</v>
      </c>
      <c r="L6193">
        <v>0</v>
      </c>
      <c r="M6193">
        <v>831</v>
      </c>
      <c r="N6193">
        <v>33</v>
      </c>
      <c r="O6193">
        <v>-4013</v>
      </c>
      <c r="P6193">
        <v>6988</v>
      </c>
      <c r="Q6193">
        <v>208373</v>
      </c>
      <c r="R6193">
        <v>1</v>
      </c>
      <c r="S6193">
        <v>4541260</v>
      </c>
      <c r="U6193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6193" t="str">
        <f>IFERROR(MID(spotify_top_songs_audio_features[[#This Row],[artist_names]],SEARCH(",",spotify_top_songs_audio_features[[#This Row],[artist_names]])+2,99),"")</f>
        <v/>
      </c>
      <c r="W6193" t="str">
        <f>spotify_top_songs_audio_features[[#This Row],[source]]</f>
        <v>A$AP Worldwide/Polo Grounds Music/RCA Records</v>
      </c>
      <c r="X6193" s="1">
        <f>spotify_top_songs_audio_features[[#This Row],[streams]]</f>
        <v>4541260</v>
      </c>
      <c r="Y6193" t="str">
        <f>IF(Tabela2[[#This Row],[feat]]="","","Feat")</f>
        <v/>
      </c>
      <c r="Z6193" s="17" t="str">
        <f>CONCATENATE(INT(spotify_top_songs_audio_features[[#This Row],[duration_ms]]/(60*1000)),":",MOD(INT(spotify_top_songs_audio_features[[#This Row],[duration_ms]]/1000),60))</f>
        <v>3:28</v>
      </c>
      <c r="AA61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93" t="str">
        <f>spotify_top_songs_audio_features[[#This Row],[track_name]]</f>
        <v>Tony Tone</v>
      </c>
    </row>
    <row r="6194" spans="1:28" x14ac:dyDescent="0.25">
      <c r="A6194" t="s">
        <v>12783</v>
      </c>
      <c r="B6194" t="s">
        <v>4561</v>
      </c>
      <c r="C6194" t="s">
        <v>12784</v>
      </c>
      <c r="D6194" t="s">
        <v>96</v>
      </c>
      <c r="E6194" t="s">
        <v>102</v>
      </c>
      <c r="F6194" t="s">
        <v>24</v>
      </c>
      <c r="G6194" t="s">
        <v>25</v>
      </c>
      <c r="H6194">
        <v>58</v>
      </c>
      <c r="I6194">
        <v>702</v>
      </c>
      <c r="J6194">
        <v>337</v>
      </c>
      <c r="K6194" t="s">
        <v>1601</v>
      </c>
      <c r="L6194">
        <v>3.1999999999999999E-5</v>
      </c>
      <c r="M6194">
        <v>536</v>
      </c>
      <c r="N6194">
        <v>299</v>
      </c>
      <c r="O6194">
        <v>-5565</v>
      </c>
      <c r="P6194">
        <v>105076</v>
      </c>
      <c r="Q6194">
        <v>208960</v>
      </c>
      <c r="R6194">
        <v>1</v>
      </c>
      <c r="S6194">
        <v>4541242</v>
      </c>
      <c r="U6194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194" t="str">
        <f>IFERROR(MID(spotify_top_songs_audio_features[[#This Row],[artist_names]],SEARCH(",",spotify_top_songs_audio_features[[#This Row],[artist_names]])+2,99),"")</f>
        <v/>
      </c>
      <c r="W6194" t="str">
        <f>spotify_top_songs_audio_features[[#This Row],[source]]</f>
        <v>Warner Records</v>
      </c>
      <c r="X6194" s="1">
        <f>spotify_top_songs_audio_features[[#This Row],[streams]]</f>
        <v>4541242</v>
      </c>
      <c r="Y6194" t="str">
        <f>IF(Tabela2[[#This Row],[feat]]="","","Feat")</f>
        <v/>
      </c>
      <c r="Z6194" s="17" t="str">
        <f>CONCATENATE(INT(spotify_top_songs_audio_features[[#This Row],[duration_ms]]/(60*1000)),":",MOD(INT(spotify_top_songs_audio_features[[#This Row],[duration_ms]]/1000),60))</f>
        <v>3:28</v>
      </c>
      <c r="AA61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194" t="str">
        <f>spotify_top_songs_audio_features[[#This Row],[track_name]]</f>
        <v>Crawling</v>
      </c>
    </row>
    <row r="6195" spans="1:28" x14ac:dyDescent="0.25">
      <c r="A6195" t="s">
        <v>4685</v>
      </c>
      <c r="B6195" t="s">
        <v>4686</v>
      </c>
      <c r="C6195" t="s">
        <v>4687</v>
      </c>
      <c r="D6195" t="s">
        <v>254</v>
      </c>
      <c r="E6195" t="s">
        <v>31</v>
      </c>
      <c r="F6195" t="s">
        <v>24</v>
      </c>
      <c r="G6195" t="s">
        <v>25</v>
      </c>
      <c r="H6195">
        <v>715</v>
      </c>
      <c r="I6195">
        <v>675</v>
      </c>
      <c r="J6195">
        <v>301</v>
      </c>
      <c r="K6195" t="s">
        <v>4688</v>
      </c>
      <c r="L6195">
        <v>0</v>
      </c>
      <c r="M6195">
        <v>842</v>
      </c>
      <c r="N6195">
        <v>535</v>
      </c>
      <c r="O6195">
        <v>-7657</v>
      </c>
      <c r="P6195">
        <v>122224</v>
      </c>
      <c r="Q6195">
        <v>231907</v>
      </c>
      <c r="R6195">
        <v>1</v>
      </c>
      <c r="S6195">
        <v>4531697</v>
      </c>
      <c r="U6195" t="str">
        <f>IFERROR(LEFT(spotify_top_songs_audio_features[[#This Row],[artist_names]],SEARCH(",",spotify_top_songs_audio_features[[#This Row],[artist_names]])-1),spotify_top_songs_audio_features[[#This Row],[artist_names]])</f>
        <v>Salmo</v>
      </c>
      <c r="V6195" t="str">
        <f>IFERROR(MID(spotify_top_songs_audio_features[[#This Row],[artist_names]],SEARCH(",",spotify_top_songs_audio_features[[#This Row],[artist_names]])+2,99),"")</f>
        <v/>
      </c>
      <c r="W6195" t="str">
        <f>spotify_top_songs_audio_features[[#This Row],[source]]</f>
        <v>Epic</v>
      </c>
      <c r="X6195" s="1">
        <f>spotify_top_songs_audio_features[[#This Row],[streams]]</f>
        <v>4531697</v>
      </c>
      <c r="Y6195" t="str">
        <f>IF(Tabela2[[#This Row],[feat]]="","","Feat")</f>
        <v/>
      </c>
      <c r="Z6195" s="17" t="str">
        <f>CONCATENATE(INT(spotify_top_songs_audio_features[[#This Row],[duration_ms]]/(60*1000)),":",MOD(INT(spotify_top_songs_audio_features[[#This Row],[duration_ms]]/1000),60))</f>
        <v>3:51</v>
      </c>
      <c r="AA61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195" t="str">
        <f>spotify_top_songs_audio_features[[#This Row],[track_name]]</f>
        <v>90MIN</v>
      </c>
    </row>
    <row r="6196" spans="1:28" x14ac:dyDescent="0.25">
      <c r="A6196" t="s">
        <v>16020</v>
      </c>
      <c r="B6196" t="s">
        <v>12979</v>
      </c>
      <c r="C6196" t="s">
        <v>12980</v>
      </c>
      <c r="D6196" t="s">
        <v>16021</v>
      </c>
      <c r="E6196" t="s">
        <v>142</v>
      </c>
      <c r="F6196" t="s">
        <v>24</v>
      </c>
      <c r="G6196" t="s">
        <v>25</v>
      </c>
      <c r="H6196">
        <v>653</v>
      </c>
      <c r="I6196">
        <v>816</v>
      </c>
      <c r="J6196">
        <v>167</v>
      </c>
      <c r="K6196" t="s">
        <v>915</v>
      </c>
      <c r="L6196">
        <v>0</v>
      </c>
      <c r="M6196">
        <v>967</v>
      </c>
      <c r="N6196">
        <v>816</v>
      </c>
      <c r="O6196">
        <v>-4353</v>
      </c>
      <c r="P6196">
        <v>178085</v>
      </c>
      <c r="Q6196">
        <v>228827</v>
      </c>
      <c r="R6196">
        <v>64</v>
      </c>
      <c r="S6196">
        <v>4530498</v>
      </c>
      <c r="U6196" t="str">
        <f>IFERROR(LEFT(spotify_top_songs_audio_features[[#This Row],[artist_names]],SEARCH(",",spotify_top_songs_audio_features[[#This Row],[artist_names]])-1),spotify_top_songs_audio_features[[#This Row],[artist_names]])</f>
        <v>Luis Fonsi</v>
      </c>
      <c r="V6196" t="str">
        <f>IFERROR(MID(spotify_top_songs_audio_features[[#This Row],[artist_names]],SEARCH(",",spotify_top_songs_audio_features[[#This Row],[artist_names]])+2,99),"")</f>
        <v>Daddy Yankee, Justin Bieber</v>
      </c>
      <c r="W6196" t="str">
        <f>spotify_top_songs_audio_features[[#This Row],[source]]</f>
        <v>Republic/UMLE</v>
      </c>
      <c r="X6196" s="1">
        <f>spotify_top_songs_audio_features[[#This Row],[streams]]</f>
        <v>4530498</v>
      </c>
      <c r="Y6196" t="str">
        <f>IF(Tabela2[[#This Row],[feat]]="","","Feat")</f>
        <v>Feat</v>
      </c>
      <c r="Z6196" s="17" t="str">
        <f>CONCATENATE(INT(spotify_top_songs_audio_features[[#This Row],[duration_ms]]/(60*1000)),":",MOD(INT(spotify_top_songs_audio_features[[#This Row],[duration_ms]]/1000),60))</f>
        <v>3:48</v>
      </c>
      <c r="AA61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196" t="str">
        <f>spotify_top_songs_audio_features[[#This Row],[track_name]]</f>
        <v>Despacito - Remix</v>
      </c>
    </row>
    <row r="6197" spans="1:28" x14ac:dyDescent="0.25">
      <c r="A6197" t="s">
        <v>13120</v>
      </c>
      <c r="B6197" t="s">
        <v>160</v>
      </c>
      <c r="C6197" t="s">
        <v>13121</v>
      </c>
      <c r="D6197" t="s">
        <v>162</v>
      </c>
      <c r="E6197" t="s">
        <v>86</v>
      </c>
      <c r="F6197" t="s">
        <v>32</v>
      </c>
      <c r="G6197" t="s">
        <v>25</v>
      </c>
      <c r="H6197">
        <v>661</v>
      </c>
      <c r="I6197">
        <v>52</v>
      </c>
      <c r="J6197">
        <v>28</v>
      </c>
      <c r="K6197" t="s">
        <v>226</v>
      </c>
      <c r="L6197">
        <v>246</v>
      </c>
      <c r="M6197">
        <v>105</v>
      </c>
      <c r="N6197">
        <v>427</v>
      </c>
      <c r="O6197">
        <v>-8367</v>
      </c>
      <c r="P6197">
        <v>127089</v>
      </c>
      <c r="Q6197">
        <v>330987</v>
      </c>
      <c r="R6197">
        <v>1</v>
      </c>
      <c r="S6197">
        <v>4527698</v>
      </c>
      <c r="U6197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6197" t="str">
        <f>IFERROR(MID(spotify_top_songs_audio_features[[#This Row],[artist_names]],SEARCH(",",spotify_top_songs_audio_features[[#This Row],[artist_names]])+2,99),"")</f>
        <v/>
      </c>
      <c r="W6197" t="str">
        <f>spotify_top_songs_audio_features[[#This Row],[source]]</f>
        <v>Fueled By Ramen</v>
      </c>
      <c r="X6197" s="1">
        <f>spotify_top_songs_audio_features[[#This Row],[streams]]</f>
        <v>4527698</v>
      </c>
      <c r="Y6197" t="str">
        <f>IF(Tabela2[[#This Row],[feat]]="","","Feat")</f>
        <v/>
      </c>
      <c r="Z6197" s="17" t="str">
        <f>CONCATENATE(INT(spotify_top_songs_audio_features[[#This Row],[duration_ms]]/(60*1000)),":",MOD(INT(spotify_top_songs_audio_features[[#This Row],[duration_ms]]/1000),60))</f>
        <v>5:30</v>
      </c>
      <c r="AA61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197" t="str">
        <f>spotify_top_songs_audio_features[[#This Row],[track_name]]</f>
        <v>Bandito</v>
      </c>
    </row>
    <row r="6198" spans="1:28" x14ac:dyDescent="0.25">
      <c r="A6198" t="s">
        <v>7278</v>
      </c>
      <c r="B6198" t="s">
        <v>7279</v>
      </c>
      <c r="C6198" t="s">
        <v>7280</v>
      </c>
      <c r="D6198" t="s">
        <v>3716</v>
      </c>
      <c r="E6198" t="s">
        <v>177</v>
      </c>
      <c r="F6198" t="s">
        <v>24</v>
      </c>
      <c r="G6198" t="s">
        <v>25</v>
      </c>
      <c r="H6198">
        <v>721</v>
      </c>
      <c r="I6198">
        <v>707</v>
      </c>
      <c r="J6198">
        <v>595</v>
      </c>
      <c r="K6198" t="s">
        <v>535</v>
      </c>
      <c r="L6198">
        <v>3.68E-4</v>
      </c>
      <c r="M6198">
        <v>143</v>
      </c>
      <c r="N6198">
        <v>743</v>
      </c>
      <c r="O6198">
        <v>-6364</v>
      </c>
      <c r="P6198">
        <v>125005</v>
      </c>
      <c r="Q6198">
        <v>158206</v>
      </c>
      <c r="R6198">
        <v>1</v>
      </c>
      <c r="S6198">
        <v>4527255</v>
      </c>
      <c r="U6198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6198" t="str">
        <f>IFERROR(MID(spotify_top_songs_audio_features[[#This Row],[artist_names]],SEARCH(",",spotify_top_songs_audio_features[[#This Row],[artist_names]])+2,99),"")</f>
        <v/>
      </c>
      <c r="W6198" t="str">
        <f>spotify_top_songs_audio_features[[#This Row],[source]]</f>
        <v>A$AP Worldwide/Polo Grounds Music/RCA Records</v>
      </c>
      <c r="X6198" s="1">
        <f>spotify_top_songs_audio_features[[#This Row],[streams]]</f>
        <v>4527255</v>
      </c>
      <c r="Y6198" t="str">
        <f>IF(Tabela2[[#This Row],[feat]]="","","Feat")</f>
        <v/>
      </c>
      <c r="Z6198" s="17" t="str">
        <f>CONCATENATE(INT(spotify_top_songs_audio_features[[#This Row],[duration_ms]]/(60*1000)),":",MOD(INT(spotify_top_songs_audio_features[[#This Row],[duration_ms]]/1000),60))</f>
        <v>2:38</v>
      </c>
      <c r="AA61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198" t="str">
        <f>spotify_top_songs_audio_features[[#This Row],[track_name]]</f>
        <v>Sundress</v>
      </c>
    </row>
    <row r="6199" spans="1:28" x14ac:dyDescent="0.25">
      <c r="A6199" t="s">
        <v>6547</v>
      </c>
      <c r="B6199" t="s">
        <v>2981</v>
      </c>
      <c r="C6199" t="s">
        <v>6548</v>
      </c>
      <c r="D6199" t="s">
        <v>520</v>
      </c>
      <c r="E6199" t="s">
        <v>23</v>
      </c>
      <c r="F6199" t="s">
        <v>24</v>
      </c>
      <c r="G6199" t="s">
        <v>25</v>
      </c>
      <c r="H6199">
        <v>648</v>
      </c>
      <c r="I6199">
        <v>641</v>
      </c>
      <c r="J6199">
        <v>389</v>
      </c>
      <c r="K6199" t="s">
        <v>6549</v>
      </c>
      <c r="L6199">
        <v>3.6299999999999999E-4</v>
      </c>
      <c r="M6199">
        <v>109</v>
      </c>
      <c r="N6199">
        <v>505</v>
      </c>
      <c r="O6199">
        <v>-5521</v>
      </c>
      <c r="P6199">
        <v>184021</v>
      </c>
      <c r="Q6199">
        <v>180348</v>
      </c>
      <c r="R6199">
        <v>1</v>
      </c>
      <c r="S6199">
        <v>4526982</v>
      </c>
      <c r="U6199" t="str">
        <f>IFERROR(LEFT(spotify_top_songs_audio_features[[#This Row],[artist_names]],SEARCH(",",spotify_top_songs_audio_features[[#This Row],[artist_names]])-1),spotify_top_songs_audio_features[[#This Row],[artist_names]])</f>
        <v>Ava Max</v>
      </c>
      <c r="V6199" t="str">
        <f>IFERROR(MID(spotify_top_songs_audio_features[[#This Row],[artist_names]],SEARCH(",",spotify_top_songs_audio_features[[#This Row],[artist_names]])+2,99),"")</f>
        <v/>
      </c>
      <c r="W6199" t="str">
        <f>spotify_top_songs_audio_features[[#This Row],[source]]</f>
        <v>Atlantic Records</v>
      </c>
      <c r="X6199" s="1">
        <f>spotify_top_songs_audio_features[[#This Row],[streams]]</f>
        <v>4526982</v>
      </c>
      <c r="Y6199" t="str">
        <f>IF(Tabela2[[#This Row],[feat]]="","","Feat")</f>
        <v/>
      </c>
      <c r="Z6199" s="17" t="str">
        <f>CONCATENATE(INT(spotify_top_songs_audio_features[[#This Row],[duration_ms]]/(60*1000)),":",MOD(INT(spotify_top_songs_audio_features[[#This Row],[duration_ms]]/1000),60))</f>
        <v>3:0</v>
      </c>
      <c r="AA61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199" t="str">
        <f>spotify_top_songs_audio_features[[#This Row],[track_name]]</f>
        <v>Who's Laughing Now</v>
      </c>
    </row>
    <row r="6200" spans="1:28" x14ac:dyDescent="0.25">
      <c r="A6200" t="s">
        <v>17492</v>
      </c>
      <c r="B6200" t="s">
        <v>293</v>
      </c>
      <c r="C6200" t="s">
        <v>17493</v>
      </c>
      <c r="D6200" t="s">
        <v>85</v>
      </c>
      <c r="E6200" t="s">
        <v>43</v>
      </c>
      <c r="F6200" t="s">
        <v>32</v>
      </c>
      <c r="G6200" t="s">
        <v>25</v>
      </c>
      <c r="H6200">
        <v>449</v>
      </c>
      <c r="I6200">
        <v>41</v>
      </c>
      <c r="J6200">
        <v>317</v>
      </c>
      <c r="K6200" t="s">
        <v>14213</v>
      </c>
      <c r="L6200">
        <v>0</v>
      </c>
      <c r="M6200">
        <v>631</v>
      </c>
      <c r="N6200">
        <v>195</v>
      </c>
      <c r="O6200">
        <v>-8067</v>
      </c>
      <c r="P6200">
        <v>123758</v>
      </c>
      <c r="Q6200">
        <v>305900</v>
      </c>
      <c r="R6200">
        <v>1</v>
      </c>
      <c r="S6200">
        <v>4524332</v>
      </c>
      <c r="U6200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6200" t="str">
        <f>IFERROR(MID(spotify_top_songs_audio_features[[#This Row],[artist_names]],SEARCH(",",spotify_top_songs_audio_features[[#This Row],[artist_names]])+2,99),"")</f>
        <v/>
      </c>
      <c r="W6200" t="str">
        <f>spotify_top_songs_audio_features[[#This Row],[source]]</f>
        <v>Polydor Records</v>
      </c>
      <c r="X6200" s="1">
        <f>spotify_top_songs_audio_features[[#This Row],[streams]]</f>
        <v>4524332</v>
      </c>
      <c r="Y6200" t="str">
        <f>IF(Tabela2[[#This Row],[feat]]="","","Feat")</f>
        <v/>
      </c>
      <c r="Z6200" s="17" t="str">
        <f>CONCATENATE(INT(spotify_top_songs_audio_features[[#This Row],[duration_ms]]/(60*1000)),":",MOD(INT(spotify_top_songs_audio_features[[#This Row],[duration_ms]]/1000),60))</f>
        <v>5:5</v>
      </c>
      <c r="AA62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200" t="str">
        <f>spotify_top_songs_audio_features[[#This Row],[track_name]]</f>
        <v>California</v>
      </c>
    </row>
    <row r="6201" spans="1:28" x14ac:dyDescent="0.25">
      <c r="A6201" t="s">
        <v>16436</v>
      </c>
      <c r="B6201" t="s">
        <v>762</v>
      </c>
      <c r="C6201" t="s">
        <v>16437</v>
      </c>
      <c r="D6201" t="s">
        <v>282</v>
      </c>
      <c r="E6201" t="s">
        <v>31</v>
      </c>
      <c r="F6201" t="s">
        <v>24</v>
      </c>
      <c r="G6201" t="s">
        <v>25</v>
      </c>
      <c r="H6201">
        <v>589</v>
      </c>
      <c r="I6201">
        <v>57</v>
      </c>
      <c r="J6201">
        <v>361</v>
      </c>
      <c r="K6201" t="s">
        <v>5309</v>
      </c>
      <c r="L6201">
        <v>1.5100000000000001E-4</v>
      </c>
      <c r="M6201">
        <v>137</v>
      </c>
      <c r="N6201">
        <v>441</v>
      </c>
      <c r="O6201">
        <v>-954</v>
      </c>
      <c r="P6201">
        <v>136203</v>
      </c>
      <c r="Q6201">
        <v>151027</v>
      </c>
      <c r="R6201">
        <v>1</v>
      </c>
      <c r="S6201">
        <v>4523203</v>
      </c>
      <c r="U6201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6201" t="str">
        <f>IFERROR(MID(spotify_top_songs_audio_features[[#This Row],[artist_names]],SEARCH(",",spotify_top_songs_audio_features[[#This Row],[artist_names]])+2,99),"")</f>
        <v>The Creator</v>
      </c>
      <c r="W6201" t="str">
        <f>spotify_top_songs_audio_features[[#This Row],[source]]</f>
        <v>Columbia</v>
      </c>
      <c r="X6201" s="1">
        <f>spotify_top_songs_audio_features[[#This Row],[streams]]</f>
        <v>4523203</v>
      </c>
      <c r="Y6201" t="str">
        <f>IF(Tabela2[[#This Row],[feat]]="","","Feat")</f>
        <v>Feat</v>
      </c>
      <c r="Z6201" s="17" t="str">
        <f>CONCATENATE(INT(spotify_top_songs_audio_features[[#This Row],[duration_ms]]/(60*1000)),":",MOD(INT(spotify_top_songs_audio_features[[#This Row],[duration_ms]]/1000),60))</f>
        <v>2:31</v>
      </c>
      <c r="AA62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01" t="str">
        <f>spotify_top_songs_audio_features[[#This Row],[track_name]]</f>
        <v>OKRA</v>
      </c>
    </row>
    <row r="6202" spans="1:28" x14ac:dyDescent="0.25">
      <c r="A6202" t="s">
        <v>16063</v>
      </c>
      <c r="B6202" t="s">
        <v>11740</v>
      </c>
      <c r="C6202" t="s">
        <v>11741</v>
      </c>
      <c r="D6202" t="s">
        <v>107</v>
      </c>
      <c r="E6202" t="s">
        <v>31</v>
      </c>
      <c r="F6202" t="s">
        <v>24</v>
      </c>
      <c r="G6202" t="s">
        <v>25</v>
      </c>
      <c r="H6202">
        <v>885</v>
      </c>
      <c r="I6202">
        <v>492</v>
      </c>
      <c r="J6202">
        <v>367</v>
      </c>
      <c r="K6202" t="s">
        <v>6195</v>
      </c>
      <c r="L6202">
        <v>7.79E-3</v>
      </c>
      <c r="M6202">
        <v>81</v>
      </c>
      <c r="N6202">
        <v>203</v>
      </c>
      <c r="O6202">
        <v>-6015</v>
      </c>
      <c r="P6202">
        <v>156958</v>
      </c>
      <c r="Q6202">
        <v>107147</v>
      </c>
      <c r="R6202">
        <v>3</v>
      </c>
      <c r="S6202">
        <v>4521288</v>
      </c>
      <c r="U6202" t="str">
        <f>IFERROR(LEFT(spotify_top_songs_audio_features[[#This Row],[artist_names]],SEARCH(",",spotify_top_songs_audio_features[[#This Row],[artist_names]])-1),spotify_top_songs_audio_features[[#This Row],[artist_names]])</f>
        <v>ScHoolboy Q</v>
      </c>
      <c r="V6202" t="str">
        <f>IFERROR(MID(spotify_top_songs_audio_features[[#This Row],[artist_names]],SEARCH(",",spotify_top_songs_audio_features[[#This Row],[artist_names]])+2,99),"")</f>
        <v/>
      </c>
      <c r="W6202" t="str">
        <f>spotify_top_songs_audio_features[[#This Row],[source]]</f>
        <v>Top Dawg Entertainment/Interscope Records</v>
      </c>
      <c r="X6202" s="1">
        <f>spotify_top_songs_audio_features[[#This Row],[streams]]</f>
        <v>4521288</v>
      </c>
      <c r="Y6202" t="str">
        <f>IF(Tabela2[[#This Row],[feat]]="","","Feat")</f>
        <v/>
      </c>
      <c r="Z6202" s="17" t="str">
        <f>CONCATENATE(INT(spotify_top_songs_audio_features[[#This Row],[duration_ms]]/(60*1000)),":",MOD(INT(spotify_top_songs_audio_features[[#This Row],[duration_ms]]/1000),60))</f>
        <v>1:47</v>
      </c>
      <c r="AA62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02" t="str">
        <f>spotify_top_songs_audio_features[[#This Row],[track_name]]</f>
        <v>Numb Numb Juice</v>
      </c>
    </row>
    <row r="6203" spans="1:28" x14ac:dyDescent="0.25">
      <c r="A6203" t="s">
        <v>9402</v>
      </c>
      <c r="B6203" t="s">
        <v>9403</v>
      </c>
      <c r="C6203" t="s">
        <v>9404</v>
      </c>
      <c r="D6203" t="s">
        <v>3271</v>
      </c>
      <c r="E6203" t="s">
        <v>31</v>
      </c>
      <c r="F6203" t="s">
        <v>32</v>
      </c>
      <c r="G6203" t="s">
        <v>25</v>
      </c>
      <c r="H6203">
        <v>704</v>
      </c>
      <c r="I6203">
        <v>56</v>
      </c>
      <c r="J6203">
        <v>179</v>
      </c>
      <c r="K6203" t="s">
        <v>1685</v>
      </c>
      <c r="L6203">
        <v>0</v>
      </c>
      <c r="M6203">
        <v>948</v>
      </c>
      <c r="N6203">
        <v>609</v>
      </c>
      <c r="O6203">
        <v>-6791</v>
      </c>
      <c r="P6203">
        <v>75003</v>
      </c>
      <c r="Q6203">
        <v>207109</v>
      </c>
      <c r="R6203">
        <v>1</v>
      </c>
      <c r="S6203">
        <v>4519238</v>
      </c>
      <c r="U6203" t="str">
        <f>IFERROR(LEFT(spotify_top_songs_audio_features[[#This Row],[artist_names]],SEARCH(",",spotify_top_songs_audio_features[[#This Row],[artist_names]])-1),spotify_top_songs_audio_features[[#This Row],[artist_names]])</f>
        <v>Madison Beer</v>
      </c>
      <c r="V6203" t="str">
        <f>IFERROR(MID(spotify_top_songs_audio_features[[#This Row],[artist_names]],SEARCH(",",spotify_top_songs_audio_features[[#This Row],[artist_names]])+2,99),"")</f>
        <v>Offset</v>
      </c>
      <c r="W6203" t="str">
        <f>spotify_top_songs_audio_features[[#This Row],[source]]</f>
        <v>Access Records</v>
      </c>
      <c r="X6203" s="1">
        <f>spotify_top_songs_audio_features[[#This Row],[streams]]</f>
        <v>4519238</v>
      </c>
      <c r="Y6203" t="str">
        <f>IF(Tabela2[[#This Row],[feat]]="","","Feat")</f>
        <v>Feat</v>
      </c>
      <c r="Z6203" s="17" t="str">
        <f>CONCATENATE(INT(spotify_top_songs_audio_features[[#This Row],[duration_ms]]/(60*1000)),":",MOD(INT(spotify_top_songs_audio_features[[#This Row],[duration_ms]]/1000),60))</f>
        <v>3:27</v>
      </c>
      <c r="AA62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03" t="str">
        <f>spotify_top_songs_audio_features[[#This Row],[track_name]]</f>
        <v>Hurts Like Hell (feat. Offset)</v>
      </c>
    </row>
    <row r="6204" spans="1:28" x14ac:dyDescent="0.25">
      <c r="A6204" t="s">
        <v>11500</v>
      </c>
      <c r="B6204" t="s">
        <v>284</v>
      </c>
      <c r="C6204" t="s">
        <v>11501</v>
      </c>
      <c r="D6204" t="s">
        <v>423</v>
      </c>
      <c r="E6204" t="s">
        <v>86</v>
      </c>
      <c r="F6204" t="s">
        <v>32</v>
      </c>
      <c r="G6204" t="s">
        <v>152</v>
      </c>
      <c r="H6204">
        <v>421</v>
      </c>
      <c r="I6204">
        <v>539</v>
      </c>
      <c r="J6204">
        <v>274</v>
      </c>
      <c r="K6204" t="s">
        <v>4784</v>
      </c>
      <c r="L6204">
        <v>0</v>
      </c>
      <c r="M6204">
        <v>111</v>
      </c>
      <c r="N6204">
        <v>523</v>
      </c>
      <c r="O6204">
        <v>-5456</v>
      </c>
      <c r="P6204">
        <v>89177</v>
      </c>
      <c r="Q6204">
        <v>281519</v>
      </c>
      <c r="R6204">
        <v>1</v>
      </c>
      <c r="S6204">
        <v>4517847</v>
      </c>
      <c r="U6204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6204" t="str">
        <f>IFERROR(MID(spotify_top_songs_audio_features[[#This Row],[artist_names]],SEARCH(",",spotify_top_songs_audio_features[[#This Row],[artist_names]])+2,99),"")</f>
        <v/>
      </c>
      <c r="W6204" t="str">
        <f>spotify_top_songs_audio_features[[#This Row],[source]]</f>
        <v>OVO</v>
      </c>
      <c r="X6204" s="1">
        <f>spotify_top_songs_audio_features[[#This Row],[streams]]</f>
        <v>4517847</v>
      </c>
      <c r="Y6204" t="str">
        <f>IF(Tabela2[[#This Row],[feat]]="","","Feat")</f>
        <v/>
      </c>
      <c r="Z6204" s="17" t="str">
        <f>CONCATENATE(INT(spotify_top_songs_audio_features[[#This Row],[duration_ms]]/(60*1000)),":",MOD(INT(spotify_top_songs_audio_features[[#This Row],[duration_ms]]/1000),60))</f>
        <v>4:41</v>
      </c>
      <c r="AA62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204" t="str">
        <f>spotify_top_songs_audio_features[[#This Row],[track_name]]</f>
        <v>Trust Issues</v>
      </c>
    </row>
    <row r="6205" spans="1:28" x14ac:dyDescent="0.25">
      <c r="A6205" t="s">
        <v>2997</v>
      </c>
      <c r="B6205" t="s">
        <v>2998</v>
      </c>
      <c r="C6205" t="s">
        <v>2999</v>
      </c>
      <c r="D6205" t="s">
        <v>1101</v>
      </c>
      <c r="E6205" t="s">
        <v>70</v>
      </c>
      <c r="F6205" t="s">
        <v>24</v>
      </c>
      <c r="G6205" t="s">
        <v>25</v>
      </c>
      <c r="H6205">
        <v>402</v>
      </c>
      <c r="I6205">
        <v>754</v>
      </c>
      <c r="J6205">
        <v>432</v>
      </c>
      <c r="K6205" t="s">
        <v>2503</v>
      </c>
      <c r="L6205">
        <v>0</v>
      </c>
      <c r="M6205">
        <v>358</v>
      </c>
      <c r="N6205">
        <v>621</v>
      </c>
      <c r="O6205">
        <v>-4837</v>
      </c>
      <c r="P6205">
        <v>10817</v>
      </c>
      <c r="Q6205">
        <v>191248</v>
      </c>
      <c r="R6205">
        <v>4</v>
      </c>
      <c r="S6205">
        <v>4516954</v>
      </c>
      <c r="U6205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6205" t="str">
        <f>IFERROR(MID(spotify_top_songs_audio_features[[#This Row],[artist_names]],SEARCH(",",spotify_top_songs_audio_features[[#This Row],[artist_names]])+2,99),"")</f>
        <v>Agnes, Vargas &amp; Lagola</v>
      </c>
      <c r="W6205" t="str">
        <f>spotify_top_songs_audio_features[[#This Row],[source]]</f>
        <v>Universal Music AB</v>
      </c>
      <c r="X6205" s="1">
        <f>spotify_top_songs_audio_features[[#This Row],[streams]]</f>
        <v>4516954</v>
      </c>
      <c r="Y6205" t="str">
        <f>IF(Tabela2[[#This Row],[feat]]="","","Feat")</f>
        <v>Feat</v>
      </c>
      <c r="Z6205" s="17" t="str">
        <f>CONCATENATE(INT(spotify_top_songs_audio_features[[#This Row],[duration_ms]]/(60*1000)),":",MOD(INT(spotify_top_songs_audio_features[[#This Row],[duration_ms]]/1000),60))</f>
        <v>3:11</v>
      </c>
      <c r="AA62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205" t="str">
        <f>spotify_top_songs_audio_features[[#This Row],[track_name]]</f>
        <v>Tough Love</v>
      </c>
    </row>
    <row r="6206" spans="1:28" x14ac:dyDescent="0.25">
      <c r="A6206" t="s">
        <v>13614</v>
      </c>
      <c r="B6206" t="s">
        <v>13615</v>
      </c>
      <c r="C6206" t="s">
        <v>13616</v>
      </c>
      <c r="D6206" t="s">
        <v>48</v>
      </c>
      <c r="E6206" t="s">
        <v>113</v>
      </c>
      <c r="F6206" t="s">
        <v>24</v>
      </c>
      <c r="G6206" t="s">
        <v>25</v>
      </c>
      <c r="H6206">
        <v>516</v>
      </c>
      <c r="I6206">
        <v>467</v>
      </c>
      <c r="J6206">
        <v>302</v>
      </c>
      <c r="K6206" t="s">
        <v>1627</v>
      </c>
      <c r="L6206">
        <v>0</v>
      </c>
      <c r="M6206">
        <v>853</v>
      </c>
      <c r="N6206">
        <v>386</v>
      </c>
      <c r="O6206">
        <v>-6184</v>
      </c>
      <c r="P6206">
        <v>132861</v>
      </c>
      <c r="Q6206">
        <v>173307</v>
      </c>
      <c r="R6206">
        <v>1</v>
      </c>
      <c r="S6206">
        <v>4516584</v>
      </c>
      <c r="U6206" t="str">
        <f>IFERROR(LEFT(spotify_top_songs_audio_features[[#This Row],[artist_names]],SEARCH(",",spotify_top_songs_audio_features[[#This Row],[artist_names]])-1),spotify_top_songs_audio_features[[#This Row],[artist_names]])</f>
        <v>Julia Michaels</v>
      </c>
      <c r="V6206" t="str">
        <f>IFERROR(MID(spotify_top_songs_audio_features[[#This Row],[artist_names]],SEARCH(",",spotify_top_songs_audio_features[[#This Row],[artist_names]])+2,99),"")</f>
        <v>Niall Horan</v>
      </c>
      <c r="W6206" t="str">
        <f>spotify_top_songs_audio_features[[#This Row],[source]]</f>
        <v>Republic Records</v>
      </c>
      <c r="X6206" s="1">
        <f>spotify_top_songs_audio_features[[#This Row],[streams]]</f>
        <v>4516584</v>
      </c>
      <c r="Y6206" t="str">
        <f>IF(Tabela2[[#This Row],[feat]]="","","Feat")</f>
        <v>Feat</v>
      </c>
      <c r="Z6206" s="17" t="str">
        <f>CONCATENATE(INT(spotify_top_songs_audio_features[[#This Row],[duration_ms]]/(60*1000)),":",MOD(INT(spotify_top_songs_audio_features[[#This Row],[duration_ms]]/1000),60))</f>
        <v>2:53</v>
      </c>
      <c r="AA62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06" t="str">
        <f>spotify_top_songs_audio_features[[#This Row],[track_name]]</f>
        <v>What A Time (feat. Niall Horan)</v>
      </c>
    </row>
    <row r="6207" spans="1:28" x14ac:dyDescent="0.25">
      <c r="A6207" t="s">
        <v>15703</v>
      </c>
      <c r="B6207" t="s">
        <v>160</v>
      </c>
      <c r="C6207" t="s">
        <v>15704</v>
      </c>
      <c r="D6207" t="s">
        <v>162</v>
      </c>
      <c r="E6207" t="s">
        <v>102</v>
      </c>
      <c r="F6207" t="s">
        <v>24</v>
      </c>
      <c r="G6207" t="s">
        <v>25</v>
      </c>
      <c r="H6207">
        <v>641</v>
      </c>
      <c r="I6207">
        <v>561</v>
      </c>
      <c r="J6207">
        <v>355</v>
      </c>
      <c r="K6207" t="s">
        <v>4426</v>
      </c>
      <c r="L6207">
        <v>21</v>
      </c>
      <c r="M6207">
        <v>358</v>
      </c>
      <c r="N6207">
        <v>678</v>
      </c>
      <c r="O6207">
        <v>-5856</v>
      </c>
      <c r="P6207">
        <v>111938</v>
      </c>
      <c r="Q6207">
        <v>282613</v>
      </c>
      <c r="R6207">
        <v>1</v>
      </c>
      <c r="S6207">
        <v>4513910</v>
      </c>
      <c r="U6207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6207" t="str">
        <f>IFERROR(MID(spotify_top_songs_audio_features[[#This Row],[artist_names]],SEARCH(",",spotify_top_songs_audio_features[[#This Row],[artist_names]])+2,99),"")</f>
        <v/>
      </c>
      <c r="W6207" t="str">
        <f>spotify_top_songs_audio_features[[#This Row],[source]]</f>
        <v>Fueled By Ramen</v>
      </c>
      <c r="X6207" s="1">
        <f>spotify_top_songs_audio_features[[#This Row],[streams]]</f>
        <v>4513910</v>
      </c>
      <c r="Y6207" t="str">
        <f>IF(Tabela2[[#This Row],[feat]]="","","Feat")</f>
        <v/>
      </c>
      <c r="Z6207" s="17" t="str">
        <f>CONCATENATE(INT(spotify_top_songs_audio_features[[#This Row],[duration_ms]]/(60*1000)),":",MOD(INT(spotify_top_songs_audio_features[[#This Row],[duration_ms]]/1000),60))</f>
        <v>4:42</v>
      </c>
      <c r="AA62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207" t="str">
        <f>spotify_top_songs_audio_features[[#This Row],[track_name]]</f>
        <v>Cut My Lip</v>
      </c>
    </row>
    <row r="6208" spans="1:28" x14ac:dyDescent="0.25">
      <c r="A6208" t="s">
        <v>12919</v>
      </c>
      <c r="B6208" t="s">
        <v>3161</v>
      </c>
      <c r="C6208" t="s">
        <v>12920</v>
      </c>
      <c r="D6208" t="s">
        <v>3163</v>
      </c>
      <c r="E6208" t="s">
        <v>177</v>
      </c>
      <c r="F6208" t="s">
        <v>32</v>
      </c>
      <c r="G6208" t="s">
        <v>25</v>
      </c>
      <c r="H6208">
        <v>724</v>
      </c>
      <c r="I6208">
        <v>835</v>
      </c>
      <c r="J6208">
        <v>887</v>
      </c>
      <c r="K6208" t="s">
        <v>6692</v>
      </c>
      <c r="L6208">
        <v>0</v>
      </c>
      <c r="M6208">
        <v>131</v>
      </c>
      <c r="N6208">
        <v>76</v>
      </c>
      <c r="O6208">
        <v>-4831</v>
      </c>
      <c r="P6208">
        <v>130004</v>
      </c>
      <c r="Q6208">
        <v>183133</v>
      </c>
      <c r="R6208">
        <v>1</v>
      </c>
      <c r="S6208">
        <v>4507145</v>
      </c>
      <c r="U6208" t="str">
        <f>IFERROR(LEFT(spotify_top_songs_audio_features[[#This Row],[artist_names]],SEARCH(",",spotify_top_songs_audio_features[[#This Row],[artist_names]])-1),spotify_top_songs_audio_features[[#This Row],[artist_names]])</f>
        <v>Fero47</v>
      </c>
      <c r="V6208" t="str">
        <f>IFERROR(MID(spotify_top_songs_audio_features[[#This Row],[artist_names]],SEARCH(",",spotify_top_songs_audio_features[[#This Row],[artist_names]])+2,99),"")</f>
        <v/>
      </c>
      <c r="W6208" t="str">
        <f>spotify_top_songs_audio_features[[#This Row],[source]]</f>
        <v>Epic Germany</v>
      </c>
      <c r="X6208" s="1">
        <f>spotify_top_songs_audio_features[[#This Row],[streams]]</f>
        <v>4507145</v>
      </c>
      <c r="Y6208" t="str">
        <f>IF(Tabela2[[#This Row],[feat]]="","","Feat")</f>
        <v/>
      </c>
      <c r="Z6208" s="17" t="str">
        <f>CONCATENATE(INT(spotify_top_songs_audio_features[[#This Row],[duration_ms]]/(60*1000)),":",MOD(INT(spotify_top_songs_audio_features[[#This Row],[duration_ms]]/1000),60))</f>
        <v>3:3</v>
      </c>
      <c r="AA62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208" t="str">
        <f>spotify_top_songs_audio_features[[#This Row],[track_name]]</f>
        <v>NENENE</v>
      </c>
    </row>
    <row r="6209" spans="1:28" x14ac:dyDescent="0.25">
      <c r="A6209" t="s">
        <v>10173</v>
      </c>
      <c r="B6209" t="s">
        <v>2981</v>
      </c>
      <c r="C6209" t="s">
        <v>5977</v>
      </c>
      <c r="D6209" t="s">
        <v>520</v>
      </c>
      <c r="E6209" t="s">
        <v>31</v>
      </c>
      <c r="F6209" t="s">
        <v>24</v>
      </c>
      <c r="G6209" t="s">
        <v>25</v>
      </c>
      <c r="H6209">
        <v>72</v>
      </c>
      <c r="I6209">
        <v>706</v>
      </c>
      <c r="J6209">
        <v>473</v>
      </c>
      <c r="K6209" t="s">
        <v>10174</v>
      </c>
      <c r="L6209">
        <v>0</v>
      </c>
      <c r="M6209">
        <v>166</v>
      </c>
      <c r="N6209">
        <v>62</v>
      </c>
      <c r="O6209">
        <v>-4719</v>
      </c>
      <c r="P6209">
        <v>133002</v>
      </c>
      <c r="Q6209">
        <v>187436</v>
      </c>
      <c r="R6209">
        <v>98</v>
      </c>
      <c r="S6209">
        <v>4502853</v>
      </c>
      <c r="U6209" t="str">
        <f>IFERROR(LEFT(spotify_top_songs_audio_features[[#This Row],[artist_names]],SEARCH(",",spotify_top_songs_audio_features[[#This Row],[artist_names]])-1),spotify_top_songs_audio_features[[#This Row],[artist_names]])</f>
        <v>Ava Max</v>
      </c>
      <c r="V6209" t="str">
        <f>IFERROR(MID(spotify_top_songs_audio_features[[#This Row],[artist_names]],SEARCH(",",spotify_top_songs_audio_features[[#This Row],[artist_names]])+2,99),"")</f>
        <v/>
      </c>
      <c r="W6209" t="str">
        <f>spotify_top_songs_audio_features[[#This Row],[source]]</f>
        <v>Atlantic Records</v>
      </c>
      <c r="X6209" s="1">
        <f>spotify_top_songs_audio_features[[#This Row],[streams]]</f>
        <v>4502853</v>
      </c>
      <c r="Y6209" t="str">
        <f>IF(Tabela2[[#This Row],[feat]]="","","Feat")</f>
        <v/>
      </c>
      <c r="Z6209" s="17" t="str">
        <f>CONCATENATE(INT(spotify_top_songs_audio_features[[#This Row],[duration_ms]]/(60*1000)),":",MOD(INT(spotify_top_songs_audio_features[[#This Row],[duration_ms]]/1000),60))</f>
        <v>3:7</v>
      </c>
      <c r="AA62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09" t="str">
        <f>spotify_top_songs_audio_features[[#This Row],[track_name]]</f>
        <v>Sweet but Psycho</v>
      </c>
    </row>
    <row r="6210" spans="1:28" x14ac:dyDescent="0.25">
      <c r="A6210" t="s">
        <v>13082</v>
      </c>
      <c r="B6210" t="s">
        <v>80</v>
      </c>
      <c r="C6210" t="s">
        <v>13083</v>
      </c>
      <c r="D6210" t="s">
        <v>80</v>
      </c>
      <c r="E6210" t="s">
        <v>113</v>
      </c>
      <c r="F6210" t="s">
        <v>24</v>
      </c>
      <c r="G6210" t="s">
        <v>25</v>
      </c>
      <c r="H6210">
        <v>792</v>
      </c>
      <c r="I6210">
        <v>555</v>
      </c>
      <c r="J6210">
        <v>34</v>
      </c>
      <c r="K6210" t="s">
        <v>4740</v>
      </c>
      <c r="L6210">
        <v>6.3900000000000003E-4</v>
      </c>
      <c r="M6210">
        <v>107</v>
      </c>
      <c r="N6210">
        <v>84</v>
      </c>
      <c r="O6210">
        <v>-7038</v>
      </c>
      <c r="P6210">
        <v>99954</v>
      </c>
      <c r="Q6210">
        <v>273600</v>
      </c>
      <c r="R6210">
        <v>1</v>
      </c>
      <c r="S6210">
        <v>4499916</v>
      </c>
      <c r="U6210" t="str">
        <f>IFERROR(LEFT(spotify_top_songs_audio_features[[#This Row],[artist_names]],SEARCH(",",spotify_top_songs_audio_features[[#This Row],[artist_names]])-1),spotify_top_songs_audio_features[[#This Row],[artist_names]])</f>
        <v>Chance the Rapper</v>
      </c>
      <c r="V6210" t="str">
        <f>IFERROR(MID(spotify_top_songs_audio_features[[#This Row],[artist_names]],SEARCH(",",spotify_top_songs_audio_features[[#This Row],[artist_names]])+2,99),"")</f>
        <v/>
      </c>
      <c r="W6210" t="str">
        <f>spotify_top_songs_audio_features[[#This Row],[source]]</f>
        <v>Chance the Rapper</v>
      </c>
      <c r="X6210" s="1">
        <f>spotify_top_songs_audio_features[[#This Row],[streams]]</f>
        <v>4499916</v>
      </c>
      <c r="Y6210" t="str">
        <f>IF(Tabela2[[#This Row],[feat]]="","","Feat")</f>
        <v/>
      </c>
      <c r="Z6210" s="17" t="str">
        <f>CONCATENATE(INT(spotify_top_songs_audio_features[[#This Row],[duration_ms]]/(60*1000)),":",MOD(INT(spotify_top_songs_audio_features[[#This Row],[duration_ms]]/1000),60))</f>
        <v>4:33</v>
      </c>
      <c r="AA62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10" t="str">
        <f>spotify_top_songs_audio_features[[#This Row],[track_name]]</f>
        <v>65th &amp; Ingleside</v>
      </c>
    </row>
    <row r="6211" spans="1:28" x14ac:dyDescent="0.25">
      <c r="A6211" t="s">
        <v>8091</v>
      </c>
      <c r="B6211" t="s">
        <v>120</v>
      </c>
      <c r="C6211" t="s">
        <v>8092</v>
      </c>
      <c r="D6211" t="s">
        <v>264</v>
      </c>
      <c r="E6211" t="s">
        <v>113</v>
      </c>
      <c r="F6211" t="s">
        <v>24</v>
      </c>
      <c r="G6211" t="s">
        <v>25</v>
      </c>
      <c r="H6211">
        <v>461</v>
      </c>
      <c r="I6211">
        <v>279</v>
      </c>
      <c r="J6211">
        <v>412</v>
      </c>
      <c r="K6211" t="s">
        <v>8093</v>
      </c>
      <c r="L6211">
        <v>226</v>
      </c>
      <c r="M6211">
        <v>169</v>
      </c>
      <c r="N6211">
        <v>354</v>
      </c>
      <c r="O6211">
        <v>-21992</v>
      </c>
      <c r="P6211">
        <v>88388</v>
      </c>
      <c r="Q6211">
        <v>86827</v>
      </c>
      <c r="R6211">
        <v>1</v>
      </c>
      <c r="S6211">
        <v>4496232</v>
      </c>
      <c r="U6211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6211" t="str">
        <f>IFERROR(MID(spotify_top_songs_audio_features[[#This Row],[artist_names]],SEARCH(",",spotify_top_songs_audio_features[[#This Row],[artist_names]])+2,99),"")</f>
        <v/>
      </c>
      <c r="W6211" t="str">
        <f>spotify_top_songs_audio_features[[#This Row],[source]]</f>
        <v>Bad Vibes Forever / EMPIRE</v>
      </c>
      <c r="X6211" s="1">
        <f>spotify_top_songs_audio_features[[#This Row],[streams]]</f>
        <v>4496232</v>
      </c>
      <c r="Y6211" t="str">
        <f>IF(Tabela2[[#This Row],[feat]]="","","Feat")</f>
        <v/>
      </c>
      <c r="Z6211" s="17" t="str">
        <f>CONCATENATE(INT(spotify_top_songs_audio_features[[#This Row],[duration_ms]]/(60*1000)),":",MOD(INT(spotify_top_songs_audio_features[[#This Row],[duration_ms]]/1000),60))</f>
        <v>1:26</v>
      </c>
      <c r="AA62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11" t="str">
        <f>spotify_top_songs_audio_features[[#This Row],[track_name]]</f>
        <v>Dead Inside (Interlude)</v>
      </c>
    </row>
    <row r="6212" spans="1:28" x14ac:dyDescent="0.25">
      <c r="A6212" t="s">
        <v>1165</v>
      </c>
      <c r="B6212" t="s">
        <v>1166</v>
      </c>
      <c r="C6212" t="s">
        <v>1167</v>
      </c>
      <c r="D6212" t="s">
        <v>1168</v>
      </c>
      <c r="E6212" t="s">
        <v>58</v>
      </c>
      <c r="F6212" t="s">
        <v>24</v>
      </c>
      <c r="G6212" t="s">
        <v>25</v>
      </c>
      <c r="H6212">
        <v>684</v>
      </c>
      <c r="I6212">
        <v>791</v>
      </c>
      <c r="J6212">
        <v>309</v>
      </c>
      <c r="K6212" t="s">
        <v>1169</v>
      </c>
      <c r="L6212">
        <v>0</v>
      </c>
      <c r="M6212">
        <v>359</v>
      </c>
      <c r="N6212">
        <v>529</v>
      </c>
      <c r="O6212">
        <v>-4435</v>
      </c>
      <c r="P6212">
        <v>153992</v>
      </c>
      <c r="Q6212">
        <v>236948</v>
      </c>
      <c r="R6212">
        <v>1</v>
      </c>
      <c r="S6212">
        <v>4496094</v>
      </c>
      <c r="U6212" t="str">
        <f>IFERROR(LEFT(spotify_top_songs_audio_features[[#This Row],[artist_names]],SEARCH(",",spotify_top_songs_audio_features[[#This Row],[artist_names]])-1),spotify_top_songs_audio_features[[#This Row],[artist_names]])</f>
        <v>Quavo</v>
      </c>
      <c r="V6212" t="str">
        <f>IFERROR(MID(spotify_top_songs_audio_features[[#This Row],[artist_names]],SEARCH(",",spotify_top_songs_audio_features[[#This Row],[artist_names]])+2,99),"")</f>
        <v>Travis Scott</v>
      </c>
      <c r="W6212" t="str">
        <f>spotify_top_songs_audio_features[[#This Row],[source]]</f>
        <v>Quality Control Music/Motown Records/Capitol Records</v>
      </c>
      <c r="X6212" s="1">
        <f>spotify_top_songs_audio_features[[#This Row],[streams]]</f>
        <v>4496094</v>
      </c>
      <c r="Y6212" t="str">
        <f>IF(Tabela2[[#This Row],[feat]]="","","Feat")</f>
        <v>Feat</v>
      </c>
      <c r="Z6212" s="17" t="str">
        <f>CONCATENATE(INT(spotify_top_songs_audio_features[[#This Row],[duration_ms]]/(60*1000)),":",MOD(INT(spotify_top_songs_audio_features[[#This Row],[duration_ms]]/1000),60))</f>
        <v>3:56</v>
      </c>
      <c r="AA62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212" t="str">
        <f>spotify_top_songs_audio_features[[#This Row],[track_name]]</f>
        <v>RERUN (feat. Travis Scott)</v>
      </c>
    </row>
    <row r="6213" spans="1:28" x14ac:dyDescent="0.25">
      <c r="A6213" t="s">
        <v>3563</v>
      </c>
      <c r="B6213" t="s">
        <v>3564</v>
      </c>
      <c r="C6213" t="s">
        <v>3565</v>
      </c>
      <c r="D6213" t="s">
        <v>3566</v>
      </c>
      <c r="E6213" t="s">
        <v>86</v>
      </c>
      <c r="F6213" t="s">
        <v>24</v>
      </c>
      <c r="G6213" t="s">
        <v>25</v>
      </c>
      <c r="H6213">
        <v>736</v>
      </c>
      <c r="I6213">
        <v>756</v>
      </c>
      <c r="J6213">
        <v>47</v>
      </c>
      <c r="K6213" t="s">
        <v>3567</v>
      </c>
      <c r="L6213">
        <v>577</v>
      </c>
      <c r="M6213">
        <v>106</v>
      </c>
      <c r="N6213">
        <v>712</v>
      </c>
      <c r="O6213">
        <v>-7099</v>
      </c>
      <c r="P6213">
        <v>117016</v>
      </c>
      <c r="Q6213">
        <v>231847</v>
      </c>
      <c r="R6213">
        <v>6</v>
      </c>
      <c r="S6213">
        <v>4495851</v>
      </c>
      <c r="U6213" t="str">
        <f>IFERROR(LEFT(spotify_top_songs_audio_features[[#This Row],[artist_names]],SEARCH(",",spotify_top_songs_audio_features[[#This Row],[artist_names]])-1),spotify_top_songs_audio_features[[#This Row],[artist_names]])</f>
        <v>Troye Sivan</v>
      </c>
      <c r="V6213" t="str">
        <f>IFERROR(MID(spotify_top_songs_audio_features[[#This Row],[artist_names]],SEARCH(",",spotify_top_songs_audio_features[[#This Row],[artist_names]])+2,99),"")</f>
        <v>Ariana Grande</v>
      </c>
      <c r="W6213" t="str">
        <f>spotify_top_songs_audio_features[[#This Row],[source]]</f>
        <v>EMI Recorded Music Australia Pty Ltd</v>
      </c>
      <c r="X6213" s="1">
        <f>spotify_top_songs_audio_features[[#This Row],[streams]]</f>
        <v>4495851</v>
      </c>
      <c r="Y6213" t="str">
        <f>IF(Tabela2[[#This Row],[feat]]="","","Feat")</f>
        <v>Feat</v>
      </c>
      <c r="Z6213" s="17" t="str">
        <f>CONCATENATE(INT(spotify_top_songs_audio_features[[#This Row],[duration_ms]]/(60*1000)),":",MOD(INT(spotify_top_songs_audio_features[[#This Row],[duration_ms]]/1000),60))</f>
        <v>3:51</v>
      </c>
      <c r="AA62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213" t="str">
        <f>spotify_top_songs_audio_features[[#This Row],[track_name]]</f>
        <v>Dance To This (feat. Ariana Grande)</v>
      </c>
    </row>
    <row r="6214" spans="1:28" x14ac:dyDescent="0.25">
      <c r="A6214" t="s">
        <v>10703</v>
      </c>
      <c r="B6214" t="s">
        <v>624</v>
      </c>
      <c r="C6214" t="s">
        <v>10704</v>
      </c>
      <c r="D6214" t="s">
        <v>141</v>
      </c>
      <c r="E6214" t="s">
        <v>31</v>
      </c>
      <c r="F6214" t="s">
        <v>24</v>
      </c>
      <c r="G6214" t="s">
        <v>25</v>
      </c>
      <c r="H6214">
        <v>74</v>
      </c>
      <c r="I6214">
        <v>595</v>
      </c>
      <c r="J6214">
        <v>623</v>
      </c>
      <c r="K6214" t="s">
        <v>2225</v>
      </c>
      <c r="L6214">
        <v>0</v>
      </c>
      <c r="M6214">
        <v>163</v>
      </c>
      <c r="N6214">
        <v>316</v>
      </c>
      <c r="O6214">
        <v>-9082</v>
      </c>
      <c r="P6214">
        <v>13196</v>
      </c>
      <c r="Q6214">
        <v>187273</v>
      </c>
      <c r="R6214">
        <v>1</v>
      </c>
      <c r="S6214">
        <v>4494278</v>
      </c>
      <c r="U6214" t="str">
        <f>IFERROR(LEFT(spotify_top_songs_audio_features[[#This Row],[artist_names]],SEARCH(",",spotify_top_songs_audio_features[[#This Row],[artist_names]])-1),spotify_top_songs_audio_features[[#This Row],[artist_names]])</f>
        <v>Bad Bunny</v>
      </c>
      <c r="V6214" t="str">
        <f>IFERROR(MID(spotify_top_songs_audio_features[[#This Row],[artist_names]],SEARCH(",",spotify_top_songs_audio_features[[#This Row],[artist_names]])+2,99),"")</f>
        <v/>
      </c>
      <c r="W6214" t="str">
        <f>spotify_top_songs_audio_features[[#This Row],[source]]</f>
        <v>Rimas Entertainment LLC</v>
      </c>
      <c r="X6214" s="1">
        <f>spotify_top_songs_audio_features[[#This Row],[streams]]</f>
        <v>4494278</v>
      </c>
      <c r="Y6214" t="str">
        <f>IF(Tabela2[[#This Row],[feat]]="","","Feat")</f>
        <v/>
      </c>
      <c r="Z6214" s="17" t="str">
        <f>CONCATENATE(INT(spotify_top_songs_audio_features[[#This Row],[duration_ms]]/(60*1000)),":",MOD(INT(spotify_top_songs_audio_features[[#This Row],[duration_ms]]/1000),60))</f>
        <v>3:7</v>
      </c>
      <c r="AA62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14" t="str">
        <f>spotify_top_songs_audio_features[[#This Row],[track_name]]</f>
        <v>Dime Si Te Acuerdas</v>
      </c>
    </row>
    <row r="6215" spans="1:28" x14ac:dyDescent="0.25">
      <c r="A6215" t="s">
        <v>13151</v>
      </c>
      <c r="B6215" t="s">
        <v>13152</v>
      </c>
      <c r="C6215" t="s">
        <v>13153</v>
      </c>
      <c r="D6215" t="s">
        <v>12104</v>
      </c>
      <c r="E6215" t="s">
        <v>86</v>
      </c>
      <c r="F6215" t="s">
        <v>24</v>
      </c>
      <c r="G6215" t="s">
        <v>25</v>
      </c>
      <c r="H6215">
        <v>803</v>
      </c>
      <c r="I6215">
        <v>589</v>
      </c>
      <c r="J6215">
        <v>954</v>
      </c>
      <c r="K6215" t="s">
        <v>13154</v>
      </c>
      <c r="L6215">
        <v>1.15E-4</v>
      </c>
      <c r="M6215">
        <v>634</v>
      </c>
      <c r="N6215">
        <v>562</v>
      </c>
      <c r="O6215">
        <v>-5889</v>
      </c>
      <c r="P6215">
        <v>140057</v>
      </c>
      <c r="Q6215">
        <v>273321</v>
      </c>
      <c r="R6215">
        <v>1</v>
      </c>
      <c r="S6215">
        <v>4492902</v>
      </c>
      <c r="U6215" t="str">
        <f>IFERROR(LEFT(spotify_top_songs_audio_features[[#This Row],[artist_names]],SEARCH(",",spotify_top_songs_audio_features[[#This Row],[artist_names]])-1),spotify_top_songs_audio_features[[#This Row],[artist_names]])</f>
        <v>Mambo Kingz</v>
      </c>
      <c r="V6215" t="str">
        <f>IFERROR(MID(spotify_top_songs_audio_features[[#This Row],[artist_names]],SEARCH(",",spotify_top_songs_audio_features[[#This Row],[artist_names]])+2,99),"")</f>
        <v>DJ Luian, Anuel AA, KAROL G, Arcángel</v>
      </c>
      <c r="W6215" t="str">
        <f>spotify_top_songs_audio_features[[#This Row],[source]]</f>
        <v>Hear This Music</v>
      </c>
      <c r="X6215" s="1">
        <f>spotify_top_songs_audio_features[[#This Row],[streams]]</f>
        <v>4492902</v>
      </c>
      <c r="Y6215" t="str">
        <f>IF(Tabela2[[#This Row],[feat]]="","","Feat")</f>
        <v>Feat</v>
      </c>
      <c r="Z6215" s="17" t="str">
        <f>CONCATENATE(INT(spotify_top_songs_audio_features[[#This Row],[duration_ms]]/(60*1000)),":",MOD(INT(spotify_top_songs_audio_features[[#This Row],[duration_ms]]/1000),60))</f>
        <v>4:33</v>
      </c>
      <c r="AA62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215" t="str">
        <f>spotify_top_songs_audio_features[[#This Row],[track_name]]</f>
        <v>Tú No Amas</v>
      </c>
    </row>
    <row r="6216" spans="1:28" x14ac:dyDescent="0.25">
      <c r="A6216" t="s">
        <v>6964</v>
      </c>
      <c r="B6216" t="s">
        <v>6965</v>
      </c>
      <c r="C6216" t="s">
        <v>6966</v>
      </c>
      <c r="D6216" t="s">
        <v>30</v>
      </c>
      <c r="E6216" t="s">
        <v>70</v>
      </c>
      <c r="F6216" t="s">
        <v>24</v>
      </c>
      <c r="G6216" t="s">
        <v>25</v>
      </c>
      <c r="H6216">
        <v>845</v>
      </c>
      <c r="I6216">
        <v>486</v>
      </c>
      <c r="J6216">
        <v>313</v>
      </c>
      <c r="K6216" t="s">
        <v>729</v>
      </c>
      <c r="L6216">
        <v>0</v>
      </c>
      <c r="M6216">
        <v>104</v>
      </c>
      <c r="N6216">
        <v>142</v>
      </c>
      <c r="O6216">
        <v>-6473</v>
      </c>
      <c r="P6216">
        <v>77028</v>
      </c>
      <c r="Q6216">
        <v>211933</v>
      </c>
      <c r="R6216">
        <v>1</v>
      </c>
      <c r="S6216">
        <v>4492703</v>
      </c>
      <c r="U6216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216" t="str">
        <f>IFERROR(MID(spotify_top_songs_audio_features[[#This Row],[artist_names]],SEARCH(",",spotify_top_songs_audio_features[[#This Row],[artist_names]])+2,99),"")</f>
        <v>G-Eazy</v>
      </c>
      <c r="W6216" t="str">
        <f>spotify_top_songs_audio_features[[#This Row],[source]]</f>
        <v>Def Jam Recordings</v>
      </c>
      <c r="X6216" s="1">
        <f>spotify_top_songs_audio_features[[#This Row],[streams]]</f>
        <v>4492703</v>
      </c>
      <c r="Y6216" t="str">
        <f>IF(Tabela2[[#This Row],[feat]]="","","Feat")</f>
        <v>Feat</v>
      </c>
      <c r="Z6216" s="17" t="str">
        <f>CONCATENATE(INT(spotify_top_songs_audio_features[[#This Row],[duration_ms]]/(60*1000)),":",MOD(INT(spotify_top_songs_audio_features[[#This Row],[duration_ms]]/1000),60))</f>
        <v>3:31</v>
      </c>
      <c r="AA62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216" t="str">
        <f>spotify_top_songs_audio_features[[#This Row],[track_name]]</f>
        <v>COMMANDO (feat. G-Eazy)</v>
      </c>
    </row>
    <row r="6217" spans="1:28" x14ac:dyDescent="0.25">
      <c r="A6217" t="s">
        <v>5460</v>
      </c>
      <c r="B6217" t="s">
        <v>967</v>
      </c>
      <c r="C6217" t="s">
        <v>5461</v>
      </c>
      <c r="D6217" t="s">
        <v>235</v>
      </c>
      <c r="E6217" t="s">
        <v>97</v>
      </c>
      <c r="F6217" t="s">
        <v>24</v>
      </c>
      <c r="G6217" t="s">
        <v>25</v>
      </c>
      <c r="H6217">
        <v>448</v>
      </c>
      <c r="I6217">
        <v>435</v>
      </c>
      <c r="J6217">
        <v>39</v>
      </c>
      <c r="K6217" t="s">
        <v>1115</v>
      </c>
      <c r="L6217">
        <v>0</v>
      </c>
      <c r="M6217">
        <v>964</v>
      </c>
      <c r="N6217">
        <v>466</v>
      </c>
      <c r="O6217">
        <v>-8102</v>
      </c>
      <c r="P6217">
        <v>80849</v>
      </c>
      <c r="Q6217">
        <v>277030</v>
      </c>
      <c r="R6217">
        <v>1</v>
      </c>
      <c r="S6217">
        <v>4491520</v>
      </c>
      <c r="U6217" t="str">
        <f>IFERROR(LEFT(spotify_top_songs_audio_features[[#This Row],[artist_names]],SEARCH(",",spotify_top_songs_audio_features[[#This Row],[artist_names]])-1),spotify_top_songs_audio_features[[#This Row],[artist_names]])</f>
        <v>Beyoncé</v>
      </c>
      <c r="V6217" t="str">
        <f>IFERROR(MID(spotify_top_songs_audio_features[[#This Row],[artist_names]],SEARCH(",",spotify_top_songs_audio_features[[#This Row],[artist_names]])+2,99),"")</f>
        <v/>
      </c>
      <c r="W6217" t="str">
        <f>spotify_top_songs_audio_features[[#This Row],[source]]</f>
        <v>Parkwood Entertainment/Columbia</v>
      </c>
      <c r="X6217" s="1">
        <f>spotify_top_songs_audio_features[[#This Row],[streams]]</f>
        <v>4491520</v>
      </c>
      <c r="Y6217" t="str">
        <f>IF(Tabela2[[#This Row],[feat]]="","","Feat")</f>
        <v/>
      </c>
      <c r="Z6217" s="17" t="str">
        <f>CONCATENATE(INT(spotify_top_songs_audio_features[[#This Row],[duration_ms]]/(60*1000)),":",MOD(INT(spotify_top_songs_audio_features[[#This Row],[duration_ms]]/1000),60))</f>
        <v>4:37</v>
      </c>
      <c r="AA62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217" t="str">
        <f>spotify_top_songs_audio_features[[#This Row],[track_name]]</f>
        <v>SPIRIT - From Disney's "The Lion King"</v>
      </c>
    </row>
    <row r="6218" spans="1:28" x14ac:dyDescent="0.25">
      <c r="A6218" t="s">
        <v>5068</v>
      </c>
      <c r="B6218" t="s">
        <v>1001</v>
      </c>
      <c r="C6218" t="s">
        <v>5069</v>
      </c>
      <c r="D6218" t="s">
        <v>1003</v>
      </c>
      <c r="E6218" t="s">
        <v>31</v>
      </c>
      <c r="F6218" t="s">
        <v>24</v>
      </c>
      <c r="G6218" t="s">
        <v>25</v>
      </c>
      <c r="H6218">
        <v>747</v>
      </c>
      <c r="I6218">
        <v>704</v>
      </c>
      <c r="J6218">
        <v>986</v>
      </c>
      <c r="K6218" t="s">
        <v>708</v>
      </c>
      <c r="L6218">
        <v>0</v>
      </c>
      <c r="M6218">
        <v>131</v>
      </c>
      <c r="N6218">
        <v>494</v>
      </c>
      <c r="O6218">
        <v>-6743</v>
      </c>
      <c r="P6218">
        <v>136936</v>
      </c>
      <c r="Q6218">
        <v>213693</v>
      </c>
      <c r="R6218">
        <v>1</v>
      </c>
      <c r="S6218">
        <v>4485894</v>
      </c>
      <c r="U6218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6218" t="str">
        <f>IFERROR(MID(spotify_top_songs_audio_features[[#This Row],[artist_names]],SEARCH(",",spotify_top_songs_audio_features[[#This Row],[artist_names]])+2,99),"")</f>
        <v/>
      </c>
      <c r="W6218" t="str">
        <f>spotify_top_songs_audio_features[[#This Row],[source]]</f>
        <v>Getting Out Our Dreams Inc. (G.O.O.D.) Music / IDJ</v>
      </c>
      <c r="X6218" s="1">
        <f>spotify_top_songs_audio_features[[#This Row],[streams]]</f>
        <v>4485894</v>
      </c>
      <c r="Y6218" t="str">
        <f>IF(Tabela2[[#This Row],[feat]]="","","Feat")</f>
        <v/>
      </c>
      <c r="Z6218" s="17" t="str">
        <f>CONCATENATE(INT(spotify_top_songs_audio_features[[#This Row],[duration_ms]]/(60*1000)),":",MOD(INT(spotify_top_songs_audio_features[[#This Row],[duration_ms]]/1000),60))</f>
        <v>3:33</v>
      </c>
      <c r="AA62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18" t="str">
        <f>spotify_top_songs_audio_features[[#This Row],[track_name]]</f>
        <v>Jump Out The Window</v>
      </c>
    </row>
    <row r="6219" spans="1:28" x14ac:dyDescent="0.25">
      <c r="A6219" t="s">
        <v>13434</v>
      </c>
      <c r="B6219" t="s">
        <v>13435</v>
      </c>
      <c r="C6219" t="s">
        <v>13436</v>
      </c>
      <c r="D6219" t="s">
        <v>85</v>
      </c>
      <c r="E6219" t="s">
        <v>58</v>
      </c>
      <c r="F6219" t="s">
        <v>32</v>
      </c>
      <c r="G6219" t="s">
        <v>25</v>
      </c>
      <c r="H6219">
        <v>906</v>
      </c>
      <c r="I6219">
        <v>833</v>
      </c>
      <c r="J6219">
        <v>729</v>
      </c>
      <c r="K6219" t="s">
        <v>2249</v>
      </c>
      <c r="L6219">
        <v>0</v>
      </c>
      <c r="M6219">
        <v>154</v>
      </c>
      <c r="N6219">
        <v>752</v>
      </c>
      <c r="O6219">
        <v>-3027</v>
      </c>
      <c r="P6219">
        <v>104017</v>
      </c>
      <c r="Q6219">
        <v>159760</v>
      </c>
      <c r="R6219">
        <v>1</v>
      </c>
      <c r="S6219">
        <v>4484835</v>
      </c>
      <c r="U6219" t="str">
        <f>IFERROR(LEFT(spotify_top_songs_audio_features[[#This Row],[artist_names]],SEARCH(",",spotify_top_songs_audio_features[[#This Row],[artist_names]])-1),spotify_top_songs_audio_features[[#This Row],[artist_names]])</f>
        <v>Jax Jones</v>
      </c>
      <c r="V6219" t="str">
        <f>IFERROR(MID(spotify_top_songs_audio_features[[#This Row],[artist_names]],SEARCH(",",spotify_top_songs_audio_features[[#This Row],[artist_names]])+2,99),"")</f>
        <v>Bebe Rexha</v>
      </c>
      <c r="W6219" t="str">
        <f>spotify_top_songs_audio_features[[#This Row],[source]]</f>
        <v>Polydor Records</v>
      </c>
      <c r="X6219" s="1">
        <f>spotify_top_songs_audio_features[[#This Row],[streams]]</f>
        <v>4484835</v>
      </c>
      <c r="Y6219" t="str">
        <f>IF(Tabela2[[#This Row],[feat]]="","","Feat")</f>
        <v>Feat</v>
      </c>
      <c r="Z6219" s="17" t="str">
        <f>CONCATENATE(INT(spotify_top_songs_audio_features[[#This Row],[duration_ms]]/(60*1000)),":",MOD(INT(spotify_top_songs_audio_features[[#This Row],[duration_ms]]/1000),60))</f>
        <v>2:39</v>
      </c>
      <c r="AA62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219" t="str">
        <f>spotify_top_songs_audio_features[[#This Row],[track_name]]</f>
        <v>Harder (with Bebe Rexha)</v>
      </c>
    </row>
    <row r="6220" spans="1:28" x14ac:dyDescent="0.25">
      <c r="A6220" t="s">
        <v>15006</v>
      </c>
      <c r="B6220" t="s">
        <v>7279</v>
      </c>
      <c r="C6220" t="s">
        <v>15007</v>
      </c>
      <c r="D6220" t="s">
        <v>3716</v>
      </c>
      <c r="E6220" t="s">
        <v>97</v>
      </c>
      <c r="F6220" t="s">
        <v>32</v>
      </c>
      <c r="G6220" t="s">
        <v>25</v>
      </c>
      <c r="H6220">
        <v>433</v>
      </c>
      <c r="I6220">
        <v>85</v>
      </c>
      <c r="J6220">
        <v>416</v>
      </c>
      <c r="K6220" t="s">
        <v>4504</v>
      </c>
      <c r="L6220">
        <v>0</v>
      </c>
      <c r="M6220">
        <v>356</v>
      </c>
      <c r="N6220">
        <v>58</v>
      </c>
      <c r="O6220">
        <v>-579</v>
      </c>
      <c r="P6220">
        <v>159956</v>
      </c>
      <c r="Q6220">
        <v>167813</v>
      </c>
      <c r="R6220">
        <v>1</v>
      </c>
      <c r="S6220">
        <v>4479406</v>
      </c>
      <c r="U6220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6220" t="str">
        <f>IFERROR(MID(spotify_top_songs_audio_features[[#This Row],[artist_names]],SEARCH(",",spotify_top_songs_audio_features[[#This Row],[artist_names]])+2,99),"")</f>
        <v/>
      </c>
      <c r="W6220" t="str">
        <f>spotify_top_songs_audio_features[[#This Row],[source]]</f>
        <v>A$AP Worldwide/Polo Grounds Music/RCA Records</v>
      </c>
      <c r="X6220" s="1">
        <f>spotify_top_songs_audio_features[[#This Row],[streams]]</f>
        <v>4479406</v>
      </c>
      <c r="Y6220" t="str">
        <f>IF(Tabela2[[#This Row],[feat]]="","","Feat")</f>
        <v/>
      </c>
      <c r="Z6220" s="17" t="str">
        <f>CONCATENATE(INT(spotify_top_songs_audio_features[[#This Row],[duration_ms]]/(60*1000)),":",MOD(INT(spotify_top_songs_audio_features[[#This Row],[duration_ms]]/1000),60))</f>
        <v>2:47</v>
      </c>
      <c r="AA62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220" t="str">
        <f>spotify_top_songs_audio_features[[#This Row],[track_name]]</f>
        <v>Buck Shots</v>
      </c>
    </row>
    <row r="6221" spans="1:28" x14ac:dyDescent="0.25">
      <c r="A6221" t="s">
        <v>15235</v>
      </c>
      <c r="B6221" t="s">
        <v>8348</v>
      </c>
      <c r="C6221" t="s">
        <v>15236</v>
      </c>
      <c r="D6221" t="s">
        <v>1168</v>
      </c>
      <c r="E6221" t="s">
        <v>113</v>
      </c>
      <c r="F6221" t="s">
        <v>24</v>
      </c>
      <c r="G6221" t="s">
        <v>25</v>
      </c>
      <c r="H6221">
        <v>86</v>
      </c>
      <c r="I6221">
        <v>408</v>
      </c>
      <c r="J6221">
        <v>189</v>
      </c>
      <c r="K6221" t="s">
        <v>2640</v>
      </c>
      <c r="L6221">
        <v>0</v>
      </c>
      <c r="M6221">
        <v>111</v>
      </c>
      <c r="N6221">
        <v>548</v>
      </c>
      <c r="O6221">
        <v>-5389</v>
      </c>
      <c r="P6221">
        <v>75481</v>
      </c>
      <c r="Q6221">
        <v>180960</v>
      </c>
      <c r="R6221">
        <v>1</v>
      </c>
      <c r="S6221">
        <v>4476183</v>
      </c>
      <c r="U6221" t="str">
        <f>IFERROR(LEFT(spotify_top_songs_audio_features[[#This Row],[artist_names]],SEARCH(",",spotify_top_songs_audio_features[[#This Row],[artist_names]])-1),spotify_top_songs_audio_features[[#This Row],[artist_names]])</f>
        <v>Quavo</v>
      </c>
      <c r="V6221" t="str">
        <f>IFERROR(MID(spotify_top_songs_audio_features[[#This Row],[artist_names]],SEARCH(",",spotify_top_songs_audio_features[[#This Row],[artist_names]])+2,99),"")</f>
        <v/>
      </c>
      <c r="W6221" t="str">
        <f>spotify_top_songs_audio_features[[#This Row],[source]]</f>
        <v>Quality Control Music/Motown Records/Capitol Records</v>
      </c>
      <c r="X6221" s="1">
        <f>spotify_top_songs_audio_features[[#This Row],[streams]]</f>
        <v>4476183</v>
      </c>
      <c r="Y6221" t="str">
        <f>IF(Tabela2[[#This Row],[feat]]="","","Feat")</f>
        <v/>
      </c>
      <c r="Z6221" s="17" t="str">
        <f>CONCATENATE(INT(spotify_top_songs_audio_features[[#This Row],[duration_ms]]/(60*1000)),":",MOD(INT(spotify_top_songs_audio_features[[#This Row],[duration_ms]]/1000),60))</f>
        <v>3:0</v>
      </c>
      <c r="AA62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21" t="str">
        <f>spotify_top_songs_audio_features[[#This Row],[track_name]]</f>
        <v>BIGGEST ALLEY OOP</v>
      </c>
    </row>
    <row r="6222" spans="1:28" x14ac:dyDescent="0.25">
      <c r="A6222" t="s">
        <v>9122</v>
      </c>
      <c r="B6222" t="s">
        <v>9123</v>
      </c>
      <c r="C6222" t="s">
        <v>9124</v>
      </c>
      <c r="D6222" t="s">
        <v>22</v>
      </c>
      <c r="E6222" t="s">
        <v>97</v>
      </c>
      <c r="F6222" t="s">
        <v>32</v>
      </c>
      <c r="G6222" t="s">
        <v>25</v>
      </c>
      <c r="H6222">
        <v>725</v>
      </c>
      <c r="I6222">
        <v>749</v>
      </c>
      <c r="J6222">
        <v>356</v>
      </c>
      <c r="K6222" t="s">
        <v>9125</v>
      </c>
      <c r="L6222">
        <v>0</v>
      </c>
      <c r="M6222">
        <v>175</v>
      </c>
      <c r="N6222">
        <v>761</v>
      </c>
      <c r="O6222">
        <v>-7474</v>
      </c>
      <c r="P6222">
        <v>8703</v>
      </c>
      <c r="Q6222">
        <v>226160</v>
      </c>
      <c r="R6222">
        <v>1</v>
      </c>
      <c r="S6222">
        <v>4476100</v>
      </c>
      <c r="U6222" t="str">
        <f>IFERROR(LEFT(spotify_top_songs_audio_features[[#This Row],[artist_names]],SEARCH(",",spotify_top_songs_audio_features[[#This Row],[artist_names]])-1),spotify_top_songs_audio_features[[#This Row],[artist_names]])</f>
        <v>P!nk</v>
      </c>
      <c r="V6222" t="str">
        <f>IFERROR(MID(spotify_top_songs_audio_features[[#This Row],[artist_names]],SEARCH(",",spotify_top_songs_audio_features[[#This Row],[artist_names]])+2,99),"")</f>
        <v>Eminem</v>
      </c>
      <c r="W6222" t="str">
        <f>spotify_top_songs_audio_features[[#This Row],[source]]</f>
        <v>RCA Records Label</v>
      </c>
      <c r="X6222" s="1">
        <f>spotify_top_songs_audio_features[[#This Row],[streams]]</f>
        <v>4476100</v>
      </c>
      <c r="Y6222" t="str">
        <f>IF(Tabela2[[#This Row],[feat]]="","","Feat")</f>
        <v>Feat</v>
      </c>
      <c r="Z6222" s="17" t="str">
        <f>CONCATENATE(INT(spotify_top_songs_audio_features[[#This Row],[duration_ms]]/(60*1000)),":",MOD(INT(spotify_top_songs_audio_features[[#This Row],[duration_ms]]/1000),60))</f>
        <v>3:46</v>
      </c>
      <c r="AA62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222" t="str">
        <f>spotify_top_songs_audio_features[[#This Row],[track_name]]</f>
        <v>Revenge (feat. Eminem)</v>
      </c>
    </row>
    <row r="6223" spans="1:28" x14ac:dyDescent="0.25">
      <c r="A6223" t="s">
        <v>4174</v>
      </c>
      <c r="B6223" t="s">
        <v>588</v>
      </c>
      <c r="C6223" t="s">
        <v>319</v>
      </c>
      <c r="D6223" t="s">
        <v>390</v>
      </c>
      <c r="E6223" t="s">
        <v>43</v>
      </c>
      <c r="F6223" t="s">
        <v>24</v>
      </c>
      <c r="G6223" t="s">
        <v>25</v>
      </c>
      <c r="H6223">
        <v>615</v>
      </c>
      <c r="I6223">
        <v>564</v>
      </c>
      <c r="J6223">
        <v>291</v>
      </c>
      <c r="K6223" t="s">
        <v>4175</v>
      </c>
      <c r="L6223">
        <v>0</v>
      </c>
      <c r="M6223">
        <v>148</v>
      </c>
      <c r="N6223">
        <v>454</v>
      </c>
      <c r="O6223">
        <v>-6384</v>
      </c>
      <c r="P6223">
        <v>103006</v>
      </c>
      <c r="Q6223">
        <v>224773</v>
      </c>
      <c r="R6223">
        <v>1</v>
      </c>
      <c r="S6223">
        <v>4472953</v>
      </c>
      <c r="U6223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6223" t="str">
        <f>IFERROR(MID(spotify_top_songs_audio_features[[#This Row],[artist_names]],SEARCH(",",spotify_top_songs_audio_features[[#This Row],[artist_names]])+2,99),"")</f>
        <v/>
      </c>
      <c r="W6223" t="str">
        <f>spotify_top_songs_audio_features[[#This Row],[source]]</f>
        <v>Disruptor Records/Columbia</v>
      </c>
      <c r="X6223" s="1">
        <f>spotify_top_songs_audio_features[[#This Row],[streams]]</f>
        <v>4472953</v>
      </c>
      <c r="Y6223" t="str">
        <f>IF(Tabela2[[#This Row],[feat]]="","","Feat")</f>
        <v/>
      </c>
      <c r="Z6223" s="17" t="str">
        <f>CONCATENATE(INT(spotify_top_songs_audio_features[[#This Row],[duration_ms]]/(60*1000)),":",MOD(INT(spotify_top_songs_audio_features[[#This Row],[duration_ms]]/1000),60))</f>
        <v>3:44</v>
      </c>
      <c r="AA62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223" t="str">
        <f>spotify_top_songs_audio_features[[#This Row],[track_name]]</f>
        <v>Young</v>
      </c>
    </row>
    <row r="6224" spans="1:28" x14ac:dyDescent="0.25">
      <c r="A6224" t="s">
        <v>17342</v>
      </c>
      <c r="B6224" t="s">
        <v>10094</v>
      </c>
      <c r="C6224" t="s">
        <v>17343</v>
      </c>
      <c r="D6224" t="s">
        <v>496</v>
      </c>
      <c r="E6224" t="s">
        <v>113</v>
      </c>
      <c r="F6224" t="s">
        <v>24</v>
      </c>
      <c r="G6224" t="s">
        <v>25</v>
      </c>
      <c r="H6224">
        <v>843</v>
      </c>
      <c r="I6224">
        <v>845</v>
      </c>
      <c r="J6224">
        <v>503</v>
      </c>
      <c r="K6224" t="s">
        <v>9320</v>
      </c>
      <c r="L6224">
        <v>168</v>
      </c>
      <c r="M6224">
        <v>527</v>
      </c>
      <c r="N6224">
        <v>898</v>
      </c>
      <c r="O6224">
        <v>-2344</v>
      </c>
      <c r="P6224">
        <v>126989</v>
      </c>
      <c r="Q6224">
        <v>210624</v>
      </c>
      <c r="R6224">
        <v>1</v>
      </c>
      <c r="S6224">
        <v>4470597</v>
      </c>
      <c r="U6224" t="str">
        <f>IFERROR(LEFT(spotify_top_songs_audio_features[[#This Row],[artist_names]],SEARCH(",",spotify_top_songs_audio_features[[#This Row],[artist_names]])-1),spotify_top_songs_audio_features[[#This Row],[artist_names]])</f>
        <v>Anuel AA</v>
      </c>
      <c r="V6224" t="str">
        <f>IFERROR(MID(spotify_top_songs_audio_features[[#This Row],[artist_names]],SEARCH(",",spotify_top_songs_audio_features[[#This Row],[artist_names]])+2,99),"")</f>
        <v/>
      </c>
      <c r="W6224" t="str">
        <f>spotify_top_songs_audio_features[[#This Row],[source]]</f>
        <v>2020 Real Hasta La Muerte, LLC</v>
      </c>
      <c r="X6224" s="1">
        <f>spotify_top_songs_audio_features[[#This Row],[streams]]</f>
        <v>4470597</v>
      </c>
      <c r="Y6224" t="str">
        <f>IF(Tabela2[[#This Row],[feat]]="","","Feat")</f>
        <v/>
      </c>
      <c r="Z6224" s="17" t="str">
        <f>CONCATENATE(INT(spotify_top_songs_audio_features[[#This Row],[duration_ms]]/(60*1000)),":",MOD(INT(spotify_top_songs_audio_features[[#This Row],[duration_ms]]/1000),60))</f>
        <v>3:30</v>
      </c>
      <c r="AA62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24" t="str">
        <f>spotify_top_songs_audio_features[[#This Row],[track_name]]</f>
        <v>El Manual</v>
      </c>
    </row>
    <row r="6225" spans="1:28" x14ac:dyDescent="0.25">
      <c r="A6225" t="s">
        <v>8316</v>
      </c>
      <c r="B6225" t="s">
        <v>2274</v>
      </c>
      <c r="C6225" t="s">
        <v>8317</v>
      </c>
      <c r="D6225" t="s">
        <v>2276</v>
      </c>
      <c r="E6225" t="s">
        <v>58</v>
      </c>
      <c r="F6225" t="s">
        <v>24</v>
      </c>
      <c r="G6225" t="s">
        <v>25</v>
      </c>
      <c r="H6225">
        <v>622</v>
      </c>
      <c r="I6225">
        <v>8</v>
      </c>
      <c r="J6225">
        <v>425</v>
      </c>
      <c r="K6225" t="s">
        <v>3087</v>
      </c>
      <c r="L6225">
        <v>0</v>
      </c>
      <c r="M6225">
        <v>619</v>
      </c>
      <c r="N6225">
        <v>58</v>
      </c>
      <c r="O6225">
        <v>-5819</v>
      </c>
      <c r="P6225">
        <v>110977</v>
      </c>
      <c r="Q6225">
        <v>230707</v>
      </c>
      <c r="R6225">
        <v>1</v>
      </c>
      <c r="S6225">
        <v>4467968</v>
      </c>
      <c r="U6225" t="str">
        <f>IFERROR(LEFT(spotify_top_songs_audio_features[[#This Row],[artist_names]],SEARCH(",",spotify_top_songs_audio_features[[#This Row],[artist_names]])-1),spotify_top_songs_audio_features[[#This Row],[artist_names]])</f>
        <v>TOMORROW X TOGETHER</v>
      </c>
      <c r="V6225" t="str">
        <f>IFERROR(MID(spotify_top_songs_audio_features[[#This Row],[artist_names]],SEARCH(",",spotify_top_songs_audio_features[[#This Row],[artist_names]])+2,99),"")</f>
        <v/>
      </c>
      <c r="W6225" t="str">
        <f>spotify_top_songs_audio_features[[#This Row],[source]]</f>
        <v>Republic Records - TXT</v>
      </c>
      <c r="X6225" s="1">
        <f>spotify_top_songs_audio_features[[#This Row],[streams]]</f>
        <v>4467968</v>
      </c>
      <c r="Y6225" t="str">
        <f>IF(Tabela2[[#This Row],[feat]]="","","Feat")</f>
        <v/>
      </c>
      <c r="Z6225" s="17" t="str">
        <f>CONCATENATE(INT(spotify_top_songs_audio_features[[#This Row],[duration_ms]]/(60*1000)),":",MOD(INT(spotify_top_songs_audio_features[[#This Row],[duration_ms]]/1000),60))</f>
        <v>3:50</v>
      </c>
      <c r="AA62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225" t="str">
        <f>spotify_top_songs_audio_features[[#This Row],[track_name]]</f>
        <v>CROWN</v>
      </c>
    </row>
    <row r="6226" spans="1:28" x14ac:dyDescent="0.25">
      <c r="A6226" t="s">
        <v>8340</v>
      </c>
      <c r="B6226" t="s">
        <v>280</v>
      </c>
      <c r="C6226" t="s">
        <v>8341</v>
      </c>
      <c r="D6226" t="s">
        <v>282</v>
      </c>
      <c r="E6226" t="s">
        <v>469</v>
      </c>
      <c r="F6226" t="s">
        <v>32</v>
      </c>
      <c r="G6226" t="s">
        <v>25</v>
      </c>
      <c r="H6226">
        <v>624</v>
      </c>
      <c r="I6226">
        <v>647</v>
      </c>
      <c r="J6226">
        <v>335</v>
      </c>
      <c r="K6226" t="s">
        <v>507</v>
      </c>
      <c r="L6226">
        <v>38</v>
      </c>
      <c r="M6226">
        <v>221</v>
      </c>
      <c r="N6226">
        <v>379</v>
      </c>
      <c r="O6226">
        <v>-468</v>
      </c>
      <c r="P6226">
        <v>136022</v>
      </c>
      <c r="Q6226">
        <v>278800</v>
      </c>
      <c r="R6226">
        <v>1</v>
      </c>
      <c r="S6226">
        <v>4466510</v>
      </c>
      <c r="U6226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6226" t="str">
        <f>IFERROR(MID(spotify_top_songs_audio_features[[#This Row],[artist_names]],SEARCH(",",spotify_top_songs_audio_features[[#This Row],[artist_names]])+2,99),"")</f>
        <v/>
      </c>
      <c r="W6226" t="str">
        <f>spotify_top_songs_audio_features[[#This Row],[source]]</f>
        <v>Columbia</v>
      </c>
      <c r="X6226" s="1">
        <f>spotify_top_songs_audio_features[[#This Row],[streams]]</f>
        <v>4466510</v>
      </c>
      <c r="Y6226" t="str">
        <f>IF(Tabela2[[#This Row],[feat]]="","","Feat")</f>
        <v/>
      </c>
      <c r="Z6226" s="17" t="str">
        <f>CONCATENATE(INT(spotify_top_songs_audio_features[[#This Row],[duration_ms]]/(60*1000)),":",MOD(INT(spotify_top_songs_audio_features[[#This Row],[duration_ms]]/1000),60))</f>
        <v>4:38</v>
      </c>
      <c r="AA62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226" t="str">
        <f>spotify_top_songs_audio_features[[#This Row],[track_name]]</f>
        <v>Woman</v>
      </c>
    </row>
    <row r="6227" spans="1:28" x14ac:dyDescent="0.25">
      <c r="A6227" t="s">
        <v>575</v>
      </c>
      <c r="B6227" t="s">
        <v>576</v>
      </c>
      <c r="C6227" t="s">
        <v>577</v>
      </c>
      <c r="D6227" t="s">
        <v>578</v>
      </c>
      <c r="E6227" t="s">
        <v>113</v>
      </c>
      <c r="F6227" t="s">
        <v>24</v>
      </c>
      <c r="G6227" t="s">
        <v>25</v>
      </c>
      <c r="H6227">
        <v>77</v>
      </c>
      <c r="I6227">
        <v>75</v>
      </c>
      <c r="J6227">
        <v>785</v>
      </c>
      <c r="K6227" t="s">
        <v>579</v>
      </c>
      <c r="L6227">
        <v>0</v>
      </c>
      <c r="M6227">
        <v>618</v>
      </c>
      <c r="N6227">
        <v>609</v>
      </c>
      <c r="O6227">
        <v>-2715</v>
      </c>
      <c r="P6227">
        <v>99997</v>
      </c>
      <c r="Q6227">
        <v>225600</v>
      </c>
      <c r="R6227">
        <v>1</v>
      </c>
      <c r="S6227">
        <v>4465013</v>
      </c>
      <c r="U6227" t="str">
        <f>IFERROR(LEFT(spotify_top_songs_audio_features[[#This Row],[artist_names]],SEARCH(",",spotify_top_songs_audio_features[[#This Row],[artist_names]])-1),spotify_top_songs_audio_features[[#This Row],[artist_names]])</f>
        <v>Rauw Alejandro</v>
      </c>
      <c r="V6227" t="str">
        <f>IFERROR(MID(spotify_top_songs_audio_features[[#This Row],[artist_names]],SEARCH(",",spotify_top_songs_audio_features[[#This Row],[artist_names]])+2,99),"")</f>
        <v>Nicky Jam</v>
      </c>
      <c r="W6227" t="str">
        <f>spotify_top_songs_audio_features[[#This Row],[source]]</f>
        <v>Duars Entertainment, Corp.</v>
      </c>
      <c r="X6227" s="1">
        <f>spotify_top_songs_audio_features[[#This Row],[streams]]</f>
        <v>4465013</v>
      </c>
      <c r="Y6227" t="str">
        <f>IF(Tabela2[[#This Row],[feat]]="","","Feat")</f>
        <v>Feat</v>
      </c>
      <c r="Z6227" s="17" t="str">
        <f>CONCATENATE(INT(spotify_top_songs_audio_features[[#This Row],[duration_ms]]/(60*1000)),":",MOD(INT(spotify_top_songs_audio_features[[#This Row],[duration_ms]]/1000),60))</f>
        <v>3:45</v>
      </c>
      <c r="AA62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27" t="str">
        <f>spotify_top_songs_audio_features[[#This Row],[track_name]]</f>
        <v>Que Le De</v>
      </c>
    </row>
    <row r="6228" spans="1:28" x14ac:dyDescent="0.25">
      <c r="A6228" t="s">
        <v>734</v>
      </c>
      <c r="B6228" t="s">
        <v>325</v>
      </c>
      <c r="C6228" t="s">
        <v>735</v>
      </c>
      <c r="D6228" t="s">
        <v>22</v>
      </c>
      <c r="E6228" t="s">
        <v>43</v>
      </c>
      <c r="F6228" t="s">
        <v>24</v>
      </c>
      <c r="G6228" t="s">
        <v>25</v>
      </c>
      <c r="H6228">
        <v>551</v>
      </c>
      <c r="I6228">
        <v>869</v>
      </c>
      <c r="J6228">
        <v>606</v>
      </c>
      <c r="K6228" t="s">
        <v>736</v>
      </c>
      <c r="L6228">
        <v>3.0300000000000001E-3</v>
      </c>
      <c r="M6228">
        <v>164</v>
      </c>
      <c r="N6228">
        <v>297</v>
      </c>
      <c r="O6228">
        <v>-5043</v>
      </c>
      <c r="P6228">
        <v>12191</v>
      </c>
      <c r="Q6228">
        <v>248782</v>
      </c>
      <c r="R6228">
        <v>1</v>
      </c>
      <c r="S6228">
        <v>4464559</v>
      </c>
      <c r="U6228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6228" t="str">
        <f>IFERROR(MID(spotify_top_songs_audio_features[[#This Row],[artist_names]],SEARCH(",",spotify_top_songs_audio_features[[#This Row],[artist_names]])+2,99),"")</f>
        <v/>
      </c>
      <c r="W6228" t="str">
        <f>spotify_top_songs_audio_features[[#This Row],[source]]</f>
        <v>RCA Records Label</v>
      </c>
      <c r="X6228" s="1">
        <f>spotify_top_songs_audio_features[[#This Row],[streams]]</f>
        <v>4464559</v>
      </c>
      <c r="Y6228" t="str">
        <f>IF(Tabela2[[#This Row],[feat]]="","","Feat")</f>
        <v/>
      </c>
      <c r="Z6228" s="17" t="str">
        <f>CONCATENATE(INT(spotify_top_songs_audio_features[[#This Row],[duration_ms]]/(60*1000)),":",MOD(INT(spotify_top_songs_audio_features[[#This Row],[duration_ms]]/1000),60))</f>
        <v>4:8</v>
      </c>
      <c r="AA62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228" t="str">
        <f>spotify_top_songs_audio_features[[#This Row],[track_name]]</f>
        <v>Younger Now</v>
      </c>
    </row>
    <row r="6229" spans="1:28" x14ac:dyDescent="0.25">
      <c r="A6229" t="s">
        <v>16865</v>
      </c>
      <c r="B6229" t="s">
        <v>16866</v>
      </c>
      <c r="C6229" t="s">
        <v>16867</v>
      </c>
      <c r="D6229" t="s">
        <v>3711</v>
      </c>
      <c r="E6229" t="s">
        <v>86</v>
      </c>
      <c r="F6229" t="s">
        <v>32</v>
      </c>
      <c r="G6229" t="s">
        <v>25</v>
      </c>
      <c r="H6229">
        <v>688</v>
      </c>
      <c r="I6229">
        <v>638</v>
      </c>
      <c r="J6229">
        <v>134</v>
      </c>
      <c r="K6229" t="s">
        <v>1476</v>
      </c>
      <c r="L6229">
        <v>202</v>
      </c>
      <c r="M6229">
        <v>101</v>
      </c>
      <c r="N6229">
        <v>291</v>
      </c>
      <c r="O6229">
        <v>-6855</v>
      </c>
      <c r="P6229">
        <v>193851</v>
      </c>
      <c r="Q6229">
        <v>182214</v>
      </c>
      <c r="R6229">
        <v>1</v>
      </c>
      <c r="S6229">
        <v>4462744</v>
      </c>
      <c r="U6229" t="str">
        <f>IFERROR(LEFT(spotify_top_songs_audio_features[[#This Row],[artist_names]],SEARCH(",",spotify_top_songs_audio_features[[#This Row],[artist_names]])-1),spotify_top_songs_audio_features[[#This Row],[artist_names]])</f>
        <v>Ufo361</v>
      </c>
      <c r="V6229" t="str">
        <f>IFERROR(MID(spotify_top_songs_audio_features[[#This Row],[artist_names]],SEARCH(",",spotify_top_songs_audio_features[[#This Row],[artist_names]])+2,99),"")</f>
        <v>RAF Camora</v>
      </c>
      <c r="W6229" t="str">
        <f>spotify_top_songs_audio_features[[#This Row],[source]]</f>
        <v>Stay High</v>
      </c>
      <c r="X6229" s="1">
        <f>spotify_top_songs_audio_features[[#This Row],[streams]]</f>
        <v>4462744</v>
      </c>
      <c r="Y6229" t="str">
        <f>IF(Tabela2[[#This Row],[feat]]="","","Feat")</f>
        <v>Feat</v>
      </c>
      <c r="Z6229" s="17" t="str">
        <f>CONCATENATE(INT(spotify_top_songs_audio_features[[#This Row],[duration_ms]]/(60*1000)),":",MOD(INT(spotify_top_songs_audio_features[[#This Row],[duration_ms]]/1000),60))</f>
        <v>3:2</v>
      </c>
      <c r="AA62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229" t="str">
        <f>spotify_top_songs_audio_features[[#This Row],[track_name]]</f>
        <v>Nummer</v>
      </c>
    </row>
    <row r="6230" spans="1:28" x14ac:dyDescent="0.25">
      <c r="A6230" t="s">
        <v>5124</v>
      </c>
      <c r="B6230" t="s">
        <v>2666</v>
      </c>
      <c r="C6230" t="s">
        <v>5125</v>
      </c>
      <c r="D6230" t="s">
        <v>5126</v>
      </c>
      <c r="E6230" t="s">
        <v>31</v>
      </c>
      <c r="F6230" t="s">
        <v>32</v>
      </c>
      <c r="G6230" t="s">
        <v>25</v>
      </c>
      <c r="H6230">
        <v>849</v>
      </c>
      <c r="I6230">
        <v>493</v>
      </c>
      <c r="J6230">
        <v>417</v>
      </c>
      <c r="K6230" t="s">
        <v>300</v>
      </c>
      <c r="L6230">
        <v>463</v>
      </c>
      <c r="M6230">
        <v>133</v>
      </c>
      <c r="N6230">
        <v>447</v>
      </c>
      <c r="O6230">
        <v>-41</v>
      </c>
      <c r="P6230">
        <v>97012</v>
      </c>
      <c r="Q6230">
        <v>175240</v>
      </c>
      <c r="R6230">
        <v>1</v>
      </c>
      <c r="S6230">
        <v>4461695</v>
      </c>
      <c r="U6230" t="str">
        <f>IFERROR(LEFT(spotify_top_songs_audio_features[[#This Row],[artist_names]],SEARCH(",",spotify_top_songs_audio_features[[#This Row],[artist_names]])-1),spotify_top_songs_audio_features[[#This Row],[artist_names]])</f>
        <v>Lady Gaga</v>
      </c>
      <c r="V6230" t="str">
        <f>IFERROR(MID(spotify_top_songs_audio_features[[#This Row],[artist_names]],SEARCH(",",spotify_top_songs_audio_features[[#This Row],[artist_names]])+2,99),"")</f>
        <v/>
      </c>
      <c r="W6230" t="str">
        <f>spotify_top_songs_audio_features[[#This Row],[source]]</f>
        <v>A Star is Born OST</v>
      </c>
      <c r="X6230" s="1">
        <f>spotify_top_songs_audio_features[[#This Row],[streams]]</f>
        <v>4461695</v>
      </c>
      <c r="Y6230" t="str">
        <f>IF(Tabela2[[#This Row],[feat]]="","","Feat")</f>
        <v/>
      </c>
      <c r="Z6230" s="17" t="str">
        <f>CONCATENATE(INT(spotify_top_songs_audio_features[[#This Row],[duration_ms]]/(60*1000)),":",MOD(INT(spotify_top_songs_audio_features[[#This Row],[duration_ms]]/1000),60))</f>
        <v>2:55</v>
      </c>
      <c r="AA62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30" t="str">
        <f>spotify_top_songs_audio_features[[#This Row],[track_name]]</f>
        <v>Look What I Found</v>
      </c>
    </row>
    <row r="6231" spans="1:28" x14ac:dyDescent="0.25">
      <c r="A6231" t="s">
        <v>8794</v>
      </c>
      <c r="B6231" t="s">
        <v>4561</v>
      </c>
      <c r="C6231" t="s">
        <v>8795</v>
      </c>
      <c r="D6231" t="s">
        <v>96</v>
      </c>
      <c r="E6231" t="s">
        <v>97</v>
      </c>
      <c r="F6231" t="s">
        <v>24</v>
      </c>
      <c r="G6231" t="s">
        <v>25</v>
      </c>
      <c r="H6231">
        <v>653</v>
      </c>
      <c r="I6231">
        <v>839</v>
      </c>
      <c r="J6231">
        <v>685</v>
      </c>
      <c r="K6231" t="s">
        <v>5635</v>
      </c>
      <c r="L6231">
        <v>0</v>
      </c>
      <c r="M6231">
        <v>68</v>
      </c>
      <c r="N6231">
        <v>669</v>
      </c>
      <c r="O6231">
        <v>-5077</v>
      </c>
      <c r="P6231">
        <v>149034</v>
      </c>
      <c r="Q6231">
        <v>216281</v>
      </c>
      <c r="R6231">
        <v>1</v>
      </c>
      <c r="S6231">
        <v>4460984</v>
      </c>
      <c r="U6231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231" t="str">
        <f>IFERROR(MID(spotify_top_songs_audio_features[[#This Row],[artist_names]],SEARCH(",",spotify_top_songs_audio_features[[#This Row],[artist_names]])+2,99),"")</f>
        <v/>
      </c>
      <c r="W6231" t="str">
        <f>spotify_top_songs_audio_features[[#This Row],[source]]</f>
        <v>Warner Records</v>
      </c>
      <c r="X6231" s="1">
        <f>spotify_top_songs_audio_features[[#This Row],[streams]]</f>
        <v>4460984</v>
      </c>
      <c r="Y6231" t="str">
        <f>IF(Tabela2[[#This Row],[feat]]="","","Feat")</f>
        <v/>
      </c>
      <c r="Z6231" s="17" t="str">
        <f>CONCATENATE(INT(spotify_top_songs_audio_features[[#This Row],[duration_ms]]/(60*1000)),":",MOD(INT(spotify_top_songs_audio_features[[#This Row],[duration_ms]]/1000),60))</f>
        <v>3:36</v>
      </c>
      <c r="AA62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231" t="str">
        <f>spotify_top_songs_audio_features[[#This Row],[track_name]]</f>
        <v>Battle Symphony</v>
      </c>
    </row>
    <row r="6232" spans="1:28" x14ac:dyDescent="0.25">
      <c r="A6232" t="s">
        <v>7848</v>
      </c>
      <c r="B6232" t="s">
        <v>7569</v>
      </c>
      <c r="C6232" t="s">
        <v>7849</v>
      </c>
      <c r="D6232" t="s">
        <v>377</v>
      </c>
      <c r="E6232" t="s">
        <v>70</v>
      </c>
      <c r="F6232" t="s">
        <v>32</v>
      </c>
      <c r="G6232" t="s">
        <v>152</v>
      </c>
      <c r="H6232">
        <v>398</v>
      </c>
      <c r="I6232">
        <v>838</v>
      </c>
      <c r="J6232">
        <v>13</v>
      </c>
      <c r="K6232" t="s">
        <v>7850</v>
      </c>
      <c r="L6232">
        <v>0</v>
      </c>
      <c r="M6232">
        <v>189</v>
      </c>
      <c r="N6232">
        <v>206</v>
      </c>
      <c r="O6232">
        <v>-4734</v>
      </c>
      <c r="P6232">
        <v>156008</v>
      </c>
      <c r="Q6232">
        <v>182341</v>
      </c>
      <c r="R6232">
        <v>1</v>
      </c>
      <c r="S6232">
        <v>4460662</v>
      </c>
      <c r="U6232" t="str">
        <f>IFERROR(LEFT(spotify_top_songs_audio_features[[#This Row],[artist_names]],SEARCH(",",spotify_top_songs_audio_features[[#This Row],[artist_names]])-1),spotify_top_songs_audio_features[[#This Row],[artist_names]])</f>
        <v>Zé Neto &amp; Cristiano</v>
      </c>
      <c r="V6232" t="str">
        <f>IFERROR(MID(spotify_top_songs_audio_features[[#This Row],[artist_names]],SEARCH(",",spotify_top_songs_audio_features[[#This Row],[artist_names]])+2,99),"")</f>
        <v/>
      </c>
      <c r="W6232" t="str">
        <f>spotify_top_songs_audio_features[[#This Row],[source]]</f>
        <v>Som Livre</v>
      </c>
      <c r="X6232" s="1">
        <f>spotify_top_songs_audio_features[[#This Row],[streams]]</f>
        <v>4460662</v>
      </c>
      <c r="Y6232" t="str">
        <f>IF(Tabela2[[#This Row],[feat]]="","","Feat")</f>
        <v/>
      </c>
      <c r="Z6232" s="17" t="str">
        <f>CONCATENATE(INT(spotify_top_songs_audio_features[[#This Row],[duration_ms]]/(60*1000)),":",MOD(INT(spotify_top_songs_audio_features[[#This Row],[duration_ms]]/1000),60))</f>
        <v>3:2</v>
      </c>
      <c r="AA62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232" t="str">
        <f>spotify_top_songs_audio_features[[#This Row],[track_name]]</f>
        <v>Notificação Preferida - Ao Vivo</v>
      </c>
    </row>
    <row r="6233" spans="1:28" x14ac:dyDescent="0.25">
      <c r="A6233" t="s">
        <v>17354</v>
      </c>
      <c r="B6233" t="s">
        <v>17355</v>
      </c>
      <c r="C6233" t="s">
        <v>17356</v>
      </c>
      <c r="D6233" t="s">
        <v>17357</v>
      </c>
      <c r="E6233" t="s">
        <v>31</v>
      </c>
      <c r="F6233" t="s">
        <v>32</v>
      </c>
      <c r="G6233" t="s">
        <v>25</v>
      </c>
      <c r="H6233">
        <v>73</v>
      </c>
      <c r="I6233">
        <v>648</v>
      </c>
      <c r="J6233">
        <v>378</v>
      </c>
      <c r="K6233" t="s">
        <v>6026</v>
      </c>
      <c r="L6233">
        <v>112</v>
      </c>
      <c r="M6233">
        <v>103</v>
      </c>
      <c r="N6233">
        <v>675</v>
      </c>
      <c r="O6233">
        <v>-6405</v>
      </c>
      <c r="P6233">
        <v>187991</v>
      </c>
      <c r="Q6233">
        <v>304859</v>
      </c>
      <c r="R6233">
        <v>1</v>
      </c>
      <c r="S6233">
        <v>4458066</v>
      </c>
      <c r="U6233" t="str">
        <f>IFERROR(LEFT(spotify_top_songs_audio_features[[#This Row],[artist_names]],SEARCH(",",spotify_top_songs_audio_features[[#This Row],[artist_names]])-1),spotify_top_songs_audio_features[[#This Row],[artist_names]])</f>
        <v>Cauty</v>
      </c>
      <c r="V6233" t="str">
        <f>IFERROR(MID(spotify_top_songs_audio_features[[#This Row],[artist_names]],SEARCH(",",spotify_top_songs_audio_features[[#This Row],[artist_names]])+2,99),"")</f>
        <v>Brytiago, Darell, Cosculluela, Rafa Pabön, Chencho Corleone</v>
      </c>
      <c r="W6233" t="str">
        <f>spotify_top_songs_audio_features[[#This Row],[source]]</f>
        <v>Take Over Inc./Limitless Records,LLC.</v>
      </c>
      <c r="X6233" s="1">
        <f>spotify_top_songs_audio_features[[#This Row],[streams]]</f>
        <v>4458066</v>
      </c>
      <c r="Y6233" t="str">
        <f>IF(Tabela2[[#This Row],[feat]]="","","Feat")</f>
        <v>Feat</v>
      </c>
      <c r="Z6233" s="17" t="str">
        <f>CONCATENATE(INT(spotify_top_songs_audio_features[[#This Row],[duration_ms]]/(60*1000)),":",MOD(INT(spotify_top_songs_audio_features[[#This Row],[duration_ms]]/1000),60))</f>
        <v>5:4</v>
      </c>
      <c r="AA62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33" t="str">
        <f>spotify_top_songs_audio_features[[#This Row],[track_name]]</f>
        <v>Ta To Gucci (Remix)</v>
      </c>
    </row>
    <row r="6234" spans="1:28" x14ac:dyDescent="0.25">
      <c r="A6234" t="s">
        <v>1987</v>
      </c>
      <c r="B6234" t="s">
        <v>410</v>
      </c>
      <c r="C6234" t="s">
        <v>1988</v>
      </c>
      <c r="D6234" t="s">
        <v>182</v>
      </c>
      <c r="E6234" t="s">
        <v>58</v>
      </c>
      <c r="F6234" t="s">
        <v>24</v>
      </c>
      <c r="G6234" t="s">
        <v>25</v>
      </c>
      <c r="H6234">
        <v>406</v>
      </c>
      <c r="I6234">
        <v>934</v>
      </c>
      <c r="J6234">
        <v>845</v>
      </c>
      <c r="K6234" t="s">
        <v>1989</v>
      </c>
      <c r="L6234">
        <v>0</v>
      </c>
      <c r="M6234">
        <v>955</v>
      </c>
      <c r="N6234">
        <v>395</v>
      </c>
      <c r="O6234">
        <v>-6668</v>
      </c>
      <c r="P6234">
        <v>118823</v>
      </c>
      <c r="Q6234">
        <v>245680</v>
      </c>
      <c r="R6234">
        <v>1</v>
      </c>
      <c r="S6234">
        <v>4457010</v>
      </c>
      <c r="U6234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6234" t="str">
        <f>IFERROR(MID(spotify_top_songs_audio_features[[#This Row],[artist_names]],SEARCH(",",spotify_top_songs_audio_features[[#This Row],[artist_names]])+2,99),"")</f>
        <v/>
      </c>
      <c r="W6234" t="str">
        <f>spotify_top_songs_audio_features[[#This Row],[source]]</f>
        <v>EMI</v>
      </c>
      <c r="X6234" s="1">
        <f>spotify_top_songs_audio_features[[#This Row],[streams]]</f>
        <v>4457010</v>
      </c>
      <c r="Y6234" t="str">
        <f>IF(Tabela2[[#This Row],[feat]]="","","Feat")</f>
        <v/>
      </c>
      <c r="Z6234" s="17" t="str">
        <f>CONCATENATE(INT(spotify_top_songs_audio_features[[#This Row],[duration_ms]]/(60*1000)),":",MOD(INT(spotify_top_songs_audio_features[[#This Row],[duration_ms]]/1000),60))</f>
        <v>4:5</v>
      </c>
      <c r="AA62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234" t="str">
        <f>spotify_top_songs_audio_features[[#This Row],[track_name]]</f>
        <v>Radio Ga Ga - Live Aid</v>
      </c>
    </row>
    <row r="6235" spans="1:28" x14ac:dyDescent="0.25">
      <c r="A6235" t="s">
        <v>14182</v>
      </c>
      <c r="B6235" t="s">
        <v>3296</v>
      </c>
      <c r="C6235" t="s">
        <v>3297</v>
      </c>
      <c r="D6235" t="s">
        <v>390</v>
      </c>
      <c r="E6235" t="s">
        <v>469</v>
      </c>
      <c r="F6235" t="s">
        <v>24</v>
      </c>
      <c r="G6235" t="s">
        <v>25</v>
      </c>
      <c r="H6235">
        <v>528</v>
      </c>
      <c r="I6235">
        <v>778</v>
      </c>
      <c r="J6235">
        <v>401</v>
      </c>
      <c r="K6235" t="s">
        <v>5677</v>
      </c>
      <c r="L6235">
        <v>0</v>
      </c>
      <c r="M6235">
        <v>212</v>
      </c>
      <c r="N6235">
        <v>482</v>
      </c>
      <c r="O6235">
        <v>-619</v>
      </c>
      <c r="P6235">
        <v>140029</v>
      </c>
      <c r="Q6235">
        <v>228215</v>
      </c>
      <c r="R6235">
        <v>28</v>
      </c>
      <c r="S6235">
        <v>4450945</v>
      </c>
      <c r="U6235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6235" t="str">
        <f>IFERROR(MID(spotify_top_songs_audio_features[[#This Row],[artist_names]],SEARCH(",",spotify_top_songs_audio_features[[#This Row],[artist_names]])+2,99),"")</f>
        <v>5 Seconds of Summer</v>
      </c>
      <c r="W6235" t="str">
        <f>spotify_top_songs_audio_features[[#This Row],[source]]</f>
        <v>Disruptor Records/Columbia</v>
      </c>
      <c r="X6235" s="1">
        <f>spotify_top_songs_audio_features[[#This Row],[streams]]</f>
        <v>4450945</v>
      </c>
      <c r="Y6235" t="str">
        <f>IF(Tabela2[[#This Row],[feat]]="","","Feat")</f>
        <v>Feat</v>
      </c>
      <c r="Z6235" s="17" t="str">
        <f>CONCATENATE(INT(spotify_top_songs_audio_features[[#This Row],[duration_ms]]/(60*1000)),":",MOD(INT(spotify_top_songs_audio_features[[#This Row],[duration_ms]]/1000),60))</f>
        <v>3:48</v>
      </c>
      <c r="AA62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235" t="str">
        <f>spotify_top_songs_audio_features[[#This Row],[track_name]]</f>
        <v>Who Do You Love</v>
      </c>
    </row>
    <row r="6236" spans="1:28" x14ac:dyDescent="0.25">
      <c r="A6236" t="s">
        <v>4121</v>
      </c>
      <c r="B6236" t="s">
        <v>687</v>
      </c>
      <c r="C6236" t="s">
        <v>4122</v>
      </c>
      <c r="D6236" t="s">
        <v>30</v>
      </c>
      <c r="E6236" t="s">
        <v>142</v>
      </c>
      <c r="F6236" t="s">
        <v>24</v>
      </c>
      <c r="G6236" t="s">
        <v>25</v>
      </c>
      <c r="H6236">
        <v>712</v>
      </c>
      <c r="I6236">
        <v>891</v>
      </c>
      <c r="J6236">
        <v>24</v>
      </c>
      <c r="K6236" t="s">
        <v>3412</v>
      </c>
      <c r="L6236">
        <v>0</v>
      </c>
      <c r="M6236">
        <v>133</v>
      </c>
      <c r="N6236">
        <v>799</v>
      </c>
      <c r="O6236">
        <v>-6457</v>
      </c>
      <c r="P6236">
        <v>17013</v>
      </c>
      <c r="Q6236">
        <v>225933</v>
      </c>
      <c r="R6236">
        <v>7</v>
      </c>
      <c r="S6236">
        <v>4445415</v>
      </c>
      <c r="U6236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236" t="str">
        <f>IFERROR(MID(spotify_top_songs_audio_features[[#This Row],[artist_names]],SEARCH(",",spotify_top_songs_audio_features[[#This Row],[artist_names]])+2,99),"")</f>
        <v/>
      </c>
      <c r="W6236" t="str">
        <f>spotify_top_songs_audio_features[[#This Row],[source]]</f>
        <v>Def Jam Recordings</v>
      </c>
      <c r="X6236" s="1">
        <f>spotify_top_songs_audio_features[[#This Row],[streams]]</f>
        <v>4445415</v>
      </c>
      <c r="Y6236" t="str">
        <f>IF(Tabela2[[#This Row],[feat]]="","","Feat")</f>
        <v/>
      </c>
      <c r="Z6236" s="17" t="str">
        <f>CONCATENATE(INT(spotify_top_songs_audio_features[[#This Row],[duration_ms]]/(60*1000)),":",MOD(INT(spotify_top_songs_audio_features[[#This Row],[duration_ms]]/1000),60))</f>
        <v>3:45</v>
      </c>
      <c r="AA62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236" t="str">
        <f>spotify_top_songs_audio_features[[#This Row],[track_name]]</f>
        <v>Keanu Reeves</v>
      </c>
    </row>
    <row r="6237" spans="1:28" x14ac:dyDescent="0.25">
      <c r="A6237" t="s">
        <v>14096</v>
      </c>
      <c r="B6237" t="s">
        <v>3311</v>
      </c>
      <c r="C6237" t="s">
        <v>3312</v>
      </c>
      <c r="D6237" t="s">
        <v>85</v>
      </c>
      <c r="E6237" t="s">
        <v>31</v>
      </c>
      <c r="F6237" t="s">
        <v>32</v>
      </c>
      <c r="G6237" t="s">
        <v>25</v>
      </c>
      <c r="H6237">
        <v>567</v>
      </c>
      <c r="I6237">
        <v>765</v>
      </c>
      <c r="J6237">
        <v>108</v>
      </c>
      <c r="K6237" t="s">
        <v>3512</v>
      </c>
      <c r="L6237">
        <v>0</v>
      </c>
      <c r="M6237">
        <v>14</v>
      </c>
      <c r="N6237">
        <v>541</v>
      </c>
      <c r="O6237">
        <v>-4107</v>
      </c>
      <c r="P6237">
        <v>121924</v>
      </c>
      <c r="Q6237">
        <v>169467</v>
      </c>
      <c r="R6237">
        <v>10</v>
      </c>
      <c r="S6237">
        <v>4444521</v>
      </c>
      <c r="U6237" t="str">
        <f>IFERROR(LEFT(spotify_top_songs_audio_features[[#This Row],[artist_names]],SEARCH(",",spotify_top_songs_audio_features[[#This Row],[artist_names]])-1),spotify_top_songs_audio_features[[#This Row],[artist_names]])</f>
        <v>Jax Jones</v>
      </c>
      <c r="V6237" t="str">
        <f>IFERROR(MID(spotify_top_songs_audio_features[[#This Row],[artist_names]],SEARCH(",",spotify_top_songs_audio_features[[#This Row],[artist_names]])+2,99),"")</f>
        <v>Martin Solveig, Madison Beer, Europa</v>
      </c>
      <c r="W6237" t="str">
        <f>spotify_top_songs_audio_features[[#This Row],[source]]</f>
        <v>Polydor Records</v>
      </c>
      <c r="X6237" s="1">
        <f>spotify_top_songs_audio_features[[#This Row],[streams]]</f>
        <v>4444521</v>
      </c>
      <c r="Y6237" t="str">
        <f>IF(Tabela2[[#This Row],[feat]]="","","Feat")</f>
        <v>Feat</v>
      </c>
      <c r="Z6237" s="17" t="str">
        <f>CONCATENATE(INT(spotify_top_songs_audio_features[[#This Row],[duration_ms]]/(60*1000)),":",MOD(INT(spotify_top_songs_audio_features[[#This Row],[duration_ms]]/1000),60))</f>
        <v>2:49</v>
      </c>
      <c r="AA62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37" t="str">
        <f>spotify_top_songs_audio_features[[#This Row],[track_name]]</f>
        <v>All Day And Night</v>
      </c>
    </row>
    <row r="6238" spans="1:28" x14ac:dyDescent="0.25">
      <c r="A6238" t="s">
        <v>13311</v>
      </c>
      <c r="B6238" t="s">
        <v>13312</v>
      </c>
      <c r="C6238" t="s">
        <v>13313</v>
      </c>
      <c r="D6238" t="s">
        <v>712</v>
      </c>
      <c r="E6238" t="s">
        <v>102</v>
      </c>
      <c r="F6238" t="s">
        <v>32</v>
      </c>
      <c r="G6238" t="s">
        <v>25</v>
      </c>
      <c r="H6238">
        <v>778</v>
      </c>
      <c r="I6238">
        <v>707</v>
      </c>
      <c r="J6238">
        <v>746</v>
      </c>
      <c r="K6238" t="s">
        <v>3733</v>
      </c>
      <c r="L6238">
        <v>0</v>
      </c>
      <c r="M6238">
        <v>111</v>
      </c>
      <c r="N6238">
        <v>458</v>
      </c>
      <c r="O6238">
        <v>-3606</v>
      </c>
      <c r="P6238">
        <v>126684</v>
      </c>
      <c r="Q6238">
        <v>190355</v>
      </c>
      <c r="R6238">
        <v>1</v>
      </c>
      <c r="S6238">
        <v>4443320</v>
      </c>
      <c r="U6238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6238" t="str">
        <f>IFERROR(MID(spotify_top_songs_audio_features[[#This Row],[artist_names]],SEARCH(",",spotify_top_songs_audio_features[[#This Row],[artist_names]])+2,99),"")</f>
        <v>The Weeknd</v>
      </c>
      <c r="W6238" t="str">
        <f>spotify_top_songs_audio_features[[#This Row],[source]]</f>
        <v>Generation Now/Atlantic</v>
      </c>
      <c r="X6238" s="1">
        <f>spotify_top_songs_audio_features[[#This Row],[streams]]</f>
        <v>4443320</v>
      </c>
      <c r="Y6238" t="str">
        <f>IF(Tabela2[[#This Row],[feat]]="","","Feat")</f>
        <v>Feat</v>
      </c>
      <c r="Z6238" s="17" t="str">
        <f>CONCATENATE(INT(spotify_top_songs_audio_features[[#This Row],[duration_ms]]/(60*1000)),":",MOD(INT(spotify_top_songs_audio_features[[#This Row],[duration_ms]]/1000),60))</f>
        <v>3:10</v>
      </c>
      <c r="AA62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238" t="str">
        <f>spotify_top_songs_audio_features[[#This Row],[track_name]]</f>
        <v>UnFazed (feat. The Weeknd)</v>
      </c>
    </row>
    <row r="6239" spans="1:28" x14ac:dyDescent="0.25">
      <c r="A6239" t="s">
        <v>8114</v>
      </c>
      <c r="B6239" t="s">
        <v>8115</v>
      </c>
      <c r="C6239" t="s">
        <v>8116</v>
      </c>
      <c r="D6239" t="s">
        <v>6401</v>
      </c>
      <c r="E6239" t="s">
        <v>31</v>
      </c>
      <c r="F6239" t="s">
        <v>24</v>
      </c>
      <c r="G6239" t="s">
        <v>25</v>
      </c>
      <c r="H6239">
        <v>732</v>
      </c>
      <c r="I6239">
        <v>586</v>
      </c>
      <c r="J6239">
        <v>232</v>
      </c>
      <c r="K6239" t="s">
        <v>2446</v>
      </c>
      <c r="L6239">
        <v>2.6600000000000001E-4</v>
      </c>
      <c r="M6239">
        <v>121</v>
      </c>
      <c r="N6239">
        <v>73</v>
      </c>
      <c r="O6239">
        <v>-7868</v>
      </c>
      <c r="P6239">
        <v>7648</v>
      </c>
      <c r="Q6239">
        <v>169920</v>
      </c>
      <c r="R6239">
        <v>1</v>
      </c>
      <c r="S6239">
        <v>4442837</v>
      </c>
      <c r="U6239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6239" t="str">
        <f>IFERROR(MID(spotify_top_songs_audio_features[[#This Row],[artist_names]],SEARCH(",",spotify_top_songs_audio_features[[#This Row],[artist_names]])+2,99),"")</f>
        <v>Juice WRLD</v>
      </c>
      <c r="W6239" t="str">
        <f>spotify_top_songs_audio_features[[#This Row],[source]]</f>
        <v>Epic/Freebandz/Grade A/Interscope</v>
      </c>
      <c r="X6239" s="1">
        <f>spotify_top_songs_audio_features[[#This Row],[streams]]</f>
        <v>4442837</v>
      </c>
      <c r="Y6239" t="str">
        <f>IF(Tabela2[[#This Row],[feat]]="","","Feat")</f>
        <v>Feat</v>
      </c>
      <c r="Z6239" s="17" t="str">
        <f>CONCATENATE(INT(spotify_top_songs_audio_features[[#This Row],[duration_ms]]/(60*1000)),":",MOD(INT(spotify_top_songs_audio_features[[#This Row],[duration_ms]]/1000),60))</f>
        <v>2:49</v>
      </c>
      <c r="AA62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39" t="str">
        <f>spotify_top_songs_audio_features[[#This Row],[track_name]]</f>
        <v>Astronauts</v>
      </c>
    </row>
    <row r="6240" spans="1:28" x14ac:dyDescent="0.25">
      <c r="A6240" t="s">
        <v>14214</v>
      </c>
      <c r="B6240" t="s">
        <v>545</v>
      </c>
      <c r="C6240" t="s">
        <v>14215</v>
      </c>
      <c r="D6240" t="s">
        <v>547</v>
      </c>
      <c r="E6240" t="s">
        <v>97</v>
      </c>
      <c r="F6240" t="s">
        <v>24</v>
      </c>
      <c r="G6240" t="s">
        <v>25</v>
      </c>
      <c r="H6240">
        <v>602</v>
      </c>
      <c r="I6240">
        <v>601</v>
      </c>
      <c r="J6240">
        <v>303</v>
      </c>
      <c r="K6240" t="s">
        <v>8556</v>
      </c>
      <c r="L6240">
        <v>349</v>
      </c>
      <c r="M6240">
        <v>735</v>
      </c>
      <c r="N6240">
        <v>553</v>
      </c>
      <c r="O6240">
        <v>-5742</v>
      </c>
      <c r="P6240">
        <v>145075</v>
      </c>
      <c r="Q6240">
        <v>180013</v>
      </c>
      <c r="R6240">
        <v>1</v>
      </c>
      <c r="S6240">
        <v>4442120</v>
      </c>
      <c r="U6240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6240" t="str">
        <f>IFERROR(MID(spotify_top_songs_audio_features[[#This Row],[artist_names]],SEARCH(",",spotify_top_songs_audio_features[[#This Row],[artist_names]])+2,99),"")</f>
        <v/>
      </c>
      <c r="W6240" t="str">
        <f>spotify_top_songs_audio_features[[#This Row],[source]]</f>
        <v>Domino Recording Co</v>
      </c>
      <c r="X6240" s="1">
        <f>spotify_top_songs_audio_features[[#This Row],[streams]]</f>
        <v>4442120</v>
      </c>
      <c r="Y6240" t="str">
        <f>IF(Tabela2[[#This Row],[feat]]="","","Feat")</f>
        <v/>
      </c>
      <c r="Z6240" s="17" t="str">
        <f>CONCATENATE(INT(spotify_top_songs_audio_features[[#This Row],[duration_ms]]/(60*1000)),":",MOD(INT(spotify_top_songs_audio_features[[#This Row],[duration_ms]]/1000),60))</f>
        <v>3:0</v>
      </c>
      <c r="AA62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240" t="str">
        <f>spotify_top_songs_audio_features[[#This Row],[track_name]]</f>
        <v>The World's First Ever Monster Truck Front Flip</v>
      </c>
    </row>
    <row r="6241" spans="1:28" x14ac:dyDescent="0.25">
      <c r="A6241" t="s">
        <v>9035</v>
      </c>
      <c r="B6241" t="s">
        <v>4693</v>
      </c>
      <c r="C6241" t="s">
        <v>9036</v>
      </c>
      <c r="D6241" t="s">
        <v>4695</v>
      </c>
      <c r="E6241" t="s">
        <v>31</v>
      </c>
      <c r="F6241" t="s">
        <v>32</v>
      </c>
      <c r="G6241" t="s">
        <v>25</v>
      </c>
      <c r="H6241">
        <v>755</v>
      </c>
      <c r="I6241">
        <v>902</v>
      </c>
      <c r="J6241">
        <v>631</v>
      </c>
      <c r="K6241" t="s">
        <v>516</v>
      </c>
      <c r="L6241">
        <v>199</v>
      </c>
      <c r="M6241">
        <v>137</v>
      </c>
      <c r="N6241">
        <v>76</v>
      </c>
      <c r="O6241">
        <v>-2835</v>
      </c>
      <c r="P6241">
        <v>108991</v>
      </c>
      <c r="Q6241">
        <v>294187</v>
      </c>
      <c r="R6241">
        <v>1</v>
      </c>
      <c r="S6241">
        <v>4437818</v>
      </c>
      <c r="U6241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6241" t="str">
        <f>IFERROR(MID(spotify_top_songs_audio_features[[#This Row],[artist_names]],SEARCH(",",spotify_top_songs_audio_features[[#This Row],[artist_names]])+2,99),"")</f>
        <v/>
      </c>
      <c r="W6241" t="str">
        <f>spotify_top_songs_audio_features[[#This Row],[source]]</f>
        <v>Young Money/Cash Money Records</v>
      </c>
      <c r="X6241" s="1">
        <f>spotify_top_songs_audio_features[[#This Row],[streams]]</f>
        <v>4437818</v>
      </c>
      <c r="Y6241" t="str">
        <f>IF(Tabela2[[#This Row],[feat]]="","","Feat")</f>
        <v/>
      </c>
      <c r="Z6241" s="17" t="str">
        <f>CONCATENATE(INT(spotify_top_songs_audio_features[[#This Row],[duration_ms]]/(60*1000)),":",MOD(INT(spotify_top_songs_audio_features[[#This Row],[duration_ms]]/1000),60))</f>
        <v>4:54</v>
      </c>
      <c r="AA62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41" t="str">
        <f>spotify_top_songs_audio_features[[#This Row],[track_name]]</f>
        <v>Ganja Burn</v>
      </c>
    </row>
    <row r="6242" spans="1:28" x14ac:dyDescent="0.25">
      <c r="A6242" t="s">
        <v>17160</v>
      </c>
      <c r="B6242" t="s">
        <v>160</v>
      </c>
      <c r="C6242" t="s">
        <v>17161</v>
      </c>
      <c r="D6242" t="s">
        <v>162</v>
      </c>
      <c r="E6242" t="s">
        <v>23</v>
      </c>
      <c r="F6242" t="s">
        <v>32</v>
      </c>
      <c r="G6242" t="s">
        <v>25</v>
      </c>
      <c r="H6242">
        <v>653</v>
      </c>
      <c r="I6242">
        <v>684</v>
      </c>
      <c r="J6242">
        <v>199</v>
      </c>
      <c r="K6242" t="s">
        <v>137</v>
      </c>
      <c r="L6242">
        <v>387</v>
      </c>
      <c r="M6242">
        <v>27</v>
      </c>
      <c r="N6242">
        <v>355</v>
      </c>
      <c r="O6242">
        <v>-7052</v>
      </c>
      <c r="P6242">
        <v>110049</v>
      </c>
      <c r="Q6242">
        <v>198360</v>
      </c>
      <c r="R6242">
        <v>1</v>
      </c>
      <c r="S6242">
        <v>4437434</v>
      </c>
      <c r="U6242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6242" t="str">
        <f>IFERROR(MID(spotify_top_songs_audio_features[[#This Row],[artist_names]],SEARCH(",",spotify_top_songs_audio_features[[#This Row],[artist_names]])+2,99),"")</f>
        <v/>
      </c>
      <c r="W6242" t="str">
        <f>spotify_top_songs_audio_features[[#This Row],[source]]</f>
        <v>Fueled By Ramen</v>
      </c>
      <c r="X6242" s="1">
        <f>spotify_top_songs_audio_features[[#This Row],[streams]]</f>
        <v>4437434</v>
      </c>
      <c r="Y6242" t="str">
        <f>IF(Tabela2[[#This Row],[feat]]="","","Feat")</f>
        <v/>
      </c>
      <c r="Z6242" s="17" t="str">
        <f>CONCATENATE(INT(spotify_top_songs_audio_features[[#This Row],[duration_ms]]/(60*1000)),":",MOD(INT(spotify_top_songs_audio_features[[#This Row],[duration_ms]]/1000),60))</f>
        <v>3:18</v>
      </c>
      <c r="AA62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242" t="str">
        <f>spotify_top_songs_audio_features[[#This Row],[track_name]]</f>
        <v>Pet Cheetah</v>
      </c>
    </row>
    <row r="6243" spans="1:28" x14ac:dyDescent="0.25">
      <c r="A6243" t="s">
        <v>10899</v>
      </c>
      <c r="B6243" t="s">
        <v>10900</v>
      </c>
      <c r="C6243" t="s">
        <v>10901</v>
      </c>
      <c r="D6243" t="s">
        <v>10902</v>
      </c>
      <c r="E6243" t="s">
        <v>70</v>
      </c>
      <c r="F6243" t="s">
        <v>24</v>
      </c>
      <c r="G6243" t="s">
        <v>25</v>
      </c>
      <c r="H6243">
        <v>554</v>
      </c>
      <c r="I6243">
        <v>8</v>
      </c>
      <c r="J6243">
        <v>395</v>
      </c>
      <c r="K6243" t="s">
        <v>1617</v>
      </c>
      <c r="L6243">
        <v>0</v>
      </c>
      <c r="M6243">
        <v>629</v>
      </c>
      <c r="N6243">
        <v>463</v>
      </c>
      <c r="O6243">
        <v>-3936</v>
      </c>
      <c r="P6243">
        <v>115056</v>
      </c>
      <c r="Q6243">
        <v>160120</v>
      </c>
      <c r="R6243">
        <v>1</v>
      </c>
      <c r="S6243">
        <v>4435538</v>
      </c>
      <c r="U6243" t="str">
        <f>IFERROR(LEFT(spotify_top_songs_audio_features[[#This Row],[artist_names]],SEARCH(",",spotify_top_songs_audio_features[[#This Row],[artist_names]])-1),spotify_top_songs_audio_features[[#This Row],[artist_names]])</f>
        <v>jxdn</v>
      </c>
      <c r="V6243" t="str">
        <f>IFERROR(MID(spotify_top_songs_audio_features[[#This Row],[artist_names]],SEARCH(",",spotify_top_songs_audio_features[[#This Row],[artist_names]])+2,99),"")</f>
        <v/>
      </c>
      <c r="W6243" t="str">
        <f>spotify_top_songs_audio_features[[#This Row],[source]]</f>
        <v>DTA/Elektra</v>
      </c>
      <c r="X6243" s="1">
        <f>spotify_top_songs_audio_features[[#This Row],[streams]]</f>
        <v>4435538</v>
      </c>
      <c r="Y6243" t="str">
        <f>IF(Tabela2[[#This Row],[feat]]="","","Feat")</f>
        <v/>
      </c>
      <c r="Z6243" s="17" t="str">
        <f>CONCATENATE(INT(spotify_top_songs_audio_features[[#This Row],[duration_ms]]/(60*1000)),":",MOD(INT(spotify_top_songs_audio_features[[#This Row],[duration_ms]]/1000),60))</f>
        <v>2:40</v>
      </c>
      <c r="AA62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243" t="str">
        <f>spotify_top_songs_audio_features[[#This Row],[track_name]]</f>
        <v>ANGELS &amp; DEMONS</v>
      </c>
    </row>
    <row r="6244" spans="1:28" x14ac:dyDescent="0.25">
      <c r="A6244" t="s">
        <v>11436</v>
      </c>
      <c r="B6244" t="s">
        <v>383</v>
      </c>
      <c r="C6244" t="s">
        <v>11437</v>
      </c>
      <c r="D6244" t="s">
        <v>385</v>
      </c>
      <c r="E6244" t="s">
        <v>23</v>
      </c>
      <c r="F6244" t="s">
        <v>24</v>
      </c>
      <c r="G6244" t="s">
        <v>25</v>
      </c>
      <c r="H6244">
        <v>571</v>
      </c>
      <c r="I6244">
        <v>886</v>
      </c>
      <c r="J6244">
        <v>463</v>
      </c>
      <c r="K6244" t="s">
        <v>11438</v>
      </c>
      <c r="L6244">
        <v>0</v>
      </c>
      <c r="M6244">
        <v>122</v>
      </c>
      <c r="N6244">
        <v>656</v>
      </c>
      <c r="O6244">
        <v>-3377</v>
      </c>
      <c r="P6244">
        <v>88808</v>
      </c>
      <c r="Q6244">
        <v>370133</v>
      </c>
      <c r="R6244">
        <v>1</v>
      </c>
      <c r="S6244">
        <v>4435448</v>
      </c>
      <c r="U6244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6244" t="str">
        <f>IFERROR(MID(spotify_top_songs_audio_features[[#This Row],[artist_names]],SEARCH(",",spotify_top_songs_audio_features[[#This Row],[artist_names]])+2,99),"")</f>
        <v/>
      </c>
      <c r="W6244" t="str">
        <f>spotify_top_songs_audio_features[[#This Row],[source]]</f>
        <v>Aftermath</v>
      </c>
      <c r="X6244" s="1">
        <f>spotify_top_songs_audio_features[[#This Row],[streams]]</f>
        <v>4435448</v>
      </c>
      <c r="Y6244" t="str">
        <f>IF(Tabela2[[#This Row],[feat]]="","","Feat")</f>
        <v/>
      </c>
      <c r="Z6244" s="17" t="str">
        <f>CONCATENATE(INT(spotify_top_songs_audio_features[[#This Row],[duration_ms]]/(60*1000)),":",MOD(INT(spotify_top_songs_audio_features[[#This Row],[duration_ms]]/1000),60))</f>
        <v>6:10</v>
      </c>
      <c r="AA62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244" t="str">
        <f>spotify_top_songs_audio_features[[#This Row],[track_name]]</f>
        <v>Untouchable</v>
      </c>
    </row>
    <row r="6245" spans="1:28" x14ac:dyDescent="0.25">
      <c r="A6245" t="s">
        <v>3955</v>
      </c>
      <c r="B6245" t="s">
        <v>3956</v>
      </c>
      <c r="C6245" t="s">
        <v>3957</v>
      </c>
      <c r="D6245" t="s">
        <v>1640</v>
      </c>
      <c r="E6245" t="s">
        <v>469</v>
      </c>
      <c r="F6245" t="s">
        <v>24</v>
      </c>
      <c r="G6245" t="s">
        <v>25</v>
      </c>
      <c r="H6245">
        <v>909</v>
      </c>
      <c r="I6245">
        <v>493</v>
      </c>
      <c r="J6245">
        <v>735</v>
      </c>
      <c r="K6245" t="s">
        <v>188</v>
      </c>
      <c r="L6245">
        <v>147</v>
      </c>
      <c r="M6245">
        <v>127</v>
      </c>
      <c r="N6245">
        <v>844</v>
      </c>
      <c r="O6245">
        <v>-6688</v>
      </c>
      <c r="P6245">
        <v>94016</v>
      </c>
      <c r="Q6245">
        <v>197120</v>
      </c>
      <c r="R6245">
        <v>1</v>
      </c>
      <c r="S6245">
        <v>4429263</v>
      </c>
      <c r="U6245" t="str">
        <f>IFERROR(LEFT(spotify_top_songs_audio_features[[#This Row],[artist_names]],SEARCH(",",spotify_top_songs_audio_features[[#This Row],[artist_names]])-1),spotify_top_songs_audio_features[[#This Row],[artist_names]])</f>
        <v>Wolfine</v>
      </c>
      <c r="V6245" t="str">
        <f>IFERROR(MID(spotify_top_songs_audio_features[[#This Row],[artist_names]],SEARCH(",",spotify_top_songs_audio_features[[#This Row],[artist_names]])+2,99),"")</f>
        <v/>
      </c>
      <c r="W6245" t="str">
        <f>spotify_top_songs_audio_features[[#This Row],[source]]</f>
        <v>LOMIORECORDS</v>
      </c>
      <c r="X6245" s="1">
        <f>spotify_top_songs_audio_features[[#This Row],[streams]]</f>
        <v>4429263</v>
      </c>
      <c r="Y6245" t="str">
        <f>IF(Tabela2[[#This Row],[feat]]="","","Feat")</f>
        <v/>
      </c>
      <c r="Z6245" s="17" t="str">
        <f>CONCATENATE(INT(spotify_top_songs_audio_features[[#This Row],[duration_ms]]/(60*1000)),":",MOD(INT(spotify_top_songs_audio_features[[#This Row],[duration_ms]]/1000),60))</f>
        <v>3:17</v>
      </c>
      <c r="AA62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245" t="str">
        <f>spotify_top_songs_audio_features[[#This Row],[track_name]]</f>
        <v>Bella</v>
      </c>
    </row>
    <row r="6246" spans="1:28" x14ac:dyDescent="0.25">
      <c r="A6246" t="s">
        <v>9800</v>
      </c>
      <c r="B6246" t="s">
        <v>9801</v>
      </c>
      <c r="C6246" t="s">
        <v>9802</v>
      </c>
      <c r="D6246" t="s">
        <v>85</v>
      </c>
      <c r="E6246" t="s">
        <v>142</v>
      </c>
      <c r="F6246" t="s">
        <v>24</v>
      </c>
      <c r="G6246" t="s">
        <v>25</v>
      </c>
      <c r="H6246">
        <v>651</v>
      </c>
      <c r="I6246">
        <v>806</v>
      </c>
      <c r="J6246">
        <v>311</v>
      </c>
      <c r="K6246" t="s">
        <v>9803</v>
      </c>
      <c r="L6246">
        <v>455</v>
      </c>
      <c r="M6246">
        <v>927</v>
      </c>
      <c r="N6246">
        <v>386</v>
      </c>
      <c r="O6246">
        <v>-4842</v>
      </c>
      <c r="P6246">
        <v>125641</v>
      </c>
      <c r="Q6246">
        <v>239877</v>
      </c>
      <c r="R6246">
        <v>1</v>
      </c>
      <c r="S6246">
        <v>4429092</v>
      </c>
      <c r="U6246" t="str">
        <f>IFERROR(LEFT(spotify_top_songs_audio_features[[#This Row],[artist_names]],SEARCH(",",spotify_top_songs_audio_features[[#This Row],[artist_names]])-1),spotify_top_songs_audio_features[[#This Row],[artist_names]])</f>
        <v>The 1975</v>
      </c>
      <c r="V6246" t="str">
        <f>IFERROR(MID(spotify_top_songs_audio_features[[#This Row],[artist_names]],SEARCH(",",spotify_top_songs_audio_features[[#This Row],[artist_names]])+2,99),"")</f>
        <v/>
      </c>
      <c r="W6246" t="str">
        <f>spotify_top_songs_audio_features[[#This Row],[source]]</f>
        <v>Polydor Records</v>
      </c>
      <c r="X6246" s="1">
        <f>spotify_top_songs_audio_features[[#This Row],[streams]]</f>
        <v>4429092</v>
      </c>
      <c r="Y6246" t="str">
        <f>IF(Tabela2[[#This Row],[feat]]="","","Feat")</f>
        <v/>
      </c>
      <c r="Z6246" s="17" t="str">
        <f>CONCATENATE(INT(spotify_top_songs_audio_features[[#This Row],[duration_ms]]/(60*1000)),":",MOD(INT(spotify_top_songs_audio_features[[#This Row],[duration_ms]]/1000),60))</f>
        <v>3:59</v>
      </c>
      <c r="AA62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246" t="str">
        <f>spotify_top_songs_audio_features[[#This Row],[track_name]]</f>
        <v>If You’re Too Shy (Let Me Know) - Edit</v>
      </c>
    </row>
    <row r="6247" spans="1:28" x14ac:dyDescent="0.25">
      <c r="A6247" t="s">
        <v>10056</v>
      </c>
      <c r="B6247" t="s">
        <v>5280</v>
      </c>
      <c r="C6247" t="s">
        <v>5281</v>
      </c>
      <c r="D6247" t="s">
        <v>1684</v>
      </c>
      <c r="E6247" t="s">
        <v>113</v>
      </c>
      <c r="F6247" t="s">
        <v>24</v>
      </c>
      <c r="G6247" t="s">
        <v>25</v>
      </c>
      <c r="H6247">
        <v>691</v>
      </c>
      <c r="I6247">
        <v>736</v>
      </c>
      <c r="J6247">
        <v>321</v>
      </c>
      <c r="K6247" t="s">
        <v>590</v>
      </c>
      <c r="L6247">
        <v>0</v>
      </c>
      <c r="M6247">
        <v>111</v>
      </c>
      <c r="N6247">
        <v>395</v>
      </c>
      <c r="O6247">
        <v>-4993</v>
      </c>
      <c r="P6247">
        <v>140034</v>
      </c>
      <c r="Q6247">
        <v>193510</v>
      </c>
      <c r="R6247">
        <v>1</v>
      </c>
      <c r="S6247">
        <v>4428903</v>
      </c>
      <c r="U6247" t="str">
        <f>IFERROR(LEFT(spotify_top_songs_audio_features[[#This Row],[artist_names]],SEARCH(",",spotify_top_songs_audio_features[[#This Row],[artist_names]])-1),spotify_top_songs_audio_features[[#This Row],[artist_names]])</f>
        <v>Rae Sremmurd</v>
      </c>
      <c r="V6247" t="str">
        <f>IFERROR(MID(spotify_top_songs_audio_features[[#This Row],[artist_names]],SEARCH(",",spotify_top_songs_audio_features[[#This Row],[artist_names]])+2,99),"")</f>
        <v>Swae Lee, Slim Jxmmi, Travis Scott</v>
      </c>
      <c r="W6247" t="str">
        <f>spotify_top_songs_audio_features[[#This Row],[source]]</f>
        <v>Mike WiLL Made-It</v>
      </c>
      <c r="X6247" s="1">
        <f>spotify_top_songs_audio_features[[#This Row],[streams]]</f>
        <v>4428903</v>
      </c>
      <c r="Y6247" t="str">
        <f>IF(Tabela2[[#This Row],[feat]]="","","Feat")</f>
        <v>Feat</v>
      </c>
      <c r="Z6247" s="17" t="str">
        <f>CONCATENATE(INT(spotify_top_songs_audio_features[[#This Row],[duration_ms]]/(60*1000)),":",MOD(INT(spotify_top_songs_audio_features[[#This Row],[duration_ms]]/1000),60))</f>
        <v>3:13</v>
      </c>
      <c r="AA62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47" t="str">
        <f>spotify_top_songs_audio_features[[#This Row],[track_name]]</f>
        <v>CLOSE (feat. Travis Scott) - From SR3MM</v>
      </c>
    </row>
    <row r="6248" spans="1:28" x14ac:dyDescent="0.25">
      <c r="A6248" t="s">
        <v>14599</v>
      </c>
      <c r="B6248" t="s">
        <v>14600</v>
      </c>
      <c r="C6248" t="s">
        <v>14601</v>
      </c>
      <c r="D6248" t="s">
        <v>1244</v>
      </c>
      <c r="E6248" t="s">
        <v>70</v>
      </c>
      <c r="F6248" t="s">
        <v>24</v>
      </c>
      <c r="G6248" t="s">
        <v>25</v>
      </c>
      <c r="H6248">
        <v>819</v>
      </c>
      <c r="I6248">
        <v>859</v>
      </c>
      <c r="J6248">
        <v>224</v>
      </c>
      <c r="K6248" t="s">
        <v>3364</v>
      </c>
      <c r="L6248">
        <v>0</v>
      </c>
      <c r="M6248">
        <v>916</v>
      </c>
      <c r="N6248">
        <v>612</v>
      </c>
      <c r="O6248">
        <v>-6264</v>
      </c>
      <c r="P6248">
        <v>104906</v>
      </c>
      <c r="Q6248">
        <v>195429</v>
      </c>
      <c r="R6248">
        <v>1</v>
      </c>
      <c r="S6248">
        <v>4426272</v>
      </c>
      <c r="U6248" t="str">
        <f>IFERROR(LEFT(spotify_top_songs_audio_features[[#This Row],[artist_names]],SEARCH(",",spotify_top_songs_audio_features[[#This Row],[artist_names]])-1),spotify_top_songs_audio_features[[#This Row],[artist_names]])</f>
        <v>DJ Snake</v>
      </c>
      <c r="V6248" t="str">
        <f>IFERROR(MID(spotify_top_songs_audio_features[[#This Row],[artist_names]],SEARCH(",",spotify_top_songs_audio_features[[#This Row],[artist_names]])+2,99),"")</f>
        <v>Sean Paul, Anitta, Tainy</v>
      </c>
      <c r="W6248" t="str">
        <f>spotify_top_songs_audio_features[[#This Row],[source]]</f>
        <v>DJ Snake Music Productions Limited</v>
      </c>
      <c r="X6248" s="1">
        <f>spotify_top_songs_audio_features[[#This Row],[streams]]</f>
        <v>4426272</v>
      </c>
      <c r="Y6248" t="str">
        <f>IF(Tabela2[[#This Row],[feat]]="","","Feat")</f>
        <v>Feat</v>
      </c>
      <c r="Z6248" s="17" t="str">
        <f>CONCATENATE(INT(spotify_top_songs_audio_features[[#This Row],[duration_ms]]/(60*1000)),":",MOD(INT(spotify_top_songs_audio_features[[#This Row],[duration_ms]]/1000),60))</f>
        <v>3:15</v>
      </c>
      <c r="AA62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248" t="str">
        <f>spotify_top_songs_audio_features[[#This Row],[track_name]]</f>
        <v>Fuego (with Sean Paul &amp; Anitta, feat. Tainy)</v>
      </c>
    </row>
    <row r="6249" spans="1:28" x14ac:dyDescent="0.25">
      <c r="A6249" t="s">
        <v>14701</v>
      </c>
      <c r="B6249" t="s">
        <v>1598</v>
      </c>
      <c r="C6249" t="s">
        <v>14702</v>
      </c>
      <c r="D6249" t="s">
        <v>1600</v>
      </c>
      <c r="E6249" t="s">
        <v>31</v>
      </c>
      <c r="F6249" t="s">
        <v>24</v>
      </c>
      <c r="G6249" t="s">
        <v>25</v>
      </c>
      <c r="H6249">
        <v>464</v>
      </c>
      <c r="I6249">
        <v>822</v>
      </c>
      <c r="J6249">
        <v>294</v>
      </c>
      <c r="K6249" t="s">
        <v>14703</v>
      </c>
      <c r="L6249">
        <v>0</v>
      </c>
      <c r="M6249">
        <v>103</v>
      </c>
      <c r="N6249">
        <v>722</v>
      </c>
      <c r="O6249">
        <v>-1881</v>
      </c>
      <c r="P6249">
        <v>79973</v>
      </c>
      <c r="Q6249">
        <v>202641</v>
      </c>
      <c r="R6249">
        <v>1</v>
      </c>
      <c r="S6249">
        <v>4422052</v>
      </c>
      <c r="U6249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6249" t="str">
        <f>IFERROR(MID(spotify_top_songs_audio_features[[#This Row],[artist_names]],SEARCH(",",spotify_top_songs_audio_features[[#This Row],[artist_names]])+2,99),"")</f>
        <v/>
      </c>
      <c r="W6249" t="str">
        <f>spotify_top_songs_audio_features[[#This Row],[source]]</f>
        <v>Rock The World/IDJ/Kanye LP7</v>
      </c>
      <c r="X6249" s="1">
        <f>spotify_top_songs_audio_features[[#This Row],[streams]]</f>
        <v>4422052</v>
      </c>
      <c r="Y6249" t="str">
        <f>IF(Tabela2[[#This Row],[feat]]="","","Feat")</f>
        <v/>
      </c>
      <c r="Z6249" s="17" t="str">
        <f>CONCATENATE(INT(spotify_top_songs_audio_features[[#This Row],[duration_ms]]/(60*1000)),":",MOD(INT(spotify_top_songs_audio_features[[#This Row],[duration_ms]]/1000),60))</f>
        <v>3:22</v>
      </c>
      <c r="AA62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49" t="str">
        <f>spotify_top_songs_audio_features[[#This Row],[track_name]]</f>
        <v>Ye vs. the People (starring TI as the People)</v>
      </c>
    </row>
    <row r="6250" spans="1:28" x14ac:dyDescent="0.25">
      <c r="A6250" t="s">
        <v>10034</v>
      </c>
      <c r="B6250" t="s">
        <v>10035</v>
      </c>
      <c r="C6250" t="s">
        <v>10036</v>
      </c>
      <c r="D6250" t="s">
        <v>2471</v>
      </c>
      <c r="E6250" t="s">
        <v>23</v>
      </c>
      <c r="F6250" t="s">
        <v>24</v>
      </c>
      <c r="G6250" t="s">
        <v>25</v>
      </c>
      <c r="H6250">
        <v>961</v>
      </c>
      <c r="I6250">
        <v>438</v>
      </c>
      <c r="J6250">
        <v>31</v>
      </c>
      <c r="K6250" t="s">
        <v>10037</v>
      </c>
      <c r="L6250">
        <v>0</v>
      </c>
      <c r="M6250">
        <v>139</v>
      </c>
      <c r="N6250">
        <v>412</v>
      </c>
      <c r="O6250">
        <v>-7877</v>
      </c>
      <c r="P6250">
        <v>124018</v>
      </c>
      <c r="Q6250">
        <v>251080</v>
      </c>
      <c r="R6250">
        <v>1</v>
      </c>
      <c r="S6250">
        <v>4420722</v>
      </c>
      <c r="U6250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6250" t="str">
        <f>IFERROR(MID(spotify_top_songs_audio_features[[#This Row],[artist_names]],SEARCH(",",spotify_top_songs_audio_features[[#This Row],[artist_names]])+2,99),"")</f>
        <v>Lil Uzi Vert</v>
      </c>
      <c r="W6250" t="str">
        <f>spotify_top_songs_audio_features[[#This Row],[source]]</f>
        <v>300 Entertainment/Atl</v>
      </c>
      <c r="X6250" s="1">
        <f>spotify_top_songs_audio_features[[#This Row],[streams]]</f>
        <v>4420722</v>
      </c>
      <c r="Y6250" t="str">
        <f>IF(Tabela2[[#This Row],[feat]]="","","Feat")</f>
        <v>Feat</v>
      </c>
      <c r="Z6250" s="17" t="str">
        <f>CONCATENATE(INT(spotify_top_songs_audio_features[[#This Row],[duration_ms]]/(60*1000)),":",MOD(INT(spotify_top_songs_audio_features[[#This Row],[duration_ms]]/1000),60))</f>
        <v>4:11</v>
      </c>
      <c r="AA62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250" t="str">
        <f>spotify_top_songs_audio_features[[#This Row],[track_name]]</f>
        <v>What's the Move (feat. Lil Uzi Vert)</v>
      </c>
    </row>
    <row r="6251" spans="1:28" x14ac:dyDescent="0.25">
      <c r="A6251" t="s">
        <v>10840</v>
      </c>
      <c r="B6251" t="s">
        <v>6492</v>
      </c>
      <c r="C6251" t="s">
        <v>10841</v>
      </c>
      <c r="D6251" t="s">
        <v>377</v>
      </c>
      <c r="E6251" t="s">
        <v>469</v>
      </c>
      <c r="F6251" t="s">
        <v>24</v>
      </c>
      <c r="G6251" t="s">
        <v>25</v>
      </c>
      <c r="H6251">
        <v>621</v>
      </c>
      <c r="I6251">
        <v>743</v>
      </c>
      <c r="J6251">
        <v>738</v>
      </c>
      <c r="K6251" t="s">
        <v>236</v>
      </c>
      <c r="L6251">
        <v>0</v>
      </c>
      <c r="M6251">
        <v>411</v>
      </c>
      <c r="N6251">
        <v>581</v>
      </c>
      <c r="O6251">
        <v>-3864</v>
      </c>
      <c r="P6251">
        <v>111454</v>
      </c>
      <c r="Q6251">
        <v>154661</v>
      </c>
      <c r="R6251">
        <v>1</v>
      </c>
      <c r="S6251">
        <v>4420338</v>
      </c>
      <c r="U6251" t="str">
        <f>IFERROR(LEFT(spotify_top_songs_audio_features[[#This Row],[artist_names]],SEARCH(",",spotify_top_songs_audio_features[[#This Row],[artist_names]])-1),spotify_top_songs_audio_features[[#This Row],[artist_names]])</f>
        <v>Marília Mendonça</v>
      </c>
      <c r="V6251" t="str">
        <f>IFERROR(MID(spotify_top_songs_audio_features[[#This Row],[artist_names]],SEARCH(",",spotify_top_songs_audio_features[[#This Row],[artist_names]])+2,99),"")</f>
        <v/>
      </c>
      <c r="W6251" t="str">
        <f>spotify_top_songs_audio_features[[#This Row],[source]]</f>
        <v>Som Livre</v>
      </c>
      <c r="X6251" s="1">
        <f>spotify_top_songs_audio_features[[#This Row],[streams]]</f>
        <v>4420338</v>
      </c>
      <c r="Y6251" t="str">
        <f>IF(Tabela2[[#This Row],[feat]]="","","Feat")</f>
        <v/>
      </c>
      <c r="Z6251" s="17" t="str">
        <f>CONCATENATE(INT(spotify_top_songs_audio_features[[#This Row],[duration_ms]]/(60*1000)),":",MOD(INT(spotify_top_songs_audio_features[[#This Row],[duration_ms]]/1000),60))</f>
        <v>2:34</v>
      </c>
      <c r="AA62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251" t="str">
        <f>spotify_top_songs_audio_features[[#This Row],[track_name]]</f>
        <v>Todo Mundo Vai Sofrer - Ao Vivo</v>
      </c>
    </row>
    <row r="6252" spans="1:28" x14ac:dyDescent="0.25">
      <c r="A6252" t="s">
        <v>14020</v>
      </c>
      <c r="B6252" t="s">
        <v>14021</v>
      </c>
      <c r="C6252" t="s">
        <v>14022</v>
      </c>
      <c r="D6252" t="s">
        <v>1562</v>
      </c>
      <c r="E6252" t="s">
        <v>113</v>
      </c>
      <c r="F6252" t="s">
        <v>32</v>
      </c>
      <c r="G6252" t="s">
        <v>25</v>
      </c>
      <c r="H6252">
        <v>722</v>
      </c>
      <c r="I6252">
        <v>757</v>
      </c>
      <c r="J6252">
        <v>782</v>
      </c>
      <c r="K6252" t="s">
        <v>566</v>
      </c>
      <c r="L6252">
        <v>1.31E-3</v>
      </c>
      <c r="M6252">
        <v>657</v>
      </c>
      <c r="N6252">
        <v>763</v>
      </c>
      <c r="O6252">
        <v>-3592</v>
      </c>
      <c r="P6252">
        <v>167987</v>
      </c>
      <c r="Q6252">
        <v>202308</v>
      </c>
      <c r="R6252">
        <v>1</v>
      </c>
      <c r="S6252">
        <v>4419295</v>
      </c>
      <c r="U6252" t="str">
        <f>IFERROR(LEFT(spotify_top_songs_audio_features[[#This Row],[artist_names]],SEARCH(",",spotify_top_songs_audio_features[[#This Row],[artist_names]])-1),spotify_top_songs_audio_features[[#This Row],[artist_names]])</f>
        <v>Sech</v>
      </c>
      <c r="V6252" t="str">
        <f>IFERROR(MID(spotify_top_songs_audio_features[[#This Row],[artist_names]],SEARCH(",",spotify_top_songs_audio_features[[#This Row],[artist_names]])+2,99),"")</f>
        <v>Daddy Yankee</v>
      </c>
      <c r="W6252" t="str">
        <f>spotify_top_songs_audio_features[[#This Row],[source]]</f>
        <v>Rich Music</v>
      </c>
      <c r="X6252" s="1">
        <f>spotify_top_songs_audio_features[[#This Row],[streams]]</f>
        <v>4419295</v>
      </c>
      <c r="Y6252" t="str">
        <f>IF(Tabela2[[#This Row],[feat]]="","","Feat")</f>
        <v>Feat</v>
      </c>
      <c r="Z6252" s="17" t="str">
        <f>CONCATENATE(INT(spotify_top_songs_audio_features[[#This Row],[duration_ms]]/(60*1000)),":",MOD(INT(spotify_top_songs_audio_features[[#This Row],[duration_ms]]/1000),60))</f>
        <v>3:22</v>
      </c>
      <c r="AA62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52" t="str">
        <f>spotify_top_songs_audio_features[[#This Row],[track_name]]</f>
        <v>Confía</v>
      </c>
    </row>
    <row r="6253" spans="1:28" x14ac:dyDescent="0.25">
      <c r="A6253" t="s">
        <v>9412</v>
      </c>
      <c r="B6253" t="s">
        <v>9413</v>
      </c>
      <c r="C6253" t="s">
        <v>9414</v>
      </c>
      <c r="D6253" t="s">
        <v>9415</v>
      </c>
      <c r="E6253" t="s">
        <v>102</v>
      </c>
      <c r="F6253" t="s">
        <v>32</v>
      </c>
      <c r="G6253" t="s">
        <v>25</v>
      </c>
      <c r="H6253">
        <v>474</v>
      </c>
      <c r="I6253">
        <v>681</v>
      </c>
      <c r="J6253">
        <v>38</v>
      </c>
      <c r="K6253" t="s">
        <v>8984</v>
      </c>
      <c r="L6253">
        <v>4.2700000000000004E-3</v>
      </c>
      <c r="M6253">
        <v>972</v>
      </c>
      <c r="N6253">
        <v>384</v>
      </c>
      <c r="O6253">
        <v>-3473</v>
      </c>
      <c r="P6253">
        <v>12196</v>
      </c>
      <c r="Q6253">
        <v>283270</v>
      </c>
      <c r="R6253">
        <v>1</v>
      </c>
      <c r="S6253">
        <v>4416484</v>
      </c>
      <c r="U6253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6253" t="str">
        <f>IFERROR(MID(spotify_top_songs_audio_features[[#This Row],[artist_names]],SEARCH(",",spotify_top_songs_audio_features[[#This Row],[artist_names]])+2,99),"")</f>
        <v>PARTYNEXTDOOR</v>
      </c>
      <c r="W6253" t="str">
        <f>spotify_top_songs_audio_features[[#This Row],[source]]</f>
        <v>1400 Entertainment/TenThousand Projects</v>
      </c>
      <c r="X6253" s="1">
        <f>spotify_top_songs_audio_features[[#This Row],[streams]]</f>
        <v>4416484</v>
      </c>
      <c r="Y6253" t="str">
        <f>IF(Tabela2[[#This Row],[feat]]="","","Feat")</f>
        <v>Feat</v>
      </c>
      <c r="Z6253" s="17" t="str">
        <f>CONCATENATE(INT(spotify_top_songs_audio_features[[#This Row],[duration_ms]]/(60*1000)),":",MOD(INT(spotify_top_songs_audio_features[[#This Row],[duration_ms]]/1000),60))</f>
        <v>4:43</v>
      </c>
      <c r="AA62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253" t="str">
        <f>spotify_top_songs_audio_features[[#This Row],[track_name]]</f>
        <v>Excitement</v>
      </c>
    </row>
    <row r="6254" spans="1:28" x14ac:dyDescent="0.25">
      <c r="A6254" t="s">
        <v>4466</v>
      </c>
      <c r="B6254" t="s">
        <v>705</v>
      </c>
      <c r="C6254" t="s">
        <v>4467</v>
      </c>
      <c r="D6254" t="s">
        <v>707</v>
      </c>
      <c r="E6254" t="s">
        <v>70</v>
      </c>
      <c r="F6254" t="s">
        <v>24</v>
      </c>
      <c r="G6254" t="s">
        <v>25</v>
      </c>
      <c r="H6254">
        <v>728</v>
      </c>
      <c r="I6254">
        <v>517</v>
      </c>
      <c r="J6254">
        <v>629</v>
      </c>
      <c r="K6254" t="s">
        <v>4468</v>
      </c>
      <c r="L6254">
        <v>1.95E-4</v>
      </c>
      <c r="M6254">
        <v>107</v>
      </c>
      <c r="N6254">
        <v>379</v>
      </c>
      <c r="O6254">
        <v>-11404</v>
      </c>
      <c r="P6254">
        <v>111974</v>
      </c>
      <c r="Q6254">
        <v>173129</v>
      </c>
      <c r="R6254">
        <v>1</v>
      </c>
      <c r="S6254">
        <v>4416459</v>
      </c>
      <c r="U6254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6254" t="str">
        <f>IFERROR(MID(spotify_top_songs_audio_features[[#This Row],[artist_names]],SEARCH(",",spotify_top_songs_audio_features[[#This Row],[artist_names]])+2,99),"")</f>
        <v/>
      </c>
      <c r="W6254" t="str">
        <f>spotify_top_songs_audio_features[[#This Row],[source]]</f>
        <v>TenThousand Projects, LLC</v>
      </c>
      <c r="X6254" s="1">
        <f>spotify_top_songs_audio_features[[#This Row],[streams]]</f>
        <v>4416459</v>
      </c>
      <c r="Y6254" t="str">
        <f>IF(Tabela2[[#This Row],[feat]]="","","Feat")</f>
        <v/>
      </c>
      <c r="Z6254" s="17" t="str">
        <f>CONCATENATE(INT(spotify_top_songs_audio_features[[#This Row],[duration_ms]]/(60*1000)),":",MOD(INT(spotify_top_songs_audio_features[[#This Row],[duration_ms]]/1000),60))</f>
        <v>2:53</v>
      </c>
      <c r="AA62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254" t="str">
        <f>spotify_top_songs_audio_features[[#This Row],[track_name]]</f>
        <v>Toxic Waste</v>
      </c>
    </row>
    <row r="6255" spans="1:28" x14ac:dyDescent="0.25">
      <c r="A6255" t="s">
        <v>6218</v>
      </c>
      <c r="B6255" t="s">
        <v>793</v>
      </c>
      <c r="C6255" t="s">
        <v>6219</v>
      </c>
      <c r="D6255" t="s">
        <v>795</v>
      </c>
      <c r="E6255" t="s">
        <v>142</v>
      </c>
      <c r="F6255" t="s">
        <v>24</v>
      </c>
      <c r="G6255" t="s">
        <v>25</v>
      </c>
      <c r="H6255">
        <v>429</v>
      </c>
      <c r="I6255">
        <v>559</v>
      </c>
      <c r="J6255">
        <v>152</v>
      </c>
      <c r="K6255" t="s">
        <v>608</v>
      </c>
      <c r="L6255">
        <v>928</v>
      </c>
      <c r="M6255">
        <v>121</v>
      </c>
      <c r="N6255">
        <v>347</v>
      </c>
      <c r="O6255">
        <v>-7493</v>
      </c>
      <c r="P6255">
        <v>100073</v>
      </c>
      <c r="Q6255">
        <v>187800</v>
      </c>
      <c r="R6255">
        <v>1</v>
      </c>
      <c r="S6255">
        <v>4415398</v>
      </c>
      <c r="U6255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6255" t="str">
        <f>IFERROR(MID(spotify_top_songs_audio_features[[#This Row],[artist_names]],SEARCH(",",spotify_top_songs_audio_features[[#This Row],[artist_names]])+2,99),"")</f>
        <v/>
      </c>
      <c r="W6255" t="str">
        <f>spotify_top_songs_audio_features[[#This Row],[source]]</f>
        <v>Kid Ina Korner / Interscope</v>
      </c>
      <c r="X6255" s="1">
        <f>spotify_top_songs_audio_features[[#This Row],[streams]]</f>
        <v>4415398</v>
      </c>
      <c r="Y6255" t="str">
        <f>IF(Tabela2[[#This Row],[feat]]="","","Feat")</f>
        <v/>
      </c>
      <c r="Z6255" s="17" t="str">
        <f>CONCATENATE(INT(spotify_top_songs_audio_features[[#This Row],[duration_ms]]/(60*1000)),":",MOD(INT(spotify_top_songs_audio_features[[#This Row],[duration_ms]]/1000),60))</f>
        <v>3:7</v>
      </c>
      <c r="AA62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255" t="str">
        <f>spotify_top_songs_audio_features[[#This Row],[track_name]]</f>
        <v>Boomerang</v>
      </c>
    </row>
    <row r="6256" spans="1:28" x14ac:dyDescent="0.25">
      <c r="A6256" t="s">
        <v>13252</v>
      </c>
      <c r="B6256" t="s">
        <v>280</v>
      </c>
      <c r="C6256" t="s">
        <v>13253</v>
      </c>
      <c r="D6256" t="s">
        <v>282</v>
      </c>
      <c r="E6256" t="s">
        <v>58</v>
      </c>
      <c r="F6256" t="s">
        <v>24</v>
      </c>
      <c r="G6256" t="s">
        <v>25</v>
      </c>
      <c r="H6256">
        <v>554</v>
      </c>
      <c r="I6256">
        <v>842</v>
      </c>
      <c r="J6256">
        <v>397</v>
      </c>
      <c r="K6256" t="s">
        <v>44</v>
      </c>
      <c r="L6256">
        <v>0</v>
      </c>
      <c r="M6256">
        <v>106</v>
      </c>
      <c r="N6256">
        <v>348</v>
      </c>
      <c r="O6256">
        <v>-4113</v>
      </c>
      <c r="P6256">
        <v>114036</v>
      </c>
      <c r="Q6256">
        <v>291080</v>
      </c>
      <c r="R6256">
        <v>1</v>
      </c>
      <c r="S6256">
        <v>4412401</v>
      </c>
      <c r="U6256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6256" t="str">
        <f>IFERROR(MID(spotify_top_songs_audio_features[[#This Row],[artist_names]],SEARCH(",",spotify_top_songs_audio_features[[#This Row],[artist_names]])+2,99),"")</f>
        <v/>
      </c>
      <c r="W6256" t="str">
        <f>spotify_top_songs_audio_features[[#This Row],[source]]</f>
        <v>Columbia</v>
      </c>
      <c r="X6256" s="1">
        <f>spotify_top_songs_audio_features[[#This Row],[streams]]</f>
        <v>4412401</v>
      </c>
      <c r="Y6256" t="str">
        <f>IF(Tabela2[[#This Row],[feat]]="","","Feat")</f>
        <v/>
      </c>
      <c r="Z6256" s="17" t="str">
        <f>CONCATENATE(INT(spotify_top_songs_audio_features[[#This Row],[duration_ms]]/(60*1000)),":",MOD(INT(spotify_top_songs_audio_features[[#This Row],[duration_ms]]/1000),60))</f>
        <v>4:51</v>
      </c>
      <c r="AA62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256" t="str">
        <f>spotify_top_songs_audio_features[[#This Row],[track_name]]</f>
        <v>Only Angel</v>
      </c>
    </row>
    <row r="6257" spans="1:28" x14ac:dyDescent="0.25">
      <c r="A6257" t="s">
        <v>1896</v>
      </c>
      <c r="B6257" t="s">
        <v>1897</v>
      </c>
      <c r="C6257" t="s">
        <v>1898</v>
      </c>
      <c r="D6257" t="s">
        <v>282</v>
      </c>
      <c r="E6257" t="s">
        <v>102</v>
      </c>
      <c r="F6257" t="s">
        <v>32</v>
      </c>
      <c r="G6257" t="s">
        <v>25</v>
      </c>
      <c r="H6257">
        <v>722</v>
      </c>
      <c r="I6257">
        <v>79</v>
      </c>
      <c r="J6257">
        <v>241</v>
      </c>
      <c r="K6257" t="s">
        <v>1075</v>
      </c>
      <c r="L6257">
        <v>0</v>
      </c>
      <c r="M6257">
        <v>349</v>
      </c>
      <c r="N6257">
        <v>434</v>
      </c>
      <c r="O6257">
        <v>-4867</v>
      </c>
      <c r="P6257">
        <v>94965</v>
      </c>
      <c r="Q6257">
        <v>235973</v>
      </c>
      <c r="R6257">
        <v>1</v>
      </c>
      <c r="S6257">
        <v>4412014</v>
      </c>
      <c r="U6257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6257" t="str">
        <f>IFERROR(MID(spotify_top_songs_audio_features[[#This Row],[artist_names]],SEARCH(",",spotify_top_songs_audio_features[[#This Row],[artist_names]])+2,99),"")</f>
        <v>ScHoolboy Q, PARTYNEXTDOOR, DRAM, Funk Wav</v>
      </c>
      <c r="W6257" t="str">
        <f>spotify_top_songs_audio_features[[#This Row],[source]]</f>
        <v>Columbia</v>
      </c>
      <c r="X6257" s="1">
        <f>spotify_top_songs_audio_features[[#This Row],[streams]]</f>
        <v>4412014</v>
      </c>
      <c r="Y6257" t="str">
        <f>IF(Tabela2[[#This Row],[feat]]="","","Feat")</f>
        <v>Feat</v>
      </c>
      <c r="Z6257" s="17" t="str">
        <f>CONCATENATE(INT(spotify_top_songs_audio_features[[#This Row],[duration_ms]]/(60*1000)),":",MOD(INT(spotify_top_songs_audio_features[[#This Row],[duration_ms]]/1000),60))</f>
        <v>3:55</v>
      </c>
      <c r="AA62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257" t="str">
        <f>spotify_top_songs_audio_features[[#This Row],[track_name]]</f>
        <v>Cash Out (feat. ScHoolboy Q, PARTYNEXTDOOR &amp; D.R.A.M.)</v>
      </c>
    </row>
    <row r="6258" spans="1:28" x14ac:dyDescent="0.25">
      <c r="A6258" t="s">
        <v>6096</v>
      </c>
      <c r="B6258" t="s">
        <v>6097</v>
      </c>
      <c r="C6258" t="s">
        <v>6098</v>
      </c>
      <c r="D6258" t="s">
        <v>2864</v>
      </c>
      <c r="E6258" t="s">
        <v>177</v>
      </c>
      <c r="F6258" t="s">
        <v>32</v>
      </c>
      <c r="G6258" t="s">
        <v>25</v>
      </c>
      <c r="H6258">
        <v>862</v>
      </c>
      <c r="I6258">
        <v>572</v>
      </c>
      <c r="J6258">
        <v>417</v>
      </c>
      <c r="K6258" t="s">
        <v>287</v>
      </c>
      <c r="L6258">
        <v>0</v>
      </c>
      <c r="M6258">
        <v>863</v>
      </c>
      <c r="N6258">
        <v>402</v>
      </c>
      <c r="O6258">
        <v>-6579</v>
      </c>
      <c r="P6258">
        <v>90053</v>
      </c>
      <c r="Q6258">
        <v>193363</v>
      </c>
      <c r="R6258">
        <v>1</v>
      </c>
      <c r="S6258">
        <v>4409061</v>
      </c>
      <c r="U6258" t="str">
        <f>IFERROR(LEFT(spotify_top_songs_audio_features[[#This Row],[artist_names]],SEARCH(",",spotify_top_songs_audio_features[[#This Row],[artist_names]])-1),spotify_top_songs_audio_features[[#This Row],[artist_names]])</f>
        <v>Bryant Myers</v>
      </c>
      <c r="V6258" t="str">
        <f>IFERROR(MID(spotify_top_songs_audio_features[[#This Row],[artist_names]],SEARCH(",",spotify_top_songs_audio_features[[#This Row],[artist_names]])+2,99),"")</f>
        <v>Anuel AA</v>
      </c>
      <c r="W6258" t="str">
        <f>spotify_top_songs_audio_features[[#This Row],[source]]</f>
        <v>eOne Music</v>
      </c>
      <c r="X6258" s="1">
        <f>spotify_top_songs_audio_features[[#This Row],[streams]]</f>
        <v>4409061</v>
      </c>
      <c r="Y6258" t="str">
        <f>IF(Tabela2[[#This Row],[feat]]="","","Feat")</f>
        <v>Feat</v>
      </c>
      <c r="Z6258" s="17" t="str">
        <f>CONCATENATE(INT(spotify_top_songs_audio_features[[#This Row],[duration_ms]]/(60*1000)),":",MOD(INT(spotify_top_songs_audio_features[[#This Row],[duration_ms]]/1000),60))</f>
        <v>3:13</v>
      </c>
      <c r="AA62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258" t="str">
        <f>spotify_top_songs_audio_features[[#This Row],[track_name]]</f>
        <v>Gan-Ga - Remix</v>
      </c>
    </row>
    <row r="6259" spans="1:28" x14ac:dyDescent="0.25">
      <c r="A6259" t="s">
        <v>5356</v>
      </c>
      <c r="B6259" t="s">
        <v>705</v>
      </c>
      <c r="C6259" t="s">
        <v>5357</v>
      </c>
      <c r="D6259" t="s">
        <v>707</v>
      </c>
      <c r="E6259" t="s">
        <v>58</v>
      </c>
      <c r="F6259" t="s">
        <v>24</v>
      </c>
      <c r="G6259" t="s">
        <v>25</v>
      </c>
      <c r="H6259">
        <v>725</v>
      </c>
      <c r="I6259">
        <v>543</v>
      </c>
      <c r="J6259">
        <v>841</v>
      </c>
      <c r="K6259" t="s">
        <v>3470</v>
      </c>
      <c r="L6259">
        <v>0</v>
      </c>
      <c r="M6259">
        <v>177</v>
      </c>
      <c r="N6259">
        <v>693</v>
      </c>
      <c r="O6259">
        <v>-6311</v>
      </c>
      <c r="P6259">
        <v>119961</v>
      </c>
      <c r="Q6259">
        <v>135339</v>
      </c>
      <c r="R6259">
        <v>1</v>
      </c>
      <c r="S6259">
        <v>4401357</v>
      </c>
      <c r="U6259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6259" t="str">
        <f>IFERROR(MID(spotify_top_songs_audio_features[[#This Row],[artist_names]],SEARCH(",",spotify_top_songs_audio_features[[#This Row],[artist_names]])+2,99),"")</f>
        <v/>
      </c>
      <c r="W6259" t="str">
        <f>spotify_top_songs_audio_features[[#This Row],[source]]</f>
        <v>TenThousand Projects, LLC</v>
      </c>
      <c r="X6259" s="1">
        <f>spotify_top_songs_audio_features[[#This Row],[streams]]</f>
        <v>4401357</v>
      </c>
      <c r="Y6259" t="str">
        <f>IF(Tabela2[[#This Row],[feat]]="","","Feat")</f>
        <v/>
      </c>
      <c r="Z6259" s="17" t="str">
        <f>CONCATENATE(INT(spotify_top_songs_audio_features[[#This Row],[duration_ms]]/(60*1000)),":",MOD(INT(spotify_top_songs_audio_features[[#This Row],[duration_ms]]/1000),60))</f>
        <v>2:15</v>
      </c>
      <c r="AA62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259" t="str">
        <f>spotify_top_songs_audio_features[[#This Row],[track_name]]</f>
        <v>!</v>
      </c>
    </row>
    <row r="6260" spans="1:28" x14ac:dyDescent="0.25">
      <c r="A6260" t="s">
        <v>4999</v>
      </c>
      <c r="B6260" t="s">
        <v>5000</v>
      </c>
      <c r="C6260" t="s">
        <v>5001</v>
      </c>
      <c r="D6260" t="s">
        <v>3566</v>
      </c>
      <c r="E6260" t="s">
        <v>113</v>
      </c>
      <c r="F6260" t="s">
        <v>24</v>
      </c>
      <c r="G6260" t="s">
        <v>25</v>
      </c>
      <c r="H6260">
        <v>708</v>
      </c>
      <c r="I6260">
        <v>701</v>
      </c>
      <c r="J6260">
        <v>328</v>
      </c>
      <c r="K6260" t="s">
        <v>5002</v>
      </c>
      <c r="L6260">
        <v>0</v>
      </c>
      <c r="M6260">
        <v>392</v>
      </c>
      <c r="N6260">
        <v>504</v>
      </c>
      <c r="O6260">
        <v>-5196</v>
      </c>
      <c r="P6260">
        <v>120932</v>
      </c>
      <c r="Q6260">
        <v>222097</v>
      </c>
      <c r="R6260">
        <v>1</v>
      </c>
      <c r="S6260">
        <v>4392718</v>
      </c>
      <c r="U6260" t="str">
        <f>IFERROR(LEFT(spotify_top_songs_audio_features[[#This Row],[artist_names]],SEARCH(",",spotify_top_songs_audio_features[[#This Row],[artist_names]])-1),spotify_top_songs_audio_features[[#This Row],[artist_names]])</f>
        <v>Troye Sivan</v>
      </c>
      <c r="V6260" t="str">
        <f>IFERROR(MID(spotify_top_songs_audio_features[[#This Row],[artist_names]],SEARCH(",",spotify_top_songs_audio_features[[#This Row],[artist_names]])+2,99),"")</f>
        <v/>
      </c>
      <c r="W6260" t="str">
        <f>spotify_top_songs_audio_features[[#This Row],[source]]</f>
        <v>EMI Recorded Music Australia Pty Ltd</v>
      </c>
      <c r="X6260" s="1">
        <f>spotify_top_songs_audio_features[[#This Row],[streams]]</f>
        <v>4392718</v>
      </c>
      <c r="Y6260" t="str">
        <f>IF(Tabela2[[#This Row],[feat]]="","","Feat")</f>
        <v/>
      </c>
      <c r="Z6260" s="17" t="str">
        <f>CONCATENATE(INT(spotify_top_songs_audio_features[[#This Row],[duration_ms]]/(60*1000)),":",MOD(INT(spotify_top_songs_audio_features[[#This Row],[duration_ms]]/1000),60))</f>
        <v>3:42</v>
      </c>
      <c r="AA62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60" t="str">
        <f>spotify_top_songs_audio_features[[#This Row],[track_name]]</f>
        <v>Bloom</v>
      </c>
    </row>
    <row r="6261" spans="1:28" x14ac:dyDescent="0.25">
      <c r="A6261" t="s">
        <v>11470</v>
      </c>
      <c r="B6261" t="s">
        <v>11471</v>
      </c>
      <c r="C6261" t="s">
        <v>11472</v>
      </c>
      <c r="D6261" t="s">
        <v>171</v>
      </c>
      <c r="E6261" t="s">
        <v>177</v>
      </c>
      <c r="F6261" t="s">
        <v>24</v>
      </c>
      <c r="G6261" t="s">
        <v>25</v>
      </c>
      <c r="H6261">
        <v>777</v>
      </c>
      <c r="I6261">
        <v>721</v>
      </c>
      <c r="J6261">
        <v>719</v>
      </c>
      <c r="K6261" t="s">
        <v>11473</v>
      </c>
      <c r="L6261">
        <v>0</v>
      </c>
      <c r="M6261">
        <v>801</v>
      </c>
      <c r="N6261">
        <v>665</v>
      </c>
      <c r="O6261">
        <v>-6097</v>
      </c>
      <c r="P6261">
        <v>161976</v>
      </c>
      <c r="Q6261">
        <v>205013</v>
      </c>
      <c r="R6261">
        <v>1</v>
      </c>
      <c r="S6261">
        <v>4385906</v>
      </c>
      <c r="U6261" t="str">
        <f>IFERROR(LEFT(spotify_top_songs_audio_features[[#This Row],[artist_names]],SEARCH(",",spotify_top_songs_audio_features[[#This Row],[artist_names]])-1),spotify_top_songs_audio_features[[#This Row],[artist_names]])</f>
        <v>Sfera Ebbasta</v>
      </c>
      <c r="V6261" t="str">
        <f>IFERROR(MID(spotify_top_songs_audio_features[[#This Row],[artist_names]],SEARCH(",",spotify_top_songs_audio_features[[#This Row],[artist_names]])+2,99),"")</f>
        <v>DrefGold</v>
      </c>
      <c r="W6261" t="str">
        <f>spotify_top_songs_audio_features[[#This Row],[source]]</f>
        <v>Universal Music Italia srL.</v>
      </c>
      <c r="X6261" s="1">
        <f>spotify_top_songs_audio_features[[#This Row],[streams]]</f>
        <v>4385906</v>
      </c>
      <c r="Y6261" t="str">
        <f>IF(Tabela2[[#This Row],[feat]]="","","Feat")</f>
        <v>Feat</v>
      </c>
      <c r="Z6261" s="17" t="str">
        <f>CONCATENATE(INT(spotify_top_songs_audio_features[[#This Row],[duration_ms]]/(60*1000)),":",MOD(INT(spotify_top_songs_audio_features[[#This Row],[duration_ms]]/1000),60))</f>
        <v>3:25</v>
      </c>
      <c r="AA62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261" t="str">
        <f>spotify_top_songs_audio_features[[#This Row],[track_name]]</f>
        <v>Sciroppo (feat. DrefGold)</v>
      </c>
    </row>
    <row r="6262" spans="1:28" x14ac:dyDescent="0.25">
      <c r="A6262" t="s">
        <v>12803</v>
      </c>
      <c r="B6262" t="s">
        <v>7279</v>
      </c>
      <c r="C6262" t="s">
        <v>12804</v>
      </c>
      <c r="D6262" t="s">
        <v>3716</v>
      </c>
      <c r="E6262" t="s">
        <v>31</v>
      </c>
      <c r="F6262" t="s">
        <v>32</v>
      </c>
      <c r="G6262" t="s">
        <v>25</v>
      </c>
      <c r="H6262">
        <v>655</v>
      </c>
      <c r="I6262">
        <v>869</v>
      </c>
      <c r="J6262">
        <v>212</v>
      </c>
      <c r="K6262" t="s">
        <v>4649</v>
      </c>
      <c r="L6262">
        <v>2.32E-3</v>
      </c>
      <c r="M6262">
        <v>312</v>
      </c>
      <c r="N6262">
        <v>818</v>
      </c>
      <c r="O6262">
        <v>-4342</v>
      </c>
      <c r="P6262">
        <v>135809</v>
      </c>
      <c r="Q6262">
        <v>140133</v>
      </c>
      <c r="R6262">
        <v>1</v>
      </c>
      <c r="S6262">
        <v>4381163</v>
      </c>
      <c r="U6262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6262" t="str">
        <f>IFERROR(MID(spotify_top_songs_audio_features[[#This Row],[artist_names]],SEARCH(",",spotify_top_songs_audio_features[[#This Row],[artist_names]])+2,99),"")</f>
        <v/>
      </c>
      <c r="W6262" t="str">
        <f>spotify_top_songs_audio_features[[#This Row],[source]]</f>
        <v>A$AP Worldwide/Polo Grounds Music/RCA Records</v>
      </c>
      <c r="X6262" s="1">
        <f>spotify_top_songs_audio_features[[#This Row],[streams]]</f>
        <v>4381163</v>
      </c>
      <c r="Y6262" t="str">
        <f>IF(Tabela2[[#This Row],[feat]]="","","Feat")</f>
        <v/>
      </c>
      <c r="Z6262" s="17" t="str">
        <f>CONCATENATE(INT(spotify_top_songs_audio_features[[#This Row],[duration_ms]]/(60*1000)),":",MOD(INT(spotify_top_songs_audio_features[[#This Row],[duration_ms]]/1000),60))</f>
        <v>2:20</v>
      </c>
      <c r="AA62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62" t="str">
        <f>spotify_top_songs_audio_features[[#This Row],[track_name]]</f>
        <v>Distorted Records</v>
      </c>
    </row>
    <row r="6263" spans="1:28" x14ac:dyDescent="0.25">
      <c r="A6263" t="s">
        <v>6060</v>
      </c>
      <c r="B6263" t="s">
        <v>6061</v>
      </c>
      <c r="C6263" t="s">
        <v>6062</v>
      </c>
      <c r="D6263" t="s">
        <v>48</v>
      </c>
      <c r="E6263" t="s">
        <v>31</v>
      </c>
      <c r="F6263" t="s">
        <v>24</v>
      </c>
      <c r="G6263" t="s">
        <v>25</v>
      </c>
      <c r="H6263">
        <v>799</v>
      </c>
      <c r="I6263">
        <v>616</v>
      </c>
      <c r="J6263">
        <v>157</v>
      </c>
      <c r="K6263" t="s">
        <v>2723</v>
      </c>
      <c r="L6263">
        <v>0</v>
      </c>
      <c r="M6263">
        <v>134</v>
      </c>
      <c r="N6263">
        <v>667</v>
      </c>
      <c r="O6263">
        <v>-8809</v>
      </c>
      <c r="P6263">
        <v>114014</v>
      </c>
      <c r="Q6263">
        <v>184360</v>
      </c>
      <c r="R6263">
        <v>1</v>
      </c>
      <c r="S6263">
        <v>4375954</v>
      </c>
      <c r="U6263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6263" t="str">
        <f>IFERROR(MID(spotify_top_songs_audio_features[[#This Row],[artist_names]],SEARCH(",",spotify_top_songs_audio_features[[#This Row],[artist_names]])+2,99),"")</f>
        <v>Travis Scott, Young Thug</v>
      </c>
      <c r="W6263" t="str">
        <f>spotify_top_songs_audio_features[[#This Row],[source]]</f>
        <v>Republic Records</v>
      </c>
      <c r="X6263" s="1">
        <f>spotify_top_songs_audio_features[[#This Row],[streams]]</f>
        <v>4375954</v>
      </c>
      <c r="Y6263" t="str">
        <f>IF(Tabela2[[#This Row],[feat]]="","","Feat")</f>
        <v>Feat</v>
      </c>
      <c r="Z6263" s="17" t="str">
        <f>CONCATENATE(INT(spotify_top_songs_audio_features[[#This Row],[duration_ms]]/(60*1000)),":",MOD(INT(spotify_top_songs_audio_features[[#This Row],[duration_ms]]/1000),60))</f>
        <v>3:4</v>
      </c>
      <c r="AA62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63" t="str">
        <f>spotify_top_songs_audio_features[[#This Row],[track_name]]</f>
        <v>Up To Something (feat. Travis Scott &amp; Young Thug)</v>
      </c>
    </row>
    <row r="6264" spans="1:28" x14ac:dyDescent="0.25">
      <c r="A6264" t="s">
        <v>826</v>
      </c>
      <c r="B6264" t="s">
        <v>827</v>
      </c>
      <c r="C6264" t="s">
        <v>828</v>
      </c>
      <c r="D6264" t="s">
        <v>171</v>
      </c>
      <c r="E6264" t="s">
        <v>31</v>
      </c>
      <c r="F6264" t="s">
        <v>24</v>
      </c>
      <c r="G6264" t="s">
        <v>25</v>
      </c>
      <c r="H6264">
        <v>929</v>
      </c>
      <c r="I6264">
        <v>625</v>
      </c>
      <c r="J6264">
        <v>14</v>
      </c>
      <c r="K6264" t="s">
        <v>241</v>
      </c>
      <c r="L6264">
        <v>1.2E-5</v>
      </c>
      <c r="M6264">
        <v>386</v>
      </c>
      <c r="N6264">
        <v>578</v>
      </c>
      <c r="O6264">
        <v>-5728</v>
      </c>
      <c r="P6264">
        <v>12203</v>
      </c>
      <c r="Q6264">
        <v>156493</v>
      </c>
      <c r="R6264">
        <v>1</v>
      </c>
      <c r="S6264">
        <v>4374448</v>
      </c>
      <c r="U6264" t="str">
        <f>IFERROR(LEFT(spotify_top_songs_audio_features[[#This Row],[artist_names]],SEARCH(",",spotify_top_songs_audio_features[[#This Row],[artist_names]])-1),spotify_top_songs_audio_features[[#This Row],[artist_names]])</f>
        <v>Boomdabash</v>
      </c>
      <c r="V6264" t="str">
        <f>IFERROR(MID(spotify_top_songs_audio_features[[#This Row],[artist_names]],SEARCH(",",spotify_top_songs_audio_features[[#This Row],[artist_names]])+2,99),"")</f>
        <v>Alessandra Amoroso</v>
      </c>
      <c r="W6264" t="str">
        <f>spotify_top_songs_audio_features[[#This Row],[source]]</f>
        <v>Universal Music Italia srL.</v>
      </c>
      <c r="X6264" s="1">
        <f>spotify_top_songs_audio_features[[#This Row],[streams]]</f>
        <v>4374448</v>
      </c>
      <c r="Y6264" t="str">
        <f>IF(Tabela2[[#This Row],[feat]]="","","Feat")</f>
        <v>Feat</v>
      </c>
      <c r="Z6264" s="17" t="str">
        <f>CONCATENATE(INT(spotify_top_songs_audio_features[[#This Row],[duration_ms]]/(60*1000)),":",MOD(INT(spotify_top_songs_audio_features[[#This Row],[duration_ms]]/1000),60))</f>
        <v>2:36</v>
      </c>
      <c r="AA62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64" t="str">
        <f>spotify_top_songs_audio_features[[#This Row],[track_name]]</f>
        <v>Karaoke</v>
      </c>
    </row>
    <row r="6265" spans="1:28" x14ac:dyDescent="0.25">
      <c r="A6265" t="s">
        <v>4689</v>
      </c>
      <c r="B6265" t="s">
        <v>1822</v>
      </c>
      <c r="C6265" t="s">
        <v>1823</v>
      </c>
      <c r="D6265" t="s">
        <v>96</v>
      </c>
      <c r="E6265" t="s">
        <v>142</v>
      </c>
      <c r="F6265" t="s">
        <v>24</v>
      </c>
      <c r="G6265" t="s">
        <v>25</v>
      </c>
      <c r="H6265">
        <v>867</v>
      </c>
      <c r="I6265">
        <v>744</v>
      </c>
      <c r="J6265">
        <v>227</v>
      </c>
      <c r="K6265" t="s">
        <v>1563</v>
      </c>
      <c r="L6265">
        <v>0</v>
      </c>
      <c r="M6265">
        <v>713</v>
      </c>
      <c r="N6265">
        <v>645</v>
      </c>
      <c r="O6265">
        <v>-5171</v>
      </c>
      <c r="P6265">
        <v>84005</v>
      </c>
      <c r="Q6265">
        <v>173288</v>
      </c>
      <c r="R6265">
        <v>22</v>
      </c>
      <c r="S6265">
        <v>4371370</v>
      </c>
      <c r="U6265" t="str">
        <f>IFERROR(LEFT(spotify_top_songs_audio_features[[#This Row],[artist_names]],SEARCH(",",spotify_top_songs_audio_features[[#This Row],[artist_names]])-1),spotify_top_songs_audio_features[[#This Row],[artist_names]])</f>
        <v>NLE Choppa</v>
      </c>
      <c r="V6265" t="str">
        <f>IFERROR(MID(spotify_top_songs_audio_features[[#This Row],[artist_names]],SEARCH(",",spotify_top_songs_audio_features[[#This Row],[artist_names]])+2,99),"")</f>
        <v>Roddy Ricch</v>
      </c>
      <c r="W6265" t="str">
        <f>spotify_top_songs_audio_features[[#This Row],[source]]</f>
        <v>Warner Records</v>
      </c>
      <c r="X6265" s="1">
        <f>spotify_top_songs_audio_features[[#This Row],[streams]]</f>
        <v>4371370</v>
      </c>
      <c r="Y6265" t="str">
        <f>IF(Tabela2[[#This Row],[feat]]="","","Feat")</f>
        <v>Feat</v>
      </c>
      <c r="Z6265" s="17" t="str">
        <f>CONCATENATE(INT(spotify_top_songs_audio_features[[#This Row],[duration_ms]]/(60*1000)),":",MOD(INT(spotify_top_songs_audio_features[[#This Row],[duration_ms]]/1000),60))</f>
        <v>2:53</v>
      </c>
      <c r="AA62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265" t="str">
        <f>spotify_top_songs_audio_features[[#This Row],[track_name]]</f>
        <v>Walk Em Down (feat. Roddy Ricch)</v>
      </c>
    </row>
    <row r="6266" spans="1:28" x14ac:dyDescent="0.25">
      <c r="A6266" t="s">
        <v>14594</v>
      </c>
      <c r="B6266" t="s">
        <v>710</v>
      </c>
      <c r="C6266" t="s">
        <v>14595</v>
      </c>
      <c r="D6266" t="s">
        <v>712</v>
      </c>
      <c r="E6266" t="s">
        <v>23</v>
      </c>
      <c r="F6266" t="s">
        <v>24</v>
      </c>
      <c r="G6266" t="s">
        <v>25</v>
      </c>
      <c r="H6266">
        <v>266</v>
      </c>
      <c r="I6266">
        <v>642</v>
      </c>
      <c r="J6266">
        <v>694</v>
      </c>
      <c r="K6266" t="s">
        <v>4392</v>
      </c>
      <c r="L6266">
        <v>0</v>
      </c>
      <c r="M6266">
        <v>943</v>
      </c>
      <c r="N6266">
        <v>371</v>
      </c>
      <c r="O6266">
        <v>-5133</v>
      </c>
      <c r="P6266">
        <v>75022</v>
      </c>
      <c r="Q6266">
        <v>185276</v>
      </c>
      <c r="R6266">
        <v>1</v>
      </c>
      <c r="S6266">
        <v>4364462</v>
      </c>
      <c r="U6266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6266" t="str">
        <f>IFERROR(MID(spotify_top_songs_audio_features[[#This Row],[artist_names]],SEARCH(",",spotify_top_songs_audio_features[[#This Row],[artist_names]])+2,99),"")</f>
        <v/>
      </c>
      <c r="W6266" t="str">
        <f>spotify_top_songs_audio_features[[#This Row],[source]]</f>
        <v>Generation Now/Atlantic</v>
      </c>
      <c r="X6266" s="1">
        <f>spotify_top_songs_audio_features[[#This Row],[streams]]</f>
        <v>4364462</v>
      </c>
      <c r="Y6266" t="str">
        <f>IF(Tabela2[[#This Row],[feat]]="","","Feat")</f>
        <v/>
      </c>
      <c r="Z6266" s="17" t="str">
        <f>CONCATENATE(INT(spotify_top_songs_audio_features[[#This Row],[duration_ms]]/(60*1000)),":",MOD(INT(spotify_top_songs_audio_features[[#This Row],[duration_ms]]/1000),60))</f>
        <v>3:5</v>
      </c>
      <c r="AA62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266" t="str">
        <f>spotify_top_songs_audio_features[[#This Row],[track_name]]</f>
        <v>Two®</v>
      </c>
    </row>
    <row r="6267" spans="1:28" x14ac:dyDescent="0.25">
      <c r="A6267" t="s">
        <v>15487</v>
      </c>
      <c r="B6267" t="s">
        <v>15488</v>
      </c>
      <c r="C6267" t="s">
        <v>15489</v>
      </c>
      <c r="D6267" t="s">
        <v>240</v>
      </c>
      <c r="E6267" t="s">
        <v>31</v>
      </c>
      <c r="F6267" t="s">
        <v>24</v>
      </c>
      <c r="G6267" t="s">
        <v>25</v>
      </c>
      <c r="H6267">
        <v>844</v>
      </c>
      <c r="I6267">
        <v>734</v>
      </c>
      <c r="J6267">
        <v>272</v>
      </c>
      <c r="K6267" t="s">
        <v>7439</v>
      </c>
      <c r="L6267">
        <v>0</v>
      </c>
      <c r="M6267">
        <v>369</v>
      </c>
      <c r="N6267">
        <v>537</v>
      </c>
      <c r="O6267">
        <v>-4931</v>
      </c>
      <c r="P6267">
        <v>154965</v>
      </c>
      <c r="Q6267">
        <v>251432</v>
      </c>
      <c r="R6267">
        <v>1</v>
      </c>
      <c r="S6267">
        <v>4361757</v>
      </c>
      <c r="U6267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6267" t="str">
        <f>IFERROR(MID(spotify_top_songs_audio_features[[#This Row],[artist_names]],SEARCH(",",spotify_top_songs_audio_features[[#This Row],[artist_names]])+2,99),"")</f>
        <v>Luciano, Eno</v>
      </c>
      <c r="W6267" t="str">
        <f>spotify_top_songs_audio_features[[#This Row],[source]]</f>
        <v>Bra Musik</v>
      </c>
      <c r="X6267" s="1">
        <f>spotify_top_songs_audio_features[[#This Row],[streams]]</f>
        <v>4361757</v>
      </c>
      <c r="Y6267" t="str">
        <f>IF(Tabela2[[#This Row],[feat]]="","","Feat")</f>
        <v>Feat</v>
      </c>
      <c r="Z6267" s="17" t="str">
        <f>CONCATENATE(INT(spotify_top_songs_audio_features[[#This Row],[duration_ms]]/(60*1000)),":",MOD(INT(spotify_top_songs_audio_features[[#This Row],[duration_ms]]/1000),60))</f>
        <v>4:11</v>
      </c>
      <c r="AA62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67" t="str">
        <f>spotify_top_songs_audio_features[[#This Row],[track_name]]</f>
        <v>Roli Glitzer Glitzer</v>
      </c>
    </row>
    <row r="6268" spans="1:28" x14ac:dyDescent="0.25">
      <c r="A6268" t="s">
        <v>14121</v>
      </c>
      <c r="B6268" t="s">
        <v>125</v>
      </c>
      <c r="C6268" t="s">
        <v>14122</v>
      </c>
      <c r="D6268" t="s">
        <v>127</v>
      </c>
      <c r="E6268" t="s">
        <v>177</v>
      </c>
      <c r="F6268" t="s">
        <v>32</v>
      </c>
      <c r="G6268" t="s">
        <v>25</v>
      </c>
      <c r="H6268">
        <v>711</v>
      </c>
      <c r="I6268">
        <v>903</v>
      </c>
      <c r="J6268">
        <v>247</v>
      </c>
      <c r="K6268" t="s">
        <v>6546</v>
      </c>
      <c r="L6268">
        <v>0</v>
      </c>
      <c r="M6268">
        <v>887</v>
      </c>
      <c r="N6268">
        <v>467</v>
      </c>
      <c r="O6268">
        <v>-2723</v>
      </c>
      <c r="P6268">
        <v>140015</v>
      </c>
      <c r="Q6268">
        <v>284981</v>
      </c>
      <c r="R6268">
        <v>1</v>
      </c>
      <c r="S6268">
        <v>4360971</v>
      </c>
      <c r="U6268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268" t="str">
        <f>IFERROR(MID(spotify_top_songs_audio_features[[#This Row],[artist_names]],SEARCH(",",spotify_top_songs_audio_features[[#This Row],[artist_names]])+2,99),"")</f>
        <v/>
      </c>
      <c r="W6268" t="str">
        <f>spotify_top_songs_audio_features[[#This Row],[source]]</f>
        <v>BIGHIT MUSIC</v>
      </c>
      <c r="X6268" s="1">
        <f>spotify_top_songs_audio_features[[#This Row],[streams]]</f>
        <v>4360971</v>
      </c>
      <c r="Y6268" t="str">
        <f>IF(Tabela2[[#This Row],[feat]]="","","Feat")</f>
        <v/>
      </c>
      <c r="Z6268" s="17" t="str">
        <f>CONCATENATE(INT(spotify_top_songs_audio_features[[#This Row],[duration_ms]]/(60*1000)),":",MOD(INT(spotify_top_songs_audio_features[[#This Row],[duration_ms]]/1000),60))</f>
        <v>4:44</v>
      </c>
      <c r="AA62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268" t="str">
        <f>spotify_top_songs_audio_features[[#This Row],[track_name]]</f>
        <v>Outro: Tear</v>
      </c>
    </row>
    <row r="6269" spans="1:28" x14ac:dyDescent="0.25">
      <c r="A6269" t="s">
        <v>5672</v>
      </c>
      <c r="B6269" t="s">
        <v>165</v>
      </c>
      <c r="C6269" t="s">
        <v>5673</v>
      </c>
      <c r="D6269" t="s">
        <v>1336</v>
      </c>
      <c r="E6269" t="s">
        <v>31</v>
      </c>
      <c r="F6269" t="s">
        <v>32</v>
      </c>
      <c r="G6269" t="s">
        <v>25</v>
      </c>
      <c r="H6269">
        <v>632</v>
      </c>
      <c r="I6269">
        <v>898</v>
      </c>
      <c r="J6269">
        <v>119</v>
      </c>
      <c r="K6269" t="s">
        <v>188</v>
      </c>
      <c r="L6269">
        <v>0</v>
      </c>
      <c r="M6269">
        <v>449</v>
      </c>
      <c r="N6269">
        <v>797</v>
      </c>
      <c r="O6269">
        <v>-7364</v>
      </c>
      <c r="P6269">
        <v>162974</v>
      </c>
      <c r="Q6269">
        <v>164587</v>
      </c>
      <c r="R6269">
        <v>1</v>
      </c>
      <c r="S6269">
        <v>4355164</v>
      </c>
      <c r="U6269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6269" t="str">
        <f>IFERROR(MID(spotify_top_songs_audio_features[[#This Row],[artist_names]],SEARCH(",",spotify_top_songs_audio_features[[#This Row],[artist_names]])+2,99),"")</f>
        <v/>
      </c>
      <c r="W6269" t="str">
        <f>spotify_top_songs_audio_features[[#This Row],[source]]</f>
        <v>Rostrum Records</v>
      </c>
      <c r="X6269" s="1">
        <f>spotify_top_songs_audio_features[[#This Row],[streams]]</f>
        <v>4355164</v>
      </c>
      <c r="Y6269" t="str">
        <f>IF(Tabela2[[#This Row],[feat]]="","","Feat")</f>
        <v/>
      </c>
      <c r="Z6269" s="17" t="str">
        <f>CONCATENATE(INT(spotify_top_songs_audio_features[[#This Row],[duration_ms]]/(60*1000)),":",MOD(INT(spotify_top_songs_audio_features[[#This Row],[duration_ms]]/1000),60))</f>
        <v>2:44</v>
      </c>
      <c r="AA62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69" t="str">
        <f>spotify_top_songs_audio_features[[#This Row],[track_name]]</f>
        <v>Donald Trump</v>
      </c>
    </row>
    <row r="6270" spans="1:28" x14ac:dyDescent="0.25">
      <c r="A6270" t="s">
        <v>5547</v>
      </c>
      <c r="B6270" t="s">
        <v>5548</v>
      </c>
      <c r="C6270" t="s">
        <v>5549</v>
      </c>
      <c r="D6270" t="s">
        <v>5550</v>
      </c>
      <c r="E6270" t="s">
        <v>23</v>
      </c>
      <c r="F6270" t="s">
        <v>24</v>
      </c>
      <c r="G6270" t="s">
        <v>25</v>
      </c>
      <c r="H6270">
        <v>442</v>
      </c>
      <c r="I6270">
        <v>71</v>
      </c>
      <c r="J6270">
        <v>684</v>
      </c>
      <c r="K6270" t="s">
        <v>5551</v>
      </c>
      <c r="L6270">
        <v>0</v>
      </c>
      <c r="M6270">
        <v>618</v>
      </c>
      <c r="N6270">
        <v>508</v>
      </c>
      <c r="O6270">
        <v>-5142</v>
      </c>
      <c r="P6270">
        <v>205116</v>
      </c>
      <c r="Q6270">
        <v>167908</v>
      </c>
      <c r="R6270">
        <v>1</v>
      </c>
      <c r="S6270">
        <v>4353563</v>
      </c>
      <c r="U6270" t="str">
        <f>IFERROR(LEFT(spotify_top_songs_audio_features[[#This Row],[artist_names]],SEARCH(",",spotify_top_songs_audio_features[[#This Row],[artist_names]])-1),spotify_top_songs_audio_features[[#This Row],[artist_names]])</f>
        <v>Nas</v>
      </c>
      <c r="V6270" t="str">
        <f>IFERROR(MID(spotify_top_songs_audio_features[[#This Row],[artist_names]],SEARCH(",",spotify_top_songs_audio_features[[#This Row],[artist_names]])+2,99),"")</f>
        <v>Kanye West</v>
      </c>
      <c r="W6270" t="str">
        <f>spotify_top_songs_audio_features[[#This Row],[source]]</f>
        <v>Mass Appeal / NAS</v>
      </c>
      <c r="X6270" s="1">
        <f>spotify_top_songs_audio_features[[#This Row],[streams]]</f>
        <v>4353563</v>
      </c>
      <c r="Y6270" t="str">
        <f>IF(Tabela2[[#This Row],[feat]]="","","Feat")</f>
        <v>Feat</v>
      </c>
      <c r="Z6270" s="17" t="str">
        <f>CONCATENATE(INT(spotify_top_songs_audio_features[[#This Row],[duration_ms]]/(60*1000)),":",MOD(INT(spotify_top_songs_audio_features[[#This Row],[duration_ms]]/1000),60))</f>
        <v>2:47</v>
      </c>
      <c r="AA62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270" t="str">
        <f>spotify_top_songs_audio_features[[#This Row],[track_name]]</f>
        <v>Cops Shot The Kid</v>
      </c>
    </row>
    <row r="6271" spans="1:28" x14ac:dyDescent="0.25">
      <c r="A6271" t="s">
        <v>12306</v>
      </c>
      <c r="B6271" t="s">
        <v>112</v>
      </c>
      <c r="C6271" t="s">
        <v>12307</v>
      </c>
      <c r="D6271" t="s">
        <v>349</v>
      </c>
      <c r="E6271" t="s">
        <v>113</v>
      </c>
      <c r="F6271" t="s">
        <v>32</v>
      </c>
      <c r="G6271" t="s">
        <v>25</v>
      </c>
      <c r="H6271">
        <v>696</v>
      </c>
      <c r="I6271">
        <v>602</v>
      </c>
      <c r="J6271">
        <v>159</v>
      </c>
      <c r="K6271" t="s">
        <v>9521</v>
      </c>
      <c r="L6271">
        <v>2.1099999999999999E-3</v>
      </c>
      <c r="M6271">
        <v>696</v>
      </c>
      <c r="N6271">
        <v>305</v>
      </c>
      <c r="O6271">
        <v>-6156</v>
      </c>
      <c r="P6271">
        <v>82989</v>
      </c>
      <c r="Q6271">
        <v>238253</v>
      </c>
      <c r="R6271">
        <v>1</v>
      </c>
      <c r="S6271">
        <v>4352536</v>
      </c>
      <c r="U627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6271" t="str">
        <f>IFERROR(MID(spotify_top_songs_audio_features[[#This Row],[artist_names]],SEARCH(",",spotify_top_songs_audio_features[[#This Row],[artist_names]])+2,99),"")</f>
        <v/>
      </c>
      <c r="W6271" t="str">
        <f>spotify_top_songs_audio_features[[#This Row],[source]]</f>
        <v>Big Machine Records, LLC</v>
      </c>
      <c r="X6271" s="1">
        <f>spotify_top_songs_audio_features[[#This Row],[streams]]</f>
        <v>4352536</v>
      </c>
      <c r="Y6271" t="str">
        <f>IF(Tabela2[[#This Row],[feat]]="","","Feat")</f>
        <v/>
      </c>
      <c r="Z6271" s="17" t="str">
        <f>CONCATENATE(INT(spotify_top_songs_audio_features[[#This Row],[duration_ms]]/(60*1000)),":",MOD(INT(spotify_top_songs_audio_features[[#This Row],[duration_ms]]/1000),60))</f>
        <v>3:58</v>
      </c>
      <c r="AA62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71" t="str">
        <f>spotify_top_songs_audio_features[[#This Row],[track_name]]</f>
        <v>I Did Something Bad</v>
      </c>
    </row>
    <row r="6272" spans="1:28" x14ac:dyDescent="0.25">
      <c r="A6272" t="s">
        <v>5847</v>
      </c>
      <c r="B6272" t="s">
        <v>1063</v>
      </c>
      <c r="C6272" t="s">
        <v>5848</v>
      </c>
      <c r="D6272" t="s">
        <v>1063</v>
      </c>
      <c r="E6272" t="s">
        <v>142</v>
      </c>
      <c r="F6272" t="s">
        <v>32</v>
      </c>
      <c r="G6272" t="s">
        <v>25</v>
      </c>
      <c r="H6272">
        <v>602</v>
      </c>
      <c r="I6272">
        <v>762</v>
      </c>
      <c r="J6272">
        <v>347</v>
      </c>
      <c r="K6272" t="s">
        <v>5849</v>
      </c>
      <c r="L6272">
        <v>819</v>
      </c>
      <c r="M6272">
        <v>121</v>
      </c>
      <c r="N6272">
        <v>112</v>
      </c>
      <c r="O6272">
        <v>-6149</v>
      </c>
      <c r="P6272">
        <v>9202</v>
      </c>
      <c r="Q6272">
        <v>159987</v>
      </c>
      <c r="R6272">
        <v>1</v>
      </c>
      <c r="S6272">
        <v>4348390</v>
      </c>
      <c r="U6272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6272" t="str">
        <f>IFERROR(MID(spotify_top_songs_audio_features[[#This Row],[artist_names]],SEARCH(",",spotify_top_songs_audio_features[[#This Row],[artist_names]])+2,99),"")</f>
        <v/>
      </c>
      <c r="W6272" t="str">
        <f>spotify_top_songs_audio_features[[#This Row],[source]]</f>
        <v>Lil Peep</v>
      </c>
      <c r="X6272" s="1">
        <f>spotify_top_songs_audio_features[[#This Row],[streams]]</f>
        <v>4348390</v>
      </c>
      <c r="Y6272" t="str">
        <f>IF(Tabela2[[#This Row],[feat]]="","","Feat")</f>
        <v/>
      </c>
      <c r="Z6272" s="17" t="str">
        <f>CONCATENATE(INT(spotify_top_songs_audio_features[[#This Row],[duration_ms]]/(60*1000)),":",MOD(INT(spotify_top_songs_audio_features[[#This Row],[duration_ms]]/1000),60))</f>
        <v>2:39</v>
      </c>
      <c r="AA62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272" t="str">
        <f>spotify_top_songs_audio_features[[#This Row],[track_name]]</f>
        <v>Benz Truck (гелик)</v>
      </c>
    </row>
    <row r="6273" spans="1:28" x14ac:dyDescent="0.25">
      <c r="A6273" t="s">
        <v>409</v>
      </c>
      <c r="B6273" t="s">
        <v>410</v>
      </c>
      <c r="C6273" t="s">
        <v>411</v>
      </c>
      <c r="D6273" t="s">
        <v>182</v>
      </c>
      <c r="E6273" t="s">
        <v>23</v>
      </c>
      <c r="F6273" t="s">
        <v>24</v>
      </c>
      <c r="G6273" t="s">
        <v>64</v>
      </c>
      <c r="H6273">
        <v>296</v>
      </c>
      <c r="I6273">
        <v>421</v>
      </c>
      <c r="J6273">
        <v>285</v>
      </c>
      <c r="K6273" t="s">
        <v>128</v>
      </c>
      <c r="L6273">
        <v>0</v>
      </c>
      <c r="M6273">
        <v>232</v>
      </c>
      <c r="N6273">
        <v>335</v>
      </c>
      <c r="O6273">
        <v>-8891</v>
      </c>
      <c r="P6273">
        <v>83425</v>
      </c>
      <c r="Q6273">
        <v>261627</v>
      </c>
      <c r="R6273">
        <v>1</v>
      </c>
      <c r="S6273">
        <v>4345690</v>
      </c>
      <c r="U6273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6273" t="str">
        <f>IFERROR(MID(spotify_top_songs_audio_features[[#This Row],[artist_names]],SEARCH(",",spotify_top_songs_audio_features[[#This Row],[artist_names]])+2,99),"")</f>
        <v/>
      </c>
      <c r="W6273" t="str">
        <f>spotify_top_songs_audio_features[[#This Row],[source]]</f>
        <v>EMI</v>
      </c>
      <c r="X6273" s="1">
        <f>spotify_top_songs_audio_features[[#This Row],[streams]]</f>
        <v>4345690</v>
      </c>
      <c r="Y6273" t="str">
        <f>IF(Tabela2[[#This Row],[feat]]="","","Feat")</f>
        <v/>
      </c>
      <c r="Z6273" s="17" t="str">
        <f>CONCATENATE(INT(spotify_top_songs_audio_features[[#This Row],[duration_ms]]/(60*1000)),":",MOD(INT(spotify_top_songs_audio_features[[#This Row],[duration_ms]]/1000),60))</f>
        <v>4:21</v>
      </c>
      <c r="AA62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273" t="str">
        <f>spotify_top_songs_audio_features[[#This Row],[track_name]]</f>
        <v>Thank God It's Christmas - Non-Album Single</v>
      </c>
    </row>
    <row r="6274" spans="1:28" x14ac:dyDescent="0.25">
      <c r="A6274" t="s">
        <v>12353</v>
      </c>
      <c r="B6274" t="s">
        <v>1063</v>
      </c>
      <c r="C6274" t="s">
        <v>12354</v>
      </c>
      <c r="D6274" t="s">
        <v>282</v>
      </c>
      <c r="E6274" t="s">
        <v>31</v>
      </c>
      <c r="F6274" t="s">
        <v>24</v>
      </c>
      <c r="G6274" t="s">
        <v>25</v>
      </c>
      <c r="H6274">
        <v>637</v>
      </c>
      <c r="I6274">
        <v>856</v>
      </c>
      <c r="J6274">
        <v>337</v>
      </c>
      <c r="K6274" t="s">
        <v>6536</v>
      </c>
      <c r="L6274">
        <v>308</v>
      </c>
      <c r="M6274">
        <v>809</v>
      </c>
      <c r="N6274">
        <v>285</v>
      </c>
      <c r="O6274">
        <v>-5649</v>
      </c>
      <c r="P6274">
        <v>160068</v>
      </c>
      <c r="Q6274">
        <v>167107</v>
      </c>
      <c r="R6274">
        <v>1</v>
      </c>
      <c r="S6274">
        <v>4345605</v>
      </c>
      <c r="U6274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6274" t="str">
        <f>IFERROR(MID(spotify_top_songs_audio_features[[#This Row],[artist_names]],SEARCH(",",spotify_top_songs_audio_features[[#This Row],[artist_names]])+2,99),"")</f>
        <v/>
      </c>
      <c r="W6274" t="str">
        <f>spotify_top_songs_audio_features[[#This Row],[source]]</f>
        <v>Columbia</v>
      </c>
      <c r="X6274" s="1">
        <f>spotify_top_songs_audio_features[[#This Row],[streams]]</f>
        <v>4345605</v>
      </c>
      <c r="Y6274" t="str">
        <f>IF(Tabela2[[#This Row],[feat]]="","","Feat")</f>
        <v/>
      </c>
      <c r="Z6274" s="17" t="str">
        <f>CONCATENATE(INT(spotify_top_songs_audio_features[[#This Row],[duration_ms]]/(60*1000)),":",MOD(INT(spotify_top_songs_audio_features[[#This Row],[duration_ms]]/1000),60))</f>
        <v>2:47</v>
      </c>
      <c r="AA62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74" t="str">
        <f>spotify_top_songs_audio_features[[#This Row],[track_name]]</f>
        <v>Cry Alone</v>
      </c>
    </row>
    <row r="6275" spans="1:28" x14ac:dyDescent="0.25">
      <c r="A6275" t="s">
        <v>17299</v>
      </c>
      <c r="B6275" t="s">
        <v>17300</v>
      </c>
      <c r="C6275" t="s">
        <v>17301</v>
      </c>
      <c r="D6275" t="s">
        <v>171</v>
      </c>
      <c r="E6275" t="s">
        <v>113</v>
      </c>
      <c r="F6275" t="s">
        <v>24</v>
      </c>
      <c r="G6275" t="s">
        <v>25</v>
      </c>
      <c r="H6275">
        <v>78</v>
      </c>
      <c r="I6275">
        <v>521</v>
      </c>
      <c r="J6275">
        <v>123</v>
      </c>
      <c r="K6275" t="s">
        <v>1207</v>
      </c>
      <c r="L6275">
        <v>125</v>
      </c>
      <c r="M6275">
        <v>967</v>
      </c>
      <c r="N6275">
        <v>643</v>
      </c>
      <c r="O6275">
        <v>-5094</v>
      </c>
      <c r="P6275">
        <v>160087</v>
      </c>
      <c r="Q6275">
        <v>171375</v>
      </c>
      <c r="R6275">
        <v>1</v>
      </c>
      <c r="S6275">
        <v>4343251</v>
      </c>
      <c r="U6275" t="str">
        <f>IFERROR(LEFT(spotify_top_songs_audio_features[[#This Row],[artist_names]],SEARCH(",",spotify_top_songs_audio_features[[#This Row],[artist_names]])-1),spotify_top_songs_audio_features[[#This Row],[artist_names]])</f>
        <v>Luchè</v>
      </c>
      <c r="V6275" t="str">
        <f>IFERROR(MID(spotify_top_songs_audio_features[[#This Row],[artist_names]],SEARCH(",",spotify_top_songs_audio_features[[#This Row],[artist_names]])+2,99),"")</f>
        <v>Sfera Ebbasta</v>
      </c>
      <c r="W6275" t="str">
        <f>spotify_top_songs_audio_features[[#This Row],[source]]</f>
        <v>Universal Music Italia srL.</v>
      </c>
      <c r="X6275" s="1">
        <f>spotify_top_songs_audio_features[[#This Row],[streams]]</f>
        <v>4343251</v>
      </c>
      <c r="Y6275" t="str">
        <f>IF(Tabela2[[#This Row],[feat]]="","","Feat")</f>
        <v>Feat</v>
      </c>
      <c r="Z6275" s="17" t="str">
        <f>CONCATENATE(INT(spotify_top_songs_audio_features[[#This Row],[duration_ms]]/(60*1000)),":",MOD(INT(spotify_top_songs_audio_features[[#This Row],[duration_ms]]/1000),60))</f>
        <v>2:51</v>
      </c>
      <c r="AA62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75" t="str">
        <f>spotify_top_songs_audio_features[[#This Row],[track_name]]</f>
        <v>Stamm Fort (feat. Sfera Ebbasta)</v>
      </c>
    </row>
    <row r="6276" spans="1:28" x14ac:dyDescent="0.25">
      <c r="A6276" t="s">
        <v>6974</v>
      </c>
      <c r="B6276" t="s">
        <v>6975</v>
      </c>
      <c r="C6276" t="s">
        <v>6976</v>
      </c>
      <c r="D6276" t="s">
        <v>777</v>
      </c>
      <c r="E6276" t="s">
        <v>113</v>
      </c>
      <c r="F6276" t="s">
        <v>24</v>
      </c>
      <c r="G6276" t="s">
        <v>25</v>
      </c>
      <c r="H6276">
        <v>812</v>
      </c>
      <c r="I6276">
        <v>749</v>
      </c>
      <c r="J6276">
        <v>881</v>
      </c>
      <c r="K6276" t="s">
        <v>626</v>
      </c>
      <c r="L6276">
        <v>124</v>
      </c>
      <c r="M6276">
        <v>15</v>
      </c>
      <c r="N6276">
        <v>773</v>
      </c>
      <c r="O6276">
        <v>-6296</v>
      </c>
      <c r="P6276">
        <v>139962</v>
      </c>
      <c r="Q6276">
        <v>208795</v>
      </c>
      <c r="R6276">
        <v>1</v>
      </c>
      <c r="S6276">
        <v>4342180</v>
      </c>
      <c r="U6276" t="str">
        <f>IFERROR(LEFT(spotify_top_songs_audio_features[[#This Row],[artist_names]],SEARCH(",",spotify_top_songs_audio_features[[#This Row],[artist_names]])-1),spotify_top_songs_audio_features[[#This Row],[artist_names]])</f>
        <v>Bonez MC</v>
      </c>
      <c r="V6276" t="str">
        <f>IFERROR(MID(spotify_top_songs_audio_features[[#This Row],[artist_names]],SEARCH(",",spotify_top_songs_audio_features[[#This Row],[artist_names]])+2,99),"")</f>
        <v>RAF Camora</v>
      </c>
      <c r="W6276" t="str">
        <f>spotify_top_songs_audio_features[[#This Row],[source]]</f>
        <v>187 Strassenbande</v>
      </c>
      <c r="X6276" s="1">
        <f>spotify_top_songs_audio_features[[#This Row],[streams]]</f>
        <v>4342180</v>
      </c>
      <c r="Y6276" t="str">
        <f>IF(Tabela2[[#This Row],[feat]]="","","Feat")</f>
        <v>Feat</v>
      </c>
      <c r="Z6276" s="17" t="str">
        <f>CONCATENATE(INT(spotify_top_songs_audio_features[[#This Row],[duration_ms]]/(60*1000)),":",MOD(INT(spotify_top_songs_audio_features[[#This Row],[duration_ms]]/1000),60))</f>
        <v>3:28</v>
      </c>
      <c r="AA62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76" t="str">
        <f>spotify_top_songs_audio_features[[#This Row],[track_name]]</f>
        <v>Nummer unterdrückt</v>
      </c>
    </row>
    <row r="6277" spans="1:28" x14ac:dyDescent="0.25">
      <c r="A6277" t="s">
        <v>5362</v>
      </c>
      <c r="B6277" t="s">
        <v>284</v>
      </c>
      <c r="C6277" t="s">
        <v>5363</v>
      </c>
      <c r="D6277" t="s">
        <v>423</v>
      </c>
      <c r="E6277" t="s">
        <v>177</v>
      </c>
      <c r="F6277" t="s">
        <v>24</v>
      </c>
      <c r="G6277" t="s">
        <v>25</v>
      </c>
      <c r="H6277">
        <v>423</v>
      </c>
      <c r="I6277">
        <v>587</v>
      </c>
      <c r="J6277">
        <v>529</v>
      </c>
      <c r="K6277" t="s">
        <v>5364</v>
      </c>
      <c r="L6277">
        <v>0</v>
      </c>
      <c r="M6277">
        <v>114</v>
      </c>
      <c r="N6277">
        <v>33</v>
      </c>
      <c r="O6277">
        <v>-6635</v>
      </c>
      <c r="P6277">
        <v>180331</v>
      </c>
      <c r="Q6277">
        <v>253803</v>
      </c>
      <c r="R6277">
        <v>1</v>
      </c>
      <c r="S6277">
        <v>4321201</v>
      </c>
      <c r="U6277" t="str">
        <f>IFERROR(LEFT(spotify_top_songs_audio_features[[#This Row],[artist_names]],SEARCH(",",spotify_top_songs_audio_features[[#This Row],[artist_names]])-1),spotify_top_songs_audio_features[[#This Row],[artist_names]])</f>
        <v>Drake</v>
      </c>
      <c r="V6277" t="str">
        <f>IFERROR(MID(spotify_top_songs_audio_features[[#This Row],[artist_names]],SEARCH(",",spotify_top_songs_audio_features[[#This Row],[artist_names]])+2,99),"")</f>
        <v/>
      </c>
      <c r="W6277" t="str">
        <f>spotify_top_songs_audio_features[[#This Row],[source]]</f>
        <v>OVO</v>
      </c>
      <c r="X6277" s="1">
        <f>spotify_top_songs_audio_features[[#This Row],[streams]]</f>
        <v>4321201</v>
      </c>
      <c r="Y6277" t="str">
        <f>IF(Tabela2[[#This Row],[feat]]="","","Feat")</f>
        <v/>
      </c>
      <c r="Z6277" s="17" t="str">
        <f>CONCATENATE(INT(spotify_top_songs_audio_features[[#This Row],[duration_ms]]/(60*1000)),":",MOD(INT(spotify_top_songs_audio_features[[#This Row],[duration_ms]]/1000),60))</f>
        <v>4:13</v>
      </c>
      <c r="AA62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277" t="str">
        <f>spotify_top_songs_audio_features[[#This Row],[track_name]]</f>
        <v>Dreams Money Can Buy</v>
      </c>
    </row>
    <row r="6278" spans="1:28" x14ac:dyDescent="0.25">
      <c r="A6278" t="s">
        <v>17015</v>
      </c>
      <c r="B6278" t="s">
        <v>9801</v>
      </c>
      <c r="C6278" t="s">
        <v>17016</v>
      </c>
      <c r="D6278" t="s">
        <v>85</v>
      </c>
      <c r="E6278" t="s">
        <v>102</v>
      </c>
      <c r="F6278" t="s">
        <v>24</v>
      </c>
      <c r="G6278" t="s">
        <v>25</v>
      </c>
      <c r="H6278">
        <v>479</v>
      </c>
      <c r="I6278">
        <v>727</v>
      </c>
      <c r="J6278">
        <v>357</v>
      </c>
      <c r="K6278" t="s">
        <v>14918</v>
      </c>
      <c r="L6278">
        <v>1.97E-3</v>
      </c>
      <c r="M6278">
        <v>644</v>
      </c>
      <c r="N6278">
        <v>577</v>
      </c>
      <c r="O6278">
        <v>-5369</v>
      </c>
      <c r="P6278">
        <v>18009</v>
      </c>
      <c r="Q6278">
        <v>253249</v>
      </c>
      <c r="R6278">
        <v>1</v>
      </c>
      <c r="S6278">
        <v>4316286</v>
      </c>
      <c r="U6278" t="str">
        <f>IFERROR(LEFT(spotify_top_songs_audio_features[[#This Row],[artist_names]],SEARCH(",",spotify_top_songs_audio_features[[#This Row],[artist_names]])-1),spotify_top_songs_audio_features[[#This Row],[artist_names]])</f>
        <v>The 1975</v>
      </c>
      <c r="V6278" t="str">
        <f>IFERROR(MID(spotify_top_songs_audio_features[[#This Row],[artist_names]],SEARCH(",",spotify_top_songs_audio_features[[#This Row],[artist_names]])+2,99),"")</f>
        <v/>
      </c>
      <c r="W6278" t="str">
        <f>spotify_top_songs_audio_features[[#This Row],[source]]</f>
        <v>Polydor Records</v>
      </c>
      <c r="X6278" s="1">
        <f>spotify_top_songs_audio_features[[#This Row],[streams]]</f>
        <v>4316286</v>
      </c>
      <c r="Y6278" t="str">
        <f>IF(Tabela2[[#This Row],[feat]]="","","Feat")</f>
        <v/>
      </c>
      <c r="Z6278" s="17" t="str">
        <f>CONCATENATE(INT(spotify_top_songs_audio_features[[#This Row],[duration_ms]]/(60*1000)),":",MOD(INT(spotify_top_songs_audio_features[[#This Row],[duration_ms]]/1000),60))</f>
        <v>4:13</v>
      </c>
      <c r="AA62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278" t="str">
        <f>spotify_top_songs_audio_features[[#This Row],[track_name]]</f>
        <v>Love It If We Made It</v>
      </c>
    </row>
    <row r="6279" spans="1:28" x14ac:dyDescent="0.25">
      <c r="A6279" t="s">
        <v>15585</v>
      </c>
      <c r="B6279" t="s">
        <v>10891</v>
      </c>
      <c r="C6279" t="s">
        <v>15586</v>
      </c>
      <c r="D6279" t="s">
        <v>552</v>
      </c>
      <c r="E6279" t="s">
        <v>142</v>
      </c>
      <c r="F6279" t="s">
        <v>32</v>
      </c>
      <c r="G6279" t="s">
        <v>25</v>
      </c>
      <c r="H6279">
        <v>844</v>
      </c>
      <c r="I6279">
        <v>784</v>
      </c>
      <c r="J6279">
        <v>346</v>
      </c>
      <c r="K6279" t="s">
        <v>841</v>
      </c>
      <c r="L6279">
        <v>0</v>
      </c>
      <c r="M6279">
        <v>245</v>
      </c>
      <c r="N6279">
        <v>95</v>
      </c>
      <c r="O6279">
        <v>-6218</v>
      </c>
      <c r="P6279">
        <v>125974</v>
      </c>
      <c r="Q6279">
        <v>209032</v>
      </c>
      <c r="R6279">
        <v>1</v>
      </c>
      <c r="S6279">
        <v>4311097</v>
      </c>
      <c r="U6279" t="str">
        <f>IFERROR(LEFT(spotify_top_songs_audio_features[[#This Row],[artist_names]],SEARCH(",",spotify_top_songs_audio_features[[#This Row],[artist_names]])-1),spotify_top_songs_audio_features[[#This Row],[artist_names]])</f>
        <v>RAF Camora</v>
      </c>
      <c r="V6279" t="str">
        <f>IFERROR(MID(spotify_top_songs_audio_features[[#This Row],[artist_names]],SEARCH(",",spotify_top_songs_audio_features[[#This Row],[artist_names]])+2,99),"")</f>
        <v/>
      </c>
      <c r="W6279" t="str">
        <f>spotify_top_songs_audio_features[[#This Row],[source]]</f>
        <v>Indipendenza</v>
      </c>
      <c r="X6279" s="1">
        <f>spotify_top_songs_audio_features[[#This Row],[streams]]</f>
        <v>4311097</v>
      </c>
      <c r="Y6279" t="str">
        <f>IF(Tabela2[[#This Row],[feat]]="","","Feat")</f>
        <v/>
      </c>
      <c r="Z6279" s="17" t="str">
        <f>CONCATENATE(INT(spotify_top_songs_audio_features[[#This Row],[duration_ms]]/(60*1000)),":",MOD(INT(spotify_top_songs_audio_features[[#This Row],[duration_ms]]/1000),60))</f>
        <v>3:29</v>
      </c>
      <c r="AA62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279" t="str">
        <f>spotify_top_songs_audio_features[[#This Row],[track_name]]</f>
        <v>Puta Madre - Bonustrack</v>
      </c>
    </row>
    <row r="6280" spans="1:28" x14ac:dyDescent="0.25">
      <c r="A6280" t="s">
        <v>7737</v>
      </c>
      <c r="B6280" t="s">
        <v>160</v>
      </c>
      <c r="C6280" t="s">
        <v>7738</v>
      </c>
      <c r="D6280" t="s">
        <v>162</v>
      </c>
      <c r="E6280" t="s">
        <v>31</v>
      </c>
      <c r="F6280" t="s">
        <v>24</v>
      </c>
      <c r="G6280" t="s">
        <v>25</v>
      </c>
      <c r="H6280">
        <v>749</v>
      </c>
      <c r="I6280">
        <v>723</v>
      </c>
      <c r="J6280">
        <v>432</v>
      </c>
      <c r="K6280" t="s">
        <v>7739</v>
      </c>
      <c r="L6280">
        <v>22</v>
      </c>
      <c r="M6280">
        <v>977</v>
      </c>
      <c r="N6280">
        <v>674</v>
      </c>
      <c r="O6280">
        <v>-6609</v>
      </c>
      <c r="P6280">
        <v>108999</v>
      </c>
      <c r="Q6280">
        <v>229120</v>
      </c>
      <c r="R6280">
        <v>1</v>
      </c>
      <c r="S6280">
        <v>4309737</v>
      </c>
      <c r="U6280" t="str">
        <f>IFERROR(LEFT(spotify_top_songs_audio_features[[#This Row],[artist_names]],SEARCH(",",spotify_top_songs_audio_features[[#This Row],[artist_names]])-1),spotify_top_songs_audio_features[[#This Row],[artist_names]])</f>
        <v>Twenty One Pilots</v>
      </c>
      <c r="V6280" t="str">
        <f>IFERROR(MID(spotify_top_songs_audio_features[[#This Row],[artist_names]],SEARCH(",",spotify_top_songs_audio_features[[#This Row],[artist_names]])+2,99),"")</f>
        <v/>
      </c>
      <c r="W6280" t="str">
        <f>spotify_top_songs_audio_features[[#This Row],[source]]</f>
        <v>Fueled By Ramen</v>
      </c>
      <c r="X6280" s="1">
        <f>spotify_top_songs_audio_features[[#This Row],[streams]]</f>
        <v>4309737</v>
      </c>
      <c r="Y6280" t="str">
        <f>IF(Tabela2[[#This Row],[feat]]="","","Feat")</f>
        <v/>
      </c>
      <c r="Z6280" s="17" t="str">
        <f>CONCATENATE(INT(spotify_top_songs_audio_features[[#This Row],[duration_ms]]/(60*1000)),":",MOD(INT(spotify_top_songs_audio_features[[#This Row],[duration_ms]]/1000),60))</f>
        <v>3:49</v>
      </c>
      <c r="AA62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80" t="str">
        <f>spotify_top_songs_audio_features[[#This Row],[track_name]]</f>
        <v>My Blood</v>
      </c>
    </row>
    <row r="6281" spans="1:28" x14ac:dyDescent="0.25">
      <c r="A6281" t="s">
        <v>6662</v>
      </c>
      <c r="B6281" t="s">
        <v>6663</v>
      </c>
      <c r="C6281" t="s">
        <v>6664</v>
      </c>
      <c r="D6281" t="s">
        <v>6665</v>
      </c>
      <c r="E6281" t="s">
        <v>43</v>
      </c>
      <c r="F6281" t="s">
        <v>24</v>
      </c>
      <c r="G6281" t="s">
        <v>25</v>
      </c>
      <c r="H6281">
        <v>847</v>
      </c>
      <c r="I6281">
        <v>678</v>
      </c>
      <c r="J6281">
        <v>109</v>
      </c>
      <c r="K6281" t="s">
        <v>5806</v>
      </c>
      <c r="L6281">
        <v>0</v>
      </c>
      <c r="M6281">
        <v>274</v>
      </c>
      <c r="N6281">
        <v>811</v>
      </c>
      <c r="O6281">
        <v>-8635</v>
      </c>
      <c r="P6281">
        <v>97984</v>
      </c>
      <c r="Q6281">
        <v>200594</v>
      </c>
      <c r="R6281">
        <v>18</v>
      </c>
      <c r="S6281">
        <v>4307454</v>
      </c>
      <c r="U6281" t="str">
        <f>IFERROR(LEFT(spotify_top_songs_audio_features[[#This Row],[artist_names]],SEARCH(",",spotify_top_songs_audio_features[[#This Row],[artist_names]])-1),spotify_top_songs_audio_features[[#This Row],[artist_names]])</f>
        <v>Blanco Brown</v>
      </c>
      <c r="V6281" t="str">
        <f>IFERROR(MID(spotify_top_songs_audio_features[[#This Row],[artist_names]],SEARCH(",",spotify_top_songs_audio_features[[#This Row],[artist_names]])+2,99),"")</f>
        <v/>
      </c>
      <c r="W6281" t="str">
        <f>spotify_top_songs_audio_features[[#This Row],[source]]</f>
        <v>Broken Bow Records</v>
      </c>
      <c r="X6281" s="1">
        <f>spotify_top_songs_audio_features[[#This Row],[streams]]</f>
        <v>4307454</v>
      </c>
      <c r="Y6281" t="str">
        <f>IF(Tabela2[[#This Row],[feat]]="","","Feat")</f>
        <v/>
      </c>
      <c r="Z6281" s="17" t="str">
        <f>CONCATENATE(INT(spotify_top_songs_audio_features[[#This Row],[duration_ms]]/(60*1000)),":",MOD(INT(spotify_top_songs_audio_features[[#This Row],[duration_ms]]/1000),60))</f>
        <v>3:20</v>
      </c>
      <c r="AA62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281" t="str">
        <f>spotify_top_songs_audio_features[[#This Row],[track_name]]</f>
        <v>The Git Up</v>
      </c>
    </row>
    <row r="6282" spans="1:28" x14ac:dyDescent="0.25">
      <c r="A6282" t="s">
        <v>3061</v>
      </c>
      <c r="B6282" t="s">
        <v>3062</v>
      </c>
      <c r="C6282" t="s">
        <v>3063</v>
      </c>
      <c r="D6282" t="s">
        <v>3064</v>
      </c>
      <c r="E6282" t="s">
        <v>31</v>
      </c>
      <c r="F6282" t="s">
        <v>24</v>
      </c>
      <c r="G6282" t="s">
        <v>25</v>
      </c>
      <c r="H6282">
        <v>271</v>
      </c>
      <c r="I6282">
        <v>948</v>
      </c>
      <c r="J6282">
        <v>263</v>
      </c>
      <c r="K6282" t="s">
        <v>3065</v>
      </c>
      <c r="L6282">
        <v>0</v>
      </c>
      <c r="M6282">
        <v>163</v>
      </c>
      <c r="N6282">
        <v>515</v>
      </c>
      <c r="O6282">
        <v>-2207</v>
      </c>
      <c r="P6282">
        <v>8319</v>
      </c>
      <c r="Q6282">
        <v>186600</v>
      </c>
      <c r="R6282">
        <v>1</v>
      </c>
      <c r="S6282">
        <v>4306040</v>
      </c>
      <c r="U6282" t="str">
        <f>IFERROR(LEFT(spotify_top_songs_audio_features[[#This Row],[artist_names]],SEARCH(",",spotify_top_songs_audio_features[[#This Row],[artist_names]])-1),spotify_top_songs_audio_features[[#This Row],[artist_names]])</f>
        <v>Panic! At The Disco</v>
      </c>
      <c r="V6282" t="str">
        <f>IFERROR(MID(spotify_top_songs_audio_features[[#This Row],[artist_names]],SEARCH(",",spotify_top_songs_audio_features[[#This Row],[artist_names]])+2,99),"")</f>
        <v/>
      </c>
      <c r="W6282" t="str">
        <f>spotify_top_songs_audio_features[[#This Row],[source]]</f>
        <v>DCD2 / Fueled By Ramen</v>
      </c>
      <c r="X6282" s="1">
        <f>spotify_top_songs_audio_features[[#This Row],[streams]]</f>
        <v>4306040</v>
      </c>
      <c r="Y6282" t="str">
        <f>IF(Tabela2[[#This Row],[feat]]="","","Feat")</f>
        <v/>
      </c>
      <c r="Z6282" s="17" t="str">
        <f>CONCATENATE(INT(spotify_top_songs_audio_features[[#This Row],[duration_ms]]/(60*1000)),":",MOD(INT(spotify_top_songs_audio_features[[#This Row],[duration_ms]]/1000),60))</f>
        <v>3:6</v>
      </c>
      <c r="AA62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82" t="str">
        <f>spotify_top_songs_audio_features[[#This Row],[track_name]]</f>
        <v>Roaring 20s</v>
      </c>
    </row>
    <row r="6283" spans="1:28" x14ac:dyDescent="0.25">
      <c r="A6283" t="s">
        <v>6659</v>
      </c>
      <c r="B6283" t="s">
        <v>6660</v>
      </c>
      <c r="C6283" t="s">
        <v>6661</v>
      </c>
      <c r="D6283" t="s">
        <v>707</v>
      </c>
      <c r="E6283" t="s">
        <v>43</v>
      </c>
      <c r="F6283" t="s">
        <v>24</v>
      </c>
      <c r="G6283" t="s">
        <v>25</v>
      </c>
      <c r="H6283">
        <v>787</v>
      </c>
      <c r="I6283">
        <v>619</v>
      </c>
      <c r="J6283">
        <v>17</v>
      </c>
      <c r="K6283" t="s">
        <v>535</v>
      </c>
      <c r="L6283">
        <v>0</v>
      </c>
      <c r="M6283">
        <v>323</v>
      </c>
      <c r="N6283">
        <v>824</v>
      </c>
      <c r="O6283">
        <v>-732</v>
      </c>
      <c r="P6283">
        <v>12409</v>
      </c>
      <c r="Q6283">
        <v>127843</v>
      </c>
      <c r="R6283">
        <v>1</v>
      </c>
      <c r="S6283">
        <v>4302449</v>
      </c>
      <c r="U6283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6283" t="str">
        <f>IFERROR(MID(spotify_top_songs_audio_features[[#This Row],[artist_names]],SEARCH(",",spotify_top_songs_audio_features[[#This Row],[artist_names]])+2,99),"")</f>
        <v>Lil Baby, Lil Duke</v>
      </c>
      <c r="W6283" t="str">
        <f>spotify_top_songs_audio_features[[#This Row],[source]]</f>
        <v>TenThousand Projects, LLC</v>
      </c>
      <c r="X6283" s="1">
        <f>spotify_top_songs_audio_features[[#This Row],[streams]]</f>
        <v>4302449</v>
      </c>
      <c r="Y6283" t="str">
        <f>IF(Tabela2[[#This Row],[feat]]="","","Feat")</f>
        <v>Feat</v>
      </c>
      <c r="Z6283" s="17" t="str">
        <f>CONCATENATE(INT(spotify_top_songs_audio_features[[#This Row],[duration_ms]]/(60*1000)),":",MOD(INT(spotify_top_songs_audio_features[[#This Row],[duration_ms]]/1000),60))</f>
        <v>2:7</v>
      </c>
      <c r="AA62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283" t="str">
        <f>spotify_top_songs_audio_features[[#This Row],[track_name]]</f>
        <v>Mac 10 (feat. Lil Baby &amp; Lil Duke)</v>
      </c>
    </row>
    <row r="6284" spans="1:28" x14ac:dyDescent="0.25">
      <c r="A6284" t="s">
        <v>5379</v>
      </c>
      <c r="B6284" t="s">
        <v>5380</v>
      </c>
      <c r="C6284" t="s">
        <v>5381</v>
      </c>
      <c r="D6284" t="s">
        <v>254</v>
      </c>
      <c r="E6284" t="s">
        <v>31</v>
      </c>
      <c r="F6284" t="s">
        <v>24</v>
      </c>
      <c r="G6284" t="s">
        <v>25</v>
      </c>
      <c r="H6284">
        <v>502</v>
      </c>
      <c r="I6284">
        <v>633</v>
      </c>
      <c r="J6284">
        <v>419</v>
      </c>
      <c r="K6284" t="s">
        <v>5382</v>
      </c>
      <c r="L6284">
        <v>0</v>
      </c>
      <c r="M6284">
        <v>389</v>
      </c>
      <c r="N6284">
        <v>552</v>
      </c>
      <c r="O6284">
        <v>-58</v>
      </c>
      <c r="P6284">
        <v>83226</v>
      </c>
      <c r="Q6284">
        <v>349600</v>
      </c>
      <c r="R6284">
        <v>3</v>
      </c>
      <c r="S6284">
        <v>4297831</v>
      </c>
      <c r="U6284" t="str">
        <f>IFERROR(LEFT(spotify_top_songs_audio_features[[#This Row],[artist_names]],SEARCH(",",spotify_top_songs_audio_features[[#This Row],[artist_names]])-1),spotify_top_songs_audio_features[[#This Row],[artist_names]])</f>
        <v>Rick Ross</v>
      </c>
      <c r="V6284" t="str">
        <f>IFERROR(MID(spotify_top_songs_audio_features[[#This Row],[artist_names]],SEARCH(",",spotify_top_songs_audio_features[[#This Row],[artist_names]])+2,99),"")</f>
        <v>Drake</v>
      </c>
      <c r="W6284" t="str">
        <f>spotify_top_songs_audio_features[[#This Row],[source]]</f>
        <v>Epic</v>
      </c>
      <c r="X6284" s="1">
        <f>spotify_top_songs_audio_features[[#This Row],[streams]]</f>
        <v>4297831</v>
      </c>
      <c r="Y6284" t="str">
        <f>IF(Tabela2[[#This Row],[feat]]="","","Feat")</f>
        <v>Feat</v>
      </c>
      <c r="Z6284" s="17" t="str">
        <f>CONCATENATE(INT(spotify_top_songs_audio_features[[#This Row],[duration_ms]]/(60*1000)),":",MOD(INT(spotify_top_songs_audio_features[[#This Row],[duration_ms]]/1000),60))</f>
        <v>5:49</v>
      </c>
      <c r="AA62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84" t="str">
        <f>spotify_top_songs_audio_features[[#This Row],[track_name]]</f>
        <v>Gold Roses (feat. Drake)</v>
      </c>
    </row>
    <row r="6285" spans="1:28" x14ac:dyDescent="0.25">
      <c r="A6285" t="s">
        <v>9091</v>
      </c>
      <c r="B6285" t="s">
        <v>9092</v>
      </c>
      <c r="C6285" t="s">
        <v>9093</v>
      </c>
      <c r="D6285" t="s">
        <v>259</v>
      </c>
      <c r="E6285" t="s">
        <v>113</v>
      </c>
      <c r="F6285" t="s">
        <v>24</v>
      </c>
      <c r="G6285" t="s">
        <v>25</v>
      </c>
      <c r="H6285">
        <v>632</v>
      </c>
      <c r="I6285">
        <v>807</v>
      </c>
      <c r="J6285">
        <v>126</v>
      </c>
      <c r="K6285" t="s">
        <v>850</v>
      </c>
      <c r="L6285">
        <v>211</v>
      </c>
      <c r="M6285">
        <v>125</v>
      </c>
      <c r="N6285">
        <v>784</v>
      </c>
      <c r="O6285">
        <v>-5893</v>
      </c>
      <c r="P6285">
        <v>160174</v>
      </c>
      <c r="Q6285">
        <v>197933</v>
      </c>
      <c r="R6285">
        <v>2</v>
      </c>
      <c r="S6285">
        <v>4295985</v>
      </c>
      <c r="U6285" t="str">
        <f>IFERROR(LEFT(spotify_top_songs_audio_features[[#This Row],[artist_names]],SEARCH(",",spotify_top_songs_audio_features[[#This Row],[artist_names]])-1),spotify_top_songs_audio_features[[#This Row],[artist_names]])</f>
        <v>Gorillaz</v>
      </c>
      <c r="V6285" t="str">
        <f>IFERROR(MID(spotify_top_songs_audio_features[[#This Row],[artist_names]],SEARCH(",",spotify_top_songs_audio_features[[#This Row],[artist_names]])+2,99),"")</f>
        <v>George Benson</v>
      </c>
      <c r="W6285" t="str">
        <f>spotify_top_songs_audio_features[[#This Row],[source]]</f>
        <v>Parlophone UK</v>
      </c>
      <c r="X6285" s="1">
        <f>spotify_top_songs_audio_features[[#This Row],[streams]]</f>
        <v>4295985</v>
      </c>
      <c r="Y6285" t="str">
        <f>IF(Tabela2[[#This Row],[feat]]="","","Feat")</f>
        <v>Feat</v>
      </c>
      <c r="Z6285" s="17" t="str">
        <f>CONCATENATE(INT(spotify_top_songs_audio_features[[#This Row],[duration_ms]]/(60*1000)),":",MOD(INT(spotify_top_songs_audio_features[[#This Row],[duration_ms]]/1000),60))</f>
        <v>3:17</v>
      </c>
      <c r="AA62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285" t="str">
        <f>spotify_top_songs_audio_features[[#This Row],[track_name]]</f>
        <v>Humility (feat. George Benson)</v>
      </c>
    </row>
    <row r="6286" spans="1:28" x14ac:dyDescent="0.25">
      <c r="A6286" t="s">
        <v>4557</v>
      </c>
      <c r="B6286" t="s">
        <v>888</v>
      </c>
      <c r="C6286" t="s">
        <v>4558</v>
      </c>
      <c r="D6286" t="s">
        <v>436</v>
      </c>
      <c r="E6286" t="s">
        <v>43</v>
      </c>
      <c r="F6286" t="s">
        <v>24</v>
      </c>
      <c r="G6286" t="s">
        <v>25</v>
      </c>
      <c r="H6286">
        <v>642</v>
      </c>
      <c r="I6286">
        <v>289</v>
      </c>
      <c r="J6286">
        <v>367</v>
      </c>
      <c r="K6286" t="s">
        <v>4559</v>
      </c>
      <c r="L6286">
        <v>0</v>
      </c>
      <c r="M6286">
        <v>18</v>
      </c>
      <c r="N6286">
        <v>407</v>
      </c>
      <c r="O6286">
        <v>-9918</v>
      </c>
      <c r="P6286">
        <v>84996</v>
      </c>
      <c r="Q6286">
        <v>258373</v>
      </c>
      <c r="R6286">
        <v>1</v>
      </c>
      <c r="S6286">
        <v>4292924</v>
      </c>
      <c r="U6286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6286" t="str">
        <f>IFERROR(MID(spotify_top_songs_audio_features[[#This Row],[artist_names]],SEARCH(",",spotify_top_songs_audio_features[[#This Row],[artist_names]])+2,99),"")</f>
        <v/>
      </c>
      <c r="W6286" t="str">
        <f>spotify_top_songs_audio_features[[#This Row],[source]]</f>
        <v>Atlantic Records UK</v>
      </c>
      <c r="X6286" s="1">
        <f>spotify_top_songs_audio_features[[#This Row],[streams]]</f>
        <v>4292924</v>
      </c>
      <c r="Y6286" t="str">
        <f>IF(Tabela2[[#This Row],[feat]]="","","Feat")</f>
        <v/>
      </c>
      <c r="Z6286" s="17" t="str">
        <f>CONCATENATE(INT(spotify_top_songs_audio_features[[#This Row],[duration_ms]]/(60*1000)),":",MOD(INT(spotify_top_songs_audio_features[[#This Row],[duration_ms]]/1000),60))</f>
        <v>4:18</v>
      </c>
      <c r="AA62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286" t="str">
        <f>spotify_top_songs_audio_features[[#This Row],[track_name]]</f>
        <v>The A Team</v>
      </c>
    </row>
    <row r="6287" spans="1:28" x14ac:dyDescent="0.25">
      <c r="A6287" t="s">
        <v>4720</v>
      </c>
      <c r="B6287" t="s">
        <v>120</v>
      </c>
      <c r="C6287" t="s">
        <v>4721</v>
      </c>
      <c r="D6287" t="s">
        <v>122</v>
      </c>
      <c r="E6287" t="s">
        <v>86</v>
      </c>
      <c r="F6287" t="s">
        <v>32</v>
      </c>
      <c r="G6287" t="s">
        <v>25</v>
      </c>
      <c r="H6287">
        <v>746</v>
      </c>
      <c r="I6287">
        <v>338</v>
      </c>
      <c r="J6287">
        <v>109</v>
      </c>
      <c r="K6287" t="s">
        <v>3022</v>
      </c>
      <c r="L6287">
        <v>375</v>
      </c>
      <c r="M6287">
        <v>529</v>
      </c>
      <c r="N6287">
        <v>469</v>
      </c>
      <c r="O6287">
        <v>-13472</v>
      </c>
      <c r="P6287">
        <v>120053</v>
      </c>
      <c r="Q6287">
        <v>48423</v>
      </c>
      <c r="R6287">
        <v>1</v>
      </c>
      <c r="S6287">
        <v>4292822</v>
      </c>
      <c r="U6287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6287" t="str">
        <f>IFERROR(MID(spotify_top_songs_audio_features[[#This Row],[artist_names]],SEARCH(",",spotify_top_songs_audio_features[[#This Row],[artist_names]])+2,99),"")</f>
        <v/>
      </c>
      <c r="W6287" t="str">
        <f>spotify_top_songs_audio_features[[#This Row],[source]]</f>
        <v>Bad Vibes Forever, LLC</v>
      </c>
      <c r="X6287" s="1">
        <f>spotify_top_songs_audio_features[[#This Row],[streams]]</f>
        <v>4292822</v>
      </c>
      <c r="Y6287" t="str">
        <f>IF(Tabela2[[#This Row],[feat]]="","","Feat")</f>
        <v/>
      </c>
      <c r="Z6287" s="17" t="str">
        <f>CONCATENATE(INT(spotify_top_songs_audio_features[[#This Row],[duration_ms]]/(60*1000)),":",MOD(INT(spotify_top_songs_audio_features[[#This Row],[duration_ms]]/1000),60))</f>
        <v>0:48</v>
      </c>
      <c r="AA62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287" t="str">
        <f>spotify_top_songs_audio_features[[#This Row],[track_name]]</f>
        <v>love yourself (interlude)</v>
      </c>
    </row>
    <row r="6288" spans="1:28" x14ac:dyDescent="0.25">
      <c r="A6288" t="s">
        <v>14679</v>
      </c>
      <c r="B6288" t="s">
        <v>14680</v>
      </c>
      <c r="C6288" t="s">
        <v>14681</v>
      </c>
      <c r="D6288" t="s">
        <v>14682</v>
      </c>
      <c r="E6288" t="s">
        <v>142</v>
      </c>
      <c r="F6288" t="s">
        <v>24</v>
      </c>
      <c r="G6288" t="s">
        <v>25</v>
      </c>
      <c r="H6288">
        <v>673</v>
      </c>
      <c r="I6288">
        <v>76</v>
      </c>
      <c r="J6288">
        <v>186</v>
      </c>
      <c r="K6288" t="s">
        <v>2378</v>
      </c>
      <c r="L6288">
        <v>169</v>
      </c>
      <c r="M6288">
        <v>15</v>
      </c>
      <c r="N6288">
        <v>934</v>
      </c>
      <c r="O6288">
        <v>-6847</v>
      </c>
      <c r="P6288">
        <v>150225</v>
      </c>
      <c r="Q6288">
        <v>160667</v>
      </c>
      <c r="R6288">
        <v>1</v>
      </c>
      <c r="S6288">
        <v>4291810</v>
      </c>
      <c r="U6288" t="str">
        <f>IFERROR(LEFT(spotify_top_songs_audio_features[[#This Row],[artist_names]],SEARCH(",",spotify_top_songs_audio_features[[#This Row],[artist_names]])-1),spotify_top_songs_audio_features[[#This Row],[artist_names]])</f>
        <v>MC MM</v>
      </c>
      <c r="V6288" t="str">
        <f>IFERROR(MID(spotify_top_songs_audio_features[[#This Row],[artist_names]],SEARCH(",",spotify_top_songs_audio_features[[#This Row],[artist_names]])+2,99),"")</f>
        <v>DJ RD</v>
      </c>
      <c r="W6288" t="str">
        <f>spotify_top_songs_audio_features[[#This Row],[source]]</f>
        <v>KondZilla</v>
      </c>
      <c r="X6288" s="1">
        <f>spotify_top_songs_audio_features[[#This Row],[streams]]</f>
        <v>4291810</v>
      </c>
      <c r="Y6288" t="str">
        <f>IF(Tabela2[[#This Row],[feat]]="","","Feat")</f>
        <v>Feat</v>
      </c>
      <c r="Z6288" s="17" t="str">
        <f>CONCATENATE(INT(spotify_top_songs_audio_features[[#This Row],[duration_ms]]/(60*1000)),":",MOD(INT(spotify_top_songs_audio_features[[#This Row],[duration_ms]]/1000),60))</f>
        <v>2:40</v>
      </c>
      <c r="AA62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288" t="str">
        <f>spotify_top_songs_audio_features[[#This Row],[track_name]]</f>
        <v>Só Quer Vrau</v>
      </c>
    </row>
    <row r="6289" spans="1:28" x14ac:dyDescent="0.25">
      <c r="A6289" t="s">
        <v>686</v>
      </c>
      <c r="B6289" t="s">
        <v>687</v>
      </c>
      <c r="C6289" t="s">
        <v>688</v>
      </c>
      <c r="D6289" t="s">
        <v>30</v>
      </c>
      <c r="E6289" t="s">
        <v>86</v>
      </c>
      <c r="F6289" t="s">
        <v>32</v>
      </c>
      <c r="G6289" t="s">
        <v>25</v>
      </c>
      <c r="H6289">
        <v>8</v>
      </c>
      <c r="I6289">
        <v>956</v>
      </c>
      <c r="J6289">
        <v>178</v>
      </c>
      <c r="K6289" t="s">
        <v>274</v>
      </c>
      <c r="L6289">
        <v>0</v>
      </c>
      <c r="M6289">
        <v>107</v>
      </c>
      <c r="N6289">
        <v>65</v>
      </c>
      <c r="O6289">
        <v>-4432</v>
      </c>
      <c r="P6289">
        <v>90025</v>
      </c>
      <c r="Q6289">
        <v>252133</v>
      </c>
      <c r="R6289">
        <v>1</v>
      </c>
      <c r="S6289">
        <v>4289914</v>
      </c>
      <c r="U6289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289" t="str">
        <f>IFERROR(MID(spotify_top_songs_audio_features[[#This Row],[artist_names]],SEARCH(",",spotify_top_songs_audio_features[[#This Row],[artist_names]])+2,99),"")</f>
        <v/>
      </c>
      <c r="W6289" t="str">
        <f>spotify_top_songs_audio_features[[#This Row],[source]]</f>
        <v>Def Jam Recordings</v>
      </c>
      <c r="X6289" s="1">
        <f>spotify_top_songs_audio_features[[#This Row],[streams]]</f>
        <v>4289914</v>
      </c>
      <c r="Y6289" t="str">
        <f>IF(Tabela2[[#This Row],[feat]]="","","Feat")</f>
        <v/>
      </c>
      <c r="Z6289" s="17" t="str">
        <f>CONCATENATE(INT(spotify_top_songs_audio_features[[#This Row],[duration_ms]]/(60*1000)),":",MOD(INT(spotify_top_songs_audio_features[[#This Row],[duration_ms]]/1000),60))</f>
        <v>4:12</v>
      </c>
      <c r="AA62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289" t="str">
        <f>spotify_top_songs_audio_features[[#This Row],[track_name]]</f>
        <v>The Return</v>
      </c>
    </row>
    <row r="6290" spans="1:28" x14ac:dyDescent="0.25">
      <c r="A6290" t="s">
        <v>15361</v>
      </c>
      <c r="B6290" t="s">
        <v>15362</v>
      </c>
      <c r="C6290" t="s">
        <v>15363</v>
      </c>
      <c r="D6290" t="s">
        <v>30</v>
      </c>
      <c r="E6290" t="s">
        <v>31</v>
      </c>
      <c r="F6290" t="s">
        <v>24</v>
      </c>
      <c r="G6290" t="s">
        <v>25</v>
      </c>
      <c r="H6290">
        <v>725</v>
      </c>
      <c r="I6290">
        <v>809</v>
      </c>
      <c r="J6290">
        <v>309</v>
      </c>
      <c r="K6290" t="s">
        <v>6833</v>
      </c>
      <c r="L6290">
        <v>0</v>
      </c>
      <c r="M6290">
        <v>369</v>
      </c>
      <c r="N6290">
        <v>755</v>
      </c>
      <c r="O6290">
        <v>-4941</v>
      </c>
      <c r="P6290">
        <v>90991</v>
      </c>
      <c r="Q6290">
        <v>487960</v>
      </c>
      <c r="R6290">
        <v>1</v>
      </c>
      <c r="S6290">
        <v>4285515</v>
      </c>
      <c r="U6290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290" t="str">
        <f>IFERROR(MID(spotify_top_songs_audio_features[[#This Row],[artist_names]],SEARCH(",",spotify_top_songs_audio_features[[#This Row],[artist_names]])+2,99),"")</f>
        <v>Ghostface Killah, Raekwon, RZA, Method Man, Inspectah Deck, Cappadonna, Jackpot Scotty Wotty, U-God</v>
      </c>
      <c r="W6290" t="str">
        <f>spotify_top_songs_audio_features[[#This Row],[source]]</f>
        <v>Def Jam Recordings</v>
      </c>
      <c r="X6290" s="1">
        <f>spotify_top_songs_audio_features[[#This Row],[streams]]</f>
        <v>4285515</v>
      </c>
      <c r="Y6290" t="str">
        <f>IF(Tabela2[[#This Row],[feat]]="","","Feat")</f>
        <v>Feat</v>
      </c>
      <c r="Z6290" s="17" t="str">
        <f>CONCATENATE(INT(spotify_top_songs_audio_features[[#This Row],[duration_ms]]/(60*1000)),":",MOD(INT(spotify_top_songs_audio_features[[#This Row],[duration_ms]]/1000),60))</f>
        <v>8:7</v>
      </c>
      <c r="AA62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290" t="str">
        <f>spotify_top_songs_audio_features[[#This Row],[track_name]]</f>
        <v>Wu Tang Forever (ft. Ghostface Killah, Raekwon, RZA, Method Man, Inspectah Deck, Cappadonna, Jackpot Scotty Wotty, U-God, Masta Killa, GZA)</v>
      </c>
    </row>
    <row r="6291" spans="1:28" x14ac:dyDescent="0.25">
      <c r="A6291" t="s">
        <v>1321</v>
      </c>
      <c r="B6291" t="s">
        <v>1322</v>
      </c>
      <c r="C6291" t="s">
        <v>1323</v>
      </c>
      <c r="D6291" t="s">
        <v>48</v>
      </c>
      <c r="E6291" t="s">
        <v>86</v>
      </c>
      <c r="F6291" t="s">
        <v>32</v>
      </c>
      <c r="G6291" t="s">
        <v>64</v>
      </c>
      <c r="H6291">
        <v>52</v>
      </c>
      <c r="I6291">
        <v>594</v>
      </c>
      <c r="J6291">
        <v>462</v>
      </c>
      <c r="K6291" t="s">
        <v>196</v>
      </c>
      <c r="L6291">
        <v>0</v>
      </c>
      <c r="M6291">
        <v>185</v>
      </c>
      <c r="N6291">
        <v>393</v>
      </c>
      <c r="O6291">
        <v>-881</v>
      </c>
      <c r="P6291">
        <v>129216</v>
      </c>
      <c r="Q6291">
        <v>230240</v>
      </c>
      <c r="R6291">
        <v>1</v>
      </c>
      <c r="S6291">
        <v>4285014</v>
      </c>
      <c r="U6291" t="str">
        <f>IFERROR(LEFT(spotify_top_songs_audio_features[[#This Row],[artist_names]],SEARCH(",",spotify_top_songs_audio_features[[#This Row],[artist_names]])-1),spotify_top_songs_audio_features[[#This Row],[artist_names]])</f>
        <v>Metro Boomin</v>
      </c>
      <c r="V6291" t="str">
        <f>IFERROR(MID(spotify_top_songs_audio_features[[#This Row],[artist_names]],SEARCH(",",spotify_top_songs_audio_features[[#This Row],[artist_names]])+2,99),"")</f>
        <v>Swae Lee, Wizkid</v>
      </c>
      <c r="W6291" t="str">
        <f>spotify_top_songs_audio_features[[#This Row],[source]]</f>
        <v>Republic Records</v>
      </c>
      <c r="X6291" s="1">
        <f>spotify_top_songs_audio_features[[#This Row],[streams]]</f>
        <v>4285014</v>
      </c>
      <c r="Y6291" t="str">
        <f>IF(Tabela2[[#This Row],[feat]]="","","Feat")</f>
        <v>Feat</v>
      </c>
      <c r="Z6291" s="17" t="str">
        <f>CONCATENATE(INT(spotify_top_songs_audio_features[[#This Row],[duration_ms]]/(60*1000)),":",MOD(INT(spotify_top_songs_audio_features[[#This Row],[duration_ms]]/1000),60))</f>
        <v>3:50</v>
      </c>
      <c r="AA62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291" t="str">
        <f>spotify_top_songs_audio_features[[#This Row],[track_name]]</f>
        <v>Borrowed Love (feat. Swae Lee &amp; WizKid)</v>
      </c>
    </row>
    <row r="6292" spans="1:28" x14ac:dyDescent="0.25">
      <c r="A6292" t="s">
        <v>15556</v>
      </c>
      <c r="B6292" t="s">
        <v>15557</v>
      </c>
      <c r="C6292" t="s">
        <v>15558</v>
      </c>
      <c r="D6292" t="s">
        <v>1345</v>
      </c>
      <c r="E6292" t="s">
        <v>23</v>
      </c>
      <c r="F6292" t="s">
        <v>24</v>
      </c>
      <c r="G6292" t="s">
        <v>25</v>
      </c>
      <c r="H6292">
        <v>674</v>
      </c>
      <c r="I6292">
        <v>862</v>
      </c>
      <c r="J6292">
        <v>231</v>
      </c>
      <c r="K6292" t="s">
        <v>7581</v>
      </c>
      <c r="L6292">
        <v>0</v>
      </c>
      <c r="M6292">
        <v>113</v>
      </c>
      <c r="N6292">
        <v>357</v>
      </c>
      <c r="O6292">
        <v>-34</v>
      </c>
      <c r="P6292">
        <v>160073</v>
      </c>
      <c r="Q6292">
        <v>244470</v>
      </c>
      <c r="R6292">
        <v>1</v>
      </c>
      <c r="S6292">
        <v>4283784</v>
      </c>
      <c r="U6292" t="str">
        <f>IFERROR(LEFT(spotify_top_songs_audio_features[[#This Row],[artist_names]],SEARCH(",",spotify_top_songs_audio_features[[#This Row],[artist_names]])-1),spotify_top_songs_audio_features[[#This Row],[artist_names]])</f>
        <v>Tory Lanez</v>
      </c>
      <c r="V6292" t="str">
        <f>IFERROR(MID(spotify_top_songs_audio_features[[#This Row],[artist_names]],SEARCH(",",spotify_top_songs_audio_features[[#This Row],[artist_names]])+2,99),"")</f>
        <v>Gunna</v>
      </c>
      <c r="W6292" t="str">
        <f>spotify_top_songs_audio_features[[#This Row],[source]]</f>
        <v>Mad Love/Interscope Records</v>
      </c>
      <c r="X6292" s="1">
        <f>spotify_top_songs_audio_features[[#This Row],[streams]]</f>
        <v>4283784</v>
      </c>
      <c r="Y6292" t="str">
        <f>IF(Tabela2[[#This Row],[feat]]="","","Feat")</f>
        <v>Feat</v>
      </c>
      <c r="Z6292" s="17" t="str">
        <f>CONCATENATE(INT(spotify_top_songs_audio_features[[#This Row],[duration_ms]]/(60*1000)),":",MOD(INT(spotify_top_songs_audio_features[[#This Row],[duration_ms]]/1000),60))</f>
        <v>4:4</v>
      </c>
      <c r="AA62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292" t="str">
        <f>spotify_top_songs_audio_features[[#This Row],[track_name]]</f>
        <v>MiAMi (feat. Gunna)</v>
      </c>
    </row>
    <row r="6293" spans="1:28" x14ac:dyDescent="0.25">
      <c r="A6293" t="s">
        <v>10392</v>
      </c>
      <c r="B6293" t="s">
        <v>10393</v>
      </c>
      <c r="C6293" t="s">
        <v>10394</v>
      </c>
      <c r="D6293" t="s">
        <v>1959</v>
      </c>
      <c r="E6293" t="s">
        <v>469</v>
      </c>
      <c r="F6293" t="s">
        <v>24</v>
      </c>
      <c r="G6293" t="s">
        <v>152</v>
      </c>
      <c r="H6293">
        <v>541</v>
      </c>
      <c r="I6293">
        <v>69</v>
      </c>
      <c r="J6293">
        <v>206</v>
      </c>
      <c r="K6293" t="s">
        <v>7863</v>
      </c>
      <c r="L6293">
        <v>0</v>
      </c>
      <c r="M6293">
        <v>257</v>
      </c>
      <c r="N6293">
        <v>681</v>
      </c>
      <c r="O6293">
        <v>-5391</v>
      </c>
      <c r="P6293">
        <v>180239</v>
      </c>
      <c r="Q6293">
        <v>182026</v>
      </c>
      <c r="R6293">
        <v>1</v>
      </c>
      <c r="S6293">
        <v>4280976</v>
      </c>
      <c r="U6293" t="str">
        <f>IFERROR(LEFT(spotify_top_songs_audio_features[[#This Row],[artist_names]],SEARCH(",",spotify_top_songs_audio_features[[#This Row],[artist_names]])-1),spotify_top_songs_audio_features[[#This Row],[artist_names]])</f>
        <v>Louis Tomlinson</v>
      </c>
      <c r="V6293" t="str">
        <f>IFERROR(MID(spotify_top_songs_audio_features[[#This Row],[artist_names]],SEARCH(",",spotify_top_songs_audio_features[[#This Row],[artist_names]])+2,99),"")</f>
        <v/>
      </c>
      <c r="W6293" t="str">
        <f>spotify_top_songs_audio_features[[#This Row],[source]]</f>
        <v>Syco Music</v>
      </c>
      <c r="X6293" s="1">
        <f>spotify_top_songs_audio_features[[#This Row],[streams]]</f>
        <v>4280976</v>
      </c>
      <c r="Y6293" t="str">
        <f>IF(Tabela2[[#This Row],[feat]]="","","Feat")</f>
        <v/>
      </c>
      <c r="Z6293" s="17" t="str">
        <f>CONCATENATE(INT(spotify_top_songs_audio_features[[#This Row],[duration_ms]]/(60*1000)),":",MOD(INT(spotify_top_songs_audio_features[[#This Row],[duration_ms]]/1000),60))</f>
        <v>3:2</v>
      </c>
      <c r="AA62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293" t="str">
        <f>spotify_top_songs_audio_features[[#This Row],[track_name]]</f>
        <v>Miss You</v>
      </c>
    </row>
    <row r="6294" spans="1:28" x14ac:dyDescent="0.25">
      <c r="A6294" t="s">
        <v>17375</v>
      </c>
      <c r="B6294" t="s">
        <v>1668</v>
      </c>
      <c r="C6294" t="s">
        <v>14225</v>
      </c>
      <c r="D6294" t="s">
        <v>1156</v>
      </c>
      <c r="E6294" t="s">
        <v>58</v>
      </c>
      <c r="F6294" t="s">
        <v>32</v>
      </c>
      <c r="G6294" t="s">
        <v>25</v>
      </c>
      <c r="H6294">
        <v>845</v>
      </c>
      <c r="I6294">
        <v>657</v>
      </c>
      <c r="J6294">
        <v>847</v>
      </c>
      <c r="K6294" t="s">
        <v>720</v>
      </c>
      <c r="L6294">
        <v>0</v>
      </c>
      <c r="M6294">
        <v>736</v>
      </c>
      <c r="N6294">
        <v>753</v>
      </c>
      <c r="O6294">
        <v>-3457</v>
      </c>
      <c r="P6294">
        <v>83987</v>
      </c>
      <c r="Q6294">
        <v>198404</v>
      </c>
      <c r="R6294">
        <v>11</v>
      </c>
      <c r="S6294">
        <v>4280156</v>
      </c>
      <c r="U6294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6294" t="str">
        <f>IFERROR(MID(spotify_top_songs_audio_features[[#This Row],[artist_names]],SEARCH(",",spotify_top_songs_audio_features[[#This Row],[artist_names]])+2,99),"")</f>
        <v/>
      </c>
      <c r="W6294" t="str">
        <f>spotify_top_songs_audio_features[[#This Row],[source]]</f>
        <v>Aura Music Corp.</v>
      </c>
      <c r="X6294" s="1">
        <f>spotify_top_songs_audio_features[[#This Row],[streams]]</f>
        <v>4280156</v>
      </c>
      <c r="Y6294" t="str">
        <f>IF(Tabela2[[#This Row],[feat]]="","","Feat")</f>
        <v/>
      </c>
      <c r="Z6294" s="17" t="str">
        <f>CONCATENATE(INT(spotify_top_songs_audio_features[[#This Row],[duration_ms]]/(60*1000)),":",MOD(INT(spotify_top_songs_audio_features[[#This Row],[duration_ms]]/1000),60))</f>
        <v>3:18</v>
      </c>
      <c r="AA62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294" t="str">
        <f>spotify_top_songs_audio_features[[#This Row],[track_name]]</f>
        <v>Te Soñé de Nuevo</v>
      </c>
    </row>
    <row r="6295" spans="1:28" x14ac:dyDescent="0.25">
      <c r="A6295" t="s">
        <v>16742</v>
      </c>
      <c r="B6295" t="s">
        <v>1051</v>
      </c>
      <c r="C6295" t="s">
        <v>1052</v>
      </c>
      <c r="D6295" t="s">
        <v>1053</v>
      </c>
      <c r="E6295" t="s">
        <v>97</v>
      </c>
      <c r="F6295" t="s">
        <v>24</v>
      </c>
      <c r="G6295" t="s">
        <v>25</v>
      </c>
      <c r="H6295">
        <v>49</v>
      </c>
      <c r="I6295">
        <v>44</v>
      </c>
      <c r="J6295">
        <v>353</v>
      </c>
      <c r="K6295" t="s">
        <v>16743</v>
      </c>
      <c r="L6295">
        <v>103</v>
      </c>
      <c r="M6295">
        <v>186</v>
      </c>
      <c r="N6295">
        <v>91</v>
      </c>
      <c r="O6295">
        <v>-776</v>
      </c>
      <c r="P6295">
        <v>173095</v>
      </c>
      <c r="Q6295">
        <v>227533</v>
      </c>
      <c r="R6295">
        <v>3</v>
      </c>
      <c r="S6295">
        <v>4277967</v>
      </c>
      <c r="U6295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6295" t="str">
        <f>IFERROR(MID(spotify_top_songs_audio_features[[#This Row],[artist_names]],SEARCH(",",spotify_top_songs_audio_features[[#This Row],[artist_names]])+2,99),"")</f>
        <v>Metro Boomin, 21 Savage</v>
      </c>
      <c r="W6295" t="str">
        <f>spotify_top_songs_audio_features[[#This Row],[source]]</f>
        <v>Republic/MB/Big Sean</v>
      </c>
      <c r="X6295" s="1">
        <f>spotify_top_songs_audio_features[[#This Row],[streams]]</f>
        <v>4277967</v>
      </c>
      <c r="Y6295" t="str">
        <f>IF(Tabela2[[#This Row],[feat]]="","","Feat")</f>
        <v>Feat</v>
      </c>
      <c r="Z6295" s="17" t="str">
        <f>CONCATENATE(INT(spotify_top_songs_audio_features[[#This Row],[duration_ms]]/(60*1000)),":",MOD(INT(spotify_top_songs_audio_features[[#This Row],[duration_ms]]/1000),60))</f>
        <v>3:47</v>
      </c>
      <c r="AA62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295" t="str">
        <f>spotify_top_songs_audio_features[[#This Row],[track_name]]</f>
        <v>Pull Up N Wreck (&amp; Metro Boomin)</v>
      </c>
    </row>
    <row r="6296" spans="1:28" x14ac:dyDescent="0.25">
      <c r="A6296" t="s">
        <v>3689</v>
      </c>
      <c r="B6296" t="s">
        <v>3690</v>
      </c>
      <c r="C6296" t="s">
        <v>3691</v>
      </c>
      <c r="D6296" t="s">
        <v>1306</v>
      </c>
      <c r="E6296" t="s">
        <v>23</v>
      </c>
      <c r="F6296" t="s">
        <v>24</v>
      </c>
      <c r="G6296" t="s">
        <v>25</v>
      </c>
      <c r="H6296">
        <v>527</v>
      </c>
      <c r="I6296">
        <v>486</v>
      </c>
      <c r="J6296">
        <v>508</v>
      </c>
      <c r="K6296" t="s">
        <v>3692</v>
      </c>
      <c r="L6296">
        <v>1.2799999999999999E-4</v>
      </c>
      <c r="M6296">
        <v>119</v>
      </c>
      <c r="N6296">
        <v>255</v>
      </c>
      <c r="O6296">
        <v>-5267</v>
      </c>
      <c r="P6296">
        <v>107906</v>
      </c>
      <c r="Q6296">
        <v>187653</v>
      </c>
      <c r="R6296">
        <v>1</v>
      </c>
      <c r="S6296">
        <v>4275939</v>
      </c>
      <c r="U6296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6296" t="str">
        <f>IFERROR(MID(spotify_top_songs_audio_features[[#This Row],[artist_names]],SEARCH(",",spotify_top_songs_audio_features[[#This Row],[artist_names]])+2,99),"")</f>
        <v>Arthur Hanlon</v>
      </c>
      <c r="W6296" t="str">
        <f>spotify_top_songs_audio_features[[#This Row],[source]]</f>
        <v>VP Records Corp/Dimelo Vi</v>
      </c>
      <c r="X6296" s="1">
        <f>spotify_top_songs_audio_features[[#This Row],[streams]]</f>
        <v>4275939</v>
      </c>
      <c r="Y6296" t="str">
        <f>IF(Tabela2[[#This Row],[feat]]="","","Feat")</f>
        <v>Feat</v>
      </c>
      <c r="Z6296" s="17" t="str">
        <f>CONCATENATE(INT(spotify_top_songs_audio_features[[#This Row],[duration_ms]]/(60*1000)),":",MOD(INT(spotify_top_songs_audio_features[[#This Row],[duration_ms]]/1000),60))</f>
        <v>3:7</v>
      </c>
      <c r="AA62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296" t="str">
        <f>spotify_top_songs_audio_features[[#This Row],[track_name]]</f>
        <v>Aura</v>
      </c>
    </row>
    <row r="6297" spans="1:28" x14ac:dyDescent="0.25">
      <c r="A6297" t="s">
        <v>5241</v>
      </c>
      <c r="B6297" t="s">
        <v>2175</v>
      </c>
      <c r="C6297" t="s">
        <v>5242</v>
      </c>
      <c r="D6297" t="s">
        <v>1101</v>
      </c>
      <c r="E6297" t="s">
        <v>58</v>
      </c>
      <c r="F6297" t="s">
        <v>32</v>
      </c>
      <c r="G6297" t="s">
        <v>25</v>
      </c>
      <c r="H6297">
        <v>605</v>
      </c>
      <c r="I6297">
        <v>8</v>
      </c>
      <c r="J6297">
        <v>545</v>
      </c>
      <c r="K6297" t="s">
        <v>5243</v>
      </c>
      <c r="L6297">
        <v>562</v>
      </c>
      <c r="M6297">
        <v>121</v>
      </c>
      <c r="N6297">
        <v>836</v>
      </c>
      <c r="O6297">
        <v>-6235</v>
      </c>
      <c r="P6297">
        <v>128074</v>
      </c>
      <c r="Q6297">
        <v>211880</v>
      </c>
      <c r="R6297">
        <v>1</v>
      </c>
      <c r="S6297">
        <v>4263880</v>
      </c>
      <c r="U6297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6297" t="str">
        <f>IFERROR(MID(spotify_top_songs_audio_features[[#This Row],[artist_names]],SEARCH(",",spotify_top_songs_audio_features[[#This Row],[artist_names]])+2,99),"")</f>
        <v/>
      </c>
      <c r="W6297" t="str">
        <f>spotify_top_songs_audio_features[[#This Row],[source]]</f>
        <v>Universal Music AB</v>
      </c>
      <c r="X6297" s="1">
        <f>spotify_top_songs_audio_features[[#This Row],[streams]]</f>
        <v>4263880</v>
      </c>
      <c r="Y6297" t="str">
        <f>IF(Tabela2[[#This Row],[feat]]="","","Feat")</f>
        <v/>
      </c>
      <c r="Z6297" s="17" t="str">
        <f>CONCATENATE(INT(spotify_top_songs_audio_features[[#This Row],[duration_ms]]/(60*1000)),":",MOD(INT(spotify_top_songs_audio_features[[#This Row],[duration_ms]]/1000),60))</f>
        <v>3:31</v>
      </c>
      <c r="AA62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297" t="str">
        <f>spotify_top_songs_audio_features[[#This Row],[track_name]]</f>
        <v>Silhouettes - Original Radio Edit</v>
      </c>
    </row>
    <row r="6298" spans="1:28" x14ac:dyDescent="0.25">
      <c r="A6298" t="s">
        <v>16224</v>
      </c>
      <c r="B6298" t="s">
        <v>9801</v>
      </c>
      <c r="C6298" t="s">
        <v>16225</v>
      </c>
      <c r="D6298" t="s">
        <v>85</v>
      </c>
      <c r="E6298" t="s">
        <v>70</v>
      </c>
      <c r="F6298" t="s">
        <v>24</v>
      </c>
      <c r="G6298" t="s">
        <v>25</v>
      </c>
      <c r="H6298">
        <v>662</v>
      </c>
      <c r="I6298">
        <v>827</v>
      </c>
      <c r="J6298">
        <v>624</v>
      </c>
      <c r="K6298" t="s">
        <v>2640</v>
      </c>
      <c r="L6298">
        <v>165</v>
      </c>
      <c r="M6298">
        <v>86</v>
      </c>
      <c r="N6298">
        <v>477</v>
      </c>
      <c r="O6298">
        <v>-5891</v>
      </c>
      <c r="P6298">
        <v>115014</v>
      </c>
      <c r="Q6298">
        <v>208742</v>
      </c>
      <c r="R6298">
        <v>1</v>
      </c>
      <c r="S6298">
        <v>4262643</v>
      </c>
      <c r="U6298" t="str">
        <f>IFERROR(LEFT(spotify_top_songs_audio_features[[#This Row],[artist_names]],SEARCH(",",spotify_top_songs_audio_features[[#This Row],[artist_names]])-1),spotify_top_songs_audio_features[[#This Row],[artist_names]])</f>
        <v>The 1975</v>
      </c>
      <c r="V6298" t="str">
        <f>IFERROR(MID(spotify_top_songs_audio_features[[#This Row],[artist_names]],SEARCH(",",spotify_top_songs_audio_features[[#This Row],[artist_names]])+2,99),"")</f>
        <v/>
      </c>
      <c r="W6298" t="str">
        <f>spotify_top_songs_audio_features[[#This Row],[source]]</f>
        <v>Polydor Records</v>
      </c>
      <c r="X6298" s="1">
        <f>spotify_top_songs_audio_features[[#This Row],[streams]]</f>
        <v>4262643</v>
      </c>
      <c r="Y6298" t="str">
        <f>IF(Tabela2[[#This Row],[feat]]="","","Feat")</f>
        <v/>
      </c>
      <c r="Z6298" s="17" t="str">
        <f>CONCATENATE(INT(spotify_top_songs_audio_features[[#This Row],[duration_ms]]/(60*1000)),":",MOD(INT(spotify_top_songs_audio_features[[#This Row],[duration_ms]]/1000),60))</f>
        <v>3:28</v>
      </c>
      <c r="AA62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298" t="str">
        <f>spotify_top_songs_audio_features[[#This Row],[track_name]]</f>
        <v>TOOTIMETOOTIMETOOTIME</v>
      </c>
    </row>
    <row r="6299" spans="1:28" x14ac:dyDescent="0.25">
      <c r="A6299" t="s">
        <v>17587</v>
      </c>
      <c r="B6299" t="s">
        <v>3767</v>
      </c>
      <c r="C6299" t="s">
        <v>17588</v>
      </c>
      <c r="D6299" t="s">
        <v>3769</v>
      </c>
      <c r="E6299" t="s">
        <v>23</v>
      </c>
      <c r="F6299" t="s">
        <v>32</v>
      </c>
      <c r="G6299" t="s">
        <v>25</v>
      </c>
      <c r="H6299">
        <v>821</v>
      </c>
      <c r="I6299">
        <v>636</v>
      </c>
      <c r="J6299">
        <v>899</v>
      </c>
      <c r="K6299" t="s">
        <v>7263</v>
      </c>
      <c r="L6299">
        <v>0</v>
      </c>
      <c r="M6299">
        <v>104</v>
      </c>
      <c r="N6299">
        <v>4</v>
      </c>
      <c r="O6299">
        <v>-6038</v>
      </c>
      <c r="P6299">
        <v>142008</v>
      </c>
      <c r="Q6299">
        <v>162268</v>
      </c>
      <c r="R6299">
        <v>1</v>
      </c>
      <c r="S6299">
        <v>4250843</v>
      </c>
      <c r="U6299" t="str">
        <f>IFERROR(LEFT(spotify_top_songs_audio_features[[#This Row],[artist_names]],SEARCH(",",spotify_top_songs_audio_features[[#This Row],[artist_names]])-1),spotify_top_songs_audio_features[[#This Row],[artist_names]])</f>
        <v>Lil Baby</v>
      </c>
      <c r="V6299" t="str">
        <f>IFERROR(MID(spotify_top_songs_audio_features[[#This Row],[artist_names]],SEARCH(",",spotify_top_songs_audio_features[[#This Row],[artist_names]])+2,99),"")</f>
        <v>Gunna</v>
      </c>
      <c r="W6299" t="str">
        <f>spotify_top_songs_audio_features[[#This Row],[source]]</f>
        <v>Quality Control Music/Young Stoner Life Records, a 300 Entertainment Label/Motown Records/Capitol Records</v>
      </c>
      <c r="X6299" s="1">
        <f>spotify_top_songs_audio_features[[#This Row],[streams]]</f>
        <v>4250843</v>
      </c>
      <c r="Y6299" t="str">
        <f>IF(Tabela2[[#This Row],[feat]]="","","Feat")</f>
        <v>Feat</v>
      </c>
      <c r="Z6299" s="17" t="str">
        <f>CONCATENATE(INT(spotify_top_songs_audio_features[[#This Row],[duration_ms]]/(60*1000)),":",MOD(INT(spotify_top_songs_audio_features[[#This Row],[duration_ms]]/1000),60))</f>
        <v>2:42</v>
      </c>
      <c r="AA62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299" t="str">
        <f>spotify_top_songs_audio_features[[#This Row],[track_name]]</f>
        <v>Business Is Business (Lil Baby &amp; Gunna)</v>
      </c>
    </row>
    <row r="6300" spans="1:28" x14ac:dyDescent="0.25">
      <c r="A6300" t="s">
        <v>5853</v>
      </c>
      <c r="B6300" t="s">
        <v>5854</v>
      </c>
      <c r="C6300" t="s">
        <v>5855</v>
      </c>
      <c r="D6300" t="s">
        <v>5856</v>
      </c>
      <c r="E6300" t="s">
        <v>86</v>
      </c>
      <c r="F6300" t="s">
        <v>32</v>
      </c>
      <c r="G6300" t="s">
        <v>25</v>
      </c>
      <c r="H6300">
        <v>589</v>
      </c>
      <c r="I6300">
        <v>758</v>
      </c>
      <c r="J6300">
        <v>117</v>
      </c>
      <c r="K6300" t="s">
        <v>5857</v>
      </c>
      <c r="L6300">
        <v>0</v>
      </c>
      <c r="M6300">
        <v>606</v>
      </c>
      <c r="N6300">
        <v>589</v>
      </c>
      <c r="O6300">
        <v>-4578</v>
      </c>
      <c r="P6300">
        <v>101037</v>
      </c>
      <c r="Q6300">
        <v>183676</v>
      </c>
      <c r="R6300">
        <v>1</v>
      </c>
      <c r="S6300">
        <v>4250022</v>
      </c>
      <c r="U6300" t="str">
        <f>IFERROR(LEFT(spotify_top_songs_audio_features[[#This Row],[artist_names]],SEARCH(",",spotify_top_songs_audio_features[[#This Row],[artist_names]])-1),spotify_top_songs_audio_features[[#This Row],[artist_names]])</f>
        <v>Eleni Foureira</v>
      </c>
      <c r="V6300" t="str">
        <f>IFERROR(MID(spotify_top_songs_audio_features[[#This Row],[artist_names]],SEARCH(",",spotify_top_songs_audio_features[[#This Row],[artist_names]])+2,99),"")</f>
        <v/>
      </c>
      <c r="W6300" t="str">
        <f>spotify_top_songs_audio_features[[#This Row],[source]]</f>
        <v>A-P Records</v>
      </c>
      <c r="X6300" s="1">
        <f>spotify_top_songs_audio_features[[#This Row],[streams]]</f>
        <v>4250022</v>
      </c>
      <c r="Y6300" t="str">
        <f>IF(Tabela2[[#This Row],[feat]]="","","Feat")</f>
        <v/>
      </c>
      <c r="Z6300" s="17" t="str">
        <f>CONCATENATE(INT(spotify_top_songs_audio_features[[#This Row],[duration_ms]]/(60*1000)),":",MOD(INT(spotify_top_songs_audio_features[[#This Row],[duration_ms]]/1000),60))</f>
        <v>3:3</v>
      </c>
      <c r="AA63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300" t="str">
        <f>spotify_top_songs_audio_features[[#This Row],[track_name]]</f>
        <v>Fuego</v>
      </c>
    </row>
    <row r="6301" spans="1:28" x14ac:dyDescent="0.25">
      <c r="A6301" t="s">
        <v>9576</v>
      </c>
      <c r="B6301" t="s">
        <v>687</v>
      </c>
      <c r="C6301" t="s">
        <v>9577</v>
      </c>
      <c r="D6301" t="s">
        <v>30</v>
      </c>
      <c r="E6301" t="s">
        <v>31</v>
      </c>
      <c r="F6301" t="s">
        <v>24</v>
      </c>
      <c r="G6301" t="s">
        <v>64</v>
      </c>
      <c r="H6301">
        <v>719</v>
      </c>
      <c r="I6301">
        <v>167</v>
      </c>
      <c r="J6301">
        <v>889</v>
      </c>
      <c r="K6301" t="s">
        <v>5193</v>
      </c>
      <c r="L6301">
        <v>0</v>
      </c>
      <c r="M6301">
        <v>152</v>
      </c>
      <c r="N6301">
        <v>161</v>
      </c>
      <c r="O6301">
        <v>-18942</v>
      </c>
      <c r="P6301">
        <v>119082</v>
      </c>
      <c r="Q6301">
        <v>122093</v>
      </c>
      <c r="R6301">
        <v>1</v>
      </c>
      <c r="S6301">
        <v>4248642</v>
      </c>
      <c r="U6301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301" t="str">
        <f>IFERROR(MID(spotify_top_songs_audio_features[[#This Row],[artist_names]],SEARCH(",",spotify_top_songs_audio_features[[#This Row],[artist_names]])+2,99),"")</f>
        <v/>
      </c>
      <c r="W6301" t="str">
        <f>spotify_top_songs_audio_features[[#This Row],[source]]</f>
        <v>Def Jam Recordings</v>
      </c>
      <c r="X6301" s="1">
        <f>spotify_top_songs_audio_features[[#This Row],[streams]]</f>
        <v>4248642</v>
      </c>
      <c r="Y6301" t="str">
        <f>IF(Tabela2[[#This Row],[feat]]="","","Feat")</f>
        <v/>
      </c>
      <c r="Z6301" s="17" t="str">
        <f>CONCATENATE(INT(spotify_top_songs_audio_features[[#This Row],[duration_ms]]/(60*1000)),":",MOD(INT(spotify_top_songs_audio_features[[#This Row],[duration_ms]]/1000),60))</f>
        <v>2:2</v>
      </c>
      <c r="AA63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01" t="str">
        <f>spotify_top_songs_audio_features[[#This Row],[track_name]]</f>
        <v>Grandpa's Space Ship</v>
      </c>
    </row>
    <row r="6302" spans="1:28" x14ac:dyDescent="0.25">
      <c r="A6302" t="s">
        <v>12089</v>
      </c>
      <c r="B6302" t="s">
        <v>1015</v>
      </c>
      <c r="C6302" t="s">
        <v>12090</v>
      </c>
      <c r="D6302" t="s">
        <v>1017</v>
      </c>
      <c r="E6302" t="s">
        <v>31</v>
      </c>
      <c r="F6302" t="s">
        <v>32</v>
      </c>
      <c r="G6302" t="s">
        <v>25</v>
      </c>
      <c r="H6302">
        <v>683</v>
      </c>
      <c r="I6302">
        <v>329</v>
      </c>
      <c r="J6302">
        <v>123</v>
      </c>
      <c r="K6302" t="s">
        <v>128</v>
      </c>
      <c r="L6302">
        <v>3.7399999999999998E-4</v>
      </c>
      <c r="M6302">
        <v>127</v>
      </c>
      <c r="N6302">
        <v>229</v>
      </c>
      <c r="O6302">
        <v>-9155</v>
      </c>
      <c r="P6302">
        <v>149957</v>
      </c>
      <c r="Q6302">
        <v>245664</v>
      </c>
      <c r="R6302">
        <v>1</v>
      </c>
      <c r="S6302">
        <v>4241959</v>
      </c>
      <c r="U6302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6302" t="str">
        <f>IFERROR(MID(spotify_top_songs_audio_features[[#This Row],[artist_names]],SEARCH(",",spotify_top_songs_audio_features[[#This Row],[artist_names]])+2,99),"")</f>
        <v/>
      </c>
      <c r="W6302" t="str">
        <f>spotify_top_songs_audio_features[[#This Row],[source]]</f>
        <v>Quality Control Music, LLC</v>
      </c>
      <c r="X6302" s="1">
        <f>spotify_top_songs_audio_features[[#This Row],[streams]]</f>
        <v>4241959</v>
      </c>
      <c r="Y6302" t="str">
        <f>IF(Tabela2[[#This Row],[feat]]="","","Feat")</f>
        <v/>
      </c>
      <c r="Z6302" s="17" t="str">
        <f>CONCATENATE(INT(spotify_top_songs_audio_features[[#This Row],[duration_ms]]/(60*1000)),":",MOD(INT(spotify_top_songs_audio_features[[#This Row],[duration_ms]]/1000),60))</f>
        <v>4:5</v>
      </c>
      <c r="AA63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02" t="str">
        <f>spotify_top_songs_audio_features[[#This Row],[track_name]]</f>
        <v>Too Much Jewelry</v>
      </c>
    </row>
    <row r="6303" spans="1:28" x14ac:dyDescent="0.25">
      <c r="A6303" t="s">
        <v>10859</v>
      </c>
      <c r="B6303" t="s">
        <v>10860</v>
      </c>
      <c r="C6303" t="s">
        <v>10861</v>
      </c>
      <c r="D6303" t="s">
        <v>7754</v>
      </c>
      <c r="E6303" t="s">
        <v>113</v>
      </c>
      <c r="F6303" t="s">
        <v>24</v>
      </c>
      <c r="G6303" t="s">
        <v>25</v>
      </c>
      <c r="H6303">
        <v>686</v>
      </c>
      <c r="I6303">
        <v>842</v>
      </c>
      <c r="J6303">
        <v>1</v>
      </c>
      <c r="K6303" t="s">
        <v>2429</v>
      </c>
      <c r="L6303">
        <v>0</v>
      </c>
      <c r="M6303">
        <v>683</v>
      </c>
      <c r="N6303">
        <v>519</v>
      </c>
      <c r="O6303">
        <v>-4423</v>
      </c>
      <c r="P6303">
        <v>115944</v>
      </c>
      <c r="Q6303">
        <v>224483</v>
      </c>
      <c r="R6303">
        <v>1</v>
      </c>
      <c r="S6303">
        <v>4241042</v>
      </c>
      <c r="U6303" t="str">
        <f>IFERROR(LEFT(spotify_top_songs_audio_features[[#This Row],[artist_names]],SEARCH(",",spotify_top_songs_audio_features[[#This Row],[artist_names]])-1),spotify_top_songs_audio_features[[#This Row],[artist_names]])</f>
        <v>EXO</v>
      </c>
      <c r="V6303" t="str">
        <f>IFERROR(MID(spotify_top_songs_audio_features[[#This Row],[artist_names]],SEARCH(",",spotify_top_songs_audio_features[[#This Row],[artist_names]])+2,99),"")</f>
        <v/>
      </c>
      <c r="W6303" t="str">
        <f>spotify_top_songs_audio_features[[#This Row],[source]]</f>
        <v>SM Entertainment</v>
      </c>
      <c r="X6303" s="1">
        <f>spotify_top_songs_audio_features[[#This Row],[streams]]</f>
        <v>4241042</v>
      </c>
      <c r="Y6303" t="str">
        <f>IF(Tabela2[[#This Row],[feat]]="","","Feat")</f>
        <v/>
      </c>
      <c r="Z6303" s="17" t="str">
        <f>CONCATENATE(INT(spotify_top_songs_audio_features[[#This Row],[duration_ms]]/(60*1000)),":",MOD(INT(spotify_top_songs_audio_features[[#This Row],[duration_ms]]/1000),60))</f>
        <v>3:44</v>
      </c>
      <c r="AA63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303" t="str">
        <f>spotify_top_songs_audio_features[[#This Row],[track_name]]</f>
        <v>Tempo</v>
      </c>
    </row>
    <row r="6304" spans="1:28" x14ac:dyDescent="0.25">
      <c r="A6304" t="s">
        <v>12130</v>
      </c>
      <c r="B6304" t="s">
        <v>293</v>
      </c>
      <c r="C6304" t="s">
        <v>12131</v>
      </c>
      <c r="D6304" t="s">
        <v>85</v>
      </c>
      <c r="E6304" t="s">
        <v>23</v>
      </c>
      <c r="F6304" t="s">
        <v>24</v>
      </c>
      <c r="G6304" t="s">
        <v>25</v>
      </c>
      <c r="H6304">
        <v>415</v>
      </c>
      <c r="I6304">
        <v>402</v>
      </c>
      <c r="J6304">
        <v>354</v>
      </c>
      <c r="K6304" t="s">
        <v>1159</v>
      </c>
      <c r="L6304">
        <v>677</v>
      </c>
      <c r="M6304">
        <v>198</v>
      </c>
      <c r="N6304">
        <v>237</v>
      </c>
      <c r="O6304">
        <v>-9063</v>
      </c>
      <c r="P6304">
        <v>144033</v>
      </c>
      <c r="Q6304">
        <v>295569</v>
      </c>
      <c r="R6304">
        <v>1</v>
      </c>
      <c r="S6304">
        <v>4239120</v>
      </c>
      <c r="U6304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6304" t="str">
        <f>IFERROR(MID(spotify_top_songs_audio_features[[#This Row],[artist_names]],SEARCH(",",spotify_top_songs_audio_features[[#This Row],[artist_names]])+2,99),"")</f>
        <v/>
      </c>
      <c r="W6304" t="str">
        <f>spotify_top_songs_audio_features[[#This Row],[source]]</f>
        <v>Polydor Records</v>
      </c>
      <c r="X6304" s="1">
        <f>spotify_top_songs_audio_features[[#This Row],[streams]]</f>
        <v>4239120</v>
      </c>
      <c r="Y6304" t="str">
        <f>IF(Tabela2[[#This Row],[feat]]="","","Feat")</f>
        <v/>
      </c>
      <c r="Z6304" s="17" t="str">
        <f>CONCATENATE(INT(spotify_top_songs_audio_features[[#This Row],[duration_ms]]/(60*1000)),":",MOD(INT(spotify_top_songs_audio_features[[#This Row],[duration_ms]]/1000),60))</f>
        <v>4:55</v>
      </c>
      <c r="AA63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304" t="str">
        <f>spotify_top_songs_audio_features[[#This Row],[track_name]]</f>
        <v>13 Beaches</v>
      </c>
    </row>
    <row r="6305" spans="1:28" x14ac:dyDescent="0.25">
      <c r="A6305" t="s">
        <v>12846</v>
      </c>
      <c r="B6305" t="s">
        <v>6138</v>
      </c>
      <c r="C6305" t="s">
        <v>12847</v>
      </c>
      <c r="D6305" t="s">
        <v>6140</v>
      </c>
      <c r="E6305" t="s">
        <v>102</v>
      </c>
      <c r="F6305" t="s">
        <v>32</v>
      </c>
      <c r="G6305" t="s">
        <v>25</v>
      </c>
      <c r="H6305">
        <v>777</v>
      </c>
      <c r="I6305">
        <v>668</v>
      </c>
      <c r="J6305">
        <v>107</v>
      </c>
      <c r="K6305" t="s">
        <v>1133</v>
      </c>
      <c r="L6305">
        <v>0</v>
      </c>
      <c r="M6305">
        <v>778</v>
      </c>
      <c r="N6305">
        <v>243</v>
      </c>
      <c r="O6305">
        <v>-8837</v>
      </c>
      <c r="P6305">
        <v>103036</v>
      </c>
      <c r="Q6305">
        <v>237014</v>
      </c>
      <c r="R6305">
        <v>1</v>
      </c>
      <c r="S6305">
        <v>4238492</v>
      </c>
      <c r="U6305" t="str">
        <f>IFERROR(LEFT(spotify_top_songs_audio_features[[#This Row],[artist_names]],SEARCH(",",spotify_top_songs_audio_features[[#This Row],[artist_names]])-1),spotify_top_songs_audio_features[[#This Row],[artist_names]])</f>
        <v>PNL</v>
      </c>
      <c r="V6305" t="str">
        <f>IFERROR(MID(spotify_top_songs_audio_features[[#This Row],[artist_names]],SEARCH(",",spotify_top_songs_audio_features[[#This Row],[artist_names]])+2,99),"")</f>
        <v/>
      </c>
      <c r="W6305" t="str">
        <f>spotify_top_songs_audio_features[[#This Row],[source]]</f>
        <v>QLF Records</v>
      </c>
      <c r="X6305" s="1">
        <f>spotify_top_songs_audio_features[[#This Row],[streams]]</f>
        <v>4238492</v>
      </c>
      <c r="Y6305" t="str">
        <f>IF(Tabela2[[#This Row],[feat]]="","","Feat")</f>
        <v/>
      </c>
      <c r="Z6305" s="17" t="str">
        <f>CONCATENATE(INT(spotify_top_songs_audio_features[[#This Row],[duration_ms]]/(60*1000)),":",MOD(INT(spotify_top_songs_audio_features[[#This Row],[duration_ms]]/1000),60))</f>
        <v>3:57</v>
      </c>
      <c r="AA63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305" t="str">
        <f>spotify_top_songs_audio_features[[#This Row],[track_name]]</f>
        <v>91's</v>
      </c>
    </row>
    <row r="6306" spans="1:28" x14ac:dyDescent="0.25">
      <c r="A6306" t="s">
        <v>16271</v>
      </c>
      <c r="B6306" t="s">
        <v>705</v>
      </c>
      <c r="C6306" t="s">
        <v>16272</v>
      </c>
      <c r="D6306" t="s">
        <v>707</v>
      </c>
      <c r="E6306" t="s">
        <v>97</v>
      </c>
      <c r="F6306" t="s">
        <v>32</v>
      </c>
      <c r="G6306" t="s">
        <v>25</v>
      </c>
      <c r="H6306">
        <v>776</v>
      </c>
      <c r="I6306">
        <v>608</v>
      </c>
      <c r="J6306">
        <v>104</v>
      </c>
      <c r="K6306" t="s">
        <v>188</v>
      </c>
      <c r="L6306">
        <v>0</v>
      </c>
      <c r="M6306">
        <v>932</v>
      </c>
      <c r="N6306">
        <v>402</v>
      </c>
      <c r="O6306">
        <v>-6478</v>
      </c>
      <c r="P6306">
        <v>156025</v>
      </c>
      <c r="Q6306">
        <v>116681</v>
      </c>
      <c r="R6306">
        <v>1</v>
      </c>
      <c r="S6306">
        <v>4232996</v>
      </c>
      <c r="U6306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6306" t="str">
        <f>IFERROR(MID(spotify_top_songs_audio_features[[#This Row],[artist_names]],SEARCH(",",spotify_top_songs_audio_features[[#This Row],[artist_names]])+2,99),"")</f>
        <v/>
      </c>
      <c r="W6306" t="str">
        <f>spotify_top_songs_audio_features[[#This Row],[source]]</f>
        <v>TenThousand Projects, LLC</v>
      </c>
      <c r="X6306" s="1">
        <f>spotify_top_songs_audio_features[[#This Row],[streams]]</f>
        <v>4232996</v>
      </c>
      <c r="Y6306" t="str">
        <f>IF(Tabela2[[#This Row],[feat]]="","","Feat")</f>
        <v/>
      </c>
      <c r="Z6306" s="17" t="str">
        <f>CONCATENATE(INT(spotify_top_songs_audio_features[[#This Row],[duration_ms]]/(60*1000)),":",MOD(INT(spotify_top_songs_audio_features[[#This Row],[duration_ms]]/1000),60))</f>
        <v>1:56</v>
      </c>
      <c r="AA63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306" t="str">
        <f>spotify_top_songs_audio_features[[#This Row],[track_name]]</f>
        <v>Shake It Up</v>
      </c>
    </row>
    <row r="6307" spans="1:28" x14ac:dyDescent="0.25">
      <c r="A6307" t="s">
        <v>16008</v>
      </c>
      <c r="B6307" t="s">
        <v>6634</v>
      </c>
      <c r="C6307" t="s">
        <v>6635</v>
      </c>
      <c r="D6307" t="s">
        <v>96</v>
      </c>
      <c r="E6307" t="s">
        <v>113</v>
      </c>
      <c r="F6307" t="s">
        <v>24</v>
      </c>
      <c r="G6307" t="s">
        <v>25</v>
      </c>
      <c r="H6307">
        <v>661</v>
      </c>
      <c r="I6307">
        <v>412</v>
      </c>
      <c r="J6307">
        <v>409</v>
      </c>
      <c r="K6307" t="s">
        <v>1351</v>
      </c>
      <c r="L6307">
        <v>0</v>
      </c>
      <c r="M6307">
        <v>113</v>
      </c>
      <c r="N6307">
        <v>299</v>
      </c>
      <c r="O6307">
        <v>-6585</v>
      </c>
      <c r="P6307">
        <v>85932</v>
      </c>
      <c r="Q6307">
        <v>205463</v>
      </c>
      <c r="R6307">
        <v>1</v>
      </c>
      <c r="S6307">
        <v>4230082</v>
      </c>
      <c r="U6307" t="str">
        <f>IFERROR(LEFT(spotify_top_songs_audio_features[[#This Row],[artist_names]],SEARCH(",",spotify_top_songs_audio_features[[#This Row],[artist_names]])-1),spotify_top_songs_audio_features[[#This Row],[artist_names]])</f>
        <v>Lukas Graham</v>
      </c>
      <c r="V6307" t="str">
        <f>IFERROR(MID(spotify_top_songs_audio_features[[#This Row],[artist_names]],SEARCH(",",spotify_top_songs_audio_features[[#This Row],[artist_names]])+2,99),"")</f>
        <v/>
      </c>
      <c r="W6307" t="str">
        <f>spotify_top_songs_audio_features[[#This Row],[source]]</f>
        <v>Warner Records</v>
      </c>
      <c r="X6307" s="1">
        <f>spotify_top_songs_audio_features[[#This Row],[streams]]</f>
        <v>4230082</v>
      </c>
      <c r="Y6307" t="str">
        <f>IF(Tabela2[[#This Row],[feat]]="","","Feat")</f>
        <v/>
      </c>
      <c r="Z6307" s="17" t="str">
        <f>CONCATENATE(INT(spotify_top_songs_audio_features[[#This Row],[duration_ms]]/(60*1000)),":",MOD(INT(spotify_top_songs_audio_features[[#This Row],[duration_ms]]/1000),60))</f>
        <v>3:25</v>
      </c>
      <c r="AA63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307" t="str">
        <f>spotify_top_songs_audio_features[[#This Row],[track_name]]</f>
        <v>Love Someone</v>
      </c>
    </row>
    <row r="6308" spans="1:28" x14ac:dyDescent="0.25">
      <c r="A6308" t="s">
        <v>10972</v>
      </c>
      <c r="B6308" t="s">
        <v>10973</v>
      </c>
      <c r="C6308" t="s">
        <v>10974</v>
      </c>
      <c r="D6308" t="s">
        <v>10975</v>
      </c>
      <c r="E6308" t="s">
        <v>31</v>
      </c>
      <c r="F6308" t="s">
        <v>24</v>
      </c>
      <c r="G6308" t="s">
        <v>25</v>
      </c>
      <c r="H6308">
        <v>74</v>
      </c>
      <c r="I6308">
        <v>622</v>
      </c>
      <c r="J6308">
        <v>203</v>
      </c>
      <c r="K6308" t="s">
        <v>2154</v>
      </c>
      <c r="L6308">
        <v>0</v>
      </c>
      <c r="M6308">
        <v>99</v>
      </c>
      <c r="N6308">
        <v>393</v>
      </c>
      <c r="O6308">
        <v>-6297</v>
      </c>
      <c r="P6308">
        <v>14804</v>
      </c>
      <c r="Q6308">
        <v>286280</v>
      </c>
      <c r="R6308">
        <v>1</v>
      </c>
      <c r="S6308">
        <v>4227364</v>
      </c>
      <c r="U6308" t="str">
        <f>IFERROR(LEFT(spotify_top_songs_audio_features[[#This Row],[artist_names]],SEARCH(",",spotify_top_songs_audio_features[[#This Row],[artist_names]])-1),spotify_top_songs_audio_features[[#This Row],[artist_names]])</f>
        <v>Farid Bang</v>
      </c>
      <c r="V6308" t="str">
        <f>IFERROR(MID(spotify_top_songs_audio_features[[#This Row],[artist_names]],SEARCH(",",spotify_top_songs_audio_features[[#This Row],[artist_names]])+2,99),"")</f>
        <v>CAPO, 6ix9ine, SCH</v>
      </c>
      <c r="W6308" t="str">
        <f>spotify_top_songs_audio_features[[#This Row],[source]]</f>
        <v>Banger Musik</v>
      </c>
      <c r="X6308" s="1">
        <f>spotify_top_songs_audio_features[[#This Row],[streams]]</f>
        <v>4227364</v>
      </c>
      <c r="Y6308" t="str">
        <f>IF(Tabela2[[#This Row],[feat]]="","","Feat")</f>
        <v>Feat</v>
      </c>
      <c r="Z6308" s="17" t="str">
        <f>CONCATENATE(INT(spotify_top_songs_audio_features[[#This Row],[duration_ms]]/(60*1000)),":",MOD(INT(spotify_top_songs_audio_features[[#This Row],[duration_ms]]/1000),60))</f>
        <v>4:46</v>
      </c>
      <c r="AA63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08" t="str">
        <f>spotify_top_songs_audio_features[[#This Row],[track_name]]</f>
        <v>INTERNATIONAL GANGSTAS</v>
      </c>
    </row>
    <row r="6309" spans="1:28" x14ac:dyDescent="0.25">
      <c r="A6309" t="s">
        <v>10380</v>
      </c>
      <c r="B6309" t="s">
        <v>10381</v>
      </c>
      <c r="C6309" t="s">
        <v>10382</v>
      </c>
      <c r="D6309" t="s">
        <v>436</v>
      </c>
      <c r="E6309" t="s">
        <v>70</v>
      </c>
      <c r="F6309" t="s">
        <v>24</v>
      </c>
      <c r="G6309" t="s">
        <v>152</v>
      </c>
      <c r="H6309">
        <v>544</v>
      </c>
      <c r="I6309">
        <v>417</v>
      </c>
      <c r="J6309">
        <v>247</v>
      </c>
      <c r="K6309" t="s">
        <v>2800</v>
      </c>
      <c r="L6309">
        <v>0</v>
      </c>
      <c r="M6309">
        <v>85</v>
      </c>
      <c r="N6309">
        <v>207</v>
      </c>
      <c r="O6309">
        <v>-4387</v>
      </c>
      <c r="P6309">
        <v>95156</v>
      </c>
      <c r="Q6309">
        <v>265363</v>
      </c>
      <c r="R6309">
        <v>1</v>
      </c>
      <c r="S6309">
        <v>4220954</v>
      </c>
      <c r="U6309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6309" t="str">
        <f>IFERROR(MID(spotify_top_songs_audio_features[[#This Row],[artist_names]],SEARCH(",",spotify_top_songs_audio_features[[#This Row],[artist_names]])+2,99),"")</f>
        <v>Andrea Bocelli</v>
      </c>
      <c r="W6309" t="str">
        <f>spotify_top_songs_audio_features[[#This Row],[source]]</f>
        <v>Atlantic Records UK</v>
      </c>
      <c r="X6309" s="1">
        <f>spotify_top_songs_audio_features[[#This Row],[streams]]</f>
        <v>4220954</v>
      </c>
      <c r="Y6309" t="str">
        <f>IF(Tabela2[[#This Row],[feat]]="","","Feat")</f>
        <v>Feat</v>
      </c>
      <c r="Z6309" s="17" t="str">
        <f>CONCATENATE(INT(spotify_top_songs_audio_features[[#This Row],[duration_ms]]/(60*1000)),":",MOD(INT(spotify_top_songs_audio_features[[#This Row],[duration_ms]]/1000),60))</f>
        <v>4:25</v>
      </c>
      <c r="AA63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09" t="str">
        <f>spotify_top_songs_audio_features[[#This Row],[track_name]]</f>
        <v>Perfect Symphony (Ed Sheeran &amp; Andrea Bocelli)</v>
      </c>
    </row>
    <row r="6310" spans="1:28" x14ac:dyDescent="0.25">
      <c r="A6310" t="s">
        <v>6332</v>
      </c>
      <c r="B6310" t="s">
        <v>5566</v>
      </c>
      <c r="C6310" t="s">
        <v>6333</v>
      </c>
      <c r="D6310" t="s">
        <v>2940</v>
      </c>
      <c r="E6310" t="s">
        <v>113</v>
      </c>
      <c r="F6310" t="s">
        <v>32</v>
      </c>
      <c r="G6310" t="s">
        <v>25</v>
      </c>
      <c r="H6310">
        <v>862</v>
      </c>
      <c r="I6310">
        <v>274</v>
      </c>
      <c r="J6310">
        <v>416</v>
      </c>
      <c r="K6310" t="s">
        <v>6334</v>
      </c>
      <c r="L6310">
        <v>185</v>
      </c>
      <c r="M6310">
        <v>183</v>
      </c>
      <c r="N6310">
        <v>154</v>
      </c>
      <c r="O6310">
        <v>-5818</v>
      </c>
      <c r="P6310">
        <v>77492</v>
      </c>
      <c r="Q6310">
        <v>148640</v>
      </c>
      <c r="R6310">
        <v>1</v>
      </c>
      <c r="S6310">
        <v>4219006</v>
      </c>
      <c r="U6310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6310" t="str">
        <f>IFERROR(MID(spotify_top_songs_audio_features[[#This Row],[artist_names]],SEARCH(",",spotify_top_songs_audio_features[[#This Row],[artist_names]])+2,99),"")</f>
        <v>Metro Boomin</v>
      </c>
      <c r="W6310" t="str">
        <f>spotify_top_songs_audio_features[[#This Row],[source]]</f>
        <v>Slaughter Gang, LLC/Epic/Quality Control Music/Motown/Capitol/Boominati Worldwide/Republic</v>
      </c>
      <c r="X6310" s="1">
        <f>spotify_top_songs_audio_features[[#This Row],[streams]]</f>
        <v>4219006</v>
      </c>
      <c r="Y6310" t="str">
        <f>IF(Tabela2[[#This Row],[feat]]="","","Feat")</f>
        <v>Feat</v>
      </c>
      <c r="Z6310" s="17" t="str">
        <f>CONCATENATE(INT(spotify_top_songs_audio_features[[#This Row],[duration_ms]]/(60*1000)),":",MOD(INT(spotify_top_songs_audio_features[[#This Row],[duration_ms]]/1000),60))</f>
        <v>2:28</v>
      </c>
      <c r="AA63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310" t="str">
        <f>spotify_top_songs_audio_features[[#This Row],[track_name]]</f>
        <v>My Choppa Hate Niggas</v>
      </c>
    </row>
    <row r="6311" spans="1:28" x14ac:dyDescent="0.25">
      <c r="A6311" t="s">
        <v>12402</v>
      </c>
      <c r="B6311" t="s">
        <v>12403</v>
      </c>
      <c r="C6311" t="s">
        <v>12404</v>
      </c>
      <c r="D6311" t="s">
        <v>768</v>
      </c>
      <c r="E6311" t="s">
        <v>23</v>
      </c>
      <c r="F6311" t="s">
        <v>32</v>
      </c>
      <c r="G6311" t="s">
        <v>25</v>
      </c>
      <c r="H6311">
        <v>652</v>
      </c>
      <c r="I6311">
        <v>827</v>
      </c>
      <c r="J6311">
        <v>445</v>
      </c>
      <c r="K6311" t="s">
        <v>7439</v>
      </c>
      <c r="L6311">
        <v>0</v>
      </c>
      <c r="M6311">
        <v>432</v>
      </c>
      <c r="N6311">
        <v>659</v>
      </c>
      <c r="O6311">
        <v>-398</v>
      </c>
      <c r="P6311">
        <v>100011</v>
      </c>
      <c r="Q6311">
        <v>229147</v>
      </c>
      <c r="R6311">
        <v>2</v>
      </c>
      <c r="S6311">
        <v>4214500</v>
      </c>
      <c r="U6311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6311" t="str">
        <f>IFERROR(MID(spotify_top_songs_audio_features[[#This Row],[artist_names]],SEARCH(",",spotify_top_songs_audio_features[[#This Row],[artist_names]])+2,99),"")</f>
        <v>Calvin Harris, Travis Scott, Jeremih</v>
      </c>
      <c r="W6311" t="str">
        <f>spotify_top_songs_audio_features[[#This Row],[source]]</f>
        <v>Epic/We The Best</v>
      </c>
      <c r="X6311" s="1">
        <f>spotify_top_songs_audio_features[[#This Row],[streams]]</f>
        <v>4214500</v>
      </c>
      <c r="Y6311" t="str">
        <f>IF(Tabela2[[#This Row],[feat]]="","","Feat")</f>
        <v>Feat</v>
      </c>
      <c r="Z6311" s="17" t="str">
        <f>CONCATENATE(INT(spotify_top_songs_audio_features[[#This Row],[duration_ms]]/(60*1000)),":",MOD(INT(spotify_top_songs_audio_features[[#This Row],[duration_ms]]/1000),60))</f>
        <v>3:49</v>
      </c>
      <c r="AA63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311" t="str">
        <f>spotify_top_songs_audio_features[[#This Row],[track_name]]</f>
        <v>Don't Quit (feat. Travis Scott &amp; Jeremih)</v>
      </c>
    </row>
    <row r="6312" spans="1:28" x14ac:dyDescent="0.25">
      <c r="A6312" t="s">
        <v>11065</v>
      </c>
      <c r="B6312" t="s">
        <v>11066</v>
      </c>
      <c r="C6312" t="s">
        <v>11067</v>
      </c>
      <c r="D6312" t="s">
        <v>282</v>
      </c>
      <c r="E6312" t="s">
        <v>43</v>
      </c>
      <c r="F6312" t="s">
        <v>32</v>
      </c>
      <c r="G6312" t="s">
        <v>25</v>
      </c>
      <c r="H6312">
        <v>821</v>
      </c>
      <c r="I6312">
        <v>637</v>
      </c>
      <c r="J6312">
        <v>161</v>
      </c>
      <c r="K6312" t="s">
        <v>631</v>
      </c>
      <c r="L6312">
        <v>0</v>
      </c>
      <c r="M6312">
        <v>209</v>
      </c>
      <c r="N6312">
        <v>778</v>
      </c>
      <c r="O6312">
        <v>-4276</v>
      </c>
      <c r="P6312">
        <v>8601</v>
      </c>
      <c r="Q6312">
        <v>204280</v>
      </c>
      <c r="R6312">
        <v>1</v>
      </c>
      <c r="S6312">
        <v>4213019</v>
      </c>
      <c r="U6312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6312" t="str">
        <f>IFERROR(MID(spotify_top_songs_audio_features[[#This Row],[artist_names]],SEARCH(",",spotify_top_songs_audio_features[[#This Row],[artist_names]])+2,99),"")</f>
        <v>Travis Scott, A-Trak, Funk Wav</v>
      </c>
      <c r="W6312" t="str">
        <f>spotify_top_songs_audio_features[[#This Row],[source]]</f>
        <v>Columbia</v>
      </c>
      <c r="X6312" s="1">
        <f>spotify_top_songs_audio_features[[#This Row],[streams]]</f>
        <v>4213019</v>
      </c>
      <c r="Y6312" t="str">
        <f>IF(Tabela2[[#This Row],[feat]]="","","Feat")</f>
        <v>Feat</v>
      </c>
      <c r="Z6312" s="17" t="str">
        <f>CONCATENATE(INT(spotify_top_songs_audio_features[[#This Row],[duration_ms]]/(60*1000)),":",MOD(INT(spotify_top_songs_audio_features[[#This Row],[duration_ms]]/1000),60))</f>
        <v>3:24</v>
      </c>
      <c r="AA63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312" t="str">
        <f>spotify_top_songs_audio_features[[#This Row],[track_name]]</f>
        <v>Prayers Up (feat. Travis Scott &amp; A-Trak)</v>
      </c>
    </row>
    <row r="6313" spans="1:28" x14ac:dyDescent="0.25">
      <c r="A6313" t="s">
        <v>288</v>
      </c>
      <c r="B6313" t="s">
        <v>289</v>
      </c>
      <c r="C6313" t="s">
        <v>290</v>
      </c>
      <c r="D6313" t="s">
        <v>37</v>
      </c>
      <c r="E6313" t="s">
        <v>58</v>
      </c>
      <c r="F6313" t="s">
        <v>24</v>
      </c>
      <c r="G6313" t="s">
        <v>25</v>
      </c>
      <c r="H6313">
        <v>49</v>
      </c>
      <c r="I6313">
        <v>473</v>
      </c>
      <c r="J6313">
        <v>129</v>
      </c>
      <c r="K6313" t="s">
        <v>291</v>
      </c>
      <c r="L6313">
        <v>0</v>
      </c>
      <c r="M6313">
        <v>113</v>
      </c>
      <c r="N6313">
        <v>603</v>
      </c>
      <c r="O6313">
        <v>-8887</v>
      </c>
      <c r="P6313">
        <v>171535</v>
      </c>
      <c r="Q6313">
        <v>169587</v>
      </c>
      <c r="R6313">
        <v>1</v>
      </c>
      <c r="S6313">
        <v>4203767</v>
      </c>
      <c r="U6313" t="str">
        <f>IFERROR(LEFT(spotify_top_songs_audio_features[[#This Row],[artist_names]],SEARCH(",",spotify_top_songs_audio_features[[#This Row],[artist_names]])-1),spotify_top_songs_audio_features[[#This Row],[artist_names]])</f>
        <v>Shawn Mendes</v>
      </c>
      <c r="V6313" t="str">
        <f>IFERROR(MID(spotify_top_songs_audio_features[[#This Row],[artist_names]],SEARCH(",",spotify_top_songs_audio_features[[#This Row],[artist_names]])+2,99),"")</f>
        <v/>
      </c>
      <c r="W6313" t="str">
        <f>spotify_top_songs_audio_features[[#This Row],[source]]</f>
        <v>Island Records</v>
      </c>
      <c r="X6313" s="1">
        <f>spotify_top_songs_audio_features[[#This Row],[streams]]</f>
        <v>4203767</v>
      </c>
      <c r="Y6313" t="str">
        <f>IF(Tabela2[[#This Row],[feat]]="","","Feat")</f>
        <v/>
      </c>
      <c r="Z6313" s="17" t="str">
        <f>CONCATENATE(INT(spotify_top_songs_audio_features[[#This Row],[duration_ms]]/(60*1000)),":",MOD(INT(spotify_top_songs_audio_features[[#This Row],[duration_ms]]/1000),60))</f>
        <v>2:49</v>
      </c>
      <c r="AA63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313" t="str">
        <f>spotify_top_songs_audio_features[[#This Row],[track_name]]</f>
        <v>When You're Ready</v>
      </c>
    </row>
    <row r="6314" spans="1:28" x14ac:dyDescent="0.25">
      <c r="A6314" t="s">
        <v>5477</v>
      </c>
      <c r="B6314" t="s">
        <v>5478</v>
      </c>
      <c r="C6314" t="s">
        <v>5479</v>
      </c>
      <c r="D6314" t="s">
        <v>520</v>
      </c>
      <c r="E6314" t="s">
        <v>97</v>
      </c>
      <c r="F6314" t="s">
        <v>32</v>
      </c>
      <c r="G6314" t="s">
        <v>25</v>
      </c>
      <c r="H6314">
        <v>88</v>
      </c>
      <c r="I6314">
        <v>728</v>
      </c>
      <c r="J6314">
        <v>205</v>
      </c>
      <c r="K6314" t="s">
        <v>708</v>
      </c>
      <c r="L6314">
        <v>5.4200000000000003E-3</v>
      </c>
      <c r="M6314">
        <v>337</v>
      </c>
      <c r="N6314">
        <v>715</v>
      </c>
      <c r="O6314">
        <v>-6939</v>
      </c>
      <c r="P6314">
        <v>160976</v>
      </c>
      <c r="Q6314">
        <v>200373</v>
      </c>
      <c r="R6314">
        <v>1</v>
      </c>
      <c r="S6314">
        <v>4203727</v>
      </c>
      <c r="U6314" t="str">
        <f>IFERROR(LEFT(spotify_top_songs_audio_features[[#This Row],[artist_names]],SEARCH(",",spotify_top_songs_audio_features[[#This Row],[artist_names]])-1),spotify_top_songs_audio_features[[#This Row],[artist_names]])</f>
        <v>Ty Dolla $ign</v>
      </c>
      <c r="V6314" t="str">
        <f>IFERROR(MID(spotify_top_songs_audio_features[[#This Row],[artist_names]],SEARCH(",",spotify_top_songs_audio_features[[#This Row],[artist_names]])+2,99),"")</f>
        <v>21 Savage</v>
      </c>
      <c r="W6314" t="str">
        <f>spotify_top_songs_audio_features[[#This Row],[source]]</f>
        <v>Atlantic Records</v>
      </c>
      <c r="X6314" s="1">
        <f>spotify_top_songs_audio_features[[#This Row],[streams]]</f>
        <v>4203727</v>
      </c>
      <c r="Y6314" t="str">
        <f>IF(Tabela2[[#This Row],[feat]]="","","Feat")</f>
        <v>Feat</v>
      </c>
      <c r="Z6314" s="17" t="str">
        <f>CONCATENATE(INT(spotify_top_songs_audio_features[[#This Row],[duration_ms]]/(60*1000)),":",MOD(INT(spotify_top_songs_audio_features[[#This Row],[duration_ms]]/1000),60))</f>
        <v>3:20</v>
      </c>
      <c r="AA63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314" t="str">
        <f>spotify_top_songs_audio_features[[#This Row],[track_name]]</f>
        <v>Clout (feat. 21 Savage)</v>
      </c>
    </row>
    <row r="6315" spans="1:28" x14ac:dyDescent="0.25">
      <c r="A6315" t="s">
        <v>6328</v>
      </c>
      <c r="B6315" t="s">
        <v>6329</v>
      </c>
      <c r="C6315" t="s">
        <v>6330</v>
      </c>
      <c r="D6315" t="s">
        <v>4695</v>
      </c>
      <c r="E6315" t="s">
        <v>43</v>
      </c>
      <c r="F6315" t="s">
        <v>24</v>
      </c>
      <c r="G6315" t="s">
        <v>25</v>
      </c>
      <c r="H6315">
        <v>879</v>
      </c>
      <c r="I6315">
        <v>635</v>
      </c>
      <c r="J6315">
        <v>259</v>
      </c>
      <c r="K6315" t="s">
        <v>6331</v>
      </c>
      <c r="L6315">
        <v>0</v>
      </c>
      <c r="M6315">
        <v>786</v>
      </c>
      <c r="N6315">
        <v>568</v>
      </c>
      <c r="O6315">
        <v>-5098</v>
      </c>
      <c r="P6315">
        <v>14697</v>
      </c>
      <c r="Q6315">
        <v>192600</v>
      </c>
      <c r="R6315">
        <v>1</v>
      </c>
      <c r="S6315">
        <v>4199291</v>
      </c>
      <c r="U6315" t="str">
        <f>IFERROR(LEFT(spotify_top_songs_audio_features[[#This Row],[artist_names]],SEARCH(",",spotify_top_songs_audio_features[[#This Row],[artist_names]])-1),spotify_top_songs_audio_features[[#This Row],[artist_names]])</f>
        <v>Nicki Minaj</v>
      </c>
      <c r="V6315" t="str">
        <f>IFERROR(MID(spotify_top_songs_audio_features[[#This Row],[artist_names]],SEARCH(",",spotify_top_songs_audio_features[[#This Row],[artist_names]])+2,99),"")</f>
        <v>Lil Wayne</v>
      </c>
      <c r="W6315" t="str">
        <f>spotify_top_songs_audio_features[[#This Row],[source]]</f>
        <v>Young Money/Cash Money Records</v>
      </c>
      <c r="X6315" s="1">
        <f>spotify_top_songs_audio_features[[#This Row],[streams]]</f>
        <v>4199291</v>
      </c>
      <c r="Y6315" t="str">
        <f>IF(Tabela2[[#This Row],[feat]]="","","Feat")</f>
        <v>Feat</v>
      </c>
      <c r="Z6315" s="17" t="str">
        <f>CONCATENATE(INT(spotify_top_songs_audio_features[[#This Row],[duration_ms]]/(60*1000)),":",MOD(INT(spotify_top_songs_audio_features[[#This Row],[duration_ms]]/1000),60))</f>
        <v>3:12</v>
      </c>
      <c r="AA63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315" t="str">
        <f>spotify_top_songs_audio_features[[#This Row],[track_name]]</f>
        <v>Rich Sex (feat. Lil Wayne)</v>
      </c>
    </row>
    <row r="6316" spans="1:28" x14ac:dyDescent="0.25">
      <c r="A6316" t="s">
        <v>5908</v>
      </c>
      <c r="B6316" t="s">
        <v>5909</v>
      </c>
      <c r="C6316" t="s">
        <v>5910</v>
      </c>
      <c r="D6316" t="s">
        <v>5911</v>
      </c>
      <c r="E6316" t="s">
        <v>142</v>
      </c>
      <c r="F6316" t="s">
        <v>24</v>
      </c>
      <c r="G6316" t="s">
        <v>152</v>
      </c>
      <c r="H6316">
        <v>544</v>
      </c>
      <c r="I6316">
        <v>368</v>
      </c>
      <c r="J6316">
        <v>382</v>
      </c>
      <c r="K6316" t="s">
        <v>5912</v>
      </c>
      <c r="L6316">
        <v>255</v>
      </c>
      <c r="M6316">
        <v>639</v>
      </c>
      <c r="N6316">
        <v>102</v>
      </c>
      <c r="O6316">
        <v>-9512</v>
      </c>
      <c r="P6316">
        <v>8699</v>
      </c>
      <c r="Q6316">
        <v>208212</v>
      </c>
      <c r="R6316">
        <v>24</v>
      </c>
      <c r="S6316">
        <v>4194306</v>
      </c>
      <c r="U6316" t="str">
        <f>IFERROR(LEFT(spotify_top_songs_audio_features[[#This Row],[artist_names]],SEARCH(",",spotify_top_songs_audio_features[[#This Row],[artist_names]])-1),spotify_top_songs_audio_features[[#This Row],[artist_names]])</f>
        <v>Lord Huron</v>
      </c>
      <c r="V6316" t="str">
        <f>IFERROR(MID(spotify_top_songs_audio_features[[#This Row],[artist_names]],SEARCH(",",spotify_top_songs_audio_features[[#This Row],[artist_names]])+2,99),"")</f>
        <v/>
      </c>
      <c r="W6316" t="str">
        <f>spotify_top_songs_audio_features[[#This Row],[source]]</f>
        <v>Play It Again Sam</v>
      </c>
      <c r="X6316" s="1">
        <f>spotify_top_songs_audio_features[[#This Row],[streams]]</f>
        <v>4194306</v>
      </c>
      <c r="Y6316" t="str">
        <f>IF(Tabela2[[#This Row],[feat]]="","","Feat")</f>
        <v/>
      </c>
      <c r="Z6316" s="17" t="str">
        <f>CONCATENATE(INT(spotify_top_songs_audio_features[[#This Row],[duration_ms]]/(60*1000)),":",MOD(INT(spotify_top_songs_audio_features[[#This Row],[duration_ms]]/1000),60))</f>
        <v>3:28</v>
      </c>
      <c r="AA63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316" t="str">
        <f>spotify_top_songs_audio_features[[#This Row],[track_name]]</f>
        <v>The Night We Met</v>
      </c>
    </row>
    <row r="6317" spans="1:28" x14ac:dyDescent="0.25">
      <c r="A6317" t="s">
        <v>15515</v>
      </c>
      <c r="B6317" t="s">
        <v>15516</v>
      </c>
      <c r="C6317" t="s">
        <v>15517</v>
      </c>
      <c r="D6317" t="s">
        <v>11628</v>
      </c>
      <c r="E6317" t="s">
        <v>58</v>
      </c>
      <c r="F6317" t="s">
        <v>32</v>
      </c>
      <c r="G6317" t="s">
        <v>25</v>
      </c>
      <c r="H6317">
        <v>744</v>
      </c>
      <c r="I6317">
        <v>394</v>
      </c>
      <c r="J6317">
        <v>419</v>
      </c>
      <c r="K6317" t="s">
        <v>8401</v>
      </c>
      <c r="L6317">
        <v>6.6600000000000003E-4</v>
      </c>
      <c r="M6317">
        <v>279</v>
      </c>
      <c r="N6317">
        <v>658</v>
      </c>
      <c r="O6317">
        <v>-9828</v>
      </c>
      <c r="P6317">
        <v>142961</v>
      </c>
      <c r="Q6317">
        <v>187217</v>
      </c>
      <c r="R6317">
        <v>1</v>
      </c>
      <c r="S6317">
        <v>4193702</v>
      </c>
      <c r="U6317" t="str">
        <f>IFERROR(LEFT(spotify_top_songs_audio_features[[#This Row],[artist_names]],SEARCH(",",spotify_top_songs_audio_features[[#This Row],[artist_names]])-1),spotify_top_songs_audio_features[[#This Row],[artist_names]])</f>
        <v>6LACK</v>
      </c>
      <c r="V6317" t="str">
        <f>IFERROR(MID(spotify_top_songs_audio_features[[#This Row],[artist_names]],SEARCH(",",spotify_top_songs_audio_features[[#This Row],[artist_names]])+2,99),"")</f>
        <v>Offset</v>
      </c>
      <c r="W6317" t="str">
        <f>spotify_top_songs_audio_features[[#This Row],[source]]</f>
        <v>LVRN Records</v>
      </c>
      <c r="X6317" s="1">
        <f>spotify_top_songs_audio_features[[#This Row],[streams]]</f>
        <v>4193702</v>
      </c>
      <c r="Y6317" t="str">
        <f>IF(Tabela2[[#This Row],[feat]]="","","Feat")</f>
        <v>Feat</v>
      </c>
      <c r="Z6317" s="17" t="str">
        <f>CONCATENATE(INT(spotify_top_songs_audio_features[[#This Row],[duration_ms]]/(60*1000)),":",MOD(INT(spotify_top_songs_audio_features[[#This Row],[duration_ms]]/1000),60))</f>
        <v>3:7</v>
      </c>
      <c r="AA63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317" t="str">
        <f>spotify_top_songs_audio_features[[#This Row],[track_name]]</f>
        <v>Balenciaga Challenge (feat. Offset)</v>
      </c>
    </row>
    <row r="6318" spans="1:28" x14ac:dyDescent="0.25">
      <c r="A6318" t="s">
        <v>14579</v>
      </c>
      <c r="B6318" t="s">
        <v>1632</v>
      </c>
      <c r="C6318" t="s">
        <v>13109</v>
      </c>
      <c r="D6318" t="s">
        <v>37</v>
      </c>
      <c r="E6318" t="s">
        <v>177</v>
      </c>
      <c r="F6318" t="s">
        <v>24</v>
      </c>
      <c r="G6318" t="s">
        <v>25</v>
      </c>
      <c r="H6318">
        <v>419</v>
      </c>
      <c r="I6318">
        <v>585</v>
      </c>
      <c r="J6318">
        <v>741</v>
      </c>
      <c r="K6318" t="s">
        <v>260</v>
      </c>
      <c r="L6318">
        <v>0</v>
      </c>
      <c r="M6318">
        <v>143</v>
      </c>
      <c r="N6318">
        <v>256</v>
      </c>
      <c r="O6318">
        <v>-5435</v>
      </c>
      <c r="P6318">
        <v>72635</v>
      </c>
      <c r="Q6318">
        <v>236987</v>
      </c>
      <c r="R6318">
        <v>1</v>
      </c>
      <c r="S6318">
        <v>4189111</v>
      </c>
      <c r="U6318" t="str">
        <f>IFERROR(LEFT(spotify_top_songs_audio_features[[#This Row],[artist_names]],SEARCH(",",spotify_top_songs_audio_features[[#This Row],[artist_names]])-1),spotify_top_songs_audio_features[[#This Row],[artist_names]])</f>
        <v>Demi Lovato</v>
      </c>
      <c r="V6318" t="str">
        <f>IFERROR(MID(spotify_top_songs_audio_features[[#This Row],[artist_names]],SEARCH(",",spotify_top_songs_audio_features[[#This Row],[artist_names]])+2,99),"")</f>
        <v/>
      </c>
      <c r="W6318" t="str">
        <f>spotify_top_songs_audio_features[[#This Row],[source]]</f>
        <v>Island Records</v>
      </c>
      <c r="X6318" s="1">
        <f>spotify_top_songs_audio_features[[#This Row],[streams]]</f>
        <v>4189111</v>
      </c>
      <c r="Y6318" t="str">
        <f>IF(Tabela2[[#This Row],[feat]]="","","Feat")</f>
        <v/>
      </c>
      <c r="Z6318" s="17" t="str">
        <f>CONCATENATE(INT(spotify_top_songs_audio_features[[#This Row],[duration_ms]]/(60*1000)),":",MOD(INT(spotify_top_songs_audio_features[[#This Row],[duration_ms]]/1000),60))</f>
        <v>3:56</v>
      </c>
      <c r="AA63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18" t="str">
        <f>spotify_top_songs_audio_features[[#This Row],[track_name]]</f>
        <v>Tell Me You Love Me</v>
      </c>
    </row>
    <row r="6319" spans="1:28" x14ac:dyDescent="0.25">
      <c r="A6319" t="s">
        <v>16956</v>
      </c>
      <c r="B6319" t="s">
        <v>11705</v>
      </c>
      <c r="C6319" t="s">
        <v>16957</v>
      </c>
      <c r="D6319" t="s">
        <v>597</v>
      </c>
      <c r="E6319" t="s">
        <v>177</v>
      </c>
      <c r="F6319" t="s">
        <v>32</v>
      </c>
      <c r="G6319" t="s">
        <v>25</v>
      </c>
      <c r="H6319">
        <v>78</v>
      </c>
      <c r="I6319">
        <v>709</v>
      </c>
      <c r="J6319">
        <v>836</v>
      </c>
      <c r="K6319" t="s">
        <v>7252</v>
      </c>
      <c r="L6319">
        <v>362</v>
      </c>
      <c r="M6319">
        <v>112</v>
      </c>
      <c r="N6319">
        <v>711</v>
      </c>
      <c r="O6319">
        <v>-7059</v>
      </c>
      <c r="P6319">
        <v>111038</v>
      </c>
      <c r="Q6319">
        <v>244324</v>
      </c>
      <c r="R6319">
        <v>1</v>
      </c>
      <c r="S6319">
        <v>4187081</v>
      </c>
      <c r="U6319" t="str">
        <f>IFERROR(LEFT(spotify_top_songs_audio_features[[#This Row],[artist_names]],SEARCH(",",spotify_top_songs_audio_features[[#This Row],[artist_names]])-1),spotify_top_songs_audio_features[[#This Row],[artist_names]])</f>
        <v>Ghali</v>
      </c>
      <c r="V6319" t="str">
        <f>IFERROR(MID(spotify_top_songs_audio_features[[#This Row],[artist_names]],SEARCH(",",spotify_top_songs_audio_features[[#This Row],[artist_names]])+2,99),"")</f>
        <v/>
      </c>
      <c r="W6319" t="str">
        <f>spotify_top_songs_audio_features[[#This Row],[source]]</f>
        <v>WMI Italy</v>
      </c>
      <c r="X6319" s="1">
        <f>spotify_top_songs_audio_features[[#This Row],[streams]]</f>
        <v>4187081</v>
      </c>
      <c r="Y6319" t="str">
        <f>IF(Tabela2[[#This Row],[feat]]="","","Feat")</f>
        <v/>
      </c>
      <c r="Z6319" s="17" t="str">
        <f>CONCATENATE(INT(spotify_top_songs_audio_features[[#This Row],[duration_ms]]/(60*1000)),":",MOD(INT(spotify_top_songs_audio_features[[#This Row],[duration_ms]]/1000),60))</f>
        <v>4:4</v>
      </c>
      <c r="AA63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19" t="str">
        <f>spotify_top_songs_audio_features[[#This Row],[track_name]]</f>
        <v>Cara Italia</v>
      </c>
    </row>
    <row r="6320" spans="1:28" x14ac:dyDescent="0.25">
      <c r="A6320" t="s">
        <v>10074</v>
      </c>
      <c r="B6320" t="s">
        <v>4561</v>
      </c>
      <c r="C6320" t="s">
        <v>10075</v>
      </c>
      <c r="D6320" t="s">
        <v>96</v>
      </c>
      <c r="E6320" t="s">
        <v>102</v>
      </c>
      <c r="F6320" t="s">
        <v>24</v>
      </c>
      <c r="G6320" t="s">
        <v>25</v>
      </c>
      <c r="H6320">
        <v>542</v>
      </c>
      <c r="I6320">
        <v>932</v>
      </c>
      <c r="J6320">
        <v>5</v>
      </c>
      <c r="K6320" t="s">
        <v>163</v>
      </c>
      <c r="L6320">
        <v>0</v>
      </c>
      <c r="M6320">
        <v>613</v>
      </c>
      <c r="N6320">
        <v>698</v>
      </c>
      <c r="O6320">
        <v>-4896</v>
      </c>
      <c r="P6320">
        <v>140135</v>
      </c>
      <c r="Q6320">
        <v>164760</v>
      </c>
      <c r="R6320">
        <v>1</v>
      </c>
      <c r="S6320">
        <v>4181519</v>
      </c>
      <c r="U6320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320" t="str">
        <f>IFERROR(MID(spotify_top_songs_audio_features[[#This Row],[artist_names]],SEARCH(",",spotify_top_songs_audio_features[[#This Row],[artist_names]])+2,99),"")</f>
        <v/>
      </c>
      <c r="W6320" t="str">
        <f>spotify_top_songs_audio_features[[#This Row],[source]]</f>
        <v>Warner Records</v>
      </c>
      <c r="X6320" s="1">
        <f>spotify_top_songs_audio_features[[#This Row],[streams]]</f>
        <v>4181519</v>
      </c>
      <c r="Y6320" t="str">
        <f>IF(Tabela2[[#This Row],[feat]]="","","Feat")</f>
        <v/>
      </c>
      <c r="Z6320" s="17" t="str">
        <f>CONCATENATE(INT(spotify_top_songs_audio_features[[#This Row],[duration_ms]]/(60*1000)),":",MOD(INT(spotify_top_songs_audio_features[[#This Row],[duration_ms]]/1000),60))</f>
        <v>2:44</v>
      </c>
      <c r="AA63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320" t="str">
        <f>spotify_top_songs_audio_features[[#This Row],[track_name]]</f>
        <v>Bleed It Out</v>
      </c>
    </row>
    <row r="6321" spans="1:28" x14ac:dyDescent="0.25">
      <c r="A6321" t="s">
        <v>4830</v>
      </c>
      <c r="B6321" t="s">
        <v>1819</v>
      </c>
      <c r="C6321" t="s">
        <v>4831</v>
      </c>
      <c r="D6321" t="s">
        <v>385</v>
      </c>
      <c r="E6321" t="s">
        <v>70</v>
      </c>
      <c r="F6321" t="s">
        <v>32</v>
      </c>
      <c r="G6321" t="s">
        <v>25</v>
      </c>
      <c r="H6321">
        <v>748</v>
      </c>
      <c r="I6321">
        <v>749</v>
      </c>
      <c r="J6321">
        <v>516</v>
      </c>
      <c r="K6321" t="s">
        <v>2788</v>
      </c>
      <c r="L6321">
        <v>0</v>
      </c>
      <c r="M6321">
        <v>713</v>
      </c>
      <c r="N6321">
        <v>659</v>
      </c>
      <c r="O6321">
        <v>-5916</v>
      </c>
      <c r="P6321">
        <v>9009</v>
      </c>
      <c r="Q6321">
        <v>221013</v>
      </c>
      <c r="R6321">
        <v>28</v>
      </c>
      <c r="S6321">
        <v>4175431</v>
      </c>
      <c r="U6321" t="str">
        <f>IFERROR(LEFT(spotify_top_songs_audio_features[[#This Row],[artist_names]],SEARCH(",",spotify_top_songs_audio_features[[#This Row],[artist_names]])-1),spotify_top_songs_audio_features[[#This Row],[artist_names]])</f>
        <v>Eminem</v>
      </c>
      <c r="V6321" t="str">
        <f>IFERROR(MID(spotify_top_songs_audio_features[[#This Row],[artist_names]],SEARCH(",",spotify_top_songs_audio_features[[#This Row],[artist_names]])+2,99),"")</f>
        <v>Ed Sheeran</v>
      </c>
      <c r="W6321" t="str">
        <f>spotify_top_songs_audio_features[[#This Row],[source]]</f>
        <v>Aftermath</v>
      </c>
      <c r="X6321" s="1">
        <f>spotify_top_songs_audio_features[[#This Row],[streams]]</f>
        <v>4175431</v>
      </c>
      <c r="Y6321" t="str">
        <f>IF(Tabela2[[#This Row],[feat]]="","","Feat")</f>
        <v>Feat</v>
      </c>
      <c r="Z6321" s="17" t="str">
        <f>CONCATENATE(INT(spotify_top_songs_audio_features[[#This Row],[duration_ms]]/(60*1000)),":",MOD(INT(spotify_top_songs_audio_features[[#This Row],[duration_ms]]/1000),60))</f>
        <v>3:41</v>
      </c>
      <c r="AA63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21" t="str">
        <f>spotify_top_songs_audio_features[[#This Row],[track_name]]</f>
        <v>River (feat. Ed Sheeran)</v>
      </c>
    </row>
    <row r="6322" spans="1:28" x14ac:dyDescent="0.25">
      <c r="A6322" t="s">
        <v>594</v>
      </c>
      <c r="B6322" t="s">
        <v>595</v>
      </c>
      <c r="C6322" t="s">
        <v>596</v>
      </c>
      <c r="D6322" t="s">
        <v>597</v>
      </c>
      <c r="E6322" t="s">
        <v>86</v>
      </c>
      <c r="F6322" t="s">
        <v>24</v>
      </c>
      <c r="G6322" t="s">
        <v>25</v>
      </c>
      <c r="H6322">
        <v>854</v>
      </c>
      <c r="I6322">
        <v>626</v>
      </c>
      <c r="J6322">
        <v>618</v>
      </c>
      <c r="K6322" t="s">
        <v>598</v>
      </c>
      <c r="L6322">
        <v>0</v>
      </c>
      <c r="M6322">
        <v>961</v>
      </c>
      <c r="N6322">
        <v>377</v>
      </c>
      <c r="O6322">
        <v>-514</v>
      </c>
      <c r="P6322">
        <v>14005</v>
      </c>
      <c r="Q6322">
        <v>185147</v>
      </c>
      <c r="R6322">
        <v>1</v>
      </c>
      <c r="S6322">
        <v>4169823</v>
      </c>
      <c r="U6322" t="str">
        <f>IFERROR(LEFT(spotify_top_songs_audio_features[[#This Row],[artist_names]],SEARCH(",",spotify_top_songs_audio_features[[#This Row],[artist_names]])-1),spotify_top_songs_audio_features[[#This Row],[artist_names]])</f>
        <v>Capo Plaza</v>
      </c>
      <c r="V6322" t="str">
        <f>IFERROR(MID(spotify_top_songs_audio_features[[#This Row],[artist_names]],SEARCH(",",spotify_top_songs_audio_features[[#This Row],[artist_names]])+2,99),"")</f>
        <v>Sfera Ebbasta, DrefGold</v>
      </c>
      <c r="W6322" t="str">
        <f>spotify_top_songs_audio_features[[#This Row],[source]]</f>
        <v>WMI Italy</v>
      </c>
      <c r="X6322" s="1">
        <f>spotify_top_songs_audio_features[[#This Row],[streams]]</f>
        <v>4169823</v>
      </c>
      <c r="Y6322" t="str">
        <f>IF(Tabela2[[#This Row],[feat]]="","","Feat")</f>
        <v>Feat</v>
      </c>
      <c r="Z6322" s="17" t="str">
        <f>CONCATENATE(INT(spotify_top_songs_audio_features[[#This Row],[duration_ms]]/(60*1000)),":",MOD(INT(spotify_top_songs_audio_features[[#This Row],[duration_ms]]/1000),60))</f>
        <v>3:5</v>
      </c>
      <c r="AA63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322" t="str">
        <f>spotify_top_songs_audio_features[[#This Row],[track_name]]</f>
        <v>Tesla (feat. Sfera Ebbasta &amp; DrefGold)</v>
      </c>
    </row>
    <row r="6323" spans="1:28" x14ac:dyDescent="0.25">
      <c r="A6323" t="s">
        <v>3669</v>
      </c>
      <c r="B6323" t="s">
        <v>3670</v>
      </c>
      <c r="C6323" t="s">
        <v>3671</v>
      </c>
      <c r="D6323" t="s">
        <v>151</v>
      </c>
      <c r="E6323" t="s">
        <v>31</v>
      </c>
      <c r="F6323" t="s">
        <v>32</v>
      </c>
      <c r="G6323" t="s">
        <v>25</v>
      </c>
      <c r="H6323">
        <v>746</v>
      </c>
      <c r="I6323">
        <v>767</v>
      </c>
      <c r="J6323">
        <v>374</v>
      </c>
      <c r="K6323" t="s">
        <v>3672</v>
      </c>
      <c r="L6323">
        <v>1.07E-3</v>
      </c>
      <c r="M6323">
        <v>859</v>
      </c>
      <c r="N6323">
        <v>773</v>
      </c>
      <c r="O6323">
        <v>-2907</v>
      </c>
      <c r="P6323">
        <v>94007</v>
      </c>
      <c r="Q6323">
        <v>196628</v>
      </c>
      <c r="R6323">
        <v>1</v>
      </c>
      <c r="S6323">
        <v>4169324</v>
      </c>
      <c r="U6323" t="str">
        <f>IFERROR(LEFT(spotify_top_songs_audio_features[[#This Row],[artist_names]],SEARCH(",",spotify_top_songs_audio_features[[#This Row],[artist_names]])-1),spotify_top_songs_audio_features[[#This Row],[artist_names]])</f>
        <v>5 Seconds of Summer</v>
      </c>
      <c r="V6323" t="str">
        <f>IFERROR(MID(spotify_top_songs_audio_features[[#This Row],[artist_names]],SEARCH(",",spotify_top_songs_audio_features[[#This Row],[artist_names]])+2,99),"")</f>
        <v/>
      </c>
      <c r="W6323" t="str">
        <f>spotify_top_songs_audio_features[[#This Row],[source]]</f>
        <v>Capitol</v>
      </c>
      <c r="X6323" s="1">
        <f>spotify_top_songs_audio_features[[#This Row],[streams]]</f>
        <v>4169324</v>
      </c>
      <c r="Y6323" t="str">
        <f>IF(Tabela2[[#This Row],[feat]]="","","Feat")</f>
        <v/>
      </c>
      <c r="Z6323" s="17" t="str">
        <f>CONCATENATE(INT(spotify_top_songs_audio_features[[#This Row],[duration_ms]]/(60*1000)),":",MOD(INT(spotify_top_songs_audio_features[[#This Row],[duration_ms]]/1000),60))</f>
        <v>3:16</v>
      </c>
      <c r="AA63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23" t="str">
        <f>spotify_top_songs_audio_features[[#This Row],[track_name]]</f>
        <v>Valentine</v>
      </c>
    </row>
    <row r="6324" spans="1:28" x14ac:dyDescent="0.25">
      <c r="A6324" t="s">
        <v>15200</v>
      </c>
      <c r="B6324" t="s">
        <v>3062</v>
      </c>
      <c r="C6324" t="s">
        <v>15201</v>
      </c>
      <c r="D6324" t="s">
        <v>3064</v>
      </c>
      <c r="E6324" t="s">
        <v>177</v>
      </c>
      <c r="F6324" t="s">
        <v>24</v>
      </c>
      <c r="G6324" t="s">
        <v>25</v>
      </c>
      <c r="H6324">
        <v>526</v>
      </c>
      <c r="I6324">
        <v>891</v>
      </c>
      <c r="J6324">
        <v>482</v>
      </c>
      <c r="K6324" t="s">
        <v>1250</v>
      </c>
      <c r="L6324">
        <v>0</v>
      </c>
      <c r="M6324">
        <v>375</v>
      </c>
      <c r="N6324">
        <v>804</v>
      </c>
      <c r="O6324">
        <v>-1549</v>
      </c>
      <c r="P6324">
        <v>94095</v>
      </c>
      <c r="Q6324">
        <v>219467</v>
      </c>
      <c r="R6324">
        <v>1</v>
      </c>
      <c r="S6324">
        <v>4166609</v>
      </c>
      <c r="U6324" t="str">
        <f>IFERROR(LEFT(spotify_top_songs_audio_features[[#This Row],[artist_names]],SEARCH(",",spotify_top_songs_audio_features[[#This Row],[artist_names]])-1),spotify_top_songs_audio_features[[#This Row],[artist_names]])</f>
        <v>Panic! At The Disco</v>
      </c>
      <c r="V6324" t="str">
        <f>IFERROR(MID(spotify_top_songs_audio_features[[#This Row],[artist_names]],SEARCH(",",spotify_top_songs_audio_features[[#This Row],[artist_names]])+2,99),"")</f>
        <v/>
      </c>
      <c r="W6324" t="str">
        <f>spotify_top_songs_audio_features[[#This Row],[source]]</f>
        <v>DCD2 / Fueled By Ramen</v>
      </c>
      <c r="X6324" s="1">
        <f>spotify_top_songs_audio_features[[#This Row],[streams]]</f>
        <v>4166609</v>
      </c>
      <c r="Y6324" t="str">
        <f>IF(Tabela2[[#This Row],[feat]]="","","Feat")</f>
        <v/>
      </c>
      <c r="Z6324" s="17" t="str">
        <f>CONCATENATE(INT(spotify_top_songs_audio_features[[#This Row],[duration_ms]]/(60*1000)),":",MOD(INT(spotify_top_songs_audio_features[[#This Row],[duration_ms]]/1000),60))</f>
        <v>3:39</v>
      </c>
      <c r="AA63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24" t="str">
        <f>spotify_top_songs_audio_features[[#This Row],[track_name]]</f>
        <v>Dancing's Not a Crime</v>
      </c>
    </row>
    <row r="6325" spans="1:28" x14ac:dyDescent="0.25">
      <c r="A6325" t="s">
        <v>11531</v>
      </c>
      <c r="B6325" t="s">
        <v>410</v>
      </c>
      <c r="C6325" t="s">
        <v>11532</v>
      </c>
      <c r="D6325" t="s">
        <v>182</v>
      </c>
      <c r="E6325" t="s">
        <v>58</v>
      </c>
      <c r="F6325" t="s">
        <v>24</v>
      </c>
      <c r="G6325" t="s">
        <v>25</v>
      </c>
      <c r="H6325">
        <v>329</v>
      </c>
      <c r="I6325">
        <v>179</v>
      </c>
      <c r="J6325">
        <v>299</v>
      </c>
      <c r="K6325" t="s">
        <v>11533</v>
      </c>
      <c r="L6325">
        <v>5.04E-4</v>
      </c>
      <c r="M6325">
        <v>115</v>
      </c>
      <c r="N6325">
        <v>255</v>
      </c>
      <c r="O6325">
        <v>-11589</v>
      </c>
      <c r="P6325">
        <v>154175</v>
      </c>
      <c r="Q6325">
        <v>217387</v>
      </c>
      <c r="R6325">
        <v>1</v>
      </c>
      <c r="S6325">
        <v>4157704</v>
      </c>
      <c r="U6325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6325" t="str">
        <f>IFERROR(MID(spotify_top_songs_audio_features[[#This Row],[artist_names]],SEARCH(",",spotify_top_songs_audio_features[[#This Row],[artist_names]])+2,99),"")</f>
        <v/>
      </c>
      <c r="W6325" t="str">
        <f>spotify_top_songs_audio_features[[#This Row],[source]]</f>
        <v>EMI</v>
      </c>
      <c r="X6325" s="1">
        <f>spotify_top_songs_audio_features[[#This Row],[streams]]</f>
        <v>4157704</v>
      </c>
      <c r="Y6325" t="str">
        <f>IF(Tabela2[[#This Row],[feat]]="","","Feat")</f>
        <v/>
      </c>
      <c r="Z6325" s="17" t="str">
        <f>CONCATENATE(INT(spotify_top_songs_audio_features[[#This Row],[duration_ms]]/(60*1000)),":",MOD(INT(spotify_top_songs_audio_features[[#This Row],[duration_ms]]/1000),60))</f>
        <v>3:37</v>
      </c>
      <c r="AA63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325" t="str">
        <f>spotify_top_songs_audio_features[[#This Row],[track_name]]</f>
        <v>Love Of My Life - Remastered 2011</v>
      </c>
    </row>
    <row r="6326" spans="1:28" x14ac:dyDescent="0.25">
      <c r="A6326" t="s">
        <v>2140</v>
      </c>
      <c r="B6326" t="s">
        <v>793</v>
      </c>
      <c r="C6326" t="s">
        <v>2141</v>
      </c>
      <c r="D6326" t="s">
        <v>2142</v>
      </c>
      <c r="E6326" t="s">
        <v>177</v>
      </c>
      <c r="F6326" t="s">
        <v>24</v>
      </c>
      <c r="G6326" t="s">
        <v>25</v>
      </c>
      <c r="H6326">
        <v>634</v>
      </c>
      <c r="I6326">
        <v>653</v>
      </c>
      <c r="J6326">
        <v>32</v>
      </c>
      <c r="K6326" t="s">
        <v>2143</v>
      </c>
      <c r="L6326">
        <v>987</v>
      </c>
      <c r="M6326">
        <v>115</v>
      </c>
      <c r="N6326">
        <v>26</v>
      </c>
      <c r="O6326">
        <v>-7515</v>
      </c>
      <c r="P6326">
        <v>90012</v>
      </c>
      <c r="Q6326">
        <v>210935</v>
      </c>
      <c r="R6326">
        <v>1</v>
      </c>
      <c r="S6326">
        <v>4157114</v>
      </c>
      <c r="U6326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6326" t="str">
        <f>IFERROR(MID(spotify_top_songs_audio_features[[#This Row],[artist_names]],SEARCH(",",spotify_top_songs_audio_features[[#This Row],[artist_names]])+2,99),"")</f>
        <v/>
      </c>
      <c r="W6326" t="str">
        <f>spotify_top_songs_audio_features[[#This Row],[source]]</f>
        <v>Wreck It Ralph 2 ST (KIK / ISR / Disney) PS</v>
      </c>
      <c r="X6326" s="1">
        <f>spotify_top_songs_audio_features[[#This Row],[streams]]</f>
        <v>4157114</v>
      </c>
      <c r="Y6326" t="str">
        <f>IF(Tabela2[[#This Row],[feat]]="","","Feat")</f>
        <v/>
      </c>
      <c r="Z6326" s="17" t="str">
        <f>CONCATENATE(INT(spotify_top_songs_audio_features[[#This Row],[duration_ms]]/(60*1000)),":",MOD(INT(spotify_top_songs_audio_features[[#This Row],[duration_ms]]/1000),60))</f>
        <v>3:30</v>
      </c>
      <c r="AA63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26" t="str">
        <f>spotify_top_songs_audio_features[[#This Row],[track_name]]</f>
        <v>Zero - From the Original Motion Picture "Ralph Breaks The Internet"</v>
      </c>
    </row>
    <row r="6327" spans="1:28" x14ac:dyDescent="0.25">
      <c r="A6327" t="s">
        <v>15734</v>
      </c>
      <c r="B6327" t="s">
        <v>6177</v>
      </c>
      <c r="C6327" t="s">
        <v>15735</v>
      </c>
      <c r="D6327" t="s">
        <v>903</v>
      </c>
      <c r="E6327" t="s">
        <v>70</v>
      </c>
      <c r="F6327" t="s">
        <v>32</v>
      </c>
      <c r="G6327" t="s">
        <v>25</v>
      </c>
      <c r="H6327">
        <v>728</v>
      </c>
      <c r="I6327">
        <v>638</v>
      </c>
      <c r="J6327">
        <v>252</v>
      </c>
      <c r="K6327" t="s">
        <v>4818</v>
      </c>
      <c r="L6327">
        <v>501</v>
      </c>
      <c r="M6327">
        <v>106</v>
      </c>
      <c r="N6327">
        <v>598</v>
      </c>
      <c r="O6327">
        <v>-641</v>
      </c>
      <c r="P6327">
        <v>160036</v>
      </c>
      <c r="Q6327">
        <v>177253</v>
      </c>
      <c r="R6327">
        <v>1</v>
      </c>
      <c r="S6327">
        <v>4156714</v>
      </c>
      <c r="U6327" t="str">
        <f>IFERROR(LEFT(spotify_top_songs_audio_features[[#This Row],[artist_names]],SEARCH(",",spotify_top_songs_audio_features[[#This Row],[artist_names]])-1),spotify_top_songs_audio_features[[#This Row],[artist_names]])</f>
        <v>Luciano</v>
      </c>
      <c r="V6327" t="str">
        <f>IFERROR(MID(spotify_top_songs_audio_features[[#This Row],[artist_names]],SEARCH(",",spotify_top_songs_audio_features[[#This Row],[artist_names]])+2,99),"")</f>
        <v/>
      </c>
      <c r="W6327" t="str">
        <f>spotify_top_songs_audio_features[[#This Row],[source]]</f>
        <v>Urban</v>
      </c>
      <c r="X6327" s="1">
        <f>spotify_top_songs_audio_features[[#This Row],[streams]]</f>
        <v>4156714</v>
      </c>
      <c r="Y6327" t="str">
        <f>IF(Tabela2[[#This Row],[feat]]="","","Feat")</f>
        <v/>
      </c>
      <c r="Z6327" s="17" t="str">
        <f>CONCATENATE(INT(spotify_top_songs_audio_features[[#This Row],[duration_ms]]/(60*1000)),":",MOD(INT(spotify_top_songs_audio_features[[#This Row],[duration_ms]]/1000),60))</f>
        <v>2:57</v>
      </c>
      <c r="AA63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27" t="str">
        <f>spotify_top_songs_audio_features[[#This Row],[track_name]]</f>
        <v>Meer</v>
      </c>
    </row>
    <row r="6328" spans="1:28" x14ac:dyDescent="0.25">
      <c r="A6328" t="s">
        <v>700</v>
      </c>
      <c r="B6328" t="s">
        <v>701</v>
      </c>
      <c r="C6328" t="s">
        <v>702</v>
      </c>
      <c r="D6328" t="s">
        <v>703</v>
      </c>
      <c r="E6328" t="s">
        <v>70</v>
      </c>
      <c r="F6328" t="s">
        <v>24</v>
      </c>
      <c r="G6328" t="s">
        <v>25</v>
      </c>
      <c r="H6328">
        <v>776</v>
      </c>
      <c r="I6328">
        <v>732</v>
      </c>
      <c r="J6328">
        <v>81</v>
      </c>
      <c r="K6328" t="s">
        <v>364</v>
      </c>
      <c r="L6328">
        <v>0</v>
      </c>
      <c r="M6328">
        <v>364</v>
      </c>
      <c r="N6328">
        <v>383</v>
      </c>
      <c r="O6328">
        <v>-3719</v>
      </c>
      <c r="P6328">
        <v>144076</v>
      </c>
      <c r="Q6328">
        <v>153351</v>
      </c>
      <c r="R6328">
        <v>1</v>
      </c>
      <c r="S6328">
        <v>4154936</v>
      </c>
      <c r="U6328" t="str">
        <f>IFERROR(LEFT(spotify_top_songs_audio_features[[#This Row],[artist_names]],SEARCH(",",spotify_top_songs_audio_features[[#This Row],[artist_names]])-1),spotify_top_songs_audio_features[[#This Row],[artist_names]])</f>
        <v>Carnage</v>
      </c>
      <c r="V6328" t="str">
        <f>IFERROR(MID(spotify_top_songs_audio_features[[#This Row],[artist_names]],SEARCH(",",spotify_top_songs_audio_features[[#This Row],[artist_names]])+2,99),"")</f>
        <v>Lil Pump</v>
      </c>
      <c r="W6328" t="str">
        <f>spotify_top_songs_audio_features[[#This Row],[source]]</f>
        <v>BMG Rights Management (US) LLC</v>
      </c>
      <c r="X6328" s="1">
        <f>spotify_top_songs_audio_features[[#This Row],[streams]]</f>
        <v>4154936</v>
      </c>
      <c r="Y6328" t="str">
        <f>IF(Tabela2[[#This Row],[feat]]="","","Feat")</f>
        <v>Feat</v>
      </c>
      <c r="Z6328" s="17" t="str">
        <f>CONCATENATE(INT(spotify_top_songs_audio_features[[#This Row],[duration_ms]]/(60*1000)),":",MOD(INT(spotify_top_songs_audio_features[[#This Row],[duration_ms]]/1000),60))</f>
        <v>2:33</v>
      </c>
      <c r="AA63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28" t="str">
        <f>spotify_top_songs_audio_features[[#This Row],[track_name]]</f>
        <v>i Shyne</v>
      </c>
    </row>
    <row r="6329" spans="1:28" x14ac:dyDescent="0.25">
      <c r="A6329" t="s">
        <v>4249</v>
      </c>
      <c r="B6329" t="s">
        <v>4250</v>
      </c>
      <c r="C6329" t="s">
        <v>4251</v>
      </c>
      <c r="D6329" t="s">
        <v>4252</v>
      </c>
      <c r="E6329" t="s">
        <v>43</v>
      </c>
      <c r="F6329" t="s">
        <v>32</v>
      </c>
      <c r="G6329" t="s">
        <v>64</v>
      </c>
      <c r="H6329">
        <v>449</v>
      </c>
      <c r="I6329">
        <v>597</v>
      </c>
      <c r="J6329">
        <v>14</v>
      </c>
      <c r="K6329" t="s">
        <v>4253</v>
      </c>
      <c r="L6329">
        <v>1.0300000000000001E-3</v>
      </c>
      <c r="M6329">
        <v>197</v>
      </c>
      <c r="N6329">
        <v>505</v>
      </c>
      <c r="O6329">
        <v>-4401</v>
      </c>
      <c r="P6329">
        <v>134598</v>
      </c>
      <c r="Q6329">
        <v>194777</v>
      </c>
      <c r="R6329">
        <v>1</v>
      </c>
      <c r="S6329">
        <v>4154838</v>
      </c>
      <c r="U6329" t="str">
        <f>IFERROR(LEFT(spotify_top_songs_audio_features[[#This Row],[artist_names]],SEARCH(",",spotify_top_songs_audio_features[[#This Row],[artist_names]])-1),spotify_top_songs_audio_features[[#This Row],[artist_names]])</f>
        <v>GASHI</v>
      </c>
      <c r="V6329" t="str">
        <f>IFERROR(MID(spotify_top_songs_audio_features[[#This Row],[artist_names]],SEARCH(",",spotify_top_songs_audio_features[[#This Row],[artist_names]])+2,99),"")</f>
        <v>French Montana, DJ Snake</v>
      </c>
      <c r="W6329" t="str">
        <f>spotify_top_songs_audio_features[[#This Row],[source]]</f>
        <v>Honesty Saves Time/RCA Records</v>
      </c>
      <c r="X6329" s="1">
        <f>spotify_top_songs_audio_features[[#This Row],[streams]]</f>
        <v>4154838</v>
      </c>
      <c r="Y6329" t="str">
        <f>IF(Tabela2[[#This Row],[feat]]="","","Feat")</f>
        <v>Feat</v>
      </c>
      <c r="Z6329" s="17" t="str">
        <f>CONCATENATE(INT(spotify_top_songs_audio_features[[#This Row],[duration_ms]]/(60*1000)),":",MOD(INT(spotify_top_songs_audio_features[[#This Row],[duration_ms]]/1000),60))</f>
        <v>3:14</v>
      </c>
      <c r="AA63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329" t="str">
        <f>spotify_top_songs_audio_features[[#This Row],[track_name]]</f>
        <v>Creep On Me</v>
      </c>
    </row>
    <row r="6330" spans="1:28" x14ac:dyDescent="0.25">
      <c r="A6330" t="s">
        <v>13100</v>
      </c>
      <c r="B6330" t="s">
        <v>705</v>
      </c>
      <c r="C6330" t="s">
        <v>13101</v>
      </c>
      <c r="D6330" t="s">
        <v>707</v>
      </c>
      <c r="E6330" t="s">
        <v>70</v>
      </c>
      <c r="F6330" t="s">
        <v>32</v>
      </c>
      <c r="G6330" t="s">
        <v>25</v>
      </c>
      <c r="H6330">
        <v>706</v>
      </c>
      <c r="I6330">
        <v>637</v>
      </c>
      <c r="J6330">
        <v>37</v>
      </c>
      <c r="K6330" t="s">
        <v>13102</v>
      </c>
      <c r="L6330">
        <v>0</v>
      </c>
      <c r="M6330">
        <v>164</v>
      </c>
      <c r="N6330">
        <v>528</v>
      </c>
      <c r="O6330">
        <v>-7284</v>
      </c>
      <c r="P6330">
        <v>85819</v>
      </c>
      <c r="Q6330">
        <v>146923</v>
      </c>
      <c r="R6330">
        <v>1</v>
      </c>
      <c r="S6330">
        <v>4148322</v>
      </c>
      <c r="U6330" t="str">
        <f>IFERROR(LEFT(spotify_top_songs_audio_features[[#This Row],[artist_names]],SEARCH(",",spotify_top_songs_audio_features[[#This Row],[artist_names]])-1),spotify_top_songs_audio_features[[#This Row],[artist_names]])</f>
        <v>Trippie Redd</v>
      </c>
      <c r="V6330" t="str">
        <f>IFERROR(MID(spotify_top_songs_audio_features[[#This Row],[artist_names]],SEARCH(",",spotify_top_songs_audio_features[[#This Row],[artist_names]])+2,99),"")</f>
        <v/>
      </c>
      <c r="W6330" t="str">
        <f>spotify_top_songs_audio_features[[#This Row],[source]]</f>
        <v>TenThousand Projects, LLC</v>
      </c>
      <c r="X6330" s="1">
        <f>spotify_top_songs_audio_features[[#This Row],[streams]]</f>
        <v>4148322</v>
      </c>
      <c r="Y6330" t="str">
        <f>IF(Tabela2[[#This Row],[feat]]="","","Feat")</f>
        <v/>
      </c>
      <c r="Z6330" s="17" t="str">
        <f>CONCATENATE(INT(spotify_top_songs_audio_features[[#This Row],[duration_ms]]/(60*1000)),":",MOD(INT(spotify_top_songs_audio_features[[#This Row],[duration_ms]]/1000),60))</f>
        <v>2:26</v>
      </c>
      <c r="AA63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30" t="str">
        <f>spotify_top_songs_audio_features[[#This Row],[track_name]]</f>
        <v>Missing My Idols</v>
      </c>
    </row>
    <row r="6331" spans="1:28" x14ac:dyDescent="0.25">
      <c r="A6331" t="s">
        <v>4710</v>
      </c>
      <c r="B6331" t="s">
        <v>125</v>
      </c>
      <c r="C6331" t="s">
        <v>4711</v>
      </c>
      <c r="D6331" t="s">
        <v>127</v>
      </c>
      <c r="E6331" t="s">
        <v>58</v>
      </c>
      <c r="F6331" t="s">
        <v>32</v>
      </c>
      <c r="G6331" t="s">
        <v>25</v>
      </c>
      <c r="H6331">
        <v>707</v>
      </c>
      <c r="I6331">
        <v>791</v>
      </c>
      <c r="J6331">
        <v>35</v>
      </c>
      <c r="K6331" t="s">
        <v>535</v>
      </c>
      <c r="L6331">
        <v>0</v>
      </c>
      <c r="M6331">
        <v>102</v>
      </c>
      <c r="N6331">
        <v>678</v>
      </c>
      <c r="O6331">
        <v>-4481</v>
      </c>
      <c r="P6331">
        <v>106985</v>
      </c>
      <c r="Q6331">
        <v>246334</v>
      </c>
      <c r="R6331">
        <v>1</v>
      </c>
      <c r="S6331">
        <v>4147512</v>
      </c>
      <c r="U6331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331" t="str">
        <f>IFERROR(MID(spotify_top_songs_audio_features[[#This Row],[artist_names]],SEARCH(",",spotify_top_songs_audio_features[[#This Row],[artist_names]])+2,99),"")</f>
        <v/>
      </c>
      <c r="W6331" t="str">
        <f>spotify_top_songs_audio_features[[#This Row],[source]]</f>
        <v>BIGHIT MUSIC</v>
      </c>
      <c r="X6331" s="1">
        <f>spotify_top_songs_audio_features[[#This Row],[streams]]</f>
        <v>4147512</v>
      </c>
      <c r="Y6331" t="str">
        <f>IF(Tabela2[[#This Row],[feat]]="","","Feat")</f>
        <v/>
      </c>
      <c r="Z6331" s="17" t="str">
        <f>CONCATENATE(INT(spotify_top_songs_audio_features[[#This Row],[duration_ms]]/(60*1000)),":",MOD(INT(spotify_top_songs_audio_features[[#This Row],[duration_ms]]/1000),60))</f>
        <v>4:6</v>
      </c>
      <c r="AA63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331" t="str">
        <f>spotify_top_songs_audio_features[[#This Row],[track_name]]</f>
        <v>Trivia 轉 : Seesaw</v>
      </c>
    </row>
    <row r="6332" spans="1:28" x14ac:dyDescent="0.25">
      <c r="A6332" t="s">
        <v>4079</v>
      </c>
      <c r="B6332" t="s">
        <v>280</v>
      </c>
      <c r="C6332" t="s">
        <v>4080</v>
      </c>
      <c r="D6332" t="s">
        <v>282</v>
      </c>
      <c r="E6332" t="s">
        <v>70</v>
      </c>
      <c r="F6332" t="s">
        <v>24</v>
      </c>
      <c r="G6332" t="s">
        <v>25</v>
      </c>
      <c r="H6332">
        <v>671</v>
      </c>
      <c r="I6332">
        <v>156</v>
      </c>
      <c r="J6332">
        <v>371</v>
      </c>
      <c r="K6332" t="s">
        <v>4081</v>
      </c>
      <c r="L6332">
        <v>518</v>
      </c>
      <c r="M6332">
        <v>113</v>
      </c>
      <c r="N6332">
        <v>201</v>
      </c>
      <c r="O6332">
        <v>-16288</v>
      </c>
      <c r="P6332">
        <v>9408</v>
      </c>
      <c r="Q6332">
        <v>211960</v>
      </c>
      <c r="R6332">
        <v>1</v>
      </c>
      <c r="S6332">
        <v>4141985</v>
      </c>
      <c r="U6332" t="str">
        <f>IFERROR(LEFT(spotify_top_songs_audio_features[[#This Row],[artist_names]],SEARCH(",",spotify_top_songs_audio_features[[#This Row],[artist_names]])-1),spotify_top_songs_audio_features[[#This Row],[artist_names]])</f>
        <v>Harry Styles</v>
      </c>
      <c r="V6332" t="str">
        <f>IFERROR(MID(spotify_top_songs_audio_features[[#This Row],[artist_names]],SEARCH(",",spotify_top_songs_audio_features[[#This Row],[artist_names]])+2,99),"")</f>
        <v/>
      </c>
      <c r="W6332" t="str">
        <f>spotify_top_songs_audio_features[[#This Row],[source]]</f>
        <v>Columbia</v>
      </c>
      <c r="X6332" s="1">
        <f>spotify_top_songs_audio_features[[#This Row],[streams]]</f>
        <v>4141985</v>
      </c>
      <c r="Y6332" t="str">
        <f>IF(Tabela2[[#This Row],[feat]]="","","Feat")</f>
        <v/>
      </c>
      <c r="Z6332" s="17" t="str">
        <f>CONCATENATE(INT(spotify_top_songs_audio_features[[#This Row],[duration_ms]]/(60*1000)),":",MOD(INT(spotify_top_songs_audio_features[[#This Row],[duration_ms]]/1000),60))</f>
        <v>3:31</v>
      </c>
      <c r="AA63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32" t="str">
        <f>spotify_top_songs_audio_features[[#This Row],[track_name]]</f>
        <v>From the Dining Table</v>
      </c>
    </row>
    <row r="6333" spans="1:28" x14ac:dyDescent="0.25">
      <c r="A6333" t="s">
        <v>15948</v>
      </c>
      <c r="B6333" t="s">
        <v>15949</v>
      </c>
      <c r="C6333" t="s">
        <v>15950</v>
      </c>
      <c r="D6333" t="s">
        <v>282</v>
      </c>
      <c r="E6333" t="s">
        <v>31</v>
      </c>
      <c r="F6333" t="s">
        <v>32</v>
      </c>
      <c r="G6333" t="s">
        <v>25</v>
      </c>
      <c r="H6333">
        <v>789</v>
      </c>
      <c r="I6333">
        <v>524</v>
      </c>
      <c r="J6333">
        <v>273</v>
      </c>
      <c r="K6333" t="s">
        <v>492</v>
      </c>
      <c r="L6333">
        <v>0</v>
      </c>
      <c r="M6333">
        <v>221</v>
      </c>
      <c r="N6333">
        <v>343</v>
      </c>
      <c r="O6333">
        <v>-7942</v>
      </c>
      <c r="P6333">
        <v>138064</v>
      </c>
      <c r="Q6333">
        <v>147600</v>
      </c>
      <c r="R6333">
        <v>1</v>
      </c>
      <c r="S6333">
        <v>4133199</v>
      </c>
      <c r="U6333" t="str">
        <f>IFERROR(LEFT(spotify_top_songs_audio_features[[#This Row],[artist_names]],SEARCH(",",spotify_top_songs_audio_features[[#This Row],[artist_names]])-1),spotify_top_songs_audio_features[[#This Row],[artist_names]])</f>
        <v>Russ</v>
      </c>
      <c r="V6333" t="str">
        <f>IFERROR(MID(spotify_top_songs_audio_features[[#This Row],[artist_names]],SEARCH(",",spotify_top_songs_audio_features[[#This Row],[artist_names]])+2,99),"")</f>
        <v/>
      </c>
      <c r="W6333" t="str">
        <f>spotify_top_songs_audio_features[[#This Row],[source]]</f>
        <v>Columbia</v>
      </c>
      <c r="X6333" s="1">
        <f>spotify_top_songs_audio_features[[#This Row],[streams]]</f>
        <v>4133199</v>
      </c>
      <c r="Y6333" t="str">
        <f>IF(Tabela2[[#This Row],[feat]]="","","Feat")</f>
        <v/>
      </c>
      <c r="Z6333" s="17" t="str">
        <f>CONCATENATE(INT(spotify_top_songs_audio_features[[#This Row],[duration_ms]]/(60*1000)),":",MOD(INT(spotify_top_songs_audio_features[[#This Row],[duration_ms]]/1000),60))</f>
        <v>2:27</v>
      </c>
      <c r="AA63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33" t="str">
        <f>spotify_top_songs_audio_features[[#This Row],[track_name]]</f>
        <v>The Flute Song</v>
      </c>
    </row>
    <row r="6334" spans="1:28" x14ac:dyDescent="0.25">
      <c r="A6334" t="s">
        <v>13410</v>
      </c>
      <c r="B6334" t="s">
        <v>13411</v>
      </c>
      <c r="C6334" t="s">
        <v>13412</v>
      </c>
      <c r="D6334" t="s">
        <v>1168</v>
      </c>
      <c r="E6334" t="s">
        <v>23</v>
      </c>
      <c r="F6334" t="s">
        <v>24</v>
      </c>
      <c r="G6334" t="s">
        <v>25</v>
      </c>
      <c r="H6334">
        <v>721</v>
      </c>
      <c r="I6334">
        <v>508</v>
      </c>
      <c r="J6334">
        <v>394</v>
      </c>
      <c r="K6334" t="s">
        <v>3512</v>
      </c>
      <c r="L6334">
        <v>0</v>
      </c>
      <c r="M6334">
        <v>153</v>
      </c>
      <c r="N6334">
        <v>457</v>
      </c>
      <c r="O6334">
        <v>-7496</v>
      </c>
      <c r="P6334">
        <v>159911</v>
      </c>
      <c r="Q6334">
        <v>166343</v>
      </c>
      <c r="R6334">
        <v>1</v>
      </c>
      <c r="S6334">
        <v>4125479</v>
      </c>
      <c r="U6334" t="str">
        <f>IFERROR(LEFT(spotify_top_songs_audio_features[[#This Row],[artist_names]],SEARCH(",",spotify_top_songs_audio_features[[#This Row],[artist_names]])-1),spotify_top_songs_audio_features[[#This Row],[artist_names]])</f>
        <v>Lil Yachty</v>
      </c>
      <c r="V6334" t="str">
        <f>IFERROR(MID(spotify_top_songs_audio_features[[#This Row],[artist_names]],SEARCH(",",spotify_top_songs_audio_features[[#This Row],[artist_names]])+2,99),"")</f>
        <v>Juice WRLD</v>
      </c>
      <c r="W6334" t="str">
        <f>spotify_top_songs_audio_features[[#This Row],[source]]</f>
        <v>Quality Control Music/Motown Records/Capitol Records</v>
      </c>
      <c r="X6334" s="1">
        <f>spotify_top_songs_audio_features[[#This Row],[streams]]</f>
        <v>4125479</v>
      </c>
      <c r="Y6334" t="str">
        <f>IF(Tabela2[[#This Row],[feat]]="","","Feat")</f>
        <v>Feat</v>
      </c>
      <c r="Z6334" s="17" t="str">
        <f>CONCATENATE(INT(spotify_top_songs_audio_features[[#This Row],[duration_ms]]/(60*1000)),":",MOD(INT(spotify_top_songs_audio_features[[#This Row],[duration_ms]]/1000),60))</f>
        <v>2:46</v>
      </c>
      <c r="AA63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334" t="str">
        <f>spotify_top_songs_audio_features[[#This Row],[track_name]]</f>
        <v>Yacht Club (feat. Juice WRLD)</v>
      </c>
    </row>
    <row r="6335" spans="1:28" x14ac:dyDescent="0.25">
      <c r="A6335" t="s">
        <v>7638</v>
      </c>
      <c r="B6335" t="s">
        <v>7639</v>
      </c>
      <c r="C6335" t="s">
        <v>7640</v>
      </c>
      <c r="D6335" t="s">
        <v>1986</v>
      </c>
      <c r="E6335" t="s">
        <v>177</v>
      </c>
      <c r="F6335" t="s">
        <v>32</v>
      </c>
      <c r="G6335" t="s">
        <v>25</v>
      </c>
      <c r="H6335">
        <v>815</v>
      </c>
      <c r="I6335">
        <v>723</v>
      </c>
      <c r="J6335">
        <v>574</v>
      </c>
      <c r="K6335" t="s">
        <v>2364</v>
      </c>
      <c r="L6335">
        <v>0</v>
      </c>
      <c r="M6335">
        <v>184</v>
      </c>
      <c r="N6335">
        <v>896</v>
      </c>
      <c r="O6335">
        <v>-3611</v>
      </c>
      <c r="P6335">
        <v>149918</v>
      </c>
      <c r="Q6335">
        <v>147990</v>
      </c>
      <c r="R6335">
        <v>1</v>
      </c>
      <c r="S6335">
        <v>4116188</v>
      </c>
      <c r="U6335" t="str">
        <f>IFERROR(LEFT(spotify_top_songs_audio_features[[#This Row],[artist_names]],SEARCH(",",spotify_top_songs_audio_features[[#This Row],[artist_names]])-1),spotify_top_songs_audio_features[[#This Row],[artist_names]])</f>
        <v>Márcia Fellipe</v>
      </c>
      <c r="V6335" t="str">
        <f>IFERROR(MID(spotify_top_songs_audio_features[[#This Row],[artist_names]],SEARCH(",",spotify_top_songs_audio_features[[#This Row],[artist_names]])+2,99),"")</f>
        <v>Jerry Smith</v>
      </c>
      <c r="W6335" t="str">
        <f>spotify_top_songs_audio_features[[#This Row],[source]]</f>
        <v>Universal Music Ltda.</v>
      </c>
      <c r="X6335" s="1">
        <f>spotify_top_songs_audio_features[[#This Row],[streams]]</f>
        <v>4116188</v>
      </c>
      <c r="Y6335" t="str">
        <f>IF(Tabela2[[#This Row],[feat]]="","","Feat")</f>
        <v>Feat</v>
      </c>
      <c r="Z6335" s="17" t="str">
        <f>CONCATENATE(INT(spotify_top_songs_audio_features[[#This Row],[duration_ms]]/(60*1000)),":",MOD(INT(spotify_top_songs_audio_features[[#This Row],[duration_ms]]/1000),60))</f>
        <v>2:27</v>
      </c>
      <c r="AA63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35" t="str">
        <f>spotify_top_songs_audio_features[[#This Row],[track_name]]</f>
        <v>Quem Me Dera</v>
      </c>
    </row>
    <row r="6336" spans="1:28" x14ac:dyDescent="0.25">
      <c r="A6336" t="s">
        <v>13857</v>
      </c>
      <c r="B6336" t="s">
        <v>9092</v>
      </c>
      <c r="C6336" t="s">
        <v>9093</v>
      </c>
      <c r="D6336" t="s">
        <v>259</v>
      </c>
      <c r="E6336" t="s">
        <v>113</v>
      </c>
      <c r="F6336" t="s">
        <v>24</v>
      </c>
      <c r="G6336" t="s">
        <v>25</v>
      </c>
      <c r="H6336">
        <v>632</v>
      </c>
      <c r="I6336">
        <v>807</v>
      </c>
      <c r="J6336">
        <v>126</v>
      </c>
      <c r="K6336" t="s">
        <v>850</v>
      </c>
      <c r="L6336">
        <v>211</v>
      </c>
      <c r="M6336">
        <v>125</v>
      </c>
      <c r="N6336">
        <v>784</v>
      </c>
      <c r="O6336">
        <v>-5893</v>
      </c>
      <c r="P6336">
        <v>160174</v>
      </c>
      <c r="Q6336">
        <v>197933</v>
      </c>
      <c r="R6336">
        <v>1</v>
      </c>
      <c r="S6336">
        <v>4115165</v>
      </c>
      <c r="U6336" t="str">
        <f>IFERROR(LEFT(spotify_top_songs_audio_features[[#This Row],[artist_names]],SEARCH(",",spotify_top_songs_audio_features[[#This Row],[artist_names]])-1),spotify_top_songs_audio_features[[#This Row],[artist_names]])</f>
        <v>Gorillaz</v>
      </c>
      <c r="V6336" t="str">
        <f>IFERROR(MID(spotify_top_songs_audio_features[[#This Row],[artist_names]],SEARCH(",",spotify_top_songs_audio_features[[#This Row],[artist_names]])+2,99),"")</f>
        <v>George Benson</v>
      </c>
      <c r="W6336" t="str">
        <f>spotify_top_songs_audio_features[[#This Row],[source]]</f>
        <v>Parlophone UK</v>
      </c>
      <c r="X6336" s="1">
        <f>spotify_top_songs_audio_features[[#This Row],[streams]]</f>
        <v>4115165</v>
      </c>
      <c r="Y6336" t="str">
        <f>IF(Tabela2[[#This Row],[feat]]="","","Feat")</f>
        <v>Feat</v>
      </c>
      <c r="Z6336" s="17" t="str">
        <f>CONCATENATE(INT(spotify_top_songs_audio_features[[#This Row],[duration_ms]]/(60*1000)),":",MOD(INT(spotify_top_songs_audio_features[[#This Row],[duration_ms]]/1000),60))</f>
        <v>3:17</v>
      </c>
      <c r="AA63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336" t="str">
        <f>spotify_top_songs_audio_features[[#This Row],[track_name]]</f>
        <v>Humility (feat. George Benson)</v>
      </c>
    </row>
    <row r="6337" spans="1:28" x14ac:dyDescent="0.25">
      <c r="A6337" t="s">
        <v>14919</v>
      </c>
      <c r="B6337" t="s">
        <v>14920</v>
      </c>
      <c r="C6337" t="s">
        <v>14921</v>
      </c>
      <c r="D6337" t="s">
        <v>390</v>
      </c>
      <c r="E6337" t="s">
        <v>113</v>
      </c>
      <c r="F6337" t="s">
        <v>24</v>
      </c>
      <c r="G6337" t="s">
        <v>25</v>
      </c>
      <c r="H6337">
        <v>435</v>
      </c>
      <c r="I6337">
        <v>706</v>
      </c>
      <c r="J6337">
        <v>425</v>
      </c>
      <c r="K6337" t="s">
        <v>4068</v>
      </c>
      <c r="L6337">
        <v>4.15E-3</v>
      </c>
      <c r="M6337">
        <v>903</v>
      </c>
      <c r="N6337">
        <v>24</v>
      </c>
      <c r="O6337">
        <v>-8197</v>
      </c>
      <c r="P6337">
        <v>144913</v>
      </c>
      <c r="Q6337">
        <v>214307</v>
      </c>
      <c r="R6337">
        <v>1</v>
      </c>
      <c r="S6337">
        <v>4114232</v>
      </c>
      <c r="U6337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6337" t="str">
        <f>IFERROR(MID(spotify_top_songs_audio_features[[#This Row],[artist_names]],SEARCH(",",spotify_top_songs_audio_features[[#This Row],[artist_names]])+2,99),"")</f>
        <v>Florida Georgia Line</v>
      </c>
      <c r="W6337" t="str">
        <f>spotify_top_songs_audio_features[[#This Row],[source]]</f>
        <v>Disruptor Records/Columbia</v>
      </c>
      <c r="X6337" s="1">
        <f>spotify_top_songs_audio_features[[#This Row],[streams]]</f>
        <v>4114232</v>
      </c>
      <c r="Y6337" t="str">
        <f>IF(Tabela2[[#This Row],[feat]]="","","Feat")</f>
        <v>Feat</v>
      </c>
      <c r="Z6337" s="17" t="str">
        <f>CONCATENATE(INT(spotify_top_songs_audio_features[[#This Row],[duration_ms]]/(60*1000)),":",MOD(INT(spotify_top_songs_audio_features[[#This Row],[duration_ms]]/1000),60))</f>
        <v>3:34</v>
      </c>
      <c r="AA63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337" t="str">
        <f>spotify_top_songs_audio_features[[#This Row],[track_name]]</f>
        <v>Last Day Alive</v>
      </c>
    </row>
    <row r="6338" spans="1:28" x14ac:dyDescent="0.25">
      <c r="A6338" t="s">
        <v>8908</v>
      </c>
      <c r="B6338" t="s">
        <v>758</v>
      </c>
      <c r="C6338" t="s">
        <v>8909</v>
      </c>
      <c r="D6338" t="s">
        <v>220</v>
      </c>
      <c r="E6338" t="s">
        <v>177</v>
      </c>
      <c r="F6338" t="s">
        <v>24</v>
      </c>
      <c r="G6338" t="s">
        <v>25</v>
      </c>
      <c r="H6338">
        <v>695</v>
      </c>
      <c r="I6338">
        <v>379</v>
      </c>
      <c r="J6338">
        <v>339</v>
      </c>
      <c r="K6338" t="s">
        <v>8910</v>
      </c>
      <c r="L6338">
        <v>0</v>
      </c>
      <c r="M6338">
        <v>106</v>
      </c>
      <c r="N6338">
        <v>808</v>
      </c>
      <c r="O6338">
        <v>-9096</v>
      </c>
      <c r="P6338">
        <v>105108</v>
      </c>
      <c r="Q6338">
        <v>199733</v>
      </c>
      <c r="R6338">
        <v>2</v>
      </c>
      <c r="S6338">
        <v>4108636</v>
      </c>
      <c r="U6338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6338" t="str">
        <f>IFERROR(MID(spotify_top_songs_audio_features[[#This Row],[artist_names]],SEARCH(",",spotify_top_songs_audio_features[[#This Row],[artist_names]])+2,99),"")</f>
        <v/>
      </c>
      <c r="W6338" t="str">
        <f>spotify_top_songs_audio_features[[#This Row],[source]]</f>
        <v>UMLE - Latino</v>
      </c>
      <c r="X6338" s="1">
        <f>spotify_top_songs_audio_features[[#This Row],[streams]]</f>
        <v>4108636</v>
      </c>
      <c r="Y6338" t="str">
        <f>IF(Tabela2[[#This Row],[feat]]="","","Feat")</f>
        <v/>
      </c>
      <c r="Z6338" s="17" t="str">
        <f>CONCATENATE(INT(spotify_top_songs_audio_features[[#This Row],[duration_ms]]/(60*1000)),":",MOD(INT(spotify_top_songs_audio_features[[#This Row],[duration_ms]]/1000),60))</f>
        <v>3:19</v>
      </c>
      <c r="AA63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38" t="str">
        <f>spotify_top_songs_audio_features[[#This Row],[track_name]]</f>
        <v>No Hay Nadie Más</v>
      </c>
    </row>
    <row r="6339" spans="1:28" x14ac:dyDescent="0.25">
      <c r="A6339" t="s">
        <v>15455</v>
      </c>
      <c r="B6339" t="s">
        <v>15456</v>
      </c>
      <c r="C6339" t="s">
        <v>15457</v>
      </c>
      <c r="D6339" t="s">
        <v>15458</v>
      </c>
      <c r="E6339" t="s">
        <v>102</v>
      </c>
      <c r="F6339" t="s">
        <v>24</v>
      </c>
      <c r="G6339" t="s">
        <v>25</v>
      </c>
      <c r="H6339">
        <v>815</v>
      </c>
      <c r="I6339">
        <v>828</v>
      </c>
      <c r="J6339">
        <v>232</v>
      </c>
      <c r="K6339" t="s">
        <v>784</v>
      </c>
      <c r="L6339">
        <v>0</v>
      </c>
      <c r="M6339">
        <v>314</v>
      </c>
      <c r="N6339">
        <v>311</v>
      </c>
      <c r="O6339">
        <v>-3559</v>
      </c>
      <c r="P6339">
        <v>139972</v>
      </c>
      <c r="Q6339">
        <v>167627</v>
      </c>
      <c r="R6339">
        <v>1</v>
      </c>
      <c r="S6339">
        <v>4104415</v>
      </c>
      <c r="U6339" t="str">
        <f>IFERROR(LEFT(spotify_top_songs_audio_features[[#This Row],[artist_names]],SEARCH(",",spotify_top_songs_audio_features[[#This Row],[artist_names]])-1),spotify_top_songs_audio_features[[#This Row],[artist_names]])</f>
        <v>Veysel</v>
      </c>
      <c r="V6339" t="str">
        <f>IFERROR(MID(spotify_top_songs_audio_features[[#This Row],[artist_names]],SEARCH(",",spotify_top_songs_audio_features[[#This Row],[artist_names]])+2,99),"")</f>
        <v>Gzuz</v>
      </c>
      <c r="W6339" t="str">
        <f>spotify_top_songs_audio_features[[#This Row],[source]]</f>
        <v>Bela Boyz</v>
      </c>
      <c r="X6339" s="1">
        <f>spotify_top_songs_audio_features[[#This Row],[streams]]</f>
        <v>4104415</v>
      </c>
      <c r="Y6339" t="str">
        <f>IF(Tabela2[[#This Row],[feat]]="","","Feat")</f>
        <v>Feat</v>
      </c>
      <c r="Z6339" s="17" t="str">
        <f>CONCATENATE(INT(spotify_top_songs_audio_features[[#This Row],[duration_ms]]/(60*1000)),":",MOD(INT(spotify_top_songs_audio_features[[#This Row],[duration_ms]]/1000),60))</f>
        <v>2:47</v>
      </c>
      <c r="AA63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339" t="str">
        <f>spotify_top_songs_audio_features[[#This Row],[track_name]]</f>
        <v>UFF</v>
      </c>
    </row>
    <row r="6340" spans="1:28" x14ac:dyDescent="0.25">
      <c r="A6340" t="s">
        <v>12319</v>
      </c>
      <c r="B6340" t="s">
        <v>12320</v>
      </c>
      <c r="C6340" t="s">
        <v>12321</v>
      </c>
      <c r="D6340" t="s">
        <v>612</v>
      </c>
      <c r="E6340" t="s">
        <v>113</v>
      </c>
      <c r="F6340" t="s">
        <v>24</v>
      </c>
      <c r="G6340" t="s">
        <v>25</v>
      </c>
      <c r="H6340">
        <v>715</v>
      </c>
      <c r="I6340">
        <v>742</v>
      </c>
      <c r="J6340">
        <v>347</v>
      </c>
      <c r="K6340" t="s">
        <v>6652</v>
      </c>
      <c r="L6340">
        <v>2.47E-3</v>
      </c>
      <c r="M6340">
        <v>364</v>
      </c>
      <c r="N6340">
        <v>322</v>
      </c>
      <c r="O6340">
        <v>-4331</v>
      </c>
      <c r="P6340">
        <v>106971</v>
      </c>
      <c r="Q6340">
        <v>230880</v>
      </c>
      <c r="R6340">
        <v>1</v>
      </c>
      <c r="S6340">
        <v>4102295</v>
      </c>
      <c r="U6340" t="str">
        <f>IFERROR(LEFT(spotify_top_songs_audio_features[[#This Row],[artist_names]],SEARCH(",",spotify_top_songs_audio_features[[#This Row],[artist_names]])-1),spotify_top_songs_audio_features[[#This Row],[artist_names]])</f>
        <v>Daya</v>
      </c>
      <c r="V6340" t="str">
        <f>IFERROR(MID(spotify_top_songs_audio_features[[#This Row],[artist_names]],SEARCH(",",spotify_top_songs_audio_features[[#This Row],[artist_names]])+2,99),"")</f>
        <v/>
      </c>
      <c r="W6340" t="str">
        <f>spotify_top_songs_audio_features[[#This Row],[source]]</f>
        <v>UMGRI Interscope</v>
      </c>
      <c r="X6340" s="1">
        <f>spotify_top_songs_audio_features[[#This Row],[streams]]</f>
        <v>4102295</v>
      </c>
      <c r="Y6340" t="str">
        <f>IF(Tabela2[[#This Row],[feat]]="","","Feat")</f>
        <v/>
      </c>
      <c r="Z6340" s="17" t="str">
        <f>CONCATENATE(INT(spotify_top_songs_audio_features[[#This Row],[duration_ms]]/(60*1000)),":",MOD(INT(spotify_top_songs_audio_features[[#This Row],[duration_ms]]/1000),60))</f>
        <v>3:50</v>
      </c>
      <c r="AA63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340" t="str">
        <f>spotify_top_songs_audio_features[[#This Row],[track_name]]</f>
        <v>New</v>
      </c>
    </row>
    <row r="6341" spans="1:28" x14ac:dyDescent="0.25">
      <c r="A6341" t="s">
        <v>4539</v>
      </c>
      <c r="B6341" t="s">
        <v>982</v>
      </c>
      <c r="C6341" t="s">
        <v>4540</v>
      </c>
      <c r="D6341" t="s">
        <v>1793</v>
      </c>
      <c r="E6341" t="s">
        <v>31</v>
      </c>
      <c r="F6341" t="s">
        <v>24</v>
      </c>
      <c r="G6341" t="s">
        <v>25</v>
      </c>
      <c r="H6341">
        <v>672</v>
      </c>
      <c r="I6341">
        <v>588</v>
      </c>
      <c r="J6341">
        <v>133</v>
      </c>
      <c r="K6341" t="s">
        <v>2587</v>
      </c>
      <c r="L6341">
        <v>241</v>
      </c>
      <c r="M6341">
        <v>992</v>
      </c>
      <c r="N6341">
        <v>204</v>
      </c>
      <c r="O6341">
        <v>-9573</v>
      </c>
      <c r="P6341">
        <v>169033</v>
      </c>
      <c r="Q6341">
        <v>174358</v>
      </c>
      <c r="R6341">
        <v>1</v>
      </c>
      <c r="S6341">
        <v>4080859</v>
      </c>
      <c r="U6341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6341" t="str">
        <f>IFERROR(MID(spotify_top_songs_audio_features[[#This Row],[artist_names]],SEARCH(",",spotify_top_songs_audio_features[[#This Row],[artist_names]])+2,99),"")</f>
        <v/>
      </c>
      <c r="W6341" t="str">
        <f>spotify_top_songs_audio_features[[#This Row],[source]]</f>
        <v>88rising Music</v>
      </c>
      <c r="X6341" s="1">
        <f>spotify_top_songs_audio_features[[#This Row],[streams]]</f>
        <v>4080859</v>
      </c>
      <c r="Y6341" t="str">
        <f>IF(Tabela2[[#This Row],[feat]]="","","Feat")</f>
        <v/>
      </c>
      <c r="Z6341" s="17" t="str">
        <f>CONCATENATE(INT(spotify_top_songs_audio_features[[#This Row],[duration_ms]]/(60*1000)),":",MOD(INT(spotify_top_songs_audio_features[[#This Row],[duration_ms]]/1000),60))</f>
        <v>2:54</v>
      </c>
      <c r="AA63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41" t="str">
        <f>spotify_top_songs_audio_features[[#This Row],[track_name]]</f>
        <v>YEAH RIGHT</v>
      </c>
    </row>
    <row r="6342" spans="1:28" x14ac:dyDescent="0.25">
      <c r="A6342" t="s">
        <v>13343</v>
      </c>
      <c r="B6342" t="s">
        <v>13344</v>
      </c>
      <c r="C6342" t="s">
        <v>13345</v>
      </c>
      <c r="D6342" t="s">
        <v>13346</v>
      </c>
      <c r="E6342" t="s">
        <v>177</v>
      </c>
      <c r="F6342" t="s">
        <v>32</v>
      </c>
      <c r="G6342" t="s">
        <v>25</v>
      </c>
      <c r="H6342">
        <v>779</v>
      </c>
      <c r="I6342">
        <v>717</v>
      </c>
      <c r="J6342">
        <v>335</v>
      </c>
      <c r="K6342" t="s">
        <v>8007</v>
      </c>
      <c r="L6342">
        <v>536</v>
      </c>
      <c r="M6342">
        <v>355</v>
      </c>
      <c r="N6342">
        <v>789</v>
      </c>
      <c r="O6342">
        <v>-97</v>
      </c>
      <c r="P6342">
        <v>115384</v>
      </c>
      <c r="Q6342">
        <v>240800</v>
      </c>
      <c r="R6342">
        <v>1</v>
      </c>
      <c r="S6342">
        <v>4072158</v>
      </c>
      <c r="U6342" t="str">
        <f>IFERROR(LEFT(spotify_top_songs_audio_features[[#This Row],[artist_names]],SEARCH(",",spotify_top_songs_audio_features[[#This Row],[artist_names]])-1),spotify_top_songs_audio_features[[#This Row],[artist_names]])</f>
        <v>Ray Parker Jr.</v>
      </c>
      <c r="V6342" t="str">
        <f>IFERROR(MID(spotify_top_songs_audio_features[[#This Row],[artist_names]],SEARCH(",",spotify_top_songs_audio_features[[#This Row],[artist_names]])+2,99),"")</f>
        <v/>
      </c>
      <c r="W6342" t="str">
        <f>spotify_top_songs_audio_features[[#This Row],[source]]</f>
        <v>Arista/Legacy</v>
      </c>
      <c r="X6342" s="1">
        <f>spotify_top_songs_audio_features[[#This Row],[streams]]</f>
        <v>4072158</v>
      </c>
      <c r="Y6342" t="str">
        <f>IF(Tabela2[[#This Row],[feat]]="","","Feat")</f>
        <v/>
      </c>
      <c r="Z6342" s="17" t="str">
        <f>CONCATENATE(INT(spotify_top_songs_audio_features[[#This Row],[duration_ms]]/(60*1000)),":",MOD(INT(spotify_top_songs_audio_features[[#This Row],[duration_ms]]/1000),60))</f>
        <v>4:0</v>
      </c>
      <c r="AA63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42" t="str">
        <f>spotify_top_songs_audio_features[[#This Row],[track_name]]</f>
        <v>Ghostbusters</v>
      </c>
    </row>
    <row r="6343" spans="1:28" x14ac:dyDescent="0.25">
      <c r="A6343" t="s">
        <v>7074</v>
      </c>
      <c r="B6343" t="s">
        <v>7075</v>
      </c>
      <c r="C6343" t="s">
        <v>7076</v>
      </c>
      <c r="D6343" t="s">
        <v>501</v>
      </c>
      <c r="E6343" t="s">
        <v>70</v>
      </c>
      <c r="F6343" t="s">
        <v>24</v>
      </c>
      <c r="G6343" t="s">
        <v>25</v>
      </c>
      <c r="H6343">
        <v>875</v>
      </c>
      <c r="I6343">
        <v>878</v>
      </c>
      <c r="J6343">
        <v>179</v>
      </c>
      <c r="K6343" t="s">
        <v>7077</v>
      </c>
      <c r="L6343">
        <v>0</v>
      </c>
      <c r="M6343">
        <v>333</v>
      </c>
      <c r="N6343">
        <v>381</v>
      </c>
      <c r="O6343">
        <v>-5358</v>
      </c>
      <c r="P6343">
        <v>100042</v>
      </c>
      <c r="Q6343">
        <v>163200</v>
      </c>
      <c r="R6343">
        <v>1</v>
      </c>
      <c r="S6343">
        <v>4067764</v>
      </c>
      <c r="U6343" t="str">
        <f>IFERROR(LEFT(spotify_top_songs_audio_features[[#This Row],[artist_names]],SEARCH(",",spotify_top_songs_audio_features[[#This Row],[artist_names]])-1),spotify_top_songs_audio_features[[#This Row],[artist_names]])</f>
        <v>Tee Grizzley</v>
      </c>
      <c r="V6343" t="str">
        <f>IFERROR(MID(spotify_top_songs_audio_features[[#This Row],[artist_names]],SEARCH(",",spotify_top_songs_audio_features[[#This Row],[artist_names]])+2,99),"")</f>
        <v>Lil Pump</v>
      </c>
      <c r="W6343" t="str">
        <f>spotify_top_songs_audio_features[[#This Row],[source]]</f>
        <v>300 Entertainment</v>
      </c>
      <c r="X6343" s="1">
        <f>spotify_top_songs_audio_features[[#This Row],[streams]]</f>
        <v>4067764</v>
      </c>
      <c r="Y6343" t="str">
        <f>IF(Tabela2[[#This Row],[feat]]="","","Feat")</f>
        <v>Feat</v>
      </c>
      <c r="Z6343" s="17" t="str">
        <f>CONCATENATE(INT(spotify_top_songs_audio_features[[#This Row],[duration_ms]]/(60*1000)),":",MOD(INT(spotify_top_songs_audio_features[[#This Row],[duration_ms]]/1000),60))</f>
        <v>2:43</v>
      </c>
      <c r="AA63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43" t="str">
        <f>spotify_top_songs_audio_features[[#This Row],[track_name]]</f>
        <v>Jettski Grizzley (feat. Lil Pump)</v>
      </c>
    </row>
    <row r="6344" spans="1:28" x14ac:dyDescent="0.25">
      <c r="A6344" t="s">
        <v>9568</v>
      </c>
      <c r="B6344" t="s">
        <v>4561</v>
      </c>
      <c r="C6344" t="s">
        <v>9569</v>
      </c>
      <c r="D6344" t="s">
        <v>96</v>
      </c>
      <c r="E6344" t="s">
        <v>31</v>
      </c>
      <c r="F6344" t="s">
        <v>24</v>
      </c>
      <c r="G6344" t="s">
        <v>25</v>
      </c>
      <c r="H6344">
        <v>451</v>
      </c>
      <c r="I6344">
        <v>951</v>
      </c>
      <c r="J6344">
        <v>645</v>
      </c>
      <c r="K6344" t="s">
        <v>9570</v>
      </c>
      <c r="L6344">
        <v>2.3900000000000001E-4</v>
      </c>
      <c r="M6344">
        <v>261</v>
      </c>
      <c r="N6344">
        <v>442</v>
      </c>
      <c r="O6344">
        <v>-3754</v>
      </c>
      <c r="P6344">
        <v>162065</v>
      </c>
      <c r="Q6344">
        <v>213933</v>
      </c>
      <c r="R6344">
        <v>1</v>
      </c>
      <c r="S6344">
        <v>4067269</v>
      </c>
      <c r="U6344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344" t="str">
        <f>IFERROR(MID(spotify_top_songs_audio_features[[#This Row],[artist_names]],SEARCH(",",spotify_top_songs_audio_features[[#This Row],[artist_names]])+2,99),"")</f>
        <v/>
      </c>
      <c r="W6344" t="str">
        <f>spotify_top_songs_audio_features[[#This Row],[source]]</f>
        <v>Warner Records</v>
      </c>
      <c r="X6344" s="1">
        <f>spotify_top_songs_audio_features[[#This Row],[streams]]</f>
        <v>4067269</v>
      </c>
      <c r="Y6344" t="str">
        <f>IF(Tabela2[[#This Row],[feat]]="","","Feat")</f>
        <v/>
      </c>
      <c r="Z6344" s="17" t="str">
        <f>CONCATENATE(INT(spotify_top_songs_audio_features[[#This Row],[duration_ms]]/(60*1000)),":",MOD(INT(spotify_top_songs_audio_features[[#This Row],[duration_ms]]/1000),60))</f>
        <v>3:33</v>
      </c>
      <c r="AA63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44" t="str">
        <f>spotify_top_songs_audio_features[[#This Row],[track_name]]</f>
        <v>Somewhere I Belong</v>
      </c>
    </row>
    <row r="6345" spans="1:28" x14ac:dyDescent="0.25">
      <c r="A6345" t="s">
        <v>10376</v>
      </c>
      <c r="B6345" t="s">
        <v>149</v>
      </c>
      <c r="C6345" t="s">
        <v>10377</v>
      </c>
      <c r="D6345" t="s">
        <v>151</v>
      </c>
      <c r="E6345" t="s">
        <v>177</v>
      </c>
      <c r="F6345" t="s">
        <v>32</v>
      </c>
      <c r="G6345" t="s">
        <v>25</v>
      </c>
      <c r="H6345">
        <v>345</v>
      </c>
      <c r="I6345">
        <v>193</v>
      </c>
      <c r="J6345">
        <v>328</v>
      </c>
      <c r="K6345" t="s">
        <v>7867</v>
      </c>
      <c r="L6345">
        <v>4.1999999999999998E-5</v>
      </c>
      <c r="M6345">
        <v>117</v>
      </c>
      <c r="N6345">
        <v>268</v>
      </c>
      <c r="O6345">
        <v>-10236</v>
      </c>
      <c r="P6345">
        <v>77547</v>
      </c>
      <c r="Q6345">
        <v>187157</v>
      </c>
      <c r="R6345">
        <v>1</v>
      </c>
      <c r="S6345">
        <v>4062450</v>
      </c>
      <c r="U6345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6345" t="str">
        <f>IFERROR(MID(spotify_top_songs_audio_features[[#This Row],[artist_names]],SEARCH(",",spotify_top_songs_audio_features[[#This Row],[artist_names]])+2,99),"")</f>
        <v/>
      </c>
      <c r="W6345" t="str">
        <f>spotify_top_songs_audio_features[[#This Row],[source]]</f>
        <v>Capitol</v>
      </c>
      <c r="X6345" s="1">
        <f>spotify_top_songs_audio_features[[#This Row],[streams]]</f>
        <v>4062450</v>
      </c>
      <c r="Y6345" t="str">
        <f>IF(Tabela2[[#This Row],[feat]]="","","Feat")</f>
        <v/>
      </c>
      <c r="Z6345" s="17" t="str">
        <f>CONCATENATE(INT(spotify_top_songs_audio_features[[#This Row],[duration_ms]]/(60*1000)),":",MOD(INT(spotify_top_songs_audio_features[[#This Row],[duration_ms]]/1000),60))</f>
        <v>3:7</v>
      </c>
      <c r="AA63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45" t="str">
        <f>spotify_top_songs_audio_features[[#This Row],[track_name]]</f>
        <v>Palace</v>
      </c>
    </row>
    <row r="6346" spans="1:28" x14ac:dyDescent="0.25">
      <c r="A6346" t="s">
        <v>3830</v>
      </c>
      <c r="B6346" t="s">
        <v>982</v>
      </c>
      <c r="C6346" t="s">
        <v>3831</v>
      </c>
      <c r="D6346" t="s">
        <v>1793</v>
      </c>
      <c r="E6346" t="s">
        <v>469</v>
      </c>
      <c r="F6346" t="s">
        <v>24</v>
      </c>
      <c r="G6346" t="s">
        <v>25</v>
      </c>
      <c r="H6346">
        <v>646</v>
      </c>
      <c r="I6346">
        <v>648</v>
      </c>
      <c r="J6346">
        <v>372</v>
      </c>
      <c r="K6346" t="s">
        <v>3832</v>
      </c>
      <c r="L6346">
        <v>316</v>
      </c>
      <c r="M6346">
        <v>108</v>
      </c>
      <c r="N6346">
        <v>466</v>
      </c>
      <c r="O6346">
        <v>-8602</v>
      </c>
      <c r="P6346">
        <v>75004</v>
      </c>
      <c r="Q6346">
        <v>179423</v>
      </c>
      <c r="R6346">
        <v>1</v>
      </c>
      <c r="S6346">
        <v>4055928</v>
      </c>
      <c r="U6346" t="str">
        <f>IFERROR(LEFT(spotify_top_songs_audio_features[[#This Row],[artist_names]],SEARCH(",",spotify_top_songs_audio_features[[#This Row],[artist_names]])-1),spotify_top_songs_audio_features[[#This Row],[artist_names]])</f>
        <v>Joji</v>
      </c>
      <c r="V6346" t="str">
        <f>IFERROR(MID(spotify_top_songs_audio_features[[#This Row],[artist_names]],SEARCH(",",spotify_top_songs_audio_features[[#This Row],[artist_names]])+2,99),"")</f>
        <v/>
      </c>
      <c r="W6346" t="str">
        <f>spotify_top_songs_audio_features[[#This Row],[source]]</f>
        <v>88rising Music</v>
      </c>
      <c r="X6346" s="1">
        <f>spotify_top_songs_audio_features[[#This Row],[streams]]</f>
        <v>4055928</v>
      </c>
      <c r="Y6346" t="str">
        <f>IF(Tabela2[[#This Row],[feat]]="","","Feat")</f>
        <v/>
      </c>
      <c r="Z6346" s="17" t="str">
        <f>CONCATENATE(INT(spotify_top_songs_audio_features[[#This Row],[duration_ms]]/(60*1000)),":",MOD(INT(spotify_top_songs_audio_features[[#This Row],[duration_ms]]/1000),60))</f>
        <v>2:59</v>
      </c>
      <c r="AA63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346" t="str">
        <f>spotify_top_songs_audio_features[[#This Row],[track_name]]</f>
        <v>TEST DRIVE</v>
      </c>
    </row>
    <row r="6347" spans="1:28" x14ac:dyDescent="0.25">
      <c r="A6347" t="s">
        <v>8396</v>
      </c>
      <c r="B6347" t="s">
        <v>3659</v>
      </c>
      <c r="C6347" t="s">
        <v>3660</v>
      </c>
      <c r="D6347" t="s">
        <v>3661</v>
      </c>
      <c r="E6347" t="s">
        <v>177</v>
      </c>
      <c r="F6347" t="s">
        <v>32</v>
      </c>
      <c r="G6347" t="s">
        <v>25</v>
      </c>
      <c r="H6347">
        <v>706</v>
      </c>
      <c r="I6347">
        <v>845</v>
      </c>
      <c r="J6347">
        <v>692</v>
      </c>
      <c r="K6347" t="s">
        <v>2192</v>
      </c>
      <c r="L6347">
        <v>0</v>
      </c>
      <c r="M6347">
        <v>358</v>
      </c>
      <c r="N6347">
        <v>742</v>
      </c>
      <c r="O6347">
        <v>-4102</v>
      </c>
      <c r="P6347">
        <v>100015</v>
      </c>
      <c r="Q6347">
        <v>204660</v>
      </c>
      <c r="R6347">
        <v>18</v>
      </c>
      <c r="S6347">
        <v>4054038</v>
      </c>
      <c r="U6347" t="str">
        <f>IFERROR(LEFT(spotify_top_songs_audio_features[[#This Row],[artist_names]],SEARCH(",",spotify_top_songs_audio_features[[#This Row],[artist_names]])-1),spotify_top_songs_audio_features[[#This Row],[artist_names]])</f>
        <v>Alvaro Soler</v>
      </c>
      <c r="V6347" t="str">
        <f>IFERROR(MID(spotify_top_songs_audio_features[[#This Row],[artist_names]],SEARCH(",",spotify_top_songs_audio_features[[#This Row],[artist_names]])+2,99),"")</f>
        <v/>
      </c>
      <c r="W6347" t="str">
        <f>spotify_top_songs_audio_features[[#This Row],[source]]</f>
        <v>Airforce1</v>
      </c>
      <c r="X6347" s="1">
        <f>spotify_top_songs_audio_features[[#This Row],[streams]]</f>
        <v>4054038</v>
      </c>
      <c r="Y6347" t="str">
        <f>IF(Tabela2[[#This Row],[feat]]="","","Feat")</f>
        <v/>
      </c>
      <c r="Z6347" s="17" t="str">
        <f>CONCATENATE(INT(spotify_top_songs_audio_features[[#This Row],[duration_ms]]/(60*1000)),":",MOD(INT(spotify_top_songs_audio_features[[#This Row],[duration_ms]]/1000),60))</f>
        <v>3:24</v>
      </c>
      <c r="AA63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47" t="str">
        <f>spotify_top_songs_audio_features[[#This Row],[track_name]]</f>
        <v>La Cintura</v>
      </c>
    </row>
    <row r="6348" spans="1:28" x14ac:dyDescent="0.25">
      <c r="A6348" t="s">
        <v>15738</v>
      </c>
      <c r="B6348" t="s">
        <v>545</v>
      </c>
      <c r="C6348" t="s">
        <v>15739</v>
      </c>
      <c r="D6348" t="s">
        <v>547</v>
      </c>
      <c r="E6348" t="s">
        <v>23</v>
      </c>
      <c r="F6348" t="s">
        <v>24</v>
      </c>
      <c r="G6348" t="s">
        <v>25</v>
      </c>
      <c r="H6348">
        <v>542</v>
      </c>
      <c r="I6348">
        <v>766</v>
      </c>
      <c r="J6348">
        <v>282</v>
      </c>
      <c r="K6348" t="s">
        <v>12460</v>
      </c>
      <c r="L6348">
        <v>802</v>
      </c>
      <c r="M6348">
        <v>396</v>
      </c>
      <c r="N6348">
        <v>643</v>
      </c>
      <c r="O6348">
        <v>-5411</v>
      </c>
      <c r="P6348">
        <v>88062</v>
      </c>
      <c r="Q6348">
        <v>185907</v>
      </c>
      <c r="R6348">
        <v>1</v>
      </c>
      <c r="S6348">
        <v>4050311</v>
      </c>
      <c r="U6348" t="str">
        <f>IFERROR(LEFT(spotify_top_songs_audio_features[[#This Row],[artist_names]],SEARCH(",",spotify_top_songs_audio_features[[#This Row],[artist_names]])-1),spotify_top_songs_audio_features[[#This Row],[artist_names]])</f>
        <v>Arctic Monkeys</v>
      </c>
      <c r="V6348" t="str">
        <f>IFERROR(MID(spotify_top_songs_audio_features[[#This Row],[artist_names]],SEARCH(",",spotify_top_songs_audio_features[[#This Row],[artist_names]])+2,99),"")</f>
        <v/>
      </c>
      <c r="W6348" t="str">
        <f>spotify_top_songs_audio_features[[#This Row],[source]]</f>
        <v>Domino Recording Co</v>
      </c>
      <c r="X6348" s="1">
        <f>spotify_top_songs_audio_features[[#This Row],[streams]]</f>
        <v>4050311</v>
      </c>
      <c r="Y6348" t="str">
        <f>IF(Tabela2[[#This Row],[feat]]="","","Feat")</f>
        <v/>
      </c>
      <c r="Z6348" s="17" t="str">
        <f>CONCATENATE(INT(spotify_top_songs_audio_features[[#This Row],[duration_ms]]/(60*1000)),":",MOD(INT(spotify_top_songs_audio_features[[#This Row],[duration_ms]]/1000),60))</f>
        <v>3:5</v>
      </c>
      <c r="AA63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348" t="str">
        <f>spotify_top_songs_audio_features[[#This Row],[track_name]]</f>
        <v>Science Fiction</v>
      </c>
    </row>
    <row r="6349" spans="1:28" x14ac:dyDescent="0.25">
      <c r="A6349" t="s">
        <v>17595</v>
      </c>
      <c r="B6349" t="s">
        <v>17596</v>
      </c>
      <c r="C6349" t="s">
        <v>8510</v>
      </c>
      <c r="D6349" t="s">
        <v>17020</v>
      </c>
      <c r="E6349" t="s">
        <v>113</v>
      </c>
      <c r="F6349" t="s">
        <v>24</v>
      </c>
      <c r="G6349" t="s">
        <v>25</v>
      </c>
      <c r="H6349">
        <v>805</v>
      </c>
      <c r="I6349">
        <v>558</v>
      </c>
      <c r="J6349">
        <v>41</v>
      </c>
      <c r="K6349" t="s">
        <v>183</v>
      </c>
      <c r="L6349">
        <v>2.2000000000000001E-4</v>
      </c>
      <c r="M6349">
        <v>546</v>
      </c>
      <c r="N6349">
        <v>965</v>
      </c>
      <c r="O6349">
        <v>-5226</v>
      </c>
      <c r="P6349">
        <v>11495</v>
      </c>
      <c r="Q6349">
        <v>147600</v>
      </c>
      <c r="R6349">
        <v>1</v>
      </c>
      <c r="S6349">
        <v>4027932</v>
      </c>
      <c r="U6349" t="str">
        <f>IFERROR(LEFT(spotify_top_songs_audio_features[[#This Row],[artist_names]],SEARCH(",",spotify_top_songs_audio_features[[#This Row],[artist_names]])-1),spotify_top_songs_audio_features[[#This Row],[artist_names]])</f>
        <v>Aretha Franklin</v>
      </c>
      <c r="V6349" t="str">
        <f>IFERROR(MID(spotify_top_songs_audio_features[[#This Row],[artist_names]],SEARCH(",",spotify_top_songs_audio_features[[#This Row],[artist_names]])+2,99),"")</f>
        <v/>
      </c>
      <c r="W6349" t="str">
        <f>spotify_top_songs_audio_features[[#This Row],[source]]</f>
        <v>Rhino Atlantic</v>
      </c>
      <c r="X6349" s="1">
        <f>spotify_top_songs_audio_features[[#This Row],[streams]]</f>
        <v>4027932</v>
      </c>
      <c r="Y6349" t="str">
        <f>IF(Tabela2[[#This Row],[feat]]="","","Feat")</f>
        <v/>
      </c>
      <c r="Z6349" s="17" t="str">
        <f>CONCATENATE(INT(spotify_top_songs_audio_features[[#This Row],[duration_ms]]/(60*1000)),":",MOD(INT(spotify_top_songs_audio_features[[#This Row],[duration_ms]]/1000),60))</f>
        <v>2:27</v>
      </c>
      <c r="AA63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349" t="str">
        <f>spotify_top_songs_audio_features[[#This Row],[track_name]]</f>
        <v>Respect</v>
      </c>
    </row>
    <row r="6350" spans="1:28" x14ac:dyDescent="0.25">
      <c r="A6350" t="s">
        <v>6399</v>
      </c>
      <c r="B6350" t="s">
        <v>1209</v>
      </c>
      <c r="C6350" t="s">
        <v>6400</v>
      </c>
      <c r="D6350" t="s">
        <v>6401</v>
      </c>
      <c r="E6350" t="s">
        <v>31</v>
      </c>
      <c r="F6350" t="s">
        <v>32</v>
      </c>
      <c r="G6350" t="s">
        <v>25</v>
      </c>
      <c r="H6350">
        <v>75</v>
      </c>
      <c r="I6350">
        <v>387</v>
      </c>
      <c r="J6350">
        <v>487</v>
      </c>
      <c r="K6350" t="s">
        <v>764</v>
      </c>
      <c r="L6350">
        <v>0</v>
      </c>
      <c r="M6350">
        <v>993</v>
      </c>
      <c r="N6350">
        <v>739</v>
      </c>
      <c r="O6350">
        <v>-10123</v>
      </c>
      <c r="P6350">
        <v>143019</v>
      </c>
      <c r="Q6350">
        <v>102560</v>
      </c>
      <c r="R6350">
        <v>1</v>
      </c>
      <c r="S6350">
        <v>4026639</v>
      </c>
      <c r="U6350" t="str">
        <f>IFERROR(LEFT(spotify_top_songs_audio_features[[#This Row],[artist_names]],SEARCH(",",spotify_top_songs_audio_features[[#This Row],[artist_names]])-1),spotify_top_songs_audio_features[[#This Row],[artist_names]])</f>
        <v>Juice WRLD</v>
      </c>
      <c r="V6350" t="str">
        <f>IFERROR(MID(spotify_top_songs_audio_features[[#This Row],[artist_names]],SEARCH(",",spotify_top_songs_audio_features[[#This Row],[artist_names]])+2,99),"")</f>
        <v/>
      </c>
      <c r="W6350" t="str">
        <f>spotify_top_songs_audio_features[[#This Row],[source]]</f>
        <v>Epic/Freebandz/Grade A/Interscope</v>
      </c>
      <c r="X6350" s="1">
        <f>spotify_top_songs_audio_features[[#This Row],[streams]]</f>
        <v>4026639</v>
      </c>
      <c r="Y6350" t="str">
        <f>IF(Tabela2[[#This Row],[feat]]="","","Feat")</f>
        <v/>
      </c>
      <c r="Z6350" s="17" t="str">
        <f>CONCATENATE(INT(spotify_top_songs_audio_features[[#This Row],[duration_ms]]/(60*1000)),":",MOD(INT(spotify_top_songs_audio_features[[#This Row],[duration_ms]]/1000),60))</f>
        <v>1:42</v>
      </c>
      <c r="AA63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50" t="str">
        <f>spotify_top_songs_audio_features[[#This Row],[track_name]]</f>
        <v>Make It Back</v>
      </c>
    </row>
    <row r="6351" spans="1:28" x14ac:dyDescent="0.25">
      <c r="A6351" t="s">
        <v>17426</v>
      </c>
      <c r="B6351" t="s">
        <v>4561</v>
      </c>
      <c r="C6351" t="s">
        <v>17427</v>
      </c>
      <c r="D6351" t="s">
        <v>96</v>
      </c>
      <c r="E6351" t="s">
        <v>142</v>
      </c>
      <c r="F6351" t="s">
        <v>32</v>
      </c>
      <c r="G6351" t="s">
        <v>25</v>
      </c>
      <c r="H6351">
        <v>593</v>
      </c>
      <c r="I6351">
        <v>712</v>
      </c>
      <c r="J6351">
        <v>286</v>
      </c>
      <c r="K6351" t="s">
        <v>17428</v>
      </c>
      <c r="L6351">
        <v>0</v>
      </c>
      <c r="M6351">
        <v>128</v>
      </c>
      <c r="N6351">
        <v>473</v>
      </c>
      <c r="O6351">
        <v>-6325</v>
      </c>
      <c r="P6351">
        <v>124013</v>
      </c>
      <c r="Q6351">
        <v>231307</v>
      </c>
      <c r="R6351">
        <v>1</v>
      </c>
      <c r="S6351">
        <v>4021487</v>
      </c>
      <c r="U6351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351" t="str">
        <f>IFERROR(MID(spotify_top_songs_audio_features[[#This Row],[artist_names]],SEARCH(",",spotify_top_songs_audio_features[[#This Row],[artist_names]])+2,99),"")</f>
        <v/>
      </c>
      <c r="W6351" t="str">
        <f>spotify_top_songs_audio_features[[#This Row],[source]]</f>
        <v>Warner Records</v>
      </c>
      <c r="X6351" s="1">
        <f>spotify_top_songs_audio_features[[#This Row],[streams]]</f>
        <v>4021487</v>
      </c>
      <c r="Y6351" t="str">
        <f>IF(Tabela2[[#This Row],[feat]]="","","Feat")</f>
        <v/>
      </c>
      <c r="Z6351" s="17" t="str">
        <f>CONCATENATE(INT(spotify_top_songs_audio_features[[#This Row],[duration_ms]]/(60*1000)),":",MOD(INT(spotify_top_songs_audio_features[[#This Row],[duration_ms]]/1000),60))</f>
        <v>3:51</v>
      </c>
      <c r="AA63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351" t="str">
        <f>spotify_top_songs_audio_features[[#This Row],[track_name]]</f>
        <v>Talking to Myself</v>
      </c>
    </row>
    <row r="6352" spans="1:28" x14ac:dyDescent="0.25">
      <c r="A6352" t="s">
        <v>5924</v>
      </c>
      <c r="B6352" t="s">
        <v>749</v>
      </c>
      <c r="C6352" t="s">
        <v>5925</v>
      </c>
      <c r="D6352" t="s">
        <v>220</v>
      </c>
      <c r="E6352" t="s">
        <v>102</v>
      </c>
      <c r="F6352" t="s">
        <v>32</v>
      </c>
      <c r="G6352" t="s">
        <v>25</v>
      </c>
      <c r="H6352">
        <v>782</v>
      </c>
      <c r="I6352">
        <v>671</v>
      </c>
      <c r="J6352">
        <v>62</v>
      </c>
      <c r="K6352" t="s">
        <v>5926</v>
      </c>
      <c r="L6352">
        <v>2.4899999999999998E-4</v>
      </c>
      <c r="M6352">
        <v>388</v>
      </c>
      <c r="N6352">
        <v>667</v>
      </c>
      <c r="O6352">
        <v>-4815</v>
      </c>
      <c r="P6352">
        <v>94981</v>
      </c>
      <c r="Q6352">
        <v>178347</v>
      </c>
      <c r="R6352">
        <v>1</v>
      </c>
      <c r="S6352">
        <v>4019705</v>
      </c>
      <c r="U6352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6352" t="str">
        <f>IFERROR(MID(spotify_top_songs_audio_features[[#This Row],[artist_names]],SEARCH(",",spotify_top_songs_audio_features[[#This Row],[artist_names]])+2,99),"")</f>
        <v/>
      </c>
      <c r="W6352" t="str">
        <f>spotify_top_songs_audio_features[[#This Row],[source]]</f>
        <v>UMLE - Latino</v>
      </c>
      <c r="X6352" s="1">
        <f>spotify_top_songs_audio_features[[#This Row],[streams]]</f>
        <v>4019705</v>
      </c>
      <c r="Y6352" t="str">
        <f>IF(Tabela2[[#This Row],[feat]]="","","Feat")</f>
        <v/>
      </c>
      <c r="Z6352" s="17" t="str">
        <f>CONCATENATE(INT(spotify_top_songs_audio_features[[#This Row],[duration_ms]]/(60*1000)),":",MOD(INT(spotify_top_songs_audio_features[[#This Row],[duration_ms]]/1000),60))</f>
        <v>2:58</v>
      </c>
      <c r="AA63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352" t="str">
        <f>spotify_top_songs_audio_features[[#This Row],[track_name]]</f>
        <v>Pineapple</v>
      </c>
    </row>
    <row r="6353" spans="1:28" x14ac:dyDescent="0.25">
      <c r="A6353" t="s">
        <v>8426</v>
      </c>
      <c r="B6353" t="s">
        <v>8427</v>
      </c>
      <c r="C6353" t="s">
        <v>8428</v>
      </c>
      <c r="D6353" t="s">
        <v>849</v>
      </c>
      <c r="E6353" t="s">
        <v>31</v>
      </c>
      <c r="F6353" t="s">
        <v>24</v>
      </c>
      <c r="G6353" t="s">
        <v>25</v>
      </c>
      <c r="H6353">
        <v>629</v>
      </c>
      <c r="I6353">
        <v>554</v>
      </c>
      <c r="J6353">
        <v>326</v>
      </c>
      <c r="K6353" t="s">
        <v>6070</v>
      </c>
      <c r="L6353">
        <v>0</v>
      </c>
      <c r="M6353">
        <v>158</v>
      </c>
      <c r="N6353">
        <v>308</v>
      </c>
      <c r="O6353">
        <v>-6759</v>
      </c>
      <c r="P6353">
        <v>126694</v>
      </c>
      <c r="Q6353">
        <v>242293</v>
      </c>
      <c r="R6353">
        <v>1</v>
      </c>
      <c r="S6353">
        <v>4010800</v>
      </c>
      <c r="U6353" t="str">
        <f>IFERROR(LEFT(spotify_top_songs_audio_features[[#This Row],[artist_names]],SEARCH(",",spotify_top_songs_audio_features[[#This Row],[artist_names]])-1),spotify_top_songs_audio_features[[#This Row],[artist_names]])</f>
        <v>Mozzy</v>
      </c>
      <c r="V6353" t="str">
        <f>IFERROR(MID(spotify_top_songs_audio_features[[#This Row],[artist_names]],SEARCH(",",spotify_top_songs_audio_features[[#This Row],[artist_names]])+2,99),"")</f>
        <v>Sjava, REASON</v>
      </c>
      <c r="W6353" t="str">
        <f>spotify_top_songs_audio_features[[#This Row],[source]]</f>
        <v>Black Panther (TDE/DMG) PS</v>
      </c>
      <c r="X6353" s="1">
        <f>spotify_top_songs_audio_features[[#This Row],[streams]]</f>
        <v>4010800</v>
      </c>
      <c r="Y6353" t="str">
        <f>IF(Tabela2[[#This Row],[feat]]="","","Feat")</f>
        <v>Feat</v>
      </c>
      <c r="Z6353" s="17" t="str">
        <f>CONCATENATE(INT(spotify_top_songs_audio_features[[#This Row],[duration_ms]]/(60*1000)),":",MOD(INT(spotify_top_songs_audio_features[[#This Row],[duration_ms]]/1000),60))</f>
        <v>4:2</v>
      </c>
      <c r="AA63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53" t="str">
        <f>spotify_top_songs_audio_features[[#This Row],[track_name]]</f>
        <v>Seasons (with Sjava &amp; Reason)</v>
      </c>
    </row>
    <row r="6354" spans="1:28" x14ac:dyDescent="0.25">
      <c r="A6354" t="s">
        <v>2226</v>
      </c>
      <c r="B6354" t="s">
        <v>2227</v>
      </c>
      <c r="C6354" t="s">
        <v>2228</v>
      </c>
      <c r="D6354" t="s">
        <v>390</v>
      </c>
      <c r="E6354" t="s">
        <v>43</v>
      </c>
      <c r="F6354" t="s">
        <v>32</v>
      </c>
      <c r="G6354" t="s">
        <v>25</v>
      </c>
      <c r="H6354">
        <v>643</v>
      </c>
      <c r="I6354">
        <v>52</v>
      </c>
      <c r="J6354">
        <v>334</v>
      </c>
      <c r="K6354" t="s">
        <v>1832</v>
      </c>
      <c r="L6354">
        <v>0</v>
      </c>
      <c r="M6354">
        <v>11</v>
      </c>
      <c r="N6354">
        <v>23</v>
      </c>
      <c r="O6354">
        <v>-5968</v>
      </c>
      <c r="P6354">
        <v>75168</v>
      </c>
      <c r="Q6354">
        <v>215720</v>
      </c>
      <c r="R6354">
        <v>1</v>
      </c>
      <c r="S6354">
        <v>4002713</v>
      </c>
      <c r="U6354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6354" t="str">
        <f>IFERROR(MID(spotify_top_songs_audio_features[[#This Row],[artist_names]],SEARCH(",",spotify_top_songs_audio_features[[#This Row],[artist_names]])+2,99),"")</f>
        <v>Jhené Aiko</v>
      </c>
      <c r="W6354" t="str">
        <f>spotify_top_songs_audio_features[[#This Row],[source]]</f>
        <v>Disruptor Records/Columbia</v>
      </c>
      <c r="X6354" s="1">
        <f>spotify_top_songs_audio_features[[#This Row],[streams]]</f>
        <v>4002713</v>
      </c>
      <c r="Y6354" t="str">
        <f>IF(Tabela2[[#This Row],[feat]]="","","Feat")</f>
        <v>Feat</v>
      </c>
      <c r="Z6354" s="17" t="str">
        <f>CONCATENATE(INT(spotify_top_songs_audio_features[[#This Row],[duration_ms]]/(60*1000)),":",MOD(INT(spotify_top_songs_audio_features[[#This Row],[duration_ms]]/1000),60))</f>
        <v>3:35</v>
      </c>
      <c r="AA63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354" t="str">
        <f>spotify_top_songs_audio_features[[#This Row],[track_name]]</f>
        <v>Wake Up Alone</v>
      </c>
    </row>
    <row r="6355" spans="1:28" x14ac:dyDescent="0.25">
      <c r="A6355" t="s">
        <v>16061</v>
      </c>
      <c r="B6355" t="s">
        <v>149</v>
      </c>
      <c r="C6355" t="s">
        <v>16062</v>
      </c>
      <c r="D6355" t="s">
        <v>151</v>
      </c>
      <c r="E6355" t="s">
        <v>142</v>
      </c>
      <c r="F6355" t="s">
        <v>24</v>
      </c>
      <c r="G6355" t="s">
        <v>25</v>
      </c>
      <c r="H6355">
        <v>567</v>
      </c>
      <c r="I6355">
        <v>399</v>
      </c>
      <c r="J6355">
        <v>981</v>
      </c>
      <c r="K6355" t="s">
        <v>6021</v>
      </c>
      <c r="L6355">
        <v>153</v>
      </c>
      <c r="M6355">
        <v>119</v>
      </c>
      <c r="N6355">
        <v>431</v>
      </c>
      <c r="O6355">
        <v>-10385</v>
      </c>
      <c r="P6355">
        <v>77389</v>
      </c>
      <c r="Q6355">
        <v>183536</v>
      </c>
      <c r="R6355">
        <v>1</v>
      </c>
      <c r="S6355">
        <v>4000891</v>
      </c>
      <c r="U6355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6355" t="str">
        <f>IFERROR(MID(spotify_top_songs_audio_features[[#This Row],[artist_names]],SEARCH(",",spotify_top_songs_audio_features[[#This Row],[artist_names]])+2,99),"")</f>
        <v/>
      </c>
      <c r="W6355" t="str">
        <f>spotify_top_songs_audio_features[[#This Row],[source]]</f>
        <v>Capitol</v>
      </c>
      <c r="X6355" s="1">
        <f>spotify_top_songs_audio_features[[#This Row],[streams]]</f>
        <v>4000891</v>
      </c>
      <c r="Y6355" t="str">
        <f>IF(Tabela2[[#This Row],[feat]]="","","Feat")</f>
        <v/>
      </c>
      <c r="Z6355" s="17" t="str">
        <f>CONCATENATE(INT(spotify_top_songs_audio_features[[#This Row],[duration_ms]]/(60*1000)),":",MOD(INT(spotify_top_songs_audio_features[[#This Row],[duration_ms]]/1000),60))</f>
        <v>3:3</v>
      </c>
      <c r="AA63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355" t="str">
        <f>spotify_top_songs_audio_features[[#This Row],[track_name]]</f>
        <v>Scars</v>
      </c>
    </row>
    <row r="6356" spans="1:28" x14ac:dyDescent="0.25">
      <c r="A6356" t="s">
        <v>11541</v>
      </c>
      <c r="B6356" t="s">
        <v>4561</v>
      </c>
      <c r="C6356" t="s">
        <v>11542</v>
      </c>
      <c r="D6356" t="s">
        <v>96</v>
      </c>
      <c r="E6356" t="s">
        <v>102</v>
      </c>
      <c r="F6356" t="s">
        <v>24</v>
      </c>
      <c r="G6356" t="s">
        <v>25</v>
      </c>
      <c r="H6356">
        <v>554</v>
      </c>
      <c r="I6356">
        <v>978</v>
      </c>
      <c r="J6356">
        <v>131</v>
      </c>
      <c r="K6356" t="s">
        <v>2378</v>
      </c>
      <c r="L6356">
        <v>0</v>
      </c>
      <c r="M6356">
        <v>731</v>
      </c>
      <c r="N6356">
        <v>594</v>
      </c>
      <c r="O6356">
        <v>-3554</v>
      </c>
      <c r="P6356">
        <v>135095</v>
      </c>
      <c r="Q6356">
        <v>162600</v>
      </c>
      <c r="R6356">
        <v>1</v>
      </c>
      <c r="S6356">
        <v>3999505</v>
      </c>
      <c r="U6356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356" t="str">
        <f>IFERROR(MID(spotify_top_songs_audio_features[[#This Row],[artist_names]],SEARCH(",",spotify_top_songs_audio_features[[#This Row],[artist_names]])+2,99),"")</f>
        <v/>
      </c>
      <c r="W6356" t="str">
        <f>spotify_top_songs_audio_features[[#This Row],[source]]</f>
        <v>Warner Records</v>
      </c>
      <c r="X6356" s="1">
        <f>spotify_top_songs_audio_features[[#This Row],[streams]]</f>
        <v>3999505</v>
      </c>
      <c r="Y6356" t="str">
        <f>IF(Tabela2[[#This Row],[feat]]="","","Feat")</f>
        <v/>
      </c>
      <c r="Z6356" s="17" t="str">
        <f>CONCATENATE(INT(spotify_top_songs_audio_features[[#This Row],[duration_ms]]/(60*1000)),":",MOD(INT(spotify_top_songs_audio_features[[#This Row],[duration_ms]]/1000),60))</f>
        <v>2:42</v>
      </c>
      <c r="AA63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356" t="str">
        <f>spotify_top_songs_audio_features[[#This Row],[track_name]]</f>
        <v>Faint</v>
      </c>
    </row>
    <row r="6357" spans="1:28" x14ac:dyDescent="0.25">
      <c r="A6357" t="s">
        <v>16831</v>
      </c>
      <c r="B6357" t="s">
        <v>149</v>
      </c>
      <c r="C6357" t="s">
        <v>7673</v>
      </c>
      <c r="D6357" t="s">
        <v>151</v>
      </c>
      <c r="E6357" t="s">
        <v>177</v>
      </c>
      <c r="F6357" t="s">
        <v>24</v>
      </c>
      <c r="G6357" t="s">
        <v>25</v>
      </c>
      <c r="H6357">
        <v>493</v>
      </c>
      <c r="I6357">
        <v>221</v>
      </c>
      <c r="J6357">
        <v>486</v>
      </c>
      <c r="K6357" t="s">
        <v>15140</v>
      </c>
      <c r="L6357">
        <v>0</v>
      </c>
      <c r="M6357">
        <v>285</v>
      </c>
      <c r="N6357">
        <v>353</v>
      </c>
      <c r="O6357">
        <v>-9301</v>
      </c>
      <c r="P6357">
        <v>82273</v>
      </c>
      <c r="Q6357">
        <v>203290</v>
      </c>
      <c r="R6357">
        <v>1</v>
      </c>
      <c r="S6357">
        <v>3996711</v>
      </c>
      <c r="U6357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6357" t="str">
        <f>IFERROR(MID(spotify_top_songs_audio_features[[#This Row],[artist_names]],SEARCH(",",spotify_top_songs_audio_features[[#This Row],[artist_names]])+2,99),"")</f>
        <v/>
      </c>
      <c r="W6357" t="str">
        <f>spotify_top_songs_audio_features[[#This Row],[source]]</f>
        <v>Capitol</v>
      </c>
      <c r="X6357" s="1">
        <f>spotify_top_songs_audio_features[[#This Row],[streams]]</f>
        <v>3996711</v>
      </c>
      <c r="Y6357" t="str">
        <f>IF(Tabela2[[#This Row],[feat]]="","","Feat")</f>
        <v/>
      </c>
      <c r="Z6357" s="17" t="str">
        <f>CONCATENATE(INT(spotify_top_songs_audio_features[[#This Row],[duration_ms]]/(60*1000)),":",MOD(INT(spotify_top_songs_audio_features[[#This Row],[duration_ms]]/1000),60))</f>
        <v>3:23</v>
      </c>
      <c r="AA63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57" t="str">
        <f>spotify_top_songs_audio_features[[#This Row],[track_name]]</f>
        <v>Burning</v>
      </c>
    </row>
    <row r="6358" spans="1:28" x14ac:dyDescent="0.25">
      <c r="A6358" t="s">
        <v>10184</v>
      </c>
      <c r="B6358" t="s">
        <v>710</v>
      </c>
      <c r="C6358" t="s">
        <v>10185</v>
      </c>
      <c r="D6358" t="s">
        <v>712</v>
      </c>
      <c r="E6358" t="s">
        <v>102</v>
      </c>
      <c r="F6358" t="s">
        <v>24</v>
      </c>
      <c r="G6358" t="s">
        <v>25</v>
      </c>
      <c r="H6358">
        <v>902</v>
      </c>
      <c r="I6358">
        <v>673</v>
      </c>
      <c r="J6358">
        <v>458</v>
      </c>
      <c r="K6358" t="s">
        <v>3198</v>
      </c>
      <c r="L6358">
        <v>0</v>
      </c>
      <c r="M6358">
        <v>289</v>
      </c>
      <c r="N6358">
        <v>615</v>
      </c>
      <c r="O6358">
        <v>-7481</v>
      </c>
      <c r="P6358">
        <v>132066</v>
      </c>
      <c r="Q6358">
        <v>177048</v>
      </c>
      <c r="R6358">
        <v>1</v>
      </c>
      <c r="S6358">
        <v>3996651</v>
      </c>
      <c r="U6358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6358" t="str">
        <f>IFERROR(MID(spotify_top_songs_audio_features[[#This Row],[artist_names]],SEARCH(",",spotify_top_songs_audio_features[[#This Row],[artist_names]])+2,99),"")</f>
        <v/>
      </c>
      <c r="W6358" t="str">
        <f>spotify_top_songs_audio_features[[#This Row],[source]]</f>
        <v>Generation Now/Atlantic</v>
      </c>
      <c r="X6358" s="1">
        <f>spotify_top_songs_audio_features[[#This Row],[streams]]</f>
        <v>3996651</v>
      </c>
      <c r="Y6358" t="str">
        <f>IF(Tabela2[[#This Row],[feat]]="","","Feat")</f>
        <v/>
      </c>
      <c r="Z6358" s="17" t="str">
        <f>CONCATENATE(INT(spotify_top_songs_audio_features[[#This Row],[duration_ms]]/(60*1000)),":",MOD(INT(spotify_top_songs_audio_features[[#This Row],[duration_ms]]/1000),60))</f>
        <v>2:57</v>
      </c>
      <c r="AA63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358" t="str">
        <f>spotify_top_songs_audio_features[[#This Row],[track_name]]</f>
        <v>For Real</v>
      </c>
    </row>
    <row r="6359" spans="1:28" x14ac:dyDescent="0.25">
      <c r="A6359" t="s">
        <v>15633</v>
      </c>
      <c r="B6359" t="s">
        <v>293</v>
      </c>
      <c r="C6359" t="s">
        <v>6569</v>
      </c>
      <c r="D6359" t="s">
        <v>85</v>
      </c>
      <c r="E6359" t="s">
        <v>70</v>
      </c>
      <c r="F6359" t="s">
        <v>32</v>
      </c>
      <c r="G6359" t="s">
        <v>152</v>
      </c>
      <c r="H6359">
        <v>355</v>
      </c>
      <c r="I6359">
        <v>541</v>
      </c>
      <c r="J6359">
        <v>608</v>
      </c>
      <c r="K6359" t="s">
        <v>6391</v>
      </c>
      <c r="L6359">
        <v>516</v>
      </c>
      <c r="M6359">
        <v>316</v>
      </c>
      <c r="N6359">
        <v>337</v>
      </c>
      <c r="O6359">
        <v>-9667</v>
      </c>
      <c r="P6359">
        <v>123524</v>
      </c>
      <c r="Q6359">
        <v>180902</v>
      </c>
      <c r="R6359">
        <v>1</v>
      </c>
      <c r="S6359">
        <v>3992595</v>
      </c>
      <c r="U6359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6359" t="str">
        <f>IFERROR(MID(spotify_top_songs_audio_features[[#This Row],[artist_names]],SEARCH(",",spotify_top_songs_audio_features[[#This Row],[artist_names]])+2,99),"")</f>
        <v/>
      </c>
      <c r="W6359" t="str">
        <f>spotify_top_songs_audio_features[[#This Row],[source]]</f>
        <v>Polydor Records</v>
      </c>
      <c r="X6359" s="1">
        <f>spotify_top_songs_audio_features[[#This Row],[streams]]</f>
        <v>3992595</v>
      </c>
      <c r="Y6359" t="str">
        <f>IF(Tabela2[[#This Row],[feat]]="","","Feat")</f>
        <v/>
      </c>
      <c r="Z6359" s="17" t="str">
        <f>CONCATENATE(INT(spotify_top_songs_audio_features[[#This Row],[duration_ms]]/(60*1000)),":",MOD(INT(spotify_top_songs_audio_features[[#This Row],[duration_ms]]/1000),60))</f>
        <v>3:0</v>
      </c>
      <c r="AA63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59" t="str">
        <f>spotify_top_songs_audio_features[[#This Row],[track_name]]</f>
        <v>Cherry</v>
      </c>
    </row>
    <row r="6360" spans="1:28" x14ac:dyDescent="0.25">
      <c r="A6360" t="s">
        <v>15333</v>
      </c>
      <c r="B6360" t="s">
        <v>149</v>
      </c>
      <c r="C6360" t="s">
        <v>15334</v>
      </c>
      <c r="D6360" t="s">
        <v>151</v>
      </c>
      <c r="E6360" t="s">
        <v>97</v>
      </c>
      <c r="F6360" t="s">
        <v>24</v>
      </c>
      <c r="G6360" t="s">
        <v>25</v>
      </c>
      <c r="H6360">
        <v>496</v>
      </c>
      <c r="I6360">
        <v>279</v>
      </c>
      <c r="J6360">
        <v>52</v>
      </c>
      <c r="K6360" t="s">
        <v>9070</v>
      </c>
      <c r="L6360">
        <v>6.8199999999999997E-3</v>
      </c>
      <c r="M6360">
        <v>11</v>
      </c>
      <c r="N6360">
        <v>103</v>
      </c>
      <c r="O6360">
        <v>-918</v>
      </c>
      <c r="P6360">
        <v>127053</v>
      </c>
      <c r="Q6360">
        <v>208903</v>
      </c>
      <c r="R6360">
        <v>1</v>
      </c>
      <c r="S6360">
        <v>3991190</v>
      </c>
      <c r="U6360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6360" t="str">
        <f>IFERROR(MID(spotify_top_songs_audio_features[[#This Row],[artist_names]],SEARCH(",",spotify_top_songs_audio_features[[#This Row],[artist_names]])+2,99),"")</f>
        <v/>
      </c>
      <c r="W6360" t="str">
        <f>spotify_top_songs_audio_features[[#This Row],[source]]</f>
        <v>Capitol</v>
      </c>
      <c r="X6360" s="1">
        <f>spotify_top_songs_audio_features[[#This Row],[streams]]</f>
        <v>3991190</v>
      </c>
      <c r="Y6360" t="str">
        <f>IF(Tabela2[[#This Row],[feat]]="","","Feat")</f>
        <v/>
      </c>
      <c r="Z6360" s="17" t="str">
        <f>CONCATENATE(INT(spotify_top_songs_audio_features[[#This Row],[duration_ms]]/(60*1000)),":",MOD(INT(spotify_top_songs_audio_features[[#This Row],[duration_ms]]/1000),60))</f>
        <v>3:28</v>
      </c>
      <c r="AA63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360" t="str">
        <f>spotify_top_songs_audio_features[[#This Row],[track_name]]</f>
        <v>The Thrill Of It All</v>
      </c>
    </row>
    <row r="6361" spans="1:28" x14ac:dyDescent="0.25">
      <c r="A6361" t="s">
        <v>4004</v>
      </c>
      <c r="B6361" t="s">
        <v>112</v>
      </c>
      <c r="C6361" t="s">
        <v>2914</v>
      </c>
      <c r="D6361" t="s">
        <v>349</v>
      </c>
      <c r="E6361" t="s">
        <v>43</v>
      </c>
      <c r="F6361" t="s">
        <v>24</v>
      </c>
      <c r="G6361" t="s">
        <v>25</v>
      </c>
      <c r="H6361">
        <v>598</v>
      </c>
      <c r="I6361">
        <v>504</v>
      </c>
      <c r="J6361">
        <v>731</v>
      </c>
      <c r="K6361" t="s">
        <v>1157</v>
      </c>
      <c r="L6361">
        <v>221</v>
      </c>
      <c r="M6361">
        <v>34</v>
      </c>
      <c r="N6361">
        <v>252</v>
      </c>
      <c r="O6361">
        <v>-9874</v>
      </c>
      <c r="P6361">
        <v>163954</v>
      </c>
      <c r="Q6361">
        <v>203507</v>
      </c>
      <c r="R6361">
        <v>3</v>
      </c>
      <c r="S6361">
        <v>3986295</v>
      </c>
      <c r="U6361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6361" t="str">
        <f>IFERROR(MID(spotify_top_songs_audio_features[[#This Row],[artist_names]],SEARCH(",",spotify_top_songs_audio_features[[#This Row],[artist_names]])+2,99),"")</f>
        <v/>
      </c>
      <c r="W6361" t="str">
        <f>spotify_top_songs_audio_features[[#This Row],[source]]</f>
        <v>Big Machine Records, LLC</v>
      </c>
      <c r="X6361" s="1">
        <f>spotify_top_songs_audio_features[[#This Row],[streams]]</f>
        <v>3986295</v>
      </c>
      <c r="Y6361" t="str">
        <f>IF(Tabela2[[#This Row],[feat]]="","","Feat")</f>
        <v/>
      </c>
      <c r="Z6361" s="17" t="str">
        <f>CONCATENATE(INT(spotify_top_songs_audio_features[[#This Row],[duration_ms]]/(60*1000)),":",MOD(INT(spotify_top_songs_audio_features[[#This Row],[duration_ms]]/1000),60))</f>
        <v>3:23</v>
      </c>
      <c r="AA63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361" t="str">
        <f>spotify_top_songs_audio_features[[#This Row],[track_name]]</f>
        <v>Call It What You Want</v>
      </c>
    </row>
    <row r="6362" spans="1:28" x14ac:dyDescent="0.25">
      <c r="A6362" t="s">
        <v>2992</v>
      </c>
      <c r="B6362" t="s">
        <v>125</v>
      </c>
      <c r="C6362" t="s">
        <v>2993</v>
      </c>
      <c r="D6362" t="s">
        <v>127</v>
      </c>
      <c r="E6362" t="s">
        <v>31</v>
      </c>
      <c r="F6362" t="s">
        <v>32</v>
      </c>
      <c r="G6362" t="s">
        <v>25</v>
      </c>
      <c r="H6362">
        <v>723</v>
      </c>
      <c r="I6362">
        <v>906</v>
      </c>
      <c r="J6362">
        <v>279</v>
      </c>
      <c r="K6362" t="s">
        <v>2994</v>
      </c>
      <c r="L6362">
        <v>0</v>
      </c>
      <c r="M6362">
        <v>771</v>
      </c>
      <c r="N6362">
        <v>398</v>
      </c>
      <c r="O6362">
        <v>-4778</v>
      </c>
      <c r="P6362">
        <v>125019</v>
      </c>
      <c r="Q6362">
        <v>225221</v>
      </c>
      <c r="R6362">
        <v>1</v>
      </c>
      <c r="S6362">
        <v>3984039</v>
      </c>
      <c r="U6362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362" t="str">
        <f>IFERROR(MID(spotify_top_songs_audio_features[[#This Row],[artist_names]],SEARCH(",",spotify_top_songs_audio_features[[#This Row],[artist_names]])+2,99),"")</f>
        <v/>
      </c>
      <c r="W6362" t="str">
        <f>spotify_top_songs_audio_features[[#This Row],[source]]</f>
        <v>BIGHIT MUSIC</v>
      </c>
      <c r="X6362" s="1">
        <f>spotify_top_songs_audio_features[[#This Row],[streams]]</f>
        <v>3984039</v>
      </c>
      <c r="Y6362" t="str">
        <f>IF(Tabela2[[#This Row],[feat]]="","","Feat")</f>
        <v/>
      </c>
      <c r="Z6362" s="17" t="str">
        <f>CONCATENATE(INT(spotify_top_songs_audio_features[[#This Row],[duration_ms]]/(60*1000)),":",MOD(INT(spotify_top_songs_audio_features[[#This Row],[duration_ms]]/1000),60))</f>
        <v>3:45</v>
      </c>
      <c r="AA63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62" t="str">
        <f>spotify_top_songs_audio_features[[#This Row],[track_name]]</f>
        <v>Trivia 起 : Just Dance</v>
      </c>
    </row>
    <row r="6363" spans="1:28" x14ac:dyDescent="0.25">
      <c r="A6363" t="s">
        <v>12696</v>
      </c>
      <c r="B6363" t="s">
        <v>793</v>
      </c>
      <c r="C6363" t="s">
        <v>12697</v>
      </c>
      <c r="D6363" t="s">
        <v>795</v>
      </c>
      <c r="E6363" t="s">
        <v>23</v>
      </c>
      <c r="F6363" t="s">
        <v>24</v>
      </c>
      <c r="G6363" t="s">
        <v>152</v>
      </c>
      <c r="H6363">
        <v>512</v>
      </c>
      <c r="I6363">
        <v>685</v>
      </c>
      <c r="J6363">
        <v>838</v>
      </c>
      <c r="K6363" t="s">
        <v>12698</v>
      </c>
      <c r="L6363">
        <v>219</v>
      </c>
      <c r="M6363">
        <v>38</v>
      </c>
      <c r="N6363">
        <v>163</v>
      </c>
      <c r="O6363">
        <v>-7475</v>
      </c>
      <c r="P6363">
        <v>177031</v>
      </c>
      <c r="Q6363">
        <v>262600</v>
      </c>
      <c r="R6363">
        <v>1</v>
      </c>
      <c r="S6363">
        <v>3971712</v>
      </c>
      <c r="U6363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6363" t="str">
        <f>IFERROR(MID(spotify_top_songs_audio_features[[#This Row],[artist_names]],SEARCH(",",spotify_top_songs_audio_features[[#This Row],[artist_names]])+2,99),"")</f>
        <v/>
      </c>
      <c r="W6363" t="str">
        <f>spotify_top_songs_audio_features[[#This Row],[source]]</f>
        <v>Kid Ina Korner / Interscope</v>
      </c>
      <c r="X6363" s="1">
        <f>spotify_top_songs_audio_features[[#This Row],[streams]]</f>
        <v>3971712</v>
      </c>
      <c r="Y6363" t="str">
        <f>IF(Tabela2[[#This Row],[feat]]="","","Feat")</f>
        <v/>
      </c>
      <c r="Z6363" s="17" t="str">
        <f>CONCATENATE(INT(spotify_top_songs_audio_features[[#This Row],[duration_ms]]/(60*1000)),":",MOD(INT(spotify_top_songs_audio_features[[#This Row],[duration_ms]]/1000),60))</f>
        <v>4:22</v>
      </c>
      <c r="AA63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363" t="str">
        <f>spotify_top_songs_audio_features[[#This Row],[track_name]]</f>
        <v>I’ll Make It Up To You</v>
      </c>
    </row>
    <row r="6364" spans="1:28" x14ac:dyDescent="0.25">
      <c r="A6364" t="s">
        <v>1416</v>
      </c>
      <c r="B6364" t="s">
        <v>1417</v>
      </c>
      <c r="C6364" t="s">
        <v>1418</v>
      </c>
      <c r="D6364" t="s">
        <v>1419</v>
      </c>
      <c r="E6364" t="s">
        <v>469</v>
      </c>
      <c r="F6364" t="s">
        <v>24</v>
      </c>
      <c r="G6364" t="s">
        <v>25</v>
      </c>
      <c r="H6364">
        <v>333</v>
      </c>
      <c r="I6364">
        <v>412</v>
      </c>
      <c r="J6364">
        <v>29</v>
      </c>
      <c r="K6364" t="s">
        <v>1420</v>
      </c>
      <c r="L6364">
        <v>0</v>
      </c>
      <c r="M6364">
        <v>113</v>
      </c>
      <c r="N6364">
        <v>474</v>
      </c>
      <c r="O6364">
        <v>-8633</v>
      </c>
      <c r="P6364">
        <v>85028</v>
      </c>
      <c r="Q6364">
        <v>205453</v>
      </c>
      <c r="R6364">
        <v>1</v>
      </c>
      <c r="S6364">
        <v>3959792</v>
      </c>
      <c r="U6364" t="str">
        <f>IFERROR(LEFT(spotify_top_songs_audio_features[[#This Row],[artist_names]],SEARCH(",",spotify_top_songs_audio_features[[#This Row],[artist_names]])-1),spotify_top_songs_audio_features[[#This Row],[artist_names]])</f>
        <v>Thomas Rhett</v>
      </c>
      <c r="V6364" t="str">
        <f>IFERROR(MID(spotify_top_songs_audio_features[[#This Row],[artist_names]],SEARCH(",",spotify_top_songs_audio_features[[#This Row],[artist_names]])+2,99),"")</f>
        <v/>
      </c>
      <c r="W6364" t="str">
        <f>spotify_top_songs_audio_features[[#This Row],[source]]</f>
        <v>The Valory Music Co.</v>
      </c>
      <c r="X6364" s="1">
        <f>spotify_top_songs_audio_features[[#This Row],[streams]]</f>
        <v>3959792</v>
      </c>
      <c r="Y6364" t="str">
        <f>IF(Tabela2[[#This Row],[feat]]="","","Feat")</f>
        <v/>
      </c>
      <c r="Z6364" s="17" t="str">
        <f>CONCATENATE(INT(spotify_top_songs_audio_features[[#This Row],[duration_ms]]/(60*1000)),":",MOD(INT(spotify_top_songs_audio_features[[#This Row],[duration_ms]]/1000),60))</f>
        <v>3:25</v>
      </c>
      <c r="AA63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364" t="str">
        <f>spotify_top_songs_audio_features[[#This Row],[track_name]]</f>
        <v>Marry Me</v>
      </c>
    </row>
    <row r="6365" spans="1:28" x14ac:dyDescent="0.25">
      <c r="A6365" t="s">
        <v>14097</v>
      </c>
      <c r="B6365" t="s">
        <v>125</v>
      </c>
      <c r="C6365" t="s">
        <v>14098</v>
      </c>
      <c r="D6365" t="s">
        <v>127</v>
      </c>
      <c r="E6365" t="s">
        <v>97</v>
      </c>
      <c r="F6365" t="s">
        <v>32</v>
      </c>
      <c r="G6365" t="s">
        <v>25</v>
      </c>
      <c r="H6365">
        <v>856</v>
      </c>
      <c r="I6365">
        <v>617</v>
      </c>
      <c r="J6365">
        <v>841</v>
      </c>
      <c r="K6365" t="s">
        <v>613</v>
      </c>
      <c r="L6365">
        <v>0</v>
      </c>
      <c r="M6365">
        <v>857</v>
      </c>
      <c r="N6365">
        <v>759</v>
      </c>
      <c r="O6365">
        <v>-5308</v>
      </c>
      <c r="P6365">
        <v>136082</v>
      </c>
      <c r="Q6365">
        <v>235780</v>
      </c>
      <c r="R6365">
        <v>1</v>
      </c>
      <c r="S6365">
        <v>3953532</v>
      </c>
      <c r="U6365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365" t="str">
        <f>IFERROR(MID(spotify_top_songs_audio_features[[#This Row],[artist_names]],SEARCH(",",spotify_top_songs_audio_features[[#This Row],[artist_names]])+2,99),"")</f>
        <v/>
      </c>
      <c r="W6365" t="str">
        <f>spotify_top_songs_audio_features[[#This Row],[source]]</f>
        <v>BIGHIT MUSIC</v>
      </c>
      <c r="X6365" s="1">
        <f>spotify_top_songs_audio_features[[#This Row],[streams]]</f>
        <v>3953532</v>
      </c>
      <c r="Y6365" t="str">
        <f>IF(Tabela2[[#This Row],[feat]]="","","Feat")</f>
        <v/>
      </c>
      <c r="Z6365" s="17" t="str">
        <f>CONCATENATE(INT(spotify_top_songs_audio_features[[#This Row],[duration_ms]]/(60*1000)),":",MOD(INT(spotify_top_songs_audio_features[[#This Row],[duration_ms]]/1000),60))</f>
        <v>3:55</v>
      </c>
      <c r="AA63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365" t="str">
        <f>spotify_top_songs_audio_features[[#This Row],[track_name]]</f>
        <v>Go Go</v>
      </c>
    </row>
    <row r="6366" spans="1:28" x14ac:dyDescent="0.25">
      <c r="A6366" t="s">
        <v>17726</v>
      </c>
      <c r="B6366" t="s">
        <v>17727</v>
      </c>
      <c r="C6366" t="s">
        <v>17728</v>
      </c>
      <c r="D6366" t="s">
        <v>999</v>
      </c>
      <c r="E6366" t="s">
        <v>23</v>
      </c>
      <c r="F6366" t="s">
        <v>24</v>
      </c>
      <c r="G6366" t="s">
        <v>25</v>
      </c>
      <c r="H6366">
        <v>55</v>
      </c>
      <c r="I6366">
        <v>686</v>
      </c>
      <c r="J6366">
        <v>423</v>
      </c>
      <c r="K6366" t="s">
        <v>403</v>
      </c>
      <c r="L6366">
        <v>1.2199999999999999E-3</v>
      </c>
      <c r="M6366">
        <v>684</v>
      </c>
      <c r="N6366">
        <v>3</v>
      </c>
      <c r="O6366">
        <v>-8653</v>
      </c>
      <c r="P6366">
        <v>10005</v>
      </c>
      <c r="Q6366">
        <v>217633</v>
      </c>
      <c r="R6366">
        <v>1</v>
      </c>
      <c r="S6366">
        <v>3950404</v>
      </c>
      <c r="U6366" t="str">
        <f>IFERROR(LEFT(spotify_top_songs_audio_features[[#This Row],[artist_names]],SEARCH(",",spotify_top_songs_audio_features[[#This Row],[artist_names]])-1),spotify_top_songs_audio_features[[#This Row],[artist_names]])</f>
        <v>Mumford &amp; Sons</v>
      </c>
      <c r="V6366" t="str">
        <f>IFERROR(MID(spotify_top_songs_audio_features[[#This Row],[artist_names]],SEARCH(",",spotify_top_songs_audio_features[[#This Row],[artist_names]])+2,99),"")</f>
        <v/>
      </c>
      <c r="W6366" t="str">
        <f>spotify_top_songs_audio_features[[#This Row],[source]]</f>
        <v>Universal-Island Records Ltd.</v>
      </c>
      <c r="X6366" s="1">
        <f>spotify_top_songs_audio_features[[#This Row],[streams]]</f>
        <v>3950404</v>
      </c>
      <c r="Y6366" t="str">
        <f>IF(Tabela2[[#This Row],[feat]]="","","Feat")</f>
        <v/>
      </c>
      <c r="Z6366" s="17" t="str">
        <f>CONCATENATE(INT(spotify_top_songs_audio_features[[#This Row],[duration_ms]]/(60*1000)),":",MOD(INT(spotify_top_songs_audio_features[[#This Row],[duration_ms]]/1000),60))</f>
        <v>3:37</v>
      </c>
      <c r="AA63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366" t="str">
        <f>spotify_top_songs_audio_features[[#This Row],[track_name]]</f>
        <v>Guiding Light</v>
      </c>
    </row>
    <row r="6367" spans="1:28" x14ac:dyDescent="0.25">
      <c r="A6367" t="s">
        <v>4240</v>
      </c>
      <c r="B6367" t="s">
        <v>4241</v>
      </c>
      <c r="C6367" t="s">
        <v>4242</v>
      </c>
      <c r="D6367" t="s">
        <v>712</v>
      </c>
      <c r="E6367" t="s">
        <v>31</v>
      </c>
      <c r="F6367" t="s">
        <v>32</v>
      </c>
      <c r="G6367" t="s">
        <v>25</v>
      </c>
      <c r="H6367">
        <v>859</v>
      </c>
      <c r="I6367">
        <v>563</v>
      </c>
      <c r="J6367">
        <v>112</v>
      </c>
      <c r="K6367" t="s">
        <v>1028</v>
      </c>
      <c r="L6367">
        <v>0</v>
      </c>
      <c r="M6367">
        <v>685</v>
      </c>
      <c r="N6367">
        <v>412</v>
      </c>
      <c r="O6367">
        <v>-6635</v>
      </c>
      <c r="P6367">
        <v>119934</v>
      </c>
      <c r="Q6367">
        <v>258789</v>
      </c>
      <c r="R6367">
        <v>1</v>
      </c>
      <c r="S6367">
        <v>3946801</v>
      </c>
      <c r="U6367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6367" t="str">
        <f>IFERROR(MID(spotify_top_songs_audio_features[[#This Row],[artist_names]],SEARCH(",",spotify_top_songs_audio_features[[#This Row],[artist_names]])+2,99),"")</f>
        <v>Pharrell Williams</v>
      </c>
      <c r="W6367" t="str">
        <f>spotify_top_songs_audio_features[[#This Row],[source]]</f>
        <v>Generation Now/Atlantic</v>
      </c>
      <c r="X6367" s="1">
        <f>spotify_top_songs_audio_features[[#This Row],[streams]]</f>
        <v>3946801</v>
      </c>
      <c r="Y6367" t="str">
        <f>IF(Tabela2[[#This Row],[feat]]="","","Feat")</f>
        <v>Feat</v>
      </c>
      <c r="Z6367" s="17" t="str">
        <f>CONCATENATE(INT(spotify_top_songs_audio_features[[#This Row],[duration_ms]]/(60*1000)),":",MOD(INT(spotify_top_songs_audio_features[[#This Row],[duration_ms]]/1000),60))</f>
        <v>4:18</v>
      </c>
      <c r="AA63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67" t="str">
        <f>spotify_top_songs_audio_features[[#This Row],[track_name]]</f>
        <v>Neon Guts (feat. Pharrell Williams)</v>
      </c>
    </row>
    <row r="6368" spans="1:28" x14ac:dyDescent="0.25">
      <c r="A6368" t="s">
        <v>17687</v>
      </c>
      <c r="B6368" t="s">
        <v>793</v>
      </c>
      <c r="C6368" t="s">
        <v>17688</v>
      </c>
      <c r="D6368" t="s">
        <v>795</v>
      </c>
      <c r="E6368" t="s">
        <v>469</v>
      </c>
      <c r="F6368" t="s">
        <v>24</v>
      </c>
      <c r="G6368" t="s">
        <v>25</v>
      </c>
      <c r="H6368">
        <v>33</v>
      </c>
      <c r="I6368">
        <v>719</v>
      </c>
      <c r="J6368">
        <v>588</v>
      </c>
      <c r="K6368" t="s">
        <v>451</v>
      </c>
      <c r="L6368">
        <v>297</v>
      </c>
      <c r="M6368">
        <v>958</v>
      </c>
      <c r="N6368">
        <v>886</v>
      </c>
      <c r="O6368">
        <v>-6557</v>
      </c>
      <c r="P6368">
        <v>93798</v>
      </c>
      <c r="Q6368">
        <v>231720</v>
      </c>
      <c r="R6368">
        <v>1</v>
      </c>
      <c r="S6368">
        <v>3940263</v>
      </c>
      <c r="U6368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6368" t="str">
        <f>IFERROR(MID(spotify_top_songs_audio_features[[#This Row],[artist_names]],SEARCH(",",spotify_top_songs_audio_features[[#This Row],[artist_names]])+2,99),"")</f>
        <v/>
      </c>
      <c r="W6368" t="str">
        <f>spotify_top_songs_audio_features[[#This Row],[source]]</f>
        <v>Kid Ina Korner / Interscope</v>
      </c>
      <c r="X6368" s="1">
        <f>spotify_top_songs_audio_features[[#This Row],[streams]]</f>
        <v>3940263</v>
      </c>
      <c r="Y6368" t="str">
        <f>IF(Tabela2[[#This Row],[feat]]="","","Feat")</f>
        <v/>
      </c>
      <c r="Z6368" s="17" t="str">
        <f>CONCATENATE(INT(spotify_top_songs_audio_features[[#This Row],[duration_ms]]/(60*1000)),":",MOD(INT(spotify_top_songs_audio_features[[#This Row],[duration_ms]]/1000),60))</f>
        <v>3:51</v>
      </c>
      <c r="AA63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368" t="str">
        <f>spotify_top_songs_audio_features[[#This Row],[track_name]]</f>
        <v>Rise Up</v>
      </c>
    </row>
    <row r="6369" spans="1:28" x14ac:dyDescent="0.25">
      <c r="A6369" t="s">
        <v>189</v>
      </c>
      <c r="B6369" t="s">
        <v>190</v>
      </c>
      <c r="C6369" t="s">
        <v>191</v>
      </c>
      <c r="D6369" t="s">
        <v>30</v>
      </c>
      <c r="E6369" t="s">
        <v>86</v>
      </c>
      <c r="F6369" t="s">
        <v>32</v>
      </c>
      <c r="G6369" t="s">
        <v>25</v>
      </c>
      <c r="H6369">
        <v>914</v>
      </c>
      <c r="I6369">
        <v>624</v>
      </c>
      <c r="J6369">
        <v>531</v>
      </c>
      <c r="K6369" t="s">
        <v>192</v>
      </c>
      <c r="L6369">
        <v>389</v>
      </c>
      <c r="M6369">
        <v>395</v>
      </c>
      <c r="N6369">
        <v>346</v>
      </c>
      <c r="O6369">
        <v>-6112</v>
      </c>
      <c r="P6369">
        <v>109977</v>
      </c>
      <c r="Q6369">
        <v>189600</v>
      </c>
      <c r="R6369">
        <v>1</v>
      </c>
      <c r="S6369">
        <v>3934056</v>
      </c>
      <c r="U6369" t="str">
        <f>IFERROR(LEFT(spotify_top_songs_audio_features[[#This Row],[artist_names]],SEARCH(",",spotify_top_songs_audio_features[[#This Row],[artist_names]])-1),spotify_top_songs_audio_features[[#This Row],[artist_names]])</f>
        <v>Iggy Azalea</v>
      </c>
      <c r="V6369" t="str">
        <f>IFERROR(MID(spotify_top_songs_audio_features[[#This Row],[artist_names]],SEARCH(",",spotify_top_songs_audio_features[[#This Row],[artist_names]])+2,99),"")</f>
        <v>Anitta</v>
      </c>
      <c r="W6369" t="str">
        <f>spotify_top_songs_audio_features[[#This Row],[source]]</f>
        <v>Def Jam Recordings</v>
      </c>
      <c r="X6369" s="1">
        <f>spotify_top_songs_audio_features[[#This Row],[streams]]</f>
        <v>3934056</v>
      </c>
      <c r="Y6369" t="str">
        <f>IF(Tabela2[[#This Row],[feat]]="","","Feat")</f>
        <v>Feat</v>
      </c>
      <c r="Z6369" s="17" t="str">
        <f>CONCATENATE(INT(spotify_top_songs_audio_features[[#This Row],[duration_ms]]/(60*1000)),":",MOD(INT(spotify_top_songs_audio_features[[#This Row],[duration_ms]]/1000),60))</f>
        <v>3:9</v>
      </c>
      <c r="AA63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369" t="str">
        <f>spotify_top_songs_audio_features[[#This Row],[track_name]]</f>
        <v>Switch</v>
      </c>
    </row>
    <row r="6370" spans="1:28" x14ac:dyDescent="0.25">
      <c r="A6370" t="s">
        <v>14925</v>
      </c>
      <c r="B6370" t="s">
        <v>14926</v>
      </c>
      <c r="C6370" t="s">
        <v>14927</v>
      </c>
      <c r="D6370" t="s">
        <v>96</v>
      </c>
      <c r="E6370" t="s">
        <v>70</v>
      </c>
      <c r="F6370" t="s">
        <v>24</v>
      </c>
      <c r="G6370" t="s">
        <v>25</v>
      </c>
      <c r="H6370">
        <v>843</v>
      </c>
      <c r="I6370">
        <v>435</v>
      </c>
      <c r="J6370">
        <v>178</v>
      </c>
      <c r="K6370" t="s">
        <v>841</v>
      </c>
      <c r="L6370">
        <v>0</v>
      </c>
      <c r="M6370">
        <v>147</v>
      </c>
      <c r="N6370">
        <v>19</v>
      </c>
      <c r="O6370">
        <v>-8442</v>
      </c>
      <c r="P6370">
        <v>120058</v>
      </c>
      <c r="Q6370">
        <v>208080</v>
      </c>
      <c r="R6370">
        <v>1</v>
      </c>
      <c r="S6370">
        <v>3932201</v>
      </c>
      <c r="U6370" t="str">
        <f>IFERROR(LEFT(spotify_top_songs_audio_features[[#This Row],[artist_names]],SEARCH(",",spotify_top_songs_audio_features[[#This Row],[artist_names]])-1),spotify_top_songs_audio_features[[#This Row],[artist_names]])</f>
        <v>Mac Miller</v>
      </c>
      <c r="V6370" t="str">
        <f>IFERROR(MID(spotify_top_songs_audio_features[[#This Row],[artist_names]],SEARCH(",",spotify_top_songs_audio_features[[#This Row],[artist_names]])+2,99),"")</f>
        <v>Miguel</v>
      </c>
      <c r="W6370" t="str">
        <f>spotify_top_songs_audio_features[[#This Row],[source]]</f>
        <v>Warner Records</v>
      </c>
      <c r="X6370" s="1">
        <f>spotify_top_songs_audio_features[[#This Row],[streams]]</f>
        <v>3932201</v>
      </c>
      <c r="Y6370" t="str">
        <f>IF(Tabela2[[#This Row],[feat]]="","","Feat")</f>
        <v>Feat</v>
      </c>
      <c r="Z6370" s="17" t="str">
        <f>CONCATENATE(INT(spotify_top_songs_audio_features[[#This Row],[duration_ms]]/(60*1000)),":",MOD(INT(spotify_top_songs_audio_features[[#This Row],[duration_ms]]/1000),60))</f>
        <v>3:28</v>
      </c>
      <c r="AA63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70" t="str">
        <f>spotify_top_songs_audio_features[[#This Row],[track_name]]</f>
        <v>Weekend (feat. Miguel)</v>
      </c>
    </row>
    <row r="6371" spans="1:28" x14ac:dyDescent="0.25">
      <c r="A6371" t="s">
        <v>4560</v>
      </c>
      <c r="B6371" t="s">
        <v>4561</v>
      </c>
      <c r="C6371" t="s">
        <v>4562</v>
      </c>
      <c r="D6371" t="s">
        <v>96</v>
      </c>
      <c r="E6371" t="s">
        <v>43</v>
      </c>
      <c r="F6371" t="s">
        <v>24</v>
      </c>
      <c r="G6371" t="s">
        <v>25</v>
      </c>
      <c r="H6371">
        <v>524</v>
      </c>
      <c r="I6371">
        <v>939</v>
      </c>
      <c r="J6371">
        <v>113</v>
      </c>
      <c r="K6371" t="s">
        <v>4563</v>
      </c>
      <c r="L6371">
        <v>0</v>
      </c>
      <c r="M6371">
        <v>623</v>
      </c>
      <c r="N6371">
        <v>661</v>
      </c>
      <c r="O6371">
        <v>-3994</v>
      </c>
      <c r="P6371">
        <v>150184</v>
      </c>
      <c r="Q6371">
        <v>184867</v>
      </c>
      <c r="R6371">
        <v>1</v>
      </c>
      <c r="S6371">
        <v>3929870</v>
      </c>
      <c r="U6371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371" t="str">
        <f>IFERROR(MID(spotify_top_songs_audio_features[[#This Row],[artist_names]],SEARCH(",",spotify_top_songs_audio_features[[#This Row],[artist_names]])+2,99),"")</f>
        <v/>
      </c>
      <c r="W6371" t="str">
        <f>spotify_top_songs_audio_features[[#This Row],[source]]</f>
        <v>Warner Records</v>
      </c>
      <c r="X6371" s="1">
        <f>spotify_top_songs_audio_features[[#This Row],[streams]]</f>
        <v>3929870</v>
      </c>
      <c r="Y6371" t="str">
        <f>IF(Tabela2[[#This Row],[feat]]="","","Feat")</f>
        <v/>
      </c>
      <c r="Z6371" s="17" t="str">
        <f>CONCATENATE(INT(spotify_top_songs_audio_features[[#This Row],[duration_ms]]/(60*1000)),":",MOD(INT(spotify_top_songs_audio_features[[#This Row],[duration_ms]]/1000),60))</f>
        <v>3:4</v>
      </c>
      <c r="AA63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371" t="str">
        <f>spotify_top_songs_audio_features[[#This Row],[track_name]]</f>
        <v>Papercut</v>
      </c>
    </row>
    <row r="6372" spans="1:28" x14ac:dyDescent="0.25">
      <c r="A6372" t="s">
        <v>13795</v>
      </c>
      <c r="B6372" t="s">
        <v>125</v>
      </c>
      <c r="C6372" t="s">
        <v>13796</v>
      </c>
      <c r="D6372" t="s">
        <v>127</v>
      </c>
      <c r="E6372" t="s">
        <v>70</v>
      </c>
      <c r="F6372" t="s">
        <v>24</v>
      </c>
      <c r="G6372" t="s">
        <v>64</v>
      </c>
      <c r="H6372">
        <v>347</v>
      </c>
      <c r="I6372">
        <v>578</v>
      </c>
      <c r="J6372">
        <v>626</v>
      </c>
      <c r="K6372" t="s">
        <v>11385</v>
      </c>
      <c r="L6372">
        <v>0</v>
      </c>
      <c r="M6372">
        <v>231</v>
      </c>
      <c r="N6372">
        <v>226</v>
      </c>
      <c r="O6372">
        <v>-7525</v>
      </c>
      <c r="P6372">
        <v>8673</v>
      </c>
      <c r="Q6372">
        <v>276708</v>
      </c>
      <c r="R6372">
        <v>1</v>
      </c>
      <c r="S6372">
        <v>3929171</v>
      </c>
      <c r="U6372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372" t="str">
        <f>IFERROR(MID(spotify_top_songs_audio_features[[#This Row],[artist_names]],SEARCH(",",spotify_top_songs_audio_features[[#This Row],[artist_names]])+2,99),"")</f>
        <v/>
      </c>
      <c r="W6372" t="str">
        <f>spotify_top_songs_audio_features[[#This Row],[source]]</f>
        <v>BIGHIT MUSIC</v>
      </c>
      <c r="X6372" s="1">
        <f>spotify_top_songs_audio_features[[#This Row],[streams]]</f>
        <v>3929171</v>
      </c>
      <c r="Y6372" t="str">
        <f>IF(Tabela2[[#This Row],[feat]]="","","Feat")</f>
        <v/>
      </c>
      <c r="Z6372" s="17" t="str">
        <f>CONCATENATE(INT(spotify_top_songs_audio_features[[#This Row],[duration_ms]]/(60*1000)),":",MOD(INT(spotify_top_songs_audio_features[[#This Row],[duration_ms]]/1000),60))</f>
        <v>4:36</v>
      </c>
      <c r="AA63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72" t="str">
        <f>spotify_top_songs_audio_features[[#This Row],[track_name]]</f>
        <v>Serendipity - Full Length Edition</v>
      </c>
    </row>
    <row r="6373" spans="1:28" x14ac:dyDescent="0.25">
      <c r="A6373" t="s">
        <v>14073</v>
      </c>
      <c r="B6373" t="s">
        <v>5000</v>
      </c>
      <c r="C6373" t="s">
        <v>14074</v>
      </c>
      <c r="D6373" t="s">
        <v>3566</v>
      </c>
      <c r="E6373" t="s">
        <v>142</v>
      </c>
      <c r="F6373" t="s">
        <v>24</v>
      </c>
      <c r="G6373" t="s">
        <v>25</v>
      </c>
      <c r="H6373">
        <v>612</v>
      </c>
      <c r="I6373">
        <v>694</v>
      </c>
      <c r="J6373">
        <v>514</v>
      </c>
      <c r="K6373" t="s">
        <v>3115</v>
      </c>
      <c r="L6373">
        <v>0</v>
      </c>
      <c r="M6373">
        <v>914</v>
      </c>
      <c r="N6373">
        <v>564</v>
      </c>
      <c r="O6373">
        <v>-7363</v>
      </c>
      <c r="P6373">
        <v>103031</v>
      </c>
      <c r="Q6373">
        <v>208967</v>
      </c>
      <c r="R6373">
        <v>1</v>
      </c>
      <c r="S6373">
        <v>3926159</v>
      </c>
      <c r="U6373" t="str">
        <f>IFERROR(LEFT(spotify_top_songs_audio_features[[#This Row],[artist_names]],SEARCH(",",spotify_top_songs_audio_features[[#This Row],[artist_names]])-1),spotify_top_songs_audio_features[[#This Row],[artist_names]])</f>
        <v>Troye Sivan</v>
      </c>
      <c r="V6373" t="str">
        <f>IFERROR(MID(spotify_top_songs_audio_features[[#This Row],[artist_names]],SEARCH(",",spotify_top_songs_audio_features[[#This Row],[artist_names]])+2,99),"")</f>
        <v/>
      </c>
      <c r="W6373" t="str">
        <f>spotify_top_songs_audio_features[[#This Row],[source]]</f>
        <v>EMI Recorded Music Australia Pty Ltd</v>
      </c>
      <c r="X6373" s="1">
        <f>spotify_top_songs_audio_features[[#This Row],[streams]]</f>
        <v>3926159</v>
      </c>
      <c r="Y6373" t="str">
        <f>IF(Tabela2[[#This Row],[feat]]="","","Feat")</f>
        <v/>
      </c>
      <c r="Z6373" s="17" t="str">
        <f>CONCATENATE(INT(spotify_top_songs_audio_features[[#This Row],[duration_ms]]/(60*1000)),":",MOD(INT(spotify_top_songs_audio_features[[#This Row],[duration_ms]]/1000),60))</f>
        <v>3:28</v>
      </c>
      <c r="AA63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373" t="str">
        <f>spotify_top_songs_audio_features[[#This Row],[track_name]]</f>
        <v>Lucky Strike</v>
      </c>
    </row>
    <row r="6374" spans="1:28" x14ac:dyDescent="0.25">
      <c r="A6374" t="s">
        <v>2118</v>
      </c>
      <c r="B6374" t="s">
        <v>2119</v>
      </c>
      <c r="C6374" t="s">
        <v>2120</v>
      </c>
      <c r="D6374" t="s">
        <v>1063</v>
      </c>
      <c r="E6374" t="s">
        <v>31</v>
      </c>
      <c r="F6374" t="s">
        <v>32</v>
      </c>
      <c r="G6374" t="s">
        <v>25</v>
      </c>
      <c r="H6374">
        <v>368</v>
      </c>
      <c r="I6374">
        <v>796</v>
      </c>
      <c r="J6374">
        <v>823</v>
      </c>
      <c r="K6374" t="s">
        <v>337</v>
      </c>
      <c r="L6374">
        <v>0</v>
      </c>
      <c r="M6374">
        <v>694</v>
      </c>
      <c r="N6374">
        <v>181</v>
      </c>
      <c r="O6374">
        <v>-4923</v>
      </c>
      <c r="P6374">
        <v>170033</v>
      </c>
      <c r="Q6374">
        <v>214427</v>
      </c>
      <c r="R6374">
        <v>1</v>
      </c>
      <c r="S6374">
        <v>3925527</v>
      </c>
      <c r="U6374" t="str">
        <f>IFERROR(LEFT(spotify_top_songs_audio_features[[#This Row],[artist_names]],SEARCH(",",spotify_top_songs_audio_features[[#This Row],[artist_names]])-1),spotify_top_songs_audio_features[[#This Row],[artist_names]])</f>
        <v>Lil Peep</v>
      </c>
      <c r="V6374" t="str">
        <f>IFERROR(MID(spotify_top_songs_audio_features[[#This Row],[artist_names]],SEARCH(",",spotify_top_songs_audio_features[[#This Row],[artist_names]])+2,99),"")</f>
        <v>Lil Tracy</v>
      </c>
      <c r="W6374" t="str">
        <f>spotify_top_songs_audio_features[[#This Row],[source]]</f>
        <v>Lil Peep</v>
      </c>
      <c r="X6374" s="1">
        <f>spotify_top_songs_audio_features[[#This Row],[streams]]</f>
        <v>3925527</v>
      </c>
      <c r="Y6374" t="str">
        <f>IF(Tabela2[[#This Row],[feat]]="","","Feat")</f>
        <v>Feat</v>
      </c>
      <c r="Z6374" s="17" t="str">
        <f>CONCATENATE(INT(spotify_top_songs_audio_features[[#This Row],[duration_ms]]/(60*1000)),":",MOD(INT(spotify_top_songs_audio_features[[#This Row],[duration_ms]]/1000),60))</f>
        <v>3:34</v>
      </c>
      <c r="AA63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74" t="str">
        <f>spotify_top_songs_audio_features[[#This Row],[track_name]]</f>
        <v>Awful Things</v>
      </c>
    </row>
    <row r="6375" spans="1:28" x14ac:dyDescent="0.25">
      <c r="A6375" t="s">
        <v>16351</v>
      </c>
      <c r="B6375" t="s">
        <v>317</v>
      </c>
      <c r="C6375" t="s">
        <v>16352</v>
      </c>
      <c r="D6375" t="s">
        <v>319</v>
      </c>
      <c r="E6375" t="s">
        <v>113</v>
      </c>
      <c r="F6375" t="s">
        <v>32</v>
      </c>
      <c r="G6375" t="s">
        <v>25</v>
      </c>
      <c r="H6375">
        <v>627</v>
      </c>
      <c r="I6375">
        <v>721</v>
      </c>
      <c r="J6375">
        <v>304</v>
      </c>
      <c r="K6375" t="s">
        <v>9334</v>
      </c>
      <c r="L6375">
        <v>6.4099999999999999E-3</v>
      </c>
      <c r="M6375">
        <v>231</v>
      </c>
      <c r="N6375">
        <v>383</v>
      </c>
      <c r="O6375">
        <v>-7782</v>
      </c>
      <c r="P6375">
        <v>13008</v>
      </c>
      <c r="Q6375">
        <v>238373</v>
      </c>
      <c r="R6375">
        <v>1</v>
      </c>
      <c r="S6375">
        <v>3923573</v>
      </c>
      <c r="U6375" t="str">
        <f>IFERROR(LEFT(spotify_top_songs_audio_features[[#This Row],[artist_names]],SEARCH(",",spotify_top_songs_audio_features[[#This Row],[artist_names]])-1),spotify_top_songs_audio_features[[#This Row],[artist_names]])</f>
        <v>The xx</v>
      </c>
      <c r="V6375" t="str">
        <f>IFERROR(MID(spotify_top_songs_audio_features[[#This Row],[artist_names]],SEARCH(",",spotify_top_songs_audio_features[[#This Row],[artist_names]])+2,99),"")</f>
        <v/>
      </c>
      <c r="W6375" t="str">
        <f>spotify_top_songs_audio_features[[#This Row],[source]]</f>
        <v>Young</v>
      </c>
      <c r="X6375" s="1">
        <f>spotify_top_songs_audio_features[[#This Row],[streams]]</f>
        <v>3923573</v>
      </c>
      <c r="Y6375" t="str">
        <f>IF(Tabela2[[#This Row],[feat]]="","","Feat")</f>
        <v/>
      </c>
      <c r="Z6375" s="17" t="str">
        <f>CONCATENATE(INT(spotify_top_songs_audio_features[[#This Row],[duration_ms]]/(60*1000)),":",MOD(INT(spotify_top_songs_audio_features[[#This Row],[duration_ms]]/1000),60))</f>
        <v>3:58</v>
      </c>
      <c r="AA63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375" t="str">
        <f>spotify_top_songs_audio_features[[#This Row],[track_name]]</f>
        <v>Say Something Loving</v>
      </c>
    </row>
    <row r="6376" spans="1:28" x14ac:dyDescent="0.25">
      <c r="A6376" t="s">
        <v>13047</v>
      </c>
      <c r="B6376" t="s">
        <v>13048</v>
      </c>
      <c r="C6376" t="s">
        <v>13049</v>
      </c>
      <c r="D6376" t="s">
        <v>5550</v>
      </c>
      <c r="E6376" t="s">
        <v>102</v>
      </c>
      <c r="F6376" t="s">
        <v>32</v>
      </c>
      <c r="G6376" t="s">
        <v>64</v>
      </c>
      <c r="H6376">
        <v>494</v>
      </c>
      <c r="I6376">
        <v>802</v>
      </c>
      <c r="J6376">
        <v>412</v>
      </c>
      <c r="K6376" t="s">
        <v>6988</v>
      </c>
      <c r="L6376">
        <v>0</v>
      </c>
      <c r="M6376">
        <v>176</v>
      </c>
      <c r="N6376">
        <v>453</v>
      </c>
      <c r="O6376">
        <v>-508</v>
      </c>
      <c r="P6376">
        <v>96703</v>
      </c>
      <c r="Q6376">
        <v>202515</v>
      </c>
      <c r="R6376">
        <v>1</v>
      </c>
      <c r="S6376">
        <v>3912138</v>
      </c>
      <c r="U6376" t="str">
        <f>IFERROR(LEFT(spotify_top_songs_audio_features[[#This Row],[artist_names]],SEARCH(",",spotify_top_songs_audio_features[[#This Row],[artist_names]])-1),spotify_top_songs_audio_features[[#This Row],[artist_names]])</f>
        <v>Nas</v>
      </c>
      <c r="V6376" t="str">
        <f>IFERROR(MID(spotify_top_songs_audio_features[[#This Row],[artist_names]],SEARCH(",",spotify_top_songs_audio_features[[#This Row],[artist_names]])+2,99),"")</f>
        <v>Diddy, 070 Shake</v>
      </c>
      <c r="W6376" t="str">
        <f>spotify_top_songs_audio_features[[#This Row],[source]]</f>
        <v>Mass Appeal / NAS</v>
      </c>
      <c r="X6376" s="1">
        <f>spotify_top_songs_audio_features[[#This Row],[streams]]</f>
        <v>3912138</v>
      </c>
      <c r="Y6376" t="str">
        <f>IF(Tabela2[[#This Row],[feat]]="","","Feat")</f>
        <v>Feat</v>
      </c>
      <c r="Z6376" s="17" t="str">
        <f>CONCATENATE(INT(spotify_top_songs_audio_features[[#This Row],[duration_ms]]/(60*1000)),":",MOD(INT(spotify_top_songs_audio_features[[#This Row],[duration_ms]]/1000),60))</f>
        <v>3:22</v>
      </c>
      <c r="AA63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376" t="str">
        <f>spotify_top_songs_audio_features[[#This Row],[track_name]]</f>
        <v>Not For Radio</v>
      </c>
    </row>
    <row r="6377" spans="1:28" x14ac:dyDescent="0.25">
      <c r="A6377" t="s">
        <v>6362</v>
      </c>
      <c r="B6377" t="s">
        <v>1537</v>
      </c>
      <c r="C6377" t="s">
        <v>6363</v>
      </c>
      <c r="D6377" t="s">
        <v>22</v>
      </c>
      <c r="E6377" t="s">
        <v>23</v>
      </c>
      <c r="F6377" t="s">
        <v>24</v>
      </c>
      <c r="G6377" t="s">
        <v>25</v>
      </c>
      <c r="H6377">
        <v>412</v>
      </c>
      <c r="I6377">
        <v>619</v>
      </c>
      <c r="J6377">
        <v>723</v>
      </c>
      <c r="K6377" t="s">
        <v>6364</v>
      </c>
      <c r="L6377">
        <v>2.5500000000000002E-4</v>
      </c>
      <c r="M6377">
        <v>4</v>
      </c>
      <c r="N6377">
        <v>234</v>
      </c>
      <c r="O6377">
        <v>-639</v>
      </c>
      <c r="P6377">
        <v>95943</v>
      </c>
      <c r="Q6377">
        <v>250053</v>
      </c>
      <c r="R6377">
        <v>1</v>
      </c>
      <c r="S6377">
        <v>3909916</v>
      </c>
      <c r="U6377" t="str">
        <f>IFERROR(LEFT(spotify_top_songs_audio_features[[#This Row],[artist_names]],SEARCH(",",spotify_top_songs_audio_features[[#This Row],[artist_names]])-1),spotify_top_songs_audio_features[[#This Row],[artist_names]])</f>
        <v>P!nk</v>
      </c>
      <c r="V6377" t="str">
        <f>IFERROR(MID(spotify_top_songs_audio_features[[#This Row],[artist_names]],SEARCH(",",spotify_top_songs_audio_features[[#This Row],[artist_names]])+2,99),"")</f>
        <v/>
      </c>
      <c r="W6377" t="str">
        <f>spotify_top_songs_audio_features[[#This Row],[source]]</f>
        <v>RCA Records Label</v>
      </c>
      <c r="X6377" s="1">
        <f>spotify_top_songs_audio_features[[#This Row],[streams]]</f>
        <v>3909916</v>
      </c>
      <c r="Y6377" t="str">
        <f>IF(Tabela2[[#This Row],[feat]]="","","Feat")</f>
        <v/>
      </c>
      <c r="Z6377" s="17" t="str">
        <f>CONCATENATE(INT(spotify_top_songs_audio_features[[#This Row],[duration_ms]]/(60*1000)),":",MOD(INT(spotify_top_songs_audio_features[[#This Row],[duration_ms]]/1000),60))</f>
        <v>4:10</v>
      </c>
      <c r="AA63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377" t="str">
        <f>spotify_top_songs_audio_features[[#This Row],[track_name]]</f>
        <v>Beautiful Trauma</v>
      </c>
    </row>
    <row r="6378" spans="1:28" x14ac:dyDescent="0.25">
      <c r="A6378" t="s">
        <v>7411</v>
      </c>
      <c r="B6378" t="s">
        <v>155</v>
      </c>
      <c r="C6378" t="s">
        <v>7412</v>
      </c>
      <c r="D6378" t="s">
        <v>7413</v>
      </c>
      <c r="E6378" t="s">
        <v>31</v>
      </c>
      <c r="F6378" t="s">
        <v>24</v>
      </c>
      <c r="G6378" t="s">
        <v>25</v>
      </c>
      <c r="H6378">
        <v>43</v>
      </c>
      <c r="I6378">
        <v>699</v>
      </c>
      <c r="J6378">
        <v>143</v>
      </c>
      <c r="K6378" t="s">
        <v>451</v>
      </c>
      <c r="L6378">
        <v>93</v>
      </c>
      <c r="M6378">
        <v>123</v>
      </c>
      <c r="N6378">
        <v>473</v>
      </c>
      <c r="O6378">
        <v>-5892</v>
      </c>
      <c r="P6378">
        <v>76854</v>
      </c>
      <c r="Q6378">
        <v>192941</v>
      </c>
      <c r="R6378">
        <v>1</v>
      </c>
      <c r="S6378">
        <v>3905724</v>
      </c>
      <c r="U6378" t="str">
        <f>IFERROR(LEFT(spotify_top_songs_audio_features[[#This Row],[artist_names]],SEARCH(",",spotify_top_songs_audio_features[[#This Row],[artist_names]])-1),spotify_top_songs_audio_features[[#This Row],[artist_names]])</f>
        <v>RIN</v>
      </c>
      <c r="V6378" t="str">
        <f>IFERROR(MID(spotify_top_songs_audio_features[[#This Row],[artist_names]],SEARCH(",",spotify_top_songs_audio_features[[#This Row],[artist_names]])+2,99),"")</f>
        <v/>
      </c>
      <c r="W6378" t="str">
        <f>spotify_top_songs_audio_features[[#This Row],[source]]</f>
        <v>GOLD LEAGUE/DIVISION Katalog</v>
      </c>
      <c r="X6378" s="1">
        <f>spotify_top_songs_audio_features[[#This Row],[streams]]</f>
        <v>3905724</v>
      </c>
      <c r="Y6378" t="str">
        <f>IF(Tabela2[[#This Row],[feat]]="","","Feat")</f>
        <v/>
      </c>
      <c r="Z6378" s="17" t="str">
        <f>CONCATENATE(INT(spotify_top_songs_audio_features[[#This Row],[duration_ms]]/(60*1000)),":",MOD(INT(spotify_top_songs_audio_features[[#This Row],[duration_ms]]/1000),60))</f>
        <v>3:12</v>
      </c>
      <c r="AA63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78" t="str">
        <f>spotify_top_songs_audio_features[[#This Row],[track_name]]</f>
        <v>Dior 2001</v>
      </c>
    </row>
    <row r="6379" spans="1:28" x14ac:dyDescent="0.25">
      <c r="A6379" t="s">
        <v>17525</v>
      </c>
      <c r="B6379" t="s">
        <v>17526</v>
      </c>
      <c r="C6379" t="s">
        <v>17527</v>
      </c>
      <c r="D6379" t="s">
        <v>17528</v>
      </c>
      <c r="E6379" t="s">
        <v>86</v>
      </c>
      <c r="F6379" t="s">
        <v>32</v>
      </c>
      <c r="G6379" t="s">
        <v>25</v>
      </c>
      <c r="H6379">
        <v>372</v>
      </c>
      <c r="I6379">
        <v>919</v>
      </c>
      <c r="J6379">
        <v>3</v>
      </c>
      <c r="K6379" t="s">
        <v>17529</v>
      </c>
      <c r="L6379">
        <v>0</v>
      </c>
      <c r="M6379">
        <v>234</v>
      </c>
      <c r="N6379">
        <v>419</v>
      </c>
      <c r="O6379">
        <v>-168</v>
      </c>
      <c r="P6379">
        <v>182785</v>
      </c>
      <c r="Q6379">
        <v>200029</v>
      </c>
      <c r="R6379">
        <v>1</v>
      </c>
      <c r="S6379">
        <v>3896269</v>
      </c>
      <c r="U6379" t="str">
        <f>IFERROR(LEFT(spotify_top_songs_audio_features[[#This Row],[artist_names]],SEARCH(",",spotify_top_songs_audio_features[[#This Row],[artist_names]])-1),spotify_top_songs_audio_features[[#This Row],[artist_names]])</f>
        <v>Stargate</v>
      </c>
      <c r="V6379" t="str">
        <f>IFERROR(MID(spotify_top_songs_audio_features[[#This Row],[artist_names]],SEARCH(",",spotify_top_songs_audio_features[[#This Row],[artist_names]])+2,99),"")</f>
        <v>P!nk, Sia</v>
      </c>
      <c r="W6379" t="str">
        <f>spotify_top_songs_audio_features[[#This Row],[source]]</f>
        <v>Interstellar Music/RCA Records</v>
      </c>
      <c r="X6379" s="1">
        <f>spotify_top_songs_audio_features[[#This Row],[streams]]</f>
        <v>3896269</v>
      </c>
      <c r="Y6379" t="str">
        <f>IF(Tabela2[[#This Row],[feat]]="","","Feat")</f>
        <v>Feat</v>
      </c>
      <c r="Z6379" s="17" t="str">
        <f>CONCATENATE(INT(spotify_top_songs_audio_features[[#This Row],[duration_ms]]/(60*1000)),":",MOD(INT(spotify_top_songs_audio_features[[#This Row],[duration_ms]]/1000),60))</f>
        <v>3:20</v>
      </c>
      <c r="AA63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379" t="str">
        <f>spotify_top_songs_audio_features[[#This Row],[track_name]]</f>
        <v>Waterfall</v>
      </c>
    </row>
    <row r="6380" spans="1:28" x14ac:dyDescent="0.25">
      <c r="A6380" t="s">
        <v>15526</v>
      </c>
      <c r="B6380" t="s">
        <v>6138</v>
      </c>
      <c r="C6380" t="s">
        <v>15527</v>
      </c>
      <c r="D6380" t="s">
        <v>6140</v>
      </c>
      <c r="E6380" t="s">
        <v>43</v>
      </c>
      <c r="F6380" t="s">
        <v>32</v>
      </c>
      <c r="G6380" t="s">
        <v>25</v>
      </c>
      <c r="H6380">
        <v>583</v>
      </c>
      <c r="I6380">
        <v>381</v>
      </c>
      <c r="J6380">
        <v>429</v>
      </c>
      <c r="K6380" t="s">
        <v>15129</v>
      </c>
      <c r="L6380">
        <v>226</v>
      </c>
      <c r="M6380">
        <v>958</v>
      </c>
      <c r="N6380">
        <v>153</v>
      </c>
      <c r="O6380">
        <v>-10033</v>
      </c>
      <c r="P6380">
        <v>127667</v>
      </c>
      <c r="Q6380">
        <v>316378</v>
      </c>
      <c r="R6380">
        <v>1</v>
      </c>
      <c r="S6380">
        <v>3885608</v>
      </c>
      <c r="U6380" t="str">
        <f>IFERROR(LEFT(spotify_top_songs_audio_features[[#This Row],[artist_names]],SEARCH(",",spotify_top_songs_audio_features[[#This Row],[artist_names]])-1),spotify_top_songs_audio_features[[#This Row],[artist_names]])</f>
        <v>PNL</v>
      </c>
      <c r="V6380" t="str">
        <f>IFERROR(MID(spotify_top_songs_audio_features[[#This Row],[artist_names]],SEARCH(",",spotify_top_songs_audio_features[[#This Row],[artist_names]])+2,99),"")</f>
        <v/>
      </c>
      <c r="W6380" t="str">
        <f>spotify_top_songs_audio_features[[#This Row],[source]]</f>
        <v>QLF Records</v>
      </c>
      <c r="X6380" s="1">
        <f>spotify_top_songs_audio_features[[#This Row],[streams]]</f>
        <v>3885608</v>
      </c>
      <c r="Y6380" t="str">
        <f>IF(Tabela2[[#This Row],[feat]]="","","Feat")</f>
        <v/>
      </c>
      <c r="Z6380" s="17" t="str">
        <f>CONCATENATE(INT(spotify_top_songs_audio_features[[#This Row],[duration_ms]]/(60*1000)),":",MOD(INT(spotify_top_songs_audio_features[[#This Row],[duration_ms]]/1000),60))</f>
        <v>5:16</v>
      </c>
      <c r="AA63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380" t="str">
        <f>spotify_top_songs_audio_features[[#This Row],[track_name]]</f>
        <v>A l'ammoniaque</v>
      </c>
    </row>
    <row r="6381" spans="1:28" x14ac:dyDescent="0.25">
      <c r="A6381" t="s">
        <v>9503</v>
      </c>
      <c r="B6381" t="s">
        <v>588</v>
      </c>
      <c r="C6381" t="s">
        <v>4511</v>
      </c>
      <c r="D6381" t="s">
        <v>390</v>
      </c>
      <c r="E6381" t="s">
        <v>177</v>
      </c>
      <c r="F6381" t="s">
        <v>32</v>
      </c>
      <c r="G6381" t="s">
        <v>25</v>
      </c>
      <c r="H6381">
        <v>679</v>
      </c>
      <c r="I6381">
        <v>435</v>
      </c>
      <c r="J6381">
        <v>449</v>
      </c>
      <c r="K6381" t="s">
        <v>2429</v>
      </c>
      <c r="L6381">
        <v>1.54E-4</v>
      </c>
      <c r="M6381">
        <v>112</v>
      </c>
      <c r="N6381">
        <v>326</v>
      </c>
      <c r="O6381">
        <v>-8238</v>
      </c>
      <c r="P6381">
        <v>89996</v>
      </c>
      <c r="Q6381">
        <v>190547</v>
      </c>
      <c r="R6381">
        <v>5</v>
      </c>
      <c r="S6381">
        <v>3861451</v>
      </c>
      <c r="U6381" t="str">
        <f>IFERROR(LEFT(spotify_top_songs_audio_features[[#This Row],[artist_names]],SEARCH(",",spotify_top_songs_audio_features[[#This Row],[artist_names]])-1),spotify_top_songs_audio_features[[#This Row],[artist_names]])</f>
        <v>The Chainsmokers</v>
      </c>
      <c r="V6381" t="str">
        <f>IFERROR(MID(spotify_top_songs_audio_features[[#This Row],[artist_names]],SEARCH(",",spotify_top_songs_audio_features[[#This Row],[artist_names]])+2,99),"")</f>
        <v/>
      </c>
      <c r="W6381" t="str">
        <f>spotify_top_songs_audio_features[[#This Row],[source]]</f>
        <v>Disruptor Records/Columbia</v>
      </c>
      <c r="X6381" s="1">
        <f>spotify_top_songs_audio_features[[#This Row],[streams]]</f>
        <v>3861451</v>
      </c>
      <c r="Y6381" t="str">
        <f>IF(Tabela2[[#This Row],[feat]]="","","Feat")</f>
        <v/>
      </c>
      <c r="Z6381" s="17" t="str">
        <f>CONCATENATE(INT(spotify_top_songs_audio_features[[#This Row],[duration_ms]]/(60*1000)),":",MOD(INT(spotify_top_songs_audio_features[[#This Row],[duration_ms]]/1000),60))</f>
        <v>3:10</v>
      </c>
      <c r="AA63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81" t="str">
        <f>spotify_top_songs_audio_features[[#This Row],[track_name]]</f>
        <v>You Owe Me</v>
      </c>
    </row>
    <row r="6382" spans="1:28" x14ac:dyDescent="0.25">
      <c r="A6382" t="s">
        <v>5143</v>
      </c>
      <c r="B6382" t="s">
        <v>5144</v>
      </c>
      <c r="C6382" t="s">
        <v>5145</v>
      </c>
      <c r="D6382" t="s">
        <v>5146</v>
      </c>
      <c r="E6382" t="s">
        <v>142</v>
      </c>
      <c r="F6382" t="s">
        <v>32</v>
      </c>
      <c r="G6382" t="s">
        <v>25</v>
      </c>
      <c r="H6382">
        <v>822</v>
      </c>
      <c r="I6382">
        <v>794</v>
      </c>
      <c r="J6382">
        <v>689</v>
      </c>
      <c r="K6382" t="s">
        <v>5147</v>
      </c>
      <c r="L6382">
        <v>6.0200000000000002E-3</v>
      </c>
      <c r="M6382">
        <v>139</v>
      </c>
      <c r="N6382">
        <v>837</v>
      </c>
      <c r="O6382">
        <v>-3821</v>
      </c>
      <c r="P6382">
        <v>79983</v>
      </c>
      <c r="Q6382">
        <v>232699</v>
      </c>
      <c r="R6382">
        <v>46</v>
      </c>
      <c r="S6382">
        <v>3856488</v>
      </c>
      <c r="U6382" t="str">
        <f>IFERROR(LEFT(spotify_top_songs_audio_features[[#This Row],[artist_names]],SEARCH(",",spotify_top_songs_audio_features[[#This Row],[artist_names]])-1),spotify_top_songs_audio_features[[#This Row],[artist_names]])</f>
        <v>NATTI NATASHA</v>
      </c>
      <c r="V6382" t="str">
        <f>IFERROR(MID(spotify_top_songs_audio_features[[#This Row],[artist_names]],SEARCH(",",spotify_top_songs_audio_features[[#This Row],[artist_names]])+2,99),"")</f>
        <v>Ozuna</v>
      </c>
      <c r="W6382" t="str">
        <f>spotify_top_songs_audio_features[[#This Row],[source]]</f>
        <v>Pina Records</v>
      </c>
      <c r="X6382" s="1">
        <f>spotify_top_songs_audio_features[[#This Row],[streams]]</f>
        <v>3856488</v>
      </c>
      <c r="Y6382" t="str">
        <f>IF(Tabela2[[#This Row],[feat]]="","","Feat")</f>
        <v>Feat</v>
      </c>
      <c r="Z6382" s="17" t="str">
        <f>CONCATENATE(INT(spotify_top_songs_audio_features[[#This Row],[duration_ms]]/(60*1000)),":",MOD(INT(spotify_top_songs_audio_features[[#This Row],[duration_ms]]/1000),60))</f>
        <v>3:52</v>
      </c>
      <c r="AA63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382" t="str">
        <f>spotify_top_songs_audio_features[[#This Row],[track_name]]</f>
        <v>Criminal</v>
      </c>
    </row>
    <row r="6383" spans="1:28" x14ac:dyDescent="0.25">
      <c r="A6383" t="s">
        <v>4616</v>
      </c>
      <c r="B6383" t="s">
        <v>4617</v>
      </c>
      <c r="C6383" t="s">
        <v>4618</v>
      </c>
      <c r="D6383" t="s">
        <v>4619</v>
      </c>
      <c r="E6383" t="s">
        <v>97</v>
      </c>
      <c r="F6383" t="s">
        <v>32</v>
      </c>
      <c r="G6383" t="s">
        <v>25</v>
      </c>
      <c r="H6383">
        <v>852</v>
      </c>
      <c r="I6383">
        <v>902</v>
      </c>
      <c r="J6383">
        <v>159</v>
      </c>
      <c r="K6383" t="s">
        <v>639</v>
      </c>
      <c r="L6383">
        <v>0</v>
      </c>
      <c r="M6383">
        <v>349</v>
      </c>
      <c r="N6383">
        <v>965</v>
      </c>
      <c r="O6383">
        <v>-4669</v>
      </c>
      <c r="P6383">
        <v>164971</v>
      </c>
      <c r="Q6383">
        <v>146526</v>
      </c>
      <c r="R6383">
        <v>1</v>
      </c>
      <c r="S6383">
        <v>3854154</v>
      </c>
      <c r="U6383" t="str">
        <f>IFERROR(LEFT(spotify_top_songs_audio_features[[#This Row],[artist_names]],SEARCH(",",spotify_top_songs_audio_features[[#This Row],[artist_names]])-1),spotify_top_songs_audio_features[[#This Row],[artist_names]])</f>
        <v>MC Loma e As Gêmeas Lacração</v>
      </c>
      <c r="V6383" t="str">
        <f>IFERROR(MID(spotify_top_songs_audio_features[[#This Row],[artist_names]],SEARCH(",",spotify_top_songs_audio_features[[#This Row],[artist_names]])+2,99),"")</f>
        <v/>
      </c>
      <c r="W6383" t="str">
        <f>spotify_top_songs_audio_features[[#This Row],[source]]</f>
        <v>Produtora X</v>
      </c>
      <c r="X6383" s="1">
        <f>spotify_top_songs_audio_features[[#This Row],[streams]]</f>
        <v>3854154</v>
      </c>
      <c r="Y6383" t="str">
        <f>IF(Tabela2[[#This Row],[feat]]="","","Feat")</f>
        <v/>
      </c>
      <c r="Z6383" s="17" t="str">
        <f>CONCATENATE(INT(spotify_top_songs_audio_features[[#This Row],[duration_ms]]/(60*1000)),":",MOD(INT(spotify_top_songs_audio_features[[#This Row],[duration_ms]]/1000),60))</f>
        <v>2:26</v>
      </c>
      <c r="AA63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383" t="str">
        <f>spotify_top_songs_audio_features[[#This Row],[track_name]]</f>
        <v>Envolvimento</v>
      </c>
    </row>
    <row r="6384" spans="1:28" x14ac:dyDescent="0.25">
      <c r="A6384" t="s">
        <v>14396</v>
      </c>
      <c r="B6384" t="s">
        <v>14397</v>
      </c>
      <c r="C6384" t="s">
        <v>14398</v>
      </c>
      <c r="D6384" t="s">
        <v>2792</v>
      </c>
      <c r="E6384" t="s">
        <v>58</v>
      </c>
      <c r="F6384" t="s">
        <v>32</v>
      </c>
      <c r="G6384" t="s">
        <v>25</v>
      </c>
      <c r="H6384">
        <v>725</v>
      </c>
      <c r="I6384">
        <v>834</v>
      </c>
      <c r="J6384">
        <v>37</v>
      </c>
      <c r="K6384" t="s">
        <v>9288</v>
      </c>
      <c r="L6384">
        <v>1.2700000000000001E-3</v>
      </c>
      <c r="M6384">
        <v>834</v>
      </c>
      <c r="N6384">
        <v>859</v>
      </c>
      <c r="O6384">
        <v>-3913</v>
      </c>
      <c r="P6384">
        <v>120026</v>
      </c>
      <c r="Q6384">
        <v>204022</v>
      </c>
      <c r="R6384">
        <v>1</v>
      </c>
      <c r="S6384">
        <v>3843346</v>
      </c>
      <c r="U6384" t="str">
        <f>IFERROR(LEFT(spotify_top_songs_audio_features[[#This Row],[artist_names]],SEARCH(",",spotify_top_songs_audio_features[[#This Row],[artist_names]])-1),spotify_top_songs_audio_features[[#This Row],[artist_names]])</f>
        <v>Sigala</v>
      </c>
      <c r="V6384" t="str">
        <f>IFERROR(MID(spotify_top_songs_audio_features[[#This Row],[artist_names]],SEARCH(",",spotify_top_songs_audio_features[[#This Row],[artist_names]])+2,99),"")</f>
        <v>Paloma Faith</v>
      </c>
      <c r="W6384" t="str">
        <f>spotify_top_songs_audio_features[[#This Row],[source]]</f>
        <v>Ministry of Sound Recordings</v>
      </c>
      <c r="X6384" s="1">
        <f>spotify_top_songs_audio_features[[#This Row],[streams]]</f>
        <v>3843346</v>
      </c>
      <c r="Y6384" t="str">
        <f>IF(Tabela2[[#This Row],[feat]]="","","Feat")</f>
        <v>Feat</v>
      </c>
      <c r="Z6384" s="17" t="str">
        <f>CONCATENATE(INT(spotify_top_songs_audio_features[[#This Row],[duration_ms]]/(60*1000)),":",MOD(INT(spotify_top_songs_audio_features[[#This Row],[duration_ms]]/1000),60))</f>
        <v>3:24</v>
      </c>
      <c r="AA63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384" t="str">
        <f>spotify_top_songs_audio_features[[#This Row],[track_name]]</f>
        <v>Lullaby</v>
      </c>
    </row>
    <row r="6385" spans="1:28" x14ac:dyDescent="0.25">
      <c r="A6385" t="s">
        <v>15851</v>
      </c>
      <c r="B6385" t="s">
        <v>15852</v>
      </c>
      <c r="C6385" t="s">
        <v>15853</v>
      </c>
      <c r="D6385" t="s">
        <v>15854</v>
      </c>
      <c r="E6385" t="s">
        <v>177</v>
      </c>
      <c r="F6385" t="s">
        <v>24</v>
      </c>
      <c r="G6385" t="s">
        <v>25</v>
      </c>
      <c r="H6385">
        <v>774</v>
      </c>
      <c r="I6385">
        <v>611</v>
      </c>
      <c r="J6385">
        <v>134</v>
      </c>
      <c r="K6385" t="s">
        <v>3403</v>
      </c>
      <c r="L6385">
        <v>0</v>
      </c>
      <c r="M6385">
        <v>805</v>
      </c>
      <c r="N6385">
        <v>388</v>
      </c>
      <c r="O6385">
        <v>-2883</v>
      </c>
      <c r="P6385">
        <v>89995</v>
      </c>
      <c r="Q6385">
        <v>161593</v>
      </c>
      <c r="R6385">
        <v>1</v>
      </c>
      <c r="S6385">
        <v>3840017</v>
      </c>
      <c r="U6385" t="str">
        <f>IFERROR(LEFT(spotify_top_songs_audio_features[[#This Row],[artist_names]],SEARCH(",",spotify_top_songs_audio_features[[#This Row],[artist_names]])-1),spotify_top_songs_audio_features[[#This Row],[artist_names]])</f>
        <v>MC Kevinho</v>
      </c>
      <c r="V6385" t="str">
        <f>IFERROR(MID(spotify_top_songs_audio_features[[#This Row],[artist_names]],SEARCH(",",spotify_top_songs_audio_features[[#This Row],[artist_names]])+2,99),"")</f>
        <v/>
      </c>
      <c r="W6385" t="str">
        <f>spotify_top_songs_audio_features[[#This Row],[source]]</f>
        <v>Olha A Explosao PS</v>
      </c>
      <c r="X6385" s="1">
        <f>spotify_top_songs_audio_features[[#This Row],[streams]]</f>
        <v>3840017</v>
      </c>
      <c r="Y6385" t="str">
        <f>IF(Tabela2[[#This Row],[feat]]="","","Feat")</f>
        <v/>
      </c>
      <c r="Z6385" s="17" t="str">
        <f>CONCATENATE(INT(spotify_top_songs_audio_features[[#This Row],[duration_ms]]/(60*1000)),":",MOD(INT(spotify_top_songs_audio_features[[#This Row],[duration_ms]]/1000),60))</f>
        <v>2:41</v>
      </c>
      <c r="AA63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85" t="str">
        <f>spotify_top_songs_audio_features[[#This Row],[track_name]]</f>
        <v>Olha A Explosão</v>
      </c>
    </row>
    <row r="6386" spans="1:28" x14ac:dyDescent="0.25">
      <c r="A6386" t="s">
        <v>17241</v>
      </c>
      <c r="B6386" t="s">
        <v>135</v>
      </c>
      <c r="C6386" t="s">
        <v>17242</v>
      </c>
      <c r="D6386" t="s">
        <v>85</v>
      </c>
      <c r="E6386" t="s">
        <v>31</v>
      </c>
      <c r="F6386" t="s">
        <v>24</v>
      </c>
      <c r="G6386" t="s">
        <v>25</v>
      </c>
      <c r="H6386">
        <v>667</v>
      </c>
      <c r="I6386">
        <v>624</v>
      </c>
      <c r="J6386">
        <v>688</v>
      </c>
      <c r="K6386" t="s">
        <v>4596</v>
      </c>
      <c r="L6386">
        <v>2.0500000000000002E-3</v>
      </c>
      <c r="M6386">
        <v>296</v>
      </c>
      <c r="N6386">
        <v>19</v>
      </c>
      <c r="O6386">
        <v>-5527</v>
      </c>
      <c r="P6386">
        <v>10196</v>
      </c>
      <c r="Q6386">
        <v>189815</v>
      </c>
      <c r="R6386">
        <v>1</v>
      </c>
      <c r="S6386">
        <v>3825064</v>
      </c>
      <c r="U6386" t="str">
        <f>IFERROR(LEFT(spotify_top_songs_audio_features[[#This Row],[artist_names]],SEARCH(",",spotify_top_songs_audio_features[[#This Row],[artist_names]])-1),spotify_top_songs_audio_features[[#This Row],[artist_names]])</f>
        <v>Olly Alexander (Years &amp; Years)</v>
      </c>
      <c r="V6386" t="str">
        <f>IFERROR(MID(spotify_top_songs_audio_features[[#This Row],[artist_names]],SEARCH(",",spotify_top_songs_audio_features[[#This Row],[artist_names]])+2,99),"")</f>
        <v/>
      </c>
      <c r="W6386" t="str">
        <f>spotify_top_songs_audio_features[[#This Row],[source]]</f>
        <v>Polydor Records</v>
      </c>
      <c r="X6386" s="1">
        <f>spotify_top_songs_audio_features[[#This Row],[streams]]</f>
        <v>3825064</v>
      </c>
      <c r="Y6386" t="str">
        <f>IF(Tabela2[[#This Row],[feat]]="","","Feat")</f>
        <v/>
      </c>
      <c r="Z6386" s="17" t="str">
        <f>CONCATENATE(INT(spotify_top_songs_audio_features[[#This Row],[duration_ms]]/(60*1000)),":",MOD(INT(spotify_top_songs_audio_features[[#This Row],[duration_ms]]/1000),60))</f>
        <v>3:9</v>
      </c>
      <c r="AA63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86" t="str">
        <f>spotify_top_songs_audio_features[[#This Row],[track_name]]</f>
        <v>Sanctify</v>
      </c>
    </row>
    <row r="6387" spans="1:28" x14ac:dyDescent="0.25">
      <c r="A6387" t="s">
        <v>15601</v>
      </c>
      <c r="B6387" t="s">
        <v>5628</v>
      </c>
      <c r="C6387" t="s">
        <v>5629</v>
      </c>
      <c r="D6387" t="s">
        <v>2864</v>
      </c>
      <c r="E6387" t="s">
        <v>97</v>
      </c>
      <c r="F6387" t="s">
        <v>32</v>
      </c>
      <c r="G6387" t="s">
        <v>25</v>
      </c>
      <c r="H6387">
        <v>913</v>
      </c>
      <c r="I6387">
        <v>788</v>
      </c>
      <c r="J6387">
        <v>263</v>
      </c>
      <c r="K6387" t="s">
        <v>7286</v>
      </c>
      <c r="L6387">
        <v>64</v>
      </c>
      <c r="M6387">
        <v>168</v>
      </c>
      <c r="N6387">
        <v>544</v>
      </c>
      <c r="O6387">
        <v>-2889</v>
      </c>
      <c r="P6387">
        <v>120934</v>
      </c>
      <c r="Q6387">
        <v>143314</v>
      </c>
      <c r="R6387">
        <v>1</v>
      </c>
      <c r="S6387">
        <v>3824938</v>
      </c>
      <c r="U6387" t="str">
        <f>IFERROR(LEFT(spotify_top_songs_audio_features[[#This Row],[artist_names]],SEARCH(",",spotify_top_songs_audio_features[[#This Row],[artist_names]])-1),spotify_top_songs_audio_features[[#This Row],[artist_names]])</f>
        <v>Dj Kass</v>
      </c>
      <c r="V6387" t="str">
        <f>IFERROR(MID(spotify_top_songs_audio_features[[#This Row],[artist_names]],SEARCH(",",spotify_top_songs_audio_features[[#This Row],[artist_names]])+2,99),"")</f>
        <v/>
      </c>
      <c r="W6387" t="str">
        <f>spotify_top_songs_audio_features[[#This Row],[source]]</f>
        <v>eOne Music</v>
      </c>
      <c r="X6387" s="1">
        <f>spotify_top_songs_audio_features[[#This Row],[streams]]</f>
        <v>3824938</v>
      </c>
      <c r="Y6387" t="str">
        <f>IF(Tabela2[[#This Row],[feat]]="","","Feat")</f>
        <v/>
      </c>
      <c r="Z6387" s="17" t="str">
        <f>CONCATENATE(INT(spotify_top_songs_audio_features[[#This Row],[duration_ms]]/(60*1000)),":",MOD(INT(spotify_top_songs_audio_features[[#This Row],[duration_ms]]/1000),60))</f>
        <v>2:23</v>
      </c>
      <c r="AA63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387" t="str">
        <f>spotify_top_songs_audio_features[[#This Row],[track_name]]</f>
        <v>Scooby Doo Pa Pa</v>
      </c>
    </row>
    <row r="6388" spans="1:28" x14ac:dyDescent="0.25">
      <c r="A6388" t="s">
        <v>5238</v>
      </c>
      <c r="B6388" t="s">
        <v>5239</v>
      </c>
      <c r="C6388" t="s">
        <v>5240</v>
      </c>
      <c r="D6388" t="s">
        <v>22</v>
      </c>
      <c r="E6388" t="s">
        <v>58</v>
      </c>
      <c r="F6388" t="s">
        <v>24</v>
      </c>
      <c r="G6388" t="s">
        <v>25</v>
      </c>
      <c r="H6388">
        <v>797</v>
      </c>
      <c r="I6388">
        <v>633</v>
      </c>
      <c r="J6388">
        <v>238</v>
      </c>
      <c r="K6388" t="s">
        <v>1476</v>
      </c>
      <c r="L6388">
        <v>0</v>
      </c>
      <c r="M6388">
        <v>109</v>
      </c>
      <c r="N6388">
        <v>577</v>
      </c>
      <c r="O6388">
        <v>-4815</v>
      </c>
      <c r="P6388">
        <v>156015</v>
      </c>
      <c r="Q6388">
        <v>232413</v>
      </c>
      <c r="R6388">
        <v>1</v>
      </c>
      <c r="S6388">
        <v>3823251</v>
      </c>
      <c r="U6388" t="str">
        <f>IFERROR(LEFT(spotify_top_songs_audio_features[[#This Row],[artist_names]],SEARCH(",",spotify_top_songs_audio_features[[#This Row],[artist_names]])-1),spotify_top_songs_audio_features[[#This Row],[artist_names]])</f>
        <v>A$AP Rocky</v>
      </c>
      <c r="V6388" t="str">
        <f>IFERROR(MID(spotify_top_songs_audio_features[[#This Row],[artist_names]],SEARCH(",",spotify_top_songs_audio_features[[#This Row],[artist_names]])+2,99),"")</f>
        <v>Gucci Mane, 21 Savage, London On Da Track</v>
      </c>
      <c r="W6388" t="str">
        <f>spotify_top_songs_audio_features[[#This Row],[source]]</f>
        <v>RCA Records Label</v>
      </c>
      <c r="X6388" s="1">
        <f>spotify_top_songs_audio_features[[#This Row],[streams]]</f>
        <v>3823251</v>
      </c>
      <c r="Y6388" t="str">
        <f>IF(Tabela2[[#This Row],[feat]]="","","Feat")</f>
        <v>Feat</v>
      </c>
      <c r="Z6388" s="17" t="str">
        <f>CONCATENATE(INT(spotify_top_songs_audio_features[[#This Row],[duration_ms]]/(60*1000)),":",MOD(INT(spotify_top_songs_audio_features[[#This Row],[duration_ms]]/1000),60))</f>
        <v>3:52</v>
      </c>
      <c r="AA63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388" t="str">
        <f>spotify_top_songs_audio_features[[#This Row],[track_name]]</f>
        <v>Cocky (feat. London On Da Track)</v>
      </c>
    </row>
    <row r="6389" spans="1:28" x14ac:dyDescent="0.25">
      <c r="A6389" t="s">
        <v>10880</v>
      </c>
      <c r="B6389" t="s">
        <v>10881</v>
      </c>
      <c r="C6389" t="s">
        <v>10882</v>
      </c>
      <c r="D6389" t="s">
        <v>849</v>
      </c>
      <c r="E6389" t="s">
        <v>43</v>
      </c>
      <c r="F6389" t="s">
        <v>32</v>
      </c>
      <c r="G6389" t="s">
        <v>25</v>
      </c>
      <c r="H6389">
        <v>549</v>
      </c>
      <c r="I6389">
        <v>449</v>
      </c>
      <c r="J6389">
        <v>104</v>
      </c>
      <c r="K6389" t="s">
        <v>1627</v>
      </c>
      <c r="L6389">
        <v>4.8799999999999998E-3</v>
      </c>
      <c r="M6389">
        <v>866</v>
      </c>
      <c r="N6389">
        <v>223</v>
      </c>
      <c r="O6389">
        <v>-13645</v>
      </c>
      <c r="P6389">
        <v>121164</v>
      </c>
      <c r="Q6389">
        <v>85267</v>
      </c>
      <c r="R6389">
        <v>1</v>
      </c>
      <c r="S6389">
        <v>3821752</v>
      </c>
      <c r="U6389" t="str">
        <f>IFERROR(LEFT(spotify_top_songs_audio_features[[#This Row],[artist_names]],SEARCH(",",spotify_top_songs_audio_features[[#This Row],[artist_names]])-1),spotify_top_songs_audio_features[[#This Row],[artist_names]])</f>
        <v>Zacari</v>
      </c>
      <c r="V6389" t="str">
        <f>IFERROR(MID(spotify_top_songs_audio_features[[#This Row],[artist_names]],SEARCH(",",spotify_top_songs_audio_features[[#This Row],[artist_names]])+2,99),"")</f>
        <v/>
      </c>
      <c r="W6389" t="str">
        <f>spotify_top_songs_audio_features[[#This Row],[source]]</f>
        <v>Black Panther (TDE/DMG) PS</v>
      </c>
      <c r="X6389" s="1">
        <f>spotify_top_songs_audio_features[[#This Row],[streams]]</f>
        <v>3821752</v>
      </c>
      <c r="Y6389" t="str">
        <f>IF(Tabela2[[#This Row],[feat]]="","","Feat")</f>
        <v/>
      </c>
      <c r="Z6389" s="17" t="str">
        <f>CONCATENATE(INT(spotify_top_songs_audio_features[[#This Row],[duration_ms]]/(60*1000)),":",MOD(INT(spotify_top_songs_audio_features[[#This Row],[duration_ms]]/1000),60))</f>
        <v>1:25</v>
      </c>
      <c r="AA63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389" t="str">
        <f>spotify_top_songs_audio_features[[#This Row],[track_name]]</f>
        <v>Redemption Interlude</v>
      </c>
    </row>
    <row r="6390" spans="1:28" x14ac:dyDescent="0.25">
      <c r="A6390" t="s">
        <v>10555</v>
      </c>
      <c r="B6390" t="s">
        <v>10556</v>
      </c>
      <c r="C6390" t="s">
        <v>10557</v>
      </c>
      <c r="D6390" t="s">
        <v>37</v>
      </c>
      <c r="E6390" t="s">
        <v>177</v>
      </c>
      <c r="F6390" t="s">
        <v>32</v>
      </c>
      <c r="G6390" t="s">
        <v>25</v>
      </c>
      <c r="H6390">
        <v>597</v>
      </c>
      <c r="I6390">
        <v>751</v>
      </c>
      <c r="J6390">
        <v>193</v>
      </c>
      <c r="K6390" t="s">
        <v>2977</v>
      </c>
      <c r="L6390">
        <v>0</v>
      </c>
      <c r="M6390">
        <v>912</v>
      </c>
      <c r="N6390">
        <v>568</v>
      </c>
      <c r="O6390">
        <v>-4982</v>
      </c>
      <c r="P6390">
        <v>103956</v>
      </c>
      <c r="Q6390">
        <v>201680</v>
      </c>
      <c r="R6390">
        <v>1</v>
      </c>
      <c r="S6390">
        <v>3821018</v>
      </c>
      <c r="U6390" t="str">
        <f>IFERROR(LEFT(spotify_top_songs_audio_features[[#This Row],[artist_names]],SEARCH(",",spotify_top_songs_audio_features[[#This Row],[artist_names]])-1),spotify_top_songs_audio_features[[#This Row],[artist_names]])</f>
        <v>Nick Jonas</v>
      </c>
      <c r="V6390" t="str">
        <f>IFERROR(MID(spotify_top_songs_audio_features[[#This Row],[artist_names]],SEARCH(",",spotify_top_songs_audio_features[[#This Row],[artist_names]])+2,99),"")</f>
        <v>Robin Schulz</v>
      </c>
      <c r="W6390" t="str">
        <f>spotify_top_songs_audio_features[[#This Row],[source]]</f>
        <v>Island Records</v>
      </c>
      <c r="X6390" s="1">
        <f>spotify_top_songs_audio_features[[#This Row],[streams]]</f>
        <v>3821018</v>
      </c>
      <c r="Y6390" t="str">
        <f>IF(Tabela2[[#This Row],[feat]]="","","Feat")</f>
        <v>Feat</v>
      </c>
      <c r="Z6390" s="17" t="str">
        <f>CONCATENATE(INT(spotify_top_songs_audio_features[[#This Row],[duration_ms]]/(60*1000)),":",MOD(INT(spotify_top_songs_audio_features[[#This Row],[duration_ms]]/1000),60))</f>
        <v>3:21</v>
      </c>
      <c r="AA63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90" t="str">
        <f>spotify_top_songs_audio_features[[#This Row],[track_name]]</f>
        <v>Right Now</v>
      </c>
    </row>
    <row r="6391" spans="1:28" x14ac:dyDescent="0.25">
      <c r="A6391" t="s">
        <v>16213</v>
      </c>
      <c r="B6391" t="s">
        <v>758</v>
      </c>
      <c r="C6391" t="s">
        <v>8909</v>
      </c>
      <c r="D6391" t="s">
        <v>220</v>
      </c>
      <c r="E6391" t="s">
        <v>177</v>
      </c>
      <c r="F6391" t="s">
        <v>24</v>
      </c>
      <c r="G6391" t="s">
        <v>25</v>
      </c>
      <c r="H6391">
        <v>684</v>
      </c>
      <c r="I6391">
        <v>378</v>
      </c>
      <c r="J6391">
        <v>381</v>
      </c>
      <c r="K6391" t="s">
        <v>5212</v>
      </c>
      <c r="L6391">
        <v>0</v>
      </c>
      <c r="M6391">
        <v>969</v>
      </c>
      <c r="N6391">
        <v>771</v>
      </c>
      <c r="O6391">
        <v>-914</v>
      </c>
      <c r="P6391">
        <v>105015</v>
      </c>
      <c r="Q6391">
        <v>197680</v>
      </c>
      <c r="R6391">
        <v>1</v>
      </c>
      <c r="S6391">
        <v>3812830</v>
      </c>
      <c r="U6391" t="str">
        <f>IFERROR(LEFT(spotify_top_songs_audio_features[[#This Row],[artist_names]],SEARCH(",",spotify_top_songs_audio_features[[#This Row],[artist_names]])-1),spotify_top_songs_audio_features[[#This Row],[artist_names]])</f>
        <v>Sebastian Yatra</v>
      </c>
      <c r="V6391" t="str">
        <f>IFERROR(MID(spotify_top_songs_audio_features[[#This Row],[artist_names]],SEARCH(",",spotify_top_songs_audio_features[[#This Row],[artist_names]])+2,99),"")</f>
        <v/>
      </c>
      <c r="W6391" t="str">
        <f>spotify_top_songs_audio_features[[#This Row],[source]]</f>
        <v>UMLE - Latino</v>
      </c>
      <c r="X6391" s="1">
        <f>spotify_top_songs_audio_features[[#This Row],[streams]]</f>
        <v>3812830</v>
      </c>
      <c r="Y6391" t="str">
        <f>IF(Tabela2[[#This Row],[feat]]="","","Feat")</f>
        <v/>
      </c>
      <c r="Z6391" s="17" t="str">
        <f>CONCATENATE(INT(spotify_top_songs_audio_features[[#This Row],[duration_ms]]/(60*1000)),":",MOD(INT(spotify_top_songs_audio_features[[#This Row],[duration_ms]]/1000),60))</f>
        <v>3:17</v>
      </c>
      <c r="AA63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391" t="str">
        <f>spotify_top_songs_audio_features[[#This Row],[track_name]]</f>
        <v>No Hay Nadie Más</v>
      </c>
    </row>
    <row r="6392" spans="1:28" x14ac:dyDescent="0.25">
      <c r="A6392" t="s">
        <v>16880</v>
      </c>
      <c r="B6392" t="s">
        <v>2076</v>
      </c>
      <c r="C6392" t="s">
        <v>2077</v>
      </c>
      <c r="D6392" t="s">
        <v>2078</v>
      </c>
      <c r="E6392" t="s">
        <v>31</v>
      </c>
      <c r="F6392" t="s">
        <v>24</v>
      </c>
      <c r="G6392" t="s">
        <v>25</v>
      </c>
      <c r="H6392">
        <v>747</v>
      </c>
      <c r="I6392">
        <v>641</v>
      </c>
      <c r="J6392">
        <v>925</v>
      </c>
      <c r="K6392" t="s">
        <v>4993</v>
      </c>
      <c r="L6392">
        <v>107</v>
      </c>
      <c r="M6392">
        <v>106</v>
      </c>
      <c r="N6392">
        <v>453</v>
      </c>
      <c r="O6392">
        <v>-4502</v>
      </c>
      <c r="P6392">
        <v>100028</v>
      </c>
      <c r="Q6392">
        <v>186231</v>
      </c>
      <c r="R6392">
        <v>1</v>
      </c>
      <c r="S6392">
        <v>3806790</v>
      </c>
      <c r="U6392" t="str">
        <f>IFERROR(LEFT(spotify_top_songs_audio_features[[#This Row],[artist_names]],SEARCH(",",spotify_top_songs_audio_features[[#This Row],[artist_names]])-1),spotify_top_songs_audio_features[[#This Row],[artist_names]])</f>
        <v>Cashmere Cat</v>
      </c>
      <c r="V6392" t="str">
        <f>IFERROR(MID(spotify_top_songs_audio_features[[#This Row],[artist_names]],SEARCH(",",spotify_top_songs_audio_features[[#This Row],[artist_names]])+2,99),"")</f>
        <v>Major Lazer, Tory Lanez</v>
      </c>
      <c r="W6392" t="str">
        <f>spotify_top_songs_audio_features[[#This Row],[source]]</f>
        <v>Benny Blanco Major</v>
      </c>
      <c r="X6392" s="1">
        <f>spotify_top_songs_audio_features[[#This Row],[streams]]</f>
        <v>3806790</v>
      </c>
      <c r="Y6392" t="str">
        <f>IF(Tabela2[[#This Row],[feat]]="","","Feat")</f>
        <v>Feat</v>
      </c>
      <c r="Z6392" s="17" t="str">
        <f>CONCATENATE(INT(spotify_top_songs_audio_features[[#This Row],[duration_ms]]/(60*1000)),":",MOD(INT(spotify_top_songs_audio_features[[#This Row],[duration_ms]]/1000),60))</f>
        <v>3:6</v>
      </c>
      <c r="AA63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92" t="str">
        <f>spotify_top_songs_audio_features[[#This Row],[track_name]]</f>
        <v>Miss You (with Major Lazer &amp; Tory Lanez)</v>
      </c>
    </row>
    <row r="6393" spans="1:28" x14ac:dyDescent="0.25">
      <c r="A6393" t="s">
        <v>13758</v>
      </c>
      <c r="B6393" t="s">
        <v>120</v>
      </c>
      <c r="C6393" t="s">
        <v>13759</v>
      </c>
      <c r="D6393" t="s">
        <v>122</v>
      </c>
      <c r="E6393" t="s">
        <v>142</v>
      </c>
      <c r="F6393" t="s">
        <v>24</v>
      </c>
      <c r="G6393" t="s">
        <v>25</v>
      </c>
      <c r="H6393">
        <v>606</v>
      </c>
      <c r="I6393">
        <v>349</v>
      </c>
      <c r="J6393">
        <v>198</v>
      </c>
      <c r="K6393" t="s">
        <v>13760</v>
      </c>
      <c r="L6393">
        <v>711</v>
      </c>
      <c r="M6393">
        <v>1</v>
      </c>
      <c r="N6393">
        <v>239</v>
      </c>
      <c r="O6393">
        <v>-10032</v>
      </c>
      <c r="P6393">
        <v>180055</v>
      </c>
      <c r="Q6393">
        <v>80190</v>
      </c>
      <c r="R6393">
        <v>1</v>
      </c>
      <c r="S6393">
        <v>3800373</v>
      </c>
      <c r="U6393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6393" t="str">
        <f>IFERROR(MID(spotify_top_songs_audio_features[[#This Row],[artist_names]],SEARCH(",",spotify_top_songs_audio_features[[#This Row],[artist_names]])+2,99),"")</f>
        <v/>
      </c>
      <c r="W6393" t="str">
        <f>spotify_top_songs_audio_features[[#This Row],[source]]</f>
        <v>Bad Vibes Forever, LLC</v>
      </c>
      <c r="X6393" s="1">
        <f>spotify_top_songs_audio_features[[#This Row],[streams]]</f>
        <v>3800373</v>
      </c>
      <c r="Y6393" t="str">
        <f>IF(Tabela2[[#This Row],[feat]]="","","Feat")</f>
        <v/>
      </c>
      <c r="Z6393" s="17" t="str">
        <f>CONCATENATE(INT(spotify_top_songs_audio_features[[#This Row],[duration_ms]]/(60*1000)),":",MOD(INT(spotify_top_songs_audio_features[[#This Row],[duration_ms]]/1000),60))</f>
        <v>1:20</v>
      </c>
      <c r="AA63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393" t="str">
        <f>spotify_top_songs_audio_features[[#This Row],[track_name]]</f>
        <v>schizophrenia</v>
      </c>
    </row>
    <row r="6394" spans="1:28" x14ac:dyDescent="0.25">
      <c r="A6394" t="s">
        <v>3868</v>
      </c>
      <c r="B6394" t="s">
        <v>2232</v>
      </c>
      <c r="C6394" t="s">
        <v>3869</v>
      </c>
      <c r="D6394" t="s">
        <v>2234</v>
      </c>
      <c r="E6394" t="s">
        <v>31</v>
      </c>
      <c r="F6394" t="s">
        <v>32</v>
      </c>
      <c r="G6394" t="s">
        <v>25</v>
      </c>
      <c r="H6394">
        <v>487</v>
      </c>
      <c r="I6394">
        <v>445</v>
      </c>
      <c r="J6394">
        <v>113</v>
      </c>
      <c r="K6394" t="s">
        <v>3870</v>
      </c>
      <c r="L6394">
        <v>104</v>
      </c>
      <c r="M6394">
        <v>778</v>
      </c>
      <c r="N6394">
        <v>18</v>
      </c>
      <c r="O6394">
        <v>-10959</v>
      </c>
      <c r="P6394">
        <v>97031</v>
      </c>
      <c r="Q6394">
        <v>367391</v>
      </c>
      <c r="R6394">
        <v>1</v>
      </c>
      <c r="S6394">
        <v>3799078</v>
      </c>
      <c r="U6394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6394" t="str">
        <f>IFERROR(MID(spotify_top_songs_audio_features[[#This Row],[artist_names]],SEARCH(",",spotify_top_songs_audio_features[[#This Row],[artist_names]])+2,99),"")</f>
        <v/>
      </c>
      <c r="W6394" t="str">
        <f>spotify_top_songs_audio_features[[#This Row],[source]]</f>
        <v>Universal Music New Zealand Limited</v>
      </c>
      <c r="X6394" s="1">
        <f>spotify_top_songs_audio_features[[#This Row],[streams]]</f>
        <v>3799078</v>
      </c>
      <c r="Y6394" t="str">
        <f>IF(Tabela2[[#This Row],[feat]]="","","Feat")</f>
        <v/>
      </c>
      <c r="Z6394" s="17" t="str">
        <f>CONCATENATE(INT(spotify_top_songs_audio_features[[#This Row],[duration_ms]]/(60*1000)),":",MOD(INT(spotify_top_songs_audio_features[[#This Row],[duration_ms]]/1000),60))</f>
        <v>6:7</v>
      </c>
      <c r="AA63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394" t="str">
        <f>spotify_top_songs_audio_features[[#This Row],[track_name]]</f>
        <v>Hard Feelings/Loveless</v>
      </c>
    </row>
    <row r="6395" spans="1:28" x14ac:dyDescent="0.25">
      <c r="A6395" t="s">
        <v>1663</v>
      </c>
      <c r="B6395" t="s">
        <v>1664</v>
      </c>
      <c r="C6395" t="s">
        <v>1665</v>
      </c>
      <c r="D6395" t="s">
        <v>1058</v>
      </c>
      <c r="E6395" t="s">
        <v>70</v>
      </c>
      <c r="F6395" t="s">
        <v>24</v>
      </c>
      <c r="G6395" t="s">
        <v>25</v>
      </c>
      <c r="H6395">
        <v>707</v>
      </c>
      <c r="I6395">
        <v>608</v>
      </c>
      <c r="J6395">
        <v>548</v>
      </c>
      <c r="K6395" t="s">
        <v>1666</v>
      </c>
      <c r="L6395">
        <v>0</v>
      </c>
      <c r="M6395">
        <v>118</v>
      </c>
      <c r="N6395">
        <v>414</v>
      </c>
      <c r="O6395">
        <v>-4514</v>
      </c>
      <c r="P6395">
        <v>126121</v>
      </c>
      <c r="Q6395">
        <v>190476</v>
      </c>
      <c r="R6395">
        <v>17</v>
      </c>
      <c r="S6395">
        <v>3797718</v>
      </c>
      <c r="U6395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6395" t="str">
        <f>IFERROR(MID(spotify_top_songs_audio_features[[#This Row],[artist_names]],SEARCH(",",spotify_top_songs_audio_features[[#This Row],[artist_names]])+2,99),"")</f>
        <v>A Boogie Wit da Hoodie</v>
      </c>
      <c r="W6395" t="str">
        <f>spotify_top_songs_audio_features[[#This Row],[source]]</f>
        <v>Interscope Records*</v>
      </c>
      <c r="X6395" s="1">
        <f>spotify_top_songs_audio_features[[#This Row],[streams]]</f>
        <v>3797718</v>
      </c>
      <c r="Y6395" t="str">
        <f>IF(Tabela2[[#This Row],[feat]]="","","Feat")</f>
        <v>Feat</v>
      </c>
      <c r="Z6395" s="17" t="str">
        <f>CONCATENATE(INT(spotify_top_songs_audio_features[[#This Row],[duration_ms]]/(60*1000)),":",MOD(INT(spotify_top_songs_audio_features[[#This Row],[duration_ms]]/1000),60))</f>
        <v>3:10</v>
      </c>
      <c r="AA63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95" t="str">
        <f>spotify_top_songs_audio_features[[#This Row],[track_name]]</f>
        <v>Wait (feat. A Boogie Wit da Hoodie)</v>
      </c>
    </row>
    <row r="6396" spans="1:28" x14ac:dyDescent="0.25">
      <c r="A6396" t="s">
        <v>5480</v>
      </c>
      <c r="B6396" t="s">
        <v>1001</v>
      </c>
      <c r="C6396" t="s">
        <v>5481</v>
      </c>
      <c r="D6396" t="s">
        <v>1003</v>
      </c>
      <c r="E6396" t="s">
        <v>70</v>
      </c>
      <c r="F6396" t="s">
        <v>24</v>
      </c>
      <c r="G6396" t="s">
        <v>25</v>
      </c>
      <c r="H6396">
        <v>62</v>
      </c>
      <c r="I6396">
        <v>609</v>
      </c>
      <c r="J6396">
        <v>145</v>
      </c>
      <c r="K6396" t="s">
        <v>196</v>
      </c>
      <c r="L6396">
        <v>0</v>
      </c>
      <c r="M6396">
        <v>115</v>
      </c>
      <c r="N6396">
        <v>404</v>
      </c>
      <c r="O6396">
        <v>-8831</v>
      </c>
      <c r="P6396">
        <v>142042</v>
      </c>
      <c r="Q6396">
        <v>271693</v>
      </c>
      <c r="R6396">
        <v>1</v>
      </c>
      <c r="S6396">
        <v>3793026</v>
      </c>
      <c r="U6396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6396" t="str">
        <f>IFERROR(MID(spotify_top_songs_audio_features[[#This Row],[artist_names]],SEARCH(",",spotify_top_songs_audio_features[[#This Row],[artist_names]])+2,99),"")</f>
        <v/>
      </c>
      <c r="W6396" t="str">
        <f>spotify_top_songs_audio_features[[#This Row],[source]]</f>
        <v>Getting Out Our Dreams Inc. (G.O.O.D.) Music / IDJ</v>
      </c>
      <c r="X6396" s="1">
        <f>spotify_top_songs_audio_features[[#This Row],[streams]]</f>
        <v>3793026</v>
      </c>
      <c r="Y6396" t="str">
        <f>IF(Tabela2[[#This Row],[feat]]="","","Feat")</f>
        <v/>
      </c>
      <c r="Z6396" s="17" t="str">
        <f>CONCATENATE(INT(spotify_top_songs_audio_features[[#This Row],[duration_ms]]/(60*1000)),":",MOD(INT(spotify_top_songs_audio_features[[#This Row],[duration_ms]]/1000),60))</f>
        <v>4:31</v>
      </c>
      <c r="AA63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96" t="str">
        <f>spotify_top_songs_audio_features[[#This Row],[track_name]]</f>
        <v>Owe Me</v>
      </c>
    </row>
    <row r="6397" spans="1:28" x14ac:dyDescent="0.25">
      <c r="A6397" t="s">
        <v>10159</v>
      </c>
      <c r="B6397" t="s">
        <v>10160</v>
      </c>
      <c r="C6397" t="s">
        <v>10161</v>
      </c>
      <c r="D6397" t="s">
        <v>53</v>
      </c>
      <c r="E6397" t="s">
        <v>102</v>
      </c>
      <c r="F6397" t="s">
        <v>32</v>
      </c>
      <c r="G6397" t="s">
        <v>25</v>
      </c>
      <c r="H6397">
        <v>841</v>
      </c>
      <c r="I6397">
        <v>629</v>
      </c>
      <c r="J6397">
        <v>114</v>
      </c>
      <c r="K6397" t="s">
        <v>1473</v>
      </c>
      <c r="L6397">
        <v>0</v>
      </c>
      <c r="M6397">
        <v>346</v>
      </c>
      <c r="N6397">
        <v>676</v>
      </c>
      <c r="O6397">
        <v>-3033</v>
      </c>
      <c r="P6397">
        <v>143949</v>
      </c>
      <c r="Q6397">
        <v>216307</v>
      </c>
      <c r="R6397">
        <v>1</v>
      </c>
      <c r="S6397">
        <v>3781901</v>
      </c>
      <c r="U6397" t="str">
        <f>IFERROR(LEFT(spotify_top_songs_audio_features[[#This Row],[artist_names]],SEARCH(",",spotify_top_songs_audio_features[[#This Row],[artist_names]])-1),spotify_top_songs_audio_features[[#This Row],[artist_names]])</f>
        <v>Maluma</v>
      </c>
      <c r="V6397" t="str">
        <f>IFERROR(MID(spotify_top_songs_audio_features[[#This Row],[artist_names]],SEARCH(",",spotify_top_songs_audio_features[[#This Row],[artist_names]])+2,99),"")</f>
        <v>French Montana</v>
      </c>
      <c r="W6397" t="str">
        <f>spotify_top_songs_audio_features[[#This Row],[source]]</f>
        <v>Sony Music Latin</v>
      </c>
      <c r="X6397" s="1">
        <f>spotify_top_songs_audio_features[[#This Row],[streams]]</f>
        <v>3781901</v>
      </c>
      <c r="Y6397" t="str">
        <f>IF(Tabela2[[#This Row],[feat]]="","","Feat")</f>
        <v>Feat</v>
      </c>
      <c r="Z6397" s="17" t="str">
        <f>CONCATENATE(INT(spotify_top_songs_audio_features[[#This Row],[duration_ms]]/(60*1000)),":",MOD(INT(spotify_top_songs_audio_features[[#This Row],[duration_ms]]/1000),60))</f>
        <v>3:36</v>
      </c>
      <c r="AA63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397" t="str">
        <f>spotify_top_songs_audio_features[[#This Row],[track_name]]</f>
        <v>GPS (feat. French Montana)</v>
      </c>
    </row>
    <row r="6398" spans="1:28" x14ac:dyDescent="0.25">
      <c r="A6398" t="s">
        <v>2473</v>
      </c>
      <c r="B6398" t="s">
        <v>2474</v>
      </c>
      <c r="C6398" t="s">
        <v>2475</v>
      </c>
      <c r="D6398" t="s">
        <v>171</v>
      </c>
      <c r="E6398" t="s">
        <v>469</v>
      </c>
      <c r="F6398" t="s">
        <v>32</v>
      </c>
      <c r="G6398" t="s">
        <v>25</v>
      </c>
      <c r="H6398">
        <v>599</v>
      </c>
      <c r="I6398">
        <v>734</v>
      </c>
      <c r="J6398">
        <v>413</v>
      </c>
      <c r="K6398" t="s">
        <v>2476</v>
      </c>
      <c r="L6398">
        <v>0</v>
      </c>
      <c r="M6398">
        <v>187</v>
      </c>
      <c r="N6398">
        <v>133</v>
      </c>
      <c r="O6398">
        <v>-7568</v>
      </c>
      <c r="P6398">
        <v>211842</v>
      </c>
      <c r="Q6398">
        <v>223787</v>
      </c>
      <c r="R6398">
        <v>1</v>
      </c>
      <c r="S6398">
        <v>3774345</v>
      </c>
      <c r="U6398" t="str">
        <f>IFERROR(LEFT(spotify_top_songs_audio_features[[#This Row],[artist_names]],SEARCH(",",spotify_top_songs_audio_features[[#This Row],[artist_names]])-1),spotify_top_songs_audio_features[[#This Row],[artist_names]])</f>
        <v>Sfera Ebbasta</v>
      </c>
      <c r="V6398" t="str">
        <f>IFERROR(MID(spotify_top_songs_audio_features[[#This Row],[artist_names]],SEARCH(",",spotify_top_songs_audio_features[[#This Row],[artist_names]])+2,99),"")</f>
        <v/>
      </c>
      <c r="W6398" t="str">
        <f>spotify_top_songs_audio_features[[#This Row],[source]]</f>
        <v>Universal Music Italia srL.</v>
      </c>
      <c r="X6398" s="1">
        <f>spotify_top_songs_audio_features[[#This Row],[streams]]</f>
        <v>3774345</v>
      </c>
      <c r="Y6398" t="str">
        <f>IF(Tabela2[[#This Row],[feat]]="","","Feat")</f>
        <v/>
      </c>
      <c r="Z6398" s="17" t="str">
        <f>CONCATENATE(INT(spotify_top_songs_audio_features[[#This Row],[duration_ms]]/(60*1000)),":",MOD(INT(spotify_top_songs_audio_features[[#This Row],[duration_ms]]/1000),60))</f>
        <v>3:43</v>
      </c>
      <c r="AA63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398" t="str">
        <f>spotify_top_songs_audio_features[[#This Row],[track_name]]</f>
        <v>Ricchi x Sempre</v>
      </c>
    </row>
    <row r="6399" spans="1:28" x14ac:dyDescent="0.25">
      <c r="A6399" t="s">
        <v>2285</v>
      </c>
      <c r="B6399" t="s">
        <v>2286</v>
      </c>
      <c r="C6399" t="s">
        <v>2287</v>
      </c>
      <c r="D6399" t="s">
        <v>1053</v>
      </c>
      <c r="E6399" t="s">
        <v>70</v>
      </c>
      <c r="F6399" t="s">
        <v>32</v>
      </c>
      <c r="G6399" t="s">
        <v>25</v>
      </c>
      <c r="H6399">
        <v>619</v>
      </c>
      <c r="I6399">
        <v>404</v>
      </c>
      <c r="J6399">
        <v>441</v>
      </c>
      <c r="K6399" t="s">
        <v>178</v>
      </c>
      <c r="L6399">
        <v>0</v>
      </c>
      <c r="M6399">
        <v>115</v>
      </c>
      <c r="N6399">
        <v>566</v>
      </c>
      <c r="O6399">
        <v>-8333</v>
      </c>
      <c r="P6399">
        <v>90008</v>
      </c>
      <c r="Q6399">
        <v>268720</v>
      </c>
      <c r="R6399">
        <v>1</v>
      </c>
      <c r="S6399">
        <v>3752647</v>
      </c>
      <c r="U6399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6399" t="str">
        <f>IFERROR(MID(spotify_top_songs_audio_features[[#This Row],[artist_names]],SEARCH(",",spotify_top_songs_audio_features[[#This Row],[artist_names]])+2,99),"")</f>
        <v>Metro Boomin, Kash Doll</v>
      </c>
      <c r="W6399" t="str">
        <f>spotify_top_songs_audio_features[[#This Row],[source]]</f>
        <v>Republic/MB/Big Sean</v>
      </c>
      <c r="X6399" s="1">
        <f>spotify_top_songs_audio_features[[#This Row],[streams]]</f>
        <v>3752647</v>
      </c>
      <c r="Y6399" t="str">
        <f>IF(Tabela2[[#This Row],[feat]]="","","Feat")</f>
        <v>Feat</v>
      </c>
      <c r="Z6399" s="17" t="str">
        <f>CONCATENATE(INT(spotify_top_songs_audio_features[[#This Row],[duration_ms]]/(60*1000)),":",MOD(INT(spotify_top_songs_audio_features[[#This Row],[duration_ms]]/1000),60))</f>
        <v>4:28</v>
      </c>
      <c r="AA63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399" t="str">
        <f>spotify_top_songs_audio_features[[#This Row],[track_name]]</f>
        <v>So Good (&amp; Metro Boomin)</v>
      </c>
    </row>
    <row r="6400" spans="1:28" x14ac:dyDescent="0.25">
      <c r="A6400" t="s">
        <v>13183</v>
      </c>
      <c r="B6400" t="s">
        <v>13184</v>
      </c>
      <c r="C6400" t="s">
        <v>13185</v>
      </c>
      <c r="D6400" t="s">
        <v>85</v>
      </c>
      <c r="E6400" t="s">
        <v>31</v>
      </c>
      <c r="F6400" t="s">
        <v>24</v>
      </c>
      <c r="G6400" t="s">
        <v>25</v>
      </c>
      <c r="H6400">
        <v>761</v>
      </c>
      <c r="I6400">
        <v>576</v>
      </c>
      <c r="J6400">
        <v>145</v>
      </c>
      <c r="K6400" t="s">
        <v>3179</v>
      </c>
      <c r="L6400">
        <v>7.54E-4</v>
      </c>
      <c r="M6400">
        <v>191</v>
      </c>
      <c r="N6400">
        <v>13</v>
      </c>
      <c r="O6400">
        <v>-8691</v>
      </c>
      <c r="P6400">
        <v>134981</v>
      </c>
      <c r="Q6400">
        <v>260672</v>
      </c>
      <c r="R6400">
        <v>1</v>
      </c>
      <c r="S6400">
        <v>3730585</v>
      </c>
      <c r="U6400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6400" t="str">
        <f>IFERROR(MID(spotify_top_songs_audio_features[[#This Row],[artist_names]],SEARCH(",",spotify_top_songs_audio_features[[#This Row],[artist_names]])+2,99),"")</f>
        <v>A$AP Rocky, Playboi Carti</v>
      </c>
      <c r="W6400" t="str">
        <f>spotify_top_songs_audio_features[[#This Row],[source]]</f>
        <v>Polydor Records</v>
      </c>
      <c r="X6400" s="1">
        <f>spotify_top_songs_audio_features[[#This Row],[streams]]</f>
        <v>3730585</v>
      </c>
      <c r="Y6400" t="str">
        <f>IF(Tabela2[[#This Row],[feat]]="","","Feat")</f>
        <v>Feat</v>
      </c>
      <c r="Z6400" s="17" t="str">
        <f>CONCATENATE(INT(spotify_top_songs_audio_features[[#This Row],[duration_ms]]/(60*1000)),":",MOD(INT(spotify_top_songs_audio_features[[#This Row],[duration_ms]]/1000),60))</f>
        <v>4:20</v>
      </c>
      <c r="AA64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00" t="str">
        <f>spotify_top_songs_audio_features[[#This Row],[track_name]]</f>
        <v>Summer Bummer (feat. A$AP Rocky &amp; Playboi Carti)</v>
      </c>
    </row>
    <row r="6401" spans="1:28" x14ac:dyDescent="0.25">
      <c r="A6401" t="s">
        <v>1529</v>
      </c>
      <c r="B6401" t="s">
        <v>710</v>
      </c>
      <c r="C6401" t="s">
        <v>1530</v>
      </c>
      <c r="D6401" t="s">
        <v>712</v>
      </c>
      <c r="E6401" t="s">
        <v>70</v>
      </c>
      <c r="F6401" t="s">
        <v>24</v>
      </c>
      <c r="G6401" t="s">
        <v>25</v>
      </c>
      <c r="H6401">
        <v>788</v>
      </c>
      <c r="I6401">
        <v>689</v>
      </c>
      <c r="J6401">
        <v>13</v>
      </c>
      <c r="K6401" t="s">
        <v>675</v>
      </c>
      <c r="L6401">
        <v>0</v>
      </c>
      <c r="M6401">
        <v>22</v>
      </c>
      <c r="N6401">
        <v>681</v>
      </c>
      <c r="O6401">
        <v>-7211</v>
      </c>
      <c r="P6401">
        <v>136045</v>
      </c>
      <c r="Q6401">
        <v>189230</v>
      </c>
      <c r="R6401">
        <v>1</v>
      </c>
      <c r="S6401">
        <v>3729844</v>
      </c>
      <c r="U6401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6401" t="str">
        <f>IFERROR(MID(spotify_top_songs_audio_features[[#This Row],[artist_names]],SEARCH(",",spotify_top_songs_audio_features[[#This Row],[artist_names]])+2,99),"")</f>
        <v/>
      </c>
      <c r="W6401" t="str">
        <f>spotify_top_songs_audio_features[[#This Row],[source]]</f>
        <v>Generation Now/Atlantic</v>
      </c>
      <c r="X6401" s="1">
        <f>spotify_top_songs_audio_features[[#This Row],[streams]]</f>
        <v>3729844</v>
      </c>
      <c r="Y6401" t="str">
        <f>IF(Tabela2[[#This Row],[feat]]="","","Feat")</f>
        <v/>
      </c>
      <c r="Z6401" s="17" t="str">
        <f>CONCATENATE(INT(spotify_top_songs_audio_features[[#This Row],[duration_ms]]/(60*1000)),":",MOD(INT(spotify_top_songs_audio_features[[#This Row],[duration_ms]]/1000),60))</f>
        <v>3:9</v>
      </c>
      <c r="AA64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401" t="str">
        <f>spotify_top_songs_audio_features[[#This Row],[track_name]]</f>
        <v>No Sleep Leak</v>
      </c>
    </row>
    <row r="6402" spans="1:28" x14ac:dyDescent="0.25">
      <c r="A6402" t="s">
        <v>15159</v>
      </c>
      <c r="B6402" t="s">
        <v>15160</v>
      </c>
      <c r="C6402" t="s">
        <v>15161</v>
      </c>
      <c r="D6402" t="s">
        <v>30</v>
      </c>
      <c r="E6402" t="s">
        <v>31</v>
      </c>
      <c r="F6402" t="s">
        <v>32</v>
      </c>
      <c r="G6402" t="s">
        <v>25</v>
      </c>
      <c r="H6402">
        <v>856</v>
      </c>
      <c r="I6402">
        <v>757</v>
      </c>
      <c r="J6402">
        <v>145</v>
      </c>
      <c r="K6402" t="s">
        <v>15162</v>
      </c>
      <c r="L6402">
        <v>0</v>
      </c>
      <c r="M6402">
        <v>105</v>
      </c>
      <c r="N6402">
        <v>191</v>
      </c>
      <c r="O6402">
        <v>-5782</v>
      </c>
      <c r="P6402">
        <v>124069</v>
      </c>
      <c r="Q6402">
        <v>206613</v>
      </c>
      <c r="R6402">
        <v>1</v>
      </c>
      <c r="S6402">
        <v>3726948</v>
      </c>
      <c r="U6402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402" t="str">
        <f>IFERROR(MID(spotify_top_songs_audio_features[[#This Row],[artist_names]],SEARCH(",",spotify_top_songs_audio_features[[#This Row],[artist_names]])+2,99),"")</f>
        <v>Ansel Elgort</v>
      </c>
      <c r="W6402" t="str">
        <f>spotify_top_songs_audio_features[[#This Row],[source]]</f>
        <v>Def Jam Recordings</v>
      </c>
      <c r="X6402" s="1">
        <f>spotify_top_songs_audio_features[[#This Row],[streams]]</f>
        <v>3726948</v>
      </c>
      <c r="Y6402" t="str">
        <f>IF(Tabela2[[#This Row],[feat]]="","","Feat")</f>
        <v>Feat</v>
      </c>
      <c r="Z6402" s="17" t="str">
        <f>CONCATENATE(INT(spotify_top_songs_audio_features[[#This Row],[duration_ms]]/(60*1000)),":",MOD(INT(spotify_top_songs_audio_features[[#This Row],[duration_ms]]/1000),60))</f>
        <v>3:26</v>
      </c>
      <c r="AA64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02" t="str">
        <f>spotify_top_songs_audio_features[[#This Row],[track_name]]</f>
        <v>Killing Spree</v>
      </c>
    </row>
    <row r="6403" spans="1:28" x14ac:dyDescent="0.25">
      <c r="A6403" t="s">
        <v>17124</v>
      </c>
      <c r="B6403" t="s">
        <v>1594</v>
      </c>
      <c r="C6403" t="s">
        <v>1595</v>
      </c>
      <c r="D6403" t="s">
        <v>809</v>
      </c>
      <c r="E6403" t="s">
        <v>58</v>
      </c>
      <c r="F6403" t="s">
        <v>24</v>
      </c>
      <c r="G6403" t="s">
        <v>25</v>
      </c>
      <c r="H6403">
        <v>922</v>
      </c>
      <c r="I6403">
        <v>583</v>
      </c>
      <c r="J6403">
        <v>753</v>
      </c>
      <c r="K6403" t="s">
        <v>1596</v>
      </c>
      <c r="L6403">
        <v>0</v>
      </c>
      <c r="M6403">
        <v>962</v>
      </c>
      <c r="N6403">
        <v>494</v>
      </c>
      <c r="O6403">
        <v>-4982</v>
      </c>
      <c r="P6403">
        <v>136043</v>
      </c>
      <c r="Q6403">
        <v>261615</v>
      </c>
      <c r="R6403">
        <v>6</v>
      </c>
      <c r="S6403">
        <v>3723767</v>
      </c>
      <c r="U6403" t="str">
        <f>IFERROR(LEFT(spotify_top_songs_audio_features[[#This Row],[artist_names]],SEARCH(",",spotify_top_songs_audio_features[[#This Row],[artist_names]])-1),spotify_top_songs_audio_features[[#This Row],[artist_names]])</f>
        <v>Macklemore</v>
      </c>
      <c r="V6403" t="str">
        <f>IFERROR(MID(spotify_top_songs_audio_features[[#This Row],[artist_names]],SEARCH(",",spotify_top_songs_audio_features[[#This Row],[artist_names]])+2,99),"")</f>
        <v>Lil Yachty</v>
      </c>
      <c r="W6403" t="str">
        <f>spotify_top_songs_audio_features[[#This Row],[source]]</f>
        <v>Bendo LLC</v>
      </c>
      <c r="X6403" s="1">
        <f>spotify_top_songs_audio_features[[#This Row],[streams]]</f>
        <v>3723767</v>
      </c>
      <c r="Y6403" t="str">
        <f>IF(Tabela2[[#This Row],[feat]]="","","Feat")</f>
        <v>Feat</v>
      </c>
      <c r="Z6403" s="17" t="str">
        <f>CONCATENATE(INT(spotify_top_songs_audio_features[[#This Row],[duration_ms]]/(60*1000)),":",MOD(INT(spotify_top_songs_audio_features[[#This Row],[duration_ms]]/1000),60))</f>
        <v>4:21</v>
      </c>
      <c r="AA64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403" t="str">
        <f>spotify_top_songs_audio_features[[#This Row],[track_name]]</f>
        <v>Marmalade (feat. Lil Yachty)</v>
      </c>
    </row>
    <row r="6404" spans="1:28" x14ac:dyDescent="0.25">
      <c r="A6404" t="s">
        <v>2720</v>
      </c>
      <c r="B6404" t="s">
        <v>2721</v>
      </c>
      <c r="C6404" t="s">
        <v>2722</v>
      </c>
      <c r="D6404" t="s">
        <v>282</v>
      </c>
      <c r="E6404" t="s">
        <v>43</v>
      </c>
      <c r="F6404" t="s">
        <v>32</v>
      </c>
      <c r="G6404" t="s">
        <v>25</v>
      </c>
      <c r="H6404">
        <v>776</v>
      </c>
      <c r="I6404">
        <v>589</v>
      </c>
      <c r="J6404">
        <v>115</v>
      </c>
      <c r="K6404" t="s">
        <v>2723</v>
      </c>
      <c r="L6404">
        <v>0</v>
      </c>
      <c r="M6404">
        <v>715</v>
      </c>
      <c r="N6404">
        <v>668</v>
      </c>
      <c r="O6404">
        <v>-4543</v>
      </c>
      <c r="P6404">
        <v>120034</v>
      </c>
      <c r="Q6404">
        <v>240093</v>
      </c>
      <c r="R6404">
        <v>1</v>
      </c>
      <c r="S6404">
        <v>3709561</v>
      </c>
      <c r="U6404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6404" t="str">
        <f>IFERROR(MID(spotify_top_songs_audio_features[[#This Row],[artist_names]],SEARCH(",",spotify_top_songs_audio_features[[#This Row],[artist_names]])+2,99),"")</f>
        <v>Kehlani, Lil Yachty, Funk Wav</v>
      </c>
      <c r="W6404" t="str">
        <f>spotify_top_songs_audio_features[[#This Row],[source]]</f>
        <v>Columbia</v>
      </c>
      <c r="X6404" s="1">
        <f>spotify_top_songs_audio_features[[#This Row],[streams]]</f>
        <v>3709561</v>
      </c>
      <c r="Y6404" t="str">
        <f>IF(Tabela2[[#This Row],[feat]]="","","Feat")</f>
        <v>Feat</v>
      </c>
      <c r="Z6404" s="17" t="str">
        <f>CONCATENATE(INT(spotify_top_songs_audio_features[[#This Row],[duration_ms]]/(60*1000)),":",MOD(INT(spotify_top_songs_audio_features[[#This Row],[duration_ms]]/1000),60))</f>
        <v>4:0</v>
      </c>
      <c r="AA64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404" t="str">
        <f>spotify_top_songs_audio_features[[#This Row],[track_name]]</f>
        <v>Faking It (feat. Kehlani &amp; Lil Yachty)</v>
      </c>
    </row>
    <row r="6405" spans="1:28" x14ac:dyDescent="0.25">
      <c r="A6405" t="s">
        <v>14377</v>
      </c>
      <c r="B6405" t="s">
        <v>120</v>
      </c>
      <c r="C6405" t="s">
        <v>14378</v>
      </c>
      <c r="D6405" t="s">
        <v>264</v>
      </c>
      <c r="E6405" t="s">
        <v>43</v>
      </c>
      <c r="F6405" t="s">
        <v>32</v>
      </c>
      <c r="G6405" t="s">
        <v>25</v>
      </c>
      <c r="H6405">
        <v>57</v>
      </c>
      <c r="I6405">
        <v>285</v>
      </c>
      <c r="J6405">
        <v>381</v>
      </c>
      <c r="K6405" t="s">
        <v>3380</v>
      </c>
      <c r="L6405">
        <v>133</v>
      </c>
      <c r="M6405">
        <v>108</v>
      </c>
      <c r="N6405">
        <v>973</v>
      </c>
      <c r="O6405">
        <v>-14125</v>
      </c>
      <c r="P6405">
        <v>83485</v>
      </c>
      <c r="Q6405">
        <v>99707</v>
      </c>
      <c r="R6405">
        <v>1</v>
      </c>
      <c r="S6405">
        <v>3706781</v>
      </c>
      <c r="U6405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6405" t="str">
        <f>IFERROR(MID(spotify_top_songs_audio_features[[#This Row],[artist_names]],SEARCH(",",spotify_top_songs_audio_features[[#This Row],[artist_names]])+2,99),"")</f>
        <v/>
      </c>
      <c r="W6405" t="str">
        <f>spotify_top_songs_audio_features[[#This Row],[source]]</f>
        <v>Bad Vibes Forever / EMPIRE</v>
      </c>
      <c r="X6405" s="1">
        <f>spotify_top_songs_audio_features[[#This Row],[streams]]</f>
        <v>3706781</v>
      </c>
      <c r="Y6405" t="str">
        <f>IF(Tabela2[[#This Row],[feat]]="","","Feat")</f>
        <v/>
      </c>
      <c r="Z6405" s="17" t="str">
        <f>CONCATENATE(INT(spotify_top_songs_audio_features[[#This Row],[duration_ms]]/(60*1000)),":",MOD(INT(spotify_top_songs_audio_features[[#This Row],[duration_ms]]/1000),60))</f>
        <v>1:39</v>
      </c>
      <c r="AA64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405" t="str">
        <f>spotify_top_songs_audio_features[[#This Row],[track_name]]</f>
        <v>Ayala (Outro)</v>
      </c>
    </row>
    <row r="6406" spans="1:28" x14ac:dyDescent="0.25">
      <c r="A6406" t="s">
        <v>12585</v>
      </c>
      <c r="B6406" t="s">
        <v>5497</v>
      </c>
      <c r="C6406" t="s">
        <v>12586</v>
      </c>
      <c r="D6406" t="s">
        <v>240</v>
      </c>
      <c r="E6406" t="s">
        <v>23</v>
      </c>
      <c r="F6406" t="s">
        <v>24</v>
      </c>
      <c r="G6406" t="s">
        <v>25</v>
      </c>
      <c r="H6406">
        <v>877</v>
      </c>
      <c r="I6406">
        <v>903</v>
      </c>
      <c r="J6406">
        <v>575</v>
      </c>
      <c r="K6406" t="s">
        <v>10781</v>
      </c>
      <c r="L6406">
        <v>7.27E-4</v>
      </c>
      <c r="M6406">
        <v>776</v>
      </c>
      <c r="N6406">
        <v>248</v>
      </c>
      <c r="O6406">
        <v>-4207</v>
      </c>
      <c r="P6406">
        <v>97997</v>
      </c>
      <c r="Q6406">
        <v>147354</v>
      </c>
      <c r="R6406">
        <v>1</v>
      </c>
      <c r="S6406">
        <v>3692260</v>
      </c>
      <c r="U6406" t="str">
        <f>IFERROR(LEFT(spotify_top_songs_audio_features[[#This Row],[artist_names]],SEARCH(",",spotify_top_songs_audio_features[[#This Row],[artist_names]])-1),spotify_top_songs_audio_features[[#This Row],[artist_names]])</f>
        <v>Capital Bra</v>
      </c>
      <c r="V6406" t="str">
        <f>IFERROR(MID(spotify_top_songs_audio_features[[#This Row],[artist_names]],SEARCH(",",spotify_top_songs_audio_features[[#This Row],[artist_names]])+2,99),"")</f>
        <v/>
      </c>
      <c r="W6406" t="str">
        <f>spotify_top_songs_audio_features[[#This Row],[source]]</f>
        <v>Bra Musik</v>
      </c>
      <c r="X6406" s="1">
        <f>spotify_top_songs_audio_features[[#This Row],[streams]]</f>
        <v>3692260</v>
      </c>
      <c r="Y6406" t="str">
        <f>IF(Tabela2[[#This Row],[feat]]="","","Feat")</f>
        <v/>
      </c>
      <c r="Z6406" s="17" t="str">
        <f>CONCATENATE(INT(spotify_top_songs_audio_features[[#This Row],[duration_ms]]/(60*1000)),":",MOD(INT(spotify_top_songs_audio_features[[#This Row],[duration_ms]]/1000),60))</f>
        <v>2:27</v>
      </c>
      <c r="AA64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06" t="str">
        <f>spotify_top_songs_audio_features[[#This Row],[track_name]]</f>
        <v>5 Songs in einer Nacht</v>
      </c>
    </row>
    <row r="6407" spans="1:28" x14ac:dyDescent="0.25">
      <c r="A6407" t="s">
        <v>271</v>
      </c>
      <c r="B6407" t="s">
        <v>272</v>
      </c>
      <c r="C6407" t="s">
        <v>273</v>
      </c>
      <c r="D6407" t="s">
        <v>85</v>
      </c>
      <c r="E6407" t="s">
        <v>43</v>
      </c>
      <c r="F6407" t="s">
        <v>24</v>
      </c>
      <c r="G6407" t="s">
        <v>25</v>
      </c>
      <c r="H6407">
        <v>359</v>
      </c>
      <c r="I6407">
        <v>6</v>
      </c>
      <c r="J6407">
        <v>398</v>
      </c>
      <c r="K6407" t="s">
        <v>274</v>
      </c>
      <c r="L6407">
        <v>1.3200000000000001E-4</v>
      </c>
      <c r="M6407">
        <v>952</v>
      </c>
      <c r="N6407">
        <v>195</v>
      </c>
      <c r="O6407">
        <v>-7317</v>
      </c>
      <c r="P6407">
        <v>175894</v>
      </c>
      <c r="Q6407">
        <v>264038</v>
      </c>
      <c r="R6407">
        <v>1</v>
      </c>
      <c r="S6407">
        <v>3685086</v>
      </c>
      <c r="U6407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6407" t="str">
        <f>IFERROR(MID(spotify_top_songs_audio_features[[#This Row],[artist_names]],SEARCH(",",spotify_top_songs_audio_features[[#This Row],[artist_names]])+2,99),"")</f>
        <v>A$AP Rocky</v>
      </c>
      <c r="W6407" t="str">
        <f>spotify_top_songs_audio_features[[#This Row],[source]]</f>
        <v>Polydor Records</v>
      </c>
      <c r="X6407" s="1">
        <f>spotify_top_songs_audio_features[[#This Row],[streams]]</f>
        <v>3685086</v>
      </c>
      <c r="Y6407" t="str">
        <f>IF(Tabela2[[#This Row],[feat]]="","","Feat")</f>
        <v>Feat</v>
      </c>
      <c r="Z6407" s="17" t="str">
        <f>CONCATENATE(INT(spotify_top_songs_audio_features[[#This Row],[duration_ms]]/(60*1000)),":",MOD(INT(spotify_top_songs_audio_features[[#This Row],[duration_ms]]/1000),60))</f>
        <v>4:24</v>
      </c>
      <c r="AA64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407" t="str">
        <f>spotify_top_songs_audio_features[[#This Row],[track_name]]</f>
        <v>Groupie Love (feat. A$AP Rocky)</v>
      </c>
    </row>
    <row r="6408" spans="1:28" x14ac:dyDescent="0.25">
      <c r="A6408" t="s">
        <v>11176</v>
      </c>
      <c r="B6408" t="s">
        <v>11177</v>
      </c>
      <c r="C6408" t="s">
        <v>11178</v>
      </c>
      <c r="D6408" t="s">
        <v>1058</v>
      </c>
      <c r="E6408" t="s">
        <v>23</v>
      </c>
      <c r="F6408" t="s">
        <v>32</v>
      </c>
      <c r="G6408" t="s">
        <v>25</v>
      </c>
      <c r="H6408">
        <v>597</v>
      </c>
      <c r="I6408">
        <v>41</v>
      </c>
      <c r="J6408">
        <v>74</v>
      </c>
      <c r="K6408" t="s">
        <v>977</v>
      </c>
      <c r="L6408">
        <v>0</v>
      </c>
      <c r="M6408">
        <v>106</v>
      </c>
      <c r="N6408">
        <v>736</v>
      </c>
      <c r="O6408">
        <v>-8293</v>
      </c>
      <c r="P6408">
        <v>103666</v>
      </c>
      <c r="Q6408">
        <v>210422</v>
      </c>
      <c r="R6408">
        <v>1</v>
      </c>
      <c r="S6408">
        <v>3675218</v>
      </c>
      <c r="U6408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6408" t="str">
        <f>IFERROR(MID(spotify_top_songs_audio_features[[#This Row],[artist_names]],SEARCH(",",spotify_top_songs_audio_features[[#This Row],[artist_names]])+2,99),"")</f>
        <v>A$AP Rocky</v>
      </c>
      <c r="W6408" t="str">
        <f>spotify_top_songs_audio_features[[#This Row],[source]]</f>
        <v>Interscope Records*</v>
      </c>
      <c r="X6408" s="1">
        <f>spotify_top_songs_audio_features[[#This Row],[streams]]</f>
        <v>3675218</v>
      </c>
      <c r="Y6408" t="str">
        <f>IF(Tabela2[[#This Row],[feat]]="","","Feat")</f>
        <v>Feat</v>
      </c>
      <c r="Z6408" s="17" t="str">
        <f>CONCATENATE(INT(spotify_top_songs_audio_features[[#This Row],[duration_ms]]/(60*1000)),":",MOD(INT(spotify_top_songs_audio_features[[#This Row],[duration_ms]]/1000),60))</f>
        <v>3:30</v>
      </c>
      <c r="AA64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08" t="str">
        <f>spotify_top_songs_audio_features[[#This Row],[track_name]]</f>
        <v>Whiskey (feat. A$AP Rocky)</v>
      </c>
    </row>
    <row r="6409" spans="1:28" x14ac:dyDescent="0.25">
      <c r="A6409" t="s">
        <v>2765</v>
      </c>
      <c r="B6409" t="s">
        <v>2766</v>
      </c>
      <c r="C6409" t="s">
        <v>2767</v>
      </c>
      <c r="D6409" t="s">
        <v>2253</v>
      </c>
      <c r="E6409" t="s">
        <v>113</v>
      </c>
      <c r="F6409" t="s">
        <v>24</v>
      </c>
      <c r="G6409" t="s">
        <v>25</v>
      </c>
      <c r="H6409">
        <v>784</v>
      </c>
      <c r="I6409">
        <v>58</v>
      </c>
      <c r="J6409">
        <v>167</v>
      </c>
      <c r="K6409" t="s">
        <v>899</v>
      </c>
      <c r="L6409">
        <v>0</v>
      </c>
      <c r="M6409">
        <v>979</v>
      </c>
      <c r="N6409">
        <v>338</v>
      </c>
      <c r="O6409">
        <v>-6656</v>
      </c>
      <c r="P6409">
        <v>76484</v>
      </c>
      <c r="Q6409">
        <v>236944</v>
      </c>
      <c r="R6409">
        <v>1</v>
      </c>
      <c r="S6409">
        <v>3674205</v>
      </c>
      <c r="U6409" t="str">
        <f>IFERROR(LEFT(spotify_top_songs_audio_features[[#This Row],[artist_names]],SEARCH(",",spotify_top_songs_audio_features[[#This Row],[artist_names]])-1),spotify_top_songs_audio_features[[#This Row],[artist_names]])</f>
        <v>Rich The Kid</v>
      </c>
      <c r="V6409" t="str">
        <f>IFERROR(MID(spotify_top_songs_audio_features[[#This Row],[artist_names]],SEARCH(",",spotify_top_songs_audio_features[[#This Row],[artist_names]])+2,99),"")</f>
        <v>Lil Wayne</v>
      </c>
      <c r="W6409" t="str">
        <f>spotify_top_songs_audio_features[[#This Row],[source]]</f>
        <v>Rich The Kid / (TDE/ISR PS)</v>
      </c>
      <c r="X6409" s="1">
        <f>spotify_top_songs_audio_features[[#This Row],[streams]]</f>
        <v>3674205</v>
      </c>
      <c r="Y6409" t="str">
        <f>IF(Tabela2[[#This Row],[feat]]="","","Feat")</f>
        <v>Feat</v>
      </c>
      <c r="Z6409" s="17" t="str">
        <f>CONCATENATE(INT(spotify_top_songs_audio_features[[#This Row],[duration_ms]]/(60*1000)),":",MOD(INT(spotify_top_songs_audio_features[[#This Row],[duration_ms]]/1000),60))</f>
        <v>3:56</v>
      </c>
      <c r="AA64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09" t="str">
        <f>spotify_top_songs_audio_features[[#This Row],[track_name]]</f>
        <v>End Of Discussion (feat. Lil Wayne)</v>
      </c>
    </row>
    <row r="6410" spans="1:28" x14ac:dyDescent="0.25">
      <c r="A6410" t="s">
        <v>13241</v>
      </c>
      <c r="B6410" t="s">
        <v>257</v>
      </c>
      <c r="C6410" t="s">
        <v>13242</v>
      </c>
      <c r="D6410" t="s">
        <v>259</v>
      </c>
      <c r="E6410" t="s">
        <v>58</v>
      </c>
      <c r="F6410" t="s">
        <v>24</v>
      </c>
      <c r="G6410" t="s">
        <v>25</v>
      </c>
      <c r="H6410">
        <v>513</v>
      </c>
      <c r="I6410">
        <v>683</v>
      </c>
      <c r="J6410">
        <v>32</v>
      </c>
      <c r="K6410" t="s">
        <v>7165</v>
      </c>
      <c r="L6410">
        <v>739</v>
      </c>
      <c r="M6410">
        <v>871</v>
      </c>
      <c r="N6410">
        <v>153</v>
      </c>
      <c r="O6410">
        <v>-6185</v>
      </c>
      <c r="P6410">
        <v>120056</v>
      </c>
      <c r="Q6410">
        <v>355172</v>
      </c>
      <c r="R6410">
        <v>1</v>
      </c>
      <c r="S6410">
        <v>3658010</v>
      </c>
      <c r="U6410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6410" t="str">
        <f>IFERROR(MID(spotify_top_songs_audio_features[[#This Row],[artist_names]],SEARCH(",",spotify_top_songs_audio_features[[#This Row],[artist_names]])+2,99),"")</f>
        <v/>
      </c>
      <c r="W6410" t="str">
        <f>spotify_top_songs_audio_features[[#This Row],[source]]</f>
        <v>Parlophone UK</v>
      </c>
      <c r="X6410" s="1">
        <f>spotify_top_songs_audio_features[[#This Row],[streams]]</f>
        <v>3658010</v>
      </c>
      <c r="Y6410" t="str">
        <f>IF(Tabela2[[#This Row],[feat]]="","","Feat")</f>
        <v/>
      </c>
      <c r="Z6410" s="17" t="str">
        <f>CONCATENATE(INT(spotify_top_songs_audio_features[[#This Row],[duration_ms]]/(60*1000)),":",MOD(INT(spotify_top_songs_audio_features[[#This Row],[duration_ms]]/1000),60))</f>
        <v>5:55</v>
      </c>
      <c r="AA64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410" t="str">
        <f>spotify_top_songs_audio_features[[#This Row],[track_name]]</f>
        <v>Hypnotised</v>
      </c>
    </row>
    <row r="6411" spans="1:28" x14ac:dyDescent="0.25">
      <c r="A6411" t="s">
        <v>11652</v>
      </c>
      <c r="B6411" t="s">
        <v>5307</v>
      </c>
      <c r="C6411" t="s">
        <v>5308</v>
      </c>
      <c r="D6411" t="s">
        <v>282</v>
      </c>
      <c r="E6411" t="s">
        <v>113</v>
      </c>
      <c r="F6411" t="s">
        <v>24</v>
      </c>
      <c r="G6411" t="s">
        <v>25</v>
      </c>
      <c r="H6411">
        <v>48</v>
      </c>
      <c r="I6411">
        <v>61</v>
      </c>
      <c r="J6411">
        <v>305</v>
      </c>
      <c r="K6411" t="s">
        <v>5309</v>
      </c>
      <c r="L6411">
        <v>0</v>
      </c>
      <c r="M6411">
        <v>313</v>
      </c>
      <c r="N6411">
        <v>297</v>
      </c>
      <c r="O6411">
        <v>-7042</v>
      </c>
      <c r="P6411">
        <v>90034</v>
      </c>
      <c r="Q6411">
        <v>255653</v>
      </c>
      <c r="R6411">
        <v>2</v>
      </c>
      <c r="S6411">
        <v>3653538</v>
      </c>
      <c r="U6411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6411" t="str">
        <f>IFERROR(MID(spotify_top_songs_audio_features[[#This Row],[artist_names]],SEARCH(",",spotify_top_songs_audio_features[[#This Row],[artist_names]])+2,99),"")</f>
        <v>The Creator, Frank Ocean, Steve Lacy</v>
      </c>
      <c r="W6411" t="str">
        <f>spotify_top_songs_audio_features[[#This Row],[source]]</f>
        <v>Columbia</v>
      </c>
      <c r="X6411" s="1">
        <f>spotify_top_songs_audio_features[[#This Row],[streams]]</f>
        <v>3653538</v>
      </c>
      <c r="Y6411" t="str">
        <f>IF(Tabela2[[#This Row],[feat]]="","","Feat")</f>
        <v>Feat</v>
      </c>
      <c r="Z6411" s="17" t="str">
        <f>CONCATENATE(INT(spotify_top_songs_audio_features[[#This Row],[duration_ms]]/(60*1000)),":",MOD(INT(spotify_top_songs_audio_features[[#This Row],[duration_ms]]/1000),60))</f>
        <v>4:15</v>
      </c>
      <c r="AA64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11" t="str">
        <f>spotify_top_songs_audio_features[[#This Row],[track_name]]</f>
        <v>911 / Mr. Lonely (feat. Frank Ocean &amp; Steve Lacy)</v>
      </c>
    </row>
    <row r="6412" spans="1:28" x14ac:dyDescent="0.25">
      <c r="A6412" t="s">
        <v>2005</v>
      </c>
      <c r="B6412" t="s">
        <v>2006</v>
      </c>
      <c r="C6412" t="s">
        <v>2007</v>
      </c>
      <c r="D6412" t="s">
        <v>22</v>
      </c>
      <c r="E6412" t="s">
        <v>86</v>
      </c>
      <c r="F6412" t="s">
        <v>32</v>
      </c>
      <c r="G6412" t="s">
        <v>25</v>
      </c>
      <c r="H6412">
        <v>65</v>
      </c>
      <c r="I6412">
        <v>765</v>
      </c>
      <c r="J6412">
        <v>464</v>
      </c>
      <c r="K6412" t="s">
        <v>315</v>
      </c>
      <c r="L6412">
        <v>457</v>
      </c>
      <c r="M6412">
        <v>119</v>
      </c>
      <c r="N6412">
        <v>475</v>
      </c>
      <c r="O6412">
        <v>-4603</v>
      </c>
      <c r="P6412">
        <v>107015</v>
      </c>
      <c r="Q6412">
        <v>213226</v>
      </c>
      <c r="R6412">
        <v>10</v>
      </c>
      <c r="S6412">
        <v>3651671</v>
      </c>
      <c r="U6412" t="str">
        <f>IFERROR(LEFT(spotify_top_songs_audio_features[[#This Row],[artist_names]],SEARCH(",",spotify_top_songs_audio_features[[#This Row],[artist_names]])-1),spotify_top_songs_audio_features[[#This Row],[artist_names]])</f>
        <v>Moon Taxi</v>
      </c>
      <c r="V6412" t="str">
        <f>IFERROR(MID(spotify_top_songs_audio_features[[#This Row],[artist_names]],SEARCH(",",spotify_top_songs_audio_features[[#This Row],[artist_names]])+2,99),"")</f>
        <v/>
      </c>
      <c r="W6412" t="str">
        <f>spotify_top_songs_audio_features[[#This Row],[source]]</f>
        <v>RCA Records Label</v>
      </c>
      <c r="X6412" s="1">
        <f>spotify_top_songs_audio_features[[#This Row],[streams]]</f>
        <v>3651671</v>
      </c>
      <c r="Y6412" t="str">
        <f>IF(Tabela2[[#This Row],[feat]]="","","Feat")</f>
        <v/>
      </c>
      <c r="Z6412" s="17" t="str">
        <f>CONCATENATE(INT(spotify_top_songs_audio_features[[#This Row],[duration_ms]]/(60*1000)),":",MOD(INT(spotify_top_songs_audio_features[[#This Row],[duration_ms]]/1000),60))</f>
        <v>3:33</v>
      </c>
      <c r="AA64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412" t="str">
        <f>spotify_top_songs_audio_features[[#This Row],[track_name]]</f>
        <v>Two High</v>
      </c>
    </row>
    <row r="6413" spans="1:28" x14ac:dyDescent="0.25">
      <c r="A6413" t="s">
        <v>12836</v>
      </c>
      <c r="B6413" t="s">
        <v>12837</v>
      </c>
      <c r="C6413" t="s">
        <v>12838</v>
      </c>
      <c r="D6413" t="s">
        <v>30</v>
      </c>
      <c r="E6413" t="s">
        <v>113</v>
      </c>
      <c r="F6413" t="s">
        <v>24</v>
      </c>
      <c r="G6413" t="s">
        <v>25</v>
      </c>
      <c r="H6413">
        <v>74</v>
      </c>
      <c r="I6413">
        <v>971</v>
      </c>
      <c r="J6413">
        <v>884</v>
      </c>
      <c r="K6413" t="s">
        <v>3033</v>
      </c>
      <c r="L6413">
        <v>16</v>
      </c>
      <c r="M6413">
        <v>156</v>
      </c>
      <c r="N6413">
        <v>528</v>
      </c>
      <c r="O6413">
        <v>-281</v>
      </c>
      <c r="P6413">
        <v>122952</v>
      </c>
      <c r="Q6413">
        <v>343027</v>
      </c>
      <c r="R6413">
        <v>1</v>
      </c>
      <c r="S6413">
        <v>3651458</v>
      </c>
      <c r="U6413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413" t="str">
        <f>IFERROR(MID(spotify_top_songs_audio_features[[#This Row],[artist_names]],SEARCH(",",spotify_top_songs_audio_features[[#This Row],[artist_names]])+2,99),"")</f>
        <v>Killer Mike</v>
      </c>
      <c r="W6413" t="str">
        <f>spotify_top_songs_audio_features[[#This Row],[source]]</f>
        <v>Def Jam Recordings</v>
      </c>
      <c r="X6413" s="1">
        <f>spotify_top_songs_audio_features[[#This Row],[streams]]</f>
        <v>3651458</v>
      </c>
      <c r="Y6413" t="str">
        <f>IF(Tabela2[[#This Row],[feat]]="","","Feat")</f>
        <v>Feat</v>
      </c>
      <c r="Z6413" s="17" t="str">
        <f>CONCATENATE(INT(spotify_top_songs_audio_features[[#This Row],[duration_ms]]/(60*1000)),":",MOD(INT(spotify_top_songs_audio_features[[#This Row],[duration_ms]]/1000),60))</f>
        <v>5:43</v>
      </c>
      <c r="AA64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13" t="str">
        <f>spotify_top_songs_audio_features[[#This Row],[track_name]]</f>
        <v>Confess</v>
      </c>
    </row>
    <row r="6414" spans="1:28" x14ac:dyDescent="0.25">
      <c r="A6414" t="s">
        <v>5659</v>
      </c>
      <c r="B6414" t="s">
        <v>4561</v>
      </c>
      <c r="C6414" t="s">
        <v>5660</v>
      </c>
      <c r="D6414" t="s">
        <v>96</v>
      </c>
      <c r="E6414" t="s">
        <v>113</v>
      </c>
      <c r="F6414" t="s">
        <v>24</v>
      </c>
      <c r="G6414" t="s">
        <v>25</v>
      </c>
      <c r="H6414">
        <v>514</v>
      </c>
      <c r="I6414">
        <v>637</v>
      </c>
      <c r="J6414">
        <v>363</v>
      </c>
      <c r="K6414" t="s">
        <v>4755</v>
      </c>
      <c r="L6414">
        <v>2.24E-4</v>
      </c>
      <c r="M6414">
        <v>389</v>
      </c>
      <c r="N6414">
        <v>18</v>
      </c>
      <c r="O6414">
        <v>-6418</v>
      </c>
      <c r="P6414">
        <v>80401</v>
      </c>
      <c r="Q6414">
        <v>209307</v>
      </c>
      <c r="R6414">
        <v>1</v>
      </c>
      <c r="S6414">
        <v>3642188</v>
      </c>
      <c r="U6414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414" t="str">
        <f>IFERROR(MID(spotify_top_songs_audio_features[[#This Row],[artist_names]],SEARCH(",",spotify_top_songs_audio_features[[#This Row],[artist_names]])+2,99),"")</f>
        <v/>
      </c>
      <c r="W6414" t="str">
        <f>spotify_top_songs_audio_features[[#This Row],[source]]</f>
        <v>Warner Records</v>
      </c>
      <c r="X6414" s="1">
        <f>spotify_top_songs_audio_features[[#This Row],[streams]]</f>
        <v>3642188</v>
      </c>
      <c r="Y6414" t="str">
        <f>IF(Tabela2[[#This Row],[feat]]="","","Feat")</f>
        <v/>
      </c>
      <c r="Z6414" s="17" t="str">
        <f>CONCATENATE(INT(spotify_top_songs_audio_features[[#This Row],[duration_ms]]/(60*1000)),":",MOD(INT(spotify_top_songs_audio_features[[#This Row],[duration_ms]]/1000),60))</f>
        <v>3:29</v>
      </c>
      <c r="AA64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14" t="str">
        <f>spotify_top_songs_audio_features[[#This Row],[track_name]]</f>
        <v>Leave Out All The Rest</v>
      </c>
    </row>
    <row r="6415" spans="1:28" x14ac:dyDescent="0.25">
      <c r="A6415" t="s">
        <v>4741</v>
      </c>
      <c r="B6415" t="s">
        <v>4742</v>
      </c>
      <c r="C6415" t="s">
        <v>4743</v>
      </c>
      <c r="D6415" t="s">
        <v>37</v>
      </c>
      <c r="E6415" t="s">
        <v>23</v>
      </c>
      <c r="F6415" t="s">
        <v>24</v>
      </c>
      <c r="G6415" t="s">
        <v>25</v>
      </c>
      <c r="H6415">
        <v>438</v>
      </c>
      <c r="I6415">
        <v>428</v>
      </c>
      <c r="J6415">
        <v>263</v>
      </c>
      <c r="K6415" t="s">
        <v>2498</v>
      </c>
      <c r="L6415">
        <v>4.6299999999999996E-3</v>
      </c>
      <c r="M6415">
        <v>138</v>
      </c>
      <c r="N6415">
        <v>209</v>
      </c>
      <c r="O6415">
        <v>-14861</v>
      </c>
      <c r="P6415">
        <v>94864</v>
      </c>
      <c r="Q6415">
        <v>274760</v>
      </c>
      <c r="R6415">
        <v>1</v>
      </c>
      <c r="S6415">
        <v>3639673</v>
      </c>
      <c r="U6415" t="str">
        <f>IFERROR(LEFT(spotify_top_songs_audio_features[[#This Row],[artist_names]],SEARCH(",",spotify_top_songs_audio_features[[#This Row],[artist_names]])-1),spotify_top_songs_audio_features[[#This Row],[artist_names]])</f>
        <v>The Cranberries</v>
      </c>
      <c r="V6415" t="str">
        <f>IFERROR(MID(spotify_top_songs_audio_features[[#This Row],[artist_names]],SEARCH(",",spotify_top_songs_audio_features[[#This Row],[artist_names]])+2,99),"")</f>
        <v/>
      </c>
      <c r="W6415" t="str">
        <f>spotify_top_songs_audio_features[[#This Row],[source]]</f>
        <v>Island Records</v>
      </c>
      <c r="X6415" s="1">
        <f>spotify_top_songs_audio_features[[#This Row],[streams]]</f>
        <v>3639673</v>
      </c>
      <c r="Y6415" t="str">
        <f>IF(Tabela2[[#This Row],[feat]]="","","Feat")</f>
        <v/>
      </c>
      <c r="Z6415" s="17" t="str">
        <f>CONCATENATE(INT(spotify_top_songs_audio_features[[#This Row],[duration_ms]]/(60*1000)),":",MOD(INT(spotify_top_songs_audio_features[[#This Row],[duration_ms]]/1000),60))</f>
        <v>4:34</v>
      </c>
      <c r="AA641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15" t="str">
        <f>spotify_top_songs_audio_features[[#This Row],[track_name]]</f>
        <v>Linger</v>
      </c>
    </row>
    <row r="6416" spans="1:28" x14ac:dyDescent="0.25">
      <c r="A6416" t="s">
        <v>6864</v>
      </c>
      <c r="B6416" t="s">
        <v>6865</v>
      </c>
      <c r="C6416" t="s">
        <v>6866</v>
      </c>
      <c r="D6416" t="s">
        <v>6867</v>
      </c>
      <c r="E6416" t="s">
        <v>102</v>
      </c>
      <c r="F6416" t="s">
        <v>32</v>
      </c>
      <c r="G6416" t="s">
        <v>25</v>
      </c>
      <c r="H6416">
        <v>727</v>
      </c>
      <c r="I6416">
        <v>974</v>
      </c>
      <c r="J6416">
        <v>664</v>
      </c>
      <c r="K6416" t="s">
        <v>647</v>
      </c>
      <c r="L6416">
        <v>532</v>
      </c>
      <c r="M6416">
        <v>174</v>
      </c>
      <c r="N6416">
        <v>965</v>
      </c>
      <c r="O6416">
        <v>-2261</v>
      </c>
      <c r="P6416">
        <v>79526</v>
      </c>
      <c r="Q6416">
        <v>235213</v>
      </c>
      <c r="R6416">
        <v>1</v>
      </c>
      <c r="S6416">
        <v>3635414</v>
      </c>
      <c r="U6416" t="str">
        <f>IFERROR(LEFT(spotify_top_songs_audio_features[[#This Row],[artist_names]],SEARCH(",",spotify_top_songs_audio_features[[#This Row],[artist_names]])-1),spotify_top_songs_audio_features[[#This Row],[artist_names]])</f>
        <v>Outkast</v>
      </c>
      <c r="V6416" t="str">
        <f>IFERROR(MID(spotify_top_songs_audio_features[[#This Row],[artist_names]],SEARCH(",",spotify_top_songs_audio_features[[#This Row],[artist_names]])+2,99),"")</f>
        <v/>
      </c>
      <c r="W6416" t="str">
        <f>spotify_top_songs_audio_features[[#This Row],[source]]</f>
        <v>Arista</v>
      </c>
      <c r="X6416" s="1">
        <f>spotify_top_songs_audio_features[[#This Row],[streams]]</f>
        <v>3635414</v>
      </c>
      <c r="Y6416" t="str">
        <f>IF(Tabela2[[#This Row],[feat]]="","","Feat")</f>
        <v/>
      </c>
      <c r="Z6416" s="17" t="str">
        <f>CONCATENATE(INT(spotify_top_songs_audio_features[[#This Row],[duration_ms]]/(60*1000)),":",MOD(INT(spotify_top_songs_audio_features[[#This Row],[duration_ms]]/1000),60))</f>
        <v>3:55</v>
      </c>
      <c r="AA641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416" t="str">
        <f>spotify_top_songs_audio_features[[#This Row],[track_name]]</f>
        <v>Hey Ya!</v>
      </c>
    </row>
    <row r="6417" spans="1:28" x14ac:dyDescent="0.25">
      <c r="A6417" t="s">
        <v>7245</v>
      </c>
      <c r="B6417" t="s">
        <v>710</v>
      </c>
      <c r="C6417" t="s">
        <v>7246</v>
      </c>
      <c r="D6417" t="s">
        <v>712</v>
      </c>
      <c r="E6417" t="s">
        <v>102</v>
      </c>
      <c r="F6417" t="s">
        <v>24</v>
      </c>
      <c r="G6417" t="s">
        <v>25</v>
      </c>
      <c r="H6417">
        <v>747</v>
      </c>
      <c r="I6417">
        <v>606</v>
      </c>
      <c r="J6417">
        <v>172</v>
      </c>
      <c r="K6417" t="s">
        <v>951</v>
      </c>
      <c r="L6417">
        <v>0</v>
      </c>
      <c r="M6417">
        <v>281</v>
      </c>
      <c r="N6417">
        <v>2</v>
      </c>
      <c r="O6417">
        <v>-5286</v>
      </c>
      <c r="P6417">
        <v>155055</v>
      </c>
      <c r="Q6417">
        <v>173419</v>
      </c>
      <c r="R6417">
        <v>1</v>
      </c>
      <c r="S6417">
        <v>3635405</v>
      </c>
      <c r="U6417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6417" t="str">
        <f>IFERROR(MID(spotify_top_songs_audio_features[[#This Row],[artist_names]],SEARCH(",",spotify_top_songs_audio_features[[#This Row],[artist_names]])+2,99),"")</f>
        <v/>
      </c>
      <c r="W6417" t="str">
        <f>spotify_top_songs_audio_features[[#This Row],[source]]</f>
        <v>Generation Now/Atlantic</v>
      </c>
      <c r="X6417" s="1">
        <f>spotify_top_songs_audio_features[[#This Row],[streams]]</f>
        <v>3635405</v>
      </c>
      <c r="Y6417" t="str">
        <f>IF(Tabela2[[#This Row],[feat]]="","","Feat")</f>
        <v/>
      </c>
      <c r="Z6417" s="17" t="str">
        <f>CONCATENATE(INT(spotify_top_songs_audio_features[[#This Row],[duration_ms]]/(60*1000)),":",MOD(INT(spotify_top_songs_audio_features[[#This Row],[duration_ms]]/1000),60))</f>
        <v>2:53</v>
      </c>
      <c r="AA641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417" t="str">
        <f>spotify_top_songs_audio_features[[#This Row],[track_name]]</f>
        <v>Dark Queen</v>
      </c>
    </row>
    <row r="6418" spans="1:28" x14ac:dyDescent="0.25">
      <c r="A6418" t="s">
        <v>17282</v>
      </c>
      <c r="B6418" t="s">
        <v>17283</v>
      </c>
      <c r="C6418" t="s">
        <v>17284</v>
      </c>
      <c r="D6418" t="s">
        <v>282</v>
      </c>
      <c r="E6418" t="s">
        <v>113</v>
      </c>
      <c r="F6418" t="s">
        <v>24</v>
      </c>
      <c r="G6418" t="s">
        <v>25</v>
      </c>
      <c r="H6418">
        <v>713</v>
      </c>
      <c r="I6418">
        <v>889</v>
      </c>
      <c r="J6418">
        <v>376</v>
      </c>
      <c r="K6418" t="s">
        <v>1964</v>
      </c>
      <c r="L6418">
        <v>5.8E-4</v>
      </c>
      <c r="M6418">
        <v>169</v>
      </c>
      <c r="N6418">
        <v>96</v>
      </c>
      <c r="O6418">
        <v>-387</v>
      </c>
      <c r="P6418">
        <v>101977</v>
      </c>
      <c r="Q6418">
        <v>228267</v>
      </c>
      <c r="R6418">
        <v>1</v>
      </c>
      <c r="S6418">
        <v>3597699</v>
      </c>
      <c r="U6418" t="str">
        <f>IFERROR(LEFT(spotify_top_songs_audio_features[[#This Row],[artist_names]],SEARCH(",",spotify_top_songs_audio_features[[#This Row],[artist_names]])-1),spotify_top_songs_audio_features[[#This Row],[artist_names]])</f>
        <v>Calvin Harris</v>
      </c>
      <c r="V6418" t="str">
        <f>IFERROR(MID(spotify_top_songs_audio_features[[#This Row],[artist_names]],SEARCH(",",spotify_top_songs_audio_features[[#This Row],[artist_names]])+2,99),"")</f>
        <v>Nicki Minaj, Funk Wav</v>
      </c>
      <c r="W6418" t="str">
        <f>spotify_top_songs_audio_features[[#This Row],[source]]</f>
        <v>Columbia</v>
      </c>
      <c r="X6418" s="1">
        <f>spotify_top_songs_audio_features[[#This Row],[streams]]</f>
        <v>3597699</v>
      </c>
      <c r="Y6418" t="str">
        <f>IF(Tabela2[[#This Row],[feat]]="","","Feat")</f>
        <v>Feat</v>
      </c>
      <c r="Z6418" s="17" t="str">
        <f>CONCATENATE(INT(spotify_top_songs_audio_features[[#This Row],[duration_ms]]/(60*1000)),":",MOD(INT(spotify_top_songs_audio_features[[#This Row],[duration_ms]]/1000),60))</f>
        <v>3:48</v>
      </c>
      <c r="AA641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18" t="str">
        <f>spotify_top_songs_audio_features[[#This Row],[track_name]]</f>
        <v>Skrt On Me (feat. Nicki Minaj)</v>
      </c>
    </row>
    <row r="6419" spans="1:28" x14ac:dyDescent="0.25">
      <c r="A6419" t="s">
        <v>4838</v>
      </c>
      <c r="B6419" t="s">
        <v>2692</v>
      </c>
      <c r="C6419" t="s">
        <v>4839</v>
      </c>
      <c r="D6419" t="s">
        <v>282</v>
      </c>
      <c r="E6419" t="s">
        <v>177</v>
      </c>
      <c r="F6419" t="s">
        <v>32</v>
      </c>
      <c r="G6419" t="s">
        <v>25</v>
      </c>
      <c r="H6419">
        <v>85</v>
      </c>
      <c r="I6419">
        <v>461</v>
      </c>
      <c r="J6419">
        <v>531</v>
      </c>
      <c r="K6419" t="s">
        <v>2988</v>
      </c>
      <c r="L6419">
        <v>405</v>
      </c>
      <c r="M6419">
        <v>922</v>
      </c>
      <c r="N6419">
        <v>621</v>
      </c>
      <c r="O6419">
        <v>-9018</v>
      </c>
      <c r="P6419">
        <v>94037</v>
      </c>
      <c r="Q6419">
        <v>265360</v>
      </c>
      <c r="R6419">
        <v>1</v>
      </c>
      <c r="S6419">
        <v>3596116</v>
      </c>
      <c r="U6419" t="str">
        <f>IFERROR(LEFT(spotify_top_songs_audio_features[[#This Row],[artist_names]],SEARCH(",",spotify_top_songs_audio_features[[#This Row],[artist_names]])-1),spotify_top_songs_audio_features[[#This Row],[artist_names]])</f>
        <v>John Mayer</v>
      </c>
      <c r="V6419" t="str">
        <f>IFERROR(MID(spotify_top_songs_audio_features[[#This Row],[artist_names]],SEARCH(",",spotify_top_songs_audio_features[[#This Row],[artist_names]])+2,99),"")</f>
        <v/>
      </c>
      <c r="W6419" t="str">
        <f>spotify_top_songs_audio_features[[#This Row],[source]]</f>
        <v>Columbia</v>
      </c>
      <c r="X6419" s="1">
        <f>spotify_top_songs_audio_features[[#This Row],[streams]]</f>
        <v>3596116</v>
      </c>
      <c r="Y6419" t="str">
        <f>IF(Tabela2[[#This Row],[feat]]="","","Feat")</f>
        <v/>
      </c>
      <c r="Z6419" s="17" t="str">
        <f>CONCATENATE(INT(spotify_top_songs_audio_features[[#This Row],[duration_ms]]/(60*1000)),":",MOD(INT(spotify_top_songs_audio_features[[#This Row],[duration_ms]]/1000),60))</f>
        <v>4:25</v>
      </c>
      <c r="AA641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419" t="str">
        <f>spotify_top_songs_audio_features[[#This Row],[track_name]]</f>
        <v>Moving On and Getting Over</v>
      </c>
    </row>
    <row r="6420" spans="1:28" x14ac:dyDescent="0.25">
      <c r="A6420" t="s">
        <v>17734</v>
      </c>
      <c r="B6420" t="s">
        <v>4322</v>
      </c>
      <c r="C6420" t="s">
        <v>4323</v>
      </c>
      <c r="D6420" t="s">
        <v>2439</v>
      </c>
      <c r="E6420" t="s">
        <v>86</v>
      </c>
      <c r="F6420" t="s">
        <v>32</v>
      </c>
      <c r="G6420" t="s">
        <v>25</v>
      </c>
      <c r="H6420">
        <v>526</v>
      </c>
      <c r="I6420">
        <v>709</v>
      </c>
      <c r="J6420">
        <v>333</v>
      </c>
      <c r="K6420" t="s">
        <v>8964</v>
      </c>
      <c r="L6420">
        <v>1.3699999999999999E-3</v>
      </c>
      <c r="M6420">
        <v>327</v>
      </c>
      <c r="N6420">
        <v>832</v>
      </c>
      <c r="O6420">
        <v>-9882</v>
      </c>
      <c r="P6420">
        <v>91638</v>
      </c>
      <c r="Q6420">
        <v>184018</v>
      </c>
      <c r="R6420">
        <v>1</v>
      </c>
      <c r="S6420">
        <v>3593955</v>
      </c>
      <c r="U6420" t="str">
        <f>IFERROR(LEFT(spotify_top_songs_audio_features[[#This Row],[artist_names]],SEARCH(",",spotify_top_songs_audio_features[[#This Row],[artist_names]])-1),spotify_top_songs_audio_features[[#This Row],[artist_names]])</f>
        <v>The Ronettes</v>
      </c>
      <c r="V6420" t="str">
        <f>IFERROR(MID(spotify_top_songs_audio_features[[#This Row],[artist_names]],SEARCH(",",spotify_top_songs_audio_features[[#This Row],[artist_names]])+2,99),"")</f>
        <v/>
      </c>
      <c r="W6420" t="str">
        <f>spotify_top_songs_audio_features[[#This Row],[source]]</f>
        <v>Legacy Recordings</v>
      </c>
      <c r="X6420" s="1">
        <f>spotify_top_songs_audio_features[[#This Row],[streams]]</f>
        <v>3593955</v>
      </c>
      <c r="Y6420" t="str">
        <f>IF(Tabela2[[#This Row],[feat]]="","","Feat")</f>
        <v/>
      </c>
      <c r="Z6420" s="17" t="str">
        <f>CONCATENATE(INT(spotify_top_songs_audio_features[[#This Row],[duration_ms]]/(60*1000)),":",MOD(INT(spotify_top_songs_audio_features[[#This Row],[duration_ms]]/1000),60))</f>
        <v>3:4</v>
      </c>
      <c r="AA642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420" t="str">
        <f>spotify_top_songs_audio_features[[#This Row],[track_name]]</f>
        <v>Sleigh Ride</v>
      </c>
    </row>
    <row r="6421" spans="1:28" x14ac:dyDescent="0.25">
      <c r="A6421" t="s">
        <v>5399</v>
      </c>
      <c r="B6421" t="s">
        <v>1643</v>
      </c>
      <c r="C6421" t="s">
        <v>5400</v>
      </c>
      <c r="D6421" t="s">
        <v>96</v>
      </c>
      <c r="E6421" t="s">
        <v>97</v>
      </c>
      <c r="F6421" t="s">
        <v>32</v>
      </c>
      <c r="G6421" t="s">
        <v>25</v>
      </c>
      <c r="H6421">
        <v>803</v>
      </c>
      <c r="I6421">
        <v>789</v>
      </c>
      <c r="J6421">
        <v>383</v>
      </c>
      <c r="K6421" t="s">
        <v>5401</v>
      </c>
      <c r="L6421">
        <v>0</v>
      </c>
      <c r="M6421">
        <v>378</v>
      </c>
      <c r="N6421">
        <v>647</v>
      </c>
      <c r="O6421">
        <v>-3434</v>
      </c>
      <c r="P6421">
        <v>119999</v>
      </c>
      <c r="Q6421">
        <v>106021</v>
      </c>
      <c r="R6421">
        <v>1</v>
      </c>
      <c r="S6421">
        <v>3592368</v>
      </c>
      <c r="U6421" t="str">
        <f>IFERROR(LEFT(spotify_top_songs_audio_features[[#This Row],[artist_names]],SEARCH(",",spotify_top_songs_audio_features[[#This Row],[artist_names]])-1),spotify_top_songs_audio_features[[#This Row],[artist_names]])</f>
        <v>Lil Pump</v>
      </c>
      <c r="V6421" t="str">
        <f>IFERROR(MID(spotify_top_songs_audio_features[[#This Row],[artist_names]],SEARCH(",",spotify_top_songs_audio_features[[#This Row],[artist_names]])+2,99),"")</f>
        <v/>
      </c>
      <c r="W6421" t="str">
        <f>spotify_top_songs_audio_features[[#This Row],[source]]</f>
        <v>Warner Records</v>
      </c>
      <c r="X6421" s="1">
        <f>spotify_top_songs_audio_features[[#This Row],[streams]]</f>
        <v>3592368</v>
      </c>
      <c r="Y6421" t="str">
        <f>IF(Tabela2[[#This Row],[feat]]="","","Feat")</f>
        <v/>
      </c>
      <c r="Z6421" s="17" t="str">
        <f>CONCATENATE(INT(spotify_top_songs_audio_features[[#This Row],[duration_ms]]/(60*1000)),":",MOD(INT(spotify_top_songs_audio_features[[#This Row],[duration_ms]]/1000),60))</f>
        <v>1:46</v>
      </c>
      <c r="AA642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421" t="str">
        <f>spotify_top_songs_audio_features[[#This Row],[track_name]]</f>
        <v>Boss</v>
      </c>
    </row>
    <row r="6422" spans="1:28" x14ac:dyDescent="0.25">
      <c r="A6422" t="s">
        <v>614</v>
      </c>
      <c r="B6422" t="s">
        <v>615</v>
      </c>
      <c r="C6422" t="s">
        <v>616</v>
      </c>
      <c r="D6422" t="s">
        <v>506</v>
      </c>
      <c r="E6422" t="s">
        <v>31</v>
      </c>
      <c r="F6422" t="s">
        <v>32</v>
      </c>
      <c r="G6422" t="s">
        <v>25</v>
      </c>
      <c r="H6422">
        <v>738</v>
      </c>
      <c r="I6422">
        <v>525</v>
      </c>
      <c r="J6422">
        <v>371</v>
      </c>
      <c r="K6422" t="s">
        <v>617</v>
      </c>
      <c r="L6422">
        <v>0</v>
      </c>
      <c r="M6422">
        <v>351</v>
      </c>
      <c r="N6422">
        <v>13</v>
      </c>
      <c r="O6422">
        <v>-6298</v>
      </c>
      <c r="P6422">
        <v>124008</v>
      </c>
      <c r="Q6422">
        <v>189440</v>
      </c>
      <c r="R6422">
        <v>1</v>
      </c>
      <c r="S6422">
        <v>3580700</v>
      </c>
      <c r="U6422" t="str">
        <f>IFERROR(LEFT(spotify_top_songs_audio_features[[#This Row],[artist_names]],SEARCH(",",spotify_top_songs_audio_features[[#This Row],[artist_names]])-1),spotify_top_songs_audio_features[[#This Row],[artist_names]])</f>
        <v>Fifth Harmony</v>
      </c>
      <c r="V6422" t="str">
        <f>IFERROR(MID(spotify_top_songs_audio_features[[#This Row],[artist_names]],SEARCH(",",spotify_top_songs_audio_features[[#This Row],[artist_names]])+2,99),"")</f>
        <v/>
      </c>
      <c r="W6422" t="str">
        <f>spotify_top_songs_audio_features[[#This Row],[source]]</f>
        <v>Syco Music/Epic</v>
      </c>
      <c r="X6422" s="1">
        <f>spotify_top_songs_audio_features[[#This Row],[streams]]</f>
        <v>3580700</v>
      </c>
      <c r="Y6422" t="str">
        <f>IF(Tabela2[[#This Row],[feat]]="","","Feat")</f>
        <v/>
      </c>
      <c r="Z6422" s="17" t="str">
        <f>CONCATENATE(INT(spotify_top_songs_audio_features[[#This Row],[duration_ms]]/(60*1000)),":",MOD(INT(spotify_top_songs_audio_features[[#This Row],[duration_ms]]/1000),60))</f>
        <v>3:9</v>
      </c>
      <c r="AA642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22" t="str">
        <f>spotify_top_songs_audio_features[[#This Row],[track_name]]</f>
        <v>Angel</v>
      </c>
    </row>
    <row r="6423" spans="1:28" x14ac:dyDescent="0.25">
      <c r="A6423" t="s">
        <v>14741</v>
      </c>
      <c r="B6423" t="s">
        <v>149</v>
      </c>
      <c r="C6423" t="s">
        <v>14742</v>
      </c>
      <c r="D6423" t="s">
        <v>151</v>
      </c>
      <c r="E6423" t="s">
        <v>31</v>
      </c>
      <c r="F6423" t="s">
        <v>24</v>
      </c>
      <c r="G6423" t="s">
        <v>25</v>
      </c>
      <c r="H6423">
        <v>502</v>
      </c>
      <c r="I6423">
        <v>32</v>
      </c>
      <c r="J6423">
        <v>342</v>
      </c>
      <c r="K6423" t="s">
        <v>13562</v>
      </c>
      <c r="L6423">
        <v>0</v>
      </c>
      <c r="M6423">
        <v>113</v>
      </c>
      <c r="N6423">
        <v>337</v>
      </c>
      <c r="O6423">
        <v>-795</v>
      </c>
      <c r="P6423">
        <v>129356</v>
      </c>
      <c r="Q6423">
        <v>209380</v>
      </c>
      <c r="R6423">
        <v>1</v>
      </c>
      <c r="S6423">
        <v>3575404</v>
      </c>
      <c r="U6423" t="str">
        <f>IFERROR(LEFT(spotify_top_songs_audio_features[[#This Row],[artist_names]],SEARCH(",",spotify_top_songs_audio_features[[#This Row],[artist_names]])-1),spotify_top_songs_audio_features[[#This Row],[artist_names]])</f>
        <v>Sam Smith</v>
      </c>
      <c r="V6423" t="str">
        <f>IFERROR(MID(spotify_top_songs_audio_features[[#This Row],[artist_names]],SEARCH(",",spotify_top_songs_audio_features[[#This Row],[artist_names]])+2,99),"")</f>
        <v/>
      </c>
      <c r="W6423" t="str">
        <f>spotify_top_songs_audio_features[[#This Row],[source]]</f>
        <v>Capitol</v>
      </c>
      <c r="X6423" s="1">
        <f>spotify_top_songs_audio_features[[#This Row],[streams]]</f>
        <v>3575404</v>
      </c>
      <c r="Y6423" t="str">
        <f>IF(Tabela2[[#This Row],[feat]]="","","Feat")</f>
        <v/>
      </c>
      <c r="Z6423" s="17" t="str">
        <f>CONCATENATE(INT(spotify_top_songs_audio_features[[#This Row],[duration_ms]]/(60*1000)),":",MOD(INT(spotify_top_songs_audio_features[[#This Row],[duration_ms]]/1000),60))</f>
        <v>3:29</v>
      </c>
      <c r="AA642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23" t="str">
        <f>spotify_top_songs_audio_features[[#This Row],[track_name]]</f>
        <v>One Day At A Time</v>
      </c>
    </row>
    <row r="6424" spans="1:28" x14ac:dyDescent="0.25">
      <c r="A6424" t="s">
        <v>12023</v>
      </c>
      <c r="B6424" t="s">
        <v>3528</v>
      </c>
      <c r="C6424" t="s">
        <v>12024</v>
      </c>
      <c r="D6424" t="s">
        <v>210</v>
      </c>
      <c r="E6424" t="s">
        <v>86</v>
      </c>
      <c r="F6424" t="s">
        <v>32</v>
      </c>
      <c r="G6424" t="s">
        <v>25</v>
      </c>
      <c r="H6424">
        <v>721</v>
      </c>
      <c r="I6424">
        <v>613</v>
      </c>
      <c r="J6424">
        <v>332</v>
      </c>
      <c r="K6424" t="s">
        <v>12025</v>
      </c>
      <c r="L6424">
        <v>2.5500000000000002E-4</v>
      </c>
      <c r="M6424">
        <v>125</v>
      </c>
      <c r="N6424">
        <v>665</v>
      </c>
      <c r="O6424">
        <v>-7051</v>
      </c>
      <c r="P6424">
        <v>124012</v>
      </c>
      <c r="Q6424">
        <v>223814</v>
      </c>
      <c r="R6424">
        <v>1</v>
      </c>
      <c r="S6424">
        <v>3571602</v>
      </c>
      <c r="U6424" t="str">
        <f>IFERROR(LEFT(spotify_top_songs_audio_features[[#This Row],[artist_names]],SEARCH(",",spotify_top_songs_audio_features[[#This Row],[artist_names]])-1),spotify_top_songs_audio_features[[#This Row],[artist_names]])</f>
        <v>Niall Horan</v>
      </c>
      <c r="V6424" t="str">
        <f>IFERROR(MID(spotify_top_songs_audio_features[[#This Row],[artist_names]],SEARCH(",",spotify_top_songs_audio_features[[#This Row],[artist_names]])+2,99),"")</f>
        <v/>
      </c>
      <c r="W6424" t="str">
        <f>spotify_top_songs_audio_features[[#This Row],[source]]</f>
        <v>Capitol Records (US1A)</v>
      </c>
      <c r="X6424" s="1">
        <f>spotify_top_songs_audio_features[[#This Row],[streams]]</f>
        <v>3571602</v>
      </c>
      <c r="Y6424" t="str">
        <f>IF(Tabela2[[#This Row],[feat]]="","","Feat")</f>
        <v/>
      </c>
      <c r="Z6424" s="17" t="str">
        <f>CONCATENATE(INT(spotify_top_songs_audio_features[[#This Row],[duration_ms]]/(60*1000)),":",MOD(INT(spotify_top_songs_audio_features[[#This Row],[duration_ms]]/1000),60))</f>
        <v>3:43</v>
      </c>
      <c r="AA642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424" t="str">
        <f>spotify_top_songs_audio_features[[#This Row],[track_name]]</f>
        <v>On The Loose</v>
      </c>
    </row>
    <row r="6425" spans="1:28" x14ac:dyDescent="0.25">
      <c r="A6425" t="s">
        <v>14949</v>
      </c>
      <c r="B6425" t="s">
        <v>687</v>
      </c>
      <c r="C6425" t="s">
        <v>14950</v>
      </c>
      <c r="D6425" t="s">
        <v>30</v>
      </c>
      <c r="E6425" t="s">
        <v>23</v>
      </c>
      <c r="F6425" t="s">
        <v>24</v>
      </c>
      <c r="G6425" t="s">
        <v>25</v>
      </c>
      <c r="H6425">
        <v>837</v>
      </c>
      <c r="I6425">
        <v>84</v>
      </c>
      <c r="J6425">
        <v>239</v>
      </c>
      <c r="K6425" t="s">
        <v>13099</v>
      </c>
      <c r="L6425">
        <v>0</v>
      </c>
      <c r="M6425">
        <v>329</v>
      </c>
      <c r="N6425">
        <v>691</v>
      </c>
      <c r="O6425">
        <v>-4293</v>
      </c>
      <c r="P6425">
        <v>135009</v>
      </c>
      <c r="Q6425">
        <v>400013</v>
      </c>
      <c r="R6425">
        <v>1</v>
      </c>
      <c r="S6425">
        <v>3557778</v>
      </c>
      <c r="U6425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425" t="str">
        <f>IFERROR(MID(spotify_top_songs_audio_features[[#This Row],[artist_names]],SEARCH(",",spotify_top_songs_audio_features[[#This Row],[artist_names]])+2,99),"")</f>
        <v/>
      </c>
      <c r="W6425" t="str">
        <f>spotify_top_songs_audio_features[[#This Row],[source]]</f>
        <v>Def Jam Recordings</v>
      </c>
      <c r="X6425" s="1">
        <f>spotify_top_songs_audio_features[[#This Row],[streams]]</f>
        <v>3557778</v>
      </c>
      <c r="Y6425" t="str">
        <f>IF(Tabela2[[#This Row],[feat]]="","","Feat")</f>
        <v/>
      </c>
      <c r="Z6425" s="17" t="str">
        <f>CONCATENATE(INT(spotify_top_songs_audio_features[[#This Row],[duration_ms]]/(60*1000)),":",MOD(INT(spotify_top_songs_audio_features[[#This Row],[duration_ms]]/1000),60))</f>
        <v>6:40</v>
      </c>
      <c r="AA642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25" t="str">
        <f>spotify_top_songs_audio_features[[#This Row],[track_name]]</f>
        <v>Take It Back</v>
      </c>
    </row>
    <row r="6426" spans="1:28" x14ac:dyDescent="0.25">
      <c r="A6426" t="s">
        <v>3640</v>
      </c>
      <c r="B6426" t="s">
        <v>2232</v>
      </c>
      <c r="C6426" t="s">
        <v>3641</v>
      </c>
      <c r="D6426" t="s">
        <v>2234</v>
      </c>
      <c r="E6426" t="s">
        <v>23</v>
      </c>
      <c r="F6426" t="s">
        <v>24</v>
      </c>
      <c r="G6426" t="s">
        <v>25</v>
      </c>
      <c r="H6426">
        <v>325</v>
      </c>
      <c r="I6426">
        <v>271</v>
      </c>
      <c r="J6426">
        <v>418</v>
      </c>
      <c r="K6426" t="s">
        <v>3642</v>
      </c>
      <c r="L6426">
        <v>0</v>
      </c>
      <c r="M6426">
        <v>301</v>
      </c>
      <c r="N6426">
        <v>279</v>
      </c>
      <c r="O6426">
        <v>-8069</v>
      </c>
      <c r="P6426">
        <v>71855</v>
      </c>
      <c r="Q6426">
        <v>216611</v>
      </c>
      <c r="R6426">
        <v>1</v>
      </c>
      <c r="S6426">
        <v>3534516</v>
      </c>
      <c r="U6426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6426" t="str">
        <f>IFERROR(MID(spotify_top_songs_audio_features[[#This Row],[artist_names]],SEARCH(",",spotify_top_songs_audio_features[[#This Row],[artist_names]])+2,99),"")</f>
        <v/>
      </c>
      <c r="W6426" t="str">
        <f>spotify_top_songs_audio_features[[#This Row],[source]]</f>
        <v>Universal Music New Zealand Limited</v>
      </c>
      <c r="X6426" s="1">
        <f>spotify_top_songs_audio_features[[#This Row],[streams]]</f>
        <v>3534516</v>
      </c>
      <c r="Y6426" t="str">
        <f>IF(Tabela2[[#This Row],[feat]]="","","Feat")</f>
        <v/>
      </c>
      <c r="Z6426" s="17" t="str">
        <f>CONCATENATE(INT(spotify_top_songs_audio_features[[#This Row],[duration_ms]]/(60*1000)),":",MOD(INT(spotify_top_songs_audio_features[[#This Row],[duration_ms]]/1000),60))</f>
        <v>3:36</v>
      </c>
      <c r="AA642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26" t="str">
        <f>spotify_top_songs_audio_features[[#This Row],[track_name]]</f>
        <v>Writer In The Dark</v>
      </c>
    </row>
    <row r="6427" spans="1:28" x14ac:dyDescent="0.25">
      <c r="A6427" t="s">
        <v>5306</v>
      </c>
      <c r="B6427" t="s">
        <v>5307</v>
      </c>
      <c r="C6427" t="s">
        <v>5308</v>
      </c>
      <c r="D6427" t="s">
        <v>282</v>
      </c>
      <c r="E6427" t="s">
        <v>113</v>
      </c>
      <c r="F6427" t="s">
        <v>24</v>
      </c>
      <c r="G6427" t="s">
        <v>25</v>
      </c>
      <c r="H6427">
        <v>48</v>
      </c>
      <c r="I6427">
        <v>61</v>
      </c>
      <c r="J6427">
        <v>305</v>
      </c>
      <c r="K6427" t="s">
        <v>5309</v>
      </c>
      <c r="L6427">
        <v>0</v>
      </c>
      <c r="M6427">
        <v>313</v>
      </c>
      <c r="N6427">
        <v>297</v>
      </c>
      <c r="O6427">
        <v>-7042</v>
      </c>
      <c r="P6427">
        <v>90034</v>
      </c>
      <c r="Q6427">
        <v>255653</v>
      </c>
      <c r="R6427">
        <v>1</v>
      </c>
      <c r="S6427">
        <v>3532557</v>
      </c>
      <c r="U6427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6427" t="str">
        <f>IFERROR(MID(spotify_top_songs_audio_features[[#This Row],[artist_names]],SEARCH(",",spotify_top_songs_audio_features[[#This Row],[artist_names]])+2,99),"")</f>
        <v>The Creator, Frank Ocean, Steve Lacy</v>
      </c>
      <c r="W6427" t="str">
        <f>spotify_top_songs_audio_features[[#This Row],[source]]</f>
        <v>Columbia</v>
      </c>
      <c r="X6427" s="1">
        <f>spotify_top_songs_audio_features[[#This Row],[streams]]</f>
        <v>3532557</v>
      </c>
      <c r="Y6427" t="str">
        <f>IF(Tabela2[[#This Row],[feat]]="","","Feat")</f>
        <v>Feat</v>
      </c>
      <c r="Z6427" s="17" t="str">
        <f>CONCATENATE(INT(spotify_top_songs_audio_features[[#This Row],[duration_ms]]/(60*1000)),":",MOD(INT(spotify_top_songs_audio_features[[#This Row],[duration_ms]]/1000),60))</f>
        <v>4:15</v>
      </c>
      <c r="AA642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27" t="str">
        <f>spotify_top_songs_audio_features[[#This Row],[track_name]]</f>
        <v>911 / Mr. Lonely (feat. Frank Ocean &amp; Steve Lacy)</v>
      </c>
    </row>
    <row r="6428" spans="1:28" x14ac:dyDescent="0.25">
      <c r="A6428" t="s">
        <v>6951</v>
      </c>
      <c r="B6428" t="s">
        <v>6952</v>
      </c>
      <c r="C6428" t="s">
        <v>6953</v>
      </c>
      <c r="D6428" t="s">
        <v>6268</v>
      </c>
      <c r="E6428" t="s">
        <v>43</v>
      </c>
      <c r="F6428" t="s">
        <v>32</v>
      </c>
      <c r="G6428" t="s">
        <v>25</v>
      </c>
      <c r="H6428">
        <v>664</v>
      </c>
      <c r="I6428">
        <v>738</v>
      </c>
      <c r="J6428">
        <v>338</v>
      </c>
      <c r="K6428" t="s">
        <v>1473</v>
      </c>
      <c r="L6428">
        <v>5.7499999999999999E-3</v>
      </c>
      <c r="M6428">
        <v>135</v>
      </c>
      <c r="N6428">
        <v>203</v>
      </c>
      <c r="O6428">
        <v>-4095</v>
      </c>
      <c r="P6428">
        <v>119973</v>
      </c>
      <c r="Q6428">
        <v>193962</v>
      </c>
      <c r="R6428">
        <v>1</v>
      </c>
      <c r="S6428">
        <v>3508716</v>
      </c>
      <c r="U6428" t="str">
        <f>IFERROR(LEFT(spotify_top_songs_audio_features[[#This Row],[artist_names]],SEARCH(",",spotify_top_songs_audio_features[[#This Row],[artist_names]])-1),spotify_top_songs_audio_features[[#This Row],[artist_names]])</f>
        <v>Noah Cyrus</v>
      </c>
      <c r="V6428" t="str">
        <f>IFERROR(MID(spotify_top_songs_audio_features[[#This Row],[artist_names]],SEARCH(",",spotify_top_songs_audio_features[[#This Row],[artist_names]])+2,99),"")</f>
        <v>XXXTENTACION</v>
      </c>
      <c r="W6428" t="str">
        <f>spotify_top_songs_audio_features[[#This Row],[source]]</f>
        <v>Records Label, LLC</v>
      </c>
      <c r="X6428" s="1">
        <f>spotify_top_songs_audio_features[[#This Row],[streams]]</f>
        <v>3508716</v>
      </c>
      <c r="Y6428" t="str">
        <f>IF(Tabela2[[#This Row],[feat]]="","","Feat")</f>
        <v>Feat</v>
      </c>
      <c r="Z6428" s="17" t="str">
        <f>CONCATENATE(INT(spotify_top_songs_audio_features[[#This Row],[duration_ms]]/(60*1000)),":",MOD(INT(spotify_top_songs_audio_features[[#This Row],[duration_ms]]/1000),60))</f>
        <v>3:13</v>
      </c>
      <c r="AA642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428" t="str">
        <f>spotify_top_songs_audio_features[[#This Row],[track_name]]</f>
        <v>Again (feat. XXXTENTACION)</v>
      </c>
    </row>
    <row r="6429" spans="1:28" x14ac:dyDescent="0.25">
      <c r="A6429" t="s">
        <v>10489</v>
      </c>
      <c r="B6429" t="s">
        <v>10490</v>
      </c>
      <c r="C6429" t="s">
        <v>10491</v>
      </c>
      <c r="D6429" t="s">
        <v>10492</v>
      </c>
      <c r="E6429" t="s">
        <v>31</v>
      </c>
      <c r="F6429" t="s">
        <v>24</v>
      </c>
      <c r="G6429" t="s">
        <v>25</v>
      </c>
      <c r="H6429">
        <v>631</v>
      </c>
      <c r="I6429">
        <v>54</v>
      </c>
      <c r="J6429">
        <v>257</v>
      </c>
      <c r="K6429" t="s">
        <v>2771</v>
      </c>
      <c r="L6429">
        <v>5.8699999999999996E-4</v>
      </c>
      <c r="M6429">
        <v>711</v>
      </c>
      <c r="N6429">
        <v>814</v>
      </c>
      <c r="O6429">
        <v>-5742</v>
      </c>
      <c r="P6429">
        <v>112868</v>
      </c>
      <c r="Q6429">
        <v>201827</v>
      </c>
      <c r="R6429">
        <v>1</v>
      </c>
      <c r="S6429">
        <v>3488062</v>
      </c>
      <c r="U6429" t="str">
        <f>IFERROR(LEFT(spotify_top_songs_audio_features[[#This Row],[artist_names]],SEARCH(",",spotify_top_songs_audio_features[[#This Row],[artist_names]])-1),spotify_top_songs_audio_features[[#This Row],[artist_names]])</f>
        <v>Nick Jonas</v>
      </c>
      <c r="V6429" t="str">
        <f>IFERROR(MID(spotify_top_songs_audio_features[[#This Row],[artist_names]],SEARCH(",",spotify_top_songs_audio_features[[#This Row],[artist_names]])+2,99),"")</f>
        <v>Anne-Marie, Mike Posner</v>
      </c>
      <c r="W6429" t="str">
        <f>spotify_top_songs_audio_features[[#This Row],[source]]</f>
        <v>Safehouse Records / Island Records</v>
      </c>
      <c r="X6429" s="1">
        <f>spotify_top_songs_audio_features[[#This Row],[streams]]</f>
        <v>3488062</v>
      </c>
      <c r="Y6429" t="str">
        <f>IF(Tabela2[[#This Row],[feat]]="","","Feat")</f>
        <v>Feat</v>
      </c>
      <c r="Z6429" s="17" t="str">
        <f>CONCATENATE(INT(spotify_top_songs_audio_features[[#This Row],[duration_ms]]/(60*1000)),":",MOD(INT(spotify_top_songs_audio_features[[#This Row],[duration_ms]]/1000),60))</f>
        <v>3:21</v>
      </c>
      <c r="AA642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29" t="str">
        <f>spotify_top_songs_audio_features[[#This Row],[track_name]]</f>
        <v>Remember I Told You</v>
      </c>
    </row>
    <row r="6430" spans="1:28" x14ac:dyDescent="0.25">
      <c r="A6430" t="s">
        <v>6983</v>
      </c>
      <c r="B6430" t="s">
        <v>125</v>
      </c>
      <c r="C6430" t="s">
        <v>6984</v>
      </c>
      <c r="D6430" t="s">
        <v>127</v>
      </c>
      <c r="E6430" t="s">
        <v>177</v>
      </c>
      <c r="F6430" t="s">
        <v>24</v>
      </c>
      <c r="G6430" t="s">
        <v>25</v>
      </c>
      <c r="H6430">
        <v>667</v>
      </c>
      <c r="I6430">
        <v>889</v>
      </c>
      <c r="J6430">
        <v>918</v>
      </c>
      <c r="K6430" t="s">
        <v>6985</v>
      </c>
      <c r="L6430">
        <v>0</v>
      </c>
      <c r="M6430">
        <v>816</v>
      </c>
      <c r="N6430">
        <v>541</v>
      </c>
      <c r="O6430">
        <v>-4851</v>
      </c>
      <c r="P6430">
        <v>169959</v>
      </c>
      <c r="Q6430">
        <v>238193</v>
      </c>
      <c r="R6430">
        <v>1</v>
      </c>
      <c r="S6430">
        <v>3482941</v>
      </c>
      <c r="U6430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430" t="str">
        <f>IFERROR(MID(spotify_top_songs_audio_features[[#This Row],[artist_names]],SEARCH(",",spotify_top_songs_audio_features[[#This Row],[artist_names]])+2,99),"")</f>
        <v/>
      </c>
      <c r="W6430" t="str">
        <f>spotify_top_songs_audio_features[[#This Row],[source]]</f>
        <v>BIGHIT MUSIC</v>
      </c>
      <c r="X6430" s="1">
        <f>spotify_top_songs_audio_features[[#This Row],[streams]]</f>
        <v>3482941</v>
      </c>
      <c r="Y6430" t="str">
        <f>IF(Tabela2[[#This Row],[feat]]="","","Feat")</f>
        <v/>
      </c>
      <c r="Z6430" s="17" t="str">
        <f>CONCATENATE(INT(spotify_top_songs_audio_features[[#This Row],[duration_ms]]/(60*1000)),":",MOD(INT(spotify_top_songs_audio_features[[#This Row],[duration_ms]]/1000),60))</f>
        <v>3:58</v>
      </c>
      <c r="AA643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430" t="str">
        <f>spotify_top_songs_audio_features[[#This Row],[track_name]]</f>
        <v>MIC Drop</v>
      </c>
    </row>
    <row r="6431" spans="1:28" x14ac:dyDescent="0.25">
      <c r="A6431" t="s">
        <v>6748</v>
      </c>
      <c r="B6431" t="s">
        <v>6749</v>
      </c>
      <c r="C6431" t="s">
        <v>6750</v>
      </c>
      <c r="D6431" t="s">
        <v>2413</v>
      </c>
      <c r="E6431" t="s">
        <v>70</v>
      </c>
      <c r="F6431" t="s">
        <v>24</v>
      </c>
      <c r="G6431" t="s">
        <v>152</v>
      </c>
      <c r="H6431">
        <v>745</v>
      </c>
      <c r="I6431">
        <v>605</v>
      </c>
      <c r="J6431">
        <v>492</v>
      </c>
      <c r="K6431" t="s">
        <v>6751</v>
      </c>
      <c r="L6431">
        <v>9.2800000000000001E-4</v>
      </c>
      <c r="M6431">
        <v>136</v>
      </c>
      <c r="N6431">
        <v>164</v>
      </c>
      <c r="O6431">
        <v>-6333</v>
      </c>
      <c r="P6431">
        <v>110979</v>
      </c>
      <c r="Q6431">
        <v>212027</v>
      </c>
      <c r="R6431">
        <v>12</v>
      </c>
      <c r="S6431">
        <v>3465934</v>
      </c>
      <c r="U6431" t="str">
        <f>IFERROR(LEFT(spotify_top_songs_audio_features[[#This Row],[artist_names]],SEARCH(",",spotify_top_songs_audio_features[[#This Row],[artist_names]])-1),spotify_top_songs_audio_features[[#This Row],[artist_names]])</f>
        <v>blackbear</v>
      </c>
      <c r="V6431" t="str">
        <f>IFERROR(MID(spotify_top_songs_audio_features[[#This Row],[artist_names]],SEARCH(",",spotify_top_songs_audio_features[[#This Row],[artist_names]])+2,99),"")</f>
        <v/>
      </c>
      <c r="W6431" t="str">
        <f>spotify_top_songs_audio_features[[#This Row],[source]]</f>
        <v>Alamo</v>
      </c>
      <c r="X6431" s="1">
        <f>spotify_top_songs_audio_features[[#This Row],[streams]]</f>
        <v>3465934</v>
      </c>
      <c r="Y6431" t="str">
        <f>IF(Tabela2[[#This Row],[feat]]="","","Feat")</f>
        <v/>
      </c>
      <c r="Z6431" s="17" t="str">
        <f>CONCATENATE(INT(spotify_top_songs_audio_features[[#This Row],[duration_ms]]/(60*1000)),":",MOD(INT(spotify_top_songs_audio_features[[#This Row],[duration_ms]]/1000),60))</f>
        <v>3:32</v>
      </c>
      <c r="AA643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431" t="str">
        <f>spotify_top_songs_audio_features[[#This Row],[track_name]]</f>
        <v>do re mi</v>
      </c>
    </row>
    <row r="6432" spans="1:28" x14ac:dyDescent="0.25">
      <c r="A6432" t="s">
        <v>2715</v>
      </c>
      <c r="B6432" t="s">
        <v>2716</v>
      </c>
      <c r="C6432" t="s">
        <v>2717</v>
      </c>
      <c r="D6432" t="s">
        <v>2718</v>
      </c>
      <c r="E6432" t="s">
        <v>469</v>
      </c>
      <c r="F6432" t="s">
        <v>32</v>
      </c>
      <c r="G6432" t="s">
        <v>25</v>
      </c>
      <c r="H6432">
        <v>814</v>
      </c>
      <c r="I6432">
        <v>653</v>
      </c>
      <c r="J6432">
        <v>359</v>
      </c>
      <c r="K6432" t="s">
        <v>2719</v>
      </c>
      <c r="L6432">
        <v>0</v>
      </c>
      <c r="M6432">
        <v>876</v>
      </c>
      <c r="N6432">
        <v>706</v>
      </c>
      <c r="O6432">
        <v>-2</v>
      </c>
      <c r="P6432">
        <v>130099</v>
      </c>
      <c r="Q6432">
        <v>228923</v>
      </c>
      <c r="R6432">
        <v>1</v>
      </c>
      <c r="S6432">
        <v>3457583</v>
      </c>
      <c r="U6432" t="str">
        <f>IFERROR(LEFT(spotify_top_songs_audio_features[[#This Row],[artist_names]],SEARCH(",",spotify_top_songs_audio_features[[#This Row],[artist_names]])-1),spotify_top_songs_audio_features[[#This Row],[artist_names]])</f>
        <v>MC's Jhowzinho &amp; Kadinho</v>
      </c>
      <c r="V6432" t="str">
        <f>IFERROR(MID(spotify_top_songs_audio_features[[#This Row],[artist_names]],SEARCH(",",spotify_top_songs_audio_features[[#This Row],[artist_names]])+2,99),"")</f>
        <v/>
      </c>
      <c r="W6432" t="str">
        <f>spotify_top_songs_audio_features[[#This Row],[source]]</f>
        <v>Warner Music Brasil sob licenciamento exclusivo da Play Produtora e Start Music</v>
      </c>
      <c r="X6432" s="1">
        <f>spotify_top_songs_audio_features[[#This Row],[streams]]</f>
        <v>3457583</v>
      </c>
      <c r="Y6432" t="str">
        <f>IF(Tabela2[[#This Row],[feat]]="","","Feat")</f>
        <v/>
      </c>
      <c r="Z6432" s="17" t="str">
        <f>CONCATENATE(INT(spotify_top_songs_audio_features[[#This Row],[duration_ms]]/(60*1000)),":",MOD(INT(spotify_top_songs_audio_features[[#This Row],[duration_ms]]/1000),60))</f>
        <v>3:48</v>
      </c>
      <c r="AA643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432" t="str">
        <f>spotify_top_songs_audio_features[[#This Row],[track_name]]</f>
        <v>Agora Vai Sentar</v>
      </c>
    </row>
    <row r="6433" spans="1:28" x14ac:dyDescent="0.25">
      <c r="A6433" t="s">
        <v>17494</v>
      </c>
      <c r="B6433" t="s">
        <v>4561</v>
      </c>
      <c r="C6433" t="s">
        <v>17495</v>
      </c>
      <c r="D6433" t="s">
        <v>96</v>
      </c>
      <c r="E6433" t="s">
        <v>43</v>
      </c>
      <c r="F6433" t="s">
        <v>32</v>
      </c>
      <c r="G6433" t="s">
        <v>25</v>
      </c>
      <c r="H6433">
        <v>585</v>
      </c>
      <c r="I6433">
        <v>972</v>
      </c>
      <c r="J6433">
        <v>534</v>
      </c>
      <c r="K6433" t="s">
        <v>3187</v>
      </c>
      <c r="L6433">
        <v>0</v>
      </c>
      <c r="M6433">
        <v>707</v>
      </c>
      <c r="N6433">
        <v>585</v>
      </c>
      <c r="O6433">
        <v>-445</v>
      </c>
      <c r="P6433">
        <v>110006</v>
      </c>
      <c r="Q6433">
        <v>230253</v>
      </c>
      <c r="R6433">
        <v>1</v>
      </c>
      <c r="S6433">
        <v>3448519</v>
      </c>
      <c r="U6433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433" t="str">
        <f>IFERROR(MID(spotify_top_songs_audio_features[[#This Row],[artist_names]],SEARCH(",",spotify_top_songs_audio_features[[#This Row],[artist_names]])+2,99),"")</f>
        <v/>
      </c>
      <c r="W6433" t="str">
        <f>spotify_top_songs_audio_features[[#This Row],[source]]</f>
        <v>Warner Records</v>
      </c>
      <c r="X6433" s="1">
        <f>spotify_top_songs_audio_features[[#This Row],[streams]]</f>
        <v>3448519</v>
      </c>
      <c r="Y6433" t="str">
        <f>IF(Tabela2[[#This Row],[feat]]="","","Feat")</f>
        <v/>
      </c>
      <c r="Z6433" s="17" t="str">
        <f>CONCATENATE(INT(spotify_top_songs_audio_features[[#This Row],[duration_ms]]/(60*1000)),":",MOD(INT(spotify_top_songs_audio_features[[#This Row],[duration_ms]]/1000),60))</f>
        <v>3:50</v>
      </c>
      <c r="AA643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433" t="str">
        <f>spotify_top_songs_audio_features[[#This Row],[track_name]]</f>
        <v>BURN IT DOWN</v>
      </c>
    </row>
    <row r="6434" spans="1:28" x14ac:dyDescent="0.25">
      <c r="A6434" t="s">
        <v>8329</v>
      </c>
      <c r="B6434" t="s">
        <v>317</v>
      </c>
      <c r="C6434" t="s">
        <v>8330</v>
      </c>
      <c r="D6434" t="s">
        <v>319</v>
      </c>
      <c r="E6434" t="s">
        <v>70</v>
      </c>
      <c r="F6434" t="s">
        <v>24</v>
      </c>
      <c r="G6434" t="s">
        <v>25</v>
      </c>
      <c r="H6434">
        <v>774</v>
      </c>
      <c r="I6434">
        <v>709</v>
      </c>
      <c r="J6434">
        <v>465</v>
      </c>
      <c r="K6434" t="s">
        <v>8331</v>
      </c>
      <c r="L6434">
        <v>224</v>
      </c>
      <c r="M6434">
        <v>21</v>
      </c>
      <c r="N6434">
        <v>565</v>
      </c>
      <c r="O6434">
        <v>-6166</v>
      </c>
      <c r="P6434">
        <v>119982</v>
      </c>
      <c r="Q6434">
        <v>250000</v>
      </c>
      <c r="R6434">
        <v>1</v>
      </c>
      <c r="S6434">
        <v>3445230</v>
      </c>
      <c r="U6434" t="str">
        <f>IFERROR(LEFT(spotify_top_songs_audio_features[[#This Row],[artist_names]],SEARCH(",",spotify_top_songs_audio_features[[#This Row],[artist_names]])-1),spotify_top_songs_audio_features[[#This Row],[artist_names]])</f>
        <v>The xx</v>
      </c>
      <c r="V6434" t="str">
        <f>IFERROR(MID(spotify_top_songs_audio_features[[#This Row],[artist_names]],SEARCH(",",spotify_top_songs_audio_features[[#This Row],[artist_names]])+2,99),"")</f>
        <v/>
      </c>
      <c r="W6434" t="str">
        <f>spotify_top_songs_audio_features[[#This Row],[source]]</f>
        <v>Young</v>
      </c>
      <c r="X6434" s="1">
        <f>spotify_top_songs_audio_features[[#This Row],[streams]]</f>
        <v>3445230</v>
      </c>
      <c r="Y6434" t="str">
        <f>IF(Tabela2[[#This Row],[feat]]="","","Feat")</f>
        <v/>
      </c>
      <c r="Z6434" s="17" t="str">
        <f>CONCATENATE(INT(spotify_top_songs_audio_features[[#This Row],[duration_ms]]/(60*1000)),":",MOD(INT(spotify_top_songs_audio_features[[#This Row],[duration_ms]]/1000),60))</f>
        <v>4:10</v>
      </c>
      <c r="AA643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434" t="str">
        <f>spotify_top_songs_audio_features[[#This Row],[track_name]]</f>
        <v>Dangerous</v>
      </c>
    </row>
    <row r="6435" spans="1:28" x14ac:dyDescent="0.25">
      <c r="A6435" t="s">
        <v>15903</v>
      </c>
      <c r="B6435" t="s">
        <v>4561</v>
      </c>
      <c r="C6435" t="s">
        <v>15904</v>
      </c>
      <c r="D6435" t="s">
        <v>96</v>
      </c>
      <c r="E6435" t="s">
        <v>102</v>
      </c>
      <c r="F6435" t="s">
        <v>32</v>
      </c>
      <c r="G6435" t="s">
        <v>25</v>
      </c>
      <c r="H6435">
        <v>579</v>
      </c>
      <c r="I6435">
        <v>849</v>
      </c>
      <c r="J6435">
        <v>303</v>
      </c>
      <c r="K6435" t="s">
        <v>867</v>
      </c>
      <c r="L6435">
        <v>0</v>
      </c>
      <c r="M6435">
        <v>909</v>
      </c>
      <c r="N6435">
        <v>581</v>
      </c>
      <c r="O6435">
        <v>-5218</v>
      </c>
      <c r="P6435">
        <v>100021</v>
      </c>
      <c r="Q6435">
        <v>196907</v>
      </c>
      <c r="R6435">
        <v>1</v>
      </c>
      <c r="S6435">
        <v>3440595</v>
      </c>
      <c r="U6435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435" t="str">
        <f>IFERROR(MID(spotify_top_songs_audio_features[[#This Row],[artist_names]],SEARCH(",",spotify_top_songs_audio_features[[#This Row],[artist_names]])+2,99),"")</f>
        <v/>
      </c>
      <c r="W6435" t="str">
        <f>spotify_top_songs_audio_features[[#This Row],[source]]</f>
        <v>Warner Records</v>
      </c>
      <c r="X6435" s="1">
        <f>spotify_top_songs_audio_features[[#This Row],[streams]]</f>
        <v>3440595</v>
      </c>
      <c r="Y6435" t="str">
        <f>IF(Tabela2[[#This Row],[feat]]="","","Feat")</f>
        <v/>
      </c>
      <c r="Z6435" s="17" t="str">
        <f>CONCATENATE(INT(spotify_top_songs_audio_features[[#This Row],[duration_ms]]/(60*1000)),":",MOD(INT(spotify_top_songs_audio_features[[#This Row],[duration_ms]]/1000),60))</f>
        <v>3:16</v>
      </c>
      <c r="AA643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435" t="str">
        <f>spotify_top_songs_audio_features[[#This Row],[track_name]]</f>
        <v>Breaking the Habit</v>
      </c>
    </row>
    <row r="6436" spans="1:28" x14ac:dyDescent="0.25">
      <c r="A6436" t="s">
        <v>7432</v>
      </c>
      <c r="B6436" t="s">
        <v>325</v>
      </c>
      <c r="C6436" t="s">
        <v>735</v>
      </c>
      <c r="D6436" t="s">
        <v>22</v>
      </c>
      <c r="E6436" t="s">
        <v>102</v>
      </c>
      <c r="F6436" t="s">
        <v>24</v>
      </c>
      <c r="G6436" t="s">
        <v>25</v>
      </c>
      <c r="H6436">
        <v>548</v>
      </c>
      <c r="I6436">
        <v>873</v>
      </c>
      <c r="J6436">
        <v>618</v>
      </c>
      <c r="K6436" t="s">
        <v>7433</v>
      </c>
      <c r="L6436">
        <v>4.5500000000000002E-3</v>
      </c>
      <c r="M6436">
        <v>138</v>
      </c>
      <c r="N6436">
        <v>328</v>
      </c>
      <c r="O6436">
        <v>-4881</v>
      </c>
      <c r="P6436">
        <v>121918</v>
      </c>
      <c r="Q6436">
        <v>248773</v>
      </c>
      <c r="R6436">
        <v>2</v>
      </c>
      <c r="S6436">
        <v>3438591</v>
      </c>
      <c r="U6436" t="str">
        <f>IFERROR(LEFT(spotify_top_songs_audio_features[[#This Row],[artist_names]],SEARCH(",",spotify_top_songs_audio_features[[#This Row],[artist_names]])-1),spotify_top_songs_audio_features[[#This Row],[artist_names]])</f>
        <v>Miley Cyrus</v>
      </c>
      <c r="V6436" t="str">
        <f>IFERROR(MID(spotify_top_songs_audio_features[[#This Row],[artist_names]],SEARCH(",",spotify_top_songs_audio_features[[#This Row],[artist_names]])+2,99),"")</f>
        <v/>
      </c>
      <c r="W6436" t="str">
        <f>spotify_top_songs_audio_features[[#This Row],[source]]</f>
        <v>RCA Records Label</v>
      </c>
      <c r="X6436" s="1">
        <f>spotify_top_songs_audio_features[[#This Row],[streams]]</f>
        <v>3438591</v>
      </c>
      <c r="Y6436" t="str">
        <f>IF(Tabela2[[#This Row],[feat]]="","","Feat")</f>
        <v/>
      </c>
      <c r="Z6436" s="17" t="str">
        <f>CONCATENATE(INT(spotify_top_songs_audio_features[[#This Row],[duration_ms]]/(60*1000)),":",MOD(INT(spotify_top_songs_audio_features[[#This Row],[duration_ms]]/1000),60))</f>
        <v>4:8</v>
      </c>
      <c r="AA643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436" t="str">
        <f>spotify_top_songs_audio_features[[#This Row],[track_name]]</f>
        <v>Younger Now</v>
      </c>
    </row>
    <row r="6437" spans="1:28" x14ac:dyDescent="0.25">
      <c r="A6437" t="s">
        <v>17203</v>
      </c>
      <c r="B6437" t="s">
        <v>802</v>
      </c>
      <c r="C6437" t="s">
        <v>13287</v>
      </c>
      <c r="D6437" t="s">
        <v>804</v>
      </c>
      <c r="E6437" t="s">
        <v>31</v>
      </c>
      <c r="F6437" t="s">
        <v>24</v>
      </c>
      <c r="G6437" t="s">
        <v>25</v>
      </c>
      <c r="H6437">
        <v>736</v>
      </c>
      <c r="I6437">
        <v>72</v>
      </c>
      <c r="J6437">
        <v>514</v>
      </c>
      <c r="K6437" t="s">
        <v>4342</v>
      </c>
      <c r="L6437">
        <v>8.1399999999999997E-3</v>
      </c>
      <c r="M6437">
        <v>166</v>
      </c>
      <c r="N6437">
        <v>514</v>
      </c>
      <c r="O6437">
        <v>-5773</v>
      </c>
      <c r="P6437">
        <v>96991</v>
      </c>
      <c r="Q6437">
        <v>211758</v>
      </c>
      <c r="R6437">
        <v>1</v>
      </c>
      <c r="S6437">
        <v>3430714</v>
      </c>
      <c r="U6437" t="str">
        <f>IFERROR(LEFT(spotify_top_songs_audio_features[[#This Row],[artist_names]],SEARCH(",",spotify_top_songs_audio_features[[#This Row],[artist_names]])-1),spotify_top_songs_audio_features[[#This Row],[artist_names]])</f>
        <v>Astrid S</v>
      </c>
      <c r="V6437" t="str">
        <f>IFERROR(MID(spotify_top_songs_audio_features[[#This Row],[artist_names]],SEARCH(",",spotify_top_songs_audio_features[[#This Row],[artist_names]])+2,99),"")</f>
        <v/>
      </c>
      <c r="W6437" t="str">
        <f>spotify_top_songs_audio_features[[#This Row],[source]]</f>
        <v>Universal Music AS</v>
      </c>
      <c r="X6437" s="1">
        <f>spotify_top_songs_audio_features[[#This Row],[streams]]</f>
        <v>3430714</v>
      </c>
      <c r="Y6437" t="str">
        <f>IF(Tabela2[[#This Row],[feat]]="","","Feat")</f>
        <v/>
      </c>
      <c r="Z6437" s="17" t="str">
        <f>CONCATENATE(INT(spotify_top_songs_audio_features[[#This Row],[duration_ms]]/(60*1000)),":",MOD(INT(spotify_top_songs_audio_features[[#This Row],[duration_ms]]/1000),60))</f>
        <v>3:31</v>
      </c>
      <c r="AA643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37" t="str">
        <f>spotify_top_songs_audio_features[[#This Row],[track_name]]</f>
        <v>Breathe</v>
      </c>
    </row>
    <row r="6438" spans="1:28" x14ac:dyDescent="0.25">
      <c r="A6438" t="s">
        <v>6717</v>
      </c>
      <c r="B6438" t="s">
        <v>1668</v>
      </c>
      <c r="C6438" t="s">
        <v>6718</v>
      </c>
      <c r="D6438" t="s">
        <v>1306</v>
      </c>
      <c r="E6438" t="s">
        <v>177</v>
      </c>
      <c r="F6438" t="s">
        <v>24</v>
      </c>
      <c r="G6438" t="s">
        <v>25</v>
      </c>
      <c r="H6438">
        <v>753</v>
      </c>
      <c r="I6438">
        <v>732</v>
      </c>
      <c r="J6438">
        <v>562</v>
      </c>
      <c r="K6438" t="s">
        <v>128</v>
      </c>
      <c r="L6438">
        <v>0</v>
      </c>
      <c r="M6438">
        <v>265</v>
      </c>
      <c r="N6438">
        <v>325</v>
      </c>
      <c r="O6438">
        <v>-3619</v>
      </c>
      <c r="P6438">
        <v>120056</v>
      </c>
      <c r="Q6438">
        <v>233827</v>
      </c>
      <c r="R6438">
        <v>2</v>
      </c>
      <c r="S6438">
        <v>3424880</v>
      </c>
      <c r="U6438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6438" t="str">
        <f>IFERROR(MID(spotify_top_songs_audio_features[[#This Row],[artist_names]],SEARCH(",",spotify_top_songs_audio_features[[#This Row],[artist_names]])+2,99),"")</f>
        <v/>
      </c>
      <c r="W6438" t="str">
        <f>spotify_top_songs_audio_features[[#This Row],[source]]</f>
        <v>VP Records Corp/Dimelo Vi</v>
      </c>
      <c r="X6438" s="1">
        <f>spotify_top_songs_audio_features[[#This Row],[streams]]</f>
        <v>3424880</v>
      </c>
      <c r="Y6438" t="str">
        <f>IF(Tabela2[[#This Row],[feat]]="","","Feat")</f>
        <v/>
      </c>
      <c r="Z6438" s="17" t="str">
        <f>CONCATENATE(INT(spotify_top_songs_audio_features[[#This Row],[duration_ms]]/(60*1000)),":",MOD(INT(spotify_top_songs_audio_features[[#This Row],[duration_ms]]/1000),60))</f>
        <v>3:53</v>
      </c>
      <c r="AA643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438" t="str">
        <f>spotify_top_songs_audio_features[[#This Row],[track_name]]</f>
        <v>El Farsante</v>
      </c>
    </row>
    <row r="6439" spans="1:28" x14ac:dyDescent="0.25">
      <c r="A6439" t="s">
        <v>4725</v>
      </c>
      <c r="B6439" t="s">
        <v>4726</v>
      </c>
      <c r="C6439" t="s">
        <v>4727</v>
      </c>
      <c r="D6439" t="s">
        <v>282</v>
      </c>
      <c r="E6439" t="s">
        <v>70</v>
      </c>
      <c r="F6439" t="s">
        <v>24</v>
      </c>
      <c r="G6439" t="s">
        <v>25</v>
      </c>
      <c r="H6439">
        <v>706</v>
      </c>
      <c r="I6439">
        <v>485</v>
      </c>
      <c r="J6439">
        <v>331</v>
      </c>
      <c r="K6439" t="s">
        <v>4728</v>
      </c>
      <c r="L6439">
        <v>0</v>
      </c>
      <c r="M6439">
        <v>122</v>
      </c>
      <c r="N6439">
        <v>144</v>
      </c>
      <c r="O6439">
        <v>-9671</v>
      </c>
      <c r="P6439">
        <v>115414</v>
      </c>
      <c r="Q6439">
        <v>205093</v>
      </c>
      <c r="R6439">
        <v>1</v>
      </c>
      <c r="S6439">
        <v>3424032</v>
      </c>
      <c r="U6439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6439" t="str">
        <f>IFERROR(MID(spotify_top_songs_audio_features[[#This Row],[artist_names]],SEARCH(",",spotify_top_songs_audio_features[[#This Row],[artist_names]])+2,99),"")</f>
        <v>The Creator, A$AP Rocky</v>
      </c>
      <c r="W6439" t="str">
        <f>spotify_top_songs_audio_features[[#This Row],[source]]</f>
        <v>Columbia</v>
      </c>
      <c r="X6439" s="1">
        <f>spotify_top_songs_audio_features[[#This Row],[streams]]</f>
        <v>3424032</v>
      </c>
      <c r="Y6439" t="str">
        <f>IF(Tabela2[[#This Row],[feat]]="","","Feat")</f>
        <v>Feat</v>
      </c>
      <c r="Z6439" s="17" t="str">
        <f>CONCATENATE(INT(spotify_top_songs_audio_features[[#This Row],[duration_ms]]/(60*1000)),":",MOD(INT(spotify_top_songs_audio_features[[#This Row],[duration_ms]]/1000),60))</f>
        <v>3:25</v>
      </c>
      <c r="AA643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439" t="str">
        <f>spotify_top_songs_audio_features[[#This Row],[track_name]]</f>
        <v>Who Dat Boy (feat. A$AP Rocky)</v>
      </c>
    </row>
    <row r="6440" spans="1:28" x14ac:dyDescent="0.25">
      <c r="A6440" t="s">
        <v>6862</v>
      </c>
      <c r="B6440" t="s">
        <v>293</v>
      </c>
      <c r="C6440" t="s">
        <v>6863</v>
      </c>
      <c r="D6440" t="s">
        <v>85</v>
      </c>
      <c r="E6440" t="s">
        <v>177</v>
      </c>
      <c r="F6440" t="s">
        <v>32</v>
      </c>
      <c r="G6440" t="s">
        <v>25</v>
      </c>
      <c r="H6440">
        <v>652</v>
      </c>
      <c r="I6440">
        <v>462</v>
      </c>
      <c r="J6440">
        <v>487</v>
      </c>
      <c r="K6440" t="s">
        <v>245</v>
      </c>
      <c r="L6440">
        <v>226</v>
      </c>
      <c r="M6440">
        <v>107</v>
      </c>
      <c r="N6440">
        <v>265</v>
      </c>
      <c r="O6440">
        <v>-8683</v>
      </c>
      <c r="P6440">
        <v>114932</v>
      </c>
      <c r="Q6440">
        <v>164710</v>
      </c>
      <c r="R6440">
        <v>1</v>
      </c>
      <c r="S6440">
        <v>3413387</v>
      </c>
      <c r="U6440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6440" t="str">
        <f>IFERROR(MID(spotify_top_songs_audio_features[[#This Row],[artist_names]],SEARCH(",",spotify_top_songs_audio_features[[#This Row],[artist_names]])+2,99),"")</f>
        <v/>
      </c>
      <c r="W6440" t="str">
        <f>spotify_top_songs_audio_features[[#This Row],[source]]</f>
        <v>Polydor Records</v>
      </c>
      <c r="X6440" s="1">
        <f>spotify_top_songs_audio_features[[#This Row],[streams]]</f>
        <v>3413387</v>
      </c>
      <c r="Y6440" t="str">
        <f>IF(Tabela2[[#This Row],[feat]]="","","Feat")</f>
        <v/>
      </c>
      <c r="Z6440" s="17" t="str">
        <f>CONCATENATE(INT(spotify_top_songs_audio_features[[#This Row],[duration_ms]]/(60*1000)),":",MOD(INT(spotify_top_songs_audio_features[[#This Row],[duration_ms]]/1000),60))</f>
        <v>2:44</v>
      </c>
      <c r="AA644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440" t="str">
        <f>spotify_top_songs_audio_features[[#This Row],[track_name]]</f>
        <v>White Mustang</v>
      </c>
    </row>
    <row r="6441" spans="1:28" x14ac:dyDescent="0.25">
      <c r="A6441" t="s">
        <v>1750</v>
      </c>
      <c r="B6441" t="s">
        <v>1751</v>
      </c>
      <c r="C6441" t="s">
        <v>1752</v>
      </c>
      <c r="D6441" t="s">
        <v>1003</v>
      </c>
      <c r="E6441" t="s">
        <v>23</v>
      </c>
      <c r="F6441" t="s">
        <v>32</v>
      </c>
      <c r="G6441" t="s">
        <v>25</v>
      </c>
      <c r="H6441">
        <v>505</v>
      </c>
      <c r="I6441">
        <v>611</v>
      </c>
      <c r="J6441">
        <v>648</v>
      </c>
      <c r="K6441" t="s">
        <v>1753</v>
      </c>
      <c r="L6441">
        <v>0</v>
      </c>
      <c r="M6441">
        <v>108</v>
      </c>
      <c r="N6441">
        <v>176</v>
      </c>
      <c r="O6441">
        <v>-5976</v>
      </c>
      <c r="P6441">
        <v>85944</v>
      </c>
      <c r="Q6441">
        <v>210507</v>
      </c>
      <c r="R6441">
        <v>1</v>
      </c>
      <c r="S6441">
        <v>3409899</v>
      </c>
      <c r="U6441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6441" t="str">
        <f>IFERROR(MID(spotify_top_songs_audio_features[[#This Row],[artist_names]],SEARCH(",",spotify_top_songs_audio_features[[#This Row],[artist_names]])+2,99),"")</f>
        <v>Jeremih</v>
      </c>
      <c r="W6441" t="str">
        <f>spotify_top_songs_audio_features[[#This Row],[source]]</f>
        <v>Getting Out Our Dreams Inc. (G.O.O.D.) Music / IDJ</v>
      </c>
      <c r="X6441" s="1">
        <f>spotify_top_songs_audio_features[[#This Row],[streams]]</f>
        <v>3409899</v>
      </c>
      <c r="Y6441" t="str">
        <f>IF(Tabela2[[#This Row],[feat]]="","","Feat")</f>
        <v>Feat</v>
      </c>
      <c r="Z6441" s="17" t="str">
        <f>CONCATENATE(INT(spotify_top_songs_audio_features[[#This Row],[duration_ms]]/(60*1000)),":",MOD(INT(spotify_top_songs_audio_features[[#This Row],[duration_ms]]/1000),60))</f>
        <v>3:30</v>
      </c>
      <c r="AA644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41" t="str">
        <f>spotify_top_songs_audio_features[[#This Row],[track_name]]</f>
        <v>Light</v>
      </c>
    </row>
    <row r="6442" spans="1:28" x14ac:dyDescent="0.25">
      <c r="A6442" t="s">
        <v>9094</v>
      </c>
      <c r="B6442" t="s">
        <v>504</v>
      </c>
      <c r="C6442" t="s">
        <v>9095</v>
      </c>
      <c r="D6442" t="s">
        <v>506</v>
      </c>
      <c r="E6442" t="s">
        <v>97</v>
      </c>
      <c r="F6442" t="s">
        <v>32</v>
      </c>
      <c r="G6442" t="s">
        <v>25</v>
      </c>
      <c r="H6442">
        <v>393</v>
      </c>
      <c r="I6442">
        <v>555</v>
      </c>
      <c r="J6442">
        <v>276</v>
      </c>
      <c r="K6442" t="s">
        <v>3655</v>
      </c>
      <c r="L6442">
        <v>0</v>
      </c>
      <c r="M6442">
        <v>105</v>
      </c>
      <c r="N6442">
        <v>22</v>
      </c>
      <c r="O6442">
        <v>-6096</v>
      </c>
      <c r="P6442">
        <v>167999</v>
      </c>
      <c r="Q6442">
        <v>221881</v>
      </c>
      <c r="R6442">
        <v>1</v>
      </c>
      <c r="S6442">
        <v>3397575</v>
      </c>
      <c r="U6442" t="str">
        <f>IFERROR(LEFT(spotify_top_songs_audio_features[[#This Row],[artist_names]],SEARCH(",",spotify_top_songs_audio_features[[#This Row],[artist_names]])-1),spotify_top_songs_audio_features[[#This Row],[artist_names]])</f>
        <v>Camila Cabello</v>
      </c>
      <c r="V6442" t="str">
        <f>IFERROR(MID(spotify_top_songs_audio_features[[#This Row],[artist_names]],SEARCH(",",spotify_top_songs_audio_features[[#This Row],[artist_names]])+2,99),"")</f>
        <v/>
      </c>
      <c r="W6442" t="str">
        <f>spotify_top_songs_audio_features[[#This Row],[source]]</f>
        <v>Syco Music/Epic</v>
      </c>
      <c r="X6442" s="1">
        <f>spotify_top_songs_audio_features[[#This Row],[streams]]</f>
        <v>3397575</v>
      </c>
      <c r="Y6442" t="str">
        <f>IF(Tabela2[[#This Row],[feat]]="","","Feat")</f>
        <v/>
      </c>
      <c r="Z6442" s="17" t="str">
        <f>CONCATENATE(INT(spotify_top_songs_audio_features[[#This Row],[duration_ms]]/(60*1000)),":",MOD(INT(spotify_top_songs_audio_features[[#This Row],[duration_ms]]/1000),60))</f>
        <v>3:41</v>
      </c>
      <c r="AA644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442" t="str">
        <f>spotify_top_songs_audio_features[[#This Row],[track_name]]</f>
        <v>I Have Questions</v>
      </c>
    </row>
    <row r="6443" spans="1:28" x14ac:dyDescent="0.25">
      <c r="A6443" t="s">
        <v>13601</v>
      </c>
      <c r="B6443" t="s">
        <v>13602</v>
      </c>
      <c r="C6443" t="s">
        <v>13603</v>
      </c>
      <c r="D6443" t="s">
        <v>282</v>
      </c>
      <c r="E6443" t="s">
        <v>70</v>
      </c>
      <c r="F6443" t="s">
        <v>24</v>
      </c>
      <c r="G6443" t="s">
        <v>25</v>
      </c>
      <c r="H6443">
        <v>559</v>
      </c>
      <c r="I6443">
        <v>578</v>
      </c>
      <c r="J6443">
        <v>151</v>
      </c>
      <c r="K6443" t="s">
        <v>6431</v>
      </c>
      <c r="L6443">
        <v>522</v>
      </c>
      <c r="M6443">
        <v>324</v>
      </c>
      <c r="N6443">
        <v>239</v>
      </c>
      <c r="O6443">
        <v>-954</v>
      </c>
      <c r="P6443">
        <v>79938</v>
      </c>
      <c r="Q6443">
        <v>320720</v>
      </c>
      <c r="R6443">
        <v>1</v>
      </c>
      <c r="S6443">
        <v>3396784</v>
      </c>
      <c r="U6443" t="str">
        <f>IFERROR(LEFT(spotify_top_songs_audio_features[[#This Row],[artist_names]],SEARCH(",",spotify_top_songs_audio_features[[#This Row],[artist_names]])-1),spotify_top_songs_audio_features[[#This Row],[artist_names]])</f>
        <v>Tyler</v>
      </c>
      <c r="V6443" t="str">
        <f>IFERROR(MID(spotify_top_songs_audio_features[[#This Row],[artist_names]],SEARCH(",",spotify_top_songs_audio_features[[#This Row],[artist_names]])+2,99),"")</f>
        <v>The Creator, Rex Orange County, Anna of the North</v>
      </c>
      <c r="W6443" t="str">
        <f>spotify_top_songs_audio_features[[#This Row],[source]]</f>
        <v>Columbia</v>
      </c>
      <c r="X6443" s="1">
        <f>spotify_top_songs_audio_features[[#This Row],[streams]]</f>
        <v>3396784</v>
      </c>
      <c r="Y6443" t="str">
        <f>IF(Tabela2[[#This Row],[feat]]="","","Feat")</f>
        <v>Feat</v>
      </c>
      <c r="Z6443" s="17" t="str">
        <f>CONCATENATE(INT(spotify_top_songs_audio_features[[#This Row],[duration_ms]]/(60*1000)),":",MOD(INT(spotify_top_songs_audio_features[[#This Row],[duration_ms]]/1000),60))</f>
        <v>5:20</v>
      </c>
      <c r="AA644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443" t="str">
        <f>spotify_top_songs_audio_features[[#This Row],[track_name]]</f>
        <v>Boredom (feat. Rex Orange County &amp; Anna of the North)</v>
      </c>
    </row>
    <row r="6444" spans="1:28" x14ac:dyDescent="0.25">
      <c r="A6444" t="s">
        <v>12707</v>
      </c>
      <c r="B6444" t="s">
        <v>2232</v>
      </c>
      <c r="C6444" t="s">
        <v>12708</v>
      </c>
      <c r="D6444" t="s">
        <v>2234</v>
      </c>
      <c r="E6444" t="s">
        <v>70</v>
      </c>
      <c r="F6444" t="s">
        <v>32</v>
      </c>
      <c r="G6444" t="s">
        <v>25</v>
      </c>
      <c r="H6444">
        <v>524</v>
      </c>
      <c r="I6444">
        <v>312</v>
      </c>
      <c r="J6444">
        <v>444</v>
      </c>
      <c r="K6444" t="s">
        <v>2640</v>
      </c>
      <c r="L6444">
        <v>4.7899999999999999E-4</v>
      </c>
      <c r="M6444">
        <v>73</v>
      </c>
      <c r="N6444">
        <v>101</v>
      </c>
      <c r="O6444">
        <v>-11627</v>
      </c>
      <c r="P6444">
        <v>112948</v>
      </c>
      <c r="Q6444">
        <v>178639</v>
      </c>
      <c r="R6444">
        <v>1</v>
      </c>
      <c r="S6444">
        <v>3394752</v>
      </c>
      <c r="U6444" t="str">
        <f>IFERROR(LEFT(spotify_top_songs_audio_features[[#This Row],[artist_names]],SEARCH(",",spotify_top_songs_audio_features[[#This Row],[artist_names]])-1),spotify_top_songs_audio_features[[#This Row],[artist_names]])</f>
        <v>Lorde</v>
      </c>
      <c r="V6444" t="str">
        <f>IFERROR(MID(spotify_top_songs_audio_features[[#This Row],[artist_names]],SEARCH(",",spotify_top_songs_audio_features[[#This Row],[artist_names]])+2,99),"")</f>
        <v/>
      </c>
      <c r="W6444" t="str">
        <f>spotify_top_songs_audio_features[[#This Row],[source]]</f>
        <v>Universal Music New Zealand Limited</v>
      </c>
      <c r="X6444" s="1">
        <f>spotify_top_songs_audio_features[[#This Row],[streams]]</f>
        <v>3394752</v>
      </c>
      <c r="Y6444" t="str">
        <f>IF(Tabela2[[#This Row],[feat]]="","","Feat")</f>
        <v/>
      </c>
      <c r="Z6444" s="17" t="str">
        <f>CONCATENATE(INT(spotify_top_songs_audio_features[[#This Row],[duration_ms]]/(60*1000)),":",MOD(INT(spotify_top_songs_audio_features[[#This Row],[duration_ms]]/1000),60))</f>
        <v>2:58</v>
      </c>
      <c r="AA644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444" t="str">
        <f>spotify_top_songs_audio_features[[#This Row],[track_name]]</f>
        <v>Sober II (Melodrama)</v>
      </c>
    </row>
    <row r="6445" spans="1:28" x14ac:dyDescent="0.25">
      <c r="A6445" t="s">
        <v>11013</v>
      </c>
      <c r="B6445" t="s">
        <v>793</v>
      </c>
      <c r="C6445" t="s">
        <v>11014</v>
      </c>
      <c r="D6445" t="s">
        <v>795</v>
      </c>
      <c r="E6445" t="s">
        <v>102</v>
      </c>
      <c r="F6445" t="s">
        <v>24</v>
      </c>
      <c r="G6445" t="s">
        <v>152</v>
      </c>
      <c r="H6445">
        <v>698</v>
      </c>
      <c r="I6445">
        <v>929</v>
      </c>
      <c r="J6445">
        <v>862</v>
      </c>
      <c r="K6445" t="s">
        <v>11015</v>
      </c>
      <c r="L6445">
        <v>6.2199999999999998E-3</v>
      </c>
      <c r="M6445">
        <v>128</v>
      </c>
      <c r="N6445">
        <v>74</v>
      </c>
      <c r="O6445">
        <v>-5046</v>
      </c>
      <c r="P6445">
        <v>98026</v>
      </c>
      <c r="Q6445">
        <v>186080</v>
      </c>
      <c r="R6445">
        <v>1</v>
      </c>
      <c r="S6445">
        <v>3384626</v>
      </c>
      <c r="U6445" t="str">
        <f>IFERROR(LEFT(spotify_top_songs_audio_features[[#This Row],[artist_names]],SEARCH(",",spotify_top_songs_audio_features[[#This Row],[artist_names]])-1),spotify_top_songs_audio_features[[#This Row],[artist_names]])</f>
        <v>Imagine Dragons</v>
      </c>
      <c r="V6445" t="str">
        <f>IFERROR(MID(spotify_top_songs_audio_features[[#This Row],[artist_names]],SEARCH(",",spotify_top_songs_audio_features[[#This Row],[artist_names]])+2,99),"")</f>
        <v/>
      </c>
      <c r="W6445" t="str">
        <f>spotify_top_songs_audio_features[[#This Row],[source]]</f>
        <v>Kid Ina Korner / Interscope</v>
      </c>
      <c r="X6445" s="1">
        <f>spotify_top_songs_audio_features[[#This Row],[streams]]</f>
        <v>3384626</v>
      </c>
      <c r="Y6445" t="str">
        <f>IF(Tabela2[[#This Row],[feat]]="","","Feat")</f>
        <v/>
      </c>
      <c r="Z6445" s="17" t="str">
        <f>CONCATENATE(INT(spotify_top_songs_audio_features[[#This Row],[duration_ms]]/(60*1000)),":",MOD(INT(spotify_top_songs_audio_features[[#This Row],[duration_ms]]/1000),60))</f>
        <v>3:6</v>
      </c>
      <c r="AA644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445" t="str">
        <f>spotify_top_songs_audio_features[[#This Row],[track_name]]</f>
        <v>Start Over</v>
      </c>
    </row>
    <row r="6446" spans="1:28" x14ac:dyDescent="0.25">
      <c r="A6446" t="s">
        <v>13596</v>
      </c>
      <c r="B6446" t="s">
        <v>13597</v>
      </c>
      <c r="C6446" t="s">
        <v>13598</v>
      </c>
      <c r="D6446" t="s">
        <v>1101</v>
      </c>
      <c r="E6446" t="s">
        <v>23</v>
      </c>
      <c r="F6446" t="s">
        <v>32</v>
      </c>
      <c r="G6446" t="s">
        <v>25</v>
      </c>
      <c r="H6446">
        <v>701</v>
      </c>
      <c r="I6446">
        <v>717</v>
      </c>
      <c r="J6446">
        <v>56</v>
      </c>
      <c r="K6446" t="s">
        <v>8010</v>
      </c>
      <c r="L6446">
        <v>599</v>
      </c>
      <c r="M6446">
        <v>713</v>
      </c>
      <c r="N6446">
        <v>666</v>
      </c>
      <c r="O6446">
        <v>-4367</v>
      </c>
      <c r="P6446">
        <v>109999</v>
      </c>
      <c r="Q6446">
        <v>159864</v>
      </c>
      <c r="R6446">
        <v>1</v>
      </c>
      <c r="S6446">
        <v>3382486</v>
      </c>
      <c r="U6446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6446" t="str">
        <f>IFERROR(MID(spotify_top_songs_audio_features[[#This Row],[artist_names]],SEARCH(",",spotify_top_songs_audio_features[[#This Row],[artist_names]])+2,99),"")</f>
        <v>Vargas &amp; Lagola</v>
      </c>
      <c r="W6446" t="str">
        <f>spotify_top_songs_audio_features[[#This Row],[source]]</f>
        <v>Universal Music AB</v>
      </c>
      <c r="X6446" s="1">
        <f>spotify_top_songs_audio_features[[#This Row],[streams]]</f>
        <v>3382486</v>
      </c>
      <c r="Y6446" t="str">
        <f>IF(Tabela2[[#This Row],[feat]]="","","Feat")</f>
        <v>Feat</v>
      </c>
      <c r="Z6446" s="17" t="str">
        <f>CONCATENATE(INT(spotify_top_songs_audio_features[[#This Row],[duration_ms]]/(60*1000)),":",MOD(INT(spotify_top_songs_audio_features[[#This Row],[duration_ms]]/1000),60))</f>
        <v>2:39</v>
      </c>
      <c r="AA644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46" t="str">
        <f>spotify_top_songs_audio_features[[#This Row],[track_name]]</f>
        <v>Friend Of Mine (feat. Vargas &amp; Lagola)</v>
      </c>
    </row>
    <row r="6447" spans="1:28" x14ac:dyDescent="0.25">
      <c r="A6447" t="s">
        <v>14905</v>
      </c>
      <c r="B6447" t="s">
        <v>14906</v>
      </c>
      <c r="C6447" t="s">
        <v>14907</v>
      </c>
      <c r="D6447" t="s">
        <v>14908</v>
      </c>
      <c r="E6447" t="s">
        <v>70</v>
      </c>
      <c r="F6447" t="s">
        <v>32</v>
      </c>
      <c r="G6447" t="s">
        <v>25</v>
      </c>
      <c r="H6447">
        <v>898</v>
      </c>
      <c r="I6447">
        <v>813</v>
      </c>
      <c r="J6447">
        <v>306</v>
      </c>
      <c r="K6447" t="s">
        <v>274</v>
      </c>
      <c r="L6447">
        <v>0</v>
      </c>
      <c r="M6447">
        <v>854</v>
      </c>
      <c r="N6447">
        <v>771</v>
      </c>
      <c r="O6447">
        <v>-5725</v>
      </c>
      <c r="P6447">
        <v>126986</v>
      </c>
      <c r="Q6447">
        <v>215978</v>
      </c>
      <c r="R6447">
        <v>1</v>
      </c>
      <c r="S6447">
        <v>3376698</v>
      </c>
      <c r="U6447" t="str">
        <f>IFERROR(LEFT(spotify_top_songs_audio_features[[#This Row],[artist_names]],SEARCH(",",spotify_top_songs_audio_features[[#This Row],[artist_names]])-1),spotify_top_songs_audio_features[[#This Row],[artist_names]])</f>
        <v>Boef</v>
      </c>
      <c r="V6447" t="str">
        <f>IFERROR(MID(spotify_top_songs_audio_features[[#This Row],[artist_names]],SEARCH(",",spotify_top_songs_audio_features[[#This Row],[artist_names]])+2,99),"")</f>
        <v/>
      </c>
      <c r="W6447" t="str">
        <f>spotify_top_songs_audio_features[[#This Row],[source]]</f>
        <v>BOEFMUSIC</v>
      </c>
      <c r="X6447" s="1">
        <f>spotify_top_songs_audio_features[[#This Row],[streams]]</f>
        <v>3376698</v>
      </c>
      <c r="Y6447" t="str">
        <f>IF(Tabela2[[#This Row],[feat]]="","","Feat")</f>
        <v/>
      </c>
      <c r="Z6447" s="17" t="str">
        <f>CONCATENATE(INT(spotify_top_songs_audio_features[[#This Row],[duration_ms]]/(60*1000)),":",MOD(INT(spotify_top_songs_audio_features[[#This Row],[duration_ms]]/1000),60))</f>
        <v>3:35</v>
      </c>
      <c r="AA644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447" t="str">
        <f>spotify_top_songs_audio_features[[#This Row],[track_name]]</f>
        <v>Habiba</v>
      </c>
    </row>
    <row r="6448" spans="1:28" x14ac:dyDescent="0.25">
      <c r="A6448" t="s">
        <v>16530</v>
      </c>
      <c r="B6448" t="s">
        <v>16531</v>
      </c>
      <c r="C6448" t="s">
        <v>16532</v>
      </c>
      <c r="D6448" t="s">
        <v>30</v>
      </c>
      <c r="E6448" t="s">
        <v>31</v>
      </c>
      <c r="F6448" t="s">
        <v>24</v>
      </c>
      <c r="G6448" t="s">
        <v>25</v>
      </c>
      <c r="H6448">
        <v>833</v>
      </c>
      <c r="I6448">
        <v>888</v>
      </c>
      <c r="J6448">
        <v>127</v>
      </c>
      <c r="K6448" t="s">
        <v>26</v>
      </c>
      <c r="L6448">
        <v>364</v>
      </c>
      <c r="M6448">
        <v>116</v>
      </c>
      <c r="N6448">
        <v>592</v>
      </c>
      <c r="O6448">
        <v>-4181</v>
      </c>
      <c r="P6448">
        <v>115019</v>
      </c>
      <c r="Q6448">
        <v>331347</v>
      </c>
      <c r="R6448">
        <v>1</v>
      </c>
      <c r="S6448">
        <v>3372475</v>
      </c>
      <c r="U6448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448" t="str">
        <f>IFERROR(MID(spotify_top_songs_audio_features[[#This Row],[artist_names]],SEARCH(",",spotify_top_songs_audio_features[[#This Row],[artist_names]])+2,99),"")</f>
        <v>Black Thought, Chuck D, Big Lenbo, No ID</v>
      </c>
      <c r="W6448" t="str">
        <f>spotify_top_songs_audio_features[[#This Row],[source]]</f>
        <v>Def Jam Recordings</v>
      </c>
      <c r="X6448" s="1">
        <f>spotify_top_songs_audio_features[[#This Row],[streams]]</f>
        <v>3372475</v>
      </c>
      <c r="Y6448" t="str">
        <f>IF(Tabela2[[#This Row],[feat]]="","","Feat")</f>
        <v>Feat</v>
      </c>
      <c r="Z6448" s="17" t="str">
        <f>CONCATENATE(INT(spotify_top_songs_audio_features[[#This Row],[duration_ms]]/(60*1000)),":",MOD(INT(spotify_top_songs_audio_features[[#This Row],[duration_ms]]/1000),60))</f>
        <v>5:31</v>
      </c>
      <c r="AA644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48" t="str">
        <f>spotify_top_songs_audio_features[[#This Row],[track_name]]</f>
        <v>America</v>
      </c>
    </row>
    <row r="6449" spans="1:28" x14ac:dyDescent="0.25">
      <c r="A6449" t="s">
        <v>7820</v>
      </c>
      <c r="B6449" t="s">
        <v>1001</v>
      </c>
      <c r="C6449" t="s">
        <v>7821</v>
      </c>
      <c r="D6449" t="s">
        <v>1003</v>
      </c>
      <c r="E6449" t="s">
        <v>31</v>
      </c>
      <c r="F6449" t="s">
        <v>24</v>
      </c>
      <c r="G6449" t="s">
        <v>25</v>
      </c>
      <c r="H6449">
        <v>472</v>
      </c>
      <c r="I6449">
        <v>541</v>
      </c>
      <c r="J6449">
        <v>231</v>
      </c>
      <c r="K6449" t="s">
        <v>4649</v>
      </c>
      <c r="L6449">
        <v>1.21E-4</v>
      </c>
      <c r="M6449">
        <v>477</v>
      </c>
      <c r="N6449">
        <v>128</v>
      </c>
      <c r="O6449">
        <v>-8513</v>
      </c>
      <c r="P6449">
        <v>14512</v>
      </c>
      <c r="Q6449">
        <v>242307</v>
      </c>
      <c r="R6449">
        <v>1</v>
      </c>
      <c r="S6449">
        <v>3370644</v>
      </c>
      <c r="U6449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6449" t="str">
        <f>IFERROR(MID(spotify_top_songs_audio_features[[#This Row],[artist_names]],SEARCH(",",spotify_top_songs_audio_features[[#This Row],[artist_names]])+2,99),"")</f>
        <v/>
      </c>
      <c r="W6449" t="str">
        <f>spotify_top_songs_audio_features[[#This Row],[source]]</f>
        <v>Getting Out Our Dreams Inc. (G.O.O.D.) Music / IDJ</v>
      </c>
      <c r="X6449" s="1">
        <f>spotify_top_songs_audio_features[[#This Row],[streams]]</f>
        <v>3370644</v>
      </c>
      <c r="Y6449" t="str">
        <f>IF(Tabela2[[#This Row],[feat]]="","","Feat")</f>
        <v/>
      </c>
      <c r="Z6449" s="17" t="str">
        <f>CONCATENATE(INT(spotify_top_songs_audio_features[[#This Row],[duration_ms]]/(60*1000)),":",MOD(INT(spotify_top_songs_audio_features[[#This Row],[duration_ms]]/1000),60))</f>
        <v>4:2</v>
      </c>
      <c r="AA644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49" t="str">
        <f>spotify_top_songs_audio_features[[#This Row],[track_name]]</f>
        <v>Voices In My Head/Stick To The Plan</v>
      </c>
    </row>
    <row r="6450" spans="1:28" x14ac:dyDescent="0.25">
      <c r="A6450" t="s">
        <v>3287</v>
      </c>
      <c r="B6450" t="s">
        <v>3288</v>
      </c>
      <c r="C6450" t="s">
        <v>3289</v>
      </c>
      <c r="D6450" t="s">
        <v>220</v>
      </c>
      <c r="E6450" t="s">
        <v>23</v>
      </c>
      <c r="F6450" t="s">
        <v>32</v>
      </c>
      <c r="G6450" t="s">
        <v>25</v>
      </c>
      <c r="H6450">
        <v>656</v>
      </c>
      <c r="I6450">
        <v>568</v>
      </c>
      <c r="J6450">
        <v>409</v>
      </c>
      <c r="K6450" t="s">
        <v>3290</v>
      </c>
      <c r="L6450">
        <v>1.82E-3</v>
      </c>
      <c r="M6450">
        <v>937</v>
      </c>
      <c r="N6450">
        <v>121</v>
      </c>
      <c r="O6450">
        <v>-5666</v>
      </c>
      <c r="P6450">
        <v>134878</v>
      </c>
      <c r="Q6450">
        <v>235227</v>
      </c>
      <c r="R6450">
        <v>13</v>
      </c>
      <c r="S6450">
        <v>3368899</v>
      </c>
      <c r="U6450" t="str">
        <f>IFERROR(LEFT(spotify_top_songs_audio_features[[#This Row],[artist_names]],SEARCH(",",spotify_top_songs_audio_features[[#This Row],[artist_names]])-1),spotify_top_songs_audio_features[[#This Row],[artist_names]])</f>
        <v>KAROL G</v>
      </c>
      <c r="V6450" t="str">
        <f>IFERROR(MID(spotify_top_songs_audio_features[[#This Row],[artist_names]],SEARCH(",",spotify_top_songs_audio_features[[#This Row],[artist_names]])+2,99),"")</f>
        <v>Bad Bunny</v>
      </c>
      <c r="W6450" t="str">
        <f>spotify_top_songs_audio_features[[#This Row],[source]]</f>
        <v>UMLE - Latino</v>
      </c>
      <c r="X6450" s="1">
        <f>spotify_top_songs_audio_features[[#This Row],[streams]]</f>
        <v>3368899</v>
      </c>
      <c r="Y6450" t="str">
        <f>IF(Tabela2[[#This Row],[feat]]="","","Feat")</f>
        <v>Feat</v>
      </c>
      <c r="Z6450" s="17" t="str">
        <f>CONCATENATE(INT(spotify_top_songs_audio_features[[#This Row],[duration_ms]]/(60*1000)),":",MOD(INT(spotify_top_songs_audio_features[[#This Row],[duration_ms]]/1000),60))</f>
        <v>3:55</v>
      </c>
      <c r="AA645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50" t="str">
        <f>spotify_top_songs_audio_features[[#This Row],[track_name]]</f>
        <v>Ahora Me Llama</v>
      </c>
    </row>
    <row r="6451" spans="1:28" x14ac:dyDescent="0.25">
      <c r="A6451" t="s">
        <v>7910</v>
      </c>
      <c r="B6451" t="s">
        <v>1412</v>
      </c>
      <c r="C6451" t="s">
        <v>7911</v>
      </c>
      <c r="D6451" t="s">
        <v>1414</v>
      </c>
      <c r="E6451" t="s">
        <v>23</v>
      </c>
      <c r="F6451" t="s">
        <v>32</v>
      </c>
      <c r="G6451" t="s">
        <v>25</v>
      </c>
      <c r="H6451">
        <v>932</v>
      </c>
      <c r="I6451">
        <v>702</v>
      </c>
      <c r="J6451">
        <v>904</v>
      </c>
      <c r="K6451" t="s">
        <v>7912</v>
      </c>
      <c r="L6451">
        <v>1.8600000000000001E-3</v>
      </c>
      <c r="M6451">
        <v>267</v>
      </c>
      <c r="N6451">
        <v>533</v>
      </c>
      <c r="O6451">
        <v>-3459</v>
      </c>
      <c r="P6451">
        <v>143001</v>
      </c>
      <c r="Q6451">
        <v>167853</v>
      </c>
      <c r="R6451">
        <v>1</v>
      </c>
      <c r="S6451">
        <v>3358858</v>
      </c>
      <c r="U6451" t="str">
        <f>IFERROR(LEFT(spotify_top_songs_audio_features[[#This Row],[artist_names]],SEARCH(",",spotify_top_songs_audio_features[[#This Row],[artist_names]])-1),spotify_top_songs_audio_features[[#This Row],[artist_names]])</f>
        <v>Bryson Tiller</v>
      </c>
      <c r="V6451" t="str">
        <f>IFERROR(MID(spotify_top_songs_audio_features[[#This Row],[artist_names]],SEARCH(",",spotify_top_songs_audio_features[[#This Row],[artist_names]])+2,99),"")</f>
        <v/>
      </c>
      <c r="W6451" t="str">
        <f>spotify_top_songs_audio_features[[#This Row],[source]]</f>
        <v>TrapSoul/RCA Records</v>
      </c>
      <c r="X6451" s="1">
        <f>spotify_top_songs_audio_features[[#This Row],[streams]]</f>
        <v>3358858</v>
      </c>
      <c r="Y6451" t="str">
        <f>IF(Tabela2[[#This Row],[feat]]="","","Feat")</f>
        <v/>
      </c>
      <c r="Z6451" s="17" t="str">
        <f>CONCATENATE(INT(spotify_top_songs_audio_features[[#This Row],[duration_ms]]/(60*1000)),":",MOD(INT(spotify_top_songs_audio_features[[#This Row],[duration_ms]]/1000),60))</f>
        <v>2:47</v>
      </c>
      <c r="AA645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51" t="str">
        <f>spotify_top_songs_audio_features[[#This Row],[track_name]]</f>
        <v>Self-Made</v>
      </c>
    </row>
    <row r="6452" spans="1:28" x14ac:dyDescent="0.25">
      <c r="A6452" t="s">
        <v>476</v>
      </c>
      <c r="B6452" t="s">
        <v>477</v>
      </c>
      <c r="C6452" t="s">
        <v>478</v>
      </c>
      <c r="D6452" t="s">
        <v>479</v>
      </c>
      <c r="E6452" t="s">
        <v>31</v>
      </c>
      <c r="F6452" t="s">
        <v>24</v>
      </c>
      <c r="G6452" t="s">
        <v>25</v>
      </c>
      <c r="H6452">
        <v>8</v>
      </c>
      <c r="I6452">
        <v>523</v>
      </c>
      <c r="J6452">
        <v>107</v>
      </c>
      <c r="K6452" t="s">
        <v>480</v>
      </c>
      <c r="L6452">
        <v>0</v>
      </c>
      <c r="M6452">
        <v>352</v>
      </c>
      <c r="N6452">
        <v>379</v>
      </c>
      <c r="O6452">
        <v>-6578</v>
      </c>
      <c r="P6452">
        <v>147057</v>
      </c>
      <c r="Q6452">
        <v>144142</v>
      </c>
      <c r="R6452">
        <v>1</v>
      </c>
      <c r="S6452">
        <v>3345887</v>
      </c>
      <c r="U6452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6452" t="str">
        <f>IFERROR(MID(spotify_top_songs_audio_features[[#This Row],[artist_names]],SEARCH(",",spotify_top_songs_audio_features[[#This Row],[artist_names]])+2,99),"")</f>
        <v>Young Thug</v>
      </c>
      <c r="W6452" t="str">
        <f>spotify_top_songs_audio_features[[#This Row],[source]]</f>
        <v>Epic/300/Atlantic Recording Corporation</v>
      </c>
      <c r="X6452" s="1">
        <f>spotify_top_songs_audio_features[[#This Row],[streams]]</f>
        <v>3345887</v>
      </c>
      <c r="Y6452" t="str">
        <f>IF(Tabela2[[#This Row],[feat]]="","","Feat")</f>
        <v>Feat</v>
      </c>
      <c r="Z6452" s="17" t="str">
        <f>CONCATENATE(INT(spotify_top_songs_audio_features[[#This Row],[duration_ms]]/(60*1000)),":",MOD(INT(spotify_top_songs_audio_features[[#This Row],[duration_ms]]/1000),60))</f>
        <v>2:24</v>
      </c>
      <c r="AA645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52" t="str">
        <f>spotify_top_songs_audio_features[[#This Row],[track_name]]</f>
        <v>No Cap</v>
      </c>
    </row>
    <row r="6453" spans="1:28" x14ac:dyDescent="0.25">
      <c r="A6453" t="s">
        <v>7172</v>
      </c>
      <c r="B6453" t="s">
        <v>7173</v>
      </c>
      <c r="C6453" t="s">
        <v>7174</v>
      </c>
      <c r="D6453" t="s">
        <v>22</v>
      </c>
      <c r="E6453" t="s">
        <v>97</v>
      </c>
      <c r="F6453" t="s">
        <v>24</v>
      </c>
      <c r="G6453" t="s">
        <v>25</v>
      </c>
      <c r="H6453">
        <v>725</v>
      </c>
      <c r="I6453">
        <v>503</v>
      </c>
      <c r="J6453">
        <v>209</v>
      </c>
      <c r="K6453" t="s">
        <v>178</v>
      </c>
      <c r="L6453">
        <v>1.5200000000000001E-4</v>
      </c>
      <c r="M6453">
        <v>124</v>
      </c>
      <c r="N6453">
        <v>636</v>
      </c>
      <c r="O6453">
        <v>-5646</v>
      </c>
      <c r="P6453">
        <v>153047</v>
      </c>
      <c r="Q6453">
        <v>202214</v>
      </c>
      <c r="R6453">
        <v>1</v>
      </c>
      <c r="S6453">
        <v>3336413</v>
      </c>
      <c r="U6453" t="str">
        <f>IFERROR(LEFT(spotify_top_songs_audio_features[[#This Row],[artist_names]],SEARCH(",",spotify_top_songs_audio_features[[#This Row],[artist_names]])-1),spotify_top_songs_audio_features[[#This Row],[artist_names]])</f>
        <v>Chris Brown</v>
      </c>
      <c r="V6453" t="str">
        <f>IFERROR(MID(spotify_top_songs_audio_features[[#This Row],[artist_names]],SEARCH(",",spotify_top_songs_audio_features[[#This Row],[artist_names]])+2,99),"")</f>
        <v>Future, Young Thug</v>
      </c>
      <c r="W6453" t="str">
        <f>spotify_top_songs_audio_features[[#This Row],[source]]</f>
        <v>RCA Records Label</v>
      </c>
      <c r="X6453" s="1">
        <f>spotify_top_songs_audio_features[[#This Row],[streams]]</f>
        <v>3336413</v>
      </c>
      <c r="Y6453" t="str">
        <f>IF(Tabela2[[#This Row],[feat]]="","","Feat")</f>
        <v>Feat</v>
      </c>
      <c r="Z6453" s="17" t="str">
        <f>CONCATENATE(INT(spotify_top_songs_audio_features[[#This Row],[duration_ms]]/(60*1000)),":",MOD(INT(spotify_top_songs_audio_features[[#This Row],[duration_ms]]/1000),60))</f>
        <v>3:22</v>
      </c>
      <c r="AA645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453" t="str">
        <f>spotify_top_songs_audio_features[[#This Row],[track_name]]</f>
        <v>High End (feat. Future &amp; Young Thug)</v>
      </c>
    </row>
    <row r="6454" spans="1:28" x14ac:dyDescent="0.25">
      <c r="A6454" t="s">
        <v>1411</v>
      </c>
      <c r="B6454" t="s">
        <v>1412</v>
      </c>
      <c r="C6454" t="s">
        <v>1413</v>
      </c>
      <c r="D6454" t="s">
        <v>1414</v>
      </c>
      <c r="E6454" t="s">
        <v>31</v>
      </c>
      <c r="F6454" t="s">
        <v>24</v>
      </c>
      <c r="G6454" t="s">
        <v>25</v>
      </c>
      <c r="H6454">
        <v>88</v>
      </c>
      <c r="I6454">
        <v>495</v>
      </c>
      <c r="J6454">
        <v>695</v>
      </c>
      <c r="K6454" t="s">
        <v>1415</v>
      </c>
      <c r="L6454">
        <v>1.47E-4</v>
      </c>
      <c r="M6454">
        <v>121</v>
      </c>
      <c r="N6454">
        <v>469</v>
      </c>
      <c r="O6454">
        <v>-3476</v>
      </c>
      <c r="P6454">
        <v>124024</v>
      </c>
      <c r="Q6454">
        <v>209040</v>
      </c>
      <c r="R6454">
        <v>1</v>
      </c>
      <c r="S6454">
        <v>3329889</v>
      </c>
      <c r="U6454" t="str">
        <f>IFERROR(LEFT(spotify_top_songs_audio_features[[#This Row],[artist_names]],SEARCH(",",spotify_top_songs_audio_features[[#This Row],[artist_names]])-1),spotify_top_songs_audio_features[[#This Row],[artist_names]])</f>
        <v>Bryson Tiller</v>
      </c>
      <c r="V6454" t="str">
        <f>IFERROR(MID(spotify_top_songs_audio_features[[#This Row],[artist_names]],SEARCH(",",spotify_top_songs_audio_features[[#This Row],[artist_names]])+2,99),"")</f>
        <v/>
      </c>
      <c r="W6454" t="str">
        <f>spotify_top_songs_audio_features[[#This Row],[source]]</f>
        <v>TrapSoul/RCA Records</v>
      </c>
      <c r="X6454" s="1">
        <f>spotify_top_songs_audio_features[[#This Row],[streams]]</f>
        <v>3329889</v>
      </c>
      <c r="Y6454" t="str">
        <f>IF(Tabela2[[#This Row],[feat]]="","","Feat")</f>
        <v/>
      </c>
      <c r="Z6454" s="17" t="str">
        <f>CONCATENATE(INT(spotify_top_songs_audio_features[[#This Row],[duration_ms]]/(60*1000)),":",MOD(INT(spotify_top_songs_audio_features[[#This Row],[duration_ms]]/1000),60))</f>
        <v>3:29</v>
      </c>
      <c r="AA645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54" t="str">
        <f>spotify_top_songs_audio_features[[#This Row],[track_name]]</f>
        <v>Don't Get Too High</v>
      </c>
    </row>
    <row r="6455" spans="1:28" x14ac:dyDescent="0.25">
      <c r="A6455" t="s">
        <v>13655</v>
      </c>
      <c r="B6455" t="s">
        <v>710</v>
      </c>
      <c r="C6455" t="s">
        <v>13656</v>
      </c>
      <c r="D6455" t="s">
        <v>712</v>
      </c>
      <c r="E6455" t="s">
        <v>113</v>
      </c>
      <c r="F6455" t="s">
        <v>24</v>
      </c>
      <c r="G6455" t="s">
        <v>25</v>
      </c>
      <c r="H6455">
        <v>585</v>
      </c>
      <c r="I6455">
        <v>691</v>
      </c>
      <c r="J6455">
        <v>259</v>
      </c>
      <c r="K6455" t="s">
        <v>930</v>
      </c>
      <c r="L6455">
        <v>0</v>
      </c>
      <c r="M6455">
        <v>88</v>
      </c>
      <c r="N6455">
        <v>349</v>
      </c>
      <c r="O6455">
        <v>-6015</v>
      </c>
      <c r="P6455">
        <v>125978</v>
      </c>
      <c r="Q6455">
        <v>233645</v>
      </c>
      <c r="R6455">
        <v>1</v>
      </c>
      <c r="S6455">
        <v>3323082</v>
      </c>
      <c r="U6455" t="str">
        <f>IFERROR(LEFT(spotify_top_songs_audio_features[[#This Row],[artist_names]],SEARCH(",",spotify_top_songs_audio_features[[#This Row],[artist_names]])-1),spotify_top_songs_audio_features[[#This Row],[artist_names]])</f>
        <v>Lil Uzi Vert</v>
      </c>
      <c r="V6455" t="str">
        <f>IFERROR(MID(spotify_top_songs_audio_features[[#This Row],[artist_names]],SEARCH(",",spotify_top_songs_audio_features[[#This Row],[artist_names]])+2,99),"")</f>
        <v/>
      </c>
      <c r="W6455" t="str">
        <f>spotify_top_songs_audio_features[[#This Row],[source]]</f>
        <v>Generation Now/Atlantic</v>
      </c>
      <c r="X6455" s="1">
        <f>spotify_top_songs_audio_features[[#This Row],[streams]]</f>
        <v>3323082</v>
      </c>
      <c r="Y6455" t="str">
        <f>IF(Tabela2[[#This Row],[feat]]="","","Feat")</f>
        <v/>
      </c>
      <c r="Z6455" s="17" t="str">
        <f>CONCATENATE(INT(spotify_top_songs_audio_features[[#This Row],[duration_ms]]/(60*1000)),":",MOD(INT(spotify_top_songs_audio_features[[#This Row],[duration_ms]]/1000),60))</f>
        <v>3:53</v>
      </c>
      <c r="AA645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55" t="str">
        <f>spotify_top_songs_audio_features[[#This Row],[track_name]]</f>
        <v>Feelings Mutual</v>
      </c>
    </row>
    <row r="6456" spans="1:28" x14ac:dyDescent="0.25">
      <c r="A6456" t="s">
        <v>12161</v>
      </c>
      <c r="B6456" t="s">
        <v>12162</v>
      </c>
      <c r="C6456" t="s">
        <v>12163</v>
      </c>
      <c r="D6456" t="s">
        <v>12164</v>
      </c>
      <c r="E6456" t="s">
        <v>97</v>
      </c>
      <c r="F6456" t="s">
        <v>32</v>
      </c>
      <c r="G6456" t="s">
        <v>25</v>
      </c>
      <c r="H6456">
        <v>812</v>
      </c>
      <c r="I6456">
        <v>628</v>
      </c>
      <c r="J6456">
        <v>682</v>
      </c>
      <c r="K6456" t="s">
        <v>12165</v>
      </c>
      <c r="L6456">
        <v>0</v>
      </c>
      <c r="M6456">
        <v>254</v>
      </c>
      <c r="N6456">
        <v>485</v>
      </c>
      <c r="O6456">
        <v>-6164</v>
      </c>
      <c r="P6456">
        <v>123004</v>
      </c>
      <c r="Q6456">
        <v>207059</v>
      </c>
      <c r="R6456">
        <v>1</v>
      </c>
      <c r="S6456">
        <v>3306862</v>
      </c>
      <c r="U6456" t="str">
        <f>IFERROR(LEFT(spotify_top_songs_audio_features[[#This Row],[artist_names]],SEARCH(",",spotify_top_songs_audio_features[[#This Row],[artist_names]])-1),spotify_top_songs_audio_features[[#This Row],[artist_names]])</f>
        <v>Joey Bada$$</v>
      </c>
      <c r="V6456" t="str">
        <f>IFERROR(MID(spotify_top_songs_audio_features[[#This Row],[artist_names]],SEARCH(",",spotify_top_songs_audio_features[[#This Row],[artist_names]])+2,99),"")</f>
        <v/>
      </c>
      <c r="W6456" t="str">
        <f>spotify_top_songs_audio_features[[#This Row],[source]]</f>
        <v>Pro Era</v>
      </c>
      <c r="X6456" s="1">
        <f>spotify_top_songs_audio_features[[#This Row],[streams]]</f>
        <v>3306862</v>
      </c>
      <c r="Y6456" t="str">
        <f>IF(Tabela2[[#This Row],[feat]]="","","Feat")</f>
        <v/>
      </c>
      <c r="Z6456" s="17" t="str">
        <f>CONCATENATE(INT(spotify_top_songs_audio_features[[#This Row],[duration_ms]]/(60*1000)),":",MOD(INT(spotify_top_songs_audio_features[[#This Row],[duration_ms]]/1000),60))</f>
        <v>3:27</v>
      </c>
      <c r="AA645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456" t="str">
        <f>spotify_top_songs_audio_features[[#This Row],[track_name]]</f>
        <v>DEVASTATED</v>
      </c>
    </row>
    <row r="6457" spans="1:28" x14ac:dyDescent="0.25">
      <c r="A6457" t="s">
        <v>15888</v>
      </c>
      <c r="B6457" t="s">
        <v>15889</v>
      </c>
      <c r="C6457" t="s">
        <v>15890</v>
      </c>
      <c r="D6457" t="s">
        <v>15891</v>
      </c>
      <c r="E6457" t="s">
        <v>31</v>
      </c>
      <c r="F6457" t="s">
        <v>24</v>
      </c>
      <c r="G6457" t="s">
        <v>25</v>
      </c>
      <c r="H6457">
        <v>72</v>
      </c>
      <c r="I6457">
        <v>789</v>
      </c>
      <c r="J6457">
        <v>339</v>
      </c>
      <c r="K6457" t="s">
        <v>899</v>
      </c>
      <c r="L6457">
        <v>6.3999999999999997E-5</v>
      </c>
      <c r="M6457">
        <v>138</v>
      </c>
      <c r="N6457">
        <v>226</v>
      </c>
      <c r="O6457">
        <v>-5255</v>
      </c>
      <c r="P6457">
        <v>93001</v>
      </c>
      <c r="Q6457">
        <v>159212</v>
      </c>
      <c r="R6457">
        <v>1</v>
      </c>
      <c r="S6457">
        <v>3282104</v>
      </c>
      <c r="U6457" t="str">
        <f>IFERROR(LEFT(spotify_top_songs_audio_features[[#This Row],[artist_names]],SEARCH(",",spotify_top_songs_audio_features[[#This Row],[artist_names]])-1),spotify_top_songs_audio_features[[#This Row],[artist_names]])</f>
        <v>187 Strassenbande</v>
      </c>
      <c r="V6457" t="str">
        <f>IFERROR(MID(spotify_top_songs_audio_features[[#This Row],[artist_names]],SEARCH(",",spotify_top_songs_audio_features[[#This Row],[artist_names]])+2,99),"")</f>
        <v>Bonez MC, Gzuz</v>
      </c>
      <c r="W6457" t="str">
        <f>spotify_top_songs_audio_features[[#This Row],[source]]</f>
        <v>AUF!KEINEN!FALL!</v>
      </c>
      <c r="X6457" s="1">
        <f>spotify_top_songs_audio_features[[#This Row],[streams]]</f>
        <v>3282104</v>
      </c>
      <c r="Y6457" t="str">
        <f>IF(Tabela2[[#This Row],[feat]]="","","Feat")</f>
        <v>Feat</v>
      </c>
      <c r="Z6457" s="17" t="str">
        <f>CONCATENATE(INT(spotify_top_songs_audio_features[[#This Row],[duration_ms]]/(60*1000)),":",MOD(INT(spotify_top_songs_audio_features[[#This Row],[duration_ms]]/1000),60))</f>
        <v>2:39</v>
      </c>
      <c r="AA645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57" t="str">
        <f>spotify_top_songs_audio_features[[#This Row],[track_name]]</f>
        <v>Millionär</v>
      </c>
    </row>
    <row r="6458" spans="1:28" x14ac:dyDescent="0.25">
      <c r="A6458" t="s">
        <v>11418</v>
      </c>
      <c r="B6458" t="s">
        <v>11419</v>
      </c>
      <c r="C6458" t="s">
        <v>11420</v>
      </c>
      <c r="D6458" t="s">
        <v>11419</v>
      </c>
      <c r="E6458" t="s">
        <v>70</v>
      </c>
      <c r="F6458" t="s">
        <v>24</v>
      </c>
      <c r="G6458" t="s">
        <v>25</v>
      </c>
      <c r="H6458">
        <v>494</v>
      </c>
      <c r="I6458">
        <v>778</v>
      </c>
      <c r="J6458">
        <v>359</v>
      </c>
      <c r="K6458" t="s">
        <v>11421</v>
      </c>
      <c r="L6458">
        <v>0</v>
      </c>
      <c r="M6458">
        <v>904</v>
      </c>
      <c r="N6458">
        <v>406</v>
      </c>
      <c r="O6458">
        <v>-7041</v>
      </c>
      <c r="P6458">
        <v>139963</v>
      </c>
      <c r="Q6458">
        <v>188228</v>
      </c>
      <c r="R6458">
        <v>1</v>
      </c>
      <c r="S6458">
        <v>3278983</v>
      </c>
      <c r="U6458" t="str">
        <f>IFERROR(LEFT(spotify_top_songs_audio_features[[#This Row],[artist_names]],SEARCH(",",spotify_top_songs_audio_features[[#This Row],[artist_names]])-1),spotify_top_songs_audio_features[[#This Row],[artist_names]])</f>
        <v>Thirty Seconds To Mars</v>
      </c>
      <c r="V6458" t="str">
        <f>IFERROR(MID(spotify_top_songs_audio_features[[#This Row],[artist_names]],SEARCH(",",spotify_top_songs_audio_features[[#This Row],[artist_names]])+2,99),"")</f>
        <v/>
      </c>
      <c r="W6458" t="str">
        <f>spotify_top_songs_audio_features[[#This Row],[source]]</f>
        <v>Thirty Seconds To Mars</v>
      </c>
      <c r="X6458" s="1">
        <f>spotify_top_songs_audio_features[[#This Row],[streams]]</f>
        <v>3278983</v>
      </c>
      <c r="Y6458" t="str">
        <f>IF(Tabela2[[#This Row],[feat]]="","","Feat")</f>
        <v/>
      </c>
      <c r="Z6458" s="17" t="str">
        <f>CONCATENATE(INT(spotify_top_songs_audio_features[[#This Row],[duration_ms]]/(60*1000)),":",MOD(INT(spotify_top_songs_audio_features[[#This Row],[duration_ms]]/1000),60))</f>
        <v>3:8</v>
      </c>
      <c r="AA645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458" t="str">
        <f>spotify_top_songs_audio_features[[#This Row],[track_name]]</f>
        <v>Walk On Water</v>
      </c>
    </row>
    <row r="6459" spans="1:28" x14ac:dyDescent="0.25">
      <c r="A6459" t="s">
        <v>1802</v>
      </c>
      <c r="B6459" t="s">
        <v>120</v>
      </c>
      <c r="C6459" t="s">
        <v>1803</v>
      </c>
      <c r="D6459" t="s">
        <v>264</v>
      </c>
      <c r="E6459" t="s">
        <v>113</v>
      </c>
      <c r="F6459" t="s">
        <v>24</v>
      </c>
      <c r="G6459" t="s">
        <v>64</v>
      </c>
      <c r="H6459">
        <v>597</v>
      </c>
      <c r="I6459">
        <v>113</v>
      </c>
      <c r="J6459">
        <v>954</v>
      </c>
      <c r="K6459" t="s">
        <v>1394</v>
      </c>
      <c r="L6459">
        <v>393</v>
      </c>
      <c r="M6459">
        <v>148</v>
      </c>
      <c r="N6459">
        <v>313</v>
      </c>
      <c r="O6459">
        <v>-34475</v>
      </c>
      <c r="P6459">
        <v>81311</v>
      </c>
      <c r="Q6459">
        <v>50748</v>
      </c>
      <c r="R6459">
        <v>1</v>
      </c>
      <c r="S6459">
        <v>3275927</v>
      </c>
      <c r="U6459" t="str">
        <f>IFERROR(LEFT(spotify_top_songs_audio_features[[#This Row],[artist_names]],SEARCH(",",spotify_top_songs_audio_features[[#This Row],[artist_names]])-1),spotify_top_songs_audio_features[[#This Row],[artist_names]])</f>
        <v>XXXTENTACION</v>
      </c>
      <c r="V6459" t="str">
        <f>IFERROR(MID(spotify_top_songs_audio_features[[#This Row],[artist_names]],SEARCH(",",spotify_top_songs_audio_features[[#This Row],[artist_names]])+2,99),"")</f>
        <v/>
      </c>
      <c r="W6459" t="str">
        <f>spotify_top_songs_audio_features[[#This Row],[source]]</f>
        <v>Bad Vibes Forever / EMPIRE</v>
      </c>
      <c r="X6459" s="1">
        <f>spotify_top_songs_audio_features[[#This Row],[streams]]</f>
        <v>3275927</v>
      </c>
      <c r="Y6459" t="str">
        <f>IF(Tabela2[[#This Row],[feat]]="","","Feat")</f>
        <v/>
      </c>
      <c r="Z6459" s="17" t="str">
        <f>CONCATENATE(INT(spotify_top_songs_audio_features[[#This Row],[duration_ms]]/(60*1000)),":",MOD(INT(spotify_top_songs_audio_features[[#This Row],[duration_ms]]/1000),60))</f>
        <v>0:50</v>
      </c>
      <c r="AA645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59" t="str">
        <f>spotify_top_songs_audio_features[[#This Row],[track_name]]</f>
        <v>The Explanation</v>
      </c>
    </row>
    <row r="6460" spans="1:28" x14ac:dyDescent="0.25">
      <c r="A6460" t="s">
        <v>9635</v>
      </c>
      <c r="B6460" t="s">
        <v>4561</v>
      </c>
      <c r="C6460" t="s">
        <v>9636</v>
      </c>
      <c r="D6460" t="s">
        <v>96</v>
      </c>
      <c r="E6460" t="s">
        <v>86</v>
      </c>
      <c r="F6460" t="s">
        <v>24</v>
      </c>
      <c r="G6460" t="s">
        <v>25</v>
      </c>
      <c r="H6460">
        <v>645</v>
      </c>
      <c r="I6460">
        <v>688</v>
      </c>
      <c r="J6460">
        <v>341</v>
      </c>
      <c r="K6460" t="s">
        <v>862</v>
      </c>
      <c r="L6460">
        <v>0</v>
      </c>
      <c r="M6460">
        <v>186</v>
      </c>
      <c r="N6460">
        <v>433</v>
      </c>
      <c r="O6460">
        <v>-4749</v>
      </c>
      <c r="P6460">
        <v>139957</v>
      </c>
      <c r="Q6460">
        <v>225547</v>
      </c>
      <c r="R6460">
        <v>1</v>
      </c>
      <c r="S6460">
        <v>3274964</v>
      </c>
      <c r="U6460" t="str">
        <f>IFERROR(LEFT(spotify_top_songs_audio_features[[#This Row],[artist_names]],SEARCH(",",spotify_top_songs_audio_features[[#This Row],[artist_names]])-1),spotify_top_songs_audio_features[[#This Row],[artist_names]])</f>
        <v>Linkin Park</v>
      </c>
      <c r="V6460" t="str">
        <f>IFERROR(MID(spotify_top_songs_audio_features[[#This Row],[artist_names]],SEARCH(",",spotify_top_songs_audio_features[[#This Row],[artist_names]])+2,99),"")</f>
        <v/>
      </c>
      <c r="W6460" t="str">
        <f>spotify_top_songs_audio_features[[#This Row],[source]]</f>
        <v>Warner Records</v>
      </c>
      <c r="X6460" s="1">
        <f>spotify_top_songs_audio_features[[#This Row],[streams]]</f>
        <v>3274964</v>
      </c>
      <c r="Y6460" t="str">
        <f>IF(Tabela2[[#This Row],[feat]]="","","Feat")</f>
        <v/>
      </c>
      <c r="Z6460" s="17" t="str">
        <f>CONCATENATE(INT(spotify_top_songs_audio_features[[#This Row],[duration_ms]]/(60*1000)),":",MOD(INT(spotify_top_songs_audio_features[[#This Row],[duration_ms]]/1000),60))</f>
        <v>3:45</v>
      </c>
      <c r="AA646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460" t="str">
        <f>spotify_top_songs_audio_features[[#This Row],[track_name]]</f>
        <v>Nobody Can Save Me</v>
      </c>
    </row>
    <row r="6461" spans="1:28" x14ac:dyDescent="0.25">
      <c r="A6461" t="s">
        <v>17205</v>
      </c>
      <c r="B6461" t="s">
        <v>687</v>
      </c>
      <c r="C6461" t="s">
        <v>12715</v>
      </c>
      <c r="D6461" t="s">
        <v>30</v>
      </c>
      <c r="E6461" t="s">
        <v>86</v>
      </c>
      <c r="F6461" t="s">
        <v>32</v>
      </c>
      <c r="G6461" t="s">
        <v>25</v>
      </c>
      <c r="H6461">
        <v>674</v>
      </c>
      <c r="I6461">
        <v>596</v>
      </c>
      <c r="J6461">
        <v>195</v>
      </c>
      <c r="K6461" t="s">
        <v>1451</v>
      </c>
      <c r="L6461">
        <v>3.3799999999999998E-4</v>
      </c>
      <c r="M6461">
        <v>342</v>
      </c>
      <c r="N6461">
        <v>46</v>
      </c>
      <c r="O6461">
        <v>-8348</v>
      </c>
      <c r="P6461">
        <v>136059</v>
      </c>
      <c r="Q6461">
        <v>448733</v>
      </c>
      <c r="R6461">
        <v>1</v>
      </c>
      <c r="S6461">
        <v>3274144</v>
      </c>
      <c r="U6461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461" t="str">
        <f>IFERROR(MID(spotify_top_songs_audio_features[[#This Row],[artist_names]],SEARCH(",",spotify_top_songs_audio_features[[#This Row],[artist_names]])+2,99),"")</f>
        <v/>
      </c>
      <c r="W6461" t="str">
        <f>spotify_top_songs_audio_features[[#This Row],[source]]</f>
        <v>Def Jam Recordings</v>
      </c>
      <c r="X6461" s="1">
        <f>spotify_top_songs_audio_features[[#This Row],[streams]]</f>
        <v>3274144</v>
      </c>
      <c r="Y6461" t="str">
        <f>IF(Tabela2[[#This Row],[feat]]="","","Feat")</f>
        <v/>
      </c>
      <c r="Z6461" s="17" t="str">
        <f>CONCATENATE(INT(spotify_top_songs_audio_features[[#This Row],[duration_ms]]/(60*1000)),":",MOD(INT(spotify_top_songs_audio_features[[#This Row],[duration_ms]]/1000),60))</f>
        <v>7:28</v>
      </c>
      <c r="AA646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461" t="str">
        <f>spotify_top_songs_audio_features[[#This Row],[track_name]]</f>
        <v>Hallelujah</v>
      </c>
    </row>
    <row r="6462" spans="1:28" x14ac:dyDescent="0.25">
      <c r="A6462" t="s">
        <v>14268</v>
      </c>
      <c r="B6462" t="s">
        <v>14269</v>
      </c>
      <c r="C6462" t="s">
        <v>14270</v>
      </c>
      <c r="D6462" t="s">
        <v>7812</v>
      </c>
      <c r="E6462" t="s">
        <v>58</v>
      </c>
      <c r="F6462" t="s">
        <v>24</v>
      </c>
      <c r="G6462" t="s">
        <v>25</v>
      </c>
      <c r="H6462">
        <v>623</v>
      </c>
      <c r="I6462">
        <v>449</v>
      </c>
      <c r="J6462">
        <v>253</v>
      </c>
      <c r="K6462" t="s">
        <v>492</v>
      </c>
      <c r="L6462">
        <v>0</v>
      </c>
      <c r="M6462">
        <v>613</v>
      </c>
      <c r="N6462">
        <v>572</v>
      </c>
      <c r="O6462">
        <v>-13333</v>
      </c>
      <c r="P6462">
        <v>84383</v>
      </c>
      <c r="Q6462">
        <v>256000</v>
      </c>
      <c r="R6462">
        <v>1</v>
      </c>
      <c r="S6462">
        <v>3273724</v>
      </c>
      <c r="U6462" t="str">
        <f>IFERROR(LEFT(spotify_top_songs_audio_features[[#This Row],[artist_names]],SEARCH(",",spotify_top_songs_audio_features[[#This Row],[artist_names]])-1),spotify_top_songs_audio_features[[#This Row],[artist_names]])</f>
        <v>Tom Petty</v>
      </c>
      <c r="V6462" t="str">
        <f>IFERROR(MID(spotify_top_songs_audio_features[[#This Row],[artist_names]],SEARCH(",",spotify_top_songs_audio_features[[#This Row],[artist_names]])+2,99),"")</f>
        <v/>
      </c>
      <c r="W6462" t="str">
        <f>spotify_top_songs_audio_features[[#This Row],[source]]</f>
        <v>Geffen*</v>
      </c>
      <c r="X6462" s="1">
        <f>spotify_top_songs_audio_features[[#This Row],[streams]]</f>
        <v>3273724</v>
      </c>
      <c r="Y6462" t="str">
        <f>IF(Tabela2[[#This Row],[feat]]="","","Feat")</f>
        <v/>
      </c>
      <c r="Z6462" s="17" t="str">
        <f>CONCATENATE(INT(spotify_top_songs_audio_features[[#This Row],[duration_ms]]/(60*1000)),":",MOD(INT(spotify_top_songs_audio_features[[#This Row],[duration_ms]]/1000),60))</f>
        <v>4:16</v>
      </c>
      <c r="AA646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462" t="str">
        <f>spotify_top_songs_audio_features[[#This Row],[track_name]]</f>
        <v>Free Fallin'</v>
      </c>
    </row>
    <row r="6463" spans="1:28" x14ac:dyDescent="0.25">
      <c r="A6463" t="s">
        <v>16268</v>
      </c>
      <c r="B6463" t="s">
        <v>1933</v>
      </c>
      <c r="C6463" t="s">
        <v>1934</v>
      </c>
      <c r="D6463" t="s">
        <v>85</v>
      </c>
      <c r="E6463" t="s">
        <v>43</v>
      </c>
      <c r="F6463" t="s">
        <v>32</v>
      </c>
      <c r="G6463" t="s">
        <v>25</v>
      </c>
      <c r="H6463">
        <v>767</v>
      </c>
      <c r="I6463">
        <v>929</v>
      </c>
      <c r="J6463">
        <v>185</v>
      </c>
      <c r="K6463" t="s">
        <v>4604</v>
      </c>
      <c r="L6463">
        <v>0</v>
      </c>
      <c r="M6463">
        <v>921</v>
      </c>
      <c r="N6463">
        <v>923</v>
      </c>
      <c r="O6463">
        <v>-308</v>
      </c>
      <c r="P6463">
        <v>121087</v>
      </c>
      <c r="Q6463">
        <v>165467</v>
      </c>
      <c r="R6463">
        <v>1</v>
      </c>
      <c r="S6463">
        <v>3262755</v>
      </c>
      <c r="U6463" t="str">
        <f>IFERROR(LEFT(spotify_top_songs_audio_features[[#This Row],[artist_names]],SEARCH(",",spotify_top_songs_audio_features[[#This Row],[artist_names]])-1),spotify_top_songs_audio_features[[#This Row],[artist_names]])</f>
        <v>Jax Jones</v>
      </c>
      <c r="V6463" t="str">
        <f>IFERROR(MID(spotify_top_songs_audio_features[[#This Row],[artist_names]],SEARCH(",",spotify_top_songs_audio_features[[#This Row],[artist_names]])+2,99),"")</f>
        <v>Demi Lovato, Stefflon Don</v>
      </c>
      <c r="W6463" t="str">
        <f>spotify_top_songs_audio_features[[#This Row],[source]]</f>
        <v>Polydor Records</v>
      </c>
      <c r="X6463" s="1">
        <f>spotify_top_songs_audio_features[[#This Row],[streams]]</f>
        <v>3262755</v>
      </c>
      <c r="Y6463" t="str">
        <f>IF(Tabela2[[#This Row],[feat]]="","","Feat")</f>
        <v>Feat</v>
      </c>
      <c r="Z6463" s="17" t="str">
        <f>CONCATENATE(INT(spotify_top_songs_audio_features[[#This Row],[duration_ms]]/(60*1000)),":",MOD(INT(spotify_top_songs_audio_features[[#This Row],[duration_ms]]/1000),60))</f>
        <v>2:45</v>
      </c>
      <c r="AA646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463" t="str">
        <f>spotify_top_songs_audio_features[[#This Row],[track_name]]</f>
        <v>Instruction (feat. Demi Lovato &amp; Stefflon Don)</v>
      </c>
    </row>
    <row r="6464" spans="1:28" x14ac:dyDescent="0.25">
      <c r="A6464" t="s">
        <v>14820</v>
      </c>
      <c r="B6464" t="s">
        <v>13322</v>
      </c>
      <c r="C6464" t="s">
        <v>14821</v>
      </c>
      <c r="D6464" t="s">
        <v>1003</v>
      </c>
      <c r="E6464" t="s">
        <v>70</v>
      </c>
      <c r="F6464" t="s">
        <v>24</v>
      </c>
      <c r="G6464" t="s">
        <v>25</v>
      </c>
      <c r="H6464">
        <v>65</v>
      </c>
      <c r="I6464">
        <v>801</v>
      </c>
      <c r="J6464">
        <v>694</v>
      </c>
      <c r="K6464" t="s">
        <v>1462</v>
      </c>
      <c r="L6464">
        <v>231</v>
      </c>
      <c r="M6464">
        <v>347</v>
      </c>
      <c r="N6464">
        <v>356</v>
      </c>
      <c r="O6464">
        <v>-2178</v>
      </c>
      <c r="P6464">
        <v>124123</v>
      </c>
      <c r="Q6464">
        <v>268813</v>
      </c>
      <c r="R6464">
        <v>1</v>
      </c>
      <c r="S6464">
        <v>3262418</v>
      </c>
      <c r="U6464" t="str">
        <f>IFERROR(LEFT(spotify_top_songs_audio_features[[#This Row],[artist_names]],SEARCH(",",spotify_top_songs_audio_features[[#This Row],[artist_names]])-1),spotify_top_songs_audio_features[[#This Row],[artist_names]])</f>
        <v>Desiigner</v>
      </c>
      <c r="V6464" t="str">
        <f>IFERROR(MID(spotify_top_songs_audio_features[[#This Row],[artist_names]],SEARCH(",",spotify_top_songs_audio_features[[#This Row],[artist_names]])+2,99),"")</f>
        <v/>
      </c>
      <c r="W6464" t="str">
        <f>spotify_top_songs_audio_features[[#This Row],[source]]</f>
        <v>Getting Out Our Dreams Inc. (G.O.O.D.) Music / IDJ</v>
      </c>
      <c r="X6464" s="1">
        <f>spotify_top_songs_audio_features[[#This Row],[streams]]</f>
        <v>3262418</v>
      </c>
      <c r="Y6464" t="str">
        <f>IF(Tabela2[[#This Row],[feat]]="","","Feat")</f>
        <v/>
      </c>
      <c r="Z6464" s="17" t="str">
        <f>CONCATENATE(INT(spotify_top_songs_audio_features[[#This Row],[duration_ms]]/(60*1000)),":",MOD(INT(spotify_top_songs_audio_features[[#This Row],[duration_ms]]/1000),60))</f>
        <v>4:28</v>
      </c>
      <c r="AA646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464" t="str">
        <f>spotify_top_songs_audio_features[[#This Row],[track_name]]</f>
        <v>Outlet</v>
      </c>
    </row>
    <row r="6465" spans="1:28" x14ac:dyDescent="0.25">
      <c r="A6465" t="s">
        <v>13485</v>
      </c>
      <c r="B6465" t="s">
        <v>677</v>
      </c>
      <c r="C6465" t="s">
        <v>13486</v>
      </c>
      <c r="D6465" t="s">
        <v>679</v>
      </c>
      <c r="E6465" t="s">
        <v>58</v>
      </c>
      <c r="F6465" t="s">
        <v>32</v>
      </c>
      <c r="G6465" t="s">
        <v>25</v>
      </c>
      <c r="H6465">
        <v>547</v>
      </c>
      <c r="I6465">
        <v>592</v>
      </c>
      <c r="J6465">
        <v>388</v>
      </c>
      <c r="K6465" t="s">
        <v>12207</v>
      </c>
      <c r="L6465">
        <v>1.26E-4</v>
      </c>
      <c r="M6465">
        <v>168</v>
      </c>
      <c r="N6465">
        <v>451</v>
      </c>
      <c r="O6465">
        <v>-7294</v>
      </c>
      <c r="P6465">
        <v>164027</v>
      </c>
      <c r="Q6465">
        <v>222373</v>
      </c>
      <c r="R6465">
        <v>1</v>
      </c>
      <c r="S6465">
        <v>3260019</v>
      </c>
      <c r="U6465" t="str">
        <f>IFERROR(LEFT(spotify_top_songs_audio_features[[#This Row],[artist_names]],SEARCH(",",spotify_top_songs_audio_features[[#This Row],[artist_names]])-1),spotify_top_songs_audio_features[[#This Row],[artist_names]])</f>
        <v>Zara Larsson</v>
      </c>
      <c r="V6465" t="str">
        <f>IFERROR(MID(spotify_top_songs_audio_features[[#This Row],[artist_names]],SEARCH(",",spotify_top_songs_audio_features[[#This Row],[artist_names]])+2,99),"")</f>
        <v/>
      </c>
      <c r="W6465" t="str">
        <f>spotify_top_songs_audio_features[[#This Row],[source]]</f>
        <v>Epic/Record Company TEN</v>
      </c>
      <c r="X6465" s="1">
        <f>spotify_top_songs_audio_features[[#This Row],[streams]]</f>
        <v>3260019</v>
      </c>
      <c r="Y6465" t="str">
        <f>IF(Tabela2[[#This Row],[feat]]="","","Feat")</f>
        <v/>
      </c>
      <c r="Z6465" s="17" t="str">
        <f>CONCATENATE(INT(spotify_top_songs_audio_features[[#This Row],[duration_ms]]/(60*1000)),":",MOD(INT(spotify_top_songs_audio_features[[#This Row],[duration_ms]]/1000),60))</f>
        <v>3:42</v>
      </c>
      <c r="AA646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465" t="str">
        <f>spotify_top_songs_audio_features[[#This Row],[track_name]]</f>
        <v>Only You</v>
      </c>
    </row>
    <row r="6466" spans="1:28" x14ac:dyDescent="0.25">
      <c r="A6466" t="s">
        <v>16993</v>
      </c>
      <c r="B6466" t="s">
        <v>1257</v>
      </c>
      <c r="C6466" t="s">
        <v>16994</v>
      </c>
      <c r="D6466" t="s">
        <v>2224</v>
      </c>
      <c r="E6466" t="s">
        <v>70</v>
      </c>
      <c r="F6466" t="s">
        <v>24</v>
      </c>
      <c r="G6466" t="s">
        <v>25</v>
      </c>
      <c r="H6466">
        <v>786</v>
      </c>
      <c r="I6466">
        <v>853</v>
      </c>
      <c r="J6466">
        <v>816</v>
      </c>
      <c r="K6466" t="s">
        <v>16995</v>
      </c>
      <c r="L6466">
        <v>0</v>
      </c>
      <c r="M6466">
        <v>759</v>
      </c>
      <c r="N6466">
        <v>45</v>
      </c>
      <c r="O6466">
        <v>-2687</v>
      </c>
      <c r="P6466">
        <v>125034</v>
      </c>
      <c r="Q6466">
        <v>213264</v>
      </c>
      <c r="R6466">
        <v>1</v>
      </c>
      <c r="S6466">
        <v>3259742</v>
      </c>
      <c r="U6466" t="str">
        <f>IFERROR(LEFT(spotify_top_songs_audio_features[[#This Row],[artist_names]],SEARCH(",",spotify_top_songs_audio_features[[#This Row],[artist_names]])-1),spotify_top_songs_audio_features[[#This Row],[artist_names]])</f>
        <v>BLACKPINK</v>
      </c>
      <c r="V6466" t="str">
        <f>IFERROR(MID(spotify_top_songs_audio_features[[#This Row],[artist_names]],SEARCH(",",spotify_top_songs_audio_features[[#This Row],[artist_names]])+2,99),"")</f>
        <v/>
      </c>
      <c r="W6466" t="str">
        <f>spotify_top_songs_audio_features[[#This Row],[source]]</f>
        <v>YG Entertainment</v>
      </c>
      <c r="X6466" s="1">
        <f>spotify_top_songs_audio_features[[#This Row],[streams]]</f>
        <v>3259742</v>
      </c>
      <c r="Y6466" t="str">
        <f>IF(Tabela2[[#This Row],[feat]]="","","Feat")</f>
        <v/>
      </c>
      <c r="Z6466" s="17" t="str">
        <f>CONCATENATE(INT(spotify_top_songs_audio_features[[#This Row],[duration_ms]]/(60*1000)),":",MOD(INT(spotify_top_songs_audio_features[[#This Row],[duration_ms]]/1000),60))</f>
        <v>3:33</v>
      </c>
      <c r="AA646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466" t="str">
        <f>spotify_top_songs_audio_features[[#This Row],[track_name]]</f>
        <v>As If It's Your Last</v>
      </c>
    </row>
    <row r="6467" spans="1:28" x14ac:dyDescent="0.25">
      <c r="A6467" t="s">
        <v>10122</v>
      </c>
      <c r="B6467" t="s">
        <v>125</v>
      </c>
      <c r="C6467" t="s">
        <v>10123</v>
      </c>
      <c r="D6467" t="s">
        <v>127</v>
      </c>
      <c r="E6467" t="s">
        <v>58</v>
      </c>
      <c r="F6467" t="s">
        <v>32</v>
      </c>
      <c r="G6467" t="s">
        <v>25</v>
      </c>
      <c r="H6467">
        <v>612</v>
      </c>
      <c r="I6467">
        <v>844</v>
      </c>
      <c r="J6467">
        <v>756</v>
      </c>
      <c r="K6467" t="s">
        <v>2788</v>
      </c>
      <c r="L6467">
        <v>0</v>
      </c>
      <c r="M6467">
        <v>287</v>
      </c>
      <c r="N6467">
        <v>653</v>
      </c>
      <c r="O6467">
        <v>-4694</v>
      </c>
      <c r="P6467">
        <v>134868</v>
      </c>
      <c r="Q6467">
        <v>196776</v>
      </c>
      <c r="R6467">
        <v>1</v>
      </c>
      <c r="S6467">
        <v>3258938</v>
      </c>
      <c r="U6467" t="str">
        <f>IFERROR(LEFT(spotify_top_songs_audio_features[[#This Row],[artist_names]],SEARCH(",",spotify_top_songs_audio_features[[#This Row],[artist_names]])-1),spotify_top_songs_audio_features[[#This Row],[artist_names]])</f>
        <v>BTS</v>
      </c>
      <c r="V6467" t="str">
        <f>IFERROR(MID(spotify_top_songs_audio_features[[#This Row],[artist_names]],SEARCH(",",spotify_top_songs_audio_features[[#This Row],[artist_names]])+2,99),"")</f>
        <v/>
      </c>
      <c r="W6467" t="str">
        <f>spotify_top_songs_audio_features[[#This Row],[source]]</f>
        <v>BIGHIT MUSIC</v>
      </c>
      <c r="X6467" s="1">
        <f>spotify_top_songs_audio_features[[#This Row],[streams]]</f>
        <v>3258938</v>
      </c>
      <c r="Y6467" t="str">
        <f>IF(Tabela2[[#This Row],[feat]]="","","Feat")</f>
        <v/>
      </c>
      <c r="Z6467" s="17" t="str">
        <f>CONCATENATE(INT(spotify_top_songs_audio_features[[#This Row],[duration_ms]]/(60*1000)),":",MOD(INT(spotify_top_songs_audio_features[[#This Row],[duration_ms]]/1000),60))</f>
        <v>3:16</v>
      </c>
      <c r="AA646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467" t="str">
        <f>spotify_top_songs_audio_features[[#This Row],[track_name]]</f>
        <v>dimple</v>
      </c>
    </row>
    <row r="6468" spans="1:28" x14ac:dyDescent="0.25">
      <c r="A6468" t="s">
        <v>16374</v>
      </c>
      <c r="B6468" t="s">
        <v>16375</v>
      </c>
      <c r="C6468" t="s">
        <v>16376</v>
      </c>
      <c r="D6468" t="s">
        <v>30</v>
      </c>
      <c r="E6468" t="s">
        <v>86</v>
      </c>
      <c r="F6468" t="s">
        <v>32</v>
      </c>
      <c r="G6468" t="s">
        <v>25</v>
      </c>
      <c r="H6468">
        <v>748</v>
      </c>
      <c r="I6468">
        <v>691</v>
      </c>
      <c r="J6468">
        <v>82</v>
      </c>
      <c r="K6468" t="s">
        <v>14449</v>
      </c>
      <c r="L6468">
        <v>6.29E-4</v>
      </c>
      <c r="M6468">
        <v>614</v>
      </c>
      <c r="N6468">
        <v>356</v>
      </c>
      <c r="O6468">
        <v>-6522</v>
      </c>
      <c r="P6468">
        <v>144072</v>
      </c>
      <c r="Q6468">
        <v>156293</v>
      </c>
      <c r="R6468">
        <v>1</v>
      </c>
      <c r="S6468">
        <v>3245431</v>
      </c>
      <c r="U6468" t="str">
        <f>IFERROR(LEFT(spotify_top_songs_audio_features[[#This Row],[artist_names]],SEARCH(",",spotify_top_songs_audio_features[[#This Row],[artist_names]])-1),spotify_top_songs_audio_features[[#This Row],[artist_names]])</f>
        <v>Logic</v>
      </c>
      <c r="V6468" t="str">
        <f>IFERROR(MID(spotify_top_songs_audio_features[[#This Row],[artist_names]],SEARCH(",",spotify_top_songs_audio_features[[#This Row],[artist_names]])+2,99),"")</f>
        <v>Juicy J</v>
      </c>
      <c r="W6468" t="str">
        <f>spotify_top_songs_audio_features[[#This Row],[source]]</f>
        <v>Def Jam Recordings</v>
      </c>
      <c r="X6468" s="1">
        <f>spotify_top_songs_audio_features[[#This Row],[streams]]</f>
        <v>3245431</v>
      </c>
      <c r="Y6468" t="str">
        <f>IF(Tabela2[[#This Row],[feat]]="","","Feat")</f>
        <v>Feat</v>
      </c>
      <c r="Z6468" s="17" t="str">
        <f>CONCATENATE(INT(spotify_top_songs_audio_features[[#This Row],[duration_ms]]/(60*1000)),":",MOD(INT(spotify_top_songs_audio_features[[#This Row],[duration_ms]]/1000),60))</f>
        <v>2:36</v>
      </c>
      <c r="AA646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468" t="str">
        <f>spotify_top_songs_audio_features[[#This Row],[track_name]]</f>
        <v>Ink Blot</v>
      </c>
    </row>
    <row r="6469" spans="1:28" x14ac:dyDescent="0.25">
      <c r="A6469" t="s">
        <v>13897</v>
      </c>
      <c r="B6469" t="s">
        <v>9812</v>
      </c>
      <c r="C6469" t="s">
        <v>9813</v>
      </c>
      <c r="D6469" t="s">
        <v>1249</v>
      </c>
      <c r="E6469" t="s">
        <v>43</v>
      </c>
      <c r="F6469" t="s">
        <v>32</v>
      </c>
      <c r="G6469" t="s">
        <v>25</v>
      </c>
      <c r="H6469">
        <v>789</v>
      </c>
      <c r="I6469">
        <v>767</v>
      </c>
      <c r="J6469">
        <v>715</v>
      </c>
      <c r="K6469" t="s">
        <v>9814</v>
      </c>
      <c r="L6469">
        <v>348</v>
      </c>
      <c r="M6469">
        <v>101</v>
      </c>
      <c r="N6469">
        <v>637</v>
      </c>
      <c r="O6469">
        <v>-4612</v>
      </c>
      <c r="P6469">
        <v>99957</v>
      </c>
      <c r="Q6469">
        <v>167311</v>
      </c>
      <c r="R6469">
        <v>1</v>
      </c>
      <c r="S6469">
        <v>3245015</v>
      </c>
      <c r="U6469" t="str">
        <f>IFERROR(LEFT(spotify_top_songs_audio_features[[#This Row],[artist_names]],SEARCH(",",spotify_top_songs_audio_features[[#This Row],[artist_names]])-1),spotify_top_songs_audio_features[[#This Row],[artist_names]])</f>
        <v>Major Lazer</v>
      </c>
      <c r="V6469" t="str">
        <f>IFERROR(MID(spotify_top_songs_audio_features[[#This Row],[artist_names]],SEARCH(",",spotify_top_songs_audio_features[[#This Row],[artist_names]])+2,99),"")</f>
        <v>Anitta, Pabllo Vittar</v>
      </c>
      <c r="W6469" t="str">
        <f>spotify_top_songs_audio_features[[#This Row],[source]]</f>
        <v>Third Pardee Records</v>
      </c>
      <c r="X6469" s="1">
        <f>spotify_top_songs_audio_features[[#This Row],[streams]]</f>
        <v>3245015</v>
      </c>
      <c r="Y6469" t="str">
        <f>IF(Tabela2[[#This Row],[feat]]="","","Feat")</f>
        <v>Feat</v>
      </c>
      <c r="Z6469" s="17" t="str">
        <f>CONCATENATE(INT(spotify_top_songs_audio_features[[#This Row],[duration_ms]]/(60*1000)),":",MOD(INT(spotify_top_songs_audio_features[[#This Row],[duration_ms]]/1000),60))</f>
        <v>2:47</v>
      </c>
      <c r="AA646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469" t="str">
        <f>spotify_top_songs_audio_features[[#This Row],[track_name]]</f>
        <v>Sua Cara (feat. Anitta &amp; Pabllo Vittar)</v>
      </c>
    </row>
    <row r="6470" spans="1:28" x14ac:dyDescent="0.25">
      <c r="A6470" t="s">
        <v>16813</v>
      </c>
      <c r="B6470" t="s">
        <v>9137</v>
      </c>
      <c r="C6470" t="s">
        <v>9138</v>
      </c>
      <c r="D6470" t="s">
        <v>768</v>
      </c>
      <c r="E6470" t="s">
        <v>142</v>
      </c>
      <c r="F6470" t="s">
        <v>32</v>
      </c>
      <c r="G6470" t="s">
        <v>25</v>
      </c>
      <c r="H6470">
        <v>768</v>
      </c>
      <c r="I6470">
        <v>807</v>
      </c>
      <c r="J6470">
        <v>106</v>
      </c>
      <c r="K6470" t="s">
        <v>11596</v>
      </c>
      <c r="L6470">
        <v>2.99E-4</v>
      </c>
      <c r="M6470">
        <v>214</v>
      </c>
      <c r="N6470">
        <v>575</v>
      </c>
      <c r="O6470">
        <v>-5508</v>
      </c>
      <c r="P6470">
        <v>112001</v>
      </c>
      <c r="Q6470">
        <v>284000</v>
      </c>
      <c r="R6470">
        <v>2</v>
      </c>
      <c r="S6470">
        <v>3240981</v>
      </c>
      <c r="U6470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6470" t="str">
        <f>IFERROR(MID(spotify_top_songs_audio_features[[#This Row],[artist_names]],SEARCH(",",spotify_top_songs_audio_features[[#This Row],[artist_names]])+2,99),"")</f>
        <v>Beyoncé, JAY-Z</v>
      </c>
      <c r="W6470" t="str">
        <f>spotify_top_songs_audio_features[[#This Row],[source]]</f>
        <v>Epic/We The Best</v>
      </c>
      <c r="X6470" s="1">
        <f>spotify_top_songs_audio_features[[#This Row],[streams]]</f>
        <v>3240981</v>
      </c>
      <c r="Y6470" t="str">
        <f>IF(Tabela2[[#This Row],[feat]]="","","Feat")</f>
        <v>Feat</v>
      </c>
      <c r="Z6470" s="17" t="str">
        <f>CONCATENATE(INT(spotify_top_songs_audio_features[[#This Row],[duration_ms]]/(60*1000)),":",MOD(INT(spotify_top_songs_audio_features[[#This Row],[duration_ms]]/1000),60))</f>
        <v>4:44</v>
      </c>
      <c r="AA647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470" t="str">
        <f>spotify_top_songs_audio_features[[#This Row],[track_name]]</f>
        <v>Shining (feat. Beyoncé &amp; Jay-Z)</v>
      </c>
    </row>
    <row r="6471" spans="1:28" x14ac:dyDescent="0.25">
      <c r="A6471" t="s">
        <v>16674</v>
      </c>
      <c r="B6471" t="s">
        <v>3043</v>
      </c>
      <c r="C6471" t="s">
        <v>16675</v>
      </c>
      <c r="D6471" t="s">
        <v>162</v>
      </c>
      <c r="E6471" t="s">
        <v>142</v>
      </c>
      <c r="F6471" t="s">
        <v>32</v>
      </c>
      <c r="G6471" t="s">
        <v>25</v>
      </c>
      <c r="H6471">
        <v>639</v>
      </c>
      <c r="I6471">
        <v>814</v>
      </c>
      <c r="J6471">
        <v>385</v>
      </c>
      <c r="K6471" t="s">
        <v>16676</v>
      </c>
      <c r="L6471">
        <v>2.98E-3</v>
      </c>
      <c r="M6471">
        <v>529</v>
      </c>
      <c r="N6471">
        <v>904</v>
      </c>
      <c r="O6471">
        <v>-5632</v>
      </c>
      <c r="P6471">
        <v>123922</v>
      </c>
      <c r="Q6471">
        <v>188947</v>
      </c>
      <c r="R6471">
        <v>1</v>
      </c>
      <c r="S6471">
        <v>3239177</v>
      </c>
      <c r="U6471" t="str">
        <f>IFERROR(LEFT(spotify_top_songs_audio_features[[#This Row],[artist_names]],SEARCH(",",spotify_top_songs_audio_features[[#This Row],[artist_names]])-1),spotify_top_songs_audio_features[[#This Row],[artist_names]])</f>
        <v>Paramore</v>
      </c>
      <c r="V6471" t="str">
        <f>IFERROR(MID(spotify_top_songs_audio_features[[#This Row],[artist_names]],SEARCH(",",spotify_top_songs_audio_features[[#This Row],[artist_names]])+2,99),"")</f>
        <v/>
      </c>
      <c r="W6471" t="str">
        <f>spotify_top_songs_audio_features[[#This Row],[source]]</f>
        <v>Fueled By Ramen</v>
      </c>
      <c r="X6471" s="1">
        <f>spotify_top_songs_audio_features[[#This Row],[streams]]</f>
        <v>3239177</v>
      </c>
      <c r="Y6471" t="str">
        <f>IF(Tabela2[[#This Row],[feat]]="","","Feat")</f>
        <v/>
      </c>
      <c r="Z6471" s="17" t="str">
        <f>CONCATENATE(INT(spotify_top_songs_audio_features[[#This Row],[duration_ms]]/(60*1000)),":",MOD(INT(spotify_top_songs_audio_features[[#This Row],[duration_ms]]/1000),60))</f>
        <v>3:8</v>
      </c>
      <c r="AA647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471" t="str">
        <f>spotify_top_songs_audio_features[[#This Row],[track_name]]</f>
        <v>Told You So</v>
      </c>
    </row>
    <row r="6472" spans="1:28" x14ac:dyDescent="0.25">
      <c r="A6472" t="s">
        <v>9117</v>
      </c>
      <c r="B6472" t="s">
        <v>9118</v>
      </c>
      <c r="C6472" t="s">
        <v>9119</v>
      </c>
      <c r="D6472" t="s">
        <v>85</v>
      </c>
      <c r="E6472" t="s">
        <v>58</v>
      </c>
      <c r="F6472" t="s">
        <v>24</v>
      </c>
      <c r="G6472" t="s">
        <v>25</v>
      </c>
      <c r="H6472">
        <v>509</v>
      </c>
      <c r="I6472">
        <v>43</v>
      </c>
      <c r="J6472">
        <v>325</v>
      </c>
      <c r="K6472" t="s">
        <v>9120</v>
      </c>
      <c r="L6472">
        <v>854</v>
      </c>
      <c r="M6472">
        <v>927</v>
      </c>
      <c r="N6472">
        <v>128</v>
      </c>
      <c r="O6472">
        <v>-8387</v>
      </c>
      <c r="P6472">
        <v>122919</v>
      </c>
      <c r="Q6472">
        <v>253532</v>
      </c>
      <c r="R6472">
        <v>1</v>
      </c>
      <c r="S6472">
        <v>3236589</v>
      </c>
      <c r="U6472" t="str">
        <f>IFERROR(LEFT(spotify_top_songs_audio_features[[#This Row],[artist_names]],SEARCH(",",spotify_top_songs_audio_features[[#This Row],[artist_names]])-1),spotify_top_songs_audio_features[[#This Row],[artist_names]])</f>
        <v>Lana Del Rey</v>
      </c>
      <c r="V6472" t="str">
        <f>IFERROR(MID(spotify_top_songs_audio_features[[#This Row],[artist_names]],SEARCH(",",spotify_top_songs_audio_features[[#This Row],[artist_names]])+2,99),"")</f>
        <v>Stevie Nicks</v>
      </c>
      <c r="W6472" t="str">
        <f>spotify_top_songs_audio_features[[#This Row],[source]]</f>
        <v>Polydor Records</v>
      </c>
      <c r="X6472" s="1">
        <f>spotify_top_songs_audio_features[[#This Row],[streams]]</f>
        <v>3236589</v>
      </c>
      <c r="Y6472" t="str">
        <f>IF(Tabela2[[#This Row],[feat]]="","","Feat")</f>
        <v>Feat</v>
      </c>
      <c r="Z6472" s="17" t="str">
        <f>CONCATENATE(INT(spotify_top_songs_audio_features[[#This Row],[duration_ms]]/(60*1000)),":",MOD(INT(spotify_top_songs_audio_features[[#This Row],[duration_ms]]/1000),60))</f>
        <v>4:13</v>
      </c>
      <c r="AA647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472" t="str">
        <f>spotify_top_songs_audio_features[[#This Row],[track_name]]</f>
        <v>Beautiful People Beautiful Problems (feat. Stevie Nicks)</v>
      </c>
    </row>
    <row r="6473" spans="1:28" x14ac:dyDescent="0.25">
      <c r="A6473" t="s">
        <v>6921</v>
      </c>
      <c r="B6473" t="s">
        <v>1079</v>
      </c>
      <c r="C6473" t="s">
        <v>6922</v>
      </c>
      <c r="D6473" t="s">
        <v>6923</v>
      </c>
      <c r="E6473" t="s">
        <v>142</v>
      </c>
      <c r="F6473" t="s">
        <v>32</v>
      </c>
      <c r="G6473" t="s">
        <v>25</v>
      </c>
      <c r="H6473">
        <v>583</v>
      </c>
      <c r="I6473">
        <v>545</v>
      </c>
      <c r="J6473">
        <v>351</v>
      </c>
      <c r="K6473" t="s">
        <v>2189</v>
      </c>
      <c r="L6473">
        <v>0</v>
      </c>
      <c r="M6473">
        <v>133</v>
      </c>
      <c r="N6473">
        <v>801</v>
      </c>
      <c r="O6473">
        <v>-11698</v>
      </c>
      <c r="P6473">
        <v>153249</v>
      </c>
      <c r="Q6473">
        <v>302600</v>
      </c>
      <c r="R6473">
        <v>1</v>
      </c>
      <c r="S6473">
        <v>3224559</v>
      </c>
      <c r="U6473" t="str">
        <f>IFERROR(LEFT(spotify_top_songs_audio_features[[#This Row],[artist_names]],SEARCH(",",spotify_top_songs_audio_features[[#This Row],[artist_names]])-1),spotify_top_songs_audio_features[[#This Row],[artist_names]])</f>
        <v>George Michael</v>
      </c>
      <c r="V6473" t="str">
        <f>IFERROR(MID(spotify_top_songs_audio_features[[#This Row],[artist_names]],SEARCH(",",spotify_top_songs_audio_features[[#This Row],[artist_names]])+2,99),"")</f>
        <v/>
      </c>
      <c r="W6473" t="str">
        <f>spotify_top_songs_audio_features[[#This Row],[source]]</f>
        <v>Sony Music UK</v>
      </c>
      <c r="X6473" s="1">
        <f>spotify_top_songs_audio_features[[#This Row],[streams]]</f>
        <v>3224559</v>
      </c>
      <c r="Y6473" t="str">
        <f>IF(Tabela2[[#This Row],[feat]]="","","Feat")</f>
        <v/>
      </c>
      <c r="Z6473" s="17" t="str">
        <f>CONCATENATE(INT(spotify_top_songs_audio_features[[#This Row],[duration_ms]]/(60*1000)),":",MOD(INT(spotify_top_songs_audio_features[[#This Row],[duration_ms]]/1000),60))</f>
        <v>5:2</v>
      </c>
      <c r="AA647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473" t="str">
        <f>spotify_top_songs_audio_features[[#This Row],[track_name]]</f>
        <v>Careless Whisper</v>
      </c>
    </row>
    <row r="6474" spans="1:28" x14ac:dyDescent="0.25">
      <c r="A6474" t="s">
        <v>4184</v>
      </c>
      <c r="B6474" t="s">
        <v>4185</v>
      </c>
      <c r="C6474" t="s">
        <v>4186</v>
      </c>
      <c r="D6474" t="s">
        <v>436</v>
      </c>
      <c r="E6474" t="s">
        <v>31</v>
      </c>
      <c r="F6474" t="s">
        <v>32</v>
      </c>
      <c r="G6474" t="s">
        <v>25</v>
      </c>
      <c r="H6474">
        <v>682</v>
      </c>
      <c r="I6474">
        <v>812</v>
      </c>
      <c r="J6474">
        <v>118</v>
      </c>
      <c r="K6474" t="s">
        <v>4187</v>
      </c>
      <c r="L6474">
        <v>0</v>
      </c>
      <c r="M6474">
        <v>553</v>
      </c>
      <c r="N6474">
        <v>347</v>
      </c>
      <c r="O6474">
        <v>-2691</v>
      </c>
      <c r="P6474">
        <v>104891</v>
      </c>
      <c r="Q6474">
        <v>192000</v>
      </c>
      <c r="R6474">
        <v>1</v>
      </c>
      <c r="S6474">
        <v>3223687</v>
      </c>
      <c r="U6474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6474" t="str">
        <f>IFERROR(MID(spotify_top_songs_audio_features[[#This Row],[artist_names]],SEARCH(",",spotify_top_songs_audio_features[[#This Row],[artist_names]])+2,99),"")</f>
        <v>Nyla, Kranium, Major Lazer</v>
      </c>
      <c r="W6474" t="str">
        <f>spotify_top_songs_audio_features[[#This Row],[source]]</f>
        <v>Atlantic Records UK</v>
      </c>
      <c r="X6474" s="1">
        <f>spotify_top_songs_audio_features[[#This Row],[streams]]</f>
        <v>3223687</v>
      </c>
      <c r="Y6474" t="str">
        <f>IF(Tabela2[[#This Row],[feat]]="","","Feat")</f>
        <v>Feat</v>
      </c>
      <c r="Z6474" s="17" t="str">
        <f>CONCATENATE(INT(spotify_top_songs_audio_features[[#This Row],[duration_ms]]/(60*1000)),":",MOD(INT(spotify_top_songs_audio_features[[#This Row],[duration_ms]]/1000),60))</f>
        <v>3:12</v>
      </c>
      <c r="AA647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74" t="str">
        <f>spotify_top_songs_audio_features[[#This Row],[track_name]]</f>
        <v>Shape of You (feat. Nyla &amp; Kranium) - Major Lazer Remix</v>
      </c>
    </row>
    <row r="6475" spans="1:28" x14ac:dyDescent="0.25">
      <c r="A6475" t="s">
        <v>8588</v>
      </c>
      <c r="B6475" t="s">
        <v>8589</v>
      </c>
      <c r="C6475" t="s">
        <v>8590</v>
      </c>
      <c r="D6475" t="s">
        <v>5247</v>
      </c>
      <c r="E6475" t="s">
        <v>102</v>
      </c>
      <c r="F6475" t="s">
        <v>32</v>
      </c>
      <c r="G6475" t="s">
        <v>25</v>
      </c>
      <c r="H6475">
        <v>836</v>
      </c>
      <c r="I6475">
        <v>776</v>
      </c>
      <c r="J6475">
        <v>239</v>
      </c>
      <c r="K6475" t="s">
        <v>8591</v>
      </c>
      <c r="L6475">
        <v>0</v>
      </c>
      <c r="M6475">
        <v>113</v>
      </c>
      <c r="N6475">
        <v>37</v>
      </c>
      <c r="O6475">
        <v>-804</v>
      </c>
      <c r="P6475">
        <v>130033</v>
      </c>
      <c r="Q6475">
        <v>222707</v>
      </c>
      <c r="R6475">
        <v>1</v>
      </c>
      <c r="S6475">
        <v>3221363</v>
      </c>
      <c r="U6475" t="str">
        <f>IFERROR(LEFT(spotify_top_songs_audio_features[[#This Row],[artist_names]],SEARCH(",",spotify_top_songs_audio_features[[#This Row],[artist_names]])-1),spotify_top_songs_audio_features[[#This Row],[artist_names]])</f>
        <v>2 Chainz</v>
      </c>
      <c r="V6475" t="str">
        <f>IFERROR(MID(spotify_top_songs_audio_features[[#This Row],[artist_names]],SEARCH(",",spotify_top_songs_audio_features[[#This Row],[artist_names]])+2,99),"")</f>
        <v>Gucci Mane, Quavo</v>
      </c>
      <c r="W6475" t="str">
        <f>spotify_top_songs_audio_features[[#This Row],[source]]</f>
        <v>2Chainz PS/Def Jam</v>
      </c>
      <c r="X6475" s="1">
        <f>spotify_top_songs_audio_features[[#This Row],[streams]]</f>
        <v>3221363</v>
      </c>
      <c r="Y6475" t="str">
        <f>IF(Tabela2[[#This Row],[feat]]="","","Feat")</f>
        <v>Feat</v>
      </c>
      <c r="Z6475" s="17" t="str">
        <f>CONCATENATE(INT(spotify_top_songs_audio_features[[#This Row],[duration_ms]]/(60*1000)),":",MOD(INT(spotify_top_songs_audio_features[[#This Row],[duration_ms]]/1000),60))</f>
        <v>3:42</v>
      </c>
      <c r="AA647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475" t="str">
        <f>spotify_top_songs_audio_features[[#This Row],[track_name]]</f>
        <v>Good Drank</v>
      </c>
    </row>
    <row r="6476" spans="1:28" x14ac:dyDescent="0.25">
      <c r="A6476" t="s">
        <v>3656</v>
      </c>
      <c r="B6476" t="s">
        <v>1006</v>
      </c>
      <c r="C6476" t="s">
        <v>3657</v>
      </c>
      <c r="D6476" t="s">
        <v>1008</v>
      </c>
      <c r="E6476" t="s">
        <v>43</v>
      </c>
      <c r="F6476" t="s">
        <v>32</v>
      </c>
      <c r="G6476" t="s">
        <v>25</v>
      </c>
      <c r="H6476">
        <v>779</v>
      </c>
      <c r="I6476">
        <v>597</v>
      </c>
      <c r="J6476">
        <v>434</v>
      </c>
      <c r="K6476" t="s">
        <v>977</v>
      </c>
      <c r="L6476">
        <v>4.47E-3</v>
      </c>
      <c r="M6476">
        <v>508</v>
      </c>
      <c r="N6476">
        <v>646</v>
      </c>
      <c r="O6476">
        <v>-9652</v>
      </c>
      <c r="P6476">
        <v>173986</v>
      </c>
      <c r="Q6476">
        <v>234280</v>
      </c>
      <c r="R6476">
        <v>1</v>
      </c>
      <c r="S6476">
        <v>3214643</v>
      </c>
      <c r="U6476" t="str">
        <f>IFERROR(LEFT(spotify_top_songs_audio_features[[#This Row],[artist_names]],SEARCH(",",spotify_top_songs_audio_features[[#This Row],[artist_names]])-1),spotify_top_songs_audio_features[[#This Row],[artist_names]])</f>
        <v>21 Savage</v>
      </c>
      <c r="V6476" t="str">
        <f>IFERROR(MID(spotify_top_songs_audio_features[[#This Row],[artist_names]],SEARCH(",",spotify_top_songs_audio_features[[#This Row],[artist_names]])+2,99),"")</f>
        <v/>
      </c>
      <c r="W6476" t="str">
        <f>spotify_top_songs_audio_features[[#This Row],[source]]</f>
        <v>Slaughter Gang, LLC/Epic Records</v>
      </c>
      <c r="X6476" s="1">
        <f>spotify_top_songs_audio_features[[#This Row],[streams]]</f>
        <v>3214643</v>
      </c>
      <c r="Y6476" t="str">
        <f>IF(Tabela2[[#This Row],[feat]]="","","Feat")</f>
        <v/>
      </c>
      <c r="Z6476" s="17" t="str">
        <f>CONCATENATE(INT(spotify_top_songs_audio_features[[#This Row],[duration_ms]]/(60*1000)),":",MOD(INT(spotify_top_songs_audio_features[[#This Row],[duration_ms]]/1000),60))</f>
        <v>3:54</v>
      </c>
      <c r="AA647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</v>
      </c>
      <c r="AB6476" t="str">
        <f>spotify_top_songs_audio_features[[#This Row],[track_name]]</f>
        <v>Famous</v>
      </c>
    </row>
    <row r="6477" spans="1:28" x14ac:dyDescent="0.25">
      <c r="A6477" t="s">
        <v>8969</v>
      </c>
      <c r="B6477" t="s">
        <v>2433</v>
      </c>
      <c r="C6477" t="s">
        <v>8970</v>
      </c>
      <c r="D6477" t="s">
        <v>819</v>
      </c>
      <c r="E6477" t="s">
        <v>58</v>
      </c>
      <c r="F6477" t="s">
        <v>24</v>
      </c>
      <c r="G6477" t="s">
        <v>25</v>
      </c>
      <c r="H6477">
        <v>515</v>
      </c>
      <c r="I6477">
        <v>847</v>
      </c>
      <c r="J6477">
        <v>39</v>
      </c>
      <c r="K6477" t="s">
        <v>8971</v>
      </c>
      <c r="L6477">
        <v>6.6600000000000001E-3</v>
      </c>
      <c r="M6477">
        <v>293</v>
      </c>
      <c r="N6477">
        <v>645</v>
      </c>
      <c r="O6477">
        <v>-2951</v>
      </c>
      <c r="P6477">
        <v>168104</v>
      </c>
      <c r="Q6477">
        <v>217547</v>
      </c>
      <c r="R6477">
        <v>1</v>
      </c>
      <c r="S6477">
        <v>3211380</v>
      </c>
      <c r="U6477" t="str">
        <f>IFERROR(LEFT(spotify_top_songs_audio_features[[#This Row],[artist_names]],SEARCH(",",spotify_top_songs_audio_features[[#This Row],[artist_names]])-1),spotify_top_songs_audio_features[[#This Row],[artist_names]])</f>
        <v>Kesha</v>
      </c>
      <c r="V6477" t="str">
        <f>IFERROR(MID(spotify_top_songs_audio_features[[#This Row],[artist_names]],SEARCH(",",spotify_top_songs_audio_features[[#This Row],[artist_names]])+2,99),"")</f>
        <v/>
      </c>
      <c r="W6477" t="str">
        <f>spotify_top_songs_audio_features[[#This Row],[source]]</f>
        <v>Kemosabe Records/RCA Records</v>
      </c>
      <c r="X6477" s="1">
        <f>spotify_top_songs_audio_features[[#This Row],[streams]]</f>
        <v>3211380</v>
      </c>
      <c r="Y6477" t="str">
        <f>IF(Tabela2[[#This Row],[feat]]="","","Feat")</f>
        <v/>
      </c>
      <c r="Z6477" s="17" t="str">
        <f>CONCATENATE(INT(spotify_top_songs_audio_features[[#This Row],[duration_ms]]/(60*1000)),":",MOD(INT(spotify_top_songs_audio_features[[#This Row],[duration_ms]]/1000),60))</f>
        <v>3:37</v>
      </c>
      <c r="AA647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477" t="str">
        <f>spotify_top_songs_audio_features[[#This Row],[track_name]]</f>
        <v>Learn To Let Go</v>
      </c>
    </row>
    <row r="6478" spans="1:28" x14ac:dyDescent="0.25">
      <c r="A6478" t="s">
        <v>13946</v>
      </c>
      <c r="B6478" t="s">
        <v>13947</v>
      </c>
      <c r="C6478" t="s">
        <v>13948</v>
      </c>
      <c r="D6478" t="s">
        <v>1017</v>
      </c>
      <c r="E6478" t="s">
        <v>31</v>
      </c>
      <c r="F6478" t="s">
        <v>24</v>
      </c>
      <c r="G6478" t="s">
        <v>25</v>
      </c>
      <c r="H6478">
        <v>957</v>
      </c>
      <c r="I6478">
        <v>588</v>
      </c>
      <c r="J6478">
        <v>295</v>
      </c>
      <c r="K6478" t="s">
        <v>1982</v>
      </c>
      <c r="L6478">
        <v>0</v>
      </c>
      <c r="M6478">
        <v>962</v>
      </c>
      <c r="N6478">
        <v>298</v>
      </c>
      <c r="O6478">
        <v>-6984</v>
      </c>
      <c r="P6478">
        <v>127055</v>
      </c>
      <c r="Q6478">
        <v>246325</v>
      </c>
      <c r="R6478">
        <v>1</v>
      </c>
      <c r="S6478">
        <v>3186794</v>
      </c>
      <c r="U6478" t="str">
        <f>IFERROR(LEFT(spotify_top_songs_audio_features[[#This Row],[artist_names]],SEARCH(",",spotify_top_songs_audio_features[[#This Row],[artist_names]])-1),spotify_top_songs_audio_features[[#This Row],[artist_names]])</f>
        <v>Lil Yachty</v>
      </c>
      <c r="V6478" t="str">
        <f>IFERROR(MID(spotify_top_songs_audio_features[[#This Row],[artist_names]],SEARCH(",",spotify_top_songs_audio_features[[#This Row],[artist_names]])+2,99),"")</f>
        <v>Migos</v>
      </c>
      <c r="W6478" t="str">
        <f>spotify_top_songs_audio_features[[#This Row],[source]]</f>
        <v>Quality Control Music, LLC</v>
      </c>
      <c r="X6478" s="1">
        <f>spotify_top_songs_audio_features[[#This Row],[streams]]</f>
        <v>3186794</v>
      </c>
      <c r="Y6478" t="str">
        <f>IF(Tabela2[[#This Row],[feat]]="","","Feat")</f>
        <v>Feat</v>
      </c>
      <c r="Z6478" s="17" t="str">
        <f>CONCATENATE(INT(spotify_top_songs_audio_features[[#This Row],[duration_ms]]/(60*1000)),":",MOD(INT(spotify_top_songs_audio_features[[#This Row],[duration_ms]]/1000),60))</f>
        <v>4:6</v>
      </c>
      <c r="AA647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78" t="str">
        <f>spotify_top_songs_audio_features[[#This Row],[track_name]]</f>
        <v>Peek A Boo</v>
      </c>
    </row>
    <row r="6479" spans="1:28" x14ac:dyDescent="0.25">
      <c r="A6479" t="s">
        <v>14339</v>
      </c>
      <c r="B6479" t="s">
        <v>14340</v>
      </c>
      <c r="C6479" t="s">
        <v>14341</v>
      </c>
      <c r="D6479" t="s">
        <v>819</v>
      </c>
      <c r="E6479" t="s">
        <v>58</v>
      </c>
      <c r="F6479" t="s">
        <v>32</v>
      </c>
      <c r="G6479" t="s">
        <v>25</v>
      </c>
      <c r="H6479">
        <v>743</v>
      </c>
      <c r="I6479">
        <v>765</v>
      </c>
      <c r="J6479">
        <v>389</v>
      </c>
      <c r="K6479" t="s">
        <v>1009</v>
      </c>
      <c r="L6479">
        <v>416</v>
      </c>
      <c r="M6479">
        <v>667</v>
      </c>
      <c r="N6479">
        <v>338</v>
      </c>
      <c r="O6479">
        <v>-3586</v>
      </c>
      <c r="P6479">
        <v>114991</v>
      </c>
      <c r="Q6479">
        <v>196360</v>
      </c>
      <c r="R6479">
        <v>1</v>
      </c>
      <c r="S6479">
        <v>3142189</v>
      </c>
      <c r="U6479" t="str">
        <f>IFERROR(LEFT(spotify_top_songs_audio_features[[#This Row],[artist_names]],SEARCH(",",spotify_top_songs_audio_features[[#This Row],[artist_names]])-1),spotify_top_songs_audio_features[[#This Row],[artist_names]])</f>
        <v>Kesha</v>
      </c>
      <c r="V6479" t="str">
        <f>IFERROR(MID(spotify_top_songs_audio_features[[#This Row],[artist_names]],SEARCH(",",spotify_top_songs_audio_features[[#This Row],[artist_names]])+2,99),"")</f>
        <v>The Dap-Kings Horns</v>
      </c>
      <c r="W6479" t="str">
        <f>spotify_top_songs_audio_features[[#This Row],[source]]</f>
        <v>Kemosabe Records/RCA Records</v>
      </c>
      <c r="X6479" s="1">
        <f>spotify_top_songs_audio_features[[#This Row],[streams]]</f>
        <v>3142189</v>
      </c>
      <c r="Y6479" t="str">
        <f>IF(Tabela2[[#This Row],[feat]]="","","Feat")</f>
        <v>Feat</v>
      </c>
      <c r="Z6479" s="17" t="str">
        <f>CONCATENATE(INT(spotify_top_songs_audio_features[[#This Row],[duration_ms]]/(60*1000)),":",MOD(INT(spotify_top_songs_audio_features[[#This Row],[duration_ms]]/1000),60))</f>
        <v>3:16</v>
      </c>
      <c r="AA647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479" t="str">
        <f>spotify_top_songs_audio_features[[#This Row],[track_name]]</f>
        <v>Woman (feat. The Dap-Kings Horns)</v>
      </c>
    </row>
    <row r="6480" spans="1:28" x14ac:dyDescent="0.25">
      <c r="A6480" t="s">
        <v>14617</v>
      </c>
      <c r="B6480" t="s">
        <v>1668</v>
      </c>
      <c r="C6480" t="s">
        <v>6718</v>
      </c>
      <c r="D6480" t="s">
        <v>1306</v>
      </c>
      <c r="E6480" t="s">
        <v>177</v>
      </c>
      <c r="F6480" t="s">
        <v>24</v>
      </c>
      <c r="G6480" t="s">
        <v>25</v>
      </c>
      <c r="H6480">
        <v>726</v>
      </c>
      <c r="I6480">
        <v>705</v>
      </c>
      <c r="J6480">
        <v>636</v>
      </c>
      <c r="K6480" t="s">
        <v>11403</v>
      </c>
      <c r="L6480">
        <v>0</v>
      </c>
      <c r="M6480">
        <v>409</v>
      </c>
      <c r="N6480">
        <v>39</v>
      </c>
      <c r="O6480">
        <v>-4458</v>
      </c>
      <c r="P6480">
        <v>120053</v>
      </c>
      <c r="Q6480">
        <v>231106</v>
      </c>
      <c r="R6480">
        <v>1</v>
      </c>
      <c r="S6480">
        <v>3127801</v>
      </c>
      <c r="U6480" t="str">
        <f>IFERROR(LEFT(spotify_top_songs_audio_features[[#This Row],[artist_names]],SEARCH(",",spotify_top_songs_audio_features[[#This Row],[artist_names]])-1),spotify_top_songs_audio_features[[#This Row],[artist_names]])</f>
        <v>Ozuna</v>
      </c>
      <c r="V6480" t="str">
        <f>IFERROR(MID(spotify_top_songs_audio_features[[#This Row],[artist_names]],SEARCH(",",spotify_top_songs_audio_features[[#This Row],[artist_names]])+2,99),"")</f>
        <v/>
      </c>
      <c r="W6480" t="str">
        <f>spotify_top_songs_audio_features[[#This Row],[source]]</f>
        <v>VP Records Corp/Dimelo Vi</v>
      </c>
      <c r="X6480" s="1">
        <f>spotify_top_songs_audio_features[[#This Row],[streams]]</f>
        <v>3127801</v>
      </c>
      <c r="Y6480" t="str">
        <f>IF(Tabela2[[#This Row],[feat]]="","","Feat")</f>
        <v/>
      </c>
      <c r="Z6480" s="17" t="str">
        <f>CONCATENATE(INT(spotify_top_songs_audio_features[[#This Row],[duration_ms]]/(60*1000)),":",MOD(INT(spotify_top_songs_audio_features[[#This Row],[duration_ms]]/1000),60))</f>
        <v>3:51</v>
      </c>
      <c r="AA648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480" t="str">
        <f>spotify_top_songs_audio_features[[#This Row],[track_name]]</f>
        <v>El Farsante</v>
      </c>
    </row>
    <row r="6481" spans="1:28" x14ac:dyDescent="0.25">
      <c r="A6481" t="s">
        <v>16161</v>
      </c>
      <c r="B6481" t="s">
        <v>16162</v>
      </c>
      <c r="C6481" t="s">
        <v>16163</v>
      </c>
      <c r="D6481" t="s">
        <v>16164</v>
      </c>
      <c r="E6481" t="s">
        <v>31</v>
      </c>
      <c r="F6481" t="s">
        <v>24</v>
      </c>
      <c r="G6481" t="s">
        <v>25</v>
      </c>
      <c r="H6481">
        <v>698</v>
      </c>
      <c r="I6481">
        <v>833</v>
      </c>
      <c r="J6481">
        <v>347</v>
      </c>
      <c r="K6481" t="s">
        <v>16165</v>
      </c>
      <c r="L6481">
        <v>0</v>
      </c>
      <c r="M6481">
        <v>106</v>
      </c>
      <c r="N6481">
        <v>473</v>
      </c>
      <c r="O6481">
        <v>-4868</v>
      </c>
      <c r="P6481">
        <v>9499</v>
      </c>
      <c r="Q6481">
        <v>184000</v>
      </c>
      <c r="R6481">
        <v>1</v>
      </c>
      <c r="S6481">
        <v>3125372</v>
      </c>
      <c r="U6481" t="str">
        <f>IFERROR(LEFT(spotify_top_songs_audio_features[[#This Row],[artist_names]],SEARCH(",",spotify_top_songs_audio_features[[#This Row],[artist_names]])-1),spotify_top_songs_audio_features[[#This Row],[artist_names]])</f>
        <v>Joakim Lundell</v>
      </c>
      <c r="V6481" t="str">
        <f>IFERROR(MID(spotify_top_songs_audio_features[[#This Row],[artist_names]],SEARCH(",",spotify_top_songs_audio_features[[#This Row],[artist_names]])+2,99),"")</f>
        <v>Arrhult</v>
      </c>
      <c r="W6481" t="str">
        <f>spotify_top_songs_audio_features[[#This Row],[source]]</f>
        <v>Ninetone Records</v>
      </c>
      <c r="X6481" s="1">
        <f>spotify_top_songs_audio_features[[#This Row],[streams]]</f>
        <v>3125372</v>
      </c>
      <c r="Y6481" t="str">
        <f>IF(Tabela2[[#This Row],[feat]]="","","Feat")</f>
        <v>Feat</v>
      </c>
      <c r="Z6481" s="17" t="str">
        <f>CONCATENATE(INT(spotify_top_songs_audio_features[[#This Row],[duration_ms]]/(60*1000)),":",MOD(INT(spotify_top_songs_audio_features[[#This Row],[duration_ms]]/1000),60))</f>
        <v>3:4</v>
      </c>
      <c r="AA648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81" t="str">
        <f>spotify_top_songs_audio_features[[#This Row],[track_name]]</f>
        <v>All I Need</v>
      </c>
    </row>
    <row r="6482" spans="1:28" x14ac:dyDescent="0.25">
      <c r="A6482" t="s">
        <v>1440</v>
      </c>
      <c r="B6482" t="s">
        <v>1441</v>
      </c>
      <c r="C6482" t="s">
        <v>1442</v>
      </c>
      <c r="D6482" t="s">
        <v>1443</v>
      </c>
      <c r="E6482" t="s">
        <v>113</v>
      </c>
      <c r="F6482" t="s">
        <v>24</v>
      </c>
      <c r="G6482" t="s">
        <v>25</v>
      </c>
      <c r="H6482">
        <v>756</v>
      </c>
      <c r="I6482">
        <v>589</v>
      </c>
      <c r="J6482">
        <v>232</v>
      </c>
      <c r="K6482" t="s">
        <v>1444</v>
      </c>
      <c r="L6482">
        <v>0</v>
      </c>
      <c r="M6482">
        <v>176</v>
      </c>
      <c r="N6482">
        <v>811</v>
      </c>
      <c r="O6482">
        <v>-5093</v>
      </c>
      <c r="P6482">
        <v>146928</v>
      </c>
      <c r="Q6482">
        <v>205593</v>
      </c>
      <c r="R6482">
        <v>1</v>
      </c>
      <c r="S6482">
        <v>3111623</v>
      </c>
      <c r="U6482" t="str">
        <f>IFERROR(LEFT(spotify_top_songs_audio_features[[#This Row],[artist_names]],SEARCH(",",spotify_top_songs_audio_features[[#This Row],[artist_names]])-1),spotify_top_songs_audio_features[[#This Row],[artist_names]])</f>
        <v>Anne-Marie</v>
      </c>
      <c r="V6482" t="str">
        <f>IFERROR(MID(spotify_top_songs_audio_features[[#This Row],[artist_names]],SEARCH(",",spotify_top_songs_audio_features[[#This Row],[artist_names]])+2,99),"")</f>
        <v/>
      </c>
      <c r="W6482" t="str">
        <f>spotify_top_songs_audio_features[[#This Row],[source]]</f>
        <v>Major Tom's / Atlantic</v>
      </c>
      <c r="X6482" s="1">
        <f>spotify_top_songs_audio_features[[#This Row],[streams]]</f>
        <v>3111623</v>
      </c>
      <c r="Y6482" t="str">
        <f>IF(Tabela2[[#This Row],[feat]]="","","Feat")</f>
        <v/>
      </c>
      <c r="Z6482" s="17" t="str">
        <f>CONCATENATE(INT(spotify_top_songs_audio_features[[#This Row],[duration_ms]]/(60*1000)),":",MOD(INT(spotify_top_songs_audio_features[[#This Row],[duration_ms]]/1000),60))</f>
        <v>3:25</v>
      </c>
      <c r="AA648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82" t="str">
        <f>spotify_top_songs_audio_features[[#This Row],[track_name]]</f>
        <v>Alarm</v>
      </c>
    </row>
    <row r="6483" spans="1:28" x14ac:dyDescent="0.25">
      <c r="A6483" t="s">
        <v>13827</v>
      </c>
      <c r="B6483" t="s">
        <v>673</v>
      </c>
      <c r="C6483" t="s">
        <v>13828</v>
      </c>
      <c r="D6483" t="s">
        <v>1831</v>
      </c>
      <c r="E6483" t="s">
        <v>31</v>
      </c>
      <c r="F6483" t="s">
        <v>24</v>
      </c>
      <c r="G6483" t="s">
        <v>25</v>
      </c>
      <c r="H6483">
        <v>816</v>
      </c>
      <c r="I6483">
        <v>414</v>
      </c>
      <c r="J6483">
        <v>119</v>
      </c>
      <c r="K6483" t="s">
        <v>424</v>
      </c>
      <c r="L6483">
        <v>0</v>
      </c>
      <c r="M6483">
        <v>125</v>
      </c>
      <c r="N6483">
        <v>197</v>
      </c>
      <c r="O6483">
        <v>-7953</v>
      </c>
      <c r="P6483">
        <v>150008</v>
      </c>
      <c r="Q6483">
        <v>230129</v>
      </c>
      <c r="R6483">
        <v>1</v>
      </c>
      <c r="S6483">
        <v>3104203</v>
      </c>
      <c r="U6483" t="str">
        <f>IFERROR(LEFT(spotify_top_songs_audio_features[[#This Row],[artist_names]],SEARCH(",",spotify_top_songs_audio_features[[#This Row],[artist_names]])-1),spotify_top_songs_audio_features[[#This Row],[artist_names]])</f>
        <v>Future</v>
      </c>
      <c r="V6483" t="str">
        <f>IFERROR(MID(spotify_top_songs_audio_features[[#This Row],[artist_names]],SEARCH(",",spotify_top_songs_audio_features[[#This Row],[artist_names]])+2,99),"")</f>
        <v/>
      </c>
      <c r="W6483" t="str">
        <f>spotify_top_songs_audio_features[[#This Row],[source]]</f>
        <v>Epic/Freebandz/A1</v>
      </c>
      <c r="X6483" s="1">
        <f>spotify_top_songs_audio_features[[#This Row],[streams]]</f>
        <v>3104203</v>
      </c>
      <c r="Y6483" t="str">
        <f>IF(Tabela2[[#This Row],[feat]]="","","Feat")</f>
        <v/>
      </c>
      <c r="Z6483" s="17" t="str">
        <f>CONCATENATE(INT(spotify_top_songs_audio_features[[#This Row],[duration_ms]]/(60*1000)),":",MOD(INT(spotify_top_songs_audio_features[[#This Row],[duration_ms]]/1000),60))</f>
        <v>3:50</v>
      </c>
      <c r="AA648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83" t="str">
        <f>spotify_top_songs_audio_features[[#This Row],[track_name]]</f>
        <v>Super Trapper</v>
      </c>
    </row>
    <row r="6484" spans="1:28" x14ac:dyDescent="0.25">
      <c r="A6484" t="s">
        <v>10693</v>
      </c>
      <c r="B6484" t="s">
        <v>4222</v>
      </c>
      <c r="C6484" t="s">
        <v>4223</v>
      </c>
      <c r="D6484" t="s">
        <v>53</v>
      </c>
      <c r="E6484" t="s">
        <v>31</v>
      </c>
      <c r="F6484" t="s">
        <v>24</v>
      </c>
      <c r="G6484" t="s">
        <v>25</v>
      </c>
      <c r="H6484">
        <v>808</v>
      </c>
      <c r="I6484">
        <v>69</v>
      </c>
      <c r="J6484">
        <v>148</v>
      </c>
      <c r="K6484" t="s">
        <v>4224</v>
      </c>
      <c r="L6484">
        <v>0</v>
      </c>
      <c r="M6484">
        <v>103</v>
      </c>
      <c r="N6484">
        <v>64</v>
      </c>
      <c r="O6484">
        <v>-4151</v>
      </c>
      <c r="P6484">
        <v>125086</v>
      </c>
      <c r="Q6484">
        <v>223147</v>
      </c>
      <c r="R6484">
        <v>1</v>
      </c>
      <c r="S6484">
        <v>3100361</v>
      </c>
      <c r="U6484" t="str">
        <f>IFERROR(LEFT(spotify_top_songs_audio_features[[#This Row],[artist_names]],SEARCH(",",spotify_top_songs_audio_features[[#This Row],[artist_names]])-1),spotify_top_songs_audio_features[[#This Row],[artist_names]])</f>
        <v>Yandel</v>
      </c>
      <c r="V6484" t="str">
        <f>IFERROR(MID(spotify_top_songs_audio_features[[#This Row],[artist_names]],SEARCH(",",spotify_top_songs_audio_features[[#This Row],[artist_names]])+2,99),"")</f>
        <v>Bad Bunny</v>
      </c>
      <c r="W6484" t="str">
        <f>spotify_top_songs_audio_features[[#This Row],[source]]</f>
        <v>Sony Music Latin</v>
      </c>
      <c r="X6484" s="1">
        <f>spotify_top_songs_audio_features[[#This Row],[streams]]</f>
        <v>3100361</v>
      </c>
      <c r="Y6484" t="str">
        <f>IF(Tabela2[[#This Row],[feat]]="","","Feat")</f>
        <v>Feat</v>
      </c>
      <c r="Z6484" s="17" t="str">
        <f>CONCATENATE(INT(spotify_top_songs_audio_features[[#This Row],[duration_ms]]/(60*1000)),":",MOD(INT(spotify_top_songs_audio_features[[#This Row],[duration_ms]]/1000),60))</f>
        <v>3:43</v>
      </c>
      <c r="AA648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84" t="str">
        <f>spotify_top_songs_audio_features[[#This Row],[track_name]]</f>
        <v>Explícale (feat. Bad Bunny)</v>
      </c>
    </row>
    <row r="6485" spans="1:28" x14ac:dyDescent="0.25">
      <c r="A6485" t="s">
        <v>1717</v>
      </c>
      <c r="B6485" t="s">
        <v>112</v>
      </c>
      <c r="C6485" t="s">
        <v>1718</v>
      </c>
      <c r="D6485" t="s">
        <v>349</v>
      </c>
      <c r="E6485" t="s">
        <v>23</v>
      </c>
      <c r="F6485" t="s">
        <v>24</v>
      </c>
      <c r="G6485" t="s">
        <v>25</v>
      </c>
      <c r="H6485">
        <v>652</v>
      </c>
      <c r="I6485">
        <v>802</v>
      </c>
      <c r="J6485">
        <v>181</v>
      </c>
      <c r="K6485" t="s">
        <v>1719</v>
      </c>
      <c r="L6485">
        <v>6.4499999999999996E-4</v>
      </c>
      <c r="M6485">
        <v>148</v>
      </c>
      <c r="N6485">
        <v>295</v>
      </c>
      <c r="O6485">
        <v>-6114</v>
      </c>
      <c r="P6485">
        <v>170157</v>
      </c>
      <c r="Q6485">
        <v>211933</v>
      </c>
      <c r="R6485">
        <v>1</v>
      </c>
      <c r="S6485">
        <v>3093718</v>
      </c>
      <c r="U6485" t="str">
        <f>IFERROR(LEFT(spotify_top_songs_audio_features[[#This Row],[artist_names]],SEARCH(",",spotify_top_songs_audio_features[[#This Row],[artist_names]])-1),spotify_top_songs_audio_features[[#This Row],[artist_names]])</f>
        <v>Taylor Swift</v>
      </c>
      <c r="V6485" t="str">
        <f>IFERROR(MID(spotify_top_songs_audio_features[[#This Row],[artist_names]],SEARCH(",",spotify_top_songs_audio_features[[#This Row],[artist_names]])+2,99),"")</f>
        <v/>
      </c>
      <c r="W6485" t="str">
        <f>spotify_top_songs_audio_features[[#This Row],[source]]</f>
        <v>Big Machine Records, LLC</v>
      </c>
      <c r="X6485" s="1">
        <f>spotify_top_songs_audio_features[[#This Row],[streams]]</f>
        <v>3093718</v>
      </c>
      <c r="Y6485" t="str">
        <f>IF(Tabela2[[#This Row],[feat]]="","","Feat")</f>
        <v/>
      </c>
      <c r="Z6485" s="17" t="str">
        <f>CONCATENATE(INT(spotify_top_songs_audio_features[[#This Row],[duration_ms]]/(60*1000)),":",MOD(INT(spotify_top_songs_audio_features[[#This Row],[duration_ms]]/1000),60))</f>
        <v>3:31</v>
      </c>
      <c r="AA648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85" t="str">
        <f>spotify_top_songs_audio_features[[#This Row],[track_name]]</f>
        <v>Bad Blood</v>
      </c>
    </row>
    <row r="6486" spans="1:28" x14ac:dyDescent="0.25">
      <c r="A6486" t="s">
        <v>13368</v>
      </c>
      <c r="B6486" t="s">
        <v>13369</v>
      </c>
      <c r="C6486" t="s">
        <v>13370</v>
      </c>
      <c r="D6486" t="s">
        <v>3914</v>
      </c>
      <c r="E6486" t="s">
        <v>31</v>
      </c>
      <c r="F6486" t="s">
        <v>24</v>
      </c>
      <c r="G6486" t="s">
        <v>25</v>
      </c>
      <c r="H6486">
        <v>631</v>
      </c>
      <c r="I6486">
        <v>732</v>
      </c>
      <c r="J6486">
        <v>203</v>
      </c>
      <c r="K6486" t="s">
        <v>5401</v>
      </c>
      <c r="L6486">
        <v>0</v>
      </c>
      <c r="M6486">
        <v>261</v>
      </c>
      <c r="N6486">
        <v>549</v>
      </c>
      <c r="O6486">
        <v>-4706</v>
      </c>
      <c r="P6486">
        <v>151779</v>
      </c>
      <c r="Q6486">
        <v>231659</v>
      </c>
      <c r="R6486">
        <v>1</v>
      </c>
      <c r="S6486">
        <v>3085640</v>
      </c>
      <c r="U6486" t="str">
        <f>IFERROR(LEFT(spotify_top_songs_audio_features[[#This Row],[artist_names]],SEARCH(",",spotify_top_songs_audio_features[[#This Row],[artist_names]])-1),spotify_top_songs_audio_features[[#This Row],[artist_names]])</f>
        <v>Young Thug</v>
      </c>
      <c r="V6486" t="str">
        <f>IFERROR(MID(spotify_top_songs_audio_features[[#This Row],[artist_names]],SEARCH(",",spotify_top_songs_audio_features[[#This Row],[artist_names]])+2,99),"")</f>
        <v>2 Chainz, Wiz Khalifa, PnB Rock</v>
      </c>
      <c r="W6486" t="str">
        <f>spotify_top_songs_audio_features[[#This Row],[source]]</f>
        <v>Artist Partner</v>
      </c>
      <c r="X6486" s="1">
        <f>spotify_top_songs_audio_features[[#This Row],[streams]]</f>
        <v>3085640</v>
      </c>
      <c r="Y6486" t="str">
        <f>IF(Tabela2[[#This Row],[feat]]="","","Feat")</f>
        <v>Feat</v>
      </c>
      <c r="Z6486" s="17" t="str">
        <f>CONCATENATE(INT(spotify_top_songs_audio_features[[#This Row],[duration_ms]]/(60*1000)),":",MOD(INT(spotify_top_songs_audio_features[[#This Row],[duration_ms]]/1000),60))</f>
        <v>3:51</v>
      </c>
      <c r="AA648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86" t="str">
        <f>spotify_top_songs_audio_features[[#This Row],[track_name]]</f>
        <v>Gang Up (with Young Thug, 2 Chainz &amp; Wiz Khalifa feat. PnB Rock)</v>
      </c>
    </row>
    <row r="6487" spans="1:28" x14ac:dyDescent="0.25">
      <c r="A6487" t="s">
        <v>2691</v>
      </c>
      <c r="B6487" t="s">
        <v>2692</v>
      </c>
      <c r="C6487" t="s">
        <v>2693</v>
      </c>
      <c r="D6487" t="s">
        <v>282</v>
      </c>
      <c r="E6487" t="s">
        <v>23</v>
      </c>
      <c r="F6487" t="s">
        <v>24</v>
      </c>
      <c r="G6487" t="s">
        <v>25</v>
      </c>
      <c r="H6487">
        <v>718</v>
      </c>
      <c r="I6487">
        <v>583</v>
      </c>
      <c r="J6487">
        <v>288</v>
      </c>
      <c r="K6487" t="s">
        <v>320</v>
      </c>
      <c r="L6487">
        <v>681</v>
      </c>
      <c r="M6487">
        <v>612</v>
      </c>
      <c r="N6487">
        <v>422</v>
      </c>
      <c r="O6487">
        <v>-7884</v>
      </c>
      <c r="P6487">
        <v>119971</v>
      </c>
      <c r="Q6487">
        <v>212320</v>
      </c>
      <c r="R6487">
        <v>1</v>
      </c>
      <c r="S6487">
        <v>3079976</v>
      </c>
      <c r="U6487" t="str">
        <f>IFERROR(LEFT(spotify_top_songs_audio_features[[#This Row],[artist_names]],SEARCH(",",spotify_top_songs_audio_features[[#This Row],[artist_names]])-1),spotify_top_songs_audio_features[[#This Row],[artist_names]])</f>
        <v>John Mayer</v>
      </c>
      <c r="V6487" t="str">
        <f>IFERROR(MID(spotify_top_songs_audio_features[[#This Row],[artist_names]],SEARCH(",",spotify_top_songs_audio_features[[#This Row],[artist_names]])+2,99),"")</f>
        <v/>
      </c>
      <c r="W6487" t="str">
        <f>spotify_top_songs_audio_features[[#This Row],[source]]</f>
        <v>Columbia</v>
      </c>
      <c r="X6487" s="1">
        <f>spotify_top_songs_audio_features[[#This Row],[streams]]</f>
        <v>3079976</v>
      </c>
      <c r="Y6487" t="str">
        <f>IF(Tabela2[[#This Row],[feat]]="","","Feat")</f>
        <v/>
      </c>
      <c r="Z6487" s="17" t="str">
        <f>CONCATENATE(INT(spotify_top_songs_audio_features[[#This Row],[duration_ms]]/(60*1000)),":",MOD(INT(spotify_top_songs_audio_features[[#This Row],[duration_ms]]/1000),60))</f>
        <v>3:32</v>
      </c>
      <c r="AA648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87" t="str">
        <f>spotify_top_songs_audio_features[[#This Row],[track_name]]</f>
        <v>Love on the Weekend</v>
      </c>
    </row>
    <row r="6488" spans="1:28" x14ac:dyDescent="0.25">
      <c r="A6488" t="s">
        <v>2008</v>
      </c>
      <c r="B6488" t="s">
        <v>2009</v>
      </c>
      <c r="C6488" t="s">
        <v>2010</v>
      </c>
      <c r="D6488" t="s">
        <v>2011</v>
      </c>
      <c r="E6488" t="s">
        <v>102</v>
      </c>
      <c r="F6488" t="s">
        <v>24</v>
      </c>
      <c r="G6488" t="s">
        <v>25</v>
      </c>
      <c r="H6488">
        <v>764</v>
      </c>
      <c r="I6488">
        <v>672</v>
      </c>
      <c r="J6488">
        <v>184</v>
      </c>
      <c r="K6488" t="s">
        <v>708</v>
      </c>
      <c r="L6488">
        <v>4.8399999999999997E-3</v>
      </c>
      <c r="M6488">
        <v>764</v>
      </c>
      <c r="N6488">
        <v>528</v>
      </c>
      <c r="O6488">
        <v>-4924</v>
      </c>
      <c r="P6488">
        <v>137948</v>
      </c>
      <c r="Q6488">
        <v>177840</v>
      </c>
      <c r="R6488">
        <v>3</v>
      </c>
      <c r="S6488">
        <v>3058342</v>
      </c>
      <c r="U6488" t="str">
        <f>IFERROR(LEFT(spotify_top_songs_audio_features[[#This Row],[artist_names]],SEARCH(",",spotify_top_songs_audio_features[[#This Row],[artist_names]])-1),spotify_top_songs_audio_features[[#This Row],[artist_names]])</f>
        <v>Julia Michaels</v>
      </c>
      <c r="V6488" t="str">
        <f>IFERROR(MID(spotify_top_songs_audio_features[[#This Row],[artist_names]],SEARCH(",",spotify_top_songs_audio_features[[#This Row],[artist_names]])+2,99),"")</f>
        <v/>
      </c>
      <c r="W6488" t="str">
        <f>spotify_top_songs_audio_features[[#This Row],[source]]</f>
        <v>J/Republic</v>
      </c>
      <c r="X6488" s="1">
        <f>spotify_top_songs_audio_features[[#This Row],[streams]]</f>
        <v>3058342</v>
      </c>
      <c r="Y6488" t="str">
        <f>IF(Tabela2[[#This Row],[feat]]="","","Feat")</f>
        <v/>
      </c>
      <c r="Z6488" s="17" t="str">
        <f>CONCATENATE(INT(spotify_top_songs_audio_features[[#This Row],[duration_ms]]/(60*1000)),":",MOD(INT(spotify_top_songs_audio_features[[#This Row],[duration_ms]]/1000),60))</f>
        <v>2:57</v>
      </c>
      <c r="AA648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488" t="str">
        <f>spotify_top_songs_audio_features[[#This Row],[track_name]]</f>
        <v>Uh Huh</v>
      </c>
    </row>
    <row r="6489" spans="1:28" x14ac:dyDescent="0.25">
      <c r="A6489" t="s">
        <v>15485</v>
      </c>
      <c r="B6489" t="s">
        <v>7855</v>
      </c>
      <c r="C6489" t="s">
        <v>7856</v>
      </c>
      <c r="D6489" t="s">
        <v>15486</v>
      </c>
      <c r="E6489" t="s">
        <v>113</v>
      </c>
      <c r="F6489" t="s">
        <v>24</v>
      </c>
      <c r="G6489" t="s">
        <v>25</v>
      </c>
      <c r="H6489">
        <v>776</v>
      </c>
      <c r="I6489">
        <v>703</v>
      </c>
      <c r="J6489">
        <v>427</v>
      </c>
      <c r="K6489" t="s">
        <v>3910</v>
      </c>
      <c r="L6489">
        <v>0</v>
      </c>
      <c r="M6489">
        <v>336</v>
      </c>
      <c r="N6489">
        <v>939</v>
      </c>
      <c r="O6489">
        <v>-10696</v>
      </c>
      <c r="P6489">
        <v>112534</v>
      </c>
      <c r="Q6489">
        <v>243400</v>
      </c>
      <c r="R6489">
        <v>1</v>
      </c>
      <c r="S6489">
        <v>3052833</v>
      </c>
      <c r="U6489" t="str">
        <f>IFERROR(LEFT(spotify_top_songs_audio_features[[#This Row],[artist_names]],SEARCH(",",spotify_top_songs_audio_features[[#This Row],[artist_names]])-1),spotify_top_songs_audio_features[[#This Row],[artist_names]])</f>
        <v>Boney M.</v>
      </c>
      <c r="V6489" t="str">
        <f>IFERROR(MID(spotify_top_songs_audio_features[[#This Row],[artist_names]],SEARCH(",",spotify_top_songs_audio_features[[#This Row],[artist_names]])+2,99),"")</f>
        <v/>
      </c>
      <c r="W6489" t="str">
        <f>spotify_top_songs_audio_features[[#This Row],[source]]</f>
        <v>MCI</v>
      </c>
      <c r="X6489" s="1">
        <f>spotify_top_songs_audio_features[[#This Row],[streams]]</f>
        <v>3052833</v>
      </c>
      <c r="Y6489" t="str">
        <f>IF(Tabela2[[#This Row],[feat]]="","","Feat")</f>
        <v/>
      </c>
      <c r="Z6489" s="17" t="str">
        <f>CONCATENATE(INT(spotify_top_songs_audio_features[[#This Row],[duration_ms]]/(60*1000)),":",MOD(INT(spotify_top_songs_audio_features[[#This Row],[duration_ms]]/1000),60))</f>
        <v>4:3</v>
      </c>
      <c r="AA648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489" t="str">
        <f>spotify_top_songs_audio_features[[#This Row],[track_name]]</f>
        <v>Mary's Boy Child / Oh My Lord</v>
      </c>
    </row>
    <row r="6490" spans="1:28" x14ac:dyDescent="0.25">
      <c r="A6490" t="s">
        <v>9136</v>
      </c>
      <c r="B6490" t="s">
        <v>9137</v>
      </c>
      <c r="C6490" t="s">
        <v>9138</v>
      </c>
      <c r="D6490" t="s">
        <v>768</v>
      </c>
      <c r="E6490" t="s">
        <v>142</v>
      </c>
      <c r="F6490" t="s">
        <v>32</v>
      </c>
      <c r="G6490" t="s">
        <v>25</v>
      </c>
      <c r="H6490">
        <v>773</v>
      </c>
      <c r="I6490">
        <v>81</v>
      </c>
      <c r="J6490">
        <v>116</v>
      </c>
      <c r="K6490" t="s">
        <v>9139</v>
      </c>
      <c r="L6490">
        <v>4.4499999999999997E-4</v>
      </c>
      <c r="M6490">
        <v>271</v>
      </c>
      <c r="N6490">
        <v>567</v>
      </c>
      <c r="O6490">
        <v>-5171</v>
      </c>
      <c r="P6490">
        <v>112002</v>
      </c>
      <c r="Q6490">
        <v>283253</v>
      </c>
      <c r="R6490">
        <v>1</v>
      </c>
      <c r="S6490">
        <v>3036355</v>
      </c>
      <c r="U6490" t="str">
        <f>IFERROR(LEFT(spotify_top_songs_audio_features[[#This Row],[artist_names]],SEARCH(",",spotify_top_songs_audio_features[[#This Row],[artist_names]])-1),spotify_top_songs_audio_features[[#This Row],[artist_names]])</f>
        <v>DJ Khaled</v>
      </c>
      <c r="V6490" t="str">
        <f>IFERROR(MID(spotify_top_songs_audio_features[[#This Row],[artist_names]],SEARCH(",",spotify_top_songs_audio_features[[#This Row],[artist_names]])+2,99),"")</f>
        <v>Beyoncé, JAY-Z</v>
      </c>
      <c r="W6490" t="str">
        <f>spotify_top_songs_audio_features[[#This Row],[source]]</f>
        <v>Epic/We The Best</v>
      </c>
      <c r="X6490" s="1">
        <f>spotify_top_songs_audio_features[[#This Row],[streams]]</f>
        <v>3036355</v>
      </c>
      <c r="Y6490" t="str">
        <f>IF(Tabela2[[#This Row],[feat]]="","","Feat")</f>
        <v>Feat</v>
      </c>
      <c r="Z6490" s="17" t="str">
        <f>CONCATENATE(INT(spotify_top_songs_audio_features[[#This Row],[duration_ms]]/(60*1000)),":",MOD(INT(spotify_top_songs_audio_features[[#This Row],[duration_ms]]/1000),60))</f>
        <v>4:43</v>
      </c>
      <c r="AA649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</v>
      </c>
      <c r="AB6490" t="str">
        <f>spotify_top_songs_audio_features[[#This Row],[track_name]]</f>
        <v>Shining (feat. Beyoncé &amp; Jay-Z)</v>
      </c>
    </row>
    <row r="6491" spans="1:28" x14ac:dyDescent="0.25">
      <c r="A6491" t="s">
        <v>4898</v>
      </c>
      <c r="B6491" t="s">
        <v>2009</v>
      </c>
      <c r="C6491" t="s">
        <v>2010</v>
      </c>
      <c r="D6491" t="s">
        <v>2011</v>
      </c>
      <c r="E6491" t="s">
        <v>102</v>
      </c>
      <c r="F6491" t="s">
        <v>24</v>
      </c>
      <c r="G6491" t="s">
        <v>25</v>
      </c>
      <c r="H6491">
        <v>763</v>
      </c>
      <c r="I6491">
        <v>673</v>
      </c>
      <c r="J6491">
        <v>201</v>
      </c>
      <c r="K6491" t="s">
        <v>1140</v>
      </c>
      <c r="L6491">
        <v>4.8599999999999997E-3</v>
      </c>
      <c r="M6491">
        <v>751</v>
      </c>
      <c r="N6491">
        <v>554</v>
      </c>
      <c r="O6491">
        <v>-4906</v>
      </c>
      <c r="P6491">
        <v>137937</v>
      </c>
      <c r="Q6491">
        <v>177840</v>
      </c>
      <c r="R6491">
        <v>4</v>
      </c>
      <c r="S6491">
        <v>3031718</v>
      </c>
      <c r="U6491" t="str">
        <f>IFERROR(LEFT(spotify_top_songs_audio_features[[#This Row],[artist_names]],SEARCH(",",spotify_top_songs_audio_features[[#This Row],[artist_names]])-1),spotify_top_songs_audio_features[[#This Row],[artist_names]])</f>
        <v>Julia Michaels</v>
      </c>
      <c r="V6491" t="str">
        <f>IFERROR(MID(spotify_top_songs_audio_features[[#This Row],[artist_names]],SEARCH(",",spotify_top_songs_audio_features[[#This Row],[artist_names]])+2,99),"")</f>
        <v/>
      </c>
      <c r="W6491" t="str">
        <f>spotify_top_songs_audio_features[[#This Row],[source]]</f>
        <v>J/Republic</v>
      </c>
      <c r="X6491" s="1">
        <f>spotify_top_songs_audio_features[[#This Row],[streams]]</f>
        <v>3031718</v>
      </c>
      <c r="Y6491" t="str">
        <f>IF(Tabela2[[#This Row],[feat]]="","","Feat")</f>
        <v/>
      </c>
      <c r="Z6491" s="17" t="str">
        <f>CONCATENATE(INT(spotify_top_songs_audio_features[[#This Row],[duration_ms]]/(60*1000)),":",MOD(INT(spotify_top_songs_audio_features[[#This Row],[duration_ms]]/1000),60))</f>
        <v>2:57</v>
      </c>
      <c r="AA649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491" t="str">
        <f>spotify_top_songs_audio_features[[#This Row],[track_name]]</f>
        <v>Uh Huh</v>
      </c>
    </row>
    <row r="6492" spans="1:28" x14ac:dyDescent="0.25">
      <c r="A6492" t="s">
        <v>15894</v>
      </c>
      <c r="B6492" t="s">
        <v>15895</v>
      </c>
      <c r="C6492" t="s">
        <v>15896</v>
      </c>
      <c r="D6492" t="s">
        <v>1101</v>
      </c>
      <c r="E6492" t="s">
        <v>86</v>
      </c>
      <c r="F6492" t="s">
        <v>24</v>
      </c>
      <c r="G6492" t="s">
        <v>25</v>
      </c>
      <c r="H6492">
        <v>785</v>
      </c>
      <c r="I6492">
        <v>495</v>
      </c>
      <c r="J6492">
        <v>946</v>
      </c>
      <c r="K6492" t="s">
        <v>2591</v>
      </c>
      <c r="L6492">
        <v>4.8200000000000001E-4</v>
      </c>
      <c r="M6492">
        <v>936</v>
      </c>
      <c r="N6492">
        <v>586</v>
      </c>
      <c r="O6492">
        <v>-8865</v>
      </c>
      <c r="P6492">
        <v>109992</v>
      </c>
      <c r="Q6492">
        <v>185455</v>
      </c>
      <c r="R6492">
        <v>1</v>
      </c>
      <c r="S6492">
        <v>3025532</v>
      </c>
      <c r="U6492" t="str">
        <f>IFERROR(LEFT(spotify_top_songs_audio_features[[#This Row],[artist_names]],SEARCH(",",spotify_top_songs_audio_features[[#This Row],[artist_names]])-1),spotify_top_songs_audio_features[[#This Row],[artist_names]])</f>
        <v>Avicii</v>
      </c>
      <c r="V6492" t="str">
        <f>IFERROR(MID(spotify_top_songs_audio_features[[#This Row],[artist_names]],SEARCH(",",spotify_top_songs_audio_features[[#This Row],[artist_names]])+2,99),"")</f>
        <v>Aluna</v>
      </c>
      <c r="W6492" t="str">
        <f>spotify_top_songs_audio_features[[#This Row],[source]]</f>
        <v>Universal Music AB</v>
      </c>
      <c r="X6492" s="1">
        <f>spotify_top_songs_audio_features[[#This Row],[streams]]</f>
        <v>3025532</v>
      </c>
      <c r="Y6492" t="str">
        <f>IF(Tabela2[[#This Row],[feat]]="","","Feat")</f>
        <v>Feat</v>
      </c>
      <c r="Z6492" s="17" t="str">
        <f>CONCATENATE(INT(spotify_top_songs_audio_features[[#This Row],[duration_ms]]/(60*1000)),":",MOD(INT(spotify_top_songs_audio_features[[#This Row],[duration_ms]]/1000),60))</f>
        <v>3:5</v>
      </c>
      <c r="AA649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492" t="str">
        <f>spotify_top_songs_audio_features[[#This Row],[track_name]]</f>
        <v>What Would I Change It To (feat. Aluna)</v>
      </c>
    </row>
    <row r="6493" spans="1:28" x14ac:dyDescent="0.25">
      <c r="A6493" t="s">
        <v>12172</v>
      </c>
      <c r="B6493" t="s">
        <v>12173</v>
      </c>
      <c r="C6493" t="s">
        <v>12174</v>
      </c>
      <c r="D6493" t="s">
        <v>2426</v>
      </c>
      <c r="E6493" t="s">
        <v>86</v>
      </c>
      <c r="F6493" t="s">
        <v>32</v>
      </c>
      <c r="G6493" t="s">
        <v>25</v>
      </c>
      <c r="H6493">
        <v>825</v>
      </c>
      <c r="I6493">
        <v>7</v>
      </c>
      <c r="J6493">
        <v>243</v>
      </c>
      <c r="K6493" t="s">
        <v>12175</v>
      </c>
      <c r="L6493">
        <v>0</v>
      </c>
      <c r="M6493">
        <v>139</v>
      </c>
      <c r="N6493">
        <v>317</v>
      </c>
      <c r="O6493">
        <v>-5099</v>
      </c>
      <c r="P6493">
        <v>132994</v>
      </c>
      <c r="Q6493">
        <v>153558</v>
      </c>
      <c r="R6493">
        <v>1</v>
      </c>
      <c r="S6493">
        <v>2968217</v>
      </c>
      <c r="U6493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6493" t="str">
        <f>IFERROR(MID(spotify_top_songs_audio_features[[#This Row],[artist_names]],SEARCH(",",spotify_top_songs_audio_features[[#This Row],[artist_names]])+2,99),"")</f>
        <v>DJ Khaled</v>
      </c>
      <c r="W6493" t="str">
        <f>spotify_top_songs_audio_features[[#This Row],[source]]</f>
        <v>Quality Control Music</v>
      </c>
      <c r="X6493" s="1">
        <f>spotify_top_songs_audio_features[[#This Row],[streams]]</f>
        <v>2968217</v>
      </c>
      <c r="Y6493" t="str">
        <f>IF(Tabela2[[#This Row],[feat]]="","","Feat")</f>
        <v>Feat</v>
      </c>
      <c r="Z6493" s="17" t="str">
        <f>CONCATENATE(INT(spotify_top_songs_audio_features[[#This Row],[duration_ms]]/(60*1000)),":",MOD(INT(spotify_top_songs_audio_features[[#This Row],[duration_ms]]/1000),60))</f>
        <v>2:33</v>
      </c>
      <c r="AA649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493" t="str">
        <f>spotify_top_songs_audio_features[[#This Row],[track_name]]</f>
        <v>Culture (feat. DJ Khaled)</v>
      </c>
    </row>
    <row r="6494" spans="1:28" x14ac:dyDescent="0.25">
      <c r="A6494" t="s">
        <v>1660</v>
      </c>
      <c r="B6494" t="s">
        <v>888</v>
      </c>
      <c r="C6494" t="s">
        <v>1661</v>
      </c>
      <c r="D6494" t="s">
        <v>436</v>
      </c>
      <c r="E6494" t="s">
        <v>31</v>
      </c>
      <c r="F6494" t="s">
        <v>24</v>
      </c>
      <c r="G6494" t="s">
        <v>25</v>
      </c>
      <c r="H6494">
        <v>526</v>
      </c>
      <c r="I6494">
        <v>328</v>
      </c>
      <c r="J6494">
        <v>461</v>
      </c>
      <c r="K6494" t="s">
        <v>1662</v>
      </c>
      <c r="L6494">
        <v>0</v>
      </c>
      <c r="M6494">
        <v>112</v>
      </c>
      <c r="N6494">
        <v>11</v>
      </c>
      <c r="O6494">
        <v>-9864</v>
      </c>
      <c r="P6494">
        <v>116068</v>
      </c>
      <c r="Q6494">
        <v>526387</v>
      </c>
      <c r="R6494">
        <v>1</v>
      </c>
      <c r="S6494">
        <v>2968164</v>
      </c>
      <c r="U6494" t="str">
        <f>IFERROR(LEFT(spotify_top_songs_audio_features[[#This Row],[artist_names]],SEARCH(",",spotify_top_songs_audio_features[[#This Row],[artist_names]])-1),spotify_top_songs_audio_features[[#This Row],[artist_names]])</f>
        <v>Ed Sheeran</v>
      </c>
      <c r="V6494" t="str">
        <f>IFERROR(MID(spotify_top_songs_audio_features[[#This Row],[artist_names]],SEARCH(",",spotify_top_songs_audio_features[[#This Row],[artist_names]])+2,99),"")</f>
        <v/>
      </c>
      <c r="W6494" t="str">
        <f>spotify_top_songs_audio_features[[#This Row],[source]]</f>
        <v>Atlantic Records UK</v>
      </c>
      <c r="X6494" s="1">
        <f>spotify_top_songs_audio_features[[#This Row],[streams]]</f>
        <v>2968164</v>
      </c>
      <c r="Y6494" t="str">
        <f>IF(Tabela2[[#This Row],[feat]]="","","Feat")</f>
        <v/>
      </c>
      <c r="Z6494" s="17" t="str">
        <f>CONCATENATE(INT(spotify_top_songs_audio_features[[#This Row],[duration_ms]]/(60*1000)),":",MOD(INT(spotify_top_songs_audio_features[[#This Row],[duration_ms]]/1000),60))</f>
        <v>8:46</v>
      </c>
      <c r="AA649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494" t="str">
        <f>spotify_top_songs_audio_features[[#This Row],[track_name]]</f>
        <v>Give Me Love</v>
      </c>
    </row>
    <row r="6495" spans="1:28" x14ac:dyDescent="0.25">
      <c r="A6495" t="s">
        <v>1078</v>
      </c>
      <c r="B6495" t="s">
        <v>1079</v>
      </c>
      <c r="C6495" t="s">
        <v>1080</v>
      </c>
      <c r="D6495" t="s">
        <v>254</v>
      </c>
      <c r="E6495" t="s">
        <v>86</v>
      </c>
      <c r="F6495" t="s">
        <v>24</v>
      </c>
      <c r="G6495" t="s">
        <v>25</v>
      </c>
      <c r="H6495">
        <v>887</v>
      </c>
      <c r="I6495">
        <v>48</v>
      </c>
      <c r="J6495">
        <v>117</v>
      </c>
      <c r="K6495" t="s">
        <v>1081</v>
      </c>
      <c r="L6495">
        <v>3.5799999999999998E-3</v>
      </c>
      <c r="M6495">
        <v>662</v>
      </c>
      <c r="N6495">
        <v>607</v>
      </c>
      <c r="O6495">
        <v>-11994</v>
      </c>
      <c r="P6495">
        <v>95846</v>
      </c>
      <c r="Q6495">
        <v>193200</v>
      </c>
      <c r="R6495">
        <v>1</v>
      </c>
      <c r="S6495">
        <v>2934931</v>
      </c>
      <c r="U6495" t="str">
        <f>IFERROR(LEFT(spotify_top_songs_audio_features[[#This Row],[artist_names]],SEARCH(",",spotify_top_songs_audio_features[[#This Row],[artist_names]])-1),spotify_top_songs_audio_features[[#This Row],[artist_names]])</f>
        <v>George Michael</v>
      </c>
      <c r="V6495" t="str">
        <f>IFERROR(MID(spotify_top_songs_audio_features[[#This Row],[artist_names]],SEARCH(",",spotify_top_songs_audio_features[[#This Row],[artist_names]])+2,99),"")</f>
        <v/>
      </c>
      <c r="W6495" t="str">
        <f>spotify_top_songs_audio_features[[#This Row],[source]]</f>
        <v>Epic</v>
      </c>
      <c r="X6495" s="1">
        <f>spotify_top_songs_audio_features[[#This Row],[streams]]</f>
        <v>2934931</v>
      </c>
      <c r="Y6495" t="str">
        <f>IF(Tabela2[[#This Row],[feat]]="","","Feat")</f>
        <v/>
      </c>
      <c r="Z6495" s="17" t="str">
        <f>CONCATENATE(INT(spotify_top_songs_audio_features[[#This Row],[duration_ms]]/(60*1000)),":",MOD(INT(spotify_top_songs_audio_features[[#This Row],[duration_ms]]/1000),60))</f>
        <v>3:13</v>
      </c>
      <c r="AA649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495" t="str">
        <f>spotify_top_songs_audio_features[[#This Row],[track_name]]</f>
        <v>Faith - Remastered</v>
      </c>
    </row>
    <row r="6496" spans="1:28" x14ac:dyDescent="0.25">
      <c r="A6496" t="s">
        <v>16913</v>
      </c>
      <c r="B6496" t="s">
        <v>649</v>
      </c>
      <c r="C6496" t="s">
        <v>15150</v>
      </c>
      <c r="D6496" t="s">
        <v>881</v>
      </c>
      <c r="E6496" t="s">
        <v>469</v>
      </c>
      <c r="F6496" t="s">
        <v>24</v>
      </c>
      <c r="G6496" t="s">
        <v>25</v>
      </c>
      <c r="H6496">
        <v>381</v>
      </c>
      <c r="I6496">
        <v>594</v>
      </c>
      <c r="J6496">
        <v>486</v>
      </c>
      <c r="K6496" t="s">
        <v>13169</v>
      </c>
      <c r="L6496">
        <v>0</v>
      </c>
      <c r="M6496">
        <v>925</v>
      </c>
      <c r="N6496">
        <v>273</v>
      </c>
      <c r="O6496">
        <v>-597</v>
      </c>
      <c r="P6496">
        <v>14386</v>
      </c>
      <c r="Q6496">
        <v>290907</v>
      </c>
      <c r="R6496">
        <v>1</v>
      </c>
      <c r="S6496">
        <v>2933368</v>
      </c>
      <c r="U6496" t="str">
        <f>IFERROR(LEFT(spotify_top_songs_audio_features[[#This Row],[artist_names]],SEARCH(",",spotify_top_songs_audio_features[[#This Row],[artist_names]])-1),spotify_top_songs_audio_features[[#This Row],[artist_names]])</f>
        <v>Adele</v>
      </c>
      <c r="V6496" t="str">
        <f>IFERROR(MID(spotify_top_songs_audio_features[[#This Row],[artist_names]],SEARCH(",",spotify_top_songs_audio_features[[#This Row],[artist_names]])+2,99),"")</f>
        <v/>
      </c>
      <c r="W6496" t="str">
        <f>spotify_top_songs_audio_features[[#This Row],[source]]</f>
        <v>XL Recordings</v>
      </c>
      <c r="X6496" s="1">
        <f>spotify_top_songs_audio_features[[#This Row],[streams]]</f>
        <v>2933368</v>
      </c>
      <c r="Y6496" t="str">
        <f>IF(Tabela2[[#This Row],[feat]]="","","Feat")</f>
        <v/>
      </c>
      <c r="Z6496" s="17" t="str">
        <f>CONCATENATE(INT(spotify_top_songs_audio_features[[#This Row],[duration_ms]]/(60*1000)),":",MOD(INT(spotify_top_songs_audio_features[[#This Row],[duration_ms]]/1000),60))</f>
        <v>4:50</v>
      </c>
      <c r="AA649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D#</v>
      </c>
      <c r="AB6496" t="str">
        <f>spotify_top_songs_audio_features[[#This Row],[track_name]]</f>
        <v>When We Were Young</v>
      </c>
    </row>
    <row r="6497" spans="1:28" x14ac:dyDescent="0.25">
      <c r="A6497" t="s">
        <v>16292</v>
      </c>
      <c r="B6497" t="s">
        <v>16293</v>
      </c>
      <c r="C6497" t="s">
        <v>16294</v>
      </c>
      <c r="D6497" t="s">
        <v>1003</v>
      </c>
      <c r="E6497" t="s">
        <v>97</v>
      </c>
      <c r="F6497" t="s">
        <v>32</v>
      </c>
      <c r="G6497" t="s">
        <v>64</v>
      </c>
      <c r="H6497">
        <v>366</v>
      </c>
      <c r="I6497">
        <v>639</v>
      </c>
      <c r="J6497">
        <v>101</v>
      </c>
      <c r="K6497" t="s">
        <v>521</v>
      </c>
      <c r="L6497">
        <v>0</v>
      </c>
      <c r="M6497">
        <v>29</v>
      </c>
      <c r="N6497">
        <v>168</v>
      </c>
      <c r="O6497">
        <v>-798</v>
      </c>
      <c r="P6497">
        <v>83339</v>
      </c>
      <c r="Q6497">
        <v>292520</v>
      </c>
      <c r="R6497">
        <v>1</v>
      </c>
      <c r="S6497">
        <v>2922341</v>
      </c>
      <c r="U6497" t="str">
        <f>IFERROR(LEFT(spotify_top_songs_audio_features[[#This Row],[artist_names]],SEARCH(",",spotify_top_songs_audio_features[[#This Row],[artist_names]])-1),spotify_top_songs_audio_features[[#This Row],[artist_names]])</f>
        <v>Big Sean</v>
      </c>
      <c r="V6497" t="str">
        <f>IFERROR(MID(spotify_top_songs_audio_features[[#This Row],[artist_names]],SEARCH(",",spotify_top_songs_audio_features[[#This Row],[artist_names]])+2,99),"")</f>
        <v>The Flint Chozen Choir, Starrah</v>
      </c>
      <c r="W6497" t="str">
        <f>spotify_top_songs_audio_features[[#This Row],[source]]</f>
        <v>Getting Out Our Dreams Inc. (G.O.O.D.) Music / IDJ</v>
      </c>
      <c r="X6497" s="1">
        <f>spotify_top_songs_audio_features[[#This Row],[streams]]</f>
        <v>2922341</v>
      </c>
      <c r="Y6497" t="str">
        <f>IF(Tabela2[[#This Row],[feat]]="","","Feat")</f>
        <v>Feat</v>
      </c>
      <c r="Z6497" s="17" t="str">
        <f>CONCATENATE(INT(spotify_top_songs_audio_features[[#This Row],[duration_ms]]/(60*1000)),":",MOD(INT(spotify_top_songs_audio_features[[#This Row],[duration_ms]]/1000),60))</f>
        <v>4:52</v>
      </c>
      <c r="AA649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497" t="str">
        <f>spotify_top_songs_audio_features[[#This Row],[track_name]]</f>
        <v>Bigger Than Me</v>
      </c>
    </row>
    <row r="6498" spans="1:28" x14ac:dyDescent="0.25">
      <c r="A6498" t="s">
        <v>11923</v>
      </c>
      <c r="B6498" t="s">
        <v>11924</v>
      </c>
      <c r="C6498" t="s">
        <v>11925</v>
      </c>
      <c r="D6498" t="s">
        <v>4115</v>
      </c>
      <c r="E6498" t="s">
        <v>23</v>
      </c>
      <c r="F6498" t="s">
        <v>24</v>
      </c>
      <c r="G6498" t="s">
        <v>25</v>
      </c>
      <c r="H6498">
        <v>629</v>
      </c>
      <c r="I6498">
        <v>764</v>
      </c>
      <c r="J6498">
        <v>36</v>
      </c>
      <c r="K6498" t="s">
        <v>11926</v>
      </c>
      <c r="L6498">
        <v>0</v>
      </c>
      <c r="M6498">
        <v>221</v>
      </c>
      <c r="N6498">
        <v>577</v>
      </c>
      <c r="O6498">
        <v>-4023</v>
      </c>
      <c r="P6498">
        <v>123972</v>
      </c>
      <c r="Q6498">
        <v>183710</v>
      </c>
      <c r="R6498">
        <v>1</v>
      </c>
      <c r="S6498">
        <v>2907354</v>
      </c>
      <c r="U6498" t="str">
        <f>IFERROR(LEFT(spotify_top_songs_audio_features[[#This Row],[artist_names]],SEARCH(",",spotify_top_songs_audio_features[[#This Row],[artist_names]])-1),spotify_top_songs_audio_features[[#This Row],[artist_names]])</f>
        <v>Tiësto</v>
      </c>
      <c r="V6498" t="str">
        <f>IFERROR(MID(spotify_top_songs_audio_features[[#This Row],[artist_names]],SEARCH(",",spotify_top_songs_audio_features[[#This Row],[artist_names]])+2,99),"")</f>
        <v>Bright Sparks</v>
      </c>
      <c r="W6498" t="str">
        <f>spotify_top_songs_audio_features[[#This Row],[source]]</f>
        <v>Universal Music, a division of Universal International Music BV</v>
      </c>
      <c r="X6498" s="1">
        <f>spotify_top_songs_audio_features[[#This Row],[streams]]</f>
        <v>2907354</v>
      </c>
      <c r="Y6498" t="str">
        <f>IF(Tabela2[[#This Row],[feat]]="","","Feat")</f>
        <v>Feat</v>
      </c>
      <c r="Z6498" s="17" t="str">
        <f>CONCATENATE(INT(spotify_top_songs_audio_features[[#This Row],[duration_ms]]/(60*1000)),":",MOD(INT(spotify_top_songs_audio_features[[#This Row],[duration_ms]]/1000),60))</f>
        <v>3:3</v>
      </c>
      <c r="AA649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498" t="str">
        <f>spotify_top_songs_audio_features[[#This Row],[track_name]]</f>
        <v>On My Way</v>
      </c>
    </row>
    <row r="6499" spans="1:28" x14ac:dyDescent="0.25">
      <c r="A6499" t="s">
        <v>5443</v>
      </c>
      <c r="B6499" t="s">
        <v>5444</v>
      </c>
      <c r="C6499" t="s">
        <v>5445</v>
      </c>
      <c r="D6499" t="s">
        <v>5446</v>
      </c>
      <c r="E6499" t="s">
        <v>102</v>
      </c>
      <c r="F6499" t="s">
        <v>24</v>
      </c>
      <c r="G6499" t="s">
        <v>25</v>
      </c>
      <c r="H6499">
        <v>65</v>
      </c>
      <c r="I6499">
        <v>764</v>
      </c>
      <c r="J6499">
        <v>939</v>
      </c>
      <c r="K6499" t="s">
        <v>3797</v>
      </c>
      <c r="L6499">
        <v>0</v>
      </c>
      <c r="M6499">
        <v>12</v>
      </c>
      <c r="N6499">
        <v>704</v>
      </c>
      <c r="O6499">
        <v>-5219</v>
      </c>
      <c r="P6499">
        <v>10201</v>
      </c>
      <c r="Q6499">
        <v>192320</v>
      </c>
      <c r="R6499">
        <v>1</v>
      </c>
      <c r="S6499">
        <v>2900036</v>
      </c>
      <c r="U6499" t="str">
        <f>IFERROR(LEFT(spotify_top_songs_audio_features[[#This Row],[artist_names]],SEARCH(",",spotify_top_songs_audio_features[[#This Row],[artist_names]])-1),spotify_top_songs_audio_features[[#This Row],[artist_names]])</f>
        <v>Grey</v>
      </c>
      <c r="V6499" t="str">
        <f>IFERROR(MID(spotify_top_songs_audio_features[[#This Row],[artist_names]],SEARCH(",",spotify_top_songs_audio_features[[#This Row],[artist_names]])+2,99),"")</f>
        <v>Bahari</v>
      </c>
      <c r="W6499" t="str">
        <f>spotify_top_songs_audio_features[[#This Row],[source]]</f>
        <v>Grey PS</v>
      </c>
      <c r="X6499" s="1">
        <f>spotify_top_songs_audio_features[[#This Row],[streams]]</f>
        <v>2900036</v>
      </c>
      <c r="Y6499" t="str">
        <f>IF(Tabela2[[#This Row],[feat]]="","","Feat")</f>
        <v>Feat</v>
      </c>
      <c r="Z6499" s="17" t="str">
        <f>CONCATENATE(INT(spotify_top_songs_audio_features[[#This Row],[duration_ms]]/(60*1000)),":",MOD(INT(spotify_top_songs_audio_features[[#This Row],[duration_ms]]/1000),60))</f>
        <v>3:12</v>
      </c>
      <c r="AA649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E</v>
      </c>
      <c r="AB6499" t="str">
        <f>spotify_top_songs_audio_features[[#This Row],[track_name]]</f>
        <v>I Miss You (feat. Bahari)</v>
      </c>
    </row>
    <row r="6500" spans="1:28" x14ac:dyDescent="0.25">
      <c r="A6500" t="s">
        <v>14343</v>
      </c>
      <c r="B6500" t="s">
        <v>1015</v>
      </c>
      <c r="C6500" t="s">
        <v>14344</v>
      </c>
      <c r="D6500" t="s">
        <v>2426</v>
      </c>
      <c r="E6500" t="s">
        <v>70</v>
      </c>
      <c r="F6500" t="s">
        <v>24</v>
      </c>
      <c r="G6500" t="s">
        <v>25</v>
      </c>
      <c r="H6500">
        <v>907</v>
      </c>
      <c r="I6500">
        <v>489</v>
      </c>
      <c r="J6500">
        <v>158</v>
      </c>
      <c r="K6500" t="s">
        <v>14345</v>
      </c>
      <c r="L6500">
        <v>0</v>
      </c>
      <c r="M6500">
        <v>115</v>
      </c>
      <c r="N6500">
        <v>252</v>
      </c>
      <c r="O6500">
        <v>-579</v>
      </c>
      <c r="P6500">
        <v>136982</v>
      </c>
      <c r="Q6500">
        <v>211244</v>
      </c>
      <c r="R6500">
        <v>1</v>
      </c>
      <c r="S6500">
        <v>2829619</v>
      </c>
      <c r="U6500" t="str">
        <f>IFERROR(LEFT(spotify_top_songs_audio_features[[#This Row],[artist_names]],SEARCH(",",spotify_top_songs_audio_features[[#This Row],[artist_names]])-1),spotify_top_songs_audio_features[[#This Row],[artist_names]])</f>
        <v>Migos</v>
      </c>
      <c r="V6500" t="str">
        <f>IFERROR(MID(spotify_top_songs_audio_features[[#This Row],[artist_names]],SEARCH(",",spotify_top_songs_audio_features[[#This Row],[artist_names]])+2,99),"")</f>
        <v/>
      </c>
      <c r="W6500" t="str">
        <f>spotify_top_songs_audio_features[[#This Row],[source]]</f>
        <v>Quality Control Music</v>
      </c>
      <c r="X6500" s="1">
        <f>spotify_top_songs_audio_features[[#This Row],[streams]]</f>
        <v>2829619</v>
      </c>
      <c r="Y6500" t="str">
        <f>IF(Tabela2[[#This Row],[feat]]="","","Feat")</f>
        <v/>
      </c>
      <c r="Z6500" s="17" t="str">
        <f>CONCATENATE(INT(spotify_top_songs_audio_features[[#This Row],[duration_ms]]/(60*1000)),":",MOD(INT(spotify_top_songs_audio_features[[#This Row],[duration_ms]]/1000),60))</f>
        <v>3:31</v>
      </c>
      <c r="AA650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500" t="str">
        <f>spotify_top_songs_audio_features[[#This Row],[track_name]]</f>
        <v>Brown Paper Bag</v>
      </c>
    </row>
    <row r="6501" spans="1:28" x14ac:dyDescent="0.25">
      <c r="A6501" t="s">
        <v>5512</v>
      </c>
      <c r="B6501" t="s">
        <v>1366</v>
      </c>
      <c r="C6501" t="s">
        <v>5513</v>
      </c>
      <c r="D6501" t="s">
        <v>5514</v>
      </c>
      <c r="E6501" t="s">
        <v>58</v>
      </c>
      <c r="F6501" t="s">
        <v>32</v>
      </c>
      <c r="G6501" t="s">
        <v>25</v>
      </c>
      <c r="H6501">
        <v>548</v>
      </c>
      <c r="I6501">
        <v>731</v>
      </c>
      <c r="J6501">
        <v>704</v>
      </c>
      <c r="K6501" t="s">
        <v>5515</v>
      </c>
      <c r="L6501">
        <v>4.0200000000000001E-3</v>
      </c>
      <c r="M6501">
        <v>123</v>
      </c>
      <c r="N6501">
        <v>477</v>
      </c>
      <c r="O6501">
        <v>-6997</v>
      </c>
      <c r="P6501">
        <v>131973</v>
      </c>
      <c r="Q6501">
        <v>226800</v>
      </c>
      <c r="R6501">
        <v>1</v>
      </c>
      <c r="S6501">
        <v>2827992</v>
      </c>
      <c r="U6501" t="str">
        <f>IFERROR(LEFT(spotify_top_songs_audio_features[[#This Row],[artist_names]],SEARCH(",",spotify_top_songs_audio_features[[#This Row],[artist_names]])-1),spotify_top_songs_audio_features[[#This Row],[artist_names]])</f>
        <v>Halsey</v>
      </c>
      <c r="V6501" t="str">
        <f>IFERROR(MID(spotify_top_songs_audio_features[[#This Row],[artist_names]],SEARCH(",",spotify_top_songs_audio_features[[#This Row],[artist_names]])+2,99),"")</f>
        <v/>
      </c>
      <c r="W6501" t="str">
        <f>spotify_top_songs_audio_features[[#This Row],[source]]</f>
        <v>Fifty Shades Darker</v>
      </c>
      <c r="X6501" s="1">
        <f>spotify_top_songs_audio_features[[#This Row],[streams]]</f>
        <v>2827992</v>
      </c>
      <c r="Y6501" t="str">
        <f>IF(Tabela2[[#This Row],[feat]]="","","Feat")</f>
        <v/>
      </c>
      <c r="Z6501" s="17" t="str">
        <f>CONCATENATE(INT(spotify_top_songs_audio_features[[#This Row],[duration_ms]]/(60*1000)),":",MOD(INT(spotify_top_songs_audio_features[[#This Row],[duration_ms]]/1000),60))</f>
        <v>3:46</v>
      </c>
      <c r="AA650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501" t="str">
        <f>spotify_top_songs_audio_features[[#This Row],[track_name]]</f>
        <v>Not Afraid Anymore</v>
      </c>
    </row>
    <row r="6502" spans="1:28" x14ac:dyDescent="0.25">
      <c r="A6502" t="s">
        <v>8382</v>
      </c>
      <c r="B6502" t="s">
        <v>8383</v>
      </c>
      <c r="C6502" t="s">
        <v>8384</v>
      </c>
      <c r="D6502" t="s">
        <v>8383</v>
      </c>
      <c r="E6502" t="s">
        <v>86</v>
      </c>
      <c r="F6502" t="s">
        <v>32</v>
      </c>
      <c r="G6502" t="s">
        <v>25</v>
      </c>
      <c r="H6502">
        <v>674</v>
      </c>
      <c r="I6502">
        <v>593</v>
      </c>
      <c r="J6502">
        <v>582</v>
      </c>
      <c r="K6502" t="s">
        <v>6088</v>
      </c>
      <c r="L6502">
        <v>529</v>
      </c>
      <c r="M6502">
        <v>209</v>
      </c>
      <c r="N6502">
        <v>464</v>
      </c>
      <c r="O6502">
        <v>-647</v>
      </c>
      <c r="P6502">
        <v>116995</v>
      </c>
      <c r="Q6502">
        <v>233077</v>
      </c>
      <c r="R6502">
        <v>1</v>
      </c>
      <c r="S6502">
        <v>2753947</v>
      </c>
      <c r="U6502" t="str">
        <f>IFERROR(LEFT(spotify_top_songs_audio_features[[#This Row],[artist_names]],SEARCH(",",spotify_top_songs_audio_features[[#This Row],[artist_names]])-1),spotify_top_songs_audio_features[[#This Row],[artist_names]])</f>
        <v>VÉRITÉ</v>
      </c>
      <c r="V6502" t="str">
        <f>IFERROR(MID(spotify_top_songs_audio_features[[#This Row],[artist_names]],SEARCH(",",spotify_top_songs_audio_features[[#This Row],[artist_names]])+2,99),"")</f>
        <v/>
      </c>
      <c r="W6502" t="str">
        <f>spotify_top_songs_audio_features[[#This Row],[source]]</f>
        <v>VÉRITÉ</v>
      </c>
      <c r="X6502" s="1">
        <f>spotify_top_songs_audio_features[[#This Row],[streams]]</f>
        <v>2753947</v>
      </c>
      <c r="Y6502" t="str">
        <f>IF(Tabela2[[#This Row],[feat]]="","","Feat")</f>
        <v/>
      </c>
      <c r="Z6502" s="17" t="str">
        <f>CONCATENATE(INT(spotify_top_songs_audio_features[[#This Row],[duration_ms]]/(60*1000)),":",MOD(INT(spotify_top_songs_audio_features[[#This Row],[duration_ms]]/1000),60))</f>
        <v>3:53</v>
      </c>
      <c r="AA650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B</v>
      </c>
      <c r="AB6502" t="str">
        <f>spotify_top_songs_audio_features[[#This Row],[track_name]]</f>
        <v>Somebody Else</v>
      </c>
    </row>
    <row r="6503" spans="1:28" x14ac:dyDescent="0.25">
      <c r="A6503" t="s">
        <v>8312</v>
      </c>
      <c r="B6503" t="s">
        <v>8313</v>
      </c>
      <c r="C6503" t="s">
        <v>8314</v>
      </c>
      <c r="D6503" t="s">
        <v>282</v>
      </c>
      <c r="E6503" t="s">
        <v>113</v>
      </c>
      <c r="F6503" t="s">
        <v>24</v>
      </c>
      <c r="G6503" t="s">
        <v>25</v>
      </c>
      <c r="H6503">
        <v>856</v>
      </c>
      <c r="I6503">
        <v>609</v>
      </c>
      <c r="J6503">
        <v>824</v>
      </c>
      <c r="K6503" t="s">
        <v>8315</v>
      </c>
      <c r="L6503">
        <v>8.1499999999999993E-3</v>
      </c>
      <c r="M6503">
        <v>344</v>
      </c>
      <c r="N6503">
        <v>928</v>
      </c>
      <c r="O6503">
        <v>-7223</v>
      </c>
      <c r="P6503">
        <v>114988</v>
      </c>
      <c r="Q6503">
        <v>269667</v>
      </c>
      <c r="R6503">
        <v>1</v>
      </c>
      <c r="S6503">
        <v>2706799</v>
      </c>
      <c r="U6503" t="str">
        <f>IFERROR(LEFT(spotify_top_songs_audio_features[[#This Row],[artist_names]],SEARCH(",",spotify_top_songs_audio_features[[#This Row],[artist_names]])-1),spotify_top_songs_audio_features[[#This Row],[artist_names]])</f>
        <v>Mark Ronson</v>
      </c>
      <c r="V6503" t="str">
        <f>IFERROR(MID(spotify_top_songs_audio_features[[#This Row],[artist_names]],SEARCH(",",spotify_top_songs_audio_features[[#This Row],[artist_names]])+2,99),"")</f>
        <v>Bruno Mars</v>
      </c>
      <c r="W6503" t="str">
        <f>spotify_top_songs_audio_features[[#This Row],[source]]</f>
        <v>Columbia</v>
      </c>
      <c r="X6503" s="1">
        <f>spotify_top_songs_audio_features[[#This Row],[streams]]</f>
        <v>2706799</v>
      </c>
      <c r="Y6503" t="str">
        <f>IF(Tabela2[[#This Row],[feat]]="","","Feat")</f>
        <v>Feat</v>
      </c>
      <c r="Z6503" s="17" t="str">
        <f>CONCATENATE(INT(spotify_top_songs_audio_features[[#This Row],[duration_ms]]/(60*1000)),":",MOD(INT(spotify_top_songs_audio_features[[#This Row],[duration_ms]]/1000),60))</f>
        <v>4:29</v>
      </c>
      <c r="AA650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503" t="str">
        <f>spotify_top_songs_audio_features[[#This Row],[track_name]]</f>
        <v>Uptown Funk (feat. Bruno Mars)</v>
      </c>
    </row>
    <row r="6504" spans="1:28" x14ac:dyDescent="0.25">
      <c r="A6504" t="s">
        <v>5297</v>
      </c>
      <c r="B6504" t="s">
        <v>317</v>
      </c>
      <c r="C6504" t="s">
        <v>5298</v>
      </c>
      <c r="D6504" t="s">
        <v>319</v>
      </c>
      <c r="E6504" t="s">
        <v>31</v>
      </c>
      <c r="F6504" t="s">
        <v>24</v>
      </c>
      <c r="G6504" t="s">
        <v>25</v>
      </c>
      <c r="H6504">
        <v>523</v>
      </c>
      <c r="I6504">
        <v>591</v>
      </c>
      <c r="J6504">
        <v>543</v>
      </c>
      <c r="K6504" t="s">
        <v>5299</v>
      </c>
      <c r="L6504">
        <v>511</v>
      </c>
      <c r="M6504">
        <v>788</v>
      </c>
      <c r="N6504">
        <v>195</v>
      </c>
      <c r="O6504">
        <v>-8772</v>
      </c>
      <c r="P6504">
        <v>17394</v>
      </c>
      <c r="Q6504">
        <v>200627</v>
      </c>
      <c r="R6504">
        <v>1</v>
      </c>
      <c r="S6504">
        <v>2705104</v>
      </c>
      <c r="U6504" t="str">
        <f>IFERROR(LEFT(spotify_top_songs_audio_features[[#This Row],[artist_names]],SEARCH(",",spotify_top_songs_audio_features[[#This Row],[artist_names]])-1),spotify_top_songs_audio_features[[#This Row],[artist_names]])</f>
        <v>The xx</v>
      </c>
      <c r="V6504" t="str">
        <f>IFERROR(MID(spotify_top_songs_audio_features[[#This Row],[artist_names]],SEARCH(",",spotify_top_songs_audio_features[[#This Row],[artist_names]])+2,99),"")</f>
        <v/>
      </c>
      <c r="W6504" t="str">
        <f>spotify_top_songs_audio_features[[#This Row],[source]]</f>
        <v>Young</v>
      </c>
      <c r="X6504" s="1">
        <f>spotify_top_songs_audio_features[[#This Row],[streams]]</f>
        <v>2705104</v>
      </c>
      <c r="Y6504" t="str">
        <f>IF(Tabela2[[#This Row],[feat]]="","","Feat")</f>
        <v/>
      </c>
      <c r="Z6504" s="17" t="str">
        <f>CONCATENATE(INT(spotify_top_songs_audio_features[[#This Row],[duration_ms]]/(60*1000)),":",MOD(INT(spotify_top_songs_audio_features[[#This Row],[duration_ms]]/1000),60))</f>
        <v>3:20</v>
      </c>
      <c r="AA650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504" t="str">
        <f>spotify_top_songs_audio_features[[#This Row],[track_name]]</f>
        <v>Lips</v>
      </c>
    </row>
    <row r="6505" spans="1:28" x14ac:dyDescent="0.25">
      <c r="A6505" t="s">
        <v>316</v>
      </c>
      <c r="B6505" t="s">
        <v>317</v>
      </c>
      <c r="C6505" t="s">
        <v>318</v>
      </c>
      <c r="D6505" t="s">
        <v>319</v>
      </c>
      <c r="E6505" t="s">
        <v>31</v>
      </c>
      <c r="F6505" t="s">
        <v>24</v>
      </c>
      <c r="G6505" t="s">
        <v>25</v>
      </c>
      <c r="H6505">
        <v>752</v>
      </c>
      <c r="I6505">
        <v>543</v>
      </c>
      <c r="J6505">
        <v>398</v>
      </c>
      <c r="K6505" t="s">
        <v>320</v>
      </c>
      <c r="L6505">
        <v>706</v>
      </c>
      <c r="M6505">
        <v>107</v>
      </c>
      <c r="N6505">
        <v>282</v>
      </c>
      <c r="O6505">
        <v>-9483</v>
      </c>
      <c r="P6505">
        <v>126001</v>
      </c>
      <c r="Q6505">
        <v>233280</v>
      </c>
      <c r="R6505">
        <v>1</v>
      </c>
      <c r="S6505">
        <v>2692337</v>
      </c>
      <c r="U6505" t="str">
        <f>IFERROR(LEFT(spotify_top_songs_audio_features[[#This Row],[artist_names]],SEARCH(",",spotify_top_songs_audio_features[[#This Row],[artist_names]])-1),spotify_top_songs_audio_features[[#This Row],[artist_names]])</f>
        <v>The xx</v>
      </c>
      <c r="V6505" t="str">
        <f>IFERROR(MID(spotify_top_songs_audio_features[[#This Row],[artist_names]],SEARCH(",",spotify_top_songs_audio_features[[#This Row],[artist_names]])+2,99),"")</f>
        <v/>
      </c>
      <c r="W6505" t="str">
        <f>spotify_top_songs_audio_features[[#This Row],[source]]</f>
        <v>Young</v>
      </c>
      <c r="X6505" s="1">
        <f>spotify_top_songs_audio_features[[#This Row],[streams]]</f>
        <v>2692337</v>
      </c>
      <c r="Y6505" t="str">
        <f>IF(Tabela2[[#This Row],[feat]]="","","Feat")</f>
        <v/>
      </c>
      <c r="Z6505" s="17" t="str">
        <f>CONCATENATE(INT(spotify_top_songs_audio_features[[#This Row],[duration_ms]]/(60*1000)),":",MOD(INT(spotify_top_songs_audio_features[[#This Row],[duration_ms]]/1000),60))</f>
        <v>3:53</v>
      </c>
      <c r="AA6505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505" t="str">
        <f>spotify_top_songs_audio_features[[#This Row],[track_name]]</f>
        <v>I Dare You</v>
      </c>
    </row>
    <row r="6506" spans="1:28" x14ac:dyDescent="0.25">
      <c r="A6506" t="s">
        <v>3696</v>
      </c>
      <c r="B6506" t="s">
        <v>410</v>
      </c>
      <c r="C6506" t="s">
        <v>3697</v>
      </c>
      <c r="D6506" t="s">
        <v>182</v>
      </c>
      <c r="E6506" t="s">
        <v>113</v>
      </c>
      <c r="F6506" t="s">
        <v>32</v>
      </c>
      <c r="G6506" t="s">
        <v>25</v>
      </c>
      <c r="H6506">
        <v>414</v>
      </c>
      <c r="I6506">
        <v>404</v>
      </c>
      <c r="J6506">
        <v>499</v>
      </c>
      <c r="K6506" t="s">
        <v>1177</v>
      </c>
      <c r="L6506">
        <v>0</v>
      </c>
      <c r="M6506">
        <v>3</v>
      </c>
      <c r="N6506">
        <v>224</v>
      </c>
      <c r="O6506">
        <v>-9928</v>
      </c>
      <c r="P6506">
        <v>71105</v>
      </c>
      <c r="Q6506">
        <v>354320</v>
      </c>
      <c r="R6506">
        <v>1</v>
      </c>
      <c r="S6506">
        <v>2684017</v>
      </c>
      <c r="U6506" t="str">
        <f>IFERROR(LEFT(spotify_top_songs_audio_features[[#This Row],[artist_names]],SEARCH(",",spotify_top_songs_audio_features[[#This Row],[artist_names]])-1),spotify_top_songs_audio_features[[#This Row],[artist_names]])</f>
        <v>Queen</v>
      </c>
      <c r="V6506" t="str">
        <f>IFERROR(MID(spotify_top_songs_audio_features[[#This Row],[artist_names]],SEARCH(",",spotify_top_songs_audio_features[[#This Row],[artist_names]])+2,99),"")</f>
        <v/>
      </c>
      <c r="W6506" t="str">
        <f>spotify_top_songs_audio_features[[#This Row],[source]]</f>
        <v>EMI</v>
      </c>
      <c r="X6506" s="1">
        <f>spotify_top_songs_audio_features[[#This Row],[streams]]</f>
        <v>2684017</v>
      </c>
      <c r="Y6506" t="str">
        <f>IF(Tabela2[[#This Row],[feat]]="","","Feat")</f>
        <v/>
      </c>
      <c r="Z6506" s="17" t="str">
        <f>CONCATENATE(INT(spotify_top_songs_audio_features[[#This Row],[duration_ms]]/(60*1000)),":",MOD(INT(spotify_top_songs_audio_features[[#This Row],[duration_ms]]/1000),60))</f>
        <v>5:54</v>
      </c>
      <c r="AA6506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</v>
      </c>
      <c r="AB6506" t="str">
        <f>spotify_top_songs_audio_features[[#This Row],[track_name]]</f>
        <v>Bohemian Rhapsody - Remastered 2011</v>
      </c>
    </row>
    <row r="6507" spans="1:28" x14ac:dyDescent="0.25">
      <c r="A6507" t="s">
        <v>15071</v>
      </c>
      <c r="B6507" t="s">
        <v>15072</v>
      </c>
      <c r="C6507" t="s">
        <v>15073</v>
      </c>
      <c r="D6507" t="s">
        <v>15074</v>
      </c>
      <c r="E6507" t="s">
        <v>23</v>
      </c>
      <c r="F6507" t="s">
        <v>32</v>
      </c>
      <c r="G6507" t="s">
        <v>25</v>
      </c>
      <c r="H6507">
        <v>688</v>
      </c>
      <c r="I6507">
        <v>702</v>
      </c>
      <c r="J6507">
        <v>499</v>
      </c>
      <c r="K6507" t="s">
        <v>346</v>
      </c>
      <c r="L6507">
        <v>0</v>
      </c>
      <c r="M6507">
        <v>128</v>
      </c>
      <c r="N6507">
        <v>74</v>
      </c>
      <c r="O6507">
        <v>-4792</v>
      </c>
      <c r="P6507">
        <v>94006</v>
      </c>
      <c r="Q6507">
        <v>192191</v>
      </c>
      <c r="R6507">
        <v>1</v>
      </c>
      <c r="S6507">
        <v>2673597</v>
      </c>
      <c r="U6507" t="str">
        <f>IFERROR(LEFT(spotify_top_songs_audio_features[[#This Row],[artist_names]],SEARCH(",",spotify_top_songs_audio_features[[#This Row],[artist_names]])-1),spotify_top_songs_audio_features[[#This Row],[artist_names]])</f>
        <v>Flo Rida</v>
      </c>
      <c r="V6507" t="str">
        <f>IFERROR(MID(spotify_top_songs_audio_features[[#This Row],[artist_names]],SEARCH(",",spotify_top_songs_audio_features[[#This Row],[artist_names]])+2,99),"")</f>
        <v/>
      </c>
      <c r="W6507" t="str">
        <f>spotify_top_songs_audio_features[[#This Row],[source]]</f>
        <v>Poe Boy/Atlantic</v>
      </c>
      <c r="X6507" s="1">
        <f>spotify_top_songs_audio_features[[#This Row],[streams]]</f>
        <v>2673597</v>
      </c>
      <c r="Y6507" t="str">
        <f>IF(Tabela2[[#This Row],[feat]]="","","Feat")</f>
        <v/>
      </c>
      <c r="Z6507" s="17" t="str">
        <f>CONCATENATE(INT(spotify_top_songs_audio_features[[#This Row],[duration_ms]]/(60*1000)),":",MOD(INT(spotify_top_songs_audio_features[[#This Row],[duration_ms]]/1000),60))</f>
        <v>3:12</v>
      </c>
      <c r="AA6507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507" t="str">
        <f>spotify_top_songs_audio_features[[#This Row],[track_name]]</f>
        <v>My House</v>
      </c>
    </row>
    <row r="6508" spans="1:28" x14ac:dyDescent="0.25">
      <c r="A6508" t="s">
        <v>14271</v>
      </c>
      <c r="B6508" t="s">
        <v>14272</v>
      </c>
      <c r="C6508" t="s">
        <v>14273</v>
      </c>
      <c r="D6508" t="s">
        <v>4822</v>
      </c>
      <c r="E6508" t="s">
        <v>58</v>
      </c>
      <c r="F6508" t="s">
        <v>32</v>
      </c>
      <c r="G6508" t="s">
        <v>25</v>
      </c>
      <c r="H6508">
        <v>636</v>
      </c>
      <c r="I6508">
        <v>815</v>
      </c>
      <c r="J6508">
        <v>581</v>
      </c>
      <c r="K6508" t="s">
        <v>3111</v>
      </c>
      <c r="L6508">
        <v>0</v>
      </c>
      <c r="M6508">
        <v>163</v>
      </c>
      <c r="N6508">
        <v>636</v>
      </c>
      <c r="O6508">
        <v>-5098</v>
      </c>
      <c r="P6508">
        <v>123063</v>
      </c>
      <c r="Q6508">
        <v>219043</v>
      </c>
      <c r="R6508">
        <v>1</v>
      </c>
      <c r="S6508">
        <v>2670842</v>
      </c>
      <c r="U6508" t="str">
        <f>IFERROR(LEFT(spotify_top_songs_audio_features[[#This Row],[artist_names]],SEARCH(",",spotify_top_songs_audio_features[[#This Row],[artist_names]])-1),spotify_top_songs_audio_features[[#This Row],[artist_names]])</f>
        <v>Robin Schulz</v>
      </c>
      <c r="V6508" t="str">
        <f>IFERROR(MID(spotify_top_songs_audio_features[[#This Row],[artist_names]],SEARCH(",",spotify_top_songs_audio_features[[#This Row],[artist_names]])+2,99),"")</f>
        <v>Francesco Yates</v>
      </c>
      <c r="W6508" t="str">
        <f>spotify_top_songs_audio_features[[#This Row],[source]]</f>
        <v>Tonspiel</v>
      </c>
      <c r="X6508" s="1">
        <f>spotify_top_songs_audio_features[[#This Row],[streams]]</f>
        <v>2670842</v>
      </c>
      <c r="Y6508" t="str">
        <f>IF(Tabela2[[#This Row],[feat]]="","","Feat")</f>
        <v>Feat</v>
      </c>
      <c r="Z6508" s="17" t="str">
        <f>CONCATENATE(INT(spotify_top_songs_audio_features[[#This Row],[duration_ms]]/(60*1000)),":",MOD(INT(spotify_top_songs_audio_features[[#This Row],[duration_ms]]/1000),60))</f>
        <v>3:39</v>
      </c>
      <c r="AA6508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</v>
      </c>
      <c r="AB6508" t="str">
        <f>spotify_top_songs_audio_features[[#This Row],[track_name]]</f>
        <v>Sugar (feat. Francesco Yates)</v>
      </c>
    </row>
    <row r="6509" spans="1:28" x14ac:dyDescent="0.25">
      <c r="A6509" t="s">
        <v>14711</v>
      </c>
      <c r="B6509" t="s">
        <v>257</v>
      </c>
      <c r="C6509" t="s">
        <v>14712</v>
      </c>
      <c r="D6509" t="s">
        <v>259</v>
      </c>
      <c r="E6509" t="s">
        <v>23</v>
      </c>
      <c r="F6509" t="s">
        <v>24</v>
      </c>
      <c r="G6509" t="s">
        <v>25</v>
      </c>
      <c r="H6509">
        <v>638</v>
      </c>
      <c r="I6509">
        <v>924</v>
      </c>
      <c r="J6509">
        <v>36</v>
      </c>
      <c r="K6509" t="s">
        <v>14713</v>
      </c>
      <c r="L6509">
        <v>175</v>
      </c>
      <c r="M6509">
        <v>149</v>
      </c>
      <c r="N6509">
        <v>53</v>
      </c>
      <c r="O6509">
        <v>-3887</v>
      </c>
      <c r="P6509">
        <v>111995</v>
      </c>
      <c r="Q6509">
        <v>263787</v>
      </c>
      <c r="R6509">
        <v>1</v>
      </c>
      <c r="S6509">
        <v>2638669</v>
      </c>
      <c r="U6509" t="str">
        <f>IFERROR(LEFT(spotify_top_songs_audio_features[[#This Row],[artist_names]],SEARCH(",",spotify_top_songs_audio_features[[#This Row],[artist_names]])-1),spotify_top_songs_audio_features[[#This Row],[artist_names]])</f>
        <v>Coldplay</v>
      </c>
      <c r="V6509" t="str">
        <f>IFERROR(MID(spotify_top_songs_audio_features[[#This Row],[artist_names]],SEARCH(",",spotify_top_songs_audio_features[[#This Row],[artist_names]])+2,99),"")</f>
        <v/>
      </c>
      <c r="W6509" t="str">
        <f>spotify_top_songs_audio_features[[#This Row],[source]]</f>
        <v>Parlophone UK</v>
      </c>
      <c r="X6509" s="1">
        <f>spotify_top_songs_audio_features[[#This Row],[streams]]</f>
        <v>2638669</v>
      </c>
      <c r="Y6509" t="str">
        <f>IF(Tabela2[[#This Row],[feat]]="","","Feat")</f>
        <v/>
      </c>
      <c r="Z6509" s="17" t="str">
        <f>CONCATENATE(INT(spotify_top_songs_audio_features[[#This Row],[duration_ms]]/(60*1000)),":",MOD(INT(spotify_top_songs_audio_features[[#This Row],[duration_ms]]/1000),60))</f>
        <v>4:23</v>
      </c>
      <c r="AA6509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</v>
      </c>
      <c r="AB6509" t="str">
        <f>spotify_top_songs_audio_features[[#This Row],[track_name]]</f>
        <v>Adventure of a Lifetime</v>
      </c>
    </row>
    <row r="6510" spans="1:28" x14ac:dyDescent="0.25">
      <c r="A6510" t="s">
        <v>13050</v>
      </c>
      <c r="B6510" t="s">
        <v>10238</v>
      </c>
      <c r="C6510" t="s">
        <v>13051</v>
      </c>
      <c r="D6510" t="s">
        <v>53</v>
      </c>
      <c r="E6510" t="s">
        <v>177</v>
      </c>
      <c r="F6510" t="s">
        <v>32</v>
      </c>
      <c r="G6510" t="s">
        <v>25</v>
      </c>
      <c r="H6510">
        <v>832</v>
      </c>
      <c r="I6510">
        <v>608</v>
      </c>
      <c r="J6510">
        <v>385</v>
      </c>
      <c r="K6510" t="s">
        <v>456</v>
      </c>
      <c r="L6510">
        <v>0</v>
      </c>
      <c r="M6510">
        <v>761</v>
      </c>
      <c r="N6510">
        <v>589</v>
      </c>
      <c r="O6510">
        <v>-6042</v>
      </c>
      <c r="P6510">
        <v>94013</v>
      </c>
      <c r="Q6510">
        <v>198707</v>
      </c>
      <c r="R6510">
        <v>1</v>
      </c>
      <c r="S6510">
        <v>2630356</v>
      </c>
      <c r="U6510" t="str">
        <f>IFERROR(LEFT(spotify_top_songs_audio_features[[#This Row],[artist_names]],SEARCH(",",spotify_top_songs_audio_features[[#This Row],[artist_names]])-1),spotify_top_songs_audio_features[[#This Row],[artist_names]])</f>
        <v>Nicky Jam</v>
      </c>
      <c r="V6510" t="str">
        <f>IFERROR(MID(spotify_top_songs_audio_features[[#This Row],[artist_names]],SEARCH(",",spotify_top_songs_audio_features[[#This Row],[artist_names]])+2,99),"")</f>
        <v/>
      </c>
      <c r="W6510" t="str">
        <f>spotify_top_songs_audio_features[[#This Row],[source]]</f>
        <v>Sony Music Latin</v>
      </c>
      <c r="X6510" s="1">
        <f>spotify_top_songs_audio_features[[#This Row],[streams]]</f>
        <v>2630356</v>
      </c>
      <c r="Y6510" t="str">
        <f>IF(Tabela2[[#This Row],[feat]]="","","Feat")</f>
        <v/>
      </c>
      <c r="Z6510" s="17" t="str">
        <f>CONCATENATE(INT(spotify_top_songs_audio_features[[#This Row],[duration_ms]]/(60*1000)),":",MOD(INT(spotify_top_songs_audio_features[[#This Row],[duration_ms]]/1000),60))</f>
        <v>3:18</v>
      </c>
      <c r="AA6510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510" t="str">
        <f>spotify_top_songs_audio_features[[#This Row],[track_name]]</f>
        <v>Hasta el Amanecer</v>
      </c>
    </row>
    <row r="6511" spans="1:28" x14ac:dyDescent="0.25">
      <c r="A6511" t="s">
        <v>6437</v>
      </c>
      <c r="B6511" t="s">
        <v>6438</v>
      </c>
      <c r="C6511" t="s">
        <v>6439</v>
      </c>
      <c r="D6511" t="s">
        <v>2028</v>
      </c>
      <c r="E6511" t="s">
        <v>70</v>
      </c>
      <c r="F6511" t="s">
        <v>24</v>
      </c>
      <c r="G6511" t="s">
        <v>25</v>
      </c>
      <c r="H6511">
        <v>648</v>
      </c>
      <c r="I6511">
        <v>736</v>
      </c>
      <c r="J6511">
        <v>385</v>
      </c>
      <c r="K6511" t="s">
        <v>6440</v>
      </c>
      <c r="L6511">
        <v>137</v>
      </c>
      <c r="M6511">
        <v>171</v>
      </c>
      <c r="N6511">
        <v>378</v>
      </c>
      <c r="O6511">
        <v>-7948</v>
      </c>
      <c r="P6511">
        <v>103027</v>
      </c>
      <c r="Q6511">
        <v>239465</v>
      </c>
      <c r="R6511">
        <v>1</v>
      </c>
      <c r="S6511">
        <v>2598170</v>
      </c>
      <c r="U6511" t="str">
        <f>IFERROR(LEFT(spotify_top_songs_audio_features[[#This Row],[artist_names]],SEARCH(",",spotify_top_songs_audio_features[[#This Row],[artist_names]])-1),spotify_top_songs_audio_features[[#This Row],[artist_names]])</f>
        <v>Kygo</v>
      </c>
      <c r="V6511" t="str">
        <f>IFERROR(MID(spotify_top_songs_audio_features[[#This Row],[artist_names]],SEARCH(",",spotify_top_songs_audio_features[[#This Row],[artist_names]])+2,99),"")</f>
        <v>Maty Noyes</v>
      </c>
      <c r="W6511" t="str">
        <f>spotify_top_songs_audio_features[[#This Row],[source]]</f>
        <v>Kygo</v>
      </c>
      <c r="X6511" s="1">
        <f>spotify_top_songs_audio_features[[#This Row],[streams]]</f>
        <v>2598170</v>
      </c>
      <c r="Y6511" t="str">
        <f>IF(Tabela2[[#This Row],[feat]]="","","Feat")</f>
        <v>Feat</v>
      </c>
      <c r="Z6511" s="17" t="str">
        <f>CONCATENATE(INT(spotify_top_songs_audio_features[[#This Row],[duration_ms]]/(60*1000)),":",MOD(INT(spotify_top_songs_audio_features[[#This Row],[duration_ms]]/1000),60))</f>
        <v>3:59</v>
      </c>
      <c r="AA6511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G#</v>
      </c>
      <c r="AB6511" t="str">
        <f>spotify_top_songs_audio_features[[#This Row],[track_name]]</f>
        <v>Stay (feat. Maty Noyes)</v>
      </c>
    </row>
    <row r="6512" spans="1:28" x14ac:dyDescent="0.25">
      <c r="A6512" t="s">
        <v>3667</v>
      </c>
      <c r="B6512" t="s">
        <v>1598</v>
      </c>
      <c r="C6512" t="s">
        <v>3657</v>
      </c>
      <c r="D6512" t="s">
        <v>1600</v>
      </c>
      <c r="E6512" t="s">
        <v>177</v>
      </c>
      <c r="F6512" t="s">
        <v>24</v>
      </c>
      <c r="G6512" t="s">
        <v>25</v>
      </c>
      <c r="H6512">
        <v>465</v>
      </c>
      <c r="I6512">
        <v>735</v>
      </c>
      <c r="J6512">
        <v>117</v>
      </c>
      <c r="K6512" t="s">
        <v>3668</v>
      </c>
      <c r="L6512">
        <v>0</v>
      </c>
      <c r="M6512">
        <v>975</v>
      </c>
      <c r="N6512">
        <v>409</v>
      </c>
      <c r="O6512">
        <v>-3715</v>
      </c>
      <c r="P6512">
        <v>173935</v>
      </c>
      <c r="Q6512">
        <v>196040</v>
      </c>
      <c r="R6512">
        <v>1</v>
      </c>
      <c r="S6512">
        <v>2580512</v>
      </c>
      <c r="U6512" t="str">
        <f>IFERROR(LEFT(spotify_top_songs_audio_features[[#This Row],[artist_names]],SEARCH(",",spotify_top_songs_audio_features[[#This Row],[artist_names]])-1),spotify_top_songs_audio_features[[#This Row],[artist_names]])</f>
        <v>Kanye West</v>
      </c>
      <c r="V6512" t="str">
        <f>IFERROR(MID(spotify_top_songs_audio_features[[#This Row],[artist_names]],SEARCH(",",spotify_top_songs_audio_features[[#This Row],[artist_names]])+2,99),"")</f>
        <v/>
      </c>
      <c r="W6512" t="str">
        <f>spotify_top_songs_audio_features[[#This Row],[source]]</f>
        <v>Rock The World/IDJ/Kanye LP7</v>
      </c>
      <c r="X6512" s="1">
        <f>spotify_top_songs_audio_features[[#This Row],[streams]]</f>
        <v>2580512</v>
      </c>
      <c r="Y6512" t="str">
        <f>IF(Tabela2[[#This Row],[feat]]="","","Feat")</f>
        <v/>
      </c>
      <c r="Z6512" s="17" t="str">
        <f>CONCATENATE(INT(spotify_top_songs_audio_features[[#This Row],[duration_ms]]/(60*1000)),":",MOD(INT(spotify_top_songs_audio_features[[#This Row],[duration_ms]]/1000),60))</f>
        <v>3:16</v>
      </c>
      <c r="AA6512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F#</v>
      </c>
      <c r="AB6512" t="str">
        <f>spotify_top_songs_audio_features[[#This Row],[track_name]]</f>
        <v>Famous</v>
      </c>
    </row>
    <row r="6513" spans="1:28" x14ac:dyDescent="0.25">
      <c r="A6513" t="s">
        <v>10695</v>
      </c>
      <c r="B6513" t="s">
        <v>3612</v>
      </c>
      <c r="C6513" t="s">
        <v>10696</v>
      </c>
      <c r="D6513" t="s">
        <v>1058</v>
      </c>
      <c r="E6513" t="s">
        <v>31</v>
      </c>
      <c r="F6513" t="s">
        <v>24</v>
      </c>
      <c r="G6513" t="s">
        <v>25</v>
      </c>
      <c r="H6513">
        <v>748</v>
      </c>
      <c r="I6513">
        <v>788</v>
      </c>
      <c r="J6513">
        <v>334</v>
      </c>
      <c r="K6513" t="s">
        <v>5942</v>
      </c>
      <c r="L6513">
        <v>0</v>
      </c>
      <c r="M6513">
        <v>863</v>
      </c>
      <c r="N6513">
        <v>884</v>
      </c>
      <c r="O6513">
        <v>-7055</v>
      </c>
      <c r="P6513">
        <v>120076</v>
      </c>
      <c r="Q6513">
        <v>235493</v>
      </c>
      <c r="R6513">
        <v>1</v>
      </c>
      <c r="S6513">
        <v>2541963</v>
      </c>
      <c r="U6513" t="str">
        <f>IFERROR(LEFT(spotify_top_songs_audio_features[[#This Row],[artist_names]],SEARCH(",",spotify_top_songs_audio_features[[#This Row],[artist_names]])-1),spotify_top_songs_audio_features[[#This Row],[artist_names]])</f>
        <v>Maroon 5</v>
      </c>
      <c r="V6513" t="str">
        <f>IFERROR(MID(spotify_top_songs_audio_features[[#This Row],[artist_names]],SEARCH(",",spotify_top_songs_audio_features[[#This Row],[artist_names]])+2,99),"")</f>
        <v/>
      </c>
      <c r="W6513" t="str">
        <f>spotify_top_songs_audio_features[[#This Row],[source]]</f>
        <v>Interscope Records*</v>
      </c>
      <c r="X6513" s="1">
        <f>spotify_top_songs_audio_features[[#This Row],[streams]]</f>
        <v>2541963</v>
      </c>
      <c r="Y6513" t="str">
        <f>IF(Tabela2[[#This Row],[feat]]="","","Feat")</f>
        <v/>
      </c>
      <c r="Z6513" s="17" t="str">
        <f>CONCATENATE(INT(spotify_top_songs_audio_features[[#This Row],[duration_ms]]/(60*1000)),":",MOD(INT(spotify_top_songs_audio_features[[#This Row],[duration_ms]]/1000),60))</f>
        <v>3:55</v>
      </c>
      <c r="AA6513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C#</v>
      </c>
      <c r="AB6513" t="str">
        <f>spotify_top_songs_audio_features[[#This Row],[track_name]]</f>
        <v>Sugar</v>
      </c>
    </row>
    <row r="6514" spans="1:28" x14ac:dyDescent="0.25">
      <c r="A6514" t="s">
        <v>16632</v>
      </c>
      <c r="B6514" t="s">
        <v>5454</v>
      </c>
      <c r="C6514" t="s">
        <v>16633</v>
      </c>
      <c r="D6514" t="s">
        <v>11994</v>
      </c>
      <c r="E6514" t="s">
        <v>97</v>
      </c>
      <c r="F6514" t="s">
        <v>24</v>
      </c>
      <c r="G6514" t="s">
        <v>25</v>
      </c>
      <c r="H6514">
        <v>729</v>
      </c>
      <c r="I6514">
        <v>888</v>
      </c>
      <c r="J6514">
        <v>122</v>
      </c>
      <c r="K6514" t="s">
        <v>1462</v>
      </c>
      <c r="L6514">
        <v>1.5499999999999999E-3</v>
      </c>
      <c r="M6514">
        <v>125</v>
      </c>
      <c r="N6514">
        <v>8</v>
      </c>
      <c r="O6514">
        <v>-2864</v>
      </c>
      <c r="P6514">
        <v>177908</v>
      </c>
      <c r="Q6514">
        <v>209427</v>
      </c>
      <c r="R6514">
        <v>1</v>
      </c>
      <c r="S6514">
        <v>2525159</v>
      </c>
      <c r="U6514" t="str">
        <f>IFERROR(LEFT(spotify_top_songs_audio_features[[#This Row],[artist_names]],SEARCH(",",spotify_top_songs_audio_features[[#This Row],[artist_names]])-1),spotify_top_songs_audio_features[[#This Row],[artist_names]])</f>
        <v>J Balvin</v>
      </c>
      <c r="V6514" t="str">
        <f>IFERROR(MID(spotify_top_songs_audio_features[[#This Row],[artist_names]],SEARCH(",",spotify_top_songs_audio_features[[#This Row],[artist_names]])+2,99),"")</f>
        <v/>
      </c>
      <c r="W6514" t="str">
        <f>spotify_top_songs_audio_features[[#This Row],[source]]</f>
        <v>Universal Music Mexico</v>
      </c>
      <c r="X6514" s="1">
        <f>spotify_top_songs_audio_features[[#This Row],[streams]]</f>
        <v>2525159</v>
      </c>
      <c r="Y6514" t="str">
        <f>IF(Tabela2[[#This Row],[feat]]="","","Feat")</f>
        <v/>
      </c>
      <c r="Z6514" s="17" t="str">
        <f>CONCATENATE(INT(spotify_top_songs_audio_features[[#This Row],[duration_ms]]/(60*1000)),":",MOD(INT(spotify_top_songs_audio_features[[#This Row],[duration_ms]]/1000),60))</f>
        <v>3:29</v>
      </c>
      <c r="AA6514" t="str">
        <f>IF(spotify_top_songs_audio_features[[#This Row],[key]]="C#/Db","C#",IF(spotify_top_songs_audio_features[[#This Row],[key]]="C","C",IF(spotify_top_songs_audio_features[[#This Row],[key]]="D","D",IF(spotify_top_songs_audio_features[[#This Row],[key]]="D#/Eb","D#",IF(spotify_top_songs_audio_features[[#This Row],[key]]="E","E",IF(spotify_top_songs_audio_features[[#This Row],[key]]="F#/Gb","F#",IF(spotify_top_songs_audio_features[[#This Row],[key]]="F","F",IF(spotify_top_songs_audio_features[[#This Row],[key]]="G#/Ab","G#",IF(spotify_top_songs_audio_features[[#This Row],[key]]="G","G",IF(spotify_top_songs_audio_features[[#This Row],[key]]="A#/Bb","A#",IF(spotify_top_songs_audio_features[[#This Row],[key]]="A","A",IF(spotify_top_songs_audio_features[[#This Row],[key]]="B","B",""))))))))))))</f>
        <v>A#</v>
      </c>
      <c r="AB6514" t="str">
        <f>spotify_top_songs_audio_features[[#This Row],[track_name]]</f>
        <v>Bobo</v>
      </c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C0B53-5FDD-4049-A5EE-6B7E40CEA4D7}">
  <dimension ref="A1:BK1265"/>
  <sheetViews>
    <sheetView showGridLines="0" topLeftCell="AJ8" zoomScale="40" zoomScaleNormal="40" workbookViewId="0">
      <selection activeCell="AX8" sqref="AX8"/>
    </sheetView>
  </sheetViews>
  <sheetFormatPr defaultRowHeight="15" x14ac:dyDescent="0.25"/>
  <cols>
    <col min="1" max="1" width="43.7109375" bestFit="1" customWidth="1"/>
    <col min="2" max="2" width="16.140625" style="1" bestFit="1" customWidth="1"/>
    <col min="3" max="3" width="18.28515625" bestFit="1" customWidth="1"/>
    <col min="4" max="4" width="4.5703125" customWidth="1"/>
    <col min="5" max="5" width="121.7109375" bestFit="1" customWidth="1"/>
    <col min="6" max="6" width="16.140625" style="1" bestFit="1" customWidth="1"/>
    <col min="7" max="7" width="4.5703125" customWidth="1"/>
    <col min="8" max="8" width="43.7109375" bestFit="1" customWidth="1"/>
    <col min="9" max="9" width="14.28515625" style="1" customWidth="1"/>
    <col min="12" max="12" width="43.7109375" bestFit="1" customWidth="1"/>
    <col min="13" max="13" width="15" style="1" bestFit="1" customWidth="1"/>
    <col min="15" max="16" width="14.7109375" bestFit="1" customWidth="1"/>
    <col min="20" max="20" width="45" bestFit="1" customWidth="1"/>
    <col min="34" max="34" width="43.7109375" bestFit="1" customWidth="1"/>
    <col min="36" max="36" width="9.5703125" style="18" bestFit="1" customWidth="1"/>
    <col min="37" max="40" width="9.140625" style="18"/>
    <col min="45" max="45" width="12.140625" bestFit="1" customWidth="1"/>
    <col min="46" max="46" width="9.5703125" bestFit="1" customWidth="1"/>
    <col min="50" max="50" width="11.85546875" bestFit="1" customWidth="1"/>
  </cols>
  <sheetData>
    <row r="1" spans="1:63" x14ac:dyDescent="0.25">
      <c r="A1" s="2" t="s">
        <v>17841</v>
      </c>
      <c r="B1" t="s">
        <v>18287</v>
      </c>
      <c r="C1" t="s">
        <v>18291</v>
      </c>
      <c r="E1" s="2" t="s">
        <v>17841</v>
      </c>
      <c r="F1" s="1" t="s">
        <v>18287</v>
      </c>
      <c r="H1" s="4" t="s">
        <v>18288</v>
      </c>
      <c r="I1" s="5" t="s">
        <v>18289</v>
      </c>
      <c r="J1" s="6" t="s">
        <v>18290</v>
      </c>
      <c r="L1" s="20" t="s">
        <v>18288</v>
      </c>
      <c r="M1" s="21" t="s">
        <v>18289</v>
      </c>
      <c r="N1" s="22" t="s">
        <v>18290</v>
      </c>
      <c r="O1" s="22" t="s">
        <v>18295</v>
      </c>
      <c r="P1" s="22" t="s">
        <v>18296</v>
      </c>
      <c r="Q1" s="22" t="s">
        <v>18297</v>
      </c>
      <c r="R1" s="23" t="s">
        <v>18298</v>
      </c>
      <c r="T1" s="20" t="s">
        <v>17839</v>
      </c>
      <c r="U1" s="22" t="s">
        <v>113</v>
      </c>
      <c r="V1" s="22" t="s">
        <v>18300</v>
      </c>
      <c r="W1" s="22" t="s">
        <v>142</v>
      </c>
      <c r="X1" s="22" t="s">
        <v>18301</v>
      </c>
      <c r="Y1" s="22" t="s">
        <v>102</v>
      </c>
      <c r="Z1" s="22" t="s">
        <v>58</v>
      </c>
      <c r="AA1" s="22" t="s">
        <v>18302</v>
      </c>
      <c r="AB1" s="22" t="s">
        <v>23</v>
      </c>
      <c r="AC1" s="22" t="s">
        <v>18303</v>
      </c>
      <c r="AD1" s="22" t="s">
        <v>43</v>
      </c>
      <c r="AE1" s="22" t="s">
        <v>18304</v>
      </c>
      <c r="AF1" s="23" t="s">
        <v>86</v>
      </c>
      <c r="AH1" s="20" t="s">
        <v>17839</v>
      </c>
      <c r="AI1" s="22" t="s">
        <v>18305</v>
      </c>
      <c r="AJ1" s="26" t="s">
        <v>10861</v>
      </c>
      <c r="AK1" s="26" t="s">
        <v>18306</v>
      </c>
      <c r="AL1" s="26" t="s">
        <v>18307</v>
      </c>
      <c r="AM1" s="26" t="s">
        <v>18308</v>
      </c>
      <c r="AN1" s="27" t="s">
        <v>18317</v>
      </c>
      <c r="AR1" s="46" t="s">
        <v>18309</v>
      </c>
      <c r="AS1" s="30" t="str">
        <f>IF(Dashboard!$H$21="","Mean",Dashboard!$H$21)</f>
        <v>Beyoncé</v>
      </c>
      <c r="AT1" s="31">
        <f>IF(AS1="Mean",AVERAGE(AI:AI),IF(OR($AS$1=AS2,$AS$1=AS3,$AS$1,$AS$1=AS4,$AS$1=AS5),VLOOKUP($AS$1,$AS$2:$AT$5,2,0),VLOOKUP($AS$1,$AH$1:$AM$1264,2,0)))</f>
        <v>-6426.1153846153848</v>
      </c>
      <c r="AX1" s="37" t="s">
        <v>18314</v>
      </c>
      <c r="AY1" s="38" t="str">
        <f>U1</f>
        <v>C</v>
      </c>
      <c r="AZ1" s="38" t="str">
        <f t="shared" ref="AZ1:BJ1" si="0">V1</f>
        <v>C#</v>
      </c>
      <c r="BA1" s="38" t="str">
        <f t="shared" si="0"/>
        <v>D</v>
      </c>
      <c r="BB1" s="38" t="str">
        <f t="shared" si="0"/>
        <v>D#</v>
      </c>
      <c r="BC1" s="38" t="str">
        <f t="shared" si="0"/>
        <v>E</v>
      </c>
      <c r="BD1" s="38" t="str">
        <f t="shared" si="0"/>
        <v>F</v>
      </c>
      <c r="BE1" s="38" t="str">
        <f t="shared" si="0"/>
        <v>F#</v>
      </c>
      <c r="BF1" s="38" t="str">
        <f t="shared" si="0"/>
        <v>G</v>
      </c>
      <c r="BG1" s="38" t="str">
        <f t="shared" si="0"/>
        <v>G#</v>
      </c>
      <c r="BH1" s="38" t="str">
        <f t="shared" si="0"/>
        <v>A</v>
      </c>
      <c r="BI1" s="38" t="str">
        <f t="shared" si="0"/>
        <v>A#</v>
      </c>
      <c r="BJ1" s="39" t="str">
        <f t="shared" si="0"/>
        <v>B</v>
      </c>
    </row>
    <row r="2" spans="1:63" x14ac:dyDescent="0.25">
      <c r="A2" s="3" t="s">
        <v>17842</v>
      </c>
      <c r="B2" s="1">
        <v>6311640</v>
      </c>
      <c r="C2" s="1">
        <v>1</v>
      </c>
      <c r="D2" s="1"/>
      <c r="E2" s="3" t="s">
        <v>10590</v>
      </c>
      <c r="F2" s="1">
        <v>79463149</v>
      </c>
      <c r="H2" s="7" t="s">
        <v>624</v>
      </c>
      <c r="I2" s="1">
        <v>20718549966</v>
      </c>
      <c r="J2" s="8">
        <v>108</v>
      </c>
      <c r="L2" s="7" t="s">
        <v>624</v>
      </c>
      <c r="M2" s="1">
        <f>-I2</f>
        <v>-20718549966</v>
      </c>
      <c r="N2">
        <v>108</v>
      </c>
      <c r="O2" s="18">
        <f>SUMIF(Spotify!U:U,Charts!L2,Spotify!Q:Q)/COUNTIF(Spotify!U:U,Charts!L2)</f>
        <v>205038.69444444444</v>
      </c>
      <c r="P2" t="str">
        <f>CONCATENATE(TEXT(INT(O2/(60*1000)),"00"),":",TEXT(MOD(INT(O2/1000),60),"00"))</f>
        <v>03:25</v>
      </c>
      <c r="Q2" s="18">
        <f>MAX($O$2:$O$1264)</f>
        <v>641941</v>
      </c>
      <c r="R2" s="8" t="str">
        <f>CONCATENATE(TEXT(INT(Q2/(60*1000)),"00"),":",TEXT(MOD(INT(Q2/1000),60),"00"))</f>
        <v>10:41</v>
      </c>
      <c r="T2" s="7" t="s">
        <v>17842</v>
      </c>
      <c r="U2">
        <f>COUNTIFS(Spotify!$AA:$AA,Charts!U1,Spotify!$U:$U,Charts!$T$2)</f>
        <v>0</v>
      </c>
      <c r="V2">
        <f>COUNTIFS(Spotify!$AA:$AA,Charts!$V$1,Spotify!$U:$U,Charts!T2)</f>
        <v>0</v>
      </c>
      <c r="W2">
        <f>COUNTIFS(Spotify!$AA:$AA,Charts!$W$1,Spotify!$U:$U,Charts!T2)</f>
        <v>0</v>
      </c>
      <c r="X2">
        <f>COUNTIFS(Spotify!$AA:$AA,Charts!$X$1,Spotify!$U:$U,Charts!T2)</f>
        <v>0</v>
      </c>
      <c r="Y2">
        <f>COUNTIFS(Spotify!$AA:$AA,Charts!$Y$1,Spotify!$U:$U,Charts!T2)</f>
        <v>0</v>
      </c>
      <c r="Z2">
        <f>COUNTIFS(Spotify!$AA:$AA,Charts!$Z$1,Spotify!$U:$U,Charts!T2)</f>
        <v>0</v>
      </c>
      <c r="AA2">
        <f>COUNTIFS(Spotify!$AA:$AA,Charts!$AA$1,Spotify!$U:$U,Charts!T2)</f>
        <v>0</v>
      </c>
      <c r="AB2">
        <f>COUNTIFS(Spotify!$AA:$AA,Charts!$AB$1,Spotify!$U:$U,Charts!T2)</f>
        <v>0</v>
      </c>
      <c r="AC2">
        <f>COUNTIFS(Spotify!$AA:$AA,Charts!$AC$1,Spotify!$U:$U,Charts!T2)</f>
        <v>0</v>
      </c>
      <c r="AD2">
        <f>COUNTIFS(Spotify!$AA:$AA,Charts!$AD$1,Spotify!$U:$U,Charts!T2)</f>
        <v>0</v>
      </c>
      <c r="AE2">
        <f>COUNTIFS(Spotify!$AA:$AA,Charts!$AE$1,Spotify!$U:$U,Charts!T2)</f>
        <v>0</v>
      </c>
      <c r="AF2" s="8">
        <f>COUNTIFS(Spotify!$AA:$AA,Charts!$AF$1,Spotify!$U:$U,Charts!T2)</f>
        <v>1</v>
      </c>
      <c r="AH2" s="7" t="s">
        <v>17842</v>
      </c>
      <c r="AI2">
        <f>SUMIFS(Spotify!O:O,Spotify!U:U,Charts!AH2)/COUNTIFS(Spotify!U:U,Charts!AH2)</f>
        <v>-5701</v>
      </c>
      <c r="AJ2" s="18">
        <f>SUMIF(Spotify!U:U,Charts!AH2,Spotify!P:P)/COUNTIF(Spotify!U:U,Charts!AH2)</f>
        <v>157148</v>
      </c>
      <c r="AK2" s="18">
        <f>SUMIF(Spotify!U:U,Charts!AH2,Spotify!R:R)/COUNTIF(Spotify!U:U,Charts!AH2)</f>
        <v>1</v>
      </c>
      <c r="AL2" s="18">
        <f>SUMIF(Spotify!U:U,Charts!AH2,Spotify!J:J)/COUNTIF(Spotify!U:U,Charts!AH2)</f>
        <v>32</v>
      </c>
      <c r="AM2" s="18">
        <f>SUMIF(Spotify!U:U,Charts!AH2,Spotify!H:H)/COUNTIF(Spotify!U:U,Charts!AH2)</f>
        <v>753</v>
      </c>
      <c r="AN2" s="28">
        <f>SUMIF(Spotify!U:U,Charts!AH2,Spotify!I:I)/COUNTIF(Spotify!U:U,Charts!AH2)</f>
        <v>777</v>
      </c>
      <c r="AR2" s="47"/>
      <c r="AS2" t="s">
        <v>624</v>
      </c>
      <c r="AT2" s="28">
        <f>VLOOKUP(AS2,$AH$1:$AM$1264,2,0)</f>
        <v>-5261.4814814814818</v>
      </c>
      <c r="AX2" s="7" t="str">
        <f>Dashboard!$H$21</f>
        <v>Beyoncé</v>
      </c>
      <c r="AY2" s="32">
        <f>IFERROR(IF($AX$2=0,SUM(U:U),VLOOKUP($AX$2,$T$1:$AF$1265,AY3,0)),"")</f>
        <v>1</v>
      </c>
      <c r="AZ2" s="32">
        <f t="shared" ref="AZ2:BJ2" si="1">IFERROR(IF($AX$2=0,SUM(V:V),VLOOKUP($AX$2,$T$1:$AF$1265,AZ3,0)),"")</f>
        <v>11</v>
      </c>
      <c r="BA2" s="32">
        <f t="shared" si="1"/>
        <v>2</v>
      </c>
      <c r="BB2" s="32">
        <f t="shared" si="1"/>
        <v>0</v>
      </c>
      <c r="BC2" s="32">
        <f t="shared" si="1"/>
        <v>0</v>
      </c>
      <c r="BD2" s="32">
        <f t="shared" si="1"/>
        <v>3</v>
      </c>
      <c r="BE2" s="32">
        <f t="shared" si="1"/>
        <v>1</v>
      </c>
      <c r="BF2" s="32">
        <f t="shared" si="1"/>
        <v>3</v>
      </c>
      <c r="BG2" s="32">
        <f t="shared" si="1"/>
        <v>0</v>
      </c>
      <c r="BH2" s="32">
        <f t="shared" si="1"/>
        <v>1</v>
      </c>
      <c r="BI2" s="32">
        <f t="shared" si="1"/>
        <v>2</v>
      </c>
      <c r="BJ2" s="33">
        <f t="shared" si="1"/>
        <v>2</v>
      </c>
    </row>
    <row r="3" spans="1:63" x14ac:dyDescent="0.25">
      <c r="A3" s="3" t="s">
        <v>8264</v>
      </c>
      <c r="B3" s="1">
        <v>43775778</v>
      </c>
      <c r="C3" s="1">
        <v>1</v>
      </c>
      <c r="D3" s="1"/>
      <c r="E3" s="3" t="s">
        <v>661</v>
      </c>
      <c r="F3" s="1">
        <v>592508624</v>
      </c>
      <c r="H3" s="7" t="s">
        <v>633</v>
      </c>
      <c r="I3" s="1">
        <v>18209822798</v>
      </c>
      <c r="J3" s="8">
        <v>74</v>
      </c>
      <c r="L3" s="7" t="s">
        <v>633</v>
      </c>
      <c r="M3" s="1">
        <f t="shared" ref="M3:M66" si="2">-I3</f>
        <v>-18209822798</v>
      </c>
      <c r="N3">
        <v>74</v>
      </c>
      <c r="O3" s="18">
        <f>SUMIF(Spotify!U:U,Charts!L3,Spotify!Q:Q)/COUNTIF(Spotify!U:U,Charts!L3)</f>
        <v>223560.95945945947</v>
      </c>
      <c r="P3" t="str">
        <f t="shared" ref="P3:P66" si="3">CONCATENATE(TEXT(INT(O3/(60*1000)),"00"),":",TEXT(MOD(INT(O3/1000),60),"00"))</f>
        <v>03:43</v>
      </c>
      <c r="Q3" s="18">
        <f>MAX($O$2:$O$1264)</f>
        <v>641941</v>
      </c>
      <c r="R3" s="8" t="str">
        <f t="shared" ref="R3:R66" si="4">CONCATENATE(TEXT(INT(Q3/(60*1000)),"00"),":",TEXT(MOD(INT(Q3/1000),60),"00"))</f>
        <v>10:41</v>
      </c>
      <c r="T3" s="7" t="s">
        <v>8264</v>
      </c>
      <c r="U3">
        <f>COUNTIFS(Spotify!$AA:$AA,Charts!$U$1,Spotify!$U:$U,Charts!T3)</f>
        <v>0</v>
      </c>
      <c r="V3">
        <f>COUNTIFS(Spotify!$AA:$AA,Charts!$V$1,Spotify!$U:$U,Charts!T3)</f>
        <v>0</v>
      </c>
      <c r="W3">
        <f>COUNTIFS(Spotify!$AA:$AA,Charts!$W$1,Spotify!$U:$U,Charts!T3)</f>
        <v>1</v>
      </c>
      <c r="X3">
        <f>COUNTIFS(Spotify!$AA:$AA,Charts!$X$1,Spotify!$U:$U,Charts!T3)</f>
        <v>0</v>
      </c>
      <c r="Y3">
        <f>COUNTIFS(Spotify!$AA:$AA,Charts!$Y$1,Spotify!$U:$U,Charts!T3)</f>
        <v>0</v>
      </c>
      <c r="Z3">
        <f>COUNTIFS(Spotify!$AA:$AA,Charts!$Z$1,Spotify!$U:$U,Charts!T3)</f>
        <v>0</v>
      </c>
      <c r="AA3">
        <f>COUNTIFS(Spotify!$AA:$AA,Charts!$AA$1,Spotify!$U:$U,Charts!T3)</f>
        <v>0</v>
      </c>
      <c r="AB3">
        <f>COUNTIFS(Spotify!$AA:$AA,Charts!$AB$1,Spotify!$U:$U,Charts!T3)</f>
        <v>0</v>
      </c>
      <c r="AC3">
        <f>COUNTIFS(Spotify!$AA:$AA,Charts!$AC$1,Spotify!$U:$U,Charts!T3)</f>
        <v>0</v>
      </c>
      <c r="AD3">
        <f>COUNTIFS(Spotify!$AA:$AA,Charts!$AD$1,Spotify!$U:$U,Charts!T3)</f>
        <v>0</v>
      </c>
      <c r="AE3">
        <f>COUNTIFS(Spotify!$AA:$AA,Charts!$AE$1,Spotify!$U:$U,Charts!T3)</f>
        <v>0</v>
      </c>
      <c r="AF3" s="8">
        <f>COUNTIFS(Spotify!$AA:$AA,Charts!$AF$1,Spotify!$U:$U,Charts!T3)</f>
        <v>0</v>
      </c>
      <c r="AH3" s="7" t="s">
        <v>8264</v>
      </c>
      <c r="AI3">
        <f>SUMIFS(Spotify!O:O,Spotify!U:U,Charts!AH3)/COUNTIFS(Spotify!U:U,Charts!AH3)</f>
        <v>-6876</v>
      </c>
      <c r="AJ3" s="18">
        <f>SUMIF(Spotify!U:U,Charts!AH3,Spotify!P:P)/COUNTIF(Spotify!U:U,Charts!AH3)</f>
        <v>113983</v>
      </c>
      <c r="AK3" s="18">
        <f>SUMIF(Spotify!U:U,Charts!AH3,Spotify!R:R)/COUNTIF(Spotify!U:U,Charts!AH3)</f>
        <v>7</v>
      </c>
      <c r="AL3" s="18">
        <f>SUMIF(Spotify!U:U,Charts!AH3,Spotify!J:J)/COUNTIF(Spotify!U:U,Charts!AH3)</f>
        <v>409</v>
      </c>
      <c r="AM3" s="18">
        <f>SUMIF(Spotify!U:U,Charts!AH3,Spotify!H:H)/COUNTIF(Spotify!U:U,Charts!AH3)</f>
        <v>792</v>
      </c>
      <c r="AN3" s="28">
        <f>SUMIF(Spotify!U:U,Charts!AH3,Spotify!I:I)/COUNTIF(Spotify!U:U,Charts!AH3)</f>
        <v>511</v>
      </c>
      <c r="AR3" s="47"/>
      <c r="AS3" t="s">
        <v>633</v>
      </c>
      <c r="AT3" s="28">
        <f t="shared" ref="AT3:AT5" si="5">VLOOKUP(AS3,$AH$1:$AM$1264,2,0)</f>
        <v>-5959.3783783783783</v>
      </c>
      <c r="AX3" s="7" t="s">
        <v>18319</v>
      </c>
      <c r="AY3" s="19">
        <v>2</v>
      </c>
      <c r="AZ3" s="19">
        <v>3</v>
      </c>
      <c r="BA3" s="19">
        <v>4</v>
      </c>
      <c r="BB3" s="19">
        <v>5</v>
      </c>
      <c r="BC3" s="19">
        <v>6</v>
      </c>
      <c r="BD3" s="19">
        <v>7</v>
      </c>
      <c r="BE3" s="19">
        <v>8</v>
      </c>
      <c r="BF3" s="19">
        <v>9</v>
      </c>
      <c r="BG3" s="19">
        <v>10</v>
      </c>
      <c r="BH3" s="19">
        <v>11</v>
      </c>
      <c r="BI3" s="19">
        <v>12</v>
      </c>
      <c r="BJ3" s="34">
        <v>13</v>
      </c>
      <c r="BK3" s="19"/>
    </row>
    <row r="4" spans="1:63" x14ac:dyDescent="0.25">
      <c r="A4" s="3" t="s">
        <v>1112</v>
      </c>
      <c r="B4" s="1">
        <v>150955142</v>
      </c>
      <c r="C4" s="1">
        <v>3</v>
      </c>
      <c r="D4" s="1"/>
      <c r="E4" s="3" t="s">
        <v>17701</v>
      </c>
      <c r="F4" s="1">
        <v>75368928</v>
      </c>
      <c r="H4" s="7" t="s">
        <v>439</v>
      </c>
      <c r="I4" s="1">
        <v>16962548953</v>
      </c>
      <c r="J4" s="8">
        <v>94</v>
      </c>
      <c r="L4" s="7" t="s">
        <v>439</v>
      </c>
      <c r="M4" s="1">
        <f t="shared" si="2"/>
        <v>-16962548953</v>
      </c>
      <c r="N4">
        <v>94</v>
      </c>
      <c r="O4" s="18">
        <f>SUMIF(Spotify!U:U,Charts!L4,Spotify!Q:Q)/COUNTIF(Spotify!U:U,Charts!L4)</f>
        <v>192498.71276595743</v>
      </c>
      <c r="P4" t="str">
        <f t="shared" si="3"/>
        <v>03:12</v>
      </c>
      <c r="Q4" s="18">
        <f t="shared" ref="Q4:Q67" si="6">MAX($O$2:$O$1264)</f>
        <v>641941</v>
      </c>
      <c r="R4" s="8" t="str">
        <f t="shared" si="4"/>
        <v>10:41</v>
      </c>
      <c r="T4" s="7" t="s">
        <v>1112</v>
      </c>
      <c r="U4">
        <f>COUNTIFS(Spotify!$AA:$AA,Charts!$U$1,Spotify!$U:$U,Charts!T4)</f>
        <v>0</v>
      </c>
      <c r="V4">
        <f>COUNTIFS(Spotify!$AA:$AA,Charts!$V$1,Spotify!$U:$U,Charts!T4)</f>
        <v>1</v>
      </c>
      <c r="W4">
        <f>COUNTIFS(Spotify!$AA:$AA,Charts!$W$1,Spotify!$U:$U,Charts!T4)</f>
        <v>0</v>
      </c>
      <c r="X4">
        <f>COUNTIFS(Spotify!$AA:$AA,Charts!$X$1,Spotify!$U:$U,Charts!T4)</f>
        <v>0</v>
      </c>
      <c r="Y4">
        <f>COUNTIFS(Spotify!$AA:$AA,Charts!$Y$1,Spotify!$U:$U,Charts!T4)</f>
        <v>2</v>
      </c>
      <c r="Z4">
        <f>COUNTIFS(Spotify!$AA:$AA,Charts!$Z$1,Spotify!$U:$U,Charts!T4)</f>
        <v>0</v>
      </c>
      <c r="AA4">
        <f>COUNTIFS(Spotify!$AA:$AA,Charts!$AA$1,Spotify!$U:$U,Charts!T4)</f>
        <v>0</v>
      </c>
      <c r="AB4">
        <f>COUNTIFS(Spotify!$AA:$AA,Charts!$AB$1,Spotify!$U:$U,Charts!T4)</f>
        <v>0</v>
      </c>
      <c r="AC4">
        <f>COUNTIFS(Spotify!$AA:$AA,Charts!$AC$1,Spotify!$U:$U,Charts!T4)</f>
        <v>0</v>
      </c>
      <c r="AD4">
        <f>COUNTIFS(Spotify!$AA:$AA,Charts!$AD$1,Spotify!$U:$U,Charts!T4)</f>
        <v>0</v>
      </c>
      <c r="AE4">
        <f>COUNTIFS(Spotify!$AA:$AA,Charts!$AE$1,Spotify!$U:$U,Charts!T4)</f>
        <v>0</v>
      </c>
      <c r="AF4" s="8">
        <f>COUNTIFS(Spotify!$AA:$AA,Charts!$AF$1,Spotify!$U:$U,Charts!T4)</f>
        <v>0</v>
      </c>
      <c r="AH4" s="7" t="s">
        <v>1112</v>
      </c>
      <c r="AI4">
        <f>SUMIFS(Spotify!O:O,Spotify!U:U,Charts!AH4)/COUNTIFS(Spotify!U:U,Charts!AH4)</f>
        <v>-2396.6666666666665</v>
      </c>
      <c r="AJ4" s="18">
        <f>SUMIF(Spotify!U:U,Charts!AH4,Spotify!P:P)/COUNTIF(Spotify!U:U,Charts!AH4)</f>
        <v>129995.66666666667</v>
      </c>
      <c r="AK4" s="18">
        <f>SUMIF(Spotify!U:U,Charts!AH4,Spotify!R:R)/COUNTIF(Spotify!U:U,Charts!AH4)</f>
        <v>6</v>
      </c>
      <c r="AL4" s="18">
        <f>SUMIF(Spotify!U:U,Charts!AH4,Spotify!J:J)/COUNTIF(Spotify!U:U,Charts!AH4)</f>
        <v>530</v>
      </c>
      <c r="AM4" s="18">
        <f>SUMIF(Spotify!U:U,Charts!AH4,Spotify!H:H)/COUNTIF(Spotify!U:U,Charts!AH4)</f>
        <v>765.33333333333337</v>
      </c>
      <c r="AN4" s="28">
        <f>SUMIF(Spotify!U:U,Charts!AH4,Spotify!I:I)/COUNTIF(Spotify!U:U,Charts!AH4)</f>
        <v>337.33333333333331</v>
      </c>
      <c r="AR4" s="47"/>
      <c r="AS4" t="s">
        <v>439</v>
      </c>
      <c r="AT4" s="28">
        <f t="shared" si="5"/>
        <v>-5071.2872340425529</v>
      </c>
      <c r="AX4" s="40" t="s">
        <v>18315</v>
      </c>
      <c r="AY4" s="41" t="str">
        <f>AY1</f>
        <v>C</v>
      </c>
      <c r="AZ4" s="41" t="str">
        <f t="shared" ref="AZ4:BJ4" si="7">AZ1</f>
        <v>C#</v>
      </c>
      <c r="BA4" s="41" t="str">
        <f t="shared" si="7"/>
        <v>D</v>
      </c>
      <c r="BB4" s="41" t="str">
        <f t="shared" si="7"/>
        <v>D#</v>
      </c>
      <c r="BC4" s="41" t="str">
        <f t="shared" si="7"/>
        <v>E</v>
      </c>
      <c r="BD4" s="41" t="str">
        <f t="shared" si="7"/>
        <v>F</v>
      </c>
      <c r="BE4" s="41" t="str">
        <f t="shared" si="7"/>
        <v>F#</v>
      </c>
      <c r="BF4" s="41" t="str">
        <f t="shared" si="7"/>
        <v>G</v>
      </c>
      <c r="BG4" s="41" t="str">
        <f t="shared" si="7"/>
        <v>G#</v>
      </c>
      <c r="BH4" s="41" t="str">
        <f t="shared" si="7"/>
        <v>A</v>
      </c>
      <c r="BI4" s="41" t="str">
        <f t="shared" si="7"/>
        <v>A#</v>
      </c>
      <c r="BJ4" s="42" t="str">
        <f t="shared" si="7"/>
        <v>B</v>
      </c>
    </row>
    <row r="5" spans="1:63" x14ac:dyDescent="0.25">
      <c r="A5" s="3" t="s">
        <v>3501</v>
      </c>
      <c r="B5" s="1">
        <v>51364152</v>
      </c>
      <c r="C5" s="1">
        <v>2</v>
      </c>
      <c r="D5" s="1"/>
      <c r="E5" s="3" t="s">
        <v>5107</v>
      </c>
      <c r="F5" s="1">
        <v>72033746</v>
      </c>
      <c r="H5" s="7" t="s">
        <v>112</v>
      </c>
      <c r="I5" s="1">
        <v>16399703509</v>
      </c>
      <c r="J5" s="8">
        <v>200</v>
      </c>
      <c r="L5" s="7" t="s">
        <v>112</v>
      </c>
      <c r="M5" s="1">
        <f t="shared" si="2"/>
        <v>-16399703509</v>
      </c>
      <c r="N5">
        <v>200</v>
      </c>
      <c r="O5" s="18">
        <f>SUMIF(Spotify!U:U,Charts!L5,Spotify!Q:Q)/COUNTIF(Spotify!U:U,Charts!L5)</f>
        <v>237458.56</v>
      </c>
      <c r="P5" t="str">
        <f t="shared" si="3"/>
        <v>03:57</v>
      </c>
      <c r="Q5" s="18">
        <f t="shared" si="6"/>
        <v>641941</v>
      </c>
      <c r="R5" s="8" t="str">
        <f t="shared" si="4"/>
        <v>10:41</v>
      </c>
      <c r="T5" s="7" t="s">
        <v>3501</v>
      </c>
      <c r="U5">
        <f>COUNTIFS(Spotify!$AA:$AA,Charts!$U$1,Spotify!$U:$U,Charts!T5)</f>
        <v>0</v>
      </c>
      <c r="V5">
        <f>COUNTIFS(Spotify!$AA:$AA,Charts!$V$1,Spotify!$U:$U,Charts!T5)</f>
        <v>0</v>
      </c>
      <c r="W5">
        <f>COUNTIFS(Spotify!$AA:$AA,Charts!$W$1,Spotify!$U:$U,Charts!T5)</f>
        <v>0</v>
      </c>
      <c r="X5">
        <f>COUNTIFS(Spotify!$AA:$AA,Charts!$X$1,Spotify!$U:$U,Charts!T5)</f>
        <v>0</v>
      </c>
      <c r="Y5">
        <f>COUNTIFS(Spotify!$AA:$AA,Charts!$Y$1,Spotify!$U:$U,Charts!T5)</f>
        <v>0</v>
      </c>
      <c r="Z5">
        <f>COUNTIFS(Spotify!$AA:$AA,Charts!$Z$1,Spotify!$U:$U,Charts!T5)</f>
        <v>2</v>
      </c>
      <c r="AA5">
        <f>COUNTIFS(Spotify!$AA:$AA,Charts!$AA$1,Spotify!$U:$U,Charts!T5)</f>
        <v>0</v>
      </c>
      <c r="AB5">
        <f>COUNTIFS(Spotify!$AA:$AA,Charts!$AB$1,Spotify!$U:$U,Charts!T5)</f>
        <v>0</v>
      </c>
      <c r="AC5">
        <f>COUNTIFS(Spotify!$AA:$AA,Charts!$AC$1,Spotify!$U:$U,Charts!T5)</f>
        <v>0</v>
      </c>
      <c r="AD5">
        <f>COUNTIFS(Spotify!$AA:$AA,Charts!$AD$1,Spotify!$U:$U,Charts!T5)</f>
        <v>0</v>
      </c>
      <c r="AE5">
        <f>COUNTIFS(Spotify!$AA:$AA,Charts!$AE$1,Spotify!$U:$U,Charts!T5)</f>
        <v>0</v>
      </c>
      <c r="AF5" s="8">
        <f>COUNTIFS(Spotify!$AA:$AA,Charts!$AF$1,Spotify!$U:$U,Charts!T5)</f>
        <v>0</v>
      </c>
      <c r="AH5" s="7" t="s">
        <v>3501</v>
      </c>
      <c r="AI5">
        <f>SUMIFS(Spotify!O:O,Spotify!U:U,Charts!AH5)/COUNTIFS(Spotify!U:U,Charts!AH5)</f>
        <v>-3975.5</v>
      </c>
      <c r="AJ5" s="18">
        <f>SUMIF(Spotify!U:U,Charts!AH5,Spotify!P:P)/COUNTIF(Spotify!U:U,Charts!AH5)</f>
        <v>105003</v>
      </c>
      <c r="AK5" s="18">
        <f>SUMIF(Spotify!U:U,Charts!AH5,Spotify!R:R)/COUNTIF(Spotify!U:U,Charts!AH5)</f>
        <v>5</v>
      </c>
      <c r="AL5" s="18">
        <f>SUMIF(Spotify!U:U,Charts!AH5,Spotify!J:J)/COUNTIF(Spotify!U:U,Charts!AH5)</f>
        <v>472</v>
      </c>
      <c r="AM5" s="18">
        <f>SUMIF(Spotify!U:U,Charts!AH5,Spotify!H:H)/COUNTIF(Spotify!U:U,Charts!AH5)</f>
        <v>649</v>
      </c>
      <c r="AN5" s="28">
        <f>SUMIF(Spotify!U:U,Charts!AH5,Spotify!I:I)/COUNTIF(Spotify!U:U,Charts!AH5)</f>
        <v>940.5</v>
      </c>
      <c r="AR5" s="48"/>
      <c r="AS5" s="24" t="s">
        <v>112</v>
      </c>
      <c r="AT5" s="29">
        <f t="shared" si="5"/>
        <v>-7113.68</v>
      </c>
      <c r="AX5" s="9" t="str">
        <f>Dashboard!$H$21</f>
        <v>Beyoncé</v>
      </c>
      <c r="AY5" s="35">
        <f>-AY2</f>
        <v>-1</v>
      </c>
      <c r="AZ5" s="35">
        <f t="shared" ref="AZ5:BJ5" si="8">-AZ2</f>
        <v>-11</v>
      </c>
      <c r="BA5" s="35">
        <f t="shared" si="8"/>
        <v>-2</v>
      </c>
      <c r="BB5" s="35">
        <f t="shared" si="8"/>
        <v>0</v>
      </c>
      <c r="BC5" s="35">
        <f t="shared" si="8"/>
        <v>0</v>
      </c>
      <c r="BD5" s="35">
        <f t="shared" si="8"/>
        <v>-3</v>
      </c>
      <c r="BE5" s="35">
        <f t="shared" si="8"/>
        <v>-1</v>
      </c>
      <c r="BF5" s="35">
        <f t="shared" si="8"/>
        <v>-3</v>
      </c>
      <c r="BG5" s="35">
        <f t="shared" si="8"/>
        <v>0</v>
      </c>
      <c r="BH5" s="35">
        <f t="shared" si="8"/>
        <v>-1</v>
      </c>
      <c r="BI5" s="35">
        <f t="shared" si="8"/>
        <v>-2</v>
      </c>
      <c r="BJ5" s="36">
        <f t="shared" si="8"/>
        <v>-2</v>
      </c>
    </row>
    <row r="6" spans="1:63" x14ac:dyDescent="0.25">
      <c r="A6" s="3" t="s">
        <v>17843</v>
      </c>
      <c r="B6" s="1">
        <v>513631271</v>
      </c>
      <c r="C6" s="1">
        <v>14</v>
      </c>
      <c r="D6" s="1"/>
      <c r="E6" s="3" t="s">
        <v>630</v>
      </c>
      <c r="F6" s="1">
        <v>161615951</v>
      </c>
      <c r="H6" s="7" t="s">
        <v>888</v>
      </c>
      <c r="I6" s="1">
        <v>15379938180</v>
      </c>
      <c r="J6" s="8">
        <v>71</v>
      </c>
      <c r="L6" s="7" t="s">
        <v>888</v>
      </c>
      <c r="M6" s="1">
        <f t="shared" si="2"/>
        <v>-15379938180</v>
      </c>
      <c r="N6">
        <v>71</v>
      </c>
      <c r="O6" s="18">
        <f>SUMIF(Spotify!U:U,Charts!L6,Spotify!Q:Q)/COUNTIF(Spotify!U:U,Charts!L6)</f>
        <v>219017.50704225354</v>
      </c>
      <c r="P6" t="str">
        <f t="shared" si="3"/>
        <v>03:39</v>
      </c>
      <c r="Q6" s="18">
        <f t="shared" si="6"/>
        <v>641941</v>
      </c>
      <c r="R6" s="8" t="str">
        <f t="shared" si="4"/>
        <v>10:41</v>
      </c>
      <c r="T6" s="7" t="s">
        <v>17843</v>
      </c>
      <c r="U6">
        <f>COUNTIFS(Spotify!$AA:$AA,Charts!$U$1,Spotify!$U:$U,Charts!T6)</f>
        <v>1</v>
      </c>
      <c r="V6">
        <f>COUNTIFS(Spotify!$AA:$AA,Charts!$V$1,Spotify!$U:$U,Charts!T6)</f>
        <v>5</v>
      </c>
      <c r="W6">
        <f>COUNTIFS(Spotify!$AA:$AA,Charts!$W$1,Spotify!$U:$U,Charts!T6)</f>
        <v>0</v>
      </c>
      <c r="X6">
        <f>COUNTIFS(Spotify!$AA:$AA,Charts!$X$1,Spotify!$U:$U,Charts!T6)</f>
        <v>0</v>
      </c>
      <c r="Y6">
        <f>COUNTIFS(Spotify!$AA:$AA,Charts!$Y$1,Spotify!$U:$U,Charts!T6)</f>
        <v>2</v>
      </c>
      <c r="Z6">
        <f>COUNTIFS(Spotify!$AA:$AA,Charts!$Z$1,Spotify!$U:$U,Charts!T6)</f>
        <v>0</v>
      </c>
      <c r="AA6">
        <f>COUNTIFS(Spotify!$AA:$AA,Charts!$AA$1,Spotify!$U:$U,Charts!T6)</f>
        <v>0</v>
      </c>
      <c r="AB6">
        <f>COUNTIFS(Spotify!$AA:$AA,Charts!$AB$1,Spotify!$U:$U,Charts!T6)</f>
        <v>0</v>
      </c>
      <c r="AC6">
        <f>COUNTIFS(Spotify!$AA:$AA,Charts!$AC$1,Spotify!$U:$U,Charts!T6)</f>
        <v>1</v>
      </c>
      <c r="AD6">
        <f>COUNTIFS(Spotify!$AA:$AA,Charts!$AD$1,Spotify!$U:$U,Charts!T6)</f>
        <v>1</v>
      </c>
      <c r="AE6">
        <f>COUNTIFS(Spotify!$AA:$AA,Charts!$AE$1,Spotify!$U:$U,Charts!T6)</f>
        <v>1</v>
      </c>
      <c r="AF6" s="8">
        <f>COUNTIFS(Spotify!$AA:$AA,Charts!$AF$1,Spotify!$U:$U,Charts!T6)</f>
        <v>3</v>
      </c>
      <c r="AH6" s="7" t="s">
        <v>17843</v>
      </c>
      <c r="AI6">
        <f>SUMIFS(Spotify!O:O,Spotify!U:U,Charts!AH6)/COUNTIFS(Spotify!U:U,Charts!AH6)</f>
        <v>-5521.2857142857147</v>
      </c>
      <c r="AJ6" s="18">
        <f>SUMIF(Spotify!U:U,Charts!AH6,Spotify!P:P)/COUNTIF(Spotify!U:U,Charts!AH6)</f>
        <v>120781.71428571429</v>
      </c>
      <c r="AK6" s="18">
        <f>SUMIF(Spotify!U:U,Charts!AH6,Spotify!R:R)/COUNTIF(Spotify!U:U,Charts!AH6)</f>
        <v>2</v>
      </c>
      <c r="AL6" s="18">
        <f>SUMIF(Spotify!U:U,Charts!AH6,Spotify!J:J)/COUNTIF(Spotify!U:U,Charts!AH6)</f>
        <v>397.14285714285717</v>
      </c>
      <c r="AM6" s="18">
        <f>SUMIF(Spotify!U:U,Charts!AH6,Spotify!H:H)/COUNTIF(Spotify!U:U,Charts!AH6)</f>
        <v>557.35714285714289</v>
      </c>
      <c r="AN6" s="28">
        <f>SUMIF(Spotify!U:U,Charts!AH6,Spotify!I:I)/COUNTIF(Spotify!U:U,Charts!AH6)</f>
        <v>602.85714285714289</v>
      </c>
    </row>
    <row r="7" spans="1:63" x14ac:dyDescent="0.25">
      <c r="A7" s="3" t="s">
        <v>17844</v>
      </c>
      <c r="B7" s="1">
        <v>10818591</v>
      </c>
      <c r="C7" s="1">
        <v>1</v>
      </c>
      <c r="D7" s="1"/>
      <c r="E7" s="3" t="s">
        <v>724</v>
      </c>
      <c r="F7" s="1">
        <v>111933177</v>
      </c>
      <c r="H7" s="7" t="s">
        <v>284</v>
      </c>
      <c r="I7" s="1">
        <v>15259410188</v>
      </c>
      <c r="J7" s="8">
        <v>175</v>
      </c>
      <c r="L7" s="7" t="s">
        <v>284</v>
      </c>
      <c r="M7" s="1">
        <f t="shared" si="2"/>
        <v>-15259410188</v>
      </c>
      <c r="N7">
        <v>175</v>
      </c>
      <c r="O7" s="18">
        <f>SUMIF(Spotify!U:U,Charts!L7,Spotify!Q:Q)/COUNTIF(Spotify!U:U,Charts!L7)</f>
        <v>227268.54857142858</v>
      </c>
      <c r="P7" t="str">
        <f t="shared" si="3"/>
        <v>03:47</v>
      </c>
      <c r="Q7" s="18">
        <f t="shared" si="6"/>
        <v>641941</v>
      </c>
      <c r="R7" s="8" t="str">
        <f t="shared" si="4"/>
        <v>10:41</v>
      </c>
      <c r="T7" s="7" t="s">
        <v>17844</v>
      </c>
      <c r="U7">
        <f>COUNTIFS(Spotify!$AA:$AA,Charts!$U$1,Spotify!$U:$U,Charts!T7)</f>
        <v>0</v>
      </c>
      <c r="V7">
        <f>COUNTIFS(Spotify!$AA:$AA,Charts!$V$1,Spotify!$U:$U,Charts!T7)</f>
        <v>0</v>
      </c>
      <c r="W7">
        <f>COUNTIFS(Spotify!$AA:$AA,Charts!$W$1,Spotify!$U:$U,Charts!T7)</f>
        <v>0</v>
      </c>
      <c r="X7">
        <f>COUNTIFS(Spotify!$AA:$AA,Charts!$X$1,Spotify!$U:$U,Charts!T7)</f>
        <v>0</v>
      </c>
      <c r="Y7">
        <f>COUNTIFS(Spotify!$AA:$AA,Charts!$Y$1,Spotify!$U:$U,Charts!T7)</f>
        <v>0</v>
      </c>
      <c r="Z7">
        <f>COUNTIFS(Spotify!$AA:$AA,Charts!$Z$1,Spotify!$U:$U,Charts!T7)</f>
        <v>0</v>
      </c>
      <c r="AA7">
        <f>COUNTIFS(Spotify!$AA:$AA,Charts!$AA$1,Spotify!$U:$U,Charts!T7)</f>
        <v>1</v>
      </c>
      <c r="AB7">
        <f>COUNTIFS(Spotify!$AA:$AA,Charts!$AB$1,Spotify!$U:$U,Charts!T7)</f>
        <v>0</v>
      </c>
      <c r="AC7">
        <f>COUNTIFS(Spotify!$AA:$AA,Charts!$AC$1,Spotify!$U:$U,Charts!T7)</f>
        <v>0</v>
      </c>
      <c r="AD7">
        <f>COUNTIFS(Spotify!$AA:$AA,Charts!$AD$1,Spotify!$U:$U,Charts!T7)</f>
        <v>0</v>
      </c>
      <c r="AE7">
        <f>COUNTIFS(Spotify!$AA:$AA,Charts!$AE$1,Spotify!$U:$U,Charts!T7)</f>
        <v>0</v>
      </c>
      <c r="AF7" s="8">
        <f>COUNTIFS(Spotify!$AA:$AA,Charts!$AF$1,Spotify!$U:$U,Charts!T7)</f>
        <v>0</v>
      </c>
      <c r="AH7" s="7" t="s">
        <v>17844</v>
      </c>
      <c r="AI7">
        <f>SUMIFS(Spotify!O:O,Spotify!U:U,Charts!AH7)/COUNTIFS(Spotify!U:U,Charts!AH7)</f>
        <v>-2762</v>
      </c>
      <c r="AJ7" s="18">
        <f>SUMIF(Spotify!U:U,Charts!AH7,Spotify!P:P)/COUNTIF(Spotify!U:U,Charts!AH7)</f>
        <v>142948</v>
      </c>
      <c r="AK7" s="18">
        <f>SUMIF(Spotify!U:U,Charts!AH7,Spotify!R:R)/COUNTIF(Spotify!U:U,Charts!AH7)</f>
        <v>9</v>
      </c>
      <c r="AL7" s="18">
        <f>SUMIF(Spotify!U:U,Charts!AH7,Spotify!J:J)/COUNTIF(Spotify!U:U,Charts!AH7)</f>
        <v>274</v>
      </c>
      <c r="AM7" s="18">
        <f>SUMIF(Spotify!U:U,Charts!AH7,Spotify!H:H)/COUNTIF(Spotify!U:U,Charts!AH7)</f>
        <v>901</v>
      </c>
      <c r="AN7" s="28">
        <f>SUMIF(Spotify!U:U,Charts!AH7,Spotify!I:I)/COUNTIF(Spotify!U:U,Charts!AH7)</f>
        <v>939</v>
      </c>
      <c r="AR7" s="46" t="s">
        <v>18310</v>
      </c>
      <c r="AS7" s="30" t="str">
        <f>IF(Dashboard!$H$21="","Mean",Dashboard!$H$21)</f>
        <v>Beyoncé</v>
      </c>
      <c r="AT7" s="31">
        <f>IF(AS7="Mean",AVERAGE(AJ:AJ),IF(OR($AS$1=AS8,$AS$1=AS9,$AS$1,$AS$1=AS10,$AS$1=AS11),VLOOKUP($AS$1,$AS$2:$AT$5,3,0),VLOOKUP($AS$1,$AH$1:$AM$1264,3,0)))</f>
        <v>114693.03846153847</v>
      </c>
    </row>
    <row r="8" spans="1:63" x14ac:dyDescent="0.25">
      <c r="A8" s="3" t="s">
        <v>777</v>
      </c>
      <c r="B8" s="1">
        <v>8485804</v>
      </c>
      <c r="C8" s="1">
        <v>2</v>
      </c>
      <c r="D8" s="1"/>
      <c r="E8" s="3" t="s">
        <v>8256</v>
      </c>
      <c r="F8" s="1">
        <v>652250285</v>
      </c>
      <c r="H8" s="7" t="s">
        <v>307</v>
      </c>
      <c r="I8" s="1">
        <v>12434257166</v>
      </c>
      <c r="J8" s="8">
        <v>57</v>
      </c>
      <c r="L8" s="7" t="s">
        <v>307</v>
      </c>
      <c r="M8" s="1">
        <f t="shared" si="2"/>
        <v>-12434257166</v>
      </c>
      <c r="N8">
        <v>57</v>
      </c>
      <c r="O8" s="18">
        <f>SUMIF(Spotify!U:U,Charts!L8,Spotify!Q:Q)/COUNTIF(Spotify!U:U,Charts!L8)</f>
        <v>204160.26315789475</v>
      </c>
      <c r="P8" t="str">
        <f t="shared" si="3"/>
        <v>03:24</v>
      </c>
      <c r="Q8" s="18">
        <f t="shared" si="6"/>
        <v>641941</v>
      </c>
      <c r="R8" s="8" t="str">
        <f t="shared" si="4"/>
        <v>10:41</v>
      </c>
      <c r="T8" s="7" t="s">
        <v>777</v>
      </c>
      <c r="U8">
        <f>COUNTIFS(Spotify!$AA:$AA,Charts!$U$1,Spotify!$U:$U,Charts!T8)</f>
        <v>0</v>
      </c>
      <c r="V8">
        <f>COUNTIFS(Spotify!$AA:$AA,Charts!$V$1,Spotify!$U:$U,Charts!T8)</f>
        <v>1</v>
      </c>
      <c r="W8">
        <f>COUNTIFS(Spotify!$AA:$AA,Charts!$W$1,Spotify!$U:$U,Charts!T8)</f>
        <v>0</v>
      </c>
      <c r="X8">
        <f>COUNTIFS(Spotify!$AA:$AA,Charts!$X$1,Spotify!$U:$U,Charts!T8)</f>
        <v>0</v>
      </c>
      <c r="Y8">
        <f>COUNTIFS(Spotify!$AA:$AA,Charts!$Y$1,Spotify!$U:$U,Charts!T8)</f>
        <v>0</v>
      </c>
      <c r="Z8">
        <f>COUNTIFS(Spotify!$AA:$AA,Charts!$Z$1,Spotify!$U:$U,Charts!T8)</f>
        <v>0</v>
      </c>
      <c r="AA8">
        <f>COUNTIFS(Spotify!$AA:$AA,Charts!$AA$1,Spotify!$U:$U,Charts!T8)</f>
        <v>0</v>
      </c>
      <c r="AB8">
        <f>COUNTIFS(Spotify!$AA:$AA,Charts!$AB$1,Spotify!$U:$U,Charts!T8)</f>
        <v>0</v>
      </c>
      <c r="AC8">
        <f>COUNTIFS(Spotify!$AA:$AA,Charts!$AC$1,Spotify!$U:$U,Charts!T8)</f>
        <v>0</v>
      </c>
      <c r="AD8">
        <f>COUNTIFS(Spotify!$AA:$AA,Charts!$AD$1,Spotify!$U:$U,Charts!T8)</f>
        <v>1</v>
      </c>
      <c r="AE8">
        <f>COUNTIFS(Spotify!$AA:$AA,Charts!$AE$1,Spotify!$U:$U,Charts!T8)</f>
        <v>0</v>
      </c>
      <c r="AF8" s="8">
        <f>COUNTIFS(Spotify!$AA:$AA,Charts!$AF$1,Spotify!$U:$U,Charts!T8)</f>
        <v>0</v>
      </c>
      <c r="AH8" s="7" t="s">
        <v>777</v>
      </c>
      <c r="AI8">
        <f>SUMIFS(Spotify!O:O,Spotify!U:U,Charts!AH8)/COUNTIFS(Spotify!U:U,Charts!AH8)</f>
        <v>-5567</v>
      </c>
      <c r="AJ8" s="18">
        <f>SUMIF(Spotify!U:U,Charts!AH8,Spotify!P:P)/COUNTIF(Spotify!U:U,Charts!AH8)</f>
        <v>111483.5</v>
      </c>
      <c r="AK8" s="18">
        <f>SUMIF(Spotify!U:U,Charts!AH8,Spotify!R:R)/COUNTIF(Spotify!U:U,Charts!AH8)</f>
        <v>1</v>
      </c>
      <c r="AL8" s="18">
        <f>SUMIF(Spotify!U:U,Charts!AH8,Spotify!J:J)/COUNTIF(Spotify!U:U,Charts!AH8)</f>
        <v>245</v>
      </c>
      <c r="AM8" s="18">
        <f>SUMIF(Spotify!U:U,Charts!AH8,Spotify!H:H)/COUNTIF(Spotify!U:U,Charts!AH8)</f>
        <v>467.5</v>
      </c>
      <c r="AN8" s="28">
        <f>SUMIF(Spotify!U:U,Charts!AH8,Spotify!I:I)/COUNTIF(Spotify!U:U,Charts!AH8)</f>
        <v>431.5</v>
      </c>
      <c r="AR8" s="47"/>
      <c r="AS8" t="s">
        <v>624</v>
      </c>
      <c r="AT8" s="28">
        <f>VLOOKUP(AS8,$AH$1:$AM$1264,3,0)</f>
        <v>114802.45370370371</v>
      </c>
    </row>
    <row r="9" spans="1:63" x14ac:dyDescent="0.25">
      <c r="A9" s="3" t="s">
        <v>17845</v>
      </c>
      <c r="B9" s="1">
        <v>187486437</v>
      </c>
      <c r="C9" s="1">
        <v>6</v>
      </c>
      <c r="D9" s="1"/>
      <c r="E9" s="3" t="s">
        <v>6631</v>
      </c>
      <c r="F9" s="1">
        <v>78202986</v>
      </c>
      <c r="H9" s="7" t="s">
        <v>1287</v>
      </c>
      <c r="I9" s="1">
        <v>9832501792</v>
      </c>
      <c r="J9" s="8">
        <v>81</v>
      </c>
      <c r="L9" s="7" t="s">
        <v>1287</v>
      </c>
      <c r="M9" s="1">
        <f t="shared" si="2"/>
        <v>-9832501792</v>
      </c>
      <c r="N9">
        <v>81</v>
      </c>
      <c r="O9" s="18">
        <f>SUMIF(Spotify!U:U,Charts!L9,Spotify!Q:Q)/COUNTIF(Spotify!U:U,Charts!L9)</f>
        <v>188065.41975308643</v>
      </c>
      <c r="P9" t="str">
        <f t="shared" si="3"/>
        <v>03:08</v>
      </c>
      <c r="Q9" s="18">
        <f t="shared" si="6"/>
        <v>641941</v>
      </c>
      <c r="R9" s="8" t="str">
        <f t="shared" si="4"/>
        <v>10:41</v>
      </c>
      <c r="T9" s="7" t="s">
        <v>17845</v>
      </c>
      <c r="U9">
        <f>COUNTIFS(Spotify!$AA:$AA,Charts!$U$1,Spotify!$U:$U,Charts!T9)</f>
        <v>0</v>
      </c>
      <c r="V9">
        <f>COUNTIFS(Spotify!$AA:$AA,Charts!$V$1,Spotify!$U:$U,Charts!T9)</f>
        <v>2</v>
      </c>
      <c r="W9">
        <f>COUNTIFS(Spotify!$AA:$AA,Charts!$W$1,Spotify!$U:$U,Charts!T9)</f>
        <v>0</v>
      </c>
      <c r="X9">
        <f>COUNTIFS(Spotify!$AA:$AA,Charts!$X$1,Spotify!$U:$U,Charts!T9)</f>
        <v>0</v>
      </c>
      <c r="Y9">
        <f>COUNTIFS(Spotify!$AA:$AA,Charts!$Y$1,Spotify!$U:$U,Charts!T9)</f>
        <v>1</v>
      </c>
      <c r="Z9">
        <f>COUNTIFS(Spotify!$AA:$AA,Charts!$Z$1,Spotify!$U:$U,Charts!T9)</f>
        <v>0</v>
      </c>
      <c r="AA9">
        <f>COUNTIFS(Spotify!$AA:$AA,Charts!$AA$1,Spotify!$U:$U,Charts!T9)</f>
        <v>0</v>
      </c>
      <c r="AB9">
        <f>COUNTIFS(Spotify!$AA:$AA,Charts!$AB$1,Spotify!$U:$U,Charts!T9)</f>
        <v>2</v>
      </c>
      <c r="AC9">
        <f>COUNTIFS(Spotify!$AA:$AA,Charts!$AC$1,Spotify!$U:$U,Charts!T9)</f>
        <v>1</v>
      </c>
      <c r="AD9">
        <f>COUNTIFS(Spotify!$AA:$AA,Charts!$AD$1,Spotify!$U:$U,Charts!T9)</f>
        <v>0</v>
      </c>
      <c r="AE9">
        <f>COUNTIFS(Spotify!$AA:$AA,Charts!$AE$1,Spotify!$U:$U,Charts!T9)</f>
        <v>0</v>
      </c>
      <c r="AF9" s="8">
        <f>COUNTIFS(Spotify!$AA:$AA,Charts!$AF$1,Spotify!$U:$U,Charts!T9)</f>
        <v>0</v>
      </c>
      <c r="AH9" s="7" t="s">
        <v>17845</v>
      </c>
      <c r="AI9">
        <f>SUMIFS(Spotify!O:O,Spotify!U:U,Charts!AH9)/COUNTIFS(Spotify!U:U,Charts!AH9)</f>
        <v>-3694.8333333333335</v>
      </c>
      <c r="AJ9" s="18">
        <f>SUMIF(Spotify!U:U,Charts!AH9,Spotify!P:P)/COUNTIF(Spotify!U:U,Charts!AH9)</f>
        <v>104846.5</v>
      </c>
      <c r="AK9" s="18">
        <f>SUMIF(Spotify!U:U,Charts!AH9,Spotify!R:R)/COUNTIF(Spotify!U:U,Charts!AH9)</f>
        <v>7</v>
      </c>
      <c r="AL9" s="18">
        <f>SUMIF(Spotify!U:U,Charts!AH9,Spotify!J:J)/COUNTIF(Spotify!U:U,Charts!AH9)</f>
        <v>487.83333333333331</v>
      </c>
      <c r="AM9" s="18">
        <f>SUMIF(Spotify!U:U,Charts!AH9,Spotify!H:H)/COUNTIF(Spotify!U:U,Charts!AH9)</f>
        <v>787.83333333333337</v>
      </c>
      <c r="AN9" s="28">
        <f>SUMIF(Spotify!U:U,Charts!AH9,Spotify!I:I)/COUNTIF(Spotify!U:U,Charts!AH9)</f>
        <v>463.5</v>
      </c>
      <c r="AR9" s="47"/>
      <c r="AS9" t="s">
        <v>633</v>
      </c>
      <c r="AT9" s="28">
        <f t="shared" ref="AT9:AT11" si="9">VLOOKUP(AS9,$AH$1:$AM$1264,3,0)</f>
        <v>101634.52702702703</v>
      </c>
    </row>
    <row r="10" spans="1:63" x14ac:dyDescent="0.25">
      <c r="A10" s="3" t="s">
        <v>1006</v>
      </c>
      <c r="B10" s="1">
        <v>1652311633</v>
      </c>
      <c r="C10" s="1">
        <v>45</v>
      </c>
      <c r="D10" s="1"/>
      <c r="E10" s="3" t="s">
        <v>8353</v>
      </c>
      <c r="F10" s="1">
        <v>68493802</v>
      </c>
      <c r="H10" s="7" t="s">
        <v>280</v>
      </c>
      <c r="I10" s="1">
        <v>9661158399</v>
      </c>
      <c r="J10" s="8">
        <v>40</v>
      </c>
      <c r="L10" s="7" t="s">
        <v>280</v>
      </c>
      <c r="M10" s="1">
        <f t="shared" si="2"/>
        <v>-9661158399</v>
      </c>
      <c r="N10">
        <v>40</v>
      </c>
      <c r="O10" s="18">
        <f>SUMIF(Spotify!U:U,Charts!L10,Spotify!Q:Q)/COUNTIF(Spotify!U:U,Charts!L10)</f>
        <v>215986.95</v>
      </c>
      <c r="P10" t="str">
        <f t="shared" si="3"/>
        <v>03:35</v>
      </c>
      <c r="Q10" s="18">
        <f t="shared" si="6"/>
        <v>641941</v>
      </c>
      <c r="R10" s="8" t="str">
        <f t="shared" si="4"/>
        <v>10:41</v>
      </c>
      <c r="T10" s="7" t="s">
        <v>1006</v>
      </c>
      <c r="U10">
        <f>COUNTIFS(Spotify!$AA:$AA,Charts!$U$1,Spotify!$U:$U,Charts!T10)</f>
        <v>4</v>
      </c>
      <c r="V10">
        <f>COUNTIFS(Spotify!$AA:$AA,Charts!$V$1,Spotify!$U:$U,Charts!T10)</f>
        <v>10</v>
      </c>
      <c r="W10">
        <f>COUNTIFS(Spotify!$AA:$AA,Charts!$W$1,Spotify!$U:$U,Charts!T10)</f>
        <v>4</v>
      </c>
      <c r="X10">
        <f>COUNTIFS(Spotify!$AA:$AA,Charts!$X$1,Spotify!$U:$U,Charts!T10)</f>
        <v>0</v>
      </c>
      <c r="Y10">
        <f>COUNTIFS(Spotify!$AA:$AA,Charts!$Y$1,Spotify!$U:$U,Charts!T10)</f>
        <v>1</v>
      </c>
      <c r="Z10">
        <f>COUNTIFS(Spotify!$AA:$AA,Charts!$Z$1,Spotify!$U:$U,Charts!T10)</f>
        <v>6</v>
      </c>
      <c r="AA10">
        <f>COUNTIFS(Spotify!$AA:$AA,Charts!$AA$1,Spotify!$U:$U,Charts!T10)</f>
        <v>4</v>
      </c>
      <c r="AB10">
        <f>COUNTIFS(Spotify!$AA:$AA,Charts!$AB$1,Spotify!$U:$U,Charts!T10)</f>
        <v>2</v>
      </c>
      <c r="AC10">
        <f>COUNTIFS(Spotify!$AA:$AA,Charts!$AC$1,Spotify!$U:$U,Charts!T10)</f>
        <v>4</v>
      </c>
      <c r="AD10">
        <f>COUNTIFS(Spotify!$AA:$AA,Charts!$AD$1,Spotify!$U:$U,Charts!T10)</f>
        <v>5</v>
      </c>
      <c r="AE10">
        <f>COUNTIFS(Spotify!$AA:$AA,Charts!$AE$1,Spotify!$U:$U,Charts!T10)</f>
        <v>4</v>
      </c>
      <c r="AF10" s="8">
        <f>COUNTIFS(Spotify!$AA:$AA,Charts!$AF$1,Spotify!$U:$U,Charts!T10)</f>
        <v>1</v>
      </c>
      <c r="AH10" s="7" t="s">
        <v>1006</v>
      </c>
      <c r="AI10">
        <f>SUMIFS(Spotify!O:O,Spotify!U:U,Charts!AH10)/COUNTIFS(Spotify!U:U,Charts!AH10)</f>
        <v>-6311.0888888888885</v>
      </c>
      <c r="AJ10" s="18">
        <f>SUMIF(Spotify!U:U,Charts!AH10,Spotify!P:P)/COUNTIF(Spotify!U:U,Charts!AH10)</f>
        <v>122556.28888888888</v>
      </c>
      <c r="AK10" s="18">
        <f>SUMIF(Spotify!U:U,Charts!AH10,Spotify!R:R)/COUNTIF(Spotify!U:U,Charts!AH10)</f>
        <v>4.6222222222222218</v>
      </c>
      <c r="AL10" s="18">
        <f>SUMIF(Spotify!U:U,Charts!AH10,Spotify!J:J)/COUNTIF(Spotify!U:U,Charts!AH10)</f>
        <v>370.66666666666669</v>
      </c>
      <c r="AM10" s="18">
        <f>SUMIF(Spotify!U:U,Charts!AH10,Spotify!H:H)/COUNTIF(Spotify!U:U,Charts!AH10)</f>
        <v>705.84444444444443</v>
      </c>
      <c r="AN10" s="28">
        <f>SUMIF(Spotify!U:U,Charts!AH10,Spotify!I:I)/COUNTIF(Spotify!U:U,Charts!AH10)</f>
        <v>526</v>
      </c>
      <c r="AR10" s="47"/>
      <c r="AS10" t="s">
        <v>439</v>
      </c>
      <c r="AT10" s="28">
        <f t="shared" si="9"/>
        <v>104310.65957446808</v>
      </c>
    </row>
    <row r="11" spans="1:63" x14ac:dyDescent="0.25">
      <c r="A11" s="3" t="s">
        <v>2136</v>
      </c>
      <c r="B11" s="1">
        <v>1602221661</v>
      </c>
      <c r="C11" s="1">
        <v>6</v>
      </c>
      <c r="D11" s="1"/>
      <c r="E11" s="3" t="s">
        <v>16256</v>
      </c>
      <c r="F11" s="1">
        <v>5062566</v>
      </c>
      <c r="H11" s="7" t="s">
        <v>1312</v>
      </c>
      <c r="I11" s="1">
        <v>8951798094</v>
      </c>
      <c r="J11" s="8">
        <v>31</v>
      </c>
      <c r="L11" s="7" t="s">
        <v>1312</v>
      </c>
      <c r="M11" s="1">
        <f t="shared" si="2"/>
        <v>-8951798094</v>
      </c>
      <c r="N11">
        <v>31</v>
      </c>
      <c r="O11" s="18">
        <f>SUMIF(Spotify!U:U,Charts!L11,Spotify!Q:Q)/COUNTIF(Spotify!U:U,Charts!L11)</f>
        <v>195915</v>
      </c>
      <c r="P11" t="str">
        <f t="shared" si="3"/>
        <v>03:15</v>
      </c>
      <c r="Q11" s="18">
        <f t="shared" si="6"/>
        <v>641941</v>
      </c>
      <c r="R11" s="8" t="str">
        <f t="shared" si="4"/>
        <v>10:41</v>
      </c>
      <c r="T11" s="7" t="s">
        <v>2136</v>
      </c>
      <c r="U11">
        <f>COUNTIFS(Spotify!$AA:$AA,Charts!$U$1,Spotify!$U:$U,Charts!T11)</f>
        <v>1</v>
      </c>
      <c r="V11">
        <f>COUNTIFS(Spotify!$AA:$AA,Charts!$V$1,Spotify!$U:$U,Charts!T11)</f>
        <v>0</v>
      </c>
      <c r="W11">
        <f>COUNTIFS(Spotify!$AA:$AA,Charts!$W$1,Spotify!$U:$U,Charts!T11)</f>
        <v>0</v>
      </c>
      <c r="X11">
        <f>COUNTIFS(Spotify!$AA:$AA,Charts!$X$1,Spotify!$U:$U,Charts!T11)</f>
        <v>0</v>
      </c>
      <c r="Y11">
        <f>COUNTIFS(Spotify!$AA:$AA,Charts!$Y$1,Spotify!$U:$U,Charts!T11)</f>
        <v>0</v>
      </c>
      <c r="Z11">
        <f>COUNTIFS(Spotify!$AA:$AA,Charts!$Z$1,Spotify!$U:$U,Charts!T11)</f>
        <v>0</v>
      </c>
      <c r="AA11">
        <f>COUNTIFS(Spotify!$AA:$AA,Charts!$AA$1,Spotify!$U:$U,Charts!T11)</f>
        <v>0</v>
      </c>
      <c r="AB11">
        <f>COUNTIFS(Spotify!$AA:$AA,Charts!$AB$1,Spotify!$U:$U,Charts!T11)</f>
        <v>3</v>
      </c>
      <c r="AC11">
        <f>COUNTIFS(Spotify!$AA:$AA,Charts!$AC$1,Spotify!$U:$U,Charts!T11)</f>
        <v>0</v>
      </c>
      <c r="AD11">
        <f>COUNTIFS(Spotify!$AA:$AA,Charts!$AD$1,Spotify!$U:$U,Charts!T11)</f>
        <v>2</v>
      </c>
      <c r="AE11">
        <f>COUNTIFS(Spotify!$AA:$AA,Charts!$AE$1,Spotify!$U:$U,Charts!T11)</f>
        <v>0</v>
      </c>
      <c r="AF11" s="8">
        <f>COUNTIFS(Spotify!$AA:$AA,Charts!$AF$1,Spotify!$U:$U,Charts!T11)</f>
        <v>0</v>
      </c>
      <c r="AH11" s="7" t="s">
        <v>2136</v>
      </c>
      <c r="AI11">
        <f>SUMIFS(Spotify!O:O,Spotify!U:U,Charts!AH11)/COUNTIFS(Spotify!U:U,Charts!AH11)</f>
        <v>-4237.333333333333</v>
      </c>
      <c r="AJ11" s="18">
        <f>SUMIF(Spotify!U:U,Charts!AH11,Spotify!P:P)/COUNTIF(Spotify!U:U,Charts!AH11)</f>
        <v>115854.66666666667</v>
      </c>
      <c r="AK11" s="18">
        <f>SUMIF(Spotify!U:U,Charts!AH11,Spotify!R:R)/COUNTIF(Spotify!U:U,Charts!AH11)</f>
        <v>27.333333333333332</v>
      </c>
      <c r="AL11" s="18">
        <f>SUMIF(Spotify!U:U,Charts!AH11,Spotify!J:J)/COUNTIF(Spotify!U:U,Charts!AH11)</f>
        <v>324.83333333333331</v>
      </c>
      <c r="AM11" s="18">
        <f>SUMIF(Spotify!U:U,Charts!AH11,Spotify!H:H)/COUNTIF(Spotify!U:U,Charts!AH11)</f>
        <v>600.83333333333337</v>
      </c>
      <c r="AN11" s="28">
        <f>SUMIF(Spotify!U:U,Charts!AH11,Spotify!I:I)/COUNTIF(Spotify!U:U,Charts!AH11)</f>
        <v>693.16666666666663</v>
      </c>
      <c r="AR11" s="48"/>
      <c r="AS11" s="24" t="s">
        <v>112</v>
      </c>
      <c r="AT11" s="29">
        <f t="shared" si="9"/>
        <v>109707.83500000001</v>
      </c>
    </row>
    <row r="12" spans="1:63" x14ac:dyDescent="0.25">
      <c r="A12" s="3" t="s">
        <v>15218</v>
      </c>
      <c r="B12" s="1">
        <v>14275400</v>
      </c>
      <c r="C12" s="1">
        <v>1</v>
      </c>
      <c r="D12" s="1"/>
      <c r="E12" s="3" t="s">
        <v>12857</v>
      </c>
      <c r="F12" s="1">
        <v>16668331</v>
      </c>
      <c r="H12" s="7" t="s">
        <v>100</v>
      </c>
      <c r="I12" s="1">
        <v>8829557776</v>
      </c>
      <c r="J12" s="8">
        <v>29</v>
      </c>
      <c r="L12" s="7" t="s">
        <v>100</v>
      </c>
      <c r="M12" s="1">
        <f t="shared" si="2"/>
        <v>-8829557776</v>
      </c>
      <c r="N12">
        <v>29</v>
      </c>
      <c r="O12" s="18">
        <f>SUMIF(Spotify!U:U,Charts!L12,Spotify!Q:Q)/COUNTIF(Spotify!U:U,Charts!L12)</f>
        <v>199948.93103448275</v>
      </c>
      <c r="P12" t="str">
        <f t="shared" si="3"/>
        <v>03:19</v>
      </c>
      <c r="Q12" s="18">
        <f t="shared" si="6"/>
        <v>641941</v>
      </c>
      <c r="R12" s="8" t="str">
        <f t="shared" si="4"/>
        <v>10:41</v>
      </c>
      <c r="T12" s="7" t="s">
        <v>15218</v>
      </c>
      <c r="U12">
        <f>COUNTIFS(Spotify!$AA:$AA,Charts!$U$1,Spotify!$U:$U,Charts!T12)</f>
        <v>0</v>
      </c>
      <c r="V12">
        <f>COUNTIFS(Spotify!$AA:$AA,Charts!$V$1,Spotify!$U:$U,Charts!T12)</f>
        <v>0</v>
      </c>
      <c r="W12">
        <f>COUNTIFS(Spotify!$AA:$AA,Charts!$W$1,Spotify!$U:$U,Charts!T12)</f>
        <v>0</v>
      </c>
      <c r="X12">
        <f>COUNTIFS(Spotify!$AA:$AA,Charts!$X$1,Spotify!$U:$U,Charts!T12)</f>
        <v>0</v>
      </c>
      <c r="Y12">
        <f>COUNTIFS(Spotify!$AA:$AA,Charts!$Y$1,Spotify!$U:$U,Charts!T12)</f>
        <v>0</v>
      </c>
      <c r="Z12">
        <f>COUNTIFS(Spotify!$AA:$AA,Charts!$Z$1,Spotify!$U:$U,Charts!T12)</f>
        <v>0</v>
      </c>
      <c r="AA12">
        <f>COUNTIFS(Spotify!$AA:$AA,Charts!$AA$1,Spotify!$U:$U,Charts!T12)</f>
        <v>0</v>
      </c>
      <c r="AB12">
        <f>COUNTIFS(Spotify!$AA:$AA,Charts!$AB$1,Spotify!$U:$U,Charts!T12)</f>
        <v>0</v>
      </c>
      <c r="AC12">
        <f>COUNTIFS(Spotify!$AA:$AA,Charts!$AC$1,Spotify!$U:$U,Charts!T12)</f>
        <v>1</v>
      </c>
      <c r="AD12">
        <f>COUNTIFS(Spotify!$AA:$AA,Charts!$AD$1,Spotify!$U:$U,Charts!T12)</f>
        <v>0</v>
      </c>
      <c r="AE12">
        <f>COUNTIFS(Spotify!$AA:$AA,Charts!$AE$1,Spotify!$U:$U,Charts!T12)</f>
        <v>0</v>
      </c>
      <c r="AF12" s="8">
        <f>COUNTIFS(Spotify!$AA:$AA,Charts!$AF$1,Spotify!$U:$U,Charts!T12)</f>
        <v>0</v>
      </c>
      <c r="AH12" s="7" t="s">
        <v>15218</v>
      </c>
      <c r="AI12">
        <f>SUMIFS(Spotify!O:O,Spotify!U:U,Charts!AH12)/COUNTIFS(Spotify!U:U,Charts!AH12)</f>
        <v>-11052</v>
      </c>
      <c r="AJ12" s="18">
        <f>SUMIF(Spotify!U:U,Charts!AH12,Spotify!P:P)/COUNTIF(Spotify!U:U,Charts!AH12)</f>
        <v>119993</v>
      </c>
      <c r="AK12" s="18">
        <f>SUMIF(Spotify!U:U,Charts!AH12,Spotify!R:R)/COUNTIF(Spotify!U:U,Charts!AH12)</f>
        <v>3</v>
      </c>
      <c r="AL12" s="18">
        <f>SUMIF(Spotify!U:U,Charts!AH12,Spotify!J:J)/COUNTIF(Spotify!U:U,Charts!AH12)</f>
        <v>101</v>
      </c>
      <c r="AM12" s="18">
        <f>SUMIF(Spotify!U:U,Charts!AH12,Spotify!H:H)/COUNTIF(Spotify!U:U,Charts!AH12)</f>
        <v>98</v>
      </c>
      <c r="AN12" s="28">
        <f>SUMIF(Spotify!U:U,Charts!AH12,Spotify!I:I)/COUNTIF(Spotify!U:U,Charts!AH12)</f>
        <v>413</v>
      </c>
    </row>
    <row r="13" spans="1:63" x14ac:dyDescent="0.25">
      <c r="A13" s="3" t="s">
        <v>17846</v>
      </c>
      <c r="B13" s="1">
        <v>24086388</v>
      </c>
      <c r="C13" s="1">
        <v>1</v>
      </c>
      <c r="D13" s="1"/>
      <c r="E13" s="3" t="s">
        <v>14746</v>
      </c>
      <c r="F13" s="1">
        <v>19370971</v>
      </c>
      <c r="H13" s="7" t="s">
        <v>793</v>
      </c>
      <c r="I13" s="1">
        <v>7902344015</v>
      </c>
      <c r="J13" s="8">
        <v>41</v>
      </c>
      <c r="L13" s="7" t="s">
        <v>793</v>
      </c>
      <c r="M13" s="1">
        <f t="shared" si="2"/>
        <v>-7902344015</v>
      </c>
      <c r="N13">
        <v>41</v>
      </c>
      <c r="O13" s="18">
        <f>SUMIF(Spotify!U:U,Charts!L13,Spotify!Q:Q)/COUNTIF(Spotify!U:U,Charts!L13)</f>
        <v>198963.46341463414</v>
      </c>
      <c r="P13" t="str">
        <f t="shared" si="3"/>
        <v>03:18</v>
      </c>
      <c r="Q13" s="18">
        <f t="shared" si="6"/>
        <v>641941</v>
      </c>
      <c r="R13" s="8" t="str">
        <f t="shared" si="4"/>
        <v>10:41</v>
      </c>
      <c r="T13" s="7" t="s">
        <v>17846</v>
      </c>
      <c r="U13">
        <f>COUNTIFS(Spotify!$AA:$AA,Charts!$U$1,Spotify!$U:$U,Charts!T13)</f>
        <v>0</v>
      </c>
      <c r="V13">
        <f>COUNTIFS(Spotify!$AA:$AA,Charts!$V$1,Spotify!$U:$U,Charts!T13)</f>
        <v>0</v>
      </c>
      <c r="W13">
        <f>COUNTIFS(Spotify!$AA:$AA,Charts!$W$1,Spotify!$U:$U,Charts!T13)</f>
        <v>0</v>
      </c>
      <c r="X13">
        <f>COUNTIFS(Spotify!$AA:$AA,Charts!$X$1,Spotify!$U:$U,Charts!T13)</f>
        <v>0</v>
      </c>
      <c r="Y13">
        <f>COUNTIFS(Spotify!$AA:$AA,Charts!$Y$1,Spotify!$U:$U,Charts!T13)</f>
        <v>0</v>
      </c>
      <c r="Z13">
        <f>COUNTIFS(Spotify!$AA:$AA,Charts!$Z$1,Spotify!$U:$U,Charts!T13)</f>
        <v>0</v>
      </c>
      <c r="AA13">
        <f>COUNTIFS(Spotify!$AA:$AA,Charts!$AA$1,Spotify!$U:$U,Charts!T13)</f>
        <v>0</v>
      </c>
      <c r="AB13">
        <f>COUNTIFS(Spotify!$AA:$AA,Charts!$AB$1,Spotify!$U:$U,Charts!T13)</f>
        <v>0</v>
      </c>
      <c r="AC13">
        <f>COUNTIFS(Spotify!$AA:$AA,Charts!$AC$1,Spotify!$U:$U,Charts!T13)</f>
        <v>0</v>
      </c>
      <c r="AD13">
        <f>COUNTIFS(Spotify!$AA:$AA,Charts!$AD$1,Spotify!$U:$U,Charts!T13)</f>
        <v>1</v>
      </c>
      <c r="AE13">
        <f>COUNTIFS(Spotify!$AA:$AA,Charts!$AE$1,Spotify!$U:$U,Charts!T13)</f>
        <v>0</v>
      </c>
      <c r="AF13" s="8">
        <f>COUNTIFS(Spotify!$AA:$AA,Charts!$AF$1,Spotify!$U:$U,Charts!T13)</f>
        <v>0</v>
      </c>
      <c r="AH13" s="7" t="s">
        <v>17846</v>
      </c>
      <c r="AI13">
        <f>SUMIFS(Spotify!O:O,Spotify!U:U,Charts!AH13)/COUNTIFS(Spotify!U:U,Charts!AH13)</f>
        <v>-1006</v>
      </c>
      <c r="AJ13" s="18">
        <f>SUMIF(Spotify!U:U,Charts!AH13,Spotify!P:P)/COUNTIF(Spotify!U:U,Charts!AH13)</f>
        <v>105026</v>
      </c>
      <c r="AK13" s="18">
        <f>SUMIF(Spotify!U:U,Charts!AH13,Spotify!R:R)/COUNTIF(Spotify!U:U,Charts!AH13)</f>
        <v>4</v>
      </c>
      <c r="AL13" s="18">
        <f>SUMIF(Spotify!U:U,Charts!AH13,Spotify!J:J)/COUNTIF(Spotify!U:U,Charts!AH13)</f>
        <v>177</v>
      </c>
      <c r="AM13" s="18">
        <f>SUMIF(Spotify!U:U,Charts!AH13,Spotify!H:H)/COUNTIF(Spotify!U:U,Charts!AH13)</f>
        <v>905</v>
      </c>
      <c r="AN13" s="28">
        <f>SUMIF(Spotify!U:U,Charts!AH13,Spotify!I:I)/COUNTIF(Spotify!U:U,Charts!AH13)</f>
        <v>631</v>
      </c>
      <c r="AR13" s="46" t="s">
        <v>18312</v>
      </c>
      <c r="AS13" s="30" t="str">
        <f>IF(Dashboard!$H$21="","Mean",Dashboard!$H$21)</f>
        <v>Beyoncé</v>
      </c>
      <c r="AT13" s="31">
        <f>IF(AS13="Mean",AVERAGE(AK:AK),IF(OR($AS$1=AS14,$AS$1=AS15,$AS$1,$AS$1=AS16,$AS$1=AS17),VLOOKUP($AS$1,$AS$2:$AT$5,4,0),VLOOKUP($AS$1,$AH$1:$AM$1264,4,0)))</f>
        <v>4.7692307692307692</v>
      </c>
    </row>
    <row r="14" spans="1:63" x14ac:dyDescent="0.25">
      <c r="A14" s="3" t="s">
        <v>10934</v>
      </c>
      <c r="B14" s="1">
        <v>68676613</v>
      </c>
      <c r="C14" s="1">
        <v>2</v>
      </c>
      <c r="D14" s="1"/>
      <c r="E14" s="3" t="s">
        <v>17059</v>
      </c>
      <c r="F14" s="1">
        <v>107359359</v>
      </c>
      <c r="H14" s="7" t="s">
        <v>817</v>
      </c>
      <c r="I14" s="1">
        <v>7520141824</v>
      </c>
      <c r="J14" s="8">
        <v>26</v>
      </c>
      <c r="L14" s="7" t="s">
        <v>817</v>
      </c>
      <c r="M14" s="1">
        <f t="shared" si="2"/>
        <v>-7520141824</v>
      </c>
      <c r="N14">
        <v>26</v>
      </c>
      <c r="O14" s="18">
        <f>SUMIF(Spotify!U:U,Charts!L14,Spotify!Q:Q)/COUNTIF(Spotify!U:U,Charts!L14)</f>
        <v>205537.46153846153</v>
      </c>
      <c r="P14" t="str">
        <f t="shared" si="3"/>
        <v>03:25</v>
      </c>
      <c r="Q14" s="18">
        <f t="shared" si="6"/>
        <v>641941</v>
      </c>
      <c r="R14" s="8" t="str">
        <f t="shared" si="4"/>
        <v>10:41</v>
      </c>
      <c r="T14" s="7" t="s">
        <v>10934</v>
      </c>
      <c r="U14">
        <f>COUNTIFS(Spotify!$AA:$AA,Charts!$U$1,Spotify!$U:$U,Charts!T14)</f>
        <v>1</v>
      </c>
      <c r="V14">
        <f>COUNTIFS(Spotify!$AA:$AA,Charts!$V$1,Spotify!$U:$U,Charts!T14)</f>
        <v>0</v>
      </c>
      <c r="W14">
        <f>COUNTIFS(Spotify!$AA:$AA,Charts!$W$1,Spotify!$U:$U,Charts!T14)</f>
        <v>0</v>
      </c>
      <c r="X14">
        <f>COUNTIFS(Spotify!$AA:$AA,Charts!$X$1,Spotify!$U:$U,Charts!T14)</f>
        <v>0</v>
      </c>
      <c r="Y14">
        <f>COUNTIFS(Spotify!$AA:$AA,Charts!$Y$1,Spotify!$U:$U,Charts!T14)</f>
        <v>0</v>
      </c>
      <c r="Z14">
        <f>COUNTIFS(Spotify!$AA:$AA,Charts!$Z$1,Spotify!$U:$U,Charts!T14)</f>
        <v>1</v>
      </c>
      <c r="AA14">
        <f>COUNTIFS(Spotify!$AA:$AA,Charts!$AA$1,Spotify!$U:$U,Charts!T14)</f>
        <v>0</v>
      </c>
      <c r="AB14">
        <f>COUNTIFS(Spotify!$AA:$AA,Charts!$AB$1,Spotify!$U:$U,Charts!T14)</f>
        <v>0</v>
      </c>
      <c r="AC14">
        <f>COUNTIFS(Spotify!$AA:$AA,Charts!$AC$1,Spotify!$U:$U,Charts!T14)</f>
        <v>0</v>
      </c>
      <c r="AD14">
        <f>COUNTIFS(Spotify!$AA:$AA,Charts!$AD$1,Spotify!$U:$U,Charts!T14)</f>
        <v>0</v>
      </c>
      <c r="AE14">
        <f>COUNTIFS(Spotify!$AA:$AA,Charts!$AE$1,Spotify!$U:$U,Charts!T14)</f>
        <v>0</v>
      </c>
      <c r="AF14" s="8">
        <f>COUNTIFS(Spotify!$AA:$AA,Charts!$AF$1,Spotify!$U:$U,Charts!T14)</f>
        <v>0</v>
      </c>
      <c r="AH14" s="7" t="s">
        <v>10934</v>
      </c>
      <c r="AI14">
        <f>SUMIFS(Spotify!O:O,Spotify!U:U,Charts!AH14)/COUNTIFS(Spotify!U:U,Charts!AH14)</f>
        <v>-5303</v>
      </c>
      <c r="AJ14" s="18">
        <f>SUMIF(Spotify!U:U,Charts!AH14,Spotify!P:P)/COUNTIF(Spotify!U:U,Charts!AH14)</f>
        <v>120640</v>
      </c>
      <c r="AK14" s="18">
        <f>SUMIF(Spotify!U:U,Charts!AH14,Spotify!R:R)/COUNTIF(Spotify!U:U,Charts!AH14)</f>
        <v>3.5</v>
      </c>
      <c r="AL14" s="18">
        <f>SUMIF(Spotify!U:U,Charts!AH14,Spotify!J:J)/COUNTIF(Spotify!U:U,Charts!AH14)</f>
        <v>332.5</v>
      </c>
      <c r="AM14" s="18">
        <f>SUMIF(Spotify!U:U,Charts!AH14,Spotify!H:H)/COUNTIF(Spotify!U:U,Charts!AH14)</f>
        <v>386.5</v>
      </c>
      <c r="AN14" s="28">
        <f>SUMIF(Spotify!U:U,Charts!AH14,Spotify!I:I)/COUNTIF(Spotify!U:U,Charts!AH14)</f>
        <v>481</v>
      </c>
      <c r="AR14" s="47"/>
      <c r="AS14" t="s">
        <v>624</v>
      </c>
      <c r="AT14" s="28">
        <f>VLOOKUP(AS14,$AH$1:$AM$1264,4,0)</f>
        <v>15.935185185185185</v>
      </c>
    </row>
    <row r="15" spans="1:63" x14ac:dyDescent="0.25">
      <c r="A15" s="3" t="s">
        <v>3670</v>
      </c>
      <c r="B15" s="1">
        <v>1305729971</v>
      </c>
      <c r="C15" s="1">
        <v>11</v>
      </c>
      <c r="D15" s="1"/>
      <c r="E15" s="3" t="s">
        <v>2051</v>
      </c>
      <c r="F15" s="1">
        <v>81531928</v>
      </c>
      <c r="H15" s="7" t="s">
        <v>120</v>
      </c>
      <c r="I15" s="1">
        <v>7503746957</v>
      </c>
      <c r="J15" s="8">
        <v>53</v>
      </c>
      <c r="L15" s="7" t="s">
        <v>120</v>
      </c>
      <c r="M15" s="1">
        <f t="shared" si="2"/>
        <v>-7503746957</v>
      </c>
      <c r="N15">
        <v>53</v>
      </c>
      <c r="O15" s="18">
        <f>SUMIF(Spotify!U:U,Charts!L15,Spotify!Q:Q)/COUNTIF(Spotify!U:U,Charts!L15)</f>
        <v>129888.07547169812</v>
      </c>
      <c r="P15" t="str">
        <f t="shared" si="3"/>
        <v>02:09</v>
      </c>
      <c r="Q15" s="18">
        <f t="shared" si="6"/>
        <v>641941</v>
      </c>
      <c r="R15" s="8" t="str">
        <f t="shared" si="4"/>
        <v>10:41</v>
      </c>
      <c r="T15" s="7" t="s">
        <v>3670</v>
      </c>
      <c r="U15">
        <f>COUNTIFS(Spotify!$AA:$AA,Charts!$U$1,Spotify!$U:$U,Charts!T15)</f>
        <v>4</v>
      </c>
      <c r="V15">
        <f>COUNTIFS(Spotify!$AA:$AA,Charts!$V$1,Spotify!$U:$U,Charts!T15)</f>
        <v>1</v>
      </c>
      <c r="W15">
        <f>COUNTIFS(Spotify!$AA:$AA,Charts!$W$1,Spotify!$U:$U,Charts!T15)</f>
        <v>0</v>
      </c>
      <c r="X15">
        <f>COUNTIFS(Spotify!$AA:$AA,Charts!$X$1,Spotify!$U:$U,Charts!T15)</f>
        <v>1</v>
      </c>
      <c r="Y15">
        <f>COUNTIFS(Spotify!$AA:$AA,Charts!$Y$1,Spotify!$U:$U,Charts!T15)</f>
        <v>0</v>
      </c>
      <c r="Z15">
        <f>COUNTIFS(Spotify!$AA:$AA,Charts!$Z$1,Spotify!$U:$U,Charts!T15)</f>
        <v>1</v>
      </c>
      <c r="AA15">
        <f>COUNTIFS(Spotify!$AA:$AA,Charts!$AA$1,Spotify!$U:$U,Charts!T15)</f>
        <v>1</v>
      </c>
      <c r="AB15">
        <f>COUNTIFS(Spotify!$AA:$AA,Charts!$AB$1,Spotify!$U:$U,Charts!T15)</f>
        <v>3</v>
      </c>
      <c r="AC15">
        <f>COUNTIFS(Spotify!$AA:$AA,Charts!$AC$1,Spotify!$U:$U,Charts!T15)</f>
        <v>0</v>
      </c>
      <c r="AD15">
        <f>COUNTIFS(Spotify!$AA:$AA,Charts!$AD$1,Spotify!$U:$U,Charts!T15)</f>
        <v>0</v>
      </c>
      <c r="AE15">
        <f>COUNTIFS(Spotify!$AA:$AA,Charts!$AE$1,Spotify!$U:$U,Charts!T15)</f>
        <v>0</v>
      </c>
      <c r="AF15" s="8">
        <f>COUNTIFS(Spotify!$AA:$AA,Charts!$AF$1,Spotify!$U:$U,Charts!T15)</f>
        <v>0</v>
      </c>
      <c r="AH15" s="7" t="s">
        <v>3670</v>
      </c>
      <c r="AI15">
        <f>SUMIFS(Spotify!O:O,Spotify!U:U,Charts!AH15)/COUNTIFS(Spotify!U:U,Charts!AH15)</f>
        <v>-4256.727272727273</v>
      </c>
      <c r="AJ15" s="18">
        <f>SUMIF(Spotify!U:U,Charts!AH15,Spotify!P:P)/COUNTIF(Spotify!U:U,Charts!AH15)</f>
        <v>123932.18181818182</v>
      </c>
      <c r="AK15" s="18">
        <f>SUMIF(Spotify!U:U,Charts!AH15,Spotify!R:R)/COUNTIF(Spotify!U:U,Charts!AH15)</f>
        <v>16</v>
      </c>
      <c r="AL15" s="18">
        <f>SUMIF(Spotify!U:U,Charts!AH15,Spotify!J:J)/COUNTIF(Spotify!U:U,Charts!AH15)</f>
        <v>407</v>
      </c>
      <c r="AM15" s="18">
        <f>SUMIF(Spotify!U:U,Charts!AH15,Spotify!H:H)/COUNTIF(Spotify!U:U,Charts!AH15)</f>
        <v>643.5454545454545</v>
      </c>
      <c r="AN15" s="28">
        <f>SUMIF(Spotify!U:U,Charts!AH15,Spotify!I:I)/COUNTIF(Spotify!U:U,Charts!AH15)</f>
        <v>594.72727272727275</v>
      </c>
      <c r="AR15" s="47"/>
      <c r="AS15" t="s">
        <v>633</v>
      </c>
      <c r="AT15" s="28">
        <f t="shared" ref="AT15:AT17" si="10">VLOOKUP(AS15,$AH$1:$AM$1264,4,0)</f>
        <v>24.95945945945946</v>
      </c>
    </row>
    <row r="16" spans="1:63" x14ac:dyDescent="0.25">
      <c r="A16" s="3" t="s">
        <v>17293</v>
      </c>
      <c r="B16" s="1">
        <v>80329014</v>
      </c>
      <c r="C16" s="1">
        <v>1</v>
      </c>
      <c r="D16" s="1"/>
      <c r="E16" s="3" t="s">
        <v>6002</v>
      </c>
      <c r="F16" s="1">
        <v>167728935</v>
      </c>
      <c r="H16" s="7" t="s">
        <v>352</v>
      </c>
      <c r="I16" s="1">
        <v>7388353616</v>
      </c>
      <c r="J16" s="8">
        <v>46</v>
      </c>
      <c r="L16" s="7" t="s">
        <v>352</v>
      </c>
      <c r="M16" s="1">
        <f t="shared" si="2"/>
        <v>-7388353616</v>
      </c>
      <c r="N16">
        <v>46</v>
      </c>
      <c r="O16" s="18">
        <f>SUMIF(Spotify!U:U,Charts!L16,Spotify!Q:Q)/COUNTIF(Spotify!U:U,Charts!L16)</f>
        <v>216361.84782608695</v>
      </c>
      <c r="P16" t="str">
        <f t="shared" si="3"/>
        <v>03:36</v>
      </c>
      <c r="Q16" s="18">
        <f t="shared" si="6"/>
        <v>641941</v>
      </c>
      <c r="R16" s="8" t="str">
        <f t="shared" si="4"/>
        <v>10:41</v>
      </c>
      <c r="T16" s="7" t="s">
        <v>17293</v>
      </c>
      <c r="U16">
        <f>COUNTIFS(Spotify!$AA:$AA,Charts!$U$1,Spotify!$U:$U,Charts!T16)</f>
        <v>0</v>
      </c>
      <c r="V16">
        <f>COUNTIFS(Spotify!$AA:$AA,Charts!$V$1,Spotify!$U:$U,Charts!T16)</f>
        <v>0</v>
      </c>
      <c r="W16">
        <f>COUNTIFS(Spotify!$AA:$AA,Charts!$W$1,Spotify!$U:$U,Charts!T16)</f>
        <v>0</v>
      </c>
      <c r="X16">
        <f>COUNTIFS(Spotify!$AA:$AA,Charts!$X$1,Spotify!$U:$U,Charts!T16)</f>
        <v>0</v>
      </c>
      <c r="Y16">
        <f>COUNTIFS(Spotify!$AA:$AA,Charts!$Y$1,Spotify!$U:$U,Charts!T16)</f>
        <v>0</v>
      </c>
      <c r="Z16">
        <f>COUNTIFS(Spotify!$AA:$AA,Charts!$Z$1,Spotify!$U:$U,Charts!T16)</f>
        <v>0</v>
      </c>
      <c r="AA16">
        <f>COUNTIFS(Spotify!$AA:$AA,Charts!$AA$1,Spotify!$U:$U,Charts!T16)</f>
        <v>1</v>
      </c>
      <c r="AB16">
        <f>COUNTIFS(Spotify!$AA:$AA,Charts!$AB$1,Spotify!$U:$U,Charts!T16)</f>
        <v>0</v>
      </c>
      <c r="AC16">
        <f>COUNTIFS(Spotify!$AA:$AA,Charts!$AC$1,Spotify!$U:$U,Charts!T16)</f>
        <v>0</v>
      </c>
      <c r="AD16">
        <f>COUNTIFS(Spotify!$AA:$AA,Charts!$AD$1,Spotify!$U:$U,Charts!T16)</f>
        <v>0</v>
      </c>
      <c r="AE16">
        <f>COUNTIFS(Spotify!$AA:$AA,Charts!$AE$1,Spotify!$U:$U,Charts!T16)</f>
        <v>0</v>
      </c>
      <c r="AF16" s="8">
        <f>COUNTIFS(Spotify!$AA:$AA,Charts!$AF$1,Spotify!$U:$U,Charts!T16)</f>
        <v>0</v>
      </c>
      <c r="AH16" s="7" t="s">
        <v>17293</v>
      </c>
      <c r="AI16">
        <f>SUMIFS(Spotify!O:O,Spotify!U:U,Charts!AH16)/COUNTIFS(Spotify!U:U,Charts!AH16)</f>
        <v>-2752</v>
      </c>
      <c r="AJ16" s="18">
        <f>SUMIF(Spotify!U:U,Charts!AH16,Spotify!P:P)/COUNTIF(Spotify!U:U,Charts!AH16)</f>
        <v>90051</v>
      </c>
      <c r="AK16" s="18">
        <f>SUMIF(Spotify!U:U,Charts!AH16,Spotify!R:R)/COUNTIF(Spotify!U:U,Charts!AH16)</f>
        <v>13</v>
      </c>
      <c r="AL16" s="18">
        <f>SUMIF(Spotify!U:U,Charts!AH16,Spotify!J:J)/COUNTIF(Spotify!U:U,Charts!AH16)</f>
        <v>366</v>
      </c>
      <c r="AM16" s="18">
        <f>SUMIF(Spotify!U:U,Charts!AH16,Spotify!H:H)/COUNTIF(Spotify!U:U,Charts!AH16)</f>
        <v>899</v>
      </c>
      <c r="AN16" s="28">
        <f>SUMIF(Spotify!U:U,Charts!AH16,Spotify!I:I)/COUNTIF(Spotify!U:U,Charts!AH16)</f>
        <v>713</v>
      </c>
      <c r="AR16" s="47"/>
      <c r="AS16" t="s">
        <v>439</v>
      </c>
      <c r="AT16" s="28">
        <f t="shared" si="10"/>
        <v>22.361702127659573</v>
      </c>
    </row>
    <row r="17" spans="1:46" x14ac:dyDescent="0.25">
      <c r="A17" s="3" t="s">
        <v>1849</v>
      </c>
      <c r="B17" s="1">
        <v>1562340585</v>
      </c>
      <c r="C17" s="1">
        <v>24</v>
      </c>
      <c r="D17" s="1"/>
      <c r="E17" s="3" t="s">
        <v>9415</v>
      </c>
      <c r="F17" s="1">
        <v>4416484</v>
      </c>
      <c r="H17" s="7" t="s">
        <v>2680</v>
      </c>
      <c r="I17" s="1">
        <v>6850485231</v>
      </c>
      <c r="J17" s="8">
        <v>47</v>
      </c>
      <c r="L17" s="7" t="s">
        <v>2680</v>
      </c>
      <c r="M17" s="1">
        <f t="shared" si="2"/>
        <v>-6850485231</v>
      </c>
      <c r="N17">
        <v>47</v>
      </c>
      <c r="O17" s="18">
        <f>SUMIF(Spotify!U:U,Charts!L17,Spotify!Q:Q)/COUNTIF(Spotify!U:U,Charts!L17)</f>
        <v>184144.95744680852</v>
      </c>
      <c r="P17" t="str">
        <f t="shared" si="3"/>
        <v>03:04</v>
      </c>
      <c r="Q17" s="18">
        <f t="shared" si="6"/>
        <v>641941</v>
      </c>
      <c r="R17" s="8" t="str">
        <f t="shared" si="4"/>
        <v>10:41</v>
      </c>
      <c r="T17" s="7" t="s">
        <v>1849</v>
      </c>
      <c r="U17">
        <f>COUNTIFS(Spotify!$AA:$AA,Charts!$U$1,Spotify!$U:$U,Charts!T17)</f>
        <v>3</v>
      </c>
      <c r="V17">
        <f>COUNTIFS(Spotify!$AA:$AA,Charts!$V$1,Spotify!$U:$U,Charts!T17)</f>
        <v>9</v>
      </c>
      <c r="W17">
        <f>COUNTIFS(Spotify!$AA:$AA,Charts!$W$1,Spotify!$U:$U,Charts!T17)</f>
        <v>2</v>
      </c>
      <c r="X17">
        <f>COUNTIFS(Spotify!$AA:$AA,Charts!$X$1,Spotify!$U:$U,Charts!T17)</f>
        <v>0</v>
      </c>
      <c r="Y17">
        <f>COUNTIFS(Spotify!$AA:$AA,Charts!$Y$1,Spotify!$U:$U,Charts!T17)</f>
        <v>1</v>
      </c>
      <c r="Z17">
        <f>COUNTIFS(Spotify!$AA:$AA,Charts!$Z$1,Spotify!$U:$U,Charts!T17)</f>
        <v>1</v>
      </c>
      <c r="AA17">
        <f>COUNTIFS(Spotify!$AA:$AA,Charts!$AA$1,Spotify!$U:$U,Charts!T17)</f>
        <v>1</v>
      </c>
      <c r="AB17">
        <f>COUNTIFS(Spotify!$AA:$AA,Charts!$AB$1,Spotify!$U:$U,Charts!T17)</f>
        <v>1</v>
      </c>
      <c r="AC17">
        <f>COUNTIFS(Spotify!$AA:$AA,Charts!$AC$1,Spotify!$U:$U,Charts!T17)</f>
        <v>0</v>
      </c>
      <c r="AD17">
        <f>COUNTIFS(Spotify!$AA:$AA,Charts!$AD$1,Spotify!$U:$U,Charts!T17)</f>
        <v>2</v>
      </c>
      <c r="AE17">
        <f>COUNTIFS(Spotify!$AA:$AA,Charts!$AE$1,Spotify!$U:$U,Charts!T17)</f>
        <v>1</v>
      </c>
      <c r="AF17" s="8">
        <f>COUNTIFS(Spotify!$AA:$AA,Charts!$AF$1,Spotify!$U:$U,Charts!T17)</f>
        <v>3</v>
      </c>
      <c r="AH17" s="7" t="s">
        <v>1849</v>
      </c>
      <c r="AI17">
        <f>SUMIFS(Spotify!O:O,Spotify!U:U,Charts!AH17)/COUNTIFS(Spotify!U:U,Charts!AH17)</f>
        <v>-5272.458333333333</v>
      </c>
      <c r="AJ17" s="18">
        <f>SUMIF(Spotify!U:U,Charts!AH17,Spotify!P:P)/COUNTIF(Spotify!U:U,Charts!AH17)</f>
        <v>117975.58333333333</v>
      </c>
      <c r="AK17" s="18">
        <f>SUMIF(Spotify!U:U,Charts!AH17,Spotify!R:R)/COUNTIF(Spotify!U:U,Charts!AH17)</f>
        <v>10.083333333333334</v>
      </c>
      <c r="AL17" s="18">
        <f>SUMIF(Spotify!U:U,Charts!AH17,Spotify!J:J)/COUNTIF(Spotify!U:U,Charts!AH17)</f>
        <v>281.95833333333331</v>
      </c>
      <c r="AM17" s="18">
        <f>SUMIF(Spotify!U:U,Charts!AH17,Spotify!H:H)/COUNTIF(Spotify!U:U,Charts!AH17)</f>
        <v>679.91666666666663</v>
      </c>
      <c r="AN17" s="28">
        <f>SUMIF(Spotify!U:U,Charts!AH17,Spotify!I:I)/COUNTIF(Spotify!U:U,Charts!AH17)</f>
        <v>673.04166666666663</v>
      </c>
      <c r="AR17" s="48"/>
      <c r="AS17" s="24" t="s">
        <v>112</v>
      </c>
      <c r="AT17" s="29">
        <f t="shared" si="10"/>
        <v>7.3650000000000002</v>
      </c>
    </row>
    <row r="18" spans="1:46" x14ac:dyDescent="0.25">
      <c r="A18" s="3" t="s">
        <v>17847</v>
      </c>
      <c r="B18" s="1">
        <v>9351770</v>
      </c>
      <c r="C18" s="1">
        <v>2</v>
      </c>
      <c r="D18" s="1"/>
      <c r="E18" s="3" t="s">
        <v>16571</v>
      </c>
      <c r="F18" s="1">
        <v>4915403</v>
      </c>
      <c r="H18" s="7" t="s">
        <v>749</v>
      </c>
      <c r="I18" s="1">
        <v>6751684255</v>
      </c>
      <c r="J18" s="8">
        <v>41</v>
      </c>
      <c r="L18" s="7" t="s">
        <v>749</v>
      </c>
      <c r="M18" s="1">
        <f t="shared" si="2"/>
        <v>-6751684255</v>
      </c>
      <c r="N18">
        <v>41</v>
      </c>
      <c r="O18" s="18">
        <f>SUMIF(Spotify!U:U,Charts!L18,Spotify!Q:Q)/COUNTIF(Spotify!U:U,Charts!L18)</f>
        <v>196527.68292682926</v>
      </c>
      <c r="P18" t="str">
        <f t="shared" si="3"/>
        <v>03:16</v>
      </c>
      <c r="Q18" s="18">
        <f t="shared" si="6"/>
        <v>641941</v>
      </c>
      <c r="R18" s="8" t="str">
        <f t="shared" si="4"/>
        <v>10:41</v>
      </c>
      <c r="T18" s="7" t="s">
        <v>17847</v>
      </c>
      <c r="U18">
        <f>COUNTIFS(Spotify!$AA:$AA,Charts!$U$1,Spotify!$U:$U,Charts!T18)</f>
        <v>0</v>
      </c>
      <c r="V18">
        <f>COUNTIFS(Spotify!$AA:$AA,Charts!$V$1,Spotify!$U:$U,Charts!T18)</f>
        <v>0</v>
      </c>
      <c r="W18">
        <f>COUNTIFS(Spotify!$AA:$AA,Charts!$W$1,Spotify!$U:$U,Charts!T18)</f>
        <v>0</v>
      </c>
      <c r="X18">
        <f>COUNTIFS(Spotify!$AA:$AA,Charts!$X$1,Spotify!$U:$U,Charts!T18)</f>
        <v>0</v>
      </c>
      <c r="Y18">
        <f>COUNTIFS(Spotify!$AA:$AA,Charts!$Y$1,Spotify!$U:$U,Charts!T18)</f>
        <v>0</v>
      </c>
      <c r="Z18">
        <f>COUNTIFS(Spotify!$AA:$AA,Charts!$Z$1,Spotify!$U:$U,Charts!T18)</f>
        <v>1</v>
      </c>
      <c r="AA18">
        <f>COUNTIFS(Spotify!$AA:$AA,Charts!$AA$1,Spotify!$U:$U,Charts!T18)</f>
        <v>0</v>
      </c>
      <c r="AB18">
        <f>COUNTIFS(Spotify!$AA:$AA,Charts!$AB$1,Spotify!$U:$U,Charts!T18)</f>
        <v>0</v>
      </c>
      <c r="AC18">
        <f>COUNTIFS(Spotify!$AA:$AA,Charts!$AC$1,Spotify!$U:$U,Charts!T18)</f>
        <v>0</v>
      </c>
      <c r="AD18">
        <f>COUNTIFS(Spotify!$AA:$AA,Charts!$AD$1,Spotify!$U:$U,Charts!T18)</f>
        <v>1</v>
      </c>
      <c r="AE18">
        <f>COUNTIFS(Spotify!$AA:$AA,Charts!$AE$1,Spotify!$U:$U,Charts!T18)</f>
        <v>0</v>
      </c>
      <c r="AF18" s="8">
        <f>COUNTIFS(Spotify!$AA:$AA,Charts!$AF$1,Spotify!$U:$U,Charts!T18)</f>
        <v>0</v>
      </c>
      <c r="AH18" s="7" t="s">
        <v>17847</v>
      </c>
      <c r="AI18">
        <f>SUMIFS(Spotify!O:O,Spotify!U:U,Charts!AH18)/COUNTIFS(Spotify!U:U,Charts!AH18)</f>
        <v>-10582</v>
      </c>
      <c r="AJ18" s="18">
        <f>SUMIF(Spotify!U:U,Charts!AH18,Spotify!P:P)/COUNTIF(Spotify!U:U,Charts!AH18)</f>
        <v>167530</v>
      </c>
      <c r="AK18" s="18">
        <f>SUMIF(Spotify!U:U,Charts!AH18,Spotify!R:R)/COUNTIF(Spotify!U:U,Charts!AH18)</f>
        <v>1</v>
      </c>
      <c r="AL18" s="18">
        <f>SUMIF(Spotify!U:U,Charts!AH18,Spotify!J:J)/COUNTIF(Spotify!U:U,Charts!AH18)</f>
        <v>227.5</v>
      </c>
      <c r="AM18" s="18">
        <f>SUMIF(Spotify!U:U,Charts!AH18,Spotify!H:H)/COUNTIF(Spotify!U:U,Charts!AH18)</f>
        <v>402.5</v>
      </c>
      <c r="AN18" s="28">
        <f>SUMIF(Spotify!U:U,Charts!AH18,Spotify!I:I)/COUNTIF(Spotify!U:U,Charts!AH18)</f>
        <v>426</v>
      </c>
    </row>
    <row r="19" spans="1:46" x14ac:dyDescent="0.25">
      <c r="A19" s="3" t="s">
        <v>8172</v>
      </c>
      <c r="B19" s="1">
        <v>942962055</v>
      </c>
      <c r="C19" s="1">
        <v>12</v>
      </c>
      <c r="D19" s="1"/>
      <c r="E19" s="3" t="s">
        <v>777</v>
      </c>
      <c r="F19" s="1">
        <v>121710054</v>
      </c>
      <c r="H19" s="7" t="s">
        <v>383</v>
      </c>
      <c r="I19" s="1">
        <v>6612188611</v>
      </c>
      <c r="J19" s="8">
        <v>66</v>
      </c>
      <c r="L19" s="7" t="s">
        <v>383</v>
      </c>
      <c r="M19" s="1">
        <f t="shared" si="2"/>
        <v>-6612188611</v>
      </c>
      <c r="N19">
        <v>66</v>
      </c>
      <c r="O19" s="18">
        <f>SUMIF(Spotify!U:U,Charts!L19,Spotify!Q:Q)/COUNTIF(Spotify!U:U,Charts!L19)</f>
        <v>248745.5303030303</v>
      </c>
      <c r="P19" t="str">
        <f t="shared" si="3"/>
        <v>04:08</v>
      </c>
      <c r="Q19" s="18">
        <f t="shared" si="6"/>
        <v>641941</v>
      </c>
      <c r="R19" s="8" t="str">
        <f t="shared" si="4"/>
        <v>10:41</v>
      </c>
      <c r="T19" s="7" t="s">
        <v>8172</v>
      </c>
      <c r="U19">
        <f>COUNTIFS(Spotify!$AA:$AA,Charts!$U$1,Spotify!$U:$U,Charts!T19)</f>
        <v>0</v>
      </c>
      <c r="V19">
        <f>COUNTIFS(Spotify!$AA:$AA,Charts!$V$1,Spotify!$U:$U,Charts!T19)</f>
        <v>0</v>
      </c>
      <c r="W19">
        <f>COUNTIFS(Spotify!$AA:$AA,Charts!$W$1,Spotify!$U:$U,Charts!T19)</f>
        <v>3</v>
      </c>
      <c r="X19">
        <f>COUNTIFS(Spotify!$AA:$AA,Charts!$X$1,Spotify!$U:$U,Charts!T19)</f>
        <v>1</v>
      </c>
      <c r="Y19">
        <f>COUNTIFS(Spotify!$AA:$AA,Charts!$Y$1,Spotify!$U:$U,Charts!T19)</f>
        <v>2</v>
      </c>
      <c r="Z19">
        <f>COUNTIFS(Spotify!$AA:$AA,Charts!$Z$1,Spotify!$U:$U,Charts!T19)</f>
        <v>2</v>
      </c>
      <c r="AA19">
        <f>COUNTIFS(Spotify!$AA:$AA,Charts!$AA$1,Spotify!$U:$U,Charts!T19)</f>
        <v>1</v>
      </c>
      <c r="AB19">
        <f>COUNTIFS(Spotify!$AA:$AA,Charts!$AB$1,Spotify!$U:$U,Charts!T19)</f>
        <v>0</v>
      </c>
      <c r="AC19">
        <f>COUNTIFS(Spotify!$AA:$AA,Charts!$AC$1,Spotify!$U:$U,Charts!T19)</f>
        <v>0</v>
      </c>
      <c r="AD19">
        <f>COUNTIFS(Spotify!$AA:$AA,Charts!$AD$1,Spotify!$U:$U,Charts!T19)</f>
        <v>2</v>
      </c>
      <c r="AE19">
        <f>COUNTIFS(Spotify!$AA:$AA,Charts!$AE$1,Spotify!$U:$U,Charts!T19)</f>
        <v>0</v>
      </c>
      <c r="AF19" s="8">
        <f>COUNTIFS(Spotify!$AA:$AA,Charts!$AF$1,Spotify!$U:$U,Charts!T19)</f>
        <v>1</v>
      </c>
      <c r="AH19" s="7" t="s">
        <v>8172</v>
      </c>
      <c r="AI19">
        <f>SUMIFS(Spotify!O:O,Spotify!U:U,Charts!AH19)/COUNTIFS(Spotify!U:U,Charts!AH19)</f>
        <v>-5076.833333333333</v>
      </c>
      <c r="AJ19" s="18">
        <f>SUMIF(Spotify!U:U,Charts!AH19,Spotify!P:P)/COUNTIF(Spotify!U:U,Charts!AH19)</f>
        <v>95907.333333333328</v>
      </c>
      <c r="AK19" s="18">
        <f>SUMIF(Spotify!U:U,Charts!AH19,Spotify!R:R)/COUNTIF(Spotify!U:U,Charts!AH19)</f>
        <v>13.333333333333334</v>
      </c>
      <c r="AL19" s="18">
        <f>SUMIF(Spotify!U:U,Charts!AH19,Spotify!J:J)/COUNTIF(Spotify!U:U,Charts!AH19)</f>
        <v>380.66666666666669</v>
      </c>
      <c r="AM19" s="18">
        <f>SUMIF(Spotify!U:U,Charts!AH19,Spotify!H:H)/COUNTIF(Spotify!U:U,Charts!AH19)</f>
        <v>631</v>
      </c>
      <c r="AN19" s="28">
        <f>SUMIF(Spotify!U:U,Charts!AH19,Spotify!I:I)/COUNTIF(Spotify!U:U,Charts!AH19)</f>
        <v>490.33333333333331</v>
      </c>
      <c r="AR19" s="46" t="s">
        <v>18311</v>
      </c>
      <c r="AS19" s="30" t="str">
        <f>IF(Dashboard!$H$21="","Mean",Dashboard!$H$21)</f>
        <v>Beyoncé</v>
      </c>
      <c r="AT19" s="31">
        <f>IF(AS19="Mean",AVERAGE(AL:AL),IF(OR($AS$1=AS20,$AS$1=AS21,$AS$1,$AS$1=AS22,$AS$1=AS23),VLOOKUP($AS$1,$AS$2:$AT$5,5,0),VLOOKUP($AS$1,$AH$1:$AM$1264,5,0)))</f>
        <v>389.73076923076923</v>
      </c>
    </row>
    <row r="20" spans="1:46" x14ac:dyDescent="0.25">
      <c r="A20" s="3" t="s">
        <v>14727</v>
      </c>
      <c r="B20" s="1">
        <v>42311752</v>
      </c>
      <c r="C20" s="1">
        <v>1</v>
      </c>
      <c r="D20" s="1"/>
      <c r="E20" s="3" t="s">
        <v>3620</v>
      </c>
      <c r="F20" s="1">
        <v>26056111</v>
      </c>
      <c r="H20" s="7" t="s">
        <v>937</v>
      </c>
      <c r="I20" s="1">
        <v>6461569394</v>
      </c>
      <c r="J20" s="8">
        <v>34</v>
      </c>
      <c r="L20" s="7" t="s">
        <v>937</v>
      </c>
      <c r="M20" s="1">
        <f t="shared" si="2"/>
        <v>-6461569394</v>
      </c>
      <c r="N20">
        <v>34</v>
      </c>
      <c r="O20" s="18">
        <f>SUMIF(Spotify!U:U,Charts!L20,Spotify!Q:Q)/COUNTIF(Spotify!U:U,Charts!L20)</f>
        <v>159892.5</v>
      </c>
      <c r="P20" t="str">
        <f t="shared" si="3"/>
        <v>02:39</v>
      </c>
      <c r="Q20" s="18">
        <f t="shared" si="6"/>
        <v>641941</v>
      </c>
      <c r="R20" s="8" t="str">
        <f t="shared" si="4"/>
        <v>10:41</v>
      </c>
      <c r="T20" s="7" t="s">
        <v>14727</v>
      </c>
      <c r="U20">
        <f>COUNTIFS(Spotify!$AA:$AA,Charts!$U$1,Spotify!$U:$U,Charts!T20)</f>
        <v>0</v>
      </c>
      <c r="V20">
        <f>COUNTIFS(Spotify!$AA:$AA,Charts!$V$1,Spotify!$U:$U,Charts!T20)</f>
        <v>0</v>
      </c>
      <c r="W20">
        <f>COUNTIFS(Spotify!$AA:$AA,Charts!$W$1,Spotify!$U:$U,Charts!T20)</f>
        <v>0</v>
      </c>
      <c r="X20">
        <f>COUNTIFS(Spotify!$AA:$AA,Charts!$X$1,Spotify!$U:$U,Charts!T20)</f>
        <v>0</v>
      </c>
      <c r="Y20">
        <f>COUNTIFS(Spotify!$AA:$AA,Charts!$Y$1,Spotify!$U:$U,Charts!T20)</f>
        <v>0</v>
      </c>
      <c r="Z20">
        <f>COUNTIFS(Spotify!$AA:$AA,Charts!$Z$1,Spotify!$U:$U,Charts!T20)</f>
        <v>0</v>
      </c>
      <c r="AA20">
        <f>COUNTIFS(Spotify!$AA:$AA,Charts!$AA$1,Spotify!$U:$U,Charts!T20)</f>
        <v>0</v>
      </c>
      <c r="AB20">
        <f>COUNTIFS(Spotify!$AA:$AA,Charts!$AB$1,Spotify!$U:$U,Charts!T20)</f>
        <v>0</v>
      </c>
      <c r="AC20">
        <f>COUNTIFS(Spotify!$AA:$AA,Charts!$AC$1,Spotify!$U:$U,Charts!T20)</f>
        <v>1</v>
      </c>
      <c r="AD20">
        <f>COUNTIFS(Spotify!$AA:$AA,Charts!$AD$1,Spotify!$U:$U,Charts!T20)</f>
        <v>0</v>
      </c>
      <c r="AE20">
        <f>COUNTIFS(Spotify!$AA:$AA,Charts!$AE$1,Spotify!$U:$U,Charts!T20)</f>
        <v>0</v>
      </c>
      <c r="AF20" s="8">
        <f>COUNTIFS(Spotify!$AA:$AA,Charts!$AF$1,Spotify!$U:$U,Charts!T20)</f>
        <v>0</v>
      </c>
      <c r="AH20" s="7" t="s">
        <v>14727</v>
      </c>
      <c r="AI20">
        <f>SUMIFS(Spotify!O:O,Spotify!U:U,Charts!AH20)/COUNTIFS(Spotify!U:U,Charts!AH20)</f>
        <v>-8624</v>
      </c>
      <c r="AJ20" s="18">
        <f>SUMIF(Spotify!U:U,Charts!AH20,Spotify!P:P)/COUNTIF(Spotify!U:U,Charts!AH20)</f>
        <v>105885</v>
      </c>
      <c r="AK20" s="18">
        <f>SUMIF(Spotify!U:U,Charts!AH20,Spotify!R:R)/COUNTIF(Spotify!U:U,Charts!AH20)</f>
        <v>10</v>
      </c>
      <c r="AL20" s="18">
        <f>SUMIF(Spotify!U:U,Charts!AH20,Spotify!J:J)/COUNTIF(Spotify!U:U,Charts!AH20)</f>
        <v>334</v>
      </c>
      <c r="AM20" s="18">
        <f>SUMIF(Spotify!U:U,Charts!AH20,Spotify!H:H)/COUNTIF(Spotify!U:U,Charts!AH20)</f>
        <v>617</v>
      </c>
      <c r="AN20" s="28">
        <f>SUMIF(Spotify!U:U,Charts!AH20,Spotify!I:I)/COUNTIF(Spotify!U:U,Charts!AH20)</f>
        <v>642</v>
      </c>
      <c r="AR20" s="47"/>
      <c r="AS20" t="s">
        <v>624</v>
      </c>
      <c r="AT20" s="28">
        <f>VLOOKUP(AS20,$AH$1:$AM$1264,5,0)</f>
        <v>464.24074074074076</v>
      </c>
    </row>
    <row r="21" spans="1:46" x14ac:dyDescent="0.25">
      <c r="A21" s="3" t="s">
        <v>11743</v>
      </c>
      <c r="B21" s="1">
        <v>216334721</v>
      </c>
      <c r="C21" s="1">
        <v>2</v>
      </c>
      <c r="D21" s="1"/>
      <c r="E21" s="3" t="s">
        <v>11486</v>
      </c>
      <c r="F21" s="1">
        <v>63114186</v>
      </c>
      <c r="H21" s="7" t="s">
        <v>1209</v>
      </c>
      <c r="I21" s="1">
        <v>6157804392</v>
      </c>
      <c r="J21" s="8">
        <v>81</v>
      </c>
      <c r="L21" s="7" t="s">
        <v>1209</v>
      </c>
      <c r="M21" s="1">
        <f t="shared" si="2"/>
        <v>-6157804392</v>
      </c>
      <c r="N21">
        <v>81</v>
      </c>
      <c r="O21" s="18">
        <f>SUMIF(Spotify!U:U,Charts!L21,Spotify!Q:Q)/COUNTIF(Spotify!U:U,Charts!L21)</f>
        <v>188674.19753086418</v>
      </c>
      <c r="P21" t="str">
        <f t="shared" si="3"/>
        <v>03:08</v>
      </c>
      <c r="Q21" s="18">
        <f t="shared" si="6"/>
        <v>641941</v>
      </c>
      <c r="R21" s="8" t="str">
        <f t="shared" si="4"/>
        <v>10:41</v>
      </c>
      <c r="T21" s="7" t="s">
        <v>11743</v>
      </c>
      <c r="U21">
        <f>COUNTIFS(Spotify!$AA:$AA,Charts!$U$1,Spotify!$U:$U,Charts!T21)</f>
        <v>0</v>
      </c>
      <c r="V21">
        <f>COUNTIFS(Spotify!$AA:$AA,Charts!$V$1,Spotify!$U:$U,Charts!T21)</f>
        <v>0</v>
      </c>
      <c r="W21">
        <f>COUNTIFS(Spotify!$AA:$AA,Charts!$W$1,Spotify!$U:$U,Charts!T21)</f>
        <v>0</v>
      </c>
      <c r="X21">
        <f>COUNTIFS(Spotify!$AA:$AA,Charts!$X$1,Spotify!$U:$U,Charts!T21)</f>
        <v>0</v>
      </c>
      <c r="Y21">
        <f>COUNTIFS(Spotify!$AA:$AA,Charts!$Y$1,Spotify!$U:$U,Charts!T21)</f>
        <v>1</v>
      </c>
      <c r="Z21">
        <f>COUNTIFS(Spotify!$AA:$AA,Charts!$Z$1,Spotify!$U:$U,Charts!T21)</f>
        <v>0</v>
      </c>
      <c r="AA21">
        <f>COUNTIFS(Spotify!$AA:$AA,Charts!$AA$1,Spotify!$U:$U,Charts!T21)</f>
        <v>0</v>
      </c>
      <c r="AB21">
        <f>COUNTIFS(Spotify!$AA:$AA,Charts!$AB$1,Spotify!$U:$U,Charts!T21)</f>
        <v>0</v>
      </c>
      <c r="AC21">
        <f>COUNTIFS(Spotify!$AA:$AA,Charts!$AC$1,Spotify!$U:$U,Charts!T21)</f>
        <v>0</v>
      </c>
      <c r="AD21">
        <f>COUNTIFS(Spotify!$AA:$AA,Charts!$AD$1,Spotify!$U:$U,Charts!T21)</f>
        <v>0</v>
      </c>
      <c r="AE21">
        <f>COUNTIFS(Spotify!$AA:$AA,Charts!$AE$1,Spotify!$U:$U,Charts!T21)</f>
        <v>0</v>
      </c>
      <c r="AF21" s="8">
        <f>COUNTIFS(Spotify!$AA:$AA,Charts!$AF$1,Spotify!$U:$U,Charts!T21)</f>
        <v>1</v>
      </c>
      <c r="AH21" s="7" t="s">
        <v>11743</v>
      </c>
      <c r="AI21">
        <f>SUMIFS(Spotify!O:O,Spotify!U:U,Charts!AH21)/COUNTIFS(Spotify!U:U,Charts!AH21)</f>
        <v>-5182.5</v>
      </c>
      <c r="AJ21" s="18">
        <f>SUMIF(Spotify!U:U,Charts!AH21,Spotify!P:P)/COUNTIF(Spotify!U:U,Charts!AH21)</f>
        <v>157065</v>
      </c>
      <c r="AK21" s="18">
        <f>SUMIF(Spotify!U:U,Charts!AH21,Spotify!R:R)/COUNTIF(Spotify!U:U,Charts!AH21)</f>
        <v>17.5</v>
      </c>
      <c r="AL21" s="18">
        <f>SUMIF(Spotify!U:U,Charts!AH21,Spotify!J:J)/COUNTIF(Spotify!U:U,Charts!AH21)</f>
        <v>248.5</v>
      </c>
      <c r="AM21" s="18">
        <f>SUMIF(Spotify!U:U,Charts!AH21,Spotify!H:H)/COUNTIF(Spotify!U:U,Charts!AH21)</f>
        <v>803</v>
      </c>
      <c r="AN21" s="28">
        <f>SUMIF(Spotify!U:U,Charts!AH21,Spotify!I:I)/COUNTIF(Spotify!U:U,Charts!AH21)</f>
        <v>456</v>
      </c>
      <c r="AR21" s="47"/>
      <c r="AS21" t="s">
        <v>633</v>
      </c>
      <c r="AT21" s="28">
        <f t="shared" ref="AT21:AT23" si="11">VLOOKUP(AS21,$AH$1:$AM$1264,5,0)</f>
        <v>364.41891891891891</v>
      </c>
    </row>
    <row r="22" spans="1:46" x14ac:dyDescent="0.25">
      <c r="A22" s="3" t="s">
        <v>7279</v>
      </c>
      <c r="B22" s="1">
        <v>377783043</v>
      </c>
      <c r="C22" s="1">
        <v>12</v>
      </c>
      <c r="D22" s="1"/>
      <c r="E22" s="3" t="s">
        <v>69</v>
      </c>
      <c r="F22" s="1">
        <v>614084792</v>
      </c>
      <c r="H22" s="7" t="s">
        <v>5454</v>
      </c>
      <c r="I22" s="1">
        <v>5973642722</v>
      </c>
      <c r="J22" s="8">
        <v>46</v>
      </c>
      <c r="L22" s="7" t="s">
        <v>5454</v>
      </c>
      <c r="M22" s="1">
        <f t="shared" si="2"/>
        <v>-5973642722</v>
      </c>
      <c r="N22">
        <v>46</v>
      </c>
      <c r="O22" s="18">
        <f>SUMIF(Spotify!U:U,Charts!L22,Spotify!Q:Q)/COUNTIF(Spotify!U:U,Charts!L22)</f>
        <v>208549.02173913043</v>
      </c>
      <c r="P22" t="str">
        <f t="shared" si="3"/>
        <v>03:28</v>
      </c>
      <c r="Q22" s="18">
        <f t="shared" si="6"/>
        <v>641941</v>
      </c>
      <c r="R22" s="8" t="str">
        <f t="shared" si="4"/>
        <v>10:41</v>
      </c>
      <c r="T22" s="7" t="s">
        <v>7279</v>
      </c>
      <c r="U22">
        <f>COUNTIFS(Spotify!$AA:$AA,Charts!$U$1,Spotify!$U:$U,Charts!T22)</f>
        <v>0</v>
      </c>
      <c r="V22">
        <f>COUNTIFS(Spotify!$AA:$AA,Charts!$V$1,Spotify!$U:$U,Charts!T22)</f>
        <v>2</v>
      </c>
      <c r="W22">
        <f>COUNTIFS(Spotify!$AA:$AA,Charts!$W$1,Spotify!$U:$U,Charts!T22)</f>
        <v>1</v>
      </c>
      <c r="X22">
        <f>COUNTIFS(Spotify!$AA:$AA,Charts!$X$1,Spotify!$U:$U,Charts!T22)</f>
        <v>0</v>
      </c>
      <c r="Y22">
        <f>COUNTIFS(Spotify!$AA:$AA,Charts!$Y$1,Spotify!$U:$U,Charts!T22)</f>
        <v>0</v>
      </c>
      <c r="Z22">
        <f>COUNTIFS(Spotify!$AA:$AA,Charts!$Z$1,Spotify!$U:$U,Charts!T22)</f>
        <v>3</v>
      </c>
      <c r="AA22">
        <f>COUNTIFS(Spotify!$AA:$AA,Charts!$AA$1,Spotify!$U:$U,Charts!T22)</f>
        <v>1</v>
      </c>
      <c r="AB22">
        <f>COUNTIFS(Spotify!$AA:$AA,Charts!$AB$1,Spotify!$U:$U,Charts!T22)</f>
        <v>0</v>
      </c>
      <c r="AC22">
        <f>COUNTIFS(Spotify!$AA:$AA,Charts!$AC$1,Spotify!$U:$U,Charts!T22)</f>
        <v>2</v>
      </c>
      <c r="AD22">
        <f>COUNTIFS(Spotify!$AA:$AA,Charts!$AD$1,Spotify!$U:$U,Charts!T22)</f>
        <v>0</v>
      </c>
      <c r="AE22">
        <f>COUNTIFS(Spotify!$AA:$AA,Charts!$AE$1,Spotify!$U:$U,Charts!T22)</f>
        <v>3</v>
      </c>
      <c r="AF22" s="8">
        <f>COUNTIFS(Spotify!$AA:$AA,Charts!$AF$1,Spotify!$U:$U,Charts!T22)</f>
        <v>0</v>
      </c>
      <c r="AH22" s="7" t="s">
        <v>7279</v>
      </c>
      <c r="AI22">
        <f>SUMIFS(Spotify!O:O,Spotify!U:U,Charts!AH22)/COUNTIFS(Spotify!U:U,Charts!AH22)</f>
        <v>-4946.75</v>
      </c>
      <c r="AJ22" s="18">
        <f>SUMIF(Spotify!U:U,Charts!AH22,Spotify!P:P)/COUNTIF(Spotify!U:U,Charts!AH22)</f>
        <v>122635.66666666667</v>
      </c>
      <c r="AK22" s="18">
        <f>SUMIF(Spotify!U:U,Charts!AH22,Spotify!R:R)/COUNTIF(Spotify!U:U,Charts!AH22)</f>
        <v>4.5</v>
      </c>
      <c r="AL22" s="18">
        <f>SUMIF(Spotify!U:U,Charts!AH22,Spotify!J:J)/COUNTIF(Spotify!U:U,Charts!AH22)</f>
        <v>262.16666666666669</v>
      </c>
      <c r="AM22" s="18">
        <f>SUMIF(Spotify!U:U,Charts!AH22,Spotify!H:H)/COUNTIF(Spotify!U:U,Charts!AH22)</f>
        <v>682.66666666666663</v>
      </c>
      <c r="AN22" s="28">
        <f>SUMIF(Spotify!U:U,Charts!AH22,Spotify!I:I)/COUNTIF(Spotify!U:U,Charts!AH22)</f>
        <v>564.83333333333337</v>
      </c>
      <c r="AR22" s="47"/>
      <c r="AS22" t="s">
        <v>439</v>
      </c>
      <c r="AT22" s="28">
        <f t="shared" si="11"/>
        <v>388.30851063829789</v>
      </c>
    </row>
    <row r="23" spans="1:46" x14ac:dyDescent="0.25">
      <c r="A23" s="3" t="s">
        <v>16194</v>
      </c>
      <c r="B23" s="1">
        <v>39089078</v>
      </c>
      <c r="C23" s="1">
        <v>1</v>
      </c>
      <c r="D23" s="1"/>
      <c r="E23" s="3" t="s">
        <v>10096</v>
      </c>
      <c r="F23" s="1">
        <v>208140640</v>
      </c>
      <c r="H23" s="7" t="s">
        <v>289</v>
      </c>
      <c r="I23" s="1">
        <v>5404365013</v>
      </c>
      <c r="J23" s="8">
        <v>40</v>
      </c>
      <c r="L23" s="7" t="s">
        <v>289</v>
      </c>
      <c r="M23" s="1">
        <f t="shared" si="2"/>
        <v>-5404365013</v>
      </c>
      <c r="N23">
        <v>40</v>
      </c>
      <c r="O23" s="18">
        <f>SUMIF(Spotify!U:U,Charts!L23,Spotify!Q:Q)/COUNTIF(Spotify!U:U,Charts!L23)</f>
        <v>192667.85</v>
      </c>
      <c r="P23" t="str">
        <f t="shared" si="3"/>
        <v>03:12</v>
      </c>
      <c r="Q23" s="18">
        <f t="shared" si="6"/>
        <v>641941</v>
      </c>
      <c r="R23" s="8" t="str">
        <f t="shared" si="4"/>
        <v>10:41</v>
      </c>
      <c r="T23" s="7" t="s">
        <v>16194</v>
      </c>
      <c r="U23">
        <f>COUNTIFS(Spotify!$AA:$AA,Charts!$U$1,Spotify!$U:$U,Charts!T23)</f>
        <v>0</v>
      </c>
      <c r="V23">
        <f>COUNTIFS(Spotify!$AA:$AA,Charts!$V$1,Spotify!$U:$U,Charts!T23)</f>
        <v>0</v>
      </c>
      <c r="W23">
        <f>COUNTIFS(Spotify!$AA:$AA,Charts!$W$1,Spotify!$U:$U,Charts!T23)</f>
        <v>0</v>
      </c>
      <c r="X23">
        <f>COUNTIFS(Spotify!$AA:$AA,Charts!$X$1,Spotify!$U:$U,Charts!T23)</f>
        <v>0</v>
      </c>
      <c r="Y23">
        <f>COUNTIFS(Spotify!$AA:$AA,Charts!$Y$1,Spotify!$U:$U,Charts!T23)</f>
        <v>0</v>
      </c>
      <c r="Z23">
        <f>COUNTIFS(Spotify!$AA:$AA,Charts!$Z$1,Spotify!$U:$U,Charts!T23)</f>
        <v>1</v>
      </c>
      <c r="AA23">
        <f>COUNTIFS(Spotify!$AA:$AA,Charts!$AA$1,Spotify!$U:$U,Charts!T23)</f>
        <v>0</v>
      </c>
      <c r="AB23">
        <f>COUNTIFS(Spotify!$AA:$AA,Charts!$AB$1,Spotify!$U:$U,Charts!T23)</f>
        <v>0</v>
      </c>
      <c r="AC23">
        <f>COUNTIFS(Spotify!$AA:$AA,Charts!$AC$1,Spotify!$U:$U,Charts!T23)</f>
        <v>0</v>
      </c>
      <c r="AD23">
        <f>COUNTIFS(Spotify!$AA:$AA,Charts!$AD$1,Spotify!$U:$U,Charts!T23)</f>
        <v>0</v>
      </c>
      <c r="AE23">
        <f>COUNTIFS(Spotify!$AA:$AA,Charts!$AE$1,Spotify!$U:$U,Charts!T23)</f>
        <v>0</v>
      </c>
      <c r="AF23" s="8">
        <f>COUNTIFS(Spotify!$AA:$AA,Charts!$AF$1,Spotify!$U:$U,Charts!T23)</f>
        <v>0</v>
      </c>
      <c r="AH23" s="7" t="s">
        <v>16194</v>
      </c>
      <c r="AI23">
        <f>SUMIFS(Spotify!O:O,Spotify!U:U,Charts!AH23)/COUNTIFS(Spotify!U:U,Charts!AH23)</f>
        <v>-6817</v>
      </c>
      <c r="AJ23" s="18">
        <f>SUMIF(Spotify!U:U,Charts!AH23,Spotify!P:P)/COUNTIF(Spotify!U:U,Charts!AH23)</f>
        <v>111937</v>
      </c>
      <c r="AK23" s="18">
        <f>SUMIF(Spotify!U:U,Charts!AH23,Spotify!R:R)/COUNTIF(Spotify!U:U,Charts!AH23)</f>
        <v>9</v>
      </c>
      <c r="AL23" s="18">
        <f>SUMIF(Spotify!U:U,Charts!AH23,Spotify!J:J)/COUNTIF(Spotify!U:U,Charts!AH23)</f>
        <v>354</v>
      </c>
      <c r="AM23" s="18">
        <f>SUMIF(Spotify!U:U,Charts!AH23,Spotify!H:H)/COUNTIF(Spotify!U:U,Charts!AH23)</f>
        <v>737</v>
      </c>
      <c r="AN23" s="28">
        <f>SUMIF(Spotify!U:U,Charts!AH23,Spotify!I:I)/COUNTIF(Spotify!U:U,Charts!AH23)</f>
        <v>729</v>
      </c>
      <c r="AR23" s="48"/>
      <c r="AS23" s="24" t="s">
        <v>112</v>
      </c>
      <c r="AT23" s="29">
        <f t="shared" si="11"/>
        <v>377.01</v>
      </c>
    </row>
    <row r="24" spans="1:46" x14ac:dyDescent="0.25">
      <c r="A24" s="3" t="s">
        <v>17848</v>
      </c>
      <c r="B24" s="1">
        <v>109888832</v>
      </c>
      <c r="C24" s="1">
        <v>1</v>
      </c>
      <c r="D24" s="1"/>
      <c r="E24" s="3" t="s">
        <v>6307</v>
      </c>
      <c r="F24" s="1">
        <v>60935478</v>
      </c>
      <c r="H24" s="7" t="s">
        <v>588</v>
      </c>
      <c r="I24" s="1">
        <v>5196940891</v>
      </c>
      <c r="J24" s="8">
        <v>50</v>
      </c>
      <c r="L24" s="7" t="s">
        <v>588</v>
      </c>
      <c r="M24" s="1">
        <f t="shared" si="2"/>
        <v>-5196940891</v>
      </c>
      <c r="N24">
        <v>50</v>
      </c>
      <c r="O24" s="18">
        <f>SUMIF(Spotify!U:U,Charts!L24,Spotify!Q:Q)/COUNTIF(Spotify!U:U,Charts!L24)</f>
        <v>208097.82</v>
      </c>
      <c r="P24" t="str">
        <f t="shared" si="3"/>
        <v>03:28</v>
      </c>
      <c r="Q24" s="18">
        <f t="shared" si="6"/>
        <v>641941</v>
      </c>
      <c r="R24" s="8" t="str">
        <f t="shared" si="4"/>
        <v>10:41</v>
      </c>
      <c r="T24" s="7" t="s">
        <v>17848</v>
      </c>
      <c r="U24">
        <f>COUNTIFS(Spotify!$AA:$AA,Charts!$U$1,Spotify!$U:$U,Charts!T24)</f>
        <v>0</v>
      </c>
      <c r="V24">
        <f>COUNTIFS(Spotify!$AA:$AA,Charts!$V$1,Spotify!$U:$U,Charts!T24)</f>
        <v>0</v>
      </c>
      <c r="W24">
        <f>COUNTIFS(Spotify!$AA:$AA,Charts!$W$1,Spotify!$U:$U,Charts!T24)</f>
        <v>0</v>
      </c>
      <c r="X24">
        <f>COUNTIFS(Spotify!$AA:$AA,Charts!$X$1,Spotify!$U:$U,Charts!T24)</f>
        <v>0</v>
      </c>
      <c r="Y24">
        <f>COUNTIFS(Spotify!$AA:$AA,Charts!$Y$1,Spotify!$U:$U,Charts!T24)</f>
        <v>0</v>
      </c>
      <c r="Z24">
        <f>COUNTIFS(Spotify!$AA:$AA,Charts!$Z$1,Spotify!$U:$U,Charts!T24)</f>
        <v>0</v>
      </c>
      <c r="AA24">
        <f>COUNTIFS(Spotify!$AA:$AA,Charts!$AA$1,Spotify!$U:$U,Charts!T24)</f>
        <v>0</v>
      </c>
      <c r="AB24">
        <f>COUNTIFS(Spotify!$AA:$AA,Charts!$AB$1,Spotify!$U:$U,Charts!T24)</f>
        <v>0</v>
      </c>
      <c r="AC24">
        <f>COUNTIFS(Spotify!$AA:$AA,Charts!$AC$1,Spotify!$U:$U,Charts!T24)</f>
        <v>0</v>
      </c>
      <c r="AD24">
        <f>COUNTIFS(Spotify!$AA:$AA,Charts!$AD$1,Spotify!$U:$U,Charts!T24)</f>
        <v>0</v>
      </c>
      <c r="AE24">
        <f>COUNTIFS(Spotify!$AA:$AA,Charts!$AE$1,Spotify!$U:$U,Charts!T24)</f>
        <v>1</v>
      </c>
      <c r="AF24" s="8">
        <f>COUNTIFS(Spotify!$AA:$AA,Charts!$AF$1,Spotify!$U:$U,Charts!T24)</f>
        <v>0</v>
      </c>
      <c r="AH24" s="7" t="s">
        <v>17848</v>
      </c>
      <c r="AI24">
        <f>SUMIFS(Spotify!O:O,Spotify!U:U,Charts!AH24)/COUNTIFS(Spotify!U:U,Charts!AH24)</f>
        <v>-6529</v>
      </c>
      <c r="AJ24" s="18">
        <f>SUMIF(Spotify!U:U,Charts!AH24,Spotify!P:P)/COUNTIF(Spotify!U:U,Charts!AH24)</f>
        <v>119896</v>
      </c>
      <c r="AK24" s="18">
        <f>SUMIF(Spotify!U:U,Charts!AH24,Spotify!R:R)/COUNTIF(Spotify!U:U,Charts!AH24)</f>
        <v>21</v>
      </c>
      <c r="AL24" s="18">
        <f>SUMIF(Spotify!U:U,Charts!AH24,Spotify!J:J)/COUNTIF(Spotify!U:U,Charts!AH24)</f>
        <v>287</v>
      </c>
      <c r="AM24" s="18">
        <f>SUMIF(Spotify!U:U,Charts!AH24,Spotify!H:H)/COUNTIF(Spotify!U:U,Charts!AH24)</f>
        <v>72</v>
      </c>
      <c r="AN24" s="28">
        <f>SUMIF(Spotify!U:U,Charts!AH24,Spotify!I:I)/COUNTIF(Spotify!U:U,Charts!AH24)</f>
        <v>741</v>
      </c>
    </row>
    <row r="25" spans="1:46" x14ac:dyDescent="0.25">
      <c r="A25" s="3" t="s">
        <v>1039</v>
      </c>
      <c r="B25" s="1">
        <v>23916124</v>
      </c>
      <c r="C25" s="1">
        <v>3</v>
      </c>
      <c r="D25" s="1"/>
      <c r="E25" s="3" t="s">
        <v>13222</v>
      </c>
      <c r="F25" s="1">
        <v>225899144</v>
      </c>
      <c r="H25" s="7" t="s">
        <v>742</v>
      </c>
      <c r="I25" s="1">
        <v>4995422953</v>
      </c>
      <c r="J25" s="8">
        <v>20</v>
      </c>
      <c r="L25" s="7" t="s">
        <v>742</v>
      </c>
      <c r="M25" s="1">
        <f t="shared" si="2"/>
        <v>-4995422953</v>
      </c>
      <c r="N25">
        <v>20</v>
      </c>
      <c r="O25" s="18">
        <f>SUMIF(Spotify!U:U,Charts!L25,Spotify!Q:Q)/COUNTIF(Spotify!U:U,Charts!L25)</f>
        <v>224943.25</v>
      </c>
      <c r="P25" t="str">
        <f t="shared" si="3"/>
        <v>03:44</v>
      </c>
      <c r="Q25" s="18">
        <f t="shared" si="6"/>
        <v>641941</v>
      </c>
      <c r="R25" s="8" t="str">
        <f t="shared" si="4"/>
        <v>10:41</v>
      </c>
      <c r="T25" s="7" t="s">
        <v>1039</v>
      </c>
      <c r="U25">
        <f>COUNTIFS(Spotify!$AA:$AA,Charts!$U$1,Spotify!$U:$U,Charts!T25)</f>
        <v>1</v>
      </c>
      <c r="V25">
        <f>COUNTIFS(Spotify!$AA:$AA,Charts!$V$1,Spotify!$U:$U,Charts!T25)</f>
        <v>0</v>
      </c>
      <c r="W25">
        <f>COUNTIFS(Spotify!$AA:$AA,Charts!$W$1,Spotify!$U:$U,Charts!T25)</f>
        <v>0</v>
      </c>
      <c r="X25">
        <f>COUNTIFS(Spotify!$AA:$AA,Charts!$X$1,Spotify!$U:$U,Charts!T25)</f>
        <v>0</v>
      </c>
      <c r="Y25">
        <f>COUNTIFS(Spotify!$AA:$AA,Charts!$Y$1,Spotify!$U:$U,Charts!T25)</f>
        <v>0</v>
      </c>
      <c r="Z25">
        <f>COUNTIFS(Spotify!$AA:$AA,Charts!$Z$1,Spotify!$U:$U,Charts!T25)</f>
        <v>1</v>
      </c>
      <c r="AA25">
        <f>COUNTIFS(Spotify!$AA:$AA,Charts!$AA$1,Spotify!$U:$U,Charts!T25)</f>
        <v>0</v>
      </c>
      <c r="AB25">
        <f>COUNTIFS(Spotify!$AA:$AA,Charts!$AB$1,Spotify!$U:$U,Charts!T25)</f>
        <v>0</v>
      </c>
      <c r="AC25">
        <f>COUNTIFS(Spotify!$AA:$AA,Charts!$AC$1,Spotify!$U:$U,Charts!T25)</f>
        <v>0</v>
      </c>
      <c r="AD25">
        <f>COUNTIFS(Spotify!$AA:$AA,Charts!$AD$1,Spotify!$U:$U,Charts!T25)</f>
        <v>1</v>
      </c>
      <c r="AE25">
        <f>COUNTIFS(Spotify!$AA:$AA,Charts!$AE$1,Spotify!$U:$U,Charts!T25)</f>
        <v>0</v>
      </c>
      <c r="AF25" s="8">
        <f>COUNTIFS(Spotify!$AA:$AA,Charts!$AF$1,Spotify!$U:$U,Charts!T25)</f>
        <v>0</v>
      </c>
      <c r="AH25" s="7" t="s">
        <v>1039</v>
      </c>
      <c r="AI25">
        <f>SUMIFS(Spotify!O:O,Spotify!U:U,Charts!AH25)/COUNTIFS(Spotify!U:U,Charts!AH25)</f>
        <v>-7068.333333333333</v>
      </c>
      <c r="AJ25" s="18">
        <f>SUMIF(Spotify!U:U,Charts!AH25,Spotify!P:P)/COUNTIF(Spotify!U:U,Charts!AH25)</f>
        <v>91691.666666666672</v>
      </c>
      <c r="AK25" s="18">
        <f>SUMIF(Spotify!U:U,Charts!AH25,Spotify!R:R)/COUNTIF(Spotify!U:U,Charts!AH25)</f>
        <v>1</v>
      </c>
      <c r="AL25" s="18">
        <f>SUMIF(Spotify!U:U,Charts!AH25,Spotify!J:J)/COUNTIF(Spotify!U:U,Charts!AH25)</f>
        <v>338.33333333333331</v>
      </c>
      <c r="AM25" s="18">
        <f>SUMIF(Spotify!U:U,Charts!AH25,Spotify!H:H)/COUNTIF(Spotify!U:U,Charts!AH25)</f>
        <v>489.66666666666669</v>
      </c>
      <c r="AN25" s="28">
        <f>SUMIF(Spotify!U:U,Charts!AH25,Spotify!I:I)/COUNTIF(Spotify!U:U,Charts!AH25)</f>
        <v>351.33333333333331</v>
      </c>
      <c r="AR25" s="46" t="s">
        <v>18313</v>
      </c>
      <c r="AS25" s="30" t="str">
        <f>IF(Dashboard!$H$21="","Mean",Dashboard!$H$21)</f>
        <v>Beyoncé</v>
      </c>
      <c r="AT25" s="31">
        <f>IF(AS25="Mean",AVERAGE(AM:AM),IF(OR($AS$1=AS26,$AS$1=AS27,$AS$1,$AS$1=AS28,$AS$1=AS29),VLOOKUP($AS$1,$AS$2:$AT$5,6,0),VLOOKUP($AS$1,$AH$1:$AM$1264,6,0)))</f>
        <v>650.42307692307691</v>
      </c>
    </row>
    <row r="26" spans="1:46" x14ac:dyDescent="0.25">
      <c r="A26" s="3" t="s">
        <v>17849</v>
      </c>
      <c r="B26" s="1">
        <v>74573848</v>
      </c>
      <c r="C26" s="1">
        <v>1</v>
      </c>
      <c r="D26" s="1"/>
      <c r="E26" s="3" t="s">
        <v>7621</v>
      </c>
      <c r="F26" s="1">
        <v>660951538</v>
      </c>
      <c r="H26" s="7" t="s">
        <v>7015</v>
      </c>
      <c r="I26" s="1">
        <v>4839014444</v>
      </c>
      <c r="J26" s="8">
        <v>10</v>
      </c>
      <c r="L26" s="7" t="s">
        <v>7015</v>
      </c>
      <c r="M26" s="1">
        <f t="shared" si="2"/>
        <v>-4839014444</v>
      </c>
      <c r="N26">
        <v>10</v>
      </c>
      <c r="O26" s="18">
        <f>SUMIF(Spotify!U:U,Charts!L26,Spotify!Q:Q)/COUNTIF(Spotify!U:U,Charts!L26)</f>
        <v>206936.4</v>
      </c>
      <c r="P26" t="str">
        <f t="shared" si="3"/>
        <v>03:26</v>
      </c>
      <c r="Q26" s="18">
        <f t="shared" si="6"/>
        <v>641941</v>
      </c>
      <c r="R26" s="8" t="str">
        <f t="shared" si="4"/>
        <v>10:41</v>
      </c>
      <c r="T26" s="7" t="s">
        <v>17849</v>
      </c>
      <c r="U26">
        <f>COUNTIFS(Spotify!$AA:$AA,Charts!$U$1,Spotify!$U:$U,Charts!T26)</f>
        <v>0</v>
      </c>
      <c r="V26">
        <f>COUNTIFS(Spotify!$AA:$AA,Charts!$V$1,Spotify!$U:$U,Charts!T26)</f>
        <v>0</v>
      </c>
      <c r="W26">
        <f>COUNTIFS(Spotify!$AA:$AA,Charts!$W$1,Spotify!$U:$U,Charts!T26)</f>
        <v>0</v>
      </c>
      <c r="X26">
        <f>COUNTIFS(Spotify!$AA:$AA,Charts!$X$1,Spotify!$U:$U,Charts!T26)</f>
        <v>0</v>
      </c>
      <c r="Y26">
        <f>COUNTIFS(Spotify!$AA:$AA,Charts!$Y$1,Spotify!$U:$U,Charts!T26)</f>
        <v>0</v>
      </c>
      <c r="Z26">
        <f>COUNTIFS(Spotify!$AA:$AA,Charts!$Z$1,Spotify!$U:$U,Charts!T26)</f>
        <v>0</v>
      </c>
      <c r="AA26">
        <f>COUNTIFS(Spotify!$AA:$AA,Charts!$AA$1,Spotify!$U:$U,Charts!T26)</f>
        <v>0</v>
      </c>
      <c r="AB26">
        <f>COUNTIFS(Spotify!$AA:$AA,Charts!$AB$1,Spotify!$U:$U,Charts!T26)</f>
        <v>0</v>
      </c>
      <c r="AC26">
        <f>COUNTIFS(Spotify!$AA:$AA,Charts!$AC$1,Spotify!$U:$U,Charts!T26)</f>
        <v>0</v>
      </c>
      <c r="AD26">
        <f>COUNTIFS(Spotify!$AA:$AA,Charts!$AD$1,Spotify!$U:$U,Charts!T26)</f>
        <v>0</v>
      </c>
      <c r="AE26">
        <f>COUNTIFS(Spotify!$AA:$AA,Charts!$AE$1,Spotify!$U:$U,Charts!T26)</f>
        <v>0</v>
      </c>
      <c r="AF26" s="8">
        <f>COUNTIFS(Spotify!$AA:$AA,Charts!$AF$1,Spotify!$U:$U,Charts!T26)</f>
        <v>1</v>
      </c>
      <c r="AH26" s="7" t="s">
        <v>17849</v>
      </c>
      <c r="AI26">
        <f>SUMIFS(Spotify!O:O,Spotify!U:U,Charts!AH26)/COUNTIFS(Spotify!U:U,Charts!AH26)</f>
        <v>-2984</v>
      </c>
      <c r="AJ26" s="18">
        <f>SUMIF(Spotify!U:U,Charts!AH26,Spotify!P:P)/COUNTIF(Spotify!U:U,Charts!AH26)</f>
        <v>940</v>
      </c>
      <c r="AK26" s="18">
        <f>SUMIF(Spotify!U:U,Charts!AH26,Spotify!R:R)/COUNTIF(Spotify!U:U,Charts!AH26)</f>
        <v>19</v>
      </c>
      <c r="AL26" s="18">
        <f>SUMIF(Spotify!U:U,Charts!AH26,Spotify!J:J)/COUNTIF(Spotify!U:U,Charts!AH26)</f>
        <v>588</v>
      </c>
      <c r="AM26" s="18">
        <f>SUMIF(Spotify!U:U,Charts!AH26,Spotify!H:H)/COUNTIF(Spotify!U:U,Charts!AH26)</f>
        <v>69</v>
      </c>
      <c r="AN26" s="28">
        <f>SUMIF(Spotify!U:U,Charts!AH26,Spotify!I:I)/COUNTIF(Spotify!U:U,Charts!AH26)</f>
        <v>872</v>
      </c>
      <c r="AR26" s="47"/>
      <c r="AS26" t="s">
        <v>624</v>
      </c>
      <c r="AT26" s="28">
        <f>VLOOKUP(AS26,$AH$1:$AM$1264,6,0)</f>
        <v>652.5462962962963</v>
      </c>
    </row>
    <row r="27" spans="1:46" x14ac:dyDescent="0.25">
      <c r="A27" s="3" t="s">
        <v>17850</v>
      </c>
      <c r="B27" s="1">
        <v>9064157</v>
      </c>
      <c r="C27" s="1">
        <v>1</v>
      </c>
      <c r="D27" s="1"/>
      <c r="E27" s="3" t="s">
        <v>5219</v>
      </c>
      <c r="F27" s="1">
        <v>111620242</v>
      </c>
      <c r="H27" s="7" t="s">
        <v>149</v>
      </c>
      <c r="I27" s="1">
        <v>4585207039</v>
      </c>
      <c r="J27" s="8">
        <v>37</v>
      </c>
      <c r="L27" s="7" t="s">
        <v>149</v>
      </c>
      <c r="M27" s="1">
        <f t="shared" si="2"/>
        <v>-4585207039</v>
      </c>
      <c r="N27">
        <v>37</v>
      </c>
      <c r="O27" s="18">
        <f>SUMIF(Spotify!U:U,Charts!L27,Spotify!Q:Q)/COUNTIF(Spotify!U:U,Charts!L27)</f>
        <v>201995.97297297296</v>
      </c>
      <c r="P27" t="str">
        <f t="shared" si="3"/>
        <v>03:21</v>
      </c>
      <c r="Q27" s="18">
        <f t="shared" si="6"/>
        <v>641941</v>
      </c>
      <c r="R27" s="8" t="str">
        <f t="shared" si="4"/>
        <v>10:41</v>
      </c>
      <c r="T27" s="7" t="s">
        <v>17850</v>
      </c>
      <c r="U27">
        <f>COUNTIFS(Spotify!$AA:$AA,Charts!$U$1,Spotify!$U:$U,Charts!T27)</f>
        <v>0</v>
      </c>
      <c r="V27">
        <f>COUNTIFS(Spotify!$AA:$AA,Charts!$V$1,Spotify!$U:$U,Charts!T27)</f>
        <v>0</v>
      </c>
      <c r="W27">
        <f>COUNTIFS(Spotify!$AA:$AA,Charts!$W$1,Spotify!$U:$U,Charts!T27)</f>
        <v>0</v>
      </c>
      <c r="X27">
        <f>COUNTIFS(Spotify!$AA:$AA,Charts!$X$1,Spotify!$U:$U,Charts!T27)</f>
        <v>0</v>
      </c>
      <c r="Y27">
        <f>COUNTIFS(Spotify!$AA:$AA,Charts!$Y$1,Spotify!$U:$U,Charts!T27)</f>
        <v>0</v>
      </c>
      <c r="Z27">
        <f>COUNTIFS(Spotify!$AA:$AA,Charts!$Z$1,Spotify!$U:$U,Charts!T27)</f>
        <v>0</v>
      </c>
      <c r="AA27">
        <f>COUNTIFS(Spotify!$AA:$AA,Charts!$AA$1,Spotify!$U:$U,Charts!T27)</f>
        <v>0</v>
      </c>
      <c r="AB27">
        <f>COUNTIFS(Spotify!$AA:$AA,Charts!$AB$1,Spotify!$U:$U,Charts!T27)</f>
        <v>0</v>
      </c>
      <c r="AC27">
        <f>COUNTIFS(Spotify!$AA:$AA,Charts!$AC$1,Spotify!$U:$U,Charts!T27)</f>
        <v>1</v>
      </c>
      <c r="AD27">
        <f>COUNTIFS(Spotify!$AA:$AA,Charts!$AD$1,Spotify!$U:$U,Charts!T27)</f>
        <v>0</v>
      </c>
      <c r="AE27">
        <f>COUNTIFS(Spotify!$AA:$AA,Charts!$AE$1,Spotify!$U:$U,Charts!T27)</f>
        <v>0</v>
      </c>
      <c r="AF27" s="8">
        <f>COUNTIFS(Spotify!$AA:$AA,Charts!$AF$1,Spotify!$U:$U,Charts!T27)</f>
        <v>0</v>
      </c>
      <c r="AH27" s="7" t="s">
        <v>17850</v>
      </c>
      <c r="AI27">
        <f>SUMIFS(Spotify!O:O,Spotify!U:U,Charts!AH27)/COUNTIFS(Spotify!U:U,Charts!AH27)</f>
        <v>-8758</v>
      </c>
      <c r="AJ27" s="18">
        <f>SUMIF(Spotify!U:U,Charts!AH27,Spotify!P:P)/COUNTIF(Spotify!U:U,Charts!AH27)</f>
        <v>180607</v>
      </c>
      <c r="AK27" s="18">
        <f>SUMIF(Spotify!U:U,Charts!AH27,Spotify!R:R)/COUNTIF(Spotify!U:U,Charts!AH27)</f>
        <v>2</v>
      </c>
      <c r="AL27" s="18">
        <f>SUMIF(Spotify!U:U,Charts!AH27,Spotify!J:J)/COUNTIF(Spotify!U:U,Charts!AH27)</f>
        <v>452</v>
      </c>
      <c r="AM27" s="18">
        <f>SUMIF(Spotify!U:U,Charts!AH27,Spotify!H:H)/COUNTIF(Spotify!U:U,Charts!AH27)</f>
        <v>507</v>
      </c>
      <c r="AN27" s="28">
        <f>SUMIF(Spotify!U:U,Charts!AH27,Spotify!I:I)/COUNTIF(Spotify!U:U,Charts!AH27)</f>
        <v>606</v>
      </c>
      <c r="AR27" s="47"/>
      <c r="AS27" t="s">
        <v>633</v>
      </c>
      <c r="AT27" s="28">
        <f t="shared" ref="AT27:AT29" si="12">VLOOKUP(AS27,$AH$1:$AM$1264,6,0)</f>
        <v>528.12162162162167</v>
      </c>
    </row>
    <row r="28" spans="1:46" x14ac:dyDescent="0.25">
      <c r="A28" s="3" t="s">
        <v>8250</v>
      </c>
      <c r="B28" s="1">
        <v>20004529</v>
      </c>
      <c r="C28" s="1">
        <v>1</v>
      </c>
      <c r="D28" s="1"/>
      <c r="E28" s="3" t="s">
        <v>8960</v>
      </c>
      <c r="F28" s="1">
        <v>204121832</v>
      </c>
      <c r="H28" s="7" t="s">
        <v>3612</v>
      </c>
      <c r="I28" s="1">
        <v>4538595192</v>
      </c>
      <c r="J28" s="8">
        <v>22</v>
      </c>
      <c r="L28" s="7" t="s">
        <v>3612</v>
      </c>
      <c r="M28" s="1">
        <f t="shared" si="2"/>
        <v>-4538595192</v>
      </c>
      <c r="N28">
        <v>22</v>
      </c>
      <c r="O28" s="18">
        <f>SUMIF(Spotify!U:U,Charts!L28,Spotify!Q:Q)/COUNTIF(Spotify!U:U,Charts!L28)</f>
        <v>207695.54545454544</v>
      </c>
      <c r="P28" t="str">
        <f t="shared" si="3"/>
        <v>03:27</v>
      </c>
      <c r="Q28" s="18">
        <f t="shared" si="6"/>
        <v>641941</v>
      </c>
      <c r="R28" s="8" t="str">
        <f t="shared" si="4"/>
        <v>10:41</v>
      </c>
      <c r="T28" s="7" t="s">
        <v>8250</v>
      </c>
      <c r="U28">
        <f>COUNTIFS(Spotify!$AA:$AA,Charts!$U$1,Spotify!$U:$U,Charts!T28)</f>
        <v>0</v>
      </c>
      <c r="V28">
        <f>COUNTIFS(Spotify!$AA:$AA,Charts!$V$1,Spotify!$U:$U,Charts!T28)</f>
        <v>0</v>
      </c>
      <c r="W28">
        <f>COUNTIFS(Spotify!$AA:$AA,Charts!$W$1,Spotify!$U:$U,Charts!T28)</f>
        <v>0</v>
      </c>
      <c r="X28">
        <f>COUNTIFS(Spotify!$AA:$AA,Charts!$X$1,Spotify!$U:$U,Charts!T28)</f>
        <v>0</v>
      </c>
      <c r="Y28">
        <f>COUNTIFS(Spotify!$AA:$AA,Charts!$Y$1,Spotify!$U:$U,Charts!T28)</f>
        <v>0</v>
      </c>
      <c r="Z28">
        <f>COUNTIFS(Spotify!$AA:$AA,Charts!$Z$1,Spotify!$U:$U,Charts!T28)</f>
        <v>0</v>
      </c>
      <c r="AA28">
        <f>COUNTIFS(Spotify!$AA:$AA,Charts!$AA$1,Spotify!$U:$U,Charts!T28)</f>
        <v>1</v>
      </c>
      <c r="AB28">
        <f>COUNTIFS(Spotify!$AA:$AA,Charts!$AB$1,Spotify!$U:$U,Charts!T28)</f>
        <v>0</v>
      </c>
      <c r="AC28">
        <f>COUNTIFS(Spotify!$AA:$AA,Charts!$AC$1,Spotify!$U:$U,Charts!T28)</f>
        <v>0</v>
      </c>
      <c r="AD28">
        <f>COUNTIFS(Spotify!$AA:$AA,Charts!$AD$1,Spotify!$U:$U,Charts!T28)</f>
        <v>0</v>
      </c>
      <c r="AE28">
        <f>COUNTIFS(Spotify!$AA:$AA,Charts!$AE$1,Spotify!$U:$U,Charts!T28)</f>
        <v>0</v>
      </c>
      <c r="AF28" s="8">
        <f>COUNTIFS(Spotify!$AA:$AA,Charts!$AF$1,Spotify!$U:$U,Charts!T28)</f>
        <v>0</v>
      </c>
      <c r="AH28" s="7" t="s">
        <v>8250</v>
      </c>
      <c r="AI28">
        <f>SUMIFS(Spotify!O:O,Spotify!U:U,Charts!AH28)/COUNTIFS(Spotify!U:U,Charts!AH28)</f>
        <v>-4793</v>
      </c>
      <c r="AJ28" s="18">
        <f>SUMIF(Spotify!U:U,Charts!AH28,Spotify!P:P)/COUNTIF(Spotify!U:U,Charts!AH28)</f>
        <v>115728</v>
      </c>
      <c r="AK28" s="18">
        <f>SUMIF(Spotify!U:U,Charts!AH28,Spotify!R:R)/COUNTIF(Spotify!U:U,Charts!AH28)</f>
        <v>4</v>
      </c>
      <c r="AL28" s="18">
        <f>SUMIF(Spotify!U:U,Charts!AH28,Spotify!J:J)/COUNTIF(Spotify!U:U,Charts!AH28)</f>
        <v>133</v>
      </c>
      <c r="AM28" s="18">
        <f>SUMIF(Spotify!U:U,Charts!AH28,Spotify!H:H)/COUNTIF(Spotify!U:U,Charts!AH28)</f>
        <v>574</v>
      </c>
      <c r="AN28" s="28">
        <f>SUMIF(Spotify!U:U,Charts!AH28,Spotify!I:I)/COUNTIF(Spotify!U:U,Charts!AH28)</f>
        <v>913</v>
      </c>
      <c r="AR28" s="47"/>
      <c r="AS28" t="s">
        <v>439</v>
      </c>
      <c r="AT28" s="28">
        <f t="shared" si="12"/>
        <v>565.27659574468089</v>
      </c>
    </row>
    <row r="29" spans="1:46" x14ac:dyDescent="0.25">
      <c r="A29" s="3" t="s">
        <v>17851</v>
      </c>
      <c r="B29" s="1">
        <v>461769872</v>
      </c>
      <c r="C29" s="1">
        <v>1</v>
      </c>
      <c r="D29" s="1"/>
      <c r="E29" s="3" t="s">
        <v>496</v>
      </c>
      <c r="F29" s="1">
        <v>447779091</v>
      </c>
      <c r="H29" s="7" t="s">
        <v>125</v>
      </c>
      <c r="I29" s="1">
        <v>4457227940</v>
      </c>
      <c r="J29" s="8">
        <v>82</v>
      </c>
      <c r="L29" s="7" t="s">
        <v>125</v>
      </c>
      <c r="M29" s="1">
        <f t="shared" si="2"/>
        <v>-4457227940</v>
      </c>
      <c r="N29">
        <v>82</v>
      </c>
      <c r="O29" s="18">
        <f>SUMIF(Spotify!U:U,Charts!L29,Spotify!Q:Q)/COUNTIF(Spotify!U:U,Charts!L29)</f>
        <v>219983.45121951221</v>
      </c>
      <c r="P29" t="str">
        <f t="shared" si="3"/>
        <v>03:39</v>
      </c>
      <c r="Q29" s="18">
        <f t="shared" si="6"/>
        <v>641941</v>
      </c>
      <c r="R29" s="8" t="str">
        <f t="shared" si="4"/>
        <v>10:41</v>
      </c>
      <c r="T29" s="7" t="s">
        <v>17851</v>
      </c>
      <c r="U29">
        <f>COUNTIFS(Spotify!$AA:$AA,Charts!$U$1,Spotify!$U:$U,Charts!T29)</f>
        <v>0</v>
      </c>
      <c r="V29">
        <f>COUNTIFS(Spotify!$AA:$AA,Charts!$V$1,Spotify!$U:$U,Charts!T29)</f>
        <v>0</v>
      </c>
      <c r="W29">
        <f>COUNTIFS(Spotify!$AA:$AA,Charts!$W$1,Spotify!$U:$U,Charts!T29)</f>
        <v>0</v>
      </c>
      <c r="X29">
        <f>COUNTIFS(Spotify!$AA:$AA,Charts!$X$1,Spotify!$U:$U,Charts!T29)</f>
        <v>0</v>
      </c>
      <c r="Y29">
        <f>COUNTIFS(Spotify!$AA:$AA,Charts!$Y$1,Spotify!$U:$U,Charts!T29)</f>
        <v>0</v>
      </c>
      <c r="Z29">
        <f>COUNTIFS(Spotify!$AA:$AA,Charts!$Z$1,Spotify!$U:$U,Charts!T29)</f>
        <v>0</v>
      </c>
      <c r="AA29">
        <f>COUNTIFS(Spotify!$AA:$AA,Charts!$AA$1,Spotify!$U:$U,Charts!T29)</f>
        <v>0</v>
      </c>
      <c r="AB29">
        <f>COUNTIFS(Spotify!$AA:$AA,Charts!$AB$1,Spotify!$U:$U,Charts!T29)</f>
        <v>0</v>
      </c>
      <c r="AC29">
        <f>COUNTIFS(Spotify!$AA:$AA,Charts!$AC$1,Spotify!$U:$U,Charts!T29)</f>
        <v>0</v>
      </c>
      <c r="AD29">
        <f>COUNTIFS(Spotify!$AA:$AA,Charts!$AD$1,Spotify!$U:$U,Charts!T29)</f>
        <v>0</v>
      </c>
      <c r="AE29">
        <f>COUNTIFS(Spotify!$AA:$AA,Charts!$AE$1,Spotify!$U:$U,Charts!T29)</f>
        <v>0</v>
      </c>
      <c r="AF29" s="8">
        <f>COUNTIFS(Spotify!$AA:$AA,Charts!$AF$1,Spotify!$U:$U,Charts!T29)</f>
        <v>1</v>
      </c>
      <c r="AH29" s="7" t="s">
        <v>17851</v>
      </c>
      <c r="AI29">
        <f>SUMIFS(Spotify!O:O,Spotify!U:U,Charts!AH29)/COUNTIFS(Spotify!U:U,Charts!AH29)</f>
        <v>-8262</v>
      </c>
      <c r="AJ29" s="18">
        <f>SUMIF(Spotify!U:U,Charts!AH29,Spotify!P:P)/COUNTIF(Spotify!U:U,Charts!AH29)</f>
        <v>124927</v>
      </c>
      <c r="AK29" s="18">
        <f>SUMIF(Spotify!U:U,Charts!AH29,Spotify!R:R)/COUNTIF(Spotify!U:U,Charts!AH29)</f>
        <v>40</v>
      </c>
      <c r="AL29" s="18">
        <f>SUMIF(Spotify!U:U,Charts!AH29,Spotify!J:J)/COUNTIF(Spotify!U:U,Charts!AH29)</f>
        <v>886</v>
      </c>
      <c r="AM29" s="18">
        <f>SUMIF(Spotify!U:U,Charts!AH29,Spotify!H:H)/COUNTIF(Spotify!U:U,Charts!AH29)</f>
        <v>854</v>
      </c>
      <c r="AN29" s="28">
        <f>SUMIF(Spotify!U:U,Charts!AH29,Spotify!I:I)/COUNTIF(Spotify!U:U,Charts!AH29)</f>
        <v>806</v>
      </c>
      <c r="AR29" s="48"/>
      <c r="AS29" s="24" t="s">
        <v>112</v>
      </c>
      <c r="AT29" s="29">
        <f t="shared" si="12"/>
        <v>560.26499999999999</v>
      </c>
    </row>
    <row r="30" spans="1:46" x14ac:dyDescent="0.25">
      <c r="A30" s="3" t="s">
        <v>649</v>
      </c>
      <c r="B30" s="1">
        <v>3183743138</v>
      </c>
      <c r="C30" s="1">
        <v>29</v>
      </c>
      <c r="D30" s="1"/>
      <c r="E30" s="3" t="s">
        <v>12005</v>
      </c>
      <c r="F30" s="1">
        <v>11447190</v>
      </c>
      <c r="H30" s="7" t="s">
        <v>1619</v>
      </c>
      <c r="I30" s="1">
        <v>4440350583</v>
      </c>
      <c r="J30" s="8">
        <v>32</v>
      </c>
      <c r="L30" s="7" t="s">
        <v>1619</v>
      </c>
      <c r="M30" s="1">
        <f t="shared" si="2"/>
        <v>-4440350583</v>
      </c>
      <c r="N30">
        <v>32</v>
      </c>
      <c r="O30" s="18">
        <f>SUMIF(Spotify!U:U,Charts!L30,Spotify!Q:Q)/COUNTIF(Spotify!U:U,Charts!L30)</f>
        <v>207905.8125</v>
      </c>
      <c r="P30" t="str">
        <f t="shared" si="3"/>
        <v>03:27</v>
      </c>
      <c r="Q30" s="18">
        <f t="shared" si="6"/>
        <v>641941</v>
      </c>
      <c r="R30" s="8" t="str">
        <f t="shared" si="4"/>
        <v>10:41</v>
      </c>
      <c r="T30" s="7" t="s">
        <v>649</v>
      </c>
      <c r="U30">
        <f>COUNTIFS(Spotify!$AA:$AA,Charts!$U$1,Spotify!$U:$U,Charts!T30)</f>
        <v>2</v>
      </c>
      <c r="V30">
        <f>COUNTIFS(Spotify!$AA:$AA,Charts!$V$1,Spotify!$U:$U,Charts!T30)</f>
        <v>2</v>
      </c>
      <c r="W30">
        <f>COUNTIFS(Spotify!$AA:$AA,Charts!$W$1,Spotify!$U:$U,Charts!T30)</f>
        <v>1</v>
      </c>
      <c r="X30">
        <f>COUNTIFS(Spotify!$AA:$AA,Charts!$X$1,Spotify!$U:$U,Charts!T30)</f>
        <v>2</v>
      </c>
      <c r="Y30">
        <f>COUNTIFS(Spotify!$AA:$AA,Charts!$Y$1,Spotify!$U:$U,Charts!T30)</f>
        <v>2</v>
      </c>
      <c r="Z30">
        <f>COUNTIFS(Spotify!$AA:$AA,Charts!$Z$1,Spotify!$U:$U,Charts!T30)</f>
        <v>7</v>
      </c>
      <c r="AA30">
        <f>COUNTIFS(Spotify!$AA:$AA,Charts!$AA$1,Spotify!$U:$U,Charts!T30)</f>
        <v>2</v>
      </c>
      <c r="AB30">
        <f>COUNTIFS(Spotify!$AA:$AA,Charts!$AB$1,Spotify!$U:$U,Charts!T30)</f>
        <v>1</v>
      </c>
      <c r="AC30">
        <f>COUNTIFS(Spotify!$AA:$AA,Charts!$AC$1,Spotify!$U:$U,Charts!T30)</f>
        <v>3</v>
      </c>
      <c r="AD30">
        <f>COUNTIFS(Spotify!$AA:$AA,Charts!$AD$1,Spotify!$U:$U,Charts!T30)</f>
        <v>4</v>
      </c>
      <c r="AE30">
        <f>COUNTIFS(Spotify!$AA:$AA,Charts!$AE$1,Spotify!$U:$U,Charts!T30)</f>
        <v>3</v>
      </c>
      <c r="AF30" s="8">
        <f>COUNTIFS(Spotify!$AA:$AA,Charts!$AF$1,Spotify!$U:$U,Charts!T30)</f>
        <v>0</v>
      </c>
      <c r="AH30" s="7" t="s">
        <v>649</v>
      </c>
      <c r="AI30">
        <f>SUMIFS(Spotify!O:O,Spotify!U:U,Charts!AH30)/COUNTIFS(Spotify!U:U,Charts!AH30)</f>
        <v>-6320.8620689655172</v>
      </c>
      <c r="AJ30" s="18">
        <f>SUMIF(Spotify!U:U,Charts!AH30,Spotify!P:P)/COUNTIF(Spotify!U:U,Charts!AH30)</f>
        <v>116145.89655172414</v>
      </c>
      <c r="AK30" s="18">
        <f>SUMIF(Spotify!U:U,Charts!AH30,Spotify!R:R)/COUNTIF(Spotify!U:U,Charts!AH30)</f>
        <v>11.862068965517242</v>
      </c>
      <c r="AL30" s="18">
        <f>SUMIF(Spotify!U:U,Charts!AH30,Spotify!J:J)/COUNTIF(Spotify!U:U,Charts!AH30)</f>
        <v>343.27586206896552</v>
      </c>
      <c r="AM30" s="18">
        <f>SUMIF(Spotify!U:U,Charts!AH30,Spotify!H:H)/COUNTIF(Spotify!U:U,Charts!AH30)</f>
        <v>477.37931034482756</v>
      </c>
      <c r="AN30" s="28">
        <f>SUMIF(Spotify!U:U,Charts!AH30,Spotify!I:I)/COUNTIF(Spotify!U:U,Charts!AH30)</f>
        <v>383.41379310344826</v>
      </c>
    </row>
    <row r="31" spans="1:46" x14ac:dyDescent="0.25">
      <c r="A31" s="3" t="s">
        <v>10165</v>
      </c>
      <c r="B31" s="1">
        <v>77475802</v>
      </c>
      <c r="C31" s="1">
        <v>1</v>
      </c>
      <c r="D31" s="1"/>
      <c r="E31" s="3" t="s">
        <v>6843</v>
      </c>
      <c r="F31" s="1">
        <v>79594997</v>
      </c>
      <c r="H31" s="7" t="s">
        <v>545</v>
      </c>
      <c r="I31" s="1">
        <v>4343498268</v>
      </c>
      <c r="J31" s="8">
        <v>16</v>
      </c>
      <c r="L31" s="7" t="s">
        <v>545</v>
      </c>
      <c r="M31" s="1">
        <f t="shared" si="2"/>
        <v>-4343498268</v>
      </c>
      <c r="N31">
        <v>16</v>
      </c>
      <c r="O31" s="18">
        <f>SUMIF(Spotify!U:U,Charts!L31,Spotify!Q:Q)/COUNTIF(Spotify!U:U,Charts!L31)</f>
        <v>216563.5</v>
      </c>
      <c r="P31" t="str">
        <f t="shared" si="3"/>
        <v>03:36</v>
      </c>
      <c r="Q31" s="18">
        <f t="shared" si="6"/>
        <v>641941</v>
      </c>
      <c r="R31" s="8" t="str">
        <f t="shared" si="4"/>
        <v>10:41</v>
      </c>
      <c r="T31" s="7" t="s">
        <v>10165</v>
      </c>
      <c r="U31">
        <f>COUNTIFS(Spotify!$AA:$AA,Charts!$U$1,Spotify!$U:$U,Charts!T31)</f>
        <v>0</v>
      </c>
      <c r="V31">
        <f>COUNTIFS(Spotify!$AA:$AA,Charts!$V$1,Spotify!$U:$U,Charts!T31)</f>
        <v>0</v>
      </c>
      <c r="W31">
        <f>COUNTIFS(Spotify!$AA:$AA,Charts!$W$1,Spotify!$U:$U,Charts!T31)</f>
        <v>0</v>
      </c>
      <c r="X31">
        <f>COUNTIFS(Spotify!$AA:$AA,Charts!$X$1,Spotify!$U:$U,Charts!T31)</f>
        <v>0</v>
      </c>
      <c r="Y31">
        <f>COUNTIFS(Spotify!$AA:$AA,Charts!$Y$1,Spotify!$U:$U,Charts!T31)</f>
        <v>0</v>
      </c>
      <c r="Z31">
        <f>COUNTIFS(Spotify!$AA:$AA,Charts!$Z$1,Spotify!$U:$U,Charts!T31)</f>
        <v>1</v>
      </c>
      <c r="AA31">
        <f>COUNTIFS(Spotify!$AA:$AA,Charts!$AA$1,Spotify!$U:$U,Charts!T31)</f>
        <v>0</v>
      </c>
      <c r="AB31">
        <f>COUNTIFS(Spotify!$AA:$AA,Charts!$AB$1,Spotify!$U:$U,Charts!T31)</f>
        <v>0</v>
      </c>
      <c r="AC31">
        <f>COUNTIFS(Spotify!$AA:$AA,Charts!$AC$1,Spotify!$U:$U,Charts!T31)</f>
        <v>0</v>
      </c>
      <c r="AD31">
        <f>COUNTIFS(Spotify!$AA:$AA,Charts!$AD$1,Spotify!$U:$U,Charts!T31)</f>
        <v>0</v>
      </c>
      <c r="AE31">
        <f>COUNTIFS(Spotify!$AA:$AA,Charts!$AE$1,Spotify!$U:$U,Charts!T31)</f>
        <v>0</v>
      </c>
      <c r="AF31" s="8">
        <f>COUNTIFS(Spotify!$AA:$AA,Charts!$AF$1,Spotify!$U:$U,Charts!T31)</f>
        <v>0</v>
      </c>
      <c r="AH31" s="7" t="s">
        <v>10165</v>
      </c>
      <c r="AI31">
        <f>SUMIFS(Spotify!O:O,Spotify!U:U,Charts!AH31)/COUNTIFS(Spotify!U:U,Charts!AH31)</f>
        <v>-10045</v>
      </c>
      <c r="AJ31" s="18">
        <f>SUMIF(Spotify!U:U,Charts!AH31,Spotify!P:P)/COUNTIF(Spotify!U:U,Charts!AH31)</f>
        <v>79588</v>
      </c>
      <c r="AK31" s="18">
        <f>SUMIF(Spotify!U:U,Charts!AH31,Spotify!R:R)/COUNTIF(Spotify!U:U,Charts!AH31)</f>
        <v>10</v>
      </c>
      <c r="AL31" s="18">
        <f>SUMIF(Spotify!U:U,Charts!AH31,Spotify!J:J)/COUNTIF(Spotify!U:U,Charts!AH31)</f>
        <v>255</v>
      </c>
      <c r="AM31" s="18">
        <f>SUMIF(Spotify!U:U,Charts!AH31,Spotify!H:H)/COUNTIF(Spotify!U:U,Charts!AH31)</f>
        <v>393</v>
      </c>
      <c r="AN31" s="28">
        <f>SUMIF(Spotify!U:U,Charts!AH31,Spotify!I:I)/COUNTIF(Spotify!U:U,Charts!AH31)</f>
        <v>433</v>
      </c>
      <c r="AR31" s="43" t="s">
        <v>18318</v>
      </c>
      <c r="AS31" s="30" t="str">
        <f>IF(Dashboard!$H$21="","Mean",Dashboard!$H$21)</f>
        <v>Beyoncé</v>
      </c>
      <c r="AT31" s="31">
        <f>IF(AS31="Mean",AVERAGE(AN:AN),IF(OR($AS$1=AS32,$AS$1=AS33,$AS$1,$AS$1=AS34,$AS$1=AS35),VLOOKUP($AS$1,$AH$1:$AN$1264,7,0),VLOOKUP($AS$1,$AH$1:$AN$1264,7,0)))</f>
        <v>594.69230769230774</v>
      </c>
    </row>
    <row r="32" spans="1:46" x14ac:dyDescent="0.25">
      <c r="A32" s="3" t="s">
        <v>9650</v>
      </c>
      <c r="B32" s="1">
        <v>31941317</v>
      </c>
      <c r="C32" s="1">
        <v>2</v>
      </c>
      <c r="D32" s="1"/>
      <c r="E32" s="3" t="s">
        <v>10911</v>
      </c>
      <c r="F32" s="1">
        <v>141083480</v>
      </c>
      <c r="H32" s="7" t="s">
        <v>3362</v>
      </c>
      <c r="I32" s="1">
        <v>4302145014</v>
      </c>
      <c r="J32" s="8">
        <v>17</v>
      </c>
      <c r="L32" s="7" t="s">
        <v>3362</v>
      </c>
      <c r="M32" s="1">
        <f t="shared" si="2"/>
        <v>-4302145014</v>
      </c>
      <c r="N32">
        <v>17</v>
      </c>
      <c r="O32" s="18">
        <f>SUMIF(Spotify!U:U,Charts!L32,Spotify!Q:Q)/COUNTIF(Spotify!U:U,Charts!L32)</f>
        <v>177309.64705882352</v>
      </c>
      <c r="P32" t="str">
        <f t="shared" si="3"/>
        <v>02:57</v>
      </c>
      <c r="Q32" s="18">
        <f t="shared" si="6"/>
        <v>641941</v>
      </c>
      <c r="R32" s="8" t="str">
        <f t="shared" si="4"/>
        <v>10:41</v>
      </c>
      <c r="T32" s="7" t="s">
        <v>9650</v>
      </c>
      <c r="U32">
        <f>COUNTIFS(Spotify!$AA:$AA,Charts!$U$1,Spotify!$U:$U,Charts!T32)</f>
        <v>0</v>
      </c>
      <c r="V32">
        <f>COUNTIFS(Spotify!$AA:$AA,Charts!$V$1,Spotify!$U:$U,Charts!T32)</f>
        <v>0</v>
      </c>
      <c r="W32">
        <f>COUNTIFS(Spotify!$AA:$AA,Charts!$W$1,Spotify!$U:$U,Charts!T32)</f>
        <v>0</v>
      </c>
      <c r="X32">
        <f>COUNTIFS(Spotify!$AA:$AA,Charts!$X$1,Spotify!$U:$U,Charts!T32)</f>
        <v>0</v>
      </c>
      <c r="Y32">
        <f>COUNTIFS(Spotify!$AA:$AA,Charts!$Y$1,Spotify!$U:$U,Charts!T32)</f>
        <v>0</v>
      </c>
      <c r="Z32">
        <f>COUNTIFS(Spotify!$AA:$AA,Charts!$Z$1,Spotify!$U:$U,Charts!T32)</f>
        <v>0</v>
      </c>
      <c r="AA32">
        <f>COUNTIFS(Spotify!$AA:$AA,Charts!$AA$1,Spotify!$U:$U,Charts!T32)</f>
        <v>1</v>
      </c>
      <c r="AB32">
        <f>COUNTIFS(Spotify!$AA:$AA,Charts!$AB$1,Spotify!$U:$U,Charts!T32)</f>
        <v>0</v>
      </c>
      <c r="AC32">
        <f>COUNTIFS(Spotify!$AA:$AA,Charts!$AC$1,Spotify!$U:$U,Charts!T32)</f>
        <v>0</v>
      </c>
      <c r="AD32">
        <f>COUNTIFS(Spotify!$AA:$AA,Charts!$AD$1,Spotify!$U:$U,Charts!T32)</f>
        <v>1</v>
      </c>
      <c r="AE32">
        <f>COUNTIFS(Spotify!$AA:$AA,Charts!$AE$1,Spotify!$U:$U,Charts!T32)</f>
        <v>0</v>
      </c>
      <c r="AF32" s="8">
        <f>COUNTIFS(Spotify!$AA:$AA,Charts!$AF$1,Spotify!$U:$U,Charts!T32)</f>
        <v>0</v>
      </c>
      <c r="AH32" s="7" t="s">
        <v>9650</v>
      </c>
      <c r="AI32">
        <f>SUMIFS(Spotify!O:O,Spotify!U:U,Charts!AH32)/COUNTIFS(Spotify!U:U,Charts!AH32)</f>
        <v>-660.5</v>
      </c>
      <c r="AJ32" s="18">
        <f>SUMIF(Spotify!U:U,Charts!AH32,Spotify!P:P)/COUNTIF(Spotify!U:U,Charts!AH32)</f>
        <v>138987.5</v>
      </c>
      <c r="AK32" s="18">
        <f>SUMIF(Spotify!U:U,Charts!AH32,Spotify!R:R)/COUNTIF(Spotify!U:U,Charts!AH32)</f>
        <v>2</v>
      </c>
      <c r="AL32" s="18">
        <f>SUMIF(Spotify!U:U,Charts!AH32,Spotify!J:J)/COUNTIF(Spotify!U:U,Charts!AH32)</f>
        <v>273</v>
      </c>
      <c r="AM32" s="18">
        <f>SUMIF(Spotify!U:U,Charts!AH32,Spotify!H:H)/COUNTIF(Spotify!U:U,Charts!AH32)</f>
        <v>685.5</v>
      </c>
      <c r="AN32" s="28">
        <f>SUMIF(Spotify!U:U,Charts!AH32,Spotify!I:I)/COUNTIF(Spotify!U:U,Charts!AH32)</f>
        <v>875.5</v>
      </c>
      <c r="AR32" s="44"/>
      <c r="AS32" t="s">
        <v>624</v>
      </c>
      <c r="AT32" s="28">
        <f>VLOOKUP(AS32,$AH$1:$AN$12646,7,0)</f>
        <v>597.80555555555554</v>
      </c>
    </row>
    <row r="33" spans="1:46" x14ac:dyDescent="0.25">
      <c r="A33" s="3" t="s">
        <v>12374</v>
      </c>
      <c r="B33" s="1">
        <v>252796579</v>
      </c>
      <c r="C33" s="1">
        <v>1</v>
      </c>
      <c r="D33" s="1"/>
      <c r="E33" s="3" t="s">
        <v>924</v>
      </c>
      <c r="F33" s="1">
        <v>46584326</v>
      </c>
      <c r="H33" s="7" t="s">
        <v>4404</v>
      </c>
      <c r="I33" s="1">
        <v>4248861917</v>
      </c>
      <c r="J33" s="8">
        <v>34</v>
      </c>
      <c r="L33" s="7" t="s">
        <v>4404</v>
      </c>
      <c r="M33" s="1">
        <f t="shared" si="2"/>
        <v>-4248861917</v>
      </c>
      <c r="N33">
        <v>34</v>
      </c>
      <c r="O33" s="18">
        <f>SUMIF(Spotify!U:U,Charts!L33,Spotify!Q:Q)/COUNTIF(Spotify!U:U,Charts!L33)</f>
        <v>187926.20588235295</v>
      </c>
      <c r="P33" t="str">
        <f t="shared" si="3"/>
        <v>03:07</v>
      </c>
      <c r="Q33" s="18">
        <f t="shared" si="6"/>
        <v>641941</v>
      </c>
      <c r="R33" s="8" t="str">
        <f t="shared" si="4"/>
        <v>10:41</v>
      </c>
      <c r="T33" s="7" t="s">
        <v>12374</v>
      </c>
      <c r="U33">
        <f>COUNTIFS(Spotify!$AA:$AA,Charts!$U$1,Spotify!$U:$U,Charts!T33)</f>
        <v>0</v>
      </c>
      <c r="V33">
        <f>COUNTIFS(Spotify!$AA:$AA,Charts!$V$1,Spotify!$U:$U,Charts!T33)</f>
        <v>0</v>
      </c>
      <c r="W33">
        <f>COUNTIFS(Spotify!$AA:$AA,Charts!$W$1,Spotify!$U:$U,Charts!T33)</f>
        <v>0</v>
      </c>
      <c r="X33">
        <f>COUNTIFS(Spotify!$AA:$AA,Charts!$X$1,Spotify!$U:$U,Charts!T33)</f>
        <v>0</v>
      </c>
      <c r="Y33">
        <f>COUNTIFS(Spotify!$AA:$AA,Charts!$Y$1,Spotify!$U:$U,Charts!T33)</f>
        <v>0</v>
      </c>
      <c r="Z33">
        <f>COUNTIFS(Spotify!$AA:$AA,Charts!$Z$1,Spotify!$U:$U,Charts!T33)</f>
        <v>0</v>
      </c>
      <c r="AA33">
        <f>COUNTIFS(Spotify!$AA:$AA,Charts!$AA$1,Spotify!$U:$U,Charts!T33)</f>
        <v>0</v>
      </c>
      <c r="AB33">
        <f>COUNTIFS(Spotify!$AA:$AA,Charts!$AB$1,Spotify!$U:$U,Charts!T33)</f>
        <v>0</v>
      </c>
      <c r="AC33">
        <f>COUNTIFS(Spotify!$AA:$AA,Charts!$AC$1,Spotify!$U:$U,Charts!T33)</f>
        <v>0</v>
      </c>
      <c r="AD33">
        <f>COUNTIFS(Spotify!$AA:$AA,Charts!$AD$1,Spotify!$U:$U,Charts!T33)</f>
        <v>1</v>
      </c>
      <c r="AE33">
        <f>COUNTIFS(Spotify!$AA:$AA,Charts!$AE$1,Spotify!$U:$U,Charts!T33)</f>
        <v>0</v>
      </c>
      <c r="AF33" s="8">
        <f>COUNTIFS(Spotify!$AA:$AA,Charts!$AF$1,Spotify!$U:$U,Charts!T33)</f>
        <v>0</v>
      </c>
      <c r="AH33" s="7" t="s">
        <v>12374</v>
      </c>
      <c r="AI33">
        <f>SUMIFS(Spotify!O:O,Spotify!U:U,Charts!AH33)/COUNTIFS(Spotify!U:U,Charts!AH33)</f>
        <v>-4821</v>
      </c>
      <c r="AJ33" s="18">
        <f>SUMIF(Spotify!U:U,Charts!AH33,Spotify!P:P)/COUNTIF(Spotify!U:U,Charts!AH33)</f>
        <v>160018</v>
      </c>
      <c r="AK33" s="18">
        <f>SUMIF(Spotify!U:U,Charts!AH33,Spotify!R:R)/COUNTIF(Spotify!U:U,Charts!AH33)</f>
        <v>26</v>
      </c>
      <c r="AL33" s="18">
        <f>SUMIF(Spotify!U:U,Charts!AH33,Spotify!J:J)/COUNTIF(Spotify!U:U,Charts!AH33)</f>
        <v>195</v>
      </c>
      <c r="AM33" s="18">
        <f>SUMIF(Spotify!U:U,Charts!AH33,Spotify!H:H)/COUNTIF(Spotify!U:U,Charts!AH33)</f>
        <v>691</v>
      </c>
      <c r="AN33" s="28">
        <f>SUMIF(Spotify!U:U,Charts!AH33,Spotify!I:I)/COUNTIF(Spotify!U:U,Charts!AH33)</f>
        <v>708</v>
      </c>
      <c r="AR33" s="44"/>
      <c r="AS33" t="s">
        <v>633</v>
      </c>
      <c r="AT33" s="28">
        <f t="shared" ref="AT33:AT35" si="13">VLOOKUP(AS33,$AH$1:$AN$12646,7,0)</f>
        <v>574.87837837837833</v>
      </c>
    </row>
    <row r="34" spans="1:46" x14ac:dyDescent="0.25">
      <c r="A34" s="3" t="s">
        <v>1067</v>
      </c>
      <c r="B34" s="1">
        <v>119097751</v>
      </c>
      <c r="C34" s="1">
        <v>5</v>
      </c>
      <c r="D34" s="1"/>
      <c r="E34" s="3" t="s">
        <v>5247</v>
      </c>
      <c r="F34" s="1">
        <v>150211169</v>
      </c>
      <c r="H34" s="7" t="s">
        <v>1668</v>
      </c>
      <c r="I34" s="1">
        <v>4031270630</v>
      </c>
      <c r="J34" s="8">
        <v>39</v>
      </c>
      <c r="L34" s="7" t="s">
        <v>1668</v>
      </c>
      <c r="M34" s="1">
        <f t="shared" si="2"/>
        <v>-4031270630</v>
      </c>
      <c r="N34">
        <v>39</v>
      </c>
      <c r="O34" s="18">
        <f>SUMIF(Spotify!U:U,Charts!L34,Spotify!Q:Q)/COUNTIF(Spotify!U:U,Charts!L34)</f>
        <v>217191.25641025641</v>
      </c>
      <c r="P34" t="str">
        <f t="shared" si="3"/>
        <v>03:37</v>
      </c>
      <c r="Q34" s="18">
        <f t="shared" si="6"/>
        <v>641941</v>
      </c>
      <c r="R34" s="8" t="str">
        <f t="shared" si="4"/>
        <v>10:41</v>
      </c>
      <c r="T34" s="7" t="s">
        <v>1067</v>
      </c>
      <c r="U34">
        <f>COUNTIFS(Spotify!$AA:$AA,Charts!$U$1,Spotify!$U:$U,Charts!T34)</f>
        <v>0</v>
      </c>
      <c r="V34">
        <f>COUNTIFS(Spotify!$AA:$AA,Charts!$V$1,Spotify!$U:$U,Charts!T34)</f>
        <v>0</v>
      </c>
      <c r="W34">
        <f>COUNTIFS(Spotify!$AA:$AA,Charts!$W$1,Spotify!$U:$U,Charts!T34)</f>
        <v>0</v>
      </c>
      <c r="X34">
        <f>COUNTIFS(Spotify!$AA:$AA,Charts!$X$1,Spotify!$U:$U,Charts!T34)</f>
        <v>0</v>
      </c>
      <c r="Y34">
        <f>COUNTIFS(Spotify!$AA:$AA,Charts!$Y$1,Spotify!$U:$U,Charts!T34)</f>
        <v>0</v>
      </c>
      <c r="Z34">
        <f>COUNTIFS(Spotify!$AA:$AA,Charts!$Z$1,Spotify!$U:$U,Charts!T34)</f>
        <v>0</v>
      </c>
      <c r="AA34">
        <f>COUNTIFS(Spotify!$AA:$AA,Charts!$AA$1,Spotify!$U:$U,Charts!T34)</f>
        <v>0</v>
      </c>
      <c r="AB34">
        <f>COUNTIFS(Spotify!$AA:$AA,Charts!$AB$1,Spotify!$U:$U,Charts!T34)</f>
        <v>4</v>
      </c>
      <c r="AC34">
        <f>COUNTIFS(Spotify!$AA:$AA,Charts!$AC$1,Spotify!$U:$U,Charts!T34)</f>
        <v>1</v>
      </c>
      <c r="AD34">
        <f>COUNTIFS(Spotify!$AA:$AA,Charts!$AD$1,Spotify!$U:$U,Charts!T34)</f>
        <v>0</v>
      </c>
      <c r="AE34">
        <f>COUNTIFS(Spotify!$AA:$AA,Charts!$AE$1,Spotify!$U:$U,Charts!T34)</f>
        <v>0</v>
      </c>
      <c r="AF34" s="8">
        <f>COUNTIFS(Spotify!$AA:$AA,Charts!$AF$1,Spotify!$U:$U,Charts!T34)</f>
        <v>0</v>
      </c>
      <c r="AH34" s="7" t="s">
        <v>1067</v>
      </c>
      <c r="AI34">
        <f>SUMIFS(Spotify!O:O,Spotify!U:U,Charts!AH34)/COUNTIFS(Spotify!U:U,Charts!AH34)</f>
        <v>-4172</v>
      </c>
      <c r="AJ34" s="18">
        <f>SUMIF(Spotify!U:U,Charts!AH34,Spotify!P:P)/COUNTIF(Spotify!U:U,Charts!AH34)</f>
        <v>65229</v>
      </c>
      <c r="AK34" s="18">
        <f>SUMIF(Spotify!U:U,Charts!AH34,Spotify!R:R)/COUNTIF(Spotify!U:U,Charts!AH34)</f>
        <v>2.4</v>
      </c>
      <c r="AL34" s="18">
        <f>SUMIF(Spotify!U:U,Charts!AH34,Spotify!J:J)/COUNTIF(Spotify!U:U,Charts!AH34)</f>
        <v>526.79999999999995</v>
      </c>
      <c r="AM34" s="18">
        <f>SUMIF(Spotify!U:U,Charts!AH34,Spotify!H:H)/COUNTIF(Spotify!U:U,Charts!AH34)</f>
        <v>506.2</v>
      </c>
      <c r="AN34" s="28">
        <f>SUMIF(Spotify!U:U,Charts!AH34,Spotify!I:I)/COUNTIF(Spotify!U:U,Charts!AH34)</f>
        <v>716.2</v>
      </c>
      <c r="AR34" s="44"/>
      <c r="AS34" t="s">
        <v>439</v>
      </c>
      <c r="AT34" s="28">
        <f t="shared" si="13"/>
        <v>571.95744680851067</v>
      </c>
    </row>
    <row r="35" spans="1:46" x14ac:dyDescent="0.25">
      <c r="A35" s="3" t="s">
        <v>7124</v>
      </c>
      <c r="B35" s="1">
        <v>261777805</v>
      </c>
      <c r="C35" s="1">
        <v>1</v>
      </c>
      <c r="D35" s="1"/>
      <c r="E35" s="3" t="s">
        <v>501</v>
      </c>
      <c r="F35" s="1">
        <v>2795080924</v>
      </c>
      <c r="H35" s="7" t="s">
        <v>5368</v>
      </c>
      <c r="I35" s="1">
        <v>4018144192</v>
      </c>
      <c r="J35" s="8">
        <v>18</v>
      </c>
      <c r="L35" s="7" t="s">
        <v>5368</v>
      </c>
      <c r="M35" s="1">
        <f t="shared" si="2"/>
        <v>-4018144192</v>
      </c>
      <c r="N35">
        <v>18</v>
      </c>
      <c r="O35" s="18">
        <f>SUMIF(Spotify!U:U,Charts!L35,Spotify!Q:Q)/COUNTIF(Spotify!U:U,Charts!L35)</f>
        <v>162665.11111111112</v>
      </c>
      <c r="P35" t="str">
        <f t="shared" si="3"/>
        <v>02:42</v>
      </c>
      <c r="Q35" s="18">
        <f t="shared" si="6"/>
        <v>641941</v>
      </c>
      <c r="R35" s="8" t="str">
        <f t="shared" si="4"/>
        <v>10:41</v>
      </c>
      <c r="T35" s="7" t="s">
        <v>7124</v>
      </c>
      <c r="U35">
        <f>COUNTIFS(Spotify!$AA:$AA,Charts!$U$1,Spotify!$U:$U,Charts!T35)</f>
        <v>0</v>
      </c>
      <c r="V35">
        <f>COUNTIFS(Spotify!$AA:$AA,Charts!$V$1,Spotify!$U:$U,Charts!T35)</f>
        <v>0</v>
      </c>
      <c r="W35">
        <f>COUNTIFS(Spotify!$AA:$AA,Charts!$W$1,Spotify!$U:$U,Charts!T35)</f>
        <v>0</v>
      </c>
      <c r="X35">
        <f>COUNTIFS(Spotify!$AA:$AA,Charts!$X$1,Spotify!$U:$U,Charts!T35)</f>
        <v>0</v>
      </c>
      <c r="Y35">
        <f>COUNTIFS(Spotify!$AA:$AA,Charts!$Y$1,Spotify!$U:$U,Charts!T35)</f>
        <v>0</v>
      </c>
      <c r="Z35">
        <f>COUNTIFS(Spotify!$AA:$AA,Charts!$Z$1,Spotify!$U:$U,Charts!T35)</f>
        <v>0</v>
      </c>
      <c r="AA35">
        <f>COUNTIFS(Spotify!$AA:$AA,Charts!$AA$1,Spotify!$U:$U,Charts!T35)</f>
        <v>1</v>
      </c>
      <c r="AB35">
        <f>COUNTIFS(Spotify!$AA:$AA,Charts!$AB$1,Spotify!$U:$U,Charts!T35)</f>
        <v>0</v>
      </c>
      <c r="AC35">
        <f>COUNTIFS(Spotify!$AA:$AA,Charts!$AC$1,Spotify!$U:$U,Charts!T35)</f>
        <v>0</v>
      </c>
      <c r="AD35">
        <f>COUNTIFS(Spotify!$AA:$AA,Charts!$AD$1,Spotify!$U:$U,Charts!T35)</f>
        <v>0</v>
      </c>
      <c r="AE35">
        <f>COUNTIFS(Spotify!$AA:$AA,Charts!$AE$1,Spotify!$U:$U,Charts!T35)</f>
        <v>0</v>
      </c>
      <c r="AF35" s="8">
        <f>COUNTIFS(Spotify!$AA:$AA,Charts!$AF$1,Spotify!$U:$U,Charts!T35)</f>
        <v>0</v>
      </c>
      <c r="AH35" s="7" t="s">
        <v>7124</v>
      </c>
      <c r="AI35">
        <f>SUMIFS(Spotify!O:O,Spotify!U:U,Charts!AH35)/COUNTIFS(Spotify!U:U,Charts!AH35)</f>
        <v>-7638</v>
      </c>
      <c r="AJ35" s="18">
        <f>SUMIF(Spotify!U:U,Charts!AH35,Spotify!P:P)/COUNTIF(Spotify!U:U,Charts!AH35)</f>
        <v>84412</v>
      </c>
      <c r="AK35" s="18">
        <f>SUMIF(Spotify!U:U,Charts!AH35,Spotify!R:R)/COUNTIF(Spotify!U:U,Charts!AH35)</f>
        <v>30</v>
      </c>
      <c r="AL35" s="18">
        <f>SUMIF(Spotify!U:U,Charts!AH35,Spotify!J:J)/COUNTIF(Spotify!U:U,Charts!AH35)</f>
        <v>54</v>
      </c>
      <c r="AM35" s="18">
        <f>SUMIF(Spotify!U:U,Charts!AH35,Spotify!H:H)/COUNTIF(Spotify!U:U,Charts!AH35)</f>
        <v>573</v>
      </c>
      <c r="AN35" s="28">
        <f>SUMIF(Spotify!U:U,Charts!AH35,Spotify!I:I)/COUNTIF(Spotify!U:U,Charts!AH35)</f>
        <v>902</v>
      </c>
      <c r="AR35" s="45"/>
      <c r="AS35" s="24" t="s">
        <v>112</v>
      </c>
      <c r="AT35" s="29">
        <f t="shared" si="13"/>
        <v>524.54</v>
      </c>
    </row>
    <row r="36" spans="1:46" x14ac:dyDescent="0.25">
      <c r="A36" s="3" t="s">
        <v>13911</v>
      </c>
      <c r="B36" s="1">
        <v>8209847</v>
      </c>
      <c r="C36" s="1">
        <v>1</v>
      </c>
      <c r="D36" s="1"/>
      <c r="E36" s="3" t="s">
        <v>2471</v>
      </c>
      <c r="F36" s="1">
        <v>691699631</v>
      </c>
      <c r="H36" s="7" t="s">
        <v>5553</v>
      </c>
      <c r="I36" s="1">
        <v>3874908987</v>
      </c>
      <c r="J36" s="8">
        <v>22</v>
      </c>
      <c r="L36" s="7" t="s">
        <v>5553</v>
      </c>
      <c r="M36" s="1">
        <f t="shared" si="2"/>
        <v>-3874908987</v>
      </c>
      <c r="N36">
        <v>22</v>
      </c>
      <c r="O36" s="18">
        <f>SUMIF(Spotify!U:U,Charts!L36,Spotify!Q:Q)/COUNTIF(Spotify!U:U,Charts!L36)</f>
        <v>218265.95454545456</v>
      </c>
      <c r="P36" t="str">
        <f t="shared" si="3"/>
        <v>03:38</v>
      </c>
      <c r="Q36" s="18">
        <f t="shared" si="6"/>
        <v>641941</v>
      </c>
      <c r="R36" s="8" t="str">
        <f t="shared" si="4"/>
        <v>10:41</v>
      </c>
      <c r="T36" s="7" t="s">
        <v>13911</v>
      </c>
      <c r="U36">
        <f>COUNTIFS(Spotify!$AA:$AA,Charts!$U$1,Spotify!$U:$U,Charts!T36)</f>
        <v>0</v>
      </c>
      <c r="V36">
        <f>COUNTIFS(Spotify!$AA:$AA,Charts!$V$1,Spotify!$U:$U,Charts!T36)</f>
        <v>0</v>
      </c>
      <c r="W36">
        <f>COUNTIFS(Spotify!$AA:$AA,Charts!$W$1,Spotify!$U:$U,Charts!T36)</f>
        <v>0</v>
      </c>
      <c r="X36">
        <f>COUNTIFS(Spotify!$AA:$AA,Charts!$X$1,Spotify!$U:$U,Charts!T36)</f>
        <v>0</v>
      </c>
      <c r="Y36">
        <f>COUNTIFS(Spotify!$AA:$AA,Charts!$Y$1,Spotify!$U:$U,Charts!T36)</f>
        <v>0</v>
      </c>
      <c r="Z36">
        <f>COUNTIFS(Spotify!$AA:$AA,Charts!$Z$1,Spotify!$U:$U,Charts!T36)</f>
        <v>0</v>
      </c>
      <c r="AA36">
        <f>COUNTIFS(Spotify!$AA:$AA,Charts!$AA$1,Spotify!$U:$U,Charts!T36)</f>
        <v>0</v>
      </c>
      <c r="AB36">
        <f>COUNTIFS(Spotify!$AA:$AA,Charts!$AB$1,Spotify!$U:$U,Charts!T36)</f>
        <v>0</v>
      </c>
      <c r="AC36">
        <f>COUNTIFS(Spotify!$AA:$AA,Charts!$AC$1,Spotify!$U:$U,Charts!T36)</f>
        <v>0</v>
      </c>
      <c r="AD36">
        <f>COUNTIFS(Spotify!$AA:$AA,Charts!$AD$1,Spotify!$U:$U,Charts!T36)</f>
        <v>0</v>
      </c>
      <c r="AE36">
        <f>COUNTIFS(Spotify!$AA:$AA,Charts!$AE$1,Spotify!$U:$U,Charts!T36)</f>
        <v>0</v>
      </c>
      <c r="AF36" s="8">
        <f>COUNTIFS(Spotify!$AA:$AA,Charts!$AF$1,Spotify!$U:$U,Charts!T36)</f>
        <v>1</v>
      </c>
      <c r="AH36" s="7" t="s">
        <v>13911</v>
      </c>
      <c r="AI36">
        <f>SUMIFS(Spotify!O:O,Spotify!U:U,Charts!AH36)/COUNTIFS(Spotify!U:U,Charts!AH36)</f>
        <v>-4627</v>
      </c>
      <c r="AJ36" s="18">
        <f>SUMIF(Spotify!U:U,Charts!AH36,Spotify!P:P)/COUNTIF(Spotify!U:U,Charts!AH36)</f>
        <v>172161</v>
      </c>
      <c r="AK36" s="18">
        <f>SUMIF(Spotify!U:U,Charts!AH36,Spotify!R:R)/COUNTIF(Spotify!U:U,Charts!AH36)</f>
        <v>2</v>
      </c>
      <c r="AL36" s="18">
        <f>SUMIF(Spotify!U:U,Charts!AH36,Spotify!J:J)/COUNTIF(Spotify!U:U,Charts!AH36)</f>
        <v>158</v>
      </c>
      <c r="AM36" s="18">
        <f>SUMIF(Spotify!U:U,Charts!AH36,Spotify!H:H)/COUNTIF(Spotify!U:U,Charts!AH36)</f>
        <v>691</v>
      </c>
      <c r="AN36" s="28">
        <f>SUMIF(Spotify!U:U,Charts!AH36,Spotify!I:I)/COUNTIF(Spotify!U:U,Charts!AH36)</f>
        <v>829</v>
      </c>
    </row>
    <row r="37" spans="1:46" x14ac:dyDescent="0.25">
      <c r="A37" s="3" t="s">
        <v>8744</v>
      </c>
      <c r="B37" s="1">
        <v>222210107</v>
      </c>
      <c r="C37" s="1">
        <v>1</v>
      </c>
      <c r="D37" s="1"/>
      <c r="E37" s="3" t="s">
        <v>16203</v>
      </c>
      <c r="F37" s="1">
        <v>25854909</v>
      </c>
      <c r="H37" s="7" t="s">
        <v>472</v>
      </c>
      <c r="I37" s="1">
        <v>3874085160</v>
      </c>
      <c r="J37" s="8">
        <v>33</v>
      </c>
      <c r="L37" s="7" t="s">
        <v>472</v>
      </c>
      <c r="M37" s="1">
        <f t="shared" si="2"/>
        <v>-3874085160</v>
      </c>
      <c r="N37">
        <v>33</v>
      </c>
      <c r="O37" s="18">
        <f>SUMIF(Spotify!U:U,Charts!L37,Spotify!Q:Q)/COUNTIF(Spotify!U:U,Charts!L37)</f>
        <v>208486.42424242425</v>
      </c>
      <c r="P37" t="str">
        <f t="shared" si="3"/>
        <v>03:28</v>
      </c>
      <c r="Q37" s="18">
        <f t="shared" si="6"/>
        <v>641941</v>
      </c>
      <c r="R37" s="8" t="str">
        <f t="shared" si="4"/>
        <v>10:41</v>
      </c>
      <c r="T37" s="7" t="s">
        <v>8744</v>
      </c>
      <c r="U37">
        <f>COUNTIFS(Spotify!$AA:$AA,Charts!$U$1,Spotify!$U:$U,Charts!T37)</f>
        <v>0</v>
      </c>
      <c r="V37">
        <f>COUNTIFS(Spotify!$AA:$AA,Charts!$V$1,Spotify!$U:$U,Charts!T37)</f>
        <v>0</v>
      </c>
      <c r="W37">
        <f>COUNTIFS(Spotify!$AA:$AA,Charts!$W$1,Spotify!$U:$U,Charts!T37)</f>
        <v>0</v>
      </c>
      <c r="X37">
        <f>COUNTIFS(Spotify!$AA:$AA,Charts!$X$1,Spotify!$U:$U,Charts!T37)</f>
        <v>0</v>
      </c>
      <c r="Y37">
        <f>COUNTIFS(Spotify!$AA:$AA,Charts!$Y$1,Spotify!$U:$U,Charts!T37)</f>
        <v>0</v>
      </c>
      <c r="Z37">
        <f>COUNTIFS(Spotify!$AA:$AA,Charts!$Z$1,Spotify!$U:$U,Charts!T37)</f>
        <v>1</v>
      </c>
      <c r="AA37">
        <f>COUNTIFS(Spotify!$AA:$AA,Charts!$AA$1,Spotify!$U:$U,Charts!T37)</f>
        <v>0</v>
      </c>
      <c r="AB37">
        <f>COUNTIFS(Spotify!$AA:$AA,Charts!$AB$1,Spotify!$U:$U,Charts!T37)</f>
        <v>0</v>
      </c>
      <c r="AC37">
        <f>COUNTIFS(Spotify!$AA:$AA,Charts!$AC$1,Spotify!$U:$U,Charts!T37)</f>
        <v>0</v>
      </c>
      <c r="AD37">
        <f>COUNTIFS(Spotify!$AA:$AA,Charts!$AD$1,Spotify!$U:$U,Charts!T37)</f>
        <v>0</v>
      </c>
      <c r="AE37">
        <f>COUNTIFS(Spotify!$AA:$AA,Charts!$AE$1,Spotify!$U:$U,Charts!T37)</f>
        <v>0</v>
      </c>
      <c r="AF37" s="8">
        <f>COUNTIFS(Spotify!$AA:$AA,Charts!$AF$1,Spotify!$U:$U,Charts!T37)</f>
        <v>0</v>
      </c>
      <c r="AH37" s="7" t="s">
        <v>8744</v>
      </c>
      <c r="AI37">
        <f>SUMIFS(Spotify!O:O,Spotify!U:U,Charts!AH37)/COUNTIFS(Spotify!U:U,Charts!AH37)</f>
        <v>-4518</v>
      </c>
      <c r="AJ37" s="18">
        <f>SUMIF(Spotify!U:U,Charts!AH37,Spotify!P:P)/COUNTIF(Spotify!U:U,Charts!AH37)</f>
        <v>12398</v>
      </c>
      <c r="AK37" s="18">
        <f>SUMIF(Spotify!U:U,Charts!AH37,Spotify!R:R)/COUNTIF(Spotify!U:U,Charts!AH37)</f>
        <v>33</v>
      </c>
      <c r="AL37" s="18">
        <f>SUMIF(Spotify!U:U,Charts!AH37,Spotify!J:J)/COUNTIF(Spotify!U:U,Charts!AH37)</f>
        <v>429</v>
      </c>
      <c r="AM37" s="18">
        <f>SUMIF(Spotify!U:U,Charts!AH37,Spotify!H:H)/COUNTIF(Spotify!U:U,Charts!AH37)</f>
        <v>673</v>
      </c>
      <c r="AN37" s="28">
        <f>SUMIF(Spotify!U:U,Charts!AH37,Spotify!I:I)/COUNTIF(Spotify!U:U,Charts!AH37)</f>
        <v>637</v>
      </c>
    </row>
    <row r="38" spans="1:46" x14ac:dyDescent="0.25">
      <c r="A38" s="3" t="s">
        <v>17852</v>
      </c>
      <c r="B38" s="1">
        <v>5494500</v>
      </c>
      <c r="C38" s="1">
        <v>1</v>
      </c>
      <c r="D38" s="1"/>
      <c r="E38" s="3" t="s">
        <v>10936</v>
      </c>
      <c r="F38" s="1">
        <v>54188571</v>
      </c>
      <c r="H38" s="7" t="s">
        <v>463</v>
      </c>
      <c r="I38" s="1">
        <v>3821460227</v>
      </c>
      <c r="J38" s="8">
        <v>43</v>
      </c>
      <c r="L38" s="7" t="s">
        <v>463</v>
      </c>
      <c r="M38" s="1">
        <f t="shared" si="2"/>
        <v>-3821460227</v>
      </c>
      <c r="N38">
        <v>43</v>
      </c>
      <c r="O38" s="18">
        <f>SUMIF(Spotify!U:U,Charts!L38,Spotify!Q:Q)/COUNTIF(Spotify!U:U,Charts!L38)</f>
        <v>242432.06976744186</v>
      </c>
      <c r="P38" t="str">
        <f t="shared" si="3"/>
        <v>04:02</v>
      </c>
      <c r="Q38" s="18">
        <f t="shared" si="6"/>
        <v>641941</v>
      </c>
      <c r="R38" s="8" t="str">
        <f t="shared" si="4"/>
        <v>10:41</v>
      </c>
      <c r="T38" s="7" t="s">
        <v>17852</v>
      </c>
      <c r="U38">
        <f>COUNTIFS(Spotify!$AA:$AA,Charts!$U$1,Spotify!$U:$U,Charts!T38)</f>
        <v>0</v>
      </c>
      <c r="V38">
        <f>COUNTIFS(Spotify!$AA:$AA,Charts!$V$1,Spotify!$U:$U,Charts!T38)</f>
        <v>0</v>
      </c>
      <c r="W38">
        <f>COUNTIFS(Spotify!$AA:$AA,Charts!$W$1,Spotify!$U:$U,Charts!T38)</f>
        <v>0</v>
      </c>
      <c r="X38">
        <f>COUNTIFS(Spotify!$AA:$AA,Charts!$X$1,Spotify!$U:$U,Charts!T38)</f>
        <v>0</v>
      </c>
      <c r="Y38">
        <f>COUNTIFS(Spotify!$AA:$AA,Charts!$Y$1,Spotify!$U:$U,Charts!T38)</f>
        <v>0</v>
      </c>
      <c r="Z38">
        <f>COUNTIFS(Spotify!$AA:$AA,Charts!$Z$1,Spotify!$U:$U,Charts!T38)</f>
        <v>0</v>
      </c>
      <c r="AA38">
        <f>COUNTIFS(Spotify!$AA:$AA,Charts!$AA$1,Spotify!$U:$U,Charts!T38)</f>
        <v>1</v>
      </c>
      <c r="AB38">
        <f>COUNTIFS(Spotify!$AA:$AA,Charts!$AB$1,Spotify!$U:$U,Charts!T38)</f>
        <v>0</v>
      </c>
      <c r="AC38">
        <f>COUNTIFS(Spotify!$AA:$AA,Charts!$AC$1,Spotify!$U:$U,Charts!T38)</f>
        <v>0</v>
      </c>
      <c r="AD38">
        <f>COUNTIFS(Spotify!$AA:$AA,Charts!$AD$1,Spotify!$U:$U,Charts!T38)</f>
        <v>0</v>
      </c>
      <c r="AE38">
        <f>COUNTIFS(Spotify!$AA:$AA,Charts!$AE$1,Spotify!$U:$U,Charts!T38)</f>
        <v>0</v>
      </c>
      <c r="AF38" s="8">
        <f>COUNTIFS(Spotify!$AA:$AA,Charts!$AF$1,Spotify!$U:$U,Charts!T38)</f>
        <v>0</v>
      </c>
      <c r="AH38" s="7" t="s">
        <v>17852</v>
      </c>
      <c r="AI38">
        <f>SUMIFS(Spotify!O:O,Spotify!U:U,Charts!AH38)/COUNTIFS(Spotify!U:U,Charts!AH38)</f>
        <v>-5266</v>
      </c>
      <c r="AJ38" s="18">
        <f>SUMIF(Spotify!U:U,Charts!AH38,Spotify!P:P)/COUNTIF(Spotify!U:U,Charts!AH38)</f>
        <v>154862</v>
      </c>
      <c r="AK38" s="18">
        <f>SUMIF(Spotify!U:U,Charts!AH38,Spotify!R:R)/COUNTIF(Spotify!U:U,Charts!AH38)</f>
        <v>1</v>
      </c>
      <c r="AL38" s="18">
        <f>SUMIF(Spotify!U:U,Charts!AH38,Spotify!J:J)/COUNTIF(Spotify!U:U,Charts!AH38)</f>
        <v>536</v>
      </c>
      <c r="AM38" s="18">
        <f>SUMIF(Spotify!U:U,Charts!AH38,Spotify!H:H)/COUNTIF(Spotify!U:U,Charts!AH38)</f>
        <v>786</v>
      </c>
      <c r="AN38" s="28">
        <f>SUMIF(Spotify!U:U,Charts!AH38,Spotify!I:I)/COUNTIF(Spotify!U:U,Charts!AH38)</f>
        <v>666</v>
      </c>
    </row>
    <row r="39" spans="1:46" x14ac:dyDescent="0.25">
      <c r="A39" s="3" t="s">
        <v>10447</v>
      </c>
      <c r="B39" s="1">
        <v>19657333</v>
      </c>
      <c r="C39" s="1">
        <v>1</v>
      </c>
      <c r="D39" s="1"/>
      <c r="E39" s="3" t="s">
        <v>9209</v>
      </c>
      <c r="F39" s="1">
        <v>14488042</v>
      </c>
      <c r="H39" s="7" t="s">
        <v>1527</v>
      </c>
      <c r="I39" s="1">
        <v>3798448056</v>
      </c>
      <c r="J39" s="8">
        <v>23</v>
      </c>
      <c r="L39" s="7" t="s">
        <v>1527</v>
      </c>
      <c r="M39" s="1">
        <f t="shared" si="2"/>
        <v>-3798448056</v>
      </c>
      <c r="N39">
        <v>23</v>
      </c>
      <c r="O39" s="18">
        <f>SUMIF(Spotify!U:U,Charts!L39,Spotify!Q:Q)/COUNTIF(Spotify!U:U,Charts!L39)</f>
        <v>203607.5652173913</v>
      </c>
      <c r="P39" t="str">
        <f t="shared" si="3"/>
        <v>03:23</v>
      </c>
      <c r="Q39" s="18">
        <f t="shared" si="6"/>
        <v>641941</v>
      </c>
      <c r="R39" s="8" t="str">
        <f t="shared" si="4"/>
        <v>10:41</v>
      </c>
      <c r="T39" s="7" t="s">
        <v>10447</v>
      </c>
      <c r="U39">
        <f>COUNTIFS(Spotify!$AA:$AA,Charts!$U$1,Spotify!$U:$U,Charts!T39)</f>
        <v>1</v>
      </c>
      <c r="V39">
        <f>COUNTIFS(Spotify!$AA:$AA,Charts!$V$1,Spotify!$U:$U,Charts!T39)</f>
        <v>0</v>
      </c>
      <c r="W39">
        <f>COUNTIFS(Spotify!$AA:$AA,Charts!$W$1,Spotify!$U:$U,Charts!T39)</f>
        <v>0</v>
      </c>
      <c r="X39">
        <f>COUNTIFS(Spotify!$AA:$AA,Charts!$X$1,Spotify!$U:$U,Charts!T39)</f>
        <v>0</v>
      </c>
      <c r="Y39">
        <f>COUNTIFS(Spotify!$AA:$AA,Charts!$Y$1,Spotify!$U:$U,Charts!T39)</f>
        <v>0</v>
      </c>
      <c r="Z39">
        <f>COUNTIFS(Spotify!$AA:$AA,Charts!$Z$1,Spotify!$U:$U,Charts!T39)</f>
        <v>0</v>
      </c>
      <c r="AA39">
        <f>COUNTIFS(Spotify!$AA:$AA,Charts!$AA$1,Spotify!$U:$U,Charts!T39)</f>
        <v>0</v>
      </c>
      <c r="AB39">
        <f>COUNTIFS(Spotify!$AA:$AA,Charts!$AB$1,Spotify!$U:$U,Charts!T39)</f>
        <v>0</v>
      </c>
      <c r="AC39">
        <f>COUNTIFS(Spotify!$AA:$AA,Charts!$AC$1,Spotify!$U:$U,Charts!T39)</f>
        <v>0</v>
      </c>
      <c r="AD39">
        <f>COUNTIFS(Spotify!$AA:$AA,Charts!$AD$1,Spotify!$U:$U,Charts!T39)</f>
        <v>0</v>
      </c>
      <c r="AE39">
        <f>COUNTIFS(Spotify!$AA:$AA,Charts!$AE$1,Spotify!$U:$U,Charts!T39)</f>
        <v>0</v>
      </c>
      <c r="AF39" s="8">
        <f>COUNTIFS(Spotify!$AA:$AA,Charts!$AF$1,Spotify!$U:$U,Charts!T39)</f>
        <v>0</v>
      </c>
      <c r="AH39" s="7" t="s">
        <v>10447</v>
      </c>
      <c r="AI39">
        <f>SUMIFS(Spotify!O:O,Spotify!U:U,Charts!AH39)/COUNTIFS(Spotify!U:U,Charts!AH39)</f>
        <v>-4934</v>
      </c>
      <c r="AJ39" s="18">
        <f>SUMIF(Spotify!U:U,Charts!AH39,Spotify!P:P)/COUNTIF(Spotify!U:U,Charts!AH39)</f>
        <v>92031</v>
      </c>
      <c r="AK39" s="18">
        <f>SUMIF(Spotify!U:U,Charts!AH39,Spotify!R:R)/COUNTIF(Spotify!U:U,Charts!AH39)</f>
        <v>3</v>
      </c>
      <c r="AL39" s="18">
        <f>SUMIF(Spotify!U:U,Charts!AH39,Spotify!J:J)/COUNTIF(Spotify!U:U,Charts!AH39)</f>
        <v>164</v>
      </c>
      <c r="AM39" s="18">
        <f>SUMIF(Spotify!U:U,Charts!AH39,Spotify!H:H)/COUNTIF(Spotify!U:U,Charts!AH39)</f>
        <v>861</v>
      </c>
      <c r="AN39" s="28">
        <f>SUMIF(Spotify!U:U,Charts!AH39,Spotify!I:I)/COUNTIF(Spotify!U:U,Charts!AH39)</f>
        <v>786</v>
      </c>
    </row>
    <row r="40" spans="1:46" x14ac:dyDescent="0.25">
      <c r="A40" s="3" t="s">
        <v>1184</v>
      </c>
      <c r="B40" s="1">
        <v>911255337</v>
      </c>
      <c r="C40" s="1">
        <v>10</v>
      </c>
      <c r="D40" s="1"/>
      <c r="E40" s="3" t="s">
        <v>8395</v>
      </c>
      <c r="F40" s="1">
        <v>152390571</v>
      </c>
      <c r="H40" s="7" t="s">
        <v>17886</v>
      </c>
      <c r="I40" s="1">
        <v>3668655432</v>
      </c>
      <c r="J40" s="8">
        <v>25</v>
      </c>
      <c r="L40" s="7" t="s">
        <v>17886</v>
      </c>
      <c r="M40" s="1">
        <f t="shared" si="2"/>
        <v>-3668655432</v>
      </c>
      <c r="N40">
        <v>25</v>
      </c>
      <c r="O40" s="18">
        <f>SUMIF(Spotify!U:U,Charts!L40,Spotify!Q:Q)/COUNTIF(Spotify!U:U,Charts!L40)</f>
        <v>197352.95999999999</v>
      </c>
      <c r="P40" t="str">
        <f t="shared" si="3"/>
        <v>03:17</v>
      </c>
      <c r="Q40" s="18">
        <f t="shared" si="6"/>
        <v>641941</v>
      </c>
      <c r="R40" s="8" t="str">
        <f t="shared" si="4"/>
        <v>10:41</v>
      </c>
      <c r="T40" s="7" t="s">
        <v>1184</v>
      </c>
      <c r="U40">
        <f>COUNTIFS(Spotify!$AA:$AA,Charts!$U$1,Spotify!$U:$U,Charts!T40)</f>
        <v>1</v>
      </c>
      <c r="V40">
        <f>COUNTIFS(Spotify!$AA:$AA,Charts!$V$1,Spotify!$U:$U,Charts!T40)</f>
        <v>4</v>
      </c>
      <c r="W40">
        <f>COUNTIFS(Spotify!$AA:$AA,Charts!$W$1,Spotify!$U:$U,Charts!T40)</f>
        <v>1</v>
      </c>
      <c r="X40">
        <f>COUNTIFS(Spotify!$AA:$AA,Charts!$X$1,Spotify!$U:$U,Charts!T40)</f>
        <v>1</v>
      </c>
      <c r="Y40">
        <f>COUNTIFS(Spotify!$AA:$AA,Charts!$Y$1,Spotify!$U:$U,Charts!T40)</f>
        <v>1</v>
      </c>
      <c r="Z40">
        <f>COUNTIFS(Spotify!$AA:$AA,Charts!$Z$1,Spotify!$U:$U,Charts!T40)</f>
        <v>0</v>
      </c>
      <c r="AA40">
        <f>COUNTIFS(Spotify!$AA:$AA,Charts!$AA$1,Spotify!$U:$U,Charts!T40)</f>
        <v>1</v>
      </c>
      <c r="AB40">
        <f>COUNTIFS(Spotify!$AA:$AA,Charts!$AB$1,Spotify!$U:$U,Charts!T40)</f>
        <v>0</v>
      </c>
      <c r="AC40">
        <f>COUNTIFS(Spotify!$AA:$AA,Charts!$AC$1,Spotify!$U:$U,Charts!T40)</f>
        <v>0</v>
      </c>
      <c r="AD40">
        <f>COUNTIFS(Spotify!$AA:$AA,Charts!$AD$1,Spotify!$U:$U,Charts!T40)</f>
        <v>0</v>
      </c>
      <c r="AE40">
        <f>COUNTIFS(Spotify!$AA:$AA,Charts!$AE$1,Spotify!$U:$U,Charts!T40)</f>
        <v>1</v>
      </c>
      <c r="AF40" s="8">
        <f>COUNTIFS(Spotify!$AA:$AA,Charts!$AF$1,Spotify!$U:$U,Charts!T40)</f>
        <v>0</v>
      </c>
      <c r="AH40" s="7" t="s">
        <v>1184</v>
      </c>
      <c r="AI40">
        <f>SUMIFS(Spotify!O:O,Spotify!U:U,Charts!AH40)/COUNTIFS(Spotify!U:U,Charts!AH40)</f>
        <v>-4510.8999999999996</v>
      </c>
      <c r="AJ40" s="18">
        <f>SUMIF(Spotify!U:U,Charts!AH40,Spotify!P:P)/COUNTIF(Spotify!U:U,Charts!AH40)</f>
        <v>114417</v>
      </c>
      <c r="AK40" s="18">
        <f>SUMIF(Spotify!U:U,Charts!AH40,Spotify!R:R)/COUNTIF(Spotify!U:U,Charts!AH40)</f>
        <v>18.3</v>
      </c>
      <c r="AL40" s="18">
        <f>SUMIF(Spotify!U:U,Charts!AH40,Spotify!J:J)/COUNTIF(Spotify!U:U,Charts!AH40)</f>
        <v>283</v>
      </c>
      <c r="AM40" s="18">
        <f>SUMIF(Spotify!U:U,Charts!AH40,Spotify!H:H)/COUNTIF(Spotify!U:U,Charts!AH40)</f>
        <v>465.5</v>
      </c>
      <c r="AN40" s="28">
        <f>SUMIF(Spotify!U:U,Charts!AH40,Spotify!I:I)/COUNTIF(Spotify!U:U,Charts!AH40)</f>
        <v>717.1</v>
      </c>
    </row>
    <row r="41" spans="1:46" x14ac:dyDescent="0.25">
      <c r="A41" s="3" t="s">
        <v>7865</v>
      </c>
      <c r="B41" s="1">
        <v>547574289</v>
      </c>
      <c r="C41" s="1">
        <v>2</v>
      </c>
      <c r="D41" s="1"/>
      <c r="E41" s="3" t="s">
        <v>368</v>
      </c>
      <c r="F41" s="1">
        <v>266081879</v>
      </c>
      <c r="H41" s="7" t="s">
        <v>257</v>
      </c>
      <c r="I41" s="1">
        <v>3638979265</v>
      </c>
      <c r="J41" s="8">
        <v>18</v>
      </c>
      <c r="L41" s="7" t="s">
        <v>257</v>
      </c>
      <c r="M41" s="1">
        <f t="shared" si="2"/>
        <v>-3638979265</v>
      </c>
      <c r="N41">
        <v>18</v>
      </c>
      <c r="O41" s="18">
        <f>SUMIF(Spotify!U:U,Charts!L41,Spotify!Q:Q)/COUNTIF(Spotify!U:U,Charts!L41)</f>
        <v>246212.11111111112</v>
      </c>
      <c r="P41" t="str">
        <f t="shared" si="3"/>
        <v>04:06</v>
      </c>
      <c r="Q41" s="18">
        <f t="shared" si="6"/>
        <v>641941</v>
      </c>
      <c r="R41" s="8" t="str">
        <f t="shared" si="4"/>
        <v>10:41</v>
      </c>
      <c r="T41" s="7" t="s">
        <v>7865</v>
      </c>
      <c r="U41">
        <f>COUNTIFS(Spotify!$AA:$AA,Charts!$U$1,Spotify!$U:$U,Charts!T41)</f>
        <v>0</v>
      </c>
      <c r="V41">
        <f>COUNTIFS(Spotify!$AA:$AA,Charts!$V$1,Spotify!$U:$U,Charts!T41)</f>
        <v>2</v>
      </c>
      <c r="W41">
        <f>COUNTIFS(Spotify!$AA:$AA,Charts!$W$1,Spotify!$U:$U,Charts!T41)</f>
        <v>0</v>
      </c>
      <c r="X41">
        <f>COUNTIFS(Spotify!$AA:$AA,Charts!$X$1,Spotify!$U:$U,Charts!T41)</f>
        <v>0</v>
      </c>
      <c r="Y41">
        <f>COUNTIFS(Spotify!$AA:$AA,Charts!$Y$1,Spotify!$U:$U,Charts!T41)</f>
        <v>0</v>
      </c>
      <c r="Z41">
        <f>COUNTIFS(Spotify!$AA:$AA,Charts!$Z$1,Spotify!$U:$U,Charts!T41)</f>
        <v>0</v>
      </c>
      <c r="AA41">
        <f>COUNTIFS(Spotify!$AA:$AA,Charts!$AA$1,Spotify!$U:$U,Charts!T41)</f>
        <v>0</v>
      </c>
      <c r="AB41">
        <f>COUNTIFS(Spotify!$AA:$AA,Charts!$AB$1,Spotify!$U:$U,Charts!T41)</f>
        <v>0</v>
      </c>
      <c r="AC41">
        <f>COUNTIFS(Spotify!$AA:$AA,Charts!$AC$1,Spotify!$U:$U,Charts!T41)</f>
        <v>0</v>
      </c>
      <c r="AD41">
        <f>COUNTIFS(Spotify!$AA:$AA,Charts!$AD$1,Spotify!$U:$U,Charts!T41)</f>
        <v>0</v>
      </c>
      <c r="AE41">
        <f>COUNTIFS(Spotify!$AA:$AA,Charts!$AE$1,Spotify!$U:$U,Charts!T41)</f>
        <v>0</v>
      </c>
      <c r="AF41" s="8">
        <f>COUNTIFS(Spotify!$AA:$AA,Charts!$AF$1,Spotify!$U:$U,Charts!T41)</f>
        <v>0</v>
      </c>
      <c r="AH41" s="7" t="s">
        <v>7865</v>
      </c>
      <c r="AI41">
        <f>SUMIFS(Spotify!O:O,Spotify!U:U,Charts!AH41)/COUNTIFS(Spotify!U:U,Charts!AH41)</f>
        <v>-5703</v>
      </c>
      <c r="AJ41" s="18">
        <f>SUMIF(Spotify!U:U,Charts!AH41,Spotify!P:P)/COUNTIF(Spotify!U:U,Charts!AH41)</f>
        <v>150054.5</v>
      </c>
      <c r="AK41" s="18">
        <f>SUMIF(Spotify!U:U,Charts!AH41,Spotify!R:R)/COUNTIF(Spotify!U:U,Charts!AH41)</f>
        <v>42.5</v>
      </c>
      <c r="AL41" s="18">
        <f>SUMIF(Spotify!U:U,Charts!AH41,Spotify!J:J)/COUNTIF(Spotify!U:U,Charts!AH41)</f>
        <v>318</v>
      </c>
      <c r="AM41" s="18">
        <f>SUMIF(Spotify!U:U,Charts!AH41,Spotify!H:H)/COUNTIF(Spotify!U:U,Charts!AH41)</f>
        <v>650.5</v>
      </c>
      <c r="AN41" s="28">
        <f>SUMIF(Spotify!U:U,Charts!AH41,Spotify!I:I)/COUNTIF(Spotify!U:U,Charts!AH41)</f>
        <v>552.5</v>
      </c>
    </row>
    <row r="42" spans="1:46" x14ac:dyDescent="0.25">
      <c r="A42" s="3" t="s">
        <v>17853</v>
      </c>
      <c r="B42" s="1">
        <v>124015852</v>
      </c>
      <c r="C42" s="1">
        <v>1</v>
      </c>
      <c r="D42" s="1"/>
      <c r="E42" s="3" t="s">
        <v>6016</v>
      </c>
      <c r="F42" s="1">
        <v>417174517</v>
      </c>
      <c r="H42" s="7" t="s">
        <v>504</v>
      </c>
      <c r="I42" s="1">
        <v>3579021931</v>
      </c>
      <c r="J42" s="8">
        <v>30</v>
      </c>
      <c r="L42" s="7" t="s">
        <v>504</v>
      </c>
      <c r="M42" s="1">
        <f t="shared" si="2"/>
        <v>-3579021931</v>
      </c>
      <c r="N42">
        <v>30</v>
      </c>
      <c r="O42" s="18">
        <f>SUMIF(Spotify!U:U,Charts!L42,Spotify!Q:Q)/COUNTIF(Spotify!U:U,Charts!L42)</f>
        <v>202137.16666666666</v>
      </c>
      <c r="P42" t="str">
        <f t="shared" si="3"/>
        <v>03:22</v>
      </c>
      <c r="Q42" s="18">
        <f t="shared" si="6"/>
        <v>641941</v>
      </c>
      <c r="R42" s="8" t="str">
        <f t="shared" si="4"/>
        <v>10:41</v>
      </c>
      <c r="T42" s="7" t="s">
        <v>17853</v>
      </c>
      <c r="U42">
        <f>COUNTIFS(Spotify!$AA:$AA,Charts!$U$1,Spotify!$U:$U,Charts!T42)</f>
        <v>0</v>
      </c>
      <c r="V42">
        <f>COUNTIFS(Spotify!$AA:$AA,Charts!$V$1,Spotify!$U:$U,Charts!T42)</f>
        <v>0</v>
      </c>
      <c r="W42">
        <f>COUNTIFS(Spotify!$AA:$AA,Charts!$W$1,Spotify!$U:$U,Charts!T42)</f>
        <v>0</v>
      </c>
      <c r="X42">
        <f>COUNTIFS(Spotify!$AA:$AA,Charts!$X$1,Spotify!$U:$U,Charts!T42)</f>
        <v>0</v>
      </c>
      <c r="Y42">
        <f>COUNTIFS(Spotify!$AA:$AA,Charts!$Y$1,Spotify!$U:$U,Charts!T42)</f>
        <v>0</v>
      </c>
      <c r="Z42">
        <f>COUNTIFS(Spotify!$AA:$AA,Charts!$Z$1,Spotify!$U:$U,Charts!T42)</f>
        <v>0</v>
      </c>
      <c r="AA42">
        <f>COUNTIFS(Spotify!$AA:$AA,Charts!$AA$1,Spotify!$U:$U,Charts!T42)</f>
        <v>0</v>
      </c>
      <c r="AB42">
        <f>COUNTIFS(Spotify!$AA:$AA,Charts!$AB$1,Spotify!$U:$U,Charts!T42)</f>
        <v>1</v>
      </c>
      <c r="AC42">
        <f>COUNTIFS(Spotify!$AA:$AA,Charts!$AC$1,Spotify!$U:$U,Charts!T42)</f>
        <v>0</v>
      </c>
      <c r="AD42">
        <f>COUNTIFS(Spotify!$AA:$AA,Charts!$AD$1,Spotify!$U:$U,Charts!T42)</f>
        <v>0</v>
      </c>
      <c r="AE42">
        <f>COUNTIFS(Spotify!$AA:$AA,Charts!$AE$1,Spotify!$U:$U,Charts!T42)</f>
        <v>0</v>
      </c>
      <c r="AF42" s="8">
        <f>COUNTIFS(Spotify!$AA:$AA,Charts!$AF$1,Spotify!$U:$U,Charts!T42)</f>
        <v>0</v>
      </c>
      <c r="AH42" s="7" t="s">
        <v>17853</v>
      </c>
      <c r="AI42">
        <f>SUMIFS(Spotify!O:O,Spotify!U:U,Charts!AH42)/COUNTIFS(Spotify!U:U,Charts!AH42)</f>
        <v>-5395</v>
      </c>
      <c r="AJ42" s="18">
        <f>SUMIF(Spotify!U:U,Charts!AH42,Spotify!P:P)/COUNTIF(Spotify!U:U,Charts!AH42)</f>
        <v>97993</v>
      </c>
      <c r="AK42" s="18">
        <f>SUMIF(Spotify!U:U,Charts!AH42,Spotify!R:R)/COUNTIF(Spotify!U:U,Charts!AH42)</f>
        <v>17</v>
      </c>
      <c r="AL42" s="18">
        <f>SUMIF(Spotify!U:U,Charts!AH42,Spotify!J:J)/COUNTIF(Spotify!U:U,Charts!AH42)</f>
        <v>627</v>
      </c>
      <c r="AM42" s="18">
        <f>SUMIF(Spotify!U:U,Charts!AH42,Spotify!H:H)/COUNTIF(Spotify!U:U,Charts!AH42)</f>
        <v>83</v>
      </c>
      <c r="AN42" s="28">
        <f>SUMIF(Spotify!U:U,Charts!AH42,Spotify!I:I)/COUNTIF(Spotify!U:U,Charts!AH42)</f>
        <v>739</v>
      </c>
    </row>
    <row r="43" spans="1:46" x14ac:dyDescent="0.25">
      <c r="A43" s="3" t="s">
        <v>3437</v>
      </c>
      <c r="B43" s="1">
        <v>21982557</v>
      </c>
      <c r="C43" s="1">
        <v>1</v>
      </c>
      <c r="D43" s="1"/>
      <c r="E43" s="3" t="s">
        <v>12054</v>
      </c>
      <c r="F43" s="1">
        <v>10876703</v>
      </c>
      <c r="H43" s="7" t="s">
        <v>325</v>
      </c>
      <c r="I43" s="1">
        <v>3515218529</v>
      </c>
      <c r="J43" s="8">
        <v>27</v>
      </c>
      <c r="L43" s="7" t="s">
        <v>325</v>
      </c>
      <c r="M43" s="1">
        <f t="shared" si="2"/>
        <v>-3515218529</v>
      </c>
      <c r="N43">
        <v>27</v>
      </c>
      <c r="O43" s="18">
        <f>SUMIF(Spotify!U:U,Charts!L43,Spotify!Q:Q)/COUNTIF(Spotify!U:U,Charts!L43)</f>
        <v>207196.22222222222</v>
      </c>
      <c r="P43" t="str">
        <f t="shared" si="3"/>
        <v>03:27</v>
      </c>
      <c r="Q43" s="18">
        <f t="shared" si="6"/>
        <v>641941</v>
      </c>
      <c r="R43" s="8" t="str">
        <f t="shared" si="4"/>
        <v>10:41</v>
      </c>
      <c r="T43" s="7" t="s">
        <v>3437</v>
      </c>
      <c r="U43">
        <f>COUNTIFS(Spotify!$AA:$AA,Charts!$U$1,Spotify!$U:$U,Charts!T43)</f>
        <v>0</v>
      </c>
      <c r="V43">
        <f>COUNTIFS(Spotify!$AA:$AA,Charts!$V$1,Spotify!$U:$U,Charts!T43)</f>
        <v>0</v>
      </c>
      <c r="W43">
        <f>COUNTIFS(Spotify!$AA:$AA,Charts!$W$1,Spotify!$U:$U,Charts!T43)</f>
        <v>0</v>
      </c>
      <c r="X43">
        <f>COUNTIFS(Spotify!$AA:$AA,Charts!$X$1,Spotify!$U:$U,Charts!T43)</f>
        <v>0</v>
      </c>
      <c r="Y43">
        <f>COUNTIFS(Spotify!$AA:$AA,Charts!$Y$1,Spotify!$U:$U,Charts!T43)</f>
        <v>1</v>
      </c>
      <c r="Z43">
        <f>COUNTIFS(Spotify!$AA:$AA,Charts!$Z$1,Spotify!$U:$U,Charts!T43)</f>
        <v>0</v>
      </c>
      <c r="AA43">
        <f>COUNTIFS(Spotify!$AA:$AA,Charts!$AA$1,Spotify!$U:$U,Charts!T43)</f>
        <v>0</v>
      </c>
      <c r="AB43">
        <f>COUNTIFS(Spotify!$AA:$AA,Charts!$AB$1,Spotify!$U:$U,Charts!T43)</f>
        <v>0</v>
      </c>
      <c r="AC43">
        <f>COUNTIFS(Spotify!$AA:$AA,Charts!$AC$1,Spotify!$U:$U,Charts!T43)</f>
        <v>0</v>
      </c>
      <c r="AD43">
        <f>COUNTIFS(Spotify!$AA:$AA,Charts!$AD$1,Spotify!$U:$U,Charts!T43)</f>
        <v>0</v>
      </c>
      <c r="AE43">
        <f>COUNTIFS(Spotify!$AA:$AA,Charts!$AE$1,Spotify!$U:$U,Charts!T43)</f>
        <v>0</v>
      </c>
      <c r="AF43" s="8">
        <f>COUNTIFS(Spotify!$AA:$AA,Charts!$AF$1,Spotify!$U:$U,Charts!T43)</f>
        <v>0</v>
      </c>
      <c r="AH43" s="7" t="s">
        <v>3437</v>
      </c>
      <c r="AI43">
        <f>SUMIFS(Spotify!O:O,Spotify!U:U,Charts!AH43)/COUNTIFS(Spotify!U:U,Charts!AH43)</f>
        <v>-425</v>
      </c>
      <c r="AJ43" s="18">
        <f>SUMIF(Spotify!U:U,Charts!AH43,Spotify!P:P)/COUNTIF(Spotify!U:U,Charts!AH43)</f>
        <v>125972</v>
      </c>
      <c r="AK43" s="18">
        <f>SUMIF(Spotify!U:U,Charts!AH43,Spotify!R:R)/COUNTIF(Spotify!U:U,Charts!AH43)</f>
        <v>2</v>
      </c>
      <c r="AL43" s="18">
        <f>SUMIF(Spotify!U:U,Charts!AH43,Spotify!J:J)/COUNTIF(Spotify!U:U,Charts!AH43)</f>
        <v>868</v>
      </c>
      <c r="AM43" s="18">
        <f>SUMIF(Spotify!U:U,Charts!AH43,Spotify!H:H)/COUNTIF(Spotify!U:U,Charts!AH43)</f>
        <v>563</v>
      </c>
      <c r="AN43" s="28">
        <f>SUMIF(Spotify!U:U,Charts!AH43,Spotify!I:I)/COUNTIF(Spotify!U:U,Charts!AH43)</f>
        <v>908</v>
      </c>
    </row>
    <row r="44" spans="1:46" x14ac:dyDescent="0.25">
      <c r="A44" s="3" t="s">
        <v>28</v>
      </c>
      <c r="B44" s="1">
        <v>421013098</v>
      </c>
      <c r="C44" s="1">
        <v>5</v>
      </c>
      <c r="D44" s="1"/>
      <c r="E44" s="3" t="s">
        <v>16732</v>
      </c>
      <c r="F44" s="1">
        <v>257784611</v>
      </c>
      <c r="H44" s="7" t="s">
        <v>2666</v>
      </c>
      <c r="I44" s="1">
        <v>3407504170</v>
      </c>
      <c r="J44" s="8">
        <v>29</v>
      </c>
      <c r="L44" s="7" t="s">
        <v>2666</v>
      </c>
      <c r="M44" s="1">
        <f t="shared" si="2"/>
        <v>-3407504170</v>
      </c>
      <c r="N44">
        <v>29</v>
      </c>
      <c r="O44" s="18">
        <f>SUMIF(Spotify!U:U,Charts!L44,Spotify!Q:Q)/COUNTIF(Spotify!U:U,Charts!L44)</f>
        <v>190147.24137931035</v>
      </c>
      <c r="P44" t="str">
        <f t="shared" si="3"/>
        <v>03:10</v>
      </c>
      <c r="Q44" s="18">
        <f t="shared" si="6"/>
        <v>641941</v>
      </c>
      <c r="R44" s="8" t="str">
        <f t="shared" si="4"/>
        <v>10:41</v>
      </c>
      <c r="T44" s="7" t="s">
        <v>28</v>
      </c>
      <c r="U44">
        <f>COUNTIFS(Spotify!$AA:$AA,Charts!$U$1,Spotify!$U:$U,Charts!T44)</f>
        <v>1</v>
      </c>
      <c r="V44">
        <f>COUNTIFS(Spotify!$AA:$AA,Charts!$V$1,Spotify!$U:$U,Charts!T44)</f>
        <v>1</v>
      </c>
      <c r="W44">
        <f>COUNTIFS(Spotify!$AA:$AA,Charts!$W$1,Spotify!$U:$U,Charts!T44)</f>
        <v>1</v>
      </c>
      <c r="X44">
        <f>COUNTIFS(Spotify!$AA:$AA,Charts!$X$1,Spotify!$U:$U,Charts!T44)</f>
        <v>0</v>
      </c>
      <c r="Y44">
        <f>COUNTIFS(Spotify!$AA:$AA,Charts!$Y$1,Spotify!$U:$U,Charts!T44)</f>
        <v>0</v>
      </c>
      <c r="Z44">
        <f>COUNTIFS(Spotify!$AA:$AA,Charts!$Z$1,Spotify!$U:$U,Charts!T44)</f>
        <v>0</v>
      </c>
      <c r="AA44">
        <f>COUNTIFS(Spotify!$AA:$AA,Charts!$AA$1,Spotify!$U:$U,Charts!T44)</f>
        <v>0</v>
      </c>
      <c r="AB44">
        <f>COUNTIFS(Spotify!$AA:$AA,Charts!$AB$1,Spotify!$U:$U,Charts!T44)</f>
        <v>1</v>
      </c>
      <c r="AC44">
        <f>COUNTIFS(Spotify!$AA:$AA,Charts!$AC$1,Spotify!$U:$U,Charts!T44)</f>
        <v>0</v>
      </c>
      <c r="AD44">
        <f>COUNTIFS(Spotify!$AA:$AA,Charts!$AD$1,Spotify!$U:$U,Charts!T44)</f>
        <v>1</v>
      </c>
      <c r="AE44">
        <f>COUNTIFS(Spotify!$AA:$AA,Charts!$AE$1,Spotify!$U:$U,Charts!T44)</f>
        <v>0</v>
      </c>
      <c r="AF44" s="8">
        <f>COUNTIFS(Spotify!$AA:$AA,Charts!$AF$1,Spotify!$U:$U,Charts!T44)</f>
        <v>0</v>
      </c>
      <c r="AH44" s="7" t="s">
        <v>28</v>
      </c>
      <c r="AI44">
        <f>SUMIFS(Spotify!O:O,Spotify!U:U,Charts!AH44)/COUNTIFS(Spotify!U:U,Charts!AH44)</f>
        <v>-5297.4</v>
      </c>
      <c r="AJ44" s="18">
        <f>SUMIF(Spotify!U:U,Charts!AH44,Spotify!P:P)/COUNTIF(Spotify!U:U,Charts!AH44)</f>
        <v>111348</v>
      </c>
      <c r="AK44" s="18">
        <f>SUMIF(Spotify!U:U,Charts!AH44,Spotify!R:R)/COUNTIF(Spotify!U:U,Charts!AH44)</f>
        <v>12.6</v>
      </c>
      <c r="AL44" s="18">
        <f>SUMIF(Spotify!U:U,Charts!AH44,Spotify!J:J)/COUNTIF(Spotify!U:U,Charts!AH44)</f>
        <v>324.2</v>
      </c>
      <c r="AM44" s="18">
        <f>SUMIF(Spotify!U:U,Charts!AH44,Spotify!H:H)/COUNTIF(Spotify!U:U,Charts!AH44)</f>
        <v>448.6</v>
      </c>
      <c r="AN44" s="28">
        <f>SUMIF(Spotify!U:U,Charts!AH44,Spotify!I:I)/COUNTIF(Spotify!U:U,Charts!AH44)</f>
        <v>567.6</v>
      </c>
    </row>
    <row r="45" spans="1:46" x14ac:dyDescent="0.25">
      <c r="A45" s="3" t="s">
        <v>15796</v>
      </c>
      <c r="B45" s="1">
        <v>111619387</v>
      </c>
      <c r="C45" s="1">
        <v>5</v>
      </c>
      <c r="D45" s="1"/>
      <c r="E45" s="3" t="s">
        <v>1777</v>
      </c>
      <c r="F45" s="1">
        <v>52485087</v>
      </c>
      <c r="H45" s="7" t="s">
        <v>18121</v>
      </c>
      <c r="I45" s="1">
        <v>3258805617</v>
      </c>
      <c r="J45" s="8">
        <v>34</v>
      </c>
      <c r="L45" s="7" t="s">
        <v>18121</v>
      </c>
      <c r="M45" s="1">
        <f t="shared" si="2"/>
        <v>-3258805617</v>
      </c>
      <c r="N45">
        <v>34</v>
      </c>
      <c r="O45" s="18">
        <f>SUMIF(Spotify!U:U,Charts!L45,Spotify!Q:Q)/COUNTIF(Spotify!U:U,Charts!L45)</f>
        <v>206502.82352941178</v>
      </c>
      <c r="P45" t="str">
        <f t="shared" si="3"/>
        <v>03:26</v>
      </c>
      <c r="Q45" s="18">
        <f t="shared" si="6"/>
        <v>641941</v>
      </c>
      <c r="R45" s="8" t="str">
        <f t="shared" si="4"/>
        <v>10:41</v>
      </c>
      <c r="T45" s="7" t="s">
        <v>15796</v>
      </c>
      <c r="U45">
        <f>COUNTIFS(Spotify!$AA:$AA,Charts!$U$1,Spotify!$U:$U,Charts!T45)</f>
        <v>3</v>
      </c>
      <c r="V45">
        <f>COUNTIFS(Spotify!$AA:$AA,Charts!$V$1,Spotify!$U:$U,Charts!T45)</f>
        <v>0</v>
      </c>
      <c r="W45">
        <f>COUNTIFS(Spotify!$AA:$AA,Charts!$W$1,Spotify!$U:$U,Charts!T45)</f>
        <v>0</v>
      </c>
      <c r="X45">
        <f>COUNTIFS(Spotify!$AA:$AA,Charts!$X$1,Spotify!$U:$U,Charts!T45)</f>
        <v>0</v>
      </c>
      <c r="Y45">
        <f>COUNTIFS(Spotify!$AA:$AA,Charts!$Y$1,Spotify!$U:$U,Charts!T45)</f>
        <v>0</v>
      </c>
      <c r="Z45">
        <f>COUNTIFS(Spotify!$AA:$AA,Charts!$Z$1,Spotify!$U:$U,Charts!T45)</f>
        <v>0</v>
      </c>
      <c r="AA45">
        <f>COUNTIFS(Spotify!$AA:$AA,Charts!$AA$1,Spotify!$U:$U,Charts!T45)</f>
        <v>0</v>
      </c>
      <c r="AB45">
        <f>COUNTIFS(Spotify!$AA:$AA,Charts!$AB$1,Spotify!$U:$U,Charts!T45)</f>
        <v>0</v>
      </c>
      <c r="AC45">
        <f>COUNTIFS(Spotify!$AA:$AA,Charts!$AC$1,Spotify!$U:$U,Charts!T45)</f>
        <v>1</v>
      </c>
      <c r="AD45">
        <f>COUNTIFS(Spotify!$AA:$AA,Charts!$AD$1,Spotify!$U:$U,Charts!T45)</f>
        <v>0</v>
      </c>
      <c r="AE45">
        <f>COUNTIFS(Spotify!$AA:$AA,Charts!$AE$1,Spotify!$U:$U,Charts!T45)</f>
        <v>1</v>
      </c>
      <c r="AF45" s="8">
        <f>COUNTIFS(Spotify!$AA:$AA,Charts!$AF$1,Spotify!$U:$U,Charts!T45)</f>
        <v>0</v>
      </c>
      <c r="AH45" s="7" t="s">
        <v>15796</v>
      </c>
      <c r="AI45">
        <f>SUMIFS(Spotify!O:O,Spotify!U:U,Charts!AH45)/COUNTIFS(Spotify!U:U,Charts!AH45)</f>
        <v>-5526.2</v>
      </c>
      <c r="AJ45" s="18">
        <f>SUMIF(Spotify!U:U,Charts!AH45,Spotify!P:P)/COUNTIF(Spotify!U:U,Charts!AH45)</f>
        <v>110576.4</v>
      </c>
      <c r="AK45" s="18">
        <f>SUMIF(Spotify!U:U,Charts!AH45,Spotify!R:R)/COUNTIF(Spotify!U:U,Charts!AH45)</f>
        <v>4</v>
      </c>
      <c r="AL45" s="18">
        <f>SUMIF(Spotify!U:U,Charts!AH45,Spotify!J:J)/COUNTIF(Spotify!U:U,Charts!AH45)</f>
        <v>282</v>
      </c>
      <c r="AM45" s="18">
        <f>SUMIF(Spotify!U:U,Charts!AH45,Spotify!H:H)/COUNTIF(Spotify!U:U,Charts!AH45)</f>
        <v>675</v>
      </c>
      <c r="AN45" s="28">
        <f>SUMIF(Spotify!U:U,Charts!AH45,Spotify!I:I)/COUNTIF(Spotify!U:U,Charts!AH45)</f>
        <v>640.4</v>
      </c>
    </row>
    <row r="46" spans="1:46" x14ac:dyDescent="0.25">
      <c r="A46" s="3" t="s">
        <v>17854</v>
      </c>
      <c r="B46" s="1">
        <v>218508098</v>
      </c>
      <c r="C46" s="1">
        <v>1</v>
      </c>
      <c r="D46" s="1"/>
      <c r="E46" s="3" t="s">
        <v>1793</v>
      </c>
      <c r="F46" s="1">
        <v>357717743</v>
      </c>
      <c r="H46" s="7" t="s">
        <v>2616</v>
      </c>
      <c r="I46" s="1">
        <v>3212248999</v>
      </c>
      <c r="J46" s="8">
        <v>11</v>
      </c>
      <c r="L46" s="7" t="s">
        <v>2616</v>
      </c>
      <c r="M46" s="1">
        <f t="shared" si="2"/>
        <v>-3212248999</v>
      </c>
      <c r="N46">
        <v>11</v>
      </c>
      <c r="O46" s="18">
        <f>SUMIF(Spotify!U:U,Charts!L46,Spotify!Q:Q)/COUNTIF(Spotify!U:U,Charts!L46)</f>
        <v>174984.18181818182</v>
      </c>
      <c r="P46" t="str">
        <f t="shared" si="3"/>
        <v>02:54</v>
      </c>
      <c r="Q46" s="18">
        <f t="shared" si="6"/>
        <v>641941</v>
      </c>
      <c r="R46" s="8" t="str">
        <f t="shared" si="4"/>
        <v>10:41</v>
      </c>
      <c r="T46" s="7" t="s">
        <v>17854</v>
      </c>
      <c r="U46">
        <f>COUNTIFS(Spotify!$AA:$AA,Charts!$U$1,Spotify!$U:$U,Charts!T46)</f>
        <v>0</v>
      </c>
      <c r="V46">
        <f>COUNTIFS(Spotify!$AA:$AA,Charts!$V$1,Spotify!$U:$U,Charts!T46)</f>
        <v>0</v>
      </c>
      <c r="W46">
        <f>COUNTIFS(Spotify!$AA:$AA,Charts!$W$1,Spotify!$U:$U,Charts!T46)</f>
        <v>0</v>
      </c>
      <c r="X46">
        <f>COUNTIFS(Spotify!$AA:$AA,Charts!$X$1,Spotify!$U:$U,Charts!T46)</f>
        <v>0</v>
      </c>
      <c r="Y46">
        <f>COUNTIFS(Spotify!$AA:$AA,Charts!$Y$1,Spotify!$U:$U,Charts!T46)</f>
        <v>0</v>
      </c>
      <c r="Z46">
        <f>COUNTIFS(Spotify!$AA:$AA,Charts!$Z$1,Spotify!$U:$U,Charts!T46)</f>
        <v>1</v>
      </c>
      <c r="AA46">
        <f>COUNTIFS(Spotify!$AA:$AA,Charts!$AA$1,Spotify!$U:$U,Charts!T46)</f>
        <v>0</v>
      </c>
      <c r="AB46">
        <f>COUNTIFS(Spotify!$AA:$AA,Charts!$AB$1,Spotify!$U:$U,Charts!T46)</f>
        <v>0</v>
      </c>
      <c r="AC46">
        <f>COUNTIFS(Spotify!$AA:$AA,Charts!$AC$1,Spotify!$U:$U,Charts!T46)</f>
        <v>0</v>
      </c>
      <c r="AD46">
        <f>COUNTIFS(Spotify!$AA:$AA,Charts!$AD$1,Spotify!$U:$U,Charts!T46)</f>
        <v>0</v>
      </c>
      <c r="AE46">
        <f>COUNTIFS(Spotify!$AA:$AA,Charts!$AE$1,Spotify!$U:$U,Charts!T46)</f>
        <v>0</v>
      </c>
      <c r="AF46" s="8">
        <f>COUNTIFS(Spotify!$AA:$AA,Charts!$AF$1,Spotify!$U:$U,Charts!T46)</f>
        <v>0</v>
      </c>
      <c r="AH46" s="7" t="s">
        <v>17854</v>
      </c>
      <c r="AI46">
        <f>SUMIFS(Spotify!O:O,Spotify!U:U,Charts!AH46)/COUNTIFS(Spotify!U:U,Charts!AH46)</f>
        <v>-10515</v>
      </c>
      <c r="AJ46" s="18">
        <f>SUMIF(Spotify!U:U,Charts!AH46,Spotify!P:P)/COUNTIF(Spotify!U:U,Charts!AH46)</f>
        <v>129992</v>
      </c>
      <c r="AK46" s="18">
        <f>SUMIF(Spotify!U:U,Charts!AH46,Spotify!R:R)/COUNTIF(Spotify!U:U,Charts!AH46)</f>
        <v>21</v>
      </c>
      <c r="AL46" s="18">
        <f>SUMIF(Spotify!U:U,Charts!AH46,Spotify!J:J)/COUNTIF(Spotify!U:U,Charts!AH46)</f>
        <v>406</v>
      </c>
      <c r="AM46" s="18">
        <f>SUMIF(Spotify!U:U,Charts!AH46,Spotify!H:H)/COUNTIF(Spotify!U:U,Charts!AH46)</f>
        <v>793</v>
      </c>
      <c r="AN46" s="28">
        <f>SUMIF(Spotify!U:U,Charts!AH46,Spotify!I:I)/COUNTIF(Spotify!U:U,Charts!AH46)</f>
        <v>476</v>
      </c>
    </row>
    <row r="47" spans="1:46" x14ac:dyDescent="0.25">
      <c r="A47" s="3" t="s">
        <v>17855</v>
      </c>
      <c r="B47" s="1">
        <v>261314411</v>
      </c>
      <c r="C47" s="1">
        <v>4</v>
      </c>
      <c r="D47" s="1"/>
      <c r="E47" s="3" t="s">
        <v>14848</v>
      </c>
      <c r="F47" s="1">
        <v>12376309</v>
      </c>
      <c r="H47" s="7" t="s">
        <v>17931</v>
      </c>
      <c r="I47" s="1">
        <v>3195223433</v>
      </c>
      <c r="J47" s="8">
        <v>16</v>
      </c>
      <c r="L47" s="7" t="s">
        <v>17931</v>
      </c>
      <c r="M47" s="1">
        <f t="shared" si="2"/>
        <v>-3195223433</v>
      </c>
      <c r="N47">
        <v>16</v>
      </c>
      <c r="O47" s="18">
        <f>SUMIF(Spotify!U:U,Charts!L47,Spotify!Q:Q)/COUNTIF(Spotify!U:U,Charts!L47)</f>
        <v>187764.25</v>
      </c>
      <c r="P47" t="str">
        <f t="shared" si="3"/>
        <v>03:07</v>
      </c>
      <c r="Q47" s="18">
        <f t="shared" si="6"/>
        <v>641941</v>
      </c>
      <c r="R47" s="8" t="str">
        <f t="shared" si="4"/>
        <v>10:41</v>
      </c>
      <c r="T47" s="7" t="s">
        <v>17855</v>
      </c>
      <c r="U47">
        <f>COUNTIFS(Spotify!$AA:$AA,Charts!$U$1,Spotify!$U:$U,Charts!T47)</f>
        <v>0</v>
      </c>
      <c r="V47">
        <f>COUNTIFS(Spotify!$AA:$AA,Charts!$V$1,Spotify!$U:$U,Charts!T47)</f>
        <v>0</v>
      </c>
      <c r="W47">
        <f>COUNTIFS(Spotify!$AA:$AA,Charts!$W$1,Spotify!$U:$U,Charts!T47)</f>
        <v>0</v>
      </c>
      <c r="X47">
        <f>COUNTIFS(Spotify!$AA:$AA,Charts!$X$1,Spotify!$U:$U,Charts!T47)</f>
        <v>0</v>
      </c>
      <c r="Y47">
        <f>COUNTIFS(Spotify!$AA:$AA,Charts!$Y$1,Spotify!$U:$U,Charts!T47)</f>
        <v>0</v>
      </c>
      <c r="Z47">
        <f>COUNTIFS(Spotify!$AA:$AA,Charts!$Z$1,Spotify!$U:$U,Charts!T47)</f>
        <v>1</v>
      </c>
      <c r="AA47">
        <f>COUNTIFS(Spotify!$AA:$AA,Charts!$AA$1,Spotify!$U:$U,Charts!T47)</f>
        <v>0</v>
      </c>
      <c r="AB47">
        <f>COUNTIFS(Spotify!$AA:$AA,Charts!$AB$1,Spotify!$U:$U,Charts!T47)</f>
        <v>1</v>
      </c>
      <c r="AC47">
        <f>COUNTIFS(Spotify!$AA:$AA,Charts!$AC$1,Spotify!$U:$U,Charts!T47)</f>
        <v>1</v>
      </c>
      <c r="AD47">
        <f>COUNTIFS(Spotify!$AA:$AA,Charts!$AD$1,Spotify!$U:$U,Charts!T47)</f>
        <v>0</v>
      </c>
      <c r="AE47">
        <f>COUNTIFS(Spotify!$AA:$AA,Charts!$AE$1,Spotify!$U:$U,Charts!T47)</f>
        <v>0</v>
      </c>
      <c r="AF47" s="8">
        <f>COUNTIFS(Spotify!$AA:$AA,Charts!$AF$1,Spotify!$U:$U,Charts!T47)</f>
        <v>1</v>
      </c>
      <c r="AH47" s="7" t="s">
        <v>17855</v>
      </c>
      <c r="AI47">
        <f>SUMIFS(Spotify!O:O,Spotify!U:U,Charts!AH47)/COUNTIFS(Spotify!U:U,Charts!AH47)</f>
        <v>-4853.5</v>
      </c>
      <c r="AJ47" s="18">
        <f>SUMIF(Spotify!U:U,Charts!AH47,Spotify!P:P)/COUNTIF(Spotify!U:U,Charts!AH47)</f>
        <v>96997.75</v>
      </c>
      <c r="AK47" s="18">
        <f>SUMIF(Spotify!U:U,Charts!AH47,Spotify!R:R)/COUNTIF(Spotify!U:U,Charts!AH47)</f>
        <v>18.5</v>
      </c>
      <c r="AL47" s="18">
        <f>SUMIF(Spotify!U:U,Charts!AH47,Spotify!J:J)/COUNTIF(Spotify!U:U,Charts!AH47)</f>
        <v>474.75</v>
      </c>
      <c r="AM47" s="18">
        <f>SUMIF(Spotify!U:U,Charts!AH47,Spotify!H:H)/COUNTIF(Spotify!U:U,Charts!AH47)</f>
        <v>575</v>
      </c>
      <c r="AN47" s="28">
        <f>SUMIF(Spotify!U:U,Charts!AH47,Spotify!I:I)/COUNTIF(Spotify!U:U,Charts!AH47)</f>
        <v>621.25</v>
      </c>
    </row>
    <row r="48" spans="1:46" x14ac:dyDescent="0.25">
      <c r="A48" s="3" t="s">
        <v>17856</v>
      </c>
      <c r="B48" s="1">
        <v>193835148</v>
      </c>
      <c r="C48" s="1">
        <v>1</v>
      </c>
      <c r="D48" s="1"/>
      <c r="E48" s="3" t="s">
        <v>984</v>
      </c>
      <c r="F48" s="1">
        <v>1106355419</v>
      </c>
      <c r="H48" s="7" t="s">
        <v>649</v>
      </c>
      <c r="I48" s="1">
        <v>3183743138</v>
      </c>
      <c r="J48" s="8">
        <v>29</v>
      </c>
      <c r="L48" s="7" t="s">
        <v>649</v>
      </c>
      <c r="M48" s="1">
        <f t="shared" si="2"/>
        <v>-3183743138</v>
      </c>
      <c r="N48">
        <v>29</v>
      </c>
      <c r="O48" s="18">
        <f>SUMIF(Spotify!U:U,Charts!L48,Spotify!Q:Q)/COUNTIF(Spotify!U:U,Charts!L48)</f>
        <v>272076.68965517241</v>
      </c>
      <c r="P48" t="str">
        <f t="shared" si="3"/>
        <v>04:32</v>
      </c>
      <c r="Q48" s="18">
        <f t="shared" si="6"/>
        <v>641941</v>
      </c>
      <c r="R48" s="8" t="str">
        <f t="shared" si="4"/>
        <v>10:41</v>
      </c>
      <c r="T48" s="7" t="s">
        <v>17856</v>
      </c>
      <c r="U48">
        <f>COUNTIFS(Spotify!$AA:$AA,Charts!$U$1,Spotify!$U:$U,Charts!T48)</f>
        <v>1</v>
      </c>
      <c r="V48">
        <f>COUNTIFS(Spotify!$AA:$AA,Charts!$V$1,Spotify!$U:$U,Charts!T48)</f>
        <v>0</v>
      </c>
      <c r="W48">
        <f>COUNTIFS(Spotify!$AA:$AA,Charts!$W$1,Spotify!$U:$U,Charts!T48)</f>
        <v>0</v>
      </c>
      <c r="X48">
        <f>COUNTIFS(Spotify!$AA:$AA,Charts!$X$1,Spotify!$U:$U,Charts!T48)</f>
        <v>0</v>
      </c>
      <c r="Y48">
        <f>COUNTIFS(Spotify!$AA:$AA,Charts!$Y$1,Spotify!$U:$U,Charts!T48)</f>
        <v>0</v>
      </c>
      <c r="Z48">
        <f>COUNTIFS(Spotify!$AA:$AA,Charts!$Z$1,Spotify!$U:$U,Charts!T48)</f>
        <v>0</v>
      </c>
      <c r="AA48">
        <f>COUNTIFS(Spotify!$AA:$AA,Charts!$AA$1,Spotify!$U:$U,Charts!T48)</f>
        <v>0</v>
      </c>
      <c r="AB48">
        <f>COUNTIFS(Spotify!$AA:$AA,Charts!$AB$1,Spotify!$U:$U,Charts!T48)</f>
        <v>0</v>
      </c>
      <c r="AC48">
        <f>COUNTIFS(Spotify!$AA:$AA,Charts!$AC$1,Spotify!$U:$U,Charts!T48)</f>
        <v>0</v>
      </c>
      <c r="AD48">
        <f>COUNTIFS(Spotify!$AA:$AA,Charts!$AD$1,Spotify!$U:$U,Charts!T48)</f>
        <v>0</v>
      </c>
      <c r="AE48">
        <f>COUNTIFS(Spotify!$AA:$AA,Charts!$AE$1,Spotify!$U:$U,Charts!T48)</f>
        <v>0</v>
      </c>
      <c r="AF48" s="8">
        <f>COUNTIFS(Spotify!$AA:$AA,Charts!$AF$1,Spotify!$U:$U,Charts!T48)</f>
        <v>0</v>
      </c>
      <c r="AH48" s="7" t="s">
        <v>17856</v>
      </c>
      <c r="AI48">
        <f>SUMIFS(Spotify!O:O,Spotify!U:U,Charts!AH48)/COUNTIFS(Spotify!U:U,Charts!AH48)</f>
        <v>-3388</v>
      </c>
      <c r="AJ48" s="18">
        <f>SUMIF(Spotify!U:U,Charts!AH48,Spotify!P:P)/COUNTIF(Spotify!U:U,Charts!AH48)</f>
        <v>91012</v>
      </c>
      <c r="AK48" s="18">
        <f>SUMIF(Spotify!U:U,Charts!AH48,Spotify!R:R)/COUNTIF(Spotify!U:U,Charts!AH48)</f>
        <v>32</v>
      </c>
      <c r="AL48" s="18">
        <f>SUMIF(Spotify!U:U,Charts!AH48,Spotify!J:J)/COUNTIF(Spotify!U:U,Charts!AH48)</f>
        <v>507</v>
      </c>
      <c r="AM48" s="18">
        <f>SUMIF(Spotify!U:U,Charts!AH48,Spotify!H:H)/COUNTIF(Spotify!U:U,Charts!AH48)</f>
        <v>771</v>
      </c>
      <c r="AN48" s="28">
        <f>SUMIF(Spotify!U:U,Charts!AH48,Spotify!I:I)/COUNTIF(Spotify!U:U,Charts!AH48)</f>
        <v>835</v>
      </c>
    </row>
    <row r="49" spans="1:40" x14ac:dyDescent="0.25">
      <c r="A49" s="3" t="s">
        <v>10660</v>
      </c>
      <c r="B49" s="1">
        <v>23798137</v>
      </c>
      <c r="C49" s="1">
        <v>1</v>
      </c>
      <c r="D49" s="1"/>
      <c r="E49" s="3" t="s">
        <v>16132</v>
      </c>
      <c r="F49" s="1">
        <v>141827657</v>
      </c>
      <c r="H49" s="7" t="s">
        <v>3576</v>
      </c>
      <c r="I49" s="1">
        <v>3177261400</v>
      </c>
      <c r="J49" s="8">
        <v>23</v>
      </c>
      <c r="L49" s="7" t="s">
        <v>3576</v>
      </c>
      <c r="M49" s="1">
        <f t="shared" si="2"/>
        <v>-3177261400</v>
      </c>
      <c r="N49">
        <v>23</v>
      </c>
      <c r="O49" s="18">
        <f>SUMIF(Spotify!U:U,Charts!L49,Spotify!Q:Q)/COUNTIF(Spotify!U:U,Charts!L49)</f>
        <v>209432</v>
      </c>
      <c r="P49" t="str">
        <f t="shared" si="3"/>
        <v>03:29</v>
      </c>
      <c r="Q49" s="18">
        <f t="shared" si="6"/>
        <v>641941</v>
      </c>
      <c r="R49" s="8" t="str">
        <f t="shared" si="4"/>
        <v>10:41</v>
      </c>
      <c r="T49" s="7" t="s">
        <v>10660</v>
      </c>
      <c r="U49">
        <f>COUNTIFS(Spotify!$AA:$AA,Charts!$U$1,Spotify!$U:$U,Charts!T49)</f>
        <v>0</v>
      </c>
      <c r="V49">
        <f>COUNTIFS(Spotify!$AA:$AA,Charts!$V$1,Spotify!$U:$U,Charts!T49)</f>
        <v>1</v>
      </c>
      <c r="W49">
        <f>COUNTIFS(Spotify!$AA:$AA,Charts!$W$1,Spotify!$U:$U,Charts!T49)</f>
        <v>0</v>
      </c>
      <c r="X49">
        <f>COUNTIFS(Spotify!$AA:$AA,Charts!$X$1,Spotify!$U:$U,Charts!T49)</f>
        <v>0</v>
      </c>
      <c r="Y49">
        <f>COUNTIFS(Spotify!$AA:$AA,Charts!$Y$1,Spotify!$U:$U,Charts!T49)</f>
        <v>0</v>
      </c>
      <c r="Z49">
        <f>COUNTIFS(Spotify!$AA:$AA,Charts!$Z$1,Spotify!$U:$U,Charts!T49)</f>
        <v>0</v>
      </c>
      <c r="AA49">
        <f>COUNTIFS(Spotify!$AA:$AA,Charts!$AA$1,Spotify!$U:$U,Charts!T49)</f>
        <v>0</v>
      </c>
      <c r="AB49">
        <f>COUNTIFS(Spotify!$AA:$AA,Charts!$AB$1,Spotify!$U:$U,Charts!T49)</f>
        <v>0</v>
      </c>
      <c r="AC49">
        <f>COUNTIFS(Spotify!$AA:$AA,Charts!$AC$1,Spotify!$U:$U,Charts!T49)</f>
        <v>0</v>
      </c>
      <c r="AD49">
        <f>COUNTIFS(Spotify!$AA:$AA,Charts!$AD$1,Spotify!$U:$U,Charts!T49)</f>
        <v>0</v>
      </c>
      <c r="AE49">
        <f>COUNTIFS(Spotify!$AA:$AA,Charts!$AE$1,Spotify!$U:$U,Charts!T49)</f>
        <v>0</v>
      </c>
      <c r="AF49" s="8">
        <f>COUNTIFS(Spotify!$AA:$AA,Charts!$AF$1,Spotify!$U:$U,Charts!T49)</f>
        <v>0</v>
      </c>
      <c r="AH49" s="7" t="s">
        <v>10660</v>
      </c>
      <c r="AI49">
        <f>SUMIFS(Spotify!O:O,Spotify!U:U,Charts!AH49)/COUNTIFS(Spotify!U:U,Charts!AH49)</f>
        <v>-11735</v>
      </c>
      <c r="AJ49" s="18">
        <f>SUMIF(Spotify!U:U,Charts!AH49,Spotify!P:P)/COUNTIF(Spotify!U:U,Charts!AH49)</f>
        <v>76994</v>
      </c>
      <c r="AK49" s="18">
        <f>SUMIF(Spotify!U:U,Charts!AH49,Spotify!R:R)/COUNTIF(Spotify!U:U,Charts!AH49)</f>
        <v>5</v>
      </c>
      <c r="AL49" s="18">
        <f>SUMIF(Spotify!U:U,Charts!AH49,Spotify!J:J)/COUNTIF(Spotify!U:U,Charts!AH49)</f>
        <v>424</v>
      </c>
      <c r="AM49" s="18">
        <f>SUMIF(Spotify!U:U,Charts!AH49,Spotify!H:H)/COUNTIF(Spotify!U:U,Charts!AH49)</f>
        <v>629</v>
      </c>
      <c r="AN49" s="28">
        <f>SUMIF(Spotify!U:U,Charts!AH49,Spotify!I:I)/COUNTIF(Spotify!U:U,Charts!AH49)</f>
        <v>306</v>
      </c>
    </row>
    <row r="50" spans="1:40" x14ac:dyDescent="0.25">
      <c r="A50" s="3" t="s">
        <v>9630</v>
      </c>
      <c r="B50" s="1">
        <v>638456940</v>
      </c>
      <c r="C50" s="1">
        <v>3</v>
      </c>
      <c r="D50" s="1"/>
      <c r="E50" s="3" t="s">
        <v>5126</v>
      </c>
      <c r="F50" s="1">
        <v>2008646273</v>
      </c>
      <c r="H50" s="7" t="s">
        <v>410</v>
      </c>
      <c r="I50" s="1">
        <v>3055962206</v>
      </c>
      <c r="J50" s="8">
        <v>17</v>
      </c>
      <c r="L50" s="7" t="s">
        <v>410</v>
      </c>
      <c r="M50" s="1">
        <f t="shared" si="2"/>
        <v>-3055962206</v>
      </c>
      <c r="N50">
        <v>17</v>
      </c>
      <c r="O50" s="18">
        <f>SUMIF(Spotify!U:U,Charts!L50,Spotify!Q:Q)/COUNTIF(Spotify!U:U,Charts!L50)</f>
        <v>243447.0588235294</v>
      </c>
      <c r="P50" t="str">
        <f t="shared" si="3"/>
        <v>04:03</v>
      </c>
      <c r="Q50" s="18">
        <f t="shared" si="6"/>
        <v>641941</v>
      </c>
      <c r="R50" s="8" t="str">
        <f t="shared" si="4"/>
        <v>10:41</v>
      </c>
      <c r="T50" s="7" t="s">
        <v>9630</v>
      </c>
      <c r="U50">
        <f>COUNTIFS(Spotify!$AA:$AA,Charts!$U$1,Spotify!$U:$U,Charts!T50)</f>
        <v>0</v>
      </c>
      <c r="V50">
        <f>COUNTIFS(Spotify!$AA:$AA,Charts!$V$1,Spotify!$U:$U,Charts!T50)</f>
        <v>0</v>
      </c>
      <c r="W50">
        <f>COUNTIFS(Spotify!$AA:$AA,Charts!$W$1,Spotify!$U:$U,Charts!T50)</f>
        <v>0</v>
      </c>
      <c r="X50">
        <f>COUNTIFS(Spotify!$AA:$AA,Charts!$X$1,Spotify!$U:$U,Charts!T50)</f>
        <v>0</v>
      </c>
      <c r="Y50">
        <f>COUNTIFS(Spotify!$AA:$AA,Charts!$Y$1,Spotify!$U:$U,Charts!T50)</f>
        <v>0</v>
      </c>
      <c r="Z50">
        <f>COUNTIFS(Spotify!$AA:$AA,Charts!$Z$1,Spotify!$U:$U,Charts!T50)</f>
        <v>0</v>
      </c>
      <c r="AA50">
        <f>COUNTIFS(Spotify!$AA:$AA,Charts!$AA$1,Spotify!$U:$U,Charts!T50)</f>
        <v>0</v>
      </c>
      <c r="AB50">
        <f>COUNTIFS(Spotify!$AA:$AA,Charts!$AB$1,Spotify!$U:$U,Charts!T50)</f>
        <v>1</v>
      </c>
      <c r="AC50">
        <f>COUNTIFS(Spotify!$AA:$AA,Charts!$AC$1,Spotify!$U:$U,Charts!T50)</f>
        <v>0</v>
      </c>
      <c r="AD50">
        <f>COUNTIFS(Spotify!$AA:$AA,Charts!$AD$1,Spotify!$U:$U,Charts!T50)</f>
        <v>0</v>
      </c>
      <c r="AE50">
        <f>COUNTIFS(Spotify!$AA:$AA,Charts!$AE$1,Spotify!$U:$U,Charts!T50)</f>
        <v>0</v>
      </c>
      <c r="AF50" s="8">
        <f>COUNTIFS(Spotify!$AA:$AA,Charts!$AF$1,Spotify!$U:$U,Charts!T50)</f>
        <v>2</v>
      </c>
      <c r="AH50" s="7" t="s">
        <v>9630</v>
      </c>
      <c r="AI50">
        <f>SUMIFS(Spotify!O:O,Spotify!U:U,Charts!AH50)/COUNTIFS(Spotify!U:U,Charts!AH50)</f>
        <v>-8362.6666666666661</v>
      </c>
      <c r="AJ50" s="18">
        <f>SUMIF(Spotify!U:U,Charts!AH50,Spotify!P:P)/COUNTIF(Spotify!U:U,Charts!AH50)</f>
        <v>92112</v>
      </c>
      <c r="AK50" s="18">
        <f>SUMIF(Spotify!U:U,Charts!AH50,Spotify!R:R)/COUNTIF(Spotify!U:U,Charts!AH50)</f>
        <v>32.666666666666664</v>
      </c>
      <c r="AL50" s="18">
        <f>SUMIF(Spotify!U:U,Charts!AH50,Spotify!J:J)/COUNTIF(Spotify!U:U,Charts!AH50)</f>
        <v>229.66666666666666</v>
      </c>
      <c r="AM50" s="18">
        <f>SUMIF(Spotify!U:U,Charts!AH50,Spotify!H:H)/COUNTIF(Spotify!U:U,Charts!AH50)</f>
        <v>686.66666666666663</v>
      </c>
      <c r="AN50" s="28">
        <f>SUMIF(Spotify!U:U,Charts!AH50,Spotify!I:I)/COUNTIF(Spotify!U:U,Charts!AH50)</f>
        <v>430.66666666666669</v>
      </c>
    </row>
    <row r="51" spans="1:40" x14ac:dyDescent="0.25">
      <c r="A51" s="3" t="s">
        <v>17857</v>
      </c>
      <c r="B51" s="1">
        <v>255114813</v>
      </c>
      <c r="C51" s="1">
        <v>2</v>
      </c>
      <c r="D51" s="1"/>
      <c r="E51" s="3" t="s">
        <v>3716</v>
      </c>
      <c r="F51" s="1">
        <v>379728408</v>
      </c>
      <c r="H51" s="7" t="s">
        <v>6648</v>
      </c>
      <c r="I51" s="1">
        <v>3001796437</v>
      </c>
      <c r="J51" s="8">
        <v>3</v>
      </c>
      <c r="L51" s="7" t="s">
        <v>6648</v>
      </c>
      <c r="M51" s="1">
        <f t="shared" si="2"/>
        <v>-3001796437</v>
      </c>
      <c r="N51">
        <v>3</v>
      </c>
      <c r="O51" s="18">
        <f>SUMIF(Spotify!U:U,Charts!L51,Spotify!Q:Q)/COUNTIF(Spotify!U:U,Charts!L51)</f>
        <v>235617.66666666666</v>
      </c>
      <c r="P51" t="str">
        <f t="shared" si="3"/>
        <v>03:55</v>
      </c>
      <c r="Q51" s="18">
        <f t="shared" si="6"/>
        <v>641941</v>
      </c>
      <c r="R51" s="8" t="str">
        <f t="shared" si="4"/>
        <v>10:41</v>
      </c>
      <c r="T51" s="7" t="s">
        <v>17857</v>
      </c>
      <c r="U51">
        <f>COUNTIFS(Spotify!$AA:$AA,Charts!$U$1,Spotify!$U:$U,Charts!T51)</f>
        <v>0</v>
      </c>
      <c r="V51">
        <f>COUNTIFS(Spotify!$AA:$AA,Charts!$V$1,Spotify!$U:$U,Charts!T51)</f>
        <v>0</v>
      </c>
      <c r="W51">
        <f>COUNTIFS(Spotify!$AA:$AA,Charts!$W$1,Spotify!$U:$U,Charts!T51)</f>
        <v>0</v>
      </c>
      <c r="X51">
        <f>COUNTIFS(Spotify!$AA:$AA,Charts!$X$1,Spotify!$U:$U,Charts!T51)</f>
        <v>0</v>
      </c>
      <c r="Y51">
        <f>COUNTIFS(Spotify!$AA:$AA,Charts!$Y$1,Spotify!$U:$U,Charts!T51)</f>
        <v>0</v>
      </c>
      <c r="Z51">
        <f>COUNTIFS(Spotify!$AA:$AA,Charts!$Z$1,Spotify!$U:$U,Charts!T51)</f>
        <v>0</v>
      </c>
      <c r="AA51">
        <f>COUNTIFS(Spotify!$AA:$AA,Charts!$AA$1,Spotify!$U:$U,Charts!T51)</f>
        <v>1</v>
      </c>
      <c r="AB51">
        <f>COUNTIFS(Spotify!$AA:$AA,Charts!$AB$1,Spotify!$U:$U,Charts!T51)</f>
        <v>0</v>
      </c>
      <c r="AC51">
        <f>COUNTIFS(Spotify!$AA:$AA,Charts!$AC$1,Spotify!$U:$U,Charts!T51)</f>
        <v>0</v>
      </c>
      <c r="AD51">
        <f>COUNTIFS(Spotify!$AA:$AA,Charts!$AD$1,Spotify!$U:$U,Charts!T51)</f>
        <v>0</v>
      </c>
      <c r="AE51">
        <f>COUNTIFS(Spotify!$AA:$AA,Charts!$AE$1,Spotify!$U:$U,Charts!T51)</f>
        <v>0</v>
      </c>
      <c r="AF51" s="8">
        <f>COUNTIFS(Spotify!$AA:$AA,Charts!$AF$1,Spotify!$U:$U,Charts!T51)</f>
        <v>1</v>
      </c>
      <c r="AH51" s="7" t="s">
        <v>17857</v>
      </c>
      <c r="AI51">
        <f>SUMIFS(Spotify!O:O,Spotify!U:U,Charts!AH51)/COUNTIFS(Spotify!U:U,Charts!AH51)</f>
        <v>-5894.5</v>
      </c>
      <c r="AJ51" s="18">
        <f>SUMIF(Spotify!U:U,Charts!AH51,Spotify!P:P)/COUNTIF(Spotify!U:U,Charts!AH51)</f>
        <v>125992</v>
      </c>
      <c r="AK51" s="18">
        <f>SUMIF(Spotify!U:U,Charts!AH51,Spotify!R:R)/COUNTIF(Spotify!U:U,Charts!AH51)</f>
        <v>20.5</v>
      </c>
      <c r="AL51" s="18">
        <f>SUMIF(Spotify!U:U,Charts!AH51,Spotify!J:J)/COUNTIF(Spotify!U:U,Charts!AH51)</f>
        <v>458.5</v>
      </c>
      <c r="AM51" s="18">
        <f>SUMIF(Spotify!U:U,Charts!AH51,Spotify!H:H)/COUNTIF(Spotify!U:U,Charts!AH51)</f>
        <v>434.5</v>
      </c>
      <c r="AN51" s="28">
        <f>SUMIF(Spotify!U:U,Charts!AH51,Spotify!I:I)/COUNTIF(Spotify!U:U,Charts!AH51)</f>
        <v>416</v>
      </c>
    </row>
    <row r="52" spans="1:40" x14ac:dyDescent="0.25">
      <c r="A52" s="3" t="s">
        <v>17858</v>
      </c>
      <c r="B52" s="1">
        <v>5892932</v>
      </c>
      <c r="C52" s="1">
        <v>1</v>
      </c>
      <c r="D52" s="1"/>
      <c r="E52" s="3" t="s">
        <v>3271</v>
      </c>
      <c r="F52" s="1">
        <v>13358297</v>
      </c>
      <c r="H52" s="7" t="s">
        <v>218</v>
      </c>
      <c r="I52" s="1">
        <v>2950524234</v>
      </c>
      <c r="J52" s="8">
        <v>17</v>
      </c>
      <c r="L52" s="7" t="s">
        <v>218</v>
      </c>
      <c r="M52" s="1">
        <f t="shared" si="2"/>
        <v>-2950524234</v>
      </c>
      <c r="N52">
        <v>17</v>
      </c>
      <c r="O52" s="18">
        <f>SUMIF(Spotify!U:U,Charts!L52,Spotify!Q:Q)/COUNTIF(Spotify!U:U,Charts!L52)</f>
        <v>195288.64705882352</v>
      </c>
      <c r="P52" t="str">
        <f t="shared" si="3"/>
        <v>03:15</v>
      </c>
      <c r="Q52" s="18">
        <f t="shared" si="6"/>
        <v>641941</v>
      </c>
      <c r="R52" s="8" t="str">
        <f t="shared" si="4"/>
        <v>10:41</v>
      </c>
      <c r="T52" s="7" t="s">
        <v>17858</v>
      </c>
      <c r="U52">
        <f>COUNTIFS(Spotify!$AA:$AA,Charts!$U$1,Spotify!$U:$U,Charts!T52)</f>
        <v>0</v>
      </c>
      <c r="V52">
        <f>COUNTIFS(Spotify!$AA:$AA,Charts!$V$1,Spotify!$U:$U,Charts!T52)</f>
        <v>0</v>
      </c>
      <c r="W52">
        <f>COUNTIFS(Spotify!$AA:$AA,Charts!$W$1,Spotify!$U:$U,Charts!T52)</f>
        <v>0</v>
      </c>
      <c r="X52">
        <f>COUNTIFS(Spotify!$AA:$AA,Charts!$X$1,Spotify!$U:$U,Charts!T52)</f>
        <v>1</v>
      </c>
      <c r="Y52">
        <f>COUNTIFS(Spotify!$AA:$AA,Charts!$Y$1,Spotify!$U:$U,Charts!T52)</f>
        <v>0</v>
      </c>
      <c r="Z52">
        <f>COUNTIFS(Spotify!$AA:$AA,Charts!$Z$1,Spotify!$U:$U,Charts!T52)</f>
        <v>0</v>
      </c>
      <c r="AA52">
        <f>COUNTIFS(Spotify!$AA:$AA,Charts!$AA$1,Spotify!$U:$U,Charts!T52)</f>
        <v>0</v>
      </c>
      <c r="AB52">
        <f>COUNTIFS(Spotify!$AA:$AA,Charts!$AB$1,Spotify!$U:$U,Charts!T52)</f>
        <v>0</v>
      </c>
      <c r="AC52">
        <f>COUNTIFS(Spotify!$AA:$AA,Charts!$AC$1,Spotify!$U:$U,Charts!T52)</f>
        <v>0</v>
      </c>
      <c r="AD52">
        <f>COUNTIFS(Spotify!$AA:$AA,Charts!$AD$1,Spotify!$U:$U,Charts!T52)</f>
        <v>0</v>
      </c>
      <c r="AE52">
        <f>COUNTIFS(Spotify!$AA:$AA,Charts!$AE$1,Spotify!$U:$U,Charts!T52)</f>
        <v>0</v>
      </c>
      <c r="AF52" s="8">
        <f>COUNTIFS(Spotify!$AA:$AA,Charts!$AF$1,Spotify!$U:$U,Charts!T52)</f>
        <v>0</v>
      </c>
      <c r="AH52" s="7" t="s">
        <v>17858</v>
      </c>
      <c r="AI52">
        <f>SUMIFS(Spotify!O:O,Spotify!U:U,Charts!AH52)/COUNTIFS(Spotify!U:U,Charts!AH52)</f>
        <v>-5874</v>
      </c>
      <c r="AJ52" s="18">
        <f>SUMIF(Spotify!U:U,Charts!AH52,Spotify!P:P)/COUNTIF(Spotify!U:U,Charts!AH52)</f>
        <v>99937</v>
      </c>
      <c r="AK52" s="18">
        <f>SUMIF(Spotify!U:U,Charts!AH52,Spotify!R:R)/COUNTIF(Spotify!U:U,Charts!AH52)</f>
        <v>1</v>
      </c>
      <c r="AL52" s="18">
        <f>SUMIF(Spotify!U:U,Charts!AH52,Spotify!J:J)/COUNTIF(Spotify!U:U,Charts!AH52)</f>
        <v>753</v>
      </c>
      <c r="AM52" s="18">
        <f>SUMIF(Spotify!U:U,Charts!AH52,Spotify!H:H)/COUNTIF(Spotify!U:U,Charts!AH52)</f>
        <v>66</v>
      </c>
      <c r="AN52" s="28">
        <f>SUMIF(Spotify!U:U,Charts!AH52,Spotify!I:I)/COUNTIF(Spotify!U:U,Charts!AH52)</f>
        <v>72</v>
      </c>
    </row>
    <row r="53" spans="1:40" x14ac:dyDescent="0.25">
      <c r="A53" s="3" t="s">
        <v>17859</v>
      </c>
      <c r="B53" s="1">
        <v>47746154</v>
      </c>
      <c r="C53" s="1">
        <v>1</v>
      </c>
      <c r="D53" s="1"/>
      <c r="E53" s="3" t="s">
        <v>6519</v>
      </c>
      <c r="F53" s="1">
        <v>541163031</v>
      </c>
      <c r="H53" s="7" t="s">
        <v>710</v>
      </c>
      <c r="I53" s="1">
        <v>2867743407</v>
      </c>
      <c r="J53" s="8">
        <v>57</v>
      </c>
      <c r="L53" s="7" t="s">
        <v>710</v>
      </c>
      <c r="M53" s="1">
        <f t="shared" si="2"/>
        <v>-2867743407</v>
      </c>
      <c r="N53">
        <v>57</v>
      </c>
      <c r="O53" s="18">
        <f>SUMIF(Spotify!U:U,Charts!L53,Spotify!Q:Q)/COUNTIF(Spotify!U:U,Charts!L53)</f>
        <v>203645.45614035087</v>
      </c>
      <c r="P53" t="str">
        <f t="shared" si="3"/>
        <v>03:23</v>
      </c>
      <c r="Q53" s="18">
        <f t="shared" si="6"/>
        <v>641941</v>
      </c>
      <c r="R53" s="8" t="str">
        <f t="shared" si="4"/>
        <v>10:41</v>
      </c>
      <c r="T53" s="7" t="s">
        <v>17859</v>
      </c>
      <c r="U53">
        <f>COUNTIFS(Spotify!$AA:$AA,Charts!$U$1,Spotify!$U:$U,Charts!T53)</f>
        <v>0</v>
      </c>
      <c r="V53">
        <f>COUNTIFS(Spotify!$AA:$AA,Charts!$V$1,Spotify!$U:$U,Charts!T53)</f>
        <v>0</v>
      </c>
      <c r="W53">
        <f>COUNTIFS(Spotify!$AA:$AA,Charts!$W$1,Spotify!$U:$U,Charts!T53)</f>
        <v>0</v>
      </c>
      <c r="X53">
        <f>COUNTIFS(Spotify!$AA:$AA,Charts!$X$1,Spotify!$U:$U,Charts!T53)</f>
        <v>0</v>
      </c>
      <c r="Y53">
        <f>COUNTIFS(Spotify!$AA:$AA,Charts!$Y$1,Spotify!$U:$U,Charts!T53)</f>
        <v>0</v>
      </c>
      <c r="Z53">
        <f>COUNTIFS(Spotify!$AA:$AA,Charts!$Z$1,Spotify!$U:$U,Charts!T53)</f>
        <v>0</v>
      </c>
      <c r="AA53">
        <f>COUNTIFS(Spotify!$AA:$AA,Charts!$AA$1,Spotify!$U:$U,Charts!T53)</f>
        <v>0</v>
      </c>
      <c r="AB53">
        <f>COUNTIFS(Spotify!$AA:$AA,Charts!$AB$1,Spotify!$U:$U,Charts!T53)</f>
        <v>0</v>
      </c>
      <c r="AC53">
        <f>COUNTIFS(Spotify!$AA:$AA,Charts!$AC$1,Spotify!$U:$U,Charts!T53)</f>
        <v>0</v>
      </c>
      <c r="AD53">
        <f>COUNTIFS(Spotify!$AA:$AA,Charts!$AD$1,Spotify!$U:$U,Charts!T53)</f>
        <v>0</v>
      </c>
      <c r="AE53">
        <f>COUNTIFS(Spotify!$AA:$AA,Charts!$AE$1,Spotify!$U:$U,Charts!T53)</f>
        <v>1</v>
      </c>
      <c r="AF53" s="8">
        <f>COUNTIFS(Spotify!$AA:$AA,Charts!$AF$1,Spotify!$U:$U,Charts!T53)</f>
        <v>0</v>
      </c>
      <c r="AH53" s="7" t="s">
        <v>17859</v>
      </c>
      <c r="AI53">
        <f>SUMIFS(Spotify!O:O,Spotify!U:U,Charts!AH53)/COUNTIFS(Spotify!U:U,Charts!AH53)</f>
        <v>-3753</v>
      </c>
      <c r="AJ53" s="18">
        <f>SUMIF(Spotify!U:U,Charts!AH53,Spotify!P:P)/COUNTIF(Spotify!U:U,Charts!AH53)</f>
        <v>91906</v>
      </c>
      <c r="AK53" s="18">
        <f>SUMIF(Spotify!U:U,Charts!AH53,Spotify!R:R)/COUNTIF(Spotify!U:U,Charts!AH53)</f>
        <v>8</v>
      </c>
      <c r="AL53" s="18">
        <f>SUMIF(Spotify!U:U,Charts!AH53,Spotify!J:J)/COUNTIF(Spotify!U:U,Charts!AH53)</f>
        <v>586</v>
      </c>
      <c r="AM53" s="18">
        <f>SUMIF(Spotify!U:U,Charts!AH53,Spotify!H:H)/COUNTIF(Spotify!U:U,Charts!AH53)</f>
        <v>706</v>
      </c>
      <c r="AN53" s="28">
        <f>SUMIF(Spotify!U:U,Charts!AH53,Spotify!I:I)/COUNTIF(Spotify!U:U,Charts!AH53)</f>
        <v>739</v>
      </c>
    </row>
    <row r="54" spans="1:40" x14ac:dyDescent="0.25">
      <c r="A54" s="3" t="s">
        <v>3659</v>
      </c>
      <c r="B54" s="1">
        <v>137030879</v>
      </c>
      <c r="C54" s="1">
        <v>3</v>
      </c>
      <c r="D54" s="1"/>
      <c r="E54" s="3" t="s">
        <v>8388</v>
      </c>
      <c r="F54" s="1">
        <v>7843513</v>
      </c>
      <c r="H54" s="7" t="s">
        <v>2028</v>
      </c>
      <c r="I54" s="1">
        <v>2789158350</v>
      </c>
      <c r="J54" s="8">
        <v>30</v>
      </c>
      <c r="L54" s="7" t="s">
        <v>2028</v>
      </c>
      <c r="M54" s="1">
        <f t="shared" si="2"/>
        <v>-2789158350</v>
      </c>
      <c r="N54">
        <v>30</v>
      </c>
      <c r="O54" s="18">
        <f>SUMIF(Spotify!U:U,Charts!L54,Spotify!Q:Q)/COUNTIF(Spotify!U:U,Charts!L54)</f>
        <v>209404.53333333333</v>
      </c>
      <c r="P54" t="str">
        <f t="shared" si="3"/>
        <v>03:29</v>
      </c>
      <c r="Q54" s="18">
        <f t="shared" si="6"/>
        <v>641941</v>
      </c>
      <c r="R54" s="8" t="str">
        <f t="shared" si="4"/>
        <v>10:41</v>
      </c>
      <c r="T54" s="7" t="s">
        <v>3659</v>
      </c>
      <c r="U54">
        <f>COUNTIFS(Spotify!$AA:$AA,Charts!$U$1,Spotify!$U:$U,Charts!T54)</f>
        <v>0</v>
      </c>
      <c r="V54">
        <f>COUNTIFS(Spotify!$AA:$AA,Charts!$V$1,Spotify!$U:$U,Charts!T54)</f>
        <v>0</v>
      </c>
      <c r="W54">
        <f>COUNTIFS(Spotify!$AA:$AA,Charts!$W$1,Spotify!$U:$U,Charts!T54)</f>
        <v>0</v>
      </c>
      <c r="X54">
        <f>COUNTIFS(Spotify!$AA:$AA,Charts!$X$1,Spotify!$U:$U,Charts!T54)</f>
        <v>0</v>
      </c>
      <c r="Y54">
        <f>COUNTIFS(Spotify!$AA:$AA,Charts!$Y$1,Spotify!$U:$U,Charts!T54)</f>
        <v>0</v>
      </c>
      <c r="Z54">
        <f>COUNTIFS(Spotify!$AA:$AA,Charts!$Z$1,Spotify!$U:$U,Charts!T54)</f>
        <v>0</v>
      </c>
      <c r="AA54">
        <f>COUNTIFS(Spotify!$AA:$AA,Charts!$AA$1,Spotify!$U:$U,Charts!T54)</f>
        <v>3</v>
      </c>
      <c r="AB54">
        <f>COUNTIFS(Spotify!$AA:$AA,Charts!$AB$1,Spotify!$U:$U,Charts!T54)</f>
        <v>0</v>
      </c>
      <c r="AC54">
        <f>COUNTIFS(Spotify!$AA:$AA,Charts!$AC$1,Spotify!$U:$U,Charts!T54)</f>
        <v>0</v>
      </c>
      <c r="AD54">
        <f>COUNTIFS(Spotify!$AA:$AA,Charts!$AD$1,Spotify!$U:$U,Charts!T54)</f>
        <v>0</v>
      </c>
      <c r="AE54">
        <f>COUNTIFS(Spotify!$AA:$AA,Charts!$AE$1,Spotify!$U:$U,Charts!T54)</f>
        <v>0</v>
      </c>
      <c r="AF54" s="8">
        <f>COUNTIFS(Spotify!$AA:$AA,Charts!$AF$1,Spotify!$U:$U,Charts!T54)</f>
        <v>0</v>
      </c>
      <c r="AH54" s="7" t="s">
        <v>3659</v>
      </c>
      <c r="AI54">
        <f>SUMIFS(Spotify!O:O,Spotify!U:U,Charts!AH54)/COUNTIFS(Spotify!U:U,Charts!AH54)</f>
        <v>-4150.333333333333</v>
      </c>
      <c r="AJ54" s="18">
        <f>SUMIF(Spotify!U:U,Charts!AH54,Spotify!P:P)/COUNTIF(Spotify!U:U,Charts!AH54)</f>
        <v>100038</v>
      </c>
      <c r="AK54" s="18">
        <f>SUMIF(Spotify!U:U,Charts!AH54,Spotify!R:R)/COUNTIF(Spotify!U:U,Charts!AH54)</f>
        <v>12.333333333333334</v>
      </c>
      <c r="AL54" s="18">
        <f>SUMIF(Spotify!U:U,Charts!AH54,Spotify!J:J)/COUNTIF(Spotify!U:U,Charts!AH54)</f>
        <v>529.66666666666663</v>
      </c>
      <c r="AM54" s="18">
        <f>SUMIF(Spotify!U:U,Charts!AH54,Spotify!H:H)/COUNTIF(Spotify!U:U,Charts!AH54)</f>
        <v>696.33333333333337</v>
      </c>
      <c r="AN54" s="28">
        <f>SUMIF(Spotify!U:U,Charts!AH54,Spotify!I:I)/COUNTIF(Spotify!U:U,Charts!AH54)</f>
        <v>591</v>
      </c>
    </row>
    <row r="55" spans="1:40" x14ac:dyDescent="0.25">
      <c r="A55" s="3" t="s">
        <v>17860</v>
      </c>
      <c r="B55" s="1">
        <v>154016663</v>
      </c>
      <c r="C55" s="1">
        <v>2</v>
      </c>
      <c r="D55" s="1"/>
      <c r="E55" s="3" t="s">
        <v>230</v>
      </c>
      <c r="F55" s="1">
        <v>1653466683</v>
      </c>
      <c r="H55" s="7" t="s">
        <v>2125</v>
      </c>
      <c r="I55" s="1">
        <v>2744593848</v>
      </c>
      <c r="J55" s="8">
        <v>30</v>
      </c>
      <c r="L55" s="7" t="s">
        <v>2125</v>
      </c>
      <c r="M55" s="1">
        <f t="shared" si="2"/>
        <v>-2744593848</v>
      </c>
      <c r="N55">
        <v>30</v>
      </c>
      <c r="O55" s="18">
        <f>SUMIF(Spotify!U:U,Charts!L55,Spotify!Q:Q)/COUNTIF(Spotify!U:U,Charts!L55)</f>
        <v>179679</v>
      </c>
      <c r="P55" t="str">
        <f t="shared" si="3"/>
        <v>02:59</v>
      </c>
      <c r="Q55" s="18">
        <f t="shared" si="6"/>
        <v>641941</v>
      </c>
      <c r="R55" s="8" t="str">
        <f t="shared" si="4"/>
        <v>10:41</v>
      </c>
      <c r="T55" s="7" t="s">
        <v>17860</v>
      </c>
      <c r="U55">
        <f>COUNTIFS(Spotify!$AA:$AA,Charts!$U$1,Spotify!$U:$U,Charts!T55)</f>
        <v>0</v>
      </c>
      <c r="V55">
        <f>COUNTIFS(Spotify!$AA:$AA,Charts!$V$1,Spotify!$U:$U,Charts!T55)</f>
        <v>2</v>
      </c>
      <c r="W55">
        <f>COUNTIFS(Spotify!$AA:$AA,Charts!$W$1,Spotify!$U:$U,Charts!T55)</f>
        <v>0</v>
      </c>
      <c r="X55">
        <f>COUNTIFS(Spotify!$AA:$AA,Charts!$X$1,Spotify!$U:$U,Charts!T55)</f>
        <v>0</v>
      </c>
      <c r="Y55">
        <f>COUNTIFS(Spotify!$AA:$AA,Charts!$Y$1,Spotify!$U:$U,Charts!T55)</f>
        <v>0</v>
      </c>
      <c r="Z55">
        <f>COUNTIFS(Spotify!$AA:$AA,Charts!$Z$1,Spotify!$U:$U,Charts!T55)</f>
        <v>0</v>
      </c>
      <c r="AA55">
        <f>COUNTIFS(Spotify!$AA:$AA,Charts!$AA$1,Spotify!$U:$U,Charts!T55)</f>
        <v>0</v>
      </c>
      <c r="AB55">
        <f>COUNTIFS(Spotify!$AA:$AA,Charts!$AB$1,Spotify!$U:$U,Charts!T55)</f>
        <v>0</v>
      </c>
      <c r="AC55">
        <f>COUNTIFS(Spotify!$AA:$AA,Charts!$AC$1,Spotify!$U:$U,Charts!T55)</f>
        <v>0</v>
      </c>
      <c r="AD55">
        <f>COUNTIFS(Spotify!$AA:$AA,Charts!$AD$1,Spotify!$U:$U,Charts!T55)</f>
        <v>0</v>
      </c>
      <c r="AE55">
        <f>COUNTIFS(Spotify!$AA:$AA,Charts!$AE$1,Spotify!$U:$U,Charts!T55)</f>
        <v>0</v>
      </c>
      <c r="AF55" s="8">
        <f>COUNTIFS(Spotify!$AA:$AA,Charts!$AF$1,Spotify!$U:$U,Charts!T55)</f>
        <v>0</v>
      </c>
      <c r="AH55" s="7" t="s">
        <v>17860</v>
      </c>
      <c r="AI55">
        <f>SUMIFS(Spotify!O:O,Spotify!U:U,Charts!AH55)/COUNTIFS(Spotify!U:U,Charts!AH55)</f>
        <v>-8051.5</v>
      </c>
      <c r="AJ55" s="18">
        <f>SUMIF(Spotify!U:U,Charts!AH55,Spotify!P:P)/COUNTIF(Spotify!U:U,Charts!AH55)</f>
        <v>60534</v>
      </c>
      <c r="AK55" s="18">
        <f>SUMIF(Spotify!U:U,Charts!AH55,Spotify!R:R)/COUNTIF(Spotify!U:U,Charts!AH55)</f>
        <v>9.5</v>
      </c>
      <c r="AL55" s="18">
        <f>SUMIF(Spotify!U:U,Charts!AH55,Spotify!J:J)/COUNTIF(Spotify!U:U,Charts!AH55)</f>
        <v>597</v>
      </c>
      <c r="AM55" s="18">
        <f>SUMIF(Spotify!U:U,Charts!AH55,Spotify!H:H)/COUNTIF(Spotify!U:U,Charts!AH55)</f>
        <v>473</v>
      </c>
      <c r="AN55" s="28">
        <f>SUMIF(Spotify!U:U,Charts!AH55,Spotify!I:I)/COUNTIF(Spotify!U:U,Charts!AH55)</f>
        <v>524</v>
      </c>
    </row>
    <row r="56" spans="1:40" x14ac:dyDescent="0.25">
      <c r="A56" s="3" t="s">
        <v>17861</v>
      </c>
      <c r="B56" s="1">
        <v>28584706</v>
      </c>
      <c r="C56" s="1">
        <v>1</v>
      </c>
      <c r="D56" s="1"/>
      <c r="E56" s="3" t="s">
        <v>8169</v>
      </c>
      <c r="F56" s="1">
        <v>18485844</v>
      </c>
      <c r="H56" s="7" t="s">
        <v>194</v>
      </c>
      <c r="I56" s="1">
        <v>2722903877</v>
      </c>
      <c r="J56" s="8">
        <v>2</v>
      </c>
      <c r="L56" s="7" t="s">
        <v>194</v>
      </c>
      <c r="M56" s="1">
        <f t="shared" si="2"/>
        <v>-2722903877</v>
      </c>
      <c r="N56">
        <v>2</v>
      </c>
      <c r="O56" s="18">
        <f>SUMIF(Spotify!U:U,Charts!L56,Spotify!Q:Q)/COUNTIF(Spotify!U:U,Charts!L56)</f>
        <v>238805</v>
      </c>
      <c r="P56" t="str">
        <f t="shared" si="3"/>
        <v>03:58</v>
      </c>
      <c r="Q56" s="18">
        <f t="shared" si="6"/>
        <v>641941</v>
      </c>
      <c r="R56" s="8" t="str">
        <f t="shared" si="4"/>
        <v>10:41</v>
      </c>
      <c r="T56" s="7" t="s">
        <v>17861</v>
      </c>
      <c r="U56">
        <f>COUNTIFS(Spotify!$AA:$AA,Charts!$U$1,Spotify!$U:$U,Charts!T56)</f>
        <v>0</v>
      </c>
      <c r="V56">
        <f>COUNTIFS(Spotify!$AA:$AA,Charts!$V$1,Spotify!$U:$U,Charts!T56)</f>
        <v>0</v>
      </c>
      <c r="W56">
        <f>COUNTIFS(Spotify!$AA:$AA,Charts!$W$1,Spotify!$U:$U,Charts!T56)</f>
        <v>0</v>
      </c>
      <c r="X56">
        <f>COUNTIFS(Spotify!$AA:$AA,Charts!$X$1,Spotify!$U:$U,Charts!T56)</f>
        <v>0</v>
      </c>
      <c r="Y56">
        <f>COUNTIFS(Spotify!$AA:$AA,Charts!$Y$1,Spotify!$U:$U,Charts!T56)</f>
        <v>0</v>
      </c>
      <c r="Z56">
        <f>COUNTIFS(Spotify!$AA:$AA,Charts!$Z$1,Spotify!$U:$U,Charts!T56)</f>
        <v>0</v>
      </c>
      <c r="AA56">
        <f>COUNTIFS(Spotify!$AA:$AA,Charts!$AA$1,Spotify!$U:$U,Charts!T56)</f>
        <v>0</v>
      </c>
      <c r="AB56">
        <f>COUNTIFS(Spotify!$AA:$AA,Charts!$AB$1,Spotify!$U:$U,Charts!T56)</f>
        <v>0</v>
      </c>
      <c r="AC56">
        <f>COUNTIFS(Spotify!$AA:$AA,Charts!$AC$1,Spotify!$U:$U,Charts!T56)</f>
        <v>0</v>
      </c>
      <c r="AD56">
        <f>COUNTIFS(Spotify!$AA:$AA,Charts!$AD$1,Spotify!$U:$U,Charts!T56)</f>
        <v>0</v>
      </c>
      <c r="AE56">
        <f>COUNTIFS(Spotify!$AA:$AA,Charts!$AE$1,Spotify!$U:$U,Charts!T56)</f>
        <v>0</v>
      </c>
      <c r="AF56" s="8">
        <f>COUNTIFS(Spotify!$AA:$AA,Charts!$AF$1,Spotify!$U:$U,Charts!T56)</f>
        <v>1</v>
      </c>
      <c r="AH56" s="7" t="s">
        <v>17861</v>
      </c>
      <c r="AI56">
        <f>SUMIFS(Spotify!O:O,Spotify!U:U,Charts!AH56)/COUNTIFS(Spotify!U:U,Charts!AH56)</f>
        <v>-4835</v>
      </c>
      <c r="AJ56" s="18">
        <f>SUMIF(Spotify!U:U,Charts!AH56,Spotify!P:P)/COUNTIF(Spotify!U:U,Charts!AH56)</f>
        <v>167971</v>
      </c>
      <c r="AK56" s="18">
        <f>SUMIF(Spotify!U:U,Charts!AH56,Spotify!R:R)/COUNTIF(Spotify!U:U,Charts!AH56)</f>
        <v>6</v>
      </c>
      <c r="AL56" s="18">
        <f>SUMIF(Spotify!U:U,Charts!AH56,Spotify!J:J)/COUNTIF(Spotify!U:U,Charts!AH56)</f>
        <v>532</v>
      </c>
      <c r="AM56" s="18">
        <f>SUMIF(Spotify!U:U,Charts!AH56,Spotify!H:H)/COUNTIF(Spotify!U:U,Charts!AH56)</f>
        <v>7</v>
      </c>
      <c r="AN56" s="28">
        <f>SUMIF(Spotify!U:U,Charts!AH56,Spotify!I:I)/COUNTIF(Spotify!U:U,Charts!AH56)</f>
        <v>71</v>
      </c>
    </row>
    <row r="57" spans="1:40" x14ac:dyDescent="0.25">
      <c r="A57" s="3" t="s">
        <v>13927</v>
      </c>
      <c r="B57" s="1">
        <v>173901454</v>
      </c>
      <c r="C57" s="1">
        <v>2</v>
      </c>
      <c r="D57" s="1"/>
      <c r="E57" s="3" t="s">
        <v>10167</v>
      </c>
      <c r="F57" s="1">
        <v>77475802</v>
      </c>
      <c r="H57" s="7" t="s">
        <v>5337</v>
      </c>
      <c r="I57" s="1">
        <v>2722404836</v>
      </c>
      <c r="J57" s="8">
        <v>5</v>
      </c>
      <c r="L57" s="7" t="s">
        <v>5337</v>
      </c>
      <c r="M57" s="1">
        <f t="shared" si="2"/>
        <v>-2722404836</v>
      </c>
      <c r="N57">
        <v>5</v>
      </c>
      <c r="O57" s="18">
        <f>SUMIF(Spotify!U:U,Charts!L57,Spotify!Q:Q)/COUNTIF(Spotify!U:U,Charts!L57)</f>
        <v>203914.6</v>
      </c>
      <c r="P57" t="str">
        <f t="shared" si="3"/>
        <v>03:23</v>
      </c>
      <c r="Q57" s="18">
        <f t="shared" si="6"/>
        <v>641941</v>
      </c>
      <c r="R57" s="8" t="str">
        <f t="shared" si="4"/>
        <v>10:41</v>
      </c>
      <c r="T57" s="7" t="s">
        <v>13927</v>
      </c>
      <c r="U57">
        <f>COUNTIFS(Spotify!$AA:$AA,Charts!$U$1,Spotify!$U:$U,Charts!T57)</f>
        <v>0</v>
      </c>
      <c r="V57">
        <f>COUNTIFS(Spotify!$AA:$AA,Charts!$V$1,Spotify!$U:$U,Charts!T57)</f>
        <v>0</v>
      </c>
      <c r="W57">
        <f>COUNTIFS(Spotify!$AA:$AA,Charts!$W$1,Spotify!$U:$U,Charts!T57)</f>
        <v>0</v>
      </c>
      <c r="X57">
        <f>COUNTIFS(Spotify!$AA:$AA,Charts!$X$1,Spotify!$U:$U,Charts!T57)</f>
        <v>0</v>
      </c>
      <c r="Y57">
        <f>COUNTIFS(Spotify!$AA:$AA,Charts!$Y$1,Spotify!$U:$U,Charts!T57)</f>
        <v>0</v>
      </c>
      <c r="Z57">
        <f>COUNTIFS(Spotify!$AA:$AA,Charts!$Z$1,Spotify!$U:$U,Charts!T57)</f>
        <v>1</v>
      </c>
      <c r="AA57">
        <f>COUNTIFS(Spotify!$AA:$AA,Charts!$AA$1,Spotify!$U:$U,Charts!T57)</f>
        <v>0</v>
      </c>
      <c r="AB57">
        <f>COUNTIFS(Spotify!$AA:$AA,Charts!$AB$1,Spotify!$U:$U,Charts!T57)</f>
        <v>0</v>
      </c>
      <c r="AC57">
        <f>COUNTIFS(Spotify!$AA:$AA,Charts!$AC$1,Spotify!$U:$U,Charts!T57)</f>
        <v>0</v>
      </c>
      <c r="AD57">
        <f>COUNTIFS(Spotify!$AA:$AA,Charts!$AD$1,Spotify!$U:$U,Charts!T57)</f>
        <v>0</v>
      </c>
      <c r="AE57">
        <f>COUNTIFS(Spotify!$AA:$AA,Charts!$AE$1,Spotify!$U:$U,Charts!T57)</f>
        <v>1</v>
      </c>
      <c r="AF57" s="8">
        <f>COUNTIFS(Spotify!$AA:$AA,Charts!$AF$1,Spotify!$U:$U,Charts!T57)</f>
        <v>0</v>
      </c>
      <c r="AH57" s="7" t="s">
        <v>13927</v>
      </c>
      <c r="AI57">
        <f>SUMIFS(Spotify!O:O,Spotify!U:U,Charts!AH57)/COUNTIFS(Spotify!U:U,Charts!AH57)</f>
        <v>-9428</v>
      </c>
      <c r="AJ57" s="18">
        <f>SUMIF(Spotify!U:U,Charts!AH57,Spotify!P:P)/COUNTIF(Spotify!U:U,Charts!AH57)</f>
        <v>70492.5</v>
      </c>
      <c r="AK57" s="18">
        <f>SUMIF(Spotify!U:U,Charts!AH57,Spotify!R:R)/COUNTIF(Spotify!U:U,Charts!AH57)</f>
        <v>16</v>
      </c>
      <c r="AL57" s="18">
        <f>SUMIF(Spotify!U:U,Charts!AH57,Spotify!J:J)/COUNTIF(Spotify!U:U,Charts!AH57)</f>
        <v>748</v>
      </c>
      <c r="AM57" s="18">
        <f>SUMIF(Spotify!U:U,Charts!AH57,Spotify!H:H)/COUNTIF(Spotify!U:U,Charts!AH57)</f>
        <v>424</v>
      </c>
      <c r="AN57" s="28">
        <f>SUMIF(Spotify!U:U,Charts!AH57,Spotify!I:I)/COUNTIF(Spotify!U:U,Charts!AH57)</f>
        <v>338.5</v>
      </c>
    </row>
    <row r="58" spans="1:40" x14ac:dyDescent="0.25">
      <c r="A58" s="3" t="s">
        <v>8485</v>
      </c>
      <c r="B58" s="1">
        <v>14074798</v>
      </c>
      <c r="C58" s="1">
        <v>1</v>
      </c>
      <c r="D58" s="1"/>
      <c r="E58" s="3" t="s">
        <v>16794</v>
      </c>
      <c r="F58" s="1">
        <v>86374102</v>
      </c>
      <c r="H58" s="7" t="s">
        <v>1598</v>
      </c>
      <c r="I58" s="1">
        <v>2721984691</v>
      </c>
      <c r="J58" s="8">
        <v>61</v>
      </c>
      <c r="L58" s="7" t="s">
        <v>1598</v>
      </c>
      <c r="M58" s="1">
        <f t="shared" si="2"/>
        <v>-2721984691</v>
      </c>
      <c r="N58">
        <v>61</v>
      </c>
      <c r="O58" s="18">
        <f>SUMIF(Spotify!U:U,Charts!L58,Spotify!Q:Q)/COUNTIF(Spotify!U:U,Charts!L58)</f>
        <v>215902.96721311475</v>
      </c>
      <c r="P58" t="str">
        <f t="shared" si="3"/>
        <v>03:35</v>
      </c>
      <c r="Q58" s="18">
        <f t="shared" si="6"/>
        <v>641941</v>
      </c>
      <c r="R58" s="8" t="str">
        <f t="shared" si="4"/>
        <v>10:41</v>
      </c>
      <c r="T58" s="7" t="s">
        <v>8485</v>
      </c>
      <c r="U58">
        <f>COUNTIFS(Spotify!$AA:$AA,Charts!$U$1,Spotify!$U:$U,Charts!T58)</f>
        <v>0</v>
      </c>
      <c r="V58">
        <f>COUNTIFS(Spotify!$AA:$AA,Charts!$V$1,Spotify!$U:$U,Charts!T58)</f>
        <v>0</v>
      </c>
      <c r="W58">
        <f>COUNTIFS(Spotify!$AA:$AA,Charts!$W$1,Spotify!$U:$U,Charts!T58)</f>
        <v>0</v>
      </c>
      <c r="X58">
        <f>COUNTIFS(Spotify!$AA:$AA,Charts!$X$1,Spotify!$U:$U,Charts!T58)</f>
        <v>0</v>
      </c>
      <c r="Y58">
        <f>COUNTIFS(Spotify!$AA:$AA,Charts!$Y$1,Spotify!$U:$U,Charts!T58)</f>
        <v>0</v>
      </c>
      <c r="Z58">
        <f>COUNTIFS(Spotify!$AA:$AA,Charts!$Z$1,Spotify!$U:$U,Charts!T58)</f>
        <v>0</v>
      </c>
      <c r="AA58">
        <f>COUNTIFS(Spotify!$AA:$AA,Charts!$AA$1,Spotify!$U:$U,Charts!T58)</f>
        <v>0</v>
      </c>
      <c r="AB58">
        <f>COUNTIFS(Spotify!$AA:$AA,Charts!$AB$1,Spotify!$U:$U,Charts!T58)</f>
        <v>1</v>
      </c>
      <c r="AC58">
        <f>COUNTIFS(Spotify!$AA:$AA,Charts!$AC$1,Spotify!$U:$U,Charts!T58)</f>
        <v>0</v>
      </c>
      <c r="AD58">
        <f>COUNTIFS(Spotify!$AA:$AA,Charts!$AD$1,Spotify!$U:$U,Charts!T58)</f>
        <v>0</v>
      </c>
      <c r="AE58">
        <f>COUNTIFS(Spotify!$AA:$AA,Charts!$AE$1,Spotify!$U:$U,Charts!T58)</f>
        <v>0</v>
      </c>
      <c r="AF58" s="8">
        <f>COUNTIFS(Spotify!$AA:$AA,Charts!$AF$1,Spotify!$U:$U,Charts!T58)</f>
        <v>0</v>
      </c>
      <c r="AH58" s="7" t="s">
        <v>8485</v>
      </c>
      <c r="AI58">
        <f>SUMIFS(Spotify!O:O,Spotify!U:U,Charts!AH58)/COUNTIFS(Spotify!U:U,Charts!AH58)</f>
        <v>-959</v>
      </c>
      <c r="AJ58" s="18">
        <f>SUMIF(Spotify!U:U,Charts!AH58,Spotify!P:P)/COUNTIF(Spotify!U:U,Charts!AH58)</f>
        <v>109808</v>
      </c>
      <c r="AK58" s="18">
        <f>SUMIF(Spotify!U:U,Charts!AH58,Spotify!R:R)/COUNTIF(Spotify!U:U,Charts!AH58)</f>
        <v>6</v>
      </c>
      <c r="AL58" s="18">
        <f>SUMIF(Spotify!U:U,Charts!AH58,Spotify!J:J)/COUNTIF(Spotify!U:U,Charts!AH58)</f>
        <v>259</v>
      </c>
      <c r="AM58" s="18">
        <f>SUMIF(Spotify!U:U,Charts!AH58,Spotify!H:H)/COUNTIF(Spotify!U:U,Charts!AH58)</f>
        <v>63</v>
      </c>
      <c r="AN58" s="28">
        <f>SUMIF(Spotify!U:U,Charts!AH58,Spotify!I:I)/COUNTIF(Spotify!U:U,Charts!AH58)</f>
        <v>486</v>
      </c>
    </row>
    <row r="59" spans="1:40" x14ac:dyDescent="0.25">
      <c r="A59" s="3" t="s">
        <v>11564</v>
      </c>
      <c r="B59" s="1">
        <v>99320044</v>
      </c>
      <c r="C59" s="1">
        <v>2</v>
      </c>
      <c r="D59" s="1"/>
      <c r="E59" s="3" t="s">
        <v>385</v>
      </c>
      <c r="F59" s="1">
        <v>7494771882</v>
      </c>
      <c r="H59" s="7" t="s">
        <v>18075</v>
      </c>
      <c r="I59" s="1">
        <v>2575507204</v>
      </c>
      <c r="J59" s="8">
        <v>9</v>
      </c>
      <c r="L59" s="7" t="s">
        <v>18075</v>
      </c>
      <c r="M59" s="1">
        <f t="shared" si="2"/>
        <v>-2575507204</v>
      </c>
      <c r="N59">
        <v>9</v>
      </c>
      <c r="O59" s="18">
        <f>SUMIF(Spotify!U:U,Charts!L59,Spotify!Q:Q)/COUNTIF(Spotify!U:U,Charts!L59)</f>
        <v>197980.77777777778</v>
      </c>
      <c r="P59" t="str">
        <f t="shared" si="3"/>
        <v>03:17</v>
      </c>
      <c r="Q59" s="18">
        <f t="shared" si="6"/>
        <v>641941</v>
      </c>
      <c r="R59" s="8" t="str">
        <f t="shared" si="4"/>
        <v>10:41</v>
      </c>
      <c r="T59" s="7" t="s">
        <v>11564</v>
      </c>
      <c r="U59">
        <f>COUNTIFS(Spotify!$AA:$AA,Charts!$U$1,Spotify!$U:$U,Charts!T59)</f>
        <v>0</v>
      </c>
      <c r="V59">
        <f>COUNTIFS(Spotify!$AA:$AA,Charts!$V$1,Spotify!$U:$U,Charts!T59)</f>
        <v>0</v>
      </c>
      <c r="W59">
        <f>COUNTIFS(Spotify!$AA:$AA,Charts!$W$1,Spotify!$U:$U,Charts!T59)</f>
        <v>0</v>
      </c>
      <c r="X59">
        <f>COUNTIFS(Spotify!$AA:$AA,Charts!$X$1,Spotify!$U:$U,Charts!T59)</f>
        <v>0</v>
      </c>
      <c r="Y59">
        <f>COUNTIFS(Spotify!$AA:$AA,Charts!$Y$1,Spotify!$U:$U,Charts!T59)</f>
        <v>0</v>
      </c>
      <c r="Z59">
        <f>COUNTIFS(Spotify!$AA:$AA,Charts!$Z$1,Spotify!$U:$U,Charts!T59)</f>
        <v>0</v>
      </c>
      <c r="AA59">
        <f>COUNTIFS(Spotify!$AA:$AA,Charts!$AA$1,Spotify!$U:$U,Charts!T59)</f>
        <v>1</v>
      </c>
      <c r="AB59">
        <f>COUNTIFS(Spotify!$AA:$AA,Charts!$AB$1,Spotify!$U:$U,Charts!T59)</f>
        <v>0</v>
      </c>
      <c r="AC59">
        <f>COUNTIFS(Spotify!$AA:$AA,Charts!$AC$1,Spotify!$U:$U,Charts!T59)</f>
        <v>1</v>
      </c>
      <c r="AD59">
        <f>COUNTIFS(Spotify!$AA:$AA,Charts!$AD$1,Spotify!$U:$U,Charts!T59)</f>
        <v>0</v>
      </c>
      <c r="AE59">
        <f>COUNTIFS(Spotify!$AA:$AA,Charts!$AE$1,Spotify!$U:$U,Charts!T59)</f>
        <v>0</v>
      </c>
      <c r="AF59" s="8">
        <f>COUNTIFS(Spotify!$AA:$AA,Charts!$AF$1,Spotify!$U:$U,Charts!T59)</f>
        <v>0</v>
      </c>
      <c r="AH59" s="7" t="s">
        <v>11564</v>
      </c>
      <c r="AI59">
        <f>SUMIFS(Spotify!O:O,Spotify!U:U,Charts!AH59)/COUNTIFS(Spotify!U:U,Charts!AH59)</f>
        <v>-4112.5</v>
      </c>
      <c r="AJ59" s="18">
        <f>SUMIF(Spotify!U:U,Charts!AH59,Spotify!P:P)/COUNTIF(Spotify!U:U,Charts!AH59)</f>
        <v>137483</v>
      </c>
      <c r="AK59" s="18">
        <f>SUMIF(Spotify!U:U,Charts!AH59,Spotify!R:R)/COUNTIF(Spotify!U:U,Charts!AH59)</f>
        <v>7</v>
      </c>
      <c r="AL59" s="18">
        <f>SUMIF(Spotify!U:U,Charts!AH59,Spotify!J:J)/COUNTIF(Spotify!U:U,Charts!AH59)</f>
        <v>520.5</v>
      </c>
      <c r="AM59" s="18">
        <f>SUMIF(Spotify!U:U,Charts!AH59,Spotify!H:H)/COUNTIF(Spotify!U:U,Charts!AH59)</f>
        <v>714.5</v>
      </c>
      <c r="AN59" s="28">
        <f>SUMIF(Spotify!U:U,Charts!AH59,Spotify!I:I)/COUNTIF(Spotify!U:U,Charts!AH59)</f>
        <v>705.5</v>
      </c>
    </row>
    <row r="60" spans="1:40" x14ac:dyDescent="0.25">
      <c r="A60" s="3" t="s">
        <v>17862</v>
      </c>
      <c r="B60" s="1">
        <v>5600121</v>
      </c>
      <c r="C60" s="1">
        <v>1</v>
      </c>
      <c r="D60" s="1"/>
      <c r="E60" s="3" t="s">
        <v>205</v>
      </c>
      <c r="F60" s="1">
        <v>1072452599</v>
      </c>
      <c r="H60" s="7" t="s">
        <v>1070</v>
      </c>
      <c r="I60" s="1">
        <v>2568936611</v>
      </c>
      <c r="J60" s="8">
        <v>31</v>
      </c>
      <c r="L60" s="7" t="s">
        <v>1070</v>
      </c>
      <c r="M60" s="1">
        <f t="shared" si="2"/>
        <v>-2568936611</v>
      </c>
      <c r="N60">
        <v>31</v>
      </c>
      <c r="O60" s="18">
        <f>SUMIF(Spotify!U:U,Charts!L60,Spotify!Q:Q)/COUNTIF(Spotify!U:U,Charts!L60)</f>
        <v>192381.64516129033</v>
      </c>
      <c r="P60" t="str">
        <f t="shared" si="3"/>
        <v>03:12</v>
      </c>
      <c r="Q60" s="18">
        <f t="shared" si="6"/>
        <v>641941</v>
      </c>
      <c r="R60" s="8" t="str">
        <f t="shared" si="4"/>
        <v>10:41</v>
      </c>
      <c r="T60" s="7" t="s">
        <v>17862</v>
      </c>
      <c r="U60">
        <f>COUNTIFS(Spotify!$AA:$AA,Charts!$U$1,Spotify!$U:$U,Charts!T60)</f>
        <v>0</v>
      </c>
      <c r="V60">
        <f>COUNTIFS(Spotify!$AA:$AA,Charts!$V$1,Spotify!$U:$U,Charts!T60)</f>
        <v>1</v>
      </c>
      <c r="W60">
        <f>COUNTIFS(Spotify!$AA:$AA,Charts!$W$1,Spotify!$U:$U,Charts!T60)</f>
        <v>0</v>
      </c>
      <c r="X60">
        <f>COUNTIFS(Spotify!$AA:$AA,Charts!$X$1,Spotify!$U:$U,Charts!T60)</f>
        <v>0</v>
      </c>
      <c r="Y60">
        <f>COUNTIFS(Spotify!$AA:$AA,Charts!$Y$1,Spotify!$U:$U,Charts!T60)</f>
        <v>0</v>
      </c>
      <c r="Z60">
        <f>COUNTIFS(Spotify!$AA:$AA,Charts!$Z$1,Spotify!$U:$U,Charts!T60)</f>
        <v>0</v>
      </c>
      <c r="AA60">
        <f>COUNTIFS(Spotify!$AA:$AA,Charts!$AA$1,Spotify!$U:$U,Charts!T60)</f>
        <v>0</v>
      </c>
      <c r="AB60">
        <f>COUNTIFS(Spotify!$AA:$AA,Charts!$AB$1,Spotify!$U:$U,Charts!T60)</f>
        <v>0</v>
      </c>
      <c r="AC60">
        <f>COUNTIFS(Spotify!$AA:$AA,Charts!$AC$1,Spotify!$U:$U,Charts!T60)</f>
        <v>0</v>
      </c>
      <c r="AD60">
        <f>COUNTIFS(Spotify!$AA:$AA,Charts!$AD$1,Spotify!$U:$U,Charts!T60)</f>
        <v>0</v>
      </c>
      <c r="AE60">
        <f>COUNTIFS(Spotify!$AA:$AA,Charts!$AE$1,Spotify!$U:$U,Charts!T60)</f>
        <v>0</v>
      </c>
      <c r="AF60" s="8">
        <f>COUNTIFS(Spotify!$AA:$AA,Charts!$AF$1,Spotify!$U:$U,Charts!T60)</f>
        <v>0</v>
      </c>
      <c r="AH60" s="7" t="s">
        <v>17862</v>
      </c>
      <c r="AI60">
        <f>SUMIFS(Spotify!O:O,Spotify!U:U,Charts!AH60)/COUNTIFS(Spotify!U:U,Charts!AH60)</f>
        <v>-673</v>
      </c>
      <c r="AJ60" s="18">
        <f>SUMIF(Spotify!U:U,Charts!AH60,Spotify!P:P)/COUNTIF(Spotify!U:U,Charts!AH60)</f>
        <v>109076</v>
      </c>
      <c r="AK60" s="18">
        <f>SUMIF(Spotify!U:U,Charts!AH60,Spotify!R:R)/COUNTIF(Spotify!U:U,Charts!AH60)</f>
        <v>1</v>
      </c>
      <c r="AL60" s="18">
        <f>SUMIF(Spotify!U:U,Charts!AH60,Spotify!J:J)/COUNTIF(Spotify!U:U,Charts!AH60)</f>
        <v>12</v>
      </c>
      <c r="AM60" s="18">
        <f>SUMIF(Spotify!U:U,Charts!AH60,Spotify!H:H)/COUNTIF(Spotify!U:U,Charts!AH60)</f>
        <v>805</v>
      </c>
      <c r="AN60" s="28">
        <f>SUMIF(Spotify!U:U,Charts!AH60,Spotify!I:I)/COUNTIF(Spotify!U:U,Charts!AH60)</f>
        <v>833</v>
      </c>
    </row>
    <row r="61" spans="1:40" x14ac:dyDescent="0.25">
      <c r="A61" s="3" t="s">
        <v>12150</v>
      </c>
      <c r="B61" s="1">
        <v>46997144</v>
      </c>
      <c r="C61" s="1">
        <v>1</v>
      </c>
      <c r="D61" s="1"/>
      <c r="E61" s="3" t="s">
        <v>12374</v>
      </c>
      <c r="F61" s="1">
        <v>252796579</v>
      </c>
      <c r="H61" s="7" t="s">
        <v>10094</v>
      </c>
      <c r="I61" s="1">
        <v>2560480116</v>
      </c>
      <c r="J61" s="8">
        <v>25</v>
      </c>
      <c r="L61" s="7" t="s">
        <v>10094</v>
      </c>
      <c r="M61" s="1">
        <f t="shared" si="2"/>
        <v>-2560480116</v>
      </c>
      <c r="N61">
        <v>25</v>
      </c>
      <c r="O61" s="18">
        <f>SUMIF(Spotify!U:U,Charts!L61,Spotify!Q:Q)/COUNTIF(Spotify!U:U,Charts!L61)</f>
        <v>232568.24</v>
      </c>
      <c r="P61" t="str">
        <f t="shared" si="3"/>
        <v>03:52</v>
      </c>
      <c r="Q61" s="18">
        <f t="shared" si="6"/>
        <v>641941</v>
      </c>
      <c r="R61" s="8" t="str">
        <f t="shared" si="4"/>
        <v>10:41</v>
      </c>
      <c r="T61" s="7" t="s">
        <v>12150</v>
      </c>
      <c r="U61">
        <f>COUNTIFS(Spotify!$AA:$AA,Charts!$U$1,Spotify!$U:$U,Charts!T61)</f>
        <v>1</v>
      </c>
      <c r="V61">
        <f>COUNTIFS(Spotify!$AA:$AA,Charts!$V$1,Spotify!$U:$U,Charts!T61)</f>
        <v>0</v>
      </c>
      <c r="W61">
        <f>COUNTIFS(Spotify!$AA:$AA,Charts!$W$1,Spotify!$U:$U,Charts!T61)</f>
        <v>0</v>
      </c>
      <c r="X61">
        <f>COUNTIFS(Spotify!$AA:$AA,Charts!$X$1,Spotify!$U:$U,Charts!T61)</f>
        <v>0</v>
      </c>
      <c r="Y61">
        <f>COUNTIFS(Spotify!$AA:$AA,Charts!$Y$1,Spotify!$U:$U,Charts!T61)</f>
        <v>0</v>
      </c>
      <c r="Z61">
        <f>COUNTIFS(Spotify!$AA:$AA,Charts!$Z$1,Spotify!$U:$U,Charts!T61)</f>
        <v>0</v>
      </c>
      <c r="AA61">
        <f>COUNTIFS(Spotify!$AA:$AA,Charts!$AA$1,Spotify!$U:$U,Charts!T61)</f>
        <v>0</v>
      </c>
      <c r="AB61">
        <f>COUNTIFS(Spotify!$AA:$AA,Charts!$AB$1,Spotify!$U:$U,Charts!T61)</f>
        <v>0</v>
      </c>
      <c r="AC61">
        <f>COUNTIFS(Spotify!$AA:$AA,Charts!$AC$1,Spotify!$U:$U,Charts!T61)</f>
        <v>0</v>
      </c>
      <c r="AD61">
        <f>COUNTIFS(Spotify!$AA:$AA,Charts!$AD$1,Spotify!$U:$U,Charts!T61)</f>
        <v>0</v>
      </c>
      <c r="AE61">
        <f>COUNTIFS(Spotify!$AA:$AA,Charts!$AE$1,Spotify!$U:$U,Charts!T61)</f>
        <v>0</v>
      </c>
      <c r="AF61" s="8">
        <f>COUNTIFS(Spotify!$AA:$AA,Charts!$AF$1,Spotify!$U:$U,Charts!T61)</f>
        <v>0</v>
      </c>
      <c r="AH61" s="7" t="s">
        <v>12150</v>
      </c>
      <c r="AI61">
        <f>SUMIFS(Spotify!O:O,Spotify!U:U,Charts!AH61)/COUNTIFS(Spotify!U:U,Charts!AH61)</f>
        <v>-6797</v>
      </c>
      <c r="AJ61" s="18">
        <f>SUMIF(Spotify!U:U,Charts!AH61,Spotify!P:P)/COUNTIF(Spotify!U:U,Charts!AH61)</f>
        <v>122047</v>
      </c>
      <c r="AK61" s="18">
        <f>SUMIF(Spotify!U:U,Charts!AH61,Spotify!R:R)/COUNTIF(Spotify!U:U,Charts!AH61)</f>
        <v>12</v>
      </c>
      <c r="AL61" s="18">
        <f>SUMIF(Spotify!U:U,Charts!AH61,Spotify!J:J)/COUNTIF(Spotify!U:U,Charts!AH61)</f>
        <v>332</v>
      </c>
      <c r="AM61" s="18">
        <f>SUMIF(Spotify!U:U,Charts!AH61,Spotify!H:H)/COUNTIF(Spotify!U:U,Charts!AH61)</f>
        <v>822</v>
      </c>
      <c r="AN61" s="28">
        <f>SUMIF(Spotify!U:U,Charts!AH61,Spotify!I:I)/COUNTIF(Spotify!U:U,Charts!AH61)</f>
        <v>544</v>
      </c>
    </row>
    <row r="62" spans="1:40" x14ac:dyDescent="0.25">
      <c r="A62" s="3" t="s">
        <v>4097</v>
      </c>
      <c r="B62" s="1">
        <v>681021034</v>
      </c>
      <c r="C62" s="1">
        <v>3</v>
      </c>
      <c r="D62" s="1"/>
      <c r="E62" s="3" t="s">
        <v>11566</v>
      </c>
      <c r="F62" s="1">
        <v>47927899</v>
      </c>
      <c r="H62" s="7" t="s">
        <v>5264</v>
      </c>
      <c r="I62" s="1">
        <v>2533595785</v>
      </c>
      <c r="J62" s="8">
        <v>11</v>
      </c>
      <c r="L62" s="7" t="s">
        <v>5264</v>
      </c>
      <c r="M62" s="1">
        <f t="shared" si="2"/>
        <v>-2533595785</v>
      </c>
      <c r="N62">
        <v>11</v>
      </c>
      <c r="O62" s="18">
        <f>SUMIF(Spotify!U:U,Charts!L62,Spotify!Q:Q)/COUNTIF(Spotify!U:U,Charts!L62)</f>
        <v>200876.54545454544</v>
      </c>
      <c r="P62" t="str">
        <f t="shared" si="3"/>
        <v>03:20</v>
      </c>
      <c r="Q62" s="18">
        <f t="shared" si="6"/>
        <v>641941</v>
      </c>
      <c r="R62" s="8" t="str">
        <f t="shared" si="4"/>
        <v>10:41</v>
      </c>
      <c r="T62" s="7" t="s">
        <v>4097</v>
      </c>
      <c r="U62">
        <f>COUNTIFS(Spotify!$AA:$AA,Charts!$U$1,Spotify!$U:$U,Charts!T62)</f>
        <v>1</v>
      </c>
      <c r="V62">
        <f>COUNTIFS(Spotify!$AA:$AA,Charts!$V$1,Spotify!$U:$U,Charts!T62)</f>
        <v>0</v>
      </c>
      <c r="W62">
        <f>COUNTIFS(Spotify!$AA:$AA,Charts!$W$1,Spotify!$U:$U,Charts!T62)</f>
        <v>1</v>
      </c>
      <c r="X62">
        <f>COUNTIFS(Spotify!$AA:$AA,Charts!$X$1,Spotify!$U:$U,Charts!T62)</f>
        <v>0</v>
      </c>
      <c r="Y62">
        <f>COUNTIFS(Spotify!$AA:$AA,Charts!$Y$1,Spotify!$U:$U,Charts!T62)</f>
        <v>0</v>
      </c>
      <c r="Z62">
        <f>COUNTIFS(Spotify!$AA:$AA,Charts!$Z$1,Spotify!$U:$U,Charts!T62)</f>
        <v>0</v>
      </c>
      <c r="AA62">
        <f>COUNTIFS(Spotify!$AA:$AA,Charts!$AA$1,Spotify!$U:$U,Charts!T62)</f>
        <v>0</v>
      </c>
      <c r="AB62">
        <f>COUNTIFS(Spotify!$AA:$AA,Charts!$AB$1,Spotify!$U:$U,Charts!T62)</f>
        <v>1</v>
      </c>
      <c r="AC62">
        <f>COUNTIFS(Spotify!$AA:$AA,Charts!$AC$1,Spotify!$U:$U,Charts!T62)</f>
        <v>0</v>
      </c>
      <c r="AD62">
        <f>COUNTIFS(Spotify!$AA:$AA,Charts!$AD$1,Spotify!$U:$U,Charts!T62)</f>
        <v>0</v>
      </c>
      <c r="AE62">
        <f>COUNTIFS(Spotify!$AA:$AA,Charts!$AE$1,Spotify!$U:$U,Charts!T62)</f>
        <v>0</v>
      </c>
      <c r="AF62" s="8">
        <f>COUNTIFS(Spotify!$AA:$AA,Charts!$AF$1,Spotify!$U:$U,Charts!T62)</f>
        <v>0</v>
      </c>
      <c r="AH62" s="7" t="s">
        <v>4097</v>
      </c>
      <c r="AI62">
        <f>SUMIFS(Spotify!O:O,Spotify!U:U,Charts!AH62)/COUNTIFS(Spotify!U:U,Charts!AH62)</f>
        <v>-11294.333333333334</v>
      </c>
      <c r="AJ62" s="18">
        <f>SUMIF(Spotify!U:U,Charts!AH62,Spotify!P:P)/COUNTIF(Spotify!U:U,Charts!AH62)</f>
        <v>184108</v>
      </c>
      <c r="AK62" s="18">
        <f>SUMIF(Spotify!U:U,Charts!AH62,Spotify!R:R)/COUNTIF(Spotify!U:U,Charts!AH62)</f>
        <v>18.666666666666668</v>
      </c>
      <c r="AL62" s="18">
        <f>SUMIF(Spotify!U:U,Charts!AH62,Spotify!J:J)/COUNTIF(Spotify!U:U,Charts!AH62)</f>
        <v>377.66666666666669</v>
      </c>
      <c r="AM62" s="18">
        <f>SUMIF(Spotify!U:U,Charts!AH62,Spotify!H:H)/COUNTIF(Spotify!U:U,Charts!AH62)</f>
        <v>240</v>
      </c>
      <c r="AN62" s="28">
        <f>SUMIF(Spotify!U:U,Charts!AH62,Spotify!I:I)/COUNTIF(Spotify!U:U,Charts!AH62)</f>
        <v>508.66666666666669</v>
      </c>
    </row>
    <row r="63" spans="1:40" x14ac:dyDescent="0.25">
      <c r="A63" s="3" t="s">
        <v>10700</v>
      </c>
      <c r="B63" s="1">
        <v>11411679</v>
      </c>
      <c r="C63" s="1">
        <v>1</v>
      </c>
      <c r="D63" s="1"/>
      <c r="E63" s="3" t="s">
        <v>3661</v>
      </c>
      <c r="F63" s="1">
        <v>137030879</v>
      </c>
      <c r="H63" s="7" t="s">
        <v>3083</v>
      </c>
      <c r="I63" s="1">
        <v>2520651414</v>
      </c>
      <c r="J63" s="8">
        <v>25</v>
      </c>
      <c r="L63" s="7" t="s">
        <v>3083</v>
      </c>
      <c r="M63" s="1">
        <f t="shared" si="2"/>
        <v>-2520651414</v>
      </c>
      <c r="N63">
        <v>25</v>
      </c>
      <c r="O63" s="18">
        <f>SUMIF(Spotify!U:U,Charts!L63,Spotify!Q:Q)/COUNTIF(Spotify!U:U,Charts!L63)</f>
        <v>200692.76</v>
      </c>
      <c r="P63" t="str">
        <f t="shared" si="3"/>
        <v>03:20</v>
      </c>
      <c r="Q63" s="18">
        <f t="shared" si="6"/>
        <v>641941</v>
      </c>
      <c r="R63" s="8" t="str">
        <f t="shared" si="4"/>
        <v>10:41</v>
      </c>
      <c r="T63" s="7" t="s">
        <v>10700</v>
      </c>
      <c r="U63">
        <f>COUNTIFS(Spotify!$AA:$AA,Charts!$U$1,Spotify!$U:$U,Charts!T63)</f>
        <v>0</v>
      </c>
      <c r="V63">
        <f>COUNTIFS(Spotify!$AA:$AA,Charts!$V$1,Spotify!$U:$U,Charts!T63)</f>
        <v>0</v>
      </c>
      <c r="W63">
        <f>COUNTIFS(Spotify!$AA:$AA,Charts!$W$1,Spotify!$U:$U,Charts!T63)</f>
        <v>1</v>
      </c>
      <c r="X63">
        <f>COUNTIFS(Spotify!$AA:$AA,Charts!$X$1,Spotify!$U:$U,Charts!T63)</f>
        <v>0</v>
      </c>
      <c r="Y63">
        <f>COUNTIFS(Spotify!$AA:$AA,Charts!$Y$1,Spotify!$U:$U,Charts!T63)</f>
        <v>0</v>
      </c>
      <c r="Z63">
        <f>COUNTIFS(Spotify!$AA:$AA,Charts!$Z$1,Spotify!$U:$U,Charts!T63)</f>
        <v>0</v>
      </c>
      <c r="AA63">
        <f>COUNTIFS(Spotify!$AA:$AA,Charts!$AA$1,Spotify!$U:$U,Charts!T63)</f>
        <v>0</v>
      </c>
      <c r="AB63">
        <f>COUNTIFS(Spotify!$AA:$AA,Charts!$AB$1,Spotify!$U:$U,Charts!T63)</f>
        <v>0</v>
      </c>
      <c r="AC63">
        <f>COUNTIFS(Spotify!$AA:$AA,Charts!$AC$1,Spotify!$U:$U,Charts!T63)</f>
        <v>0</v>
      </c>
      <c r="AD63">
        <f>COUNTIFS(Spotify!$AA:$AA,Charts!$AD$1,Spotify!$U:$U,Charts!T63)</f>
        <v>0</v>
      </c>
      <c r="AE63">
        <f>COUNTIFS(Spotify!$AA:$AA,Charts!$AE$1,Spotify!$U:$U,Charts!T63)</f>
        <v>0</v>
      </c>
      <c r="AF63" s="8">
        <f>COUNTIFS(Spotify!$AA:$AA,Charts!$AF$1,Spotify!$U:$U,Charts!T63)</f>
        <v>0</v>
      </c>
      <c r="AH63" s="7" t="s">
        <v>10700</v>
      </c>
      <c r="AI63">
        <f>SUMIFS(Spotify!O:O,Spotify!U:U,Charts!AH63)/COUNTIFS(Spotify!U:U,Charts!AH63)</f>
        <v>-3349</v>
      </c>
      <c r="AJ63" s="18">
        <f>SUMIF(Spotify!U:U,Charts!AH63,Spotify!P:P)/COUNTIF(Spotify!U:U,Charts!AH63)</f>
        <v>112094</v>
      </c>
      <c r="AK63" s="18">
        <f>SUMIF(Spotify!U:U,Charts!AH63,Spotify!R:R)/COUNTIF(Spotify!U:U,Charts!AH63)</f>
        <v>1</v>
      </c>
      <c r="AL63" s="18">
        <f>SUMIF(Spotify!U:U,Charts!AH63,Spotify!J:J)/COUNTIF(Spotify!U:U,Charts!AH63)</f>
        <v>851</v>
      </c>
      <c r="AM63" s="18">
        <f>SUMIF(Spotify!U:U,Charts!AH63,Spotify!H:H)/COUNTIF(Spotify!U:U,Charts!AH63)</f>
        <v>68</v>
      </c>
      <c r="AN63" s="28">
        <f>SUMIF(Spotify!U:U,Charts!AH63,Spotify!I:I)/COUNTIF(Spotify!U:U,Charts!AH63)</f>
        <v>871</v>
      </c>
    </row>
    <row r="64" spans="1:40" x14ac:dyDescent="0.25">
      <c r="A64" s="3" t="s">
        <v>6018</v>
      </c>
      <c r="B64" s="1">
        <v>166852722</v>
      </c>
      <c r="C64" s="1">
        <v>1</v>
      </c>
      <c r="D64" s="1"/>
      <c r="E64" s="3" t="s">
        <v>10447</v>
      </c>
      <c r="F64" s="1">
        <v>19657333</v>
      </c>
      <c r="H64" s="7" t="s">
        <v>1834</v>
      </c>
      <c r="I64" s="1">
        <v>2511862447</v>
      </c>
      <c r="J64" s="8">
        <v>8</v>
      </c>
      <c r="L64" s="7" t="s">
        <v>1834</v>
      </c>
      <c r="M64" s="1">
        <f t="shared" si="2"/>
        <v>-2511862447</v>
      </c>
      <c r="N64">
        <v>8</v>
      </c>
      <c r="O64" s="18">
        <f>SUMIF(Spotify!U:U,Charts!L64,Spotify!Q:Q)/COUNTIF(Spotify!U:U,Charts!L64)</f>
        <v>224361.75</v>
      </c>
      <c r="P64" t="str">
        <f t="shared" si="3"/>
        <v>03:44</v>
      </c>
      <c r="Q64" s="18">
        <f t="shared" si="6"/>
        <v>641941</v>
      </c>
      <c r="R64" s="8" t="str">
        <f t="shared" si="4"/>
        <v>10:41</v>
      </c>
      <c r="T64" s="7" t="s">
        <v>6018</v>
      </c>
      <c r="U64">
        <f>COUNTIFS(Spotify!$AA:$AA,Charts!$U$1,Spotify!$U:$U,Charts!T64)</f>
        <v>0</v>
      </c>
      <c r="V64">
        <f>COUNTIFS(Spotify!$AA:$AA,Charts!$V$1,Spotify!$U:$U,Charts!T64)</f>
        <v>0</v>
      </c>
      <c r="W64">
        <f>COUNTIFS(Spotify!$AA:$AA,Charts!$W$1,Spotify!$U:$U,Charts!T64)</f>
        <v>0</v>
      </c>
      <c r="X64">
        <f>COUNTIFS(Spotify!$AA:$AA,Charts!$X$1,Spotify!$U:$U,Charts!T64)</f>
        <v>0</v>
      </c>
      <c r="Y64">
        <f>COUNTIFS(Spotify!$AA:$AA,Charts!$Y$1,Spotify!$U:$U,Charts!T64)</f>
        <v>0</v>
      </c>
      <c r="Z64">
        <f>COUNTIFS(Spotify!$AA:$AA,Charts!$Z$1,Spotify!$U:$U,Charts!T64)</f>
        <v>1</v>
      </c>
      <c r="AA64">
        <f>COUNTIFS(Spotify!$AA:$AA,Charts!$AA$1,Spotify!$U:$U,Charts!T64)</f>
        <v>0</v>
      </c>
      <c r="AB64">
        <f>COUNTIFS(Spotify!$AA:$AA,Charts!$AB$1,Spotify!$U:$U,Charts!T64)</f>
        <v>0</v>
      </c>
      <c r="AC64">
        <f>COUNTIFS(Spotify!$AA:$AA,Charts!$AC$1,Spotify!$U:$U,Charts!T64)</f>
        <v>0</v>
      </c>
      <c r="AD64">
        <f>COUNTIFS(Spotify!$AA:$AA,Charts!$AD$1,Spotify!$U:$U,Charts!T64)</f>
        <v>0</v>
      </c>
      <c r="AE64">
        <f>COUNTIFS(Spotify!$AA:$AA,Charts!$AE$1,Spotify!$U:$U,Charts!T64)</f>
        <v>0</v>
      </c>
      <c r="AF64" s="8">
        <f>COUNTIFS(Spotify!$AA:$AA,Charts!$AF$1,Spotify!$U:$U,Charts!T64)</f>
        <v>0</v>
      </c>
      <c r="AH64" s="7" t="s">
        <v>6018</v>
      </c>
      <c r="AI64">
        <f>SUMIFS(Spotify!O:O,Spotify!U:U,Charts!AH64)/COUNTIFS(Spotify!U:U,Charts!AH64)</f>
        <v>-7069</v>
      </c>
      <c r="AJ64" s="18">
        <f>SUMIF(Spotify!U:U,Charts!AH64,Spotify!P:P)/COUNTIF(Spotify!U:U,Charts!AH64)</f>
        <v>129538</v>
      </c>
      <c r="AK64" s="18">
        <f>SUMIF(Spotify!U:U,Charts!AH64,Spotify!R:R)/COUNTIF(Spotify!U:U,Charts!AH64)</f>
        <v>17</v>
      </c>
      <c r="AL64" s="18">
        <f>SUMIF(Spotify!U:U,Charts!AH64,Spotify!J:J)/COUNTIF(Spotify!U:U,Charts!AH64)</f>
        <v>268</v>
      </c>
      <c r="AM64" s="18">
        <f>SUMIF(Spotify!U:U,Charts!AH64,Spotify!H:H)/COUNTIF(Spotify!U:U,Charts!AH64)</f>
        <v>506</v>
      </c>
      <c r="AN64" s="28">
        <f>SUMIF(Spotify!U:U,Charts!AH64,Spotify!I:I)/COUNTIF(Spotify!U:U,Charts!AH64)</f>
        <v>438</v>
      </c>
    </row>
    <row r="65" spans="1:40" x14ac:dyDescent="0.25">
      <c r="A65" s="3" t="s">
        <v>17863</v>
      </c>
      <c r="B65" s="1">
        <v>205864164</v>
      </c>
      <c r="C65" s="1">
        <v>2</v>
      </c>
      <c r="D65" s="1"/>
      <c r="E65" s="3" t="s">
        <v>2413</v>
      </c>
      <c r="F65" s="1">
        <v>2294047865</v>
      </c>
      <c r="H65" s="7" t="s">
        <v>5819</v>
      </c>
      <c r="I65" s="1">
        <v>2487825557</v>
      </c>
      <c r="J65" s="8">
        <v>19</v>
      </c>
      <c r="L65" s="7" t="s">
        <v>5819</v>
      </c>
      <c r="M65" s="1">
        <f t="shared" si="2"/>
        <v>-2487825557</v>
      </c>
      <c r="N65">
        <v>19</v>
      </c>
      <c r="O65" s="18">
        <f>SUMIF(Spotify!U:U,Charts!L65,Spotify!Q:Q)/COUNTIF(Spotify!U:U,Charts!L65)</f>
        <v>214861.31578947368</v>
      </c>
      <c r="P65" t="str">
        <f t="shared" si="3"/>
        <v>03:34</v>
      </c>
      <c r="Q65" s="18">
        <f t="shared" si="6"/>
        <v>641941</v>
      </c>
      <c r="R65" s="8" t="str">
        <f t="shared" si="4"/>
        <v>10:41</v>
      </c>
      <c r="T65" s="7" t="s">
        <v>17863</v>
      </c>
      <c r="U65">
        <f>COUNTIFS(Spotify!$AA:$AA,Charts!$U$1,Spotify!$U:$U,Charts!T65)</f>
        <v>1</v>
      </c>
      <c r="V65">
        <f>COUNTIFS(Spotify!$AA:$AA,Charts!$V$1,Spotify!$U:$U,Charts!T65)</f>
        <v>0</v>
      </c>
      <c r="W65">
        <f>COUNTIFS(Spotify!$AA:$AA,Charts!$W$1,Spotify!$U:$U,Charts!T65)</f>
        <v>1</v>
      </c>
      <c r="X65">
        <f>COUNTIFS(Spotify!$AA:$AA,Charts!$X$1,Spotify!$U:$U,Charts!T65)</f>
        <v>0</v>
      </c>
      <c r="Y65">
        <f>COUNTIFS(Spotify!$AA:$AA,Charts!$Y$1,Spotify!$U:$U,Charts!T65)</f>
        <v>0</v>
      </c>
      <c r="Z65">
        <f>COUNTIFS(Spotify!$AA:$AA,Charts!$Z$1,Spotify!$U:$U,Charts!T65)</f>
        <v>0</v>
      </c>
      <c r="AA65">
        <f>COUNTIFS(Spotify!$AA:$AA,Charts!$AA$1,Spotify!$U:$U,Charts!T65)</f>
        <v>0</v>
      </c>
      <c r="AB65">
        <f>COUNTIFS(Spotify!$AA:$AA,Charts!$AB$1,Spotify!$U:$U,Charts!T65)</f>
        <v>0</v>
      </c>
      <c r="AC65">
        <f>COUNTIFS(Spotify!$AA:$AA,Charts!$AC$1,Spotify!$U:$U,Charts!T65)</f>
        <v>0</v>
      </c>
      <c r="AD65">
        <f>COUNTIFS(Spotify!$AA:$AA,Charts!$AD$1,Spotify!$U:$U,Charts!T65)</f>
        <v>0</v>
      </c>
      <c r="AE65">
        <f>COUNTIFS(Spotify!$AA:$AA,Charts!$AE$1,Spotify!$U:$U,Charts!T65)</f>
        <v>0</v>
      </c>
      <c r="AF65" s="8">
        <f>COUNTIFS(Spotify!$AA:$AA,Charts!$AF$1,Spotify!$U:$U,Charts!T65)</f>
        <v>0</v>
      </c>
      <c r="AH65" s="7" t="s">
        <v>17863</v>
      </c>
      <c r="AI65">
        <f>SUMIFS(Spotify!O:O,Spotify!U:U,Charts!AH65)/COUNTIFS(Spotify!U:U,Charts!AH65)</f>
        <v>-3143</v>
      </c>
      <c r="AJ65" s="18">
        <f>SUMIF(Spotify!U:U,Charts!AH65,Spotify!P:P)/COUNTIF(Spotify!U:U,Charts!AH65)</f>
        <v>98521.5</v>
      </c>
      <c r="AK65" s="18">
        <f>SUMIF(Spotify!U:U,Charts!AH65,Spotify!R:R)/COUNTIF(Spotify!U:U,Charts!AH65)</f>
        <v>8.5</v>
      </c>
      <c r="AL65" s="18">
        <f>SUMIF(Spotify!U:U,Charts!AH65,Spotify!J:J)/COUNTIF(Spotify!U:U,Charts!AH65)</f>
        <v>508</v>
      </c>
      <c r="AM65" s="18">
        <f>SUMIF(Spotify!U:U,Charts!AH65,Spotify!H:H)/COUNTIF(Spotify!U:U,Charts!AH65)</f>
        <v>649</v>
      </c>
      <c r="AN65" s="28">
        <f>SUMIF(Spotify!U:U,Charts!AH65,Spotify!I:I)/COUNTIF(Spotify!U:U,Charts!AH65)</f>
        <v>868.5</v>
      </c>
    </row>
    <row r="66" spans="1:40" x14ac:dyDescent="0.25">
      <c r="A66" s="3" t="s">
        <v>448</v>
      </c>
      <c r="B66" s="1">
        <v>899994083</v>
      </c>
      <c r="C66" s="1">
        <v>13</v>
      </c>
      <c r="D66" s="1"/>
      <c r="E66" s="3" t="s">
        <v>2358</v>
      </c>
      <c r="F66" s="1">
        <v>221150884</v>
      </c>
      <c r="H66" s="7" t="s">
        <v>558</v>
      </c>
      <c r="I66" s="1">
        <v>2453697799</v>
      </c>
      <c r="J66" s="8">
        <v>36</v>
      </c>
      <c r="L66" s="7" t="s">
        <v>558</v>
      </c>
      <c r="M66" s="1">
        <f t="shared" si="2"/>
        <v>-2453697799</v>
      </c>
      <c r="N66">
        <v>36</v>
      </c>
      <c r="O66" s="18">
        <f>SUMIF(Spotify!U:U,Charts!L66,Spotify!Q:Q)/COUNTIF(Spotify!U:U,Charts!L66)</f>
        <v>213963.36111111112</v>
      </c>
      <c r="P66" t="str">
        <f t="shared" si="3"/>
        <v>03:33</v>
      </c>
      <c r="Q66" s="18">
        <f t="shared" si="6"/>
        <v>641941</v>
      </c>
      <c r="R66" s="8" t="str">
        <f t="shared" si="4"/>
        <v>10:41</v>
      </c>
      <c r="T66" s="7" t="s">
        <v>448</v>
      </c>
      <c r="U66">
        <f>COUNTIFS(Spotify!$AA:$AA,Charts!$U$1,Spotify!$U:$U,Charts!T66)</f>
        <v>1</v>
      </c>
      <c r="V66">
        <f>COUNTIFS(Spotify!$AA:$AA,Charts!$V$1,Spotify!$U:$U,Charts!T66)</f>
        <v>1</v>
      </c>
      <c r="W66">
        <f>COUNTIFS(Spotify!$AA:$AA,Charts!$W$1,Spotify!$U:$U,Charts!T66)</f>
        <v>1</v>
      </c>
      <c r="X66">
        <f>COUNTIFS(Spotify!$AA:$AA,Charts!$X$1,Spotify!$U:$U,Charts!T66)</f>
        <v>0</v>
      </c>
      <c r="Y66">
        <f>COUNTIFS(Spotify!$AA:$AA,Charts!$Y$1,Spotify!$U:$U,Charts!T66)</f>
        <v>5</v>
      </c>
      <c r="Z66">
        <f>COUNTIFS(Spotify!$AA:$AA,Charts!$Z$1,Spotify!$U:$U,Charts!T66)</f>
        <v>1</v>
      </c>
      <c r="AA66">
        <f>COUNTIFS(Spotify!$AA:$AA,Charts!$AA$1,Spotify!$U:$U,Charts!T66)</f>
        <v>1</v>
      </c>
      <c r="AB66">
        <f>COUNTIFS(Spotify!$AA:$AA,Charts!$AB$1,Spotify!$U:$U,Charts!T66)</f>
        <v>1</v>
      </c>
      <c r="AC66">
        <f>COUNTIFS(Spotify!$AA:$AA,Charts!$AC$1,Spotify!$U:$U,Charts!T66)</f>
        <v>1</v>
      </c>
      <c r="AD66">
        <f>COUNTIFS(Spotify!$AA:$AA,Charts!$AD$1,Spotify!$U:$U,Charts!T66)</f>
        <v>0</v>
      </c>
      <c r="AE66">
        <f>COUNTIFS(Spotify!$AA:$AA,Charts!$AE$1,Spotify!$U:$U,Charts!T66)</f>
        <v>0</v>
      </c>
      <c r="AF66" s="8">
        <f>COUNTIFS(Spotify!$AA:$AA,Charts!$AF$1,Spotify!$U:$U,Charts!T66)</f>
        <v>1</v>
      </c>
      <c r="AH66" s="7" t="s">
        <v>448</v>
      </c>
      <c r="AI66">
        <f>SUMIFS(Spotify!O:O,Spotify!U:U,Charts!AH66)/COUNTIFS(Spotify!U:U,Charts!AH66)</f>
        <v>-4656.3076923076924</v>
      </c>
      <c r="AJ66" s="18">
        <f>SUMIF(Spotify!U:U,Charts!AH66,Spotify!P:P)/COUNTIF(Spotify!U:U,Charts!AH66)</f>
        <v>118981.38461538461</v>
      </c>
      <c r="AK66" s="18">
        <f>SUMIF(Spotify!U:U,Charts!AH66,Spotify!R:R)/COUNTIF(Spotify!U:U,Charts!AH66)</f>
        <v>8.8461538461538467</v>
      </c>
      <c r="AL66" s="18">
        <f>SUMIF(Spotify!U:U,Charts!AH66,Spotify!J:J)/COUNTIF(Spotify!U:U,Charts!AH66)</f>
        <v>481.07692307692309</v>
      </c>
      <c r="AM66" s="18">
        <f>SUMIF(Spotify!U:U,Charts!AH66,Spotify!H:H)/COUNTIF(Spotify!U:U,Charts!AH66)</f>
        <v>732.53846153846155</v>
      </c>
      <c r="AN66" s="28">
        <f>SUMIF(Spotify!U:U,Charts!AH66,Spotify!I:I)/COUNTIF(Spotify!U:U,Charts!AH66)</f>
        <v>622.92307692307691</v>
      </c>
    </row>
    <row r="67" spans="1:40" x14ac:dyDescent="0.25">
      <c r="A67" s="3" t="s">
        <v>14447</v>
      </c>
      <c r="B67" s="1">
        <v>11744002</v>
      </c>
      <c r="C67" s="1">
        <v>1</v>
      </c>
      <c r="D67" s="1"/>
      <c r="E67" s="3" t="s">
        <v>10729</v>
      </c>
      <c r="F67" s="1">
        <v>30892255</v>
      </c>
      <c r="H67" s="7" t="s">
        <v>2247</v>
      </c>
      <c r="I67" s="1">
        <v>2430956698</v>
      </c>
      <c r="J67" s="8">
        <v>15</v>
      </c>
      <c r="L67" s="7" t="s">
        <v>2247</v>
      </c>
      <c r="M67" s="1">
        <f t="shared" ref="M67:M130" si="14">-I67</f>
        <v>-2430956698</v>
      </c>
      <c r="N67">
        <v>15</v>
      </c>
      <c r="O67" s="18">
        <f>SUMIF(Spotify!U:U,Charts!L67,Spotify!Q:Q)/COUNTIF(Spotify!U:U,Charts!L67)</f>
        <v>181520.86666666667</v>
      </c>
      <c r="P67" t="str">
        <f t="shared" ref="P67:P130" si="15">CONCATENATE(TEXT(INT(O67/(60*1000)),"00"),":",TEXT(MOD(INT(O67/1000),60),"00"))</f>
        <v>03:01</v>
      </c>
      <c r="Q67" s="18">
        <f t="shared" si="6"/>
        <v>641941</v>
      </c>
      <c r="R67" s="8" t="str">
        <f t="shared" ref="R67:R130" si="16">CONCATENATE(TEXT(INT(Q67/(60*1000)),"00"),":",TEXT(MOD(INT(Q67/1000),60),"00"))</f>
        <v>10:41</v>
      </c>
      <c r="T67" s="7" t="s">
        <v>14447</v>
      </c>
      <c r="U67">
        <f>COUNTIFS(Spotify!$AA:$AA,Charts!$U$1,Spotify!$U:$U,Charts!T67)</f>
        <v>0</v>
      </c>
      <c r="V67">
        <f>COUNTIFS(Spotify!$AA:$AA,Charts!$V$1,Spotify!$U:$U,Charts!T67)</f>
        <v>0</v>
      </c>
      <c r="W67">
        <f>COUNTIFS(Spotify!$AA:$AA,Charts!$W$1,Spotify!$U:$U,Charts!T67)</f>
        <v>0</v>
      </c>
      <c r="X67">
        <f>COUNTIFS(Spotify!$AA:$AA,Charts!$X$1,Spotify!$U:$U,Charts!T67)</f>
        <v>1</v>
      </c>
      <c r="Y67">
        <f>COUNTIFS(Spotify!$AA:$AA,Charts!$Y$1,Spotify!$U:$U,Charts!T67)</f>
        <v>0</v>
      </c>
      <c r="Z67">
        <f>COUNTIFS(Spotify!$AA:$AA,Charts!$Z$1,Spotify!$U:$U,Charts!T67)</f>
        <v>0</v>
      </c>
      <c r="AA67">
        <f>COUNTIFS(Spotify!$AA:$AA,Charts!$AA$1,Spotify!$U:$U,Charts!T67)</f>
        <v>0</v>
      </c>
      <c r="AB67">
        <f>COUNTIFS(Spotify!$AA:$AA,Charts!$AB$1,Spotify!$U:$U,Charts!T67)</f>
        <v>0</v>
      </c>
      <c r="AC67">
        <f>COUNTIFS(Spotify!$AA:$AA,Charts!$AC$1,Spotify!$U:$U,Charts!T67)</f>
        <v>0</v>
      </c>
      <c r="AD67">
        <f>COUNTIFS(Spotify!$AA:$AA,Charts!$AD$1,Spotify!$U:$U,Charts!T67)</f>
        <v>0</v>
      </c>
      <c r="AE67">
        <f>COUNTIFS(Spotify!$AA:$AA,Charts!$AE$1,Spotify!$U:$U,Charts!T67)</f>
        <v>0</v>
      </c>
      <c r="AF67" s="8">
        <f>COUNTIFS(Spotify!$AA:$AA,Charts!$AF$1,Spotify!$U:$U,Charts!T67)</f>
        <v>0</v>
      </c>
      <c r="AH67" s="7" t="s">
        <v>14447</v>
      </c>
      <c r="AI67">
        <f>SUMIFS(Spotify!O:O,Spotify!U:U,Charts!AH67)/COUNTIFS(Spotify!U:U,Charts!AH67)</f>
        <v>-3056</v>
      </c>
      <c r="AJ67" s="18">
        <f>SUMIF(Spotify!U:U,Charts!AH67,Spotify!P:P)/COUNTIF(Spotify!U:U,Charts!AH67)</f>
        <v>126049</v>
      </c>
      <c r="AK67" s="18">
        <f>SUMIF(Spotify!U:U,Charts!AH67,Spotify!R:R)/COUNTIF(Spotify!U:U,Charts!AH67)</f>
        <v>1</v>
      </c>
      <c r="AL67" s="18">
        <f>SUMIF(Spotify!U:U,Charts!AH67,Spotify!J:J)/COUNTIF(Spotify!U:U,Charts!AH67)</f>
        <v>4</v>
      </c>
      <c r="AM67" s="18">
        <f>SUMIF(Spotify!U:U,Charts!AH67,Spotify!H:H)/COUNTIF(Spotify!U:U,Charts!AH67)</f>
        <v>73</v>
      </c>
      <c r="AN67" s="28">
        <f>SUMIF(Spotify!U:U,Charts!AH67,Spotify!I:I)/COUNTIF(Spotify!U:U,Charts!AH67)</f>
        <v>803</v>
      </c>
    </row>
    <row r="68" spans="1:40" x14ac:dyDescent="0.25">
      <c r="A68" s="3" t="s">
        <v>1441</v>
      </c>
      <c r="B68" s="1">
        <v>781346445</v>
      </c>
      <c r="C68" s="1">
        <v>10</v>
      </c>
      <c r="D68" s="1"/>
      <c r="E68" s="3" t="s">
        <v>3701</v>
      </c>
      <c r="F68" s="1">
        <v>53434935</v>
      </c>
      <c r="H68" s="7" t="s">
        <v>4017</v>
      </c>
      <c r="I68" s="1">
        <v>2369305616</v>
      </c>
      <c r="J68" s="8">
        <v>19</v>
      </c>
      <c r="L68" s="7" t="s">
        <v>4017</v>
      </c>
      <c r="M68" s="1">
        <f t="shared" si="14"/>
        <v>-2369305616</v>
      </c>
      <c r="N68">
        <v>19</v>
      </c>
      <c r="O68" s="18">
        <f>SUMIF(Spotify!U:U,Charts!L68,Spotify!Q:Q)/COUNTIF(Spotify!U:U,Charts!L68)</f>
        <v>159532.47368421053</v>
      </c>
      <c r="P68" t="str">
        <f t="shared" si="15"/>
        <v>02:39</v>
      </c>
      <c r="Q68" s="18">
        <f t="shared" ref="Q68:Q131" si="17">MAX($O$2:$O$1264)</f>
        <v>641941</v>
      </c>
      <c r="R68" s="8" t="str">
        <f t="shared" si="16"/>
        <v>10:41</v>
      </c>
      <c r="T68" s="7" t="s">
        <v>1441</v>
      </c>
      <c r="U68">
        <f>COUNTIFS(Spotify!$AA:$AA,Charts!$U$1,Spotify!$U:$U,Charts!T68)</f>
        <v>1</v>
      </c>
      <c r="V68">
        <f>COUNTIFS(Spotify!$AA:$AA,Charts!$V$1,Spotify!$U:$U,Charts!T68)</f>
        <v>3</v>
      </c>
      <c r="W68">
        <f>COUNTIFS(Spotify!$AA:$AA,Charts!$W$1,Spotify!$U:$U,Charts!T68)</f>
        <v>1</v>
      </c>
      <c r="X68">
        <f>COUNTIFS(Spotify!$AA:$AA,Charts!$X$1,Spotify!$U:$U,Charts!T68)</f>
        <v>0</v>
      </c>
      <c r="Y68">
        <f>COUNTIFS(Spotify!$AA:$AA,Charts!$Y$1,Spotify!$U:$U,Charts!T68)</f>
        <v>1</v>
      </c>
      <c r="Z68">
        <f>COUNTIFS(Spotify!$AA:$AA,Charts!$Z$1,Spotify!$U:$U,Charts!T68)</f>
        <v>1</v>
      </c>
      <c r="AA68">
        <f>COUNTIFS(Spotify!$AA:$AA,Charts!$AA$1,Spotify!$U:$U,Charts!T68)</f>
        <v>1</v>
      </c>
      <c r="AB68">
        <f>COUNTIFS(Spotify!$AA:$AA,Charts!$AB$1,Spotify!$U:$U,Charts!T68)</f>
        <v>0</v>
      </c>
      <c r="AC68">
        <f>COUNTIFS(Spotify!$AA:$AA,Charts!$AC$1,Spotify!$U:$U,Charts!T68)</f>
        <v>0</v>
      </c>
      <c r="AD68">
        <f>COUNTIFS(Spotify!$AA:$AA,Charts!$AD$1,Spotify!$U:$U,Charts!T68)</f>
        <v>0</v>
      </c>
      <c r="AE68">
        <f>COUNTIFS(Spotify!$AA:$AA,Charts!$AE$1,Spotify!$U:$U,Charts!T68)</f>
        <v>0</v>
      </c>
      <c r="AF68" s="8">
        <f>COUNTIFS(Spotify!$AA:$AA,Charts!$AF$1,Spotify!$U:$U,Charts!T68)</f>
        <v>2</v>
      </c>
      <c r="AH68" s="7" t="s">
        <v>1441</v>
      </c>
      <c r="AI68">
        <f>SUMIFS(Spotify!O:O,Spotify!U:U,Charts!AH68)/COUNTIFS(Spotify!U:U,Charts!AH68)</f>
        <v>-3590.6</v>
      </c>
      <c r="AJ68" s="18">
        <f>SUMIF(Spotify!U:U,Charts!AH68,Spotify!P:P)/COUNTIF(Spotify!U:U,Charts!AH68)</f>
        <v>101443.2</v>
      </c>
      <c r="AK68" s="18">
        <f>SUMIF(Spotify!U:U,Charts!AH68,Spotify!R:R)/COUNTIF(Spotify!U:U,Charts!AH68)</f>
        <v>14</v>
      </c>
      <c r="AL68" s="18">
        <f>SUMIF(Spotify!U:U,Charts!AH68,Spotify!J:J)/COUNTIF(Spotify!U:U,Charts!AH68)</f>
        <v>415.2</v>
      </c>
      <c r="AM68" s="18">
        <f>SUMIF(Spotify!U:U,Charts!AH68,Spotify!H:H)/COUNTIF(Spotify!U:U,Charts!AH68)</f>
        <v>665.4</v>
      </c>
      <c r="AN68" s="28">
        <f>SUMIF(Spotify!U:U,Charts!AH68,Spotify!I:I)/COUNTIF(Spotify!U:U,Charts!AH68)</f>
        <v>748.5</v>
      </c>
    </row>
    <row r="69" spans="1:40" x14ac:dyDescent="0.25">
      <c r="A69" s="3" t="s">
        <v>17864</v>
      </c>
      <c r="B69" s="1">
        <v>56831770</v>
      </c>
      <c r="C69" s="1">
        <v>1</v>
      </c>
      <c r="D69" s="1"/>
      <c r="E69" s="3" t="s">
        <v>8485</v>
      </c>
      <c r="F69" s="1">
        <v>14074798</v>
      </c>
      <c r="H69" s="7" t="s">
        <v>673</v>
      </c>
      <c r="I69" s="1">
        <v>2345459795</v>
      </c>
      <c r="J69" s="8">
        <v>44</v>
      </c>
      <c r="L69" s="7" t="s">
        <v>673</v>
      </c>
      <c r="M69" s="1">
        <f t="shared" si="14"/>
        <v>-2345459795</v>
      </c>
      <c r="N69">
        <v>44</v>
      </c>
      <c r="O69" s="18">
        <f>SUMIF(Spotify!U:U,Charts!L69,Spotify!Q:Q)/COUNTIF(Spotify!U:U,Charts!L69)</f>
        <v>205557.84090909091</v>
      </c>
      <c r="P69" t="str">
        <f t="shared" si="15"/>
        <v>03:25</v>
      </c>
      <c r="Q69" s="18">
        <f t="shared" si="17"/>
        <v>641941</v>
      </c>
      <c r="R69" s="8" t="str">
        <f t="shared" si="16"/>
        <v>10:41</v>
      </c>
      <c r="T69" s="7" t="s">
        <v>17864</v>
      </c>
      <c r="U69">
        <f>COUNTIFS(Spotify!$AA:$AA,Charts!$U$1,Spotify!$U:$U,Charts!T69)</f>
        <v>0</v>
      </c>
      <c r="V69">
        <f>COUNTIFS(Spotify!$AA:$AA,Charts!$V$1,Spotify!$U:$U,Charts!T69)</f>
        <v>0</v>
      </c>
      <c r="W69">
        <f>COUNTIFS(Spotify!$AA:$AA,Charts!$W$1,Spotify!$U:$U,Charts!T69)</f>
        <v>0</v>
      </c>
      <c r="X69">
        <f>COUNTIFS(Spotify!$AA:$AA,Charts!$X$1,Spotify!$U:$U,Charts!T69)</f>
        <v>0</v>
      </c>
      <c r="Y69">
        <f>COUNTIFS(Spotify!$AA:$AA,Charts!$Y$1,Spotify!$U:$U,Charts!T69)</f>
        <v>0</v>
      </c>
      <c r="Z69">
        <f>COUNTIFS(Spotify!$AA:$AA,Charts!$Z$1,Spotify!$U:$U,Charts!T69)</f>
        <v>0</v>
      </c>
      <c r="AA69">
        <f>COUNTIFS(Spotify!$AA:$AA,Charts!$AA$1,Spotify!$U:$U,Charts!T69)</f>
        <v>1</v>
      </c>
      <c r="AB69">
        <f>COUNTIFS(Spotify!$AA:$AA,Charts!$AB$1,Spotify!$U:$U,Charts!T69)</f>
        <v>0</v>
      </c>
      <c r="AC69">
        <f>COUNTIFS(Spotify!$AA:$AA,Charts!$AC$1,Spotify!$U:$U,Charts!T69)</f>
        <v>0</v>
      </c>
      <c r="AD69">
        <f>COUNTIFS(Spotify!$AA:$AA,Charts!$AD$1,Spotify!$U:$U,Charts!T69)</f>
        <v>0</v>
      </c>
      <c r="AE69">
        <f>COUNTIFS(Spotify!$AA:$AA,Charts!$AE$1,Spotify!$U:$U,Charts!T69)</f>
        <v>0</v>
      </c>
      <c r="AF69" s="8">
        <f>COUNTIFS(Spotify!$AA:$AA,Charts!$AF$1,Spotify!$U:$U,Charts!T69)</f>
        <v>0</v>
      </c>
      <c r="AH69" s="7" t="s">
        <v>17864</v>
      </c>
      <c r="AI69">
        <f>SUMIFS(Spotify!O:O,Spotify!U:U,Charts!AH69)/COUNTIFS(Spotify!U:U,Charts!AH69)</f>
        <v>-8107</v>
      </c>
      <c r="AJ69" s="18">
        <f>SUMIF(Spotify!U:U,Charts!AH69,Spotify!P:P)/COUNTIF(Spotify!U:U,Charts!AH69)</f>
        <v>98222</v>
      </c>
      <c r="AK69" s="18">
        <f>SUMIF(Spotify!U:U,Charts!AH69,Spotify!R:R)/COUNTIF(Spotify!U:U,Charts!AH69)</f>
        <v>8</v>
      </c>
      <c r="AL69" s="18">
        <f>SUMIF(Spotify!U:U,Charts!AH69,Spotify!J:J)/COUNTIF(Spotify!U:U,Charts!AH69)</f>
        <v>135</v>
      </c>
      <c r="AM69" s="18">
        <f>SUMIF(Spotify!U:U,Charts!AH69,Spotify!H:H)/COUNTIF(Spotify!U:U,Charts!AH69)</f>
        <v>68</v>
      </c>
      <c r="AN69" s="28">
        <f>SUMIF(Spotify!U:U,Charts!AH69,Spotify!I:I)/COUNTIF(Spotify!U:U,Charts!AH69)</f>
        <v>428</v>
      </c>
    </row>
    <row r="70" spans="1:40" x14ac:dyDescent="0.25">
      <c r="A70" s="3" t="s">
        <v>5750</v>
      </c>
      <c r="B70" s="1">
        <v>111542926</v>
      </c>
      <c r="C70" s="1">
        <v>2</v>
      </c>
      <c r="D70" s="1"/>
      <c r="E70" s="3" t="s">
        <v>11564</v>
      </c>
      <c r="F70" s="1">
        <v>51392145</v>
      </c>
      <c r="H70" s="7" t="s">
        <v>3739</v>
      </c>
      <c r="I70" s="1">
        <v>2297538691</v>
      </c>
      <c r="J70" s="8">
        <v>13</v>
      </c>
      <c r="L70" s="7" t="s">
        <v>3739</v>
      </c>
      <c r="M70" s="1">
        <f t="shared" si="14"/>
        <v>-2297538691</v>
      </c>
      <c r="N70">
        <v>13</v>
      </c>
      <c r="O70" s="18">
        <f>SUMIF(Spotify!U:U,Charts!L70,Spotify!Q:Q)/COUNTIF(Spotify!U:U,Charts!L70)</f>
        <v>183463</v>
      </c>
      <c r="P70" t="str">
        <f t="shared" si="15"/>
        <v>03:03</v>
      </c>
      <c r="Q70" s="18">
        <f t="shared" si="17"/>
        <v>641941</v>
      </c>
      <c r="R70" s="8" t="str">
        <f t="shared" si="16"/>
        <v>10:41</v>
      </c>
      <c r="T70" s="7" t="s">
        <v>5750</v>
      </c>
      <c r="U70">
        <f>COUNTIFS(Spotify!$AA:$AA,Charts!$U$1,Spotify!$U:$U,Charts!T70)</f>
        <v>0</v>
      </c>
      <c r="V70">
        <f>COUNTIFS(Spotify!$AA:$AA,Charts!$V$1,Spotify!$U:$U,Charts!T70)</f>
        <v>0</v>
      </c>
      <c r="W70">
        <f>COUNTIFS(Spotify!$AA:$AA,Charts!$W$1,Spotify!$U:$U,Charts!T70)</f>
        <v>0</v>
      </c>
      <c r="X70">
        <f>COUNTIFS(Spotify!$AA:$AA,Charts!$X$1,Spotify!$U:$U,Charts!T70)</f>
        <v>0</v>
      </c>
      <c r="Y70">
        <f>COUNTIFS(Spotify!$AA:$AA,Charts!$Y$1,Spotify!$U:$U,Charts!T70)</f>
        <v>0</v>
      </c>
      <c r="Z70">
        <f>COUNTIFS(Spotify!$AA:$AA,Charts!$Z$1,Spotify!$U:$U,Charts!T70)</f>
        <v>0</v>
      </c>
      <c r="AA70">
        <f>COUNTIFS(Spotify!$AA:$AA,Charts!$AA$1,Spotify!$U:$U,Charts!T70)</f>
        <v>0</v>
      </c>
      <c r="AB70">
        <f>COUNTIFS(Spotify!$AA:$AA,Charts!$AB$1,Spotify!$U:$U,Charts!T70)</f>
        <v>2</v>
      </c>
      <c r="AC70">
        <f>COUNTIFS(Spotify!$AA:$AA,Charts!$AC$1,Spotify!$U:$U,Charts!T70)</f>
        <v>0</v>
      </c>
      <c r="AD70">
        <f>COUNTIFS(Spotify!$AA:$AA,Charts!$AD$1,Spotify!$U:$U,Charts!T70)</f>
        <v>0</v>
      </c>
      <c r="AE70">
        <f>COUNTIFS(Spotify!$AA:$AA,Charts!$AE$1,Spotify!$U:$U,Charts!T70)</f>
        <v>0</v>
      </c>
      <c r="AF70" s="8">
        <f>COUNTIFS(Spotify!$AA:$AA,Charts!$AF$1,Spotify!$U:$U,Charts!T70)</f>
        <v>0</v>
      </c>
      <c r="AH70" s="7" t="s">
        <v>5750</v>
      </c>
      <c r="AI70">
        <f>SUMIFS(Spotify!O:O,Spotify!U:U,Charts!AH70)/COUNTIFS(Spotify!U:U,Charts!AH70)</f>
        <v>-9940.5</v>
      </c>
      <c r="AJ70" s="18">
        <f>SUMIF(Spotify!U:U,Charts!AH70,Spotify!P:P)/COUNTIF(Spotify!U:U,Charts!AH70)</f>
        <v>129043</v>
      </c>
      <c r="AK70" s="18">
        <f>SUMIF(Spotify!U:U,Charts!AH70,Spotify!R:R)/COUNTIF(Spotify!U:U,Charts!AH70)</f>
        <v>7.5</v>
      </c>
      <c r="AL70" s="18">
        <f>SUMIF(Spotify!U:U,Charts!AH70,Spotify!J:J)/COUNTIF(Spotify!U:U,Charts!AH70)</f>
        <v>732</v>
      </c>
      <c r="AM70" s="18">
        <f>SUMIF(Spotify!U:U,Charts!AH70,Spotify!H:H)/COUNTIF(Spotify!U:U,Charts!AH70)</f>
        <v>866</v>
      </c>
      <c r="AN70" s="28">
        <f>SUMIF(Spotify!U:U,Charts!AH70,Spotify!I:I)/COUNTIF(Spotify!U:U,Charts!AH70)</f>
        <v>418.5</v>
      </c>
    </row>
    <row r="71" spans="1:40" x14ac:dyDescent="0.25">
      <c r="A71" s="3" t="s">
        <v>10094</v>
      </c>
      <c r="B71" s="1">
        <v>2560480116</v>
      </c>
      <c r="C71" s="1">
        <v>25</v>
      </c>
      <c r="D71" s="1"/>
      <c r="E71" s="3" t="s">
        <v>16581</v>
      </c>
      <c r="F71" s="1">
        <v>45357858</v>
      </c>
      <c r="H71" s="7" t="s">
        <v>405</v>
      </c>
      <c r="I71" s="1">
        <v>2292575826</v>
      </c>
      <c r="J71" s="8">
        <v>18</v>
      </c>
      <c r="L71" s="7" t="s">
        <v>405</v>
      </c>
      <c r="M71" s="1">
        <f t="shared" si="14"/>
        <v>-2292575826</v>
      </c>
      <c r="N71">
        <v>18</v>
      </c>
      <c r="O71" s="18">
        <f>SUMIF(Spotify!U:U,Charts!L71,Spotify!Q:Q)/COUNTIF(Spotify!U:U,Charts!L71)</f>
        <v>156971.72222222222</v>
      </c>
      <c r="P71" t="str">
        <f t="shared" si="15"/>
        <v>02:36</v>
      </c>
      <c r="Q71" s="18">
        <f t="shared" si="17"/>
        <v>641941</v>
      </c>
      <c r="R71" s="8" t="str">
        <f t="shared" si="16"/>
        <v>10:41</v>
      </c>
      <c r="T71" s="7" t="s">
        <v>10094</v>
      </c>
      <c r="U71">
        <f>COUNTIFS(Spotify!$AA:$AA,Charts!$U$1,Spotify!$U:$U,Charts!T71)</f>
        <v>2</v>
      </c>
      <c r="V71">
        <f>COUNTIFS(Spotify!$AA:$AA,Charts!$V$1,Spotify!$U:$U,Charts!T71)</f>
        <v>2</v>
      </c>
      <c r="W71">
        <f>COUNTIFS(Spotify!$AA:$AA,Charts!$W$1,Spotify!$U:$U,Charts!T71)</f>
        <v>2</v>
      </c>
      <c r="X71">
        <f>COUNTIFS(Spotify!$AA:$AA,Charts!$X$1,Spotify!$U:$U,Charts!T71)</f>
        <v>0</v>
      </c>
      <c r="Y71">
        <f>COUNTIFS(Spotify!$AA:$AA,Charts!$Y$1,Spotify!$U:$U,Charts!T71)</f>
        <v>0</v>
      </c>
      <c r="Z71">
        <f>COUNTIFS(Spotify!$AA:$AA,Charts!$Z$1,Spotify!$U:$U,Charts!T71)</f>
        <v>0</v>
      </c>
      <c r="AA71">
        <f>COUNTIFS(Spotify!$AA:$AA,Charts!$AA$1,Spotify!$U:$U,Charts!T71)</f>
        <v>4</v>
      </c>
      <c r="AB71">
        <f>COUNTIFS(Spotify!$AA:$AA,Charts!$AB$1,Spotify!$U:$U,Charts!T71)</f>
        <v>5</v>
      </c>
      <c r="AC71">
        <f>COUNTIFS(Spotify!$AA:$AA,Charts!$AC$1,Spotify!$U:$U,Charts!T71)</f>
        <v>5</v>
      </c>
      <c r="AD71">
        <f>COUNTIFS(Spotify!$AA:$AA,Charts!$AD$1,Spotify!$U:$U,Charts!T71)</f>
        <v>0</v>
      </c>
      <c r="AE71">
        <f>COUNTIFS(Spotify!$AA:$AA,Charts!$AE$1,Spotify!$U:$U,Charts!T71)</f>
        <v>1</v>
      </c>
      <c r="AF71" s="8">
        <f>COUNTIFS(Spotify!$AA:$AA,Charts!$AF$1,Spotify!$U:$U,Charts!T71)</f>
        <v>4</v>
      </c>
      <c r="AH71" s="7" t="s">
        <v>10094</v>
      </c>
      <c r="AI71">
        <f>SUMIFS(Spotify!O:O,Spotify!U:U,Charts!AH71)/COUNTIFS(Spotify!U:U,Charts!AH71)</f>
        <v>-3822.44</v>
      </c>
      <c r="AJ71" s="18">
        <f>SUMIF(Spotify!U:U,Charts!AH71,Spotify!P:P)/COUNTIF(Spotify!U:U,Charts!AH71)</f>
        <v>109880.16</v>
      </c>
      <c r="AK71" s="18">
        <f>SUMIF(Spotify!U:U,Charts!AH71,Spotify!R:R)/COUNTIF(Spotify!U:U,Charts!AH71)</f>
        <v>14.84</v>
      </c>
      <c r="AL71" s="18">
        <f>SUMIF(Spotify!U:U,Charts!AH71,Spotify!J:J)/COUNTIF(Spotify!U:U,Charts!AH71)</f>
        <v>373.4</v>
      </c>
      <c r="AM71" s="18">
        <f>SUMIF(Spotify!U:U,Charts!AH71,Spotify!H:H)/COUNTIF(Spotify!U:U,Charts!AH71)</f>
        <v>665.76</v>
      </c>
      <c r="AN71" s="28">
        <f>SUMIF(Spotify!U:U,Charts!AH71,Spotify!I:I)/COUNTIF(Spotify!U:U,Charts!AH71)</f>
        <v>681</v>
      </c>
    </row>
    <row r="72" spans="1:40" x14ac:dyDescent="0.25">
      <c r="A72" s="3" t="s">
        <v>1695</v>
      </c>
      <c r="B72" s="1">
        <v>76722991</v>
      </c>
      <c r="C72" s="1">
        <v>1</v>
      </c>
      <c r="D72" s="1"/>
      <c r="E72" s="3" t="s">
        <v>13588</v>
      </c>
      <c r="F72" s="1">
        <v>353903896</v>
      </c>
      <c r="H72" s="7" t="s">
        <v>2175</v>
      </c>
      <c r="I72" s="1">
        <v>2273476920</v>
      </c>
      <c r="J72" s="8">
        <v>31</v>
      </c>
      <c r="L72" s="7" t="s">
        <v>2175</v>
      </c>
      <c r="M72" s="1">
        <f t="shared" si="14"/>
        <v>-2273476920</v>
      </c>
      <c r="N72">
        <v>31</v>
      </c>
      <c r="O72" s="18">
        <f>SUMIF(Spotify!U:U,Charts!L72,Spotify!Q:Q)/COUNTIF(Spotify!U:U,Charts!L72)</f>
        <v>207265.5806451613</v>
      </c>
      <c r="P72" t="str">
        <f t="shared" si="15"/>
        <v>03:27</v>
      </c>
      <c r="Q72" s="18">
        <f t="shared" si="17"/>
        <v>641941</v>
      </c>
      <c r="R72" s="8" t="str">
        <f t="shared" si="16"/>
        <v>10:41</v>
      </c>
      <c r="T72" s="7" t="s">
        <v>1695</v>
      </c>
      <c r="U72">
        <f>COUNTIFS(Spotify!$AA:$AA,Charts!$U$1,Spotify!$U:$U,Charts!T72)</f>
        <v>0</v>
      </c>
      <c r="V72">
        <f>COUNTIFS(Spotify!$AA:$AA,Charts!$V$1,Spotify!$U:$U,Charts!T72)</f>
        <v>0</v>
      </c>
      <c r="W72">
        <f>COUNTIFS(Spotify!$AA:$AA,Charts!$W$1,Spotify!$U:$U,Charts!T72)</f>
        <v>0</v>
      </c>
      <c r="X72">
        <f>COUNTIFS(Spotify!$AA:$AA,Charts!$X$1,Spotify!$U:$U,Charts!T72)</f>
        <v>0</v>
      </c>
      <c r="Y72">
        <f>COUNTIFS(Spotify!$AA:$AA,Charts!$Y$1,Spotify!$U:$U,Charts!T72)</f>
        <v>0</v>
      </c>
      <c r="Z72">
        <f>COUNTIFS(Spotify!$AA:$AA,Charts!$Z$1,Spotify!$U:$U,Charts!T72)</f>
        <v>1</v>
      </c>
      <c r="AA72">
        <f>COUNTIFS(Spotify!$AA:$AA,Charts!$AA$1,Spotify!$U:$U,Charts!T72)</f>
        <v>0</v>
      </c>
      <c r="AB72">
        <f>COUNTIFS(Spotify!$AA:$AA,Charts!$AB$1,Spotify!$U:$U,Charts!T72)</f>
        <v>0</v>
      </c>
      <c r="AC72">
        <f>COUNTIFS(Spotify!$AA:$AA,Charts!$AC$1,Spotify!$U:$U,Charts!T72)</f>
        <v>0</v>
      </c>
      <c r="AD72">
        <f>COUNTIFS(Spotify!$AA:$AA,Charts!$AD$1,Spotify!$U:$U,Charts!T72)</f>
        <v>0</v>
      </c>
      <c r="AE72">
        <f>COUNTIFS(Spotify!$AA:$AA,Charts!$AE$1,Spotify!$U:$U,Charts!T72)</f>
        <v>0</v>
      </c>
      <c r="AF72" s="8">
        <f>COUNTIFS(Spotify!$AA:$AA,Charts!$AF$1,Spotify!$U:$U,Charts!T72)</f>
        <v>0</v>
      </c>
      <c r="AH72" s="7" t="s">
        <v>1695</v>
      </c>
      <c r="AI72">
        <f>SUMIFS(Spotify!O:O,Spotify!U:U,Charts!AH72)/COUNTIFS(Spotify!U:U,Charts!AH72)</f>
        <v>-9974</v>
      </c>
      <c r="AJ72" s="18">
        <f>SUMIF(Spotify!U:U,Charts!AH72,Spotify!P:P)/COUNTIF(Spotify!U:U,Charts!AH72)</f>
        <v>151928</v>
      </c>
      <c r="AK72" s="18">
        <f>SUMIF(Spotify!U:U,Charts!AH72,Spotify!R:R)/COUNTIF(Spotify!U:U,Charts!AH72)</f>
        <v>8</v>
      </c>
      <c r="AL72" s="18">
        <f>SUMIF(Spotify!U:U,Charts!AH72,Spotify!J:J)/COUNTIF(Spotify!U:U,Charts!AH72)</f>
        <v>298</v>
      </c>
      <c r="AM72" s="18">
        <f>SUMIF(Spotify!U:U,Charts!AH72,Spotify!H:H)/COUNTIF(Spotify!U:U,Charts!AH72)</f>
        <v>527</v>
      </c>
      <c r="AN72" s="28">
        <f>SUMIF(Spotify!U:U,Charts!AH72,Spotify!I:I)/COUNTIF(Spotify!U:U,Charts!AH72)</f>
        <v>376</v>
      </c>
    </row>
    <row r="73" spans="1:40" x14ac:dyDescent="0.25">
      <c r="A73" s="3" t="s">
        <v>3089</v>
      </c>
      <c r="B73" s="1">
        <v>118009266</v>
      </c>
      <c r="C73" s="1">
        <v>2</v>
      </c>
      <c r="D73" s="1"/>
      <c r="E73" s="3" t="s">
        <v>14034</v>
      </c>
      <c r="F73" s="1">
        <v>18026514</v>
      </c>
      <c r="H73" s="7" t="s">
        <v>17944</v>
      </c>
      <c r="I73" s="1">
        <v>2268953792</v>
      </c>
      <c r="J73" s="8">
        <v>25</v>
      </c>
      <c r="L73" s="7" t="s">
        <v>17944</v>
      </c>
      <c r="M73" s="1">
        <f t="shared" si="14"/>
        <v>-2268953792</v>
      </c>
      <c r="N73">
        <v>25</v>
      </c>
      <c r="O73" s="18">
        <f>SUMIF(Spotify!U:U,Charts!L73,Spotify!Q:Q)/COUNTIF(Spotify!U:U,Charts!L73)</f>
        <v>228287.68</v>
      </c>
      <c r="P73" t="str">
        <f t="shared" si="15"/>
        <v>03:48</v>
      </c>
      <c r="Q73" s="18">
        <f t="shared" si="17"/>
        <v>641941</v>
      </c>
      <c r="R73" s="8" t="str">
        <f t="shared" si="16"/>
        <v>10:41</v>
      </c>
      <c r="T73" s="7" t="s">
        <v>3089</v>
      </c>
      <c r="U73">
        <f>COUNTIFS(Spotify!$AA:$AA,Charts!$U$1,Spotify!$U:$U,Charts!T73)</f>
        <v>0</v>
      </c>
      <c r="V73">
        <f>COUNTIFS(Spotify!$AA:$AA,Charts!$V$1,Spotify!$U:$U,Charts!T73)</f>
        <v>0</v>
      </c>
      <c r="W73">
        <f>COUNTIFS(Spotify!$AA:$AA,Charts!$W$1,Spotify!$U:$U,Charts!T73)</f>
        <v>1</v>
      </c>
      <c r="X73">
        <f>COUNTIFS(Spotify!$AA:$AA,Charts!$X$1,Spotify!$U:$U,Charts!T73)</f>
        <v>0</v>
      </c>
      <c r="Y73">
        <f>COUNTIFS(Spotify!$AA:$AA,Charts!$Y$1,Spotify!$U:$U,Charts!T73)</f>
        <v>0</v>
      </c>
      <c r="Z73">
        <f>COUNTIFS(Spotify!$AA:$AA,Charts!$Z$1,Spotify!$U:$U,Charts!T73)</f>
        <v>1</v>
      </c>
      <c r="AA73">
        <f>COUNTIFS(Spotify!$AA:$AA,Charts!$AA$1,Spotify!$U:$U,Charts!T73)</f>
        <v>0</v>
      </c>
      <c r="AB73">
        <f>COUNTIFS(Spotify!$AA:$AA,Charts!$AB$1,Spotify!$U:$U,Charts!T73)</f>
        <v>0</v>
      </c>
      <c r="AC73">
        <f>COUNTIFS(Spotify!$AA:$AA,Charts!$AC$1,Spotify!$U:$U,Charts!T73)</f>
        <v>0</v>
      </c>
      <c r="AD73">
        <f>COUNTIFS(Spotify!$AA:$AA,Charts!$AD$1,Spotify!$U:$U,Charts!T73)</f>
        <v>0</v>
      </c>
      <c r="AE73">
        <f>COUNTIFS(Spotify!$AA:$AA,Charts!$AE$1,Spotify!$U:$U,Charts!T73)</f>
        <v>0</v>
      </c>
      <c r="AF73" s="8">
        <f>COUNTIFS(Spotify!$AA:$AA,Charts!$AF$1,Spotify!$U:$U,Charts!T73)</f>
        <v>0</v>
      </c>
      <c r="AH73" s="7" t="s">
        <v>3089</v>
      </c>
      <c r="AI73">
        <f>SUMIFS(Spotify!O:O,Spotify!U:U,Charts!AH73)/COUNTIFS(Spotify!U:U,Charts!AH73)</f>
        <v>-6261</v>
      </c>
      <c r="AJ73" s="18">
        <f>SUMIF(Spotify!U:U,Charts!AH73,Spotify!P:P)/COUNTIF(Spotify!U:U,Charts!AH73)</f>
        <v>105981</v>
      </c>
      <c r="AK73" s="18">
        <f>SUMIF(Spotify!U:U,Charts!AH73,Spotify!R:R)/COUNTIF(Spotify!U:U,Charts!AH73)</f>
        <v>7</v>
      </c>
      <c r="AL73" s="18">
        <f>SUMIF(Spotify!U:U,Charts!AH73,Spotify!J:J)/COUNTIF(Spotify!U:U,Charts!AH73)</f>
        <v>560</v>
      </c>
      <c r="AM73" s="18">
        <f>SUMIF(Spotify!U:U,Charts!AH73,Spotify!H:H)/COUNTIF(Spotify!U:U,Charts!AH73)</f>
        <v>457.5</v>
      </c>
      <c r="AN73" s="28">
        <f>SUMIF(Spotify!U:U,Charts!AH73,Spotify!I:I)/COUNTIF(Spotify!U:U,Charts!AH73)</f>
        <v>730.5</v>
      </c>
    </row>
    <row r="74" spans="1:40" x14ac:dyDescent="0.25">
      <c r="A74" s="3" t="s">
        <v>2836</v>
      </c>
      <c r="B74" s="1">
        <v>288856480</v>
      </c>
      <c r="C74" s="1">
        <v>16</v>
      </c>
      <c r="D74" s="1"/>
      <c r="E74" s="3" t="s">
        <v>5856</v>
      </c>
      <c r="F74" s="1">
        <v>4250022</v>
      </c>
      <c r="H74" s="7" t="s">
        <v>8929</v>
      </c>
      <c r="I74" s="1">
        <v>2258389961</v>
      </c>
      <c r="J74" s="8">
        <v>10</v>
      </c>
      <c r="L74" s="7" t="s">
        <v>8929</v>
      </c>
      <c r="M74" s="1">
        <f t="shared" si="14"/>
        <v>-2258389961</v>
      </c>
      <c r="N74">
        <v>10</v>
      </c>
      <c r="O74" s="18">
        <f>SUMIF(Spotify!U:U,Charts!L74,Spotify!Q:Q)/COUNTIF(Spotify!U:U,Charts!L74)</f>
        <v>168226.8</v>
      </c>
      <c r="P74" t="str">
        <f t="shared" si="15"/>
        <v>02:48</v>
      </c>
      <c r="Q74" s="18">
        <f t="shared" si="17"/>
        <v>641941</v>
      </c>
      <c r="R74" s="8" t="str">
        <f t="shared" si="16"/>
        <v>10:41</v>
      </c>
      <c r="T74" s="7" t="s">
        <v>2836</v>
      </c>
      <c r="U74">
        <f>COUNTIFS(Spotify!$AA:$AA,Charts!$U$1,Spotify!$U:$U,Charts!T74)</f>
        <v>0</v>
      </c>
      <c r="V74">
        <f>COUNTIFS(Spotify!$AA:$AA,Charts!$V$1,Spotify!$U:$U,Charts!T74)</f>
        <v>4</v>
      </c>
      <c r="W74">
        <f>COUNTIFS(Spotify!$AA:$AA,Charts!$W$1,Spotify!$U:$U,Charts!T74)</f>
        <v>0</v>
      </c>
      <c r="X74">
        <f>COUNTIFS(Spotify!$AA:$AA,Charts!$X$1,Spotify!$U:$U,Charts!T74)</f>
        <v>2</v>
      </c>
      <c r="Y74">
        <f>COUNTIFS(Spotify!$AA:$AA,Charts!$Y$1,Spotify!$U:$U,Charts!T74)</f>
        <v>0</v>
      </c>
      <c r="Z74">
        <f>COUNTIFS(Spotify!$AA:$AA,Charts!$Z$1,Spotify!$U:$U,Charts!T74)</f>
        <v>0</v>
      </c>
      <c r="AA74">
        <f>COUNTIFS(Spotify!$AA:$AA,Charts!$AA$1,Spotify!$U:$U,Charts!T74)</f>
        <v>2</v>
      </c>
      <c r="AB74">
        <f>COUNTIFS(Spotify!$AA:$AA,Charts!$AB$1,Spotify!$U:$U,Charts!T74)</f>
        <v>0</v>
      </c>
      <c r="AC74">
        <f>COUNTIFS(Spotify!$AA:$AA,Charts!$AC$1,Spotify!$U:$U,Charts!T74)</f>
        <v>0</v>
      </c>
      <c r="AD74">
        <f>COUNTIFS(Spotify!$AA:$AA,Charts!$AD$1,Spotify!$U:$U,Charts!T74)</f>
        <v>3</v>
      </c>
      <c r="AE74">
        <f>COUNTIFS(Spotify!$AA:$AA,Charts!$AE$1,Spotify!$U:$U,Charts!T74)</f>
        <v>3</v>
      </c>
      <c r="AF74" s="8">
        <f>COUNTIFS(Spotify!$AA:$AA,Charts!$AF$1,Spotify!$U:$U,Charts!T74)</f>
        <v>2</v>
      </c>
      <c r="AH74" s="7" t="s">
        <v>2836</v>
      </c>
      <c r="AI74">
        <f>SUMIFS(Spotify!O:O,Spotify!U:U,Charts!AH74)/COUNTIFS(Spotify!U:U,Charts!AH74)</f>
        <v>-6636.4375</v>
      </c>
      <c r="AJ74" s="18">
        <f>SUMIF(Spotify!U:U,Charts!AH74,Spotify!P:P)/COUNTIF(Spotify!U:U,Charts!AH74)</f>
        <v>124578.5625</v>
      </c>
      <c r="AK74" s="18">
        <f>SUMIF(Spotify!U:U,Charts!AH74,Spotify!R:R)/COUNTIF(Spotify!U:U,Charts!AH74)</f>
        <v>4.125</v>
      </c>
      <c r="AL74" s="18">
        <f>SUMIF(Spotify!U:U,Charts!AH74,Spotify!J:J)/COUNTIF(Spotify!U:U,Charts!AH74)</f>
        <v>341.375</v>
      </c>
      <c r="AM74" s="18">
        <f>SUMIF(Spotify!U:U,Charts!AH74,Spotify!H:H)/COUNTIF(Spotify!U:U,Charts!AH74)</f>
        <v>702.1875</v>
      </c>
      <c r="AN74" s="28">
        <f>SUMIF(Spotify!U:U,Charts!AH74,Spotify!I:I)/COUNTIF(Spotify!U:U,Charts!AH74)</f>
        <v>553.375</v>
      </c>
    </row>
    <row r="75" spans="1:40" x14ac:dyDescent="0.25">
      <c r="A75" s="3" t="s">
        <v>13721</v>
      </c>
      <c r="B75" s="1">
        <v>7898145</v>
      </c>
      <c r="C75" s="1">
        <v>1</v>
      </c>
      <c r="D75" s="1"/>
      <c r="E75" s="3" t="s">
        <v>5559</v>
      </c>
      <c r="F75" s="1">
        <v>176330311</v>
      </c>
      <c r="H75" s="7" t="s">
        <v>1073</v>
      </c>
      <c r="I75" s="1">
        <v>2167522629</v>
      </c>
      <c r="J75" s="8">
        <v>11</v>
      </c>
      <c r="L75" s="7" t="s">
        <v>1073</v>
      </c>
      <c r="M75" s="1">
        <f t="shared" si="14"/>
        <v>-2167522629</v>
      </c>
      <c r="N75">
        <v>11</v>
      </c>
      <c r="O75" s="18">
        <f>SUMIF(Spotify!U:U,Charts!L75,Spotify!Q:Q)/COUNTIF(Spotify!U:U,Charts!L75)</f>
        <v>176431.72727272726</v>
      </c>
      <c r="P75" t="str">
        <f t="shared" si="15"/>
        <v>02:56</v>
      </c>
      <c r="Q75" s="18">
        <f t="shared" si="17"/>
        <v>641941</v>
      </c>
      <c r="R75" s="8" t="str">
        <f t="shared" si="16"/>
        <v>10:41</v>
      </c>
      <c r="T75" s="7" t="s">
        <v>13721</v>
      </c>
      <c r="U75">
        <f>COUNTIFS(Spotify!$AA:$AA,Charts!$U$1,Spotify!$U:$U,Charts!T75)</f>
        <v>0</v>
      </c>
      <c r="V75">
        <f>COUNTIFS(Spotify!$AA:$AA,Charts!$V$1,Spotify!$U:$U,Charts!T75)</f>
        <v>1</v>
      </c>
      <c r="W75">
        <f>COUNTIFS(Spotify!$AA:$AA,Charts!$W$1,Spotify!$U:$U,Charts!T75)</f>
        <v>0</v>
      </c>
      <c r="X75">
        <f>COUNTIFS(Spotify!$AA:$AA,Charts!$X$1,Spotify!$U:$U,Charts!T75)</f>
        <v>0</v>
      </c>
      <c r="Y75">
        <f>COUNTIFS(Spotify!$AA:$AA,Charts!$Y$1,Spotify!$U:$U,Charts!T75)</f>
        <v>0</v>
      </c>
      <c r="Z75">
        <f>COUNTIFS(Spotify!$AA:$AA,Charts!$Z$1,Spotify!$U:$U,Charts!T75)</f>
        <v>0</v>
      </c>
      <c r="AA75">
        <f>COUNTIFS(Spotify!$AA:$AA,Charts!$AA$1,Spotify!$U:$U,Charts!T75)</f>
        <v>0</v>
      </c>
      <c r="AB75">
        <f>COUNTIFS(Spotify!$AA:$AA,Charts!$AB$1,Spotify!$U:$U,Charts!T75)</f>
        <v>0</v>
      </c>
      <c r="AC75">
        <f>COUNTIFS(Spotify!$AA:$AA,Charts!$AC$1,Spotify!$U:$U,Charts!T75)</f>
        <v>0</v>
      </c>
      <c r="AD75">
        <f>COUNTIFS(Spotify!$AA:$AA,Charts!$AD$1,Spotify!$U:$U,Charts!T75)</f>
        <v>0</v>
      </c>
      <c r="AE75">
        <f>COUNTIFS(Spotify!$AA:$AA,Charts!$AE$1,Spotify!$U:$U,Charts!T75)</f>
        <v>0</v>
      </c>
      <c r="AF75" s="8">
        <f>COUNTIFS(Spotify!$AA:$AA,Charts!$AF$1,Spotify!$U:$U,Charts!T75)</f>
        <v>0</v>
      </c>
      <c r="AH75" s="7" t="s">
        <v>13721</v>
      </c>
      <c r="AI75">
        <f>SUMIFS(Spotify!O:O,Spotify!U:U,Charts!AH75)/COUNTIFS(Spotify!U:U,Charts!AH75)</f>
        <v>-10998</v>
      </c>
      <c r="AJ75" s="18">
        <f>SUMIF(Spotify!U:U,Charts!AH75,Spotify!P:P)/COUNTIF(Spotify!U:U,Charts!AH75)</f>
        <v>129991</v>
      </c>
      <c r="AK75" s="18">
        <f>SUMIF(Spotify!U:U,Charts!AH75,Spotify!R:R)/COUNTIF(Spotify!U:U,Charts!AH75)</f>
        <v>1</v>
      </c>
      <c r="AL75" s="18">
        <f>SUMIF(Spotify!U:U,Charts!AH75,Spotify!J:J)/COUNTIF(Spotify!U:U,Charts!AH75)</f>
        <v>397</v>
      </c>
      <c r="AM75" s="18">
        <f>SUMIF(Spotify!U:U,Charts!AH75,Spotify!H:H)/COUNTIF(Spotify!U:U,Charts!AH75)</f>
        <v>812</v>
      </c>
      <c r="AN75" s="28">
        <f>SUMIF(Spotify!U:U,Charts!AH75,Spotify!I:I)/COUNTIF(Spotify!U:U,Charts!AH75)</f>
        <v>879</v>
      </c>
    </row>
    <row r="76" spans="1:40" x14ac:dyDescent="0.25">
      <c r="A76" s="3" t="s">
        <v>17865</v>
      </c>
      <c r="B76" s="1">
        <v>878070899</v>
      </c>
      <c r="C76" s="1">
        <v>4</v>
      </c>
      <c r="D76" s="1"/>
      <c r="E76" s="3" t="s">
        <v>16858</v>
      </c>
      <c r="F76" s="1">
        <v>142070539</v>
      </c>
      <c r="H76" s="7" t="s">
        <v>3281</v>
      </c>
      <c r="I76" s="1">
        <v>2139955273</v>
      </c>
      <c r="J76" s="8">
        <v>9</v>
      </c>
      <c r="L76" s="7" t="s">
        <v>3281</v>
      </c>
      <c r="M76" s="1">
        <f t="shared" si="14"/>
        <v>-2139955273</v>
      </c>
      <c r="N76">
        <v>9</v>
      </c>
      <c r="O76" s="18">
        <f>SUMIF(Spotify!U:U,Charts!L76,Spotify!Q:Q)/COUNTIF(Spotify!U:U,Charts!L76)</f>
        <v>234603.44444444444</v>
      </c>
      <c r="P76" t="str">
        <f t="shared" si="15"/>
        <v>03:54</v>
      </c>
      <c r="Q76" s="18">
        <f t="shared" si="17"/>
        <v>641941</v>
      </c>
      <c r="R76" s="8" t="str">
        <f t="shared" si="16"/>
        <v>10:41</v>
      </c>
      <c r="T76" s="7" t="s">
        <v>17865</v>
      </c>
      <c r="U76">
        <f>COUNTIFS(Spotify!$AA:$AA,Charts!$U$1,Spotify!$U:$U,Charts!T76)</f>
        <v>0</v>
      </c>
      <c r="V76">
        <f>COUNTIFS(Spotify!$AA:$AA,Charts!$V$1,Spotify!$U:$U,Charts!T76)</f>
        <v>2</v>
      </c>
      <c r="W76">
        <f>COUNTIFS(Spotify!$AA:$AA,Charts!$W$1,Spotify!$U:$U,Charts!T76)</f>
        <v>0</v>
      </c>
      <c r="X76">
        <f>COUNTIFS(Spotify!$AA:$AA,Charts!$X$1,Spotify!$U:$U,Charts!T76)</f>
        <v>0</v>
      </c>
      <c r="Y76">
        <f>COUNTIFS(Spotify!$AA:$AA,Charts!$Y$1,Spotify!$U:$U,Charts!T76)</f>
        <v>0</v>
      </c>
      <c r="Z76">
        <f>COUNTIFS(Spotify!$AA:$AA,Charts!$Z$1,Spotify!$U:$U,Charts!T76)</f>
        <v>0</v>
      </c>
      <c r="AA76">
        <f>COUNTIFS(Spotify!$AA:$AA,Charts!$AA$1,Spotify!$U:$U,Charts!T76)</f>
        <v>0</v>
      </c>
      <c r="AB76">
        <f>COUNTIFS(Spotify!$AA:$AA,Charts!$AB$1,Spotify!$U:$U,Charts!T76)</f>
        <v>0</v>
      </c>
      <c r="AC76">
        <f>COUNTIFS(Spotify!$AA:$AA,Charts!$AC$1,Spotify!$U:$U,Charts!T76)</f>
        <v>0</v>
      </c>
      <c r="AD76">
        <f>COUNTIFS(Spotify!$AA:$AA,Charts!$AD$1,Spotify!$U:$U,Charts!T76)</f>
        <v>2</v>
      </c>
      <c r="AE76">
        <f>COUNTIFS(Spotify!$AA:$AA,Charts!$AE$1,Spotify!$U:$U,Charts!T76)</f>
        <v>0</v>
      </c>
      <c r="AF76" s="8">
        <f>COUNTIFS(Spotify!$AA:$AA,Charts!$AF$1,Spotify!$U:$U,Charts!T76)</f>
        <v>0</v>
      </c>
      <c r="AH76" s="7" t="s">
        <v>17865</v>
      </c>
      <c r="AI76">
        <f>SUMIFS(Spotify!O:O,Spotify!U:U,Charts!AH76)/COUNTIFS(Spotify!U:U,Charts!AH76)</f>
        <v>-1963.25</v>
      </c>
      <c r="AJ76" s="18">
        <f>SUMIF(Spotify!U:U,Charts!AH76,Spotify!P:P)/COUNTIF(Spotify!U:U,Charts!AH76)</f>
        <v>113510.25</v>
      </c>
      <c r="AK76" s="18">
        <f>SUMIF(Spotify!U:U,Charts!AH76,Spotify!R:R)/COUNTIF(Spotify!U:U,Charts!AH76)</f>
        <v>19.25</v>
      </c>
      <c r="AL76" s="18">
        <f>SUMIF(Spotify!U:U,Charts!AH76,Spotify!J:J)/COUNTIF(Spotify!U:U,Charts!AH76)</f>
        <v>202</v>
      </c>
      <c r="AM76" s="18">
        <f>SUMIF(Spotify!U:U,Charts!AH76,Spotify!H:H)/COUNTIF(Spotify!U:U,Charts!AH76)</f>
        <v>807.5</v>
      </c>
      <c r="AN76" s="28">
        <f>SUMIF(Spotify!U:U,Charts!AH76,Spotify!I:I)/COUNTIF(Spotify!U:U,Charts!AH76)</f>
        <v>598.25</v>
      </c>
    </row>
    <row r="77" spans="1:40" x14ac:dyDescent="0.25">
      <c r="A77" s="3" t="s">
        <v>545</v>
      </c>
      <c r="B77" s="1">
        <v>4343498268</v>
      </c>
      <c r="C77" s="1">
        <v>16</v>
      </c>
      <c r="D77" s="1"/>
      <c r="E77" s="3" t="s">
        <v>10925</v>
      </c>
      <c r="F77" s="1">
        <v>504035633</v>
      </c>
      <c r="H77" s="7" t="s">
        <v>1257</v>
      </c>
      <c r="I77" s="1">
        <v>2134368322</v>
      </c>
      <c r="J77" s="8">
        <v>27</v>
      </c>
      <c r="L77" s="7" t="s">
        <v>1257</v>
      </c>
      <c r="M77" s="1">
        <f t="shared" si="14"/>
        <v>-2134368322</v>
      </c>
      <c r="N77">
        <v>27</v>
      </c>
      <c r="O77" s="18">
        <f>SUMIF(Spotify!U:U,Charts!L77,Spotify!Q:Q)/COUNTIF(Spotify!U:U,Charts!L77)</f>
        <v>189470.11111111112</v>
      </c>
      <c r="P77" t="str">
        <f t="shared" si="15"/>
        <v>03:09</v>
      </c>
      <c r="Q77" s="18">
        <f t="shared" si="17"/>
        <v>641941</v>
      </c>
      <c r="R77" s="8" t="str">
        <f t="shared" si="16"/>
        <v>10:41</v>
      </c>
      <c r="T77" s="7" t="s">
        <v>545</v>
      </c>
      <c r="U77">
        <f>COUNTIFS(Spotify!$AA:$AA,Charts!$U$1,Spotify!$U:$U,Charts!T77)</f>
        <v>4</v>
      </c>
      <c r="V77">
        <f>COUNTIFS(Spotify!$AA:$AA,Charts!$V$1,Spotify!$U:$U,Charts!T77)</f>
        <v>0</v>
      </c>
      <c r="W77">
        <f>COUNTIFS(Spotify!$AA:$AA,Charts!$W$1,Spotify!$U:$U,Charts!T77)</f>
        <v>3</v>
      </c>
      <c r="X77">
        <f>COUNTIFS(Spotify!$AA:$AA,Charts!$X$1,Spotify!$U:$U,Charts!T77)</f>
        <v>0</v>
      </c>
      <c r="Y77">
        <f>COUNTIFS(Spotify!$AA:$AA,Charts!$Y$1,Spotify!$U:$U,Charts!T77)</f>
        <v>0</v>
      </c>
      <c r="Z77">
        <f>COUNTIFS(Spotify!$AA:$AA,Charts!$Z$1,Spotify!$U:$U,Charts!T77)</f>
        <v>2</v>
      </c>
      <c r="AA77">
        <f>COUNTIFS(Spotify!$AA:$AA,Charts!$AA$1,Spotify!$U:$U,Charts!T77)</f>
        <v>0</v>
      </c>
      <c r="AB77">
        <f>COUNTIFS(Spotify!$AA:$AA,Charts!$AB$1,Spotify!$U:$U,Charts!T77)</f>
        <v>3</v>
      </c>
      <c r="AC77">
        <f>COUNTIFS(Spotify!$AA:$AA,Charts!$AC$1,Spotify!$U:$U,Charts!T77)</f>
        <v>1</v>
      </c>
      <c r="AD77">
        <f>COUNTIFS(Spotify!$AA:$AA,Charts!$AD$1,Spotify!$U:$U,Charts!T77)</f>
        <v>1</v>
      </c>
      <c r="AE77">
        <f>COUNTIFS(Spotify!$AA:$AA,Charts!$AE$1,Spotify!$U:$U,Charts!T77)</f>
        <v>2</v>
      </c>
      <c r="AF77" s="8">
        <f>COUNTIFS(Spotify!$AA:$AA,Charts!$AF$1,Spotify!$U:$U,Charts!T77)</f>
        <v>0</v>
      </c>
      <c r="AH77" s="7" t="s">
        <v>545</v>
      </c>
      <c r="AI77">
        <f>SUMIFS(Spotify!O:O,Spotify!U:U,Charts!AH77)/COUNTIFS(Spotify!U:U,Charts!AH77)</f>
        <v>-5877.625</v>
      </c>
      <c r="AJ77" s="18">
        <f>SUMIF(Spotify!U:U,Charts!AH77,Spotify!P:P)/COUNTIF(Spotify!U:U,Charts!AH77)</f>
        <v>87007.125</v>
      </c>
      <c r="AK77" s="18">
        <f>SUMIF(Spotify!U:U,Charts!AH77,Spotify!R:R)/COUNTIF(Spotify!U:U,Charts!AH77)</f>
        <v>35.875</v>
      </c>
      <c r="AL77" s="18">
        <f>SUMIF(Spotify!U:U,Charts!AH77,Spotify!J:J)/COUNTIF(Spotify!U:U,Charts!AH77)</f>
        <v>399.625</v>
      </c>
      <c r="AM77" s="18">
        <f>SUMIF(Spotify!U:U,Charts!AH77,Spotify!H:H)/COUNTIF(Spotify!U:U,Charts!AH77)</f>
        <v>530.625</v>
      </c>
      <c r="AN77" s="28">
        <f>SUMIF(Spotify!U:U,Charts!AH77,Spotify!I:I)/COUNTIF(Spotify!U:U,Charts!AH77)</f>
        <v>637.1875</v>
      </c>
    </row>
    <row r="78" spans="1:40" x14ac:dyDescent="0.25">
      <c r="A78" s="3" t="s">
        <v>17596</v>
      </c>
      <c r="B78" s="1">
        <v>4027932</v>
      </c>
      <c r="C78" s="1">
        <v>1</v>
      </c>
      <c r="D78" s="1"/>
      <c r="E78" s="3" t="s">
        <v>6867</v>
      </c>
      <c r="F78" s="1">
        <v>16268722</v>
      </c>
      <c r="H78" s="7" t="s">
        <v>7028</v>
      </c>
      <c r="I78" s="1">
        <v>2104158932</v>
      </c>
      <c r="J78" s="8">
        <v>14</v>
      </c>
      <c r="L78" s="7" t="s">
        <v>7028</v>
      </c>
      <c r="M78" s="1">
        <f t="shared" si="14"/>
        <v>-2104158932</v>
      </c>
      <c r="N78">
        <v>14</v>
      </c>
      <c r="O78" s="18">
        <f>SUMIF(Spotify!U:U,Charts!L78,Spotify!Q:Q)/COUNTIF(Spotify!U:U,Charts!L78)</f>
        <v>230166.64285714287</v>
      </c>
      <c r="P78" t="str">
        <f t="shared" si="15"/>
        <v>03:50</v>
      </c>
      <c r="Q78" s="18">
        <f t="shared" si="17"/>
        <v>641941</v>
      </c>
      <c r="R78" s="8" t="str">
        <f t="shared" si="16"/>
        <v>10:41</v>
      </c>
      <c r="T78" s="7" t="s">
        <v>17596</v>
      </c>
      <c r="U78">
        <f>COUNTIFS(Spotify!$AA:$AA,Charts!$U$1,Spotify!$U:$U,Charts!T78)</f>
        <v>1</v>
      </c>
      <c r="V78">
        <f>COUNTIFS(Spotify!$AA:$AA,Charts!$V$1,Spotify!$U:$U,Charts!T78)</f>
        <v>0</v>
      </c>
      <c r="W78">
        <f>COUNTIFS(Spotify!$AA:$AA,Charts!$W$1,Spotify!$U:$U,Charts!T78)</f>
        <v>0</v>
      </c>
      <c r="X78">
        <f>COUNTIFS(Spotify!$AA:$AA,Charts!$X$1,Spotify!$U:$U,Charts!T78)</f>
        <v>0</v>
      </c>
      <c r="Y78">
        <f>COUNTIFS(Spotify!$AA:$AA,Charts!$Y$1,Spotify!$U:$U,Charts!T78)</f>
        <v>0</v>
      </c>
      <c r="Z78">
        <f>COUNTIFS(Spotify!$AA:$AA,Charts!$Z$1,Spotify!$U:$U,Charts!T78)</f>
        <v>0</v>
      </c>
      <c r="AA78">
        <f>COUNTIFS(Spotify!$AA:$AA,Charts!$AA$1,Spotify!$U:$U,Charts!T78)</f>
        <v>0</v>
      </c>
      <c r="AB78">
        <f>COUNTIFS(Spotify!$AA:$AA,Charts!$AB$1,Spotify!$U:$U,Charts!T78)</f>
        <v>0</v>
      </c>
      <c r="AC78">
        <f>COUNTIFS(Spotify!$AA:$AA,Charts!$AC$1,Spotify!$U:$U,Charts!T78)</f>
        <v>0</v>
      </c>
      <c r="AD78">
        <f>COUNTIFS(Spotify!$AA:$AA,Charts!$AD$1,Spotify!$U:$U,Charts!T78)</f>
        <v>0</v>
      </c>
      <c r="AE78">
        <f>COUNTIFS(Spotify!$AA:$AA,Charts!$AE$1,Spotify!$U:$U,Charts!T78)</f>
        <v>0</v>
      </c>
      <c r="AF78" s="8">
        <f>COUNTIFS(Spotify!$AA:$AA,Charts!$AF$1,Spotify!$U:$U,Charts!T78)</f>
        <v>0</v>
      </c>
      <c r="AH78" s="7" t="s">
        <v>17596</v>
      </c>
      <c r="AI78">
        <f>SUMIFS(Spotify!O:O,Spotify!U:U,Charts!AH78)/COUNTIFS(Spotify!U:U,Charts!AH78)</f>
        <v>-5226</v>
      </c>
      <c r="AJ78" s="18">
        <f>SUMIF(Spotify!U:U,Charts!AH78,Spotify!P:P)/COUNTIF(Spotify!U:U,Charts!AH78)</f>
        <v>11495</v>
      </c>
      <c r="AK78" s="18">
        <f>SUMIF(Spotify!U:U,Charts!AH78,Spotify!R:R)/COUNTIF(Spotify!U:U,Charts!AH78)</f>
        <v>1</v>
      </c>
      <c r="AL78" s="18">
        <f>SUMIF(Spotify!U:U,Charts!AH78,Spotify!J:J)/COUNTIF(Spotify!U:U,Charts!AH78)</f>
        <v>41</v>
      </c>
      <c r="AM78" s="18">
        <f>SUMIF(Spotify!U:U,Charts!AH78,Spotify!H:H)/COUNTIF(Spotify!U:U,Charts!AH78)</f>
        <v>805</v>
      </c>
      <c r="AN78" s="28">
        <f>SUMIF(Spotify!U:U,Charts!AH78,Spotify!I:I)/COUNTIF(Spotify!U:U,Charts!AH78)</f>
        <v>558</v>
      </c>
    </row>
    <row r="79" spans="1:40" x14ac:dyDescent="0.25">
      <c r="A79" s="3" t="s">
        <v>1287</v>
      </c>
      <c r="B79" s="1">
        <v>9832501792</v>
      </c>
      <c r="C79" s="1">
        <v>81</v>
      </c>
      <c r="D79" s="1"/>
      <c r="E79" s="3" t="s">
        <v>1223</v>
      </c>
      <c r="F79" s="1">
        <v>10691967</v>
      </c>
      <c r="H79" s="7" t="s">
        <v>1366</v>
      </c>
      <c r="I79" s="1">
        <v>2086955620</v>
      </c>
      <c r="J79" s="8">
        <v>18</v>
      </c>
      <c r="L79" s="7" t="s">
        <v>1366</v>
      </c>
      <c r="M79" s="1">
        <f t="shared" si="14"/>
        <v>-2086955620</v>
      </c>
      <c r="N79">
        <v>18</v>
      </c>
      <c r="O79" s="18">
        <f>SUMIF(Spotify!U:U,Charts!L79,Spotify!Q:Q)/COUNTIF(Spotify!U:U,Charts!L79)</f>
        <v>197477.88888888888</v>
      </c>
      <c r="P79" t="str">
        <f t="shared" si="15"/>
        <v>03:17</v>
      </c>
      <c r="Q79" s="18">
        <f t="shared" si="17"/>
        <v>641941</v>
      </c>
      <c r="R79" s="8" t="str">
        <f t="shared" si="16"/>
        <v>10:41</v>
      </c>
      <c r="T79" s="7" t="s">
        <v>1287</v>
      </c>
      <c r="U79">
        <f>COUNTIFS(Spotify!$AA:$AA,Charts!$U$1,Spotify!$U:$U,Charts!T79)</f>
        <v>15</v>
      </c>
      <c r="V79">
        <f>COUNTIFS(Spotify!$AA:$AA,Charts!$V$1,Spotify!$U:$U,Charts!T79)</f>
        <v>14</v>
      </c>
      <c r="W79">
        <f>COUNTIFS(Spotify!$AA:$AA,Charts!$W$1,Spotify!$U:$U,Charts!T79)</f>
        <v>3</v>
      </c>
      <c r="X79">
        <f>COUNTIFS(Spotify!$AA:$AA,Charts!$X$1,Spotify!$U:$U,Charts!T79)</f>
        <v>0</v>
      </c>
      <c r="Y79">
        <f>COUNTIFS(Spotify!$AA:$AA,Charts!$Y$1,Spotify!$U:$U,Charts!T79)</f>
        <v>3</v>
      </c>
      <c r="Z79">
        <f>COUNTIFS(Spotify!$AA:$AA,Charts!$Z$1,Spotify!$U:$U,Charts!T79)</f>
        <v>3</v>
      </c>
      <c r="AA79">
        <f>COUNTIFS(Spotify!$AA:$AA,Charts!$AA$1,Spotify!$U:$U,Charts!T79)</f>
        <v>8</v>
      </c>
      <c r="AB79">
        <f>COUNTIFS(Spotify!$AA:$AA,Charts!$AB$1,Spotify!$U:$U,Charts!T79)</f>
        <v>9</v>
      </c>
      <c r="AC79">
        <f>COUNTIFS(Spotify!$AA:$AA,Charts!$AC$1,Spotify!$U:$U,Charts!T79)</f>
        <v>7</v>
      </c>
      <c r="AD79">
        <f>COUNTIFS(Spotify!$AA:$AA,Charts!$AD$1,Spotify!$U:$U,Charts!T79)</f>
        <v>11</v>
      </c>
      <c r="AE79">
        <f>COUNTIFS(Spotify!$AA:$AA,Charts!$AE$1,Spotify!$U:$U,Charts!T79)</f>
        <v>6</v>
      </c>
      <c r="AF79" s="8">
        <f>COUNTIFS(Spotify!$AA:$AA,Charts!$AF$1,Spotify!$U:$U,Charts!T79)</f>
        <v>2</v>
      </c>
      <c r="AH79" s="7" t="s">
        <v>1287</v>
      </c>
      <c r="AI79">
        <f>SUMIFS(Spotify!O:O,Spotify!U:U,Charts!AH79)/COUNTIFS(Spotify!U:U,Charts!AH79)</f>
        <v>-6143.9135802469136</v>
      </c>
      <c r="AJ79" s="18">
        <f>SUMIF(Spotify!U:U,Charts!AH79,Spotify!P:P)/COUNTIF(Spotify!U:U,Charts!AH79)</f>
        <v>107778.53086419753</v>
      </c>
      <c r="AK79" s="18">
        <f>SUMIF(Spotify!U:U,Charts!AH79,Spotify!R:R)/COUNTIF(Spotify!U:U,Charts!AH79)</f>
        <v>11.703703703703704</v>
      </c>
      <c r="AL79" s="18">
        <f>SUMIF(Spotify!U:U,Charts!AH79,Spotify!J:J)/COUNTIF(Spotify!U:U,Charts!AH79)</f>
        <v>396.07407407407408</v>
      </c>
      <c r="AM79" s="18">
        <f>SUMIF(Spotify!U:U,Charts!AH79,Spotify!H:H)/COUNTIF(Spotify!U:U,Charts!AH79)</f>
        <v>606.4320987654321</v>
      </c>
      <c r="AN79" s="28">
        <f>SUMIF(Spotify!U:U,Charts!AH79,Spotify!I:I)/COUNTIF(Spotify!U:U,Charts!AH79)</f>
        <v>545.07407407407402</v>
      </c>
    </row>
    <row r="80" spans="1:40" x14ac:dyDescent="0.25">
      <c r="A80" s="3" t="s">
        <v>17866</v>
      </c>
      <c r="B80" s="1">
        <v>71978273</v>
      </c>
      <c r="C80" s="1">
        <v>1</v>
      </c>
      <c r="D80" s="1"/>
      <c r="E80" s="3" t="s">
        <v>2165</v>
      </c>
      <c r="F80" s="1">
        <v>953957428</v>
      </c>
      <c r="H80" s="7" t="s">
        <v>17918</v>
      </c>
      <c r="I80" s="1">
        <v>2011966723</v>
      </c>
      <c r="J80" s="8">
        <v>7</v>
      </c>
      <c r="L80" s="7" t="s">
        <v>17918</v>
      </c>
      <c r="M80" s="1">
        <f t="shared" si="14"/>
        <v>-2011966723</v>
      </c>
      <c r="N80">
        <v>7</v>
      </c>
      <c r="O80" s="18">
        <f>SUMIF(Spotify!U:U,Charts!L80,Spotify!Q:Q)/COUNTIF(Spotify!U:U,Charts!L80)</f>
        <v>214067</v>
      </c>
      <c r="P80" t="str">
        <f t="shared" si="15"/>
        <v>03:34</v>
      </c>
      <c r="Q80" s="18">
        <f t="shared" si="17"/>
        <v>641941</v>
      </c>
      <c r="R80" s="8" t="str">
        <f t="shared" si="16"/>
        <v>10:41</v>
      </c>
      <c r="T80" s="7" t="s">
        <v>17866</v>
      </c>
      <c r="U80">
        <f>COUNTIFS(Spotify!$AA:$AA,Charts!$U$1,Spotify!$U:$U,Charts!T80)</f>
        <v>1</v>
      </c>
      <c r="V80">
        <f>COUNTIFS(Spotify!$AA:$AA,Charts!$V$1,Spotify!$U:$U,Charts!T80)</f>
        <v>0</v>
      </c>
      <c r="W80">
        <f>COUNTIFS(Spotify!$AA:$AA,Charts!$W$1,Spotify!$U:$U,Charts!T80)</f>
        <v>0</v>
      </c>
      <c r="X80">
        <f>COUNTIFS(Spotify!$AA:$AA,Charts!$X$1,Spotify!$U:$U,Charts!T80)</f>
        <v>0</v>
      </c>
      <c r="Y80">
        <f>COUNTIFS(Spotify!$AA:$AA,Charts!$Y$1,Spotify!$U:$U,Charts!T80)</f>
        <v>0</v>
      </c>
      <c r="Z80">
        <f>COUNTIFS(Spotify!$AA:$AA,Charts!$Z$1,Spotify!$U:$U,Charts!T80)</f>
        <v>0</v>
      </c>
      <c r="AA80">
        <f>COUNTIFS(Spotify!$AA:$AA,Charts!$AA$1,Spotify!$U:$U,Charts!T80)</f>
        <v>0</v>
      </c>
      <c r="AB80">
        <f>COUNTIFS(Spotify!$AA:$AA,Charts!$AB$1,Spotify!$U:$U,Charts!T80)</f>
        <v>0</v>
      </c>
      <c r="AC80">
        <f>COUNTIFS(Spotify!$AA:$AA,Charts!$AC$1,Spotify!$U:$U,Charts!T80)</f>
        <v>0</v>
      </c>
      <c r="AD80">
        <f>COUNTIFS(Spotify!$AA:$AA,Charts!$AD$1,Spotify!$U:$U,Charts!T80)</f>
        <v>0</v>
      </c>
      <c r="AE80">
        <f>COUNTIFS(Spotify!$AA:$AA,Charts!$AE$1,Spotify!$U:$U,Charts!T80)</f>
        <v>0</v>
      </c>
      <c r="AF80" s="8">
        <f>COUNTIFS(Spotify!$AA:$AA,Charts!$AF$1,Spotify!$U:$U,Charts!T80)</f>
        <v>0</v>
      </c>
      <c r="AH80" s="7" t="s">
        <v>17866</v>
      </c>
      <c r="AI80">
        <f>SUMIFS(Spotify!O:O,Spotify!U:U,Charts!AH80)/COUNTIFS(Spotify!U:U,Charts!AH80)</f>
        <v>-581</v>
      </c>
      <c r="AJ80" s="18">
        <f>SUMIF(Spotify!U:U,Charts!AH80,Spotify!P:P)/COUNTIF(Spotify!U:U,Charts!AH80)</f>
        <v>8948</v>
      </c>
      <c r="AK80" s="18">
        <f>SUMIF(Spotify!U:U,Charts!AH80,Spotify!R:R)/COUNTIF(Spotify!U:U,Charts!AH80)</f>
        <v>7</v>
      </c>
      <c r="AL80" s="18">
        <f>SUMIF(Spotify!U:U,Charts!AH80,Spotify!J:J)/COUNTIF(Spotify!U:U,Charts!AH80)</f>
        <v>298</v>
      </c>
      <c r="AM80" s="18">
        <f>SUMIF(Spotify!U:U,Charts!AH80,Spotify!H:H)/COUNTIF(Spotify!U:U,Charts!AH80)</f>
        <v>273</v>
      </c>
      <c r="AN80" s="28">
        <f>SUMIF(Spotify!U:U,Charts!AH80,Spotify!I:I)/COUNTIF(Spotify!U:U,Charts!AH80)</f>
        <v>405</v>
      </c>
    </row>
    <row r="81" spans="1:40" x14ac:dyDescent="0.25">
      <c r="A81" s="3" t="s">
        <v>4707</v>
      </c>
      <c r="B81" s="1">
        <v>1040456257</v>
      </c>
      <c r="C81" s="1">
        <v>3</v>
      </c>
      <c r="D81" s="1"/>
      <c r="E81" s="3" t="s">
        <v>3054</v>
      </c>
      <c r="F81" s="1">
        <v>29765969</v>
      </c>
      <c r="H81" s="7" t="s">
        <v>1291</v>
      </c>
      <c r="I81" s="1">
        <v>2007159903</v>
      </c>
      <c r="J81" s="8">
        <v>16</v>
      </c>
      <c r="L81" s="7" t="s">
        <v>1291</v>
      </c>
      <c r="M81" s="1">
        <f t="shared" si="14"/>
        <v>-2007159903</v>
      </c>
      <c r="N81">
        <v>16</v>
      </c>
      <c r="O81" s="18">
        <f>SUMIF(Spotify!U:U,Charts!L81,Spotify!Q:Q)/COUNTIF(Spotify!U:U,Charts!L81)</f>
        <v>181957.3125</v>
      </c>
      <c r="P81" t="str">
        <f t="shared" si="15"/>
        <v>03:01</v>
      </c>
      <c r="Q81" s="18">
        <f t="shared" si="17"/>
        <v>641941</v>
      </c>
      <c r="R81" s="8" t="str">
        <f t="shared" si="16"/>
        <v>10:41</v>
      </c>
      <c r="T81" s="7" t="s">
        <v>4707</v>
      </c>
      <c r="U81">
        <f>COUNTIFS(Spotify!$AA:$AA,Charts!$U$1,Spotify!$U:$U,Charts!T81)</f>
        <v>0</v>
      </c>
      <c r="V81">
        <f>COUNTIFS(Spotify!$AA:$AA,Charts!$V$1,Spotify!$U:$U,Charts!T81)</f>
        <v>0</v>
      </c>
      <c r="W81">
        <f>COUNTIFS(Spotify!$AA:$AA,Charts!$W$1,Spotify!$U:$U,Charts!T81)</f>
        <v>0</v>
      </c>
      <c r="X81">
        <f>COUNTIFS(Spotify!$AA:$AA,Charts!$X$1,Spotify!$U:$U,Charts!T81)</f>
        <v>0</v>
      </c>
      <c r="Y81">
        <f>COUNTIFS(Spotify!$AA:$AA,Charts!$Y$1,Spotify!$U:$U,Charts!T81)</f>
        <v>0</v>
      </c>
      <c r="Z81">
        <f>COUNTIFS(Spotify!$AA:$AA,Charts!$Z$1,Spotify!$U:$U,Charts!T81)</f>
        <v>1</v>
      </c>
      <c r="AA81">
        <f>COUNTIFS(Spotify!$AA:$AA,Charts!$AA$1,Spotify!$U:$U,Charts!T81)</f>
        <v>2</v>
      </c>
      <c r="AB81">
        <f>COUNTIFS(Spotify!$AA:$AA,Charts!$AB$1,Spotify!$U:$U,Charts!T81)</f>
        <v>0</v>
      </c>
      <c r="AC81">
        <f>COUNTIFS(Spotify!$AA:$AA,Charts!$AC$1,Spotify!$U:$U,Charts!T81)</f>
        <v>0</v>
      </c>
      <c r="AD81">
        <f>COUNTIFS(Spotify!$AA:$AA,Charts!$AD$1,Spotify!$U:$U,Charts!T81)</f>
        <v>0</v>
      </c>
      <c r="AE81">
        <f>COUNTIFS(Spotify!$AA:$AA,Charts!$AE$1,Spotify!$U:$U,Charts!T81)</f>
        <v>0</v>
      </c>
      <c r="AF81" s="8">
        <f>COUNTIFS(Spotify!$AA:$AA,Charts!$AF$1,Spotify!$U:$U,Charts!T81)</f>
        <v>0</v>
      </c>
      <c r="AH81" s="7" t="s">
        <v>4707</v>
      </c>
      <c r="AI81">
        <f>SUMIFS(Spotify!O:O,Spotify!U:U,Charts!AH81)/COUNTIFS(Spotify!U:U,Charts!AH81)</f>
        <v>-3942.3333333333335</v>
      </c>
      <c r="AJ81" s="18">
        <f>SUMIF(Spotify!U:U,Charts!AH81,Spotify!P:P)/COUNTIF(Spotify!U:U,Charts!AH81)</f>
        <v>111185.66666666667</v>
      </c>
      <c r="AK81" s="18">
        <f>SUMIF(Spotify!U:U,Charts!AH81,Spotify!R:R)/COUNTIF(Spotify!U:U,Charts!AH81)</f>
        <v>26</v>
      </c>
      <c r="AL81" s="18">
        <f>SUMIF(Spotify!U:U,Charts!AH81,Spotify!J:J)/COUNTIF(Spotify!U:U,Charts!AH81)</f>
        <v>410</v>
      </c>
      <c r="AM81" s="18">
        <f>SUMIF(Spotify!U:U,Charts!AH81,Spotify!H:H)/COUNTIF(Spotify!U:U,Charts!AH81)</f>
        <v>688</v>
      </c>
      <c r="AN81" s="28">
        <f>SUMIF(Spotify!U:U,Charts!AH81,Spotify!I:I)/COUNTIF(Spotify!U:U,Charts!AH81)</f>
        <v>592.33333333333337</v>
      </c>
    </row>
    <row r="82" spans="1:40" x14ac:dyDescent="0.25">
      <c r="A82" s="3" t="s">
        <v>6083</v>
      </c>
      <c r="B82" s="1">
        <v>101156244</v>
      </c>
      <c r="C82" s="1">
        <v>1</v>
      </c>
      <c r="D82" s="1"/>
      <c r="E82" s="3" t="s">
        <v>13346</v>
      </c>
      <c r="F82" s="1">
        <v>10597992</v>
      </c>
      <c r="H82" s="7" t="s">
        <v>3708</v>
      </c>
      <c r="I82" s="1">
        <v>1998726627</v>
      </c>
      <c r="J82" s="8">
        <v>10</v>
      </c>
      <c r="L82" s="7" t="s">
        <v>3708</v>
      </c>
      <c r="M82" s="1">
        <f t="shared" si="14"/>
        <v>-1998726627</v>
      </c>
      <c r="N82">
        <v>10</v>
      </c>
      <c r="O82" s="18">
        <f>SUMIF(Spotify!U:U,Charts!L82,Spotify!Q:Q)/COUNTIF(Spotify!U:U,Charts!L82)</f>
        <v>206904.6</v>
      </c>
      <c r="P82" t="str">
        <f t="shared" si="15"/>
        <v>03:26</v>
      </c>
      <c r="Q82" s="18">
        <f t="shared" si="17"/>
        <v>641941</v>
      </c>
      <c r="R82" s="8" t="str">
        <f t="shared" si="16"/>
        <v>10:41</v>
      </c>
      <c r="T82" s="7" t="s">
        <v>6083</v>
      </c>
      <c r="U82">
        <f>COUNTIFS(Spotify!$AA:$AA,Charts!$U$1,Spotify!$U:$U,Charts!T82)</f>
        <v>0</v>
      </c>
      <c r="V82">
        <f>COUNTIFS(Spotify!$AA:$AA,Charts!$V$1,Spotify!$U:$U,Charts!T82)</f>
        <v>1</v>
      </c>
      <c r="W82">
        <f>COUNTIFS(Spotify!$AA:$AA,Charts!$W$1,Spotify!$U:$U,Charts!T82)</f>
        <v>0</v>
      </c>
      <c r="X82">
        <f>COUNTIFS(Spotify!$AA:$AA,Charts!$X$1,Spotify!$U:$U,Charts!T82)</f>
        <v>0</v>
      </c>
      <c r="Y82">
        <f>COUNTIFS(Spotify!$AA:$AA,Charts!$Y$1,Spotify!$U:$U,Charts!T82)</f>
        <v>0</v>
      </c>
      <c r="Z82">
        <f>COUNTIFS(Spotify!$AA:$AA,Charts!$Z$1,Spotify!$U:$U,Charts!T82)</f>
        <v>0</v>
      </c>
      <c r="AA82">
        <f>COUNTIFS(Spotify!$AA:$AA,Charts!$AA$1,Spotify!$U:$U,Charts!T82)</f>
        <v>0</v>
      </c>
      <c r="AB82">
        <f>COUNTIFS(Spotify!$AA:$AA,Charts!$AB$1,Spotify!$U:$U,Charts!T82)</f>
        <v>0</v>
      </c>
      <c r="AC82">
        <f>COUNTIFS(Spotify!$AA:$AA,Charts!$AC$1,Spotify!$U:$U,Charts!T82)</f>
        <v>0</v>
      </c>
      <c r="AD82">
        <f>COUNTIFS(Spotify!$AA:$AA,Charts!$AD$1,Spotify!$U:$U,Charts!T82)</f>
        <v>0</v>
      </c>
      <c r="AE82">
        <f>COUNTIFS(Spotify!$AA:$AA,Charts!$AE$1,Spotify!$U:$U,Charts!T82)</f>
        <v>0</v>
      </c>
      <c r="AF82" s="8">
        <f>COUNTIFS(Spotify!$AA:$AA,Charts!$AF$1,Spotify!$U:$U,Charts!T82)</f>
        <v>0</v>
      </c>
      <c r="AH82" s="7" t="s">
        <v>6083</v>
      </c>
      <c r="AI82">
        <f>SUMIFS(Spotify!O:O,Spotify!U:U,Charts!AH82)/COUNTIFS(Spotify!U:U,Charts!AH82)</f>
        <v>-6647</v>
      </c>
      <c r="AJ82" s="18">
        <f>SUMIF(Spotify!U:U,Charts!AH82,Spotify!P:P)/COUNTIF(Spotify!U:U,Charts!AH82)</f>
        <v>100007</v>
      </c>
      <c r="AK82" s="18">
        <f>SUMIF(Spotify!U:U,Charts!AH82,Spotify!R:R)/COUNTIF(Spotify!U:U,Charts!AH82)</f>
        <v>12</v>
      </c>
      <c r="AL82" s="18">
        <f>SUMIF(Spotify!U:U,Charts!AH82,Spotify!J:J)/COUNTIF(Spotify!U:U,Charts!AH82)</f>
        <v>257</v>
      </c>
      <c r="AM82" s="18">
        <f>SUMIF(Spotify!U:U,Charts!AH82,Spotify!H:H)/COUNTIF(Spotify!U:U,Charts!AH82)</f>
        <v>9</v>
      </c>
      <c r="AN82" s="28">
        <f>SUMIF(Spotify!U:U,Charts!AH82,Spotify!I:I)/COUNTIF(Spotify!U:U,Charts!AH82)</f>
        <v>509</v>
      </c>
    </row>
    <row r="83" spans="1:40" x14ac:dyDescent="0.25">
      <c r="A83" s="3" t="s">
        <v>2950</v>
      </c>
      <c r="B83" s="1">
        <v>43188814</v>
      </c>
      <c r="C83" s="1">
        <v>1</v>
      </c>
      <c r="D83" s="1"/>
      <c r="E83" s="3" t="s">
        <v>4707</v>
      </c>
      <c r="F83" s="1">
        <v>1040456257</v>
      </c>
      <c r="H83" s="7" t="s">
        <v>758</v>
      </c>
      <c r="I83" s="1">
        <v>1998335586</v>
      </c>
      <c r="J83" s="8">
        <v>19</v>
      </c>
      <c r="L83" s="7" t="s">
        <v>758</v>
      </c>
      <c r="M83" s="1">
        <f t="shared" si="14"/>
        <v>-1998335586</v>
      </c>
      <c r="N83">
        <v>19</v>
      </c>
      <c r="O83" s="18">
        <f>SUMIF(Spotify!U:U,Charts!L83,Spotify!Q:Q)/COUNTIF(Spotify!U:U,Charts!L83)</f>
        <v>203307.94736842104</v>
      </c>
      <c r="P83" t="str">
        <f t="shared" si="15"/>
        <v>03:23</v>
      </c>
      <c r="Q83" s="18">
        <f t="shared" si="17"/>
        <v>641941</v>
      </c>
      <c r="R83" s="8" t="str">
        <f t="shared" si="16"/>
        <v>10:41</v>
      </c>
      <c r="T83" s="7" t="s">
        <v>2950</v>
      </c>
      <c r="U83">
        <f>COUNTIFS(Spotify!$AA:$AA,Charts!$U$1,Spotify!$U:$U,Charts!T83)</f>
        <v>0</v>
      </c>
      <c r="V83">
        <f>COUNTIFS(Spotify!$AA:$AA,Charts!$V$1,Spotify!$U:$U,Charts!T83)</f>
        <v>0</v>
      </c>
      <c r="W83">
        <f>COUNTIFS(Spotify!$AA:$AA,Charts!$W$1,Spotify!$U:$U,Charts!T83)</f>
        <v>0</v>
      </c>
      <c r="X83">
        <f>COUNTIFS(Spotify!$AA:$AA,Charts!$X$1,Spotify!$U:$U,Charts!T83)</f>
        <v>0</v>
      </c>
      <c r="Y83">
        <f>COUNTIFS(Spotify!$AA:$AA,Charts!$Y$1,Spotify!$U:$U,Charts!T83)</f>
        <v>0</v>
      </c>
      <c r="Z83">
        <f>COUNTIFS(Spotify!$AA:$AA,Charts!$Z$1,Spotify!$U:$U,Charts!T83)</f>
        <v>1</v>
      </c>
      <c r="AA83">
        <f>COUNTIFS(Spotify!$AA:$AA,Charts!$AA$1,Spotify!$U:$U,Charts!T83)</f>
        <v>0</v>
      </c>
      <c r="AB83">
        <f>COUNTIFS(Spotify!$AA:$AA,Charts!$AB$1,Spotify!$U:$U,Charts!T83)</f>
        <v>0</v>
      </c>
      <c r="AC83">
        <f>COUNTIFS(Spotify!$AA:$AA,Charts!$AC$1,Spotify!$U:$U,Charts!T83)</f>
        <v>0</v>
      </c>
      <c r="AD83">
        <f>COUNTIFS(Spotify!$AA:$AA,Charts!$AD$1,Spotify!$U:$U,Charts!T83)</f>
        <v>0</v>
      </c>
      <c r="AE83">
        <f>COUNTIFS(Spotify!$AA:$AA,Charts!$AE$1,Spotify!$U:$U,Charts!T83)</f>
        <v>0</v>
      </c>
      <c r="AF83" s="8">
        <f>COUNTIFS(Spotify!$AA:$AA,Charts!$AF$1,Spotify!$U:$U,Charts!T83)</f>
        <v>0</v>
      </c>
      <c r="AH83" s="7" t="s">
        <v>2950</v>
      </c>
      <c r="AI83">
        <f>SUMIFS(Spotify!O:O,Spotify!U:U,Charts!AH83)/COUNTIFS(Spotify!U:U,Charts!AH83)</f>
        <v>-3911</v>
      </c>
      <c r="AJ83" s="18">
        <f>SUMIF(Spotify!U:U,Charts!AH83,Spotify!P:P)/COUNTIF(Spotify!U:U,Charts!AH83)</f>
        <v>103406</v>
      </c>
      <c r="AK83" s="18">
        <f>SUMIF(Spotify!U:U,Charts!AH83,Spotify!R:R)/COUNTIF(Spotify!U:U,Charts!AH83)</f>
        <v>9</v>
      </c>
      <c r="AL83" s="18">
        <f>SUMIF(Spotify!U:U,Charts!AH83,Spotify!J:J)/COUNTIF(Spotify!U:U,Charts!AH83)</f>
        <v>682</v>
      </c>
      <c r="AM83" s="18">
        <f>SUMIF(Spotify!U:U,Charts!AH83,Spotify!H:H)/COUNTIF(Spotify!U:U,Charts!AH83)</f>
        <v>378</v>
      </c>
      <c r="AN83" s="28">
        <f>SUMIF(Spotify!U:U,Charts!AH83,Spotify!I:I)/COUNTIF(Spotify!U:U,Charts!AH83)</f>
        <v>963</v>
      </c>
    </row>
    <row r="84" spans="1:40" x14ac:dyDescent="0.25">
      <c r="A84" s="3" t="s">
        <v>7700</v>
      </c>
      <c r="B84" s="1">
        <v>105594686</v>
      </c>
      <c r="C84" s="1">
        <v>1</v>
      </c>
      <c r="D84" s="1"/>
      <c r="E84" s="3" t="s">
        <v>2952</v>
      </c>
      <c r="F84" s="1">
        <v>560282143</v>
      </c>
      <c r="H84" s="7" t="s">
        <v>621</v>
      </c>
      <c r="I84" s="1">
        <v>1988943629</v>
      </c>
      <c r="J84" s="8">
        <v>27</v>
      </c>
      <c r="L84" s="7" t="s">
        <v>621</v>
      </c>
      <c r="M84" s="1">
        <f t="shared" si="14"/>
        <v>-1988943629</v>
      </c>
      <c r="N84">
        <v>27</v>
      </c>
      <c r="O84" s="18">
        <f>SUMIF(Spotify!U:U,Charts!L84,Spotify!Q:Q)/COUNTIF(Spotify!U:U,Charts!L84)</f>
        <v>200233.44444444444</v>
      </c>
      <c r="P84" t="str">
        <f t="shared" si="15"/>
        <v>03:20</v>
      </c>
      <c r="Q84" s="18">
        <f t="shared" si="17"/>
        <v>641941</v>
      </c>
      <c r="R84" s="8" t="str">
        <f t="shared" si="16"/>
        <v>10:41</v>
      </c>
      <c r="T84" s="7" t="s">
        <v>7700</v>
      </c>
      <c r="U84">
        <f>COUNTIFS(Spotify!$AA:$AA,Charts!$U$1,Spotify!$U:$U,Charts!T84)</f>
        <v>0</v>
      </c>
      <c r="V84">
        <f>COUNTIFS(Spotify!$AA:$AA,Charts!$V$1,Spotify!$U:$U,Charts!T84)</f>
        <v>0</v>
      </c>
      <c r="W84">
        <f>COUNTIFS(Spotify!$AA:$AA,Charts!$W$1,Spotify!$U:$U,Charts!T84)</f>
        <v>0</v>
      </c>
      <c r="X84">
        <f>COUNTIFS(Spotify!$AA:$AA,Charts!$X$1,Spotify!$U:$U,Charts!T84)</f>
        <v>0</v>
      </c>
      <c r="Y84">
        <f>COUNTIFS(Spotify!$AA:$AA,Charts!$Y$1,Spotify!$U:$U,Charts!T84)</f>
        <v>0</v>
      </c>
      <c r="Z84">
        <f>COUNTIFS(Spotify!$AA:$AA,Charts!$Z$1,Spotify!$U:$U,Charts!T84)</f>
        <v>0</v>
      </c>
      <c r="AA84">
        <f>COUNTIFS(Spotify!$AA:$AA,Charts!$AA$1,Spotify!$U:$U,Charts!T84)</f>
        <v>0</v>
      </c>
      <c r="AB84">
        <f>COUNTIFS(Spotify!$AA:$AA,Charts!$AB$1,Spotify!$U:$U,Charts!T84)</f>
        <v>0</v>
      </c>
      <c r="AC84">
        <f>COUNTIFS(Spotify!$AA:$AA,Charts!$AC$1,Spotify!$U:$U,Charts!T84)</f>
        <v>0</v>
      </c>
      <c r="AD84">
        <f>COUNTIFS(Spotify!$AA:$AA,Charts!$AD$1,Spotify!$U:$U,Charts!T84)</f>
        <v>0</v>
      </c>
      <c r="AE84">
        <f>COUNTIFS(Spotify!$AA:$AA,Charts!$AE$1,Spotify!$U:$U,Charts!T84)</f>
        <v>1</v>
      </c>
      <c r="AF84" s="8">
        <f>COUNTIFS(Spotify!$AA:$AA,Charts!$AF$1,Spotify!$U:$U,Charts!T84)</f>
        <v>0</v>
      </c>
      <c r="AH84" s="7" t="s">
        <v>7700</v>
      </c>
      <c r="AI84">
        <f>SUMIFS(Spotify!O:O,Spotify!U:U,Charts!AH84)/COUNTIFS(Spotify!U:U,Charts!AH84)</f>
        <v>-8624</v>
      </c>
      <c r="AJ84" s="18">
        <f>SUMIF(Spotify!U:U,Charts!AH84,Spotify!P:P)/COUNTIF(Spotify!U:U,Charts!AH84)</f>
        <v>119812</v>
      </c>
      <c r="AK84" s="18">
        <f>SUMIF(Spotify!U:U,Charts!AH84,Spotify!R:R)/COUNTIF(Spotify!U:U,Charts!AH84)</f>
        <v>12</v>
      </c>
      <c r="AL84" s="18">
        <f>SUMIF(Spotify!U:U,Charts!AH84,Spotify!J:J)/COUNTIF(Spotify!U:U,Charts!AH84)</f>
        <v>427</v>
      </c>
      <c r="AM84" s="18">
        <f>SUMIF(Spotify!U:U,Charts!AH84,Spotify!H:H)/COUNTIF(Spotify!U:U,Charts!AH84)</f>
        <v>572</v>
      </c>
      <c r="AN84" s="28">
        <f>SUMIF(Spotify!U:U,Charts!AH84,Spotify!I:I)/COUNTIF(Spotify!U:U,Charts!AH84)</f>
        <v>406</v>
      </c>
    </row>
    <row r="85" spans="1:40" x14ac:dyDescent="0.25">
      <c r="A85" s="3" t="s">
        <v>12759</v>
      </c>
      <c r="B85" s="1">
        <v>46406241</v>
      </c>
      <c r="C85" s="1">
        <v>1</v>
      </c>
      <c r="D85" s="1"/>
      <c r="E85" s="3" t="s">
        <v>2605</v>
      </c>
      <c r="F85" s="1">
        <v>9166742</v>
      </c>
      <c r="H85" s="7" t="s">
        <v>10238</v>
      </c>
      <c r="I85" s="1">
        <v>1934864180</v>
      </c>
      <c r="J85" s="8">
        <v>14</v>
      </c>
      <c r="L85" s="7" t="s">
        <v>10238</v>
      </c>
      <c r="M85" s="1">
        <f t="shared" si="14"/>
        <v>-1934864180</v>
      </c>
      <c r="N85">
        <v>14</v>
      </c>
      <c r="O85" s="18">
        <f>SUMIF(Spotify!U:U,Charts!L85,Spotify!Q:Q)/COUNTIF(Spotify!U:U,Charts!L85)</f>
        <v>206865.42857142858</v>
      </c>
      <c r="P85" t="str">
        <f t="shared" si="15"/>
        <v>03:26</v>
      </c>
      <c r="Q85" s="18">
        <f t="shared" si="17"/>
        <v>641941</v>
      </c>
      <c r="R85" s="8" t="str">
        <f t="shared" si="16"/>
        <v>10:41</v>
      </c>
      <c r="T85" s="7" t="s">
        <v>12759</v>
      </c>
      <c r="U85">
        <f>COUNTIFS(Spotify!$AA:$AA,Charts!$U$1,Spotify!$U:$U,Charts!T85)</f>
        <v>0</v>
      </c>
      <c r="V85">
        <f>COUNTIFS(Spotify!$AA:$AA,Charts!$V$1,Spotify!$U:$U,Charts!T85)</f>
        <v>0</v>
      </c>
      <c r="W85">
        <f>COUNTIFS(Spotify!$AA:$AA,Charts!$W$1,Spotify!$U:$U,Charts!T85)</f>
        <v>0</v>
      </c>
      <c r="X85">
        <f>COUNTIFS(Spotify!$AA:$AA,Charts!$X$1,Spotify!$U:$U,Charts!T85)</f>
        <v>0</v>
      </c>
      <c r="Y85">
        <f>COUNTIFS(Spotify!$AA:$AA,Charts!$Y$1,Spotify!$U:$U,Charts!T85)</f>
        <v>0</v>
      </c>
      <c r="Z85">
        <f>COUNTIFS(Spotify!$AA:$AA,Charts!$Z$1,Spotify!$U:$U,Charts!T85)</f>
        <v>1</v>
      </c>
      <c r="AA85">
        <f>COUNTIFS(Spotify!$AA:$AA,Charts!$AA$1,Spotify!$U:$U,Charts!T85)</f>
        <v>0</v>
      </c>
      <c r="AB85">
        <f>COUNTIFS(Spotify!$AA:$AA,Charts!$AB$1,Spotify!$U:$U,Charts!T85)</f>
        <v>0</v>
      </c>
      <c r="AC85">
        <f>COUNTIFS(Spotify!$AA:$AA,Charts!$AC$1,Spotify!$U:$U,Charts!T85)</f>
        <v>0</v>
      </c>
      <c r="AD85">
        <f>COUNTIFS(Spotify!$AA:$AA,Charts!$AD$1,Spotify!$U:$U,Charts!T85)</f>
        <v>0</v>
      </c>
      <c r="AE85">
        <f>COUNTIFS(Spotify!$AA:$AA,Charts!$AE$1,Spotify!$U:$U,Charts!T85)</f>
        <v>0</v>
      </c>
      <c r="AF85" s="8">
        <f>COUNTIFS(Spotify!$AA:$AA,Charts!$AF$1,Spotify!$U:$U,Charts!T85)</f>
        <v>0</v>
      </c>
      <c r="AH85" s="7" t="s">
        <v>12759</v>
      </c>
      <c r="AI85">
        <f>SUMIFS(Spotify!O:O,Spotify!U:U,Charts!AH85)/COUNTIFS(Spotify!U:U,Charts!AH85)</f>
        <v>-6354</v>
      </c>
      <c r="AJ85" s="18">
        <f>SUMIF(Spotify!U:U,Charts!AH85,Spotify!P:P)/COUNTIF(Spotify!U:U,Charts!AH85)</f>
        <v>125011</v>
      </c>
      <c r="AK85" s="18">
        <f>SUMIF(Spotify!U:U,Charts!AH85,Spotify!R:R)/COUNTIF(Spotify!U:U,Charts!AH85)</f>
        <v>6</v>
      </c>
      <c r="AL85" s="18">
        <f>SUMIF(Spotify!U:U,Charts!AH85,Spotify!J:J)/COUNTIF(Spotify!U:U,Charts!AH85)</f>
        <v>906</v>
      </c>
      <c r="AM85" s="18">
        <f>SUMIF(Spotify!U:U,Charts!AH85,Spotify!H:H)/COUNTIF(Spotify!U:U,Charts!AH85)</f>
        <v>736</v>
      </c>
      <c r="AN85" s="28">
        <f>SUMIF(Spotify!U:U,Charts!AH85,Spotify!I:I)/COUNTIF(Spotify!U:U,Charts!AH85)</f>
        <v>81</v>
      </c>
    </row>
    <row r="86" spans="1:40" x14ac:dyDescent="0.25">
      <c r="A86" s="3" t="s">
        <v>690</v>
      </c>
      <c r="B86" s="1">
        <v>214564580</v>
      </c>
      <c r="C86" s="1">
        <v>3</v>
      </c>
      <c r="D86" s="1"/>
      <c r="E86" s="3" t="s">
        <v>3914</v>
      </c>
      <c r="F86" s="1">
        <v>1617401712</v>
      </c>
      <c r="H86" s="7" t="s">
        <v>6670</v>
      </c>
      <c r="I86" s="1">
        <v>1924349283</v>
      </c>
      <c r="J86" s="8">
        <v>9</v>
      </c>
      <c r="L86" s="7" t="s">
        <v>6670</v>
      </c>
      <c r="M86" s="1">
        <f t="shared" si="14"/>
        <v>-1924349283</v>
      </c>
      <c r="N86">
        <v>9</v>
      </c>
      <c r="O86" s="18">
        <f>SUMIF(Spotify!U:U,Charts!L86,Spotify!Q:Q)/COUNTIF(Spotify!U:U,Charts!L86)</f>
        <v>222797</v>
      </c>
      <c r="P86" t="str">
        <f t="shared" si="15"/>
        <v>03:42</v>
      </c>
      <c r="Q86" s="18">
        <f t="shared" si="17"/>
        <v>641941</v>
      </c>
      <c r="R86" s="8" t="str">
        <f t="shared" si="16"/>
        <v>10:41</v>
      </c>
      <c r="T86" s="7" t="s">
        <v>690</v>
      </c>
      <c r="U86">
        <f>COUNTIFS(Spotify!$AA:$AA,Charts!$U$1,Spotify!$U:$U,Charts!T86)</f>
        <v>0</v>
      </c>
      <c r="V86">
        <f>COUNTIFS(Spotify!$AA:$AA,Charts!$V$1,Spotify!$U:$U,Charts!T86)</f>
        <v>0</v>
      </c>
      <c r="W86">
        <f>COUNTIFS(Spotify!$AA:$AA,Charts!$W$1,Spotify!$U:$U,Charts!T86)</f>
        <v>0</v>
      </c>
      <c r="X86">
        <f>COUNTIFS(Spotify!$AA:$AA,Charts!$X$1,Spotify!$U:$U,Charts!T86)</f>
        <v>0</v>
      </c>
      <c r="Y86">
        <f>COUNTIFS(Spotify!$AA:$AA,Charts!$Y$1,Spotify!$U:$U,Charts!T86)</f>
        <v>0</v>
      </c>
      <c r="Z86">
        <f>COUNTIFS(Spotify!$AA:$AA,Charts!$Z$1,Spotify!$U:$U,Charts!T86)</f>
        <v>0</v>
      </c>
      <c r="AA86">
        <f>COUNTIFS(Spotify!$AA:$AA,Charts!$AA$1,Spotify!$U:$U,Charts!T86)</f>
        <v>0</v>
      </c>
      <c r="AB86">
        <f>COUNTIFS(Spotify!$AA:$AA,Charts!$AB$1,Spotify!$U:$U,Charts!T86)</f>
        <v>0</v>
      </c>
      <c r="AC86">
        <f>COUNTIFS(Spotify!$AA:$AA,Charts!$AC$1,Spotify!$U:$U,Charts!T86)</f>
        <v>2</v>
      </c>
      <c r="AD86">
        <f>COUNTIFS(Spotify!$AA:$AA,Charts!$AD$1,Spotify!$U:$U,Charts!T86)</f>
        <v>0</v>
      </c>
      <c r="AE86">
        <f>COUNTIFS(Spotify!$AA:$AA,Charts!$AE$1,Spotify!$U:$U,Charts!T86)</f>
        <v>0</v>
      </c>
      <c r="AF86" s="8">
        <f>COUNTIFS(Spotify!$AA:$AA,Charts!$AF$1,Spotify!$U:$U,Charts!T86)</f>
        <v>1</v>
      </c>
      <c r="AH86" s="7" t="s">
        <v>690</v>
      </c>
      <c r="AI86">
        <f>SUMIFS(Spotify!O:O,Spotify!U:U,Charts!AH86)/COUNTIFS(Spotify!U:U,Charts!AH86)</f>
        <v>-7089</v>
      </c>
      <c r="AJ86" s="18">
        <f>SUMIF(Spotify!U:U,Charts!AH86,Spotify!P:P)/COUNTIF(Spotify!U:U,Charts!AH86)</f>
        <v>116254.66666666667</v>
      </c>
      <c r="AK86" s="18">
        <f>SUMIF(Spotify!U:U,Charts!AH86,Spotify!R:R)/COUNTIF(Spotify!U:U,Charts!AH86)</f>
        <v>15.666666666666666</v>
      </c>
      <c r="AL86" s="18">
        <f>SUMIF(Spotify!U:U,Charts!AH86,Spotify!J:J)/COUNTIF(Spotify!U:U,Charts!AH86)</f>
        <v>353.66666666666669</v>
      </c>
      <c r="AM86" s="18">
        <f>SUMIF(Spotify!U:U,Charts!AH86,Spotify!H:H)/COUNTIF(Spotify!U:U,Charts!AH86)</f>
        <v>877.33333333333337</v>
      </c>
      <c r="AN86" s="28">
        <f>SUMIF(Spotify!U:U,Charts!AH86,Spotify!I:I)/COUNTIF(Spotify!U:U,Charts!AH86)</f>
        <v>574.66666666666663</v>
      </c>
    </row>
    <row r="87" spans="1:40" x14ac:dyDescent="0.25">
      <c r="A87" s="3" t="s">
        <v>802</v>
      </c>
      <c r="B87" s="1">
        <v>20179607</v>
      </c>
      <c r="C87" s="1">
        <v>2</v>
      </c>
      <c r="D87" s="1"/>
      <c r="E87" s="3" t="s">
        <v>9502</v>
      </c>
      <c r="F87" s="1">
        <v>803463622</v>
      </c>
      <c r="H87" s="7" t="s">
        <v>17950</v>
      </c>
      <c r="I87" s="1">
        <v>1873760844</v>
      </c>
      <c r="J87" s="8">
        <v>14</v>
      </c>
      <c r="L87" s="7" t="s">
        <v>17950</v>
      </c>
      <c r="M87" s="1">
        <f t="shared" si="14"/>
        <v>-1873760844</v>
      </c>
      <c r="N87">
        <v>14</v>
      </c>
      <c r="O87" s="18">
        <f>SUMIF(Spotify!U:U,Charts!L87,Spotify!Q:Q)/COUNTIF(Spotify!U:U,Charts!L87)</f>
        <v>204397.07142857142</v>
      </c>
      <c r="P87" t="str">
        <f t="shared" si="15"/>
        <v>03:24</v>
      </c>
      <c r="Q87" s="18">
        <f t="shared" si="17"/>
        <v>641941</v>
      </c>
      <c r="R87" s="8" t="str">
        <f t="shared" si="16"/>
        <v>10:41</v>
      </c>
      <c r="T87" s="7" t="s">
        <v>802</v>
      </c>
      <c r="U87">
        <f>COUNTIFS(Spotify!$AA:$AA,Charts!$U$1,Spotify!$U:$U,Charts!T87)</f>
        <v>0</v>
      </c>
      <c r="V87">
        <f>COUNTIFS(Spotify!$AA:$AA,Charts!$V$1,Spotify!$U:$U,Charts!T87)</f>
        <v>1</v>
      </c>
      <c r="W87">
        <f>COUNTIFS(Spotify!$AA:$AA,Charts!$W$1,Spotify!$U:$U,Charts!T87)</f>
        <v>0</v>
      </c>
      <c r="X87">
        <f>COUNTIFS(Spotify!$AA:$AA,Charts!$X$1,Spotify!$U:$U,Charts!T87)</f>
        <v>0</v>
      </c>
      <c r="Y87">
        <f>COUNTIFS(Spotify!$AA:$AA,Charts!$Y$1,Spotify!$U:$U,Charts!T87)</f>
        <v>0</v>
      </c>
      <c r="Z87">
        <f>COUNTIFS(Spotify!$AA:$AA,Charts!$Z$1,Spotify!$U:$U,Charts!T87)</f>
        <v>1</v>
      </c>
      <c r="AA87">
        <f>COUNTIFS(Spotify!$AA:$AA,Charts!$AA$1,Spotify!$U:$U,Charts!T87)</f>
        <v>0</v>
      </c>
      <c r="AB87">
        <f>COUNTIFS(Spotify!$AA:$AA,Charts!$AB$1,Spotify!$U:$U,Charts!T87)</f>
        <v>0</v>
      </c>
      <c r="AC87">
        <f>COUNTIFS(Spotify!$AA:$AA,Charts!$AC$1,Spotify!$U:$U,Charts!T87)</f>
        <v>0</v>
      </c>
      <c r="AD87">
        <f>COUNTIFS(Spotify!$AA:$AA,Charts!$AD$1,Spotify!$U:$U,Charts!T87)</f>
        <v>0</v>
      </c>
      <c r="AE87">
        <f>COUNTIFS(Spotify!$AA:$AA,Charts!$AE$1,Spotify!$U:$U,Charts!T87)</f>
        <v>0</v>
      </c>
      <c r="AF87" s="8">
        <f>COUNTIFS(Spotify!$AA:$AA,Charts!$AF$1,Spotify!$U:$U,Charts!T87)</f>
        <v>0</v>
      </c>
      <c r="AH87" s="7" t="s">
        <v>802</v>
      </c>
      <c r="AI87">
        <f>SUMIFS(Spotify!O:O,Spotify!U:U,Charts!AH87)/COUNTIFS(Spotify!U:U,Charts!AH87)</f>
        <v>-5719.5</v>
      </c>
      <c r="AJ87" s="18">
        <f>SUMIF(Spotify!U:U,Charts!AH87,Spotify!P:P)/COUNTIF(Spotify!U:U,Charts!AH87)</f>
        <v>109530</v>
      </c>
      <c r="AK87" s="18">
        <f>SUMIF(Spotify!U:U,Charts!AH87,Spotify!R:R)/COUNTIF(Spotify!U:U,Charts!AH87)</f>
        <v>3</v>
      </c>
      <c r="AL87" s="18">
        <f>SUMIF(Spotify!U:U,Charts!AH87,Spotify!J:J)/COUNTIF(Spotify!U:U,Charts!AH87)</f>
        <v>336.5</v>
      </c>
      <c r="AM87" s="18">
        <f>SUMIF(Spotify!U:U,Charts!AH87,Spotify!H:H)/COUNTIF(Spotify!U:U,Charts!AH87)</f>
        <v>755.5</v>
      </c>
      <c r="AN87" s="28">
        <f>SUMIF(Spotify!U:U,Charts!AH87,Spotify!I:I)/COUNTIF(Spotify!U:U,Charts!AH87)</f>
        <v>334.5</v>
      </c>
    </row>
    <row r="88" spans="1:40" x14ac:dyDescent="0.25">
      <c r="A88" s="3" t="s">
        <v>17867</v>
      </c>
      <c r="B88" s="1">
        <v>344772188</v>
      </c>
      <c r="C88" s="1">
        <v>1</v>
      </c>
      <c r="D88" s="1"/>
      <c r="E88" s="3" t="s">
        <v>1368</v>
      </c>
      <c r="F88" s="1">
        <v>371746402</v>
      </c>
      <c r="H88" s="7" t="s">
        <v>12237</v>
      </c>
      <c r="I88" s="1">
        <v>1841388464</v>
      </c>
      <c r="J88" s="8">
        <v>11</v>
      </c>
      <c r="L88" s="7" t="s">
        <v>12237</v>
      </c>
      <c r="M88" s="1">
        <f t="shared" si="14"/>
        <v>-1841388464</v>
      </c>
      <c r="N88">
        <v>11</v>
      </c>
      <c r="O88" s="18">
        <f>SUMIF(Spotify!U:U,Charts!L88,Spotify!Q:Q)/COUNTIF(Spotify!U:U,Charts!L88)</f>
        <v>191405.63636363635</v>
      </c>
      <c r="P88" t="str">
        <f t="shared" si="15"/>
        <v>03:11</v>
      </c>
      <c r="Q88" s="18">
        <f t="shared" si="17"/>
        <v>641941</v>
      </c>
      <c r="R88" s="8" t="str">
        <f t="shared" si="16"/>
        <v>10:41</v>
      </c>
      <c r="T88" s="7" t="s">
        <v>17867</v>
      </c>
      <c r="U88">
        <f>COUNTIFS(Spotify!$AA:$AA,Charts!$U$1,Spotify!$U:$U,Charts!T88)</f>
        <v>0</v>
      </c>
      <c r="V88">
        <f>COUNTIFS(Spotify!$AA:$AA,Charts!$V$1,Spotify!$U:$U,Charts!T88)</f>
        <v>0</v>
      </c>
      <c r="W88">
        <f>COUNTIFS(Spotify!$AA:$AA,Charts!$W$1,Spotify!$U:$U,Charts!T88)</f>
        <v>0</v>
      </c>
      <c r="X88">
        <f>COUNTIFS(Spotify!$AA:$AA,Charts!$X$1,Spotify!$U:$U,Charts!T88)</f>
        <v>0</v>
      </c>
      <c r="Y88">
        <f>COUNTIFS(Spotify!$AA:$AA,Charts!$Y$1,Spotify!$U:$U,Charts!T88)</f>
        <v>0</v>
      </c>
      <c r="Z88">
        <f>COUNTIFS(Spotify!$AA:$AA,Charts!$Z$1,Spotify!$U:$U,Charts!T88)</f>
        <v>0</v>
      </c>
      <c r="AA88">
        <f>COUNTIFS(Spotify!$AA:$AA,Charts!$AA$1,Spotify!$U:$U,Charts!T88)</f>
        <v>0</v>
      </c>
      <c r="AB88">
        <f>COUNTIFS(Spotify!$AA:$AA,Charts!$AB$1,Spotify!$U:$U,Charts!T88)</f>
        <v>1</v>
      </c>
      <c r="AC88">
        <f>COUNTIFS(Spotify!$AA:$AA,Charts!$AC$1,Spotify!$U:$U,Charts!T88)</f>
        <v>0</v>
      </c>
      <c r="AD88">
        <f>COUNTIFS(Spotify!$AA:$AA,Charts!$AD$1,Spotify!$U:$U,Charts!T88)</f>
        <v>0</v>
      </c>
      <c r="AE88">
        <f>COUNTIFS(Spotify!$AA:$AA,Charts!$AE$1,Spotify!$U:$U,Charts!T88)</f>
        <v>0</v>
      </c>
      <c r="AF88" s="8">
        <f>COUNTIFS(Spotify!$AA:$AA,Charts!$AF$1,Spotify!$U:$U,Charts!T88)</f>
        <v>0</v>
      </c>
      <c r="AH88" s="7" t="s">
        <v>17867</v>
      </c>
      <c r="AI88">
        <f>SUMIFS(Spotify!O:O,Spotify!U:U,Charts!AH88)/COUNTIFS(Spotify!U:U,Charts!AH88)</f>
        <v>-5603</v>
      </c>
      <c r="AJ88" s="18">
        <f>SUMIF(Spotify!U:U,Charts!AH88,Spotify!P:P)/COUNTIF(Spotify!U:U,Charts!AH88)</f>
        <v>125993</v>
      </c>
      <c r="AK88" s="18">
        <f>SUMIF(Spotify!U:U,Charts!AH88,Spotify!R:R)/COUNTIF(Spotify!U:U,Charts!AH88)</f>
        <v>35</v>
      </c>
      <c r="AL88" s="18">
        <f>SUMIF(Spotify!U:U,Charts!AH88,Spotify!J:J)/COUNTIF(Spotify!U:U,Charts!AH88)</f>
        <v>112</v>
      </c>
      <c r="AM88" s="18">
        <f>SUMIF(Spotify!U:U,Charts!AH88,Spotify!H:H)/COUNTIF(Spotify!U:U,Charts!AH88)</f>
        <v>669</v>
      </c>
      <c r="AN88" s="28">
        <f>SUMIF(Spotify!U:U,Charts!AH88,Spotify!I:I)/COUNTIF(Spotify!U:U,Charts!AH88)</f>
        <v>784</v>
      </c>
    </row>
    <row r="89" spans="1:40" x14ac:dyDescent="0.25">
      <c r="A89" s="3" t="s">
        <v>10371</v>
      </c>
      <c r="B89" s="1">
        <v>87927032</v>
      </c>
      <c r="C89" s="1">
        <v>1</v>
      </c>
      <c r="D89" s="1"/>
      <c r="E89" s="3" t="s">
        <v>10971</v>
      </c>
      <c r="F89" s="1">
        <v>5119828</v>
      </c>
      <c r="H89" s="7" t="s">
        <v>17326</v>
      </c>
      <c r="I89" s="1">
        <v>1834703368</v>
      </c>
      <c r="J89" s="8">
        <v>1</v>
      </c>
      <c r="L89" s="7" t="s">
        <v>17326</v>
      </c>
      <c r="M89" s="1">
        <f t="shared" si="14"/>
        <v>-1834703368</v>
      </c>
      <c r="N89">
        <v>1</v>
      </c>
      <c r="O89" s="18">
        <f>SUMIF(Spotify!U:U,Charts!L89,Spotify!Q:Q)/COUNTIF(Spotify!U:U,Charts!L89)</f>
        <v>244360</v>
      </c>
      <c r="P89" t="str">
        <f t="shared" si="15"/>
        <v>04:04</v>
      </c>
      <c r="Q89" s="18">
        <f t="shared" si="17"/>
        <v>641941</v>
      </c>
      <c r="R89" s="8" t="str">
        <f t="shared" si="16"/>
        <v>10:41</v>
      </c>
      <c r="T89" s="7" t="s">
        <v>10371</v>
      </c>
      <c r="U89">
        <f>COUNTIFS(Spotify!$AA:$AA,Charts!$U$1,Spotify!$U:$U,Charts!T89)</f>
        <v>0</v>
      </c>
      <c r="V89">
        <f>COUNTIFS(Spotify!$AA:$AA,Charts!$V$1,Spotify!$U:$U,Charts!T89)</f>
        <v>1</v>
      </c>
      <c r="W89">
        <f>COUNTIFS(Spotify!$AA:$AA,Charts!$W$1,Spotify!$U:$U,Charts!T89)</f>
        <v>0</v>
      </c>
      <c r="X89">
        <f>COUNTIFS(Spotify!$AA:$AA,Charts!$X$1,Spotify!$U:$U,Charts!T89)</f>
        <v>0</v>
      </c>
      <c r="Y89">
        <f>COUNTIFS(Spotify!$AA:$AA,Charts!$Y$1,Spotify!$U:$U,Charts!T89)</f>
        <v>0</v>
      </c>
      <c r="Z89">
        <f>COUNTIFS(Spotify!$AA:$AA,Charts!$Z$1,Spotify!$U:$U,Charts!T89)</f>
        <v>0</v>
      </c>
      <c r="AA89">
        <f>COUNTIFS(Spotify!$AA:$AA,Charts!$AA$1,Spotify!$U:$U,Charts!T89)</f>
        <v>0</v>
      </c>
      <c r="AB89">
        <f>COUNTIFS(Spotify!$AA:$AA,Charts!$AB$1,Spotify!$U:$U,Charts!T89)</f>
        <v>0</v>
      </c>
      <c r="AC89">
        <f>COUNTIFS(Spotify!$AA:$AA,Charts!$AC$1,Spotify!$U:$U,Charts!T89)</f>
        <v>0</v>
      </c>
      <c r="AD89">
        <f>COUNTIFS(Spotify!$AA:$AA,Charts!$AD$1,Spotify!$U:$U,Charts!T89)</f>
        <v>0</v>
      </c>
      <c r="AE89">
        <f>COUNTIFS(Spotify!$AA:$AA,Charts!$AE$1,Spotify!$U:$U,Charts!T89)</f>
        <v>0</v>
      </c>
      <c r="AF89" s="8">
        <f>COUNTIFS(Spotify!$AA:$AA,Charts!$AF$1,Spotify!$U:$U,Charts!T89)</f>
        <v>0</v>
      </c>
      <c r="AH89" s="7" t="s">
        <v>10371</v>
      </c>
      <c r="AI89">
        <f>SUMIFS(Spotify!O:O,Spotify!U:U,Charts!AH89)/COUNTIFS(Spotify!U:U,Charts!AH89)</f>
        <v>-9738</v>
      </c>
      <c r="AJ89" s="18">
        <f>SUMIF(Spotify!U:U,Charts!AH89,Spotify!P:P)/COUNTIF(Spotify!U:U,Charts!AH89)</f>
        <v>83679</v>
      </c>
      <c r="AK89" s="18">
        <f>SUMIF(Spotify!U:U,Charts!AH89,Spotify!R:R)/COUNTIF(Spotify!U:U,Charts!AH89)</f>
        <v>9</v>
      </c>
      <c r="AL89" s="18">
        <f>SUMIF(Spotify!U:U,Charts!AH89,Spotify!J:J)/COUNTIF(Spotify!U:U,Charts!AH89)</f>
        <v>75</v>
      </c>
      <c r="AM89" s="18">
        <f>SUMIF(Spotify!U:U,Charts!AH89,Spotify!H:H)/COUNTIF(Spotify!U:U,Charts!AH89)</f>
        <v>708</v>
      </c>
      <c r="AN89" s="28">
        <f>SUMIF(Spotify!U:U,Charts!AH89,Spotify!I:I)/COUNTIF(Spotify!U:U,Charts!AH89)</f>
        <v>356</v>
      </c>
    </row>
    <row r="90" spans="1:40" x14ac:dyDescent="0.25">
      <c r="A90" s="3" t="s">
        <v>5526</v>
      </c>
      <c r="B90" s="1">
        <v>198554137</v>
      </c>
      <c r="C90" s="1">
        <v>1</v>
      </c>
      <c r="D90" s="1"/>
      <c r="E90" s="3" t="s">
        <v>13381</v>
      </c>
      <c r="F90" s="1">
        <v>72532392</v>
      </c>
      <c r="H90" s="7" t="s">
        <v>10010</v>
      </c>
      <c r="I90" s="1">
        <v>1832608405</v>
      </c>
      <c r="J90" s="8">
        <v>11</v>
      </c>
      <c r="L90" s="7" t="s">
        <v>10010</v>
      </c>
      <c r="M90" s="1">
        <f t="shared" si="14"/>
        <v>-1832608405</v>
      </c>
      <c r="N90">
        <v>11</v>
      </c>
      <c r="O90" s="18">
        <f>SUMIF(Spotify!U:U,Charts!L90,Spotify!Q:Q)/COUNTIF(Spotify!U:U,Charts!L90)</f>
        <v>204586.27272727274</v>
      </c>
      <c r="P90" t="str">
        <f t="shared" si="15"/>
        <v>03:24</v>
      </c>
      <c r="Q90" s="18">
        <f t="shared" si="17"/>
        <v>641941</v>
      </c>
      <c r="R90" s="8" t="str">
        <f t="shared" si="16"/>
        <v>10:41</v>
      </c>
      <c r="T90" s="7" t="s">
        <v>5526</v>
      </c>
      <c r="U90">
        <f>COUNTIFS(Spotify!$AA:$AA,Charts!$U$1,Spotify!$U:$U,Charts!T90)</f>
        <v>0</v>
      </c>
      <c r="V90">
        <f>COUNTIFS(Spotify!$AA:$AA,Charts!$V$1,Spotify!$U:$U,Charts!T90)</f>
        <v>0</v>
      </c>
      <c r="W90">
        <f>COUNTIFS(Spotify!$AA:$AA,Charts!$W$1,Spotify!$U:$U,Charts!T90)</f>
        <v>0</v>
      </c>
      <c r="X90">
        <f>COUNTIFS(Spotify!$AA:$AA,Charts!$X$1,Spotify!$U:$U,Charts!T90)</f>
        <v>0</v>
      </c>
      <c r="Y90">
        <f>COUNTIFS(Spotify!$AA:$AA,Charts!$Y$1,Spotify!$U:$U,Charts!T90)</f>
        <v>0</v>
      </c>
      <c r="Z90">
        <f>COUNTIFS(Spotify!$AA:$AA,Charts!$Z$1,Spotify!$U:$U,Charts!T90)</f>
        <v>0</v>
      </c>
      <c r="AA90">
        <f>COUNTIFS(Spotify!$AA:$AA,Charts!$AA$1,Spotify!$U:$U,Charts!T90)</f>
        <v>0</v>
      </c>
      <c r="AB90">
        <f>COUNTIFS(Spotify!$AA:$AA,Charts!$AB$1,Spotify!$U:$U,Charts!T90)</f>
        <v>0</v>
      </c>
      <c r="AC90">
        <f>COUNTIFS(Spotify!$AA:$AA,Charts!$AC$1,Spotify!$U:$U,Charts!T90)</f>
        <v>0</v>
      </c>
      <c r="AD90">
        <f>COUNTIFS(Spotify!$AA:$AA,Charts!$AD$1,Spotify!$U:$U,Charts!T90)</f>
        <v>0</v>
      </c>
      <c r="AE90">
        <f>COUNTIFS(Spotify!$AA:$AA,Charts!$AE$1,Spotify!$U:$U,Charts!T90)</f>
        <v>0</v>
      </c>
      <c r="AF90" s="8">
        <f>COUNTIFS(Spotify!$AA:$AA,Charts!$AF$1,Spotify!$U:$U,Charts!T90)</f>
        <v>1</v>
      </c>
      <c r="AH90" s="7" t="s">
        <v>5526</v>
      </c>
      <c r="AI90">
        <f>SUMIFS(Spotify!O:O,Spotify!U:U,Charts!AH90)/COUNTIFS(Spotify!U:U,Charts!AH90)</f>
        <v>-9214</v>
      </c>
      <c r="AJ90" s="18">
        <f>SUMIF(Spotify!U:U,Charts!AH90,Spotify!P:P)/COUNTIF(Spotify!U:U,Charts!AH90)</f>
        <v>114089</v>
      </c>
      <c r="AK90" s="18">
        <f>SUMIF(Spotify!U:U,Charts!AH90,Spotify!R:R)/COUNTIF(Spotify!U:U,Charts!AH90)</f>
        <v>21</v>
      </c>
      <c r="AL90" s="18">
        <f>SUMIF(Spotify!U:U,Charts!AH90,Spotify!J:J)/COUNTIF(Spotify!U:U,Charts!AH90)</f>
        <v>372</v>
      </c>
      <c r="AM90" s="18">
        <f>SUMIF(Spotify!U:U,Charts!AH90,Spotify!H:H)/COUNTIF(Spotify!U:U,Charts!AH90)</f>
        <v>422</v>
      </c>
      <c r="AN90" s="28">
        <f>SUMIF(Spotify!U:U,Charts!AH90,Spotify!I:I)/COUNTIF(Spotify!U:U,Charts!AH90)</f>
        <v>302</v>
      </c>
    </row>
    <row r="91" spans="1:40" x14ac:dyDescent="0.25">
      <c r="A91" s="3" t="s">
        <v>2981</v>
      </c>
      <c r="B91" s="1">
        <v>1734868303</v>
      </c>
      <c r="C91" s="1">
        <v>10</v>
      </c>
      <c r="D91" s="1"/>
      <c r="E91" s="3" t="s">
        <v>520</v>
      </c>
      <c r="F91" s="1">
        <v>17711327042</v>
      </c>
      <c r="H91" s="7" t="s">
        <v>18097</v>
      </c>
      <c r="I91" s="1">
        <v>1813986525</v>
      </c>
      <c r="J91" s="8">
        <v>15</v>
      </c>
      <c r="L91" s="7" t="s">
        <v>18097</v>
      </c>
      <c r="M91" s="1">
        <f t="shared" si="14"/>
        <v>-1813986525</v>
      </c>
      <c r="N91">
        <v>15</v>
      </c>
      <c r="O91" s="18">
        <f>SUMIF(Spotify!U:U,Charts!L91,Spotify!Q:Q)/COUNTIF(Spotify!U:U,Charts!L91)</f>
        <v>196057.2</v>
      </c>
      <c r="P91" t="str">
        <f t="shared" si="15"/>
        <v>03:16</v>
      </c>
      <c r="Q91" s="18">
        <f t="shared" si="17"/>
        <v>641941</v>
      </c>
      <c r="R91" s="8" t="str">
        <f t="shared" si="16"/>
        <v>10:41</v>
      </c>
      <c r="T91" s="7" t="s">
        <v>2981</v>
      </c>
      <c r="U91">
        <f>COUNTIFS(Spotify!$AA:$AA,Charts!$U$1,Spotify!$U:$U,Charts!T91)</f>
        <v>0</v>
      </c>
      <c r="V91">
        <f>COUNTIFS(Spotify!$AA:$AA,Charts!$V$1,Spotify!$U:$U,Charts!T91)</f>
        <v>6</v>
      </c>
      <c r="W91">
        <f>COUNTIFS(Spotify!$AA:$AA,Charts!$W$1,Spotify!$U:$U,Charts!T91)</f>
        <v>0</v>
      </c>
      <c r="X91">
        <f>COUNTIFS(Spotify!$AA:$AA,Charts!$X$1,Spotify!$U:$U,Charts!T91)</f>
        <v>0</v>
      </c>
      <c r="Y91">
        <f>COUNTIFS(Spotify!$AA:$AA,Charts!$Y$1,Spotify!$U:$U,Charts!T91)</f>
        <v>0</v>
      </c>
      <c r="Z91">
        <f>COUNTIFS(Spotify!$AA:$AA,Charts!$Z$1,Spotify!$U:$U,Charts!T91)</f>
        <v>0</v>
      </c>
      <c r="AA91">
        <f>COUNTIFS(Spotify!$AA:$AA,Charts!$AA$1,Spotify!$U:$U,Charts!T91)</f>
        <v>2</v>
      </c>
      <c r="AB91">
        <f>COUNTIFS(Spotify!$AA:$AA,Charts!$AB$1,Spotify!$U:$U,Charts!T91)</f>
        <v>1</v>
      </c>
      <c r="AC91">
        <f>COUNTIFS(Spotify!$AA:$AA,Charts!$AC$1,Spotify!$U:$U,Charts!T91)</f>
        <v>0</v>
      </c>
      <c r="AD91">
        <f>COUNTIFS(Spotify!$AA:$AA,Charts!$AD$1,Spotify!$U:$U,Charts!T91)</f>
        <v>1</v>
      </c>
      <c r="AE91">
        <f>COUNTIFS(Spotify!$AA:$AA,Charts!$AE$1,Spotify!$U:$U,Charts!T91)</f>
        <v>0</v>
      </c>
      <c r="AF91" s="8">
        <f>COUNTIFS(Spotify!$AA:$AA,Charts!$AF$1,Spotify!$U:$U,Charts!T91)</f>
        <v>0</v>
      </c>
      <c r="AH91" s="7" t="s">
        <v>2981</v>
      </c>
      <c r="AI91">
        <f>SUMIFS(Spotify!O:O,Spotify!U:U,Charts!AH91)/COUNTIFS(Spotify!U:U,Charts!AH91)</f>
        <v>-3502</v>
      </c>
      <c r="AJ91" s="18">
        <f>SUMIF(Spotify!U:U,Charts!AH91,Spotify!P:P)/COUNTIF(Spotify!U:U,Charts!AH91)</f>
        <v>133182</v>
      </c>
      <c r="AK91" s="18">
        <f>SUMIF(Spotify!U:U,Charts!AH91,Spotify!R:R)/COUNTIF(Spotify!U:U,Charts!AH91)</f>
        <v>35.799999999999997</v>
      </c>
      <c r="AL91" s="18">
        <f>SUMIF(Spotify!U:U,Charts!AH91,Spotify!J:J)/COUNTIF(Spotify!U:U,Charts!AH91)</f>
        <v>407.8</v>
      </c>
      <c r="AM91" s="18">
        <f>SUMIF(Spotify!U:U,Charts!AH91,Spotify!H:H)/COUNTIF(Spotify!U:U,Charts!AH91)</f>
        <v>599.4</v>
      </c>
      <c r="AN91" s="28">
        <f>SUMIF(Spotify!U:U,Charts!AH91,Spotify!I:I)/COUNTIF(Spotify!U:U,Charts!AH91)</f>
        <v>589.79999999999995</v>
      </c>
    </row>
    <row r="92" spans="1:40" x14ac:dyDescent="0.25">
      <c r="A92" s="3" t="s">
        <v>8522</v>
      </c>
      <c r="B92" s="1">
        <v>460049685</v>
      </c>
      <c r="C92" s="1">
        <v>1</v>
      </c>
      <c r="D92" s="1"/>
      <c r="E92" s="3" t="s">
        <v>436</v>
      </c>
      <c r="F92" s="1">
        <v>22777158179</v>
      </c>
      <c r="H92" s="7" t="s">
        <v>2206</v>
      </c>
      <c r="I92" s="1">
        <v>1812816397</v>
      </c>
      <c r="J92" s="8">
        <v>4</v>
      </c>
      <c r="L92" s="7" t="s">
        <v>2206</v>
      </c>
      <c r="M92" s="1">
        <f t="shared" si="14"/>
        <v>-1812816397</v>
      </c>
      <c r="N92">
        <v>4</v>
      </c>
      <c r="O92" s="18">
        <f>SUMIF(Spotify!U:U,Charts!L92,Spotify!Q:Q)/COUNTIF(Spotify!U:U,Charts!L92)</f>
        <v>215021.5</v>
      </c>
      <c r="P92" t="str">
        <f t="shared" si="15"/>
        <v>03:35</v>
      </c>
      <c r="Q92" s="18">
        <f t="shared" si="17"/>
        <v>641941</v>
      </c>
      <c r="R92" s="8" t="str">
        <f t="shared" si="16"/>
        <v>10:41</v>
      </c>
      <c r="T92" s="7" t="s">
        <v>8522</v>
      </c>
      <c r="U92">
        <f>COUNTIFS(Spotify!$AA:$AA,Charts!$U$1,Spotify!$U:$U,Charts!T92)</f>
        <v>0</v>
      </c>
      <c r="V92">
        <f>COUNTIFS(Spotify!$AA:$AA,Charts!$V$1,Spotify!$U:$U,Charts!T92)</f>
        <v>1</v>
      </c>
      <c r="W92">
        <f>COUNTIFS(Spotify!$AA:$AA,Charts!$W$1,Spotify!$U:$U,Charts!T92)</f>
        <v>0</v>
      </c>
      <c r="X92">
        <f>COUNTIFS(Spotify!$AA:$AA,Charts!$X$1,Spotify!$U:$U,Charts!T92)</f>
        <v>0</v>
      </c>
      <c r="Y92">
        <f>COUNTIFS(Spotify!$AA:$AA,Charts!$Y$1,Spotify!$U:$U,Charts!T92)</f>
        <v>0</v>
      </c>
      <c r="Z92">
        <f>COUNTIFS(Spotify!$AA:$AA,Charts!$Z$1,Spotify!$U:$U,Charts!T92)</f>
        <v>0</v>
      </c>
      <c r="AA92">
        <f>COUNTIFS(Spotify!$AA:$AA,Charts!$AA$1,Spotify!$U:$U,Charts!T92)</f>
        <v>0</v>
      </c>
      <c r="AB92">
        <f>COUNTIFS(Spotify!$AA:$AA,Charts!$AB$1,Spotify!$U:$U,Charts!T92)</f>
        <v>0</v>
      </c>
      <c r="AC92">
        <f>COUNTIFS(Spotify!$AA:$AA,Charts!$AC$1,Spotify!$U:$U,Charts!T92)</f>
        <v>0</v>
      </c>
      <c r="AD92">
        <f>COUNTIFS(Spotify!$AA:$AA,Charts!$AD$1,Spotify!$U:$U,Charts!T92)</f>
        <v>0</v>
      </c>
      <c r="AE92">
        <f>COUNTIFS(Spotify!$AA:$AA,Charts!$AE$1,Spotify!$U:$U,Charts!T92)</f>
        <v>0</v>
      </c>
      <c r="AF92" s="8">
        <f>COUNTIFS(Spotify!$AA:$AA,Charts!$AF$1,Spotify!$U:$U,Charts!T92)</f>
        <v>0</v>
      </c>
      <c r="AH92" s="7" t="s">
        <v>8522</v>
      </c>
      <c r="AI92">
        <f>SUMIFS(Spotify!O:O,Spotify!U:U,Charts!AH92)/COUNTIFS(Spotify!U:U,Charts!AH92)</f>
        <v>-3726</v>
      </c>
      <c r="AJ92" s="18">
        <f>SUMIF(Spotify!U:U,Charts!AH92,Spotify!P:P)/COUNTIF(Spotify!U:U,Charts!AH92)</f>
        <v>175896</v>
      </c>
      <c r="AK92" s="18">
        <f>SUMIF(Spotify!U:U,Charts!AH92,Spotify!R:R)/COUNTIF(Spotify!U:U,Charts!AH92)</f>
        <v>41</v>
      </c>
      <c r="AL92" s="18">
        <f>SUMIF(Spotify!U:U,Charts!AH92,Spotify!J:J)/COUNTIF(Spotify!U:U,Charts!AH92)</f>
        <v>182</v>
      </c>
      <c r="AM92" s="18">
        <f>SUMIF(Spotify!U:U,Charts!AH92,Spotify!H:H)/COUNTIF(Spotify!U:U,Charts!AH92)</f>
        <v>725</v>
      </c>
      <c r="AN92" s="28">
        <f>SUMIF(Spotify!U:U,Charts!AH92,Spotify!I:I)/COUNTIF(Spotify!U:U,Charts!AH92)</f>
        <v>86</v>
      </c>
    </row>
    <row r="93" spans="1:40" x14ac:dyDescent="0.25">
      <c r="A93" s="3" t="s">
        <v>2175</v>
      </c>
      <c r="B93" s="1">
        <v>2273476920</v>
      </c>
      <c r="C93" s="1">
        <v>31</v>
      </c>
      <c r="D93" s="1"/>
      <c r="E93" s="3" t="s">
        <v>3901</v>
      </c>
      <c r="F93" s="1">
        <v>5544011</v>
      </c>
      <c r="H93" s="7" t="s">
        <v>8517</v>
      </c>
      <c r="I93" s="1">
        <v>1755011830</v>
      </c>
      <c r="J93" s="8">
        <v>6</v>
      </c>
      <c r="L93" s="7" t="s">
        <v>8517</v>
      </c>
      <c r="M93" s="1">
        <f t="shared" si="14"/>
        <v>-1755011830</v>
      </c>
      <c r="N93">
        <v>6</v>
      </c>
      <c r="O93" s="18">
        <f>SUMIF(Spotify!U:U,Charts!L93,Spotify!Q:Q)/COUNTIF(Spotify!U:U,Charts!L93)</f>
        <v>190000.16666666666</v>
      </c>
      <c r="P93" t="str">
        <f t="shared" si="15"/>
        <v>03:10</v>
      </c>
      <c r="Q93" s="18">
        <f t="shared" si="17"/>
        <v>641941</v>
      </c>
      <c r="R93" s="8" t="str">
        <f t="shared" si="16"/>
        <v>10:41</v>
      </c>
      <c r="T93" s="7" t="s">
        <v>2175</v>
      </c>
      <c r="U93">
        <f>COUNTIFS(Spotify!$AA:$AA,Charts!$U$1,Spotify!$U:$U,Charts!T93)</f>
        <v>2</v>
      </c>
      <c r="V93">
        <f>COUNTIFS(Spotify!$AA:$AA,Charts!$V$1,Spotify!$U:$U,Charts!T93)</f>
        <v>2</v>
      </c>
      <c r="W93">
        <f>COUNTIFS(Spotify!$AA:$AA,Charts!$W$1,Spotify!$U:$U,Charts!T93)</f>
        <v>7</v>
      </c>
      <c r="X93">
        <f>COUNTIFS(Spotify!$AA:$AA,Charts!$X$1,Spotify!$U:$U,Charts!T93)</f>
        <v>0</v>
      </c>
      <c r="Y93">
        <f>COUNTIFS(Spotify!$AA:$AA,Charts!$Y$1,Spotify!$U:$U,Charts!T93)</f>
        <v>2</v>
      </c>
      <c r="Z93">
        <f>COUNTIFS(Spotify!$AA:$AA,Charts!$Z$1,Spotify!$U:$U,Charts!T93)</f>
        <v>5</v>
      </c>
      <c r="AA93">
        <f>COUNTIFS(Spotify!$AA:$AA,Charts!$AA$1,Spotify!$U:$U,Charts!T93)</f>
        <v>4</v>
      </c>
      <c r="AB93">
        <f>COUNTIFS(Spotify!$AA:$AA,Charts!$AB$1,Spotify!$U:$U,Charts!T93)</f>
        <v>3</v>
      </c>
      <c r="AC93">
        <f>COUNTIFS(Spotify!$AA:$AA,Charts!$AC$1,Spotify!$U:$U,Charts!T93)</f>
        <v>3</v>
      </c>
      <c r="AD93">
        <f>COUNTIFS(Spotify!$AA:$AA,Charts!$AD$1,Spotify!$U:$U,Charts!T93)</f>
        <v>2</v>
      </c>
      <c r="AE93">
        <f>COUNTIFS(Spotify!$AA:$AA,Charts!$AE$1,Spotify!$U:$U,Charts!T93)</f>
        <v>0</v>
      </c>
      <c r="AF93" s="8">
        <f>COUNTIFS(Spotify!$AA:$AA,Charts!$AF$1,Spotify!$U:$U,Charts!T93)</f>
        <v>1</v>
      </c>
      <c r="AH93" s="7" t="s">
        <v>2175</v>
      </c>
      <c r="AI93">
        <f>SUMIFS(Spotify!O:O,Spotify!U:U,Charts!AH93)/COUNTIFS(Spotify!U:U,Charts!AH93)</f>
        <v>-5170.4193548387093</v>
      </c>
      <c r="AJ93" s="18">
        <f>SUMIF(Spotify!U:U,Charts!AH93,Spotify!P:P)/COUNTIF(Spotify!U:U,Charts!AH93)</f>
        <v>87083.677419354834</v>
      </c>
      <c r="AK93" s="18">
        <f>SUMIF(Spotify!U:U,Charts!AH93,Spotify!R:R)/COUNTIF(Spotify!U:U,Charts!AH93)</f>
        <v>14.258064516129032</v>
      </c>
      <c r="AL93" s="18">
        <f>SUMIF(Spotify!U:U,Charts!AH93,Spotify!J:J)/COUNTIF(Spotify!U:U,Charts!AH93)</f>
        <v>460.22580645161293</v>
      </c>
      <c r="AM93" s="18">
        <f>SUMIF(Spotify!U:U,Charts!AH93,Spotify!H:H)/COUNTIF(Spotify!U:U,Charts!AH93)</f>
        <v>594.0322580645161</v>
      </c>
      <c r="AN93" s="28">
        <f>SUMIF(Spotify!U:U,Charts!AH93,Spotify!I:I)/COUNTIF(Spotify!U:U,Charts!AH93)</f>
        <v>658.87096774193549</v>
      </c>
    </row>
    <row r="94" spans="1:40" x14ac:dyDescent="0.25">
      <c r="A94" s="3" t="s">
        <v>17868</v>
      </c>
      <c r="B94" s="1">
        <v>67823275</v>
      </c>
      <c r="C94" s="1">
        <v>1</v>
      </c>
      <c r="D94" s="1"/>
      <c r="E94" s="3" t="s">
        <v>1319</v>
      </c>
      <c r="F94" s="1">
        <v>56934036</v>
      </c>
      <c r="H94" s="7" t="s">
        <v>1015</v>
      </c>
      <c r="I94" s="1">
        <v>1749849863</v>
      </c>
      <c r="J94" s="8">
        <v>32</v>
      </c>
      <c r="L94" s="7" t="s">
        <v>1015</v>
      </c>
      <c r="M94" s="1">
        <f t="shared" si="14"/>
        <v>-1749849863</v>
      </c>
      <c r="N94">
        <v>32</v>
      </c>
      <c r="O94" s="18">
        <f>SUMIF(Spotify!U:U,Charts!L94,Spotify!Q:Q)/COUNTIF(Spotify!U:U,Charts!L94)</f>
        <v>251501.78125</v>
      </c>
      <c r="P94" t="str">
        <f t="shared" si="15"/>
        <v>04:11</v>
      </c>
      <c r="Q94" s="18">
        <f t="shared" si="17"/>
        <v>641941</v>
      </c>
      <c r="R94" s="8" t="str">
        <f t="shared" si="16"/>
        <v>10:41</v>
      </c>
      <c r="T94" s="7" t="s">
        <v>17868</v>
      </c>
      <c r="U94">
        <f>COUNTIFS(Spotify!$AA:$AA,Charts!$U$1,Spotify!$U:$U,Charts!T94)</f>
        <v>1</v>
      </c>
      <c r="V94">
        <f>COUNTIFS(Spotify!$AA:$AA,Charts!$V$1,Spotify!$U:$U,Charts!T94)</f>
        <v>0</v>
      </c>
      <c r="W94">
        <f>COUNTIFS(Spotify!$AA:$AA,Charts!$W$1,Spotify!$U:$U,Charts!T94)</f>
        <v>0</v>
      </c>
      <c r="X94">
        <f>COUNTIFS(Spotify!$AA:$AA,Charts!$X$1,Spotify!$U:$U,Charts!T94)</f>
        <v>0</v>
      </c>
      <c r="Y94">
        <f>COUNTIFS(Spotify!$AA:$AA,Charts!$Y$1,Spotify!$U:$U,Charts!T94)</f>
        <v>0</v>
      </c>
      <c r="Z94">
        <f>COUNTIFS(Spotify!$AA:$AA,Charts!$Z$1,Spotify!$U:$U,Charts!T94)</f>
        <v>0</v>
      </c>
      <c r="AA94">
        <f>COUNTIFS(Spotify!$AA:$AA,Charts!$AA$1,Spotify!$U:$U,Charts!T94)</f>
        <v>0</v>
      </c>
      <c r="AB94">
        <f>COUNTIFS(Spotify!$AA:$AA,Charts!$AB$1,Spotify!$U:$U,Charts!T94)</f>
        <v>0</v>
      </c>
      <c r="AC94">
        <f>COUNTIFS(Spotify!$AA:$AA,Charts!$AC$1,Spotify!$U:$U,Charts!T94)</f>
        <v>0</v>
      </c>
      <c r="AD94">
        <f>COUNTIFS(Spotify!$AA:$AA,Charts!$AD$1,Spotify!$U:$U,Charts!T94)</f>
        <v>0</v>
      </c>
      <c r="AE94">
        <f>COUNTIFS(Spotify!$AA:$AA,Charts!$AE$1,Spotify!$U:$U,Charts!T94)</f>
        <v>0</v>
      </c>
      <c r="AF94" s="8">
        <f>COUNTIFS(Spotify!$AA:$AA,Charts!$AF$1,Spotify!$U:$U,Charts!T94)</f>
        <v>0</v>
      </c>
      <c r="AH94" s="7" t="s">
        <v>17868</v>
      </c>
      <c r="AI94">
        <f>SUMIFS(Spotify!O:O,Spotify!U:U,Charts!AH94)/COUNTIFS(Spotify!U:U,Charts!AH94)</f>
        <v>-4096</v>
      </c>
      <c r="AJ94" s="18">
        <f>SUMIF(Spotify!U:U,Charts!AH94,Spotify!P:P)/COUNTIF(Spotify!U:U,Charts!AH94)</f>
        <v>151924</v>
      </c>
      <c r="AK94" s="18">
        <f>SUMIF(Spotify!U:U,Charts!AH94,Spotify!R:R)/COUNTIF(Spotify!U:U,Charts!AH94)</f>
        <v>10</v>
      </c>
      <c r="AL94" s="18">
        <f>SUMIF(Spotify!U:U,Charts!AH94,Spotify!J:J)/COUNTIF(Spotify!U:U,Charts!AH94)</f>
        <v>372</v>
      </c>
      <c r="AM94" s="18">
        <f>SUMIF(Spotify!U:U,Charts!AH94,Spotify!H:H)/COUNTIF(Spotify!U:U,Charts!AH94)</f>
        <v>739</v>
      </c>
      <c r="AN94" s="28">
        <f>SUMIF(Spotify!U:U,Charts!AH94,Spotify!I:I)/COUNTIF(Spotify!U:U,Charts!AH94)</f>
        <v>758</v>
      </c>
    </row>
    <row r="95" spans="1:40" x14ac:dyDescent="0.25">
      <c r="A95" s="3" t="s">
        <v>4268</v>
      </c>
      <c r="B95" s="1">
        <v>28113393</v>
      </c>
      <c r="C95" s="1">
        <v>2</v>
      </c>
      <c r="D95" s="1"/>
      <c r="E95" s="3" t="s">
        <v>9266</v>
      </c>
      <c r="F95" s="1">
        <v>286435338</v>
      </c>
      <c r="H95" s="7" t="s">
        <v>2981</v>
      </c>
      <c r="I95" s="1">
        <v>1734868303</v>
      </c>
      <c r="J95" s="8">
        <v>10</v>
      </c>
      <c r="L95" s="7" t="s">
        <v>2981</v>
      </c>
      <c r="M95" s="1">
        <f t="shared" si="14"/>
        <v>-1734868303</v>
      </c>
      <c r="N95">
        <v>10</v>
      </c>
      <c r="O95" s="18">
        <f>SUMIF(Spotify!U:U,Charts!L95,Spotify!Q:Q)/COUNTIF(Spotify!U:U,Charts!L95)</f>
        <v>174973.2</v>
      </c>
      <c r="P95" t="str">
        <f t="shared" si="15"/>
        <v>02:54</v>
      </c>
      <c r="Q95" s="18">
        <f t="shared" si="17"/>
        <v>641941</v>
      </c>
      <c r="R95" s="8" t="str">
        <f t="shared" si="16"/>
        <v>10:41</v>
      </c>
      <c r="T95" s="7" t="s">
        <v>4268</v>
      </c>
      <c r="U95">
        <f>COUNTIFS(Spotify!$AA:$AA,Charts!$U$1,Spotify!$U:$U,Charts!T95)</f>
        <v>0</v>
      </c>
      <c r="V95">
        <f>COUNTIFS(Spotify!$AA:$AA,Charts!$V$1,Spotify!$U:$U,Charts!T95)</f>
        <v>1</v>
      </c>
      <c r="W95">
        <f>COUNTIFS(Spotify!$AA:$AA,Charts!$W$1,Spotify!$U:$U,Charts!T95)</f>
        <v>0</v>
      </c>
      <c r="X95">
        <f>COUNTIFS(Spotify!$AA:$AA,Charts!$X$1,Spotify!$U:$U,Charts!T95)</f>
        <v>0</v>
      </c>
      <c r="Y95">
        <f>COUNTIFS(Spotify!$AA:$AA,Charts!$Y$1,Spotify!$U:$U,Charts!T95)</f>
        <v>0</v>
      </c>
      <c r="Z95">
        <f>COUNTIFS(Spotify!$AA:$AA,Charts!$Z$1,Spotify!$U:$U,Charts!T95)</f>
        <v>1</v>
      </c>
      <c r="AA95">
        <f>COUNTIFS(Spotify!$AA:$AA,Charts!$AA$1,Spotify!$U:$U,Charts!T95)</f>
        <v>0</v>
      </c>
      <c r="AB95">
        <f>COUNTIFS(Spotify!$AA:$AA,Charts!$AB$1,Spotify!$U:$U,Charts!T95)</f>
        <v>0</v>
      </c>
      <c r="AC95">
        <f>COUNTIFS(Spotify!$AA:$AA,Charts!$AC$1,Spotify!$U:$U,Charts!T95)</f>
        <v>0</v>
      </c>
      <c r="AD95">
        <f>COUNTIFS(Spotify!$AA:$AA,Charts!$AD$1,Spotify!$U:$U,Charts!T95)</f>
        <v>0</v>
      </c>
      <c r="AE95">
        <f>COUNTIFS(Spotify!$AA:$AA,Charts!$AE$1,Spotify!$U:$U,Charts!T95)</f>
        <v>0</v>
      </c>
      <c r="AF95" s="8">
        <f>COUNTIFS(Spotify!$AA:$AA,Charts!$AF$1,Spotify!$U:$U,Charts!T95)</f>
        <v>0</v>
      </c>
      <c r="AH95" s="7" t="s">
        <v>4268</v>
      </c>
      <c r="AI95">
        <f>SUMIFS(Spotify!O:O,Spotify!U:U,Charts!AH95)/COUNTIFS(Spotify!U:U,Charts!AH95)</f>
        <v>-5016.5</v>
      </c>
      <c r="AJ95" s="18">
        <f>SUMIF(Spotify!U:U,Charts!AH95,Spotify!P:P)/COUNTIF(Spotify!U:U,Charts!AH95)</f>
        <v>119969</v>
      </c>
      <c r="AK95" s="18">
        <f>SUMIF(Spotify!U:U,Charts!AH95,Spotify!R:R)/COUNTIF(Spotify!U:U,Charts!AH95)</f>
        <v>3</v>
      </c>
      <c r="AL95" s="18">
        <f>SUMIF(Spotify!U:U,Charts!AH95,Spotify!J:J)/COUNTIF(Spotify!U:U,Charts!AH95)</f>
        <v>754.5</v>
      </c>
      <c r="AM95" s="18">
        <f>SUMIF(Spotify!U:U,Charts!AH95,Spotify!H:H)/COUNTIF(Spotify!U:U,Charts!AH95)</f>
        <v>652.5</v>
      </c>
      <c r="AN95" s="28">
        <f>SUMIF(Spotify!U:U,Charts!AH95,Spotify!I:I)/COUNTIF(Spotify!U:U,Charts!AH95)</f>
        <v>773</v>
      </c>
    </row>
    <row r="96" spans="1:40" x14ac:dyDescent="0.25">
      <c r="A96" s="3" t="s">
        <v>2778</v>
      </c>
      <c r="B96" s="1">
        <v>39225622</v>
      </c>
      <c r="C96" s="1">
        <v>2</v>
      </c>
      <c r="D96" s="1"/>
      <c r="E96" s="3" t="s">
        <v>11835</v>
      </c>
      <c r="F96" s="1">
        <v>778710435</v>
      </c>
      <c r="H96" s="7" t="s">
        <v>4264</v>
      </c>
      <c r="I96" s="1">
        <v>1717388525</v>
      </c>
      <c r="J96" s="8">
        <v>16</v>
      </c>
      <c r="L96" s="7" t="s">
        <v>4264</v>
      </c>
      <c r="M96" s="1">
        <f t="shared" si="14"/>
        <v>-1717388525</v>
      </c>
      <c r="N96">
        <v>16</v>
      </c>
      <c r="O96" s="18">
        <f>SUMIF(Spotify!U:U,Charts!L96,Spotify!Q:Q)/COUNTIF(Spotify!U:U,Charts!L96)</f>
        <v>200358.8125</v>
      </c>
      <c r="P96" t="str">
        <f t="shared" si="15"/>
        <v>03:20</v>
      </c>
      <c r="Q96" s="18">
        <f t="shared" si="17"/>
        <v>641941</v>
      </c>
      <c r="R96" s="8" t="str">
        <f t="shared" si="16"/>
        <v>10:41</v>
      </c>
      <c r="T96" s="7" t="s">
        <v>2778</v>
      </c>
      <c r="U96">
        <f>COUNTIFS(Spotify!$AA:$AA,Charts!$U$1,Spotify!$U:$U,Charts!T96)</f>
        <v>2</v>
      </c>
      <c r="V96">
        <f>COUNTIFS(Spotify!$AA:$AA,Charts!$V$1,Spotify!$U:$U,Charts!T96)</f>
        <v>0</v>
      </c>
      <c r="W96">
        <f>COUNTIFS(Spotify!$AA:$AA,Charts!$W$1,Spotify!$U:$U,Charts!T96)</f>
        <v>0</v>
      </c>
      <c r="X96">
        <f>COUNTIFS(Spotify!$AA:$AA,Charts!$X$1,Spotify!$U:$U,Charts!T96)</f>
        <v>0</v>
      </c>
      <c r="Y96">
        <f>COUNTIFS(Spotify!$AA:$AA,Charts!$Y$1,Spotify!$U:$U,Charts!T96)</f>
        <v>0</v>
      </c>
      <c r="Z96">
        <f>COUNTIFS(Spotify!$AA:$AA,Charts!$Z$1,Spotify!$U:$U,Charts!T96)</f>
        <v>0</v>
      </c>
      <c r="AA96">
        <f>COUNTIFS(Spotify!$AA:$AA,Charts!$AA$1,Spotify!$U:$U,Charts!T96)</f>
        <v>0</v>
      </c>
      <c r="AB96">
        <f>COUNTIFS(Spotify!$AA:$AA,Charts!$AB$1,Spotify!$U:$U,Charts!T96)</f>
        <v>0</v>
      </c>
      <c r="AC96">
        <f>COUNTIFS(Spotify!$AA:$AA,Charts!$AC$1,Spotify!$U:$U,Charts!T96)</f>
        <v>0</v>
      </c>
      <c r="AD96">
        <f>COUNTIFS(Spotify!$AA:$AA,Charts!$AD$1,Spotify!$U:$U,Charts!T96)</f>
        <v>0</v>
      </c>
      <c r="AE96">
        <f>COUNTIFS(Spotify!$AA:$AA,Charts!$AE$1,Spotify!$U:$U,Charts!T96)</f>
        <v>0</v>
      </c>
      <c r="AF96" s="8">
        <f>COUNTIFS(Spotify!$AA:$AA,Charts!$AF$1,Spotify!$U:$U,Charts!T96)</f>
        <v>0</v>
      </c>
      <c r="AH96" s="7" t="s">
        <v>2778</v>
      </c>
      <c r="AI96">
        <f>SUMIFS(Spotify!O:O,Spotify!U:U,Charts!AH96)/COUNTIFS(Spotify!U:U,Charts!AH96)</f>
        <v>-10093</v>
      </c>
      <c r="AJ96" s="18">
        <f>SUMIF(Spotify!U:U,Charts!AH96,Spotify!P:P)/COUNTIF(Spotify!U:U,Charts!AH96)</f>
        <v>120045</v>
      </c>
      <c r="AK96" s="18">
        <f>SUMIF(Spotify!U:U,Charts!AH96,Spotify!R:R)/COUNTIF(Spotify!U:U,Charts!AH96)</f>
        <v>4</v>
      </c>
      <c r="AL96" s="18">
        <f>SUMIF(Spotify!U:U,Charts!AH96,Spotify!J:J)/COUNTIF(Spotify!U:U,Charts!AH96)</f>
        <v>315</v>
      </c>
      <c r="AM96" s="18">
        <f>SUMIF(Spotify!U:U,Charts!AH96,Spotify!H:H)/COUNTIF(Spotify!U:U,Charts!AH96)</f>
        <v>604</v>
      </c>
      <c r="AN96" s="28">
        <f>SUMIF(Spotify!U:U,Charts!AH96,Spotify!I:I)/COUNTIF(Spotify!U:U,Charts!AH96)</f>
        <v>466</v>
      </c>
    </row>
    <row r="97" spans="1:40" x14ac:dyDescent="0.25">
      <c r="A97" s="3" t="s">
        <v>1581</v>
      </c>
      <c r="B97" s="1">
        <v>609045031</v>
      </c>
      <c r="C97" s="1">
        <v>7</v>
      </c>
      <c r="D97" s="1"/>
      <c r="E97" s="3" t="s">
        <v>6504</v>
      </c>
      <c r="F97" s="1">
        <v>12863766</v>
      </c>
      <c r="H97" s="7" t="s">
        <v>17877</v>
      </c>
      <c r="I97" s="1">
        <v>1698332948</v>
      </c>
      <c r="J97" s="8">
        <v>8</v>
      </c>
      <c r="L97" s="7" t="s">
        <v>17877</v>
      </c>
      <c r="M97" s="1">
        <f t="shared" si="14"/>
        <v>-1698332948</v>
      </c>
      <c r="N97">
        <v>8</v>
      </c>
      <c r="O97" s="18">
        <f>SUMIF(Spotify!U:U,Charts!L97,Spotify!Q:Q)/COUNTIF(Spotify!U:U,Charts!L97)</f>
        <v>210824.375</v>
      </c>
      <c r="P97" t="str">
        <f t="shared" si="15"/>
        <v>03:30</v>
      </c>
      <c r="Q97" s="18">
        <f t="shared" si="17"/>
        <v>641941</v>
      </c>
      <c r="R97" s="8" t="str">
        <f t="shared" si="16"/>
        <v>10:41</v>
      </c>
      <c r="T97" s="7" t="s">
        <v>1581</v>
      </c>
      <c r="U97">
        <f>COUNTIFS(Spotify!$AA:$AA,Charts!$U$1,Spotify!$U:$U,Charts!T97)</f>
        <v>1</v>
      </c>
      <c r="V97">
        <f>COUNTIFS(Spotify!$AA:$AA,Charts!$V$1,Spotify!$U:$U,Charts!T97)</f>
        <v>0</v>
      </c>
      <c r="W97">
        <f>COUNTIFS(Spotify!$AA:$AA,Charts!$W$1,Spotify!$U:$U,Charts!T97)</f>
        <v>0</v>
      </c>
      <c r="X97">
        <f>COUNTIFS(Spotify!$AA:$AA,Charts!$X$1,Spotify!$U:$U,Charts!T97)</f>
        <v>0</v>
      </c>
      <c r="Y97">
        <f>COUNTIFS(Spotify!$AA:$AA,Charts!$Y$1,Spotify!$U:$U,Charts!T97)</f>
        <v>0</v>
      </c>
      <c r="Z97">
        <f>COUNTIFS(Spotify!$AA:$AA,Charts!$Z$1,Spotify!$U:$U,Charts!T97)</f>
        <v>4</v>
      </c>
      <c r="AA97">
        <f>COUNTIFS(Spotify!$AA:$AA,Charts!$AA$1,Spotify!$U:$U,Charts!T97)</f>
        <v>0</v>
      </c>
      <c r="AB97">
        <f>COUNTIFS(Spotify!$AA:$AA,Charts!$AB$1,Spotify!$U:$U,Charts!T97)</f>
        <v>1</v>
      </c>
      <c r="AC97">
        <f>COUNTIFS(Spotify!$AA:$AA,Charts!$AC$1,Spotify!$U:$U,Charts!T97)</f>
        <v>0</v>
      </c>
      <c r="AD97">
        <f>COUNTIFS(Spotify!$AA:$AA,Charts!$AD$1,Spotify!$U:$U,Charts!T97)</f>
        <v>0</v>
      </c>
      <c r="AE97">
        <f>COUNTIFS(Spotify!$AA:$AA,Charts!$AE$1,Spotify!$U:$U,Charts!T97)</f>
        <v>1</v>
      </c>
      <c r="AF97" s="8">
        <f>COUNTIFS(Spotify!$AA:$AA,Charts!$AF$1,Spotify!$U:$U,Charts!T97)</f>
        <v>0</v>
      </c>
      <c r="AH97" s="7" t="s">
        <v>1581</v>
      </c>
      <c r="AI97">
        <f>SUMIFS(Spotify!O:O,Spotify!U:U,Charts!AH97)/COUNTIFS(Spotify!U:U,Charts!AH97)</f>
        <v>-4960</v>
      </c>
      <c r="AJ97" s="18">
        <f>SUMIF(Spotify!U:U,Charts!AH97,Spotify!P:P)/COUNTIF(Spotify!U:U,Charts!AH97)</f>
        <v>106793.71428571429</v>
      </c>
      <c r="AK97" s="18">
        <f>SUMIF(Spotify!U:U,Charts!AH97,Spotify!R:R)/COUNTIF(Spotify!U:U,Charts!AH97)</f>
        <v>26.857142857142858</v>
      </c>
      <c r="AL97" s="18">
        <f>SUMIF(Spotify!U:U,Charts!AH97,Spotify!J:J)/COUNTIF(Spotify!U:U,Charts!AH97)</f>
        <v>288.57142857142856</v>
      </c>
      <c r="AM97" s="18">
        <f>SUMIF(Spotify!U:U,Charts!AH97,Spotify!H:H)/COUNTIF(Spotify!U:U,Charts!AH97)</f>
        <v>616.28571428571433</v>
      </c>
      <c r="AN97" s="28">
        <f>SUMIF(Spotify!U:U,Charts!AH97,Spotify!I:I)/COUNTIF(Spotify!U:U,Charts!AH97)</f>
        <v>789.42857142857144</v>
      </c>
    </row>
    <row r="98" spans="1:40" x14ac:dyDescent="0.25">
      <c r="A98" s="3" t="s">
        <v>8363</v>
      </c>
      <c r="B98" s="1">
        <v>217251519</v>
      </c>
      <c r="C98" s="1">
        <v>3</v>
      </c>
      <c r="D98" s="1"/>
      <c r="E98" s="3" t="s">
        <v>42</v>
      </c>
      <c r="F98" s="1">
        <v>2394805458</v>
      </c>
      <c r="H98" s="7" t="s">
        <v>18282</v>
      </c>
      <c r="I98" s="1">
        <v>1676014080</v>
      </c>
      <c r="J98" s="8">
        <v>8</v>
      </c>
      <c r="L98" s="7" t="s">
        <v>18282</v>
      </c>
      <c r="M98" s="1">
        <f t="shared" si="14"/>
        <v>-1676014080</v>
      </c>
      <c r="N98">
        <v>8</v>
      </c>
      <c r="O98" s="18">
        <f>SUMIF(Spotify!U:U,Charts!L98,Spotify!Q:Q)/COUNTIF(Spotify!U:U,Charts!L98)</f>
        <v>199296.125</v>
      </c>
      <c r="P98" t="str">
        <f t="shared" si="15"/>
        <v>03:19</v>
      </c>
      <c r="Q98" s="18">
        <f t="shared" si="17"/>
        <v>641941</v>
      </c>
      <c r="R98" s="8" t="str">
        <f t="shared" si="16"/>
        <v>10:41</v>
      </c>
      <c r="T98" s="7" t="s">
        <v>8363</v>
      </c>
      <c r="U98">
        <f>COUNTIFS(Spotify!$AA:$AA,Charts!$U$1,Spotify!$U:$U,Charts!T98)</f>
        <v>0</v>
      </c>
      <c r="V98">
        <f>COUNTIFS(Spotify!$AA:$AA,Charts!$V$1,Spotify!$U:$U,Charts!T98)</f>
        <v>0</v>
      </c>
      <c r="W98">
        <f>COUNTIFS(Spotify!$AA:$AA,Charts!$W$1,Spotify!$U:$U,Charts!T98)</f>
        <v>1</v>
      </c>
      <c r="X98">
        <f>COUNTIFS(Spotify!$AA:$AA,Charts!$X$1,Spotify!$U:$U,Charts!T98)</f>
        <v>0</v>
      </c>
      <c r="Y98">
        <f>COUNTIFS(Spotify!$AA:$AA,Charts!$Y$1,Spotify!$U:$U,Charts!T98)</f>
        <v>0</v>
      </c>
      <c r="Z98">
        <f>COUNTIFS(Spotify!$AA:$AA,Charts!$Z$1,Spotify!$U:$U,Charts!T98)</f>
        <v>2</v>
      </c>
      <c r="AA98">
        <f>COUNTIFS(Spotify!$AA:$AA,Charts!$AA$1,Spotify!$U:$U,Charts!T98)</f>
        <v>0</v>
      </c>
      <c r="AB98">
        <f>COUNTIFS(Spotify!$AA:$AA,Charts!$AB$1,Spotify!$U:$U,Charts!T98)</f>
        <v>0</v>
      </c>
      <c r="AC98">
        <f>COUNTIFS(Spotify!$AA:$AA,Charts!$AC$1,Spotify!$U:$U,Charts!T98)</f>
        <v>0</v>
      </c>
      <c r="AD98">
        <f>COUNTIFS(Spotify!$AA:$AA,Charts!$AD$1,Spotify!$U:$U,Charts!T98)</f>
        <v>0</v>
      </c>
      <c r="AE98">
        <f>COUNTIFS(Spotify!$AA:$AA,Charts!$AE$1,Spotify!$U:$U,Charts!T98)</f>
        <v>0</v>
      </c>
      <c r="AF98" s="8">
        <f>COUNTIFS(Spotify!$AA:$AA,Charts!$AF$1,Spotify!$U:$U,Charts!T98)</f>
        <v>0</v>
      </c>
      <c r="AH98" s="7" t="s">
        <v>8363</v>
      </c>
      <c r="AI98">
        <f>SUMIFS(Spotify!O:O,Spotify!U:U,Charts!AH98)/COUNTIFS(Spotify!U:U,Charts!AH98)</f>
        <v>-6854.666666666667</v>
      </c>
      <c r="AJ98" s="18">
        <f>SUMIF(Spotify!U:U,Charts!AH98,Spotify!P:P)/COUNTIF(Spotify!U:U,Charts!AH98)</f>
        <v>96350.333333333328</v>
      </c>
      <c r="AK98" s="18">
        <f>SUMIF(Spotify!U:U,Charts!AH98,Spotify!R:R)/COUNTIF(Spotify!U:U,Charts!AH98)</f>
        <v>12.333333333333334</v>
      </c>
      <c r="AL98" s="18">
        <f>SUMIF(Spotify!U:U,Charts!AH98,Spotify!J:J)/COUNTIF(Spotify!U:U,Charts!AH98)</f>
        <v>196</v>
      </c>
      <c r="AM98" s="18">
        <f>SUMIF(Spotify!U:U,Charts!AH98,Spotify!H:H)/COUNTIF(Spotify!U:U,Charts!AH98)</f>
        <v>798.33333333333337</v>
      </c>
      <c r="AN98" s="28">
        <f>SUMIF(Spotify!U:U,Charts!AH98,Spotify!I:I)/COUNTIF(Spotify!U:U,Charts!AH98)</f>
        <v>476</v>
      </c>
    </row>
    <row r="99" spans="1:40" x14ac:dyDescent="0.25">
      <c r="A99" s="3" t="s">
        <v>17869</v>
      </c>
      <c r="B99" s="1">
        <v>15278113</v>
      </c>
      <c r="C99" s="1">
        <v>1</v>
      </c>
      <c r="D99" s="1"/>
      <c r="E99" s="3" t="s">
        <v>10710</v>
      </c>
      <c r="F99" s="1">
        <v>70319736</v>
      </c>
      <c r="H99" s="7" t="s">
        <v>228</v>
      </c>
      <c r="I99" s="1">
        <v>1653466683</v>
      </c>
      <c r="J99" s="8">
        <v>10</v>
      </c>
      <c r="L99" s="7" t="s">
        <v>228</v>
      </c>
      <c r="M99" s="1">
        <f t="shared" si="14"/>
        <v>-1653466683</v>
      </c>
      <c r="N99">
        <v>10</v>
      </c>
      <c r="O99" s="18">
        <f>SUMIF(Spotify!U:U,Charts!L99,Spotify!Q:Q)/COUNTIF(Spotify!U:U,Charts!L99)</f>
        <v>149037.5</v>
      </c>
      <c r="P99" t="str">
        <f t="shared" si="15"/>
        <v>02:29</v>
      </c>
      <c r="Q99" s="18">
        <f t="shared" si="17"/>
        <v>641941</v>
      </c>
      <c r="R99" s="8" t="str">
        <f t="shared" si="16"/>
        <v>10:41</v>
      </c>
      <c r="T99" s="7" t="s">
        <v>17869</v>
      </c>
      <c r="U99">
        <f>COUNTIFS(Spotify!$AA:$AA,Charts!$U$1,Spotify!$U:$U,Charts!T99)</f>
        <v>0</v>
      </c>
      <c r="V99">
        <f>COUNTIFS(Spotify!$AA:$AA,Charts!$V$1,Spotify!$U:$U,Charts!T99)</f>
        <v>0</v>
      </c>
      <c r="W99">
        <f>COUNTIFS(Spotify!$AA:$AA,Charts!$W$1,Spotify!$U:$U,Charts!T99)</f>
        <v>0</v>
      </c>
      <c r="X99">
        <f>COUNTIFS(Spotify!$AA:$AA,Charts!$X$1,Spotify!$U:$U,Charts!T99)</f>
        <v>0</v>
      </c>
      <c r="Y99">
        <f>COUNTIFS(Spotify!$AA:$AA,Charts!$Y$1,Spotify!$U:$U,Charts!T99)</f>
        <v>0</v>
      </c>
      <c r="Z99">
        <f>COUNTIFS(Spotify!$AA:$AA,Charts!$Z$1,Spotify!$U:$U,Charts!T99)</f>
        <v>0</v>
      </c>
      <c r="AA99">
        <f>COUNTIFS(Spotify!$AA:$AA,Charts!$AA$1,Spotify!$U:$U,Charts!T99)</f>
        <v>0</v>
      </c>
      <c r="AB99">
        <f>COUNTIFS(Spotify!$AA:$AA,Charts!$AB$1,Spotify!$U:$U,Charts!T99)</f>
        <v>0</v>
      </c>
      <c r="AC99">
        <f>COUNTIFS(Spotify!$AA:$AA,Charts!$AC$1,Spotify!$U:$U,Charts!T99)</f>
        <v>0</v>
      </c>
      <c r="AD99">
        <f>COUNTIFS(Spotify!$AA:$AA,Charts!$AD$1,Spotify!$U:$U,Charts!T99)</f>
        <v>1</v>
      </c>
      <c r="AE99">
        <f>COUNTIFS(Spotify!$AA:$AA,Charts!$AE$1,Spotify!$U:$U,Charts!T99)</f>
        <v>0</v>
      </c>
      <c r="AF99" s="8">
        <f>COUNTIFS(Spotify!$AA:$AA,Charts!$AF$1,Spotify!$U:$U,Charts!T99)</f>
        <v>0</v>
      </c>
      <c r="AH99" s="7" t="s">
        <v>17869</v>
      </c>
      <c r="AI99">
        <f>SUMIFS(Spotify!O:O,Spotify!U:U,Charts!AH99)/COUNTIFS(Spotify!U:U,Charts!AH99)</f>
        <v>-5516</v>
      </c>
      <c r="AJ99" s="18">
        <f>SUMIF(Spotify!U:U,Charts!AH99,Spotify!P:P)/COUNTIF(Spotify!U:U,Charts!AH99)</f>
        <v>119932</v>
      </c>
      <c r="AK99" s="18">
        <f>SUMIF(Spotify!U:U,Charts!AH99,Spotify!R:R)/COUNTIF(Spotify!U:U,Charts!AH99)</f>
        <v>2</v>
      </c>
      <c r="AL99" s="18">
        <f>SUMIF(Spotify!U:U,Charts!AH99,Spotify!J:J)/COUNTIF(Spotify!U:U,Charts!AH99)</f>
        <v>41</v>
      </c>
      <c r="AM99" s="18">
        <f>SUMIF(Spotify!U:U,Charts!AH99,Spotify!H:H)/COUNTIF(Spotify!U:U,Charts!AH99)</f>
        <v>792</v>
      </c>
      <c r="AN99" s="28">
        <f>SUMIF(Spotify!U:U,Charts!AH99,Spotify!I:I)/COUNTIF(Spotify!U:U,Charts!AH99)</f>
        <v>679</v>
      </c>
    </row>
    <row r="100" spans="1:40" x14ac:dyDescent="0.25">
      <c r="A100" s="3" t="s">
        <v>2725</v>
      </c>
      <c r="B100" s="1">
        <v>94286778</v>
      </c>
      <c r="C100" s="1">
        <v>1</v>
      </c>
      <c r="D100" s="1"/>
      <c r="E100" s="3" t="s">
        <v>15891</v>
      </c>
      <c r="F100" s="1">
        <v>3282104</v>
      </c>
      <c r="H100" s="7" t="s">
        <v>1006</v>
      </c>
      <c r="I100" s="1">
        <v>1652311633</v>
      </c>
      <c r="J100" s="8">
        <v>45</v>
      </c>
      <c r="L100" s="7" t="s">
        <v>1006</v>
      </c>
      <c r="M100" s="1">
        <f t="shared" si="14"/>
        <v>-1652311633</v>
      </c>
      <c r="N100">
        <v>45</v>
      </c>
      <c r="O100" s="18">
        <f>SUMIF(Spotify!U:U,Charts!L100,Spotify!Q:Q)/COUNTIF(Spotify!U:U,Charts!L100)</f>
        <v>204924.46666666667</v>
      </c>
      <c r="P100" t="str">
        <f t="shared" si="15"/>
        <v>03:24</v>
      </c>
      <c r="Q100" s="18">
        <f t="shared" si="17"/>
        <v>641941</v>
      </c>
      <c r="R100" s="8" t="str">
        <f t="shared" si="16"/>
        <v>10:41</v>
      </c>
      <c r="T100" s="7" t="s">
        <v>2725</v>
      </c>
      <c r="U100">
        <f>COUNTIFS(Spotify!$AA:$AA,Charts!$U$1,Spotify!$U:$U,Charts!T100)</f>
        <v>0</v>
      </c>
      <c r="V100">
        <f>COUNTIFS(Spotify!$AA:$AA,Charts!$V$1,Spotify!$U:$U,Charts!T100)</f>
        <v>1</v>
      </c>
      <c r="W100">
        <f>COUNTIFS(Spotify!$AA:$AA,Charts!$W$1,Spotify!$U:$U,Charts!T100)</f>
        <v>0</v>
      </c>
      <c r="X100">
        <f>COUNTIFS(Spotify!$AA:$AA,Charts!$X$1,Spotify!$U:$U,Charts!T100)</f>
        <v>0</v>
      </c>
      <c r="Y100">
        <f>COUNTIFS(Spotify!$AA:$AA,Charts!$Y$1,Spotify!$U:$U,Charts!T100)</f>
        <v>0</v>
      </c>
      <c r="Z100">
        <f>COUNTIFS(Spotify!$AA:$AA,Charts!$Z$1,Spotify!$U:$U,Charts!T100)</f>
        <v>0</v>
      </c>
      <c r="AA100">
        <f>COUNTIFS(Spotify!$AA:$AA,Charts!$AA$1,Spotify!$U:$U,Charts!T100)</f>
        <v>0</v>
      </c>
      <c r="AB100">
        <f>COUNTIFS(Spotify!$AA:$AA,Charts!$AB$1,Spotify!$U:$U,Charts!T100)</f>
        <v>0</v>
      </c>
      <c r="AC100">
        <f>COUNTIFS(Spotify!$AA:$AA,Charts!$AC$1,Spotify!$U:$U,Charts!T100)</f>
        <v>0</v>
      </c>
      <c r="AD100">
        <f>COUNTIFS(Spotify!$AA:$AA,Charts!$AD$1,Spotify!$U:$U,Charts!T100)</f>
        <v>0</v>
      </c>
      <c r="AE100">
        <f>COUNTIFS(Spotify!$AA:$AA,Charts!$AE$1,Spotify!$U:$U,Charts!T100)</f>
        <v>0</v>
      </c>
      <c r="AF100" s="8">
        <f>COUNTIFS(Spotify!$AA:$AA,Charts!$AF$1,Spotify!$U:$U,Charts!T100)</f>
        <v>0</v>
      </c>
      <c r="AH100" s="7" t="s">
        <v>2725</v>
      </c>
      <c r="AI100">
        <f>SUMIFS(Spotify!O:O,Spotify!U:U,Charts!AH100)/COUNTIFS(Spotify!U:U,Charts!AH100)</f>
        <v>-2512</v>
      </c>
      <c r="AJ100" s="18">
        <f>SUMIF(Spotify!U:U,Charts!AH100,Spotify!P:P)/COUNTIF(Spotify!U:U,Charts!AH100)</f>
        <v>144946</v>
      </c>
      <c r="AK100" s="18">
        <f>SUMIF(Spotify!U:U,Charts!AH100,Spotify!R:R)/COUNTIF(Spotify!U:U,Charts!AH100)</f>
        <v>23</v>
      </c>
      <c r="AL100" s="18">
        <f>SUMIF(Spotify!U:U,Charts!AH100,Spotify!J:J)/COUNTIF(Spotify!U:U,Charts!AH100)</f>
        <v>4</v>
      </c>
      <c r="AM100" s="18">
        <f>SUMIF(Spotify!U:U,Charts!AH100,Spotify!H:H)/COUNTIF(Spotify!U:U,Charts!AH100)</f>
        <v>804</v>
      </c>
      <c r="AN100" s="28">
        <f>SUMIF(Spotify!U:U,Charts!AH100,Spotify!I:I)/COUNTIF(Spotify!U:U,Charts!AH100)</f>
        <v>886</v>
      </c>
    </row>
    <row r="101" spans="1:40" x14ac:dyDescent="0.25">
      <c r="A101" s="3" t="s">
        <v>5632</v>
      </c>
      <c r="B101" s="1">
        <v>22698871</v>
      </c>
      <c r="C101" s="1">
        <v>1</v>
      </c>
      <c r="D101" s="1"/>
      <c r="E101" s="3" t="s">
        <v>1156</v>
      </c>
      <c r="F101" s="1">
        <v>2036237649</v>
      </c>
      <c r="H101" s="7" t="s">
        <v>4506</v>
      </c>
      <c r="I101" s="1">
        <v>1646497030</v>
      </c>
      <c r="J101" s="8">
        <v>11</v>
      </c>
      <c r="L101" s="7" t="s">
        <v>4506</v>
      </c>
      <c r="M101" s="1">
        <f t="shared" si="14"/>
        <v>-1646497030</v>
      </c>
      <c r="N101">
        <v>11</v>
      </c>
      <c r="O101" s="18">
        <f>SUMIF(Spotify!U:U,Charts!L101,Spotify!Q:Q)/COUNTIF(Spotify!U:U,Charts!L101)</f>
        <v>169310.18181818182</v>
      </c>
      <c r="P101" t="str">
        <f t="shared" si="15"/>
        <v>02:49</v>
      </c>
      <c r="Q101" s="18">
        <f t="shared" si="17"/>
        <v>641941</v>
      </c>
      <c r="R101" s="8" t="str">
        <f t="shared" si="16"/>
        <v>10:41</v>
      </c>
      <c r="T101" s="7" t="s">
        <v>5632</v>
      </c>
      <c r="U101">
        <f>COUNTIFS(Spotify!$AA:$AA,Charts!$U$1,Spotify!$U:$U,Charts!T101)</f>
        <v>0</v>
      </c>
      <c r="V101">
        <f>COUNTIFS(Spotify!$AA:$AA,Charts!$V$1,Spotify!$U:$U,Charts!T101)</f>
        <v>1</v>
      </c>
      <c r="W101">
        <f>COUNTIFS(Spotify!$AA:$AA,Charts!$W$1,Spotify!$U:$U,Charts!T101)</f>
        <v>0</v>
      </c>
      <c r="X101">
        <f>COUNTIFS(Spotify!$AA:$AA,Charts!$X$1,Spotify!$U:$U,Charts!T101)</f>
        <v>0</v>
      </c>
      <c r="Y101">
        <f>COUNTIFS(Spotify!$AA:$AA,Charts!$Y$1,Spotify!$U:$U,Charts!T101)</f>
        <v>0</v>
      </c>
      <c r="Z101">
        <f>COUNTIFS(Spotify!$AA:$AA,Charts!$Z$1,Spotify!$U:$U,Charts!T101)</f>
        <v>0</v>
      </c>
      <c r="AA101">
        <f>COUNTIFS(Spotify!$AA:$AA,Charts!$AA$1,Spotify!$U:$U,Charts!T101)</f>
        <v>0</v>
      </c>
      <c r="AB101">
        <f>COUNTIFS(Spotify!$AA:$AA,Charts!$AB$1,Spotify!$U:$U,Charts!T101)</f>
        <v>0</v>
      </c>
      <c r="AC101">
        <f>COUNTIFS(Spotify!$AA:$AA,Charts!$AC$1,Spotify!$U:$U,Charts!T101)</f>
        <v>0</v>
      </c>
      <c r="AD101">
        <f>COUNTIFS(Spotify!$AA:$AA,Charts!$AD$1,Spotify!$U:$U,Charts!T101)</f>
        <v>0</v>
      </c>
      <c r="AE101">
        <f>COUNTIFS(Spotify!$AA:$AA,Charts!$AE$1,Spotify!$U:$U,Charts!T101)</f>
        <v>0</v>
      </c>
      <c r="AF101" s="8">
        <f>COUNTIFS(Spotify!$AA:$AA,Charts!$AF$1,Spotify!$U:$U,Charts!T101)</f>
        <v>0</v>
      </c>
      <c r="AH101" s="7" t="s">
        <v>5632</v>
      </c>
      <c r="AI101">
        <f>SUMIFS(Spotify!O:O,Spotify!U:U,Charts!AH101)/COUNTIFS(Spotify!U:U,Charts!AH101)</f>
        <v>-8044</v>
      </c>
      <c r="AJ101" s="18">
        <f>SUMIF(Spotify!U:U,Charts!AH101,Spotify!P:P)/COUNTIF(Spotify!U:U,Charts!AH101)</f>
        <v>9997</v>
      </c>
      <c r="AK101" s="18">
        <f>SUMIF(Spotify!U:U,Charts!AH101,Spotify!R:R)/COUNTIF(Spotify!U:U,Charts!AH101)</f>
        <v>3</v>
      </c>
      <c r="AL101" s="18">
        <f>SUMIF(Spotify!U:U,Charts!AH101,Spotify!J:J)/COUNTIF(Spotify!U:U,Charts!AH101)</f>
        <v>626</v>
      </c>
      <c r="AM101" s="18">
        <f>SUMIF(Spotify!U:U,Charts!AH101,Spotify!H:H)/COUNTIF(Spotify!U:U,Charts!AH101)</f>
        <v>792</v>
      </c>
      <c r="AN101" s="28">
        <f>SUMIF(Spotify!U:U,Charts!AH101,Spotify!I:I)/COUNTIF(Spotify!U:U,Charts!AH101)</f>
        <v>503</v>
      </c>
    </row>
    <row r="102" spans="1:40" x14ac:dyDescent="0.25">
      <c r="A102" s="3" t="s">
        <v>17870</v>
      </c>
      <c r="B102" s="1">
        <v>4888449</v>
      </c>
      <c r="C102" s="1">
        <v>1</v>
      </c>
      <c r="D102" s="1"/>
      <c r="E102" s="3" t="s">
        <v>14973</v>
      </c>
      <c r="F102" s="1">
        <v>6713237</v>
      </c>
      <c r="H102" s="7" t="s">
        <v>18150</v>
      </c>
      <c r="I102" s="1">
        <v>1608881872</v>
      </c>
      <c r="J102" s="8">
        <v>6</v>
      </c>
      <c r="L102" s="7" t="s">
        <v>18150</v>
      </c>
      <c r="M102" s="1">
        <f t="shared" si="14"/>
        <v>-1608881872</v>
      </c>
      <c r="N102">
        <v>6</v>
      </c>
      <c r="O102" s="18">
        <f>SUMIF(Spotify!U:U,Charts!L102,Spotify!Q:Q)/COUNTIF(Spotify!U:U,Charts!L102)</f>
        <v>312776.5</v>
      </c>
      <c r="P102" t="str">
        <f t="shared" si="15"/>
        <v>05:12</v>
      </c>
      <c r="Q102" s="18">
        <f t="shared" si="17"/>
        <v>641941</v>
      </c>
      <c r="R102" s="8" t="str">
        <f t="shared" si="16"/>
        <v>10:41</v>
      </c>
      <c r="T102" s="7" t="s">
        <v>17870</v>
      </c>
      <c r="U102">
        <f>COUNTIFS(Spotify!$AA:$AA,Charts!$U$1,Spotify!$U:$U,Charts!T102)</f>
        <v>0</v>
      </c>
      <c r="V102">
        <f>COUNTIFS(Spotify!$AA:$AA,Charts!$V$1,Spotify!$U:$U,Charts!T102)</f>
        <v>0</v>
      </c>
      <c r="W102">
        <f>COUNTIFS(Spotify!$AA:$AA,Charts!$W$1,Spotify!$U:$U,Charts!T102)</f>
        <v>0</v>
      </c>
      <c r="X102">
        <f>COUNTIFS(Spotify!$AA:$AA,Charts!$X$1,Spotify!$U:$U,Charts!T102)</f>
        <v>0</v>
      </c>
      <c r="Y102">
        <f>COUNTIFS(Spotify!$AA:$AA,Charts!$Y$1,Spotify!$U:$U,Charts!T102)</f>
        <v>0</v>
      </c>
      <c r="Z102">
        <f>COUNTIFS(Spotify!$AA:$AA,Charts!$Z$1,Spotify!$U:$U,Charts!T102)</f>
        <v>1</v>
      </c>
      <c r="AA102">
        <f>COUNTIFS(Spotify!$AA:$AA,Charts!$AA$1,Spotify!$U:$U,Charts!T102)</f>
        <v>0</v>
      </c>
      <c r="AB102">
        <f>COUNTIFS(Spotify!$AA:$AA,Charts!$AB$1,Spotify!$U:$U,Charts!T102)</f>
        <v>0</v>
      </c>
      <c r="AC102">
        <f>COUNTIFS(Spotify!$AA:$AA,Charts!$AC$1,Spotify!$U:$U,Charts!T102)</f>
        <v>0</v>
      </c>
      <c r="AD102">
        <f>COUNTIFS(Spotify!$AA:$AA,Charts!$AD$1,Spotify!$U:$U,Charts!T102)</f>
        <v>0</v>
      </c>
      <c r="AE102">
        <f>COUNTIFS(Spotify!$AA:$AA,Charts!$AE$1,Spotify!$U:$U,Charts!T102)</f>
        <v>0</v>
      </c>
      <c r="AF102" s="8">
        <f>COUNTIFS(Spotify!$AA:$AA,Charts!$AF$1,Spotify!$U:$U,Charts!T102)</f>
        <v>0</v>
      </c>
      <c r="AH102" s="7" t="s">
        <v>17870</v>
      </c>
      <c r="AI102">
        <f>SUMIFS(Spotify!O:O,Spotify!U:U,Charts!AH102)/COUNTIFS(Spotify!U:U,Charts!AH102)</f>
        <v>-6674</v>
      </c>
      <c r="AJ102" s="18">
        <f>SUMIF(Spotify!U:U,Charts!AH102,Spotify!P:P)/COUNTIF(Spotify!U:U,Charts!AH102)</f>
        <v>98036</v>
      </c>
      <c r="AK102" s="18">
        <f>SUMIF(Spotify!U:U,Charts!AH102,Spotify!R:R)/COUNTIF(Spotify!U:U,Charts!AH102)</f>
        <v>1</v>
      </c>
      <c r="AL102" s="18">
        <f>SUMIF(Spotify!U:U,Charts!AH102,Spotify!J:J)/COUNTIF(Spotify!U:U,Charts!AH102)</f>
        <v>283</v>
      </c>
      <c r="AM102" s="18">
        <f>SUMIF(Spotify!U:U,Charts!AH102,Spotify!H:H)/COUNTIF(Spotify!U:U,Charts!AH102)</f>
        <v>784</v>
      </c>
      <c r="AN102" s="28">
        <f>SUMIF(Spotify!U:U,Charts!AH102,Spotify!I:I)/COUNTIF(Spotify!U:U,Charts!AH102)</f>
        <v>654</v>
      </c>
    </row>
    <row r="103" spans="1:40" x14ac:dyDescent="0.25">
      <c r="A103" s="3" t="s">
        <v>17871</v>
      </c>
      <c r="B103" s="1">
        <v>211540065</v>
      </c>
      <c r="C103" s="1">
        <v>4</v>
      </c>
      <c r="D103" s="1"/>
      <c r="E103" s="3" t="s">
        <v>16366</v>
      </c>
      <c r="F103" s="1">
        <v>14628830</v>
      </c>
      <c r="H103" s="7" t="s">
        <v>2136</v>
      </c>
      <c r="I103" s="1">
        <v>1602221661</v>
      </c>
      <c r="J103" s="8">
        <v>6</v>
      </c>
      <c r="L103" s="7" t="s">
        <v>2136</v>
      </c>
      <c r="M103" s="1">
        <f t="shared" si="14"/>
        <v>-1602221661</v>
      </c>
      <c r="N103">
        <v>6</v>
      </c>
      <c r="O103" s="18">
        <f>SUMIF(Spotify!U:U,Charts!L103,Spotify!Q:Q)/COUNTIF(Spotify!U:U,Charts!L103)</f>
        <v>157427.16666666666</v>
      </c>
      <c r="P103" t="str">
        <f t="shared" si="15"/>
        <v>02:37</v>
      </c>
      <c r="Q103" s="18">
        <f t="shared" si="17"/>
        <v>641941</v>
      </c>
      <c r="R103" s="8" t="str">
        <f t="shared" si="16"/>
        <v>10:41</v>
      </c>
      <c r="T103" s="7" t="s">
        <v>17871</v>
      </c>
      <c r="U103">
        <f>COUNTIFS(Spotify!$AA:$AA,Charts!$U$1,Spotify!$U:$U,Charts!T103)</f>
        <v>1</v>
      </c>
      <c r="V103">
        <f>COUNTIFS(Spotify!$AA:$AA,Charts!$V$1,Spotify!$U:$U,Charts!T103)</f>
        <v>2</v>
      </c>
      <c r="W103">
        <f>COUNTIFS(Spotify!$AA:$AA,Charts!$W$1,Spotify!$U:$U,Charts!T103)</f>
        <v>0</v>
      </c>
      <c r="X103">
        <f>COUNTIFS(Spotify!$AA:$AA,Charts!$X$1,Spotify!$U:$U,Charts!T103)</f>
        <v>0</v>
      </c>
      <c r="Y103">
        <f>COUNTIFS(Spotify!$AA:$AA,Charts!$Y$1,Spotify!$U:$U,Charts!T103)</f>
        <v>0</v>
      </c>
      <c r="Z103">
        <f>COUNTIFS(Spotify!$AA:$AA,Charts!$Z$1,Spotify!$U:$U,Charts!T103)</f>
        <v>0</v>
      </c>
      <c r="AA103">
        <f>COUNTIFS(Spotify!$AA:$AA,Charts!$AA$1,Spotify!$U:$U,Charts!T103)</f>
        <v>0</v>
      </c>
      <c r="AB103">
        <f>COUNTIFS(Spotify!$AA:$AA,Charts!$AB$1,Spotify!$U:$U,Charts!T103)</f>
        <v>0</v>
      </c>
      <c r="AC103">
        <f>COUNTIFS(Spotify!$AA:$AA,Charts!$AC$1,Spotify!$U:$U,Charts!T103)</f>
        <v>0</v>
      </c>
      <c r="AD103">
        <f>COUNTIFS(Spotify!$AA:$AA,Charts!$AD$1,Spotify!$U:$U,Charts!T103)</f>
        <v>0</v>
      </c>
      <c r="AE103">
        <f>COUNTIFS(Spotify!$AA:$AA,Charts!$AE$1,Spotify!$U:$U,Charts!T103)</f>
        <v>0</v>
      </c>
      <c r="AF103" s="8">
        <f>COUNTIFS(Spotify!$AA:$AA,Charts!$AF$1,Spotify!$U:$U,Charts!T103)</f>
        <v>1</v>
      </c>
      <c r="AH103" s="7" t="s">
        <v>17871</v>
      </c>
      <c r="AI103">
        <f>SUMIFS(Spotify!O:O,Spotify!U:U,Charts!AH103)/COUNTIFS(Spotify!U:U,Charts!AH103)</f>
        <v>-5602.25</v>
      </c>
      <c r="AJ103" s="18">
        <f>SUMIF(Spotify!U:U,Charts!AH103,Spotify!P:P)/COUNTIF(Spotify!U:U,Charts!AH103)</f>
        <v>87485.25</v>
      </c>
      <c r="AK103" s="18">
        <f>SUMIF(Spotify!U:U,Charts!AH103,Spotify!R:R)/COUNTIF(Spotify!U:U,Charts!AH103)</f>
        <v>7.5</v>
      </c>
      <c r="AL103" s="18">
        <f>SUMIF(Spotify!U:U,Charts!AH103,Spotify!J:J)/COUNTIF(Spotify!U:U,Charts!AH103)</f>
        <v>242.75</v>
      </c>
      <c r="AM103" s="18">
        <f>SUMIF(Spotify!U:U,Charts!AH103,Spotify!H:H)/COUNTIF(Spotify!U:U,Charts!AH103)</f>
        <v>544.5</v>
      </c>
      <c r="AN103" s="28">
        <f>SUMIF(Spotify!U:U,Charts!AH103,Spotify!I:I)/COUNTIF(Spotify!U:U,Charts!AH103)</f>
        <v>626.25</v>
      </c>
    </row>
    <row r="104" spans="1:40" x14ac:dyDescent="0.25">
      <c r="A104" s="3" t="s">
        <v>9249</v>
      </c>
      <c r="B104" s="1">
        <v>27419781</v>
      </c>
      <c r="C104" s="1">
        <v>1</v>
      </c>
      <c r="D104" s="1"/>
      <c r="E104" s="3" t="s">
        <v>4133</v>
      </c>
      <c r="F104" s="1">
        <v>53122034</v>
      </c>
      <c r="H104" s="7" t="s">
        <v>1385</v>
      </c>
      <c r="I104" s="1">
        <v>1600774095</v>
      </c>
      <c r="J104" s="8">
        <v>9</v>
      </c>
      <c r="L104" s="7" t="s">
        <v>1385</v>
      </c>
      <c r="M104" s="1">
        <f t="shared" si="14"/>
        <v>-1600774095</v>
      </c>
      <c r="N104">
        <v>9</v>
      </c>
      <c r="O104" s="18">
        <f>SUMIF(Spotify!U:U,Charts!L104,Spotify!Q:Q)/COUNTIF(Spotify!U:U,Charts!L104)</f>
        <v>185206.77777777778</v>
      </c>
      <c r="P104" t="str">
        <f t="shared" si="15"/>
        <v>03:05</v>
      </c>
      <c r="Q104" s="18">
        <f t="shared" si="17"/>
        <v>641941</v>
      </c>
      <c r="R104" s="8" t="str">
        <f t="shared" si="16"/>
        <v>10:41</v>
      </c>
      <c r="T104" s="7" t="s">
        <v>9249</v>
      </c>
      <c r="U104">
        <f>COUNTIFS(Spotify!$AA:$AA,Charts!$U$1,Spotify!$U:$U,Charts!T104)</f>
        <v>0</v>
      </c>
      <c r="V104">
        <f>COUNTIFS(Spotify!$AA:$AA,Charts!$V$1,Spotify!$U:$U,Charts!T104)</f>
        <v>0</v>
      </c>
      <c r="W104">
        <f>COUNTIFS(Spotify!$AA:$AA,Charts!$W$1,Spotify!$U:$U,Charts!T104)</f>
        <v>1</v>
      </c>
      <c r="X104">
        <f>COUNTIFS(Spotify!$AA:$AA,Charts!$X$1,Spotify!$U:$U,Charts!T104)</f>
        <v>0</v>
      </c>
      <c r="Y104">
        <f>COUNTIFS(Spotify!$AA:$AA,Charts!$Y$1,Spotify!$U:$U,Charts!T104)</f>
        <v>0</v>
      </c>
      <c r="Z104">
        <f>COUNTIFS(Spotify!$AA:$AA,Charts!$Z$1,Spotify!$U:$U,Charts!T104)</f>
        <v>0</v>
      </c>
      <c r="AA104">
        <f>COUNTIFS(Spotify!$AA:$AA,Charts!$AA$1,Spotify!$U:$U,Charts!T104)</f>
        <v>0</v>
      </c>
      <c r="AB104">
        <f>COUNTIFS(Spotify!$AA:$AA,Charts!$AB$1,Spotify!$U:$U,Charts!T104)</f>
        <v>0</v>
      </c>
      <c r="AC104">
        <f>COUNTIFS(Spotify!$AA:$AA,Charts!$AC$1,Spotify!$U:$U,Charts!T104)</f>
        <v>0</v>
      </c>
      <c r="AD104">
        <f>COUNTIFS(Spotify!$AA:$AA,Charts!$AD$1,Spotify!$U:$U,Charts!T104)</f>
        <v>0</v>
      </c>
      <c r="AE104">
        <f>COUNTIFS(Spotify!$AA:$AA,Charts!$AE$1,Spotify!$U:$U,Charts!T104)</f>
        <v>0</v>
      </c>
      <c r="AF104" s="8">
        <f>COUNTIFS(Spotify!$AA:$AA,Charts!$AF$1,Spotify!$U:$U,Charts!T104)</f>
        <v>0</v>
      </c>
      <c r="AH104" s="7" t="s">
        <v>9249</v>
      </c>
      <c r="AI104">
        <f>SUMIFS(Spotify!O:O,Spotify!U:U,Charts!AH104)/COUNTIFS(Spotify!U:U,Charts!AH104)</f>
        <v>-11952</v>
      </c>
      <c r="AJ104" s="18">
        <f>SUMIF(Spotify!U:U,Charts!AH104,Spotify!P:P)/COUNTIF(Spotify!U:U,Charts!AH104)</f>
        <v>134978</v>
      </c>
      <c r="AK104" s="18">
        <f>SUMIF(Spotify!U:U,Charts!AH104,Spotify!R:R)/COUNTIF(Spotify!U:U,Charts!AH104)</f>
        <v>3</v>
      </c>
      <c r="AL104" s="18">
        <f>SUMIF(Spotify!U:U,Charts!AH104,Spotify!J:J)/COUNTIF(Spotify!U:U,Charts!AH104)</f>
        <v>587</v>
      </c>
      <c r="AM104" s="18">
        <f>SUMIF(Spotify!U:U,Charts!AH104,Spotify!H:H)/COUNTIF(Spotify!U:U,Charts!AH104)</f>
        <v>912</v>
      </c>
      <c r="AN104" s="28">
        <f>SUMIF(Spotify!U:U,Charts!AH104,Spotify!I:I)/COUNTIF(Spotify!U:U,Charts!AH104)</f>
        <v>507</v>
      </c>
    </row>
    <row r="105" spans="1:40" x14ac:dyDescent="0.25">
      <c r="A105" s="3" t="s">
        <v>624</v>
      </c>
      <c r="B105" s="1">
        <v>20718549966</v>
      </c>
      <c r="C105" s="1">
        <v>108</v>
      </c>
      <c r="D105" s="1"/>
      <c r="E105" s="3" t="s">
        <v>12918</v>
      </c>
      <c r="F105" s="1">
        <v>6054112</v>
      </c>
      <c r="H105" s="7" t="s">
        <v>2116</v>
      </c>
      <c r="I105" s="1">
        <v>1578846214</v>
      </c>
      <c r="J105" s="8">
        <v>3</v>
      </c>
      <c r="L105" s="7" t="s">
        <v>2116</v>
      </c>
      <c r="M105" s="1">
        <f t="shared" si="14"/>
        <v>-1578846214</v>
      </c>
      <c r="N105">
        <v>3</v>
      </c>
      <c r="O105" s="18">
        <f>SUMIF(Spotify!U:U,Charts!L105,Spotify!Q:Q)/COUNTIF(Spotify!U:U,Charts!L105)</f>
        <v>198271.33333333334</v>
      </c>
      <c r="P105" t="str">
        <f t="shared" si="15"/>
        <v>03:18</v>
      </c>
      <c r="Q105" s="18">
        <f t="shared" si="17"/>
        <v>641941</v>
      </c>
      <c r="R105" s="8" t="str">
        <f t="shared" si="16"/>
        <v>10:41</v>
      </c>
      <c r="T105" s="7" t="s">
        <v>624</v>
      </c>
      <c r="U105">
        <f>COUNTIFS(Spotify!$AA:$AA,Charts!$U$1,Spotify!$U:$U,Charts!T105)</f>
        <v>6</v>
      </c>
      <c r="V105">
        <f>COUNTIFS(Spotify!$AA:$AA,Charts!$V$1,Spotify!$U:$U,Charts!T105)</f>
        <v>22</v>
      </c>
      <c r="W105">
        <f>COUNTIFS(Spotify!$AA:$AA,Charts!$W$1,Spotify!$U:$U,Charts!T105)</f>
        <v>10</v>
      </c>
      <c r="X105">
        <f>COUNTIFS(Spotify!$AA:$AA,Charts!$X$1,Spotify!$U:$U,Charts!T105)</f>
        <v>2</v>
      </c>
      <c r="Y105">
        <f>COUNTIFS(Spotify!$AA:$AA,Charts!$Y$1,Spotify!$U:$U,Charts!T105)</f>
        <v>10</v>
      </c>
      <c r="Z105">
        <f>COUNTIFS(Spotify!$AA:$AA,Charts!$Z$1,Spotify!$U:$U,Charts!T105)</f>
        <v>12</v>
      </c>
      <c r="AA105">
        <f>COUNTIFS(Spotify!$AA:$AA,Charts!$AA$1,Spotify!$U:$U,Charts!T105)</f>
        <v>6</v>
      </c>
      <c r="AB105">
        <f>COUNTIFS(Spotify!$AA:$AA,Charts!$AB$1,Spotify!$U:$U,Charts!T105)</f>
        <v>10</v>
      </c>
      <c r="AC105">
        <f>COUNTIFS(Spotify!$AA:$AA,Charts!$AC$1,Spotify!$U:$U,Charts!T105)</f>
        <v>4</v>
      </c>
      <c r="AD105">
        <f>COUNTIFS(Spotify!$AA:$AA,Charts!$AD$1,Spotify!$U:$U,Charts!T105)</f>
        <v>7</v>
      </c>
      <c r="AE105">
        <f>COUNTIFS(Spotify!$AA:$AA,Charts!$AE$1,Spotify!$U:$U,Charts!T105)</f>
        <v>10</v>
      </c>
      <c r="AF105" s="8">
        <f>COUNTIFS(Spotify!$AA:$AA,Charts!$AF$1,Spotify!$U:$U,Charts!T105)</f>
        <v>9</v>
      </c>
      <c r="AH105" s="7" t="s">
        <v>624</v>
      </c>
      <c r="AI105">
        <f>SUMIFS(Spotify!O:O,Spotify!U:U,Charts!AH105)/COUNTIFS(Spotify!U:U,Charts!AH105)</f>
        <v>-5261.4814814814818</v>
      </c>
      <c r="AJ105" s="18">
        <f>SUMIF(Spotify!U:U,Charts!AH105,Spotify!P:P)/COUNTIF(Spotify!U:U,Charts!AH105)</f>
        <v>114802.45370370371</v>
      </c>
      <c r="AK105" s="18">
        <f>SUMIF(Spotify!U:U,Charts!AH105,Spotify!R:R)/COUNTIF(Spotify!U:U,Charts!AH105)</f>
        <v>15.935185185185185</v>
      </c>
      <c r="AL105" s="18">
        <f>SUMIF(Spotify!U:U,Charts!AH105,Spotify!J:J)/COUNTIF(Spotify!U:U,Charts!AH105)</f>
        <v>464.24074074074076</v>
      </c>
      <c r="AM105" s="18">
        <f>SUMIF(Spotify!U:U,Charts!AH105,Spotify!H:H)/COUNTIF(Spotify!U:U,Charts!AH105)</f>
        <v>652.5462962962963</v>
      </c>
      <c r="AN105" s="28">
        <f>SUMIF(Spotify!U:U,Charts!AH105,Spotify!I:I)/COUNTIF(Spotify!U:U,Charts!AH105)</f>
        <v>597.80555555555554</v>
      </c>
    </row>
    <row r="106" spans="1:40" x14ac:dyDescent="0.25">
      <c r="A106" s="3" t="s">
        <v>17872</v>
      </c>
      <c r="B106" s="1">
        <v>156834450</v>
      </c>
      <c r="C106" s="1">
        <v>1</v>
      </c>
      <c r="D106" s="1"/>
      <c r="E106" s="3" t="s">
        <v>4879</v>
      </c>
      <c r="F106" s="1">
        <v>271752198</v>
      </c>
      <c r="H106" s="7" t="s">
        <v>2632</v>
      </c>
      <c r="I106" s="1">
        <v>1571048141</v>
      </c>
      <c r="J106" s="8">
        <v>7</v>
      </c>
      <c r="L106" s="7" t="s">
        <v>2632</v>
      </c>
      <c r="M106" s="1">
        <f t="shared" si="14"/>
        <v>-1571048141</v>
      </c>
      <c r="N106">
        <v>7</v>
      </c>
      <c r="O106" s="18">
        <f>SUMIF(Spotify!U:U,Charts!L106,Spotify!Q:Q)/COUNTIF(Spotify!U:U,Charts!L106)</f>
        <v>188710.71428571429</v>
      </c>
      <c r="P106" t="str">
        <f t="shared" si="15"/>
        <v>03:08</v>
      </c>
      <c r="Q106" s="18">
        <f t="shared" si="17"/>
        <v>641941</v>
      </c>
      <c r="R106" s="8" t="str">
        <f t="shared" si="16"/>
        <v>10:41</v>
      </c>
      <c r="T106" s="7" t="s">
        <v>17872</v>
      </c>
      <c r="U106">
        <f>COUNTIFS(Spotify!$AA:$AA,Charts!$U$1,Spotify!$U:$U,Charts!T106)</f>
        <v>0</v>
      </c>
      <c r="V106">
        <f>COUNTIFS(Spotify!$AA:$AA,Charts!$V$1,Spotify!$U:$U,Charts!T106)</f>
        <v>0</v>
      </c>
      <c r="W106">
        <f>COUNTIFS(Spotify!$AA:$AA,Charts!$W$1,Spotify!$U:$U,Charts!T106)</f>
        <v>0</v>
      </c>
      <c r="X106">
        <f>COUNTIFS(Spotify!$AA:$AA,Charts!$X$1,Spotify!$U:$U,Charts!T106)</f>
        <v>0</v>
      </c>
      <c r="Y106">
        <f>COUNTIFS(Spotify!$AA:$AA,Charts!$Y$1,Spotify!$U:$U,Charts!T106)</f>
        <v>0</v>
      </c>
      <c r="Z106">
        <f>COUNTIFS(Spotify!$AA:$AA,Charts!$Z$1,Spotify!$U:$U,Charts!T106)</f>
        <v>1</v>
      </c>
      <c r="AA106">
        <f>COUNTIFS(Spotify!$AA:$AA,Charts!$AA$1,Spotify!$U:$U,Charts!T106)</f>
        <v>0</v>
      </c>
      <c r="AB106">
        <f>COUNTIFS(Spotify!$AA:$AA,Charts!$AB$1,Spotify!$U:$U,Charts!T106)</f>
        <v>0</v>
      </c>
      <c r="AC106">
        <f>COUNTIFS(Spotify!$AA:$AA,Charts!$AC$1,Spotify!$U:$U,Charts!T106)</f>
        <v>0</v>
      </c>
      <c r="AD106">
        <f>COUNTIFS(Spotify!$AA:$AA,Charts!$AD$1,Spotify!$U:$U,Charts!T106)</f>
        <v>0</v>
      </c>
      <c r="AE106">
        <f>COUNTIFS(Spotify!$AA:$AA,Charts!$AE$1,Spotify!$U:$U,Charts!T106)</f>
        <v>0</v>
      </c>
      <c r="AF106" s="8">
        <f>COUNTIFS(Spotify!$AA:$AA,Charts!$AF$1,Spotify!$U:$U,Charts!T106)</f>
        <v>0</v>
      </c>
      <c r="AH106" s="7" t="s">
        <v>17872</v>
      </c>
      <c r="AI106">
        <f>SUMIFS(Spotify!O:O,Spotify!U:U,Charts!AH106)/COUNTIFS(Spotify!U:U,Charts!AH106)</f>
        <v>-2546</v>
      </c>
      <c r="AJ106" s="18">
        <f>SUMIF(Spotify!U:U,Charts!AH106,Spotify!P:P)/COUNTIF(Spotify!U:U,Charts!AH106)</f>
        <v>96984</v>
      </c>
      <c r="AK106" s="18">
        <f>SUMIF(Spotify!U:U,Charts!AH106,Spotify!R:R)/COUNTIF(Spotify!U:U,Charts!AH106)</f>
        <v>15</v>
      </c>
      <c r="AL106" s="18">
        <f>SUMIF(Spotify!U:U,Charts!AH106,Spotify!J:J)/COUNTIF(Spotify!U:U,Charts!AH106)</f>
        <v>126</v>
      </c>
      <c r="AM106" s="18">
        <f>SUMIF(Spotify!U:U,Charts!AH106,Spotify!H:H)/COUNTIF(Spotify!U:U,Charts!AH106)</f>
        <v>852</v>
      </c>
      <c r="AN106" s="28">
        <f>SUMIF(Spotify!U:U,Charts!AH106,Spotify!I:I)/COUNTIF(Spotify!U:U,Charts!AH106)</f>
        <v>881</v>
      </c>
    </row>
    <row r="107" spans="1:40" x14ac:dyDescent="0.25">
      <c r="A107" s="3" t="s">
        <v>1770</v>
      </c>
      <c r="B107" s="1">
        <v>19448068</v>
      </c>
      <c r="C107" s="1">
        <v>1</v>
      </c>
      <c r="D107" s="1"/>
      <c r="E107" s="3" t="s">
        <v>4894</v>
      </c>
      <c r="F107" s="1">
        <v>110515007</v>
      </c>
      <c r="H107" s="7" t="s">
        <v>1849</v>
      </c>
      <c r="I107" s="1">
        <v>1562340585</v>
      </c>
      <c r="J107" s="8">
        <v>24</v>
      </c>
      <c r="L107" s="7" t="s">
        <v>1849</v>
      </c>
      <c r="M107" s="1">
        <f t="shared" si="14"/>
        <v>-1562340585</v>
      </c>
      <c r="N107">
        <v>24</v>
      </c>
      <c r="O107" s="18">
        <f>SUMIF(Spotify!U:U,Charts!L107,Spotify!Q:Q)/COUNTIF(Spotify!U:U,Charts!L107)</f>
        <v>158430.79166666666</v>
      </c>
      <c r="P107" t="str">
        <f t="shared" si="15"/>
        <v>02:38</v>
      </c>
      <c r="Q107" s="18">
        <f t="shared" si="17"/>
        <v>641941</v>
      </c>
      <c r="R107" s="8" t="str">
        <f t="shared" si="16"/>
        <v>10:41</v>
      </c>
      <c r="T107" s="7" t="s">
        <v>1770</v>
      </c>
      <c r="U107">
        <f>COUNTIFS(Spotify!$AA:$AA,Charts!$U$1,Spotify!$U:$U,Charts!T107)</f>
        <v>0</v>
      </c>
      <c r="V107">
        <f>COUNTIFS(Spotify!$AA:$AA,Charts!$V$1,Spotify!$U:$U,Charts!T107)</f>
        <v>0</v>
      </c>
      <c r="W107">
        <f>COUNTIFS(Spotify!$AA:$AA,Charts!$W$1,Spotify!$U:$U,Charts!T107)</f>
        <v>0</v>
      </c>
      <c r="X107">
        <f>COUNTIFS(Spotify!$AA:$AA,Charts!$X$1,Spotify!$U:$U,Charts!T107)</f>
        <v>0</v>
      </c>
      <c r="Y107">
        <f>COUNTIFS(Spotify!$AA:$AA,Charts!$Y$1,Spotify!$U:$U,Charts!T107)</f>
        <v>0</v>
      </c>
      <c r="Z107">
        <f>COUNTIFS(Spotify!$AA:$AA,Charts!$Z$1,Spotify!$U:$U,Charts!T107)</f>
        <v>0</v>
      </c>
      <c r="AA107">
        <f>COUNTIFS(Spotify!$AA:$AA,Charts!$AA$1,Spotify!$U:$U,Charts!T107)</f>
        <v>0</v>
      </c>
      <c r="AB107">
        <f>COUNTIFS(Spotify!$AA:$AA,Charts!$AB$1,Spotify!$U:$U,Charts!T107)</f>
        <v>0</v>
      </c>
      <c r="AC107">
        <f>COUNTIFS(Spotify!$AA:$AA,Charts!$AC$1,Spotify!$U:$U,Charts!T107)</f>
        <v>0</v>
      </c>
      <c r="AD107">
        <f>COUNTIFS(Spotify!$AA:$AA,Charts!$AD$1,Spotify!$U:$U,Charts!T107)</f>
        <v>0</v>
      </c>
      <c r="AE107">
        <f>COUNTIFS(Spotify!$AA:$AA,Charts!$AE$1,Spotify!$U:$U,Charts!T107)</f>
        <v>0</v>
      </c>
      <c r="AF107" s="8">
        <f>COUNTIFS(Spotify!$AA:$AA,Charts!$AF$1,Spotify!$U:$U,Charts!T107)</f>
        <v>1</v>
      </c>
      <c r="AH107" s="7" t="s">
        <v>1770</v>
      </c>
      <c r="AI107">
        <f>SUMIFS(Spotify!O:O,Spotify!U:U,Charts!AH107)/COUNTIFS(Spotify!U:U,Charts!AH107)</f>
        <v>-6195</v>
      </c>
      <c r="AJ107" s="18">
        <f>SUMIF(Spotify!U:U,Charts!AH107,Spotify!P:P)/COUNTIF(Spotify!U:U,Charts!AH107)</f>
        <v>124944</v>
      </c>
      <c r="AK107" s="18">
        <f>SUMIF(Spotify!U:U,Charts!AH107,Spotify!R:R)/COUNTIF(Spotify!U:U,Charts!AH107)</f>
        <v>5</v>
      </c>
      <c r="AL107" s="18">
        <f>SUMIF(Spotify!U:U,Charts!AH107,Spotify!J:J)/COUNTIF(Spotify!U:U,Charts!AH107)</f>
        <v>432</v>
      </c>
      <c r="AM107" s="18">
        <f>SUMIF(Spotify!U:U,Charts!AH107,Spotify!H:H)/COUNTIF(Spotify!U:U,Charts!AH107)</f>
        <v>636</v>
      </c>
      <c r="AN107" s="28">
        <f>SUMIF(Spotify!U:U,Charts!AH107,Spotify!I:I)/COUNTIF(Spotify!U:U,Charts!AH107)</f>
        <v>72</v>
      </c>
    </row>
    <row r="108" spans="1:40" x14ac:dyDescent="0.25">
      <c r="A108" s="3" t="s">
        <v>180</v>
      </c>
      <c r="B108" s="1">
        <v>420840400</v>
      </c>
      <c r="C108" s="1">
        <v>3</v>
      </c>
      <c r="D108" s="1"/>
      <c r="E108" s="3" t="s">
        <v>14605</v>
      </c>
      <c r="F108" s="1">
        <v>42438485</v>
      </c>
      <c r="H108" s="7" t="s">
        <v>2462</v>
      </c>
      <c r="I108" s="1">
        <v>1558376441</v>
      </c>
      <c r="J108" s="8">
        <v>12</v>
      </c>
      <c r="L108" s="7" t="s">
        <v>2462</v>
      </c>
      <c r="M108" s="1">
        <f t="shared" si="14"/>
        <v>-1558376441</v>
      </c>
      <c r="N108">
        <v>12</v>
      </c>
      <c r="O108" s="18">
        <f>SUMIF(Spotify!U:U,Charts!L108,Spotify!Q:Q)/COUNTIF(Spotify!U:U,Charts!L108)</f>
        <v>174632.5</v>
      </c>
      <c r="P108" t="str">
        <f t="shared" si="15"/>
        <v>02:54</v>
      </c>
      <c r="Q108" s="18">
        <f t="shared" si="17"/>
        <v>641941</v>
      </c>
      <c r="R108" s="8" t="str">
        <f t="shared" si="16"/>
        <v>10:41</v>
      </c>
      <c r="T108" s="7" t="s">
        <v>180</v>
      </c>
      <c r="U108">
        <f>COUNTIFS(Spotify!$AA:$AA,Charts!$U$1,Spotify!$U:$U,Charts!T108)</f>
        <v>3</v>
      </c>
      <c r="V108">
        <f>COUNTIFS(Spotify!$AA:$AA,Charts!$V$1,Spotify!$U:$U,Charts!T108)</f>
        <v>0</v>
      </c>
      <c r="W108">
        <f>COUNTIFS(Spotify!$AA:$AA,Charts!$W$1,Spotify!$U:$U,Charts!T108)</f>
        <v>0</v>
      </c>
      <c r="X108">
        <f>COUNTIFS(Spotify!$AA:$AA,Charts!$X$1,Spotify!$U:$U,Charts!T108)</f>
        <v>0</v>
      </c>
      <c r="Y108">
        <f>COUNTIFS(Spotify!$AA:$AA,Charts!$Y$1,Spotify!$U:$U,Charts!T108)</f>
        <v>0</v>
      </c>
      <c r="Z108">
        <f>COUNTIFS(Spotify!$AA:$AA,Charts!$Z$1,Spotify!$U:$U,Charts!T108)</f>
        <v>0</v>
      </c>
      <c r="AA108">
        <f>COUNTIFS(Spotify!$AA:$AA,Charts!$AA$1,Spotify!$U:$U,Charts!T108)</f>
        <v>0</v>
      </c>
      <c r="AB108">
        <f>COUNTIFS(Spotify!$AA:$AA,Charts!$AB$1,Spotify!$U:$U,Charts!T108)</f>
        <v>0</v>
      </c>
      <c r="AC108">
        <f>COUNTIFS(Spotify!$AA:$AA,Charts!$AC$1,Spotify!$U:$U,Charts!T108)</f>
        <v>0</v>
      </c>
      <c r="AD108">
        <f>COUNTIFS(Spotify!$AA:$AA,Charts!$AD$1,Spotify!$U:$U,Charts!T108)</f>
        <v>0</v>
      </c>
      <c r="AE108">
        <f>COUNTIFS(Spotify!$AA:$AA,Charts!$AE$1,Spotify!$U:$U,Charts!T108)</f>
        <v>0</v>
      </c>
      <c r="AF108" s="8">
        <f>COUNTIFS(Spotify!$AA:$AA,Charts!$AF$1,Spotify!$U:$U,Charts!T108)</f>
        <v>0</v>
      </c>
      <c r="AH108" s="7" t="s">
        <v>180</v>
      </c>
      <c r="AI108">
        <f>SUMIFS(Spotify!O:O,Spotify!U:U,Charts!AH108)/COUNTIFS(Spotify!U:U,Charts!AH108)</f>
        <v>-6935</v>
      </c>
      <c r="AJ108" s="18">
        <f>SUMIF(Spotify!U:U,Charts!AH108,Spotify!P:P)/COUNTIF(Spotify!U:U,Charts!AH108)</f>
        <v>80788.333333333328</v>
      </c>
      <c r="AK108" s="18">
        <f>SUMIF(Spotify!U:U,Charts!AH108,Spotify!R:R)/COUNTIF(Spotify!U:U,Charts!AH108)</f>
        <v>22.333333333333332</v>
      </c>
      <c r="AL108" s="18">
        <f>SUMIF(Spotify!U:U,Charts!AH108,Spotify!J:J)/COUNTIF(Spotify!U:U,Charts!AH108)</f>
        <v>363.33333333333331</v>
      </c>
      <c r="AM108" s="18">
        <f>SUMIF(Spotify!U:U,Charts!AH108,Spotify!H:H)/COUNTIF(Spotify!U:U,Charts!AH108)</f>
        <v>598.66666666666663</v>
      </c>
      <c r="AN108" s="28">
        <f>SUMIF(Spotify!U:U,Charts!AH108,Spotify!I:I)/COUNTIF(Spotify!U:U,Charts!AH108)</f>
        <v>642.33333333333337</v>
      </c>
    </row>
    <row r="109" spans="1:40" x14ac:dyDescent="0.25">
      <c r="A109" s="3" t="s">
        <v>17873</v>
      </c>
      <c r="B109" s="1">
        <v>12848688</v>
      </c>
      <c r="C109" s="1">
        <v>1</v>
      </c>
      <c r="D109" s="1"/>
      <c r="E109" s="3" t="s">
        <v>12736</v>
      </c>
      <c r="F109" s="1">
        <v>142016895</v>
      </c>
      <c r="H109" s="7" t="s">
        <v>8655</v>
      </c>
      <c r="I109" s="1">
        <v>1558330206</v>
      </c>
      <c r="J109" s="8">
        <v>3</v>
      </c>
      <c r="L109" s="7" t="s">
        <v>8655</v>
      </c>
      <c r="M109" s="1">
        <f t="shared" si="14"/>
        <v>-1558330206</v>
      </c>
      <c r="N109">
        <v>3</v>
      </c>
      <c r="O109" s="18">
        <f>SUMIF(Spotify!U:U,Charts!L109,Spotify!Q:Q)/COUNTIF(Spotify!U:U,Charts!L109)</f>
        <v>232768.33333333334</v>
      </c>
      <c r="P109" t="str">
        <f t="shared" si="15"/>
        <v>03:52</v>
      </c>
      <c r="Q109" s="18">
        <f t="shared" si="17"/>
        <v>641941</v>
      </c>
      <c r="R109" s="8" t="str">
        <f t="shared" si="16"/>
        <v>10:41</v>
      </c>
      <c r="T109" s="7" t="s">
        <v>17873</v>
      </c>
      <c r="U109">
        <f>COUNTIFS(Spotify!$AA:$AA,Charts!$U$1,Spotify!$U:$U,Charts!T109)</f>
        <v>0</v>
      </c>
      <c r="V109">
        <f>COUNTIFS(Spotify!$AA:$AA,Charts!$V$1,Spotify!$U:$U,Charts!T109)</f>
        <v>0</v>
      </c>
      <c r="W109">
        <f>COUNTIFS(Spotify!$AA:$AA,Charts!$W$1,Spotify!$U:$U,Charts!T109)</f>
        <v>0</v>
      </c>
      <c r="X109">
        <f>COUNTIFS(Spotify!$AA:$AA,Charts!$X$1,Spotify!$U:$U,Charts!T109)</f>
        <v>0</v>
      </c>
      <c r="Y109">
        <f>COUNTIFS(Spotify!$AA:$AA,Charts!$Y$1,Spotify!$U:$U,Charts!T109)</f>
        <v>0</v>
      </c>
      <c r="Z109">
        <f>COUNTIFS(Spotify!$AA:$AA,Charts!$Z$1,Spotify!$U:$U,Charts!T109)</f>
        <v>0</v>
      </c>
      <c r="AA109">
        <f>COUNTIFS(Spotify!$AA:$AA,Charts!$AA$1,Spotify!$U:$U,Charts!T109)</f>
        <v>0</v>
      </c>
      <c r="AB109">
        <f>COUNTIFS(Spotify!$AA:$AA,Charts!$AB$1,Spotify!$U:$U,Charts!T109)</f>
        <v>0</v>
      </c>
      <c r="AC109">
        <f>COUNTIFS(Spotify!$AA:$AA,Charts!$AC$1,Spotify!$U:$U,Charts!T109)</f>
        <v>0</v>
      </c>
      <c r="AD109">
        <f>COUNTIFS(Spotify!$AA:$AA,Charts!$AD$1,Spotify!$U:$U,Charts!T109)</f>
        <v>1</v>
      </c>
      <c r="AE109">
        <f>COUNTIFS(Spotify!$AA:$AA,Charts!$AE$1,Spotify!$U:$U,Charts!T109)</f>
        <v>0</v>
      </c>
      <c r="AF109" s="8">
        <f>COUNTIFS(Spotify!$AA:$AA,Charts!$AF$1,Spotify!$U:$U,Charts!T109)</f>
        <v>0</v>
      </c>
      <c r="AH109" s="7" t="s">
        <v>17873</v>
      </c>
      <c r="AI109">
        <f>SUMIFS(Spotify!O:O,Spotify!U:U,Charts!AH109)/COUNTIFS(Spotify!U:U,Charts!AH109)</f>
        <v>-8051</v>
      </c>
      <c r="AJ109" s="18">
        <f>SUMIF(Spotify!U:U,Charts!AH109,Spotify!P:P)/COUNTIF(Spotify!U:U,Charts!AH109)</f>
        <v>177951</v>
      </c>
      <c r="AK109" s="18">
        <f>SUMIF(Spotify!U:U,Charts!AH109,Spotify!R:R)/COUNTIF(Spotify!U:U,Charts!AH109)</f>
        <v>2</v>
      </c>
      <c r="AL109" s="18">
        <f>SUMIF(Spotify!U:U,Charts!AH109,Spotify!J:J)/COUNTIF(Spotify!U:U,Charts!AH109)</f>
        <v>196</v>
      </c>
      <c r="AM109" s="18">
        <f>SUMIF(Spotify!U:U,Charts!AH109,Spotify!H:H)/COUNTIF(Spotify!U:U,Charts!AH109)</f>
        <v>755</v>
      </c>
      <c r="AN109" s="28">
        <f>SUMIF(Spotify!U:U,Charts!AH109,Spotify!I:I)/COUNTIF(Spotify!U:U,Charts!AH109)</f>
        <v>531</v>
      </c>
    </row>
    <row r="110" spans="1:40" x14ac:dyDescent="0.25">
      <c r="A110" s="3" t="s">
        <v>17874</v>
      </c>
      <c r="B110" s="1">
        <v>55472583</v>
      </c>
      <c r="C110" s="1">
        <v>1</v>
      </c>
      <c r="D110" s="1"/>
      <c r="E110" s="3" t="s">
        <v>13901</v>
      </c>
      <c r="F110" s="1">
        <v>187846448</v>
      </c>
      <c r="H110" s="7" t="s">
        <v>1460</v>
      </c>
      <c r="I110" s="1">
        <v>1529713689</v>
      </c>
      <c r="J110" s="8">
        <v>10</v>
      </c>
      <c r="L110" s="7" t="s">
        <v>1460</v>
      </c>
      <c r="M110" s="1">
        <f t="shared" si="14"/>
        <v>-1529713689</v>
      </c>
      <c r="N110">
        <v>10</v>
      </c>
      <c r="O110" s="18">
        <f>SUMIF(Spotify!U:U,Charts!L110,Spotify!Q:Q)/COUNTIF(Spotify!U:U,Charts!L110)</f>
        <v>200859.9</v>
      </c>
      <c r="P110" t="str">
        <f t="shared" si="15"/>
        <v>03:20</v>
      </c>
      <c r="Q110" s="18">
        <f t="shared" si="17"/>
        <v>641941</v>
      </c>
      <c r="R110" s="8" t="str">
        <f t="shared" si="16"/>
        <v>10:41</v>
      </c>
      <c r="T110" s="7" t="s">
        <v>17874</v>
      </c>
      <c r="U110">
        <f>COUNTIFS(Spotify!$AA:$AA,Charts!$U$1,Spotify!$U:$U,Charts!T110)</f>
        <v>0</v>
      </c>
      <c r="V110">
        <f>COUNTIFS(Spotify!$AA:$AA,Charts!$V$1,Spotify!$U:$U,Charts!T110)</f>
        <v>1</v>
      </c>
      <c r="W110">
        <f>COUNTIFS(Spotify!$AA:$AA,Charts!$W$1,Spotify!$U:$U,Charts!T110)</f>
        <v>0</v>
      </c>
      <c r="X110">
        <f>COUNTIFS(Spotify!$AA:$AA,Charts!$X$1,Spotify!$U:$U,Charts!T110)</f>
        <v>0</v>
      </c>
      <c r="Y110">
        <f>COUNTIFS(Spotify!$AA:$AA,Charts!$Y$1,Spotify!$U:$U,Charts!T110)</f>
        <v>0</v>
      </c>
      <c r="Z110">
        <f>COUNTIFS(Spotify!$AA:$AA,Charts!$Z$1,Spotify!$U:$U,Charts!T110)</f>
        <v>0</v>
      </c>
      <c r="AA110">
        <f>COUNTIFS(Spotify!$AA:$AA,Charts!$AA$1,Spotify!$U:$U,Charts!T110)</f>
        <v>0</v>
      </c>
      <c r="AB110">
        <f>COUNTIFS(Spotify!$AA:$AA,Charts!$AB$1,Spotify!$U:$U,Charts!T110)</f>
        <v>0</v>
      </c>
      <c r="AC110">
        <f>COUNTIFS(Spotify!$AA:$AA,Charts!$AC$1,Spotify!$U:$U,Charts!T110)</f>
        <v>0</v>
      </c>
      <c r="AD110">
        <f>COUNTIFS(Spotify!$AA:$AA,Charts!$AD$1,Spotify!$U:$U,Charts!T110)</f>
        <v>0</v>
      </c>
      <c r="AE110">
        <f>COUNTIFS(Spotify!$AA:$AA,Charts!$AE$1,Spotify!$U:$U,Charts!T110)</f>
        <v>0</v>
      </c>
      <c r="AF110" s="8">
        <f>COUNTIFS(Spotify!$AA:$AA,Charts!$AF$1,Spotify!$U:$U,Charts!T110)</f>
        <v>0</v>
      </c>
      <c r="AH110" s="7" t="s">
        <v>17874</v>
      </c>
      <c r="AI110">
        <f>SUMIFS(Spotify!O:O,Spotify!U:U,Charts!AH110)/COUNTIFS(Spotify!U:U,Charts!AH110)</f>
        <v>-2088</v>
      </c>
      <c r="AJ110" s="18">
        <f>SUMIF(Spotify!U:U,Charts!AH110,Spotify!P:P)/COUNTIF(Spotify!U:U,Charts!AH110)</f>
        <v>180003</v>
      </c>
      <c r="AK110" s="18">
        <f>SUMIF(Spotify!U:U,Charts!AH110,Spotify!R:R)/COUNTIF(Spotify!U:U,Charts!AH110)</f>
        <v>9</v>
      </c>
      <c r="AL110" s="18">
        <f>SUMIF(Spotify!U:U,Charts!AH110,Spotify!J:J)/COUNTIF(Spotify!U:U,Charts!AH110)</f>
        <v>825</v>
      </c>
      <c r="AM110" s="18">
        <f>SUMIF(Spotify!U:U,Charts!AH110,Spotify!H:H)/COUNTIF(Spotify!U:U,Charts!AH110)</f>
        <v>769</v>
      </c>
      <c r="AN110" s="28">
        <f>SUMIF(Spotify!U:U,Charts!AH110,Spotify!I:I)/COUNTIF(Spotify!U:U,Charts!AH110)</f>
        <v>812</v>
      </c>
    </row>
    <row r="111" spans="1:40" x14ac:dyDescent="0.25">
      <c r="A111" s="3" t="s">
        <v>7427</v>
      </c>
      <c r="B111" s="1">
        <v>136913269</v>
      </c>
      <c r="C111" s="1">
        <v>1</v>
      </c>
      <c r="D111" s="1"/>
      <c r="E111" s="3" t="s">
        <v>9926</v>
      </c>
      <c r="F111" s="1">
        <v>43457282</v>
      </c>
      <c r="H111" s="7" t="s">
        <v>1674</v>
      </c>
      <c r="I111" s="1">
        <v>1490385608</v>
      </c>
      <c r="J111" s="8">
        <v>3</v>
      </c>
      <c r="L111" s="7" t="s">
        <v>1674</v>
      </c>
      <c r="M111" s="1">
        <f t="shared" si="14"/>
        <v>-1490385608</v>
      </c>
      <c r="N111">
        <v>3</v>
      </c>
      <c r="O111" s="18">
        <f>SUMIF(Spotify!U:U,Charts!L111,Spotify!Q:Q)/COUNTIF(Spotify!U:U,Charts!L111)</f>
        <v>176942.33333333334</v>
      </c>
      <c r="P111" t="str">
        <f t="shared" si="15"/>
        <v>02:56</v>
      </c>
      <c r="Q111" s="18">
        <f t="shared" si="17"/>
        <v>641941</v>
      </c>
      <c r="R111" s="8" t="str">
        <f t="shared" si="16"/>
        <v>10:41</v>
      </c>
      <c r="T111" s="7" t="s">
        <v>7427</v>
      </c>
      <c r="U111">
        <f>COUNTIFS(Spotify!$AA:$AA,Charts!$U$1,Spotify!$U:$U,Charts!T111)</f>
        <v>0</v>
      </c>
      <c r="V111">
        <f>COUNTIFS(Spotify!$AA:$AA,Charts!$V$1,Spotify!$U:$U,Charts!T111)</f>
        <v>0</v>
      </c>
      <c r="W111">
        <f>COUNTIFS(Spotify!$AA:$AA,Charts!$W$1,Spotify!$U:$U,Charts!T111)</f>
        <v>1</v>
      </c>
      <c r="X111">
        <f>COUNTIFS(Spotify!$AA:$AA,Charts!$X$1,Spotify!$U:$U,Charts!T111)</f>
        <v>0</v>
      </c>
      <c r="Y111">
        <f>COUNTIFS(Spotify!$AA:$AA,Charts!$Y$1,Spotify!$U:$U,Charts!T111)</f>
        <v>0</v>
      </c>
      <c r="Z111">
        <f>COUNTIFS(Spotify!$AA:$AA,Charts!$Z$1,Spotify!$U:$U,Charts!T111)</f>
        <v>0</v>
      </c>
      <c r="AA111">
        <f>COUNTIFS(Spotify!$AA:$AA,Charts!$AA$1,Spotify!$U:$U,Charts!T111)</f>
        <v>0</v>
      </c>
      <c r="AB111">
        <f>COUNTIFS(Spotify!$AA:$AA,Charts!$AB$1,Spotify!$U:$U,Charts!T111)</f>
        <v>0</v>
      </c>
      <c r="AC111">
        <f>COUNTIFS(Spotify!$AA:$AA,Charts!$AC$1,Spotify!$U:$U,Charts!T111)</f>
        <v>0</v>
      </c>
      <c r="AD111">
        <f>COUNTIFS(Spotify!$AA:$AA,Charts!$AD$1,Spotify!$U:$U,Charts!T111)</f>
        <v>0</v>
      </c>
      <c r="AE111">
        <f>COUNTIFS(Spotify!$AA:$AA,Charts!$AE$1,Spotify!$U:$U,Charts!T111)</f>
        <v>0</v>
      </c>
      <c r="AF111" s="8">
        <f>COUNTIFS(Spotify!$AA:$AA,Charts!$AF$1,Spotify!$U:$U,Charts!T111)</f>
        <v>0</v>
      </c>
      <c r="AH111" s="7" t="s">
        <v>7427</v>
      </c>
      <c r="AI111">
        <f>SUMIFS(Spotify!O:O,Spotify!U:U,Charts!AH111)/COUNTIFS(Spotify!U:U,Charts!AH111)</f>
        <v>-5497</v>
      </c>
      <c r="AJ111" s="18">
        <f>SUMIF(Spotify!U:U,Charts!AH111,Spotify!P:P)/COUNTIF(Spotify!U:U,Charts!AH111)</f>
        <v>74988</v>
      </c>
      <c r="AK111" s="18">
        <f>SUMIF(Spotify!U:U,Charts!AH111,Spotify!R:R)/COUNTIF(Spotify!U:U,Charts!AH111)</f>
        <v>26</v>
      </c>
      <c r="AL111" s="18">
        <f>SUMIF(Spotify!U:U,Charts!AH111,Spotify!J:J)/COUNTIF(Spotify!U:U,Charts!AH111)</f>
        <v>42</v>
      </c>
      <c r="AM111" s="18">
        <f>SUMIF(Spotify!U:U,Charts!AH111,Spotify!H:H)/COUNTIF(Spotify!U:U,Charts!AH111)</f>
        <v>52</v>
      </c>
      <c r="AN111" s="28">
        <f>SUMIF(Spotify!U:U,Charts!AH111,Spotify!I:I)/COUNTIF(Spotify!U:U,Charts!AH111)</f>
        <v>903</v>
      </c>
    </row>
    <row r="112" spans="1:40" x14ac:dyDescent="0.25">
      <c r="A112" s="3" t="s">
        <v>17875</v>
      </c>
      <c r="B112" s="1">
        <v>38247111</v>
      </c>
      <c r="C112" s="1">
        <v>1</v>
      </c>
      <c r="D112" s="1"/>
      <c r="E112" s="3" t="s">
        <v>3705</v>
      </c>
      <c r="F112" s="1">
        <v>301092834</v>
      </c>
      <c r="H112" s="7" t="s">
        <v>3497</v>
      </c>
      <c r="I112" s="1">
        <v>1485813405</v>
      </c>
      <c r="J112" s="8">
        <v>7</v>
      </c>
      <c r="L112" s="7" t="s">
        <v>3497</v>
      </c>
      <c r="M112" s="1">
        <f t="shared" si="14"/>
        <v>-1485813405</v>
      </c>
      <c r="N112">
        <v>7</v>
      </c>
      <c r="O112" s="18">
        <f>SUMIF(Spotify!U:U,Charts!L112,Spotify!Q:Q)/COUNTIF(Spotify!U:U,Charts!L112)</f>
        <v>240169.57142857142</v>
      </c>
      <c r="P112" t="str">
        <f t="shared" si="15"/>
        <v>04:00</v>
      </c>
      <c r="Q112" s="18">
        <f t="shared" si="17"/>
        <v>641941</v>
      </c>
      <c r="R112" s="8" t="str">
        <f t="shared" si="16"/>
        <v>10:41</v>
      </c>
      <c r="T112" s="7" t="s">
        <v>17875</v>
      </c>
      <c r="U112">
        <f>COUNTIFS(Spotify!$AA:$AA,Charts!$U$1,Spotify!$U:$U,Charts!T112)</f>
        <v>0</v>
      </c>
      <c r="V112">
        <f>COUNTIFS(Spotify!$AA:$AA,Charts!$V$1,Spotify!$U:$U,Charts!T112)</f>
        <v>1</v>
      </c>
      <c r="W112">
        <f>COUNTIFS(Spotify!$AA:$AA,Charts!$W$1,Spotify!$U:$U,Charts!T112)</f>
        <v>0</v>
      </c>
      <c r="X112">
        <f>COUNTIFS(Spotify!$AA:$AA,Charts!$X$1,Spotify!$U:$U,Charts!T112)</f>
        <v>0</v>
      </c>
      <c r="Y112">
        <f>COUNTIFS(Spotify!$AA:$AA,Charts!$Y$1,Spotify!$U:$U,Charts!T112)</f>
        <v>0</v>
      </c>
      <c r="Z112">
        <f>COUNTIFS(Spotify!$AA:$AA,Charts!$Z$1,Spotify!$U:$U,Charts!T112)</f>
        <v>0</v>
      </c>
      <c r="AA112">
        <f>COUNTIFS(Spotify!$AA:$AA,Charts!$AA$1,Spotify!$U:$U,Charts!T112)</f>
        <v>0</v>
      </c>
      <c r="AB112">
        <f>COUNTIFS(Spotify!$AA:$AA,Charts!$AB$1,Spotify!$U:$U,Charts!T112)</f>
        <v>0</v>
      </c>
      <c r="AC112">
        <f>COUNTIFS(Spotify!$AA:$AA,Charts!$AC$1,Spotify!$U:$U,Charts!T112)</f>
        <v>0</v>
      </c>
      <c r="AD112">
        <f>COUNTIFS(Spotify!$AA:$AA,Charts!$AD$1,Spotify!$U:$U,Charts!T112)</f>
        <v>0</v>
      </c>
      <c r="AE112">
        <f>COUNTIFS(Spotify!$AA:$AA,Charts!$AE$1,Spotify!$U:$U,Charts!T112)</f>
        <v>0</v>
      </c>
      <c r="AF112" s="8">
        <f>COUNTIFS(Spotify!$AA:$AA,Charts!$AF$1,Spotify!$U:$U,Charts!T112)</f>
        <v>0</v>
      </c>
      <c r="AH112" s="7" t="s">
        <v>17875</v>
      </c>
      <c r="AI112">
        <f>SUMIFS(Spotify!O:O,Spotify!U:U,Charts!AH112)/COUNTIFS(Spotify!U:U,Charts!AH112)</f>
        <v>-3928</v>
      </c>
      <c r="AJ112" s="18">
        <f>SUMIF(Spotify!U:U,Charts!AH112,Spotify!P:P)/COUNTIF(Spotify!U:U,Charts!AH112)</f>
        <v>113021</v>
      </c>
      <c r="AK112" s="18">
        <f>SUMIF(Spotify!U:U,Charts!AH112,Spotify!R:R)/COUNTIF(Spotify!U:U,Charts!AH112)</f>
        <v>8</v>
      </c>
      <c r="AL112" s="18">
        <f>SUMIF(Spotify!U:U,Charts!AH112,Spotify!J:J)/COUNTIF(Spotify!U:U,Charts!AH112)</f>
        <v>885</v>
      </c>
      <c r="AM112" s="18">
        <f>SUMIF(Spotify!U:U,Charts!AH112,Spotify!H:H)/COUNTIF(Spotify!U:U,Charts!AH112)</f>
        <v>671</v>
      </c>
      <c r="AN112" s="28">
        <f>SUMIF(Spotify!U:U,Charts!AH112,Spotify!I:I)/COUNTIF(Spotify!U:U,Charts!AH112)</f>
        <v>834</v>
      </c>
    </row>
    <row r="113" spans="1:40" x14ac:dyDescent="0.25">
      <c r="A113" s="3" t="s">
        <v>5492</v>
      </c>
      <c r="B113" s="1">
        <v>6935400</v>
      </c>
      <c r="C113" s="1">
        <v>1</v>
      </c>
      <c r="D113" s="1"/>
      <c r="E113" s="3" t="s">
        <v>3926</v>
      </c>
      <c r="F113" s="1">
        <v>897170669</v>
      </c>
      <c r="H113" s="7" t="s">
        <v>982</v>
      </c>
      <c r="I113" s="1">
        <v>1476449471</v>
      </c>
      <c r="J113" s="8">
        <v>27</v>
      </c>
      <c r="L113" s="7" t="s">
        <v>982</v>
      </c>
      <c r="M113" s="1">
        <f t="shared" si="14"/>
        <v>-1476449471</v>
      </c>
      <c r="N113">
        <v>27</v>
      </c>
      <c r="O113" s="18">
        <f>SUMIF(Spotify!U:U,Charts!L113,Spotify!Q:Q)/COUNTIF(Spotify!U:U,Charts!L113)</f>
        <v>180495.33333333334</v>
      </c>
      <c r="P113" t="str">
        <f t="shared" si="15"/>
        <v>03:00</v>
      </c>
      <c r="Q113" s="18">
        <f t="shared" si="17"/>
        <v>641941</v>
      </c>
      <c r="R113" s="8" t="str">
        <f t="shared" si="16"/>
        <v>10:41</v>
      </c>
      <c r="T113" s="7" t="s">
        <v>5492</v>
      </c>
      <c r="U113">
        <f>COUNTIFS(Spotify!$AA:$AA,Charts!$U$1,Spotify!$U:$U,Charts!T113)</f>
        <v>0</v>
      </c>
      <c r="V113">
        <f>COUNTIFS(Spotify!$AA:$AA,Charts!$V$1,Spotify!$U:$U,Charts!T113)</f>
        <v>0</v>
      </c>
      <c r="W113">
        <f>COUNTIFS(Spotify!$AA:$AA,Charts!$W$1,Spotify!$U:$U,Charts!T113)</f>
        <v>1</v>
      </c>
      <c r="X113">
        <f>COUNTIFS(Spotify!$AA:$AA,Charts!$X$1,Spotify!$U:$U,Charts!T113)</f>
        <v>0</v>
      </c>
      <c r="Y113">
        <f>COUNTIFS(Spotify!$AA:$AA,Charts!$Y$1,Spotify!$U:$U,Charts!T113)</f>
        <v>0</v>
      </c>
      <c r="Z113">
        <f>COUNTIFS(Spotify!$AA:$AA,Charts!$Z$1,Spotify!$U:$U,Charts!T113)</f>
        <v>0</v>
      </c>
      <c r="AA113">
        <f>COUNTIFS(Spotify!$AA:$AA,Charts!$AA$1,Spotify!$U:$U,Charts!T113)</f>
        <v>0</v>
      </c>
      <c r="AB113">
        <f>COUNTIFS(Spotify!$AA:$AA,Charts!$AB$1,Spotify!$U:$U,Charts!T113)</f>
        <v>0</v>
      </c>
      <c r="AC113">
        <f>COUNTIFS(Spotify!$AA:$AA,Charts!$AC$1,Spotify!$U:$U,Charts!T113)</f>
        <v>0</v>
      </c>
      <c r="AD113">
        <f>COUNTIFS(Spotify!$AA:$AA,Charts!$AD$1,Spotify!$U:$U,Charts!T113)</f>
        <v>0</v>
      </c>
      <c r="AE113">
        <f>COUNTIFS(Spotify!$AA:$AA,Charts!$AE$1,Spotify!$U:$U,Charts!T113)</f>
        <v>0</v>
      </c>
      <c r="AF113" s="8">
        <f>COUNTIFS(Spotify!$AA:$AA,Charts!$AF$1,Spotify!$U:$U,Charts!T113)</f>
        <v>0</v>
      </c>
      <c r="AH113" s="7" t="s">
        <v>5492</v>
      </c>
      <c r="AI113">
        <f>SUMIFS(Spotify!O:O,Spotify!U:U,Charts!AH113)/COUNTIFS(Spotify!U:U,Charts!AH113)</f>
        <v>-8665</v>
      </c>
      <c r="AJ113" s="18">
        <f>SUMIF(Spotify!U:U,Charts!AH113,Spotify!P:P)/COUNTIF(Spotify!U:U,Charts!AH113)</f>
        <v>135379</v>
      </c>
      <c r="AK113" s="18">
        <f>SUMIF(Spotify!U:U,Charts!AH113,Spotify!R:R)/COUNTIF(Spotify!U:U,Charts!AH113)</f>
        <v>1</v>
      </c>
      <c r="AL113" s="18">
        <f>SUMIF(Spotify!U:U,Charts!AH113,Spotify!J:J)/COUNTIF(Spotify!U:U,Charts!AH113)</f>
        <v>631</v>
      </c>
      <c r="AM113" s="18">
        <f>SUMIF(Spotify!U:U,Charts!AH113,Spotify!H:H)/COUNTIF(Spotify!U:U,Charts!AH113)</f>
        <v>447</v>
      </c>
      <c r="AN113" s="28">
        <f>SUMIF(Spotify!U:U,Charts!AH113,Spotify!I:I)/COUNTIF(Spotify!U:U,Charts!AH113)</f>
        <v>337</v>
      </c>
    </row>
    <row r="114" spans="1:40" x14ac:dyDescent="0.25">
      <c r="A114" s="3" t="s">
        <v>17876</v>
      </c>
      <c r="B114" s="1">
        <v>5454994</v>
      </c>
      <c r="C114" s="1">
        <v>1</v>
      </c>
      <c r="D114" s="1"/>
      <c r="E114" s="3" t="s">
        <v>3931</v>
      </c>
      <c r="F114" s="1">
        <v>392580883</v>
      </c>
      <c r="H114" s="7" t="s">
        <v>2527</v>
      </c>
      <c r="I114" s="1">
        <v>1470199572</v>
      </c>
      <c r="J114" s="8">
        <v>10</v>
      </c>
      <c r="L114" s="7" t="s">
        <v>2527</v>
      </c>
      <c r="M114" s="1">
        <f t="shared" si="14"/>
        <v>-1470199572</v>
      </c>
      <c r="N114">
        <v>10</v>
      </c>
      <c r="O114" s="18">
        <f>SUMIF(Spotify!U:U,Charts!L114,Spotify!Q:Q)/COUNTIF(Spotify!U:U,Charts!L114)</f>
        <v>188804.8</v>
      </c>
      <c r="P114" t="str">
        <f t="shared" si="15"/>
        <v>03:08</v>
      </c>
      <c r="Q114" s="18">
        <f t="shared" si="17"/>
        <v>641941</v>
      </c>
      <c r="R114" s="8" t="str">
        <f t="shared" si="16"/>
        <v>10:41</v>
      </c>
      <c r="T114" s="7" t="s">
        <v>17876</v>
      </c>
      <c r="U114">
        <f>COUNTIFS(Spotify!$AA:$AA,Charts!$U$1,Spotify!$U:$U,Charts!T114)</f>
        <v>0</v>
      </c>
      <c r="V114">
        <f>COUNTIFS(Spotify!$AA:$AA,Charts!$V$1,Spotify!$U:$U,Charts!T114)</f>
        <v>0</v>
      </c>
      <c r="W114">
        <f>COUNTIFS(Spotify!$AA:$AA,Charts!$W$1,Spotify!$U:$U,Charts!T114)</f>
        <v>0</v>
      </c>
      <c r="X114">
        <f>COUNTIFS(Spotify!$AA:$AA,Charts!$X$1,Spotify!$U:$U,Charts!T114)</f>
        <v>0</v>
      </c>
      <c r="Y114">
        <f>COUNTIFS(Spotify!$AA:$AA,Charts!$Y$1,Spotify!$U:$U,Charts!T114)</f>
        <v>0</v>
      </c>
      <c r="Z114">
        <f>COUNTIFS(Spotify!$AA:$AA,Charts!$Z$1,Spotify!$U:$U,Charts!T114)</f>
        <v>0</v>
      </c>
      <c r="AA114">
        <f>COUNTIFS(Spotify!$AA:$AA,Charts!$AA$1,Spotify!$U:$U,Charts!T114)</f>
        <v>0</v>
      </c>
      <c r="AB114">
        <f>COUNTIFS(Spotify!$AA:$AA,Charts!$AB$1,Spotify!$U:$U,Charts!T114)</f>
        <v>0</v>
      </c>
      <c r="AC114">
        <f>COUNTIFS(Spotify!$AA:$AA,Charts!$AC$1,Spotify!$U:$U,Charts!T114)</f>
        <v>1</v>
      </c>
      <c r="AD114">
        <f>COUNTIFS(Spotify!$AA:$AA,Charts!$AD$1,Spotify!$U:$U,Charts!T114)</f>
        <v>0</v>
      </c>
      <c r="AE114">
        <f>COUNTIFS(Spotify!$AA:$AA,Charts!$AE$1,Spotify!$U:$U,Charts!T114)</f>
        <v>0</v>
      </c>
      <c r="AF114" s="8">
        <f>COUNTIFS(Spotify!$AA:$AA,Charts!$AF$1,Spotify!$U:$U,Charts!T114)</f>
        <v>0</v>
      </c>
      <c r="AH114" s="7" t="s">
        <v>17876</v>
      </c>
      <c r="AI114">
        <f>SUMIFS(Spotify!O:O,Spotify!U:U,Charts!AH114)/COUNTIFS(Spotify!U:U,Charts!AH114)</f>
        <v>-6139</v>
      </c>
      <c r="AJ114" s="18">
        <f>SUMIF(Spotify!U:U,Charts!AH114,Spotify!P:P)/COUNTIF(Spotify!U:U,Charts!AH114)</f>
        <v>128012</v>
      </c>
      <c r="AK114" s="18">
        <f>SUMIF(Spotify!U:U,Charts!AH114,Spotify!R:R)/COUNTIF(Spotify!U:U,Charts!AH114)</f>
        <v>1</v>
      </c>
      <c r="AL114" s="18">
        <f>SUMIF(Spotify!U:U,Charts!AH114,Spotify!J:J)/COUNTIF(Spotify!U:U,Charts!AH114)</f>
        <v>524</v>
      </c>
      <c r="AM114" s="18">
        <f>SUMIF(Spotify!U:U,Charts!AH114,Spotify!H:H)/COUNTIF(Spotify!U:U,Charts!AH114)</f>
        <v>784</v>
      </c>
      <c r="AN114" s="28">
        <f>SUMIF(Spotify!U:U,Charts!AH114,Spotify!I:I)/COUNTIF(Spotify!U:U,Charts!AH114)</f>
        <v>474</v>
      </c>
    </row>
    <row r="115" spans="1:40" x14ac:dyDescent="0.25">
      <c r="A115" s="3" t="s">
        <v>11904</v>
      </c>
      <c r="B115" s="1">
        <v>57410396</v>
      </c>
      <c r="C115" s="1">
        <v>3</v>
      </c>
      <c r="D115" s="1"/>
      <c r="E115" s="3" t="s">
        <v>15291</v>
      </c>
      <c r="F115" s="1">
        <v>10592239</v>
      </c>
      <c r="H115" s="7" t="s">
        <v>293</v>
      </c>
      <c r="I115" s="1">
        <v>1457047888</v>
      </c>
      <c r="J115" s="8">
        <v>34</v>
      </c>
      <c r="L115" s="7" t="s">
        <v>293</v>
      </c>
      <c r="M115" s="1">
        <f t="shared" si="14"/>
        <v>-1457047888</v>
      </c>
      <c r="N115">
        <v>34</v>
      </c>
      <c r="O115" s="18">
        <f>SUMIF(Spotify!U:U,Charts!L115,Spotify!Q:Q)/COUNTIF(Spotify!U:U,Charts!L115)</f>
        <v>264087.5294117647</v>
      </c>
      <c r="P115" t="str">
        <f t="shared" si="15"/>
        <v>04:24</v>
      </c>
      <c r="Q115" s="18">
        <f t="shared" si="17"/>
        <v>641941</v>
      </c>
      <c r="R115" s="8" t="str">
        <f t="shared" si="16"/>
        <v>10:41</v>
      </c>
      <c r="T115" s="7" t="s">
        <v>11904</v>
      </c>
      <c r="U115">
        <f>COUNTIFS(Spotify!$AA:$AA,Charts!$U$1,Spotify!$U:$U,Charts!T115)</f>
        <v>0</v>
      </c>
      <c r="V115">
        <f>COUNTIFS(Spotify!$AA:$AA,Charts!$V$1,Spotify!$U:$U,Charts!T115)</f>
        <v>0</v>
      </c>
      <c r="W115">
        <f>COUNTIFS(Spotify!$AA:$AA,Charts!$W$1,Spotify!$U:$U,Charts!T115)</f>
        <v>1</v>
      </c>
      <c r="X115">
        <f>COUNTIFS(Spotify!$AA:$AA,Charts!$X$1,Spotify!$U:$U,Charts!T115)</f>
        <v>0</v>
      </c>
      <c r="Y115">
        <f>COUNTIFS(Spotify!$AA:$AA,Charts!$Y$1,Spotify!$U:$U,Charts!T115)</f>
        <v>0</v>
      </c>
      <c r="Z115">
        <f>COUNTIFS(Spotify!$AA:$AA,Charts!$Z$1,Spotify!$U:$U,Charts!T115)</f>
        <v>1</v>
      </c>
      <c r="AA115">
        <f>COUNTIFS(Spotify!$AA:$AA,Charts!$AA$1,Spotify!$U:$U,Charts!T115)</f>
        <v>0</v>
      </c>
      <c r="AB115">
        <f>COUNTIFS(Spotify!$AA:$AA,Charts!$AB$1,Spotify!$U:$U,Charts!T115)</f>
        <v>0</v>
      </c>
      <c r="AC115">
        <f>COUNTIFS(Spotify!$AA:$AA,Charts!$AC$1,Spotify!$U:$U,Charts!T115)</f>
        <v>0</v>
      </c>
      <c r="AD115">
        <f>COUNTIFS(Spotify!$AA:$AA,Charts!$AD$1,Spotify!$U:$U,Charts!T115)</f>
        <v>0</v>
      </c>
      <c r="AE115">
        <f>COUNTIFS(Spotify!$AA:$AA,Charts!$AE$1,Spotify!$U:$U,Charts!T115)</f>
        <v>0</v>
      </c>
      <c r="AF115" s="8">
        <f>COUNTIFS(Spotify!$AA:$AA,Charts!$AF$1,Spotify!$U:$U,Charts!T115)</f>
        <v>1</v>
      </c>
      <c r="AH115" s="7" t="s">
        <v>11904</v>
      </c>
      <c r="AI115">
        <f>SUMIFS(Spotify!O:O,Spotify!U:U,Charts!AH115)/COUNTIFS(Spotify!U:U,Charts!AH115)</f>
        <v>-5652.333333333333</v>
      </c>
      <c r="AJ115" s="18">
        <f>SUMIF(Spotify!U:U,Charts!AH115,Spotify!P:P)/COUNTIF(Spotify!U:U,Charts!AH115)</f>
        <v>120304.66666666667</v>
      </c>
      <c r="AK115" s="18">
        <f>SUMIF(Spotify!U:U,Charts!AH115,Spotify!R:R)/COUNTIF(Spotify!U:U,Charts!AH115)</f>
        <v>4</v>
      </c>
      <c r="AL115" s="18">
        <f>SUMIF(Spotify!U:U,Charts!AH115,Spotify!J:J)/COUNTIF(Spotify!U:U,Charts!AH115)</f>
        <v>508.33333333333331</v>
      </c>
      <c r="AM115" s="18">
        <f>SUMIF(Spotify!U:U,Charts!AH115,Spotify!H:H)/COUNTIF(Spotify!U:U,Charts!AH115)</f>
        <v>828.33333333333337</v>
      </c>
      <c r="AN115" s="28">
        <f>SUMIF(Spotify!U:U,Charts!AH115,Spotify!I:I)/COUNTIF(Spotify!U:U,Charts!AH115)</f>
        <v>557</v>
      </c>
    </row>
    <row r="116" spans="1:40" x14ac:dyDescent="0.25">
      <c r="A116" s="3" t="s">
        <v>1611</v>
      </c>
      <c r="B116" s="1">
        <v>1235509546</v>
      </c>
      <c r="C116" s="1">
        <v>14</v>
      </c>
      <c r="D116" s="1"/>
      <c r="E116" s="3" t="s">
        <v>264</v>
      </c>
      <c r="F116" s="1">
        <v>3542982214</v>
      </c>
      <c r="H116" s="7" t="s">
        <v>1131</v>
      </c>
      <c r="I116" s="1">
        <v>1456749832</v>
      </c>
      <c r="J116" s="8">
        <v>11</v>
      </c>
      <c r="L116" s="7" t="s">
        <v>1131</v>
      </c>
      <c r="M116" s="1">
        <f t="shared" si="14"/>
        <v>-1456749832</v>
      </c>
      <c r="N116">
        <v>11</v>
      </c>
      <c r="O116" s="18">
        <f>SUMIF(Spotify!U:U,Charts!L116,Spotify!Q:Q)/COUNTIF(Spotify!U:U,Charts!L116)</f>
        <v>185038.54545454544</v>
      </c>
      <c r="P116" t="str">
        <f t="shared" si="15"/>
        <v>03:05</v>
      </c>
      <c r="Q116" s="18">
        <f t="shared" si="17"/>
        <v>641941</v>
      </c>
      <c r="R116" s="8" t="str">
        <f t="shared" si="16"/>
        <v>10:41</v>
      </c>
      <c r="T116" s="7" t="s">
        <v>1611</v>
      </c>
      <c r="U116">
        <f>COUNTIFS(Spotify!$AA:$AA,Charts!$U$1,Spotify!$U:$U,Charts!T116)</f>
        <v>0</v>
      </c>
      <c r="V116">
        <f>COUNTIFS(Spotify!$AA:$AA,Charts!$V$1,Spotify!$U:$U,Charts!T116)</f>
        <v>2</v>
      </c>
      <c r="W116">
        <f>COUNTIFS(Spotify!$AA:$AA,Charts!$W$1,Spotify!$U:$U,Charts!T116)</f>
        <v>6</v>
      </c>
      <c r="X116">
        <f>COUNTIFS(Spotify!$AA:$AA,Charts!$X$1,Spotify!$U:$U,Charts!T116)</f>
        <v>1</v>
      </c>
      <c r="Y116">
        <f>COUNTIFS(Spotify!$AA:$AA,Charts!$Y$1,Spotify!$U:$U,Charts!T116)</f>
        <v>3</v>
      </c>
      <c r="Z116">
        <f>COUNTIFS(Spotify!$AA:$AA,Charts!$Z$1,Spotify!$U:$U,Charts!T116)</f>
        <v>0</v>
      </c>
      <c r="AA116">
        <f>COUNTIFS(Spotify!$AA:$AA,Charts!$AA$1,Spotify!$U:$U,Charts!T116)</f>
        <v>0</v>
      </c>
      <c r="AB116">
        <f>COUNTIFS(Spotify!$AA:$AA,Charts!$AB$1,Spotify!$U:$U,Charts!T116)</f>
        <v>0</v>
      </c>
      <c r="AC116">
        <f>COUNTIFS(Spotify!$AA:$AA,Charts!$AC$1,Spotify!$U:$U,Charts!T116)</f>
        <v>0</v>
      </c>
      <c r="AD116">
        <f>COUNTIFS(Spotify!$AA:$AA,Charts!$AD$1,Spotify!$U:$U,Charts!T116)</f>
        <v>0</v>
      </c>
      <c r="AE116">
        <f>COUNTIFS(Spotify!$AA:$AA,Charts!$AE$1,Spotify!$U:$U,Charts!T116)</f>
        <v>0</v>
      </c>
      <c r="AF116" s="8">
        <f>COUNTIFS(Spotify!$AA:$AA,Charts!$AF$1,Spotify!$U:$U,Charts!T116)</f>
        <v>2</v>
      </c>
      <c r="AH116" s="7" t="s">
        <v>1611</v>
      </c>
      <c r="AI116">
        <f>SUMIFS(Spotify!O:O,Spotify!U:U,Charts!AH116)/COUNTIFS(Spotify!U:U,Charts!AH116)</f>
        <v>-5040.0714285714284</v>
      </c>
      <c r="AJ116" s="18">
        <f>SUMIF(Spotify!U:U,Charts!AH116,Spotify!P:P)/COUNTIF(Spotify!U:U,Charts!AH116)</f>
        <v>108711.71428571429</v>
      </c>
      <c r="AK116" s="18">
        <f>SUMIF(Spotify!U:U,Charts!AH116,Spotify!R:R)/COUNTIF(Spotify!U:U,Charts!AH116)</f>
        <v>15.214285714285714</v>
      </c>
      <c r="AL116" s="18">
        <f>SUMIF(Spotify!U:U,Charts!AH116,Spotify!J:J)/COUNTIF(Spotify!U:U,Charts!AH116)</f>
        <v>515.5</v>
      </c>
      <c r="AM116" s="18">
        <f>SUMIF(Spotify!U:U,Charts!AH116,Spotify!H:H)/COUNTIF(Spotify!U:U,Charts!AH116)</f>
        <v>684.78571428571433</v>
      </c>
      <c r="AN116" s="28">
        <f>SUMIF(Spotify!U:U,Charts!AH116,Spotify!I:I)/COUNTIF(Spotify!U:U,Charts!AH116)</f>
        <v>674.71428571428567</v>
      </c>
    </row>
    <row r="117" spans="1:40" x14ac:dyDescent="0.25">
      <c r="A117" s="3" t="s">
        <v>5504</v>
      </c>
      <c r="B117" s="1">
        <v>116397095</v>
      </c>
      <c r="C117" s="1">
        <v>2</v>
      </c>
      <c r="D117" s="1"/>
      <c r="E117" s="3" t="s">
        <v>122</v>
      </c>
      <c r="F117" s="1">
        <v>3640611859</v>
      </c>
      <c r="H117" s="7" t="s">
        <v>9666</v>
      </c>
      <c r="I117" s="1">
        <v>1437612762</v>
      </c>
      <c r="J117" s="8">
        <v>9</v>
      </c>
      <c r="L117" s="7" t="s">
        <v>9666</v>
      </c>
      <c r="M117" s="1">
        <f t="shared" si="14"/>
        <v>-1437612762</v>
      </c>
      <c r="N117">
        <v>9</v>
      </c>
      <c r="O117" s="18">
        <f>SUMIF(Spotify!U:U,Charts!L117,Spotify!Q:Q)/COUNTIF(Spotify!U:U,Charts!L117)</f>
        <v>177775.44444444444</v>
      </c>
      <c r="P117" t="str">
        <f t="shared" si="15"/>
        <v>02:57</v>
      </c>
      <c r="Q117" s="18">
        <f t="shared" si="17"/>
        <v>641941</v>
      </c>
      <c r="R117" s="8" t="str">
        <f t="shared" si="16"/>
        <v>10:41</v>
      </c>
      <c r="T117" s="7" t="s">
        <v>5504</v>
      </c>
      <c r="U117">
        <f>COUNTIFS(Spotify!$AA:$AA,Charts!$U$1,Spotify!$U:$U,Charts!T117)</f>
        <v>0</v>
      </c>
      <c r="V117">
        <f>COUNTIFS(Spotify!$AA:$AA,Charts!$V$1,Spotify!$U:$U,Charts!T117)</f>
        <v>0</v>
      </c>
      <c r="W117">
        <f>COUNTIFS(Spotify!$AA:$AA,Charts!$W$1,Spotify!$U:$U,Charts!T117)</f>
        <v>0</v>
      </c>
      <c r="X117">
        <f>COUNTIFS(Spotify!$AA:$AA,Charts!$X$1,Spotify!$U:$U,Charts!T117)</f>
        <v>0</v>
      </c>
      <c r="Y117">
        <f>COUNTIFS(Spotify!$AA:$AA,Charts!$Y$1,Spotify!$U:$U,Charts!T117)</f>
        <v>2</v>
      </c>
      <c r="Z117">
        <f>COUNTIFS(Spotify!$AA:$AA,Charts!$Z$1,Spotify!$U:$U,Charts!T117)</f>
        <v>0</v>
      </c>
      <c r="AA117">
        <f>COUNTIFS(Spotify!$AA:$AA,Charts!$AA$1,Spotify!$U:$U,Charts!T117)</f>
        <v>0</v>
      </c>
      <c r="AB117">
        <f>COUNTIFS(Spotify!$AA:$AA,Charts!$AB$1,Spotify!$U:$U,Charts!T117)</f>
        <v>0</v>
      </c>
      <c r="AC117">
        <f>COUNTIFS(Spotify!$AA:$AA,Charts!$AC$1,Spotify!$U:$U,Charts!T117)</f>
        <v>0</v>
      </c>
      <c r="AD117">
        <f>COUNTIFS(Spotify!$AA:$AA,Charts!$AD$1,Spotify!$U:$U,Charts!T117)</f>
        <v>0</v>
      </c>
      <c r="AE117">
        <f>COUNTIFS(Spotify!$AA:$AA,Charts!$AE$1,Spotify!$U:$U,Charts!T117)</f>
        <v>0</v>
      </c>
      <c r="AF117" s="8">
        <f>COUNTIFS(Spotify!$AA:$AA,Charts!$AF$1,Spotify!$U:$U,Charts!T117)</f>
        <v>0</v>
      </c>
      <c r="AH117" s="7" t="s">
        <v>5504</v>
      </c>
      <c r="AI117">
        <f>SUMIFS(Spotify!O:O,Spotify!U:U,Charts!AH117)/COUNTIFS(Spotify!U:U,Charts!AH117)</f>
        <v>-4704</v>
      </c>
      <c r="AJ117" s="18">
        <f>SUMIF(Spotify!U:U,Charts!AH117,Spotify!P:P)/COUNTIF(Spotify!U:U,Charts!AH117)</f>
        <v>106033.5</v>
      </c>
      <c r="AK117" s="18">
        <f>SUMIF(Spotify!U:U,Charts!AH117,Spotify!R:R)/COUNTIF(Spotify!U:U,Charts!AH117)</f>
        <v>12</v>
      </c>
      <c r="AL117" s="18">
        <f>SUMIF(Spotify!U:U,Charts!AH117,Spotify!J:J)/COUNTIF(Spotify!U:U,Charts!AH117)</f>
        <v>114.5</v>
      </c>
      <c r="AM117" s="18">
        <f>SUMIF(Spotify!U:U,Charts!AH117,Spotify!H:H)/COUNTIF(Spotify!U:U,Charts!AH117)</f>
        <v>815</v>
      </c>
      <c r="AN117" s="28">
        <f>SUMIF(Spotify!U:U,Charts!AH117,Spotify!I:I)/COUNTIF(Spotify!U:U,Charts!AH117)</f>
        <v>848.5</v>
      </c>
    </row>
    <row r="118" spans="1:40" x14ac:dyDescent="0.25">
      <c r="A118" s="3" t="s">
        <v>16937</v>
      </c>
      <c r="B118" s="1">
        <v>28084478</v>
      </c>
      <c r="C118" s="1">
        <v>1</v>
      </c>
      <c r="D118" s="1"/>
      <c r="E118" s="3" t="s">
        <v>9205</v>
      </c>
      <c r="F118" s="1">
        <v>120540598</v>
      </c>
      <c r="H118" s="7" t="s">
        <v>12476</v>
      </c>
      <c r="I118" s="1">
        <v>1413090981</v>
      </c>
      <c r="J118" s="8">
        <v>4</v>
      </c>
      <c r="L118" s="7" t="s">
        <v>12476</v>
      </c>
      <c r="M118" s="1">
        <f t="shared" si="14"/>
        <v>-1413090981</v>
      </c>
      <c r="N118">
        <v>4</v>
      </c>
      <c r="O118" s="18">
        <f>SUMIF(Spotify!U:U,Charts!L118,Spotify!Q:Q)/COUNTIF(Spotify!U:U,Charts!L118)</f>
        <v>204604.75</v>
      </c>
      <c r="P118" t="str">
        <f t="shared" si="15"/>
        <v>03:24</v>
      </c>
      <c r="Q118" s="18">
        <f t="shared" si="17"/>
        <v>641941</v>
      </c>
      <c r="R118" s="8" t="str">
        <f t="shared" si="16"/>
        <v>10:41</v>
      </c>
      <c r="T118" s="7" t="s">
        <v>16937</v>
      </c>
      <c r="U118">
        <f>COUNTIFS(Spotify!$AA:$AA,Charts!$U$1,Spotify!$U:$U,Charts!T118)</f>
        <v>1</v>
      </c>
      <c r="V118">
        <f>COUNTIFS(Spotify!$AA:$AA,Charts!$V$1,Spotify!$U:$U,Charts!T118)</f>
        <v>0</v>
      </c>
      <c r="W118">
        <f>COUNTIFS(Spotify!$AA:$AA,Charts!$W$1,Spotify!$U:$U,Charts!T118)</f>
        <v>0</v>
      </c>
      <c r="X118">
        <f>COUNTIFS(Spotify!$AA:$AA,Charts!$X$1,Spotify!$U:$U,Charts!T118)</f>
        <v>0</v>
      </c>
      <c r="Y118">
        <f>COUNTIFS(Spotify!$AA:$AA,Charts!$Y$1,Spotify!$U:$U,Charts!T118)</f>
        <v>0</v>
      </c>
      <c r="Z118">
        <f>COUNTIFS(Spotify!$AA:$AA,Charts!$Z$1,Spotify!$U:$U,Charts!T118)</f>
        <v>0</v>
      </c>
      <c r="AA118">
        <f>COUNTIFS(Spotify!$AA:$AA,Charts!$AA$1,Spotify!$U:$U,Charts!T118)</f>
        <v>0</v>
      </c>
      <c r="AB118">
        <f>COUNTIFS(Spotify!$AA:$AA,Charts!$AB$1,Spotify!$U:$U,Charts!T118)</f>
        <v>0</v>
      </c>
      <c r="AC118">
        <f>COUNTIFS(Spotify!$AA:$AA,Charts!$AC$1,Spotify!$U:$U,Charts!T118)</f>
        <v>0</v>
      </c>
      <c r="AD118">
        <f>COUNTIFS(Spotify!$AA:$AA,Charts!$AD$1,Spotify!$U:$U,Charts!T118)</f>
        <v>0</v>
      </c>
      <c r="AE118">
        <f>COUNTIFS(Spotify!$AA:$AA,Charts!$AE$1,Spotify!$U:$U,Charts!T118)</f>
        <v>0</v>
      </c>
      <c r="AF118" s="8">
        <f>COUNTIFS(Spotify!$AA:$AA,Charts!$AF$1,Spotify!$U:$U,Charts!T118)</f>
        <v>0</v>
      </c>
      <c r="AH118" s="7" t="s">
        <v>16937</v>
      </c>
      <c r="AI118">
        <f>SUMIFS(Spotify!O:O,Spotify!U:U,Charts!AH118)/COUNTIFS(Spotify!U:U,Charts!AH118)</f>
        <v>-8914</v>
      </c>
      <c r="AJ118" s="18">
        <f>SUMIF(Spotify!U:U,Charts!AH118,Spotify!P:P)/COUNTIF(Spotify!U:U,Charts!AH118)</f>
        <v>136029</v>
      </c>
      <c r="AK118" s="18">
        <f>SUMIF(Spotify!U:U,Charts!AH118,Spotify!R:R)/COUNTIF(Spotify!U:U,Charts!AH118)</f>
        <v>5</v>
      </c>
      <c r="AL118" s="18">
        <f>SUMIF(Spotify!U:U,Charts!AH118,Spotify!J:J)/COUNTIF(Spotify!U:U,Charts!AH118)</f>
        <v>707</v>
      </c>
      <c r="AM118" s="18">
        <f>SUMIF(Spotify!U:U,Charts!AH118,Spotify!H:H)/COUNTIF(Spotify!U:U,Charts!AH118)</f>
        <v>74</v>
      </c>
      <c r="AN118" s="28">
        <f>SUMIF(Spotify!U:U,Charts!AH118,Spotify!I:I)/COUNTIF(Spotify!U:U,Charts!AH118)</f>
        <v>415</v>
      </c>
    </row>
    <row r="119" spans="1:40" x14ac:dyDescent="0.25">
      <c r="A119" s="3" t="s">
        <v>9797</v>
      </c>
      <c r="B119" s="1">
        <v>7914985</v>
      </c>
      <c r="C119" s="1">
        <v>1</v>
      </c>
      <c r="D119" s="1"/>
      <c r="E119" s="3" t="s">
        <v>1340</v>
      </c>
      <c r="F119" s="1">
        <v>131288711</v>
      </c>
      <c r="H119" s="7" t="s">
        <v>18118</v>
      </c>
      <c r="I119" s="1">
        <v>1401779405</v>
      </c>
      <c r="J119" s="8">
        <v>6</v>
      </c>
      <c r="L119" s="7" t="s">
        <v>18118</v>
      </c>
      <c r="M119" s="1">
        <f t="shared" si="14"/>
        <v>-1401779405</v>
      </c>
      <c r="N119">
        <v>6</v>
      </c>
      <c r="O119" s="18">
        <f>SUMIF(Spotify!U:U,Charts!L119,Spotify!Q:Q)/COUNTIF(Spotify!U:U,Charts!L119)</f>
        <v>159378.16666666666</v>
      </c>
      <c r="P119" t="str">
        <f t="shared" si="15"/>
        <v>02:39</v>
      </c>
      <c r="Q119" s="18">
        <f t="shared" si="17"/>
        <v>641941</v>
      </c>
      <c r="R119" s="8" t="str">
        <f t="shared" si="16"/>
        <v>10:41</v>
      </c>
      <c r="T119" s="7" t="s">
        <v>9797</v>
      </c>
      <c r="U119">
        <f>COUNTIFS(Spotify!$AA:$AA,Charts!$U$1,Spotify!$U:$U,Charts!T119)</f>
        <v>0</v>
      </c>
      <c r="V119">
        <f>COUNTIFS(Spotify!$AA:$AA,Charts!$V$1,Spotify!$U:$U,Charts!T119)</f>
        <v>1</v>
      </c>
      <c r="W119">
        <f>COUNTIFS(Spotify!$AA:$AA,Charts!$W$1,Spotify!$U:$U,Charts!T119)</f>
        <v>0</v>
      </c>
      <c r="X119">
        <f>COUNTIFS(Spotify!$AA:$AA,Charts!$X$1,Spotify!$U:$U,Charts!T119)</f>
        <v>0</v>
      </c>
      <c r="Y119">
        <f>COUNTIFS(Spotify!$AA:$AA,Charts!$Y$1,Spotify!$U:$U,Charts!T119)</f>
        <v>0</v>
      </c>
      <c r="Z119">
        <f>COUNTIFS(Spotify!$AA:$AA,Charts!$Z$1,Spotify!$U:$U,Charts!T119)</f>
        <v>0</v>
      </c>
      <c r="AA119">
        <f>COUNTIFS(Spotify!$AA:$AA,Charts!$AA$1,Spotify!$U:$U,Charts!T119)</f>
        <v>0</v>
      </c>
      <c r="AB119">
        <f>COUNTIFS(Spotify!$AA:$AA,Charts!$AB$1,Spotify!$U:$U,Charts!T119)</f>
        <v>0</v>
      </c>
      <c r="AC119">
        <f>COUNTIFS(Spotify!$AA:$AA,Charts!$AC$1,Spotify!$U:$U,Charts!T119)</f>
        <v>0</v>
      </c>
      <c r="AD119">
        <f>COUNTIFS(Spotify!$AA:$AA,Charts!$AD$1,Spotify!$U:$U,Charts!T119)</f>
        <v>0</v>
      </c>
      <c r="AE119">
        <f>COUNTIFS(Spotify!$AA:$AA,Charts!$AE$1,Spotify!$U:$U,Charts!T119)</f>
        <v>0</v>
      </c>
      <c r="AF119" s="8">
        <f>COUNTIFS(Spotify!$AA:$AA,Charts!$AF$1,Spotify!$U:$U,Charts!T119)</f>
        <v>0</v>
      </c>
      <c r="AH119" s="7" t="s">
        <v>9797</v>
      </c>
      <c r="AI119">
        <f>SUMIFS(Spotify!O:O,Spotify!U:U,Charts!AH119)/COUNTIFS(Spotify!U:U,Charts!AH119)</f>
        <v>-10146</v>
      </c>
      <c r="AJ119" s="18">
        <f>SUMIF(Spotify!U:U,Charts!AH119,Spotify!P:P)/COUNTIF(Spotify!U:U,Charts!AH119)</f>
        <v>113946</v>
      </c>
      <c r="AK119" s="18">
        <f>SUMIF(Spotify!U:U,Charts!AH119,Spotify!R:R)/COUNTIF(Spotify!U:U,Charts!AH119)</f>
        <v>1</v>
      </c>
      <c r="AL119" s="18">
        <f>SUMIF(Spotify!U:U,Charts!AH119,Spotify!J:J)/COUNTIF(Spotify!U:U,Charts!AH119)</f>
        <v>282</v>
      </c>
      <c r="AM119" s="18">
        <f>SUMIF(Spotify!U:U,Charts!AH119,Spotify!H:H)/COUNTIF(Spotify!U:U,Charts!AH119)</f>
        <v>62</v>
      </c>
      <c r="AN119" s="28">
        <f>SUMIF(Spotify!U:U,Charts!AH119,Spotify!I:I)/COUNTIF(Spotify!U:U,Charts!AH119)</f>
        <v>409</v>
      </c>
    </row>
    <row r="120" spans="1:40" x14ac:dyDescent="0.25">
      <c r="A120" s="3" t="s">
        <v>16167</v>
      </c>
      <c r="B120" s="1">
        <v>55400598</v>
      </c>
      <c r="C120" s="1">
        <v>1</v>
      </c>
      <c r="D120" s="1"/>
      <c r="E120" s="3" t="s">
        <v>10975</v>
      </c>
      <c r="F120" s="1">
        <v>4227364</v>
      </c>
      <c r="H120" s="7" t="s">
        <v>18193</v>
      </c>
      <c r="I120" s="1">
        <v>1401362181</v>
      </c>
      <c r="J120" s="8">
        <v>4</v>
      </c>
      <c r="L120" s="7" t="s">
        <v>18193</v>
      </c>
      <c r="M120" s="1">
        <f t="shared" si="14"/>
        <v>-1401362181</v>
      </c>
      <c r="N120">
        <v>4</v>
      </c>
      <c r="O120" s="18">
        <f>SUMIF(Spotify!U:U,Charts!L120,Spotify!Q:Q)/COUNTIF(Spotify!U:U,Charts!L120)</f>
        <v>176698.25</v>
      </c>
      <c r="P120" t="str">
        <f t="shared" si="15"/>
        <v>02:56</v>
      </c>
      <c r="Q120" s="18">
        <f t="shared" si="17"/>
        <v>641941</v>
      </c>
      <c r="R120" s="8" t="str">
        <f t="shared" si="16"/>
        <v>10:41</v>
      </c>
      <c r="T120" s="7" t="s">
        <v>16167</v>
      </c>
      <c r="U120">
        <f>COUNTIFS(Spotify!$AA:$AA,Charts!$U$1,Spotify!$U:$U,Charts!T120)</f>
        <v>0</v>
      </c>
      <c r="V120">
        <f>COUNTIFS(Spotify!$AA:$AA,Charts!$V$1,Spotify!$U:$U,Charts!T120)</f>
        <v>0</v>
      </c>
      <c r="W120">
        <f>COUNTIFS(Spotify!$AA:$AA,Charts!$W$1,Spotify!$U:$U,Charts!T120)</f>
        <v>0</v>
      </c>
      <c r="X120">
        <f>COUNTIFS(Spotify!$AA:$AA,Charts!$X$1,Spotify!$U:$U,Charts!T120)</f>
        <v>0</v>
      </c>
      <c r="Y120">
        <f>COUNTIFS(Spotify!$AA:$AA,Charts!$Y$1,Spotify!$U:$U,Charts!T120)</f>
        <v>1</v>
      </c>
      <c r="Z120">
        <f>COUNTIFS(Spotify!$AA:$AA,Charts!$Z$1,Spotify!$U:$U,Charts!T120)</f>
        <v>0</v>
      </c>
      <c r="AA120">
        <f>COUNTIFS(Spotify!$AA:$AA,Charts!$AA$1,Spotify!$U:$U,Charts!T120)</f>
        <v>0</v>
      </c>
      <c r="AB120">
        <f>COUNTIFS(Spotify!$AA:$AA,Charts!$AB$1,Spotify!$U:$U,Charts!T120)</f>
        <v>0</v>
      </c>
      <c r="AC120">
        <f>COUNTIFS(Spotify!$AA:$AA,Charts!$AC$1,Spotify!$U:$U,Charts!T120)</f>
        <v>0</v>
      </c>
      <c r="AD120">
        <f>COUNTIFS(Spotify!$AA:$AA,Charts!$AD$1,Spotify!$U:$U,Charts!T120)</f>
        <v>0</v>
      </c>
      <c r="AE120">
        <f>COUNTIFS(Spotify!$AA:$AA,Charts!$AE$1,Spotify!$U:$U,Charts!T120)</f>
        <v>0</v>
      </c>
      <c r="AF120" s="8">
        <f>COUNTIFS(Spotify!$AA:$AA,Charts!$AF$1,Spotify!$U:$U,Charts!T120)</f>
        <v>0</v>
      </c>
      <c r="AH120" s="7" t="s">
        <v>16167</v>
      </c>
      <c r="AI120">
        <f>SUMIFS(Spotify!O:O,Spotify!U:U,Charts!AH120)/COUNTIFS(Spotify!U:U,Charts!AH120)</f>
        <v>-3593</v>
      </c>
      <c r="AJ120" s="18">
        <f>SUMIF(Spotify!U:U,Charts!AH120,Spotify!P:P)/COUNTIF(Spotify!U:U,Charts!AH120)</f>
        <v>80974</v>
      </c>
      <c r="AK120" s="18">
        <f>SUMIF(Spotify!U:U,Charts!AH120,Spotify!R:R)/COUNTIF(Spotify!U:U,Charts!AH120)</f>
        <v>9</v>
      </c>
      <c r="AL120" s="18">
        <f>SUMIF(Spotify!U:U,Charts!AH120,Spotify!J:J)/COUNTIF(Spotify!U:U,Charts!AH120)</f>
        <v>491</v>
      </c>
      <c r="AM120" s="18">
        <f>SUMIF(Spotify!U:U,Charts!AH120,Spotify!H:H)/COUNTIF(Spotify!U:U,Charts!AH120)</f>
        <v>637</v>
      </c>
      <c r="AN120" s="28">
        <f>SUMIF(Spotify!U:U,Charts!AH120,Spotify!I:I)/COUNTIF(Spotify!U:U,Charts!AH120)</f>
        <v>929</v>
      </c>
    </row>
    <row r="121" spans="1:40" x14ac:dyDescent="0.25">
      <c r="A121" s="3" t="s">
        <v>1332</v>
      </c>
      <c r="B121" s="1">
        <v>142070539</v>
      </c>
      <c r="C121" s="1">
        <v>1</v>
      </c>
      <c r="D121" s="1"/>
      <c r="E121" s="3" t="s">
        <v>4615</v>
      </c>
      <c r="F121" s="1">
        <v>9710912</v>
      </c>
      <c r="H121" s="7" t="s">
        <v>17881</v>
      </c>
      <c r="I121" s="1">
        <v>1318646495</v>
      </c>
      <c r="J121" s="8">
        <v>9</v>
      </c>
      <c r="L121" s="7" t="s">
        <v>17881</v>
      </c>
      <c r="M121" s="1">
        <f t="shared" si="14"/>
        <v>-1318646495</v>
      </c>
      <c r="N121">
        <v>9</v>
      </c>
      <c r="O121" s="18">
        <f>SUMIF(Spotify!U:U,Charts!L121,Spotify!Q:Q)/COUNTIF(Spotify!U:U,Charts!L121)</f>
        <v>179320.55555555556</v>
      </c>
      <c r="P121" t="str">
        <f t="shared" si="15"/>
        <v>02:59</v>
      </c>
      <c r="Q121" s="18">
        <f t="shared" si="17"/>
        <v>641941</v>
      </c>
      <c r="R121" s="8" t="str">
        <f t="shared" si="16"/>
        <v>10:41</v>
      </c>
      <c r="T121" s="7" t="s">
        <v>1332</v>
      </c>
      <c r="U121">
        <f>COUNTIFS(Spotify!$AA:$AA,Charts!$U$1,Spotify!$U:$U,Charts!T121)</f>
        <v>1</v>
      </c>
      <c r="V121">
        <f>COUNTIFS(Spotify!$AA:$AA,Charts!$V$1,Spotify!$U:$U,Charts!T121)</f>
        <v>0</v>
      </c>
      <c r="W121">
        <f>COUNTIFS(Spotify!$AA:$AA,Charts!$W$1,Spotify!$U:$U,Charts!T121)</f>
        <v>0</v>
      </c>
      <c r="X121">
        <f>COUNTIFS(Spotify!$AA:$AA,Charts!$X$1,Spotify!$U:$U,Charts!T121)</f>
        <v>0</v>
      </c>
      <c r="Y121">
        <f>COUNTIFS(Spotify!$AA:$AA,Charts!$Y$1,Spotify!$U:$U,Charts!T121)</f>
        <v>0</v>
      </c>
      <c r="Z121">
        <f>COUNTIFS(Spotify!$AA:$AA,Charts!$Z$1,Spotify!$U:$U,Charts!T121)</f>
        <v>0</v>
      </c>
      <c r="AA121">
        <f>COUNTIFS(Spotify!$AA:$AA,Charts!$AA$1,Spotify!$U:$U,Charts!T121)</f>
        <v>0</v>
      </c>
      <c r="AB121">
        <f>COUNTIFS(Spotify!$AA:$AA,Charts!$AB$1,Spotify!$U:$U,Charts!T121)</f>
        <v>0</v>
      </c>
      <c r="AC121">
        <f>COUNTIFS(Spotify!$AA:$AA,Charts!$AC$1,Spotify!$U:$U,Charts!T121)</f>
        <v>0</v>
      </c>
      <c r="AD121">
        <f>COUNTIFS(Spotify!$AA:$AA,Charts!$AD$1,Spotify!$U:$U,Charts!T121)</f>
        <v>0</v>
      </c>
      <c r="AE121">
        <f>COUNTIFS(Spotify!$AA:$AA,Charts!$AE$1,Spotify!$U:$U,Charts!T121)</f>
        <v>0</v>
      </c>
      <c r="AF121" s="8">
        <f>COUNTIFS(Spotify!$AA:$AA,Charts!$AF$1,Spotify!$U:$U,Charts!T121)</f>
        <v>0</v>
      </c>
      <c r="AH121" s="7" t="s">
        <v>1332</v>
      </c>
      <c r="AI121">
        <f>SUMIFS(Spotify!O:O,Spotify!U:U,Charts!AH121)/COUNTIFS(Spotify!U:U,Charts!AH121)</f>
        <v>-7311</v>
      </c>
      <c r="AJ121" s="18">
        <f>SUMIF(Spotify!U:U,Charts!AH121,Spotify!P:P)/COUNTIF(Spotify!U:U,Charts!AH121)</f>
        <v>147067</v>
      </c>
      <c r="AK121" s="18">
        <f>SUMIF(Spotify!U:U,Charts!AH121,Spotify!R:R)/COUNTIF(Spotify!U:U,Charts!AH121)</f>
        <v>21</v>
      </c>
      <c r="AL121" s="18">
        <f>SUMIF(Spotify!U:U,Charts!AH121,Spotify!J:J)/COUNTIF(Spotify!U:U,Charts!AH121)</f>
        <v>297</v>
      </c>
      <c r="AM121" s="18">
        <f>SUMIF(Spotify!U:U,Charts!AH121,Spotify!H:H)/COUNTIF(Spotify!U:U,Charts!AH121)</f>
        <v>508</v>
      </c>
      <c r="AN121" s="28">
        <f>SUMIF(Spotify!U:U,Charts!AH121,Spotify!I:I)/COUNTIF(Spotify!U:U,Charts!AH121)</f>
        <v>792</v>
      </c>
    </row>
    <row r="122" spans="1:40" x14ac:dyDescent="0.25">
      <c r="A122" s="3" t="s">
        <v>16730</v>
      </c>
      <c r="B122" s="1">
        <v>257784611</v>
      </c>
      <c r="C122" s="1">
        <v>2</v>
      </c>
      <c r="D122" s="1"/>
      <c r="E122" s="3" t="s">
        <v>6912</v>
      </c>
      <c r="F122" s="1">
        <v>16453679</v>
      </c>
      <c r="H122" s="7" t="s">
        <v>198</v>
      </c>
      <c r="I122" s="1">
        <v>1311786680</v>
      </c>
      <c r="J122" s="8">
        <v>31</v>
      </c>
      <c r="L122" s="7" t="s">
        <v>198</v>
      </c>
      <c r="M122" s="1">
        <f t="shared" si="14"/>
        <v>-1311786680</v>
      </c>
      <c r="N122">
        <v>31</v>
      </c>
      <c r="O122" s="18">
        <f>SUMIF(Spotify!U:U,Charts!L122,Spotify!Q:Q)/COUNTIF(Spotify!U:U,Charts!L122)</f>
        <v>186255.67741935485</v>
      </c>
      <c r="P122" t="str">
        <f t="shared" si="15"/>
        <v>03:06</v>
      </c>
      <c r="Q122" s="18">
        <f t="shared" si="17"/>
        <v>641941</v>
      </c>
      <c r="R122" s="8" t="str">
        <f t="shared" si="16"/>
        <v>10:41</v>
      </c>
      <c r="T122" s="7" t="s">
        <v>16730</v>
      </c>
      <c r="U122">
        <f>COUNTIFS(Spotify!$AA:$AA,Charts!$U$1,Spotify!$U:$U,Charts!T122)</f>
        <v>0</v>
      </c>
      <c r="V122">
        <f>COUNTIFS(Spotify!$AA:$AA,Charts!$V$1,Spotify!$U:$U,Charts!T122)</f>
        <v>0</v>
      </c>
      <c r="W122">
        <f>COUNTIFS(Spotify!$AA:$AA,Charts!$W$1,Spotify!$U:$U,Charts!T122)</f>
        <v>0</v>
      </c>
      <c r="X122">
        <f>COUNTIFS(Spotify!$AA:$AA,Charts!$X$1,Spotify!$U:$U,Charts!T122)</f>
        <v>0</v>
      </c>
      <c r="Y122">
        <f>COUNTIFS(Spotify!$AA:$AA,Charts!$Y$1,Spotify!$U:$U,Charts!T122)</f>
        <v>2</v>
      </c>
      <c r="Z122">
        <f>COUNTIFS(Spotify!$AA:$AA,Charts!$Z$1,Spotify!$U:$U,Charts!T122)</f>
        <v>0</v>
      </c>
      <c r="AA122">
        <f>COUNTIFS(Spotify!$AA:$AA,Charts!$AA$1,Spotify!$U:$U,Charts!T122)</f>
        <v>0</v>
      </c>
      <c r="AB122">
        <f>COUNTIFS(Spotify!$AA:$AA,Charts!$AB$1,Spotify!$U:$U,Charts!T122)</f>
        <v>0</v>
      </c>
      <c r="AC122">
        <f>COUNTIFS(Spotify!$AA:$AA,Charts!$AC$1,Spotify!$U:$U,Charts!T122)</f>
        <v>0</v>
      </c>
      <c r="AD122">
        <f>COUNTIFS(Spotify!$AA:$AA,Charts!$AD$1,Spotify!$U:$U,Charts!T122)</f>
        <v>0</v>
      </c>
      <c r="AE122">
        <f>COUNTIFS(Spotify!$AA:$AA,Charts!$AE$1,Spotify!$U:$U,Charts!T122)</f>
        <v>0</v>
      </c>
      <c r="AF122" s="8">
        <f>COUNTIFS(Spotify!$AA:$AA,Charts!$AF$1,Spotify!$U:$U,Charts!T122)</f>
        <v>0</v>
      </c>
      <c r="AH122" s="7" t="s">
        <v>16730</v>
      </c>
      <c r="AI122">
        <f>SUMIFS(Spotify!O:O,Spotify!U:U,Charts!AH122)/COUNTIFS(Spotify!U:U,Charts!AH122)</f>
        <v>-5084</v>
      </c>
      <c r="AJ122" s="18">
        <f>SUMIF(Spotify!U:U,Charts!AH122,Spotify!P:P)/COUNTIF(Spotify!U:U,Charts!AH122)</f>
        <v>143972</v>
      </c>
      <c r="AK122" s="18">
        <f>SUMIF(Spotify!U:U,Charts!AH122,Spotify!R:R)/COUNTIF(Spotify!U:U,Charts!AH122)</f>
        <v>29.5</v>
      </c>
      <c r="AL122" s="18">
        <f>SUMIF(Spotify!U:U,Charts!AH122,Spotify!J:J)/COUNTIF(Spotify!U:U,Charts!AH122)</f>
        <v>379</v>
      </c>
      <c r="AM122" s="18">
        <f>SUMIF(Spotify!U:U,Charts!AH122,Spotify!H:H)/COUNTIF(Spotify!U:U,Charts!AH122)</f>
        <v>314.5</v>
      </c>
      <c r="AN122" s="28">
        <f>SUMIF(Spotify!U:U,Charts!AH122,Spotify!I:I)/COUNTIF(Spotify!U:U,Charts!AH122)</f>
        <v>840.5</v>
      </c>
    </row>
    <row r="123" spans="1:40" x14ac:dyDescent="0.25">
      <c r="A123" s="3" t="s">
        <v>2733</v>
      </c>
      <c r="B123" s="1">
        <v>15367818</v>
      </c>
      <c r="C123" s="1">
        <v>1</v>
      </c>
      <c r="D123" s="1"/>
      <c r="E123" s="3" t="s">
        <v>5504</v>
      </c>
      <c r="F123" s="1">
        <v>116397095</v>
      </c>
      <c r="H123" s="7" t="s">
        <v>18227</v>
      </c>
      <c r="I123" s="1">
        <v>1306389235</v>
      </c>
      <c r="J123" s="8">
        <v>6</v>
      </c>
      <c r="L123" s="7" t="s">
        <v>18227</v>
      </c>
      <c r="M123" s="1">
        <f t="shared" si="14"/>
        <v>-1306389235</v>
      </c>
      <c r="N123">
        <v>6</v>
      </c>
      <c r="O123" s="18">
        <f>SUMIF(Spotify!U:U,Charts!L123,Spotify!Q:Q)/COUNTIF(Spotify!U:U,Charts!L123)</f>
        <v>231783.83333333334</v>
      </c>
      <c r="P123" t="str">
        <f t="shared" si="15"/>
        <v>03:51</v>
      </c>
      <c r="Q123" s="18">
        <f t="shared" si="17"/>
        <v>641941</v>
      </c>
      <c r="R123" s="8" t="str">
        <f t="shared" si="16"/>
        <v>10:41</v>
      </c>
      <c r="T123" s="7" t="s">
        <v>2733</v>
      </c>
      <c r="U123">
        <f>COUNTIFS(Spotify!$AA:$AA,Charts!$U$1,Spotify!$U:$U,Charts!T123)</f>
        <v>0</v>
      </c>
      <c r="V123">
        <f>COUNTIFS(Spotify!$AA:$AA,Charts!$V$1,Spotify!$U:$U,Charts!T123)</f>
        <v>0</v>
      </c>
      <c r="W123">
        <f>COUNTIFS(Spotify!$AA:$AA,Charts!$W$1,Spotify!$U:$U,Charts!T123)</f>
        <v>1</v>
      </c>
      <c r="X123">
        <f>COUNTIFS(Spotify!$AA:$AA,Charts!$X$1,Spotify!$U:$U,Charts!T123)</f>
        <v>0</v>
      </c>
      <c r="Y123">
        <f>COUNTIFS(Spotify!$AA:$AA,Charts!$Y$1,Spotify!$U:$U,Charts!T123)</f>
        <v>0</v>
      </c>
      <c r="Z123">
        <f>COUNTIFS(Spotify!$AA:$AA,Charts!$Z$1,Spotify!$U:$U,Charts!T123)</f>
        <v>0</v>
      </c>
      <c r="AA123">
        <f>COUNTIFS(Spotify!$AA:$AA,Charts!$AA$1,Spotify!$U:$U,Charts!T123)</f>
        <v>0</v>
      </c>
      <c r="AB123">
        <f>COUNTIFS(Spotify!$AA:$AA,Charts!$AB$1,Spotify!$U:$U,Charts!T123)</f>
        <v>0</v>
      </c>
      <c r="AC123">
        <f>COUNTIFS(Spotify!$AA:$AA,Charts!$AC$1,Spotify!$U:$U,Charts!T123)</f>
        <v>0</v>
      </c>
      <c r="AD123">
        <f>COUNTIFS(Spotify!$AA:$AA,Charts!$AD$1,Spotify!$U:$U,Charts!T123)</f>
        <v>0</v>
      </c>
      <c r="AE123">
        <f>COUNTIFS(Spotify!$AA:$AA,Charts!$AE$1,Spotify!$U:$U,Charts!T123)</f>
        <v>0</v>
      </c>
      <c r="AF123" s="8">
        <f>COUNTIFS(Spotify!$AA:$AA,Charts!$AF$1,Spotify!$U:$U,Charts!T123)</f>
        <v>0</v>
      </c>
      <c r="AH123" s="7" t="s">
        <v>2733</v>
      </c>
      <c r="AI123">
        <f>SUMIFS(Spotify!O:O,Spotify!U:U,Charts!AH123)/COUNTIFS(Spotify!U:U,Charts!AH123)</f>
        <v>-4987</v>
      </c>
      <c r="AJ123" s="18">
        <f>SUMIF(Spotify!U:U,Charts!AH123,Spotify!P:P)/COUNTIF(Spotify!U:U,Charts!AH123)</f>
        <v>106027</v>
      </c>
      <c r="AK123" s="18">
        <f>SUMIF(Spotify!U:U,Charts!AH123,Spotify!R:R)/COUNTIF(Spotify!U:U,Charts!AH123)</f>
        <v>17</v>
      </c>
      <c r="AL123" s="18">
        <f>SUMIF(Spotify!U:U,Charts!AH123,Spotify!J:J)/COUNTIF(Spotify!U:U,Charts!AH123)</f>
        <v>111</v>
      </c>
      <c r="AM123" s="18">
        <f>SUMIF(Spotify!U:U,Charts!AH123,Spotify!H:H)/COUNTIF(Spotify!U:U,Charts!AH123)</f>
        <v>705</v>
      </c>
      <c r="AN123" s="28">
        <f>SUMIF(Spotify!U:U,Charts!AH123,Spotify!I:I)/COUNTIF(Spotify!U:U,Charts!AH123)</f>
        <v>803</v>
      </c>
    </row>
    <row r="124" spans="1:40" x14ac:dyDescent="0.25">
      <c r="A124" s="3" t="s">
        <v>357</v>
      </c>
      <c r="B124" s="1">
        <v>1139124252</v>
      </c>
      <c r="C124" s="1">
        <v>8</v>
      </c>
      <c r="D124" s="1"/>
      <c r="E124" s="3" t="s">
        <v>2859</v>
      </c>
      <c r="F124" s="1">
        <v>8135136</v>
      </c>
      <c r="H124" s="7" t="s">
        <v>3670</v>
      </c>
      <c r="I124" s="1">
        <v>1305729971</v>
      </c>
      <c r="J124" s="8">
        <v>11</v>
      </c>
      <c r="L124" s="7" t="s">
        <v>3670</v>
      </c>
      <c r="M124" s="1">
        <f t="shared" si="14"/>
        <v>-1305729971</v>
      </c>
      <c r="N124">
        <v>11</v>
      </c>
      <c r="O124" s="18">
        <f>SUMIF(Spotify!U:U,Charts!L124,Spotify!Q:Q)/COUNTIF(Spotify!U:U,Charts!L124)</f>
        <v>188334.36363636365</v>
      </c>
      <c r="P124" t="str">
        <f t="shared" si="15"/>
        <v>03:08</v>
      </c>
      <c r="Q124" s="18">
        <f t="shared" si="17"/>
        <v>641941</v>
      </c>
      <c r="R124" s="8" t="str">
        <f t="shared" si="16"/>
        <v>10:41</v>
      </c>
      <c r="T124" s="7" t="s">
        <v>357</v>
      </c>
      <c r="U124">
        <f>COUNTIFS(Spotify!$AA:$AA,Charts!$U$1,Spotify!$U:$U,Charts!T124)</f>
        <v>0</v>
      </c>
      <c r="V124">
        <f>COUNTIFS(Spotify!$AA:$AA,Charts!$V$1,Spotify!$U:$U,Charts!T124)</f>
        <v>0</v>
      </c>
      <c r="W124">
        <f>COUNTIFS(Spotify!$AA:$AA,Charts!$W$1,Spotify!$U:$U,Charts!T124)</f>
        <v>1</v>
      </c>
      <c r="X124">
        <f>COUNTIFS(Spotify!$AA:$AA,Charts!$X$1,Spotify!$U:$U,Charts!T124)</f>
        <v>0</v>
      </c>
      <c r="Y124">
        <f>COUNTIFS(Spotify!$AA:$AA,Charts!$Y$1,Spotify!$U:$U,Charts!T124)</f>
        <v>0</v>
      </c>
      <c r="Z124">
        <f>COUNTIFS(Spotify!$AA:$AA,Charts!$Z$1,Spotify!$U:$U,Charts!T124)</f>
        <v>1</v>
      </c>
      <c r="AA124">
        <f>COUNTIFS(Spotify!$AA:$AA,Charts!$AA$1,Spotify!$U:$U,Charts!T124)</f>
        <v>0</v>
      </c>
      <c r="AB124">
        <f>COUNTIFS(Spotify!$AA:$AA,Charts!$AB$1,Spotify!$U:$U,Charts!T124)</f>
        <v>0</v>
      </c>
      <c r="AC124">
        <f>COUNTIFS(Spotify!$AA:$AA,Charts!$AC$1,Spotify!$U:$U,Charts!T124)</f>
        <v>0</v>
      </c>
      <c r="AD124">
        <f>COUNTIFS(Spotify!$AA:$AA,Charts!$AD$1,Spotify!$U:$U,Charts!T124)</f>
        <v>1</v>
      </c>
      <c r="AE124">
        <f>COUNTIFS(Spotify!$AA:$AA,Charts!$AE$1,Spotify!$U:$U,Charts!T124)</f>
        <v>2</v>
      </c>
      <c r="AF124" s="8">
        <f>COUNTIFS(Spotify!$AA:$AA,Charts!$AF$1,Spotify!$U:$U,Charts!T124)</f>
        <v>3</v>
      </c>
      <c r="AH124" s="7" t="s">
        <v>357</v>
      </c>
      <c r="AI124">
        <f>SUMIFS(Spotify!O:O,Spotify!U:U,Charts!AH124)/COUNTIFS(Spotify!U:U,Charts!AH124)</f>
        <v>-4662.25</v>
      </c>
      <c r="AJ124" s="18">
        <f>SUMIF(Spotify!U:U,Charts!AH124,Spotify!P:P)/COUNTIF(Spotify!U:U,Charts!AH124)</f>
        <v>88638.375</v>
      </c>
      <c r="AK124" s="18">
        <f>SUMIF(Spotify!U:U,Charts!AH124,Spotify!R:R)/COUNTIF(Spotify!U:U,Charts!AH124)</f>
        <v>26</v>
      </c>
      <c r="AL124" s="18">
        <f>SUMIF(Spotify!U:U,Charts!AH124,Spotify!J:J)/COUNTIF(Spotify!U:U,Charts!AH124)</f>
        <v>486.625</v>
      </c>
      <c r="AM124" s="18">
        <f>SUMIF(Spotify!U:U,Charts!AH124,Spotify!H:H)/COUNTIF(Spotify!U:U,Charts!AH124)</f>
        <v>541.25</v>
      </c>
      <c r="AN124" s="28">
        <f>SUMIF(Spotify!U:U,Charts!AH124,Spotify!I:I)/COUNTIF(Spotify!U:U,Charts!AH124)</f>
        <v>736.875</v>
      </c>
    </row>
    <row r="125" spans="1:40" x14ac:dyDescent="0.25">
      <c r="A125" s="3" t="s">
        <v>17877</v>
      </c>
      <c r="B125" s="1">
        <v>1698332948</v>
      </c>
      <c r="C125" s="1">
        <v>8</v>
      </c>
      <c r="D125" s="1"/>
      <c r="E125" s="3" t="s">
        <v>15458</v>
      </c>
      <c r="F125" s="1">
        <v>4104415</v>
      </c>
      <c r="H125" s="7" t="s">
        <v>4592</v>
      </c>
      <c r="I125" s="1">
        <v>1283878249</v>
      </c>
      <c r="J125" s="8">
        <v>15</v>
      </c>
      <c r="L125" s="7" t="s">
        <v>4592</v>
      </c>
      <c r="M125" s="1">
        <f t="shared" si="14"/>
        <v>-1283878249</v>
      </c>
      <c r="N125">
        <v>15</v>
      </c>
      <c r="O125" s="18">
        <f>SUMIF(Spotify!U:U,Charts!L125,Spotify!Q:Q)/COUNTIF(Spotify!U:U,Charts!L125)</f>
        <v>194302.66666666666</v>
      </c>
      <c r="P125" t="str">
        <f t="shared" si="15"/>
        <v>03:14</v>
      </c>
      <c r="Q125" s="18">
        <f t="shared" si="17"/>
        <v>641941</v>
      </c>
      <c r="R125" s="8" t="str">
        <f t="shared" si="16"/>
        <v>10:41</v>
      </c>
      <c r="T125" s="7" t="s">
        <v>17877</v>
      </c>
      <c r="U125">
        <f>COUNTIFS(Spotify!$AA:$AA,Charts!$U$1,Spotify!$U:$U,Charts!T125)</f>
        <v>0</v>
      </c>
      <c r="V125">
        <f>COUNTIFS(Spotify!$AA:$AA,Charts!$V$1,Spotify!$U:$U,Charts!T125)</f>
        <v>0</v>
      </c>
      <c r="W125">
        <f>COUNTIFS(Spotify!$AA:$AA,Charts!$W$1,Spotify!$U:$U,Charts!T125)</f>
        <v>1</v>
      </c>
      <c r="X125">
        <f>COUNTIFS(Spotify!$AA:$AA,Charts!$X$1,Spotify!$U:$U,Charts!T125)</f>
        <v>0</v>
      </c>
      <c r="Y125">
        <f>COUNTIFS(Spotify!$AA:$AA,Charts!$Y$1,Spotify!$U:$U,Charts!T125)</f>
        <v>2</v>
      </c>
      <c r="Z125">
        <f>COUNTIFS(Spotify!$AA:$AA,Charts!$Z$1,Spotify!$U:$U,Charts!T125)</f>
        <v>1</v>
      </c>
      <c r="AA125">
        <f>COUNTIFS(Spotify!$AA:$AA,Charts!$AA$1,Spotify!$U:$U,Charts!T125)</f>
        <v>1</v>
      </c>
      <c r="AB125">
        <f>COUNTIFS(Spotify!$AA:$AA,Charts!$AB$1,Spotify!$U:$U,Charts!T125)</f>
        <v>1</v>
      </c>
      <c r="AC125">
        <f>COUNTIFS(Spotify!$AA:$AA,Charts!$AC$1,Spotify!$U:$U,Charts!T125)</f>
        <v>0</v>
      </c>
      <c r="AD125">
        <f>COUNTIFS(Spotify!$AA:$AA,Charts!$AD$1,Spotify!$U:$U,Charts!T125)</f>
        <v>1</v>
      </c>
      <c r="AE125">
        <f>COUNTIFS(Spotify!$AA:$AA,Charts!$AE$1,Spotify!$U:$U,Charts!T125)</f>
        <v>0</v>
      </c>
      <c r="AF125" s="8">
        <f>COUNTIFS(Spotify!$AA:$AA,Charts!$AF$1,Spotify!$U:$U,Charts!T125)</f>
        <v>1</v>
      </c>
      <c r="AH125" s="7" t="s">
        <v>17877</v>
      </c>
      <c r="AI125">
        <f>SUMIFS(Spotify!O:O,Spotify!U:U,Charts!AH125)/COUNTIFS(Spotify!U:U,Charts!AH125)</f>
        <v>-3739.75</v>
      </c>
      <c r="AJ125" s="18">
        <f>SUMIF(Spotify!U:U,Charts!AH125,Spotify!P:P)/COUNTIF(Spotify!U:U,Charts!AH125)</f>
        <v>108615.25</v>
      </c>
      <c r="AK125" s="18">
        <f>SUMIF(Spotify!U:U,Charts!AH125,Spotify!R:R)/COUNTIF(Spotify!U:U,Charts!AH125)</f>
        <v>24.5</v>
      </c>
      <c r="AL125" s="18">
        <f>SUMIF(Spotify!U:U,Charts!AH125,Spotify!J:J)/COUNTIF(Spotify!U:U,Charts!AH125)</f>
        <v>502.25</v>
      </c>
      <c r="AM125" s="18">
        <f>SUMIF(Spotify!U:U,Charts!AH125,Spotify!H:H)/COUNTIF(Spotify!U:U,Charts!AH125)</f>
        <v>617.25</v>
      </c>
      <c r="AN125" s="28">
        <f>SUMIF(Spotify!U:U,Charts!AH125,Spotify!I:I)/COUNTIF(Spotify!U:U,Charts!AH125)</f>
        <v>613.625</v>
      </c>
    </row>
    <row r="126" spans="1:40" x14ac:dyDescent="0.25">
      <c r="A126" s="3" t="s">
        <v>17878</v>
      </c>
      <c r="B126" s="1">
        <v>27080821</v>
      </c>
      <c r="C126" s="1">
        <v>2</v>
      </c>
      <c r="D126" s="1"/>
      <c r="E126" s="3" t="s">
        <v>13841</v>
      </c>
      <c r="F126" s="1">
        <v>70024182</v>
      </c>
      <c r="H126" s="7" t="s">
        <v>864</v>
      </c>
      <c r="I126" s="1">
        <v>1268521661</v>
      </c>
      <c r="J126" s="8">
        <v>9</v>
      </c>
      <c r="L126" s="7" t="s">
        <v>864</v>
      </c>
      <c r="M126" s="1">
        <f t="shared" si="14"/>
        <v>-1268521661</v>
      </c>
      <c r="N126">
        <v>9</v>
      </c>
      <c r="O126" s="18">
        <f>SUMIF(Spotify!U:U,Charts!L126,Spotify!Q:Q)/COUNTIF(Spotify!U:U,Charts!L126)</f>
        <v>184847.66666666666</v>
      </c>
      <c r="P126" t="str">
        <f t="shared" si="15"/>
        <v>03:04</v>
      </c>
      <c r="Q126" s="18">
        <f t="shared" si="17"/>
        <v>641941</v>
      </c>
      <c r="R126" s="8" t="str">
        <f t="shared" si="16"/>
        <v>10:41</v>
      </c>
      <c r="T126" s="7" t="s">
        <v>17878</v>
      </c>
      <c r="U126">
        <f>COUNTIFS(Spotify!$AA:$AA,Charts!$U$1,Spotify!$U:$U,Charts!T126)</f>
        <v>0</v>
      </c>
      <c r="V126">
        <f>COUNTIFS(Spotify!$AA:$AA,Charts!$V$1,Spotify!$U:$U,Charts!T126)</f>
        <v>0</v>
      </c>
      <c r="W126">
        <f>COUNTIFS(Spotify!$AA:$AA,Charts!$W$1,Spotify!$U:$U,Charts!T126)</f>
        <v>0</v>
      </c>
      <c r="X126">
        <f>COUNTIFS(Spotify!$AA:$AA,Charts!$X$1,Spotify!$U:$U,Charts!T126)</f>
        <v>0</v>
      </c>
      <c r="Y126">
        <f>COUNTIFS(Spotify!$AA:$AA,Charts!$Y$1,Spotify!$U:$U,Charts!T126)</f>
        <v>0</v>
      </c>
      <c r="Z126">
        <f>COUNTIFS(Spotify!$AA:$AA,Charts!$Z$1,Spotify!$U:$U,Charts!T126)</f>
        <v>0</v>
      </c>
      <c r="AA126">
        <f>COUNTIFS(Spotify!$AA:$AA,Charts!$AA$1,Spotify!$U:$U,Charts!T126)</f>
        <v>0</v>
      </c>
      <c r="AB126">
        <f>COUNTIFS(Spotify!$AA:$AA,Charts!$AB$1,Spotify!$U:$U,Charts!T126)</f>
        <v>0</v>
      </c>
      <c r="AC126">
        <f>COUNTIFS(Spotify!$AA:$AA,Charts!$AC$1,Spotify!$U:$U,Charts!T126)</f>
        <v>2</v>
      </c>
      <c r="AD126">
        <f>COUNTIFS(Spotify!$AA:$AA,Charts!$AD$1,Spotify!$U:$U,Charts!T126)</f>
        <v>0</v>
      </c>
      <c r="AE126">
        <f>COUNTIFS(Spotify!$AA:$AA,Charts!$AE$1,Spotify!$U:$U,Charts!T126)</f>
        <v>0</v>
      </c>
      <c r="AF126" s="8">
        <f>COUNTIFS(Spotify!$AA:$AA,Charts!$AF$1,Spotify!$U:$U,Charts!T126)</f>
        <v>0</v>
      </c>
      <c r="AH126" s="7" t="s">
        <v>17878</v>
      </c>
      <c r="AI126">
        <f>SUMIFS(Spotify!O:O,Spotify!U:U,Charts!AH126)/COUNTIFS(Spotify!U:U,Charts!AH126)</f>
        <v>-1607.5</v>
      </c>
      <c r="AJ126" s="18">
        <f>SUMIF(Spotify!U:U,Charts!AH126,Spotify!P:P)/COUNTIF(Spotify!U:U,Charts!AH126)</f>
        <v>123841</v>
      </c>
      <c r="AK126" s="18">
        <f>SUMIF(Spotify!U:U,Charts!AH126,Spotify!R:R)/COUNTIF(Spotify!U:U,Charts!AH126)</f>
        <v>4</v>
      </c>
      <c r="AL126" s="18">
        <f>SUMIF(Spotify!U:U,Charts!AH126,Spotify!J:J)/COUNTIF(Spotify!U:U,Charts!AH126)</f>
        <v>207.5</v>
      </c>
      <c r="AM126" s="18">
        <f>SUMIF(Spotify!U:U,Charts!AH126,Spotify!H:H)/COUNTIF(Spotify!U:U,Charts!AH126)</f>
        <v>619</v>
      </c>
      <c r="AN126" s="28">
        <f>SUMIF(Spotify!U:U,Charts!AH126,Spotify!I:I)/COUNTIF(Spotify!U:U,Charts!AH126)</f>
        <v>863</v>
      </c>
    </row>
    <row r="127" spans="1:40" x14ac:dyDescent="0.25">
      <c r="A127" s="3" t="s">
        <v>16670</v>
      </c>
      <c r="B127" s="1">
        <v>199535779</v>
      </c>
      <c r="C127" s="1">
        <v>1</v>
      </c>
      <c r="D127" s="1"/>
      <c r="E127" s="3" t="s">
        <v>8240</v>
      </c>
      <c r="F127" s="1">
        <v>891983844</v>
      </c>
      <c r="H127" s="7" t="s">
        <v>967</v>
      </c>
      <c r="I127" s="1">
        <v>1262498370</v>
      </c>
      <c r="J127" s="8">
        <v>26</v>
      </c>
      <c r="L127" s="7" t="s">
        <v>967</v>
      </c>
      <c r="M127" s="1">
        <f t="shared" si="14"/>
        <v>-1262498370</v>
      </c>
      <c r="N127">
        <v>26</v>
      </c>
      <c r="O127" s="18">
        <f>SUMIF(Spotify!U:U,Charts!L127,Spotify!Q:Q)/COUNTIF(Spotify!U:U,Charts!L127)</f>
        <v>245725.80769230769</v>
      </c>
      <c r="P127" t="str">
        <f t="shared" si="15"/>
        <v>04:05</v>
      </c>
      <c r="Q127" s="18">
        <f t="shared" si="17"/>
        <v>641941</v>
      </c>
      <c r="R127" s="8" t="str">
        <f t="shared" si="16"/>
        <v>10:41</v>
      </c>
      <c r="T127" s="7" t="s">
        <v>16670</v>
      </c>
      <c r="U127">
        <f>COUNTIFS(Spotify!$AA:$AA,Charts!$U$1,Spotify!$U:$U,Charts!T127)</f>
        <v>0</v>
      </c>
      <c r="V127">
        <f>COUNTIFS(Spotify!$AA:$AA,Charts!$V$1,Spotify!$U:$U,Charts!T127)</f>
        <v>0</v>
      </c>
      <c r="W127">
        <f>COUNTIFS(Spotify!$AA:$AA,Charts!$W$1,Spotify!$U:$U,Charts!T127)</f>
        <v>0</v>
      </c>
      <c r="X127">
        <f>COUNTIFS(Spotify!$AA:$AA,Charts!$X$1,Spotify!$U:$U,Charts!T127)</f>
        <v>1</v>
      </c>
      <c r="Y127">
        <f>COUNTIFS(Spotify!$AA:$AA,Charts!$Y$1,Spotify!$U:$U,Charts!T127)</f>
        <v>0</v>
      </c>
      <c r="Z127">
        <f>COUNTIFS(Spotify!$AA:$AA,Charts!$Z$1,Spotify!$U:$U,Charts!T127)</f>
        <v>0</v>
      </c>
      <c r="AA127">
        <f>COUNTIFS(Spotify!$AA:$AA,Charts!$AA$1,Spotify!$U:$U,Charts!T127)</f>
        <v>0</v>
      </c>
      <c r="AB127">
        <f>COUNTIFS(Spotify!$AA:$AA,Charts!$AB$1,Spotify!$U:$U,Charts!T127)</f>
        <v>0</v>
      </c>
      <c r="AC127">
        <f>COUNTIFS(Spotify!$AA:$AA,Charts!$AC$1,Spotify!$U:$U,Charts!T127)</f>
        <v>0</v>
      </c>
      <c r="AD127">
        <f>COUNTIFS(Spotify!$AA:$AA,Charts!$AD$1,Spotify!$U:$U,Charts!T127)</f>
        <v>0</v>
      </c>
      <c r="AE127">
        <f>COUNTIFS(Spotify!$AA:$AA,Charts!$AE$1,Spotify!$U:$U,Charts!T127)</f>
        <v>0</v>
      </c>
      <c r="AF127" s="8">
        <f>COUNTIFS(Spotify!$AA:$AA,Charts!$AF$1,Spotify!$U:$U,Charts!T127)</f>
        <v>0</v>
      </c>
      <c r="AH127" s="7" t="s">
        <v>16670</v>
      </c>
      <c r="AI127">
        <f>SUMIFS(Spotify!O:O,Spotify!U:U,Charts!AH127)/COUNTIFS(Spotify!U:U,Charts!AH127)</f>
        <v>-7454</v>
      </c>
      <c r="AJ127" s="18">
        <f>SUMIF(Spotify!U:U,Charts!AH127,Spotify!P:P)/COUNTIF(Spotify!U:U,Charts!AH127)</f>
        <v>102931</v>
      </c>
      <c r="AK127" s="18">
        <f>SUMIF(Spotify!U:U,Charts!AH127,Spotify!R:R)/COUNTIF(Spotify!U:U,Charts!AH127)</f>
        <v>16</v>
      </c>
      <c r="AL127" s="18">
        <f>SUMIF(Spotify!U:U,Charts!AH127,Spotify!J:J)/COUNTIF(Spotify!U:U,Charts!AH127)</f>
        <v>367</v>
      </c>
      <c r="AM127" s="18">
        <f>SUMIF(Spotify!U:U,Charts!AH127,Spotify!H:H)/COUNTIF(Spotify!U:U,Charts!AH127)</f>
        <v>855</v>
      </c>
      <c r="AN127" s="28">
        <f>SUMIF(Spotify!U:U,Charts!AH127,Spotify!I:I)/COUNTIF(Spotify!U:U,Charts!AH127)</f>
        <v>463</v>
      </c>
    </row>
    <row r="128" spans="1:40" x14ac:dyDescent="0.25">
      <c r="A128" s="3" t="s">
        <v>5948</v>
      </c>
      <c r="B128" s="1">
        <v>217010920</v>
      </c>
      <c r="C128" s="1">
        <v>3</v>
      </c>
      <c r="D128" s="1"/>
      <c r="E128" s="3" t="s">
        <v>809</v>
      </c>
      <c r="F128" s="1">
        <v>446249904</v>
      </c>
      <c r="H128" s="7" t="s">
        <v>3546</v>
      </c>
      <c r="I128" s="1">
        <v>1252103246</v>
      </c>
      <c r="J128" s="8">
        <v>20</v>
      </c>
      <c r="L128" s="7" t="s">
        <v>3546</v>
      </c>
      <c r="M128" s="1">
        <f t="shared" si="14"/>
        <v>-1252103246</v>
      </c>
      <c r="N128">
        <v>20</v>
      </c>
      <c r="O128" s="18">
        <f>SUMIF(Spotify!U:U,Charts!L128,Spotify!Q:Q)/COUNTIF(Spotify!U:U,Charts!L128)</f>
        <v>161581.70000000001</v>
      </c>
      <c r="P128" t="str">
        <f t="shared" si="15"/>
        <v>02:41</v>
      </c>
      <c r="Q128" s="18">
        <f t="shared" si="17"/>
        <v>641941</v>
      </c>
      <c r="R128" s="8" t="str">
        <f t="shared" si="16"/>
        <v>10:41</v>
      </c>
      <c r="T128" s="7" t="s">
        <v>5948</v>
      </c>
      <c r="U128">
        <f>COUNTIFS(Spotify!$AA:$AA,Charts!$U$1,Spotify!$U:$U,Charts!T128)</f>
        <v>0</v>
      </c>
      <c r="V128">
        <f>COUNTIFS(Spotify!$AA:$AA,Charts!$V$1,Spotify!$U:$U,Charts!T128)</f>
        <v>0</v>
      </c>
      <c r="W128">
        <f>COUNTIFS(Spotify!$AA:$AA,Charts!$W$1,Spotify!$U:$U,Charts!T128)</f>
        <v>0</v>
      </c>
      <c r="X128">
        <f>COUNTIFS(Spotify!$AA:$AA,Charts!$X$1,Spotify!$U:$U,Charts!T128)</f>
        <v>0</v>
      </c>
      <c r="Y128">
        <f>COUNTIFS(Spotify!$AA:$AA,Charts!$Y$1,Spotify!$U:$U,Charts!T128)</f>
        <v>0</v>
      </c>
      <c r="Z128">
        <f>COUNTIFS(Spotify!$AA:$AA,Charts!$Z$1,Spotify!$U:$U,Charts!T128)</f>
        <v>0</v>
      </c>
      <c r="AA128">
        <f>COUNTIFS(Spotify!$AA:$AA,Charts!$AA$1,Spotify!$U:$U,Charts!T128)</f>
        <v>0</v>
      </c>
      <c r="AB128">
        <f>COUNTIFS(Spotify!$AA:$AA,Charts!$AB$1,Spotify!$U:$U,Charts!T128)</f>
        <v>2</v>
      </c>
      <c r="AC128">
        <f>COUNTIFS(Spotify!$AA:$AA,Charts!$AC$1,Spotify!$U:$U,Charts!T128)</f>
        <v>0</v>
      </c>
      <c r="AD128">
        <f>COUNTIFS(Spotify!$AA:$AA,Charts!$AD$1,Spotify!$U:$U,Charts!T128)</f>
        <v>0</v>
      </c>
      <c r="AE128">
        <f>COUNTIFS(Spotify!$AA:$AA,Charts!$AE$1,Spotify!$U:$U,Charts!T128)</f>
        <v>0</v>
      </c>
      <c r="AF128" s="8">
        <f>COUNTIFS(Spotify!$AA:$AA,Charts!$AF$1,Spotify!$U:$U,Charts!T128)</f>
        <v>1</v>
      </c>
      <c r="AH128" s="7" t="s">
        <v>5948</v>
      </c>
      <c r="AI128">
        <f>SUMIFS(Spotify!O:O,Spotify!U:U,Charts!AH128)/COUNTIFS(Spotify!U:U,Charts!AH128)</f>
        <v>-5050.666666666667</v>
      </c>
      <c r="AJ128" s="18">
        <f>SUMIF(Spotify!U:U,Charts!AH128,Spotify!P:P)/COUNTIF(Spotify!U:U,Charts!AH128)</f>
        <v>101012.33333333333</v>
      </c>
      <c r="AK128" s="18">
        <f>SUMIF(Spotify!U:U,Charts!AH128,Spotify!R:R)/COUNTIF(Spotify!U:U,Charts!AH128)</f>
        <v>8.6666666666666661</v>
      </c>
      <c r="AL128" s="18">
        <f>SUMIF(Spotify!U:U,Charts!AH128,Spotify!J:J)/COUNTIF(Spotify!U:U,Charts!AH128)</f>
        <v>559.33333333333337</v>
      </c>
      <c r="AM128" s="18">
        <f>SUMIF(Spotify!U:U,Charts!AH128,Spotify!H:H)/COUNTIF(Spotify!U:U,Charts!AH128)</f>
        <v>861.66666666666663</v>
      </c>
      <c r="AN128" s="28">
        <f>SUMIF(Spotify!U:U,Charts!AH128,Spotify!I:I)/COUNTIF(Spotify!U:U,Charts!AH128)</f>
        <v>535.33333333333337</v>
      </c>
    </row>
    <row r="129" spans="1:40" x14ac:dyDescent="0.25">
      <c r="A129" s="3" t="s">
        <v>17879</v>
      </c>
      <c r="B129" s="1">
        <v>13290018</v>
      </c>
      <c r="C129" s="1">
        <v>2</v>
      </c>
      <c r="D129" s="1"/>
      <c r="E129" s="3" t="s">
        <v>2078</v>
      </c>
      <c r="F129" s="1">
        <v>119671396</v>
      </c>
      <c r="H129" s="7" t="s">
        <v>7406</v>
      </c>
      <c r="I129" s="1">
        <v>1250841461</v>
      </c>
      <c r="J129" s="8">
        <v>1</v>
      </c>
      <c r="L129" s="7" t="s">
        <v>7406</v>
      </c>
      <c r="M129" s="1">
        <f t="shared" si="14"/>
        <v>-1250841461</v>
      </c>
      <c r="N129">
        <v>1</v>
      </c>
      <c r="O129" s="18">
        <f>SUMIF(Spotify!U:U,Charts!L129,Spotify!Q:Q)/COUNTIF(Spotify!U:U,Charts!L129)</f>
        <v>233720</v>
      </c>
      <c r="P129" t="str">
        <f t="shared" si="15"/>
        <v>03:53</v>
      </c>
      <c r="Q129" s="18">
        <f t="shared" si="17"/>
        <v>641941</v>
      </c>
      <c r="R129" s="8" t="str">
        <f t="shared" si="16"/>
        <v>10:41</v>
      </c>
      <c r="T129" s="7" t="s">
        <v>17879</v>
      </c>
      <c r="U129">
        <f>COUNTIFS(Spotify!$AA:$AA,Charts!$U$1,Spotify!$U:$U,Charts!T129)</f>
        <v>1</v>
      </c>
      <c r="V129">
        <f>COUNTIFS(Spotify!$AA:$AA,Charts!$V$1,Spotify!$U:$U,Charts!T129)</f>
        <v>0</v>
      </c>
      <c r="W129">
        <f>COUNTIFS(Spotify!$AA:$AA,Charts!$W$1,Spotify!$U:$U,Charts!T129)</f>
        <v>0</v>
      </c>
      <c r="X129">
        <f>COUNTIFS(Spotify!$AA:$AA,Charts!$X$1,Spotify!$U:$U,Charts!T129)</f>
        <v>0</v>
      </c>
      <c r="Y129">
        <f>COUNTIFS(Spotify!$AA:$AA,Charts!$Y$1,Spotify!$U:$U,Charts!T129)</f>
        <v>0</v>
      </c>
      <c r="Z129">
        <f>COUNTIFS(Spotify!$AA:$AA,Charts!$Z$1,Spotify!$U:$U,Charts!T129)</f>
        <v>1</v>
      </c>
      <c r="AA129">
        <f>COUNTIFS(Spotify!$AA:$AA,Charts!$AA$1,Spotify!$U:$U,Charts!T129)</f>
        <v>0</v>
      </c>
      <c r="AB129">
        <f>COUNTIFS(Spotify!$AA:$AA,Charts!$AB$1,Spotify!$U:$U,Charts!T129)</f>
        <v>0</v>
      </c>
      <c r="AC129">
        <f>COUNTIFS(Spotify!$AA:$AA,Charts!$AC$1,Spotify!$U:$U,Charts!T129)</f>
        <v>0</v>
      </c>
      <c r="AD129">
        <f>COUNTIFS(Spotify!$AA:$AA,Charts!$AD$1,Spotify!$U:$U,Charts!T129)</f>
        <v>0</v>
      </c>
      <c r="AE129">
        <f>COUNTIFS(Spotify!$AA:$AA,Charts!$AE$1,Spotify!$U:$U,Charts!T129)</f>
        <v>0</v>
      </c>
      <c r="AF129" s="8">
        <f>COUNTIFS(Spotify!$AA:$AA,Charts!$AF$1,Spotify!$U:$U,Charts!T129)</f>
        <v>0</v>
      </c>
      <c r="AH129" s="7" t="s">
        <v>17879</v>
      </c>
      <c r="AI129">
        <f>SUMIFS(Spotify!O:O,Spotify!U:U,Charts!AH129)/COUNTIFS(Spotify!U:U,Charts!AH129)</f>
        <v>-5198.5</v>
      </c>
      <c r="AJ129" s="18">
        <f>SUMIF(Spotify!U:U,Charts!AH129,Spotify!P:P)/COUNTIF(Spotify!U:U,Charts!AH129)</f>
        <v>111051</v>
      </c>
      <c r="AK129" s="18">
        <f>SUMIF(Spotify!U:U,Charts!AH129,Spotify!R:R)/COUNTIF(Spotify!U:U,Charts!AH129)</f>
        <v>1</v>
      </c>
      <c r="AL129" s="18">
        <f>SUMIF(Spotify!U:U,Charts!AH129,Spotify!J:J)/COUNTIF(Spotify!U:U,Charts!AH129)</f>
        <v>227.5</v>
      </c>
      <c r="AM129" s="18">
        <f>SUMIF(Spotify!U:U,Charts!AH129,Spotify!H:H)/COUNTIF(Spotify!U:U,Charts!AH129)</f>
        <v>727</v>
      </c>
      <c r="AN129" s="28">
        <f>SUMIF(Spotify!U:U,Charts!AH129,Spotify!I:I)/COUNTIF(Spotify!U:U,Charts!AH129)</f>
        <v>532.5</v>
      </c>
    </row>
    <row r="130" spans="1:40" x14ac:dyDescent="0.25">
      <c r="A130" s="3" t="s">
        <v>17880</v>
      </c>
      <c r="B130" s="1">
        <v>427392173</v>
      </c>
      <c r="C130" s="1">
        <v>1</v>
      </c>
      <c r="D130" s="1"/>
      <c r="E130" s="3" t="s">
        <v>2186</v>
      </c>
      <c r="F130" s="1">
        <v>428063190</v>
      </c>
      <c r="H130" s="7" t="s">
        <v>18252</v>
      </c>
      <c r="I130" s="1">
        <v>1248762499</v>
      </c>
      <c r="J130" s="8">
        <v>34</v>
      </c>
      <c r="L130" s="7" t="s">
        <v>18252</v>
      </c>
      <c r="M130" s="1">
        <f t="shared" si="14"/>
        <v>-1248762499</v>
      </c>
      <c r="N130">
        <v>34</v>
      </c>
      <c r="O130" s="18">
        <f>SUMIF(Spotify!U:U,Charts!L130,Spotify!Q:Q)/COUNTIF(Spotify!U:U,Charts!L130)</f>
        <v>215146.82352941178</v>
      </c>
      <c r="P130" t="str">
        <f t="shared" si="15"/>
        <v>03:35</v>
      </c>
      <c r="Q130" s="18">
        <f t="shared" si="17"/>
        <v>641941</v>
      </c>
      <c r="R130" s="8" t="str">
        <f t="shared" si="16"/>
        <v>10:41</v>
      </c>
      <c r="T130" s="7" t="s">
        <v>17880</v>
      </c>
      <c r="U130">
        <f>COUNTIFS(Spotify!$AA:$AA,Charts!$U$1,Spotify!$U:$U,Charts!T130)</f>
        <v>0</v>
      </c>
      <c r="V130">
        <f>COUNTIFS(Spotify!$AA:$AA,Charts!$V$1,Spotify!$U:$U,Charts!T130)</f>
        <v>0</v>
      </c>
      <c r="W130">
        <f>COUNTIFS(Spotify!$AA:$AA,Charts!$W$1,Spotify!$U:$U,Charts!T130)</f>
        <v>0</v>
      </c>
      <c r="X130">
        <f>COUNTIFS(Spotify!$AA:$AA,Charts!$X$1,Spotify!$U:$U,Charts!T130)</f>
        <v>0</v>
      </c>
      <c r="Y130">
        <f>COUNTIFS(Spotify!$AA:$AA,Charts!$Y$1,Spotify!$U:$U,Charts!T130)</f>
        <v>0</v>
      </c>
      <c r="Z130">
        <f>COUNTIFS(Spotify!$AA:$AA,Charts!$Z$1,Spotify!$U:$U,Charts!T130)</f>
        <v>0</v>
      </c>
      <c r="AA130">
        <f>COUNTIFS(Spotify!$AA:$AA,Charts!$AA$1,Spotify!$U:$U,Charts!T130)</f>
        <v>0</v>
      </c>
      <c r="AB130">
        <f>COUNTIFS(Spotify!$AA:$AA,Charts!$AB$1,Spotify!$U:$U,Charts!T130)</f>
        <v>1</v>
      </c>
      <c r="AC130">
        <f>COUNTIFS(Spotify!$AA:$AA,Charts!$AC$1,Spotify!$U:$U,Charts!T130)</f>
        <v>0</v>
      </c>
      <c r="AD130">
        <f>COUNTIFS(Spotify!$AA:$AA,Charts!$AD$1,Spotify!$U:$U,Charts!T130)</f>
        <v>0</v>
      </c>
      <c r="AE130">
        <f>COUNTIFS(Spotify!$AA:$AA,Charts!$AE$1,Spotify!$U:$U,Charts!T130)</f>
        <v>0</v>
      </c>
      <c r="AF130" s="8">
        <f>COUNTIFS(Spotify!$AA:$AA,Charts!$AF$1,Spotify!$U:$U,Charts!T130)</f>
        <v>0</v>
      </c>
      <c r="AH130" s="7" t="s">
        <v>17880</v>
      </c>
      <c r="AI130">
        <f>SUMIFS(Spotify!O:O,Spotify!U:U,Charts!AH130)/COUNTIFS(Spotify!U:U,Charts!AH130)</f>
        <v>-4689</v>
      </c>
      <c r="AJ130" s="18">
        <f>SUMIF(Spotify!U:U,Charts!AH130,Spotify!P:P)/COUNTIF(Spotify!U:U,Charts!AH130)</f>
        <v>128977</v>
      </c>
      <c r="AK130" s="18">
        <f>SUMIF(Spotify!U:U,Charts!AH130,Spotify!R:R)/COUNTIF(Spotify!U:U,Charts!AH130)</f>
        <v>32</v>
      </c>
      <c r="AL130" s="18">
        <f>SUMIF(Spotify!U:U,Charts!AH130,Spotify!J:J)/COUNTIF(Spotify!U:U,Charts!AH130)</f>
        <v>534</v>
      </c>
      <c r="AM130" s="18">
        <f>SUMIF(Spotify!U:U,Charts!AH130,Spotify!H:H)/COUNTIF(Spotify!U:U,Charts!AH130)</f>
        <v>863</v>
      </c>
      <c r="AN130" s="28">
        <f>SUMIF(Spotify!U:U,Charts!AH130,Spotify!I:I)/COUNTIF(Spotify!U:U,Charts!AH130)</f>
        <v>631</v>
      </c>
    </row>
    <row r="131" spans="1:40" x14ac:dyDescent="0.25">
      <c r="A131" s="3" t="s">
        <v>8293</v>
      </c>
      <c r="B131" s="1">
        <v>166446408</v>
      </c>
      <c r="C131" s="1">
        <v>1</v>
      </c>
      <c r="D131" s="1"/>
      <c r="E131" s="3" t="s">
        <v>12853</v>
      </c>
      <c r="F131" s="1">
        <v>189152276</v>
      </c>
      <c r="H131" s="7" t="s">
        <v>1201</v>
      </c>
      <c r="I131" s="1">
        <v>1244410223</v>
      </c>
      <c r="J131" s="8">
        <v>4</v>
      </c>
      <c r="L131" s="7" t="s">
        <v>1201</v>
      </c>
      <c r="M131" s="1">
        <f t="shared" ref="M131:M194" si="18">-I131</f>
        <v>-1244410223</v>
      </c>
      <c r="N131">
        <v>4</v>
      </c>
      <c r="O131" s="18">
        <f>SUMIF(Spotify!U:U,Charts!L131,Spotify!Q:Q)/COUNTIF(Spotify!U:U,Charts!L131)</f>
        <v>200914.5</v>
      </c>
      <c r="P131" t="str">
        <f t="shared" ref="P131:P194" si="19">CONCATENATE(TEXT(INT(O131/(60*1000)),"00"),":",TEXT(MOD(INT(O131/1000),60),"00"))</f>
        <v>03:20</v>
      </c>
      <c r="Q131" s="18">
        <f t="shared" si="17"/>
        <v>641941</v>
      </c>
      <c r="R131" s="8" t="str">
        <f t="shared" ref="R131:R194" si="20">CONCATENATE(TEXT(INT(Q131/(60*1000)),"00"),":",TEXT(MOD(INT(Q131/1000),60),"00"))</f>
        <v>10:41</v>
      </c>
      <c r="T131" s="7" t="s">
        <v>8293</v>
      </c>
      <c r="U131">
        <f>COUNTIFS(Spotify!$AA:$AA,Charts!$U$1,Spotify!$U:$U,Charts!T131)</f>
        <v>0</v>
      </c>
      <c r="V131">
        <f>COUNTIFS(Spotify!$AA:$AA,Charts!$V$1,Spotify!$U:$U,Charts!T131)</f>
        <v>0</v>
      </c>
      <c r="W131">
        <f>COUNTIFS(Spotify!$AA:$AA,Charts!$W$1,Spotify!$U:$U,Charts!T131)</f>
        <v>1</v>
      </c>
      <c r="X131">
        <f>COUNTIFS(Spotify!$AA:$AA,Charts!$X$1,Spotify!$U:$U,Charts!T131)</f>
        <v>0</v>
      </c>
      <c r="Y131">
        <f>COUNTIFS(Spotify!$AA:$AA,Charts!$Y$1,Spotify!$U:$U,Charts!T131)</f>
        <v>0</v>
      </c>
      <c r="Z131">
        <f>COUNTIFS(Spotify!$AA:$AA,Charts!$Z$1,Spotify!$U:$U,Charts!T131)</f>
        <v>0</v>
      </c>
      <c r="AA131">
        <f>COUNTIFS(Spotify!$AA:$AA,Charts!$AA$1,Spotify!$U:$U,Charts!T131)</f>
        <v>0</v>
      </c>
      <c r="AB131">
        <f>COUNTIFS(Spotify!$AA:$AA,Charts!$AB$1,Spotify!$U:$U,Charts!T131)</f>
        <v>0</v>
      </c>
      <c r="AC131">
        <f>COUNTIFS(Spotify!$AA:$AA,Charts!$AC$1,Spotify!$U:$U,Charts!T131)</f>
        <v>0</v>
      </c>
      <c r="AD131">
        <f>COUNTIFS(Spotify!$AA:$AA,Charts!$AD$1,Spotify!$U:$U,Charts!T131)</f>
        <v>0</v>
      </c>
      <c r="AE131">
        <f>COUNTIFS(Spotify!$AA:$AA,Charts!$AE$1,Spotify!$U:$U,Charts!T131)</f>
        <v>0</v>
      </c>
      <c r="AF131" s="8">
        <f>COUNTIFS(Spotify!$AA:$AA,Charts!$AF$1,Spotify!$U:$U,Charts!T131)</f>
        <v>0</v>
      </c>
      <c r="AH131" s="7" t="s">
        <v>8293</v>
      </c>
      <c r="AI131">
        <f>SUMIFS(Spotify!O:O,Spotify!U:U,Charts!AH131)/COUNTIFS(Spotify!U:U,Charts!AH131)</f>
        <v>-3394</v>
      </c>
      <c r="AJ131" s="18">
        <f>SUMIF(Spotify!U:U,Charts!AH131,Spotify!P:P)/COUNTIF(Spotify!U:U,Charts!AH131)</f>
        <v>137959</v>
      </c>
      <c r="AK131" s="18">
        <f>SUMIF(Spotify!U:U,Charts!AH131,Spotify!R:R)/COUNTIF(Spotify!U:U,Charts!AH131)</f>
        <v>18</v>
      </c>
      <c r="AL131" s="18">
        <f>SUMIF(Spotify!U:U,Charts!AH131,Spotify!J:J)/COUNTIF(Spotify!U:U,Charts!AH131)</f>
        <v>47</v>
      </c>
      <c r="AM131" s="18">
        <f>SUMIF(Spotify!U:U,Charts!AH131,Spotify!H:H)/COUNTIF(Spotify!U:U,Charts!AH131)</f>
        <v>634</v>
      </c>
      <c r="AN131" s="28">
        <f>SUMIF(Spotify!U:U,Charts!AH131,Spotify!I:I)/COUNTIF(Spotify!U:U,Charts!AH131)</f>
        <v>824</v>
      </c>
    </row>
    <row r="132" spans="1:40" x14ac:dyDescent="0.25">
      <c r="A132" s="3" t="s">
        <v>17881</v>
      </c>
      <c r="B132" s="1">
        <v>1318646495</v>
      </c>
      <c r="C132" s="1">
        <v>9</v>
      </c>
      <c r="D132" s="1"/>
      <c r="E132" s="3" t="s">
        <v>751</v>
      </c>
      <c r="F132" s="1">
        <v>1191688836</v>
      </c>
      <c r="H132" s="7" t="s">
        <v>18035</v>
      </c>
      <c r="I132" s="1">
        <v>1243980417</v>
      </c>
      <c r="J132" s="8">
        <v>11</v>
      </c>
      <c r="L132" s="7" t="s">
        <v>18035</v>
      </c>
      <c r="M132" s="1">
        <f t="shared" si="18"/>
        <v>-1243980417</v>
      </c>
      <c r="N132">
        <v>11</v>
      </c>
      <c r="O132" s="18">
        <f>SUMIF(Spotify!U:U,Charts!L132,Spotify!Q:Q)/COUNTIF(Spotify!U:U,Charts!L132)</f>
        <v>197029</v>
      </c>
      <c r="P132" t="str">
        <f t="shared" si="19"/>
        <v>03:17</v>
      </c>
      <c r="Q132" s="18">
        <f t="shared" ref="Q132:Q195" si="21">MAX($O$2:$O$1264)</f>
        <v>641941</v>
      </c>
      <c r="R132" s="8" t="str">
        <f t="shared" si="20"/>
        <v>10:41</v>
      </c>
      <c r="T132" s="7" t="s">
        <v>17881</v>
      </c>
      <c r="U132">
        <f>COUNTIFS(Spotify!$AA:$AA,Charts!$U$1,Spotify!$U:$U,Charts!T132)</f>
        <v>2</v>
      </c>
      <c r="V132">
        <f>COUNTIFS(Spotify!$AA:$AA,Charts!$V$1,Spotify!$U:$U,Charts!T132)</f>
        <v>0</v>
      </c>
      <c r="W132">
        <f>COUNTIFS(Spotify!$AA:$AA,Charts!$W$1,Spotify!$U:$U,Charts!T132)</f>
        <v>0</v>
      </c>
      <c r="X132">
        <f>COUNTIFS(Spotify!$AA:$AA,Charts!$X$1,Spotify!$U:$U,Charts!T132)</f>
        <v>0</v>
      </c>
      <c r="Y132">
        <f>COUNTIFS(Spotify!$AA:$AA,Charts!$Y$1,Spotify!$U:$U,Charts!T132)</f>
        <v>0</v>
      </c>
      <c r="Z132">
        <f>COUNTIFS(Spotify!$AA:$AA,Charts!$Z$1,Spotify!$U:$U,Charts!T132)</f>
        <v>0</v>
      </c>
      <c r="AA132">
        <f>COUNTIFS(Spotify!$AA:$AA,Charts!$AA$1,Spotify!$U:$U,Charts!T132)</f>
        <v>3</v>
      </c>
      <c r="AB132">
        <f>COUNTIFS(Spotify!$AA:$AA,Charts!$AB$1,Spotify!$U:$U,Charts!T132)</f>
        <v>0</v>
      </c>
      <c r="AC132">
        <f>COUNTIFS(Spotify!$AA:$AA,Charts!$AC$1,Spotify!$U:$U,Charts!T132)</f>
        <v>1</v>
      </c>
      <c r="AD132">
        <f>COUNTIFS(Spotify!$AA:$AA,Charts!$AD$1,Spotify!$U:$U,Charts!T132)</f>
        <v>0</v>
      </c>
      <c r="AE132">
        <f>COUNTIFS(Spotify!$AA:$AA,Charts!$AE$1,Spotify!$U:$U,Charts!T132)</f>
        <v>2</v>
      </c>
      <c r="AF132" s="8">
        <f>COUNTIFS(Spotify!$AA:$AA,Charts!$AF$1,Spotify!$U:$U,Charts!T132)</f>
        <v>1</v>
      </c>
      <c r="AH132" s="7" t="s">
        <v>17881</v>
      </c>
      <c r="AI132">
        <f>SUMIFS(Spotify!O:O,Spotify!U:U,Charts!AH132)/COUNTIFS(Spotify!U:U,Charts!AH132)</f>
        <v>-5951</v>
      </c>
      <c r="AJ132" s="18">
        <f>SUMIF(Spotify!U:U,Charts!AH132,Spotify!P:P)/COUNTIF(Spotify!U:U,Charts!AH132)</f>
        <v>119754.22222222222</v>
      </c>
      <c r="AK132" s="18">
        <f>SUMIF(Spotify!U:U,Charts!AH132,Spotify!R:R)/COUNTIF(Spotify!U:U,Charts!AH132)</f>
        <v>17.444444444444443</v>
      </c>
      <c r="AL132" s="18">
        <f>SUMIF(Spotify!U:U,Charts!AH132,Spotify!J:J)/COUNTIF(Spotify!U:U,Charts!AH132)</f>
        <v>377.88888888888891</v>
      </c>
      <c r="AM132" s="18">
        <f>SUMIF(Spotify!U:U,Charts!AH132,Spotify!H:H)/COUNTIF(Spotify!U:U,Charts!AH132)</f>
        <v>615</v>
      </c>
      <c r="AN132" s="28">
        <f>SUMIF(Spotify!U:U,Charts!AH132,Spotify!I:I)/COUNTIF(Spotify!U:U,Charts!AH132)</f>
        <v>531.77777777777783</v>
      </c>
    </row>
    <row r="133" spans="1:40" x14ac:dyDescent="0.25">
      <c r="A133" s="3" t="s">
        <v>3373</v>
      </c>
      <c r="B133" s="1">
        <v>505566622</v>
      </c>
      <c r="C133" s="1">
        <v>3</v>
      </c>
      <c r="D133" s="1"/>
      <c r="E133" s="3" t="s">
        <v>2336</v>
      </c>
      <c r="F133" s="1">
        <v>338116257</v>
      </c>
      <c r="H133" s="7" t="s">
        <v>17959</v>
      </c>
      <c r="I133" s="1">
        <v>1240208815</v>
      </c>
      <c r="J133" s="8">
        <v>2</v>
      </c>
      <c r="L133" s="7" t="s">
        <v>17959</v>
      </c>
      <c r="M133" s="1">
        <f t="shared" si="18"/>
        <v>-1240208815</v>
      </c>
      <c r="N133">
        <v>2</v>
      </c>
      <c r="O133" s="18">
        <f>SUMIF(Spotify!U:U,Charts!L133,Spotify!Q:Q)/COUNTIF(Spotify!U:U,Charts!L133)</f>
        <v>219947</v>
      </c>
      <c r="P133" t="str">
        <f t="shared" si="19"/>
        <v>03:39</v>
      </c>
      <c r="Q133" s="18">
        <f t="shared" si="21"/>
        <v>641941</v>
      </c>
      <c r="R133" s="8" t="str">
        <f t="shared" si="20"/>
        <v>10:41</v>
      </c>
      <c r="T133" s="7" t="s">
        <v>3373</v>
      </c>
      <c r="U133">
        <f>COUNTIFS(Spotify!$AA:$AA,Charts!$U$1,Spotify!$U:$U,Charts!T133)</f>
        <v>1</v>
      </c>
      <c r="V133">
        <f>COUNTIFS(Spotify!$AA:$AA,Charts!$V$1,Spotify!$U:$U,Charts!T133)</f>
        <v>0</v>
      </c>
      <c r="W133">
        <f>COUNTIFS(Spotify!$AA:$AA,Charts!$W$1,Spotify!$U:$U,Charts!T133)</f>
        <v>0</v>
      </c>
      <c r="X133">
        <f>COUNTIFS(Spotify!$AA:$AA,Charts!$X$1,Spotify!$U:$U,Charts!T133)</f>
        <v>0</v>
      </c>
      <c r="Y133">
        <f>COUNTIFS(Spotify!$AA:$AA,Charts!$Y$1,Spotify!$U:$U,Charts!T133)</f>
        <v>0</v>
      </c>
      <c r="Z133">
        <f>COUNTIFS(Spotify!$AA:$AA,Charts!$Z$1,Spotify!$U:$U,Charts!T133)</f>
        <v>0</v>
      </c>
      <c r="AA133">
        <f>COUNTIFS(Spotify!$AA:$AA,Charts!$AA$1,Spotify!$U:$U,Charts!T133)</f>
        <v>0</v>
      </c>
      <c r="AB133">
        <f>COUNTIFS(Spotify!$AA:$AA,Charts!$AB$1,Spotify!$U:$U,Charts!T133)</f>
        <v>0</v>
      </c>
      <c r="AC133">
        <f>COUNTIFS(Spotify!$AA:$AA,Charts!$AC$1,Spotify!$U:$U,Charts!T133)</f>
        <v>0</v>
      </c>
      <c r="AD133">
        <f>COUNTIFS(Spotify!$AA:$AA,Charts!$AD$1,Spotify!$U:$U,Charts!T133)</f>
        <v>0</v>
      </c>
      <c r="AE133">
        <f>COUNTIFS(Spotify!$AA:$AA,Charts!$AE$1,Spotify!$U:$U,Charts!T133)</f>
        <v>2</v>
      </c>
      <c r="AF133" s="8">
        <f>COUNTIFS(Spotify!$AA:$AA,Charts!$AF$1,Spotify!$U:$U,Charts!T133)</f>
        <v>0</v>
      </c>
      <c r="AH133" s="7" t="s">
        <v>3373</v>
      </c>
      <c r="AI133">
        <f>SUMIFS(Spotify!O:O,Spotify!U:U,Charts!AH133)/COUNTIFS(Spotify!U:U,Charts!AH133)</f>
        <v>-7262.333333333333</v>
      </c>
      <c r="AJ133" s="18">
        <f>SUMIF(Spotify!U:U,Charts!AH133,Spotify!P:P)/COUNTIF(Spotify!U:U,Charts!AH133)</f>
        <v>119073.66666666667</v>
      </c>
      <c r="AK133" s="18">
        <f>SUMIF(Spotify!U:U,Charts!AH133,Spotify!R:R)/COUNTIF(Spotify!U:U,Charts!AH133)</f>
        <v>11.333333333333334</v>
      </c>
      <c r="AL133" s="18">
        <f>SUMIF(Spotify!U:U,Charts!AH133,Spotify!J:J)/COUNTIF(Spotify!U:U,Charts!AH133)</f>
        <v>631.33333333333337</v>
      </c>
      <c r="AM133" s="18">
        <f>SUMIF(Spotify!U:U,Charts!AH133,Spotify!H:H)/COUNTIF(Spotify!U:U,Charts!AH133)</f>
        <v>408.33333333333331</v>
      </c>
      <c r="AN133" s="28">
        <f>SUMIF(Spotify!U:U,Charts!AH133,Spotify!I:I)/COUNTIF(Spotify!U:U,Charts!AH133)</f>
        <v>286.66666666666669</v>
      </c>
    </row>
    <row r="134" spans="1:40" x14ac:dyDescent="0.25">
      <c r="A134" s="3" t="s">
        <v>967</v>
      </c>
      <c r="B134" s="1">
        <v>1262498370</v>
      </c>
      <c r="C134" s="1">
        <v>26</v>
      </c>
      <c r="D134" s="1"/>
      <c r="E134" s="3" t="s">
        <v>3851</v>
      </c>
      <c r="F134" s="1">
        <v>425217559</v>
      </c>
      <c r="H134" s="7" t="s">
        <v>1611</v>
      </c>
      <c r="I134" s="1">
        <v>1235509546</v>
      </c>
      <c r="J134" s="8">
        <v>14</v>
      </c>
      <c r="L134" s="7" t="s">
        <v>1611</v>
      </c>
      <c r="M134" s="1">
        <f t="shared" si="18"/>
        <v>-1235509546</v>
      </c>
      <c r="N134">
        <v>14</v>
      </c>
      <c r="O134" s="18">
        <f>SUMIF(Spotify!U:U,Charts!L134,Spotify!Q:Q)/COUNTIF(Spotify!U:U,Charts!L134)</f>
        <v>157927.71428571429</v>
      </c>
      <c r="P134" t="str">
        <f t="shared" si="19"/>
        <v>02:37</v>
      </c>
      <c r="Q134" s="18">
        <f t="shared" si="21"/>
        <v>641941</v>
      </c>
      <c r="R134" s="8" t="str">
        <f t="shared" si="20"/>
        <v>10:41</v>
      </c>
      <c r="T134" s="7" t="s">
        <v>967</v>
      </c>
      <c r="U134">
        <f>COUNTIFS(Spotify!$AA:$AA,Charts!$U$1,Spotify!$U:$U,Charts!T134)</f>
        <v>1</v>
      </c>
      <c r="V134">
        <f>COUNTIFS(Spotify!$AA:$AA,Charts!$V$1,Spotify!$U:$U,Charts!T134)</f>
        <v>11</v>
      </c>
      <c r="W134">
        <f>COUNTIFS(Spotify!$AA:$AA,Charts!$W$1,Spotify!$U:$U,Charts!T134)</f>
        <v>2</v>
      </c>
      <c r="X134">
        <f>COUNTIFS(Spotify!$AA:$AA,Charts!$X$1,Spotify!$U:$U,Charts!T134)</f>
        <v>0</v>
      </c>
      <c r="Y134">
        <f>COUNTIFS(Spotify!$AA:$AA,Charts!$Y$1,Spotify!$U:$U,Charts!T134)</f>
        <v>0</v>
      </c>
      <c r="Z134">
        <f>COUNTIFS(Spotify!$AA:$AA,Charts!$Z$1,Spotify!$U:$U,Charts!T134)</f>
        <v>3</v>
      </c>
      <c r="AA134">
        <f>COUNTIFS(Spotify!$AA:$AA,Charts!$AA$1,Spotify!$U:$U,Charts!T134)</f>
        <v>1</v>
      </c>
      <c r="AB134">
        <f>COUNTIFS(Spotify!$AA:$AA,Charts!$AB$1,Spotify!$U:$U,Charts!T134)</f>
        <v>3</v>
      </c>
      <c r="AC134">
        <f>COUNTIFS(Spotify!$AA:$AA,Charts!$AC$1,Spotify!$U:$U,Charts!T134)</f>
        <v>0</v>
      </c>
      <c r="AD134">
        <f>COUNTIFS(Spotify!$AA:$AA,Charts!$AD$1,Spotify!$U:$U,Charts!T134)</f>
        <v>1</v>
      </c>
      <c r="AE134">
        <f>COUNTIFS(Spotify!$AA:$AA,Charts!$AE$1,Spotify!$U:$U,Charts!T134)</f>
        <v>2</v>
      </c>
      <c r="AF134" s="8">
        <f>COUNTIFS(Spotify!$AA:$AA,Charts!$AF$1,Spotify!$U:$U,Charts!T134)</f>
        <v>2</v>
      </c>
      <c r="AH134" s="7" t="s">
        <v>967</v>
      </c>
      <c r="AI134">
        <f>SUMIFS(Spotify!O:O,Spotify!U:U,Charts!AH134)/COUNTIFS(Spotify!U:U,Charts!AH134)</f>
        <v>-6426.1153846153848</v>
      </c>
      <c r="AJ134" s="18">
        <f>SUMIF(Spotify!U:U,Charts!AH134,Spotify!P:P)/COUNTIF(Spotify!U:U,Charts!AH134)</f>
        <v>114693.03846153847</v>
      </c>
      <c r="AK134" s="18">
        <f>SUMIF(Spotify!U:U,Charts!AH134,Spotify!R:R)/COUNTIF(Spotify!U:U,Charts!AH134)</f>
        <v>4.7692307692307692</v>
      </c>
      <c r="AL134" s="18">
        <f>SUMIF(Spotify!U:U,Charts!AH134,Spotify!J:J)/COUNTIF(Spotify!U:U,Charts!AH134)</f>
        <v>389.73076923076923</v>
      </c>
      <c r="AM134" s="18">
        <f>SUMIF(Spotify!U:U,Charts!AH134,Spotify!H:H)/COUNTIF(Spotify!U:U,Charts!AH134)</f>
        <v>650.42307692307691</v>
      </c>
      <c r="AN134" s="28">
        <f>SUMIF(Spotify!U:U,Charts!AH134,Spotify!I:I)/COUNTIF(Spotify!U:U,Charts!AH134)</f>
        <v>594.69230769230774</v>
      </c>
    </row>
    <row r="135" spans="1:40" x14ac:dyDescent="0.25">
      <c r="A135" s="3" t="s">
        <v>17882</v>
      </c>
      <c r="B135" s="1">
        <v>5186354</v>
      </c>
      <c r="C135" s="1">
        <v>1</v>
      </c>
      <c r="D135" s="1"/>
      <c r="E135" s="3" t="s">
        <v>15943</v>
      </c>
      <c r="F135" s="1">
        <v>77373767</v>
      </c>
      <c r="H135" s="7" t="s">
        <v>1650</v>
      </c>
      <c r="I135" s="1">
        <v>1225609023</v>
      </c>
      <c r="J135" s="8">
        <v>16</v>
      </c>
      <c r="L135" s="7" t="s">
        <v>1650</v>
      </c>
      <c r="M135" s="1">
        <f t="shared" si="18"/>
        <v>-1225609023</v>
      </c>
      <c r="N135">
        <v>16</v>
      </c>
      <c r="O135" s="18">
        <f>SUMIF(Spotify!U:U,Charts!L135,Spotify!Q:Q)/COUNTIF(Spotify!U:U,Charts!L135)</f>
        <v>187375.125</v>
      </c>
      <c r="P135" t="str">
        <f t="shared" si="19"/>
        <v>03:07</v>
      </c>
      <c r="Q135" s="18">
        <f t="shared" si="21"/>
        <v>641941</v>
      </c>
      <c r="R135" s="8" t="str">
        <f t="shared" si="20"/>
        <v>10:41</v>
      </c>
      <c r="T135" s="7" t="s">
        <v>17882</v>
      </c>
      <c r="U135">
        <f>COUNTIFS(Spotify!$AA:$AA,Charts!$U$1,Spotify!$U:$U,Charts!T135)</f>
        <v>0</v>
      </c>
      <c r="V135">
        <f>COUNTIFS(Spotify!$AA:$AA,Charts!$V$1,Spotify!$U:$U,Charts!T135)</f>
        <v>1</v>
      </c>
      <c r="W135">
        <f>COUNTIFS(Spotify!$AA:$AA,Charts!$W$1,Spotify!$U:$U,Charts!T135)</f>
        <v>0</v>
      </c>
      <c r="X135">
        <f>COUNTIFS(Spotify!$AA:$AA,Charts!$X$1,Spotify!$U:$U,Charts!T135)</f>
        <v>0</v>
      </c>
      <c r="Y135">
        <f>COUNTIFS(Spotify!$AA:$AA,Charts!$Y$1,Spotify!$U:$U,Charts!T135)</f>
        <v>0</v>
      </c>
      <c r="Z135">
        <f>COUNTIFS(Spotify!$AA:$AA,Charts!$Z$1,Spotify!$U:$U,Charts!T135)</f>
        <v>0</v>
      </c>
      <c r="AA135">
        <f>COUNTIFS(Spotify!$AA:$AA,Charts!$AA$1,Spotify!$U:$U,Charts!T135)</f>
        <v>0</v>
      </c>
      <c r="AB135">
        <f>COUNTIFS(Spotify!$AA:$AA,Charts!$AB$1,Spotify!$U:$U,Charts!T135)</f>
        <v>0</v>
      </c>
      <c r="AC135">
        <f>COUNTIFS(Spotify!$AA:$AA,Charts!$AC$1,Spotify!$U:$U,Charts!T135)</f>
        <v>0</v>
      </c>
      <c r="AD135">
        <f>COUNTIFS(Spotify!$AA:$AA,Charts!$AD$1,Spotify!$U:$U,Charts!T135)</f>
        <v>0</v>
      </c>
      <c r="AE135">
        <f>COUNTIFS(Spotify!$AA:$AA,Charts!$AE$1,Spotify!$U:$U,Charts!T135)</f>
        <v>0</v>
      </c>
      <c r="AF135" s="8">
        <f>COUNTIFS(Spotify!$AA:$AA,Charts!$AF$1,Spotify!$U:$U,Charts!T135)</f>
        <v>0</v>
      </c>
      <c r="AH135" s="7" t="s">
        <v>17882</v>
      </c>
      <c r="AI135">
        <f>SUMIFS(Spotify!O:O,Spotify!U:U,Charts!AH135)/COUNTIFS(Spotify!U:U,Charts!AH135)</f>
        <v>-5301</v>
      </c>
      <c r="AJ135" s="18">
        <f>SUMIF(Spotify!U:U,Charts!AH135,Spotify!P:P)/COUNTIF(Spotify!U:U,Charts!AH135)</f>
        <v>81026</v>
      </c>
      <c r="AK135" s="18">
        <f>SUMIF(Spotify!U:U,Charts!AH135,Spotify!R:R)/COUNTIF(Spotify!U:U,Charts!AH135)</f>
        <v>1</v>
      </c>
      <c r="AL135" s="18">
        <f>SUMIF(Spotify!U:U,Charts!AH135,Spotify!J:J)/COUNTIF(Spotify!U:U,Charts!AH135)</f>
        <v>36</v>
      </c>
      <c r="AM135" s="18">
        <f>SUMIF(Spotify!U:U,Charts!AH135,Spotify!H:H)/COUNTIF(Spotify!U:U,Charts!AH135)</f>
        <v>893</v>
      </c>
      <c r="AN135" s="28">
        <f>SUMIF(Spotify!U:U,Charts!AH135,Spotify!I:I)/COUNTIF(Spotify!U:U,Charts!AH135)</f>
        <v>463</v>
      </c>
    </row>
    <row r="136" spans="1:40" x14ac:dyDescent="0.25">
      <c r="A136" s="3" t="s">
        <v>17883</v>
      </c>
      <c r="B136" s="1">
        <v>94226360</v>
      </c>
      <c r="C136" s="1">
        <v>1</v>
      </c>
      <c r="D136" s="1"/>
      <c r="E136" s="3" t="s">
        <v>14302</v>
      </c>
      <c r="F136" s="1">
        <v>15420247</v>
      </c>
      <c r="H136" s="7" t="s">
        <v>17801</v>
      </c>
      <c r="I136" s="1">
        <v>1214550980</v>
      </c>
      <c r="J136" s="8">
        <v>1</v>
      </c>
      <c r="L136" s="7" t="s">
        <v>17801</v>
      </c>
      <c r="M136" s="1">
        <f t="shared" si="18"/>
        <v>-1214550980</v>
      </c>
      <c r="N136">
        <v>1</v>
      </c>
      <c r="O136" s="18">
        <f>SUMIF(Spotify!U:U,Charts!L136,Spotify!Q:Q)/COUNTIF(Spotify!U:U,Charts!L136)</f>
        <v>204280</v>
      </c>
      <c r="P136" t="str">
        <f t="shared" si="19"/>
        <v>03:24</v>
      </c>
      <c r="Q136" s="18">
        <f t="shared" si="21"/>
        <v>641941</v>
      </c>
      <c r="R136" s="8" t="str">
        <f t="shared" si="20"/>
        <v>10:41</v>
      </c>
      <c r="T136" s="7" t="s">
        <v>17883</v>
      </c>
      <c r="U136">
        <f>COUNTIFS(Spotify!$AA:$AA,Charts!$U$1,Spotify!$U:$U,Charts!T136)</f>
        <v>0</v>
      </c>
      <c r="V136">
        <f>COUNTIFS(Spotify!$AA:$AA,Charts!$V$1,Spotify!$U:$U,Charts!T136)</f>
        <v>0</v>
      </c>
      <c r="W136">
        <f>COUNTIFS(Spotify!$AA:$AA,Charts!$W$1,Spotify!$U:$U,Charts!T136)</f>
        <v>0</v>
      </c>
      <c r="X136">
        <f>COUNTIFS(Spotify!$AA:$AA,Charts!$X$1,Spotify!$U:$U,Charts!T136)</f>
        <v>0</v>
      </c>
      <c r="Y136">
        <f>COUNTIFS(Spotify!$AA:$AA,Charts!$Y$1,Spotify!$U:$U,Charts!T136)</f>
        <v>0</v>
      </c>
      <c r="Z136">
        <f>COUNTIFS(Spotify!$AA:$AA,Charts!$Z$1,Spotify!$U:$U,Charts!T136)</f>
        <v>0</v>
      </c>
      <c r="AA136">
        <f>COUNTIFS(Spotify!$AA:$AA,Charts!$AA$1,Spotify!$U:$U,Charts!T136)</f>
        <v>0</v>
      </c>
      <c r="AB136">
        <f>COUNTIFS(Spotify!$AA:$AA,Charts!$AB$1,Spotify!$U:$U,Charts!T136)</f>
        <v>0</v>
      </c>
      <c r="AC136">
        <f>COUNTIFS(Spotify!$AA:$AA,Charts!$AC$1,Spotify!$U:$U,Charts!T136)</f>
        <v>0</v>
      </c>
      <c r="AD136">
        <f>COUNTIFS(Spotify!$AA:$AA,Charts!$AD$1,Spotify!$U:$U,Charts!T136)</f>
        <v>1</v>
      </c>
      <c r="AE136">
        <f>COUNTIFS(Spotify!$AA:$AA,Charts!$AE$1,Spotify!$U:$U,Charts!T136)</f>
        <v>0</v>
      </c>
      <c r="AF136" s="8">
        <f>COUNTIFS(Spotify!$AA:$AA,Charts!$AF$1,Spotify!$U:$U,Charts!T136)</f>
        <v>0</v>
      </c>
      <c r="AH136" s="7" t="s">
        <v>17883</v>
      </c>
      <c r="AI136">
        <f>SUMIFS(Spotify!O:O,Spotify!U:U,Charts!AH136)/COUNTIFS(Spotify!U:U,Charts!AH136)</f>
        <v>-3122</v>
      </c>
      <c r="AJ136" s="18">
        <f>SUMIF(Spotify!U:U,Charts!AH136,Spotify!P:P)/COUNTIF(Spotify!U:U,Charts!AH136)</f>
        <v>135052</v>
      </c>
      <c r="AK136" s="18">
        <f>SUMIF(Spotify!U:U,Charts!AH136,Spotify!R:R)/COUNTIF(Spotify!U:U,Charts!AH136)</f>
        <v>10</v>
      </c>
      <c r="AL136" s="18">
        <f>SUMIF(Spotify!U:U,Charts!AH136,Spotify!J:J)/COUNTIF(Spotify!U:U,Charts!AH136)</f>
        <v>266</v>
      </c>
      <c r="AM136" s="18">
        <f>SUMIF(Spotify!U:U,Charts!AH136,Spotify!H:H)/COUNTIF(Spotify!U:U,Charts!AH136)</f>
        <v>726</v>
      </c>
      <c r="AN136" s="28">
        <f>SUMIF(Spotify!U:U,Charts!AH136,Spotify!I:I)/COUNTIF(Spotify!U:U,Charts!AH136)</f>
        <v>873</v>
      </c>
    </row>
    <row r="137" spans="1:40" x14ac:dyDescent="0.25">
      <c r="A137" s="3" t="s">
        <v>17884</v>
      </c>
      <c r="B137" s="1">
        <v>160854107</v>
      </c>
      <c r="C137" s="1">
        <v>1</v>
      </c>
      <c r="D137" s="1"/>
      <c r="E137" s="3" t="s">
        <v>1997</v>
      </c>
      <c r="F137" s="1">
        <v>87824465</v>
      </c>
      <c r="H137" s="7" t="s">
        <v>687</v>
      </c>
      <c r="I137" s="1">
        <v>1205907026</v>
      </c>
      <c r="J137" s="8">
        <v>38</v>
      </c>
      <c r="L137" s="7" t="s">
        <v>687</v>
      </c>
      <c r="M137" s="1">
        <f t="shared" si="18"/>
        <v>-1205907026</v>
      </c>
      <c r="N137">
        <v>38</v>
      </c>
      <c r="O137" s="18">
        <f>SUMIF(Spotify!U:U,Charts!L137,Spotify!Q:Q)/COUNTIF(Spotify!U:U,Charts!L137)</f>
        <v>241624.60526315789</v>
      </c>
      <c r="P137" t="str">
        <f t="shared" si="19"/>
        <v>04:01</v>
      </c>
      <c r="Q137" s="18">
        <f t="shared" si="21"/>
        <v>641941</v>
      </c>
      <c r="R137" s="8" t="str">
        <f t="shared" si="20"/>
        <v>10:41</v>
      </c>
      <c r="T137" s="7" t="s">
        <v>17884</v>
      </c>
      <c r="U137">
        <f>COUNTIFS(Spotify!$AA:$AA,Charts!$U$1,Spotify!$U:$U,Charts!T137)</f>
        <v>0</v>
      </c>
      <c r="V137">
        <f>COUNTIFS(Spotify!$AA:$AA,Charts!$V$1,Spotify!$U:$U,Charts!T137)</f>
        <v>0</v>
      </c>
      <c r="W137">
        <f>COUNTIFS(Spotify!$AA:$AA,Charts!$W$1,Spotify!$U:$U,Charts!T137)</f>
        <v>0</v>
      </c>
      <c r="X137">
        <f>COUNTIFS(Spotify!$AA:$AA,Charts!$X$1,Spotify!$U:$U,Charts!T137)</f>
        <v>0</v>
      </c>
      <c r="Y137">
        <f>COUNTIFS(Spotify!$AA:$AA,Charts!$Y$1,Spotify!$U:$U,Charts!T137)</f>
        <v>0</v>
      </c>
      <c r="Z137">
        <f>COUNTIFS(Spotify!$AA:$AA,Charts!$Z$1,Spotify!$U:$U,Charts!T137)</f>
        <v>0</v>
      </c>
      <c r="AA137">
        <f>COUNTIFS(Spotify!$AA:$AA,Charts!$AA$1,Spotify!$U:$U,Charts!T137)</f>
        <v>0</v>
      </c>
      <c r="AB137">
        <f>COUNTIFS(Spotify!$AA:$AA,Charts!$AB$1,Spotify!$U:$U,Charts!T137)</f>
        <v>0</v>
      </c>
      <c r="AC137">
        <f>COUNTIFS(Spotify!$AA:$AA,Charts!$AC$1,Spotify!$U:$U,Charts!T137)</f>
        <v>0</v>
      </c>
      <c r="AD137">
        <f>COUNTIFS(Spotify!$AA:$AA,Charts!$AD$1,Spotify!$U:$U,Charts!T137)</f>
        <v>0</v>
      </c>
      <c r="AE137">
        <f>COUNTIFS(Spotify!$AA:$AA,Charts!$AE$1,Spotify!$U:$U,Charts!T137)</f>
        <v>0</v>
      </c>
      <c r="AF137" s="8">
        <f>COUNTIFS(Spotify!$AA:$AA,Charts!$AF$1,Spotify!$U:$U,Charts!T137)</f>
        <v>1</v>
      </c>
      <c r="AH137" s="7" t="s">
        <v>17884</v>
      </c>
      <c r="AI137">
        <f>SUMIFS(Spotify!O:O,Spotify!U:U,Charts!AH137)/COUNTIFS(Spotify!U:U,Charts!AH137)</f>
        <v>-8199</v>
      </c>
      <c r="AJ137" s="18">
        <f>SUMIF(Spotify!U:U,Charts!AH137,Spotify!P:P)/COUNTIF(Spotify!U:U,Charts!AH137)</f>
        <v>192147</v>
      </c>
      <c r="AK137" s="18">
        <f>SUMIF(Spotify!U:U,Charts!AH137,Spotify!R:R)/COUNTIF(Spotify!U:U,Charts!AH137)</f>
        <v>18</v>
      </c>
      <c r="AL137" s="18">
        <f>SUMIF(Spotify!U:U,Charts!AH137,Spotify!J:J)/COUNTIF(Spotify!U:U,Charts!AH137)</f>
        <v>595</v>
      </c>
      <c r="AM137" s="18">
        <f>SUMIF(Spotify!U:U,Charts!AH137,Spotify!H:H)/COUNTIF(Spotify!U:U,Charts!AH137)</f>
        <v>499</v>
      </c>
      <c r="AN137" s="28">
        <f>SUMIF(Spotify!U:U,Charts!AH137,Spotify!I:I)/COUNTIF(Spotify!U:U,Charts!AH137)</f>
        <v>519</v>
      </c>
    </row>
    <row r="138" spans="1:40" x14ac:dyDescent="0.25">
      <c r="A138" s="3" t="s">
        <v>17885</v>
      </c>
      <c r="B138" s="1">
        <v>5876058</v>
      </c>
      <c r="C138" s="1">
        <v>1</v>
      </c>
      <c r="D138" s="1"/>
      <c r="E138" s="3" t="s">
        <v>269</v>
      </c>
      <c r="F138" s="1">
        <v>918104754</v>
      </c>
      <c r="H138" s="7" t="s">
        <v>1356</v>
      </c>
      <c r="I138" s="1">
        <v>1181438973</v>
      </c>
      <c r="J138" s="8">
        <v>17</v>
      </c>
      <c r="L138" s="7" t="s">
        <v>1356</v>
      </c>
      <c r="M138" s="1">
        <f t="shared" si="18"/>
        <v>-1181438973</v>
      </c>
      <c r="N138">
        <v>17</v>
      </c>
      <c r="O138" s="18">
        <f>SUMIF(Spotify!U:U,Charts!L138,Spotify!Q:Q)/COUNTIF(Spotify!U:U,Charts!L138)</f>
        <v>224830.58823529413</v>
      </c>
      <c r="P138" t="str">
        <f t="shared" si="19"/>
        <v>03:44</v>
      </c>
      <c r="Q138" s="18">
        <f t="shared" si="21"/>
        <v>641941</v>
      </c>
      <c r="R138" s="8" t="str">
        <f t="shared" si="20"/>
        <v>10:41</v>
      </c>
      <c r="T138" s="7" t="s">
        <v>17885</v>
      </c>
      <c r="U138">
        <f>COUNTIFS(Spotify!$AA:$AA,Charts!$U$1,Spotify!$U:$U,Charts!T138)</f>
        <v>1</v>
      </c>
      <c r="V138">
        <f>COUNTIFS(Spotify!$AA:$AA,Charts!$V$1,Spotify!$U:$U,Charts!T138)</f>
        <v>0</v>
      </c>
      <c r="W138">
        <f>COUNTIFS(Spotify!$AA:$AA,Charts!$W$1,Spotify!$U:$U,Charts!T138)</f>
        <v>0</v>
      </c>
      <c r="X138">
        <f>COUNTIFS(Spotify!$AA:$AA,Charts!$X$1,Spotify!$U:$U,Charts!T138)</f>
        <v>0</v>
      </c>
      <c r="Y138">
        <f>COUNTIFS(Spotify!$AA:$AA,Charts!$Y$1,Spotify!$U:$U,Charts!T138)</f>
        <v>0</v>
      </c>
      <c r="Z138">
        <f>COUNTIFS(Spotify!$AA:$AA,Charts!$Z$1,Spotify!$U:$U,Charts!T138)</f>
        <v>0</v>
      </c>
      <c r="AA138">
        <f>COUNTIFS(Spotify!$AA:$AA,Charts!$AA$1,Spotify!$U:$U,Charts!T138)</f>
        <v>0</v>
      </c>
      <c r="AB138">
        <f>COUNTIFS(Spotify!$AA:$AA,Charts!$AB$1,Spotify!$U:$U,Charts!T138)</f>
        <v>0</v>
      </c>
      <c r="AC138">
        <f>COUNTIFS(Spotify!$AA:$AA,Charts!$AC$1,Spotify!$U:$U,Charts!T138)</f>
        <v>0</v>
      </c>
      <c r="AD138">
        <f>COUNTIFS(Spotify!$AA:$AA,Charts!$AD$1,Spotify!$U:$U,Charts!T138)</f>
        <v>0</v>
      </c>
      <c r="AE138">
        <f>COUNTIFS(Spotify!$AA:$AA,Charts!$AE$1,Spotify!$U:$U,Charts!T138)</f>
        <v>0</v>
      </c>
      <c r="AF138" s="8">
        <f>COUNTIFS(Spotify!$AA:$AA,Charts!$AF$1,Spotify!$U:$U,Charts!T138)</f>
        <v>0</v>
      </c>
      <c r="AH138" s="7" t="s">
        <v>17885</v>
      </c>
      <c r="AI138">
        <f>SUMIFS(Spotify!O:O,Spotify!U:U,Charts!AH138)/COUNTIFS(Spotify!U:U,Charts!AH138)</f>
        <v>-8121</v>
      </c>
      <c r="AJ138" s="18">
        <f>SUMIF(Spotify!U:U,Charts!AH138,Spotify!P:P)/COUNTIF(Spotify!U:U,Charts!AH138)</f>
        <v>167977</v>
      </c>
      <c r="AK138" s="18">
        <f>SUMIF(Spotify!U:U,Charts!AH138,Spotify!R:R)/COUNTIF(Spotify!U:U,Charts!AH138)</f>
        <v>1</v>
      </c>
      <c r="AL138" s="18">
        <f>SUMIF(Spotify!U:U,Charts!AH138,Spotify!J:J)/COUNTIF(Spotify!U:U,Charts!AH138)</f>
        <v>505</v>
      </c>
      <c r="AM138" s="18">
        <f>SUMIF(Spotify!U:U,Charts!AH138,Spotify!H:H)/COUNTIF(Spotify!U:U,Charts!AH138)</f>
        <v>532</v>
      </c>
      <c r="AN138" s="28">
        <f>SUMIF(Spotify!U:U,Charts!AH138,Spotify!I:I)/COUNTIF(Spotify!U:U,Charts!AH138)</f>
        <v>708</v>
      </c>
    </row>
    <row r="139" spans="1:40" x14ac:dyDescent="0.25">
      <c r="A139" s="3" t="s">
        <v>1001</v>
      </c>
      <c r="B139" s="1">
        <v>480016922</v>
      </c>
      <c r="C139" s="1">
        <v>17</v>
      </c>
      <c r="D139" s="1"/>
      <c r="E139" s="3" t="s">
        <v>4485</v>
      </c>
      <c r="F139" s="1">
        <v>13877985</v>
      </c>
      <c r="H139" s="7" t="s">
        <v>18031</v>
      </c>
      <c r="I139" s="1">
        <v>1166383239</v>
      </c>
      <c r="J139" s="8">
        <v>3</v>
      </c>
      <c r="L139" s="7" t="s">
        <v>18031</v>
      </c>
      <c r="M139" s="1">
        <f t="shared" si="18"/>
        <v>-1166383239</v>
      </c>
      <c r="N139">
        <v>3</v>
      </c>
      <c r="O139" s="18">
        <f>SUMIF(Spotify!U:U,Charts!L139,Spotify!Q:Q)/COUNTIF(Spotify!U:U,Charts!L139)</f>
        <v>168906.66666666666</v>
      </c>
      <c r="P139" t="str">
        <f t="shared" si="19"/>
        <v>02:48</v>
      </c>
      <c r="Q139" s="18">
        <f t="shared" si="21"/>
        <v>641941</v>
      </c>
      <c r="R139" s="8" t="str">
        <f t="shared" si="20"/>
        <v>10:41</v>
      </c>
      <c r="T139" s="7" t="s">
        <v>1001</v>
      </c>
      <c r="U139">
        <f>COUNTIFS(Spotify!$AA:$AA,Charts!$U$1,Spotify!$U:$U,Charts!T139)</f>
        <v>0</v>
      </c>
      <c r="V139">
        <f>COUNTIFS(Spotify!$AA:$AA,Charts!$V$1,Spotify!$U:$U,Charts!T139)</f>
        <v>4</v>
      </c>
      <c r="W139">
        <f>COUNTIFS(Spotify!$AA:$AA,Charts!$W$1,Spotify!$U:$U,Charts!T139)</f>
        <v>3</v>
      </c>
      <c r="X139">
        <f>COUNTIFS(Spotify!$AA:$AA,Charts!$X$1,Spotify!$U:$U,Charts!T139)</f>
        <v>0</v>
      </c>
      <c r="Y139">
        <f>COUNTIFS(Spotify!$AA:$AA,Charts!$Y$1,Spotify!$U:$U,Charts!T139)</f>
        <v>0</v>
      </c>
      <c r="Z139">
        <f>COUNTIFS(Spotify!$AA:$AA,Charts!$Z$1,Spotify!$U:$U,Charts!T139)</f>
        <v>0</v>
      </c>
      <c r="AA139">
        <f>COUNTIFS(Spotify!$AA:$AA,Charts!$AA$1,Spotify!$U:$U,Charts!T139)</f>
        <v>0</v>
      </c>
      <c r="AB139">
        <f>COUNTIFS(Spotify!$AA:$AA,Charts!$AB$1,Spotify!$U:$U,Charts!T139)</f>
        <v>2</v>
      </c>
      <c r="AC139">
        <f>COUNTIFS(Spotify!$AA:$AA,Charts!$AC$1,Spotify!$U:$U,Charts!T139)</f>
        <v>3</v>
      </c>
      <c r="AD139">
        <f>COUNTIFS(Spotify!$AA:$AA,Charts!$AD$1,Spotify!$U:$U,Charts!T139)</f>
        <v>0</v>
      </c>
      <c r="AE139">
        <f>COUNTIFS(Spotify!$AA:$AA,Charts!$AE$1,Spotify!$U:$U,Charts!T139)</f>
        <v>4</v>
      </c>
      <c r="AF139" s="8">
        <f>COUNTIFS(Spotify!$AA:$AA,Charts!$AF$1,Spotify!$U:$U,Charts!T139)</f>
        <v>1</v>
      </c>
      <c r="AH139" s="7" t="s">
        <v>1001</v>
      </c>
      <c r="AI139">
        <f>SUMIFS(Spotify!O:O,Spotify!U:U,Charts!AH139)/COUNTIFS(Spotify!U:U,Charts!AH139)</f>
        <v>-5976.2941176470586</v>
      </c>
      <c r="AJ139" s="18">
        <f>SUMIF(Spotify!U:U,Charts!AH139,Spotify!P:P)/COUNTIF(Spotify!U:U,Charts!AH139)</f>
        <v>110081.64705882352</v>
      </c>
      <c r="AK139" s="18">
        <f>SUMIF(Spotify!U:U,Charts!AH139,Spotify!R:R)/COUNTIF(Spotify!U:U,Charts!AH139)</f>
        <v>5.2352941176470589</v>
      </c>
      <c r="AL139" s="18">
        <f>SUMIF(Spotify!U:U,Charts!AH139,Spotify!J:J)/COUNTIF(Spotify!U:U,Charts!AH139)</f>
        <v>391.94117647058823</v>
      </c>
      <c r="AM139" s="18">
        <f>SUMIF(Spotify!U:U,Charts!AH139,Spotify!H:H)/COUNTIF(Spotify!U:U,Charts!AH139)</f>
        <v>514.29411764705878</v>
      </c>
      <c r="AN139" s="28">
        <f>SUMIF(Spotify!U:U,Charts!AH139,Spotify!I:I)/COUNTIF(Spotify!U:U,Charts!AH139)</f>
        <v>514.11764705882354</v>
      </c>
    </row>
    <row r="140" spans="1:40" x14ac:dyDescent="0.25">
      <c r="A140" s="3" t="s">
        <v>7721</v>
      </c>
      <c r="B140" s="1">
        <v>132292671</v>
      </c>
      <c r="C140" s="1">
        <v>1</v>
      </c>
      <c r="D140" s="1"/>
      <c r="E140" s="3" t="s">
        <v>349</v>
      </c>
      <c r="F140" s="1">
        <v>4074990829</v>
      </c>
      <c r="H140" s="7" t="s">
        <v>17965</v>
      </c>
      <c r="I140" s="1">
        <v>1166366874</v>
      </c>
      <c r="J140" s="8">
        <v>3</v>
      </c>
      <c r="L140" s="7" t="s">
        <v>17965</v>
      </c>
      <c r="M140" s="1">
        <f t="shared" si="18"/>
        <v>-1166366874</v>
      </c>
      <c r="N140">
        <v>3</v>
      </c>
      <c r="O140" s="18">
        <f>SUMIF(Spotify!U:U,Charts!L140,Spotify!Q:Q)/COUNTIF(Spotify!U:U,Charts!L140)</f>
        <v>202178.66666666666</v>
      </c>
      <c r="P140" t="str">
        <f t="shared" si="19"/>
        <v>03:22</v>
      </c>
      <c r="Q140" s="18">
        <f t="shared" si="21"/>
        <v>641941</v>
      </c>
      <c r="R140" s="8" t="str">
        <f t="shared" si="20"/>
        <v>10:41</v>
      </c>
      <c r="T140" s="7" t="s">
        <v>7721</v>
      </c>
      <c r="U140">
        <f>COUNTIFS(Spotify!$AA:$AA,Charts!$U$1,Spotify!$U:$U,Charts!T140)</f>
        <v>1</v>
      </c>
      <c r="V140">
        <f>COUNTIFS(Spotify!$AA:$AA,Charts!$V$1,Spotify!$U:$U,Charts!T140)</f>
        <v>0</v>
      </c>
      <c r="W140">
        <f>COUNTIFS(Spotify!$AA:$AA,Charts!$W$1,Spotify!$U:$U,Charts!T140)</f>
        <v>0</v>
      </c>
      <c r="X140">
        <f>COUNTIFS(Spotify!$AA:$AA,Charts!$X$1,Spotify!$U:$U,Charts!T140)</f>
        <v>0</v>
      </c>
      <c r="Y140">
        <f>COUNTIFS(Spotify!$AA:$AA,Charts!$Y$1,Spotify!$U:$U,Charts!T140)</f>
        <v>0</v>
      </c>
      <c r="Z140">
        <f>COUNTIFS(Spotify!$AA:$AA,Charts!$Z$1,Spotify!$U:$U,Charts!T140)</f>
        <v>0</v>
      </c>
      <c r="AA140">
        <f>COUNTIFS(Spotify!$AA:$AA,Charts!$AA$1,Spotify!$U:$U,Charts!T140)</f>
        <v>0</v>
      </c>
      <c r="AB140">
        <f>COUNTIFS(Spotify!$AA:$AA,Charts!$AB$1,Spotify!$U:$U,Charts!T140)</f>
        <v>0</v>
      </c>
      <c r="AC140">
        <f>COUNTIFS(Spotify!$AA:$AA,Charts!$AC$1,Spotify!$U:$U,Charts!T140)</f>
        <v>0</v>
      </c>
      <c r="AD140">
        <f>COUNTIFS(Spotify!$AA:$AA,Charts!$AD$1,Spotify!$U:$U,Charts!T140)</f>
        <v>0</v>
      </c>
      <c r="AE140">
        <f>COUNTIFS(Spotify!$AA:$AA,Charts!$AE$1,Spotify!$U:$U,Charts!T140)</f>
        <v>0</v>
      </c>
      <c r="AF140" s="8">
        <f>COUNTIFS(Spotify!$AA:$AA,Charts!$AF$1,Spotify!$U:$U,Charts!T140)</f>
        <v>0</v>
      </c>
      <c r="AH140" s="7" t="s">
        <v>7721</v>
      </c>
      <c r="AI140">
        <f>SUMIFS(Spotify!O:O,Spotify!U:U,Charts!AH140)/COUNTIFS(Spotify!U:U,Charts!AH140)</f>
        <v>-4182</v>
      </c>
      <c r="AJ140" s="18">
        <f>SUMIF(Spotify!U:U,Charts!AH140,Spotify!P:P)/COUNTIF(Spotify!U:U,Charts!AH140)</f>
        <v>134973</v>
      </c>
      <c r="AK140" s="18">
        <f>SUMIF(Spotify!U:U,Charts!AH140,Spotify!R:R)/COUNTIF(Spotify!U:U,Charts!AH140)</f>
        <v>19</v>
      </c>
      <c r="AL140" s="18">
        <f>SUMIF(Spotify!U:U,Charts!AH140,Spotify!J:J)/COUNTIF(Spotify!U:U,Charts!AH140)</f>
        <v>268</v>
      </c>
      <c r="AM140" s="18">
        <f>SUMIF(Spotify!U:U,Charts!AH140,Spotify!H:H)/COUNTIF(Spotify!U:U,Charts!AH140)</f>
        <v>895</v>
      </c>
      <c r="AN140" s="28">
        <f>SUMIF(Spotify!U:U,Charts!AH140,Spotify!I:I)/COUNTIF(Spotify!U:U,Charts!AH140)</f>
        <v>885</v>
      </c>
    </row>
    <row r="141" spans="1:40" x14ac:dyDescent="0.25">
      <c r="A141" s="3" t="s">
        <v>9310</v>
      </c>
      <c r="B141" s="1">
        <v>11383736</v>
      </c>
      <c r="C141" s="1">
        <v>1</v>
      </c>
      <c r="D141" s="1"/>
      <c r="E141" s="3" t="s">
        <v>127</v>
      </c>
      <c r="F141" s="1">
        <v>8615172277</v>
      </c>
      <c r="H141" s="7" t="s">
        <v>15772</v>
      </c>
      <c r="I141" s="1">
        <v>1165318488</v>
      </c>
      <c r="J141" s="8">
        <v>7</v>
      </c>
      <c r="L141" s="7" t="s">
        <v>15772</v>
      </c>
      <c r="M141" s="1">
        <f t="shared" si="18"/>
        <v>-1165318488</v>
      </c>
      <c r="N141">
        <v>7</v>
      </c>
      <c r="O141" s="18">
        <f>SUMIF(Spotify!U:U,Charts!L141,Spotify!Q:Q)/COUNTIF(Spotify!U:U,Charts!L141)</f>
        <v>255453.14285714287</v>
      </c>
      <c r="P141" t="str">
        <f t="shared" si="19"/>
        <v>04:15</v>
      </c>
      <c r="Q141" s="18">
        <f t="shared" si="21"/>
        <v>641941</v>
      </c>
      <c r="R141" s="8" t="str">
        <f t="shared" si="20"/>
        <v>10:41</v>
      </c>
      <c r="T141" s="7" t="s">
        <v>9310</v>
      </c>
      <c r="U141">
        <f>COUNTIFS(Spotify!$AA:$AA,Charts!$U$1,Spotify!$U:$U,Charts!T141)</f>
        <v>0</v>
      </c>
      <c r="V141">
        <f>COUNTIFS(Spotify!$AA:$AA,Charts!$V$1,Spotify!$U:$U,Charts!T141)</f>
        <v>0</v>
      </c>
      <c r="W141">
        <f>COUNTIFS(Spotify!$AA:$AA,Charts!$W$1,Spotify!$U:$U,Charts!T141)</f>
        <v>0</v>
      </c>
      <c r="X141">
        <f>COUNTIFS(Spotify!$AA:$AA,Charts!$X$1,Spotify!$U:$U,Charts!T141)</f>
        <v>0</v>
      </c>
      <c r="Y141">
        <f>COUNTIFS(Spotify!$AA:$AA,Charts!$Y$1,Spotify!$U:$U,Charts!T141)</f>
        <v>0</v>
      </c>
      <c r="Z141">
        <f>COUNTIFS(Spotify!$AA:$AA,Charts!$Z$1,Spotify!$U:$U,Charts!T141)</f>
        <v>0</v>
      </c>
      <c r="AA141">
        <f>COUNTIFS(Spotify!$AA:$AA,Charts!$AA$1,Spotify!$U:$U,Charts!T141)</f>
        <v>0</v>
      </c>
      <c r="AB141">
        <f>COUNTIFS(Spotify!$AA:$AA,Charts!$AB$1,Spotify!$U:$U,Charts!T141)</f>
        <v>0</v>
      </c>
      <c r="AC141">
        <f>COUNTIFS(Spotify!$AA:$AA,Charts!$AC$1,Spotify!$U:$U,Charts!T141)</f>
        <v>1</v>
      </c>
      <c r="AD141">
        <f>COUNTIFS(Spotify!$AA:$AA,Charts!$AD$1,Spotify!$U:$U,Charts!T141)</f>
        <v>0</v>
      </c>
      <c r="AE141">
        <f>COUNTIFS(Spotify!$AA:$AA,Charts!$AE$1,Spotify!$U:$U,Charts!T141)</f>
        <v>0</v>
      </c>
      <c r="AF141" s="8">
        <f>COUNTIFS(Spotify!$AA:$AA,Charts!$AF$1,Spotify!$U:$U,Charts!T141)</f>
        <v>0</v>
      </c>
      <c r="AH141" s="7" t="s">
        <v>9310</v>
      </c>
      <c r="AI141">
        <f>SUMIFS(Spotify!O:O,Spotify!U:U,Charts!AH141)/COUNTIFS(Spotify!U:U,Charts!AH141)</f>
        <v>-4457</v>
      </c>
      <c r="AJ141" s="18">
        <f>SUMIF(Spotify!U:U,Charts!AH141,Spotify!P:P)/COUNTIF(Spotify!U:U,Charts!AH141)</f>
        <v>11806</v>
      </c>
      <c r="AK141" s="18">
        <f>SUMIF(Spotify!U:U,Charts!AH141,Spotify!R:R)/COUNTIF(Spotify!U:U,Charts!AH141)</f>
        <v>2</v>
      </c>
      <c r="AL141" s="18">
        <f>SUMIF(Spotify!U:U,Charts!AH141,Spotify!J:J)/COUNTIF(Spotify!U:U,Charts!AH141)</f>
        <v>34</v>
      </c>
      <c r="AM141" s="18">
        <f>SUMIF(Spotify!U:U,Charts!AH141,Spotify!H:H)/COUNTIF(Spotify!U:U,Charts!AH141)</f>
        <v>68</v>
      </c>
      <c r="AN141" s="28">
        <f>SUMIF(Spotify!U:U,Charts!AH141,Spotify!I:I)/COUNTIF(Spotify!U:U,Charts!AH141)</f>
        <v>584</v>
      </c>
    </row>
    <row r="142" spans="1:40" x14ac:dyDescent="0.25">
      <c r="A142" s="3" t="s">
        <v>5083</v>
      </c>
      <c r="B142" s="1">
        <v>8230254</v>
      </c>
      <c r="C142" s="1">
        <v>1</v>
      </c>
      <c r="D142" s="1"/>
      <c r="E142" s="3" t="s">
        <v>11914</v>
      </c>
      <c r="F142" s="1">
        <v>19487598</v>
      </c>
      <c r="H142" s="7" t="s">
        <v>4693</v>
      </c>
      <c r="I142" s="1">
        <v>1155534429</v>
      </c>
      <c r="J142" s="8">
        <v>24</v>
      </c>
      <c r="L142" s="7" t="s">
        <v>4693</v>
      </c>
      <c r="M142" s="1">
        <f t="shared" si="18"/>
        <v>-1155534429</v>
      </c>
      <c r="N142">
        <v>24</v>
      </c>
      <c r="O142" s="18">
        <f>SUMIF(Spotify!U:U,Charts!L142,Spotify!Q:Q)/COUNTIF(Spotify!U:U,Charts!L142)</f>
        <v>206900.29166666666</v>
      </c>
      <c r="P142" t="str">
        <f t="shared" si="19"/>
        <v>03:26</v>
      </c>
      <c r="Q142" s="18">
        <f t="shared" si="21"/>
        <v>641941</v>
      </c>
      <c r="R142" s="8" t="str">
        <f t="shared" si="20"/>
        <v>10:41</v>
      </c>
      <c r="T142" s="7" t="s">
        <v>5083</v>
      </c>
      <c r="U142">
        <f>COUNTIFS(Spotify!$AA:$AA,Charts!$U$1,Spotify!$U:$U,Charts!T142)</f>
        <v>0</v>
      </c>
      <c r="V142">
        <f>COUNTIFS(Spotify!$AA:$AA,Charts!$V$1,Spotify!$U:$U,Charts!T142)</f>
        <v>0</v>
      </c>
      <c r="W142">
        <f>COUNTIFS(Spotify!$AA:$AA,Charts!$W$1,Spotify!$U:$U,Charts!T142)</f>
        <v>0</v>
      </c>
      <c r="X142">
        <f>COUNTIFS(Spotify!$AA:$AA,Charts!$X$1,Spotify!$U:$U,Charts!T142)</f>
        <v>0</v>
      </c>
      <c r="Y142">
        <f>COUNTIFS(Spotify!$AA:$AA,Charts!$Y$1,Spotify!$U:$U,Charts!T142)</f>
        <v>1</v>
      </c>
      <c r="Z142">
        <f>COUNTIFS(Spotify!$AA:$AA,Charts!$Z$1,Spotify!$U:$U,Charts!T142)</f>
        <v>0</v>
      </c>
      <c r="AA142">
        <f>COUNTIFS(Spotify!$AA:$AA,Charts!$AA$1,Spotify!$U:$U,Charts!T142)</f>
        <v>0</v>
      </c>
      <c r="AB142">
        <f>COUNTIFS(Spotify!$AA:$AA,Charts!$AB$1,Spotify!$U:$U,Charts!T142)</f>
        <v>0</v>
      </c>
      <c r="AC142">
        <f>COUNTIFS(Spotify!$AA:$AA,Charts!$AC$1,Spotify!$U:$U,Charts!T142)</f>
        <v>0</v>
      </c>
      <c r="AD142">
        <f>COUNTIFS(Spotify!$AA:$AA,Charts!$AD$1,Spotify!$U:$U,Charts!T142)</f>
        <v>0</v>
      </c>
      <c r="AE142">
        <f>COUNTIFS(Spotify!$AA:$AA,Charts!$AE$1,Spotify!$U:$U,Charts!T142)</f>
        <v>0</v>
      </c>
      <c r="AF142" s="8">
        <f>COUNTIFS(Spotify!$AA:$AA,Charts!$AF$1,Spotify!$U:$U,Charts!T142)</f>
        <v>0</v>
      </c>
      <c r="AH142" s="7" t="s">
        <v>5083</v>
      </c>
      <c r="AI142">
        <f>SUMIFS(Spotify!O:O,Spotify!U:U,Charts!AH142)/COUNTIFS(Spotify!U:U,Charts!AH142)</f>
        <v>-11451</v>
      </c>
      <c r="AJ142" s="18">
        <f>SUMIF(Spotify!U:U,Charts!AH142,Spotify!P:P)/COUNTIF(Spotify!U:U,Charts!AH142)</f>
        <v>78169</v>
      </c>
      <c r="AK142" s="18">
        <f>SUMIF(Spotify!U:U,Charts!AH142,Spotify!R:R)/COUNTIF(Spotify!U:U,Charts!AH142)</f>
        <v>1</v>
      </c>
      <c r="AL142" s="18">
        <f>SUMIF(Spotify!U:U,Charts!AH142,Spotify!J:J)/COUNTIF(Spotify!U:U,Charts!AH142)</f>
        <v>122</v>
      </c>
      <c r="AM142" s="18">
        <f>SUMIF(Spotify!U:U,Charts!AH142,Spotify!H:H)/COUNTIF(Spotify!U:U,Charts!AH142)</f>
        <v>527</v>
      </c>
      <c r="AN142" s="28">
        <f>SUMIF(Spotify!U:U,Charts!AH142,Spotify!I:I)/COUNTIF(Spotify!U:U,Charts!AH142)</f>
        <v>415</v>
      </c>
    </row>
    <row r="143" spans="1:40" x14ac:dyDescent="0.25">
      <c r="A143" s="3" t="s">
        <v>307</v>
      </c>
      <c r="B143" s="1">
        <v>12434257166</v>
      </c>
      <c r="C143" s="1">
        <v>57</v>
      </c>
      <c r="D143" s="1"/>
      <c r="E143" s="3" t="s">
        <v>1500</v>
      </c>
      <c r="F143" s="1">
        <v>44421300</v>
      </c>
      <c r="H143" s="7" t="s">
        <v>12014</v>
      </c>
      <c r="I143" s="1">
        <v>1150726784</v>
      </c>
      <c r="J143" s="8">
        <v>8</v>
      </c>
      <c r="L143" s="7" t="s">
        <v>12014</v>
      </c>
      <c r="M143" s="1">
        <f t="shared" si="18"/>
        <v>-1150726784</v>
      </c>
      <c r="N143">
        <v>8</v>
      </c>
      <c r="O143" s="18">
        <f>SUMIF(Spotify!U:U,Charts!L143,Spotify!Q:Q)/COUNTIF(Spotify!U:U,Charts!L143)</f>
        <v>236850.75</v>
      </c>
      <c r="P143" t="str">
        <f t="shared" si="19"/>
        <v>03:56</v>
      </c>
      <c r="Q143" s="18">
        <f t="shared" si="21"/>
        <v>641941</v>
      </c>
      <c r="R143" s="8" t="str">
        <f t="shared" si="20"/>
        <v>10:41</v>
      </c>
      <c r="T143" s="7" t="s">
        <v>307</v>
      </c>
      <c r="U143">
        <f>COUNTIFS(Spotify!$AA:$AA,Charts!$U$1,Spotify!$U:$U,Charts!T143)</f>
        <v>7</v>
      </c>
      <c r="V143">
        <f>COUNTIFS(Spotify!$AA:$AA,Charts!$V$1,Spotify!$U:$U,Charts!T143)</f>
        <v>4</v>
      </c>
      <c r="W143">
        <f>COUNTIFS(Spotify!$AA:$AA,Charts!$W$1,Spotify!$U:$U,Charts!T143)</f>
        <v>2</v>
      </c>
      <c r="X143">
        <f>COUNTIFS(Spotify!$AA:$AA,Charts!$X$1,Spotify!$U:$U,Charts!T143)</f>
        <v>1</v>
      </c>
      <c r="Y143">
        <f>COUNTIFS(Spotify!$AA:$AA,Charts!$Y$1,Spotify!$U:$U,Charts!T143)</f>
        <v>10</v>
      </c>
      <c r="Z143">
        <f>COUNTIFS(Spotify!$AA:$AA,Charts!$Z$1,Spotify!$U:$U,Charts!T143)</f>
        <v>2</v>
      </c>
      <c r="AA143">
        <f>COUNTIFS(Spotify!$AA:$AA,Charts!$AA$1,Spotify!$U:$U,Charts!T143)</f>
        <v>3</v>
      </c>
      <c r="AB143">
        <f>COUNTIFS(Spotify!$AA:$AA,Charts!$AB$1,Spotify!$U:$U,Charts!T143)</f>
        <v>9</v>
      </c>
      <c r="AC143">
        <f>COUNTIFS(Spotify!$AA:$AA,Charts!$AC$1,Spotify!$U:$U,Charts!T143)</f>
        <v>9</v>
      </c>
      <c r="AD143">
        <f>COUNTIFS(Spotify!$AA:$AA,Charts!$AD$1,Spotify!$U:$U,Charts!T143)</f>
        <v>5</v>
      </c>
      <c r="AE143">
        <f>COUNTIFS(Spotify!$AA:$AA,Charts!$AE$1,Spotify!$U:$U,Charts!T143)</f>
        <v>3</v>
      </c>
      <c r="AF143" s="8">
        <f>COUNTIFS(Spotify!$AA:$AA,Charts!$AF$1,Spotify!$U:$U,Charts!T143)</f>
        <v>2</v>
      </c>
      <c r="AH143" s="7" t="s">
        <v>307</v>
      </c>
      <c r="AI143">
        <f>SUMIFS(Spotify!O:O,Spotify!U:U,Charts!AH143)/COUNTIFS(Spotify!U:U,Charts!AH143)</f>
        <v>-11778.491228070176</v>
      </c>
      <c r="AJ143" s="18">
        <f>SUMIF(Spotify!U:U,Charts!AH143,Spotify!P:P)/COUNTIF(Spotify!U:U,Charts!AH143)</f>
        <v>102495.21052631579</v>
      </c>
      <c r="AK143" s="18">
        <f>SUMIF(Spotify!U:U,Charts!AH143,Spotify!R:R)/COUNTIF(Spotify!U:U,Charts!AH143)</f>
        <v>26.192982456140349</v>
      </c>
      <c r="AL143" s="18">
        <f>SUMIF(Spotify!U:U,Charts!AH143,Spotify!J:J)/COUNTIF(Spotify!U:U,Charts!AH143)</f>
        <v>407.24561403508773</v>
      </c>
      <c r="AM143" s="18">
        <f>SUMIF(Spotify!U:U,Charts!AH143,Spotify!H:H)/COUNTIF(Spotify!U:U,Charts!AH143)</f>
        <v>569.31578947368416</v>
      </c>
      <c r="AN143" s="28">
        <f>SUMIF(Spotify!U:U,Charts!AH143,Spotify!I:I)/COUNTIF(Spotify!U:U,Charts!AH143)</f>
        <v>315.92982456140351</v>
      </c>
    </row>
    <row r="144" spans="1:40" x14ac:dyDescent="0.25">
      <c r="A144" s="3" t="s">
        <v>8448</v>
      </c>
      <c r="B144" s="1">
        <v>447692379</v>
      </c>
      <c r="C144" s="1">
        <v>8</v>
      </c>
      <c r="D144" s="1"/>
      <c r="E144" s="3" t="s">
        <v>8746</v>
      </c>
      <c r="F144" s="1">
        <v>278976847</v>
      </c>
      <c r="H144" s="7" t="s">
        <v>116</v>
      </c>
      <c r="I144" s="1">
        <v>1150142396</v>
      </c>
      <c r="J144" s="8">
        <v>19</v>
      </c>
      <c r="L144" s="7" t="s">
        <v>116</v>
      </c>
      <c r="M144" s="1">
        <f t="shared" si="18"/>
        <v>-1150142396</v>
      </c>
      <c r="N144">
        <v>19</v>
      </c>
      <c r="O144" s="18">
        <f>SUMIF(Spotify!U:U,Charts!L144,Spotify!Q:Q)/COUNTIF(Spotify!U:U,Charts!L144)</f>
        <v>143270.21052631579</v>
      </c>
      <c r="P144" t="str">
        <f t="shared" si="19"/>
        <v>02:23</v>
      </c>
      <c r="Q144" s="18">
        <f t="shared" si="21"/>
        <v>641941</v>
      </c>
      <c r="R144" s="8" t="str">
        <f t="shared" si="20"/>
        <v>10:41</v>
      </c>
      <c r="T144" s="7" t="s">
        <v>8448</v>
      </c>
      <c r="U144">
        <f>COUNTIFS(Spotify!$AA:$AA,Charts!$U$1,Spotify!$U:$U,Charts!T144)</f>
        <v>1</v>
      </c>
      <c r="V144">
        <f>COUNTIFS(Spotify!$AA:$AA,Charts!$V$1,Spotify!$U:$U,Charts!T144)</f>
        <v>0</v>
      </c>
      <c r="W144">
        <f>COUNTIFS(Spotify!$AA:$AA,Charts!$W$1,Spotify!$U:$U,Charts!T144)</f>
        <v>0</v>
      </c>
      <c r="X144">
        <f>COUNTIFS(Spotify!$AA:$AA,Charts!$X$1,Spotify!$U:$U,Charts!T144)</f>
        <v>3</v>
      </c>
      <c r="Y144">
        <f>COUNTIFS(Spotify!$AA:$AA,Charts!$Y$1,Spotify!$U:$U,Charts!T144)</f>
        <v>0</v>
      </c>
      <c r="Z144">
        <f>COUNTIFS(Spotify!$AA:$AA,Charts!$Z$1,Spotify!$U:$U,Charts!T144)</f>
        <v>0</v>
      </c>
      <c r="AA144">
        <f>COUNTIFS(Spotify!$AA:$AA,Charts!$AA$1,Spotify!$U:$U,Charts!T144)</f>
        <v>0</v>
      </c>
      <c r="AB144">
        <f>COUNTIFS(Spotify!$AA:$AA,Charts!$AB$1,Spotify!$U:$U,Charts!T144)</f>
        <v>0</v>
      </c>
      <c r="AC144">
        <f>COUNTIFS(Spotify!$AA:$AA,Charts!$AC$1,Spotify!$U:$U,Charts!T144)</f>
        <v>0</v>
      </c>
      <c r="AD144">
        <f>COUNTIFS(Spotify!$AA:$AA,Charts!$AD$1,Spotify!$U:$U,Charts!T144)</f>
        <v>1</v>
      </c>
      <c r="AE144">
        <f>COUNTIFS(Spotify!$AA:$AA,Charts!$AE$1,Spotify!$U:$U,Charts!T144)</f>
        <v>3</v>
      </c>
      <c r="AF144" s="8">
        <f>COUNTIFS(Spotify!$AA:$AA,Charts!$AF$1,Spotify!$U:$U,Charts!T144)</f>
        <v>0</v>
      </c>
      <c r="AH144" s="7" t="s">
        <v>8448</v>
      </c>
      <c r="AI144">
        <f>SUMIFS(Spotify!O:O,Spotify!U:U,Charts!AH144)/COUNTIFS(Spotify!U:U,Charts!AH144)</f>
        <v>-13250.75</v>
      </c>
      <c r="AJ144" s="18">
        <f>SUMIF(Spotify!U:U,Charts!AH144,Spotify!P:P)/COUNTIF(Spotify!U:U,Charts!AH144)</f>
        <v>114293.875</v>
      </c>
      <c r="AK144" s="18">
        <f>SUMIF(Spotify!U:U,Charts!AH144,Spotify!R:R)/COUNTIF(Spotify!U:U,Charts!AH144)</f>
        <v>6.5</v>
      </c>
      <c r="AL144" s="18">
        <f>SUMIF(Spotify!U:U,Charts!AH144,Spotify!J:J)/COUNTIF(Spotify!U:U,Charts!AH144)</f>
        <v>453.125</v>
      </c>
      <c r="AM144" s="18">
        <f>SUMIF(Spotify!U:U,Charts!AH144,Spotify!H:H)/COUNTIF(Spotify!U:U,Charts!AH144)</f>
        <v>505.875</v>
      </c>
      <c r="AN144" s="28">
        <f>SUMIF(Spotify!U:U,Charts!AH144,Spotify!I:I)/COUNTIF(Spotify!U:U,Charts!AH144)</f>
        <v>198.625</v>
      </c>
    </row>
    <row r="145" spans="1:40" x14ac:dyDescent="0.25">
      <c r="A145" s="3" t="s">
        <v>17886</v>
      </c>
      <c r="B145" s="1">
        <v>3668655432</v>
      </c>
      <c r="C145" s="1">
        <v>25</v>
      </c>
      <c r="D145" s="1"/>
      <c r="E145" s="3" t="s">
        <v>3096</v>
      </c>
      <c r="F145" s="1">
        <v>42388027</v>
      </c>
      <c r="H145" s="7" t="s">
        <v>489</v>
      </c>
      <c r="I145" s="1">
        <v>1141602232</v>
      </c>
      <c r="J145" s="8">
        <v>2</v>
      </c>
      <c r="L145" s="7" t="s">
        <v>489</v>
      </c>
      <c r="M145" s="1">
        <f t="shared" si="18"/>
        <v>-1141602232</v>
      </c>
      <c r="N145">
        <v>2</v>
      </c>
      <c r="O145" s="18">
        <f>SUMIF(Spotify!U:U,Charts!L145,Spotify!Q:Q)/COUNTIF(Spotify!U:U,Charts!L145)</f>
        <v>264460</v>
      </c>
      <c r="P145" t="str">
        <f t="shared" si="19"/>
        <v>04:24</v>
      </c>
      <c r="Q145" s="18">
        <f t="shared" si="21"/>
        <v>641941</v>
      </c>
      <c r="R145" s="8" t="str">
        <f t="shared" si="20"/>
        <v>10:41</v>
      </c>
      <c r="T145" s="7" t="s">
        <v>17886</v>
      </c>
      <c r="U145">
        <f>COUNTIFS(Spotify!$AA:$AA,Charts!$U$1,Spotify!$U:$U,Charts!T145)</f>
        <v>2</v>
      </c>
      <c r="V145">
        <f>COUNTIFS(Spotify!$AA:$AA,Charts!$V$1,Spotify!$U:$U,Charts!T145)</f>
        <v>6</v>
      </c>
      <c r="W145">
        <f>COUNTIFS(Spotify!$AA:$AA,Charts!$W$1,Spotify!$U:$U,Charts!T145)</f>
        <v>6</v>
      </c>
      <c r="X145">
        <f>COUNTIFS(Spotify!$AA:$AA,Charts!$X$1,Spotify!$U:$U,Charts!T145)</f>
        <v>0</v>
      </c>
      <c r="Y145">
        <f>COUNTIFS(Spotify!$AA:$AA,Charts!$Y$1,Spotify!$U:$U,Charts!T145)</f>
        <v>2</v>
      </c>
      <c r="Z145">
        <f>COUNTIFS(Spotify!$AA:$AA,Charts!$Z$1,Spotify!$U:$U,Charts!T145)</f>
        <v>2</v>
      </c>
      <c r="AA145">
        <f>COUNTIFS(Spotify!$AA:$AA,Charts!$AA$1,Spotify!$U:$U,Charts!T145)</f>
        <v>0</v>
      </c>
      <c r="AB145">
        <f>COUNTIFS(Spotify!$AA:$AA,Charts!$AB$1,Spotify!$U:$U,Charts!T145)</f>
        <v>1</v>
      </c>
      <c r="AC145">
        <f>COUNTIFS(Spotify!$AA:$AA,Charts!$AC$1,Spotify!$U:$U,Charts!T145)</f>
        <v>3</v>
      </c>
      <c r="AD145">
        <f>COUNTIFS(Spotify!$AA:$AA,Charts!$AD$1,Spotify!$U:$U,Charts!T145)</f>
        <v>1</v>
      </c>
      <c r="AE145">
        <f>COUNTIFS(Spotify!$AA:$AA,Charts!$AE$1,Spotify!$U:$U,Charts!T145)</f>
        <v>0</v>
      </c>
      <c r="AF145" s="8">
        <f>COUNTIFS(Spotify!$AA:$AA,Charts!$AF$1,Spotify!$U:$U,Charts!T145)</f>
        <v>2</v>
      </c>
      <c r="AH145" s="7" t="s">
        <v>17886</v>
      </c>
      <c r="AI145">
        <f>SUMIFS(Spotify!O:O,Spotify!U:U,Charts!AH145)/COUNTIFS(Spotify!U:U,Charts!AH145)</f>
        <v>-4760.04</v>
      </c>
      <c r="AJ145" s="18">
        <f>SUMIF(Spotify!U:U,Charts!AH145,Spotify!P:P)/COUNTIF(Spotify!U:U,Charts!AH145)</f>
        <v>106782.68</v>
      </c>
      <c r="AK145" s="18">
        <f>SUMIF(Spotify!U:U,Charts!AH145,Spotify!R:R)/COUNTIF(Spotify!U:U,Charts!AH145)</f>
        <v>9.68</v>
      </c>
      <c r="AL145" s="18">
        <f>SUMIF(Spotify!U:U,Charts!AH145,Spotify!J:J)/COUNTIF(Spotify!U:U,Charts!AH145)</f>
        <v>328.48</v>
      </c>
      <c r="AM145" s="18">
        <f>SUMIF(Spotify!U:U,Charts!AH145,Spotify!H:H)/COUNTIF(Spotify!U:U,Charts!AH145)</f>
        <v>531.72</v>
      </c>
      <c r="AN145" s="28">
        <f>SUMIF(Spotify!U:U,Charts!AH145,Spotify!I:I)/COUNTIF(Spotify!U:U,Charts!AH145)</f>
        <v>574.91999999999996</v>
      </c>
    </row>
    <row r="146" spans="1:40" x14ac:dyDescent="0.25">
      <c r="A146" s="3" t="s">
        <v>12014</v>
      </c>
      <c r="B146" s="1">
        <v>1150726784</v>
      </c>
      <c r="C146" s="1">
        <v>8</v>
      </c>
      <c r="D146" s="1"/>
      <c r="E146" s="3" t="s">
        <v>7592</v>
      </c>
      <c r="F146" s="1">
        <v>98922580</v>
      </c>
      <c r="H146" s="7" t="s">
        <v>357</v>
      </c>
      <c r="I146" s="1">
        <v>1139124252</v>
      </c>
      <c r="J146" s="8">
        <v>8</v>
      </c>
      <c r="L146" s="7" t="s">
        <v>357</v>
      </c>
      <c r="M146" s="1">
        <f t="shared" si="18"/>
        <v>-1139124252</v>
      </c>
      <c r="N146">
        <v>8</v>
      </c>
      <c r="O146" s="18">
        <f>SUMIF(Spotify!U:U,Charts!L146,Spotify!Q:Q)/COUNTIF(Spotify!U:U,Charts!L146)</f>
        <v>178331.5</v>
      </c>
      <c r="P146" t="str">
        <f t="shared" si="19"/>
        <v>02:58</v>
      </c>
      <c r="Q146" s="18">
        <f t="shared" si="21"/>
        <v>641941</v>
      </c>
      <c r="R146" s="8" t="str">
        <f t="shared" si="20"/>
        <v>10:41</v>
      </c>
      <c r="T146" s="7" t="s">
        <v>12014</v>
      </c>
      <c r="U146">
        <f>COUNTIFS(Spotify!$AA:$AA,Charts!$U$1,Spotify!$U:$U,Charts!T146)</f>
        <v>1</v>
      </c>
      <c r="V146">
        <f>COUNTIFS(Spotify!$AA:$AA,Charts!$V$1,Spotify!$U:$U,Charts!T146)</f>
        <v>0</v>
      </c>
      <c r="W146">
        <f>COUNTIFS(Spotify!$AA:$AA,Charts!$W$1,Spotify!$U:$U,Charts!T146)</f>
        <v>4</v>
      </c>
      <c r="X146">
        <f>COUNTIFS(Spotify!$AA:$AA,Charts!$X$1,Spotify!$U:$U,Charts!T146)</f>
        <v>0</v>
      </c>
      <c r="Y146">
        <f>COUNTIFS(Spotify!$AA:$AA,Charts!$Y$1,Spotify!$U:$U,Charts!T146)</f>
        <v>0</v>
      </c>
      <c r="Z146">
        <f>COUNTIFS(Spotify!$AA:$AA,Charts!$Z$1,Spotify!$U:$U,Charts!T146)</f>
        <v>0</v>
      </c>
      <c r="AA146">
        <f>COUNTIFS(Spotify!$AA:$AA,Charts!$AA$1,Spotify!$U:$U,Charts!T146)</f>
        <v>0</v>
      </c>
      <c r="AB146">
        <f>COUNTIFS(Spotify!$AA:$AA,Charts!$AB$1,Spotify!$U:$U,Charts!T146)</f>
        <v>0</v>
      </c>
      <c r="AC146">
        <f>COUNTIFS(Spotify!$AA:$AA,Charts!$AC$1,Spotify!$U:$U,Charts!T146)</f>
        <v>0</v>
      </c>
      <c r="AD146">
        <f>COUNTIFS(Spotify!$AA:$AA,Charts!$AD$1,Spotify!$U:$U,Charts!T146)</f>
        <v>0</v>
      </c>
      <c r="AE146">
        <f>COUNTIFS(Spotify!$AA:$AA,Charts!$AE$1,Spotify!$U:$U,Charts!T146)</f>
        <v>2</v>
      </c>
      <c r="AF146" s="8">
        <f>COUNTIFS(Spotify!$AA:$AA,Charts!$AF$1,Spotify!$U:$U,Charts!T146)</f>
        <v>1</v>
      </c>
      <c r="AH146" s="7" t="s">
        <v>12014</v>
      </c>
      <c r="AI146">
        <f>SUMIFS(Spotify!O:O,Spotify!U:U,Charts!AH146)/COUNTIFS(Spotify!U:U,Charts!AH146)</f>
        <v>-6893.625</v>
      </c>
      <c r="AJ146" s="18">
        <f>SUMIF(Spotify!U:U,Charts!AH146,Spotify!P:P)/COUNTIF(Spotify!U:U,Charts!AH146)</f>
        <v>87428.125</v>
      </c>
      <c r="AK146" s="18">
        <f>SUMIF(Spotify!U:U,Charts!AH146,Spotify!R:R)/COUNTIF(Spotify!U:U,Charts!AH146)</f>
        <v>20.5</v>
      </c>
      <c r="AL146" s="18">
        <f>SUMIF(Spotify!U:U,Charts!AH146,Spotify!J:J)/COUNTIF(Spotify!U:U,Charts!AH146)</f>
        <v>425.5</v>
      </c>
      <c r="AM146" s="18">
        <f>SUMIF(Spotify!U:U,Charts!AH146,Spotify!H:H)/COUNTIF(Spotify!U:U,Charts!AH146)</f>
        <v>629.625</v>
      </c>
      <c r="AN146" s="28">
        <f>SUMIF(Spotify!U:U,Charts!AH146,Spotify!I:I)/COUNTIF(Spotify!U:U,Charts!AH146)</f>
        <v>608.75</v>
      </c>
    </row>
    <row r="147" spans="1:40" x14ac:dyDescent="0.25">
      <c r="A147" s="3" t="s">
        <v>6749</v>
      </c>
      <c r="B147" s="1">
        <v>951966600</v>
      </c>
      <c r="C147" s="1">
        <v>7</v>
      </c>
      <c r="D147" s="1"/>
      <c r="E147" s="3" t="s">
        <v>849</v>
      </c>
      <c r="F147" s="1">
        <v>925517137</v>
      </c>
      <c r="H147" s="7" t="s">
        <v>17977</v>
      </c>
      <c r="I147" s="1">
        <v>1136423921</v>
      </c>
      <c r="J147" s="8">
        <v>6</v>
      </c>
      <c r="L147" s="7" t="s">
        <v>17977</v>
      </c>
      <c r="M147" s="1">
        <f t="shared" si="18"/>
        <v>-1136423921</v>
      </c>
      <c r="N147">
        <v>6</v>
      </c>
      <c r="O147" s="18">
        <f>SUMIF(Spotify!U:U,Charts!L147,Spotify!Q:Q)/COUNTIF(Spotify!U:U,Charts!L147)</f>
        <v>214873.16666666666</v>
      </c>
      <c r="P147" t="str">
        <f t="shared" si="19"/>
        <v>03:34</v>
      </c>
      <c r="Q147" s="18">
        <f t="shared" si="21"/>
        <v>641941</v>
      </c>
      <c r="R147" s="8" t="str">
        <f t="shared" si="20"/>
        <v>10:41</v>
      </c>
      <c r="T147" s="7" t="s">
        <v>6749</v>
      </c>
      <c r="U147">
        <f>COUNTIFS(Spotify!$AA:$AA,Charts!$U$1,Spotify!$U:$U,Charts!T147)</f>
        <v>0</v>
      </c>
      <c r="V147">
        <f>COUNTIFS(Spotify!$AA:$AA,Charts!$V$1,Spotify!$U:$U,Charts!T147)</f>
        <v>0</v>
      </c>
      <c r="W147">
        <f>COUNTIFS(Spotify!$AA:$AA,Charts!$W$1,Spotify!$U:$U,Charts!T147)</f>
        <v>0</v>
      </c>
      <c r="X147">
        <f>COUNTIFS(Spotify!$AA:$AA,Charts!$X$1,Spotify!$U:$U,Charts!T147)</f>
        <v>0</v>
      </c>
      <c r="Y147">
        <f>COUNTIFS(Spotify!$AA:$AA,Charts!$Y$1,Spotify!$U:$U,Charts!T147)</f>
        <v>0</v>
      </c>
      <c r="Z147">
        <f>COUNTIFS(Spotify!$AA:$AA,Charts!$Z$1,Spotify!$U:$U,Charts!T147)</f>
        <v>0</v>
      </c>
      <c r="AA147">
        <f>COUNTIFS(Spotify!$AA:$AA,Charts!$AA$1,Spotify!$U:$U,Charts!T147)</f>
        <v>2</v>
      </c>
      <c r="AB147">
        <f>COUNTIFS(Spotify!$AA:$AA,Charts!$AB$1,Spotify!$U:$U,Charts!T147)</f>
        <v>1</v>
      </c>
      <c r="AC147">
        <f>COUNTIFS(Spotify!$AA:$AA,Charts!$AC$1,Spotify!$U:$U,Charts!T147)</f>
        <v>4</v>
      </c>
      <c r="AD147">
        <f>COUNTIFS(Spotify!$AA:$AA,Charts!$AD$1,Spotify!$U:$U,Charts!T147)</f>
        <v>0</v>
      </c>
      <c r="AE147">
        <f>COUNTIFS(Spotify!$AA:$AA,Charts!$AE$1,Spotify!$U:$U,Charts!T147)</f>
        <v>0</v>
      </c>
      <c r="AF147" s="8">
        <f>COUNTIFS(Spotify!$AA:$AA,Charts!$AF$1,Spotify!$U:$U,Charts!T147)</f>
        <v>0</v>
      </c>
      <c r="AH147" s="7" t="s">
        <v>6749</v>
      </c>
      <c r="AI147">
        <f>SUMIFS(Spotify!O:O,Spotify!U:U,Charts!AH147)/COUNTIFS(Spotify!U:U,Charts!AH147)</f>
        <v>-5616</v>
      </c>
      <c r="AJ147" s="18">
        <f>SUMIF(Spotify!U:U,Charts!AH147,Spotify!P:P)/COUNTIF(Spotify!U:U,Charts!AH147)</f>
        <v>110999.28571428571</v>
      </c>
      <c r="AK147" s="18">
        <f>SUMIF(Spotify!U:U,Charts!AH147,Spotify!R:R)/COUNTIF(Spotify!U:U,Charts!AH147)</f>
        <v>27.571428571428573</v>
      </c>
      <c r="AL147" s="18">
        <f>SUMIF(Spotify!U:U,Charts!AH147,Spotify!J:J)/COUNTIF(Spotify!U:U,Charts!AH147)</f>
        <v>499.57142857142856</v>
      </c>
      <c r="AM147" s="18">
        <f>SUMIF(Spotify!U:U,Charts!AH147,Spotify!H:H)/COUNTIF(Spotify!U:U,Charts!AH147)</f>
        <v>745.28571428571433</v>
      </c>
      <c r="AN147" s="28">
        <f>SUMIF(Spotify!U:U,Charts!AH147,Spotify!I:I)/COUNTIF(Spotify!U:U,Charts!AH147)</f>
        <v>603.14285714285711</v>
      </c>
    </row>
    <row r="148" spans="1:40" x14ac:dyDescent="0.25">
      <c r="A148" s="3" t="s">
        <v>1257</v>
      </c>
      <c r="B148" s="1">
        <v>2134368322</v>
      </c>
      <c r="C148" s="1">
        <v>27</v>
      </c>
      <c r="D148" s="1"/>
      <c r="E148" s="3" t="s">
        <v>8439</v>
      </c>
      <c r="F148" s="1">
        <v>45853710</v>
      </c>
      <c r="H148" s="7" t="s">
        <v>94</v>
      </c>
      <c r="I148" s="1">
        <v>1115847253</v>
      </c>
      <c r="J148" s="8">
        <v>13</v>
      </c>
      <c r="L148" s="7" t="s">
        <v>94</v>
      </c>
      <c r="M148" s="1">
        <f t="shared" si="18"/>
        <v>-1115847253</v>
      </c>
      <c r="N148">
        <v>13</v>
      </c>
      <c r="O148" s="18">
        <f>SUMIF(Spotify!U:U,Charts!L148,Spotify!Q:Q)/COUNTIF(Spotify!U:U,Charts!L148)</f>
        <v>203245</v>
      </c>
      <c r="P148" t="str">
        <f t="shared" si="19"/>
        <v>03:23</v>
      </c>
      <c r="Q148" s="18">
        <f t="shared" si="21"/>
        <v>641941</v>
      </c>
      <c r="R148" s="8" t="str">
        <f t="shared" si="20"/>
        <v>10:41</v>
      </c>
      <c r="T148" s="7" t="s">
        <v>1257</v>
      </c>
      <c r="U148">
        <f>COUNTIFS(Spotify!$AA:$AA,Charts!$U$1,Spotify!$U:$U,Charts!T148)</f>
        <v>3</v>
      </c>
      <c r="V148">
        <f>COUNTIFS(Spotify!$AA:$AA,Charts!$V$1,Spotify!$U:$U,Charts!T148)</f>
        <v>2</v>
      </c>
      <c r="W148">
        <f>COUNTIFS(Spotify!$AA:$AA,Charts!$W$1,Spotify!$U:$U,Charts!T148)</f>
        <v>3</v>
      </c>
      <c r="X148">
        <f>COUNTIFS(Spotify!$AA:$AA,Charts!$X$1,Spotify!$U:$U,Charts!T148)</f>
        <v>0</v>
      </c>
      <c r="Y148">
        <f>COUNTIFS(Spotify!$AA:$AA,Charts!$Y$1,Spotify!$U:$U,Charts!T148)</f>
        <v>5</v>
      </c>
      <c r="Z148">
        <f>COUNTIFS(Spotify!$AA:$AA,Charts!$Z$1,Spotify!$U:$U,Charts!T148)</f>
        <v>2</v>
      </c>
      <c r="AA148">
        <f>COUNTIFS(Spotify!$AA:$AA,Charts!$AA$1,Spotify!$U:$U,Charts!T148)</f>
        <v>3</v>
      </c>
      <c r="AB148">
        <f>COUNTIFS(Spotify!$AA:$AA,Charts!$AB$1,Spotify!$U:$U,Charts!T148)</f>
        <v>2</v>
      </c>
      <c r="AC148">
        <f>COUNTIFS(Spotify!$AA:$AA,Charts!$AC$1,Spotify!$U:$U,Charts!T148)</f>
        <v>2</v>
      </c>
      <c r="AD148">
        <f>COUNTIFS(Spotify!$AA:$AA,Charts!$AD$1,Spotify!$U:$U,Charts!T148)</f>
        <v>3</v>
      </c>
      <c r="AE148">
        <f>COUNTIFS(Spotify!$AA:$AA,Charts!$AE$1,Spotify!$U:$U,Charts!T148)</f>
        <v>0</v>
      </c>
      <c r="AF148" s="8">
        <f>COUNTIFS(Spotify!$AA:$AA,Charts!$AF$1,Spotify!$U:$U,Charts!T148)</f>
        <v>2</v>
      </c>
      <c r="AH148" s="7" t="s">
        <v>1257</v>
      </c>
      <c r="AI148">
        <f>SUMIFS(Spotify!O:O,Spotify!U:U,Charts!AH148)/COUNTIFS(Spotify!U:U,Charts!AH148)</f>
        <v>-4447</v>
      </c>
      <c r="AJ148" s="18">
        <f>SUMIF(Spotify!U:U,Charts!AH148,Spotify!P:P)/COUNTIF(Spotify!U:U,Charts!AH148)</f>
        <v>114790.37037037036</v>
      </c>
      <c r="AK148" s="18">
        <f>SUMIF(Spotify!U:U,Charts!AH148,Spotify!R:R)/COUNTIF(Spotify!U:U,Charts!AH148)</f>
        <v>8.481481481481481</v>
      </c>
      <c r="AL148" s="18">
        <f>SUMIF(Spotify!U:U,Charts!AH148,Spotify!J:J)/COUNTIF(Spotify!U:U,Charts!AH148)</f>
        <v>446.25925925925924</v>
      </c>
      <c r="AM148" s="18">
        <f>SUMIF(Spotify!U:U,Charts!AH148,Spotify!H:H)/COUNTIF(Spotify!U:U,Charts!AH148)</f>
        <v>655</v>
      </c>
      <c r="AN148" s="28">
        <f>SUMIF(Spotify!U:U,Charts!AH148,Spotify!I:I)/COUNTIF(Spotify!U:U,Charts!AH148)</f>
        <v>596</v>
      </c>
    </row>
    <row r="149" spans="1:40" x14ac:dyDescent="0.25">
      <c r="A149" s="3" t="s">
        <v>17887</v>
      </c>
      <c r="B149" s="1">
        <v>20666955</v>
      </c>
      <c r="C149" s="1">
        <v>1</v>
      </c>
      <c r="D149" s="1"/>
      <c r="E149" s="3" t="s">
        <v>6777</v>
      </c>
      <c r="F149" s="1">
        <v>93254765</v>
      </c>
      <c r="H149" s="7" t="s">
        <v>5826</v>
      </c>
      <c r="I149" s="1">
        <v>1094023752</v>
      </c>
      <c r="J149" s="8">
        <v>6</v>
      </c>
      <c r="L149" s="7" t="s">
        <v>5826</v>
      </c>
      <c r="M149" s="1">
        <f t="shared" si="18"/>
        <v>-1094023752</v>
      </c>
      <c r="N149">
        <v>6</v>
      </c>
      <c r="O149" s="18">
        <f>SUMIF(Spotify!U:U,Charts!L149,Spotify!Q:Q)/COUNTIF(Spotify!U:U,Charts!L149)</f>
        <v>150369</v>
      </c>
      <c r="P149" t="str">
        <f t="shared" si="19"/>
        <v>02:30</v>
      </c>
      <c r="Q149" s="18">
        <f t="shared" si="21"/>
        <v>641941</v>
      </c>
      <c r="R149" s="8" t="str">
        <f t="shared" si="20"/>
        <v>10:41</v>
      </c>
      <c r="T149" s="7" t="s">
        <v>17887</v>
      </c>
      <c r="U149">
        <f>COUNTIFS(Spotify!$AA:$AA,Charts!$U$1,Spotify!$U:$U,Charts!T149)</f>
        <v>0</v>
      </c>
      <c r="V149">
        <f>COUNTIFS(Spotify!$AA:$AA,Charts!$V$1,Spotify!$U:$U,Charts!T149)</f>
        <v>0</v>
      </c>
      <c r="W149">
        <f>COUNTIFS(Spotify!$AA:$AA,Charts!$W$1,Spotify!$U:$U,Charts!T149)</f>
        <v>0</v>
      </c>
      <c r="X149">
        <f>COUNTIFS(Spotify!$AA:$AA,Charts!$X$1,Spotify!$U:$U,Charts!T149)</f>
        <v>0</v>
      </c>
      <c r="Y149">
        <f>COUNTIFS(Spotify!$AA:$AA,Charts!$Y$1,Spotify!$U:$U,Charts!T149)</f>
        <v>0</v>
      </c>
      <c r="Z149">
        <f>COUNTIFS(Spotify!$AA:$AA,Charts!$Z$1,Spotify!$U:$U,Charts!T149)</f>
        <v>0</v>
      </c>
      <c r="AA149">
        <f>COUNTIFS(Spotify!$AA:$AA,Charts!$AA$1,Spotify!$U:$U,Charts!T149)</f>
        <v>0</v>
      </c>
      <c r="AB149">
        <f>COUNTIFS(Spotify!$AA:$AA,Charts!$AB$1,Spotify!$U:$U,Charts!T149)</f>
        <v>0</v>
      </c>
      <c r="AC149">
        <f>COUNTIFS(Spotify!$AA:$AA,Charts!$AC$1,Spotify!$U:$U,Charts!T149)</f>
        <v>0</v>
      </c>
      <c r="AD149">
        <f>COUNTIFS(Spotify!$AA:$AA,Charts!$AD$1,Spotify!$U:$U,Charts!T149)</f>
        <v>0</v>
      </c>
      <c r="AE149">
        <f>COUNTIFS(Spotify!$AA:$AA,Charts!$AE$1,Spotify!$U:$U,Charts!T149)</f>
        <v>0</v>
      </c>
      <c r="AF149" s="8">
        <f>COUNTIFS(Spotify!$AA:$AA,Charts!$AF$1,Spotify!$U:$U,Charts!T149)</f>
        <v>1</v>
      </c>
      <c r="AH149" s="7" t="s">
        <v>17887</v>
      </c>
      <c r="AI149">
        <f>SUMIFS(Spotify!O:O,Spotify!U:U,Charts!AH149)/COUNTIFS(Spotify!U:U,Charts!AH149)</f>
        <v>-487</v>
      </c>
      <c r="AJ149" s="18">
        <f>SUMIF(Spotify!U:U,Charts!AH149,Spotify!P:P)/COUNTIF(Spotify!U:U,Charts!AH149)</f>
        <v>169941</v>
      </c>
      <c r="AK149" s="18">
        <f>SUMIF(Spotify!U:U,Charts!AH149,Spotify!R:R)/COUNTIF(Spotify!U:U,Charts!AH149)</f>
        <v>4</v>
      </c>
      <c r="AL149" s="18">
        <f>SUMIF(Spotify!U:U,Charts!AH149,Spotify!J:J)/COUNTIF(Spotify!U:U,Charts!AH149)</f>
        <v>458</v>
      </c>
      <c r="AM149" s="18">
        <f>SUMIF(Spotify!U:U,Charts!AH149,Spotify!H:H)/COUNTIF(Spotify!U:U,Charts!AH149)</f>
        <v>477</v>
      </c>
      <c r="AN149" s="28">
        <f>SUMIF(Spotify!U:U,Charts!AH149,Spotify!I:I)/COUNTIF(Spotify!U:U,Charts!AH149)</f>
        <v>844</v>
      </c>
    </row>
    <row r="150" spans="1:40" x14ac:dyDescent="0.25">
      <c r="A150" s="3" t="s">
        <v>6663</v>
      </c>
      <c r="B150" s="1">
        <v>109244732</v>
      </c>
      <c r="C150" s="1">
        <v>2</v>
      </c>
      <c r="D150" s="1"/>
      <c r="E150" s="3" t="s">
        <v>12221</v>
      </c>
      <c r="F150" s="1">
        <v>557605940</v>
      </c>
      <c r="H150" s="7" t="s">
        <v>4516</v>
      </c>
      <c r="I150" s="1">
        <v>1078738752</v>
      </c>
      <c r="J150" s="8">
        <v>4</v>
      </c>
      <c r="L150" s="7" t="s">
        <v>4516</v>
      </c>
      <c r="M150" s="1">
        <f t="shared" si="18"/>
        <v>-1078738752</v>
      </c>
      <c r="N150">
        <v>4</v>
      </c>
      <c r="O150" s="18">
        <f>SUMIF(Spotify!U:U,Charts!L150,Spotify!Q:Q)/COUNTIF(Spotify!U:U,Charts!L150)</f>
        <v>183926.25</v>
      </c>
      <c r="P150" t="str">
        <f t="shared" si="19"/>
        <v>03:03</v>
      </c>
      <c r="Q150" s="18">
        <f t="shared" si="21"/>
        <v>641941</v>
      </c>
      <c r="R150" s="8" t="str">
        <f t="shared" si="20"/>
        <v>10:41</v>
      </c>
      <c r="T150" s="7" t="s">
        <v>6663</v>
      </c>
      <c r="U150">
        <f>COUNTIFS(Spotify!$AA:$AA,Charts!$U$1,Spotify!$U:$U,Charts!T150)</f>
        <v>0</v>
      </c>
      <c r="V150">
        <f>COUNTIFS(Spotify!$AA:$AA,Charts!$V$1,Spotify!$U:$U,Charts!T150)</f>
        <v>0</v>
      </c>
      <c r="W150">
        <f>COUNTIFS(Spotify!$AA:$AA,Charts!$W$1,Spotify!$U:$U,Charts!T150)</f>
        <v>0</v>
      </c>
      <c r="X150">
        <f>COUNTIFS(Spotify!$AA:$AA,Charts!$X$1,Spotify!$U:$U,Charts!T150)</f>
        <v>0</v>
      </c>
      <c r="Y150">
        <f>COUNTIFS(Spotify!$AA:$AA,Charts!$Y$1,Spotify!$U:$U,Charts!T150)</f>
        <v>0</v>
      </c>
      <c r="Z150">
        <f>COUNTIFS(Spotify!$AA:$AA,Charts!$Z$1,Spotify!$U:$U,Charts!T150)</f>
        <v>0</v>
      </c>
      <c r="AA150">
        <f>COUNTIFS(Spotify!$AA:$AA,Charts!$AA$1,Spotify!$U:$U,Charts!T150)</f>
        <v>0</v>
      </c>
      <c r="AB150">
        <f>COUNTIFS(Spotify!$AA:$AA,Charts!$AB$1,Spotify!$U:$U,Charts!T150)</f>
        <v>0</v>
      </c>
      <c r="AC150">
        <f>COUNTIFS(Spotify!$AA:$AA,Charts!$AC$1,Spotify!$U:$U,Charts!T150)</f>
        <v>0</v>
      </c>
      <c r="AD150">
        <f>COUNTIFS(Spotify!$AA:$AA,Charts!$AD$1,Spotify!$U:$U,Charts!T150)</f>
        <v>2</v>
      </c>
      <c r="AE150">
        <f>COUNTIFS(Spotify!$AA:$AA,Charts!$AE$1,Spotify!$U:$U,Charts!T150)</f>
        <v>0</v>
      </c>
      <c r="AF150" s="8">
        <f>COUNTIFS(Spotify!$AA:$AA,Charts!$AF$1,Spotify!$U:$U,Charts!T150)</f>
        <v>0</v>
      </c>
      <c r="AH150" s="7" t="s">
        <v>6663</v>
      </c>
      <c r="AI150">
        <f>SUMIFS(Spotify!O:O,Spotify!U:U,Charts!AH150)/COUNTIFS(Spotify!U:U,Charts!AH150)</f>
        <v>-8635</v>
      </c>
      <c r="AJ150" s="18">
        <f>SUMIF(Spotify!U:U,Charts!AH150,Spotify!P:P)/COUNTIF(Spotify!U:U,Charts!AH150)</f>
        <v>97984</v>
      </c>
      <c r="AK150" s="18">
        <f>SUMIF(Spotify!U:U,Charts!AH150,Spotify!R:R)/COUNTIF(Spotify!U:U,Charts!AH150)</f>
        <v>17.5</v>
      </c>
      <c r="AL150" s="18">
        <f>SUMIF(Spotify!U:U,Charts!AH150,Spotify!J:J)/COUNTIF(Spotify!U:U,Charts!AH150)</f>
        <v>109</v>
      </c>
      <c r="AM150" s="18">
        <f>SUMIF(Spotify!U:U,Charts!AH150,Spotify!H:H)/COUNTIF(Spotify!U:U,Charts!AH150)</f>
        <v>847</v>
      </c>
      <c r="AN150" s="28">
        <f>SUMIF(Spotify!U:U,Charts!AH150,Spotify!I:I)/COUNTIF(Spotify!U:U,Charts!AH150)</f>
        <v>678</v>
      </c>
    </row>
    <row r="151" spans="1:40" x14ac:dyDescent="0.25">
      <c r="A151" s="3" t="s">
        <v>17888</v>
      </c>
      <c r="B151" s="1">
        <v>243778162</v>
      </c>
      <c r="C151" s="1">
        <v>2</v>
      </c>
      <c r="D151" s="1"/>
      <c r="E151" s="3" t="s">
        <v>6567</v>
      </c>
      <c r="F151" s="1">
        <v>28199861</v>
      </c>
      <c r="H151" s="7" t="s">
        <v>4745</v>
      </c>
      <c r="I151" s="1">
        <v>1063430294</v>
      </c>
      <c r="J151" s="8">
        <v>6</v>
      </c>
      <c r="L151" s="7" t="s">
        <v>4745</v>
      </c>
      <c r="M151" s="1">
        <f t="shared" si="18"/>
        <v>-1063430294</v>
      </c>
      <c r="N151">
        <v>6</v>
      </c>
      <c r="O151" s="18">
        <f>SUMIF(Spotify!U:U,Charts!L151,Spotify!Q:Q)/COUNTIF(Spotify!U:U,Charts!L151)</f>
        <v>188003</v>
      </c>
      <c r="P151" t="str">
        <f t="shared" si="19"/>
        <v>03:08</v>
      </c>
      <c r="Q151" s="18">
        <f t="shared" si="21"/>
        <v>641941</v>
      </c>
      <c r="R151" s="8" t="str">
        <f t="shared" si="20"/>
        <v>10:41</v>
      </c>
      <c r="T151" s="7" t="s">
        <v>17888</v>
      </c>
      <c r="U151">
        <f>COUNTIFS(Spotify!$AA:$AA,Charts!$U$1,Spotify!$U:$U,Charts!T151)</f>
        <v>0</v>
      </c>
      <c r="V151">
        <f>COUNTIFS(Spotify!$AA:$AA,Charts!$V$1,Spotify!$U:$U,Charts!T151)</f>
        <v>0</v>
      </c>
      <c r="W151">
        <f>COUNTIFS(Spotify!$AA:$AA,Charts!$W$1,Spotify!$U:$U,Charts!T151)</f>
        <v>0</v>
      </c>
      <c r="X151">
        <f>COUNTIFS(Spotify!$AA:$AA,Charts!$X$1,Spotify!$U:$U,Charts!T151)</f>
        <v>0</v>
      </c>
      <c r="Y151">
        <f>COUNTIFS(Spotify!$AA:$AA,Charts!$Y$1,Spotify!$U:$U,Charts!T151)</f>
        <v>1</v>
      </c>
      <c r="Z151">
        <f>COUNTIFS(Spotify!$AA:$AA,Charts!$Z$1,Spotify!$U:$U,Charts!T151)</f>
        <v>0</v>
      </c>
      <c r="AA151">
        <f>COUNTIFS(Spotify!$AA:$AA,Charts!$AA$1,Spotify!$U:$U,Charts!T151)</f>
        <v>0</v>
      </c>
      <c r="AB151">
        <f>COUNTIFS(Spotify!$AA:$AA,Charts!$AB$1,Spotify!$U:$U,Charts!T151)</f>
        <v>0</v>
      </c>
      <c r="AC151">
        <f>COUNTIFS(Spotify!$AA:$AA,Charts!$AC$1,Spotify!$U:$U,Charts!T151)</f>
        <v>1</v>
      </c>
      <c r="AD151">
        <f>COUNTIFS(Spotify!$AA:$AA,Charts!$AD$1,Spotify!$U:$U,Charts!T151)</f>
        <v>0</v>
      </c>
      <c r="AE151">
        <f>COUNTIFS(Spotify!$AA:$AA,Charts!$AE$1,Spotify!$U:$U,Charts!T151)</f>
        <v>0</v>
      </c>
      <c r="AF151" s="8">
        <f>COUNTIFS(Spotify!$AA:$AA,Charts!$AF$1,Spotify!$U:$U,Charts!T151)</f>
        <v>0</v>
      </c>
      <c r="AH151" s="7" t="s">
        <v>17888</v>
      </c>
      <c r="AI151">
        <f>SUMIFS(Spotify!O:O,Spotify!U:U,Charts!AH151)/COUNTIFS(Spotify!U:U,Charts!AH151)</f>
        <v>-3316.5</v>
      </c>
      <c r="AJ151" s="18">
        <f>SUMIF(Spotify!U:U,Charts!AH151,Spotify!P:P)/COUNTIF(Spotify!U:U,Charts!AH151)</f>
        <v>52499.5</v>
      </c>
      <c r="AK151" s="18">
        <f>SUMIF(Spotify!U:U,Charts!AH151,Spotify!R:R)/COUNTIF(Spotify!U:U,Charts!AH151)</f>
        <v>14.5</v>
      </c>
      <c r="AL151" s="18">
        <f>SUMIF(Spotify!U:U,Charts!AH151,Spotify!J:J)/COUNTIF(Spotify!U:U,Charts!AH151)</f>
        <v>390</v>
      </c>
      <c r="AM151" s="18">
        <f>SUMIF(Spotify!U:U,Charts!AH151,Spotify!H:H)/COUNTIF(Spotify!U:U,Charts!AH151)</f>
        <v>756.5</v>
      </c>
      <c r="AN151" s="28">
        <f>SUMIF(Spotify!U:U,Charts!AH151,Spotify!I:I)/COUNTIF(Spotify!U:U,Charts!AH151)</f>
        <v>419</v>
      </c>
    </row>
    <row r="152" spans="1:40" x14ac:dyDescent="0.25">
      <c r="A152" s="3" t="s">
        <v>14722</v>
      </c>
      <c r="B152" s="1">
        <v>6277641</v>
      </c>
      <c r="C152" s="1">
        <v>1</v>
      </c>
      <c r="D152" s="1"/>
      <c r="E152" s="3" t="s">
        <v>17451</v>
      </c>
      <c r="F152" s="1">
        <v>329306934</v>
      </c>
      <c r="H152" s="7" t="s">
        <v>267</v>
      </c>
      <c r="I152" s="1">
        <v>1046631783</v>
      </c>
      <c r="J152" s="8">
        <v>26</v>
      </c>
      <c r="L152" s="7" t="s">
        <v>267</v>
      </c>
      <c r="M152" s="1">
        <f t="shared" si="18"/>
        <v>-1046631783</v>
      </c>
      <c r="N152">
        <v>26</v>
      </c>
      <c r="O152" s="18">
        <f>SUMIF(Spotify!U:U,Charts!L152,Spotify!Q:Q)/COUNTIF(Spotify!U:U,Charts!L152)</f>
        <v>187478.84615384616</v>
      </c>
      <c r="P152" t="str">
        <f t="shared" si="19"/>
        <v>03:07</v>
      </c>
      <c r="Q152" s="18">
        <f t="shared" si="21"/>
        <v>641941</v>
      </c>
      <c r="R152" s="8" t="str">
        <f t="shared" si="20"/>
        <v>10:41</v>
      </c>
      <c r="T152" s="7" t="s">
        <v>14722</v>
      </c>
      <c r="U152">
        <f>COUNTIFS(Spotify!$AA:$AA,Charts!$U$1,Spotify!$U:$U,Charts!T152)</f>
        <v>0</v>
      </c>
      <c r="V152">
        <f>COUNTIFS(Spotify!$AA:$AA,Charts!$V$1,Spotify!$U:$U,Charts!T152)</f>
        <v>0</v>
      </c>
      <c r="W152">
        <f>COUNTIFS(Spotify!$AA:$AA,Charts!$W$1,Spotify!$U:$U,Charts!T152)</f>
        <v>0</v>
      </c>
      <c r="X152">
        <f>COUNTIFS(Spotify!$AA:$AA,Charts!$X$1,Spotify!$U:$U,Charts!T152)</f>
        <v>0</v>
      </c>
      <c r="Y152">
        <f>COUNTIFS(Spotify!$AA:$AA,Charts!$Y$1,Spotify!$U:$U,Charts!T152)</f>
        <v>0</v>
      </c>
      <c r="Z152">
        <f>COUNTIFS(Spotify!$AA:$AA,Charts!$Z$1,Spotify!$U:$U,Charts!T152)</f>
        <v>0</v>
      </c>
      <c r="AA152">
        <f>COUNTIFS(Spotify!$AA:$AA,Charts!$AA$1,Spotify!$U:$U,Charts!T152)</f>
        <v>0</v>
      </c>
      <c r="AB152">
        <f>COUNTIFS(Spotify!$AA:$AA,Charts!$AB$1,Spotify!$U:$U,Charts!T152)</f>
        <v>1</v>
      </c>
      <c r="AC152">
        <f>COUNTIFS(Spotify!$AA:$AA,Charts!$AC$1,Spotify!$U:$U,Charts!T152)</f>
        <v>0</v>
      </c>
      <c r="AD152">
        <f>COUNTIFS(Spotify!$AA:$AA,Charts!$AD$1,Spotify!$U:$U,Charts!T152)</f>
        <v>0</v>
      </c>
      <c r="AE152">
        <f>COUNTIFS(Spotify!$AA:$AA,Charts!$AE$1,Spotify!$U:$U,Charts!T152)</f>
        <v>0</v>
      </c>
      <c r="AF152" s="8">
        <f>COUNTIFS(Spotify!$AA:$AA,Charts!$AF$1,Spotify!$U:$U,Charts!T152)</f>
        <v>0</v>
      </c>
      <c r="AH152" s="7" t="s">
        <v>14722</v>
      </c>
      <c r="AI152">
        <f>SUMIFS(Spotify!O:O,Spotify!U:U,Charts!AH152)/COUNTIFS(Spotify!U:U,Charts!AH152)</f>
        <v>-3795</v>
      </c>
      <c r="AJ152" s="18">
        <f>SUMIF(Spotify!U:U,Charts!AH152,Spotify!P:P)/COUNTIF(Spotify!U:U,Charts!AH152)</f>
        <v>9801</v>
      </c>
      <c r="AK152" s="18">
        <f>SUMIF(Spotify!U:U,Charts!AH152,Spotify!R:R)/COUNTIF(Spotify!U:U,Charts!AH152)</f>
        <v>1</v>
      </c>
      <c r="AL152" s="18">
        <f>SUMIF(Spotify!U:U,Charts!AH152,Spotify!J:J)/COUNTIF(Spotify!U:U,Charts!AH152)</f>
        <v>105</v>
      </c>
      <c r="AM152" s="18">
        <f>SUMIF(Spotify!U:U,Charts!AH152,Spotify!H:H)/COUNTIF(Spotify!U:U,Charts!AH152)</f>
        <v>571</v>
      </c>
      <c r="AN152" s="28">
        <f>SUMIF(Spotify!U:U,Charts!AH152,Spotify!I:I)/COUNTIF(Spotify!U:U,Charts!AH152)</f>
        <v>955</v>
      </c>
    </row>
    <row r="153" spans="1:40" x14ac:dyDescent="0.25">
      <c r="A153" s="3" t="s">
        <v>8146</v>
      </c>
      <c r="B153" s="1">
        <v>6565993</v>
      </c>
      <c r="C153" s="1">
        <v>1</v>
      </c>
      <c r="D153" s="1"/>
      <c r="E153" s="3" t="s">
        <v>11737</v>
      </c>
      <c r="F153" s="1">
        <v>5611874</v>
      </c>
      <c r="H153" s="7" t="s">
        <v>4707</v>
      </c>
      <c r="I153" s="1">
        <v>1040456257</v>
      </c>
      <c r="J153" s="8">
        <v>3</v>
      </c>
      <c r="L153" s="7" t="s">
        <v>4707</v>
      </c>
      <c r="M153" s="1">
        <f t="shared" si="18"/>
        <v>-1040456257</v>
      </c>
      <c r="N153">
        <v>3</v>
      </c>
      <c r="O153" s="18">
        <f>SUMIF(Spotify!U:U,Charts!L153,Spotify!Q:Q)/COUNTIF(Spotify!U:U,Charts!L153)</f>
        <v>183424</v>
      </c>
      <c r="P153" t="str">
        <f t="shared" si="19"/>
        <v>03:03</v>
      </c>
      <c r="Q153" s="18">
        <f t="shared" si="21"/>
        <v>641941</v>
      </c>
      <c r="R153" s="8" t="str">
        <f t="shared" si="20"/>
        <v>10:41</v>
      </c>
      <c r="T153" s="7" t="s">
        <v>8146</v>
      </c>
      <c r="U153">
        <f>COUNTIFS(Spotify!$AA:$AA,Charts!$U$1,Spotify!$U:$U,Charts!T153)</f>
        <v>0</v>
      </c>
      <c r="V153">
        <f>COUNTIFS(Spotify!$AA:$AA,Charts!$V$1,Spotify!$U:$U,Charts!T153)</f>
        <v>0</v>
      </c>
      <c r="W153">
        <f>COUNTIFS(Spotify!$AA:$AA,Charts!$W$1,Spotify!$U:$U,Charts!T153)</f>
        <v>0</v>
      </c>
      <c r="X153">
        <f>COUNTIFS(Spotify!$AA:$AA,Charts!$X$1,Spotify!$U:$U,Charts!T153)</f>
        <v>0</v>
      </c>
      <c r="Y153">
        <f>COUNTIFS(Spotify!$AA:$AA,Charts!$Y$1,Spotify!$U:$U,Charts!T153)</f>
        <v>0</v>
      </c>
      <c r="Z153">
        <f>COUNTIFS(Spotify!$AA:$AA,Charts!$Z$1,Spotify!$U:$U,Charts!T153)</f>
        <v>1</v>
      </c>
      <c r="AA153">
        <f>COUNTIFS(Spotify!$AA:$AA,Charts!$AA$1,Spotify!$U:$U,Charts!T153)</f>
        <v>0</v>
      </c>
      <c r="AB153">
        <f>COUNTIFS(Spotify!$AA:$AA,Charts!$AB$1,Spotify!$U:$U,Charts!T153)</f>
        <v>0</v>
      </c>
      <c r="AC153">
        <f>COUNTIFS(Spotify!$AA:$AA,Charts!$AC$1,Spotify!$U:$U,Charts!T153)</f>
        <v>0</v>
      </c>
      <c r="AD153">
        <f>COUNTIFS(Spotify!$AA:$AA,Charts!$AD$1,Spotify!$U:$U,Charts!T153)</f>
        <v>0</v>
      </c>
      <c r="AE153">
        <f>COUNTIFS(Spotify!$AA:$AA,Charts!$AE$1,Spotify!$U:$U,Charts!T153)</f>
        <v>0</v>
      </c>
      <c r="AF153" s="8">
        <f>COUNTIFS(Spotify!$AA:$AA,Charts!$AF$1,Spotify!$U:$U,Charts!T153)</f>
        <v>0</v>
      </c>
      <c r="AH153" s="7" t="s">
        <v>8146</v>
      </c>
      <c r="AI153">
        <f>SUMIFS(Spotify!O:O,Spotify!U:U,Charts!AH153)/COUNTIFS(Spotify!U:U,Charts!AH153)</f>
        <v>-3117</v>
      </c>
      <c r="AJ153" s="18">
        <f>SUMIF(Spotify!U:U,Charts!AH153,Spotify!P:P)/COUNTIF(Spotify!U:U,Charts!AH153)</f>
        <v>143952</v>
      </c>
      <c r="AK153" s="18">
        <f>SUMIF(Spotify!U:U,Charts!AH153,Spotify!R:R)/COUNTIF(Spotify!U:U,Charts!AH153)</f>
        <v>1</v>
      </c>
      <c r="AL153" s="18">
        <f>SUMIF(Spotify!U:U,Charts!AH153,Spotify!J:J)/COUNTIF(Spotify!U:U,Charts!AH153)</f>
        <v>518</v>
      </c>
      <c r="AM153" s="18">
        <f>SUMIF(Spotify!U:U,Charts!AH153,Spotify!H:H)/COUNTIF(Spotify!U:U,Charts!AH153)</f>
        <v>606</v>
      </c>
      <c r="AN153" s="28">
        <f>SUMIF(Spotify!U:U,Charts!AH153,Spotify!I:I)/COUNTIF(Spotify!U:U,Charts!AH153)</f>
        <v>905</v>
      </c>
    </row>
    <row r="154" spans="1:40" x14ac:dyDescent="0.25">
      <c r="A154" s="3" t="s">
        <v>17889</v>
      </c>
      <c r="B154" s="1">
        <v>557605940</v>
      </c>
      <c r="C154" s="1">
        <v>1</v>
      </c>
      <c r="D154" s="1"/>
      <c r="E154" s="3" t="s">
        <v>703</v>
      </c>
      <c r="F154" s="1">
        <v>211289600</v>
      </c>
      <c r="H154" s="7" t="s">
        <v>7909</v>
      </c>
      <c r="I154" s="1">
        <v>1030188788</v>
      </c>
      <c r="J154" s="8">
        <v>3</v>
      </c>
      <c r="L154" s="7" t="s">
        <v>7909</v>
      </c>
      <c r="M154" s="1">
        <f t="shared" si="18"/>
        <v>-1030188788</v>
      </c>
      <c r="N154">
        <v>3</v>
      </c>
      <c r="O154" s="18">
        <f>SUMIF(Spotify!U:U,Charts!L154,Spotify!Q:Q)/COUNTIF(Spotify!U:U,Charts!L154)</f>
        <v>168414.66666666666</v>
      </c>
      <c r="P154" t="str">
        <f t="shared" si="19"/>
        <v>02:48</v>
      </c>
      <c r="Q154" s="18">
        <f t="shared" si="21"/>
        <v>641941</v>
      </c>
      <c r="R154" s="8" t="str">
        <f t="shared" si="20"/>
        <v>10:41</v>
      </c>
      <c r="T154" s="7" t="s">
        <v>17889</v>
      </c>
      <c r="U154">
        <f>COUNTIFS(Spotify!$AA:$AA,Charts!$U$1,Spotify!$U:$U,Charts!T154)</f>
        <v>0</v>
      </c>
      <c r="V154">
        <f>COUNTIFS(Spotify!$AA:$AA,Charts!$V$1,Spotify!$U:$U,Charts!T154)</f>
        <v>0</v>
      </c>
      <c r="W154">
        <f>COUNTIFS(Spotify!$AA:$AA,Charts!$W$1,Spotify!$U:$U,Charts!T154)</f>
        <v>0</v>
      </c>
      <c r="X154">
        <f>COUNTIFS(Spotify!$AA:$AA,Charts!$X$1,Spotify!$U:$U,Charts!T154)</f>
        <v>0</v>
      </c>
      <c r="Y154">
        <f>COUNTIFS(Spotify!$AA:$AA,Charts!$Y$1,Spotify!$U:$U,Charts!T154)</f>
        <v>0</v>
      </c>
      <c r="Z154">
        <f>COUNTIFS(Spotify!$AA:$AA,Charts!$Z$1,Spotify!$U:$U,Charts!T154)</f>
        <v>0</v>
      </c>
      <c r="AA154">
        <f>COUNTIFS(Spotify!$AA:$AA,Charts!$AA$1,Spotify!$U:$U,Charts!T154)</f>
        <v>0</v>
      </c>
      <c r="AB154">
        <f>COUNTIFS(Spotify!$AA:$AA,Charts!$AB$1,Spotify!$U:$U,Charts!T154)</f>
        <v>0</v>
      </c>
      <c r="AC154">
        <f>COUNTIFS(Spotify!$AA:$AA,Charts!$AC$1,Spotify!$U:$U,Charts!T154)</f>
        <v>0</v>
      </c>
      <c r="AD154">
        <f>COUNTIFS(Spotify!$AA:$AA,Charts!$AD$1,Spotify!$U:$U,Charts!T154)</f>
        <v>0</v>
      </c>
      <c r="AE154">
        <f>COUNTIFS(Spotify!$AA:$AA,Charts!$AE$1,Spotify!$U:$U,Charts!T154)</f>
        <v>1</v>
      </c>
      <c r="AF154" s="8">
        <f>COUNTIFS(Spotify!$AA:$AA,Charts!$AF$1,Spotify!$U:$U,Charts!T154)</f>
        <v>0</v>
      </c>
      <c r="AH154" s="7" t="s">
        <v>17889</v>
      </c>
      <c r="AI154">
        <f>SUMIFS(Spotify!O:O,Spotify!U:U,Charts!AH154)/COUNTIFS(Spotify!U:U,Charts!AH154)</f>
        <v>-7495</v>
      </c>
      <c r="AJ154" s="18">
        <f>SUMIF(Spotify!U:U,Charts!AH154,Spotify!P:P)/COUNTIF(Spotify!U:U,Charts!AH154)</f>
        <v>140022</v>
      </c>
      <c r="AK154" s="18">
        <f>SUMIF(Spotify!U:U,Charts!AH154,Spotify!R:R)/COUNTIF(Spotify!U:U,Charts!AH154)</f>
        <v>57</v>
      </c>
      <c r="AL154" s="18">
        <f>SUMIF(Spotify!U:U,Charts!AH154,Spotify!J:J)/COUNTIF(Spotify!U:U,Charts!AH154)</f>
        <v>27</v>
      </c>
      <c r="AM154" s="18">
        <f>SUMIF(Spotify!U:U,Charts!AH154,Spotify!H:H)/COUNTIF(Spotify!U:U,Charts!AH154)</f>
        <v>922</v>
      </c>
      <c r="AN154" s="28">
        <f>SUMIF(Spotify!U:U,Charts!AH154,Spotify!I:I)/COUNTIF(Spotify!U:U,Charts!AH154)</f>
        <v>581</v>
      </c>
    </row>
    <row r="155" spans="1:40" x14ac:dyDescent="0.25">
      <c r="A155" s="3" t="s">
        <v>17890</v>
      </c>
      <c r="B155" s="1">
        <v>11457783</v>
      </c>
      <c r="C155" s="1">
        <v>1</v>
      </c>
      <c r="D155" s="1"/>
      <c r="E155" s="3" t="s">
        <v>9437</v>
      </c>
      <c r="F155" s="1">
        <v>6017354</v>
      </c>
      <c r="H155" s="7" t="s">
        <v>8015</v>
      </c>
      <c r="I155" s="1">
        <v>1023429936</v>
      </c>
      <c r="J155" s="8">
        <v>3</v>
      </c>
      <c r="L155" s="7" t="s">
        <v>8015</v>
      </c>
      <c r="M155" s="1">
        <f t="shared" si="18"/>
        <v>-1023429936</v>
      </c>
      <c r="N155">
        <v>3</v>
      </c>
      <c r="O155" s="18">
        <f>SUMIF(Spotify!U:U,Charts!L155,Spotify!Q:Q)/COUNTIF(Spotify!U:U,Charts!L155)</f>
        <v>189253</v>
      </c>
      <c r="P155" t="str">
        <f t="shared" si="19"/>
        <v>03:09</v>
      </c>
      <c r="Q155" s="18">
        <f t="shared" si="21"/>
        <v>641941</v>
      </c>
      <c r="R155" s="8" t="str">
        <f t="shared" si="20"/>
        <v>10:41</v>
      </c>
      <c r="T155" s="7" t="s">
        <v>17890</v>
      </c>
      <c r="U155">
        <f>COUNTIFS(Spotify!$AA:$AA,Charts!$U$1,Spotify!$U:$U,Charts!T155)</f>
        <v>0</v>
      </c>
      <c r="V155">
        <f>COUNTIFS(Spotify!$AA:$AA,Charts!$V$1,Spotify!$U:$U,Charts!T155)</f>
        <v>0</v>
      </c>
      <c r="W155">
        <f>COUNTIFS(Spotify!$AA:$AA,Charts!$W$1,Spotify!$U:$U,Charts!T155)</f>
        <v>0</v>
      </c>
      <c r="X155">
        <f>COUNTIFS(Spotify!$AA:$AA,Charts!$X$1,Spotify!$U:$U,Charts!T155)</f>
        <v>0</v>
      </c>
      <c r="Y155">
        <f>COUNTIFS(Spotify!$AA:$AA,Charts!$Y$1,Spotify!$U:$U,Charts!T155)</f>
        <v>0</v>
      </c>
      <c r="Z155">
        <f>COUNTIFS(Spotify!$AA:$AA,Charts!$Z$1,Spotify!$U:$U,Charts!T155)</f>
        <v>0</v>
      </c>
      <c r="AA155">
        <f>COUNTIFS(Spotify!$AA:$AA,Charts!$AA$1,Spotify!$U:$U,Charts!T155)</f>
        <v>1</v>
      </c>
      <c r="AB155">
        <f>COUNTIFS(Spotify!$AA:$AA,Charts!$AB$1,Spotify!$U:$U,Charts!T155)</f>
        <v>0</v>
      </c>
      <c r="AC155">
        <f>COUNTIFS(Spotify!$AA:$AA,Charts!$AC$1,Spotify!$U:$U,Charts!T155)</f>
        <v>0</v>
      </c>
      <c r="AD155">
        <f>COUNTIFS(Spotify!$AA:$AA,Charts!$AD$1,Spotify!$U:$U,Charts!T155)</f>
        <v>0</v>
      </c>
      <c r="AE155">
        <f>COUNTIFS(Spotify!$AA:$AA,Charts!$AE$1,Spotify!$U:$U,Charts!T155)</f>
        <v>0</v>
      </c>
      <c r="AF155" s="8">
        <f>COUNTIFS(Spotify!$AA:$AA,Charts!$AF$1,Spotify!$U:$U,Charts!T155)</f>
        <v>0</v>
      </c>
      <c r="AH155" s="7" t="s">
        <v>17890</v>
      </c>
      <c r="AI155">
        <f>SUMIFS(Spotify!O:O,Spotify!U:U,Charts!AH155)/COUNTIFS(Spotify!U:U,Charts!AH155)</f>
        <v>-7083</v>
      </c>
      <c r="AJ155" s="18">
        <f>SUMIF(Spotify!U:U,Charts!AH155,Spotify!P:P)/COUNTIF(Spotify!U:U,Charts!AH155)</f>
        <v>119703</v>
      </c>
      <c r="AK155" s="18">
        <f>SUMIF(Spotify!U:U,Charts!AH155,Spotify!R:R)/COUNTIF(Spotify!U:U,Charts!AH155)</f>
        <v>2</v>
      </c>
      <c r="AL155" s="18">
        <f>SUMIF(Spotify!U:U,Charts!AH155,Spotify!J:J)/COUNTIF(Spotify!U:U,Charts!AH155)</f>
        <v>23</v>
      </c>
      <c r="AM155" s="18">
        <f>SUMIF(Spotify!U:U,Charts!AH155,Spotify!H:H)/COUNTIF(Spotify!U:U,Charts!AH155)</f>
        <v>603</v>
      </c>
      <c r="AN155" s="28">
        <f>SUMIF(Spotify!U:U,Charts!AH155,Spotify!I:I)/COUNTIF(Spotify!U:U,Charts!AH155)</f>
        <v>602</v>
      </c>
    </row>
    <row r="156" spans="1:40" x14ac:dyDescent="0.25">
      <c r="A156" s="3" t="s">
        <v>10007</v>
      </c>
      <c r="B156" s="1">
        <v>157782374</v>
      </c>
      <c r="C156" s="1">
        <v>2</v>
      </c>
      <c r="D156" s="1"/>
      <c r="E156" s="3" t="s">
        <v>14553</v>
      </c>
      <c r="F156" s="1">
        <v>10935389</v>
      </c>
      <c r="H156" s="7" t="s">
        <v>3062</v>
      </c>
      <c r="I156" s="1">
        <v>1021746292</v>
      </c>
      <c r="J156" s="8">
        <v>8</v>
      </c>
      <c r="L156" s="7" t="s">
        <v>3062</v>
      </c>
      <c r="M156" s="1">
        <f t="shared" si="18"/>
        <v>-1021746292</v>
      </c>
      <c r="N156">
        <v>8</v>
      </c>
      <c r="O156" s="18">
        <f>SUMIF(Spotify!U:U,Charts!L156,Spotify!Q:Q)/COUNTIF(Spotify!U:U,Charts!L156)</f>
        <v>192861.75</v>
      </c>
      <c r="P156" t="str">
        <f t="shared" si="19"/>
        <v>03:12</v>
      </c>
      <c r="Q156" s="18">
        <f t="shared" si="21"/>
        <v>641941</v>
      </c>
      <c r="R156" s="8" t="str">
        <f t="shared" si="20"/>
        <v>10:41</v>
      </c>
      <c r="T156" s="7" t="s">
        <v>10007</v>
      </c>
      <c r="U156">
        <f>COUNTIFS(Spotify!$AA:$AA,Charts!$U$1,Spotify!$U:$U,Charts!T156)</f>
        <v>0</v>
      </c>
      <c r="V156">
        <f>COUNTIFS(Spotify!$AA:$AA,Charts!$V$1,Spotify!$U:$U,Charts!T156)</f>
        <v>0</v>
      </c>
      <c r="W156">
        <f>COUNTIFS(Spotify!$AA:$AA,Charts!$W$1,Spotify!$U:$U,Charts!T156)</f>
        <v>0</v>
      </c>
      <c r="X156">
        <f>COUNTIFS(Spotify!$AA:$AA,Charts!$X$1,Spotify!$U:$U,Charts!T156)</f>
        <v>0</v>
      </c>
      <c r="Y156">
        <f>COUNTIFS(Spotify!$AA:$AA,Charts!$Y$1,Spotify!$U:$U,Charts!T156)</f>
        <v>0</v>
      </c>
      <c r="Z156">
        <f>COUNTIFS(Spotify!$AA:$AA,Charts!$Z$1,Spotify!$U:$U,Charts!T156)</f>
        <v>0</v>
      </c>
      <c r="AA156">
        <f>COUNTIFS(Spotify!$AA:$AA,Charts!$AA$1,Spotify!$U:$U,Charts!T156)</f>
        <v>0</v>
      </c>
      <c r="AB156">
        <f>COUNTIFS(Spotify!$AA:$AA,Charts!$AB$1,Spotify!$U:$U,Charts!T156)</f>
        <v>0</v>
      </c>
      <c r="AC156">
        <f>COUNTIFS(Spotify!$AA:$AA,Charts!$AC$1,Spotify!$U:$U,Charts!T156)</f>
        <v>0</v>
      </c>
      <c r="AD156">
        <f>COUNTIFS(Spotify!$AA:$AA,Charts!$AD$1,Spotify!$U:$U,Charts!T156)</f>
        <v>0</v>
      </c>
      <c r="AE156">
        <f>COUNTIFS(Spotify!$AA:$AA,Charts!$AE$1,Spotify!$U:$U,Charts!T156)</f>
        <v>2</v>
      </c>
      <c r="AF156" s="8">
        <f>COUNTIFS(Spotify!$AA:$AA,Charts!$AF$1,Spotify!$U:$U,Charts!T156)</f>
        <v>0</v>
      </c>
      <c r="AH156" s="7" t="s">
        <v>10007</v>
      </c>
      <c r="AI156">
        <f>SUMIFS(Spotify!O:O,Spotify!U:U,Charts!AH156)/COUNTIFS(Spotify!U:U,Charts!AH156)</f>
        <v>-3061</v>
      </c>
      <c r="AJ156" s="18">
        <f>SUMIF(Spotify!U:U,Charts!AH156,Spotify!P:P)/COUNTIF(Spotify!U:U,Charts!AH156)</f>
        <v>57218</v>
      </c>
      <c r="AK156" s="18">
        <f>SUMIF(Spotify!U:U,Charts!AH156,Spotify!R:R)/COUNTIF(Spotify!U:U,Charts!AH156)</f>
        <v>9</v>
      </c>
      <c r="AL156" s="18">
        <f>SUMIF(Spotify!U:U,Charts!AH156,Spotify!J:J)/COUNTIF(Spotify!U:U,Charts!AH156)</f>
        <v>148.5</v>
      </c>
      <c r="AM156" s="18">
        <f>SUMIF(Spotify!U:U,Charts!AH156,Spotify!H:H)/COUNTIF(Spotify!U:U,Charts!AH156)</f>
        <v>908.5</v>
      </c>
      <c r="AN156" s="28">
        <f>SUMIF(Spotify!U:U,Charts!AH156,Spotify!I:I)/COUNTIF(Spotify!U:U,Charts!AH156)</f>
        <v>551.5</v>
      </c>
    </row>
    <row r="157" spans="1:40" x14ac:dyDescent="0.25">
      <c r="A157" s="3" t="s">
        <v>17891</v>
      </c>
      <c r="B157" s="1">
        <v>105790086</v>
      </c>
      <c r="C157" s="1">
        <v>1</v>
      </c>
      <c r="D157" s="1"/>
      <c r="E157" s="3" t="s">
        <v>11221</v>
      </c>
      <c r="F157" s="1">
        <v>21946131</v>
      </c>
      <c r="H157" s="7" t="s">
        <v>18169</v>
      </c>
      <c r="I157" s="1">
        <v>1014794708</v>
      </c>
      <c r="J157" s="8">
        <v>1</v>
      </c>
      <c r="L157" s="7" t="s">
        <v>18169</v>
      </c>
      <c r="M157" s="1">
        <f t="shared" si="18"/>
        <v>-1014794708</v>
      </c>
      <c r="N157">
        <v>1</v>
      </c>
      <c r="O157" s="18">
        <f>SUMIF(Spotify!U:U,Charts!L157,Spotify!Q:Q)/COUNTIF(Spotify!U:U,Charts!L157)</f>
        <v>173333</v>
      </c>
      <c r="P157" t="str">
        <f t="shared" si="19"/>
        <v>02:53</v>
      </c>
      <c r="Q157" s="18">
        <f t="shared" si="21"/>
        <v>641941</v>
      </c>
      <c r="R157" s="8" t="str">
        <f t="shared" si="20"/>
        <v>10:41</v>
      </c>
      <c r="T157" s="7" t="s">
        <v>17891</v>
      </c>
      <c r="U157">
        <f>COUNTIFS(Spotify!$AA:$AA,Charts!$U$1,Spotify!$U:$U,Charts!T157)</f>
        <v>0</v>
      </c>
      <c r="V157">
        <f>COUNTIFS(Spotify!$AA:$AA,Charts!$V$1,Spotify!$U:$U,Charts!T157)</f>
        <v>0</v>
      </c>
      <c r="W157">
        <f>COUNTIFS(Spotify!$AA:$AA,Charts!$W$1,Spotify!$U:$U,Charts!T157)</f>
        <v>1</v>
      </c>
      <c r="X157">
        <f>COUNTIFS(Spotify!$AA:$AA,Charts!$X$1,Spotify!$U:$U,Charts!T157)</f>
        <v>0</v>
      </c>
      <c r="Y157">
        <f>COUNTIFS(Spotify!$AA:$AA,Charts!$Y$1,Spotify!$U:$U,Charts!T157)</f>
        <v>0</v>
      </c>
      <c r="Z157">
        <f>COUNTIFS(Spotify!$AA:$AA,Charts!$Z$1,Spotify!$U:$U,Charts!T157)</f>
        <v>0</v>
      </c>
      <c r="AA157">
        <f>COUNTIFS(Spotify!$AA:$AA,Charts!$AA$1,Spotify!$U:$U,Charts!T157)</f>
        <v>0</v>
      </c>
      <c r="AB157">
        <f>COUNTIFS(Spotify!$AA:$AA,Charts!$AB$1,Spotify!$U:$U,Charts!T157)</f>
        <v>0</v>
      </c>
      <c r="AC157">
        <f>COUNTIFS(Spotify!$AA:$AA,Charts!$AC$1,Spotify!$U:$U,Charts!T157)</f>
        <v>0</v>
      </c>
      <c r="AD157">
        <f>COUNTIFS(Spotify!$AA:$AA,Charts!$AD$1,Spotify!$U:$U,Charts!T157)</f>
        <v>0</v>
      </c>
      <c r="AE157">
        <f>COUNTIFS(Spotify!$AA:$AA,Charts!$AE$1,Spotify!$U:$U,Charts!T157)</f>
        <v>0</v>
      </c>
      <c r="AF157" s="8">
        <f>COUNTIFS(Spotify!$AA:$AA,Charts!$AF$1,Spotify!$U:$U,Charts!T157)</f>
        <v>0</v>
      </c>
      <c r="AH157" s="7" t="s">
        <v>17891</v>
      </c>
      <c r="AI157">
        <f>SUMIFS(Spotify!O:O,Spotify!U:U,Charts!AH157)/COUNTIFS(Spotify!U:U,Charts!AH157)</f>
        <v>-516</v>
      </c>
      <c r="AJ157" s="18">
        <f>SUMIF(Spotify!U:U,Charts!AH157,Spotify!P:P)/COUNTIF(Spotify!U:U,Charts!AH157)</f>
        <v>93421</v>
      </c>
      <c r="AK157" s="18">
        <f>SUMIF(Spotify!U:U,Charts!AH157,Spotify!R:R)/COUNTIF(Spotify!U:U,Charts!AH157)</f>
        <v>16</v>
      </c>
      <c r="AL157" s="18">
        <f>SUMIF(Spotify!U:U,Charts!AH157,Spotify!J:J)/COUNTIF(Spotify!U:U,Charts!AH157)</f>
        <v>287</v>
      </c>
      <c r="AM157" s="18">
        <f>SUMIF(Spotify!U:U,Charts!AH157,Spotify!H:H)/COUNTIF(Spotify!U:U,Charts!AH157)</f>
        <v>571</v>
      </c>
      <c r="AN157" s="28">
        <f>SUMIF(Spotify!U:U,Charts!AH157,Spotify!I:I)/COUNTIF(Spotify!U:U,Charts!AH157)</f>
        <v>767</v>
      </c>
    </row>
    <row r="158" spans="1:40" x14ac:dyDescent="0.25">
      <c r="A158" s="3" t="s">
        <v>1234</v>
      </c>
      <c r="B158" s="1">
        <v>43443798</v>
      </c>
      <c r="C158" s="1">
        <v>2</v>
      </c>
      <c r="D158" s="1"/>
      <c r="E158" s="3" t="s">
        <v>1234</v>
      </c>
      <c r="F158" s="1">
        <v>43443798</v>
      </c>
      <c r="H158" s="7" t="s">
        <v>12729</v>
      </c>
      <c r="I158" s="1">
        <v>1007997014</v>
      </c>
      <c r="J158" s="8">
        <v>10</v>
      </c>
      <c r="L158" s="7" t="s">
        <v>12729</v>
      </c>
      <c r="M158" s="1">
        <f t="shared" si="18"/>
        <v>-1007997014</v>
      </c>
      <c r="N158">
        <v>10</v>
      </c>
      <c r="O158" s="18">
        <f>SUMIF(Spotify!U:U,Charts!L158,Spotify!Q:Q)/COUNTIF(Spotify!U:U,Charts!L158)</f>
        <v>193216.2</v>
      </c>
      <c r="P158" t="str">
        <f t="shared" si="19"/>
        <v>03:13</v>
      </c>
      <c r="Q158" s="18">
        <f t="shared" si="21"/>
        <v>641941</v>
      </c>
      <c r="R158" s="8" t="str">
        <f t="shared" si="20"/>
        <v>10:41</v>
      </c>
      <c r="T158" s="7" t="s">
        <v>1234</v>
      </c>
      <c r="U158">
        <f>COUNTIFS(Spotify!$AA:$AA,Charts!$U$1,Spotify!$U:$U,Charts!T158)</f>
        <v>0</v>
      </c>
      <c r="V158">
        <f>COUNTIFS(Spotify!$AA:$AA,Charts!$V$1,Spotify!$U:$U,Charts!T158)</f>
        <v>0</v>
      </c>
      <c r="W158">
        <f>COUNTIFS(Spotify!$AA:$AA,Charts!$W$1,Spotify!$U:$U,Charts!T158)</f>
        <v>1</v>
      </c>
      <c r="X158">
        <f>COUNTIFS(Spotify!$AA:$AA,Charts!$X$1,Spotify!$U:$U,Charts!T158)</f>
        <v>0</v>
      </c>
      <c r="Y158">
        <f>COUNTIFS(Spotify!$AA:$AA,Charts!$Y$1,Spotify!$U:$U,Charts!T158)</f>
        <v>0</v>
      </c>
      <c r="Z158">
        <f>COUNTIFS(Spotify!$AA:$AA,Charts!$Z$1,Spotify!$U:$U,Charts!T158)</f>
        <v>0</v>
      </c>
      <c r="AA158">
        <f>COUNTIFS(Spotify!$AA:$AA,Charts!$AA$1,Spotify!$U:$U,Charts!T158)</f>
        <v>1</v>
      </c>
      <c r="AB158">
        <f>COUNTIFS(Spotify!$AA:$AA,Charts!$AB$1,Spotify!$U:$U,Charts!T158)</f>
        <v>0</v>
      </c>
      <c r="AC158">
        <f>COUNTIFS(Spotify!$AA:$AA,Charts!$AC$1,Spotify!$U:$U,Charts!T158)</f>
        <v>0</v>
      </c>
      <c r="AD158">
        <f>COUNTIFS(Spotify!$AA:$AA,Charts!$AD$1,Spotify!$U:$U,Charts!T158)</f>
        <v>0</v>
      </c>
      <c r="AE158">
        <f>COUNTIFS(Spotify!$AA:$AA,Charts!$AE$1,Spotify!$U:$U,Charts!T158)</f>
        <v>0</v>
      </c>
      <c r="AF158" s="8">
        <f>COUNTIFS(Spotify!$AA:$AA,Charts!$AF$1,Spotify!$U:$U,Charts!T158)</f>
        <v>0</v>
      </c>
      <c r="AH158" s="7" t="s">
        <v>1234</v>
      </c>
      <c r="AI158">
        <f>SUMIFS(Spotify!O:O,Spotify!U:U,Charts!AH158)/COUNTIFS(Spotify!U:U,Charts!AH158)</f>
        <v>-7719</v>
      </c>
      <c r="AJ158" s="18">
        <f>SUMIF(Spotify!U:U,Charts!AH158,Spotify!P:P)/COUNTIF(Spotify!U:U,Charts!AH158)</f>
        <v>121045.5</v>
      </c>
      <c r="AK158" s="18">
        <f>SUMIF(Spotify!U:U,Charts!AH158,Spotify!R:R)/COUNTIF(Spotify!U:U,Charts!AH158)</f>
        <v>3.5</v>
      </c>
      <c r="AL158" s="18">
        <f>SUMIF(Spotify!U:U,Charts!AH158,Spotify!J:J)/COUNTIF(Spotify!U:U,Charts!AH158)</f>
        <v>377.5</v>
      </c>
      <c r="AM158" s="18">
        <f>SUMIF(Spotify!U:U,Charts!AH158,Spotify!H:H)/COUNTIF(Spotify!U:U,Charts!AH158)</f>
        <v>523</v>
      </c>
      <c r="AN158" s="28">
        <f>SUMIF(Spotify!U:U,Charts!AH158,Spotify!I:I)/COUNTIF(Spotify!U:U,Charts!AH158)</f>
        <v>686</v>
      </c>
    </row>
    <row r="159" spans="1:40" x14ac:dyDescent="0.25">
      <c r="A159" s="3" t="s">
        <v>13309</v>
      </c>
      <c r="B159" s="1">
        <v>17112836</v>
      </c>
      <c r="C159" s="1">
        <v>1</v>
      </c>
      <c r="D159" s="1"/>
      <c r="E159" s="3" t="s">
        <v>14908</v>
      </c>
      <c r="F159" s="1">
        <v>3376698</v>
      </c>
      <c r="H159" s="7" t="s">
        <v>3128</v>
      </c>
      <c r="I159" s="1">
        <v>1006484510</v>
      </c>
      <c r="J159" s="8">
        <v>17</v>
      </c>
      <c r="L159" s="7" t="s">
        <v>3128</v>
      </c>
      <c r="M159" s="1">
        <f t="shared" si="18"/>
        <v>-1006484510</v>
      </c>
      <c r="N159">
        <v>17</v>
      </c>
      <c r="O159" s="18">
        <f>SUMIF(Spotify!U:U,Charts!L159,Spotify!Q:Q)/COUNTIF(Spotify!U:U,Charts!L159)</f>
        <v>167828.82352941178</v>
      </c>
      <c r="P159" t="str">
        <f t="shared" si="19"/>
        <v>02:47</v>
      </c>
      <c r="Q159" s="18">
        <f t="shared" si="21"/>
        <v>641941</v>
      </c>
      <c r="R159" s="8" t="str">
        <f t="shared" si="20"/>
        <v>10:41</v>
      </c>
      <c r="T159" s="7" t="s">
        <v>13309</v>
      </c>
      <c r="U159">
        <f>COUNTIFS(Spotify!$AA:$AA,Charts!$U$1,Spotify!$U:$U,Charts!T159)</f>
        <v>1</v>
      </c>
      <c r="V159">
        <f>COUNTIFS(Spotify!$AA:$AA,Charts!$V$1,Spotify!$U:$U,Charts!T159)</f>
        <v>0</v>
      </c>
      <c r="W159">
        <f>COUNTIFS(Spotify!$AA:$AA,Charts!$W$1,Spotify!$U:$U,Charts!T159)</f>
        <v>0</v>
      </c>
      <c r="X159">
        <f>COUNTIFS(Spotify!$AA:$AA,Charts!$X$1,Spotify!$U:$U,Charts!T159)</f>
        <v>0</v>
      </c>
      <c r="Y159">
        <f>COUNTIFS(Spotify!$AA:$AA,Charts!$Y$1,Spotify!$U:$U,Charts!T159)</f>
        <v>0</v>
      </c>
      <c r="Z159">
        <f>COUNTIFS(Spotify!$AA:$AA,Charts!$Z$1,Spotify!$U:$U,Charts!T159)</f>
        <v>0</v>
      </c>
      <c r="AA159">
        <f>COUNTIFS(Spotify!$AA:$AA,Charts!$AA$1,Spotify!$U:$U,Charts!T159)</f>
        <v>0</v>
      </c>
      <c r="AB159">
        <f>COUNTIFS(Spotify!$AA:$AA,Charts!$AB$1,Spotify!$U:$U,Charts!T159)</f>
        <v>0</v>
      </c>
      <c r="AC159">
        <f>COUNTIFS(Spotify!$AA:$AA,Charts!$AC$1,Spotify!$U:$U,Charts!T159)</f>
        <v>0</v>
      </c>
      <c r="AD159">
        <f>COUNTIFS(Spotify!$AA:$AA,Charts!$AD$1,Spotify!$U:$U,Charts!T159)</f>
        <v>0</v>
      </c>
      <c r="AE159">
        <f>COUNTIFS(Spotify!$AA:$AA,Charts!$AE$1,Spotify!$U:$U,Charts!T159)</f>
        <v>0</v>
      </c>
      <c r="AF159" s="8">
        <f>COUNTIFS(Spotify!$AA:$AA,Charts!$AF$1,Spotify!$U:$U,Charts!T159)</f>
        <v>0</v>
      </c>
      <c r="AH159" s="7" t="s">
        <v>13309</v>
      </c>
      <c r="AI159">
        <f>SUMIFS(Spotify!O:O,Spotify!U:U,Charts!AH159)/COUNTIFS(Spotify!U:U,Charts!AH159)</f>
        <v>-8548</v>
      </c>
      <c r="AJ159" s="18">
        <f>SUMIF(Spotify!U:U,Charts!AH159,Spotify!P:P)/COUNTIF(Spotify!U:U,Charts!AH159)</f>
        <v>103312</v>
      </c>
      <c r="AK159" s="18">
        <f>SUMIF(Spotify!U:U,Charts!AH159,Spotify!R:R)/COUNTIF(Spotify!U:U,Charts!AH159)</f>
        <v>2</v>
      </c>
      <c r="AL159" s="18">
        <f>SUMIF(Spotify!U:U,Charts!AH159,Spotify!J:J)/COUNTIF(Spotify!U:U,Charts!AH159)</f>
        <v>1</v>
      </c>
      <c r="AM159" s="18">
        <f>SUMIF(Spotify!U:U,Charts!AH159,Spotify!H:H)/COUNTIF(Spotify!U:U,Charts!AH159)</f>
        <v>916</v>
      </c>
      <c r="AN159" s="28">
        <f>SUMIF(Spotify!U:U,Charts!AH159,Spotify!I:I)/COUNTIF(Spotify!U:U,Charts!AH159)</f>
        <v>72</v>
      </c>
    </row>
    <row r="160" spans="1:40" x14ac:dyDescent="0.25">
      <c r="A160" s="3" t="s">
        <v>17892</v>
      </c>
      <c r="B160" s="1">
        <v>9103266</v>
      </c>
      <c r="C160" s="1">
        <v>1</v>
      </c>
      <c r="D160" s="1"/>
      <c r="E160" s="3" t="s">
        <v>15356</v>
      </c>
      <c r="F160" s="1">
        <v>399410845</v>
      </c>
      <c r="H160" s="7" t="s">
        <v>2846</v>
      </c>
      <c r="I160" s="1">
        <v>996681406</v>
      </c>
      <c r="J160" s="8">
        <v>9</v>
      </c>
      <c r="L160" s="7" t="s">
        <v>2846</v>
      </c>
      <c r="M160" s="1">
        <f t="shared" si="18"/>
        <v>-996681406</v>
      </c>
      <c r="N160">
        <v>9</v>
      </c>
      <c r="O160" s="18">
        <f>SUMIF(Spotify!U:U,Charts!L160,Spotify!Q:Q)/COUNTIF(Spotify!U:U,Charts!L160)</f>
        <v>199290.77777777778</v>
      </c>
      <c r="P160" t="str">
        <f t="shared" si="19"/>
        <v>03:19</v>
      </c>
      <c r="Q160" s="18">
        <f t="shared" si="21"/>
        <v>641941</v>
      </c>
      <c r="R160" s="8" t="str">
        <f t="shared" si="20"/>
        <v>10:41</v>
      </c>
      <c r="T160" s="7" t="s">
        <v>17892</v>
      </c>
      <c r="U160">
        <f>COUNTIFS(Spotify!$AA:$AA,Charts!$U$1,Spotify!$U:$U,Charts!T160)</f>
        <v>0</v>
      </c>
      <c r="V160">
        <f>COUNTIFS(Spotify!$AA:$AA,Charts!$V$1,Spotify!$U:$U,Charts!T160)</f>
        <v>0</v>
      </c>
      <c r="W160">
        <f>COUNTIFS(Spotify!$AA:$AA,Charts!$W$1,Spotify!$U:$U,Charts!T160)</f>
        <v>0</v>
      </c>
      <c r="X160">
        <f>COUNTIFS(Spotify!$AA:$AA,Charts!$X$1,Spotify!$U:$U,Charts!T160)</f>
        <v>0</v>
      </c>
      <c r="Y160">
        <f>COUNTIFS(Spotify!$AA:$AA,Charts!$Y$1,Spotify!$U:$U,Charts!T160)</f>
        <v>0</v>
      </c>
      <c r="Z160">
        <f>COUNTIFS(Spotify!$AA:$AA,Charts!$Z$1,Spotify!$U:$U,Charts!T160)</f>
        <v>0</v>
      </c>
      <c r="AA160">
        <f>COUNTIFS(Spotify!$AA:$AA,Charts!$AA$1,Spotify!$U:$U,Charts!T160)</f>
        <v>0</v>
      </c>
      <c r="AB160">
        <f>COUNTIFS(Spotify!$AA:$AA,Charts!$AB$1,Spotify!$U:$U,Charts!T160)</f>
        <v>0</v>
      </c>
      <c r="AC160">
        <f>COUNTIFS(Spotify!$AA:$AA,Charts!$AC$1,Spotify!$U:$U,Charts!T160)</f>
        <v>0</v>
      </c>
      <c r="AD160">
        <f>COUNTIFS(Spotify!$AA:$AA,Charts!$AD$1,Spotify!$U:$U,Charts!T160)</f>
        <v>0</v>
      </c>
      <c r="AE160">
        <f>COUNTIFS(Spotify!$AA:$AA,Charts!$AE$1,Spotify!$U:$U,Charts!T160)</f>
        <v>0</v>
      </c>
      <c r="AF160" s="8">
        <f>COUNTIFS(Spotify!$AA:$AA,Charts!$AF$1,Spotify!$U:$U,Charts!T160)</f>
        <v>1</v>
      </c>
      <c r="AH160" s="7" t="s">
        <v>17892</v>
      </c>
      <c r="AI160">
        <f>SUMIFS(Spotify!O:O,Spotify!U:U,Charts!AH160)/COUNTIFS(Spotify!U:U,Charts!AH160)</f>
        <v>-14191</v>
      </c>
      <c r="AJ160" s="18">
        <f>SUMIF(Spotify!U:U,Charts!AH160,Spotify!P:P)/COUNTIF(Spotify!U:U,Charts!AH160)</f>
        <v>68482</v>
      </c>
      <c r="AK160" s="18">
        <f>SUMIF(Spotify!U:U,Charts!AH160,Spotify!R:R)/COUNTIF(Spotify!U:U,Charts!AH160)</f>
        <v>1</v>
      </c>
      <c r="AL160" s="18">
        <f>SUMIF(Spotify!U:U,Charts!AH160,Spotify!J:J)/COUNTIF(Spotify!U:U,Charts!AH160)</f>
        <v>457</v>
      </c>
      <c r="AM160" s="18">
        <f>SUMIF(Spotify!U:U,Charts!AH160,Spotify!H:H)/COUNTIF(Spotify!U:U,Charts!AH160)</f>
        <v>541</v>
      </c>
      <c r="AN160" s="28">
        <f>SUMIF(Spotify!U:U,Charts!AH160,Spotify!I:I)/COUNTIF(Spotify!U:U,Charts!AH160)</f>
        <v>504</v>
      </c>
    </row>
    <row r="161" spans="1:40" x14ac:dyDescent="0.25">
      <c r="A161" s="3" t="s">
        <v>4824</v>
      </c>
      <c r="B161" s="1">
        <v>791195615</v>
      </c>
      <c r="C161" s="1">
        <v>6</v>
      </c>
      <c r="D161" s="1"/>
      <c r="E161" s="3" t="s">
        <v>8403</v>
      </c>
      <c r="F161" s="1">
        <v>424365203</v>
      </c>
      <c r="H161" s="7" t="s">
        <v>18086</v>
      </c>
      <c r="I161" s="1">
        <v>995183823</v>
      </c>
      <c r="J161" s="8">
        <v>9</v>
      </c>
      <c r="L161" s="7" t="s">
        <v>18086</v>
      </c>
      <c r="M161" s="1">
        <f t="shared" si="18"/>
        <v>-995183823</v>
      </c>
      <c r="N161">
        <v>9</v>
      </c>
      <c r="O161" s="18">
        <f>SUMIF(Spotify!U:U,Charts!L161,Spotify!Q:Q)/COUNTIF(Spotify!U:U,Charts!L161)</f>
        <v>181520.88888888888</v>
      </c>
      <c r="P161" t="str">
        <f t="shared" si="19"/>
        <v>03:01</v>
      </c>
      <c r="Q161" s="18">
        <f t="shared" si="21"/>
        <v>641941</v>
      </c>
      <c r="R161" s="8" t="str">
        <f t="shared" si="20"/>
        <v>10:41</v>
      </c>
      <c r="T161" s="7" t="s">
        <v>4824</v>
      </c>
      <c r="U161">
        <f>COUNTIFS(Spotify!$AA:$AA,Charts!$U$1,Spotify!$U:$U,Charts!T161)</f>
        <v>0</v>
      </c>
      <c r="V161">
        <f>COUNTIFS(Spotify!$AA:$AA,Charts!$V$1,Spotify!$U:$U,Charts!T161)</f>
        <v>0</v>
      </c>
      <c r="W161">
        <f>COUNTIFS(Spotify!$AA:$AA,Charts!$W$1,Spotify!$U:$U,Charts!T161)</f>
        <v>6</v>
      </c>
      <c r="X161">
        <f>COUNTIFS(Spotify!$AA:$AA,Charts!$X$1,Spotify!$U:$U,Charts!T161)</f>
        <v>0</v>
      </c>
      <c r="Y161">
        <f>COUNTIFS(Spotify!$AA:$AA,Charts!$Y$1,Spotify!$U:$U,Charts!T161)</f>
        <v>0</v>
      </c>
      <c r="Z161">
        <f>COUNTIFS(Spotify!$AA:$AA,Charts!$Z$1,Spotify!$U:$U,Charts!T161)</f>
        <v>0</v>
      </c>
      <c r="AA161">
        <f>COUNTIFS(Spotify!$AA:$AA,Charts!$AA$1,Spotify!$U:$U,Charts!T161)</f>
        <v>0</v>
      </c>
      <c r="AB161">
        <f>COUNTIFS(Spotify!$AA:$AA,Charts!$AB$1,Spotify!$U:$U,Charts!T161)</f>
        <v>0</v>
      </c>
      <c r="AC161">
        <f>COUNTIFS(Spotify!$AA:$AA,Charts!$AC$1,Spotify!$U:$U,Charts!T161)</f>
        <v>0</v>
      </c>
      <c r="AD161">
        <f>COUNTIFS(Spotify!$AA:$AA,Charts!$AD$1,Spotify!$U:$U,Charts!T161)</f>
        <v>0</v>
      </c>
      <c r="AE161">
        <f>COUNTIFS(Spotify!$AA:$AA,Charts!$AE$1,Spotify!$U:$U,Charts!T161)</f>
        <v>0</v>
      </c>
      <c r="AF161" s="8">
        <f>COUNTIFS(Spotify!$AA:$AA,Charts!$AF$1,Spotify!$U:$U,Charts!T161)</f>
        <v>0</v>
      </c>
      <c r="AH161" s="7" t="s">
        <v>4824</v>
      </c>
      <c r="AI161">
        <f>SUMIFS(Spotify!O:O,Spotify!U:U,Charts!AH161)/COUNTIFS(Spotify!U:U,Charts!AH161)</f>
        <v>-10635.666666666666</v>
      </c>
      <c r="AJ161" s="18">
        <f>SUMIF(Spotify!U:U,Charts!AH161,Spotify!P:P)/COUNTIF(Spotify!U:U,Charts!AH161)</f>
        <v>119806.16666666667</v>
      </c>
      <c r="AK161" s="18">
        <f>SUMIF(Spotify!U:U,Charts!AH161,Spotify!R:R)/COUNTIF(Spotify!U:U,Charts!AH161)</f>
        <v>24.333333333333332</v>
      </c>
      <c r="AL161" s="18">
        <f>SUMIF(Spotify!U:U,Charts!AH161,Spotify!J:J)/COUNTIF(Spotify!U:U,Charts!AH161)</f>
        <v>402.16666666666669</v>
      </c>
      <c r="AM161" s="18">
        <f>SUMIF(Spotify!U:U,Charts!AH161,Spotify!H:H)/COUNTIF(Spotify!U:U,Charts!AH161)</f>
        <v>740.66666666666663</v>
      </c>
      <c r="AN161" s="28">
        <f>SUMIF(Spotify!U:U,Charts!AH161,Spotify!I:I)/COUNTIF(Spotify!U:U,Charts!AH161)</f>
        <v>324</v>
      </c>
    </row>
    <row r="162" spans="1:40" x14ac:dyDescent="0.25">
      <c r="A162" s="3" t="s">
        <v>14906</v>
      </c>
      <c r="B162" s="1">
        <v>3376698</v>
      </c>
      <c r="C162" s="1">
        <v>1</v>
      </c>
      <c r="D162" s="1"/>
      <c r="E162" s="3" t="s">
        <v>1195</v>
      </c>
      <c r="F162" s="1">
        <v>713901566</v>
      </c>
      <c r="H162" s="7" t="s">
        <v>2958</v>
      </c>
      <c r="I162" s="1">
        <v>991781767</v>
      </c>
      <c r="J162" s="8">
        <v>7</v>
      </c>
      <c r="L162" s="7" t="s">
        <v>2958</v>
      </c>
      <c r="M162" s="1">
        <f t="shared" si="18"/>
        <v>-991781767</v>
      </c>
      <c r="N162">
        <v>7</v>
      </c>
      <c r="O162" s="18">
        <f>SUMIF(Spotify!U:U,Charts!L162,Spotify!Q:Q)/COUNTIF(Spotify!U:U,Charts!L162)</f>
        <v>213072.85714285713</v>
      </c>
      <c r="P162" t="str">
        <f t="shared" si="19"/>
        <v>03:33</v>
      </c>
      <c r="Q162" s="18">
        <f t="shared" si="21"/>
        <v>641941</v>
      </c>
      <c r="R162" s="8" t="str">
        <f t="shared" si="20"/>
        <v>10:41</v>
      </c>
      <c r="T162" s="7" t="s">
        <v>14906</v>
      </c>
      <c r="U162">
        <f>COUNTIFS(Spotify!$AA:$AA,Charts!$U$1,Spotify!$U:$U,Charts!T162)</f>
        <v>0</v>
      </c>
      <c r="V162">
        <f>COUNTIFS(Spotify!$AA:$AA,Charts!$V$1,Spotify!$U:$U,Charts!T162)</f>
        <v>0</v>
      </c>
      <c r="W162">
        <f>COUNTIFS(Spotify!$AA:$AA,Charts!$W$1,Spotify!$U:$U,Charts!T162)</f>
        <v>0</v>
      </c>
      <c r="X162">
        <f>COUNTIFS(Spotify!$AA:$AA,Charts!$X$1,Spotify!$U:$U,Charts!T162)</f>
        <v>0</v>
      </c>
      <c r="Y162">
        <f>COUNTIFS(Spotify!$AA:$AA,Charts!$Y$1,Spotify!$U:$U,Charts!T162)</f>
        <v>0</v>
      </c>
      <c r="Z162">
        <f>COUNTIFS(Spotify!$AA:$AA,Charts!$Z$1,Spotify!$U:$U,Charts!T162)</f>
        <v>0</v>
      </c>
      <c r="AA162">
        <f>COUNTIFS(Spotify!$AA:$AA,Charts!$AA$1,Spotify!$U:$U,Charts!T162)</f>
        <v>0</v>
      </c>
      <c r="AB162">
        <f>COUNTIFS(Spotify!$AA:$AA,Charts!$AB$1,Spotify!$U:$U,Charts!T162)</f>
        <v>0</v>
      </c>
      <c r="AC162">
        <f>COUNTIFS(Spotify!$AA:$AA,Charts!$AC$1,Spotify!$U:$U,Charts!T162)</f>
        <v>1</v>
      </c>
      <c r="AD162">
        <f>COUNTIFS(Spotify!$AA:$AA,Charts!$AD$1,Spotify!$U:$U,Charts!T162)</f>
        <v>0</v>
      </c>
      <c r="AE162">
        <f>COUNTIFS(Spotify!$AA:$AA,Charts!$AE$1,Spotify!$U:$U,Charts!T162)</f>
        <v>0</v>
      </c>
      <c r="AF162" s="8">
        <f>COUNTIFS(Spotify!$AA:$AA,Charts!$AF$1,Spotify!$U:$U,Charts!T162)</f>
        <v>0</v>
      </c>
      <c r="AH162" s="7" t="s">
        <v>14906</v>
      </c>
      <c r="AI162">
        <f>SUMIFS(Spotify!O:O,Spotify!U:U,Charts!AH162)/COUNTIFS(Spotify!U:U,Charts!AH162)</f>
        <v>-5725</v>
      </c>
      <c r="AJ162" s="18">
        <f>SUMIF(Spotify!U:U,Charts!AH162,Spotify!P:P)/COUNTIF(Spotify!U:U,Charts!AH162)</f>
        <v>126986</v>
      </c>
      <c r="AK162" s="18">
        <f>SUMIF(Spotify!U:U,Charts!AH162,Spotify!R:R)/COUNTIF(Spotify!U:U,Charts!AH162)</f>
        <v>1</v>
      </c>
      <c r="AL162" s="18">
        <f>SUMIF(Spotify!U:U,Charts!AH162,Spotify!J:J)/COUNTIF(Spotify!U:U,Charts!AH162)</f>
        <v>306</v>
      </c>
      <c r="AM162" s="18">
        <f>SUMIF(Spotify!U:U,Charts!AH162,Spotify!H:H)/COUNTIF(Spotify!U:U,Charts!AH162)</f>
        <v>898</v>
      </c>
      <c r="AN162" s="28">
        <f>SUMIF(Spotify!U:U,Charts!AH162,Spotify!I:I)/COUNTIF(Spotify!U:U,Charts!AH162)</f>
        <v>813</v>
      </c>
    </row>
    <row r="163" spans="1:40" x14ac:dyDescent="0.25">
      <c r="A163" s="3" t="s">
        <v>17893</v>
      </c>
      <c r="B163" s="1">
        <v>33962746</v>
      </c>
      <c r="C163" s="1">
        <v>1</v>
      </c>
      <c r="D163" s="1"/>
      <c r="E163" s="3" t="s">
        <v>240</v>
      </c>
      <c r="F163" s="1">
        <v>172664839</v>
      </c>
      <c r="H163" s="7" t="s">
        <v>3370</v>
      </c>
      <c r="I163" s="1">
        <v>990551295</v>
      </c>
      <c r="J163" s="8">
        <v>15</v>
      </c>
      <c r="L163" s="7" t="s">
        <v>3370</v>
      </c>
      <c r="M163" s="1">
        <f t="shared" si="18"/>
        <v>-990551295</v>
      </c>
      <c r="N163">
        <v>15</v>
      </c>
      <c r="O163" s="18">
        <f>SUMIF(Spotify!U:U,Charts!L163,Spotify!Q:Q)/COUNTIF(Spotify!U:U,Charts!L163)</f>
        <v>225705.06666666668</v>
      </c>
      <c r="P163" t="str">
        <f t="shared" si="19"/>
        <v>03:45</v>
      </c>
      <c r="Q163" s="18">
        <f t="shared" si="21"/>
        <v>641941</v>
      </c>
      <c r="R163" s="8" t="str">
        <f t="shared" si="20"/>
        <v>10:41</v>
      </c>
      <c r="T163" s="7" t="s">
        <v>17893</v>
      </c>
      <c r="U163">
        <f>COUNTIFS(Spotify!$AA:$AA,Charts!$U$1,Spotify!$U:$U,Charts!T163)</f>
        <v>0</v>
      </c>
      <c r="V163">
        <f>COUNTIFS(Spotify!$AA:$AA,Charts!$V$1,Spotify!$U:$U,Charts!T163)</f>
        <v>0</v>
      </c>
      <c r="W163">
        <f>COUNTIFS(Spotify!$AA:$AA,Charts!$W$1,Spotify!$U:$U,Charts!T163)</f>
        <v>0</v>
      </c>
      <c r="X163">
        <f>COUNTIFS(Spotify!$AA:$AA,Charts!$X$1,Spotify!$U:$U,Charts!T163)</f>
        <v>0</v>
      </c>
      <c r="Y163">
        <f>COUNTIFS(Spotify!$AA:$AA,Charts!$Y$1,Spotify!$U:$U,Charts!T163)</f>
        <v>0</v>
      </c>
      <c r="Z163">
        <f>COUNTIFS(Spotify!$AA:$AA,Charts!$Z$1,Spotify!$U:$U,Charts!T163)</f>
        <v>0</v>
      </c>
      <c r="AA163">
        <f>COUNTIFS(Spotify!$AA:$AA,Charts!$AA$1,Spotify!$U:$U,Charts!T163)</f>
        <v>0</v>
      </c>
      <c r="AB163">
        <f>COUNTIFS(Spotify!$AA:$AA,Charts!$AB$1,Spotify!$U:$U,Charts!T163)</f>
        <v>1</v>
      </c>
      <c r="AC163">
        <f>COUNTIFS(Spotify!$AA:$AA,Charts!$AC$1,Spotify!$U:$U,Charts!T163)</f>
        <v>0</v>
      </c>
      <c r="AD163">
        <f>COUNTIFS(Spotify!$AA:$AA,Charts!$AD$1,Spotify!$U:$U,Charts!T163)</f>
        <v>0</v>
      </c>
      <c r="AE163">
        <f>COUNTIFS(Spotify!$AA:$AA,Charts!$AE$1,Spotify!$U:$U,Charts!T163)</f>
        <v>0</v>
      </c>
      <c r="AF163" s="8">
        <f>COUNTIFS(Spotify!$AA:$AA,Charts!$AF$1,Spotify!$U:$U,Charts!T163)</f>
        <v>0</v>
      </c>
      <c r="AH163" s="7" t="s">
        <v>17893</v>
      </c>
      <c r="AI163">
        <f>SUMIFS(Spotify!O:O,Spotify!U:U,Charts!AH163)/COUNTIFS(Spotify!U:U,Charts!AH163)</f>
        <v>-4292</v>
      </c>
      <c r="AJ163" s="18">
        <f>SUMIF(Spotify!U:U,Charts!AH163,Spotify!P:P)/COUNTIF(Spotify!U:U,Charts!AH163)</f>
        <v>99996</v>
      </c>
      <c r="AK163" s="18">
        <f>SUMIF(Spotify!U:U,Charts!AH163,Spotify!R:R)/COUNTIF(Spotify!U:U,Charts!AH163)</f>
        <v>8</v>
      </c>
      <c r="AL163" s="18">
        <f>SUMIF(Spotify!U:U,Charts!AH163,Spotify!J:J)/COUNTIF(Spotify!U:U,Charts!AH163)</f>
        <v>395</v>
      </c>
      <c r="AM163" s="18">
        <f>SUMIF(Spotify!U:U,Charts!AH163,Spotify!H:H)/COUNTIF(Spotify!U:U,Charts!AH163)</f>
        <v>764</v>
      </c>
      <c r="AN163" s="28">
        <f>SUMIF(Spotify!U:U,Charts!AH163,Spotify!I:I)/COUNTIF(Spotify!U:U,Charts!AH163)</f>
        <v>59</v>
      </c>
    </row>
    <row r="164" spans="1:40" x14ac:dyDescent="0.25">
      <c r="A164" s="3" t="s">
        <v>7855</v>
      </c>
      <c r="B164" s="1">
        <v>12866504</v>
      </c>
      <c r="C164" s="1">
        <v>2</v>
      </c>
      <c r="D164" s="1"/>
      <c r="E164" s="3" t="s">
        <v>5295</v>
      </c>
      <c r="F164" s="1">
        <v>12404547</v>
      </c>
      <c r="H164" s="7" t="s">
        <v>361</v>
      </c>
      <c r="I164" s="1">
        <v>989713931</v>
      </c>
      <c r="J164" s="8">
        <v>8</v>
      </c>
      <c r="L164" s="7" t="s">
        <v>361</v>
      </c>
      <c r="M164" s="1">
        <f t="shared" si="18"/>
        <v>-989713931</v>
      </c>
      <c r="N164">
        <v>8</v>
      </c>
      <c r="O164" s="18">
        <f>SUMIF(Spotify!U:U,Charts!L164,Spotify!Q:Q)/COUNTIF(Spotify!U:U,Charts!L164)</f>
        <v>209765.625</v>
      </c>
      <c r="P164" t="str">
        <f t="shared" si="19"/>
        <v>03:29</v>
      </c>
      <c r="Q164" s="18">
        <f t="shared" si="21"/>
        <v>641941</v>
      </c>
      <c r="R164" s="8" t="str">
        <f t="shared" si="20"/>
        <v>10:41</v>
      </c>
      <c r="T164" s="7" t="s">
        <v>7855</v>
      </c>
      <c r="U164">
        <f>COUNTIFS(Spotify!$AA:$AA,Charts!$U$1,Spotify!$U:$U,Charts!T164)</f>
        <v>2</v>
      </c>
      <c r="V164">
        <f>COUNTIFS(Spotify!$AA:$AA,Charts!$V$1,Spotify!$U:$U,Charts!T164)</f>
        <v>0</v>
      </c>
      <c r="W164">
        <f>COUNTIFS(Spotify!$AA:$AA,Charts!$W$1,Spotify!$U:$U,Charts!T164)</f>
        <v>0</v>
      </c>
      <c r="X164">
        <f>COUNTIFS(Spotify!$AA:$AA,Charts!$X$1,Spotify!$U:$U,Charts!T164)</f>
        <v>0</v>
      </c>
      <c r="Y164">
        <f>COUNTIFS(Spotify!$AA:$AA,Charts!$Y$1,Spotify!$U:$U,Charts!T164)</f>
        <v>0</v>
      </c>
      <c r="Z164">
        <f>COUNTIFS(Spotify!$AA:$AA,Charts!$Z$1,Spotify!$U:$U,Charts!T164)</f>
        <v>0</v>
      </c>
      <c r="AA164">
        <f>COUNTIFS(Spotify!$AA:$AA,Charts!$AA$1,Spotify!$U:$U,Charts!T164)</f>
        <v>0</v>
      </c>
      <c r="AB164">
        <f>COUNTIFS(Spotify!$AA:$AA,Charts!$AB$1,Spotify!$U:$U,Charts!T164)</f>
        <v>0</v>
      </c>
      <c r="AC164">
        <f>COUNTIFS(Spotify!$AA:$AA,Charts!$AC$1,Spotify!$U:$U,Charts!T164)</f>
        <v>0</v>
      </c>
      <c r="AD164">
        <f>COUNTIFS(Spotify!$AA:$AA,Charts!$AD$1,Spotify!$U:$U,Charts!T164)</f>
        <v>0</v>
      </c>
      <c r="AE164">
        <f>COUNTIFS(Spotify!$AA:$AA,Charts!$AE$1,Spotify!$U:$U,Charts!T164)</f>
        <v>0</v>
      </c>
      <c r="AF164" s="8">
        <f>COUNTIFS(Spotify!$AA:$AA,Charts!$AF$1,Spotify!$U:$U,Charts!T164)</f>
        <v>0</v>
      </c>
      <c r="AH164" s="7" t="s">
        <v>7855</v>
      </c>
      <c r="AI164">
        <f>SUMIFS(Spotify!O:O,Spotify!U:U,Charts!AH164)/COUNTIFS(Spotify!U:U,Charts!AH164)</f>
        <v>-9709</v>
      </c>
      <c r="AJ164" s="18">
        <f>SUMIF(Spotify!U:U,Charts!AH164,Spotify!P:P)/COUNTIF(Spotify!U:U,Charts!AH164)</f>
        <v>112538</v>
      </c>
      <c r="AK164" s="18">
        <f>SUMIF(Spotify!U:U,Charts!AH164,Spotify!R:R)/COUNTIF(Spotify!U:U,Charts!AH164)</f>
        <v>2</v>
      </c>
      <c r="AL164" s="18">
        <f>SUMIF(Spotify!U:U,Charts!AH164,Spotify!J:J)/COUNTIF(Spotify!U:U,Charts!AH164)</f>
        <v>394</v>
      </c>
      <c r="AM164" s="18">
        <f>SUMIF(Spotify!U:U,Charts!AH164,Spotify!H:H)/COUNTIF(Spotify!U:U,Charts!AH164)</f>
        <v>778.5</v>
      </c>
      <c r="AN164" s="28">
        <f>SUMIF(Spotify!U:U,Charts!AH164,Spotify!I:I)/COUNTIF(Spotify!U:U,Charts!AH164)</f>
        <v>710.5</v>
      </c>
    </row>
    <row r="165" spans="1:40" x14ac:dyDescent="0.25">
      <c r="A165" s="3" t="s">
        <v>775</v>
      </c>
      <c r="B165" s="1">
        <v>105752862</v>
      </c>
      <c r="C165" s="1">
        <v>15</v>
      </c>
      <c r="D165" s="1"/>
      <c r="E165" s="3" t="s">
        <v>6665</v>
      </c>
      <c r="F165" s="1">
        <v>109244732</v>
      </c>
      <c r="H165" s="7" t="s">
        <v>7681</v>
      </c>
      <c r="I165" s="1">
        <v>976268027</v>
      </c>
      <c r="J165" s="8">
        <v>6</v>
      </c>
      <c r="L165" s="7" t="s">
        <v>7681</v>
      </c>
      <c r="M165" s="1">
        <f t="shared" si="18"/>
        <v>-976268027</v>
      </c>
      <c r="N165">
        <v>6</v>
      </c>
      <c r="O165" s="18">
        <f>SUMIF(Spotify!U:U,Charts!L165,Spotify!Q:Q)/COUNTIF(Spotify!U:U,Charts!L165)</f>
        <v>189533.33333333334</v>
      </c>
      <c r="P165" t="str">
        <f t="shared" si="19"/>
        <v>03:09</v>
      </c>
      <c r="Q165" s="18">
        <f t="shared" si="21"/>
        <v>641941</v>
      </c>
      <c r="R165" s="8" t="str">
        <f t="shared" si="20"/>
        <v>10:41</v>
      </c>
      <c r="T165" s="7" t="s">
        <v>775</v>
      </c>
      <c r="U165">
        <f>COUNTIFS(Spotify!$AA:$AA,Charts!$U$1,Spotify!$U:$U,Charts!T165)</f>
        <v>2</v>
      </c>
      <c r="V165">
        <f>COUNTIFS(Spotify!$AA:$AA,Charts!$V$1,Spotify!$U:$U,Charts!T165)</f>
        <v>4</v>
      </c>
      <c r="W165">
        <f>COUNTIFS(Spotify!$AA:$AA,Charts!$W$1,Spotify!$U:$U,Charts!T165)</f>
        <v>0</v>
      </c>
      <c r="X165">
        <f>COUNTIFS(Spotify!$AA:$AA,Charts!$X$1,Spotify!$U:$U,Charts!T165)</f>
        <v>0</v>
      </c>
      <c r="Y165">
        <f>COUNTIFS(Spotify!$AA:$AA,Charts!$Y$1,Spotify!$U:$U,Charts!T165)</f>
        <v>0</v>
      </c>
      <c r="Z165">
        <f>COUNTIFS(Spotify!$AA:$AA,Charts!$Z$1,Spotify!$U:$U,Charts!T165)</f>
        <v>3</v>
      </c>
      <c r="AA165">
        <f>COUNTIFS(Spotify!$AA:$AA,Charts!$AA$1,Spotify!$U:$U,Charts!T165)</f>
        <v>0</v>
      </c>
      <c r="AB165">
        <f>COUNTIFS(Spotify!$AA:$AA,Charts!$AB$1,Spotify!$U:$U,Charts!T165)</f>
        <v>3</v>
      </c>
      <c r="AC165">
        <f>COUNTIFS(Spotify!$AA:$AA,Charts!$AC$1,Spotify!$U:$U,Charts!T165)</f>
        <v>0</v>
      </c>
      <c r="AD165">
        <f>COUNTIFS(Spotify!$AA:$AA,Charts!$AD$1,Spotify!$U:$U,Charts!T165)</f>
        <v>1</v>
      </c>
      <c r="AE165">
        <f>COUNTIFS(Spotify!$AA:$AA,Charts!$AE$1,Spotify!$U:$U,Charts!T165)</f>
        <v>2</v>
      </c>
      <c r="AF165" s="8">
        <f>COUNTIFS(Spotify!$AA:$AA,Charts!$AF$1,Spotify!$U:$U,Charts!T165)</f>
        <v>0</v>
      </c>
      <c r="AH165" s="7" t="s">
        <v>775</v>
      </c>
      <c r="AI165">
        <f>SUMIFS(Spotify!O:O,Spotify!U:U,Charts!AH165)/COUNTIFS(Spotify!U:U,Charts!AH165)</f>
        <v>-7228.4</v>
      </c>
      <c r="AJ165" s="18">
        <f>SUMIF(Spotify!U:U,Charts!AH165,Spotify!P:P)/COUNTIF(Spotify!U:U,Charts!AH165)</f>
        <v>122655.53333333334</v>
      </c>
      <c r="AK165" s="18">
        <f>SUMIF(Spotify!U:U,Charts!AH165,Spotify!R:R)/COUNTIF(Spotify!U:U,Charts!AH165)</f>
        <v>1.8666666666666667</v>
      </c>
      <c r="AL165" s="18">
        <f>SUMIF(Spotify!U:U,Charts!AH165,Spotify!J:J)/COUNTIF(Spotify!U:U,Charts!AH165)</f>
        <v>477.06666666666666</v>
      </c>
      <c r="AM165" s="18">
        <f>SUMIF(Spotify!U:U,Charts!AH165,Spotify!H:H)/COUNTIF(Spotify!U:U,Charts!AH165)</f>
        <v>770.2</v>
      </c>
      <c r="AN165" s="28">
        <f>SUMIF(Spotify!U:U,Charts!AH165,Spotify!I:I)/COUNTIF(Spotify!U:U,Charts!AH165)</f>
        <v>581.73333333333335</v>
      </c>
    </row>
    <row r="166" spans="1:40" x14ac:dyDescent="0.25">
      <c r="A166" s="3" t="s">
        <v>17894</v>
      </c>
      <c r="B166" s="1">
        <v>5208787</v>
      </c>
      <c r="C166" s="1">
        <v>1</v>
      </c>
      <c r="D166" s="1"/>
      <c r="E166" s="3" t="s">
        <v>12755</v>
      </c>
      <c r="F166" s="1">
        <v>120562587</v>
      </c>
      <c r="H166" s="7" t="s">
        <v>2236</v>
      </c>
      <c r="I166" s="1">
        <v>964413007</v>
      </c>
      <c r="J166" s="8">
        <v>5</v>
      </c>
      <c r="L166" s="7" t="s">
        <v>2236</v>
      </c>
      <c r="M166" s="1">
        <f t="shared" si="18"/>
        <v>-964413007</v>
      </c>
      <c r="N166">
        <v>5</v>
      </c>
      <c r="O166" s="18">
        <f>SUMIF(Spotify!U:U,Charts!L166,Spotify!Q:Q)/COUNTIF(Spotify!U:U,Charts!L166)</f>
        <v>184908.6</v>
      </c>
      <c r="P166" t="str">
        <f t="shared" si="19"/>
        <v>03:04</v>
      </c>
      <c r="Q166" s="18">
        <f t="shared" si="21"/>
        <v>641941</v>
      </c>
      <c r="R166" s="8" t="str">
        <f t="shared" si="20"/>
        <v>10:41</v>
      </c>
      <c r="T166" s="7" t="s">
        <v>17894</v>
      </c>
      <c r="U166">
        <f>COUNTIFS(Spotify!$AA:$AA,Charts!$U$1,Spotify!$U:$U,Charts!T166)</f>
        <v>0</v>
      </c>
      <c r="V166">
        <f>COUNTIFS(Spotify!$AA:$AA,Charts!$V$1,Spotify!$U:$U,Charts!T166)</f>
        <v>0</v>
      </c>
      <c r="W166">
        <f>COUNTIFS(Spotify!$AA:$AA,Charts!$W$1,Spotify!$U:$U,Charts!T166)</f>
        <v>0</v>
      </c>
      <c r="X166">
        <f>COUNTIFS(Spotify!$AA:$AA,Charts!$X$1,Spotify!$U:$U,Charts!T166)</f>
        <v>0</v>
      </c>
      <c r="Y166">
        <f>COUNTIFS(Spotify!$AA:$AA,Charts!$Y$1,Spotify!$U:$U,Charts!T166)</f>
        <v>0</v>
      </c>
      <c r="Z166">
        <f>COUNTIFS(Spotify!$AA:$AA,Charts!$Z$1,Spotify!$U:$U,Charts!T166)</f>
        <v>0</v>
      </c>
      <c r="AA166">
        <f>COUNTIFS(Spotify!$AA:$AA,Charts!$AA$1,Spotify!$U:$U,Charts!T166)</f>
        <v>0</v>
      </c>
      <c r="AB166">
        <f>COUNTIFS(Spotify!$AA:$AA,Charts!$AB$1,Spotify!$U:$U,Charts!T166)</f>
        <v>0</v>
      </c>
      <c r="AC166">
        <f>COUNTIFS(Spotify!$AA:$AA,Charts!$AC$1,Spotify!$U:$U,Charts!T166)</f>
        <v>0</v>
      </c>
      <c r="AD166">
        <f>COUNTIFS(Spotify!$AA:$AA,Charts!$AD$1,Spotify!$U:$U,Charts!T166)</f>
        <v>0</v>
      </c>
      <c r="AE166">
        <f>COUNTIFS(Spotify!$AA:$AA,Charts!$AE$1,Spotify!$U:$U,Charts!T166)</f>
        <v>0</v>
      </c>
      <c r="AF166" s="8">
        <f>COUNTIFS(Spotify!$AA:$AA,Charts!$AF$1,Spotify!$U:$U,Charts!T166)</f>
        <v>1</v>
      </c>
      <c r="AH166" s="7" t="s">
        <v>17894</v>
      </c>
      <c r="AI166">
        <f>SUMIFS(Spotify!O:O,Spotify!U:U,Charts!AH166)/COUNTIFS(Spotify!U:U,Charts!AH166)</f>
        <v>-7681</v>
      </c>
      <c r="AJ166" s="18">
        <f>SUMIF(Spotify!U:U,Charts!AH166,Spotify!P:P)/COUNTIF(Spotify!U:U,Charts!AH166)</f>
        <v>134041</v>
      </c>
      <c r="AK166" s="18">
        <f>SUMIF(Spotify!U:U,Charts!AH166,Spotify!R:R)/COUNTIF(Spotify!U:U,Charts!AH166)</f>
        <v>1</v>
      </c>
      <c r="AL166" s="18">
        <f>SUMIF(Spotify!U:U,Charts!AH166,Spotify!J:J)/COUNTIF(Spotify!U:U,Charts!AH166)</f>
        <v>742</v>
      </c>
      <c r="AM166" s="18">
        <f>SUMIF(Spotify!U:U,Charts!AH166,Spotify!H:H)/COUNTIF(Spotify!U:U,Charts!AH166)</f>
        <v>784</v>
      </c>
      <c r="AN166" s="28">
        <f>SUMIF(Spotify!U:U,Charts!AH166,Spotify!I:I)/COUNTIF(Spotify!U:U,Charts!AH166)</f>
        <v>529</v>
      </c>
    </row>
    <row r="167" spans="1:40" x14ac:dyDescent="0.25">
      <c r="A167" s="3" t="s">
        <v>17895</v>
      </c>
      <c r="B167" s="1">
        <v>4374448</v>
      </c>
      <c r="C167" s="1">
        <v>1</v>
      </c>
      <c r="D167" s="1"/>
      <c r="E167" s="3" t="s">
        <v>12882</v>
      </c>
      <c r="F167" s="1">
        <v>88061167</v>
      </c>
      <c r="H167" s="7" t="s">
        <v>15928</v>
      </c>
      <c r="I167" s="1">
        <v>963646284</v>
      </c>
      <c r="J167" s="8">
        <v>2</v>
      </c>
      <c r="L167" s="7" t="s">
        <v>15928</v>
      </c>
      <c r="M167" s="1">
        <f t="shared" si="18"/>
        <v>-963646284</v>
      </c>
      <c r="N167">
        <v>2</v>
      </c>
      <c r="O167" s="18">
        <f>SUMIF(Spotify!U:U,Charts!L167,Spotify!Q:Q)/COUNTIF(Spotify!U:U,Charts!L167)</f>
        <v>229173</v>
      </c>
      <c r="P167" t="str">
        <f t="shared" si="19"/>
        <v>03:49</v>
      </c>
      <c r="Q167" s="18">
        <f t="shared" si="21"/>
        <v>641941</v>
      </c>
      <c r="R167" s="8" t="str">
        <f t="shared" si="20"/>
        <v>10:41</v>
      </c>
      <c r="T167" s="7" t="s">
        <v>17895</v>
      </c>
      <c r="U167">
        <f>COUNTIFS(Spotify!$AA:$AA,Charts!$U$1,Spotify!$U:$U,Charts!T167)</f>
        <v>0</v>
      </c>
      <c r="V167">
        <f>COUNTIFS(Spotify!$AA:$AA,Charts!$V$1,Spotify!$U:$U,Charts!T167)</f>
        <v>1</v>
      </c>
      <c r="W167">
        <f>COUNTIFS(Spotify!$AA:$AA,Charts!$W$1,Spotify!$U:$U,Charts!T167)</f>
        <v>0</v>
      </c>
      <c r="X167">
        <f>COUNTIFS(Spotify!$AA:$AA,Charts!$X$1,Spotify!$U:$U,Charts!T167)</f>
        <v>0</v>
      </c>
      <c r="Y167">
        <f>COUNTIFS(Spotify!$AA:$AA,Charts!$Y$1,Spotify!$U:$U,Charts!T167)</f>
        <v>0</v>
      </c>
      <c r="Z167">
        <f>COUNTIFS(Spotify!$AA:$AA,Charts!$Z$1,Spotify!$U:$U,Charts!T167)</f>
        <v>0</v>
      </c>
      <c r="AA167">
        <f>COUNTIFS(Spotify!$AA:$AA,Charts!$AA$1,Spotify!$U:$U,Charts!T167)</f>
        <v>0</v>
      </c>
      <c r="AB167">
        <f>COUNTIFS(Spotify!$AA:$AA,Charts!$AB$1,Spotify!$U:$U,Charts!T167)</f>
        <v>0</v>
      </c>
      <c r="AC167">
        <f>COUNTIFS(Spotify!$AA:$AA,Charts!$AC$1,Spotify!$U:$U,Charts!T167)</f>
        <v>0</v>
      </c>
      <c r="AD167">
        <f>COUNTIFS(Spotify!$AA:$AA,Charts!$AD$1,Spotify!$U:$U,Charts!T167)</f>
        <v>0</v>
      </c>
      <c r="AE167">
        <f>COUNTIFS(Spotify!$AA:$AA,Charts!$AE$1,Spotify!$U:$U,Charts!T167)</f>
        <v>0</v>
      </c>
      <c r="AF167" s="8">
        <f>COUNTIFS(Spotify!$AA:$AA,Charts!$AF$1,Spotify!$U:$U,Charts!T167)</f>
        <v>0</v>
      </c>
      <c r="AH167" s="7" t="s">
        <v>17895</v>
      </c>
      <c r="AI167">
        <f>SUMIFS(Spotify!O:O,Spotify!U:U,Charts!AH167)/COUNTIFS(Spotify!U:U,Charts!AH167)</f>
        <v>-5728</v>
      </c>
      <c r="AJ167" s="18">
        <f>SUMIF(Spotify!U:U,Charts!AH167,Spotify!P:P)/COUNTIF(Spotify!U:U,Charts!AH167)</f>
        <v>12203</v>
      </c>
      <c r="AK167" s="18">
        <f>SUMIF(Spotify!U:U,Charts!AH167,Spotify!R:R)/COUNTIF(Spotify!U:U,Charts!AH167)</f>
        <v>1</v>
      </c>
      <c r="AL167" s="18">
        <f>SUMIF(Spotify!U:U,Charts!AH167,Spotify!J:J)/COUNTIF(Spotify!U:U,Charts!AH167)</f>
        <v>14</v>
      </c>
      <c r="AM167" s="18">
        <f>SUMIF(Spotify!U:U,Charts!AH167,Spotify!H:H)/COUNTIF(Spotify!U:U,Charts!AH167)</f>
        <v>929</v>
      </c>
      <c r="AN167" s="28">
        <f>SUMIF(Spotify!U:U,Charts!AH167,Spotify!I:I)/COUNTIF(Spotify!U:U,Charts!AH167)</f>
        <v>625</v>
      </c>
    </row>
    <row r="168" spans="1:40" x14ac:dyDescent="0.25">
      <c r="A168" s="3" t="s">
        <v>6470</v>
      </c>
      <c r="B168" s="1">
        <v>164467829</v>
      </c>
      <c r="C168" s="1">
        <v>1</v>
      </c>
      <c r="D168" s="1"/>
      <c r="E168" s="3" t="s">
        <v>3840</v>
      </c>
      <c r="F168" s="1">
        <v>183232097</v>
      </c>
      <c r="H168" s="7" t="s">
        <v>5289</v>
      </c>
      <c r="I168" s="1">
        <v>963468674</v>
      </c>
      <c r="J168" s="8">
        <v>3</v>
      </c>
      <c r="L168" s="7" t="s">
        <v>5289</v>
      </c>
      <c r="M168" s="1">
        <f t="shared" si="18"/>
        <v>-963468674</v>
      </c>
      <c r="N168">
        <v>3</v>
      </c>
      <c r="O168" s="18">
        <f>SUMIF(Spotify!U:U,Charts!L168,Spotify!Q:Q)/COUNTIF(Spotify!U:U,Charts!L168)</f>
        <v>220192.66666666666</v>
      </c>
      <c r="P168" t="str">
        <f t="shared" si="19"/>
        <v>03:40</v>
      </c>
      <c r="Q168" s="18">
        <f t="shared" si="21"/>
        <v>641941</v>
      </c>
      <c r="R168" s="8" t="str">
        <f t="shared" si="20"/>
        <v>10:41</v>
      </c>
      <c r="T168" s="7" t="s">
        <v>6470</v>
      </c>
      <c r="U168">
        <f>COUNTIFS(Spotify!$AA:$AA,Charts!$U$1,Spotify!$U:$U,Charts!T168)</f>
        <v>0</v>
      </c>
      <c r="V168">
        <f>COUNTIFS(Spotify!$AA:$AA,Charts!$V$1,Spotify!$U:$U,Charts!T168)</f>
        <v>0</v>
      </c>
      <c r="W168">
        <f>COUNTIFS(Spotify!$AA:$AA,Charts!$W$1,Spotify!$U:$U,Charts!T168)</f>
        <v>0</v>
      </c>
      <c r="X168">
        <f>COUNTIFS(Spotify!$AA:$AA,Charts!$X$1,Spotify!$U:$U,Charts!T168)</f>
        <v>0</v>
      </c>
      <c r="Y168">
        <f>COUNTIFS(Spotify!$AA:$AA,Charts!$Y$1,Spotify!$U:$U,Charts!T168)</f>
        <v>0</v>
      </c>
      <c r="Z168">
        <f>COUNTIFS(Spotify!$AA:$AA,Charts!$Z$1,Spotify!$U:$U,Charts!T168)</f>
        <v>0</v>
      </c>
      <c r="AA168">
        <f>COUNTIFS(Spotify!$AA:$AA,Charts!$AA$1,Spotify!$U:$U,Charts!T168)</f>
        <v>1</v>
      </c>
      <c r="AB168">
        <f>COUNTIFS(Spotify!$AA:$AA,Charts!$AB$1,Spotify!$U:$U,Charts!T168)</f>
        <v>0</v>
      </c>
      <c r="AC168">
        <f>COUNTIFS(Spotify!$AA:$AA,Charts!$AC$1,Spotify!$U:$U,Charts!T168)</f>
        <v>0</v>
      </c>
      <c r="AD168">
        <f>COUNTIFS(Spotify!$AA:$AA,Charts!$AD$1,Spotify!$U:$U,Charts!T168)</f>
        <v>0</v>
      </c>
      <c r="AE168">
        <f>COUNTIFS(Spotify!$AA:$AA,Charts!$AE$1,Spotify!$U:$U,Charts!T168)</f>
        <v>0</v>
      </c>
      <c r="AF168" s="8">
        <f>COUNTIFS(Spotify!$AA:$AA,Charts!$AF$1,Spotify!$U:$U,Charts!T168)</f>
        <v>0</v>
      </c>
      <c r="AH168" s="7" t="s">
        <v>6470</v>
      </c>
      <c r="AI168">
        <f>SUMIFS(Spotify!O:O,Spotify!U:U,Charts!AH168)/COUNTIFS(Spotify!U:U,Charts!AH168)</f>
        <v>-7627</v>
      </c>
      <c r="AJ168" s="18">
        <f>SUMIF(Spotify!U:U,Charts!AH168,Spotify!P:P)/COUNTIF(Spotify!U:U,Charts!AH168)</f>
        <v>120041</v>
      </c>
      <c r="AK168" s="18">
        <f>SUMIF(Spotify!U:U,Charts!AH168,Spotify!R:R)/COUNTIF(Spotify!U:U,Charts!AH168)</f>
        <v>26</v>
      </c>
      <c r="AL168" s="18">
        <f>SUMIF(Spotify!U:U,Charts!AH168,Spotify!J:J)/COUNTIF(Spotify!U:U,Charts!AH168)</f>
        <v>533</v>
      </c>
      <c r="AM168" s="18">
        <f>SUMIF(Spotify!U:U,Charts!AH168,Spotify!H:H)/COUNTIF(Spotify!U:U,Charts!AH168)</f>
        <v>611</v>
      </c>
      <c r="AN168" s="28">
        <f>SUMIF(Spotify!U:U,Charts!AH168,Spotify!I:I)/COUNTIF(Spotify!U:U,Charts!AH168)</f>
        <v>797</v>
      </c>
    </row>
    <row r="169" spans="1:40" x14ac:dyDescent="0.25">
      <c r="A169" s="3" t="s">
        <v>1221</v>
      </c>
      <c r="B169" s="1">
        <v>10691967</v>
      </c>
      <c r="C169" s="1">
        <v>1</v>
      </c>
      <c r="D169" s="1"/>
      <c r="E169" s="3" t="s">
        <v>5975</v>
      </c>
      <c r="F169" s="1">
        <v>46043315</v>
      </c>
      <c r="H169" s="7" t="s">
        <v>6749</v>
      </c>
      <c r="I169" s="1">
        <v>951966600</v>
      </c>
      <c r="J169" s="8">
        <v>7</v>
      </c>
      <c r="L169" s="7" t="s">
        <v>6749</v>
      </c>
      <c r="M169" s="1">
        <f t="shared" si="18"/>
        <v>-951966600</v>
      </c>
      <c r="N169">
        <v>7</v>
      </c>
      <c r="O169" s="18">
        <f>SUMIF(Spotify!U:U,Charts!L169,Spotify!Q:Q)/COUNTIF(Spotify!U:U,Charts!L169)</f>
        <v>202580.57142857142</v>
      </c>
      <c r="P169" t="str">
        <f t="shared" si="19"/>
        <v>03:22</v>
      </c>
      <c r="Q169" s="18">
        <f t="shared" si="21"/>
        <v>641941</v>
      </c>
      <c r="R169" s="8" t="str">
        <f t="shared" si="20"/>
        <v>10:41</v>
      </c>
      <c r="T169" s="7" t="s">
        <v>1221</v>
      </c>
      <c r="U169">
        <f>COUNTIFS(Spotify!$AA:$AA,Charts!$U$1,Spotify!$U:$U,Charts!T169)</f>
        <v>0</v>
      </c>
      <c r="V169">
        <f>COUNTIFS(Spotify!$AA:$AA,Charts!$V$1,Spotify!$U:$U,Charts!T169)</f>
        <v>1</v>
      </c>
      <c r="W169">
        <f>COUNTIFS(Spotify!$AA:$AA,Charts!$W$1,Spotify!$U:$U,Charts!T169)</f>
        <v>0</v>
      </c>
      <c r="X169">
        <f>COUNTIFS(Spotify!$AA:$AA,Charts!$X$1,Spotify!$U:$U,Charts!T169)</f>
        <v>0</v>
      </c>
      <c r="Y169">
        <f>COUNTIFS(Spotify!$AA:$AA,Charts!$Y$1,Spotify!$U:$U,Charts!T169)</f>
        <v>0</v>
      </c>
      <c r="Z169">
        <f>COUNTIFS(Spotify!$AA:$AA,Charts!$Z$1,Spotify!$U:$U,Charts!T169)</f>
        <v>0</v>
      </c>
      <c r="AA169">
        <f>COUNTIFS(Spotify!$AA:$AA,Charts!$AA$1,Spotify!$U:$U,Charts!T169)</f>
        <v>0</v>
      </c>
      <c r="AB169">
        <f>COUNTIFS(Spotify!$AA:$AA,Charts!$AB$1,Spotify!$U:$U,Charts!T169)</f>
        <v>0</v>
      </c>
      <c r="AC169">
        <f>COUNTIFS(Spotify!$AA:$AA,Charts!$AC$1,Spotify!$U:$U,Charts!T169)</f>
        <v>0</v>
      </c>
      <c r="AD169">
        <f>COUNTIFS(Spotify!$AA:$AA,Charts!$AD$1,Spotify!$U:$U,Charts!T169)</f>
        <v>0</v>
      </c>
      <c r="AE169">
        <f>COUNTIFS(Spotify!$AA:$AA,Charts!$AE$1,Spotify!$U:$U,Charts!T169)</f>
        <v>0</v>
      </c>
      <c r="AF169" s="8">
        <f>COUNTIFS(Spotify!$AA:$AA,Charts!$AF$1,Spotify!$U:$U,Charts!T169)</f>
        <v>0</v>
      </c>
      <c r="AH169" s="7" t="s">
        <v>1221</v>
      </c>
      <c r="AI169">
        <f>SUMIFS(Spotify!O:O,Spotify!U:U,Charts!AH169)/COUNTIFS(Spotify!U:U,Charts!AH169)</f>
        <v>-66</v>
      </c>
      <c r="AJ169" s="18">
        <f>SUMIF(Spotify!U:U,Charts!AH169,Spotify!P:P)/COUNTIF(Spotify!U:U,Charts!AH169)</f>
        <v>123109</v>
      </c>
      <c r="AK169" s="18">
        <f>SUMIF(Spotify!U:U,Charts!AH169,Spotify!R:R)/COUNTIF(Spotify!U:U,Charts!AH169)</f>
        <v>2</v>
      </c>
      <c r="AL169" s="18">
        <f>SUMIF(Spotify!U:U,Charts!AH169,Spotify!J:J)/COUNTIF(Spotify!U:U,Charts!AH169)</f>
        <v>207</v>
      </c>
      <c r="AM169" s="18">
        <f>SUMIF(Spotify!U:U,Charts!AH169,Spotify!H:H)/COUNTIF(Spotify!U:U,Charts!AH169)</f>
        <v>945</v>
      </c>
      <c r="AN169" s="28">
        <f>SUMIF(Spotify!U:U,Charts!AH169,Spotify!I:I)/COUNTIF(Spotify!U:U,Charts!AH169)</f>
        <v>676</v>
      </c>
    </row>
    <row r="170" spans="1:40" x14ac:dyDescent="0.25">
      <c r="A170" s="3" t="s">
        <v>7462</v>
      </c>
      <c r="B170" s="1">
        <v>363588001</v>
      </c>
      <c r="C170" s="1">
        <v>4</v>
      </c>
      <c r="D170" s="1"/>
      <c r="E170" s="3" t="s">
        <v>3309</v>
      </c>
      <c r="F170" s="1">
        <v>4444945801</v>
      </c>
      <c r="H170" s="7" t="s">
        <v>18011</v>
      </c>
      <c r="I170" s="1">
        <v>947930278</v>
      </c>
      <c r="J170" s="8">
        <v>8</v>
      </c>
      <c r="L170" s="7" t="s">
        <v>18011</v>
      </c>
      <c r="M170" s="1">
        <f t="shared" si="18"/>
        <v>-947930278</v>
      </c>
      <c r="N170">
        <v>8</v>
      </c>
      <c r="O170" s="18">
        <f>SUMIF(Spotify!U:U,Charts!L170,Spotify!Q:Q)/COUNTIF(Spotify!U:U,Charts!L170)</f>
        <v>189452.25</v>
      </c>
      <c r="P170" t="str">
        <f t="shared" si="19"/>
        <v>03:09</v>
      </c>
      <c r="Q170" s="18">
        <f t="shared" si="21"/>
        <v>641941</v>
      </c>
      <c r="R170" s="8" t="str">
        <f t="shared" si="20"/>
        <v>10:41</v>
      </c>
      <c r="T170" s="7" t="s">
        <v>7462</v>
      </c>
      <c r="U170">
        <f>COUNTIFS(Spotify!$AA:$AA,Charts!$U$1,Spotify!$U:$U,Charts!T170)</f>
        <v>0</v>
      </c>
      <c r="V170">
        <f>COUNTIFS(Spotify!$AA:$AA,Charts!$V$1,Spotify!$U:$U,Charts!T170)</f>
        <v>0</v>
      </c>
      <c r="W170">
        <f>COUNTIFS(Spotify!$AA:$AA,Charts!$W$1,Spotify!$U:$U,Charts!T170)</f>
        <v>0</v>
      </c>
      <c r="X170">
        <f>COUNTIFS(Spotify!$AA:$AA,Charts!$X$1,Spotify!$U:$U,Charts!T170)</f>
        <v>0</v>
      </c>
      <c r="Y170">
        <f>COUNTIFS(Spotify!$AA:$AA,Charts!$Y$1,Spotify!$U:$U,Charts!T170)</f>
        <v>0</v>
      </c>
      <c r="Z170">
        <f>COUNTIFS(Spotify!$AA:$AA,Charts!$Z$1,Spotify!$U:$U,Charts!T170)</f>
        <v>1</v>
      </c>
      <c r="AA170">
        <f>COUNTIFS(Spotify!$AA:$AA,Charts!$AA$1,Spotify!$U:$U,Charts!T170)</f>
        <v>0</v>
      </c>
      <c r="AB170">
        <f>COUNTIFS(Spotify!$AA:$AA,Charts!$AB$1,Spotify!$U:$U,Charts!T170)</f>
        <v>0</v>
      </c>
      <c r="AC170">
        <f>COUNTIFS(Spotify!$AA:$AA,Charts!$AC$1,Spotify!$U:$U,Charts!T170)</f>
        <v>2</v>
      </c>
      <c r="AD170">
        <f>COUNTIFS(Spotify!$AA:$AA,Charts!$AD$1,Spotify!$U:$U,Charts!T170)</f>
        <v>0</v>
      </c>
      <c r="AE170">
        <f>COUNTIFS(Spotify!$AA:$AA,Charts!$AE$1,Spotify!$U:$U,Charts!T170)</f>
        <v>0</v>
      </c>
      <c r="AF170" s="8">
        <f>COUNTIFS(Spotify!$AA:$AA,Charts!$AF$1,Spotify!$U:$U,Charts!T170)</f>
        <v>1</v>
      </c>
      <c r="AH170" s="7" t="s">
        <v>7462</v>
      </c>
      <c r="AI170">
        <f>SUMIFS(Spotify!O:O,Spotify!U:U,Charts!AH170)/COUNTIFS(Spotify!U:U,Charts!AH170)</f>
        <v>-6173.25</v>
      </c>
      <c r="AJ170" s="18">
        <f>SUMIF(Spotify!U:U,Charts!AH170,Spotify!P:P)/COUNTIF(Spotify!U:U,Charts!AH170)</f>
        <v>118795.5</v>
      </c>
      <c r="AK170" s="18">
        <f>SUMIF(Spotify!U:U,Charts!AH170,Spotify!R:R)/COUNTIF(Spotify!U:U,Charts!AH170)</f>
        <v>17.25</v>
      </c>
      <c r="AL170" s="18">
        <f>SUMIF(Spotify!U:U,Charts!AH170,Spotify!J:J)/COUNTIF(Spotify!U:U,Charts!AH170)</f>
        <v>278.75</v>
      </c>
      <c r="AM170" s="18">
        <f>SUMIF(Spotify!U:U,Charts!AH170,Spotify!H:H)/COUNTIF(Spotify!U:U,Charts!AH170)</f>
        <v>645</v>
      </c>
      <c r="AN170" s="28">
        <f>SUMIF(Spotify!U:U,Charts!AH170,Spotify!I:I)/COUNTIF(Spotify!U:U,Charts!AH170)</f>
        <v>479.5</v>
      </c>
    </row>
    <row r="171" spans="1:40" x14ac:dyDescent="0.25">
      <c r="A171" s="3" t="s">
        <v>9380</v>
      </c>
      <c r="B171" s="1">
        <v>355120049</v>
      </c>
      <c r="C171" s="1">
        <v>2</v>
      </c>
      <c r="D171" s="1"/>
      <c r="E171" s="3" t="s">
        <v>15083</v>
      </c>
      <c r="F171" s="1">
        <v>5346005</v>
      </c>
      <c r="H171" s="7" t="s">
        <v>8172</v>
      </c>
      <c r="I171" s="1">
        <v>942962055</v>
      </c>
      <c r="J171" s="8">
        <v>12</v>
      </c>
      <c r="L171" s="7" t="s">
        <v>8172</v>
      </c>
      <c r="M171" s="1">
        <f t="shared" si="18"/>
        <v>-942962055</v>
      </c>
      <c r="N171">
        <v>12</v>
      </c>
      <c r="O171" s="18">
        <f>SUMIF(Spotify!U:U,Charts!L171,Spotify!Q:Q)/COUNTIF(Spotify!U:U,Charts!L171)</f>
        <v>189571.58333333334</v>
      </c>
      <c r="P171" t="str">
        <f t="shared" si="19"/>
        <v>03:09</v>
      </c>
      <c r="Q171" s="18">
        <f t="shared" si="21"/>
        <v>641941</v>
      </c>
      <c r="R171" s="8" t="str">
        <f t="shared" si="20"/>
        <v>10:41</v>
      </c>
      <c r="T171" s="7" t="s">
        <v>9380</v>
      </c>
      <c r="U171">
        <f>COUNTIFS(Spotify!$AA:$AA,Charts!$U$1,Spotify!$U:$U,Charts!T171)</f>
        <v>0</v>
      </c>
      <c r="V171">
        <f>COUNTIFS(Spotify!$AA:$AA,Charts!$V$1,Spotify!$U:$U,Charts!T171)</f>
        <v>0</v>
      </c>
      <c r="W171">
        <f>COUNTIFS(Spotify!$AA:$AA,Charts!$W$1,Spotify!$U:$U,Charts!T171)</f>
        <v>0</v>
      </c>
      <c r="X171">
        <f>COUNTIFS(Spotify!$AA:$AA,Charts!$X$1,Spotify!$U:$U,Charts!T171)</f>
        <v>1</v>
      </c>
      <c r="Y171">
        <f>COUNTIFS(Spotify!$AA:$AA,Charts!$Y$1,Spotify!$U:$U,Charts!T171)</f>
        <v>1</v>
      </c>
      <c r="Z171">
        <f>COUNTIFS(Spotify!$AA:$AA,Charts!$Z$1,Spotify!$U:$U,Charts!T171)</f>
        <v>0</v>
      </c>
      <c r="AA171">
        <f>COUNTIFS(Spotify!$AA:$AA,Charts!$AA$1,Spotify!$U:$U,Charts!T171)</f>
        <v>0</v>
      </c>
      <c r="AB171">
        <f>COUNTIFS(Spotify!$AA:$AA,Charts!$AB$1,Spotify!$U:$U,Charts!T171)</f>
        <v>0</v>
      </c>
      <c r="AC171">
        <f>COUNTIFS(Spotify!$AA:$AA,Charts!$AC$1,Spotify!$U:$U,Charts!T171)</f>
        <v>0</v>
      </c>
      <c r="AD171">
        <f>COUNTIFS(Spotify!$AA:$AA,Charts!$AD$1,Spotify!$U:$U,Charts!T171)</f>
        <v>0</v>
      </c>
      <c r="AE171">
        <f>COUNTIFS(Spotify!$AA:$AA,Charts!$AE$1,Spotify!$U:$U,Charts!T171)</f>
        <v>0</v>
      </c>
      <c r="AF171" s="8">
        <f>COUNTIFS(Spotify!$AA:$AA,Charts!$AF$1,Spotify!$U:$U,Charts!T171)</f>
        <v>0</v>
      </c>
      <c r="AH171" s="7" t="s">
        <v>9380</v>
      </c>
      <c r="AI171">
        <f>SUMIFS(Spotify!O:O,Spotify!U:U,Charts!AH171)/COUNTIFS(Spotify!U:U,Charts!AH171)</f>
        <v>-4643.5</v>
      </c>
      <c r="AJ171" s="18">
        <f>SUMIF(Spotify!U:U,Charts!AH171,Spotify!P:P)/COUNTIF(Spotify!U:U,Charts!AH171)</f>
        <v>95034.5</v>
      </c>
      <c r="AK171" s="18">
        <f>SUMIF(Spotify!U:U,Charts!AH171,Spotify!R:R)/COUNTIF(Spotify!U:U,Charts!AH171)</f>
        <v>17.5</v>
      </c>
      <c r="AL171" s="18">
        <f>SUMIF(Spotify!U:U,Charts!AH171,Spotify!J:J)/COUNTIF(Spotify!U:U,Charts!AH171)</f>
        <v>341.5</v>
      </c>
      <c r="AM171" s="18">
        <f>SUMIF(Spotify!U:U,Charts!AH171,Spotify!H:H)/COUNTIF(Spotify!U:U,Charts!AH171)</f>
        <v>736</v>
      </c>
      <c r="AN171" s="28">
        <f>SUMIF(Spotify!U:U,Charts!AH171,Spotify!I:I)/COUNTIF(Spotify!U:U,Charts!AH171)</f>
        <v>784</v>
      </c>
    </row>
    <row r="172" spans="1:40" x14ac:dyDescent="0.25">
      <c r="A172" s="3" t="s">
        <v>4627</v>
      </c>
      <c r="B172" s="1">
        <v>868187619</v>
      </c>
      <c r="C172" s="1">
        <v>3</v>
      </c>
      <c r="D172" s="1"/>
      <c r="E172" s="3" t="s">
        <v>5644</v>
      </c>
      <c r="F172" s="1">
        <v>434608965</v>
      </c>
      <c r="H172" s="7" t="s">
        <v>1553</v>
      </c>
      <c r="I172" s="1">
        <v>930324464</v>
      </c>
      <c r="J172" s="8">
        <v>4</v>
      </c>
      <c r="L172" s="7" t="s">
        <v>1553</v>
      </c>
      <c r="M172" s="1">
        <f t="shared" si="18"/>
        <v>-930324464</v>
      </c>
      <c r="N172">
        <v>4</v>
      </c>
      <c r="O172" s="18">
        <f>SUMIF(Spotify!U:U,Charts!L172,Spotify!Q:Q)/COUNTIF(Spotify!U:U,Charts!L172)</f>
        <v>176237</v>
      </c>
      <c r="P172" t="str">
        <f t="shared" si="19"/>
        <v>02:56</v>
      </c>
      <c r="Q172" s="18">
        <f t="shared" si="21"/>
        <v>641941</v>
      </c>
      <c r="R172" s="8" t="str">
        <f t="shared" si="20"/>
        <v>10:41</v>
      </c>
      <c r="T172" s="7" t="s">
        <v>4627</v>
      </c>
      <c r="U172">
        <f>COUNTIFS(Spotify!$AA:$AA,Charts!$U$1,Spotify!$U:$U,Charts!T172)</f>
        <v>0</v>
      </c>
      <c r="V172">
        <f>COUNTIFS(Spotify!$AA:$AA,Charts!$V$1,Spotify!$U:$U,Charts!T172)</f>
        <v>0</v>
      </c>
      <c r="W172">
        <f>COUNTIFS(Spotify!$AA:$AA,Charts!$W$1,Spotify!$U:$U,Charts!T172)</f>
        <v>0</v>
      </c>
      <c r="X172">
        <f>COUNTIFS(Spotify!$AA:$AA,Charts!$X$1,Spotify!$U:$U,Charts!T172)</f>
        <v>0</v>
      </c>
      <c r="Y172">
        <f>COUNTIFS(Spotify!$AA:$AA,Charts!$Y$1,Spotify!$U:$U,Charts!T172)</f>
        <v>0</v>
      </c>
      <c r="Z172">
        <f>COUNTIFS(Spotify!$AA:$AA,Charts!$Z$1,Spotify!$U:$U,Charts!T172)</f>
        <v>0</v>
      </c>
      <c r="AA172">
        <f>COUNTIFS(Spotify!$AA:$AA,Charts!$AA$1,Spotify!$U:$U,Charts!T172)</f>
        <v>0</v>
      </c>
      <c r="AB172">
        <f>COUNTIFS(Spotify!$AA:$AA,Charts!$AB$1,Spotify!$U:$U,Charts!T172)</f>
        <v>0</v>
      </c>
      <c r="AC172">
        <f>COUNTIFS(Spotify!$AA:$AA,Charts!$AC$1,Spotify!$U:$U,Charts!T172)</f>
        <v>3</v>
      </c>
      <c r="AD172">
        <f>COUNTIFS(Spotify!$AA:$AA,Charts!$AD$1,Spotify!$U:$U,Charts!T172)</f>
        <v>0</v>
      </c>
      <c r="AE172">
        <f>COUNTIFS(Spotify!$AA:$AA,Charts!$AE$1,Spotify!$U:$U,Charts!T172)</f>
        <v>0</v>
      </c>
      <c r="AF172" s="8">
        <f>COUNTIFS(Spotify!$AA:$AA,Charts!$AF$1,Spotify!$U:$U,Charts!T172)</f>
        <v>0</v>
      </c>
      <c r="AH172" s="7" t="s">
        <v>4627</v>
      </c>
      <c r="AI172">
        <f>SUMIFS(Spotify!O:O,Spotify!U:U,Charts!AH172)/COUNTIFS(Spotify!U:U,Charts!AH172)</f>
        <v>-11017.666666666666</v>
      </c>
      <c r="AJ172" s="18">
        <f>SUMIF(Spotify!U:U,Charts!AH172,Spotify!P:P)/COUNTIF(Spotify!U:U,Charts!AH172)</f>
        <v>115668.33333333333</v>
      </c>
      <c r="AK172" s="18">
        <f>SUMIF(Spotify!U:U,Charts!AH172,Spotify!R:R)/COUNTIF(Spotify!U:U,Charts!AH172)</f>
        <v>19.333333333333332</v>
      </c>
      <c r="AL172" s="18">
        <f>SUMIF(Spotify!U:U,Charts!AH172,Spotify!J:J)/COUNTIF(Spotify!U:U,Charts!AH172)</f>
        <v>535</v>
      </c>
      <c r="AM172" s="18">
        <f>SUMIF(Spotify!U:U,Charts!AH172,Spotify!H:H)/COUNTIF(Spotify!U:U,Charts!AH172)</f>
        <v>661</v>
      </c>
      <c r="AN172" s="28">
        <f>SUMIF(Spotify!U:U,Charts!AH172,Spotify!I:I)/COUNTIF(Spotify!U:U,Charts!AH172)</f>
        <v>427</v>
      </c>
    </row>
    <row r="173" spans="1:40" x14ac:dyDescent="0.25">
      <c r="A173" s="3" t="s">
        <v>73</v>
      </c>
      <c r="B173" s="1">
        <v>31542827</v>
      </c>
      <c r="C173" s="1">
        <v>5</v>
      </c>
      <c r="D173" s="1"/>
      <c r="E173" s="3" t="s">
        <v>354</v>
      </c>
      <c r="F173" s="1">
        <v>3562426699</v>
      </c>
      <c r="H173" s="7" t="s">
        <v>1184</v>
      </c>
      <c r="I173" s="1">
        <v>911255337</v>
      </c>
      <c r="J173" s="8">
        <v>10</v>
      </c>
      <c r="L173" s="7" t="s">
        <v>1184</v>
      </c>
      <c r="M173" s="1">
        <f t="shared" si="18"/>
        <v>-911255337</v>
      </c>
      <c r="N173">
        <v>10</v>
      </c>
      <c r="O173" s="18">
        <f>SUMIF(Spotify!U:U,Charts!L173,Spotify!Q:Q)/COUNTIF(Spotify!U:U,Charts!L173)</f>
        <v>197718.9</v>
      </c>
      <c r="P173" t="str">
        <f t="shared" si="19"/>
        <v>03:17</v>
      </c>
      <c r="Q173" s="18">
        <f t="shared" si="21"/>
        <v>641941</v>
      </c>
      <c r="R173" s="8" t="str">
        <f t="shared" si="20"/>
        <v>10:41</v>
      </c>
      <c r="T173" s="7" t="s">
        <v>73</v>
      </c>
      <c r="U173">
        <f>COUNTIFS(Spotify!$AA:$AA,Charts!$U$1,Spotify!$U:$U,Charts!T173)</f>
        <v>0</v>
      </c>
      <c r="V173">
        <f>COUNTIFS(Spotify!$AA:$AA,Charts!$V$1,Spotify!$U:$U,Charts!T173)</f>
        <v>2</v>
      </c>
      <c r="W173">
        <f>COUNTIFS(Spotify!$AA:$AA,Charts!$W$1,Spotify!$U:$U,Charts!T173)</f>
        <v>1</v>
      </c>
      <c r="X173">
        <f>COUNTIFS(Spotify!$AA:$AA,Charts!$X$1,Spotify!$U:$U,Charts!T173)</f>
        <v>0</v>
      </c>
      <c r="Y173">
        <f>COUNTIFS(Spotify!$AA:$AA,Charts!$Y$1,Spotify!$U:$U,Charts!T173)</f>
        <v>0</v>
      </c>
      <c r="Z173">
        <f>COUNTIFS(Spotify!$AA:$AA,Charts!$Z$1,Spotify!$U:$U,Charts!T173)</f>
        <v>0</v>
      </c>
      <c r="AA173">
        <f>COUNTIFS(Spotify!$AA:$AA,Charts!$AA$1,Spotify!$U:$U,Charts!T173)</f>
        <v>0</v>
      </c>
      <c r="AB173">
        <f>COUNTIFS(Spotify!$AA:$AA,Charts!$AB$1,Spotify!$U:$U,Charts!T173)</f>
        <v>1</v>
      </c>
      <c r="AC173">
        <f>COUNTIFS(Spotify!$AA:$AA,Charts!$AC$1,Spotify!$U:$U,Charts!T173)</f>
        <v>0</v>
      </c>
      <c r="AD173">
        <f>COUNTIFS(Spotify!$AA:$AA,Charts!$AD$1,Spotify!$U:$U,Charts!T173)</f>
        <v>1</v>
      </c>
      <c r="AE173">
        <f>COUNTIFS(Spotify!$AA:$AA,Charts!$AE$1,Spotify!$U:$U,Charts!T173)</f>
        <v>0</v>
      </c>
      <c r="AF173" s="8">
        <f>COUNTIFS(Spotify!$AA:$AA,Charts!$AF$1,Spotify!$U:$U,Charts!T173)</f>
        <v>0</v>
      </c>
      <c r="AH173" s="7" t="s">
        <v>73</v>
      </c>
      <c r="AI173">
        <f>SUMIFS(Spotify!O:O,Spotify!U:U,Charts!AH173)/COUNTIFS(Spotify!U:U,Charts!AH173)</f>
        <v>-6207.8</v>
      </c>
      <c r="AJ173" s="18">
        <f>SUMIF(Spotify!U:U,Charts!AH173,Spotify!P:P)/COUNTIF(Spotify!U:U,Charts!AH173)</f>
        <v>109089.4</v>
      </c>
      <c r="AK173" s="18">
        <f>SUMIF(Spotify!U:U,Charts!AH173,Spotify!R:R)/COUNTIF(Spotify!U:U,Charts!AH173)</f>
        <v>1</v>
      </c>
      <c r="AL173" s="18">
        <f>SUMIF(Spotify!U:U,Charts!AH173,Spotify!J:J)/COUNTIF(Spotify!U:U,Charts!AH173)</f>
        <v>534.6</v>
      </c>
      <c r="AM173" s="18">
        <f>SUMIF(Spotify!U:U,Charts!AH173,Spotify!H:H)/COUNTIF(Spotify!U:U,Charts!AH173)</f>
        <v>551.20000000000005</v>
      </c>
      <c r="AN173" s="28">
        <f>SUMIF(Spotify!U:U,Charts!AH173,Spotify!I:I)/COUNTIF(Spotify!U:U,Charts!AH173)</f>
        <v>355.6</v>
      </c>
    </row>
    <row r="174" spans="1:40" x14ac:dyDescent="0.25">
      <c r="A174" s="3" t="s">
        <v>17896</v>
      </c>
      <c r="B174" s="1">
        <v>72532392</v>
      </c>
      <c r="C174" s="1">
        <v>1</v>
      </c>
      <c r="D174" s="1"/>
      <c r="E174" s="3" t="s">
        <v>11024</v>
      </c>
      <c r="F174" s="1">
        <v>5215969</v>
      </c>
      <c r="H174" s="7" t="s">
        <v>243</v>
      </c>
      <c r="I174" s="1">
        <v>905073611</v>
      </c>
      <c r="J174" s="8">
        <v>6</v>
      </c>
      <c r="L174" s="7" t="s">
        <v>243</v>
      </c>
      <c r="M174" s="1">
        <f t="shared" si="18"/>
        <v>-905073611</v>
      </c>
      <c r="N174">
        <v>6</v>
      </c>
      <c r="O174" s="18">
        <f>SUMIF(Spotify!U:U,Charts!L174,Spotify!Q:Q)/COUNTIF(Spotify!U:U,Charts!L174)</f>
        <v>181517.5</v>
      </c>
      <c r="P174" t="str">
        <f t="shared" si="19"/>
        <v>03:01</v>
      </c>
      <c r="Q174" s="18">
        <f t="shared" si="21"/>
        <v>641941</v>
      </c>
      <c r="R174" s="8" t="str">
        <f t="shared" si="20"/>
        <v>10:41</v>
      </c>
      <c r="T174" s="7" t="s">
        <v>17896</v>
      </c>
      <c r="U174">
        <f>COUNTIFS(Spotify!$AA:$AA,Charts!$U$1,Spotify!$U:$U,Charts!T174)</f>
        <v>0</v>
      </c>
      <c r="V174">
        <f>COUNTIFS(Spotify!$AA:$AA,Charts!$V$1,Spotify!$U:$U,Charts!T174)</f>
        <v>1</v>
      </c>
      <c r="W174">
        <f>COUNTIFS(Spotify!$AA:$AA,Charts!$W$1,Spotify!$U:$U,Charts!T174)</f>
        <v>0</v>
      </c>
      <c r="X174">
        <f>COUNTIFS(Spotify!$AA:$AA,Charts!$X$1,Spotify!$U:$U,Charts!T174)</f>
        <v>0</v>
      </c>
      <c r="Y174">
        <f>COUNTIFS(Spotify!$AA:$AA,Charts!$Y$1,Spotify!$U:$U,Charts!T174)</f>
        <v>0</v>
      </c>
      <c r="Z174">
        <f>COUNTIFS(Spotify!$AA:$AA,Charts!$Z$1,Spotify!$U:$U,Charts!T174)</f>
        <v>0</v>
      </c>
      <c r="AA174">
        <f>COUNTIFS(Spotify!$AA:$AA,Charts!$AA$1,Spotify!$U:$U,Charts!T174)</f>
        <v>0</v>
      </c>
      <c r="AB174">
        <f>COUNTIFS(Spotify!$AA:$AA,Charts!$AB$1,Spotify!$U:$U,Charts!T174)</f>
        <v>0</v>
      </c>
      <c r="AC174">
        <f>COUNTIFS(Spotify!$AA:$AA,Charts!$AC$1,Spotify!$U:$U,Charts!T174)</f>
        <v>0</v>
      </c>
      <c r="AD174">
        <f>COUNTIFS(Spotify!$AA:$AA,Charts!$AD$1,Spotify!$U:$U,Charts!T174)</f>
        <v>0</v>
      </c>
      <c r="AE174">
        <f>COUNTIFS(Spotify!$AA:$AA,Charts!$AE$1,Spotify!$U:$U,Charts!T174)</f>
        <v>0</v>
      </c>
      <c r="AF174" s="8">
        <f>COUNTIFS(Spotify!$AA:$AA,Charts!$AF$1,Spotify!$U:$U,Charts!T174)</f>
        <v>0</v>
      </c>
      <c r="AH174" s="7" t="s">
        <v>17896</v>
      </c>
      <c r="AI174">
        <f>SUMIFS(Spotify!O:O,Spotify!U:U,Charts!AH174)/COUNTIFS(Spotify!U:U,Charts!AH174)</f>
        <v>-4776</v>
      </c>
      <c r="AJ174" s="18">
        <f>SUMIF(Spotify!U:U,Charts!AH174,Spotify!P:P)/COUNTIF(Spotify!U:U,Charts!AH174)</f>
        <v>113998</v>
      </c>
      <c r="AK174" s="18">
        <f>SUMIF(Spotify!U:U,Charts!AH174,Spotify!R:R)/COUNTIF(Spotify!U:U,Charts!AH174)</f>
        <v>10</v>
      </c>
      <c r="AL174" s="18">
        <f>SUMIF(Spotify!U:U,Charts!AH174,Spotify!J:J)/COUNTIF(Spotify!U:U,Charts!AH174)</f>
        <v>366</v>
      </c>
      <c r="AM174" s="18">
        <f>SUMIF(Spotify!U:U,Charts!AH174,Spotify!H:H)/COUNTIF(Spotify!U:U,Charts!AH174)</f>
        <v>583</v>
      </c>
      <c r="AN174" s="28">
        <f>SUMIF(Spotify!U:U,Charts!AH174,Spotify!I:I)/COUNTIF(Spotify!U:U,Charts!AH174)</f>
        <v>572</v>
      </c>
    </row>
    <row r="175" spans="1:40" x14ac:dyDescent="0.25">
      <c r="A175" s="3" t="s">
        <v>1887</v>
      </c>
      <c r="B175" s="1">
        <v>26595366</v>
      </c>
      <c r="C175" s="1">
        <v>2</v>
      </c>
      <c r="D175" s="1"/>
      <c r="E175" s="3" t="s">
        <v>15367</v>
      </c>
      <c r="F175" s="1">
        <v>39028544</v>
      </c>
      <c r="H175" s="7" t="s">
        <v>499</v>
      </c>
      <c r="I175" s="1">
        <v>900088281</v>
      </c>
      <c r="J175" s="8">
        <v>12</v>
      </c>
      <c r="L175" s="7" t="s">
        <v>499</v>
      </c>
      <c r="M175" s="1">
        <f t="shared" si="18"/>
        <v>-900088281</v>
      </c>
      <c r="N175">
        <v>12</v>
      </c>
      <c r="O175" s="18">
        <f>SUMIF(Spotify!U:U,Charts!L175,Spotify!Q:Q)/COUNTIF(Spotify!U:U,Charts!L175)</f>
        <v>185238.83333333334</v>
      </c>
      <c r="P175" t="str">
        <f t="shared" si="19"/>
        <v>03:05</v>
      </c>
      <c r="Q175" s="18">
        <f t="shared" si="21"/>
        <v>641941</v>
      </c>
      <c r="R175" s="8" t="str">
        <f t="shared" si="20"/>
        <v>10:41</v>
      </c>
      <c r="T175" s="7" t="s">
        <v>1887</v>
      </c>
      <c r="U175">
        <f>COUNTIFS(Spotify!$AA:$AA,Charts!$U$1,Spotify!$U:$U,Charts!T175)</f>
        <v>0</v>
      </c>
      <c r="V175">
        <f>COUNTIFS(Spotify!$AA:$AA,Charts!$V$1,Spotify!$U:$U,Charts!T175)</f>
        <v>0</v>
      </c>
      <c r="W175">
        <f>COUNTIFS(Spotify!$AA:$AA,Charts!$W$1,Spotify!$U:$U,Charts!T175)</f>
        <v>0</v>
      </c>
      <c r="X175">
        <f>COUNTIFS(Spotify!$AA:$AA,Charts!$X$1,Spotify!$U:$U,Charts!T175)</f>
        <v>0</v>
      </c>
      <c r="Y175">
        <f>COUNTIFS(Spotify!$AA:$AA,Charts!$Y$1,Spotify!$U:$U,Charts!T175)</f>
        <v>1</v>
      </c>
      <c r="Z175">
        <f>COUNTIFS(Spotify!$AA:$AA,Charts!$Z$1,Spotify!$U:$U,Charts!T175)</f>
        <v>0</v>
      </c>
      <c r="AA175">
        <f>COUNTIFS(Spotify!$AA:$AA,Charts!$AA$1,Spotify!$U:$U,Charts!T175)</f>
        <v>0</v>
      </c>
      <c r="AB175">
        <f>COUNTIFS(Spotify!$AA:$AA,Charts!$AB$1,Spotify!$U:$U,Charts!T175)</f>
        <v>0</v>
      </c>
      <c r="AC175">
        <f>COUNTIFS(Spotify!$AA:$AA,Charts!$AC$1,Spotify!$U:$U,Charts!T175)</f>
        <v>0</v>
      </c>
      <c r="AD175">
        <f>COUNTIFS(Spotify!$AA:$AA,Charts!$AD$1,Spotify!$U:$U,Charts!T175)</f>
        <v>1</v>
      </c>
      <c r="AE175">
        <f>COUNTIFS(Spotify!$AA:$AA,Charts!$AE$1,Spotify!$U:$U,Charts!T175)</f>
        <v>0</v>
      </c>
      <c r="AF175" s="8">
        <f>COUNTIFS(Spotify!$AA:$AA,Charts!$AF$1,Spotify!$U:$U,Charts!T175)</f>
        <v>0</v>
      </c>
      <c r="AH175" s="7" t="s">
        <v>1887</v>
      </c>
      <c r="AI175">
        <f>SUMIFS(Spotify!O:O,Spotify!U:U,Charts!AH175)/COUNTIFS(Spotify!U:U,Charts!AH175)</f>
        <v>-4145.5</v>
      </c>
      <c r="AJ175" s="18">
        <f>SUMIF(Spotify!U:U,Charts!AH175,Spotify!P:P)/COUNTIF(Spotify!U:U,Charts!AH175)</f>
        <v>136508</v>
      </c>
      <c r="AK175" s="18">
        <f>SUMIF(Spotify!U:U,Charts!AH175,Spotify!R:R)/COUNTIF(Spotify!U:U,Charts!AH175)</f>
        <v>2.5</v>
      </c>
      <c r="AL175" s="18">
        <f>SUMIF(Spotify!U:U,Charts!AH175,Spotify!J:J)/COUNTIF(Spotify!U:U,Charts!AH175)</f>
        <v>305</v>
      </c>
      <c r="AM175" s="18">
        <f>SUMIF(Spotify!U:U,Charts!AH175,Spotify!H:H)/COUNTIF(Spotify!U:U,Charts!AH175)</f>
        <v>302</v>
      </c>
      <c r="AN175" s="28">
        <f>SUMIF(Spotify!U:U,Charts!AH175,Spotify!I:I)/COUNTIF(Spotify!U:U,Charts!AH175)</f>
        <v>828</v>
      </c>
    </row>
    <row r="176" spans="1:40" x14ac:dyDescent="0.25">
      <c r="A176" s="3" t="s">
        <v>1962</v>
      </c>
      <c r="B176" s="1">
        <v>190944268</v>
      </c>
      <c r="C176" s="1">
        <v>5</v>
      </c>
      <c r="D176" s="1"/>
      <c r="E176" s="3" t="s">
        <v>11044</v>
      </c>
      <c r="F176" s="1">
        <v>19787966</v>
      </c>
      <c r="H176" s="7" t="s">
        <v>448</v>
      </c>
      <c r="I176" s="1">
        <v>899994083</v>
      </c>
      <c r="J176" s="8">
        <v>13</v>
      </c>
      <c r="L176" s="7" t="s">
        <v>448</v>
      </c>
      <c r="M176" s="1">
        <f t="shared" si="18"/>
        <v>-899994083</v>
      </c>
      <c r="N176">
        <v>13</v>
      </c>
      <c r="O176" s="18">
        <f>SUMIF(Spotify!U:U,Charts!L176,Spotify!Q:Q)/COUNTIF(Spotify!U:U,Charts!L176)</f>
        <v>172593.53846153847</v>
      </c>
      <c r="P176" t="str">
        <f t="shared" si="19"/>
        <v>02:52</v>
      </c>
      <c r="Q176" s="18">
        <f t="shared" si="21"/>
        <v>641941</v>
      </c>
      <c r="R176" s="8" t="str">
        <f t="shared" si="20"/>
        <v>10:41</v>
      </c>
      <c r="T176" s="7" t="s">
        <v>1962</v>
      </c>
      <c r="U176">
        <f>COUNTIFS(Spotify!$AA:$AA,Charts!$U$1,Spotify!$U:$U,Charts!T176)</f>
        <v>5</v>
      </c>
      <c r="V176">
        <f>COUNTIFS(Spotify!$AA:$AA,Charts!$V$1,Spotify!$U:$U,Charts!T176)</f>
        <v>0</v>
      </c>
      <c r="W176">
        <f>COUNTIFS(Spotify!$AA:$AA,Charts!$W$1,Spotify!$U:$U,Charts!T176)</f>
        <v>0</v>
      </c>
      <c r="X176">
        <f>COUNTIFS(Spotify!$AA:$AA,Charts!$X$1,Spotify!$U:$U,Charts!T176)</f>
        <v>0</v>
      </c>
      <c r="Y176">
        <f>COUNTIFS(Spotify!$AA:$AA,Charts!$Y$1,Spotify!$U:$U,Charts!T176)</f>
        <v>0</v>
      </c>
      <c r="Z176">
        <f>COUNTIFS(Spotify!$AA:$AA,Charts!$Z$1,Spotify!$U:$U,Charts!T176)</f>
        <v>0</v>
      </c>
      <c r="AA176">
        <f>COUNTIFS(Spotify!$AA:$AA,Charts!$AA$1,Spotify!$U:$U,Charts!T176)</f>
        <v>0</v>
      </c>
      <c r="AB176">
        <f>COUNTIFS(Spotify!$AA:$AA,Charts!$AB$1,Spotify!$U:$U,Charts!T176)</f>
        <v>0</v>
      </c>
      <c r="AC176">
        <f>COUNTIFS(Spotify!$AA:$AA,Charts!$AC$1,Spotify!$U:$U,Charts!T176)</f>
        <v>0</v>
      </c>
      <c r="AD176">
        <f>COUNTIFS(Spotify!$AA:$AA,Charts!$AD$1,Spotify!$U:$U,Charts!T176)</f>
        <v>0</v>
      </c>
      <c r="AE176">
        <f>COUNTIFS(Spotify!$AA:$AA,Charts!$AE$1,Spotify!$U:$U,Charts!T176)</f>
        <v>0</v>
      </c>
      <c r="AF176" s="8">
        <f>COUNTIFS(Spotify!$AA:$AA,Charts!$AF$1,Spotify!$U:$U,Charts!T176)</f>
        <v>0</v>
      </c>
      <c r="AH176" s="7" t="s">
        <v>1962</v>
      </c>
      <c r="AI176">
        <f>SUMIFS(Spotify!O:O,Spotify!U:U,Charts!AH176)/COUNTIFS(Spotify!U:U,Charts!AH176)</f>
        <v>-6052.6</v>
      </c>
      <c r="AJ176" s="18">
        <f>SUMIF(Spotify!U:U,Charts!AH176,Spotify!P:P)/COUNTIF(Spotify!U:U,Charts!AH176)</f>
        <v>120601.60000000001</v>
      </c>
      <c r="AK176" s="18">
        <f>SUMIF(Spotify!U:U,Charts!AH176,Spotify!R:R)/COUNTIF(Spotify!U:U,Charts!AH176)</f>
        <v>9.6</v>
      </c>
      <c r="AL176" s="18">
        <f>SUMIF(Spotify!U:U,Charts!AH176,Spotify!J:J)/COUNTIF(Spotify!U:U,Charts!AH176)</f>
        <v>271.2</v>
      </c>
      <c r="AM176" s="18">
        <f>SUMIF(Spotify!U:U,Charts!AH176,Spotify!H:H)/COUNTIF(Spotify!U:U,Charts!AH176)</f>
        <v>666</v>
      </c>
      <c r="AN176" s="28">
        <f>SUMIF(Spotify!U:U,Charts!AH176,Spotify!I:I)/COUNTIF(Spotify!U:U,Charts!AH176)</f>
        <v>779.8</v>
      </c>
    </row>
    <row r="177" spans="1:40" x14ac:dyDescent="0.25">
      <c r="A177" s="3" t="s">
        <v>14691</v>
      </c>
      <c r="B177" s="1">
        <v>154719621</v>
      </c>
      <c r="C177" s="1">
        <v>2</v>
      </c>
      <c r="D177" s="1"/>
      <c r="E177" s="3" t="s">
        <v>151</v>
      </c>
      <c r="F177" s="1">
        <v>4316966566</v>
      </c>
      <c r="H177" s="7" t="s">
        <v>3252</v>
      </c>
      <c r="I177" s="1">
        <v>898641977</v>
      </c>
      <c r="J177" s="8">
        <v>2</v>
      </c>
      <c r="L177" s="7" t="s">
        <v>3252</v>
      </c>
      <c r="M177" s="1">
        <f t="shared" si="18"/>
        <v>-898641977</v>
      </c>
      <c r="N177">
        <v>2</v>
      </c>
      <c r="O177" s="18">
        <f>SUMIF(Spotify!U:U,Charts!L177,Spotify!Q:Q)/COUNTIF(Spotify!U:U,Charts!L177)</f>
        <v>160247</v>
      </c>
      <c r="P177" t="str">
        <f t="shared" si="19"/>
        <v>02:40</v>
      </c>
      <c r="Q177" s="18">
        <f t="shared" si="21"/>
        <v>641941</v>
      </c>
      <c r="R177" s="8" t="str">
        <f t="shared" si="20"/>
        <v>10:41</v>
      </c>
      <c r="T177" s="7" t="s">
        <v>14691</v>
      </c>
      <c r="U177">
        <f>COUNTIFS(Spotify!$AA:$AA,Charts!$U$1,Spotify!$U:$U,Charts!T177)</f>
        <v>0</v>
      </c>
      <c r="V177">
        <f>COUNTIFS(Spotify!$AA:$AA,Charts!$V$1,Spotify!$U:$U,Charts!T177)</f>
        <v>1</v>
      </c>
      <c r="W177">
        <f>COUNTIFS(Spotify!$AA:$AA,Charts!$W$1,Spotify!$U:$U,Charts!T177)</f>
        <v>0</v>
      </c>
      <c r="X177">
        <f>COUNTIFS(Spotify!$AA:$AA,Charts!$X$1,Spotify!$U:$U,Charts!T177)</f>
        <v>0</v>
      </c>
      <c r="Y177">
        <f>COUNTIFS(Spotify!$AA:$AA,Charts!$Y$1,Spotify!$U:$U,Charts!T177)</f>
        <v>1</v>
      </c>
      <c r="Z177">
        <f>COUNTIFS(Spotify!$AA:$AA,Charts!$Z$1,Spotify!$U:$U,Charts!T177)</f>
        <v>0</v>
      </c>
      <c r="AA177">
        <f>COUNTIFS(Spotify!$AA:$AA,Charts!$AA$1,Spotify!$U:$U,Charts!T177)</f>
        <v>0</v>
      </c>
      <c r="AB177">
        <f>COUNTIFS(Spotify!$AA:$AA,Charts!$AB$1,Spotify!$U:$U,Charts!T177)</f>
        <v>0</v>
      </c>
      <c r="AC177">
        <f>COUNTIFS(Spotify!$AA:$AA,Charts!$AC$1,Spotify!$U:$U,Charts!T177)</f>
        <v>0</v>
      </c>
      <c r="AD177">
        <f>COUNTIFS(Spotify!$AA:$AA,Charts!$AD$1,Spotify!$U:$U,Charts!T177)</f>
        <v>0</v>
      </c>
      <c r="AE177">
        <f>COUNTIFS(Spotify!$AA:$AA,Charts!$AE$1,Spotify!$U:$U,Charts!T177)</f>
        <v>0</v>
      </c>
      <c r="AF177" s="8">
        <f>COUNTIFS(Spotify!$AA:$AA,Charts!$AF$1,Spotify!$U:$U,Charts!T177)</f>
        <v>0</v>
      </c>
      <c r="AH177" s="7" t="s">
        <v>14691</v>
      </c>
      <c r="AI177">
        <f>SUMIFS(Spotify!O:O,Spotify!U:U,Charts!AH177)/COUNTIFS(Spotify!U:U,Charts!AH177)</f>
        <v>-7623</v>
      </c>
      <c r="AJ177" s="18">
        <f>SUMIF(Spotify!U:U,Charts!AH177,Spotify!P:P)/COUNTIF(Spotify!U:U,Charts!AH177)</f>
        <v>144082.5</v>
      </c>
      <c r="AK177" s="18">
        <f>SUMIF(Spotify!U:U,Charts!AH177,Spotify!R:R)/COUNTIF(Spotify!U:U,Charts!AH177)</f>
        <v>10</v>
      </c>
      <c r="AL177" s="18">
        <f>SUMIF(Spotify!U:U,Charts!AH177,Spotify!J:J)/COUNTIF(Spotify!U:U,Charts!AH177)</f>
        <v>673.5</v>
      </c>
      <c r="AM177" s="18">
        <f>SUMIF(Spotify!U:U,Charts!AH177,Spotify!H:H)/COUNTIF(Spotify!U:U,Charts!AH177)</f>
        <v>548</v>
      </c>
      <c r="AN177" s="28">
        <f>SUMIF(Spotify!U:U,Charts!AH177,Spotify!I:I)/COUNTIF(Spotify!U:U,Charts!AH177)</f>
        <v>555.5</v>
      </c>
    </row>
    <row r="178" spans="1:40" x14ac:dyDescent="0.25">
      <c r="A178" s="3" t="s">
        <v>16037</v>
      </c>
      <c r="B178" s="1">
        <v>106279764</v>
      </c>
      <c r="C178" s="1">
        <v>1</v>
      </c>
      <c r="D178" s="1"/>
      <c r="E178" s="3" t="s">
        <v>2815</v>
      </c>
      <c r="F178" s="1">
        <v>431664368</v>
      </c>
      <c r="H178" s="7" t="s">
        <v>13790</v>
      </c>
      <c r="I178" s="1">
        <v>897107963</v>
      </c>
      <c r="J178" s="8">
        <v>8</v>
      </c>
      <c r="L178" s="7" t="s">
        <v>13790</v>
      </c>
      <c r="M178" s="1">
        <f t="shared" si="18"/>
        <v>-897107963</v>
      </c>
      <c r="N178">
        <v>8</v>
      </c>
      <c r="O178" s="18">
        <f>SUMIF(Spotify!U:U,Charts!L178,Spotify!Q:Q)/COUNTIF(Spotify!U:U,Charts!L178)</f>
        <v>266322</v>
      </c>
      <c r="P178" t="str">
        <f t="shared" si="19"/>
        <v>04:26</v>
      </c>
      <c r="Q178" s="18">
        <f t="shared" si="21"/>
        <v>641941</v>
      </c>
      <c r="R178" s="8" t="str">
        <f t="shared" si="20"/>
        <v>10:41</v>
      </c>
      <c r="T178" s="7" t="s">
        <v>16037</v>
      </c>
      <c r="U178">
        <f>COUNTIFS(Spotify!$AA:$AA,Charts!$U$1,Spotify!$U:$U,Charts!T178)</f>
        <v>1</v>
      </c>
      <c r="V178">
        <f>COUNTIFS(Spotify!$AA:$AA,Charts!$V$1,Spotify!$U:$U,Charts!T178)</f>
        <v>0</v>
      </c>
      <c r="W178">
        <f>COUNTIFS(Spotify!$AA:$AA,Charts!$W$1,Spotify!$U:$U,Charts!T178)</f>
        <v>0</v>
      </c>
      <c r="X178">
        <f>COUNTIFS(Spotify!$AA:$AA,Charts!$X$1,Spotify!$U:$U,Charts!T178)</f>
        <v>0</v>
      </c>
      <c r="Y178">
        <f>COUNTIFS(Spotify!$AA:$AA,Charts!$Y$1,Spotify!$U:$U,Charts!T178)</f>
        <v>0</v>
      </c>
      <c r="Z178">
        <f>COUNTIFS(Spotify!$AA:$AA,Charts!$Z$1,Spotify!$U:$U,Charts!T178)</f>
        <v>0</v>
      </c>
      <c r="AA178">
        <f>COUNTIFS(Spotify!$AA:$AA,Charts!$AA$1,Spotify!$U:$U,Charts!T178)</f>
        <v>0</v>
      </c>
      <c r="AB178">
        <f>COUNTIFS(Spotify!$AA:$AA,Charts!$AB$1,Spotify!$U:$U,Charts!T178)</f>
        <v>0</v>
      </c>
      <c r="AC178">
        <f>COUNTIFS(Spotify!$AA:$AA,Charts!$AC$1,Spotify!$U:$U,Charts!T178)</f>
        <v>0</v>
      </c>
      <c r="AD178">
        <f>COUNTIFS(Spotify!$AA:$AA,Charts!$AD$1,Spotify!$U:$U,Charts!T178)</f>
        <v>0</v>
      </c>
      <c r="AE178">
        <f>COUNTIFS(Spotify!$AA:$AA,Charts!$AE$1,Spotify!$U:$U,Charts!T178)</f>
        <v>0</v>
      </c>
      <c r="AF178" s="8">
        <f>COUNTIFS(Spotify!$AA:$AA,Charts!$AF$1,Spotify!$U:$U,Charts!T178)</f>
        <v>0</v>
      </c>
      <c r="AH178" s="7" t="s">
        <v>16037</v>
      </c>
      <c r="AI178">
        <f>SUMIFS(Spotify!O:O,Spotify!U:U,Charts!AH178)/COUNTIFS(Spotify!U:U,Charts!AH178)</f>
        <v>-8444</v>
      </c>
      <c r="AJ178" s="18">
        <f>SUMIF(Spotify!U:U,Charts!AH178,Spotify!P:P)/COUNTIF(Spotify!U:U,Charts!AH178)</f>
        <v>139986</v>
      </c>
      <c r="AK178" s="18">
        <f>SUMIF(Spotify!U:U,Charts!AH178,Spotify!R:R)/COUNTIF(Spotify!U:U,Charts!AH178)</f>
        <v>13</v>
      </c>
      <c r="AL178" s="18">
        <f>SUMIF(Spotify!U:U,Charts!AH178,Spotify!J:J)/COUNTIF(Spotify!U:U,Charts!AH178)</f>
        <v>479</v>
      </c>
      <c r="AM178" s="18">
        <f>SUMIF(Spotify!U:U,Charts!AH178,Spotify!H:H)/COUNTIF(Spotify!U:U,Charts!AH178)</f>
        <v>357</v>
      </c>
      <c r="AN178" s="28">
        <f>SUMIF(Spotify!U:U,Charts!AH178,Spotify!I:I)/COUNTIF(Spotify!U:U,Charts!AH178)</f>
        <v>668</v>
      </c>
    </row>
    <row r="179" spans="1:40" x14ac:dyDescent="0.25">
      <c r="A179" s="3" t="s">
        <v>742</v>
      </c>
      <c r="B179" s="1">
        <v>4995422953</v>
      </c>
      <c r="C179" s="1">
        <v>20</v>
      </c>
      <c r="D179" s="1"/>
      <c r="E179" s="3" t="s">
        <v>187</v>
      </c>
      <c r="F179" s="1">
        <v>3282578387</v>
      </c>
      <c r="H179" s="7" t="s">
        <v>1142</v>
      </c>
      <c r="I179" s="1">
        <v>885062838</v>
      </c>
      <c r="J179" s="8">
        <v>6</v>
      </c>
      <c r="L179" s="7" t="s">
        <v>1142</v>
      </c>
      <c r="M179" s="1">
        <f t="shared" si="18"/>
        <v>-885062838</v>
      </c>
      <c r="N179">
        <v>6</v>
      </c>
      <c r="O179" s="18">
        <f>SUMIF(Spotify!U:U,Charts!L179,Spotify!Q:Q)/COUNTIF(Spotify!U:U,Charts!L179)</f>
        <v>233720.33333333334</v>
      </c>
      <c r="P179" t="str">
        <f t="shared" si="19"/>
        <v>03:53</v>
      </c>
      <c r="Q179" s="18">
        <f t="shared" si="21"/>
        <v>641941</v>
      </c>
      <c r="R179" s="8" t="str">
        <f t="shared" si="20"/>
        <v>10:41</v>
      </c>
      <c r="T179" s="7" t="s">
        <v>742</v>
      </c>
      <c r="U179">
        <f>COUNTIFS(Spotify!$AA:$AA,Charts!$U$1,Spotify!$U:$U,Charts!T179)</f>
        <v>2</v>
      </c>
      <c r="V179">
        <f>COUNTIFS(Spotify!$AA:$AA,Charts!$V$1,Spotify!$U:$U,Charts!T179)</f>
        <v>4</v>
      </c>
      <c r="W179">
        <f>COUNTIFS(Spotify!$AA:$AA,Charts!$W$1,Spotify!$U:$U,Charts!T179)</f>
        <v>4</v>
      </c>
      <c r="X179">
        <f>COUNTIFS(Spotify!$AA:$AA,Charts!$X$1,Spotify!$U:$U,Charts!T179)</f>
        <v>0</v>
      </c>
      <c r="Y179">
        <f>COUNTIFS(Spotify!$AA:$AA,Charts!$Y$1,Spotify!$U:$U,Charts!T179)</f>
        <v>0</v>
      </c>
      <c r="Z179">
        <f>COUNTIFS(Spotify!$AA:$AA,Charts!$Z$1,Spotify!$U:$U,Charts!T179)</f>
        <v>8</v>
      </c>
      <c r="AA179">
        <f>COUNTIFS(Spotify!$AA:$AA,Charts!$AA$1,Spotify!$U:$U,Charts!T179)</f>
        <v>0</v>
      </c>
      <c r="AB179">
        <f>COUNTIFS(Spotify!$AA:$AA,Charts!$AB$1,Spotify!$U:$U,Charts!T179)</f>
        <v>0</v>
      </c>
      <c r="AC179">
        <f>COUNTIFS(Spotify!$AA:$AA,Charts!$AC$1,Spotify!$U:$U,Charts!T179)</f>
        <v>0</v>
      </c>
      <c r="AD179">
        <f>COUNTIFS(Spotify!$AA:$AA,Charts!$AD$1,Spotify!$U:$U,Charts!T179)</f>
        <v>1</v>
      </c>
      <c r="AE179">
        <f>COUNTIFS(Spotify!$AA:$AA,Charts!$AE$1,Spotify!$U:$U,Charts!T179)</f>
        <v>0</v>
      </c>
      <c r="AF179" s="8">
        <f>COUNTIFS(Spotify!$AA:$AA,Charts!$AF$1,Spotify!$U:$U,Charts!T179)</f>
        <v>1</v>
      </c>
      <c r="AH179" s="7" t="s">
        <v>742</v>
      </c>
      <c r="AI179">
        <f>SUMIFS(Spotify!O:O,Spotify!U:U,Charts!AH179)/COUNTIFS(Spotify!U:U,Charts!AH179)</f>
        <v>-7414.95</v>
      </c>
      <c r="AJ179" s="18">
        <f>SUMIF(Spotify!U:U,Charts!AH179,Spotify!P:P)/COUNTIF(Spotify!U:U,Charts!AH179)</f>
        <v>110761.2</v>
      </c>
      <c r="AK179" s="18">
        <f>SUMIF(Spotify!U:U,Charts!AH179,Spotify!R:R)/COUNTIF(Spotify!U:U,Charts!AH179)</f>
        <v>33.700000000000003</v>
      </c>
      <c r="AL179" s="18">
        <f>SUMIF(Spotify!U:U,Charts!AH179,Spotify!J:J)/COUNTIF(Spotify!U:U,Charts!AH179)</f>
        <v>452</v>
      </c>
      <c r="AM179" s="18">
        <f>SUMIF(Spotify!U:U,Charts!AH179,Spotify!H:H)/COUNTIF(Spotify!U:U,Charts!AH179)</f>
        <v>657.15</v>
      </c>
      <c r="AN179" s="28">
        <f>SUMIF(Spotify!U:U,Charts!AH179,Spotify!I:I)/COUNTIF(Spotify!U:U,Charts!AH179)</f>
        <v>578.35</v>
      </c>
    </row>
    <row r="180" spans="1:40" x14ac:dyDescent="0.25">
      <c r="A180" s="3" t="s">
        <v>2862</v>
      </c>
      <c r="B180" s="1">
        <v>17140532</v>
      </c>
      <c r="C180" s="1">
        <v>2</v>
      </c>
      <c r="D180" s="1"/>
      <c r="E180" s="3" t="s">
        <v>3792</v>
      </c>
      <c r="F180" s="1">
        <v>657907816</v>
      </c>
      <c r="H180" s="7" t="s">
        <v>7823</v>
      </c>
      <c r="I180" s="1">
        <v>881390144</v>
      </c>
      <c r="J180" s="8">
        <v>4</v>
      </c>
      <c r="L180" s="7" t="s">
        <v>7823</v>
      </c>
      <c r="M180" s="1">
        <f t="shared" si="18"/>
        <v>-881390144</v>
      </c>
      <c r="N180">
        <v>4</v>
      </c>
      <c r="O180" s="18">
        <f>SUMIF(Spotify!U:U,Charts!L180,Spotify!Q:Q)/COUNTIF(Spotify!U:U,Charts!L180)</f>
        <v>254743.25</v>
      </c>
      <c r="P180" t="str">
        <f t="shared" si="19"/>
        <v>04:14</v>
      </c>
      <c r="Q180" s="18">
        <f t="shared" si="21"/>
        <v>641941</v>
      </c>
      <c r="R180" s="8" t="str">
        <f t="shared" si="20"/>
        <v>10:41</v>
      </c>
      <c r="T180" s="7" t="s">
        <v>2862</v>
      </c>
      <c r="U180">
        <f>COUNTIFS(Spotify!$AA:$AA,Charts!$U$1,Spotify!$U:$U,Charts!T180)</f>
        <v>0</v>
      </c>
      <c r="V180">
        <f>COUNTIFS(Spotify!$AA:$AA,Charts!$V$1,Spotify!$U:$U,Charts!T180)</f>
        <v>0</v>
      </c>
      <c r="W180">
        <f>COUNTIFS(Spotify!$AA:$AA,Charts!$W$1,Spotify!$U:$U,Charts!T180)</f>
        <v>0</v>
      </c>
      <c r="X180">
        <f>COUNTIFS(Spotify!$AA:$AA,Charts!$X$1,Spotify!$U:$U,Charts!T180)</f>
        <v>0</v>
      </c>
      <c r="Y180">
        <f>COUNTIFS(Spotify!$AA:$AA,Charts!$Y$1,Spotify!$U:$U,Charts!T180)</f>
        <v>0</v>
      </c>
      <c r="Z180">
        <f>COUNTIFS(Spotify!$AA:$AA,Charts!$Z$1,Spotify!$U:$U,Charts!T180)</f>
        <v>0</v>
      </c>
      <c r="AA180">
        <f>COUNTIFS(Spotify!$AA:$AA,Charts!$AA$1,Spotify!$U:$U,Charts!T180)</f>
        <v>1</v>
      </c>
      <c r="AB180">
        <f>COUNTIFS(Spotify!$AA:$AA,Charts!$AB$1,Spotify!$U:$U,Charts!T180)</f>
        <v>1</v>
      </c>
      <c r="AC180">
        <f>COUNTIFS(Spotify!$AA:$AA,Charts!$AC$1,Spotify!$U:$U,Charts!T180)</f>
        <v>0</v>
      </c>
      <c r="AD180">
        <f>COUNTIFS(Spotify!$AA:$AA,Charts!$AD$1,Spotify!$U:$U,Charts!T180)</f>
        <v>0</v>
      </c>
      <c r="AE180">
        <f>COUNTIFS(Spotify!$AA:$AA,Charts!$AE$1,Spotify!$U:$U,Charts!T180)</f>
        <v>0</v>
      </c>
      <c r="AF180" s="8">
        <f>COUNTIFS(Spotify!$AA:$AA,Charts!$AF$1,Spotify!$U:$U,Charts!T180)</f>
        <v>0</v>
      </c>
      <c r="AH180" s="7" t="s">
        <v>2862</v>
      </c>
      <c r="AI180">
        <f>SUMIFS(Spotify!O:O,Spotify!U:U,Charts!AH180)/COUNTIFS(Spotify!U:U,Charts!AH180)</f>
        <v>-5038</v>
      </c>
      <c r="AJ180" s="18">
        <f>SUMIF(Spotify!U:U,Charts!AH180,Spotify!P:P)/COUNTIF(Spotify!U:U,Charts!AH180)</f>
        <v>90026</v>
      </c>
      <c r="AK180" s="18">
        <f>SUMIF(Spotify!U:U,Charts!AH180,Spotify!R:R)/COUNTIF(Spotify!U:U,Charts!AH180)</f>
        <v>2</v>
      </c>
      <c r="AL180" s="18">
        <f>SUMIF(Spotify!U:U,Charts!AH180,Spotify!J:J)/COUNTIF(Spotify!U:U,Charts!AH180)</f>
        <v>666.5</v>
      </c>
      <c r="AM180" s="18">
        <f>SUMIF(Spotify!U:U,Charts!AH180,Spotify!H:H)/COUNTIF(Spotify!U:U,Charts!AH180)</f>
        <v>859</v>
      </c>
      <c r="AN180" s="28">
        <f>SUMIF(Spotify!U:U,Charts!AH180,Spotify!I:I)/COUNTIF(Spotify!U:U,Charts!AH180)</f>
        <v>650</v>
      </c>
    </row>
    <row r="181" spans="1:40" x14ac:dyDescent="0.25">
      <c r="A181" s="3" t="s">
        <v>1426</v>
      </c>
      <c r="B181" s="1">
        <v>34911198</v>
      </c>
      <c r="C181" s="1">
        <v>1</v>
      </c>
      <c r="D181" s="1"/>
      <c r="E181" s="3" t="s">
        <v>210</v>
      </c>
      <c r="F181" s="1">
        <v>545026484</v>
      </c>
      <c r="H181" s="7" t="s">
        <v>17865</v>
      </c>
      <c r="I181" s="1">
        <v>878070899</v>
      </c>
      <c r="J181" s="8">
        <v>4</v>
      </c>
      <c r="L181" s="7" t="s">
        <v>17865</v>
      </c>
      <c r="M181" s="1">
        <f t="shared" si="18"/>
        <v>-878070899</v>
      </c>
      <c r="N181">
        <v>4</v>
      </c>
      <c r="O181" s="18">
        <f>SUMIF(Spotify!U:U,Charts!L181,Spotify!Q:Q)/COUNTIF(Spotify!U:U,Charts!L181)</f>
        <v>208500.75</v>
      </c>
      <c r="P181" t="str">
        <f t="shared" si="19"/>
        <v>03:28</v>
      </c>
      <c r="Q181" s="18">
        <f t="shared" si="21"/>
        <v>641941</v>
      </c>
      <c r="R181" s="8" t="str">
        <f t="shared" si="20"/>
        <v>10:41</v>
      </c>
      <c r="T181" s="7" t="s">
        <v>1426</v>
      </c>
      <c r="U181">
        <f>COUNTIFS(Spotify!$AA:$AA,Charts!$U$1,Spotify!$U:$U,Charts!T181)</f>
        <v>0</v>
      </c>
      <c r="V181">
        <f>COUNTIFS(Spotify!$AA:$AA,Charts!$V$1,Spotify!$U:$U,Charts!T181)</f>
        <v>0</v>
      </c>
      <c r="W181">
        <f>COUNTIFS(Spotify!$AA:$AA,Charts!$W$1,Spotify!$U:$U,Charts!T181)</f>
        <v>0</v>
      </c>
      <c r="X181">
        <f>COUNTIFS(Spotify!$AA:$AA,Charts!$X$1,Spotify!$U:$U,Charts!T181)</f>
        <v>0</v>
      </c>
      <c r="Y181">
        <f>COUNTIFS(Spotify!$AA:$AA,Charts!$Y$1,Spotify!$U:$U,Charts!T181)</f>
        <v>0</v>
      </c>
      <c r="Z181">
        <f>COUNTIFS(Spotify!$AA:$AA,Charts!$Z$1,Spotify!$U:$U,Charts!T181)</f>
        <v>0</v>
      </c>
      <c r="AA181">
        <f>COUNTIFS(Spotify!$AA:$AA,Charts!$AA$1,Spotify!$U:$U,Charts!T181)</f>
        <v>0</v>
      </c>
      <c r="AB181">
        <f>COUNTIFS(Spotify!$AA:$AA,Charts!$AB$1,Spotify!$U:$U,Charts!T181)</f>
        <v>0</v>
      </c>
      <c r="AC181">
        <f>COUNTIFS(Spotify!$AA:$AA,Charts!$AC$1,Spotify!$U:$U,Charts!T181)</f>
        <v>0</v>
      </c>
      <c r="AD181">
        <f>COUNTIFS(Spotify!$AA:$AA,Charts!$AD$1,Spotify!$U:$U,Charts!T181)</f>
        <v>0</v>
      </c>
      <c r="AE181">
        <f>COUNTIFS(Spotify!$AA:$AA,Charts!$AE$1,Spotify!$U:$U,Charts!T181)</f>
        <v>0</v>
      </c>
      <c r="AF181" s="8">
        <f>COUNTIFS(Spotify!$AA:$AA,Charts!$AF$1,Spotify!$U:$U,Charts!T181)</f>
        <v>1</v>
      </c>
      <c r="AH181" s="7" t="s">
        <v>1426</v>
      </c>
      <c r="AI181">
        <f>SUMIFS(Spotify!O:O,Spotify!U:U,Charts!AH181)/COUNTIFS(Spotify!U:U,Charts!AH181)</f>
        <v>-6889</v>
      </c>
      <c r="AJ181" s="18">
        <f>SUMIF(Spotify!U:U,Charts!AH181,Spotify!P:P)/COUNTIF(Spotify!U:U,Charts!AH181)</f>
        <v>151985</v>
      </c>
      <c r="AK181" s="18">
        <f>SUMIF(Spotify!U:U,Charts!AH181,Spotify!R:R)/COUNTIF(Spotify!U:U,Charts!AH181)</f>
        <v>7</v>
      </c>
      <c r="AL181" s="18">
        <f>SUMIF(Spotify!U:U,Charts!AH181,Spotify!J:J)/COUNTIF(Spotify!U:U,Charts!AH181)</f>
        <v>572</v>
      </c>
      <c r="AM181" s="18">
        <f>SUMIF(Spotify!U:U,Charts!AH181,Spotify!H:H)/COUNTIF(Spotify!U:U,Charts!AH181)</f>
        <v>758</v>
      </c>
      <c r="AN181" s="28">
        <f>SUMIF(Spotify!U:U,Charts!AH181,Spotify!I:I)/COUNTIF(Spotify!U:U,Charts!AH181)</f>
        <v>574</v>
      </c>
    </row>
    <row r="182" spans="1:40" x14ac:dyDescent="0.25">
      <c r="A182" s="3" t="s">
        <v>1412</v>
      </c>
      <c r="B182" s="1">
        <v>64838262</v>
      </c>
      <c r="C182" s="1">
        <v>5</v>
      </c>
      <c r="D182" s="1"/>
      <c r="E182" s="3" t="s">
        <v>1363</v>
      </c>
      <c r="F182" s="1">
        <v>2420695111</v>
      </c>
      <c r="H182" s="7" t="s">
        <v>4627</v>
      </c>
      <c r="I182" s="1">
        <v>868187619</v>
      </c>
      <c r="J182" s="8">
        <v>3</v>
      </c>
      <c r="L182" s="7" t="s">
        <v>4627</v>
      </c>
      <c r="M182" s="1">
        <f t="shared" si="18"/>
        <v>-868187619</v>
      </c>
      <c r="N182">
        <v>3</v>
      </c>
      <c r="O182" s="18">
        <f>SUMIF(Spotify!U:U,Charts!L182,Spotify!Q:Q)/COUNTIF(Spotify!U:U,Charts!L182)</f>
        <v>125973.66666666667</v>
      </c>
      <c r="P182" t="str">
        <f t="shared" si="19"/>
        <v>02:05</v>
      </c>
      <c r="Q182" s="18">
        <f t="shared" si="21"/>
        <v>641941</v>
      </c>
      <c r="R182" s="8" t="str">
        <f t="shared" si="20"/>
        <v>10:41</v>
      </c>
      <c r="T182" s="7" t="s">
        <v>1412</v>
      </c>
      <c r="U182">
        <f>COUNTIFS(Spotify!$AA:$AA,Charts!$U$1,Spotify!$U:$U,Charts!T182)</f>
        <v>0</v>
      </c>
      <c r="V182">
        <f>COUNTIFS(Spotify!$AA:$AA,Charts!$V$1,Spotify!$U:$U,Charts!T182)</f>
        <v>1</v>
      </c>
      <c r="W182">
        <f>COUNTIFS(Spotify!$AA:$AA,Charts!$W$1,Spotify!$U:$U,Charts!T182)</f>
        <v>0</v>
      </c>
      <c r="X182">
        <f>COUNTIFS(Spotify!$AA:$AA,Charts!$X$1,Spotify!$U:$U,Charts!T182)</f>
        <v>0</v>
      </c>
      <c r="Y182">
        <f>COUNTIFS(Spotify!$AA:$AA,Charts!$Y$1,Spotify!$U:$U,Charts!T182)</f>
        <v>0</v>
      </c>
      <c r="Z182">
        <f>COUNTIFS(Spotify!$AA:$AA,Charts!$Z$1,Spotify!$U:$U,Charts!T182)</f>
        <v>1</v>
      </c>
      <c r="AA182">
        <f>COUNTIFS(Spotify!$AA:$AA,Charts!$AA$1,Spotify!$U:$U,Charts!T182)</f>
        <v>0</v>
      </c>
      <c r="AB182">
        <f>COUNTIFS(Spotify!$AA:$AA,Charts!$AB$1,Spotify!$U:$U,Charts!T182)</f>
        <v>1</v>
      </c>
      <c r="AC182">
        <f>COUNTIFS(Spotify!$AA:$AA,Charts!$AC$1,Spotify!$U:$U,Charts!T182)</f>
        <v>0</v>
      </c>
      <c r="AD182">
        <f>COUNTIFS(Spotify!$AA:$AA,Charts!$AD$1,Spotify!$U:$U,Charts!T182)</f>
        <v>2</v>
      </c>
      <c r="AE182">
        <f>COUNTIFS(Spotify!$AA:$AA,Charts!$AE$1,Spotify!$U:$U,Charts!T182)</f>
        <v>0</v>
      </c>
      <c r="AF182" s="8">
        <f>COUNTIFS(Spotify!$AA:$AA,Charts!$AF$1,Spotify!$U:$U,Charts!T182)</f>
        <v>0</v>
      </c>
      <c r="AH182" s="7" t="s">
        <v>1412</v>
      </c>
      <c r="AI182">
        <f>SUMIFS(Spotify!O:O,Spotify!U:U,Charts!AH182)/COUNTIFS(Spotify!U:U,Charts!AH182)</f>
        <v>-6116.4</v>
      </c>
      <c r="AJ182" s="18">
        <f>SUMIF(Spotify!U:U,Charts!AH182,Spotify!P:P)/COUNTIF(Spotify!U:U,Charts!AH182)</f>
        <v>95052</v>
      </c>
      <c r="AK182" s="18">
        <f>SUMIF(Spotify!U:U,Charts!AH182,Spotify!R:R)/COUNTIF(Spotify!U:U,Charts!AH182)</f>
        <v>1.6</v>
      </c>
      <c r="AL182" s="18">
        <f>SUMIF(Spotify!U:U,Charts!AH182,Spotify!J:J)/COUNTIF(Spotify!U:U,Charts!AH182)</f>
        <v>770.8</v>
      </c>
      <c r="AM182" s="18">
        <f>SUMIF(Spotify!U:U,Charts!AH182,Spotify!H:H)/COUNTIF(Spotify!U:U,Charts!AH182)</f>
        <v>492.4</v>
      </c>
      <c r="AN182" s="28">
        <f>SUMIF(Spotify!U:U,Charts!AH182,Spotify!I:I)/COUNTIF(Spotify!U:U,Charts!AH182)</f>
        <v>604.4</v>
      </c>
    </row>
    <row r="183" spans="1:40" x14ac:dyDescent="0.25">
      <c r="A183" s="3" t="s">
        <v>17897</v>
      </c>
      <c r="B183" s="1">
        <v>208623754</v>
      </c>
      <c r="C183" s="1">
        <v>3</v>
      </c>
      <c r="D183" s="1"/>
      <c r="E183" s="3" t="s">
        <v>7667</v>
      </c>
      <c r="F183" s="1">
        <v>128657047</v>
      </c>
      <c r="H183" s="7" t="s">
        <v>185</v>
      </c>
      <c r="I183" s="1">
        <v>865539651</v>
      </c>
      <c r="J183" s="8">
        <v>10</v>
      </c>
      <c r="L183" s="7" t="s">
        <v>185</v>
      </c>
      <c r="M183" s="1">
        <f t="shared" si="18"/>
        <v>-865539651</v>
      </c>
      <c r="N183">
        <v>10</v>
      </c>
      <c r="O183" s="18">
        <f>SUMIF(Spotify!U:U,Charts!L183,Spotify!Q:Q)/COUNTIF(Spotify!U:U,Charts!L183)</f>
        <v>204045.7</v>
      </c>
      <c r="P183" t="str">
        <f t="shared" si="19"/>
        <v>03:24</v>
      </c>
      <c r="Q183" s="18">
        <f t="shared" si="21"/>
        <v>641941</v>
      </c>
      <c r="R183" s="8" t="str">
        <f t="shared" si="20"/>
        <v>10:41</v>
      </c>
      <c r="T183" s="7" t="s">
        <v>17897</v>
      </c>
      <c r="U183">
        <f>COUNTIFS(Spotify!$AA:$AA,Charts!$U$1,Spotify!$U:$U,Charts!T183)</f>
        <v>0</v>
      </c>
      <c r="V183">
        <f>COUNTIFS(Spotify!$AA:$AA,Charts!$V$1,Spotify!$U:$U,Charts!T183)</f>
        <v>0</v>
      </c>
      <c r="W183">
        <f>COUNTIFS(Spotify!$AA:$AA,Charts!$W$1,Spotify!$U:$U,Charts!T183)</f>
        <v>0</v>
      </c>
      <c r="X183">
        <f>COUNTIFS(Spotify!$AA:$AA,Charts!$X$1,Spotify!$U:$U,Charts!T183)</f>
        <v>0</v>
      </c>
      <c r="Y183">
        <f>COUNTIFS(Spotify!$AA:$AA,Charts!$Y$1,Spotify!$U:$U,Charts!T183)</f>
        <v>0</v>
      </c>
      <c r="Z183">
        <f>COUNTIFS(Spotify!$AA:$AA,Charts!$Z$1,Spotify!$U:$U,Charts!T183)</f>
        <v>0</v>
      </c>
      <c r="AA183">
        <f>COUNTIFS(Spotify!$AA:$AA,Charts!$AA$1,Spotify!$U:$U,Charts!T183)</f>
        <v>0</v>
      </c>
      <c r="AB183">
        <f>COUNTIFS(Spotify!$AA:$AA,Charts!$AB$1,Spotify!$U:$U,Charts!T183)</f>
        <v>0</v>
      </c>
      <c r="AC183">
        <f>COUNTIFS(Spotify!$AA:$AA,Charts!$AC$1,Spotify!$U:$U,Charts!T183)</f>
        <v>0</v>
      </c>
      <c r="AD183">
        <f>COUNTIFS(Spotify!$AA:$AA,Charts!$AD$1,Spotify!$U:$U,Charts!T183)</f>
        <v>0</v>
      </c>
      <c r="AE183">
        <f>COUNTIFS(Spotify!$AA:$AA,Charts!$AE$1,Spotify!$U:$U,Charts!T183)</f>
        <v>3</v>
      </c>
      <c r="AF183" s="8">
        <f>COUNTIFS(Spotify!$AA:$AA,Charts!$AF$1,Spotify!$U:$U,Charts!T183)</f>
        <v>0</v>
      </c>
      <c r="AH183" s="7" t="s">
        <v>17897</v>
      </c>
      <c r="AI183">
        <f>SUMIFS(Spotify!O:O,Spotify!U:U,Charts!AH183)/COUNTIFS(Spotify!U:U,Charts!AH183)</f>
        <v>-4554</v>
      </c>
      <c r="AJ183" s="18">
        <f>SUMIF(Spotify!U:U,Charts!AH183,Spotify!P:P)/COUNTIF(Spotify!U:U,Charts!AH183)</f>
        <v>94206.666666666672</v>
      </c>
      <c r="AK183" s="18">
        <f>SUMIF(Spotify!U:U,Charts!AH183,Spotify!R:R)/COUNTIF(Spotify!U:U,Charts!AH183)</f>
        <v>18</v>
      </c>
      <c r="AL183" s="18">
        <f>SUMIF(Spotify!U:U,Charts!AH183,Spotify!J:J)/COUNTIF(Spotify!U:U,Charts!AH183)</f>
        <v>161.33333333333334</v>
      </c>
      <c r="AM183" s="18">
        <f>SUMIF(Spotify!U:U,Charts!AH183,Spotify!H:H)/COUNTIF(Spotify!U:U,Charts!AH183)</f>
        <v>835</v>
      </c>
      <c r="AN183" s="28">
        <f>SUMIF(Spotify!U:U,Charts!AH183,Spotify!I:I)/COUNTIF(Spotify!U:U,Charts!AH183)</f>
        <v>478.33333333333331</v>
      </c>
    </row>
    <row r="184" spans="1:40" x14ac:dyDescent="0.25">
      <c r="A184" s="3" t="s">
        <v>125</v>
      </c>
      <c r="B184" s="1">
        <v>4457227940</v>
      </c>
      <c r="C184" s="1">
        <v>82</v>
      </c>
      <c r="D184" s="1"/>
      <c r="E184" s="3" t="s">
        <v>12988</v>
      </c>
      <c r="F184" s="1">
        <v>23075830</v>
      </c>
      <c r="H184" s="7" t="s">
        <v>9638</v>
      </c>
      <c r="I184" s="1">
        <v>853968242</v>
      </c>
      <c r="J184" s="8">
        <v>5</v>
      </c>
      <c r="L184" s="7" t="s">
        <v>9638</v>
      </c>
      <c r="M184" s="1">
        <f t="shared" si="18"/>
        <v>-853968242</v>
      </c>
      <c r="N184">
        <v>5</v>
      </c>
      <c r="O184" s="18">
        <f>SUMIF(Spotify!U:U,Charts!L184,Spotify!Q:Q)/COUNTIF(Spotify!U:U,Charts!L184)</f>
        <v>253447</v>
      </c>
      <c r="P184" t="str">
        <f t="shared" si="19"/>
        <v>04:13</v>
      </c>
      <c r="Q184" s="18">
        <f t="shared" si="21"/>
        <v>641941</v>
      </c>
      <c r="R184" s="8" t="str">
        <f t="shared" si="20"/>
        <v>10:41</v>
      </c>
      <c r="T184" s="7" t="s">
        <v>125</v>
      </c>
      <c r="U184">
        <f>COUNTIFS(Spotify!$AA:$AA,Charts!$U$1,Spotify!$U:$U,Charts!T184)</f>
        <v>7</v>
      </c>
      <c r="V184">
        <f>COUNTIFS(Spotify!$AA:$AA,Charts!$V$1,Spotify!$U:$U,Charts!T184)</f>
        <v>13</v>
      </c>
      <c r="W184">
        <f>COUNTIFS(Spotify!$AA:$AA,Charts!$W$1,Spotify!$U:$U,Charts!T184)</f>
        <v>5</v>
      </c>
      <c r="X184">
        <f>COUNTIFS(Spotify!$AA:$AA,Charts!$X$1,Spotify!$U:$U,Charts!T184)</f>
        <v>0</v>
      </c>
      <c r="Y184">
        <f>COUNTIFS(Spotify!$AA:$AA,Charts!$Y$1,Spotify!$U:$U,Charts!T184)</f>
        <v>1</v>
      </c>
      <c r="Z184">
        <f>COUNTIFS(Spotify!$AA:$AA,Charts!$Z$1,Spotify!$U:$U,Charts!T184)</f>
        <v>6</v>
      </c>
      <c r="AA184">
        <f>COUNTIFS(Spotify!$AA:$AA,Charts!$AA$1,Spotify!$U:$U,Charts!T184)</f>
        <v>8</v>
      </c>
      <c r="AB184">
        <f>COUNTIFS(Spotify!$AA:$AA,Charts!$AB$1,Spotify!$U:$U,Charts!T184)</f>
        <v>5</v>
      </c>
      <c r="AC184">
        <f>COUNTIFS(Spotify!$AA:$AA,Charts!$AC$1,Spotify!$U:$U,Charts!T184)</f>
        <v>14</v>
      </c>
      <c r="AD184">
        <f>COUNTIFS(Spotify!$AA:$AA,Charts!$AD$1,Spotify!$U:$U,Charts!T184)</f>
        <v>12</v>
      </c>
      <c r="AE184">
        <f>COUNTIFS(Spotify!$AA:$AA,Charts!$AE$1,Spotify!$U:$U,Charts!T184)</f>
        <v>5</v>
      </c>
      <c r="AF184" s="8">
        <f>COUNTIFS(Spotify!$AA:$AA,Charts!$AF$1,Spotify!$U:$U,Charts!T184)</f>
        <v>6</v>
      </c>
      <c r="AH184" s="7" t="s">
        <v>125</v>
      </c>
      <c r="AI184">
        <f>SUMIFS(Spotify!O:O,Spotify!U:U,Charts!AH184)/COUNTIFS(Spotify!U:U,Charts!AH184)</f>
        <v>-4794.5243902439024</v>
      </c>
      <c r="AJ184" s="18">
        <f>SUMIF(Spotify!U:U,Charts!AH184,Spotify!P:P)/COUNTIF(Spotify!U:U,Charts!AH184)</f>
        <v>115171.26829268293</v>
      </c>
      <c r="AK184" s="18">
        <f>SUMIF(Spotify!U:U,Charts!AH184,Spotify!R:R)/COUNTIF(Spotify!U:U,Charts!AH184)</f>
        <v>8.3780487804878057</v>
      </c>
      <c r="AL184" s="18">
        <f>SUMIF(Spotify!U:U,Charts!AH184,Spotify!J:J)/COUNTIF(Spotify!U:U,Charts!AH184)</f>
        <v>514.46341463414637</v>
      </c>
      <c r="AM184" s="18">
        <f>SUMIF(Spotify!U:U,Charts!AH184,Spotify!H:H)/COUNTIF(Spotify!U:U,Charts!AH184)</f>
        <v>620.5</v>
      </c>
      <c r="AN184" s="28">
        <f>SUMIF(Spotify!U:U,Charts!AH184,Spotify!I:I)/COUNTIF(Spotify!U:U,Charts!AH184)</f>
        <v>667.21951219512198</v>
      </c>
    </row>
    <row r="185" spans="1:40" x14ac:dyDescent="0.25">
      <c r="A185" s="3" t="s">
        <v>17898</v>
      </c>
      <c r="B185" s="1">
        <v>166292891</v>
      </c>
      <c r="C185" s="1">
        <v>1</v>
      </c>
      <c r="D185" s="1"/>
      <c r="E185" s="3" t="s">
        <v>6052</v>
      </c>
      <c r="F185" s="1">
        <v>21137251</v>
      </c>
      <c r="H185" s="7" t="s">
        <v>5952</v>
      </c>
      <c r="I185" s="1">
        <v>848907475</v>
      </c>
      <c r="J185" s="8">
        <v>2</v>
      </c>
      <c r="L185" s="7" t="s">
        <v>5952</v>
      </c>
      <c r="M185" s="1">
        <f t="shared" si="18"/>
        <v>-848907475</v>
      </c>
      <c r="N185">
        <v>2</v>
      </c>
      <c r="O185" s="18">
        <f>SUMIF(Spotify!U:U,Charts!L185,Spotify!Q:Q)/COUNTIF(Spotify!U:U,Charts!L185)</f>
        <v>177937.5</v>
      </c>
      <c r="P185" t="str">
        <f t="shared" si="19"/>
        <v>02:57</v>
      </c>
      <c r="Q185" s="18">
        <f t="shared" si="21"/>
        <v>641941</v>
      </c>
      <c r="R185" s="8" t="str">
        <f t="shared" si="20"/>
        <v>10:41</v>
      </c>
      <c r="T185" s="7" t="s">
        <v>17898</v>
      </c>
      <c r="U185">
        <f>COUNTIFS(Spotify!$AA:$AA,Charts!$U$1,Spotify!$U:$U,Charts!T185)</f>
        <v>0</v>
      </c>
      <c r="V185">
        <f>COUNTIFS(Spotify!$AA:$AA,Charts!$V$1,Spotify!$U:$U,Charts!T185)</f>
        <v>0</v>
      </c>
      <c r="W185">
        <f>COUNTIFS(Spotify!$AA:$AA,Charts!$W$1,Spotify!$U:$U,Charts!T185)</f>
        <v>0</v>
      </c>
      <c r="X185">
        <f>COUNTIFS(Spotify!$AA:$AA,Charts!$X$1,Spotify!$U:$U,Charts!T185)</f>
        <v>0</v>
      </c>
      <c r="Y185">
        <f>COUNTIFS(Spotify!$AA:$AA,Charts!$Y$1,Spotify!$U:$U,Charts!T185)</f>
        <v>0</v>
      </c>
      <c r="Z185">
        <f>COUNTIFS(Spotify!$AA:$AA,Charts!$Z$1,Spotify!$U:$U,Charts!T185)</f>
        <v>0</v>
      </c>
      <c r="AA185">
        <f>COUNTIFS(Spotify!$AA:$AA,Charts!$AA$1,Spotify!$U:$U,Charts!T185)</f>
        <v>0</v>
      </c>
      <c r="AB185">
        <f>COUNTIFS(Spotify!$AA:$AA,Charts!$AB$1,Spotify!$U:$U,Charts!T185)</f>
        <v>0</v>
      </c>
      <c r="AC185">
        <f>COUNTIFS(Spotify!$AA:$AA,Charts!$AC$1,Spotify!$U:$U,Charts!T185)</f>
        <v>0</v>
      </c>
      <c r="AD185">
        <f>COUNTIFS(Spotify!$AA:$AA,Charts!$AD$1,Spotify!$U:$U,Charts!T185)</f>
        <v>1</v>
      </c>
      <c r="AE185">
        <f>COUNTIFS(Spotify!$AA:$AA,Charts!$AE$1,Spotify!$U:$U,Charts!T185)</f>
        <v>0</v>
      </c>
      <c r="AF185" s="8">
        <f>COUNTIFS(Spotify!$AA:$AA,Charts!$AF$1,Spotify!$U:$U,Charts!T185)</f>
        <v>0</v>
      </c>
      <c r="AH185" s="7" t="s">
        <v>17898</v>
      </c>
      <c r="AI185">
        <f>SUMIFS(Spotify!O:O,Spotify!U:U,Charts!AH185)/COUNTIFS(Spotify!U:U,Charts!AH185)</f>
        <v>-6052</v>
      </c>
      <c r="AJ185" s="18">
        <f>SUMIF(Spotify!U:U,Charts!AH185,Spotify!P:P)/COUNTIF(Spotify!U:U,Charts!AH185)</f>
        <v>99002</v>
      </c>
      <c r="AK185" s="18">
        <f>SUMIF(Spotify!U:U,Charts!AH185,Spotify!R:R)/COUNTIF(Spotify!U:U,Charts!AH185)</f>
        <v>30</v>
      </c>
      <c r="AL185" s="18">
        <f>SUMIF(Spotify!U:U,Charts!AH185,Spotify!J:J)/COUNTIF(Spotify!U:U,Charts!AH185)</f>
        <v>688</v>
      </c>
      <c r="AM185" s="18">
        <f>SUMIF(Spotify!U:U,Charts!AH185,Spotify!H:H)/COUNTIF(Spotify!U:U,Charts!AH185)</f>
        <v>841</v>
      </c>
      <c r="AN185" s="28">
        <f>SUMIF(Spotify!U:U,Charts!AH185,Spotify!I:I)/COUNTIF(Spotify!U:U,Charts!AH185)</f>
        <v>639</v>
      </c>
    </row>
    <row r="186" spans="1:40" x14ac:dyDescent="0.25">
      <c r="A186" s="3" t="s">
        <v>10669</v>
      </c>
      <c r="B186" s="1">
        <v>352804703</v>
      </c>
      <c r="C186" s="1">
        <v>3</v>
      </c>
      <c r="D186" s="1"/>
      <c r="E186" s="3" t="s">
        <v>397</v>
      </c>
      <c r="F186" s="1">
        <v>3273836912</v>
      </c>
      <c r="H186" s="7" t="s">
        <v>17985</v>
      </c>
      <c r="I186" s="1">
        <v>842647242</v>
      </c>
      <c r="J186" s="8">
        <v>12</v>
      </c>
      <c r="L186" s="7" t="s">
        <v>17985</v>
      </c>
      <c r="M186" s="1">
        <f t="shared" si="18"/>
        <v>-842647242</v>
      </c>
      <c r="N186">
        <v>12</v>
      </c>
      <c r="O186" s="18">
        <f>SUMIF(Spotify!U:U,Charts!L186,Spotify!Q:Q)/COUNTIF(Spotify!U:U,Charts!L186)</f>
        <v>228005.5</v>
      </c>
      <c r="P186" t="str">
        <f t="shared" si="19"/>
        <v>03:48</v>
      </c>
      <c r="Q186" s="18">
        <f t="shared" si="21"/>
        <v>641941</v>
      </c>
      <c r="R186" s="8" t="str">
        <f t="shared" si="20"/>
        <v>10:41</v>
      </c>
      <c r="T186" s="7" t="s">
        <v>10669</v>
      </c>
      <c r="U186">
        <f>COUNTIFS(Spotify!$AA:$AA,Charts!$U$1,Spotify!$U:$U,Charts!T186)</f>
        <v>3</v>
      </c>
      <c r="V186">
        <f>COUNTIFS(Spotify!$AA:$AA,Charts!$V$1,Spotify!$U:$U,Charts!T186)</f>
        <v>0</v>
      </c>
      <c r="W186">
        <f>COUNTIFS(Spotify!$AA:$AA,Charts!$W$1,Spotify!$U:$U,Charts!T186)</f>
        <v>0</v>
      </c>
      <c r="X186">
        <f>COUNTIFS(Spotify!$AA:$AA,Charts!$X$1,Spotify!$U:$U,Charts!T186)</f>
        <v>0</v>
      </c>
      <c r="Y186">
        <f>COUNTIFS(Spotify!$AA:$AA,Charts!$Y$1,Spotify!$U:$U,Charts!T186)</f>
        <v>0</v>
      </c>
      <c r="Z186">
        <f>COUNTIFS(Spotify!$AA:$AA,Charts!$Z$1,Spotify!$U:$U,Charts!T186)</f>
        <v>0</v>
      </c>
      <c r="AA186">
        <f>COUNTIFS(Spotify!$AA:$AA,Charts!$AA$1,Spotify!$U:$U,Charts!T186)</f>
        <v>0</v>
      </c>
      <c r="AB186">
        <f>COUNTIFS(Spotify!$AA:$AA,Charts!$AB$1,Spotify!$U:$U,Charts!T186)</f>
        <v>0</v>
      </c>
      <c r="AC186">
        <f>COUNTIFS(Spotify!$AA:$AA,Charts!$AC$1,Spotify!$U:$U,Charts!T186)</f>
        <v>0</v>
      </c>
      <c r="AD186">
        <f>COUNTIFS(Spotify!$AA:$AA,Charts!$AD$1,Spotify!$U:$U,Charts!T186)</f>
        <v>0</v>
      </c>
      <c r="AE186">
        <f>COUNTIFS(Spotify!$AA:$AA,Charts!$AE$1,Spotify!$U:$U,Charts!T186)</f>
        <v>0</v>
      </c>
      <c r="AF186" s="8">
        <f>COUNTIFS(Spotify!$AA:$AA,Charts!$AF$1,Spotify!$U:$U,Charts!T186)</f>
        <v>0</v>
      </c>
      <c r="AH186" s="7" t="s">
        <v>10669</v>
      </c>
      <c r="AI186">
        <f>SUMIFS(Spotify!O:O,Spotify!U:U,Charts!AH186)/COUNTIFS(Spotify!U:U,Charts!AH186)</f>
        <v>-12955.666666666666</v>
      </c>
      <c r="AJ186" s="18">
        <f>SUMIF(Spotify!U:U,Charts!AH186,Spotify!P:P)/COUNTIF(Spotify!U:U,Charts!AH186)</f>
        <v>144527.66666666666</v>
      </c>
      <c r="AK186" s="18">
        <f>SUMIF(Spotify!U:U,Charts!AH186,Spotify!R:R)/COUNTIF(Spotify!U:U,Charts!AH186)</f>
        <v>15.666666666666666</v>
      </c>
      <c r="AL186" s="18">
        <f>SUMIF(Spotify!U:U,Charts!AH186,Spotify!J:J)/COUNTIF(Spotify!U:U,Charts!AH186)</f>
        <v>330.33333333333331</v>
      </c>
      <c r="AM186" s="18">
        <f>SUMIF(Spotify!U:U,Charts!AH186,Spotify!H:H)/COUNTIF(Spotify!U:U,Charts!AH186)</f>
        <v>477.66666666666669</v>
      </c>
      <c r="AN186" s="28">
        <f>SUMIF(Spotify!U:U,Charts!AH186,Spotify!I:I)/COUNTIF(Spotify!U:U,Charts!AH186)</f>
        <v>341.66666666666669</v>
      </c>
    </row>
    <row r="187" spans="1:40" x14ac:dyDescent="0.25">
      <c r="A187" s="3" t="s">
        <v>13681</v>
      </c>
      <c r="B187" s="1">
        <v>103250128</v>
      </c>
      <c r="C187" s="1">
        <v>1</v>
      </c>
      <c r="D187" s="1"/>
      <c r="E187" s="3" t="s">
        <v>1092</v>
      </c>
      <c r="F187" s="1">
        <v>4372617720</v>
      </c>
      <c r="H187" s="7" t="s">
        <v>7179</v>
      </c>
      <c r="I187" s="1">
        <v>831983260</v>
      </c>
      <c r="J187" s="8">
        <v>3</v>
      </c>
      <c r="L187" s="7" t="s">
        <v>7179</v>
      </c>
      <c r="M187" s="1">
        <f t="shared" si="18"/>
        <v>-831983260</v>
      </c>
      <c r="N187">
        <v>3</v>
      </c>
      <c r="O187" s="18">
        <f>SUMIF(Spotify!U:U,Charts!L187,Spotify!Q:Q)/COUNTIF(Spotify!U:U,Charts!L187)</f>
        <v>156549.66666666666</v>
      </c>
      <c r="P187" t="str">
        <f t="shared" si="19"/>
        <v>02:36</v>
      </c>
      <c r="Q187" s="18">
        <f t="shared" si="21"/>
        <v>641941</v>
      </c>
      <c r="R187" s="8" t="str">
        <f t="shared" si="20"/>
        <v>10:41</v>
      </c>
      <c r="T187" s="7" t="s">
        <v>13681</v>
      </c>
      <c r="U187">
        <f>COUNTIFS(Spotify!$AA:$AA,Charts!$U$1,Spotify!$U:$U,Charts!T187)</f>
        <v>0</v>
      </c>
      <c r="V187">
        <f>COUNTIFS(Spotify!$AA:$AA,Charts!$V$1,Spotify!$U:$U,Charts!T187)</f>
        <v>0</v>
      </c>
      <c r="W187">
        <f>COUNTIFS(Spotify!$AA:$AA,Charts!$W$1,Spotify!$U:$U,Charts!T187)</f>
        <v>0</v>
      </c>
      <c r="X187">
        <f>COUNTIFS(Spotify!$AA:$AA,Charts!$X$1,Spotify!$U:$U,Charts!T187)</f>
        <v>1</v>
      </c>
      <c r="Y187">
        <f>COUNTIFS(Spotify!$AA:$AA,Charts!$Y$1,Spotify!$U:$U,Charts!T187)</f>
        <v>0</v>
      </c>
      <c r="Z187">
        <f>COUNTIFS(Spotify!$AA:$AA,Charts!$Z$1,Spotify!$U:$U,Charts!T187)</f>
        <v>0</v>
      </c>
      <c r="AA187">
        <f>COUNTIFS(Spotify!$AA:$AA,Charts!$AA$1,Spotify!$U:$U,Charts!T187)</f>
        <v>0</v>
      </c>
      <c r="AB187">
        <f>COUNTIFS(Spotify!$AA:$AA,Charts!$AB$1,Spotify!$U:$U,Charts!T187)</f>
        <v>0</v>
      </c>
      <c r="AC187">
        <f>COUNTIFS(Spotify!$AA:$AA,Charts!$AC$1,Spotify!$U:$U,Charts!T187)</f>
        <v>0</v>
      </c>
      <c r="AD187">
        <f>COUNTIFS(Spotify!$AA:$AA,Charts!$AD$1,Spotify!$U:$U,Charts!T187)</f>
        <v>0</v>
      </c>
      <c r="AE187">
        <f>COUNTIFS(Spotify!$AA:$AA,Charts!$AE$1,Spotify!$U:$U,Charts!T187)</f>
        <v>0</v>
      </c>
      <c r="AF187" s="8">
        <f>COUNTIFS(Spotify!$AA:$AA,Charts!$AF$1,Spotify!$U:$U,Charts!T187)</f>
        <v>0</v>
      </c>
      <c r="AH187" s="7" t="s">
        <v>13681</v>
      </c>
      <c r="AI187">
        <f>SUMIFS(Spotify!O:O,Spotify!U:U,Charts!AH187)/COUNTIFS(Spotify!U:U,Charts!AH187)</f>
        <v>-4457</v>
      </c>
      <c r="AJ187" s="18">
        <f>SUMIF(Spotify!U:U,Charts!AH187,Spotify!P:P)/COUNTIF(Spotify!U:U,Charts!AH187)</f>
        <v>87925</v>
      </c>
      <c r="AK187" s="18">
        <f>SUMIF(Spotify!U:U,Charts!AH187,Spotify!R:R)/COUNTIF(Spotify!U:U,Charts!AH187)</f>
        <v>14</v>
      </c>
      <c r="AL187" s="18">
        <f>SUMIF(Spotify!U:U,Charts!AH187,Spotify!J:J)/COUNTIF(Spotify!U:U,Charts!AH187)</f>
        <v>948</v>
      </c>
      <c r="AM187" s="18">
        <f>SUMIF(Spotify!U:U,Charts!AH187,Spotify!H:H)/COUNTIF(Spotify!U:U,Charts!AH187)</f>
        <v>795</v>
      </c>
      <c r="AN187" s="28">
        <f>SUMIF(Spotify!U:U,Charts!AH187,Spotify!I:I)/COUNTIF(Spotify!U:U,Charts!AH187)</f>
        <v>565</v>
      </c>
    </row>
    <row r="188" spans="1:40" x14ac:dyDescent="0.25">
      <c r="A188" s="3" t="s">
        <v>17899</v>
      </c>
      <c r="B188" s="1">
        <v>15812293</v>
      </c>
      <c r="C188" s="1">
        <v>2</v>
      </c>
      <c r="D188" s="1"/>
      <c r="E188" s="3" t="s">
        <v>9048</v>
      </c>
      <c r="F188" s="1">
        <v>564496126</v>
      </c>
      <c r="H188" s="7" t="s">
        <v>5314</v>
      </c>
      <c r="I188" s="1">
        <v>824993787</v>
      </c>
      <c r="J188" s="8">
        <v>6</v>
      </c>
      <c r="L188" s="7" t="s">
        <v>5314</v>
      </c>
      <c r="M188" s="1">
        <f t="shared" si="18"/>
        <v>-824993787</v>
      </c>
      <c r="N188">
        <v>6</v>
      </c>
      <c r="O188" s="18">
        <f>SUMIF(Spotify!U:U,Charts!L188,Spotify!Q:Q)/COUNTIF(Spotify!U:U,Charts!L188)</f>
        <v>194930.66666666666</v>
      </c>
      <c r="P188" t="str">
        <f t="shared" si="19"/>
        <v>03:14</v>
      </c>
      <c r="Q188" s="18">
        <f t="shared" si="21"/>
        <v>641941</v>
      </c>
      <c r="R188" s="8" t="str">
        <f t="shared" si="20"/>
        <v>10:41</v>
      </c>
      <c r="T188" s="7" t="s">
        <v>17899</v>
      </c>
      <c r="U188">
        <f>COUNTIFS(Spotify!$AA:$AA,Charts!$U$1,Spotify!$U:$U,Charts!T188)</f>
        <v>0</v>
      </c>
      <c r="V188">
        <f>COUNTIFS(Spotify!$AA:$AA,Charts!$V$1,Spotify!$U:$U,Charts!T188)</f>
        <v>0</v>
      </c>
      <c r="W188">
        <f>COUNTIFS(Spotify!$AA:$AA,Charts!$W$1,Spotify!$U:$U,Charts!T188)</f>
        <v>0</v>
      </c>
      <c r="X188">
        <f>COUNTIFS(Spotify!$AA:$AA,Charts!$X$1,Spotify!$U:$U,Charts!T188)</f>
        <v>0</v>
      </c>
      <c r="Y188">
        <f>COUNTIFS(Spotify!$AA:$AA,Charts!$Y$1,Spotify!$U:$U,Charts!T188)</f>
        <v>0</v>
      </c>
      <c r="Z188">
        <f>COUNTIFS(Spotify!$AA:$AA,Charts!$Z$1,Spotify!$U:$U,Charts!T188)</f>
        <v>0</v>
      </c>
      <c r="AA188">
        <f>COUNTIFS(Spotify!$AA:$AA,Charts!$AA$1,Spotify!$U:$U,Charts!T188)</f>
        <v>0</v>
      </c>
      <c r="AB188">
        <f>COUNTIFS(Spotify!$AA:$AA,Charts!$AB$1,Spotify!$U:$U,Charts!T188)</f>
        <v>0</v>
      </c>
      <c r="AC188">
        <f>COUNTIFS(Spotify!$AA:$AA,Charts!$AC$1,Spotify!$U:$U,Charts!T188)</f>
        <v>0</v>
      </c>
      <c r="AD188">
        <f>COUNTIFS(Spotify!$AA:$AA,Charts!$AD$1,Spotify!$U:$U,Charts!T188)</f>
        <v>0</v>
      </c>
      <c r="AE188">
        <f>COUNTIFS(Spotify!$AA:$AA,Charts!$AE$1,Spotify!$U:$U,Charts!T188)</f>
        <v>1</v>
      </c>
      <c r="AF188" s="8">
        <f>COUNTIFS(Spotify!$AA:$AA,Charts!$AF$1,Spotify!$U:$U,Charts!T188)</f>
        <v>1</v>
      </c>
      <c r="AH188" s="7" t="s">
        <v>17899</v>
      </c>
      <c r="AI188">
        <f>SUMIFS(Spotify!O:O,Spotify!U:U,Charts!AH188)/COUNTIFS(Spotify!U:U,Charts!AH188)</f>
        <v>-5995</v>
      </c>
      <c r="AJ188" s="18">
        <f>SUMIF(Spotify!U:U,Charts!AH188,Spotify!P:P)/COUNTIF(Spotify!U:U,Charts!AH188)</f>
        <v>121976.5</v>
      </c>
      <c r="AK188" s="18">
        <f>SUMIF(Spotify!U:U,Charts!AH188,Spotify!R:R)/COUNTIF(Spotify!U:U,Charts!AH188)</f>
        <v>1.5</v>
      </c>
      <c r="AL188" s="18">
        <f>SUMIF(Spotify!U:U,Charts!AH188,Spotify!J:J)/COUNTIF(Spotify!U:U,Charts!AH188)</f>
        <v>408.5</v>
      </c>
      <c r="AM188" s="18">
        <f>SUMIF(Spotify!U:U,Charts!AH188,Spotify!H:H)/COUNTIF(Spotify!U:U,Charts!AH188)</f>
        <v>587</v>
      </c>
      <c r="AN188" s="28">
        <f>SUMIF(Spotify!U:U,Charts!AH188,Spotify!I:I)/COUNTIF(Spotify!U:U,Charts!AH188)</f>
        <v>740</v>
      </c>
    </row>
    <row r="189" spans="1:40" x14ac:dyDescent="0.25">
      <c r="A189" s="3" t="s">
        <v>8837</v>
      </c>
      <c r="B189" s="1">
        <v>206606839</v>
      </c>
      <c r="C189" s="1">
        <v>6</v>
      </c>
      <c r="D189" s="1"/>
      <c r="E189" s="3" t="s">
        <v>14724</v>
      </c>
      <c r="F189" s="1">
        <v>6277641</v>
      </c>
      <c r="H189" s="7" t="s">
        <v>4124</v>
      </c>
      <c r="I189" s="1">
        <v>823898696</v>
      </c>
      <c r="J189" s="8">
        <v>1</v>
      </c>
      <c r="L189" s="7" t="s">
        <v>4124</v>
      </c>
      <c r="M189" s="1">
        <f t="shared" si="18"/>
        <v>-823898696</v>
      </c>
      <c r="N189">
        <v>1</v>
      </c>
      <c r="O189" s="18">
        <f>SUMIF(Spotify!U:U,Charts!L189,Spotify!Q:Q)/COUNTIF(Spotify!U:U,Charts!L189)</f>
        <v>253920</v>
      </c>
      <c r="P189" t="str">
        <f t="shared" si="19"/>
        <v>04:13</v>
      </c>
      <c r="Q189" s="18">
        <f t="shared" si="21"/>
        <v>641941</v>
      </c>
      <c r="R189" s="8" t="str">
        <f t="shared" si="20"/>
        <v>10:41</v>
      </c>
      <c r="T189" s="7" t="s">
        <v>8837</v>
      </c>
      <c r="U189">
        <f>COUNTIFS(Spotify!$AA:$AA,Charts!$U$1,Spotify!$U:$U,Charts!T189)</f>
        <v>1</v>
      </c>
      <c r="V189">
        <f>COUNTIFS(Spotify!$AA:$AA,Charts!$V$1,Spotify!$U:$U,Charts!T189)</f>
        <v>1</v>
      </c>
      <c r="W189">
        <f>COUNTIFS(Spotify!$AA:$AA,Charts!$W$1,Spotify!$U:$U,Charts!T189)</f>
        <v>0</v>
      </c>
      <c r="X189">
        <f>COUNTIFS(Spotify!$AA:$AA,Charts!$X$1,Spotify!$U:$U,Charts!T189)</f>
        <v>0</v>
      </c>
      <c r="Y189">
        <f>COUNTIFS(Spotify!$AA:$AA,Charts!$Y$1,Spotify!$U:$U,Charts!T189)</f>
        <v>2</v>
      </c>
      <c r="Z189">
        <f>COUNTIFS(Spotify!$AA:$AA,Charts!$Z$1,Spotify!$U:$U,Charts!T189)</f>
        <v>0</v>
      </c>
      <c r="AA189">
        <f>COUNTIFS(Spotify!$AA:$AA,Charts!$AA$1,Spotify!$U:$U,Charts!T189)</f>
        <v>0</v>
      </c>
      <c r="AB189">
        <f>COUNTIFS(Spotify!$AA:$AA,Charts!$AB$1,Spotify!$U:$U,Charts!T189)</f>
        <v>0</v>
      </c>
      <c r="AC189">
        <f>COUNTIFS(Spotify!$AA:$AA,Charts!$AC$1,Spotify!$U:$U,Charts!T189)</f>
        <v>0</v>
      </c>
      <c r="AD189">
        <f>COUNTIFS(Spotify!$AA:$AA,Charts!$AD$1,Spotify!$U:$U,Charts!T189)</f>
        <v>2</v>
      </c>
      <c r="AE189">
        <f>COUNTIFS(Spotify!$AA:$AA,Charts!$AE$1,Spotify!$U:$U,Charts!T189)</f>
        <v>0</v>
      </c>
      <c r="AF189" s="8">
        <f>COUNTIFS(Spotify!$AA:$AA,Charts!$AF$1,Spotify!$U:$U,Charts!T189)</f>
        <v>0</v>
      </c>
      <c r="AH189" s="7" t="s">
        <v>8837</v>
      </c>
      <c r="AI189">
        <f>SUMIFS(Spotify!O:O,Spotify!U:U,Charts!AH189)/COUNTIFS(Spotify!U:U,Charts!AH189)</f>
        <v>-3986</v>
      </c>
      <c r="AJ189" s="18">
        <f>SUMIF(Spotify!U:U,Charts!AH189,Spotify!P:P)/COUNTIF(Spotify!U:U,Charts!AH189)</f>
        <v>105943.5</v>
      </c>
      <c r="AK189" s="18">
        <f>SUMIF(Spotify!U:U,Charts!AH189,Spotify!R:R)/COUNTIF(Spotify!U:U,Charts!AH189)</f>
        <v>7</v>
      </c>
      <c r="AL189" s="18">
        <f>SUMIF(Spotify!U:U,Charts!AH189,Spotify!J:J)/COUNTIF(Spotify!U:U,Charts!AH189)</f>
        <v>241.83333333333334</v>
      </c>
      <c r="AM189" s="18">
        <f>SUMIF(Spotify!U:U,Charts!AH189,Spotify!H:H)/COUNTIF(Spotify!U:U,Charts!AH189)</f>
        <v>758.66666666666663</v>
      </c>
      <c r="AN189" s="28">
        <f>SUMIF(Spotify!U:U,Charts!AH189,Spotify!I:I)/COUNTIF(Spotify!U:U,Charts!AH189)</f>
        <v>496.16666666666669</v>
      </c>
    </row>
    <row r="190" spans="1:40" x14ac:dyDescent="0.25">
      <c r="A190" s="3" t="s">
        <v>3319</v>
      </c>
      <c r="B190" s="1">
        <v>17979343</v>
      </c>
      <c r="C190" s="1">
        <v>2</v>
      </c>
      <c r="D190" s="1"/>
      <c r="E190" s="3" t="s">
        <v>12002</v>
      </c>
      <c r="F190" s="1">
        <v>8549066</v>
      </c>
      <c r="H190" s="7" t="s">
        <v>18019</v>
      </c>
      <c r="I190" s="1">
        <v>820476444</v>
      </c>
      <c r="J190" s="8">
        <v>2</v>
      </c>
      <c r="L190" s="7" t="s">
        <v>18019</v>
      </c>
      <c r="M190" s="1">
        <f t="shared" si="18"/>
        <v>-820476444</v>
      </c>
      <c r="N190">
        <v>2</v>
      </c>
      <c r="O190" s="18">
        <f>SUMIF(Spotify!U:U,Charts!L190,Spotify!Q:Q)/COUNTIF(Spotify!U:U,Charts!L190)</f>
        <v>178140</v>
      </c>
      <c r="P190" t="str">
        <f t="shared" si="19"/>
        <v>02:58</v>
      </c>
      <c r="Q190" s="18">
        <f t="shared" si="21"/>
        <v>641941</v>
      </c>
      <c r="R190" s="8" t="str">
        <f t="shared" si="20"/>
        <v>10:41</v>
      </c>
      <c r="T190" s="7" t="s">
        <v>3319</v>
      </c>
      <c r="U190">
        <f>COUNTIFS(Spotify!$AA:$AA,Charts!$U$1,Spotify!$U:$U,Charts!T190)</f>
        <v>0</v>
      </c>
      <c r="V190">
        <f>COUNTIFS(Spotify!$AA:$AA,Charts!$V$1,Spotify!$U:$U,Charts!T190)</f>
        <v>0</v>
      </c>
      <c r="W190">
        <f>COUNTIFS(Spotify!$AA:$AA,Charts!$W$1,Spotify!$U:$U,Charts!T190)</f>
        <v>0</v>
      </c>
      <c r="X190">
        <f>COUNTIFS(Spotify!$AA:$AA,Charts!$X$1,Spotify!$U:$U,Charts!T190)</f>
        <v>0</v>
      </c>
      <c r="Y190">
        <f>COUNTIFS(Spotify!$AA:$AA,Charts!$Y$1,Spotify!$U:$U,Charts!T190)</f>
        <v>1</v>
      </c>
      <c r="Z190">
        <f>COUNTIFS(Spotify!$AA:$AA,Charts!$Z$1,Spotify!$U:$U,Charts!T190)</f>
        <v>0</v>
      </c>
      <c r="AA190">
        <f>COUNTIFS(Spotify!$AA:$AA,Charts!$AA$1,Spotify!$U:$U,Charts!T190)</f>
        <v>0</v>
      </c>
      <c r="AB190">
        <f>COUNTIFS(Spotify!$AA:$AA,Charts!$AB$1,Spotify!$U:$U,Charts!T190)</f>
        <v>0</v>
      </c>
      <c r="AC190">
        <f>COUNTIFS(Spotify!$AA:$AA,Charts!$AC$1,Spotify!$U:$U,Charts!T190)</f>
        <v>0</v>
      </c>
      <c r="AD190">
        <f>COUNTIFS(Spotify!$AA:$AA,Charts!$AD$1,Spotify!$U:$U,Charts!T190)</f>
        <v>1</v>
      </c>
      <c r="AE190">
        <f>COUNTIFS(Spotify!$AA:$AA,Charts!$AE$1,Spotify!$U:$U,Charts!T190)</f>
        <v>0</v>
      </c>
      <c r="AF190" s="8">
        <f>COUNTIFS(Spotify!$AA:$AA,Charts!$AF$1,Spotify!$U:$U,Charts!T190)</f>
        <v>0</v>
      </c>
      <c r="AH190" s="7" t="s">
        <v>3319</v>
      </c>
      <c r="AI190">
        <f>SUMIFS(Spotify!O:O,Spotify!U:U,Charts!AH190)/COUNTIFS(Spotify!U:U,Charts!AH190)</f>
        <v>-6877.5</v>
      </c>
      <c r="AJ190" s="18">
        <f>SUMIF(Spotify!U:U,Charts!AH190,Spotify!P:P)/COUNTIF(Spotify!U:U,Charts!AH190)</f>
        <v>137515.5</v>
      </c>
      <c r="AK190" s="18">
        <f>SUMIF(Spotify!U:U,Charts!AH190,Spotify!R:R)/COUNTIF(Spotify!U:U,Charts!AH190)</f>
        <v>1.5</v>
      </c>
      <c r="AL190" s="18">
        <f>SUMIF(Spotify!U:U,Charts!AH190,Spotify!J:J)/COUNTIF(Spotify!U:U,Charts!AH190)</f>
        <v>107.5</v>
      </c>
      <c r="AM190" s="18">
        <f>SUMIF(Spotify!U:U,Charts!AH190,Spotify!H:H)/COUNTIF(Spotify!U:U,Charts!AH190)</f>
        <v>718.5</v>
      </c>
      <c r="AN190" s="28">
        <f>SUMIF(Spotify!U:U,Charts!AH190,Spotify!I:I)/COUNTIF(Spotify!U:U,Charts!AH190)</f>
        <v>726.5</v>
      </c>
    </row>
    <row r="191" spans="1:40" x14ac:dyDescent="0.25">
      <c r="A191" s="3" t="s">
        <v>453</v>
      </c>
      <c r="B191" s="1">
        <v>96770086</v>
      </c>
      <c r="C191" s="1">
        <v>2</v>
      </c>
      <c r="D191" s="1"/>
      <c r="E191" s="3" t="s">
        <v>80</v>
      </c>
      <c r="F191" s="1">
        <v>155602615</v>
      </c>
      <c r="H191" s="7" t="s">
        <v>18271</v>
      </c>
      <c r="I191" s="1">
        <v>816872409</v>
      </c>
      <c r="J191" s="8">
        <v>7</v>
      </c>
      <c r="L191" s="7" t="s">
        <v>18271</v>
      </c>
      <c r="M191" s="1">
        <f t="shared" si="18"/>
        <v>-816872409</v>
      </c>
      <c r="N191">
        <v>7</v>
      </c>
      <c r="O191" s="18">
        <f>SUMIF(Spotify!U:U,Charts!L191,Spotify!Q:Q)/COUNTIF(Spotify!U:U,Charts!L191)</f>
        <v>220172.85714285713</v>
      </c>
      <c r="P191" t="str">
        <f t="shared" si="19"/>
        <v>03:40</v>
      </c>
      <c r="Q191" s="18">
        <f t="shared" si="21"/>
        <v>641941</v>
      </c>
      <c r="R191" s="8" t="str">
        <f t="shared" si="20"/>
        <v>10:41</v>
      </c>
      <c r="T191" s="7" t="s">
        <v>453</v>
      </c>
      <c r="U191">
        <f>COUNTIFS(Spotify!$AA:$AA,Charts!$U$1,Spotify!$U:$U,Charts!T191)</f>
        <v>0</v>
      </c>
      <c r="V191">
        <f>COUNTIFS(Spotify!$AA:$AA,Charts!$V$1,Spotify!$U:$U,Charts!T191)</f>
        <v>1</v>
      </c>
      <c r="W191">
        <f>COUNTIFS(Spotify!$AA:$AA,Charts!$W$1,Spotify!$U:$U,Charts!T191)</f>
        <v>0</v>
      </c>
      <c r="X191">
        <f>COUNTIFS(Spotify!$AA:$AA,Charts!$X$1,Spotify!$U:$U,Charts!T191)</f>
        <v>0</v>
      </c>
      <c r="Y191">
        <f>COUNTIFS(Spotify!$AA:$AA,Charts!$Y$1,Spotify!$U:$U,Charts!T191)</f>
        <v>0</v>
      </c>
      <c r="Z191">
        <f>COUNTIFS(Spotify!$AA:$AA,Charts!$Z$1,Spotify!$U:$U,Charts!T191)</f>
        <v>0</v>
      </c>
      <c r="AA191">
        <f>COUNTIFS(Spotify!$AA:$AA,Charts!$AA$1,Spotify!$U:$U,Charts!T191)</f>
        <v>0</v>
      </c>
      <c r="AB191">
        <f>COUNTIFS(Spotify!$AA:$AA,Charts!$AB$1,Spotify!$U:$U,Charts!T191)</f>
        <v>0</v>
      </c>
      <c r="AC191">
        <f>COUNTIFS(Spotify!$AA:$AA,Charts!$AC$1,Spotify!$U:$U,Charts!T191)</f>
        <v>0</v>
      </c>
      <c r="AD191">
        <f>COUNTIFS(Spotify!$AA:$AA,Charts!$AD$1,Spotify!$U:$U,Charts!T191)</f>
        <v>0</v>
      </c>
      <c r="AE191">
        <f>COUNTIFS(Spotify!$AA:$AA,Charts!$AE$1,Spotify!$U:$U,Charts!T191)</f>
        <v>0</v>
      </c>
      <c r="AF191" s="8">
        <f>COUNTIFS(Spotify!$AA:$AA,Charts!$AF$1,Spotify!$U:$U,Charts!T191)</f>
        <v>1</v>
      </c>
      <c r="AH191" s="7" t="s">
        <v>453</v>
      </c>
      <c r="AI191">
        <f>SUMIFS(Spotify!O:O,Spotify!U:U,Charts!AH191)/COUNTIFS(Spotify!U:U,Charts!AH191)</f>
        <v>-7663.5</v>
      </c>
      <c r="AJ191" s="18">
        <f>SUMIF(Spotify!U:U,Charts!AH191,Spotify!P:P)/COUNTIF(Spotify!U:U,Charts!AH191)</f>
        <v>149033.5</v>
      </c>
      <c r="AK191" s="18">
        <f>SUMIF(Spotify!U:U,Charts!AH191,Spotify!R:R)/COUNTIF(Spotify!U:U,Charts!AH191)</f>
        <v>15</v>
      </c>
      <c r="AL191" s="18">
        <f>SUMIF(Spotify!U:U,Charts!AH191,Spotify!J:J)/COUNTIF(Spotify!U:U,Charts!AH191)</f>
        <v>170</v>
      </c>
      <c r="AM191" s="18">
        <f>SUMIF(Spotify!U:U,Charts!AH191,Spotify!H:H)/COUNTIF(Spotify!U:U,Charts!AH191)</f>
        <v>315</v>
      </c>
      <c r="AN191" s="28">
        <f>SUMIF(Spotify!U:U,Charts!AH191,Spotify!I:I)/COUNTIF(Spotify!U:U,Charts!AH191)</f>
        <v>484.5</v>
      </c>
    </row>
    <row r="192" spans="1:40" x14ac:dyDescent="0.25">
      <c r="A192" s="3" t="s">
        <v>17900</v>
      </c>
      <c r="B192" s="1">
        <v>58816510</v>
      </c>
      <c r="C192" s="1">
        <v>2</v>
      </c>
      <c r="D192" s="1"/>
      <c r="E192" s="3" t="s">
        <v>12242</v>
      </c>
      <c r="F192" s="1">
        <v>81590055</v>
      </c>
      <c r="H192" s="7" t="s">
        <v>1632</v>
      </c>
      <c r="I192" s="1">
        <v>807089353</v>
      </c>
      <c r="J192" s="8">
        <v>11</v>
      </c>
      <c r="L192" s="7" t="s">
        <v>1632</v>
      </c>
      <c r="M192" s="1">
        <f t="shared" si="18"/>
        <v>-807089353</v>
      </c>
      <c r="N192">
        <v>11</v>
      </c>
      <c r="O192" s="18">
        <f>SUMIF(Spotify!U:U,Charts!L192,Spotify!Q:Q)/COUNTIF(Spotify!U:U,Charts!L192)</f>
        <v>216181.45454545456</v>
      </c>
      <c r="P192" t="str">
        <f t="shared" si="19"/>
        <v>03:36</v>
      </c>
      <c r="Q192" s="18">
        <f t="shared" si="21"/>
        <v>641941</v>
      </c>
      <c r="R192" s="8" t="str">
        <f t="shared" si="20"/>
        <v>10:41</v>
      </c>
      <c r="T192" s="7" t="s">
        <v>17900</v>
      </c>
      <c r="U192">
        <f>COUNTIFS(Spotify!$AA:$AA,Charts!$U$1,Spotify!$U:$U,Charts!T192)</f>
        <v>2</v>
      </c>
      <c r="V192">
        <f>COUNTIFS(Spotify!$AA:$AA,Charts!$V$1,Spotify!$U:$U,Charts!T192)</f>
        <v>0</v>
      </c>
      <c r="W192">
        <f>COUNTIFS(Spotify!$AA:$AA,Charts!$W$1,Spotify!$U:$U,Charts!T192)</f>
        <v>0</v>
      </c>
      <c r="X192">
        <f>COUNTIFS(Spotify!$AA:$AA,Charts!$X$1,Spotify!$U:$U,Charts!T192)</f>
        <v>0</v>
      </c>
      <c r="Y192">
        <f>COUNTIFS(Spotify!$AA:$AA,Charts!$Y$1,Spotify!$U:$U,Charts!T192)</f>
        <v>0</v>
      </c>
      <c r="Z192">
        <f>COUNTIFS(Spotify!$AA:$AA,Charts!$Z$1,Spotify!$U:$U,Charts!T192)</f>
        <v>0</v>
      </c>
      <c r="AA192">
        <f>COUNTIFS(Spotify!$AA:$AA,Charts!$AA$1,Spotify!$U:$U,Charts!T192)</f>
        <v>0</v>
      </c>
      <c r="AB192">
        <f>COUNTIFS(Spotify!$AA:$AA,Charts!$AB$1,Spotify!$U:$U,Charts!T192)</f>
        <v>0</v>
      </c>
      <c r="AC192">
        <f>COUNTIFS(Spotify!$AA:$AA,Charts!$AC$1,Spotify!$U:$U,Charts!T192)</f>
        <v>0</v>
      </c>
      <c r="AD192">
        <f>COUNTIFS(Spotify!$AA:$AA,Charts!$AD$1,Spotify!$U:$U,Charts!T192)</f>
        <v>0</v>
      </c>
      <c r="AE192">
        <f>COUNTIFS(Spotify!$AA:$AA,Charts!$AE$1,Spotify!$U:$U,Charts!T192)</f>
        <v>0</v>
      </c>
      <c r="AF192" s="8">
        <f>COUNTIFS(Spotify!$AA:$AA,Charts!$AF$1,Spotify!$U:$U,Charts!T192)</f>
        <v>0</v>
      </c>
      <c r="AH192" s="7" t="s">
        <v>17900</v>
      </c>
      <c r="AI192">
        <f>SUMIFS(Spotify!O:O,Spotify!U:U,Charts!AH192)/COUNTIFS(Spotify!U:U,Charts!AH192)</f>
        <v>-3159</v>
      </c>
      <c r="AJ192" s="18">
        <f>SUMIF(Spotify!U:U,Charts!AH192,Spotify!P:P)/COUNTIF(Spotify!U:U,Charts!AH192)</f>
        <v>91553</v>
      </c>
      <c r="AK192" s="18">
        <f>SUMIF(Spotify!U:U,Charts!AH192,Spotify!R:R)/COUNTIF(Spotify!U:U,Charts!AH192)</f>
        <v>8</v>
      </c>
      <c r="AL192" s="18">
        <f>SUMIF(Spotify!U:U,Charts!AH192,Spotify!J:J)/COUNTIF(Spotify!U:U,Charts!AH192)</f>
        <v>226.5</v>
      </c>
      <c r="AM192" s="18">
        <f>SUMIF(Spotify!U:U,Charts!AH192,Spotify!H:H)/COUNTIF(Spotify!U:U,Charts!AH192)</f>
        <v>704</v>
      </c>
      <c r="AN192" s="28">
        <f>SUMIF(Spotify!U:U,Charts!AH192,Spotify!I:I)/COUNTIF(Spotify!U:U,Charts!AH192)</f>
        <v>446</v>
      </c>
    </row>
    <row r="193" spans="1:40" x14ac:dyDescent="0.25">
      <c r="A193" s="3" t="s">
        <v>16579</v>
      </c>
      <c r="B193" s="1">
        <v>45357858</v>
      </c>
      <c r="C193" s="1">
        <v>1</v>
      </c>
      <c r="D193" s="1"/>
      <c r="E193" s="3" t="s">
        <v>7181</v>
      </c>
      <c r="F193" s="1">
        <v>479665166</v>
      </c>
      <c r="H193" s="7" t="s">
        <v>5042</v>
      </c>
      <c r="I193" s="1">
        <v>799873064</v>
      </c>
      <c r="J193" s="8">
        <v>6</v>
      </c>
      <c r="L193" s="7" t="s">
        <v>5042</v>
      </c>
      <c r="M193" s="1">
        <f t="shared" si="18"/>
        <v>-799873064</v>
      </c>
      <c r="N193">
        <v>6</v>
      </c>
      <c r="O193" s="18">
        <f>SUMIF(Spotify!U:U,Charts!L193,Spotify!Q:Q)/COUNTIF(Spotify!U:U,Charts!L193)</f>
        <v>216828</v>
      </c>
      <c r="P193" t="str">
        <f t="shared" si="19"/>
        <v>03:36</v>
      </c>
      <c r="Q193" s="18">
        <f t="shared" si="21"/>
        <v>641941</v>
      </c>
      <c r="R193" s="8" t="str">
        <f t="shared" si="20"/>
        <v>10:41</v>
      </c>
      <c r="T193" s="7" t="s">
        <v>16579</v>
      </c>
      <c r="U193">
        <f>COUNTIFS(Spotify!$AA:$AA,Charts!$U$1,Spotify!$U:$U,Charts!T193)</f>
        <v>0</v>
      </c>
      <c r="V193">
        <f>COUNTIFS(Spotify!$AA:$AA,Charts!$V$1,Spotify!$U:$U,Charts!T193)</f>
        <v>0</v>
      </c>
      <c r="W193">
        <f>COUNTIFS(Spotify!$AA:$AA,Charts!$W$1,Spotify!$U:$U,Charts!T193)</f>
        <v>0</v>
      </c>
      <c r="X193">
        <f>COUNTIFS(Spotify!$AA:$AA,Charts!$X$1,Spotify!$U:$U,Charts!T193)</f>
        <v>0</v>
      </c>
      <c r="Y193">
        <f>COUNTIFS(Spotify!$AA:$AA,Charts!$Y$1,Spotify!$U:$U,Charts!T193)</f>
        <v>0</v>
      </c>
      <c r="Z193">
        <f>COUNTIFS(Spotify!$AA:$AA,Charts!$Z$1,Spotify!$U:$U,Charts!T193)</f>
        <v>0</v>
      </c>
      <c r="AA193">
        <f>COUNTIFS(Spotify!$AA:$AA,Charts!$AA$1,Spotify!$U:$U,Charts!T193)</f>
        <v>0</v>
      </c>
      <c r="AB193">
        <f>COUNTIFS(Spotify!$AA:$AA,Charts!$AB$1,Spotify!$U:$U,Charts!T193)</f>
        <v>0</v>
      </c>
      <c r="AC193">
        <f>COUNTIFS(Spotify!$AA:$AA,Charts!$AC$1,Spotify!$U:$U,Charts!T193)</f>
        <v>1</v>
      </c>
      <c r="AD193">
        <f>COUNTIFS(Spotify!$AA:$AA,Charts!$AD$1,Spotify!$U:$U,Charts!T193)</f>
        <v>0</v>
      </c>
      <c r="AE193">
        <f>COUNTIFS(Spotify!$AA:$AA,Charts!$AE$1,Spotify!$U:$U,Charts!T193)</f>
        <v>0</v>
      </c>
      <c r="AF193" s="8">
        <f>COUNTIFS(Spotify!$AA:$AA,Charts!$AF$1,Spotify!$U:$U,Charts!T193)</f>
        <v>0</v>
      </c>
      <c r="AH193" s="7" t="s">
        <v>16579</v>
      </c>
      <c r="AI193">
        <f>SUMIFS(Spotify!O:O,Spotify!U:U,Charts!AH193)/COUNTIFS(Spotify!U:U,Charts!AH193)</f>
        <v>-4144</v>
      </c>
      <c r="AJ193" s="18">
        <f>SUMIF(Spotify!U:U,Charts!AH193,Spotify!P:P)/COUNTIF(Spotify!U:U,Charts!AH193)</f>
        <v>17999</v>
      </c>
      <c r="AK193" s="18">
        <f>SUMIF(Spotify!U:U,Charts!AH193,Spotify!R:R)/COUNTIF(Spotify!U:U,Charts!AH193)</f>
        <v>8</v>
      </c>
      <c r="AL193" s="18">
        <f>SUMIF(Spotify!U:U,Charts!AH193,Spotify!J:J)/COUNTIF(Spotify!U:U,Charts!AH193)</f>
        <v>539</v>
      </c>
      <c r="AM193" s="18">
        <f>SUMIF(Spotify!U:U,Charts!AH193,Spotify!H:H)/COUNTIF(Spotify!U:U,Charts!AH193)</f>
        <v>651</v>
      </c>
      <c r="AN193" s="28">
        <f>SUMIF(Spotify!U:U,Charts!AH193,Spotify!I:I)/COUNTIF(Spotify!U:U,Charts!AH193)</f>
        <v>726</v>
      </c>
    </row>
    <row r="194" spans="1:40" x14ac:dyDescent="0.25">
      <c r="A194" s="3" t="s">
        <v>17901</v>
      </c>
      <c r="B194" s="1">
        <v>534882229</v>
      </c>
      <c r="C194" s="1">
        <v>2</v>
      </c>
      <c r="D194" s="1"/>
      <c r="E194" s="3" t="s">
        <v>7830</v>
      </c>
      <c r="F194" s="1">
        <v>23164535</v>
      </c>
      <c r="H194" s="7" t="s">
        <v>14669</v>
      </c>
      <c r="I194" s="1">
        <v>793025382</v>
      </c>
      <c r="J194" s="8">
        <v>6</v>
      </c>
      <c r="L194" s="7" t="s">
        <v>14669</v>
      </c>
      <c r="M194" s="1">
        <f t="shared" si="18"/>
        <v>-793025382</v>
      </c>
      <c r="N194">
        <v>6</v>
      </c>
      <c r="O194" s="18">
        <f>SUMIF(Spotify!U:U,Charts!L194,Spotify!Q:Q)/COUNTIF(Spotify!U:U,Charts!L194)</f>
        <v>199900.33333333334</v>
      </c>
      <c r="P194" t="str">
        <f t="shared" si="19"/>
        <v>03:19</v>
      </c>
      <c r="Q194" s="18">
        <f t="shared" si="21"/>
        <v>641941</v>
      </c>
      <c r="R194" s="8" t="str">
        <f t="shared" si="20"/>
        <v>10:41</v>
      </c>
      <c r="T194" s="7" t="s">
        <v>17901</v>
      </c>
      <c r="U194">
        <f>COUNTIFS(Spotify!$AA:$AA,Charts!$U$1,Spotify!$U:$U,Charts!T194)</f>
        <v>0</v>
      </c>
      <c r="V194">
        <f>COUNTIFS(Spotify!$AA:$AA,Charts!$V$1,Spotify!$U:$U,Charts!T194)</f>
        <v>0</v>
      </c>
      <c r="W194">
        <f>COUNTIFS(Spotify!$AA:$AA,Charts!$W$1,Spotify!$U:$U,Charts!T194)</f>
        <v>0</v>
      </c>
      <c r="X194">
        <f>COUNTIFS(Spotify!$AA:$AA,Charts!$X$1,Spotify!$U:$U,Charts!T194)</f>
        <v>0</v>
      </c>
      <c r="Y194">
        <f>COUNTIFS(Spotify!$AA:$AA,Charts!$Y$1,Spotify!$U:$U,Charts!T194)</f>
        <v>0</v>
      </c>
      <c r="Z194">
        <f>COUNTIFS(Spotify!$AA:$AA,Charts!$Z$1,Spotify!$U:$U,Charts!T194)</f>
        <v>0</v>
      </c>
      <c r="AA194">
        <f>COUNTIFS(Spotify!$AA:$AA,Charts!$AA$1,Spotify!$U:$U,Charts!T194)</f>
        <v>0</v>
      </c>
      <c r="AB194">
        <f>COUNTIFS(Spotify!$AA:$AA,Charts!$AB$1,Spotify!$U:$U,Charts!T194)</f>
        <v>0</v>
      </c>
      <c r="AC194">
        <f>COUNTIFS(Spotify!$AA:$AA,Charts!$AC$1,Spotify!$U:$U,Charts!T194)</f>
        <v>0</v>
      </c>
      <c r="AD194">
        <f>COUNTIFS(Spotify!$AA:$AA,Charts!$AD$1,Spotify!$U:$U,Charts!T194)</f>
        <v>0</v>
      </c>
      <c r="AE194">
        <f>COUNTIFS(Spotify!$AA:$AA,Charts!$AE$1,Spotify!$U:$U,Charts!T194)</f>
        <v>2</v>
      </c>
      <c r="AF194" s="8">
        <f>COUNTIFS(Spotify!$AA:$AA,Charts!$AF$1,Spotify!$U:$U,Charts!T194)</f>
        <v>0</v>
      </c>
      <c r="AH194" s="7" t="s">
        <v>17901</v>
      </c>
      <c r="AI194">
        <f>SUMIFS(Spotify!O:O,Spotify!U:U,Charts!AH194)/COUNTIFS(Spotify!U:U,Charts!AH194)</f>
        <v>-5719.5</v>
      </c>
      <c r="AJ194" s="18">
        <f>SUMIF(Spotify!U:U,Charts!AH194,Spotify!P:P)/COUNTIF(Spotify!U:U,Charts!AH194)</f>
        <v>125096</v>
      </c>
      <c r="AK194" s="18">
        <f>SUMIF(Spotify!U:U,Charts!AH194,Spotify!R:R)/COUNTIF(Spotify!U:U,Charts!AH194)</f>
        <v>16.5</v>
      </c>
      <c r="AL194" s="18">
        <f>SUMIF(Spotify!U:U,Charts!AH194,Spotify!J:J)/COUNTIF(Spotify!U:U,Charts!AH194)</f>
        <v>383</v>
      </c>
      <c r="AM194" s="18">
        <f>SUMIF(Spotify!U:U,Charts!AH194,Spotify!H:H)/COUNTIF(Spotify!U:U,Charts!AH194)</f>
        <v>776</v>
      </c>
      <c r="AN194" s="28">
        <f>SUMIF(Spotify!U:U,Charts!AH194,Spotify!I:I)/COUNTIF(Spotify!U:U,Charts!AH194)</f>
        <v>893</v>
      </c>
    </row>
    <row r="195" spans="1:40" x14ac:dyDescent="0.25">
      <c r="A195" s="3" t="s">
        <v>208</v>
      </c>
      <c r="B195" s="1">
        <v>49318214</v>
      </c>
      <c r="C195" s="1">
        <v>2</v>
      </c>
      <c r="D195" s="1"/>
      <c r="E195" s="3" t="s">
        <v>4088</v>
      </c>
      <c r="F195" s="1">
        <v>284236722</v>
      </c>
      <c r="H195" s="7" t="s">
        <v>4824</v>
      </c>
      <c r="I195" s="1">
        <v>791195615</v>
      </c>
      <c r="J195" s="8">
        <v>6</v>
      </c>
      <c r="L195" s="7" t="s">
        <v>4824</v>
      </c>
      <c r="M195" s="1">
        <f t="shared" ref="M195:M258" si="22">-I195</f>
        <v>-791195615</v>
      </c>
      <c r="N195">
        <v>6</v>
      </c>
      <c r="O195" s="18">
        <f>SUMIF(Spotify!U:U,Charts!L195,Spotify!Q:Q)/COUNTIF(Spotify!U:U,Charts!L195)</f>
        <v>131490</v>
      </c>
      <c r="P195" t="str">
        <f t="shared" ref="P195:P258" si="23">CONCATENATE(TEXT(INT(O195/(60*1000)),"00"),":",TEXT(MOD(INT(O195/1000),60),"00"))</f>
        <v>02:11</v>
      </c>
      <c r="Q195" s="18">
        <f t="shared" si="21"/>
        <v>641941</v>
      </c>
      <c r="R195" s="8" t="str">
        <f t="shared" ref="R195:R258" si="24">CONCATENATE(TEXT(INT(Q195/(60*1000)),"00"),":",TEXT(MOD(INT(Q195/1000),60),"00"))</f>
        <v>10:41</v>
      </c>
      <c r="T195" s="7" t="s">
        <v>208</v>
      </c>
      <c r="U195">
        <f>COUNTIFS(Spotify!$AA:$AA,Charts!$U$1,Spotify!$U:$U,Charts!T195)</f>
        <v>0</v>
      </c>
      <c r="V195">
        <f>COUNTIFS(Spotify!$AA:$AA,Charts!$V$1,Spotify!$U:$U,Charts!T195)</f>
        <v>1</v>
      </c>
      <c r="W195">
        <f>COUNTIFS(Spotify!$AA:$AA,Charts!$W$1,Spotify!$U:$U,Charts!T195)</f>
        <v>0</v>
      </c>
      <c r="X195">
        <f>COUNTIFS(Spotify!$AA:$AA,Charts!$X$1,Spotify!$U:$U,Charts!T195)</f>
        <v>0</v>
      </c>
      <c r="Y195">
        <f>COUNTIFS(Spotify!$AA:$AA,Charts!$Y$1,Spotify!$U:$U,Charts!T195)</f>
        <v>0</v>
      </c>
      <c r="Z195">
        <f>COUNTIFS(Spotify!$AA:$AA,Charts!$Z$1,Spotify!$U:$U,Charts!T195)</f>
        <v>0</v>
      </c>
      <c r="AA195">
        <f>COUNTIFS(Spotify!$AA:$AA,Charts!$AA$1,Spotify!$U:$U,Charts!T195)</f>
        <v>0</v>
      </c>
      <c r="AB195">
        <f>COUNTIFS(Spotify!$AA:$AA,Charts!$AB$1,Spotify!$U:$U,Charts!T195)</f>
        <v>0</v>
      </c>
      <c r="AC195">
        <f>COUNTIFS(Spotify!$AA:$AA,Charts!$AC$1,Spotify!$U:$U,Charts!T195)</f>
        <v>0</v>
      </c>
      <c r="AD195">
        <f>COUNTIFS(Spotify!$AA:$AA,Charts!$AD$1,Spotify!$U:$U,Charts!T195)</f>
        <v>0</v>
      </c>
      <c r="AE195">
        <f>COUNTIFS(Spotify!$AA:$AA,Charts!$AE$1,Spotify!$U:$U,Charts!T195)</f>
        <v>1</v>
      </c>
      <c r="AF195" s="8">
        <f>COUNTIFS(Spotify!$AA:$AA,Charts!$AF$1,Spotify!$U:$U,Charts!T195)</f>
        <v>0</v>
      </c>
      <c r="AH195" s="7" t="s">
        <v>208</v>
      </c>
      <c r="AI195">
        <f>SUMIFS(Spotify!O:O,Spotify!U:U,Charts!AH195)/COUNTIFS(Spotify!U:U,Charts!AH195)</f>
        <v>-8260.5</v>
      </c>
      <c r="AJ195" s="18">
        <f>SUMIF(Spotify!U:U,Charts!AH195,Spotify!P:P)/COUNTIF(Spotify!U:U,Charts!AH195)</f>
        <v>141320.5</v>
      </c>
      <c r="AK195" s="18">
        <f>SUMIF(Spotify!U:U,Charts!AH195,Spotify!R:R)/COUNTIF(Spotify!U:U,Charts!AH195)</f>
        <v>6.5</v>
      </c>
      <c r="AL195" s="18">
        <f>SUMIF(Spotify!U:U,Charts!AH195,Spotify!J:J)/COUNTIF(Spotify!U:U,Charts!AH195)</f>
        <v>317.5</v>
      </c>
      <c r="AM195" s="18">
        <f>SUMIF(Spotify!U:U,Charts!AH195,Spotify!H:H)/COUNTIF(Spotify!U:U,Charts!AH195)</f>
        <v>468.5</v>
      </c>
      <c r="AN195" s="28">
        <f>SUMIF(Spotify!U:U,Charts!AH195,Spotify!I:I)/COUNTIF(Spotify!U:U,Charts!AH195)</f>
        <v>204</v>
      </c>
    </row>
    <row r="196" spans="1:40" x14ac:dyDescent="0.25">
      <c r="A196" s="3" t="s">
        <v>5553</v>
      </c>
      <c r="B196" s="1">
        <v>3874908987</v>
      </c>
      <c r="C196" s="1">
        <v>22</v>
      </c>
      <c r="D196" s="1"/>
      <c r="E196" s="3" t="s">
        <v>13135</v>
      </c>
      <c r="F196" s="1">
        <v>1404221489</v>
      </c>
      <c r="H196" s="7" t="s">
        <v>18081</v>
      </c>
      <c r="I196" s="1">
        <v>785022498</v>
      </c>
      <c r="J196" s="8">
        <v>2</v>
      </c>
      <c r="L196" s="7" t="s">
        <v>18081</v>
      </c>
      <c r="M196" s="1">
        <f t="shared" si="22"/>
        <v>-785022498</v>
      </c>
      <c r="N196">
        <v>2</v>
      </c>
      <c r="O196" s="18">
        <f>SUMIF(Spotify!U:U,Charts!L196,Spotify!Q:Q)/COUNTIF(Spotify!U:U,Charts!L196)</f>
        <v>258387.5</v>
      </c>
      <c r="P196" t="str">
        <f t="shared" si="23"/>
        <v>04:18</v>
      </c>
      <c r="Q196" s="18">
        <f t="shared" ref="Q196:Q259" si="25">MAX($O$2:$O$1264)</f>
        <v>641941</v>
      </c>
      <c r="R196" s="8" t="str">
        <f t="shared" si="24"/>
        <v>10:41</v>
      </c>
      <c r="T196" s="7" t="s">
        <v>5553</v>
      </c>
      <c r="U196">
        <f>COUNTIFS(Spotify!$AA:$AA,Charts!$U$1,Spotify!$U:$U,Charts!T196)</f>
        <v>2</v>
      </c>
      <c r="V196">
        <f>COUNTIFS(Spotify!$AA:$AA,Charts!$V$1,Spotify!$U:$U,Charts!T196)</f>
        <v>3</v>
      </c>
      <c r="W196">
        <f>COUNTIFS(Spotify!$AA:$AA,Charts!$W$1,Spotify!$U:$U,Charts!T196)</f>
        <v>0</v>
      </c>
      <c r="X196">
        <f>COUNTIFS(Spotify!$AA:$AA,Charts!$X$1,Spotify!$U:$U,Charts!T196)</f>
        <v>0</v>
      </c>
      <c r="Y196">
        <f>COUNTIFS(Spotify!$AA:$AA,Charts!$Y$1,Spotify!$U:$U,Charts!T196)</f>
        <v>3</v>
      </c>
      <c r="Z196">
        <f>COUNTIFS(Spotify!$AA:$AA,Charts!$Z$1,Spotify!$U:$U,Charts!T196)</f>
        <v>0</v>
      </c>
      <c r="AA196">
        <f>COUNTIFS(Spotify!$AA:$AA,Charts!$AA$1,Spotify!$U:$U,Charts!T196)</f>
        <v>1</v>
      </c>
      <c r="AB196">
        <f>COUNTIFS(Spotify!$AA:$AA,Charts!$AB$1,Spotify!$U:$U,Charts!T196)</f>
        <v>1</v>
      </c>
      <c r="AC196">
        <f>COUNTIFS(Spotify!$AA:$AA,Charts!$AC$1,Spotify!$U:$U,Charts!T196)</f>
        <v>0</v>
      </c>
      <c r="AD196">
        <f>COUNTIFS(Spotify!$AA:$AA,Charts!$AD$1,Spotify!$U:$U,Charts!T196)</f>
        <v>7</v>
      </c>
      <c r="AE196">
        <f>COUNTIFS(Spotify!$AA:$AA,Charts!$AE$1,Spotify!$U:$U,Charts!T196)</f>
        <v>0</v>
      </c>
      <c r="AF196" s="8">
        <f>COUNTIFS(Spotify!$AA:$AA,Charts!$AF$1,Spotify!$U:$U,Charts!T196)</f>
        <v>5</v>
      </c>
      <c r="AH196" s="7" t="s">
        <v>5553</v>
      </c>
      <c r="AI196">
        <f>SUMIFS(Spotify!O:O,Spotify!U:U,Charts!AH196)/COUNTIFS(Spotify!U:U,Charts!AH196)</f>
        <v>-3972.590909090909</v>
      </c>
      <c r="AJ196" s="18">
        <f>SUMIF(Spotify!U:U,Charts!AH196,Spotify!P:P)/COUNTIF(Spotify!U:U,Charts!AH196)</f>
        <v>103474.31818181818</v>
      </c>
      <c r="AK196" s="18">
        <f>SUMIF(Spotify!U:U,Charts!AH196,Spotify!R:R)/COUNTIF(Spotify!U:U,Charts!AH196)</f>
        <v>19.045454545454547</v>
      </c>
      <c r="AL196" s="18">
        <f>SUMIF(Spotify!U:U,Charts!AH196,Spotify!J:J)/COUNTIF(Spotify!U:U,Charts!AH196)</f>
        <v>398.63636363636363</v>
      </c>
      <c r="AM196" s="18">
        <f>SUMIF(Spotify!U:U,Charts!AH196,Spotify!H:H)/COUNTIF(Spotify!U:U,Charts!AH196)</f>
        <v>689</v>
      </c>
      <c r="AN196" s="28">
        <f>SUMIF(Spotify!U:U,Charts!AH196,Spotify!I:I)/COUNTIF(Spotify!U:U,Charts!AH196)</f>
        <v>695.77272727272725</v>
      </c>
    </row>
    <row r="197" spans="1:40" x14ac:dyDescent="0.25">
      <c r="A197" s="3" t="s">
        <v>504</v>
      </c>
      <c r="B197" s="1">
        <v>3579021931</v>
      </c>
      <c r="C197" s="1">
        <v>30</v>
      </c>
      <c r="D197" s="1"/>
      <c r="E197" s="3" t="s">
        <v>3465</v>
      </c>
      <c r="F197" s="1">
        <v>237539689</v>
      </c>
      <c r="H197" s="7" t="s">
        <v>3899</v>
      </c>
      <c r="I197" s="1">
        <v>784254446</v>
      </c>
      <c r="J197" s="8">
        <v>2</v>
      </c>
      <c r="L197" s="7" t="s">
        <v>3899</v>
      </c>
      <c r="M197" s="1">
        <f t="shared" si="22"/>
        <v>-784254446</v>
      </c>
      <c r="N197">
        <v>2</v>
      </c>
      <c r="O197" s="18">
        <f>SUMIF(Spotify!U:U,Charts!L197,Spotify!Q:Q)/COUNTIF(Spotify!U:U,Charts!L197)</f>
        <v>164219</v>
      </c>
      <c r="P197" t="str">
        <f t="shared" si="23"/>
        <v>02:44</v>
      </c>
      <c r="Q197" s="18">
        <f t="shared" si="25"/>
        <v>641941</v>
      </c>
      <c r="R197" s="8" t="str">
        <f t="shared" si="24"/>
        <v>10:41</v>
      </c>
      <c r="T197" s="7" t="s">
        <v>504</v>
      </c>
      <c r="U197">
        <f>COUNTIFS(Spotify!$AA:$AA,Charts!$U$1,Spotify!$U:$U,Charts!T197)</f>
        <v>5</v>
      </c>
      <c r="V197">
        <f>COUNTIFS(Spotify!$AA:$AA,Charts!$V$1,Spotify!$U:$U,Charts!T197)</f>
        <v>1</v>
      </c>
      <c r="W197">
        <f>COUNTIFS(Spotify!$AA:$AA,Charts!$W$1,Spotify!$U:$U,Charts!T197)</f>
        <v>3</v>
      </c>
      <c r="X197">
        <f>COUNTIFS(Spotify!$AA:$AA,Charts!$X$1,Spotify!$U:$U,Charts!T197)</f>
        <v>2</v>
      </c>
      <c r="Y197">
        <f>COUNTIFS(Spotify!$AA:$AA,Charts!$Y$1,Spotify!$U:$U,Charts!T197)</f>
        <v>2</v>
      </c>
      <c r="Z197">
        <f>COUNTIFS(Spotify!$AA:$AA,Charts!$Z$1,Spotify!$U:$U,Charts!T197)</f>
        <v>2</v>
      </c>
      <c r="AA197">
        <f>COUNTIFS(Spotify!$AA:$AA,Charts!$AA$1,Spotify!$U:$U,Charts!T197)</f>
        <v>1</v>
      </c>
      <c r="AB197">
        <f>COUNTIFS(Spotify!$AA:$AA,Charts!$AB$1,Spotify!$U:$U,Charts!T197)</f>
        <v>4</v>
      </c>
      <c r="AC197">
        <f>COUNTIFS(Spotify!$AA:$AA,Charts!$AC$1,Spotify!$U:$U,Charts!T197)</f>
        <v>4</v>
      </c>
      <c r="AD197">
        <f>COUNTIFS(Spotify!$AA:$AA,Charts!$AD$1,Spotify!$U:$U,Charts!T197)</f>
        <v>1</v>
      </c>
      <c r="AE197">
        <f>COUNTIFS(Spotify!$AA:$AA,Charts!$AE$1,Spotify!$U:$U,Charts!T197)</f>
        <v>2</v>
      </c>
      <c r="AF197" s="8">
        <f>COUNTIFS(Spotify!$AA:$AA,Charts!$AF$1,Spotify!$U:$U,Charts!T197)</f>
        <v>3</v>
      </c>
      <c r="AH197" s="7" t="s">
        <v>504</v>
      </c>
      <c r="AI197">
        <f>SUMIFS(Spotify!O:O,Spotify!U:U,Charts!AH197)/COUNTIFS(Spotify!U:U,Charts!AH197)</f>
        <v>-5551.1</v>
      </c>
      <c r="AJ197" s="18">
        <f>SUMIF(Spotify!U:U,Charts!AH197,Spotify!P:P)/COUNTIF(Spotify!U:U,Charts!AH197)</f>
        <v>102149.33333333333</v>
      </c>
      <c r="AK197" s="18">
        <f>SUMIF(Spotify!U:U,Charts!AH197,Spotify!R:R)/COUNTIF(Spotify!U:U,Charts!AH197)</f>
        <v>13.7</v>
      </c>
      <c r="AL197" s="18">
        <f>SUMIF(Spotify!U:U,Charts!AH197,Spotify!J:J)/COUNTIF(Spotify!U:U,Charts!AH197)</f>
        <v>400.66666666666669</v>
      </c>
      <c r="AM197" s="18">
        <f>SUMIF(Spotify!U:U,Charts!AH197,Spotify!H:H)/COUNTIF(Spotify!U:U,Charts!AH197)</f>
        <v>555.0333333333333</v>
      </c>
      <c r="AN197" s="28">
        <f>SUMIF(Spotify!U:U,Charts!AH197,Spotify!I:I)/COUNTIF(Spotify!U:U,Charts!AH197)</f>
        <v>556.29999999999995</v>
      </c>
    </row>
    <row r="198" spans="1:40" x14ac:dyDescent="0.25">
      <c r="A198" s="3" t="s">
        <v>1650</v>
      </c>
      <c r="B198" s="1">
        <v>1225609023</v>
      </c>
      <c r="C198" s="1">
        <v>16</v>
      </c>
      <c r="D198" s="1"/>
      <c r="E198" s="3" t="s">
        <v>14319</v>
      </c>
      <c r="F198" s="1">
        <v>231603951</v>
      </c>
      <c r="H198" s="7" t="s">
        <v>18276</v>
      </c>
      <c r="I198" s="1">
        <v>782616518</v>
      </c>
      <c r="J198" s="8">
        <v>17</v>
      </c>
      <c r="L198" s="7" t="s">
        <v>18276</v>
      </c>
      <c r="M198" s="1">
        <f t="shared" si="22"/>
        <v>-782616518</v>
      </c>
      <c r="N198">
        <v>17</v>
      </c>
      <c r="O198" s="18">
        <f>SUMIF(Spotify!U:U,Charts!L198,Spotify!Q:Q)/COUNTIF(Spotify!U:U,Charts!L198)</f>
        <v>210363.76470588235</v>
      </c>
      <c r="P198" t="str">
        <f t="shared" si="23"/>
        <v>03:30</v>
      </c>
      <c r="Q198" s="18">
        <f t="shared" si="25"/>
        <v>641941</v>
      </c>
      <c r="R198" s="8" t="str">
        <f t="shared" si="24"/>
        <v>10:41</v>
      </c>
      <c r="T198" s="7" t="s">
        <v>1650</v>
      </c>
      <c r="U198">
        <f>COUNTIFS(Spotify!$AA:$AA,Charts!$U$1,Spotify!$U:$U,Charts!T198)</f>
        <v>3</v>
      </c>
      <c r="V198">
        <f>COUNTIFS(Spotify!$AA:$AA,Charts!$V$1,Spotify!$U:$U,Charts!T198)</f>
        <v>2</v>
      </c>
      <c r="W198">
        <f>COUNTIFS(Spotify!$AA:$AA,Charts!$W$1,Spotify!$U:$U,Charts!T198)</f>
        <v>0</v>
      </c>
      <c r="X198">
        <f>COUNTIFS(Spotify!$AA:$AA,Charts!$X$1,Spotify!$U:$U,Charts!T198)</f>
        <v>0</v>
      </c>
      <c r="Y198">
        <f>COUNTIFS(Spotify!$AA:$AA,Charts!$Y$1,Spotify!$U:$U,Charts!T198)</f>
        <v>5</v>
      </c>
      <c r="Z198">
        <f>COUNTIFS(Spotify!$AA:$AA,Charts!$Z$1,Spotify!$U:$U,Charts!T198)</f>
        <v>0</v>
      </c>
      <c r="AA198">
        <f>COUNTIFS(Spotify!$AA:$AA,Charts!$AA$1,Spotify!$U:$U,Charts!T198)</f>
        <v>2</v>
      </c>
      <c r="AB198">
        <f>COUNTIFS(Spotify!$AA:$AA,Charts!$AB$1,Spotify!$U:$U,Charts!T198)</f>
        <v>0</v>
      </c>
      <c r="AC198">
        <f>COUNTIFS(Spotify!$AA:$AA,Charts!$AC$1,Spotify!$U:$U,Charts!T198)</f>
        <v>0</v>
      </c>
      <c r="AD198">
        <f>COUNTIFS(Spotify!$AA:$AA,Charts!$AD$1,Spotify!$U:$U,Charts!T198)</f>
        <v>4</v>
      </c>
      <c r="AE198">
        <f>COUNTIFS(Spotify!$AA:$AA,Charts!$AE$1,Spotify!$U:$U,Charts!T198)</f>
        <v>0</v>
      </c>
      <c r="AF198" s="8">
        <f>COUNTIFS(Spotify!$AA:$AA,Charts!$AF$1,Spotify!$U:$U,Charts!T198)</f>
        <v>0</v>
      </c>
      <c r="AH198" s="7" t="s">
        <v>1650</v>
      </c>
      <c r="AI198">
        <f>SUMIFS(Spotify!O:O,Spotify!U:U,Charts!AH198)/COUNTIFS(Spotify!U:U,Charts!AH198)</f>
        <v>-3708.4375</v>
      </c>
      <c r="AJ198" s="18">
        <f>SUMIF(Spotify!U:U,Charts!AH198,Spotify!P:P)/COUNTIF(Spotify!U:U,Charts!AH198)</f>
        <v>137749.8125</v>
      </c>
      <c r="AK198" s="18">
        <f>SUMIF(Spotify!U:U,Charts!AH198,Spotify!R:R)/COUNTIF(Spotify!U:U,Charts!AH198)</f>
        <v>14.3125</v>
      </c>
      <c r="AL198" s="18">
        <f>SUMIF(Spotify!U:U,Charts!AH198,Spotify!J:J)/COUNTIF(Spotify!U:U,Charts!AH198)</f>
        <v>402.5</v>
      </c>
      <c r="AM198" s="18">
        <f>SUMIF(Spotify!U:U,Charts!AH198,Spotify!H:H)/COUNTIF(Spotify!U:U,Charts!AH198)</f>
        <v>708.4375</v>
      </c>
      <c r="AN198" s="28">
        <f>SUMIF(Spotify!U:U,Charts!AH198,Spotify!I:I)/COUNTIF(Spotify!U:U,Charts!AH198)</f>
        <v>601</v>
      </c>
    </row>
    <row r="199" spans="1:40" x14ac:dyDescent="0.25">
      <c r="A199" s="3" t="s">
        <v>5497</v>
      </c>
      <c r="B199" s="1">
        <v>304576621</v>
      </c>
      <c r="C199" s="1">
        <v>24</v>
      </c>
      <c r="D199" s="1"/>
      <c r="E199" s="3" t="s">
        <v>8000</v>
      </c>
      <c r="F199" s="1">
        <v>42108434</v>
      </c>
      <c r="H199" s="7" t="s">
        <v>1441</v>
      </c>
      <c r="I199" s="1">
        <v>781346445</v>
      </c>
      <c r="J199" s="8">
        <v>10</v>
      </c>
      <c r="L199" s="7" t="s">
        <v>1441</v>
      </c>
      <c r="M199" s="1">
        <f t="shared" si="22"/>
        <v>-781346445</v>
      </c>
      <c r="N199">
        <v>10</v>
      </c>
      <c r="O199" s="18">
        <f>SUMIF(Spotify!U:U,Charts!L199,Spotify!Q:Q)/COUNTIF(Spotify!U:U,Charts!L199)</f>
        <v>184097.3</v>
      </c>
      <c r="P199" t="str">
        <f t="shared" si="23"/>
        <v>03:04</v>
      </c>
      <c r="Q199" s="18">
        <f t="shared" si="25"/>
        <v>641941</v>
      </c>
      <c r="R199" s="8" t="str">
        <f t="shared" si="24"/>
        <v>10:41</v>
      </c>
      <c r="T199" s="7" t="s">
        <v>5497</v>
      </c>
      <c r="U199">
        <f>COUNTIFS(Spotify!$AA:$AA,Charts!$U$1,Spotify!$U:$U,Charts!T199)</f>
        <v>1</v>
      </c>
      <c r="V199">
        <f>COUNTIFS(Spotify!$AA:$AA,Charts!$V$1,Spotify!$U:$U,Charts!T199)</f>
        <v>4</v>
      </c>
      <c r="W199">
        <f>COUNTIFS(Spotify!$AA:$AA,Charts!$W$1,Spotify!$U:$U,Charts!T199)</f>
        <v>1</v>
      </c>
      <c r="X199">
        <f>COUNTIFS(Spotify!$AA:$AA,Charts!$X$1,Spotify!$U:$U,Charts!T199)</f>
        <v>0</v>
      </c>
      <c r="Y199">
        <f>COUNTIFS(Spotify!$AA:$AA,Charts!$Y$1,Spotify!$U:$U,Charts!T199)</f>
        <v>1</v>
      </c>
      <c r="Z199">
        <f>COUNTIFS(Spotify!$AA:$AA,Charts!$Z$1,Spotify!$U:$U,Charts!T199)</f>
        <v>2</v>
      </c>
      <c r="AA199">
        <f>COUNTIFS(Spotify!$AA:$AA,Charts!$AA$1,Spotify!$U:$U,Charts!T199)</f>
        <v>2</v>
      </c>
      <c r="AB199">
        <f>COUNTIFS(Spotify!$AA:$AA,Charts!$AB$1,Spotify!$U:$U,Charts!T199)</f>
        <v>4</v>
      </c>
      <c r="AC199">
        <f>COUNTIFS(Spotify!$AA:$AA,Charts!$AC$1,Spotify!$U:$U,Charts!T199)</f>
        <v>1</v>
      </c>
      <c r="AD199">
        <f>COUNTIFS(Spotify!$AA:$AA,Charts!$AD$1,Spotify!$U:$U,Charts!T199)</f>
        <v>1</v>
      </c>
      <c r="AE199">
        <f>COUNTIFS(Spotify!$AA:$AA,Charts!$AE$1,Spotify!$U:$U,Charts!T199)</f>
        <v>4</v>
      </c>
      <c r="AF199" s="8">
        <f>COUNTIFS(Spotify!$AA:$AA,Charts!$AF$1,Spotify!$U:$U,Charts!T199)</f>
        <v>3</v>
      </c>
      <c r="AH199" s="7" t="s">
        <v>5497</v>
      </c>
      <c r="AI199">
        <f>SUMIFS(Spotify!O:O,Spotify!U:U,Charts!AH199)/COUNTIFS(Spotify!U:U,Charts!AH199)</f>
        <v>-5378.75</v>
      </c>
      <c r="AJ199" s="18">
        <f>SUMIF(Spotify!U:U,Charts!AH199,Spotify!P:P)/COUNTIF(Spotify!U:U,Charts!AH199)</f>
        <v>107563.04166666667</v>
      </c>
      <c r="AK199" s="18">
        <f>SUMIF(Spotify!U:U,Charts!AH199,Spotify!R:R)/COUNTIF(Spotify!U:U,Charts!AH199)</f>
        <v>2.125</v>
      </c>
      <c r="AL199" s="18">
        <f>SUMIF(Spotify!U:U,Charts!AH199,Spotify!J:J)/COUNTIF(Spotify!U:U,Charts!AH199)</f>
        <v>349.79166666666669</v>
      </c>
      <c r="AM199" s="18">
        <f>SUMIF(Spotify!U:U,Charts!AH199,Spotify!H:H)/COUNTIF(Spotify!U:U,Charts!AH199)</f>
        <v>626.54166666666663</v>
      </c>
      <c r="AN199" s="28">
        <f>SUMIF(Spotify!U:U,Charts!AH199,Spotify!I:I)/COUNTIF(Spotify!U:U,Charts!AH199)</f>
        <v>621.83333333333337</v>
      </c>
    </row>
    <row r="200" spans="1:40" x14ac:dyDescent="0.25">
      <c r="A200" s="3" t="s">
        <v>17902</v>
      </c>
      <c r="B200" s="1">
        <v>4169823</v>
      </c>
      <c r="C200" s="1">
        <v>1</v>
      </c>
      <c r="D200" s="1"/>
      <c r="E200" s="3" t="s">
        <v>282</v>
      </c>
      <c r="F200" s="1">
        <v>48105649090</v>
      </c>
      <c r="H200" s="7" t="s">
        <v>754</v>
      </c>
      <c r="I200" s="1">
        <v>778977393</v>
      </c>
      <c r="J200" s="8">
        <v>4</v>
      </c>
      <c r="L200" s="7" t="s">
        <v>754</v>
      </c>
      <c r="M200" s="1">
        <f t="shared" si="22"/>
        <v>-778977393</v>
      </c>
      <c r="N200">
        <v>4</v>
      </c>
      <c r="O200" s="18">
        <f>SUMIF(Spotify!U:U,Charts!L200,Spotify!Q:Q)/COUNTIF(Spotify!U:U,Charts!L200)</f>
        <v>132780</v>
      </c>
      <c r="P200" t="str">
        <f t="shared" si="23"/>
        <v>02:12</v>
      </c>
      <c r="Q200" s="18">
        <f t="shared" si="25"/>
        <v>641941</v>
      </c>
      <c r="R200" s="8" t="str">
        <f t="shared" si="24"/>
        <v>10:41</v>
      </c>
      <c r="T200" s="7" t="s">
        <v>17902</v>
      </c>
      <c r="U200">
        <f>COUNTIFS(Spotify!$AA:$AA,Charts!$U$1,Spotify!$U:$U,Charts!T200)</f>
        <v>0</v>
      </c>
      <c r="V200">
        <f>COUNTIFS(Spotify!$AA:$AA,Charts!$V$1,Spotify!$U:$U,Charts!T200)</f>
        <v>0</v>
      </c>
      <c r="W200">
        <f>COUNTIFS(Spotify!$AA:$AA,Charts!$W$1,Spotify!$U:$U,Charts!T200)</f>
        <v>0</v>
      </c>
      <c r="X200">
        <f>COUNTIFS(Spotify!$AA:$AA,Charts!$X$1,Spotify!$U:$U,Charts!T200)</f>
        <v>0</v>
      </c>
      <c r="Y200">
        <f>COUNTIFS(Spotify!$AA:$AA,Charts!$Y$1,Spotify!$U:$U,Charts!T200)</f>
        <v>0</v>
      </c>
      <c r="Z200">
        <f>COUNTIFS(Spotify!$AA:$AA,Charts!$Z$1,Spotify!$U:$U,Charts!T200)</f>
        <v>0</v>
      </c>
      <c r="AA200">
        <f>COUNTIFS(Spotify!$AA:$AA,Charts!$AA$1,Spotify!$U:$U,Charts!T200)</f>
        <v>0</v>
      </c>
      <c r="AB200">
        <f>COUNTIFS(Spotify!$AA:$AA,Charts!$AB$1,Spotify!$U:$U,Charts!T200)</f>
        <v>0</v>
      </c>
      <c r="AC200">
        <f>COUNTIFS(Spotify!$AA:$AA,Charts!$AC$1,Spotify!$U:$U,Charts!T200)</f>
        <v>0</v>
      </c>
      <c r="AD200">
        <f>COUNTIFS(Spotify!$AA:$AA,Charts!$AD$1,Spotify!$U:$U,Charts!T200)</f>
        <v>0</v>
      </c>
      <c r="AE200">
        <f>COUNTIFS(Spotify!$AA:$AA,Charts!$AE$1,Spotify!$U:$U,Charts!T200)</f>
        <v>0</v>
      </c>
      <c r="AF200" s="8">
        <f>COUNTIFS(Spotify!$AA:$AA,Charts!$AF$1,Spotify!$U:$U,Charts!T200)</f>
        <v>1</v>
      </c>
      <c r="AH200" s="7" t="s">
        <v>17902</v>
      </c>
      <c r="AI200">
        <f>SUMIFS(Spotify!O:O,Spotify!U:U,Charts!AH200)/COUNTIFS(Spotify!U:U,Charts!AH200)</f>
        <v>-514</v>
      </c>
      <c r="AJ200" s="18">
        <f>SUMIF(Spotify!U:U,Charts!AH200,Spotify!P:P)/COUNTIF(Spotify!U:U,Charts!AH200)</f>
        <v>14005</v>
      </c>
      <c r="AK200" s="18">
        <f>SUMIF(Spotify!U:U,Charts!AH200,Spotify!R:R)/COUNTIF(Spotify!U:U,Charts!AH200)</f>
        <v>1</v>
      </c>
      <c r="AL200" s="18">
        <f>SUMIF(Spotify!U:U,Charts!AH200,Spotify!J:J)/COUNTIF(Spotify!U:U,Charts!AH200)</f>
        <v>618</v>
      </c>
      <c r="AM200" s="18">
        <f>SUMIF(Spotify!U:U,Charts!AH200,Spotify!H:H)/COUNTIF(Spotify!U:U,Charts!AH200)</f>
        <v>854</v>
      </c>
      <c r="AN200" s="28">
        <f>SUMIF(Spotify!U:U,Charts!AH200,Spotify!I:I)/COUNTIF(Spotify!U:U,Charts!AH200)</f>
        <v>626</v>
      </c>
    </row>
    <row r="201" spans="1:40" x14ac:dyDescent="0.25">
      <c r="A201" s="3" t="s">
        <v>3576</v>
      </c>
      <c r="B201" s="1">
        <v>3177261400</v>
      </c>
      <c r="C201" s="1">
        <v>23</v>
      </c>
      <c r="D201" s="1"/>
      <c r="E201" s="3" t="s">
        <v>2708</v>
      </c>
      <c r="F201" s="1">
        <v>260392364</v>
      </c>
      <c r="H201" s="7" t="s">
        <v>6297</v>
      </c>
      <c r="I201" s="1">
        <v>775967561</v>
      </c>
      <c r="J201" s="8">
        <v>6</v>
      </c>
      <c r="L201" s="7" t="s">
        <v>6297</v>
      </c>
      <c r="M201" s="1">
        <f t="shared" si="22"/>
        <v>-775967561</v>
      </c>
      <c r="N201">
        <v>6</v>
      </c>
      <c r="O201" s="18">
        <f>SUMIF(Spotify!U:U,Charts!L201,Spotify!Q:Q)/COUNTIF(Spotify!U:U,Charts!L201)</f>
        <v>196475.66666666666</v>
      </c>
      <c r="P201" t="str">
        <f t="shared" si="23"/>
        <v>03:16</v>
      </c>
      <c r="Q201" s="18">
        <f t="shared" si="25"/>
        <v>641941</v>
      </c>
      <c r="R201" s="8" t="str">
        <f t="shared" si="24"/>
        <v>10:41</v>
      </c>
      <c r="T201" s="7" t="s">
        <v>3576</v>
      </c>
      <c r="U201">
        <f>COUNTIFS(Spotify!$AA:$AA,Charts!$U$1,Spotify!$U:$U,Charts!T201)</f>
        <v>2</v>
      </c>
      <c r="V201">
        <f>COUNTIFS(Spotify!$AA:$AA,Charts!$V$1,Spotify!$U:$U,Charts!T201)</f>
        <v>6</v>
      </c>
      <c r="W201">
        <f>COUNTIFS(Spotify!$AA:$AA,Charts!$W$1,Spotify!$U:$U,Charts!T201)</f>
        <v>1</v>
      </c>
      <c r="X201">
        <f>COUNTIFS(Spotify!$AA:$AA,Charts!$X$1,Spotify!$U:$U,Charts!T201)</f>
        <v>0</v>
      </c>
      <c r="Y201">
        <f>COUNTIFS(Spotify!$AA:$AA,Charts!$Y$1,Spotify!$U:$U,Charts!T201)</f>
        <v>0</v>
      </c>
      <c r="Z201">
        <f>COUNTIFS(Spotify!$AA:$AA,Charts!$Z$1,Spotify!$U:$U,Charts!T201)</f>
        <v>1</v>
      </c>
      <c r="AA201">
        <f>COUNTIFS(Spotify!$AA:$AA,Charts!$AA$1,Spotify!$U:$U,Charts!T201)</f>
        <v>1</v>
      </c>
      <c r="AB201">
        <f>COUNTIFS(Spotify!$AA:$AA,Charts!$AB$1,Spotify!$U:$U,Charts!T201)</f>
        <v>2</v>
      </c>
      <c r="AC201">
        <f>COUNTIFS(Spotify!$AA:$AA,Charts!$AC$1,Spotify!$U:$U,Charts!T201)</f>
        <v>2</v>
      </c>
      <c r="AD201">
        <f>COUNTIFS(Spotify!$AA:$AA,Charts!$AD$1,Spotify!$U:$U,Charts!T201)</f>
        <v>2</v>
      </c>
      <c r="AE201">
        <f>COUNTIFS(Spotify!$AA:$AA,Charts!$AE$1,Spotify!$U:$U,Charts!T201)</f>
        <v>2</v>
      </c>
      <c r="AF201" s="8">
        <f>COUNTIFS(Spotify!$AA:$AA,Charts!$AF$1,Spotify!$U:$U,Charts!T201)</f>
        <v>4</v>
      </c>
      <c r="AH201" s="7" t="s">
        <v>3576</v>
      </c>
      <c r="AI201">
        <f>SUMIFS(Spotify!O:O,Spotify!U:U,Charts!AH201)/COUNTIFS(Spotify!U:U,Charts!AH201)</f>
        <v>-6118.086956521739</v>
      </c>
      <c r="AJ201" s="18">
        <f>SUMIF(Spotify!U:U,Charts!AH201,Spotify!P:P)/COUNTIF(Spotify!U:U,Charts!AH201)</f>
        <v>129479.78260869565</v>
      </c>
      <c r="AK201" s="18">
        <f>SUMIF(Spotify!U:U,Charts!AH201,Spotify!R:R)/COUNTIF(Spotify!U:U,Charts!AH201)</f>
        <v>15.304347826086957</v>
      </c>
      <c r="AL201" s="18">
        <f>SUMIF(Spotify!U:U,Charts!AH201,Spotify!J:J)/COUNTIF(Spotify!U:U,Charts!AH201)</f>
        <v>235.52173913043478</v>
      </c>
      <c r="AM201" s="18">
        <f>SUMIF(Spotify!U:U,Charts!AH201,Spotify!H:H)/COUNTIF(Spotify!U:U,Charts!AH201)</f>
        <v>759.695652173913</v>
      </c>
      <c r="AN201" s="28">
        <f>SUMIF(Spotify!U:U,Charts!AH201,Spotify!I:I)/COUNTIF(Spotify!U:U,Charts!AH201)</f>
        <v>548.17391304347825</v>
      </c>
    </row>
    <row r="202" spans="1:40" x14ac:dyDescent="0.25">
      <c r="A202" s="3" t="s">
        <v>5952</v>
      </c>
      <c r="B202" s="1">
        <v>848907475</v>
      </c>
      <c r="C202" s="1">
        <v>2</v>
      </c>
      <c r="D202" s="1"/>
      <c r="E202" s="3" t="s">
        <v>9976</v>
      </c>
      <c r="F202" s="1">
        <v>28022954</v>
      </c>
      <c r="H202" s="7" t="s">
        <v>1161</v>
      </c>
      <c r="I202" s="1">
        <v>772406700</v>
      </c>
      <c r="J202" s="8">
        <v>4</v>
      </c>
      <c r="L202" s="7" t="s">
        <v>1161</v>
      </c>
      <c r="M202" s="1">
        <f t="shared" si="22"/>
        <v>-772406700</v>
      </c>
      <c r="N202">
        <v>4</v>
      </c>
      <c r="O202" s="18">
        <f>SUMIF(Spotify!U:U,Charts!L202,Spotify!Q:Q)/COUNTIF(Spotify!U:U,Charts!L202)</f>
        <v>216209.25</v>
      </c>
      <c r="P202" t="str">
        <f t="shared" si="23"/>
        <v>03:36</v>
      </c>
      <c r="Q202" s="18">
        <f t="shared" si="25"/>
        <v>641941</v>
      </c>
      <c r="R202" s="8" t="str">
        <f t="shared" si="24"/>
        <v>10:41</v>
      </c>
      <c r="T202" s="7" t="s">
        <v>5952</v>
      </c>
      <c r="U202">
        <f>COUNTIFS(Spotify!$AA:$AA,Charts!$U$1,Spotify!$U:$U,Charts!T202)</f>
        <v>0</v>
      </c>
      <c r="V202">
        <f>COUNTIFS(Spotify!$AA:$AA,Charts!$V$1,Spotify!$U:$U,Charts!T202)</f>
        <v>0</v>
      </c>
      <c r="W202">
        <f>COUNTIFS(Spotify!$AA:$AA,Charts!$W$1,Spotify!$U:$U,Charts!T202)</f>
        <v>0</v>
      </c>
      <c r="X202">
        <f>COUNTIFS(Spotify!$AA:$AA,Charts!$X$1,Spotify!$U:$U,Charts!T202)</f>
        <v>0</v>
      </c>
      <c r="Y202">
        <f>COUNTIFS(Spotify!$AA:$AA,Charts!$Y$1,Spotify!$U:$U,Charts!T202)</f>
        <v>0</v>
      </c>
      <c r="Z202">
        <f>COUNTIFS(Spotify!$AA:$AA,Charts!$Z$1,Spotify!$U:$U,Charts!T202)</f>
        <v>0</v>
      </c>
      <c r="AA202">
        <f>COUNTIFS(Spotify!$AA:$AA,Charts!$AA$1,Spotify!$U:$U,Charts!T202)</f>
        <v>0</v>
      </c>
      <c r="AB202">
        <f>COUNTIFS(Spotify!$AA:$AA,Charts!$AB$1,Spotify!$U:$U,Charts!T202)</f>
        <v>0</v>
      </c>
      <c r="AC202">
        <f>COUNTIFS(Spotify!$AA:$AA,Charts!$AC$1,Spotify!$U:$U,Charts!T202)</f>
        <v>0</v>
      </c>
      <c r="AD202">
        <f>COUNTIFS(Spotify!$AA:$AA,Charts!$AD$1,Spotify!$U:$U,Charts!T202)</f>
        <v>0</v>
      </c>
      <c r="AE202">
        <f>COUNTIFS(Spotify!$AA:$AA,Charts!$AE$1,Spotify!$U:$U,Charts!T202)</f>
        <v>2</v>
      </c>
      <c r="AF202" s="8">
        <f>COUNTIFS(Spotify!$AA:$AA,Charts!$AF$1,Spotify!$U:$U,Charts!T202)</f>
        <v>0</v>
      </c>
      <c r="AH202" s="7" t="s">
        <v>5952</v>
      </c>
      <c r="AI202">
        <f>SUMIFS(Spotify!O:O,Spotify!U:U,Charts!AH202)/COUNTIFS(Spotify!U:U,Charts!AH202)</f>
        <v>-6057</v>
      </c>
      <c r="AJ202" s="18">
        <f>SUMIF(Spotify!U:U,Charts!AH202,Spotify!P:P)/COUNTIF(Spotify!U:U,Charts!AH202)</f>
        <v>160132</v>
      </c>
      <c r="AK202" s="18">
        <f>SUMIF(Spotify!U:U,Charts!AH202,Spotify!R:R)/COUNTIF(Spotify!U:U,Charts!AH202)</f>
        <v>36.5</v>
      </c>
      <c r="AL202" s="18">
        <f>SUMIF(Spotify!U:U,Charts!AH202,Spotify!J:J)/COUNTIF(Spotify!U:U,Charts!AH202)</f>
        <v>538</v>
      </c>
      <c r="AM202" s="18">
        <f>SUMIF(Spotify!U:U,Charts!AH202,Spotify!H:H)/COUNTIF(Spotify!U:U,Charts!AH202)</f>
        <v>513</v>
      </c>
      <c r="AN202" s="28">
        <f>SUMIF(Spotify!U:U,Charts!AH202,Spotify!I:I)/COUNTIF(Spotify!U:U,Charts!AH202)</f>
        <v>519</v>
      </c>
    </row>
    <row r="203" spans="1:40" x14ac:dyDescent="0.25">
      <c r="A203" s="3" t="s">
        <v>17903</v>
      </c>
      <c r="B203" s="1">
        <v>288052292</v>
      </c>
      <c r="C203" s="1">
        <v>3</v>
      </c>
      <c r="D203" s="1"/>
      <c r="E203" s="3" t="s">
        <v>8768</v>
      </c>
      <c r="F203" s="1">
        <v>487253474</v>
      </c>
      <c r="H203" s="7" t="s">
        <v>9858</v>
      </c>
      <c r="I203" s="1">
        <v>771534747</v>
      </c>
      <c r="J203" s="8">
        <v>21</v>
      </c>
      <c r="L203" s="7" t="s">
        <v>9858</v>
      </c>
      <c r="M203" s="1">
        <f t="shared" si="22"/>
        <v>-771534747</v>
      </c>
      <c r="N203">
        <v>21</v>
      </c>
      <c r="O203" s="18">
        <f>SUMIF(Spotify!U:U,Charts!L203,Spotify!Q:Q)/COUNTIF(Spotify!U:U,Charts!L203)</f>
        <v>179087.57142857142</v>
      </c>
      <c r="P203" t="str">
        <f t="shared" si="23"/>
        <v>02:59</v>
      </c>
      <c r="Q203" s="18">
        <f t="shared" si="25"/>
        <v>641941</v>
      </c>
      <c r="R203" s="8" t="str">
        <f t="shared" si="24"/>
        <v>10:41</v>
      </c>
      <c r="T203" s="7" t="s">
        <v>17903</v>
      </c>
      <c r="U203">
        <f>COUNTIFS(Spotify!$AA:$AA,Charts!$U$1,Spotify!$U:$U,Charts!T203)</f>
        <v>1</v>
      </c>
      <c r="V203">
        <f>COUNTIFS(Spotify!$AA:$AA,Charts!$V$1,Spotify!$U:$U,Charts!T203)</f>
        <v>0</v>
      </c>
      <c r="W203">
        <f>COUNTIFS(Spotify!$AA:$AA,Charts!$W$1,Spotify!$U:$U,Charts!T203)</f>
        <v>0</v>
      </c>
      <c r="X203">
        <f>COUNTIFS(Spotify!$AA:$AA,Charts!$X$1,Spotify!$U:$U,Charts!T203)</f>
        <v>0</v>
      </c>
      <c r="Y203">
        <f>COUNTIFS(Spotify!$AA:$AA,Charts!$Y$1,Spotify!$U:$U,Charts!T203)</f>
        <v>0</v>
      </c>
      <c r="Z203">
        <f>COUNTIFS(Spotify!$AA:$AA,Charts!$Z$1,Spotify!$U:$U,Charts!T203)</f>
        <v>0</v>
      </c>
      <c r="AA203">
        <f>COUNTIFS(Spotify!$AA:$AA,Charts!$AA$1,Spotify!$U:$U,Charts!T203)</f>
        <v>0</v>
      </c>
      <c r="AB203">
        <f>COUNTIFS(Spotify!$AA:$AA,Charts!$AB$1,Spotify!$U:$U,Charts!T203)</f>
        <v>0</v>
      </c>
      <c r="AC203">
        <f>COUNTIFS(Spotify!$AA:$AA,Charts!$AC$1,Spotify!$U:$U,Charts!T203)</f>
        <v>0</v>
      </c>
      <c r="AD203">
        <f>COUNTIFS(Spotify!$AA:$AA,Charts!$AD$1,Spotify!$U:$U,Charts!T203)</f>
        <v>0</v>
      </c>
      <c r="AE203">
        <f>COUNTIFS(Spotify!$AA:$AA,Charts!$AE$1,Spotify!$U:$U,Charts!T203)</f>
        <v>2</v>
      </c>
      <c r="AF203" s="8">
        <f>COUNTIFS(Spotify!$AA:$AA,Charts!$AF$1,Spotify!$U:$U,Charts!T203)</f>
        <v>0</v>
      </c>
      <c r="AH203" s="7" t="s">
        <v>17903</v>
      </c>
      <c r="AI203">
        <f>SUMIFS(Spotify!O:O,Spotify!U:U,Charts!AH203)/COUNTIFS(Spotify!U:U,Charts!AH203)</f>
        <v>-3548.3333333333335</v>
      </c>
      <c r="AJ203" s="18">
        <f>SUMIF(Spotify!U:U,Charts!AH203,Spotify!P:P)/COUNTIF(Spotify!U:U,Charts!AH203)</f>
        <v>123342.33333333333</v>
      </c>
      <c r="AK203" s="18">
        <f>SUMIF(Spotify!U:U,Charts!AH203,Spotify!R:R)/COUNTIF(Spotify!U:U,Charts!AH203)</f>
        <v>23.666666666666668</v>
      </c>
      <c r="AL203" s="18">
        <f>SUMIF(Spotify!U:U,Charts!AH203,Spotify!J:J)/COUNTIF(Spotify!U:U,Charts!AH203)</f>
        <v>370.66666666666669</v>
      </c>
      <c r="AM203" s="18">
        <f>SUMIF(Spotify!U:U,Charts!AH203,Spotify!H:H)/COUNTIF(Spotify!U:U,Charts!AH203)</f>
        <v>742</v>
      </c>
      <c r="AN203" s="28">
        <f>SUMIF(Spotify!U:U,Charts!AH203,Spotify!I:I)/COUNTIF(Spotify!U:U,Charts!AH203)</f>
        <v>902.33333333333337</v>
      </c>
    </row>
    <row r="204" spans="1:40" x14ac:dyDescent="0.25">
      <c r="A204" s="3" t="s">
        <v>17904</v>
      </c>
      <c r="B204" s="1">
        <v>4154936</v>
      </c>
      <c r="C204" s="1">
        <v>1</v>
      </c>
      <c r="D204" s="1"/>
      <c r="E204" s="3" t="s">
        <v>666</v>
      </c>
      <c r="F204" s="1">
        <v>2322960154</v>
      </c>
      <c r="H204" s="7" t="s">
        <v>160</v>
      </c>
      <c r="I204" s="1">
        <v>770354410</v>
      </c>
      <c r="J204" s="8">
        <v>24</v>
      </c>
      <c r="L204" s="7" t="s">
        <v>160</v>
      </c>
      <c r="M204" s="1">
        <f t="shared" si="22"/>
        <v>-770354410</v>
      </c>
      <c r="N204">
        <v>24</v>
      </c>
      <c r="O204" s="18">
        <f>SUMIF(Spotify!U:U,Charts!L204,Spotify!Q:Q)/COUNTIF(Spotify!U:U,Charts!L204)</f>
        <v>225539.29166666666</v>
      </c>
      <c r="P204" t="str">
        <f t="shared" si="23"/>
        <v>03:45</v>
      </c>
      <c r="Q204" s="18">
        <f t="shared" si="25"/>
        <v>641941</v>
      </c>
      <c r="R204" s="8" t="str">
        <f t="shared" si="24"/>
        <v>10:41</v>
      </c>
      <c r="T204" s="7" t="s">
        <v>17904</v>
      </c>
      <c r="U204">
        <f>COUNTIFS(Spotify!$AA:$AA,Charts!$U$1,Spotify!$U:$U,Charts!T204)</f>
        <v>0</v>
      </c>
      <c r="V204">
        <f>COUNTIFS(Spotify!$AA:$AA,Charts!$V$1,Spotify!$U:$U,Charts!T204)</f>
        <v>0</v>
      </c>
      <c r="W204">
        <f>COUNTIFS(Spotify!$AA:$AA,Charts!$W$1,Spotify!$U:$U,Charts!T204)</f>
        <v>0</v>
      </c>
      <c r="X204">
        <f>COUNTIFS(Spotify!$AA:$AA,Charts!$X$1,Spotify!$U:$U,Charts!T204)</f>
        <v>0</v>
      </c>
      <c r="Y204">
        <f>COUNTIFS(Spotify!$AA:$AA,Charts!$Y$1,Spotify!$U:$U,Charts!T204)</f>
        <v>0</v>
      </c>
      <c r="Z204">
        <f>COUNTIFS(Spotify!$AA:$AA,Charts!$Z$1,Spotify!$U:$U,Charts!T204)</f>
        <v>0</v>
      </c>
      <c r="AA204">
        <f>COUNTIFS(Spotify!$AA:$AA,Charts!$AA$1,Spotify!$U:$U,Charts!T204)</f>
        <v>0</v>
      </c>
      <c r="AB204">
        <f>COUNTIFS(Spotify!$AA:$AA,Charts!$AB$1,Spotify!$U:$U,Charts!T204)</f>
        <v>0</v>
      </c>
      <c r="AC204">
        <f>COUNTIFS(Spotify!$AA:$AA,Charts!$AC$1,Spotify!$U:$U,Charts!T204)</f>
        <v>1</v>
      </c>
      <c r="AD204">
        <f>COUNTIFS(Spotify!$AA:$AA,Charts!$AD$1,Spotify!$U:$U,Charts!T204)</f>
        <v>0</v>
      </c>
      <c r="AE204">
        <f>COUNTIFS(Spotify!$AA:$AA,Charts!$AE$1,Spotify!$U:$U,Charts!T204)</f>
        <v>0</v>
      </c>
      <c r="AF204" s="8">
        <f>COUNTIFS(Spotify!$AA:$AA,Charts!$AF$1,Spotify!$U:$U,Charts!T204)</f>
        <v>0</v>
      </c>
      <c r="AH204" s="7" t="s">
        <v>17904</v>
      </c>
      <c r="AI204">
        <f>SUMIFS(Spotify!O:O,Spotify!U:U,Charts!AH204)/COUNTIFS(Spotify!U:U,Charts!AH204)</f>
        <v>-3719</v>
      </c>
      <c r="AJ204" s="18">
        <f>SUMIF(Spotify!U:U,Charts!AH204,Spotify!P:P)/COUNTIF(Spotify!U:U,Charts!AH204)</f>
        <v>144076</v>
      </c>
      <c r="AK204" s="18">
        <f>SUMIF(Spotify!U:U,Charts!AH204,Spotify!R:R)/COUNTIF(Spotify!U:U,Charts!AH204)</f>
        <v>1</v>
      </c>
      <c r="AL204" s="18">
        <f>SUMIF(Spotify!U:U,Charts!AH204,Spotify!J:J)/COUNTIF(Spotify!U:U,Charts!AH204)</f>
        <v>81</v>
      </c>
      <c r="AM204" s="18">
        <f>SUMIF(Spotify!U:U,Charts!AH204,Spotify!H:H)/COUNTIF(Spotify!U:U,Charts!AH204)</f>
        <v>776</v>
      </c>
      <c r="AN204" s="28">
        <f>SUMIF(Spotify!U:U,Charts!AH204,Spotify!I:I)/COUNTIF(Spotify!U:U,Charts!AH204)</f>
        <v>732</v>
      </c>
    </row>
    <row r="205" spans="1:40" x14ac:dyDescent="0.25">
      <c r="A205" s="3" t="s">
        <v>17905</v>
      </c>
      <c r="B205" s="1">
        <v>267949875</v>
      </c>
      <c r="C205" s="1">
        <v>1</v>
      </c>
      <c r="D205" s="1"/>
      <c r="E205" s="3" t="s">
        <v>12626</v>
      </c>
      <c r="F205" s="1">
        <v>170419332</v>
      </c>
      <c r="H205" s="7" t="s">
        <v>18070</v>
      </c>
      <c r="I205" s="1">
        <v>765580936</v>
      </c>
      <c r="J205" s="8">
        <v>1</v>
      </c>
      <c r="L205" s="7" t="s">
        <v>18070</v>
      </c>
      <c r="M205" s="1">
        <f t="shared" si="22"/>
        <v>-765580936</v>
      </c>
      <c r="N205">
        <v>1</v>
      </c>
      <c r="O205" s="18">
        <f>SUMIF(Spotify!U:U,Charts!L205,Spotify!Q:Q)/COUNTIF(Spotify!U:U,Charts!L205)</f>
        <v>148197</v>
      </c>
      <c r="P205" t="str">
        <f t="shared" si="23"/>
        <v>02:28</v>
      </c>
      <c r="Q205" s="18">
        <f t="shared" si="25"/>
        <v>641941</v>
      </c>
      <c r="R205" s="8" t="str">
        <f t="shared" si="24"/>
        <v>10:41</v>
      </c>
      <c r="T205" s="7" t="s">
        <v>17905</v>
      </c>
      <c r="U205">
        <f>COUNTIFS(Spotify!$AA:$AA,Charts!$U$1,Spotify!$U:$U,Charts!T205)</f>
        <v>1</v>
      </c>
      <c r="V205">
        <f>COUNTIFS(Spotify!$AA:$AA,Charts!$V$1,Spotify!$U:$U,Charts!T205)</f>
        <v>0</v>
      </c>
      <c r="W205">
        <f>COUNTIFS(Spotify!$AA:$AA,Charts!$W$1,Spotify!$U:$U,Charts!T205)</f>
        <v>0</v>
      </c>
      <c r="X205">
        <f>COUNTIFS(Spotify!$AA:$AA,Charts!$X$1,Spotify!$U:$U,Charts!T205)</f>
        <v>0</v>
      </c>
      <c r="Y205">
        <f>COUNTIFS(Spotify!$AA:$AA,Charts!$Y$1,Spotify!$U:$U,Charts!T205)</f>
        <v>0</v>
      </c>
      <c r="Z205">
        <f>COUNTIFS(Spotify!$AA:$AA,Charts!$Z$1,Spotify!$U:$U,Charts!T205)</f>
        <v>0</v>
      </c>
      <c r="AA205">
        <f>COUNTIFS(Spotify!$AA:$AA,Charts!$AA$1,Spotify!$U:$U,Charts!T205)</f>
        <v>0</v>
      </c>
      <c r="AB205">
        <f>COUNTIFS(Spotify!$AA:$AA,Charts!$AB$1,Spotify!$U:$U,Charts!T205)</f>
        <v>0</v>
      </c>
      <c r="AC205">
        <f>COUNTIFS(Spotify!$AA:$AA,Charts!$AC$1,Spotify!$U:$U,Charts!T205)</f>
        <v>0</v>
      </c>
      <c r="AD205">
        <f>COUNTIFS(Spotify!$AA:$AA,Charts!$AD$1,Spotify!$U:$U,Charts!T205)</f>
        <v>0</v>
      </c>
      <c r="AE205">
        <f>COUNTIFS(Spotify!$AA:$AA,Charts!$AE$1,Spotify!$U:$U,Charts!T205)</f>
        <v>0</v>
      </c>
      <c r="AF205" s="8">
        <f>COUNTIFS(Spotify!$AA:$AA,Charts!$AF$1,Spotify!$U:$U,Charts!T205)</f>
        <v>0</v>
      </c>
      <c r="AH205" s="7" t="s">
        <v>17905</v>
      </c>
      <c r="AI205">
        <f>SUMIFS(Spotify!O:O,Spotify!U:U,Charts!AH205)/COUNTIFS(Spotify!U:U,Charts!AH205)</f>
        <v>-8516</v>
      </c>
      <c r="AJ205" s="18">
        <f>SUMIF(Spotify!U:U,Charts!AH205,Spotify!P:P)/COUNTIF(Spotify!U:U,Charts!AH205)</f>
        <v>205863</v>
      </c>
      <c r="AK205" s="18">
        <f>SUMIF(Spotify!U:U,Charts!AH205,Spotify!R:R)/COUNTIF(Spotify!U:U,Charts!AH205)</f>
        <v>20</v>
      </c>
      <c r="AL205" s="18">
        <f>SUMIF(Spotify!U:U,Charts!AH205,Spotify!J:J)/COUNTIF(Spotify!U:U,Charts!AH205)</f>
        <v>834</v>
      </c>
      <c r="AM205" s="18">
        <f>SUMIF(Spotify!U:U,Charts!AH205,Spotify!H:H)/COUNTIF(Spotify!U:U,Charts!AH205)</f>
        <v>577</v>
      </c>
      <c r="AN205" s="28">
        <f>SUMIF(Spotify!U:U,Charts!AH205,Spotify!I:I)/COUNTIF(Spotify!U:U,Charts!AH205)</f>
        <v>45</v>
      </c>
    </row>
    <row r="206" spans="1:40" x14ac:dyDescent="0.25">
      <c r="A206" s="3" t="s">
        <v>17906</v>
      </c>
      <c r="B206" s="1">
        <v>142016895</v>
      </c>
      <c r="C206" s="1">
        <v>1</v>
      </c>
      <c r="D206" s="1"/>
      <c r="E206" s="3" t="s">
        <v>4099</v>
      </c>
      <c r="F206" s="1">
        <v>1281174671</v>
      </c>
      <c r="H206" s="7" t="s">
        <v>9026</v>
      </c>
      <c r="I206" s="1">
        <v>765072571</v>
      </c>
      <c r="J206" s="8">
        <v>4</v>
      </c>
      <c r="L206" s="7" t="s">
        <v>9026</v>
      </c>
      <c r="M206" s="1">
        <f t="shared" si="22"/>
        <v>-765072571</v>
      </c>
      <c r="N206">
        <v>4</v>
      </c>
      <c r="O206" s="18">
        <f>SUMIF(Spotify!U:U,Charts!L206,Spotify!Q:Q)/COUNTIF(Spotify!U:U,Charts!L206)</f>
        <v>174253</v>
      </c>
      <c r="P206" t="str">
        <f t="shared" si="23"/>
        <v>02:54</v>
      </c>
      <c r="Q206" s="18">
        <f t="shared" si="25"/>
        <v>641941</v>
      </c>
      <c r="R206" s="8" t="str">
        <f t="shared" si="24"/>
        <v>10:41</v>
      </c>
      <c r="T206" s="7" t="s">
        <v>17906</v>
      </c>
      <c r="U206">
        <f>COUNTIFS(Spotify!$AA:$AA,Charts!$U$1,Spotify!$U:$U,Charts!T206)</f>
        <v>0</v>
      </c>
      <c r="V206">
        <f>COUNTIFS(Spotify!$AA:$AA,Charts!$V$1,Spotify!$U:$U,Charts!T206)</f>
        <v>0</v>
      </c>
      <c r="W206">
        <f>COUNTIFS(Spotify!$AA:$AA,Charts!$W$1,Spotify!$U:$U,Charts!T206)</f>
        <v>1</v>
      </c>
      <c r="X206">
        <f>COUNTIFS(Spotify!$AA:$AA,Charts!$X$1,Spotify!$U:$U,Charts!T206)</f>
        <v>0</v>
      </c>
      <c r="Y206">
        <f>COUNTIFS(Spotify!$AA:$AA,Charts!$Y$1,Spotify!$U:$U,Charts!T206)</f>
        <v>0</v>
      </c>
      <c r="Z206">
        <f>COUNTIFS(Spotify!$AA:$AA,Charts!$Z$1,Spotify!$U:$U,Charts!T206)</f>
        <v>0</v>
      </c>
      <c r="AA206">
        <f>COUNTIFS(Spotify!$AA:$AA,Charts!$AA$1,Spotify!$U:$U,Charts!T206)</f>
        <v>0</v>
      </c>
      <c r="AB206">
        <f>COUNTIFS(Spotify!$AA:$AA,Charts!$AB$1,Spotify!$U:$U,Charts!T206)</f>
        <v>0</v>
      </c>
      <c r="AC206">
        <f>COUNTIFS(Spotify!$AA:$AA,Charts!$AC$1,Spotify!$U:$U,Charts!T206)</f>
        <v>0</v>
      </c>
      <c r="AD206">
        <f>COUNTIFS(Spotify!$AA:$AA,Charts!$AD$1,Spotify!$U:$U,Charts!T206)</f>
        <v>0</v>
      </c>
      <c r="AE206">
        <f>COUNTIFS(Spotify!$AA:$AA,Charts!$AE$1,Spotify!$U:$U,Charts!T206)</f>
        <v>0</v>
      </c>
      <c r="AF206" s="8">
        <f>COUNTIFS(Spotify!$AA:$AA,Charts!$AF$1,Spotify!$U:$U,Charts!T206)</f>
        <v>0</v>
      </c>
      <c r="AH206" s="7" t="s">
        <v>17906</v>
      </c>
      <c r="AI206">
        <f>SUMIFS(Spotify!O:O,Spotify!U:U,Charts!AH206)/COUNTIFS(Spotify!U:U,Charts!AH206)</f>
        <v>-8196</v>
      </c>
      <c r="AJ206" s="18">
        <f>SUMIF(Spotify!U:U,Charts!AH206,Spotify!P:P)/COUNTIF(Spotify!U:U,Charts!AH206)</f>
        <v>96006</v>
      </c>
      <c r="AK206" s="18">
        <f>SUMIF(Spotify!U:U,Charts!AH206,Spotify!R:R)/COUNTIF(Spotify!U:U,Charts!AH206)</f>
        <v>11</v>
      </c>
      <c r="AL206" s="18">
        <f>SUMIF(Spotify!U:U,Charts!AH206,Spotify!J:J)/COUNTIF(Spotify!U:U,Charts!AH206)</f>
        <v>364</v>
      </c>
      <c r="AM206" s="18">
        <f>SUMIF(Spotify!U:U,Charts!AH206,Spotify!H:H)/COUNTIF(Spotify!U:U,Charts!AH206)</f>
        <v>928</v>
      </c>
      <c r="AN206" s="28">
        <f>SUMIF(Spotify!U:U,Charts!AH206,Spotify!I:I)/COUNTIF(Spotify!U:U,Charts!AH206)</f>
        <v>468</v>
      </c>
    </row>
    <row r="207" spans="1:40" x14ac:dyDescent="0.25">
      <c r="A207" s="3" t="s">
        <v>17907</v>
      </c>
      <c r="B207" s="1">
        <v>24963585</v>
      </c>
      <c r="C207" s="1">
        <v>1</v>
      </c>
      <c r="D207" s="1"/>
      <c r="E207" s="3" t="s">
        <v>14885</v>
      </c>
      <c r="F207" s="1">
        <v>35210226</v>
      </c>
      <c r="H207" s="7" t="s">
        <v>3157</v>
      </c>
      <c r="I207" s="1">
        <v>755459390</v>
      </c>
      <c r="J207" s="8">
        <v>2</v>
      </c>
      <c r="L207" s="7" t="s">
        <v>3157</v>
      </c>
      <c r="M207" s="1">
        <f t="shared" si="22"/>
        <v>-755459390</v>
      </c>
      <c r="N207">
        <v>2</v>
      </c>
      <c r="O207" s="18">
        <f>SUMIF(Spotify!U:U,Charts!L207,Spotify!Q:Q)/COUNTIF(Spotify!U:U,Charts!L207)</f>
        <v>290382</v>
      </c>
      <c r="P207" t="str">
        <f t="shared" si="23"/>
        <v>04:50</v>
      </c>
      <c r="Q207" s="18">
        <f t="shared" si="25"/>
        <v>641941</v>
      </c>
      <c r="R207" s="8" t="str">
        <f t="shared" si="24"/>
        <v>10:41</v>
      </c>
      <c r="T207" s="7" t="s">
        <v>17907</v>
      </c>
      <c r="U207">
        <f>COUNTIFS(Spotify!$AA:$AA,Charts!$U$1,Spotify!$U:$U,Charts!T207)</f>
        <v>0</v>
      </c>
      <c r="V207">
        <f>COUNTIFS(Spotify!$AA:$AA,Charts!$V$1,Spotify!$U:$U,Charts!T207)</f>
        <v>0</v>
      </c>
      <c r="W207">
        <f>COUNTIFS(Spotify!$AA:$AA,Charts!$W$1,Spotify!$U:$U,Charts!T207)</f>
        <v>0</v>
      </c>
      <c r="X207">
        <f>COUNTIFS(Spotify!$AA:$AA,Charts!$X$1,Spotify!$U:$U,Charts!T207)</f>
        <v>0</v>
      </c>
      <c r="Y207">
        <f>COUNTIFS(Spotify!$AA:$AA,Charts!$Y$1,Spotify!$U:$U,Charts!T207)</f>
        <v>0</v>
      </c>
      <c r="Z207">
        <f>COUNTIFS(Spotify!$AA:$AA,Charts!$Z$1,Spotify!$U:$U,Charts!T207)</f>
        <v>0</v>
      </c>
      <c r="AA207">
        <f>COUNTIFS(Spotify!$AA:$AA,Charts!$AA$1,Spotify!$U:$U,Charts!T207)</f>
        <v>0</v>
      </c>
      <c r="AB207">
        <f>COUNTIFS(Spotify!$AA:$AA,Charts!$AB$1,Spotify!$U:$U,Charts!T207)</f>
        <v>0</v>
      </c>
      <c r="AC207">
        <f>COUNTIFS(Spotify!$AA:$AA,Charts!$AC$1,Spotify!$U:$U,Charts!T207)</f>
        <v>0</v>
      </c>
      <c r="AD207">
        <f>COUNTIFS(Spotify!$AA:$AA,Charts!$AD$1,Spotify!$U:$U,Charts!T207)</f>
        <v>0</v>
      </c>
      <c r="AE207">
        <f>COUNTIFS(Spotify!$AA:$AA,Charts!$AE$1,Spotify!$U:$U,Charts!T207)</f>
        <v>0</v>
      </c>
      <c r="AF207" s="8">
        <f>COUNTIFS(Spotify!$AA:$AA,Charts!$AF$1,Spotify!$U:$U,Charts!T207)</f>
        <v>1</v>
      </c>
      <c r="AH207" s="7" t="s">
        <v>17907</v>
      </c>
      <c r="AI207">
        <f>SUMIFS(Spotify!O:O,Spotify!U:U,Charts!AH207)/COUNTIFS(Spotify!U:U,Charts!AH207)</f>
        <v>-3353</v>
      </c>
      <c r="AJ207" s="18">
        <f>SUMIF(Spotify!U:U,Charts!AH207,Spotify!P:P)/COUNTIF(Spotify!U:U,Charts!AH207)</f>
        <v>134956</v>
      </c>
      <c r="AK207" s="18">
        <f>SUMIF(Spotify!U:U,Charts!AH207,Spotify!R:R)/COUNTIF(Spotify!U:U,Charts!AH207)</f>
        <v>6</v>
      </c>
      <c r="AL207" s="18">
        <f>SUMIF(Spotify!U:U,Charts!AH207,Spotify!J:J)/COUNTIF(Spotify!U:U,Charts!AH207)</f>
        <v>891</v>
      </c>
      <c r="AM207" s="18">
        <f>SUMIF(Spotify!U:U,Charts!AH207,Spotify!H:H)/COUNTIF(Spotify!U:U,Charts!AH207)</f>
        <v>59</v>
      </c>
      <c r="AN207" s="28">
        <f>SUMIF(Spotify!U:U,Charts!AH207,Spotify!I:I)/COUNTIF(Spotify!U:U,Charts!AH207)</f>
        <v>871</v>
      </c>
    </row>
    <row r="208" spans="1:40" x14ac:dyDescent="0.25">
      <c r="A208" s="3" t="s">
        <v>17908</v>
      </c>
      <c r="B208" s="1">
        <v>119671396</v>
      </c>
      <c r="C208" s="1">
        <v>4</v>
      </c>
      <c r="D208" s="1"/>
      <c r="E208" s="3" t="s">
        <v>3229</v>
      </c>
      <c r="F208" s="1">
        <v>354141455</v>
      </c>
      <c r="H208" s="7" t="s">
        <v>16464</v>
      </c>
      <c r="I208" s="1">
        <v>753614642</v>
      </c>
      <c r="J208" s="8">
        <v>1</v>
      </c>
      <c r="L208" s="7" t="s">
        <v>16464</v>
      </c>
      <c r="M208" s="1">
        <f t="shared" si="22"/>
        <v>-753614642</v>
      </c>
      <c r="N208">
        <v>1</v>
      </c>
      <c r="O208" s="18">
        <f>SUMIF(Spotify!U:U,Charts!L208,Spotify!Q:Q)/COUNTIF(Spotify!U:U,Charts!L208)</f>
        <v>298933</v>
      </c>
      <c r="P208" t="str">
        <f t="shared" si="23"/>
        <v>04:58</v>
      </c>
      <c r="Q208" s="18">
        <f t="shared" si="25"/>
        <v>641941</v>
      </c>
      <c r="R208" s="8" t="str">
        <f t="shared" si="24"/>
        <v>10:41</v>
      </c>
      <c r="T208" s="7" t="s">
        <v>17908</v>
      </c>
      <c r="U208">
        <f>COUNTIFS(Spotify!$AA:$AA,Charts!$U$1,Spotify!$U:$U,Charts!T208)</f>
        <v>1</v>
      </c>
      <c r="V208">
        <f>COUNTIFS(Spotify!$AA:$AA,Charts!$V$1,Spotify!$U:$U,Charts!T208)</f>
        <v>2</v>
      </c>
      <c r="W208">
        <f>COUNTIFS(Spotify!$AA:$AA,Charts!$W$1,Spotify!$U:$U,Charts!T208)</f>
        <v>0</v>
      </c>
      <c r="X208">
        <f>COUNTIFS(Spotify!$AA:$AA,Charts!$X$1,Spotify!$U:$U,Charts!T208)</f>
        <v>0</v>
      </c>
      <c r="Y208">
        <f>COUNTIFS(Spotify!$AA:$AA,Charts!$Y$1,Spotify!$U:$U,Charts!T208)</f>
        <v>0</v>
      </c>
      <c r="Z208">
        <f>COUNTIFS(Spotify!$AA:$AA,Charts!$Z$1,Spotify!$U:$U,Charts!T208)</f>
        <v>0</v>
      </c>
      <c r="AA208">
        <f>COUNTIFS(Spotify!$AA:$AA,Charts!$AA$1,Spotify!$U:$U,Charts!T208)</f>
        <v>0</v>
      </c>
      <c r="AB208">
        <f>COUNTIFS(Spotify!$AA:$AA,Charts!$AB$1,Spotify!$U:$U,Charts!T208)</f>
        <v>0</v>
      </c>
      <c r="AC208">
        <f>COUNTIFS(Spotify!$AA:$AA,Charts!$AC$1,Spotify!$U:$U,Charts!T208)</f>
        <v>0</v>
      </c>
      <c r="AD208">
        <f>COUNTIFS(Spotify!$AA:$AA,Charts!$AD$1,Spotify!$U:$U,Charts!T208)</f>
        <v>0</v>
      </c>
      <c r="AE208">
        <f>COUNTIFS(Spotify!$AA:$AA,Charts!$AE$1,Spotify!$U:$U,Charts!T208)</f>
        <v>1</v>
      </c>
      <c r="AF208" s="8">
        <f>COUNTIFS(Spotify!$AA:$AA,Charts!$AF$1,Spotify!$U:$U,Charts!T208)</f>
        <v>0</v>
      </c>
      <c r="AH208" s="7" t="s">
        <v>17908</v>
      </c>
      <c r="AI208">
        <f>SUMIFS(Spotify!O:O,Spotify!U:U,Charts!AH208)/COUNTIFS(Spotify!U:U,Charts!AH208)</f>
        <v>-5912.75</v>
      </c>
      <c r="AJ208" s="18">
        <f>SUMIF(Spotify!U:U,Charts!AH208,Spotify!P:P)/COUNTIF(Spotify!U:U,Charts!AH208)</f>
        <v>85469.5</v>
      </c>
      <c r="AK208" s="18">
        <f>SUMIF(Spotify!U:U,Charts!AH208,Spotify!R:R)/COUNTIF(Spotify!U:U,Charts!AH208)</f>
        <v>6.25</v>
      </c>
      <c r="AL208" s="18">
        <f>SUMIF(Spotify!U:U,Charts!AH208,Spotify!J:J)/COUNTIF(Spotify!U:U,Charts!AH208)</f>
        <v>606.75</v>
      </c>
      <c r="AM208" s="18">
        <f>SUMIF(Spotify!U:U,Charts!AH208,Spotify!H:H)/COUNTIF(Spotify!U:U,Charts!AH208)</f>
        <v>476.75</v>
      </c>
      <c r="AN208" s="28">
        <f>SUMIF(Spotify!U:U,Charts!AH208,Spotify!I:I)/COUNTIF(Spotify!U:U,Charts!AH208)</f>
        <v>584</v>
      </c>
    </row>
    <row r="209" spans="1:40" x14ac:dyDescent="0.25">
      <c r="A209" s="3" t="s">
        <v>17909</v>
      </c>
      <c r="B209" s="1">
        <v>442696994</v>
      </c>
      <c r="C209" s="1">
        <v>1</v>
      </c>
      <c r="D209" s="1"/>
      <c r="E209" s="3" t="s">
        <v>17101</v>
      </c>
      <c r="F209" s="1">
        <v>31447232</v>
      </c>
      <c r="H209" s="7" t="s">
        <v>9078</v>
      </c>
      <c r="I209" s="1">
        <v>749552786</v>
      </c>
      <c r="J209" s="8">
        <v>4</v>
      </c>
      <c r="L209" s="7" t="s">
        <v>9078</v>
      </c>
      <c r="M209" s="1">
        <f t="shared" si="22"/>
        <v>-749552786</v>
      </c>
      <c r="N209">
        <v>4</v>
      </c>
      <c r="O209" s="18">
        <f>SUMIF(Spotify!U:U,Charts!L209,Spotify!Q:Q)/COUNTIF(Spotify!U:U,Charts!L209)</f>
        <v>119152.75</v>
      </c>
      <c r="P209" t="str">
        <f t="shared" si="23"/>
        <v>01:59</v>
      </c>
      <c r="Q209" s="18">
        <f t="shared" si="25"/>
        <v>641941</v>
      </c>
      <c r="R209" s="8" t="str">
        <f t="shared" si="24"/>
        <v>10:41</v>
      </c>
      <c r="T209" s="7" t="s">
        <v>17909</v>
      </c>
      <c r="U209">
        <f>COUNTIFS(Spotify!$AA:$AA,Charts!$U$1,Spotify!$U:$U,Charts!T209)</f>
        <v>0</v>
      </c>
      <c r="V209">
        <f>COUNTIFS(Spotify!$AA:$AA,Charts!$V$1,Spotify!$U:$U,Charts!T209)</f>
        <v>0</v>
      </c>
      <c r="W209">
        <f>COUNTIFS(Spotify!$AA:$AA,Charts!$W$1,Spotify!$U:$U,Charts!T209)</f>
        <v>0</v>
      </c>
      <c r="X209">
        <f>COUNTIFS(Spotify!$AA:$AA,Charts!$X$1,Spotify!$U:$U,Charts!T209)</f>
        <v>0</v>
      </c>
      <c r="Y209">
        <f>COUNTIFS(Spotify!$AA:$AA,Charts!$Y$1,Spotify!$U:$U,Charts!T209)</f>
        <v>0</v>
      </c>
      <c r="Z209">
        <f>COUNTIFS(Spotify!$AA:$AA,Charts!$Z$1,Spotify!$U:$U,Charts!T209)</f>
        <v>0</v>
      </c>
      <c r="AA209">
        <f>COUNTIFS(Spotify!$AA:$AA,Charts!$AA$1,Spotify!$U:$U,Charts!T209)</f>
        <v>0</v>
      </c>
      <c r="AB209">
        <f>COUNTIFS(Spotify!$AA:$AA,Charts!$AB$1,Spotify!$U:$U,Charts!T209)</f>
        <v>0</v>
      </c>
      <c r="AC209">
        <f>COUNTIFS(Spotify!$AA:$AA,Charts!$AC$1,Spotify!$U:$U,Charts!T209)</f>
        <v>1</v>
      </c>
      <c r="AD209">
        <f>COUNTIFS(Spotify!$AA:$AA,Charts!$AD$1,Spotify!$U:$U,Charts!T209)</f>
        <v>0</v>
      </c>
      <c r="AE209">
        <f>COUNTIFS(Spotify!$AA:$AA,Charts!$AE$1,Spotify!$U:$U,Charts!T209)</f>
        <v>0</v>
      </c>
      <c r="AF209" s="8">
        <f>COUNTIFS(Spotify!$AA:$AA,Charts!$AF$1,Spotify!$U:$U,Charts!T209)</f>
        <v>0</v>
      </c>
      <c r="AH209" s="7" t="s">
        <v>17909</v>
      </c>
      <c r="AI209">
        <f>SUMIFS(Spotify!O:O,Spotify!U:U,Charts!AH209)/COUNTIFS(Spotify!U:U,Charts!AH209)</f>
        <v>-5804</v>
      </c>
      <c r="AJ209" s="18">
        <f>SUMIF(Spotify!U:U,Charts!AH209,Spotify!P:P)/COUNTIF(Spotify!U:U,Charts!AH209)</f>
        <v>141904</v>
      </c>
      <c r="AK209" s="18">
        <f>SUMIF(Spotify!U:U,Charts!AH209,Spotify!R:R)/COUNTIF(Spotify!U:U,Charts!AH209)</f>
        <v>30</v>
      </c>
      <c r="AL209" s="18">
        <f>SUMIF(Spotify!U:U,Charts!AH209,Spotify!J:J)/COUNTIF(Spotify!U:U,Charts!AH209)</f>
        <v>375</v>
      </c>
      <c r="AM209" s="18">
        <f>SUMIF(Spotify!U:U,Charts!AH209,Spotify!H:H)/COUNTIF(Spotify!U:U,Charts!AH209)</f>
        <v>638</v>
      </c>
      <c r="AN209" s="28">
        <f>SUMIF(Spotify!U:U,Charts!AH209,Spotify!I:I)/COUNTIF(Spotify!U:U,Charts!AH209)</f>
        <v>717</v>
      </c>
    </row>
    <row r="210" spans="1:40" x14ac:dyDescent="0.25">
      <c r="A210" s="3" t="s">
        <v>17910</v>
      </c>
      <c r="B210" s="1">
        <v>4458066</v>
      </c>
      <c r="C210" s="1">
        <v>1</v>
      </c>
      <c r="D210" s="1"/>
      <c r="E210" s="3" t="s">
        <v>6722</v>
      </c>
      <c r="F210" s="1">
        <v>284465974</v>
      </c>
      <c r="H210" s="7" t="s">
        <v>18244</v>
      </c>
      <c r="I210" s="1">
        <v>744945549</v>
      </c>
      <c r="J210" s="8">
        <v>1</v>
      </c>
      <c r="L210" s="7" t="s">
        <v>18244</v>
      </c>
      <c r="M210" s="1">
        <f t="shared" si="22"/>
        <v>-744945549</v>
      </c>
      <c r="N210">
        <v>1</v>
      </c>
      <c r="O210" s="18">
        <f>SUMIF(Spotify!U:U,Charts!L210,Spotify!Q:Q)/COUNTIF(Spotify!U:U,Charts!L210)</f>
        <v>166794</v>
      </c>
      <c r="P210" t="str">
        <f t="shared" si="23"/>
        <v>02:46</v>
      </c>
      <c r="Q210" s="18">
        <f t="shared" si="25"/>
        <v>641941</v>
      </c>
      <c r="R210" s="8" t="str">
        <f t="shared" si="24"/>
        <v>10:41</v>
      </c>
      <c r="T210" s="7" t="s">
        <v>17910</v>
      </c>
      <c r="U210">
        <f>COUNTIFS(Spotify!$AA:$AA,Charts!$U$1,Spotify!$U:$U,Charts!T210)</f>
        <v>0</v>
      </c>
      <c r="V210">
        <f>COUNTIFS(Spotify!$AA:$AA,Charts!$V$1,Spotify!$U:$U,Charts!T210)</f>
        <v>1</v>
      </c>
      <c r="W210">
        <f>COUNTIFS(Spotify!$AA:$AA,Charts!$W$1,Spotify!$U:$U,Charts!T210)</f>
        <v>0</v>
      </c>
      <c r="X210">
        <f>COUNTIFS(Spotify!$AA:$AA,Charts!$X$1,Spotify!$U:$U,Charts!T210)</f>
        <v>0</v>
      </c>
      <c r="Y210">
        <f>COUNTIFS(Spotify!$AA:$AA,Charts!$Y$1,Spotify!$U:$U,Charts!T210)</f>
        <v>0</v>
      </c>
      <c r="Z210">
        <f>COUNTIFS(Spotify!$AA:$AA,Charts!$Z$1,Spotify!$U:$U,Charts!T210)</f>
        <v>0</v>
      </c>
      <c r="AA210">
        <f>COUNTIFS(Spotify!$AA:$AA,Charts!$AA$1,Spotify!$U:$U,Charts!T210)</f>
        <v>0</v>
      </c>
      <c r="AB210">
        <f>COUNTIFS(Spotify!$AA:$AA,Charts!$AB$1,Spotify!$U:$U,Charts!T210)</f>
        <v>0</v>
      </c>
      <c r="AC210">
        <f>COUNTIFS(Spotify!$AA:$AA,Charts!$AC$1,Spotify!$U:$U,Charts!T210)</f>
        <v>0</v>
      </c>
      <c r="AD210">
        <f>COUNTIFS(Spotify!$AA:$AA,Charts!$AD$1,Spotify!$U:$U,Charts!T210)</f>
        <v>0</v>
      </c>
      <c r="AE210">
        <f>COUNTIFS(Spotify!$AA:$AA,Charts!$AE$1,Spotify!$U:$U,Charts!T210)</f>
        <v>0</v>
      </c>
      <c r="AF210" s="8">
        <f>COUNTIFS(Spotify!$AA:$AA,Charts!$AF$1,Spotify!$U:$U,Charts!T210)</f>
        <v>0</v>
      </c>
      <c r="AH210" s="7" t="s">
        <v>17910</v>
      </c>
      <c r="AI210">
        <f>SUMIFS(Spotify!O:O,Spotify!U:U,Charts!AH210)/COUNTIFS(Spotify!U:U,Charts!AH210)</f>
        <v>-6405</v>
      </c>
      <c r="AJ210" s="18">
        <f>SUMIF(Spotify!U:U,Charts!AH210,Spotify!P:P)/COUNTIF(Spotify!U:U,Charts!AH210)</f>
        <v>187991</v>
      </c>
      <c r="AK210" s="18">
        <f>SUMIF(Spotify!U:U,Charts!AH210,Spotify!R:R)/COUNTIF(Spotify!U:U,Charts!AH210)</f>
        <v>1</v>
      </c>
      <c r="AL210" s="18">
        <f>SUMIF(Spotify!U:U,Charts!AH210,Spotify!J:J)/COUNTIF(Spotify!U:U,Charts!AH210)</f>
        <v>378</v>
      </c>
      <c r="AM210" s="18">
        <f>SUMIF(Spotify!U:U,Charts!AH210,Spotify!H:H)/COUNTIF(Spotify!U:U,Charts!AH210)</f>
        <v>73</v>
      </c>
      <c r="AN210" s="28">
        <f>SUMIF(Spotify!U:U,Charts!AH210,Spotify!I:I)/COUNTIF(Spotify!U:U,Charts!AH210)</f>
        <v>648</v>
      </c>
    </row>
    <row r="211" spans="1:40" x14ac:dyDescent="0.25">
      <c r="A211" s="3" t="s">
        <v>10374</v>
      </c>
      <c r="B211" s="1">
        <v>6199243</v>
      </c>
      <c r="C211" s="1">
        <v>1</v>
      </c>
      <c r="D211" s="1"/>
      <c r="E211" s="3" t="s">
        <v>14852</v>
      </c>
      <c r="F211" s="1">
        <v>10157996</v>
      </c>
      <c r="H211" s="7" t="s">
        <v>1520</v>
      </c>
      <c r="I211" s="1">
        <v>731846561</v>
      </c>
      <c r="J211" s="8">
        <v>2</v>
      </c>
      <c r="L211" s="7" t="s">
        <v>1520</v>
      </c>
      <c r="M211" s="1">
        <f t="shared" si="22"/>
        <v>-731846561</v>
      </c>
      <c r="N211">
        <v>2</v>
      </c>
      <c r="O211" s="18">
        <f>SUMIF(Spotify!U:U,Charts!L211,Spotify!Q:Q)/COUNTIF(Spotify!U:U,Charts!L211)</f>
        <v>179551</v>
      </c>
      <c r="P211" t="str">
        <f t="shared" si="23"/>
        <v>02:59</v>
      </c>
      <c r="Q211" s="18">
        <f t="shared" si="25"/>
        <v>641941</v>
      </c>
      <c r="R211" s="8" t="str">
        <f t="shared" si="24"/>
        <v>10:41</v>
      </c>
      <c r="T211" s="7" t="s">
        <v>10374</v>
      </c>
      <c r="U211">
        <f>COUNTIFS(Spotify!$AA:$AA,Charts!$U$1,Spotify!$U:$U,Charts!T211)</f>
        <v>0</v>
      </c>
      <c r="V211">
        <f>COUNTIFS(Spotify!$AA:$AA,Charts!$V$1,Spotify!$U:$U,Charts!T211)</f>
        <v>0</v>
      </c>
      <c r="W211">
        <f>COUNTIFS(Spotify!$AA:$AA,Charts!$W$1,Spotify!$U:$U,Charts!T211)</f>
        <v>0</v>
      </c>
      <c r="X211">
        <f>COUNTIFS(Spotify!$AA:$AA,Charts!$X$1,Spotify!$U:$U,Charts!T211)</f>
        <v>1</v>
      </c>
      <c r="Y211">
        <f>COUNTIFS(Spotify!$AA:$AA,Charts!$Y$1,Spotify!$U:$U,Charts!T211)</f>
        <v>0</v>
      </c>
      <c r="Z211">
        <f>COUNTIFS(Spotify!$AA:$AA,Charts!$Z$1,Spotify!$U:$U,Charts!T211)</f>
        <v>0</v>
      </c>
      <c r="AA211">
        <f>COUNTIFS(Spotify!$AA:$AA,Charts!$AA$1,Spotify!$U:$U,Charts!T211)</f>
        <v>0</v>
      </c>
      <c r="AB211">
        <f>COUNTIFS(Spotify!$AA:$AA,Charts!$AB$1,Spotify!$U:$U,Charts!T211)</f>
        <v>0</v>
      </c>
      <c r="AC211">
        <f>COUNTIFS(Spotify!$AA:$AA,Charts!$AC$1,Spotify!$U:$U,Charts!T211)</f>
        <v>0</v>
      </c>
      <c r="AD211">
        <f>COUNTIFS(Spotify!$AA:$AA,Charts!$AD$1,Spotify!$U:$U,Charts!T211)</f>
        <v>0</v>
      </c>
      <c r="AE211">
        <f>COUNTIFS(Spotify!$AA:$AA,Charts!$AE$1,Spotify!$U:$U,Charts!T211)</f>
        <v>0</v>
      </c>
      <c r="AF211" s="8">
        <f>COUNTIFS(Spotify!$AA:$AA,Charts!$AF$1,Spotify!$U:$U,Charts!T211)</f>
        <v>0</v>
      </c>
      <c r="AH211" s="7" t="s">
        <v>10374</v>
      </c>
      <c r="AI211">
        <f>SUMIFS(Spotify!O:O,Spotify!U:U,Charts!AH211)/COUNTIFS(Spotify!U:U,Charts!AH211)</f>
        <v>-5254</v>
      </c>
      <c r="AJ211" s="18">
        <f>SUMIF(Spotify!U:U,Charts!AH211,Spotify!P:P)/COUNTIF(Spotify!U:U,Charts!AH211)</f>
        <v>172062</v>
      </c>
      <c r="AK211" s="18">
        <f>SUMIF(Spotify!U:U,Charts!AH211,Spotify!R:R)/COUNTIF(Spotify!U:U,Charts!AH211)</f>
        <v>1</v>
      </c>
      <c r="AL211" s="18">
        <f>SUMIF(Spotify!U:U,Charts!AH211,Spotify!J:J)/COUNTIF(Spotify!U:U,Charts!AH211)</f>
        <v>303</v>
      </c>
      <c r="AM211" s="18">
        <f>SUMIF(Spotify!U:U,Charts!AH211,Spotify!H:H)/COUNTIF(Spotify!U:U,Charts!AH211)</f>
        <v>347</v>
      </c>
      <c r="AN211" s="28">
        <f>SUMIF(Spotify!U:U,Charts!AH211,Spotify!I:I)/COUNTIF(Spotify!U:U,Charts!AH211)</f>
        <v>6</v>
      </c>
    </row>
    <row r="212" spans="1:40" x14ac:dyDescent="0.25">
      <c r="A212" s="3" t="s">
        <v>9048</v>
      </c>
      <c r="B212" s="1">
        <v>564496126</v>
      </c>
      <c r="C212" s="1">
        <v>3</v>
      </c>
      <c r="D212" s="1"/>
      <c r="E212" s="3" t="s">
        <v>13525</v>
      </c>
      <c r="F212" s="1">
        <v>30565436</v>
      </c>
      <c r="H212" s="7" t="s">
        <v>2095</v>
      </c>
      <c r="I212" s="1">
        <v>731513133</v>
      </c>
      <c r="J212" s="8">
        <v>5</v>
      </c>
      <c r="L212" s="7" t="s">
        <v>2095</v>
      </c>
      <c r="M212" s="1">
        <f t="shared" si="22"/>
        <v>-731513133</v>
      </c>
      <c r="N212">
        <v>5</v>
      </c>
      <c r="O212" s="18">
        <f>SUMIF(Spotify!U:U,Charts!L212,Spotify!Q:Q)/COUNTIF(Spotify!U:U,Charts!L212)</f>
        <v>288587.40000000002</v>
      </c>
      <c r="P212" t="str">
        <f t="shared" si="23"/>
        <v>04:48</v>
      </c>
      <c r="Q212" s="18">
        <f t="shared" si="25"/>
        <v>641941</v>
      </c>
      <c r="R212" s="8" t="str">
        <f t="shared" si="24"/>
        <v>10:41</v>
      </c>
      <c r="T212" s="7" t="s">
        <v>9048</v>
      </c>
      <c r="U212">
        <f>COUNTIFS(Spotify!$AA:$AA,Charts!$U$1,Spotify!$U:$U,Charts!T212)</f>
        <v>0</v>
      </c>
      <c r="V212">
        <f>COUNTIFS(Spotify!$AA:$AA,Charts!$V$1,Spotify!$U:$U,Charts!T212)</f>
        <v>0</v>
      </c>
      <c r="W212">
        <f>COUNTIFS(Spotify!$AA:$AA,Charts!$W$1,Spotify!$U:$U,Charts!T212)</f>
        <v>1</v>
      </c>
      <c r="X212">
        <f>COUNTIFS(Spotify!$AA:$AA,Charts!$X$1,Spotify!$U:$U,Charts!T212)</f>
        <v>1</v>
      </c>
      <c r="Y212">
        <f>COUNTIFS(Spotify!$AA:$AA,Charts!$Y$1,Spotify!$U:$U,Charts!T212)</f>
        <v>0</v>
      </c>
      <c r="Z212">
        <f>COUNTIFS(Spotify!$AA:$AA,Charts!$Z$1,Spotify!$U:$U,Charts!T212)</f>
        <v>0</v>
      </c>
      <c r="AA212">
        <f>COUNTIFS(Spotify!$AA:$AA,Charts!$AA$1,Spotify!$U:$U,Charts!T212)</f>
        <v>1</v>
      </c>
      <c r="AB212">
        <f>COUNTIFS(Spotify!$AA:$AA,Charts!$AB$1,Spotify!$U:$U,Charts!T212)</f>
        <v>0</v>
      </c>
      <c r="AC212">
        <f>COUNTIFS(Spotify!$AA:$AA,Charts!$AC$1,Spotify!$U:$U,Charts!T212)</f>
        <v>0</v>
      </c>
      <c r="AD212">
        <f>COUNTIFS(Spotify!$AA:$AA,Charts!$AD$1,Spotify!$U:$U,Charts!T212)</f>
        <v>0</v>
      </c>
      <c r="AE212">
        <f>COUNTIFS(Spotify!$AA:$AA,Charts!$AE$1,Spotify!$U:$U,Charts!T212)</f>
        <v>0</v>
      </c>
      <c r="AF212" s="8">
        <f>COUNTIFS(Spotify!$AA:$AA,Charts!$AF$1,Spotify!$U:$U,Charts!T212)</f>
        <v>0</v>
      </c>
      <c r="AH212" s="7" t="s">
        <v>9048</v>
      </c>
      <c r="AI212">
        <f>SUMIFS(Spotify!O:O,Spotify!U:U,Charts!AH212)/COUNTIFS(Spotify!U:U,Charts!AH212)</f>
        <v>-5044.333333333333</v>
      </c>
      <c r="AJ212" s="18">
        <f>SUMIF(Spotify!U:U,Charts!AH212,Spotify!P:P)/COUNTIF(Spotify!U:U,Charts!AH212)</f>
        <v>101027.33333333333</v>
      </c>
      <c r="AK212" s="18">
        <f>SUMIF(Spotify!U:U,Charts!AH212,Spotify!R:R)/COUNTIF(Spotify!U:U,Charts!AH212)</f>
        <v>15.666666666666666</v>
      </c>
      <c r="AL212" s="18">
        <f>SUMIF(Spotify!U:U,Charts!AH212,Spotify!J:J)/COUNTIF(Spotify!U:U,Charts!AH212)</f>
        <v>368.66666666666669</v>
      </c>
      <c r="AM212" s="18">
        <f>SUMIF(Spotify!U:U,Charts!AH212,Spotify!H:H)/COUNTIF(Spotify!U:U,Charts!AH212)</f>
        <v>797.33333333333337</v>
      </c>
      <c r="AN212" s="28">
        <f>SUMIF(Spotify!U:U,Charts!AH212,Spotify!I:I)/COUNTIF(Spotify!U:U,Charts!AH212)</f>
        <v>615.66666666666663</v>
      </c>
    </row>
    <row r="213" spans="1:40" x14ac:dyDescent="0.25">
      <c r="A213" s="3" t="s">
        <v>80</v>
      </c>
      <c r="B213" s="1">
        <v>155602615</v>
      </c>
      <c r="C213" s="1">
        <v>9</v>
      </c>
      <c r="D213" s="1"/>
      <c r="E213" s="3" t="s">
        <v>1114</v>
      </c>
      <c r="F213" s="1">
        <v>150955142</v>
      </c>
      <c r="H213" s="7" t="s">
        <v>18041</v>
      </c>
      <c r="I213" s="1">
        <v>701420269</v>
      </c>
      <c r="J213" s="8">
        <v>7</v>
      </c>
      <c r="L213" s="7" t="s">
        <v>18041</v>
      </c>
      <c r="M213" s="1">
        <f t="shared" si="22"/>
        <v>-701420269</v>
      </c>
      <c r="N213">
        <v>7</v>
      </c>
      <c r="O213" s="18">
        <f>SUMIF(Spotify!U:U,Charts!L213,Spotify!Q:Q)/COUNTIF(Spotify!U:U,Charts!L213)</f>
        <v>220905.14285714287</v>
      </c>
      <c r="P213" t="str">
        <f t="shared" si="23"/>
        <v>03:40</v>
      </c>
      <c r="Q213" s="18">
        <f t="shared" si="25"/>
        <v>641941</v>
      </c>
      <c r="R213" s="8" t="str">
        <f t="shared" si="24"/>
        <v>10:41</v>
      </c>
      <c r="T213" s="7" t="s">
        <v>80</v>
      </c>
      <c r="U213">
        <f>COUNTIFS(Spotify!$AA:$AA,Charts!$U$1,Spotify!$U:$U,Charts!T213)</f>
        <v>2</v>
      </c>
      <c r="V213">
        <f>COUNTIFS(Spotify!$AA:$AA,Charts!$V$1,Spotify!$U:$U,Charts!T213)</f>
        <v>0</v>
      </c>
      <c r="W213">
        <f>COUNTIFS(Spotify!$AA:$AA,Charts!$W$1,Spotify!$U:$U,Charts!T213)</f>
        <v>2</v>
      </c>
      <c r="X213">
        <f>COUNTIFS(Spotify!$AA:$AA,Charts!$X$1,Spotify!$U:$U,Charts!T213)</f>
        <v>0</v>
      </c>
      <c r="Y213">
        <f>COUNTIFS(Spotify!$AA:$AA,Charts!$Y$1,Spotify!$U:$U,Charts!T213)</f>
        <v>0</v>
      </c>
      <c r="Z213">
        <f>COUNTIFS(Spotify!$AA:$AA,Charts!$Z$1,Spotify!$U:$U,Charts!T213)</f>
        <v>0</v>
      </c>
      <c r="AA213">
        <f>COUNTIFS(Spotify!$AA:$AA,Charts!$AA$1,Spotify!$U:$U,Charts!T213)</f>
        <v>2</v>
      </c>
      <c r="AB213">
        <f>COUNTIFS(Spotify!$AA:$AA,Charts!$AB$1,Spotify!$U:$U,Charts!T213)</f>
        <v>0</v>
      </c>
      <c r="AC213">
        <f>COUNTIFS(Spotify!$AA:$AA,Charts!$AC$1,Spotify!$U:$U,Charts!T213)</f>
        <v>0</v>
      </c>
      <c r="AD213">
        <f>COUNTIFS(Spotify!$AA:$AA,Charts!$AD$1,Spotify!$U:$U,Charts!T213)</f>
        <v>2</v>
      </c>
      <c r="AE213">
        <f>COUNTIFS(Spotify!$AA:$AA,Charts!$AE$1,Spotify!$U:$U,Charts!T213)</f>
        <v>0</v>
      </c>
      <c r="AF213" s="8">
        <f>COUNTIFS(Spotify!$AA:$AA,Charts!$AF$1,Spotify!$U:$U,Charts!T213)</f>
        <v>1</v>
      </c>
      <c r="AH213" s="7" t="s">
        <v>80</v>
      </c>
      <c r="AI213">
        <f>SUMIFS(Spotify!O:O,Spotify!U:U,Charts!AH213)/COUNTIFS(Spotify!U:U,Charts!AH213)</f>
        <v>-4019.2222222222222</v>
      </c>
      <c r="AJ213" s="18">
        <f>SUMIF(Spotify!U:U,Charts!AH213,Spotify!P:P)/COUNTIF(Spotify!U:U,Charts!AH213)</f>
        <v>122658</v>
      </c>
      <c r="AK213" s="18">
        <f>SUMIF(Spotify!U:U,Charts!AH213,Spotify!R:R)/COUNTIF(Spotify!U:U,Charts!AH213)</f>
        <v>4.1111111111111107</v>
      </c>
      <c r="AL213" s="18">
        <f>SUMIF(Spotify!U:U,Charts!AH213,Spotify!J:J)/COUNTIF(Spotify!U:U,Charts!AH213)</f>
        <v>284.33333333333331</v>
      </c>
      <c r="AM213" s="18">
        <f>SUMIF(Spotify!U:U,Charts!AH213,Spotify!H:H)/COUNTIF(Spotify!U:U,Charts!AH213)</f>
        <v>700.11111111111109</v>
      </c>
      <c r="AN213" s="28">
        <f>SUMIF(Spotify!U:U,Charts!AH213,Spotify!I:I)/COUNTIF(Spotify!U:U,Charts!AH213)</f>
        <v>639.66666666666663</v>
      </c>
    </row>
    <row r="214" spans="1:40" x14ac:dyDescent="0.25">
      <c r="A214" s="3" t="s">
        <v>9435</v>
      </c>
      <c r="B214" s="1">
        <v>6017354</v>
      </c>
      <c r="C214" s="1">
        <v>1</v>
      </c>
      <c r="D214" s="1"/>
      <c r="E214" s="3" t="s">
        <v>9750</v>
      </c>
      <c r="F214" s="1">
        <v>14324209</v>
      </c>
      <c r="H214" s="7" t="s">
        <v>2265</v>
      </c>
      <c r="I214" s="1">
        <v>692122128</v>
      </c>
      <c r="J214" s="8">
        <v>2</v>
      </c>
      <c r="L214" s="7" t="s">
        <v>2265</v>
      </c>
      <c r="M214" s="1">
        <f t="shared" si="22"/>
        <v>-692122128</v>
      </c>
      <c r="N214">
        <v>2</v>
      </c>
      <c r="O214" s="18">
        <f>SUMIF(Spotify!U:U,Charts!L214,Spotify!Q:Q)/COUNTIF(Spotify!U:U,Charts!L214)</f>
        <v>183901.5</v>
      </c>
      <c r="P214" t="str">
        <f t="shared" si="23"/>
        <v>03:03</v>
      </c>
      <c r="Q214" s="18">
        <f t="shared" si="25"/>
        <v>641941</v>
      </c>
      <c r="R214" s="8" t="str">
        <f t="shared" si="24"/>
        <v>10:41</v>
      </c>
      <c r="T214" s="7" t="s">
        <v>9435</v>
      </c>
      <c r="U214">
        <f>COUNTIFS(Spotify!$AA:$AA,Charts!$U$1,Spotify!$U:$U,Charts!T214)</f>
        <v>0</v>
      </c>
      <c r="V214">
        <f>COUNTIFS(Spotify!$AA:$AA,Charts!$V$1,Spotify!$U:$U,Charts!T214)</f>
        <v>1</v>
      </c>
      <c r="W214">
        <f>COUNTIFS(Spotify!$AA:$AA,Charts!$W$1,Spotify!$U:$U,Charts!T214)</f>
        <v>0</v>
      </c>
      <c r="X214">
        <f>COUNTIFS(Spotify!$AA:$AA,Charts!$X$1,Spotify!$U:$U,Charts!T214)</f>
        <v>0</v>
      </c>
      <c r="Y214">
        <f>COUNTIFS(Spotify!$AA:$AA,Charts!$Y$1,Spotify!$U:$U,Charts!T214)</f>
        <v>0</v>
      </c>
      <c r="Z214">
        <f>COUNTIFS(Spotify!$AA:$AA,Charts!$Z$1,Spotify!$U:$U,Charts!T214)</f>
        <v>0</v>
      </c>
      <c r="AA214">
        <f>COUNTIFS(Spotify!$AA:$AA,Charts!$AA$1,Spotify!$U:$U,Charts!T214)</f>
        <v>0</v>
      </c>
      <c r="AB214">
        <f>COUNTIFS(Spotify!$AA:$AA,Charts!$AB$1,Spotify!$U:$U,Charts!T214)</f>
        <v>0</v>
      </c>
      <c r="AC214">
        <f>COUNTIFS(Spotify!$AA:$AA,Charts!$AC$1,Spotify!$U:$U,Charts!T214)</f>
        <v>0</v>
      </c>
      <c r="AD214">
        <f>COUNTIFS(Spotify!$AA:$AA,Charts!$AD$1,Spotify!$U:$U,Charts!T214)</f>
        <v>0</v>
      </c>
      <c r="AE214">
        <f>COUNTIFS(Spotify!$AA:$AA,Charts!$AE$1,Spotify!$U:$U,Charts!T214)</f>
        <v>0</v>
      </c>
      <c r="AF214" s="8">
        <f>COUNTIFS(Spotify!$AA:$AA,Charts!$AF$1,Spotify!$U:$U,Charts!T214)</f>
        <v>0</v>
      </c>
      <c r="AH214" s="7" t="s">
        <v>9435</v>
      </c>
      <c r="AI214">
        <f>SUMIFS(Spotify!O:O,Spotify!U:U,Charts!AH214)/COUNTIFS(Spotify!U:U,Charts!AH214)</f>
        <v>-329</v>
      </c>
      <c r="AJ214" s="18">
        <f>SUMIF(Spotify!U:U,Charts!AH214,Spotify!P:P)/COUNTIF(Spotify!U:U,Charts!AH214)</f>
        <v>104962</v>
      </c>
      <c r="AK214" s="18">
        <f>SUMIF(Spotify!U:U,Charts!AH214,Spotify!R:R)/COUNTIF(Spotify!U:U,Charts!AH214)</f>
        <v>1</v>
      </c>
      <c r="AL214" s="18">
        <f>SUMIF(Spotify!U:U,Charts!AH214,Spotify!J:J)/COUNTIF(Spotify!U:U,Charts!AH214)</f>
        <v>571</v>
      </c>
      <c r="AM214" s="18">
        <f>SUMIF(Spotify!U:U,Charts!AH214,Spotify!H:H)/COUNTIF(Spotify!U:U,Charts!AH214)</f>
        <v>728</v>
      </c>
      <c r="AN214" s="28">
        <f>SUMIF(Spotify!U:U,Charts!AH214,Spotify!I:I)/COUNTIF(Spotify!U:U,Charts!AH214)</f>
        <v>814</v>
      </c>
    </row>
    <row r="215" spans="1:40" x14ac:dyDescent="0.25">
      <c r="A215" s="3" t="s">
        <v>13571</v>
      </c>
      <c r="B215" s="1">
        <v>157265194</v>
      </c>
      <c r="C215" s="1">
        <v>3</v>
      </c>
      <c r="D215" s="1"/>
      <c r="E215" s="3" t="s">
        <v>249</v>
      </c>
      <c r="F215" s="1">
        <v>3759012948</v>
      </c>
      <c r="H215" s="7" t="s">
        <v>3528</v>
      </c>
      <c r="I215" s="1">
        <v>688487378</v>
      </c>
      <c r="J215" s="8">
        <v>12</v>
      </c>
      <c r="L215" s="7" t="s">
        <v>3528</v>
      </c>
      <c r="M215" s="1">
        <f t="shared" si="22"/>
        <v>-688487378</v>
      </c>
      <c r="N215">
        <v>12</v>
      </c>
      <c r="O215" s="18">
        <f>SUMIF(Spotify!U:U,Charts!L215,Spotify!Q:Q)/COUNTIF(Spotify!U:U,Charts!L215)</f>
        <v>200183.83333333334</v>
      </c>
      <c r="P215" t="str">
        <f t="shared" si="23"/>
        <v>03:20</v>
      </c>
      <c r="Q215" s="18">
        <f t="shared" si="25"/>
        <v>641941</v>
      </c>
      <c r="R215" s="8" t="str">
        <f t="shared" si="24"/>
        <v>10:41</v>
      </c>
      <c r="T215" s="7" t="s">
        <v>13571</v>
      </c>
      <c r="U215">
        <f>COUNTIFS(Spotify!$AA:$AA,Charts!$U$1,Spotify!$U:$U,Charts!T215)</f>
        <v>1</v>
      </c>
      <c r="V215">
        <f>COUNTIFS(Spotify!$AA:$AA,Charts!$V$1,Spotify!$U:$U,Charts!T215)</f>
        <v>0</v>
      </c>
      <c r="W215">
        <f>COUNTIFS(Spotify!$AA:$AA,Charts!$W$1,Spotify!$U:$U,Charts!T215)</f>
        <v>1</v>
      </c>
      <c r="X215">
        <f>COUNTIFS(Spotify!$AA:$AA,Charts!$X$1,Spotify!$U:$U,Charts!T215)</f>
        <v>0</v>
      </c>
      <c r="Y215">
        <f>COUNTIFS(Spotify!$AA:$AA,Charts!$Y$1,Spotify!$U:$U,Charts!T215)</f>
        <v>0</v>
      </c>
      <c r="Z215">
        <f>COUNTIFS(Spotify!$AA:$AA,Charts!$Z$1,Spotify!$U:$U,Charts!T215)</f>
        <v>0</v>
      </c>
      <c r="AA215">
        <f>COUNTIFS(Spotify!$AA:$AA,Charts!$AA$1,Spotify!$U:$U,Charts!T215)</f>
        <v>0</v>
      </c>
      <c r="AB215">
        <f>COUNTIFS(Spotify!$AA:$AA,Charts!$AB$1,Spotify!$U:$U,Charts!T215)</f>
        <v>1</v>
      </c>
      <c r="AC215">
        <f>COUNTIFS(Spotify!$AA:$AA,Charts!$AC$1,Spotify!$U:$U,Charts!T215)</f>
        <v>0</v>
      </c>
      <c r="AD215">
        <f>COUNTIFS(Spotify!$AA:$AA,Charts!$AD$1,Spotify!$U:$U,Charts!T215)</f>
        <v>0</v>
      </c>
      <c r="AE215">
        <f>COUNTIFS(Spotify!$AA:$AA,Charts!$AE$1,Spotify!$U:$U,Charts!T215)</f>
        <v>0</v>
      </c>
      <c r="AF215" s="8">
        <f>COUNTIFS(Spotify!$AA:$AA,Charts!$AF$1,Spotify!$U:$U,Charts!T215)</f>
        <v>0</v>
      </c>
      <c r="AH215" s="7" t="s">
        <v>13571</v>
      </c>
      <c r="AI215">
        <f>SUMIFS(Spotify!O:O,Spotify!U:U,Charts!AH215)/COUNTIFS(Spotify!U:U,Charts!AH215)</f>
        <v>-5394.333333333333</v>
      </c>
      <c r="AJ215" s="18">
        <f>SUMIF(Spotify!U:U,Charts!AH215,Spotify!P:P)/COUNTIF(Spotify!U:U,Charts!AH215)</f>
        <v>145961.33333333334</v>
      </c>
      <c r="AK215" s="18">
        <f>SUMIF(Spotify!U:U,Charts!AH215,Spotify!R:R)/COUNTIF(Spotify!U:U,Charts!AH215)</f>
        <v>7</v>
      </c>
      <c r="AL215" s="18">
        <f>SUMIF(Spotify!U:U,Charts!AH215,Spotify!J:J)/COUNTIF(Spotify!U:U,Charts!AH215)</f>
        <v>579.33333333333337</v>
      </c>
      <c r="AM215" s="18">
        <f>SUMIF(Spotify!U:U,Charts!AH215,Spotify!H:H)/COUNTIF(Spotify!U:U,Charts!AH215)</f>
        <v>752.66666666666663</v>
      </c>
      <c r="AN215" s="28">
        <f>SUMIF(Spotify!U:U,Charts!AH215,Spotify!I:I)/COUNTIF(Spotify!U:U,Charts!AH215)</f>
        <v>722</v>
      </c>
    </row>
    <row r="216" spans="1:40" x14ac:dyDescent="0.25">
      <c r="A216" s="3" t="s">
        <v>17911</v>
      </c>
      <c r="B216" s="1">
        <v>6947126</v>
      </c>
      <c r="C216" s="1">
        <v>1</v>
      </c>
      <c r="D216" s="1"/>
      <c r="E216" s="3" t="s">
        <v>9720</v>
      </c>
      <c r="F216" s="1">
        <v>163303526</v>
      </c>
      <c r="H216" s="7" t="s">
        <v>18161</v>
      </c>
      <c r="I216" s="1">
        <v>687647813</v>
      </c>
      <c r="J216" s="8">
        <v>1</v>
      </c>
      <c r="L216" s="7" t="s">
        <v>18161</v>
      </c>
      <c r="M216" s="1">
        <f t="shared" si="22"/>
        <v>-687647813</v>
      </c>
      <c r="N216">
        <v>1</v>
      </c>
      <c r="O216" s="18">
        <f>SUMIF(Spotify!U:U,Charts!L216,Spotify!Q:Q)/COUNTIF(Spotify!U:U,Charts!L216)</f>
        <v>238200</v>
      </c>
      <c r="P216" t="str">
        <f t="shared" si="23"/>
        <v>03:58</v>
      </c>
      <c r="Q216" s="18">
        <f t="shared" si="25"/>
        <v>641941</v>
      </c>
      <c r="R216" s="8" t="str">
        <f t="shared" si="24"/>
        <v>10:41</v>
      </c>
      <c r="T216" s="7" t="s">
        <v>17911</v>
      </c>
      <c r="U216">
        <f>COUNTIFS(Spotify!$AA:$AA,Charts!$U$1,Spotify!$U:$U,Charts!T216)</f>
        <v>0</v>
      </c>
      <c r="V216">
        <f>COUNTIFS(Spotify!$AA:$AA,Charts!$V$1,Spotify!$U:$U,Charts!T216)</f>
        <v>0</v>
      </c>
      <c r="W216">
        <f>COUNTIFS(Spotify!$AA:$AA,Charts!$W$1,Spotify!$U:$U,Charts!T216)</f>
        <v>0</v>
      </c>
      <c r="X216">
        <f>COUNTIFS(Spotify!$AA:$AA,Charts!$X$1,Spotify!$U:$U,Charts!T216)</f>
        <v>0</v>
      </c>
      <c r="Y216">
        <f>COUNTIFS(Spotify!$AA:$AA,Charts!$Y$1,Spotify!$U:$U,Charts!T216)</f>
        <v>0</v>
      </c>
      <c r="Z216">
        <f>COUNTIFS(Spotify!$AA:$AA,Charts!$Z$1,Spotify!$U:$U,Charts!T216)</f>
        <v>0</v>
      </c>
      <c r="AA216">
        <f>COUNTIFS(Spotify!$AA:$AA,Charts!$AA$1,Spotify!$U:$U,Charts!T216)</f>
        <v>0</v>
      </c>
      <c r="AB216">
        <f>COUNTIFS(Spotify!$AA:$AA,Charts!$AB$1,Spotify!$U:$U,Charts!T216)</f>
        <v>0</v>
      </c>
      <c r="AC216">
        <f>COUNTIFS(Spotify!$AA:$AA,Charts!$AC$1,Spotify!$U:$U,Charts!T216)</f>
        <v>1</v>
      </c>
      <c r="AD216">
        <f>COUNTIFS(Spotify!$AA:$AA,Charts!$AD$1,Spotify!$U:$U,Charts!T216)</f>
        <v>0</v>
      </c>
      <c r="AE216">
        <f>COUNTIFS(Spotify!$AA:$AA,Charts!$AE$1,Spotify!$U:$U,Charts!T216)</f>
        <v>0</v>
      </c>
      <c r="AF216" s="8">
        <f>COUNTIFS(Spotify!$AA:$AA,Charts!$AF$1,Spotify!$U:$U,Charts!T216)</f>
        <v>0</v>
      </c>
      <c r="AH216" s="7" t="s">
        <v>17911</v>
      </c>
      <c r="AI216">
        <f>SUMIFS(Spotify!O:O,Spotify!U:U,Charts!AH216)/COUNTIFS(Spotify!U:U,Charts!AH216)</f>
        <v>-5313</v>
      </c>
      <c r="AJ216" s="18">
        <f>SUMIF(Spotify!U:U,Charts!AH216,Spotify!P:P)/COUNTIF(Spotify!U:U,Charts!AH216)</f>
        <v>152962</v>
      </c>
      <c r="AK216" s="18">
        <f>SUMIF(Spotify!U:U,Charts!AH216,Spotify!R:R)/COUNTIF(Spotify!U:U,Charts!AH216)</f>
        <v>1</v>
      </c>
      <c r="AL216" s="18">
        <f>SUMIF(Spotify!U:U,Charts!AH216,Spotify!J:J)/COUNTIF(Spotify!U:U,Charts!AH216)</f>
        <v>615</v>
      </c>
      <c r="AM216" s="18">
        <f>SUMIF(Spotify!U:U,Charts!AH216,Spotify!H:H)/COUNTIF(Spotify!U:U,Charts!AH216)</f>
        <v>68</v>
      </c>
      <c r="AN216" s="28">
        <f>SUMIF(Spotify!U:U,Charts!AH216,Spotify!I:I)/COUNTIF(Spotify!U:U,Charts!AH216)</f>
        <v>785</v>
      </c>
    </row>
    <row r="217" spans="1:40" x14ac:dyDescent="0.25">
      <c r="A217" s="3" t="s">
        <v>3739</v>
      </c>
      <c r="B217" s="1">
        <v>2297538691</v>
      </c>
      <c r="C217" s="1">
        <v>13</v>
      </c>
      <c r="D217" s="1"/>
      <c r="E217" s="3" t="s">
        <v>7317</v>
      </c>
      <c r="F217" s="1">
        <v>141712900</v>
      </c>
      <c r="H217" s="7" t="s">
        <v>3596</v>
      </c>
      <c r="I217" s="1">
        <v>686754219</v>
      </c>
      <c r="J217" s="8">
        <v>7</v>
      </c>
      <c r="L217" s="7" t="s">
        <v>3596</v>
      </c>
      <c r="M217" s="1">
        <f t="shared" si="22"/>
        <v>-686754219</v>
      </c>
      <c r="N217">
        <v>7</v>
      </c>
      <c r="O217" s="18">
        <f>SUMIF(Spotify!U:U,Charts!L217,Spotify!Q:Q)/COUNTIF(Spotify!U:U,Charts!L217)</f>
        <v>181133.28571428571</v>
      </c>
      <c r="P217" t="str">
        <f t="shared" si="23"/>
        <v>03:01</v>
      </c>
      <c r="Q217" s="18">
        <f t="shared" si="25"/>
        <v>641941</v>
      </c>
      <c r="R217" s="8" t="str">
        <f t="shared" si="24"/>
        <v>10:41</v>
      </c>
      <c r="T217" s="7" t="s">
        <v>3739</v>
      </c>
      <c r="U217">
        <f>COUNTIFS(Spotify!$AA:$AA,Charts!$U$1,Spotify!$U:$U,Charts!T217)</f>
        <v>0</v>
      </c>
      <c r="V217">
        <f>COUNTIFS(Spotify!$AA:$AA,Charts!$V$1,Spotify!$U:$U,Charts!T217)</f>
        <v>3</v>
      </c>
      <c r="W217">
        <f>COUNTIFS(Spotify!$AA:$AA,Charts!$W$1,Spotify!$U:$U,Charts!T217)</f>
        <v>2</v>
      </c>
      <c r="X217">
        <f>COUNTIFS(Spotify!$AA:$AA,Charts!$X$1,Spotify!$U:$U,Charts!T217)</f>
        <v>2</v>
      </c>
      <c r="Y217">
        <f>COUNTIFS(Spotify!$AA:$AA,Charts!$Y$1,Spotify!$U:$U,Charts!T217)</f>
        <v>0</v>
      </c>
      <c r="Z217">
        <f>COUNTIFS(Spotify!$AA:$AA,Charts!$Z$1,Spotify!$U:$U,Charts!T217)</f>
        <v>0</v>
      </c>
      <c r="AA217">
        <f>COUNTIFS(Spotify!$AA:$AA,Charts!$AA$1,Spotify!$U:$U,Charts!T217)</f>
        <v>5</v>
      </c>
      <c r="AB217">
        <f>COUNTIFS(Spotify!$AA:$AA,Charts!$AB$1,Spotify!$U:$U,Charts!T217)</f>
        <v>0</v>
      </c>
      <c r="AC217">
        <f>COUNTIFS(Spotify!$AA:$AA,Charts!$AC$1,Spotify!$U:$U,Charts!T217)</f>
        <v>0</v>
      </c>
      <c r="AD217">
        <f>COUNTIFS(Spotify!$AA:$AA,Charts!$AD$1,Spotify!$U:$U,Charts!T217)</f>
        <v>0</v>
      </c>
      <c r="AE217">
        <f>COUNTIFS(Spotify!$AA:$AA,Charts!$AE$1,Spotify!$U:$U,Charts!T217)</f>
        <v>1</v>
      </c>
      <c r="AF217" s="8">
        <f>COUNTIFS(Spotify!$AA:$AA,Charts!$AF$1,Spotify!$U:$U,Charts!T217)</f>
        <v>0</v>
      </c>
      <c r="AH217" s="7" t="s">
        <v>3739</v>
      </c>
      <c r="AI217">
        <f>SUMIFS(Spotify!O:O,Spotify!U:U,Charts!AH217)/COUNTIFS(Spotify!U:U,Charts!AH217)</f>
        <v>-5654.5384615384619</v>
      </c>
      <c r="AJ217" s="18">
        <f>SUMIF(Spotify!U:U,Charts!AH217,Spotify!P:P)/COUNTIF(Spotify!U:U,Charts!AH217)</f>
        <v>123569.92307692308</v>
      </c>
      <c r="AK217" s="18">
        <f>SUMIF(Spotify!U:U,Charts!AH217,Spotify!R:R)/COUNTIF(Spotify!U:U,Charts!AH217)</f>
        <v>27.076923076923077</v>
      </c>
      <c r="AL217" s="18">
        <f>SUMIF(Spotify!U:U,Charts!AH217,Spotify!J:J)/COUNTIF(Spotify!U:U,Charts!AH217)</f>
        <v>381.76923076923077</v>
      </c>
      <c r="AM217" s="18">
        <f>SUMIF(Spotify!U:U,Charts!AH217,Spotify!H:H)/COUNTIF(Spotify!U:U,Charts!AH217)</f>
        <v>675.76923076923072</v>
      </c>
      <c r="AN217" s="28">
        <f>SUMIF(Spotify!U:U,Charts!AH217,Spotify!I:I)/COUNTIF(Spotify!U:U,Charts!AH217)</f>
        <v>569</v>
      </c>
    </row>
    <row r="218" spans="1:40" x14ac:dyDescent="0.25">
      <c r="A218" s="3" t="s">
        <v>17912</v>
      </c>
      <c r="B218" s="1">
        <v>53434935</v>
      </c>
      <c r="C218" s="1">
        <v>1</v>
      </c>
      <c r="D218" s="1"/>
      <c r="E218" s="3" t="s">
        <v>10853</v>
      </c>
      <c r="F218" s="1">
        <v>12844269</v>
      </c>
      <c r="H218" s="7" t="s">
        <v>4097</v>
      </c>
      <c r="I218" s="1">
        <v>681021034</v>
      </c>
      <c r="J218" s="8">
        <v>3</v>
      </c>
      <c r="L218" s="7" t="s">
        <v>4097</v>
      </c>
      <c r="M218" s="1">
        <f t="shared" si="22"/>
        <v>-681021034</v>
      </c>
      <c r="N218">
        <v>3</v>
      </c>
      <c r="O218" s="18">
        <f>SUMIF(Spotify!U:U,Charts!L218,Spotify!Q:Q)/COUNTIF(Spotify!U:U,Charts!L218)</f>
        <v>153311</v>
      </c>
      <c r="P218" t="str">
        <f t="shared" si="23"/>
        <v>02:33</v>
      </c>
      <c r="Q218" s="18">
        <f t="shared" si="25"/>
        <v>641941</v>
      </c>
      <c r="R218" s="8" t="str">
        <f t="shared" si="24"/>
        <v>10:41</v>
      </c>
      <c r="T218" s="7" t="s">
        <v>17912</v>
      </c>
      <c r="U218">
        <f>COUNTIFS(Spotify!$AA:$AA,Charts!$U$1,Spotify!$U:$U,Charts!T218)</f>
        <v>1</v>
      </c>
      <c r="V218">
        <f>COUNTIFS(Spotify!$AA:$AA,Charts!$V$1,Spotify!$U:$U,Charts!T218)</f>
        <v>0</v>
      </c>
      <c r="W218">
        <f>COUNTIFS(Spotify!$AA:$AA,Charts!$W$1,Spotify!$U:$U,Charts!T218)</f>
        <v>0</v>
      </c>
      <c r="X218">
        <f>COUNTIFS(Spotify!$AA:$AA,Charts!$X$1,Spotify!$U:$U,Charts!T218)</f>
        <v>0</v>
      </c>
      <c r="Y218">
        <f>COUNTIFS(Spotify!$AA:$AA,Charts!$Y$1,Spotify!$U:$U,Charts!T218)</f>
        <v>0</v>
      </c>
      <c r="Z218">
        <f>COUNTIFS(Spotify!$AA:$AA,Charts!$Z$1,Spotify!$U:$U,Charts!T218)</f>
        <v>0</v>
      </c>
      <c r="AA218">
        <f>COUNTIFS(Spotify!$AA:$AA,Charts!$AA$1,Spotify!$U:$U,Charts!T218)</f>
        <v>0</v>
      </c>
      <c r="AB218">
        <f>COUNTIFS(Spotify!$AA:$AA,Charts!$AB$1,Spotify!$U:$U,Charts!T218)</f>
        <v>0</v>
      </c>
      <c r="AC218">
        <f>COUNTIFS(Spotify!$AA:$AA,Charts!$AC$1,Spotify!$U:$U,Charts!T218)</f>
        <v>0</v>
      </c>
      <c r="AD218">
        <f>COUNTIFS(Spotify!$AA:$AA,Charts!$AD$1,Spotify!$U:$U,Charts!T218)</f>
        <v>0</v>
      </c>
      <c r="AE218">
        <f>COUNTIFS(Spotify!$AA:$AA,Charts!$AE$1,Spotify!$U:$U,Charts!T218)</f>
        <v>0</v>
      </c>
      <c r="AF218" s="8">
        <f>COUNTIFS(Spotify!$AA:$AA,Charts!$AF$1,Spotify!$U:$U,Charts!T218)</f>
        <v>0</v>
      </c>
      <c r="AH218" s="7" t="s">
        <v>17912</v>
      </c>
      <c r="AI218">
        <f>SUMIFS(Spotify!O:O,Spotify!U:U,Charts!AH218)/COUNTIFS(Spotify!U:U,Charts!AH218)</f>
        <v>-4017</v>
      </c>
      <c r="AJ218" s="18">
        <f>SUMIF(Spotify!U:U,Charts!AH218,Spotify!P:P)/COUNTIF(Spotify!U:U,Charts!AH218)</f>
        <v>101032</v>
      </c>
      <c r="AK218" s="18">
        <f>SUMIF(Spotify!U:U,Charts!AH218,Spotify!R:R)/COUNTIF(Spotify!U:U,Charts!AH218)</f>
        <v>15</v>
      </c>
      <c r="AL218" s="18">
        <f>SUMIF(Spotify!U:U,Charts!AH218,Spotify!J:J)/COUNTIF(Spotify!U:U,Charts!AH218)</f>
        <v>939</v>
      </c>
      <c r="AM218" s="18">
        <f>SUMIF(Spotify!U:U,Charts!AH218,Spotify!H:H)/COUNTIF(Spotify!U:U,Charts!AH218)</f>
        <v>723</v>
      </c>
      <c r="AN218" s="28">
        <f>SUMIF(Spotify!U:U,Charts!AH218,Spotify!I:I)/COUNTIF(Spotify!U:U,Charts!AH218)</f>
        <v>889</v>
      </c>
    </row>
    <row r="219" spans="1:40" x14ac:dyDescent="0.25">
      <c r="A219" s="3" t="s">
        <v>9052</v>
      </c>
      <c r="B219" s="1">
        <v>50690126</v>
      </c>
      <c r="C219" s="1">
        <v>1</v>
      </c>
      <c r="D219" s="1"/>
      <c r="E219" s="3" t="s">
        <v>372</v>
      </c>
      <c r="F219" s="1">
        <v>3671318030</v>
      </c>
      <c r="H219" s="7" t="s">
        <v>18077</v>
      </c>
      <c r="I219" s="1">
        <v>680097135</v>
      </c>
      <c r="J219" s="8">
        <v>6</v>
      </c>
      <c r="L219" s="7" t="s">
        <v>18077</v>
      </c>
      <c r="M219" s="1">
        <f t="shared" si="22"/>
        <v>-680097135</v>
      </c>
      <c r="N219">
        <v>6</v>
      </c>
      <c r="O219" s="18">
        <f>SUMIF(Spotify!U:U,Charts!L219,Spotify!Q:Q)/COUNTIF(Spotify!U:U,Charts!L219)</f>
        <v>259941.5</v>
      </c>
      <c r="P219" t="str">
        <f t="shared" si="23"/>
        <v>04:19</v>
      </c>
      <c r="Q219" s="18">
        <f t="shared" si="25"/>
        <v>641941</v>
      </c>
      <c r="R219" s="8" t="str">
        <f t="shared" si="24"/>
        <v>10:41</v>
      </c>
      <c r="T219" s="7" t="s">
        <v>9052</v>
      </c>
      <c r="U219">
        <f>COUNTIFS(Spotify!$AA:$AA,Charts!$U$1,Spotify!$U:$U,Charts!T219)</f>
        <v>0</v>
      </c>
      <c r="V219">
        <f>COUNTIFS(Spotify!$AA:$AA,Charts!$V$1,Spotify!$U:$U,Charts!T219)</f>
        <v>0</v>
      </c>
      <c r="W219">
        <f>COUNTIFS(Spotify!$AA:$AA,Charts!$W$1,Spotify!$U:$U,Charts!T219)</f>
        <v>0</v>
      </c>
      <c r="X219">
        <f>COUNTIFS(Spotify!$AA:$AA,Charts!$X$1,Spotify!$U:$U,Charts!T219)</f>
        <v>0</v>
      </c>
      <c r="Y219">
        <f>COUNTIFS(Spotify!$AA:$AA,Charts!$Y$1,Spotify!$U:$U,Charts!T219)</f>
        <v>0</v>
      </c>
      <c r="Z219">
        <f>COUNTIFS(Spotify!$AA:$AA,Charts!$Z$1,Spotify!$U:$U,Charts!T219)</f>
        <v>0</v>
      </c>
      <c r="AA219">
        <f>COUNTIFS(Spotify!$AA:$AA,Charts!$AA$1,Spotify!$U:$U,Charts!T219)</f>
        <v>0</v>
      </c>
      <c r="AB219">
        <f>COUNTIFS(Spotify!$AA:$AA,Charts!$AB$1,Spotify!$U:$U,Charts!T219)</f>
        <v>0</v>
      </c>
      <c r="AC219">
        <f>COUNTIFS(Spotify!$AA:$AA,Charts!$AC$1,Spotify!$U:$U,Charts!T219)</f>
        <v>1</v>
      </c>
      <c r="AD219">
        <f>COUNTIFS(Spotify!$AA:$AA,Charts!$AD$1,Spotify!$U:$U,Charts!T219)</f>
        <v>0</v>
      </c>
      <c r="AE219">
        <f>COUNTIFS(Spotify!$AA:$AA,Charts!$AE$1,Spotify!$U:$U,Charts!T219)</f>
        <v>0</v>
      </c>
      <c r="AF219" s="8">
        <f>COUNTIFS(Spotify!$AA:$AA,Charts!$AF$1,Spotify!$U:$U,Charts!T219)</f>
        <v>0</v>
      </c>
      <c r="AH219" s="7" t="s">
        <v>9052</v>
      </c>
      <c r="AI219">
        <f>SUMIFS(Spotify!O:O,Spotify!U:U,Charts!AH219)/COUNTIFS(Spotify!U:U,Charts!AH219)</f>
        <v>-6429</v>
      </c>
      <c r="AJ219" s="18">
        <f>SUMIF(Spotify!U:U,Charts!AH219,Spotify!P:P)/COUNTIF(Spotify!U:U,Charts!AH219)</f>
        <v>120134</v>
      </c>
      <c r="AK219" s="18">
        <f>SUMIF(Spotify!U:U,Charts!AH219,Spotify!R:R)/COUNTIF(Spotify!U:U,Charts!AH219)</f>
        <v>8</v>
      </c>
      <c r="AL219" s="18">
        <f>SUMIF(Spotify!U:U,Charts!AH219,Spotify!J:J)/COUNTIF(Spotify!U:U,Charts!AH219)</f>
        <v>392</v>
      </c>
      <c r="AM219" s="18">
        <f>SUMIF(Spotify!U:U,Charts!AH219,Spotify!H:H)/COUNTIF(Spotify!U:U,Charts!AH219)</f>
        <v>666</v>
      </c>
      <c r="AN219" s="28">
        <f>SUMIF(Spotify!U:U,Charts!AH219,Spotify!I:I)/COUNTIF(Spotify!U:U,Charts!AH219)</f>
        <v>542</v>
      </c>
    </row>
    <row r="220" spans="1:40" x14ac:dyDescent="0.25">
      <c r="A220" s="3" t="s">
        <v>17913</v>
      </c>
      <c r="B220" s="1">
        <v>447977164</v>
      </c>
      <c r="C220" s="1">
        <v>5</v>
      </c>
      <c r="D220" s="1"/>
      <c r="E220" s="3" t="s">
        <v>309</v>
      </c>
      <c r="F220" s="1">
        <v>10569919492</v>
      </c>
      <c r="H220" s="7" t="s">
        <v>17957</v>
      </c>
      <c r="I220" s="1">
        <v>676704919</v>
      </c>
      <c r="J220" s="8">
        <v>1</v>
      </c>
      <c r="L220" s="7" t="s">
        <v>17957</v>
      </c>
      <c r="M220" s="1">
        <f t="shared" si="22"/>
        <v>-676704919</v>
      </c>
      <c r="N220">
        <v>1</v>
      </c>
      <c r="O220" s="18">
        <f>SUMIF(Spotify!U:U,Charts!L220,Spotify!Q:Q)/COUNTIF(Spotify!U:U,Charts!L220)</f>
        <v>184560</v>
      </c>
      <c r="P220" t="str">
        <f t="shared" si="23"/>
        <v>03:04</v>
      </c>
      <c r="Q220" s="18">
        <f t="shared" si="25"/>
        <v>641941</v>
      </c>
      <c r="R220" s="8" t="str">
        <f t="shared" si="24"/>
        <v>10:41</v>
      </c>
      <c r="T220" s="7" t="s">
        <v>17913</v>
      </c>
      <c r="U220">
        <f>COUNTIFS(Spotify!$AA:$AA,Charts!$U$1,Spotify!$U:$U,Charts!T220)</f>
        <v>2</v>
      </c>
      <c r="V220">
        <f>COUNTIFS(Spotify!$AA:$AA,Charts!$V$1,Spotify!$U:$U,Charts!T220)</f>
        <v>1</v>
      </c>
      <c r="W220">
        <f>COUNTIFS(Spotify!$AA:$AA,Charts!$W$1,Spotify!$U:$U,Charts!T220)</f>
        <v>0</v>
      </c>
      <c r="X220">
        <f>COUNTIFS(Spotify!$AA:$AA,Charts!$X$1,Spotify!$U:$U,Charts!T220)</f>
        <v>0</v>
      </c>
      <c r="Y220">
        <f>COUNTIFS(Spotify!$AA:$AA,Charts!$Y$1,Spotify!$U:$U,Charts!T220)</f>
        <v>1</v>
      </c>
      <c r="Z220">
        <f>COUNTIFS(Spotify!$AA:$AA,Charts!$Z$1,Spotify!$U:$U,Charts!T220)</f>
        <v>0</v>
      </c>
      <c r="AA220">
        <f>COUNTIFS(Spotify!$AA:$AA,Charts!$AA$1,Spotify!$U:$U,Charts!T220)</f>
        <v>0</v>
      </c>
      <c r="AB220">
        <f>COUNTIFS(Spotify!$AA:$AA,Charts!$AB$1,Spotify!$U:$U,Charts!T220)</f>
        <v>0</v>
      </c>
      <c r="AC220">
        <f>COUNTIFS(Spotify!$AA:$AA,Charts!$AC$1,Spotify!$U:$U,Charts!T220)</f>
        <v>0</v>
      </c>
      <c r="AD220">
        <f>COUNTIFS(Spotify!$AA:$AA,Charts!$AD$1,Spotify!$U:$U,Charts!T220)</f>
        <v>0</v>
      </c>
      <c r="AE220">
        <f>COUNTIFS(Spotify!$AA:$AA,Charts!$AE$1,Spotify!$U:$U,Charts!T220)</f>
        <v>1</v>
      </c>
      <c r="AF220" s="8">
        <f>COUNTIFS(Spotify!$AA:$AA,Charts!$AF$1,Spotify!$U:$U,Charts!T220)</f>
        <v>0</v>
      </c>
      <c r="AH220" s="7" t="s">
        <v>17913</v>
      </c>
      <c r="AI220">
        <f>SUMIFS(Spotify!O:O,Spotify!U:U,Charts!AH220)/COUNTIFS(Spotify!U:U,Charts!AH220)</f>
        <v>-4582.8</v>
      </c>
      <c r="AJ220" s="18">
        <f>SUMIF(Spotify!U:U,Charts!AH220,Spotify!P:P)/COUNTIF(Spotify!U:U,Charts!AH220)</f>
        <v>83392.2</v>
      </c>
      <c r="AK220" s="18">
        <f>SUMIF(Spotify!U:U,Charts!AH220,Spotify!R:R)/COUNTIF(Spotify!U:U,Charts!AH220)</f>
        <v>14.2</v>
      </c>
      <c r="AL220" s="18">
        <f>SUMIF(Spotify!U:U,Charts!AH220,Spotify!J:J)/COUNTIF(Spotify!U:U,Charts!AH220)</f>
        <v>349.8</v>
      </c>
      <c r="AM220" s="18">
        <f>SUMIF(Spotify!U:U,Charts!AH220,Spotify!H:H)/COUNTIF(Spotify!U:U,Charts!AH220)</f>
        <v>397.8</v>
      </c>
      <c r="AN220" s="28">
        <f>SUMIF(Spotify!U:U,Charts!AH220,Spotify!I:I)/COUNTIF(Spotify!U:U,Charts!AH220)</f>
        <v>608</v>
      </c>
    </row>
    <row r="221" spans="1:40" x14ac:dyDescent="0.25">
      <c r="A221" s="3" t="s">
        <v>17914</v>
      </c>
      <c r="B221" s="1">
        <v>52842792</v>
      </c>
      <c r="C221" s="1">
        <v>1</v>
      </c>
      <c r="D221" s="1"/>
      <c r="E221" s="3" t="s">
        <v>12663</v>
      </c>
      <c r="F221" s="1">
        <v>83089567</v>
      </c>
      <c r="H221" s="7" t="s">
        <v>10266</v>
      </c>
      <c r="I221" s="1">
        <v>671297751</v>
      </c>
      <c r="J221" s="8">
        <v>1</v>
      </c>
      <c r="L221" s="7" t="s">
        <v>10266</v>
      </c>
      <c r="M221" s="1">
        <f t="shared" si="22"/>
        <v>-671297751</v>
      </c>
      <c r="N221">
        <v>1</v>
      </c>
      <c r="O221" s="18">
        <f>SUMIF(Spotify!U:U,Charts!L221,Spotify!Q:Q)/COUNTIF(Spotify!U:U,Charts!L221)</f>
        <v>137773</v>
      </c>
      <c r="P221" t="str">
        <f t="shared" si="23"/>
        <v>02:17</v>
      </c>
      <c r="Q221" s="18">
        <f t="shared" si="25"/>
        <v>641941</v>
      </c>
      <c r="R221" s="8" t="str">
        <f t="shared" si="24"/>
        <v>10:41</v>
      </c>
      <c r="T221" s="7" t="s">
        <v>17914</v>
      </c>
      <c r="U221">
        <f>COUNTIFS(Spotify!$AA:$AA,Charts!$U$1,Spotify!$U:$U,Charts!T221)</f>
        <v>0</v>
      </c>
      <c r="V221">
        <f>COUNTIFS(Spotify!$AA:$AA,Charts!$V$1,Spotify!$U:$U,Charts!T221)</f>
        <v>0</v>
      </c>
      <c r="W221">
        <f>COUNTIFS(Spotify!$AA:$AA,Charts!$W$1,Spotify!$U:$U,Charts!T221)</f>
        <v>1</v>
      </c>
      <c r="X221">
        <f>COUNTIFS(Spotify!$AA:$AA,Charts!$X$1,Spotify!$U:$U,Charts!T221)</f>
        <v>0</v>
      </c>
      <c r="Y221">
        <f>COUNTIFS(Spotify!$AA:$AA,Charts!$Y$1,Spotify!$U:$U,Charts!T221)</f>
        <v>0</v>
      </c>
      <c r="Z221">
        <f>COUNTIFS(Spotify!$AA:$AA,Charts!$Z$1,Spotify!$U:$U,Charts!T221)</f>
        <v>0</v>
      </c>
      <c r="AA221">
        <f>COUNTIFS(Spotify!$AA:$AA,Charts!$AA$1,Spotify!$U:$U,Charts!T221)</f>
        <v>0</v>
      </c>
      <c r="AB221">
        <f>COUNTIFS(Spotify!$AA:$AA,Charts!$AB$1,Spotify!$U:$U,Charts!T221)</f>
        <v>0</v>
      </c>
      <c r="AC221">
        <f>COUNTIFS(Spotify!$AA:$AA,Charts!$AC$1,Spotify!$U:$U,Charts!T221)</f>
        <v>0</v>
      </c>
      <c r="AD221">
        <f>COUNTIFS(Spotify!$AA:$AA,Charts!$AD$1,Spotify!$U:$U,Charts!T221)</f>
        <v>0</v>
      </c>
      <c r="AE221">
        <f>COUNTIFS(Spotify!$AA:$AA,Charts!$AE$1,Spotify!$U:$U,Charts!T221)</f>
        <v>0</v>
      </c>
      <c r="AF221" s="8">
        <f>COUNTIFS(Spotify!$AA:$AA,Charts!$AF$1,Spotify!$U:$U,Charts!T221)</f>
        <v>0</v>
      </c>
      <c r="AH221" s="7" t="s">
        <v>17914</v>
      </c>
      <c r="AI221">
        <f>SUMIFS(Spotify!O:O,Spotify!U:U,Charts!AH221)/COUNTIFS(Spotify!U:U,Charts!AH221)</f>
        <v>-484</v>
      </c>
      <c r="AJ221" s="18">
        <f>SUMIF(Spotify!U:U,Charts!AH221,Spotify!P:P)/COUNTIF(Spotify!U:U,Charts!AH221)</f>
        <v>154037</v>
      </c>
      <c r="AK221" s="18">
        <f>SUMIF(Spotify!U:U,Charts!AH221,Spotify!R:R)/COUNTIF(Spotify!U:U,Charts!AH221)</f>
        <v>8</v>
      </c>
      <c r="AL221" s="18">
        <f>SUMIF(Spotify!U:U,Charts!AH221,Spotify!J:J)/COUNTIF(Spotify!U:U,Charts!AH221)</f>
        <v>697</v>
      </c>
      <c r="AM221" s="18">
        <f>SUMIF(Spotify!U:U,Charts!AH221,Spotify!H:H)/COUNTIF(Spotify!U:U,Charts!AH221)</f>
        <v>789</v>
      </c>
      <c r="AN221" s="28">
        <f>SUMIF(Spotify!U:U,Charts!AH221,Spotify!I:I)/COUNTIF(Spotify!U:U,Charts!AH221)</f>
        <v>519</v>
      </c>
    </row>
    <row r="222" spans="1:40" x14ac:dyDescent="0.25">
      <c r="A222" s="3" t="s">
        <v>12000</v>
      </c>
      <c r="B222" s="1">
        <v>8549066</v>
      </c>
      <c r="C222" s="1">
        <v>1</v>
      </c>
      <c r="D222" s="1"/>
      <c r="E222" s="3" t="s">
        <v>10145</v>
      </c>
      <c r="F222" s="1">
        <v>55135520</v>
      </c>
      <c r="H222" s="7" t="s">
        <v>35</v>
      </c>
      <c r="I222" s="1">
        <v>670609306</v>
      </c>
      <c r="J222" s="8">
        <v>3</v>
      </c>
      <c r="L222" s="7" t="s">
        <v>35</v>
      </c>
      <c r="M222" s="1">
        <f t="shared" si="22"/>
        <v>-670609306</v>
      </c>
      <c r="N222">
        <v>3</v>
      </c>
      <c r="O222" s="18">
        <f>SUMIF(Spotify!U:U,Charts!L222,Spotify!Q:Q)/COUNTIF(Spotify!U:U,Charts!L222)</f>
        <v>222555.66666666666</v>
      </c>
      <c r="P222" t="str">
        <f t="shared" si="23"/>
        <v>03:42</v>
      </c>
      <c r="Q222" s="18">
        <f t="shared" si="25"/>
        <v>641941</v>
      </c>
      <c r="R222" s="8" t="str">
        <f t="shared" si="24"/>
        <v>10:41</v>
      </c>
      <c r="T222" s="7" t="s">
        <v>12000</v>
      </c>
      <c r="U222">
        <f>COUNTIFS(Spotify!$AA:$AA,Charts!$U$1,Spotify!$U:$U,Charts!T222)</f>
        <v>0</v>
      </c>
      <c r="V222">
        <f>COUNTIFS(Spotify!$AA:$AA,Charts!$V$1,Spotify!$U:$U,Charts!T222)</f>
        <v>0</v>
      </c>
      <c r="W222">
        <f>COUNTIFS(Spotify!$AA:$AA,Charts!$W$1,Spotify!$U:$U,Charts!T222)</f>
        <v>0</v>
      </c>
      <c r="X222">
        <f>COUNTIFS(Spotify!$AA:$AA,Charts!$X$1,Spotify!$U:$U,Charts!T222)</f>
        <v>0</v>
      </c>
      <c r="Y222">
        <f>COUNTIFS(Spotify!$AA:$AA,Charts!$Y$1,Spotify!$U:$U,Charts!T222)</f>
        <v>0</v>
      </c>
      <c r="Z222">
        <f>COUNTIFS(Spotify!$AA:$AA,Charts!$Z$1,Spotify!$U:$U,Charts!T222)</f>
        <v>0</v>
      </c>
      <c r="AA222">
        <f>COUNTIFS(Spotify!$AA:$AA,Charts!$AA$1,Spotify!$U:$U,Charts!T222)</f>
        <v>1</v>
      </c>
      <c r="AB222">
        <f>COUNTIFS(Spotify!$AA:$AA,Charts!$AB$1,Spotify!$U:$U,Charts!T222)</f>
        <v>0</v>
      </c>
      <c r="AC222">
        <f>COUNTIFS(Spotify!$AA:$AA,Charts!$AC$1,Spotify!$U:$U,Charts!T222)</f>
        <v>0</v>
      </c>
      <c r="AD222">
        <f>COUNTIFS(Spotify!$AA:$AA,Charts!$AD$1,Spotify!$U:$U,Charts!T222)</f>
        <v>0</v>
      </c>
      <c r="AE222">
        <f>COUNTIFS(Spotify!$AA:$AA,Charts!$AE$1,Spotify!$U:$U,Charts!T222)</f>
        <v>0</v>
      </c>
      <c r="AF222" s="8">
        <f>COUNTIFS(Spotify!$AA:$AA,Charts!$AF$1,Spotify!$U:$U,Charts!T222)</f>
        <v>0</v>
      </c>
      <c r="AH222" s="7" t="s">
        <v>12000</v>
      </c>
      <c r="AI222">
        <f>SUMIFS(Spotify!O:O,Spotify!U:U,Charts!AH222)/COUNTIFS(Spotify!U:U,Charts!AH222)</f>
        <v>-4477</v>
      </c>
      <c r="AJ222" s="18">
        <f>SUMIF(Spotify!U:U,Charts!AH222,Spotify!P:P)/COUNTIF(Spotify!U:U,Charts!AH222)</f>
        <v>175956</v>
      </c>
      <c r="AK222" s="18">
        <f>SUMIF(Spotify!U:U,Charts!AH222,Spotify!R:R)/COUNTIF(Spotify!U:U,Charts!AH222)</f>
        <v>1</v>
      </c>
      <c r="AL222" s="18">
        <f>SUMIF(Spotify!U:U,Charts!AH222,Spotify!J:J)/COUNTIF(Spotify!U:U,Charts!AH222)</f>
        <v>187</v>
      </c>
      <c r="AM222" s="18">
        <f>SUMIF(Spotify!U:U,Charts!AH222,Spotify!H:H)/COUNTIF(Spotify!U:U,Charts!AH222)</f>
        <v>781</v>
      </c>
      <c r="AN222" s="28">
        <f>SUMIF(Spotify!U:U,Charts!AH222,Spotify!I:I)/COUNTIF(Spotify!U:U,Charts!AH222)</f>
        <v>774</v>
      </c>
    </row>
    <row r="223" spans="1:40" x14ac:dyDescent="0.25">
      <c r="A223" s="3" t="s">
        <v>3627</v>
      </c>
      <c r="B223" s="1">
        <v>13939651</v>
      </c>
      <c r="C223" s="1">
        <v>1</v>
      </c>
      <c r="D223" s="1"/>
      <c r="E223" s="3" t="s">
        <v>5289</v>
      </c>
      <c r="F223" s="1">
        <v>6048754</v>
      </c>
      <c r="H223" s="7" t="s">
        <v>2009</v>
      </c>
      <c r="I223" s="1">
        <v>668757678</v>
      </c>
      <c r="J223" s="8">
        <v>11</v>
      </c>
      <c r="L223" s="7" t="s">
        <v>2009</v>
      </c>
      <c r="M223" s="1">
        <f t="shared" si="22"/>
        <v>-668757678</v>
      </c>
      <c r="N223">
        <v>11</v>
      </c>
      <c r="O223" s="18">
        <f>SUMIF(Spotify!U:U,Charts!L223,Spotify!Q:Q)/COUNTIF(Spotify!U:U,Charts!L223)</f>
        <v>183916.72727272726</v>
      </c>
      <c r="P223" t="str">
        <f t="shared" si="23"/>
        <v>03:03</v>
      </c>
      <c r="Q223" s="18">
        <f t="shared" si="25"/>
        <v>641941</v>
      </c>
      <c r="R223" s="8" t="str">
        <f t="shared" si="24"/>
        <v>10:41</v>
      </c>
      <c r="T223" s="7" t="s">
        <v>3627</v>
      </c>
      <c r="U223">
        <f>COUNTIFS(Spotify!$AA:$AA,Charts!$U$1,Spotify!$U:$U,Charts!T223)</f>
        <v>0</v>
      </c>
      <c r="V223">
        <f>COUNTIFS(Spotify!$AA:$AA,Charts!$V$1,Spotify!$U:$U,Charts!T223)</f>
        <v>0</v>
      </c>
      <c r="W223">
        <f>COUNTIFS(Spotify!$AA:$AA,Charts!$W$1,Spotify!$U:$U,Charts!T223)</f>
        <v>0</v>
      </c>
      <c r="X223">
        <f>COUNTIFS(Spotify!$AA:$AA,Charts!$X$1,Spotify!$U:$U,Charts!T223)</f>
        <v>0</v>
      </c>
      <c r="Y223">
        <f>COUNTIFS(Spotify!$AA:$AA,Charts!$Y$1,Spotify!$U:$U,Charts!T223)</f>
        <v>0</v>
      </c>
      <c r="Z223">
        <f>COUNTIFS(Spotify!$AA:$AA,Charts!$Z$1,Spotify!$U:$U,Charts!T223)</f>
        <v>0</v>
      </c>
      <c r="AA223">
        <f>COUNTIFS(Spotify!$AA:$AA,Charts!$AA$1,Spotify!$U:$U,Charts!T223)</f>
        <v>0</v>
      </c>
      <c r="AB223">
        <f>COUNTIFS(Spotify!$AA:$AA,Charts!$AB$1,Spotify!$U:$U,Charts!T223)</f>
        <v>0</v>
      </c>
      <c r="AC223">
        <f>COUNTIFS(Spotify!$AA:$AA,Charts!$AC$1,Spotify!$U:$U,Charts!T223)</f>
        <v>0</v>
      </c>
      <c r="AD223">
        <f>COUNTIFS(Spotify!$AA:$AA,Charts!$AD$1,Spotify!$U:$U,Charts!T223)</f>
        <v>0</v>
      </c>
      <c r="AE223">
        <f>COUNTIFS(Spotify!$AA:$AA,Charts!$AE$1,Spotify!$U:$U,Charts!T223)</f>
        <v>0</v>
      </c>
      <c r="AF223" s="8">
        <f>COUNTIFS(Spotify!$AA:$AA,Charts!$AF$1,Spotify!$U:$U,Charts!T223)</f>
        <v>1</v>
      </c>
      <c r="AH223" s="7" t="s">
        <v>3627</v>
      </c>
      <c r="AI223">
        <f>SUMIFS(Spotify!O:O,Spotify!U:U,Charts!AH223)/COUNTIFS(Spotify!U:U,Charts!AH223)</f>
        <v>-7256</v>
      </c>
      <c r="AJ223" s="18">
        <f>SUMIF(Spotify!U:U,Charts!AH223,Spotify!P:P)/COUNTIF(Spotify!U:U,Charts!AH223)</f>
        <v>133916</v>
      </c>
      <c r="AK223" s="18">
        <f>SUMIF(Spotify!U:U,Charts!AH223,Spotify!R:R)/COUNTIF(Spotify!U:U,Charts!AH223)</f>
        <v>1</v>
      </c>
      <c r="AL223" s="18">
        <f>SUMIF(Spotify!U:U,Charts!AH223,Spotify!J:J)/COUNTIF(Spotify!U:U,Charts!AH223)</f>
        <v>121</v>
      </c>
      <c r="AM223" s="18">
        <f>SUMIF(Spotify!U:U,Charts!AH223,Spotify!H:H)/COUNTIF(Spotify!U:U,Charts!AH223)</f>
        <v>533</v>
      </c>
      <c r="AN223" s="28">
        <f>SUMIF(Spotify!U:U,Charts!AH223,Spotify!I:I)/COUNTIF(Spotify!U:U,Charts!AH223)</f>
        <v>76</v>
      </c>
    </row>
    <row r="224" spans="1:40" x14ac:dyDescent="0.25">
      <c r="A224" s="3" t="s">
        <v>2095</v>
      </c>
      <c r="B224" s="1">
        <v>731513133</v>
      </c>
      <c r="C224" s="1">
        <v>5</v>
      </c>
      <c r="D224" s="1"/>
      <c r="E224" s="3" t="s">
        <v>5863</v>
      </c>
      <c r="F224" s="1">
        <v>23586872</v>
      </c>
      <c r="H224" s="7" t="s">
        <v>12816</v>
      </c>
      <c r="I224" s="1">
        <v>663695650</v>
      </c>
      <c r="J224" s="8">
        <v>1</v>
      </c>
      <c r="L224" s="7" t="s">
        <v>12816</v>
      </c>
      <c r="M224" s="1">
        <f t="shared" si="22"/>
        <v>-663695650</v>
      </c>
      <c r="N224">
        <v>1</v>
      </c>
      <c r="O224" s="18">
        <f>SUMIF(Spotify!U:U,Charts!L224,Spotify!Q:Q)/COUNTIF(Spotify!U:U,Charts!L224)</f>
        <v>184448</v>
      </c>
      <c r="P224" t="str">
        <f t="shared" si="23"/>
        <v>03:04</v>
      </c>
      <c r="Q224" s="18">
        <f t="shared" si="25"/>
        <v>641941</v>
      </c>
      <c r="R224" s="8" t="str">
        <f t="shared" si="24"/>
        <v>10:41</v>
      </c>
      <c r="T224" s="7" t="s">
        <v>2095</v>
      </c>
      <c r="U224">
        <f>COUNTIFS(Spotify!$AA:$AA,Charts!$U$1,Spotify!$U:$U,Charts!T224)</f>
        <v>1</v>
      </c>
      <c r="V224">
        <f>COUNTIFS(Spotify!$AA:$AA,Charts!$V$1,Spotify!$U:$U,Charts!T224)</f>
        <v>1</v>
      </c>
      <c r="W224">
        <f>COUNTIFS(Spotify!$AA:$AA,Charts!$W$1,Spotify!$U:$U,Charts!T224)</f>
        <v>0</v>
      </c>
      <c r="X224">
        <f>COUNTIFS(Spotify!$AA:$AA,Charts!$X$1,Spotify!$U:$U,Charts!T224)</f>
        <v>0</v>
      </c>
      <c r="Y224">
        <f>COUNTIFS(Spotify!$AA:$AA,Charts!$Y$1,Spotify!$U:$U,Charts!T224)</f>
        <v>0</v>
      </c>
      <c r="Z224">
        <f>COUNTIFS(Spotify!$AA:$AA,Charts!$Z$1,Spotify!$U:$U,Charts!T224)</f>
        <v>2</v>
      </c>
      <c r="AA224">
        <f>COUNTIFS(Spotify!$AA:$AA,Charts!$AA$1,Spotify!$U:$U,Charts!T224)</f>
        <v>0</v>
      </c>
      <c r="AB224">
        <f>COUNTIFS(Spotify!$AA:$AA,Charts!$AB$1,Spotify!$U:$U,Charts!T224)</f>
        <v>1</v>
      </c>
      <c r="AC224">
        <f>COUNTIFS(Spotify!$AA:$AA,Charts!$AC$1,Spotify!$U:$U,Charts!T224)</f>
        <v>0</v>
      </c>
      <c r="AD224">
        <f>COUNTIFS(Spotify!$AA:$AA,Charts!$AD$1,Spotify!$U:$U,Charts!T224)</f>
        <v>0</v>
      </c>
      <c r="AE224">
        <f>COUNTIFS(Spotify!$AA:$AA,Charts!$AE$1,Spotify!$U:$U,Charts!T224)</f>
        <v>0</v>
      </c>
      <c r="AF224" s="8">
        <f>COUNTIFS(Spotify!$AA:$AA,Charts!$AF$1,Spotify!$U:$U,Charts!T224)</f>
        <v>0</v>
      </c>
      <c r="AH224" s="7" t="s">
        <v>2095</v>
      </c>
      <c r="AI224">
        <f>SUMIFS(Spotify!O:O,Spotify!U:U,Charts!AH224)/COUNTIFS(Spotify!U:U,Charts!AH224)</f>
        <v>-8960</v>
      </c>
      <c r="AJ224" s="18">
        <f>SUMIF(Spotify!U:U,Charts!AH224,Spotify!P:P)/COUNTIF(Spotify!U:U,Charts!AH224)</f>
        <v>132760</v>
      </c>
      <c r="AK224" s="18">
        <f>SUMIF(Spotify!U:U,Charts!AH224,Spotify!R:R)/COUNTIF(Spotify!U:U,Charts!AH224)</f>
        <v>20.8</v>
      </c>
      <c r="AL224" s="18">
        <f>SUMIF(Spotify!U:U,Charts!AH224,Spotify!J:J)/COUNTIF(Spotify!U:U,Charts!AH224)</f>
        <v>424</v>
      </c>
      <c r="AM224" s="18">
        <f>SUMIF(Spotify!U:U,Charts!AH224,Spotify!H:H)/COUNTIF(Spotify!U:U,Charts!AH224)</f>
        <v>456.8</v>
      </c>
      <c r="AN224" s="28">
        <f>SUMIF(Spotify!U:U,Charts!AH224,Spotify!I:I)/COUNTIF(Spotify!U:U,Charts!AH224)</f>
        <v>485.4</v>
      </c>
    </row>
    <row r="225" spans="1:40" x14ac:dyDescent="0.25">
      <c r="A225" s="3" t="s">
        <v>17915</v>
      </c>
      <c r="B225" s="1">
        <v>44741169</v>
      </c>
      <c r="C225" s="1">
        <v>1</v>
      </c>
      <c r="D225" s="1"/>
      <c r="E225" s="3" t="s">
        <v>5430</v>
      </c>
      <c r="F225" s="1">
        <v>30668813</v>
      </c>
      <c r="H225" s="7" t="s">
        <v>5909</v>
      </c>
      <c r="I225" s="1">
        <v>662051286</v>
      </c>
      <c r="J225" s="8">
        <v>3</v>
      </c>
      <c r="L225" s="7" t="s">
        <v>5909</v>
      </c>
      <c r="M225" s="1">
        <f t="shared" si="22"/>
        <v>-662051286</v>
      </c>
      <c r="N225">
        <v>3</v>
      </c>
      <c r="O225" s="18">
        <f>SUMIF(Spotify!U:U,Charts!L225,Spotify!Q:Q)/COUNTIF(Spotify!U:U,Charts!L225)</f>
        <v>208212</v>
      </c>
      <c r="P225" t="str">
        <f t="shared" si="23"/>
        <v>03:28</v>
      </c>
      <c r="Q225" s="18">
        <f t="shared" si="25"/>
        <v>641941</v>
      </c>
      <c r="R225" s="8" t="str">
        <f t="shared" si="24"/>
        <v>10:41</v>
      </c>
      <c r="T225" s="7" t="s">
        <v>17915</v>
      </c>
      <c r="U225">
        <f>COUNTIFS(Spotify!$AA:$AA,Charts!$U$1,Spotify!$U:$U,Charts!T225)</f>
        <v>0</v>
      </c>
      <c r="V225">
        <f>COUNTIFS(Spotify!$AA:$AA,Charts!$V$1,Spotify!$U:$U,Charts!T225)</f>
        <v>0</v>
      </c>
      <c r="W225">
        <f>COUNTIFS(Spotify!$AA:$AA,Charts!$W$1,Spotify!$U:$U,Charts!T225)</f>
        <v>0</v>
      </c>
      <c r="X225">
        <f>COUNTIFS(Spotify!$AA:$AA,Charts!$X$1,Spotify!$U:$U,Charts!T225)</f>
        <v>0</v>
      </c>
      <c r="Y225">
        <f>COUNTIFS(Spotify!$AA:$AA,Charts!$Y$1,Spotify!$U:$U,Charts!T225)</f>
        <v>0</v>
      </c>
      <c r="Z225">
        <f>COUNTIFS(Spotify!$AA:$AA,Charts!$Z$1,Spotify!$U:$U,Charts!T225)</f>
        <v>0</v>
      </c>
      <c r="AA225">
        <f>COUNTIFS(Spotify!$AA:$AA,Charts!$AA$1,Spotify!$U:$U,Charts!T225)</f>
        <v>0</v>
      </c>
      <c r="AB225">
        <f>COUNTIFS(Spotify!$AA:$AA,Charts!$AB$1,Spotify!$U:$U,Charts!T225)</f>
        <v>0</v>
      </c>
      <c r="AC225">
        <f>COUNTIFS(Spotify!$AA:$AA,Charts!$AC$1,Spotify!$U:$U,Charts!T225)</f>
        <v>0</v>
      </c>
      <c r="AD225">
        <f>COUNTIFS(Spotify!$AA:$AA,Charts!$AD$1,Spotify!$U:$U,Charts!T225)</f>
        <v>1</v>
      </c>
      <c r="AE225">
        <f>COUNTIFS(Spotify!$AA:$AA,Charts!$AE$1,Spotify!$U:$U,Charts!T225)</f>
        <v>0</v>
      </c>
      <c r="AF225" s="8">
        <f>COUNTIFS(Spotify!$AA:$AA,Charts!$AF$1,Spotify!$U:$U,Charts!T225)</f>
        <v>0</v>
      </c>
      <c r="AH225" s="7" t="s">
        <v>17915</v>
      </c>
      <c r="AI225">
        <f>SUMIFS(Spotify!O:O,Spotify!U:U,Charts!AH225)/COUNTIFS(Spotify!U:U,Charts!AH225)</f>
        <v>-1823</v>
      </c>
      <c r="AJ225" s="18">
        <f>SUMIF(Spotify!U:U,Charts!AH225,Spotify!P:P)/COUNTIF(Spotify!U:U,Charts!AH225)</f>
        <v>104029</v>
      </c>
      <c r="AK225" s="18">
        <f>SUMIF(Spotify!U:U,Charts!AH225,Spotify!R:R)/COUNTIF(Spotify!U:U,Charts!AH225)</f>
        <v>13</v>
      </c>
      <c r="AL225" s="18">
        <f>SUMIF(Spotify!U:U,Charts!AH225,Spotify!J:J)/COUNTIF(Spotify!U:U,Charts!AH225)</f>
        <v>119</v>
      </c>
      <c r="AM225" s="18">
        <f>SUMIF(Spotify!U:U,Charts!AH225,Spotify!H:H)/COUNTIF(Spotify!U:U,Charts!AH225)</f>
        <v>68</v>
      </c>
      <c r="AN225" s="28">
        <f>SUMIF(Spotify!U:U,Charts!AH225,Spotify!I:I)/COUNTIF(Spotify!U:U,Charts!AH225)</f>
        <v>954</v>
      </c>
    </row>
    <row r="226" spans="1:40" x14ac:dyDescent="0.25">
      <c r="A226" s="3" t="s">
        <v>9881</v>
      </c>
      <c r="B226" s="1">
        <v>330884269</v>
      </c>
      <c r="C226" s="1">
        <v>2</v>
      </c>
      <c r="D226" s="1"/>
      <c r="E226" s="3" t="s">
        <v>3064</v>
      </c>
      <c r="F226" s="1">
        <v>876074097</v>
      </c>
      <c r="H226" s="7" t="s">
        <v>1805</v>
      </c>
      <c r="I226" s="1">
        <v>656241039</v>
      </c>
      <c r="J226" s="8">
        <v>3</v>
      </c>
      <c r="L226" s="7" t="s">
        <v>1805</v>
      </c>
      <c r="M226" s="1">
        <f t="shared" si="22"/>
        <v>-656241039</v>
      </c>
      <c r="N226">
        <v>3</v>
      </c>
      <c r="O226" s="18">
        <f>SUMIF(Spotify!U:U,Charts!L226,Spotify!Q:Q)/COUNTIF(Spotify!U:U,Charts!L226)</f>
        <v>230360.66666666666</v>
      </c>
      <c r="P226" t="str">
        <f t="shared" si="23"/>
        <v>03:50</v>
      </c>
      <c r="Q226" s="18">
        <f t="shared" si="25"/>
        <v>641941</v>
      </c>
      <c r="R226" s="8" t="str">
        <f t="shared" si="24"/>
        <v>10:41</v>
      </c>
      <c r="T226" s="7" t="s">
        <v>9881</v>
      </c>
      <c r="U226">
        <f>COUNTIFS(Spotify!$AA:$AA,Charts!$U$1,Spotify!$U:$U,Charts!T226)</f>
        <v>0</v>
      </c>
      <c r="V226">
        <f>COUNTIFS(Spotify!$AA:$AA,Charts!$V$1,Spotify!$U:$U,Charts!T226)</f>
        <v>0</v>
      </c>
      <c r="W226">
        <f>COUNTIFS(Spotify!$AA:$AA,Charts!$W$1,Spotify!$U:$U,Charts!T226)</f>
        <v>0</v>
      </c>
      <c r="X226">
        <f>COUNTIFS(Spotify!$AA:$AA,Charts!$X$1,Spotify!$U:$U,Charts!T226)</f>
        <v>0</v>
      </c>
      <c r="Y226">
        <f>COUNTIFS(Spotify!$AA:$AA,Charts!$Y$1,Spotify!$U:$U,Charts!T226)</f>
        <v>0</v>
      </c>
      <c r="Z226">
        <f>COUNTIFS(Spotify!$AA:$AA,Charts!$Z$1,Spotify!$U:$U,Charts!T226)</f>
        <v>0</v>
      </c>
      <c r="AA226">
        <f>COUNTIFS(Spotify!$AA:$AA,Charts!$AA$1,Spotify!$U:$U,Charts!T226)</f>
        <v>0</v>
      </c>
      <c r="AB226">
        <f>COUNTIFS(Spotify!$AA:$AA,Charts!$AB$1,Spotify!$U:$U,Charts!T226)</f>
        <v>2</v>
      </c>
      <c r="AC226">
        <f>COUNTIFS(Spotify!$AA:$AA,Charts!$AC$1,Spotify!$U:$U,Charts!T226)</f>
        <v>0</v>
      </c>
      <c r="AD226">
        <f>COUNTIFS(Spotify!$AA:$AA,Charts!$AD$1,Spotify!$U:$U,Charts!T226)</f>
        <v>0</v>
      </c>
      <c r="AE226">
        <f>COUNTIFS(Spotify!$AA:$AA,Charts!$AE$1,Spotify!$U:$U,Charts!T226)</f>
        <v>0</v>
      </c>
      <c r="AF226" s="8">
        <f>COUNTIFS(Spotify!$AA:$AA,Charts!$AF$1,Spotify!$U:$U,Charts!T226)</f>
        <v>0</v>
      </c>
      <c r="AH226" s="7" t="s">
        <v>9881</v>
      </c>
      <c r="AI226">
        <f>SUMIFS(Spotify!O:O,Spotify!U:U,Charts!AH226)/COUNTIFS(Spotify!U:U,Charts!AH226)</f>
        <v>-3665</v>
      </c>
      <c r="AJ226" s="18">
        <f>SUMIF(Spotify!U:U,Charts!AH226,Spotify!P:P)/COUNTIF(Spotify!U:U,Charts!AH226)</f>
        <v>141236</v>
      </c>
      <c r="AK226" s="18">
        <f>SUMIF(Spotify!U:U,Charts!AH226,Spotify!R:R)/COUNTIF(Spotify!U:U,Charts!AH226)</f>
        <v>14.5</v>
      </c>
      <c r="AL226" s="18">
        <f>SUMIF(Spotify!U:U,Charts!AH226,Spotify!J:J)/COUNTIF(Spotify!U:U,Charts!AH226)</f>
        <v>591</v>
      </c>
      <c r="AM226" s="18">
        <f>SUMIF(Spotify!U:U,Charts!AH226,Spotify!H:H)/COUNTIF(Spotify!U:U,Charts!AH226)</f>
        <v>719.5</v>
      </c>
      <c r="AN226" s="28">
        <f>SUMIF(Spotify!U:U,Charts!AH226,Spotify!I:I)/COUNTIF(Spotify!U:U,Charts!AH226)</f>
        <v>399.5</v>
      </c>
    </row>
    <row r="227" spans="1:40" x14ac:dyDescent="0.25">
      <c r="A227" s="3" t="s">
        <v>13483</v>
      </c>
      <c r="B227" s="1">
        <v>45572324</v>
      </c>
      <c r="C227" s="1">
        <v>1</v>
      </c>
      <c r="D227" s="1"/>
      <c r="E227" s="3" t="s">
        <v>10268</v>
      </c>
      <c r="F227" s="1">
        <v>671297751</v>
      </c>
      <c r="H227" s="7" t="s">
        <v>11249</v>
      </c>
      <c r="I227" s="1">
        <v>655801790</v>
      </c>
      <c r="J227" s="8">
        <v>3</v>
      </c>
      <c r="L227" s="7" t="s">
        <v>11249</v>
      </c>
      <c r="M227" s="1">
        <f t="shared" si="22"/>
        <v>-655801790</v>
      </c>
      <c r="N227">
        <v>3</v>
      </c>
      <c r="O227" s="18">
        <f>SUMIF(Spotify!U:U,Charts!L227,Spotify!Q:Q)/COUNTIF(Spotify!U:U,Charts!L227)</f>
        <v>189972.66666666666</v>
      </c>
      <c r="P227" t="str">
        <f t="shared" si="23"/>
        <v>03:09</v>
      </c>
      <c r="Q227" s="18">
        <f t="shared" si="25"/>
        <v>641941</v>
      </c>
      <c r="R227" s="8" t="str">
        <f t="shared" si="24"/>
        <v>10:41</v>
      </c>
      <c r="T227" s="7" t="s">
        <v>13483</v>
      </c>
      <c r="U227">
        <f>COUNTIFS(Spotify!$AA:$AA,Charts!$U$1,Spotify!$U:$U,Charts!T227)</f>
        <v>0</v>
      </c>
      <c r="V227">
        <f>COUNTIFS(Spotify!$AA:$AA,Charts!$V$1,Spotify!$U:$U,Charts!T227)</f>
        <v>0</v>
      </c>
      <c r="W227">
        <f>COUNTIFS(Spotify!$AA:$AA,Charts!$W$1,Spotify!$U:$U,Charts!T227)</f>
        <v>0</v>
      </c>
      <c r="X227">
        <f>COUNTIFS(Spotify!$AA:$AA,Charts!$X$1,Spotify!$U:$U,Charts!T227)</f>
        <v>0</v>
      </c>
      <c r="Y227">
        <f>COUNTIFS(Spotify!$AA:$AA,Charts!$Y$1,Spotify!$U:$U,Charts!T227)</f>
        <v>0</v>
      </c>
      <c r="Z227">
        <f>COUNTIFS(Spotify!$AA:$AA,Charts!$Z$1,Spotify!$U:$U,Charts!T227)</f>
        <v>0</v>
      </c>
      <c r="AA227">
        <f>COUNTIFS(Spotify!$AA:$AA,Charts!$AA$1,Spotify!$U:$U,Charts!T227)</f>
        <v>0</v>
      </c>
      <c r="AB227">
        <f>COUNTIFS(Spotify!$AA:$AA,Charts!$AB$1,Spotify!$U:$U,Charts!T227)</f>
        <v>0</v>
      </c>
      <c r="AC227">
        <f>COUNTIFS(Spotify!$AA:$AA,Charts!$AC$1,Spotify!$U:$U,Charts!T227)</f>
        <v>0</v>
      </c>
      <c r="AD227">
        <f>COUNTIFS(Spotify!$AA:$AA,Charts!$AD$1,Spotify!$U:$U,Charts!T227)</f>
        <v>1</v>
      </c>
      <c r="AE227">
        <f>COUNTIFS(Spotify!$AA:$AA,Charts!$AE$1,Spotify!$U:$U,Charts!T227)</f>
        <v>0</v>
      </c>
      <c r="AF227" s="8">
        <f>COUNTIFS(Spotify!$AA:$AA,Charts!$AF$1,Spotify!$U:$U,Charts!T227)</f>
        <v>0</v>
      </c>
      <c r="AH227" s="7" t="s">
        <v>13483</v>
      </c>
      <c r="AI227">
        <f>SUMIFS(Spotify!O:O,Spotify!U:U,Charts!AH227)/COUNTIFS(Spotify!U:U,Charts!AH227)</f>
        <v>-6434</v>
      </c>
      <c r="AJ227" s="18">
        <f>SUMIF(Spotify!U:U,Charts!AH227,Spotify!P:P)/COUNTIF(Spotify!U:U,Charts!AH227)</f>
        <v>130022</v>
      </c>
      <c r="AK227" s="18">
        <f>SUMIF(Spotify!U:U,Charts!AH227,Spotify!R:R)/COUNTIF(Spotify!U:U,Charts!AH227)</f>
        <v>7</v>
      </c>
      <c r="AL227" s="18">
        <f>SUMIF(Spotify!U:U,Charts!AH227,Spotify!J:J)/COUNTIF(Spotify!U:U,Charts!AH227)</f>
        <v>742</v>
      </c>
      <c r="AM227" s="18">
        <f>SUMIF(Spotify!U:U,Charts!AH227,Spotify!H:H)/COUNTIF(Spotify!U:U,Charts!AH227)</f>
        <v>903</v>
      </c>
      <c r="AN227" s="28">
        <f>SUMIF(Spotify!U:U,Charts!AH227,Spotify!I:I)/COUNTIF(Spotify!U:U,Charts!AH227)</f>
        <v>535</v>
      </c>
    </row>
    <row r="228" spans="1:40" x14ac:dyDescent="0.25">
      <c r="A228" s="3" t="s">
        <v>17916</v>
      </c>
      <c r="B228" s="1">
        <v>45412178</v>
      </c>
      <c r="C228" s="1">
        <v>1</v>
      </c>
      <c r="D228" s="1"/>
      <c r="E228" s="3" t="s">
        <v>8274</v>
      </c>
      <c r="F228" s="1">
        <v>116371467</v>
      </c>
      <c r="H228" s="7" t="s">
        <v>18175</v>
      </c>
      <c r="I228" s="1">
        <v>654733918</v>
      </c>
      <c r="J228" s="8">
        <v>3</v>
      </c>
      <c r="L228" s="7" t="s">
        <v>18175</v>
      </c>
      <c r="M228" s="1">
        <f t="shared" si="22"/>
        <v>-654733918</v>
      </c>
      <c r="N228">
        <v>3</v>
      </c>
      <c r="O228" s="18">
        <f>SUMIF(Spotify!U:U,Charts!L228,Spotify!Q:Q)/COUNTIF(Spotify!U:U,Charts!L228)</f>
        <v>222127.33333333334</v>
      </c>
      <c r="P228" t="str">
        <f t="shared" si="23"/>
        <v>03:42</v>
      </c>
      <c r="Q228" s="18">
        <f t="shared" si="25"/>
        <v>641941</v>
      </c>
      <c r="R228" s="8" t="str">
        <f t="shared" si="24"/>
        <v>10:41</v>
      </c>
      <c r="T228" s="7" t="s">
        <v>17916</v>
      </c>
      <c r="U228">
        <f>COUNTIFS(Spotify!$AA:$AA,Charts!$U$1,Spotify!$U:$U,Charts!T228)</f>
        <v>0</v>
      </c>
      <c r="V228">
        <f>COUNTIFS(Spotify!$AA:$AA,Charts!$V$1,Spotify!$U:$U,Charts!T228)</f>
        <v>0</v>
      </c>
      <c r="W228">
        <f>COUNTIFS(Spotify!$AA:$AA,Charts!$W$1,Spotify!$U:$U,Charts!T228)</f>
        <v>0</v>
      </c>
      <c r="X228">
        <f>COUNTIFS(Spotify!$AA:$AA,Charts!$X$1,Spotify!$U:$U,Charts!T228)</f>
        <v>0</v>
      </c>
      <c r="Y228">
        <f>COUNTIFS(Spotify!$AA:$AA,Charts!$Y$1,Spotify!$U:$U,Charts!T228)</f>
        <v>0</v>
      </c>
      <c r="Z228">
        <f>COUNTIFS(Spotify!$AA:$AA,Charts!$Z$1,Spotify!$U:$U,Charts!T228)</f>
        <v>0</v>
      </c>
      <c r="AA228">
        <f>COUNTIFS(Spotify!$AA:$AA,Charts!$AA$1,Spotify!$U:$U,Charts!T228)</f>
        <v>0</v>
      </c>
      <c r="AB228">
        <f>COUNTIFS(Spotify!$AA:$AA,Charts!$AB$1,Spotify!$U:$U,Charts!T228)</f>
        <v>1</v>
      </c>
      <c r="AC228">
        <f>COUNTIFS(Spotify!$AA:$AA,Charts!$AC$1,Spotify!$U:$U,Charts!T228)</f>
        <v>0</v>
      </c>
      <c r="AD228">
        <f>COUNTIFS(Spotify!$AA:$AA,Charts!$AD$1,Spotify!$U:$U,Charts!T228)</f>
        <v>0</v>
      </c>
      <c r="AE228">
        <f>COUNTIFS(Spotify!$AA:$AA,Charts!$AE$1,Spotify!$U:$U,Charts!T228)</f>
        <v>0</v>
      </c>
      <c r="AF228" s="8">
        <f>COUNTIFS(Spotify!$AA:$AA,Charts!$AF$1,Spotify!$U:$U,Charts!T228)</f>
        <v>0</v>
      </c>
      <c r="AH228" s="7" t="s">
        <v>17916</v>
      </c>
      <c r="AI228">
        <f>SUMIFS(Spotify!O:O,Spotify!U:U,Charts!AH228)/COUNTIFS(Spotify!U:U,Charts!AH228)</f>
        <v>-5411</v>
      </c>
      <c r="AJ228" s="18">
        <f>SUMIF(Spotify!U:U,Charts!AH228,Spotify!P:P)/COUNTIF(Spotify!U:U,Charts!AH228)</f>
        <v>176011</v>
      </c>
      <c r="AK228" s="18">
        <f>SUMIF(Spotify!U:U,Charts!AH228,Spotify!R:R)/COUNTIF(Spotify!U:U,Charts!AH228)</f>
        <v>9</v>
      </c>
      <c r="AL228" s="18">
        <f>SUMIF(Spotify!U:U,Charts!AH228,Spotify!J:J)/COUNTIF(Spotify!U:U,Charts!AH228)</f>
        <v>169</v>
      </c>
      <c r="AM228" s="18">
        <f>SUMIF(Spotify!U:U,Charts!AH228,Spotify!H:H)/COUNTIF(Spotify!U:U,Charts!AH228)</f>
        <v>724</v>
      </c>
      <c r="AN228" s="28">
        <f>SUMIF(Spotify!U:U,Charts!AH228,Spotify!I:I)/COUNTIF(Spotify!U:U,Charts!AH228)</f>
        <v>791</v>
      </c>
    </row>
    <row r="229" spans="1:40" x14ac:dyDescent="0.25">
      <c r="A229" s="3" t="s">
        <v>10010</v>
      </c>
      <c r="B229" s="1">
        <v>1832608405</v>
      </c>
      <c r="C229" s="1">
        <v>11</v>
      </c>
      <c r="D229" s="1"/>
      <c r="E229" s="3" t="s">
        <v>2775</v>
      </c>
      <c r="F229" s="1">
        <v>225144929</v>
      </c>
      <c r="H229" s="7" t="s">
        <v>12661</v>
      </c>
      <c r="I229" s="1">
        <v>653836907</v>
      </c>
      <c r="J229" s="8">
        <v>5</v>
      </c>
      <c r="L229" s="7" t="s">
        <v>12661</v>
      </c>
      <c r="M229" s="1">
        <f t="shared" si="22"/>
        <v>-653836907</v>
      </c>
      <c r="N229">
        <v>5</v>
      </c>
      <c r="O229" s="18">
        <f>SUMIF(Spotify!U:U,Charts!L229,Spotify!Q:Q)/COUNTIF(Spotify!U:U,Charts!L229)</f>
        <v>224813.8</v>
      </c>
      <c r="P229" t="str">
        <f t="shared" si="23"/>
        <v>03:44</v>
      </c>
      <c r="Q229" s="18">
        <f t="shared" si="25"/>
        <v>641941</v>
      </c>
      <c r="R229" s="8" t="str">
        <f t="shared" si="24"/>
        <v>10:41</v>
      </c>
      <c r="T229" s="7" t="s">
        <v>10010</v>
      </c>
      <c r="U229">
        <f>COUNTIFS(Spotify!$AA:$AA,Charts!$U$1,Spotify!$U:$U,Charts!T229)</f>
        <v>1</v>
      </c>
      <c r="V229">
        <f>COUNTIFS(Spotify!$AA:$AA,Charts!$V$1,Spotify!$U:$U,Charts!T229)</f>
        <v>3</v>
      </c>
      <c r="W229">
        <f>COUNTIFS(Spotify!$AA:$AA,Charts!$W$1,Spotify!$U:$U,Charts!T229)</f>
        <v>0</v>
      </c>
      <c r="X229">
        <f>COUNTIFS(Spotify!$AA:$AA,Charts!$X$1,Spotify!$U:$U,Charts!T229)</f>
        <v>1</v>
      </c>
      <c r="Y229">
        <f>COUNTIFS(Spotify!$AA:$AA,Charts!$Y$1,Spotify!$U:$U,Charts!T229)</f>
        <v>0</v>
      </c>
      <c r="Z229">
        <f>COUNTIFS(Spotify!$AA:$AA,Charts!$Z$1,Spotify!$U:$U,Charts!T229)</f>
        <v>0</v>
      </c>
      <c r="AA229">
        <f>COUNTIFS(Spotify!$AA:$AA,Charts!$AA$1,Spotify!$U:$U,Charts!T229)</f>
        <v>0</v>
      </c>
      <c r="AB229">
        <f>COUNTIFS(Spotify!$AA:$AA,Charts!$AB$1,Spotify!$U:$U,Charts!T229)</f>
        <v>2</v>
      </c>
      <c r="AC229">
        <f>COUNTIFS(Spotify!$AA:$AA,Charts!$AC$1,Spotify!$U:$U,Charts!T229)</f>
        <v>0</v>
      </c>
      <c r="AD229">
        <f>COUNTIFS(Spotify!$AA:$AA,Charts!$AD$1,Spotify!$U:$U,Charts!T229)</f>
        <v>1</v>
      </c>
      <c r="AE229">
        <f>COUNTIFS(Spotify!$AA:$AA,Charts!$AE$1,Spotify!$U:$U,Charts!T229)</f>
        <v>3</v>
      </c>
      <c r="AF229" s="8">
        <f>COUNTIFS(Spotify!$AA:$AA,Charts!$AF$1,Spotify!$U:$U,Charts!T229)</f>
        <v>0</v>
      </c>
      <c r="AH229" s="7" t="s">
        <v>10010</v>
      </c>
      <c r="AI229">
        <f>SUMIFS(Spotify!O:O,Spotify!U:U,Charts!AH229)/COUNTIFS(Spotify!U:U,Charts!AH229)</f>
        <v>-6065.272727272727</v>
      </c>
      <c r="AJ229" s="18">
        <f>SUMIF(Spotify!U:U,Charts!AH229,Spotify!P:P)/COUNTIF(Spotify!U:U,Charts!AH229)</f>
        <v>103672.27272727272</v>
      </c>
      <c r="AK229" s="18">
        <f>SUMIF(Spotify!U:U,Charts!AH229,Spotify!R:R)/COUNTIF(Spotify!U:U,Charts!AH229)</f>
        <v>17.818181818181817</v>
      </c>
      <c r="AL229" s="18">
        <f>SUMIF(Spotify!U:U,Charts!AH229,Spotify!J:J)/COUNTIF(Spotify!U:U,Charts!AH229)</f>
        <v>410.63636363636363</v>
      </c>
      <c r="AM229" s="18">
        <f>SUMIF(Spotify!U:U,Charts!AH229,Spotify!H:H)/COUNTIF(Spotify!U:U,Charts!AH229)</f>
        <v>616.4545454545455</v>
      </c>
      <c r="AN229" s="28">
        <f>SUMIF(Spotify!U:U,Charts!AH229,Spotify!I:I)/COUNTIF(Spotify!U:U,Charts!AH229)</f>
        <v>495.27272727272725</v>
      </c>
    </row>
    <row r="230" spans="1:40" x14ac:dyDescent="0.25">
      <c r="A230" s="3" t="s">
        <v>17917</v>
      </c>
      <c r="B230" s="1">
        <v>466290568</v>
      </c>
      <c r="C230" s="1">
        <v>2</v>
      </c>
      <c r="D230" s="1"/>
      <c r="E230" s="3" t="s">
        <v>6727</v>
      </c>
      <c r="F230" s="1">
        <v>64975059</v>
      </c>
      <c r="H230" s="7" t="s">
        <v>18133</v>
      </c>
      <c r="I230" s="1">
        <v>652250285</v>
      </c>
      <c r="J230" s="8">
        <v>4</v>
      </c>
      <c r="L230" s="7" t="s">
        <v>18133</v>
      </c>
      <c r="M230" s="1">
        <f t="shared" si="22"/>
        <v>-652250285</v>
      </c>
      <c r="N230">
        <v>4</v>
      </c>
      <c r="O230" s="18">
        <f>SUMIF(Spotify!U:U,Charts!L230,Spotify!Q:Q)/COUNTIF(Spotify!U:U,Charts!L230)</f>
        <v>185381.5</v>
      </c>
      <c r="P230" t="str">
        <f t="shared" si="23"/>
        <v>03:05</v>
      </c>
      <c r="Q230" s="18">
        <f t="shared" si="25"/>
        <v>641941</v>
      </c>
      <c r="R230" s="8" t="str">
        <f t="shared" si="24"/>
        <v>10:41</v>
      </c>
      <c r="T230" s="7" t="s">
        <v>17917</v>
      </c>
      <c r="U230">
        <f>COUNTIFS(Spotify!$AA:$AA,Charts!$U$1,Spotify!$U:$U,Charts!T230)</f>
        <v>0</v>
      </c>
      <c r="V230">
        <f>COUNTIFS(Spotify!$AA:$AA,Charts!$V$1,Spotify!$U:$U,Charts!T230)</f>
        <v>0</v>
      </c>
      <c r="W230">
        <f>COUNTIFS(Spotify!$AA:$AA,Charts!$W$1,Spotify!$U:$U,Charts!T230)</f>
        <v>0</v>
      </c>
      <c r="X230">
        <f>COUNTIFS(Spotify!$AA:$AA,Charts!$X$1,Spotify!$U:$U,Charts!T230)</f>
        <v>0</v>
      </c>
      <c r="Y230">
        <f>COUNTIFS(Spotify!$AA:$AA,Charts!$Y$1,Spotify!$U:$U,Charts!T230)</f>
        <v>0</v>
      </c>
      <c r="Z230">
        <f>COUNTIFS(Spotify!$AA:$AA,Charts!$Z$1,Spotify!$U:$U,Charts!T230)</f>
        <v>0</v>
      </c>
      <c r="AA230">
        <f>COUNTIFS(Spotify!$AA:$AA,Charts!$AA$1,Spotify!$U:$U,Charts!T230)</f>
        <v>1</v>
      </c>
      <c r="AB230">
        <f>COUNTIFS(Spotify!$AA:$AA,Charts!$AB$1,Spotify!$U:$U,Charts!T230)</f>
        <v>0</v>
      </c>
      <c r="AC230">
        <f>COUNTIFS(Spotify!$AA:$AA,Charts!$AC$1,Spotify!$U:$U,Charts!T230)</f>
        <v>0</v>
      </c>
      <c r="AD230">
        <f>COUNTIFS(Spotify!$AA:$AA,Charts!$AD$1,Spotify!$U:$U,Charts!T230)</f>
        <v>1</v>
      </c>
      <c r="AE230">
        <f>COUNTIFS(Spotify!$AA:$AA,Charts!$AE$1,Spotify!$U:$U,Charts!T230)</f>
        <v>0</v>
      </c>
      <c r="AF230" s="8">
        <f>COUNTIFS(Spotify!$AA:$AA,Charts!$AF$1,Spotify!$U:$U,Charts!T230)</f>
        <v>0</v>
      </c>
      <c r="AH230" s="7" t="s">
        <v>17917</v>
      </c>
      <c r="AI230">
        <f>SUMIFS(Spotify!O:O,Spotify!U:U,Charts!AH230)/COUNTIFS(Spotify!U:U,Charts!AH230)</f>
        <v>-4662.5</v>
      </c>
      <c r="AJ230" s="18">
        <f>SUMIF(Spotify!U:U,Charts!AH230,Spotify!P:P)/COUNTIF(Spotify!U:U,Charts!AH230)</f>
        <v>156994</v>
      </c>
      <c r="AK230" s="18">
        <f>SUMIF(Spotify!U:U,Charts!AH230,Spotify!R:R)/COUNTIF(Spotify!U:U,Charts!AH230)</f>
        <v>31.5</v>
      </c>
      <c r="AL230" s="18">
        <f>SUMIF(Spotify!U:U,Charts!AH230,Spotify!J:J)/COUNTIF(Spotify!U:U,Charts!AH230)</f>
        <v>136.5</v>
      </c>
      <c r="AM230" s="18">
        <f>SUMIF(Spotify!U:U,Charts!AH230,Spotify!H:H)/COUNTIF(Spotify!U:U,Charts!AH230)</f>
        <v>751.5</v>
      </c>
      <c r="AN230" s="28">
        <f>SUMIF(Spotify!U:U,Charts!AH230,Spotify!I:I)/COUNTIF(Spotify!U:U,Charts!AH230)</f>
        <v>769</v>
      </c>
    </row>
    <row r="231" spans="1:40" x14ac:dyDescent="0.25">
      <c r="A231" s="3" t="s">
        <v>2034</v>
      </c>
      <c r="B231" s="1">
        <v>380925695</v>
      </c>
      <c r="C231" s="1">
        <v>3</v>
      </c>
      <c r="D231" s="1"/>
      <c r="E231" s="3" t="s">
        <v>5527</v>
      </c>
      <c r="F231" s="1">
        <v>198554137</v>
      </c>
      <c r="H231" s="7" t="s">
        <v>2348</v>
      </c>
      <c r="I231" s="1">
        <v>648385989</v>
      </c>
      <c r="J231" s="8">
        <v>3</v>
      </c>
      <c r="L231" s="7" t="s">
        <v>2348</v>
      </c>
      <c r="M231" s="1">
        <f t="shared" si="22"/>
        <v>-648385989</v>
      </c>
      <c r="N231">
        <v>3</v>
      </c>
      <c r="O231" s="18">
        <f>SUMIF(Spotify!U:U,Charts!L231,Spotify!Q:Q)/COUNTIF(Spotify!U:U,Charts!L231)</f>
        <v>278339</v>
      </c>
      <c r="P231" t="str">
        <f t="shared" si="23"/>
        <v>04:38</v>
      </c>
      <c r="Q231" s="18">
        <f t="shared" si="25"/>
        <v>641941</v>
      </c>
      <c r="R231" s="8" t="str">
        <f t="shared" si="24"/>
        <v>10:41</v>
      </c>
      <c r="T231" s="7" t="s">
        <v>2034</v>
      </c>
      <c r="U231">
        <f>COUNTIFS(Spotify!$AA:$AA,Charts!$U$1,Spotify!$U:$U,Charts!T231)</f>
        <v>0</v>
      </c>
      <c r="V231">
        <f>COUNTIFS(Spotify!$AA:$AA,Charts!$V$1,Spotify!$U:$U,Charts!T231)</f>
        <v>0</v>
      </c>
      <c r="W231">
        <f>COUNTIFS(Spotify!$AA:$AA,Charts!$W$1,Spotify!$U:$U,Charts!T231)</f>
        <v>0</v>
      </c>
      <c r="X231">
        <f>COUNTIFS(Spotify!$AA:$AA,Charts!$X$1,Spotify!$U:$U,Charts!T231)</f>
        <v>0</v>
      </c>
      <c r="Y231">
        <f>COUNTIFS(Spotify!$AA:$AA,Charts!$Y$1,Spotify!$U:$U,Charts!T231)</f>
        <v>0</v>
      </c>
      <c r="Z231">
        <f>COUNTIFS(Spotify!$AA:$AA,Charts!$Z$1,Spotify!$U:$U,Charts!T231)</f>
        <v>0</v>
      </c>
      <c r="AA231">
        <f>COUNTIFS(Spotify!$AA:$AA,Charts!$AA$1,Spotify!$U:$U,Charts!T231)</f>
        <v>0</v>
      </c>
      <c r="AB231">
        <f>COUNTIFS(Spotify!$AA:$AA,Charts!$AB$1,Spotify!$U:$U,Charts!T231)</f>
        <v>0</v>
      </c>
      <c r="AC231">
        <f>COUNTIFS(Spotify!$AA:$AA,Charts!$AC$1,Spotify!$U:$U,Charts!T231)</f>
        <v>0</v>
      </c>
      <c r="AD231">
        <f>COUNTIFS(Spotify!$AA:$AA,Charts!$AD$1,Spotify!$U:$U,Charts!T231)</f>
        <v>3</v>
      </c>
      <c r="AE231">
        <f>COUNTIFS(Spotify!$AA:$AA,Charts!$AE$1,Spotify!$U:$U,Charts!T231)</f>
        <v>0</v>
      </c>
      <c r="AF231" s="8">
        <f>COUNTIFS(Spotify!$AA:$AA,Charts!$AF$1,Spotify!$U:$U,Charts!T231)</f>
        <v>0</v>
      </c>
      <c r="AH231" s="7" t="s">
        <v>2034</v>
      </c>
      <c r="AI231">
        <f>SUMIFS(Spotify!O:O,Spotify!U:U,Charts!AH231)/COUNTIFS(Spotify!U:U,Charts!AH231)</f>
        <v>-9152.3333333333339</v>
      </c>
      <c r="AJ231" s="18">
        <f>SUMIF(Spotify!U:U,Charts!AH231,Spotify!P:P)/COUNTIF(Spotify!U:U,Charts!AH231)</f>
        <v>123140</v>
      </c>
      <c r="AK231" s="18">
        <f>SUMIF(Spotify!U:U,Charts!AH231,Spotify!R:R)/COUNTIF(Spotify!U:U,Charts!AH231)</f>
        <v>14.666666666666666</v>
      </c>
      <c r="AL231" s="18">
        <f>SUMIF(Spotify!U:U,Charts!AH231,Spotify!J:J)/COUNTIF(Spotify!U:U,Charts!AH231)</f>
        <v>242.33333333333334</v>
      </c>
      <c r="AM231" s="18">
        <f>SUMIF(Spotify!U:U,Charts!AH231,Spotify!H:H)/COUNTIF(Spotify!U:U,Charts!AH231)</f>
        <v>537.66666666666663</v>
      </c>
      <c r="AN231" s="28">
        <f>SUMIF(Spotify!U:U,Charts!AH231,Spotify!I:I)/COUNTIF(Spotify!U:U,Charts!AH231)</f>
        <v>649.66666666666663</v>
      </c>
    </row>
    <row r="232" spans="1:40" x14ac:dyDescent="0.25">
      <c r="A232" s="3" t="s">
        <v>1762</v>
      </c>
      <c r="B232" s="1">
        <v>122924449</v>
      </c>
      <c r="C232" s="1">
        <v>4</v>
      </c>
      <c r="D232" s="1"/>
      <c r="E232" s="3" t="s">
        <v>3106</v>
      </c>
      <c r="F232" s="1">
        <v>9103266</v>
      </c>
      <c r="H232" s="7" t="s">
        <v>11334</v>
      </c>
      <c r="I232" s="1">
        <v>642210489</v>
      </c>
      <c r="J232" s="8">
        <v>1</v>
      </c>
      <c r="L232" s="7" t="s">
        <v>11334</v>
      </c>
      <c r="M232" s="1">
        <f t="shared" si="22"/>
        <v>-642210489</v>
      </c>
      <c r="N232">
        <v>1</v>
      </c>
      <c r="O232" s="18">
        <f>SUMIF(Spotify!U:U,Charts!L232,Spotify!Q:Q)/COUNTIF(Spotify!U:U,Charts!L232)</f>
        <v>251489</v>
      </c>
      <c r="P232" t="str">
        <f t="shared" si="23"/>
        <v>04:11</v>
      </c>
      <c r="Q232" s="18">
        <f t="shared" si="25"/>
        <v>641941</v>
      </c>
      <c r="R232" s="8" t="str">
        <f t="shared" si="24"/>
        <v>10:41</v>
      </c>
      <c r="T232" s="7" t="s">
        <v>1762</v>
      </c>
      <c r="U232">
        <f>COUNTIFS(Spotify!$AA:$AA,Charts!$U$1,Spotify!$U:$U,Charts!T232)</f>
        <v>1</v>
      </c>
      <c r="V232">
        <f>COUNTIFS(Spotify!$AA:$AA,Charts!$V$1,Spotify!$U:$U,Charts!T232)</f>
        <v>0</v>
      </c>
      <c r="W232">
        <f>COUNTIFS(Spotify!$AA:$AA,Charts!$W$1,Spotify!$U:$U,Charts!T232)</f>
        <v>1</v>
      </c>
      <c r="X232">
        <f>COUNTIFS(Spotify!$AA:$AA,Charts!$X$1,Spotify!$U:$U,Charts!T232)</f>
        <v>0</v>
      </c>
      <c r="Y232">
        <f>COUNTIFS(Spotify!$AA:$AA,Charts!$Y$1,Spotify!$U:$U,Charts!T232)</f>
        <v>0</v>
      </c>
      <c r="Z232">
        <f>COUNTIFS(Spotify!$AA:$AA,Charts!$Z$1,Spotify!$U:$U,Charts!T232)</f>
        <v>0</v>
      </c>
      <c r="AA232">
        <f>COUNTIFS(Spotify!$AA:$AA,Charts!$AA$1,Spotify!$U:$U,Charts!T232)</f>
        <v>0</v>
      </c>
      <c r="AB232">
        <f>COUNTIFS(Spotify!$AA:$AA,Charts!$AB$1,Spotify!$U:$U,Charts!T232)</f>
        <v>1</v>
      </c>
      <c r="AC232">
        <f>COUNTIFS(Spotify!$AA:$AA,Charts!$AC$1,Spotify!$U:$U,Charts!T232)</f>
        <v>0</v>
      </c>
      <c r="AD232">
        <f>COUNTIFS(Spotify!$AA:$AA,Charts!$AD$1,Spotify!$U:$U,Charts!T232)</f>
        <v>0</v>
      </c>
      <c r="AE232">
        <f>COUNTIFS(Spotify!$AA:$AA,Charts!$AE$1,Spotify!$U:$U,Charts!T232)</f>
        <v>0</v>
      </c>
      <c r="AF232" s="8">
        <f>COUNTIFS(Spotify!$AA:$AA,Charts!$AF$1,Spotify!$U:$U,Charts!T232)</f>
        <v>1</v>
      </c>
      <c r="AH232" s="7" t="s">
        <v>1762</v>
      </c>
      <c r="AI232">
        <f>SUMIFS(Spotify!O:O,Spotify!U:U,Charts!AH232)/COUNTIFS(Spotify!U:U,Charts!AH232)</f>
        <v>-2148</v>
      </c>
      <c r="AJ232" s="18">
        <f>SUMIF(Spotify!U:U,Charts!AH232,Spotify!P:P)/COUNTIF(Spotify!U:U,Charts!AH232)</f>
        <v>134630.5</v>
      </c>
      <c r="AK232" s="18">
        <f>SUMIF(Spotify!U:U,Charts!AH232,Spotify!R:R)/COUNTIF(Spotify!U:U,Charts!AH232)</f>
        <v>4</v>
      </c>
      <c r="AL232" s="18">
        <f>SUMIF(Spotify!U:U,Charts!AH232,Spotify!J:J)/COUNTIF(Spotify!U:U,Charts!AH232)</f>
        <v>91.25</v>
      </c>
      <c r="AM232" s="18">
        <f>SUMIF(Spotify!U:U,Charts!AH232,Spotify!H:H)/COUNTIF(Spotify!U:U,Charts!AH232)</f>
        <v>717</v>
      </c>
      <c r="AN232" s="28">
        <f>SUMIF(Spotify!U:U,Charts!AH232,Spotify!I:I)/COUNTIF(Spotify!U:U,Charts!AH232)</f>
        <v>602.75</v>
      </c>
    </row>
    <row r="233" spans="1:40" x14ac:dyDescent="0.25">
      <c r="A233" s="3" t="s">
        <v>7810</v>
      </c>
      <c r="B233" s="1">
        <v>179217126</v>
      </c>
      <c r="C233" s="1">
        <v>1</v>
      </c>
      <c r="D233" s="1"/>
      <c r="E233" s="3" t="s">
        <v>30</v>
      </c>
      <c r="F233" s="1">
        <v>2232626665</v>
      </c>
      <c r="H233" s="7" t="s">
        <v>9630</v>
      </c>
      <c r="I233" s="1">
        <v>638456940</v>
      </c>
      <c r="J233" s="8">
        <v>3</v>
      </c>
      <c r="L233" s="7" t="s">
        <v>9630</v>
      </c>
      <c r="M233" s="1">
        <f t="shared" si="22"/>
        <v>-638456940</v>
      </c>
      <c r="N233">
        <v>3</v>
      </c>
      <c r="O233" s="18">
        <f>SUMIF(Spotify!U:U,Charts!L233,Spotify!Q:Q)/COUNTIF(Spotify!U:U,Charts!L233)</f>
        <v>206294</v>
      </c>
      <c r="P233" t="str">
        <f t="shared" si="23"/>
        <v>03:26</v>
      </c>
      <c r="Q233" s="18">
        <f t="shared" si="25"/>
        <v>641941</v>
      </c>
      <c r="R233" s="8" t="str">
        <f t="shared" si="24"/>
        <v>10:41</v>
      </c>
      <c r="T233" s="7" t="s">
        <v>7810</v>
      </c>
      <c r="U233">
        <f>COUNTIFS(Spotify!$AA:$AA,Charts!$U$1,Spotify!$U:$U,Charts!T233)</f>
        <v>0</v>
      </c>
      <c r="V233">
        <f>COUNTIFS(Spotify!$AA:$AA,Charts!$V$1,Spotify!$U:$U,Charts!T233)</f>
        <v>0</v>
      </c>
      <c r="W233">
        <f>COUNTIFS(Spotify!$AA:$AA,Charts!$W$1,Spotify!$U:$U,Charts!T233)</f>
        <v>0</v>
      </c>
      <c r="X233">
        <f>COUNTIFS(Spotify!$AA:$AA,Charts!$X$1,Spotify!$U:$U,Charts!T233)</f>
        <v>0</v>
      </c>
      <c r="Y233">
        <f>COUNTIFS(Spotify!$AA:$AA,Charts!$Y$1,Spotify!$U:$U,Charts!T233)</f>
        <v>0</v>
      </c>
      <c r="Z233">
        <f>COUNTIFS(Spotify!$AA:$AA,Charts!$Z$1,Spotify!$U:$U,Charts!T233)</f>
        <v>0</v>
      </c>
      <c r="AA233">
        <f>COUNTIFS(Spotify!$AA:$AA,Charts!$AA$1,Spotify!$U:$U,Charts!T233)</f>
        <v>0</v>
      </c>
      <c r="AB233">
        <f>COUNTIFS(Spotify!$AA:$AA,Charts!$AB$1,Spotify!$U:$U,Charts!T233)</f>
        <v>1</v>
      </c>
      <c r="AC233">
        <f>COUNTIFS(Spotify!$AA:$AA,Charts!$AC$1,Spotify!$U:$U,Charts!T233)</f>
        <v>0</v>
      </c>
      <c r="AD233">
        <f>COUNTIFS(Spotify!$AA:$AA,Charts!$AD$1,Spotify!$U:$U,Charts!T233)</f>
        <v>0</v>
      </c>
      <c r="AE233">
        <f>COUNTIFS(Spotify!$AA:$AA,Charts!$AE$1,Spotify!$U:$U,Charts!T233)</f>
        <v>0</v>
      </c>
      <c r="AF233" s="8">
        <f>COUNTIFS(Spotify!$AA:$AA,Charts!$AF$1,Spotify!$U:$U,Charts!T233)</f>
        <v>0</v>
      </c>
      <c r="AH233" s="7" t="s">
        <v>7810</v>
      </c>
      <c r="AI233">
        <f>SUMIFS(Spotify!O:O,Spotify!U:U,Charts!AH233)/COUNTIFS(Spotify!U:U,Charts!AH233)</f>
        <v>-10609</v>
      </c>
      <c r="AJ233" s="18">
        <f>SUMIF(Spotify!U:U,Charts!AH233,Spotify!P:P)/COUNTIF(Spotify!U:U,Charts!AH233)</f>
        <v>152132</v>
      </c>
      <c r="AK233" s="18">
        <f>SUMIF(Spotify!U:U,Charts!AH233,Spotify!R:R)/COUNTIF(Spotify!U:U,Charts!AH233)</f>
        <v>21</v>
      </c>
      <c r="AL233" s="18">
        <f>SUMIF(Spotify!U:U,Charts!AH233,Spotify!J:J)/COUNTIF(Spotify!U:U,Charts!AH233)</f>
        <v>912</v>
      </c>
      <c r="AM233" s="18">
        <f>SUMIF(Spotify!U:U,Charts!AH233,Spotify!H:H)/COUNTIF(Spotify!U:U,Charts!AH233)</f>
        <v>681</v>
      </c>
      <c r="AN233" s="28">
        <f>SUMIF(Spotify!U:U,Charts!AH233,Spotify!I:I)/COUNTIF(Spotify!U:U,Charts!AH233)</f>
        <v>715</v>
      </c>
    </row>
    <row r="234" spans="1:40" x14ac:dyDescent="0.25">
      <c r="A234" s="3" t="s">
        <v>3157</v>
      </c>
      <c r="B234" s="1">
        <v>755459390</v>
      </c>
      <c r="C234" s="1">
        <v>2</v>
      </c>
      <c r="D234" s="1"/>
      <c r="E234" s="3" t="s">
        <v>9109</v>
      </c>
      <c r="F234" s="1">
        <v>1166366874</v>
      </c>
      <c r="H234" s="7" t="s">
        <v>18180</v>
      </c>
      <c r="I234" s="1">
        <v>628989166</v>
      </c>
      <c r="J234" s="8">
        <v>2</v>
      </c>
      <c r="L234" s="7" t="s">
        <v>18180</v>
      </c>
      <c r="M234" s="1">
        <f t="shared" si="22"/>
        <v>-628989166</v>
      </c>
      <c r="N234">
        <v>2</v>
      </c>
      <c r="O234" s="18">
        <f>SUMIF(Spotify!U:U,Charts!L234,Spotify!Q:Q)/COUNTIF(Spotify!U:U,Charts!L234)</f>
        <v>188813.5</v>
      </c>
      <c r="P234" t="str">
        <f t="shared" si="23"/>
        <v>03:08</v>
      </c>
      <c r="Q234" s="18">
        <f t="shared" si="25"/>
        <v>641941</v>
      </c>
      <c r="R234" s="8" t="str">
        <f t="shared" si="24"/>
        <v>10:41</v>
      </c>
      <c r="T234" s="7" t="s">
        <v>3157</v>
      </c>
      <c r="U234">
        <f>COUNTIFS(Spotify!$AA:$AA,Charts!$U$1,Spotify!$U:$U,Charts!T234)</f>
        <v>0</v>
      </c>
      <c r="V234">
        <f>COUNTIFS(Spotify!$AA:$AA,Charts!$V$1,Spotify!$U:$U,Charts!T234)</f>
        <v>0</v>
      </c>
      <c r="W234">
        <f>COUNTIFS(Spotify!$AA:$AA,Charts!$W$1,Spotify!$U:$U,Charts!T234)</f>
        <v>0</v>
      </c>
      <c r="X234">
        <f>COUNTIFS(Spotify!$AA:$AA,Charts!$X$1,Spotify!$U:$U,Charts!T234)</f>
        <v>0</v>
      </c>
      <c r="Y234">
        <f>COUNTIFS(Spotify!$AA:$AA,Charts!$Y$1,Spotify!$U:$U,Charts!T234)</f>
        <v>0</v>
      </c>
      <c r="Z234">
        <f>COUNTIFS(Spotify!$AA:$AA,Charts!$Z$1,Spotify!$U:$U,Charts!T234)</f>
        <v>2</v>
      </c>
      <c r="AA234">
        <f>COUNTIFS(Spotify!$AA:$AA,Charts!$AA$1,Spotify!$U:$U,Charts!T234)</f>
        <v>0</v>
      </c>
      <c r="AB234">
        <f>COUNTIFS(Spotify!$AA:$AA,Charts!$AB$1,Spotify!$U:$U,Charts!T234)</f>
        <v>0</v>
      </c>
      <c r="AC234">
        <f>COUNTIFS(Spotify!$AA:$AA,Charts!$AC$1,Spotify!$U:$U,Charts!T234)</f>
        <v>0</v>
      </c>
      <c r="AD234">
        <f>COUNTIFS(Spotify!$AA:$AA,Charts!$AD$1,Spotify!$U:$U,Charts!T234)</f>
        <v>0</v>
      </c>
      <c r="AE234">
        <f>COUNTIFS(Spotify!$AA:$AA,Charts!$AE$1,Spotify!$U:$U,Charts!T234)</f>
        <v>0</v>
      </c>
      <c r="AF234" s="8">
        <f>COUNTIFS(Spotify!$AA:$AA,Charts!$AF$1,Spotify!$U:$U,Charts!T234)</f>
        <v>0</v>
      </c>
      <c r="AH234" s="7" t="s">
        <v>3157</v>
      </c>
      <c r="AI234">
        <f>SUMIFS(Spotify!O:O,Spotify!U:U,Charts!AH234)/COUNTIFS(Spotify!U:U,Charts!AH234)</f>
        <v>-9015.5</v>
      </c>
      <c r="AJ234" s="18">
        <f>SUMIF(Spotify!U:U,Charts!AH234,Spotify!P:P)/COUNTIF(Spotify!U:U,Charts!AH234)</f>
        <v>94479</v>
      </c>
      <c r="AK234" s="18">
        <f>SUMIF(Spotify!U:U,Charts!AH234,Spotify!R:R)/COUNTIF(Spotify!U:U,Charts!AH234)</f>
        <v>74</v>
      </c>
      <c r="AL234" s="18">
        <f>SUMIF(Spotify!U:U,Charts!AH234,Spotify!J:J)/COUNTIF(Spotify!U:U,Charts!AH234)</f>
        <v>273.5</v>
      </c>
      <c r="AM234" s="18">
        <f>SUMIF(Spotify!U:U,Charts!AH234,Spotify!H:H)/COUNTIF(Spotify!U:U,Charts!AH234)</f>
        <v>203</v>
      </c>
      <c r="AN234" s="28">
        <f>SUMIF(Spotify!U:U,Charts!AH234,Spotify!I:I)/COUNTIF(Spotify!U:U,Charts!AH234)</f>
        <v>467</v>
      </c>
    </row>
    <row r="235" spans="1:40" x14ac:dyDescent="0.25">
      <c r="A235" s="3" t="s">
        <v>4420</v>
      </c>
      <c r="B235" s="1">
        <v>421701405</v>
      </c>
      <c r="C235" s="1">
        <v>3</v>
      </c>
      <c r="D235" s="1"/>
      <c r="E235" s="3" t="s">
        <v>11790</v>
      </c>
      <c r="F235" s="1">
        <v>5168019</v>
      </c>
      <c r="H235" s="7" t="s">
        <v>2556</v>
      </c>
      <c r="I235" s="1">
        <v>626872966</v>
      </c>
      <c r="J235" s="8">
        <v>1</v>
      </c>
      <c r="L235" s="7" t="s">
        <v>2556</v>
      </c>
      <c r="M235" s="1">
        <f t="shared" si="22"/>
        <v>-626872966</v>
      </c>
      <c r="N235">
        <v>1</v>
      </c>
      <c r="O235" s="18">
        <f>SUMIF(Spotify!U:U,Charts!L235,Spotify!Q:Q)/COUNTIF(Spotify!U:U,Charts!L235)</f>
        <v>236160</v>
      </c>
      <c r="P235" t="str">
        <f t="shared" si="23"/>
        <v>03:56</v>
      </c>
      <c r="Q235" s="18">
        <f t="shared" si="25"/>
        <v>641941</v>
      </c>
      <c r="R235" s="8" t="str">
        <f t="shared" si="24"/>
        <v>10:41</v>
      </c>
      <c r="T235" s="7" t="s">
        <v>4420</v>
      </c>
      <c r="U235">
        <f>COUNTIFS(Spotify!$AA:$AA,Charts!$U$1,Spotify!$U:$U,Charts!T235)</f>
        <v>0</v>
      </c>
      <c r="V235">
        <f>COUNTIFS(Spotify!$AA:$AA,Charts!$V$1,Spotify!$U:$U,Charts!T235)</f>
        <v>0</v>
      </c>
      <c r="W235">
        <f>COUNTIFS(Spotify!$AA:$AA,Charts!$W$1,Spotify!$U:$U,Charts!T235)</f>
        <v>0</v>
      </c>
      <c r="X235">
        <f>COUNTIFS(Spotify!$AA:$AA,Charts!$X$1,Spotify!$U:$U,Charts!T235)</f>
        <v>3</v>
      </c>
      <c r="Y235">
        <f>COUNTIFS(Spotify!$AA:$AA,Charts!$Y$1,Spotify!$U:$U,Charts!T235)</f>
        <v>0</v>
      </c>
      <c r="Z235">
        <f>COUNTIFS(Spotify!$AA:$AA,Charts!$Z$1,Spotify!$U:$U,Charts!T235)</f>
        <v>0</v>
      </c>
      <c r="AA235">
        <f>COUNTIFS(Spotify!$AA:$AA,Charts!$AA$1,Spotify!$U:$U,Charts!T235)</f>
        <v>0</v>
      </c>
      <c r="AB235">
        <f>COUNTIFS(Spotify!$AA:$AA,Charts!$AB$1,Spotify!$U:$U,Charts!T235)</f>
        <v>0</v>
      </c>
      <c r="AC235">
        <f>COUNTIFS(Spotify!$AA:$AA,Charts!$AC$1,Spotify!$U:$U,Charts!T235)</f>
        <v>0</v>
      </c>
      <c r="AD235">
        <f>COUNTIFS(Spotify!$AA:$AA,Charts!$AD$1,Spotify!$U:$U,Charts!T235)</f>
        <v>0</v>
      </c>
      <c r="AE235">
        <f>COUNTIFS(Spotify!$AA:$AA,Charts!$AE$1,Spotify!$U:$U,Charts!T235)</f>
        <v>0</v>
      </c>
      <c r="AF235" s="8">
        <f>COUNTIFS(Spotify!$AA:$AA,Charts!$AF$1,Spotify!$U:$U,Charts!T235)</f>
        <v>0</v>
      </c>
      <c r="AH235" s="7" t="s">
        <v>4420</v>
      </c>
      <c r="AI235">
        <f>SUMIFS(Spotify!O:O,Spotify!U:U,Charts!AH235)/COUNTIFS(Spotify!U:U,Charts!AH235)</f>
        <v>-2611.6666666666665</v>
      </c>
      <c r="AJ235" s="18">
        <f>SUMIF(Spotify!U:U,Charts!AH235,Spotify!P:P)/COUNTIF(Spotify!U:U,Charts!AH235)</f>
        <v>140202.66666666666</v>
      </c>
      <c r="AK235" s="18">
        <f>SUMIF(Spotify!U:U,Charts!AH235,Spotify!R:R)/COUNTIF(Spotify!U:U,Charts!AH235)</f>
        <v>18.666666666666668</v>
      </c>
      <c r="AL235" s="18">
        <f>SUMIF(Spotify!U:U,Charts!AH235,Spotify!J:J)/COUNTIF(Spotify!U:U,Charts!AH235)</f>
        <v>89</v>
      </c>
      <c r="AM235" s="18">
        <f>SUMIF(Spotify!U:U,Charts!AH235,Spotify!H:H)/COUNTIF(Spotify!U:U,Charts!AH235)</f>
        <v>717.33333333333337</v>
      </c>
      <c r="AN235" s="28">
        <f>SUMIF(Spotify!U:U,Charts!AH235,Spotify!I:I)/COUNTIF(Spotify!U:U,Charts!AH235)</f>
        <v>635</v>
      </c>
    </row>
    <row r="236" spans="1:40" x14ac:dyDescent="0.25">
      <c r="A236" s="3" t="s">
        <v>7179</v>
      </c>
      <c r="B236" s="1">
        <v>831983260</v>
      </c>
      <c r="C236" s="1">
        <v>3</v>
      </c>
      <c r="D236" s="1"/>
      <c r="E236" s="3" t="s">
        <v>6288</v>
      </c>
      <c r="F236" s="1">
        <v>37831593</v>
      </c>
      <c r="H236" s="7" t="s">
        <v>6413</v>
      </c>
      <c r="I236" s="1">
        <v>619243877</v>
      </c>
      <c r="J236" s="8">
        <v>5</v>
      </c>
      <c r="L236" s="7" t="s">
        <v>6413</v>
      </c>
      <c r="M236" s="1">
        <f t="shared" si="22"/>
        <v>-619243877</v>
      </c>
      <c r="N236">
        <v>5</v>
      </c>
      <c r="O236" s="18">
        <f>SUMIF(Spotify!U:U,Charts!L236,Spotify!Q:Q)/COUNTIF(Spotify!U:U,Charts!L236)</f>
        <v>154954.6</v>
      </c>
      <c r="P236" t="str">
        <f t="shared" si="23"/>
        <v>02:34</v>
      </c>
      <c r="Q236" s="18">
        <f t="shared" si="25"/>
        <v>641941</v>
      </c>
      <c r="R236" s="8" t="str">
        <f t="shared" si="24"/>
        <v>10:41</v>
      </c>
      <c r="T236" s="7" t="s">
        <v>7179</v>
      </c>
      <c r="U236">
        <f>COUNTIFS(Spotify!$AA:$AA,Charts!$U$1,Spotify!$U:$U,Charts!T236)</f>
        <v>0</v>
      </c>
      <c r="V236">
        <f>COUNTIFS(Spotify!$AA:$AA,Charts!$V$1,Spotify!$U:$U,Charts!T236)</f>
        <v>1</v>
      </c>
      <c r="W236">
        <f>COUNTIFS(Spotify!$AA:$AA,Charts!$W$1,Spotify!$U:$U,Charts!T236)</f>
        <v>0</v>
      </c>
      <c r="X236">
        <f>COUNTIFS(Spotify!$AA:$AA,Charts!$X$1,Spotify!$U:$U,Charts!T236)</f>
        <v>0</v>
      </c>
      <c r="Y236">
        <f>COUNTIFS(Spotify!$AA:$AA,Charts!$Y$1,Spotify!$U:$U,Charts!T236)</f>
        <v>0</v>
      </c>
      <c r="Z236">
        <f>COUNTIFS(Spotify!$AA:$AA,Charts!$Z$1,Spotify!$U:$U,Charts!T236)</f>
        <v>0</v>
      </c>
      <c r="AA236">
        <f>COUNTIFS(Spotify!$AA:$AA,Charts!$AA$1,Spotify!$U:$U,Charts!T236)</f>
        <v>0</v>
      </c>
      <c r="AB236">
        <f>COUNTIFS(Spotify!$AA:$AA,Charts!$AB$1,Spotify!$U:$U,Charts!T236)</f>
        <v>0</v>
      </c>
      <c r="AC236">
        <f>COUNTIFS(Spotify!$AA:$AA,Charts!$AC$1,Spotify!$U:$U,Charts!T236)</f>
        <v>2</v>
      </c>
      <c r="AD236">
        <f>COUNTIFS(Spotify!$AA:$AA,Charts!$AD$1,Spotify!$U:$U,Charts!T236)</f>
        <v>0</v>
      </c>
      <c r="AE236">
        <f>COUNTIFS(Spotify!$AA:$AA,Charts!$AE$1,Spotify!$U:$U,Charts!T236)</f>
        <v>0</v>
      </c>
      <c r="AF236" s="8">
        <f>COUNTIFS(Spotify!$AA:$AA,Charts!$AF$1,Spotify!$U:$U,Charts!T236)</f>
        <v>0</v>
      </c>
      <c r="AH236" s="7" t="s">
        <v>7179</v>
      </c>
      <c r="AI236">
        <f>SUMIFS(Spotify!O:O,Spotify!U:U,Charts!AH236)/COUNTIFS(Spotify!U:U,Charts!AH236)</f>
        <v>-4925.666666666667</v>
      </c>
      <c r="AJ236" s="18">
        <f>SUMIF(Spotify!U:U,Charts!AH236,Spotify!P:P)/COUNTIF(Spotify!U:U,Charts!AH236)</f>
        <v>93415.666666666672</v>
      </c>
      <c r="AK236" s="18">
        <f>SUMIF(Spotify!U:U,Charts!AH236,Spotify!R:R)/COUNTIF(Spotify!U:U,Charts!AH236)</f>
        <v>24.333333333333332</v>
      </c>
      <c r="AL236" s="18">
        <f>SUMIF(Spotify!U:U,Charts!AH236,Spotify!J:J)/COUNTIF(Spotify!U:U,Charts!AH236)</f>
        <v>405</v>
      </c>
      <c r="AM236" s="18">
        <f>SUMIF(Spotify!U:U,Charts!AH236,Spotify!H:H)/COUNTIF(Spotify!U:U,Charts!AH236)</f>
        <v>649.33333333333337</v>
      </c>
      <c r="AN236" s="28">
        <f>SUMIF(Spotify!U:U,Charts!AH236,Spotify!I:I)/COUNTIF(Spotify!U:U,Charts!AH236)</f>
        <v>686</v>
      </c>
    </row>
    <row r="237" spans="1:40" x14ac:dyDescent="0.25">
      <c r="A237" s="3" t="s">
        <v>16639</v>
      </c>
      <c r="B237" s="1">
        <v>160596557</v>
      </c>
      <c r="C237" s="1">
        <v>1</v>
      </c>
      <c r="D237" s="1"/>
      <c r="E237" s="3" t="s">
        <v>13769</v>
      </c>
      <c r="F237" s="1">
        <v>9645688</v>
      </c>
      <c r="H237" s="7" t="s">
        <v>18183</v>
      </c>
      <c r="I237" s="1">
        <v>618448924</v>
      </c>
      <c r="J237" s="8">
        <v>8</v>
      </c>
      <c r="L237" s="7" t="s">
        <v>18183</v>
      </c>
      <c r="M237" s="1">
        <f t="shared" si="22"/>
        <v>-618448924</v>
      </c>
      <c r="N237">
        <v>8</v>
      </c>
      <c r="O237" s="18">
        <f>SUMIF(Spotify!U:U,Charts!L237,Spotify!Q:Q)/COUNTIF(Spotify!U:U,Charts!L237)</f>
        <v>197293.125</v>
      </c>
      <c r="P237" t="str">
        <f t="shared" si="23"/>
        <v>03:17</v>
      </c>
      <c r="Q237" s="18">
        <f t="shared" si="25"/>
        <v>641941</v>
      </c>
      <c r="R237" s="8" t="str">
        <f t="shared" si="24"/>
        <v>10:41</v>
      </c>
      <c r="T237" s="7" t="s">
        <v>16639</v>
      </c>
      <c r="U237">
        <f>COUNTIFS(Spotify!$AA:$AA,Charts!$U$1,Spotify!$U:$U,Charts!T237)</f>
        <v>1</v>
      </c>
      <c r="V237">
        <f>COUNTIFS(Spotify!$AA:$AA,Charts!$V$1,Spotify!$U:$U,Charts!T237)</f>
        <v>0</v>
      </c>
      <c r="W237">
        <f>COUNTIFS(Spotify!$AA:$AA,Charts!$W$1,Spotify!$U:$U,Charts!T237)</f>
        <v>0</v>
      </c>
      <c r="X237">
        <f>COUNTIFS(Spotify!$AA:$AA,Charts!$X$1,Spotify!$U:$U,Charts!T237)</f>
        <v>0</v>
      </c>
      <c r="Y237">
        <f>COUNTIFS(Spotify!$AA:$AA,Charts!$Y$1,Spotify!$U:$U,Charts!T237)</f>
        <v>0</v>
      </c>
      <c r="Z237">
        <f>COUNTIFS(Spotify!$AA:$AA,Charts!$Z$1,Spotify!$U:$U,Charts!T237)</f>
        <v>0</v>
      </c>
      <c r="AA237">
        <f>COUNTIFS(Spotify!$AA:$AA,Charts!$AA$1,Spotify!$U:$U,Charts!T237)</f>
        <v>0</v>
      </c>
      <c r="AB237">
        <f>COUNTIFS(Spotify!$AA:$AA,Charts!$AB$1,Spotify!$U:$U,Charts!T237)</f>
        <v>0</v>
      </c>
      <c r="AC237">
        <f>COUNTIFS(Spotify!$AA:$AA,Charts!$AC$1,Spotify!$U:$U,Charts!T237)</f>
        <v>0</v>
      </c>
      <c r="AD237">
        <f>COUNTIFS(Spotify!$AA:$AA,Charts!$AD$1,Spotify!$U:$U,Charts!T237)</f>
        <v>0</v>
      </c>
      <c r="AE237">
        <f>COUNTIFS(Spotify!$AA:$AA,Charts!$AE$1,Spotify!$U:$U,Charts!T237)</f>
        <v>0</v>
      </c>
      <c r="AF237" s="8">
        <f>COUNTIFS(Spotify!$AA:$AA,Charts!$AF$1,Spotify!$U:$U,Charts!T237)</f>
        <v>0</v>
      </c>
      <c r="AH237" s="7" t="s">
        <v>16639</v>
      </c>
      <c r="AI237">
        <f>SUMIFS(Spotify!O:O,Spotify!U:U,Charts!AH237)/COUNTIFS(Spotify!U:U,Charts!AH237)</f>
        <v>-9805</v>
      </c>
      <c r="AJ237" s="18">
        <f>SUMIF(Spotify!U:U,Charts!AH237,Spotify!P:P)/COUNTIF(Spotify!U:U,Charts!AH237)</f>
        <v>112997</v>
      </c>
      <c r="AK237" s="18">
        <f>SUMIF(Spotify!U:U,Charts!AH237,Spotify!R:R)/COUNTIF(Spotify!U:U,Charts!AH237)</f>
        <v>22</v>
      </c>
      <c r="AL237" s="18">
        <f>SUMIF(Spotify!U:U,Charts!AH237,Spotify!J:J)/COUNTIF(Spotify!U:U,Charts!AH237)</f>
        <v>39</v>
      </c>
      <c r="AM237" s="18">
        <f>SUMIF(Spotify!U:U,Charts!AH237,Spotify!H:H)/COUNTIF(Spotify!U:U,Charts!AH237)</f>
        <v>744</v>
      </c>
      <c r="AN237" s="28">
        <f>SUMIF(Spotify!U:U,Charts!AH237,Spotify!I:I)/COUNTIF(Spotify!U:U,Charts!AH237)</f>
        <v>619</v>
      </c>
    </row>
    <row r="238" spans="1:40" x14ac:dyDescent="0.25">
      <c r="A238" s="3" t="s">
        <v>17918</v>
      </c>
      <c r="B238" s="1">
        <v>2011966723</v>
      </c>
      <c r="C238" s="1">
        <v>7</v>
      </c>
      <c r="D238" s="1"/>
      <c r="E238" s="3" t="s">
        <v>9799</v>
      </c>
      <c r="F238" s="1">
        <v>7914985</v>
      </c>
      <c r="H238" s="7" t="s">
        <v>14084</v>
      </c>
      <c r="I238" s="1">
        <v>616979763</v>
      </c>
      <c r="J238" s="8">
        <v>1</v>
      </c>
      <c r="L238" s="7" t="s">
        <v>14084</v>
      </c>
      <c r="M238" s="1">
        <f t="shared" si="22"/>
        <v>-616979763</v>
      </c>
      <c r="N238">
        <v>1</v>
      </c>
      <c r="O238" s="18">
        <f>SUMIF(Spotify!U:U,Charts!L238,Spotify!Q:Q)/COUNTIF(Spotify!U:U,Charts!L238)</f>
        <v>172965</v>
      </c>
      <c r="P238" t="str">
        <f t="shared" si="23"/>
        <v>02:52</v>
      </c>
      <c r="Q238" s="18">
        <f t="shared" si="25"/>
        <v>641941</v>
      </c>
      <c r="R238" s="8" t="str">
        <f t="shared" si="24"/>
        <v>10:41</v>
      </c>
      <c r="T238" s="7" t="s">
        <v>17918</v>
      </c>
      <c r="U238">
        <f>COUNTIFS(Spotify!$AA:$AA,Charts!$U$1,Spotify!$U:$U,Charts!T238)</f>
        <v>3</v>
      </c>
      <c r="V238">
        <f>COUNTIFS(Spotify!$AA:$AA,Charts!$V$1,Spotify!$U:$U,Charts!T238)</f>
        <v>0</v>
      </c>
      <c r="W238">
        <f>COUNTIFS(Spotify!$AA:$AA,Charts!$W$1,Spotify!$U:$U,Charts!T238)</f>
        <v>0</v>
      </c>
      <c r="X238">
        <f>COUNTIFS(Spotify!$AA:$AA,Charts!$X$1,Spotify!$U:$U,Charts!T238)</f>
        <v>1</v>
      </c>
      <c r="Y238">
        <f>COUNTIFS(Spotify!$AA:$AA,Charts!$Y$1,Spotify!$U:$U,Charts!T238)</f>
        <v>0</v>
      </c>
      <c r="Z238">
        <f>COUNTIFS(Spotify!$AA:$AA,Charts!$Z$1,Spotify!$U:$U,Charts!T238)</f>
        <v>0</v>
      </c>
      <c r="AA238">
        <f>COUNTIFS(Spotify!$AA:$AA,Charts!$AA$1,Spotify!$U:$U,Charts!T238)</f>
        <v>0</v>
      </c>
      <c r="AB238">
        <f>COUNTIFS(Spotify!$AA:$AA,Charts!$AB$1,Spotify!$U:$U,Charts!T238)</f>
        <v>0</v>
      </c>
      <c r="AC238">
        <f>COUNTIFS(Spotify!$AA:$AA,Charts!$AC$1,Spotify!$U:$U,Charts!T238)</f>
        <v>0</v>
      </c>
      <c r="AD238">
        <f>COUNTIFS(Spotify!$AA:$AA,Charts!$AD$1,Spotify!$U:$U,Charts!T238)</f>
        <v>1</v>
      </c>
      <c r="AE238">
        <f>COUNTIFS(Spotify!$AA:$AA,Charts!$AE$1,Spotify!$U:$U,Charts!T238)</f>
        <v>0</v>
      </c>
      <c r="AF238" s="8">
        <f>COUNTIFS(Spotify!$AA:$AA,Charts!$AF$1,Spotify!$U:$U,Charts!T238)</f>
        <v>2</v>
      </c>
      <c r="AH238" s="7" t="s">
        <v>17918</v>
      </c>
      <c r="AI238">
        <f>SUMIFS(Spotify!O:O,Spotify!U:U,Charts!AH238)/COUNTIFS(Spotify!U:U,Charts!AH238)</f>
        <v>-4767.1428571428569</v>
      </c>
      <c r="AJ238" s="18">
        <f>SUMIF(Spotify!U:U,Charts!AH238,Spotify!P:P)/COUNTIF(Spotify!U:U,Charts!AH238)</f>
        <v>108263.28571428571</v>
      </c>
      <c r="AK238" s="18">
        <f>SUMIF(Spotify!U:U,Charts!AH238,Spotify!R:R)/COUNTIF(Spotify!U:U,Charts!AH238)</f>
        <v>33.857142857142854</v>
      </c>
      <c r="AL238" s="18">
        <f>SUMIF(Spotify!U:U,Charts!AH238,Spotify!J:J)/COUNTIF(Spotify!U:U,Charts!AH238)</f>
        <v>396.14285714285717</v>
      </c>
      <c r="AM238" s="18">
        <f>SUMIF(Spotify!U:U,Charts!AH238,Spotify!H:H)/COUNTIF(Spotify!U:U,Charts!AH238)</f>
        <v>537.42857142857144</v>
      </c>
      <c r="AN238" s="28">
        <f>SUMIF(Spotify!U:U,Charts!AH238,Spotify!I:I)/COUNTIF(Spotify!U:U,Charts!AH238)</f>
        <v>583.85714285714289</v>
      </c>
    </row>
    <row r="239" spans="1:40" x14ac:dyDescent="0.25">
      <c r="A239" s="3" t="s">
        <v>5052</v>
      </c>
      <c r="B239" s="1">
        <v>97754402</v>
      </c>
      <c r="C239" s="1">
        <v>1</v>
      </c>
      <c r="D239" s="1"/>
      <c r="E239" s="3" t="s">
        <v>9956</v>
      </c>
      <c r="F239" s="1">
        <v>95524954</v>
      </c>
      <c r="H239" s="7" t="s">
        <v>18270</v>
      </c>
      <c r="I239" s="1">
        <v>610441444</v>
      </c>
      <c r="J239" s="8">
        <v>2</v>
      </c>
      <c r="L239" s="7" t="s">
        <v>18270</v>
      </c>
      <c r="M239" s="1">
        <f t="shared" si="22"/>
        <v>-610441444</v>
      </c>
      <c r="N239">
        <v>2</v>
      </c>
      <c r="O239" s="18">
        <f>SUMIF(Spotify!U:U,Charts!L239,Spotify!Q:Q)/COUNTIF(Spotify!U:U,Charts!L239)</f>
        <v>160621</v>
      </c>
      <c r="P239" t="str">
        <f t="shared" si="23"/>
        <v>02:40</v>
      </c>
      <c r="Q239" s="18">
        <f t="shared" si="25"/>
        <v>641941</v>
      </c>
      <c r="R239" s="8" t="str">
        <f t="shared" si="24"/>
        <v>10:41</v>
      </c>
      <c r="T239" s="7" t="s">
        <v>5052</v>
      </c>
      <c r="U239">
        <f>COUNTIFS(Spotify!$AA:$AA,Charts!$U$1,Spotify!$U:$U,Charts!T239)</f>
        <v>1</v>
      </c>
      <c r="V239">
        <f>COUNTIFS(Spotify!$AA:$AA,Charts!$V$1,Spotify!$U:$U,Charts!T239)</f>
        <v>0</v>
      </c>
      <c r="W239">
        <f>COUNTIFS(Spotify!$AA:$AA,Charts!$W$1,Spotify!$U:$U,Charts!T239)</f>
        <v>0</v>
      </c>
      <c r="X239">
        <f>COUNTIFS(Spotify!$AA:$AA,Charts!$X$1,Spotify!$U:$U,Charts!T239)</f>
        <v>0</v>
      </c>
      <c r="Y239">
        <f>COUNTIFS(Spotify!$AA:$AA,Charts!$Y$1,Spotify!$U:$U,Charts!T239)</f>
        <v>0</v>
      </c>
      <c r="Z239">
        <f>COUNTIFS(Spotify!$AA:$AA,Charts!$Z$1,Spotify!$U:$U,Charts!T239)</f>
        <v>0</v>
      </c>
      <c r="AA239">
        <f>COUNTIFS(Spotify!$AA:$AA,Charts!$AA$1,Spotify!$U:$U,Charts!T239)</f>
        <v>0</v>
      </c>
      <c r="AB239">
        <f>COUNTIFS(Spotify!$AA:$AA,Charts!$AB$1,Spotify!$U:$U,Charts!T239)</f>
        <v>0</v>
      </c>
      <c r="AC239">
        <f>COUNTIFS(Spotify!$AA:$AA,Charts!$AC$1,Spotify!$U:$U,Charts!T239)</f>
        <v>0</v>
      </c>
      <c r="AD239">
        <f>COUNTIFS(Spotify!$AA:$AA,Charts!$AD$1,Spotify!$U:$U,Charts!T239)</f>
        <v>0</v>
      </c>
      <c r="AE239">
        <f>COUNTIFS(Spotify!$AA:$AA,Charts!$AE$1,Spotify!$U:$U,Charts!T239)</f>
        <v>0</v>
      </c>
      <c r="AF239" s="8">
        <f>COUNTIFS(Spotify!$AA:$AA,Charts!$AF$1,Spotify!$U:$U,Charts!T239)</f>
        <v>0</v>
      </c>
      <c r="AH239" s="7" t="s">
        <v>5052</v>
      </c>
      <c r="AI239">
        <f>SUMIFS(Spotify!O:O,Spotify!U:U,Charts!AH239)/COUNTIFS(Spotify!U:U,Charts!AH239)</f>
        <v>-6577</v>
      </c>
      <c r="AJ239" s="18">
        <f>SUMIF(Spotify!U:U,Charts!AH239,Spotify!P:P)/COUNTIF(Spotify!U:U,Charts!AH239)</f>
        <v>77213</v>
      </c>
      <c r="AK239" s="18">
        <f>SUMIF(Spotify!U:U,Charts!AH239,Spotify!R:R)/COUNTIF(Spotify!U:U,Charts!AH239)</f>
        <v>13</v>
      </c>
      <c r="AL239" s="18">
        <f>SUMIF(Spotify!U:U,Charts!AH239,Spotify!J:J)/COUNTIF(Spotify!U:U,Charts!AH239)</f>
        <v>351</v>
      </c>
      <c r="AM239" s="18">
        <f>SUMIF(Spotify!U:U,Charts!AH239,Spotify!H:H)/COUNTIF(Spotify!U:U,Charts!AH239)</f>
        <v>422</v>
      </c>
      <c r="AN239" s="28">
        <f>SUMIF(Spotify!U:U,Charts!AH239,Spotify!I:I)/COUNTIF(Spotify!U:U,Charts!AH239)</f>
        <v>34</v>
      </c>
    </row>
    <row r="240" spans="1:40" x14ac:dyDescent="0.25">
      <c r="A240" s="3" t="s">
        <v>8602</v>
      </c>
      <c r="B240" s="1">
        <v>568596809</v>
      </c>
      <c r="C240" s="1">
        <v>5</v>
      </c>
      <c r="D240" s="1"/>
      <c r="E240" s="3" t="s">
        <v>390</v>
      </c>
      <c r="F240" s="1">
        <v>5503901949</v>
      </c>
      <c r="H240" s="7" t="s">
        <v>18020</v>
      </c>
      <c r="I240" s="1">
        <v>609298276</v>
      </c>
      <c r="J240" s="8">
        <v>11</v>
      </c>
      <c r="L240" s="7" t="s">
        <v>18020</v>
      </c>
      <c r="M240" s="1">
        <f t="shared" si="22"/>
        <v>-609298276</v>
      </c>
      <c r="N240">
        <v>11</v>
      </c>
      <c r="O240" s="18">
        <f>SUMIF(Spotify!U:U,Charts!L240,Spotify!Q:Q)/COUNTIF(Spotify!U:U,Charts!L240)</f>
        <v>179672.27272727274</v>
      </c>
      <c r="P240" t="str">
        <f t="shared" si="23"/>
        <v>02:59</v>
      </c>
      <c r="Q240" s="18">
        <f t="shared" si="25"/>
        <v>641941</v>
      </c>
      <c r="R240" s="8" t="str">
        <f t="shared" si="24"/>
        <v>10:41</v>
      </c>
      <c r="T240" s="7" t="s">
        <v>8602</v>
      </c>
      <c r="U240">
        <f>COUNTIFS(Spotify!$AA:$AA,Charts!$U$1,Spotify!$U:$U,Charts!T240)</f>
        <v>0</v>
      </c>
      <c r="V240">
        <f>COUNTIFS(Spotify!$AA:$AA,Charts!$V$1,Spotify!$U:$U,Charts!T240)</f>
        <v>0</v>
      </c>
      <c r="W240">
        <f>COUNTIFS(Spotify!$AA:$AA,Charts!$W$1,Spotify!$U:$U,Charts!T240)</f>
        <v>0</v>
      </c>
      <c r="X240">
        <f>COUNTIFS(Spotify!$AA:$AA,Charts!$X$1,Spotify!$U:$U,Charts!T240)</f>
        <v>0</v>
      </c>
      <c r="Y240">
        <f>COUNTIFS(Spotify!$AA:$AA,Charts!$Y$1,Spotify!$U:$U,Charts!T240)</f>
        <v>3</v>
      </c>
      <c r="Z240">
        <f>COUNTIFS(Spotify!$AA:$AA,Charts!$Z$1,Spotify!$U:$U,Charts!T240)</f>
        <v>1</v>
      </c>
      <c r="AA240">
        <f>COUNTIFS(Spotify!$AA:$AA,Charts!$AA$1,Spotify!$U:$U,Charts!T240)</f>
        <v>0</v>
      </c>
      <c r="AB240">
        <f>COUNTIFS(Spotify!$AA:$AA,Charts!$AB$1,Spotify!$U:$U,Charts!T240)</f>
        <v>0</v>
      </c>
      <c r="AC240">
        <f>COUNTIFS(Spotify!$AA:$AA,Charts!$AC$1,Spotify!$U:$U,Charts!T240)</f>
        <v>0</v>
      </c>
      <c r="AD240">
        <f>COUNTIFS(Spotify!$AA:$AA,Charts!$AD$1,Spotify!$U:$U,Charts!T240)</f>
        <v>0</v>
      </c>
      <c r="AE240">
        <f>COUNTIFS(Spotify!$AA:$AA,Charts!$AE$1,Spotify!$U:$U,Charts!T240)</f>
        <v>1</v>
      </c>
      <c r="AF240" s="8">
        <f>COUNTIFS(Spotify!$AA:$AA,Charts!$AF$1,Spotify!$U:$U,Charts!T240)</f>
        <v>0</v>
      </c>
      <c r="AH240" s="7" t="s">
        <v>8602</v>
      </c>
      <c r="AI240">
        <f>SUMIFS(Spotify!O:O,Spotify!U:U,Charts!AH240)/COUNTIFS(Spotify!U:U,Charts!AH240)</f>
        <v>-3342.8</v>
      </c>
      <c r="AJ240" s="18">
        <f>SUMIF(Spotify!U:U,Charts!AH240,Spotify!P:P)/COUNTIF(Spotify!U:U,Charts!AH240)</f>
        <v>76360.800000000003</v>
      </c>
      <c r="AK240" s="18">
        <f>SUMIF(Spotify!U:U,Charts!AH240,Spotify!R:R)/COUNTIF(Spotify!U:U,Charts!AH240)</f>
        <v>21.4</v>
      </c>
      <c r="AL240" s="18">
        <f>SUMIF(Spotify!U:U,Charts!AH240,Spotify!J:J)/COUNTIF(Spotify!U:U,Charts!AH240)</f>
        <v>535.79999999999995</v>
      </c>
      <c r="AM240" s="18">
        <f>SUMIF(Spotify!U:U,Charts!AH240,Spotify!H:H)/COUNTIF(Spotify!U:U,Charts!AH240)</f>
        <v>701.2</v>
      </c>
      <c r="AN240" s="28">
        <f>SUMIF(Spotify!U:U,Charts!AH240,Spotify!I:I)/COUNTIF(Spotify!U:U,Charts!AH240)</f>
        <v>839.4</v>
      </c>
    </row>
    <row r="241" spans="1:40" x14ac:dyDescent="0.25">
      <c r="A241" s="3" t="s">
        <v>17919</v>
      </c>
      <c r="B241" s="1">
        <v>74431283</v>
      </c>
      <c r="C241" s="1">
        <v>1</v>
      </c>
      <c r="D241" s="1"/>
      <c r="E241" s="3" t="s">
        <v>4233</v>
      </c>
      <c r="F241" s="1">
        <v>6194305</v>
      </c>
      <c r="H241" s="7" t="s">
        <v>1581</v>
      </c>
      <c r="I241" s="1">
        <v>609045031</v>
      </c>
      <c r="J241" s="8">
        <v>7</v>
      </c>
      <c r="L241" s="7" t="s">
        <v>1581</v>
      </c>
      <c r="M241" s="1">
        <f t="shared" si="22"/>
        <v>-609045031</v>
      </c>
      <c r="N241">
        <v>7</v>
      </c>
      <c r="O241" s="18">
        <f>SUMIF(Spotify!U:U,Charts!L241,Spotify!Q:Q)/COUNTIF(Spotify!U:U,Charts!L241)</f>
        <v>215040.14285714287</v>
      </c>
      <c r="P241" t="str">
        <f t="shared" si="23"/>
        <v>03:35</v>
      </c>
      <c r="Q241" s="18">
        <f t="shared" si="25"/>
        <v>641941</v>
      </c>
      <c r="R241" s="8" t="str">
        <f t="shared" si="24"/>
        <v>10:41</v>
      </c>
      <c r="T241" s="7" t="s">
        <v>17919</v>
      </c>
      <c r="U241">
        <f>COUNTIFS(Spotify!$AA:$AA,Charts!$U$1,Spotify!$U:$U,Charts!T241)</f>
        <v>0</v>
      </c>
      <c r="V241">
        <f>COUNTIFS(Spotify!$AA:$AA,Charts!$V$1,Spotify!$U:$U,Charts!T241)</f>
        <v>0</v>
      </c>
      <c r="W241">
        <f>COUNTIFS(Spotify!$AA:$AA,Charts!$W$1,Spotify!$U:$U,Charts!T241)</f>
        <v>0</v>
      </c>
      <c r="X241">
        <f>COUNTIFS(Spotify!$AA:$AA,Charts!$X$1,Spotify!$U:$U,Charts!T241)</f>
        <v>0</v>
      </c>
      <c r="Y241">
        <f>COUNTIFS(Spotify!$AA:$AA,Charts!$Y$1,Spotify!$U:$U,Charts!T241)</f>
        <v>0</v>
      </c>
      <c r="Z241">
        <f>COUNTIFS(Spotify!$AA:$AA,Charts!$Z$1,Spotify!$U:$U,Charts!T241)</f>
        <v>1</v>
      </c>
      <c r="AA241">
        <f>COUNTIFS(Spotify!$AA:$AA,Charts!$AA$1,Spotify!$U:$U,Charts!T241)</f>
        <v>0</v>
      </c>
      <c r="AB241">
        <f>COUNTIFS(Spotify!$AA:$AA,Charts!$AB$1,Spotify!$U:$U,Charts!T241)</f>
        <v>0</v>
      </c>
      <c r="AC241">
        <f>COUNTIFS(Spotify!$AA:$AA,Charts!$AC$1,Spotify!$U:$U,Charts!T241)</f>
        <v>0</v>
      </c>
      <c r="AD241">
        <f>COUNTIFS(Spotify!$AA:$AA,Charts!$AD$1,Spotify!$U:$U,Charts!T241)</f>
        <v>0</v>
      </c>
      <c r="AE241">
        <f>COUNTIFS(Spotify!$AA:$AA,Charts!$AE$1,Spotify!$U:$U,Charts!T241)</f>
        <v>0</v>
      </c>
      <c r="AF241" s="8">
        <f>COUNTIFS(Spotify!$AA:$AA,Charts!$AF$1,Spotify!$U:$U,Charts!T241)</f>
        <v>0</v>
      </c>
      <c r="AH241" s="7" t="s">
        <v>17919</v>
      </c>
      <c r="AI241">
        <f>SUMIFS(Spotify!O:O,Spotify!U:U,Charts!AH241)/COUNTIFS(Spotify!U:U,Charts!AH241)</f>
        <v>-7476</v>
      </c>
      <c r="AJ241" s="18">
        <f>SUMIF(Spotify!U:U,Charts!AH241,Spotify!P:P)/COUNTIF(Spotify!U:U,Charts!AH241)</f>
        <v>157905</v>
      </c>
      <c r="AK241" s="18">
        <f>SUMIF(Spotify!U:U,Charts!AH241,Spotify!R:R)/COUNTIF(Spotify!U:U,Charts!AH241)</f>
        <v>13</v>
      </c>
      <c r="AL241" s="18">
        <f>SUMIF(Spotify!U:U,Charts!AH241,Spotify!J:J)/COUNTIF(Spotify!U:U,Charts!AH241)</f>
        <v>226</v>
      </c>
      <c r="AM241" s="18">
        <f>SUMIF(Spotify!U:U,Charts!AH241,Spotify!H:H)/COUNTIF(Spotify!U:U,Charts!AH241)</f>
        <v>672</v>
      </c>
      <c r="AN241" s="28">
        <f>SUMIF(Spotify!U:U,Charts!AH241,Spotify!I:I)/COUNTIF(Spotify!U:U,Charts!AH241)</f>
        <v>717</v>
      </c>
    </row>
    <row r="242" spans="1:40" x14ac:dyDescent="0.25">
      <c r="A242" s="3" t="s">
        <v>15342</v>
      </c>
      <c r="B242" s="1">
        <v>285516533</v>
      </c>
      <c r="C242" s="1">
        <v>1</v>
      </c>
      <c r="D242" s="1"/>
      <c r="E242" s="3" t="s">
        <v>6081</v>
      </c>
      <c r="F242" s="1">
        <v>58983917</v>
      </c>
      <c r="H242" s="7" t="s">
        <v>4789</v>
      </c>
      <c r="I242" s="1">
        <v>606613032</v>
      </c>
      <c r="J242" s="8">
        <v>7</v>
      </c>
      <c r="L242" s="7" t="s">
        <v>4789</v>
      </c>
      <c r="M242" s="1">
        <f t="shared" si="22"/>
        <v>-606613032</v>
      </c>
      <c r="N242">
        <v>7</v>
      </c>
      <c r="O242" s="18">
        <f>SUMIF(Spotify!U:U,Charts!L242,Spotify!Q:Q)/COUNTIF(Spotify!U:U,Charts!L242)</f>
        <v>209472.42857142858</v>
      </c>
      <c r="P242" t="str">
        <f t="shared" si="23"/>
        <v>03:29</v>
      </c>
      <c r="Q242" s="18">
        <f t="shared" si="25"/>
        <v>641941</v>
      </c>
      <c r="R242" s="8" t="str">
        <f t="shared" si="24"/>
        <v>10:41</v>
      </c>
      <c r="T242" s="7" t="s">
        <v>15342</v>
      </c>
      <c r="U242">
        <f>COUNTIFS(Spotify!$AA:$AA,Charts!$U$1,Spotify!$U:$U,Charts!T242)</f>
        <v>0</v>
      </c>
      <c r="V242">
        <f>COUNTIFS(Spotify!$AA:$AA,Charts!$V$1,Spotify!$U:$U,Charts!T242)</f>
        <v>0</v>
      </c>
      <c r="W242">
        <f>COUNTIFS(Spotify!$AA:$AA,Charts!$W$1,Spotify!$U:$U,Charts!T242)</f>
        <v>0</v>
      </c>
      <c r="X242">
        <f>COUNTIFS(Spotify!$AA:$AA,Charts!$X$1,Spotify!$U:$U,Charts!T242)</f>
        <v>0</v>
      </c>
      <c r="Y242">
        <f>COUNTIFS(Spotify!$AA:$AA,Charts!$Y$1,Spotify!$U:$U,Charts!T242)</f>
        <v>0</v>
      </c>
      <c r="Z242">
        <f>COUNTIFS(Spotify!$AA:$AA,Charts!$Z$1,Spotify!$U:$U,Charts!T242)</f>
        <v>0</v>
      </c>
      <c r="AA242">
        <f>COUNTIFS(Spotify!$AA:$AA,Charts!$AA$1,Spotify!$U:$U,Charts!T242)</f>
        <v>1</v>
      </c>
      <c r="AB242">
        <f>COUNTIFS(Spotify!$AA:$AA,Charts!$AB$1,Spotify!$U:$U,Charts!T242)</f>
        <v>0</v>
      </c>
      <c r="AC242">
        <f>COUNTIFS(Spotify!$AA:$AA,Charts!$AC$1,Spotify!$U:$U,Charts!T242)</f>
        <v>0</v>
      </c>
      <c r="AD242">
        <f>COUNTIFS(Spotify!$AA:$AA,Charts!$AD$1,Spotify!$U:$U,Charts!T242)</f>
        <v>0</v>
      </c>
      <c r="AE242">
        <f>COUNTIFS(Spotify!$AA:$AA,Charts!$AE$1,Spotify!$U:$U,Charts!T242)</f>
        <v>0</v>
      </c>
      <c r="AF242" s="8">
        <f>COUNTIFS(Spotify!$AA:$AA,Charts!$AF$1,Spotify!$U:$U,Charts!T242)</f>
        <v>0</v>
      </c>
      <c r="AH242" s="7" t="s">
        <v>15342</v>
      </c>
      <c r="AI242">
        <f>SUMIFS(Spotify!O:O,Spotify!U:U,Charts!AH242)/COUNTIFS(Spotify!U:U,Charts!AH242)</f>
        <v>-5817</v>
      </c>
      <c r="AJ242" s="18">
        <f>SUMIF(Spotify!U:U,Charts!AH242,Spotify!P:P)/COUNTIF(Spotify!U:U,Charts!AH242)</f>
        <v>105001</v>
      </c>
      <c r="AK242" s="18">
        <f>SUMIF(Spotify!U:U,Charts!AH242,Spotify!R:R)/COUNTIF(Spotify!U:U,Charts!AH242)</f>
        <v>22</v>
      </c>
      <c r="AL242" s="18">
        <f>SUMIF(Spotify!U:U,Charts!AH242,Spotify!J:J)/COUNTIF(Spotify!U:U,Charts!AH242)</f>
        <v>16</v>
      </c>
      <c r="AM242" s="18">
        <f>SUMIF(Spotify!U:U,Charts!AH242,Spotify!H:H)/COUNTIF(Spotify!U:U,Charts!AH242)</f>
        <v>954</v>
      </c>
      <c r="AN242" s="28">
        <f>SUMIF(Spotify!U:U,Charts!AH242,Spotify!I:I)/COUNTIF(Spotify!U:U,Charts!AH242)</f>
        <v>516</v>
      </c>
    </row>
    <row r="243" spans="1:40" x14ac:dyDescent="0.25">
      <c r="A243" s="3" t="s">
        <v>17920</v>
      </c>
      <c r="B243" s="1">
        <v>7843513</v>
      </c>
      <c r="C243" s="1">
        <v>1</v>
      </c>
      <c r="D243" s="1"/>
      <c r="E243" s="3" t="s">
        <v>2549</v>
      </c>
      <c r="F243" s="1">
        <v>389728437</v>
      </c>
      <c r="H243" s="7" t="s">
        <v>6742</v>
      </c>
      <c r="I243" s="1">
        <v>605375204</v>
      </c>
      <c r="J243" s="8">
        <v>8</v>
      </c>
      <c r="L243" s="7" t="s">
        <v>6742</v>
      </c>
      <c r="M243" s="1">
        <f t="shared" si="22"/>
        <v>-605375204</v>
      </c>
      <c r="N243">
        <v>8</v>
      </c>
      <c r="O243" s="18">
        <f>SUMIF(Spotify!U:U,Charts!L243,Spotify!Q:Q)/COUNTIF(Spotify!U:U,Charts!L243)</f>
        <v>220217.25</v>
      </c>
      <c r="P243" t="str">
        <f t="shared" si="23"/>
        <v>03:40</v>
      </c>
      <c r="Q243" s="18">
        <f t="shared" si="25"/>
        <v>641941</v>
      </c>
      <c r="R243" s="8" t="str">
        <f t="shared" si="24"/>
        <v>10:41</v>
      </c>
      <c r="T243" s="7" t="s">
        <v>17920</v>
      </c>
      <c r="U243">
        <f>COUNTIFS(Spotify!$AA:$AA,Charts!$U$1,Spotify!$U:$U,Charts!T243)</f>
        <v>0</v>
      </c>
      <c r="V243">
        <f>COUNTIFS(Spotify!$AA:$AA,Charts!$V$1,Spotify!$U:$U,Charts!T243)</f>
        <v>0</v>
      </c>
      <c r="W243">
        <f>COUNTIFS(Spotify!$AA:$AA,Charts!$W$1,Spotify!$U:$U,Charts!T243)</f>
        <v>0</v>
      </c>
      <c r="X243">
        <f>COUNTIFS(Spotify!$AA:$AA,Charts!$X$1,Spotify!$U:$U,Charts!T243)</f>
        <v>0</v>
      </c>
      <c r="Y243">
        <f>COUNTIFS(Spotify!$AA:$AA,Charts!$Y$1,Spotify!$U:$U,Charts!T243)</f>
        <v>0</v>
      </c>
      <c r="Z243">
        <f>COUNTIFS(Spotify!$AA:$AA,Charts!$Z$1,Spotify!$U:$U,Charts!T243)</f>
        <v>0</v>
      </c>
      <c r="AA243">
        <f>COUNTIFS(Spotify!$AA:$AA,Charts!$AA$1,Spotify!$U:$U,Charts!T243)</f>
        <v>0</v>
      </c>
      <c r="AB243">
        <f>COUNTIFS(Spotify!$AA:$AA,Charts!$AB$1,Spotify!$U:$U,Charts!T243)</f>
        <v>0</v>
      </c>
      <c r="AC243">
        <f>COUNTIFS(Spotify!$AA:$AA,Charts!$AC$1,Spotify!$U:$U,Charts!T243)</f>
        <v>0</v>
      </c>
      <c r="AD243">
        <f>COUNTIFS(Spotify!$AA:$AA,Charts!$AD$1,Spotify!$U:$U,Charts!T243)</f>
        <v>0</v>
      </c>
      <c r="AE243">
        <f>COUNTIFS(Spotify!$AA:$AA,Charts!$AE$1,Spotify!$U:$U,Charts!T243)</f>
        <v>0</v>
      </c>
      <c r="AF243" s="8">
        <f>COUNTIFS(Spotify!$AA:$AA,Charts!$AF$1,Spotify!$U:$U,Charts!T243)</f>
        <v>1</v>
      </c>
      <c r="AH243" s="7" t="s">
        <v>17920</v>
      </c>
      <c r="AI243">
        <f>SUMIFS(Spotify!O:O,Spotify!U:U,Charts!AH243)/COUNTIFS(Spotify!U:U,Charts!AH243)</f>
        <v>-6502</v>
      </c>
      <c r="AJ243" s="18">
        <f>SUMIF(Spotify!U:U,Charts!AH243,Spotify!P:P)/COUNTIF(Spotify!U:U,Charts!AH243)</f>
        <v>145115</v>
      </c>
      <c r="AK243" s="18">
        <f>SUMIF(Spotify!U:U,Charts!AH243,Spotify!R:R)/COUNTIF(Spotify!U:U,Charts!AH243)</f>
        <v>1</v>
      </c>
      <c r="AL243" s="18">
        <f>SUMIF(Spotify!U:U,Charts!AH243,Spotify!J:J)/COUNTIF(Spotify!U:U,Charts!AH243)</f>
        <v>541</v>
      </c>
      <c r="AM243" s="18">
        <f>SUMIF(Spotify!U:U,Charts!AH243,Spotify!H:H)/COUNTIF(Spotify!U:U,Charts!AH243)</f>
        <v>543</v>
      </c>
      <c r="AN243" s="28">
        <f>SUMIF(Spotify!U:U,Charts!AH243,Spotify!I:I)/COUNTIF(Spotify!U:U,Charts!AH243)</f>
        <v>475</v>
      </c>
    </row>
    <row r="244" spans="1:40" x14ac:dyDescent="0.25">
      <c r="A244" s="3" t="s">
        <v>257</v>
      </c>
      <c r="B244" s="1">
        <v>3638979265</v>
      </c>
      <c r="C244" s="1">
        <v>18</v>
      </c>
      <c r="D244" s="1"/>
      <c r="E244" s="3" t="s">
        <v>1244</v>
      </c>
      <c r="F244" s="1">
        <v>600685721</v>
      </c>
      <c r="H244" s="7" t="s">
        <v>513</v>
      </c>
      <c r="I244" s="1">
        <v>597521436</v>
      </c>
      <c r="J244" s="8">
        <v>12</v>
      </c>
      <c r="L244" s="7" t="s">
        <v>513</v>
      </c>
      <c r="M244" s="1">
        <f t="shared" si="22"/>
        <v>-597521436</v>
      </c>
      <c r="N244">
        <v>12</v>
      </c>
      <c r="O244" s="18">
        <f>SUMIF(Spotify!U:U,Charts!L244,Spotify!Q:Q)/COUNTIF(Spotify!U:U,Charts!L244)</f>
        <v>236161.08333333334</v>
      </c>
      <c r="P244" t="str">
        <f t="shared" si="23"/>
        <v>03:56</v>
      </c>
      <c r="Q244" s="18">
        <f t="shared" si="25"/>
        <v>641941</v>
      </c>
      <c r="R244" s="8" t="str">
        <f t="shared" si="24"/>
        <v>10:41</v>
      </c>
      <c r="T244" s="7" t="s">
        <v>257</v>
      </c>
      <c r="U244">
        <f>COUNTIFS(Spotify!$AA:$AA,Charts!$U$1,Spotify!$U:$U,Charts!T244)</f>
        <v>3</v>
      </c>
      <c r="V244">
        <f>COUNTIFS(Spotify!$AA:$AA,Charts!$V$1,Spotify!$U:$U,Charts!T244)</f>
        <v>2</v>
      </c>
      <c r="W244">
        <f>COUNTIFS(Spotify!$AA:$AA,Charts!$W$1,Spotify!$U:$U,Charts!T244)</f>
        <v>0</v>
      </c>
      <c r="X244">
        <f>COUNTIFS(Spotify!$AA:$AA,Charts!$X$1,Spotify!$U:$U,Charts!T244)</f>
        <v>0</v>
      </c>
      <c r="Y244">
        <f>COUNTIFS(Spotify!$AA:$AA,Charts!$Y$1,Spotify!$U:$U,Charts!T244)</f>
        <v>0</v>
      </c>
      <c r="Z244">
        <f>COUNTIFS(Spotify!$AA:$AA,Charts!$Z$1,Spotify!$U:$U,Charts!T244)</f>
        <v>3</v>
      </c>
      <c r="AA244">
        <f>COUNTIFS(Spotify!$AA:$AA,Charts!$AA$1,Spotify!$U:$U,Charts!T244)</f>
        <v>2</v>
      </c>
      <c r="AB244">
        <f>COUNTIFS(Spotify!$AA:$AA,Charts!$AB$1,Spotify!$U:$U,Charts!T244)</f>
        <v>2</v>
      </c>
      <c r="AC244">
        <f>COUNTIFS(Spotify!$AA:$AA,Charts!$AC$1,Spotify!$U:$U,Charts!T244)</f>
        <v>0</v>
      </c>
      <c r="AD244">
        <f>COUNTIFS(Spotify!$AA:$AA,Charts!$AD$1,Spotify!$U:$U,Charts!T244)</f>
        <v>1</v>
      </c>
      <c r="AE244">
        <f>COUNTIFS(Spotify!$AA:$AA,Charts!$AE$1,Spotify!$U:$U,Charts!T244)</f>
        <v>2</v>
      </c>
      <c r="AF244" s="8">
        <f>COUNTIFS(Spotify!$AA:$AA,Charts!$AF$1,Spotify!$U:$U,Charts!T244)</f>
        <v>3</v>
      </c>
      <c r="AH244" s="7" t="s">
        <v>257</v>
      </c>
      <c r="AI244">
        <f>SUMIFS(Spotify!O:O,Spotify!U:U,Charts!AH244)/COUNTIFS(Spotify!U:U,Charts!AH244)</f>
        <v>-5729.1111111111113</v>
      </c>
      <c r="AJ244" s="18">
        <f>SUMIF(Spotify!U:U,Charts!AH244,Spotify!P:P)/COUNTIF(Spotify!U:U,Charts!AH244)</f>
        <v>118657.27777777778</v>
      </c>
      <c r="AK244" s="18">
        <f>SUMIF(Spotify!U:U,Charts!AH244,Spotify!R:R)/COUNTIF(Spotify!U:U,Charts!AH244)</f>
        <v>23.666666666666668</v>
      </c>
      <c r="AL244" s="18">
        <f>SUMIF(Spotify!U:U,Charts!AH244,Spotify!J:J)/COUNTIF(Spotify!U:U,Charts!AH244)</f>
        <v>333.33333333333331</v>
      </c>
      <c r="AM244" s="18">
        <f>SUMIF(Spotify!U:U,Charts!AH244,Spotify!H:H)/COUNTIF(Spotify!U:U,Charts!AH244)</f>
        <v>517</v>
      </c>
      <c r="AN244" s="28">
        <f>SUMIF(Spotify!U:U,Charts!AH244,Spotify!I:I)/COUNTIF(Spotify!U:U,Charts!AH244)</f>
        <v>671.33333333333337</v>
      </c>
    </row>
    <row r="245" spans="1:40" x14ac:dyDescent="0.25">
      <c r="A245" s="3" t="s">
        <v>12476</v>
      </c>
      <c r="B245" s="1">
        <v>1413090981</v>
      </c>
      <c r="C245" s="1">
        <v>4</v>
      </c>
      <c r="D245" s="1"/>
      <c r="E245" s="3" t="s">
        <v>12423</v>
      </c>
      <c r="F245" s="1">
        <v>790495138</v>
      </c>
      <c r="H245" s="7" t="s">
        <v>4307</v>
      </c>
      <c r="I245" s="1">
        <v>595943721</v>
      </c>
      <c r="J245" s="8">
        <v>2</v>
      </c>
      <c r="L245" s="7" t="s">
        <v>4307</v>
      </c>
      <c r="M245" s="1">
        <f t="shared" si="22"/>
        <v>-595943721</v>
      </c>
      <c r="N245">
        <v>2</v>
      </c>
      <c r="O245" s="18">
        <f>SUMIF(Spotify!U:U,Charts!L245,Spotify!Q:Q)/COUNTIF(Spotify!U:U,Charts!L245)</f>
        <v>195612</v>
      </c>
      <c r="P245" t="str">
        <f t="shared" si="23"/>
        <v>03:15</v>
      </c>
      <c r="Q245" s="18">
        <f t="shared" si="25"/>
        <v>641941</v>
      </c>
      <c r="R245" s="8" t="str">
        <f t="shared" si="24"/>
        <v>10:41</v>
      </c>
      <c r="T245" s="7" t="s">
        <v>12476</v>
      </c>
      <c r="U245">
        <f>COUNTIFS(Spotify!$AA:$AA,Charts!$U$1,Spotify!$U:$U,Charts!T245)</f>
        <v>0</v>
      </c>
      <c r="V245">
        <f>COUNTIFS(Spotify!$AA:$AA,Charts!$V$1,Spotify!$U:$U,Charts!T245)</f>
        <v>0</v>
      </c>
      <c r="W245">
        <f>COUNTIFS(Spotify!$AA:$AA,Charts!$W$1,Spotify!$U:$U,Charts!T245)</f>
        <v>0</v>
      </c>
      <c r="X245">
        <f>COUNTIFS(Spotify!$AA:$AA,Charts!$X$1,Spotify!$U:$U,Charts!T245)</f>
        <v>0</v>
      </c>
      <c r="Y245">
        <f>COUNTIFS(Spotify!$AA:$AA,Charts!$Y$1,Spotify!$U:$U,Charts!T245)</f>
        <v>0</v>
      </c>
      <c r="Z245">
        <f>COUNTIFS(Spotify!$AA:$AA,Charts!$Z$1,Spotify!$U:$U,Charts!T245)</f>
        <v>1</v>
      </c>
      <c r="AA245">
        <f>COUNTIFS(Spotify!$AA:$AA,Charts!$AA$1,Spotify!$U:$U,Charts!T245)</f>
        <v>0</v>
      </c>
      <c r="AB245">
        <f>COUNTIFS(Spotify!$AA:$AA,Charts!$AB$1,Spotify!$U:$U,Charts!T245)</f>
        <v>0</v>
      </c>
      <c r="AC245">
        <f>COUNTIFS(Spotify!$AA:$AA,Charts!$AC$1,Spotify!$U:$U,Charts!T245)</f>
        <v>2</v>
      </c>
      <c r="AD245">
        <f>COUNTIFS(Spotify!$AA:$AA,Charts!$AD$1,Spotify!$U:$U,Charts!T245)</f>
        <v>0</v>
      </c>
      <c r="AE245">
        <f>COUNTIFS(Spotify!$AA:$AA,Charts!$AE$1,Spotify!$U:$U,Charts!T245)</f>
        <v>0</v>
      </c>
      <c r="AF245" s="8">
        <f>COUNTIFS(Spotify!$AA:$AA,Charts!$AF$1,Spotify!$U:$U,Charts!T245)</f>
        <v>1</v>
      </c>
      <c r="AH245" s="7" t="s">
        <v>12476</v>
      </c>
      <c r="AI245">
        <f>SUMIFS(Spotify!O:O,Spotify!U:U,Charts!AH245)/COUNTIFS(Spotify!U:U,Charts!AH245)</f>
        <v>-4897.75</v>
      </c>
      <c r="AJ245" s="18">
        <f>SUMIF(Spotify!U:U,Charts!AH245,Spotify!P:P)/COUNTIF(Spotify!U:U,Charts!AH245)</f>
        <v>107769.75</v>
      </c>
      <c r="AK245" s="18">
        <f>SUMIF(Spotify!U:U,Charts!AH245,Spotify!R:R)/COUNTIF(Spotify!U:U,Charts!AH245)</f>
        <v>48.5</v>
      </c>
      <c r="AL245" s="18">
        <f>SUMIF(Spotify!U:U,Charts!AH245,Spotify!J:J)/COUNTIF(Spotify!U:U,Charts!AH245)</f>
        <v>204</v>
      </c>
      <c r="AM245" s="18">
        <f>SUMIF(Spotify!U:U,Charts!AH245,Spotify!H:H)/COUNTIF(Spotify!U:U,Charts!AH245)</f>
        <v>410.5</v>
      </c>
      <c r="AN245" s="28">
        <f>SUMIF(Spotify!U:U,Charts!AH245,Spotify!I:I)/COUNTIF(Spotify!U:U,Charts!AH245)</f>
        <v>598.75</v>
      </c>
    </row>
    <row r="246" spans="1:40" x14ac:dyDescent="0.25">
      <c r="A246" s="3" t="s">
        <v>17921</v>
      </c>
      <c r="B246" s="1">
        <v>79965800</v>
      </c>
      <c r="C246" s="1">
        <v>1</v>
      </c>
      <c r="D246" s="1"/>
      <c r="E246" s="3" t="s">
        <v>10070</v>
      </c>
      <c r="F246" s="1">
        <v>129377796</v>
      </c>
      <c r="H246" s="7" t="s">
        <v>6708</v>
      </c>
      <c r="I246" s="1">
        <v>595468371</v>
      </c>
      <c r="J246" s="8">
        <v>3</v>
      </c>
      <c r="L246" s="7" t="s">
        <v>6708</v>
      </c>
      <c r="M246" s="1">
        <f t="shared" si="22"/>
        <v>-595468371</v>
      </c>
      <c r="N246">
        <v>3</v>
      </c>
      <c r="O246" s="18">
        <f>SUMIF(Spotify!U:U,Charts!L246,Spotify!Q:Q)/COUNTIF(Spotify!U:U,Charts!L246)</f>
        <v>132213.33333333334</v>
      </c>
      <c r="P246" t="str">
        <f t="shared" si="23"/>
        <v>02:12</v>
      </c>
      <c r="Q246" s="18">
        <f t="shared" si="25"/>
        <v>641941</v>
      </c>
      <c r="R246" s="8" t="str">
        <f t="shared" si="24"/>
        <v>10:41</v>
      </c>
      <c r="T246" s="7" t="s">
        <v>17921</v>
      </c>
      <c r="U246">
        <f>COUNTIFS(Spotify!$AA:$AA,Charts!$U$1,Spotify!$U:$U,Charts!T246)</f>
        <v>0</v>
      </c>
      <c r="V246">
        <f>COUNTIFS(Spotify!$AA:$AA,Charts!$V$1,Spotify!$U:$U,Charts!T246)</f>
        <v>0</v>
      </c>
      <c r="W246">
        <f>COUNTIFS(Spotify!$AA:$AA,Charts!$W$1,Spotify!$U:$U,Charts!T246)</f>
        <v>0</v>
      </c>
      <c r="X246">
        <f>COUNTIFS(Spotify!$AA:$AA,Charts!$X$1,Spotify!$U:$U,Charts!T246)</f>
        <v>0</v>
      </c>
      <c r="Y246">
        <f>COUNTIFS(Spotify!$AA:$AA,Charts!$Y$1,Spotify!$U:$U,Charts!T246)</f>
        <v>0</v>
      </c>
      <c r="Z246">
        <f>COUNTIFS(Spotify!$AA:$AA,Charts!$Z$1,Spotify!$U:$U,Charts!T246)</f>
        <v>0</v>
      </c>
      <c r="AA246">
        <f>COUNTIFS(Spotify!$AA:$AA,Charts!$AA$1,Spotify!$U:$U,Charts!T246)</f>
        <v>0</v>
      </c>
      <c r="AB246">
        <f>COUNTIFS(Spotify!$AA:$AA,Charts!$AB$1,Spotify!$U:$U,Charts!T246)</f>
        <v>0</v>
      </c>
      <c r="AC246">
        <f>COUNTIFS(Spotify!$AA:$AA,Charts!$AC$1,Spotify!$U:$U,Charts!T246)</f>
        <v>1</v>
      </c>
      <c r="AD246">
        <f>COUNTIFS(Spotify!$AA:$AA,Charts!$AD$1,Spotify!$U:$U,Charts!T246)</f>
        <v>0</v>
      </c>
      <c r="AE246">
        <f>COUNTIFS(Spotify!$AA:$AA,Charts!$AE$1,Spotify!$U:$U,Charts!T246)</f>
        <v>0</v>
      </c>
      <c r="AF246" s="8">
        <f>COUNTIFS(Spotify!$AA:$AA,Charts!$AF$1,Spotify!$U:$U,Charts!T246)</f>
        <v>0</v>
      </c>
      <c r="AH246" s="7" t="s">
        <v>17921</v>
      </c>
      <c r="AI246">
        <f>SUMIFS(Spotify!O:O,Spotify!U:U,Charts!AH246)/COUNTIFS(Spotify!U:U,Charts!AH246)</f>
        <v>-5312</v>
      </c>
      <c r="AJ246" s="18">
        <f>SUMIF(Spotify!U:U,Charts!AH246,Spotify!P:P)/COUNTIF(Spotify!U:U,Charts!AH246)</f>
        <v>95114</v>
      </c>
      <c r="AK246" s="18">
        <f>SUMIF(Spotify!U:U,Charts!AH246,Spotify!R:R)/COUNTIF(Spotify!U:U,Charts!AH246)</f>
        <v>12</v>
      </c>
      <c r="AL246" s="18">
        <f>SUMIF(Spotify!U:U,Charts!AH246,Spotify!J:J)/COUNTIF(Spotify!U:U,Charts!AH246)</f>
        <v>177</v>
      </c>
      <c r="AM246" s="18">
        <f>SUMIF(Spotify!U:U,Charts!AH246,Spotify!H:H)/COUNTIF(Spotify!U:U,Charts!AH246)</f>
        <v>824</v>
      </c>
      <c r="AN246" s="28">
        <f>SUMIF(Spotify!U:U,Charts!AH246,Spotify!I:I)/COUNTIF(Spotify!U:U,Charts!AH246)</f>
        <v>854</v>
      </c>
    </row>
    <row r="247" spans="1:40" x14ac:dyDescent="0.25">
      <c r="A247" s="3" t="s">
        <v>17922</v>
      </c>
      <c r="B247" s="1">
        <v>485584143</v>
      </c>
      <c r="C247" s="1">
        <v>2</v>
      </c>
      <c r="D247" s="1"/>
      <c r="E247" s="3" t="s">
        <v>12659</v>
      </c>
      <c r="F247" s="1">
        <v>31705691</v>
      </c>
      <c r="H247" s="7" t="s">
        <v>4716</v>
      </c>
      <c r="I247" s="1">
        <v>590536693</v>
      </c>
      <c r="J247" s="8">
        <v>10</v>
      </c>
      <c r="L247" s="7" t="s">
        <v>4716</v>
      </c>
      <c r="M247" s="1">
        <f t="shared" si="22"/>
        <v>-590536693</v>
      </c>
      <c r="N247">
        <v>10</v>
      </c>
      <c r="O247" s="18">
        <f>SUMIF(Spotify!U:U,Charts!L247,Spotify!Q:Q)/COUNTIF(Spotify!U:U,Charts!L247)</f>
        <v>167273.79999999999</v>
      </c>
      <c r="P247" t="str">
        <f t="shared" si="23"/>
        <v>02:47</v>
      </c>
      <c r="Q247" s="18">
        <f t="shared" si="25"/>
        <v>641941</v>
      </c>
      <c r="R247" s="8" t="str">
        <f t="shared" si="24"/>
        <v>10:41</v>
      </c>
      <c r="T247" s="7" t="s">
        <v>17922</v>
      </c>
      <c r="U247">
        <f>COUNTIFS(Spotify!$AA:$AA,Charts!$U$1,Spotify!$U:$U,Charts!T247)</f>
        <v>0</v>
      </c>
      <c r="V247">
        <f>COUNTIFS(Spotify!$AA:$AA,Charts!$V$1,Spotify!$U:$U,Charts!T247)</f>
        <v>0</v>
      </c>
      <c r="W247">
        <f>COUNTIFS(Spotify!$AA:$AA,Charts!$W$1,Spotify!$U:$U,Charts!T247)</f>
        <v>0</v>
      </c>
      <c r="X247">
        <f>COUNTIFS(Spotify!$AA:$AA,Charts!$X$1,Spotify!$U:$U,Charts!T247)</f>
        <v>0</v>
      </c>
      <c r="Y247">
        <f>COUNTIFS(Spotify!$AA:$AA,Charts!$Y$1,Spotify!$U:$U,Charts!T247)</f>
        <v>0</v>
      </c>
      <c r="Z247">
        <f>COUNTIFS(Spotify!$AA:$AA,Charts!$Z$1,Spotify!$U:$U,Charts!T247)</f>
        <v>0</v>
      </c>
      <c r="AA247">
        <f>COUNTIFS(Spotify!$AA:$AA,Charts!$AA$1,Spotify!$U:$U,Charts!T247)</f>
        <v>0</v>
      </c>
      <c r="AB247">
        <f>COUNTIFS(Spotify!$AA:$AA,Charts!$AB$1,Spotify!$U:$U,Charts!T247)</f>
        <v>0</v>
      </c>
      <c r="AC247">
        <f>COUNTIFS(Spotify!$AA:$AA,Charts!$AC$1,Spotify!$U:$U,Charts!T247)</f>
        <v>2</v>
      </c>
      <c r="AD247">
        <f>COUNTIFS(Spotify!$AA:$AA,Charts!$AD$1,Spotify!$U:$U,Charts!T247)</f>
        <v>0</v>
      </c>
      <c r="AE247">
        <f>COUNTIFS(Spotify!$AA:$AA,Charts!$AE$1,Spotify!$U:$U,Charts!T247)</f>
        <v>0</v>
      </c>
      <c r="AF247" s="8">
        <f>COUNTIFS(Spotify!$AA:$AA,Charts!$AF$1,Spotify!$U:$U,Charts!T247)</f>
        <v>0</v>
      </c>
      <c r="AH247" s="7" t="s">
        <v>17922</v>
      </c>
      <c r="AI247">
        <f>SUMIFS(Spotify!O:O,Spotify!U:U,Charts!AH247)/COUNTIFS(Spotify!U:U,Charts!AH247)</f>
        <v>-1005</v>
      </c>
      <c r="AJ247" s="18">
        <f>SUMIF(Spotify!U:U,Charts!AH247,Spotify!P:P)/COUNTIF(Spotify!U:U,Charts!AH247)</f>
        <v>79974.5</v>
      </c>
      <c r="AK247" s="18">
        <f>SUMIF(Spotify!U:U,Charts!AH247,Spotify!R:R)/COUNTIF(Spotify!U:U,Charts!AH247)</f>
        <v>42</v>
      </c>
      <c r="AL247" s="18">
        <f>SUMIF(Spotify!U:U,Charts!AH247,Spotify!J:J)/COUNTIF(Spotify!U:U,Charts!AH247)</f>
        <v>593</v>
      </c>
      <c r="AM247" s="18">
        <f>SUMIF(Spotify!U:U,Charts!AH247,Spotify!H:H)/COUNTIF(Spotify!U:U,Charts!AH247)</f>
        <v>647</v>
      </c>
      <c r="AN247" s="28">
        <f>SUMIF(Spotify!U:U,Charts!AH247,Spotify!I:I)/COUNTIF(Spotify!U:U,Charts!AH247)</f>
        <v>514</v>
      </c>
    </row>
    <row r="248" spans="1:40" x14ac:dyDescent="0.25">
      <c r="A248" s="3" t="s">
        <v>17923</v>
      </c>
      <c r="B248" s="1">
        <v>9166742</v>
      </c>
      <c r="C248" s="1">
        <v>2</v>
      </c>
      <c r="D248" s="1"/>
      <c r="E248" s="3" t="s">
        <v>12456</v>
      </c>
      <c r="F248" s="1">
        <v>29116081</v>
      </c>
      <c r="H248" s="7" t="s">
        <v>11720</v>
      </c>
      <c r="I248" s="1">
        <v>589791269</v>
      </c>
      <c r="J248" s="8">
        <v>3</v>
      </c>
      <c r="L248" s="7" t="s">
        <v>11720</v>
      </c>
      <c r="M248" s="1">
        <f t="shared" si="22"/>
        <v>-589791269</v>
      </c>
      <c r="N248">
        <v>3</v>
      </c>
      <c r="O248" s="18">
        <f>SUMIF(Spotify!U:U,Charts!L248,Spotify!Q:Q)/COUNTIF(Spotify!U:U,Charts!L248)</f>
        <v>224026.66666666666</v>
      </c>
      <c r="P248" t="str">
        <f t="shared" si="23"/>
        <v>03:44</v>
      </c>
      <c r="Q248" s="18">
        <f t="shared" si="25"/>
        <v>641941</v>
      </c>
      <c r="R248" s="8" t="str">
        <f t="shared" si="24"/>
        <v>10:41</v>
      </c>
      <c r="T248" s="7" t="s">
        <v>17923</v>
      </c>
      <c r="U248">
        <f>COUNTIFS(Spotify!$AA:$AA,Charts!$U$1,Spotify!$U:$U,Charts!T248)</f>
        <v>0</v>
      </c>
      <c r="V248">
        <f>COUNTIFS(Spotify!$AA:$AA,Charts!$V$1,Spotify!$U:$U,Charts!T248)</f>
        <v>0</v>
      </c>
      <c r="W248">
        <f>COUNTIFS(Spotify!$AA:$AA,Charts!$W$1,Spotify!$U:$U,Charts!T248)</f>
        <v>0</v>
      </c>
      <c r="X248">
        <f>COUNTIFS(Spotify!$AA:$AA,Charts!$X$1,Spotify!$U:$U,Charts!T248)</f>
        <v>0</v>
      </c>
      <c r="Y248">
        <f>COUNTIFS(Spotify!$AA:$AA,Charts!$Y$1,Spotify!$U:$U,Charts!T248)</f>
        <v>0</v>
      </c>
      <c r="Z248">
        <f>COUNTIFS(Spotify!$AA:$AA,Charts!$Z$1,Spotify!$U:$U,Charts!T248)</f>
        <v>1</v>
      </c>
      <c r="AA248">
        <f>COUNTIFS(Spotify!$AA:$AA,Charts!$AA$1,Spotify!$U:$U,Charts!T248)</f>
        <v>0</v>
      </c>
      <c r="AB248">
        <f>COUNTIFS(Spotify!$AA:$AA,Charts!$AB$1,Spotify!$U:$U,Charts!T248)</f>
        <v>0</v>
      </c>
      <c r="AC248">
        <f>COUNTIFS(Spotify!$AA:$AA,Charts!$AC$1,Spotify!$U:$U,Charts!T248)</f>
        <v>0</v>
      </c>
      <c r="AD248">
        <f>COUNTIFS(Spotify!$AA:$AA,Charts!$AD$1,Spotify!$U:$U,Charts!T248)</f>
        <v>1</v>
      </c>
      <c r="AE248">
        <f>COUNTIFS(Spotify!$AA:$AA,Charts!$AE$1,Spotify!$U:$U,Charts!T248)</f>
        <v>0</v>
      </c>
      <c r="AF248" s="8">
        <f>COUNTIFS(Spotify!$AA:$AA,Charts!$AF$1,Spotify!$U:$U,Charts!T248)</f>
        <v>0</v>
      </c>
      <c r="AH248" s="7" t="s">
        <v>17923</v>
      </c>
      <c r="AI248">
        <f>SUMIFS(Spotify!O:O,Spotify!U:U,Charts!AH248)/COUNTIFS(Spotify!U:U,Charts!AH248)</f>
        <v>-5196.5</v>
      </c>
      <c r="AJ248" s="18">
        <f>SUMIF(Spotify!U:U,Charts!AH248,Spotify!P:P)/COUNTIF(Spotify!U:U,Charts!AH248)</f>
        <v>173529.5</v>
      </c>
      <c r="AK248" s="18">
        <f>SUMIF(Spotify!U:U,Charts!AH248,Spotify!R:R)/COUNTIF(Spotify!U:U,Charts!AH248)</f>
        <v>1</v>
      </c>
      <c r="AL248" s="18">
        <f>SUMIF(Spotify!U:U,Charts!AH248,Spotify!J:J)/COUNTIF(Spotify!U:U,Charts!AH248)</f>
        <v>513.5</v>
      </c>
      <c r="AM248" s="18">
        <f>SUMIF(Spotify!U:U,Charts!AH248,Spotify!H:H)/COUNTIF(Spotify!U:U,Charts!AH248)</f>
        <v>632</v>
      </c>
      <c r="AN248" s="28">
        <f>SUMIF(Spotify!U:U,Charts!AH248,Spotify!I:I)/COUNTIF(Spotify!U:U,Charts!AH248)</f>
        <v>658.5</v>
      </c>
    </row>
    <row r="249" spans="1:40" x14ac:dyDescent="0.25">
      <c r="A249" s="3" t="s">
        <v>17101</v>
      </c>
      <c r="B249" s="1">
        <v>31447232</v>
      </c>
      <c r="C249" s="1">
        <v>2</v>
      </c>
      <c r="D249" s="1"/>
      <c r="E249" s="3" t="s">
        <v>547</v>
      </c>
      <c r="F249" s="1">
        <v>4343498268</v>
      </c>
      <c r="H249" s="7" t="s">
        <v>15878</v>
      </c>
      <c r="I249" s="1">
        <v>586830777</v>
      </c>
      <c r="J249" s="8">
        <v>9</v>
      </c>
      <c r="L249" s="7" t="s">
        <v>15878</v>
      </c>
      <c r="M249" s="1">
        <f t="shared" si="22"/>
        <v>-586830777</v>
      </c>
      <c r="N249">
        <v>9</v>
      </c>
      <c r="O249" s="18">
        <f>SUMIF(Spotify!U:U,Charts!L249,Spotify!Q:Q)/COUNTIF(Spotify!U:U,Charts!L249)</f>
        <v>252122.66666666666</v>
      </c>
      <c r="P249" t="str">
        <f t="shared" si="23"/>
        <v>04:12</v>
      </c>
      <c r="Q249" s="18">
        <f t="shared" si="25"/>
        <v>641941</v>
      </c>
      <c r="R249" s="8" t="str">
        <f t="shared" si="24"/>
        <v>10:41</v>
      </c>
      <c r="T249" s="7" t="s">
        <v>17101</v>
      </c>
      <c r="U249">
        <f>COUNTIFS(Spotify!$AA:$AA,Charts!$U$1,Spotify!$U:$U,Charts!T249)</f>
        <v>0</v>
      </c>
      <c r="V249">
        <f>COUNTIFS(Spotify!$AA:$AA,Charts!$V$1,Spotify!$U:$U,Charts!T249)</f>
        <v>1</v>
      </c>
      <c r="W249">
        <f>COUNTIFS(Spotify!$AA:$AA,Charts!$W$1,Spotify!$U:$U,Charts!T249)</f>
        <v>0</v>
      </c>
      <c r="X249">
        <f>COUNTIFS(Spotify!$AA:$AA,Charts!$X$1,Spotify!$U:$U,Charts!T249)</f>
        <v>0</v>
      </c>
      <c r="Y249">
        <f>COUNTIFS(Spotify!$AA:$AA,Charts!$Y$1,Spotify!$U:$U,Charts!T249)</f>
        <v>0</v>
      </c>
      <c r="Z249">
        <f>COUNTIFS(Spotify!$AA:$AA,Charts!$Z$1,Spotify!$U:$U,Charts!T249)</f>
        <v>0</v>
      </c>
      <c r="AA249">
        <f>COUNTIFS(Spotify!$AA:$AA,Charts!$AA$1,Spotify!$U:$U,Charts!T249)</f>
        <v>0</v>
      </c>
      <c r="AB249">
        <f>COUNTIFS(Spotify!$AA:$AA,Charts!$AB$1,Spotify!$U:$U,Charts!T249)</f>
        <v>1</v>
      </c>
      <c r="AC249">
        <f>COUNTIFS(Spotify!$AA:$AA,Charts!$AC$1,Spotify!$U:$U,Charts!T249)</f>
        <v>0</v>
      </c>
      <c r="AD249">
        <f>COUNTIFS(Spotify!$AA:$AA,Charts!$AD$1,Spotify!$U:$U,Charts!T249)</f>
        <v>0</v>
      </c>
      <c r="AE249">
        <f>COUNTIFS(Spotify!$AA:$AA,Charts!$AE$1,Spotify!$U:$U,Charts!T249)</f>
        <v>0</v>
      </c>
      <c r="AF249" s="8">
        <f>COUNTIFS(Spotify!$AA:$AA,Charts!$AF$1,Spotify!$U:$U,Charts!T249)</f>
        <v>0</v>
      </c>
      <c r="AH249" s="7" t="s">
        <v>17101</v>
      </c>
      <c r="AI249">
        <f>SUMIFS(Spotify!O:O,Spotify!U:U,Charts!AH249)/COUNTIFS(Spotify!U:U,Charts!AH249)</f>
        <v>-5748.5</v>
      </c>
      <c r="AJ249" s="18">
        <f>SUMIF(Spotify!U:U,Charts!AH249,Spotify!P:P)/COUNTIF(Spotify!U:U,Charts!AH249)</f>
        <v>54296.5</v>
      </c>
      <c r="AK249" s="18">
        <f>SUMIF(Spotify!U:U,Charts!AH249,Spotify!R:R)/COUNTIF(Spotify!U:U,Charts!AH249)</f>
        <v>3</v>
      </c>
      <c r="AL249" s="18">
        <f>SUMIF(Spotify!U:U,Charts!AH249,Spotify!J:J)/COUNTIF(Spotify!U:U,Charts!AH249)</f>
        <v>184.5</v>
      </c>
      <c r="AM249" s="18">
        <f>SUMIF(Spotify!U:U,Charts!AH249,Spotify!H:H)/COUNTIF(Spotify!U:U,Charts!AH249)</f>
        <v>701</v>
      </c>
      <c r="AN249" s="28">
        <f>SUMIF(Spotify!U:U,Charts!AH249,Spotify!I:I)/COUNTIF(Spotify!U:U,Charts!AH249)</f>
        <v>850.5</v>
      </c>
    </row>
    <row r="250" spans="1:40" x14ac:dyDescent="0.25">
      <c r="A250" s="3" t="s">
        <v>17924</v>
      </c>
      <c r="B250" s="1">
        <v>156041501</v>
      </c>
      <c r="C250" s="1">
        <v>1</v>
      </c>
      <c r="D250" s="1"/>
      <c r="E250" s="3" t="s">
        <v>8504</v>
      </c>
      <c r="F250" s="1">
        <v>73588094</v>
      </c>
      <c r="H250" s="7" t="s">
        <v>17998</v>
      </c>
      <c r="I250" s="1">
        <v>583375392</v>
      </c>
      <c r="J250" s="8">
        <v>9</v>
      </c>
      <c r="L250" s="7" t="s">
        <v>17998</v>
      </c>
      <c r="M250" s="1">
        <f t="shared" si="22"/>
        <v>-583375392</v>
      </c>
      <c r="N250">
        <v>9</v>
      </c>
      <c r="O250" s="18">
        <f>SUMIF(Spotify!U:U,Charts!L250,Spotify!Q:Q)/COUNTIF(Spotify!U:U,Charts!L250)</f>
        <v>196818</v>
      </c>
      <c r="P250" t="str">
        <f t="shared" si="23"/>
        <v>03:16</v>
      </c>
      <c r="Q250" s="18">
        <f t="shared" si="25"/>
        <v>641941</v>
      </c>
      <c r="R250" s="8" t="str">
        <f t="shared" si="24"/>
        <v>10:41</v>
      </c>
      <c r="T250" s="7" t="s">
        <v>17924</v>
      </c>
      <c r="U250">
        <f>COUNTIFS(Spotify!$AA:$AA,Charts!$U$1,Spotify!$U:$U,Charts!T250)</f>
        <v>0</v>
      </c>
      <c r="V250">
        <f>COUNTIFS(Spotify!$AA:$AA,Charts!$V$1,Spotify!$U:$U,Charts!T250)</f>
        <v>1</v>
      </c>
      <c r="W250">
        <f>COUNTIFS(Spotify!$AA:$AA,Charts!$W$1,Spotify!$U:$U,Charts!T250)</f>
        <v>0</v>
      </c>
      <c r="X250">
        <f>COUNTIFS(Spotify!$AA:$AA,Charts!$X$1,Spotify!$U:$U,Charts!T250)</f>
        <v>0</v>
      </c>
      <c r="Y250">
        <f>COUNTIFS(Spotify!$AA:$AA,Charts!$Y$1,Spotify!$U:$U,Charts!T250)</f>
        <v>0</v>
      </c>
      <c r="Z250">
        <f>COUNTIFS(Spotify!$AA:$AA,Charts!$Z$1,Spotify!$U:$U,Charts!T250)</f>
        <v>0</v>
      </c>
      <c r="AA250">
        <f>COUNTIFS(Spotify!$AA:$AA,Charts!$AA$1,Spotify!$U:$U,Charts!T250)</f>
        <v>0</v>
      </c>
      <c r="AB250">
        <f>COUNTIFS(Spotify!$AA:$AA,Charts!$AB$1,Spotify!$U:$U,Charts!T250)</f>
        <v>0</v>
      </c>
      <c r="AC250">
        <f>COUNTIFS(Spotify!$AA:$AA,Charts!$AC$1,Spotify!$U:$U,Charts!T250)</f>
        <v>0</v>
      </c>
      <c r="AD250">
        <f>COUNTIFS(Spotify!$AA:$AA,Charts!$AD$1,Spotify!$U:$U,Charts!T250)</f>
        <v>0</v>
      </c>
      <c r="AE250">
        <f>COUNTIFS(Spotify!$AA:$AA,Charts!$AE$1,Spotify!$U:$U,Charts!T250)</f>
        <v>0</v>
      </c>
      <c r="AF250" s="8">
        <f>COUNTIFS(Spotify!$AA:$AA,Charts!$AF$1,Spotify!$U:$U,Charts!T250)</f>
        <v>0</v>
      </c>
      <c r="AH250" s="7" t="s">
        <v>17924</v>
      </c>
      <c r="AI250">
        <f>SUMIFS(Spotify!O:O,Spotify!U:U,Charts!AH250)/COUNTIFS(Spotify!U:U,Charts!AH250)</f>
        <v>-7639</v>
      </c>
      <c r="AJ250" s="18">
        <f>SUMIF(Spotify!U:U,Charts!AH250,Spotify!P:P)/COUNTIF(Spotify!U:U,Charts!AH250)</f>
        <v>88029</v>
      </c>
      <c r="AK250" s="18">
        <f>SUMIF(Spotify!U:U,Charts!AH250,Spotify!R:R)/COUNTIF(Spotify!U:U,Charts!AH250)</f>
        <v>27</v>
      </c>
      <c r="AL250" s="18">
        <f>SUMIF(Spotify!U:U,Charts!AH250,Spotify!J:J)/COUNTIF(Spotify!U:U,Charts!AH250)</f>
        <v>202</v>
      </c>
      <c r="AM250" s="18">
        <f>SUMIF(Spotify!U:U,Charts!AH250,Spotify!H:H)/COUNTIF(Spotify!U:U,Charts!AH250)</f>
        <v>878</v>
      </c>
      <c r="AN250" s="28">
        <f>SUMIF(Spotify!U:U,Charts!AH250,Spotify!I:I)/COUNTIF(Spotify!U:U,Charts!AH250)</f>
        <v>555</v>
      </c>
    </row>
    <row r="251" spans="1:40" x14ac:dyDescent="0.25">
      <c r="A251" s="3" t="s">
        <v>6720</v>
      </c>
      <c r="B251" s="1">
        <v>284465974</v>
      </c>
      <c r="C251" s="1">
        <v>2</v>
      </c>
      <c r="D251" s="1"/>
      <c r="E251" s="3" t="s">
        <v>402</v>
      </c>
      <c r="F251" s="1">
        <v>1554625867</v>
      </c>
      <c r="H251" s="7" t="s">
        <v>9947</v>
      </c>
      <c r="I251" s="1">
        <v>582252363</v>
      </c>
      <c r="J251" s="8">
        <v>2</v>
      </c>
      <c r="L251" s="7" t="s">
        <v>9947</v>
      </c>
      <c r="M251" s="1">
        <f t="shared" si="22"/>
        <v>-582252363</v>
      </c>
      <c r="N251">
        <v>2</v>
      </c>
      <c r="O251" s="18">
        <f>SUMIF(Spotify!U:U,Charts!L251,Spotify!Q:Q)/COUNTIF(Spotify!U:U,Charts!L251)</f>
        <v>236142.5</v>
      </c>
      <c r="P251" t="str">
        <f t="shared" si="23"/>
        <v>03:56</v>
      </c>
      <c r="Q251" s="18">
        <f t="shared" si="25"/>
        <v>641941</v>
      </c>
      <c r="R251" s="8" t="str">
        <f t="shared" si="24"/>
        <v>10:41</v>
      </c>
      <c r="T251" s="7" t="s">
        <v>6720</v>
      </c>
      <c r="U251">
        <f>COUNTIFS(Spotify!$AA:$AA,Charts!$U$1,Spotify!$U:$U,Charts!T251)</f>
        <v>2</v>
      </c>
      <c r="V251">
        <f>COUNTIFS(Spotify!$AA:$AA,Charts!$V$1,Spotify!$U:$U,Charts!T251)</f>
        <v>0</v>
      </c>
      <c r="W251">
        <f>COUNTIFS(Spotify!$AA:$AA,Charts!$W$1,Spotify!$U:$U,Charts!T251)</f>
        <v>0</v>
      </c>
      <c r="X251">
        <f>COUNTIFS(Spotify!$AA:$AA,Charts!$X$1,Spotify!$U:$U,Charts!T251)</f>
        <v>0</v>
      </c>
      <c r="Y251">
        <f>COUNTIFS(Spotify!$AA:$AA,Charts!$Y$1,Spotify!$U:$U,Charts!T251)</f>
        <v>0</v>
      </c>
      <c r="Z251">
        <f>COUNTIFS(Spotify!$AA:$AA,Charts!$Z$1,Spotify!$U:$U,Charts!T251)</f>
        <v>0</v>
      </c>
      <c r="AA251">
        <f>COUNTIFS(Spotify!$AA:$AA,Charts!$AA$1,Spotify!$U:$U,Charts!T251)</f>
        <v>0</v>
      </c>
      <c r="AB251">
        <f>COUNTIFS(Spotify!$AA:$AA,Charts!$AB$1,Spotify!$U:$U,Charts!T251)</f>
        <v>0</v>
      </c>
      <c r="AC251">
        <f>COUNTIFS(Spotify!$AA:$AA,Charts!$AC$1,Spotify!$U:$U,Charts!T251)</f>
        <v>0</v>
      </c>
      <c r="AD251">
        <f>COUNTIFS(Spotify!$AA:$AA,Charts!$AD$1,Spotify!$U:$U,Charts!T251)</f>
        <v>0</v>
      </c>
      <c r="AE251">
        <f>COUNTIFS(Spotify!$AA:$AA,Charts!$AE$1,Spotify!$U:$U,Charts!T251)</f>
        <v>0</v>
      </c>
      <c r="AF251" s="8">
        <f>COUNTIFS(Spotify!$AA:$AA,Charts!$AF$1,Spotify!$U:$U,Charts!T251)</f>
        <v>0</v>
      </c>
      <c r="AH251" s="7" t="s">
        <v>6720</v>
      </c>
      <c r="AI251">
        <f>SUMIFS(Spotify!O:O,Spotify!U:U,Charts!AH251)/COUNTIFS(Spotify!U:U,Charts!AH251)</f>
        <v>-7272</v>
      </c>
      <c r="AJ251" s="18">
        <f>SUMIF(Spotify!U:U,Charts!AH251,Spotify!P:P)/COUNTIF(Spotify!U:U,Charts!AH251)</f>
        <v>64693</v>
      </c>
      <c r="AK251" s="18">
        <f>SUMIF(Spotify!U:U,Charts!AH251,Spotify!R:R)/COUNTIF(Spotify!U:U,Charts!AH251)</f>
        <v>16</v>
      </c>
      <c r="AL251" s="18">
        <f>SUMIF(Spotify!U:U,Charts!AH251,Spotify!J:J)/COUNTIF(Spotify!U:U,Charts!AH251)</f>
        <v>325.5</v>
      </c>
      <c r="AM251" s="18">
        <f>SUMIF(Spotify!U:U,Charts!AH251,Spotify!H:H)/COUNTIF(Spotify!U:U,Charts!AH251)</f>
        <v>402.5</v>
      </c>
      <c r="AN251" s="28">
        <f>SUMIF(Spotify!U:U,Charts!AH251,Spotify!I:I)/COUNTIF(Spotify!U:U,Charts!AH251)</f>
        <v>680</v>
      </c>
    </row>
    <row r="252" spans="1:40" x14ac:dyDescent="0.25">
      <c r="A252" s="3" t="s">
        <v>2495</v>
      </c>
      <c r="B252" s="1">
        <v>113551420</v>
      </c>
      <c r="C252" s="1">
        <v>1</v>
      </c>
      <c r="D252" s="1"/>
      <c r="E252" s="3" t="s">
        <v>11099</v>
      </c>
      <c r="F252" s="1">
        <v>15702160</v>
      </c>
      <c r="H252" s="7" t="s">
        <v>3327</v>
      </c>
      <c r="I252" s="1">
        <v>575055637</v>
      </c>
      <c r="J252" s="8">
        <v>8</v>
      </c>
      <c r="L252" s="7" t="s">
        <v>3327</v>
      </c>
      <c r="M252" s="1">
        <f t="shared" si="22"/>
        <v>-575055637</v>
      </c>
      <c r="N252">
        <v>8</v>
      </c>
      <c r="O252" s="18">
        <f>SUMIF(Spotify!U:U,Charts!L252,Spotify!Q:Q)/COUNTIF(Spotify!U:U,Charts!L252)</f>
        <v>192679.5</v>
      </c>
      <c r="P252" t="str">
        <f t="shared" si="23"/>
        <v>03:12</v>
      </c>
      <c r="Q252" s="18">
        <f t="shared" si="25"/>
        <v>641941</v>
      </c>
      <c r="R252" s="8" t="str">
        <f t="shared" si="24"/>
        <v>10:41</v>
      </c>
      <c r="T252" s="7" t="s">
        <v>2495</v>
      </c>
      <c r="U252">
        <f>COUNTIFS(Spotify!$AA:$AA,Charts!$U$1,Spotify!$U:$U,Charts!T252)</f>
        <v>0</v>
      </c>
      <c r="V252">
        <f>COUNTIFS(Spotify!$AA:$AA,Charts!$V$1,Spotify!$U:$U,Charts!T252)</f>
        <v>0</v>
      </c>
      <c r="W252">
        <f>COUNTIFS(Spotify!$AA:$AA,Charts!$W$1,Spotify!$U:$U,Charts!T252)</f>
        <v>0</v>
      </c>
      <c r="X252">
        <f>COUNTIFS(Spotify!$AA:$AA,Charts!$X$1,Spotify!$U:$U,Charts!T252)</f>
        <v>0</v>
      </c>
      <c r="Y252">
        <f>COUNTIFS(Spotify!$AA:$AA,Charts!$Y$1,Spotify!$U:$U,Charts!T252)</f>
        <v>0</v>
      </c>
      <c r="Z252">
        <f>COUNTIFS(Spotify!$AA:$AA,Charts!$Z$1,Spotify!$U:$U,Charts!T252)</f>
        <v>0</v>
      </c>
      <c r="AA252">
        <f>COUNTIFS(Spotify!$AA:$AA,Charts!$AA$1,Spotify!$U:$U,Charts!T252)</f>
        <v>1</v>
      </c>
      <c r="AB252">
        <f>COUNTIFS(Spotify!$AA:$AA,Charts!$AB$1,Spotify!$U:$U,Charts!T252)</f>
        <v>0</v>
      </c>
      <c r="AC252">
        <f>COUNTIFS(Spotify!$AA:$AA,Charts!$AC$1,Spotify!$U:$U,Charts!T252)</f>
        <v>0</v>
      </c>
      <c r="AD252">
        <f>COUNTIFS(Spotify!$AA:$AA,Charts!$AD$1,Spotify!$U:$U,Charts!T252)</f>
        <v>0</v>
      </c>
      <c r="AE252">
        <f>COUNTIFS(Spotify!$AA:$AA,Charts!$AE$1,Spotify!$U:$U,Charts!T252)</f>
        <v>0</v>
      </c>
      <c r="AF252" s="8">
        <f>COUNTIFS(Spotify!$AA:$AA,Charts!$AF$1,Spotify!$U:$U,Charts!T252)</f>
        <v>0</v>
      </c>
      <c r="AH252" s="7" t="s">
        <v>2495</v>
      </c>
      <c r="AI252">
        <f>SUMIFS(Spotify!O:O,Spotify!U:U,Charts!AH252)/COUNTIFS(Spotify!U:U,Charts!AH252)</f>
        <v>-6836</v>
      </c>
      <c r="AJ252" s="18">
        <f>SUMIF(Spotify!U:U,Charts!AH252,Spotify!P:P)/COUNTIF(Spotify!U:U,Charts!AH252)</f>
        <v>157013</v>
      </c>
      <c r="AK252" s="18">
        <f>SUMIF(Spotify!U:U,Charts!AH252,Spotify!R:R)/COUNTIF(Spotify!U:U,Charts!AH252)</f>
        <v>9</v>
      </c>
      <c r="AL252" s="18">
        <f>SUMIF(Spotify!U:U,Charts!AH252,Spotify!J:J)/COUNTIF(Spotify!U:U,Charts!AH252)</f>
        <v>246</v>
      </c>
      <c r="AM252" s="18">
        <f>SUMIF(Spotify!U:U,Charts!AH252,Spotify!H:H)/COUNTIF(Spotify!U:U,Charts!AH252)</f>
        <v>853</v>
      </c>
      <c r="AN252" s="28">
        <f>SUMIF(Spotify!U:U,Charts!AH252,Spotify!I:I)/COUNTIF(Spotify!U:U,Charts!AH252)</f>
        <v>822</v>
      </c>
    </row>
    <row r="253" spans="1:40" x14ac:dyDescent="0.25">
      <c r="A253" s="3" t="s">
        <v>4307</v>
      </c>
      <c r="B253" s="1">
        <v>595943721</v>
      </c>
      <c r="C253" s="1">
        <v>2</v>
      </c>
      <c r="D253" s="1"/>
      <c r="E253" s="3" t="s">
        <v>8942</v>
      </c>
      <c r="F253" s="1">
        <v>5156496</v>
      </c>
      <c r="H253" s="7" t="s">
        <v>366</v>
      </c>
      <c r="I253" s="1">
        <v>573416161</v>
      </c>
      <c r="J253" s="8">
        <v>6</v>
      </c>
      <c r="L253" s="7" t="s">
        <v>366</v>
      </c>
      <c r="M253" s="1">
        <f t="shared" si="22"/>
        <v>-573416161</v>
      </c>
      <c r="N253">
        <v>6</v>
      </c>
      <c r="O253" s="18">
        <f>SUMIF(Spotify!U:U,Charts!L253,Spotify!Q:Q)/COUNTIF(Spotify!U:U,Charts!L253)</f>
        <v>169977.5</v>
      </c>
      <c r="P253" t="str">
        <f t="shared" si="23"/>
        <v>02:49</v>
      </c>
      <c r="Q253" s="18">
        <f t="shared" si="25"/>
        <v>641941</v>
      </c>
      <c r="R253" s="8" t="str">
        <f t="shared" si="24"/>
        <v>10:41</v>
      </c>
      <c r="T253" s="7" t="s">
        <v>4307</v>
      </c>
      <c r="U253">
        <f>COUNTIFS(Spotify!$AA:$AA,Charts!$U$1,Spotify!$U:$U,Charts!T253)</f>
        <v>0</v>
      </c>
      <c r="V253">
        <f>COUNTIFS(Spotify!$AA:$AA,Charts!$V$1,Spotify!$U:$U,Charts!T253)</f>
        <v>1</v>
      </c>
      <c r="W253">
        <f>COUNTIFS(Spotify!$AA:$AA,Charts!$W$1,Spotify!$U:$U,Charts!T253)</f>
        <v>0</v>
      </c>
      <c r="X253">
        <f>COUNTIFS(Spotify!$AA:$AA,Charts!$X$1,Spotify!$U:$U,Charts!T253)</f>
        <v>0</v>
      </c>
      <c r="Y253">
        <f>COUNTIFS(Spotify!$AA:$AA,Charts!$Y$1,Spotify!$U:$U,Charts!T253)</f>
        <v>0</v>
      </c>
      <c r="Z253">
        <f>COUNTIFS(Spotify!$AA:$AA,Charts!$Z$1,Spotify!$U:$U,Charts!T253)</f>
        <v>0</v>
      </c>
      <c r="AA253">
        <f>COUNTIFS(Spotify!$AA:$AA,Charts!$AA$1,Spotify!$U:$U,Charts!T253)</f>
        <v>0</v>
      </c>
      <c r="AB253">
        <f>COUNTIFS(Spotify!$AA:$AA,Charts!$AB$1,Spotify!$U:$U,Charts!T253)</f>
        <v>0</v>
      </c>
      <c r="AC253">
        <f>COUNTIFS(Spotify!$AA:$AA,Charts!$AC$1,Spotify!$U:$U,Charts!T253)</f>
        <v>0</v>
      </c>
      <c r="AD253">
        <f>COUNTIFS(Spotify!$AA:$AA,Charts!$AD$1,Spotify!$U:$U,Charts!T253)</f>
        <v>0</v>
      </c>
      <c r="AE253">
        <f>COUNTIFS(Spotify!$AA:$AA,Charts!$AE$1,Spotify!$U:$U,Charts!T253)</f>
        <v>1</v>
      </c>
      <c r="AF253" s="8">
        <f>COUNTIFS(Spotify!$AA:$AA,Charts!$AF$1,Spotify!$U:$U,Charts!T253)</f>
        <v>0</v>
      </c>
      <c r="AH253" s="7" t="s">
        <v>4307</v>
      </c>
      <c r="AI253">
        <f>SUMIFS(Spotify!O:O,Spotify!U:U,Charts!AH253)/COUNTIFS(Spotify!U:U,Charts!AH253)</f>
        <v>-5558</v>
      </c>
      <c r="AJ253" s="18">
        <f>SUMIF(Spotify!U:U,Charts!AH253,Spotify!P:P)/COUNTIF(Spotify!U:U,Charts!AH253)</f>
        <v>95508.5</v>
      </c>
      <c r="AK253" s="18">
        <f>SUMIF(Spotify!U:U,Charts!AH253,Spotify!R:R)/COUNTIF(Spotify!U:U,Charts!AH253)</f>
        <v>26.5</v>
      </c>
      <c r="AL253" s="18">
        <f>SUMIF(Spotify!U:U,Charts!AH253,Spotify!J:J)/COUNTIF(Spotify!U:U,Charts!AH253)</f>
        <v>287.5</v>
      </c>
      <c r="AM253" s="18">
        <f>SUMIF(Spotify!U:U,Charts!AH253,Spotify!H:H)/COUNTIF(Spotify!U:U,Charts!AH253)</f>
        <v>426</v>
      </c>
      <c r="AN253" s="28">
        <f>SUMIF(Spotify!U:U,Charts!AH253,Spotify!I:I)/COUNTIF(Spotify!U:U,Charts!AH253)</f>
        <v>710</v>
      </c>
    </row>
    <row r="254" spans="1:40" x14ac:dyDescent="0.25">
      <c r="A254" s="3" t="s">
        <v>17925</v>
      </c>
      <c r="B254" s="1">
        <v>52439375</v>
      </c>
      <c r="C254" s="1">
        <v>1</v>
      </c>
      <c r="D254" s="1"/>
      <c r="E254" s="3" t="s">
        <v>560</v>
      </c>
      <c r="F254" s="1">
        <v>883788070</v>
      </c>
      <c r="H254" s="7" t="s">
        <v>1343</v>
      </c>
      <c r="I254" s="1">
        <v>572632910</v>
      </c>
      <c r="J254" s="8">
        <v>9</v>
      </c>
      <c r="L254" s="7" t="s">
        <v>1343</v>
      </c>
      <c r="M254" s="1">
        <f t="shared" si="22"/>
        <v>-572632910</v>
      </c>
      <c r="N254">
        <v>9</v>
      </c>
      <c r="O254" s="18">
        <f>SUMIF(Spotify!U:U,Charts!L254,Spotify!Q:Q)/COUNTIF(Spotify!U:U,Charts!L254)</f>
        <v>189378</v>
      </c>
      <c r="P254" t="str">
        <f t="shared" si="23"/>
        <v>03:09</v>
      </c>
      <c r="Q254" s="18">
        <f t="shared" si="25"/>
        <v>641941</v>
      </c>
      <c r="R254" s="8" t="str">
        <f t="shared" si="24"/>
        <v>10:41</v>
      </c>
      <c r="T254" s="7" t="s">
        <v>17925</v>
      </c>
      <c r="U254">
        <f>COUNTIFS(Spotify!$AA:$AA,Charts!$U$1,Spotify!$U:$U,Charts!T254)</f>
        <v>0</v>
      </c>
      <c r="V254">
        <f>COUNTIFS(Spotify!$AA:$AA,Charts!$V$1,Spotify!$U:$U,Charts!T254)</f>
        <v>0</v>
      </c>
      <c r="W254">
        <f>COUNTIFS(Spotify!$AA:$AA,Charts!$W$1,Spotify!$U:$U,Charts!T254)</f>
        <v>0</v>
      </c>
      <c r="X254">
        <f>COUNTIFS(Spotify!$AA:$AA,Charts!$X$1,Spotify!$U:$U,Charts!T254)</f>
        <v>1</v>
      </c>
      <c r="Y254">
        <f>COUNTIFS(Spotify!$AA:$AA,Charts!$Y$1,Spotify!$U:$U,Charts!T254)</f>
        <v>0</v>
      </c>
      <c r="Z254">
        <f>COUNTIFS(Spotify!$AA:$AA,Charts!$Z$1,Spotify!$U:$U,Charts!T254)</f>
        <v>0</v>
      </c>
      <c r="AA254">
        <f>COUNTIFS(Spotify!$AA:$AA,Charts!$AA$1,Spotify!$U:$U,Charts!T254)</f>
        <v>0</v>
      </c>
      <c r="AB254">
        <f>COUNTIFS(Spotify!$AA:$AA,Charts!$AB$1,Spotify!$U:$U,Charts!T254)</f>
        <v>0</v>
      </c>
      <c r="AC254">
        <f>COUNTIFS(Spotify!$AA:$AA,Charts!$AC$1,Spotify!$U:$U,Charts!T254)</f>
        <v>0</v>
      </c>
      <c r="AD254">
        <f>COUNTIFS(Spotify!$AA:$AA,Charts!$AD$1,Spotify!$U:$U,Charts!T254)</f>
        <v>0</v>
      </c>
      <c r="AE254">
        <f>COUNTIFS(Spotify!$AA:$AA,Charts!$AE$1,Spotify!$U:$U,Charts!T254)</f>
        <v>0</v>
      </c>
      <c r="AF254" s="8">
        <f>COUNTIFS(Spotify!$AA:$AA,Charts!$AF$1,Spotify!$U:$U,Charts!T254)</f>
        <v>0</v>
      </c>
      <c r="AH254" s="7" t="s">
        <v>17925</v>
      </c>
      <c r="AI254">
        <f>SUMIFS(Spotify!O:O,Spotify!U:U,Charts!AH254)/COUNTIFS(Spotify!U:U,Charts!AH254)</f>
        <v>-7478</v>
      </c>
      <c r="AJ254" s="18">
        <f>SUMIF(Spotify!U:U,Charts!AH254,Spotify!P:P)/COUNTIF(Spotify!U:U,Charts!AH254)</f>
        <v>93048</v>
      </c>
      <c r="AK254" s="18">
        <f>SUMIF(Spotify!U:U,Charts!AH254,Spotify!R:R)/COUNTIF(Spotify!U:U,Charts!AH254)</f>
        <v>6</v>
      </c>
      <c r="AL254" s="18">
        <f>SUMIF(Spotify!U:U,Charts!AH254,Spotify!J:J)/COUNTIF(Spotify!U:U,Charts!AH254)</f>
        <v>118</v>
      </c>
      <c r="AM254" s="18">
        <f>SUMIF(Spotify!U:U,Charts!AH254,Spotify!H:H)/COUNTIF(Spotify!U:U,Charts!AH254)</f>
        <v>894</v>
      </c>
      <c r="AN254" s="28">
        <f>SUMIF(Spotify!U:U,Charts!AH254,Spotify!I:I)/COUNTIF(Spotify!U:U,Charts!AH254)</f>
        <v>709</v>
      </c>
    </row>
    <row r="255" spans="1:40" x14ac:dyDescent="0.25">
      <c r="A255" s="3" t="s">
        <v>17926</v>
      </c>
      <c r="B255" s="1">
        <v>7371962</v>
      </c>
      <c r="C255" s="1">
        <v>1</v>
      </c>
      <c r="D255" s="1"/>
      <c r="E255" s="3" t="s">
        <v>5511</v>
      </c>
      <c r="F255" s="1">
        <v>229346469</v>
      </c>
      <c r="H255" s="7" t="s">
        <v>1569</v>
      </c>
      <c r="I255" s="1">
        <v>570661330</v>
      </c>
      <c r="J255" s="8">
        <v>11</v>
      </c>
      <c r="L255" s="7" t="s">
        <v>1569</v>
      </c>
      <c r="M255" s="1">
        <f t="shared" si="22"/>
        <v>-570661330</v>
      </c>
      <c r="N255">
        <v>11</v>
      </c>
      <c r="O255" s="18">
        <f>SUMIF(Spotify!U:U,Charts!L255,Spotify!Q:Q)/COUNTIF(Spotify!U:U,Charts!L255)</f>
        <v>184566.09090909091</v>
      </c>
      <c r="P255" t="str">
        <f t="shared" si="23"/>
        <v>03:04</v>
      </c>
      <c r="Q255" s="18">
        <f t="shared" si="25"/>
        <v>641941</v>
      </c>
      <c r="R255" s="8" t="str">
        <f t="shared" si="24"/>
        <v>10:41</v>
      </c>
      <c r="T255" s="7" t="s">
        <v>17926</v>
      </c>
      <c r="U255">
        <f>COUNTIFS(Spotify!$AA:$AA,Charts!$U$1,Spotify!$U:$U,Charts!T255)</f>
        <v>1</v>
      </c>
      <c r="V255">
        <f>COUNTIFS(Spotify!$AA:$AA,Charts!$V$1,Spotify!$U:$U,Charts!T255)</f>
        <v>0</v>
      </c>
      <c r="W255">
        <f>COUNTIFS(Spotify!$AA:$AA,Charts!$W$1,Spotify!$U:$U,Charts!T255)</f>
        <v>0</v>
      </c>
      <c r="X255">
        <f>COUNTIFS(Spotify!$AA:$AA,Charts!$X$1,Spotify!$U:$U,Charts!T255)</f>
        <v>0</v>
      </c>
      <c r="Y255">
        <f>COUNTIFS(Spotify!$AA:$AA,Charts!$Y$1,Spotify!$U:$U,Charts!T255)</f>
        <v>0</v>
      </c>
      <c r="Z255">
        <f>COUNTIFS(Spotify!$AA:$AA,Charts!$Z$1,Spotify!$U:$U,Charts!T255)</f>
        <v>0</v>
      </c>
      <c r="AA255">
        <f>COUNTIFS(Spotify!$AA:$AA,Charts!$AA$1,Spotify!$U:$U,Charts!T255)</f>
        <v>0</v>
      </c>
      <c r="AB255">
        <f>COUNTIFS(Spotify!$AA:$AA,Charts!$AB$1,Spotify!$U:$U,Charts!T255)</f>
        <v>0</v>
      </c>
      <c r="AC255">
        <f>COUNTIFS(Spotify!$AA:$AA,Charts!$AC$1,Spotify!$U:$U,Charts!T255)</f>
        <v>0</v>
      </c>
      <c r="AD255">
        <f>COUNTIFS(Spotify!$AA:$AA,Charts!$AD$1,Spotify!$U:$U,Charts!T255)</f>
        <v>0</v>
      </c>
      <c r="AE255">
        <f>COUNTIFS(Spotify!$AA:$AA,Charts!$AE$1,Spotify!$U:$U,Charts!T255)</f>
        <v>0</v>
      </c>
      <c r="AF255" s="8">
        <f>COUNTIFS(Spotify!$AA:$AA,Charts!$AF$1,Spotify!$U:$U,Charts!T255)</f>
        <v>0</v>
      </c>
      <c r="AH255" s="7" t="s">
        <v>17926</v>
      </c>
      <c r="AI255">
        <f>SUMIFS(Spotify!O:O,Spotify!U:U,Charts!AH255)/COUNTIFS(Spotify!U:U,Charts!AH255)</f>
        <v>-5235</v>
      </c>
      <c r="AJ255" s="18">
        <f>SUMIF(Spotify!U:U,Charts!AH255,Spotify!P:P)/COUNTIF(Spotify!U:U,Charts!AH255)</f>
        <v>95035</v>
      </c>
      <c r="AK255" s="18">
        <f>SUMIF(Spotify!U:U,Charts!AH255,Spotify!R:R)/COUNTIF(Spotify!U:U,Charts!AH255)</f>
        <v>1</v>
      </c>
      <c r="AL255" s="18">
        <f>SUMIF(Spotify!U:U,Charts!AH255,Spotify!J:J)/COUNTIF(Spotify!U:U,Charts!AH255)</f>
        <v>249</v>
      </c>
      <c r="AM255" s="18">
        <f>SUMIF(Spotify!U:U,Charts!AH255,Spotify!H:H)/COUNTIF(Spotify!U:U,Charts!AH255)</f>
        <v>738</v>
      </c>
      <c r="AN255" s="28">
        <f>SUMIF(Spotify!U:U,Charts!AH255,Spotify!I:I)/COUNTIF(Spotify!U:U,Charts!AH255)</f>
        <v>714</v>
      </c>
    </row>
    <row r="256" spans="1:40" x14ac:dyDescent="0.25">
      <c r="A256" s="3" t="s">
        <v>17927</v>
      </c>
      <c r="B256" s="1">
        <v>125921899</v>
      </c>
      <c r="C256" s="1">
        <v>2</v>
      </c>
      <c r="D256" s="1"/>
      <c r="E256" s="3" t="s">
        <v>3520</v>
      </c>
      <c r="F256" s="1">
        <v>35233646</v>
      </c>
      <c r="H256" s="7" t="s">
        <v>18038</v>
      </c>
      <c r="I256" s="1">
        <v>570566236</v>
      </c>
      <c r="J256" s="8">
        <v>1</v>
      </c>
      <c r="L256" s="7" t="s">
        <v>18038</v>
      </c>
      <c r="M256" s="1">
        <f t="shared" si="22"/>
        <v>-570566236</v>
      </c>
      <c r="N256">
        <v>1</v>
      </c>
      <c r="O256" s="18">
        <f>SUMIF(Spotify!U:U,Charts!L256,Spotify!Q:Q)/COUNTIF(Spotify!U:U,Charts!L256)</f>
        <v>208687</v>
      </c>
      <c r="P256" t="str">
        <f t="shared" si="23"/>
        <v>03:28</v>
      </c>
      <c r="Q256" s="18">
        <f t="shared" si="25"/>
        <v>641941</v>
      </c>
      <c r="R256" s="8" t="str">
        <f t="shared" si="24"/>
        <v>10:41</v>
      </c>
      <c r="T256" s="7" t="s">
        <v>17927</v>
      </c>
      <c r="U256">
        <f>COUNTIFS(Spotify!$AA:$AA,Charts!$U$1,Spotify!$U:$U,Charts!T256)</f>
        <v>0</v>
      </c>
      <c r="V256">
        <f>COUNTIFS(Spotify!$AA:$AA,Charts!$V$1,Spotify!$U:$U,Charts!T256)</f>
        <v>0</v>
      </c>
      <c r="W256">
        <f>COUNTIFS(Spotify!$AA:$AA,Charts!$W$1,Spotify!$U:$U,Charts!T256)</f>
        <v>0</v>
      </c>
      <c r="X256">
        <f>COUNTIFS(Spotify!$AA:$AA,Charts!$X$1,Spotify!$U:$U,Charts!T256)</f>
        <v>0</v>
      </c>
      <c r="Y256">
        <f>COUNTIFS(Spotify!$AA:$AA,Charts!$Y$1,Spotify!$U:$U,Charts!T256)</f>
        <v>0</v>
      </c>
      <c r="Z256">
        <f>COUNTIFS(Spotify!$AA:$AA,Charts!$Z$1,Spotify!$U:$U,Charts!T256)</f>
        <v>0</v>
      </c>
      <c r="AA256">
        <f>COUNTIFS(Spotify!$AA:$AA,Charts!$AA$1,Spotify!$U:$U,Charts!T256)</f>
        <v>0</v>
      </c>
      <c r="AB256">
        <f>COUNTIFS(Spotify!$AA:$AA,Charts!$AB$1,Spotify!$U:$U,Charts!T256)</f>
        <v>0</v>
      </c>
      <c r="AC256">
        <f>COUNTIFS(Spotify!$AA:$AA,Charts!$AC$1,Spotify!$U:$U,Charts!T256)</f>
        <v>0</v>
      </c>
      <c r="AD256">
        <f>COUNTIFS(Spotify!$AA:$AA,Charts!$AD$1,Spotify!$U:$U,Charts!T256)</f>
        <v>0</v>
      </c>
      <c r="AE256">
        <f>COUNTIFS(Spotify!$AA:$AA,Charts!$AE$1,Spotify!$U:$U,Charts!T256)</f>
        <v>0</v>
      </c>
      <c r="AF256" s="8">
        <f>COUNTIFS(Spotify!$AA:$AA,Charts!$AF$1,Spotify!$U:$U,Charts!T256)</f>
        <v>2</v>
      </c>
      <c r="AH256" s="7" t="s">
        <v>17927</v>
      </c>
      <c r="AI256">
        <f>SUMIFS(Spotify!O:O,Spotify!U:U,Charts!AH256)/COUNTIFS(Spotify!U:U,Charts!AH256)</f>
        <v>-6429</v>
      </c>
      <c r="AJ256" s="18">
        <f>SUMIF(Spotify!U:U,Charts!AH256,Spotify!P:P)/COUNTIF(Spotify!U:U,Charts!AH256)</f>
        <v>99954</v>
      </c>
      <c r="AK256" s="18">
        <f>SUMIF(Spotify!U:U,Charts!AH256,Spotify!R:R)/COUNTIF(Spotify!U:U,Charts!AH256)</f>
        <v>17</v>
      </c>
      <c r="AL256" s="18">
        <f>SUMIF(Spotify!U:U,Charts!AH256,Spotify!J:J)/COUNTIF(Spotify!U:U,Charts!AH256)</f>
        <v>627</v>
      </c>
      <c r="AM256" s="18">
        <f>SUMIF(Spotify!U:U,Charts!AH256,Spotify!H:H)/COUNTIF(Spotify!U:U,Charts!AH256)</f>
        <v>885</v>
      </c>
      <c r="AN256" s="28">
        <f>SUMIF(Spotify!U:U,Charts!AH256,Spotify!I:I)/COUNTIF(Spotify!U:U,Charts!AH256)</f>
        <v>685</v>
      </c>
    </row>
    <row r="257" spans="1:40" x14ac:dyDescent="0.25">
      <c r="A257" s="3" t="s">
        <v>2206</v>
      </c>
      <c r="B257" s="1">
        <v>1812816397</v>
      </c>
      <c r="C257" s="1">
        <v>4</v>
      </c>
      <c r="D257" s="1"/>
      <c r="E257" s="3" t="s">
        <v>10902</v>
      </c>
      <c r="F257" s="1">
        <v>4435538</v>
      </c>
      <c r="H257" s="7" t="s">
        <v>8602</v>
      </c>
      <c r="I257" s="1">
        <v>568596809</v>
      </c>
      <c r="J257" s="8">
        <v>5</v>
      </c>
      <c r="L257" s="7" t="s">
        <v>8602</v>
      </c>
      <c r="M257" s="1">
        <f t="shared" si="22"/>
        <v>-568596809</v>
      </c>
      <c r="N257">
        <v>5</v>
      </c>
      <c r="O257" s="18">
        <f>SUMIF(Spotify!U:U,Charts!L257,Spotify!Q:Q)/COUNTIF(Spotify!U:U,Charts!L257)</f>
        <v>195973</v>
      </c>
      <c r="P257" t="str">
        <f t="shared" si="23"/>
        <v>03:15</v>
      </c>
      <c r="Q257" s="18">
        <f t="shared" si="25"/>
        <v>641941</v>
      </c>
      <c r="R257" s="8" t="str">
        <f t="shared" si="24"/>
        <v>10:41</v>
      </c>
      <c r="T257" s="7" t="s">
        <v>2206</v>
      </c>
      <c r="U257">
        <f>COUNTIFS(Spotify!$AA:$AA,Charts!$U$1,Spotify!$U:$U,Charts!T257)</f>
        <v>0</v>
      </c>
      <c r="V257">
        <f>COUNTIFS(Spotify!$AA:$AA,Charts!$V$1,Spotify!$U:$U,Charts!T257)</f>
        <v>0</v>
      </c>
      <c r="W257">
        <f>COUNTIFS(Spotify!$AA:$AA,Charts!$W$1,Spotify!$U:$U,Charts!T257)</f>
        <v>0</v>
      </c>
      <c r="X257">
        <f>COUNTIFS(Spotify!$AA:$AA,Charts!$X$1,Spotify!$U:$U,Charts!T257)</f>
        <v>0</v>
      </c>
      <c r="Y257">
        <f>COUNTIFS(Spotify!$AA:$AA,Charts!$Y$1,Spotify!$U:$U,Charts!T257)</f>
        <v>3</v>
      </c>
      <c r="Z257">
        <f>COUNTIFS(Spotify!$AA:$AA,Charts!$Z$1,Spotify!$U:$U,Charts!T257)</f>
        <v>0</v>
      </c>
      <c r="AA257">
        <f>COUNTIFS(Spotify!$AA:$AA,Charts!$AA$1,Spotify!$U:$U,Charts!T257)</f>
        <v>1</v>
      </c>
      <c r="AB257">
        <f>COUNTIFS(Spotify!$AA:$AA,Charts!$AB$1,Spotify!$U:$U,Charts!T257)</f>
        <v>0</v>
      </c>
      <c r="AC257">
        <f>COUNTIFS(Spotify!$AA:$AA,Charts!$AC$1,Spotify!$U:$U,Charts!T257)</f>
        <v>0</v>
      </c>
      <c r="AD257">
        <f>COUNTIFS(Spotify!$AA:$AA,Charts!$AD$1,Spotify!$U:$U,Charts!T257)</f>
        <v>0</v>
      </c>
      <c r="AE257">
        <f>COUNTIFS(Spotify!$AA:$AA,Charts!$AE$1,Spotify!$U:$U,Charts!T257)</f>
        <v>0</v>
      </c>
      <c r="AF257" s="8">
        <f>COUNTIFS(Spotify!$AA:$AA,Charts!$AF$1,Spotify!$U:$U,Charts!T257)</f>
        <v>0</v>
      </c>
      <c r="AH257" s="7" t="s">
        <v>2206</v>
      </c>
      <c r="AI257">
        <f>SUMIFS(Spotify!O:O,Spotify!U:U,Charts!AH257)/COUNTIFS(Spotify!U:U,Charts!AH257)</f>
        <v>-9078.5</v>
      </c>
      <c r="AJ257" s="18">
        <f>SUMIF(Spotify!U:U,Charts!AH257,Spotify!P:P)/COUNTIF(Spotify!U:U,Charts!AH257)</f>
        <v>132030.75</v>
      </c>
      <c r="AK257" s="18">
        <f>SUMIF(Spotify!U:U,Charts!AH257,Spotify!R:R)/COUNTIF(Spotify!U:U,Charts!AH257)</f>
        <v>52.75</v>
      </c>
      <c r="AL257" s="18">
        <f>SUMIF(Spotify!U:U,Charts!AH257,Spotify!J:J)/COUNTIF(Spotify!U:U,Charts!AH257)</f>
        <v>266.25</v>
      </c>
      <c r="AM257" s="18">
        <f>SUMIF(Spotify!U:U,Charts!AH257,Spotify!H:H)/COUNTIF(Spotify!U:U,Charts!AH257)</f>
        <v>572.5</v>
      </c>
      <c r="AN257" s="28">
        <f>SUMIF(Spotify!U:U,Charts!AH257,Spotify!I:I)/COUNTIF(Spotify!U:U,Charts!AH257)</f>
        <v>485</v>
      </c>
    </row>
    <row r="258" spans="1:40" x14ac:dyDescent="0.25">
      <c r="A258" s="3" t="s">
        <v>405</v>
      </c>
      <c r="B258" s="1">
        <v>2292575826</v>
      </c>
      <c r="C258" s="1">
        <v>18</v>
      </c>
      <c r="D258" s="1"/>
      <c r="E258" s="3" t="s">
        <v>578</v>
      </c>
      <c r="F258" s="1">
        <v>84514875</v>
      </c>
      <c r="H258" s="7" t="s">
        <v>18174</v>
      </c>
      <c r="I258" s="1">
        <v>565145951</v>
      </c>
      <c r="J258" s="8">
        <v>3</v>
      </c>
      <c r="L258" s="7" t="s">
        <v>18174</v>
      </c>
      <c r="M258" s="1">
        <f t="shared" si="22"/>
        <v>-565145951</v>
      </c>
      <c r="N258">
        <v>3</v>
      </c>
      <c r="O258" s="18">
        <f>SUMIF(Spotify!U:U,Charts!L258,Spotify!Q:Q)/COUNTIF(Spotify!U:U,Charts!L258)</f>
        <v>261544.66666666666</v>
      </c>
      <c r="P258" t="str">
        <f t="shared" si="23"/>
        <v>04:21</v>
      </c>
      <c r="Q258" s="18">
        <f t="shared" si="25"/>
        <v>641941</v>
      </c>
      <c r="R258" s="8" t="str">
        <f t="shared" si="24"/>
        <v>10:41</v>
      </c>
      <c r="T258" s="7" t="s">
        <v>405</v>
      </c>
      <c r="U258">
        <f>COUNTIFS(Spotify!$AA:$AA,Charts!$U$1,Spotify!$U:$U,Charts!T258)</f>
        <v>3</v>
      </c>
      <c r="V258">
        <f>COUNTIFS(Spotify!$AA:$AA,Charts!$V$1,Spotify!$U:$U,Charts!T258)</f>
        <v>3</v>
      </c>
      <c r="W258">
        <f>COUNTIFS(Spotify!$AA:$AA,Charts!$W$1,Spotify!$U:$U,Charts!T258)</f>
        <v>2</v>
      </c>
      <c r="X258">
        <f>COUNTIFS(Spotify!$AA:$AA,Charts!$X$1,Spotify!$U:$U,Charts!T258)</f>
        <v>0</v>
      </c>
      <c r="Y258">
        <f>COUNTIFS(Spotify!$AA:$AA,Charts!$Y$1,Spotify!$U:$U,Charts!T258)</f>
        <v>2</v>
      </c>
      <c r="Z258">
        <f>COUNTIFS(Spotify!$AA:$AA,Charts!$Z$1,Spotify!$U:$U,Charts!T258)</f>
        <v>1</v>
      </c>
      <c r="AA258">
        <f>COUNTIFS(Spotify!$AA:$AA,Charts!$AA$1,Spotify!$U:$U,Charts!T258)</f>
        <v>0</v>
      </c>
      <c r="AB258">
        <f>COUNTIFS(Spotify!$AA:$AA,Charts!$AB$1,Spotify!$U:$U,Charts!T258)</f>
        <v>0</v>
      </c>
      <c r="AC258">
        <f>COUNTIFS(Spotify!$AA:$AA,Charts!$AC$1,Spotify!$U:$U,Charts!T258)</f>
        <v>1</v>
      </c>
      <c r="AD258">
        <f>COUNTIFS(Spotify!$AA:$AA,Charts!$AD$1,Spotify!$U:$U,Charts!T258)</f>
        <v>2</v>
      </c>
      <c r="AE258">
        <f>COUNTIFS(Spotify!$AA:$AA,Charts!$AE$1,Spotify!$U:$U,Charts!T258)</f>
        <v>0</v>
      </c>
      <c r="AF258" s="8">
        <f>COUNTIFS(Spotify!$AA:$AA,Charts!$AF$1,Spotify!$U:$U,Charts!T258)</f>
        <v>4</v>
      </c>
      <c r="AH258" s="7" t="s">
        <v>405</v>
      </c>
      <c r="AI258">
        <f>SUMIFS(Spotify!O:O,Spotify!U:U,Charts!AH258)/COUNTIFS(Spotify!U:U,Charts!AH258)</f>
        <v>-4849</v>
      </c>
      <c r="AJ258" s="18">
        <f>SUMIF(Spotify!U:U,Charts!AH258,Spotify!P:P)/COUNTIF(Spotify!U:U,Charts!AH258)</f>
        <v>88412.777777777781</v>
      </c>
      <c r="AK258" s="18">
        <f>SUMIF(Spotify!U:U,Charts!AH258,Spotify!R:R)/COUNTIF(Spotify!U:U,Charts!AH258)</f>
        <v>12.388888888888889</v>
      </c>
      <c r="AL258" s="18">
        <f>SUMIF(Spotify!U:U,Charts!AH258,Spotify!J:J)/COUNTIF(Spotify!U:U,Charts!AH258)</f>
        <v>309.55555555555554</v>
      </c>
      <c r="AM258" s="18">
        <f>SUMIF(Spotify!U:U,Charts!AH258,Spotify!H:H)/COUNTIF(Spotify!U:U,Charts!AH258)</f>
        <v>841.88888888888891</v>
      </c>
      <c r="AN258" s="28">
        <f>SUMIF(Spotify!U:U,Charts!AH258,Spotify!I:I)/COUNTIF(Spotify!U:U,Charts!AH258)</f>
        <v>595.88888888888891</v>
      </c>
    </row>
    <row r="259" spans="1:40" x14ac:dyDescent="0.25">
      <c r="A259" s="3" t="s">
        <v>17928</v>
      </c>
      <c r="B259" s="1">
        <v>32701322</v>
      </c>
      <c r="C259" s="1">
        <v>1</v>
      </c>
      <c r="D259" s="1"/>
      <c r="E259" s="3" t="s">
        <v>7974</v>
      </c>
      <c r="F259" s="1">
        <v>24055735</v>
      </c>
      <c r="H259" s="7" t="s">
        <v>9048</v>
      </c>
      <c r="I259" s="1">
        <v>564496126</v>
      </c>
      <c r="J259" s="8">
        <v>3</v>
      </c>
      <c r="L259" s="7" t="s">
        <v>9048</v>
      </c>
      <c r="M259" s="1">
        <f t="shared" ref="M259:M322" si="26">-I259</f>
        <v>-564496126</v>
      </c>
      <c r="N259">
        <v>3</v>
      </c>
      <c r="O259" s="18">
        <f>SUMIF(Spotify!U:U,Charts!L259,Spotify!Q:Q)/COUNTIF(Spotify!U:U,Charts!L259)</f>
        <v>127311.33333333333</v>
      </c>
      <c r="P259" t="str">
        <f t="shared" ref="P259:P322" si="27">CONCATENATE(TEXT(INT(O259/(60*1000)),"00"),":",TEXT(MOD(INT(O259/1000),60),"00"))</f>
        <v>02:07</v>
      </c>
      <c r="Q259" s="18">
        <f t="shared" si="25"/>
        <v>641941</v>
      </c>
      <c r="R259" s="8" t="str">
        <f t="shared" ref="R259:R322" si="28">CONCATENATE(TEXT(INT(Q259/(60*1000)),"00"),":",TEXT(MOD(INT(Q259/1000),60),"00"))</f>
        <v>10:41</v>
      </c>
      <c r="T259" s="7" t="s">
        <v>17928</v>
      </c>
      <c r="U259">
        <f>COUNTIFS(Spotify!$AA:$AA,Charts!$U$1,Spotify!$U:$U,Charts!T259)</f>
        <v>0</v>
      </c>
      <c r="V259">
        <f>COUNTIFS(Spotify!$AA:$AA,Charts!$V$1,Spotify!$U:$U,Charts!T259)</f>
        <v>0</v>
      </c>
      <c r="W259">
        <f>COUNTIFS(Spotify!$AA:$AA,Charts!$W$1,Spotify!$U:$U,Charts!T259)</f>
        <v>0</v>
      </c>
      <c r="X259">
        <f>COUNTIFS(Spotify!$AA:$AA,Charts!$X$1,Spotify!$U:$U,Charts!T259)</f>
        <v>0</v>
      </c>
      <c r="Y259">
        <f>COUNTIFS(Spotify!$AA:$AA,Charts!$Y$1,Spotify!$U:$U,Charts!T259)</f>
        <v>0</v>
      </c>
      <c r="Z259">
        <f>COUNTIFS(Spotify!$AA:$AA,Charts!$Z$1,Spotify!$U:$U,Charts!T259)</f>
        <v>1</v>
      </c>
      <c r="AA259">
        <f>COUNTIFS(Spotify!$AA:$AA,Charts!$AA$1,Spotify!$U:$U,Charts!T259)</f>
        <v>0</v>
      </c>
      <c r="AB259">
        <f>COUNTIFS(Spotify!$AA:$AA,Charts!$AB$1,Spotify!$U:$U,Charts!T259)</f>
        <v>0</v>
      </c>
      <c r="AC259">
        <f>COUNTIFS(Spotify!$AA:$AA,Charts!$AC$1,Spotify!$U:$U,Charts!T259)</f>
        <v>0</v>
      </c>
      <c r="AD259">
        <f>COUNTIFS(Spotify!$AA:$AA,Charts!$AD$1,Spotify!$U:$U,Charts!T259)</f>
        <v>0</v>
      </c>
      <c r="AE259">
        <f>COUNTIFS(Spotify!$AA:$AA,Charts!$AE$1,Spotify!$U:$U,Charts!T259)</f>
        <v>0</v>
      </c>
      <c r="AF259" s="8">
        <f>COUNTIFS(Spotify!$AA:$AA,Charts!$AF$1,Spotify!$U:$U,Charts!T259)</f>
        <v>0</v>
      </c>
      <c r="AH259" s="7" t="s">
        <v>17928</v>
      </c>
      <c r="AI259">
        <f>SUMIFS(Spotify!O:O,Spotify!U:U,Charts!AH259)/COUNTIFS(Spotify!U:U,Charts!AH259)</f>
        <v>-7026</v>
      </c>
      <c r="AJ259" s="18">
        <f>SUMIF(Spotify!U:U,Charts!AH259,Spotify!P:P)/COUNTIF(Spotify!U:U,Charts!AH259)</f>
        <v>154064</v>
      </c>
      <c r="AK259" s="18">
        <f>SUMIF(Spotify!U:U,Charts!AH259,Spotify!R:R)/COUNTIF(Spotify!U:U,Charts!AH259)</f>
        <v>7</v>
      </c>
      <c r="AL259" s="18">
        <f>SUMIF(Spotify!U:U,Charts!AH259,Spotify!J:J)/COUNTIF(Spotify!U:U,Charts!AH259)</f>
        <v>587</v>
      </c>
      <c r="AM259" s="18">
        <f>SUMIF(Spotify!U:U,Charts!AH259,Spotify!H:H)/COUNTIF(Spotify!U:U,Charts!AH259)</f>
        <v>832</v>
      </c>
      <c r="AN259" s="28">
        <f>SUMIF(Spotify!U:U,Charts!AH259,Spotify!I:I)/COUNTIF(Spotify!U:U,Charts!AH259)</f>
        <v>55</v>
      </c>
    </row>
    <row r="260" spans="1:40" x14ac:dyDescent="0.25">
      <c r="A260" s="3" t="s">
        <v>5819</v>
      </c>
      <c r="B260" s="1">
        <v>2487825557</v>
      </c>
      <c r="C260" s="1">
        <v>19</v>
      </c>
      <c r="D260" s="1"/>
      <c r="E260" s="3" t="s">
        <v>7529</v>
      </c>
      <c r="F260" s="1">
        <v>36916755</v>
      </c>
      <c r="H260" s="7" t="s">
        <v>17889</v>
      </c>
      <c r="I260" s="1">
        <v>557605940</v>
      </c>
      <c r="J260" s="8">
        <v>1</v>
      </c>
      <c r="L260" s="7" t="s">
        <v>17889</v>
      </c>
      <c r="M260" s="1">
        <f t="shared" si="26"/>
        <v>-557605940</v>
      </c>
      <c r="N260">
        <v>1</v>
      </c>
      <c r="O260" s="18">
        <f>SUMIF(Spotify!U:U,Charts!L260,Spotify!Q:Q)/COUNTIF(Spotify!U:U,Charts!L260)</f>
        <v>181263</v>
      </c>
      <c r="P260" t="str">
        <f t="shared" si="27"/>
        <v>03:01</v>
      </c>
      <c r="Q260" s="18">
        <f t="shared" ref="Q260:Q323" si="29">MAX($O$2:$O$1264)</f>
        <v>641941</v>
      </c>
      <c r="R260" s="8" t="str">
        <f t="shared" si="28"/>
        <v>10:41</v>
      </c>
      <c r="T260" s="7" t="s">
        <v>5819</v>
      </c>
      <c r="U260">
        <f>COUNTIFS(Spotify!$AA:$AA,Charts!$U$1,Spotify!$U:$U,Charts!T260)</f>
        <v>1</v>
      </c>
      <c r="V260">
        <f>COUNTIFS(Spotify!$AA:$AA,Charts!$V$1,Spotify!$U:$U,Charts!T260)</f>
        <v>5</v>
      </c>
      <c r="W260">
        <f>COUNTIFS(Spotify!$AA:$AA,Charts!$W$1,Spotify!$U:$U,Charts!T260)</f>
        <v>0</v>
      </c>
      <c r="X260">
        <f>COUNTIFS(Spotify!$AA:$AA,Charts!$X$1,Spotify!$U:$U,Charts!T260)</f>
        <v>1</v>
      </c>
      <c r="Y260">
        <f>COUNTIFS(Spotify!$AA:$AA,Charts!$Y$1,Spotify!$U:$U,Charts!T260)</f>
        <v>1</v>
      </c>
      <c r="Z260">
        <f>COUNTIFS(Spotify!$AA:$AA,Charts!$Z$1,Spotify!$U:$U,Charts!T260)</f>
        <v>2</v>
      </c>
      <c r="AA260">
        <f>COUNTIFS(Spotify!$AA:$AA,Charts!$AA$1,Spotify!$U:$U,Charts!T260)</f>
        <v>1</v>
      </c>
      <c r="AB260">
        <f>COUNTIFS(Spotify!$AA:$AA,Charts!$AB$1,Spotify!$U:$U,Charts!T260)</f>
        <v>2</v>
      </c>
      <c r="AC260">
        <f>COUNTIFS(Spotify!$AA:$AA,Charts!$AC$1,Spotify!$U:$U,Charts!T260)</f>
        <v>4</v>
      </c>
      <c r="AD260">
        <f>COUNTIFS(Spotify!$AA:$AA,Charts!$AD$1,Spotify!$U:$U,Charts!T260)</f>
        <v>1</v>
      </c>
      <c r="AE260">
        <f>COUNTIFS(Spotify!$AA:$AA,Charts!$AE$1,Spotify!$U:$U,Charts!T260)</f>
        <v>1</v>
      </c>
      <c r="AF260" s="8">
        <f>COUNTIFS(Spotify!$AA:$AA,Charts!$AF$1,Spotify!$U:$U,Charts!T260)</f>
        <v>0</v>
      </c>
      <c r="AH260" s="7" t="s">
        <v>5819</v>
      </c>
      <c r="AI260">
        <f>SUMIFS(Spotify!O:O,Spotify!U:U,Charts!AH260)/COUNTIFS(Spotify!U:U,Charts!AH260)</f>
        <v>-3337.3157894736842</v>
      </c>
      <c r="AJ260" s="18">
        <f>SUMIF(Spotify!U:U,Charts!AH260,Spotify!P:P)/COUNTIF(Spotify!U:U,Charts!AH260)</f>
        <v>101539</v>
      </c>
      <c r="AK260" s="18">
        <f>SUMIF(Spotify!U:U,Charts!AH260,Spotify!R:R)/COUNTIF(Spotify!U:U,Charts!AH260)</f>
        <v>17.105263157894736</v>
      </c>
      <c r="AL260" s="18">
        <f>SUMIF(Spotify!U:U,Charts!AH260,Spotify!J:J)/COUNTIF(Spotify!U:U,Charts!AH260)</f>
        <v>444.21052631578948</v>
      </c>
      <c r="AM260" s="18">
        <f>SUMIF(Spotify!U:U,Charts!AH260,Spotify!H:H)/COUNTIF(Spotify!U:U,Charts!AH260)</f>
        <v>736.52631578947364</v>
      </c>
      <c r="AN260" s="28">
        <f>SUMIF(Spotify!U:U,Charts!AH260,Spotify!I:I)/COUNTIF(Spotify!U:U,Charts!AH260)</f>
        <v>686.15789473684208</v>
      </c>
    </row>
    <row r="261" spans="1:40" x14ac:dyDescent="0.25">
      <c r="A261" s="3" t="s">
        <v>11160</v>
      </c>
      <c r="B261" s="1">
        <v>5152139</v>
      </c>
      <c r="C261" s="1">
        <v>1</v>
      </c>
      <c r="D261" s="1"/>
      <c r="E261" s="3" t="s">
        <v>2731</v>
      </c>
      <c r="F261" s="1">
        <v>25022226</v>
      </c>
      <c r="H261" s="7" t="s">
        <v>17259</v>
      </c>
      <c r="I261" s="1">
        <v>557081289</v>
      </c>
      <c r="J261" s="8">
        <v>2</v>
      </c>
      <c r="L261" s="7" t="s">
        <v>17259</v>
      </c>
      <c r="M261" s="1">
        <f t="shared" si="26"/>
        <v>-557081289</v>
      </c>
      <c r="N261">
        <v>2</v>
      </c>
      <c r="O261" s="18">
        <f>SUMIF(Spotify!U:U,Charts!L261,Spotify!Q:Q)/COUNTIF(Spotify!U:U,Charts!L261)</f>
        <v>184459</v>
      </c>
      <c r="P261" t="str">
        <f t="shared" si="27"/>
        <v>03:04</v>
      </c>
      <c r="Q261" s="18">
        <f t="shared" si="29"/>
        <v>641941</v>
      </c>
      <c r="R261" s="8" t="str">
        <f t="shared" si="28"/>
        <v>10:41</v>
      </c>
      <c r="T261" s="7" t="s">
        <v>11160</v>
      </c>
      <c r="U261">
        <f>COUNTIFS(Spotify!$AA:$AA,Charts!$U$1,Spotify!$U:$U,Charts!T261)</f>
        <v>0</v>
      </c>
      <c r="V261">
        <f>COUNTIFS(Spotify!$AA:$AA,Charts!$V$1,Spotify!$U:$U,Charts!T261)</f>
        <v>0</v>
      </c>
      <c r="W261">
        <f>COUNTIFS(Spotify!$AA:$AA,Charts!$W$1,Spotify!$U:$U,Charts!T261)</f>
        <v>1</v>
      </c>
      <c r="X261">
        <f>COUNTIFS(Spotify!$AA:$AA,Charts!$X$1,Spotify!$U:$U,Charts!T261)</f>
        <v>0</v>
      </c>
      <c r="Y261">
        <f>COUNTIFS(Spotify!$AA:$AA,Charts!$Y$1,Spotify!$U:$U,Charts!T261)</f>
        <v>0</v>
      </c>
      <c r="Z261">
        <f>COUNTIFS(Spotify!$AA:$AA,Charts!$Z$1,Spotify!$U:$U,Charts!T261)</f>
        <v>0</v>
      </c>
      <c r="AA261">
        <f>COUNTIFS(Spotify!$AA:$AA,Charts!$AA$1,Spotify!$U:$U,Charts!T261)</f>
        <v>0</v>
      </c>
      <c r="AB261">
        <f>COUNTIFS(Spotify!$AA:$AA,Charts!$AB$1,Spotify!$U:$U,Charts!T261)</f>
        <v>0</v>
      </c>
      <c r="AC261">
        <f>COUNTIFS(Spotify!$AA:$AA,Charts!$AC$1,Spotify!$U:$U,Charts!T261)</f>
        <v>0</v>
      </c>
      <c r="AD261">
        <f>COUNTIFS(Spotify!$AA:$AA,Charts!$AD$1,Spotify!$U:$U,Charts!T261)</f>
        <v>0</v>
      </c>
      <c r="AE261">
        <f>COUNTIFS(Spotify!$AA:$AA,Charts!$AE$1,Spotify!$U:$U,Charts!T261)</f>
        <v>0</v>
      </c>
      <c r="AF261" s="8">
        <f>COUNTIFS(Spotify!$AA:$AA,Charts!$AF$1,Spotify!$U:$U,Charts!T261)</f>
        <v>0</v>
      </c>
      <c r="AH261" s="7" t="s">
        <v>11160</v>
      </c>
      <c r="AI261">
        <f>SUMIFS(Spotify!O:O,Spotify!U:U,Charts!AH261)/COUNTIFS(Spotify!U:U,Charts!AH261)</f>
        <v>-6916</v>
      </c>
      <c r="AJ261" s="18">
        <f>SUMIF(Spotify!U:U,Charts!AH261,Spotify!P:P)/COUNTIF(Spotify!U:U,Charts!AH261)</f>
        <v>123038</v>
      </c>
      <c r="AK261" s="18">
        <f>SUMIF(Spotify!U:U,Charts!AH261,Spotify!R:R)/COUNTIF(Spotify!U:U,Charts!AH261)</f>
        <v>1</v>
      </c>
      <c r="AL261" s="18">
        <f>SUMIF(Spotify!U:U,Charts!AH261,Spotify!J:J)/COUNTIF(Spotify!U:U,Charts!AH261)</f>
        <v>391</v>
      </c>
      <c r="AM261" s="18">
        <f>SUMIF(Spotify!U:U,Charts!AH261,Spotify!H:H)/COUNTIF(Spotify!U:U,Charts!AH261)</f>
        <v>798</v>
      </c>
      <c r="AN261" s="28">
        <f>SUMIF(Spotify!U:U,Charts!AH261,Spotify!I:I)/COUNTIF(Spotify!U:U,Charts!AH261)</f>
        <v>621</v>
      </c>
    </row>
    <row r="262" spans="1:40" x14ac:dyDescent="0.25">
      <c r="A262" s="3" t="s">
        <v>17929</v>
      </c>
      <c r="B262" s="1">
        <v>16582399</v>
      </c>
      <c r="C262" s="1">
        <v>1</v>
      </c>
      <c r="D262" s="1"/>
      <c r="E262" s="3" t="s">
        <v>7109</v>
      </c>
      <c r="F262" s="1">
        <v>287509626</v>
      </c>
      <c r="H262" s="7" t="s">
        <v>18119</v>
      </c>
      <c r="I262" s="1">
        <v>554603245</v>
      </c>
      <c r="J262" s="8">
        <v>6</v>
      </c>
      <c r="L262" s="7" t="s">
        <v>18119</v>
      </c>
      <c r="M262" s="1">
        <f t="shared" si="26"/>
        <v>-554603245</v>
      </c>
      <c r="N262">
        <v>6</v>
      </c>
      <c r="O262" s="18">
        <f>SUMIF(Spotify!U:U,Charts!L262,Spotify!Q:Q)/COUNTIF(Spotify!U:U,Charts!L262)</f>
        <v>213481.16666666666</v>
      </c>
      <c r="P262" t="str">
        <f t="shared" si="27"/>
        <v>03:33</v>
      </c>
      <c r="Q262" s="18">
        <f t="shared" si="29"/>
        <v>641941</v>
      </c>
      <c r="R262" s="8" t="str">
        <f t="shared" si="28"/>
        <v>10:41</v>
      </c>
      <c r="T262" s="7" t="s">
        <v>17929</v>
      </c>
      <c r="U262">
        <f>COUNTIFS(Spotify!$AA:$AA,Charts!$U$1,Spotify!$U:$U,Charts!T262)</f>
        <v>0</v>
      </c>
      <c r="V262">
        <f>COUNTIFS(Spotify!$AA:$AA,Charts!$V$1,Spotify!$U:$U,Charts!T262)</f>
        <v>0</v>
      </c>
      <c r="W262">
        <f>COUNTIFS(Spotify!$AA:$AA,Charts!$W$1,Spotify!$U:$U,Charts!T262)</f>
        <v>0</v>
      </c>
      <c r="X262">
        <f>COUNTIFS(Spotify!$AA:$AA,Charts!$X$1,Spotify!$U:$U,Charts!T262)</f>
        <v>0</v>
      </c>
      <c r="Y262">
        <f>COUNTIFS(Spotify!$AA:$AA,Charts!$Y$1,Spotify!$U:$U,Charts!T262)</f>
        <v>0</v>
      </c>
      <c r="Z262">
        <f>COUNTIFS(Spotify!$AA:$AA,Charts!$Z$1,Spotify!$U:$U,Charts!T262)</f>
        <v>0</v>
      </c>
      <c r="AA262">
        <f>COUNTIFS(Spotify!$AA:$AA,Charts!$AA$1,Spotify!$U:$U,Charts!T262)</f>
        <v>1</v>
      </c>
      <c r="AB262">
        <f>COUNTIFS(Spotify!$AA:$AA,Charts!$AB$1,Spotify!$U:$U,Charts!T262)</f>
        <v>0</v>
      </c>
      <c r="AC262">
        <f>COUNTIFS(Spotify!$AA:$AA,Charts!$AC$1,Spotify!$U:$U,Charts!T262)</f>
        <v>0</v>
      </c>
      <c r="AD262">
        <f>COUNTIFS(Spotify!$AA:$AA,Charts!$AD$1,Spotify!$U:$U,Charts!T262)</f>
        <v>0</v>
      </c>
      <c r="AE262">
        <f>COUNTIFS(Spotify!$AA:$AA,Charts!$AE$1,Spotify!$U:$U,Charts!T262)</f>
        <v>0</v>
      </c>
      <c r="AF262" s="8">
        <f>COUNTIFS(Spotify!$AA:$AA,Charts!$AF$1,Spotify!$U:$U,Charts!T262)</f>
        <v>0</v>
      </c>
      <c r="AH262" s="7" t="s">
        <v>17929</v>
      </c>
      <c r="AI262">
        <f>SUMIFS(Spotify!O:O,Spotify!U:U,Charts!AH262)/COUNTIFS(Spotify!U:U,Charts!AH262)</f>
        <v>-8966</v>
      </c>
      <c r="AJ262" s="18">
        <f>SUMIF(Spotify!U:U,Charts!AH262,Spotify!P:P)/COUNTIF(Spotify!U:U,Charts!AH262)</f>
        <v>116047</v>
      </c>
      <c r="AK262" s="18">
        <f>SUMIF(Spotify!U:U,Charts!AH262,Spotify!R:R)/COUNTIF(Spotify!U:U,Charts!AH262)</f>
        <v>3</v>
      </c>
      <c r="AL262" s="18">
        <f>SUMIF(Spotify!U:U,Charts!AH262,Spotify!J:J)/COUNTIF(Spotify!U:U,Charts!AH262)</f>
        <v>38</v>
      </c>
      <c r="AM262" s="18">
        <f>SUMIF(Spotify!U:U,Charts!AH262,Spotify!H:H)/COUNTIF(Spotify!U:U,Charts!AH262)</f>
        <v>794</v>
      </c>
      <c r="AN262" s="28">
        <f>SUMIF(Spotify!U:U,Charts!AH262,Spotify!I:I)/COUNTIF(Spotify!U:U,Charts!AH262)</f>
        <v>811</v>
      </c>
    </row>
    <row r="263" spans="1:40" x14ac:dyDescent="0.25">
      <c r="A263" s="3" t="s">
        <v>13790</v>
      </c>
      <c r="B263" s="1">
        <v>897107963</v>
      </c>
      <c r="C263" s="1">
        <v>8</v>
      </c>
      <c r="D263" s="1"/>
      <c r="E263" s="3" t="s">
        <v>9891</v>
      </c>
      <c r="F263" s="1">
        <v>60061228</v>
      </c>
      <c r="H263" s="7" t="s">
        <v>8289</v>
      </c>
      <c r="I263" s="1">
        <v>554018393</v>
      </c>
      <c r="J263" s="8">
        <v>2</v>
      </c>
      <c r="L263" s="7" t="s">
        <v>8289</v>
      </c>
      <c r="M263" s="1">
        <f t="shared" si="26"/>
        <v>-554018393</v>
      </c>
      <c r="N263">
        <v>2</v>
      </c>
      <c r="O263" s="18">
        <f>SUMIF(Spotify!U:U,Charts!L263,Spotify!Q:Q)/COUNTIF(Spotify!U:U,Charts!L263)</f>
        <v>150050</v>
      </c>
      <c r="P263" t="str">
        <f t="shared" si="27"/>
        <v>02:30</v>
      </c>
      <c r="Q263" s="18">
        <f t="shared" si="29"/>
        <v>641941</v>
      </c>
      <c r="R263" s="8" t="str">
        <f t="shared" si="28"/>
        <v>10:41</v>
      </c>
      <c r="T263" s="7" t="s">
        <v>13790</v>
      </c>
      <c r="U263">
        <f>COUNTIFS(Spotify!$AA:$AA,Charts!$U$1,Spotify!$U:$U,Charts!T263)</f>
        <v>1</v>
      </c>
      <c r="V263">
        <f>COUNTIFS(Spotify!$AA:$AA,Charts!$V$1,Spotify!$U:$U,Charts!T263)</f>
        <v>2</v>
      </c>
      <c r="W263">
        <f>COUNTIFS(Spotify!$AA:$AA,Charts!$W$1,Spotify!$U:$U,Charts!T263)</f>
        <v>1</v>
      </c>
      <c r="X263">
        <f>COUNTIFS(Spotify!$AA:$AA,Charts!$X$1,Spotify!$U:$U,Charts!T263)</f>
        <v>0</v>
      </c>
      <c r="Y263">
        <f>COUNTIFS(Spotify!$AA:$AA,Charts!$Y$1,Spotify!$U:$U,Charts!T263)</f>
        <v>0</v>
      </c>
      <c r="Z263">
        <f>COUNTIFS(Spotify!$AA:$AA,Charts!$Z$1,Spotify!$U:$U,Charts!T263)</f>
        <v>0</v>
      </c>
      <c r="AA263">
        <f>COUNTIFS(Spotify!$AA:$AA,Charts!$AA$1,Spotify!$U:$U,Charts!T263)</f>
        <v>0</v>
      </c>
      <c r="AB263">
        <f>COUNTIFS(Spotify!$AA:$AA,Charts!$AB$1,Spotify!$U:$U,Charts!T263)</f>
        <v>0</v>
      </c>
      <c r="AC263">
        <f>COUNTIFS(Spotify!$AA:$AA,Charts!$AC$1,Spotify!$U:$U,Charts!T263)</f>
        <v>1</v>
      </c>
      <c r="AD263">
        <f>COUNTIFS(Spotify!$AA:$AA,Charts!$AD$1,Spotify!$U:$U,Charts!T263)</f>
        <v>1</v>
      </c>
      <c r="AE263">
        <f>COUNTIFS(Spotify!$AA:$AA,Charts!$AE$1,Spotify!$U:$U,Charts!T263)</f>
        <v>0</v>
      </c>
      <c r="AF263" s="8">
        <f>COUNTIFS(Spotify!$AA:$AA,Charts!$AF$1,Spotify!$U:$U,Charts!T263)</f>
        <v>2</v>
      </c>
      <c r="AH263" s="7" t="s">
        <v>13790</v>
      </c>
      <c r="AI263">
        <f>SUMIFS(Spotify!O:O,Spotify!U:U,Charts!AH263)/COUNTIFS(Spotify!U:U,Charts!AH263)</f>
        <v>-4902.75</v>
      </c>
      <c r="AJ263" s="18">
        <f>SUMIF(Spotify!U:U,Charts!AH263,Spotify!P:P)/COUNTIF(Spotify!U:U,Charts!AH263)</f>
        <v>152798.5</v>
      </c>
      <c r="AK263" s="18">
        <f>SUMIF(Spotify!U:U,Charts!AH263,Spotify!R:R)/COUNTIF(Spotify!U:U,Charts!AH263)</f>
        <v>15.875</v>
      </c>
      <c r="AL263" s="18">
        <f>SUMIF(Spotify!U:U,Charts!AH263,Spotify!J:J)/COUNTIF(Spotify!U:U,Charts!AH263)</f>
        <v>173.625</v>
      </c>
      <c r="AM263" s="18">
        <f>SUMIF(Spotify!U:U,Charts!AH263,Spotify!H:H)/COUNTIF(Spotify!U:U,Charts!AH263)</f>
        <v>585.125</v>
      </c>
      <c r="AN263" s="28">
        <f>SUMIF(Spotify!U:U,Charts!AH263,Spotify!I:I)/COUNTIF(Spotify!U:U,Charts!AH263)</f>
        <v>492.125</v>
      </c>
    </row>
    <row r="264" spans="1:40" x14ac:dyDescent="0.25">
      <c r="A264" s="3" t="s">
        <v>17783</v>
      </c>
      <c r="B264" s="1">
        <v>10195777</v>
      </c>
      <c r="C264" s="1">
        <v>2</v>
      </c>
      <c r="D264" s="1"/>
      <c r="E264" s="3" t="s">
        <v>2521</v>
      </c>
      <c r="F264" s="1">
        <v>2085743911</v>
      </c>
      <c r="H264" s="7" t="s">
        <v>7865</v>
      </c>
      <c r="I264" s="1">
        <v>547574289</v>
      </c>
      <c r="J264" s="8">
        <v>2</v>
      </c>
      <c r="L264" s="7" t="s">
        <v>7865</v>
      </c>
      <c r="M264" s="1">
        <f t="shared" si="26"/>
        <v>-547574289</v>
      </c>
      <c r="N264">
        <v>2</v>
      </c>
      <c r="O264" s="18">
        <f>SUMIF(Spotify!U:U,Charts!L264,Spotify!Q:Q)/COUNTIF(Spotify!U:U,Charts!L264)</f>
        <v>169267.5</v>
      </c>
      <c r="P264" t="str">
        <f t="shared" si="27"/>
        <v>02:49</v>
      </c>
      <c r="Q264" s="18">
        <f t="shared" si="29"/>
        <v>641941</v>
      </c>
      <c r="R264" s="8" t="str">
        <f t="shared" si="28"/>
        <v>10:41</v>
      </c>
      <c r="T264" s="7" t="s">
        <v>17783</v>
      </c>
      <c r="U264">
        <f>COUNTIFS(Spotify!$AA:$AA,Charts!$U$1,Spotify!$U:$U,Charts!T264)</f>
        <v>0</v>
      </c>
      <c r="V264">
        <f>COUNTIFS(Spotify!$AA:$AA,Charts!$V$1,Spotify!$U:$U,Charts!T264)</f>
        <v>0</v>
      </c>
      <c r="W264">
        <f>COUNTIFS(Spotify!$AA:$AA,Charts!$W$1,Spotify!$U:$U,Charts!T264)</f>
        <v>0</v>
      </c>
      <c r="X264">
        <f>COUNTIFS(Spotify!$AA:$AA,Charts!$X$1,Spotify!$U:$U,Charts!T264)</f>
        <v>0</v>
      </c>
      <c r="Y264">
        <f>COUNTIFS(Spotify!$AA:$AA,Charts!$Y$1,Spotify!$U:$U,Charts!T264)</f>
        <v>0</v>
      </c>
      <c r="Z264">
        <f>COUNTIFS(Spotify!$AA:$AA,Charts!$Z$1,Spotify!$U:$U,Charts!T264)</f>
        <v>0</v>
      </c>
      <c r="AA264">
        <f>COUNTIFS(Spotify!$AA:$AA,Charts!$AA$1,Spotify!$U:$U,Charts!T264)</f>
        <v>0</v>
      </c>
      <c r="AB264">
        <f>COUNTIFS(Spotify!$AA:$AA,Charts!$AB$1,Spotify!$U:$U,Charts!T264)</f>
        <v>0</v>
      </c>
      <c r="AC264">
        <f>COUNTIFS(Spotify!$AA:$AA,Charts!$AC$1,Spotify!$U:$U,Charts!T264)</f>
        <v>1</v>
      </c>
      <c r="AD264">
        <f>COUNTIFS(Spotify!$AA:$AA,Charts!$AD$1,Spotify!$U:$U,Charts!T264)</f>
        <v>0</v>
      </c>
      <c r="AE264">
        <f>COUNTIFS(Spotify!$AA:$AA,Charts!$AE$1,Spotify!$U:$U,Charts!T264)</f>
        <v>0</v>
      </c>
      <c r="AF264" s="8">
        <f>COUNTIFS(Spotify!$AA:$AA,Charts!$AF$1,Spotify!$U:$U,Charts!T264)</f>
        <v>1</v>
      </c>
      <c r="AH264" s="7" t="s">
        <v>17783</v>
      </c>
      <c r="AI264">
        <f>SUMIFS(Spotify!O:O,Spotify!U:U,Charts!AH264)/COUNTIFS(Spotify!U:U,Charts!AH264)</f>
        <v>-8277.5</v>
      </c>
      <c r="AJ264" s="18">
        <f>SUMIF(Spotify!U:U,Charts!AH264,Spotify!P:P)/COUNTIF(Spotify!U:U,Charts!AH264)</f>
        <v>121051.5</v>
      </c>
      <c r="AK264" s="18">
        <f>SUMIF(Spotify!U:U,Charts!AH264,Spotify!R:R)/COUNTIF(Spotify!U:U,Charts!AH264)</f>
        <v>1</v>
      </c>
      <c r="AL264" s="18">
        <f>SUMIF(Spotify!U:U,Charts!AH264,Spotify!J:J)/COUNTIF(Spotify!U:U,Charts!AH264)</f>
        <v>165.5</v>
      </c>
      <c r="AM264" s="18">
        <f>SUMIF(Spotify!U:U,Charts!AH264,Spotify!H:H)/COUNTIF(Spotify!U:U,Charts!AH264)</f>
        <v>633</v>
      </c>
      <c r="AN264" s="28">
        <f>SUMIF(Spotify!U:U,Charts!AH264,Spotify!I:I)/COUNTIF(Spotify!U:U,Charts!AH264)</f>
        <v>347.5</v>
      </c>
    </row>
    <row r="265" spans="1:40" x14ac:dyDescent="0.25">
      <c r="A265" s="3" t="s">
        <v>16920</v>
      </c>
      <c r="B265" s="1">
        <v>500455274</v>
      </c>
      <c r="C265" s="1">
        <v>2</v>
      </c>
      <c r="D265" s="1"/>
      <c r="E265" s="3" t="s">
        <v>4950</v>
      </c>
      <c r="F265" s="1">
        <v>30417171</v>
      </c>
      <c r="H265" s="7" t="s">
        <v>6517</v>
      </c>
      <c r="I265" s="1">
        <v>541163031</v>
      </c>
      <c r="J265" s="8">
        <v>1</v>
      </c>
      <c r="L265" s="7" t="s">
        <v>6517</v>
      </c>
      <c r="M265" s="1">
        <f t="shared" si="26"/>
        <v>-541163031</v>
      </c>
      <c r="N265">
        <v>1</v>
      </c>
      <c r="O265" s="18">
        <f>SUMIF(Spotify!U:U,Charts!L265,Spotify!Q:Q)/COUNTIF(Spotify!U:U,Charts!L265)</f>
        <v>184061</v>
      </c>
      <c r="P265" t="str">
        <f t="shared" si="27"/>
        <v>03:04</v>
      </c>
      <c r="Q265" s="18">
        <f t="shared" si="29"/>
        <v>641941</v>
      </c>
      <c r="R265" s="8" t="str">
        <f t="shared" si="28"/>
        <v>10:41</v>
      </c>
      <c r="T265" s="7" t="s">
        <v>16920</v>
      </c>
      <c r="U265">
        <f>COUNTIFS(Spotify!$AA:$AA,Charts!$U$1,Spotify!$U:$U,Charts!T265)</f>
        <v>0</v>
      </c>
      <c r="V265">
        <f>COUNTIFS(Spotify!$AA:$AA,Charts!$V$1,Spotify!$U:$U,Charts!T265)</f>
        <v>0</v>
      </c>
      <c r="W265">
        <f>COUNTIFS(Spotify!$AA:$AA,Charts!$W$1,Spotify!$U:$U,Charts!T265)</f>
        <v>0</v>
      </c>
      <c r="X265">
        <f>COUNTIFS(Spotify!$AA:$AA,Charts!$X$1,Spotify!$U:$U,Charts!T265)</f>
        <v>0</v>
      </c>
      <c r="Y265">
        <f>COUNTIFS(Spotify!$AA:$AA,Charts!$Y$1,Spotify!$U:$U,Charts!T265)</f>
        <v>0</v>
      </c>
      <c r="Z265">
        <f>COUNTIFS(Spotify!$AA:$AA,Charts!$Z$1,Spotify!$U:$U,Charts!T265)</f>
        <v>0</v>
      </c>
      <c r="AA265">
        <f>COUNTIFS(Spotify!$AA:$AA,Charts!$AA$1,Spotify!$U:$U,Charts!T265)</f>
        <v>0</v>
      </c>
      <c r="AB265">
        <f>COUNTIFS(Spotify!$AA:$AA,Charts!$AB$1,Spotify!$U:$U,Charts!T265)</f>
        <v>0</v>
      </c>
      <c r="AC265">
        <f>COUNTIFS(Spotify!$AA:$AA,Charts!$AC$1,Spotify!$U:$U,Charts!T265)</f>
        <v>0</v>
      </c>
      <c r="AD265">
        <f>COUNTIFS(Spotify!$AA:$AA,Charts!$AD$1,Spotify!$U:$U,Charts!T265)</f>
        <v>0</v>
      </c>
      <c r="AE265">
        <f>COUNTIFS(Spotify!$AA:$AA,Charts!$AE$1,Spotify!$U:$U,Charts!T265)</f>
        <v>1</v>
      </c>
      <c r="AF265" s="8">
        <f>COUNTIFS(Spotify!$AA:$AA,Charts!$AF$1,Spotify!$U:$U,Charts!T265)</f>
        <v>1</v>
      </c>
      <c r="AH265" s="7" t="s">
        <v>16920</v>
      </c>
      <c r="AI265">
        <f>SUMIFS(Spotify!O:O,Spotify!U:U,Charts!AH265)/COUNTIFS(Spotify!U:U,Charts!AH265)</f>
        <v>-5200</v>
      </c>
      <c r="AJ265" s="18">
        <f>SUMIF(Spotify!U:U,Charts!AH265,Spotify!P:P)/COUNTIF(Spotify!U:U,Charts!AH265)</f>
        <v>88061</v>
      </c>
      <c r="AK265" s="18">
        <f>SUMIF(Spotify!U:U,Charts!AH265,Spotify!R:R)/COUNTIF(Spotify!U:U,Charts!AH265)</f>
        <v>29.5</v>
      </c>
      <c r="AL265" s="18">
        <f>SUMIF(Spotify!U:U,Charts!AH265,Spotify!J:J)/COUNTIF(Spotify!U:U,Charts!AH265)</f>
        <v>274</v>
      </c>
      <c r="AM265" s="18">
        <f>SUMIF(Spotify!U:U,Charts!AH265,Spotify!H:H)/COUNTIF(Spotify!U:U,Charts!AH265)</f>
        <v>564</v>
      </c>
      <c r="AN265" s="28">
        <f>SUMIF(Spotify!U:U,Charts!AH265,Spotify!I:I)/COUNTIF(Spotify!U:U,Charts!AH265)</f>
        <v>328.5</v>
      </c>
    </row>
    <row r="266" spans="1:40" x14ac:dyDescent="0.25">
      <c r="A266" s="3" t="s">
        <v>17930</v>
      </c>
      <c r="B266" s="1">
        <v>79402592</v>
      </c>
      <c r="C266" s="1">
        <v>1</v>
      </c>
      <c r="D266" s="1"/>
      <c r="E266" s="3" t="s">
        <v>756</v>
      </c>
      <c r="F266" s="1">
        <v>4704102938</v>
      </c>
      <c r="H266" s="7" t="s">
        <v>18059</v>
      </c>
      <c r="I266" s="1">
        <v>535146678</v>
      </c>
      <c r="J266" s="8">
        <v>3</v>
      </c>
      <c r="L266" s="7" t="s">
        <v>18059</v>
      </c>
      <c r="M266" s="1">
        <f t="shared" si="26"/>
        <v>-535146678</v>
      </c>
      <c r="N266">
        <v>3</v>
      </c>
      <c r="O266" s="18">
        <f>SUMIF(Spotify!U:U,Charts!L266,Spotify!Q:Q)/COUNTIF(Spotify!U:U,Charts!L266)</f>
        <v>212627</v>
      </c>
      <c r="P266" t="str">
        <f t="shared" si="27"/>
        <v>03:32</v>
      </c>
      <c r="Q266" s="18">
        <f t="shared" si="29"/>
        <v>641941</v>
      </c>
      <c r="R266" s="8" t="str">
        <f t="shared" si="28"/>
        <v>10:41</v>
      </c>
      <c r="T266" s="7" t="s">
        <v>17930</v>
      </c>
      <c r="U266">
        <f>COUNTIFS(Spotify!$AA:$AA,Charts!$U$1,Spotify!$U:$U,Charts!T266)</f>
        <v>0</v>
      </c>
      <c r="V266">
        <f>COUNTIFS(Spotify!$AA:$AA,Charts!$V$1,Spotify!$U:$U,Charts!T266)</f>
        <v>0</v>
      </c>
      <c r="W266">
        <f>COUNTIFS(Spotify!$AA:$AA,Charts!$W$1,Spotify!$U:$U,Charts!T266)</f>
        <v>0</v>
      </c>
      <c r="X266">
        <f>COUNTIFS(Spotify!$AA:$AA,Charts!$X$1,Spotify!$U:$U,Charts!T266)</f>
        <v>0</v>
      </c>
      <c r="Y266">
        <f>COUNTIFS(Spotify!$AA:$AA,Charts!$Y$1,Spotify!$U:$U,Charts!T266)</f>
        <v>1</v>
      </c>
      <c r="Z266">
        <f>COUNTIFS(Spotify!$AA:$AA,Charts!$Z$1,Spotify!$U:$U,Charts!T266)</f>
        <v>0</v>
      </c>
      <c r="AA266">
        <f>COUNTIFS(Spotify!$AA:$AA,Charts!$AA$1,Spotify!$U:$U,Charts!T266)</f>
        <v>0</v>
      </c>
      <c r="AB266">
        <f>COUNTIFS(Spotify!$AA:$AA,Charts!$AB$1,Spotify!$U:$U,Charts!T266)</f>
        <v>0</v>
      </c>
      <c r="AC266">
        <f>COUNTIFS(Spotify!$AA:$AA,Charts!$AC$1,Spotify!$U:$U,Charts!T266)</f>
        <v>0</v>
      </c>
      <c r="AD266">
        <f>COUNTIFS(Spotify!$AA:$AA,Charts!$AD$1,Spotify!$U:$U,Charts!T266)</f>
        <v>0</v>
      </c>
      <c r="AE266">
        <f>COUNTIFS(Spotify!$AA:$AA,Charts!$AE$1,Spotify!$U:$U,Charts!T266)</f>
        <v>0</v>
      </c>
      <c r="AF266" s="8">
        <f>COUNTIFS(Spotify!$AA:$AA,Charts!$AF$1,Spotify!$U:$U,Charts!T266)</f>
        <v>0</v>
      </c>
      <c r="AH266" s="7" t="s">
        <v>17930</v>
      </c>
      <c r="AI266">
        <f>SUMIFS(Spotify!O:O,Spotify!U:U,Charts!AH266)/COUNTIFS(Spotify!U:U,Charts!AH266)</f>
        <v>-10219</v>
      </c>
      <c r="AJ266" s="18">
        <f>SUMIF(Spotify!U:U,Charts!AH266,Spotify!P:P)/COUNTIF(Spotify!U:U,Charts!AH266)</f>
        <v>75205</v>
      </c>
      <c r="AK266" s="18">
        <f>SUMIF(Spotify!U:U,Charts!AH266,Spotify!R:R)/COUNTIF(Spotify!U:U,Charts!AH266)</f>
        <v>14</v>
      </c>
      <c r="AL266" s="18">
        <f>SUMIF(Spotify!U:U,Charts!AH266,Spotify!J:J)/COUNTIF(Spotify!U:U,Charts!AH266)</f>
        <v>405</v>
      </c>
      <c r="AM266" s="18">
        <f>SUMIF(Spotify!U:U,Charts!AH266,Spotify!H:H)/COUNTIF(Spotify!U:U,Charts!AH266)</f>
        <v>473</v>
      </c>
      <c r="AN266" s="28">
        <f>SUMIF(Spotify!U:U,Charts!AH266,Spotify!I:I)/COUNTIF(Spotify!U:U,Charts!AH266)</f>
        <v>371</v>
      </c>
    </row>
    <row r="267" spans="1:40" x14ac:dyDescent="0.25">
      <c r="A267" s="3" t="s">
        <v>4516</v>
      </c>
      <c r="B267" s="1">
        <v>1078738752</v>
      </c>
      <c r="C267" s="1">
        <v>4</v>
      </c>
      <c r="D267" s="1"/>
      <c r="E267" s="3" t="s">
        <v>6679</v>
      </c>
      <c r="F267" s="1">
        <v>436631904</v>
      </c>
      <c r="H267" s="7" t="s">
        <v>17901</v>
      </c>
      <c r="I267" s="1">
        <v>534882229</v>
      </c>
      <c r="J267" s="8">
        <v>2</v>
      </c>
      <c r="L267" s="7" t="s">
        <v>17901</v>
      </c>
      <c r="M267" s="1">
        <f t="shared" si="26"/>
        <v>-534882229</v>
      </c>
      <c r="N267">
        <v>2</v>
      </c>
      <c r="O267" s="18">
        <f>SUMIF(Spotify!U:U,Charts!L267,Spotify!Q:Q)/COUNTIF(Spotify!U:U,Charts!L267)</f>
        <v>181149.5</v>
      </c>
      <c r="P267" t="str">
        <f t="shared" si="27"/>
        <v>03:01</v>
      </c>
      <c r="Q267" s="18">
        <f t="shared" si="29"/>
        <v>641941</v>
      </c>
      <c r="R267" s="8" t="str">
        <f t="shared" si="28"/>
        <v>10:41</v>
      </c>
      <c r="T267" s="7" t="s">
        <v>4516</v>
      </c>
      <c r="U267">
        <f>COUNTIFS(Spotify!$AA:$AA,Charts!$U$1,Spotify!$U:$U,Charts!T267)</f>
        <v>0</v>
      </c>
      <c r="V267">
        <f>COUNTIFS(Spotify!$AA:$AA,Charts!$V$1,Spotify!$U:$U,Charts!T267)</f>
        <v>1</v>
      </c>
      <c r="W267">
        <f>COUNTIFS(Spotify!$AA:$AA,Charts!$W$1,Spotify!$U:$U,Charts!T267)</f>
        <v>0</v>
      </c>
      <c r="X267">
        <f>COUNTIFS(Spotify!$AA:$AA,Charts!$X$1,Spotify!$U:$U,Charts!T267)</f>
        <v>0</v>
      </c>
      <c r="Y267">
        <f>COUNTIFS(Spotify!$AA:$AA,Charts!$Y$1,Spotify!$U:$U,Charts!T267)</f>
        <v>0</v>
      </c>
      <c r="Z267">
        <f>COUNTIFS(Spotify!$AA:$AA,Charts!$Z$1,Spotify!$U:$U,Charts!T267)</f>
        <v>0</v>
      </c>
      <c r="AA267">
        <f>COUNTIFS(Spotify!$AA:$AA,Charts!$AA$1,Spotify!$U:$U,Charts!T267)</f>
        <v>1</v>
      </c>
      <c r="AB267">
        <f>COUNTIFS(Spotify!$AA:$AA,Charts!$AB$1,Spotify!$U:$U,Charts!T267)</f>
        <v>0</v>
      </c>
      <c r="AC267">
        <f>COUNTIFS(Spotify!$AA:$AA,Charts!$AC$1,Spotify!$U:$U,Charts!T267)</f>
        <v>2</v>
      </c>
      <c r="AD267">
        <f>COUNTIFS(Spotify!$AA:$AA,Charts!$AD$1,Spotify!$U:$U,Charts!T267)</f>
        <v>0</v>
      </c>
      <c r="AE267">
        <f>COUNTIFS(Spotify!$AA:$AA,Charts!$AE$1,Spotify!$U:$U,Charts!T267)</f>
        <v>0</v>
      </c>
      <c r="AF267" s="8">
        <f>COUNTIFS(Spotify!$AA:$AA,Charts!$AF$1,Spotify!$U:$U,Charts!T267)</f>
        <v>0</v>
      </c>
      <c r="AH267" s="7" t="s">
        <v>4516</v>
      </c>
      <c r="AI267">
        <f>SUMIFS(Spotify!O:O,Spotify!U:U,Charts!AH267)/COUNTIFS(Spotify!U:U,Charts!AH267)</f>
        <v>-6091.5</v>
      </c>
      <c r="AJ267" s="18">
        <f>SUMIF(Spotify!U:U,Charts!AH267,Spotify!P:P)/COUNTIF(Spotify!U:U,Charts!AH267)</f>
        <v>80124.5</v>
      </c>
      <c r="AK267" s="18">
        <f>SUMIF(Spotify!U:U,Charts!AH267,Spotify!R:R)/COUNTIF(Spotify!U:U,Charts!AH267)</f>
        <v>33</v>
      </c>
      <c r="AL267" s="18">
        <f>SUMIF(Spotify!U:U,Charts!AH267,Spotify!J:J)/COUNTIF(Spotify!U:U,Charts!AH267)</f>
        <v>287</v>
      </c>
      <c r="AM267" s="18">
        <f>SUMIF(Spotify!U:U,Charts!AH267,Spotify!H:H)/COUNTIF(Spotify!U:U,Charts!AH267)</f>
        <v>682</v>
      </c>
      <c r="AN267" s="28">
        <f>SUMIF(Spotify!U:U,Charts!AH267,Spotify!I:I)/COUNTIF(Spotify!U:U,Charts!AH267)</f>
        <v>709.25</v>
      </c>
    </row>
    <row r="268" spans="1:40" x14ac:dyDescent="0.25">
      <c r="A268" s="3" t="s">
        <v>2653</v>
      </c>
      <c r="B268" s="1">
        <v>14513730</v>
      </c>
      <c r="C268" s="1">
        <v>3</v>
      </c>
      <c r="D268" s="1"/>
      <c r="E268" s="3" t="s">
        <v>182</v>
      </c>
      <c r="F268" s="1">
        <v>6386691081</v>
      </c>
      <c r="H268" s="7" t="s">
        <v>2038</v>
      </c>
      <c r="I268" s="1">
        <v>531203556</v>
      </c>
      <c r="J268" s="8">
        <v>3</v>
      </c>
      <c r="L268" s="7" t="s">
        <v>2038</v>
      </c>
      <c r="M268" s="1">
        <f t="shared" si="26"/>
        <v>-531203556</v>
      </c>
      <c r="N268">
        <v>3</v>
      </c>
      <c r="O268" s="18">
        <f>SUMIF(Spotify!U:U,Charts!L268,Spotify!Q:Q)/COUNTIF(Spotify!U:U,Charts!L268)</f>
        <v>172702</v>
      </c>
      <c r="P268" t="str">
        <f t="shared" si="27"/>
        <v>02:52</v>
      </c>
      <c r="Q268" s="18">
        <f t="shared" si="29"/>
        <v>641941</v>
      </c>
      <c r="R268" s="8" t="str">
        <f t="shared" si="28"/>
        <v>10:41</v>
      </c>
      <c r="T268" s="7" t="s">
        <v>2653</v>
      </c>
      <c r="U268">
        <f>COUNTIFS(Spotify!$AA:$AA,Charts!$U$1,Spotify!$U:$U,Charts!T268)</f>
        <v>0</v>
      </c>
      <c r="V268">
        <f>COUNTIFS(Spotify!$AA:$AA,Charts!$V$1,Spotify!$U:$U,Charts!T268)</f>
        <v>1</v>
      </c>
      <c r="W268">
        <f>COUNTIFS(Spotify!$AA:$AA,Charts!$W$1,Spotify!$U:$U,Charts!T268)</f>
        <v>1</v>
      </c>
      <c r="X268">
        <f>COUNTIFS(Spotify!$AA:$AA,Charts!$X$1,Spotify!$U:$U,Charts!T268)</f>
        <v>0</v>
      </c>
      <c r="Y268">
        <f>COUNTIFS(Spotify!$AA:$AA,Charts!$Y$1,Spotify!$U:$U,Charts!T268)</f>
        <v>0</v>
      </c>
      <c r="Z268">
        <f>COUNTIFS(Spotify!$AA:$AA,Charts!$Z$1,Spotify!$U:$U,Charts!T268)</f>
        <v>0</v>
      </c>
      <c r="AA268">
        <f>COUNTIFS(Spotify!$AA:$AA,Charts!$AA$1,Spotify!$U:$U,Charts!T268)</f>
        <v>1</v>
      </c>
      <c r="AB268">
        <f>COUNTIFS(Spotify!$AA:$AA,Charts!$AB$1,Spotify!$U:$U,Charts!T268)</f>
        <v>0</v>
      </c>
      <c r="AC268">
        <f>COUNTIFS(Spotify!$AA:$AA,Charts!$AC$1,Spotify!$U:$U,Charts!T268)</f>
        <v>0</v>
      </c>
      <c r="AD268">
        <f>COUNTIFS(Spotify!$AA:$AA,Charts!$AD$1,Spotify!$U:$U,Charts!T268)</f>
        <v>0</v>
      </c>
      <c r="AE268">
        <f>COUNTIFS(Spotify!$AA:$AA,Charts!$AE$1,Spotify!$U:$U,Charts!T268)</f>
        <v>0</v>
      </c>
      <c r="AF268" s="8">
        <f>COUNTIFS(Spotify!$AA:$AA,Charts!$AF$1,Spotify!$U:$U,Charts!T268)</f>
        <v>0</v>
      </c>
      <c r="AH268" s="7" t="s">
        <v>2653</v>
      </c>
      <c r="AI268">
        <f>SUMIFS(Spotify!O:O,Spotify!U:U,Charts!AH268)/COUNTIFS(Spotify!U:U,Charts!AH268)</f>
        <v>-4072.3333333333335</v>
      </c>
      <c r="AJ268" s="18">
        <f>SUMIF(Spotify!U:U,Charts!AH268,Spotify!P:P)/COUNTIF(Spotify!U:U,Charts!AH268)</f>
        <v>128094</v>
      </c>
      <c r="AK268" s="18">
        <f>SUMIF(Spotify!U:U,Charts!AH268,Spotify!R:R)/COUNTIF(Spotify!U:U,Charts!AH268)</f>
        <v>1</v>
      </c>
      <c r="AL268" s="18">
        <f>SUMIF(Spotify!U:U,Charts!AH268,Spotify!J:J)/COUNTIF(Spotify!U:U,Charts!AH268)</f>
        <v>148.33333333333334</v>
      </c>
      <c r="AM268" s="18">
        <f>SUMIF(Spotify!U:U,Charts!AH268,Spotify!H:H)/COUNTIF(Spotify!U:U,Charts!AH268)</f>
        <v>649.66666666666663</v>
      </c>
      <c r="AN268" s="28">
        <f>SUMIF(Spotify!U:U,Charts!AH268,Spotify!I:I)/COUNTIF(Spotify!U:U,Charts!AH268)</f>
        <v>554.66666666666663</v>
      </c>
    </row>
    <row r="269" spans="1:40" x14ac:dyDescent="0.25">
      <c r="A269" s="3" t="s">
        <v>9610</v>
      </c>
      <c r="B269" s="1">
        <v>153787899</v>
      </c>
      <c r="C269" s="1">
        <v>1</v>
      </c>
      <c r="D269" s="1"/>
      <c r="E269" s="3" t="s">
        <v>16069</v>
      </c>
      <c r="F269" s="1">
        <v>497087870</v>
      </c>
      <c r="H269" s="7" t="s">
        <v>1282</v>
      </c>
      <c r="I269" s="1">
        <v>526514579</v>
      </c>
      <c r="J269" s="8">
        <v>9</v>
      </c>
      <c r="L269" s="7" t="s">
        <v>1282</v>
      </c>
      <c r="M269" s="1">
        <f t="shared" si="26"/>
        <v>-526514579</v>
      </c>
      <c r="N269">
        <v>9</v>
      </c>
      <c r="O269" s="18">
        <f>SUMIF(Spotify!U:U,Charts!L269,Spotify!Q:Q)/COUNTIF(Spotify!U:U,Charts!L269)</f>
        <v>175525.11111111112</v>
      </c>
      <c r="P269" t="str">
        <f t="shared" si="27"/>
        <v>02:55</v>
      </c>
      <c r="Q269" s="18">
        <f t="shared" si="29"/>
        <v>641941</v>
      </c>
      <c r="R269" s="8" t="str">
        <f t="shared" si="28"/>
        <v>10:41</v>
      </c>
      <c r="T269" s="7" t="s">
        <v>9610</v>
      </c>
      <c r="U269">
        <f>COUNTIFS(Spotify!$AA:$AA,Charts!$U$1,Spotify!$U:$U,Charts!T269)</f>
        <v>0</v>
      </c>
      <c r="V269">
        <f>COUNTIFS(Spotify!$AA:$AA,Charts!$V$1,Spotify!$U:$U,Charts!T269)</f>
        <v>0</v>
      </c>
      <c r="W269">
        <f>COUNTIFS(Spotify!$AA:$AA,Charts!$W$1,Spotify!$U:$U,Charts!T269)</f>
        <v>0</v>
      </c>
      <c r="X269">
        <f>COUNTIFS(Spotify!$AA:$AA,Charts!$X$1,Spotify!$U:$U,Charts!T269)</f>
        <v>0</v>
      </c>
      <c r="Y269">
        <f>COUNTIFS(Spotify!$AA:$AA,Charts!$Y$1,Spotify!$U:$U,Charts!T269)</f>
        <v>0</v>
      </c>
      <c r="Z269">
        <f>COUNTIFS(Spotify!$AA:$AA,Charts!$Z$1,Spotify!$U:$U,Charts!T269)</f>
        <v>0</v>
      </c>
      <c r="AA269">
        <f>COUNTIFS(Spotify!$AA:$AA,Charts!$AA$1,Spotify!$U:$U,Charts!T269)</f>
        <v>1</v>
      </c>
      <c r="AB269">
        <f>COUNTIFS(Spotify!$AA:$AA,Charts!$AB$1,Spotify!$U:$U,Charts!T269)</f>
        <v>0</v>
      </c>
      <c r="AC269">
        <f>COUNTIFS(Spotify!$AA:$AA,Charts!$AC$1,Spotify!$U:$U,Charts!T269)</f>
        <v>0</v>
      </c>
      <c r="AD269">
        <f>COUNTIFS(Spotify!$AA:$AA,Charts!$AD$1,Spotify!$U:$U,Charts!T269)</f>
        <v>0</v>
      </c>
      <c r="AE269">
        <f>COUNTIFS(Spotify!$AA:$AA,Charts!$AE$1,Spotify!$U:$U,Charts!T269)</f>
        <v>0</v>
      </c>
      <c r="AF269" s="8">
        <f>COUNTIFS(Spotify!$AA:$AA,Charts!$AF$1,Spotify!$U:$U,Charts!T269)</f>
        <v>0</v>
      </c>
      <c r="AH269" s="7" t="s">
        <v>9610</v>
      </c>
      <c r="AI269">
        <f>SUMIFS(Spotify!O:O,Spotify!U:U,Charts!AH269)/COUNTIFS(Spotify!U:U,Charts!AH269)</f>
        <v>-4943</v>
      </c>
      <c r="AJ269" s="18">
        <f>SUMIF(Spotify!U:U,Charts!AH269,Spotify!P:P)/COUNTIF(Spotify!U:U,Charts!AH269)</f>
        <v>102984</v>
      </c>
      <c r="AK269" s="18">
        <f>SUMIF(Spotify!U:U,Charts!AH269,Spotify!R:R)/COUNTIF(Spotify!U:U,Charts!AH269)</f>
        <v>12</v>
      </c>
      <c r="AL269" s="18">
        <f>SUMIF(Spotify!U:U,Charts!AH269,Spotify!J:J)/COUNTIF(Spotify!U:U,Charts!AH269)</f>
        <v>668</v>
      </c>
      <c r="AM269" s="18">
        <f>SUMIF(Spotify!U:U,Charts!AH269,Spotify!H:H)/COUNTIF(Spotify!U:U,Charts!AH269)</f>
        <v>822</v>
      </c>
      <c r="AN269" s="28">
        <f>SUMIF(Spotify!U:U,Charts!AH269,Spotify!I:I)/COUNTIF(Spotify!U:U,Charts!AH269)</f>
        <v>711</v>
      </c>
    </row>
    <row r="270" spans="1:40" x14ac:dyDescent="0.25">
      <c r="A270" s="3" t="s">
        <v>2437</v>
      </c>
      <c r="B270" s="1">
        <v>203716170</v>
      </c>
      <c r="C270" s="1">
        <v>3</v>
      </c>
      <c r="D270" s="1"/>
      <c r="E270" s="3" t="s">
        <v>6069</v>
      </c>
      <c r="F270" s="1">
        <v>424742821</v>
      </c>
      <c r="H270" s="7" t="s">
        <v>1643</v>
      </c>
      <c r="I270" s="1">
        <v>523467778</v>
      </c>
      <c r="J270" s="8">
        <v>10</v>
      </c>
      <c r="L270" s="7" t="s">
        <v>1643</v>
      </c>
      <c r="M270" s="1">
        <f t="shared" si="26"/>
        <v>-523467778</v>
      </c>
      <c r="N270">
        <v>10</v>
      </c>
      <c r="O270" s="18">
        <f>SUMIF(Spotify!U:U,Charts!L270,Spotify!Q:Q)/COUNTIF(Spotify!U:U,Charts!L270)</f>
        <v>152984.20000000001</v>
      </c>
      <c r="P270" t="str">
        <f t="shared" si="27"/>
        <v>02:32</v>
      </c>
      <c r="Q270" s="18">
        <f t="shared" si="29"/>
        <v>641941</v>
      </c>
      <c r="R270" s="8" t="str">
        <f t="shared" si="28"/>
        <v>10:41</v>
      </c>
      <c r="T270" s="7" t="s">
        <v>2437</v>
      </c>
      <c r="U270">
        <f>COUNTIFS(Spotify!$AA:$AA,Charts!$U$1,Spotify!$U:$U,Charts!T270)</f>
        <v>0</v>
      </c>
      <c r="V270">
        <f>COUNTIFS(Spotify!$AA:$AA,Charts!$V$1,Spotify!$U:$U,Charts!T270)</f>
        <v>0</v>
      </c>
      <c r="W270">
        <f>COUNTIFS(Spotify!$AA:$AA,Charts!$W$1,Spotify!$U:$U,Charts!T270)</f>
        <v>0</v>
      </c>
      <c r="X270">
        <f>COUNTIFS(Spotify!$AA:$AA,Charts!$X$1,Spotify!$U:$U,Charts!T270)</f>
        <v>0</v>
      </c>
      <c r="Y270">
        <f>COUNTIFS(Spotify!$AA:$AA,Charts!$Y$1,Spotify!$U:$U,Charts!T270)</f>
        <v>0</v>
      </c>
      <c r="Z270">
        <f>COUNTIFS(Spotify!$AA:$AA,Charts!$Z$1,Spotify!$U:$U,Charts!T270)</f>
        <v>0</v>
      </c>
      <c r="AA270">
        <f>COUNTIFS(Spotify!$AA:$AA,Charts!$AA$1,Spotify!$U:$U,Charts!T270)</f>
        <v>0</v>
      </c>
      <c r="AB270">
        <f>COUNTIFS(Spotify!$AA:$AA,Charts!$AB$1,Spotify!$U:$U,Charts!T270)</f>
        <v>0</v>
      </c>
      <c r="AC270">
        <f>COUNTIFS(Spotify!$AA:$AA,Charts!$AC$1,Spotify!$U:$U,Charts!T270)</f>
        <v>3</v>
      </c>
      <c r="AD270">
        <f>COUNTIFS(Spotify!$AA:$AA,Charts!$AD$1,Spotify!$U:$U,Charts!T270)</f>
        <v>0</v>
      </c>
      <c r="AE270">
        <f>COUNTIFS(Spotify!$AA:$AA,Charts!$AE$1,Spotify!$U:$U,Charts!T270)</f>
        <v>0</v>
      </c>
      <c r="AF270" s="8">
        <f>COUNTIFS(Spotify!$AA:$AA,Charts!$AF$1,Spotify!$U:$U,Charts!T270)</f>
        <v>0</v>
      </c>
      <c r="AH270" s="7" t="s">
        <v>2437</v>
      </c>
      <c r="AI270">
        <f>SUMIFS(Spotify!O:O,Spotify!U:U,Charts!AH270)/COUNTIFS(Spotify!U:U,Charts!AH270)</f>
        <v>-4785</v>
      </c>
      <c r="AJ270" s="18">
        <f>SUMIF(Spotify!U:U,Charts!AH270,Spotify!P:P)/COUNTIF(Spotify!U:U,Charts!AH270)</f>
        <v>126706.33333333333</v>
      </c>
      <c r="AK270" s="18">
        <f>SUMIF(Spotify!U:U,Charts!AH270,Spotify!R:R)/COUNTIF(Spotify!U:U,Charts!AH270)</f>
        <v>8.3333333333333339</v>
      </c>
      <c r="AL270" s="18">
        <f>SUMIF(Spotify!U:U,Charts!AH270,Spotify!J:J)/COUNTIF(Spotify!U:U,Charts!AH270)</f>
        <v>53</v>
      </c>
      <c r="AM270" s="18">
        <f>SUMIF(Spotify!U:U,Charts!AH270,Spotify!H:H)/COUNTIF(Spotify!U:U,Charts!AH270)</f>
        <v>228</v>
      </c>
      <c r="AN270" s="28">
        <f>SUMIF(Spotify!U:U,Charts!AH270,Spotify!I:I)/COUNTIF(Spotify!U:U,Charts!AH270)</f>
        <v>774.33333333333337</v>
      </c>
    </row>
    <row r="271" spans="1:40" x14ac:dyDescent="0.25">
      <c r="A271" s="3" t="s">
        <v>1188</v>
      </c>
      <c r="B271" s="1">
        <v>8305605</v>
      </c>
      <c r="C271" s="1">
        <v>1</v>
      </c>
      <c r="D271" s="1"/>
      <c r="E271" s="3" t="s">
        <v>3566</v>
      </c>
      <c r="F271" s="1">
        <v>439149168</v>
      </c>
      <c r="H271" s="7" t="s">
        <v>18195</v>
      </c>
      <c r="I271" s="1">
        <v>522828522</v>
      </c>
      <c r="J271" s="8">
        <v>6</v>
      </c>
      <c r="L271" s="7" t="s">
        <v>18195</v>
      </c>
      <c r="M271" s="1">
        <f t="shared" si="26"/>
        <v>-522828522</v>
      </c>
      <c r="N271">
        <v>6</v>
      </c>
      <c r="O271" s="18">
        <f>SUMIF(Spotify!U:U,Charts!L271,Spotify!Q:Q)/COUNTIF(Spotify!U:U,Charts!L271)</f>
        <v>215267.33333333334</v>
      </c>
      <c r="P271" t="str">
        <f t="shared" si="27"/>
        <v>03:35</v>
      </c>
      <c r="Q271" s="18">
        <f t="shared" si="29"/>
        <v>641941</v>
      </c>
      <c r="R271" s="8" t="str">
        <f t="shared" si="28"/>
        <v>10:41</v>
      </c>
      <c r="T271" s="7" t="s">
        <v>1188</v>
      </c>
      <c r="U271">
        <f>COUNTIFS(Spotify!$AA:$AA,Charts!$U$1,Spotify!$U:$U,Charts!T271)</f>
        <v>0</v>
      </c>
      <c r="V271">
        <f>COUNTIFS(Spotify!$AA:$AA,Charts!$V$1,Spotify!$U:$U,Charts!T271)</f>
        <v>1</v>
      </c>
      <c r="W271">
        <f>COUNTIFS(Spotify!$AA:$AA,Charts!$W$1,Spotify!$U:$U,Charts!T271)</f>
        <v>0</v>
      </c>
      <c r="X271">
        <f>COUNTIFS(Spotify!$AA:$AA,Charts!$X$1,Spotify!$U:$U,Charts!T271)</f>
        <v>0</v>
      </c>
      <c r="Y271">
        <f>COUNTIFS(Spotify!$AA:$AA,Charts!$Y$1,Spotify!$U:$U,Charts!T271)</f>
        <v>0</v>
      </c>
      <c r="Z271">
        <f>COUNTIFS(Spotify!$AA:$AA,Charts!$Z$1,Spotify!$U:$U,Charts!T271)</f>
        <v>0</v>
      </c>
      <c r="AA271">
        <f>COUNTIFS(Spotify!$AA:$AA,Charts!$AA$1,Spotify!$U:$U,Charts!T271)</f>
        <v>0</v>
      </c>
      <c r="AB271">
        <f>COUNTIFS(Spotify!$AA:$AA,Charts!$AB$1,Spotify!$U:$U,Charts!T271)</f>
        <v>0</v>
      </c>
      <c r="AC271">
        <f>COUNTIFS(Spotify!$AA:$AA,Charts!$AC$1,Spotify!$U:$U,Charts!T271)</f>
        <v>0</v>
      </c>
      <c r="AD271">
        <f>COUNTIFS(Spotify!$AA:$AA,Charts!$AD$1,Spotify!$U:$U,Charts!T271)</f>
        <v>0</v>
      </c>
      <c r="AE271">
        <f>COUNTIFS(Spotify!$AA:$AA,Charts!$AE$1,Spotify!$U:$U,Charts!T271)</f>
        <v>0</v>
      </c>
      <c r="AF271" s="8">
        <f>COUNTIFS(Spotify!$AA:$AA,Charts!$AF$1,Spotify!$U:$U,Charts!T271)</f>
        <v>0</v>
      </c>
      <c r="AH271" s="7" t="s">
        <v>1188</v>
      </c>
      <c r="AI271">
        <f>SUMIFS(Spotify!O:O,Spotify!U:U,Charts!AH271)/COUNTIFS(Spotify!U:U,Charts!AH271)</f>
        <v>-5754</v>
      </c>
      <c r="AJ271" s="18">
        <f>SUMIF(Spotify!U:U,Charts!AH271,Spotify!P:P)/COUNTIF(Spotify!U:U,Charts!AH271)</f>
        <v>92027</v>
      </c>
      <c r="AK271" s="18">
        <f>SUMIF(Spotify!U:U,Charts!AH271,Spotify!R:R)/COUNTIF(Spotify!U:U,Charts!AH271)</f>
        <v>1</v>
      </c>
      <c r="AL271" s="18">
        <f>SUMIF(Spotify!U:U,Charts!AH271,Spotify!J:J)/COUNTIF(Spotify!U:U,Charts!AH271)</f>
        <v>406</v>
      </c>
      <c r="AM271" s="18">
        <f>SUMIF(Spotify!U:U,Charts!AH271,Spotify!H:H)/COUNTIF(Spotify!U:U,Charts!AH271)</f>
        <v>567</v>
      </c>
      <c r="AN271" s="28">
        <f>SUMIF(Spotify!U:U,Charts!AH271,Spotify!I:I)/COUNTIF(Spotify!U:U,Charts!AH271)</f>
        <v>54</v>
      </c>
    </row>
    <row r="272" spans="1:40" x14ac:dyDescent="0.25">
      <c r="A272" s="3" t="s">
        <v>15960</v>
      </c>
      <c r="B272" s="1">
        <v>156741431</v>
      </c>
      <c r="C272" s="1">
        <v>1</v>
      </c>
      <c r="D272" s="1"/>
      <c r="E272" s="3" t="s">
        <v>8189</v>
      </c>
      <c r="F272" s="1">
        <v>5686110</v>
      </c>
      <c r="H272" s="7" t="s">
        <v>1537</v>
      </c>
      <c r="I272" s="1">
        <v>520872341</v>
      </c>
      <c r="J272" s="8">
        <v>10</v>
      </c>
      <c r="L272" s="7" t="s">
        <v>1537</v>
      </c>
      <c r="M272" s="1">
        <f t="shared" si="26"/>
        <v>-520872341</v>
      </c>
      <c r="N272">
        <v>10</v>
      </c>
      <c r="O272" s="18">
        <f>SUMIF(Spotify!U:U,Charts!L272,Spotify!Q:Q)/COUNTIF(Spotify!U:U,Charts!L272)</f>
        <v>209157.8</v>
      </c>
      <c r="P272" t="str">
        <f t="shared" si="27"/>
        <v>03:29</v>
      </c>
      <c r="Q272" s="18">
        <f t="shared" si="29"/>
        <v>641941</v>
      </c>
      <c r="R272" s="8" t="str">
        <f t="shared" si="28"/>
        <v>10:41</v>
      </c>
      <c r="T272" s="7" t="s">
        <v>15960</v>
      </c>
      <c r="U272">
        <f>COUNTIFS(Spotify!$AA:$AA,Charts!$U$1,Spotify!$U:$U,Charts!T272)</f>
        <v>0</v>
      </c>
      <c r="V272">
        <f>COUNTIFS(Spotify!$AA:$AA,Charts!$V$1,Spotify!$U:$U,Charts!T272)</f>
        <v>0</v>
      </c>
      <c r="W272">
        <f>COUNTIFS(Spotify!$AA:$AA,Charts!$W$1,Spotify!$U:$U,Charts!T272)</f>
        <v>1</v>
      </c>
      <c r="X272">
        <f>COUNTIFS(Spotify!$AA:$AA,Charts!$X$1,Spotify!$U:$U,Charts!T272)</f>
        <v>0</v>
      </c>
      <c r="Y272">
        <f>COUNTIFS(Spotify!$AA:$AA,Charts!$Y$1,Spotify!$U:$U,Charts!T272)</f>
        <v>0</v>
      </c>
      <c r="Z272">
        <f>COUNTIFS(Spotify!$AA:$AA,Charts!$Z$1,Spotify!$U:$U,Charts!T272)</f>
        <v>0</v>
      </c>
      <c r="AA272">
        <f>COUNTIFS(Spotify!$AA:$AA,Charts!$AA$1,Spotify!$U:$U,Charts!T272)</f>
        <v>0</v>
      </c>
      <c r="AB272">
        <f>COUNTIFS(Spotify!$AA:$AA,Charts!$AB$1,Spotify!$U:$U,Charts!T272)</f>
        <v>0</v>
      </c>
      <c r="AC272">
        <f>COUNTIFS(Spotify!$AA:$AA,Charts!$AC$1,Spotify!$U:$U,Charts!T272)</f>
        <v>0</v>
      </c>
      <c r="AD272">
        <f>COUNTIFS(Spotify!$AA:$AA,Charts!$AD$1,Spotify!$U:$U,Charts!T272)</f>
        <v>0</v>
      </c>
      <c r="AE272">
        <f>COUNTIFS(Spotify!$AA:$AA,Charts!$AE$1,Spotify!$U:$U,Charts!T272)</f>
        <v>0</v>
      </c>
      <c r="AF272" s="8">
        <f>COUNTIFS(Spotify!$AA:$AA,Charts!$AF$1,Spotify!$U:$U,Charts!T272)</f>
        <v>0</v>
      </c>
      <c r="AH272" s="7" t="s">
        <v>15960</v>
      </c>
      <c r="AI272">
        <f>SUMIFS(Spotify!O:O,Spotify!U:U,Charts!AH272)/COUNTIFS(Spotify!U:U,Charts!AH272)</f>
        <v>-3592</v>
      </c>
      <c r="AJ272" s="18">
        <f>SUMIF(Spotify!U:U,Charts!AH272,Spotify!P:P)/COUNTIF(Spotify!U:U,Charts!AH272)</f>
        <v>128706</v>
      </c>
      <c r="AK272" s="18">
        <f>SUMIF(Spotify!U:U,Charts!AH272,Spotify!R:R)/COUNTIF(Spotify!U:U,Charts!AH272)</f>
        <v>19</v>
      </c>
      <c r="AL272" s="18">
        <f>SUMIF(Spotify!U:U,Charts!AH272,Spotify!J:J)/COUNTIF(Spotify!U:U,Charts!AH272)</f>
        <v>312</v>
      </c>
      <c r="AM272" s="18">
        <f>SUMIF(Spotify!U:U,Charts!AH272,Spotify!H:H)/COUNTIF(Spotify!U:U,Charts!AH272)</f>
        <v>666</v>
      </c>
      <c r="AN272" s="28">
        <f>SUMIF(Spotify!U:U,Charts!AH272,Spotify!I:I)/COUNTIF(Spotify!U:U,Charts!AH272)</f>
        <v>841</v>
      </c>
    </row>
    <row r="273" spans="1:40" x14ac:dyDescent="0.25">
      <c r="A273" s="3" t="s">
        <v>15542</v>
      </c>
      <c r="B273" s="1">
        <v>10228356</v>
      </c>
      <c r="C273" s="1">
        <v>1</v>
      </c>
      <c r="D273" s="1"/>
      <c r="E273" s="3" t="s">
        <v>2864</v>
      </c>
      <c r="F273" s="1">
        <v>36295181</v>
      </c>
      <c r="H273" s="7" t="s">
        <v>18053</v>
      </c>
      <c r="I273" s="1">
        <v>519415815</v>
      </c>
      <c r="J273" s="8">
        <v>3</v>
      </c>
      <c r="L273" s="7" t="s">
        <v>18053</v>
      </c>
      <c r="M273" s="1">
        <f t="shared" si="26"/>
        <v>-519415815</v>
      </c>
      <c r="N273">
        <v>3</v>
      </c>
      <c r="O273" s="18">
        <f>SUMIF(Spotify!U:U,Charts!L273,Spotify!Q:Q)/COUNTIF(Spotify!U:U,Charts!L273)</f>
        <v>184970.33333333334</v>
      </c>
      <c r="P273" t="str">
        <f t="shared" si="27"/>
        <v>03:04</v>
      </c>
      <c r="Q273" s="18">
        <f t="shared" si="29"/>
        <v>641941</v>
      </c>
      <c r="R273" s="8" t="str">
        <f t="shared" si="28"/>
        <v>10:41</v>
      </c>
      <c r="T273" s="7" t="s">
        <v>15542</v>
      </c>
      <c r="U273">
        <f>COUNTIFS(Spotify!$AA:$AA,Charts!$U$1,Spotify!$U:$U,Charts!T273)</f>
        <v>1</v>
      </c>
      <c r="V273">
        <f>COUNTIFS(Spotify!$AA:$AA,Charts!$V$1,Spotify!$U:$U,Charts!T273)</f>
        <v>0</v>
      </c>
      <c r="W273">
        <f>COUNTIFS(Spotify!$AA:$AA,Charts!$W$1,Spotify!$U:$U,Charts!T273)</f>
        <v>0</v>
      </c>
      <c r="X273">
        <f>COUNTIFS(Spotify!$AA:$AA,Charts!$X$1,Spotify!$U:$U,Charts!T273)</f>
        <v>0</v>
      </c>
      <c r="Y273">
        <f>COUNTIFS(Spotify!$AA:$AA,Charts!$Y$1,Spotify!$U:$U,Charts!T273)</f>
        <v>0</v>
      </c>
      <c r="Z273">
        <f>COUNTIFS(Spotify!$AA:$AA,Charts!$Z$1,Spotify!$U:$U,Charts!T273)</f>
        <v>0</v>
      </c>
      <c r="AA273">
        <f>COUNTIFS(Spotify!$AA:$AA,Charts!$AA$1,Spotify!$U:$U,Charts!T273)</f>
        <v>0</v>
      </c>
      <c r="AB273">
        <f>COUNTIFS(Spotify!$AA:$AA,Charts!$AB$1,Spotify!$U:$U,Charts!T273)</f>
        <v>0</v>
      </c>
      <c r="AC273">
        <f>COUNTIFS(Spotify!$AA:$AA,Charts!$AC$1,Spotify!$U:$U,Charts!T273)</f>
        <v>0</v>
      </c>
      <c r="AD273">
        <f>COUNTIFS(Spotify!$AA:$AA,Charts!$AD$1,Spotify!$U:$U,Charts!T273)</f>
        <v>0</v>
      </c>
      <c r="AE273">
        <f>COUNTIFS(Spotify!$AA:$AA,Charts!$AE$1,Spotify!$U:$U,Charts!T273)</f>
        <v>0</v>
      </c>
      <c r="AF273" s="8">
        <f>COUNTIFS(Spotify!$AA:$AA,Charts!$AF$1,Spotify!$U:$U,Charts!T273)</f>
        <v>0</v>
      </c>
      <c r="AH273" s="7" t="s">
        <v>15542</v>
      </c>
      <c r="AI273">
        <f>SUMIFS(Spotify!O:O,Spotify!U:U,Charts!AH273)/COUNTIFS(Spotify!U:U,Charts!AH273)</f>
        <v>-6753</v>
      </c>
      <c r="AJ273" s="18">
        <f>SUMIF(Spotify!U:U,Charts!AH273,Spotify!P:P)/COUNTIF(Spotify!U:U,Charts!AH273)</f>
        <v>114902</v>
      </c>
      <c r="AK273" s="18">
        <f>SUMIF(Spotify!U:U,Charts!AH273,Spotify!R:R)/COUNTIF(Spotify!U:U,Charts!AH273)</f>
        <v>1</v>
      </c>
      <c r="AL273" s="18">
        <f>SUMIF(Spotify!U:U,Charts!AH273,Spotify!J:J)/COUNTIF(Spotify!U:U,Charts!AH273)</f>
        <v>532</v>
      </c>
      <c r="AM273" s="18">
        <f>SUMIF(Spotify!U:U,Charts!AH273,Spotify!H:H)/COUNTIF(Spotify!U:U,Charts!AH273)</f>
        <v>75</v>
      </c>
      <c r="AN273" s="28">
        <f>SUMIF(Spotify!U:U,Charts!AH273,Spotify!I:I)/COUNTIF(Spotify!U:U,Charts!AH273)</f>
        <v>671</v>
      </c>
    </row>
    <row r="274" spans="1:40" x14ac:dyDescent="0.25">
      <c r="A274" s="3" t="s">
        <v>12661</v>
      </c>
      <c r="B274" s="1">
        <v>653836907</v>
      </c>
      <c r="C274" s="1">
        <v>5</v>
      </c>
      <c r="D274" s="1"/>
      <c r="E274" s="3" t="s">
        <v>2745</v>
      </c>
      <c r="F274" s="1">
        <v>141761088</v>
      </c>
      <c r="H274" s="7" t="s">
        <v>8788</v>
      </c>
      <c r="I274" s="1">
        <v>519289468</v>
      </c>
      <c r="J274" s="8">
        <v>1</v>
      </c>
      <c r="L274" s="7" t="s">
        <v>8788</v>
      </c>
      <c r="M274" s="1">
        <f t="shared" si="26"/>
        <v>-519289468</v>
      </c>
      <c r="N274">
        <v>1</v>
      </c>
      <c r="O274" s="18">
        <f>SUMIF(Spotify!U:U,Charts!L274,Spotify!Q:Q)/COUNTIF(Spotify!U:U,Charts!L274)</f>
        <v>198371</v>
      </c>
      <c r="P274" t="str">
        <f t="shared" si="27"/>
        <v>03:18</v>
      </c>
      <c r="Q274" s="18">
        <f t="shared" si="29"/>
        <v>641941</v>
      </c>
      <c r="R274" s="8" t="str">
        <f t="shared" si="28"/>
        <v>10:41</v>
      </c>
      <c r="T274" s="7" t="s">
        <v>12661</v>
      </c>
      <c r="U274">
        <f>COUNTIFS(Spotify!$AA:$AA,Charts!$U$1,Spotify!$U:$U,Charts!T274)</f>
        <v>0</v>
      </c>
      <c r="V274">
        <f>COUNTIFS(Spotify!$AA:$AA,Charts!$V$1,Spotify!$U:$U,Charts!T274)</f>
        <v>1</v>
      </c>
      <c r="W274">
        <f>COUNTIFS(Spotify!$AA:$AA,Charts!$W$1,Spotify!$U:$U,Charts!T274)</f>
        <v>3</v>
      </c>
      <c r="X274">
        <f>COUNTIFS(Spotify!$AA:$AA,Charts!$X$1,Spotify!$U:$U,Charts!T274)</f>
        <v>0</v>
      </c>
      <c r="Y274">
        <f>COUNTIFS(Spotify!$AA:$AA,Charts!$Y$1,Spotify!$U:$U,Charts!T274)</f>
        <v>1</v>
      </c>
      <c r="Z274">
        <f>COUNTIFS(Spotify!$AA:$AA,Charts!$Z$1,Spotify!$U:$U,Charts!T274)</f>
        <v>0</v>
      </c>
      <c r="AA274">
        <f>COUNTIFS(Spotify!$AA:$AA,Charts!$AA$1,Spotify!$U:$U,Charts!T274)</f>
        <v>0</v>
      </c>
      <c r="AB274">
        <f>COUNTIFS(Spotify!$AA:$AA,Charts!$AB$1,Spotify!$U:$U,Charts!T274)</f>
        <v>0</v>
      </c>
      <c r="AC274">
        <f>COUNTIFS(Spotify!$AA:$AA,Charts!$AC$1,Spotify!$U:$U,Charts!T274)</f>
        <v>0</v>
      </c>
      <c r="AD274">
        <f>COUNTIFS(Spotify!$AA:$AA,Charts!$AD$1,Spotify!$U:$U,Charts!T274)</f>
        <v>0</v>
      </c>
      <c r="AE274">
        <f>COUNTIFS(Spotify!$AA:$AA,Charts!$AE$1,Spotify!$U:$U,Charts!T274)</f>
        <v>0</v>
      </c>
      <c r="AF274" s="8">
        <f>COUNTIFS(Spotify!$AA:$AA,Charts!$AF$1,Spotify!$U:$U,Charts!T274)</f>
        <v>0</v>
      </c>
      <c r="AH274" s="7" t="s">
        <v>12661</v>
      </c>
      <c r="AI274">
        <f>SUMIFS(Spotify!O:O,Spotify!U:U,Charts!AH274)/COUNTIFS(Spotify!U:U,Charts!AH274)</f>
        <v>-7864.2</v>
      </c>
      <c r="AJ274" s="18">
        <f>SUMIF(Spotify!U:U,Charts!AH274,Spotify!P:P)/COUNTIF(Spotify!U:U,Charts!AH274)</f>
        <v>132445</v>
      </c>
      <c r="AK274" s="18">
        <f>SUMIF(Spotify!U:U,Charts!AH274,Spotify!R:R)/COUNTIF(Spotify!U:U,Charts!AH274)</f>
        <v>9.4</v>
      </c>
      <c r="AL274" s="18">
        <f>SUMIF(Spotify!U:U,Charts!AH274,Spotify!J:J)/COUNTIF(Spotify!U:U,Charts!AH274)</f>
        <v>271.39999999999998</v>
      </c>
      <c r="AM274" s="18">
        <f>SUMIF(Spotify!U:U,Charts!AH274,Spotify!H:H)/COUNTIF(Spotify!U:U,Charts!AH274)</f>
        <v>914.6</v>
      </c>
      <c r="AN274" s="28">
        <f>SUMIF(Spotify!U:U,Charts!AH274,Spotify!I:I)/COUNTIF(Spotify!U:U,Charts!AH274)</f>
        <v>498</v>
      </c>
    </row>
    <row r="275" spans="1:40" x14ac:dyDescent="0.25">
      <c r="A275" s="3" t="s">
        <v>10145</v>
      </c>
      <c r="B275" s="1">
        <v>55135520</v>
      </c>
      <c r="C275" s="1">
        <v>1</v>
      </c>
      <c r="D275" s="1"/>
      <c r="E275" s="3" t="s">
        <v>254</v>
      </c>
      <c r="F275" s="1">
        <v>3309801864</v>
      </c>
      <c r="H275" s="7" t="s">
        <v>18186</v>
      </c>
      <c r="I275" s="1">
        <v>519101342</v>
      </c>
      <c r="J275" s="8">
        <v>4</v>
      </c>
      <c r="L275" s="7" t="s">
        <v>18186</v>
      </c>
      <c r="M275" s="1">
        <f t="shared" si="26"/>
        <v>-519101342</v>
      </c>
      <c r="N275">
        <v>4</v>
      </c>
      <c r="O275" s="18">
        <f>SUMIF(Spotify!U:U,Charts!L275,Spotify!Q:Q)/COUNTIF(Spotify!U:U,Charts!L275)</f>
        <v>215230</v>
      </c>
      <c r="P275" t="str">
        <f t="shared" si="27"/>
        <v>03:35</v>
      </c>
      <c r="Q275" s="18">
        <f t="shared" si="29"/>
        <v>641941</v>
      </c>
      <c r="R275" s="8" t="str">
        <f t="shared" si="28"/>
        <v>10:41</v>
      </c>
      <c r="T275" s="7" t="s">
        <v>10145</v>
      </c>
      <c r="U275">
        <f>COUNTIFS(Spotify!$AA:$AA,Charts!$U$1,Spotify!$U:$U,Charts!T275)</f>
        <v>0</v>
      </c>
      <c r="V275">
        <f>COUNTIFS(Spotify!$AA:$AA,Charts!$V$1,Spotify!$U:$U,Charts!T275)</f>
        <v>0</v>
      </c>
      <c r="W275">
        <f>COUNTIFS(Spotify!$AA:$AA,Charts!$W$1,Spotify!$U:$U,Charts!T275)</f>
        <v>0</v>
      </c>
      <c r="X275">
        <f>COUNTIFS(Spotify!$AA:$AA,Charts!$X$1,Spotify!$U:$U,Charts!T275)</f>
        <v>1</v>
      </c>
      <c r="Y275">
        <f>COUNTIFS(Spotify!$AA:$AA,Charts!$Y$1,Spotify!$U:$U,Charts!T275)</f>
        <v>0</v>
      </c>
      <c r="Z275">
        <f>COUNTIFS(Spotify!$AA:$AA,Charts!$Z$1,Spotify!$U:$U,Charts!T275)</f>
        <v>0</v>
      </c>
      <c r="AA275">
        <f>COUNTIFS(Spotify!$AA:$AA,Charts!$AA$1,Spotify!$U:$U,Charts!T275)</f>
        <v>0</v>
      </c>
      <c r="AB275">
        <f>COUNTIFS(Spotify!$AA:$AA,Charts!$AB$1,Spotify!$U:$U,Charts!T275)</f>
        <v>0</v>
      </c>
      <c r="AC275">
        <f>COUNTIFS(Spotify!$AA:$AA,Charts!$AC$1,Spotify!$U:$U,Charts!T275)</f>
        <v>0</v>
      </c>
      <c r="AD275">
        <f>COUNTIFS(Spotify!$AA:$AA,Charts!$AD$1,Spotify!$U:$U,Charts!T275)</f>
        <v>0</v>
      </c>
      <c r="AE275">
        <f>COUNTIFS(Spotify!$AA:$AA,Charts!$AE$1,Spotify!$U:$U,Charts!T275)</f>
        <v>0</v>
      </c>
      <c r="AF275" s="8">
        <f>COUNTIFS(Spotify!$AA:$AA,Charts!$AF$1,Spotify!$U:$U,Charts!T275)</f>
        <v>0</v>
      </c>
      <c r="AH275" s="7" t="s">
        <v>10145</v>
      </c>
      <c r="AI275">
        <f>SUMIFS(Spotify!O:O,Spotify!U:U,Charts!AH275)/COUNTIFS(Spotify!U:U,Charts!AH275)</f>
        <v>-3533</v>
      </c>
      <c r="AJ275" s="18">
        <f>SUMIF(Spotify!U:U,Charts!AH275,Spotify!P:P)/COUNTIF(Spotify!U:U,Charts!AH275)</f>
        <v>13502</v>
      </c>
      <c r="AK275" s="18">
        <f>SUMIF(Spotify!U:U,Charts!AH275,Spotify!R:R)/COUNTIF(Spotify!U:U,Charts!AH275)</f>
        <v>8</v>
      </c>
      <c r="AL275" s="18">
        <f>SUMIF(Spotify!U:U,Charts!AH275,Spotify!J:J)/COUNTIF(Spotify!U:U,Charts!AH275)</f>
        <v>273</v>
      </c>
      <c r="AM275" s="18">
        <f>SUMIF(Spotify!U:U,Charts!AH275,Spotify!H:H)/COUNTIF(Spotify!U:U,Charts!AH275)</f>
        <v>925</v>
      </c>
      <c r="AN275" s="28">
        <f>SUMIF(Spotify!U:U,Charts!AH275,Spotify!I:I)/COUNTIF(Spotify!U:U,Charts!AH275)</f>
        <v>454</v>
      </c>
    </row>
    <row r="276" spans="1:40" x14ac:dyDescent="0.25">
      <c r="A276" s="3" t="s">
        <v>17931</v>
      </c>
      <c r="B276" s="1">
        <v>3195223433</v>
      </c>
      <c r="C276" s="1">
        <v>16</v>
      </c>
      <c r="D276" s="1"/>
      <c r="E276" s="3" t="s">
        <v>341</v>
      </c>
      <c r="F276" s="1">
        <v>2715162149</v>
      </c>
      <c r="H276" s="7" t="s">
        <v>17843</v>
      </c>
      <c r="I276" s="1">
        <v>513631271</v>
      </c>
      <c r="J276" s="8">
        <v>14</v>
      </c>
      <c r="L276" s="7" t="s">
        <v>17843</v>
      </c>
      <c r="M276" s="1">
        <f t="shared" si="26"/>
        <v>-513631271</v>
      </c>
      <c r="N276">
        <v>14</v>
      </c>
      <c r="O276" s="18">
        <f>SUMIF(Spotify!U:U,Charts!L276,Spotify!Q:Q)/COUNTIF(Spotify!U:U,Charts!L276)</f>
        <v>213184.85714285713</v>
      </c>
      <c r="P276" t="str">
        <f t="shared" si="27"/>
        <v>03:33</v>
      </c>
      <c r="Q276" s="18">
        <f t="shared" si="29"/>
        <v>641941</v>
      </c>
      <c r="R276" s="8" t="str">
        <f t="shared" si="28"/>
        <v>10:41</v>
      </c>
      <c r="T276" s="7" t="s">
        <v>17931</v>
      </c>
      <c r="U276">
        <f>COUNTIFS(Spotify!$AA:$AA,Charts!$U$1,Spotify!$U:$U,Charts!T276)</f>
        <v>1</v>
      </c>
      <c r="V276">
        <f>COUNTIFS(Spotify!$AA:$AA,Charts!$V$1,Spotify!$U:$U,Charts!T276)</f>
        <v>2</v>
      </c>
      <c r="W276">
        <f>COUNTIFS(Spotify!$AA:$AA,Charts!$W$1,Spotify!$U:$U,Charts!T276)</f>
        <v>1</v>
      </c>
      <c r="X276">
        <f>COUNTIFS(Spotify!$AA:$AA,Charts!$X$1,Spotify!$U:$U,Charts!T276)</f>
        <v>0</v>
      </c>
      <c r="Y276">
        <f>COUNTIFS(Spotify!$AA:$AA,Charts!$Y$1,Spotify!$U:$U,Charts!T276)</f>
        <v>3</v>
      </c>
      <c r="Z276">
        <f>COUNTIFS(Spotify!$AA:$AA,Charts!$Z$1,Spotify!$U:$U,Charts!T276)</f>
        <v>2</v>
      </c>
      <c r="AA276">
        <f>COUNTIFS(Spotify!$AA:$AA,Charts!$AA$1,Spotify!$U:$U,Charts!T276)</f>
        <v>1</v>
      </c>
      <c r="AB276">
        <f>COUNTIFS(Spotify!$AA:$AA,Charts!$AB$1,Spotify!$U:$U,Charts!T276)</f>
        <v>3</v>
      </c>
      <c r="AC276">
        <f>COUNTIFS(Spotify!$AA:$AA,Charts!$AC$1,Spotify!$U:$U,Charts!T276)</f>
        <v>1</v>
      </c>
      <c r="AD276">
        <f>COUNTIFS(Spotify!$AA:$AA,Charts!$AD$1,Spotify!$U:$U,Charts!T276)</f>
        <v>1</v>
      </c>
      <c r="AE276">
        <f>COUNTIFS(Spotify!$AA:$AA,Charts!$AE$1,Spotify!$U:$U,Charts!T276)</f>
        <v>1</v>
      </c>
      <c r="AF276" s="8">
        <f>COUNTIFS(Spotify!$AA:$AA,Charts!$AF$1,Spotify!$U:$U,Charts!T276)</f>
        <v>0</v>
      </c>
      <c r="AH276" s="7" t="s">
        <v>17931</v>
      </c>
      <c r="AI276">
        <f>SUMIFS(Spotify!O:O,Spotify!U:U,Charts!AH276)/COUNTIFS(Spotify!U:U,Charts!AH276)</f>
        <v>-4739.3125</v>
      </c>
      <c r="AJ276" s="18">
        <f>SUMIF(Spotify!U:U,Charts!AH276,Spotify!P:P)/COUNTIF(Spotify!U:U,Charts!AH276)</f>
        <v>99651.375</v>
      </c>
      <c r="AK276" s="18">
        <f>SUMIF(Spotify!U:U,Charts!AH276,Spotify!R:R)/COUNTIF(Spotify!U:U,Charts!AH276)</f>
        <v>19.8125</v>
      </c>
      <c r="AL276" s="18">
        <f>SUMIF(Spotify!U:U,Charts!AH276,Spotify!J:J)/COUNTIF(Spotify!U:U,Charts!AH276)</f>
        <v>419.8125</v>
      </c>
      <c r="AM276" s="18">
        <f>SUMIF(Spotify!U:U,Charts!AH276,Spotify!H:H)/COUNTIF(Spotify!U:U,Charts!AH276)</f>
        <v>651.5</v>
      </c>
      <c r="AN276" s="28">
        <f>SUMIF(Spotify!U:U,Charts!AH276,Spotify!I:I)/COUNTIF(Spotify!U:U,Charts!AH276)</f>
        <v>544.9375</v>
      </c>
    </row>
    <row r="277" spans="1:40" x14ac:dyDescent="0.25">
      <c r="A277" s="3" t="s">
        <v>5289</v>
      </c>
      <c r="B277" s="1">
        <v>963468674</v>
      </c>
      <c r="C277" s="1">
        <v>3</v>
      </c>
      <c r="D277" s="1"/>
      <c r="E277" s="3" t="s">
        <v>3163</v>
      </c>
      <c r="F277" s="1">
        <v>10163416</v>
      </c>
      <c r="H277" s="7" t="s">
        <v>4561</v>
      </c>
      <c r="I277" s="1">
        <v>513419827</v>
      </c>
      <c r="J277" s="8">
        <v>19</v>
      </c>
      <c r="L277" s="7" t="s">
        <v>4561</v>
      </c>
      <c r="M277" s="1">
        <f t="shared" si="26"/>
        <v>-513419827</v>
      </c>
      <c r="N277">
        <v>19</v>
      </c>
      <c r="O277" s="18">
        <f>SUMIF(Spotify!U:U,Charts!L277,Spotify!Q:Q)/COUNTIF(Spotify!U:U,Charts!L277)</f>
        <v>202408.31578947368</v>
      </c>
      <c r="P277" t="str">
        <f t="shared" si="27"/>
        <v>03:22</v>
      </c>
      <c r="Q277" s="18">
        <f t="shared" si="29"/>
        <v>641941</v>
      </c>
      <c r="R277" s="8" t="str">
        <f t="shared" si="28"/>
        <v>10:41</v>
      </c>
      <c r="T277" s="7" t="s">
        <v>5289</v>
      </c>
      <c r="U277">
        <f>COUNTIFS(Spotify!$AA:$AA,Charts!$U$1,Spotify!$U:$U,Charts!T277)</f>
        <v>0</v>
      </c>
      <c r="V277">
        <f>COUNTIFS(Spotify!$AA:$AA,Charts!$V$1,Spotify!$U:$U,Charts!T277)</f>
        <v>0</v>
      </c>
      <c r="W277">
        <f>COUNTIFS(Spotify!$AA:$AA,Charts!$W$1,Spotify!$U:$U,Charts!T277)</f>
        <v>1</v>
      </c>
      <c r="X277">
        <f>COUNTIFS(Spotify!$AA:$AA,Charts!$X$1,Spotify!$U:$U,Charts!T277)</f>
        <v>0</v>
      </c>
      <c r="Y277">
        <f>COUNTIFS(Spotify!$AA:$AA,Charts!$Y$1,Spotify!$U:$U,Charts!T277)</f>
        <v>0</v>
      </c>
      <c r="Z277">
        <f>COUNTIFS(Spotify!$AA:$AA,Charts!$Z$1,Spotify!$U:$U,Charts!T277)</f>
        <v>0</v>
      </c>
      <c r="AA277">
        <f>COUNTIFS(Spotify!$AA:$AA,Charts!$AA$1,Spotify!$U:$U,Charts!T277)</f>
        <v>0</v>
      </c>
      <c r="AB277">
        <f>COUNTIFS(Spotify!$AA:$AA,Charts!$AB$1,Spotify!$U:$U,Charts!T277)</f>
        <v>0</v>
      </c>
      <c r="AC277">
        <f>COUNTIFS(Spotify!$AA:$AA,Charts!$AC$1,Spotify!$U:$U,Charts!T277)</f>
        <v>0</v>
      </c>
      <c r="AD277">
        <f>COUNTIFS(Spotify!$AA:$AA,Charts!$AD$1,Spotify!$U:$U,Charts!T277)</f>
        <v>0</v>
      </c>
      <c r="AE277">
        <f>COUNTIFS(Spotify!$AA:$AA,Charts!$AE$1,Spotify!$U:$U,Charts!T277)</f>
        <v>2</v>
      </c>
      <c r="AF277" s="8">
        <f>COUNTIFS(Spotify!$AA:$AA,Charts!$AF$1,Spotify!$U:$U,Charts!T277)</f>
        <v>0</v>
      </c>
      <c r="AH277" s="7" t="s">
        <v>5289</v>
      </c>
      <c r="AI277">
        <f>SUMIFS(Spotify!O:O,Spotify!U:U,Charts!AH277)/COUNTIFS(Spotify!U:U,Charts!AH277)</f>
        <v>-9989.6666666666661</v>
      </c>
      <c r="AJ277" s="18">
        <f>SUMIF(Spotify!U:U,Charts!AH277,Spotify!P:P)/COUNTIF(Spotify!U:U,Charts!AH277)</f>
        <v>41386.333333333336</v>
      </c>
      <c r="AK277" s="18">
        <f>SUMIF(Spotify!U:U,Charts!AH277,Spotify!R:R)/COUNTIF(Spotify!U:U,Charts!AH277)</f>
        <v>16.666666666666668</v>
      </c>
      <c r="AL277" s="18">
        <f>SUMIF(Spotify!U:U,Charts!AH277,Spotify!J:J)/COUNTIF(Spotify!U:U,Charts!AH277)</f>
        <v>352.33333333333331</v>
      </c>
      <c r="AM277" s="18">
        <f>SUMIF(Spotify!U:U,Charts!AH277,Spotify!H:H)/COUNTIF(Spotify!U:U,Charts!AH277)</f>
        <v>541.33333333333337</v>
      </c>
      <c r="AN277" s="28">
        <f>SUMIF(Spotify!U:U,Charts!AH277,Spotify!I:I)/COUNTIF(Spotify!U:U,Charts!AH277)</f>
        <v>283</v>
      </c>
    </row>
    <row r="278" spans="1:40" x14ac:dyDescent="0.25">
      <c r="A278" s="3" t="s">
        <v>12320</v>
      </c>
      <c r="B278" s="1">
        <v>40367148</v>
      </c>
      <c r="C278" s="1">
        <v>3</v>
      </c>
      <c r="D278" s="1"/>
      <c r="E278" s="3" t="s">
        <v>479</v>
      </c>
      <c r="F278" s="1">
        <v>17899596</v>
      </c>
      <c r="H278" s="7" t="s">
        <v>18071</v>
      </c>
      <c r="I278" s="1">
        <v>511050234</v>
      </c>
      <c r="J278" s="8">
        <v>3</v>
      </c>
      <c r="L278" s="7" t="s">
        <v>18071</v>
      </c>
      <c r="M278" s="1">
        <f t="shared" si="26"/>
        <v>-511050234</v>
      </c>
      <c r="N278">
        <v>3</v>
      </c>
      <c r="O278" s="18">
        <f>SUMIF(Spotify!U:U,Charts!L278,Spotify!Q:Q)/COUNTIF(Spotify!U:U,Charts!L278)</f>
        <v>165022.66666666666</v>
      </c>
      <c r="P278" t="str">
        <f t="shared" si="27"/>
        <v>02:45</v>
      </c>
      <c r="Q278" s="18">
        <f t="shared" si="29"/>
        <v>641941</v>
      </c>
      <c r="R278" s="8" t="str">
        <f t="shared" si="28"/>
        <v>10:41</v>
      </c>
      <c r="T278" s="7" t="s">
        <v>12320</v>
      </c>
      <c r="U278">
        <f>COUNTIFS(Spotify!$AA:$AA,Charts!$U$1,Spotify!$U:$U,Charts!T278)</f>
        <v>2</v>
      </c>
      <c r="V278">
        <f>COUNTIFS(Spotify!$AA:$AA,Charts!$V$1,Spotify!$U:$U,Charts!T278)</f>
        <v>0</v>
      </c>
      <c r="W278">
        <f>COUNTIFS(Spotify!$AA:$AA,Charts!$W$1,Spotify!$U:$U,Charts!T278)</f>
        <v>0</v>
      </c>
      <c r="X278">
        <f>COUNTIFS(Spotify!$AA:$AA,Charts!$X$1,Spotify!$U:$U,Charts!T278)</f>
        <v>0</v>
      </c>
      <c r="Y278">
        <f>COUNTIFS(Spotify!$AA:$AA,Charts!$Y$1,Spotify!$U:$U,Charts!T278)</f>
        <v>0</v>
      </c>
      <c r="Z278">
        <f>COUNTIFS(Spotify!$AA:$AA,Charts!$Z$1,Spotify!$U:$U,Charts!T278)</f>
        <v>0</v>
      </c>
      <c r="AA278">
        <f>COUNTIFS(Spotify!$AA:$AA,Charts!$AA$1,Spotify!$U:$U,Charts!T278)</f>
        <v>0</v>
      </c>
      <c r="AB278">
        <f>COUNTIFS(Spotify!$AA:$AA,Charts!$AB$1,Spotify!$U:$U,Charts!T278)</f>
        <v>1</v>
      </c>
      <c r="AC278">
        <f>COUNTIFS(Spotify!$AA:$AA,Charts!$AC$1,Spotify!$U:$U,Charts!T278)</f>
        <v>0</v>
      </c>
      <c r="AD278">
        <f>COUNTIFS(Spotify!$AA:$AA,Charts!$AD$1,Spotify!$U:$U,Charts!T278)</f>
        <v>0</v>
      </c>
      <c r="AE278">
        <f>COUNTIFS(Spotify!$AA:$AA,Charts!$AE$1,Spotify!$U:$U,Charts!T278)</f>
        <v>0</v>
      </c>
      <c r="AF278" s="8">
        <f>COUNTIFS(Spotify!$AA:$AA,Charts!$AF$1,Spotify!$U:$U,Charts!T278)</f>
        <v>0</v>
      </c>
      <c r="AH278" s="7" t="s">
        <v>12320</v>
      </c>
      <c r="AI278">
        <f>SUMIFS(Spotify!O:O,Spotify!U:U,Charts!AH278)/COUNTIFS(Spotify!U:U,Charts!AH278)</f>
        <v>-4587.666666666667</v>
      </c>
      <c r="AJ278" s="18">
        <f>SUMIF(Spotify!U:U,Charts!AH278,Spotify!P:P)/COUNTIF(Spotify!U:U,Charts!AH278)</f>
        <v>112324.66666666667</v>
      </c>
      <c r="AK278" s="18">
        <f>SUMIF(Spotify!U:U,Charts!AH278,Spotify!R:R)/COUNTIF(Spotify!U:U,Charts!AH278)</f>
        <v>3.3333333333333335</v>
      </c>
      <c r="AL278" s="18">
        <f>SUMIF(Spotify!U:U,Charts!AH278,Spotify!J:J)/COUNTIF(Spotify!U:U,Charts!AH278)</f>
        <v>426.66666666666669</v>
      </c>
      <c r="AM278" s="18">
        <f>SUMIF(Spotify!U:U,Charts!AH278,Spotify!H:H)/COUNTIF(Spotify!U:U,Charts!AH278)</f>
        <v>728.66666666666663</v>
      </c>
      <c r="AN278" s="28">
        <f>SUMIF(Spotify!U:U,Charts!AH278,Spotify!I:I)/COUNTIF(Spotify!U:U,Charts!AH278)</f>
        <v>712.66666666666663</v>
      </c>
    </row>
    <row r="279" spans="1:40" x14ac:dyDescent="0.25">
      <c r="A279" s="3" t="s">
        <v>17932</v>
      </c>
      <c r="B279" s="1">
        <v>65783870</v>
      </c>
      <c r="C279" s="1">
        <v>1</v>
      </c>
      <c r="D279" s="1"/>
      <c r="E279" s="3" t="s">
        <v>17463</v>
      </c>
      <c r="F279" s="1">
        <v>51242212</v>
      </c>
      <c r="H279" s="7" t="s">
        <v>3373</v>
      </c>
      <c r="I279" s="1">
        <v>505566622</v>
      </c>
      <c r="J279" s="8">
        <v>3</v>
      </c>
      <c r="L279" s="7" t="s">
        <v>3373</v>
      </c>
      <c r="M279" s="1">
        <f t="shared" si="26"/>
        <v>-505566622</v>
      </c>
      <c r="N279">
        <v>3</v>
      </c>
      <c r="O279" s="18">
        <f>SUMIF(Spotify!U:U,Charts!L279,Spotify!Q:Q)/COUNTIF(Spotify!U:U,Charts!L279)</f>
        <v>196815.66666666666</v>
      </c>
      <c r="P279" t="str">
        <f t="shared" si="27"/>
        <v>03:16</v>
      </c>
      <c r="Q279" s="18">
        <f t="shared" si="29"/>
        <v>641941</v>
      </c>
      <c r="R279" s="8" t="str">
        <f t="shared" si="28"/>
        <v>10:41</v>
      </c>
      <c r="T279" s="7" t="s">
        <v>17932</v>
      </c>
      <c r="U279">
        <f>COUNTIFS(Spotify!$AA:$AA,Charts!$U$1,Spotify!$U:$U,Charts!T279)</f>
        <v>0</v>
      </c>
      <c r="V279">
        <f>COUNTIFS(Spotify!$AA:$AA,Charts!$V$1,Spotify!$U:$U,Charts!T279)</f>
        <v>0</v>
      </c>
      <c r="W279">
        <f>COUNTIFS(Spotify!$AA:$AA,Charts!$W$1,Spotify!$U:$U,Charts!T279)</f>
        <v>0</v>
      </c>
      <c r="X279">
        <f>COUNTIFS(Spotify!$AA:$AA,Charts!$X$1,Spotify!$U:$U,Charts!T279)</f>
        <v>0</v>
      </c>
      <c r="Y279">
        <f>COUNTIFS(Spotify!$AA:$AA,Charts!$Y$1,Spotify!$U:$U,Charts!T279)</f>
        <v>0</v>
      </c>
      <c r="Z279">
        <f>COUNTIFS(Spotify!$AA:$AA,Charts!$Z$1,Spotify!$U:$U,Charts!T279)</f>
        <v>0</v>
      </c>
      <c r="AA279">
        <f>COUNTIFS(Spotify!$AA:$AA,Charts!$AA$1,Spotify!$U:$U,Charts!T279)</f>
        <v>0</v>
      </c>
      <c r="AB279">
        <f>COUNTIFS(Spotify!$AA:$AA,Charts!$AB$1,Spotify!$U:$U,Charts!T279)</f>
        <v>1</v>
      </c>
      <c r="AC279">
        <f>COUNTIFS(Spotify!$AA:$AA,Charts!$AC$1,Spotify!$U:$U,Charts!T279)</f>
        <v>0</v>
      </c>
      <c r="AD279">
        <f>COUNTIFS(Spotify!$AA:$AA,Charts!$AD$1,Spotify!$U:$U,Charts!T279)</f>
        <v>0</v>
      </c>
      <c r="AE279">
        <f>COUNTIFS(Spotify!$AA:$AA,Charts!$AE$1,Spotify!$U:$U,Charts!T279)</f>
        <v>0</v>
      </c>
      <c r="AF279" s="8">
        <f>COUNTIFS(Spotify!$AA:$AA,Charts!$AF$1,Spotify!$U:$U,Charts!T279)</f>
        <v>0</v>
      </c>
      <c r="AH279" s="7" t="s">
        <v>17932</v>
      </c>
      <c r="AI279">
        <f>SUMIFS(Spotify!O:O,Spotify!U:U,Charts!AH279)/COUNTIFS(Spotify!U:U,Charts!AH279)</f>
        <v>-3506</v>
      </c>
      <c r="AJ279" s="18">
        <f>SUMIF(Spotify!U:U,Charts!AH279,Spotify!P:P)/COUNTIF(Spotify!U:U,Charts!AH279)</f>
        <v>128031</v>
      </c>
      <c r="AK279" s="18">
        <f>SUMIF(Spotify!U:U,Charts!AH279,Spotify!R:R)/COUNTIF(Spotify!U:U,Charts!AH279)</f>
        <v>12</v>
      </c>
      <c r="AL279" s="18">
        <f>SUMIF(Spotify!U:U,Charts!AH279,Spotify!J:J)/COUNTIF(Spotify!U:U,Charts!AH279)</f>
        <v>774</v>
      </c>
      <c r="AM279" s="18">
        <f>SUMIF(Spotify!U:U,Charts!AH279,Spotify!H:H)/COUNTIF(Spotify!U:U,Charts!AH279)</f>
        <v>745</v>
      </c>
      <c r="AN279" s="28">
        <f>SUMIF(Spotify!U:U,Charts!AH279,Spotify!I:I)/COUNTIF(Spotify!U:U,Charts!AH279)</f>
        <v>972</v>
      </c>
    </row>
    <row r="280" spans="1:40" x14ac:dyDescent="0.25">
      <c r="A280" s="3" t="s">
        <v>17933</v>
      </c>
      <c r="B280" s="1">
        <v>19814162</v>
      </c>
      <c r="C280" s="1">
        <v>1</v>
      </c>
      <c r="D280" s="1"/>
      <c r="E280" s="3" t="s">
        <v>12044</v>
      </c>
      <c r="F280" s="1">
        <v>86186200</v>
      </c>
      <c r="H280" s="7" t="s">
        <v>974</v>
      </c>
      <c r="I280" s="1">
        <v>505518463</v>
      </c>
      <c r="J280" s="8">
        <v>5</v>
      </c>
      <c r="L280" s="7" t="s">
        <v>974</v>
      </c>
      <c r="M280" s="1">
        <f t="shared" si="26"/>
        <v>-505518463</v>
      </c>
      <c r="N280">
        <v>5</v>
      </c>
      <c r="O280" s="18">
        <f>SUMIF(Spotify!U:U,Charts!L280,Spotify!Q:Q)/COUNTIF(Spotify!U:U,Charts!L280)</f>
        <v>229118.2</v>
      </c>
      <c r="P280" t="str">
        <f t="shared" si="27"/>
        <v>03:49</v>
      </c>
      <c r="Q280" s="18">
        <f t="shared" si="29"/>
        <v>641941</v>
      </c>
      <c r="R280" s="8" t="str">
        <f t="shared" si="28"/>
        <v>10:41</v>
      </c>
      <c r="T280" s="7" t="s">
        <v>17933</v>
      </c>
      <c r="U280">
        <f>COUNTIFS(Spotify!$AA:$AA,Charts!$U$1,Spotify!$U:$U,Charts!T280)</f>
        <v>0</v>
      </c>
      <c r="V280">
        <f>COUNTIFS(Spotify!$AA:$AA,Charts!$V$1,Spotify!$U:$U,Charts!T280)</f>
        <v>0</v>
      </c>
      <c r="W280">
        <f>COUNTIFS(Spotify!$AA:$AA,Charts!$W$1,Spotify!$U:$U,Charts!T280)</f>
        <v>0</v>
      </c>
      <c r="X280">
        <f>COUNTIFS(Spotify!$AA:$AA,Charts!$X$1,Spotify!$U:$U,Charts!T280)</f>
        <v>0</v>
      </c>
      <c r="Y280">
        <f>COUNTIFS(Spotify!$AA:$AA,Charts!$Y$1,Spotify!$U:$U,Charts!T280)</f>
        <v>0</v>
      </c>
      <c r="Z280">
        <f>COUNTIFS(Spotify!$AA:$AA,Charts!$Z$1,Spotify!$U:$U,Charts!T280)</f>
        <v>0</v>
      </c>
      <c r="AA280">
        <f>COUNTIFS(Spotify!$AA:$AA,Charts!$AA$1,Spotify!$U:$U,Charts!T280)</f>
        <v>0</v>
      </c>
      <c r="AB280">
        <f>COUNTIFS(Spotify!$AA:$AA,Charts!$AB$1,Spotify!$U:$U,Charts!T280)</f>
        <v>0</v>
      </c>
      <c r="AC280">
        <f>COUNTIFS(Spotify!$AA:$AA,Charts!$AC$1,Spotify!$U:$U,Charts!T280)</f>
        <v>0</v>
      </c>
      <c r="AD280">
        <f>COUNTIFS(Spotify!$AA:$AA,Charts!$AD$1,Spotify!$U:$U,Charts!T280)</f>
        <v>0</v>
      </c>
      <c r="AE280">
        <f>COUNTIFS(Spotify!$AA:$AA,Charts!$AE$1,Spotify!$U:$U,Charts!T280)</f>
        <v>0</v>
      </c>
      <c r="AF280" s="8">
        <f>COUNTIFS(Spotify!$AA:$AA,Charts!$AF$1,Spotify!$U:$U,Charts!T280)</f>
        <v>1</v>
      </c>
      <c r="AH280" s="7" t="s">
        <v>17933</v>
      </c>
      <c r="AI280">
        <f>SUMIFS(Spotify!O:O,Spotify!U:U,Charts!AH280)/COUNTIFS(Spotify!U:U,Charts!AH280)</f>
        <v>-10196</v>
      </c>
      <c r="AJ280" s="18">
        <f>SUMIF(Spotify!U:U,Charts!AH280,Spotify!P:P)/COUNTIF(Spotify!U:U,Charts!AH280)</f>
        <v>129966</v>
      </c>
      <c r="AK280" s="18">
        <f>SUMIF(Spotify!U:U,Charts!AH280,Spotify!R:R)/COUNTIF(Spotify!U:U,Charts!AH280)</f>
        <v>4</v>
      </c>
      <c r="AL280" s="18">
        <f>SUMIF(Spotify!U:U,Charts!AH280,Spotify!J:J)/COUNTIF(Spotify!U:U,Charts!AH280)</f>
        <v>103</v>
      </c>
      <c r="AM280" s="18">
        <f>SUMIF(Spotify!U:U,Charts!AH280,Spotify!H:H)/COUNTIF(Spotify!U:U,Charts!AH280)</f>
        <v>928</v>
      </c>
      <c r="AN280" s="28">
        <f>SUMIF(Spotify!U:U,Charts!AH280,Spotify!I:I)/COUNTIF(Spotify!U:U,Charts!AH280)</f>
        <v>341</v>
      </c>
    </row>
    <row r="281" spans="1:40" x14ac:dyDescent="0.25">
      <c r="A281" s="3" t="s">
        <v>17934</v>
      </c>
      <c r="B281" s="1">
        <v>10385014</v>
      </c>
      <c r="C281" s="1">
        <v>1</v>
      </c>
      <c r="D281" s="1"/>
      <c r="E281" s="3" t="s">
        <v>176</v>
      </c>
      <c r="F281" s="1">
        <v>1357498275</v>
      </c>
      <c r="H281" s="7" t="s">
        <v>15245</v>
      </c>
      <c r="I281" s="1">
        <v>503940750</v>
      </c>
      <c r="J281" s="8">
        <v>1</v>
      </c>
      <c r="L281" s="7" t="s">
        <v>15245</v>
      </c>
      <c r="M281" s="1">
        <f t="shared" si="26"/>
        <v>-503940750</v>
      </c>
      <c r="N281">
        <v>1</v>
      </c>
      <c r="O281" s="18">
        <f>SUMIF(Spotify!U:U,Charts!L281,Spotify!Q:Q)/COUNTIF(Spotify!U:U,Charts!L281)</f>
        <v>163253</v>
      </c>
      <c r="P281" t="str">
        <f t="shared" si="27"/>
        <v>02:43</v>
      </c>
      <c r="Q281" s="18">
        <f t="shared" si="29"/>
        <v>641941</v>
      </c>
      <c r="R281" s="8" t="str">
        <f t="shared" si="28"/>
        <v>10:41</v>
      </c>
      <c r="T281" s="7" t="s">
        <v>17934</v>
      </c>
      <c r="U281">
        <f>COUNTIFS(Spotify!$AA:$AA,Charts!$U$1,Spotify!$U:$U,Charts!T281)</f>
        <v>0</v>
      </c>
      <c r="V281">
        <f>COUNTIFS(Spotify!$AA:$AA,Charts!$V$1,Spotify!$U:$U,Charts!T281)</f>
        <v>0</v>
      </c>
      <c r="W281">
        <f>COUNTIFS(Spotify!$AA:$AA,Charts!$W$1,Spotify!$U:$U,Charts!T281)</f>
        <v>1</v>
      </c>
      <c r="X281">
        <f>COUNTIFS(Spotify!$AA:$AA,Charts!$X$1,Spotify!$U:$U,Charts!T281)</f>
        <v>0</v>
      </c>
      <c r="Y281">
        <f>COUNTIFS(Spotify!$AA:$AA,Charts!$Y$1,Spotify!$U:$U,Charts!T281)</f>
        <v>0</v>
      </c>
      <c r="Z281">
        <f>COUNTIFS(Spotify!$AA:$AA,Charts!$Z$1,Spotify!$U:$U,Charts!T281)</f>
        <v>0</v>
      </c>
      <c r="AA281">
        <f>COUNTIFS(Spotify!$AA:$AA,Charts!$AA$1,Spotify!$U:$U,Charts!T281)</f>
        <v>0</v>
      </c>
      <c r="AB281">
        <f>COUNTIFS(Spotify!$AA:$AA,Charts!$AB$1,Spotify!$U:$U,Charts!T281)</f>
        <v>0</v>
      </c>
      <c r="AC281">
        <f>COUNTIFS(Spotify!$AA:$AA,Charts!$AC$1,Spotify!$U:$U,Charts!T281)</f>
        <v>0</v>
      </c>
      <c r="AD281">
        <f>COUNTIFS(Spotify!$AA:$AA,Charts!$AD$1,Spotify!$U:$U,Charts!T281)</f>
        <v>0</v>
      </c>
      <c r="AE281">
        <f>COUNTIFS(Spotify!$AA:$AA,Charts!$AE$1,Spotify!$U:$U,Charts!T281)</f>
        <v>0</v>
      </c>
      <c r="AF281" s="8">
        <f>COUNTIFS(Spotify!$AA:$AA,Charts!$AF$1,Spotify!$U:$U,Charts!T281)</f>
        <v>0</v>
      </c>
      <c r="AH281" s="7" t="s">
        <v>17934</v>
      </c>
      <c r="AI281">
        <f>SUMIFS(Spotify!O:O,Spotify!U:U,Charts!AH281)/COUNTIFS(Spotify!U:U,Charts!AH281)</f>
        <v>-2738</v>
      </c>
      <c r="AJ281" s="18">
        <f>SUMIF(Spotify!U:U,Charts!AH281,Spotify!P:P)/COUNTIF(Spotify!U:U,Charts!AH281)</f>
        <v>172028</v>
      </c>
      <c r="AK281" s="18">
        <f>SUMIF(Spotify!U:U,Charts!AH281,Spotify!R:R)/COUNTIF(Spotify!U:U,Charts!AH281)</f>
        <v>3</v>
      </c>
      <c r="AL281" s="18">
        <f>SUMIF(Spotify!U:U,Charts!AH281,Spotify!J:J)/COUNTIF(Spotify!U:U,Charts!AH281)</f>
        <v>668</v>
      </c>
      <c r="AM281" s="18">
        <f>SUMIF(Spotify!U:U,Charts!AH281,Spotify!H:H)/COUNTIF(Spotify!U:U,Charts!AH281)</f>
        <v>701</v>
      </c>
      <c r="AN281" s="28">
        <f>SUMIF(Spotify!U:U,Charts!AH281,Spotify!I:I)/COUNTIF(Spotify!U:U,Charts!AH281)</f>
        <v>845</v>
      </c>
    </row>
    <row r="282" spans="1:40" x14ac:dyDescent="0.25">
      <c r="A282" s="3" t="s">
        <v>4745</v>
      </c>
      <c r="B282" s="1">
        <v>1063430294</v>
      </c>
      <c r="C282" s="1">
        <v>6</v>
      </c>
      <c r="D282" s="1"/>
      <c r="E282" s="3" t="s">
        <v>1831</v>
      </c>
      <c r="F282" s="1">
        <v>815642106</v>
      </c>
      <c r="H282" s="7" t="s">
        <v>18223</v>
      </c>
      <c r="I282" s="1">
        <v>503910352</v>
      </c>
      <c r="J282" s="8">
        <v>1</v>
      </c>
      <c r="L282" s="7" t="s">
        <v>18223</v>
      </c>
      <c r="M282" s="1">
        <f t="shared" si="26"/>
        <v>-503910352</v>
      </c>
      <c r="N282">
        <v>1</v>
      </c>
      <c r="O282" s="18">
        <f>SUMIF(Spotify!U:U,Charts!L282,Spotify!Q:Q)/COUNTIF(Spotify!U:U,Charts!L282)</f>
        <v>176547</v>
      </c>
      <c r="P282" t="str">
        <f t="shared" si="27"/>
        <v>02:56</v>
      </c>
      <c r="Q282" s="18">
        <f t="shared" si="29"/>
        <v>641941</v>
      </c>
      <c r="R282" s="8" t="str">
        <f t="shared" si="28"/>
        <v>10:41</v>
      </c>
      <c r="T282" s="7" t="s">
        <v>4745</v>
      </c>
      <c r="U282">
        <f>COUNTIFS(Spotify!$AA:$AA,Charts!$U$1,Spotify!$U:$U,Charts!T282)</f>
        <v>0</v>
      </c>
      <c r="V282">
        <f>COUNTIFS(Spotify!$AA:$AA,Charts!$V$1,Spotify!$U:$U,Charts!T282)</f>
        <v>0</v>
      </c>
      <c r="W282">
        <f>COUNTIFS(Spotify!$AA:$AA,Charts!$W$1,Spotify!$U:$U,Charts!T282)</f>
        <v>0</v>
      </c>
      <c r="X282">
        <f>COUNTIFS(Spotify!$AA:$AA,Charts!$X$1,Spotify!$U:$U,Charts!T282)</f>
        <v>0</v>
      </c>
      <c r="Y282">
        <f>COUNTIFS(Spotify!$AA:$AA,Charts!$Y$1,Spotify!$U:$U,Charts!T282)</f>
        <v>0</v>
      </c>
      <c r="Z282">
        <f>COUNTIFS(Spotify!$AA:$AA,Charts!$Z$1,Spotify!$U:$U,Charts!T282)</f>
        <v>0</v>
      </c>
      <c r="AA282">
        <f>COUNTIFS(Spotify!$AA:$AA,Charts!$AA$1,Spotify!$U:$U,Charts!T282)</f>
        <v>0</v>
      </c>
      <c r="AB282">
        <f>COUNTIFS(Spotify!$AA:$AA,Charts!$AB$1,Spotify!$U:$U,Charts!T282)</f>
        <v>0</v>
      </c>
      <c r="AC282">
        <f>COUNTIFS(Spotify!$AA:$AA,Charts!$AC$1,Spotify!$U:$U,Charts!T282)</f>
        <v>2</v>
      </c>
      <c r="AD282">
        <f>COUNTIFS(Spotify!$AA:$AA,Charts!$AD$1,Spotify!$U:$U,Charts!T282)</f>
        <v>0</v>
      </c>
      <c r="AE282">
        <f>COUNTIFS(Spotify!$AA:$AA,Charts!$AE$1,Spotify!$U:$U,Charts!T282)</f>
        <v>1</v>
      </c>
      <c r="AF282" s="8">
        <f>COUNTIFS(Spotify!$AA:$AA,Charts!$AF$1,Spotify!$U:$U,Charts!T282)</f>
        <v>3</v>
      </c>
      <c r="AH282" s="7" t="s">
        <v>4745</v>
      </c>
      <c r="AI282">
        <f>SUMIFS(Spotify!O:O,Spotify!U:U,Charts!AH282)/COUNTIFS(Spotify!U:U,Charts!AH282)</f>
        <v>-6765.5</v>
      </c>
      <c r="AJ282" s="18">
        <f>SUMIF(Spotify!U:U,Charts!AH282,Spotify!P:P)/COUNTIF(Spotify!U:U,Charts!AH282)</f>
        <v>107932.66666666667</v>
      </c>
      <c r="AK282" s="18">
        <f>SUMIF(Spotify!U:U,Charts!AH282,Spotify!R:R)/COUNTIF(Spotify!U:U,Charts!AH282)</f>
        <v>37.333333333333336</v>
      </c>
      <c r="AL282" s="18">
        <f>SUMIF(Spotify!U:U,Charts!AH282,Spotify!J:J)/COUNTIF(Spotify!U:U,Charts!AH282)</f>
        <v>348.16666666666669</v>
      </c>
      <c r="AM282" s="18">
        <f>SUMIF(Spotify!U:U,Charts!AH282,Spotify!H:H)/COUNTIF(Spotify!U:U,Charts!AH282)</f>
        <v>379.33333333333331</v>
      </c>
      <c r="AN282" s="28">
        <f>SUMIF(Spotify!U:U,Charts!AH282,Spotify!I:I)/COUNTIF(Spotify!U:U,Charts!AH282)</f>
        <v>613.5</v>
      </c>
    </row>
    <row r="283" spans="1:40" x14ac:dyDescent="0.25">
      <c r="A283" s="3" t="s">
        <v>6708</v>
      </c>
      <c r="B283" s="1">
        <v>595468371</v>
      </c>
      <c r="C283" s="1">
        <v>3</v>
      </c>
      <c r="D283" s="1"/>
      <c r="E283" s="3" t="s">
        <v>6401</v>
      </c>
      <c r="F283" s="1">
        <v>118928848</v>
      </c>
      <c r="H283" s="7" t="s">
        <v>10054</v>
      </c>
      <c r="I283" s="1">
        <v>501545208</v>
      </c>
      <c r="J283" s="8">
        <v>2</v>
      </c>
      <c r="L283" s="7" t="s">
        <v>10054</v>
      </c>
      <c r="M283" s="1">
        <f t="shared" si="26"/>
        <v>-501545208</v>
      </c>
      <c r="N283">
        <v>2</v>
      </c>
      <c r="O283" s="18">
        <f>SUMIF(Spotify!U:U,Charts!L283,Spotify!Q:Q)/COUNTIF(Spotify!U:U,Charts!L283)</f>
        <v>182333.5</v>
      </c>
      <c r="P283" t="str">
        <f t="shared" si="27"/>
        <v>03:02</v>
      </c>
      <c r="Q283" s="18">
        <f t="shared" si="29"/>
        <v>641941</v>
      </c>
      <c r="R283" s="8" t="str">
        <f t="shared" si="28"/>
        <v>10:41</v>
      </c>
      <c r="T283" s="7" t="s">
        <v>6708</v>
      </c>
      <c r="U283">
        <f>COUNTIFS(Spotify!$AA:$AA,Charts!$U$1,Spotify!$U:$U,Charts!T283)</f>
        <v>1</v>
      </c>
      <c r="V283">
        <f>COUNTIFS(Spotify!$AA:$AA,Charts!$V$1,Spotify!$U:$U,Charts!T283)</f>
        <v>1</v>
      </c>
      <c r="W283">
        <f>COUNTIFS(Spotify!$AA:$AA,Charts!$W$1,Spotify!$U:$U,Charts!T283)</f>
        <v>0</v>
      </c>
      <c r="X283">
        <f>COUNTIFS(Spotify!$AA:$AA,Charts!$X$1,Spotify!$U:$U,Charts!T283)</f>
        <v>0</v>
      </c>
      <c r="Y283">
        <f>COUNTIFS(Spotify!$AA:$AA,Charts!$Y$1,Spotify!$U:$U,Charts!T283)</f>
        <v>0</v>
      </c>
      <c r="Z283">
        <f>COUNTIFS(Spotify!$AA:$AA,Charts!$Z$1,Spotify!$U:$U,Charts!T283)</f>
        <v>0</v>
      </c>
      <c r="AA283">
        <f>COUNTIFS(Spotify!$AA:$AA,Charts!$AA$1,Spotify!$U:$U,Charts!T283)</f>
        <v>0</v>
      </c>
      <c r="AB283">
        <f>COUNTIFS(Spotify!$AA:$AA,Charts!$AB$1,Spotify!$U:$U,Charts!T283)</f>
        <v>1</v>
      </c>
      <c r="AC283">
        <f>COUNTIFS(Spotify!$AA:$AA,Charts!$AC$1,Spotify!$U:$U,Charts!T283)</f>
        <v>0</v>
      </c>
      <c r="AD283">
        <f>COUNTIFS(Spotify!$AA:$AA,Charts!$AD$1,Spotify!$U:$U,Charts!T283)</f>
        <v>0</v>
      </c>
      <c r="AE283">
        <f>COUNTIFS(Spotify!$AA:$AA,Charts!$AE$1,Spotify!$U:$U,Charts!T283)</f>
        <v>0</v>
      </c>
      <c r="AF283" s="8">
        <f>COUNTIFS(Spotify!$AA:$AA,Charts!$AF$1,Spotify!$U:$U,Charts!T283)</f>
        <v>0</v>
      </c>
      <c r="AH283" s="7" t="s">
        <v>6708</v>
      </c>
      <c r="AI283">
        <f>SUMIFS(Spotify!O:O,Spotify!U:U,Charts!AH283)/COUNTIFS(Spotify!U:U,Charts!AH283)</f>
        <v>-15625</v>
      </c>
      <c r="AJ283" s="18">
        <f>SUMIF(Spotify!U:U,Charts!AH283,Spotify!P:P)/COUNTIF(Spotify!U:U,Charts!AH283)</f>
        <v>133505.33333333334</v>
      </c>
      <c r="AK283" s="18">
        <f>SUMIF(Spotify!U:U,Charts!AH283,Spotify!R:R)/COUNTIF(Spotify!U:U,Charts!AH283)</f>
        <v>15</v>
      </c>
      <c r="AL283" s="18">
        <f>SUMIF(Spotify!U:U,Charts!AH283,Spotify!J:J)/COUNTIF(Spotify!U:U,Charts!AH283)</f>
        <v>418</v>
      </c>
      <c r="AM283" s="18">
        <f>SUMIF(Spotify!U:U,Charts!AH283,Spotify!H:H)/COUNTIF(Spotify!U:U,Charts!AH283)</f>
        <v>466</v>
      </c>
      <c r="AN283" s="28">
        <f>SUMIF(Spotify!U:U,Charts!AH283,Spotify!I:I)/COUNTIF(Spotify!U:U,Charts!AH283)</f>
        <v>140.33333333333334</v>
      </c>
    </row>
    <row r="284" spans="1:40" x14ac:dyDescent="0.25">
      <c r="A284" s="3" t="s">
        <v>17935</v>
      </c>
      <c r="B284" s="1">
        <v>6054112</v>
      </c>
      <c r="C284" s="1">
        <v>1</v>
      </c>
      <c r="D284" s="1"/>
      <c r="E284" s="3" t="s">
        <v>8735</v>
      </c>
      <c r="F284" s="1">
        <v>52059877</v>
      </c>
      <c r="H284" s="7" t="s">
        <v>16920</v>
      </c>
      <c r="I284" s="1">
        <v>500455274</v>
      </c>
      <c r="J284" s="8">
        <v>2</v>
      </c>
      <c r="L284" s="7" t="s">
        <v>16920</v>
      </c>
      <c r="M284" s="1">
        <f t="shared" si="26"/>
        <v>-500455274</v>
      </c>
      <c r="N284">
        <v>2</v>
      </c>
      <c r="O284" s="18">
        <f>SUMIF(Spotify!U:U,Charts!L284,Spotify!Q:Q)/COUNTIF(Spotify!U:U,Charts!L284)</f>
        <v>181840</v>
      </c>
      <c r="P284" t="str">
        <f t="shared" si="27"/>
        <v>03:01</v>
      </c>
      <c r="Q284" s="18">
        <f t="shared" si="29"/>
        <v>641941</v>
      </c>
      <c r="R284" s="8" t="str">
        <f t="shared" si="28"/>
        <v>10:41</v>
      </c>
      <c r="T284" s="7" t="s">
        <v>17935</v>
      </c>
      <c r="U284">
        <f>COUNTIFS(Spotify!$AA:$AA,Charts!$U$1,Spotify!$U:$U,Charts!T284)</f>
        <v>0</v>
      </c>
      <c r="V284">
        <f>COUNTIFS(Spotify!$AA:$AA,Charts!$V$1,Spotify!$U:$U,Charts!T284)</f>
        <v>1</v>
      </c>
      <c r="W284">
        <f>COUNTIFS(Spotify!$AA:$AA,Charts!$W$1,Spotify!$U:$U,Charts!T284)</f>
        <v>0</v>
      </c>
      <c r="X284">
        <f>COUNTIFS(Spotify!$AA:$AA,Charts!$X$1,Spotify!$U:$U,Charts!T284)</f>
        <v>0</v>
      </c>
      <c r="Y284">
        <f>COUNTIFS(Spotify!$AA:$AA,Charts!$Y$1,Spotify!$U:$U,Charts!T284)</f>
        <v>0</v>
      </c>
      <c r="Z284">
        <f>COUNTIFS(Spotify!$AA:$AA,Charts!$Z$1,Spotify!$U:$U,Charts!T284)</f>
        <v>0</v>
      </c>
      <c r="AA284">
        <f>COUNTIFS(Spotify!$AA:$AA,Charts!$AA$1,Spotify!$U:$U,Charts!T284)</f>
        <v>0</v>
      </c>
      <c r="AB284">
        <f>COUNTIFS(Spotify!$AA:$AA,Charts!$AB$1,Spotify!$U:$U,Charts!T284)</f>
        <v>0</v>
      </c>
      <c r="AC284">
        <f>COUNTIFS(Spotify!$AA:$AA,Charts!$AC$1,Spotify!$U:$U,Charts!T284)</f>
        <v>0</v>
      </c>
      <c r="AD284">
        <f>COUNTIFS(Spotify!$AA:$AA,Charts!$AD$1,Spotify!$U:$U,Charts!T284)</f>
        <v>0</v>
      </c>
      <c r="AE284">
        <f>COUNTIFS(Spotify!$AA:$AA,Charts!$AE$1,Spotify!$U:$U,Charts!T284)</f>
        <v>0</v>
      </c>
      <c r="AF284" s="8">
        <f>COUNTIFS(Spotify!$AA:$AA,Charts!$AF$1,Spotify!$U:$U,Charts!T284)</f>
        <v>0</v>
      </c>
      <c r="AH284" s="7" t="s">
        <v>17935</v>
      </c>
      <c r="AI284">
        <f>SUMIFS(Spotify!O:O,Spotify!U:U,Charts!AH284)/COUNTIFS(Spotify!U:U,Charts!AH284)</f>
        <v>-8707</v>
      </c>
      <c r="AJ284" s="18">
        <f>SUMIF(Spotify!U:U,Charts!AH284,Spotify!P:P)/COUNTIF(Spotify!U:U,Charts!AH284)</f>
        <v>183965</v>
      </c>
      <c r="AK284" s="18">
        <f>SUMIF(Spotify!U:U,Charts!AH284,Spotify!R:R)/COUNTIF(Spotify!U:U,Charts!AH284)</f>
        <v>1</v>
      </c>
      <c r="AL284" s="18">
        <f>SUMIF(Spotify!U:U,Charts!AH284,Spotify!J:J)/COUNTIF(Spotify!U:U,Charts!AH284)</f>
        <v>3</v>
      </c>
      <c r="AM284" s="18">
        <f>SUMIF(Spotify!U:U,Charts!AH284,Spotify!H:H)/COUNTIF(Spotify!U:U,Charts!AH284)</f>
        <v>388</v>
      </c>
      <c r="AN284" s="28">
        <f>SUMIF(Spotify!U:U,Charts!AH284,Spotify!I:I)/COUNTIF(Spotify!U:U,Charts!AH284)</f>
        <v>496</v>
      </c>
    </row>
    <row r="285" spans="1:40" x14ac:dyDescent="0.25">
      <c r="A285" s="3" t="s">
        <v>1632</v>
      </c>
      <c r="B285" s="1">
        <v>807089353</v>
      </c>
      <c r="C285" s="1">
        <v>11</v>
      </c>
      <c r="D285" s="1"/>
      <c r="E285" s="3" t="s">
        <v>9268</v>
      </c>
      <c r="F285" s="1">
        <v>37588488</v>
      </c>
      <c r="H285" s="7" t="s">
        <v>2813</v>
      </c>
      <c r="I285" s="1">
        <v>500257570</v>
      </c>
      <c r="J285" s="8">
        <v>4</v>
      </c>
      <c r="L285" s="7" t="s">
        <v>2813</v>
      </c>
      <c r="M285" s="1">
        <f t="shared" si="26"/>
        <v>-500257570</v>
      </c>
      <c r="N285">
        <v>4</v>
      </c>
      <c r="O285" s="18">
        <f>SUMIF(Spotify!U:U,Charts!L285,Spotify!Q:Q)/COUNTIF(Spotify!U:U,Charts!L285)</f>
        <v>134220</v>
      </c>
      <c r="P285" t="str">
        <f t="shared" si="27"/>
        <v>02:14</v>
      </c>
      <c r="Q285" s="18">
        <f t="shared" si="29"/>
        <v>641941</v>
      </c>
      <c r="R285" s="8" t="str">
        <f t="shared" si="28"/>
        <v>10:41</v>
      </c>
      <c r="T285" s="7" t="s">
        <v>1632</v>
      </c>
      <c r="U285">
        <f>COUNTIFS(Spotify!$AA:$AA,Charts!$U$1,Spotify!$U:$U,Charts!T285)</f>
        <v>0</v>
      </c>
      <c r="V285">
        <f>COUNTIFS(Spotify!$AA:$AA,Charts!$V$1,Spotify!$U:$U,Charts!T285)</f>
        <v>1</v>
      </c>
      <c r="W285">
        <f>COUNTIFS(Spotify!$AA:$AA,Charts!$W$1,Spotify!$U:$U,Charts!T285)</f>
        <v>0</v>
      </c>
      <c r="X285">
        <f>COUNTIFS(Spotify!$AA:$AA,Charts!$X$1,Spotify!$U:$U,Charts!T285)</f>
        <v>1</v>
      </c>
      <c r="Y285">
        <f>COUNTIFS(Spotify!$AA:$AA,Charts!$Y$1,Spotify!$U:$U,Charts!T285)</f>
        <v>1</v>
      </c>
      <c r="Z285">
        <f>COUNTIFS(Spotify!$AA:$AA,Charts!$Z$1,Spotify!$U:$U,Charts!T285)</f>
        <v>1</v>
      </c>
      <c r="AA285">
        <f>COUNTIFS(Spotify!$AA:$AA,Charts!$AA$1,Spotify!$U:$U,Charts!T285)</f>
        <v>2</v>
      </c>
      <c r="AB285">
        <f>COUNTIFS(Spotify!$AA:$AA,Charts!$AB$1,Spotify!$U:$U,Charts!T285)</f>
        <v>0</v>
      </c>
      <c r="AC285">
        <f>COUNTIFS(Spotify!$AA:$AA,Charts!$AC$1,Spotify!$U:$U,Charts!T285)</f>
        <v>1</v>
      </c>
      <c r="AD285">
        <f>COUNTIFS(Spotify!$AA:$AA,Charts!$AD$1,Spotify!$U:$U,Charts!T285)</f>
        <v>0</v>
      </c>
      <c r="AE285">
        <f>COUNTIFS(Spotify!$AA:$AA,Charts!$AE$1,Spotify!$U:$U,Charts!T285)</f>
        <v>0</v>
      </c>
      <c r="AF285" s="8">
        <f>COUNTIFS(Spotify!$AA:$AA,Charts!$AF$1,Spotify!$U:$U,Charts!T285)</f>
        <v>4</v>
      </c>
      <c r="AH285" s="7" t="s">
        <v>1632</v>
      </c>
      <c r="AI285">
        <f>SUMIFS(Spotify!O:O,Spotify!U:U,Charts!AH285)/COUNTIFS(Spotify!U:U,Charts!AH285)</f>
        <v>-6491.727272727273</v>
      </c>
      <c r="AJ285" s="18">
        <f>SUMIF(Spotify!U:U,Charts!AH285,Spotify!P:P)/COUNTIF(Spotify!U:U,Charts!AH285)</f>
        <v>84062.818181818177</v>
      </c>
      <c r="AK285" s="18">
        <f>SUMIF(Spotify!U:U,Charts!AH285,Spotify!R:R)/COUNTIF(Spotify!U:U,Charts!AH285)</f>
        <v>14.818181818181818</v>
      </c>
      <c r="AL285" s="18">
        <f>SUMIF(Spotify!U:U,Charts!AH285,Spotify!J:J)/COUNTIF(Spotify!U:U,Charts!AH285)</f>
        <v>363.81818181818181</v>
      </c>
      <c r="AM285" s="18">
        <f>SUMIF(Spotify!U:U,Charts!AH285,Spotify!H:H)/COUNTIF(Spotify!U:U,Charts!AH285)</f>
        <v>563.09090909090912</v>
      </c>
      <c r="AN285" s="28">
        <f>SUMIF(Spotify!U:U,Charts!AH285,Spotify!I:I)/COUNTIF(Spotify!U:U,Charts!AH285)</f>
        <v>451.90909090909093</v>
      </c>
    </row>
    <row r="286" spans="1:40" x14ac:dyDescent="0.25">
      <c r="A286" s="3" t="s">
        <v>17936</v>
      </c>
      <c r="B286" s="1">
        <v>186783974</v>
      </c>
      <c r="C286" s="1">
        <v>2</v>
      </c>
      <c r="D286" s="1"/>
      <c r="E286" s="3" t="s">
        <v>13397</v>
      </c>
      <c r="F286" s="1">
        <v>29235093</v>
      </c>
      <c r="H286" s="7" t="s">
        <v>3803</v>
      </c>
      <c r="I286" s="1">
        <v>497879372</v>
      </c>
      <c r="J286" s="8">
        <v>1</v>
      </c>
      <c r="L286" s="7" t="s">
        <v>3803</v>
      </c>
      <c r="M286" s="1">
        <f t="shared" si="26"/>
        <v>-497879372</v>
      </c>
      <c r="N286">
        <v>1</v>
      </c>
      <c r="O286" s="18">
        <f>SUMIF(Spotify!U:U,Charts!L286,Spotify!Q:Q)/COUNTIF(Spotify!U:U,Charts!L286)</f>
        <v>158571</v>
      </c>
      <c r="P286" t="str">
        <f t="shared" si="27"/>
        <v>02:38</v>
      </c>
      <c r="Q286" s="18">
        <f t="shared" si="29"/>
        <v>641941</v>
      </c>
      <c r="R286" s="8" t="str">
        <f t="shared" si="28"/>
        <v>10:41</v>
      </c>
      <c r="T286" s="7" t="s">
        <v>17936</v>
      </c>
      <c r="U286">
        <f>COUNTIFS(Spotify!$AA:$AA,Charts!$U$1,Spotify!$U:$U,Charts!T286)</f>
        <v>0</v>
      </c>
      <c r="V286">
        <f>COUNTIFS(Spotify!$AA:$AA,Charts!$V$1,Spotify!$U:$U,Charts!T286)</f>
        <v>0</v>
      </c>
      <c r="W286">
        <f>COUNTIFS(Spotify!$AA:$AA,Charts!$W$1,Spotify!$U:$U,Charts!T286)</f>
        <v>0</v>
      </c>
      <c r="X286">
        <f>COUNTIFS(Spotify!$AA:$AA,Charts!$X$1,Spotify!$U:$U,Charts!T286)</f>
        <v>0</v>
      </c>
      <c r="Y286">
        <f>COUNTIFS(Spotify!$AA:$AA,Charts!$Y$1,Spotify!$U:$U,Charts!T286)</f>
        <v>0</v>
      </c>
      <c r="Z286">
        <f>COUNTIFS(Spotify!$AA:$AA,Charts!$Z$1,Spotify!$U:$U,Charts!T286)</f>
        <v>1</v>
      </c>
      <c r="AA286">
        <f>COUNTIFS(Spotify!$AA:$AA,Charts!$AA$1,Spotify!$U:$U,Charts!T286)</f>
        <v>0</v>
      </c>
      <c r="AB286">
        <f>COUNTIFS(Spotify!$AA:$AA,Charts!$AB$1,Spotify!$U:$U,Charts!T286)</f>
        <v>0</v>
      </c>
      <c r="AC286">
        <f>COUNTIFS(Spotify!$AA:$AA,Charts!$AC$1,Spotify!$U:$U,Charts!T286)</f>
        <v>0</v>
      </c>
      <c r="AD286">
        <f>COUNTIFS(Spotify!$AA:$AA,Charts!$AD$1,Spotify!$U:$U,Charts!T286)</f>
        <v>0</v>
      </c>
      <c r="AE286">
        <f>COUNTIFS(Spotify!$AA:$AA,Charts!$AE$1,Spotify!$U:$U,Charts!T286)</f>
        <v>0</v>
      </c>
      <c r="AF286" s="8">
        <f>COUNTIFS(Spotify!$AA:$AA,Charts!$AF$1,Spotify!$U:$U,Charts!T286)</f>
        <v>1</v>
      </c>
      <c r="AH286" s="7" t="s">
        <v>17936</v>
      </c>
      <c r="AI286">
        <f>SUMIFS(Spotify!O:O,Spotify!U:U,Charts!AH286)/COUNTIFS(Spotify!U:U,Charts!AH286)</f>
        <v>-2382</v>
      </c>
      <c r="AJ286" s="18">
        <f>SUMIF(Spotify!U:U,Charts!AH286,Spotify!P:P)/COUNTIF(Spotify!U:U,Charts!AH286)</f>
        <v>135058</v>
      </c>
      <c r="AK286" s="18">
        <f>SUMIF(Spotify!U:U,Charts!AH286,Spotify!R:R)/COUNTIF(Spotify!U:U,Charts!AH286)</f>
        <v>8.5</v>
      </c>
      <c r="AL286" s="18">
        <f>SUMIF(Spotify!U:U,Charts!AH286,Spotify!J:J)/COUNTIF(Spotify!U:U,Charts!AH286)</f>
        <v>299</v>
      </c>
      <c r="AM286" s="18">
        <f>SUMIF(Spotify!U:U,Charts!AH286,Spotify!H:H)/COUNTIF(Spotify!U:U,Charts!AH286)</f>
        <v>855.5</v>
      </c>
      <c r="AN286" s="28">
        <f>SUMIF(Spotify!U:U,Charts!AH286,Spotify!I:I)/COUNTIF(Spotify!U:U,Charts!AH286)</f>
        <v>514.5</v>
      </c>
    </row>
    <row r="287" spans="1:40" x14ac:dyDescent="0.25">
      <c r="A287" s="3" t="s">
        <v>6917</v>
      </c>
      <c r="B287" s="1">
        <v>379036049</v>
      </c>
      <c r="C287" s="1">
        <v>2</v>
      </c>
      <c r="D287" s="1"/>
      <c r="E287" s="3" t="s">
        <v>8790</v>
      </c>
      <c r="F287" s="1">
        <v>519289468</v>
      </c>
      <c r="H287" s="7" t="s">
        <v>1541</v>
      </c>
      <c r="I287" s="1">
        <v>496247467</v>
      </c>
      <c r="J287" s="8">
        <v>11</v>
      </c>
      <c r="L287" s="7" t="s">
        <v>1541</v>
      </c>
      <c r="M287" s="1">
        <f t="shared" si="26"/>
        <v>-496247467</v>
      </c>
      <c r="N287">
        <v>11</v>
      </c>
      <c r="O287" s="18">
        <f>SUMIF(Spotify!U:U,Charts!L287,Spotify!Q:Q)/COUNTIF(Spotify!U:U,Charts!L287)</f>
        <v>271507.27272727271</v>
      </c>
      <c r="P287" t="str">
        <f t="shared" si="27"/>
        <v>04:31</v>
      </c>
      <c r="Q287" s="18">
        <f t="shared" si="29"/>
        <v>641941</v>
      </c>
      <c r="R287" s="8" t="str">
        <f t="shared" si="28"/>
        <v>10:41</v>
      </c>
      <c r="T287" s="7" t="s">
        <v>6917</v>
      </c>
      <c r="U287">
        <f>COUNTIFS(Spotify!$AA:$AA,Charts!$U$1,Spotify!$U:$U,Charts!T287)</f>
        <v>0</v>
      </c>
      <c r="V287">
        <f>COUNTIFS(Spotify!$AA:$AA,Charts!$V$1,Spotify!$U:$U,Charts!T287)</f>
        <v>0</v>
      </c>
      <c r="W287">
        <f>COUNTIFS(Spotify!$AA:$AA,Charts!$W$1,Spotify!$U:$U,Charts!T287)</f>
        <v>0</v>
      </c>
      <c r="X287">
        <f>COUNTIFS(Spotify!$AA:$AA,Charts!$X$1,Spotify!$U:$U,Charts!T287)</f>
        <v>0</v>
      </c>
      <c r="Y287">
        <f>COUNTIFS(Spotify!$AA:$AA,Charts!$Y$1,Spotify!$U:$U,Charts!T287)</f>
        <v>0</v>
      </c>
      <c r="Z287">
        <f>COUNTIFS(Spotify!$AA:$AA,Charts!$Z$1,Spotify!$U:$U,Charts!T287)</f>
        <v>1</v>
      </c>
      <c r="AA287">
        <f>COUNTIFS(Spotify!$AA:$AA,Charts!$AA$1,Spotify!$U:$U,Charts!T287)</f>
        <v>0</v>
      </c>
      <c r="AB287">
        <f>COUNTIFS(Spotify!$AA:$AA,Charts!$AB$1,Spotify!$U:$U,Charts!T287)</f>
        <v>0</v>
      </c>
      <c r="AC287">
        <f>COUNTIFS(Spotify!$AA:$AA,Charts!$AC$1,Spotify!$U:$U,Charts!T287)</f>
        <v>0</v>
      </c>
      <c r="AD287">
        <f>COUNTIFS(Spotify!$AA:$AA,Charts!$AD$1,Spotify!$U:$U,Charts!T287)</f>
        <v>1</v>
      </c>
      <c r="AE287">
        <f>COUNTIFS(Spotify!$AA:$AA,Charts!$AE$1,Spotify!$U:$U,Charts!T287)</f>
        <v>0</v>
      </c>
      <c r="AF287" s="8">
        <f>COUNTIFS(Spotify!$AA:$AA,Charts!$AF$1,Spotify!$U:$U,Charts!T287)</f>
        <v>0</v>
      </c>
      <c r="AH287" s="7" t="s">
        <v>6917</v>
      </c>
      <c r="AI287">
        <f>SUMIFS(Spotify!O:O,Spotify!U:U,Charts!AH287)/COUNTIFS(Spotify!U:U,Charts!AH287)</f>
        <v>-4412</v>
      </c>
      <c r="AJ287" s="18">
        <f>SUMIF(Spotify!U:U,Charts!AH287,Spotify!P:P)/COUNTIF(Spotify!U:U,Charts!AH287)</f>
        <v>50381.5</v>
      </c>
      <c r="AK287" s="18">
        <f>SUMIF(Spotify!U:U,Charts!AH287,Spotify!R:R)/COUNTIF(Spotify!U:U,Charts!AH287)</f>
        <v>19</v>
      </c>
      <c r="AL287" s="18">
        <f>SUMIF(Spotify!U:U,Charts!AH287,Spotify!J:J)/COUNTIF(Spotify!U:U,Charts!AH287)</f>
        <v>299.5</v>
      </c>
      <c r="AM287" s="18">
        <f>SUMIF(Spotify!U:U,Charts!AH287,Spotify!H:H)/COUNTIF(Spotify!U:U,Charts!AH287)</f>
        <v>213.5</v>
      </c>
      <c r="AN287" s="28">
        <f>SUMIF(Spotify!U:U,Charts!AH287,Spotify!I:I)/COUNTIF(Spotify!U:U,Charts!AH287)</f>
        <v>670.5</v>
      </c>
    </row>
    <row r="288" spans="1:40" x14ac:dyDescent="0.25">
      <c r="A288" s="3" t="s">
        <v>11400</v>
      </c>
      <c r="B288" s="1">
        <v>40775091</v>
      </c>
      <c r="C288" s="1">
        <v>1</v>
      </c>
      <c r="D288" s="1"/>
      <c r="E288" s="3" t="s">
        <v>679</v>
      </c>
      <c r="F288" s="1">
        <v>428377802</v>
      </c>
      <c r="H288" s="7" t="s">
        <v>2685</v>
      </c>
      <c r="I288" s="1">
        <v>490705759</v>
      </c>
      <c r="J288" s="8">
        <v>1</v>
      </c>
      <c r="L288" s="7" t="s">
        <v>2685</v>
      </c>
      <c r="M288" s="1">
        <f t="shared" si="26"/>
        <v>-490705759</v>
      </c>
      <c r="N288">
        <v>1</v>
      </c>
      <c r="O288" s="18">
        <f>SUMIF(Spotify!U:U,Charts!L288,Spotify!Q:Q)/COUNTIF(Spotify!U:U,Charts!L288)</f>
        <v>257800</v>
      </c>
      <c r="P288" t="str">
        <f t="shared" si="27"/>
        <v>04:17</v>
      </c>
      <c r="Q288" s="18">
        <f t="shared" si="29"/>
        <v>641941</v>
      </c>
      <c r="R288" s="8" t="str">
        <f t="shared" si="28"/>
        <v>10:41</v>
      </c>
      <c r="T288" s="7" t="s">
        <v>11400</v>
      </c>
      <c r="U288">
        <f>COUNTIFS(Spotify!$AA:$AA,Charts!$U$1,Spotify!$U:$U,Charts!T288)</f>
        <v>1</v>
      </c>
      <c r="V288">
        <f>COUNTIFS(Spotify!$AA:$AA,Charts!$V$1,Spotify!$U:$U,Charts!T288)</f>
        <v>0</v>
      </c>
      <c r="W288">
        <f>COUNTIFS(Spotify!$AA:$AA,Charts!$W$1,Spotify!$U:$U,Charts!T288)</f>
        <v>0</v>
      </c>
      <c r="X288">
        <f>COUNTIFS(Spotify!$AA:$AA,Charts!$X$1,Spotify!$U:$U,Charts!T288)</f>
        <v>0</v>
      </c>
      <c r="Y288">
        <f>COUNTIFS(Spotify!$AA:$AA,Charts!$Y$1,Spotify!$U:$U,Charts!T288)</f>
        <v>0</v>
      </c>
      <c r="Z288">
        <f>COUNTIFS(Spotify!$AA:$AA,Charts!$Z$1,Spotify!$U:$U,Charts!T288)</f>
        <v>0</v>
      </c>
      <c r="AA288">
        <f>COUNTIFS(Spotify!$AA:$AA,Charts!$AA$1,Spotify!$U:$U,Charts!T288)</f>
        <v>0</v>
      </c>
      <c r="AB288">
        <f>COUNTIFS(Spotify!$AA:$AA,Charts!$AB$1,Spotify!$U:$U,Charts!T288)</f>
        <v>0</v>
      </c>
      <c r="AC288">
        <f>COUNTIFS(Spotify!$AA:$AA,Charts!$AC$1,Spotify!$U:$U,Charts!T288)</f>
        <v>0</v>
      </c>
      <c r="AD288">
        <f>COUNTIFS(Spotify!$AA:$AA,Charts!$AD$1,Spotify!$U:$U,Charts!T288)</f>
        <v>0</v>
      </c>
      <c r="AE288">
        <f>COUNTIFS(Spotify!$AA:$AA,Charts!$AE$1,Spotify!$U:$U,Charts!T288)</f>
        <v>0</v>
      </c>
      <c r="AF288" s="8">
        <f>COUNTIFS(Spotify!$AA:$AA,Charts!$AF$1,Spotify!$U:$U,Charts!T288)</f>
        <v>0</v>
      </c>
      <c r="AH288" s="7" t="s">
        <v>11400</v>
      </c>
      <c r="AI288">
        <f>SUMIFS(Spotify!O:O,Spotify!U:U,Charts!AH288)/COUNTIFS(Spotify!U:U,Charts!AH288)</f>
        <v>-579</v>
      </c>
      <c r="AJ288" s="18">
        <f>SUMIF(Spotify!U:U,Charts!AH288,Spotify!P:P)/COUNTIF(Spotify!U:U,Charts!AH288)</f>
        <v>15685</v>
      </c>
      <c r="AK288" s="18">
        <f>SUMIF(Spotify!U:U,Charts!AH288,Spotify!R:R)/COUNTIF(Spotify!U:U,Charts!AH288)</f>
        <v>7</v>
      </c>
      <c r="AL288" s="18">
        <f>SUMIF(Spotify!U:U,Charts!AH288,Spotify!J:J)/COUNTIF(Spotify!U:U,Charts!AH288)</f>
        <v>157</v>
      </c>
      <c r="AM288" s="18">
        <f>SUMIF(Spotify!U:U,Charts!AH288,Spotify!H:H)/COUNTIF(Spotify!U:U,Charts!AH288)</f>
        <v>614</v>
      </c>
      <c r="AN288" s="28">
        <f>SUMIF(Spotify!U:U,Charts!AH288,Spotify!I:I)/COUNTIF(Spotify!U:U,Charts!AH288)</f>
        <v>684</v>
      </c>
    </row>
    <row r="289" spans="1:40" x14ac:dyDescent="0.25">
      <c r="A289" s="3" t="s">
        <v>13322</v>
      </c>
      <c r="B289" s="1">
        <v>119097758</v>
      </c>
      <c r="C289" s="1">
        <v>2</v>
      </c>
      <c r="D289" s="1"/>
      <c r="E289" s="3" t="s">
        <v>10692</v>
      </c>
      <c r="F289" s="1">
        <v>130153664</v>
      </c>
      <c r="H289" s="7" t="s">
        <v>4113</v>
      </c>
      <c r="I289" s="1">
        <v>489483726</v>
      </c>
      <c r="J289" s="8">
        <v>2</v>
      </c>
      <c r="L289" s="7" t="s">
        <v>4113</v>
      </c>
      <c r="M289" s="1">
        <f t="shared" si="26"/>
        <v>-489483726</v>
      </c>
      <c r="N289">
        <v>2</v>
      </c>
      <c r="O289" s="18">
        <f>SUMIF(Spotify!U:U,Charts!L289,Spotify!Q:Q)/COUNTIF(Spotify!U:U,Charts!L289)</f>
        <v>184385.5</v>
      </c>
      <c r="P289" t="str">
        <f t="shared" si="27"/>
        <v>03:04</v>
      </c>
      <c r="Q289" s="18">
        <f t="shared" si="29"/>
        <v>641941</v>
      </c>
      <c r="R289" s="8" t="str">
        <f t="shared" si="28"/>
        <v>10:41</v>
      </c>
      <c r="T289" s="7" t="s">
        <v>13322</v>
      </c>
      <c r="U289">
        <f>COUNTIFS(Spotify!$AA:$AA,Charts!$U$1,Spotify!$U:$U,Charts!T289)</f>
        <v>0</v>
      </c>
      <c r="V289">
        <f>COUNTIFS(Spotify!$AA:$AA,Charts!$V$1,Spotify!$U:$U,Charts!T289)</f>
        <v>0</v>
      </c>
      <c r="W289">
        <f>COUNTIFS(Spotify!$AA:$AA,Charts!$W$1,Spotify!$U:$U,Charts!T289)</f>
        <v>0</v>
      </c>
      <c r="X289">
        <f>COUNTIFS(Spotify!$AA:$AA,Charts!$X$1,Spotify!$U:$U,Charts!T289)</f>
        <v>0</v>
      </c>
      <c r="Y289">
        <f>COUNTIFS(Spotify!$AA:$AA,Charts!$Y$1,Spotify!$U:$U,Charts!T289)</f>
        <v>0</v>
      </c>
      <c r="Z289">
        <f>COUNTIFS(Spotify!$AA:$AA,Charts!$Z$1,Spotify!$U:$U,Charts!T289)</f>
        <v>0</v>
      </c>
      <c r="AA289">
        <f>COUNTIFS(Spotify!$AA:$AA,Charts!$AA$1,Spotify!$U:$U,Charts!T289)</f>
        <v>0</v>
      </c>
      <c r="AB289">
        <f>COUNTIFS(Spotify!$AA:$AA,Charts!$AB$1,Spotify!$U:$U,Charts!T289)</f>
        <v>0</v>
      </c>
      <c r="AC289">
        <f>COUNTIFS(Spotify!$AA:$AA,Charts!$AC$1,Spotify!$U:$U,Charts!T289)</f>
        <v>1</v>
      </c>
      <c r="AD289">
        <f>COUNTIFS(Spotify!$AA:$AA,Charts!$AD$1,Spotify!$U:$U,Charts!T289)</f>
        <v>0</v>
      </c>
      <c r="AE289">
        <f>COUNTIFS(Spotify!$AA:$AA,Charts!$AE$1,Spotify!$U:$U,Charts!T289)</f>
        <v>1</v>
      </c>
      <c r="AF289" s="8">
        <f>COUNTIFS(Spotify!$AA:$AA,Charts!$AF$1,Spotify!$U:$U,Charts!T289)</f>
        <v>0</v>
      </c>
      <c r="AH289" s="7" t="s">
        <v>13322</v>
      </c>
      <c r="AI289">
        <f>SUMIFS(Spotify!O:O,Spotify!U:U,Charts!AH289)/COUNTIFS(Spotify!U:U,Charts!AH289)</f>
        <v>-3560.5</v>
      </c>
      <c r="AJ289" s="18">
        <f>SUMIF(Spotify!U:U,Charts!AH289,Spotify!P:P)/COUNTIF(Spotify!U:U,Charts!AH289)</f>
        <v>134478</v>
      </c>
      <c r="AK289" s="18">
        <f>SUMIF(Spotify!U:U,Charts!AH289,Spotify!R:R)/COUNTIF(Spotify!U:U,Charts!AH289)</f>
        <v>15.5</v>
      </c>
      <c r="AL289" s="18">
        <f>SUMIF(Spotify!U:U,Charts!AH289,Spotify!J:J)/COUNTIF(Spotify!U:U,Charts!AH289)</f>
        <v>571.5</v>
      </c>
      <c r="AM289" s="18">
        <f>SUMIF(Spotify!U:U,Charts!AH289,Spotify!H:H)/COUNTIF(Spotify!U:U,Charts!AH289)</f>
        <v>320.5</v>
      </c>
      <c r="AN289" s="28">
        <f>SUMIF(Spotify!U:U,Charts!AH289,Spotify!I:I)/COUNTIF(Spotify!U:U,Charts!AH289)</f>
        <v>783.5</v>
      </c>
    </row>
    <row r="290" spans="1:40" x14ac:dyDescent="0.25">
      <c r="A290" s="3" t="s">
        <v>6301</v>
      </c>
      <c r="B290" s="1">
        <v>110422596</v>
      </c>
      <c r="C290" s="1">
        <v>2</v>
      </c>
      <c r="D290" s="1"/>
      <c r="E290" s="3" t="s">
        <v>768</v>
      </c>
      <c r="F290" s="1">
        <v>2245154157</v>
      </c>
      <c r="H290" s="7" t="s">
        <v>1511</v>
      </c>
      <c r="I290" s="1">
        <v>487091723</v>
      </c>
      <c r="J290" s="8">
        <v>4</v>
      </c>
      <c r="L290" s="7" t="s">
        <v>1511</v>
      </c>
      <c r="M290" s="1">
        <f t="shared" si="26"/>
        <v>-487091723</v>
      </c>
      <c r="N290">
        <v>4</v>
      </c>
      <c r="O290" s="18">
        <f>SUMIF(Spotify!U:U,Charts!L290,Spotify!Q:Q)/COUNTIF(Spotify!U:U,Charts!L290)</f>
        <v>183590.5</v>
      </c>
      <c r="P290" t="str">
        <f t="shared" si="27"/>
        <v>03:03</v>
      </c>
      <c r="Q290" s="18">
        <f t="shared" si="29"/>
        <v>641941</v>
      </c>
      <c r="R290" s="8" t="str">
        <f t="shared" si="28"/>
        <v>10:41</v>
      </c>
      <c r="T290" s="7" t="s">
        <v>6301</v>
      </c>
      <c r="U290">
        <f>COUNTIFS(Spotify!$AA:$AA,Charts!$U$1,Spotify!$U:$U,Charts!T290)</f>
        <v>0</v>
      </c>
      <c r="V290">
        <f>COUNTIFS(Spotify!$AA:$AA,Charts!$V$1,Spotify!$U:$U,Charts!T290)</f>
        <v>0</v>
      </c>
      <c r="W290">
        <f>COUNTIFS(Spotify!$AA:$AA,Charts!$W$1,Spotify!$U:$U,Charts!T290)</f>
        <v>0</v>
      </c>
      <c r="X290">
        <f>COUNTIFS(Spotify!$AA:$AA,Charts!$X$1,Spotify!$U:$U,Charts!T290)</f>
        <v>0</v>
      </c>
      <c r="Y290">
        <f>COUNTIFS(Spotify!$AA:$AA,Charts!$Y$1,Spotify!$U:$U,Charts!T290)</f>
        <v>0</v>
      </c>
      <c r="Z290">
        <f>COUNTIFS(Spotify!$AA:$AA,Charts!$Z$1,Spotify!$U:$U,Charts!T290)</f>
        <v>0</v>
      </c>
      <c r="AA290">
        <f>COUNTIFS(Spotify!$AA:$AA,Charts!$AA$1,Spotify!$U:$U,Charts!T290)</f>
        <v>0</v>
      </c>
      <c r="AB290">
        <f>COUNTIFS(Spotify!$AA:$AA,Charts!$AB$1,Spotify!$U:$U,Charts!T290)</f>
        <v>0</v>
      </c>
      <c r="AC290">
        <f>COUNTIFS(Spotify!$AA:$AA,Charts!$AC$1,Spotify!$U:$U,Charts!T290)</f>
        <v>2</v>
      </c>
      <c r="AD290">
        <f>COUNTIFS(Spotify!$AA:$AA,Charts!$AD$1,Spotify!$U:$U,Charts!T290)</f>
        <v>0</v>
      </c>
      <c r="AE290">
        <f>COUNTIFS(Spotify!$AA:$AA,Charts!$AE$1,Spotify!$U:$U,Charts!T290)</f>
        <v>0</v>
      </c>
      <c r="AF290" s="8">
        <f>COUNTIFS(Spotify!$AA:$AA,Charts!$AF$1,Spotify!$U:$U,Charts!T290)</f>
        <v>0</v>
      </c>
      <c r="AH290" s="7" t="s">
        <v>6301</v>
      </c>
      <c r="AI290">
        <f>SUMIFS(Spotify!O:O,Spotify!U:U,Charts!AH290)/COUNTIFS(Spotify!U:U,Charts!AH290)</f>
        <v>-11159.5</v>
      </c>
      <c r="AJ290" s="18">
        <f>SUMIF(Spotify!U:U,Charts!AH290,Spotify!P:P)/COUNTIF(Spotify!U:U,Charts!AH290)</f>
        <v>108873.5</v>
      </c>
      <c r="AK290" s="18">
        <f>SUMIF(Spotify!U:U,Charts!AH290,Spotify!R:R)/COUNTIF(Spotify!U:U,Charts!AH290)</f>
        <v>15.5</v>
      </c>
      <c r="AL290" s="18">
        <f>SUMIF(Spotify!U:U,Charts!AH290,Spotify!J:J)/COUNTIF(Spotify!U:U,Charts!AH290)</f>
        <v>766</v>
      </c>
      <c r="AM290" s="18">
        <f>SUMIF(Spotify!U:U,Charts!AH290,Spotify!H:H)/COUNTIF(Spotify!U:U,Charts!AH290)</f>
        <v>555</v>
      </c>
      <c r="AN290" s="28">
        <f>SUMIF(Spotify!U:U,Charts!AH290,Spotify!I:I)/COUNTIF(Spotify!U:U,Charts!AH290)</f>
        <v>435.5</v>
      </c>
    </row>
    <row r="291" spans="1:40" x14ac:dyDescent="0.25">
      <c r="A291" s="3" t="s">
        <v>17937</v>
      </c>
      <c r="B291" s="1">
        <v>47777416</v>
      </c>
      <c r="C291" s="1">
        <v>1</v>
      </c>
      <c r="D291" s="1"/>
      <c r="E291" s="3" t="s">
        <v>7637</v>
      </c>
      <c r="F291" s="1">
        <v>15812293</v>
      </c>
      <c r="H291" s="7" t="s">
        <v>17922</v>
      </c>
      <c r="I291" s="1">
        <v>485584143</v>
      </c>
      <c r="J291" s="8">
        <v>2</v>
      </c>
      <c r="L291" s="7" t="s">
        <v>17922</v>
      </c>
      <c r="M291" s="1">
        <f t="shared" si="26"/>
        <v>-485584143</v>
      </c>
      <c r="N291">
        <v>2</v>
      </c>
      <c r="O291" s="18">
        <f>SUMIF(Spotify!U:U,Charts!L291,Spotify!Q:Q)/COUNTIF(Spotify!U:U,Charts!L291)</f>
        <v>240693</v>
      </c>
      <c r="P291" t="str">
        <f t="shared" si="27"/>
        <v>04:00</v>
      </c>
      <c r="Q291" s="18">
        <f t="shared" si="29"/>
        <v>641941</v>
      </c>
      <c r="R291" s="8" t="str">
        <f t="shared" si="28"/>
        <v>10:41</v>
      </c>
      <c r="T291" s="7" t="s">
        <v>17937</v>
      </c>
      <c r="U291">
        <f>COUNTIFS(Spotify!$AA:$AA,Charts!$U$1,Spotify!$U:$U,Charts!T291)</f>
        <v>0</v>
      </c>
      <c r="V291">
        <f>COUNTIFS(Spotify!$AA:$AA,Charts!$V$1,Spotify!$U:$U,Charts!T291)</f>
        <v>0</v>
      </c>
      <c r="W291">
        <f>COUNTIFS(Spotify!$AA:$AA,Charts!$W$1,Spotify!$U:$U,Charts!T291)</f>
        <v>0</v>
      </c>
      <c r="X291">
        <f>COUNTIFS(Spotify!$AA:$AA,Charts!$X$1,Spotify!$U:$U,Charts!T291)</f>
        <v>0</v>
      </c>
      <c r="Y291">
        <f>COUNTIFS(Spotify!$AA:$AA,Charts!$Y$1,Spotify!$U:$U,Charts!T291)</f>
        <v>1</v>
      </c>
      <c r="Z291">
        <f>COUNTIFS(Spotify!$AA:$AA,Charts!$Z$1,Spotify!$U:$U,Charts!T291)</f>
        <v>0</v>
      </c>
      <c r="AA291">
        <f>COUNTIFS(Spotify!$AA:$AA,Charts!$AA$1,Spotify!$U:$U,Charts!T291)</f>
        <v>0</v>
      </c>
      <c r="AB291">
        <f>COUNTIFS(Spotify!$AA:$AA,Charts!$AB$1,Spotify!$U:$U,Charts!T291)</f>
        <v>0</v>
      </c>
      <c r="AC291">
        <f>COUNTIFS(Spotify!$AA:$AA,Charts!$AC$1,Spotify!$U:$U,Charts!T291)</f>
        <v>0</v>
      </c>
      <c r="AD291">
        <f>COUNTIFS(Spotify!$AA:$AA,Charts!$AD$1,Spotify!$U:$U,Charts!T291)</f>
        <v>0</v>
      </c>
      <c r="AE291">
        <f>COUNTIFS(Spotify!$AA:$AA,Charts!$AE$1,Spotify!$U:$U,Charts!T291)</f>
        <v>0</v>
      </c>
      <c r="AF291" s="8">
        <f>COUNTIFS(Spotify!$AA:$AA,Charts!$AF$1,Spotify!$U:$U,Charts!T291)</f>
        <v>0</v>
      </c>
      <c r="AH291" s="7" t="s">
        <v>17937</v>
      </c>
      <c r="AI291">
        <f>SUMIFS(Spotify!O:O,Spotify!U:U,Charts!AH291)/COUNTIFS(Spotify!U:U,Charts!AH291)</f>
        <v>-5568</v>
      </c>
      <c r="AJ291" s="18">
        <f>SUMIF(Spotify!U:U,Charts!AH291,Spotify!P:P)/COUNTIF(Spotify!U:U,Charts!AH291)</f>
        <v>119974</v>
      </c>
      <c r="AK291" s="18">
        <f>SUMIF(Spotify!U:U,Charts!AH291,Spotify!R:R)/COUNTIF(Spotify!U:U,Charts!AH291)</f>
        <v>7</v>
      </c>
      <c r="AL291" s="18">
        <f>SUMIF(Spotify!U:U,Charts!AH291,Spotify!J:J)/COUNTIF(Spotify!U:U,Charts!AH291)</f>
        <v>39</v>
      </c>
      <c r="AM291" s="18">
        <f>SUMIF(Spotify!U:U,Charts!AH291,Spotify!H:H)/COUNTIF(Spotify!U:U,Charts!AH291)</f>
        <v>718</v>
      </c>
      <c r="AN291" s="28">
        <f>SUMIF(Spotify!U:U,Charts!AH291,Spotify!I:I)/COUNTIF(Spotify!U:U,Charts!AH291)</f>
        <v>709</v>
      </c>
    </row>
    <row r="292" spans="1:40" x14ac:dyDescent="0.25">
      <c r="A292" s="3" t="s">
        <v>17938</v>
      </c>
      <c r="B292" s="1">
        <v>71704595</v>
      </c>
      <c r="C292" s="1">
        <v>1</v>
      </c>
      <c r="D292" s="1"/>
      <c r="E292" s="3" t="s">
        <v>11371</v>
      </c>
      <c r="F292" s="1">
        <v>38477520</v>
      </c>
      <c r="H292" s="7" t="s">
        <v>18140</v>
      </c>
      <c r="I292" s="1">
        <v>481536857</v>
      </c>
      <c r="J292" s="8">
        <v>4</v>
      </c>
      <c r="L292" s="7" t="s">
        <v>18140</v>
      </c>
      <c r="M292" s="1">
        <f t="shared" si="26"/>
        <v>-481536857</v>
      </c>
      <c r="N292">
        <v>4</v>
      </c>
      <c r="O292" s="18">
        <f>SUMIF(Spotify!U:U,Charts!L292,Spotify!Q:Q)/COUNTIF(Spotify!U:U,Charts!L292)</f>
        <v>224646</v>
      </c>
      <c r="P292" t="str">
        <f t="shared" si="27"/>
        <v>03:44</v>
      </c>
      <c r="Q292" s="18">
        <f t="shared" si="29"/>
        <v>641941</v>
      </c>
      <c r="R292" s="8" t="str">
        <f t="shared" si="28"/>
        <v>10:41</v>
      </c>
      <c r="T292" s="7" t="s">
        <v>17938</v>
      </c>
      <c r="U292">
        <f>COUNTIFS(Spotify!$AA:$AA,Charts!$U$1,Spotify!$U:$U,Charts!T292)</f>
        <v>0</v>
      </c>
      <c r="V292">
        <f>COUNTIFS(Spotify!$AA:$AA,Charts!$V$1,Spotify!$U:$U,Charts!T292)</f>
        <v>0</v>
      </c>
      <c r="W292">
        <f>COUNTIFS(Spotify!$AA:$AA,Charts!$W$1,Spotify!$U:$U,Charts!T292)</f>
        <v>1</v>
      </c>
      <c r="X292">
        <f>COUNTIFS(Spotify!$AA:$AA,Charts!$X$1,Spotify!$U:$U,Charts!T292)</f>
        <v>0</v>
      </c>
      <c r="Y292">
        <f>COUNTIFS(Spotify!$AA:$AA,Charts!$Y$1,Spotify!$U:$U,Charts!T292)</f>
        <v>0</v>
      </c>
      <c r="Z292">
        <f>COUNTIFS(Spotify!$AA:$AA,Charts!$Z$1,Spotify!$U:$U,Charts!T292)</f>
        <v>0</v>
      </c>
      <c r="AA292">
        <f>COUNTIFS(Spotify!$AA:$AA,Charts!$AA$1,Spotify!$U:$U,Charts!T292)</f>
        <v>0</v>
      </c>
      <c r="AB292">
        <f>COUNTIFS(Spotify!$AA:$AA,Charts!$AB$1,Spotify!$U:$U,Charts!T292)</f>
        <v>0</v>
      </c>
      <c r="AC292">
        <f>COUNTIFS(Spotify!$AA:$AA,Charts!$AC$1,Spotify!$U:$U,Charts!T292)</f>
        <v>0</v>
      </c>
      <c r="AD292">
        <f>COUNTIFS(Spotify!$AA:$AA,Charts!$AD$1,Spotify!$U:$U,Charts!T292)</f>
        <v>0</v>
      </c>
      <c r="AE292">
        <f>COUNTIFS(Spotify!$AA:$AA,Charts!$AE$1,Spotify!$U:$U,Charts!T292)</f>
        <v>0</v>
      </c>
      <c r="AF292" s="8">
        <f>COUNTIFS(Spotify!$AA:$AA,Charts!$AF$1,Spotify!$U:$U,Charts!T292)</f>
        <v>0</v>
      </c>
      <c r="AH292" s="7" t="s">
        <v>17938</v>
      </c>
      <c r="AI292">
        <f>SUMIFS(Spotify!O:O,Spotify!U:U,Charts!AH292)/COUNTIFS(Spotify!U:U,Charts!AH292)</f>
        <v>-5995</v>
      </c>
      <c r="AJ292" s="18">
        <f>SUMIF(Spotify!U:U,Charts!AH292,Spotify!P:P)/COUNTIF(Spotify!U:U,Charts!AH292)</f>
        <v>160984</v>
      </c>
      <c r="AK292" s="18">
        <f>SUMIF(Spotify!U:U,Charts!AH292,Spotify!R:R)/COUNTIF(Spotify!U:U,Charts!AH292)</f>
        <v>13</v>
      </c>
      <c r="AL292" s="18">
        <f>SUMIF(Spotify!U:U,Charts!AH292,Spotify!J:J)/COUNTIF(Spotify!U:U,Charts!AH292)</f>
        <v>536</v>
      </c>
      <c r="AM292" s="18">
        <f>SUMIF(Spotify!U:U,Charts!AH292,Spotify!H:H)/COUNTIF(Spotify!U:U,Charts!AH292)</f>
        <v>443</v>
      </c>
      <c r="AN292" s="28">
        <f>SUMIF(Spotify!U:U,Charts!AH292,Spotify!I:I)/COUNTIF(Spotify!U:U,Charts!AH292)</f>
        <v>509</v>
      </c>
    </row>
    <row r="293" spans="1:40" x14ac:dyDescent="0.25">
      <c r="A293" s="3" t="s">
        <v>17939</v>
      </c>
      <c r="B293" s="1">
        <v>140930088</v>
      </c>
      <c r="C293" s="1">
        <v>2</v>
      </c>
      <c r="D293" s="1"/>
      <c r="E293" s="3" t="s">
        <v>16641</v>
      </c>
      <c r="F293" s="1">
        <v>160596557</v>
      </c>
      <c r="H293" s="7" t="s">
        <v>17964</v>
      </c>
      <c r="I293" s="1">
        <v>481393650</v>
      </c>
      <c r="J293" s="8">
        <v>3</v>
      </c>
      <c r="L293" s="7" t="s">
        <v>17964</v>
      </c>
      <c r="M293" s="1">
        <f t="shared" si="26"/>
        <v>-481393650</v>
      </c>
      <c r="N293">
        <v>3</v>
      </c>
      <c r="O293" s="18">
        <f>SUMIF(Spotify!U:U,Charts!L293,Spotify!Q:Q)/COUNTIF(Spotify!U:U,Charts!L293)</f>
        <v>207297.66666666666</v>
      </c>
      <c r="P293" t="str">
        <f t="shared" si="27"/>
        <v>03:27</v>
      </c>
      <c r="Q293" s="18">
        <f t="shared" si="29"/>
        <v>641941</v>
      </c>
      <c r="R293" s="8" t="str">
        <f t="shared" si="28"/>
        <v>10:41</v>
      </c>
      <c r="T293" s="7" t="s">
        <v>17939</v>
      </c>
      <c r="U293">
        <f>COUNTIFS(Spotify!$AA:$AA,Charts!$U$1,Spotify!$U:$U,Charts!T293)</f>
        <v>0</v>
      </c>
      <c r="V293">
        <f>COUNTIFS(Spotify!$AA:$AA,Charts!$V$1,Spotify!$U:$U,Charts!T293)</f>
        <v>0</v>
      </c>
      <c r="W293">
        <f>COUNTIFS(Spotify!$AA:$AA,Charts!$W$1,Spotify!$U:$U,Charts!T293)</f>
        <v>0</v>
      </c>
      <c r="X293">
        <f>COUNTIFS(Spotify!$AA:$AA,Charts!$X$1,Spotify!$U:$U,Charts!T293)</f>
        <v>0</v>
      </c>
      <c r="Y293">
        <f>COUNTIFS(Spotify!$AA:$AA,Charts!$Y$1,Spotify!$U:$U,Charts!T293)</f>
        <v>0</v>
      </c>
      <c r="Z293">
        <f>COUNTIFS(Spotify!$AA:$AA,Charts!$Z$1,Spotify!$U:$U,Charts!T293)</f>
        <v>0</v>
      </c>
      <c r="AA293">
        <f>COUNTIFS(Spotify!$AA:$AA,Charts!$AA$1,Spotify!$U:$U,Charts!T293)</f>
        <v>0</v>
      </c>
      <c r="AB293">
        <f>COUNTIFS(Spotify!$AA:$AA,Charts!$AB$1,Spotify!$U:$U,Charts!T293)</f>
        <v>1</v>
      </c>
      <c r="AC293">
        <f>COUNTIFS(Spotify!$AA:$AA,Charts!$AC$1,Spotify!$U:$U,Charts!T293)</f>
        <v>0</v>
      </c>
      <c r="AD293">
        <f>COUNTIFS(Spotify!$AA:$AA,Charts!$AD$1,Spotify!$U:$U,Charts!T293)</f>
        <v>1</v>
      </c>
      <c r="AE293">
        <f>COUNTIFS(Spotify!$AA:$AA,Charts!$AE$1,Spotify!$U:$U,Charts!T293)</f>
        <v>0</v>
      </c>
      <c r="AF293" s="8">
        <f>COUNTIFS(Spotify!$AA:$AA,Charts!$AF$1,Spotify!$U:$U,Charts!T293)</f>
        <v>0</v>
      </c>
      <c r="AH293" s="7" t="s">
        <v>17939</v>
      </c>
      <c r="AI293">
        <f>SUMIFS(Spotify!O:O,Spotify!U:U,Charts!AH293)/COUNTIFS(Spotify!U:U,Charts!AH293)</f>
        <v>-3800.5</v>
      </c>
      <c r="AJ293" s="18">
        <f>SUMIF(Spotify!U:U,Charts!AH293,Spotify!P:P)/COUNTIF(Spotify!U:U,Charts!AH293)</f>
        <v>85992.5</v>
      </c>
      <c r="AK293" s="18">
        <f>SUMIF(Spotify!U:U,Charts!AH293,Spotify!R:R)/COUNTIF(Spotify!U:U,Charts!AH293)</f>
        <v>12</v>
      </c>
      <c r="AL293" s="18">
        <f>SUMIF(Spotify!U:U,Charts!AH293,Spotify!J:J)/COUNTIF(Spotify!U:U,Charts!AH293)</f>
        <v>424.5</v>
      </c>
      <c r="AM293" s="18">
        <f>SUMIF(Spotify!U:U,Charts!AH293,Spotify!H:H)/COUNTIF(Spotify!U:U,Charts!AH293)</f>
        <v>654.5</v>
      </c>
      <c r="AN293" s="28">
        <f>SUMIF(Spotify!U:U,Charts!AH293,Spotify!I:I)/COUNTIF(Spotify!U:U,Charts!AH293)</f>
        <v>701</v>
      </c>
    </row>
    <row r="294" spans="1:40" x14ac:dyDescent="0.25">
      <c r="A294" s="3" t="s">
        <v>17940</v>
      </c>
      <c r="B294" s="1">
        <v>160905641</v>
      </c>
      <c r="C294" s="1">
        <v>3</v>
      </c>
      <c r="D294" s="1"/>
      <c r="E294" s="3" t="s">
        <v>8920</v>
      </c>
      <c r="F294" s="1">
        <v>59458014</v>
      </c>
      <c r="H294" s="7" t="s">
        <v>6143</v>
      </c>
      <c r="I294" s="1">
        <v>481213756</v>
      </c>
      <c r="J294" s="8">
        <v>6</v>
      </c>
      <c r="L294" s="7" t="s">
        <v>6143</v>
      </c>
      <c r="M294" s="1">
        <f t="shared" si="26"/>
        <v>-481213756</v>
      </c>
      <c r="N294">
        <v>6</v>
      </c>
      <c r="O294" s="18">
        <f>SUMIF(Spotify!U:U,Charts!L294,Spotify!Q:Q)/COUNTIF(Spotify!U:U,Charts!L294)</f>
        <v>170839.83333333334</v>
      </c>
      <c r="P294" t="str">
        <f t="shared" si="27"/>
        <v>02:50</v>
      </c>
      <c r="Q294" s="18">
        <f t="shared" si="29"/>
        <v>641941</v>
      </c>
      <c r="R294" s="8" t="str">
        <f t="shared" si="28"/>
        <v>10:41</v>
      </c>
      <c r="T294" s="7" t="s">
        <v>17940</v>
      </c>
      <c r="U294">
        <f>COUNTIFS(Spotify!$AA:$AA,Charts!$U$1,Spotify!$U:$U,Charts!T294)</f>
        <v>0</v>
      </c>
      <c r="V294">
        <f>COUNTIFS(Spotify!$AA:$AA,Charts!$V$1,Spotify!$U:$U,Charts!T294)</f>
        <v>0</v>
      </c>
      <c r="W294">
        <f>COUNTIFS(Spotify!$AA:$AA,Charts!$W$1,Spotify!$U:$U,Charts!T294)</f>
        <v>0</v>
      </c>
      <c r="X294">
        <f>COUNTIFS(Spotify!$AA:$AA,Charts!$X$1,Spotify!$U:$U,Charts!T294)</f>
        <v>0</v>
      </c>
      <c r="Y294">
        <f>COUNTIFS(Spotify!$AA:$AA,Charts!$Y$1,Spotify!$U:$U,Charts!T294)</f>
        <v>0</v>
      </c>
      <c r="Z294">
        <f>COUNTIFS(Spotify!$AA:$AA,Charts!$Z$1,Spotify!$U:$U,Charts!T294)</f>
        <v>0</v>
      </c>
      <c r="AA294">
        <f>COUNTIFS(Spotify!$AA:$AA,Charts!$AA$1,Spotify!$U:$U,Charts!T294)</f>
        <v>0</v>
      </c>
      <c r="AB294">
        <f>COUNTIFS(Spotify!$AA:$AA,Charts!$AB$1,Spotify!$U:$U,Charts!T294)</f>
        <v>0</v>
      </c>
      <c r="AC294">
        <f>COUNTIFS(Spotify!$AA:$AA,Charts!$AC$1,Spotify!$U:$U,Charts!T294)</f>
        <v>2</v>
      </c>
      <c r="AD294">
        <f>COUNTIFS(Spotify!$AA:$AA,Charts!$AD$1,Spotify!$U:$U,Charts!T294)</f>
        <v>0</v>
      </c>
      <c r="AE294">
        <f>COUNTIFS(Spotify!$AA:$AA,Charts!$AE$1,Spotify!$U:$U,Charts!T294)</f>
        <v>0</v>
      </c>
      <c r="AF294" s="8">
        <f>COUNTIFS(Spotify!$AA:$AA,Charts!$AF$1,Spotify!$U:$U,Charts!T294)</f>
        <v>1</v>
      </c>
      <c r="AH294" s="7" t="s">
        <v>17940</v>
      </c>
      <c r="AI294">
        <f>SUMIFS(Spotify!O:O,Spotify!U:U,Charts!AH294)/COUNTIFS(Spotify!U:U,Charts!AH294)</f>
        <v>-3517.3333333333335</v>
      </c>
      <c r="AJ294" s="18">
        <f>SUMIF(Spotify!U:U,Charts!AH294,Spotify!P:P)/COUNTIF(Spotify!U:U,Charts!AH294)</f>
        <v>112031.33333333333</v>
      </c>
      <c r="AK294" s="18">
        <f>SUMIF(Spotify!U:U,Charts!AH294,Spotify!R:R)/COUNTIF(Spotify!U:U,Charts!AH294)</f>
        <v>9.6666666666666661</v>
      </c>
      <c r="AL294" s="18">
        <f>SUMIF(Spotify!U:U,Charts!AH294,Spotify!J:J)/COUNTIF(Spotify!U:U,Charts!AH294)</f>
        <v>588.66666666666663</v>
      </c>
      <c r="AM294" s="18">
        <f>SUMIF(Spotify!U:U,Charts!AH294,Spotify!H:H)/COUNTIF(Spotify!U:U,Charts!AH294)</f>
        <v>705.33333333333337</v>
      </c>
      <c r="AN294" s="28">
        <f>SUMIF(Spotify!U:U,Charts!AH294,Spotify!I:I)/COUNTIF(Spotify!U:U,Charts!AH294)</f>
        <v>606.66666666666663</v>
      </c>
    </row>
    <row r="295" spans="1:40" x14ac:dyDescent="0.25">
      <c r="A295" s="3" t="s">
        <v>17941</v>
      </c>
      <c r="B295" s="1">
        <v>119001274</v>
      </c>
      <c r="C295" s="1">
        <v>4</v>
      </c>
      <c r="D295" s="1"/>
      <c r="E295" s="3" t="s">
        <v>6149</v>
      </c>
      <c r="F295" s="1">
        <v>16155564</v>
      </c>
      <c r="H295" s="7" t="s">
        <v>1001</v>
      </c>
      <c r="I295" s="1">
        <v>480016922</v>
      </c>
      <c r="J295" s="8">
        <v>17</v>
      </c>
      <c r="L295" s="7" t="s">
        <v>1001</v>
      </c>
      <c r="M295" s="1">
        <f t="shared" si="26"/>
        <v>-480016922</v>
      </c>
      <c r="N295">
        <v>17</v>
      </c>
      <c r="O295" s="18">
        <f>SUMIF(Spotify!U:U,Charts!L295,Spotify!Q:Q)/COUNTIF(Spotify!U:U,Charts!L295)</f>
        <v>234299.35294117648</v>
      </c>
      <c r="P295" t="str">
        <f t="shared" si="27"/>
        <v>03:54</v>
      </c>
      <c r="Q295" s="18">
        <f t="shared" si="29"/>
        <v>641941</v>
      </c>
      <c r="R295" s="8" t="str">
        <f t="shared" si="28"/>
        <v>10:41</v>
      </c>
      <c r="T295" s="7" t="s">
        <v>17941</v>
      </c>
      <c r="U295">
        <f>COUNTIFS(Spotify!$AA:$AA,Charts!$U$1,Spotify!$U:$U,Charts!T295)</f>
        <v>1</v>
      </c>
      <c r="V295">
        <f>COUNTIFS(Spotify!$AA:$AA,Charts!$V$1,Spotify!$U:$U,Charts!T295)</f>
        <v>1</v>
      </c>
      <c r="W295">
        <f>COUNTIFS(Spotify!$AA:$AA,Charts!$W$1,Spotify!$U:$U,Charts!T295)</f>
        <v>1</v>
      </c>
      <c r="X295">
        <f>COUNTIFS(Spotify!$AA:$AA,Charts!$X$1,Spotify!$U:$U,Charts!T295)</f>
        <v>0</v>
      </c>
      <c r="Y295">
        <f>COUNTIFS(Spotify!$AA:$AA,Charts!$Y$1,Spotify!$U:$U,Charts!T295)</f>
        <v>0</v>
      </c>
      <c r="Z295">
        <f>COUNTIFS(Spotify!$AA:$AA,Charts!$Z$1,Spotify!$U:$U,Charts!T295)</f>
        <v>0</v>
      </c>
      <c r="AA295">
        <f>COUNTIFS(Spotify!$AA:$AA,Charts!$AA$1,Spotify!$U:$U,Charts!T295)</f>
        <v>0</v>
      </c>
      <c r="AB295">
        <f>COUNTIFS(Spotify!$AA:$AA,Charts!$AB$1,Spotify!$U:$U,Charts!T295)</f>
        <v>0</v>
      </c>
      <c r="AC295">
        <f>COUNTIFS(Spotify!$AA:$AA,Charts!$AC$1,Spotify!$U:$U,Charts!T295)</f>
        <v>0</v>
      </c>
      <c r="AD295">
        <f>COUNTIFS(Spotify!$AA:$AA,Charts!$AD$1,Spotify!$U:$U,Charts!T295)</f>
        <v>0</v>
      </c>
      <c r="AE295">
        <f>COUNTIFS(Spotify!$AA:$AA,Charts!$AE$1,Spotify!$U:$U,Charts!T295)</f>
        <v>0</v>
      </c>
      <c r="AF295" s="8">
        <f>COUNTIFS(Spotify!$AA:$AA,Charts!$AF$1,Spotify!$U:$U,Charts!T295)</f>
        <v>1</v>
      </c>
      <c r="AH295" s="7" t="s">
        <v>17941</v>
      </c>
      <c r="AI295">
        <f>SUMIFS(Spotify!O:O,Spotify!U:U,Charts!AH295)/COUNTIFS(Spotify!U:U,Charts!AH295)</f>
        <v>-3900.5</v>
      </c>
      <c r="AJ295" s="18">
        <f>SUMIF(Spotify!U:U,Charts!AH295,Spotify!P:P)/COUNTIF(Spotify!U:U,Charts!AH295)</f>
        <v>135195</v>
      </c>
      <c r="AK295" s="18">
        <f>SUMIF(Spotify!U:U,Charts!AH295,Spotify!R:R)/COUNTIF(Spotify!U:U,Charts!AH295)</f>
        <v>5.5</v>
      </c>
      <c r="AL295" s="18">
        <f>SUMIF(Spotify!U:U,Charts!AH295,Spotify!J:J)/COUNTIF(Spotify!U:U,Charts!AH295)</f>
        <v>568.25</v>
      </c>
      <c r="AM295" s="18">
        <f>SUMIF(Spotify!U:U,Charts!AH295,Spotify!H:H)/COUNTIF(Spotify!U:U,Charts!AH295)</f>
        <v>644</v>
      </c>
      <c r="AN295" s="28">
        <f>SUMIF(Spotify!U:U,Charts!AH295,Spotify!I:I)/COUNTIF(Spotify!U:U,Charts!AH295)</f>
        <v>737.5</v>
      </c>
    </row>
    <row r="296" spans="1:40" x14ac:dyDescent="0.25">
      <c r="A296" s="3" t="s">
        <v>17942</v>
      </c>
      <c r="B296" s="1">
        <v>164239151</v>
      </c>
      <c r="C296" s="1">
        <v>1</v>
      </c>
      <c r="D296" s="1"/>
      <c r="E296" s="3" t="s">
        <v>4077</v>
      </c>
      <c r="F296" s="1">
        <v>10267614</v>
      </c>
      <c r="H296" s="7" t="s">
        <v>18149</v>
      </c>
      <c r="I296" s="1">
        <v>473537915</v>
      </c>
      <c r="J296" s="8">
        <v>1</v>
      </c>
      <c r="L296" s="7" t="s">
        <v>18149</v>
      </c>
      <c r="M296" s="1">
        <f t="shared" si="26"/>
        <v>-473537915</v>
      </c>
      <c r="N296">
        <v>1</v>
      </c>
      <c r="O296" s="18">
        <f>SUMIF(Spotify!U:U,Charts!L296,Spotify!Q:Q)/COUNTIF(Spotify!U:U,Charts!L296)</f>
        <v>163026</v>
      </c>
      <c r="P296" t="str">
        <f t="shared" si="27"/>
        <v>02:43</v>
      </c>
      <c r="Q296" s="18">
        <f t="shared" si="29"/>
        <v>641941</v>
      </c>
      <c r="R296" s="8" t="str">
        <f t="shared" si="28"/>
        <v>10:41</v>
      </c>
      <c r="T296" s="7" t="s">
        <v>17942</v>
      </c>
      <c r="U296">
        <f>COUNTIFS(Spotify!$AA:$AA,Charts!$U$1,Spotify!$U:$U,Charts!T296)</f>
        <v>0</v>
      </c>
      <c r="V296">
        <f>COUNTIFS(Spotify!$AA:$AA,Charts!$V$1,Spotify!$U:$U,Charts!T296)</f>
        <v>0</v>
      </c>
      <c r="W296">
        <f>COUNTIFS(Spotify!$AA:$AA,Charts!$W$1,Spotify!$U:$U,Charts!T296)</f>
        <v>0</v>
      </c>
      <c r="X296">
        <f>COUNTIFS(Spotify!$AA:$AA,Charts!$X$1,Spotify!$U:$U,Charts!T296)</f>
        <v>0</v>
      </c>
      <c r="Y296">
        <f>COUNTIFS(Spotify!$AA:$AA,Charts!$Y$1,Spotify!$U:$U,Charts!T296)</f>
        <v>0</v>
      </c>
      <c r="Z296">
        <f>COUNTIFS(Spotify!$AA:$AA,Charts!$Z$1,Spotify!$U:$U,Charts!T296)</f>
        <v>0</v>
      </c>
      <c r="AA296">
        <f>COUNTIFS(Spotify!$AA:$AA,Charts!$AA$1,Spotify!$U:$U,Charts!T296)</f>
        <v>0</v>
      </c>
      <c r="AB296">
        <f>COUNTIFS(Spotify!$AA:$AA,Charts!$AB$1,Spotify!$U:$U,Charts!T296)</f>
        <v>0</v>
      </c>
      <c r="AC296">
        <f>COUNTIFS(Spotify!$AA:$AA,Charts!$AC$1,Spotify!$U:$U,Charts!T296)</f>
        <v>0</v>
      </c>
      <c r="AD296">
        <f>COUNTIFS(Spotify!$AA:$AA,Charts!$AD$1,Spotify!$U:$U,Charts!T296)</f>
        <v>0</v>
      </c>
      <c r="AE296">
        <f>COUNTIFS(Spotify!$AA:$AA,Charts!$AE$1,Spotify!$U:$U,Charts!T296)</f>
        <v>1</v>
      </c>
      <c r="AF296" s="8">
        <f>COUNTIFS(Spotify!$AA:$AA,Charts!$AF$1,Spotify!$U:$U,Charts!T296)</f>
        <v>0</v>
      </c>
      <c r="AH296" s="7" t="s">
        <v>17942</v>
      </c>
      <c r="AI296">
        <f>SUMIFS(Spotify!O:O,Spotify!U:U,Charts!AH296)/COUNTIFS(Spotify!U:U,Charts!AH296)</f>
        <v>-8473</v>
      </c>
      <c r="AJ296" s="18">
        <f>SUMIF(Spotify!U:U,Charts!AH296,Spotify!P:P)/COUNTIF(Spotify!U:U,Charts!AH296)</f>
        <v>113427</v>
      </c>
      <c r="AK296" s="18">
        <f>SUMIF(Spotify!U:U,Charts!AH296,Spotify!R:R)/COUNTIF(Spotify!U:U,Charts!AH296)</f>
        <v>17</v>
      </c>
      <c r="AL296" s="18">
        <f>SUMIF(Spotify!U:U,Charts!AH296,Spotify!J:J)/COUNTIF(Spotify!U:U,Charts!AH296)</f>
        <v>592</v>
      </c>
      <c r="AM296" s="18">
        <f>SUMIF(Spotify!U:U,Charts!AH296,Spotify!H:H)/COUNTIF(Spotify!U:U,Charts!AH296)</f>
        <v>782</v>
      </c>
      <c r="AN296" s="28">
        <f>SUMIF(Spotify!U:U,Charts!AH296,Spotify!I:I)/COUNTIF(Spotify!U:U,Charts!AH296)</f>
        <v>631</v>
      </c>
    </row>
    <row r="297" spans="1:40" x14ac:dyDescent="0.25">
      <c r="A297" s="3" t="s">
        <v>4233</v>
      </c>
      <c r="B297" s="1">
        <v>91337390</v>
      </c>
      <c r="C297" s="1">
        <v>2</v>
      </c>
      <c r="D297" s="1"/>
      <c r="E297" s="3" t="s">
        <v>13738</v>
      </c>
      <c r="F297" s="1">
        <v>460094990</v>
      </c>
      <c r="H297" s="7" t="s">
        <v>17917</v>
      </c>
      <c r="I297" s="1">
        <v>466290568</v>
      </c>
      <c r="J297" s="8">
        <v>2</v>
      </c>
      <c r="L297" s="7" t="s">
        <v>17917</v>
      </c>
      <c r="M297" s="1">
        <f t="shared" si="26"/>
        <v>-466290568</v>
      </c>
      <c r="N297">
        <v>2</v>
      </c>
      <c r="O297" s="18">
        <f>SUMIF(Spotify!U:U,Charts!L297,Spotify!Q:Q)/COUNTIF(Spotify!U:U,Charts!L297)</f>
        <v>263000</v>
      </c>
      <c r="P297" t="str">
        <f t="shared" si="27"/>
        <v>04:23</v>
      </c>
      <c r="Q297" s="18">
        <f t="shared" si="29"/>
        <v>641941</v>
      </c>
      <c r="R297" s="8" t="str">
        <f t="shared" si="28"/>
        <v>10:41</v>
      </c>
      <c r="T297" s="7" t="s">
        <v>4233</v>
      </c>
      <c r="U297">
        <f>COUNTIFS(Spotify!$AA:$AA,Charts!$U$1,Spotify!$U:$U,Charts!T297)</f>
        <v>0</v>
      </c>
      <c r="V297">
        <f>COUNTIFS(Spotify!$AA:$AA,Charts!$V$1,Spotify!$U:$U,Charts!T297)</f>
        <v>0</v>
      </c>
      <c r="W297">
        <f>COUNTIFS(Spotify!$AA:$AA,Charts!$W$1,Spotify!$U:$U,Charts!T297)</f>
        <v>1</v>
      </c>
      <c r="X297">
        <f>COUNTIFS(Spotify!$AA:$AA,Charts!$X$1,Spotify!$U:$U,Charts!T297)</f>
        <v>0</v>
      </c>
      <c r="Y297">
        <f>COUNTIFS(Spotify!$AA:$AA,Charts!$Y$1,Spotify!$U:$U,Charts!T297)</f>
        <v>0</v>
      </c>
      <c r="Z297">
        <f>COUNTIFS(Spotify!$AA:$AA,Charts!$Z$1,Spotify!$U:$U,Charts!T297)</f>
        <v>0</v>
      </c>
      <c r="AA297">
        <f>COUNTIFS(Spotify!$AA:$AA,Charts!$AA$1,Spotify!$U:$U,Charts!T297)</f>
        <v>1</v>
      </c>
      <c r="AB297">
        <f>COUNTIFS(Spotify!$AA:$AA,Charts!$AB$1,Spotify!$U:$U,Charts!T297)</f>
        <v>0</v>
      </c>
      <c r="AC297">
        <f>COUNTIFS(Spotify!$AA:$AA,Charts!$AC$1,Spotify!$U:$U,Charts!T297)</f>
        <v>0</v>
      </c>
      <c r="AD297">
        <f>COUNTIFS(Spotify!$AA:$AA,Charts!$AD$1,Spotify!$U:$U,Charts!T297)</f>
        <v>0</v>
      </c>
      <c r="AE297">
        <f>COUNTIFS(Spotify!$AA:$AA,Charts!$AE$1,Spotify!$U:$U,Charts!T297)</f>
        <v>0</v>
      </c>
      <c r="AF297" s="8">
        <f>COUNTIFS(Spotify!$AA:$AA,Charts!$AF$1,Spotify!$U:$U,Charts!T297)</f>
        <v>0</v>
      </c>
      <c r="AH297" s="7" t="s">
        <v>4233</v>
      </c>
      <c r="AI297">
        <f>SUMIFS(Spotify!O:O,Spotify!U:U,Charts!AH297)/COUNTIFS(Spotify!U:U,Charts!AH297)</f>
        <v>-1898</v>
      </c>
      <c r="AJ297" s="18">
        <f>SUMIF(Spotify!U:U,Charts!AH297,Spotify!P:P)/COUNTIF(Spotify!U:U,Charts!AH297)</f>
        <v>147054</v>
      </c>
      <c r="AK297" s="18">
        <f>SUMIF(Spotify!U:U,Charts!AH297,Spotify!R:R)/COUNTIF(Spotify!U:U,Charts!AH297)</f>
        <v>7</v>
      </c>
      <c r="AL297" s="18">
        <f>SUMIF(Spotify!U:U,Charts!AH297,Spotify!J:J)/COUNTIF(Spotify!U:U,Charts!AH297)</f>
        <v>580</v>
      </c>
      <c r="AM297" s="18">
        <f>SUMIF(Spotify!U:U,Charts!AH297,Spotify!H:H)/COUNTIF(Spotify!U:U,Charts!AH297)</f>
        <v>734.5</v>
      </c>
      <c r="AN297" s="28">
        <f>SUMIF(Spotify!U:U,Charts!AH297,Spotify!I:I)/COUNTIF(Spotify!U:U,Charts!AH297)</f>
        <v>913.5</v>
      </c>
    </row>
    <row r="298" spans="1:40" x14ac:dyDescent="0.25">
      <c r="A298" s="3" t="s">
        <v>6081</v>
      </c>
      <c r="B298" s="1">
        <v>58983917</v>
      </c>
      <c r="C298" s="1">
        <v>2</v>
      </c>
      <c r="D298" s="1"/>
      <c r="E298" s="3" t="s">
        <v>8400</v>
      </c>
      <c r="F298" s="1">
        <v>17313005</v>
      </c>
      <c r="H298" s="7" t="s">
        <v>4443</v>
      </c>
      <c r="I298" s="1">
        <v>461870187</v>
      </c>
      <c r="J298" s="8">
        <v>1</v>
      </c>
      <c r="L298" s="7" t="s">
        <v>4443</v>
      </c>
      <c r="M298" s="1">
        <f t="shared" si="26"/>
        <v>-461870187</v>
      </c>
      <c r="N298">
        <v>1</v>
      </c>
      <c r="O298" s="18">
        <f>SUMIF(Spotify!U:U,Charts!L298,Spotify!Q:Q)/COUNTIF(Spotify!U:U,Charts!L298)</f>
        <v>237720</v>
      </c>
      <c r="P298" t="str">
        <f t="shared" si="27"/>
        <v>03:57</v>
      </c>
      <c r="Q298" s="18">
        <f t="shared" si="29"/>
        <v>641941</v>
      </c>
      <c r="R298" s="8" t="str">
        <f t="shared" si="28"/>
        <v>10:41</v>
      </c>
      <c r="T298" s="7" t="s">
        <v>6081</v>
      </c>
      <c r="U298">
        <f>COUNTIFS(Spotify!$AA:$AA,Charts!$U$1,Spotify!$U:$U,Charts!T298)</f>
        <v>0</v>
      </c>
      <c r="V298">
        <f>COUNTIFS(Spotify!$AA:$AA,Charts!$V$1,Spotify!$U:$U,Charts!T298)</f>
        <v>0</v>
      </c>
      <c r="W298">
        <f>COUNTIFS(Spotify!$AA:$AA,Charts!$W$1,Spotify!$U:$U,Charts!T298)</f>
        <v>0</v>
      </c>
      <c r="X298">
        <f>COUNTIFS(Spotify!$AA:$AA,Charts!$X$1,Spotify!$U:$U,Charts!T298)</f>
        <v>0</v>
      </c>
      <c r="Y298">
        <f>COUNTIFS(Spotify!$AA:$AA,Charts!$Y$1,Spotify!$U:$U,Charts!T298)</f>
        <v>0</v>
      </c>
      <c r="Z298">
        <f>COUNTIFS(Spotify!$AA:$AA,Charts!$Z$1,Spotify!$U:$U,Charts!T298)</f>
        <v>2</v>
      </c>
      <c r="AA298">
        <f>COUNTIFS(Spotify!$AA:$AA,Charts!$AA$1,Spotify!$U:$U,Charts!T298)</f>
        <v>0</v>
      </c>
      <c r="AB298">
        <f>COUNTIFS(Spotify!$AA:$AA,Charts!$AB$1,Spotify!$U:$U,Charts!T298)</f>
        <v>0</v>
      </c>
      <c r="AC298">
        <f>COUNTIFS(Spotify!$AA:$AA,Charts!$AC$1,Spotify!$U:$U,Charts!T298)</f>
        <v>0</v>
      </c>
      <c r="AD298">
        <f>COUNTIFS(Spotify!$AA:$AA,Charts!$AD$1,Spotify!$U:$U,Charts!T298)</f>
        <v>0</v>
      </c>
      <c r="AE298">
        <f>COUNTIFS(Spotify!$AA:$AA,Charts!$AE$1,Spotify!$U:$U,Charts!T298)</f>
        <v>0</v>
      </c>
      <c r="AF298" s="8">
        <f>COUNTIFS(Spotify!$AA:$AA,Charts!$AF$1,Spotify!$U:$U,Charts!T298)</f>
        <v>0</v>
      </c>
      <c r="AH298" s="7" t="s">
        <v>6081</v>
      </c>
      <c r="AI298">
        <f>SUMIFS(Spotify!O:O,Spotify!U:U,Charts!AH298)/COUNTIFS(Spotify!U:U,Charts!AH298)</f>
        <v>-4491.5</v>
      </c>
      <c r="AJ298" s="18">
        <f>SUMIF(Spotify!U:U,Charts!AH298,Spotify!P:P)/COUNTIF(Spotify!U:U,Charts!AH298)</f>
        <v>159973.5</v>
      </c>
      <c r="AK298" s="18">
        <f>SUMIF(Spotify!U:U,Charts!AH298,Spotify!R:R)/COUNTIF(Spotify!U:U,Charts!AH298)</f>
        <v>9.5</v>
      </c>
      <c r="AL298" s="18">
        <f>SUMIF(Spotify!U:U,Charts!AH298,Spotify!J:J)/COUNTIF(Spotify!U:U,Charts!AH298)</f>
        <v>56.5</v>
      </c>
      <c r="AM298" s="18">
        <f>SUMIF(Spotify!U:U,Charts!AH298,Spotify!H:H)/COUNTIF(Spotify!U:U,Charts!AH298)</f>
        <v>672.5</v>
      </c>
      <c r="AN298" s="28">
        <f>SUMIF(Spotify!U:U,Charts!AH298,Spotify!I:I)/COUNTIF(Spotify!U:U,Charts!AH298)</f>
        <v>817.5</v>
      </c>
    </row>
    <row r="299" spans="1:40" x14ac:dyDescent="0.25">
      <c r="A299" s="3" t="s">
        <v>17943</v>
      </c>
      <c r="B299" s="1">
        <v>7797383</v>
      </c>
      <c r="C299" s="1">
        <v>1</v>
      </c>
      <c r="D299" s="1"/>
      <c r="E299" s="3" t="s">
        <v>13288</v>
      </c>
      <c r="F299" s="1">
        <v>46178343</v>
      </c>
      <c r="H299" s="7" t="s">
        <v>17851</v>
      </c>
      <c r="I299" s="1">
        <v>461769872</v>
      </c>
      <c r="J299" s="8">
        <v>1</v>
      </c>
      <c r="L299" s="7" t="s">
        <v>17851</v>
      </c>
      <c r="M299" s="1">
        <f t="shared" si="26"/>
        <v>-461769872</v>
      </c>
      <c r="N299">
        <v>1</v>
      </c>
      <c r="O299" s="18">
        <f>SUMIF(Spotify!U:U,Charts!L299,Spotify!Q:Q)/COUNTIF(Spotify!U:U,Charts!L299)</f>
        <v>157890</v>
      </c>
      <c r="P299" t="str">
        <f t="shared" si="27"/>
        <v>02:37</v>
      </c>
      <c r="Q299" s="18">
        <f t="shared" si="29"/>
        <v>641941</v>
      </c>
      <c r="R299" s="8" t="str">
        <f t="shared" si="28"/>
        <v>10:41</v>
      </c>
      <c r="T299" s="7" t="s">
        <v>17943</v>
      </c>
      <c r="U299">
        <f>COUNTIFS(Spotify!$AA:$AA,Charts!$U$1,Spotify!$U:$U,Charts!T299)</f>
        <v>0</v>
      </c>
      <c r="V299">
        <f>COUNTIFS(Spotify!$AA:$AA,Charts!$V$1,Spotify!$U:$U,Charts!T299)</f>
        <v>0</v>
      </c>
      <c r="W299">
        <f>COUNTIFS(Spotify!$AA:$AA,Charts!$W$1,Spotify!$U:$U,Charts!T299)</f>
        <v>0</v>
      </c>
      <c r="X299">
        <f>COUNTIFS(Spotify!$AA:$AA,Charts!$X$1,Spotify!$U:$U,Charts!T299)</f>
        <v>0</v>
      </c>
      <c r="Y299">
        <f>COUNTIFS(Spotify!$AA:$AA,Charts!$Y$1,Spotify!$U:$U,Charts!T299)</f>
        <v>0</v>
      </c>
      <c r="Z299">
        <f>COUNTIFS(Spotify!$AA:$AA,Charts!$Z$1,Spotify!$U:$U,Charts!T299)</f>
        <v>0</v>
      </c>
      <c r="AA299">
        <f>COUNTIFS(Spotify!$AA:$AA,Charts!$AA$1,Spotify!$U:$U,Charts!T299)</f>
        <v>0</v>
      </c>
      <c r="AB299">
        <f>COUNTIFS(Spotify!$AA:$AA,Charts!$AB$1,Spotify!$U:$U,Charts!T299)</f>
        <v>0</v>
      </c>
      <c r="AC299">
        <f>COUNTIFS(Spotify!$AA:$AA,Charts!$AC$1,Spotify!$U:$U,Charts!T299)</f>
        <v>0</v>
      </c>
      <c r="AD299">
        <f>COUNTIFS(Spotify!$AA:$AA,Charts!$AD$1,Spotify!$U:$U,Charts!T299)</f>
        <v>1</v>
      </c>
      <c r="AE299">
        <f>COUNTIFS(Spotify!$AA:$AA,Charts!$AE$1,Spotify!$U:$U,Charts!T299)</f>
        <v>0</v>
      </c>
      <c r="AF299" s="8">
        <f>COUNTIFS(Spotify!$AA:$AA,Charts!$AF$1,Spotify!$U:$U,Charts!T299)</f>
        <v>0</v>
      </c>
      <c r="AH299" s="7" t="s">
        <v>17943</v>
      </c>
      <c r="AI299">
        <f>SUMIFS(Spotify!O:O,Spotify!U:U,Charts!AH299)/COUNTIFS(Spotify!U:U,Charts!AH299)</f>
        <v>963</v>
      </c>
      <c r="AJ299" s="18">
        <f>SUMIF(Spotify!U:U,Charts!AH299,Spotify!P:P)/COUNTIF(Spotify!U:U,Charts!AH299)</f>
        <v>130005</v>
      </c>
      <c r="AK299" s="18">
        <f>SUMIF(Spotify!U:U,Charts!AH299,Spotify!R:R)/COUNTIF(Spotify!U:U,Charts!AH299)</f>
        <v>1</v>
      </c>
      <c r="AL299" s="18">
        <f>SUMIF(Spotify!U:U,Charts!AH299,Spotify!J:J)/COUNTIF(Spotify!U:U,Charts!AH299)</f>
        <v>514</v>
      </c>
      <c r="AM299" s="18">
        <f>SUMIF(Spotify!U:U,Charts!AH299,Spotify!H:H)/COUNTIF(Spotify!U:U,Charts!AH299)</f>
        <v>853</v>
      </c>
      <c r="AN299" s="28">
        <f>SUMIF(Spotify!U:U,Charts!AH299,Spotify!I:I)/COUNTIF(Spotify!U:U,Charts!AH299)</f>
        <v>913</v>
      </c>
    </row>
    <row r="300" spans="1:40" x14ac:dyDescent="0.25">
      <c r="A300" s="3" t="s">
        <v>5628</v>
      </c>
      <c r="B300" s="1">
        <v>19154649</v>
      </c>
      <c r="C300" s="1">
        <v>3</v>
      </c>
      <c r="D300" s="1"/>
      <c r="E300" s="3" t="s">
        <v>2651</v>
      </c>
      <c r="F300" s="1">
        <v>14225246</v>
      </c>
      <c r="H300" s="7" t="s">
        <v>13737</v>
      </c>
      <c r="I300" s="1">
        <v>460094990</v>
      </c>
      <c r="J300" s="8">
        <v>1</v>
      </c>
      <c r="L300" s="7" t="s">
        <v>13737</v>
      </c>
      <c r="M300" s="1">
        <f t="shared" si="26"/>
        <v>-460094990</v>
      </c>
      <c r="N300">
        <v>1</v>
      </c>
      <c r="O300" s="18">
        <f>SUMIF(Spotify!U:U,Charts!L300,Spotify!Q:Q)/COUNTIF(Spotify!U:U,Charts!L300)</f>
        <v>200256</v>
      </c>
      <c r="P300" t="str">
        <f t="shared" si="27"/>
        <v>03:20</v>
      </c>
      <c r="Q300" s="18">
        <f t="shared" si="29"/>
        <v>641941</v>
      </c>
      <c r="R300" s="8" t="str">
        <f t="shared" si="28"/>
        <v>10:41</v>
      </c>
      <c r="T300" s="7" t="s">
        <v>5628</v>
      </c>
      <c r="U300">
        <f>COUNTIFS(Spotify!$AA:$AA,Charts!$U$1,Spotify!$U:$U,Charts!T300)</f>
        <v>0</v>
      </c>
      <c r="V300">
        <f>COUNTIFS(Spotify!$AA:$AA,Charts!$V$1,Spotify!$U:$U,Charts!T300)</f>
        <v>0</v>
      </c>
      <c r="W300">
        <f>COUNTIFS(Spotify!$AA:$AA,Charts!$W$1,Spotify!$U:$U,Charts!T300)</f>
        <v>0</v>
      </c>
      <c r="X300">
        <f>COUNTIFS(Spotify!$AA:$AA,Charts!$X$1,Spotify!$U:$U,Charts!T300)</f>
        <v>0</v>
      </c>
      <c r="Y300">
        <f>COUNTIFS(Spotify!$AA:$AA,Charts!$Y$1,Spotify!$U:$U,Charts!T300)</f>
        <v>0</v>
      </c>
      <c r="Z300">
        <f>COUNTIFS(Spotify!$AA:$AA,Charts!$Z$1,Spotify!$U:$U,Charts!T300)</f>
        <v>0</v>
      </c>
      <c r="AA300">
        <f>COUNTIFS(Spotify!$AA:$AA,Charts!$AA$1,Spotify!$U:$U,Charts!T300)</f>
        <v>0</v>
      </c>
      <c r="AB300">
        <f>COUNTIFS(Spotify!$AA:$AA,Charts!$AB$1,Spotify!$U:$U,Charts!T300)</f>
        <v>0</v>
      </c>
      <c r="AC300">
        <f>COUNTIFS(Spotify!$AA:$AA,Charts!$AC$1,Spotify!$U:$U,Charts!T300)</f>
        <v>0</v>
      </c>
      <c r="AD300">
        <f>COUNTIFS(Spotify!$AA:$AA,Charts!$AD$1,Spotify!$U:$U,Charts!T300)</f>
        <v>0</v>
      </c>
      <c r="AE300">
        <f>COUNTIFS(Spotify!$AA:$AA,Charts!$AE$1,Spotify!$U:$U,Charts!T300)</f>
        <v>3</v>
      </c>
      <c r="AF300" s="8">
        <f>COUNTIFS(Spotify!$AA:$AA,Charts!$AF$1,Spotify!$U:$U,Charts!T300)</f>
        <v>0</v>
      </c>
      <c r="AH300" s="7" t="s">
        <v>5628</v>
      </c>
      <c r="AI300">
        <f>SUMIFS(Spotify!O:O,Spotify!U:U,Charts!AH300)/COUNTIFS(Spotify!U:U,Charts!AH300)</f>
        <v>-1907</v>
      </c>
      <c r="AJ300" s="18">
        <f>SUMIF(Spotify!U:U,Charts!AH300,Spotify!P:P)/COUNTIF(Spotify!U:U,Charts!AH300)</f>
        <v>120940.33333333333</v>
      </c>
      <c r="AK300" s="18">
        <f>SUMIF(Spotify!U:U,Charts!AH300,Spotify!R:R)/COUNTIF(Spotify!U:U,Charts!AH300)</f>
        <v>2.6666666666666665</v>
      </c>
      <c r="AL300" s="18">
        <f>SUMIF(Spotify!U:U,Charts!AH300,Spotify!J:J)/COUNTIF(Spotify!U:U,Charts!AH300)</f>
        <v>246</v>
      </c>
      <c r="AM300" s="18">
        <f>SUMIF(Spotify!U:U,Charts!AH300,Spotify!H:H)/COUNTIF(Spotify!U:U,Charts!AH300)</f>
        <v>637.66666666666663</v>
      </c>
      <c r="AN300" s="28">
        <f>SUMIF(Spotify!U:U,Charts!AH300,Spotify!I:I)/COUNTIF(Spotify!U:U,Charts!AH300)</f>
        <v>765.66666666666663</v>
      </c>
    </row>
    <row r="301" spans="1:40" x14ac:dyDescent="0.25">
      <c r="A301" s="3" t="s">
        <v>17944</v>
      </c>
      <c r="B301" s="1">
        <v>2268953792</v>
      </c>
      <c r="C301" s="1">
        <v>25</v>
      </c>
      <c r="D301" s="1"/>
      <c r="E301" s="3" t="s">
        <v>4138</v>
      </c>
      <c r="F301" s="1">
        <v>157782374</v>
      </c>
      <c r="H301" s="7" t="s">
        <v>8522</v>
      </c>
      <c r="I301" s="1">
        <v>460049685</v>
      </c>
      <c r="J301" s="8">
        <v>1</v>
      </c>
      <c r="L301" s="7" t="s">
        <v>8522</v>
      </c>
      <c r="M301" s="1">
        <f t="shared" si="26"/>
        <v>-460049685</v>
      </c>
      <c r="N301">
        <v>1</v>
      </c>
      <c r="O301" s="18">
        <f>SUMIF(Spotify!U:U,Charts!L301,Spotify!Q:Q)/COUNTIF(Spotify!U:U,Charts!L301)</f>
        <v>230125</v>
      </c>
      <c r="P301" t="str">
        <f t="shared" si="27"/>
        <v>03:50</v>
      </c>
      <c r="Q301" s="18">
        <f t="shared" si="29"/>
        <v>641941</v>
      </c>
      <c r="R301" s="8" t="str">
        <f t="shared" si="28"/>
        <v>10:41</v>
      </c>
      <c r="T301" s="7" t="s">
        <v>17944</v>
      </c>
      <c r="U301">
        <f>COUNTIFS(Spotify!$AA:$AA,Charts!$U$1,Spotify!$U:$U,Charts!T301)</f>
        <v>2</v>
      </c>
      <c r="V301">
        <f>COUNTIFS(Spotify!$AA:$AA,Charts!$V$1,Spotify!$U:$U,Charts!T301)</f>
        <v>1</v>
      </c>
      <c r="W301">
        <f>COUNTIFS(Spotify!$AA:$AA,Charts!$W$1,Spotify!$U:$U,Charts!T301)</f>
        <v>3</v>
      </c>
      <c r="X301">
        <f>COUNTIFS(Spotify!$AA:$AA,Charts!$X$1,Spotify!$U:$U,Charts!T301)</f>
        <v>0</v>
      </c>
      <c r="Y301">
        <f>COUNTIFS(Spotify!$AA:$AA,Charts!$Y$1,Spotify!$U:$U,Charts!T301)</f>
        <v>3</v>
      </c>
      <c r="Z301">
        <f>COUNTIFS(Spotify!$AA:$AA,Charts!$Z$1,Spotify!$U:$U,Charts!T301)</f>
        <v>3</v>
      </c>
      <c r="AA301">
        <f>COUNTIFS(Spotify!$AA:$AA,Charts!$AA$1,Spotify!$U:$U,Charts!T301)</f>
        <v>1</v>
      </c>
      <c r="AB301">
        <f>COUNTIFS(Spotify!$AA:$AA,Charts!$AB$1,Spotify!$U:$U,Charts!T301)</f>
        <v>4</v>
      </c>
      <c r="AC301">
        <f>COUNTIFS(Spotify!$AA:$AA,Charts!$AC$1,Spotify!$U:$U,Charts!T301)</f>
        <v>3</v>
      </c>
      <c r="AD301">
        <f>COUNTIFS(Spotify!$AA:$AA,Charts!$AD$1,Spotify!$U:$U,Charts!T301)</f>
        <v>2</v>
      </c>
      <c r="AE301">
        <f>COUNTIFS(Spotify!$AA:$AA,Charts!$AE$1,Spotify!$U:$U,Charts!T301)</f>
        <v>2</v>
      </c>
      <c r="AF301" s="8">
        <f>COUNTIFS(Spotify!$AA:$AA,Charts!$AF$1,Spotify!$U:$U,Charts!T301)</f>
        <v>1</v>
      </c>
      <c r="AH301" s="7" t="s">
        <v>17944</v>
      </c>
      <c r="AI301">
        <f>SUMIFS(Spotify!O:O,Spotify!U:U,Charts!AH301)/COUNTIFS(Spotify!U:U,Charts!AH301)</f>
        <v>-4447.4399999999996</v>
      </c>
      <c r="AJ301" s="18">
        <f>SUMIF(Spotify!U:U,Charts!AH301,Spotify!P:P)/COUNTIF(Spotify!U:U,Charts!AH301)</f>
        <v>101915.04</v>
      </c>
      <c r="AK301" s="18">
        <f>SUMIF(Spotify!U:U,Charts!AH301,Spotify!R:R)/COUNTIF(Spotify!U:U,Charts!AH301)</f>
        <v>9.84</v>
      </c>
      <c r="AL301" s="18">
        <f>SUMIF(Spotify!U:U,Charts!AH301,Spotify!J:J)/COUNTIF(Spotify!U:U,Charts!AH301)</f>
        <v>369.32</v>
      </c>
      <c r="AM301" s="18">
        <f>SUMIF(Spotify!U:U,Charts!AH301,Spotify!H:H)/COUNTIF(Spotify!U:U,Charts!AH301)</f>
        <v>583.08000000000004</v>
      </c>
      <c r="AN301" s="28">
        <f>SUMIF(Spotify!U:U,Charts!AH301,Spotify!I:I)/COUNTIF(Spotify!U:U,Charts!AH301)</f>
        <v>553.6</v>
      </c>
    </row>
    <row r="302" spans="1:40" x14ac:dyDescent="0.25">
      <c r="A302" s="3" t="s">
        <v>17945</v>
      </c>
      <c r="B302" s="1">
        <v>38981595</v>
      </c>
      <c r="C302" s="1">
        <v>1</v>
      </c>
      <c r="D302" s="1"/>
      <c r="E302" s="3" t="s">
        <v>10189</v>
      </c>
      <c r="F302" s="1">
        <v>193283863</v>
      </c>
      <c r="H302" s="7" t="s">
        <v>1063</v>
      </c>
      <c r="I302" s="1">
        <v>451520160</v>
      </c>
      <c r="J302" s="8">
        <v>12</v>
      </c>
      <c r="L302" s="7" t="s">
        <v>1063</v>
      </c>
      <c r="M302" s="1">
        <f t="shared" si="26"/>
        <v>-451520160</v>
      </c>
      <c r="N302">
        <v>12</v>
      </c>
      <c r="O302" s="18">
        <f>SUMIF(Spotify!U:U,Charts!L302,Spotify!Q:Q)/COUNTIF(Spotify!U:U,Charts!L302)</f>
        <v>202999</v>
      </c>
      <c r="P302" t="str">
        <f t="shared" si="27"/>
        <v>03:22</v>
      </c>
      <c r="Q302" s="18">
        <f t="shared" si="29"/>
        <v>641941</v>
      </c>
      <c r="R302" s="8" t="str">
        <f t="shared" si="28"/>
        <v>10:41</v>
      </c>
      <c r="T302" s="7" t="s">
        <v>17945</v>
      </c>
      <c r="U302">
        <f>COUNTIFS(Spotify!$AA:$AA,Charts!$U$1,Spotify!$U:$U,Charts!T302)</f>
        <v>0</v>
      </c>
      <c r="V302">
        <f>COUNTIFS(Spotify!$AA:$AA,Charts!$V$1,Spotify!$U:$U,Charts!T302)</f>
        <v>0</v>
      </c>
      <c r="W302">
        <f>COUNTIFS(Spotify!$AA:$AA,Charts!$W$1,Spotify!$U:$U,Charts!T302)</f>
        <v>0</v>
      </c>
      <c r="X302">
        <f>COUNTIFS(Spotify!$AA:$AA,Charts!$X$1,Spotify!$U:$U,Charts!T302)</f>
        <v>0</v>
      </c>
      <c r="Y302">
        <f>COUNTIFS(Spotify!$AA:$AA,Charts!$Y$1,Spotify!$U:$U,Charts!T302)</f>
        <v>1</v>
      </c>
      <c r="Z302">
        <f>COUNTIFS(Spotify!$AA:$AA,Charts!$Z$1,Spotify!$U:$U,Charts!T302)</f>
        <v>0</v>
      </c>
      <c r="AA302">
        <f>COUNTIFS(Spotify!$AA:$AA,Charts!$AA$1,Spotify!$U:$U,Charts!T302)</f>
        <v>0</v>
      </c>
      <c r="AB302">
        <f>COUNTIFS(Spotify!$AA:$AA,Charts!$AB$1,Spotify!$U:$U,Charts!T302)</f>
        <v>0</v>
      </c>
      <c r="AC302">
        <f>COUNTIFS(Spotify!$AA:$AA,Charts!$AC$1,Spotify!$U:$U,Charts!T302)</f>
        <v>0</v>
      </c>
      <c r="AD302">
        <f>COUNTIFS(Spotify!$AA:$AA,Charts!$AD$1,Spotify!$U:$U,Charts!T302)</f>
        <v>0</v>
      </c>
      <c r="AE302">
        <f>COUNTIFS(Spotify!$AA:$AA,Charts!$AE$1,Spotify!$U:$U,Charts!T302)</f>
        <v>0</v>
      </c>
      <c r="AF302" s="8">
        <f>COUNTIFS(Spotify!$AA:$AA,Charts!$AF$1,Spotify!$U:$U,Charts!T302)</f>
        <v>0</v>
      </c>
      <c r="AH302" s="7" t="s">
        <v>17945</v>
      </c>
      <c r="AI302">
        <f>SUMIFS(Spotify!O:O,Spotify!U:U,Charts!AH302)/COUNTIFS(Spotify!U:U,Charts!AH302)</f>
        <v>-3495</v>
      </c>
      <c r="AJ302" s="18">
        <f>SUMIF(Spotify!U:U,Charts!AH302,Spotify!P:P)/COUNTIF(Spotify!U:U,Charts!AH302)</f>
        <v>130089</v>
      </c>
      <c r="AK302" s="18">
        <f>SUMIF(Spotify!U:U,Charts!AH302,Spotify!R:R)/COUNTIF(Spotify!U:U,Charts!AH302)</f>
        <v>5</v>
      </c>
      <c r="AL302" s="18">
        <f>SUMIF(Spotify!U:U,Charts!AH302,Spotify!J:J)/COUNTIF(Spotify!U:U,Charts!AH302)</f>
        <v>358</v>
      </c>
      <c r="AM302" s="18">
        <f>SUMIF(Spotify!U:U,Charts!AH302,Spotify!H:H)/COUNTIF(Spotify!U:U,Charts!AH302)</f>
        <v>889</v>
      </c>
      <c r="AN302" s="28">
        <f>SUMIF(Spotify!U:U,Charts!AH302,Spotify!I:I)/COUNTIF(Spotify!U:U,Charts!AH302)</f>
        <v>742</v>
      </c>
    </row>
    <row r="303" spans="1:40" x14ac:dyDescent="0.25">
      <c r="A303" s="3" t="s">
        <v>17946</v>
      </c>
      <c r="B303" s="1">
        <v>267074325</v>
      </c>
      <c r="C303" s="1">
        <v>1</v>
      </c>
      <c r="D303" s="1"/>
      <c r="E303" s="3" t="s">
        <v>5514</v>
      </c>
      <c r="F303" s="1">
        <v>17362922</v>
      </c>
      <c r="H303" s="7" t="s">
        <v>17913</v>
      </c>
      <c r="I303" s="1">
        <v>447977164</v>
      </c>
      <c r="J303" s="8">
        <v>5</v>
      </c>
      <c r="L303" s="7" t="s">
        <v>17913</v>
      </c>
      <c r="M303" s="1">
        <f t="shared" si="26"/>
        <v>-447977164</v>
      </c>
      <c r="N303">
        <v>5</v>
      </c>
      <c r="O303" s="18">
        <f>SUMIF(Spotify!U:U,Charts!L303,Spotify!Q:Q)/COUNTIF(Spotify!U:U,Charts!L303)</f>
        <v>199735.2</v>
      </c>
      <c r="P303" t="str">
        <f t="shared" si="27"/>
        <v>03:19</v>
      </c>
      <c r="Q303" s="18">
        <f t="shared" si="29"/>
        <v>641941</v>
      </c>
      <c r="R303" s="8" t="str">
        <f t="shared" si="28"/>
        <v>10:41</v>
      </c>
      <c r="T303" s="7" t="s">
        <v>17946</v>
      </c>
      <c r="U303">
        <f>COUNTIFS(Spotify!$AA:$AA,Charts!$U$1,Spotify!$U:$U,Charts!T303)</f>
        <v>0</v>
      </c>
      <c r="V303">
        <f>COUNTIFS(Spotify!$AA:$AA,Charts!$V$1,Spotify!$U:$U,Charts!T303)</f>
        <v>0</v>
      </c>
      <c r="W303">
        <f>COUNTIFS(Spotify!$AA:$AA,Charts!$W$1,Spotify!$U:$U,Charts!T303)</f>
        <v>0</v>
      </c>
      <c r="X303">
        <f>COUNTIFS(Spotify!$AA:$AA,Charts!$X$1,Spotify!$U:$U,Charts!T303)</f>
        <v>0</v>
      </c>
      <c r="Y303">
        <f>COUNTIFS(Spotify!$AA:$AA,Charts!$Y$1,Spotify!$U:$U,Charts!T303)</f>
        <v>0</v>
      </c>
      <c r="Z303">
        <f>COUNTIFS(Spotify!$AA:$AA,Charts!$Z$1,Spotify!$U:$U,Charts!T303)</f>
        <v>0</v>
      </c>
      <c r="AA303">
        <f>COUNTIFS(Spotify!$AA:$AA,Charts!$AA$1,Spotify!$U:$U,Charts!T303)</f>
        <v>0</v>
      </c>
      <c r="AB303">
        <f>COUNTIFS(Spotify!$AA:$AA,Charts!$AB$1,Spotify!$U:$U,Charts!T303)</f>
        <v>0</v>
      </c>
      <c r="AC303">
        <f>COUNTIFS(Spotify!$AA:$AA,Charts!$AC$1,Spotify!$U:$U,Charts!T303)</f>
        <v>0</v>
      </c>
      <c r="AD303">
        <f>COUNTIFS(Spotify!$AA:$AA,Charts!$AD$1,Spotify!$U:$U,Charts!T303)</f>
        <v>0</v>
      </c>
      <c r="AE303">
        <f>COUNTIFS(Spotify!$AA:$AA,Charts!$AE$1,Spotify!$U:$U,Charts!T303)</f>
        <v>0</v>
      </c>
      <c r="AF303" s="8">
        <f>COUNTIFS(Spotify!$AA:$AA,Charts!$AF$1,Spotify!$U:$U,Charts!T303)</f>
        <v>1</v>
      </c>
      <c r="AH303" s="7" t="s">
        <v>17946</v>
      </c>
      <c r="AI303">
        <f>SUMIFS(Spotify!O:O,Spotify!U:U,Charts!AH303)/COUNTIFS(Spotify!U:U,Charts!AH303)</f>
        <v>-4152</v>
      </c>
      <c r="AJ303" s="18">
        <f>SUMIF(Spotify!U:U,Charts!AH303,Spotify!P:P)/COUNTIF(Spotify!U:U,Charts!AH303)</f>
        <v>95982</v>
      </c>
      <c r="AK303" s="18">
        <f>SUMIF(Spotify!U:U,Charts!AH303,Spotify!R:R)/COUNTIF(Spotify!U:U,Charts!AH303)</f>
        <v>29</v>
      </c>
      <c r="AL303" s="18">
        <f>SUMIF(Spotify!U:U,Charts!AH303,Spotify!J:J)/COUNTIF(Spotify!U:U,Charts!AH303)</f>
        <v>984</v>
      </c>
      <c r="AM303" s="18">
        <f>SUMIF(Spotify!U:U,Charts!AH303,Spotify!H:H)/COUNTIF(Spotify!U:U,Charts!AH303)</f>
        <v>857</v>
      </c>
      <c r="AN303" s="28">
        <f>SUMIF(Spotify!U:U,Charts!AH303,Spotify!I:I)/COUNTIF(Spotify!U:U,Charts!AH303)</f>
        <v>647</v>
      </c>
    </row>
    <row r="304" spans="1:40" x14ac:dyDescent="0.25">
      <c r="A304" s="3" t="s">
        <v>17947</v>
      </c>
      <c r="B304" s="1">
        <v>28847840</v>
      </c>
      <c r="C304" s="1">
        <v>1</v>
      </c>
      <c r="D304" s="1"/>
      <c r="E304" s="3" t="s">
        <v>331</v>
      </c>
      <c r="F304" s="1">
        <v>46223688</v>
      </c>
      <c r="H304" s="7" t="s">
        <v>8448</v>
      </c>
      <c r="I304" s="1">
        <v>447692379</v>
      </c>
      <c r="J304" s="8">
        <v>8</v>
      </c>
      <c r="L304" s="7" t="s">
        <v>8448</v>
      </c>
      <c r="M304" s="1">
        <f t="shared" si="26"/>
        <v>-447692379</v>
      </c>
      <c r="N304">
        <v>8</v>
      </c>
      <c r="O304" s="18">
        <f>SUMIF(Spotify!U:U,Charts!L304,Spotify!Q:Q)/COUNTIF(Spotify!U:U,Charts!L304)</f>
        <v>163835.375</v>
      </c>
      <c r="P304" t="str">
        <f t="shared" si="27"/>
        <v>02:43</v>
      </c>
      <c r="Q304" s="18">
        <f t="shared" si="29"/>
        <v>641941</v>
      </c>
      <c r="R304" s="8" t="str">
        <f t="shared" si="28"/>
        <v>10:41</v>
      </c>
      <c r="T304" s="7" t="s">
        <v>17947</v>
      </c>
      <c r="U304">
        <f>COUNTIFS(Spotify!$AA:$AA,Charts!$U$1,Spotify!$U:$U,Charts!T304)</f>
        <v>0</v>
      </c>
      <c r="V304">
        <f>COUNTIFS(Spotify!$AA:$AA,Charts!$V$1,Spotify!$U:$U,Charts!T304)</f>
        <v>1</v>
      </c>
      <c r="W304">
        <f>COUNTIFS(Spotify!$AA:$AA,Charts!$W$1,Spotify!$U:$U,Charts!T304)</f>
        <v>0</v>
      </c>
      <c r="X304">
        <f>COUNTIFS(Spotify!$AA:$AA,Charts!$X$1,Spotify!$U:$U,Charts!T304)</f>
        <v>0</v>
      </c>
      <c r="Y304">
        <f>COUNTIFS(Spotify!$AA:$AA,Charts!$Y$1,Spotify!$U:$U,Charts!T304)</f>
        <v>0</v>
      </c>
      <c r="Z304">
        <f>COUNTIFS(Spotify!$AA:$AA,Charts!$Z$1,Spotify!$U:$U,Charts!T304)</f>
        <v>0</v>
      </c>
      <c r="AA304">
        <f>COUNTIFS(Spotify!$AA:$AA,Charts!$AA$1,Spotify!$U:$U,Charts!T304)</f>
        <v>0</v>
      </c>
      <c r="AB304">
        <f>COUNTIFS(Spotify!$AA:$AA,Charts!$AB$1,Spotify!$U:$U,Charts!T304)</f>
        <v>0</v>
      </c>
      <c r="AC304">
        <f>COUNTIFS(Spotify!$AA:$AA,Charts!$AC$1,Spotify!$U:$U,Charts!T304)</f>
        <v>0</v>
      </c>
      <c r="AD304">
        <f>COUNTIFS(Spotify!$AA:$AA,Charts!$AD$1,Spotify!$U:$U,Charts!T304)</f>
        <v>0</v>
      </c>
      <c r="AE304">
        <f>COUNTIFS(Spotify!$AA:$AA,Charts!$AE$1,Spotify!$U:$U,Charts!T304)</f>
        <v>0</v>
      </c>
      <c r="AF304" s="8">
        <f>COUNTIFS(Spotify!$AA:$AA,Charts!$AF$1,Spotify!$U:$U,Charts!T304)</f>
        <v>0</v>
      </c>
      <c r="AH304" s="7" t="s">
        <v>17947</v>
      </c>
      <c r="AI304">
        <f>SUMIFS(Spotify!O:O,Spotify!U:U,Charts!AH304)/COUNTIFS(Spotify!U:U,Charts!AH304)</f>
        <v>-9138</v>
      </c>
      <c r="AJ304" s="18">
        <f>SUMIF(Spotify!U:U,Charts!AH304,Spotify!P:P)/COUNTIF(Spotify!U:U,Charts!AH304)</f>
        <v>124553</v>
      </c>
      <c r="AK304" s="18">
        <f>SUMIF(Spotify!U:U,Charts!AH304,Spotify!R:R)/COUNTIF(Spotify!U:U,Charts!AH304)</f>
        <v>5</v>
      </c>
      <c r="AL304" s="18">
        <f>SUMIF(Spotify!U:U,Charts!AH304,Spotify!J:J)/COUNTIF(Spotify!U:U,Charts!AH304)</f>
        <v>588</v>
      </c>
      <c r="AM304" s="18">
        <f>SUMIF(Spotify!U:U,Charts!AH304,Spotify!H:H)/COUNTIF(Spotify!U:U,Charts!AH304)</f>
        <v>688</v>
      </c>
      <c r="AN304" s="28">
        <f>SUMIF(Spotify!U:U,Charts!AH304,Spotify!I:I)/COUNTIF(Spotify!U:U,Charts!AH304)</f>
        <v>458</v>
      </c>
    </row>
    <row r="305" spans="1:40" x14ac:dyDescent="0.25">
      <c r="A305" s="3" t="s">
        <v>17948</v>
      </c>
      <c r="B305" s="1">
        <v>23571642</v>
      </c>
      <c r="C305" s="1">
        <v>1</v>
      </c>
      <c r="D305" s="1"/>
      <c r="E305" s="3" t="s">
        <v>16466</v>
      </c>
      <c r="F305" s="1">
        <v>753614642</v>
      </c>
      <c r="H305" s="7" t="s">
        <v>5868</v>
      </c>
      <c r="I305" s="1">
        <v>446249904</v>
      </c>
      <c r="J305" s="8">
        <v>5</v>
      </c>
      <c r="L305" s="7" t="s">
        <v>5868</v>
      </c>
      <c r="M305" s="1">
        <f t="shared" si="26"/>
        <v>-446249904</v>
      </c>
      <c r="N305">
        <v>5</v>
      </c>
      <c r="O305" s="18">
        <f>SUMIF(Spotify!U:U,Charts!L305,Spotify!Q:Q)/COUNTIF(Spotify!U:U,Charts!L305)</f>
        <v>240929</v>
      </c>
      <c r="P305" t="str">
        <f t="shared" si="27"/>
        <v>04:00</v>
      </c>
      <c r="Q305" s="18">
        <f t="shared" si="29"/>
        <v>641941</v>
      </c>
      <c r="R305" s="8" t="str">
        <f t="shared" si="28"/>
        <v>10:41</v>
      </c>
      <c r="T305" s="7" t="s">
        <v>17948</v>
      </c>
      <c r="U305">
        <f>COUNTIFS(Spotify!$AA:$AA,Charts!$U$1,Spotify!$U:$U,Charts!T305)</f>
        <v>0</v>
      </c>
      <c r="V305">
        <f>COUNTIFS(Spotify!$AA:$AA,Charts!$V$1,Spotify!$U:$U,Charts!T305)</f>
        <v>0</v>
      </c>
      <c r="W305">
        <f>COUNTIFS(Spotify!$AA:$AA,Charts!$W$1,Spotify!$U:$U,Charts!T305)</f>
        <v>0</v>
      </c>
      <c r="X305">
        <f>COUNTIFS(Spotify!$AA:$AA,Charts!$X$1,Spotify!$U:$U,Charts!T305)</f>
        <v>0</v>
      </c>
      <c r="Y305">
        <f>COUNTIFS(Spotify!$AA:$AA,Charts!$Y$1,Spotify!$U:$U,Charts!T305)</f>
        <v>0</v>
      </c>
      <c r="Z305">
        <f>COUNTIFS(Spotify!$AA:$AA,Charts!$Z$1,Spotify!$U:$U,Charts!T305)</f>
        <v>0</v>
      </c>
      <c r="AA305">
        <f>COUNTIFS(Spotify!$AA:$AA,Charts!$AA$1,Spotify!$U:$U,Charts!T305)</f>
        <v>0</v>
      </c>
      <c r="AB305">
        <f>COUNTIFS(Spotify!$AA:$AA,Charts!$AB$1,Spotify!$U:$U,Charts!T305)</f>
        <v>0</v>
      </c>
      <c r="AC305">
        <f>COUNTIFS(Spotify!$AA:$AA,Charts!$AC$1,Spotify!$U:$U,Charts!T305)</f>
        <v>0</v>
      </c>
      <c r="AD305">
        <f>COUNTIFS(Spotify!$AA:$AA,Charts!$AD$1,Spotify!$U:$U,Charts!T305)</f>
        <v>1</v>
      </c>
      <c r="AE305">
        <f>COUNTIFS(Spotify!$AA:$AA,Charts!$AE$1,Spotify!$U:$U,Charts!T305)</f>
        <v>0</v>
      </c>
      <c r="AF305" s="8">
        <f>COUNTIFS(Spotify!$AA:$AA,Charts!$AF$1,Spotify!$U:$U,Charts!T305)</f>
        <v>0</v>
      </c>
      <c r="AH305" s="7" t="s">
        <v>17948</v>
      </c>
      <c r="AI305">
        <f>SUMIFS(Spotify!O:O,Spotify!U:U,Charts!AH305)/COUNTIFS(Spotify!U:U,Charts!AH305)</f>
        <v>-5038</v>
      </c>
      <c r="AJ305" s="18">
        <f>SUMIF(Spotify!U:U,Charts!AH305,Spotify!P:P)/COUNTIF(Spotify!U:U,Charts!AH305)</f>
        <v>129911</v>
      </c>
      <c r="AK305" s="18">
        <f>SUMIF(Spotify!U:U,Charts!AH305,Spotify!R:R)/COUNTIF(Spotify!U:U,Charts!AH305)</f>
        <v>4</v>
      </c>
      <c r="AL305" s="18">
        <f>SUMIF(Spotify!U:U,Charts!AH305,Spotify!J:J)/COUNTIF(Spotify!U:U,Charts!AH305)</f>
        <v>212</v>
      </c>
      <c r="AM305" s="18">
        <f>SUMIF(Spotify!U:U,Charts!AH305,Spotify!H:H)/COUNTIF(Spotify!U:U,Charts!AH305)</f>
        <v>863</v>
      </c>
      <c r="AN305" s="28">
        <f>SUMIF(Spotify!U:U,Charts!AH305,Spotify!I:I)/COUNTIF(Spotify!U:U,Charts!AH305)</f>
        <v>701</v>
      </c>
    </row>
    <row r="306" spans="1:40" x14ac:dyDescent="0.25">
      <c r="A306" s="3" t="s">
        <v>17949</v>
      </c>
      <c r="B306" s="1">
        <v>28748438</v>
      </c>
      <c r="C306" s="1">
        <v>2</v>
      </c>
      <c r="D306" s="1"/>
      <c r="E306" s="3" t="s">
        <v>428</v>
      </c>
      <c r="F306" s="1">
        <v>371254425</v>
      </c>
      <c r="H306" s="7" t="s">
        <v>6465</v>
      </c>
      <c r="I306" s="1">
        <v>446221875</v>
      </c>
      <c r="J306" s="8">
        <v>3</v>
      </c>
      <c r="L306" s="7" t="s">
        <v>6465</v>
      </c>
      <c r="M306" s="1">
        <f t="shared" si="26"/>
        <v>-446221875</v>
      </c>
      <c r="N306">
        <v>3</v>
      </c>
      <c r="O306" s="18">
        <f>SUMIF(Spotify!U:U,Charts!L306,Spotify!Q:Q)/COUNTIF(Spotify!U:U,Charts!L306)</f>
        <v>220750</v>
      </c>
      <c r="P306" t="str">
        <f t="shared" si="27"/>
        <v>03:40</v>
      </c>
      <c r="Q306" s="18">
        <f t="shared" si="29"/>
        <v>641941</v>
      </c>
      <c r="R306" s="8" t="str">
        <f t="shared" si="28"/>
        <v>10:41</v>
      </c>
      <c r="T306" s="7" t="s">
        <v>17949</v>
      </c>
      <c r="U306">
        <f>COUNTIFS(Spotify!$AA:$AA,Charts!$U$1,Spotify!$U:$U,Charts!T306)</f>
        <v>0</v>
      </c>
      <c r="V306">
        <f>COUNTIFS(Spotify!$AA:$AA,Charts!$V$1,Spotify!$U:$U,Charts!T306)</f>
        <v>0</v>
      </c>
      <c r="W306">
        <f>COUNTIFS(Spotify!$AA:$AA,Charts!$W$1,Spotify!$U:$U,Charts!T306)</f>
        <v>0</v>
      </c>
      <c r="X306">
        <f>COUNTIFS(Spotify!$AA:$AA,Charts!$X$1,Spotify!$U:$U,Charts!T306)</f>
        <v>0</v>
      </c>
      <c r="Y306">
        <f>COUNTIFS(Spotify!$AA:$AA,Charts!$Y$1,Spotify!$U:$U,Charts!T306)</f>
        <v>0</v>
      </c>
      <c r="Z306">
        <f>COUNTIFS(Spotify!$AA:$AA,Charts!$Z$1,Spotify!$U:$U,Charts!T306)</f>
        <v>2</v>
      </c>
      <c r="AA306">
        <f>COUNTIFS(Spotify!$AA:$AA,Charts!$AA$1,Spotify!$U:$U,Charts!T306)</f>
        <v>0</v>
      </c>
      <c r="AB306">
        <f>COUNTIFS(Spotify!$AA:$AA,Charts!$AB$1,Spotify!$U:$U,Charts!T306)</f>
        <v>0</v>
      </c>
      <c r="AC306">
        <f>COUNTIFS(Spotify!$AA:$AA,Charts!$AC$1,Spotify!$U:$U,Charts!T306)</f>
        <v>0</v>
      </c>
      <c r="AD306">
        <f>COUNTIFS(Spotify!$AA:$AA,Charts!$AD$1,Spotify!$U:$U,Charts!T306)</f>
        <v>0</v>
      </c>
      <c r="AE306">
        <f>COUNTIFS(Spotify!$AA:$AA,Charts!$AE$1,Spotify!$U:$U,Charts!T306)</f>
        <v>0</v>
      </c>
      <c r="AF306" s="8">
        <f>COUNTIFS(Spotify!$AA:$AA,Charts!$AF$1,Spotify!$U:$U,Charts!T306)</f>
        <v>0</v>
      </c>
      <c r="AH306" s="7" t="s">
        <v>17949</v>
      </c>
      <c r="AI306">
        <f>SUMIFS(Spotify!O:O,Spotify!U:U,Charts!AH306)/COUNTIFS(Spotify!U:U,Charts!AH306)</f>
        <v>-3193</v>
      </c>
      <c r="AJ306" s="18">
        <f>SUMIF(Spotify!U:U,Charts!AH306,Spotify!P:P)/COUNTIF(Spotify!U:U,Charts!AH306)</f>
        <v>140074.5</v>
      </c>
      <c r="AK306" s="18">
        <f>SUMIF(Spotify!U:U,Charts!AH306,Spotify!R:R)/COUNTIF(Spotify!U:U,Charts!AH306)</f>
        <v>3.5</v>
      </c>
      <c r="AL306" s="18">
        <f>SUMIF(Spotify!U:U,Charts!AH306,Spotify!J:J)/COUNTIF(Spotify!U:U,Charts!AH306)</f>
        <v>691</v>
      </c>
      <c r="AM306" s="18">
        <f>SUMIF(Spotify!U:U,Charts!AH306,Spotify!H:H)/COUNTIF(Spotify!U:U,Charts!AH306)</f>
        <v>445</v>
      </c>
      <c r="AN306" s="28">
        <f>SUMIF(Spotify!U:U,Charts!AH306,Spotify!I:I)/COUNTIF(Spotify!U:U,Charts!AH306)</f>
        <v>921.5</v>
      </c>
    </row>
    <row r="307" spans="1:40" x14ac:dyDescent="0.25">
      <c r="A307" s="3" t="s">
        <v>17950</v>
      </c>
      <c r="B307" s="1">
        <v>1873760844</v>
      </c>
      <c r="C307" s="1">
        <v>14</v>
      </c>
      <c r="D307" s="1"/>
      <c r="E307" s="3" t="s">
        <v>1827</v>
      </c>
      <c r="F307" s="1">
        <v>62302341</v>
      </c>
      <c r="H307" s="7" t="s">
        <v>17909</v>
      </c>
      <c r="I307" s="1">
        <v>442696994</v>
      </c>
      <c r="J307" s="8">
        <v>1</v>
      </c>
      <c r="L307" s="7" t="s">
        <v>17909</v>
      </c>
      <c r="M307" s="1">
        <f t="shared" si="26"/>
        <v>-442696994</v>
      </c>
      <c r="N307">
        <v>1</v>
      </c>
      <c r="O307" s="18">
        <f>SUMIF(Spotify!U:U,Charts!L307,Spotify!Q:Q)/COUNTIF(Spotify!U:U,Charts!L307)</f>
        <v>132359</v>
      </c>
      <c r="P307" t="str">
        <f t="shared" si="27"/>
        <v>02:12</v>
      </c>
      <c r="Q307" s="18">
        <f t="shared" si="29"/>
        <v>641941</v>
      </c>
      <c r="R307" s="8" t="str">
        <f t="shared" si="28"/>
        <v>10:41</v>
      </c>
      <c r="T307" s="7" t="s">
        <v>17950</v>
      </c>
      <c r="U307">
        <f>COUNTIFS(Spotify!$AA:$AA,Charts!$U$1,Spotify!$U:$U,Charts!T307)</f>
        <v>0</v>
      </c>
      <c r="V307">
        <f>COUNTIFS(Spotify!$AA:$AA,Charts!$V$1,Spotify!$U:$U,Charts!T307)</f>
        <v>0</v>
      </c>
      <c r="W307">
        <f>COUNTIFS(Spotify!$AA:$AA,Charts!$W$1,Spotify!$U:$U,Charts!T307)</f>
        <v>1</v>
      </c>
      <c r="X307">
        <f>COUNTIFS(Spotify!$AA:$AA,Charts!$X$1,Spotify!$U:$U,Charts!T307)</f>
        <v>0</v>
      </c>
      <c r="Y307">
        <f>COUNTIFS(Spotify!$AA:$AA,Charts!$Y$1,Spotify!$U:$U,Charts!T307)</f>
        <v>0</v>
      </c>
      <c r="Z307">
        <f>COUNTIFS(Spotify!$AA:$AA,Charts!$Z$1,Spotify!$U:$U,Charts!T307)</f>
        <v>1</v>
      </c>
      <c r="AA307">
        <f>COUNTIFS(Spotify!$AA:$AA,Charts!$AA$1,Spotify!$U:$U,Charts!T307)</f>
        <v>3</v>
      </c>
      <c r="AB307">
        <f>COUNTIFS(Spotify!$AA:$AA,Charts!$AB$1,Spotify!$U:$U,Charts!T307)</f>
        <v>0</v>
      </c>
      <c r="AC307">
        <f>COUNTIFS(Spotify!$AA:$AA,Charts!$AC$1,Spotify!$U:$U,Charts!T307)</f>
        <v>6</v>
      </c>
      <c r="AD307">
        <f>COUNTIFS(Spotify!$AA:$AA,Charts!$AD$1,Spotify!$U:$U,Charts!T307)</f>
        <v>1</v>
      </c>
      <c r="AE307">
        <f>COUNTIFS(Spotify!$AA:$AA,Charts!$AE$1,Spotify!$U:$U,Charts!T307)</f>
        <v>0</v>
      </c>
      <c r="AF307" s="8">
        <f>COUNTIFS(Spotify!$AA:$AA,Charts!$AF$1,Spotify!$U:$U,Charts!T307)</f>
        <v>2</v>
      </c>
      <c r="AH307" s="7" t="s">
        <v>17950</v>
      </c>
      <c r="AI307">
        <f>SUMIFS(Spotify!O:O,Spotify!U:U,Charts!AH307)/COUNTIFS(Spotify!U:U,Charts!AH307)</f>
        <v>-4357.1428571428569</v>
      </c>
      <c r="AJ307" s="18">
        <f>SUMIF(Spotify!U:U,Charts!AH307,Spotify!P:P)/COUNTIF(Spotify!U:U,Charts!AH307)</f>
        <v>115551.21428571429</v>
      </c>
      <c r="AK307" s="18">
        <f>SUMIF(Spotify!U:U,Charts!AH307,Spotify!R:R)/COUNTIF(Spotify!U:U,Charts!AH307)</f>
        <v>23.142857142857142</v>
      </c>
      <c r="AL307" s="18">
        <f>SUMIF(Spotify!U:U,Charts!AH307,Spotify!J:J)/COUNTIF(Spotify!U:U,Charts!AH307)</f>
        <v>365.21428571428572</v>
      </c>
      <c r="AM307" s="18">
        <f>SUMIF(Spotify!U:U,Charts!AH307,Spotify!H:H)/COUNTIF(Spotify!U:U,Charts!AH307)</f>
        <v>640.07142857142856</v>
      </c>
      <c r="AN307" s="28">
        <f>SUMIF(Spotify!U:U,Charts!AH307,Spotify!I:I)/COUNTIF(Spotify!U:U,Charts!AH307)</f>
        <v>661.07142857142856</v>
      </c>
    </row>
    <row r="308" spans="1:40" x14ac:dyDescent="0.25">
      <c r="A308" s="3" t="s">
        <v>10070</v>
      </c>
      <c r="B308" s="1">
        <v>129377796</v>
      </c>
      <c r="C308" s="1">
        <v>1</v>
      </c>
      <c r="D308" s="1"/>
      <c r="E308" s="3" t="s">
        <v>7371</v>
      </c>
      <c r="F308" s="1">
        <v>1063704864</v>
      </c>
      <c r="H308" s="7" t="s">
        <v>5000</v>
      </c>
      <c r="I308" s="1">
        <v>439149168</v>
      </c>
      <c r="J308" s="8">
        <v>9</v>
      </c>
      <c r="L308" s="7" t="s">
        <v>5000</v>
      </c>
      <c r="M308" s="1">
        <f t="shared" si="26"/>
        <v>-439149168</v>
      </c>
      <c r="N308">
        <v>9</v>
      </c>
      <c r="O308" s="18">
        <f>SUMIF(Spotify!U:U,Charts!L308,Spotify!Q:Q)/COUNTIF(Spotify!U:U,Charts!L308)</f>
        <v>201614.33333333334</v>
      </c>
      <c r="P308" t="str">
        <f t="shared" si="27"/>
        <v>03:21</v>
      </c>
      <c r="Q308" s="18">
        <f t="shared" si="29"/>
        <v>641941</v>
      </c>
      <c r="R308" s="8" t="str">
        <f t="shared" si="28"/>
        <v>10:41</v>
      </c>
      <c r="T308" s="7" t="s">
        <v>10070</v>
      </c>
      <c r="U308">
        <f>COUNTIFS(Spotify!$AA:$AA,Charts!$U$1,Spotify!$U:$U,Charts!T308)</f>
        <v>0</v>
      </c>
      <c r="V308">
        <f>COUNTIFS(Spotify!$AA:$AA,Charts!$V$1,Spotify!$U:$U,Charts!T308)</f>
        <v>0</v>
      </c>
      <c r="W308">
        <f>COUNTIFS(Spotify!$AA:$AA,Charts!$W$1,Spotify!$U:$U,Charts!T308)</f>
        <v>1</v>
      </c>
      <c r="X308">
        <f>COUNTIFS(Spotify!$AA:$AA,Charts!$X$1,Spotify!$U:$U,Charts!T308)</f>
        <v>0</v>
      </c>
      <c r="Y308">
        <f>COUNTIFS(Spotify!$AA:$AA,Charts!$Y$1,Spotify!$U:$U,Charts!T308)</f>
        <v>0</v>
      </c>
      <c r="Z308">
        <f>COUNTIFS(Spotify!$AA:$AA,Charts!$Z$1,Spotify!$U:$U,Charts!T308)</f>
        <v>0</v>
      </c>
      <c r="AA308">
        <f>COUNTIFS(Spotify!$AA:$AA,Charts!$AA$1,Spotify!$U:$U,Charts!T308)</f>
        <v>0</v>
      </c>
      <c r="AB308">
        <f>COUNTIFS(Spotify!$AA:$AA,Charts!$AB$1,Spotify!$U:$U,Charts!T308)</f>
        <v>0</v>
      </c>
      <c r="AC308">
        <f>COUNTIFS(Spotify!$AA:$AA,Charts!$AC$1,Spotify!$U:$U,Charts!T308)</f>
        <v>0</v>
      </c>
      <c r="AD308">
        <f>COUNTIFS(Spotify!$AA:$AA,Charts!$AD$1,Spotify!$U:$U,Charts!T308)</f>
        <v>0</v>
      </c>
      <c r="AE308">
        <f>COUNTIFS(Spotify!$AA:$AA,Charts!$AE$1,Spotify!$U:$U,Charts!T308)</f>
        <v>0</v>
      </c>
      <c r="AF308" s="8">
        <f>COUNTIFS(Spotify!$AA:$AA,Charts!$AF$1,Spotify!$U:$U,Charts!T308)</f>
        <v>0</v>
      </c>
      <c r="AH308" s="7" t="s">
        <v>10070</v>
      </c>
      <c r="AI308">
        <f>SUMIFS(Spotify!O:O,Spotify!U:U,Charts!AH308)/COUNTIFS(Spotify!U:U,Charts!AH308)</f>
        <v>-7643</v>
      </c>
      <c r="AJ308" s="18">
        <f>SUMIF(Spotify!U:U,Charts!AH308,Spotify!P:P)/COUNTIF(Spotify!U:U,Charts!AH308)</f>
        <v>159982</v>
      </c>
      <c r="AK308" s="18">
        <f>SUMIF(Spotify!U:U,Charts!AH308,Spotify!R:R)/COUNTIF(Spotify!U:U,Charts!AH308)</f>
        <v>4</v>
      </c>
      <c r="AL308" s="18">
        <f>SUMIF(Spotify!U:U,Charts!AH308,Spotify!J:J)/COUNTIF(Spotify!U:U,Charts!AH308)</f>
        <v>584</v>
      </c>
      <c r="AM308" s="18">
        <f>SUMIF(Spotify!U:U,Charts!AH308,Spotify!H:H)/COUNTIF(Spotify!U:U,Charts!AH308)</f>
        <v>689</v>
      </c>
      <c r="AN308" s="28">
        <f>SUMIF(Spotify!U:U,Charts!AH308,Spotify!I:I)/COUNTIF(Spotify!U:U,Charts!AH308)</f>
        <v>454</v>
      </c>
    </row>
    <row r="309" spans="1:40" x14ac:dyDescent="0.25">
      <c r="A309" s="3" t="s">
        <v>3735</v>
      </c>
      <c r="B309" s="1">
        <v>14626871</v>
      </c>
      <c r="C309" s="1">
        <v>2</v>
      </c>
      <c r="D309" s="1"/>
      <c r="E309" s="3" t="s">
        <v>15454</v>
      </c>
      <c r="F309" s="1">
        <v>95707014</v>
      </c>
      <c r="H309" s="7" t="s">
        <v>1950</v>
      </c>
      <c r="I309" s="1">
        <v>435082291</v>
      </c>
      <c r="J309" s="8">
        <v>25</v>
      </c>
      <c r="L309" s="7" t="s">
        <v>1950</v>
      </c>
      <c r="M309" s="1">
        <f t="shared" si="26"/>
        <v>-435082291</v>
      </c>
      <c r="N309">
        <v>25</v>
      </c>
      <c r="O309" s="18">
        <f>SUMIF(Spotify!U:U,Charts!L309,Spotify!Q:Q)/COUNTIF(Spotify!U:U,Charts!L309)</f>
        <v>228086.96</v>
      </c>
      <c r="P309" t="str">
        <f t="shared" si="27"/>
        <v>03:48</v>
      </c>
      <c r="Q309" s="18">
        <f t="shared" si="29"/>
        <v>641941</v>
      </c>
      <c r="R309" s="8" t="str">
        <f t="shared" si="28"/>
        <v>10:41</v>
      </c>
      <c r="T309" s="7" t="s">
        <v>3735</v>
      </c>
      <c r="U309">
        <f>COUNTIFS(Spotify!$AA:$AA,Charts!$U$1,Spotify!$U:$U,Charts!T309)</f>
        <v>0</v>
      </c>
      <c r="V309">
        <f>COUNTIFS(Spotify!$AA:$AA,Charts!$V$1,Spotify!$U:$U,Charts!T309)</f>
        <v>0</v>
      </c>
      <c r="W309">
        <f>COUNTIFS(Spotify!$AA:$AA,Charts!$W$1,Spotify!$U:$U,Charts!T309)</f>
        <v>0</v>
      </c>
      <c r="X309">
        <f>COUNTIFS(Spotify!$AA:$AA,Charts!$X$1,Spotify!$U:$U,Charts!T309)</f>
        <v>0</v>
      </c>
      <c r="Y309">
        <f>COUNTIFS(Spotify!$AA:$AA,Charts!$Y$1,Spotify!$U:$U,Charts!T309)</f>
        <v>0</v>
      </c>
      <c r="Z309">
        <f>COUNTIFS(Spotify!$AA:$AA,Charts!$Z$1,Spotify!$U:$U,Charts!T309)</f>
        <v>0</v>
      </c>
      <c r="AA309">
        <f>COUNTIFS(Spotify!$AA:$AA,Charts!$AA$1,Spotify!$U:$U,Charts!T309)</f>
        <v>0</v>
      </c>
      <c r="AB309">
        <f>COUNTIFS(Spotify!$AA:$AA,Charts!$AB$1,Spotify!$U:$U,Charts!T309)</f>
        <v>0</v>
      </c>
      <c r="AC309">
        <f>COUNTIFS(Spotify!$AA:$AA,Charts!$AC$1,Spotify!$U:$U,Charts!T309)</f>
        <v>0</v>
      </c>
      <c r="AD309">
        <f>COUNTIFS(Spotify!$AA:$AA,Charts!$AD$1,Spotify!$U:$U,Charts!T309)</f>
        <v>0</v>
      </c>
      <c r="AE309">
        <f>COUNTIFS(Spotify!$AA:$AA,Charts!$AE$1,Spotify!$U:$U,Charts!T309)</f>
        <v>2</v>
      </c>
      <c r="AF309" s="8">
        <f>COUNTIFS(Spotify!$AA:$AA,Charts!$AF$1,Spotify!$U:$U,Charts!T309)</f>
        <v>0</v>
      </c>
      <c r="AH309" s="7" t="s">
        <v>3735</v>
      </c>
      <c r="AI309">
        <f>SUMIFS(Spotify!O:O,Spotify!U:U,Charts!AH309)/COUNTIFS(Spotify!U:U,Charts!AH309)</f>
        <v>-4201</v>
      </c>
      <c r="AJ309" s="18">
        <f>SUMIF(Spotify!U:U,Charts!AH309,Spotify!P:P)/COUNTIF(Spotify!U:U,Charts!AH309)</f>
        <v>93009</v>
      </c>
      <c r="AK309" s="18">
        <f>SUMIF(Spotify!U:U,Charts!AH309,Spotify!R:R)/COUNTIF(Spotify!U:U,Charts!AH309)</f>
        <v>1</v>
      </c>
      <c r="AL309" s="18">
        <f>SUMIF(Spotify!U:U,Charts!AH309,Spotify!J:J)/COUNTIF(Spotify!U:U,Charts!AH309)</f>
        <v>242.5</v>
      </c>
      <c r="AM309" s="18">
        <f>SUMIF(Spotify!U:U,Charts!AH309,Spotify!H:H)/COUNTIF(Spotify!U:U,Charts!AH309)</f>
        <v>424.5</v>
      </c>
      <c r="AN309" s="28">
        <f>SUMIF(Spotify!U:U,Charts!AH309,Spotify!I:I)/COUNTIF(Spotify!U:U,Charts!AH309)</f>
        <v>738</v>
      </c>
    </row>
    <row r="310" spans="1:40" x14ac:dyDescent="0.25">
      <c r="A310" s="3" t="s">
        <v>7269</v>
      </c>
      <c r="B310" s="1">
        <v>79024379</v>
      </c>
      <c r="C310" s="1">
        <v>1</v>
      </c>
      <c r="D310" s="1"/>
      <c r="E310" s="3" t="s">
        <v>14764</v>
      </c>
      <c r="F310" s="1">
        <v>6011159</v>
      </c>
      <c r="H310" s="7" t="s">
        <v>5642</v>
      </c>
      <c r="I310" s="1">
        <v>434608965</v>
      </c>
      <c r="J310" s="8">
        <v>2</v>
      </c>
      <c r="L310" s="7" t="s">
        <v>5642</v>
      </c>
      <c r="M310" s="1">
        <f t="shared" si="26"/>
        <v>-434608965</v>
      </c>
      <c r="N310">
        <v>2</v>
      </c>
      <c r="O310" s="18">
        <f>SUMIF(Spotify!U:U,Charts!L310,Spotify!Q:Q)/COUNTIF(Spotify!U:U,Charts!L310)</f>
        <v>182402.5</v>
      </c>
      <c r="P310" t="str">
        <f t="shared" si="27"/>
        <v>03:02</v>
      </c>
      <c r="Q310" s="18">
        <f t="shared" si="29"/>
        <v>641941</v>
      </c>
      <c r="R310" s="8" t="str">
        <f t="shared" si="28"/>
        <v>10:41</v>
      </c>
      <c r="T310" s="7" t="s">
        <v>7269</v>
      </c>
      <c r="U310">
        <f>COUNTIFS(Spotify!$AA:$AA,Charts!$U$1,Spotify!$U:$U,Charts!T310)</f>
        <v>0</v>
      </c>
      <c r="V310">
        <f>COUNTIFS(Spotify!$AA:$AA,Charts!$V$1,Spotify!$U:$U,Charts!T310)</f>
        <v>0</v>
      </c>
      <c r="W310">
        <f>COUNTIFS(Spotify!$AA:$AA,Charts!$W$1,Spotify!$U:$U,Charts!T310)</f>
        <v>0</v>
      </c>
      <c r="X310">
        <f>COUNTIFS(Spotify!$AA:$AA,Charts!$X$1,Spotify!$U:$U,Charts!T310)</f>
        <v>0</v>
      </c>
      <c r="Y310">
        <f>COUNTIFS(Spotify!$AA:$AA,Charts!$Y$1,Spotify!$U:$U,Charts!T310)</f>
        <v>1</v>
      </c>
      <c r="Z310">
        <f>COUNTIFS(Spotify!$AA:$AA,Charts!$Z$1,Spotify!$U:$U,Charts!T310)</f>
        <v>0</v>
      </c>
      <c r="AA310">
        <f>COUNTIFS(Spotify!$AA:$AA,Charts!$AA$1,Spotify!$U:$U,Charts!T310)</f>
        <v>0</v>
      </c>
      <c r="AB310">
        <f>COUNTIFS(Spotify!$AA:$AA,Charts!$AB$1,Spotify!$U:$U,Charts!T310)</f>
        <v>0</v>
      </c>
      <c r="AC310">
        <f>COUNTIFS(Spotify!$AA:$AA,Charts!$AC$1,Spotify!$U:$U,Charts!T310)</f>
        <v>0</v>
      </c>
      <c r="AD310">
        <f>COUNTIFS(Spotify!$AA:$AA,Charts!$AD$1,Spotify!$U:$U,Charts!T310)</f>
        <v>0</v>
      </c>
      <c r="AE310">
        <f>COUNTIFS(Spotify!$AA:$AA,Charts!$AE$1,Spotify!$U:$U,Charts!T310)</f>
        <v>0</v>
      </c>
      <c r="AF310" s="8">
        <f>COUNTIFS(Spotify!$AA:$AA,Charts!$AF$1,Spotify!$U:$U,Charts!T310)</f>
        <v>0</v>
      </c>
      <c r="AH310" s="7" t="s">
        <v>7269</v>
      </c>
      <c r="AI310">
        <f>SUMIFS(Spotify!O:O,Spotify!U:U,Charts!AH310)/COUNTIFS(Spotify!U:U,Charts!AH310)</f>
        <v>-5445</v>
      </c>
      <c r="AJ310" s="18">
        <f>SUMIF(Spotify!U:U,Charts!AH310,Spotify!P:P)/COUNTIF(Spotify!U:U,Charts!AH310)</f>
        <v>118997</v>
      </c>
      <c r="AK310" s="18">
        <f>SUMIF(Spotify!U:U,Charts!AH310,Spotify!R:R)/COUNTIF(Spotify!U:U,Charts!AH310)</f>
        <v>22</v>
      </c>
      <c r="AL310" s="18">
        <f>SUMIF(Spotify!U:U,Charts!AH310,Spotify!J:J)/COUNTIF(Spotify!U:U,Charts!AH310)</f>
        <v>518</v>
      </c>
      <c r="AM310" s="18">
        <f>SUMIF(Spotify!U:U,Charts!AH310,Spotify!H:H)/COUNTIF(Spotify!U:U,Charts!AH310)</f>
        <v>774</v>
      </c>
      <c r="AN310" s="28">
        <f>SUMIF(Spotify!U:U,Charts!AH310,Spotify!I:I)/COUNTIF(Spotify!U:U,Charts!AH310)</f>
        <v>764</v>
      </c>
    </row>
    <row r="311" spans="1:40" x14ac:dyDescent="0.25">
      <c r="A311" s="3" t="s">
        <v>16397</v>
      </c>
      <c r="B311" s="1">
        <v>137166101</v>
      </c>
      <c r="C311" s="1">
        <v>1</v>
      </c>
      <c r="D311" s="1"/>
      <c r="E311" s="3" t="s">
        <v>2838</v>
      </c>
      <c r="F311" s="1">
        <v>283539306</v>
      </c>
      <c r="H311" s="7" t="s">
        <v>677</v>
      </c>
      <c r="I311" s="1">
        <v>428377802</v>
      </c>
      <c r="J311" s="8">
        <v>9</v>
      </c>
      <c r="L311" s="7" t="s">
        <v>677</v>
      </c>
      <c r="M311" s="1">
        <f t="shared" si="26"/>
        <v>-428377802</v>
      </c>
      <c r="N311">
        <v>9</v>
      </c>
      <c r="O311" s="18">
        <f>SUMIF(Spotify!U:U,Charts!L311,Spotify!Q:Q)/COUNTIF(Spotify!U:U,Charts!L311)</f>
        <v>204633.55555555556</v>
      </c>
      <c r="P311" t="str">
        <f t="shared" si="27"/>
        <v>03:24</v>
      </c>
      <c r="Q311" s="18">
        <f t="shared" si="29"/>
        <v>641941</v>
      </c>
      <c r="R311" s="8" t="str">
        <f t="shared" si="28"/>
        <v>10:41</v>
      </c>
      <c r="T311" s="7" t="s">
        <v>16397</v>
      </c>
      <c r="U311">
        <f>COUNTIFS(Spotify!$AA:$AA,Charts!$U$1,Spotify!$U:$U,Charts!T311)</f>
        <v>0</v>
      </c>
      <c r="V311">
        <f>COUNTIFS(Spotify!$AA:$AA,Charts!$V$1,Spotify!$U:$U,Charts!T311)</f>
        <v>1</v>
      </c>
      <c r="W311">
        <f>COUNTIFS(Spotify!$AA:$AA,Charts!$W$1,Spotify!$U:$U,Charts!T311)</f>
        <v>0</v>
      </c>
      <c r="X311">
        <f>COUNTIFS(Spotify!$AA:$AA,Charts!$X$1,Spotify!$U:$U,Charts!T311)</f>
        <v>0</v>
      </c>
      <c r="Y311">
        <f>COUNTIFS(Spotify!$AA:$AA,Charts!$Y$1,Spotify!$U:$U,Charts!T311)</f>
        <v>0</v>
      </c>
      <c r="Z311">
        <f>COUNTIFS(Spotify!$AA:$AA,Charts!$Z$1,Spotify!$U:$U,Charts!T311)</f>
        <v>0</v>
      </c>
      <c r="AA311">
        <f>COUNTIFS(Spotify!$AA:$AA,Charts!$AA$1,Spotify!$U:$U,Charts!T311)</f>
        <v>0</v>
      </c>
      <c r="AB311">
        <f>COUNTIFS(Spotify!$AA:$AA,Charts!$AB$1,Spotify!$U:$U,Charts!T311)</f>
        <v>0</v>
      </c>
      <c r="AC311">
        <f>COUNTIFS(Spotify!$AA:$AA,Charts!$AC$1,Spotify!$U:$U,Charts!T311)</f>
        <v>0</v>
      </c>
      <c r="AD311">
        <f>COUNTIFS(Spotify!$AA:$AA,Charts!$AD$1,Spotify!$U:$U,Charts!T311)</f>
        <v>0</v>
      </c>
      <c r="AE311">
        <f>COUNTIFS(Spotify!$AA:$AA,Charts!$AE$1,Spotify!$U:$U,Charts!T311)</f>
        <v>0</v>
      </c>
      <c r="AF311" s="8">
        <f>COUNTIFS(Spotify!$AA:$AA,Charts!$AF$1,Spotify!$U:$U,Charts!T311)</f>
        <v>0</v>
      </c>
      <c r="AH311" s="7" t="s">
        <v>16397</v>
      </c>
      <c r="AI311">
        <f>SUMIFS(Spotify!O:O,Spotify!U:U,Charts!AH311)/COUNTIFS(Spotify!U:U,Charts!AH311)</f>
        <v>-5851</v>
      </c>
      <c r="AJ311" s="18">
        <f>SUMIF(Spotify!U:U,Charts!AH311,Spotify!P:P)/COUNTIF(Spotify!U:U,Charts!AH311)</f>
        <v>171925</v>
      </c>
      <c r="AK311" s="18">
        <f>SUMIF(Spotify!U:U,Charts!AH311,Spotify!R:R)/COUNTIF(Spotify!U:U,Charts!AH311)</f>
        <v>15</v>
      </c>
      <c r="AL311" s="18">
        <f>SUMIF(Spotify!U:U,Charts!AH311,Spotify!J:J)/COUNTIF(Spotify!U:U,Charts!AH311)</f>
        <v>921</v>
      </c>
      <c r="AM311" s="18">
        <f>SUMIF(Spotify!U:U,Charts!AH311,Spotify!H:H)/COUNTIF(Spotify!U:U,Charts!AH311)</f>
        <v>74</v>
      </c>
      <c r="AN311" s="28">
        <f>SUMIF(Spotify!U:U,Charts!AH311,Spotify!I:I)/COUNTIF(Spotify!U:U,Charts!AH311)</f>
        <v>758</v>
      </c>
    </row>
    <row r="312" spans="1:40" x14ac:dyDescent="0.25">
      <c r="A312" s="3" t="s">
        <v>817</v>
      </c>
      <c r="B312" s="1">
        <v>7520141824</v>
      </c>
      <c r="C312" s="1">
        <v>26</v>
      </c>
      <c r="D312" s="1"/>
      <c r="E312" s="3" t="s">
        <v>14413</v>
      </c>
      <c r="F312" s="1">
        <v>5317174</v>
      </c>
      <c r="H312" s="7" t="s">
        <v>17880</v>
      </c>
      <c r="I312" s="1">
        <v>427392173</v>
      </c>
      <c r="J312" s="8">
        <v>1</v>
      </c>
      <c r="L312" s="7" t="s">
        <v>17880</v>
      </c>
      <c r="M312" s="1">
        <f t="shared" si="26"/>
        <v>-427392173</v>
      </c>
      <c r="N312">
        <v>1</v>
      </c>
      <c r="O312" s="18">
        <f>SUMIF(Spotify!U:U,Charts!L312,Spotify!Q:Q)/COUNTIF(Spotify!U:U,Charts!L312)</f>
        <v>223480</v>
      </c>
      <c r="P312" t="str">
        <f t="shared" si="27"/>
        <v>03:43</v>
      </c>
      <c r="Q312" s="18">
        <f t="shared" si="29"/>
        <v>641941</v>
      </c>
      <c r="R312" s="8" t="str">
        <f t="shared" si="28"/>
        <v>10:41</v>
      </c>
      <c r="T312" s="7" t="s">
        <v>817</v>
      </c>
      <c r="U312">
        <f>COUNTIFS(Spotify!$AA:$AA,Charts!$U$1,Spotify!$U:$U,Charts!T312)</f>
        <v>1</v>
      </c>
      <c r="V312">
        <f>COUNTIFS(Spotify!$AA:$AA,Charts!$V$1,Spotify!$U:$U,Charts!T312)</f>
        <v>3</v>
      </c>
      <c r="W312">
        <f>COUNTIFS(Spotify!$AA:$AA,Charts!$W$1,Spotify!$U:$U,Charts!T312)</f>
        <v>2</v>
      </c>
      <c r="X312">
        <f>COUNTIFS(Spotify!$AA:$AA,Charts!$X$1,Spotify!$U:$U,Charts!T312)</f>
        <v>1</v>
      </c>
      <c r="Y312">
        <f>COUNTIFS(Spotify!$AA:$AA,Charts!$Y$1,Spotify!$U:$U,Charts!T312)</f>
        <v>1</v>
      </c>
      <c r="Z312">
        <f>COUNTIFS(Spotify!$AA:$AA,Charts!$Z$1,Spotify!$U:$U,Charts!T312)</f>
        <v>3</v>
      </c>
      <c r="AA312">
        <f>COUNTIFS(Spotify!$AA:$AA,Charts!$AA$1,Spotify!$U:$U,Charts!T312)</f>
        <v>0</v>
      </c>
      <c r="AB312">
        <f>COUNTIFS(Spotify!$AA:$AA,Charts!$AB$1,Spotify!$U:$U,Charts!T312)</f>
        <v>2</v>
      </c>
      <c r="AC312">
        <f>COUNTIFS(Spotify!$AA:$AA,Charts!$AC$1,Spotify!$U:$U,Charts!T312)</f>
        <v>8</v>
      </c>
      <c r="AD312">
        <f>COUNTIFS(Spotify!$AA:$AA,Charts!$AD$1,Spotify!$U:$U,Charts!T312)</f>
        <v>0</v>
      </c>
      <c r="AE312">
        <f>COUNTIFS(Spotify!$AA:$AA,Charts!$AE$1,Spotify!$U:$U,Charts!T312)</f>
        <v>2</v>
      </c>
      <c r="AF312" s="8">
        <f>COUNTIFS(Spotify!$AA:$AA,Charts!$AF$1,Spotify!$U:$U,Charts!T312)</f>
        <v>3</v>
      </c>
      <c r="AH312" s="7" t="s">
        <v>817</v>
      </c>
      <c r="AI312">
        <f>SUMIFS(Spotify!O:O,Spotify!U:U,Charts!AH312)/COUNTIFS(Spotify!U:U,Charts!AH312)</f>
        <v>-5605.1153846153848</v>
      </c>
      <c r="AJ312" s="18">
        <f>SUMIF(Spotify!U:U,Charts!AH312,Spotify!P:P)/COUNTIF(Spotify!U:U,Charts!AH312)</f>
        <v>109507.19230769231</v>
      </c>
      <c r="AK312" s="18">
        <f>SUMIF(Spotify!U:U,Charts!AH312,Spotify!R:R)/COUNTIF(Spotify!U:U,Charts!AH312)</f>
        <v>23.807692307692307</v>
      </c>
      <c r="AL312" s="18">
        <f>SUMIF(Spotify!U:U,Charts!AH312,Spotify!J:J)/COUNTIF(Spotify!U:U,Charts!AH312)</f>
        <v>384.76923076923077</v>
      </c>
      <c r="AM312" s="18">
        <f>SUMIF(Spotify!U:U,Charts!AH312,Spotify!H:H)/COUNTIF(Spotify!U:U,Charts!AH312)</f>
        <v>769</v>
      </c>
      <c r="AN312" s="28">
        <f>SUMIF(Spotify!U:U,Charts!AH312,Spotify!I:I)/COUNTIF(Spotify!U:U,Charts!AH312)</f>
        <v>625.80769230769226</v>
      </c>
    </row>
    <row r="313" spans="1:40" x14ac:dyDescent="0.25">
      <c r="A313" s="3" t="s">
        <v>2973</v>
      </c>
      <c r="B313" s="1">
        <v>343780938</v>
      </c>
      <c r="C313" s="1">
        <v>4</v>
      </c>
      <c r="D313" s="1"/>
      <c r="E313" s="3" t="s">
        <v>15598</v>
      </c>
      <c r="F313" s="1">
        <v>11801530</v>
      </c>
      <c r="H313" s="7" t="s">
        <v>3849</v>
      </c>
      <c r="I313" s="1">
        <v>425217559</v>
      </c>
      <c r="J313" s="8">
        <v>2</v>
      </c>
      <c r="L313" s="7" t="s">
        <v>3849</v>
      </c>
      <c r="M313" s="1">
        <f t="shared" si="26"/>
        <v>-425217559</v>
      </c>
      <c r="N313">
        <v>2</v>
      </c>
      <c r="O313" s="18">
        <f>SUMIF(Spotify!U:U,Charts!L313,Spotify!Q:Q)/COUNTIF(Spotify!U:U,Charts!L313)</f>
        <v>259306.5</v>
      </c>
      <c r="P313" t="str">
        <f t="shared" si="27"/>
        <v>04:19</v>
      </c>
      <c r="Q313" s="18">
        <f t="shared" si="29"/>
        <v>641941</v>
      </c>
      <c r="R313" s="8" t="str">
        <f t="shared" si="28"/>
        <v>10:41</v>
      </c>
      <c r="T313" s="7" t="s">
        <v>2973</v>
      </c>
      <c r="U313">
        <f>COUNTIFS(Spotify!$AA:$AA,Charts!$U$1,Spotify!$U:$U,Charts!T313)</f>
        <v>0</v>
      </c>
      <c r="V313">
        <f>COUNTIFS(Spotify!$AA:$AA,Charts!$V$1,Spotify!$U:$U,Charts!T313)</f>
        <v>1</v>
      </c>
      <c r="W313">
        <f>COUNTIFS(Spotify!$AA:$AA,Charts!$W$1,Spotify!$U:$U,Charts!T313)</f>
        <v>0</v>
      </c>
      <c r="X313">
        <f>COUNTIFS(Spotify!$AA:$AA,Charts!$X$1,Spotify!$U:$U,Charts!T313)</f>
        <v>0</v>
      </c>
      <c r="Y313">
        <f>COUNTIFS(Spotify!$AA:$AA,Charts!$Y$1,Spotify!$U:$U,Charts!T313)</f>
        <v>1</v>
      </c>
      <c r="Z313">
        <f>COUNTIFS(Spotify!$AA:$AA,Charts!$Z$1,Spotify!$U:$U,Charts!T313)</f>
        <v>0</v>
      </c>
      <c r="AA313">
        <f>COUNTIFS(Spotify!$AA:$AA,Charts!$AA$1,Spotify!$U:$U,Charts!T313)</f>
        <v>0</v>
      </c>
      <c r="AB313">
        <f>COUNTIFS(Spotify!$AA:$AA,Charts!$AB$1,Spotify!$U:$U,Charts!T313)</f>
        <v>2</v>
      </c>
      <c r="AC313">
        <f>COUNTIFS(Spotify!$AA:$AA,Charts!$AC$1,Spotify!$U:$U,Charts!T313)</f>
        <v>0</v>
      </c>
      <c r="AD313">
        <f>COUNTIFS(Spotify!$AA:$AA,Charts!$AD$1,Spotify!$U:$U,Charts!T313)</f>
        <v>0</v>
      </c>
      <c r="AE313">
        <f>COUNTIFS(Spotify!$AA:$AA,Charts!$AE$1,Spotify!$U:$U,Charts!T313)</f>
        <v>0</v>
      </c>
      <c r="AF313" s="8">
        <f>COUNTIFS(Spotify!$AA:$AA,Charts!$AF$1,Spotify!$U:$U,Charts!T313)</f>
        <v>0</v>
      </c>
      <c r="AH313" s="7" t="s">
        <v>2973</v>
      </c>
      <c r="AI313">
        <f>SUMIFS(Spotify!O:O,Spotify!U:U,Charts!AH313)/COUNTIFS(Spotify!U:U,Charts!AH313)</f>
        <v>-8770.5</v>
      </c>
      <c r="AJ313" s="18">
        <f>SUMIF(Spotify!U:U,Charts!AH313,Spotify!P:P)/COUNTIF(Spotify!U:U,Charts!AH313)</f>
        <v>127045.75</v>
      </c>
      <c r="AK313" s="18">
        <f>SUMIF(Spotify!U:U,Charts!AH313,Spotify!R:R)/COUNTIF(Spotify!U:U,Charts!AH313)</f>
        <v>23</v>
      </c>
      <c r="AL313" s="18">
        <f>SUMIF(Spotify!U:U,Charts!AH313,Spotify!J:J)/COUNTIF(Spotify!U:U,Charts!AH313)</f>
        <v>480</v>
      </c>
      <c r="AM313" s="18">
        <f>SUMIF(Spotify!U:U,Charts!AH313,Spotify!H:H)/COUNTIF(Spotify!U:U,Charts!AH313)</f>
        <v>695.75</v>
      </c>
      <c r="AN313" s="28">
        <f>SUMIF(Spotify!U:U,Charts!AH313,Spotify!I:I)/COUNTIF(Spotify!U:U,Charts!AH313)</f>
        <v>502.25</v>
      </c>
    </row>
    <row r="314" spans="1:40" x14ac:dyDescent="0.25">
      <c r="A314" s="3" t="s">
        <v>17951</v>
      </c>
      <c r="B314" s="1">
        <v>314486361</v>
      </c>
      <c r="C314" s="1">
        <v>2</v>
      </c>
      <c r="D314" s="1"/>
      <c r="E314" s="3" t="s">
        <v>12484</v>
      </c>
      <c r="F314" s="1">
        <v>316694792</v>
      </c>
      <c r="H314" s="7" t="s">
        <v>18033</v>
      </c>
      <c r="I314" s="1">
        <v>424742821</v>
      </c>
      <c r="J314" s="8">
        <v>2</v>
      </c>
      <c r="L314" s="7" t="s">
        <v>18033</v>
      </c>
      <c r="M314" s="1">
        <f t="shared" si="26"/>
        <v>-424742821</v>
      </c>
      <c r="N314">
        <v>2</v>
      </c>
      <c r="O314" s="18">
        <f>SUMIF(Spotify!U:U,Charts!L314,Spotify!Q:Q)/COUNTIF(Spotify!U:U,Charts!L314)</f>
        <v>214106.5</v>
      </c>
      <c r="P314" t="str">
        <f t="shared" si="27"/>
        <v>03:34</v>
      </c>
      <c r="Q314" s="18">
        <f t="shared" si="29"/>
        <v>641941</v>
      </c>
      <c r="R314" s="8" t="str">
        <f t="shared" si="28"/>
        <v>10:41</v>
      </c>
      <c r="T314" s="7" t="s">
        <v>17951</v>
      </c>
      <c r="U314">
        <f>COUNTIFS(Spotify!$AA:$AA,Charts!$U$1,Spotify!$U:$U,Charts!T314)</f>
        <v>1</v>
      </c>
      <c r="V314">
        <f>COUNTIFS(Spotify!$AA:$AA,Charts!$V$1,Spotify!$U:$U,Charts!T314)</f>
        <v>1</v>
      </c>
      <c r="W314">
        <f>COUNTIFS(Spotify!$AA:$AA,Charts!$W$1,Spotify!$U:$U,Charts!T314)</f>
        <v>0</v>
      </c>
      <c r="X314">
        <f>COUNTIFS(Spotify!$AA:$AA,Charts!$X$1,Spotify!$U:$U,Charts!T314)</f>
        <v>0</v>
      </c>
      <c r="Y314">
        <f>COUNTIFS(Spotify!$AA:$AA,Charts!$Y$1,Spotify!$U:$U,Charts!T314)</f>
        <v>0</v>
      </c>
      <c r="Z314">
        <f>COUNTIFS(Spotify!$AA:$AA,Charts!$Z$1,Spotify!$U:$U,Charts!T314)</f>
        <v>0</v>
      </c>
      <c r="AA314">
        <f>COUNTIFS(Spotify!$AA:$AA,Charts!$AA$1,Spotify!$U:$U,Charts!T314)</f>
        <v>0</v>
      </c>
      <c r="AB314">
        <f>COUNTIFS(Spotify!$AA:$AA,Charts!$AB$1,Spotify!$U:$U,Charts!T314)</f>
        <v>0</v>
      </c>
      <c r="AC314">
        <f>COUNTIFS(Spotify!$AA:$AA,Charts!$AC$1,Spotify!$U:$U,Charts!T314)</f>
        <v>0</v>
      </c>
      <c r="AD314">
        <f>COUNTIFS(Spotify!$AA:$AA,Charts!$AD$1,Spotify!$U:$U,Charts!T314)</f>
        <v>0</v>
      </c>
      <c r="AE314">
        <f>COUNTIFS(Spotify!$AA:$AA,Charts!$AE$1,Spotify!$U:$U,Charts!T314)</f>
        <v>0</v>
      </c>
      <c r="AF314" s="8">
        <f>COUNTIFS(Spotify!$AA:$AA,Charts!$AF$1,Spotify!$U:$U,Charts!T314)</f>
        <v>0</v>
      </c>
      <c r="AH314" s="7" t="s">
        <v>17951</v>
      </c>
      <c r="AI314">
        <f>SUMIFS(Spotify!O:O,Spotify!U:U,Charts!AH314)/COUNTIFS(Spotify!U:U,Charts!AH314)</f>
        <v>-2246</v>
      </c>
      <c r="AJ314" s="18">
        <f>SUMIF(Spotify!U:U,Charts!AH314,Spotify!P:P)/COUNTIF(Spotify!U:U,Charts!AH314)</f>
        <v>88957</v>
      </c>
      <c r="AK314" s="18">
        <f>SUMIF(Spotify!U:U,Charts!AH314,Spotify!R:R)/COUNTIF(Spotify!U:U,Charts!AH314)</f>
        <v>26</v>
      </c>
      <c r="AL314" s="18">
        <f>SUMIF(Spotify!U:U,Charts!AH314,Spotify!J:J)/COUNTIF(Spotify!U:U,Charts!AH314)</f>
        <v>325.5</v>
      </c>
      <c r="AM314" s="18">
        <f>SUMIF(Spotify!U:U,Charts!AH314,Spotify!H:H)/COUNTIF(Spotify!U:U,Charts!AH314)</f>
        <v>382.5</v>
      </c>
      <c r="AN314" s="28">
        <f>SUMIF(Spotify!U:U,Charts!AH314,Spotify!I:I)/COUNTIF(Spotify!U:U,Charts!AH314)</f>
        <v>498.5</v>
      </c>
    </row>
    <row r="315" spans="1:40" x14ac:dyDescent="0.25">
      <c r="A315" s="3" t="s">
        <v>17952</v>
      </c>
      <c r="B315" s="1">
        <v>4784115</v>
      </c>
      <c r="C315" s="1">
        <v>1</v>
      </c>
      <c r="D315" s="1"/>
      <c r="E315" s="3" t="s">
        <v>3110</v>
      </c>
      <c r="F315" s="1">
        <v>737226749</v>
      </c>
      <c r="H315" s="7" t="s">
        <v>4420</v>
      </c>
      <c r="I315" s="1">
        <v>421701405</v>
      </c>
      <c r="J315" s="8">
        <v>3</v>
      </c>
      <c r="L315" s="7" t="s">
        <v>4420</v>
      </c>
      <c r="M315" s="1">
        <f t="shared" si="26"/>
        <v>-421701405</v>
      </c>
      <c r="N315">
        <v>3</v>
      </c>
      <c r="O315" s="18">
        <f>SUMIF(Spotify!U:U,Charts!L315,Spotify!Q:Q)/COUNTIF(Spotify!U:U,Charts!L315)</f>
        <v>123335.33333333333</v>
      </c>
      <c r="P315" t="str">
        <f t="shared" si="27"/>
        <v>02:03</v>
      </c>
      <c r="Q315" s="18">
        <f t="shared" si="29"/>
        <v>641941</v>
      </c>
      <c r="R315" s="8" t="str">
        <f t="shared" si="28"/>
        <v>10:41</v>
      </c>
      <c r="T315" s="7" t="s">
        <v>17952</v>
      </c>
      <c r="U315">
        <f>COUNTIFS(Spotify!$AA:$AA,Charts!$U$1,Spotify!$U:$U,Charts!T315)</f>
        <v>0</v>
      </c>
      <c r="V315">
        <f>COUNTIFS(Spotify!$AA:$AA,Charts!$V$1,Spotify!$U:$U,Charts!T315)</f>
        <v>0</v>
      </c>
      <c r="W315">
        <f>COUNTIFS(Spotify!$AA:$AA,Charts!$W$1,Spotify!$U:$U,Charts!T315)</f>
        <v>0</v>
      </c>
      <c r="X315">
        <f>COUNTIFS(Spotify!$AA:$AA,Charts!$X$1,Spotify!$U:$U,Charts!T315)</f>
        <v>0</v>
      </c>
      <c r="Y315">
        <f>COUNTIFS(Spotify!$AA:$AA,Charts!$Y$1,Spotify!$U:$U,Charts!T315)</f>
        <v>1</v>
      </c>
      <c r="Z315">
        <f>COUNTIFS(Spotify!$AA:$AA,Charts!$Z$1,Spotify!$U:$U,Charts!T315)</f>
        <v>0</v>
      </c>
      <c r="AA315">
        <f>COUNTIFS(Spotify!$AA:$AA,Charts!$AA$1,Spotify!$U:$U,Charts!T315)</f>
        <v>0</v>
      </c>
      <c r="AB315">
        <f>COUNTIFS(Spotify!$AA:$AA,Charts!$AB$1,Spotify!$U:$U,Charts!T315)</f>
        <v>0</v>
      </c>
      <c r="AC315">
        <f>COUNTIFS(Spotify!$AA:$AA,Charts!$AC$1,Spotify!$U:$U,Charts!T315)</f>
        <v>0</v>
      </c>
      <c r="AD315">
        <f>COUNTIFS(Spotify!$AA:$AA,Charts!$AD$1,Spotify!$U:$U,Charts!T315)</f>
        <v>0</v>
      </c>
      <c r="AE315">
        <f>COUNTIFS(Spotify!$AA:$AA,Charts!$AE$1,Spotify!$U:$U,Charts!T315)</f>
        <v>0</v>
      </c>
      <c r="AF315" s="8">
        <f>COUNTIFS(Spotify!$AA:$AA,Charts!$AF$1,Spotify!$U:$U,Charts!T315)</f>
        <v>0</v>
      </c>
      <c r="AH315" s="7" t="s">
        <v>17952</v>
      </c>
      <c r="AI315">
        <f>SUMIFS(Spotify!O:O,Spotify!U:U,Charts!AH315)/COUNTIFS(Spotify!U:U,Charts!AH315)</f>
        <v>-10481</v>
      </c>
      <c r="AJ315" s="18">
        <f>SUMIF(Spotify!U:U,Charts!AH315,Spotify!P:P)/COUNTIF(Spotify!U:U,Charts!AH315)</f>
        <v>105935</v>
      </c>
      <c r="AK315" s="18">
        <f>SUMIF(Spotify!U:U,Charts!AH315,Spotify!R:R)/COUNTIF(Spotify!U:U,Charts!AH315)</f>
        <v>1</v>
      </c>
      <c r="AL315" s="18">
        <f>SUMIF(Spotify!U:U,Charts!AH315,Spotify!J:J)/COUNTIF(Spotify!U:U,Charts!AH315)</f>
        <v>131</v>
      </c>
      <c r="AM315" s="18">
        <f>SUMIF(Spotify!U:U,Charts!AH315,Spotify!H:H)/COUNTIF(Spotify!U:U,Charts!AH315)</f>
        <v>856</v>
      </c>
      <c r="AN315" s="28">
        <f>SUMIF(Spotify!U:U,Charts!AH315,Spotify!I:I)/COUNTIF(Spotify!U:U,Charts!AH315)</f>
        <v>523</v>
      </c>
    </row>
    <row r="316" spans="1:40" x14ac:dyDescent="0.25">
      <c r="A316" s="3" t="s">
        <v>1282</v>
      </c>
      <c r="B316" s="1">
        <v>526514579</v>
      </c>
      <c r="C316" s="1">
        <v>9</v>
      </c>
      <c r="D316" s="1"/>
      <c r="E316" s="3" t="s">
        <v>17803</v>
      </c>
      <c r="F316" s="1">
        <v>1214550980</v>
      </c>
      <c r="H316" s="7" t="s">
        <v>28</v>
      </c>
      <c r="I316" s="1">
        <v>421013098</v>
      </c>
      <c r="J316" s="8">
        <v>5</v>
      </c>
      <c r="L316" s="7" t="s">
        <v>28</v>
      </c>
      <c r="M316" s="1">
        <f t="shared" si="26"/>
        <v>-421013098</v>
      </c>
      <c r="N316">
        <v>5</v>
      </c>
      <c r="O316" s="18">
        <f>SUMIF(Spotify!U:U,Charts!L316,Spotify!Q:Q)/COUNTIF(Spotify!U:U,Charts!L316)</f>
        <v>207626</v>
      </c>
      <c r="P316" t="str">
        <f t="shared" si="27"/>
        <v>03:27</v>
      </c>
      <c r="Q316" s="18">
        <f t="shared" si="29"/>
        <v>641941</v>
      </c>
      <c r="R316" s="8" t="str">
        <f t="shared" si="28"/>
        <v>10:41</v>
      </c>
      <c r="T316" s="7" t="s">
        <v>1282</v>
      </c>
      <c r="U316">
        <f>COUNTIFS(Spotify!$AA:$AA,Charts!$U$1,Spotify!$U:$U,Charts!T316)</f>
        <v>0</v>
      </c>
      <c r="V316">
        <f>COUNTIFS(Spotify!$AA:$AA,Charts!$V$1,Spotify!$U:$U,Charts!T316)</f>
        <v>2</v>
      </c>
      <c r="W316">
        <f>COUNTIFS(Spotify!$AA:$AA,Charts!$W$1,Spotify!$U:$U,Charts!T316)</f>
        <v>1</v>
      </c>
      <c r="X316">
        <f>COUNTIFS(Spotify!$AA:$AA,Charts!$X$1,Spotify!$U:$U,Charts!T316)</f>
        <v>0</v>
      </c>
      <c r="Y316">
        <f>COUNTIFS(Spotify!$AA:$AA,Charts!$Y$1,Spotify!$U:$U,Charts!T316)</f>
        <v>1</v>
      </c>
      <c r="Z316">
        <f>COUNTIFS(Spotify!$AA:$AA,Charts!$Z$1,Spotify!$U:$U,Charts!T316)</f>
        <v>1</v>
      </c>
      <c r="AA316">
        <f>COUNTIFS(Spotify!$AA:$AA,Charts!$AA$1,Spotify!$U:$U,Charts!T316)</f>
        <v>2</v>
      </c>
      <c r="AB316">
        <f>COUNTIFS(Spotify!$AA:$AA,Charts!$AB$1,Spotify!$U:$U,Charts!T316)</f>
        <v>0</v>
      </c>
      <c r="AC316">
        <f>COUNTIFS(Spotify!$AA:$AA,Charts!$AC$1,Spotify!$U:$U,Charts!T316)</f>
        <v>0</v>
      </c>
      <c r="AD316">
        <f>COUNTIFS(Spotify!$AA:$AA,Charts!$AD$1,Spotify!$U:$U,Charts!T316)</f>
        <v>0</v>
      </c>
      <c r="AE316">
        <f>COUNTIFS(Spotify!$AA:$AA,Charts!$AE$1,Spotify!$U:$U,Charts!T316)</f>
        <v>2</v>
      </c>
      <c r="AF316" s="8">
        <f>COUNTIFS(Spotify!$AA:$AA,Charts!$AF$1,Spotify!$U:$U,Charts!T316)</f>
        <v>0</v>
      </c>
      <c r="AH316" s="7" t="s">
        <v>1282</v>
      </c>
      <c r="AI316">
        <f>SUMIFS(Spotify!O:O,Spotify!U:U,Charts!AH316)/COUNTIFS(Spotify!U:U,Charts!AH316)</f>
        <v>-5792.333333333333</v>
      </c>
      <c r="AJ316" s="18">
        <f>SUMIF(Spotify!U:U,Charts!AH316,Spotify!P:P)/COUNTIF(Spotify!U:U,Charts!AH316)</f>
        <v>124393.22222222222</v>
      </c>
      <c r="AK316" s="18">
        <f>SUMIF(Spotify!U:U,Charts!AH316,Spotify!R:R)/COUNTIF(Spotify!U:U,Charts!AH316)</f>
        <v>9.4444444444444446</v>
      </c>
      <c r="AL316" s="18">
        <f>SUMIF(Spotify!U:U,Charts!AH316,Spotify!J:J)/COUNTIF(Spotify!U:U,Charts!AH316)</f>
        <v>566.55555555555554</v>
      </c>
      <c r="AM316" s="18">
        <f>SUMIF(Spotify!U:U,Charts!AH316,Spotify!H:H)/COUNTIF(Spotify!U:U,Charts!AH316)</f>
        <v>623.66666666666663</v>
      </c>
      <c r="AN316" s="28">
        <f>SUMIF(Spotify!U:U,Charts!AH316,Spotify!I:I)/COUNTIF(Spotify!U:U,Charts!AH316)</f>
        <v>635.55555555555554</v>
      </c>
    </row>
    <row r="317" spans="1:40" x14ac:dyDescent="0.25">
      <c r="A317" s="3" t="s">
        <v>17018</v>
      </c>
      <c r="B317" s="1">
        <v>35218484</v>
      </c>
      <c r="C317" s="1">
        <v>1</v>
      </c>
      <c r="D317" s="1"/>
      <c r="E317" s="3" t="s">
        <v>162</v>
      </c>
      <c r="F317" s="1">
        <v>621576522</v>
      </c>
      <c r="H317" s="7" t="s">
        <v>1087</v>
      </c>
      <c r="I317" s="1">
        <v>420891608</v>
      </c>
      <c r="J317" s="8">
        <v>2</v>
      </c>
      <c r="L317" s="7" t="s">
        <v>1087</v>
      </c>
      <c r="M317" s="1">
        <f t="shared" si="26"/>
        <v>-420891608</v>
      </c>
      <c r="N317">
        <v>2</v>
      </c>
      <c r="O317" s="18">
        <f>SUMIF(Spotify!U:U,Charts!L317,Spotify!Q:Q)/COUNTIF(Spotify!U:U,Charts!L317)</f>
        <v>147049</v>
      </c>
      <c r="P317" t="str">
        <f t="shared" si="27"/>
        <v>02:27</v>
      </c>
      <c r="Q317" s="18">
        <f t="shared" si="29"/>
        <v>641941</v>
      </c>
      <c r="R317" s="8" t="str">
        <f t="shared" si="28"/>
        <v>10:41</v>
      </c>
      <c r="T317" s="7" t="s">
        <v>17018</v>
      </c>
      <c r="U317">
        <f>COUNTIFS(Spotify!$AA:$AA,Charts!$U$1,Spotify!$U:$U,Charts!T317)</f>
        <v>0</v>
      </c>
      <c r="V317">
        <f>COUNTIFS(Spotify!$AA:$AA,Charts!$V$1,Spotify!$U:$U,Charts!T317)</f>
        <v>0</v>
      </c>
      <c r="W317">
        <f>COUNTIFS(Spotify!$AA:$AA,Charts!$W$1,Spotify!$U:$U,Charts!T317)</f>
        <v>0</v>
      </c>
      <c r="X317">
        <f>COUNTIFS(Spotify!$AA:$AA,Charts!$X$1,Spotify!$U:$U,Charts!T317)</f>
        <v>0</v>
      </c>
      <c r="Y317">
        <f>COUNTIFS(Spotify!$AA:$AA,Charts!$Y$1,Spotify!$U:$U,Charts!T317)</f>
        <v>0</v>
      </c>
      <c r="Z317">
        <f>COUNTIFS(Spotify!$AA:$AA,Charts!$Z$1,Spotify!$U:$U,Charts!T317)</f>
        <v>1</v>
      </c>
      <c r="AA317">
        <f>COUNTIFS(Spotify!$AA:$AA,Charts!$AA$1,Spotify!$U:$U,Charts!T317)</f>
        <v>0</v>
      </c>
      <c r="AB317">
        <f>COUNTIFS(Spotify!$AA:$AA,Charts!$AB$1,Spotify!$U:$U,Charts!T317)</f>
        <v>0</v>
      </c>
      <c r="AC317">
        <f>COUNTIFS(Spotify!$AA:$AA,Charts!$AC$1,Spotify!$U:$U,Charts!T317)</f>
        <v>0</v>
      </c>
      <c r="AD317">
        <f>COUNTIFS(Spotify!$AA:$AA,Charts!$AD$1,Spotify!$U:$U,Charts!T317)</f>
        <v>0</v>
      </c>
      <c r="AE317">
        <f>COUNTIFS(Spotify!$AA:$AA,Charts!$AE$1,Spotify!$U:$U,Charts!T317)</f>
        <v>0</v>
      </c>
      <c r="AF317" s="8">
        <f>COUNTIFS(Spotify!$AA:$AA,Charts!$AF$1,Spotify!$U:$U,Charts!T317)</f>
        <v>0</v>
      </c>
      <c r="AH317" s="7" t="s">
        <v>17018</v>
      </c>
      <c r="AI317">
        <f>SUMIFS(Spotify!O:O,Spotify!U:U,Charts!AH317)/COUNTIFS(Spotify!U:U,Charts!AH317)</f>
        <v>-92</v>
      </c>
      <c r="AJ317" s="18">
        <f>SUMIF(Spotify!U:U,Charts!AH317,Spotify!P:P)/COUNTIF(Spotify!U:U,Charts!AH317)</f>
        <v>93047</v>
      </c>
      <c r="AK317" s="18">
        <f>SUMIF(Spotify!U:U,Charts!AH317,Spotify!R:R)/COUNTIF(Spotify!U:U,Charts!AH317)</f>
        <v>4</v>
      </c>
      <c r="AL317" s="18">
        <f>SUMIF(Spotify!U:U,Charts!AH317,Spotify!J:J)/COUNTIF(Spotify!U:U,Charts!AH317)</f>
        <v>376</v>
      </c>
      <c r="AM317" s="18">
        <f>SUMIF(Spotify!U:U,Charts!AH317,Spotify!H:H)/COUNTIF(Spotify!U:U,Charts!AH317)</f>
        <v>634</v>
      </c>
      <c r="AN317" s="28">
        <f>SUMIF(Spotify!U:U,Charts!AH317,Spotify!I:I)/COUNTIF(Spotify!U:U,Charts!AH317)</f>
        <v>645</v>
      </c>
    </row>
    <row r="318" spans="1:40" x14ac:dyDescent="0.25">
      <c r="A318" s="3" t="s">
        <v>12862</v>
      </c>
      <c r="B318" s="1">
        <v>306961058</v>
      </c>
      <c r="C318" s="1">
        <v>1</v>
      </c>
      <c r="D318" s="1"/>
      <c r="E318" s="3" t="s">
        <v>8883</v>
      </c>
      <c r="F318" s="1">
        <v>9491388</v>
      </c>
      <c r="H318" s="7" t="s">
        <v>180</v>
      </c>
      <c r="I318" s="1">
        <v>420840400</v>
      </c>
      <c r="J318" s="8">
        <v>3</v>
      </c>
      <c r="L318" s="7" t="s">
        <v>180</v>
      </c>
      <c r="M318" s="1">
        <f t="shared" si="26"/>
        <v>-420840400</v>
      </c>
      <c r="N318">
        <v>3</v>
      </c>
      <c r="O318" s="18">
        <f>SUMIF(Spotify!U:U,Charts!L318,Spotify!Q:Q)/COUNTIF(Spotify!U:U,Charts!L318)</f>
        <v>222533</v>
      </c>
      <c r="P318" t="str">
        <f t="shared" si="27"/>
        <v>03:42</v>
      </c>
      <c r="Q318" s="18">
        <f t="shared" si="29"/>
        <v>641941</v>
      </c>
      <c r="R318" s="8" t="str">
        <f t="shared" si="28"/>
        <v>10:41</v>
      </c>
      <c r="T318" s="7" t="s">
        <v>12862</v>
      </c>
      <c r="U318">
        <f>COUNTIFS(Spotify!$AA:$AA,Charts!$U$1,Spotify!$U:$U,Charts!T318)</f>
        <v>0</v>
      </c>
      <c r="V318">
        <f>COUNTIFS(Spotify!$AA:$AA,Charts!$V$1,Spotify!$U:$U,Charts!T318)</f>
        <v>0</v>
      </c>
      <c r="W318">
        <f>COUNTIFS(Spotify!$AA:$AA,Charts!$W$1,Spotify!$U:$U,Charts!T318)</f>
        <v>0</v>
      </c>
      <c r="X318">
        <f>COUNTIFS(Spotify!$AA:$AA,Charts!$X$1,Spotify!$U:$U,Charts!T318)</f>
        <v>0</v>
      </c>
      <c r="Y318">
        <f>COUNTIFS(Spotify!$AA:$AA,Charts!$Y$1,Spotify!$U:$U,Charts!T318)</f>
        <v>0</v>
      </c>
      <c r="Z318">
        <f>COUNTIFS(Spotify!$AA:$AA,Charts!$Z$1,Spotify!$U:$U,Charts!T318)</f>
        <v>0</v>
      </c>
      <c r="AA318">
        <f>COUNTIFS(Spotify!$AA:$AA,Charts!$AA$1,Spotify!$U:$U,Charts!T318)</f>
        <v>0</v>
      </c>
      <c r="AB318">
        <f>COUNTIFS(Spotify!$AA:$AA,Charts!$AB$1,Spotify!$U:$U,Charts!T318)</f>
        <v>1</v>
      </c>
      <c r="AC318">
        <f>COUNTIFS(Spotify!$AA:$AA,Charts!$AC$1,Spotify!$U:$U,Charts!T318)</f>
        <v>0</v>
      </c>
      <c r="AD318">
        <f>COUNTIFS(Spotify!$AA:$AA,Charts!$AD$1,Spotify!$U:$U,Charts!T318)</f>
        <v>0</v>
      </c>
      <c r="AE318">
        <f>COUNTIFS(Spotify!$AA:$AA,Charts!$AE$1,Spotify!$U:$U,Charts!T318)</f>
        <v>0</v>
      </c>
      <c r="AF318" s="8">
        <f>COUNTIFS(Spotify!$AA:$AA,Charts!$AF$1,Spotify!$U:$U,Charts!T318)</f>
        <v>0</v>
      </c>
      <c r="AH318" s="7" t="s">
        <v>12862</v>
      </c>
      <c r="AI318">
        <f>SUMIFS(Spotify!O:O,Spotify!U:U,Charts!AH318)/COUNTIFS(Spotify!U:U,Charts!AH318)</f>
        <v>-6543</v>
      </c>
      <c r="AJ318" s="18">
        <f>SUMIF(Spotify!U:U,Charts!AH318,Spotify!P:P)/COUNTIF(Spotify!U:U,Charts!AH318)</f>
        <v>179773</v>
      </c>
      <c r="AK318" s="18">
        <f>SUMIF(Spotify!U:U,Charts!AH318,Spotify!R:R)/COUNTIF(Spotify!U:U,Charts!AH318)</f>
        <v>31</v>
      </c>
      <c r="AL318" s="18">
        <f>SUMIF(Spotify!U:U,Charts!AH318,Spotify!J:J)/COUNTIF(Spotify!U:U,Charts!AH318)</f>
        <v>608</v>
      </c>
      <c r="AM318" s="18">
        <f>SUMIF(Spotify!U:U,Charts!AH318,Spotify!H:H)/COUNTIF(Spotify!U:U,Charts!AH318)</f>
        <v>345</v>
      </c>
      <c r="AN318" s="28">
        <f>SUMIF(Spotify!U:U,Charts!AH318,Spotify!I:I)/COUNTIF(Spotify!U:U,Charts!AH318)</f>
        <v>612</v>
      </c>
    </row>
    <row r="319" spans="1:40" x14ac:dyDescent="0.25">
      <c r="A319" s="3" t="s">
        <v>17953</v>
      </c>
      <c r="B319" s="1">
        <v>127492379</v>
      </c>
      <c r="C319" s="1">
        <v>2</v>
      </c>
      <c r="D319" s="1"/>
      <c r="E319" s="3" t="s">
        <v>15958</v>
      </c>
      <c r="F319" s="1">
        <v>26672289</v>
      </c>
      <c r="H319" s="7" t="s">
        <v>1894</v>
      </c>
      <c r="I319" s="1">
        <v>417294763</v>
      </c>
      <c r="J319" s="8">
        <v>10</v>
      </c>
      <c r="L319" s="7" t="s">
        <v>1894</v>
      </c>
      <c r="M319" s="1">
        <f t="shared" si="26"/>
        <v>-417294763</v>
      </c>
      <c r="N319">
        <v>10</v>
      </c>
      <c r="O319" s="18">
        <f>SUMIF(Spotify!U:U,Charts!L319,Spotify!Q:Q)/COUNTIF(Spotify!U:U,Charts!L319)</f>
        <v>163807.79999999999</v>
      </c>
      <c r="P319" t="str">
        <f t="shared" si="27"/>
        <v>02:43</v>
      </c>
      <c r="Q319" s="18">
        <f t="shared" si="29"/>
        <v>641941</v>
      </c>
      <c r="R319" s="8" t="str">
        <f t="shared" si="28"/>
        <v>10:41</v>
      </c>
      <c r="T319" s="7" t="s">
        <v>17953</v>
      </c>
      <c r="U319">
        <f>COUNTIFS(Spotify!$AA:$AA,Charts!$U$1,Spotify!$U:$U,Charts!T319)</f>
        <v>0</v>
      </c>
      <c r="V319">
        <f>COUNTIFS(Spotify!$AA:$AA,Charts!$V$1,Spotify!$U:$U,Charts!T319)</f>
        <v>0</v>
      </c>
      <c r="W319">
        <f>COUNTIFS(Spotify!$AA:$AA,Charts!$W$1,Spotify!$U:$U,Charts!T319)</f>
        <v>0</v>
      </c>
      <c r="X319">
        <f>COUNTIFS(Spotify!$AA:$AA,Charts!$X$1,Spotify!$U:$U,Charts!T319)</f>
        <v>0</v>
      </c>
      <c r="Y319">
        <f>COUNTIFS(Spotify!$AA:$AA,Charts!$Y$1,Spotify!$U:$U,Charts!T319)</f>
        <v>0</v>
      </c>
      <c r="Z319">
        <f>COUNTIFS(Spotify!$AA:$AA,Charts!$Z$1,Spotify!$U:$U,Charts!T319)</f>
        <v>0</v>
      </c>
      <c r="AA319">
        <f>COUNTIFS(Spotify!$AA:$AA,Charts!$AA$1,Spotify!$U:$U,Charts!T319)</f>
        <v>0</v>
      </c>
      <c r="AB319">
        <f>COUNTIFS(Spotify!$AA:$AA,Charts!$AB$1,Spotify!$U:$U,Charts!T319)</f>
        <v>0</v>
      </c>
      <c r="AC319">
        <f>COUNTIFS(Spotify!$AA:$AA,Charts!$AC$1,Spotify!$U:$U,Charts!T319)</f>
        <v>0</v>
      </c>
      <c r="AD319">
        <f>COUNTIFS(Spotify!$AA:$AA,Charts!$AD$1,Spotify!$U:$U,Charts!T319)</f>
        <v>0</v>
      </c>
      <c r="AE319">
        <f>COUNTIFS(Spotify!$AA:$AA,Charts!$AE$1,Spotify!$U:$U,Charts!T319)</f>
        <v>1</v>
      </c>
      <c r="AF319" s="8">
        <f>COUNTIFS(Spotify!$AA:$AA,Charts!$AF$1,Spotify!$U:$U,Charts!T319)</f>
        <v>1</v>
      </c>
      <c r="AH319" s="7" t="s">
        <v>17953</v>
      </c>
      <c r="AI319">
        <f>SUMIFS(Spotify!O:O,Spotify!U:U,Charts!AH319)/COUNTIFS(Spotify!U:U,Charts!AH319)</f>
        <v>-2876</v>
      </c>
      <c r="AJ319" s="18">
        <f>SUMIF(Spotify!U:U,Charts!AH319,Spotify!P:P)/COUNTIF(Spotify!U:U,Charts!AH319)</f>
        <v>94363</v>
      </c>
      <c r="AK319" s="18">
        <f>SUMIF(Spotify!U:U,Charts!AH319,Spotify!R:R)/COUNTIF(Spotify!U:U,Charts!AH319)</f>
        <v>8.5</v>
      </c>
      <c r="AL319" s="18">
        <f>SUMIF(Spotify!U:U,Charts!AH319,Spotify!J:J)/COUNTIF(Spotify!U:U,Charts!AH319)</f>
        <v>130.5</v>
      </c>
      <c r="AM319" s="18">
        <f>SUMIF(Spotify!U:U,Charts!AH319,Spotify!H:H)/COUNTIF(Spotify!U:U,Charts!AH319)</f>
        <v>869</v>
      </c>
      <c r="AN319" s="28">
        <f>SUMIF(Spotify!U:U,Charts!AH319,Spotify!I:I)/COUNTIF(Spotify!U:U,Charts!AH319)</f>
        <v>842</v>
      </c>
    </row>
    <row r="320" spans="1:40" x14ac:dyDescent="0.25">
      <c r="A320" s="3" t="s">
        <v>284</v>
      </c>
      <c r="B320" s="1">
        <v>15259410188</v>
      </c>
      <c r="C320" s="1">
        <v>175</v>
      </c>
      <c r="D320" s="1"/>
      <c r="E320" s="3" t="s">
        <v>2713</v>
      </c>
      <c r="F320" s="1">
        <v>10662527</v>
      </c>
      <c r="H320" s="7" t="s">
        <v>6014</v>
      </c>
      <c r="I320" s="1">
        <v>417174517</v>
      </c>
      <c r="J320" s="8">
        <v>1</v>
      </c>
      <c r="L320" s="7" t="s">
        <v>6014</v>
      </c>
      <c r="M320" s="1">
        <f t="shared" si="26"/>
        <v>-417174517</v>
      </c>
      <c r="N320">
        <v>1</v>
      </c>
      <c r="O320" s="18">
        <f>SUMIF(Spotify!U:U,Charts!L320,Spotify!Q:Q)/COUNTIF(Spotify!U:U,Charts!L320)</f>
        <v>184791</v>
      </c>
      <c r="P320" t="str">
        <f t="shared" si="27"/>
        <v>03:04</v>
      </c>
      <c r="Q320" s="18">
        <f t="shared" si="29"/>
        <v>641941</v>
      </c>
      <c r="R320" s="8" t="str">
        <f t="shared" si="28"/>
        <v>10:41</v>
      </c>
      <c r="T320" s="7" t="s">
        <v>284</v>
      </c>
      <c r="U320">
        <f>COUNTIFS(Spotify!$AA:$AA,Charts!$U$1,Spotify!$U:$U,Charts!T320)</f>
        <v>17</v>
      </c>
      <c r="V320">
        <f>COUNTIFS(Spotify!$AA:$AA,Charts!$V$1,Spotify!$U:$U,Charts!T320)</f>
        <v>33</v>
      </c>
      <c r="W320">
        <f>COUNTIFS(Spotify!$AA:$AA,Charts!$W$1,Spotify!$U:$U,Charts!T320)</f>
        <v>11</v>
      </c>
      <c r="X320">
        <f>COUNTIFS(Spotify!$AA:$AA,Charts!$X$1,Spotify!$U:$U,Charts!T320)</f>
        <v>2</v>
      </c>
      <c r="Y320">
        <f>COUNTIFS(Spotify!$AA:$AA,Charts!$Y$1,Spotify!$U:$U,Charts!T320)</f>
        <v>10</v>
      </c>
      <c r="Z320">
        <f>COUNTIFS(Spotify!$AA:$AA,Charts!$Z$1,Spotify!$U:$U,Charts!T320)</f>
        <v>11</v>
      </c>
      <c r="AA320">
        <f>COUNTIFS(Spotify!$AA:$AA,Charts!$AA$1,Spotify!$U:$U,Charts!T320)</f>
        <v>9</v>
      </c>
      <c r="AB320">
        <f>COUNTIFS(Spotify!$AA:$AA,Charts!$AB$1,Spotify!$U:$U,Charts!T320)</f>
        <v>21</v>
      </c>
      <c r="AC320">
        <f>COUNTIFS(Spotify!$AA:$AA,Charts!$AC$1,Spotify!$U:$U,Charts!T320)</f>
        <v>13</v>
      </c>
      <c r="AD320">
        <f>COUNTIFS(Spotify!$AA:$AA,Charts!$AD$1,Spotify!$U:$U,Charts!T320)</f>
        <v>9</v>
      </c>
      <c r="AE320">
        <f>COUNTIFS(Spotify!$AA:$AA,Charts!$AE$1,Spotify!$U:$U,Charts!T320)</f>
        <v>24</v>
      </c>
      <c r="AF320" s="8">
        <f>COUNTIFS(Spotify!$AA:$AA,Charts!$AF$1,Spotify!$U:$U,Charts!T320)</f>
        <v>15</v>
      </c>
      <c r="AH320" s="7" t="s">
        <v>284</v>
      </c>
      <c r="AI320">
        <f>SUMIFS(Spotify!O:O,Spotify!U:U,Charts!AH320)/COUNTIFS(Spotify!U:U,Charts!AH320)</f>
        <v>-6982.12</v>
      </c>
      <c r="AJ320" s="18">
        <f>SUMIF(Spotify!U:U,Charts!AH320,Spotify!P:P)/COUNTIF(Spotify!U:U,Charts!AH320)</f>
        <v>105931.74857142857</v>
      </c>
      <c r="AK320" s="18">
        <f>SUMIF(Spotify!U:U,Charts!AH320,Spotify!R:R)/COUNTIF(Spotify!U:U,Charts!AH320)</f>
        <v>9.8971428571428568</v>
      </c>
      <c r="AL320" s="18">
        <f>SUMIF(Spotify!U:U,Charts!AH320,Spotify!J:J)/COUNTIF(Spotify!U:U,Charts!AH320)</f>
        <v>317.85142857142858</v>
      </c>
      <c r="AM320" s="18">
        <f>SUMIF(Spotify!U:U,Charts!AH320,Spotify!H:H)/COUNTIF(Spotify!U:U,Charts!AH320)</f>
        <v>637.29714285714283</v>
      </c>
      <c r="AN320" s="28">
        <f>SUMIF(Spotify!U:U,Charts!AH320,Spotify!I:I)/COUNTIF(Spotify!U:U,Charts!AH320)</f>
        <v>470.72571428571428</v>
      </c>
    </row>
    <row r="321" spans="1:40" x14ac:dyDescent="0.25">
      <c r="A321" s="3" t="s">
        <v>17954</v>
      </c>
      <c r="B321" s="1">
        <v>136678352</v>
      </c>
      <c r="C321" s="1">
        <v>1</v>
      </c>
      <c r="D321" s="1"/>
      <c r="E321" s="3" t="s">
        <v>3337</v>
      </c>
      <c r="F321" s="1">
        <v>26675858</v>
      </c>
      <c r="H321" s="7" t="s">
        <v>2320</v>
      </c>
      <c r="I321" s="1">
        <v>414692725</v>
      </c>
      <c r="J321" s="8">
        <v>8</v>
      </c>
      <c r="L321" s="7" t="s">
        <v>2320</v>
      </c>
      <c r="M321" s="1">
        <f t="shared" si="26"/>
        <v>-414692725</v>
      </c>
      <c r="N321">
        <v>8</v>
      </c>
      <c r="O321" s="18">
        <f>SUMIF(Spotify!U:U,Charts!L321,Spotify!Q:Q)/COUNTIF(Spotify!U:U,Charts!L321)</f>
        <v>187962</v>
      </c>
      <c r="P321" t="str">
        <f t="shared" si="27"/>
        <v>03:07</v>
      </c>
      <c r="Q321" s="18">
        <f t="shared" si="29"/>
        <v>641941</v>
      </c>
      <c r="R321" s="8" t="str">
        <f t="shared" si="28"/>
        <v>10:41</v>
      </c>
      <c r="T321" s="7" t="s">
        <v>17954</v>
      </c>
      <c r="U321">
        <f>COUNTIFS(Spotify!$AA:$AA,Charts!$U$1,Spotify!$U:$U,Charts!T321)</f>
        <v>0</v>
      </c>
      <c r="V321">
        <f>COUNTIFS(Spotify!$AA:$AA,Charts!$V$1,Spotify!$U:$U,Charts!T321)</f>
        <v>0</v>
      </c>
      <c r="W321">
        <f>COUNTIFS(Spotify!$AA:$AA,Charts!$W$1,Spotify!$U:$U,Charts!T321)</f>
        <v>0</v>
      </c>
      <c r="X321">
        <f>COUNTIFS(Spotify!$AA:$AA,Charts!$X$1,Spotify!$U:$U,Charts!T321)</f>
        <v>0</v>
      </c>
      <c r="Y321">
        <f>COUNTIFS(Spotify!$AA:$AA,Charts!$Y$1,Spotify!$U:$U,Charts!T321)</f>
        <v>0</v>
      </c>
      <c r="Z321">
        <f>COUNTIFS(Spotify!$AA:$AA,Charts!$Z$1,Spotify!$U:$U,Charts!T321)</f>
        <v>0</v>
      </c>
      <c r="AA321">
        <f>COUNTIFS(Spotify!$AA:$AA,Charts!$AA$1,Spotify!$U:$U,Charts!T321)</f>
        <v>0</v>
      </c>
      <c r="AB321">
        <f>COUNTIFS(Spotify!$AA:$AA,Charts!$AB$1,Spotify!$U:$U,Charts!T321)</f>
        <v>0</v>
      </c>
      <c r="AC321">
        <f>COUNTIFS(Spotify!$AA:$AA,Charts!$AC$1,Spotify!$U:$U,Charts!T321)</f>
        <v>1</v>
      </c>
      <c r="AD321">
        <f>COUNTIFS(Spotify!$AA:$AA,Charts!$AD$1,Spotify!$U:$U,Charts!T321)</f>
        <v>0</v>
      </c>
      <c r="AE321">
        <f>COUNTIFS(Spotify!$AA:$AA,Charts!$AE$1,Spotify!$U:$U,Charts!T321)</f>
        <v>0</v>
      </c>
      <c r="AF321" s="8">
        <f>COUNTIFS(Spotify!$AA:$AA,Charts!$AF$1,Spotify!$U:$U,Charts!T321)</f>
        <v>0</v>
      </c>
      <c r="AH321" s="7" t="s">
        <v>17954</v>
      </c>
      <c r="AI321">
        <f>SUMIFS(Spotify!O:O,Spotify!U:U,Charts!AH321)/COUNTIFS(Spotify!U:U,Charts!AH321)</f>
        <v>-739</v>
      </c>
      <c r="AJ321" s="18">
        <f>SUMIF(Spotify!U:U,Charts!AH321,Spotify!P:P)/COUNTIF(Spotify!U:U,Charts!AH321)</f>
        <v>14599</v>
      </c>
      <c r="AK321" s="18">
        <f>SUMIF(Spotify!U:U,Charts!AH321,Spotify!R:R)/COUNTIF(Spotify!U:U,Charts!AH321)</f>
        <v>29</v>
      </c>
      <c r="AL321" s="18">
        <f>SUMIF(Spotify!U:U,Charts!AH321,Spotify!J:J)/COUNTIF(Spotify!U:U,Charts!AH321)</f>
        <v>131</v>
      </c>
      <c r="AM321" s="18">
        <f>SUMIF(Spotify!U:U,Charts!AH321,Spotify!H:H)/COUNTIF(Spotify!U:U,Charts!AH321)</f>
        <v>886</v>
      </c>
      <c r="AN321" s="28">
        <f>SUMIF(Spotify!U:U,Charts!AH321,Spotify!I:I)/COUNTIF(Spotify!U:U,Charts!AH321)</f>
        <v>525</v>
      </c>
    </row>
    <row r="322" spans="1:40" x14ac:dyDescent="0.25">
      <c r="A322" s="3" t="s">
        <v>8940</v>
      </c>
      <c r="B322" s="1">
        <v>5156496</v>
      </c>
      <c r="C322" s="1">
        <v>1</v>
      </c>
      <c r="D322" s="1"/>
      <c r="E322" s="3" t="s">
        <v>2704</v>
      </c>
      <c r="F322" s="1">
        <v>16235994</v>
      </c>
      <c r="H322" s="7" t="s">
        <v>4322</v>
      </c>
      <c r="I322" s="1">
        <v>413657241</v>
      </c>
      <c r="J322" s="8">
        <v>6</v>
      </c>
      <c r="L322" s="7" t="s">
        <v>4322</v>
      </c>
      <c r="M322" s="1">
        <f t="shared" si="26"/>
        <v>-413657241</v>
      </c>
      <c r="N322">
        <v>6</v>
      </c>
      <c r="O322" s="18">
        <f>SUMIF(Spotify!U:U,Charts!L322,Spotify!Q:Q)/COUNTIF(Spotify!U:U,Charts!L322)</f>
        <v>181653.16666666666</v>
      </c>
      <c r="P322" t="str">
        <f t="shared" si="27"/>
        <v>03:01</v>
      </c>
      <c r="Q322" s="18">
        <f t="shared" si="29"/>
        <v>641941</v>
      </c>
      <c r="R322" s="8" t="str">
        <f t="shared" si="28"/>
        <v>10:41</v>
      </c>
      <c r="T322" s="7" t="s">
        <v>8940</v>
      </c>
      <c r="U322">
        <f>COUNTIFS(Spotify!$AA:$AA,Charts!$U$1,Spotify!$U:$U,Charts!T322)</f>
        <v>0</v>
      </c>
      <c r="V322">
        <f>COUNTIFS(Spotify!$AA:$AA,Charts!$V$1,Spotify!$U:$U,Charts!T322)</f>
        <v>1</v>
      </c>
      <c r="W322">
        <f>COUNTIFS(Spotify!$AA:$AA,Charts!$W$1,Spotify!$U:$U,Charts!T322)</f>
        <v>0</v>
      </c>
      <c r="X322">
        <f>COUNTIFS(Spotify!$AA:$AA,Charts!$X$1,Spotify!$U:$U,Charts!T322)</f>
        <v>0</v>
      </c>
      <c r="Y322">
        <f>COUNTIFS(Spotify!$AA:$AA,Charts!$Y$1,Spotify!$U:$U,Charts!T322)</f>
        <v>0</v>
      </c>
      <c r="Z322">
        <f>COUNTIFS(Spotify!$AA:$AA,Charts!$Z$1,Spotify!$U:$U,Charts!T322)</f>
        <v>0</v>
      </c>
      <c r="AA322">
        <f>COUNTIFS(Spotify!$AA:$AA,Charts!$AA$1,Spotify!$U:$U,Charts!T322)</f>
        <v>0</v>
      </c>
      <c r="AB322">
        <f>COUNTIFS(Spotify!$AA:$AA,Charts!$AB$1,Spotify!$U:$U,Charts!T322)</f>
        <v>0</v>
      </c>
      <c r="AC322">
        <f>COUNTIFS(Spotify!$AA:$AA,Charts!$AC$1,Spotify!$U:$U,Charts!T322)</f>
        <v>0</v>
      </c>
      <c r="AD322">
        <f>COUNTIFS(Spotify!$AA:$AA,Charts!$AD$1,Spotify!$U:$U,Charts!T322)</f>
        <v>0</v>
      </c>
      <c r="AE322">
        <f>COUNTIFS(Spotify!$AA:$AA,Charts!$AE$1,Spotify!$U:$U,Charts!T322)</f>
        <v>0</v>
      </c>
      <c r="AF322" s="8">
        <f>COUNTIFS(Spotify!$AA:$AA,Charts!$AF$1,Spotify!$U:$U,Charts!T322)</f>
        <v>0</v>
      </c>
      <c r="AH322" s="7" t="s">
        <v>8940</v>
      </c>
      <c r="AI322">
        <f>SUMIFS(Spotify!O:O,Spotify!U:U,Charts!AH322)/COUNTIFS(Spotify!U:U,Charts!AH322)</f>
        <v>-4197</v>
      </c>
      <c r="AJ322" s="18">
        <f>SUMIF(Spotify!U:U,Charts!AH322,Spotify!P:P)/COUNTIF(Spotify!U:U,Charts!AH322)</f>
        <v>117904</v>
      </c>
      <c r="AK322" s="18">
        <f>SUMIF(Spotify!U:U,Charts!AH322,Spotify!R:R)/COUNTIF(Spotify!U:U,Charts!AH322)</f>
        <v>1</v>
      </c>
      <c r="AL322" s="18">
        <f>SUMIF(Spotify!U:U,Charts!AH322,Spotify!J:J)/COUNTIF(Spotify!U:U,Charts!AH322)</f>
        <v>631</v>
      </c>
      <c r="AM322" s="18">
        <f>SUMIF(Spotify!U:U,Charts!AH322,Spotify!H:H)/COUNTIF(Spotify!U:U,Charts!AH322)</f>
        <v>636</v>
      </c>
      <c r="AN322" s="28">
        <f>SUMIF(Spotify!U:U,Charts!AH322,Spotify!I:I)/COUNTIF(Spotify!U:U,Charts!AH322)</f>
        <v>749</v>
      </c>
    </row>
    <row r="323" spans="1:40" x14ac:dyDescent="0.25">
      <c r="A323" s="3" t="s">
        <v>17955</v>
      </c>
      <c r="B323" s="1">
        <v>29778652</v>
      </c>
      <c r="C323" s="1">
        <v>5</v>
      </c>
      <c r="D323" s="1"/>
      <c r="E323" s="3" t="s">
        <v>7825</v>
      </c>
      <c r="F323" s="1">
        <v>781441222</v>
      </c>
      <c r="H323" s="7" t="s">
        <v>18102</v>
      </c>
      <c r="I323" s="1">
        <v>412175621</v>
      </c>
      <c r="J323" s="8">
        <v>4</v>
      </c>
      <c r="L323" s="7" t="s">
        <v>18102</v>
      </c>
      <c r="M323" s="1">
        <f t="shared" ref="M323:M386" si="30">-I323</f>
        <v>-412175621</v>
      </c>
      <c r="N323">
        <v>4</v>
      </c>
      <c r="O323" s="18">
        <f>SUMIF(Spotify!U:U,Charts!L323,Spotify!Q:Q)/COUNTIF(Spotify!U:U,Charts!L323)</f>
        <v>200941</v>
      </c>
      <c r="P323" t="str">
        <f t="shared" ref="P323:P386" si="31">CONCATENATE(TEXT(INT(O323/(60*1000)),"00"),":",TEXT(MOD(INT(O323/1000),60),"00"))</f>
        <v>03:20</v>
      </c>
      <c r="Q323" s="18">
        <f t="shared" si="29"/>
        <v>641941</v>
      </c>
      <c r="R323" s="8" t="str">
        <f t="shared" ref="R323:R386" si="32">CONCATENATE(TEXT(INT(Q323/(60*1000)),"00"),":",TEXT(MOD(INT(Q323/1000),60),"00"))</f>
        <v>10:41</v>
      </c>
      <c r="T323" s="7" t="s">
        <v>17955</v>
      </c>
      <c r="U323">
        <f>COUNTIFS(Spotify!$AA:$AA,Charts!$U$1,Spotify!$U:$U,Charts!T323)</f>
        <v>2</v>
      </c>
      <c r="V323">
        <f>COUNTIFS(Spotify!$AA:$AA,Charts!$V$1,Spotify!$U:$U,Charts!T323)</f>
        <v>2</v>
      </c>
      <c r="W323">
        <f>COUNTIFS(Spotify!$AA:$AA,Charts!$W$1,Spotify!$U:$U,Charts!T323)</f>
        <v>0</v>
      </c>
      <c r="X323">
        <f>COUNTIFS(Spotify!$AA:$AA,Charts!$X$1,Spotify!$U:$U,Charts!T323)</f>
        <v>0</v>
      </c>
      <c r="Y323">
        <f>COUNTIFS(Spotify!$AA:$AA,Charts!$Y$1,Spotify!$U:$U,Charts!T323)</f>
        <v>0</v>
      </c>
      <c r="Z323">
        <f>COUNTIFS(Spotify!$AA:$AA,Charts!$Z$1,Spotify!$U:$U,Charts!T323)</f>
        <v>0</v>
      </c>
      <c r="AA323">
        <f>COUNTIFS(Spotify!$AA:$AA,Charts!$AA$1,Spotify!$U:$U,Charts!T323)</f>
        <v>0</v>
      </c>
      <c r="AB323">
        <f>COUNTIFS(Spotify!$AA:$AA,Charts!$AB$1,Spotify!$U:$U,Charts!T323)</f>
        <v>1</v>
      </c>
      <c r="AC323">
        <f>COUNTIFS(Spotify!$AA:$AA,Charts!$AC$1,Spotify!$U:$U,Charts!T323)</f>
        <v>0</v>
      </c>
      <c r="AD323">
        <f>COUNTIFS(Spotify!$AA:$AA,Charts!$AD$1,Spotify!$U:$U,Charts!T323)</f>
        <v>0</v>
      </c>
      <c r="AE323">
        <f>COUNTIFS(Spotify!$AA:$AA,Charts!$AE$1,Spotify!$U:$U,Charts!T323)</f>
        <v>0</v>
      </c>
      <c r="AF323" s="8">
        <f>COUNTIFS(Spotify!$AA:$AA,Charts!$AF$1,Spotify!$U:$U,Charts!T323)</f>
        <v>0</v>
      </c>
      <c r="AH323" s="7" t="s">
        <v>17955</v>
      </c>
      <c r="AI323">
        <f>SUMIFS(Spotify!O:O,Spotify!U:U,Charts!AH323)/COUNTIFS(Spotify!U:U,Charts!AH323)</f>
        <v>-6083.4</v>
      </c>
      <c r="AJ323" s="18">
        <f>SUMIF(Spotify!U:U,Charts!AH323,Spotify!P:P)/COUNTIF(Spotify!U:U,Charts!AH323)</f>
        <v>137778.79999999999</v>
      </c>
      <c r="AK323" s="18">
        <f>SUMIF(Spotify!U:U,Charts!AH323,Spotify!R:R)/COUNTIF(Spotify!U:U,Charts!AH323)</f>
        <v>1.2</v>
      </c>
      <c r="AL323" s="18">
        <f>SUMIF(Spotify!U:U,Charts!AH323,Spotify!J:J)/COUNTIF(Spotify!U:U,Charts!AH323)</f>
        <v>342</v>
      </c>
      <c r="AM323" s="18">
        <f>SUMIF(Spotify!U:U,Charts!AH323,Spotify!H:H)/COUNTIF(Spotify!U:U,Charts!AH323)</f>
        <v>761.8</v>
      </c>
      <c r="AN323" s="28">
        <f>SUMIF(Spotify!U:U,Charts!AH323,Spotify!I:I)/COUNTIF(Spotify!U:U,Charts!AH323)</f>
        <v>453</v>
      </c>
    </row>
    <row r="324" spans="1:40" x14ac:dyDescent="0.25">
      <c r="A324" s="3" t="s">
        <v>7292</v>
      </c>
      <c r="B324" s="1">
        <v>164895935</v>
      </c>
      <c r="C324" s="1">
        <v>2</v>
      </c>
      <c r="D324" s="1"/>
      <c r="E324" s="3" t="s">
        <v>8266</v>
      </c>
      <c r="F324" s="1">
        <v>43775778</v>
      </c>
      <c r="H324" s="7" t="s">
        <v>8944</v>
      </c>
      <c r="I324" s="1">
        <v>410138677</v>
      </c>
      <c r="J324" s="8">
        <v>2</v>
      </c>
      <c r="L324" s="7" t="s">
        <v>8944</v>
      </c>
      <c r="M324" s="1">
        <f t="shared" si="30"/>
        <v>-410138677</v>
      </c>
      <c r="N324">
        <v>2</v>
      </c>
      <c r="O324" s="18">
        <f>SUMIF(Spotify!U:U,Charts!L324,Spotify!Q:Q)/COUNTIF(Spotify!U:U,Charts!L324)</f>
        <v>190892</v>
      </c>
      <c r="P324" t="str">
        <f t="shared" si="31"/>
        <v>03:10</v>
      </c>
      <c r="Q324" s="18">
        <f t="shared" ref="Q324:Q387" si="33">MAX($O$2:$O$1264)</f>
        <v>641941</v>
      </c>
      <c r="R324" s="8" t="str">
        <f t="shared" si="32"/>
        <v>10:41</v>
      </c>
      <c r="T324" s="7" t="s">
        <v>7292</v>
      </c>
      <c r="U324">
        <f>COUNTIFS(Spotify!$AA:$AA,Charts!$U$1,Spotify!$U:$U,Charts!T324)</f>
        <v>0</v>
      </c>
      <c r="V324">
        <f>COUNTIFS(Spotify!$AA:$AA,Charts!$V$1,Spotify!$U:$U,Charts!T324)</f>
        <v>2</v>
      </c>
      <c r="W324">
        <f>COUNTIFS(Spotify!$AA:$AA,Charts!$W$1,Spotify!$U:$U,Charts!T324)</f>
        <v>0</v>
      </c>
      <c r="X324">
        <f>COUNTIFS(Spotify!$AA:$AA,Charts!$X$1,Spotify!$U:$U,Charts!T324)</f>
        <v>0</v>
      </c>
      <c r="Y324">
        <f>COUNTIFS(Spotify!$AA:$AA,Charts!$Y$1,Spotify!$U:$U,Charts!T324)</f>
        <v>0</v>
      </c>
      <c r="Z324">
        <f>COUNTIFS(Spotify!$AA:$AA,Charts!$Z$1,Spotify!$U:$U,Charts!T324)</f>
        <v>0</v>
      </c>
      <c r="AA324">
        <f>COUNTIFS(Spotify!$AA:$AA,Charts!$AA$1,Spotify!$U:$U,Charts!T324)</f>
        <v>0</v>
      </c>
      <c r="AB324">
        <f>COUNTIFS(Spotify!$AA:$AA,Charts!$AB$1,Spotify!$U:$U,Charts!T324)</f>
        <v>0</v>
      </c>
      <c r="AC324">
        <f>COUNTIFS(Spotify!$AA:$AA,Charts!$AC$1,Spotify!$U:$U,Charts!T324)</f>
        <v>0</v>
      </c>
      <c r="AD324">
        <f>COUNTIFS(Spotify!$AA:$AA,Charts!$AD$1,Spotify!$U:$U,Charts!T324)</f>
        <v>0</v>
      </c>
      <c r="AE324">
        <f>COUNTIFS(Spotify!$AA:$AA,Charts!$AE$1,Spotify!$U:$U,Charts!T324)</f>
        <v>0</v>
      </c>
      <c r="AF324" s="8">
        <f>COUNTIFS(Spotify!$AA:$AA,Charts!$AF$1,Spotify!$U:$U,Charts!T324)</f>
        <v>0</v>
      </c>
      <c r="AH324" s="7" t="s">
        <v>7292</v>
      </c>
      <c r="AI324">
        <f>SUMIFS(Spotify!O:O,Spotify!U:U,Charts!AH324)/COUNTIFS(Spotify!U:U,Charts!AH324)</f>
        <v>-9777.5</v>
      </c>
      <c r="AJ324" s="18">
        <f>SUMIF(Spotify!U:U,Charts!AH324,Spotify!P:P)/COUNTIF(Spotify!U:U,Charts!AH324)</f>
        <v>100003</v>
      </c>
      <c r="AK324" s="18">
        <f>SUMIF(Spotify!U:U,Charts!AH324,Spotify!R:R)/COUNTIF(Spotify!U:U,Charts!AH324)</f>
        <v>10.5</v>
      </c>
      <c r="AL324" s="18">
        <f>SUMIF(Spotify!U:U,Charts!AH324,Spotify!J:J)/COUNTIF(Spotify!U:U,Charts!AH324)</f>
        <v>856.5</v>
      </c>
      <c r="AM324" s="18">
        <f>SUMIF(Spotify!U:U,Charts!AH324,Spotify!H:H)/COUNTIF(Spotify!U:U,Charts!AH324)</f>
        <v>905</v>
      </c>
      <c r="AN324" s="28">
        <f>SUMIF(Spotify!U:U,Charts!AH324,Spotify!I:I)/COUNTIF(Spotify!U:U,Charts!AH324)</f>
        <v>329.5</v>
      </c>
    </row>
    <row r="325" spans="1:40" x14ac:dyDescent="0.25">
      <c r="A325" s="3" t="s">
        <v>100</v>
      </c>
      <c r="B325" s="1">
        <v>8829557776</v>
      </c>
      <c r="C325" s="1">
        <v>29</v>
      </c>
      <c r="D325" s="1"/>
      <c r="E325" s="3" t="s">
        <v>5792</v>
      </c>
      <c r="F325" s="1">
        <v>37226727</v>
      </c>
      <c r="H325" s="7" t="s">
        <v>18069</v>
      </c>
      <c r="I325" s="1">
        <v>409903892</v>
      </c>
      <c r="J325" s="8">
        <v>1</v>
      </c>
      <c r="L325" s="7" t="s">
        <v>18069</v>
      </c>
      <c r="M325" s="1">
        <f t="shared" si="30"/>
        <v>-409903892</v>
      </c>
      <c r="N325">
        <v>1</v>
      </c>
      <c r="O325" s="18">
        <f>SUMIF(Spotify!U:U,Charts!L325,Spotify!Q:Q)/COUNTIF(Spotify!U:U,Charts!L325)</f>
        <v>261667</v>
      </c>
      <c r="P325" t="str">
        <f t="shared" si="31"/>
        <v>04:21</v>
      </c>
      <c r="Q325" s="18">
        <f t="shared" si="33"/>
        <v>641941</v>
      </c>
      <c r="R325" s="8" t="str">
        <f t="shared" si="32"/>
        <v>10:41</v>
      </c>
      <c r="T325" s="7" t="s">
        <v>100</v>
      </c>
      <c r="U325">
        <f>COUNTIFS(Spotify!$AA:$AA,Charts!$U$1,Spotify!$U:$U,Charts!T325)</f>
        <v>2</v>
      </c>
      <c r="V325">
        <f>COUNTIFS(Spotify!$AA:$AA,Charts!$V$1,Spotify!$U:$U,Charts!T325)</f>
        <v>1</v>
      </c>
      <c r="W325">
        <f>COUNTIFS(Spotify!$AA:$AA,Charts!$W$1,Spotify!$U:$U,Charts!T325)</f>
        <v>0</v>
      </c>
      <c r="X325">
        <f>COUNTIFS(Spotify!$AA:$AA,Charts!$X$1,Spotify!$U:$U,Charts!T325)</f>
        <v>1</v>
      </c>
      <c r="Y325">
        <f>COUNTIFS(Spotify!$AA:$AA,Charts!$Y$1,Spotify!$U:$U,Charts!T325)</f>
        <v>1</v>
      </c>
      <c r="Z325">
        <f>COUNTIFS(Spotify!$AA:$AA,Charts!$Z$1,Spotify!$U:$U,Charts!T325)</f>
        <v>4</v>
      </c>
      <c r="AA325">
        <f>COUNTIFS(Spotify!$AA:$AA,Charts!$AA$1,Spotify!$U:$U,Charts!T325)</f>
        <v>6</v>
      </c>
      <c r="AB325">
        <f>COUNTIFS(Spotify!$AA:$AA,Charts!$AB$1,Spotify!$U:$U,Charts!T325)</f>
        <v>3</v>
      </c>
      <c r="AC325">
        <f>COUNTIFS(Spotify!$AA:$AA,Charts!$AC$1,Spotify!$U:$U,Charts!T325)</f>
        <v>2</v>
      </c>
      <c r="AD325">
        <f>COUNTIFS(Spotify!$AA:$AA,Charts!$AD$1,Spotify!$U:$U,Charts!T325)</f>
        <v>3</v>
      </c>
      <c r="AE325">
        <f>COUNTIFS(Spotify!$AA:$AA,Charts!$AE$1,Spotify!$U:$U,Charts!T325)</f>
        <v>1</v>
      </c>
      <c r="AF325" s="8">
        <f>COUNTIFS(Spotify!$AA:$AA,Charts!$AF$1,Spotify!$U:$U,Charts!T325)</f>
        <v>5</v>
      </c>
      <c r="AH325" s="7" t="s">
        <v>100</v>
      </c>
      <c r="AI325">
        <f>SUMIFS(Spotify!O:O,Spotify!U:U,Charts!AH325)/COUNTIFS(Spotify!U:U,Charts!AH325)</f>
        <v>-4138.8620689655172</v>
      </c>
      <c r="AJ325" s="18">
        <f>SUMIF(Spotify!U:U,Charts!AH325,Spotify!P:P)/COUNTIF(Spotify!U:U,Charts!AH325)</f>
        <v>97973.448275862072</v>
      </c>
      <c r="AK325" s="18">
        <f>SUMIF(Spotify!U:U,Charts!AH325,Spotify!R:R)/COUNTIF(Spotify!U:U,Charts!AH325)</f>
        <v>30.068965517241381</v>
      </c>
      <c r="AL325" s="18">
        <f>SUMIF(Spotify!U:U,Charts!AH325,Spotify!J:J)/COUNTIF(Spotify!U:U,Charts!AH325)</f>
        <v>458</v>
      </c>
      <c r="AM325" s="18">
        <f>SUMIF(Spotify!U:U,Charts!AH325,Spotify!H:H)/COUNTIF(Spotify!U:U,Charts!AH325)</f>
        <v>676.24137931034488</v>
      </c>
      <c r="AN325" s="28">
        <f>SUMIF(Spotify!U:U,Charts!AH325,Spotify!I:I)/COUNTIF(Spotify!U:U,Charts!AH325)</f>
        <v>653.75862068965512</v>
      </c>
    </row>
    <row r="326" spans="1:40" x14ac:dyDescent="0.25">
      <c r="A326" s="3" t="s">
        <v>3921</v>
      </c>
      <c r="B326" s="1">
        <v>227456869</v>
      </c>
      <c r="C326" s="1">
        <v>8</v>
      </c>
      <c r="D326" s="1"/>
      <c r="E326" s="3" t="s">
        <v>16034</v>
      </c>
      <c r="F326" s="1">
        <v>196015495</v>
      </c>
      <c r="H326" s="7" t="s">
        <v>18022</v>
      </c>
      <c r="I326" s="1">
        <v>405092672</v>
      </c>
      <c r="J326" s="8">
        <v>1</v>
      </c>
      <c r="L326" s="7" t="s">
        <v>18022</v>
      </c>
      <c r="M326" s="1">
        <f t="shared" si="30"/>
        <v>-405092672</v>
      </c>
      <c r="N326">
        <v>1</v>
      </c>
      <c r="O326" s="18">
        <f>SUMIF(Spotify!U:U,Charts!L326,Spotify!Q:Q)/COUNTIF(Spotify!U:U,Charts!L326)</f>
        <v>219048</v>
      </c>
      <c r="P326" t="str">
        <f t="shared" si="31"/>
        <v>03:39</v>
      </c>
      <c r="Q326" s="18">
        <f t="shared" si="33"/>
        <v>641941</v>
      </c>
      <c r="R326" s="8" t="str">
        <f t="shared" si="32"/>
        <v>10:41</v>
      </c>
      <c r="T326" s="7" t="s">
        <v>3921</v>
      </c>
      <c r="U326">
        <f>COUNTIFS(Spotify!$AA:$AA,Charts!$U$1,Spotify!$U:$U,Charts!T326)</f>
        <v>0</v>
      </c>
      <c r="V326">
        <f>COUNTIFS(Spotify!$AA:$AA,Charts!$V$1,Spotify!$U:$U,Charts!T326)</f>
        <v>2</v>
      </c>
      <c r="W326">
        <f>COUNTIFS(Spotify!$AA:$AA,Charts!$W$1,Spotify!$U:$U,Charts!T326)</f>
        <v>2</v>
      </c>
      <c r="X326">
        <f>COUNTIFS(Spotify!$AA:$AA,Charts!$X$1,Spotify!$U:$U,Charts!T326)</f>
        <v>0</v>
      </c>
      <c r="Y326">
        <f>COUNTIFS(Spotify!$AA:$AA,Charts!$Y$1,Spotify!$U:$U,Charts!T326)</f>
        <v>0</v>
      </c>
      <c r="Z326">
        <f>COUNTIFS(Spotify!$AA:$AA,Charts!$Z$1,Spotify!$U:$U,Charts!T326)</f>
        <v>2</v>
      </c>
      <c r="AA326">
        <f>COUNTIFS(Spotify!$AA:$AA,Charts!$AA$1,Spotify!$U:$U,Charts!T326)</f>
        <v>0</v>
      </c>
      <c r="AB326">
        <f>COUNTIFS(Spotify!$AA:$AA,Charts!$AB$1,Spotify!$U:$U,Charts!T326)</f>
        <v>0</v>
      </c>
      <c r="AC326">
        <f>COUNTIFS(Spotify!$AA:$AA,Charts!$AC$1,Spotify!$U:$U,Charts!T326)</f>
        <v>1</v>
      </c>
      <c r="AD326">
        <f>COUNTIFS(Spotify!$AA:$AA,Charts!$AD$1,Spotify!$U:$U,Charts!T326)</f>
        <v>0</v>
      </c>
      <c r="AE326">
        <f>COUNTIFS(Spotify!$AA:$AA,Charts!$AE$1,Spotify!$U:$U,Charts!T326)</f>
        <v>1</v>
      </c>
      <c r="AF326" s="8">
        <f>COUNTIFS(Spotify!$AA:$AA,Charts!$AF$1,Spotify!$U:$U,Charts!T326)</f>
        <v>0</v>
      </c>
      <c r="AH326" s="7" t="s">
        <v>3921</v>
      </c>
      <c r="AI326">
        <f>SUMIFS(Spotify!O:O,Spotify!U:U,Charts!AH326)/COUNTIFS(Spotify!U:U,Charts!AH326)</f>
        <v>-4946.25</v>
      </c>
      <c r="AJ326" s="18">
        <f>SUMIF(Spotify!U:U,Charts!AH326,Spotify!P:P)/COUNTIF(Spotify!U:U,Charts!AH326)</f>
        <v>91271.125</v>
      </c>
      <c r="AK326" s="18">
        <f>SUMIF(Spotify!U:U,Charts!AH326,Spotify!R:R)/COUNTIF(Spotify!U:U,Charts!AH326)</f>
        <v>5.75</v>
      </c>
      <c r="AL326" s="18">
        <f>SUMIF(Spotify!U:U,Charts!AH326,Spotify!J:J)/COUNTIF(Spotify!U:U,Charts!AH326)</f>
        <v>286.625</v>
      </c>
      <c r="AM326" s="18">
        <f>SUMIF(Spotify!U:U,Charts!AH326,Spotify!H:H)/COUNTIF(Spotify!U:U,Charts!AH326)</f>
        <v>605.875</v>
      </c>
      <c r="AN326" s="28">
        <f>SUMIF(Spotify!U:U,Charts!AH326,Spotify!I:I)/COUNTIF(Spotify!U:U,Charts!AH326)</f>
        <v>758.125</v>
      </c>
    </row>
    <row r="327" spans="1:40" x14ac:dyDescent="0.25">
      <c r="A327" s="3" t="s">
        <v>4113</v>
      </c>
      <c r="B327" s="1">
        <v>489483726</v>
      </c>
      <c r="C327" s="1">
        <v>2</v>
      </c>
      <c r="D327" s="1"/>
      <c r="E327" s="3" t="s">
        <v>5782</v>
      </c>
      <c r="F327" s="1">
        <v>12050104</v>
      </c>
      <c r="H327" s="7" t="s">
        <v>4450</v>
      </c>
      <c r="I327" s="1">
        <v>395707841</v>
      </c>
      <c r="J327" s="8">
        <v>3</v>
      </c>
      <c r="L327" s="7" t="s">
        <v>4450</v>
      </c>
      <c r="M327" s="1">
        <f t="shared" si="30"/>
        <v>-395707841</v>
      </c>
      <c r="N327">
        <v>3</v>
      </c>
      <c r="O327" s="18">
        <f>SUMIF(Spotify!U:U,Charts!L327,Spotify!Q:Q)/COUNTIF(Spotify!U:U,Charts!L327)</f>
        <v>227653</v>
      </c>
      <c r="P327" t="str">
        <f t="shared" si="31"/>
        <v>03:47</v>
      </c>
      <c r="Q327" s="18">
        <f t="shared" si="33"/>
        <v>641941</v>
      </c>
      <c r="R327" s="8" t="str">
        <f t="shared" si="32"/>
        <v>10:41</v>
      </c>
      <c r="T327" s="7" t="s">
        <v>4113</v>
      </c>
      <c r="U327">
        <f>COUNTIFS(Spotify!$AA:$AA,Charts!$U$1,Spotify!$U:$U,Charts!T327)</f>
        <v>0</v>
      </c>
      <c r="V327">
        <f>COUNTIFS(Spotify!$AA:$AA,Charts!$V$1,Spotify!$U:$U,Charts!T327)</f>
        <v>0</v>
      </c>
      <c r="W327">
        <f>COUNTIFS(Spotify!$AA:$AA,Charts!$W$1,Spotify!$U:$U,Charts!T327)</f>
        <v>0</v>
      </c>
      <c r="X327">
        <f>COUNTIFS(Spotify!$AA:$AA,Charts!$X$1,Spotify!$U:$U,Charts!T327)</f>
        <v>0</v>
      </c>
      <c r="Y327">
        <f>COUNTIFS(Spotify!$AA:$AA,Charts!$Y$1,Spotify!$U:$U,Charts!T327)</f>
        <v>0</v>
      </c>
      <c r="Z327">
        <f>COUNTIFS(Spotify!$AA:$AA,Charts!$Z$1,Spotify!$U:$U,Charts!T327)</f>
        <v>0</v>
      </c>
      <c r="AA327">
        <f>COUNTIFS(Spotify!$AA:$AA,Charts!$AA$1,Spotify!$U:$U,Charts!T327)</f>
        <v>0</v>
      </c>
      <c r="AB327">
        <f>COUNTIFS(Spotify!$AA:$AA,Charts!$AB$1,Spotify!$U:$U,Charts!T327)</f>
        <v>0</v>
      </c>
      <c r="AC327">
        <f>COUNTIFS(Spotify!$AA:$AA,Charts!$AC$1,Spotify!$U:$U,Charts!T327)</f>
        <v>0</v>
      </c>
      <c r="AD327">
        <f>COUNTIFS(Spotify!$AA:$AA,Charts!$AD$1,Spotify!$U:$U,Charts!T327)</f>
        <v>2</v>
      </c>
      <c r="AE327">
        <f>COUNTIFS(Spotify!$AA:$AA,Charts!$AE$1,Spotify!$U:$U,Charts!T327)</f>
        <v>0</v>
      </c>
      <c r="AF327" s="8">
        <f>COUNTIFS(Spotify!$AA:$AA,Charts!$AF$1,Spotify!$U:$U,Charts!T327)</f>
        <v>0</v>
      </c>
      <c r="AH327" s="7" t="s">
        <v>4113</v>
      </c>
      <c r="AI327">
        <f>SUMIFS(Spotify!O:O,Spotify!U:U,Charts!AH327)/COUNTIFS(Spotify!U:U,Charts!AH327)</f>
        <v>-12121</v>
      </c>
      <c r="AJ327" s="18">
        <f>SUMIF(Spotify!U:U,Charts!AH327,Spotify!P:P)/COUNTIF(Spotify!U:U,Charts!AH327)</f>
        <v>71950.5</v>
      </c>
      <c r="AK327" s="18">
        <f>SUMIF(Spotify!U:U,Charts!AH327,Spotify!R:R)/COUNTIF(Spotify!U:U,Charts!AH327)</f>
        <v>31.5</v>
      </c>
      <c r="AL327" s="18">
        <f>SUMIF(Spotify!U:U,Charts!AH327,Spotify!J:J)/COUNTIF(Spotify!U:U,Charts!AH327)</f>
        <v>433</v>
      </c>
      <c r="AM327" s="18">
        <f>SUMIF(Spotify!U:U,Charts!AH327,Spotify!H:H)/COUNTIF(Spotify!U:U,Charts!AH327)</f>
        <v>249</v>
      </c>
      <c r="AN327" s="28">
        <f>SUMIF(Spotify!U:U,Charts!AH327,Spotify!I:I)/COUNTIF(Spotify!U:U,Charts!AH327)</f>
        <v>182</v>
      </c>
    </row>
    <row r="328" spans="1:40" x14ac:dyDescent="0.25">
      <c r="A328" s="3" t="s">
        <v>17956</v>
      </c>
      <c r="B328" s="1">
        <v>34951697</v>
      </c>
      <c r="C328" s="1">
        <v>1</v>
      </c>
      <c r="D328" s="1"/>
      <c r="E328" s="3" t="s">
        <v>4414</v>
      </c>
      <c r="F328" s="1">
        <v>11494591</v>
      </c>
      <c r="H328" s="7" t="s">
        <v>1957</v>
      </c>
      <c r="I328" s="1">
        <v>392666115</v>
      </c>
      <c r="J328" s="8">
        <v>10</v>
      </c>
      <c r="L328" s="7" t="s">
        <v>1957</v>
      </c>
      <c r="M328" s="1">
        <f t="shared" si="30"/>
        <v>-392666115</v>
      </c>
      <c r="N328">
        <v>10</v>
      </c>
      <c r="O328" s="18">
        <f>SUMIF(Spotify!U:U,Charts!L328,Spotify!Q:Q)/COUNTIF(Spotify!U:U,Charts!L328)</f>
        <v>217324.7</v>
      </c>
      <c r="P328" t="str">
        <f t="shared" si="31"/>
        <v>03:37</v>
      </c>
      <c r="Q328" s="18">
        <f t="shared" si="33"/>
        <v>641941</v>
      </c>
      <c r="R328" s="8" t="str">
        <f t="shared" si="32"/>
        <v>10:41</v>
      </c>
      <c r="T328" s="7" t="s">
        <v>17956</v>
      </c>
      <c r="U328">
        <f>COUNTIFS(Spotify!$AA:$AA,Charts!$U$1,Spotify!$U:$U,Charts!T328)</f>
        <v>0</v>
      </c>
      <c r="V328">
        <f>COUNTIFS(Spotify!$AA:$AA,Charts!$V$1,Spotify!$U:$U,Charts!T328)</f>
        <v>0</v>
      </c>
      <c r="W328">
        <f>COUNTIFS(Spotify!$AA:$AA,Charts!$W$1,Spotify!$U:$U,Charts!T328)</f>
        <v>0</v>
      </c>
      <c r="X328">
        <f>COUNTIFS(Spotify!$AA:$AA,Charts!$X$1,Spotify!$U:$U,Charts!T328)</f>
        <v>0</v>
      </c>
      <c r="Y328">
        <f>COUNTIFS(Spotify!$AA:$AA,Charts!$Y$1,Spotify!$U:$U,Charts!T328)</f>
        <v>0</v>
      </c>
      <c r="Z328">
        <f>COUNTIFS(Spotify!$AA:$AA,Charts!$Z$1,Spotify!$U:$U,Charts!T328)</f>
        <v>0</v>
      </c>
      <c r="AA328">
        <f>COUNTIFS(Spotify!$AA:$AA,Charts!$AA$1,Spotify!$U:$U,Charts!T328)</f>
        <v>1</v>
      </c>
      <c r="AB328">
        <f>COUNTIFS(Spotify!$AA:$AA,Charts!$AB$1,Spotify!$U:$U,Charts!T328)</f>
        <v>0</v>
      </c>
      <c r="AC328">
        <f>COUNTIFS(Spotify!$AA:$AA,Charts!$AC$1,Spotify!$U:$U,Charts!T328)</f>
        <v>0</v>
      </c>
      <c r="AD328">
        <f>COUNTIFS(Spotify!$AA:$AA,Charts!$AD$1,Spotify!$U:$U,Charts!T328)</f>
        <v>0</v>
      </c>
      <c r="AE328">
        <f>COUNTIFS(Spotify!$AA:$AA,Charts!$AE$1,Spotify!$U:$U,Charts!T328)</f>
        <v>0</v>
      </c>
      <c r="AF328" s="8">
        <f>COUNTIFS(Spotify!$AA:$AA,Charts!$AF$1,Spotify!$U:$U,Charts!T328)</f>
        <v>0</v>
      </c>
      <c r="AH328" s="7" t="s">
        <v>17956</v>
      </c>
      <c r="AI328">
        <f>SUMIFS(Spotify!O:O,Spotify!U:U,Charts!AH328)/COUNTIFS(Spotify!U:U,Charts!AH328)</f>
        <v>-6431</v>
      </c>
      <c r="AJ328" s="18">
        <f>SUMIF(Spotify!U:U,Charts!AH328,Spotify!P:P)/COUNTIF(Spotify!U:U,Charts!AH328)</f>
        <v>108992</v>
      </c>
      <c r="AK328" s="18">
        <f>SUMIF(Spotify!U:U,Charts!AH328,Spotify!R:R)/COUNTIF(Spotify!U:U,Charts!AH328)</f>
        <v>9</v>
      </c>
      <c r="AL328" s="18">
        <f>SUMIF(Spotify!U:U,Charts!AH328,Spotify!J:J)/COUNTIF(Spotify!U:U,Charts!AH328)</f>
        <v>152</v>
      </c>
      <c r="AM328" s="18">
        <f>SUMIF(Spotify!U:U,Charts!AH328,Spotify!H:H)/COUNTIF(Spotify!U:U,Charts!AH328)</f>
        <v>713</v>
      </c>
      <c r="AN328" s="28">
        <f>SUMIF(Spotify!U:U,Charts!AH328,Spotify!I:I)/COUNTIF(Spotify!U:U,Charts!AH328)</f>
        <v>733</v>
      </c>
    </row>
    <row r="329" spans="1:40" x14ac:dyDescent="0.25">
      <c r="A329" s="3" t="s">
        <v>17957</v>
      </c>
      <c r="B329" s="1">
        <v>676704919</v>
      </c>
      <c r="C329" s="1">
        <v>1</v>
      </c>
      <c r="D329" s="1"/>
      <c r="E329" s="3" t="s">
        <v>5821</v>
      </c>
      <c r="F329" s="1">
        <v>41930806</v>
      </c>
      <c r="H329" s="7" t="s">
        <v>705</v>
      </c>
      <c r="I329" s="1">
        <v>391040674</v>
      </c>
      <c r="J329" s="8">
        <v>26</v>
      </c>
      <c r="L329" s="7" t="s">
        <v>705</v>
      </c>
      <c r="M329" s="1">
        <f t="shared" si="30"/>
        <v>-391040674</v>
      </c>
      <c r="N329">
        <v>26</v>
      </c>
      <c r="O329" s="18">
        <f>SUMIF(Spotify!U:U,Charts!L329,Spotify!Q:Q)/COUNTIF(Spotify!U:U,Charts!L329)</f>
        <v>180577.73076923078</v>
      </c>
      <c r="P329" t="str">
        <f t="shared" si="31"/>
        <v>03:00</v>
      </c>
      <c r="Q329" s="18">
        <f t="shared" si="33"/>
        <v>641941</v>
      </c>
      <c r="R329" s="8" t="str">
        <f t="shared" si="32"/>
        <v>10:41</v>
      </c>
      <c r="T329" s="7" t="s">
        <v>17957</v>
      </c>
      <c r="U329">
        <f>COUNTIFS(Spotify!$AA:$AA,Charts!$U$1,Spotify!$U:$U,Charts!T329)</f>
        <v>0</v>
      </c>
      <c r="V329">
        <f>COUNTIFS(Spotify!$AA:$AA,Charts!$V$1,Spotify!$U:$U,Charts!T329)</f>
        <v>0</v>
      </c>
      <c r="W329">
        <f>COUNTIFS(Spotify!$AA:$AA,Charts!$W$1,Spotify!$U:$U,Charts!T329)</f>
        <v>0</v>
      </c>
      <c r="X329">
        <f>COUNTIFS(Spotify!$AA:$AA,Charts!$X$1,Spotify!$U:$U,Charts!T329)</f>
        <v>0</v>
      </c>
      <c r="Y329">
        <f>COUNTIFS(Spotify!$AA:$AA,Charts!$Y$1,Spotify!$U:$U,Charts!T329)</f>
        <v>0</v>
      </c>
      <c r="Z329">
        <f>COUNTIFS(Spotify!$AA:$AA,Charts!$Z$1,Spotify!$U:$U,Charts!T329)</f>
        <v>0</v>
      </c>
      <c r="AA329">
        <f>COUNTIFS(Spotify!$AA:$AA,Charts!$AA$1,Spotify!$U:$U,Charts!T329)</f>
        <v>1</v>
      </c>
      <c r="AB329">
        <f>COUNTIFS(Spotify!$AA:$AA,Charts!$AB$1,Spotify!$U:$U,Charts!T329)</f>
        <v>0</v>
      </c>
      <c r="AC329">
        <f>COUNTIFS(Spotify!$AA:$AA,Charts!$AC$1,Spotify!$U:$U,Charts!T329)</f>
        <v>0</v>
      </c>
      <c r="AD329">
        <f>COUNTIFS(Spotify!$AA:$AA,Charts!$AD$1,Spotify!$U:$U,Charts!T329)</f>
        <v>0</v>
      </c>
      <c r="AE329">
        <f>COUNTIFS(Spotify!$AA:$AA,Charts!$AE$1,Spotify!$U:$U,Charts!T329)</f>
        <v>0</v>
      </c>
      <c r="AF329" s="8">
        <f>COUNTIFS(Spotify!$AA:$AA,Charts!$AF$1,Spotify!$U:$U,Charts!T329)</f>
        <v>0</v>
      </c>
      <c r="AH329" s="7" t="s">
        <v>17957</v>
      </c>
      <c r="AI329">
        <f>SUMIFS(Spotify!O:O,Spotify!U:U,Charts!AH329)/COUNTIFS(Spotify!U:U,Charts!AH329)</f>
        <v>-5335</v>
      </c>
      <c r="AJ329" s="18">
        <f>SUMIF(Spotify!U:U,Charts!AH329,Spotify!P:P)/COUNTIF(Spotify!U:U,Charts!AH329)</f>
        <v>125905</v>
      </c>
      <c r="AK329" s="18">
        <f>SUMIF(Spotify!U:U,Charts!AH329,Spotify!R:R)/COUNTIF(Spotify!U:U,Charts!AH329)</f>
        <v>66</v>
      </c>
      <c r="AL329" s="18">
        <f>SUMIF(Spotify!U:U,Charts!AH329,Spotify!J:J)/COUNTIF(Spotify!U:U,Charts!AH329)</f>
        <v>149</v>
      </c>
      <c r="AM329" s="18">
        <f>SUMIF(Spotify!U:U,Charts!AH329,Spotify!H:H)/COUNTIF(Spotify!U:U,Charts!AH329)</f>
        <v>694</v>
      </c>
      <c r="AN329" s="28">
        <f>SUMIF(Spotify!U:U,Charts!AH329,Spotify!I:I)/COUNTIF(Spotify!U:U,Charts!AH329)</f>
        <v>77</v>
      </c>
    </row>
    <row r="330" spans="1:40" x14ac:dyDescent="0.25">
      <c r="A330" s="3" t="s">
        <v>9192</v>
      </c>
      <c r="B330" s="1">
        <v>67878359</v>
      </c>
      <c r="C330" s="1">
        <v>1</v>
      </c>
      <c r="D330" s="1"/>
      <c r="E330" s="3" t="s">
        <v>3301</v>
      </c>
      <c r="F330" s="1">
        <v>36481473</v>
      </c>
      <c r="H330" s="7" t="s">
        <v>18240</v>
      </c>
      <c r="I330" s="1">
        <v>389714910</v>
      </c>
      <c r="J330" s="8">
        <v>4</v>
      </c>
      <c r="L330" s="7" t="s">
        <v>18240</v>
      </c>
      <c r="M330" s="1">
        <f t="shared" si="30"/>
        <v>-389714910</v>
      </c>
      <c r="N330">
        <v>4</v>
      </c>
      <c r="O330" s="18">
        <f>SUMIF(Spotify!U:U,Charts!L330,Spotify!Q:Q)/COUNTIF(Spotify!U:U,Charts!L330)</f>
        <v>205324.25</v>
      </c>
      <c r="P330" t="str">
        <f t="shared" si="31"/>
        <v>03:25</v>
      </c>
      <c r="Q330" s="18">
        <f t="shared" si="33"/>
        <v>641941</v>
      </c>
      <c r="R330" s="8" t="str">
        <f t="shared" si="32"/>
        <v>10:41</v>
      </c>
      <c r="T330" s="7" t="s">
        <v>9192</v>
      </c>
      <c r="U330">
        <f>COUNTIFS(Spotify!$AA:$AA,Charts!$U$1,Spotify!$U:$U,Charts!T330)</f>
        <v>0</v>
      </c>
      <c r="V330">
        <f>COUNTIFS(Spotify!$AA:$AA,Charts!$V$1,Spotify!$U:$U,Charts!T330)</f>
        <v>0</v>
      </c>
      <c r="W330">
        <f>COUNTIFS(Spotify!$AA:$AA,Charts!$W$1,Spotify!$U:$U,Charts!T330)</f>
        <v>0</v>
      </c>
      <c r="X330">
        <f>COUNTIFS(Spotify!$AA:$AA,Charts!$X$1,Spotify!$U:$U,Charts!T330)</f>
        <v>0</v>
      </c>
      <c r="Y330">
        <f>COUNTIFS(Spotify!$AA:$AA,Charts!$Y$1,Spotify!$U:$U,Charts!T330)</f>
        <v>0</v>
      </c>
      <c r="Z330">
        <f>COUNTIFS(Spotify!$AA:$AA,Charts!$Z$1,Spotify!$U:$U,Charts!T330)</f>
        <v>0</v>
      </c>
      <c r="AA330">
        <f>COUNTIFS(Spotify!$AA:$AA,Charts!$AA$1,Spotify!$U:$U,Charts!T330)</f>
        <v>0</v>
      </c>
      <c r="AB330">
        <f>COUNTIFS(Spotify!$AA:$AA,Charts!$AB$1,Spotify!$U:$U,Charts!T330)</f>
        <v>0</v>
      </c>
      <c r="AC330">
        <f>COUNTIFS(Spotify!$AA:$AA,Charts!$AC$1,Spotify!$U:$U,Charts!T330)</f>
        <v>0</v>
      </c>
      <c r="AD330">
        <f>COUNTIFS(Spotify!$AA:$AA,Charts!$AD$1,Spotify!$U:$U,Charts!T330)</f>
        <v>1</v>
      </c>
      <c r="AE330">
        <f>COUNTIFS(Spotify!$AA:$AA,Charts!$AE$1,Spotify!$U:$U,Charts!T330)</f>
        <v>0</v>
      </c>
      <c r="AF330" s="8">
        <f>COUNTIFS(Spotify!$AA:$AA,Charts!$AF$1,Spotify!$U:$U,Charts!T330)</f>
        <v>0</v>
      </c>
      <c r="AH330" s="7" t="s">
        <v>9192</v>
      </c>
      <c r="AI330">
        <f>SUMIFS(Spotify!O:O,Spotify!U:U,Charts!AH330)/COUNTIFS(Spotify!U:U,Charts!AH330)</f>
        <v>-11568</v>
      </c>
      <c r="AJ330" s="18">
        <f>SUMIF(Spotify!U:U,Charts!AH330,Spotify!P:P)/COUNTIF(Spotify!U:U,Charts!AH330)</f>
        <v>18318</v>
      </c>
      <c r="AK330" s="18">
        <f>SUMIF(Spotify!U:U,Charts!AH330,Spotify!R:R)/COUNTIF(Spotify!U:U,Charts!AH330)</f>
        <v>7</v>
      </c>
      <c r="AL330" s="18">
        <f>SUMIF(Spotify!U:U,Charts!AH330,Spotify!J:J)/COUNTIF(Spotify!U:U,Charts!AH330)</f>
        <v>421</v>
      </c>
      <c r="AM330" s="18">
        <f>SUMIF(Spotify!U:U,Charts!AH330,Spotify!H:H)/COUNTIF(Spotify!U:U,Charts!AH330)</f>
        <v>612</v>
      </c>
      <c r="AN330" s="28">
        <f>SUMIF(Spotify!U:U,Charts!AH330,Spotify!I:I)/COUNTIF(Spotify!U:U,Charts!AH330)</f>
        <v>289</v>
      </c>
    </row>
    <row r="331" spans="1:40" x14ac:dyDescent="0.25">
      <c r="A331" s="3" t="s">
        <v>6949</v>
      </c>
      <c r="B331" s="1">
        <v>44376340</v>
      </c>
      <c r="C331" s="1">
        <v>2</v>
      </c>
      <c r="D331" s="1"/>
      <c r="E331" s="3" t="s">
        <v>1907</v>
      </c>
      <c r="F331" s="1">
        <v>1753124951</v>
      </c>
      <c r="H331" s="7" t="s">
        <v>6753</v>
      </c>
      <c r="I331" s="1">
        <v>388337134</v>
      </c>
      <c r="J331" s="8">
        <v>5</v>
      </c>
      <c r="L331" s="7" t="s">
        <v>6753</v>
      </c>
      <c r="M331" s="1">
        <f t="shared" si="30"/>
        <v>-388337134</v>
      </c>
      <c r="N331">
        <v>5</v>
      </c>
      <c r="O331" s="18">
        <f>SUMIF(Spotify!U:U,Charts!L331,Spotify!Q:Q)/COUNTIF(Spotify!U:U,Charts!L331)</f>
        <v>153482.79999999999</v>
      </c>
      <c r="P331" t="str">
        <f t="shared" si="31"/>
        <v>02:33</v>
      </c>
      <c r="Q331" s="18">
        <f t="shared" si="33"/>
        <v>641941</v>
      </c>
      <c r="R331" s="8" t="str">
        <f t="shared" si="32"/>
        <v>10:41</v>
      </c>
      <c r="T331" s="7" t="s">
        <v>6949</v>
      </c>
      <c r="U331">
        <f>COUNTIFS(Spotify!$AA:$AA,Charts!$U$1,Spotify!$U:$U,Charts!T331)</f>
        <v>0</v>
      </c>
      <c r="V331">
        <f>COUNTIFS(Spotify!$AA:$AA,Charts!$V$1,Spotify!$U:$U,Charts!T331)</f>
        <v>0</v>
      </c>
      <c r="W331">
        <f>COUNTIFS(Spotify!$AA:$AA,Charts!$W$1,Spotify!$U:$U,Charts!T331)</f>
        <v>0</v>
      </c>
      <c r="X331">
        <f>COUNTIFS(Spotify!$AA:$AA,Charts!$X$1,Spotify!$U:$U,Charts!T331)</f>
        <v>0</v>
      </c>
      <c r="Y331">
        <f>COUNTIFS(Spotify!$AA:$AA,Charts!$Y$1,Spotify!$U:$U,Charts!T331)</f>
        <v>0</v>
      </c>
      <c r="Z331">
        <f>COUNTIFS(Spotify!$AA:$AA,Charts!$Z$1,Spotify!$U:$U,Charts!T331)</f>
        <v>0</v>
      </c>
      <c r="AA331">
        <f>COUNTIFS(Spotify!$AA:$AA,Charts!$AA$1,Spotify!$U:$U,Charts!T331)</f>
        <v>0</v>
      </c>
      <c r="AB331">
        <f>COUNTIFS(Spotify!$AA:$AA,Charts!$AB$1,Spotify!$U:$U,Charts!T331)</f>
        <v>0</v>
      </c>
      <c r="AC331">
        <f>COUNTIFS(Spotify!$AA:$AA,Charts!$AC$1,Spotify!$U:$U,Charts!T331)</f>
        <v>0</v>
      </c>
      <c r="AD331">
        <f>COUNTIFS(Spotify!$AA:$AA,Charts!$AD$1,Spotify!$U:$U,Charts!T331)</f>
        <v>2</v>
      </c>
      <c r="AE331">
        <f>COUNTIFS(Spotify!$AA:$AA,Charts!$AE$1,Spotify!$U:$U,Charts!T331)</f>
        <v>0</v>
      </c>
      <c r="AF331" s="8">
        <f>COUNTIFS(Spotify!$AA:$AA,Charts!$AF$1,Spotify!$U:$U,Charts!T331)</f>
        <v>0</v>
      </c>
      <c r="AH331" s="7" t="s">
        <v>6949</v>
      </c>
      <c r="AI331">
        <f>SUMIFS(Spotify!O:O,Spotify!U:U,Charts!AH331)/COUNTIFS(Spotify!U:U,Charts!AH331)</f>
        <v>-4255</v>
      </c>
      <c r="AJ331" s="18">
        <f>SUMIF(Spotify!U:U,Charts!AH331,Spotify!P:P)/COUNTIF(Spotify!U:U,Charts!AH331)</f>
        <v>125645</v>
      </c>
      <c r="AK331" s="18">
        <f>SUMIF(Spotify!U:U,Charts!AH331,Spotify!R:R)/COUNTIF(Spotify!U:U,Charts!AH331)</f>
        <v>5.5</v>
      </c>
      <c r="AL331" s="18">
        <f>SUMIF(Spotify!U:U,Charts!AH331,Spotify!J:J)/COUNTIF(Spotify!U:U,Charts!AH331)</f>
        <v>308.5</v>
      </c>
      <c r="AM331" s="18">
        <f>SUMIF(Spotify!U:U,Charts!AH331,Spotify!H:H)/COUNTIF(Spotify!U:U,Charts!AH331)</f>
        <v>688.5</v>
      </c>
      <c r="AN331" s="28">
        <f>SUMIF(Spotify!U:U,Charts!AH331,Spotify!I:I)/COUNTIF(Spotify!U:U,Charts!AH331)</f>
        <v>887.5</v>
      </c>
    </row>
    <row r="332" spans="1:40" x14ac:dyDescent="0.25">
      <c r="A332" s="3" t="s">
        <v>17958</v>
      </c>
      <c r="B332" s="1">
        <v>119587674</v>
      </c>
      <c r="C332" s="1">
        <v>1</v>
      </c>
      <c r="D332" s="1"/>
      <c r="E332" s="3" t="s">
        <v>1202</v>
      </c>
      <c r="F332" s="1">
        <v>747322353</v>
      </c>
      <c r="H332" s="7" t="s">
        <v>6492</v>
      </c>
      <c r="I332" s="1">
        <v>388258230</v>
      </c>
      <c r="J332" s="8">
        <v>7</v>
      </c>
      <c r="L332" s="7" t="s">
        <v>6492</v>
      </c>
      <c r="M332" s="1">
        <f t="shared" si="30"/>
        <v>-388258230</v>
      </c>
      <c r="N332">
        <v>7</v>
      </c>
      <c r="O332" s="18">
        <f>SUMIF(Spotify!U:U,Charts!L332,Spotify!Q:Q)/COUNTIF(Spotify!U:U,Charts!L332)</f>
        <v>184092.14285714287</v>
      </c>
      <c r="P332" t="str">
        <f t="shared" si="31"/>
        <v>03:04</v>
      </c>
      <c r="Q332" s="18">
        <f t="shared" si="33"/>
        <v>641941</v>
      </c>
      <c r="R332" s="8" t="str">
        <f t="shared" si="32"/>
        <v>10:41</v>
      </c>
      <c r="T332" s="7" t="s">
        <v>17958</v>
      </c>
      <c r="U332">
        <f>COUNTIFS(Spotify!$AA:$AA,Charts!$U$1,Spotify!$U:$U,Charts!T332)</f>
        <v>0</v>
      </c>
      <c r="V332">
        <f>COUNTIFS(Spotify!$AA:$AA,Charts!$V$1,Spotify!$U:$U,Charts!T332)</f>
        <v>0</v>
      </c>
      <c r="W332">
        <f>COUNTIFS(Spotify!$AA:$AA,Charts!$W$1,Spotify!$U:$U,Charts!T332)</f>
        <v>0</v>
      </c>
      <c r="X332">
        <f>COUNTIFS(Spotify!$AA:$AA,Charts!$X$1,Spotify!$U:$U,Charts!T332)</f>
        <v>0</v>
      </c>
      <c r="Y332">
        <f>COUNTIFS(Spotify!$AA:$AA,Charts!$Y$1,Spotify!$U:$U,Charts!T332)</f>
        <v>0</v>
      </c>
      <c r="Z332">
        <f>COUNTIFS(Spotify!$AA:$AA,Charts!$Z$1,Spotify!$U:$U,Charts!T332)</f>
        <v>0</v>
      </c>
      <c r="AA332">
        <f>COUNTIFS(Spotify!$AA:$AA,Charts!$AA$1,Spotify!$U:$U,Charts!T332)</f>
        <v>0</v>
      </c>
      <c r="AB332">
        <f>COUNTIFS(Spotify!$AA:$AA,Charts!$AB$1,Spotify!$U:$U,Charts!T332)</f>
        <v>0</v>
      </c>
      <c r="AC332">
        <f>COUNTIFS(Spotify!$AA:$AA,Charts!$AC$1,Spotify!$U:$U,Charts!T332)</f>
        <v>1</v>
      </c>
      <c r="AD332">
        <f>COUNTIFS(Spotify!$AA:$AA,Charts!$AD$1,Spotify!$U:$U,Charts!T332)</f>
        <v>0</v>
      </c>
      <c r="AE332">
        <f>COUNTIFS(Spotify!$AA:$AA,Charts!$AE$1,Spotify!$U:$U,Charts!T332)</f>
        <v>0</v>
      </c>
      <c r="AF332" s="8">
        <f>COUNTIFS(Spotify!$AA:$AA,Charts!$AF$1,Spotify!$U:$U,Charts!T332)</f>
        <v>0</v>
      </c>
      <c r="AH332" s="7" t="s">
        <v>17958</v>
      </c>
      <c r="AI332">
        <f>SUMIFS(Spotify!O:O,Spotify!U:U,Charts!AH332)/COUNTIFS(Spotify!U:U,Charts!AH332)</f>
        <v>-12346</v>
      </c>
      <c r="AJ332" s="18">
        <f>SUMIF(Spotify!U:U,Charts!AH332,Spotify!P:P)/COUNTIF(Spotify!U:U,Charts!AH332)</f>
        <v>84485</v>
      </c>
      <c r="AK332" s="18">
        <f>SUMIF(Spotify!U:U,Charts!AH332,Spotify!R:R)/COUNTIF(Spotify!U:U,Charts!AH332)</f>
        <v>15</v>
      </c>
      <c r="AL332" s="18">
        <f>SUMIF(Spotify!U:U,Charts!AH332,Spotify!J:J)/COUNTIF(Spotify!U:U,Charts!AH332)</f>
        <v>607</v>
      </c>
      <c r="AM332" s="18">
        <f>SUMIF(Spotify!U:U,Charts!AH332,Spotify!H:H)/COUNTIF(Spotify!U:U,Charts!AH332)</f>
        <v>7</v>
      </c>
      <c r="AN332" s="28">
        <f>SUMIF(Spotify!U:U,Charts!AH332,Spotify!I:I)/COUNTIF(Spotify!U:U,Charts!AH332)</f>
        <v>139</v>
      </c>
    </row>
    <row r="333" spans="1:40" x14ac:dyDescent="0.25">
      <c r="A333" s="3" t="s">
        <v>888</v>
      </c>
      <c r="B333" s="1">
        <v>15379938180</v>
      </c>
      <c r="C333" s="1">
        <v>71</v>
      </c>
      <c r="D333" s="1"/>
      <c r="E333" s="3" t="s">
        <v>7812</v>
      </c>
      <c r="F333" s="1">
        <v>537858814</v>
      </c>
      <c r="H333" s="7" t="s">
        <v>4877</v>
      </c>
      <c r="I333" s="1">
        <v>382267205</v>
      </c>
      <c r="J333" s="8">
        <v>6</v>
      </c>
      <c r="L333" s="7" t="s">
        <v>4877</v>
      </c>
      <c r="M333" s="1">
        <f t="shared" si="30"/>
        <v>-382267205</v>
      </c>
      <c r="N333">
        <v>6</v>
      </c>
      <c r="O333" s="18">
        <f>SUMIF(Spotify!U:U,Charts!L333,Spotify!Q:Q)/COUNTIF(Spotify!U:U,Charts!L333)</f>
        <v>182628.5</v>
      </c>
      <c r="P333" t="str">
        <f t="shared" si="31"/>
        <v>03:02</v>
      </c>
      <c r="Q333" s="18">
        <f t="shared" si="33"/>
        <v>641941</v>
      </c>
      <c r="R333" s="8" t="str">
        <f t="shared" si="32"/>
        <v>10:41</v>
      </c>
      <c r="T333" s="7" t="s">
        <v>888</v>
      </c>
      <c r="U333">
        <f>COUNTIFS(Spotify!$AA:$AA,Charts!$U$1,Spotify!$U:$U,Charts!T333)</f>
        <v>5</v>
      </c>
      <c r="V333">
        <f>COUNTIFS(Spotify!$AA:$AA,Charts!$V$1,Spotify!$U:$U,Charts!T333)</f>
        <v>11</v>
      </c>
      <c r="W333">
        <f>COUNTIFS(Spotify!$AA:$AA,Charts!$W$1,Spotify!$U:$U,Charts!T333)</f>
        <v>11</v>
      </c>
      <c r="X333">
        <f>COUNTIFS(Spotify!$AA:$AA,Charts!$X$1,Spotify!$U:$U,Charts!T333)</f>
        <v>0</v>
      </c>
      <c r="Y333">
        <f>COUNTIFS(Spotify!$AA:$AA,Charts!$Y$1,Spotify!$U:$U,Charts!T333)</f>
        <v>6</v>
      </c>
      <c r="Z333">
        <f>COUNTIFS(Spotify!$AA:$AA,Charts!$Z$1,Spotify!$U:$U,Charts!T333)</f>
        <v>4</v>
      </c>
      <c r="AA333">
        <f>COUNTIFS(Spotify!$AA:$AA,Charts!$AA$1,Spotify!$U:$U,Charts!T333)</f>
        <v>2</v>
      </c>
      <c r="AB333">
        <f>COUNTIFS(Spotify!$AA:$AA,Charts!$AB$1,Spotify!$U:$U,Charts!T333)</f>
        <v>5</v>
      </c>
      <c r="AC333">
        <f>COUNTIFS(Spotify!$AA:$AA,Charts!$AC$1,Spotify!$U:$U,Charts!T333)</f>
        <v>13</v>
      </c>
      <c r="AD333">
        <f>COUNTIFS(Spotify!$AA:$AA,Charts!$AD$1,Spotify!$U:$U,Charts!T333)</f>
        <v>5</v>
      </c>
      <c r="AE333">
        <f>COUNTIFS(Spotify!$AA:$AA,Charts!$AE$1,Spotify!$U:$U,Charts!T333)</f>
        <v>2</v>
      </c>
      <c r="AF333" s="8">
        <f>COUNTIFS(Spotify!$AA:$AA,Charts!$AF$1,Spotify!$U:$U,Charts!T333)</f>
        <v>7</v>
      </c>
      <c r="AH333" s="7" t="s">
        <v>888</v>
      </c>
      <c r="AI333">
        <f>SUMIFS(Spotify!O:O,Spotify!U:U,Charts!AH333)/COUNTIFS(Spotify!U:U,Charts!AH333)</f>
        <v>-5407.6619718309857</v>
      </c>
      <c r="AJ333" s="18">
        <f>SUMIF(Spotify!U:U,Charts!AH333,Spotify!P:P)/COUNTIF(Spotify!U:U,Charts!AH333)</f>
        <v>98767.915492957749</v>
      </c>
      <c r="AK333" s="18">
        <f>SUMIF(Spotify!U:U,Charts!AH333,Spotify!R:R)/COUNTIF(Spotify!U:U,Charts!AH333)</f>
        <v>27.197183098591548</v>
      </c>
      <c r="AL333" s="18">
        <f>SUMIF(Spotify!U:U,Charts!AH333,Spotify!J:J)/COUNTIF(Spotify!U:U,Charts!AH333)</f>
        <v>392.3098591549296</v>
      </c>
      <c r="AM333" s="18">
        <f>SUMIF(Spotify!U:U,Charts!AH333,Spotify!H:H)/COUNTIF(Spotify!U:U,Charts!AH333)</f>
        <v>597.08450704225356</v>
      </c>
      <c r="AN333" s="28">
        <f>SUMIF(Spotify!U:U,Charts!AH333,Spotify!I:I)/COUNTIF(Spotify!U:U,Charts!AH333)</f>
        <v>557.9859154929577</v>
      </c>
    </row>
    <row r="334" spans="1:40" x14ac:dyDescent="0.25">
      <c r="A334" s="3" t="s">
        <v>17959</v>
      </c>
      <c r="B334" s="1">
        <v>1240208815</v>
      </c>
      <c r="C334" s="1">
        <v>2</v>
      </c>
      <c r="D334" s="1"/>
      <c r="E334" s="3" t="s">
        <v>712</v>
      </c>
      <c r="F334" s="1">
        <v>4763555612</v>
      </c>
      <c r="H334" s="7" t="s">
        <v>8583</v>
      </c>
      <c r="I334" s="1">
        <v>380940478</v>
      </c>
      <c r="J334" s="8">
        <v>1</v>
      </c>
      <c r="L334" s="7" t="s">
        <v>8583</v>
      </c>
      <c r="M334" s="1">
        <f t="shared" si="30"/>
        <v>-380940478</v>
      </c>
      <c r="N334">
        <v>1</v>
      </c>
      <c r="O334" s="18">
        <f>SUMIF(Spotify!U:U,Charts!L334,Spotify!Q:Q)/COUNTIF(Spotify!U:U,Charts!L334)</f>
        <v>165978</v>
      </c>
      <c r="P334" t="str">
        <f t="shared" si="31"/>
        <v>02:45</v>
      </c>
      <c r="Q334" s="18">
        <f t="shared" si="33"/>
        <v>641941</v>
      </c>
      <c r="R334" s="8" t="str">
        <f t="shared" si="32"/>
        <v>10:41</v>
      </c>
      <c r="T334" s="7" t="s">
        <v>17959</v>
      </c>
      <c r="U334">
        <f>COUNTIFS(Spotify!$AA:$AA,Charts!$U$1,Spotify!$U:$U,Charts!T334)</f>
        <v>0</v>
      </c>
      <c r="V334">
        <f>COUNTIFS(Spotify!$AA:$AA,Charts!$V$1,Spotify!$U:$U,Charts!T334)</f>
        <v>0</v>
      </c>
      <c r="W334">
        <f>COUNTIFS(Spotify!$AA:$AA,Charts!$W$1,Spotify!$U:$U,Charts!T334)</f>
        <v>0</v>
      </c>
      <c r="X334">
        <f>COUNTIFS(Spotify!$AA:$AA,Charts!$X$1,Spotify!$U:$U,Charts!T334)</f>
        <v>0</v>
      </c>
      <c r="Y334">
        <f>COUNTIFS(Spotify!$AA:$AA,Charts!$Y$1,Spotify!$U:$U,Charts!T334)</f>
        <v>0</v>
      </c>
      <c r="Z334">
        <f>COUNTIFS(Spotify!$AA:$AA,Charts!$Z$1,Spotify!$U:$U,Charts!T334)</f>
        <v>0</v>
      </c>
      <c r="AA334">
        <f>COUNTIFS(Spotify!$AA:$AA,Charts!$AA$1,Spotify!$U:$U,Charts!T334)</f>
        <v>2</v>
      </c>
      <c r="AB334">
        <f>COUNTIFS(Spotify!$AA:$AA,Charts!$AB$1,Spotify!$U:$U,Charts!T334)</f>
        <v>0</v>
      </c>
      <c r="AC334">
        <f>COUNTIFS(Spotify!$AA:$AA,Charts!$AC$1,Spotify!$U:$U,Charts!T334)</f>
        <v>0</v>
      </c>
      <c r="AD334">
        <f>COUNTIFS(Spotify!$AA:$AA,Charts!$AD$1,Spotify!$U:$U,Charts!T334)</f>
        <v>0</v>
      </c>
      <c r="AE334">
        <f>COUNTIFS(Spotify!$AA:$AA,Charts!$AE$1,Spotify!$U:$U,Charts!T334)</f>
        <v>0</v>
      </c>
      <c r="AF334" s="8">
        <f>COUNTIFS(Spotify!$AA:$AA,Charts!$AF$1,Spotify!$U:$U,Charts!T334)</f>
        <v>0</v>
      </c>
      <c r="AH334" s="7" t="s">
        <v>17959</v>
      </c>
      <c r="AI334">
        <f>SUMIFS(Spotify!O:O,Spotify!U:U,Charts!AH334)/COUNTIFS(Spotify!U:U,Charts!AH334)</f>
        <v>-5041</v>
      </c>
      <c r="AJ334" s="18">
        <f>SUMIF(Spotify!U:U,Charts!AH334,Spotify!P:P)/COUNTIF(Spotify!U:U,Charts!AH334)</f>
        <v>101956</v>
      </c>
      <c r="AK334" s="18">
        <f>SUMIF(Spotify!U:U,Charts!AH334,Spotify!R:R)/COUNTIF(Spotify!U:U,Charts!AH334)</f>
        <v>49.5</v>
      </c>
      <c r="AL334" s="18">
        <f>SUMIF(Spotify!U:U,Charts!AH334,Spotify!J:J)/COUNTIF(Spotify!U:U,Charts!AH334)</f>
        <v>442</v>
      </c>
      <c r="AM334" s="18">
        <f>SUMIF(Spotify!U:U,Charts!AH334,Spotify!H:H)/COUNTIF(Spotify!U:U,Charts!AH334)</f>
        <v>798</v>
      </c>
      <c r="AN334" s="28">
        <f>SUMIF(Spotify!U:U,Charts!AH334,Spotify!I:I)/COUNTIF(Spotify!U:U,Charts!AH334)</f>
        <v>675.5</v>
      </c>
    </row>
    <row r="335" spans="1:40" x14ac:dyDescent="0.25">
      <c r="A335" s="3" t="s">
        <v>16432</v>
      </c>
      <c r="B335" s="1">
        <v>113825999</v>
      </c>
      <c r="C335" s="1">
        <v>2</v>
      </c>
      <c r="D335" s="1"/>
      <c r="E335" s="3" t="s">
        <v>2382</v>
      </c>
      <c r="F335" s="1">
        <v>59472805</v>
      </c>
      <c r="H335" s="7" t="s">
        <v>2034</v>
      </c>
      <c r="I335" s="1">
        <v>380925695</v>
      </c>
      <c r="J335" s="8">
        <v>3</v>
      </c>
      <c r="L335" s="7" t="s">
        <v>2034</v>
      </c>
      <c r="M335" s="1">
        <f t="shared" si="30"/>
        <v>-380925695</v>
      </c>
      <c r="N335">
        <v>3</v>
      </c>
      <c r="O335" s="18">
        <f>SUMIF(Spotify!U:U,Charts!L335,Spotify!Q:Q)/COUNTIF(Spotify!U:U,Charts!L335)</f>
        <v>240595.66666666666</v>
      </c>
      <c r="P335" t="str">
        <f t="shared" si="31"/>
        <v>04:00</v>
      </c>
      <c r="Q335" s="18">
        <f t="shared" si="33"/>
        <v>641941</v>
      </c>
      <c r="R335" s="8" t="str">
        <f t="shared" si="32"/>
        <v>10:41</v>
      </c>
      <c r="T335" s="7" t="s">
        <v>16432</v>
      </c>
      <c r="U335">
        <f>COUNTIFS(Spotify!$AA:$AA,Charts!$U$1,Spotify!$U:$U,Charts!T335)</f>
        <v>0</v>
      </c>
      <c r="V335">
        <f>COUNTIFS(Spotify!$AA:$AA,Charts!$V$1,Spotify!$U:$U,Charts!T335)</f>
        <v>0</v>
      </c>
      <c r="W335">
        <f>COUNTIFS(Spotify!$AA:$AA,Charts!$W$1,Spotify!$U:$U,Charts!T335)</f>
        <v>0</v>
      </c>
      <c r="X335">
        <f>COUNTIFS(Spotify!$AA:$AA,Charts!$X$1,Spotify!$U:$U,Charts!T335)</f>
        <v>0</v>
      </c>
      <c r="Y335">
        <f>COUNTIFS(Spotify!$AA:$AA,Charts!$Y$1,Spotify!$U:$U,Charts!T335)</f>
        <v>0</v>
      </c>
      <c r="Z335">
        <f>COUNTIFS(Spotify!$AA:$AA,Charts!$Z$1,Spotify!$U:$U,Charts!T335)</f>
        <v>0</v>
      </c>
      <c r="AA335">
        <f>COUNTIFS(Spotify!$AA:$AA,Charts!$AA$1,Spotify!$U:$U,Charts!T335)</f>
        <v>0</v>
      </c>
      <c r="AB335">
        <f>COUNTIFS(Spotify!$AA:$AA,Charts!$AB$1,Spotify!$U:$U,Charts!T335)</f>
        <v>0</v>
      </c>
      <c r="AC335">
        <f>COUNTIFS(Spotify!$AA:$AA,Charts!$AC$1,Spotify!$U:$U,Charts!T335)</f>
        <v>2</v>
      </c>
      <c r="AD335">
        <f>COUNTIFS(Spotify!$AA:$AA,Charts!$AD$1,Spotify!$U:$U,Charts!T335)</f>
        <v>0</v>
      </c>
      <c r="AE335">
        <f>COUNTIFS(Spotify!$AA:$AA,Charts!$AE$1,Spotify!$U:$U,Charts!T335)</f>
        <v>0</v>
      </c>
      <c r="AF335" s="8">
        <f>COUNTIFS(Spotify!$AA:$AA,Charts!$AF$1,Spotify!$U:$U,Charts!T335)</f>
        <v>0</v>
      </c>
      <c r="AH335" s="7" t="s">
        <v>16432</v>
      </c>
      <c r="AI335">
        <f>SUMIFS(Spotify!O:O,Spotify!U:U,Charts!AH335)/COUNTIFS(Spotify!U:U,Charts!AH335)</f>
        <v>-8552.5</v>
      </c>
      <c r="AJ335" s="18">
        <f>SUMIF(Spotify!U:U,Charts!AH335,Spotify!P:P)/COUNTIF(Spotify!U:U,Charts!AH335)</f>
        <v>158842.5</v>
      </c>
      <c r="AK335" s="18">
        <f>SUMIF(Spotify!U:U,Charts!AH335,Spotify!R:R)/COUNTIF(Spotify!U:U,Charts!AH335)</f>
        <v>7</v>
      </c>
      <c r="AL335" s="18">
        <f>SUMIF(Spotify!U:U,Charts!AH335,Spotify!J:J)/COUNTIF(Spotify!U:U,Charts!AH335)</f>
        <v>368</v>
      </c>
      <c r="AM335" s="18">
        <f>SUMIF(Spotify!U:U,Charts!AH335,Spotify!H:H)/COUNTIF(Spotify!U:U,Charts!AH335)</f>
        <v>627</v>
      </c>
      <c r="AN335" s="28">
        <f>SUMIF(Spotify!U:U,Charts!AH335,Spotify!I:I)/COUNTIF(Spotify!U:U,Charts!AH335)</f>
        <v>432.5</v>
      </c>
    </row>
    <row r="336" spans="1:40" x14ac:dyDescent="0.25">
      <c r="A336" s="3" t="s">
        <v>13523</v>
      </c>
      <c r="B336" s="1">
        <v>30565436</v>
      </c>
      <c r="C336" s="1">
        <v>1</v>
      </c>
      <c r="D336" s="1"/>
      <c r="E336" s="3" t="s">
        <v>17751</v>
      </c>
      <c r="F336" s="1">
        <v>5655126</v>
      </c>
      <c r="H336" s="7" t="s">
        <v>6917</v>
      </c>
      <c r="I336" s="1">
        <v>379036049</v>
      </c>
      <c r="J336" s="8">
        <v>2</v>
      </c>
      <c r="L336" s="7" t="s">
        <v>6917</v>
      </c>
      <c r="M336" s="1">
        <f t="shared" si="30"/>
        <v>-379036049</v>
      </c>
      <c r="N336">
        <v>2</v>
      </c>
      <c r="O336" s="18">
        <f>SUMIF(Spotify!U:U,Charts!L336,Spotify!Q:Q)/COUNTIF(Spotify!U:U,Charts!L336)</f>
        <v>166012</v>
      </c>
      <c r="P336" t="str">
        <f t="shared" si="31"/>
        <v>02:46</v>
      </c>
      <c r="Q336" s="18">
        <f t="shared" si="33"/>
        <v>641941</v>
      </c>
      <c r="R336" s="8" t="str">
        <f t="shared" si="32"/>
        <v>10:41</v>
      </c>
      <c r="T336" s="7" t="s">
        <v>13523</v>
      </c>
      <c r="U336">
        <f>COUNTIFS(Spotify!$AA:$AA,Charts!$U$1,Spotify!$U:$U,Charts!T336)</f>
        <v>0</v>
      </c>
      <c r="V336">
        <f>COUNTIFS(Spotify!$AA:$AA,Charts!$V$1,Spotify!$U:$U,Charts!T336)</f>
        <v>0</v>
      </c>
      <c r="W336">
        <f>COUNTIFS(Spotify!$AA:$AA,Charts!$W$1,Spotify!$U:$U,Charts!T336)</f>
        <v>0</v>
      </c>
      <c r="X336">
        <f>COUNTIFS(Spotify!$AA:$AA,Charts!$X$1,Spotify!$U:$U,Charts!T336)</f>
        <v>0</v>
      </c>
      <c r="Y336">
        <f>COUNTIFS(Spotify!$AA:$AA,Charts!$Y$1,Spotify!$U:$U,Charts!T336)</f>
        <v>0</v>
      </c>
      <c r="Z336">
        <f>COUNTIFS(Spotify!$AA:$AA,Charts!$Z$1,Spotify!$U:$U,Charts!T336)</f>
        <v>0</v>
      </c>
      <c r="AA336">
        <f>COUNTIFS(Spotify!$AA:$AA,Charts!$AA$1,Spotify!$U:$U,Charts!T336)</f>
        <v>0</v>
      </c>
      <c r="AB336">
        <f>COUNTIFS(Spotify!$AA:$AA,Charts!$AB$1,Spotify!$U:$U,Charts!T336)</f>
        <v>0</v>
      </c>
      <c r="AC336">
        <f>COUNTIFS(Spotify!$AA:$AA,Charts!$AC$1,Spotify!$U:$U,Charts!T336)</f>
        <v>0</v>
      </c>
      <c r="AD336">
        <f>COUNTIFS(Spotify!$AA:$AA,Charts!$AD$1,Spotify!$U:$U,Charts!T336)</f>
        <v>1</v>
      </c>
      <c r="AE336">
        <f>COUNTIFS(Spotify!$AA:$AA,Charts!$AE$1,Spotify!$U:$U,Charts!T336)</f>
        <v>0</v>
      </c>
      <c r="AF336" s="8">
        <f>COUNTIFS(Spotify!$AA:$AA,Charts!$AF$1,Spotify!$U:$U,Charts!T336)</f>
        <v>0</v>
      </c>
      <c r="AH336" s="7" t="s">
        <v>13523</v>
      </c>
      <c r="AI336">
        <f>SUMIFS(Spotify!O:O,Spotify!U:U,Charts!AH336)/COUNTIFS(Spotify!U:U,Charts!AH336)</f>
        <v>-4613</v>
      </c>
      <c r="AJ336" s="18">
        <f>SUMIF(Spotify!U:U,Charts!AH336,Spotify!P:P)/COUNTIF(Spotify!U:U,Charts!AH336)</f>
        <v>108625</v>
      </c>
      <c r="AK336" s="18">
        <f>SUMIF(Spotify!U:U,Charts!AH336,Spotify!R:R)/COUNTIF(Spotify!U:U,Charts!AH336)</f>
        <v>5</v>
      </c>
      <c r="AL336" s="18">
        <f>SUMIF(Spotify!U:U,Charts!AH336,Spotify!J:J)/COUNTIF(Spotify!U:U,Charts!AH336)</f>
        <v>299</v>
      </c>
      <c r="AM336" s="18">
        <f>SUMIF(Spotify!U:U,Charts!AH336,Spotify!H:H)/COUNTIF(Spotify!U:U,Charts!AH336)</f>
        <v>568</v>
      </c>
      <c r="AN336" s="28">
        <f>SUMIF(Spotify!U:U,Charts!AH336,Spotify!I:I)/COUNTIF(Spotify!U:U,Charts!AH336)</f>
        <v>824</v>
      </c>
    </row>
    <row r="337" spans="1:40" x14ac:dyDescent="0.25">
      <c r="A337" s="3" t="s">
        <v>17960</v>
      </c>
      <c r="B337" s="1">
        <v>30417171</v>
      </c>
      <c r="C337" s="1">
        <v>3</v>
      </c>
      <c r="D337" s="1"/>
      <c r="E337" s="3" t="s">
        <v>2659</v>
      </c>
      <c r="F337" s="1">
        <v>279558486</v>
      </c>
      <c r="H337" s="7" t="s">
        <v>18218</v>
      </c>
      <c r="I337" s="1">
        <v>378596557</v>
      </c>
      <c r="J337" s="8">
        <v>1</v>
      </c>
      <c r="L337" s="7" t="s">
        <v>18218</v>
      </c>
      <c r="M337" s="1">
        <f t="shared" si="30"/>
        <v>-378596557</v>
      </c>
      <c r="N337">
        <v>1</v>
      </c>
      <c r="O337" s="18">
        <f>SUMIF(Spotify!U:U,Charts!L337,Spotify!Q:Q)/COUNTIF(Spotify!U:U,Charts!L337)</f>
        <v>222041</v>
      </c>
      <c r="P337" t="str">
        <f t="shared" si="31"/>
        <v>03:42</v>
      </c>
      <c r="Q337" s="18">
        <f t="shared" si="33"/>
        <v>641941</v>
      </c>
      <c r="R337" s="8" t="str">
        <f t="shared" si="32"/>
        <v>10:41</v>
      </c>
      <c r="T337" s="7" t="s">
        <v>17960</v>
      </c>
      <c r="U337">
        <f>COUNTIFS(Spotify!$AA:$AA,Charts!$U$1,Spotify!$U:$U,Charts!T337)</f>
        <v>0</v>
      </c>
      <c r="V337">
        <f>COUNTIFS(Spotify!$AA:$AA,Charts!$V$1,Spotify!$U:$U,Charts!T337)</f>
        <v>0</v>
      </c>
      <c r="W337">
        <f>COUNTIFS(Spotify!$AA:$AA,Charts!$W$1,Spotify!$U:$U,Charts!T337)</f>
        <v>0</v>
      </c>
      <c r="X337">
        <f>COUNTIFS(Spotify!$AA:$AA,Charts!$X$1,Spotify!$U:$U,Charts!T337)</f>
        <v>0</v>
      </c>
      <c r="Y337">
        <f>COUNTIFS(Spotify!$AA:$AA,Charts!$Y$1,Spotify!$U:$U,Charts!T337)</f>
        <v>0</v>
      </c>
      <c r="Z337">
        <f>COUNTIFS(Spotify!$AA:$AA,Charts!$Z$1,Spotify!$U:$U,Charts!T337)</f>
        <v>0</v>
      </c>
      <c r="AA337">
        <f>COUNTIFS(Spotify!$AA:$AA,Charts!$AA$1,Spotify!$U:$U,Charts!T337)</f>
        <v>0</v>
      </c>
      <c r="AB337">
        <f>COUNTIFS(Spotify!$AA:$AA,Charts!$AB$1,Spotify!$U:$U,Charts!T337)</f>
        <v>1</v>
      </c>
      <c r="AC337">
        <f>COUNTIFS(Spotify!$AA:$AA,Charts!$AC$1,Spotify!$U:$U,Charts!T337)</f>
        <v>0</v>
      </c>
      <c r="AD337">
        <f>COUNTIFS(Spotify!$AA:$AA,Charts!$AD$1,Spotify!$U:$U,Charts!T337)</f>
        <v>2</v>
      </c>
      <c r="AE337">
        <f>COUNTIFS(Spotify!$AA:$AA,Charts!$AE$1,Spotify!$U:$U,Charts!T337)</f>
        <v>0</v>
      </c>
      <c r="AF337" s="8">
        <f>COUNTIFS(Spotify!$AA:$AA,Charts!$AF$1,Spotify!$U:$U,Charts!T337)</f>
        <v>0</v>
      </c>
      <c r="AH337" s="7" t="s">
        <v>17960</v>
      </c>
      <c r="AI337">
        <f>SUMIFS(Spotify!O:O,Spotify!U:U,Charts!AH337)/COUNTIFS(Spotify!U:U,Charts!AH337)</f>
        <v>-1666</v>
      </c>
      <c r="AJ337" s="18">
        <f>SUMIF(Spotify!U:U,Charts!AH337,Spotify!P:P)/COUNTIF(Spotify!U:U,Charts!AH337)</f>
        <v>114372</v>
      </c>
      <c r="AK337" s="18">
        <f>SUMIF(Spotify!U:U,Charts!AH337,Spotify!R:R)/COUNTIF(Spotify!U:U,Charts!AH337)</f>
        <v>2</v>
      </c>
      <c r="AL337" s="18">
        <f>SUMIF(Spotify!U:U,Charts!AH337,Spotify!J:J)/COUNTIF(Spotify!U:U,Charts!AH337)</f>
        <v>377</v>
      </c>
      <c r="AM337" s="18">
        <f>SUMIF(Spotify!U:U,Charts!AH337,Spotify!H:H)/COUNTIF(Spotify!U:U,Charts!AH337)</f>
        <v>849.33333333333337</v>
      </c>
      <c r="AN337" s="28">
        <f>SUMIF(Spotify!U:U,Charts!AH337,Spotify!I:I)/COUNTIF(Spotify!U:U,Charts!AH337)</f>
        <v>957.66666666666663</v>
      </c>
    </row>
    <row r="338" spans="1:40" x14ac:dyDescent="0.25">
      <c r="A338" s="3" t="s">
        <v>17961</v>
      </c>
      <c r="B338" s="1">
        <v>81154174</v>
      </c>
      <c r="C338" s="1">
        <v>1</v>
      </c>
      <c r="D338" s="1"/>
      <c r="E338" s="3" t="s">
        <v>1003</v>
      </c>
      <c r="F338" s="1">
        <v>516996590</v>
      </c>
      <c r="H338" s="7" t="s">
        <v>7279</v>
      </c>
      <c r="I338" s="1">
        <v>377783043</v>
      </c>
      <c r="J338" s="8">
        <v>12</v>
      </c>
      <c r="L338" s="7" t="s">
        <v>7279</v>
      </c>
      <c r="M338" s="1">
        <f t="shared" si="30"/>
        <v>-377783043</v>
      </c>
      <c r="N338">
        <v>12</v>
      </c>
      <c r="O338" s="18">
        <f>SUMIF(Spotify!U:U,Charts!L338,Spotify!Q:Q)/COUNTIF(Spotify!U:U,Charts!L338)</f>
        <v>209692.58333333334</v>
      </c>
      <c r="P338" t="str">
        <f t="shared" si="31"/>
        <v>03:29</v>
      </c>
      <c r="Q338" s="18">
        <f t="shared" si="33"/>
        <v>641941</v>
      </c>
      <c r="R338" s="8" t="str">
        <f t="shared" si="32"/>
        <v>10:41</v>
      </c>
      <c r="T338" s="7" t="s">
        <v>17961</v>
      </c>
      <c r="U338">
        <f>COUNTIFS(Spotify!$AA:$AA,Charts!$U$1,Spotify!$U:$U,Charts!T338)</f>
        <v>0</v>
      </c>
      <c r="V338">
        <f>COUNTIFS(Spotify!$AA:$AA,Charts!$V$1,Spotify!$U:$U,Charts!T338)</f>
        <v>0</v>
      </c>
      <c r="W338">
        <f>COUNTIFS(Spotify!$AA:$AA,Charts!$W$1,Spotify!$U:$U,Charts!T338)</f>
        <v>0</v>
      </c>
      <c r="X338">
        <f>COUNTIFS(Spotify!$AA:$AA,Charts!$X$1,Spotify!$U:$U,Charts!T338)</f>
        <v>1</v>
      </c>
      <c r="Y338">
        <f>COUNTIFS(Spotify!$AA:$AA,Charts!$Y$1,Spotify!$U:$U,Charts!T338)</f>
        <v>0</v>
      </c>
      <c r="Z338">
        <f>COUNTIFS(Spotify!$AA:$AA,Charts!$Z$1,Spotify!$U:$U,Charts!T338)</f>
        <v>0</v>
      </c>
      <c r="AA338">
        <f>COUNTIFS(Spotify!$AA:$AA,Charts!$AA$1,Spotify!$U:$U,Charts!T338)</f>
        <v>0</v>
      </c>
      <c r="AB338">
        <f>COUNTIFS(Spotify!$AA:$AA,Charts!$AB$1,Spotify!$U:$U,Charts!T338)</f>
        <v>0</v>
      </c>
      <c r="AC338">
        <f>COUNTIFS(Spotify!$AA:$AA,Charts!$AC$1,Spotify!$U:$U,Charts!T338)</f>
        <v>0</v>
      </c>
      <c r="AD338">
        <f>COUNTIFS(Spotify!$AA:$AA,Charts!$AD$1,Spotify!$U:$U,Charts!T338)</f>
        <v>0</v>
      </c>
      <c r="AE338">
        <f>COUNTIFS(Spotify!$AA:$AA,Charts!$AE$1,Spotify!$U:$U,Charts!T338)</f>
        <v>0</v>
      </c>
      <c r="AF338" s="8">
        <f>COUNTIFS(Spotify!$AA:$AA,Charts!$AF$1,Spotify!$U:$U,Charts!T338)</f>
        <v>0</v>
      </c>
      <c r="AH338" s="7" t="s">
        <v>17961</v>
      </c>
      <c r="AI338">
        <f>SUMIFS(Spotify!O:O,Spotify!U:U,Charts!AH338)/COUNTIFS(Spotify!U:U,Charts!AH338)</f>
        <v>-799</v>
      </c>
      <c r="AJ338" s="18">
        <f>SUMIF(Spotify!U:U,Charts!AH338,Spotify!P:P)/COUNTIF(Spotify!U:U,Charts!AH338)</f>
        <v>138842</v>
      </c>
      <c r="AK338" s="18">
        <f>SUMIF(Spotify!U:U,Charts!AH338,Spotify!R:R)/COUNTIF(Spotify!U:U,Charts!AH338)</f>
        <v>10</v>
      </c>
      <c r="AL338" s="18">
        <f>SUMIF(Spotify!U:U,Charts!AH338,Spotify!J:J)/COUNTIF(Spotify!U:U,Charts!AH338)</f>
        <v>524</v>
      </c>
      <c r="AM338" s="18">
        <f>SUMIF(Spotify!U:U,Charts!AH338,Spotify!H:H)/COUNTIF(Spotify!U:U,Charts!AH338)</f>
        <v>702</v>
      </c>
      <c r="AN338" s="28">
        <f>SUMIF(Spotify!U:U,Charts!AH338,Spotify!I:I)/COUNTIF(Spotify!U:U,Charts!AH338)</f>
        <v>483</v>
      </c>
    </row>
    <row r="339" spans="1:40" x14ac:dyDescent="0.25">
      <c r="A339" s="3" t="s">
        <v>7653</v>
      </c>
      <c r="B339" s="1">
        <v>325010237</v>
      </c>
      <c r="C339" s="1">
        <v>3</v>
      </c>
      <c r="D339" s="1"/>
      <c r="E339" s="3" t="s">
        <v>3859</v>
      </c>
      <c r="F339" s="1">
        <v>808072189</v>
      </c>
      <c r="H339" s="7" t="s">
        <v>11525</v>
      </c>
      <c r="I339" s="1">
        <v>377684991</v>
      </c>
      <c r="J339" s="8">
        <v>4</v>
      </c>
      <c r="L339" s="7" t="s">
        <v>11525</v>
      </c>
      <c r="M339" s="1">
        <f t="shared" si="30"/>
        <v>-377684991</v>
      </c>
      <c r="N339">
        <v>4</v>
      </c>
      <c r="O339" s="18">
        <f>SUMIF(Spotify!U:U,Charts!L339,Spotify!Q:Q)/COUNTIF(Spotify!U:U,Charts!L339)</f>
        <v>125801</v>
      </c>
      <c r="P339" t="str">
        <f t="shared" si="31"/>
        <v>02:05</v>
      </c>
      <c r="Q339" s="18">
        <f t="shared" si="33"/>
        <v>641941</v>
      </c>
      <c r="R339" s="8" t="str">
        <f t="shared" si="32"/>
        <v>10:41</v>
      </c>
      <c r="T339" s="7" t="s">
        <v>7653</v>
      </c>
      <c r="U339">
        <f>COUNTIFS(Spotify!$AA:$AA,Charts!$U$1,Spotify!$U:$U,Charts!T339)</f>
        <v>0</v>
      </c>
      <c r="V339">
        <f>COUNTIFS(Spotify!$AA:$AA,Charts!$V$1,Spotify!$U:$U,Charts!T339)</f>
        <v>0</v>
      </c>
      <c r="W339">
        <f>COUNTIFS(Spotify!$AA:$AA,Charts!$W$1,Spotify!$U:$U,Charts!T339)</f>
        <v>1</v>
      </c>
      <c r="X339">
        <f>COUNTIFS(Spotify!$AA:$AA,Charts!$X$1,Spotify!$U:$U,Charts!T339)</f>
        <v>0</v>
      </c>
      <c r="Y339">
        <f>COUNTIFS(Spotify!$AA:$AA,Charts!$Y$1,Spotify!$U:$U,Charts!T339)</f>
        <v>0</v>
      </c>
      <c r="Z339">
        <f>COUNTIFS(Spotify!$AA:$AA,Charts!$Z$1,Spotify!$U:$U,Charts!T339)</f>
        <v>0</v>
      </c>
      <c r="AA339">
        <f>COUNTIFS(Spotify!$AA:$AA,Charts!$AA$1,Spotify!$U:$U,Charts!T339)</f>
        <v>0</v>
      </c>
      <c r="AB339">
        <f>COUNTIFS(Spotify!$AA:$AA,Charts!$AB$1,Spotify!$U:$U,Charts!T339)</f>
        <v>1</v>
      </c>
      <c r="AC339">
        <f>COUNTIFS(Spotify!$AA:$AA,Charts!$AC$1,Spotify!$U:$U,Charts!T339)</f>
        <v>0</v>
      </c>
      <c r="AD339">
        <f>COUNTIFS(Spotify!$AA:$AA,Charts!$AD$1,Spotify!$U:$U,Charts!T339)</f>
        <v>0</v>
      </c>
      <c r="AE339">
        <f>COUNTIFS(Spotify!$AA:$AA,Charts!$AE$1,Spotify!$U:$U,Charts!T339)</f>
        <v>1</v>
      </c>
      <c r="AF339" s="8">
        <f>COUNTIFS(Spotify!$AA:$AA,Charts!$AF$1,Spotify!$U:$U,Charts!T339)</f>
        <v>0</v>
      </c>
      <c r="AH339" s="7" t="s">
        <v>7653</v>
      </c>
      <c r="AI339">
        <f>SUMIFS(Spotify!O:O,Spotify!U:U,Charts!AH339)/COUNTIFS(Spotify!U:U,Charts!AH339)</f>
        <v>-5421</v>
      </c>
      <c r="AJ339" s="18">
        <f>SUMIF(Spotify!U:U,Charts!AH339,Spotify!P:P)/COUNTIF(Spotify!U:U,Charts!AH339)</f>
        <v>99074.666666666672</v>
      </c>
      <c r="AK339" s="18">
        <f>SUMIF(Spotify!U:U,Charts!AH339,Spotify!R:R)/COUNTIF(Spotify!U:U,Charts!AH339)</f>
        <v>9</v>
      </c>
      <c r="AL339" s="18">
        <f>SUMIF(Spotify!U:U,Charts!AH339,Spotify!J:J)/COUNTIF(Spotify!U:U,Charts!AH339)</f>
        <v>328.33333333333331</v>
      </c>
      <c r="AM339" s="18">
        <f>SUMIF(Spotify!U:U,Charts!AH339,Spotify!H:H)/COUNTIF(Spotify!U:U,Charts!AH339)</f>
        <v>621.33333333333337</v>
      </c>
      <c r="AN339" s="28">
        <f>SUMIF(Spotify!U:U,Charts!AH339,Spotify!I:I)/COUNTIF(Spotify!U:U,Charts!AH339)</f>
        <v>695.66666666666663</v>
      </c>
    </row>
    <row r="340" spans="1:40" x14ac:dyDescent="0.25">
      <c r="A340" s="3" t="s">
        <v>5854</v>
      </c>
      <c r="B340" s="1">
        <v>4250022</v>
      </c>
      <c r="C340" s="1">
        <v>1</v>
      </c>
      <c r="D340" s="1"/>
      <c r="E340" s="3" t="s">
        <v>17395</v>
      </c>
      <c r="F340" s="1">
        <v>102225241</v>
      </c>
      <c r="H340" s="7" t="s">
        <v>18285</v>
      </c>
      <c r="I340" s="1">
        <v>374961417</v>
      </c>
      <c r="J340" s="8">
        <v>1</v>
      </c>
      <c r="L340" s="7" t="s">
        <v>18285</v>
      </c>
      <c r="M340" s="1">
        <f t="shared" si="30"/>
        <v>-374961417</v>
      </c>
      <c r="N340">
        <v>1</v>
      </c>
      <c r="O340" s="18">
        <f>SUMIF(Spotify!U:U,Charts!L340,Spotify!Q:Q)/COUNTIF(Spotify!U:U,Charts!L340)</f>
        <v>179940</v>
      </c>
      <c r="P340" t="str">
        <f t="shared" si="31"/>
        <v>02:59</v>
      </c>
      <c r="Q340" s="18">
        <f t="shared" si="33"/>
        <v>641941</v>
      </c>
      <c r="R340" s="8" t="str">
        <f t="shared" si="32"/>
        <v>10:41</v>
      </c>
      <c r="T340" s="7" t="s">
        <v>5854</v>
      </c>
      <c r="U340">
        <f>COUNTIFS(Spotify!$AA:$AA,Charts!$U$1,Spotify!$U:$U,Charts!T340)</f>
        <v>0</v>
      </c>
      <c r="V340">
        <f>COUNTIFS(Spotify!$AA:$AA,Charts!$V$1,Spotify!$U:$U,Charts!T340)</f>
        <v>0</v>
      </c>
      <c r="W340">
        <f>COUNTIFS(Spotify!$AA:$AA,Charts!$W$1,Spotify!$U:$U,Charts!T340)</f>
        <v>0</v>
      </c>
      <c r="X340">
        <f>COUNTIFS(Spotify!$AA:$AA,Charts!$X$1,Spotify!$U:$U,Charts!T340)</f>
        <v>0</v>
      </c>
      <c r="Y340">
        <f>COUNTIFS(Spotify!$AA:$AA,Charts!$Y$1,Spotify!$U:$U,Charts!T340)</f>
        <v>0</v>
      </c>
      <c r="Z340">
        <f>COUNTIFS(Spotify!$AA:$AA,Charts!$Z$1,Spotify!$U:$U,Charts!T340)</f>
        <v>0</v>
      </c>
      <c r="AA340">
        <f>COUNTIFS(Spotify!$AA:$AA,Charts!$AA$1,Spotify!$U:$U,Charts!T340)</f>
        <v>0</v>
      </c>
      <c r="AB340">
        <f>COUNTIFS(Spotify!$AA:$AA,Charts!$AB$1,Spotify!$U:$U,Charts!T340)</f>
        <v>0</v>
      </c>
      <c r="AC340">
        <f>COUNTIFS(Spotify!$AA:$AA,Charts!$AC$1,Spotify!$U:$U,Charts!T340)</f>
        <v>0</v>
      </c>
      <c r="AD340">
        <f>COUNTIFS(Spotify!$AA:$AA,Charts!$AD$1,Spotify!$U:$U,Charts!T340)</f>
        <v>0</v>
      </c>
      <c r="AE340">
        <f>COUNTIFS(Spotify!$AA:$AA,Charts!$AE$1,Spotify!$U:$U,Charts!T340)</f>
        <v>0</v>
      </c>
      <c r="AF340" s="8">
        <f>COUNTIFS(Spotify!$AA:$AA,Charts!$AF$1,Spotify!$U:$U,Charts!T340)</f>
        <v>1</v>
      </c>
      <c r="AH340" s="7" t="s">
        <v>5854</v>
      </c>
      <c r="AI340">
        <f>SUMIFS(Spotify!O:O,Spotify!U:U,Charts!AH340)/COUNTIFS(Spotify!U:U,Charts!AH340)</f>
        <v>-4578</v>
      </c>
      <c r="AJ340" s="18">
        <f>SUMIF(Spotify!U:U,Charts!AH340,Spotify!P:P)/COUNTIF(Spotify!U:U,Charts!AH340)</f>
        <v>101037</v>
      </c>
      <c r="AK340" s="18">
        <f>SUMIF(Spotify!U:U,Charts!AH340,Spotify!R:R)/COUNTIF(Spotify!U:U,Charts!AH340)</f>
        <v>1</v>
      </c>
      <c r="AL340" s="18">
        <f>SUMIF(Spotify!U:U,Charts!AH340,Spotify!J:J)/COUNTIF(Spotify!U:U,Charts!AH340)</f>
        <v>117</v>
      </c>
      <c r="AM340" s="18">
        <f>SUMIF(Spotify!U:U,Charts!AH340,Spotify!H:H)/COUNTIF(Spotify!U:U,Charts!AH340)</f>
        <v>589</v>
      </c>
      <c r="AN340" s="28">
        <f>SUMIF(Spotify!U:U,Charts!AH340,Spotify!I:I)/COUNTIF(Spotify!U:U,Charts!AH340)</f>
        <v>758</v>
      </c>
    </row>
    <row r="341" spans="1:40" x14ac:dyDescent="0.25">
      <c r="A341" s="3" t="s">
        <v>17962</v>
      </c>
      <c r="B341" s="1">
        <v>106426241</v>
      </c>
      <c r="C341" s="1">
        <v>1</v>
      </c>
      <c r="D341" s="1"/>
      <c r="E341" s="3" t="s">
        <v>8303</v>
      </c>
      <c r="F341" s="1">
        <v>440484778</v>
      </c>
      <c r="H341" s="7" t="s">
        <v>2232</v>
      </c>
      <c r="I341" s="1">
        <v>366439962</v>
      </c>
      <c r="J341" s="8">
        <v>16</v>
      </c>
      <c r="L341" s="7" t="s">
        <v>2232</v>
      </c>
      <c r="M341" s="1">
        <f t="shared" si="30"/>
        <v>-366439962</v>
      </c>
      <c r="N341">
        <v>16</v>
      </c>
      <c r="O341" s="18">
        <f>SUMIF(Spotify!U:U,Charts!L341,Spotify!Q:Q)/COUNTIF(Spotify!U:U,Charts!L341)</f>
        <v>223774.5</v>
      </c>
      <c r="P341" t="str">
        <f t="shared" si="31"/>
        <v>03:43</v>
      </c>
      <c r="Q341" s="18">
        <f t="shared" si="33"/>
        <v>641941</v>
      </c>
      <c r="R341" s="8" t="str">
        <f t="shared" si="32"/>
        <v>10:41</v>
      </c>
      <c r="T341" s="7" t="s">
        <v>17962</v>
      </c>
      <c r="U341">
        <f>COUNTIFS(Spotify!$AA:$AA,Charts!$U$1,Spotify!$U:$U,Charts!T341)</f>
        <v>1</v>
      </c>
      <c r="V341">
        <f>COUNTIFS(Spotify!$AA:$AA,Charts!$V$1,Spotify!$U:$U,Charts!T341)</f>
        <v>0</v>
      </c>
      <c r="W341">
        <f>COUNTIFS(Spotify!$AA:$AA,Charts!$W$1,Spotify!$U:$U,Charts!T341)</f>
        <v>0</v>
      </c>
      <c r="X341">
        <f>COUNTIFS(Spotify!$AA:$AA,Charts!$X$1,Spotify!$U:$U,Charts!T341)</f>
        <v>0</v>
      </c>
      <c r="Y341">
        <f>COUNTIFS(Spotify!$AA:$AA,Charts!$Y$1,Spotify!$U:$U,Charts!T341)</f>
        <v>0</v>
      </c>
      <c r="Z341">
        <f>COUNTIFS(Spotify!$AA:$AA,Charts!$Z$1,Spotify!$U:$U,Charts!T341)</f>
        <v>0</v>
      </c>
      <c r="AA341">
        <f>COUNTIFS(Spotify!$AA:$AA,Charts!$AA$1,Spotify!$U:$U,Charts!T341)</f>
        <v>0</v>
      </c>
      <c r="AB341">
        <f>COUNTIFS(Spotify!$AA:$AA,Charts!$AB$1,Spotify!$U:$U,Charts!T341)</f>
        <v>0</v>
      </c>
      <c r="AC341">
        <f>COUNTIFS(Spotify!$AA:$AA,Charts!$AC$1,Spotify!$U:$U,Charts!T341)</f>
        <v>0</v>
      </c>
      <c r="AD341">
        <f>COUNTIFS(Spotify!$AA:$AA,Charts!$AD$1,Spotify!$U:$U,Charts!T341)</f>
        <v>0</v>
      </c>
      <c r="AE341">
        <f>COUNTIFS(Spotify!$AA:$AA,Charts!$AE$1,Spotify!$U:$U,Charts!T341)</f>
        <v>0</v>
      </c>
      <c r="AF341" s="8">
        <f>COUNTIFS(Spotify!$AA:$AA,Charts!$AF$1,Spotify!$U:$U,Charts!T341)</f>
        <v>0</v>
      </c>
      <c r="AH341" s="7" t="s">
        <v>17962</v>
      </c>
      <c r="AI341">
        <f>SUMIFS(Spotify!O:O,Spotify!U:U,Charts!AH341)/COUNTIFS(Spotify!U:U,Charts!AH341)</f>
        <v>-7589</v>
      </c>
      <c r="AJ341" s="18">
        <f>SUMIF(Spotify!U:U,Charts!AH341,Spotify!P:P)/COUNTIF(Spotify!U:U,Charts!AH341)</f>
        <v>137001</v>
      </c>
      <c r="AK341" s="18">
        <f>SUMIF(Spotify!U:U,Charts!AH341,Spotify!R:R)/COUNTIF(Spotify!U:U,Charts!AH341)</f>
        <v>12</v>
      </c>
      <c r="AL341" s="18">
        <f>SUMIF(Spotify!U:U,Charts!AH341,Spotify!J:J)/COUNTIF(Spotify!U:U,Charts!AH341)</f>
        <v>48</v>
      </c>
      <c r="AM341" s="18">
        <f>SUMIF(Spotify!U:U,Charts!AH341,Spotify!H:H)/COUNTIF(Spotify!U:U,Charts!AH341)</f>
        <v>736</v>
      </c>
      <c r="AN341" s="28">
        <f>SUMIF(Spotify!U:U,Charts!AH341,Spotify!I:I)/COUNTIF(Spotify!U:U,Charts!AH341)</f>
        <v>906</v>
      </c>
    </row>
    <row r="342" spans="1:40" x14ac:dyDescent="0.25">
      <c r="A342" s="3" t="s">
        <v>12363</v>
      </c>
      <c r="B342" s="1">
        <v>35587963</v>
      </c>
      <c r="C342" s="1">
        <v>2</v>
      </c>
      <c r="D342" s="1"/>
      <c r="E342" s="3" t="s">
        <v>570</v>
      </c>
      <c r="F342" s="1">
        <v>116189090</v>
      </c>
      <c r="H342" s="7" t="s">
        <v>7462</v>
      </c>
      <c r="I342" s="1">
        <v>363588001</v>
      </c>
      <c r="J342" s="8">
        <v>4</v>
      </c>
      <c r="L342" s="7" t="s">
        <v>7462</v>
      </c>
      <c r="M342" s="1">
        <f t="shared" si="30"/>
        <v>-363588001</v>
      </c>
      <c r="N342">
        <v>4</v>
      </c>
      <c r="O342" s="18">
        <f>SUMIF(Spotify!U:U,Charts!L342,Spotify!Q:Q)/COUNTIF(Spotify!U:U,Charts!L342)</f>
        <v>161193</v>
      </c>
      <c r="P342" t="str">
        <f t="shared" si="31"/>
        <v>02:41</v>
      </c>
      <c r="Q342" s="18">
        <f t="shared" si="33"/>
        <v>641941</v>
      </c>
      <c r="R342" s="8" t="str">
        <f t="shared" si="32"/>
        <v>10:41</v>
      </c>
      <c r="T342" s="7" t="s">
        <v>12363</v>
      </c>
      <c r="U342">
        <f>COUNTIFS(Spotify!$AA:$AA,Charts!$U$1,Spotify!$U:$U,Charts!T342)</f>
        <v>0</v>
      </c>
      <c r="V342">
        <f>COUNTIFS(Spotify!$AA:$AA,Charts!$V$1,Spotify!$U:$U,Charts!T342)</f>
        <v>1</v>
      </c>
      <c r="W342">
        <f>COUNTIFS(Spotify!$AA:$AA,Charts!$W$1,Spotify!$U:$U,Charts!T342)</f>
        <v>0</v>
      </c>
      <c r="X342">
        <f>COUNTIFS(Spotify!$AA:$AA,Charts!$X$1,Spotify!$U:$U,Charts!T342)</f>
        <v>0</v>
      </c>
      <c r="Y342">
        <f>COUNTIFS(Spotify!$AA:$AA,Charts!$Y$1,Spotify!$U:$U,Charts!T342)</f>
        <v>0</v>
      </c>
      <c r="Z342">
        <f>COUNTIFS(Spotify!$AA:$AA,Charts!$Z$1,Spotify!$U:$U,Charts!T342)</f>
        <v>0</v>
      </c>
      <c r="AA342">
        <f>COUNTIFS(Spotify!$AA:$AA,Charts!$AA$1,Spotify!$U:$U,Charts!T342)</f>
        <v>0</v>
      </c>
      <c r="AB342">
        <f>COUNTIFS(Spotify!$AA:$AA,Charts!$AB$1,Spotify!$U:$U,Charts!T342)</f>
        <v>0</v>
      </c>
      <c r="AC342">
        <f>COUNTIFS(Spotify!$AA:$AA,Charts!$AC$1,Spotify!$U:$U,Charts!T342)</f>
        <v>1</v>
      </c>
      <c r="AD342">
        <f>COUNTIFS(Spotify!$AA:$AA,Charts!$AD$1,Spotify!$U:$U,Charts!T342)</f>
        <v>0</v>
      </c>
      <c r="AE342">
        <f>COUNTIFS(Spotify!$AA:$AA,Charts!$AE$1,Spotify!$U:$U,Charts!T342)</f>
        <v>0</v>
      </c>
      <c r="AF342" s="8">
        <f>COUNTIFS(Spotify!$AA:$AA,Charts!$AF$1,Spotify!$U:$U,Charts!T342)</f>
        <v>0</v>
      </c>
      <c r="AH342" s="7" t="s">
        <v>12363</v>
      </c>
      <c r="AI342">
        <f>SUMIFS(Spotify!O:O,Spotify!U:U,Charts!AH342)/COUNTIFS(Spotify!U:U,Charts!AH342)</f>
        <v>-6614.5</v>
      </c>
      <c r="AJ342" s="18">
        <f>SUMIF(Spotify!U:U,Charts!AH342,Spotify!P:P)/COUNTIF(Spotify!U:U,Charts!AH342)</f>
        <v>115787.5</v>
      </c>
      <c r="AK342" s="18">
        <f>SUMIF(Spotify!U:U,Charts!AH342,Spotify!R:R)/COUNTIF(Spotify!U:U,Charts!AH342)</f>
        <v>2.5</v>
      </c>
      <c r="AL342" s="18">
        <f>SUMIF(Spotify!U:U,Charts!AH342,Spotify!J:J)/COUNTIF(Spotify!U:U,Charts!AH342)</f>
        <v>518</v>
      </c>
      <c r="AM342" s="18">
        <f>SUMIF(Spotify!U:U,Charts!AH342,Spotify!H:H)/COUNTIF(Spotify!U:U,Charts!AH342)</f>
        <v>543.5</v>
      </c>
      <c r="AN342" s="28">
        <f>SUMIF(Spotify!U:U,Charts!AH342,Spotify!I:I)/COUNTIF(Spotify!U:U,Charts!AH342)</f>
        <v>394.5</v>
      </c>
    </row>
    <row r="343" spans="1:40" x14ac:dyDescent="0.25">
      <c r="A343" s="3" t="s">
        <v>722</v>
      </c>
      <c r="B343" s="1">
        <v>111933177</v>
      </c>
      <c r="C343" s="1">
        <v>3</v>
      </c>
      <c r="D343" s="1"/>
      <c r="E343" s="3" t="s">
        <v>157</v>
      </c>
      <c r="F343" s="1">
        <v>20954251</v>
      </c>
      <c r="H343" s="7" t="s">
        <v>7889</v>
      </c>
      <c r="I343" s="1">
        <v>362924080</v>
      </c>
      <c r="J343" s="8">
        <v>4</v>
      </c>
      <c r="L343" s="7" t="s">
        <v>7889</v>
      </c>
      <c r="M343" s="1">
        <f t="shared" si="30"/>
        <v>-362924080</v>
      </c>
      <c r="N343">
        <v>4</v>
      </c>
      <c r="O343" s="18">
        <f>SUMIF(Spotify!U:U,Charts!L343,Spotify!Q:Q)/COUNTIF(Spotify!U:U,Charts!L343)</f>
        <v>161351.25</v>
      </c>
      <c r="P343" t="str">
        <f t="shared" si="31"/>
        <v>02:41</v>
      </c>
      <c r="Q343" s="18">
        <f t="shared" si="33"/>
        <v>641941</v>
      </c>
      <c r="R343" s="8" t="str">
        <f t="shared" si="32"/>
        <v>10:41</v>
      </c>
      <c r="T343" s="7" t="s">
        <v>722</v>
      </c>
      <c r="U343">
        <f>COUNTIFS(Spotify!$AA:$AA,Charts!$U$1,Spotify!$U:$U,Charts!T343)</f>
        <v>0</v>
      </c>
      <c r="V343">
        <f>COUNTIFS(Spotify!$AA:$AA,Charts!$V$1,Spotify!$U:$U,Charts!T343)</f>
        <v>0</v>
      </c>
      <c r="W343">
        <f>COUNTIFS(Spotify!$AA:$AA,Charts!$W$1,Spotify!$U:$U,Charts!T343)</f>
        <v>0</v>
      </c>
      <c r="X343">
        <f>COUNTIFS(Spotify!$AA:$AA,Charts!$X$1,Spotify!$U:$U,Charts!T343)</f>
        <v>0</v>
      </c>
      <c r="Y343">
        <f>COUNTIFS(Spotify!$AA:$AA,Charts!$Y$1,Spotify!$U:$U,Charts!T343)</f>
        <v>0</v>
      </c>
      <c r="Z343">
        <f>COUNTIFS(Spotify!$AA:$AA,Charts!$Z$1,Spotify!$U:$U,Charts!T343)</f>
        <v>0</v>
      </c>
      <c r="AA343">
        <f>COUNTIFS(Spotify!$AA:$AA,Charts!$AA$1,Spotify!$U:$U,Charts!T343)</f>
        <v>0</v>
      </c>
      <c r="AB343">
        <f>COUNTIFS(Spotify!$AA:$AA,Charts!$AB$1,Spotify!$U:$U,Charts!T343)</f>
        <v>0</v>
      </c>
      <c r="AC343">
        <f>COUNTIFS(Spotify!$AA:$AA,Charts!$AC$1,Spotify!$U:$U,Charts!T343)</f>
        <v>0</v>
      </c>
      <c r="AD343">
        <f>COUNTIFS(Spotify!$AA:$AA,Charts!$AD$1,Spotify!$U:$U,Charts!T343)</f>
        <v>0</v>
      </c>
      <c r="AE343">
        <f>COUNTIFS(Spotify!$AA:$AA,Charts!$AE$1,Spotify!$U:$U,Charts!T343)</f>
        <v>1</v>
      </c>
      <c r="AF343" s="8">
        <f>COUNTIFS(Spotify!$AA:$AA,Charts!$AF$1,Spotify!$U:$U,Charts!T343)</f>
        <v>2</v>
      </c>
      <c r="AH343" s="7" t="s">
        <v>722</v>
      </c>
      <c r="AI343">
        <f>SUMIFS(Spotify!O:O,Spotify!U:U,Charts!AH343)/COUNTIFS(Spotify!U:U,Charts!AH343)</f>
        <v>-3767.6666666666665</v>
      </c>
      <c r="AJ343" s="18">
        <f>SUMIF(Spotify!U:U,Charts!AH343,Spotify!P:P)/COUNTIF(Spotify!U:U,Charts!AH343)</f>
        <v>80964.666666666672</v>
      </c>
      <c r="AK343" s="18">
        <f>SUMIF(Spotify!U:U,Charts!AH343,Spotify!R:R)/COUNTIF(Spotify!U:U,Charts!AH343)</f>
        <v>8.3333333333333339</v>
      </c>
      <c r="AL343" s="18">
        <f>SUMIF(Spotify!U:U,Charts!AH343,Spotify!J:J)/COUNTIF(Spotify!U:U,Charts!AH343)</f>
        <v>250</v>
      </c>
      <c r="AM343" s="18">
        <f>SUMIF(Spotify!U:U,Charts!AH343,Spotify!H:H)/COUNTIF(Spotify!U:U,Charts!AH343)</f>
        <v>585</v>
      </c>
      <c r="AN343" s="28">
        <f>SUMIF(Spotify!U:U,Charts!AH343,Spotify!I:I)/COUNTIF(Spotify!U:U,Charts!AH343)</f>
        <v>481.66666666666669</v>
      </c>
    </row>
    <row r="344" spans="1:40" x14ac:dyDescent="0.25">
      <c r="A344" s="3" t="s">
        <v>12816</v>
      </c>
      <c r="B344" s="1">
        <v>663695650</v>
      </c>
      <c r="C344" s="1">
        <v>1</v>
      </c>
      <c r="D344" s="1"/>
      <c r="E344" s="3" t="s">
        <v>7413</v>
      </c>
      <c r="F344" s="1">
        <v>3905724</v>
      </c>
      <c r="H344" s="7" t="s">
        <v>6677</v>
      </c>
      <c r="I344" s="1">
        <v>361978528</v>
      </c>
      <c r="J344" s="8">
        <v>4</v>
      </c>
      <c r="L344" s="7" t="s">
        <v>6677</v>
      </c>
      <c r="M344" s="1">
        <f t="shared" si="30"/>
        <v>-361978528</v>
      </c>
      <c r="N344">
        <v>4</v>
      </c>
      <c r="O344" s="18">
        <f>SUMIF(Spotify!U:U,Charts!L344,Spotify!Q:Q)/COUNTIF(Spotify!U:U,Charts!L344)</f>
        <v>153437.5</v>
      </c>
      <c r="P344" t="str">
        <f t="shared" si="31"/>
        <v>02:33</v>
      </c>
      <c r="Q344" s="18">
        <f t="shared" si="33"/>
        <v>641941</v>
      </c>
      <c r="R344" s="8" t="str">
        <f t="shared" si="32"/>
        <v>10:41</v>
      </c>
      <c r="T344" s="7" t="s">
        <v>12816</v>
      </c>
      <c r="U344">
        <f>COUNTIFS(Spotify!$AA:$AA,Charts!$U$1,Spotify!$U:$U,Charts!T344)</f>
        <v>0</v>
      </c>
      <c r="V344">
        <f>COUNTIFS(Spotify!$AA:$AA,Charts!$V$1,Spotify!$U:$U,Charts!T344)</f>
        <v>0</v>
      </c>
      <c r="W344">
        <f>COUNTIFS(Spotify!$AA:$AA,Charts!$W$1,Spotify!$U:$U,Charts!T344)</f>
        <v>0</v>
      </c>
      <c r="X344">
        <f>COUNTIFS(Spotify!$AA:$AA,Charts!$X$1,Spotify!$U:$U,Charts!T344)</f>
        <v>0</v>
      </c>
      <c r="Y344">
        <f>COUNTIFS(Spotify!$AA:$AA,Charts!$Y$1,Spotify!$U:$U,Charts!T344)</f>
        <v>1</v>
      </c>
      <c r="Z344">
        <f>COUNTIFS(Spotify!$AA:$AA,Charts!$Z$1,Spotify!$U:$U,Charts!T344)</f>
        <v>0</v>
      </c>
      <c r="AA344">
        <f>COUNTIFS(Spotify!$AA:$AA,Charts!$AA$1,Spotify!$U:$U,Charts!T344)</f>
        <v>0</v>
      </c>
      <c r="AB344">
        <f>COUNTIFS(Spotify!$AA:$AA,Charts!$AB$1,Spotify!$U:$U,Charts!T344)</f>
        <v>0</v>
      </c>
      <c r="AC344">
        <f>COUNTIFS(Spotify!$AA:$AA,Charts!$AC$1,Spotify!$U:$U,Charts!T344)</f>
        <v>0</v>
      </c>
      <c r="AD344">
        <f>COUNTIFS(Spotify!$AA:$AA,Charts!$AD$1,Spotify!$U:$U,Charts!T344)</f>
        <v>0</v>
      </c>
      <c r="AE344">
        <f>COUNTIFS(Spotify!$AA:$AA,Charts!$AE$1,Spotify!$U:$U,Charts!T344)</f>
        <v>0</v>
      </c>
      <c r="AF344" s="8">
        <f>COUNTIFS(Spotify!$AA:$AA,Charts!$AF$1,Spotify!$U:$U,Charts!T344)</f>
        <v>0</v>
      </c>
      <c r="AH344" s="7" t="s">
        <v>12816</v>
      </c>
      <c r="AI344">
        <f>SUMIFS(Spotify!O:O,Spotify!U:U,Charts!AH344)/COUNTIFS(Spotify!U:U,Charts!AH344)</f>
        <v>-8271</v>
      </c>
      <c r="AJ344" s="18">
        <f>SUMIF(Spotify!U:U,Charts!AH344,Spotify!P:P)/COUNTIF(Spotify!U:U,Charts!AH344)</f>
        <v>185727</v>
      </c>
      <c r="AK344" s="18">
        <f>SUMIF(Spotify!U:U,Charts!AH344,Spotify!R:R)/COUNTIF(Spotify!U:U,Charts!AH344)</f>
        <v>59</v>
      </c>
      <c r="AL344" s="18">
        <f>SUMIF(Spotify!U:U,Charts!AH344,Spotify!J:J)/COUNTIF(Spotify!U:U,Charts!AH344)</f>
        <v>467</v>
      </c>
      <c r="AM344" s="18">
        <f>SUMIF(Spotify!U:U,Charts!AH344,Spotify!H:H)/COUNTIF(Spotify!U:U,Charts!AH344)</f>
        <v>41</v>
      </c>
      <c r="AN344" s="28">
        <f>SUMIF(Spotify!U:U,Charts!AH344,Spotify!I:I)/COUNTIF(Spotify!U:U,Charts!AH344)</f>
        <v>611</v>
      </c>
    </row>
    <row r="345" spans="1:40" x14ac:dyDescent="0.25">
      <c r="A345" s="3" t="s">
        <v>11249</v>
      </c>
      <c r="B345" s="1">
        <v>655801790</v>
      </c>
      <c r="C345" s="1">
        <v>3</v>
      </c>
      <c r="D345" s="1"/>
      <c r="E345" s="3" t="s">
        <v>16275</v>
      </c>
      <c r="F345" s="1">
        <v>23084832</v>
      </c>
      <c r="H345" s="7" t="s">
        <v>2500</v>
      </c>
      <c r="I345" s="1">
        <v>358046786</v>
      </c>
      <c r="J345" s="8">
        <v>10</v>
      </c>
      <c r="L345" s="7" t="s">
        <v>2500</v>
      </c>
      <c r="M345" s="1">
        <f t="shared" si="30"/>
        <v>-358046786</v>
      </c>
      <c r="N345">
        <v>10</v>
      </c>
      <c r="O345" s="18">
        <f>SUMIF(Spotify!U:U,Charts!L345,Spotify!Q:Q)/COUNTIF(Spotify!U:U,Charts!L345)</f>
        <v>198496.6</v>
      </c>
      <c r="P345" t="str">
        <f t="shared" si="31"/>
        <v>03:18</v>
      </c>
      <c r="Q345" s="18">
        <f t="shared" si="33"/>
        <v>641941</v>
      </c>
      <c r="R345" s="8" t="str">
        <f t="shared" si="32"/>
        <v>10:41</v>
      </c>
      <c r="T345" s="7" t="s">
        <v>11249</v>
      </c>
      <c r="U345">
        <f>COUNTIFS(Spotify!$AA:$AA,Charts!$U$1,Spotify!$U:$U,Charts!T345)</f>
        <v>0</v>
      </c>
      <c r="V345">
        <f>COUNTIFS(Spotify!$AA:$AA,Charts!$V$1,Spotify!$U:$U,Charts!T345)</f>
        <v>1</v>
      </c>
      <c r="W345">
        <f>COUNTIFS(Spotify!$AA:$AA,Charts!$W$1,Spotify!$U:$U,Charts!T345)</f>
        <v>0</v>
      </c>
      <c r="X345">
        <f>COUNTIFS(Spotify!$AA:$AA,Charts!$X$1,Spotify!$U:$U,Charts!T345)</f>
        <v>0</v>
      </c>
      <c r="Y345">
        <f>COUNTIFS(Spotify!$AA:$AA,Charts!$Y$1,Spotify!$U:$U,Charts!T345)</f>
        <v>0</v>
      </c>
      <c r="Z345">
        <f>COUNTIFS(Spotify!$AA:$AA,Charts!$Z$1,Spotify!$U:$U,Charts!T345)</f>
        <v>0</v>
      </c>
      <c r="AA345">
        <f>COUNTIFS(Spotify!$AA:$AA,Charts!$AA$1,Spotify!$U:$U,Charts!T345)</f>
        <v>0</v>
      </c>
      <c r="AB345">
        <f>COUNTIFS(Spotify!$AA:$AA,Charts!$AB$1,Spotify!$U:$U,Charts!T345)</f>
        <v>0</v>
      </c>
      <c r="AC345">
        <f>COUNTIFS(Spotify!$AA:$AA,Charts!$AC$1,Spotify!$U:$U,Charts!T345)</f>
        <v>2</v>
      </c>
      <c r="AD345">
        <f>COUNTIFS(Spotify!$AA:$AA,Charts!$AD$1,Spotify!$U:$U,Charts!T345)</f>
        <v>0</v>
      </c>
      <c r="AE345">
        <f>COUNTIFS(Spotify!$AA:$AA,Charts!$AE$1,Spotify!$U:$U,Charts!T345)</f>
        <v>0</v>
      </c>
      <c r="AF345" s="8">
        <f>COUNTIFS(Spotify!$AA:$AA,Charts!$AF$1,Spotify!$U:$U,Charts!T345)</f>
        <v>0</v>
      </c>
      <c r="AH345" s="7" t="s">
        <v>11249</v>
      </c>
      <c r="AI345">
        <f>SUMIFS(Spotify!O:O,Spotify!U:U,Charts!AH345)/COUNTIFS(Spotify!U:U,Charts!AH345)</f>
        <v>-5034</v>
      </c>
      <c r="AJ345" s="18">
        <f>SUMIF(Spotify!U:U,Charts!AH345,Spotify!P:P)/COUNTIF(Spotify!U:U,Charts!AH345)</f>
        <v>109683.66666666667</v>
      </c>
      <c r="AK345" s="18">
        <f>SUMIF(Spotify!U:U,Charts!AH345,Spotify!R:R)/COUNTIF(Spotify!U:U,Charts!AH345)</f>
        <v>30.666666666666668</v>
      </c>
      <c r="AL345" s="18">
        <f>SUMIF(Spotify!U:U,Charts!AH345,Spotify!J:J)/COUNTIF(Spotify!U:U,Charts!AH345)</f>
        <v>420.33333333333331</v>
      </c>
      <c r="AM345" s="18">
        <f>SUMIF(Spotify!U:U,Charts!AH345,Spotify!H:H)/COUNTIF(Spotify!U:U,Charts!AH345)</f>
        <v>633.66666666666663</v>
      </c>
      <c r="AN345" s="28">
        <f>SUMIF(Spotify!U:U,Charts!AH345,Spotify!I:I)/COUNTIF(Spotify!U:U,Charts!AH345)</f>
        <v>775.66666666666663</v>
      </c>
    </row>
    <row r="346" spans="1:40" x14ac:dyDescent="0.25">
      <c r="A346" s="3" t="s">
        <v>3281</v>
      </c>
      <c r="B346" s="1">
        <v>2139955273</v>
      </c>
      <c r="C346" s="1">
        <v>9</v>
      </c>
      <c r="D346" s="1"/>
      <c r="E346" s="3" t="s">
        <v>908</v>
      </c>
      <c r="F346" s="1">
        <v>425596256</v>
      </c>
      <c r="H346" s="7" t="s">
        <v>9380</v>
      </c>
      <c r="I346" s="1">
        <v>355120049</v>
      </c>
      <c r="J346" s="8">
        <v>2</v>
      </c>
      <c r="L346" s="7" t="s">
        <v>9380</v>
      </c>
      <c r="M346" s="1">
        <f t="shared" si="30"/>
        <v>-355120049</v>
      </c>
      <c r="N346">
        <v>2</v>
      </c>
      <c r="O346" s="18">
        <f>SUMIF(Spotify!U:U,Charts!L346,Spotify!Q:Q)/COUNTIF(Spotify!U:U,Charts!L346)</f>
        <v>258305.5</v>
      </c>
      <c r="P346" t="str">
        <f t="shared" si="31"/>
        <v>04:18</v>
      </c>
      <c r="Q346" s="18">
        <f t="shared" si="33"/>
        <v>641941</v>
      </c>
      <c r="R346" s="8" t="str">
        <f t="shared" si="32"/>
        <v>10:41</v>
      </c>
      <c r="T346" s="7" t="s">
        <v>3281</v>
      </c>
      <c r="U346">
        <f>COUNTIFS(Spotify!$AA:$AA,Charts!$U$1,Spotify!$U:$U,Charts!T346)</f>
        <v>2</v>
      </c>
      <c r="V346">
        <f>COUNTIFS(Spotify!$AA:$AA,Charts!$V$1,Spotify!$U:$U,Charts!T346)</f>
        <v>3</v>
      </c>
      <c r="W346">
        <f>COUNTIFS(Spotify!$AA:$AA,Charts!$W$1,Spotify!$U:$U,Charts!T346)</f>
        <v>3</v>
      </c>
      <c r="X346">
        <f>COUNTIFS(Spotify!$AA:$AA,Charts!$X$1,Spotify!$U:$U,Charts!T346)</f>
        <v>0</v>
      </c>
      <c r="Y346">
        <f>COUNTIFS(Spotify!$AA:$AA,Charts!$Y$1,Spotify!$U:$U,Charts!T346)</f>
        <v>0</v>
      </c>
      <c r="Z346">
        <f>COUNTIFS(Spotify!$AA:$AA,Charts!$Z$1,Spotify!$U:$U,Charts!T346)</f>
        <v>0</v>
      </c>
      <c r="AA346">
        <f>COUNTIFS(Spotify!$AA:$AA,Charts!$AA$1,Spotify!$U:$U,Charts!T346)</f>
        <v>0</v>
      </c>
      <c r="AB346">
        <f>COUNTIFS(Spotify!$AA:$AA,Charts!$AB$1,Spotify!$U:$U,Charts!T346)</f>
        <v>0</v>
      </c>
      <c r="AC346">
        <f>COUNTIFS(Spotify!$AA:$AA,Charts!$AC$1,Spotify!$U:$U,Charts!T346)</f>
        <v>0</v>
      </c>
      <c r="AD346">
        <f>COUNTIFS(Spotify!$AA:$AA,Charts!$AD$1,Spotify!$U:$U,Charts!T346)</f>
        <v>0</v>
      </c>
      <c r="AE346">
        <f>COUNTIFS(Spotify!$AA:$AA,Charts!$AE$1,Spotify!$U:$U,Charts!T346)</f>
        <v>1</v>
      </c>
      <c r="AF346" s="8">
        <f>COUNTIFS(Spotify!$AA:$AA,Charts!$AF$1,Spotify!$U:$U,Charts!T346)</f>
        <v>0</v>
      </c>
      <c r="AH346" s="7" t="s">
        <v>3281</v>
      </c>
      <c r="AI346">
        <f>SUMIFS(Spotify!O:O,Spotify!U:U,Charts!AH346)/COUNTIFS(Spotify!U:U,Charts!AH346)</f>
        <v>-4807.1111111111113</v>
      </c>
      <c r="AJ346" s="18">
        <f>SUMIF(Spotify!U:U,Charts!AH346,Spotify!P:P)/COUNTIF(Spotify!U:U,Charts!AH346)</f>
        <v>128621.11111111111</v>
      </c>
      <c r="AK346" s="18">
        <f>SUMIF(Spotify!U:U,Charts!AH346,Spotify!R:R)/COUNTIF(Spotify!U:U,Charts!AH346)</f>
        <v>25.444444444444443</v>
      </c>
      <c r="AL346" s="18">
        <f>SUMIF(Spotify!U:U,Charts!AH346,Spotify!J:J)/COUNTIF(Spotify!U:U,Charts!AH346)</f>
        <v>355</v>
      </c>
      <c r="AM346" s="18">
        <f>SUMIF(Spotify!U:U,Charts!AH346,Spotify!H:H)/COUNTIF(Spotify!U:U,Charts!AH346)</f>
        <v>602.77777777777783</v>
      </c>
      <c r="AN346" s="28">
        <f>SUMIF(Spotify!U:U,Charts!AH346,Spotify!I:I)/COUNTIF(Spotify!U:U,Charts!AH346)</f>
        <v>552.44444444444446</v>
      </c>
    </row>
    <row r="347" spans="1:40" x14ac:dyDescent="0.25">
      <c r="A347" s="3" t="s">
        <v>9219</v>
      </c>
      <c r="B347" s="1">
        <v>254219214</v>
      </c>
      <c r="C347" s="1">
        <v>2</v>
      </c>
      <c r="D347" s="1"/>
      <c r="E347" s="3" t="s">
        <v>1211</v>
      </c>
      <c r="F347" s="1">
        <v>3388584295</v>
      </c>
      <c r="H347" s="7" t="s">
        <v>18083</v>
      </c>
      <c r="I347" s="1">
        <v>354403228</v>
      </c>
      <c r="J347" s="8">
        <v>1</v>
      </c>
      <c r="L347" s="7" t="s">
        <v>18083</v>
      </c>
      <c r="M347" s="1">
        <f t="shared" si="30"/>
        <v>-354403228</v>
      </c>
      <c r="N347">
        <v>1</v>
      </c>
      <c r="O347" s="18">
        <f>SUMIF(Spotify!U:U,Charts!L347,Spotify!Q:Q)/COUNTIF(Spotify!U:U,Charts!L347)</f>
        <v>193613</v>
      </c>
      <c r="P347" t="str">
        <f t="shared" si="31"/>
        <v>03:13</v>
      </c>
      <c r="Q347" s="18">
        <f t="shared" si="33"/>
        <v>641941</v>
      </c>
      <c r="R347" s="8" t="str">
        <f t="shared" si="32"/>
        <v>10:41</v>
      </c>
      <c r="T347" s="7" t="s">
        <v>9219</v>
      </c>
      <c r="U347">
        <f>COUNTIFS(Spotify!$AA:$AA,Charts!$U$1,Spotify!$U:$U,Charts!T347)</f>
        <v>0</v>
      </c>
      <c r="V347">
        <f>COUNTIFS(Spotify!$AA:$AA,Charts!$V$1,Spotify!$U:$U,Charts!T347)</f>
        <v>0</v>
      </c>
      <c r="W347">
        <f>COUNTIFS(Spotify!$AA:$AA,Charts!$W$1,Spotify!$U:$U,Charts!T347)</f>
        <v>1</v>
      </c>
      <c r="X347">
        <f>COUNTIFS(Spotify!$AA:$AA,Charts!$X$1,Spotify!$U:$U,Charts!T347)</f>
        <v>0</v>
      </c>
      <c r="Y347">
        <f>COUNTIFS(Spotify!$AA:$AA,Charts!$Y$1,Spotify!$U:$U,Charts!T347)</f>
        <v>1</v>
      </c>
      <c r="Z347">
        <f>COUNTIFS(Spotify!$AA:$AA,Charts!$Z$1,Spotify!$U:$U,Charts!T347)</f>
        <v>0</v>
      </c>
      <c r="AA347">
        <f>COUNTIFS(Spotify!$AA:$AA,Charts!$AA$1,Spotify!$U:$U,Charts!T347)</f>
        <v>0</v>
      </c>
      <c r="AB347">
        <f>COUNTIFS(Spotify!$AA:$AA,Charts!$AB$1,Spotify!$U:$U,Charts!T347)</f>
        <v>0</v>
      </c>
      <c r="AC347">
        <f>COUNTIFS(Spotify!$AA:$AA,Charts!$AC$1,Spotify!$U:$U,Charts!T347)</f>
        <v>0</v>
      </c>
      <c r="AD347">
        <f>COUNTIFS(Spotify!$AA:$AA,Charts!$AD$1,Spotify!$U:$U,Charts!T347)</f>
        <v>0</v>
      </c>
      <c r="AE347">
        <f>COUNTIFS(Spotify!$AA:$AA,Charts!$AE$1,Spotify!$U:$U,Charts!T347)</f>
        <v>0</v>
      </c>
      <c r="AF347" s="8">
        <f>COUNTIFS(Spotify!$AA:$AA,Charts!$AF$1,Spotify!$U:$U,Charts!T347)</f>
        <v>0</v>
      </c>
      <c r="AH347" s="7" t="s">
        <v>9219</v>
      </c>
      <c r="AI347">
        <f>SUMIFS(Spotify!O:O,Spotify!U:U,Charts!AH347)/COUNTIFS(Spotify!U:U,Charts!AH347)</f>
        <v>-16821.5</v>
      </c>
      <c r="AJ347" s="18">
        <f>SUMIF(Spotify!U:U,Charts!AH347,Spotify!P:P)/COUNTIF(Spotify!U:U,Charts!AH347)</f>
        <v>87047</v>
      </c>
      <c r="AK347" s="18">
        <f>SUMIF(Spotify!U:U,Charts!AH347,Spotify!R:R)/COUNTIF(Spotify!U:U,Charts!AH347)</f>
        <v>15.5</v>
      </c>
      <c r="AL347" s="18">
        <f>SUMIF(Spotify!U:U,Charts!AH347,Spotify!J:J)/COUNTIF(Spotify!U:U,Charts!AH347)</f>
        <v>423.5</v>
      </c>
      <c r="AM347" s="18">
        <f>SUMIF(Spotify!U:U,Charts!AH347,Spotify!H:H)/COUNTIF(Spotify!U:U,Charts!AH347)</f>
        <v>520</v>
      </c>
      <c r="AN347" s="28">
        <f>SUMIF(Spotify!U:U,Charts!AH347,Spotify!I:I)/COUNTIF(Spotify!U:U,Charts!AH347)</f>
        <v>131.5</v>
      </c>
    </row>
    <row r="348" spans="1:40" x14ac:dyDescent="0.25">
      <c r="A348" s="3" t="s">
        <v>7415</v>
      </c>
      <c r="B348" s="1">
        <v>90467455</v>
      </c>
      <c r="C348" s="1">
        <v>2</v>
      </c>
      <c r="D348" s="1"/>
      <c r="E348" s="3" t="s">
        <v>11166</v>
      </c>
      <c r="F348" s="1">
        <v>5393459</v>
      </c>
      <c r="H348" s="7" t="s">
        <v>6948</v>
      </c>
      <c r="I348" s="1">
        <v>354141455</v>
      </c>
      <c r="J348" s="8">
        <v>2</v>
      </c>
      <c r="L348" s="7" t="s">
        <v>6948</v>
      </c>
      <c r="M348" s="1">
        <f t="shared" si="30"/>
        <v>-354141455</v>
      </c>
      <c r="N348">
        <v>2</v>
      </c>
      <c r="O348" s="18">
        <f>SUMIF(Spotify!U:U,Charts!L348,Spotify!Q:Q)/COUNTIF(Spotify!U:U,Charts!L348)</f>
        <v>249066</v>
      </c>
      <c r="P348" t="str">
        <f t="shared" si="31"/>
        <v>04:09</v>
      </c>
      <c r="Q348" s="18">
        <f t="shared" si="33"/>
        <v>641941</v>
      </c>
      <c r="R348" s="8" t="str">
        <f t="shared" si="32"/>
        <v>10:41</v>
      </c>
      <c r="T348" s="7" t="s">
        <v>7415</v>
      </c>
      <c r="U348">
        <f>COUNTIFS(Spotify!$AA:$AA,Charts!$U$1,Spotify!$U:$U,Charts!T348)</f>
        <v>2</v>
      </c>
      <c r="V348">
        <f>COUNTIFS(Spotify!$AA:$AA,Charts!$V$1,Spotify!$U:$U,Charts!T348)</f>
        <v>0</v>
      </c>
      <c r="W348">
        <f>COUNTIFS(Spotify!$AA:$AA,Charts!$W$1,Spotify!$U:$U,Charts!T348)</f>
        <v>0</v>
      </c>
      <c r="X348">
        <f>COUNTIFS(Spotify!$AA:$AA,Charts!$X$1,Spotify!$U:$U,Charts!T348)</f>
        <v>0</v>
      </c>
      <c r="Y348">
        <f>COUNTIFS(Spotify!$AA:$AA,Charts!$Y$1,Spotify!$U:$U,Charts!T348)</f>
        <v>0</v>
      </c>
      <c r="Z348">
        <f>COUNTIFS(Spotify!$AA:$AA,Charts!$Z$1,Spotify!$U:$U,Charts!T348)</f>
        <v>0</v>
      </c>
      <c r="AA348">
        <f>COUNTIFS(Spotify!$AA:$AA,Charts!$AA$1,Spotify!$U:$U,Charts!T348)</f>
        <v>0</v>
      </c>
      <c r="AB348">
        <f>COUNTIFS(Spotify!$AA:$AA,Charts!$AB$1,Spotify!$U:$U,Charts!T348)</f>
        <v>0</v>
      </c>
      <c r="AC348">
        <f>COUNTIFS(Spotify!$AA:$AA,Charts!$AC$1,Spotify!$U:$U,Charts!T348)</f>
        <v>0</v>
      </c>
      <c r="AD348">
        <f>COUNTIFS(Spotify!$AA:$AA,Charts!$AD$1,Spotify!$U:$U,Charts!T348)</f>
        <v>0</v>
      </c>
      <c r="AE348">
        <f>COUNTIFS(Spotify!$AA:$AA,Charts!$AE$1,Spotify!$U:$U,Charts!T348)</f>
        <v>0</v>
      </c>
      <c r="AF348" s="8">
        <f>COUNTIFS(Spotify!$AA:$AA,Charts!$AF$1,Spotify!$U:$U,Charts!T348)</f>
        <v>0</v>
      </c>
      <c r="AH348" s="7" t="s">
        <v>7415</v>
      </c>
      <c r="AI348">
        <f>SUMIFS(Spotify!O:O,Spotify!U:U,Charts!AH348)/COUNTIFS(Spotify!U:U,Charts!AH348)</f>
        <v>-6528.5</v>
      </c>
      <c r="AJ348" s="18">
        <f>SUMIF(Spotify!U:U,Charts!AH348,Spotify!P:P)/COUNTIF(Spotify!U:U,Charts!AH348)</f>
        <v>97744</v>
      </c>
      <c r="AK348" s="18">
        <f>SUMIF(Spotify!U:U,Charts!AH348,Spotify!R:R)/COUNTIF(Spotify!U:U,Charts!AH348)</f>
        <v>7.5</v>
      </c>
      <c r="AL348" s="18">
        <f>SUMIF(Spotify!U:U,Charts!AH348,Spotify!J:J)/COUNTIF(Spotify!U:U,Charts!AH348)</f>
        <v>110.5</v>
      </c>
      <c r="AM348" s="18">
        <f>SUMIF(Spotify!U:U,Charts!AH348,Spotify!H:H)/COUNTIF(Spotify!U:U,Charts!AH348)</f>
        <v>746.5</v>
      </c>
      <c r="AN348" s="28">
        <f>SUMIF(Spotify!U:U,Charts!AH348,Spotify!I:I)/COUNTIF(Spotify!U:U,Charts!AH348)</f>
        <v>404</v>
      </c>
    </row>
    <row r="349" spans="1:40" x14ac:dyDescent="0.25">
      <c r="A349" s="3" t="s">
        <v>9985</v>
      </c>
      <c r="B349" s="1">
        <v>97874159</v>
      </c>
      <c r="C349" s="1">
        <v>1</v>
      </c>
      <c r="D349" s="1"/>
      <c r="E349" s="3" t="s">
        <v>3145</v>
      </c>
      <c r="F349" s="1">
        <v>28847840</v>
      </c>
      <c r="H349" s="7" t="s">
        <v>10669</v>
      </c>
      <c r="I349" s="1">
        <v>352804703</v>
      </c>
      <c r="J349" s="8">
        <v>3</v>
      </c>
      <c r="L349" s="7" t="s">
        <v>10669</v>
      </c>
      <c r="M349" s="1">
        <f t="shared" si="30"/>
        <v>-352804703</v>
      </c>
      <c r="N349">
        <v>3</v>
      </c>
      <c r="O349" s="18">
        <f>SUMIF(Spotify!U:U,Charts!L349,Spotify!Q:Q)/COUNTIF(Spotify!U:U,Charts!L349)</f>
        <v>133697.66666666666</v>
      </c>
      <c r="P349" t="str">
        <f t="shared" si="31"/>
        <v>02:13</v>
      </c>
      <c r="Q349" s="18">
        <f t="shared" si="33"/>
        <v>641941</v>
      </c>
      <c r="R349" s="8" t="str">
        <f t="shared" si="32"/>
        <v>10:41</v>
      </c>
      <c r="T349" s="7" t="s">
        <v>9985</v>
      </c>
      <c r="U349">
        <f>COUNTIFS(Spotify!$AA:$AA,Charts!$U$1,Spotify!$U:$U,Charts!T349)</f>
        <v>0</v>
      </c>
      <c r="V349">
        <f>COUNTIFS(Spotify!$AA:$AA,Charts!$V$1,Spotify!$U:$U,Charts!T349)</f>
        <v>0</v>
      </c>
      <c r="W349">
        <f>COUNTIFS(Spotify!$AA:$AA,Charts!$W$1,Spotify!$U:$U,Charts!T349)</f>
        <v>0</v>
      </c>
      <c r="X349">
        <f>COUNTIFS(Spotify!$AA:$AA,Charts!$X$1,Spotify!$U:$U,Charts!T349)</f>
        <v>0</v>
      </c>
      <c r="Y349">
        <f>COUNTIFS(Spotify!$AA:$AA,Charts!$Y$1,Spotify!$U:$U,Charts!T349)</f>
        <v>0</v>
      </c>
      <c r="Z349">
        <f>COUNTIFS(Spotify!$AA:$AA,Charts!$Z$1,Spotify!$U:$U,Charts!T349)</f>
        <v>0</v>
      </c>
      <c r="AA349">
        <f>COUNTIFS(Spotify!$AA:$AA,Charts!$AA$1,Spotify!$U:$U,Charts!T349)</f>
        <v>0</v>
      </c>
      <c r="AB349">
        <f>COUNTIFS(Spotify!$AA:$AA,Charts!$AB$1,Spotify!$U:$U,Charts!T349)</f>
        <v>0</v>
      </c>
      <c r="AC349">
        <f>COUNTIFS(Spotify!$AA:$AA,Charts!$AC$1,Spotify!$U:$U,Charts!T349)</f>
        <v>1</v>
      </c>
      <c r="AD349">
        <f>COUNTIFS(Spotify!$AA:$AA,Charts!$AD$1,Spotify!$U:$U,Charts!T349)</f>
        <v>0</v>
      </c>
      <c r="AE349">
        <f>COUNTIFS(Spotify!$AA:$AA,Charts!$AE$1,Spotify!$U:$U,Charts!T349)</f>
        <v>0</v>
      </c>
      <c r="AF349" s="8">
        <f>COUNTIFS(Spotify!$AA:$AA,Charts!$AF$1,Spotify!$U:$U,Charts!T349)</f>
        <v>0</v>
      </c>
      <c r="AH349" s="7" t="s">
        <v>9985</v>
      </c>
      <c r="AI349">
        <f>SUMIFS(Spotify!O:O,Spotify!U:U,Charts!AH349)/COUNTIFS(Spotify!U:U,Charts!AH349)</f>
        <v>-6892</v>
      </c>
      <c r="AJ349" s="18">
        <f>SUMIF(Spotify!U:U,Charts!AH349,Spotify!P:P)/COUNTIF(Spotify!U:U,Charts!AH349)</f>
        <v>84974</v>
      </c>
      <c r="AK349" s="18">
        <f>SUMIF(Spotify!U:U,Charts!AH349,Spotify!R:R)/COUNTIF(Spotify!U:U,Charts!AH349)</f>
        <v>14</v>
      </c>
      <c r="AL349" s="18">
        <f>SUMIF(Spotify!U:U,Charts!AH349,Spotify!J:J)/COUNTIF(Spotify!U:U,Charts!AH349)</f>
        <v>769</v>
      </c>
      <c r="AM349" s="18">
        <f>SUMIF(Spotify!U:U,Charts!AH349,Spotify!H:H)/COUNTIF(Spotify!U:U,Charts!AH349)</f>
        <v>742</v>
      </c>
      <c r="AN349" s="28">
        <f>SUMIF(Spotify!U:U,Charts!AH349,Spotify!I:I)/COUNTIF(Spotify!U:U,Charts!AH349)</f>
        <v>527</v>
      </c>
    </row>
    <row r="350" spans="1:40" x14ac:dyDescent="0.25">
      <c r="A350" s="3" t="s">
        <v>17963</v>
      </c>
      <c r="B350" s="1">
        <v>41849757</v>
      </c>
      <c r="C350" s="1">
        <v>2</v>
      </c>
      <c r="D350" s="1"/>
      <c r="E350" s="3" t="s">
        <v>5446</v>
      </c>
      <c r="F350" s="1">
        <v>2900036</v>
      </c>
      <c r="H350" s="7" t="s">
        <v>8561</v>
      </c>
      <c r="I350" s="1">
        <v>348714151</v>
      </c>
      <c r="J350" s="8">
        <v>2</v>
      </c>
      <c r="L350" s="7" t="s">
        <v>8561</v>
      </c>
      <c r="M350" s="1">
        <f t="shared" si="30"/>
        <v>-348714151</v>
      </c>
      <c r="N350">
        <v>2</v>
      </c>
      <c r="O350" s="18">
        <f>SUMIF(Spotify!U:U,Charts!L350,Spotify!Q:Q)/COUNTIF(Spotify!U:U,Charts!L350)</f>
        <v>211666</v>
      </c>
      <c r="P350" t="str">
        <f t="shared" si="31"/>
        <v>03:31</v>
      </c>
      <c r="Q350" s="18">
        <f t="shared" si="33"/>
        <v>641941</v>
      </c>
      <c r="R350" s="8" t="str">
        <f t="shared" si="32"/>
        <v>10:41</v>
      </c>
      <c r="T350" s="7" t="s">
        <v>17963</v>
      </c>
      <c r="U350">
        <f>COUNTIFS(Spotify!$AA:$AA,Charts!$U$1,Spotify!$U:$U,Charts!T350)</f>
        <v>0</v>
      </c>
      <c r="V350">
        <f>COUNTIFS(Spotify!$AA:$AA,Charts!$V$1,Spotify!$U:$U,Charts!T350)</f>
        <v>1</v>
      </c>
      <c r="W350">
        <f>COUNTIFS(Spotify!$AA:$AA,Charts!$W$1,Spotify!$U:$U,Charts!T350)</f>
        <v>0</v>
      </c>
      <c r="X350">
        <f>COUNTIFS(Spotify!$AA:$AA,Charts!$X$1,Spotify!$U:$U,Charts!T350)</f>
        <v>0</v>
      </c>
      <c r="Y350">
        <f>COUNTIFS(Spotify!$AA:$AA,Charts!$Y$1,Spotify!$U:$U,Charts!T350)</f>
        <v>0</v>
      </c>
      <c r="Z350">
        <f>COUNTIFS(Spotify!$AA:$AA,Charts!$Z$1,Spotify!$U:$U,Charts!T350)</f>
        <v>1</v>
      </c>
      <c r="AA350">
        <f>COUNTIFS(Spotify!$AA:$AA,Charts!$AA$1,Spotify!$U:$U,Charts!T350)</f>
        <v>0</v>
      </c>
      <c r="AB350">
        <f>COUNTIFS(Spotify!$AA:$AA,Charts!$AB$1,Spotify!$U:$U,Charts!T350)</f>
        <v>0</v>
      </c>
      <c r="AC350">
        <f>COUNTIFS(Spotify!$AA:$AA,Charts!$AC$1,Spotify!$U:$U,Charts!T350)</f>
        <v>0</v>
      </c>
      <c r="AD350">
        <f>COUNTIFS(Spotify!$AA:$AA,Charts!$AD$1,Spotify!$U:$U,Charts!T350)</f>
        <v>0</v>
      </c>
      <c r="AE350">
        <f>COUNTIFS(Spotify!$AA:$AA,Charts!$AE$1,Spotify!$U:$U,Charts!T350)</f>
        <v>0</v>
      </c>
      <c r="AF350" s="8">
        <f>COUNTIFS(Spotify!$AA:$AA,Charts!$AF$1,Spotify!$U:$U,Charts!T350)</f>
        <v>0</v>
      </c>
      <c r="AH350" s="7" t="s">
        <v>17963</v>
      </c>
      <c r="AI350">
        <f>SUMIFS(Spotify!O:O,Spotify!U:U,Charts!AH350)/COUNTIFS(Spotify!U:U,Charts!AH350)</f>
        <v>-4704.5</v>
      </c>
      <c r="AJ350" s="18">
        <f>SUMIF(Spotify!U:U,Charts!AH350,Spotify!P:P)/COUNTIF(Spotify!U:U,Charts!AH350)</f>
        <v>111519.5</v>
      </c>
      <c r="AK350" s="18">
        <f>SUMIF(Spotify!U:U,Charts!AH350,Spotify!R:R)/COUNTIF(Spotify!U:U,Charts!AH350)</f>
        <v>3</v>
      </c>
      <c r="AL350" s="18">
        <f>SUMIF(Spotify!U:U,Charts!AH350,Spotify!J:J)/COUNTIF(Spotify!U:U,Charts!AH350)</f>
        <v>261.5</v>
      </c>
      <c r="AM350" s="18">
        <f>SUMIF(Spotify!U:U,Charts!AH350,Spotify!H:H)/COUNTIF(Spotify!U:U,Charts!AH350)</f>
        <v>838</v>
      </c>
      <c r="AN350" s="28">
        <f>SUMIF(Spotify!U:U,Charts!AH350,Spotify!I:I)/COUNTIF(Spotify!U:U,Charts!AH350)</f>
        <v>671.5</v>
      </c>
    </row>
    <row r="351" spans="1:40" x14ac:dyDescent="0.25">
      <c r="A351" s="3" t="s">
        <v>383</v>
      </c>
      <c r="B351" s="1">
        <v>6612188611</v>
      </c>
      <c r="C351" s="1">
        <v>66</v>
      </c>
      <c r="D351" s="1"/>
      <c r="E351" s="3" t="s">
        <v>3451</v>
      </c>
      <c r="F351" s="1">
        <v>84940968</v>
      </c>
      <c r="H351" s="7" t="s">
        <v>17867</v>
      </c>
      <c r="I351" s="1">
        <v>344772188</v>
      </c>
      <c r="J351" s="8">
        <v>1</v>
      </c>
      <c r="L351" s="7" t="s">
        <v>17867</v>
      </c>
      <c r="M351" s="1">
        <f t="shared" si="30"/>
        <v>-344772188</v>
      </c>
      <c r="N351">
        <v>1</v>
      </c>
      <c r="O351" s="18">
        <f>SUMIF(Spotify!U:U,Charts!L351,Spotify!Q:Q)/COUNTIF(Spotify!U:U,Charts!L351)</f>
        <v>150053</v>
      </c>
      <c r="P351" t="str">
        <f t="shared" si="31"/>
        <v>02:30</v>
      </c>
      <c r="Q351" s="18">
        <f t="shared" si="33"/>
        <v>641941</v>
      </c>
      <c r="R351" s="8" t="str">
        <f t="shared" si="32"/>
        <v>10:41</v>
      </c>
      <c r="T351" s="7" t="s">
        <v>383</v>
      </c>
      <c r="U351">
        <f>COUNTIFS(Spotify!$AA:$AA,Charts!$U$1,Spotify!$U:$U,Charts!T351)</f>
        <v>3</v>
      </c>
      <c r="V351">
        <f>COUNTIFS(Spotify!$AA:$AA,Charts!$V$1,Spotify!$U:$U,Charts!T351)</f>
        <v>14</v>
      </c>
      <c r="W351">
        <f>COUNTIFS(Spotify!$AA:$AA,Charts!$W$1,Spotify!$U:$U,Charts!T351)</f>
        <v>6</v>
      </c>
      <c r="X351">
        <f>COUNTIFS(Spotify!$AA:$AA,Charts!$X$1,Spotify!$U:$U,Charts!T351)</f>
        <v>0</v>
      </c>
      <c r="Y351">
        <f>COUNTIFS(Spotify!$AA:$AA,Charts!$Y$1,Spotify!$U:$U,Charts!T351)</f>
        <v>7</v>
      </c>
      <c r="Z351">
        <f>COUNTIFS(Spotify!$AA:$AA,Charts!$Z$1,Spotify!$U:$U,Charts!T351)</f>
        <v>3</v>
      </c>
      <c r="AA351">
        <f>COUNTIFS(Spotify!$AA:$AA,Charts!$AA$1,Spotify!$U:$U,Charts!T351)</f>
        <v>5</v>
      </c>
      <c r="AB351">
        <f>COUNTIFS(Spotify!$AA:$AA,Charts!$AB$1,Spotify!$U:$U,Charts!T351)</f>
        <v>7</v>
      </c>
      <c r="AC351">
        <f>COUNTIFS(Spotify!$AA:$AA,Charts!$AC$1,Spotify!$U:$U,Charts!T351)</f>
        <v>5</v>
      </c>
      <c r="AD351">
        <f>COUNTIFS(Spotify!$AA:$AA,Charts!$AD$1,Spotify!$U:$U,Charts!T351)</f>
        <v>5</v>
      </c>
      <c r="AE351">
        <f>COUNTIFS(Spotify!$AA:$AA,Charts!$AE$1,Spotify!$U:$U,Charts!T351)</f>
        <v>9</v>
      </c>
      <c r="AF351" s="8">
        <f>COUNTIFS(Spotify!$AA:$AA,Charts!$AF$1,Spotify!$U:$U,Charts!T351)</f>
        <v>2</v>
      </c>
      <c r="AH351" s="7" t="s">
        <v>383</v>
      </c>
      <c r="AI351">
        <f>SUMIFS(Spotify!O:O,Spotify!U:U,Charts!AH351)/COUNTIFS(Spotify!U:U,Charts!AH351)</f>
        <v>-5074.878787878788</v>
      </c>
      <c r="AJ351" s="18">
        <f>SUMIF(Spotify!U:U,Charts!AH351,Spotify!P:P)/COUNTIF(Spotify!U:U,Charts!AH351)</f>
        <v>111029.9696969697</v>
      </c>
      <c r="AK351" s="18">
        <f>SUMIF(Spotify!U:U,Charts!AH351,Spotify!R:R)/COUNTIF(Spotify!U:U,Charts!AH351)</f>
        <v>14.530303030303031</v>
      </c>
      <c r="AL351" s="18">
        <f>SUMIF(Spotify!U:U,Charts!AH351,Spotify!J:J)/COUNTIF(Spotify!U:U,Charts!AH351)</f>
        <v>302.62121212121212</v>
      </c>
      <c r="AM351" s="18">
        <f>SUMIF(Spotify!U:U,Charts!AH351,Spotify!H:H)/COUNTIF(Spotify!U:U,Charts!AH351)</f>
        <v>634.77272727272725</v>
      </c>
      <c r="AN351" s="28">
        <f>SUMIF(Spotify!U:U,Charts!AH351,Spotify!I:I)/COUNTIF(Spotify!U:U,Charts!AH351)</f>
        <v>665.90909090909088</v>
      </c>
    </row>
    <row r="352" spans="1:40" x14ac:dyDescent="0.25">
      <c r="A352" s="3" t="s">
        <v>5485</v>
      </c>
      <c r="B352" s="1">
        <v>7993947</v>
      </c>
      <c r="C352" s="1">
        <v>1</v>
      </c>
      <c r="D352" s="1"/>
      <c r="E352" s="3" t="s">
        <v>1385</v>
      </c>
      <c r="F352" s="1">
        <v>1086040877</v>
      </c>
      <c r="H352" s="7" t="s">
        <v>2973</v>
      </c>
      <c r="I352" s="1">
        <v>343780938</v>
      </c>
      <c r="J352" s="8">
        <v>4</v>
      </c>
      <c r="L352" s="7" t="s">
        <v>2973</v>
      </c>
      <c r="M352" s="1">
        <f t="shared" si="30"/>
        <v>-343780938</v>
      </c>
      <c r="N352">
        <v>4</v>
      </c>
      <c r="O352" s="18">
        <f>SUMIF(Spotify!U:U,Charts!L352,Spotify!Q:Q)/COUNTIF(Spotify!U:U,Charts!L352)</f>
        <v>172930.25</v>
      </c>
      <c r="P352" t="str">
        <f t="shared" si="31"/>
        <v>02:52</v>
      </c>
      <c r="Q352" s="18">
        <f t="shared" si="33"/>
        <v>641941</v>
      </c>
      <c r="R352" s="8" t="str">
        <f t="shared" si="32"/>
        <v>10:41</v>
      </c>
      <c r="T352" s="7" t="s">
        <v>5485</v>
      </c>
      <c r="U352">
        <f>COUNTIFS(Spotify!$AA:$AA,Charts!$U$1,Spotify!$U:$U,Charts!T352)</f>
        <v>0</v>
      </c>
      <c r="V352">
        <f>COUNTIFS(Spotify!$AA:$AA,Charts!$V$1,Spotify!$U:$U,Charts!T352)</f>
        <v>1</v>
      </c>
      <c r="W352">
        <f>COUNTIFS(Spotify!$AA:$AA,Charts!$W$1,Spotify!$U:$U,Charts!T352)</f>
        <v>0</v>
      </c>
      <c r="X352">
        <f>COUNTIFS(Spotify!$AA:$AA,Charts!$X$1,Spotify!$U:$U,Charts!T352)</f>
        <v>0</v>
      </c>
      <c r="Y352">
        <f>COUNTIFS(Spotify!$AA:$AA,Charts!$Y$1,Spotify!$U:$U,Charts!T352)</f>
        <v>0</v>
      </c>
      <c r="Z352">
        <f>COUNTIFS(Spotify!$AA:$AA,Charts!$Z$1,Spotify!$U:$U,Charts!T352)</f>
        <v>0</v>
      </c>
      <c r="AA352">
        <f>COUNTIFS(Spotify!$AA:$AA,Charts!$AA$1,Spotify!$U:$U,Charts!T352)</f>
        <v>0</v>
      </c>
      <c r="AB352">
        <f>COUNTIFS(Spotify!$AA:$AA,Charts!$AB$1,Spotify!$U:$U,Charts!T352)</f>
        <v>0</v>
      </c>
      <c r="AC352">
        <f>COUNTIFS(Spotify!$AA:$AA,Charts!$AC$1,Spotify!$U:$U,Charts!T352)</f>
        <v>0</v>
      </c>
      <c r="AD352">
        <f>COUNTIFS(Spotify!$AA:$AA,Charts!$AD$1,Spotify!$U:$U,Charts!T352)</f>
        <v>0</v>
      </c>
      <c r="AE352">
        <f>COUNTIFS(Spotify!$AA:$AA,Charts!$AE$1,Spotify!$U:$U,Charts!T352)</f>
        <v>0</v>
      </c>
      <c r="AF352" s="8">
        <f>COUNTIFS(Spotify!$AA:$AA,Charts!$AF$1,Spotify!$U:$U,Charts!T352)</f>
        <v>0</v>
      </c>
      <c r="AH352" s="7" t="s">
        <v>5485</v>
      </c>
      <c r="AI352">
        <f>SUMIFS(Spotify!O:O,Spotify!U:U,Charts!AH352)/COUNTIFS(Spotify!U:U,Charts!AH352)</f>
        <v>-13345</v>
      </c>
      <c r="AJ352" s="18">
        <f>SUMIF(Spotify!U:U,Charts!AH352,Spotify!P:P)/COUNTIF(Spotify!U:U,Charts!AH352)</f>
        <v>129156</v>
      </c>
      <c r="AK352" s="18">
        <f>SUMIF(Spotify!U:U,Charts!AH352,Spotify!R:R)/COUNTIF(Spotify!U:U,Charts!AH352)</f>
        <v>1</v>
      </c>
      <c r="AL352" s="18">
        <f>SUMIF(Spotify!U:U,Charts!AH352,Spotify!J:J)/COUNTIF(Spotify!U:U,Charts!AH352)</f>
        <v>722</v>
      </c>
      <c r="AM352" s="18">
        <f>SUMIF(Spotify!U:U,Charts!AH352,Spotify!H:H)/COUNTIF(Spotify!U:U,Charts!AH352)</f>
        <v>382</v>
      </c>
      <c r="AN352" s="28">
        <f>SUMIF(Spotify!U:U,Charts!AH352,Spotify!I:I)/COUNTIF(Spotify!U:U,Charts!AH352)</f>
        <v>357</v>
      </c>
    </row>
    <row r="353" spans="1:40" x14ac:dyDescent="0.25">
      <c r="A353" s="3" t="s">
        <v>9954</v>
      </c>
      <c r="B353" s="1">
        <v>95524954</v>
      </c>
      <c r="C353" s="1">
        <v>1</v>
      </c>
      <c r="D353" s="1"/>
      <c r="E353" s="3" t="s">
        <v>7192</v>
      </c>
      <c r="F353" s="1">
        <v>28369221</v>
      </c>
      <c r="H353" s="7" t="s">
        <v>8900</v>
      </c>
      <c r="I353" s="1">
        <v>339005486</v>
      </c>
      <c r="J353" s="8">
        <v>4</v>
      </c>
      <c r="L353" s="7" t="s">
        <v>8900</v>
      </c>
      <c r="M353" s="1">
        <f t="shared" si="30"/>
        <v>-339005486</v>
      </c>
      <c r="N353">
        <v>4</v>
      </c>
      <c r="O353" s="18">
        <f>SUMIF(Spotify!U:U,Charts!L353,Spotify!Q:Q)/COUNTIF(Spotify!U:U,Charts!L353)</f>
        <v>147736.5</v>
      </c>
      <c r="P353" t="str">
        <f t="shared" si="31"/>
        <v>02:27</v>
      </c>
      <c r="Q353" s="18">
        <f t="shared" si="33"/>
        <v>641941</v>
      </c>
      <c r="R353" s="8" t="str">
        <f t="shared" si="32"/>
        <v>10:41</v>
      </c>
      <c r="T353" s="7" t="s">
        <v>9954</v>
      </c>
      <c r="U353">
        <f>COUNTIFS(Spotify!$AA:$AA,Charts!$U$1,Spotify!$U:$U,Charts!T353)</f>
        <v>0</v>
      </c>
      <c r="V353">
        <f>COUNTIFS(Spotify!$AA:$AA,Charts!$V$1,Spotify!$U:$U,Charts!T353)</f>
        <v>0</v>
      </c>
      <c r="W353">
        <f>COUNTIFS(Spotify!$AA:$AA,Charts!$W$1,Spotify!$U:$U,Charts!T353)</f>
        <v>0</v>
      </c>
      <c r="X353">
        <f>COUNTIFS(Spotify!$AA:$AA,Charts!$X$1,Spotify!$U:$U,Charts!T353)</f>
        <v>0</v>
      </c>
      <c r="Y353">
        <f>COUNTIFS(Spotify!$AA:$AA,Charts!$Y$1,Spotify!$U:$U,Charts!T353)</f>
        <v>0</v>
      </c>
      <c r="Z353">
        <f>COUNTIFS(Spotify!$AA:$AA,Charts!$Z$1,Spotify!$U:$U,Charts!T353)</f>
        <v>0</v>
      </c>
      <c r="AA353">
        <f>COUNTIFS(Spotify!$AA:$AA,Charts!$AA$1,Spotify!$U:$U,Charts!T353)</f>
        <v>0</v>
      </c>
      <c r="AB353">
        <f>COUNTIFS(Spotify!$AA:$AA,Charts!$AB$1,Spotify!$U:$U,Charts!T353)</f>
        <v>0</v>
      </c>
      <c r="AC353">
        <f>COUNTIFS(Spotify!$AA:$AA,Charts!$AC$1,Spotify!$U:$U,Charts!T353)</f>
        <v>0</v>
      </c>
      <c r="AD353">
        <f>COUNTIFS(Spotify!$AA:$AA,Charts!$AD$1,Spotify!$U:$U,Charts!T353)</f>
        <v>0</v>
      </c>
      <c r="AE353">
        <f>COUNTIFS(Spotify!$AA:$AA,Charts!$AE$1,Spotify!$U:$U,Charts!T353)</f>
        <v>1</v>
      </c>
      <c r="AF353" s="8">
        <f>COUNTIFS(Spotify!$AA:$AA,Charts!$AF$1,Spotify!$U:$U,Charts!T353)</f>
        <v>0</v>
      </c>
      <c r="AH353" s="7" t="s">
        <v>9954</v>
      </c>
      <c r="AI353">
        <f>SUMIFS(Spotify!O:O,Spotify!U:U,Charts!AH353)/COUNTIFS(Spotify!U:U,Charts!AH353)</f>
        <v>-9247</v>
      </c>
      <c r="AJ353" s="18">
        <f>SUMIF(Spotify!U:U,Charts!AH353,Spotify!P:P)/COUNTIF(Spotify!U:U,Charts!AH353)</f>
        <v>170084</v>
      </c>
      <c r="AK353" s="18">
        <f>SUMIF(Spotify!U:U,Charts!AH353,Spotify!R:R)/COUNTIF(Spotify!U:U,Charts!AH353)</f>
        <v>12</v>
      </c>
      <c r="AL353" s="18">
        <f>SUMIF(Spotify!U:U,Charts!AH353,Spotify!J:J)/COUNTIF(Spotify!U:U,Charts!AH353)</f>
        <v>157</v>
      </c>
      <c r="AM353" s="18">
        <f>SUMIF(Spotify!U:U,Charts!AH353,Spotify!H:H)/COUNTIF(Spotify!U:U,Charts!AH353)</f>
        <v>646</v>
      </c>
      <c r="AN353" s="28">
        <f>SUMIF(Spotify!U:U,Charts!AH353,Spotify!I:I)/COUNTIF(Spotify!U:U,Charts!AH353)</f>
        <v>471</v>
      </c>
    </row>
    <row r="354" spans="1:40" x14ac:dyDescent="0.25">
      <c r="A354" s="3" t="s">
        <v>13839</v>
      </c>
      <c r="B354" s="1">
        <v>70024182</v>
      </c>
      <c r="C354" s="1">
        <v>2</v>
      </c>
      <c r="D354" s="1"/>
      <c r="E354" s="3" t="s">
        <v>3483</v>
      </c>
      <c r="F354" s="1">
        <v>94313927</v>
      </c>
      <c r="H354" s="7" t="s">
        <v>6575</v>
      </c>
      <c r="I354" s="1">
        <v>338547820</v>
      </c>
      <c r="J354" s="8">
        <v>3</v>
      </c>
      <c r="L354" s="7" t="s">
        <v>6575</v>
      </c>
      <c r="M354" s="1">
        <f t="shared" si="30"/>
        <v>-338547820</v>
      </c>
      <c r="N354">
        <v>3</v>
      </c>
      <c r="O354" s="18">
        <f>SUMIF(Spotify!U:U,Charts!L354,Spotify!Q:Q)/COUNTIF(Spotify!U:U,Charts!L354)</f>
        <v>220160</v>
      </c>
      <c r="P354" t="str">
        <f t="shared" si="31"/>
        <v>03:40</v>
      </c>
      <c r="Q354" s="18">
        <f t="shared" si="33"/>
        <v>641941</v>
      </c>
      <c r="R354" s="8" t="str">
        <f t="shared" si="32"/>
        <v>10:41</v>
      </c>
      <c r="T354" s="7" t="s">
        <v>13839</v>
      </c>
      <c r="U354">
        <f>COUNTIFS(Spotify!$AA:$AA,Charts!$U$1,Spotify!$U:$U,Charts!T354)</f>
        <v>0</v>
      </c>
      <c r="V354">
        <f>COUNTIFS(Spotify!$AA:$AA,Charts!$V$1,Spotify!$U:$U,Charts!T354)</f>
        <v>1</v>
      </c>
      <c r="W354">
        <f>COUNTIFS(Spotify!$AA:$AA,Charts!$W$1,Spotify!$U:$U,Charts!T354)</f>
        <v>0</v>
      </c>
      <c r="X354">
        <f>COUNTIFS(Spotify!$AA:$AA,Charts!$X$1,Spotify!$U:$U,Charts!T354)</f>
        <v>0</v>
      </c>
      <c r="Y354">
        <f>COUNTIFS(Spotify!$AA:$AA,Charts!$Y$1,Spotify!$U:$U,Charts!T354)</f>
        <v>0</v>
      </c>
      <c r="Z354">
        <f>COUNTIFS(Spotify!$AA:$AA,Charts!$Z$1,Spotify!$U:$U,Charts!T354)</f>
        <v>0</v>
      </c>
      <c r="AA354">
        <f>COUNTIFS(Spotify!$AA:$AA,Charts!$AA$1,Spotify!$U:$U,Charts!T354)</f>
        <v>0</v>
      </c>
      <c r="AB354">
        <f>COUNTIFS(Spotify!$AA:$AA,Charts!$AB$1,Spotify!$U:$U,Charts!T354)</f>
        <v>1</v>
      </c>
      <c r="AC354">
        <f>COUNTIFS(Spotify!$AA:$AA,Charts!$AC$1,Spotify!$U:$U,Charts!T354)</f>
        <v>0</v>
      </c>
      <c r="AD354">
        <f>COUNTIFS(Spotify!$AA:$AA,Charts!$AD$1,Spotify!$U:$U,Charts!T354)</f>
        <v>0</v>
      </c>
      <c r="AE354">
        <f>COUNTIFS(Spotify!$AA:$AA,Charts!$AE$1,Spotify!$U:$U,Charts!T354)</f>
        <v>0</v>
      </c>
      <c r="AF354" s="8">
        <f>COUNTIFS(Spotify!$AA:$AA,Charts!$AF$1,Spotify!$U:$U,Charts!T354)</f>
        <v>0</v>
      </c>
      <c r="AH354" s="7" t="s">
        <v>13839</v>
      </c>
      <c r="AI354">
        <f>SUMIFS(Spotify!O:O,Spotify!U:U,Charts!AH354)/COUNTIFS(Spotify!U:U,Charts!AH354)</f>
        <v>-4206.5</v>
      </c>
      <c r="AJ354" s="18">
        <f>SUMIF(Spotify!U:U,Charts!AH354,Spotify!P:P)/COUNTIF(Spotify!U:U,Charts!AH354)</f>
        <v>121513.5</v>
      </c>
      <c r="AK354" s="18">
        <f>SUMIF(Spotify!U:U,Charts!AH354,Spotify!R:R)/COUNTIF(Spotify!U:U,Charts!AH354)</f>
        <v>5</v>
      </c>
      <c r="AL354" s="18">
        <f>SUMIF(Spotify!U:U,Charts!AH354,Spotify!J:J)/COUNTIF(Spotify!U:U,Charts!AH354)</f>
        <v>290</v>
      </c>
      <c r="AM354" s="18">
        <f>SUMIF(Spotify!U:U,Charts!AH354,Spotify!H:H)/COUNTIF(Spotify!U:U,Charts!AH354)</f>
        <v>766.5</v>
      </c>
      <c r="AN354" s="28">
        <f>SUMIF(Spotify!U:U,Charts!AH354,Spotify!I:I)/COUNTIF(Spotify!U:U,Charts!AH354)</f>
        <v>424</v>
      </c>
    </row>
    <row r="355" spans="1:40" x14ac:dyDescent="0.25">
      <c r="A355" s="3" t="s">
        <v>11712</v>
      </c>
      <c r="B355" s="1">
        <v>30892255</v>
      </c>
      <c r="C355" s="1">
        <v>2</v>
      </c>
      <c r="D355" s="1"/>
      <c r="E355" s="3" t="s">
        <v>17470</v>
      </c>
      <c r="F355" s="1">
        <v>135545545</v>
      </c>
      <c r="H355" s="7" t="s">
        <v>6634</v>
      </c>
      <c r="I355" s="1">
        <v>337751025</v>
      </c>
      <c r="J355" s="8">
        <v>4</v>
      </c>
      <c r="L355" s="7" t="s">
        <v>6634</v>
      </c>
      <c r="M355" s="1">
        <f t="shared" si="30"/>
        <v>-337751025</v>
      </c>
      <c r="N355">
        <v>4</v>
      </c>
      <c r="O355" s="18">
        <f>SUMIF(Spotify!U:U,Charts!L355,Spotify!Q:Q)/COUNTIF(Spotify!U:U,Charts!L355)</f>
        <v>213416.5</v>
      </c>
      <c r="P355" t="str">
        <f t="shared" si="31"/>
        <v>03:33</v>
      </c>
      <c r="Q355" s="18">
        <f t="shared" si="33"/>
        <v>641941</v>
      </c>
      <c r="R355" s="8" t="str">
        <f t="shared" si="32"/>
        <v>10:41</v>
      </c>
      <c r="T355" s="7" t="s">
        <v>11712</v>
      </c>
      <c r="U355">
        <f>COUNTIFS(Spotify!$AA:$AA,Charts!$U$1,Spotify!$U:$U,Charts!T355)</f>
        <v>0</v>
      </c>
      <c r="V355">
        <f>COUNTIFS(Spotify!$AA:$AA,Charts!$V$1,Spotify!$U:$U,Charts!T355)</f>
        <v>0</v>
      </c>
      <c r="W355">
        <f>COUNTIFS(Spotify!$AA:$AA,Charts!$W$1,Spotify!$U:$U,Charts!T355)</f>
        <v>0</v>
      </c>
      <c r="X355">
        <f>COUNTIFS(Spotify!$AA:$AA,Charts!$X$1,Spotify!$U:$U,Charts!T355)</f>
        <v>0</v>
      </c>
      <c r="Y355">
        <f>COUNTIFS(Spotify!$AA:$AA,Charts!$Y$1,Spotify!$U:$U,Charts!T355)</f>
        <v>0</v>
      </c>
      <c r="Z355">
        <f>COUNTIFS(Spotify!$AA:$AA,Charts!$Z$1,Spotify!$U:$U,Charts!T355)</f>
        <v>1</v>
      </c>
      <c r="AA355">
        <f>COUNTIFS(Spotify!$AA:$AA,Charts!$AA$1,Spotify!$U:$U,Charts!T355)</f>
        <v>0</v>
      </c>
      <c r="AB355">
        <f>COUNTIFS(Spotify!$AA:$AA,Charts!$AB$1,Spotify!$U:$U,Charts!T355)</f>
        <v>0</v>
      </c>
      <c r="AC355">
        <f>COUNTIFS(Spotify!$AA:$AA,Charts!$AC$1,Spotify!$U:$U,Charts!T355)</f>
        <v>0</v>
      </c>
      <c r="AD355">
        <f>COUNTIFS(Spotify!$AA:$AA,Charts!$AD$1,Spotify!$U:$U,Charts!T355)</f>
        <v>0</v>
      </c>
      <c r="AE355">
        <f>COUNTIFS(Spotify!$AA:$AA,Charts!$AE$1,Spotify!$U:$U,Charts!T355)</f>
        <v>1</v>
      </c>
      <c r="AF355" s="8">
        <f>COUNTIFS(Spotify!$AA:$AA,Charts!$AF$1,Spotify!$U:$U,Charts!T355)</f>
        <v>0</v>
      </c>
      <c r="AH355" s="7" t="s">
        <v>11712</v>
      </c>
      <c r="AI355">
        <f>SUMIFS(Spotify!O:O,Spotify!U:U,Charts!AH355)/COUNTIFS(Spotify!U:U,Charts!AH355)</f>
        <v>-6739</v>
      </c>
      <c r="AJ355" s="18">
        <f>SUMIF(Spotify!U:U,Charts!AH355,Spotify!P:P)/COUNTIF(Spotify!U:U,Charts!AH355)</f>
        <v>91322</v>
      </c>
      <c r="AK355" s="18">
        <f>SUMIF(Spotify!U:U,Charts!AH355,Spotify!R:R)/COUNTIF(Spotify!U:U,Charts!AH355)</f>
        <v>2.5</v>
      </c>
      <c r="AL355" s="18">
        <f>SUMIF(Spotify!U:U,Charts!AH355,Spotify!J:J)/COUNTIF(Spotify!U:U,Charts!AH355)</f>
        <v>376</v>
      </c>
      <c r="AM355" s="18">
        <f>SUMIF(Spotify!U:U,Charts!AH355,Spotify!H:H)/COUNTIF(Spotify!U:U,Charts!AH355)</f>
        <v>439</v>
      </c>
      <c r="AN355" s="28">
        <f>SUMIF(Spotify!U:U,Charts!AH355,Spotify!I:I)/COUNTIF(Spotify!U:U,Charts!AH355)</f>
        <v>675</v>
      </c>
    </row>
    <row r="356" spans="1:40" x14ac:dyDescent="0.25">
      <c r="A356" s="3" t="s">
        <v>17964</v>
      </c>
      <c r="B356" s="1">
        <v>481393650</v>
      </c>
      <c r="C356" s="1">
        <v>3</v>
      </c>
      <c r="D356" s="1"/>
      <c r="E356" s="3" t="s">
        <v>1517</v>
      </c>
      <c r="F356" s="1">
        <v>583375392</v>
      </c>
      <c r="H356" s="7" t="s">
        <v>14955</v>
      </c>
      <c r="I356" s="1">
        <v>335307150</v>
      </c>
      <c r="J356" s="8">
        <v>1</v>
      </c>
      <c r="L356" s="7" t="s">
        <v>14955</v>
      </c>
      <c r="M356" s="1">
        <f t="shared" si="30"/>
        <v>-335307150</v>
      </c>
      <c r="N356">
        <v>1</v>
      </c>
      <c r="O356" s="18">
        <f>SUMIF(Spotify!U:U,Charts!L356,Spotify!Q:Q)/COUNTIF(Spotify!U:U,Charts!L356)</f>
        <v>174933</v>
      </c>
      <c r="P356" t="str">
        <f t="shared" si="31"/>
        <v>02:54</v>
      </c>
      <c r="Q356" s="18">
        <f t="shared" si="33"/>
        <v>641941</v>
      </c>
      <c r="R356" s="8" t="str">
        <f t="shared" si="32"/>
        <v>10:41</v>
      </c>
      <c r="T356" s="7" t="s">
        <v>17964</v>
      </c>
      <c r="U356">
        <f>COUNTIFS(Spotify!$AA:$AA,Charts!$U$1,Spotify!$U:$U,Charts!T356)</f>
        <v>1</v>
      </c>
      <c r="V356">
        <f>COUNTIFS(Spotify!$AA:$AA,Charts!$V$1,Spotify!$U:$U,Charts!T356)</f>
        <v>0</v>
      </c>
      <c r="W356">
        <f>COUNTIFS(Spotify!$AA:$AA,Charts!$W$1,Spotify!$U:$U,Charts!T356)</f>
        <v>0</v>
      </c>
      <c r="X356">
        <f>COUNTIFS(Spotify!$AA:$AA,Charts!$X$1,Spotify!$U:$U,Charts!T356)</f>
        <v>0</v>
      </c>
      <c r="Y356">
        <f>COUNTIFS(Spotify!$AA:$AA,Charts!$Y$1,Spotify!$U:$U,Charts!T356)</f>
        <v>0</v>
      </c>
      <c r="Z356">
        <f>COUNTIFS(Spotify!$AA:$AA,Charts!$Z$1,Spotify!$U:$U,Charts!T356)</f>
        <v>0</v>
      </c>
      <c r="AA356">
        <f>COUNTIFS(Spotify!$AA:$AA,Charts!$AA$1,Spotify!$U:$U,Charts!T356)</f>
        <v>1</v>
      </c>
      <c r="AB356">
        <f>COUNTIFS(Spotify!$AA:$AA,Charts!$AB$1,Spotify!$U:$U,Charts!T356)</f>
        <v>0</v>
      </c>
      <c r="AC356">
        <f>COUNTIFS(Spotify!$AA:$AA,Charts!$AC$1,Spotify!$U:$U,Charts!T356)</f>
        <v>1</v>
      </c>
      <c r="AD356">
        <f>COUNTIFS(Spotify!$AA:$AA,Charts!$AD$1,Spotify!$U:$U,Charts!T356)</f>
        <v>0</v>
      </c>
      <c r="AE356">
        <f>COUNTIFS(Spotify!$AA:$AA,Charts!$AE$1,Spotify!$U:$U,Charts!T356)</f>
        <v>0</v>
      </c>
      <c r="AF356" s="8">
        <f>COUNTIFS(Spotify!$AA:$AA,Charts!$AF$1,Spotify!$U:$U,Charts!T356)</f>
        <v>0</v>
      </c>
      <c r="AH356" s="7" t="s">
        <v>17964</v>
      </c>
      <c r="AI356">
        <f>SUMIFS(Spotify!O:O,Spotify!U:U,Charts!AH356)/COUNTIFS(Spotify!U:U,Charts!AH356)</f>
        <v>-3198</v>
      </c>
      <c r="AJ356" s="18">
        <f>SUMIF(Spotify!U:U,Charts!AH356,Spotify!P:P)/COUNTIF(Spotify!U:U,Charts!AH356)</f>
        <v>63374.333333333336</v>
      </c>
      <c r="AK356" s="18">
        <f>SUMIF(Spotify!U:U,Charts!AH356,Spotify!R:R)/COUNTIF(Spotify!U:U,Charts!AH356)</f>
        <v>21</v>
      </c>
      <c r="AL356" s="18">
        <f>SUMIF(Spotify!U:U,Charts!AH356,Spotify!J:J)/COUNTIF(Spotify!U:U,Charts!AH356)</f>
        <v>340.66666666666669</v>
      </c>
      <c r="AM356" s="18">
        <f>SUMIF(Spotify!U:U,Charts!AH356,Spotify!H:H)/COUNTIF(Spotify!U:U,Charts!AH356)</f>
        <v>491.66666666666669</v>
      </c>
      <c r="AN356" s="28">
        <f>SUMIF(Spotify!U:U,Charts!AH356,Spotify!I:I)/COUNTIF(Spotify!U:U,Charts!AH356)</f>
        <v>872.66666666666663</v>
      </c>
    </row>
    <row r="357" spans="1:40" x14ac:dyDescent="0.25">
      <c r="A357" s="3" t="s">
        <v>16569</v>
      </c>
      <c r="B357" s="1">
        <v>4915403</v>
      </c>
      <c r="C357" s="1">
        <v>1</v>
      </c>
      <c r="D357" s="1"/>
      <c r="E357" s="3" t="s">
        <v>6706</v>
      </c>
      <c r="F357" s="1">
        <v>179527000</v>
      </c>
      <c r="H357" s="7" t="s">
        <v>9881</v>
      </c>
      <c r="I357" s="1">
        <v>330884269</v>
      </c>
      <c r="J357" s="8">
        <v>2</v>
      </c>
      <c r="L357" s="7" t="s">
        <v>9881</v>
      </c>
      <c r="M357" s="1">
        <f t="shared" si="30"/>
        <v>-330884269</v>
      </c>
      <c r="N357">
        <v>2</v>
      </c>
      <c r="O357" s="18">
        <f>SUMIF(Spotify!U:U,Charts!L357,Spotify!Q:Q)/COUNTIF(Spotify!U:U,Charts!L357)</f>
        <v>112553.5</v>
      </c>
      <c r="P357" t="str">
        <f t="shared" si="31"/>
        <v>01:52</v>
      </c>
      <c r="Q357" s="18">
        <f t="shared" si="33"/>
        <v>641941</v>
      </c>
      <c r="R357" s="8" t="str">
        <f t="shared" si="32"/>
        <v>10:41</v>
      </c>
      <c r="T357" s="7" t="s">
        <v>16569</v>
      </c>
      <c r="U357">
        <f>COUNTIFS(Spotify!$AA:$AA,Charts!$U$1,Spotify!$U:$U,Charts!T357)</f>
        <v>0</v>
      </c>
      <c r="V357">
        <f>COUNTIFS(Spotify!$AA:$AA,Charts!$V$1,Spotify!$U:$U,Charts!T357)</f>
        <v>0</v>
      </c>
      <c r="W357">
        <f>COUNTIFS(Spotify!$AA:$AA,Charts!$W$1,Spotify!$U:$U,Charts!T357)</f>
        <v>0</v>
      </c>
      <c r="X357">
        <f>COUNTIFS(Spotify!$AA:$AA,Charts!$X$1,Spotify!$U:$U,Charts!T357)</f>
        <v>0</v>
      </c>
      <c r="Y357">
        <f>COUNTIFS(Spotify!$AA:$AA,Charts!$Y$1,Spotify!$U:$U,Charts!T357)</f>
        <v>0</v>
      </c>
      <c r="Z357">
        <f>COUNTIFS(Spotify!$AA:$AA,Charts!$Z$1,Spotify!$U:$U,Charts!T357)</f>
        <v>0</v>
      </c>
      <c r="AA357">
        <f>COUNTIFS(Spotify!$AA:$AA,Charts!$AA$1,Spotify!$U:$U,Charts!T357)</f>
        <v>0</v>
      </c>
      <c r="AB357">
        <f>COUNTIFS(Spotify!$AA:$AA,Charts!$AB$1,Spotify!$U:$U,Charts!T357)</f>
        <v>0</v>
      </c>
      <c r="AC357">
        <f>COUNTIFS(Spotify!$AA:$AA,Charts!$AC$1,Spotify!$U:$U,Charts!T357)</f>
        <v>0</v>
      </c>
      <c r="AD357">
        <f>COUNTIFS(Spotify!$AA:$AA,Charts!$AD$1,Spotify!$U:$U,Charts!T357)</f>
        <v>1</v>
      </c>
      <c r="AE357">
        <f>COUNTIFS(Spotify!$AA:$AA,Charts!$AE$1,Spotify!$U:$U,Charts!T357)</f>
        <v>0</v>
      </c>
      <c r="AF357" s="8">
        <f>COUNTIFS(Spotify!$AA:$AA,Charts!$AF$1,Spotify!$U:$U,Charts!T357)</f>
        <v>0</v>
      </c>
      <c r="AH357" s="7" t="s">
        <v>16569</v>
      </c>
      <c r="AI357">
        <f>SUMIFS(Spotify!O:O,Spotify!U:U,Charts!AH357)/COUNTIFS(Spotify!U:U,Charts!AH357)</f>
        <v>-5995</v>
      </c>
      <c r="AJ357" s="18">
        <f>SUMIF(Spotify!U:U,Charts!AH357,Spotify!P:P)/COUNTIF(Spotify!U:U,Charts!AH357)</f>
        <v>110003</v>
      </c>
      <c r="AK357" s="18">
        <f>SUMIF(Spotify!U:U,Charts!AH357,Spotify!R:R)/COUNTIF(Spotify!U:U,Charts!AH357)</f>
        <v>1</v>
      </c>
      <c r="AL357" s="18">
        <f>SUMIF(Spotify!U:U,Charts!AH357,Spotify!J:J)/COUNTIF(Spotify!U:U,Charts!AH357)</f>
        <v>213</v>
      </c>
      <c r="AM357" s="18">
        <f>SUMIF(Spotify!U:U,Charts!AH357,Spotify!H:H)/COUNTIF(Spotify!U:U,Charts!AH357)</f>
        <v>956</v>
      </c>
      <c r="AN357" s="28">
        <f>SUMIF(Spotify!U:U,Charts!AH357,Spotify!I:I)/COUNTIF(Spotify!U:U,Charts!AH357)</f>
        <v>502</v>
      </c>
    </row>
    <row r="358" spans="1:40" x14ac:dyDescent="0.25">
      <c r="A358" s="3" t="s">
        <v>17965</v>
      </c>
      <c r="B358" s="1">
        <v>1166366874</v>
      </c>
      <c r="C358" s="1">
        <v>3</v>
      </c>
      <c r="D358" s="1"/>
      <c r="E358" s="3" t="s">
        <v>2512</v>
      </c>
      <c r="F358" s="1">
        <v>5015564</v>
      </c>
      <c r="H358" s="7" t="s">
        <v>3587</v>
      </c>
      <c r="I358" s="1">
        <v>328817483</v>
      </c>
      <c r="J358" s="8">
        <v>1</v>
      </c>
      <c r="L358" s="7" t="s">
        <v>3587</v>
      </c>
      <c r="M358" s="1">
        <f t="shared" si="30"/>
        <v>-328817483</v>
      </c>
      <c r="N358">
        <v>1</v>
      </c>
      <c r="O358" s="18">
        <f>SUMIF(Spotify!U:U,Charts!L358,Spotify!Q:Q)/COUNTIF(Spotify!U:U,Charts!L358)</f>
        <v>210689</v>
      </c>
      <c r="P358" t="str">
        <f t="shared" si="31"/>
        <v>03:30</v>
      </c>
      <c r="Q358" s="18">
        <f t="shared" si="33"/>
        <v>641941</v>
      </c>
      <c r="R358" s="8" t="str">
        <f t="shared" si="32"/>
        <v>10:41</v>
      </c>
      <c r="T358" s="7" t="s">
        <v>17965</v>
      </c>
      <c r="U358">
        <f>COUNTIFS(Spotify!$AA:$AA,Charts!$U$1,Spotify!$U:$U,Charts!T358)</f>
        <v>0</v>
      </c>
      <c r="V358">
        <f>COUNTIFS(Spotify!$AA:$AA,Charts!$V$1,Spotify!$U:$U,Charts!T358)</f>
        <v>0</v>
      </c>
      <c r="W358">
        <f>COUNTIFS(Spotify!$AA:$AA,Charts!$W$1,Spotify!$U:$U,Charts!T358)</f>
        <v>0</v>
      </c>
      <c r="X358">
        <f>COUNTIFS(Spotify!$AA:$AA,Charts!$X$1,Spotify!$U:$U,Charts!T358)</f>
        <v>0</v>
      </c>
      <c r="Y358">
        <f>COUNTIFS(Spotify!$AA:$AA,Charts!$Y$1,Spotify!$U:$U,Charts!T358)</f>
        <v>0</v>
      </c>
      <c r="Z358">
        <f>COUNTIFS(Spotify!$AA:$AA,Charts!$Z$1,Spotify!$U:$U,Charts!T358)</f>
        <v>2</v>
      </c>
      <c r="AA358">
        <f>COUNTIFS(Spotify!$AA:$AA,Charts!$AA$1,Spotify!$U:$U,Charts!T358)</f>
        <v>0</v>
      </c>
      <c r="AB358">
        <f>COUNTIFS(Spotify!$AA:$AA,Charts!$AB$1,Spotify!$U:$U,Charts!T358)</f>
        <v>1</v>
      </c>
      <c r="AC358">
        <f>COUNTIFS(Spotify!$AA:$AA,Charts!$AC$1,Spotify!$U:$U,Charts!T358)</f>
        <v>0</v>
      </c>
      <c r="AD358">
        <f>COUNTIFS(Spotify!$AA:$AA,Charts!$AD$1,Spotify!$U:$U,Charts!T358)</f>
        <v>0</v>
      </c>
      <c r="AE358">
        <f>COUNTIFS(Spotify!$AA:$AA,Charts!$AE$1,Spotify!$U:$U,Charts!T358)</f>
        <v>0</v>
      </c>
      <c r="AF358" s="8">
        <f>COUNTIFS(Spotify!$AA:$AA,Charts!$AF$1,Spotify!$U:$U,Charts!T358)</f>
        <v>0</v>
      </c>
      <c r="AH358" s="7" t="s">
        <v>17965</v>
      </c>
      <c r="AI358">
        <f>SUMIFS(Spotify!O:O,Spotify!U:U,Charts!AH358)/COUNTIFS(Spotify!U:U,Charts!AH358)</f>
        <v>-6043.333333333333</v>
      </c>
      <c r="AJ358" s="18">
        <f>SUMIF(Spotify!U:U,Charts!AH358,Spotify!P:P)/COUNTIF(Spotify!U:U,Charts!AH358)</f>
        <v>165378</v>
      </c>
      <c r="AK358" s="18">
        <f>SUMIF(Spotify!U:U,Charts!AH358,Spotify!R:R)/COUNTIF(Spotify!U:U,Charts!AH358)</f>
        <v>22</v>
      </c>
      <c r="AL358" s="18">
        <f>SUMIF(Spotify!U:U,Charts!AH358,Spotify!J:J)/COUNTIF(Spotify!U:U,Charts!AH358)</f>
        <v>348.33333333333331</v>
      </c>
      <c r="AM358" s="18">
        <f>SUMIF(Spotify!U:U,Charts!AH358,Spotify!H:H)/COUNTIF(Spotify!U:U,Charts!AH358)</f>
        <v>458.33333333333331</v>
      </c>
      <c r="AN358" s="28">
        <f>SUMIF(Spotify!U:U,Charts!AH358,Spotify!I:I)/COUNTIF(Spotify!U:U,Charts!AH358)</f>
        <v>671.66666666666663</v>
      </c>
    </row>
    <row r="359" spans="1:40" x14ac:dyDescent="0.25">
      <c r="A359" s="3" t="s">
        <v>17966</v>
      </c>
      <c r="B359" s="1">
        <v>117509505</v>
      </c>
      <c r="C359" s="1">
        <v>1</v>
      </c>
      <c r="D359" s="1"/>
      <c r="E359" s="3" t="s">
        <v>12104</v>
      </c>
      <c r="F359" s="1">
        <v>923742282</v>
      </c>
      <c r="H359" s="7" t="s">
        <v>4218</v>
      </c>
      <c r="I359" s="1">
        <v>328062452</v>
      </c>
      <c r="J359" s="8">
        <v>5</v>
      </c>
      <c r="L359" s="7" t="s">
        <v>4218</v>
      </c>
      <c r="M359" s="1">
        <f t="shared" si="30"/>
        <v>-328062452</v>
      </c>
      <c r="N359">
        <v>5</v>
      </c>
      <c r="O359" s="18">
        <f>SUMIF(Spotify!U:U,Charts!L359,Spotify!Q:Q)/COUNTIF(Spotify!U:U,Charts!L359)</f>
        <v>235301.4</v>
      </c>
      <c r="P359" t="str">
        <f t="shared" si="31"/>
        <v>03:55</v>
      </c>
      <c r="Q359" s="18">
        <f t="shared" si="33"/>
        <v>641941</v>
      </c>
      <c r="R359" s="8" t="str">
        <f t="shared" si="32"/>
        <v>10:41</v>
      </c>
      <c r="T359" s="7" t="s">
        <v>17966</v>
      </c>
      <c r="U359">
        <f>COUNTIFS(Spotify!$AA:$AA,Charts!$U$1,Spotify!$U:$U,Charts!T359)</f>
        <v>0</v>
      </c>
      <c r="V359">
        <f>COUNTIFS(Spotify!$AA:$AA,Charts!$V$1,Spotify!$U:$U,Charts!T359)</f>
        <v>0</v>
      </c>
      <c r="W359">
        <f>COUNTIFS(Spotify!$AA:$AA,Charts!$W$1,Spotify!$U:$U,Charts!T359)</f>
        <v>0</v>
      </c>
      <c r="X359">
        <f>COUNTIFS(Spotify!$AA:$AA,Charts!$X$1,Spotify!$U:$U,Charts!T359)</f>
        <v>0</v>
      </c>
      <c r="Y359">
        <f>COUNTIFS(Spotify!$AA:$AA,Charts!$Y$1,Spotify!$U:$U,Charts!T359)</f>
        <v>0</v>
      </c>
      <c r="Z359">
        <f>COUNTIFS(Spotify!$AA:$AA,Charts!$Z$1,Spotify!$U:$U,Charts!T359)</f>
        <v>0</v>
      </c>
      <c r="AA359">
        <f>COUNTIFS(Spotify!$AA:$AA,Charts!$AA$1,Spotify!$U:$U,Charts!T359)</f>
        <v>0</v>
      </c>
      <c r="AB359">
        <f>COUNTIFS(Spotify!$AA:$AA,Charts!$AB$1,Spotify!$U:$U,Charts!T359)</f>
        <v>1</v>
      </c>
      <c r="AC359">
        <f>COUNTIFS(Spotify!$AA:$AA,Charts!$AC$1,Spotify!$U:$U,Charts!T359)</f>
        <v>0</v>
      </c>
      <c r="AD359">
        <f>COUNTIFS(Spotify!$AA:$AA,Charts!$AD$1,Spotify!$U:$U,Charts!T359)</f>
        <v>0</v>
      </c>
      <c r="AE359">
        <f>COUNTIFS(Spotify!$AA:$AA,Charts!$AE$1,Spotify!$U:$U,Charts!T359)</f>
        <v>0</v>
      </c>
      <c r="AF359" s="8">
        <f>COUNTIFS(Spotify!$AA:$AA,Charts!$AF$1,Spotify!$U:$U,Charts!T359)</f>
        <v>0</v>
      </c>
      <c r="AH359" s="7" t="s">
        <v>17966</v>
      </c>
      <c r="AI359">
        <f>SUMIFS(Spotify!O:O,Spotify!U:U,Charts!AH359)/COUNTIFS(Spotify!U:U,Charts!AH359)</f>
        <v>-4681</v>
      </c>
      <c r="AJ359" s="18">
        <f>SUMIF(Spotify!U:U,Charts!AH359,Spotify!P:P)/COUNTIF(Spotify!U:U,Charts!AH359)</f>
        <v>1280</v>
      </c>
      <c r="AK359" s="18">
        <f>SUMIF(Spotify!U:U,Charts!AH359,Spotify!R:R)/COUNTIF(Spotify!U:U,Charts!AH359)</f>
        <v>11</v>
      </c>
      <c r="AL359" s="18">
        <f>SUMIF(Spotify!U:U,Charts!AH359,Spotify!J:J)/COUNTIF(Spotify!U:U,Charts!AH359)</f>
        <v>335</v>
      </c>
      <c r="AM359" s="18">
        <f>SUMIF(Spotify!U:U,Charts!AH359,Spotify!H:H)/COUNTIF(Spotify!U:U,Charts!AH359)</f>
        <v>787</v>
      </c>
      <c r="AN359" s="28">
        <f>SUMIF(Spotify!U:U,Charts!AH359,Spotify!I:I)/COUNTIF(Spotify!U:U,Charts!AH359)</f>
        <v>769</v>
      </c>
    </row>
    <row r="360" spans="1:40" x14ac:dyDescent="0.25">
      <c r="A360" s="3" t="s">
        <v>10860</v>
      </c>
      <c r="B360" s="1">
        <v>4241042</v>
      </c>
      <c r="C360" s="1">
        <v>1</v>
      </c>
      <c r="D360" s="1"/>
      <c r="E360" s="3" t="s">
        <v>4567</v>
      </c>
      <c r="F360" s="1">
        <v>21349718</v>
      </c>
      <c r="H360" s="7" t="s">
        <v>18212</v>
      </c>
      <c r="I360" s="1">
        <v>327870254</v>
      </c>
      <c r="J360" s="8">
        <v>3</v>
      </c>
      <c r="L360" s="7" t="s">
        <v>18212</v>
      </c>
      <c r="M360" s="1">
        <f t="shared" si="30"/>
        <v>-327870254</v>
      </c>
      <c r="N360">
        <v>3</v>
      </c>
      <c r="O360" s="18">
        <f>SUMIF(Spotify!U:U,Charts!L360,Spotify!Q:Q)/COUNTIF(Spotify!U:U,Charts!L360)</f>
        <v>196750.66666666666</v>
      </c>
      <c r="P360" t="str">
        <f t="shared" si="31"/>
        <v>03:16</v>
      </c>
      <c r="Q360" s="18">
        <f t="shared" si="33"/>
        <v>641941</v>
      </c>
      <c r="R360" s="8" t="str">
        <f t="shared" si="32"/>
        <v>10:41</v>
      </c>
      <c r="T360" s="7" t="s">
        <v>10860</v>
      </c>
      <c r="U360">
        <f>COUNTIFS(Spotify!$AA:$AA,Charts!$U$1,Spotify!$U:$U,Charts!T360)</f>
        <v>1</v>
      </c>
      <c r="V360">
        <f>COUNTIFS(Spotify!$AA:$AA,Charts!$V$1,Spotify!$U:$U,Charts!T360)</f>
        <v>0</v>
      </c>
      <c r="W360">
        <f>COUNTIFS(Spotify!$AA:$AA,Charts!$W$1,Spotify!$U:$U,Charts!T360)</f>
        <v>0</v>
      </c>
      <c r="X360">
        <f>COUNTIFS(Spotify!$AA:$AA,Charts!$X$1,Spotify!$U:$U,Charts!T360)</f>
        <v>0</v>
      </c>
      <c r="Y360">
        <f>COUNTIFS(Spotify!$AA:$AA,Charts!$Y$1,Spotify!$U:$U,Charts!T360)</f>
        <v>0</v>
      </c>
      <c r="Z360">
        <f>COUNTIFS(Spotify!$AA:$AA,Charts!$Z$1,Spotify!$U:$U,Charts!T360)</f>
        <v>0</v>
      </c>
      <c r="AA360">
        <f>COUNTIFS(Spotify!$AA:$AA,Charts!$AA$1,Spotify!$U:$U,Charts!T360)</f>
        <v>0</v>
      </c>
      <c r="AB360">
        <f>COUNTIFS(Spotify!$AA:$AA,Charts!$AB$1,Spotify!$U:$U,Charts!T360)</f>
        <v>0</v>
      </c>
      <c r="AC360">
        <f>COUNTIFS(Spotify!$AA:$AA,Charts!$AC$1,Spotify!$U:$U,Charts!T360)</f>
        <v>0</v>
      </c>
      <c r="AD360">
        <f>COUNTIFS(Spotify!$AA:$AA,Charts!$AD$1,Spotify!$U:$U,Charts!T360)</f>
        <v>0</v>
      </c>
      <c r="AE360">
        <f>COUNTIFS(Spotify!$AA:$AA,Charts!$AE$1,Spotify!$U:$U,Charts!T360)</f>
        <v>0</v>
      </c>
      <c r="AF360" s="8">
        <f>COUNTIFS(Spotify!$AA:$AA,Charts!$AF$1,Spotify!$U:$U,Charts!T360)</f>
        <v>0</v>
      </c>
      <c r="AH360" s="7" t="s">
        <v>10860</v>
      </c>
      <c r="AI360">
        <f>SUMIFS(Spotify!O:O,Spotify!U:U,Charts!AH360)/COUNTIFS(Spotify!U:U,Charts!AH360)</f>
        <v>-4423</v>
      </c>
      <c r="AJ360" s="18">
        <f>SUMIF(Spotify!U:U,Charts!AH360,Spotify!P:P)/COUNTIF(Spotify!U:U,Charts!AH360)</f>
        <v>115944</v>
      </c>
      <c r="AK360" s="18">
        <f>SUMIF(Spotify!U:U,Charts!AH360,Spotify!R:R)/COUNTIF(Spotify!U:U,Charts!AH360)</f>
        <v>1</v>
      </c>
      <c r="AL360" s="18">
        <f>SUMIF(Spotify!U:U,Charts!AH360,Spotify!J:J)/COUNTIF(Spotify!U:U,Charts!AH360)</f>
        <v>1</v>
      </c>
      <c r="AM360" s="18">
        <f>SUMIF(Spotify!U:U,Charts!AH360,Spotify!H:H)/COUNTIF(Spotify!U:U,Charts!AH360)</f>
        <v>686</v>
      </c>
      <c r="AN360" s="28">
        <f>SUMIF(Spotify!U:U,Charts!AH360,Spotify!I:I)/COUNTIF(Spotify!U:U,Charts!AH360)</f>
        <v>842</v>
      </c>
    </row>
    <row r="361" spans="1:40" x14ac:dyDescent="0.25">
      <c r="A361" s="3" t="s">
        <v>6996</v>
      </c>
      <c r="B361" s="1">
        <v>18487032</v>
      </c>
      <c r="C361" s="1">
        <v>1</v>
      </c>
      <c r="D361" s="1"/>
      <c r="E361" s="3" t="s">
        <v>7818</v>
      </c>
      <c r="F361" s="1">
        <v>173202437</v>
      </c>
      <c r="H361" s="7" t="s">
        <v>12077</v>
      </c>
      <c r="I361" s="1">
        <v>327407285</v>
      </c>
      <c r="J361" s="8">
        <v>4</v>
      </c>
      <c r="L361" s="7" t="s">
        <v>12077</v>
      </c>
      <c r="M361" s="1">
        <f t="shared" si="30"/>
        <v>-327407285</v>
      </c>
      <c r="N361">
        <v>4</v>
      </c>
      <c r="O361" s="18">
        <f>SUMIF(Spotify!U:U,Charts!L361,Spotify!Q:Q)/COUNTIF(Spotify!U:U,Charts!L361)</f>
        <v>167163.25</v>
      </c>
      <c r="P361" t="str">
        <f t="shared" si="31"/>
        <v>02:47</v>
      </c>
      <c r="Q361" s="18">
        <f t="shared" si="33"/>
        <v>641941</v>
      </c>
      <c r="R361" s="8" t="str">
        <f t="shared" si="32"/>
        <v>10:41</v>
      </c>
      <c r="T361" s="7" t="s">
        <v>6996</v>
      </c>
      <c r="U361">
        <f>COUNTIFS(Spotify!$AA:$AA,Charts!$U$1,Spotify!$U:$U,Charts!T361)</f>
        <v>0</v>
      </c>
      <c r="V361">
        <f>COUNTIFS(Spotify!$AA:$AA,Charts!$V$1,Spotify!$U:$U,Charts!T361)</f>
        <v>0</v>
      </c>
      <c r="W361">
        <f>COUNTIFS(Spotify!$AA:$AA,Charts!$W$1,Spotify!$U:$U,Charts!T361)</f>
        <v>0</v>
      </c>
      <c r="X361">
        <f>COUNTIFS(Spotify!$AA:$AA,Charts!$X$1,Spotify!$U:$U,Charts!T361)</f>
        <v>0</v>
      </c>
      <c r="Y361">
        <f>COUNTIFS(Spotify!$AA:$AA,Charts!$Y$1,Spotify!$U:$U,Charts!T361)</f>
        <v>0</v>
      </c>
      <c r="Z361">
        <f>COUNTIFS(Spotify!$AA:$AA,Charts!$Z$1,Spotify!$U:$U,Charts!T361)</f>
        <v>0</v>
      </c>
      <c r="AA361">
        <f>COUNTIFS(Spotify!$AA:$AA,Charts!$AA$1,Spotify!$U:$U,Charts!T361)</f>
        <v>0</v>
      </c>
      <c r="AB361">
        <f>COUNTIFS(Spotify!$AA:$AA,Charts!$AB$1,Spotify!$U:$U,Charts!T361)</f>
        <v>0</v>
      </c>
      <c r="AC361">
        <f>COUNTIFS(Spotify!$AA:$AA,Charts!$AC$1,Spotify!$U:$U,Charts!T361)</f>
        <v>1</v>
      </c>
      <c r="AD361">
        <f>COUNTIFS(Spotify!$AA:$AA,Charts!$AD$1,Spotify!$U:$U,Charts!T361)</f>
        <v>0</v>
      </c>
      <c r="AE361">
        <f>COUNTIFS(Spotify!$AA:$AA,Charts!$AE$1,Spotify!$U:$U,Charts!T361)</f>
        <v>0</v>
      </c>
      <c r="AF361" s="8">
        <f>COUNTIFS(Spotify!$AA:$AA,Charts!$AF$1,Spotify!$U:$U,Charts!T361)</f>
        <v>0</v>
      </c>
      <c r="AH361" s="7" t="s">
        <v>6996</v>
      </c>
      <c r="AI361">
        <f>SUMIFS(Spotify!O:O,Spotify!U:U,Charts!AH361)/COUNTIFS(Spotify!U:U,Charts!AH361)</f>
        <v>-675</v>
      </c>
      <c r="AJ361" s="18">
        <f>SUMIF(Spotify!U:U,Charts!AH361,Spotify!P:P)/COUNTIF(Spotify!U:U,Charts!AH361)</f>
        <v>100004</v>
      </c>
      <c r="AK361" s="18">
        <f>SUMIF(Spotify!U:U,Charts!AH361,Spotify!R:R)/COUNTIF(Spotify!U:U,Charts!AH361)</f>
        <v>3</v>
      </c>
      <c r="AL361" s="18">
        <f>SUMIF(Spotify!U:U,Charts!AH361,Spotify!J:J)/COUNTIF(Spotify!U:U,Charts!AH361)</f>
        <v>153</v>
      </c>
      <c r="AM361" s="18">
        <f>SUMIF(Spotify!U:U,Charts!AH361,Spotify!H:H)/COUNTIF(Spotify!U:U,Charts!AH361)</f>
        <v>816</v>
      </c>
      <c r="AN361" s="28">
        <f>SUMIF(Spotify!U:U,Charts!AH361,Spotify!I:I)/COUNTIF(Spotify!U:U,Charts!AH361)</f>
        <v>696</v>
      </c>
    </row>
    <row r="362" spans="1:40" x14ac:dyDescent="0.25">
      <c r="A362" s="3" t="s">
        <v>17135</v>
      </c>
      <c r="B362" s="1">
        <v>14861124</v>
      </c>
      <c r="C362" s="1">
        <v>1</v>
      </c>
      <c r="D362" s="1"/>
      <c r="E362" s="3" t="s">
        <v>4922</v>
      </c>
      <c r="F362" s="1">
        <v>170323176</v>
      </c>
      <c r="H362" s="7" t="s">
        <v>7653</v>
      </c>
      <c r="I362" s="1">
        <v>325010237</v>
      </c>
      <c r="J362" s="8">
        <v>3</v>
      </c>
      <c r="L362" s="7" t="s">
        <v>7653</v>
      </c>
      <c r="M362" s="1">
        <f t="shared" si="30"/>
        <v>-325010237</v>
      </c>
      <c r="N362">
        <v>3</v>
      </c>
      <c r="O362" s="18">
        <f>SUMIF(Spotify!U:U,Charts!L362,Spotify!Q:Q)/COUNTIF(Spotify!U:U,Charts!L362)</f>
        <v>182672.33333333334</v>
      </c>
      <c r="P362" t="str">
        <f t="shared" si="31"/>
        <v>03:02</v>
      </c>
      <c r="Q362" s="18">
        <f t="shared" si="33"/>
        <v>641941</v>
      </c>
      <c r="R362" s="8" t="str">
        <f t="shared" si="32"/>
        <v>10:41</v>
      </c>
      <c r="T362" s="7" t="s">
        <v>17135</v>
      </c>
      <c r="U362">
        <f>COUNTIFS(Spotify!$AA:$AA,Charts!$U$1,Spotify!$U:$U,Charts!T362)</f>
        <v>0</v>
      </c>
      <c r="V362">
        <f>COUNTIFS(Spotify!$AA:$AA,Charts!$V$1,Spotify!$U:$U,Charts!T362)</f>
        <v>0</v>
      </c>
      <c r="W362">
        <f>COUNTIFS(Spotify!$AA:$AA,Charts!$W$1,Spotify!$U:$U,Charts!T362)</f>
        <v>0</v>
      </c>
      <c r="X362">
        <f>COUNTIFS(Spotify!$AA:$AA,Charts!$X$1,Spotify!$U:$U,Charts!T362)</f>
        <v>0</v>
      </c>
      <c r="Y362">
        <f>COUNTIFS(Spotify!$AA:$AA,Charts!$Y$1,Spotify!$U:$U,Charts!T362)</f>
        <v>0</v>
      </c>
      <c r="Z362">
        <f>COUNTIFS(Spotify!$AA:$AA,Charts!$Z$1,Spotify!$U:$U,Charts!T362)</f>
        <v>0</v>
      </c>
      <c r="AA362">
        <f>COUNTIFS(Spotify!$AA:$AA,Charts!$AA$1,Spotify!$U:$U,Charts!T362)</f>
        <v>0</v>
      </c>
      <c r="AB362">
        <f>COUNTIFS(Spotify!$AA:$AA,Charts!$AB$1,Spotify!$U:$U,Charts!T362)</f>
        <v>0</v>
      </c>
      <c r="AC362">
        <f>COUNTIFS(Spotify!$AA:$AA,Charts!$AC$1,Spotify!$U:$U,Charts!T362)</f>
        <v>1</v>
      </c>
      <c r="AD362">
        <f>COUNTIFS(Spotify!$AA:$AA,Charts!$AD$1,Spotify!$U:$U,Charts!T362)</f>
        <v>0</v>
      </c>
      <c r="AE362">
        <f>COUNTIFS(Spotify!$AA:$AA,Charts!$AE$1,Spotify!$U:$U,Charts!T362)</f>
        <v>0</v>
      </c>
      <c r="AF362" s="8">
        <f>COUNTIFS(Spotify!$AA:$AA,Charts!$AF$1,Spotify!$U:$U,Charts!T362)</f>
        <v>0</v>
      </c>
      <c r="AH362" s="7" t="s">
        <v>17135</v>
      </c>
      <c r="AI362">
        <f>SUMIFS(Spotify!O:O,Spotify!U:U,Charts!AH362)/COUNTIFS(Spotify!U:U,Charts!AH362)</f>
        <v>-5224</v>
      </c>
      <c r="AJ362" s="18">
        <f>SUMIF(Spotify!U:U,Charts!AH362,Spotify!P:P)/COUNTIF(Spotify!U:U,Charts!AH362)</f>
        <v>115022</v>
      </c>
      <c r="AK362" s="18">
        <f>SUMIF(Spotify!U:U,Charts!AH362,Spotify!R:R)/COUNTIF(Spotify!U:U,Charts!AH362)</f>
        <v>4</v>
      </c>
      <c r="AL362" s="18">
        <f>SUMIF(Spotify!U:U,Charts!AH362,Spotify!J:J)/COUNTIF(Spotify!U:U,Charts!AH362)</f>
        <v>492</v>
      </c>
      <c r="AM362" s="18">
        <f>SUMIF(Spotify!U:U,Charts!AH362,Spotify!H:H)/COUNTIF(Spotify!U:U,Charts!AH362)</f>
        <v>577</v>
      </c>
      <c r="AN362" s="28">
        <f>SUMIF(Spotify!U:U,Charts!AH362,Spotify!I:I)/COUNTIF(Spotify!U:U,Charts!AH362)</f>
        <v>882</v>
      </c>
    </row>
    <row r="363" spans="1:40" x14ac:dyDescent="0.25">
      <c r="A363" s="3" t="s">
        <v>12077</v>
      </c>
      <c r="B363" s="1">
        <v>327407285</v>
      </c>
      <c r="C363" s="1">
        <v>4</v>
      </c>
      <c r="D363" s="1"/>
      <c r="E363" s="3" t="s">
        <v>2418</v>
      </c>
      <c r="F363" s="1">
        <v>772638879</v>
      </c>
      <c r="H363" s="7" t="s">
        <v>18157</v>
      </c>
      <c r="I363" s="1">
        <v>321400952</v>
      </c>
      <c r="J363" s="8">
        <v>2</v>
      </c>
      <c r="L363" s="7" t="s">
        <v>18157</v>
      </c>
      <c r="M363" s="1">
        <f t="shared" si="30"/>
        <v>-321400952</v>
      </c>
      <c r="N363">
        <v>2</v>
      </c>
      <c r="O363" s="18">
        <f>SUMIF(Spotify!U:U,Charts!L363,Spotify!Q:Q)/COUNTIF(Spotify!U:U,Charts!L363)</f>
        <v>210876.5</v>
      </c>
      <c r="P363" t="str">
        <f t="shared" si="31"/>
        <v>03:30</v>
      </c>
      <c r="Q363" s="18">
        <f t="shared" si="33"/>
        <v>641941</v>
      </c>
      <c r="R363" s="8" t="str">
        <f t="shared" si="32"/>
        <v>10:41</v>
      </c>
      <c r="T363" s="7" t="s">
        <v>12077</v>
      </c>
      <c r="U363">
        <f>COUNTIFS(Spotify!$AA:$AA,Charts!$U$1,Spotify!$U:$U,Charts!T363)</f>
        <v>0</v>
      </c>
      <c r="V363">
        <f>COUNTIFS(Spotify!$AA:$AA,Charts!$V$1,Spotify!$U:$U,Charts!T363)</f>
        <v>2</v>
      </c>
      <c r="W363">
        <f>COUNTIFS(Spotify!$AA:$AA,Charts!$W$1,Spotify!$U:$U,Charts!T363)</f>
        <v>0</v>
      </c>
      <c r="X363">
        <f>COUNTIFS(Spotify!$AA:$AA,Charts!$X$1,Spotify!$U:$U,Charts!T363)</f>
        <v>0</v>
      </c>
      <c r="Y363">
        <f>COUNTIFS(Spotify!$AA:$AA,Charts!$Y$1,Spotify!$U:$U,Charts!T363)</f>
        <v>0</v>
      </c>
      <c r="Z363">
        <f>COUNTIFS(Spotify!$AA:$AA,Charts!$Z$1,Spotify!$U:$U,Charts!T363)</f>
        <v>0</v>
      </c>
      <c r="AA363">
        <f>COUNTIFS(Spotify!$AA:$AA,Charts!$AA$1,Spotify!$U:$U,Charts!T363)</f>
        <v>2</v>
      </c>
      <c r="AB363">
        <f>COUNTIFS(Spotify!$AA:$AA,Charts!$AB$1,Spotify!$U:$U,Charts!T363)</f>
        <v>0</v>
      </c>
      <c r="AC363">
        <f>COUNTIFS(Spotify!$AA:$AA,Charts!$AC$1,Spotify!$U:$U,Charts!T363)</f>
        <v>0</v>
      </c>
      <c r="AD363">
        <f>COUNTIFS(Spotify!$AA:$AA,Charts!$AD$1,Spotify!$U:$U,Charts!T363)</f>
        <v>0</v>
      </c>
      <c r="AE363">
        <f>COUNTIFS(Spotify!$AA:$AA,Charts!$AE$1,Spotify!$U:$U,Charts!T363)</f>
        <v>0</v>
      </c>
      <c r="AF363" s="8">
        <f>COUNTIFS(Spotify!$AA:$AA,Charts!$AF$1,Spotify!$U:$U,Charts!T363)</f>
        <v>0</v>
      </c>
      <c r="AH363" s="7" t="s">
        <v>12077</v>
      </c>
      <c r="AI363">
        <f>SUMIFS(Spotify!O:O,Spotify!U:U,Charts!AH363)/COUNTIFS(Spotify!U:U,Charts!AH363)</f>
        <v>-8107</v>
      </c>
      <c r="AJ363" s="18">
        <f>SUMIF(Spotify!U:U,Charts!AH363,Spotify!P:P)/COUNTIF(Spotify!U:U,Charts!AH363)</f>
        <v>155989.75</v>
      </c>
      <c r="AK363" s="18">
        <f>SUMIF(Spotify!U:U,Charts!AH363,Spotify!R:R)/COUNTIF(Spotify!U:U,Charts!AH363)</f>
        <v>19</v>
      </c>
      <c r="AL363" s="18">
        <f>SUMIF(Spotify!U:U,Charts!AH363,Spotify!J:J)/COUNTIF(Spotify!U:U,Charts!AH363)</f>
        <v>278.75</v>
      </c>
      <c r="AM363" s="18">
        <f>SUMIF(Spotify!U:U,Charts!AH363,Spotify!H:H)/COUNTIF(Spotify!U:U,Charts!AH363)</f>
        <v>827</v>
      </c>
      <c r="AN363" s="28">
        <f>SUMIF(Spotify!U:U,Charts!AH363,Spotify!I:I)/COUNTIF(Spotify!U:U,Charts!AH363)</f>
        <v>572.5</v>
      </c>
    </row>
    <row r="364" spans="1:40" x14ac:dyDescent="0.25">
      <c r="A364" s="3" t="s">
        <v>17967</v>
      </c>
      <c r="B364" s="1">
        <v>14494978</v>
      </c>
      <c r="C364" s="1">
        <v>2</v>
      </c>
      <c r="D364" s="1"/>
      <c r="E364" s="3" t="s">
        <v>15468</v>
      </c>
      <c r="F364" s="1">
        <v>160190066</v>
      </c>
      <c r="H364" s="7" t="s">
        <v>3956</v>
      </c>
      <c r="I364" s="1">
        <v>319996592</v>
      </c>
      <c r="J364" s="8">
        <v>4</v>
      </c>
      <c r="L364" s="7" t="s">
        <v>3956</v>
      </c>
      <c r="M364" s="1">
        <f t="shared" si="30"/>
        <v>-319996592</v>
      </c>
      <c r="N364">
        <v>4</v>
      </c>
      <c r="O364" s="18">
        <f>SUMIF(Spotify!U:U,Charts!L364,Spotify!Q:Q)/COUNTIF(Spotify!U:U,Charts!L364)</f>
        <v>202430</v>
      </c>
      <c r="P364" t="str">
        <f t="shared" si="31"/>
        <v>03:22</v>
      </c>
      <c r="Q364" s="18">
        <f t="shared" si="33"/>
        <v>641941</v>
      </c>
      <c r="R364" s="8" t="str">
        <f t="shared" si="32"/>
        <v>10:41</v>
      </c>
      <c r="T364" s="7" t="s">
        <v>17967</v>
      </c>
      <c r="U364">
        <f>COUNTIFS(Spotify!$AA:$AA,Charts!$U$1,Spotify!$U:$U,Charts!T364)</f>
        <v>0</v>
      </c>
      <c r="V364">
        <f>COUNTIFS(Spotify!$AA:$AA,Charts!$V$1,Spotify!$U:$U,Charts!T364)</f>
        <v>1</v>
      </c>
      <c r="W364">
        <f>COUNTIFS(Spotify!$AA:$AA,Charts!$W$1,Spotify!$U:$U,Charts!T364)</f>
        <v>0</v>
      </c>
      <c r="X364">
        <f>COUNTIFS(Spotify!$AA:$AA,Charts!$X$1,Spotify!$U:$U,Charts!T364)</f>
        <v>0</v>
      </c>
      <c r="Y364">
        <f>COUNTIFS(Spotify!$AA:$AA,Charts!$Y$1,Spotify!$U:$U,Charts!T364)</f>
        <v>0</v>
      </c>
      <c r="Z364">
        <f>COUNTIFS(Spotify!$AA:$AA,Charts!$Z$1,Spotify!$U:$U,Charts!T364)</f>
        <v>0</v>
      </c>
      <c r="AA364">
        <f>COUNTIFS(Spotify!$AA:$AA,Charts!$AA$1,Spotify!$U:$U,Charts!T364)</f>
        <v>0</v>
      </c>
      <c r="AB364">
        <f>COUNTIFS(Spotify!$AA:$AA,Charts!$AB$1,Spotify!$U:$U,Charts!T364)</f>
        <v>0</v>
      </c>
      <c r="AC364">
        <f>COUNTIFS(Spotify!$AA:$AA,Charts!$AC$1,Spotify!$U:$U,Charts!T364)</f>
        <v>1</v>
      </c>
      <c r="AD364">
        <f>COUNTIFS(Spotify!$AA:$AA,Charts!$AD$1,Spotify!$U:$U,Charts!T364)</f>
        <v>0</v>
      </c>
      <c r="AE364">
        <f>COUNTIFS(Spotify!$AA:$AA,Charts!$AE$1,Spotify!$U:$U,Charts!T364)</f>
        <v>0</v>
      </c>
      <c r="AF364" s="8">
        <f>COUNTIFS(Spotify!$AA:$AA,Charts!$AF$1,Spotify!$U:$U,Charts!T364)</f>
        <v>0</v>
      </c>
      <c r="AH364" s="7" t="s">
        <v>17967</v>
      </c>
      <c r="AI364">
        <f>SUMIFS(Spotify!O:O,Spotify!U:U,Charts!AH364)/COUNTIFS(Spotify!U:U,Charts!AH364)</f>
        <v>-5819</v>
      </c>
      <c r="AJ364" s="18">
        <f>SUMIF(Spotify!U:U,Charts!AH364,Spotify!P:P)/COUNTIF(Spotify!U:U,Charts!AH364)</f>
        <v>57368.5</v>
      </c>
      <c r="AK364" s="18">
        <f>SUMIF(Spotify!U:U,Charts!AH364,Spotify!R:R)/COUNTIF(Spotify!U:U,Charts!AH364)</f>
        <v>1.5</v>
      </c>
      <c r="AL364" s="18">
        <f>SUMIF(Spotify!U:U,Charts!AH364,Spotify!J:J)/COUNTIF(Spotify!U:U,Charts!AH364)</f>
        <v>194.5</v>
      </c>
      <c r="AM364" s="18">
        <f>SUMIF(Spotify!U:U,Charts!AH364,Spotify!H:H)/COUNTIF(Spotify!U:U,Charts!AH364)</f>
        <v>406</v>
      </c>
      <c r="AN364" s="28">
        <f>SUMIF(Spotify!U:U,Charts!AH364,Spotify!I:I)/COUNTIF(Spotify!U:U,Charts!AH364)</f>
        <v>595</v>
      </c>
    </row>
    <row r="365" spans="1:40" x14ac:dyDescent="0.25">
      <c r="A365" s="3" t="s">
        <v>3497</v>
      </c>
      <c r="B365" s="1">
        <v>1485813405</v>
      </c>
      <c r="C365" s="1">
        <v>7</v>
      </c>
      <c r="D365" s="1"/>
      <c r="E365" s="3" t="s">
        <v>2047</v>
      </c>
      <c r="F365" s="1">
        <v>111735595</v>
      </c>
      <c r="H365" s="7" t="s">
        <v>9555</v>
      </c>
      <c r="I365" s="1">
        <v>316874434</v>
      </c>
      <c r="J365" s="8">
        <v>4</v>
      </c>
      <c r="L365" s="7" t="s">
        <v>9555</v>
      </c>
      <c r="M365" s="1">
        <f t="shared" si="30"/>
        <v>-316874434</v>
      </c>
      <c r="N365">
        <v>4</v>
      </c>
      <c r="O365" s="18">
        <f>SUMIF(Spotify!U:U,Charts!L365,Spotify!Q:Q)/COUNTIF(Spotify!U:U,Charts!L365)</f>
        <v>223319.25</v>
      </c>
      <c r="P365" t="str">
        <f t="shared" si="31"/>
        <v>03:43</v>
      </c>
      <c r="Q365" s="18">
        <f t="shared" si="33"/>
        <v>641941</v>
      </c>
      <c r="R365" s="8" t="str">
        <f t="shared" si="32"/>
        <v>10:41</v>
      </c>
      <c r="T365" s="7" t="s">
        <v>3497</v>
      </c>
      <c r="U365">
        <f>COUNTIFS(Spotify!$AA:$AA,Charts!$U$1,Spotify!$U:$U,Charts!T365)</f>
        <v>0</v>
      </c>
      <c r="V365">
        <f>COUNTIFS(Spotify!$AA:$AA,Charts!$V$1,Spotify!$U:$U,Charts!T365)</f>
        <v>1</v>
      </c>
      <c r="W365">
        <f>COUNTIFS(Spotify!$AA:$AA,Charts!$W$1,Spotify!$U:$U,Charts!T365)</f>
        <v>0</v>
      </c>
      <c r="X365">
        <f>COUNTIFS(Spotify!$AA:$AA,Charts!$X$1,Spotify!$U:$U,Charts!T365)</f>
        <v>0</v>
      </c>
      <c r="Y365">
        <f>COUNTIFS(Spotify!$AA:$AA,Charts!$Y$1,Spotify!$U:$U,Charts!T365)</f>
        <v>0</v>
      </c>
      <c r="Z365">
        <f>COUNTIFS(Spotify!$AA:$AA,Charts!$Z$1,Spotify!$U:$U,Charts!T365)</f>
        <v>0</v>
      </c>
      <c r="AA365">
        <f>COUNTIFS(Spotify!$AA:$AA,Charts!$AA$1,Spotify!$U:$U,Charts!T365)</f>
        <v>0</v>
      </c>
      <c r="AB365">
        <f>COUNTIFS(Spotify!$AA:$AA,Charts!$AB$1,Spotify!$U:$U,Charts!T365)</f>
        <v>2</v>
      </c>
      <c r="AC365">
        <f>COUNTIFS(Spotify!$AA:$AA,Charts!$AC$1,Spotify!$U:$U,Charts!T365)</f>
        <v>0</v>
      </c>
      <c r="AD365">
        <f>COUNTIFS(Spotify!$AA:$AA,Charts!$AD$1,Spotify!$U:$U,Charts!T365)</f>
        <v>3</v>
      </c>
      <c r="AE365">
        <f>COUNTIFS(Spotify!$AA:$AA,Charts!$AE$1,Spotify!$U:$U,Charts!T365)</f>
        <v>0</v>
      </c>
      <c r="AF365" s="8">
        <f>COUNTIFS(Spotify!$AA:$AA,Charts!$AF$1,Spotify!$U:$U,Charts!T365)</f>
        <v>1</v>
      </c>
      <c r="AH365" s="7" t="s">
        <v>3497</v>
      </c>
      <c r="AI365">
        <f>SUMIFS(Spotify!O:O,Spotify!U:U,Charts!AH365)/COUNTIFS(Spotify!U:U,Charts!AH365)</f>
        <v>-4475.2857142857147</v>
      </c>
      <c r="AJ365" s="18">
        <f>SUMIF(Spotify!U:U,Charts!AH365,Spotify!P:P)/COUNTIF(Spotify!U:U,Charts!AH365)</f>
        <v>116480.14285714286</v>
      </c>
      <c r="AK365" s="18">
        <f>SUMIF(Spotify!U:U,Charts!AH365,Spotify!R:R)/COUNTIF(Spotify!U:U,Charts!AH365)</f>
        <v>20.285714285714285</v>
      </c>
      <c r="AL365" s="18">
        <f>SUMIF(Spotify!U:U,Charts!AH365,Spotify!J:J)/COUNTIF(Spotify!U:U,Charts!AH365)</f>
        <v>287</v>
      </c>
      <c r="AM365" s="18">
        <f>SUMIF(Spotify!U:U,Charts!AH365,Spotify!H:H)/COUNTIF(Spotify!U:U,Charts!AH365)</f>
        <v>740</v>
      </c>
      <c r="AN365" s="28">
        <f>SUMIF(Spotify!U:U,Charts!AH365,Spotify!I:I)/COUNTIF(Spotify!U:U,Charts!AH365)</f>
        <v>547.42857142857144</v>
      </c>
    </row>
    <row r="366" spans="1:40" x14ac:dyDescent="0.25">
      <c r="A366" s="3" t="s">
        <v>17968</v>
      </c>
      <c r="B366" s="1">
        <v>16761035</v>
      </c>
      <c r="C366" s="1">
        <v>1</v>
      </c>
      <c r="D366" s="1"/>
      <c r="E366" s="3" t="s">
        <v>1587</v>
      </c>
      <c r="F366" s="1">
        <v>370473076</v>
      </c>
      <c r="H366" s="7" t="s">
        <v>17951</v>
      </c>
      <c r="I366" s="1">
        <v>314486361</v>
      </c>
      <c r="J366" s="8">
        <v>2</v>
      </c>
      <c r="L366" s="7" t="s">
        <v>17951</v>
      </c>
      <c r="M366" s="1">
        <f t="shared" si="30"/>
        <v>-314486361</v>
      </c>
      <c r="N366">
        <v>2</v>
      </c>
      <c r="O366" s="18">
        <f>SUMIF(Spotify!U:U,Charts!L366,Spotify!Q:Q)/COUNTIF(Spotify!U:U,Charts!L366)</f>
        <v>205200</v>
      </c>
      <c r="P366" t="str">
        <f t="shared" si="31"/>
        <v>03:25</v>
      </c>
      <c r="Q366" s="18">
        <f t="shared" si="33"/>
        <v>641941</v>
      </c>
      <c r="R366" s="8" t="str">
        <f t="shared" si="32"/>
        <v>10:41</v>
      </c>
      <c r="T366" s="7" t="s">
        <v>17968</v>
      </c>
      <c r="U366">
        <f>COUNTIFS(Spotify!$AA:$AA,Charts!$U$1,Spotify!$U:$U,Charts!T366)</f>
        <v>0</v>
      </c>
      <c r="V366">
        <f>COUNTIFS(Spotify!$AA:$AA,Charts!$V$1,Spotify!$U:$U,Charts!T366)</f>
        <v>0</v>
      </c>
      <c r="W366">
        <f>COUNTIFS(Spotify!$AA:$AA,Charts!$W$1,Spotify!$U:$U,Charts!T366)</f>
        <v>1</v>
      </c>
      <c r="X366">
        <f>COUNTIFS(Spotify!$AA:$AA,Charts!$X$1,Spotify!$U:$U,Charts!T366)</f>
        <v>0</v>
      </c>
      <c r="Y366">
        <f>COUNTIFS(Spotify!$AA:$AA,Charts!$Y$1,Spotify!$U:$U,Charts!T366)</f>
        <v>0</v>
      </c>
      <c r="Z366">
        <f>COUNTIFS(Spotify!$AA:$AA,Charts!$Z$1,Spotify!$U:$U,Charts!T366)</f>
        <v>0</v>
      </c>
      <c r="AA366">
        <f>COUNTIFS(Spotify!$AA:$AA,Charts!$AA$1,Spotify!$U:$U,Charts!T366)</f>
        <v>0</v>
      </c>
      <c r="AB366">
        <f>COUNTIFS(Spotify!$AA:$AA,Charts!$AB$1,Spotify!$U:$U,Charts!T366)</f>
        <v>0</v>
      </c>
      <c r="AC366">
        <f>COUNTIFS(Spotify!$AA:$AA,Charts!$AC$1,Spotify!$U:$U,Charts!T366)</f>
        <v>0</v>
      </c>
      <c r="AD366">
        <f>COUNTIFS(Spotify!$AA:$AA,Charts!$AD$1,Spotify!$U:$U,Charts!T366)</f>
        <v>0</v>
      </c>
      <c r="AE366">
        <f>COUNTIFS(Spotify!$AA:$AA,Charts!$AE$1,Spotify!$U:$U,Charts!T366)</f>
        <v>0</v>
      </c>
      <c r="AF366" s="8">
        <f>COUNTIFS(Spotify!$AA:$AA,Charts!$AF$1,Spotify!$U:$U,Charts!T366)</f>
        <v>0</v>
      </c>
      <c r="AH366" s="7" t="s">
        <v>17968</v>
      </c>
      <c r="AI366">
        <f>SUMIFS(Spotify!O:O,Spotify!U:U,Charts!AH366)/COUNTIFS(Spotify!U:U,Charts!AH366)</f>
        <v>-4297</v>
      </c>
      <c r="AJ366" s="18">
        <f>SUMIF(Spotify!U:U,Charts!AH366,Spotify!P:P)/COUNTIF(Spotify!U:U,Charts!AH366)</f>
        <v>184339</v>
      </c>
      <c r="AK366" s="18">
        <f>SUMIF(Spotify!U:U,Charts!AH366,Spotify!R:R)/COUNTIF(Spotify!U:U,Charts!AH366)</f>
        <v>3</v>
      </c>
      <c r="AL366" s="18">
        <f>SUMIF(Spotify!U:U,Charts!AH366,Spotify!J:J)/COUNTIF(Spotify!U:U,Charts!AH366)</f>
        <v>322</v>
      </c>
      <c r="AM366" s="18">
        <f>SUMIF(Spotify!U:U,Charts!AH366,Spotify!H:H)/COUNTIF(Spotify!U:U,Charts!AH366)</f>
        <v>527</v>
      </c>
      <c r="AN366" s="28">
        <f>SUMIF(Spotify!U:U,Charts!AH366,Spotify!I:I)/COUNTIF(Spotify!U:U,Charts!AH366)</f>
        <v>764</v>
      </c>
    </row>
    <row r="367" spans="1:40" x14ac:dyDescent="0.25">
      <c r="A367" s="3" t="s">
        <v>218</v>
      </c>
      <c r="B367" s="1">
        <v>2950524234</v>
      </c>
      <c r="C367" s="1">
        <v>17</v>
      </c>
      <c r="D367" s="1"/>
      <c r="E367" s="3" t="s">
        <v>11986</v>
      </c>
      <c r="F367" s="1">
        <v>66642974</v>
      </c>
      <c r="H367" s="7" t="s">
        <v>10952</v>
      </c>
      <c r="I367" s="1">
        <v>309227313</v>
      </c>
      <c r="J367" s="8">
        <v>5</v>
      </c>
      <c r="L367" s="7" t="s">
        <v>10952</v>
      </c>
      <c r="M367" s="1">
        <f t="shared" si="30"/>
        <v>-309227313</v>
      </c>
      <c r="N367">
        <v>5</v>
      </c>
      <c r="O367" s="18">
        <f>SUMIF(Spotify!U:U,Charts!L367,Spotify!Q:Q)/COUNTIF(Spotify!U:U,Charts!L367)</f>
        <v>166239.20000000001</v>
      </c>
      <c r="P367" t="str">
        <f t="shared" si="31"/>
        <v>02:46</v>
      </c>
      <c r="Q367" s="18">
        <f t="shared" si="33"/>
        <v>641941</v>
      </c>
      <c r="R367" s="8" t="str">
        <f t="shared" si="32"/>
        <v>10:41</v>
      </c>
      <c r="T367" s="7" t="s">
        <v>218</v>
      </c>
      <c r="U367">
        <f>COUNTIFS(Spotify!$AA:$AA,Charts!$U$1,Spotify!$U:$U,Charts!T367)</f>
        <v>0</v>
      </c>
      <c r="V367">
        <f>COUNTIFS(Spotify!$AA:$AA,Charts!$V$1,Spotify!$U:$U,Charts!T367)</f>
        <v>1</v>
      </c>
      <c r="W367">
        <f>COUNTIFS(Spotify!$AA:$AA,Charts!$W$1,Spotify!$U:$U,Charts!T367)</f>
        <v>0</v>
      </c>
      <c r="X367">
        <f>COUNTIFS(Spotify!$AA:$AA,Charts!$X$1,Spotify!$U:$U,Charts!T367)</f>
        <v>0</v>
      </c>
      <c r="Y367">
        <f>COUNTIFS(Spotify!$AA:$AA,Charts!$Y$1,Spotify!$U:$U,Charts!T367)</f>
        <v>2</v>
      </c>
      <c r="Z367">
        <f>COUNTIFS(Spotify!$AA:$AA,Charts!$Z$1,Spotify!$U:$U,Charts!T367)</f>
        <v>3</v>
      </c>
      <c r="AA367">
        <f>COUNTIFS(Spotify!$AA:$AA,Charts!$AA$1,Spotify!$U:$U,Charts!T367)</f>
        <v>3</v>
      </c>
      <c r="AB367">
        <f>COUNTIFS(Spotify!$AA:$AA,Charts!$AB$1,Spotify!$U:$U,Charts!T367)</f>
        <v>3</v>
      </c>
      <c r="AC367">
        <f>COUNTIFS(Spotify!$AA:$AA,Charts!$AC$1,Spotify!$U:$U,Charts!T367)</f>
        <v>3</v>
      </c>
      <c r="AD367">
        <f>COUNTIFS(Spotify!$AA:$AA,Charts!$AD$1,Spotify!$U:$U,Charts!T367)</f>
        <v>0</v>
      </c>
      <c r="AE367">
        <f>COUNTIFS(Spotify!$AA:$AA,Charts!$AE$1,Spotify!$U:$U,Charts!T367)</f>
        <v>0</v>
      </c>
      <c r="AF367" s="8">
        <f>COUNTIFS(Spotify!$AA:$AA,Charts!$AF$1,Spotify!$U:$U,Charts!T367)</f>
        <v>2</v>
      </c>
      <c r="AH367" s="7" t="s">
        <v>218</v>
      </c>
      <c r="AI367">
        <f>SUMIFS(Spotify!O:O,Spotify!U:U,Charts!AH367)/COUNTIFS(Spotify!U:U,Charts!AH367)</f>
        <v>-4500.9411764705883</v>
      </c>
      <c r="AJ367" s="18">
        <f>SUMIF(Spotify!U:U,Charts!AH367,Spotify!P:P)/COUNTIF(Spotify!U:U,Charts!AH367)</f>
        <v>122820.88235294117</v>
      </c>
      <c r="AK367" s="18">
        <f>SUMIF(Spotify!U:U,Charts!AH367,Spotify!R:R)/COUNTIF(Spotify!U:U,Charts!AH367)</f>
        <v>18.470588235294116</v>
      </c>
      <c r="AL367" s="18">
        <f>SUMIF(Spotify!U:U,Charts!AH367,Spotify!J:J)/COUNTIF(Spotify!U:U,Charts!AH367)</f>
        <v>340.47058823529414</v>
      </c>
      <c r="AM367" s="18">
        <f>SUMIF(Spotify!U:U,Charts!AH367,Spotify!H:H)/COUNTIF(Spotify!U:U,Charts!AH367)</f>
        <v>721.52941176470586</v>
      </c>
      <c r="AN367" s="28">
        <f>SUMIF(Spotify!U:U,Charts!AH367,Spotify!I:I)/COUNTIF(Spotify!U:U,Charts!AH367)</f>
        <v>535.29411764705878</v>
      </c>
    </row>
    <row r="368" spans="1:40" x14ac:dyDescent="0.25">
      <c r="A368" s="3" t="s">
        <v>11279</v>
      </c>
      <c r="B368" s="1">
        <v>69418935</v>
      </c>
      <c r="C368" s="1">
        <v>2</v>
      </c>
      <c r="D368" s="1"/>
      <c r="E368" s="3" t="s">
        <v>4252</v>
      </c>
      <c r="F368" s="1">
        <v>4154838</v>
      </c>
      <c r="H368" s="7" t="s">
        <v>18095</v>
      </c>
      <c r="I368" s="1">
        <v>307994741</v>
      </c>
      <c r="J368" s="8">
        <v>4</v>
      </c>
      <c r="L368" s="7" t="s">
        <v>18095</v>
      </c>
      <c r="M368" s="1">
        <f t="shared" si="30"/>
        <v>-307994741</v>
      </c>
      <c r="N368">
        <v>4</v>
      </c>
      <c r="O368" s="18">
        <f>SUMIF(Spotify!U:U,Charts!L368,Spotify!Q:Q)/COUNTIF(Spotify!U:U,Charts!L368)</f>
        <v>209992</v>
      </c>
      <c r="P368" t="str">
        <f t="shared" si="31"/>
        <v>03:29</v>
      </c>
      <c r="Q368" s="18">
        <f t="shared" si="33"/>
        <v>641941</v>
      </c>
      <c r="R368" s="8" t="str">
        <f t="shared" si="32"/>
        <v>10:41</v>
      </c>
      <c r="T368" s="7" t="s">
        <v>11279</v>
      </c>
      <c r="U368">
        <f>COUNTIFS(Spotify!$AA:$AA,Charts!$U$1,Spotify!$U:$U,Charts!T368)</f>
        <v>0</v>
      </c>
      <c r="V368">
        <f>COUNTIFS(Spotify!$AA:$AA,Charts!$V$1,Spotify!$U:$U,Charts!T368)</f>
        <v>0</v>
      </c>
      <c r="W368">
        <f>COUNTIFS(Spotify!$AA:$AA,Charts!$W$1,Spotify!$U:$U,Charts!T368)</f>
        <v>0</v>
      </c>
      <c r="X368">
        <f>COUNTIFS(Spotify!$AA:$AA,Charts!$X$1,Spotify!$U:$U,Charts!T368)</f>
        <v>1</v>
      </c>
      <c r="Y368">
        <f>COUNTIFS(Spotify!$AA:$AA,Charts!$Y$1,Spotify!$U:$U,Charts!T368)</f>
        <v>0</v>
      </c>
      <c r="Z368">
        <f>COUNTIFS(Spotify!$AA:$AA,Charts!$Z$1,Spotify!$U:$U,Charts!T368)</f>
        <v>0</v>
      </c>
      <c r="AA368">
        <f>COUNTIFS(Spotify!$AA:$AA,Charts!$AA$1,Spotify!$U:$U,Charts!T368)</f>
        <v>1</v>
      </c>
      <c r="AB368">
        <f>COUNTIFS(Spotify!$AA:$AA,Charts!$AB$1,Spotify!$U:$U,Charts!T368)</f>
        <v>0</v>
      </c>
      <c r="AC368">
        <f>COUNTIFS(Spotify!$AA:$AA,Charts!$AC$1,Spotify!$U:$U,Charts!T368)</f>
        <v>0</v>
      </c>
      <c r="AD368">
        <f>COUNTIFS(Spotify!$AA:$AA,Charts!$AD$1,Spotify!$U:$U,Charts!T368)</f>
        <v>0</v>
      </c>
      <c r="AE368">
        <f>COUNTIFS(Spotify!$AA:$AA,Charts!$AE$1,Spotify!$U:$U,Charts!T368)</f>
        <v>0</v>
      </c>
      <c r="AF368" s="8">
        <f>COUNTIFS(Spotify!$AA:$AA,Charts!$AF$1,Spotify!$U:$U,Charts!T368)</f>
        <v>0</v>
      </c>
      <c r="AH368" s="7" t="s">
        <v>11279</v>
      </c>
      <c r="AI368">
        <f>SUMIFS(Spotify!O:O,Spotify!U:U,Charts!AH368)/COUNTIFS(Spotify!U:U,Charts!AH368)</f>
        <v>-2114.5</v>
      </c>
      <c r="AJ368" s="18">
        <f>SUMIF(Spotify!U:U,Charts!AH368,Spotify!P:P)/COUNTIF(Spotify!U:U,Charts!AH368)</f>
        <v>124505.5</v>
      </c>
      <c r="AK368" s="18">
        <f>SUMIF(Spotify!U:U,Charts!AH368,Spotify!R:R)/COUNTIF(Spotify!U:U,Charts!AH368)</f>
        <v>5</v>
      </c>
      <c r="AL368" s="18">
        <f>SUMIF(Spotify!U:U,Charts!AH368,Spotify!J:J)/COUNTIF(Spotify!U:U,Charts!AH368)</f>
        <v>464</v>
      </c>
      <c r="AM368" s="18">
        <f>SUMIF(Spotify!U:U,Charts!AH368,Spotify!H:H)/COUNTIF(Spotify!U:U,Charts!AH368)</f>
        <v>916</v>
      </c>
      <c r="AN368" s="28">
        <f>SUMIF(Spotify!U:U,Charts!AH368,Spotify!I:I)/COUNTIF(Spotify!U:U,Charts!AH368)</f>
        <v>454.5</v>
      </c>
    </row>
    <row r="369" spans="1:40" x14ac:dyDescent="0.25">
      <c r="A369" s="3" t="s">
        <v>17969</v>
      </c>
      <c r="B369" s="1">
        <v>47230623</v>
      </c>
      <c r="C369" s="1">
        <v>1</v>
      </c>
      <c r="D369" s="1"/>
      <c r="E369" s="3" t="s">
        <v>12635</v>
      </c>
      <c r="F369" s="1">
        <v>6106434</v>
      </c>
      <c r="H369" s="7" t="s">
        <v>12862</v>
      </c>
      <c r="I369" s="1">
        <v>306961058</v>
      </c>
      <c r="J369" s="8">
        <v>1</v>
      </c>
      <c r="L369" s="7" t="s">
        <v>12862</v>
      </c>
      <c r="M369" s="1">
        <f t="shared" si="30"/>
        <v>-306961058</v>
      </c>
      <c r="N369">
        <v>1</v>
      </c>
      <c r="O369" s="18">
        <f>SUMIF(Spotify!U:U,Charts!L369,Spotify!Q:Q)/COUNTIF(Spotify!U:U,Charts!L369)</f>
        <v>153000</v>
      </c>
      <c r="P369" t="str">
        <f t="shared" si="31"/>
        <v>02:33</v>
      </c>
      <c r="Q369" s="18">
        <f t="shared" si="33"/>
        <v>641941</v>
      </c>
      <c r="R369" s="8" t="str">
        <f t="shared" si="32"/>
        <v>10:41</v>
      </c>
      <c r="T369" s="7" t="s">
        <v>17969</v>
      </c>
      <c r="U369">
        <f>COUNTIFS(Spotify!$AA:$AA,Charts!$U$1,Spotify!$U:$U,Charts!T369)</f>
        <v>0</v>
      </c>
      <c r="V369">
        <f>COUNTIFS(Spotify!$AA:$AA,Charts!$V$1,Spotify!$U:$U,Charts!T369)</f>
        <v>0</v>
      </c>
      <c r="W369">
        <f>COUNTIFS(Spotify!$AA:$AA,Charts!$W$1,Spotify!$U:$U,Charts!T369)</f>
        <v>0</v>
      </c>
      <c r="X369">
        <f>COUNTIFS(Spotify!$AA:$AA,Charts!$X$1,Spotify!$U:$U,Charts!T369)</f>
        <v>0</v>
      </c>
      <c r="Y369">
        <f>COUNTIFS(Spotify!$AA:$AA,Charts!$Y$1,Spotify!$U:$U,Charts!T369)</f>
        <v>0</v>
      </c>
      <c r="Z369">
        <f>COUNTIFS(Spotify!$AA:$AA,Charts!$Z$1,Spotify!$U:$U,Charts!T369)</f>
        <v>0</v>
      </c>
      <c r="AA369">
        <f>COUNTIFS(Spotify!$AA:$AA,Charts!$AA$1,Spotify!$U:$U,Charts!T369)</f>
        <v>0</v>
      </c>
      <c r="AB369">
        <f>COUNTIFS(Spotify!$AA:$AA,Charts!$AB$1,Spotify!$U:$U,Charts!T369)</f>
        <v>1</v>
      </c>
      <c r="AC369">
        <f>COUNTIFS(Spotify!$AA:$AA,Charts!$AC$1,Spotify!$U:$U,Charts!T369)</f>
        <v>0</v>
      </c>
      <c r="AD369">
        <f>COUNTIFS(Spotify!$AA:$AA,Charts!$AD$1,Spotify!$U:$U,Charts!T369)</f>
        <v>0</v>
      </c>
      <c r="AE369">
        <f>COUNTIFS(Spotify!$AA:$AA,Charts!$AE$1,Spotify!$U:$U,Charts!T369)</f>
        <v>0</v>
      </c>
      <c r="AF369" s="8">
        <f>COUNTIFS(Spotify!$AA:$AA,Charts!$AF$1,Spotify!$U:$U,Charts!T369)</f>
        <v>0</v>
      </c>
      <c r="AH369" s="7" t="s">
        <v>17969</v>
      </c>
      <c r="AI369">
        <f>SUMIFS(Spotify!O:O,Spotify!U:U,Charts!AH369)/COUNTIFS(Spotify!U:U,Charts!AH369)</f>
        <v>-3396</v>
      </c>
      <c r="AJ369" s="18">
        <f>SUMIF(Spotify!U:U,Charts!AH369,Spotify!P:P)/COUNTIF(Spotify!U:U,Charts!AH369)</f>
        <v>159969</v>
      </c>
      <c r="AK369" s="18">
        <f>SUMIF(Spotify!U:U,Charts!AH369,Spotify!R:R)/COUNTIF(Spotify!U:U,Charts!AH369)</f>
        <v>10</v>
      </c>
      <c r="AL369" s="18">
        <f>SUMIF(Spotify!U:U,Charts!AH369,Spotify!J:J)/COUNTIF(Spotify!U:U,Charts!AH369)</f>
        <v>109</v>
      </c>
      <c r="AM369" s="18">
        <f>SUMIF(Spotify!U:U,Charts!AH369,Spotify!H:H)/COUNTIF(Spotify!U:U,Charts!AH369)</f>
        <v>676</v>
      </c>
      <c r="AN369" s="28">
        <f>SUMIF(Spotify!U:U,Charts!AH369,Spotify!I:I)/COUNTIF(Spotify!U:U,Charts!AH369)</f>
        <v>844</v>
      </c>
    </row>
    <row r="370" spans="1:40" x14ac:dyDescent="0.25">
      <c r="A370" s="3" t="s">
        <v>17970</v>
      </c>
      <c r="B370" s="1">
        <v>35975127</v>
      </c>
      <c r="C370" s="1">
        <v>1</v>
      </c>
      <c r="D370" s="1"/>
      <c r="E370" s="3" t="s">
        <v>16584</v>
      </c>
      <c r="F370" s="1">
        <v>29852881</v>
      </c>
      <c r="H370" s="7" t="s">
        <v>5497</v>
      </c>
      <c r="I370" s="1">
        <v>304576621</v>
      </c>
      <c r="J370" s="8">
        <v>24</v>
      </c>
      <c r="L370" s="7" t="s">
        <v>5497</v>
      </c>
      <c r="M370" s="1">
        <f t="shared" si="30"/>
        <v>-304576621</v>
      </c>
      <c r="N370">
        <v>24</v>
      </c>
      <c r="O370" s="18">
        <f>SUMIF(Spotify!U:U,Charts!L370,Spotify!Q:Q)/COUNTIF(Spotify!U:U,Charts!L370)</f>
        <v>181133.375</v>
      </c>
      <c r="P370" t="str">
        <f t="shared" si="31"/>
        <v>03:01</v>
      </c>
      <c r="Q370" s="18">
        <f t="shared" si="33"/>
        <v>641941</v>
      </c>
      <c r="R370" s="8" t="str">
        <f t="shared" si="32"/>
        <v>10:41</v>
      </c>
      <c r="T370" s="7" t="s">
        <v>17970</v>
      </c>
      <c r="U370">
        <f>COUNTIFS(Spotify!$AA:$AA,Charts!$U$1,Spotify!$U:$U,Charts!T370)</f>
        <v>0</v>
      </c>
      <c r="V370">
        <f>COUNTIFS(Spotify!$AA:$AA,Charts!$V$1,Spotify!$U:$U,Charts!T370)</f>
        <v>1</v>
      </c>
      <c r="W370">
        <f>COUNTIFS(Spotify!$AA:$AA,Charts!$W$1,Spotify!$U:$U,Charts!T370)</f>
        <v>0</v>
      </c>
      <c r="X370">
        <f>COUNTIFS(Spotify!$AA:$AA,Charts!$X$1,Spotify!$U:$U,Charts!T370)</f>
        <v>0</v>
      </c>
      <c r="Y370">
        <f>COUNTIFS(Spotify!$AA:$AA,Charts!$Y$1,Spotify!$U:$U,Charts!T370)</f>
        <v>0</v>
      </c>
      <c r="Z370">
        <f>COUNTIFS(Spotify!$AA:$AA,Charts!$Z$1,Spotify!$U:$U,Charts!T370)</f>
        <v>0</v>
      </c>
      <c r="AA370">
        <f>COUNTIFS(Spotify!$AA:$AA,Charts!$AA$1,Spotify!$U:$U,Charts!T370)</f>
        <v>0</v>
      </c>
      <c r="AB370">
        <f>COUNTIFS(Spotify!$AA:$AA,Charts!$AB$1,Spotify!$U:$U,Charts!T370)</f>
        <v>0</v>
      </c>
      <c r="AC370">
        <f>COUNTIFS(Spotify!$AA:$AA,Charts!$AC$1,Spotify!$U:$U,Charts!T370)</f>
        <v>0</v>
      </c>
      <c r="AD370">
        <f>COUNTIFS(Spotify!$AA:$AA,Charts!$AD$1,Spotify!$U:$U,Charts!T370)</f>
        <v>0</v>
      </c>
      <c r="AE370">
        <f>COUNTIFS(Spotify!$AA:$AA,Charts!$AE$1,Spotify!$U:$U,Charts!T370)</f>
        <v>0</v>
      </c>
      <c r="AF370" s="8">
        <f>COUNTIFS(Spotify!$AA:$AA,Charts!$AF$1,Spotify!$U:$U,Charts!T370)</f>
        <v>0</v>
      </c>
      <c r="AH370" s="7" t="s">
        <v>17970</v>
      </c>
      <c r="AI370">
        <f>SUMIFS(Spotify!O:O,Spotify!U:U,Charts!AH370)/COUNTIFS(Spotify!U:U,Charts!AH370)</f>
        <v>-5316</v>
      </c>
      <c r="AJ370" s="18">
        <f>SUMIF(Spotify!U:U,Charts!AH370,Spotify!P:P)/COUNTIF(Spotify!U:U,Charts!AH370)</f>
        <v>121986</v>
      </c>
      <c r="AK370" s="18">
        <f>SUMIF(Spotify!U:U,Charts!AH370,Spotify!R:R)/COUNTIF(Spotify!U:U,Charts!AH370)</f>
        <v>10</v>
      </c>
      <c r="AL370" s="18">
        <f>SUMIF(Spotify!U:U,Charts!AH370,Spotify!J:J)/COUNTIF(Spotify!U:U,Charts!AH370)</f>
        <v>421</v>
      </c>
      <c r="AM370" s="18">
        <f>SUMIF(Spotify!U:U,Charts!AH370,Spotify!H:H)/COUNTIF(Spotify!U:U,Charts!AH370)</f>
        <v>755</v>
      </c>
      <c r="AN370" s="28">
        <f>SUMIF(Spotify!U:U,Charts!AH370,Spotify!I:I)/COUNTIF(Spotify!U:U,Charts!AH370)</f>
        <v>719</v>
      </c>
    </row>
    <row r="371" spans="1:40" x14ac:dyDescent="0.25">
      <c r="A371" s="3" t="s">
        <v>3161</v>
      </c>
      <c r="B371" s="1">
        <v>10163416</v>
      </c>
      <c r="C371" s="1">
        <v>2</v>
      </c>
      <c r="D371" s="1"/>
      <c r="E371" s="3" t="s">
        <v>8291</v>
      </c>
      <c r="F371" s="1">
        <v>554018393</v>
      </c>
      <c r="H371" s="7" t="s">
        <v>8351</v>
      </c>
      <c r="I371" s="1">
        <v>298652709</v>
      </c>
      <c r="J371" s="8">
        <v>2</v>
      </c>
      <c r="L371" s="7" t="s">
        <v>8351</v>
      </c>
      <c r="M371" s="1">
        <f t="shared" si="30"/>
        <v>-298652709</v>
      </c>
      <c r="N371">
        <v>2</v>
      </c>
      <c r="O371" s="18">
        <f>SUMIF(Spotify!U:U,Charts!L371,Spotify!Q:Q)/COUNTIF(Spotify!U:U,Charts!L371)</f>
        <v>167759</v>
      </c>
      <c r="P371" t="str">
        <f t="shared" si="31"/>
        <v>02:47</v>
      </c>
      <c r="Q371" s="18">
        <f t="shared" si="33"/>
        <v>641941</v>
      </c>
      <c r="R371" s="8" t="str">
        <f t="shared" si="32"/>
        <v>10:41</v>
      </c>
      <c r="T371" s="7" t="s">
        <v>3161</v>
      </c>
      <c r="U371">
        <f>COUNTIFS(Spotify!$AA:$AA,Charts!$U$1,Spotify!$U:$U,Charts!T371)</f>
        <v>0</v>
      </c>
      <c r="V371">
        <f>COUNTIFS(Spotify!$AA:$AA,Charts!$V$1,Spotify!$U:$U,Charts!T371)</f>
        <v>0</v>
      </c>
      <c r="W371">
        <f>COUNTIFS(Spotify!$AA:$AA,Charts!$W$1,Spotify!$U:$U,Charts!T371)</f>
        <v>0</v>
      </c>
      <c r="X371">
        <f>COUNTIFS(Spotify!$AA:$AA,Charts!$X$1,Spotify!$U:$U,Charts!T371)</f>
        <v>0</v>
      </c>
      <c r="Y371">
        <f>COUNTIFS(Spotify!$AA:$AA,Charts!$Y$1,Spotify!$U:$U,Charts!T371)</f>
        <v>0</v>
      </c>
      <c r="Z371">
        <f>COUNTIFS(Spotify!$AA:$AA,Charts!$Z$1,Spotify!$U:$U,Charts!T371)</f>
        <v>0</v>
      </c>
      <c r="AA371">
        <f>COUNTIFS(Spotify!$AA:$AA,Charts!$AA$1,Spotify!$U:$U,Charts!T371)</f>
        <v>1</v>
      </c>
      <c r="AB371">
        <f>COUNTIFS(Spotify!$AA:$AA,Charts!$AB$1,Spotify!$U:$U,Charts!T371)</f>
        <v>0</v>
      </c>
      <c r="AC371">
        <f>COUNTIFS(Spotify!$AA:$AA,Charts!$AC$1,Spotify!$U:$U,Charts!T371)</f>
        <v>0</v>
      </c>
      <c r="AD371">
        <f>COUNTIFS(Spotify!$AA:$AA,Charts!$AD$1,Spotify!$U:$U,Charts!T371)</f>
        <v>1</v>
      </c>
      <c r="AE371">
        <f>COUNTIFS(Spotify!$AA:$AA,Charts!$AE$1,Spotify!$U:$U,Charts!T371)</f>
        <v>0</v>
      </c>
      <c r="AF371" s="8">
        <f>COUNTIFS(Spotify!$AA:$AA,Charts!$AF$1,Spotify!$U:$U,Charts!T371)</f>
        <v>0</v>
      </c>
      <c r="AH371" s="7" t="s">
        <v>3161</v>
      </c>
      <c r="AI371">
        <f>SUMIFS(Spotify!O:O,Spotify!U:U,Charts!AH371)/COUNTIFS(Spotify!U:U,Charts!AH371)</f>
        <v>-5785</v>
      </c>
      <c r="AJ371" s="18">
        <f>SUMIF(Spotify!U:U,Charts!AH371,Spotify!P:P)/COUNTIF(Spotify!U:U,Charts!AH371)</f>
        <v>135021.5</v>
      </c>
      <c r="AK371" s="18">
        <f>SUMIF(Spotify!U:U,Charts!AH371,Spotify!R:R)/COUNTIF(Spotify!U:U,Charts!AH371)</f>
        <v>1</v>
      </c>
      <c r="AL371" s="18">
        <f>SUMIF(Spotify!U:U,Charts!AH371,Spotify!J:J)/COUNTIF(Spotify!U:U,Charts!AH371)</f>
        <v>496</v>
      </c>
      <c r="AM371" s="18">
        <f>SUMIF(Spotify!U:U,Charts!AH371,Spotify!H:H)/COUNTIF(Spotify!U:U,Charts!AH371)</f>
        <v>705.5</v>
      </c>
      <c r="AN371" s="28">
        <f>SUMIF(Spotify!U:U,Charts!AH371,Spotify!I:I)/COUNTIF(Spotify!U:U,Charts!AH371)</f>
        <v>800.5</v>
      </c>
    </row>
    <row r="372" spans="1:40" x14ac:dyDescent="0.25">
      <c r="A372" s="3" t="s">
        <v>615</v>
      </c>
      <c r="B372" s="1">
        <v>230933012</v>
      </c>
      <c r="C372" s="1">
        <v>5</v>
      </c>
      <c r="D372" s="1"/>
      <c r="E372" s="3" t="s">
        <v>4212</v>
      </c>
      <c r="F372" s="1">
        <v>221217583</v>
      </c>
      <c r="H372" s="7" t="s">
        <v>16005</v>
      </c>
      <c r="I372" s="1">
        <v>296423695</v>
      </c>
      <c r="J372" s="8">
        <v>1</v>
      </c>
      <c r="L372" s="7" t="s">
        <v>16005</v>
      </c>
      <c r="M372" s="1">
        <f t="shared" si="30"/>
        <v>-296423695</v>
      </c>
      <c r="N372">
        <v>1</v>
      </c>
      <c r="O372" s="18">
        <f>SUMIF(Spotify!U:U,Charts!L372,Spotify!Q:Q)/COUNTIF(Spotify!U:U,Charts!L372)</f>
        <v>145000</v>
      </c>
      <c r="P372" t="str">
        <f t="shared" si="31"/>
        <v>02:25</v>
      </c>
      <c r="Q372" s="18">
        <f t="shared" si="33"/>
        <v>641941</v>
      </c>
      <c r="R372" s="8" t="str">
        <f t="shared" si="32"/>
        <v>10:41</v>
      </c>
      <c r="T372" s="7" t="s">
        <v>615</v>
      </c>
      <c r="U372">
        <f>COUNTIFS(Spotify!$AA:$AA,Charts!$U$1,Spotify!$U:$U,Charts!T372)</f>
        <v>1</v>
      </c>
      <c r="V372">
        <f>COUNTIFS(Spotify!$AA:$AA,Charts!$V$1,Spotify!$U:$U,Charts!T372)</f>
        <v>1</v>
      </c>
      <c r="W372">
        <f>COUNTIFS(Spotify!$AA:$AA,Charts!$W$1,Spotify!$U:$U,Charts!T372)</f>
        <v>0</v>
      </c>
      <c r="X372">
        <f>COUNTIFS(Spotify!$AA:$AA,Charts!$X$1,Spotify!$U:$U,Charts!T372)</f>
        <v>0</v>
      </c>
      <c r="Y372">
        <f>COUNTIFS(Spotify!$AA:$AA,Charts!$Y$1,Spotify!$U:$U,Charts!T372)</f>
        <v>0</v>
      </c>
      <c r="Z372">
        <f>COUNTIFS(Spotify!$AA:$AA,Charts!$Z$1,Spotify!$U:$U,Charts!T372)</f>
        <v>0</v>
      </c>
      <c r="AA372">
        <f>COUNTIFS(Spotify!$AA:$AA,Charts!$AA$1,Spotify!$U:$U,Charts!T372)</f>
        <v>0</v>
      </c>
      <c r="AB372">
        <f>COUNTIFS(Spotify!$AA:$AA,Charts!$AB$1,Spotify!$U:$U,Charts!T372)</f>
        <v>0</v>
      </c>
      <c r="AC372">
        <f>COUNTIFS(Spotify!$AA:$AA,Charts!$AC$1,Spotify!$U:$U,Charts!T372)</f>
        <v>3</v>
      </c>
      <c r="AD372">
        <f>COUNTIFS(Spotify!$AA:$AA,Charts!$AD$1,Spotify!$U:$U,Charts!T372)</f>
        <v>0</v>
      </c>
      <c r="AE372">
        <f>COUNTIFS(Spotify!$AA:$AA,Charts!$AE$1,Spotify!$U:$U,Charts!T372)</f>
        <v>0</v>
      </c>
      <c r="AF372" s="8">
        <f>COUNTIFS(Spotify!$AA:$AA,Charts!$AF$1,Spotify!$U:$U,Charts!T372)</f>
        <v>0</v>
      </c>
      <c r="AH372" s="7" t="s">
        <v>615</v>
      </c>
      <c r="AI372">
        <f>SUMIFS(Spotify!O:O,Spotify!U:U,Charts!AH372)/COUNTIFS(Spotify!U:U,Charts!AH372)</f>
        <v>-6388.8</v>
      </c>
      <c r="AJ372" s="18">
        <f>SUMIF(Spotify!U:U,Charts!AH372,Spotify!P:P)/COUNTIF(Spotify!U:U,Charts!AH372)</f>
        <v>153656.6</v>
      </c>
      <c r="AK372" s="18">
        <f>SUMIF(Spotify!U:U,Charts!AH372,Spotify!R:R)/COUNTIF(Spotify!U:U,Charts!AH372)</f>
        <v>12</v>
      </c>
      <c r="AL372" s="18">
        <f>SUMIF(Spotify!U:U,Charts!AH372,Spotify!J:J)/COUNTIF(Spotify!U:U,Charts!AH372)</f>
        <v>242</v>
      </c>
      <c r="AM372" s="18">
        <f>SUMIF(Spotify!U:U,Charts!AH372,Spotify!H:H)/COUNTIF(Spotify!U:U,Charts!AH372)</f>
        <v>447.8</v>
      </c>
      <c r="AN372" s="28">
        <f>SUMIF(Spotify!U:U,Charts!AH372,Spotify!I:I)/COUNTIF(Spotify!U:U,Charts!AH372)</f>
        <v>563</v>
      </c>
    </row>
    <row r="373" spans="1:40" x14ac:dyDescent="0.25">
      <c r="A373" s="3" t="s">
        <v>9026</v>
      </c>
      <c r="B373" s="1">
        <v>765072571</v>
      </c>
      <c r="C373" s="1">
        <v>4</v>
      </c>
      <c r="D373" s="1"/>
      <c r="E373" s="3" t="s">
        <v>7080</v>
      </c>
      <c r="F373" s="1">
        <v>12299714</v>
      </c>
      <c r="H373" s="7" t="s">
        <v>14735</v>
      </c>
      <c r="I373" s="1">
        <v>296263724</v>
      </c>
      <c r="J373" s="8">
        <v>1</v>
      </c>
      <c r="L373" s="7" t="s">
        <v>14735</v>
      </c>
      <c r="M373" s="1">
        <f t="shared" si="30"/>
        <v>-296263724</v>
      </c>
      <c r="N373">
        <v>1</v>
      </c>
      <c r="O373" s="18">
        <f>SUMIF(Spotify!U:U,Charts!L373,Spotify!Q:Q)/COUNTIF(Spotify!U:U,Charts!L373)</f>
        <v>210463</v>
      </c>
      <c r="P373" t="str">
        <f t="shared" si="31"/>
        <v>03:30</v>
      </c>
      <c r="Q373" s="18">
        <f t="shared" si="33"/>
        <v>641941</v>
      </c>
      <c r="R373" s="8" t="str">
        <f t="shared" si="32"/>
        <v>10:41</v>
      </c>
      <c r="T373" s="7" t="s">
        <v>9026</v>
      </c>
      <c r="U373">
        <f>COUNTIFS(Spotify!$AA:$AA,Charts!$U$1,Spotify!$U:$U,Charts!T373)</f>
        <v>0</v>
      </c>
      <c r="V373">
        <f>COUNTIFS(Spotify!$AA:$AA,Charts!$V$1,Spotify!$U:$U,Charts!T373)</f>
        <v>0</v>
      </c>
      <c r="W373">
        <f>COUNTIFS(Spotify!$AA:$AA,Charts!$W$1,Spotify!$U:$U,Charts!T373)</f>
        <v>1</v>
      </c>
      <c r="X373">
        <f>COUNTIFS(Spotify!$AA:$AA,Charts!$X$1,Spotify!$U:$U,Charts!T373)</f>
        <v>0</v>
      </c>
      <c r="Y373">
        <f>COUNTIFS(Spotify!$AA:$AA,Charts!$Y$1,Spotify!$U:$U,Charts!T373)</f>
        <v>0</v>
      </c>
      <c r="Z373">
        <f>COUNTIFS(Spotify!$AA:$AA,Charts!$Z$1,Spotify!$U:$U,Charts!T373)</f>
        <v>0</v>
      </c>
      <c r="AA373">
        <f>COUNTIFS(Spotify!$AA:$AA,Charts!$AA$1,Spotify!$U:$U,Charts!T373)</f>
        <v>0</v>
      </c>
      <c r="AB373">
        <f>COUNTIFS(Spotify!$AA:$AA,Charts!$AB$1,Spotify!$U:$U,Charts!T373)</f>
        <v>0</v>
      </c>
      <c r="AC373">
        <f>COUNTIFS(Spotify!$AA:$AA,Charts!$AC$1,Spotify!$U:$U,Charts!T373)</f>
        <v>0</v>
      </c>
      <c r="AD373">
        <f>COUNTIFS(Spotify!$AA:$AA,Charts!$AD$1,Spotify!$U:$U,Charts!T373)</f>
        <v>0</v>
      </c>
      <c r="AE373">
        <f>COUNTIFS(Spotify!$AA:$AA,Charts!$AE$1,Spotify!$U:$U,Charts!T373)</f>
        <v>0</v>
      </c>
      <c r="AF373" s="8">
        <f>COUNTIFS(Spotify!$AA:$AA,Charts!$AF$1,Spotify!$U:$U,Charts!T373)</f>
        <v>3</v>
      </c>
      <c r="AH373" s="7" t="s">
        <v>9026</v>
      </c>
      <c r="AI373">
        <f>SUMIFS(Spotify!O:O,Spotify!U:U,Charts!AH373)/COUNTIFS(Spotify!U:U,Charts!AH373)</f>
        <v>-4207.25</v>
      </c>
      <c r="AJ373" s="18">
        <f>SUMIF(Spotify!U:U,Charts!AH373,Spotify!P:P)/COUNTIF(Spotify!U:U,Charts!AH373)</f>
        <v>120025</v>
      </c>
      <c r="AK373" s="18">
        <f>SUMIF(Spotify!U:U,Charts!AH373,Spotify!R:R)/COUNTIF(Spotify!U:U,Charts!AH373)</f>
        <v>19</v>
      </c>
      <c r="AL373" s="18">
        <f>SUMIF(Spotify!U:U,Charts!AH373,Spotify!J:J)/COUNTIF(Spotify!U:U,Charts!AH373)</f>
        <v>328.5</v>
      </c>
      <c r="AM373" s="18">
        <f>SUMIF(Spotify!U:U,Charts!AH373,Spotify!H:H)/COUNTIF(Spotify!U:U,Charts!AH373)</f>
        <v>780.5</v>
      </c>
      <c r="AN373" s="28">
        <f>SUMIF(Spotify!U:U,Charts!AH373,Spotify!I:I)/COUNTIF(Spotify!U:U,Charts!AH373)</f>
        <v>459.25</v>
      </c>
    </row>
    <row r="374" spans="1:40" x14ac:dyDescent="0.25">
      <c r="A374" s="3" t="s">
        <v>17971</v>
      </c>
      <c r="B374" s="1">
        <v>44442177</v>
      </c>
      <c r="C374" s="1">
        <v>1</v>
      </c>
      <c r="D374" s="1"/>
      <c r="E374" s="3" t="s">
        <v>12264</v>
      </c>
      <c r="F374" s="1">
        <v>565145951</v>
      </c>
      <c r="H374" s="7" t="s">
        <v>18225</v>
      </c>
      <c r="I374" s="1">
        <v>295006243</v>
      </c>
      <c r="J374" s="8">
        <v>2</v>
      </c>
      <c r="L374" s="7" t="s">
        <v>18225</v>
      </c>
      <c r="M374" s="1">
        <f t="shared" si="30"/>
        <v>-295006243</v>
      </c>
      <c r="N374">
        <v>2</v>
      </c>
      <c r="O374" s="18">
        <f>SUMIF(Spotify!U:U,Charts!L374,Spotify!Q:Q)/COUNTIF(Spotify!U:U,Charts!L374)</f>
        <v>234000</v>
      </c>
      <c r="P374" t="str">
        <f t="shared" si="31"/>
        <v>03:54</v>
      </c>
      <c r="Q374" s="18">
        <f t="shared" si="33"/>
        <v>641941</v>
      </c>
      <c r="R374" s="8" t="str">
        <f t="shared" si="32"/>
        <v>10:41</v>
      </c>
      <c r="T374" s="7" t="s">
        <v>17971</v>
      </c>
      <c r="U374">
        <f>COUNTIFS(Spotify!$AA:$AA,Charts!$U$1,Spotify!$U:$U,Charts!T374)</f>
        <v>0</v>
      </c>
      <c r="V374">
        <f>COUNTIFS(Spotify!$AA:$AA,Charts!$V$1,Spotify!$U:$U,Charts!T374)</f>
        <v>0</v>
      </c>
      <c r="W374">
        <f>COUNTIFS(Spotify!$AA:$AA,Charts!$W$1,Spotify!$U:$U,Charts!T374)</f>
        <v>0</v>
      </c>
      <c r="X374">
        <f>COUNTIFS(Spotify!$AA:$AA,Charts!$X$1,Spotify!$U:$U,Charts!T374)</f>
        <v>0</v>
      </c>
      <c r="Y374">
        <f>COUNTIFS(Spotify!$AA:$AA,Charts!$Y$1,Spotify!$U:$U,Charts!T374)</f>
        <v>0</v>
      </c>
      <c r="Z374">
        <f>COUNTIFS(Spotify!$AA:$AA,Charts!$Z$1,Spotify!$U:$U,Charts!T374)</f>
        <v>0</v>
      </c>
      <c r="AA374">
        <f>COUNTIFS(Spotify!$AA:$AA,Charts!$AA$1,Spotify!$U:$U,Charts!T374)</f>
        <v>0</v>
      </c>
      <c r="AB374">
        <f>COUNTIFS(Spotify!$AA:$AA,Charts!$AB$1,Spotify!$U:$U,Charts!T374)</f>
        <v>1</v>
      </c>
      <c r="AC374">
        <f>COUNTIFS(Spotify!$AA:$AA,Charts!$AC$1,Spotify!$U:$U,Charts!T374)</f>
        <v>0</v>
      </c>
      <c r="AD374">
        <f>COUNTIFS(Spotify!$AA:$AA,Charts!$AD$1,Spotify!$U:$U,Charts!T374)</f>
        <v>0</v>
      </c>
      <c r="AE374">
        <f>COUNTIFS(Spotify!$AA:$AA,Charts!$AE$1,Spotify!$U:$U,Charts!T374)</f>
        <v>0</v>
      </c>
      <c r="AF374" s="8">
        <f>COUNTIFS(Spotify!$AA:$AA,Charts!$AF$1,Spotify!$U:$U,Charts!T374)</f>
        <v>0</v>
      </c>
      <c r="AH374" s="7" t="s">
        <v>17971</v>
      </c>
      <c r="AI374">
        <f>SUMIFS(Spotify!O:O,Spotify!U:U,Charts!AH374)/COUNTIFS(Spotify!U:U,Charts!AH374)</f>
        <v>-7892</v>
      </c>
      <c r="AJ374" s="18">
        <f>SUMIF(Spotify!U:U,Charts!AH374,Spotify!P:P)/COUNTIF(Spotify!U:U,Charts!AH374)</f>
        <v>108015</v>
      </c>
      <c r="AK374" s="18">
        <f>SUMIF(Spotify!U:U,Charts!AH374,Spotify!R:R)/COUNTIF(Spotify!U:U,Charts!AH374)</f>
        <v>7</v>
      </c>
      <c r="AL374" s="18">
        <f>SUMIF(Spotify!U:U,Charts!AH374,Spotify!J:J)/COUNTIF(Spotify!U:U,Charts!AH374)</f>
        <v>926</v>
      </c>
      <c r="AM374" s="18">
        <f>SUMIF(Spotify!U:U,Charts!AH374,Spotify!H:H)/COUNTIF(Spotify!U:U,Charts!AH374)</f>
        <v>956</v>
      </c>
      <c r="AN374" s="28">
        <f>SUMIF(Spotify!U:U,Charts!AH374,Spotify!I:I)/COUNTIF(Spotify!U:U,Charts!AH374)</f>
        <v>417</v>
      </c>
    </row>
    <row r="375" spans="1:40" x14ac:dyDescent="0.25">
      <c r="A375" s="3" t="s">
        <v>17972</v>
      </c>
      <c r="B375" s="1">
        <v>28209307</v>
      </c>
      <c r="C375" s="1">
        <v>2</v>
      </c>
      <c r="D375" s="1"/>
      <c r="E375" s="3" t="s">
        <v>5487</v>
      </c>
      <c r="F375" s="1">
        <v>7993947</v>
      </c>
      <c r="H375" s="7" t="s">
        <v>18228</v>
      </c>
      <c r="I375" s="1">
        <v>293767640</v>
      </c>
      <c r="J375" s="8">
        <v>1</v>
      </c>
      <c r="L375" s="7" t="s">
        <v>18228</v>
      </c>
      <c r="M375" s="1">
        <f t="shared" si="30"/>
        <v>-293767640</v>
      </c>
      <c r="N375">
        <v>1</v>
      </c>
      <c r="O375" s="18">
        <f>SUMIF(Spotify!U:U,Charts!L375,Spotify!Q:Q)/COUNTIF(Spotify!U:U,Charts!L375)</f>
        <v>128677</v>
      </c>
      <c r="P375" t="str">
        <f t="shared" si="31"/>
        <v>02:08</v>
      </c>
      <c r="Q375" s="18">
        <f t="shared" si="33"/>
        <v>641941</v>
      </c>
      <c r="R375" s="8" t="str">
        <f t="shared" si="32"/>
        <v>10:41</v>
      </c>
      <c r="T375" s="7" t="s">
        <v>17972</v>
      </c>
      <c r="U375">
        <f>COUNTIFS(Spotify!$AA:$AA,Charts!$U$1,Spotify!$U:$U,Charts!T375)</f>
        <v>0</v>
      </c>
      <c r="V375">
        <f>COUNTIFS(Spotify!$AA:$AA,Charts!$V$1,Spotify!$U:$U,Charts!T375)</f>
        <v>0</v>
      </c>
      <c r="W375">
        <f>COUNTIFS(Spotify!$AA:$AA,Charts!$W$1,Spotify!$U:$U,Charts!T375)</f>
        <v>0</v>
      </c>
      <c r="X375">
        <f>COUNTIFS(Spotify!$AA:$AA,Charts!$X$1,Spotify!$U:$U,Charts!T375)</f>
        <v>0</v>
      </c>
      <c r="Y375">
        <f>COUNTIFS(Spotify!$AA:$AA,Charts!$Y$1,Spotify!$U:$U,Charts!T375)</f>
        <v>0</v>
      </c>
      <c r="Z375">
        <f>COUNTIFS(Spotify!$AA:$AA,Charts!$Z$1,Spotify!$U:$U,Charts!T375)</f>
        <v>1</v>
      </c>
      <c r="AA375">
        <f>COUNTIFS(Spotify!$AA:$AA,Charts!$AA$1,Spotify!$U:$U,Charts!T375)</f>
        <v>0</v>
      </c>
      <c r="AB375">
        <f>COUNTIFS(Spotify!$AA:$AA,Charts!$AB$1,Spotify!$U:$U,Charts!T375)</f>
        <v>0</v>
      </c>
      <c r="AC375">
        <f>COUNTIFS(Spotify!$AA:$AA,Charts!$AC$1,Spotify!$U:$U,Charts!T375)</f>
        <v>1</v>
      </c>
      <c r="AD375">
        <f>COUNTIFS(Spotify!$AA:$AA,Charts!$AD$1,Spotify!$U:$U,Charts!T375)</f>
        <v>0</v>
      </c>
      <c r="AE375">
        <f>COUNTIFS(Spotify!$AA:$AA,Charts!$AE$1,Spotify!$U:$U,Charts!T375)</f>
        <v>0</v>
      </c>
      <c r="AF375" s="8">
        <f>COUNTIFS(Spotify!$AA:$AA,Charts!$AF$1,Spotify!$U:$U,Charts!T375)</f>
        <v>0</v>
      </c>
      <c r="AH375" s="7" t="s">
        <v>17972</v>
      </c>
      <c r="AI375">
        <f>SUMIFS(Spotify!O:O,Spotify!U:U,Charts!AH375)/COUNTIFS(Spotify!U:U,Charts!AH375)</f>
        <v>-6183.5</v>
      </c>
      <c r="AJ375" s="18">
        <f>SUMIF(Spotify!U:U,Charts!AH375,Spotify!P:P)/COUNTIF(Spotify!U:U,Charts!AH375)</f>
        <v>147044.5</v>
      </c>
      <c r="AK375" s="18">
        <f>SUMIF(Spotify!U:U,Charts!AH375,Spotify!R:R)/COUNTIF(Spotify!U:U,Charts!AH375)</f>
        <v>2</v>
      </c>
      <c r="AL375" s="18">
        <f>SUMIF(Spotify!U:U,Charts!AH375,Spotify!J:J)/COUNTIF(Spotify!U:U,Charts!AH375)</f>
        <v>196</v>
      </c>
      <c r="AM375" s="18">
        <f>SUMIF(Spotify!U:U,Charts!AH375,Spotify!H:H)/COUNTIF(Spotify!U:U,Charts!AH375)</f>
        <v>558</v>
      </c>
      <c r="AN375" s="28">
        <f>SUMIF(Spotify!U:U,Charts!AH375,Spotify!I:I)/COUNTIF(Spotify!U:U,Charts!AH375)</f>
        <v>794</v>
      </c>
    </row>
    <row r="376" spans="1:40" x14ac:dyDescent="0.25">
      <c r="A376" s="3" t="s">
        <v>2685</v>
      </c>
      <c r="B376" s="1">
        <v>490705759</v>
      </c>
      <c r="C376" s="1">
        <v>1</v>
      </c>
      <c r="D376" s="1"/>
      <c r="E376" s="3" t="s">
        <v>2655</v>
      </c>
      <c r="F376" s="1">
        <v>14513730</v>
      </c>
      <c r="H376" s="7" t="s">
        <v>18166</v>
      </c>
      <c r="I376" s="1">
        <v>292337747</v>
      </c>
      <c r="J376" s="8">
        <v>2</v>
      </c>
      <c r="L376" s="7" t="s">
        <v>18166</v>
      </c>
      <c r="M376" s="1">
        <f t="shared" si="30"/>
        <v>-292337747</v>
      </c>
      <c r="N376">
        <v>2</v>
      </c>
      <c r="O376" s="18">
        <f>SUMIF(Spotify!U:U,Charts!L376,Spotify!Q:Q)/COUNTIF(Spotify!U:U,Charts!L376)</f>
        <v>274784</v>
      </c>
      <c r="P376" t="str">
        <f t="shared" si="31"/>
        <v>04:34</v>
      </c>
      <c r="Q376" s="18">
        <f t="shared" si="33"/>
        <v>641941</v>
      </c>
      <c r="R376" s="8" t="str">
        <f t="shared" si="32"/>
        <v>10:41</v>
      </c>
      <c r="T376" s="7" t="s">
        <v>2685</v>
      </c>
      <c r="U376">
        <f>COUNTIFS(Spotify!$AA:$AA,Charts!$U$1,Spotify!$U:$U,Charts!T376)</f>
        <v>1</v>
      </c>
      <c r="V376">
        <f>COUNTIFS(Spotify!$AA:$AA,Charts!$V$1,Spotify!$U:$U,Charts!T376)</f>
        <v>0</v>
      </c>
      <c r="W376">
        <f>COUNTIFS(Spotify!$AA:$AA,Charts!$W$1,Spotify!$U:$U,Charts!T376)</f>
        <v>0</v>
      </c>
      <c r="X376">
        <f>COUNTIFS(Spotify!$AA:$AA,Charts!$X$1,Spotify!$U:$U,Charts!T376)</f>
        <v>0</v>
      </c>
      <c r="Y376">
        <f>COUNTIFS(Spotify!$AA:$AA,Charts!$Y$1,Spotify!$U:$U,Charts!T376)</f>
        <v>0</v>
      </c>
      <c r="Z376">
        <f>COUNTIFS(Spotify!$AA:$AA,Charts!$Z$1,Spotify!$U:$U,Charts!T376)</f>
        <v>0</v>
      </c>
      <c r="AA376">
        <f>COUNTIFS(Spotify!$AA:$AA,Charts!$AA$1,Spotify!$U:$U,Charts!T376)</f>
        <v>0</v>
      </c>
      <c r="AB376">
        <f>COUNTIFS(Spotify!$AA:$AA,Charts!$AB$1,Spotify!$U:$U,Charts!T376)</f>
        <v>0</v>
      </c>
      <c r="AC376">
        <f>COUNTIFS(Spotify!$AA:$AA,Charts!$AC$1,Spotify!$U:$U,Charts!T376)</f>
        <v>0</v>
      </c>
      <c r="AD376">
        <f>COUNTIFS(Spotify!$AA:$AA,Charts!$AD$1,Spotify!$U:$U,Charts!T376)</f>
        <v>0</v>
      </c>
      <c r="AE376">
        <f>COUNTIFS(Spotify!$AA:$AA,Charts!$AE$1,Spotify!$U:$U,Charts!T376)</f>
        <v>0</v>
      </c>
      <c r="AF376" s="8">
        <f>COUNTIFS(Spotify!$AA:$AA,Charts!$AF$1,Spotify!$U:$U,Charts!T376)</f>
        <v>0</v>
      </c>
      <c r="AH376" s="7" t="s">
        <v>2685</v>
      </c>
      <c r="AI376">
        <f>SUMIFS(Spotify!O:O,Spotify!U:U,Charts!AH376)/COUNTIFS(Spotify!U:U,Charts!AH376)</f>
        <v>-9744</v>
      </c>
      <c r="AJ376" s="18">
        <f>SUMIF(Spotify!U:U,Charts!AH376,Spotify!P:P)/COUNTIF(Spotify!U:U,Charts!AH376)</f>
        <v>120151</v>
      </c>
      <c r="AK376" s="18">
        <f>SUMIF(Spotify!U:U,Charts!AH376,Spotify!R:R)/COUNTIF(Spotify!U:U,Charts!AH376)</f>
        <v>69</v>
      </c>
      <c r="AL376" s="18">
        <f>SUMIF(Spotify!U:U,Charts!AH376,Spotify!J:J)/COUNTIF(Spotify!U:U,Charts!AH376)</f>
        <v>276</v>
      </c>
      <c r="AM376" s="18">
        <f>SUMIF(Spotify!U:U,Charts!AH376,Spotify!H:H)/COUNTIF(Spotify!U:U,Charts!AH376)</f>
        <v>828</v>
      </c>
      <c r="AN376" s="28">
        <f>SUMIF(Spotify!U:U,Charts!AH376,Spotify!I:I)/COUNTIF(Spotify!U:U,Charts!AH376)</f>
        <v>492</v>
      </c>
    </row>
    <row r="377" spans="1:40" x14ac:dyDescent="0.25">
      <c r="A377" s="3" t="s">
        <v>13464</v>
      </c>
      <c r="B377" s="1">
        <v>21300107</v>
      </c>
      <c r="C377" s="1">
        <v>1</v>
      </c>
      <c r="D377" s="1"/>
      <c r="E377" s="3" t="s">
        <v>16387</v>
      </c>
      <c r="F377" s="1">
        <v>30069267</v>
      </c>
      <c r="H377" s="7" t="s">
        <v>2334</v>
      </c>
      <c r="I377" s="1">
        <v>291063271</v>
      </c>
      <c r="J377" s="8">
        <v>5</v>
      </c>
      <c r="L377" s="7" t="s">
        <v>2334</v>
      </c>
      <c r="M377" s="1">
        <f t="shared" si="30"/>
        <v>-291063271</v>
      </c>
      <c r="N377">
        <v>5</v>
      </c>
      <c r="O377" s="18">
        <f>SUMIF(Spotify!U:U,Charts!L377,Spotify!Q:Q)/COUNTIF(Spotify!U:U,Charts!L377)</f>
        <v>193559</v>
      </c>
      <c r="P377" t="str">
        <f t="shared" si="31"/>
        <v>03:13</v>
      </c>
      <c r="Q377" s="18">
        <f t="shared" si="33"/>
        <v>641941</v>
      </c>
      <c r="R377" s="8" t="str">
        <f t="shared" si="32"/>
        <v>10:41</v>
      </c>
      <c r="T377" s="7" t="s">
        <v>13464</v>
      </c>
      <c r="U377">
        <f>COUNTIFS(Spotify!$AA:$AA,Charts!$U$1,Spotify!$U:$U,Charts!T377)</f>
        <v>0</v>
      </c>
      <c r="V377">
        <f>COUNTIFS(Spotify!$AA:$AA,Charts!$V$1,Spotify!$U:$U,Charts!T377)</f>
        <v>0</v>
      </c>
      <c r="W377">
        <f>COUNTIFS(Spotify!$AA:$AA,Charts!$W$1,Spotify!$U:$U,Charts!T377)</f>
        <v>0</v>
      </c>
      <c r="X377">
        <f>COUNTIFS(Spotify!$AA:$AA,Charts!$X$1,Spotify!$U:$U,Charts!T377)</f>
        <v>0</v>
      </c>
      <c r="Y377">
        <f>COUNTIFS(Spotify!$AA:$AA,Charts!$Y$1,Spotify!$U:$U,Charts!T377)</f>
        <v>0</v>
      </c>
      <c r="Z377">
        <f>COUNTIFS(Spotify!$AA:$AA,Charts!$Z$1,Spotify!$U:$U,Charts!T377)</f>
        <v>1</v>
      </c>
      <c r="AA377">
        <f>COUNTIFS(Spotify!$AA:$AA,Charts!$AA$1,Spotify!$U:$U,Charts!T377)</f>
        <v>0</v>
      </c>
      <c r="AB377">
        <f>COUNTIFS(Spotify!$AA:$AA,Charts!$AB$1,Spotify!$U:$U,Charts!T377)</f>
        <v>0</v>
      </c>
      <c r="AC377">
        <f>COUNTIFS(Spotify!$AA:$AA,Charts!$AC$1,Spotify!$U:$U,Charts!T377)</f>
        <v>0</v>
      </c>
      <c r="AD377">
        <f>COUNTIFS(Spotify!$AA:$AA,Charts!$AD$1,Spotify!$U:$U,Charts!T377)</f>
        <v>0</v>
      </c>
      <c r="AE377">
        <f>COUNTIFS(Spotify!$AA:$AA,Charts!$AE$1,Spotify!$U:$U,Charts!T377)</f>
        <v>0</v>
      </c>
      <c r="AF377" s="8">
        <f>COUNTIFS(Spotify!$AA:$AA,Charts!$AF$1,Spotify!$U:$U,Charts!T377)</f>
        <v>0</v>
      </c>
      <c r="AH377" s="7" t="s">
        <v>13464</v>
      </c>
      <c r="AI377">
        <f>SUMIFS(Spotify!O:O,Spotify!U:U,Charts!AH377)/COUNTIFS(Spotify!U:U,Charts!AH377)</f>
        <v>-6703</v>
      </c>
      <c r="AJ377" s="18">
        <f>SUMIF(Spotify!U:U,Charts!AH377,Spotify!P:P)/COUNTIF(Spotify!U:U,Charts!AH377)</f>
        <v>92859</v>
      </c>
      <c r="AK377" s="18">
        <f>SUMIF(Spotify!U:U,Charts!AH377,Spotify!R:R)/COUNTIF(Spotify!U:U,Charts!AH377)</f>
        <v>4</v>
      </c>
      <c r="AL377" s="18">
        <f>SUMIF(Spotify!U:U,Charts!AH377,Spotify!J:J)/COUNTIF(Spotify!U:U,Charts!AH377)</f>
        <v>781</v>
      </c>
      <c r="AM377" s="18">
        <f>SUMIF(Spotify!U:U,Charts!AH377,Spotify!H:H)/COUNTIF(Spotify!U:U,Charts!AH377)</f>
        <v>679</v>
      </c>
      <c r="AN377" s="28">
        <f>SUMIF(Spotify!U:U,Charts!AH377,Spotify!I:I)/COUNTIF(Spotify!U:U,Charts!AH377)</f>
        <v>572</v>
      </c>
    </row>
    <row r="378" spans="1:40" x14ac:dyDescent="0.25">
      <c r="A378" s="3" t="s">
        <v>3463</v>
      </c>
      <c r="B378" s="1">
        <v>237539689</v>
      </c>
      <c r="C378" s="1">
        <v>1</v>
      </c>
      <c r="D378" s="1"/>
      <c r="E378" s="3" t="s">
        <v>1612</v>
      </c>
      <c r="F378" s="1">
        <v>1229931223</v>
      </c>
      <c r="H378" s="7" t="s">
        <v>13731</v>
      </c>
      <c r="I378" s="1">
        <v>290782764</v>
      </c>
      <c r="J378" s="8">
        <v>4</v>
      </c>
      <c r="L378" s="7" t="s">
        <v>13731</v>
      </c>
      <c r="M378" s="1">
        <f t="shared" si="30"/>
        <v>-290782764</v>
      </c>
      <c r="N378">
        <v>4</v>
      </c>
      <c r="O378" s="18">
        <f>SUMIF(Spotify!U:U,Charts!L378,Spotify!Q:Q)/COUNTIF(Spotify!U:U,Charts!L378)</f>
        <v>187064</v>
      </c>
      <c r="P378" t="str">
        <f t="shared" si="31"/>
        <v>03:07</v>
      </c>
      <c r="Q378" s="18">
        <f t="shared" si="33"/>
        <v>641941</v>
      </c>
      <c r="R378" s="8" t="str">
        <f t="shared" si="32"/>
        <v>10:41</v>
      </c>
      <c r="T378" s="7" t="s">
        <v>3463</v>
      </c>
      <c r="U378">
        <f>COUNTIFS(Spotify!$AA:$AA,Charts!$U$1,Spotify!$U:$U,Charts!T378)</f>
        <v>0</v>
      </c>
      <c r="V378">
        <f>COUNTIFS(Spotify!$AA:$AA,Charts!$V$1,Spotify!$U:$U,Charts!T378)</f>
        <v>0</v>
      </c>
      <c r="W378">
        <f>COUNTIFS(Spotify!$AA:$AA,Charts!$W$1,Spotify!$U:$U,Charts!T378)</f>
        <v>0</v>
      </c>
      <c r="X378">
        <f>COUNTIFS(Spotify!$AA:$AA,Charts!$X$1,Spotify!$U:$U,Charts!T378)</f>
        <v>0</v>
      </c>
      <c r="Y378">
        <f>COUNTIFS(Spotify!$AA:$AA,Charts!$Y$1,Spotify!$U:$U,Charts!T378)</f>
        <v>0</v>
      </c>
      <c r="Z378">
        <f>COUNTIFS(Spotify!$AA:$AA,Charts!$Z$1,Spotify!$U:$U,Charts!T378)</f>
        <v>0</v>
      </c>
      <c r="AA378">
        <f>COUNTIFS(Spotify!$AA:$AA,Charts!$AA$1,Spotify!$U:$U,Charts!T378)</f>
        <v>0</v>
      </c>
      <c r="AB378">
        <f>COUNTIFS(Spotify!$AA:$AA,Charts!$AB$1,Spotify!$U:$U,Charts!T378)</f>
        <v>1</v>
      </c>
      <c r="AC378">
        <f>COUNTIFS(Spotify!$AA:$AA,Charts!$AC$1,Spotify!$U:$U,Charts!T378)</f>
        <v>0</v>
      </c>
      <c r="AD378">
        <f>COUNTIFS(Spotify!$AA:$AA,Charts!$AD$1,Spotify!$U:$U,Charts!T378)</f>
        <v>0</v>
      </c>
      <c r="AE378">
        <f>COUNTIFS(Spotify!$AA:$AA,Charts!$AE$1,Spotify!$U:$U,Charts!T378)</f>
        <v>0</v>
      </c>
      <c r="AF378" s="8">
        <f>COUNTIFS(Spotify!$AA:$AA,Charts!$AF$1,Spotify!$U:$U,Charts!T378)</f>
        <v>0</v>
      </c>
      <c r="AH378" s="7" t="s">
        <v>3463</v>
      </c>
      <c r="AI378">
        <f>SUMIFS(Spotify!O:O,Spotify!U:U,Charts!AH378)/COUNTIFS(Spotify!U:U,Charts!AH378)</f>
        <v>-2806</v>
      </c>
      <c r="AJ378" s="18">
        <f>SUMIF(Spotify!U:U,Charts!AH378,Spotify!P:P)/COUNTIF(Spotify!U:U,Charts!AH378)</f>
        <v>150024</v>
      </c>
      <c r="AK378" s="18">
        <f>SUMIF(Spotify!U:U,Charts!AH378,Spotify!R:R)/COUNTIF(Spotify!U:U,Charts!AH378)</f>
        <v>33</v>
      </c>
      <c r="AL378" s="18">
        <f>SUMIF(Spotify!U:U,Charts!AH378,Spotify!J:J)/COUNTIF(Spotify!U:U,Charts!AH378)</f>
        <v>851</v>
      </c>
      <c r="AM378" s="18">
        <f>SUMIF(Spotify!U:U,Charts!AH378,Spotify!H:H)/COUNTIF(Spotify!U:U,Charts!AH378)</f>
        <v>792</v>
      </c>
      <c r="AN378" s="28">
        <f>SUMIF(Spotify!U:U,Charts!AH378,Spotify!I:I)/COUNTIF(Spotify!U:U,Charts!AH378)</f>
        <v>743</v>
      </c>
    </row>
    <row r="379" spans="1:40" x14ac:dyDescent="0.25">
      <c r="A379" s="3" t="s">
        <v>16130</v>
      </c>
      <c r="B379" s="1">
        <v>141827657</v>
      </c>
      <c r="C379" s="1">
        <v>1</v>
      </c>
      <c r="D379" s="1"/>
      <c r="E379" s="3" t="s">
        <v>10954</v>
      </c>
      <c r="F379" s="1">
        <v>64957658</v>
      </c>
      <c r="H379" s="7" t="s">
        <v>3117</v>
      </c>
      <c r="I379" s="1">
        <v>290097763</v>
      </c>
      <c r="J379" s="8">
        <v>3</v>
      </c>
      <c r="L379" s="7" t="s">
        <v>3117</v>
      </c>
      <c r="M379" s="1">
        <f t="shared" si="30"/>
        <v>-290097763</v>
      </c>
      <c r="N379">
        <v>3</v>
      </c>
      <c r="O379" s="18">
        <f>SUMIF(Spotify!U:U,Charts!L379,Spotify!Q:Q)/COUNTIF(Spotify!U:U,Charts!L379)</f>
        <v>177649.33333333334</v>
      </c>
      <c r="P379" t="str">
        <f t="shared" si="31"/>
        <v>02:57</v>
      </c>
      <c r="Q379" s="18">
        <f t="shared" si="33"/>
        <v>641941</v>
      </c>
      <c r="R379" s="8" t="str">
        <f t="shared" si="32"/>
        <v>10:41</v>
      </c>
      <c r="T379" s="7" t="s">
        <v>16130</v>
      </c>
      <c r="U379">
        <f>COUNTIFS(Spotify!$AA:$AA,Charts!$U$1,Spotify!$U:$U,Charts!T379)</f>
        <v>0</v>
      </c>
      <c r="V379">
        <f>COUNTIFS(Spotify!$AA:$AA,Charts!$V$1,Spotify!$U:$U,Charts!T379)</f>
        <v>1</v>
      </c>
      <c r="W379">
        <f>COUNTIFS(Spotify!$AA:$AA,Charts!$W$1,Spotify!$U:$U,Charts!T379)</f>
        <v>0</v>
      </c>
      <c r="X379">
        <f>COUNTIFS(Spotify!$AA:$AA,Charts!$X$1,Spotify!$U:$U,Charts!T379)</f>
        <v>0</v>
      </c>
      <c r="Y379">
        <f>COUNTIFS(Spotify!$AA:$AA,Charts!$Y$1,Spotify!$U:$U,Charts!T379)</f>
        <v>0</v>
      </c>
      <c r="Z379">
        <f>COUNTIFS(Spotify!$AA:$AA,Charts!$Z$1,Spotify!$U:$U,Charts!T379)</f>
        <v>0</v>
      </c>
      <c r="AA379">
        <f>COUNTIFS(Spotify!$AA:$AA,Charts!$AA$1,Spotify!$U:$U,Charts!T379)</f>
        <v>0</v>
      </c>
      <c r="AB379">
        <f>COUNTIFS(Spotify!$AA:$AA,Charts!$AB$1,Spotify!$U:$U,Charts!T379)</f>
        <v>0</v>
      </c>
      <c r="AC379">
        <f>COUNTIFS(Spotify!$AA:$AA,Charts!$AC$1,Spotify!$U:$U,Charts!T379)</f>
        <v>0</v>
      </c>
      <c r="AD379">
        <f>COUNTIFS(Spotify!$AA:$AA,Charts!$AD$1,Spotify!$U:$U,Charts!T379)</f>
        <v>0</v>
      </c>
      <c r="AE379">
        <f>COUNTIFS(Spotify!$AA:$AA,Charts!$AE$1,Spotify!$U:$U,Charts!T379)</f>
        <v>0</v>
      </c>
      <c r="AF379" s="8">
        <f>COUNTIFS(Spotify!$AA:$AA,Charts!$AF$1,Spotify!$U:$U,Charts!T379)</f>
        <v>0</v>
      </c>
      <c r="AH379" s="7" t="s">
        <v>16130</v>
      </c>
      <c r="AI379">
        <f>SUMIFS(Spotify!O:O,Spotify!U:U,Charts!AH379)/COUNTIFS(Spotify!U:U,Charts!AH379)</f>
        <v>-7857</v>
      </c>
      <c r="AJ379" s="18">
        <f>SUMIF(Spotify!U:U,Charts!AH379,Spotify!P:P)/COUNTIF(Spotify!U:U,Charts!AH379)</f>
        <v>121964</v>
      </c>
      <c r="AK379" s="18">
        <f>SUMIF(Spotify!U:U,Charts!AH379,Spotify!R:R)/COUNTIF(Spotify!U:U,Charts!AH379)</f>
        <v>9</v>
      </c>
      <c r="AL379" s="18">
        <f>SUMIF(Spotify!U:U,Charts!AH379,Spotify!J:J)/COUNTIF(Spotify!U:U,Charts!AH379)</f>
        <v>969</v>
      </c>
      <c r="AM379" s="18">
        <f>SUMIF(Spotify!U:U,Charts!AH379,Spotify!H:H)/COUNTIF(Spotify!U:U,Charts!AH379)</f>
        <v>781</v>
      </c>
      <c r="AN379" s="28">
        <f>SUMIF(Spotify!U:U,Charts!AH379,Spotify!I:I)/COUNTIF(Spotify!U:U,Charts!AH379)</f>
        <v>567</v>
      </c>
    </row>
    <row r="380" spans="1:40" x14ac:dyDescent="0.25">
      <c r="A380" s="3" t="s">
        <v>15072</v>
      </c>
      <c r="B380" s="1">
        <v>54938725</v>
      </c>
      <c r="C380" s="1">
        <v>2</v>
      </c>
      <c r="D380" s="1"/>
      <c r="E380" s="3" t="s">
        <v>5741</v>
      </c>
      <c r="F380" s="1">
        <v>244269655</v>
      </c>
      <c r="H380" s="7" t="s">
        <v>15688</v>
      </c>
      <c r="I380" s="1">
        <v>290035987</v>
      </c>
      <c r="J380" s="8">
        <v>2</v>
      </c>
      <c r="L380" s="7" t="s">
        <v>15688</v>
      </c>
      <c r="M380" s="1">
        <f t="shared" si="30"/>
        <v>-290035987</v>
      </c>
      <c r="N380">
        <v>2</v>
      </c>
      <c r="O380" s="18">
        <f>SUMIF(Spotify!U:U,Charts!L380,Spotify!Q:Q)/COUNTIF(Spotify!U:U,Charts!L380)</f>
        <v>212140</v>
      </c>
      <c r="P380" t="str">
        <f t="shared" si="31"/>
        <v>03:32</v>
      </c>
      <c r="Q380" s="18">
        <f t="shared" si="33"/>
        <v>641941</v>
      </c>
      <c r="R380" s="8" t="str">
        <f t="shared" si="32"/>
        <v>10:41</v>
      </c>
      <c r="T380" s="7" t="s">
        <v>15072</v>
      </c>
      <c r="U380">
        <f>COUNTIFS(Spotify!$AA:$AA,Charts!$U$1,Spotify!$U:$U,Charts!T380)</f>
        <v>0</v>
      </c>
      <c r="V380">
        <f>COUNTIFS(Spotify!$AA:$AA,Charts!$V$1,Spotify!$U:$U,Charts!T380)</f>
        <v>0</v>
      </c>
      <c r="W380">
        <f>COUNTIFS(Spotify!$AA:$AA,Charts!$W$1,Spotify!$U:$U,Charts!T380)</f>
        <v>1</v>
      </c>
      <c r="X380">
        <f>COUNTIFS(Spotify!$AA:$AA,Charts!$X$1,Spotify!$U:$U,Charts!T380)</f>
        <v>0</v>
      </c>
      <c r="Y380">
        <f>COUNTIFS(Spotify!$AA:$AA,Charts!$Y$1,Spotify!$U:$U,Charts!T380)</f>
        <v>0</v>
      </c>
      <c r="Z380">
        <f>COUNTIFS(Spotify!$AA:$AA,Charts!$Z$1,Spotify!$U:$U,Charts!T380)</f>
        <v>0</v>
      </c>
      <c r="AA380">
        <f>COUNTIFS(Spotify!$AA:$AA,Charts!$AA$1,Spotify!$U:$U,Charts!T380)</f>
        <v>0</v>
      </c>
      <c r="AB380">
        <f>COUNTIFS(Spotify!$AA:$AA,Charts!$AB$1,Spotify!$U:$U,Charts!T380)</f>
        <v>1</v>
      </c>
      <c r="AC380">
        <f>COUNTIFS(Spotify!$AA:$AA,Charts!$AC$1,Spotify!$U:$U,Charts!T380)</f>
        <v>0</v>
      </c>
      <c r="AD380">
        <f>COUNTIFS(Spotify!$AA:$AA,Charts!$AD$1,Spotify!$U:$U,Charts!T380)</f>
        <v>0</v>
      </c>
      <c r="AE380">
        <f>COUNTIFS(Spotify!$AA:$AA,Charts!$AE$1,Spotify!$U:$U,Charts!T380)</f>
        <v>0</v>
      </c>
      <c r="AF380" s="8">
        <f>COUNTIFS(Spotify!$AA:$AA,Charts!$AF$1,Spotify!$U:$U,Charts!T380)</f>
        <v>0</v>
      </c>
      <c r="AH380" s="7" t="s">
        <v>15072</v>
      </c>
      <c r="AI380">
        <f>SUMIFS(Spotify!O:O,Spotify!U:U,Charts!AH380)/COUNTIFS(Spotify!U:U,Charts!AH380)</f>
        <v>-4519.5</v>
      </c>
      <c r="AJ380" s="18">
        <f>SUMIF(Spotify!U:U,Charts!AH380,Spotify!P:P)/COUNTIF(Spotify!U:U,Charts!AH380)</f>
        <v>99542</v>
      </c>
      <c r="AK380" s="18">
        <f>SUMIF(Spotify!U:U,Charts!AH380,Spotify!R:R)/COUNTIF(Spotify!U:U,Charts!AH380)</f>
        <v>6.5</v>
      </c>
      <c r="AL380" s="18">
        <f>SUMIF(Spotify!U:U,Charts!AH380,Spotify!J:J)/COUNTIF(Spotify!U:U,Charts!AH380)</f>
        <v>511</v>
      </c>
      <c r="AM380" s="18">
        <f>SUMIF(Spotify!U:U,Charts!AH380,Spotify!H:H)/COUNTIF(Spotify!U:U,Charts!AH380)</f>
        <v>737</v>
      </c>
      <c r="AN380" s="28">
        <f>SUMIF(Spotify!U:U,Charts!AH380,Spotify!I:I)/COUNTIF(Spotify!U:U,Charts!AH380)</f>
        <v>778</v>
      </c>
    </row>
    <row r="381" spans="1:40" x14ac:dyDescent="0.25">
      <c r="A381" s="3" t="s">
        <v>10600</v>
      </c>
      <c r="B381" s="1">
        <v>31565085</v>
      </c>
      <c r="C381" s="1">
        <v>2</v>
      </c>
      <c r="D381" s="1"/>
      <c r="E381" s="3" t="s">
        <v>17035</v>
      </c>
      <c r="F381" s="1">
        <v>15486045</v>
      </c>
      <c r="H381" s="7" t="s">
        <v>2836</v>
      </c>
      <c r="I381" s="1">
        <v>288856480</v>
      </c>
      <c r="J381" s="8">
        <v>16</v>
      </c>
      <c r="L381" s="7" t="s">
        <v>2836</v>
      </c>
      <c r="M381" s="1">
        <f t="shared" si="30"/>
        <v>-288856480</v>
      </c>
      <c r="N381">
        <v>16</v>
      </c>
      <c r="O381" s="18">
        <f>SUMIF(Spotify!U:U,Charts!L381,Spotify!Q:Q)/COUNTIF(Spotify!U:U,Charts!L381)</f>
        <v>176840.5625</v>
      </c>
      <c r="P381" t="str">
        <f t="shared" si="31"/>
        <v>02:56</v>
      </c>
      <c r="Q381" s="18">
        <f t="shared" si="33"/>
        <v>641941</v>
      </c>
      <c r="R381" s="8" t="str">
        <f t="shared" si="32"/>
        <v>10:41</v>
      </c>
      <c r="T381" s="7" t="s">
        <v>10600</v>
      </c>
      <c r="U381">
        <f>COUNTIFS(Spotify!$AA:$AA,Charts!$U$1,Spotify!$U:$U,Charts!T381)</f>
        <v>0</v>
      </c>
      <c r="V381">
        <f>COUNTIFS(Spotify!$AA:$AA,Charts!$V$1,Spotify!$U:$U,Charts!T381)</f>
        <v>0</v>
      </c>
      <c r="W381">
        <f>COUNTIFS(Spotify!$AA:$AA,Charts!$W$1,Spotify!$U:$U,Charts!T381)</f>
        <v>1</v>
      </c>
      <c r="X381">
        <f>COUNTIFS(Spotify!$AA:$AA,Charts!$X$1,Spotify!$U:$U,Charts!T381)</f>
        <v>0</v>
      </c>
      <c r="Y381">
        <f>COUNTIFS(Spotify!$AA:$AA,Charts!$Y$1,Spotify!$U:$U,Charts!T381)</f>
        <v>0</v>
      </c>
      <c r="Z381">
        <f>COUNTIFS(Spotify!$AA:$AA,Charts!$Z$1,Spotify!$U:$U,Charts!T381)</f>
        <v>0</v>
      </c>
      <c r="AA381">
        <f>COUNTIFS(Spotify!$AA:$AA,Charts!$AA$1,Spotify!$U:$U,Charts!T381)</f>
        <v>0</v>
      </c>
      <c r="AB381">
        <f>COUNTIFS(Spotify!$AA:$AA,Charts!$AB$1,Spotify!$U:$U,Charts!T381)</f>
        <v>1</v>
      </c>
      <c r="AC381">
        <f>COUNTIFS(Spotify!$AA:$AA,Charts!$AC$1,Spotify!$U:$U,Charts!T381)</f>
        <v>0</v>
      </c>
      <c r="AD381">
        <f>COUNTIFS(Spotify!$AA:$AA,Charts!$AD$1,Spotify!$U:$U,Charts!T381)</f>
        <v>0</v>
      </c>
      <c r="AE381">
        <f>COUNTIFS(Spotify!$AA:$AA,Charts!$AE$1,Spotify!$U:$U,Charts!T381)</f>
        <v>0</v>
      </c>
      <c r="AF381" s="8">
        <f>COUNTIFS(Spotify!$AA:$AA,Charts!$AF$1,Spotify!$U:$U,Charts!T381)</f>
        <v>0</v>
      </c>
      <c r="AH381" s="7" t="s">
        <v>10600</v>
      </c>
      <c r="AI381">
        <f>SUMIFS(Spotify!O:O,Spotify!U:U,Charts!AH381)/COUNTIFS(Spotify!U:U,Charts!AH381)</f>
        <v>-2913</v>
      </c>
      <c r="AJ381" s="18">
        <f>SUMIF(Spotify!U:U,Charts!AH381,Spotify!P:P)/COUNTIF(Spotify!U:U,Charts!AH381)</f>
        <v>132990</v>
      </c>
      <c r="AK381" s="18">
        <f>SUMIF(Spotify!U:U,Charts!AH381,Spotify!R:R)/COUNTIF(Spotify!U:U,Charts!AH381)</f>
        <v>2</v>
      </c>
      <c r="AL381" s="18">
        <f>SUMIF(Spotify!U:U,Charts!AH381,Spotify!J:J)/COUNTIF(Spotify!U:U,Charts!AH381)</f>
        <v>676.5</v>
      </c>
      <c r="AM381" s="18">
        <f>SUMIF(Spotify!U:U,Charts!AH381,Spotify!H:H)/COUNTIF(Spotify!U:U,Charts!AH381)</f>
        <v>615</v>
      </c>
      <c r="AN381" s="28">
        <f>SUMIF(Spotify!U:U,Charts!AH381,Spotify!I:I)/COUNTIF(Spotify!U:U,Charts!AH381)</f>
        <v>742</v>
      </c>
    </row>
    <row r="382" spans="1:40" x14ac:dyDescent="0.25">
      <c r="A382" s="3" t="s">
        <v>11219</v>
      </c>
      <c r="B382" s="1">
        <v>21946131</v>
      </c>
      <c r="C382" s="1">
        <v>1</v>
      </c>
      <c r="D382" s="1"/>
      <c r="E382" s="3" t="s">
        <v>2579</v>
      </c>
      <c r="F382" s="1">
        <v>4612301</v>
      </c>
      <c r="H382" s="7" t="s">
        <v>17903</v>
      </c>
      <c r="I382" s="1">
        <v>288052292</v>
      </c>
      <c r="J382" s="8">
        <v>3</v>
      </c>
      <c r="L382" s="7" t="s">
        <v>17903</v>
      </c>
      <c r="M382" s="1">
        <f t="shared" si="30"/>
        <v>-288052292</v>
      </c>
      <c r="N382">
        <v>3</v>
      </c>
      <c r="O382" s="18">
        <f>SUMIF(Spotify!U:U,Charts!L382,Spotify!Q:Q)/COUNTIF(Spotify!U:U,Charts!L382)</f>
        <v>205202.66666666666</v>
      </c>
      <c r="P382" t="str">
        <f t="shared" si="31"/>
        <v>03:25</v>
      </c>
      <c r="Q382" s="18">
        <f t="shared" si="33"/>
        <v>641941</v>
      </c>
      <c r="R382" s="8" t="str">
        <f t="shared" si="32"/>
        <v>10:41</v>
      </c>
      <c r="T382" s="7" t="s">
        <v>11219</v>
      </c>
      <c r="U382">
        <f>COUNTIFS(Spotify!$AA:$AA,Charts!$U$1,Spotify!$U:$U,Charts!T382)</f>
        <v>0</v>
      </c>
      <c r="V382">
        <f>COUNTIFS(Spotify!$AA:$AA,Charts!$V$1,Spotify!$U:$U,Charts!T382)</f>
        <v>0</v>
      </c>
      <c r="W382">
        <f>COUNTIFS(Spotify!$AA:$AA,Charts!$W$1,Spotify!$U:$U,Charts!T382)</f>
        <v>0</v>
      </c>
      <c r="X382">
        <f>COUNTIFS(Spotify!$AA:$AA,Charts!$X$1,Spotify!$U:$U,Charts!T382)</f>
        <v>1</v>
      </c>
      <c r="Y382">
        <f>COUNTIFS(Spotify!$AA:$AA,Charts!$Y$1,Spotify!$U:$U,Charts!T382)</f>
        <v>0</v>
      </c>
      <c r="Z382">
        <f>COUNTIFS(Spotify!$AA:$AA,Charts!$Z$1,Spotify!$U:$U,Charts!T382)</f>
        <v>0</v>
      </c>
      <c r="AA382">
        <f>COUNTIFS(Spotify!$AA:$AA,Charts!$AA$1,Spotify!$U:$U,Charts!T382)</f>
        <v>0</v>
      </c>
      <c r="AB382">
        <f>COUNTIFS(Spotify!$AA:$AA,Charts!$AB$1,Spotify!$U:$U,Charts!T382)</f>
        <v>0</v>
      </c>
      <c r="AC382">
        <f>COUNTIFS(Spotify!$AA:$AA,Charts!$AC$1,Spotify!$U:$U,Charts!T382)</f>
        <v>0</v>
      </c>
      <c r="AD382">
        <f>COUNTIFS(Spotify!$AA:$AA,Charts!$AD$1,Spotify!$U:$U,Charts!T382)</f>
        <v>0</v>
      </c>
      <c r="AE382">
        <f>COUNTIFS(Spotify!$AA:$AA,Charts!$AE$1,Spotify!$U:$U,Charts!T382)</f>
        <v>0</v>
      </c>
      <c r="AF382" s="8">
        <f>COUNTIFS(Spotify!$AA:$AA,Charts!$AF$1,Spotify!$U:$U,Charts!T382)</f>
        <v>0</v>
      </c>
      <c r="AH382" s="7" t="s">
        <v>11219</v>
      </c>
      <c r="AI382">
        <f>SUMIFS(Spotify!O:O,Spotify!U:U,Charts!AH382)/COUNTIFS(Spotify!U:U,Charts!AH382)</f>
        <v>-3704</v>
      </c>
      <c r="AJ382" s="18">
        <f>SUMIF(Spotify!U:U,Charts!AH382,Spotify!P:P)/COUNTIF(Spotify!U:U,Charts!AH382)</f>
        <v>199669</v>
      </c>
      <c r="AK382" s="18">
        <f>SUMIF(Spotify!U:U,Charts!AH382,Spotify!R:R)/COUNTIF(Spotify!U:U,Charts!AH382)</f>
        <v>5</v>
      </c>
      <c r="AL382" s="18">
        <f>SUMIF(Spotify!U:U,Charts!AH382,Spotify!J:J)/COUNTIF(Spotify!U:U,Charts!AH382)</f>
        <v>991</v>
      </c>
      <c r="AM382" s="18">
        <f>SUMIF(Spotify!U:U,Charts!AH382,Spotify!H:H)/COUNTIF(Spotify!U:U,Charts!AH382)</f>
        <v>375</v>
      </c>
      <c r="AN382" s="28">
        <f>SUMIF(Spotify!U:U,Charts!AH382,Spotify!I:I)/COUNTIF(Spotify!U:U,Charts!AH382)</f>
        <v>889</v>
      </c>
    </row>
    <row r="383" spans="1:40" x14ac:dyDescent="0.25">
      <c r="A383" s="3" t="s">
        <v>17973</v>
      </c>
      <c r="B383" s="1">
        <v>95707014</v>
      </c>
      <c r="C383" s="1">
        <v>1</v>
      </c>
      <c r="D383" s="1"/>
      <c r="E383" s="3" t="s">
        <v>15637</v>
      </c>
      <c r="F383" s="1">
        <v>11626550</v>
      </c>
      <c r="H383" s="7" t="s">
        <v>18232</v>
      </c>
      <c r="I383" s="1">
        <v>287702449</v>
      </c>
      <c r="J383" s="8">
        <v>1</v>
      </c>
      <c r="L383" s="7" t="s">
        <v>18232</v>
      </c>
      <c r="M383" s="1">
        <f t="shared" si="30"/>
        <v>-287702449</v>
      </c>
      <c r="N383">
        <v>1</v>
      </c>
      <c r="O383" s="18">
        <f>SUMIF(Spotify!U:U,Charts!L383,Spotify!Q:Q)/COUNTIF(Spotify!U:U,Charts!L383)</f>
        <v>162680</v>
      </c>
      <c r="P383" t="str">
        <f t="shared" si="31"/>
        <v>02:42</v>
      </c>
      <c r="Q383" s="18">
        <f t="shared" si="33"/>
        <v>641941</v>
      </c>
      <c r="R383" s="8" t="str">
        <f t="shared" si="32"/>
        <v>10:41</v>
      </c>
      <c r="T383" s="7" t="s">
        <v>17973</v>
      </c>
      <c r="U383">
        <f>COUNTIFS(Spotify!$AA:$AA,Charts!$U$1,Spotify!$U:$U,Charts!T383)</f>
        <v>0</v>
      </c>
      <c r="V383">
        <f>COUNTIFS(Spotify!$AA:$AA,Charts!$V$1,Spotify!$U:$U,Charts!T383)</f>
        <v>0</v>
      </c>
      <c r="W383">
        <f>COUNTIFS(Spotify!$AA:$AA,Charts!$W$1,Spotify!$U:$U,Charts!T383)</f>
        <v>0</v>
      </c>
      <c r="X383">
        <f>COUNTIFS(Spotify!$AA:$AA,Charts!$X$1,Spotify!$U:$U,Charts!T383)</f>
        <v>0</v>
      </c>
      <c r="Y383">
        <f>COUNTIFS(Spotify!$AA:$AA,Charts!$Y$1,Spotify!$U:$U,Charts!T383)</f>
        <v>0</v>
      </c>
      <c r="Z383">
        <f>COUNTIFS(Spotify!$AA:$AA,Charts!$Z$1,Spotify!$U:$U,Charts!T383)</f>
        <v>0</v>
      </c>
      <c r="AA383">
        <f>COUNTIFS(Spotify!$AA:$AA,Charts!$AA$1,Spotify!$U:$U,Charts!T383)</f>
        <v>0</v>
      </c>
      <c r="AB383">
        <f>COUNTIFS(Spotify!$AA:$AA,Charts!$AB$1,Spotify!$U:$U,Charts!T383)</f>
        <v>0</v>
      </c>
      <c r="AC383">
        <f>COUNTIFS(Spotify!$AA:$AA,Charts!$AC$1,Spotify!$U:$U,Charts!T383)</f>
        <v>1</v>
      </c>
      <c r="AD383">
        <f>COUNTIFS(Spotify!$AA:$AA,Charts!$AD$1,Spotify!$U:$U,Charts!T383)</f>
        <v>0</v>
      </c>
      <c r="AE383">
        <f>COUNTIFS(Spotify!$AA:$AA,Charts!$AE$1,Spotify!$U:$U,Charts!T383)</f>
        <v>0</v>
      </c>
      <c r="AF383" s="8">
        <f>COUNTIFS(Spotify!$AA:$AA,Charts!$AF$1,Spotify!$U:$U,Charts!T383)</f>
        <v>0</v>
      </c>
      <c r="AH383" s="7" t="s">
        <v>17973</v>
      </c>
      <c r="AI383">
        <f>SUMIFS(Spotify!O:O,Spotify!U:U,Charts!AH383)/COUNTIFS(Spotify!U:U,Charts!AH383)</f>
        <v>-8472</v>
      </c>
      <c r="AJ383" s="18">
        <f>SUMIF(Spotify!U:U,Charts!AH383,Spotify!P:P)/COUNTIF(Spotify!U:U,Charts!AH383)</f>
        <v>99986</v>
      </c>
      <c r="AK383" s="18">
        <f>SUMIF(Spotify!U:U,Charts!AH383,Spotify!R:R)/COUNTIF(Spotify!U:U,Charts!AH383)</f>
        <v>5</v>
      </c>
      <c r="AL383" s="18">
        <f>SUMIF(Spotify!U:U,Charts!AH383,Spotify!J:J)/COUNTIF(Spotify!U:U,Charts!AH383)</f>
        <v>509</v>
      </c>
      <c r="AM383" s="18">
        <f>SUMIF(Spotify!U:U,Charts!AH383,Spotify!H:H)/COUNTIF(Spotify!U:U,Charts!AH383)</f>
        <v>791</v>
      </c>
      <c r="AN383" s="28">
        <f>SUMIF(Spotify!U:U,Charts!AH383,Spotify!I:I)/COUNTIF(Spotify!U:U,Charts!AH383)</f>
        <v>499</v>
      </c>
    </row>
    <row r="384" spans="1:40" x14ac:dyDescent="0.25">
      <c r="A384" s="3" t="s">
        <v>17974</v>
      </c>
      <c r="B384" s="1">
        <v>26675858</v>
      </c>
      <c r="C384" s="1">
        <v>2</v>
      </c>
      <c r="D384" s="1"/>
      <c r="E384" s="3" t="s">
        <v>12897</v>
      </c>
      <c r="F384" s="1">
        <v>169278501</v>
      </c>
      <c r="H384" s="7" t="s">
        <v>18143</v>
      </c>
      <c r="I384" s="1">
        <v>286966444</v>
      </c>
      <c r="J384" s="8">
        <v>2</v>
      </c>
      <c r="L384" s="7" t="s">
        <v>18143</v>
      </c>
      <c r="M384" s="1">
        <f t="shared" si="30"/>
        <v>-286966444</v>
      </c>
      <c r="N384">
        <v>2</v>
      </c>
      <c r="O384" s="18">
        <f>SUMIF(Spotify!U:U,Charts!L384,Spotify!Q:Q)/COUNTIF(Spotify!U:U,Charts!L384)</f>
        <v>174773</v>
      </c>
      <c r="P384" t="str">
        <f t="shared" si="31"/>
        <v>02:54</v>
      </c>
      <c r="Q384" s="18">
        <f t="shared" si="33"/>
        <v>641941</v>
      </c>
      <c r="R384" s="8" t="str">
        <f t="shared" si="32"/>
        <v>10:41</v>
      </c>
      <c r="T384" s="7" t="s">
        <v>17974</v>
      </c>
      <c r="U384">
        <f>COUNTIFS(Spotify!$AA:$AA,Charts!$U$1,Spotify!$U:$U,Charts!T384)</f>
        <v>1</v>
      </c>
      <c r="V384">
        <f>COUNTIFS(Spotify!$AA:$AA,Charts!$V$1,Spotify!$U:$U,Charts!T384)</f>
        <v>0</v>
      </c>
      <c r="W384">
        <f>COUNTIFS(Spotify!$AA:$AA,Charts!$W$1,Spotify!$U:$U,Charts!T384)</f>
        <v>0</v>
      </c>
      <c r="X384">
        <f>COUNTIFS(Spotify!$AA:$AA,Charts!$X$1,Spotify!$U:$U,Charts!T384)</f>
        <v>1</v>
      </c>
      <c r="Y384">
        <f>COUNTIFS(Spotify!$AA:$AA,Charts!$Y$1,Spotify!$U:$U,Charts!T384)</f>
        <v>0</v>
      </c>
      <c r="Z384">
        <f>COUNTIFS(Spotify!$AA:$AA,Charts!$Z$1,Spotify!$U:$U,Charts!T384)</f>
        <v>0</v>
      </c>
      <c r="AA384">
        <f>COUNTIFS(Spotify!$AA:$AA,Charts!$AA$1,Spotify!$U:$U,Charts!T384)</f>
        <v>0</v>
      </c>
      <c r="AB384">
        <f>COUNTIFS(Spotify!$AA:$AA,Charts!$AB$1,Spotify!$U:$U,Charts!T384)</f>
        <v>0</v>
      </c>
      <c r="AC384">
        <f>COUNTIFS(Spotify!$AA:$AA,Charts!$AC$1,Spotify!$U:$U,Charts!T384)</f>
        <v>0</v>
      </c>
      <c r="AD384">
        <f>COUNTIFS(Spotify!$AA:$AA,Charts!$AD$1,Spotify!$U:$U,Charts!T384)</f>
        <v>0</v>
      </c>
      <c r="AE384">
        <f>COUNTIFS(Spotify!$AA:$AA,Charts!$AE$1,Spotify!$U:$U,Charts!T384)</f>
        <v>0</v>
      </c>
      <c r="AF384" s="8">
        <f>COUNTIFS(Spotify!$AA:$AA,Charts!$AF$1,Spotify!$U:$U,Charts!T384)</f>
        <v>0</v>
      </c>
      <c r="AH384" s="7" t="s">
        <v>17974</v>
      </c>
      <c r="AI384">
        <f>SUMIFS(Spotify!O:O,Spotify!U:U,Charts!AH384)/COUNTIFS(Spotify!U:U,Charts!AH384)</f>
        <v>-6139</v>
      </c>
      <c r="AJ384" s="18">
        <f>SUMIF(Spotify!U:U,Charts!AH384,Spotify!P:P)/COUNTIF(Spotify!U:U,Charts!AH384)</f>
        <v>97105</v>
      </c>
      <c r="AK384" s="18">
        <f>SUMIF(Spotify!U:U,Charts!AH384,Spotify!R:R)/COUNTIF(Spotify!U:U,Charts!AH384)</f>
        <v>4.5</v>
      </c>
      <c r="AL384" s="18">
        <f>SUMIF(Spotify!U:U,Charts!AH384,Spotify!J:J)/COUNTIF(Spotify!U:U,Charts!AH384)</f>
        <v>430</v>
      </c>
      <c r="AM384" s="18">
        <f>SUMIF(Spotify!U:U,Charts!AH384,Spotify!H:H)/COUNTIF(Spotify!U:U,Charts!AH384)</f>
        <v>546</v>
      </c>
      <c r="AN384" s="28">
        <f>SUMIF(Spotify!U:U,Charts!AH384,Spotify!I:I)/COUNTIF(Spotify!U:U,Charts!AH384)</f>
        <v>545.5</v>
      </c>
    </row>
    <row r="385" spans="1:40" x14ac:dyDescent="0.25">
      <c r="A385" s="3" t="s">
        <v>13540</v>
      </c>
      <c r="B385" s="1">
        <v>5764832</v>
      </c>
      <c r="C385" s="1">
        <v>1</v>
      </c>
      <c r="D385" s="1"/>
      <c r="E385" s="3" t="s">
        <v>9930</v>
      </c>
      <c r="F385" s="1">
        <v>10248859</v>
      </c>
      <c r="H385" s="7" t="s">
        <v>14944</v>
      </c>
      <c r="I385" s="1">
        <v>286540128</v>
      </c>
      <c r="J385" s="8">
        <v>2</v>
      </c>
      <c r="L385" s="7" t="s">
        <v>14944</v>
      </c>
      <c r="M385" s="1">
        <f t="shared" si="30"/>
        <v>-286540128</v>
      </c>
      <c r="N385">
        <v>2</v>
      </c>
      <c r="O385" s="18">
        <f>SUMIF(Spotify!U:U,Charts!L385,Spotify!Q:Q)/COUNTIF(Spotify!U:U,Charts!L385)</f>
        <v>187259</v>
      </c>
      <c r="P385" t="str">
        <f t="shared" si="31"/>
        <v>03:07</v>
      </c>
      <c r="Q385" s="18">
        <f t="shared" si="33"/>
        <v>641941</v>
      </c>
      <c r="R385" s="8" t="str">
        <f t="shared" si="32"/>
        <v>10:41</v>
      </c>
      <c r="T385" s="7" t="s">
        <v>13540</v>
      </c>
      <c r="U385">
        <f>COUNTIFS(Spotify!$AA:$AA,Charts!$U$1,Spotify!$U:$U,Charts!T385)</f>
        <v>0</v>
      </c>
      <c r="V385">
        <f>COUNTIFS(Spotify!$AA:$AA,Charts!$V$1,Spotify!$U:$U,Charts!T385)</f>
        <v>0</v>
      </c>
      <c r="W385">
        <f>COUNTIFS(Spotify!$AA:$AA,Charts!$W$1,Spotify!$U:$U,Charts!T385)</f>
        <v>0</v>
      </c>
      <c r="X385">
        <f>COUNTIFS(Spotify!$AA:$AA,Charts!$X$1,Spotify!$U:$U,Charts!T385)</f>
        <v>0</v>
      </c>
      <c r="Y385">
        <f>COUNTIFS(Spotify!$AA:$AA,Charts!$Y$1,Spotify!$U:$U,Charts!T385)</f>
        <v>0</v>
      </c>
      <c r="Z385">
        <f>COUNTIFS(Spotify!$AA:$AA,Charts!$Z$1,Spotify!$U:$U,Charts!T385)</f>
        <v>0</v>
      </c>
      <c r="AA385">
        <f>COUNTIFS(Spotify!$AA:$AA,Charts!$AA$1,Spotify!$U:$U,Charts!T385)</f>
        <v>0</v>
      </c>
      <c r="AB385">
        <f>COUNTIFS(Spotify!$AA:$AA,Charts!$AB$1,Spotify!$U:$U,Charts!T385)</f>
        <v>0</v>
      </c>
      <c r="AC385">
        <f>COUNTIFS(Spotify!$AA:$AA,Charts!$AC$1,Spotify!$U:$U,Charts!T385)</f>
        <v>0</v>
      </c>
      <c r="AD385">
        <f>COUNTIFS(Spotify!$AA:$AA,Charts!$AD$1,Spotify!$U:$U,Charts!T385)</f>
        <v>0</v>
      </c>
      <c r="AE385">
        <f>COUNTIFS(Spotify!$AA:$AA,Charts!$AE$1,Spotify!$U:$U,Charts!T385)</f>
        <v>0</v>
      </c>
      <c r="AF385" s="8">
        <f>COUNTIFS(Spotify!$AA:$AA,Charts!$AF$1,Spotify!$U:$U,Charts!T385)</f>
        <v>1</v>
      </c>
      <c r="AH385" s="7" t="s">
        <v>13540</v>
      </c>
      <c r="AI385">
        <f>SUMIFS(Spotify!O:O,Spotify!U:U,Charts!AH385)/COUNTIFS(Spotify!U:U,Charts!AH385)</f>
        <v>-5541</v>
      </c>
      <c r="AJ385" s="18">
        <f>SUMIF(Spotify!U:U,Charts!AH385,Spotify!P:P)/COUNTIF(Spotify!U:U,Charts!AH385)</f>
        <v>158066</v>
      </c>
      <c r="AK385" s="18">
        <f>SUMIF(Spotify!U:U,Charts!AH385,Spotify!R:R)/COUNTIF(Spotify!U:U,Charts!AH385)</f>
        <v>1</v>
      </c>
      <c r="AL385" s="18">
        <f>SUMIF(Spotify!U:U,Charts!AH385,Spotify!J:J)/COUNTIF(Spotify!U:U,Charts!AH385)</f>
        <v>367</v>
      </c>
      <c r="AM385" s="18">
        <f>SUMIF(Spotify!U:U,Charts!AH385,Spotify!H:H)/COUNTIF(Spotify!U:U,Charts!AH385)</f>
        <v>413</v>
      </c>
      <c r="AN385" s="28">
        <f>SUMIF(Spotify!U:U,Charts!AH385,Spotify!I:I)/COUNTIF(Spotify!U:U,Charts!AH385)</f>
        <v>881</v>
      </c>
    </row>
    <row r="386" spans="1:40" x14ac:dyDescent="0.25">
      <c r="A386" s="3" t="s">
        <v>17714</v>
      </c>
      <c r="B386" s="1">
        <v>6383850</v>
      </c>
      <c r="C386" s="1">
        <v>1</v>
      </c>
      <c r="D386" s="1"/>
      <c r="E386" s="3" t="s">
        <v>6384</v>
      </c>
      <c r="F386" s="1">
        <v>535146678</v>
      </c>
      <c r="H386" s="7" t="s">
        <v>9264</v>
      </c>
      <c r="I386" s="1">
        <v>286435338</v>
      </c>
      <c r="J386" s="8">
        <v>1</v>
      </c>
      <c r="L386" s="7" t="s">
        <v>9264</v>
      </c>
      <c r="M386" s="1">
        <f t="shared" si="30"/>
        <v>-286435338</v>
      </c>
      <c r="N386">
        <v>1</v>
      </c>
      <c r="O386" s="18">
        <f>SUMIF(Spotify!U:U,Charts!L386,Spotify!Q:Q)/COUNTIF(Spotify!U:U,Charts!L386)</f>
        <v>242947</v>
      </c>
      <c r="P386" t="str">
        <f t="shared" si="31"/>
        <v>04:02</v>
      </c>
      <c r="Q386" s="18">
        <f t="shared" si="33"/>
        <v>641941</v>
      </c>
      <c r="R386" s="8" t="str">
        <f t="shared" si="32"/>
        <v>10:41</v>
      </c>
      <c r="T386" s="7" t="s">
        <v>17714</v>
      </c>
      <c r="U386">
        <f>COUNTIFS(Spotify!$AA:$AA,Charts!$U$1,Spotify!$U:$U,Charts!T386)</f>
        <v>0</v>
      </c>
      <c r="V386">
        <f>COUNTIFS(Spotify!$AA:$AA,Charts!$V$1,Spotify!$U:$U,Charts!T386)</f>
        <v>0</v>
      </c>
      <c r="W386">
        <f>COUNTIFS(Spotify!$AA:$AA,Charts!$W$1,Spotify!$U:$U,Charts!T386)</f>
        <v>0</v>
      </c>
      <c r="X386">
        <f>COUNTIFS(Spotify!$AA:$AA,Charts!$X$1,Spotify!$U:$U,Charts!T386)</f>
        <v>0</v>
      </c>
      <c r="Y386">
        <f>COUNTIFS(Spotify!$AA:$AA,Charts!$Y$1,Spotify!$U:$U,Charts!T386)</f>
        <v>0</v>
      </c>
      <c r="Z386">
        <f>COUNTIFS(Spotify!$AA:$AA,Charts!$Z$1,Spotify!$U:$U,Charts!T386)</f>
        <v>1</v>
      </c>
      <c r="AA386">
        <f>COUNTIFS(Spotify!$AA:$AA,Charts!$AA$1,Spotify!$U:$U,Charts!T386)</f>
        <v>0</v>
      </c>
      <c r="AB386">
        <f>COUNTIFS(Spotify!$AA:$AA,Charts!$AB$1,Spotify!$U:$U,Charts!T386)</f>
        <v>0</v>
      </c>
      <c r="AC386">
        <f>COUNTIFS(Spotify!$AA:$AA,Charts!$AC$1,Spotify!$U:$U,Charts!T386)</f>
        <v>0</v>
      </c>
      <c r="AD386">
        <f>COUNTIFS(Spotify!$AA:$AA,Charts!$AD$1,Spotify!$U:$U,Charts!T386)</f>
        <v>0</v>
      </c>
      <c r="AE386">
        <f>COUNTIFS(Spotify!$AA:$AA,Charts!$AE$1,Spotify!$U:$U,Charts!T386)</f>
        <v>0</v>
      </c>
      <c r="AF386" s="8">
        <f>COUNTIFS(Spotify!$AA:$AA,Charts!$AF$1,Spotify!$U:$U,Charts!T386)</f>
        <v>0</v>
      </c>
      <c r="AH386" s="7" t="s">
        <v>17714</v>
      </c>
      <c r="AI386">
        <f>SUMIFS(Spotify!O:O,Spotify!U:U,Charts!AH386)/COUNTIFS(Spotify!U:U,Charts!AH386)</f>
        <v>-5849</v>
      </c>
      <c r="AJ386" s="18">
        <f>SUMIF(Spotify!U:U,Charts!AH386,Spotify!P:P)/COUNTIF(Spotify!U:U,Charts!AH386)</f>
        <v>127975</v>
      </c>
      <c r="AK386" s="18">
        <f>SUMIF(Spotify!U:U,Charts!AH386,Spotify!R:R)/COUNTIF(Spotify!U:U,Charts!AH386)</f>
        <v>2</v>
      </c>
      <c r="AL386" s="18">
        <f>SUMIF(Spotify!U:U,Charts!AH386,Spotify!J:J)/COUNTIF(Spotify!U:U,Charts!AH386)</f>
        <v>292</v>
      </c>
      <c r="AM386" s="18">
        <f>SUMIF(Spotify!U:U,Charts!AH386,Spotify!H:H)/COUNTIF(Spotify!U:U,Charts!AH386)</f>
        <v>733</v>
      </c>
      <c r="AN386" s="28">
        <f>SUMIF(Spotify!U:U,Charts!AH386,Spotify!I:I)/COUNTIF(Spotify!U:U,Charts!AH386)</f>
        <v>71</v>
      </c>
    </row>
    <row r="387" spans="1:40" x14ac:dyDescent="0.25">
      <c r="A387" s="3" t="s">
        <v>17975</v>
      </c>
      <c r="B387" s="1">
        <v>7661391</v>
      </c>
      <c r="C387" s="1">
        <v>1</v>
      </c>
      <c r="D387" s="1"/>
      <c r="E387" s="3" t="s">
        <v>552</v>
      </c>
      <c r="F387" s="1">
        <v>41776605</v>
      </c>
      <c r="H387" s="7" t="s">
        <v>15342</v>
      </c>
      <c r="I387" s="1">
        <v>285516533</v>
      </c>
      <c r="J387" s="8">
        <v>1</v>
      </c>
      <c r="L387" s="7" t="s">
        <v>15342</v>
      </c>
      <c r="M387" s="1">
        <f t="shared" ref="M387:M450" si="34">-I387</f>
        <v>-285516533</v>
      </c>
      <c r="N387">
        <v>1</v>
      </c>
      <c r="O387" s="18">
        <f>SUMIF(Spotify!U:U,Charts!L387,Spotify!Q:Q)/COUNTIF(Spotify!U:U,Charts!L387)</f>
        <v>139560</v>
      </c>
      <c r="P387" t="str">
        <f t="shared" ref="P387:P450" si="35">CONCATENATE(TEXT(INT(O387/(60*1000)),"00"),":",TEXT(MOD(INT(O387/1000),60),"00"))</f>
        <v>02:19</v>
      </c>
      <c r="Q387" s="18">
        <f t="shared" si="33"/>
        <v>641941</v>
      </c>
      <c r="R387" s="8" t="str">
        <f t="shared" ref="R387:R450" si="36">CONCATENATE(TEXT(INT(Q387/(60*1000)),"00"),":",TEXT(MOD(INT(Q387/1000),60),"00"))</f>
        <v>10:41</v>
      </c>
      <c r="T387" s="7" t="s">
        <v>17975</v>
      </c>
      <c r="U387">
        <f>COUNTIFS(Spotify!$AA:$AA,Charts!$U$1,Spotify!$U:$U,Charts!T387)</f>
        <v>0</v>
      </c>
      <c r="V387">
        <f>COUNTIFS(Spotify!$AA:$AA,Charts!$V$1,Spotify!$U:$U,Charts!T387)</f>
        <v>0</v>
      </c>
      <c r="W387">
        <f>COUNTIFS(Spotify!$AA:$AA,Charts!$W$1,Spotify!$U:$U,Charts!T387)</f>
        <v>1</v>
      </c>
      <c r="X387">
        <f>COUNTIFS(Spotify!$AA:$AA,Charts!$X$1,Spotify!$U:$U,Charts!T387)</f>
        <v>0</v>
      </c>
      <c r="Y387">
        <f>COUNTIFS(Spotify!$AA:$AA,Charts!$Y$1,Spotify!$U:$U,Charts!T387)</f>
        <v>0</v>
      </c>
      <c r="Z387">
        <f>COUNTIFS(Spotify!$AA:$AA,Charts!$Z$1,Spotify!$U:$U,Charts!T387)</f>
        <v>0</v>
      </c>
      <c r="AA387">
        <f>COUNTIFS(Spotify!$AA:$AA,Charts!$AA$1,Spotify!$U:$U,Charts!T387)</f>
        <v>0</v>
      </c>
      <c r="AB387">
        <f>COUNTIFS(Spotify!$AA:$AA,Charts!$AB$1,Spotify!$U:$U,Charts!T387)</f>
        <v>0</v>
      </c>
      <c r="AC387">
        <f>COUNTIFS(Spotify!$AA:$AA,Charts!$AC$1,Spotify!$U:$U,Charts!T387)</f>
        <v>0</v>
      </c>
      <c r="AD387">
        <f>COUNTIFS(Spotify!$AA:$AA,Charts!$AD$1,Spotify!$U:$U,Charts!T387)</f>
        <v>0</v>
      </c>
      <c r="AE387">
        <f>COUNTIFS(Spotify!$AA:$AA,Charts!$AE$1,Spotify!$U:$U,Charts!T387)</f>
        <v>0</v>
      </c>
      <c r="AF387" s="8">
        <f>COUNTIFS(Spotify!$AA:$AA,Charts!$AF$1,Spotify!$U:$U,Charts!T387)</f>
        <v>0</v>
      </c>
      <c r="AH387" s="7" t="s">
        <v>17975</v>
      </c>
      <c r="AI387">
        <f>SUMIFS(Spotify!O:O,Spotify!U:U,Charts!AH387)/COUNTIFS(Spotify!U:U,Charts!AH387)</f>
        <v>-10336</v>
      </c>
      <c r="AJ387" s="18">
        <f>SUMIF(Spotify!U:U,Charts!AH387,Spotify!P:P)/COUNTIF(Spotify!U:U,Charts!AH387)</f>
        <v>113818</v>
      </c>
      <c r="AK387" s="18">
        <f>SUMIF(Spotify!U:U,Charts!AH387,Spotify!R:R)/COUNTIF(Spotify!U:U,Charts!AH387)</f>
        <v>1</v>
      </c>
      <c r="AL387" s="18">
        <f>SUMIF(Spotify!U:U,Charts!AH387,Spotify!J:J)/COUNTIF(Spotify!U:U,Charts!AH387)</f>
        <v>316</v>
      </c>
      <c r="AM387" s="18">
        <f>SUMIF(Spotify!U:U,Charts!AH387,Spotify!H:H)/COUNTIF(Spotify!U:U,Charts!AH387)</f>
        <v>608</v>
      </c>
      <c r="AN387" s="28">
        <f>SUMIF(Spotify!U:U,Charts!AH387,Spotify!I:I)/COUNTIF(Spotify!U:U,Charts!AH387)</f>
        <v>429</v>
      </c>
    </row>
    <row r="388" spans="1:40" x14ac:dyDescent="0.25">
      <c r="A388" s="3" t="s">
        <v>14976</v>
      </c>
      <c r="B388" s="1">
        <v>93530699</v>
      </c>
      <c r="C388" s="1">
        <v>1</v>
      </c>
      <c r="D388" s="1"/>
      <c r="E388" s="3" t="s">
        <v>8926</v>
      </c>
      <c r="F388" s="1">
        <v>94763591</v>
      </c>
      <c r="H388" s="7" t="s">
        <v>6720</v>
      </c>
      <c r="I388" s="1">
        <v>284465974</v>
      </c>
      <c r="J388" s="8">
        <v>2</v>
      </c>
      <c r="L388" s="7" t="s">
        <v>6720</v>
      </c>
      <c r="M388" s="1">
        <f t="shared" si="34"/>
        <v>-284465974</v>
      </c>
      <c r="N388">
        <v>2</v>
      </c>
      <c r="O388" s="18">
        <f>SUMIF(Spotify!U:U,Charts!L388,Spotify!Q:Q)/COUNTIF(Spotify!U:U,Charts!L388)</f>
        <v>150453</v>
      </c>
      <c r="P388" t="str">
        <f t="shared" si="35"/>
        <v>02:30</v>
      </c>
      <c r="Q388" s="18">
        <f t="shared" ref="Q388:Q451" si="37">MAX($O$2:$O$1264)</f>
        <v>641941</v>
      </c>
      <c r="R388" s="8" t="str">
        <f t="shared" si="36"/>
        <v>10:41</v>
      </c>
      <c r="T388" s="7" t="s">
        <v>14976</v>
      </c>
      <c r="U388">
        <f>COUNTIFS(Spotify!$AA:$AA,Charts!$U$1,Spotify!$U:$U,Charts!T388)</f>
        <v>0</v>
      </c>
      <c r="V388">
        <f>COUNTIFS(Spotify!$AA:$AA,Charts!$V$1,Spotify!$U:$U,Charts!T388)</f>
        <v>0</v>
      </c>
      <c r="W388">
        <f>COUNTIFS(Spotify!$AA:$AA,Charts!$W$1,Spotify!$U:$U,Charts!T388)</f>
        <v>0</v>
      </c>
      <c r="X388">
        <f>COUNTIFS(Spotify!$AA:$AA,Charts!$X$1,Spotify!$U:$U,Charts!T388)</f>
        <v>0</v>
      </c>
      <c r="Y388">
        <f>COUNTIFS(Spotify!$AA:$AA,Charts!$Y$1,Spotify!$U:$U,Charts!T388)</f>
        <v>1</v>
      </c>
      <c r="Z388">
        <f>COUNTIFS(Spotify!$AA:$AA,Charts!$Z$1,Spotify!$U:$U,Charts!T388)</f>
        <v>0</v>
      </c>
      <c r="AA388">
        <f>COUNTIFS(Spotify!$AA:$AA,Charts!$AA$1,Spotify!$U:$U,Charts!T388)</f>
        <v>0</v>
      </c>
      <c r="AB388">
        <f>COUNTIFS(Spotify!$AA:$AA,Charts!$AB$1,Spotify!$U:$U,Charts!T388)</f>
        <v>0</v>
      </c>
      <c r="AC388">
        <f>COUNTIFS(Spotify!$AA:$AA,Charts!$AC$1,Spotify!$U:$U,Charts!T388)</f>
        <v>0</v>
      </c>
      <c r="AD388">
        <f>COUNTIFS(Spotify!$AA:$AA,Charts!$AD$1,Spotify!$U:$U,Charts!T388)</f>
        <v>0</v>
      </c>
      <c r="AE388">
        <f>COUNTIFS(Spotify!$AA:$AA,Charts!$AE$1,Spotify!$U:$U,Charts!T388)</f>
        <v>0</v>
      </c>
      <c r="AF388" s="8">
        <f>COUNTIFS(Spotify!$AA:$AA,Charts!$AF$1,Spotify!$U:$U,Charts!T388)</f>
        <v>0</v>
      </c>
      <c r="AH388" s="7" t="s">
        <v>14976</v>
      </c>
      <c r="AI388">
        <f>SUMIFS(Spotify!O:O,Spotify!U:U,Charts!AH388)/COUNTIFS(Spotify!U:U,Charts!AH388)</f>
        <v>-7136</v>
      </c>
      <c r="AJ388" s="18">
        <f>SUMIF(Spotify!U:U,Charts!AH388,Spotify!P:P)/COUNTIF(Spotify!U:U,Charts!AH388)</f>
        <v>124749</v>
      </c>
      <c r="AK388" s="18">
        <f>SUMIF(Spotify!U:U,Charts!AH388,Spotify!R:R)/COUNTIF(Spotify!U:U,Charts!AH388)</f>
        <v>13</v>
      </c>
      <c r="AL388" s="18">
        <f>SUMIF(Spotify!U:U,Charts!AH388,Spotify!J:J)/COUNTIF(Spotify!U:U,Charts!AH388)</f>
        <v>23</v>
      </c>
      <c r="AM388" s="18">
        <f>SUMIF(Spotify!U:U,Charts!AH388,Spotify!H:H)/COUNTIF(Spotify!U:U,Charts!AH388)</f>
        <v>711</v>
      </c>
      <c r="AN388" s="28">
        <f>SUMIF(Spotify!U:U,Charts!AH388,Spotify!I:I)/COUNTIF(Spotify!U:U,Charts!AH388)</f>
        <v>592</v>
      </c>
    </row>
    <row r="389" spans="1:40" x14ac:dyDescent="0.25">
      <c r="A389" s="3" t="s">
        <v>17976</v>
      </c>
      <c r="B389" s="1">
        <v>5321946</v>
      </c>
      <c r="C389" s="1">
        <v>1</v>
      </c>
      <c r="D389" s="1"/>
      <c r="E389" s="3" t="s">
        <v>6580</v>
      </c>
      <c r="F389" s="1">
        <v>26894046</v>
      </c>
      <c r="H389" s="7" t="s">
        <v>3181</v>
      </c>
      <c r="I389" s="1">
        <v>281007749</v>
      </c>
      <c r="J389" s="8">
        <v>2</v>
      </c>
      <c r="L389" s="7" t="s">
        <v>3181</v>
      </c>
      <c r="M389" s="1">
        <f t="shared" si="34"/>
        <v>-281007749</v>
      </c>
      <c r="N389">
        <v>2</v>
      </c>
      <c r="O389" s="18">
        <f>SUMIF(Spotify!U:U,Charts!L389,Spotify!Q:Q)/COUNTIF(Spotify!U:U,Charts!L389)</f>
        <v>257147</v>
      </c>
      <c r="P389" t="str">
        <f t="shared" si="35"/>
        <v>04:17</v>
      </c>
      <c r="Q389" s="18">
        <f t="shared" si="37"/>
        <v>641941</v>
      </c>
      <c r="R389" s="8" t="str">
        <f t="shared" si="36"/>
        <v>10:41</v>
      </c>
      <c r="T389" s="7" t="s">
        <v>17976</v>
      </c>
      <c r="U389">
        <f>COUNTIFS(Spotify!$AA:$AA,Charts!$U$1,Spotify!$U:$U,Charts!T389)</f>
        <v>0</v>
      </c>
      <c r="V389">
        <f>COUNTIFS(Spotify!$AA:$AA,Charts!$V$1,Spotify!$U:$U,Charts!T389)</f>
        <v>0</v>
      </c>
      <c r="W389">
        <f>COUNTIFS(Spotify!$AA:$AA,Charts!$W$1,Spotify!$U:$U,Charts!T389)</f>
        <v>0</v>
      </c>
      <c r="X389">
        <f>COUNTIFS(Spotify!$AA:$AA,Charts!$X$1,Spotify!$U:$U,Charts!T389)</f>
        <v>0</v>
      </c>
      <c r="Y389">
        <f>COUNTIFS(Spotify!$AA:$AA,Charts!$Y$1,Spotify!$U:$U,Charts!T389)</f>
        <v>0</v>
      </c>
      <c r="Z389">
        <f>COUNTIFS(Spotify!$AA:$AA,Charts!$Z$1,Spotify!$U:$U,Charts!T389)</f>
        <v>0</v>
      </c>
      <c r="AA389">
        <f>COUNTIFS(Spotify!$AA:$AA,Charts!$AA$1,Spotify!$U:$U,Charts!T389)</f>
        <v>0</v>
      </c>
      <c r="AB389">
        <f>COUNTIFS(Spotify!$AA:$AA,Charts!$AB$1,Spotify!$U:$U,Charts!T389)</f>
        <v>0</v>
      </c>
      <c r="AC389">
        <f>COUNTIFS(Spotify!$AA:$AA,Charts!$AC$1,Spotify!$U:$U,Charts!T389)</f>
        <v>0</v>
      </c>
      <c r="AD389">
        <f>COUNTIFS(Spotify!$AA:$AA,Charts!$AD$1,Spotify!$U:$U,Charts!T389)</f>
        <v>0</v>
      </c>
      <c r="AE389">
        <f>COUNTIFS(Spotify!$AA:$AA,Charts!$AE$1,Spotify!$U:$U,Charts!T389)</f>
        <v>1</v>
      </c>
      <c r="AF389" s="8">
        <f>COUNTIFS(Spotify!$AA:$AA,Charts!$AF$1,Spotify!$U:$U,Charts!T389)</f>
        <v>0</v>
      </c>
      <c r="AH389" s="7" t="s">
        <v>17976</v>
      </c>
      <c r="AI389">
        <f>SUMIFS(Spotify!O:O,Spotify!U:U,Charts!AH389)/COUNTIFS(Spotify!U:U,Charts!AH389)</f>
        <v>-4318</v>
      </c>
      <c r="AJ389" s="18">
        <f>SUMIF(Spotify!U:U,Charts!AH389,Spotify!P:P)/COUNTIF(Spotify!U:U,Charts!AH389)</f>
        <v>89826</v>
      </c>
      <c r="AK389" s="18">
        <f>SUMIF(Spotify!U:U,Charts!AH389,Spotify!R:R)/COUNTIF(Spotify!U:U,Charts!AH389)</f>
        <v>1</v>
      </c>
      <c r="AL389" s="18">
        <f>SUMIF(Spotify!U:U,Charts!AH389,Spotify!J:J)/COUNTIF(Spotify!U:U,Charts!AH389)</f>
        <v>414</v>
      </c>
      <c r="AM389" s="18">
        <f>SUMIF(Spotify!U:U,Charts!AH389,Spotify!H:H)/COUNTIF(Spotify!U:U,Charts!AH389)</f>
        <v>641</v>
      </c>
      <c r="AN389" s="28">
        <f>SUMIF(Spotify!U:U,Charts!AH389,Spotify!I:I)/COUNTIF(Spotify!U:U,Charts!AH389)</f>
        <v>636</v>
      </c>
    </row>
    <row r="390" spans="1:40" x14ac:dyDescent="0.25">
      <c r="A390" s="3" t="s">
        <v>4789</v>
      </c>
      <c r="B390" s="1">
        <v>606613032</v>
      </c>
      <c r="C390" s="1">
        <v>7</v>
      </c>
      <c r="D390" s="1"/>
      <c r="E390" s="3" t="s">
        <v>7898</v>
      </c>
      <c r="F390" s="1">
        <v>135679454</v>
      </c>
      <c r="H390" s="7" t="s">
        <v>5886</v>
      </c>
      <c r="I390" s="1">
        <v>277163329</v>
      </c>
      <c r="J390" s="8">
        <v>1</v>
      </c>
      <c r="L390" s="7" t="s">
        <v>5886</v>
      </c>
      <c r="M390" s="1">
        <f t="shared" si="34"/>
        <v>-277163329</v>
      </c>
      <c r="N390">
        <v>1</v>
      </c>
      <c r="O390" s="18">
        <f>SUMIF(Spotify!U:U,Charts!L390,Spotify!Q:Q)/COUNTIF(Spotify!U:U,Charts!L390)</f>
        <v>231545</v>
      </c>
      <c r="P390" t="str">
        <f t="shared" si="35"/>
        <v>03:51</v>
      </c>
      <c r="Q390" s="18">
        <f t="shared" si="37"/>
        <v>641941</v>
      </c>
      <c r="R390" s="8" t="str">
        <f t="shared" si="36"/>
        <v>10:41</v>
      </c>
      <c r="T390" s="7" t="s">
        <v>4789</v>
      </c>
      <c r="U390">
        <f>COUNTIFS(Spotify!$AA:$AA,Charts!$U$1,Spotify!$U:$U,Charts!T390)</f>
        <v>2</v>
      </c>
      <c r="V390">
        <f>COUNTIFS(Spotify!$AA:$AA,Charts!$V$1,Spotify!$U:$U,Charts!T390)</f>
        <v>0</v>
      </c>
      <c r="W390">
        <f>COUNTIFS(Spotify!$AA:$AA,Charts!$W$1,Spotify!$U:$U,Charts!T390)</f>
        <v>0</v>
      </c>
      <c r="X390">
        <f>COUNTIFS(Spotify!$AA:$AA,Charts!$X$1,Spotify!$U:$U,Charts!T390)</f>
        <v>0</v>
      </c>
      <c r="Y390">
        <f>COUNTIFS(Spotify!$AA:$AA,Charts!$Y$1,Spotify!$U:$U,Charts!T390)</f>
        <v>1</v>
      </c>
      <c r="Z390">
        <f>COUNTIFS(Spotify!$AA:$AA,Charts!$Z$1,Spotify!$U:$U,Charts!T390)</f>
        <v>0</v>
      </c>
      <c r="AA390">
        <f>COUNTIFS(Spotify!$AA:$AA,Charts!$AA$1,Spotify!$U:$U,Charts!T390)</f>
        <v>0</v>
      </c>
      <c r="AB390">
        <f>COUNTIFS(Spotify!$AA:$AA,Charts!$AB$1,Spotify!$U:$U,Charts!T390)</f>
        <v>1</v>
      </c>
      <c r="AC390">
        <f>COUNTIFS(Spotify!$AA:$AA,Charts!$AC$1,Spotify!$U:$U,Charts!T390)</f>
        <v>1</v>
      </c>
      <c r="AD390">
        <f>COUNTIFS(Spotify!$AA:$AA,Charts!$AD$1,Spotify!$U:$U,Charts!T390)</f>
        <v>1</v>
      </c>
      <c r="AE390">
        <f>COUNTIFS(Spotify!$AA:$AA,Charts!$AE$1,Spotify!$U:$U,Charts!T390)</f>
        <v>1</v>
      </c>
      <c r="AF390" s="8">
        <f>COUNTIFS(Spotify!$AA:$AA,Charts!$AF$1,Spotify!$U:$U,Charts!T390)</f>
        <v>0</v>
      </c>
      <c r="AH390" s="7" t="s">
        <v>4789</v>
      </c>
      <c r="AI390">
        <f>SUMIFS(Spotify!O:O,Spotify!U:U,Charts!AH390)/COUNTIFS(Spotify!U:U,Charts!AH390)</f>
        <v>-7389</v>
      </c>
      <c r="AJ390" s="18">
        <f>SUMIF(Spotify!U:U,Charts!AH390,Spotify!P:P)/COUNTIF(Spotify!U:U,Charts!AH390)</f>
        <v>79356.71428571429</v>
      </c>
      <c r="AK390" s="18">
        <f>SUMIF(Spotify!U:U,Charts!AH390,Spotify!R:R)/COUNTIF(Spotify!U:U,Charts!AH390)</f>
        <v>10.571428571428571</v>
      </c>
      <c r="AL390" s="18">
        <f>SUMIF(Spotify!U:U,Charts!AH390,Spotify!J:J)/COUNTIF(Spotify!U:U,Charts!AH390)</f>
        <v>310</v>
      </c>
      <c r="AM390" s="18">
        <f>SUMIF(Spotify!U:U,Charts!AH390,Spotify!H:H)/COUNTIF(Spotify!U:U,Charts!AH390)</f>
        <v>792.42857142857144</v>
      </c>
      <c r="AN390" s="28">
        <f>SUMIF(Spotify!U:U,Charts!AH390,Spotify!I:I)/COUNTIF(Spotify!U:U,Charts!AH390)</f>
        <v>527</v>
      </c>
    </row>
    <row r="391" spans="1:40" x14ac:dyDescent="0.25">
      <c r="A391" s="3" t="s">
        <v>6413</v>
      </c>
      <c r="B391" s="1">
        <v>619243877</v>
      </c>
      <c r="C391" s="1">
        <v>5</v>
      </c>
      <c r="D391" s="1"/>
      <c r="E391" s="3" t="s">
        <v>225</v>
      </c>
      <c r="F391" s="1">
        <v>877715408</v>
      </c>
      <c r="H391" s="7" t="s">
        <v>5872</v>
      </c>
      <c r="I391" s="1">
        <v>276728836</v>
      </c>
      <c r="J391" s="8">
        <v>1</v>
      </c>
      <c r="L391" s="7" t="s">
        <v>5872</v>
      </c>
      <c r="M391" s="1">
        <f t="shared" si="34"/>
        <v>-276728836</v>
      </c>
      <c r="N391">
        <v>1</v>
      </c>
      <c r="O391" s="18">
        <f>SUMIF(Spotify!U:U,Charts!L391,Spotify!Q:Q)/COUNTIF(Spotify!U:U,Charts!L391)</f>
        <v>295893</v>
      </c>
      <c r="P391" t="str">
        <f t="shared" si="35"/>
        <v>04:55</v>
      </c>
      <c r="Q391" s="18">
        <f t="shared" si="37"/>
        <v>641941</v>
      </c>
      <c r="R391" s="8" t="str">
        <f t="shared" si="36"/>
        <v>10:41</v>
      </c>
      <c r="T391" s="7" t="s">
        <v>6413</v>
      </c>
      <c r="U391">
        <f>COUNTIFS(Spotify!$AA:$AA,Charts!$U$1,Spotify!$U:$U,Charts!T391)</f>
        <v>0</v>
      </c>
      <c r="V391">
        <f>COUNTIFS(Spotify!$AA:$AA,Charts!$V$1,Spotify!$U:$U,Charts!T391)</f>
        <v>0</v>
      </c>
      <c r="W391">
        <f>COUNTIFS(Spotify!$AA:$AA,Charts!$W$1,Spotify!$U:$U,Charts!T391)</f>
        <v>2</v>
      </c>
      <c r="X391">
        <f>COUNTIFS(Spotify!$AA:$AA,Charts!$X$1,Spotify!$U:$U,Charts!T391)</f>
        <v>0</v>
      </c>
      <c r="Y391">
        <f>COUNTIFS(Spotify!$AA:$AA,Charts!$Y$1,Spotify!$U:$U,Charts!T391)</f>
        <v>0</v>
      </c>
      <c r="Z391">
        <f>COUNTIFS(Spotify!$AA:$AA,Charts!$Z$1,Spotify!$U:$U,Charts!T391)</f>
        <v>0</v>
      </c>
      <c r="AA391">
        <f>COUNTIFS(Spotify!$AA:$AA,Charts!$AA$1,Spotify!$U:$U,Charts!T391)</f>
        <v>0</v>
      </c>
      <c r="AB391">
        <f>COUNTIFS(Spotify!$AA:$AA,Charts!$AB$1,Spotify!$U:$U,Charts!T391)</f>
        <v>0</v>
      </c>
      <c r="AC391">
        <f>COUNTIFS(Spotify!$AA:$AA,Charts!$AC$1,Spotify!$U:$U,Charts!T391)</f>
        <v>2</v>
      </c>
      <c r="AD391">
        <f>COUNTIFS(Spotify!$AA:$AA,Charts!$AD$1,Spotify!$U:$U,Charts!T391)</f>
        <v>1</v>
      </c>
      <c r="AE391">
        <f>COUNTIFS(Spotify!$AA:$AA,Charts!$AE$1,Spotify!$U:$U,Charts!T391)</f>
        <v>0</v>
      </c>
      <c r="AF391" s="8">
        <f>COUNTIFS(Spotify!$AA:$AA,Charts!$AF$1,Spotify!$U:$U,Charts!T391)</f>
        <v>0</v>
      </c>
      <c r="AH391" s="7" t="s">
        <v>6413</v>
      </c>
      <c r="AI391">
        <f>SUMIFS(Spotify!O:O,Spotify!U:U,Charts!AH391)/COUNTIFS(Spotify!U:U,Charts!AH391)</f>
        <v>-13516.8</v>
      </c>
      <c r="AJ391" s="18">
        <f>SUMIF(Spotify!U:U,Charts!AH391,Spotify!P:P)/COUNTIF(Spotify!U:U,Charts!AH391)</f>
        <v>132488.6</v>
      </c>
      <c r="AK391" s="18">
        <f>SUMIF(Spotify!U:U,Charts!AH391,Spotify!R:R)/COUNTIF(Spotify!U:U,Charts!AH391)</f>
        <v>13.6</v>
      </c>
      <c r="AL391" s="18">
        <f>SUMIF(Spotify!U:U,Charts!AH391,Spotify!J:J)/COUNTIF(Spotify!U:U,Charts!AH391)</f>
        <v>488</v>
      </c>
      <c r="AM391" s="18">
        <f>SUMIF(Spotify!U:U,Charts!AH391,Spotify!H:H)/COUNTIF(Spotify!U:U,Charts!AH391)</f>
        <v>527.20000000000005</v>
      </c>
      <c r="AN391" s="28">
        <f>SUMIF(Spotify!U:U,Charts!AH391,Spotify!I:I)/COUNTIF(Spotify!U:U,Charts!AH391)</f>
        <v>231.8</v>
      </c>
    </row>
    <row r="392" spans="1:40" x14ac:dyDescent="0.25">
      <c r="A392" s="3" t="s">
        <v>8502</v>
      </c>
      <c r="B392" s="1">
        <v>73588094</v>
      </c>
      <c r="C392" s="1">
        <v>1</v>
      </c>
      <c r="D392" s="1"/>
      <c r="E392" s="3" t="s">
        <v>2668</v>
      </c>
      <c r="F392" s="1">
        <v>2242841088</v>
      </c>
      <c r="H392" s="7" t="s">
        <v>16311</v>
      </c>
      <c r="I392" s="1">
        <v>276629593</v>
      </c>
      <c r="J392" s="8">
        <v>1</v>
      </c>
      <c r="L392" s="7" t="s">
        <v>16311</v>
      </c>
      <c r="M392" s="1">
        <f t="shared" si="34"/>
        <v>-276629593</v>
      </c>
      <c r="N392">
        <v>1</v>
      </c>
      <c r="O392" s="18">
        <f>SUMIF(Spotify!U:U,Charts!L392,Spotify!Q:Q)/COUNTIF(Spotify!U:U,Charts!L392)</f>
        <v>238640</v>
      </c>
      <c r="P392" t="str">
        <f t="shared" si="35"/>
        <v>03:58</v>
      </c>
      <c r="Q392" s="18">
        <f t="shared" si="37"/>
        <v>641941</v>
      </c>
      <c r="R392" s="8" t="str">
        <f t="shared" si="36"/>
        <v>10:41</v>
      </c>
      <c r="T392" s="7" t="s">
        <v>8502</v>
      </c>
      <c r="U392">
        <f>COUNTIFS(Spotify!$AA:$AA,Charts!$U$1,Spotify!$U:$U,Charts!T392)</f>
        <v>0</v>
      </c>
      <c r="V392">
        <f>COUNTIFS(Spotify!$AA:$AA,Charts!$V$1,Spotify!$U:$U,Charts!T392)</f>
        <v>0</v>
      </c>
      <c r="W392">
        <f>COUNTIFS(Spotify!$AA:$AA,Charts!$W$1,Spotify!$U:$U,Charts!T392)</f>
        <v>0</v>
      </c>
      <c r="X392">
        <f>COUNTIFS(Spotify!$AA:$AA,Charts!$X$1,Spotify!$U:$U,Charts!T392)</f>
        <v>0</v>
      </c>
      <c r="Y392">
        <f>COUNTIFS(Spotify!$AA:$AA,Charts!$Y$1,Spotify!$U:$U,Charts!T392)</f>
        <v>0</v>
      </c>
      <c r="Z392">
        <f>COUNTIFS(Spotify!$AA:$AA,Charts!$Z$1,Spotify!$U:$U,Charts!T392)</f>
        <v>0</v>
      </c>
      <c r="AA392">
        <f>COUNTIFS(Spotify!$AA:$AA,Charts!$AA$1,Spotify!$U:$U,Charts!T392)</f>
        <v>0</v>
      </c>
      <c r="AB392">
        <f>COUNTIFS(Spotify!$AA:$AA,Charts!$AB$1,Spotify!$U:$U,Charts!T392)</f>
        <v>0</v>
      </c>
      <c r="AC392">
        <f>COUNTIFS(Spotify!$AA:$AA,Charts!$AC$1,Spotify!$U:$U,Charts!T392)</f>
        <v>0</v>
      </c>
      <c r="AD392">
        <f>COUNTIFS(Spotify!$AA:$AA,Charts!$AD$1,Spotify!$U:$U,Charts!T392)</f>
        <v>0</v>
      </c>
      <c r="AE392">
        <f>COUNTIFS(Spotify!$AA:$AA,Charts!$AE$1,Spotify!$U:$U,Charts!T392)</f>
        <v>0</v>
      </c>
      <c r="AF392" s="8">
        <f>COUNTIFS(Spotify!$AA:$AA,Charts!$AF$1,Spotify!$U:$U,Charts!T392)</f>
        <v>1</v>
      </c>
      <c r="AH392" s="7" t="s">
        <v>8502</v>
      </c>
      <c r="AI392">
        <f>SUMIFS(Spotify!O:O,Spotify!U:U,Charts!AH392)/COUNTIFS(Spotify!U:U,Charts!AH392)</f>
        <v>-5862</v>
      </c>
      <c r="AJ392" s="18">
        <f>SUMIF(Spotify!U:U,Charts!AH392,Spotify!P:P)/COUNTIF(Spotify!U:U,Charts!AH392)</f>
        <v>74987</v>
      </c>
      <c r="AK392" s="18">
        <f>SUMIF(Spotify!U:U,Charts!AH392,Spotify!R:R)/COUNTIF(Spotify!U:U,Charts!AH392)</f>
        <v>10</v>
      </c>
      <c r="AL392" s="18">
        <f>SUMIF(Spotify!U:U,Charts!AH392,Spotify!J:J)/COUNTIF(Spotify!U:U,Charts!AH392)</f>
        <v>459</v>
      </c>
      <c r="AM392" s="18">
        <f>SUMIF(Spotify!U:U,Charts!AH392,Spotify!H:H)/COUNTIF(Spotify!U:U,Charts!AH392)</f>
        <v>802</v>
      </c>
      <c r="AN392" s="28">
        <f>SUMIF(Spotify!U:U,Charts!AH392,Spotify!I:I)/COUNTIF(Spotify!U:U,Charts!AH392)</f>
        <v>623</v>
      </c>
    </row>
    <row r="393" spans="1:40" x14ac:dyDescent="0.25">
      <c r="A393" s="3" t="s">
        <v>17977</v>
      </c>
      <c r="B393" s="1">
        <v>1136423921</v>
      </c>
      <c r="C393" s="1">
        <v>6</v>
      </c>
      <c r="D393" s="1"/>
      <c r="E393" s="3" t="s">
        <v>3997</v>
      </c>
      <c r="F393" s="1">
        <v>12580090</v>
      </c>
      <c r="H393" s="7" t="s">
        <v>7393</v>
      </c>
      <c r="I393" s="1">
        <v>276248773</v>
      </c>
      <c r="J393" s="8">
        <v>6</v>
      </c>
      <c r="L393" s="7" t="s">
        <v>7393</v>
      </c>
      <c r="M393" s="1">
        <f t="shared" si="34"/>
        <v>-276248773</v>
      </c>
      <c r="N393">
        <v>6</v>
      </c>
      <c r="O393" s="18">
        <f>SUMIF(Spotify!U:U,Charts!L393,Spotify!Q:Q)/COUNTIF(Spotify!U:U,Charts!L393)</f>
        <v>282142.33333333331</v>
      </c>
      <c r="P393" t="str">
        <f t="shared" si="35"/>
        <v>04:42</v>
      </c>
      <c r="Q393" s="18">
        <f t="shared" si="37"/>
        <v>641941</v>
      </c>
      <c r="R393" s="8" t="str">
        <f t="shared" si="36"/>
        <v>10:41</v>
      </c>
      <c r="T393" s="7" t="s">
        <v>17977</v>
      </c>
      <c r="U393">
        <f>COUNTIFS(Spotify!$AA:$AA,Charts!$U$1,Spotify!$U:$U,Charts!T393)</f>
        <v>0</v>
      </c>
      <c r="V393">
        <f>COUNTIFS(Spotify!$AA:$AA,Charts!$V$1,Spotify!$U:$U,Charts!T393)</f>
        <v>1</v>
      </c>
      <c r="W393">
        <f>COUNTIFS(Spotify!$AA:$AA,Charts!$W$1,Spotify!$U:$U,Charts!T393)</f>
        <v>0</v>
      </c>
      <c r="X393">
        <f>COUNTIFS(Spotify!$AA:$AA,Charts!$X$1,Spotify!$U:$U,Charts!T393)</f>
        <v>0</v>
      </c>
      <c r="Y393">
        <f>COUNTIFS(Spotify!$AA:$AA,Charts!$Y$1,Spotify!$U:$U,Charts!T393)</f>
        <v>0</v>
      </c>
      <c r="Z393">
        <f>COUNTIFS(Spotify!$AA:$AA,Charts!$Z$1,Spotify!$U:$U,Charts!T393)</f>
        <v>1</v>
      </c>
      <c r="AA393">
        <f>COUNTIFS(Spotify!$AA:$AA,Charts!$AA$1,Spotify!$U:$U,Charts!T393)</f>
        <v>2</v>
      </c>
      <c r="AB393">
        <f>COUNTIFS(Spotify!$AA:$AA,Charts!$AB$1,Spotify!$U:$U,Charts!T393)</f>
        <v>0</v>
      </c>
      <c r="AC393">
        <f>COUNTIFS(Spotify!$AA:$AA,Charts!$AC$1,Spotify!$U:$U,Charts!T393)</f>
        <v>0</v>
      </c>
      <c r="AD393">
        <f>COUNTIFS(Spotify!$AA:$AA,Charts!$AD$1,Spotify!$U:$U,Charts!T393)</f>
        <v>2</v>
      </c>
      <c r="AE393">
        <f>COUNTIFS(Spotify!$AA:$AA,Charts!$AE$1,Spotify!$U:$U,Charts!T393)</f>
        <v>0</v>
      </c>
      <c r="AF393" s="8">
        <f>COUNTIFS(Spotify!$AA:$AA,Charts!$AF$1,Spotify!$U:$U,Charts!T393)</f>
        <v>0</v>
      </c>
      <c r="AH393" s="7" t="s">
        <v>17977</v>
      </c>
      <c r="AI393">
        <f>SUMIFS(Spotify!O:O,Spotify!U:U,Charts!AH393)/COUNTIFS(Spotify!U:U,Charts!AH393)</f>
        <v>-3310.3333333333335</v>
      </c>
      <c r="AJ393" s="18">
        <f>SUMIF(Spotify!U:U,Charts!AH393,Spotify!P:P)/COUNTIF(Spotify!U:U,Charts!AH393)</f>
        <v>97904.833333333328</v>
      </c>
      <c r="AK393" s="18">
        <f>SUMIF(Spotify!U:U,Charts!AH393,Spotify!R:R)/COUNTIF(Spotify!U:U,Charts!AH393)</f>
        <v>21.833333333333332</v>
      </c>
      <c r="AL393" s="18">
        <f>SUMIF(Spotify!U:U,Charts!AH393,Spotify!J:J)/COUNTIF(Spotify!U:U,Charts!AH393)</f>
        <v>149</v>
      </c>
      <c r="AM393" s="18">
        <f>SUMIF(Spotify!U:U,Charts!AH393,Spotify!H:H)/COUNTIF(Spotify!U:U,Charts!AH393)</f>
        <v>713.33333333333337</v>
      </c>
      <c r="AN393" s="28">
        <f>SUMIF(Spotify!U:U,Charts!AH393,Spotify!I:I)/COUNTIF(Spotify!U:U,Charts!AH393)</f>
        <v>784.33333333333337</v>
      </c>
    </row>
    <row r="394" spans="1:40" x14ac:dyDescent="0.25">
      <c r="A394" s="3" t="s">
        <v>17978</v>
      </c>
      <c r="B394" s="1">
        <v>10876703</v>
      </c>
      <c r="C394" s="1">
        <v>1</v>
      </c>
      <c r="D394" s="1"/>
      <c r="E394" s="3" t="s">
        <v>929</v>
      </c>
      <c r="F394" s="1">
        <v>3689257736</v>
      </c>
      <c r="H394" s="7" t="s">
        <v>10393</v>
      </c>
      <c r="I394" s="1">
        <v>275424281</v>
      </c>
      <c r="J394" s="8">
        <v>2</v>
      </c>
      <c r="L394" s="7" t="s">
        <v>10393</v>
      </c>
      <c r="M394" s="1">
        <f t="shared" si="34"/>
        <v>-275424281</v>
      </c>
      <c r="N394">
        <v>2</v>
      </c>
      <c r="O394" s="18">
        <f>SUMIF(Spotify!U:U,Charts!L394,Spotify!Q:Q)/COUNTIF(Spotify!U:U,Charts!L394)</f>
        <v>186227</v>
      </c>
      <c r="P394" t="str">
        <f t="shared" si="35"/>
        <v>03:06</v>
      </c>
      <c r="Q394" s="18">
        <f t="shared" si="37"/>
        <v>641941</v>
      </c>
      <c r="R394" s="8" t="str">
        <f t="shared" si="36"/>
        <v>10:41</v>
      </c>
      <c r="T394" s="7" t="s">
        <v>17978</v>
      </c>
      <c r="U394">
        <f>COUNTIFS(Spotify!$AA:$AA,Charts!$U$1,Spotify!$U:$U,Charts!T394)</f>
        <v>0</v>
      </c>
      <c r="V394">
        <f>COUNTIFS(Spotify!$AA:$AA,Charts!$V$1,Spotify!$U:$U,Charts!T394)</f>
        <v>0</v>
      </c>
      <c r="W394">
        <f>COUNTIFS(Spotify!$AA:$AA,Charts!$W$1,Spotify!$U:$U,Charts!T394)</f>
        <v>0</v>
      </c>
      <c r="X394">
        <f>COUNTIFS(Spotify!$AA:$AA,Charts!$X$1,Spotify!$U:$U,Charts!T394)</f>
        <v>0</v>
      </c>
      <c r="Y394">
        <f>COUNTIFS(Spotify!$AA:$AA,Charts!$Y$1,Spotify!$U:$U,Charts!T394)</f>
        <v>0</v>
      </c>
      <c r="Z394">
        <f>COUNTIFS(Spotify!$AA:$AA,Charts!$Z$1,Spotify!$U:$U,Charts!T394)</f>
        <v>0</v>
      </c>
      <c r="AA394">
        <f>COUNTIFS(Spotify!$AA:$AA,Charts!$AA$1,Spotify!$U:$U,Charts!T394)</f>
        <v>0</v>
      </c>
      <c r="AB394">
        <f>COUNTIFS(Spotify!$AA:$AA,Charts!$AB$1,Spotify!$U:$U,Charts!T394)</f>
        <v>0</v>
      </c>
      <c r="AC394">
        <f>COUNTIFS(Spotify!$AA:$AA,Charts!$AC$1,Spotify!$U:$U,Charts!T394)</f>
        <v>0</v>
      </c>
      <c r="AD394">
        <f>COUNTIFS(Spotify!$AA:$AA,Charts!$AD$1,Spotify!$U:$U,Charts!T394)</f>
        <v>0</v>
      </c>
      <c r="AE394">
        <f>COUNTIFS(Spotify!$AA:$AA,Charts!$AE$1,Spotify!$U:$U,Charts!T394)</f>
        <v>1</v>
      </c>
      <c r="AF394" s="8">
        <f>COUNTIFS(Spotify!$AA:$AA,Charts!$AF$1,Spotify!$U:$U,Charts!T394)</f>
        <v>0</v>
      </c>
      <c r="AH394" s="7" t="s">
        <v>17978</v>
      </c>
      <c r="AI394">
        <f>SUMIFS(Spotify!O:O,Spotify!U:U,Charts!AH394)/COUNTIFS(Spotify!U:U,Charts!AH394)</f>
        <v>-6718</v>
      </c>
      <c r="AJ394" s="18">
        <f>SUMIF(Spotify!U:U,Charts!AH394,Spotify!P:P)/COUNTIF(Spotify!U:U,Charts!AH394)</f>
        <v>104884</v>
      </c>
      <c r="AK394" s="18">
        <f>SUMIF(Spotify!U:U,Charts!AH394,Spotify!R:R)/COUNTIF(Spotify!U:U,Charts!AH394)</f>
        <v>2</v>
      </c>
      <c r="AL394" s="18">
        <f>SUMIF(Spotify!U:U,Charts!AH394,Spotify!J:J)/COUNTIF(Spotify!U:U,Charts!AH394)</f>
        <v>916</v>
      </c>
      <c r="AM394" s="18">
        <f>SUMIF(Spotify!U:U,Charts!AH394,Spotify!H:H)/COUNTIF(Spotify!U:U,Charts!AH394)</f>
        <v>771</v>
      </c>
      <c r="AN394" s="28">
        <f>SUMIF(Spotify!U:U,Charts!AH394,Spotify!I:I)/COUNTIF(Spotify!U:U,Charts!AH394)</f>
        <v>661</v>
      </c>
    </row>
    <row r="395" spans="1:40" x14ac:dyDescent="0.25">
      <c r="A395" s="3" t="s">
        <v>17979</v>
      </c>
      <c r="B395" s="1">
        <v>47959157</v>
      </c>
      <c r="C395" s="1">
        <v>1</v>
      </c>
      <c r="D395" s="1"/>
      <c r="E395" s="3" t="s">
        <v>1058</v>
      </c>
      <c r="F395" s="1">
        <v>4538595192</v>
      </c>
      <c r="H395" s="7" t="s">
        <v>18162</v>
      </c>
      <c r="I395" s="1">
        <v>273487869</v>
      </c>
      <c r="J395" s="8">
        <v>2</v>
      </c>
      <c r="L395" s="7" t="s">
        <v>18162</v>
      </c>
      <c r="M395" s="1">
        <f t="shared" si="34"/>
        <v>-273487869</v>
      </c>
      <c r="N395">
        <v>2</v>
      </c>
      <c r="O395" s="18">
        <f>SUMIF(Spotify!U:U,Charts!L395,Spotify!Q:Q)/COUNTIF(Spotify!U:U,Charts!L395)</f>
        <v>155933</v>
      </c>
      <c r="P395" t="str">
        <f t="shared" si="35"/>
        <v>02:35</v>
      </c>
      <c r="Q395" s="18">
        <f t="shared" si="37"/>
        <v>641941</v>
      </c>
      <c r="R395" s="8" t="str">
        <f t="shared" si="36"/>
        <v>10:41</v>
      </c>
      <c r="T395" s="7" t="s">
        <v>17979</v>
      </c>
      <c r="U395">
        <f>COUNTIFS(Spotify!$AA:$AA,Charts!$U$1,Spotify!$U:$U,Charts!T395)</f>
        <v>0</v>
      </c>
      <c r="V395">
        <f>COUNTIFS(Spotify!$AA:$AA,Charts!$V$1,Spotify!$U:$U,Charts!T395)</f>
        <v>0</v>
      </c>
      <c r="W395">
        <f>COUNTIFS(Spotify!$AA:$AA,Charts!$W$1,Spotify!$U:$U,Charts!T395)</f>
        <v>0</v>
      </c>
      <c r="X395">
        <f>COUNTIFS(Spotify!$AA:$AA,Charts!$X$1,Spotify!$U:$U,Charts!T395)</f>
        <v>0</v>
      </c>
      <c r="Y395">
        <f>COUNTIFS(Spotify!$AA:$AA,Charts!$Y$1,Spotify!$U:$U,Charts!T395)</f>
        <v>0</v>
      </c>
      <c r="Z395">
        <f>COUNTIFS(Spotify!$AA:$AA,Charts!$Z$1,Spotify!$U:$U,Charts!T395)</f>
        <v>1</v>
      </c>
      <c r="AA395">
        <f>COUNTIFS(Spotify!$AA:$AA,Charts!$AA$1,Spotify!$U:$U,Charts!T395)</f>
        <v>0</v>
      </c>
      <c r="AB395">
        <f>COUNTIFS(Spotify!$AA:$AA,Charts!$AB$1,Spotify!$U:$U,Charts!T395)</f>
        <v>0</v>
      </c>
      <c r="AC395">
        <f>COUNTIFS(Spotify!$AA:$AA,Charts!$AC$1,Spotify!$U:$U,Charts!T395)</f>
        <v>0</v>
      </c>
      <c r="AD395">
        <f>COUNTIFS(Spotify!$AA:$AA,Charts!$AD$1,Spotify!$U:$U,Charts!T395)</f>
        <v>0</v>
      </c>
      <c r="AE395">
        <f>COUNTIFS(Spotify!$AA:$AA,Charts!$AE$1,Spotify!$U:$U,Charts!T395)</f>
        <v>0</v>
      </c>
      <c r="AF395" s="8">
        <f>COUNTIFS(Spotify!$AA:$AA,Charts!$AF$1,Spotify!$U:$U,Charts!T395)</f>
        <v>0</v>
      </c>
      <c r="AH395" s="7" t="s">
        <v>17979</v>
      </c>
      <c r="AI395">
        <f>SUMIFS(Spotify!O:O,Spotify!U:U,Charts!AH395)/COUNTIFS(Spotify!U:U,Charts!AH395)</f>
        <v>-6244</v>
      </c>
      <c r="AJ395" s="18">
        <f>SUMIF(Spotify!U:U,Charts!AH395,Spotify!P:P)/COUNTIF(Spotify!U:U,Charts!AH395)</f>
        <v>92991</v>
      </c>
      <c r="AK395" s="18">
        <f>SUMIF(Spotify!U:U,Charts!AH395,Spotify!R:R)/COUNTIF(Spotify!U:U,Charts!AH395)</f>
        <v>12</v>
      </c>
      <c r="AL395" s="18">
        <f>SUMIF(Spotify!U:U,Charts!AH395,Spotify!J:J)/COUNTIF(Spotify!U:U,Charts!AH395)</f>
        <v>305</v>
      </c>
      <c r="AM395" s="18">
        <f>SUMIF(Spotify!U:U,Charts!AH395,Spotify!H:H)/COUNTIF(Spotify!U:U,Charts!AH395)</f>
        <v>683</v>
      </c>
      <c r="AN395" s="28">
        <f>SUMIF(Spotify!U:U,Charts!AH395,Spotify!I:I)/COUNTIF(Spotify!U:U,Charts!AH395)</f>
        <v>708</v>
      </c>
    </row>
    <row r="396" spans="1:40" x14ac:dyDescent="0.25">
      <c r="A396" s="3" t="s">
        <v>5855</v>
      </c>
      <c r="B396" s="1">
        <v>23164535</v>
      </c>
      <c r="C396" s="1">
        <v>1</v>
      </c>
      <c r="D396" s="1"/>
      <c r="E396" s="3" t="s">
        <v>17528</v>
      </c>
      <c r="F396" s="1">
        <v>3896269</v>
      </c>
      <c r="H396" s="7" t="s">
        <v>14516</v>
      </c>
      <c r="I396" s="1">
        <v>269156582</v>
      </c>
      <c r="J396" s="8">
        <v>5</v>
      </c>
      <c r="L396" s="7" t="s">
        <v>14516</v>
      </c>
      <c r="M396" s="1">
        <f t="shared" si="34"/>
        <v>-269156582</v>
      </c>
      <c r="N396">
        <v>5</v>
      </c>
      <c r="O396" s="18">
        <f>SUMIF(Spotify!U:U,Charts!L396,Spotify!Q:Q)/COUNTIF(Spotify!U:U,Charts!L396)</f>
        <v>176119.4</v>
      </c>
      <c r="P396" t="str">
        <f t="shared" si="35"/>
        <v>02:56</v>
      </c>
      <c r="Q396" s="18">
        <f t="shared" si="37"/>
        <v>641941</v>
      </c>
      <c r="R396" s="8" t="str">
        <f t="shared" si="36"/>
        <v>10:41</v>
      </c>
      <c r="T396" s="7" t="s">
        <v>5855</v>
      </c>
      <c r="U396">
        <f>COUNTIFS(Spotify!$AA:$AA,Charts!$U$1,Spotify!$U:$U,Charts!T396)</f>
        <v>0</v>
      </c>
      <c r="V396">
        <f>COUNTIFS(Spotify!$AA:$AA,Charts!$V$1,Spotify!$U:$U,Charts!T396)</f>
        <v>1</v>
      </c>
      <c r="W396">
        <f>COUNTIFS(Spotify!$AA:$AA,Charts!$W$1,Spotify!$U:$U,Charts!T396)</f>
        <v>0</v>
      </c>
      <c r="X396">
        <f>COUNTIFS(Spotify!$AA:$AA,Charts!$X$1,Spotify!$U:$U,Charts!T396)</f>
        <v>0</v>
      </c>
      <c r="Y396">
        <f>COUNTIFS(Spotify!$AA:$AA,Charts!$Y$1,Spotify!$U:$U,Charts!T396)</f>
        <v>0</v>
      </c>
      <c r="Z396">
        <f>COUNTIFS(Spotify!$AA:$AA,Charts!$Z$1,Spotify!$U:$U,Charts!T396)</f>
        <v>0</v>
      </c>
      <c r="AA396">
        <f>COUNTIFS(Spotify!$AA:$AA,Charts!$AA$1,Spotify!$U:$U,Charts!T396)</f>
        <v>0</v>
      </c>
      <c r="AB396">
        <f>COUNTIFS(Spotify!$AA:$AA,Charts!$AB$1,Spotify!$U:$U,Charts!T396)</f>
        <v>0</v>
      </c>
      <c r="AC396">
        <f>COUNTIFS(Spotify!$AA:$AA,Charts!$AC$1,Spotify!$U:$U,Charts!T396)</f>
        <v>0</v>
      </c>
      <c r="AD396">
        <f>COUNTIFS(Spotify!$AA:$AA,Charts!$AD$1,Spotify!$U:$U,Charts!T396)</f>
        <v>0</v>
      </c>
      <c r="AE396">
        <f>COUNTIFS(Spotify!$AA:$AA,Charts!$AE$1,Spotify!$U:$U,Charts!T396)</f>
        <v>0</v>
      </c>
      <c r="AF396" s="8">
        <f>COUNTIFS(Spotify!$AA:$AA,Charts!$AF$1,Spotify!$U:$U,Charts!T396)</f>
        <v>0</v>
      </c>
      <c r="AH396" s="7" t="s">
        <v>5855</v>
      </c>
      <c r="AI396">
        <f>SUMIFS(Spotify!O:O,Spotify!U:U,Charts!AH396)/COUNTIFS(Spotify!U:U,Charts!AH396)</f>
        <v>-3161</v>
      </c>
      <c r="AJ396" s="18">
        <f>SUMIF(Spotify!U:U,Charts!AH396,Spotify!P:P)/COUNTIF(Spotify!U:U,Charts!AH396)</f>
        <v>107022</v>
      </c>
      <c r="AK396" s="18">
        <f>SUMIF(Spotify!U:U,Charts!AH396,Spotify!R:R)/COUNTIF(Spotify!U:U,Charts!AH396)</f>
        <v>4</v>
      </c>
      <c r="AL396" s="18">
        <f>SUMIF(Spotify!U:U,Charts!AH396,Spotify!J:J)/COUNTIF(Spotify!U:U,Charts!AH396)</f>
        <v>464</v>
      </c>
      <c r="AM396" s="18">
        <f>SUMIF(Spotify!U:U,Charts!AH396,Spotify!H:H)/COUNTIF(Spotify!U:U,Charts!AH396)</f>
        <v>811</v>
      </c>
      <c r="AN396" s="28">
        <f>SUMIF(Spotify!U:U,Charts!AH396,Spotify!I:I)/COUNTIF(Spotify!U:U,Charts!AH396)</f>
        <v>588</v>
      </c>
    </row>
    <row r="397" spans="1:40" x14ac:dyDescent="0.25">
      <c r="A397" s="3" t="s">
        <v>4506</v>
      </c>
      <c r="B397" s="1">
        <v>1646497030</v>
      </c>
      <c r="C397" s="1">
        <v>11</v>
      </c>
      <c r="D397" s="1"/>
      <c r="E397" s="3" t="s">
        <v>7623</v>
      </c>
      <c r="F397" s="1">
        <v>207535395</v>
      </c>
      <c r="H397" s="7" t="s">
        <v>1503</v>
      </c>
      <c r="I397" s="1">
        <v>268598020</v>
      </c>
      <c r="J397" s="8">
        <v>4</v>
      </c>
      <c r="L397" s="7" t="s">
        <v>1503</v>
      </c>
      <c r="M397" s="1">
        <f t="shared" si="34"/>
        <v>-268598020</v>
      </c>
      <c r="N397">
        <v>4</v>
      </c>
      <c r="O397" s="18">
        <f>SUMIF(Spotify!U:U,Charts!L397,Spotify!Q:Q)/COUNTIF(Spotify!U:U,Charts!L397)</f>
        <v>179116.5</v>
      </c>
      <c r="P397" t="str">
        <f t="shared" si="35"/>
        <v>02:59</v>
      </c>
      <c r="Q397" s="18">
        <f t="shared" si="37"/>
        <v>641941</v>
      </c>
      <c r="R397" s="8" t="str">
        <f t="shared" si="36"/>
        <v>10:41</v>
      </c>
      <c r="T397" s="7" t="s">
        <v>4506</v>
      </c>
      <c r="U397">
        <f>COUNTIFS(Spotify!$AA:$AA,Charts!$U$1,Spotify!$U:$U,Charts!T397)</f>
        <v>1</v>
      </c>
      <c r="V397">
        <f>COUNTIFS(Spotify!$AA:$AA,Charts!$V$1,Spotify!$U:$U,Charts!T397)</f>
        <v>1</v>
      </c>
      <c r="W397">
        <f>COUNTIFS(Spotify!$AA:$AA,Charts!$W$1,Spotify!$U:$U,Charts!T397)</f>
        <v>0</v>
      </c>
      <c r="X397">
        <f>COUNTIFS(Spotify!$AA:$AA,Charts!$X$1,Spotify!$U:$U,Charts!T397)</f>
        <v>0</v>
      </c>
      <c r="Y397">
        <f>COUNTIFS(Spotify!$AA:$AA,Charts!$Y$1,Spotify!$U:$U,Charts!T397)</f>
        <v>2</v>
      </c>
      <c r="Z397">
        <f>COUNTIFS(Spotify!$AA:$AA,Charts!$Z$1,Spotify!$U:$U,Charts!T397)</f>
        <v>3</v>
      </c>
      <c r="AA397">
        <f>COUNTIFS(Spotify!$AA:$AA,Charts!$AA$1,Spotify!$U:$U,Charts!T397)</f>
        <v>0</v>
      </c>
      <c r="AB397">
        <f>COUNTIFS(Spotify!$AA:$AA,Charts!$AB$1,Spotify!$U:$U,Charts!T397)</f>
        <v>3</v>
      </c>
      <c r="AC397">
        <f>COUNTIFS(Spotify!$AA:$AA,Charts!$AC$1,Spotify!$U:$U,Charts!T397)</f>
        <v>1</v>
      </c>
      <c r="AD397">
        <f>COUNTIFS(Spotify!$AA:$AA,Charts!$AD$1,Spotify!$U:$U,Charts!T397)</f>
        <v>0</v>
      </c>
      <c r="AE397">
        <f>COUNTIFS(Spotify!$AA:$AA,Charts!$AE$1,Spotify!$U:$U,Charts!T397)</f>
        <v>0</v>
      </c>
      <c r="AF397" s="8">
        <f>COUNTIFS(Spotify!$AA:$AA,Charts!$AF$1,Spotify!$U:$U,Charts!T397)</f>
        <v>0</v>
      </c>
      <c r="AH397" s="7" t="s">
        <v>4506</v>
      </c>
      <c r="AI397">
        <f>SUMIFS(Spotify!O:O,Spotify!U:U,Charts!AH397)/COUNTIFS(Spotify!U:U,Charts!AH397)</f>
        <v>-3979.181818181818</v>
      </c>
      <c r="AJ397" s="18">
        <f>SUMIF(Spotify!U:U,Charts!AH397,Spotify!P:P)/COUNTIF(Spotify!U:U,Charts!AH397)</f>
        <v>120503.27272727272</v>
      </c>
      <c r="AK397" s="18">
        <f>SUMIF(Spotify!U:U,Charts!AH397,Spotify!R:R)/COUNTIF(Spotify!U:U,Charts!AH397)</f>
        <v>15.272727272727273</v>
      </c>
      <c r="AL397" s="18">
        <f>SUMIF(Spotify!U:U,Charts!AH397,Spotify!J:J)/COUNTIF(Spotify!U:U,Charts!AH397)</f>
        <v>554.09090909090912</v>
      </c>
      <c r="AM397" s="18">
        <f>SUMIF(Spotify!U:U,Charts!AH397,Spotify!H:H)/COUNTIF(Spotify!U:U,Charts!AH397)</f>
        <v>682</v>
      </c>
      <c r="AN397" s="28">
        <f>SUMIF(Spotify!U:U,Charts!AH397,Spotify!I:I)/COUNTIF(Spotify!U:U,Charts!AH397)</f>
        <v>767.72727272727275</v>
      </c>
    </row>
    <row r="398" spans="1:40" x14ac:dyDescent="0.25">
      <c r="A398" s="3" t="s">
        <v>1095</v>
      </c>
      <c r="B398" s="1">
        <v>261260868</v>
      </c>
      <c r="C398" s="1">
        <v>2</v>
      </c>
      <c r="D398" s="1"/>
      <c r="E398" s="3" t="s">
        <v>37</v>
      </c>
      <c r="F398" s="1">
        <v>7109975224</v>
      </c>
      <c r="H398" s="7" t="s">
        <v>17905</v>
      </c>
      <c r="I398" s="1">
        <v>267949875</v>
      </c>
      <c r="J398" s="8">
        <v>1</v>
      </c>
      <c r="L398" s="7" t="s">
        <v>17905</v>
      </c>
      <c r="M398" s="1">
        <f t="shared" si="34"/>
        <v>-267949875</v>
      </c>
      <c r="N398">
        <v>1</v>
      </c>
      <c r="O398" s="18">
        <f>SUMIF(Spotify!U:U,Charts!L398,Spotify!Q:Q)/COUNTIF(Spotify!U:U,Charts!L398)</f>
        <v>216120</v>
      </c>
      <c r="P398" t="str">
        <f t="shared" si="35"/>
        <v>03:36</v>
      </c>
      <c r="Q398" s="18">
        <f t="shared" si="37"/>
        <v>641941</v>
      </c>
      <c r="R398" s="8" t="str">
        <f t="shared" si="36"/>
        <v>10:41</v>
      </c>
      <c r="T398" s="7" t="s">
        <v>1095</v>
      </c>
      <c r="U398">
        <f>COUNTIFS(Spotify!$AA:$AA,Charts!$U$1,Spotify!$U:$U,Charts!T398)</f>
        <v>0</v>
      </c>
      <c r="V398">
        <f>COUNTIFS(Spotify!$AA:$AA,Charts!$V$1,Spotify!$U:$U,Charts!T398)</f>
        <v>0</v>
      </c>
      <c r="W398">
        <f>COUNTIFS(Spotify!$AA:$AA,Charts!$W$1,Spotify!$U:$U,Charts!T398)</f>
        <v>0</v>
      </c>
      <c r="X398">
        <f>COUNTIFS(Spotify!$AA:$AA,Charts!$X$1,Spotify!$U:$U,Charts!T398)</f>
        <v>0</v>
      </c>
      <c r="Y398">
        <f>COUNTIFS(Spotify!$AA:$AA,Charts!$Y$1,Spotify!$U:$U,Charts!T398)</f>
        <v>0</v>
      </c>
      <c r="Z398">
        <f>COUNTIFS(Spotify!$AA:$AA,Charts!$Z$1,Spotify!$U:$U,Charts!T398)</f>
        <v>0</v>
      </c>
      <c r="AA398">
        <f>COUNTIFS(Spotify!$AA:$AA,Charts!$AA$1,Spotify!$U:$U,Charts!T398)</f>
        <v>2</v>
      </c>
      <c r="AB398">
        <f>COUNTIFS(Spotify!$AA:$AA,Charts!$AB$1,Spotify!$U:$U,Charts!T398)</f>
        <v>0</v>
      </c>
      <c r="AC398">
        <f>COUNTIFS(Spotify!$AA:$AA,Charts!$AC$1,Spotify!$U:$U,Charts!T398)</f>
        <v>0</v>
      </c>
      <c r="AD398">
        <f>COUNTIFS(Spotify!$AA:$AA,Charts!$AD$1,Spotify!$U:$U,Charts!T398)</f>
        <v>0</v>
      </c>
      <c r="AE398">
        <f>COUNTIFS(Spotify!$AA:$AA,Charts!$AE$1,Spotify!$U:$U,Charts!T398)</f>
        <v>0</v>
      </c>
      <c r="AF398" s="8">
        <f>COUNTIFS(Spotify!$AA:$AA,Charts!$AF$1,Spotify!$U:$U,Charts!T398)</f>
        <v>0</v>
      </c>
      <c r="AH398" s="7" t="s">
        <v>1095</v>
      </c>
      <c r="AI398">
        <f>SUMIFS(Spotify!O:O,Spotify!U:U,Charts!AH398)/COUNTIFS(Spotify!U:U,Charts!AH398)</f>
        <v>-6123.5</v>
      </c>
      <c r="AJ398" s="18">
        <f>SUMIF(Spotify!U:U,Charts!AH398,Spotify!P:P)/COUNTIF(Spotify!U:U,Charts!AH398)</f>
        <v>158076.5</v>
      </c>
      <c r="AK398" s="18">
        <f>SUMIF(Spotify!U:U,Charts!AH398,Spotify!R:R)/COUNTIF(Spotify!U:U,Charts!AH398)</f>
        <v>19.5</v>
      </c>
      <c r="AL398" s="18">
        <f>SUMIF(Spotify!U:U,Charts!AH398,Spotify!J:J)/COUNTIF(Spotify!U:U,Charts!AH398)</f>
        <v>451.5</v>
      </c>
      <c r="AM398" s="18">
        <f>SUMIF(Spotify!U:U,Charts!AH398,Spotify!H:H)/COUNTIF(Spotify!U:U,Charts!AH398)</f>
        <v>6</v>
      </c>
      <c r="AN398" s="28">
        <f>SUMIF(Spotify!U:U,Charts!AH398,Spotify!I:I)/COUNTIF(Spotify!U:U,Charts!AH398)</f>
        <v>76</v>
      </c>
    </row>
    <row r="399" spans="1:40" x14ac:dyDescent="0.25">
      <c r="A399" s="3" t="s">
        <v>673</v>
      </c>
      <c r="B399" s="1">
        <v>2345459795</v>
      </c>
      <c r="C399" s="1">
        <v>44</v>
      </c>
      <c r="D399" s="1"/>
      <c r="E399" s="3" t="s">
        <v>3624</v>
      </c>
      <c r="F399" s="1">
        <v>6665963</v>
      </c>
      <c r="H399" s="7" t="s">
        <v>3866</v>
      </c>
      <c r="I399" s="1">
        <v>267349885</v>
      </c>
      <c r="J399" s="8">
        <v>1</v>
      </c>
      <c r="L399" s="7" t="s">
        <v>3866</v>
      </c>
      <c r="M399" s="1">
        <f t="shared" si="34"/>
        <v>-267349885</v>
      </c>
      <c r="N399">
        <v>1</v>
      </c>
      <c r="O399" s="18">
        <f>SUMIF(Spotify!U:U,Charts!L399,Spotify!Q:Q)/COUNTIF(Spotify!U:U,Charts!L399)</f>
        <v>183375</v>
      </c>
      <c r="P399" t="str">
        <f t="shared" si="35"/>
        <v>03:03</v>
      </c>
      <c r="Q399" s="18">
        <f t="shared" si="37"/>
        <v>641941</v>
      </c>
      <c r="R399" s="8" t="str">
        <f t="shared" si="36"/>
        <v>10:41</v>
      </c>
      <c r="T399" s="7" t="s">
        <v>673</v>
      </c>
      <c r="U399">
        <f>COUNTIFS(Spotify!$AA:$AA,Charts!$U$1,Spotify!$U:$U,Charts!T399)</f>
        <v>3</v>
      </c>
      <c r="V399">
        <f>COUNTIFS(Spotify!$AA:$AA,Charts!$V$1,Spotify!$U:$U,Charts!T399)</f>
        <v>11</v>
      </c>
      <c r="W399">
        <f>COUNTIFS(Spotify!$AA:$AA,Charts!$W$1,Spotify!$U:$U,Charts!T399)</f>
        <v>7</v>
      </c>
      <c r="X399">
        <f>COUNTIFS(Spotify!$AA:$AA,Charts!$X$1,Spotify!$U:$U,Charts!T399)</f>
        <v>1</v>
      </c>
      <c r="Y399">
        <f>COUNTIFS(Spotify!$AA:$AA,Charts!$Y$1,Spotify!$U:$U,Charts!T399)</f>
        <v>2</v>
      </c>
      <c r="Z399">
        <f>COUNTIFS(Spotify!$AA:$AA,Charts!$Z$1,Spotify!$U:$U,Charts!T399)</f>
        <v>5</v>
      </c>
      <c r="AA399">
        <f>COUNTIFS(Spotify!$AA:$AA,Charts!$AA$1,Spotify!$U:$U,Charts!T399)</f>
        <v>2</v>
      </c>
      <c r="AB399">
        <f>COUNTIFS(Spotify!$AA:$AA,Charts!$AB$1,Spotify!$U:$U,Charts!T399)</f>
        <v>1</v>
      </c>
      <c r="AC399">
        <f>COUNTIFS(Spotify!$AA:$AA,Charts!$AC$1,Spotify!$U:$U,Charts!T399)</f>
        <v>5</v>
      </c>
      <c r="AD399">
        <f>COUNTIFS(Spotify!$AA:$AA,Charts!$AD$1,Spotify!$U:$U,Charts!T399)</f>
        <v>1</v>
      </c>
      <c r="AE399">
        <f>COUNTIFS(Spotify!$AA:$AA,Charts!$AE$1,Spotify!$U:$U,Charts!T399)</f>
        <v>3</v>
      </c>
      <c r="AF399" s="8">
        <f>COUNTIFS(Spotify!$AA:$AA,Charts!$AF$1,Spotify!$U:$U,Charts!T399)</f>
        <v>3</v>
      </c>
      <c r="AH399" s="7" t="s">
        <v>673</v>
      </c>
      <c r="AI399">
        <f>SUMIFS(Spotify!O:O,Spotify!U:U,Charts!AH399)/COUNTIFS(Spotify!U:U,Charts!AH399)</f>
        <v>-6610.454545454545</v>
      </c>
      <c r="AJ399" s="18">
        <f>SUMIF(Spotify!U:U,Charts!AH399,Spotify!P:P)/COUNTIF(Spotify!U:U,Charts!AH399)</f>
        <v>131362.22727272726</v>
      </c>
      <c r="AK399" s="18">
        <f>SUMIF(Spotify!U:U,Charts!AH399,Spotify!R:R)/COUNTIF(Spotify!U:U,Charts!AH399)</f>
        <v>7.6136363636363633</v>
      </c>
      <c r="AL399" s="18">
        <f>SUMIF(Spotify!U:U,Charts!AH399,Spotify!J:J)/COUNTIF(Spotify!U:U,Charts!AH399)</f>
        <v>322.06818181818181</v>
      </c>
      <c r="AM399" s="18">
        <f>SUMIF(Spotify!U:U,Charts!AH399,Spotify!H:H)/COUNTIF(Spotify!U:U,Charts!AH399)</f>
        <v>656.36363636363637</v>
      </c>
      <c r="AN399" s="28">
        <f>SUMIF(Spotify!U:U,Charts!AH399,Spotify!I:I)/COUNTIF(Spotify!U:U,Charts!AH399)</f>
        <v>561.02272727272725</v>
      </c>
    </row>
    <row r="400" spans="1:40" x14ac:dyDescent="0.25">
      <c r="A400" s="3" t="s">
        <v>17980</v>
      </c>
      <c r="B400" s="1">
        <v>45657385</v>
      </c>
      <c r="C400" s="1">
        <v>1</v>
      </c>
      <c r="D400" s="1"/>
      <c r="E400" s="3" t="s">
        <v>17328</v>
      </c>
      <c r="F400" s="1">
        <v>1834703368</v>
      </c>
      <c r="H400" s="7" t="s">
        <v>17946</v>
      </c>
      <c r="I400" s="1">
        <v>267074325</v>
      </c>
      <c r="J400" s="8">
        <v>1</v>
      </c>
      <c r="L400" s="7" t="s">
        <v>17946</v>
      </c>
      <c r="M400" s="1">
        <f t="shared" si="34"/>
        <v>-267074325</v>
      </c>
      <c r="N400">
        <v>1</v>
      </c>
      <c r="O400" s="18">
        <f>SUMIF(Spotify!U:U,Charts!L400,Spotify!Q:Q)/COUNTIF(Spotify!U:U,Charts!L400)</f>
        <v>267500</v>
      </c>
      <c r="P400" t="str">
        <f t="shared" si="35"/>
        <v>04:27</v>
      </c>
      <c r="Q400" s="18">
        <f t="shared" si="37"/>
        <v>641941</v>
      </c>
      <c r="R400" s="8" t="str">
        <f t="shared" si="36"/>
        <v>10:41</v>
      </c>
      <c r="T400" s="7" t="s">
        <v>17980</v>
      </c>
      <c r="U400">
        <f>COUNTIFS(Spotify!$AA:$AA,Charts!$U$1,Spotify!$U:$U,Charts!T400)</f>
        <v>0</v>
      </c>
      <c r="V400">
        <f>COUNTIFS(Spotify!$AA:$AA,Charts!$V$1,Spotify!$U:$U,Charts!T400)</f>
        <v>1</v>
      </c>
      <c r="W400">
        <f>COUNTIFS(Spotify!$AA:$AA,Charts!$W$1,Spotify!$U:$U,Charts!T400)</f>
        <v>0</v>
      </c>
      <c r="X400">
        <f>COUNTIFS(Spotify!$AA:$AA,Charts!$X$1,Spotify!$U:$U,Charts!T400)</f>
        <v>0</v>
      </c>
      <c r="Y400">
        <f>COUNTIFS(Spotify!$AA:$AA,Charts!$Y$1,Spotify!$U:$U,Charts!T400)</f>
        <v>0</v>
      </c>
      <c r="Z400">
        <f>COUNTIFS(Spotify!$AA:$AA,Charts!$Z$1,Spotify!$U:$U,Charts!T400)</f>
        <v>0</v>
      </c>
      <c r="AA400">
        <f>COUNTIFS(Spotify!$AA:$AA,Charts!$AA$1,Spotify!$U:$U,Charts!T400)</f>
        <v>0</v>
      </c>
      <c r="AB400">
        <f>COUNTIFS(Spotify!$AA:$AA,Charts!$AB$1,Spotify!$U:$U,Charts!T400)</f>
        <v>0</v>
      </c>
      <c r="AC400">
        <f>COUNTIFS(Spotify!$AA:$AA,Charts!$AC$1,Spotify!$U:$U,Charts!T400)</f>
        <v>0</v>
      </c>
      <c r="AD400">
        <f>COUNTIFS(Spotify!$AA:$AA,Charts!$AD$1,Spotify!$U:$U,Charts!T400)</f>
        <v>0</v>
      </c>
      <c r="AE400">
        <f>COUNTIFS(Spotify!$AA:$AA,Charts!$AE$1,Spotify!$U:$U,Charts!T400)</f>
        <v>0</v>
      </c>
      <c r="AF400" s="8">
        <f>COUNTIFS(Spotify!$AA:$AA,Charts!$AF$1,Spotify!$U:$U,Charts!T400)</f>
        <v>0</v>
      </c>
      <c r="AH400" s="7" t="s">
        <v>17980</v>
      </c>
      <c r="AI400">
        <f>SUMIFS(Spotify!O:O,Spotify!U:U,Charts!AH400)/COUNTIFS(Spotify!U:U,Charts!AH400)</f>
        <v>-3158</v>
      </c>
      <c r="AJ400" s="18">
        <f>SUMIF(Spotify!U:U,Charts!AH400,Spotify!P:P)/COUNTIF(Spotify!U:U,Charts!AH400)</f>
        <v>119012</v>
      </c>
      <c r="AK400" s="18">
        <f>SUMIF(Spotify!U:U,Charts!AH400,Spotify!R:R)/COUNTIF(Spotify!U:U,Charts!AH400)</f>
        <v>9</v>
      </c>
      <c r="AL400" s="18">
        <f>SUMIF(Spotify!U:U,Charts!AH400,Spotify!J:J)/COUNTIF(Spotify!U:U,Charts!AH400)</f>
        <v>183</v>
      </c>
      <c r="AM400" s="18">
        <f>SUMIF(Spotify!U:U,Charts!AH400,Spotify!H:H)/COUNTIF(Spotify!U:U,Charts!AH400)</f>
        <v>883</v>
      </c>
      <c r="AN400" s="28">
        <f>SUMIF(Spotify!U:U,Charts!AH400,Spotify!I:I)/COUNTIF(Spotify!U:U,Charts!AH400)</f>
        <v>808</v>
      </c>
    </row>
    <row r="401" spans="1:40" x14ac:dyDescent="0.25">
      <c r="A401" s="3" t="s">
        <v>17981</v>
      </c>
      <c r="B401" s="1">
        <v>131070357</v>
      </c>
      <c r="C401" s="1">
        <v>1</v>
      </c>
      <c r="D401" s="1"/>
      <c r="E401" s="3" t="s">
        <v>1495</v>
      </c>
      <c r="F401" s="1">
        <v>436091783</v>
      </c>
      <c r="H401" s="7" t="s">
        <v>18017</v>
      </c>
      <c r="I401" s="1">
        <v>266589180</v>
      </c>
      <c r="J401" s="8">
        <v>1</v>
      </c>
      <c r="L401" s="7" t="s">
        <v>18017</v>
      </c>
      <c r="M401" s="1">
        <f t="shared" si="34"/>
        <v>-266589180</v>
      </c>
      <c r="N401">
        <v>1</v>
      </c>
      <c r="O401" s="18">
        <f>SUMIF(Spotify!U:U,Charts!L401,Spotify!Q:Q)/COUNTIF(Spotify!U:U,Charts!L401)</f>
        <v>186662</v>
      </c>
      <c r="P401" t="str">
        <f t="shared" si="35"/>
        <v>03:06</v>
      </c>
      <c r="Q401" s="18">
        <f t="shared" si="37"/>
        <v>641941</v>
      </c>
      <c r="R401" s="8" t="str">
        <f t="shared" si="36"/>
        <v>10:41</v>
      </c>
      <c r="T401" s="7" t="s">
        <v>17981</v>
      </c>
      <c r="U401">
        <f>COUNTIFS(Spotify!$AA:$AA,Charts!$U$1,Spotify!$U:$U,Charts!T401)</f>
        <v>0</v>
      </c>
      <c r="V401">
        <f>COUNTIFS(Spotify!$AA:$AA,Charts!$V$1,Spotify!$U:$U,Charts!T401)</f>
        <v>0</v>
      </c>
      <c r="W401">
        <f>COUNTIFS(Spotify!$AA:$AA,Charts!$W$1,Spotify!$U:$U,Charts!T401)</f>
        <v>0</v>
      </c>
      <c r="X401">
        <f>COUNTIFS(Spotify!$AA:$AA,Charts!$X$1,Spotify!$U:$U,Charts!T401)</f>
        <v>0</v>
      </c>
      <c r="Y401">
        <f>COUNTIFS(Spotify!$AA:$AA,Charts!$Y$1,Spotify!$U:$U,Charts!T401)</f>
        <v>0</v>
      </c>
      <c r="Z401">
        <f>COUNTIFS(Spotify!$AA:$AA,Charts!$Z$1,Spotify!$U:$U,Charts!T401)</f>
        <v>0</v>
      </c>
      <c r="AA401">
        <f>COUNTIFS(Spotify!$AA:$AA,Charts!$AA$1,Spotify!$U:$U,Charts!T401)</f>
        <v>0</v>
      </c>
      <c r="AB401">
        <f>COUNTIFS(Spotify!$AA:$AA,Charts!$AB$1,Spotify!$U:$U,Charts!T401)</f>
        <v>1</v>
      </c>
      <c r="AC401">
        <f>COUNTIFS(Spotify!$AA:$AA,Charts!$AC$1,Spotify!$U:$U,Charts!T401)</f>
        <v>0</v>
      </c>
      <c r="AD401">
        <f>COUNTIFS(Spotify!$AA:$AA,Charts!$AD$1,Spotify!$U:$U,Charts!T401)</f>
        <v>0</v>
      </c>
      <c r="AE401">
        <f>COUNTIFS(Spotify!$AA:$AA,Charts!$AE$1,Spotify!$U:$U,Charts!T401)</f>
        <v>0</v>
      </c>
      <c r="AF401" s="8">
        <f>COUNTIFS(Spotify!$AA:$AA,Charts!$AF$1,Spotify!$U:$U,Charts!T401)</f>
        <v>0</v>
      </c>
      <c r="AH401" s="7" t="s">
        <v>17981</v>
      </c>
      <c r="AI401">
        <f>SUMIFS(Spotify!O:O,Spotify!U:U,Charts!AH401)/COUNTIFS(Spotify!U:U,Charts!AH401)</f>
        <v>-8361</v>
      </c>
      <c r="AJ401" s="18">
        <f>SUMIF(Spotify!U:U,Charts!AH401,Spotify!P:P)/COUNTIF(Spotify!U:U,Charts!AH401)</f>
        <v>130002</v>
      </c>
      <c r="AK401" s="18">
        <f>SUMIF(Spotify!U:U,Charts!AH401,Spotify!R:R)/COUNTIF(Spotify!U:U,Charts!AH401)</f>
        <v>12</v>
      </c>
      <c r="AL401" s="18">
        <f>SUMIF(Spotify!U:U,Charts!AH401,Spotify!J:J)/COUNTIF(Spotify!U:U,Charts!AH401)</f>
        <v>509</v>
      </c>
      <c r="AM401" s="18">
        <f>SUMIF(Spotify!U:U,Charts!AH401,Spotify!H:H)/COUNTIF(Spotify!U:U,Charts!AH401)</f>
        <v>739</v>
      </c>
      <c r="AN401" s="28">
        <f>SUMIF(Spotify!U:U,Charts!AH401,Spotify!I:I)/COUNTIF(Spotify!U:U,Charts!AH401)</f>
        <v>579</v>
      </c>
    </row>
    <row r="402" spans="1:40" x14ac:dyDescent="0.25">
      <c r="A402" s="3" t="s">
        <v>13977</v>
      </c>
      <c r="B402" s="1">
        <v>15225757</v>
      </c>
      <c r="C402" s="1">
        <v>1</v>
      </c>
      <c r="D402" s="1"/>
      <c r="E402" s="3" t="s">
        <v>2011</v>
      </c>
      <c r="F402" s="1">
        <v>563238542</v>
      </c>
      <c r="H402" s="7" t="s">
        <v>9166</v>
      </c>
      <c r="I402" s="1">
        <v>264349706</v>
      </c>
      <c r="J402" s="8">
        <v>4</v>
      </c>
      <c r="L402" s="7" t="s">
        <v>9166</v>
      </c>
      <c r="M402" s="1">
        <f t="shared" si="34"/>
        <v>-264349706</v>
      </c>
      <c r="N402">
        <v>4</v>
      </c>
      <c r="O402" s="18">
        <f>SUMIF(Spotify!U:U,Charts!L402,Spotify!Q:Q)/COUNTIF(Spotify!U:U,Charts!L402)</f>
        <v>260263.5</v>
      </c>
      <c r="P402" t="str">
        <f t="shared" si="35"/>
        <v>04:20</v>
      </c>
      <c r="Q402" s="18">
        <f t="shared" si="37"/>
        <v>641941</v>
      </c>
      <c r="R402" s="8" t="str">
        <f t="shared" si="36"/>
        <v>10:41</v>
      </c>
      <c r="T402" s="7" t="s">
        <v>13977</v>
      </c>
      <c r="U402">
        <f>COUNTIFS(Spotify!$AA:$AA,Charts!$U$1,Spotify!$U:$U,Charts!T402)</f>
        <v>0</v>
      </c>
      <c r="V402">
        <f>COUNTIFS(Spotify!$AA:$AA,Charts!$V$1,Spotify!$U:$U,Charts!T402)</f>
        <v>0</v>
      </c>
      <c r="W402">
        <f>COUNTIFS(Spotify!$AA:$AA,Charts!$W$1,Spotify!$U:$U,Charts!T402)</f>
        <v>0</v>
      </c>
      <c r="X402">
        <f>COUNTIFS(Spotify!$AA:$AA,Charts!$X$1,Spotify!$U:$U,Charts!T402)</f>
        <v>0</v>
      </c>
      <c r="Y402">
        <f>COUNTIFS(Spotify!$AA:$AA,Charts!$Y$1,Spotify!$U:$U,Charts!T402)</f>
        <v>0</v>
      </c>
      <c r="Z402">
        <f>COUNTIFS(Spotify!$AA:$AA,Charts!$Z$1,Spotify!$U:$U,Charts!T402)</f>
        <v>0</v>
      </c>
      <c r="AA402">
        <f>COUNTIFS(Spotify!$AA:$AA,Charts!$AA$1,Spotify!$U:$U,Charts!T402)</f>
        <v>0</v>
      </c>
      <c r="AB402">
        <f>COUNTIFS(Spotify!$AA:$AA,Charts!$AB$1,Spotify!$U:$U,Charts!T402)</f>
        <v>0</v>
      </c>
      <c r="AC402">
        <f>COUNTIFS(Spotify!$AA:$AA,Charts!$AC$1,Spotify!$U:$U,Charts!T402)</f>
        <v>1</v>
      </c>
      <c r="AD402">
        <f>COUNTIFS(Spotify!$AA:$AA,Charts!$AD$1,Spotify!$U:$U,Charts!T402)</f>
        <v>0</v>
      </c>
      <c r="AE402">
        <f>COUNTIFS(Spotify!$AA:$AA,Charts!$AE$1,Spotify!$U:$U,Charts!T402)</f>
        <v>0</v>
      </c>
      <c r="AF402" s="8">
        <f>COUNTIFS(Spotify!$AA:$AA,Charts!$AF$1,Spotify!$U:$U,Charts!T402)</f>
        <v>0</v>
      </c>
      <c r="AH402" s="7" t="s">
        <v>13977</v>
      </c>
      <c r="AI402">
        <f>SUMIFS(Spotify!O:O,Spotify!U:U,Charts!AH402)/COUNTIFS(Spotify!U:U,Charts!AH402)</f>
        <v>-2533</v>
      </c>
      <c r="AJ402" s="18">
        <f>SUMIF(Spotify!U:U,Charts!AH402,Spotify!P:P)/COUNTIF(Spotify!U:U,Charts!AH402)</f>
        <v>160108</v>
      </c>
      <c r="AK402" s="18">
        <f>SUMIF(Spotify!U:U,Charts!AH402,Spotify!R:R)/COUNTIF(Spotify!U:U,Charts!AH402)</f>
        <v>3</v>
      </c>
      <c r="AL402" s="18">
        <f>SUMIF(Spotify!U:U,Charts!AH402,Spotify!J:J)/COUNTIF(Spotify!U:U,Charts!AH402)</f>
        <v>453</v>
      </c>
      <c r="AM402" s="18">
        <f>SUMIF(Spotify!U:U,Charts!AH402,Spotify!H:H)/COUNTIF(Spotify!U:U,Charts!AH402)</f>
        <v>768</v>
      </c>
      <c r="AN402" s="28">
        <f>SUMIF(Spotify!U:U,Charts!AH402,Spotify!I:I)/COUNTIF(Spotify!U:U,Charts!AH402)</f>
        <v>934</v>
      </c>
    </row>
    <row r="403" spans="1:40" x14ac:dyDescent="0.25">
      <c r="A403" s="3" t="s">
        <v>17982</v>
      </c>
      <c r="B403" s="1">
        <v>94457637</v>
      </c>
      <c r="C403" s="1">
        <v>1</v>
      </c>
      <c r="D403" s="1"/>
      <c r="E403" s="3" t="s">
        <v>4751</v>
      </c>
      <c r="F403" s="1">
        <v>5876058</v>
      </c>
      <c r="H403" s="7" t="s">
        <v>18189</v>
      </c>
      <c r="I403" s="1">
        <v>264336369</v>
      </c>
      <c r="J403" s="8">
        <v>3</v>
      </c>
      <c r="L403" s="7" t="s">
        <v>18189</v>
      </c>
      <c r="M403" s="1">
        <f t="shared" si="34"/>
        <v>-264336369</v>
      </c>
      <c r="N403">
        <v>3</v>
      </c>
      <c r="O403" s="18">
        <f>SUMIF(Spotify!U:U,Charts!L403,Spotify!Q:Q)/COUNTIF(Spotify!U:U,Charts!L403)</f>
        <v>185275.33333333334</v>
      </c>
      <c r="P403" t="str">
        <f t="shared" si="35"/>
        <v>03:05</v>
      </c>
      <c r="Q403" s="18">
        <f t="shared" si="37"/>
        <v>641941</v>
      </c>
      <c r="R403" s="8" t="str">
        <f t="shared" si="36"/>
        <v>10:41</v>
      </c>
      <c r="T403" s="7" t="s">
        <v>17982</v>
      </c>
      <c r="U403">
        <f>COUNTIFS(Spotify!$AA:$AA,Charts!$U$1,Spotify!$U:$U,Charts!T403)</f>
        <v>0</v>
      </c>
      <c r="V403">
        <f>COUNTIFS(Spotify!$AA:$AA,Charts!$V$1,Spotify!$U:$U,Charts!T403)</f>
        <v>1</v>
      </c>
      <c r="W403">
        <f>COUNTIFS(Spotify!$AA:$AA,Charts!$W$1,Spotify!$U:$U,Charts!T403)</f>
        <v>0</v>
      </c>
      <c r="X403">
        <f>COUNTIFS(Spotify!$AA:$AA,Charts!$X$1,Spotify!$U:$U,Charts!T403)</f>
        <v>0</v>
      </c>
      <c r="Y403">
        <f>COUNTIFS(Spotify!$AA:$AA,Charts!$Y$1,Spotify!$U:$U,Charts!T403)</f>
        <v>0</v>
      </c>
      <c r="Z403">
        <f>COUNTIFS(Spotify!$AA:$AA,Charts!$Z$1,Spotify!$U:$U,Charts!T403)</f>
        <v>0</v>
      </c>
      <c r="AA403">
        <f>COUNTIFS(Spotify!$AA:$AA,Charts!$AA$1,Spotify!$U:$U,Charts!T403)</f>
        <v>0</v>
      </c>
      <c r="AB403">
        <f>COUNTIFS(Spotify!$AA:$AA,Charts!$AB$1,Spotify!$U:$U,Charts!T403)</f>
        <v>0</v>
      </c>
      <c r="AC403">
        <f>COUNTIFS(Spotify!$AA:$AA,Charts!$AC$1,Spotify!$U:$U,Charts!T403)</f>
        <v>0</v>
      </c>
      <c r="AD403">
        <f>COUNTIFS(Spotify!$AA:$AA,Charts!$AD$1,Spotify!$U:$U,Charts!T403)</f>
        <v>0</v>
      </c>
      <c r="AE403">
        <f>COUNTIFS(Spotify!$AA:$AA,Charts!$AE$1,Spotify!$U:$U,Charts!T403)</f>
        <v>0</v>
      </c>
      <c r="AF403" s="8">
        <f>COUNTIFS(Spotify!$AA:$AA,Charts!$AF$1,Spotify!$U:$U,Charts!T403)</f>
        <v>0</v>
      </c>
      <c r="AH403" s="7" t="s">
        <v>17982</v>
      </c>
      <c r="AI403">
        <f>SUMIFS(Spotify!O:O,Spotify!U:U,Charts!AH403)/COUNTIFS(Spotify!U:U,Charts!AH403)</f>
        <v>-4673</v>
      </c>
      <c r="AJ403" s="18">
        <f>SUMIF(Spotify!U:U,Charts!AH403,Spotify!P:P)/COUNTIF(Spotify!U:U,Charts!AH403)</f>
        <v>101216</v>
      </c>
      <c r="AK403" s="18">
        <f>SUMIF(Spotify!U:U,Charts!AH403,Spotify!R:R)/COUNTIF(Spotify!U:U,Charts!AH403)</f>
        <v>16</v>
      </c>
      <c r="AL403" s="18">
        <f>SUMIF(Spotify!U:U,Charts!AH403,Spotify!J:J)/COUNTIF(Spotify!U:U,Charts!AH403)</f>
        <v>58</v>
      </c>
      <c r="AM403" s="18">
        <f>SUMIF(Spotify!U:U,Charts!AH403,Spotify!H:H)/COUNTIF(Spotify!U:U,Charts!AH403)</f>
        <v>67</v>
      </c>
      <c r="AN403" s="28">
        <f>SUMIF(Spotify!U:U,Charts!AH403,Spotify!I:I)/COUNTIF(Spotify!U:U,Charts!AH403)</f>
        <v>896</v>
      </c>
    </row>
    <row r="404" spans="1:40" x14ac:dyDescent="0.25">
      <c r="A404" s="3" t="s">
        <v>17983</v>
      </c>
      <c r="B404" s="1">
        <v>27374075</v>
      </c>
      <c r="C404" s="1">
        <v>1</v>
      </c>
      <c r="D404" s="1"/>
      <c r="E404" s="3" t="s">
        <v>989</v>
      </c>
      <c r="F404" s="1">
        <v>187854035</v>
      </c>
      <c r="H404" s="7" t="s">
        <v>15251</v>
      </c>
      <c r="I404" s="1">
        <v>264169742</v>
      </c>
      <c r="J404" s="8">
        <v>1</v>
      </c>
      <c r="L404" s="7" t="s">
        <v>15251</v>
      </c>
      <c r="M404" s="1">
        <f t="shared" si="34"/>
        <v>-264169742</v>
      </c>
      <c r="N404">
        <v>1</v>
      </c>
      <c r="O404" s="18">
        <f>SUMIF(Spotify!U:U,Charts!L404,Spotify!Q:Q)/COUNTIF(Spotify!U:U,Charts!L404)</f>
        <v>289533</v>
      </c>
      <c r="P404" t="str">
        <f t="shared" si="35"/>
        <v>04:49</v>
      </c>
      <c r="Q404" s="18">
        <f t="shared" si="37"/>
        <v>641941</v>
      </c>
      <c r="R404" s="8" t="str">
        <f t="shared" si="36"/>
        <v>10:41</v>
      </c>
      <c r="T404" s="7" t="s">
        <v>17983</v>
      </c>
      <c r="U404">
        <f>COUNTIFS(Spotify!$AA:$AA,Charts!$U$1,Spotify!$U:$U,Charts!T404)</f>
        <v>0</v>
      </c>
      <c r="V404">
        <f>COUNTIFS(Spotify!$AA:$AA,Charts!$V$1,Spotify!$U:$U,Charts!T404)</f>
        <v>0</v>
      </c>
      <c r="W404">
        <f>COUNTIFS(Spotify!$AA:$AA,Charts!$W$1,Spotify!$U:$U,Charts!T404)</f>
        <v>0</v>
      </c>
      <c r="X404">
        <f>COUNTIFS(Spotify!$AA:$AA,Charts!$X$1,Spotify!$U:$U,Charts!T404)</f>
        <v>0</v>
      </c>
      <c r="Y404">
        <f>COUNTIFS(Spotify!$AA:$AA,Charts!$Y$1,Spotify!$U:$U,Charts!T404)</f>
        <v>0</v>
      </c>
      <c r="Z404">
        <f>COUNTIFS(Spotify!$AA:$AA,Charts!$Z$1,Spotify!$U:$U,Charts!T404)</f>
        <v>0</v>
      </c>
      <c r="AA404">
        <f>COUNTIFS(Spotify!$AA:$AA,Charts!$AA$1,Spotify!$U:$U,Charts!T404)</f>
        <v>1</v>
      </c>
      <c r="AB404">
        <f>COUNTIFS(Spotify!$AA:$AA,Charts!$AB$1,Spotify!$U:$U,Charts!T404)</f>
        <v>0</v>
      </c>
      <c r="AC404">
        <f>COUNTIFS(Spotify!$AA:$AA,Charts!$AC$1,Spotify!$U:$U,Charts!T404)</f>
        <v>0</v>
      </c>
      <c r="AD404">
        <f>COUNTIFS(Spotify!$AA:$AA,Charts!$AD$1,Spotify!$U:$U,Charts!T404)</f>
        <v>0</v>
      </c>
      <c r="AE404">
        <f>COUNTIFS(Spotify!$AA:$AA,Charts!$AE$1,Spotify!$U:$U,Charts!T404)</f>
        <v>0</v>
      </c>
      <c r="AF404" s="8">
        <f>COUNTIFS(Spotify!$AA:$AA,Charts!$AF$1,Spotify!$U:$U,Charts!T404)</f>
        <v>0</v>
      </c>
      <c r="AH404" s="7" t="s">
        <v>17983</v>
      </c>
      <c r="AI404">
        <f>SUMIFS(Spotify!O:O,Spotify!U:U,Charts!AH404)/COUNTIFS(Spotify!U:U,Charts!AH404)</f>
        <v>-5009</v>
      </c>
      <c r="AJ404" s="18">
        <f>SUMIF(Spotify!U:U,Charts!AH404,Spotify!P:P)/COUNTIF(Spotify!U:U,Charts!AH404)</f>
        <v>97917</v>
      </c>
      <c r="AK404" s="18">
        <f>SUMIF(Spotify!U:U,Charts!AH404,Spotify!R:R)/COUNTIF(Spotify!U:U,Charts!AH404)</f>
        <v>3</v>
      </c>
      <c r="AL404" s="18">
        <f>SUMIF(Spotify!U:U,Charts!AH404,Spotify!J:J)/COUNTIF(Spotify!U:U,Charts!AH404)</f>
        <v>68</v>
      </c>
      <c r="AM404" s="18">
        <f>SUMIF(Spotify!U:U,Charts!AH404,Spotify!H:H)/COUNTIF(Spotify!U:U,Charts!AH404)</f>
        <v>76</v>
      </c>
      <c r="AN404" s="28">
        <f>SUMIF(Spotify!U:U,Charts!AH404,Spotify!I:I)/COUNTIF(Spotify!U:U,Charts!AH404)</f>
        <v>646</v>
      </c>
    </row>
    <row r="405" spans="1:40" x14ac:dyDescent="0.25">
      <c r="A405" s="3" t="s">
        <v>2334</v>
      </c>
      <c r="B405" s="1">
        <v>291063271</v>
      </c>
      <c r="C405" s="1">
        <v>5</v>
      </c>
      <c r="D405" s="1"/>
      <c r="E405" s="3" t="s">
        <v>4448</v>
      </c>
      <c r="F405" s="1">
        <v>53563662</v>
      </c>
      <c r="H405" s="7" t="s">
        <v>18272</v>
      </c>
      <c r="I405" s="1">
        <v>262649036</v>
      </c>
      <c r="J405" s="8">
        <v>4</v>
      </c>
      <c r="L405" s="7" t="s">
        <v>18272</v>
      </c>
      <c r="M405" s="1">
        <f t="shared" si="34"/>
        <v>-262649036</v>
      </c>
      <c r="N405">
        <v>4</v>
      </c>
      <c r="O405" s="18">
        <f>SUMIF(Spotify!U:U,Charts!L405,Spotify!Q:Q)/COUNTIF(Spotify!U:U,Charts!L405)</f>
        <v>268516.75</v>
      </c>
      <c r="P405" t="str">
        <f t="shared" si="35"/>
        <v>04:28</v>
      </c>
      <c r="Q405" s="18">
        <f t="shared" si="37"/>
        <v>641941</v>
      </c>
      <c r="R405" s="8" t="str">
        <f t="shared" si="36"/>
        <v>10:41</v>
      </c>
      <c r="T405" s="7" t="s">
        <v>2334</v>
      </c>
      <c r="U405">
        <f>COUNTIFS(Spotify!$AA:$AA,Charts!$U$1,Spotify!$U:$U,Charts!T405)</f>
        <v>1</v>
      </c>
      <c r="V405">
        <f>COUNTIFS(Spotify!$AA:$AA,Charts!$V$1,Spotify!$U:$U,Charts!T405)</f>
        <v>1</v>
      </c>
      <c r="W405">
        <f>COUNTIFS(Spotify!$AA:$AA,Charts!$W$1,Spotify!$U:$U,Charts!T405)</f>
        <v>0</v>
      </c>
      <c r="X405">
        <f>COUNTIFS(Spotify!$AA:$AA,Charts!$X$1,Spotify!$U:$U,Charts!T405)</f>
        <v>0</v>
      </c>
      <c r="Y405">
        <f>COUNTIFS(Spotify!$AA:$AA,Charts!$Y$1,Spotify!$U:$U,Charts!T405)</f>
        <v>1</v>
      </c>
      <c r="Z405">
        <f>COUNTIFS(Spotify!$AA:$AA,Charts!$Z$1,Spotify!$U:$U,Charts!T405)</f>
        <v>0</v>
      </c>
      <c r="AA405">
        <f>COUNTIFS(Spotify!$AA:$AA,Charts!$AA$1,Spotify!$U:$U,Charts!T405)</f>
        <v>1</v>
      </c>
      <c r="AB405">
        <f>COUNTIFS(Spotify!$AA:$AA,Charts!$AB$1,Spotify!$U:$U,Charts!T405)</f>
        <v>1</v>
      </c>
      <c r="AC405">
        <f>COUNTIFS(Spotify!$AA:$AA,Charts!$AC$1,Spotify!$U:$U,Charts!T405)</f>
        <v>0</v>
      </c>
      <c r="AD405">
        <f>COUNTIFS(Spotify!$AA:$AA,Charts!$AD$1,Spotify!$U:$U,Charts!T405)</f>
        <v>0</v>
      </c>
      <c r="AE405">
        <f>COUNTIFS(Spotify!$AA:$AA,Charts!$AE$1,Spotify!$U:$U,Charts!T405)</f>
        <v>0</v>
      </c>
      <c r="AF405" s="8">
        <f>COUNTIFS(Spotify!$AA:$AA,Charts!$AF$1,Spotify!$U:$U,Charts!T405)</f>
        <v>0</v>
      </c>
      <c r="AH405" s="7" t="s">
        <v>2334</v>
      </c>
      <c r="AI405">
        <f>SUMIFS(Spotify!O:O,Spotify!U:U,Charts!AH405)/COUNTIFS(Spotify!U:U,Charts!AH405)</f>
        <v>-4491.8</v>
      </c>
      <c r="AJ405" s="18">
        <f>SUMIF(Spotify!U:U,Charts!AH405,Spotify!P:P)/COUNTIF(Spotify!U:U,Charts!AH405)</f>
        <v>96147.199999999997</v>
      </c>
      <c r="AK405" s="18">
        <f>SUMIF(Spotify!U:U,Charts!AH405,Spotify!R:R)/COUNTIF(Spotify!U:U,Charts!AH405)</f>
        <v>10.4</v>
      </c>
      <c r="AL405" s="18">
        <f>SUMIF(Spotify!U:U,Charts!AH405,Spotify!J:J)/COUNTIF(Spotify!U:U,Charts!AH405)</f>
        <v>349</v>
      </c>
      <c r="AM405" s="18">
        <f>SUMIF(Spotify!U:U,Charts!AH405,Spotify!H:H)/COUNTIF(Spotify!U:U,Charts!AH405)</f>
        <v>599</v>
      </c>
      <c r="AN405" s="28">
        <f>SUMIF(Spotify!U:U,Charts!AH405,Spotify!I:I)/COUNTIF(Spotify!U:U,Charts!AH405)</f>
        <v>824.4</v>
      </c>
    </row>
    <row r="406" spans="1:40" x14ac:dyDescent="0.25">
      <c r="A406" s="3" t="s">
        <v>3601</v>
      </c>
      <c r="B406" s="1">
        <v>22649396</v>
      </c>
      <c r="C406" s="1">
        <v>2</v>
      </c>
      <c r="D406" s="1"/>
      <c r="E406" s="3" t="s">
        <v>1163</v>
      </c>
      <c r="F406" s="1">
        <v>820370131</v>
      </c>
      <c r="H406" s="7" t="s">
        <v>18219</v>
      </c>
      <c r="I406" s="1">
        <v>262185543</v>
      </c>
      <c r="J406" s="8">
        <v>4</v>
      </c>
      <c r="L406" s="7" t="s">
        <v>18219</v>
      </c>
      <c r="M406" s="1">
        <f t="shared" si="34"/>
        <v>-262185543</v>
      </c>
      <c r="N406">
        <v>4</v>
      </c>
      <c r="O406" s="18">
        <f>SUMIF(Spotify!U:U,Charts!L406,Spotify!Q:Q)/COUNTIF(Spotify!U:U,Charts!L406)</f>
        <v>197295.25</v>
      </c>
      <c r="P406" t="str">
        <f t="shared" si="35"/>
        <v>03:17</v>
      </c>
      <c r="Q406" s="18">
        <f t="shared" si="37"/>
        <v>641941</v>
      </c>
      <c r="R406" s="8" t="str">
        <f t="shared" si="36"/>
        <v>10:41</v>
      </c>
      <c r="T406" s="7" t="s">
        <v>3601</v>
      </c>
      <c r="U406">
        <f>COUNTIFS(Spotify!$AA:$AA,Charts!$U$1,Spotify!$U:$U,Charts!T406)</f>
        <v>1</v>
      </c>
      <c r="V406">
        <f>COUNTIFS(Spotify!$AA:$AA,Charts!$V$1,Spotify!$U:$U,Charts!T406)</f>
        <v>1</v>
      </c>
      <c r="W406">
        <f>COUNTIFS(Spotify!$AA:$AA,Charts!$W$1,Spotify!$U:$U,Charts!T406)</f>
        <v>0</v>
      </c>
      <c r="X406">
        <f>COUNTIFS(Spotify!$AA:$AA,Charts!$X$1,Spotify!$U:$U,Charts!T406)</f>
        <v>0</v>
      </c>
      <c r="Y406">
        <f>COUNTIFS(Spotify!$AA:$AA,Charts!$Y$1,Spotify!$U:$U,Charts!T406)</f>
        <v>0</v>
      </c>
      <c r="Z406">
        <f>COUNTIFS(Spotify!$AA:$AA,Charts!$Z$1,Spotify!$U:$U,Charts!T406)</f>
        <v>0</v>
      </c>
      <c r="AA406">
        <f>COUNTIFS(Spotify!$AA:$AA,Charts!$AA$1,Spotify!$U:$U,Charts!T406)</f>
        <v>0</v>
      </c>
      <c r="AB406">
        <f>COUNTIFS(Spotify!$AA:$AA,Charts!$AB$1,Spotify!$U:$U,Charts!T406)</f>
        <v>0</v>
      </c>
      <c r="AC406">
        <f>COUNTIFS(Spotify!$AA:$AA,Charts!$AC$1,Spotify!$U:$U,Charts!T406)</f>
        <v>0</v>
      </c>
      <c r="AD406">
        <f>COUNTIFS(Spotify!$AA:$AA,Charts!$AD$1,Spotify!$U:$U,Charts!T406)</f>
        <v>0</v>
      </c>
      <c r="AE406">
        <f>COUNTIFS(Spotify!$AA:$AA,Charts!$AE$1,Spotify!$U:$U,Charts!T406)</f>
        <v>0</v>
      </c>
      <c r="AF406" s="8">
        <f>COUNTIFS(Spotify!$AA:$AA,Charts!$AF$1,Spotify!$U:$U,Charts!T406)</f>
        <v>0</v>
      </c>
      <c r="AH406" s="7" t="s">
        <v>3601</v>
      </c>
      <c r="AI406">
        <f>SUMIFS(Spotify!O:O,Spotify!U:U,Charts!AH406)/COUNTIFS(Spotify!U:U,Charts!AH406)</f>
        <v>-6236</v>
      </c>
      <c r="AJ406" s="18">
        <f>SUMIF(Spotify!U:U,Charts!AH406,Spotify!P:P)/COUNTIF(Spotify!U:U,Charts!AH406)</f>
        <v>70503.5</v>
      </c>
      <c r="AK406" s="18">
        <f>SUMIF(Spotify!U:U,Charts!AH406,Spotify!R:R)/COUNTIF(Spotify!U:U,Charts!AH406)</f>
        <v>2</v>
      </c>
      <c r="AL406" s="18">
        <f>SUMIF(Spotify!U:U,Charts!AH406,Spotify!J:J)/COUNTIF(Spotify!U:U,Charts!AH406)</f>
        <v>163</v>
      </c>
      <c r="AM406" s="18">
        <f>SUMIF(Spotify!U:U,Charts!AH406,Spotify!H:H)/COUNTIF(Spotify!U:U,Charts!AH406)</f>
        <v>874.5</v>
      </c>
      <c r="AN406" s="28">
        <f>SUMIF(Spotify!U:U,Charts!AH406,Spotify!I:I)/COUNTIF(Spotify!U:U,Charts!AH406)</f>
        <v>354.5</v>
      </c>
    </row>
    <row r="407" spans="1:40" x14ac:dyDescent="0.25">
      <c r="A407" s="3" t="s">
        <v>17984</v>
      </c>
      <c r="B407" s="1">
        <v>4154838</v>
      </c>
      <c r="C407" s="1">
        <v>1</v>
      </c>
      <c r="D407" s="1"/>
      <c r="E407" s="3" t="s">
        <v>2394</v>
      </c>
      <c r="F407" s="1">
        <v>114291711</v>
      </c>
      <c r="H407" s="7" t="s">
        <v>7124</v>
      </c>
      <c r="I407" s="1">
        <v>261777805</v>
      </c>
      <c r="J407" s="8">
        <v>1</v>
      </c>
      <c r="L407" s="7" t="s">
        <v>7124</v>
      </c>
      <c r="M407" s="1">
        <f t="shared" si="34"/>
        <v>-261777805</v>
      </c>
      <c r="N407">
        <v>1</v>
      </c>
      <c r="O407" s="18">
        <f>SUMIF(Spotify!U:U,Charts!L407,Spotify!Q:Q)/COUNTIF(Spotify!U:U,Charts!L407)</f>
        <v>225280</v>
      </c>
      <c r="P407" t="str">
        <f t="shared" si="35"/>
        <v>03:45</v>
      </c>
      <c r="Q407" s="18">
        <f t="shared" si="37"/>
        <v>641941</v>
      </c>
      <c r="R407" s="8" t="str">
        <f t="shared" si="36"/>
        <v>10:41</v>
      </c>
      <c r="T407" s="7" t="s">
        <v>17984</v>
      </c>
      <c r="U407">
        <f>COUNTIFS(Spotify!$AA:$AA,Charts!$U$1,Spotify!$U:$U,Charts!T407)</f>
        <v>0</v>
      </c>
      <c r="V407">
        <f>COUNTIFS(Spotify!$AA:$AA,Charts!$V$1,Spotify!$U:$U,Charts!T407)</f>
        <v>0</v>
      </c>
      <c r="W407">
        <f>COUNTIFS(Spotify!$AA:$AA,Charts!$W$1,Spotify!$U:$U,Charts!T407)</f>
        <v>0</v>
      </c>
      <c r="X407">
        <f>COUNTIFS(Spotify!$AA:$AA,Charts!$X$1,Spotify!$U:$U,Charts!T407)</f>
        <v>0</v>
      </c>
      <c r="Y407">
        <f>COUNTIFS(Spotify!$AA:$AA,Charts!$Y$1,Spotify!$U:$U,Charts!T407)</f>
        <v>0</v>
      </c>
      <c r="Z407">
        <f>COUNTIFS(Spotify!$AA:$AA,Charts!$Z$1,Spotify!$U:$U,Charts!T407)</f>
        <v>0</v>
      </c>
      <c r="AA407">
        <f>COUNTIFS(Spotify!$AA:$AA,Charts!$AA$1,Spotify!$U:$U,Charts!T407)</f>
        <v>0</v>
      </c>
      <c r="AB407">
        <f>COUNTIFS(Spotify!$AA:$AA,Charts!$AB$1,Spotify!$U:$U,Charts!T407)</f>
        <v>0</v>
      </c>
      <c r="AC407">
        <f>COUNTIFS(Spotify!$AA:$AA,Charts!$AC$1,Spotify!$U:$U,Charts!T407)</f>
        <v>0</v>
      </c>
      <c r="AD407">
        <f>COUNTIFS(Spotify!$AA:$AA,Charts!$AD$1,Spotify!$U:$U,Charts!T407)</f>
        <v>1</v>
      </c>
      <c r="AE407">
        <f>COUNTIFS(Spotify!$AA:$AA,Charts!$AE$1,Spotify!$U:$U,Charts!T407)</f>
        <v>0</v>
      </c>
      <c r="AF407" s="8">
        <f>COUNTIFS(Spotify!$AA:$AA,Charts!$AF$1,Spotify!$U:$U,Charts!T407)</f>
        <v>0</v>
      </c>
      <c r="AH407" s="7" t="s">
        <v>17984</v>
      </c>
      <c r="AI407">
        <f>SUMIFS(Spotify!O:O,Spotify!U:U,Charts!AH407)/COUNTIFS(Spotify!U:U,Charts!AH407)</f>
        <v>-4401</v>
      </c>
      <c r="AJ407" s="18">
        <f>SUMIF(Spotify!U:U,Charts!AH407,Spotify!P:P)/COUNTIF(Spotify!U:U,Charts!AH407)</f>
        <v>134598</v>
      </c>
      <c r="AK407" s="18">
        <f>SUMIF(Spotify!U:U,Charts!AH407,Spotify!R:R)/COUNTIF(Spotify!U:U,Charts!AH407)</f>
        <v>1</v>
      </c>
      <c r="AL407" s="18">
        <f>SUMIF(Spotify!U:U,Charts!AH407,Spotify!J:J)/COUNTIF(Spotify!U:U,Charts!AH407)</f>
        <v>14</v>
      </c>
      <c r="AM407" s="18">
        <f>SUMIF(Spotify!U:U,Charts!AH407,Spotify!H:H)/COUNTIF(Spotify!U:U,Charts!AH407)</f>
        <v>449</v>
      </c>
      <c r="AN407" s="28">
        <f>SUMIF(Spotify!U:U,Charts!AH407,Spotify!I:I)/COUNTIF(Spotify!U:U,Charts!AH407)</f>
        <v>597</v>
      </c>
    </row>
    <row r="408" spans="1:40" x14ac:dyDescent="0.25">
      <c r="A408" s="3" t="s">
        <v>664</v>
      </c>
      <c r="B408" s="1">
        <v>29094254</v>
      </c>
      <c r="C408" s="1">
        <v>1</v>
      </c>
      <c r="D408" s="1"/>
      <c r="E408" s="3" t="s">
        <v>9069</v>
      </c>
      <c r="F408" s="1">
        <v>5174437</v>
      </c>
      <c r="H408" s="7" t="s">
        <v>17855</v>
      </c>
      <c r="I408" s="1">
        <v>261314411</v>
      </c>
      <c r="J408" s="8">
        <v>4</v>
      </c>
      <c r="L408" s="7" t="s">
        <v>17855</v>
      </c>
      <c r="M408" s="1">
        <f t="shared" si="34"/>
        <v>-261314411</v>
      </c>
      <c r="N408">
        <v>4</v>
      </c>
      <c r="O408" s="18">
        <f>SUMIF(Spotify!U:U,Charts!L408,Spotify!Q:Q)/COUNTIF(Spotify!U:U,Charts!L408)</f>
        <v>272300</v>
      </c>
      <c r="P408" t="str">
        <f t="shared" si="35"/>
        <v>04:32</v>
      </c>
      <c r="Q408" s="18">
        <f t="shared" si="37"/>
        <v>641941</v>
      </c>
      <c r="R408" s="8" t="str">
        <f t="shared" si="36"/>
        <v>10:41</v>
      </c>
      <c r="T408" s="7" t="s">
        <v>664</v>
      </c>
      <c r="U408">
        <f>COUNTIFS(Spotify!$AA:$AA,Charts!$U$1,Spotify!$U:$U,Charts!T408)</f>
        <v>0</v>
      </c>
      <c r="V408">
        <f>COUNTIFS(Spotify!$AA:$AA,Charts!$V$1,Spotify!$U:$U,Charts!T408)</f>
        <v>0</v>
      </c>
      <c r="W408">
        <f>COUNTIFS(Spotify!$AA:$AA,Charts!$W$1,Spotify!$U:$U,Charts!T408)</f>
        <v>0</v>
      </c>
      <c r="X408">
        <f>COUNTIFS(Spotify!$AA:$AA,Charts!$X$1,Spotify!$U:$U,Charts!T408)</f>
        <v>0</v>
      </c>
      <c r="Y408">
        <f>COUNTIFS(Spotify!$AA:$AA,Charts!$Y$1,Spotify!$U:$U,Charts!T408)</f>
        <v>0</v>
      </c>
      <c r="Z408">
        <f>COUNTIFS(Spotify!$AA:$AA,Charts!$Z$1,Spotify!$U:$U,Charts!T408)</f>
        <v>0</v>
      </c>
      <c r="AA408">
        <f>COUNTIFS(Spotify!$AA:$AA,Charts!$AA$1,Spotify!$U:$U,Charts!T408)</f>
        <v>0</v>
      </c>
      <c r="AB408">
        <f>COUNTIFS(Spotify!$AA:$AA,Charts!$AB$1,Spotify!$U:$U,Charts!T408)</f>
        <v>0</v>
      </c>
      <c r="AC408">
        <f>COUNTIFS(Spotify!$AA:$AA,Charts!$AC$1,Spotify!$U:$U,Charts!T408)</f>
        <v>0</v>
      </c>
      <c r="AD408">
        <f>COUNTIFS(Spotify!$AA:$AA,Charts!$AD$1,Spotify!$U:$U,Charts!T408)</f>
        <v>0</v>
      </c>
      <c r="AE408">
        <f>COUNTIFS(Spotify!$AA:$AA,Charts!$AE$1,Spotify!$U:$U,Charts!T408)</f>
        <v>1</v>
      </c>
      <c r="AF408" s="8">
        <f>COUNTIFS(Spotify!$AA:$AA,Charts!$AF$1,Spotify!$U:$U,Charts!T408)</f>
        <v>0</v>
      </c>
      <c r="AH408" s="7" t="s">
        <v>664</v>
      </c>
      <c r="AI408">
        <f>SUMIFS(Spotify!O:O,Spotify!U:U,Charts!AH408)/COUNTIFS(Spotify!U:U,Charts!AH408)</f>
        <v>-5687</v>
      </c>
      <c r="AJ408" s="18">
        <f>SUMIF(Spotify!U:U,Charts!AH408,Spotify!P:P)/COUNTIF(Spotify!U:U,Charts!AH408)</f>
        <v>124957</v>
      </c>
      <c r="AK408" s="18">
        <f>SUMIF(Spotify!U:U,Charts!AH408,Spotify!R:R)/COUNTIF(Spotify!U:U,Charts!AH408)</f>
        <v>6</v>
      </c>
      <c r="AL408" s="18">
        <f>SUMIF(Spotify!U:U,Charts!AH408,Spotify!J:J)/COUNTIF(Spotify!U:U,Charts!AH408)</f>
        <v>85</v>
      </c>
      <c r="AM408" s="18">
        <f>SUMIF(Spotify!U:U,Charts!AH408,Spotify!H:H)/COUNTIF(Spotify!U:U,Charts!AH408)</f>
        <v>813</v>
      </c>
      <c r="AN408" s="28">
        <f>SUMIF(Spotify!U:U,Charts!AH408,Spotify!I:I)/COUNTIF(Spotify!U:U,Charts!AH408)</f>
        <v>761</v>
      </c>
    </row>
    <row r="409" spans="1:40" x14ac:dyDescent="0.25">
      <c r="A409" s="3" t="s">
        <v>3899</v>
      </c>
      <c r="B409" s="1">
        <v>784254446</v>
      </c>
      <c r="C409" s="1">
        <v>2</v>
      </c>
      <c r="D409" s="1"/>
      <c r="E409" s="3" t="s">
        <v>864</v>
      </c>
      <c r="F409" s="1">
        <v>62084085</v>
      </c>
      <c r="H409" s="7" t="s">
        <v>1095</v>
      </c>
      <c r="I409" s="1">
        <v>261260868</v>
      </c>
      <c r="J409" s="8">
        <v>2</v>
      </c>
      <c r="L409" s="7" t="s">
        <v>1095</v>
      </c>
      <c r="M409" s="1">
        <f t="shared" si="34"/>
        <v>-261260868</v>
      </c>
      <c r="N409">
        <v>2</v>
      </c>
      <c r="O409" s="18">
        <f>SUMIF(Spotify!U:U,Charts!L409,Spotify!Q:Q)/COUNTIF(Spotify!U:U,Charts!L409)</f>
        <v>185573</v>
      </c>
      <c r="P409" t="str">
        <f t="shared" si="35"/>
        <v>03:05</v>
      </c>
      <c r="Q409" s="18">
        <f t="shared" si="37"/>
        <v>641941</v>
      </c>
      <c r="R409" s="8" t="str">
        <f t="shared" si="36"/>
        <v>10:41</v>
      </c>
      <c r="T409" s="7" t="s">
        <v>3899</v>
      </c>
      <c r="U409">
        <f>COUNTIFS(Spotify!$AA:$AA,Charts!$U$1,Spotify!$U:$U,Charts!T409)</f>
        <v>0</v>
      </c>
      <c r="V409">
        <f>COUNTIFS(Spotify!$AA:$AA,Charts!$V$1,Spotify!$U:$U,Charts!T409)</f>
        <v>0</v>
      </c>
      <c r="W409">
        <f>COUNTIFS(Spotify!$AA:$AA,Charts!$W$1,Spotify!$U:$U,Charts!T409)</f>
        <v>0</v>
      </c>
      <c r="X409">
        <f>COUNTIFS(Spotify!$AA:$AA,Charts!$X$1,Spotify!$U:$U,Charts!T409)</f>
        <v>0</v>
      </c>
      <c r="Y409">
        <f>COUNTIFS(Spotify!$AA:$AA,Charts!$Y$1,Spotify!$U:$U,Charts!T409)</f>
        <v>2</v>
      </c>
      <c r="Z409">
        <f>COUNTIFS(Spotify!$AA:$AA,Charts!$Z$1,Spotify!$U:$U,Charts!T409)</f>
        <v>0</v>
      </c>
      <c r="AA409">
        <f>COUNTIFS(Spotify!$AA:$AA,Charts!$AA$1,Spotify!$U:$U,Charts!T409)</f>
        <v>0</v>
      </c>
      <c r="AB409">
        <f>COUNTIFS(Spotify!$AA:$AA,Charts!$AB$1,Spotify!$U:$U,Charts!T409)</f>
        <v>0</v>
      </c>
      <c r="AC409">
        <f>COUNTIFS(Spotify!$AA:$AA,Charts!$AC$1,Spotify!$U:$U,Charts!T409)</f>
        <v>0</v>
      </c>
      <c r="AD409">
        <f>COUNTIFS(Spotify!$AA:$AA,Charts!$AD$1,Spotify!$U:$U,Charts!T409)</f>
        <v>0</v>
      </c>
      <c r="AE409">
        <f>COUNTIFS(Spotify!$AA:$AA,Charts!$AE$1,Spotify!$U:$U,Charts!T409)</f>
        <v>0</v>
      </c>
      <c r="AF409" s="8">
        <f>COUNTIFS(Spotify!$AA:$AA,Charts!$AF$1,Spotify!$U:$U,Charts!T409)</f>
        <v>0</v>
      </c>
      <c r="AH409" s="7" t="s">
        <v>3899</v>
      </c>
      <c r="AI409">
        <f>SUMIFS(Spotify!O:O,Spotify!U:U,Charts!AH409)/COUNTIFS(Spotify!U:U,Charts!AH409)</f>
        <v>-3155</v>
      </c>
      <c r="AJ409" s="18">
        <f>SUMIF(Spotify!U:U,Charts!AH409,Spotify!P:P)/COUNTIF(Spotify!U:U,Charts!AH409)</f>
        <v>121890.5</v>
      </c>
      <c r="AK409" s="18">
        <f>SUMIF(Spotify!U:U,Charts!AH409,Spotify!R:R)/COUNTIF(Spotify!U:U,Charts!AH409)</f>
        <v>22.5</v>
      </c>
      <c r="AL409" s="18">
        <f>SUMIF(Spotify!U:U,Charts!AH409,Spotify!J:J)/COUNTIF(Spotify!U:U,Charts!AH409)</f>
        <v>449</v>
      </c>
      <c r="AM409" s="18">
        <f>SUMIF(Spotify!U:U,Charts!AH409,Spotify!H:H)/COUNTIF(Spotify!U:U,Charts!AH409)</f>
        <v>683</v>
      </c>
      <c r="AN409" s="28">
        <f>SUMIF(Spotify!U:U,Charts!AH409,Spotify!I:I)/COUNTIF(Spotify!U:U,Charts!AH409)</f>
        <v>326.5</v>
      </c>
    </row>
    <row r="410" spans="1:40" x14ac:dyDescent="0.25">
      <c r="A410" s="3" t="s">
        <v>17985</v>
      </c>
      <c r="B410" s="1">
        <v>842647242</v>
      </c>
      <c r="C410" s="1">
        <v>12</v>
      </c>
      <c r="D410" s="1"/>
      <c r="E410" s="3" t="s">
        <v>866</v>
      </c>
      <c r="F410" s="1">
        <v>1023160016</v>
      </c>
      <c r="H410" s="7" t="s">
        <v>16730</v>
      </c>
      <c r="I410" s="1">
        <v>257784611</v>
      </c>
      <c r="J410" s="8">
        <v>2</v>
      </c>
      <c r="L410" s="7" t="s">
        <v>16730</v>
      </c>
      <c r="M410" s="1">
        <f t="shared" si="34"/>
        <v>-257784611</v>
      </c>
      <c r="N410">
        <v>2</v>
      </c>
      <c r="O410" s="18">
        <f>SUMIF(Spotify!U:U,Charts!L410,Spotify!Q:Q)/COUNTIF(Spotify!U:U,Charts!L410)</f>
        <v>196784</v>
      </c>
      <c r="P410" t="str">
        <f t="shared" si="35"/>
        <v>03:16</v>
      </c>
      <c r="Q410" s="18">
        <f t="shared" si="37"/>
        <v>641941</v>
      </c>
      <c r="R410" s="8" t="str">
        <f t="shared" si="36"/>
        <v>10:41</v>
      </c>
      <c r="T410" s="7" t="s">
        <v>17985</v>
      </c>
      <c r="U410">
        <f>COUNTIFS(Spotify!$AA:$AA,Charts!$U$1,Spotify!$U:$U,Charts!T410)</f>
        <v>2</v>
      </c>
      <c r="V410">
        <f>COUNTIFS(Spotify!$AA:$AA,Charts!$V$1,Spotify!$U:$U,Charts!T410)</f>
        <v>3</v>
      </c>
      <c r="W410">
        <f>COUNTIFS(Spotify!$AA:$AA,Charts!$W$1,Spotify!$U:$U,Charts!T410)</f>
        <v>2</v>
      </c>
      <c r="X410">
        <f>COUNTIFS(Spotify!$AA:$AA,Charts!$X$1,Spotify!$U:$U,Charts!T410)</f>
        <v>0</v>
      </c>
      <c r="Y410">
        <f>COUNTIFS(Spotify!$AA:$AA,Charts!$Y$1,Spotify!$U:$U,Charts!T410)</f>
        <v>2</v>
      </c>
      <c r="Z410">
        <f>COUNTIFS(Spotify!$AA:$AA,Charts!$Z$1,Spotify!$U:$U,Charts!T410)</f>
        <v>0</v>
      </c>
      <c r="AA410">
        <f>COUNTIFS(Spotify!$AA:$AA,Charts!$AA$1,Spotify!$U:$U,Charts!T410)</f>
        <v>1</v>
      </c>
      <c r="AB410">
        <f>COUNTIFS(Spotify!$AA:$AA,Charts!$AB$1,Spotify!$U:$U,Charts!T410)</f>
        <v>1</v>
      </c>
      <c r="AC410">
        <f>COUNTIFS(Spotify!$AA:$AA,Charts!$AC$1,Spotify!$U:$U,Charts!T410)</f>
        <v>0</v>
      </c>
      <c r="AD410">
        <f>COUNTIFS(Spotify!$AA:$AA,Charts!$AD$1,Spotify!$U:$U,Charts!T410)</f>
        <v>0</v>
      </c>
      <c r="AE410">
        <f>COUNTIFS(Spotify!$AA:$AA,Charts!$AE$1,Spotify!$U:$U,Charts!T410)</f>
        <v>1</v>
      </c>
      <c r="AF410" s="8">
        <f>COUNTIFS(Spotify!$AA:$AA,Charts!$AF$1,Spotify!$U:$U,Charts!T410)</f>
        <v>0</v>
      </c>
      <c r="AH410" s="7" t="s">
        <v>17985</v>
      </c>
      <c r="AI410">
        <f>SUMIFS(Spotify!O:O,Spotify!U:U,Charts!AH410)/COUNTIFS(Spotify!U:U,Charts!AH410)</f>
        <v>-4589.833333333333</v>
      </c>
      <c r="AJ410" s="18">
        <f>SUMIF(Spotify!U:U,Charts!AH410,Spotify!P:P)/COUNTIF(Spotify!U:U,Charts!AH410)</f>
        <v>115054.08333333333</v>
      </c>
      <c r="AK410" s="18">
        <f>SUMIF(Spotify!U:U,Charts!AH410,Spotify!R:R)/COUNTIF(Spotify!U:U,Charts!AH410)</f>
        <v>10.416666666666666</v>
      </c>
      <c r="AL410" s="18">
        <f>SUMIF(Spotify!U:U,Charts!AH410,Spotify!J:J)/COUNTIF(Spotify!U:U,Charts!AH410)</f>
        <v>460.58333333333331</v>
      </c>
      <c r="AM410" s="18">
        <f>SUMIF(Spotify!U:U,Charts!AH410,Spotify!H:H)/COUNTIF(Spotify!U:U,Charts!AH410)</f>
        <v>694.41666666666663</v>
      </c>
      <c r="AN410" s="28">
        <f>SUMIF(Spotify!U:U,Charts!AH410,Spotify!I:I)/COUNTIF(Spotify!U:U,Charts!AH410)</f>
        <v>738.41666666666663</v>
      </c>
    </row>
    <row r="411" spans="1:40" x14ac:dyDescent="0.25">
      <c r="A411" s="3" t="s">
        <v>17986</v>
      </c>
      <c r="B411" s="1">
        <v>7235843</v>
      </c>
      <c r="C411" s="1">
        <v>1</v>
      </c>
      <c r="D411" s="1"/>
      <c r="E411" s="3" t="s">
        <v>2971</v>
      </c>
      <c r="F411" s="1">
        <v>8867556</v>
      </c>
      <c r="H411" s="7" t="s">
        <v>165</v>
      </c>
      <c r="I411" s="1">
        <v>256720722</v>
      </c>
      <c r="J411" s="8">
        <v>21</v>
      </c>
      <c r="L411" s="7" t="s">
        <v>165</v>
      </c>
      <c r="M411" s="1">
        <f t="shared" si="34"/>
        <v>-256720722</v>
      </c>
      <c r="N411">
        <v>21</v>
      </c>
      <c r="O411" s="18">
        <f>SUMIF(Spotify!U:U,Charts!L411,Spotify!Q:Q)/COUNTIF(Spotify!U:U,Charts!L411)</f>
        <v>244320.85714285713</v>
      </c>
      <c r="P411" t="str">
        <f t="shared" si="35"/>
        <v>04:04</v>
      </c>
      <c r="Q411" s="18">
        <f t="shared" si="37"/>
        <v>641941</v>
      </c>
      <c r="R411" s="8" t="str">
        <f t="shared" si="36"/>
        <v>10:41</v>
      </c>
      <c r="T411" s="7" t="s">
        <v>17986</v>
      </c>
      <c r="U411">
        <f>COUNTIFS(Spotify!$AA:$AA,Charts!$U$1,Spotify!$U:$U,Charts!T411)</f>
        <v>0</v>
      </c>
      <c r="V411">
        <f>COUNTIFS(Spotify!$AA:$AA,Charts!$V$1,Spotify!$U:$U,Charts!T411)</f>
        <v>0</v>
      </c>
      <c r="W411">
        <f>COUNTIFS(Spotify!$AA:$AA,Charts!$W$1,Spotify!$U:$U,Charts!T411)</f>
        <v>0</v>
      </c>
      <c r="X411">
        <f>COUNTIFS(Spotify!$AA:$AA,Charts!$X$1,Spotify!$U:$U,Charts!T411)</f>
        <v>0</v>
      </c>
      <c r="Y411">
        <f>COUNTIFS(Spotify!$AA:$AA,Charts!$Y$1,Spotify!$U:$U,Charts!T411)</f>
        <v>0</v>
      </c>
      <c r="Z411">
        <f>COUNTIFS(Spotify!$AA:$AA,Charts!$Z$1,Spotify!$U:$U,Charts!T411)</f>
        <v>0</v>
      </c>
      <c r="AA411">
        <f>COUNTIFS(Spotify!$AA:$AA,Charts!$AA$1,Spotify!$U:$U,Charts!T411)</f>
        <v>1</v>
      </c>
      <c r="AB411">
        <f>COUNTIFS(Spotify!$AA:$AA,Charts!$AB$1,Spotify!$U:$U,Charts!T411)</f>
        <v>0</v>
      </c>
      <c r="AC411">
        <f>COUNTIFS(Spotify!$AA:$AA,Charts!$AC$1,Spotify!$U:$U,Charts!T411)</f>
        <v>0</v>
      </c>
      <c r="AD411">
        <f>COUNTIFS(Spotify!$AA:$AA,Charts!$AD$1,Spotify!$U:$U,Charts!T411)</f>
        <v>0</v>
      </c>
      <c r="AE411">
        <f>COUNTIFS(Spotify!$AA:$AA,Charts!$AE$1,Spotify!$U:$U,Charts!T411)</f>
        <v>0</v>
      </c>
      <c r="AF411" s="8">
        <f>COUNTIFS(Spotify!$AA:$AA,Charts!$AF$1,Spotify!$U:$U,Charts!T411)</f>
        <v>0</v>
      </c>
      <c r="AH411" s="7" t="s">
        <v>17986</v>
      </c>
      <c r="AI411">
        <f>SUMIFS(Spotify!O:O,Spotify!U:U,Charts!AH411)/COUNTIFS(Spotify!U:U,Charts!AH411)</f>
        <v>-6237</v>
      </c>
      <c r="AJ411" s="18">
        <f>SUMIF(Spotify!U:U,Charts!AH411,Spotify!P:P)/COUNTIF(Spotify!U:U,Charts!AH411)</f>
        <v>132991</v>
      </c>
      <c r="AK411" s="18">
        <f>SUMIF(Spotify!U:U,Charts!AH411,Spotify!R:R)/COUNTIF(Spotify!U:U,Charts!AH411)</f>
        <v>1</v>
      </c>
      <c r="AL411" s="18">
        <f>SUMIF(Spotify!U:U,Charts!AH411,Spotify!J:J)/COUNTIF(Spotify!U:U,Charts!AH411)</f>
        <v>601</v>
      </c>
      <c r="AM411" s="18">
        <f>SUMIF(Spotify!U:U,Charts!AH411,Spotify!H:H)/COUNTIF(Spotify!U:U,Charts!AH411)</f>
        <v>806</v>
      </c>
      <c r="AN411" s="28">
        <f>SUMIF(Spotify!U:U,Charts!AH411,Spotify!I:I)/COUNTIF(Spotify!U:U,Charts!AH411)</f>
        <v>843</v>
      </c>
    </row>
    <row r="412" spans="1:40" x14ac:dyDescent="0.25">
      <c r="A412" s="3" t="s">
        <v>5963</v>
      </c>
      <c r="B412" s="1">
        <v>36519343</v>
      </c>
      <c r="C412" s="1">
        <v>1</v>
      </c>
      <c r="D412" s="1"/>
      <c r="E412" s="3" t="s">
        <v>7271</v>
      </c>
      <c r="F412" s="1">
        <v>79024379</v>
      </c>
      <c r="H412" s="7" t="s">
        <v>17857</v>
      </c>
      <c r="I412" s="1">
        <v>255114813</v>
      </c>
      <c r="J412" s="8">
        <v>2</v>
      </c>
      <c r="L412" s="7" t="s">
        <v>17857</v>
      </c>
      <c r="M412" s="1">
        <f t="shared" si="34"/>
        <v>-255114813</v>
      </c>
      <c r="N412">
        <v>2</v>
      </c>
      <c r="O412" s="18">
        <f>SUMIF(Spotify!U:U,Charts!L412,Spotify!Q:Q)/COUNTIF(Spotify!U:U,Charts!L412)</f>
        <v>171654</v>
      </c>
      <c r="P412" t="str">
        <f t="shared" si="35"/>
        <v>02:51</v>
      </c>
      <c r="Q412" s="18">
        <f t="shared" si="37"/>
        <v>641941</v>
      </c>
      <c r="R412" s="8" t="str">
        <f t="shared" si="36"/>
        <v>10:41</v>
      </c>
      <c r="T412" s="7" t="s">
        <v>5963</v>
      </c>
      <c r="U412">
        <f>COUNTIFS(Spotify!$AA:$AA,Charts!$U$1,Spotify!$U:$U,Charts!T412)</f>
        <v>0</v>
      </c>
      <c r="V412">
        <f>COUNTIFS(Spotify!$AA:$AA,Charts!$V$1,Spotify!$U:$U,Charts!T412)</f>
        <v>1</v>
      </c>
      <c r="W412">
        <f>COUNTIFS(Spotify!$AA:$AA,Charts!$W$1,Spotify!$U:$U,Charts!T412)</f>
        <v>0</v>
      </c>
      <c r="X412">
        <f>COUNTIFS(Spotify!$AA:$AA,Charts!$X$1,Spotify!$U:$U,Charts!T412)</f>
        <v>0</v>
      </c>
      <c r="Y412">
        <f>COUNTIFS(Spotify!$AA:$AA,Charts!$Y$1,Spotify!$U:$U,Charts!T412)</f>
        <v>0</v>
      </c>
      <c r="Z412">
        <f>COUNTIFS(Spotify!$AA:$AA,Charts!$Z$1,Spotify!$U:$U,Charts!T412)</f>
        <v>0</v>
      </c>
      <c r="AA412">
        <f>COUNTIFS(Spotify!$AA:$AA,Charts!$AA$1,Spotify!$U:$U,Charts!T412)</f>
        <v>0</v>
      </c>
      <c r="AB412">
        <f>COUNTIFS(Spotify!$AA:$AA,Charts!$AB$1,Spotify!$U:$U,Charts!T412)</f>
        <v>0</v>
      </c>
      <c r="AC412">
        <f>COUNTIFS(Spotify!$AA:$AA,Charts!$AC$1,Spotify!$U:$U,Charts!T412)</f>
        <v>0</v>
      </c>
      <c r="AD412">
        <f>COUNTIFS(Spotify!$AA:$AA,Charts!$AD$1,Spotify!$U:$U,Charts!T412)</f>
        <v>0</v>
      </c>
      <c r="AE412">
        <f>COUNTIFS(Spotify!$AA:$AA,Charts!$AE$1,Spotify!$U:$U,Charts!T412)</f>
        <v>0</v>
      </c>
      <c r="AF412" s="8">
        <f>COUNTIFS(Spotify!$AA:$AA,Charts!$AF$1,Spotify!$U:$U,Charts!T412)</f>
        <v>0</v>
      </c>
      <c r="AH412" s="7" t="s">
        <v>5963</v>
      </c>
      <c r="AI412">
        <f>SUMIFS(Spotify!O:O,Spotify!U:U,Charts!AH412)/COUNTIFS(Spotify!U:U,Charts!AH412)</f>
        <v>-1199</v>
      </c>
      <c r="AJ412" s="18">
        <f>SUMIF(Spotify!U:U,Charts!AH412,Spotify!P:P)/COUNTIF(Spotify!U:U,Charts!AH412)</f>
        <v>96628</v>
      </c>
      <c r="AK412" s="18">
        <f>SUMIF(Spotify!U:U,Charts!AH412,Spotify!R:R)/COUNTIF(Spotify!U:U,Charts!AH412)</f>
        <v>4</v>
      </c>
      <c r="AL412" s="18">
        <f>SUMIF(Spotify!U:U,Charts!AH412,Spotify!J:J)/COUNTIF(Spotify!U:U,Charts!AH412)</f>
        <v>358</v>
      </c>
      <c r="AM412" s="18">
        <f>SUMIF(Spotify!U:U,Charts!AH412,Spotify!H:H)/COUNTIF(Spotify!U:U,Charts!AH412)</f>
        <v>834</v>
      </c>
      <c r="AN412" s="28">
        <f>SUMIF(Spotify!U:U,Charts!AH412,Spotify!I:I)/COUNTIF(Spotify!U:U,Charts!AH412)</f>
        <v>371</v>
      </c>
    </row>
    <row r="413" spans="1:40" x14ac:dyDescent="0.25">
      <c r="A413" s="3" t="s">
        <v>9829</v>
      </c>
      <c r="B413" s="1">
        <v>25442203</v>
      </c>
      <c r="C413" s="1">
        <v>1</v>
      </c>
      <c r="D413" s="1"/>
      <c r="E413" s="3" t="s">
        <v>15728</v>
      </c>
      <c r="F413" s="1">
        <v>31160840</v>
      </c>
      <c r="H413" s="7" t="s">
        <v>9219</v>
      </c>
      <c r="I413" s="1">
        <v>254219214</v>
      </c>
      <c r="J413" s="8">
        <v>2</v>
      </c>
      <c r="L413" s="7" t="s">
        <v>9219</v>
      </c>
      <c r="M413" s="1">
        <f t="shared" si="34"/>
        <v>-254219214</v>
      </c>
      <c r="N413">
        <v>2</v>
      </c>
      <c r="O413" s="18">
        <f>SUMIF(Spotify!U:U,Charts!L413,Spotify!Q:Q)/COUNTIF(Spotify!U:U,Charts!L413)</f>
        <v>122500</v>
      </c>
      <c r="P413" t="str">
        <f t="shared" si="35"/>
        <v>02:02</v>
      </c>
      <c r="Q413" s="18">
        <f t="shared" si="37"/>
        <v>641941</v>
      </c>
      <c r="R413" s="8" t="str">
        <f t="shared" si="36"/>
        <v>10:41</v>
      </c>
      <c r="T413" s="7" t="s">
        <v>9829</v>
      </c>
      <c r="U413">
        <f>COUNTIFS(Spotify!$AA:$AA,Charts!$U$1,Spotify!$U:$U,Charts!T413)</f>
        <v>0</v>
      </c>
      <c r="V413">
        <f>COUNTIFS(Spotify!$AA:$AA,Charts!$V$1,Spotify!$U:$U,Charts!T413)</f>
        <v>0</v>
      </c>
      <c r="W413">
        <f>COUNTIFS(Spotify!$AA:$AA,Charts!$W$1,Spotify!$U:$U,Charts!T413)</f>
        <v>0</v>
      </c>
      <c r="X413">
        <f>COUNTIFS(Spotify!$AA:$AA,Charts!$X$1,Spotify!$U:$U,Charts!T413)</f>
        <v>0</v>
      </c>
      <c r="Y413">
        <f>COUNTIFS(Spotify!$AA:$AA,Charts!$Y$1,Spotify!$U:$U,Charts!T413)</f>
        <v>0</v>
      </c>
      <c r="Z413">
        <f>COUNTIFS(Spotify!$AA:$AA,Charts!$Z$1,Spotify!$U:$U,Charts!T413)</f>
        <v>0</v>
      </c>
      <c r="AA413">
        <f>COUNTIFS(Spotify!$AA:$AA,Charts!$AA$1,Spotify!$U:$U,Charts!T413)</f>
        <v>0</v>
      </c>
      <c r="AB413">
        <f>COUNTIFS(Spotify!$AA:$AA,Charts!$AB$1,Spotify!$U:$U,Charts!T413)</f>
        <v>0</v>
      </c>
      <c r="AC413">
        <f>COUNTIFS(Spotify!$AA:$AA,Charts!$AC$1,Spotify!$U:$U,Charts!T413)</f>
        <v>0</v>
      </c>
      <c r="AD413">
        <f>COUNTIFS(Spotify!$AA:$AA,Charts!$AD$1,Spotify!$U:$U,Charts!T413)</f>
        <v>1</v>
      </c>
      <c r="AE413">
        <f>COUNTIFS(Spotify!$AA:$AA,Charts!$AE$1,Spotify!$U:$U,Charts!T413)</f>
        <v>0</v>
      </c>
      <c r="AF413" s="8">
        <f>COUNTIFS(Spotify!$AA:$AA,Charts!$AF$1,Spotify!$U:$U,Charts!T413)</f>
        <v>0</v>
      </c>
      <c r="AH413" s="7" t="s">
        <v>9829</v>
      </c>
      <c r="AI413">
        <f>SUMIFS(Spotify!O:O,Spotify!U:U,Charts!AH413)/COUNTIFS(Spotify!U:U,Charts!AH413)</f>
        <v>-5988</v>
      </c>
      <c r="AJ413" s="18">
        <f>SUMIF(Spotify!U:U,Charts!AH413,Spotify!P:P)/COUNTIF(Spotify!U:U,Charts!AH413)</f>
        <v>118055</v>
      </c>
      <c r="AK413" s="18">
        <f>SUMIF(Spotify!U:U,Charts!AH413,Spotify!R:R)/COUNTIF(Spotify!U:U,Charts!AH413)</f>
        <v>2</v>
      </c>
      <c r="AL413" s="18">
        <f>SUMIF(Spotify!U:U,Charts!AH413,Spotify!J:J)/COUNTIF(Spotify!U:U,Charts!AH413)</f>
        <v>215</v>
      </c>
      <c r="AM413" s="18">
        <f>SUMIF(Spotify!U:U,Charts!AH413,Spotify!H:H)/COUNTIF(Spotify!U:U,Charts!AH413)</f>
        <v>639</v>
      </c>
      <c r="AN413" s="28">
        <f>SUMIF(Spotify!U:U,Charts!AH413,Spotify!I:I)/COUNTIF(Spotify!U:U,Charts!AH413)</f>
        <v>767</v>
      </c>
    </row>
    <row r="414" spans="1:40" x14ac:dyDescent="0.25">
      <c r="A414" s="3" t="s">
        <v>8561</v>
      </c>
      <c r="B414" s="1">
        <v>348714151</v>
      </c>
      <c r="C414" s="1">
        <v>2</v>
      </c>
      <c r="D414" s="1"/>
      <c r="E414" s="3" t="s">
        <v>3202</v>
      </c>
      <c r="F414" s="1">
        <v>1360291015</v>
      </c>
      <c r="H414" s="7" t="s">
        <v>12374</v>
      </c>
      <c r="I414" s="1">
        <v>252796579</v>
      </c>
      <c r="J414" s="8">
        <v>1</v>
      </c>
      <c r="L414" s="7" t="s">
        <v>12374</v>
      </c>
      <c r="M414" s="1">
        <f t="shared" si="34"/>
        <v>-252796579</v>
      </c>
      <c r="N414">
        <v>1</v>
      </c>
      <c r="O414" s="18">
        <f>SUMIF(Spotify!U:U,Charts!L414,Spotify!Q:Q)/COUNTIF(Spotify!U:U,Charts!L414)</f>
        <v>173698</v>
      </c>
      <c r="P414" t="str">
        <f t="shared" si="35"/>
        <v>02:53</v>
      </c>
      <c r="Q414" s="18">
        <f t="shared" si="37"/>
        <v>641941</v>
      </c>
      <c r="R414" s="8" t="str">
        <f t="shared" si="36"/>
        <v>10:41</v>
      </c>
      <c r="T414" s="7" t="s">
        <v>8561</v>
      </c>
      <c r="U414">
        <f>COUNTIFS(Spotify!$AA:$AA,Charts!$U$1,Spotify!$U:$U,Charts!T414)</f>
        <v>0</v>
      </c>
      <c r="V414">
        <f>COUNTIFS(Spotify!$AA:$AA,Charts!$V$1,Spotify!$U:$U,Charts!T414)</f>
        <v>0</v>
      </c>
      <c r="W414">
        <f>COUNTIFS(Spotify!$AA:$AA,Charts!$W$1,Spotify!$U:$U,Charts!T414)</f>
        <v>0</v>
      </c>
      <c r="X414">
        <f>COUNTIFS(Spotify!$AA:$AA,Charts!$X$1,Spotify!$U:$U,Charts!T414)</f>
        <v>0</v>
      </c>
      <c r="Y414">
        <f>COUNTIFS(Spotify!$AA:$AA,Charts!$Y$1,Spotify!$U:$U,Charts!T414)</f>
        <v>0</v>
      </c>
      <c r="Z414">
        <f>COUNTIFS(Spotify!$AA:$AA,Charts!$Z$1,Spotify!$U:$U,Charts!T414)</f>
        <v>1</v>
      </c>
      <c r="AA414">
        <f>COUNTIFS(Spotify!$AA:$AA,Charts!$AA$1,Spotify!$U:$U,Charts!T414)</f>
        <v>0</v>
      </c>
      <c r="AB414">
        <f>COUNTIFS(Spotify!$AA:$AA,Charts!$AB$1,Spotify!$U:$U,Charts!T414)</f>
        <v>0</v>
      </c>
      <c r="AC414">
        <f>COUNTIFS(Spotify!$AA:$AA,Charts!$AC$1,Spotify!$U:$U,Charts!T414)</f>
        <v>0</v>
      </c>
      <c r="AD414">
        <f>COUNTIFS(Spotify!$AA:$AA,Charts!$AD$1,Spotify!$U:$U,Charts!T414)</f>
        <v>0</v>
      </c>
      <c r="AE414">
        <f>COUNTIFS(Spotify!$AA:$AA,Charts!$AE$1,Spotify!$U:$U,Charts!T414)</f>
        <v>0</v>
      </c>
      <c r="AF414" s="8">
        <f>COUNTIFS(Spotify!$AA:$AA,Charts!$AF$1,Spotify!$U:$U,Charts!T414)</f>
        <v>1</v>
      </c>
      <c r="AH414" s="7" t="s">
        <v>8561</v>
      </c>
      <c r="AI414">
        <f>SUMIFS(Spotify!O:O,Spotify!U:U,Charts!AH414)/COUNTIFS(Spotify!U:U,Charts!AH414)</f>
        <v>-4135</v>
      </c>
      <c r="AJ414" s="18">
        <f>SUMIF(Spotify!U:U,Charts!AH414,Spotify!P:P)/COUNTIF(Spotify!U:U,Charts!AH414)</f>
        <v>64773.5</v>
      </c>
      <c r="AK414" s="18">
        <f>SUMIF(Spotify!U:U,Charts!AH414,Spotify!R:R)/COUNTIF(Spotify!U:U,Charts!AH414)</f>
        <v>26.5</v>
      </c>
      <c r="AL414" s="18">
        <f>SUMIF(Spotify!U:U,Charts!AH414,Spotify!J:J)/COUNTIF(Spotify!U:U,Charts!AH414)</f>
        <v>425</v>
      </c>
      <c r="AM414" s="18">
        <f>SUMIF(Spotify!U:U,Charts!AH414,Spotify!H:H)/COUNTIF(Spotify!U:U,Charts!AH414)</f>
        <v>657.5</v>
      </c>
      <c r="AN414" s="28">
        <f>SUMIF(Spotify!U:U,Charts!AH414,Spotify!I:I)/COUNTIF(Spotify!U:U,Charts!AH414)</f>
        <v>808</v>
      </c>
    </row>
    <row r="415" spans="1:40" x14ac:dyDescent="0.25">
      <c r="A415" s="3" t="s">
        <v>17987</v>
      </c>
      <c r="B415" s="1">
        <v>102286371</v>
      </c>
      <c r="C415" s="1">
        <v>2</v>
      </c>
      <c r="D415" s="1"/>
      <c r="E415" s="3" t="s">
        <v>15390</v>
      </c>
      <c r="F415" s="1">
        <v>19523094</v>
      </c>
      <c r="H415" s="7" t="s">
        <v>5105</v>
      </c>
      <c r="I415" s="1">
        <v>251791752</v>
      </c>
      <c r="J415" s="8">
        <v>4</v>
      </c>
      <c r="L415" s="7" t="s">
        <v>5105</v>
      </c>
      <c r="M415" s="1">
        <f t="shared" si="34"/>
        <v>-251791752</v>
      </c>
      <c r="N415">
        <v>4</v>
      </c>
      <c r="O415" s="18">
        <f>SUMIF(Spotify!U:U,Charts!L415,Spotify!Q:Q)/COUNTIF(Spotify!U:U,Charts!L415)</f>
        <v>197688.75</v>
      </c>
      <c r="P415" t="str">
        <f t="shared" si="35"/>
        <v>03:17</v>
      </c>
      <c r="Q415" s="18">
        <f t="shared" si="37"/>
        <v>641941</v>
      </c>
      <c r="R415" s="8" t="str">
        <f t="shared" si="36"/>
        <v>10:41</v>
      </c>
      <c r="T415" s="7" t="s">
        <v>17987</v>
      </c>
      <c r="U415">
        <f>COUNTIFS(Spotify!$AA:$AA,Charts!$U$1,Spotify!$U:$U,Charts!T415)</f>
        <v>0</v>
      </c>
      <c r="V415">
        <f>COUNTIFS(Spotify!$AA:$AA,Charts!$V$1,Spotify!$U:$U,Charts!T415)</f>
        <v>0</v>
      </c>
      <c r="W415">
        <f>COUNTIFS(Spotify!$AA:$AA,Charts!$W$1,Spotify!$U:$U,Charts!T415)</f>
        <v>0</v>
      </c>
      <c r="X415">
        <f>COUNTIFS(Spotify!$AA:$AA,Charts!$X$1,Spotify!$U:$U,Charts!T415)</f>
        <v>0</v>
      </c>
      <c r="Y415">
        <f>COUNTIFS(Spotify!$AA:$AA,Charts!$Y$1,Spotify!$U:$U,Charts!T415)</f>
        <v>0</v>
      </c>
      <c r="Z415">
        <f>COUNTIFS(Spotify!$AA:$AA,Charts!$Z$1,Spotify!$U:$U,Charts!T415)</f>
        <v>0</v>
      </c>
      <c r="AA415">
        <f>COUNTIFS(Spotify!$AA:$AA,Charts!$AA$1,Spotify!$U:$U,Charts!T415)</f>
        <v>0</v>
      </c>
      <c r="AB415">
        <f>COUNTIFS(Spotify!$AA:$AA,Charts!$AB$1,Spotify!$U:$U,Charts!T415)</f>
        <v>0</v>
      </c>
      <c r="AC415">
        <f>COUNTIFS(Spotify!$AA:$AA,Charts!$AC$1,Spotify!$U:$U,Charts!T415)</f>
        <v>2</v>
      </c>
      <c r="AD415">
        <f>COUNTIFS(Spotify!$AA:$AA,Charts!$AD$1,Spotify!$U:$U,Charts!T415)</f>
        <v>0</v>
      </c>
      <c r="AE415">
        <f>COUNTIFS(Spotify!$AA:$AA,Charts!$AE$1,Spotify!$U:$U,Charts!T415)</f>
        <v>0</v>
      </c>
      <c r="AF415" s="8">
        <f>COUNTIFS(Spotify!$AA:$AA,Charts!$AF$1,Spotify!$U:$U,Charts!T415)</f>
        <v>0</v>
      </c>
      <c r="AH415" s="7" t="s">
        <v>17987</v>
      </c>
      <c r="AI415">
        <f>SUMIFS(Spotify!O:O,Spotify!U:U,Charts!AH415)/COUNTIFS(Spotify!U:U,Charts!AH415)</f>
        <v>-3641.5</v>
      </c>
      <c r="AJ415" s="18">
        <f>SUMIF(Spotify!U:U,Charts!AH415,Spotify!P:P)/COUNTIF(Spotify!U:U,Charts!AH415)</f>
        <v>157620</v>
      </c>
      <c r="AK415" s="18">
        <f>SUMIF(Spotify!U:U,Charts!AH415,Spotify!R:R)/COUNTIF(Spotify!U:U,Charts!AH415)</f>
        <v>14.5</v>
      </c>
      <c r="AL415" s="18">
        <f>SUMIF(Spotify!U:U,Charts!AH415,Spotify!J:J)/COUNTIF(Spotify!U:U,Charts!AH415)</f>
        <v>282</v>
      </c>
      <c r="AM415" s="18">
        <f>SUMIF(Spotify!U:U,Charts!AH415,Spotify!H:H)/COUNTIF(Spotify!U:U,Charts!AH415)</f>
        <v>456</v>
      </c>
      <c r="AN415" s="28">
        <f>SUMIF(Spotify!U:U,Charts!AH415,Spotify!I:I)/COUNTIF(Spotify!U:U,Charts!AH415)</f>
        <v>83.5</v>
      </c>
    </row>
    <row r="416" spans="1:40" x14ac:dyDescent="0.25">
      <c r="A416" s="3" t="s">
        <v>1079</v>
      </c>
      <c r="B416" s="1">
        <v>23391392</v>
      </c>
      <c r="C416" s="1">
        <v>3</v>
      </c>
      <c r="D416" s="1"/>
      <c r="E416" s="3" t="s">
        <v>9525</v>
      </c>
      <c r="F416" s="1">
        <v>8813003</v>
      </c>
      <c r="H416" s="7" t="s">
        <v>17988</v>
      </c>
      <c r="I416" s="1">
        <v>251265996</v>
      </c>
      <c r="J416" s="8">
        <v>2</v>
      </c>
      <c r="L416" s="7" t="s">
        <v>17988</v>
      </c>
      <c r="M416" s="1">
        <f t="shared" si="34"/>
        <v>-251265996</v>
      </c>
      <c r="N416">
        <v>2</v>
      </c>
      <c r="O416" s="18">
        <f>SUMIF(Spotify!U:U,Charts!L416,Spotify!Q:Q)/COUNTIF(Spotify!U:U,Charts!L416)</f>
        <v>208817</v>
      </c>
      <c r="P416" t="str">
        <f t="shared" si="35"/>
        <v>03:28</v>
      </c>
      <c r="Q416" s="18">
        <f t="shared" si="37"/>
        <v>641941</v>
      </c>
      <c r="R416" s="8" t="str">
        <f t="shared" si="36"/>
        <v>10:41</v>
      </c>
      <c r="T416" s="7" t="s">
        <v>1079</v>
      </c>
      <c r="U416">
        <f>COUNTIFS(Spotify!$AA:$AA,Charts!$U$1,Spotify!$U:$U,Charts!T416)</f>
        <v>0</v>
      </c>
      <c r="V416">
        <f>COUNTIFS(Spotify!$AA:$AA,Charts!$V$1,Spotify!$U:$U,Charts!T416)</f>
        <v>0</v>
      </c>
      <c r="W416">
        <f>COUNTIFS(Spotify!$AA:$AA,Charts!$W$1,Spotify!$U:$U,Charts!T416)</f>
        <v>2</v>
      </c>
      <c r="X416">
        <f>COUNTIFS(Spotify!$AA:$AA,Charts!$X$1,Spotify!$U:$U,Charts!T416)</f>
        <v>0</v>
      </c>
      <c r="Y416">
        <f>COUNTIFS(Spotify!$AA:$AA,Charts!$Y$1,Spotify!$U:$U,Charts!T416)</f>
        <v>0</v>
      </c>
      <c r="Z416">
        <f>COUNTIFS(Spotify!$AA:$AA,Charts!$Z$1,Spotify!$U:$U,Charts!T416)</f>
        <v>0</v>
      </c>
      <c r="AA416">
        <f>COUNTIFS(Spotify!$AA:$AA,Charts!$AA$1,Spotify!$U:$U,Charts!T416)</f>
        <v>0</v>
      </c>
      <c r="AB416">
        <f>COUNTIFS(Spotify!$AA:$AA,Charts!$AB$1,Spotify!$U:$U,Charts!T416)</f>
        <v>0</v>
      </c>
      <c r="AC416">
        <f>COUNTIFS(Spotify!$AA:$AA,Charts!$AC$1,Spotify!$U:$U,Charts!T416)</f>
        <v>0</v>
      </c>
      <c r="AD416">
        <f>COUNTIFS(Spotify!$AA:$AA,Charts!$AD$1,Spotify!$U:$U,Charts!T416)</f>
        <v>0</v>
      </c>
      <c r="AE416">
        <f>COUNTIFS(Spotify!$AA:$AA,Charts!$AE$1,Spotify!$U:$U,Charts!T416)</f>
        <v>0</v>
      </c>
      <c r="AF416" s="8">
        <f>COUNTIFS(Spotify!$AA:$AA,Charts!$AF$1,Spotify!$U:$U,Charts!T416)</f>
        <v>1</v>
      </c>
      <c r="AH416" s="7" t="s">
        <v>1079</v>
      </c>
      <c r="AI416">
        <f>SUMIFS(Spotify!O:O,Spotify!U:U,Charts!AH416)/COUNTIFS(Spotify!U:U,Charts!AH416)</f>
        <v>-10835.666666666666</v>
      </c>
      <c r="AJ416" s="18">
        <f>SUMIF(Spotify!U:U,Charts!AH416,Spotify!P:P)/COUNTIF(Spotify!U:U,Charts!AH416)</f>
        <v>134071.33333333334</v>
      </c>
      <c r="AK416" s="18">
        <f>SUMIF(Spotify!U:U,Charts!AH416,Spotify!R:R)/COUNTIF(Spotify!U:U,Charts!AH416)</f>
        <v>2</v>
      </c>
      <c r="AL416" s="18">
        <f>SUMIF(Spotify!U:U,Charts!AH416,Spotify!J:J)/COUNTIF(Spotify!U:U,Charts!AH416)</f>
        <v>168</v>
      </c>
      <c r="AM416" s="18">
        <f>SUMIF(Spotify!U:U,Charts!AH416,Spotify!H:H)/COUNTIF(Spotify!U:U,Charts!AH416)</f>
        <v>681.33333333333337</v>
      </c>
      <c r="AN416" s="28">
        <f>SUMIF(Spotify!U:U,Charts!AH416,Spotify!I:I)/COUNTIF(Spotify!U:U,Charts!AH416)</f>
        <v>407</v>
      </c>
    </row>
    <row r="417" spans="1:40" x14ac:dyDescent="0.25">
      <c r="A417" s="3" t="s">
        <v>17988</v>
      </c>
      <c r="B417" s="1">
        <v>251265996</v>
      </c>
      <c r="C417" s="1">
        <v>2</v>
      </c>
      <c r="D417" s="1"/>
      <c r="E417" s="3" t="s">
        <v>15436</v>
      </c>
      <c r="F417" s="1">
        <v>20327510</v>
      </c>
      <c r="H417" s="7" t="s">
        <v>14173</v>
      </c>
      <c r="I417" s="1">
        <v>247972908</v>
      </c>
      <c r="J417" s="8">
        <v>10</v>
      </c>
      <c r="L417" s="7" t="s">
        <v>14173</v>
      </c>
      <c r="M417" s="1">
        <f t="shared" si="34"/>
        <v>-247972908</v>
      </c>
      <c r="N417">
        <v>10</v>
      </c>
      <c r="O417" s="18">
        <f>SUMIF(Spotify!U:U,Charts!L417,Spotify!Q:Q)/COUNTIF(Spotify!U:U,Charts!L417)</f>
        <v>189473.9</v>
      </c>
      <c r="P417" t="str">
        <f t="shared" si="35"/>
        <v>03:09</v>
      </c>
      <c r="Q417" s="18">
        <f t="shared" si="37"/>
        <v>641941</v>
      </c>
      <c r="R417" s="8" t="str">
        <f t="shared" si="36"/>
        <v>10:41</v>
      </c>
      <c r="T417" s="7" t="s">
        <v>17988</v>
      </c>
      <c r="U417">
        <f>COUNTIFS(Spotify!$AA:$AA,Charts!$U$1,Spotify!$U:$U,Charts!T417)</f>
        <v>1</v>
      </c>
      <c r="V417">
        <f>COUNTIFS(Spotify!$AA:$AA,Charts!$V$1,Spotify!$U:$U,Charts!T417)</f>
        <v>0</v>
      </c>
      <c r="W417">
        <f>COUNTIFS(Spotify!$AA:$AA,Charts!$W$1,Spotify!$U:$U,Charts!T417)</f>
        <v>0</v>
      </c>
      <c r="X417">
        <f>COUNTIFS(Spotify!$AA:$AA,Charts!$X$1,Spotify!$U:$U,Charts!T417)</f>
        <v>0</v>
      </c>
      <c r="Y417">
        <f>COUNTIFS(Spotify!$AA:$AA,Charts!$Y$1,Spotify!$U:$U,Charts!T417)</f>
        <v>0</v>
      </c>
      <c r="Z417">
        <f>COUNTIFS(Spotify!$AA:$AA,Charts!$Z$1,Spotify!$U:$U,Charts!T417)</f>
        <v>0</v>
      </c>
      <c r="AA417">
        <f>COUNTIFS(Spotify!$AA:$AA,Charts!$AA$1,Spotify!$U:$U,Charts!T417)</f>
        <v>0</v>
      </c>
      <c r="AB417">
        <f>COUNTIFS(Spotify!$AA:$AA,Charts!$AB$1,Spotify!$U:$U,Charts!T417)</f>
        <v>0</v>
      </c>
      <c r="AC417">
        <f>COUNTIFS(Spotify!$AA:$AA,Charts!$AC$1,Spotify!$U:$U,Charts!T417)</f>
        <v>0</v>
      </c>
      <c r="AD417">
        <f>COUNTIFS(Spotify!$AA:$AA,Charts!$AD$1,Spotify!$U:$U,Charts!T417)</f>
        <v>1</v>
      </c>
      <c r="AE417">
        <f>COUNTIFS(Spotify!$AA:$AA,Charts!$AE$1,Spotify!$U:$U,Charts!T417)</f>
        <v>0</v>
      </c>
      <c r="AF417" s="8">
        <f>COUNTIFS(Spotify!$AA:$AA,Charts!$AF$1,Spotify!$U:$U,Charts!T417)</f>
        <v>0</v>
      </c>
      <c r="AH417" s="7" t="s">
        <v>17988</v>
      </c>
      <c r="AI417">
        <f>SUMIFS(Spotify!O:O,Spotify!U:U,Charts!AH417)/COUNTIFS(Spotify!U:U,Charts!AH417)</f>
        <v>-6327</v>
      </c>
      <c r="AJ417" s="18">
        <f>SUMIF(Spotify!U:U,Charts!AH417,Spotify!P:P)/COUNTIF(Spotify!U:U,Charts!AH417)</f>
        <v>97951.5</v>
      </c>
      <c r="AK417" s="18">
        <f>SUMIF(Spotify!U:U,Charts!AH417,Spotify!R:R)/COUNTIF(Spotify!U:U,Charts!AH417)</f>
        <v>13</v>
      </c>
      <c r="AL417" s="18">
        <f>SUMIF(Spotify!U:U,Charts!AH417,Spotify!J:J)/COUNTIF(Spotify!U:U,Charts!AH417)</f>
        <v>254</v>
      </c>
      <c r="AM417" s="18">
        <f>SUMIF(Spotify!U:U,Charts!AH417,Spotify!H:H)/COUNTIF(Spotify!U:U,Charts!AH417)</f>
        <v>757.5</v>
      </c>
      <c r="AN417" s="28">
        <f>SUMIF(Spotify!U:U,Charts!AH417,Spotify!I:I)/COUNTIF(Spotify!U:U,Charts!AH417)</f>
        <v>536</v>
      </c>
    </row>
    <row r="418" spans="1:40" x14ac:dyDescent="0.25">
      <c r="A418" s="3" t="s">
        <v>17989</v>
      </c>
      <c r="B418" s="1">
        <v>168018524</v>
      </c>
      <c r="C418" s="1">
        <v>2</v>
      </c>
      <c r="D418" s="1"/>
      <c r="E418" s="3" t="s">
        <v>3243</v>
      </c>
      <c r="F418" s="1">
        <v>820499398</v>
      </c>
      <c r="H418" s="7" t="s">
        <v>17888</v>
      </c>
      <c r="I418" s="1">
        <v>243778162</v>
      </c>
      <c r="J418" s="8">
        <v>2</v>
      </c>
      <c r="L418" s="7" t="s">
        <v>17888</v>
      </c>
      <c r="M418" s="1">
        <f t="shared" si="34"/>
        <v>-243778162</v>
      </c>
      <c r="N418">
        <v>2</v>
      </c>
      <c r="O418" s="18">
        <f>SUMIF(Spotify!U:U,Charts!L418,Spotify!Q:Q)/COUNTIF(Spotify!U:U,Charts!L418)</f>
        <v>192976.5</v>
      </c>
      <c r="P418" t="str">
        <f t="shared" si="35"/>
        <v>03:12</v>
      </c>
      <c r="Q418" s="18">
        <f t="shared" si="37"/>
        <v>641941</v>
      </c>
      <c r="R418" s="8" t="str">
        <f t="shared" si="36"/>
        <v>10:41</v>
      </c>
      <c r="T418" s="7" t="s">
        <v>17989</v>
      </c>
      <c r="U418">
        <f>COUNTIFS(Spotify!$AA:$AA,Charts!$U$1,Spotify!$U:$U,Charts!T418)</f>
        <v>0</v>
      </c>
      <c r="V418">
        <f>COUNTIFS(Spotify!$AA:$AA,Charts!$V$1,Spotify!$U:$U,Charts!T418)</f>
        <v>0</v>
      </c>
      <c r="W418">
        <f>COUNTIFS(Spotify!$AA:$AA,Charts!$W$1,Spotify!$U:$U,Charts!T418)</f>
        <v>2</v>
      </c>
      <c r="X418">
        <f>COUNTIFS(Spotify!$AA:$AA,Charts!$X$1,Spotify!$U:$U,Charts!T418)</f>
        <v>0</v>
      </c>
      <c r="Y418">
        <f>COUNTIFS(Spotify!$AA:$AA,Charts!$Y$1,Spotify!$U:$U,Charts!T418)</f>
        <v>0</v>
      </c>
      <c r="Z418">
        <f>COUNTIFS(Spotify!$AA:$AA,Charts!$Z$1,Spotify!$U:$U,Charts!T418)</f>
        <v>0</v>
      </c>
      <c r="AA418">
        <f>COUNTIFS(Spotify!$AA:$AA,Charts!$AA$1,Spotify!$U:$U,Charts!T418)</f>
        <v>0</v>
      </c>
      <c r="AB418">
        <f>COUNTIFS(Spotify!$AA:$AA,Charts!$AB$1,Spotify!$U:$U,Charts!T418)</f>
        <v>0</v>
      </c>
      <c r="AC418">
        <f>COUNTIFS(Spotify!$AA:$AA,Charts!$AC$1,Spotify!$U:$U,Charts!T418)</f>
        <v>0</v>
      </c>
      <c r="AD418">
        <f>COUNTIFS(Spotify!$AA:$AA,Charts!$AD$1,Spotify!$U:$U,Charts!T418)</f>
        <v>0</v>
      </c>
      <c r="AE418">
        <f>COUNTIFS(Spotify!$AA:$AA,Charts!$AE$1,Spotify!$U:$U,Charts!T418)</f>
        <v>0</v>
      </c>
      <c r="AF418" s="8">
        <f>COUNTIFS(Spotify!$AA:$AA,Charts!$AF$1,Spotify!$U:$U,Charts!T418)</f>
        <v>0</v>
      </c>
      <c r="AH418" s="7" t="s">
        <v>17989</v>
      </c>
      <c r="AI418">
        <f>SUMIFS(Spotify!O:O,Spotify!U:U,Charts!AH418)/COUNTIFS(Spotify!U:U,Charts!AH418)</f>
        <v>-6690</v>
      </c>
      <c r="AJ418" s="18">
        <f>SUMIF(Spotify!U:U,Charts!AH418,Spotify!P:P)/COUNTIF(Spotify!U:U,Charts!AH418)</f>
        <v>100985</v>
      </c>
      <c r="AK418" s="18">
        <f>SUMIF(Spotify!U:U,Charts!AH418,Spotify!R:R)/COUNTIF(Spotify!U:U,Charts!AH418)</f>
        <v>14</v>
      </c>
      <c r="AL418" s="18">
        <f>SUMIF(Spotify!U:U,Charts!AH418,Spotify!J:J)/COUNTIF(Spotify!U:U,Charts!AH418)</f>
        <v>361</v>
      </c>
      <c r="AM418" s="18">
        <f>SUMIF(Spotify!U:U,Charts!AH418,Spotify!H:H)/COUNTIF(Spotify!U:U,Charts!AH418)</f>
        <v>660.5</v>
      </c>
      <c r="AN418" s="28">
        <f>SUMIF(Spotify!U:U,Charts!AH418,Spotify!I:I)/COUNTIF(Spotify!U:U,Charts!AH418)</f>
        <v>673</v>
      </c>
    </row>
    <row r="419" spans="1:40" x14ac:dyDescent="0.25">
      <c r="A419" s="3" t="s">
        <v>11705</v>
      </c>
      <c r="B419" s="1">
        <v>13818143</v>
      </c>
      <c r="C419" s="1">
        <v>2</v>
      </c>
      <c r="D419" s="1"/>
      <c r="E419" s="3" t="s">
        <v>9810</v>
      </c>
      <c r="F419" s="1">
        <v>447294069</v>
      </c>
      <c r="H419" s="7" t="s">
        <v>18146</v>
      </c>
      <c r="I419" s="1">
        <v>241608671</v>
      </c>
      <c r="J419" s="8">
        <v>1</v>
      </c>
      <c r="L419" s="7" t="s">
        <v>18146</v>
      </c>
      <c r="M419" s="1">
        <f t="shared" si="34"/>
        <v>-241608671</v>
      </c>
      <c r="N419">
        <v>1</v>
      </c>
      <c r="O419" s="18">
        <f>SUMIF(Spotify!U:U,Charts!L419,Spotify!Q:Q)/COUNTIF(Spotify!U:U,Charts!L419)</f>
        <v>227013</v>
      </c>
      <c r="P419" t="str">
        <f t="shared" si="35"/>
        <v>03:47</v>
      </c>
      <c r="Q419" s="18">
        <f t="shared" si="37"/>
        <v>641941</v>
      </c>
      <c r="R419" s="8" t="str">
        <f t="shared" si="36"/>
        <v>10:41</v>
      </c>
      <c r="T419" s="7" t="s">
        <v>11705</v>
      </c>
      <c r="U419">
        <f>COUNTIFS(Spotify!$AA:$AA,Charts!$U$1,Spotify!$U:$U,Charts!T419)</f>
        <v>0</v>
      </c>
      <c r="V419">
        <f>COUNTIFS(Spotify!$AA:$AA,Charts!$V$1,Spotify!$U:$U,Charts!T419)</f>
        <v>0</v>
      </c>
      <c r="W419">
        <f>COUNTIFS(Spotify!$AA:$AA,Charts!$W$1,Spotify!$U:$U,Charts!T419)</f>
        <v>0</v>
      </c>
      <c r="X419">
        <f>COUNTIFS(Spotify!$AA:$AA,Charts!$X$1,Spotify!$U:$U,Charts!T419)</f>
        <v>0</v>
      </c>
      <c r="Y419">
        <f>COUNTIFS(Spotify!$AA:$AA,Charts!$Y$1,Spotify!$U:$U,Charts!T419)</f>
        <v>0</v>
      </c>
      <c r="Z419">
        <f>COUNTIFS(Spotify!$AA:$AA,Charts!$Z$1,Spotify!$U:$U,Charts!T419)</f>
        <v>0</v>
      </c>
      <c r="AA419">
        <f>COUNTIFS(Spotify!$AA:$AA,Charts!$AA$1,Spotify!$U:$U,Charts!T419)</f>
        <v>1</v>
      </c>
      <c r="AB419">
        <f>COUNTIFS(Spotify!$AA:$AA,Charts!$AB$1,Spotify!$U:$U,Charts!T419)</f>
        <v>0</v>
      </c>
      <c r="AC419">
        <f>COUNTIFS(Spotify!$AA:$AA,Charts!$AC$1,Spotify!$U:$U,Charts!T419)</f>
        <v>0</v>
      </c>
      <c r="AD419">
        <f>COUNTIFS(Spotify!$AA:$AA,Charts!$AD$1,Spotify!$U:$U,Charts!T419)</f>
        <v>1</v>
      </c>
      <c r="AE419">
        <f>COUNTIFS(Spotify!$AA:$AA,Charts!$AE$1,Spotify!$U:$U,Charts!T419)</f>
        <v>0</v>
      </c>
      <c r="AF419" s="8">
        <f>COUNTIFS(Spotify!$AA:$AA,Charts!$AF$1,Spotify!$U:$U,Charts!T419)</f>
        <v>0</v>
      </c>
      <c r="AH419" s="7" t="s">
        <v>11705</v>
      </c>
      <c r="AI419">
        <f>SUMIFS(Spotify!O:O,Spotify!U:U,Charts!AH419)/COUNTIFS(Spotify!U:U,Charts!AH419)</f>
        <v>-5288.5</v>
      </c>
      <c r="AJ419" s="18">
        <f>SUMIF(Spotify!U:U,Charts!AH419,Spotify!P:P)/COUNTIF(Spotify!U:U,Charts!AH419)</f>
        <v>115495</v>
      </c>
      <c r="AK419" s="18">
        <f>SUMIF(Spotify!U:U,Charts!AH419,Spotify!R:R)/COUNTIF(Spotify!U:U,Charts!AH419)</f>
        <v>1</v>
      </c>
      <c r="AL419" s="18">
        <f>SUMIF(Spotify!U:U,Charts!AH419,Spotify!J:J)/COUNTIF(Spotify!U:U,Charts!AH419)</f>
        <v>441.5</v>
      </c>
      <c r="AM419" s="18">
        <f>SUMIF(Spotify!U:U,Charts!AH419,Spotify!H:H)/COUNTIF(Spotify!U:U,Charts!AH419)</f>
        <v>403</v>
      </c>
      <c r="AN419" s="28">
        <f>SUMIF(Spotify!U:U,Charts!AH419,Spotify!I:I)/COUNTIF(Spotify!U:U,Charts!AH419)</f>
        <v>799</v>
      </c>
    </row>
    <row r="420" spans="1:40" x14ac:dyDescent="0.25">
      <c r="A420" s="3" t="s">
        <v>15466</v>
      </c>
      <c r="B420" s="1">
        <v>71368960</v>
      </c>
      <c r="C420" s="1">
        <v>1</v>
      </c>
      <c r="D420" s="1"/>
      <c r="E420" s="3" t="s">
        <v>4183</v>
      </c>
      <c r="F420" s="1">
        <v>51530355</v>
      </c>
      <c r="H420" s="7" t="s">
        <v>3463</v>
      </c>
      <c r="I420" s="1">
        <v>237539689</v>
      </c>
      <c r="J420" s="8">
        <v>1</v>
      </c>
      <c r="L420" s="7" t="s">
        <v>3463</v>
      </c>
      <c r="M420" s="1">
        <f t="shared" si="34"/>
        <v>-237539689</v>
      </c>
      <c r="N420">
        <v>1</v>
      </c>
      <c r="O420" s="18">
        <f>SUMIF(Spotify!U:U,Charts!L420,Spotify!Q:Q)/COUNTIF(Spotify!U:U,Charts!L420)</f>
        <v>195637</v>
      </c>
      <c r="P420" t="str">
        <f t="shared" si="35"/>
        <v>03:15</v>
      </c>
      <c r="Q420" s="18">
        <f t="shared" si="37"/>
        <v>641941</v>
      </c>
      <c r="R420" s="8" t="str">
        <f t="shared" si="36"/>
        <v>10:41</v>
      </c>
      <c r="T420" s="7" t="s">
        <v>15466</v>
      </c>
      <c r="U420">
        <f>COUNTIFS(Spotify!$AA:$AA,Charts!$U$1,Spotify!$U:$U,Charts!T420)</f>
        <v>0</v>
      </c>
      <c r="V420">
        <f>COUNTIFS(Spotify!$AA:$AA,Charts!$V$1,Spotify!$U:$U,Charts!T420)</f>
        <v>0</v>
      </c>
      <c r="W420">
        <f>COUNTIFS(Spotify!$AA:$AA,Charts!$W$1,Spotify!$U:$U,Charts!T420)</f>
        <v>1</v>
      </c>
      <c r="X420">
        <f>COUNTIFS(Spotify!$AA:$AA,Charts!$X$1,Spotify!$U:$U,Charts!T420)</f>
        <v>0</v>
      </c>
      <c r="Y420">
        <f>COUNTIFS(Spotify!$AA:$AA,Charts!$Y$1,Spotify!$U:$U,Charts!T420)</f>
        <v>0</v>
      </c>
      <c r="Z420">
        <f>COUNTIFS(Spotify!$AA:$AA,Charts!$Z$1,Spotify!$U:$U,Charts!T420)</f>
        <v>0</v>
      </c>
      <c r="AA420">
        <f>COUNTIFS(Spotify!$AA:$AA,Charts!$AA$1,Spotify!$U:$U,Charts!T420)</f>
        <v>0</v>
      </c>
      <c r="AB420">
        <f>COUNTIFS(Spotify!$AA:$AA,Charts!$AB$1,Spotify!$U:$U,Charts!T420)</f>
        <v>0</v>
      </c>
      <c r="AC420">
        <f>COUNTIFS(Spotify!$AA:$AA,Charts!$AC$1,Spotify!$U:$U,Charts!T420)</f>
        <v>0</v>
      </c>
      <c r="AD420">
        <f>COUNTIFS(Spotify!$AA:$AA,Charts!$AD$1,Spotify!$U:$U,Charts!T420)</f>
        <v>0</v>
      </c>
      <c r="AE420">
        <f>COUNTIFS(Spotify!$AA:$AA,Charts!$AE$1,Spotify!$U:$U,Charts!T420)</f>
        <v>0</v>
      </c>
      <c r="AF420" s="8">
        <f>COUNTIFS(Spotify!$AA:$AA,Charts!$AF$1,Spotify!$U:$U,Charts!T420)</f>
        <v>0</v>
      </c>
      <c r="AH420" s="7" t="s">
        <v>15466</v>
      </c>
      <c r="AI420">
        <f>SUMIFS(Spotify!O:O,Spotify!U:U,Charts!AH420)/COUNTIFS(Spotify!U:U,Charts!AH420)</f>
        <v>-8429</v>
      </c>
      <c r="AJ420" s="18">
        <f>SUMIF(Spotify!U:U,Charts!AH420,Spotify!P:P)/COUNTIF(Spotify!U:U,Charts!AH420)</f>
        <v>97377</v>
      </c>
      <c r="AK420" s="18">
        <f>SUMIF(Spotify!U:U,Charts!AH420,Spotify!R:R)/COUNTIF(Spotify!U:U,Charts!AH420)</f>
        <v>8</v>
      </c>
      <c r="AL420" s="18">
        <f>SUMIF(Spotify!U:U,Charts!AH420,Spotify!J:J)/COUNTIF(Spotify!U:U,Charts!AH420)</f>
        <v>281</v>
      </c>
      <c r="AM420" s="18">
        <f>SUMIF(Spotify!U:U,Charts!AH420,Spotify!H:H)/COUNTIF(Spotify!U:U,Charts!AH420)</f>
        <v>363</v>
      </c>
      <c r="AN420" s="28">
        <f>SUMIF(Spotify!U:U,Charts!AH420,Spotify!I:I)/COUNTIF(Spotify!U:U,Charts!AH420)</f>
        <v>391</v>
      </c>
    </row>
    <row r="421" spans="1:40" x14ac:dyDescent="0.25">
      <c r="A421" s="3" t="s">
        <v>6512</v>
      </c>
      <c r="B421" s="1">
        <v>148591579</v>
      </c>
      <c r="C421" s="1">
        <v>2</v>
      </c>
      <c r="D421" s="1"/>
      <c r="E421" s="3" t="s">
        <v>1911</v>
      </c>
      <c r="F421" s="1">
        <v>2708269644</v>
      </c>
      <c r="H421" s="7" t="s">
        <v>18067</v>
      </c>
      <c r="I421" s="1">
        <v>231436279</v>
      </c>
      <c r="J421" s="8">
        <v>1</v>
      </c>
      <c r="L421" s="7" t="s">
        <v>18067</v>
      </c>
      <c r="M421" s="1">
        <f t="shared" si="34"/>
        <v>-231436279</v>
      </c>
      <c r="N421">
        <v>1</v>
      </c>
      <c r="O421" s="18">
        <f>SUMIF(Spotify!U:U,Charts!L421,Spotify!Q:Q)/COUNTIF(Spotify!U:U,Charts!L421)</f>
        <v>338000</v>
      </c>
      <c r="P421" t="str">
        <f t="shared" si="35"/>
        <v>05:38</v>
      </c>
      <c r="Q421" s="18">
        <f t="shared" si="37"/>
        <v>641941</v>
      </c>
      <c r="R421" s="8" t="str">
        <f t="shared" si="36"/>
        <v>10:41</v>
      </c>
      <c r="T421" s="7" t="s">
        <v>6512</v>
      </c>
      <c r="U421">
        <f>COUNTIFS(Spotify!$AA:$AA,Charts!$U$1,Spotify!$U:$U,Charts!T421)</f>
        <v>0</v>
      </c>
      <c r="V421">
        <f>COUNTIFS(Spotify!$AA:$AA,Charts!$V$1,Spotify!$U:$U,Charts!T421)</f>
        <v>0</v>
      </c>
      <c r="W421">
        <f>COUNTIFS(Spotify!$AA:$AA,Charts!$W$1,Spotify!$U:$U,Charts!T421)</f>
        <v>0</v>
      </c>
      <c r="X421">
        <f>COUNTIFS(Spotify!$AA:$AA,Charts!$X$1,Spotify!$U:$U,Charts!T421)</f>
        <v>0</v>
      </c>
      <c r="Y421">
        <f>COUNTIFS(Spotify!$AA:$AA,Charts!$Y$1,Spotify!$U:$U,Charts!T421)</f>
        <v>0</v>
      </c>
      <c r="Z421">
        <f>COUNTIFS(Spotify!$AA:$AA,Charts!$Z$1,Spotify!$U:$U,Charts!T421)</f>
        <v>0</v>
      </c>
      <c r="AA421">
        <f>COUNTIFS(Spotify!$AA:$AA,Charts!$AA$1,Spotify!$U:$U,Charts!T421)</f>
        <v>0</v>
      </c>
      <c r="AB421">
        <f>COUNTIFS(Spotify!$AA:$AA,Charts!$AB$1,Spotify!$U:$U,Charts!T421)</f>
        <v>0</v>
      </c>
      <c r="AC421">
        <f>COUNTIFS(Spotify!$AA:$AA,Charts!$AC$1,Spotify!$U:$U,Charts!T421)</f>
        <v>0</v>
      </c>
      <c r="AD421">
        <f>COUNTIFS(Spotify!$AA:$AA,Charts!$AD$1,Spotify!$U:$U,Charts!T421)</f>
        <v>0</v>
      </c>
      <c r="AE421">
        <f>COUNTIFS(Spotify!$AA:$AA,Charts!$AE$1,Spotify!$U:$U,Charts!T421)</f>
        <v>0</v>
      </c>
      <c r="AF421" s="8">
        <f>COUNTIFS(Spotify!$AA:$AA,Charts!$AF$1,Spotify!$U:$U,Charts!T421)</f>
        <v>2</v>
      </c>
      <c r="AH421" s="7" t="s">
        <v>6512</v>
      </c>
      <c r="AI421">
        <f>SUMIFS(Spotify!O:O,Spotify!U:U,Charts!AH421)/COUNTIFS(Spotify!U:U,Charts!AH421)</f>
        <v>-4487</v>
      </c>
      <c r="AJ421" s="18">
        <f>SUMIF(Spotify!U:U,Charts!AH421,Spotify!P:P)/COUNTIF(Spotify!U:U,Charts!AH421)</f>
        <v>71514.5</v>
      </c>
      <c r="AK421" s="18">
        <f>SUMIF(Spotify!U:U,Charts!AH421,Spotify!R:R)/COUNTIF(Spotify!U:U,Charts!AH421)</f>
        <v>9.5</v>
      </c>
      <c r="AL421" s="18">
        <f>SUMIF(Spotify!U:U,Charts!AH421,Spotify!J:J)/COUNTIF(Spotify!U:U,Charts!AH421)</f>
        <v>449</v>
      </c>
      <c r="AM421" s="18">
        <f>SUMIF(Spotify!U:U,Charts!AH421,Spotify!H:H)/COUNTIF(Spotify!U:U,Charts!AH421)</f>
        <v>466.5</v>
      </c>
      <c r="AN421" s="28">
        <f>SUMIF(Spotify!U:U,Charts!AH421,Spotify!I:I)/COUNTIF(Spotify!U:U,Charts!AH421)</f>
        <v>9</v>
      </c>
    </row>
    <row r="422" spans="1:40" x14ac:dyDescent="0.25">
      <c r="A422" s="3" t="s">
        <v>3742</v>
      </c>
      <c r="B422" s="1">
        <v>141259230</v>
      </c>
      <c r="C422" s="1">
        <v>3</v>
      </c>
      <c r="D422" s="1"/>
      <c r="E422" s="3" t="s">
        <v>9529</v>
      </c>
      <c r="F422" s="1">
        <v>21972976</v>
      </c>
      <c r="H422" s="7" t="s">
        <v>17412</v>
      </c>
      <c r="I422" s="1">
        <v>231250740</v>
      </c>
      <c r="J422" s="8">
        <v>1</v>
      </c>
      <c r="L422" s="7" t="s">
        <v>17412</v>
      </c>
      <c r="M422" s="1">
        <f t="shared" si="34"/>
        <v>-231250740</v>
      </c>
      <c r="N422">
        <v>1</v>
      </c>
      <c r="O422" s="18">
        <f>SUMIF(Spotify!U:U,Charts!L422,Spotify!Q:Q)/COUNTIF(Spotify!U:U,Charts!L422)</f>
        <v>165387</v>
      </c>
      <c r="P422" t="str">
        <f t="shared" si="35"/>
        <v>02:45</v>
      </c>
      <c r="Q422" s="18">
        <f t="shared" si="37"/>
        <v>641941</v>
      </c>
      <c r="R422" s="8" t="str">
        <f t="shared" si="36"/>
        <v>10:41</v>
      </c>
      <c r="T422" s="7" t="s">
        <v>3742</v>
      </c>
      <c r="U422">
        <f>COUNTIFS(Spotify!$AA:$AA,Charts!$U$1,Spotify!$U:$U,Charts!T422)</f>
        <v>0</v>
      </c>
      <c r="V422">
        <f>COUNTIFS(Spotify!$AA:$AA,Charts!$V$1,Spotify!$U:$U,Charts!T422)</f>
        <v>0</v>
      </c>
      <c r="W422">
        <f>COUNTIFS(Spotify!$AA:$AA,Charts!$W$1,Spotify!$U:$U,Charts!T422)</f>
        <v>0</v>
      </c>
      <c r="X422">
        <f>COUNTIFS(Spotify!$AA:$AA,Charts!$X$1,Spotify!$U:$U,Charts!T422)</f>
        <v>0</v>
      </c>
      <c r="Y422">
        <f>COUNTIFS(Spotify!$AA:$AA,Charts!$Y$1,Spotify!$U:$U,Charts!T422)</f>
        <v>0</v>
      </c>
      <c r="Z422">
        <f>COUNTIFS(Spotify!$AA:$AA,Charts!$Z$1,Spotify!$U:$U,Charts!T422)</f>
        <v>0</v>
      </c>
      <c r="AA422">
        <f>COUNTIFS(Spotify!$AA:$AA,Charts!$AA$1,Spotify!$U:$U,Charts!T422)</f>
        <v>0</v>
      </c>
      <c r="AB422">
        <f>COUNTIFS(Spotify!$AA:$AA,Charts!$AB$1,Spotify!$U:$U,Charts!T422)</f>
        <v>3</v>
      </c>
      <c r="AC422">
        <f>COUNTIFS(Spotify!$AA:$AA,Charts!$AC$1,Spotify!$U:$U,Charts!T422)</f>
        <v>0</v>
      </c>
      <c r="AD422">
        <f>COUNTIFS(Spotify!$AA:$AA,Charts!$AD$1,Spotify!$U:$U,Charts!T422)</f>
        <v>0</v>
      </c>
      <c r="AE422">
        <f>COUNTIFS(Spotify!$AA:$AA,Charts!$AE$1,Spotify!$U:$U,Charts!T422)</f>
        <v>0</v>
      </c>
      <c r="AF422" s="8">
        <f>COUNTIFS(Spotify!$AA:$AA,Charts!$AF$1,Spotify!$U:$U,Charts!T422)</f>
        <v>0</v>
      </c>
      <c r="AH422" s="7" t="s">
        <v>3742</v>
      </c>
      <c r="AI422">
        <f>SUMIFS(Spotify!O:O,Spotify!U:U,Charts!AH422)/COUNTIFS(Spotify!U:U,Charts!AH422)</f>
        <v>-12808</v>
      </c>
      <c r="AJ422" s="18">
        <f>SUMIF(Spotify!U:U,Charts!AH422,Spotify!P:P)/COUNTIF(Spotify!U:U,Charts!AH422)</f>
        <v>51983.666666666664</v>
      </c>
      <c r="AK422" s="18">
        <f>SUMIF(Spotify!U:U,Charts!AH422,Spotify!R:R)/COUNTIF(Spotify!U:U,Charts!AH422)</f>
        <v>9.3333333333333339</v>
      </c>
      <c r="AL422" s="18">
        <f>SUMIF(Spotify!U:U,Charts!AH422,Spotify!J:J)/COUNTIF(Spotify!U:U,Charts!AH422)</f>
        <v>28</v>
      </c>
      <c r="AM422" s="18">
        <f>SUMIF(Spotify!U:U,Charts!AH422,Spotify!H:H)/COUNTIF(Spotify!U:U,Charts!AH422)</f>
        <v>566</v>
      </c>
      <c r="AN422" s="28">
        <f>SUMIF(Spotify!U:U,Charts!AH422,Spotify!I:I)/COUNTIF(Spotify!U:U,Charts!AH422)</f>
        <v>366</v>
      </c>
    </row>
    <row r="423" spans="1:40" x14ac:dyDescent="0.25">
      <c r="A423" s="3" t="s">
        <v>8788</v>
      </c>
      <c r="B423" s="1">
        <v>519289468</v>
      </c>
      <c r="C423" s="1">
        <v>1</v>
      </c>
      <c r="D423" s="1"/>
      <c r="E423" s="3" t="s">
        <v>6675</v>
      </c>
      <c r="F423" s="1">
        <v>35262377</v>
      </c>
      <c r="H423" s="7" t="s">
        <v>615</v>
      </c>
      <c r="I423" s="1">
        <v>230933012</v>
      </c>
      <c r="J423" s="8">
        <v>5</v>
      </c>
      <c r="L423" s="7" t="s">
        <v>615</v>
      </c>
      <c r="M423" s="1">
        <f t="shared" si="34"/>
        <v>-230933012</v>
      </c>
      <c r="N423">
        <v>5</v>
      </c>
      <c r="O423" s="18">
        <f>SUMIF(Spotify!U:U,Charts!L423,Spotify!Q:Q)/COUNTIF(Spotify!U:U,Charts!L423)</f>
        <v>190242.4</v>
      </c>
      <c r="P423" t="str">
        <f t="shared" si="35"/>
        <v>03:10</v>
      </c>
      <c r="Q423" s="18">
        <f t="shared" si="37"/>
        <v>641941</v>
      </c>
      <c r="R423" s="8" t="str">
        <f t="shared" si="36"/>
        <v>10:41</v>
      </c>
      <c r="T423" s="7" t="s">
        <v>8788</v>
      </c>
      <c r="U423">
        <f>COUNTIFS(Spotify!$AA:$AA,Charts!$U$1,Spotify!$U:$U,Charts!T423)</f>
        <v>1</v>
      </c>
      <c r="V423">
        <f>COUNTIFS(Spotify!$AA:$AA,Charts!$V$1,Spotify!$U:$U,Charts!T423)</f>
        <v>0</v>
      </c>
      <c r="W423">
        <f>COUNTIFS(Spotify!$AA:$AA,Charts!$W$1,Spotify!$U:$U,Charts!T423)</f>
        <v>0</v>
      </c>
      <c r="X423">
        <f>COUNTIFS(Spotify!$AA:$AA,Charts!$X$1,Spotify!$U:$U,Charts!T423)</f>
        <v>0</v>
      </c>
      <c r="Y423">
        <f>COUNTIFS(Spotify!$AA:$AA,Charts!$Y$1,Spotify!$U:$U,Charts!T423)</f>
        <v>0</v>
      </c>
      <c r="Z423">
        <f>COUNTIFS(Spotify!$AA:$AA,Charts!$Z$1,Spotify!$U:$U,Charts!T423)</f>
        <v>0</v>
      </c>
      <c r="AA423">
        <f>COUNTIFS(Spotify!$AA:$AA,Charts!$AA$1,Spotify!$U:$U,Charts!T423)</f>
        <v>0</v>
      </c>
      <c r="AB423">
        <f>COUNTIFS(Spotify!$AA:$AA,Charts!$AB$1,Spotify!$U:$U,Charts!T423)</f>
        <v>0</v>
      </c>
      <c r="AC423">
        <f>COUNTIFS(Spotify!$AA:$AA,Charts!$AC$1,Spotify!$U:$U,Charts!T423)</f>
        <v>0</v>
      </c>
      <c r="AD423">
        <f>COUNTIFS(Spotify!$AA:$AA,Charts!$AD$1,Spotify!$U:$U,Charts!T423)</f>
        <v>0</v>
      </c>
      <c r="AE423">
        <f>COUNTIFS(Spotify!$AA:$AA,Charts!$AE$1,Spotify!$U:$U,Charts!T423)</f>
        <v>0</v>
      </c>
      <c r="AF423" s="8">
        <f>COUNTIFS(Spotify!$AA:$AA,Charts!$AF$1,Spotify!$U:$U,Charts!T423)</f>
        <v>0</v>
      </c>
      <c r="AH423" s="7" t="s">
        <v>8788</v>
      </c>
      <c r="AI423">
        <f>SUMIFS(Spotify!O:O,Spotify!U:U,Charts!AH423)/COUNTIFS(Spotify!U:U,Charts!AH423)</f>
        <v>-8964</v>
      </c>
      <c r="AJ423" s="18">
        <f>SUMIF(Spotify!U:U,Charts!AH423,Spotify!P:P)/COUNTIF(Spotify!U:U,Charts!AH423)</f>
        <v>89087</v>
      </c>
      <c r="AK423" s="18">
        <f>SUMIF(Spotify!U:U,Charts!AH423,Spotify!R:R)/COUNTIF(Spotify!U:U,Charts!AH423)</f>
        <v>47</v>
      </c>
      <c r="AL423" s="18">
        <f>SUMIF(Spotify!U:U,Charts!AH423,Spotify!J:J)/COUNTIF(Spotify!U:U,Charts!AH423)</f>
        <v>791</v>
      </c>
      <c r="AM423" s="18">
        <f>SUMIF(Spotify!U:U,Charts!AH423,Spotify!H:H)/COUNTIF(Spotify!U:U,Charts!AH423)</f>
        <v>449</v>
      </c>
      <c r="AN423" s="28">
        <f>SUMIF(Spotify!U:U,Charts!AH423,Spotify!I:I)/COUNTIF(Spotify!U:U,Charts!AH423)</f>
        <v>465</v>
      </c>
    </row>
    <row r="424" spans="1:40" x14ac:dyDescent="0.25">
      <c r="A424" s="3" t="s">
        <v>9067</v>
      </c>
      <c r="B424" s="1">
        <v>5174437</v>
      </c>
      <c r="C424" s="1">
        <v>1</v>
      </c>
      <c r="D424" s="1"/>
      <c r="E424" s="3" t="s">
        <v>2236</v>
      </c>
      <c r="F424" s="1">
        <v>953815051</v>
      </c>
      <c r="H424" s="7" t="s">
        <v>18028</v>
      </c>
      <c r="I424" s="1">
        <v>229346469</v>
      </c>
      <c r="J424" s="8">
        <v>1</v>
      </c>
      <c r="L424" s="7" t="s">
        <v>18028</v>
      </c>
      <c r="M424" s="1">
        <f t="shared" si="34"/>
        <v>-229346469</v>
      </c>
      <c r="N424">
        <v>1</v>
      </c>
      <c r="O424" s="18">
        <f>SUMIF(Spotify!U:U,Charts!L424,Spotify!Q:Q)/COUNTIF(Spotify!U:U,Charts!L424)</f>
        <v>229938</v>
      </c>
      <c r="P424" t="str">
        <f t="shared" si="35"/>
        <v>03:49</v>
      </c>
      <c r="Q424" s="18">
        <f t="shared" si="37"/>
        <v>641941</v>
      </c>
      <c r="R424" s="8" t="str">
        <f t="shared" si="36"/>
        <v>10:41</v>
      </c>
      <c r="T424" s="7" t="s">
        <v>9067</v>
      </c>
      <c r="U424">
        <f>COUNTIFS(Spotify!$AA:$AA,Charts!$U$1,Spotify!$U:$U,Charts!T424)</f>
        <v>0</v>
      </c>
      <c r="V424">
        <f>COUNTIFS(Spotify!$AA:$AA,Charts!$V$1,Spotify!$U:$U,Charts!T424)</f>
        <v>0</v>
      </c>
      <c r="W424">
        <f>COUNTIFS(Spotify!$AA:$AA,Charts!$W$1,Spotify!$U:$U,Charts!T424)</f>
        <v>0</v>
      </c>
      <c r="X424">
        <f>COUNTIFS(Spotify!$AA:$AA,Charts!$X$1,Spotify!$U:$U,Charts!T424)</f>
        <v>0</v>
      </c>
      <c r="Y424">
        <f>COUNTIFS(Spotify!$AA:$AA,Charts!$Y$1,Spotify!$U:$U,Charts!T424)</f>
        <v>0</v>
      </c>
      <c r="Z424">
        <f>COUNTIFS(Spotify!$AA:$AA,Charts!$Z$1,Spotify!$U:$U,Charts!T424)</f>
        <v>0</v>
      </c>
      <c r="AA424">
        <f>COUNTIFS(Spotify!$AA:$AA,Charts!$AA$1,Spotify!$U:$U,Charts!T424)</f>
        <v>0</v>
      </c>
      <c r="AB424">
        <f>COUNTIFS(Spotify!$AA:$AA,Charts!$AB$1,Spotify!$U:$U,Charts!T424)</f>
        <v>0</v>
      </c>
      <c r="AC424">
        <f>COUNTIFS(Spotify!$AA:$AA,Charts!$AC$1,Spotify!$U:$U,Charts!T424)</f>
        <v>0</v>
      </c>
      <c r="AD424">
        <f>COUNTIFS(Spotify!$AA:$AA,Charts!$AD$1,Spotify!$U:$U,Charts!T424)</f>
        <v>1</v>
      </c>
      <c r="AE424">
        <f>COUNTIFS(Spotify!$AA:$AA,Charts!$AE$1,Spotify!$U:$U,Charts!T424)</f>
        <v>0</v>
      </c>
      <c r="AF424" s="8">
        <f>COUNTIFS(Spotify!$AA:$AA,Charts!$AF$1,Spotify!$U:$U,Charts!T424)</f>
        <v>0</v>
      </c>
      <c r="AH424" s="7" t="s">
        <v>9067</v>
      </c>
      <c r="AI424">
        <f>SUMIFS(Spotify!O:O,Spotify!U:U,Charts!AH424)/COUNTIFS(Spotify!U:U,Charts!AH424)</f>
        <v>-9187</v>
      </c>
      <c r="AJ424" s="18">
        <f>SUMIF(Spotify!U:U,Charts!AH424,Spotify!P:P)/COUNTIF(Spotify!U:U,Charts!AH424)</f>
        <v>123466</v>
      </c>
      <c r="AK424" s="18">
        <f>SUMIF(Spotify!U:U,Charts!AH424,Spotify!R:R)/COUNTIF(Spotify!U:U,Charts!AH424)</f>
        <v>1</v>
      </c>
      <c r="AL424" s="18">
        <f>SUMIF(Spotify!U:U,Charts!AH424,Spotify!J:J)/COUNTIF(Spotify!U:U,Charts!AH424)</f>
        <v>33</v>
      </c>
      <c r="AM424" s="18">
        <f>SUMIF(Spotify!U:U,Charts!AH424,Spotify!H:H)/COUNTIF(Spotify!U:U,Charts!AH424)</f>
        <v>534</v>
      </c>
      <c r="AN424" s="28">
        <f>SUMIF(Spotify!U:U,Charts!AH424,Spotify!I:I)/COUNTIF(Spotify!U:U,Charts!AH424)</f>
        <v>365</v>
      </c>
    </row>
    <row r="425" spans="1:40" x14ac:dyDescent="0.25">
      <c r="A425" s="3" t="s">
        <v>194</v>
      </c>
      <c r="B425" s="1">
        <v>2722903877</v>
      </c>
      <c r="C425" s="1">
        <v>2</v>
      </c>
      <c r="D425" s="1"/>
      <c r="E425" s="3" t="s">
        <v>17559</v>
      </c>
      <c r="F425" s="1">
        <v>10471459</v>
      </c>
      <c r="H425" s="7" t="s">
        <v>18235</v>
      </c>
      <c r="I425" s="1">
        <v>228818486</v>
      </c>
      <c r="J425" s="8">
        <v>1</v>
      </c>
      <c r="L425" s="7" t="s">
        <v>18235</v>
      </c>
      <c r="M425" s="1">
        <f t="shared" si="34"/>
        <v>-228818486</v>
      </c>
      <c r="N425">
        <v>1</v>
      </c>
      <c r="O425" s="18">
        <f>SUMIF(Spotify!U:U,Charts!L425,Spotify!Q:Q)/COUNTIF(Spotify!U:U,Charts!L425)</f>
        <v>272467</v>
      </c>
      <c r="P425" t="str">
        <f t="shared" si="35"/>
        <v>04:32</v>
      </c>
      <c r="Q425" s="18">
        <f t="shared" si="37"/>
        <v>641941</v>
      </c>
      <c r="R425" s="8" t="str">
        <f t="shared" si="36"/>
        <v>10:41</v>
      </c>
      <c r="T425" s="7" t="s">
        <v>194</v>
      </c>
      <c r="U425">
        <f>COUNTIFS(Spotify!$AA:$AA,Charts!$U$1,Spotify!$U:$U,Charts!T425)</f>
        <v>0</v>
      </c>
      <c r="V425">
        <f>COUNTIFS(Spotify!$AA:$AA,Charts!$V$1,Spotify!$U:$U,Charts!T425)</f>
        <v>0</v>
      </c>
      <c r="W425">
        <f>COUNTIFS(Spotify!$AA:$AA,Charts!$W$1,Spotify!$U:$U,Charts!T425)</f>
        <v>0</v>
      </c>
      <c r="X425">
        <f>COUNTIFS(Spotify!$AA:$AA,Charts!$X$1,Spotify!$U:$U,Charts!T425)</f>
        <v>0</v>
      </c>
      <c r="Y425">
        <f>COUNTIFS(Spotify!$AA:$AA,Charts!$Y$1,Spotify!$U:$U,Charts!T425)</f>
        <v>0</v>
      </c>
      <c r="Z425">
        <f>COUNTIFS(Spotify!$AA:$AA,Charts!$Z$1,Spotify!$U:$U,Charts!T425)</f>
        <v>0</v>
      </c>
      <c r="AA425">
        <f>COUNTIFS(Spotify!$AA:$AA,Charts!$AA$1,Spotify!$U:$U,Charts!T425)</f>
        <v>0</v>
      </c>
      <c r="AB425">
        <f>COUNTIFS(Spotify!$AA:$AA,Charts!$AB$1,Spotify!$U:$U,Charts!T425)</f>
        <v>0</v>
      </c>
      <c r="AC425">
        <f>COUNTIFS(Spotify!$AA:$AA,Charts!$AC$1,Spotify!$U:$U,Charts!T425)</f>
        <v>0</v>
      </c>
      <c r="AD425">
        <f>COUNTIFS(Spotify!$AA:$AA,Charts!$AD$1,Spotify!$U:$U,Charts!T425)</f>
        <v>0</v>
      </c>
      <c r="AE425">
        <f>COUNTIFS(Spotify!$AA:$AA,Charts!$AE$1,Spotify!$U:$U,Charts!T425)</f>
        <v>0</v>
      </c>
      <c r="AF425" s="8">
        <f>COUNTIFS(Spotify!$AA:$AA,Charts!$AF$1,Spotify!$U:$U,Charts!T425)</f>
        <v>2</v>
      </c>
      <c r="AH425" s="7" t="s">
        <v>194</v>
      </c>
      <c r="AI425">
        <f>SUMIFS(Spotify!O:O,Spotify!U:U,Charts!AH425)/COUNTIFS(Spotify!U:U,Charts!AH425)</f>
        <v>-69</v>
      </c>
      <c r="AJ425" s="18">
        <f>SUMIF(Spotify!U:U,Charts!AH425,Spotify!P:P)/COUNTIF(Spotify!U:U,Charts!AH425)</f>
        <v>8087</v>
      </c>
      <c r="AK425" s="18">
        <f>SUMIF(Spotify!U:U,Charts!AH425,Spotify!R:R)/COUNTIF(Spotify!U:U,Charts!AH425)</f>
        <v>142</v>
      </c>
      <c r="AL425" s="18">
        <f>SUMIF(Spotify!U:U,Charts!AH425,Spotify!J:J)/COUNTIF(Spotify!U:U,Charts!AH425)</f>
        <v>944</v>
      </c>
      <c r="AM425" s="18">
        <f>SUMIF(Spotify!U:U,Charts!AH425,Spotify!H:H)/COUNTIF(Spotify!U:U,Charts!AH425)</f>
        <v>761</v>
      </c>
      <c r="AN425" s="28">
        <f>SUMIF(Spotify!U:U,Charts!AH425,Spotify!I:I)/COUNTIF(Spotify!U:U,Charts!AH425)</f>
        <v>525</v>
      </c>
    </row>
    <row r="426" spans="1:40" x14ac:dyDescent="0.25">
      <c r="A426" s="3" t="s">
        <v>17990</v>
      </c>
      <c r="B426" s="1">
        <v>75368928</v>
      </c>
      <c r="C426" s="1">
        <v>1</v>
      </c>
      <c r="D426" s="1"/>
      <c r="E426" s="3" t="s">
        <v>11331</v>
      </c>
      <c r="F426" s="1">
        <v>6327655</v>
      </c>
      <c r="H426" s="7" t="s">
        <v>2572</v>
      </c>
      <c r="I426" s="1">
        <v>227490885</v>
      </c>
      <c r="J426" s="8">
        <v>4</v>
      </c>
      <c r="L426" s="7" t="s">
        <v>2572</v>
      </c>
      <c r="M426" s="1">
        <f t="shared" si="34"/>
        <v>-227490885</v>
      </c>
      <c r="N426">
        <v>4</v>
      </c>
      <c r="O426" s="18">
        <f>SUMIF(Spotify!U:U,Charts!L426,Spotify!Q:Q)/COUNTIF(Spotify!U:U,Charts!L426)</f>
        <v>184225</v>
      </c>
      <c r="P426" t="str">
        <f t="shared" si="35"/>
        <v>03:04</v>
      </c>
      <c r="Q426" s="18">
        <f t="shared" si="37"/>
        <v>641941</v>
      </c>
      <c r="R426" s="8" t="str">
        <f t="shared" si="36"/>
        <v>10:41</v>
      </c>
      <c r="T426" s="7" t="s">
        <v>17990</v>
      </c>
      <c r="U426">
        <f>COUNTIFS(Spotify!$AA:$AA,Charts!$U$1,Spotify!$U:$U,Charts!T426)</f>
        <v>0</v>
      </c>
      <c r="V426">
        <f>COUNTIFS(Spotify!$AA:$AA,Charts!$V$1,Spotify!$U:$U,Charts!T426)</f>
        <v>0</v>
      </c>
      <c r="W426">
        <f>COUNTIFS(Spotify!$AA:$AA,Charts!$W$1,Spotify!$U:$U,Charts!T426)</f>
        <v>0</v>
      </c>
      <c r="X426">
        <f>COUNTIFS(Spotify!$AA:$AA,Charts!$X$1,Spotify!$U:$U,Charts!T426)</f>
        <v>0</v>
      </c>
      <c r="Y426">
        <f>COUNTIFS(Spotify!$AA:$AA,Charts!$Y$1,Spotify!$U:$U,Charts!T426)</f>
        <v>0</v>
      </c>
      <c r="Z426">
        <f>COUNTIFS(Spotify!$AA:$AA,Charts!$Z$1,Spotify!$U:$U,Charts!T426)</f>
        <v>0</v>
      </c>
      <c r="AA426">
        <f>COUNTIFS(Spotify!$AA:$AA,Charts!$AA$1,Spotify!$U:$U,Charts!T426)</f>
        <v>1</v>
      </c>
      <c r="AB426">
        <f>COUNTIFS(Spotify!$AA:$AA,Charts!$AB$1,Spotify!$U:$U,Charts!T426)</f>
        <v>0</v>
      </c>
      <c r="AC426">
        <f>COUNTIFS(Spotify!$AA:$AA,Charts!$AC$1,Spotify!$U:$U,Charts!T426)</f>
        <v>0</v>
      </c>
      <c r="AD426">
        <f>COUNTIFS(Spotify!$AA:$AA,Charts!$AD$1,Spotify!$U:$U,Charts!T426)</f>
        <v>0</v>
      </c>
      <c r="AE426">
        <f>COUNTIFS(Spotify!$AA:$AA,Charts!$AE$1,Spotify!$U:$U,Charts!T426)</f>
        <v>0</v>
      </c>
      <c r="AF426" s="8">
        <f>COUNTIFS(Spotify!$AA:$AA,Charts!$AF$1,Spotify!$U:$U,Charts!T426)</f>
        <v>0</v>
      </c>
      <c r="AH426" s="7" t="s">
        <v>17990</v>
      </c>
      <c r="AI426">
        <f>SUMIFS(Spotify!O:O,Spotify!U:U,Charts!AH426)/COUNTIFS(Spotify!U:U,Charts!AH426)</f>
        <v>-134</v>
      </c>
      <c r="AJ426" s="18">
        <f>SUMIF(Spotify!U:U,Charts!AH426,Spotify!P:P)/COUNTIF(Spotify!U:U,Charts!AH426)</f>
        <v>926</v>
      </c>
      <c r="AK426" s="18">
        <f>SUMIF(Spotify!U:U,Charts!AH426,Spotify!R:R)/COUNTIF(Spotify!U:U,Charts!AH426)</f>
        <v>18</v>
      </c>
      <c r="AL426" s="18">
        <f>SUMIF(Spotify!U:U,Charts!AH426,Spotify!J:J)/COUNTIF(Spotify!U:U,Charts!AH426)</f>
        <v>3</v>
      </c>
      <c r="AM426" s="18">
        <f>SUMIF(Spotify!U:U,Charts!AH426,Spotify!H:H)/COUNTIF(Spotify!U:U,Charts!AH426)</f>
        <v>492</v>
      </c>
      <c r="AN426" s="28">
        <f>SUMIF(Spotify!U:U,Charts!AH426,Spotify!I:I)/COUNTIF(Spotify!U:U,Charts!AH426)</f>
        <v>275</v>
      </c>
    </row>
    <row r="427" spans="1:40" x14ac:dyDescent="0.25">
      <c r="A427" s="3" t="s">
        <v>17399</v>
      </c>
      <c r="B427" s="1">
        <v>6237019</v>
      </c>
      <c r="C427" s="1">
        <v>1</v>
      </c>
      <c r="D427" s="1"/>
      <c r="E427" s="3" t="s">
        <v>17756</v>
      </c>
      <c r="F427" s="1">
        <v>52439375</v>
      </c>
      <c r="H427" s="7" t="s">
        <v>3921</v>
      </c>
      <c r="I427" s="1">
        <v>227456869</v>
      </c>
      <c r="J427" s="8">
        <v>8</v>
      </c>
      <c r="L427" s="7" t="s">
        <v>3921</v>
      </c>
      <c r="M427" s="1">
        <f t="shared" si="34"/>
        <v>-227456869</v>
      </c>
      <c r="N427">
        <v>8</v>
      </c>
      <c r="O427" s="18">
        <f>SUMIF(Spotify!U:U,Charts!L427,Spotify!Q:Q)/COUNTIF(Spotify!U:U,Charts!L427)</f>
        <v>179640.625</v>
      </c>
      <c r="P427" t="str">
        <f t="shared" si="35"/>
        <v>02:59</v>
      </c>
      <c r="Q427" s="18">
        <f t="shared" si="37"/>
        <v>641941</v>
      </c>
      <c r="R427" s="8" t="str">
        <f t="shared" si="36"/>
        <v>10:41</v>
      </c>
      <c r="T427" s="7" t="s">
        <v>17399</v>
      </c>
      <c r="U427">
        <f>COUNTIFS(Spotify!$AA:$AA,Charts!$U$1,Spotify!$U:$U,Charts!T427)</f>
        <v>0</v>
      </c>
      <c r="V427">
        <f>COUNTIFS(Spotify!$AA:$AA,Charts!$V$1,Spotify!$U:$U,Charts!T427)</f>
        <v>0</v>
      </c>
      <c r="W427">
        <f>COUNTIFS(Spotify!$AA:$AA,Charts!$W$1,Spotify!$U:$U,Charts!T427)</f>
        <v>0</v>
      </c>
      <c r="X427">
        <f>COUNTIFS(Spotify!$AA:$AA,Charts!$X$1,Spotify!$U:$U,Charts!T427)</f>
        <v>0</v>
      </c>
      <c r="Y427">
        <f>COUNTIFS(Spotify!$AA:$AA,Charts!$Y$1,Spotify!$U:$U,Charts!T427)</f>
        <v>1</v>
      </c>
      <c r="Z427">
        <f>COUNTIFS(Spotify!$AA:$AA,Charts!$Z$1,Spotify!$U:$U,Charts!T427)</f>
        <v>0</v>
      </c>
      <c r="AA427">
        <f>COUNTIFS(Spotify!$AA:$AA,Charts!$AA$1,Spotify!$U:$U,Charts!T427)</f>
        <v>0</v>
      </c>
      <c r="AB427">
        <f>COUNTIFS(Spotify!$AA:$AA,Charts!$AB$1,Spotify!$U:$U,Charts!T427)</f>
        <v>0</v>
      </c>
      <c r="AC427">
        <f>COUNTIFS(Spotify!$AA:$AA,Charts!$AC$1,Spotify!$U:$U,Charts!T427)</f>
        <v>0</v>
      </c>
      <c r="AD427">
        <f>COUNTIFS(Spotify!$AA:$AA,Charts!$AD$1,Spotify!$U:$U,Charts!T427)</f>
        <v>0</v>
      </c>
      <c r="AE427">
        <f>COUNTIFS(Spotify!$AA:$AA,Charts!$AE$1,Spotify!$U:$U,Charts!T427)</f>
        <v>0</v>
      </c>
      <c r="AF427" s="8">
        <f>COUNTIFS(Spotify!$AA:$AA,Charts!$AF$1,Spotify!$U:$U,Charts!T427)</f>
        <v>0</v>
      </c>
      <c r="AH427" s="7" t="s">
        <v>17399</v>
      </c>
      <c r="AI427">
        <f>SUMIFS(Spotify!O:O,Spotify!U:U,Charts!AH427)/COUNTIFS(Spotify!U:U,Charts!AH427)</f>
        <v>-534</v>
      </c>
      <c r="AJ427" s="18">
        <f>SUMIF(Spotify!U:U,Charts!AH427,Spotify!P:P)/COUNTIF(Spotify!U:U,Charts!AH427)</f>
        <v>116431</v>
      </c>
      <c r="AK427" s="18">
        <f>SUMIF(Spotify!U:U,Charts!AH427,Spotify!R:R)/COUNTIF(Spotify!U:U,Charts!AH427)</f>
        <v>1</v>
      </c>
      <c r="AL427" s="18">
        <f>SUMIF(Spotify!U:U,Charts!AH427,Spotify!J:J)/COUNTIF(Spotify!U:U,Charts!AH427)</f>
        <v>642</v>
      </c>
      <c r="AM427" s="18">
        <f>SUMIF(Spotify!U:U,Charts!AH427,Spotify!H:H)/COUNTIF(Spotify!U:U,Charts!AH427)</f>
        <v>527</v>
      </c>
      <c r="AN427" s="28">
        <f>SUMIF(Spotify!U:U,Charts!AH427,Spotify!I:I)/COUNTIF(Spotify!U:U,Charts!AH427)</f>
        <v>737</v>
      </c>
    </row>
    <row r="428" spans="1:40" x14ac:dyDescent="0.25">
      <c r="A428" s="3" t="s">
        <v>15625</v>
      </c>
      <c r="B428" s="1">
        <v>69527804</v>
      </c>
      <c r="C428" s="1">
        <v>1</v>
      </c>
      <c r="D428" s="1"/>
      <c r="E428" s="3" t="s">
        <v>12508</v>
      </c>
      <c r="F428" s="1">
        <v>23099927</v>
      </c>
      <c r="H428" s="7" t="s">
        <v>11661</v>
      </c>
      <c r="I428" s="1">
        <v>224343162</v>
      </c>
      <c r="J428" s="8">
        <v>6</v>
      </c>
      <c r="L428" s="7" t="s">
        <v>11661</v>
      </c>
      <c r="M428" s="1">
        <f t="shared" si="34"/>
        <v>-224343162</v>
      </c>
      <c r="N428">
        <v>6</v>
      </c>
      <c r="O428" s="18">
        <f>SUMIF(Spotify!U:U,Charts!L428,Spotify!Q:Q)/COUNTIF(Spotify!U:U,Charts!L428)</f>
        <v>143723.33333333334</v>
      </c>
      <c r="P428" t="str">
        <f t="shared" si="35"/>
        <v>02:23</v>
      </c>
      <c r="Q428" s="18">
        <f t="shared" si="37"/>
        <v>641941</v>
      </c>
      <c r="R428" s="8" t="str">
        <f t="shared" si="36"/>
        <v>10:41</v>
      </c>
      <c r="T428" s="7" t="s">
        <v>15625</v>
      </c>
      <c r="U428">
        <f>COUNTIFS(Spotify!$AA:$AA,Charts!$U$1,Spotify!$U:$U,Charts!T428)</f>
        <v>0</v>
      </c>
      <c r="V428">
        <f>COUNTIFS(Spotify!$AA:$AA,Charts!$V$1,Spotify!$U:$U,Charts!T428)</f>
        <v>0</v>
      </c>
      <c r="W428">
        <f>COUNTIFS(Spotify!$AA:$AA,Charts!$W$1,Spotify!$U:$U,Charts!T428)</f>
        <v>0</v>
      </c>
      <c r="X428">
        <f>COUNTIFS(Spotify!$AA:$AA,Charts!$X$1,Spotify!$U:$U,Charts!T428)</f>
        <v>0</v>
      </c>
      <c r="Y428">
        <f>COUNTIFS(Spotify!$AA:$AA,Charts!$Y$1,Spotify!$U:$U,Charts!T428)</f>
        <v>0</v>
      </c>
      <c r="Z428">
        <f>COUNTIFS(Spotify!$AA:$AA,Charts!$Z$1,Spotify!$U:$U,Charts!T428)</f>
        <v>0</v>
      </c>
      <c r="AA428">
        <f>COUNTIFS(Spotify!$AA:$AA,Charts!$AA$1,Spotify!$U:$U,Charts!T428)</f>
        <v>1</v>
      </c>
      <c r="AB428">
        <f>COUNTIFS(Spotify!$AA:$AA,Charts!$AB$1,Spotify!$U:$U,Charts!T428)</f>
        <v>0</v>
      </c>
      <c r="AC428">
        <f>COUNTIFS(Spotify!$AA:$AA,Charts!$AC$1,Spotify!$U:$U,Charts!T428)</f>
        <v>0</v>
      </c>
      <c r="AD428">
        <f>COUNTIFS(Spotify!$AA:$AA,Charts!$AD$1,Spotify!$U:$U,Charts!T428)</f>
        <v>0</v>
      </c>
      <c r="AE428">
        <f>COUNTIFS(Spotify!$AA:$AA,Charts!$AE$1,Spotify!$U:$U,Charts!T428)</f>
        <v>0</v>
      </c>
      <c r="AF428" s="8">
        <f>COUNTIFS(Spotify!$AA:$AA,Charts!$AF$1,Spotify!$U:$U,Charts!T428)</f>
        <v>0</v>
      </c>
      <c r="AH428" s="7" t="s">
        <v>15625</v>
      </c>
      <c r="AI428">
        <f>SUMIFS(Spotify!O:O,Spotify!U:U,Charts!AH428)/COUNTIFS(Spotify!U:U,Charts!AH428)</f>
        <v>-444</v>
      </c>
      <c r="AJ428" s="18">
        <f>SUMIF(Spotify!U:U,Charts!AH428,Spotify!P:P)/COUNTIF(Spotify!U:U,Charts!AH428)</f>
        <v>77002</v>
      </c>
      <c r="AK428" s="18">
        <f>SUMIF(Spotify!U:U,Charts!AH428,Spotify!R:R)/COUNTIF(Spotify!U:U,Charts!AH428)</f>
        <v>6</v>
      </c>
      <c r="AL428" s="18">
        <f>SUMIF(Spotify!U:U,Charts!AH428,Spotify!J:J)/COUNTIF(Spotify!U:U,Charts!AH428)</f>
        <v>298</v>
      </c>
      <c r="AM428" s="18">
        <f>SUMIF(Spotify!U:U,Charts!AH428,Spotify!H:H)/COUNTIF(Spotify!U:U,Charts!AH428)</f>
        <v>583</v>
      </c>
      <c r="AN428" s="28">
        <f>SUMIF(Spotify!U:U,Charts!AH428,Spotify!I:I)/COUNTIF(Spotify!U:U,Charts!AH428)</f>
        <v>676</v>
      </c>
    </row>
    <row r="429" spans="1:40" x14ac:dyDescent="0.25">
      <c r="A429" s="3" t="s">
        <v>17991</v>
      </c>
      <c r="B429" s="1">
        <v>137355648</v>
      </c>
      <c r="C429" s="1">
        <v>7</v>
      </c>
      <c r="D429" s="1"/>
      <c r="E429" s="3" t="s">
        <v>4418</v>
      </c>
      <c r="F429" s="1">
        <v>147033524</v>
      </c>
      <c r="H429" s="7" t="s">
        <v>18204</v>
      </c>
      <c r="I429" s="1">
        <v>223732001</v>
      </c>
      <c r="J429" s="8">
        <v>1</v>
      </c>
      <c r="L429" s="7" t="s">
        <v>18204</v>
      </c>
      <c r="M429" s="1">
        <f t="shared" si="34"/>
        <v>-223732001</v>
      </c>
      <c r="N429">
        <v>1</v>
      </c>
      <c r="O429" s="18">
        <f>SUMIF(Spotify!U:U,Charts!L429,Spotify!Q:Q)/COUNTIF(Spotify!U:U,Charts!L429)</f>
        <v>238173</v>
      </c>
      <c r="P429" t="str">
        <f t="shared" si="35"/>
        <v>03:58</v>
      </c>
      <c r="Q429" s="18">
        <f t="shared" si="37"/>
        <v>641941</v>
      </c>
      <c r="R429" s="8" t="str">
        <f t="shared" si="36"/>
        <v>10:41</v>
      </c>
      <c r="T429" s="7" t="s">
        <v>17991</v>
      </c>
      <c r="U429">
        <f>COUNTIFS(Spotify!$AA:$AA,Charts!$U$1,Spotify!$U:$U,Charts!T429)</f>
        <v>4</v>
      </c>
      <c r="V429">
        <f>COUNTIFS(Spotify!$AA:$AA,Charts!$V$1,Spotify!$U:$U,Charts!T429)</f>
        <v>2</v>
      </c>
      <c r="W429">
        <f>COUNTIFS(Spotify!$AA:$AA,Charts!$W$1,Spotify!$U:$U,Charts!T429)</f>
        <v>0</v>
      </c>
      <c r="X429">
        <f>COUNTIFS(Spotify!$AA:$AA,Charts!$X$1,Spotify!$U:$U,Charts!T429)</f>
        <v>0</v>
      </c>
      <c r="Y429">
        <f>COUNTIFS(Spotify!$AA:$AA,Charts!$Y$1,Spotify!$U:$U,Charts!T429)</f>
        <v>0</v>
      </c>
      <c r="Z429">
        <f>COUNTIFS(Spotify!$AA:$AA,Charts!$Z$1,Spotify!$U:$U,Charts!T429)</f>
        <v>0</v>
      </c>
      <c r="AA429">
        <f>COUNTIFS(Spotify!$AA:$AA,Charts!$AA$1,Spotify!$U:$U,Charts!T429)</f>
        <v>1</v>
      </c>
      <c r="AB429">
        <f>COUNTIFS(Spotify!$AA:$AA,Charts!$AB$1,Spotify!$U:$U,Charts!T429)</f>
        <v>0</v>
      </c>
      <c r="AC429">
        <f>COUNTIFS(Spotify!$AA:$AA,Charts!$AC$1,Spotify!$U:$U,Charts!T429)</f>
        <v>0</v>
      </c>
      <c r="AD429">
        <f>COUNTIFS(Spotify!$AA:$AA,Charts!$AD$1,Spotify!$U:$U,Charts!T429)</f>
        <v>0</v>
      </c>
      <c r="AE429">
        <f>COUNTIFS(Spotify!$AA:$AA,Charts!$AE$1,Spotify!$U:$U,Charts!T429)</f>
        <v>0</v>
      </c>
      <c r="AF429" s="8">
        <f>COUNTIFS(Spotify!$AA:$AA,Charts!$AF$1,Spotify!$U:$U,Charts!T429)</f>
        <v>0</v>
      </c>
      <c r="AH429" s="7" t="s">
        <v>17991</v>
      </c>
      <c r="AI429">
        <f>SUMIFS(Spotify!O:O,Spotify!U:U,Charts!AH429)/COUNTIFS(Spotify!U:U,Charts!AH429)</f>
        <v>-5159.2857142857147</v>
      </c>
      <c r="AJ429" s="18">
        <f>SUMIF(Spotify!U:U,Charts!AH429,Spotify!P:P)/COUNTIF(Spotify!U:U,Charts!AH429)</f>
        <v>126523.57142857143</v>
      </c>
      <c r="AK429" s="18">
        <f>SUMIF(Spotify!U:U,Charts!AH429,Spotify!R:R)/COUNTIF(Spotify!U:U,Charts!AH429)</f>
        <v>2.4285714285714284</v>
      </c>
      <c r="AL429" s="18">
        <f>SUMIF(Spotify!U:U,Charts!AH429,Spotify!J:J)/COUNTIF(Spotify!U:U,Charts!AH429)</f>
        <v>223.57142857142858</v>
      </c>
      <c r="AM429" s="18">
        <f>SUMIF(Spotify!U:U,Charts!AH429,Spotify!H:H)/COUNTIF(Spotify!U:U,Charts!AH429)</f>
        <v>634.71428571428567</v>
      </c>
      <c r="AN429" s="28">
        <f>SUMIF(Spotify!U:U,Charts!AH429,Spotify!I:I)/COUNTIF(Spotify!U:U,Charts!AH429)</f>
        <v>757.57142857142856</v>
      </c>
    </row>
    <row r="430" spans="1:40" x14ac:dyDescent="0.25">
      <c r="A430" s="3" t="s">
        <v>17992</v>
      </c>
      <c r="B430" s="1">
        <v>105980349</v>
      </c>
      <c r="C430" s="1">
        <v>1</v>
      </c>
      <c r="D430" s="1"/>
      <c r="E430" s="3" t="s">
        <v>2820</v>
      </c>
      <c r="F430" s="1">
        <v>134577349</v>
      </c>
      <c r="H430" s="7" t="s">
        <v>18177</v>
      </c>
      <c r="I430" s="1">
        <v>222489881</v>
      </c>
      <c r="J430" s="8">
        <v>3</v>
      </c>
      <c r="L430" s="7" t="s">
        <v>18177</v>
      </c>
      <c r="M430" s="1">
        <f t="shared" si="34"/>
        <v>-222489881</v>
      </c>
      <c r="N430">
        <v>3</v>
      </c>
      <c r="O430" s="18">
        <f>SUMIF(Spotify!U:U,Charts!L430,Spotify!Q:Q)/COUNTIF(Spotify!U:U,Charts!L430)</f>
        <v>216907</v>
      </c>
      <c r="P430" t="str">
        <f t="shared" si="35"/>
        <v>03:36</v>
      </c>
      <c r="Q430" s="18">
        <f t="shared" si="37"/>
        <v>641941</v>
      </c>
      <c r="R430" s="8" t="str">
        <f t="shared" si="36"/>
        <v>10:41</v>
      </c>
      <c r="T430" s="7" t="s">
        <v>17992</v>
      </c>
      <c r="U430">
        <f>COUNTIFS(Spotify!$AA:$AA,Charts!$U$1,Spotify!$U:$U,Charts!T430)</f>
        <v>1</v>
      </c>
      <c r="V430">
        <f>COUNTIFS(Spotify!$AA:$AA,Charts!$V$1,Spotify!$U:$U,Charts!T430)</f>
        <v>0</v>
      </c>
      <c r="W430">
        <f>COUNTIFS(Spotify!$AA:$AA,Charts!$W$1,Spotify!$U:$U,Charts!T430)</f>
        <v>0</v>
      </c>
      <c r="X430">
        <f>COUNTIFS(Spotify!$AA:$AA,Charts!$X$1,Spotify!$U:$U,Charts!T430)</f>
        <v>0</v>
      </c>
      <c r="Y430">
        <f>COUNTIFS(Spotify!$AA:$AA,Charts!$Y$1,Spotify!$U:$U,Charts!T430)</f>
        <v>0</v>
      </c>
      <c r="Z430">
        <f>COUNTIFS(Spotify!$AA:$AA,Charts!$Z$1,Spotify!$U:$U,Charts!T430)</f>
        <v>0</v>
      </c>
      <c r="AA430">
        <f>COUNTIFS(Spotify!$AA:$AA,Charts!$AA$1,Spotify!$U:$U,Charts!T430)</f>
        <v>0</v>
      </c>
      <c r="AB430">
        <f>COUNTIFS(Spotify!$AA:$AA,Charts!$AB$1,Spotify!$U:$U,Charts!T430)</f>
        <v>0</v>
      </c>
      <c r="AC430">
        <f>COUNTIFS(Spotify!$AA:$AA,Charts!$AC$1,Spotify!$U:$U,Charts!T430)</f>
        <v>0</v>
      </c>
      <c r="AD430">
        <f>COUNTIFS(Spotify!$AA:$AA,Charts!$AD$1,Spotify!$U:$U,Charts!T430)</f>
        <v>0</v>
      </c>
      <c r="AE430">
        <f>COUNTIFS(Spotify!$AA:$AA,Charts!$AE$1,Spotify!$U:$U,Charts!T430)</f>
        <v>0</v>
      </c>
      <c r="AF430" s="8">
        <f>COUNTIFS(Spotify!$AA:$AA,Charts!$AF$1,Spotify!$U:$U,Charts!T430)</f>
        <v>0</v>
      </c>
      <c r="AH430" s="7" t="s">
        <v>17992</v>
      </c>
      <c r="AI430">
        <f>SUMIFS(Spotify!O:O,Spotify!U:U,Charts!AH430)/COUNTIFS(Spotify!U:U,Charts!AH430)</f>
        <v>-6932</v>
      </c>
      <c r="AJ430" s="18">
        <f>SUMIF(Spotify!U:U,Charts!AH430,Spotify!P:P)/COUNTIF(Spotify!U:U,Charts!AH430)</f>
        <v>129059</v>
      </c>
      <c r="AK430" s="18">
        <f>SUMIF(Spotify!U:U,Charts!AH430,Spotify!R:R)/COUNTIF(Spotify!U:U,Charts!AH430)</f>
        <v>19</v>
      </c>
      <c r="AL430" s="18">
        <f>SUMIF(Spotify!U:U,Charts!AH430,Spotify!J:J)/COUNTIF(Spotify!U:U,Charts!AH430)</f>
        <v>371</v>
      </c>
      <c r="AM430" s="18">
        <f>SUMIF(Spotify!U:U,Charts!AH430,Spotify!H:H)/COUNTIF(Spotify!U:U,Charts!AH430)</f>
        <v>865</v>
      </c>
      <c r="AN430" s="28">
        <f>SUMIF(Spotify!U:U,Charts!AH430,Spotify!I:I)/COUNTIF(Spotify!U:U,Charts!AH430)</f>
        <v>521</v>
      </c>
    </row>
    <row r="431" spans="1:40" x14ac:dyDescent="0.25">
      <c r="A431" s="3" t="s">
        <v>17993</v>
      </c>
      <c r="B431" s="1">
        <v>22103929</v>
      </c>
      <c r="C431" s="1">
        <v>1</v>
      </c>
      <c r="D431" s="1"/>
      <c r="E431" s="3" t="s">
        <v>10273</v>
      </c>
      <c r="F431" s="1">
        <v>27165327</v>
      </c>
      <c r="H431" s="7" t="s">
        <v>8744</v>
      </c>
      <c r="I431" s="1">
        <v>222210107</v>
      </c>
      <c r="J431" s="8">
        <v>1</v>
      </c>
      <c r="L431" s="7" t="s">
        <v>8744</v>
      </c>
      <c r="M431" s="1">
        <f t="shared" si="34"/>
        <v>-222210107</v>
      </c>
      <c r="N431">
        <v>1</v>
      </c>
      <c r="O431" s="18">
        <f>SUMIF(Spotify!U:U,Charts!L431,Spotify!Q:Q)/COUNTIF(Spotify!U:U,Charts!L431)</f>
        <v>201160</v>
      </c>
      <c r="P431" t="str">
        <f t="shared" si="35"/>
        <v>03:21</v>
      </c>
      <c r="Q431" s="18">
        <f t="shared" si="37"/>
        <v>641941</v>
      </c>
      <c r="R431" s="8" t="str">
        <f t="shared" si="36"/>
        <v>10:41</v>
      </c>
      <c r="T431" s="7" t="s">
        <v>17993</v>
      </c>
      <c r="U431">
        <f>COUNTIFS(Spotify!$AA:$AA,Charts!$U$1,Spotify!$U:$U,Charts!T431)</f>
        <v>0</v>
      </c>
      <c r="V431">
        <f>COUNTIFS(Spotify!$AA:$AA,Charts!$V$1,Spotify!$U:$U,Charts!T431)</f>
        <v>0</v>
      </c>
      <c r="W431">
        <f>COUNTIFS(Spotify!$AA:$AA,Charts!$W$1,Spotify!$U:$U,Charts!T431)</f>
        <v>0</v>
      </c>
      <c r="X431">
        <f>COUNTIFS(Spotify!$AA:$AA,Charts!$X$1,Spotify!$U:$U,Charts!T431)</f>
        <v>0</v>
      </c>
      <c r="Y431">
        <f>COUNTIFS(Spotify!$AA:$AA,Charts!$Y$1,Spotify!$U:$U,Charts!T431)</f>
        <v>0</v>
      </c>
      <c r="Z431">
        <f>COUNTIFS(Spotify!$AA:$AA,Charts!$Z$1,Spotify!$U:$U,Charts!T431)</f>
        <v>0</v>
      </c>
      <c r="AA431">
        <f>COUNTIFS(Spotify!$AA:$AA,Charts!$AA$1,Spotify!$U:$U,Charts!T431)</f>
        <v>0</v>
      </c>
      <c r="AB431">
        <f>COUNTIFS(Spotify!$AA:$AA,Charts!$AB$1,Spotify!$U:$U,Charts!T431)</f>
        <v>0</v>
      </c>
      <c r="AC431">
        <f>COUNTIFS(Spotify!$AA:$AA,Charts!$AC$1,Spotify!$U:$U,Charts!T431)</f>
        <v>0</v>
      </c>
      <c r="AD431">
        <f>COUNTIFS(Spotify!$AA:$AA,Charts!$AD$1,Spotify!$U:$U,Charts!T431)</f>
        <v>0</v>
      </c>
      <c r="AE431">
        <f>COUNTIFS(Spotify!$AA:$AA,Charts!$AE$1,Spotify!$U:$U,Charts!T431)</f>
        <v>1</v>
      </c>
      <c r="AF431" s="8">
        <f>COUNTIFS(Spotify!$AA:$AA,Charts!$AF$1,Spotify!$U:$U,Charts!T431)</f>
        <v>0</v>
      </c>
      <c r="AH431" s="7" t="s">
        <v>17993</v>
      </c>
      <c r="AI431">
        <f>SUMIFS(Spotify!O:O,Spotify!U:U,Charts!AH431)/COUNTIFS(Spotify!U:U,Charts!AH431)</f>
        <v>-3384</v>
      </c>
      <c r="AJ431" s="18">
        <f>SUMIF(Spotify!U:U,Charts!AH431,Spotify!P:P)/COUNTIF(Spotify!U:U,Charts!AH431)</f>
        <v>124996</v>
      </c>
      <c r="AK431" s="18">
        <f>SUMIF(Spotify!U:U,Charts!AH431,Spotify!R:R)/COUNTIF(Spotify!U:U,Charts!AH431)</f>
        <v>4</v>
      </c>
      <c r="AL431" s="18">
        <f>SUMIF(Spotify!U:U,Charts!AH431,Spotify!J:J)/COUNTIF(Spotify!U:U,Charts!AH431)</f>
        <v>638</v>
      </c>
      <c r="AM431" s="18">
        <f>SUMIF(Spotify!U:U,Charts!AH431,Spotify!H:H)/COUNTIF(Spotify!U:U,Charts!AH431)</f>
        <v>932</v>
      </c>
      <c r="AN431" s="28">
        <f>SUMIF(Spotify!U:U,Charts!AH431,Spotify!I:I)/COUNTIF(Spotify!U:U,Charts!AH431)</f>
        <v>778</v>
      </c>
    </row>
    <row r="432" spans="1:40" x14ac:dyDescent="0.25">
      <c r="A432" s="3" t="s">
        <v>17994</v>
      </c>
      <c r="B432" s="1">
        <v>2900036</v>
      </c>
      <c r="C432" s="1">
        <v>1</v>
      </c>
      <c r="D432" s="1"/>
      <c r="E432" s="3" t="s">
        <v>819</v>
      </c>
      <c r="F432" s="1">
        <v>7749378061</v>
      </c>
      <c r="H432" s="7" t="s">
        <v>9566</v>
      </c>
      <c r="I432" s="1">
        <v>221673979</v>
      </c>
      <c r="J432" s="8">
        <v>5</v>
      </c>
      <c r="L432" s="7" t="s">
        <v>9566</v>
      </c>
      <c r="M432" s="1">
        <f t="shared" si="34"/>
        <v>-221673979</v>
      </c>
      <c r="N432">
        <v>5</v>
      </c>
      <c r="O432" s="18">
        <f>SUMIF(Spotify!U:U,Charts!L432,Spotify!Q:Q)/COUNTIF(Spotify!U:U,Charts!L432)</f>
        <v>177678.4</v>
      </c>
      <c r="P432" t="str">
        <f t="shared" si="35"/>
        <v>02:57</v>
      </c>
      <c r="Q432" s="18">
        <f t="shared" si="37"/>
        <v>641941</v>
      </c>
      <c r="R432" s="8" t="str">
        <f t="shared" si="36"/>
        <v>10:41</v>
      </c>
      <c r="T432" s="7" t="s">
        <v>17994</v>
      </c>
      <c r="U432">
        <f>COUNTIFS(Spotify!$AA:$AA,Charts!$U$1,Spotify!$U:$U,Charts!T432)</f>
        <v>0</v>
      </c>
      <c r="V432">
        <f>COUNTIFS(Spotify!$AA:$AA,Charts!$V$1,Spotify!$U:$U,Charts!T432)</f>
        <v>0</v>
      </c>
      <c r="W432">
        <f>COUNTIFS(Spotify!$AA:$AA,Charts!$W$1,Spotify!$U:$U,Charts!T432)</f>
        <v>0</v>
      </c>
      <c r="X432">
        <f>COUNTIFS(Spotify!$AA:$AA,Charts!$X$1,Spotify!$U:$U,Charts!T432)</f>
        <v>0</v>
      </c>
      <c r="Y432">
        <f>COUNTIFS(Spotify!$AA:$AA,Charts!$Y$1,Spotify!$U:$U,Charts!T432)</f>
        <v>1</v>
      </c>
      <c r="Z432">
        <f>COUNTIFS(Spotify!$AA:$AA,Charts!$Z$1,Spotify!$U:$U,Charts!T432)</f>
        <v>0</v>
      </c>
      <c r="AA432">
        <f>COUNTIFS(Spotify!$AA:$AA,Charts!$AA$1,Spotify!$U:$U,Charts!T432)</f>
        <v>0</v>
      </c>
      <c r="AB432">
        <f>COUNTIFS(Spotify!$AA:$AA,Charts!$AB$1,Spotify!$U:$U,Charts!T432)</f>
        <v>0</v>
      </c>
      <c r="AC432">
        <f>COUNTIFS(Spotify!$AA:$AA,Charts!$AC$1,Spotify!$U:$U,Charts!T432)</f>
        <v>0</v>
      </c>
      <c r="AD432">
        <f>COUNTIFS(Spotify!$AA:$AA,Charts!$AD$1,Spotify!$U:$U,Charts!T432)</f>
        <v>0</v>
      </c>
      <c r="AE432">
        <f>COUNTIFS(Spotify!$AA:$AA,Charts!$AE$1,Spotify!$U:$U,Charts!T432)</f>
        <v>0</v>
      </c>
      <c r="AF432" s="8">
        <f>COUNTIFS(Spotify!$AA:$AA,Charts!$AF$1,Spotify!$U:$U,Charts!T432)</f>
        <v>0</v>
      </c>
      <c r="AH432" s="7" t="s">
        <v>17994</v>
      </c>
      <c r="AI432">
        <f>SUMIFS(Spotify!O:O,Spotify!U:U,Charts!AH432)/COUNTIFS(Spotify!U:U,Charts!AH432)</f>
        <v>-5219</v>
      </c>
      <c r="AJ432" s="18">
        <f>SUMIF(Spotify!U:U,Charts!AH432,Spotify!P:P)/COUNTIF(Spotify!U:U,Charts!AH432)</f>
        <v>10201</v>
      </c>
      <c r="AK432" s="18">
        <f>SUMIF(Spotify!U:U,Charts!AH432,Spotify!R:R)/COUNTIF(Spotify!U:U,Charts!AH432)</f>
        <v>1</v>
      </c>
      <c r="AL432" s="18">
        <f>SUMIF(Spotify!U:U,Charts!AH432,Spotify!J:J)/COUNTIF(Spotify!U:U,Charts!AH432)</f>
        <v>939</v>
      </c>
      <c r="AM432" s="18">
        <f>SUMIF(Spotify!U:U,Charts!AH432,Spotify!H:H)/COUNTIF(Spotify!U:U,Charts!AH432)</f>
        <v>65</v>
      </c>
      <c r="AN432" s="28">
        <f>SUMIF(Spotify!U:U,Charts!AH432,Spotify!I:I)/COUNTIF(Spotify!U:U,Charts!AH432)</f>
        <v>764</v>
      </c>
    </row>
    <row r="433" spans="1:40" x14ac:dyDescent="0.25">
      <c r="A433" s="3" t="s">
        <v>1385</v>
      </c>
      <c r="B433" s="1">
        <v>1600774095</v>
      </c>
      <c r="C433" s="1">
        <v>9</v>
      </c>
      <c r="D433" s="1"/>
      <c r="E433" s="3" t="s">
        <v>16825</v>
      </c>
      <c r="F433" s="1">
        <v>546304765</v>
      </c>
      <c r="H433" s="7" t="s">
        <v>18066</v>
      </c>
      <c r="I433" s="1">
        <v>221397924</v>
      </c>
      <c r="J433" s="8">
        <v>4</v>
      </c>
      <c r="L433" s="7" t="s">
        <v>18066</v>
      </c>
      <c r="M433" s="1">
        <f t="shared" si="34"/>
        <v>-221397924</v>
      </c>
      <c r="N433">
        <v>4</v>
      </c>
      <c r="O433" s="18">
        <f>SUMIF(Spotify!U:U,Charts!L433,Spotify!Q:Q)/COUNTIF(Spotify!U:U,Charts!L433)</f>
        <v>212793</v>
      </c>
      <c r="P433" t="str">
        <f t="shared" si="35"/>
        <v>03:32</v>
      </c>
      <c r="Q433" s="18">
        <f t="shared" si="37"/>
        <v>641941</v>
      </c>
      <c r="R433" s="8" t="str">
        <f t="shared" si="36"/>
        <v>10:41</v>
      </c>
      <c r="T433" s="7" t="s">
        <v>1385</v>
      </c>
      <c r="U433">
        <f>COUNTIFS(Spotify!$AA:$AA,Charts!$U$1,Spotify!$U:$U,Charts!T433)</f>
        <v>3</v>
      </c>
      <c r="V433">
        <f>COUNTIFS(Spotify!$AA:$AA,Charts!$V$1,Spotify!$U:$U,Charts!T433)</f>
        <v>0</v>
      </c>
      <c r="W433">
        <f>COUNTIFS(Spotify!$AA:$AA,Charts!$W$1,Spotify!$U:$U,Charts!T433)</f>
        <v>0</v>
      </c>
      <c r="X433">
        <f>COUNTIFS(Spotify!$AA:$AA,Charts!$X$1,Spotify!$U:$U,Charts!T433)</f>
        <v>0</v>
      </c>
      <c r="Y433">
        <f>COUNTIFS(Spotify!$AA:$AA,Charts!$Y$1,Spotify!$U:$U,Charts!T433)</f>
        <v>0</v>
      </c>
      <c r="Z433">
        <f>COUNTIFS(Spotify!$AA:$AA,Charts!$Z$1,Spotify!$U:$U,Charts!T433)</f>
        <v>0</v>
      </c>
      <c r="AA433">
        <f>COUNTIFS(Spotify!$AA:$AA,Charts!$AA$1,Spotify!$U:$U,Charts!T433)</f>
        <v>1</v>
      </c>
      <c r="AB433">
        <f>COUNTIFS(Spotify!$AA:$AA,Charts!$AB$1,Spotify!$U:$U,Charts!T433)</f>
        <v>0</v>
      </c>
      <c r="AC433">
        <f>COUNTIFS(Spotify!$AA:$AA,Charts!$AC$1,Spotify!$U:$U,Charts!T433)</f>
        <v>0</v>
      </c>
      <c r="AD433">
        <f>COUNTIFS(Spotify!$AA:$AA,Charts!$AD$1,Spotify!$U:$U,Charts!T433)</f>
        <v>4</v>
      </c>
      <c r="AE433">
        <f>COUNTIFS(Spotify!$AA:$AA,Charts!$AE$1,Spotify!$U:$U,Charts!T433)</f>
        <v>1</v>
      </c>
      <c r="AF433" s="8">
        <f>COUNTIFS(Spotify!$AA:$AA,Charts!$AF$1,Spotify!$U:$U,Charts!T433)</f>
        <v>0</v>
      </c>
      <c r="AH433" s="7" t="s">
        <v>1385</v>
      </c>
      <c r="AI433">
        <f>SUMIFS(Spotify!O:O,Spotify!U:U,Charts!AH433)/COUNTIFS(Spotify!U:U,Charts!AH433)</f>
        <v>-5634</v>
      </c>
      <c r="AJ433" s="18">
        <f>SUMIF(Spotify!U:U,Charts!AH433,Spotify!P:P)/COUNTIF(Spotify!U:U,Charts!AH433)</f>
        <v>137205.77777777778</v>
      </c>
      <c r="AK433" s="18">
        <f>SUMIF(Spotify!U:U,Charts!AH433,Spotify!R:R)/COUNTIF(Spotify!U:U,Charts!AH433)</f>
        <v>22</v>
      </c>
      <c r="AL433" s="18">
        <f>SUMIF(Spotify!U:U,Charts!AH433,Spotify!J:J)/COUNTIF(Spotify!U:U,Charts!AH433)</f>
        <v>462.88888888888891</v>
      </c>
      <c r="AM433" s="18">
        <f>SUMIF(Spotify!U:U,Charts!AH433,Spotify!H:H)/COUNTIF(Spotify!U:U,Charts!AH433)</f>
        <v>580.22222222222217</v>
      </c>
      <c r="AN433" s="28">
        <f>SUMIF(Spotify!U:U,Charts!AH433,Spotify!I:I)/COUNTIF(Spotify!U:U,Charts!AH433)</f>
        <v>529</v>
      </c>
    </row>
    <row r="434" spans="1:40" x14ac:dyDescent="0.25">
      <c r="A434" s="3" t="s">
        <v>17995</v>
      </c>
      <c r="B434" s="1">
        <v>130859952</v>
      </c>
      <c r="C434" s="1">
        <v>2</v>
      </c>
      <c r="D434" s="1"/>
      <c r="E434" s="3" t="s">
        <v>16472</v>
      </c>
      <c r="F434" s="1">
        <v>28990428</v>
      </c>
      <c r="H434" s="7" t="s">
        <v>11580</v>
      </c>
      <c r="I434" s="1">
        <v>221150884</v>
      </c>
      <c r="J434" s="8">
        <v>5</v>
      </c>
      <c r="L434" s="7" t="s">
        <v>11580</v>
      </c>
      <c r="M434" s="1">
        <f t="shared" si="34"/>
        <v>-221150884</v>
      </c>
      <c r="N434">
        <v>5</v>
      </c>
      <c r="O434" s="18">
        <f>SUMIF(Spotify!U:U,Charts!L434,Spotify!Q:Q)/COUNTIF(Spotify!U:U,Charts!L434)</f>
        <v>204801.4</v>
      </c>
      <c r="P434" t="str">
        <f t="shared" si="35"/>
        <v>03:24</v>
      </c>
      <c r="Q434" s="18">
        <f t="shared" si="37"/>
        <v>641941</v>
      </c>
      <c r="R434" s="8" t="str">
        <f t="shared" si="36"/>
        <v>10:41</v>
      </c>
      <c r="T434" s="7" t="s">
        <v>17995</v>
      </c>
      <c r="U434">
        <f>COUNTIFS(Spotify!$AA:$AA,Charts!$U$1,Spotify!$U:$U,Charts!T434)</f>
        <v>0</v>
      </c>
      <c r="V434">
        <f>COUNTIFS(Spotify!$AA:$AA,Charts!$V$1,Spotify!$U:$U,Charts!T434)</f>
        <v>0</v>
      </c>
      <c r="W434">
        <f>COUNTIFS(Spotify!$AA:$AA,Charts!$W$1,Spotify!$U:$U,Charts!T434)</f>
        <v>0</v>
      </c>
      <c r="X434">
        <f>COUNTIFS(Spotify!$AA:$AA,Charts!$X$1,Spotify!$U:$U,Charts!T434)</f>
        <v>0</v>
      </c>
      <c r="Y434">
        <f>COUNTIFS(Spotify!$AA:$AA,Charts!$Y$1,Spotify!$U:$U,Charts!T434)</f>
        <v>0</v>
      </c>
      <c r="Z434">
        <f>COUNTIFS(Spotify!$AA:$AA,Charts!$Z$1,Spotify!$U:$U,Charts!T434)</f>
        <v>0</v>
      </c>
      <c r="AA434">
        <f>COUNTIFS(Spotify!$AA:$AA,Charts!$AA$1,Spotify!$U:$U,Charts!T434)</f>
        <v>0</v>
      </c>
      <c r="AB434">
        <f>COUNTIFS(Spotify!$AA:$AA,Charts!$AB$1,Spotify!$U:$U,Charts!T434)</f>
        <v>1</v>
      </c>
      <c r="AC434">
        <f>COUNTIFS(Spotify!$AA:$AA,Charts!$AC$1,Spotify!$U:$U,Charts!T434)</f>
        <v>0</v>
      </c>
      <c r="AD434">
        <f>COUNTIFS(Spotify!$AA:$AA,Charts!$AD$1,Spotify!$U:$U,Charts!T434)</f>
        <v>1</v>
      </c>
      <c r="AE434">
        <f>COUNTIFS(Spotify!$AA:$AA,Charts!$AE$1,Spotify!$U:$U,Charts!T434)</f>
        <v>0</v>
      </c>
      <c r="AF434" s="8">
        <f>COUNTIFS(Spotify!$AA:$AA,Charts!$AF$1,Spotify!$U:$U,Charts!T434)</f>
        <v>0</v>
      </c>
      <c r="AH434" s="7" t="s">
        <v>17995</v>
      </c>
      <c r="AI434">
        <f>SUMIFS(Spotify!O:O,Spotify!U:U,Charts!AH434)/COUNTIFS(Spotify!U:U,Charts!AH434)</f>
        <v>-7038</v>
      </c>
      <c r="AJ434" s="18">
        <f>SUMIF(Spotify!U:U,Charts!AH434,Spotify!P:P)/COUNTIF(Spotify!U:U,Charts!AH434)</f>
        <v>140778</v>
      </c>
      <c r="AK434" s="18">
        <f>SUMIF(Spotify!U:U,Charts!AH434,Spotify!R:R)/COUNTIF(Spotify!U:U,Charts!AH434)</f>
        <v>9.5</v>
      </c>
      <c r="AL434" s="18">
        <f>SUMIF(Spotify!U:U,Charts!AH434,Spotify!J:J)/COUNTIF(Spotify!U:U,Charts!AH434)</f>
        <v>313.5</v>
      </c>
      <c r="AM434" s="18">
        <f>SUMIF(Spotify!U:U,Charts!AH434,Spotify!H:H)/COUNTIF(Spotify!U:U,Charts!AH434)</f>
        <v>425.5</v>
      </c>
      <c r="AN434" s="28">
        <f>SUMIF(Spotify!U:U,Charts!AH434,Spotify!I:I)/COUNTIF(Spotify!U:U,Charts!AH434)</f>
        <v>591.5</v>
      </c>
    </row>
    <row r="435" spans="1:40" x14ac:dyDescent="0.25">
      <c r="A435" s="3" t="s">
        <v>17996</v>
      </c>
      <c r="B435" s="1">
        <v>7715648</v>
      </c>
      <c r="C435" s="1">
        <v>1</v>
      </c>
      <c r="D435" s="1"/>
      <c r="E435" s="3" t="s">
        <v>795</v>
      </c>
      <c r="F435" s="1">
        <v>7279937113</v>
      </c>
      <c r="H435" s="7" t="s">
        <v>17854</v>
      </c>
      <c r="I435" s="1">
        <v>218508098</v>
      </c>
      <c r="J435" s="8">
        <v>1</v>
      </c>
      <c r="L435" s="7" t="s">
        <v>17854</v>
      </c>
      <c r="M435" s="1">
        <f t="shared" si="34"/>
        <v>-218508098</v>
      </c>
      <c r="N435">
        <v>1</v>
      </c>
      <c r="O435" s="18">
        <f>SUMIF(Spotify!U:U,Charts!L435,Spotify!Q:Q)/COUNTIF(Spotify!U:U,Charts!L435)</f>
        <v>194769</v>
      </c>
      <c r="P435" t="str">
        <f t="shared" si="35"/>
        <v>03:14</v>
      </c>
      <c r="Q435" s="18">
        <f t="shared" si="37"/>
        <v>641941</v>
      </c>
      <c r="R435" s="8" t="str">
        <f t="shared" si="36"/>
        <v>10:41</v>
      </c>
      <c r="T435" s="7" t="s">
        <v>17996</v>
      </c>
      <c r="U435">
        <f>COUNTIFS(Spotify!$AA:$AA,Charts!$U$1,Spotify!$U:$U,Charts!T435)</f>
        <v>0</v>
      </c>
      <c r="V435">
        <f>COUNTIFS(Spotify!$AA:$AA,Charts!$V$1,Spotify!$U:$U,Charts!T435)</f>
        <v>0</v>
      </c>
      <c r="W435">
        <f>COUNTIFS(Spotify!$AA:$AA,Charts!$W$1,Spotify!$U:$U,Charts!T435)</f>
        <v>0</v>
      </c>
      <c r="X435">
        <f>COUNTIFS(Spotify!$AA:$AA,Charts!$X$1,Spotify!$U:$U,Charts!T435)</f>
        <v>0</v>
      </c>
      <c r="Y435">
        <f>COUNTIFS(Spotify!$AA:$AA,Charts!$Y$1,Spotify!$U:$U,Charts!T435)</f>
        <v>1</v>
      </c>
      <c r="Z435">
        <f>COUNTIFS(Spotify!$AA:$AA,Charts!$Z$1,Spotify!$U:$U,Charts!T435)</f>
        <v>0</v>
      </c>
      <c r="AA435">
        <f>COUNTIFS(Spotify!$AA:$AA,Charts!$AA$1,Spotify!$U:$U,Charts!T435)</f>
        <v>0</v>
      </c>
      <c r="AB435">
        <f>COUNTIFS(Spotify!$AA:$AA,Charts!$AB$1,Spotify!$U:$U,Charts!T435)</f>
        <v>0</v>
      </c>
      <c r="AC435">
        <f>COUNTIFS(Spotify!$AA:$AA,Charts!$AC$1,Spotify!$U:$U,Charts!T435)</f>
        <v>0</v>
      </c>
      <c r="AD435">
        <f>COUNTIFS(Spotify!$AA:$AA,Charts!$AD$1,Spotify!$U:$U,Charts!T435)</f>
        <v>0</v>
      </c>
      <c r="AE435">
        <f>COUNTIFS(Spotify!$AA:$AA,Charts!$AE$1,Spotify!$U:$U,Charts!T435)</f>
        <v>0</v>
      </c>
      <c r="AF435" s="8">
        <f>COUNTIFS(Spotify!$AA:$AA,Charts!$AF$1,Spotify!$U:$U,Charts!T435)</f>
        <v>0</v>
      </c>
      <c r="AH435" s="7" t="s">
        <v>17996</v>
      </c>
      <c r="AI435">
        <f>SUMIFS(Spotify!O:O,Spotify!U:U,Charts!AH435)/COUNTIFS(Spotify!U:U,Charts!AH435)</f>
        <v>-6796</v>
      </c>
      <c r="AJ435" s="18">
        <f>SUMIF(Spotify!U:U,Charts!AH435,Spotify!P:P)/COUNTIF(Spotify!U:U,Charts!AH435)</f>
        <v>167073</v>
      </c>
      <c r="AK435" s="18">
        <f>SUMIF(Spotify!U:U,Charts!AH435,Spotify!R:R)/COUNTIF(Spotify!U:U,Charts!AH435)</f>
        <v>1</v>
      </c>
      <c r="AL435" s="18">
        <f>SUMIF(Spotify!U:U,Charts!AH435,Spotify!J:J)/COUNTIF(Spotify!U:U,Charts!AH435)</f>
        <v>157</v>
      </c>
      <c r="AM435" s="18">
        <f>SUMIF(Spotify!U:U,Charts!AH435,Spotify!H:H)/COUNTIF(Spotify!U:U,Charts!AH435)</f>
        <v>691</v>
      </c>
      <c r="AN435" s="28">
        <f>SUMIF(Spotify!U:U,Charts!AH435,Spotify!I:I)/COUNTIF(Spotify!U:U,Charts!AH435)</f>
        <v>752</v>
      </c>
    </row>
    <row r="436" spans="1:40" x14ac:dyDescent="0.25">
      <c r="A436" s="3" t="s">
        <v>17997</v>
      </c>
      <c r="B436" s="1">
        <v>24835125</v>
      </c>
      <c r="C436" s="1">
        <v>1</v>
      </c>
      <c r="D436" s="1"/>
      <c r="E436" s="3" t="s">
        <v>1105</v>
      </c>
      <c r="F436" s="1">
        <v>618249788</v>
      </c>
      <c r="H436" s="7" t="s">
        <v>8363</v>
      </c>
      <c r="I436" s="1">
        <v>217251519</v>
      </c>
      <c r="J436" s="8">
        <v>3</v>
      </c>
      <c r="L436" s="7" t="s">
        <v>8363</v>
      </c>
      <c r="M436" s="1">
        <f t="shared" si="34"/>
        <v>-217251519</v>
      </c>
      <c r="N436">
        <v>3</v>
      </c>
      <c r="O436" s="18">
        <f>SUMIF(Spotify!U:U,Charts!L436,Spotify!Q:Q)/COUNTIF(Spotify!U:U,Charts!L436)</f>
        <v>160259.33333333334</v>
      </c>
      <c r="P436" t="str">
        <f t="shared" si="35"/>
        <v>02:40</v>
      </c>
      <c r="Q436" s="18">
        <f t="shared" si="37"/>
        <v>641941</v>
      </c>
      <c r="R436" s="8" t="str">
        <f t="shared" si="36"/>
        <v>10:41</v>
      </c>
      <c r="T436" s="7" t="s">
        <v>17997</v>
      </c>
      <c r="U436">
        <f>COUNTIFS(Spotify!$AA:$AA,Charts!$U$1,Spotify!$U:$U,Charts!T436)</f>
        <v>0</v>
      </c>
      <c r="V436">
        <f>COUNTIFS(Spotify!$AA:$AA,Charts!$V$1,Spotify!$U:$U,Charts!T436)</f>
        <v>0</v>
      </c>
      <c r="W436">
        <f>COUNTIFS(Spotify!$AA:$AA,Charts!$W$1,Spotify!$U:$U,Charts!T436)</f>
        <v>0</v>
      </c>
      <c r="X436">
        <f>COUNTIFS(Spotify!$AA:$AA,Charts!$X$1,Spotify!$U:$U,Charts!T436)</f>
        <v>0</v>
      </c>
      <c r="Y436">
        <f>COUNTIFS(Spotify!$AA:$AA,Charts!$Y$1,Spotify!$U:$U,Charts!T436)</f>
        <v>0</v>
      </c>
      <c r="Z436">
        <f>COUNTIFS(Spotify!$AA:$AA,Charts!$Z$1,Spotify!$U:$U,Charts!T436)</f>
        <v>0</v>
      </c>
      <c r="AA436">
        <f>COUNTIFS(Spotify!$AA:$AA,Charts!$AA$1,Spotify!$U:$U,Charts!T436)</f>
        <v>1</v>
      </c>
      <c r="AB436">
        <f>COUNTIFS(Spotify!$AA:$AA,Charts!$AB$1,Spotify!$U:$U,Charts!T436)</f>
        <v>0</v>
      </c>
      <c r="AC436">
        <f>COUNTIFS(Spotify!$AA:$AA,Charts!$AC$1,Spotify!$U:$U,Charts!T436)</f>
        <v>0</v>
      </c>
      <c r="AD436">
        <f>COUNTIFS(Spotify!$AA:$AA,Charts!$AD$1,Spotify!$U:$U,Charts!T436)</f>
        <v>0</v>
      </c>
      <c r="AE436">
        <f>COUNTIFS(Spotify!$AA:$AA,Charts!$AE$1,Spotify!$U:$U,Charts!T436)</f>
        <v>0</v>
      </c>
      <c r="AF436" s="8">
        <f>COUNTIFS(Spotify!$AA:$AA,Charts!$AF$1,Spotify!$U:$U,Charts!T436)</f>
        <v>0</v>
      </c>
      <c r="AH436" s="7" t="s">
        <v>17997</v>
      </c>
      <c r="AI436">
        <f>SUMIFS(Spotify!O:O,Spotify!U:U,Charts!AH436)/COUNTIFS(Spotify!U:U,Charts!AH436)</f>
        <v>-2371</v>
      </c>
      <c r="AJ436" s="18">
        <f>SUMIF(Spotify!U:U,Charts!AH436,Spotify!P:P)/COUNTIF(Spotify!U:U,Charts!AH436)</f>
        <v>98932</v>
      </c>
      <c r="AK436" s="18">
        <f>SUMIF(Spotify!U:U,Charts!AH436,Spotify!R:R)/COUNTIF(Spotify!U:U,Charts!AH436)</f>
        <v>5</v>
      </c>
      <c r="AL436" s="18">
        <f>SUMIF(Spotify!U:U,Charts!AH436,Spotify!J:J)/COUNTIF(Spotify!U:U,Charts!AH436)</f>
        <v>644</v>
      </c>
      <c r="AM436" s="18">
        <f>SUMIF(Spotify!U:U,Charts!AH436,Spotify!H:H)/COUNTIF(Spotify!U:U,Charts!AH436)</f>
        <v>548</v>
      </c>
      <c r="AN436" s="28">
        <f>SUMIF(Spotify!U:U,Charts!AH436,Spotify!I:I)/COUNTIF(Spotify!U:U,Charts!AH436)</f>
        <v>839</v>
      </c>
    </row>
    <row r="437" spans="1:40" x14ac:dyDescent="0.25">
      <c r="A437" s="3" t="s">
        <v>7190</v>
      </c>
      <c r="B437" s="1">
        <v>71813243</v>
      </c>
      <c r="C437" s="1">
        <v>2</v>
      </c>
      <c r="D437" s="1"/>
      <c r="E437" s="3" t="s">
        <v>7891</v>
      </c>
      <c r="F437" s="1">
        <v>199756508</v>
      </c>
      <c r="H437" s="7" t="s">
        <v>5948</v>
      </c>
      <c r="I437" s="1">
        <v>217010920</v>
      </c>
      <c r="J437" s="8">
        <v>3</v>
      </c>
      <c r="L437" s="7" t="s">
        <v>5948</v>
      </c>
      <c r="M437" s="1">
        <f t="shared" si="34"/>
        <v>-217010920</v>
      </c>
      <c r="N437">
        <v>3</v>
      </c>
      <c r="O437" s="18">
        <f>SUMIF(Spotify!U:U,Charts!L437,Spotify!Q:Q)/COUNTIF(Spotify!U:U,Charts!L437)</f>
        <v>153677.66666666666</v>
      </c>
      <c r="P437" t="str">
        <f t="shared" si="35"/>
        <v>02:33</v>
      </c>
      <c r="Q437" s="18">
        <f t="shared" si="37"/>
        <v>641941</v>
      </c>
      <c r="R437" s="8" t="str">
        <f t="shared" si="36"/>
        <v>10:41</v>
      </c>
      <c r="T437" s="7" t="s">
        <v>7190</v>
      </c>
      <c r="U437">
        <f>COUNTIFS(Spotify!$AA:$AA,Charts!$U$1,Spotify!$U:$U,Charts!T437)</f>
        <v>1</v>
      </c>
      <c r="V437">
        <f>COUNTIFS(Spotify!$AA:$AA,Charts!$V$1,Spotify!$U:$U,Charts!T437)</f>
        <v>1</v>
      </c>
      <c r="W437">
        <f>COUNTIFS(Spotify!$AA:$AA,Charts!$W$1,Spotify!$U:$U,Charts!T437)</f>
        <v>0</v>
      </c>
      <c r="X437">
        <f>COUNTIFS(Spotify!$AA:$AA,Charts!$X$1,Spotify!$U:$U,Charts!T437)</f>
        <v>0</v>
      </c>
      <c r="Y437">
        <f>COUNTIFS(Spotify!$AA:$AA,Charts!$Y$1,Spotify!$U:$U,Charts!T437)</f>
        <v>0</v>
      </c>
      <c r="Z437">
        <f>COUNTIFS(Spotify!$AA:$AA,Charts!$Z$1,Spotify!$U:$U,Charts!T437)</f>
        <v>0</v>
      </c>
      <c r="AA437">
        <f>COUNTIFS(Spotify!$AA:$AA,Charts!$AA$1,Spotify!$U:$U,Charts!T437)</f>
        <v>0</v>
      </c>
      <c r="AB437">
        <f>COUNTIFS(Spotify!$AA:$AA,Charts!$AB$1,Spotify!$U:$U,Charts!T437)</f>
        <v>0</v>
      </c>
      <c r="AC437">
        <f>COUNTIFS(Spotify!$AA:$AA,Charts!$AC$1,Spotify!$U:$U,Charts!T437)</f>
        <v>0</v>
      </c>
      <c r="AD437">
        <f>COUNTIFS(Spotify!$AA:$AA,Charts!$AD$1,Spotify!$U:$U,Charts!T437)</f>
        <v>0</v>
      </c>
      <c r="AE437">
        <f>COUNTIFS(Spotify!$AA:$AA,Charts!$AE$1,Spotify!$U:$U,Charts!T437)</f>
        <v>0</v>
      </c>
      <c r="AF437" s="8">
        <f>COUNTIFS(Spotify!$AA:$AA,Charts!$AF$1,Spotify!$U:$U,Charts!T437)</f>
        <v>0</v>
      </c>
      <c r="AH437" s="7" t="s">
        <v>7190</v>
      </c>
      <c r="AI437">
        <f>SUMIFS(Spotify!O:O,Spotify!U:U,Charts!AH437)/COUNTIFS(Spotify!U:U,Charts!AH437)</f>
        <v>-2138.5</v>
      </c>
      <c r="AJ437" s="18">
        <f>SUMIF(Spotify!U:U,Charts!AH437,Spotify!P:P)/COUNTIF(Spotify!U:U,Charts!AH437)</f>
        <v>135076.5</v>
      </c>
      <c r="AK437" s="18">
        <f>SUMIF(Spotify!U:U,Charts!AH437,Spotify!R:R)/COUNTIF(Spotify!U:U,Charts!AH437)</f>
        <v>7</v>
      </c>
      <c r="AL437" s="18">
        <f>SUMIF(Spotify!U:U,Charts!AH437,Spotify!J:J)/COUNTIF(Spotify!U:U,Charts!AH437)</f>
        <v>244.5</v>
      </c>
      <c r="AM437" s="18">
        <f>SUMIF(Spotify!U:U,Charts!AH437,Spotify!H:H)/COUNTIF(Spotify!U:U,Charts!AH437)</f>
        <v>840.5</v>
      </c>
      <c r="AN437" s="28">
        <f>SUMIF(Spotify!U:U,Charts!AH437,Spotify!I:I)/COUNTIF(Spotify!U:U,Charts!AH437)</f>
        <v>884</v>
      </c>
    </row>
    <row r="438" spans="1:40" x14ac:dyDescent="0.25">
      <c r="A438" s="3" t="s">
        <v>17998</v>
      </c>
      <c r="B438" s="1">
        <v>583375392</v>
      </c>
      <c r="C438" s="1">
        <v>9</v>
      </c>
      <c r="D438" s="1"/>
      <c r="E438" s="3" t="s">
        <v>9564</v>
      </c>
      <c r="F438" s="1">
        <v>10766942</v>
      </c>
      <c r="H438" s="7" t="s">
        <v>11743</v>
      </c>
      <c r="I438" s="1">
        <v>216334721</v>
      </c>
      <c r="J438" s="8">
        <v>2</v>
      </c>
      <c r="L438" s="7" t="s">
        <v>11743</v>
      </c>
      <c r="M438" s="1">
        <f t="shared" si="34"/>
        <v>-216334721</v>
      </c>
      <c r="N438">
        <v>2</v>
      </c>
      <c r="O438" s="18">
        <f>SUMIF(Spotify!U:U,Charts!L438,Spotify!Q:Q)/COUNTIF(Spotify!U:U,Charts!L438)</f>
        <v>159804.5</v>
      </c>
      <c r="P438" t="str">
        <f t="shared" si="35"/>
        <v>02:39</v>
      </c>
      <c r="Q438" s="18">
        <f t="shared" si="37"/>
        <v>641941</v>
      </c>
      <c r="R438" s="8" t="str">
        <f t="shared" si="36"/>
        <v>10:41</v>
      </c>
      <c r="T438" s="7" t="s">
        <v>17998</v>
      </c>
      <c r="U438">
        <f>COUNTIFS(Spotify!$AA:$AA,Charts!$U$1,Spotify!$U:$U,Charts!T438)</f>
        <v>0</v>
      </c>
      <c r="V438">
        <f>COUNTIFS(Spotify!$AA:$AA,Charts!$V$1,Spotify!$U:$U,Charts!T438)</f>
        <v>0</v>
      </c>
      <c r="W438">
        <f>COUNTIFS(Spotify!$AA:$AA,Charts!$W$1,Spotify!$U:$U,Charts!T438)</f>
        <v>1</v>
      </c>
      <c r="X438">
        <f>COUNTIFS(Spotify!$AA:$AA,Charts!$X$1,Spotify!$U:$U,Charts!T438)</f>
        <v>0</v>
      </c>
      <c r="Y438">
        <f>COUNTIFS(Spotify!$AA:$AA,Charts!$Y$1,Spotify!$U:$U,Charts!T438)</f>
        <v>2</v>
      </c>
      <c r="Z438">
        <f>COUNTIFS(Spotify!$AA:$AA,Charts!$Z$1,Spotify!$U:$U,Charts!T438)</f>
        <v>0</v>
      </c>
      <c r="AA438">
        <f>COUNTIFS(Spotify!$AA:$AA,Charts!$AA$1,Spotify!$U:$U,Charts!T438)</f>
        <v>1</v>
      </c>
      <c r="AB438">
        <f>COUNTIFS(Spotify!$AA:$AA,Charts!$AB$1,Spotify!$U:$U,Charts!T438)</f>
        <v>1</v>
      </c>
      <c r="AC438">
        <f>COUNTIFS(Spotify!$AA:$AA,Charts!$AC$1,Spotify!$U:$U,Charts!T438)</f>
        <v>2</v>
      </c>
      <c r="AD438">
        <f>COUNTIFS(Spotify!$AA:$AA,Charts!$AD$1,Spotify!$U:$U,Charts!T438)</f>
        <v>0</v>
      </c>
      <c r="AE438">
        <f>COUNTIFS(Spotify!$AA:$AA,Charts!$AE$1,Spotify!$U:$U,Charts!T438)</f>
        <v>0</v>
      </c>
      <c r="AF438" s="8">
        <f>COUNTIFS(Spotify!$AA:$AA,Charts!$AF$1,Spotify!$U:$U,Charts!T438)</f>
        <v>2</v>
      </c>
      <c r="AH438" s="7" t="s">
        <v>17998</v>
      </c>
      <c r="AI438">
        <f>SUMIFS(Spotify!O:O,Spotify!U:U,Charts!AH438)/COUNTIFS(Spotify!U:U,Charts!AH438)</f>
        <v>-6209.1111111111113</v>
      </c>
      <c r="AJ438" s="18">
        <f>SUMIF(Spotify!U:U,Charts!AH438,Spotify!P:P)/COUNTIF(Spotify!U:U,Charts!AH438)</f>
        <v>79773.222222222219</v>
      </c>
      <c r="AK438" s="18">
        <f>SUMIF(Spotify!U:U,Charts!AH438,Spotify!R:R)/COUNTIF(Spotify!U:U,Charts!AH438)</f>
        <v>12.444444444444445</v>
      </c>
      <c r="AL438" s="18">
        <f>SUMIF(Spotify!U:U,Charts!AH438,Spotify!J:J)/COUNTIF(Spotify!U:U,Charts!AH438)</f>
        <v>315.33333333333331</v>
      </c>
      <c r="AM438" s="18">
        <f>SUMIF(Spotify!U:U,Charts!AH438,Spotify!H:H)/COUNTIF(Spotify!U:U,Charts!AH438)</f>
        <v>222.66666666666666</v>
      </c>
      <c r="AN438" s="28">
        <f>SUMIF(Spotify!U:U,Charts!AH438,Spotify!I:I)/COUNTIF(Spotify!U:U,Charts!AH438)</f>
        <v>586</v>
      </c>
    </row>
    <row r="439" spans="1:40" x14ac:dyDescent="0.25">
      <c r="A439" s="3" t="s">
        <v>17999</v>
      </c>
      <c r="B439" s="1">
        <v>13580265</v>
      </c>
      <c r="C439" s="1">
        <v>1</v>
      </c>
      <c r="D439" s="1"/>
      <c r="E439" s="3" t="s">
        <v>14682</v>
      </c>
      <c r="F439" s="1">
        <v>4291810</v>
      </c>
      <c r="H439" s="7" t="s">
        <v>690</v>
      </c>
      <c r="I439" s="1">
        <v>214564580</v>
      </c>
      <c r="J439" s="8">
        <v>3</v>
      </c>
      <c r="L439" s="7" t="s">
        <v>690</v>
      </c>
      <c r="M439" s="1">
        <f t="shared" si="34"/>
        <v>-214564580</v>
      </c>
      <c r="N439">
        <v>3</v>
      </c>
      <c r="O439" s="18">
        <f>SUMIF(Spotify!U:U,Charts!L439,Spotify!Q:Q)/COUNTIF(Spotify!U:U,Charts!L439)</f>
        <v>157150.33333333334</v>
      </c>
      <c r="P439" t="str">
        <f t="shared" si="35"/>
        <v>02:37</v>
      </c>
      <c r="Q439" s="18">
        <f t="shared" si="37"/>
        <v>641941</v>
      </c>
      <c r="R439" s="8" t="str">
        <f t="shared" si="36"/>
        <v>10:41</v>
      </c>
      <c r="T439" s="7" t="s">
        <v>17999</v>
      </c>
      <c r="U439">
        <f>COUNTIFS(Spotify!$AA:$AA,Charts!$U$1,Spotify!$U:$U,Charts!T439)</f>
        <v>0</v>
      </c>
      <c r="V439">
        <f>COUNTIFS(Spotify!$AA:$AA,Charts!$V$1,Spotify!$U:$U,Charts!T439)</f>
        <v>0</v>
      </c>
      <c r="W439">
        <f>COUNTIFS(Spotify!$AA:$AA,Charts!$W$1,Spotify!$U:$U,Charts!T439)</f>
        <v>0</v>
      </c>
      <c r="X439">
        <f>COUNTIFS(Spotify!$AA:$AA,Charts!$X$1,Spotify!$U:$U,Charts!T439)</f>
        <v>0</v>
      </c>
      <c r="Y439">
        <f>COUNTIFS(Spotify!$AA:$AA,Charts!$Y$1,Spotify!$U:$U,Charts!T439)</f>
        <v>0</v>
      </c>
      <c r="Z439">
        <f>COUNTIFS(Spotify!$AA:$AA,Charts!$Z$1,Spotify!$U:$U,Charts!T439)</f>
        <v>0</v>
      </c>
      <c r="AA439">
        <f>COUNTIFS(Spotify!$AA:$AA,Charts!$AA$1,Spotify!$U:$U,Charts!T439)</f>
        <v>0</v>
      </c>
      <c r="AB439">
        <f>COUNTIFS(Spotify!$AA:$AA,Charts!$AB$1,Spotify!$U:$U,Charts!T439)</f>
        <v>0</v>
      </c>
      <c r="AC439">
        <f>COUNTIFS(Spotify!$AA:$AA,Charts!$AC$1,Spotify!$U:$U,Charts!T439)</f>
        <v>0</v>
      </c>
      <c r="AD439">
        <f>COUNTIFS(Spotify!$AA:$AA,Charts!$AD$1,Spotify!$U:$U,Charts!T439)</f>
        <v>0</v>
      </c>
      <c r="AE439">
        <f>COUNTIFS(Spotify!$AA:$AA,Charts!$AE$1,Spotify!$U:$U,Charts!T439)</f>
        <v>0</v>
      </c>
      <c r="AF439" s="8">
        <f>COUNTIFS(Spotify!$AA:$AA,Charts!$AF$1,Spotify!$U:$U,Charts!T439)</f>
        <v>1</v>
      </c>
      <c r="AH439" s="7" t="s">
        <v>17999</v>
      </c>
      <c r="AI439">
        <f>SUMIFS(Spotify!O:O,Spotify!U:U,Charts!AH439)/COUNTIFS(Spotify!U:U,Charts!AH439)</f>
        <v>-4605</v>
      </c>
      <c r="AJ439" s="18">
        <f>SUMIF(Spotify!U:U,Charts!AH439,Spotify!P:P)/COUNTIF(Spotify!U:U,Charts!AH439)</f>
        <v>105031</v>
      </c>
      <c r="AK439" s="18">
        <f>SUMIF(Spotify!U:U,Charts!AH439,Spotify!R:R)/COUNTIF(Spotify!U:U,Charts!AH439)</f>
        <v>2</v>
      </c>
      <c r="AL439" s="18">
        <f>SUMIF(Spotify!U:U,Charts!AH439,Spotify!J:J)/COUNTIF(Spotify!U:U,Charts!AH439)</f>
        <v>679</v>
      </c>
      <c r="AM439" s="18">
        <f>SUMIF(Spotify!U:U,Charts!AH439,Spotify!H:H)/COUNTIF(Spotify!U:U,Charts!AH439)</f>
        <v>714</v>
      </c>
      <c r="AN439" s="28">
        <f>SUMIF(Spotify!U:U,Charts!AH439,Spotify!I:I)/COUNTIF(Spotify!U:U,Charts!AH439)</f>
        <v>748</v>
      </c>
    </row>
    <row r="440" spans="1:40" x14ac:dyDescent="0.25">
      <c r="A440" s="3" t="s">
        <v>3128</v>
      </c>
      <c r="B440" s="1">
        <v>1006484510</v>
      </c>
      <c r="C440" s="1">
        <v>17</v>
      </c>
      <c r="D440" s="1"/>
      <c r="E440" s="3" t="s">
        <v>13502</v>
      </c>
      <c r="F440" s="1">
        <v>23065836</v>
      </c>
      <c r="H440" s="7" t="s">
        <v>3945</v>
      </c>
      <c r="I440" s="1">
        <v>211709519</v>
      </c>
      <c r="J440" s="8">
        <v>1</v>
      </c>
      <c r="L440" s="7" t="s">
        <v>3945</v>
      </c>
      <c r="M440" s="1">
        <f t="shared" si="34"/>
        <v>-211709519</v>
      </c>
      <c r="N440">
        <v>1</v>
      </c>
      <c r="O440" s="18">
        <f>SUMIF(Spotify!U:U,Charts!L440,Spotify!Q:Q)/COUNTIF(Spotify!U:U,Charts!L440)</f>
        <v>229173</v>
      </c>
      <c r="P440" t="str">
        <f t="shared" si="35"/>
        <v>03:49</v>
      </c>
      <c r="Q440" s="18">
        <f t="shared" si="37"/>
        <v>641941</v>
      </c>
      <c r="R440" s="8" t="str">
        <f t="shared" si="36"/>
        <v>10:41</v>
      </c>
      <c r="T440" s="7" t="s">
        <v>3128</v>
      </c>
      <c r="U440">
        <f>COUNTIFS(Spotify!$AA:$AA,Charts!$U$1,Spotify!$U:$U,Charts!T440)</f>
        <v>2</v>
      </c>
      <c r="V440">
        <f>COUNTIFS(Spotify!$AA:$AA,Charts!$V$1,Spotify!$U:$U,Charts!T440)</f>
        <v>7</v>
      </c>
      <c r="W440">
        <f>COUNTIFS(Spotify!$AA:$AA,Charts!$W$1,Spotify!$U:$U,Charts!T440)</f>
        <v>1</v>
      </c>
      <c r="X440">
        <f>COUNTIFS(Spotify!$AA:$AA,Charts!$X$1,Spotify!$U:$U,Charts!T440)</f>
        <v>0</v>
      </c>
      <c r="Y440">
        <f>COUNTIFS(Spotify!$AA:$AA,Charts!$Y$1,Spotify!$U:$U,Charts!T440)</f>
        <v>0</v>
      </c>
      <c r="Z440">
        <f>COUNTIFS(Spotify!$AA:$AA,Charts!$Z$1,Spotify!$U:$U,Charts!T440)</f>
        <v>1</v>
      </c>
      <c r="AA440">
        <f>COUNTIFS(Spotify!$AA:$AA,Charts!$AA$1,Spotify!$U:$U,Charts!T440)</f>
        <v>1</v>
      </c>
      <c r="AB440">
        <f>COUNTIFS(Spotify!$AA:$AA,Charts!$AB$1,Spotify!$U:$U,Charts!T440)</f>
        <v>1</v>
      </c>
      <c r="AC440">
        <f>COUNTIFS(Spotify!$AA:$AA,Charts!$AC$1,Spotify!$U:$U,Charts!T440)</f>
        <v>1</v>
      </c>
      <c r="AD440">
        <f>COUNTIFS(Spotify!$AA:$AA,Charts!$AD$1,Spotify!$U:$U,Charts!T440)</f>
        <v>1</v>
      </c>
      <c r="AE440">
        <f>COUNTIFS(Spotify!$AA:$AA,Charts!$AE$1,Spotify!$U:$U,Charts!T440)</f>
        <v>0</v>
      </c>
      <c r="AF440" s="8">
        <f>COUNTIFS(Spotify!$AA:$AA,Charts!$AF$1,Spotify!$U:$U,Charts!T440)</f>
        <v>2</v>
      </c>
      <c r="AH440" s="7" t="s">
        <v>3128</v>
      </c>
      <c r="AI440">
        <f>SUMIFS(Spotify!O:O,Spotify!U:U,Charts!AH440)/COUNTIFS(Spotify!U:U,Charts!AH440)</f>
        <v>-5558.7647058823532</v>
      </c>
      <c r="AJ440" s="18">
        <f>SUMIF(Spotify!U:U,Charts!AH440,Spotify!P:P)/COUNTIF(Spotify!U:U,Charts!AH440)</f>
        <v>128907.64705882352</v>
      </c>
      <c r="AK440" s="18">
        <f>SUMIF(Spotify!U:U,Charts!AH440,Spotify!R:R)/COUNTIF(Spotify!U:U,Charts!AH440)</f>
        <v>5.3529411764705879</v>
      </c>
      <c r="AL440" s="18">
        <f>SUMIF(Spotify!U:U,Charts!AH440,Spotify!J:J)/COUNTIF(Spotify!U:U,Charts!AH440)</f>
        <v>349.05882352941177</v>
      </c>
      <c r="AM440" s="18">
        <f>SUMIF(Spotify!U:U,Charts!AH440,Spotify!H:H)/COUNTIF(Spotify!U:U,Charts!AH440)</f>
        <v>784.05882352941171</v>
      </c>
      <c r="AN440" s="28">
        <f>SUMIF(Spotify!U:U,Charts!AH440,Spotify!I:I)/COUNTIF(Spotify!U:U,Charts!AH440)</f>
        <v>482.94117647058823</v>
      </c>
    </row>
    <row r="441" spans="1:40" x14ac:dyDescent="0.25">
      <c r="A441" s="3" t="s">
        <v>17468</v>
      </c>
      <c r="B441" s="1">
        <v>135545545</v>
      </c>
      <c r="C441" s="1">
        <v>1</v>
      </c>
      <c r="D441" s="1"/>
      <c r="E441" s="3" t="s">
        <v>16005</v>
      </c>
      <c r="F441" s="1">
        <v>296423695</v>
      </c>
      <c r="H441" s="7" t="s">
        <v>17871</v>
      </c>
      <c r="I441" s="1">
        <v>211540065</v>
      </c>
      <c r="J441" s="8">
        <v>4</v>
      </c>
      <c r="L441" s="7" t="s">
        <v>17871</v>
      </c>
      <c r="M441" s="1">
        <f t="shared" si="34"/>
        <v>-211540065</v>
      </c>
      <c r="N441">
        <v>4</v>
      </c>
      <c r="O441" s="18">
        <f>SUMIF(Spotify!U:U,Charts!L441,Spotify!Q:Q)/COUNTIF(Spotify!U:U,Charts!L441)</f>
        <v>261521.25</v>
      </c>
      <c r="P441" t="str">
        <f t="shared" si="35"/>
        <v>04:21</v>
      </c>
      <c r="Q441" s="18">
        <f t="shared" si="37"/>
        <v>641941</v>
      </c>
      <c r="R441" s="8" t="str">
        <f t="shared" si="36"/>
        <v>10:41</v>
      </c>
      <c r="T441" s="7" t="s">
        <v>17468</v>
      </c>
      <c r="U441">
        <f>COUNTIFS(Spotify!$AA:$AA,Charts!$U$1,Spotify!$U:$U,Charts!T441)</f>
        <v>0</v>
      </c>
      <c r="V441">
        <f>COUNTIFS(Spotify!$AA:$AA,Charts!$V$1,Spotify!$U:$U,Charts!T441)</f>
        <v>0</v>
      </c>
      <c r="W441">
        <f>COUNTIFS(Spotify!$AA:$AA,Charts!$W$1,Spotify!$U:$U,Charts!T441)</f>
        <v>0</v>
      </c>
      <c r="X441">
        <f>COUNTIFS(Spotify!$AA:$AA,Charts!$X$1,Spotify!$U:$U,Charts!T441)</f>
        <v>0</v>
      </c>
      <c r="Y441">
        <f>COUNTIFS(Spotify!$AA:$AA,Charts!$Y$1,Spotify!$U:$U,Charts!T441)</f>
        <v>0</v>
      </c>
      <c r="Z441">
        <f>COUNTIFS(Spotify!$AA:$AA,Charts!$Z$1,Spotify!$U:$U,Charts!T441)</f>
        <v>0</v>
      </c>
      <c r="AA441">
        <f>COUNTIFS(Spotify!$AA:$AA,Charts!$AA$1,Spotify!$U:$U,Charts!T441)</f>
        <v>1</v>
      </c>
      <c r="AB441">
        <f>COUNTIFS(Spotify!$AA:$AA,Charts!$AB$1,Spotify!$U:$U,Charts!T441)</f>
        <v>0</v>
      </c>
      <c r="AC441">
        <f>COUNTIFS(Spotify!$AA:$AA,Charts!$AC$1,Spotify!$U:$U,Charts!T441)</f>
        <v>0</v>
      </c>
      <c r="AD441">
        <f>COUNTIFS(Spotify!$AA:$AA,Charts!$AD$1,Spotify!$U:$U,Charts!T441)</f>
        <v>0</v>
      </c>
      <c r="AE441">
        <f>COUNTIFS(Spotify!$AA:$AA,Charts!$AE$1,Spotify!$U:$U,Charts!T441)</f>
        <v>0</v>
      </c>
      <c r="AF441" s="8">
        <f>COUNTIFS(Spotify!$AA:$AA,Charts!$AF$1,Spotify!$U:$U,Charts!T441)</f>
        <v>0</v>
      </c>
      <c r="AH441" s="7" t="s">
        <v>17468</v>
      </c>
      <c r="AI441">
        <f>SUMIFS(Spotify!O:O,Spotify!U:U,Charts!AH441)/COUNTIFS(Spotify!U:U,Charts!AH441)</f>
        <v>-7766</v>
      </c>
      <c r="AJ441" s="18">
        <f>SUMIF(Spotify!U:U,Charts!AH441,Spotify!P:P)/COUNTIF(Spotify!U:U,Charts!AH441)</f>
        <v>125116</v>
      </c>
      <c r="AK441" s="18">
        <f>SUMIF(Spotify!U:U,Charts!AH441,Spotify!R:R)/COUNTIF(Spotify!U:U,Charts!AH441)</f>
        <v>21</v>
      </c>
      <c r="AL441" s="18">
        <f>SUMIF(Spotify!U:U,Charts!AH441,Spotify!J:J)/COUNTIF(Spotify!U:U,Charts!AH441)</f>
        <v>448</v>
      </c>
      <c r="AM441" s="18">
        <f>SUMIF(Spotify!U:U,Charts!AH441,Spotify!H:H)/COUNTIF(Spotify!U:U,Charts!AH441)</f>
        <v>454</v>
      </c>
      <c r="AN441" s="28">
        <f>SUMIF(Spotify!U:U,Charts!AH441,Spotify!I:I)/COUNTIF(Spotify!U:U,Charts!AH441)</f>
        <v>91</v>
      </c>
    </row>
    <row r="442" spans="1:40" x14ac:dyDescent="0.25">
      <c r="A442" s="3" t="s">
        <v>18000</v>
      </c>
      <c r="B442" s="1">
        <v>137744131</v>
      </c>
      <c r="C442" s="1">
        <v>1</v>
      </c>
      <c r="D442" s="1"/>
      <c r="E442" s="3" t="s">
        <v>1186</v>
      </c>
      <c r="F442" s="1">
        <v>911255337</v>
      </c>
      <c r="H442" s="7" t="s">
        <v>18065</v>
      </c>
      <c r="I442" s="1">
        <v>209048841</v>
      </c>
      <c r="J442" s="8">
        <v>1</v>
      </c>
      <c r="L442" s="7" t="s">
        <v>18065</v>
      </c>
      <c r="M442" s="1">
        <f t="shared" si="34"/>
        <v>-209048841</v>
      </c>
      <c r="N442">
        <v>1</v>
      </c>
      <c r="O442" s="18">
        <f>SUMIF(Spotify!U:U,Charts!L442,Spotify!Q:Q)/COUNTIF(Spotify!U:U,Charts!L442)</f>
        <v>161452</v>
      </c>
      <c r="P442" t="str">
        <f t="shared" si="35"/>
        <v>02:41</v>
      </c>
      <c r="Q442" s="18">
        <f t="shared" si="37"/>
        <v>641941</v>
      </c>
      <c r="R442" s="8" t="str">
        <f t="shared" si="36"/>
        <v>10:41</v>
      </c>
      <c r="T442" s="7" t="s">
        <v>18000</v>
      </c>
      <c r="U442">
        <f>COUNTIFS(Spotify!$AA:$AA,Charts!$U$1,Spotify!$U:$U,Charts!T442)</f>
        <v>1</v>
      </c>
      <c r="V442">
        <f>COUNTIFS(Spotify!$AA:$AA,Charts!$V$1,Spotify!$U:$U,Charts!T442)</f>
        <v>0</v>
      </c>
      <c r="W442">
        <f>COUNTIFS(Spotify!$AA:$AA,Charts!$W$1,Spotify!$U:$U,Charts!T442)</f>
        <v>0</v>
      </c>
      <c r="X442">
        <f>COUNTIFS(Spotify!$AA:$AA,Charts!$X$1,Spotify!$U:$U,Charts!T442)</f>
        <v>0</v>
      </c>
      <c r="Y442">
        <f>COUNTIFS(Spotify!$AA:$AA,Charts!$Y$1,Spotify!$U:$U,Charts!T442)</f>
        <v>0</v>
      </c>
      <c r="Z442">
        <f>COUNTIFS(Spotify!$AA:$AA,Charts!$Z$1,Spotify!$U:$U,Charts!T442)</f>
        <v>0</v>
      </c>
      <c r="AA442">
        <f>COUNTIFS(Spotify!$AA:$AA,Charts!$AA$1,Spotify!$U:$U,Charts!T442)</f>
        <v>0</v>
      </c>
      <c r="AB442">
        <f>COUNTIFS(Spotify!$AA:$AA,Charts!$AB$1,Spotify!$U:$U,Charts!T442)</f>
        <v>0</v>
      </c>
      <c r="AC442">
        <f>COUNTIFS(Spotify!$AA:$AA,Charts!$AC$1,Spotify!$U:$U,Charts!T442)</f>
        <v>0</v>
      </c>
      <c r="AD442">
        <f>COUNTIFS(Spotify!$AA:$AA,Charts!$AD$1,Spotify!$U:$U,Charts!T442)</f>
        <v>0</v>
      </c>
      <c r="AE442">
        <f>COUNTIFS(Spotify!$AA:$AA,Charts!$AE$1,Spotify!$U:$U,Charts!T442)</f>
        <v>0</v>
      </c>
      <c r="AF442" s="8">
        <f>COUNTIFS(Spotify!$AA:$AA,Charts!$AF$1,Spotify!$U:$U,Charts!T442)</f>
        <v>0</v>
      </c>
      <c r="AH442" s="7" t="s">
        <v>18000</v>
      </c>
      <c r="AI442">
        <f>SUMIFS(Spotify!O:O,Spotify!U:U,Charts!AH442)/COUNTIFS(Spotify!U:U,Charts!AH442)</f>
        <v>-3685</v>
      </c>
      <c r="AJ442" s="18">
        <f>SUMIF(Spotify!U:U,Charts!AH442,Spotify!P:P)/COUNTIF(Spotify!U:U,Charts!AH442)</f>
        <v>154189</v>
      </c>
      <c r="AK442" s="18">
        <f>SUMIF(Spotify!U:U,Charts!AH442,Spotify!R:R)/COUNTIF(Spotify!U:U,Charts!AH442)</f>
        <v>18</v>
      </c>
      <c r="AL442" s="18">
        <f>SUMIF(Spotify!U:U,Charts!AH442,Spotify!J:J)/COUNTIF(Spotify!U:U,Charts!AH442)</f>
        <v>439</v>
      </c>
      <c r="AM442" s="18">
        <f>SUMIF(Spotify!U:U,Charts!AH442,Spotify!H:H)/COUNTIF(Spotify!U:U,Charts!AH442)</f>
        <v>636</v>
      </c>
      <c r="AN442" s="28">
        <f>SUMIF(Spotify!U:U,Charts!AH442,Spotify!I:I)/COUNTIF(Spotify!U:U,Charts!AH442)</f>
        <v>909</v>
      </c>
    </row>
    <row r="443" spans="1:40" x14ac:dyDescent="0.25">
      <c r="A443" s="3" t="s">
        <v>9566</v>
      </c>
      <c r="B443" s="1">
        <v>221673979</v>
      </c>
      <c r="C443" s="1">
        <v>5</v>
      </c>
      <c r="D443" s="1"/>
      <c r="E443" s="3" t="s">
        <v>6045</v>
      </c>
      <c r="F443" s="1">
        <v>420339565</v>
      </c>
      <c r="H443" s="7" t="s">
        <v>17897</v>
      </c>
      <c r="I443" s="1">
        <v>208623754</v>
      </c>
      <c r="J443" s="8">
        <v>3</v>
      </c>
      <c r="L443" s="7" t="s">
        <v>17897</v>
      </c>
      <c r="M443" s="1">
        <f t="shared" si="34"/>
        <v>-208623754</v>
      </c>
      <c r="N443">
        <v>3</v>
      </c>
      <c r="O443" s="18">
        <f>SUMIF(Spotify!U:U,Charts!L443,Spotify!Q:Q)/COUNTIF(Spotify!U:U,Charts!L443)</f>
        <v>233978.33333333334</v>
      </c>
      <c r="P443" t="str">
        <f t="shared" si="35"/>
        <v>03:53</v>
      </c>
      <c r="Q443" s="18">
        <f t="shared" si="37"/>
        <v>641941</v>
      </c>
      <c r="R443" s="8" t="str">
        <f t="shared" si="36"/>
        <v>10:41</v>
      </c>
      <c r="T443" s="7" t="s">
        <v>9566</v>
      </c>
      <c r="U443">
        <f>COUNTIFS(Spotify!$AA:$AA,Charts!$U$1,Spotify!$U:$U,Charts!T443)</f>
        <v>0</v>
      </c>
      <c r="V443">
        <f>COUNTIFS(Spotify!$AA:$AA,Charts!$V$1,Spotify!$U:$U,Charts!T443)</f>
        <v>1</v>
      </c>
      <c r="W443">
        <f>COUNTIFS(Spotify!$AA:$AA,Charts!$W$1,Spotify!$U:$U,Charts!T443)</f>
        <v>0</v>
      </c>
      <c r="X443">
        <f>COUNTIFS(Spotify!$AA:$AA,Charts!$X$1,Spotify!$U:$U,Charts!T443)</f>
        <v>0</v>
      </c>
      <c r="Y443">
        <f>COUNTIFS(Spotify!$AA:$AA,Charts!$Y$1,Spotify!$U:$U,Charts!T443)</f>
        <v>2</v>
      </c>
      <c r="Z443">
        <f>COUNTIFS(Spotify!$AA:$AA,Charts!$Z$1,Spotify!$U:$U,Charts!T443)</f>
        <v>0</v>
      </c>
      <c r="AA443">
        <f>COUNTIFS(Spotify!$AA:$AA,Charts!$AA$1,Spotify!$U:$U,Charts!T443)</f>
        <v>0</v>
      </c>
      <c r="AB443">
        <f>COUNTIFS(Spotify!$AA:$AA,Charts!$AB$1,Spotify!$U:$U,Charts!T443)</f>
        <v>0</v>
      </c>
      <c r="AC443">
        <f>COUNTIFS(Spotify!$AA:$AA,Charts!$AC$1,Spotify!$U:$U,Charts!T443)</f>
        <v>1</v>
      </c>
      <c r="AD443">
        <f>COUNTIFS(Spotify!$AA:$AA,Charts!$AD$1,Spotify!$U:$U,Charts!T443)</f>
        <v>1</v>
      </c>
      <c r="AE443">
        <f>COUNTIFS(Spotify!$AA:$AA,Charts!$AE$1,Spotify!$U:$U,Charts!T443)</f>
        <v>0</v>
      </c>
      <c r="AF443" s="8">
        <f>COUNTIFS(Spotify!$AA:$AA,Charts!$AF$1,Spotify!$U:$U,Charts!T443)</f>
        <v>0</v>
      </c>
      <c r="AH443" s="7" t="s">
        <v>9566</v>
      </c>
      <c r="AI443">
        <f>SUMIFS(Spotify!O:O,Spotify!U:U,Charts!AH443)/COUNTIFS(Spotify!U:U,Charts!AH443)</f>
        <v>-2952.6</v>
      </c>
      <c r="AJ443" s="18">
        <f>SUMIF(Spotify!U:U,Charts!AH443,Spotify!P:P)/COUNTIF(Spotify!U:U,Charts!AH443)</f>
        <v>115319</v>
      </c>
      <c r="AK443" s="18">
        <f>SUMIF(Spotify!U:U,Charts!AH443,Spotify!R:R)/COUNTIF(Spotify!U:U,Charts!AH443)</f>
        <v>7.8</v>
      </c>
      <c r="AL443" s="18">
        <f>SUMIF(Spotify!U:U,Charts!AH443,Spotify!J:J)/COUNTIF(Spotify!U:U,Charts!AH443)</f>
        <v>255.6</v>
      </c>
      <c r="AM443" s="18">
        <f>SUMIF(Spotify!U:U,Charts!AH443,Spotify!H:H)/COUNTIF(Spotify!U:U,Charts!AH443)</f>
        <v>782.6</v>
      </c>
      <c r="AN443" s="28">
        <f>SUMIF(Spotify!U:U,Charts!AH443,Spotify!I:I)/COUNTIF(Spotify!U:U,Charts!AH443)</f>
        <v>812.6</v>
      </c>
    </row>
    <row r="444" spans="1:40" x14ac:dyDescent="0.25">
      <c r="A444" s="3" t="s">
        <v>18001</v>
      </c>
      <c r="B444" s="1">
        <v>93069425</v>
      </c>
      <c r="C444" s="1">
        <v>1</v>
      </c>
      <c r="D444" s="1"/>
      <c r="E444" s="3" t="s">
        <v>2028</v>
      </c>
      <c r="F444" s="1">
        <v>2194739368</v>
      </c>
      <c r="H444" s="7" t="s">
        <v>7623</v>
      </c>
      <c r="I444" s="1">
        <v>207535395</v>
      </c>
      <c r="J444" s="8">
        <v>1</v>
      </c>
      <c r="L444" s="7" t="s">
        <v>7623</v>
      </c>
      <c r="M444" s="1">
        <f t="shared" si="34"/>
        <v>-207535395</v>
      </c>
      <c r="N444">
        <v>1</v>
      </c>
      <c r="O444" s="18">
        <f>SUMIF(Spotify!U:U,Charts!L444,Spotify!Q:Q)/COUNTIF(Spotify!U:U,Charts!L444)</f>
        <v>142839</v>
      </c>
      <c r="P444" t="str">
        <f t="shared" si="35"/>
        <v>02:22</v>
      </c>
      <c r="Q444" s="18">
        <f t="shared" si="37"/>
        <v>641941</v>
      </c>
      <c r="R444" s="8" t="str">
        <f t="shared" si="36"/>
        <v>10:41</v>
      </c>
      <c r="T444" s="7" t="s">
        <v>18001</v>
      </c>
      <c r="U444">
        <f>COUNTIFS(Spotify!$AA:$AA,Charts!$U$1,Spotify!$U:$U,Charts!T444)</f>
        <v>0</v>
      </c>
      <c r="V444">
        <f>COUNTIFS(Spotify!$AA:$AA,Charts!$V$1,Spotify!$U:$U,Charts!T444)</f>
        <v>0</v>
      </c>
      <c r="W444">
        <f>COUNTIFS(Spotify!$AA:$AA,Charts!$W$1,Spotify!$U:$U,Charts!T444)</f>
        <v>1</v>
      </c>
      <c r="X444">
        <f>COUNTIFS(Spotify!$AA:$AA,Charts!$X$1,Spotify!$U:$U,Charts!T444)</f>
        <v>0</v>
      </c>
      <c r="Y444">
        <f>COUNTIFS(Spotify!$AA:$AA,Charts!$Y$1,Spotify!$U:$U,Charts!T444)</f>
        <v>0</v>
      </c>
      <c r="Z444">
        <f>COUNTIFS(Spotify!$AA:$AA,Charts!$Z$1,Spotify!$U:$U,Charts!T444)</f>
        <v>0</v>
      </c>
      <c r="AA444">
        <f>COUNTIFS(Spotify!$AA:$AA,Charts!$AA$1,Spotify!$U:$U,Charts!T444)</f>
        <v>0</v>
      </c>
      <c r="AB444">
        <f>COUNTIFS(Spotify!$AA:$AA,Charts!$AB$1,Spotify!$U:$U,Charts!T444)</f>
        <v>0</v>
      </c>
      <c r="AC444">
        <f>COUNTIFS(Spotify!$AA:$AA,Charts!$AC$1,Spotify!$U:$U,Charts!T444)</f>
        <v>0</v>
      </c>
      <c r="AD444">
        <f>COUNTIFS(Spotify!$AA:$AA,Charts!$AD$1,Spotify!$U:$U,Charts!T444)</f>
        <v>0</v>
      </c>
      <c r="AE444">
        <f>COUNTIFS(Spotify!$AA:$AA,Charts!$AE$1,Spotify!$U:$U,Charts!T444)</f>
        <v>0</v>
      </c>
      <c r="AF444" s="8">
        <f>COUNTIFS(Spotify!$AA:$AA,Charts!$AF$1,Spotify!$U:$U,Charts!T444)</f>
        <v>0</v>
      </c>
      <c r="AH444" s="7" t="s">
        <v>18001</v>
      </c>
      <c r="AI444">
        <f>SUMIFS(Spotify!O:O,Spotify!U:U,Charts!AH444)/COUNTIFS(Spotify!U:U,Charts!AH444)</f>
        <v>-4291</v>
      </c>
      <c r="AJ444" s="18">
        <f>SUMIF(Spotify!U:U,Charts!AH444,Spotify!P:P)/COUNTIF(Spotify!U:U,Charts!AH444)</f>
        <v>92999</v>
      </c>
      <c r="AK444" s="18">
        <f>SUMIF(Spotify!U:U,Charts!AH444,Spotify!R:R)/COUNTIF(Spotify!U:U,Charts!AH444)</f>
        <v>10</v>
      </c>
      <c r="AL444" s="18">
        <f>SUMIF(Spotify!U:U,Charts!AH444,Spotify!J:J)/COUNTIF(Spotify!U:U,Charts!AH444)</f>
        <v>4</v>
      </c>
      <c r="AM444" s="18">
        <f>SUMIF(Spotify!U:U,Charts!AH444,Spotify!H:H)/COUNTIF(Spotify!U:U,Charts!AH444)</f>
        <v>635</v>
      </c>
      <c r="AN444" s="28">
        <f>SUMIF(Spotify!U:U,Charts!AH444,Spotify!I:I)/COUNTIF(Spotify!U:U,Charts!AH444)</f>
        <v>87</v>
      </c>
    </row>
    <row r="445" spans="1:40" x14ac:dyDescent="0.25">
      <c r="A445" s="3" t="s">
        <v>6725</v>
      </c>
      <c r="B445" s="1">
        <v>149645859</v>
      </c>
      <c r="C445" s="1">
        <v>2</v>
      </c>
      <c r="D445" s="1"/>
      <c r="E445" s="3" t="s">
        <v>1273</v>
      </c>
      <c r="F445" s="1">
        <v>450975959</v>
      </c>
      <c r="H445" s="7" t="s">
        <v>18085</v>
      </c>
      <c r="I445" s="1">
        <v>207238320</v>
      </c>
      <c r="J445" s="8">
        <v>1</v>
      </c>
      <c r="L445" s="7" t="s">
        <v>18085</v>
      </c>
      <c r="M445" s="1">
        <f t="shared" si="34"/>
        <v>-207238320</v>
      </c>
      <c r="N445">
        <v>1</v>
      </c>
      <c r="O445" s="18">
        <f>SUMIF(Spotify!U:U,Charts!L445,Spotify!Q:Q)/COUNTIF(Spotify!U:U,Charts!L445)</f>
        <v>186210</v>
      </c>
      <c r="P445" t="str">
        <f t="shared" si="35"/>
        <v>03:06</v>
      </c>
      <c r="Q445" s="18">
        <f t="shared" si="37"/>
        <v>641941</v>
      </c>
      <c r="R445" s="8" t="str">
        <f t="shared" si="36"/>
        <v>10:41</v>
      </c>
      <c r="T445" s="7" t="s">
        <v>6725</v>
      </c>
      <c r="U445">
        <f>COUNTIFS(Spotify!$AA:$AA,Charts!$U$1,Spotify!$U:$U,Charts!T445)</f>
        <v>0</v>
      </c>
      <c r="V445">
        <f>COUNTIFS(Spotify!$AA:$AA,Charts!$V$1,Spotify!$U:$U,Charts!T445)</f>
        <v>1</v>
      </c>
      <c r="W445">
        <f>COUNTIFS(Spotify!$AA:$AA,Charts!$W$1,Spotify!$U:$U,Charts!T445)</f>
        <v>0</v>
      </c>
      <c r="X445">
        <f>COUNTIFS(Spotify!$AA:$AA,Charts!$X$1,Spotify!$U:$U,Charts!T445)</f>
        <v>0</v>
      </c>
      <c r="Y445">
        <f>COUNTIFS(Spotify!$AA:$AA,Charts!$Y$1,Spotify!$U:$U,Charts!T445)</f>
        <v>0</v>
      </c>
      <c r="Z445">
        <f>COUNTIFS(Spotify!$AA:$AA,Charts!$Z$1,Spotify!$U:$U,Charts!T445)</f>
        <v>0</v>
      </c>
      <c r="AA445">
        <f>COUNTIFS(Spotify!$AA:$AA,Charts!$AA$1,Spotify!$U:$U,Charts!T445)</f>
        <v>0</v>
      </c>
      <c r="AB445">
        <f>COUNTIFS(Spotify!$AA:$AA,Charts!$AB$1,Spotify!$U:$U,Charts!T445)</f>
        <v>0</v>
      </c>
      <c r="AC445">
        <f>COUNTIFS(Spotify!$AA:$AA,Charts!$AC$1,Spotify!$U:$U,Charts!T445)</f>
        <v>0</v>
      </c>
      <c r="AD445">
        <f>COUNTIFS(Spotify!$AA:$AA,Charts!$AD$1,Spotify!$U:$U,Charts!T445)</f>
        <v>1</v>
      </c>
      <c r="AE445">
        <f>COUNTIFS(Spotify!$AA:$AA,Charts!$AE$1,Spotify!$U:$U,Charts!T445)</f>
        <v>0</v>
      </c>
      <c r="AF445" s="8">
        <f>COUNTIFS(Spotify!$AA:$AA,Charts!$AF$1,Spotify!$U:$U,Charts!T445)</f>
        <v>0</v>
      </c>
      <c r="AH445" s="7" t="s">
        <v>6725</v>
      </c>
      <c r="AI445">
        <f>SUMIFS(Spotify!O:O,Spotify!U:U,Charts!AH445)/COUNTIFS(Spotify!U:U,Charts!AH445)</f>
        <v>-5115.5</v>
      </c>
      <c r="AJ445" s="18">
        <f>SUMIF(Spotify!U:U,Charts!AH445,Spotify!P:P)/COUNTIF(Spotify!U:U,Charts!AH445)</f>
        <v>43976</v>
      </c>
      <c r="AK445" s="18">
        <f>SUMIF(Spotify!U:U,Charts!AH445,Spotify!R:R)/COUNTIF(Spotify!U:U,Charts!AH445)</f>
        <v>13</v>
      </c>
      <c r="AL445" s="18">
        <f>SUMIF(Spotify!U:U,Charts!AH445,Spotify!J:J)/COUNTIF(Spotify!U:U,Charts!AH445)</f>
        <v>494</v>
      </c>
      <c r="AM445" s="18">
        <f>SUMIF(Spotify!U:U,Charts!AH445,Spotify!H:H)/COUNTIF(Spotify!U:U,Charts!AH445)</f>
        <v>359</v>
      </c>
      <c r="AN445" s="28">
        <f>SUMIF(Spotify!U:U,Charts!AH445,Spotify!I:I)/COUNTIF(Spotify!U:U,Charts!AH445)</f>
        <v>769.5</v>
      </c>
    </row>
    <row r="446" spans="1:40" x14ac:dyDescent="0.25">
      <c r="A446" s="3" t="s">
        <v>7717</v>
      </c>
      <c r="B446" s="1">
        <v>6113037</v>
      </c>
      <c r="C446" s="1">
        <v>1</v>
      </c>
      <c r="D446" s="1"/>
      <c r="E446" s="3" t="s">
        <v>7324</v>
      </c>
      <c r="F446" s="1">
        <v>780424235</v>
      </c>
      <c r="H446" s="7" t="s">
        <v>3030</v>
      </c>
      <c r="I446" s="1">
        <v>206988528</v>
      </c>
      <c r="J446" s="8">
        <v>4</v>
      </c>
      <c r="L446" s="7" t="s">
        <v>3030</v>
      </c>
      <c r="M446" s="1">
        <f t="shared" si="34"/>
        <v>-206988528</v>
      </c>
      <c r="N446">
        <v>4</v>
      </c>
      <c r="O446" s="18">
        <f>SUMIF(Spotify!U:U,Charts!L446,Spotify!Q:Q)/COUNTIF(Spotify!U:U,Charts!L446)</f>
        <v>163200</v>
      </c>
      <c r="P446" t="str">
        <f t="shared" si="35"/>
        <v>02:43</v>
      </c>
      <c r="Q446" s="18">
        <f t="shared" si="37"/>
        <v>641941</v>
      </c>
      <c r="R446" s="8" t="str">
        <f t="shared" si="36"/>
        <v>10:41</v>
      </c>
      <c r="T446" s="7" t="s">
        <v>7717</v>
      </c>
      <c r="U446">
        <f>COUNTIFS(Spotify!$AA:$AA,Charts!$U$1,Spotify!$U:$U,Charts!T446)</f>
        <v>0</v>
      </c>
      <c r="V446">
        <f>COUNTIFS(Spotify!$AA:$AA,Charts!$V$1,Spotify!$U:$U,Charts!T446)</f>
        <v>0</v>
      </c>
      <c r="W446">
        <f>COUNTIFS(Spotify!$AA:$AA,Charts!$W$1,Spotify!$U:$U,Charts!T446)</f>
        <v>0</v>
      </c>
      <c r="X446">
        <f>COUNTIFS(Spotify!$AA:$AA,Charts!$X$1,Spotify!$U:$U,Charts!T446)</f>
        <v>0</v>
      </c>
      <c r="Y446">
        <f>COUNTIFS(Spotify!$AA:$AA,Charts!$Y$1,Spotify!$U:$U,Charts!T446)</f>
        <v>0</v>
      </c>
      <c r="Z446">
        <f>COUNTIFS(Spotify!$AA:$AA,Charts!$Z$1,Spotify!$U:$U,Charts!T446)</f>
        <v>0</v>
      </c>
      <c r="AA446">
        <f>COUNTIFS(Spotify!$AA:$AA,Charts!$AA$1,Spotify!$U:$U,Charts!T446)</f>
        <v>0</v>
      </c>
      <c r="AB446">
        <f>COUNTIFS(Spotify!$AA:$AA,Charts!$AB$1,Spotify!$U:$U,Charts!T446)</f>
        <v>0</v>
      </c>
      <c r="AC446">
        <f>COUNTIFS(Spotify!$AA:$AA,Charts!$AC$1,Spotify!$U:$U,Charts!T446)</f>
        <v>0</v>
      </c>
      <c r="AD446">
        <f>COUNTIFS(Spotify!$AA:$AA,Charts!$AD$1,Spotify!$U:$U,Charts!T446)</f>
        <v>0</v>
      </c>
      <c r="AE446">
        <f>COUNTIFS(Spotify!$AA:$AA,Charts!$AE$1,Spotify!$U:$U,Charts!T446)</f>
        <v>0</v>
      </c>
      <c r="AF446" s="8">
        <f>COUNTIFS(Spotify!$AA:$AA,Charts!$AF$1,Spotify!$U:$U,Charts!T446)</f>
        <v>1</v>
      </c>
      <c r="AH446" s="7" t="s">
        <v>7717</v>
      </c>
      <c r="AI446">
        <f>SUMIFS(Spotify!O:O,Spotify!U:U,Charts!AH446)/COUNTIFS(Spotify!U:U,Charts!AH446)</f>
        <v>-7377</v>
      </c>
      <c r="AJ446" s="18">
        <f>SUMIF(Spotify!U:U,Charts!AH446,Spotify!P:P)/COUNTIF(Spotify!U:U,Charts!AH446)</f>
        <v>141021</v>
      </c>
      <c r="AK446" s="18">
        <f>SUMIF(Spotify!U:U,Charts!AH446,Spotify!R:R)/COUNTIF(Spotify!U:U,Charts!AH446)</f>
        <v>1</v>
      </c>
      <c r="AL446" s="18">
        <f>SUMIF(Spotify!U:U,Charts!AH446,Spotify!J:J)/COUNTIF(Spotify!U:U,Charts!AH446)</f>
        <v>233</v>
      </c>
      <c r="AM446" s="18">
        <f>SUMIF(Spotify!U:U,Charts!AH446,Spotify!H:H)/COUNTIF(Spotify!U:U,Charts!AH446)</f>
        <v>782</v>
      </c>
      <c r="AN446" s="28">
        <f>SUMIF(Spotify!U:U,Charts!AH446,Spotify!I:I)/COUNTIF(Spotify!U:U,Charts!AH446)</f>
        <v>712</v>
      </c>
    </row>
    <row r="447" spans="1:40" x14ac:dyDescent="0.25">
      <c r="A447" s="3" t="s">
        <v>18002</v>
      </c>
      <c r="B447" s="1">
        <v>5531998</v>
      </c>
      <c r="C447" s="1">
        <v>1</v>
      </c>
      <c r="D447" s="1"/>
      <c r="E447" s="3" t="s">
        <v>6114</v>
      </c>
      <c r="F447" s="1">
        <v>647760546</v>
      </c>
      <c r="H447" s="7" t="s">
        <v>10211</v>
      </c>
      <c r="I447" s="1">
        <v>206946629</v>
      </c>
      <c r="J447" s="8">
        <v>4</v>
      </c>
      <c r="L447" s="7" t="s">
        <v>10211</v>
      </c>
      <c r="M447" s="1">
        <f t="shared" si="34"/>
        <v>-206946629</v>
      </c>
      <c r="N447">
        <v>4</v>
      </c>
      <c r="O447" s="18">
        <f>SUMIF(Spotify!U:U,Charts!L447,Spotify!Q:Q)/COUNTIF(Spotify!U:U,Charts!L447)</f>
        <v>217025</v>
      </c>
      <c r="P447" t="str">
        <f t="shared" si="35"/>
        <v>03:37</v>
      </c>
      <c r="Q447" s="18">
        <f t="shared" si="37"/>
        <v>641941</v>
      </c>
      <c r="R447" s="8" t="str">
        <f t="shared" si="36"/>
        <v>10:41</v>
      </c>
      <c r="T447" s="7" t="s">
        <v>18002</v>
      </c>
      <c r="U447">
        <f>COUNTIFS(Spotify!$AA:$AA,Charts!$U$1,Spotify!$U:$U,Charts!T447)</f>
        <v>0</v>
      </c>
      <c r="V447">
        <f>COUNTIFS(Spotify!$AA:$AA,Charts!$V$1,Spotify!$U:$U,Charts!T447)</f>
        <v>0</v>
      </c>
      <c r="W447">
        <f>COUNTIFS(Spotify!$AA:$AA,Charts!$W$1,Spotify!$U:$U,Charts!T447)</f>
        <v>0</v>
      </c>
      <c r="X447">
        <f>COUNTIFS(Spotify!$AA:$AA,Charts!$X$1,Spotify!$U:$U,Charts!T447)</f>
        <v>0</v>
      </c>
      <c r="Y447">
        <f>COUNTIFS(Spotify!$AA:$AA,Charts!$Y$1,Spotify!$U:$U,Charts!T447)</f>
        <v>0</v>
      </c>
      <c r="Z447">
        <f>COUNTIFS(Spotify!$AA:$AA,Charts!$Z$1,Spotify!$U:$U,Charts!T447)</f>
        <v>1</v>
      </c>
      <c r="AA447">
        <f>COUNTIFS(Spotify!$AA:$AA,Charts!$AA$1,Spotify!$U:$U,Charts!T447)</f>
        <v>0</v>
      </c>
      <c r="AB447">
        <f>COUNTIFS(Spotify!$AA:$AA,Charts!$AB$1,Spotify!$U:$U,Charts!T447)</f>
        <v>0</v>
      </c>
      <c r="AC447">
        <f>COUNTIFS(Spotify!$AA:$AA,Charts!$AC$1,Spotify!$U:$U,Charts!T447)</f>
        <v>0</v>
      </c>
      <c r="AD447">
        <f>COUNTIFS(Spotify!$AA:$AA,Charts!$AD$1,Spotify!$U:$U,Charts!T447)</f>
        <v>0</v>
      </c>
      <c r="AE447">
        <f>COUNTIFS(Spotify!$AA:$AA,Charts!$AE$1,Spotify!$U:$U,Charts!T447)</f>
        <v>0</v>
      </c>
      <c r="AF447" s="8">
        <f>COUNTIFS(Spotify!$AA:$AA,Charts!$AF$1,Spotify!$U:$U,Charts!T447)</f>
        <v>0</v>
      </c>
      <c r="AH447" s="7" t="s">
        <v>18002</v>
      </c>
      <c r="AI447">
        <f>SUMIFS(Spotify!O:O,Spotify!U:U,Charts!AH447)/COUNTIFS(Spotify!U:U,Charts!AH447)</f>
        <v>-8019</v>
      </c>
      <c r="AJ447" s="18">
        <f>SUMIF(Spotify!U:U,Charts!AH447,Spotify!P:P)/COUNTIF(Spotify!U:U,Charts!AH447)</f>
        <v>135859</v>
      </c>
      <c r="AK447" s="18">
        <f>SUMIF(Spotify!U:U,Charts!AH447,Spotify!R:R)/COUNTIF(Spotify!U:U,Charts!AH447)</f>
        <v>1</v>
      </c>
      <c r="AL447" s="18">
        <f>SUMIF(Spotify!U:U,Charts!AH447,Spotify!J:J)/COUNTIF(Spotify!U:U,Charts!AH447)</f>
        <v>504</v>
      </c>
      <c r="AM447" s="18">
        <f>SUMIF(Spotify!U:U,Charts!AH447,Spotify!H:H)/COUNTIF(Spotify!U:U,Charts!AH447)</f>
        <v>615</v>
      </c>
      <c r="AN447" s="28">
        <f>SUMIF(Spotify!U:U,Charts!AH447,Spotify!I:I)/COUNTIF(Spotify!U:U,Charts!AH447)</f>
        <v>422</v>
      </c>
    </row>
    <row r="448" spans="1:40" x14ac:dyDescent="0.25">
      <c r="A448" s="3" t="s">
        <v>7681</v>
      </c>
      <c r="B448" s="1">
        <v>976268027</v>
      </c>
      <c r="C448" s="1">
        <v>6</v>
      </c>
      <c r="D448" s="1"/>
      <c r="E448" s="3" t="s">
        <v>5950</v>
      </c>
      <c r="F448" s="1">
        <v>217010920</v>
      </c>
      <c r="H448" s="7" t="s">
        <v>8837</v>
      </c>
      <c r="I448" s="1">
        <v>206606839</v>
      </c>
      <c r="J448" s="8">
        <v>6</v>
      </c>
      <c r="L448" s="7" t="s">
        <v>8837</v>
      </c>
      <c r="M448" s="1">
        <f t="shared" si="34"/>
        <v>-206606839</v>
      </c>
      <c r="N448">
        <v>6</v>
      </c>
      <c r="O448" s="18">
        <f>SUMIF(Spotify!U:U,Charts!L448,Spotify!Q:Q)/COUNTIF(Spotify!U:U,Charts!L448)</f>
        <v>190260.16666666666</v>
      </c>
      <c r="P448" t="str">
        <f t="shared" si="35"/>
        <v>03:10</v>
      </c>
      <c r="Q448" s="18">
        <f t="shared" si="37"/>
        <v>641941</v>
      </c>
      <c r="R448" s="8" t="str">
        <f t="shared" si="36"/>
        <v>10:41</v>
      </c>
      <c r="T448" s="7" t="s">
        <v>7681</v>
      </c>
      <c r="U448">
        <f>COUNTIFS(Spotify!$AA:$AA,Charts!$U$1,Spotify!$U:$U,Charts!T448)</f>
        <v>1</v>
      </c>
      <c r="V448">
        <f>COUNTIFS(Spotify!$AA:$AA,Charts!$V$1,Spotify!$U:$U,Charts!T448)</f>
        <v>0</v>
      </c>
      <c r="W448">
        <f>COUNTIFS(Spotify!$AA:$AA,Charts!$W$1,Spotify!$U:$U,Charts!T448)</f>
        <v>0</v>
      </c>
      <c r="X448">
        <f>COUNTIFS(Spotify!$AA:$AA,Charts!$X$1,Spotify!$U:$U,Charts!T448)</f>
        <v>0</v>
      </c>
      <c r="Y448">
        <f>COUNTIFS(Spotify!$AA:$AA,Charts!$Y$1,Spotify!$U:$U,Charts!T448)</f>
        <v>2</v>
      </c>
      <c r="Z448">
        <f>COUNTIFS(Spotify!$AA:$AA,Charts!$Z$1,Spotify!$U:$U,Charts!T448)</f>
        <v>0</v>
      </c>
      <c r="AA448">
        <f>COUNTIFS(Spotify!$AA:$AA,Charts!$AA$1,Spotify!$U:$U,Charts!T448)</f>
        <v>0</v>
      </c>
      <c r="AB448">
        <f>COUNTIFS(Spotify!$AA:$AA,Charts!$AB$1,Spotify!$U:$U,Charts!T448)</f>
        <v>0</v>
      </c>
      <c r="AC448">
        <f>COUNTIFS(Spotify!$AA:$AA,Charts!$AC$1,Spotify!$U:$U,Charts!T448)</f>
        <v>2</v>
      </c>
      <c r="AD448">
        <f>COUNTIFS(Spotify!$AA:$AA,Charts!$AD$1,Spotify!$U:$U,Charts!T448)</f>
        <v>1</v>
      </c>
      <c r="AE448">
        <f>COUNTIFS(Spotify!$AA:$AA,Charts!$AE$1,Spotify!$U:$U,Charts!T448)</f>
        <v>0</v>
      </c>
      <c r="AF448" s="8">
        <f>COUNTIFS(Spotify!$AA:$AA,Charts!$AF$1,Spotify!$U:$U,Charts!T448)</f>
        <v>0</v>
      </c>
      <c r="AH448" s="7" t="s">
        <v>7681</v>
      </c>
      <c r="AI448">
        <f>SUMIFS(Spotify!O:O,Spotify!U:U,Charts!AH448)/COUNTIFS(Spotify!U:U,Charts!AH448)</f>
        <v>-4268.166666666667</v>
      </c>
      <c r="AJ448" s="18">
        <f>SUMIF(Spotify!U:U,Charts!AH448,Spotify!P:P)/COUNTIF(Spotify!U:U,Charts!AH448)</f>
        <v>85996</v>
      </c>
      <c r="AK448" s="18">
        <f>SUMIF(Spotify!U:U,Charts!AH448,Spotify!R:R)/COUNTIF(Spotify!U:U,Charts!AH448)</f>
        <v>34.666666666666664</v>
      </c>
      <c r="AL448" s="18">
        <f>SUMIF(Spotify!U:U,Charts!AH448,Spotify!J:J)/COUNTIF(Spotify!U:U,Charts!AH448)</f>
        <v>489.66666666666669</v>
      </c>
      <c r="AM448" s="18">
        <f>SUMIF(Spotify!U:U,Charts!AH448,Spotify!H:H)/COUNTIF(Spotify!U:U,Charts!AH448)</f>
        <v>675.66666666666663</v>
      </c>
      <c r="AN448" s="28">
        <f>SUMIF(Spotify!U:U,Charts!AH448,Spotify!I:I)/COUNTIF(Spotify!U:U,Charts!AH448)</f>
        <v>468.33333333333331</v>
      </c>
    </row>
    <row r="449" spans="1:40" x14ac:dyDescent="0.25">
      <c r="A449" s="3" t="s">
        <v>1366</v>
      </c>
      <c r="B449" s="1">
        <v>2086955620</v>
      </c>
      <c r="C449" s="1">
        <v>18</v>
      </c>
      <c r="D449" s="1"/>
      <c r="E449" s="3" t="s">
        <v>15754</v>
      </c>
      <c r="F449" s="1">
        <v>164498841</v>
      </c>
      <c r="H449" s="7" t="s">
        <v>17863</v>
      </c>
      <c r="I449" s="1">
        <v>205864164</v>
      </c>
      <c r="J449" s="8">
        <v>2</v>
      </c>
      <c r="L449" s="7" t="s">
        <v>17863</v>
      </c>
      <c r="M449" s="1">
        <f t="shared" si="34"/>
        <v>-205864164</v>
      </c>
      <c r="N449">
        <v>2</v>
      </c>
      <c r="O449" s="18">
        <f>SUMIF(Spotify!U:U,Charts!L449,Spotify!Q:Q)/COUNTIF(Spotify!U:U,Charts!L449)</f>
        <v>204010.5</v>
      </c>
      <c r="P449" t="str">
        <f t="shared" si="35"/>
        <v>03:24</v>
      </c>
      <c r="Q449" s="18">
        <f t="shared" si="37"/>
        <v>641941</v>
      </c>
      <c r="R449" s="8" t="str">
        <f t="shared" si="36"/>
        <v>10:41</v>
      </c>
      <c r="T449" s="7" t="s">
        <v>1366</v>
      </c>
      <c r="U449">
        <f>COUNTIFS(Spotify!$AA:$AA,Charts!$U$1,Spotify!$U:$U,Charts!T449)</f>
        <v>3</v>
      </c>
      <c r="V449">
        <f>COUNTIFS(Spotify!$AA:$AA,Charts!$V$1,Spotify!$U:$U,Charts!T449)</f>
        <v>1</v>
      </c>
      <c r="W449">
        <f>COUNTIFS(Spotify!$AA:$AA,Charts!$W$1,Spotify!$U:$U,Charts!T449)</f>
        <v>2</v>
      </c>
      <c r="X449">
        <f>COUNTIFS(Spotify!$AA:$AA,Charts!$X$1,Spotify!$U:$U,Charts!T449)</f>
        <v>1</v>
      </c>
      <c r="Y449">
        <f>COUNTIFS(Spotify!$AA:$AA,Charts!$Y$1,Spotify!$U:$U,Charts!T449)</f>
        <v>0</v>
      </c>
      <c r="Z449">
        <f>COUNTIFS(Spotify!$AA:$AA,Charts!$Z$1,Spotify!$U:$U,Charts!T449)</f>
        <v>1</v>
      </c>
      <c r="AA449">
        <f>COUNTIFS(Spotify!$AA:$AA,Charts!$AA$1,Spotify!$U:$U,Charts!T449)</f>
        <v>5</v>
      </c>
      <c r="AB449">
        <f>COUNTIFS(Spotify!$AA:$AA,Charts!$AB$1,Spotify!$U:$U,Charts!T449)</f>
        <v>0</v>
      </c>
      <c r="AC449">
        <f>COUNTIFS(Spotify!$AA:$AA,Charts!$AC$1,Spotify!$U:$U,Charts!T449)</f>
        <v>0</v>
      </c>
      <c r="AD449">
        <f>COUNTIFS(Spotify!$AA:$AA,Charts!$AD$1,Spotify!$U:$U,Charts!T449)</f>
        <v>2</v>
      </c>
      <c r="AE449">
        <f>COUNTIFS(Spotify!$AA:$AA,Charts!$AE$1,Spotify!$U:$U,Charts!T449)</f>
        <v>0</v>
      </c>
      <c r="AF449" s="8">
        <f>COUNTIFS(Spotify!$AA:$AA,Charts!$AF$1,Spotify!$U:$U,Charts!T449)</f>
        <v>3</v>
      </c>
      <c r="AH449" s="7" t="s">
        <v>1366</v>
      </c>
      <c r="AI449">
        <f>SUMIFS(Spotify!O:O,Spotify!U:U,Charts!AH449)/COUNTIFS(Spotify!U:U,Charts!AH449)</f>
        <v>-3824.1666666666665</v>
      </c>
      <c r="AJ449" s="18">
        <f>SUMIF(Spotify!U:U,Charts!AH449,Spotify!P:P)/COUNTIF(Spotify!U:U,Charts!AH449)</f>
        <v>93875.833333333328</v>
      </c>
      <c r="AK449" s="18">
        <f>SUMIF(Spotify!U:U,Charts!AH449,Spotify!R:R)/COUNTIF(Spotify!U:U,Charts!AH449)</f>
        <v>18.444444444444443</v>
      </c>
      <c r="AL449" s="18">
        <f>SUMIF(Spotify!U:U,Charts!AH449,Spotify!J:J)/COUNTIF(Spotify!U:U,Charts!AH449)</f>
        <v>489.22222222222223</v>
      </c>
      <c r="AM449" s="18">
        <f>SUMIF(Spotify!U:U,Charts!AH449,Spotify!H:H)/COUNTIF(Spotify!U:U,Charts!AH449)</f>
        <v>529.27777777777783</v>
      </c>
      <c r="AN449" s="28">
        <f>SUMIF(Spotify!U:U,Charts!AH449,Spotify!I:I)/COUNTIF(Spotify!U:U,Charts!AH449)</f>
        <v>639</v>
      </c>
    </row>
    <row r="450" spans="1:40" x14ac:dyDescent="0.25">
      <c r="A450" s="3" t="s">
        <v>2060</v>
      </c>
      <c r="B450" s="1">
        <v>109508977</v>
      </c>
      <c r="C450" s="1">
        <v>3</v>
      </c>
      <c r="D450" s="1"/>
      <c r="E450" s="3" t="s">
        <v>772</v>
      </c>
      <c r="F450" s="1">
        <v>106044885</v>
      </c>
      <c r="H450" s="7" t="s">
        <v>5534</v>
      </c>
      <c r="I450" s="1">
        <v>204017616</v>
      </c>
      <c r="J450" s="8">
        <v>4</v>
      </c>
      <c r="L450" s="7" t="s">
        <v>5534</v>
      </c>
      <c r="M450" s="1">
        <f t="shared" si="34"/>
        <v>-204017616</v>
      </c>
      <c r="N450">
        <v>4</v>
      </c>
      <c r="O450" s="18">
        <f>SUMIF(Spotify!U:U,Charts!L450,Spotify!Q:Q)/COUNTIF(Spotify!U:U,Charts!L450)</f>
        <v>170698</v>
      </c>
      <c r="P450" t="str">
        <f t="shared" si="35"/>
        <v>02:50</v>
      </c>
      <c r="Q450" s="18">
        <f t="shared" si="37"/>
        <v>641941</v>
      </c>
      <c r="R450" s="8" t="str">
        <f t="shared" si="36"/>
        <v>10:41</v>
      </c>
      <c r="T450" s="7" t="s">
        <v>2060</v>
      </c>
      <c r="U450">
        <f>COUNTIFS(Spotify!$AA:$AA,Charts!$U$1,Spotify!$U:$U,Charts!T450)</f>
        <v>0</v>
      </c>
      <c r="V450">
        <f>COUNTIFS(Spotify!$AA:$AA,Charts!$V$1,Spotify!$U:$U,Charts!T450)</f>
        <v>0</v>
      </c>
      <c r="W450">
        <f>COUNTIFS(Spotify!$AA:$AA,Charts!$W$1,Spotify!$U:$U,Charts!T450)</f>
        <v>0</v>
      </c>
      <c r="X450">
        <f>COUNTIFS(Spotify!$AA:$AA,Charts!$X$1,Spotify!$U:$U,Charts!T450)</f>
        <v>0</v>
      </c>
      <c r="Y450">
        <f>COUNTIFS(Spotify!$AA:$AA,Charts!$Y$1,Spotify!$U:$U,Charts!T450)</f>
        <v>0</v>
      </c>
      <c r="Z450">
        <f>COUNTIFS(Spotify!$AA:$AA,Charts!$Z$1,Spotify!$U:$U,Charts!T450)</f>
        <v>0</v>
      </c>
      <c r="AA450">
        <f>COUNTIFS(Spotify!$AA:$AA,Charts!$AA$1,Spotify!$U:$U,Charts!T450)</f>
        <v>0</v>
      </c>
      <c r="AB450">
        <f>COUNTIFS(Spotify!$AA:$AA,Charts!$AB$1,Spotify!$U:$U,Charts!T450)</f>
        <v>0</v>
      </c>
      <c r="AC450">
        <f>COUNTIFS(Spotify!$AA:$AA,Charts!$AC$1,Spotify!$U:$U,Charts!T450)</f>
        <v>0</v>
      </c>
      <c r="AD450">
        <f>COUNTIFS(Spotify!$AA:$AA,Charts!$AD$1,Spotify!$U:$U,Charts!T450)</f>
        <v>0</v>
      </c>
      <c r="AE450">
        <f>COUNTIFS(Spotify!$AA:$AA,Charts!$AE$1,Spotify!$U:$U,Charts!T450)</f>
        <v>0</v>
      </c>
      <c r="AF450" s="8">
        <f>COUNTIFS(Spotify!$AA:$AA,Charts!$AF$1,Spotify!$U:$U,Charts!T450)</f>
        <v>3</v>
      </c>
      <c r="AH450" s="7" t="s">
        <v>2060</v>
      </c>
      <c r="AI450">
        <f>SUMIFS(Spotify!O:O,Spotify!U:U,Charts!AH450)/COUNTIFS(Spotify!U:U,Charts!AH450)</f>
        <v>-1911.6666666666667</v>
      </c>
      <c r="AJ450" s="18">
        <f>SUMIF(Spotify!U:U,Charts!AH450,Spotify!P:P)/COUNTIF(Spotify!U:U,Charts!AH450)</f>
        <v>99991.666666666672</v>
      </c>
      <c r="AK450" s="18">
        <f>SUMIF(Spotify!U:U,Charts!AH450,Spotify!R:R)/COUNTIF(Spotify!U:U,Charts!AH450)</f>
        <v>7.666666666666667</v>
      </c>
      <c r="AL450" s="18">
        <f>SUMIF(Spotify!U:U,Charts!AH450,Spotify!J:J)/COUNTIF(Spotify!U:U,Charts!AH450)</f>
        <v>837.66666666666663</v>
      </c>
      <c r="AM450" s="18">
        <f>SUMIF(Spotify!U:U,Charts!AH450,Spotify!H:H)/COUNTIF(Spotify!U:U,Charts!AH450)</f>
        <v>537</v>
      </c>
      <c r="AN450" s="28">
        <f>SUMIF(Spotify!U:U,Charts!AH450,Spotify!I:I)/COUNTIF(Spotify!U:U,Charts!AH450)</f>
        <v>578.66666666666663</v>
      </c>
    </row>
    <row r="451" spans="1:40" x14ac:dyDescent="0.25">
      <c r="A451" s="3" t="s">
        <v>280</v>
      </c>
      <c r="B451" s="1">
        <v>9661158399</v>
      </c>
      <c r="C451" s="1">
        <v>40</v>
      </c>
      <c r="D451" s="1"/>
      <c r="E451" s="3" t="s">
        <v>10519</v>
      </c>
      <c r="F451" s="1">
        <v>65885187</v>
      </c>
      <c r="H451" s="7" t="s">
        <v>2437</v>
      </c>
      <c r="I451" s="1">
        <v>203716170</v>
      </c>
      <c r="J451" s="8">
        <v>3</v>
      </c>
      <c r="L451" s="7" t="s">
        <v>2437</v>
      </c>
      <c r="M451" s="1">
        <f t="shared" ref="M451:M514" si="38">-I451</f>
        <v>-203716170</v>
      </c>
      <c r="N451">
        <v>3</v>
      </c>
      <c r="O451" s="18">
        <f>SUMIF(Spotify!U:U,Charts!L451,Spotify!Q:Q)/COUNTIF(Spotify!U:U,Charts!L451)</f>
        <v>165955</v>
      </c>
      <c r="P451" t="str">
        <f t="shared" ref="P451:P514" si="39">CONCATENATE(TEXT(INT(O451/(60*1000)),"00"),":",TEXT(MOD(INT(O451/1000),60),"00"))</f>
        <v>02:45</v>
      </c>
      <c r="Q451" s="18">
        <f t="shared" si="37"/>
        <v>641941</v>
      </c>
      <c r="R451" s="8" t="str">
        <f t="shared" ref="R451:R514" si="40">CONCATENATE(TEXT(INT(Q451/(60*1000)),"00"),":",TEXT(MOD(INT(Q451/1000),60),"00"))</f>
        <v>10:41</v>
      </c>
      <c r="T451" s="7" t="s">
        <v>280</v>
      </c>
      <c r="U451">
        <f>COUNTIFS(Spotify!$AA:$AA,Charts!$U$1,Spotify!$U:$U,Charts!T451)</f>
        <v>7</v>
      </c>
      <c r="V451">
        <f>COUNTIFS(Spotify!$AA:$AA,Charts!$V$1,Spotify!$U:$U,Charts!T451)</f>
        <v>0</v>
      </c>
      <c r="W451">
        <f>COUNTIFS(Spotify!$AA:$AA,Charts!$W$1,Spotify!$U:$U,Charts!T451)</f>
        <v>5</v>
      </c>
      <c r="X451">
        <f>COUNTIFS(Spotify!$AA:$AA,Charts!$X$1,Spotify!$U:$U,Charts!T451)</f>
        <v>3</v>
      </c>
      <c r="Y451">
        <f>COUNTIFS(Spotify!$AA:$AA,Charts!$Y$1,Spotify!$U:$U,Charts!T451)</f>
        <v>4</v>
      </c>
      <c r="Z451">
        <f>COUNTIFS(Spotify!$AA:$AA,Charts!$Z$1,Spotify!$U:$U,Charts!T451)</f>
        <v>4</v>
      </c>
      <c r="AA451">
        <f>COUNTIFS(Spotify!$AA:$AA,Charts!$AA$1,Spotify!$U:$U,Charts!T451)</f>
        <v>3</v>
      </c>
      <c r="AB451">
        <f>COUNTIFS(Spotify!$AA:$AA,Charts!$AB$1,Spotify!$U:$U,Charts!T451)</f>
        <v>4</v>
      </c>
      <c r="AC451">
        <f>COUNTIFS(Spotify!$AA:$AA,Charts!$AC$1,Spotify!$U:$U,Charts!T451)</f>
        <v>3</v>
      </c>
      <c r="AD451">
        <f>COUNTIFS(Spotify!$AA:$AA,Charts!$AD$1,Spotify!$U:$U,Charts!T451)</f>
        <v>2</v>
      </c>
      <c r="AE451">
        <f>COUNTIFS(Spotify!$AA:$AA,Charts!$AE$1,Spotify!$U:$U,Charts!T451)</f>
        <v>4</v>
      </c>
      <c r="AF451" s="8">
        <f>COUNTIFS(Spotify!$AA:$AA,Charts!$AF$1,Spotify!$U:$U,Charts!T451)</f>
        <v>1</v>
      </c>
      <c r="AH451" s="7" t="s">
        <v>280</v>
      </c>
      <c r="AI451">
        <f>SUMIFS(Spotify!O:O,Spotify!U:U,Charts!AH451)/COUNTIFS(Spotify!U:U,Charts!AH451)</f>
        <v>-5578.625</v>
      </c>
      <c r="AJ451" s="18">
        <f>SUMIF(Spotify!U:U,Charts!AH451,Spotify!P:P)/COUNTIF(Spotify!U:U,Charts!AH451)</f>
        <v>96268.7</v>
      </c>
      <c r="AK451" s="18">
        <f>SUMIF(Spotify!U:U,Charts!AH451,Spotify!R:R)/COUNTIF(Spotify!U:U,Charts!AH451)</f>
        <v>20.024999999999999</v>
      </c>
      <c r="AL451" s="18">
        <f>SUMIF(Spotify!U:U,Charts!AH451,Spotify!J:J)/COUNTIF(Spotify!U:U,Charts!AH451)</f>
        <v>322.2</v>
      </c>
      <c r="AM451" s="18">
        <f>SUMIF(Spotify!U:U,Charts!AH451,Spotify!H:H)/COUNTIF(Spotify!U:U,Charts!AH451)</f>
        <v>521.67499999999995</v>
      </c>
      <c r="AN451" s="28">
        <f>SUMIF(Spotify!U:U,Charts!AH451,Spotify!I:I)/COUNTIF(Spotify!U:U,Charts!AH451)</f>
        <v>558.97500000000002</v>
      </c>
    </row>
    <row r="452" spans="1:40" x14ac:dyDescent="0.25">
      <c r="A452" s="3" t="s">
        <v>18003</v>
      </c>
      <c r="B452" s="1">
        <v>49501298</v>
      </c>
      <c r="C452" s="1">
        <v>2</v>
      </c>
      <c r="D452" s="1"/>
      <c r="E452" s="3" t="s">
        <v>17421</v>
      </c>
      <c r="F452" s="1">
        <v>29492607</v>
      </c>
      <c r="H452" s="7" t="s">
        <v>16670</v>
      </c>
      <c r="I452" s="1">
        <v>199535779</v>
      </c>
      <c r="J452" s="8">
        <v>1</v>
      </c>
      <c r="L452" s="7" t="s">
        <v>16670</v>
      </c>
      <c r="M452" s="1">
        <f t="shared" si="38"/>
        <v>-199535779</v>
      </c>
      <c r="N452">
        <v>1</v>
      </c>
      <c r="O452" s="18">
        <f>SUMIF(Spotify!U:U,Charts!L452,Spotify!Q:Q)/COUNTIF(Spotify!U:U,Charts!L452)</f>
        <v>122773</v>
      </c>
      <c r="P452" t="str">
        <f t="shared" si="39"/>
        <v>02:02</v>
      </c>
      <c r="Q452" s="18">
        <f t="shared" ref="Q452:Q515" si="41">MAX($O$2:$O$1264)</f>
        <v>641941</v>
      </c>
      <c r="R452" s="8" t="str">
        <f t="shared" si="40"/>
        <v>10:41</v>
      </c>
      <c r="T452" s="7" t="s">
        <v>18003</v>
      </c>
      <c r="U452">
        <f>COUNTIFS(Spotify!$AA:$AA,Charts!$U$1,Spotify!$U:$U,Charts!T452)</f>
        <v>0</v>
      </c>
      <c r="V452">
        <f>COUNTIFS(Spotify!$AA:$AA,Charts!$V$1,Spotify!$U:$U,Charts!T452)</f>
        <v>0</v>
      </c>
      <c r="W452">
        <f>COUNTIFS(Spotify!$AA:$AA,Charts!$W$1,Spotify!$U:$U,Charts!T452)</f>
        <v>0</v>
      </c>
      <c r="X452">
        <f>COUNTIFS(Spotify!$AA:$AA,Charts!$X$1,Spotify!$U:$U,Charts!T452)</f>
        <v>0</v>
      </c>
      <c r="Y452">
        <f>COUNTIFS(Spotify!$AA:$AA,Charts!$Y$1,Spotify!$U:$U,Charts!T452)</f>
        <v>1</v>
      </c>
      <c r="Z452">
        <f>COUNTIFS(Spotify!$AA:$AA,Charts!$Z$1,Spotify!$U:$U,Charts!T452)</f>
        <v>1</v>
      </c>
      <c r="AA452">
        <f>COUNTIFS(Spotify!$AA:$AA,Charts!$AA$1,Spotify!$U:$U,Charts!T452)</f>
        <v>0</v>
      </c>
      <c r="AB452">
        <f>COUNTIFS(Spotify!$AA:$AA,Charts!$AB$1,Spotify!$U:$U,Charts!T452)</f>
        <v>0</v>
      </c>
      <c r="AC452">
        <f>COUNTIFS(Spotify!$AA:$AA,Charts!$AC$1,Spotify!$U:$U,Charts!T452)</f>
        <v>0</v>
      </c>
      <c r="AD452">
        <f>COUNTIFS(Spotify!$AA:$AA,Charts!$AD$1,Spotify!$U:$U,Charts!T452)</f>
        <v>0</v>
      </c>
      <c r="AE452">
        <f>COUNTIFS(Spotify!$AA:$AA,Charts!$AE$1,Spotify!$U:$U,Charts!T452)</f>
        <v>0</v>
      </c>
      <c r="AF452" s="8">
        <f>COUNTIFS(Spotify!$AA:$AA,Charts!$AF$1,Spotify!$U:$U,Charts!T452)</f>
        <v>0</v>
      </c>
      <c r="AH452" s="7" t="s">
        <v>18003</v>
      </c>
      <c r="AI452">
        <f>SUMIFS(Spotify!O:O,Spotify!U:U,Charts!AH452)/COUNTIFS(Spotify!U:U,Charts!AH452)</f>
        <v>-4683</v>
      </c>
      <c r="AJ452" s="18">
        <f>SUMIF(Spotify!U:U,Charts!AH452,Spotify!P:P)/COUNTIF(Spotify!U:U,Charts!AH452)</f>
        <v>45873.5</v>
      </c>
      <c r="AK452" s="18">
        <f>SUMIF(Spotify!U:U,Charts!AH452,Spotify!R:R)/COUNTIF(Spotify!U:U,Charts!AH452)</f>
        <v>4.5</v>
      </c>
      <c r="AL452" s="18">
        <f>SUMIF(Spotify!U:U,Charts!AH452,Spotify!J:J)/COUNTIF(Spotify!U:U,Charts!AH452)</f>
        <v>121.5</v>
      </c>
      <c r="AM452" s="18">
        <f>SUMIF(Spotify!U:U,Charts!AH452,Spotify!H:H)/COUNTIF(Spotify!U:U,Charts!AH452)</f>
        <v>417.5</v>
      </c>
      <c r="AN452" s="28">
        <f>SUMIF(Spotify!U:U,Charts!AH452,Spotify!I:I)/COUNTIF(Spotify!U:U,Charts!AH452)</f>
        <v>697.5</v>
      </c>
    </row>
    <row r="453" spans="1:40" x14ac:dyDescent="0.25">
      <c r="A453" s="3" t="s">
        <v>18004</v>
      </c>
      <c r="B453" s="1">
        <v>46223688</v>
      </c>
      <c r="C453" s="1">
        <v>1</v>
      </c>
      <c r="D453" s="1"/>
      <c r="E453" s="3" t="s">
        <v>7607</v>
      </c>
      <c r="F453" s="1">
        <v>85601498</v>
      </c>
      <c r="H453" s="7" t="s">
        <v>5526</v>
      </c>
      <c r="I453" s="1">
        <v>198554137</v>
      </c>
      <c r="J453" s="8">
        <v>1</v>
      </c>
      <c r="L453" s="7" t="s">
        <v>5526</v>
      </c>
      <c r="M453" s="1">
        <f t="shared" si="38"/>
        <v>-198554137</v>
      </c>
      <c r="N453">
        <v>1</v>
      </c>
      <c r="O453" s="18">
        <f>SUMIF(Spotify!U:U,Charts!L453,Spotify!Q:Q)/COUNTIF(Spotify!U:U,Charts!L453)</f>
        <v>248827</v>
      </c>
      <c r="P453" t="str">
        <f t="shared" si="39"/>
        <v>04:08</v>
      </c>
      <c r="Q453" s="18">
        <f t="shared" si="41"/>
        <v>641941</v>
      </c>
      <c r="R453" s="8" t="str">
        <f t="shared" si="40"/>
        <v>10:41</v>
      </c>
      <c r="T453" s="7" t="s">
        <v>18004</v>
      </c>
      <c r="U453">
        <f>COUNTIFS(Spotify!$AA:$AA,Charts!$U$1,Spotify!$U:$U,Charts!T453)</f>
        <v>0</v>
      </c>
      <c r="V453">
        <f>COUNTIFS(Spotify!$AA:$AA,Charts!$V$1,Spotify!$U:$U,Charts!T453)</f>
        <v>0</v>
      </c>
      <c r="W453">
        <f>COUNTIFS(Spotify!$AA:$AA,Charts!$W$1,Spotify!$U:$U,Charts!T453)</f>
        <v>0</v>
      </c>
      <c r="X453">
        <f>COUNTIFS(Spotify!$AA:$AA,Charts!$X$1,Spotify!$U:$U,Charts!T453)</f>
        <v>0</v>
      </c>
      <c r="Y453">
        <f>COUNTIFS(Spotify!$AA:$AA,Charts!$Y$1,Spotify!$U:$U,Charts!T453)</f>
        <v>0</v>
      </c>
      <c r="Z453">
        <f>COUNTIFS(Spotify!$AA:$AA,Charts!$Z$1,Spotify!$U:$U,Charts!T453)</f>
        <v>0</v>
      </c>
      <c r="AA453">
        <f>COUNTIFS(Spotify!$AA:$AA,Charts!$AA$1,Spotify!$U:$U,Charts!T453)</f>
        <v>0</v>
      </c>
      <c r="AB453">
        <f>COUNTIFS(Spotify!$AA:$AA,Charts!$AB$1,Spotify!$U:$U,Charts!T453)</f>
        <v>0</v>
      </c>
      <c r="AC453">
        <f>COUNTIFS(Spotify!$AA:$AA,Charts!$AC$1,Spotify!$U:$U,Charts!T453)</f>
        <v>0</v>
      </c>
      <c r="AD453">
        <f>COUNTIFS(Spotify!$AA:$AA,Charts!$AD$1,Spotify!$U:$U,Charts!T453)</f>
        <v>0</v>
      </c>
      <c r="AE453">
        <f>COUNTIFS(Spotify!$AA:$AA,Charts!$AE$1,Spotify!$U:$U,Charts!T453)</f>
        <v>0</v>
      </c>
      <c r="AF453" s="8">
        <f>COUNTIFS(Spotify!$AA:$AA,Charts!$AF$1,Spotify!$U:$U,Charts!T453)</f>
        <v>1</v>
      </c>
      <c r="AH453" s="7" t="s">
        <v>18004</v>
      </c>
      <c r="AI453">
        <f>SUMIFS(Spotify!O:O,Spotify!U:U,Charts!AH453)/COUNTIFS(Spotify!U:U,Charts!AH453)</f>
        <v>-6858</v>
      </c>
      <c r="AJ453" s="18">
        <f>SUMIF(Spotify!U:U,Charts!AH453,Spotify!P:P)/COUNTIF(Spotify!U:U,Charts!AH453)</f>
        <v>96053</v>
      </c>
      <c r="AK453" s="18">
        <f>SUMIF(Spotify!U:U,Charts!AH453,Spotify!R:R)/COUNTIF(Spotify!U:U,Charts!AH453)</f>
        <v>10</v>
      </c>
      <c r="AL453" s="18">
        <f>SUMIF(Spotify!U:U,Charts!AH453,Spotify!J:J)/COUNTIF(Spotify!U:U,Charts!AH453)</f>
        <v>362</v>
      </c>
      <c r="AM453" s="18">
        <f>SUMIF(Spotify!U:U,Charts!AH453,Spotify!H:H)/COUNTIF(Spotify!U:U,Charts!AH453)</f>
        <v>595</v>
      </c>
      <c r="AN453" s="28">
        <f>SUMIF(Spotify!U:U,Charts!AH453,Spotify!I:I)/COUNTIF(Spotify!U:U,Charts!AH453)</f>
        <v>662</v>
      </c>
    </row>
    <row r="454" spans="1:40" x14ac:dyDescent="0.25">
      <c r="A454" s="3" t="s">
        <v>5534</v>
      </c>
      <c r="B454" s="1">
        <v>204017616</v>
      </c>
      <c r="C454" s="1">
        <v>4</v>
      </c>
      <c r="D454" s="1"/>
      <c r="E454" s="3" t="s">
        <v>4282</v>
      </c>
      <c r="F454" s="1">
        <v>810412355</v>
      </c>
      <c r="H454" s="7" t="s">
        <v>18237</v>
      </c>
      <c r="I454" s="1">
        <v>198069229</v>
      </c>
      <c r="J454" s="8">
        <v>1</v>
      </c>
      <c r="L454" s="7" t="s">
        <v>18237</v>
      </c>
      <c r="M454" s="1">
        <f t="shared" si="38"/>
        <v>-198069229</v>
      </c>
      <c r="N454">
        <v>1</v>
      </c>
      <c r="O454" s="18">
        <f>SUMIF(Spotify!U:U,Charts!L454,Spotify!Q:Q)/COUNTIF(Spotify!U:U,Charts!L454)</f>
        <v>197640</v>
      </c>
      <c r="P454" t="str">
        <f t="shared" si="39"/>
        <v>03:17</v>
      </c>
      <c r="Q454" s="18">
        <f t="shared" si="41"/>
        <v>641941</v>
      </c>
      <c r="R454" s="8" t="str">
        <f t="shared" si="40"/>
        <v>10:41</v>
      </c>
      <c r="T454" s="7" t="s">
        <v>5534</v>
      </c>
      <c r="U454">
        <f>COUNTIFS(Spotify!$AA:$AA,Charts!$U$1,Spotify!$U:$U,Charts!T454)</f>
        <v>0</v>
      </c>
      <c r="V454">
        <f>COUNTIFS(Spotify!$AA:$AA,Charts!$V$1,Spotify!$U:$U,Charts!T454)</f>
        <v>2</v>
      </c>
      <c r="W454">
        <f>COUNTIFS(Spotify!$AA:$AA,Charts!$W$1,Spotify!$U:$U,Charts!T454)</f>
        <v>0</v>
      </c>
      <c r="X454">
        <f>COUNTIFS(Spotify!$AA:$AA,Charts!$X$1,Spotify!$U:$U,Charts!T454)</f>
        <v>2</v>
      </c>
      <c r="Y454">
        <f>COUNTIFS(Spotify!$AA:$AA,Charts!$Y$1,Spotify!$U:$U,Charts!T454)</f>
        <v>0</v>
      </c>
      <c r="Z454">
        <f>COUNTIFS(Spotify!$AA:$AA,Charts!$Z$1,Spotify!$U:$U,Charts!T454)</f>
        <v>0</v>
      </c>
      <c r="AA454">
        <f>COUNTIFS(Spotify!$AA:$AA,Charts!$AA$1,Spotify!$U:$U,Charts!T454)</f>
        <v>0</v>
      </c>
      <c r="AB454">
        <f>COUNTIFS(Spotify!$AA:$AA,Charts!$AB$1,Spotify!$U:$U,Charts!T454)</f>
        <v>0</v>
      </c>
      <c r="AC454">
        <f>COUNTIFS(Spotify!$AA:$AA,Charts!$AC$1,Spotify!$U:$U,Charts!T454)</f>
        <v>0</v>
      </c>
      <c r="AD454">
        <f>COUNTIFS(Spotify!$AA:$AA,Charts!$AD$1,Spotify!$U:$U,Charts!T454)</f>
        <v>0</v>
      </c>
      <c r="AE454">
        <f>COUNTIFS(Spotify!$AA:$AA,Charts!$AE$1,Spotify!$U:$U,Charts!T454)</f>
        <v>0</v>
      </c>
      <c r="AF454" s="8">
        <f>COUNTIFS(Spotify!$AA:$AA,Charts!$AF$1,Spotify!$U:$U,Charts!T454)</f>
        <v>0</v>
      </c>
      <c r="AH454" s="7" t="s">
        <v>5534</v>
      </c>
      <c r="AI454">
        <f>SUMIFS(Spotify!O:O,Spotify!U:U,Charts!AH454)/COUNTIFS(Spotify!U:U,Charts!AH454)</f>
        <v>-4789.5</v>
      </c>
      <c r="AJ454" s="18">
        <f>SUMIF(Spotify!U:U,Charts!AH454,Spotify!P:P)/COUNTIF(Spotify!U:U,Charts!AH454)</f>
        <v>129656.5</v>
      </c>
      <c r="AK454" s="18">
        <f>SUMIF(Spotify!U:U,Charts!AH454,Spotify!R:R)/COUNTIF(Spotify!U:U,Charts!AH454)</f>
        <v>13.75</v>
      </c>
      <c r="AL454" s="18">
        <f>SUMIF(Spotify!U:U,Charts!AH454,Spotify!J:J)/COUNTIF(Spotify!U:U,Charts!AH454)</f>
        <v>392.5</v>
      </c>
      <c r="AM454" s="18">
        <f>SUMIF(Spotify!U:U,Charts!AH454,Spotify!H:H)/COUNTIF(Spotify!U:U,Charts!AH454)</f>
        <v>577</v>
      </c>
      <c r="AN454" s="28">
        <f>SUMIF(Spotify!U:U,Charts!AH454,Spotify!I:I)/COUNTIF(Spotify!U:U,Charts!AH454)</f>
        <v>777.5</v>
      </c>
    </row>
    <row r="455" spans="1:40" x14ac:dyDescent="0.25">
      <c r="A455" s="3" t="s">
        <v>17033</v>
      </c>
      <c r="B455" s="1">
        <v>15486045</v>
      </c>
      <c r="C455" s="1">
        <v>1</v>
      </c>
      <c r="D455" s="1"/>
      <c r="E455" s="3" t="s">
        <v>10702</v>
      </c>
      <c r="F455" s="1">
        <v>11411679</v>
      </c>
      <c r="H455" s="7" t="s">
        <v>7203</v>
      </c>
      <c r="I455" s="1">
        <v>197791650</v>
      </c>
      <c r="J455" s="8">
        <v>2</v>
      </c>
      <c r="L455" s="7" t="s">
        <v>7203</v>
      </c>
      <c r="M455" s="1">
        <f t="shared" si="38"/>
        <v>-197791650</v>
      </c>
      <c r="N455">
        <v>2</v>
      </c>
      <c r="O455" s="18">
        <f>SUMIF(Spotify!U:U,Charts!L455,Spotify!Q:Q)/COUNTIF(Spotify!U:U,Charts!L455)</f>
        <v>168328.5</v>
      </c>
      <c r="P455" t="str">
        <f t="shared" si="39"/>
        <v>02:48</v>
      </c>
      <c r="Q455" s="18">
        <f t="shared" si="41"/>
        <v>641941</v>
      </c>
      <c r="R455" s="8" t="str">
        <f t="shared" si="40"/>
        <v>10:41</v>
      </c>
      <c r="T455" s="7" t="s">
        <v>17033</v>
      </c>
      <c r="U455">
        <f>COUNTIFS(Spotify!$AA:$AA,Charts!$U$1,Spotify!$U:$U,Charts!T455)</f>
        <v>0</v>
      </c>
      <c r="V455">
        <f>COUNTIFS(Spotify!$AA:$AA,Charts!$V$1,Spotify!$U:$U,Charts!T455)</f>
        <v>1</v>
      </c>
      <c r="W455">
        <f>COUNTIFS(Spotify!$AA:$AA,Charts!$W$1,Spotify!$U:$U,Charts!T455)</f>
        <v>0</v>
      </c>
      <c r="X455">
        <f>COUNTIFS(Spotify!$AA:$AA,Charts!$X$1,Spotify!$U:$U,Charts!T455)</f>
        <v>0</v>
      </c>
      <c r="Y455">
        <f>COUNTIFS(Spotify!$AA:$AA,Charts!$Y$1,Spotify!$U:$U,Charts!T455)</f>
        <v>0</v>
      </c>
      <c r="Z455">
        <f>COUNTIFS(Spotify!$AA:$AA,Charts!$Z$1,Spotify!$U:$U,Charts!T455)</f>
        <v>0</v>
      </c>
      <c r="AA455">
        <f>COUNTIFS(Spotify!$AA:$AA,Charts!$AA$1,Spotify!$U:$U,Charts!T455)</f>
        <v>0</v>
      </c>
      <c r="AB455">
        <f>COUNTIFS(Spotify!$AA:$AA,Charts!$AB$1,Spotify!$U:$U,Charts!T455)</f>
        <v>0</v>
      </c>
      <c r="AC455">
        <f>COUNTIFS(Spotify!$AA:$AA,Charts!$AC$1,Spotify!$U:$U,Charts!T455)</f>
        <v>0</v>
      </c>
      <c r="AD455">
        <f>COUNTIFS(Spotify!$AA:$AA,Charts!$AD$1,Spotify!$U:$U,Charts!T455)</f>
        <v>0</v>
      </c>
      <c r="AE455">
        <f>COUNTIFS(Spotify!$AA:$AA,Charts!$AE$1,Spotify!$U:$U,Charts!T455)</f>
        <v>0</v>
      </c>
      <c r="AF455" s="8">
        <f>COUNTIFS(Spotify!$AA:$AA,Charts!$AF$1,Spotify!$U:$U,Charts!T455)</f>
        <v>0</v>
      </c>
      <c r="AH455" s="7" t="s">
        <v>17033</v>
      </c>
      <c r="AI455">
        <f>SUMIFS(Spotify!O:O,Spotify!U:U,Charts!AH455)/COUNTIFS(Spotify!U:U,Charts!AH455)</f>
        <v>-8621</v>
      </c>
      <c r="AJ455" s="18">
        <f>SUMIF(Spotify!U:U,Charts!AH455,Spotify!P:P)/COUNTIF(Spotify!U:U,Charts!AH455)</f>
        <v>99112</v>
      </c>
      <c r="AK455" s="18">
        <f>SUMIF(Spotify!U:U,Charts!AH455,Spotify!R:R)/COUNTIF(Spotify!U:U,Charts!AH455)</f>
        <v>3</v>
      </c>
      <c r="AL455" s="18">
        <f>SUMIF(Spotify!U:U,Charts!AH455,Spotify!J:J)/COUNTIF(Spotify!U:U,Charts!AH455)</f>
        <v>189</v>
      </c>
      <c r="AM455" s="18">
        <f>SUMIF(Spotify!U:U,Charts!AH455,Spotify!H:H)/COUNTIF(Spotify!U:U,Charts!AH455)</f>
        <v>391</v>
      </c>
      <c r="AN455" s="28">
        <f>SUMIF(Spotify!U:U,Charts!AH455,Spotify!I:I)/COUNTIF(Spotify!U:U,Charts!AH455)</f>
        <v>396</v>
      </c>
    </row>
    <row r="456" spans="1:40" x14ac:dyDescent="0.25">
      <c r="A456" s="3" t="s">
        <v>8289</v>
      </c>
      <c r="B456" s="1">
        <v>554018393</v>
      </c>
      <c r="C456" s="1">
        <v>2</v>
      </c>
      <c r="D456" s="1"/>
      <c r="E456" s="3" t="s">
        <v>4214</v>
      </c>
      <c r="F456" s="1">
        <v>91812731</v>
      </c>
      <c r="H456" s="7" t="s">
        <v>18050</v>
      </c>
      <c r="I456" s="1">
        <v>195715437</v>
      </c>
      <c r="J456" s="8">
        <v>1</v>
      </c>
      <c r="L456" s="7" t="s">
        <v>18050</v>
      </c>
      <c r="M456" s="1">
        <f t="shared" si="38"/>
        <v>-195715437</v>
      </c>
      <c r="N456">
        <v>1</v>
      </c>
      <c r="O456" s="18">
        <f>SUMIF(Spotify!U:U,Charts!L456,Spotify!Q:Q)/COUNTIF(Spotify!U:U,Charts!L456)</f>
        <v>234707</v>
      </c>
      <c r="P456" t="str">
        <f t="shared" si="39"/>
        <v>03:54</v>
      </c>
      <c r="Q456" s="18">
        <f t="shared" si="41"/>
        <v>641941</v>
      </c>
      <c r="R456" s="8" t="str">
        <f t="shared" si="40"/>
        <v>10:41</v>
      </c>
      <c r="T456" s="7" t="s">
        <v>8289</v>
      </c>
      <c r="U456">
        <f>COUNTIFS(Spotify!$AA:$AA,Charts!$U$1,Spotify!$U:$U,Charts!T456)</f>
        <v>0</v>
      </c>
      <c r="V456">
        <f>COUNTIFS(Spotify!$AA:$AA,Charts!$V$1,Spotify!$U:$U,Charts!T456)</f>
        <v>0</v>
      </c>
      <c r="W456">
        <f>COUNTIFS(Spotify!$AA:$AA,Charts!$W$1,Spotify!$U:$U,Charts!T456)</f>
        <v>0</v>
      </c>
      <c r="X456">
        <f>COUNTIFS(Spotify!$AA:$AA,Charts!$X$1,Spotify!$U:$U,Charts!T456)</f>
        <v>0</v>
      </c>
      <c r="Y456">
        <f>COUNTIFS(Spotify!$AA:$AA,Charts!$Y$1,Spotify!$U:$U,Charts!T456)</f>
        <v>0</v>
      </c>
      <c r="Z456">
        <f>COUNTIFS(Spotify!$AA:$AA,Charts!$Z$1,Spotify!$U:$U,Charts!T456)</f>
        <v>1</v>
      </c>
      <c r="AA456">
        <f>COUNTIFS(Spotify!$AA:$AA,Charts!$AA$1,Spotify!$U:$U,Charts!T456)</f>
        <v>0</v>
      </c>
      <c r="AB456">
        <f>COUNTIFS(Spotify!$AA:$AA,Charts!$AB$1,Spotify!$U:$U,Charts!T456)</f>
        <v>0</v>
      </c>
      <c r="AC456">
        <f>COUNTIFS(Spotify!$AA:$AA,Charts!$AC$1,Spotify!$U:$U,Charts!T456)</f>
        <v>0</v>
      </c>
      <c r="AD456">
        <f>COUNTIFS(Spotify!$AA:$AA,Charts!$AD$1,Spotify!$U:$U,Charts!T456)</f>
        <v>1</v>
      </c>
      <c r="AE456">
        <f>COUNTIFS(Spotify!$AA:$AA,Charts!$AE$1,Spotify!$U:$U,Charts!T456)</f>
        <v>0</v>
      </c>
      <c r="AF456" s="8">
        <f>COUNTIFS(Spotify!$AA:$AA,Charts!$AF$1,Spotify!$U:$U,Charts!T456)</f>
        <v>0</v>
      </c>
      <c r="AH456" s="7" t="s">
        <v>8289</v>
      </c>
      <c r="AI456">
        <f>SUMIFS(Spotify!O:O,Spotify!U:U,Charts!AH456)/COUNTIFS(Spotify!U:U,Charts!AH456)</f>
        <v>-10805</v>
      </c>
      <c r="AJ456" s="18">
        <f>SUMIF(Spotify!U:U,Charts!AH456,Spotify!P:P)/COUNTIF(Spotify!U:U,Charts!AH456)</f>
        <v>111721.5</v>
      </c>
      <c r="AK456" s="18">
        <f>SUMIF(Spotify!U:U,Charts!AH456,Spotify!R:R)/COUNTIF(Spotify!U:U,Charts!AH456)</f>
        <v>32</v>
      </c>
      <c r="AL456" s="18">
        <f>SUMIF(Spotify!U:U,Charts!AH456,Spotify!J:J)/COUNTIF(Spotify!U:U,Charts!AH456)</f>
        <v>102</v>
      </c>
      <c r="AM456" s="18">
        <f>SUMIF(Spotify!U:U,Charts!AH456,Spotify!H:H)/COUNTIF(Spotify!U:U,Charts!AH456)</f>
        <v>569</v>
      </c>
      <c r="AN456" s="28">
        <f>SUMIF(Spotify!U:U,Charts!AH456,Spotify!I:I)/COUNTIF(Spotify!U:U,Charts!AH456)</f>
        <v>441.5</v>
      </c>
    </row>
    <row r="457" spans="1:40" x14ac:dyDescent="0.25">
      <c r="A457" s="3" t="s">
        <v>1142</v>
      </c>
      <c r="B457" s="1">
        <v>885062838</v>
      </c>
      <c r="C457" s="1">
        <v>6</v>
      </c>
      <c r="D457" s="1"/>
      <c r="E457" s="3" t="s">
        <v>621</v>
      </c>
      <c r="F457" s="1">
        <v>1988943629</v>
      </c>
      <c r="H457" s="7" t="s">
        <v>17856</v>
      </c>
      <c r="I457" s="1">
        <v>193835148</v>
      </c>
      <c r="J457" s="8">
        <v>1</v>
      </c>
      <c r="L457" s="7" t="s">
        <v>17856</v>
      </c>
      <c r="M457" s="1">
        <f t="shared" si="38"/>
        <v>-193835148</v>
      </c>
      <c r="N457">
        <v>1</v>
      </c>
      <c r="O457" s="18">
        <f>SUMIF(Spotify!U:U,Charts!L457,Spotify!Q:Q)/COUNTIF(Spotify!U:U,Charts!L457)</f>
        <v>238160</v>
      </c>
      <c r="P457" t="str">
        <f t="shared" si="39"/>
        <v>03:58</v>
      </c>
      <c r="Q457" s="18">
        <f t="shared" si="41"/>
        <v>641941</v>
      </c>
      <c r="R457" s="8" t="str">
        <f t="shared" si="40"/>
        <v>10:41</v>
      </c>
      <c r="T457" s="7" t="s">
        <v>1142</v>
      </c>
      <c r="U457">
        <f>COUNTIFS(Spotify!$AA:$AA,Charts!$U$1,Spotify!$U:$U,Charts!T457)</f>
        <v>0</v>
      </c>
      <c r="V457">
        <f>COUNTIFS(Spotify!$AA:$AA,Charts!$V$1,Spotify!$U:$U,Charts!T457)</f>
        <v>0</v>
      </c>
      <c r="W457">
        <f>COUNTIFS(Spotify!$AA:$AA,Charts!$W$1,Spotify!$U:$U,Charts!T457)</f>
        <v>0</v>
      </c>
      <c r="X457">
        <f>COUNTIFS(Spotify!$AA:$AA,Charts!$X$1,Spotify!$U:$U,Charts!T457)</f>
        <v>0</v>
      </c>
      <c r="Y457">
        <f>COUNTIFS(Spotify!$AA:$AA,Charts!$Y$1,Spotify!$U:$U,Charts!T457)</f>
        <v>3</v>
      </c>
      <c r="Z457">
        <f>COUNTIFS(Spotify!$AA:$AA,Charts!$Z$1,Spotify!$U:$U,Charts!T457)</f>
        <v>1</v>
      </c>
      <c r="AA457">
        <f>COUNTIFS(Spotify!$AA:$AA,Charts!$AA$1,Spotify!$U:$U,Charts!T457)</f>
        <v>0</v>
      </c>
      <c r="AB457">
        <f>COUNTIFS(Spotify!$AA:$AA,Charts!$AB$1,Spotify!$U:$U,Charts!T457)</f>
        <v>2</v>
      </c>
      <c r="AC457">
        <f>COUNTIFS(Spotify!$AA:$AA,Charts!$AC$1,Spotify!$U:$U,Charts!T457)</f>
        <v>0</v>
      </c>
      <c r="AD457">
        <f>COUNTIFS(Spotify!$AA:$AA,Charts!$AD$1,Spotify!$U:$U,Charts!T457)</f>
        <v>0</v>
      </c>
      <c r="AE457">
        <f>COUNTIFS(Spotify!$AA:$AA,Charts!$AE$1,Spotify!$U:$U,Charts!T457)</f>
        <v>0</v>
      </c>
      <c r="AF457" s="8">
        <f>COUNTIFS(Spotify!$AA:$AA,Charts!$AF$1,Spotify!$U:$U,Charts!T457)</f>
        <v>0</v>
      </c>
      <c r="AH457" s="7" t="s">
        <v>1142</v>
      </c>
      <c r="AI457">
        <f>SUMIFS(Spotify!O:O,Spotify!U:U,Charts!AH457)/COUNTIFS(Spotify!U:U,Charts!AH457)</f>
        <v>-5656.666666666667</v>
      </c>
      <c r="AJ457" s="18">
        <f>SUMIF(Spotify!U:U,Charts!AH457,Spotify!P:P)/COUNTIF(Spotify!U:U,Charts!AH457)</f>
        <v>109487.5</v>
      </c>
      <c r="AK457" s="18">
        <f>SUMIF(Spotify!U:U,Charts!AH457,Spotify!R:R)/COUNTIF(Spotify!U:U,Charts!AH457)</f>
        <v>24.5</v>
      </c>
      <c r="AL457" s="18">
        <f>SUMIF(Spotify!U:U,Charts!AH457,Spotify!J:J)/COUNTIF(Spotify!U:U,Charts!AH457)</f>
        <v>313.16666666666669</v>
      </c>
      <c r="AM457" s="18">
        <f>SUMIF(Spotify!U:U,Charts!AH457,Spotify!H:H)/COUNTIF(Spotify!U:U,Charts!AH457)</f>
        <v>549.5</v>
      </c>
      <c r="AN457" s="28">
        <f>SUMIF(Spotify!U:U,Charts!AH457,Spotify!I:I)/COUNTIF(Spotify!U:U,Charts!AH457)</f>
        <v>658.83333333333337</v>
      </c>
    </row>
    <row r="458" spans="1:40" x14ac:dyDescent="0.25">
      <c r="A458" s="3" t="s">
        <v>18005</v>
      </c>
      <c r="B458" s="1">
        <v>162988111</v>
      </c>
      <c r="C458" s="1">
        <v>4</v>
      </c>
      <c r="D458" s="1"/>
      <c r="E458" s="3" t="s">
        <v>9282</v>
      </c>
      <c r="F458" s="1">
        <v>38669233</v>
      </c>
      <c r="H458" s="7" t="s">
        <v>3424</v>
      </c>
      <c r="I458" s="1">
        <v>193790951</v>
      </c>
      <c r="J458" s="8">
        <v>1</v>
      </c>
      <c r="L458" s="7" t="s">
        <v>3424</v>
      </c>
      <c r="M458" s="1">
        <f t="shared" si="38"/>
        <v>-193790951</v>
      </c>
      <c r="N458">
        <v>1</v>
      </c>
      <c r="O458" s="18">
        <f>SUMIF(Spotify!U:U,Charts!L458,Spotify!Q:Q)/COUNTIF(Spotify!U:U,Charts!L458)</f>
        <v>194654</v>
      </c>
      <c r="P458" t="str">
        <f t="shared" si="39"/>
        <v>03:14</v>
      </c>
      <c r="Q458" s="18">
        <f t="shared" si="41"/>
        <v>641941</v>
      </c>
      <c r="R458" s="8" t="str">
        <f t="shared" si="40"/>
        <v>10:41</v>
      </c>
      <c r="T458" s="7" t="s">
        <v>18005</v>
      </c>
      <c r="U458">
        <f>COUNTIFS(Spotify!$AA:$AA,Charts!$U$1,Spotify!$U:$U,Charts!T458)</f>
        <v>1</v>
      </c>
      <c r="V458">
        <f>COUNTIFS(Spotify!$AA:$AA,Charts!$V$1,Spotify!$U:$U,Charts!T458)</f>
        <v>0</v>
      </c>
      <c r="W458">
        <f>COUNTIFS(Spotify!$AA:$AA,Charts!$W$1,Spotify!$U:$U,Charts!T458)</f>
        <v>0</v>
      </c>
      <c r="X458">
        <f>COUNTIFS(Spotify!$AA:$AA,Charts!$X$1,Spotify!$U:$U,Charts!T458)</f>
        <v>0</v>
      </c>
      <c r="Y458">
        <f>COUNTIFS(Spotify!$AA:$AA,Charts!$Y$1,Spotify!$U:$U,Charts!T458)</f>
        <v>1</v>
      </c>
      <c r="Z458">
        <f>COUNTIFS(Spotify!$AA:$AA,Charts!$Z$1,Spotify!$U:$U,Charts!T458)</f>
        <v>0</v>
      </c>
      <c r="AA458">
        <f>COUNTIFS(Spotify!$AA:$AA,Charts!$AA$1,Spotify!$U:$U,Charts!T458)</f>
        <v>0</v>
      </c>
      <c r="AB458">
        <f>COUNTIFS(Spotify!$AA:$AA,Charts!$AB$1,Spotify!$U:$U,Charts!T458)</f>
        <v>1</v>
      </c>
      <c r="AC458">
        <f>COUNTIFS(Spotify!$AA:$AA,Charts!$AC$1,Spotify!$U:$U,Charts!T458)</f>
        <v>0</v>
      </c>
      <c r="AD458">
        <f>COUNTIFS(Spotify!$AA:$AA,Charts!$AD$1,Spotify!$U:$U,Charts!T458)</f>
        <v>0</v>
      </c>
      <c r="AE458">
        <f>COUNTIFS(Spotify!$AA:$AA,Charts!$AE$1,Spotify!$U:$U,Charts!T458)</f>
        <v>0</v>
      </c>
      <c r="AF458" s="8">
        <f>COUNTIFS(Spotify!$AA:$AA,Charts!$AF$1,Spotify!$U:$U,Charts!T458)</f>
        <v>1</v>
      </c>
      <c r="AH458" s="7" t="s">
        <v>18005</v>
      </c>
      <c r="AI458">
        <f>SUMIFS(Spotify!O:O,Spotify!U:U,Charts!AH458)/COUNTIFS(Spotify!U:U,Charts!AH458)</f>
        <v>-5343.75</v>
      </c>
      <c r="AJ458" s="18">
        <f>SUMIF(Spotify!U:U,Charts!AH458,Spotify!P:P)/COUNTIF(Spotify!U:U,Charts!AH458)</f>
        <v>64313</v>
      </c>
      <c r="AK458" s="18">
        <f>SUMIF(Spotify!U:U,Charts!AH458,Spotify!R:R)/COUNTIF(Spotify!U:U,Charts!AH458)</f>
        <v>8.5</v>
      </c>
      <c r="AL458" s="18">
        <f>SUMIF(Spotify!U:U,Charts!AH458,Spotify!J:J)/COUNTIF(Spotify!U:U,Charts!AH458)</f>
        <v>134.75</v>
      </c>
      <c r="AM458" s="18">
        <f>SUMIF(Spotify!U:U,Charts!AH458,Spotify!H:H)/COUNTIF(Spotify!U:U,Charts!AH458)</f>
        <v>568.25</v>
      </c>
      <c r="AN458" s="28">
        <f>SUMIF(Spotify!U:U,Charts!AH458,Spotify!I:I)/COUNTIF(Spotify!U:U,Charts!AH458)</f>
        <v>553.5</v>
      </c>
    </row>
    <row r="459" spans="1:40" x14ac:dyDescent="0.25">
      <c r="A459" s="3" t="s">
        <v>7727</v>
      </c>
      <c r="B459" s="1">
        <v>104593485</v>
      </c>
      <c r="C459" s="1">
        <v>3</v>
      </c>
      <c r="D459" s="1"/>
      <c r="E459" s="3" t="s">
        <v>15028</v>
      </c>
      <c r="F459" s="1">
        <v>43939041</v>
      </c>
      <c r="H459" s="7" t="s">
        <v>18280</v>
      </c>
      <c r="I459" s="1">
        <v>192824494</v>
      </c>
      <c r="J459" s="8">
        <v>1</v>
      </c>
      <c r="L459" s="7" t="s">
        <v>18280</v>
      </c>
      <c r="M459" s="1">
        <f t="shared" si="38"/>
        <v>-192824494</v>
      </c>
      <c r="N459">
        <v>1</v>
      </c>
      <c r="O459" s="18">
        <f>SUMIF(Spotify!U:U,Charts!L459,Spotify!Q:Q)/COUNTIF(Spotify!U:U,Charts!L459)</f>
        <v>217440</v>
      </c>
      <c r="P459" t="str">
        <f t="shared" si="39"/>
        <v>03:37</v>
      </c>
      <c r="Q459" s="18">
        <f t="shared" si="41"/>
        <v>641941</v>
      </c>
      <c r="R459" s="8" t="str">
        <f t="shared" si="40"/>
        <v>10:41</v>
      </c>
      <c r="T459" s="7" t="s">
        <v>7727</v>
      </c>
      <c r="U459">
        <f>COUNTIFS(Spotify!$AA:$AA,Charts!$U$1,Spotify!$U:$U,Charts!T459)</f>
        <v>2</v>
      </c>
      <c r="V459">
        <f>COUNTIFS(Spotify!$AA:$AA,Charts!$V$1,Spotify!$U:$U,Charts!T459)</f>
        <v>0</v>
      </c>
      <c r="W459">
        <f>COUNTIFS(Spotify!$AA:$AA,Charts!$W$1,Spotify!$U:$U,Charts!T459)</f>
        <v>0</v>
      </c>
      <c r="X459">
        <f>COUNTIFS(Spotify!$AA:$AA,Charts!$X$1,Spotify!$U:$U,Charts!T459)</f>
        <v>0</v>
      </c>
      <c r="Y459">
        <f>COUNTIFS(Spotify!$AA:$AA,Charts!$Y$1,Spotify!$U:$U,Charts!T459)</f>
        <v>0</v>
      </c>
      <c r="Z459">
        <f>COUNTIFS(Spotify!$AA:$AA,Charts!$Z$1,Spotify!$U:$U,Charts!T459)</f>
        <v>0</v>
      </c>
      <c r="AA459">
        <f>COUNTIFS(Spotify!$AA:$AA,Charts!$AA$1,Spotify!$U:$U,Charts!T459)</f>
        <v>0</v>
      </c>
      <c r="AB459">
        <f>COUNTIFS(Spotify!$AA:$AA,Charts!$AB$1,Spotify!$U:$U,Charts!T459)</f>
        <v>0</v>
      </c>
      <c r="AC459">
        <f>COUNTIFS(Spotify!$AA:$AA,Charts!$AC$1,Spotify!$U:$U,Charts!T459)</f>
        <v>1</v>
      </c>
      <c r="AD459">
        <f>COUNTIFS(Spotify!$AA:$AA,Charts!$AD$1,Spotify!$U:$U,Charts!T459)</f>
        <v>0</v>
      </c>
      <c r="AE459">
        <f>COUNTIFS(Spotify!$AA:$AA,Charts!$AE$1,Spotify!$U:$U,Charts!T459)</f>
        <v>0</v>
      </c>
      <c r="AF459" s="8">
        <f>COUNTIFS(Spotify!$AA:$AA,Charts!$AF$1,Spotify!$U:$U,Charts!T459)</f>
        <v>0</v>
      </c>
      <c r="AH459" s="7" t="s">
        <v>7727</v>
      </c>
      <c r="AI459">
        <f>SUMIFS(Spotify!O:O,Spotify!U:U,Charts!AH459)/COUNTIFS(Spotify!U:U,Charts!AH459)</f>
        <v>-3892.6666666666665</v>
      </c>
      <c r="AJ459" s="18">
        <f>SUMIF(Spotify!U:U,Charts!AH459,Spotify!P:P)/COUNTIF(Spotify!U:U,Charts!AH459)</f>
        <v>119299</v>
      </c>
      <c r="AK459" s="18">
        <f>SUMIF(Spotify!U:U,Charts!AH459,Spotify!R:R)/COUNTIF(Spotify!U:U,Charts!AH459)</f>
        <v>10</v>
      </c>
      <c r="AL459" s="18">
        <f>SUMIF(Spotify!U:U,Charts!AH459,Spotify!J:J)/COUNTIF(Spotify!U:U,Charts!AH459)</f>
        <v>657</v>
      </c>
      <c r="AM459" s="18">
        <f>SUMIF(Spotify!U:U,Charts!AH459,Spotify!H:H)/COUNTIF(Spotify!U:U,Charts!AH459)</f>
        <v>742.66666666666663</v>
      </c>
      <c r="AN459" s="28">
        <f>SUMIF(Spotify!U:U,Charts!AH459,Spotify!I:I)/COUNTIF(Spotify!U:U,Charts!AH459)</f>
        <v>818.66666666666663</v>
      </c>
    </row>
    <row r="460" spans="1:40" x14ac:dyDescent="0.25">
      <c r="A460" s="3" t="s">
        <v>14329</v>
      </c>
      <c r="B460" s="1">
        <v>58287328</v>
      </c>
      <c r="C460" s="1">
        <v>7</v>
      </c>
      <c r="D460" s="1"/>
      <c r="E460" s="3" t="s">
        <v>9917</v>
      </c>
      <c r="F460" s="1">
        <v>52625205</v>
      </c>
      <c r="H460" s="7" t="s">
        <v>1962</v>
      </c>
      <c r="I460" s="1">
        <v>190944268</v>
      </c>
      <c r="J460" s="8">
        <v>5</v>
      </c>
      <c r="L460" s="7" t="s">
        <v>1962</v>
      </c>
      <c r="M460" s="1">
        <f t="shared" si="38"/>
        <v>-190944268</v>
      </c>
      <c r="N460">
        <v>5</v>
      </c>
      <c r="O460" s="18">
        <f>SUMIF(Spotify!U:U,Charts!L460,Spotify!Q:Q)/COUNTIF(Spotify!U:U,Charts!L460)</f>
        <v>255728</v>
      </c>
      <c r="P460" t="str">
        <f t="shared" si="39"/>
        <v>04:15</v>
      </c>
      <c r="Q460" s="18">
        <f t="shared" si="41"/>
        <v>641941</v>
      </c>
      <c r="R460" s="8" t="str">
        <f t="shared" si="40"/>
        <v>10:41</v>
      </c>
      <c r="T460" s="7" t="s">
        <v>14329</v>
      </c>
      <c r="U460">
        <f>COUNTIFS(Spotify!$AA:$AA,Charts!$U$1,Spotify!$U:$U,Charts!T460)</f>
        <v>0</v>
      </c>
      <c r="V460">
        <f>COUNTIFS(Spotify!$AA:$AA,Charts!$V$1,Spotify!$U:$U,Charts!T460)</f>
        <v>2</v>
      </c>
      <c r="W460">
        <f>COUNTIFS(Spotify!$AA:$AA,Charts!$W$1,Spotify!$U:$U,Charts!T460)</f>
        <v>1</v>
      </c>
      <c r="X460">
        <f>COUNTIFS(Spotify!$AA:$AA,Charts!$X$1,Spotify!$U:$U,Charts!T460)</f>
        <v>0</v>
      </c>
      <c r="Y460">
        <f>COUNTIFS(Spotify!$AA:$AA,Charts!$Y$1,Spotify!$U:$U,Charts!T460)</f>
        <v>1</v>
      </c>
      <c r="Z460">
        <f>COUNTIFS(Spotify!$AA:$AA,Charts!$Z$1,Spotify!$U:$U,Charts!T460)</f>
        <v>2</v>
      </c>
      <c r="AA460">
        <f>COUNTIFS(Spotify!$AA:$AA,Charts!$AA$1,Spotify!$U:$U,Charts!T460)</f>
        <v>0</v>
      </c>
      <c r="AB460">
        <f>COUNTIFS(Spotify!$AA:$AA,Charts!$AB$1,Spotify!$U:$U,Charts!T460)</f>
        <v>0</v>
      </c>
      <c r="AC460">
        <f>COUNTIFS(Spotify!$AA:$AA,Charts!$AC$1,Spotify!$U:$U,Charts!T460)</f>
        <v>1</v>
      </c>
      <c r="AD460">
        <f>COUNTIFS(Spotify!$AA:$AA,Charts!$AD$1,Spotify!$U:$U,Charts!T460)</f>
        <v>0</v>
      </c>
      <c r="AE460">
        <f>COUNTIFS(Spotify!$AA:$AA,Charts!$AE$1,Spotify!$U:$U,Charts!T460)</f>
        <v>0</v>
      </c>
      <c r="AF460" s="8">
        <f>COUNTIFS(Spotify!$AA:$AA,Charts!$AF$1,Spotify!$U:$U,Charts!T460)</f>
        <v>0</v>
      </c>
      <c r="AH460" s="7" t="s">
        <v>14329</v>
      </c>
      <c r="AI460">
        <f>SUMIFS(Spotify!O:O,Spotify!U:U,Charts!AH460)/COUNTIFS(Spotify!U:U,Charts!AH460)</f>
        <v>-4072</v>
      </c>
      <c r="AJ460" s="18">
        <f>SUMIF(Spotify!U:U,Charts!AH460,Spotify!P:P)/COUNTIF(Spotify!U:U,Charts!AH460)</f>
        <v>146724</v>
      </c>
      <c r="AK460" s="18">
        <f>SUMIF(Spotify!U:U,Charts!AH460,Spotify!R:R)/COUNTIF(Spotify!U:U,Charts!AH460)</f>
        <v>1.7142857142857142</v>
      </c>
      <c r="AL460" s="18">
        <f>SUMIF(Spotify!U:U,Charts!AH460,Spotify!J:J)/COUNTIF(Spotify!U:U,Charts!AH460)</f>
        <v>413.14285714285717</v>
      </c>
      <c r="AM460" s="18">
        <f>SUMIF(Spotify!U:U,Charts!AH460,Spotify!H:H)/COUNTIF(Spotify!U:U,Charts!AH460)</f>
        <v>793.14285714285711</v>
      </c>
      <c r="AN460" s="28">
        <f>SUMIF(Spotify!U:U,Charts!AH460,Spotify!I:I)/COUNTIF(Spotify!U:U,Charts!AH460)</f>
        <v>578.57142857142856</v>
      </c>
    </row>
    <row r="461" spans="1:40" x14ac:dyDescent="0.25">
      <c r="A461" s="3" t="s">
        <v>5753</v>
      </c>
      <c r="B461" s="1">
        <v>186021054</v>
      </c>
      <c r="C461" s="1">
        <v>1</v>
      </c>
      <c r="D461" s="1"/>
      <c r="E461" s="3" t="s">
        <v>2439</v>
      </c>
      <c r="F461" s="1">
        <v>815296423</v>
      </c>
      <c r="H461" s="7" t="s">
        <v>18170</v>
      </c>
      <c r="I461" s="1">
        <v>190781626</v>
      </c>
      <c r="J461" s="8">
        <v>2</v>
      </c>
      <c r="L461" s="7" t="s">
        <v>18170</v>
      </c>
      <c r="M461" s="1">
        <f t="shared" si="38"/>
        <v>-190781626</v>
      </c>
      <c r="N461">
        <v>2</v>
      </c>
      <c r="O461" s="18">
        <f>SUMIF(Spotify!U:U,Charts!L461,Spotify!Q:Q)/COUNTIF(Spotify!U:U,Charts!L461)</f>
        <v>268165</v>
      </c>
      <c r="P461" t="str">
        <f t="shared" si="39"/>
        <v>04:28</v>
      </c>
      <c r="Q461" s="18">
        <f t="shared" si="41"/>
        <v>641941</v>
      </c>
      <c r="R461" s="8" t="str">
        <f t="shared" si="40"/>
        <v>10:41</v>
      </c>
      <c r="T461" s="7" t="s">
        <v>5753</v>
      </c>
      <c r="U461">
        <f>COUNTIFS(Spotify!$AA:$AA,Charts!$U$1,Spotify!$U:$U,Charts!T461)</f>
        <v>0</v>
      </c>
      <c r="V461">
        <f>COUNTIFS(Spotify!$AA:$AA,Charts!$V$1,Spotify!$U:$U,Charts!T461)</f>
        <v>1</v>
      </c>
      <c r="W461">
        <f>COUNTIFS(Spotify!$AA:$AA,Charts!$W$1,Spotify!$U:$U,Charts!T461)</f>
        <v>0</v>
      </c>
      <c r="X461">
        <f>COUNTIFS(Spotify!$AA:$AA,Charts!$X$1,Spotify!$U:$U,Charts!T461)</f>
        <v>0</v>
      </c>
      <c r="Y461">
        <f>COUNTIFS(Spotify!$AA:$AA,Charts!$Y$1,Spotify!$U:$U,Charts!T461)</f>
        <v>0</v>
      </c>
      <c r="Z461">
        <f>COUNTIFS(Spotify!$AA:$AA,Charts!$Z$1,Spotify!$U:$U,Charts!T461)</f>
        <v>0</v>
      </c>
      <c r="AA461">
        <f>COUNTIFS(Spotify!$AA:$AA,Charts!$AA$1,Spotify!$U:$U,Charts!T461)</f>
        <v>0</v>
      </c>
      <c r="AB461">
        <f>COUNTIFS(Spotify!$AA:$AA,Charts!$AB$1,Spotify!$U:$U,Charts!T461)</f>
        <v>0</v>
      </c>
      <c r="AC461">
        <f>COUNTIFS(Spotify!$AA:$AA,Charts!$AC$1,Spotify!$U:$U,Charts!T461)</f>
        <v>0</v>
      </c>
      <c r="AD461">
        <f>COUNTIFS(Spotify!$AA:$AA,Charts!$AD$1,Spotify!$U:$U,Charts!T461)</f>
        <v>0</v>
      </c>
      <c r="AE461">
        <f>COUNTIFS(Spotify!$AA:$AA,Charts!$AE$1,Spotify!$U:$U,Charts!T461)</f>
        <v>0</v>
      </c>
      <c r="AF461" s="8">
        <f>COUNTIFS(Spotify!$AA:$AA,Charts!$AF$1,Spotify!$U:$U,Charts!T461)</f>
        <v>0</v>
      </c>
      <c r="AH461" s="7" t="s">
        <v>5753</v>
      </c>
      <c r="AI461">
        <f>SUMIFS(Spotify!O:O,Spotify!U:U,Charts!AH461)/COUNTIFS(Spotify!U:U,Charts!AH461)</f>
        <v>-7429</v>
      </c>
      <c r="AJ461" s="18">
        <f>SUMIF(Spotify!U:U,Charts!AH461,Spotify!P:P)/COUNTIF(Spotify!U:U,Charts!AH461)</f>
        <v>124946</v>
      </c>
      <c r="AK461" s="18">
        <f>SUMIF(Spotify!U:U,Charts!AH461,Spotify!R:R)/COUNTIF(Spotify!U:U,Charts!AH461)</f>
        <v>24</v>
      </c>
      <c r="AL461" s="18">
        <f>SUMIF(Spotify!U:U,Charts!AH461,Spotify!J:J)/COUNTIF(Spotify!U:U,Charts!AH461)</f>
        <v>444</v>
      </c>
      <c r="AM461" s="18">
        <f>SUMIF(Spotify!U:U,Charts!AH461,Spotify!H:H)/COUNTIF(Spotify!U:U,Charts!AH461)</f>
        <v>767</v>
      </c>
      <c r="AN461" s="28">
        <f>SUMIF(Spotify!U:U,Charts!AH461,Spotify!I:I)/COUNTIF(Spotify!U:U,Charts!AH461)</f>
        <v>659</v>
      </c>
    </row>
    <row r="462" spans="1:40" x14ac:dyDescent="0.25">
      <c r="A462" s="3" t="s">
        <v>18006</v>
      </c>
      <c r="B462" s="1">
        <v>117267607</v>
      </c>
      <c r="C462" s="1">
        <v>1</v>
      </c>
      <c r="D462" s="1"/>
      <c r="E462" s="3" t="s">
        <v>6085</v>
      </c>
      <c r="F462" s="1">
        <v>101156244</v>
      </c>
      <c r="H462" s="7" t="s">
        <v>15686</v>
      </c>
      <c r="I462" s="1">
        <v>190519051</v>
      </c>
      <c r="J462" s="8">
        <v>1</v>
      </c>
      <c r="L462" s="7" t="s">
        <v>15686</v>
      </c>
      <c r="M462" s="1">
        <f t="shared" si="38"/>
        <v>-190519051</v>
      </c>
      <c r="N462">
        <v>1</v>
      </c>
      <c r="O462" s="18">
        <f>SUMIF(Spotify!U:U,Charts!L462,Spotify!Q:Q)/COUNTIF(Spotify!U:U,Charts!L462)</f>
        <v>197587</v>
      </c>
      <c r="P462" t="str">
        <f t="shared" si="39"/>
        <v>03:17</v>
      </c>
      <c r="Q462" s="18">
        <f t="shared" si="41"/>
        <v>641941</v>
      </c>
      <c r="R462" s="8" t="str">
        <f t="shared" si="40"/>
        <v>10:41</v>
      </c>
      <c r="T462" s="7" t="s">
        <v>18006</v>
      </c>
      <c r="U462">
        <f>COUNTIFS(Spotify!$AA:$AA,Charts!$U$1,Spotify!$U:$U,Charts!T462)</f>
        <v>1</v>
      </c>
      <c r="V462">
        <f>COUNTIFS(Spotify!$AA:$AA,Charts!$V$1,Spotify!$U:$U,Charts!T462)</f>
        <v>0</v>
      </c>
      <c r="W462">
        <f>COUNTIFS(Spotify!$AA:$AA,Charts!$W$1,Spotify!$U:$U,Charts!T462)</f>
        <v>0</v>
      </c>
      <c r="X462">
        <f>COUNTIFS(Spotify!$AA:$AA,Charts!$X$1,Spotify!$U:$U,Charts!T462)</f>
        <v>0</v>
      </c>
      <c r="Y462">
        <f>COUNTIFS(Spotify!$AA:$AA,Charts!$Y$1,Spotify!$U:$U,Charts!T462)</f>
        <v>0</v>
      </c>
      <c r="Z462">
        <f>COUNTIFS(Spotify!$AA:$AA,Charts!$Z$1,Spotify!$U:$U,Charts!T462)</f>
        <v>0</v>
      </c>
      <c r="AA462">
        <f>COUNTIFS(Spotify!$AA:$AA,Charts!$AA$1,Spotify!$U:$U,Charts!T462)</f>
        <v>0</v>
      </c>
      <c r="AB462">
        <f>COUNTIFS(Spotify!$AA:$AA,Charts!$AB$1,Spotify!$U:$U,Charts!T462)</f>
        <v>0</v>
      </c>
      <c r="AC462">
        <f>COUNTIFS(Spotify!$AA:$AA,Charts!$AC$1,Spotify!$U:$U,Charts!T462)</f>
        <v>0</v>
      </c>
      <c r="AD462">
        <f>COUNTIFS(Spotify!$AA:$AA,Charts!$AD$1,Spotify!$U:$U,Charts!T462)</f>
        <v>0</v>
      </c>
      <c r="AE462">
        <f>COUNTIFS(Spotify!$AA:$AA,Charts!$AE$1,Spotify!$U:$U,Charts!T462)</f>
        <v>0</v>
      </c>
      <c r="AF462" s="8">
        <f>COUNTIFS(Spotify!$AA:$AA,Charts!$AF$1,Spotify!$U:$U,Charts!T462)</f>
        <v>0</v>
      </c>
      <c r="AH462" s="7" t="s">
        <v>18006</v>
      </c>
      <c r="AI462">
        <f>SUMIFS(Spotify!O:O,Spotify!U:U,Charts!AH462)/COUNTIFS(Spotify!U:U,Charts!AH462)</f>
        <v>-3203</v>
      </c>
      <c r="AJ462" s="18">
        <f>SUMIF(Spotify!U:U,Charts!AH462,Spotify!P:P)/COUNTIF(Spotify!U:U,Charts!AH462)</f>
        <v>92033</v>
      </c>
      <c r="AK462" s="18">
        <f>SUMIF(Spotify!U:U,Charts!AH462,Spotify!R:R)/COUNTIF(Spotify!U:U,Charts!AH462)</f>
        <v>27</v>
      </c>
      <c r="AL462" s="18">
        <f>SUMIF(Spotify!U:U,Charts!AH462,Spotify!J:J)/COUNTIF(Spotify!U:U,Charts!AH462)</f>
        <v>681</v>
      </c>
      <c r="AM462" s="18">
        <f>SUMIF(Spotify!U:U,Charts!AH462,Spotify!H:H)/COUNTIF(Spotify!U:U,Charts!AH462)</f>
        <v>761</v>
      </c>
      <c r="AN462" s="28">
        <f>SUMIF(Spotify!U:U,Charts!AH462,Spotify!I:I)/COUNTIF(Spotify!U:U,Charts!AH462)</f>
        <v>829</v>
      </c>
    </row>
    <row r="463" spans="1:40" x14ac:dyDescent="0.25">
      <c r="A463" s="3" t="s">
        <v>18007</v>
      </c>
      <c r="B463" s="1">
        <v>9028945</v>
      </c>
      <c r="C463" s="1">
        <v>1</v>
      </c>
      <c r="D463" s="1"/>
      <c r="E463" s="3" t="s">
        <v>2408</v>
      </c>
      <c r="F463" s="1">
        <v>18560499</v>
      </c>
      <c r="H463" s="7" t="s">
        <v>12851</v>
      </c>
      <c r="I463" s="1">
        <v>189152276</v>
      </c>
      <c r="J463" s="8">
        <v>2</v>
      </c>
      <c r="L463" s="7" t="s">
        <v>12851</v>
      </c>
      <c r="M463" s="1">
        <f t="shared" si="38"/>
        <v>-189152276</v>
      </c>
      <c r="N463">
        <v>2</v>
      </c>
      <c r="O463" s="18">
        <f>SUMIF(Spotify!U:U,Charts!L463,Spotify!Q:Q)/COUNTIF(Spotify!U:U,Charts!L463)</f>
        <v>219907</v>
      </c>
      <c r="P463" t="str">
        <f t="shared" si="39"/>
        <v>03:39</v>
      </c>
      <c r="Q463" s="18">
        <f t="shared" si="41"/>
        <v>641941</v>
      </c>
      <c r="R463" s="8" t="str">
        <f t="shared" si="40"/>
        <v>10:41</v>
      </c>
      <c r="T463" s="7" t="s">
        <v>18007</v>
      </c>
      <c r="U463">
        <f>COUNTIFS(Spotify!$AA:$AA,Charts!$U$1,Spotify!$U:$U,Charts!T463)</f>
        <v>0</v>
      </c>
      <c r="V463">
        <f>COUNTIFS(Spotify!$AA:$AA,Charts!$V$1,Spotify!$U:$U,Charts!T463)</f>
        <v>1</v>
      </c>
      <c r="W463">
        <f>COUNTIFS(Spotify!$AA:$AA,Charts!$W$1,Spotify!$U:$U,Charts!T463)</f>
        <v>0</v>
      </c>
      <c r="X463">
        <f>COUNTIFS(Spotify!$AA:$AA,Charts!$X$1,Spotify!$U:$U,Charts!T463)</f>
        <v>0</v>
      </c>
      <c r="Y463">
        <f>COUNTIFS(Spotify!$AA:$AA,Charts!$Y$1,Spotify!$U:$U,Charts!T463)</f>
        <v>0</v>
      </c>
      <c r="Z463">
        <f>COUNTIFS(Spotify!$AA:$AA,Charts!$Z$1,Spotify!$U:$U,Charts!T463)</f>
        <v>0</v>
      </c>
      <c r="AA463">
        <f>COUNTIFS(Spotify!$AA:$AA,Charts!$AA$1,Spotify!$U:$U,Charts!T463)</f>
        <v>0</v>
      </c>
      <c r="AB463">
        <f>COUNTIFS(Spotify!$AA:$AA,Charts!$AB$1,Spotify!$U:$U,Charts!T463)</f>
        <v>0</v>
      </c>
      <c r="AC463">
        <f>COUNTIFS(Spotify!$AA:$AA,Charts!$AC$1,Spotify!$U:$U,Charts!T463)</f>
        <v>0</v>
      </c>
      <c r="AD463">
        <f>COUNTIFS(Spotify!$AA:$AA,Charts!$AD$1,Spotify!$U:$U,Charts!T463)</f>
        <v>0</v>
      </c>
      <c r="AE463">
        <f>COUNTIFS(Spotify!$AA:$AA,Charts!$AE$1,Spotify!$U:$U,Charts!T463)</f>
        <v>0</v>
      </c>
      <c r="AF463" s="8">
        <f>COUNTIFS(Spotify!$AA:$AA,Charts!$AF$1,Spotify!$U:$U,Charts!T463)</f>
        <v>0</v>
      </c>
      <c r="AH463" s="7" t="s">
        <v>18007</v>
      </c>
      <c r="AI463">
        <f>SUMIFS(Spotify!O:O,Spotify!U:U,Charts!AH463)/COUNTIFS(Spotify!U:U,Charts!AH463)</f>
        <v>-6097</v>
      </c>
      <c r="AJ463" s="18">
        <f>SUMIF(Spotify!U:U,Charts!AH463,Spotify!P:P)/COUNTIF(Spotify!U:U,Charts!AH463)</f>
        <v>120078</v>
      </c>
      <c r="AK463" s="18">
        <f>SUMIF(Spotify!U:U,Charts!AH463,Spotify!R:R)/COUNTIF(Spotify!U:U,Charts!AH463)</f>
        <v>2</v>
      </c>
      <c r="AL463" s="18">
        <f>SUMIF(Spotify!U:U,Charts!AH463,Spotify!J:J)/COUNTIF(Spotify!U:U,Charts!AH463)</f>
        <v>867</v>
      </c>
      <c r="AM463" s="18">
        <f>SUMIF(Spotify!U:U,Charts!AH463,Spotify!H:H)/COUNTIF(Spotify!U:U,Charts!AH463)</f>
        <v>816</v>
      </c>
      <c r="AN463" s="28">
        <f>SUMIF(Spotify!U:U,Charts!AH463,Spotify!I:I)/COUNTIF(Spotify!U:U,Charts!AH463)</f>
        <v>579</v>
      </c>
    </row>
    <row r="464" spans="1:40" x14ac:dyDescent="0.25">
      <c r="A464" s="3" t="s">
        <v>3150</v>
      </c>
      <c r="B464" s="1">
        <v>81531928</v>
      </c>
      <c r="C464" s="1">
        <v>4</v>
      </c>
      <c r="D464" s="1"/>
      <c r="E464" s="3" t="s">
        <v>1980</v>
      </c>
      <c r="F464" s="1">
        <v>29604714</v>
      </c>
      <c r="H464" s="7" t="s">
        <v>12327</v>
      </c>
      <c r="I464" s="1">
        <v>188668544</v>
      </c>
      <c r="J464" s="8">
        <v>2</v>
      </c>
      <c r="L464" s="7" t="s">
        <v>12327</v>
      </c>
      <c r="M464" s="1">
        <f t="shared" si="38"/>
        <v>-188668544</v>
      </c>
      <c r="N464">
        <v>2</v>
      </c>
      <c r="O464" s="18">
        <f>SUMIF(Spotify!U:U,Charts!L464,Spotify!Q:Q)/COUNTIF(Spotify!U:U,Charts!L464)</f>
        <v>229793</v>
      </c>
      <c r="P464" t="str">
        <f t="shared" si="39"/>
        <v>03:49</v>
      </c>
      <c r="Q464" s="18">
        <f t="shared" si="41"/>
        <v>641941</v>
      </c>
      <c r="R464" s="8" t="str">
        <f t="shared" si="40"/>
        <v>10:41</v>
      </c>
      <c r="T464" s="7" t="s">
        <v>3150</v>
      </c>
      <c r="U464">
        <f>COUNTIFS(Spotify!$AA:$AA,Charts!$U$1,Spotify!$U:$U,Charts!T464)</f>
        <v>1</v>
      </c>
      <c r="V464">
        <f>COUNTIFS(Spotify!$AA:$AA,Charts!$V$1,Spotify!$U:$U,Charts!T464)</f>
        <v>0</v>
      </c>
      <c r="W464">
        <f>COUNTIFS(Spotify!$AA:$AA,Charts!$W$1,Spotify!$U:$U,Charts!T464)</f>
        <v>0</v>
      </c>
      <c r="X464">
        <f>COUNTIFS(Spotify!$AA:$AA,Charts!$X$1,Spotify!$U:$U,Charts!T464)</f>
        <v>0</v>
      </c>
      <c r="Y464">
        <f>COUNTIFS(Spotify!$AA:$AA,Charts!$Y$1,Spotify!$U:$U,Charts!T464)</f>
        <v>0</v>
      </c>
      <c r="Z464">
        <f>COUNTIFS(Spotify!$AA:$AA,Charts!$Z$1,Spotify!$U:$U,Charts!T464)</f>
        <v>0</v>
      </c>
      <c r="AA464">
        <f>COUNTIFS(Spotify!$AA:$AA,Charts!$AA$1,Spotify!$U:$U,Charts!T464)</f>
        <v>0</v>
      </c>
      <c r="AB464">
        <f>COUNTIFS(Spotify!$AA:$AA,Charts!$AB$1,Spotify!$U:$U,Charts!T464)</f>
        <v>0</v>
      </c>
      <c r="AC464">
        <f>COUNTIFS(Spotify!$AA:$AA,Charts!$AC$1,Spotify!$U:$U,Charts!T464)</f>
        <v>0</v>
      </c>
      <c r="AD464">
        <f>COUNTIFS(Spotify!$AA:$AA,Charts!$AD$1,Spotify!$U:$U,Charts!T464)</f>
        <v>3</v>
      </c>
      <c r="AE464">
        <f>COUNTIFS(Spotify!$AA:$AA,Charts!$AE$1,Spotify!$U:$U,Charts!T464)</f>
        <v>0</v>
      </c>
      <c r="AF464" s="8">
        <f>COUNTIFS(Spotify!$AA:$AA,Charts!$AF$1,Spotify!$U:$U,Charts!T464)</f>
        <v>0</v>
      </c>
      <c r="AH464" s="7" t="s">
        <v>3150</v>
      </c>
      <c r="AI464">
        <f>SUMIFS(Spotify!O:O,Spotify!U:U,Charts!AH464)/COUNTIFS(Spotify!U:U,Charts!AH464)</f>
        <v>-5882.5</v>
      </c>
      <c r="AJ464" s="18">
        <f>SUMIF(Spotify!U:U,Charts!AH464,Spotify!P:P)/COUNTIF(Spotify!U:U,Charts!AH464)</f>
        <v>139778.75</v>
      </c>
      <c r="AK464" s="18">
        <f>SUMIF(Spotify!U:U,Charts!AH464,Spotify!R:R)/COUNTIF(Spotify!U:U,Charts!AH464)</f>
        <v>2.5</v>
      </c>
      <c r="AL464" s="18">
        <f>SUMIF(Spotify!U:U,Charts!AH464,Spotify!J:J)/COUNTIF(Spotify!U:U,Charts!AH464)</f>
        <v>225.25</v>
      </c>
      <c r="AM464" s="18">
        <f>SUMIF(Spotify!U:U,Charts!AH464,Spotify!H:H)/COUNTIF(Spotify!U:U,Charts!AH464)</f>
        <v>882.75</v>
      </c>
      <c r="AN464" s="28">
        <f>SUMIF(Spotify!U:U,Charts!AH464,Spotify!I:I)/COUNTIF(Spotify!U:U,Charts!AH464)</f>
        <v>496</v>
      </c>
    </row>
    <row r="465" spans="1:40" x14ac:dyDescent="0.25">
      <c r="A465" s="3" t="s">
        <v>18008</v>
      </c>
      <c r="B465" s="1">
        <v>86114105</v>
      </c>
      <c r="C465" s="1">
        <v>3</v>
      </c>
      <c r="D465" s="1"/>
      <c r="E465" s="3" t="s">
        <v>1063</v>
      </c>
      <c r="F465" s="1">
        <v>21116416</v>
      </c>
      <c r="H465" s="7" t="s">
        <v>4271</v>
      </c>
      <c r="I465" s="1">
        <v>188045488</v>
      </c>
      <c r="J465" s="8">
        <v>4</v>
      </c>
      <c r="L465" s="7" t="s">
        <v>4271</v>
      </c>
      <c r="M465" s="1">
        <f t="shared" si="38"/>
        <v>-188045488</v>
      </c>
      <c r="N465">
        <v>4</v>
      </c>
      <c r="O465" s="18">
        <f>SUMIF(Spotify!U:U,Charts!L465,Spotify!Q:Q)/COUNTIF(Spotify!U:U,Charts!L465)</f>
        <v>151406.25</v>
      </c>
      <c r="P465" t="str">
        <f t="shared" si="39"/>
        <v>02:31</v>
      </c>
      <c r="Q465" s="18">
        <f t="shared" si="41"/>
        <v>641941</v>
      </c>
      <c r="R465" s="8" t="str">
        <f t="shared" si="40"/>
        <v>10:41</v>
      </c>
      <c r="T465" s="7" t="s">
        <v>18008</v>
      </c>
      <c r="U465">
        <f>COUNTIFS(Spotify!$AA:$AA,Charts!$U$1,Spotify!$U:$U,Charts!T465)</f>
        <v>1</v>
      </c>
      <c r="V465">
        <f>COUNTIFS(Spotify!$AA:$AA,Charts!$V$1,Spotify!$U:$U,Charts!T465)</f>
        <v>0</v>
      </c>
      <c r="W465">
        <f>COUNTIFS(Spotify!$AA:$AA,Charts!$W$1,Spotify!$U:$U,Charts!T465)</f>
        <v>0</v>
      </c>
      <c r="X465">
        <f>COUNTIFS(Spotify!$AA:$AA,Charts!$X$1,Spotify!$U:$U,Charts!T465)</f>
        <v>0</v>
      </c>
      <c r="Y465">
        <f>COUNTIFS(Spotify!$AA:$AA,Charts!$Y$1,Spotify!$U:$U,Charts!T465)</f>
        <v>0</v>
      </c>
      <c r="Z465">
        <f>COUNTIFS(Spotify!$AA:$AA,Charts!$Z$1,Spotify!$U:$U,Charts!T465)</f>
        <v>0</v>
      </c>
      <c r="AA465">
        <f>COUNTIFS(Spotify!$AA:$AA,Charts!$AA$1,Spotify!$U:$U,Charts!T465)</f>
        <v>1</v>
      </c>
      <c r="AB465">
        <f>COUNTIFS(Spotify!$AA:$AA,Charts!$AB$1,Spotify!$U:$U,Charts!T465)</f>
        <v>0</v>
      </c>
      <c r="AC465">
        <f>COUNTIFS(Spotify!$AA:$AA,Charts!$AC$1,Spotify!$U:$U,Charts!T465)</f>
        <v>0</v>
      </c>
      <c r="AD465">
        <f>COUNTIFS(Spotify!$AA:$AA,Charts!$AD$1,Spotify!$U:$U,Charts!T465)</f>
        <v>0</v>
      </c>
      <c r="AE465">
        <f>COUNTIFS(Spotify!$AA:$AA,Charts!$AE$1,Spotify!$U:$U,Charts!T465)</f>
        <v>1</v>
      </c>
      <c r="AF465" s="8">
        <f>COUNTIFS(Spotify!$AA:$AA,Charts!$AF$1,Spotify!$U:$U,Charts!T465)</f>
        <v>0</v>
      </c>
      <c r="AH465" s="7" t="s">
        <v>18008</v>
      </c>
      <c r="AI465">
        <f>SUMIFS(Spotify!O:O,Spotify!U:U,Charts!AH465)/COUNTIFS(Spotify!U:U,Charts!AH465)</f>
        <v>-8158.333333333333</v>
      </c>
      <c r="AJ465" s="18">
        <f>SUMIF(Spotify!U:U,Charts!AH465,Spotify!P:P)/COUNTIF(Spotify!U:U,Charts!AH465)</f>
        <v>127308</v>
      </c>
      <c r="AK465" s="18">
        <f>SUMIF(Spotify!U:U,Charts!AH465,Spotify!R:R)/COUNTIF(Spotify!U:U,Charts!AH465)</f>
        <v>4</v>
      </c>
      <c r="AL465" s="18">
        <f>SUMIF(Spotify!U:U,Charts!AH465,Spotify!J:J)/COUNTIF(Spotify!U:U,Charts!AH465)</f>
        <v>454.66666666666669</v>
      </c>
      <c r="AM465" s="18">
        <f>SUMIF(Spotify!U:U,Charts!AH465,Spotify!H:H)/COUNTIF(Spotify!U:U,Charts!AH465)</f>
        <v>399</v>
      </c>
      <c r="AN465" s="28">
        <f>SUMIF(Spotify!U:U,Charts!AH465,Spotify!I:I)/COUNTIF(Spotify!U:U,Charts!AH465)</f>
        <v>436.66666666666669</v>
      </c>
    </row>
    <row r="466" spans="1:40" x14ac:dyDescent="0.25">
      <c r="A466" s="3" t="s">
        <v>18009</v>
      </c>
      <c r="B466" s="1">
        <v>3934056</v>
      </c>
      <c r="C466" s="1">
        <v>1</v>
      </c>
      <c r="D466" s="1"/>
      <c r="E466" s="3" t="s">
        <v>10946</v>
      </c>
      <c r="F466" s="1">
        <v>405092672</v>
      </c>
      <c r="H466" s="7" t="s">
        <v>987</v>
      </c>
      <c r="I466" s="1">
        <v>187854035</v>
      </c>
      <c r="J466" s="8">
        <v>4</v>
      </c>
      <c r="L466" s="7" t="s">
        <v>987</v>
      </c>
      <c r="M466" s="1">
        <f t="shared" si="38"/>
        <v>-187854035</v>
      </c>
      <c r="N466">
        <v>4</v>
      </c>
      <c r="O466" s="18">
        <f>SUMIF(Spotify!U:U,Charts!L466,Spotify!Q:Q)/COUNTIF(Spotify!U:U,Charts!L466)</f>
        <v>175947.75</v>
      </c>
      <c r="P466" t="str">
        <f t="shared" si="39"/>
        <v>02:55</v>
      </c>
      <c r="Q466" s="18">
        <f t="shared" si="41"/>
        <v>641941</v>
      </c>
      <c r="R466" s="8" t="str">
        <f t="shared" si="40"/>
        <v>10:41</v>
      </c>
      <c r="T466" s="7" t="s">
        <v>18009</v>
      </c>
      <c r="U466">
        <f>COUNTIFS(Spotify!$AA:$AA,Charts!$U$1,Spotify!$U:$U,Charts!T466)</f>
        <v>0</v>
      </c>
      <c r="V466">
        <f>COUNTIFS(Spotify!$AA:$AA,Charts!$V$1,Spotify!$U:$U,Charts!T466)</f>
        <v>0</v>
      </c>
      <c r="W466">
        <f>COUNTIFS(Spotify!$AA:$AA,Charts!$W$1,Spotify!$U:$U,Charts!T466)</f>
        <v>0</v>
      </c>
      <c r="X466">
        <f>COUNTIFS(Spotify!$AA:$AA,Charts!$X$1,Spotify!$U:$U,Charts!T466)</f>
        <v>0</v>
      </c>
      <c r="Y466">
        <f>COUNTIFS(Spotify!$AA:$AA,Charts!$Y$1,Spotify!$U:$U,Charts!T466)</f>
        <v>0</v>
      </c>
      <c r="Z466">
        <f>COUNTIFS(Spotify!$AA:$AA,Charts!$Z$1,Spotify!$U:$U,Charts!T466)</f>
        <v>0</v>
      </c>
      <c r="AA466">
        <f>COUNTIFS(Spotify!$AA:$AA,Charts!$AA$1,Spotify!$U:$U,Charts!T466)</f>
        <v>0</v>
      </c>
      <c r="AB466">
        <f>COUNTIFS(Spotify!$AA:$AA,Charts!$AB$1,Spotify!$U:$U,Charts!T466)</f>
        <v>0</v>
      </c>
      <c r="AC466">
        <f>COUNTIFS(Spotify!$AA:$AA,Charts!$AC$1,Spotify!$U:$U,Charts!T466)</f>
        <v>0</v>
      </c>
      <c r="AD466">
        <f>COUNTIFS(Spotify!$AA:$AA,Charts!$AD$1,Spotify!$U:$U,Charts!T466)</f>
        <v>0</v>
      </c>
      <c r="AE466">
        <f>COUNTIFS(Spotify!$AA:$AA,Charts!$AE$1,Spotify!$U:$U,Charts!T466)</f>
        <v>0</v>
      </c>
      <c r="AF466" s="8">
        <f>COUNTIFS(Spotify!$AA:$AA,Charts!$AF$1,Spotify!$U:$U,Charts!T466)</f>
        <v>1</v>
      </c>
      <c r="AH466" s="7" t="s">
        <v>18009</v>
      </c>
      <c r="AI466">
        <f>SUMIFS(Spotify!O:O,Spotify!U:U,Charts!AH466)/COUNTIFS(Spotify!U:U,Charts!AH466)</f>
        <v>-6112</v>
      </c>
      <c r="AJ466" s="18">
        <f>SUMIF(Spotify!U:U,Charts!AH466,Spotify!P:P)/COUNTIF(Spotify!U:U,Charts!AH466)</f>
        <v>109977</v>
      </c>
      <c r="AK466" s="18">
        <f>SUMIF(Spotify!U:U,Charts!AH466,Spotify!R:R)/COUNTIF(Spotify!U:U,Charts!AH466)</f>
        <v>1</v>
      </c>
      <c r="AL466" s="18">
        <f>SUMIF(Spotify!U:U,Charts!AH466,Spotify!J:J)/COUNTIF(Spotify!U:U,Charts!AH466)</f>
        <v>531</v>
      </c>
      <c r="AM466" s="18">
        <f>SUMIF(Spotify!U:U,Charts!AH466,Spotify!H:H)/COUNTIF(Spotify!U:U,Charts!AH466)</f>
        <v>914</v>
      </c>
      <c r="AN466" s="28">
        <f>SUMIF(Spotify!U:U,Charts!AH466,Spotify!I:I)/COUNTIF(Spotify!U:U,Charts!AH466)</f>
        <v>624</v>
      </c>
    </row>
    <row r="467" spans="1:40" x14ac:dyDescent="0.25">
      <c r="A467" s="3" t="s">
        <v>793</v>
      </c>
      <c r="B467" s="1">
        <v>7902344015</v>
      </c>
      <c r="C467" s="1">
        <v>41</v>
      </c>
      <c r="D467" s="1"/>
      <c r="E467" s="3" t="s">
        <v>3581</v>
      </c>
      <c r="F467" s="1">
        <v>142939951</v>
      </c>
      <c r="H467" s="7" t="s">
        <v>17845</v>
      </c>
      <c r="I467" s="1">
        <v>187486437</v>
      </c>
      <c r="J467" s="8">
        <v>6</v>
      </c>
      <c r="L467" s="7" t="s">
        <v>17845</v>
      </c>
      <c r="M467" s="1">
        <f t="shared" si="38"/>
        <v>-187486437</v>
      </c>
      <c r="N467">
        <v>6</v>
      </c>
      <c r="O467" s="18">
        <f>SUMIF(Spotify!U:U,Charts!L467,Spotify!Q:Q)/COUNTIF(Spotify!U:U,Charts!L467)</f>
        <v>231142.16666666666</v>
      </c>
      <c r="P467" t="str">
        <f t="shared" si="39"/>
        <v>03:51</v>
      </c>
      <c r="Q467" s="18">
        <f t="shared" si="41"/>
        <v>641941</v>
      </c>
      <c r="R467" s="8" t="str">
        <f t="shared" si="40"/>
        <v>10:41</v>
      </c>
      <c r="T467" s="7" t="s">
        <v>793</v>
      </c>
      <c r="U467">
        <f>COUNTIFS(Spotify!$AA:$AA,Charts!$U$1,Spotify!$U:$U,Charts!T467)</f>
        <v>7</v>
      </c>
      <c r="V467">
        <f>COUNTIFS(Spotify!$AA:$AA,Charts!$V$1,Spotify!$U:$U,Charts!T467)</f>
        <v>4</v>
      </c>
      <c r="W467">
        <f>COUNTIFS(Spotify!$AA:$AA,Charts!$W$1,Spotify!$U:$U,Charts!T467)</f>
        <v>5</v>
      </c>
      <c r="X467">
        <f>COUNTIFS(Spotify!$AA:$AA,Charts!$X$1,Spotify!$U:$U,Charts!T467)</f>
        <v>3</v>
      </c>
      <c r="Y467">
        <f>COUNTIFS(Spotify!$AA:$AA,Charts!$Y$1,Spotify!$U:$U,Charts!T467)</f>
        <v>4</v>
      </c>
      <c r="Z467">
        <f>COUNTIFS(Spotify!$AA:$AA,Charts!$Z$1,Spotify!$U:$U,Charts!T467)</f>
        <v>2</v>
      </c>
      <c r="AA467">
        <f>COUNTIFS(Spotify!$AA:$AA,Charts!$AA$1,Spotify!$U:$U,Charts!T467)</f>
        <v>2</v>
      </c>
      <c r="AB467">
        <f>COUNTIFS(Spotify!$AA:$AA,Charts!$AB$1,Spotify!$U:$U,Charts!T467)</f>
        <v>2</v>
      </c>
      <c r="AC467">
        <f>COUNTIFS(Spotify!$AA:$AA,Charts!$AC$1,Spotify!$U:$U,Charts!T467)</f>
        <v>0</v>
      </c>
      <c r="AD467">
        <f>COUNTIFS(Spotify!$AA:$AA,Charts!$AD$1,Spotify!$U:$U,Charts!T467)</f>
        <v>1</v>
      </c>
      <c r="AE467">
        <f>COUNTIFS(Spotify!$AA:$AA,Charts!$AE$1,Spotify!$U:$U,Charts!T467)</f>
        <v>8</v>
      </c>
      <c r="AF467" s="8">
        <f>COUNTIFS(Spotify!$AA:$AA,Charts!$AF$1,Spotify!$U:$U,Charts!T467)</f>
        <v>3</v>
      </c>
      <c r="AH467" s="7" t="s">
        <v>793</v>
      </c>
      <c r="AI467">
        <f>SUMIFS(Spotify!O:O,Spotify!U:U,Charts!AH467)/COUNTIFS(Spotify!U:U,Charts!AH467)</f>
        <v>-4995.1951219512193</v>
      </c>
      <c r="AJ467" s="18">
        <f>SUMIF(Spotify!U:U,Charts!AH467,Spotify!P:P)/COUNTIF(Spotify!U:U,Charts!AH467)</f>
        <v>108722.29268292683</v>
      </c>
      <c r="AK467" s="18">
        <f>SUMIF(Spotify!U:U,Charts!AH467,Spotify!R:R)/COUNTIF(Spotify!U:U,Charts!AH467)</f>
        <v>40.024390243902438</v>
      </c>
      <c r="AL467" s="18">
        <f>SUMIF(Spotify!U:U,Charts!AH467,Spotify!J:J)/COUNTIF(Spotify!U:U,Charts!AH467)</f>
        <v>384.51219512195121</v>
      </c>
      <c r="AM467" s="18">
        <f>SUMIF(Spotify!U:U,Charts!AH467,Spotify!H:H)/COUNTIF(Spotify!U:U,Charts!AH467)</f>
        <v>619.92682926829264</v>
      </c>
      <c r="AN467" s="28">
        <f>SUMIF(Spotify!U:U,Charts!AH467,Spotify!I:I)/COUNTIF(Spotify!U:U,Charts!AH467)</f>
        <v>600.46341463414637</v>
      </c>
    </row>
    <row r="468" spans="1:40" x14ac:dyDescent="0.25">
      <c r="A468" s="3" t="s">
        <v>18010</v>
      </c>
      <c r="B468" s="1">
        <v>157504067</v>
      </c>
      <c r="C468" s="1">
        <v>1</v>
      </c>
      <c r="D468" s="1"/>
      <c r="E468" s="3" t="s">
        <v>6303</v>
      </c>
      <c r="F468" s="1">
        <v>110422596</v>
      </c>
      <c r="H468" s="7" t="s">
        <v>10338</v>
      </c>
      <c r="I468" s="1">
        <v>187407722</v>
      </c>
      <c r="J468" s="8">
        <v>3</v>
      </c>
      <c r="L468" s="7" t="s">
        <v>10338</v>
      </c>
      <c r="M468" s="1">
        <f t="shared" si="38"/>
        <v>-187407722</v>
      </c>
      <c r="N468">
        <v>3</v>
      </c>
      <c r="O468" s="18">
        <f>SUMIF(Spotify!U:U,Charts!L468,Spotify!Q:Q)/COUNTIF(Spotify!U:U,Charts!L468)</f>
        <v>169354.33333333334</v>
      </c>
      <c r="P468" t="str">
        <f t="shared" si="39"/>
        <v>02:49</v>
      </c>
      <c r="Q468" s="18">
        <f t="shared" si="41"/>
        <v>641941</v>
      </c>
      <c r="R468" s="8" t="str">
        <f t="shared" si="40"/>
        <v>10:41</v>
      </c>
      <c r="T468" s="7" t="s">
        <v>18010</v>
      </c>
      <c r="U468">
        <f>COUNTIFS(Spotify!$AA:$AA,Charts!$U$1,Spotify!$U:$U,Charts!T468)</f>
        <v>0</v>
      </c>
      <c r="V468">
        <f>COUNTIFS(Spotify!$AA:$AA,Charts!$V$1,Spotify!$U:$U,Charts!T468)</f>
        <v>1</v>
      </c>
      <c r="W468">
        <f>COUNTIFS(Spotify!$AA:$AA,Charts!$W$1,Spotify!$U:$U,Charts!T468)</f>
        <v>0</v>
      </c>
      <c r="X468">
        <f>COUNTIFS(Spotify!$AA:$AA,Charts!$X$1,Spotify!$U:$U,Charts!T468)</f>
        <v>0</v>
      </c>
      <c r="Y468">
        <f>COUNTIFS(Spotify!$AA:$AA,Charts!$Y$1,Spotify!$U:$U,Charts!T468)</f>
        <v>0</v>
      </c>
      <c r="Z468">
        <f>COUNTIFS(Spotify!$AA:$AA,Charts!$Z$1,Spotify!$U:$U,Charts!T468)</f>
        <v>0</v>
      </c>
      <c r="AA468">
        <f>COUNTIFS(Spotify!$AA:$AA,Charts!$AA$1,Spotify!$U:$U,Charts!T468)</f>
        <v>0</v>
      </c>
      <c r="AB468">
        <f>COUNTIFS(Spotify!$AA:$AA,Charts!$AB$1,Spotify!$U:$U,Charts!T468)</f>
        <v>0</v>
      </c>
      <c r="AC468">
        <f>COUNTIFS(Spotify!$AA:$AA,Charts!$AC$1,Spotify!$U:$U,Charts!T468)</f>
        <v>0</v>
      </c>
      <c r="AD468">
        <f>COUNTIFS(Spotify!$AA:$AA,Charts!$AD$1,Spotify!$U:$U,Charts!T468)</f>
        <v>0</v>
      </c>
      <c r="AE468">
        <f>COUNTIFS(Spotify!$AA:$AA,Charts!$AE$1,Spotify!$U:$U,Charts!T468)</f>
        <v>0</v>
      </c>
      <c r="AF468" s="8">
        <f>COUNTIFS(Spotify!$AA:$AA,Charts!$AF$1,Spotify!$U:$U,Charts!T468)</f>
        <v>0</v>
      </c>
      <c r="AH468" s="7" t="s">
        <v>18010</v>
      </c>
      <c r="AI468">
        <f>SUMIFS(Spotify!O:O,Spotify!U:U,Charts!AH468)/COUNTIFS(Spotify!U:U,Charts!AH468)</f>
        <v>-4984</v>
      </c>
      <c r="AJ468" s="18">
        <f>SUMIF(Spotify!U:U,Charts!AH468,Spotify!P:P)/COUNTIF(Spotify!U:U,Charts!AH468)</f>
        <v>121985</v>
      </c>
      <c r="AK468" s="18">
        <f>SUMIF(Spotify!U:U,Charts!AH468,Spotify!R:R)/COUNTIF(Spotify!U:U,Charts!AH468)</f>
        <v>21</v>
      </c>
      <c r="AL468" s="18">
        <f>SUMIF(Spotify!U:U,Charts!AH468,Spotify!J:J)/COUNTIF(Spotify!U:U,Charts!AH468)</f>
        <v>139</v>
      </c>
      <c r="AM468" s="18">
        <f>SUMIF(Spotify!U:U,Charts!AH468,Spotify!H:H)/COUNTIF(Spotify!U:U,Charts!AH468)</f>
        <v>845</v>
      </c>
      <c r="AN468" s="28">
        <f>SUMIF(Spotify!U:U,Charts!AH468,Spotify!I:I)/COUNTIF(Spotify!U:U,Charts!AH468)</f>
        <v>797</v>
      </c>
    </row>
    <row r="469" spans="1:40" x14ac:dyDescent="0.25">
      <c r="A469" s="3" t="s">
        <v>11654</v>
      </c>
      <c r="B469" s="1">
        <v>148886221</v>
      </c>
      <c r="C469" s="1">
        <v>1</v>
      </c>
      <c r="D469" s="1"/>
      <c r="E469" s="3" t="s">
        <v>2763</v>
      </c>
      <c r="F469" s="1">
        <v>126674687</v>
      </c>
      <c r="H469" s="7" t="s">
        <v>18093</v>
      </c>
      <c r="I469" s="1">
        <v>187222211</v>
      </c>
      <c r="J469" s="8">
        <v>1</v>
      </c>
      <c r="L469" s="7" t="s">
        <v>18093</v>
      </c>
      <c r="M469" s="1">
        <f t="shared" si="38"/>
        <v>-187222211</v>
      </c>
      <c r="N469">
        <v>1</v>
      </c>
      <c r="O469" s="18">
        <f>SUMIF(Spotify!U:U,Charts!L469,Spotify!Q:Q)/COUNTIF(Spotify!U:U,Charts!L469)</f>
        <v>321556</v>
      </c>
      <c r="P469" t="str">
        <f t="shared" si="39"/>
        <v>05:21</v>
      </c>
      <c r="Q469" s="18">
        <f t="shared" si="41"/>
        <v>641941</v>
      </c>
      <c r="R469" s="8" t="str">
        <f t="shared" si="40"/>
        <v>10:41</v>
      </c>
      <c r="T469" s="7" t="s">
        <v>11654</v>
      </c>
      <c r="U469">
        <f>COUNTIFS(Spotify!$AA:$AA,Charts!$U$1,Spotify!$U:$U,Charts!T469)</f>
        <v>0</v>
      </c>
      <c r="V469">
        <f>COUNTIFS(Spotify!$AA:$AA,Charts!$V$1,Spotify!$U:$U,Charts!T469)</f>
        <v>1</v>
      </c>
      <c r="W469">
        <f>COUNTIFS(Spotify!$AA:$AA,Charts!$W$1,Spotify!$U:$U,Charts!T469)</f>
        <v>0</v>
      </c>
      <c r="X469">
        <f>COUNTIFS(Spotify!$AA:$AA,Charts!$X$1,Spotify!$U:$U,Charts!T469)</f>
        <v>0</v>
      </c>
      <c r="Y469">
        <f>COUNTIFS(Spotify!$AA:$AA,Charts!$Y$1,Spotify!$U:$U,Charts!T469)</f>
        <v>0</v>
      </c>
      <c r="Z469">
        <f>COUNTIFS(Spotify!$AA:$AA,Charts!$Z$1,Spotify!$U:$U,Charts!T469)</f>
        <v>0</v>
      </c>
      <c r="AA469">
        <f>COUNTIFS(Spotify!$AA:$AA,Charts!$AA$1,Spotify!$U:$U,Charts!T469)</f>
        <v>0</v>
      </c>
      <c r="AB469">
        <f>COUNTIFS(Spotify!$AA:$AA,Charts!$AB$1,Spotify!$U:$U,Charts!T469)</f>
        <v>0</v>
      </c>
      <c r="AC469">
        <f>COUNTIFS(Spotify!$AA:$AA,Charts!$AC$1,Spotify!$U:$U,Charts!T469)</f>
        <v>0</v>
      </c>
      <c r="AD469">
        <f>COUNTIFS(Spotify!$AA:$AA,Charts!$AD$1,Spotify!$U:$U,Charts!T469)</f>
        <v>0</v>
      </c>
      <c r="AE469">
        <f>COUNTIFS(Spotify!$AA:$AA,Charts!$AE$1,Spotify!$U:$U,Charts!T469)</f>
        <v>0</v>
      </c>
      <c r="AF469" s="8">
        <f>COUNTIFS(Spotify!$AA:$AA,Charts!$AF$1,Spotify!$U:$U,Charts!T469)</f>
        <v>0</v>
      </c>
      <c r="AH469" s="7" t="s">
        <v>11654</v>
      </c>
      <c r="AI469">
        <f>SUMIFS(Spotify!O:O,Spotify!U:U,Charts!AH469)/COUNTIFS(Spotify!U:U,Charts!AH469)</f>
        <v>-5748</v>
      </c>
      <c r="AJ469" s="18">
        <f>SUMIF(Spotify!U:U,Charts!AH469,Spotify!P:P)/COUNTIF(Spotify!U:U,Charts!AH469)</f>
        <v>167933</v>
      </c>
      <c r="AK469" s="18">
        <f>SUMIF(Spotify!U:U,Charts!AH469,Spotify!R:R)/COUNTIF(Spotify!U:U,Charts!AH469)</f>
        <v>17</v>
      </c>
      <c r="AL469" s="18">
        <f>SUMIF(Spotify!U:U,Charts!AH469,Spotify!J:J)/COUNTIF(Spotify!U:U,Charts!AH469)</f>
        <v>996</v>
      </c>
      <c r="AM469" s="18">
        <f>SUMIF(Spotify!U:U,Charts!AH469,Spotify!H:H)/COUNTIF(Spotify!U:U,Charts!AH469)</f>
        <v>57</v>
      </c>
      <c r="AN469" s="28">
        <f>SUMIF(Spotify!U:U,Charts!AH469,Spotify!I:I)/COUNTIF(Spotify!U:U,Charts!AH469)</f>
        <v>455</v>
      </c>
    </row>
    <row r="470" spans="1:40" x14ac:dyDescent="0.25">
      <c r="A470" s="3" t="s">
        <v>6517</v>
      </c>
      <c r="B470" s="1">
        <v>541163031</v>
      </c>
      <c r="C470" s="1">
        <v>1</v>
      </c>
      <c r="D470" s="1"/>
      <c r="E470" s="3" t="s">
        <v>11204</v>
      </c>
      <c r="F470" s="1">
        <v>824243307</v>
      </c>
      <c r="H470" s="7" t="s">
        <v>18184</v>
      </c>
      <c r="I470" s="1">
        <v>186980119</v>
      </c>
      <c r="J470" s="8">
        <v>1</v>
      </c>
      <c r="L470" s="7" t="s">
        <v>18184</v>
      </c>
      <c r="M470" s="1">
        <f t="shared" si="38"/>
        <v>-186980119</v>
      </c>
      <c r="N470">
        <v>1</v>
      </c>
      <c r="O470" s="18">
        <f>SUMIF(Spotify!U:U,Charts!L470,Spotify!Q:Q)/COUNTIF(Spotify!U:U,Charts!L470)</f>
        <v>218107</v>
      </c>
      <c r="P470" t="str">
        <f t="shared" si="39"/>
        <v>03:38</v>
      </c>
      <c r="Q470" s="18">
        <f t="shared" si="41"/>
        <v>641941</v>
      </c>
      <c r="R470" s="8" t="str">
        <f t="shared" si="40"/>
        <v>10:41</v>
      </c>
      <c r="T470" s="7" t="s">
        <v>6517</v>
      </c>
      <c r="U470">
        <f>COUNTIFS(Spotify!$AA:$AA,Charts!$U$1,Spotify!$U:$U,Charts!T470)</f>
        <v>0</v>
      </c>
      <c r="V470">
        <f>COUNTIFS(Spotify!$AA:$AA,Charts!$V$1,Spotify!$U:$U,Charts!T470)</f>
        <v>0</v>
      </c>
      <c r="W470">
        <f>COUNTIFS(Spotify!$AA:$AA,Charts!$W$1,Spotify!$U:$U,Charts!T470)</f>
        <v>0</v>
      </c>
      <c r="X470">
        <f>COUNTIFS(Spotify!$AA:$AA,Charts!$X$1,Spotify!$U:$U,Charts!T470)</f>
        <v>0</v>
      </c>
      <c r="Y470">
        <f>COUNTIFS(Spotify!$AA:$AA,Charts!$Y$1,Spotify!$U:$U,Charts!T470)</f>
        <v>0</v>
      </c>
      <c r="Z470">
        <f>COUNTIFS(Spotify!$AA:$AA,Charts!$Z$1,Spotify!$U:$U,Charts!T470)</f>
        <v>1</v>
      </c>
      <c r="AA470">
        <f>COUNTIFS(Spotify!$AA:$AA,Charts!$AA$1,Spotify!$U:$U,Charts!T470)</f>
        <v>0</v>
      </c>
      <c r="AB470">
        <f>COUNTIFS(Spotify!$AA:$AA,Charts!$AB$1,Spotify!$U:$U,Charts!T470)</f>
        <v>0</v>
      </c>
      <c r="AC470">
        <f>COUNTIFS(Spotify!$AA:$AA,Charts!$AC$1,Spotify!$U:$U,Charts!T470)</f>
        <v>0</v>
      </c>
      <c r="AD470">
        <f>COUNTIFS(Spotify!$AA:$AA,Charts!$AD$1,Spotify!$U:$U,Charts!T470)</f>
        <v>0</v>
      </c>
      <c r="AE470">
        <f>COUNTIFS(Spotify!$AA:$AA,Charts!$AE$1,Spotify!$U:$U,Charts!T470)</f>
        <v>0</v>
      </c>
      <c r="AF470" s="8">
        <f>COUNTIFS(Spotify!$AA:$AA,Charts!$AF$1,Spotify!$U:$U,Charts!T470)</f>
        <v>0</v>
      </c>
      <c r="AH470" s="7" t="s">
        <v>6517</v>
      </c>
      <c r="AI470">
        <f>SUMIFS(Spotify!O:O,Spotify!U:U,Charts!AH470)/COUNTIFS(Spotify!U:U,Charts!AH470)</f>
        <v>-872</v>
      </c>
      <c r="AJ470" s="18">
        <f>SUMIF(Spotify!U:U,Charts!AH470,Spotify!P:P)/COUNTIF(Spotify!U:U,Charts!AH470)</f>
        <v>98224</v>
      </c>
      <c r="AK470" s="18">
        <f>SUMIF(Spotify!U:U,Charts!AH470,Spotify!R:R)/COUNTIF(Spotify!U:U,Charts!AH470)</f>
        <v>25</v>
      </c>
      <c r="AL470" s="18">
        <f>SUMIF(Spotify!U:U,Charts!AH470,Spotify!J:J)/COUNTIF(Spotify!U:U,Charts!AH470)</f>
        <v>285</v>
      </c>
      <c r="AM470" s="18">
        <f>SUMIF(Spotify!U:U,Charts!AH470,Spotify!H:H)/COUNTIF(Spotify!U:U,Charts!AH470)</f>
        <v>537</v>
      </c>
      <c r="AN470" s="28">
        <f>SUMIF(Spotify!U:U,Charts!AH470,Spotify!I:I)/COUNTIF(Spotify!U:U,Charts!AH470)</f>
        <v>421</v>
      </c>
    </row>
    <row r="471" spans="1:40" x14ac:dyDescent="0.25">
      <c r="A471" s="3" t="s">
        <v>18011</v>
      </c>
      <c r="B471" s="1">
        <v>947930278</v>
      </c>
      <c r="C471" s="1">
        <v>8</v>
      </c>
      <c r="D471" s="1"/>
      <c r="E471" s="3" t="s">
        <v>12115</v>
      </c>
      <c r="F471" s="1">
        <v>40083425</v>
      </c>
      <c r="H471" s="7" t="s">
        <v>17936</v>
      </c>
      <c r="I471" s="1">
        <v>186783974</v>
      </c>
      <c r="J471" s="8">
        <v>2</v>
      </c>
      <c r="L471" s="7" t="s">
        <v>17936</v>
      </c>
      <c r="M471" s="1">
        <f t="shared" si="38"/>
        <v>-186783974</v>
      </c>
      <c r="N471">
        <v>2</v>
      </c>
      <c r="O471" s="18">
        <f>SUMIF(Spotify!U:U,Charts!L471,Spotify!Q:Q)/COUNTIF(Spotify!U:U,Charts!L471)</f>
        <v>132045.5</v>
      </c>
      <c r="P471" t="str">
        <f t="shared" si="39"/>
        <v>02:12</v>
      </c>
      <c r="Q471" s="18">
        <f t="shared" si="41"/>
        <v>641941</v>
      </c>
      <c r="R471" s="8" t="str">
        <f t="shared" si="40"/>
        <v>10:41</v>
      </c>
      <c r="T471" s="7" t="s">
        <v>18011</v>
      </c>
      <c r="U471">
        <f>COUNTIFS(Spotify!$AA:$AA,Charts!$U$1,Spotify!$U:$U,Charts!T471)</f>
        <v>0</v>
      </c>
      <c r="V471">
        <f>COUNTIFS(Spotify!$AA:$AA,Charts!$V$1,Spotify!$U:$U,Charts!T471)</f>
        <v>4</v>
      </c>
      <c r="W471">
        <f>COUNTIFS(Spotify!$AA:$AA,Charts!$W$1,Spotify!$U:$U,Charts!T471)</f>
        <v>0</v>
      </c>
      <c r="X471">
        <f>COUNTIFS(Spotify!$AA:$AA,Charts!$X$1,Spotify!$U:$U,Charts!T471)</f>
        <v>0</v>
      </c>
      <c r="Y471">
        <f>COUNTIFS(Spotify!$AA:$AA,Charts!$Y$1,Spotify!$U:$U,Charts!T471)</f>
        <v>0</v>
      </c>
      <c r="Z471">
        <f>COUNTIFS(Spotify!$AA:$AA,Charts!$Z$1,Spotify!$U:$U,Charts!T471)</f>
        <v>2</v>
      </c>
      <c r="AA471">
        <f>COUNTIFS(Spotify!$AA:$AA,Charts!$AA$1,Spotify!$U:$U,Charts!T471)</f>
        <v>1</v>
      </c>
      <c r="AB471">
        <f>COUNTIFS(Spotify!$AA:$AA,Charts!$AB$1,Spotify!$U:$U,Charts!T471)</f>
        <v>1</v>
      </c>
      <c r="AC471">
        <f>COUNTIFS(Spotify!$AA:$AA,Charts!$AC$1,Spotify!$U:$U,Charts!T471)</f>
        <v>0</v>
      </c>
      <c r="AD471">
        <f>COUNTIFS(Spotify!$AA:$AA,Charts!$AD$1,Spotify!$U:$U,Charts!T471)</f>
        <v>0</v>
      </c>
      <c r="AE471">
        <f>COUNTIFS(Spotify!$AA:$AA,Charts!$AE$1,Spotify!$U:$U,Charts!T471)</f>
        <v>0</v>
      </c>
      <c r="AF471" s="8">
        <f>COUNTIFS(Spotify!$AA:$AA,Charts!$AF$1,Spotify!$U:$U,Charts!T471)</f>
        <v>0</v>
      </c>
      <c r="AH471" s="7" t="s">
        <v>18011</v>
      </c>
      <c r="AI471">
        <f>SUMIFS(Spotify!O:O,Spotify!U:U,Charts!AH471)/COUNTIFS(Spotify!U:U,Charts!AH471)</f>
        <v>-6550.625</v>
      </c>
      <c r="AJ471" s="18">
        <f>SUMIF(Spotify!U:U,Charts!AH471,Spotify!P:P)/COUNTIF(Spotify!U:U,Charts!AH471)</f>
        <v>119359.375</v>
      </c>
      <c r="AK471" s="18">
        <f>SUMIF(Spotify!U:U,Charts!AH471,Spotify!R:R)/COUNTIF(Spotify!U:U,Charts!AH471)</f>
        <v>11.125</v>
      </c>
      <c r="AL471" s="18">
        <f>SUMIF(Spotify!U:U,Charts!AH471,Spotify!J:J)/COUNTIF(Spotify!U:U,Charts!AH471)</f>
        <v>446.5</v>
      </c>
      <c r="AM471" s="18">
        <f>SUMIF(Spotify!U:U,Charts!AH471,Spotify!H:H)/COUNTIF(Spotify!U:U,Charts!AH471)</f>
        <v>503</v>
      </c>
      <c r="AN471" s="28">
        <f>SUMIF(Spotify!U:U,Charts!AH471,Spotify!I:I)/COUNTIF(Spotify!U:U,Charts!AH471)</f>
        <v>542.875</v>
      </c>
    </row>
    <row r="472" spans="1:40" x14ac:dyDescent="0.25">
      <c r="A472" s="3" t="s">
        <v>7623</v>
      </c>
      <c r="B472" s="1">
        <v>207535395</v>
      </c>
      <c r="C472" s="1">
        <v>1</v>
      </c>
      <c r="D472" s="1"/>
      <c r="E472" s="3" t="s">
        <v>6514</v>
      </c>
      <c r="F472" s="1">
        <v>40734926</v>
      </c>
      <c r="H472" s="7" t="s">
        <v>5753</v>
      </c>
      <c r="I472" s="1">
        <v>186021054</v>
      </c>
      <c r="J472" s="8">
        <v>1</v>
      </c>
      <c r="L472" s="7" t="s">
        <v>5753</v>
      </c>
      <c r="M472" s="1">
        <f t="shared" si="38"/>
        <v>-186021054</v>
      </c>
      <c r="N472">
        <v>1</v>
      </c>
      <c r="O472" s="18">
        <f>SUMIF(Spotify!U:U,Charts!L472,Spotify!Q:Q)/COUNTIF(Spotify!U:U,Charts!L472)</f>
        <v>163208</v>
      </c>
      <c r="P472" t="str">
        <f t="shared" si="39"/>
        <v>02:43</v>
      </c>
      <c r="Q472" s="18">
        <f t="shared" si="41"/>
        <v>641941</v>
      </c>
      <c r="R472" s="8" t="str">
        <f t="shared" si="40"/>
        <v>10:41</v>
      </c>
      <c r="T472" s="7" t="s">
        <v>7623</v>
      </c>
      <c r="U472">
        <f>COUNTIFS(Spotify!$AA:$AA,Charts!$U$1,Spotify!$U:$U,Charts!T472)</f>
        <v>0</v>
      </c>
      <c r="V472">
        <f>COUNTIFS(Spotify!$AA:$AA,Charts!$V$1,Spotify!$U:$U,Charts!T472)</f>
        <v>0</v>
      </c>
      <c r="W472">
        <f>COUNTIFS(Spotify!$AA:$AA,Charts!$W$1,Spotify!$U:$U,Charts!T472)</f>
        <v>0</v>
      </c>
      <c r="X472">
        <f>COUNTIFS(Spotify!$AA:$AA,Charts!$X$1,Spotify!$U:$U,Charts!T472)</f>
        <v>0</v>
      </c>
      <c r="Y472">
        <f>COUNTIFS(Spotify!$AA:$AA,Charts!$Y$1,Spotify!$U:$U,Charts!T472)</f>
        <v>0</v>
      </c>
      <c r="Z472">
        <f>COUNTIFS(Spotify!$AA:$AA,Charts!$Z$1,Spotify!$U:$U,Charts!T472)</f>
        <v>0</v>
      </c>
      <c r="AA472">
        <f>COUNTIFS(Spotify!$AA:$AA,Charts!$AA$1,Spotify!$U:$U,Charts!T472)</f>
        <v>0</v>
      </c>
      <c r="AB472">
        <f>COUNTIFS(Spotify!$AA:$AA,Charts!$AB$1,Spotify!$U:$U,Charts!T472)</f>
        <v>1</v>
      </c>
      <c r="AC472">
        <f>COUNTIFS(Spotify!$AA:$AA,Charts!$AC$1,Spotify!$U:$U,Charts!T472)</f>
        <v>0</v>
      </c>
      <c r="AD472">
        <f>COUNTIFS(Spotify!$AA:$AA,Charts!$AD$1,Spotify!$U:$U,Charts!T472)</f>
        <v>0</v>
      </c>
      <c r="AE472">
        <f>COUNTIFS(Spotify!$AA:$AA,Charts!$AE$1,Spotify!$U:$U,Charts!T472)</f>
        <v>0</v>
      </c>
      <c r="AF472" s="8">
        <f>COUNTIFS(Spotify!$AA:$AA,Charts!$AF$1,Spotify!$U:$U,Charts!T472)</f>
        <v>0</v>
      </c>
      <c r="AH472" s="7" t="s">
        <v>7623</v>
      </c>
      <c r="AI472">
        <f>SUMIFS(Spotify!O:O,Spotify!U:U,Charts!AH472)/COUNTIFS(Spotify!U:U,Charts!AH472)</f>
        <v>-12727</v>
      </c>
      <c r="AJ472" s="18">
        <f>SUMIF(Spotify!U:U,Charts!AH472,Spotify!P:P)/COUNTIF(Spotify!U:U,Charts!AH472)</f>
        <v>175014</v>
      </c>
      <c r="AK472" s="18">
        <f>SUMIF(Spotify!U:U,Charts!AH472,Spotify!R:R)/COUNTIF(Spotify!U:U,Charts!AH472)</f>
        <v>24</v>
      </c>
      <c r="AL472" s="18">
        <f>SUMIF(Spotify!U:U,Charts!AH472,Spotify!J:J)/COUNTIF(Spotify!U:U,Charts!AH472)</f>
        <v>992</v>
      </c>
      <c r="AM472" s="18">
        <f>SUMIF(Spotify!U:U,Charts!AH472,Spotify!H:H)/COUNTIF(Spotify!U:U,Charts!AH472)</f>
        <v>593</v>
      </c>
      <c r="AN472" s="28">
        <f>SUMIF(Spotify!U:U,Charts!AH472,Spotify!I:I)/COUNTIF(Spotify!U:U,Charts!AH472)</f>
        <v>641</v>
      </c>
    </row>
    <row r="473" spans="1:40" x14ac:dyDescent="0.25">
      <c r="A473" s="3" t="s">
        <v>1375</v>
      </c>
      <c r="B473" s="1">
        <v>20127183</v>
      </c>
      <c r="C473" s="1">
        <v>3</v>
      </c>
      <c r="D473" s="1"/>
      <c r="E473" s="3" t="s">
        <v>1640</v>
      </c>
      <c r="F473" s="1">
        <v>319996592</v>
      </c>
      <c r="H473" s="7" t="s">
        <v>2832</v>
      </c>
      <c r="I473" s="1">
        <v>186001444</v>
      </c>
      <c r="J473" s="8">
        <v>3</v>
      </c>
      <c r="L473" s="7" t="s">
        <v>2832</v>
      </c>
      <c r="M473" s="1">
        <f t="shared" si="38"/>
        <v>-186001444</v>
      </c>
      <c r="N473">
        <v>3</v>
      </c>
      <c r="O473" s="18">
        <f>SUMIF(Spotify!U:U,Charts!L473,Spotify!Q:Q)/COUNTIF(Spotify!U:U,Charts!L473)</f>
        <v>170345</v>
      </c>
      <c r="P473" t="str">
        <f t="shared" si="39"/>
        <v>02:50</v>
      </c>
      <c r="Q473" s="18">
        <f t="shared" si="41"/>
        <v>641941</v>
      </c>
      <c r="R473" s="8" t="str">
        <f t="shared" si="40"/>
        <v>10:41</v>
      </c>
      <c r="T473" s="7" t="s">
        <v>1375</v>
      </c>
      <c r="U473">
        <f>COUNTIFS(Spotify!$AA:$AA,Charts!$U$1,Spotify!$U:$U,Charts!T473)</f>
        <v>2</v>
      </c>
      <c r="V473">
        <f>COUNTIFS(Spotify!$AA:$AA,Charts!$V$1,Spotify!$U:$U,Charts!T473)</f>
        <v>0</v>
      </c>
      <c r="W473">
        <f>COUNTIFS(Spotify!$AA:$AA,Charts!$W$1,Spotify!$U:$U,Charts!T473)</f>
        <v>0</v>
      </c>
      <c r="X473">
        <f>COUNTIFS(Spotify!$AA:$AA,Charts!$X$1,Spotify!$U:$U,Charts!T473)</f>
        <v>1</v>
      </c>
      <c r="Y473">
        <f>COUNTIFS(Spotify!$AA:$AA,Charts!$Y$1,Spotify!$U:$U,Charts!T473)</f>
        <v>0</v>
      </c>
      <c r="Z473">
        <f>COUNTIFS(Spotify!$AA:$AA,Charts!$Z$1,Spotify!$U:$U,Charts!T473)</f>
        <v>0</v>
      </c>
      <c r="AA473">
        <f>COUNTIFS(Spotify!$AA:$AA,Charts!$AA$1,Spotify!$U:$U,Charts!T473)</f>
        <v>0</v>
      </c>
      <c r="AB473">
        <f>COUNTIFS(Spotify!$AA:$AA,Charts!$AB$1,Spotify!$U:$U,Charts!T473)</f>
        <v>0</v>
      </c>
      <c r="AC473">
        <f>COUNTIFS(Spotify!$AA:$AA,Charts!$AC$1,Spotify!$U:$U,Charts!T473)</f>
        <v>0</v>
      </c>
      <c r="AD473">
        <f>COUNTIFS(Spotify!$AA:$AA,Charts!$AD$1,Spotify!$U:$U,Charts!T473)</f>
        <v>0</v>
      </c>
      <c r="AE473">
        <f>COUNTIFS(Spotify!$AA:$AA,Charts!$AE$1,Spotify!$U:$U,Charts!T473)</f>
        <v>0</v>
      </c>
      <c r="AF473" s="8">
        <f>COUNTIFS(Spotify!$AA:$AA,Charts!$AF$1,Spotify!$U:$U,Charts!T473)</f>
        <v>0</v>
      </c>
      <c r="AH473" s="7" t="s">
        <v>1375</v>
      </c>
      <c r="AI473">
        <f>SUMIFS(Spotify!O:O,Spotify!U:U,Charts!AH473)/COUNTIFS(Spotify!U:U,Charts!AH473)</f>
        <v>-6101.333333333333</v>
      </c>
      <c r="AJ473" s="18">
        <f>SUMIF(Spotify!U:U,Charts!AH473,Spotify!P:P)/COUNTIF(Spotify!U:U,Charts!AH473)</f>
        <v>100358</v>
      </c>
      <c r="AK473" s="18">
        <f>SUMIF(Spotify!U:U,Charts!AH473,Spotify!R:R)/COUNTIF(Spotify!U:U,Charts!AH473)</f>
        <v>1</v>
      </c>
      <c r="AL473" s="18">
        <f>SUMIF(Spotify!U:U,Charts!AH473,Spotify!J:J)/COUNTIF(Spotify!U:U,Charts!AH473)</f>
        <v>277.66666666666669</v>
      </c>
      <c r="AM473" s="18">
        <f>SUMIF(Spotify!U:U,Charts!AH473,Spotify!H:H)/COUNTIF(Spotify!U:U,Charts!AH473)</f>
        <v>518</v>
      </c>
      <c r="AN473" s="28">
        <f>SUMIF(Spotify!U:U,Charts!AH473,Spotify!I:I)/COUNTIF(Spotify!U:U,Charts!AH473)</f>
        <v>583</v>
      </c>
    </row>
    <row r="474" spans="1:40" x14ac:dyDescent="0.25">
      <c r="A474" s="3" t="s">
        <v>15582</v>
      </c>
      <c r="B474" s="1">
        <v>59931948</v>
      </c>
      <c r="C474" s="1">
        <v>1</v>
      </c>
      <c r="D474" s="1"/>
      <c r="E474" s="3" t="s">
        <v>2780</v>
      </c>
      <c r="F474" s="1">
        <v>33735138</v>
      </c>
      <c r="H474" s="7" t="s">
        <v>18018</v>
      </c>
      <c r="I474" s="1">
        <v>182899339</v>
      </c>
      <c r="J474" s="8">
        <v>2</v>
      </c>
      <c r="L474" s="7" t="s">
        <v>18018</v>
      </c>
      <c r="M474" s="1">
        <f t="shared" si="38"/>
        <v>-182899339</v>
      </c>
      <c r="N474">
        <v>2</v>
      </c>
      <c r="O474" s="18">
        <f>SUMIF(Spotify!U:U,Charts!L474,Spotify!Q:Q)/COUNTIF(Spotify!U:U,Charts!L474)</f>
        <v>211856</v>
      </c>
      <c r="P474" t="str">
        <f t="shared" si="39"/>
        <v>03:31</v>
      </c>
      <c r="Q474" s="18">
        <f t="shared" si="41"/>
        <v>641941</v>
      </c>
      <c r="R474" s="8" t="str">
        <f t="shared" si="40"/>
        <v>10:41</v>
      </c>
      <c r="T474" s="7" t="s">
        <v>15582</v>
      </c>
      <c r="U474">
        <f>COUNTIFS(Spotify!$AA:$AA,Charts!$U$1,Spotify!$U:$U,Charts!T474)</f>
        <v>0</v>
      </c>
      <c r="V474">
        <f>COUNTIFS(Spotify!$AA:$AA,Charts!$V$1,Spotify!$U:$U,Charts!T474)</f>
        <v>0</v>
      </c>
      <c r="W474">
        <f>COUNTIFS(Spotify!$AA:$AA,Charts!$W$1,Spotify!$U:$U,Charts!T474)</f>
        <v>0</v>
      </c>
      <c r="X474">
        <f>COUNTIFS(Spotify!$AA:$AA,Charts!$X$1,Spotify!$U:$U,Charts!T474)</f>
        <v>0</v>
      </c>
      <c r="Y474">
        <f>COUNTIFS(Spotify!$AA:$AA,Charts!$Y$1,Spotify!$U:$U,Charts!T474)</f>
        <v>0</v>
      </c>
      <c r="Z474">
        <f>COUNTIFS(Spotify!$AA:$AA,Charts!$Z$1,Spotify!$U:$U,Charts!T474)</f>
        <v>0</v>
      </c>
      <c r="AA474">
        <f>COUNTIFS(Spotify!$AA:$AA,Charts!$AA$1,Spotify!$U:$U,Charts!T474)</f>
        <v>0</v>
      </c>
      <c r="AB474">
        <f>COUNTIFS(Spotify!$AA:$AA,Charts!$AB$1,Spotify!$U:$U,Charts!T474)</f>
        <v>0</v>
      </c>
      <c r="AC474">
        <f>COUNTIFS(Spotify!$AA:$AA,Charts!$AC$1,Spotify!$U:$U,Charts!T474)</f>
        <v>1</v>
      </c>
      <c r="AD474">
        <f>COUNTIFS(Spotify!$AA:$AA,Charts!$AD$1,Spotify!$U:$U,Charts!T474)</f>
        <v>0</v>
      </c>
      <c r="AE474">
        <f>COUNTIFS(Spotify!$AA:$AA,Charts!$AE$1,Spotify!$U:$U,Charts!T474)</f>
        <v>0</v>
      </c>
      <c r="AF474" s="8">
        <f>COUNTIFS(Spotify!$AA:$AA,Charts!$AF$1,Spotify!$U:$U,Charts!T474)</f>
        <v>0</v>
      </c>
      <c r="AH474" s="7" t="s">
        <v>15582</v>
      </c>
      <c r="AI474">
        <f>SUMIFS(Spotify!O:O,Spotify!U:U,Charts!AH474)/COUNTIFS(Spotify!U:U,Charts!AH474)</f>
        <v>-4632</v>
      </c>
      <c r="AJ474" s="18">
        <f>SUMIF(Spotify!U:U,Charts!AH474,Spotify!P:P)/COUNTIF(Spotify!U:U,Charts!AH474)</f>
        <v>95487</v>
      </c>
      <c r="AK474" s="18">
        <f>SUMIF(Spotify!U:U,Charts!AH474,Spotify!R:R)/COUNTIF(Spotify!U:U,Charts!AH474)</f>
        <v>12</v>
      </c>
      <c r="AL474" s="18">
        <f>SUMIF(Spotify!U:U,Charts!AH474,Spotify!J:J)/COUNTIF(Spotify!U:U,Charts!AH474)</f>
        <v>378</v>
      </c>
      <c r="AM474" s="18">
        <f>SUMIF(Spotify!U:U,Charts!AH474,Spotify!H:H)/COUNTIF(Spotify!U:U,Charts!AH474)</f>
        <v>422</v>
      </c>
      <c r="AN474" s="28">
        <f>SUMIF(Spotify!U:U,Charts!AH474,Spotify!I:I)/COUNTIF(Spotify!U:U,Charts!AH474)</f>
        <v>745</v>
      </c>
    </row>
    <row r="475" spans="1:40" x14ac:dyDescent="0.25">
      <c r="A475" s="3" t="s">
        <v>6753</v>
      </c>
      <c r="B475" s="1">
        <v>388337134</v>
      </c>
      <c r="C475" s="1">
        <v>5</v>
      </c>
      <c r="D475" s="1"/>
      <c r="E475" s="3" t="s">
        <v>1215</v>
      </c>
      <c r="F475" s="1">
        <v>21789904</v>
      </c>
      <c r="H475" s="7" t="s">
        <v>16010</v>
      </c>
      <c r="I475" s="1">
        <v>181169228</v>
      </c>
      <c r="J475" s="8">
        <v>3</v>
      </c>
      <c r="L475" s="7" t="s">
        <v>16010</v>
      </c>
      <c r="M475" s="1">
        <f t="shared" si="38"/>
        <v>-181169228</v>
      </c>
      <c r="N475">
        <v>3</v>
      </c>
      <c r="O475" s="18">
        <f>SUMIF(Spotify!U:U,Charts!L475,Spotify!Q:Q)/COUNTIF(Spotify!U:U,Charts!L475)</f>
        <v>224772.33333333334</v>
      </c>
      <c r="P475" t="str">
        <f t="shared" si="39"/>
        <v>03:44</v>
      </c>
      <c r="Q475" s="18">
        <f t="shared" si="41"/>
        <v>641941</v>
      </c>
      <c r="R475" s="8" t="str">
        <f t="shared" si="40"/>
        <v>10:41</v>
      </c>
      <c r="T475" s="7" t="s">
        <v>6753</v>
      </c>
      <c r="U475">
        <f>COUNTIFS(Spotify!$AA:$AA,Charts!$U$1,Spotify!$U:$U,Charts!T475)</f>
        <v>0</v>
      </c>
      <c r="V475">
        <f>COUNTIFS(Spotify!$AA:$AA,Charts!$V$1,Spotify!$U:$U,Charts!T475)</f>
        <v>3</v>
      </c>
      <c r="W475">
        <f>COUNTIFS(Spotify!$AA:$AA,Charts!$W$1,Spotify!$U:$U,Charts!T475)</f>
        <v>0</v>
      </c>
      <c r="X475">
        <f>COUNTIFS(Spotify!$AA:$AA,Charts!$X$1,Spotify!$U:$U,Charts!T475)</f>
        <v>0</v>
      </c>
      <c r="Y475">
        <f>COUNTIFS(Spotify!$AA:$AA,Charts!$Y$1,Spotify!$U:$U,Charts!T475)</f>
        <v>0</v>
      </c>
      <c r="Z475">
        <f>COUNTIFS(Spotify!$AA:$AA,Charts!$Z$1,Spotify!$U:$U,Charts!T475)</f>
        <v>0</v>
      </c>
      <c r="AA475">
        <f>COUNTIFS(Spotify!$AA:$AA,Charts!$AA$1,Spotify!$U:$U,Charts!T475)</f>
        <v>2</v>
      </c>
      <c r="AB475">
        <f>COUNTIFS(Spotify!$AA:$AA,Charts!$AB$1,Spotify!$U:$U,Charts!T475)</f>
        <v>0</v>
      </c>
      <c r="AC475">
        <f>COUNTIFS(Spotify!$AA:$AA,Charts!$AC$1,Spotify!$U:$U,Charts!T475)</f>
        <v>0</v>
      </c>
      <c r="AD475">
        <f>COUNTIFS(Spotify!$AA:$AA,Charts!$AD$1,Spotify!$U:$U,Charts!T475)</f>
        <v>0</v>
      </c>
      <c r="AE475">
        <f>COUNTIFS(Spotify!$AA:$AA,Charts!$AE$1,Spotify!$U:$U,Charts!T475)</f>
        <v>0</v>
      </c>
      <c r="AF475" s="8">
        <f>COUNTIFS(Spotify!$AA:$AA,Charts!$AF$1,Spotify!$U:$U,Charts!T475)</f>
        <v>0</v>
      </c>
      <c r="AH475" s="7" t="s">
        <v>6753</v>
      </c>
      <c r="AI475">
        <f>SUMIFS(Spotify!O:O,Spotify!U:U,Charts!AH475)/COUNTIFS(Spotify!U:U,Charts!AH475)</f>
        <v>-4374.8</v>
      </c>
      <c r="AJ475" s="18">
        <f>SUMIF(Spotify!U:U,Charts!AH475,Spotify!P:P)/COUNTIF(Spotify!U:U,Charts!AH475)</f>
        <v>161309.79999999999</v>
      </c>
      <c r="AK475" s="18">
        <f>SUMIF(Spotify!U:U,Charts!AH475,Spotify!R:R)/COUNTIF(Spotify!U:U,Charts!AH475)</f>
        <v>13.2</v>
      </c>
      <c r="AL475" s="18">
        <f>SUMIF(Spotify!U:U,Charts!AH475,Spotify!J:J)/COUNTIF(Spotify!U:U,Charts!AH475)</f>
        <v>510.4</v>
      </c>
      <c r="AM475" s="18">
        <f>SUMIF(Spotify!U:U,Charts!AH475,Spotify!H:H)/COUNTIF(Spotify!U:U,Charts!AH475)</f>
        <v>632</v>
      </c>
      <c r="AN475" s="28">
        <f>SUMIF(Spotify!U:U,Charts!AH475,Spotify!I:I)/COUNTIF(Spotify!U:U,Charts!AH475)</f>
        <v>928.2</v>
      </c>
    </row>
    <row r="476" spans="1:40" x14ac:dyDescent="0.25">
      <c r="A476" s="3" t="s">
        <v>1799</v>
      </c>
      <c r="B476" s="1">
        <v>65096770</v>
      </c>
      <c r="C476" s="1">
        <v>2</v>
      </c>
      <c r="D476" s="1"/>
      <c r="E476" s="3" t="s">
        <v>3681</v>
      </c>
      <c r="F476" s="1">
        <v>58882103</v>
      </c>
      <c r="H476" s="7" t="s">
        <v>2662</v>
      </c>
      <c r="I476" s="1">
        <v>180863910</v>
      </c>
      <c r="J476" s="8">
        <v>4</v>
      </c>
      <c r="L476" s="7" t="s">
        <v>2662</v>
      </c>
      <c r="M476" s="1">
        <f t="shared" si="38"/>
        <v>-180863910</v>
      </c>
      <c r="N476">
        <v>4</v>
      </c>
      <c r="O476" s="18">
        <f>SUMIF(Spotify!U:U,Charts!L476,Spotify!Q:Q)/COUNTIF(Spotify!U:U,Charts!L476)</f>
        <v>130388.75</v>
      </c>
      <c r="P476" t="str">
        <f t="shared" si="39"/>
        <v>02:10</v>
      </c>
      <c r="Q476" s="18">
        <f t="shared" si="41"/>
        <v>641941</v>
      </c>
      <c r="R476" s="8" t="str">
        <f t="shared" si="40"/>
        <v>10:41</v>
      </c>
      <c r="T476" s="7" t="s">
        <v>1799</v>
      </c>
      <c r="U476">
        <f>COUNTIFS(Spotify!$AA:$AA,Charts!$U$1,Spotify!$U:$U,Charts!T476)</f>
        <v>0</v>
      </c>
      <c r="V476">
        <f>COUNTIFS(Spotify!$AA:$AA,Charts!$V$1,Spotify!$U:$U,Charts!T476)</f>
        <v>0</v>
      </c>
      <c r="W476">
        <f>COUNTIFS(Spotify!$AA:$AA,Charts!$W$1,Spotify!$U:$U,Charts!T476)</f>
        <v>0</v>
      </c>
      <c r="X476">
        <f>COUNTIFS(Spotify!$AA:$AA,Charts!$X$1,Spotify!$U:$U,Charts!T476)</f>
        <v>0</v>
      </c>
      <c r="Y476">
        <f>COUNTIFS(Spotify!$AA:$AA,Charts!$Y$1,Spotify!$U:$U,Charts!T476)</f>
        <v>0</v>
      </c>
      <c r="Z476">
        <f>COUNTIFS(Spotify!$AA:$AA,Charts!$Z$1,Spotify!$U:$U,Charts!T476)</f>
        <v>0</v>
      </c>
      <c r="AA476">
        <f>COUNTIFS(Spotify!$AA:$AA,Charts!$AA$1,Spotify!$U:$U,Charts!T476)</f>
        <v>0</v>
      </c>
      <c r="AB476">
        <f>COUNTIFS(Spotify!$AA:$AA,Charts!$AB$1,Spotify!$U:$U,Charts!T476)</f>
        <v>0</v>
      </c>
      <c r="AC476">
        <f>COUNTIFS(Spotify!$AA:$AA,Charts!$AC$1,Spotify!$U:$U,Charts!T476)</f>
        <v>2</v>
      </c>
      <c r="AD476">
        <f>COUNTIFS(Spotify!$AA:$AA,Charts!$AD$1,Spotify!$U:$U,Charts!T476)</f>
        <v>0</v>
      </c>
      <c r="AE476">
        <f>COUNTIFS(Spotify!$AA:$AA,Charts!$AE$1,Spotify!$U:$U,Charts!T476)</f>
        <v>0</v>
      </c>
      <c r="AF476" s="8">
        <f>COUNTIFS(Spotify!$AA:$AA,Charts!$AF$1,Spotify!$U:$U,Charts!T476)</f>
        <v>0</v>
      </c>
      <c r="AH476" s="7" t="s">
        <v>1799</v>
      </c>
      <c r="AI476">
        <f>SUMIFS(Spotify!O:O,Spotify!U:U,Charts!AH476)/COUNTIFS(Spotify!U:U,Charts!AH476)</f>
        <v>-4034</v>
      </c>
      <c r="AJ476" s="18">
        <f>SUMIF(Spotify!U:U,Charts!AH476,Spotify!P:P)/COUNTIF(Spotify!U:U,Charts!AH476)</f>
        <v>102002</v>
      </c>
      <c r="AK476" s="18">
        <f>SUMIF(Spotify!U:U,Charts!AH476,Spotify!R:R)/COUNTIF(Spotify!U:U,Charts!AH476)</f>
        <v>14.5</v>
      </c>
      <c r="AL476" s="18">
        <f>SUMIF(Spotify!U:U,Charts!AH476,Spotify!J:J)/COUNTIF(Spotify!U:U,Charts!AH476)</f>
        <v>748</v>
      </c>
      <c r="AM476" s="18">
        <f>SUMIF(Spotify!U:U,Charts!AH476,Spotify!H:H)/COUNTIF(Spotify!U:U,Charts!AH476)</f>
        <v>755</v>
      </c>
      <c r="AN476" s="28">
        <f>SUMIF(Spotify!U:U,Charts!AH476,Spotify!I:I)/COUNTIF(Spotify!U:U,Charts!AH476)</f>
        <v>751</v>
      </c>
    </row>
    <row r="477" spans="1:40" x14ac:dyDescent="0.25">
      <c r="A477" s="3" t="s">
        <v>6894</v>
      </c>
      <c r="B477" s="1">
        <v>105176004</v>
      </c>
      <c r="C477" s="1">
        <v>4</v>
      </c>
      <c r="D477" s="1"/>
      <c r="E477" s="3" t="s">
        <v>8818</v>
      </c>
      <c r="F477" s="1">
        <v>131070357</v>
      </c>
      <c r="H477" s="7" t="s">
        <v>18194</v>
      </c>
      <c r="I477" s="1">
        <v>180642863</v>
      </c>
      <c r="J477" s="8">
        <v>2</v>
      </c>
      <c r="L477" s="7" t="s">
        <v>18194</v>
      </c>
      <c r="M477" s="1">
        <f t="shared" si="38"/>
        <v>-180642863</v>
      </c>
      <c r="N477">
        <v>2</v>
      </c>
      <c r="O477" s="18">
        <f>SUMIF(Spotify!U:U,Charts!L477,Spotify!Q:Q)/COUNTIF(Spotify!U:U,Charts!L477)</f>
        <v>174444</v>
      </c>
      <c r="P477" t="str">
        <f t="shared" si="39"/>
        <v>02:54</v>
      </c>
      <c r="Q477" s="18">
        <f t="shared" si="41"/>
        <v>641941</v>
      </c>
      <c r="R477" s="8" t="str">
        <f t="shared" si="40"/>
        <v>10:41</v>
      </c>
      <c r="T477" s="7" t="s">
        <v>6894</v>
      </c>
      <c r="U477">
        <f>COUNTIFS(Spotify!$AA:$AA,Charts!$U$1,Spotify!$U:$U,Charts!T477)</f>
        <v>0</v>
      </c>
      <c r="V477">
        <f>COUNTIFS(Spotify!$AA:$AA,Charts!$V$1,Spotify!$U:$U,Charts!T477)</f>
        <v>1</v>
      </c>
      <c r="W477">
        <f>COUNTIFS(Spotify!$AA:$AA,Charts!$W$1,Spotify!$U:$U,Charts!T477)</f>
        <v>1</v>
      </c>
      <c r="X477">
        <f>COUNTIFS(Spotify!$AA:$AA,Charts!$X$1,Spotify!$U:$U,Charts!T477)</f>
        <v>0</v>
      </c>
      <c r="Y477">
        <f>COUNTIFS(Spotify!$AA:$AA,Charts!$Y$1,Spotify!$U:$U,Charts!T477)</f>
        <v>0</v>
      </c>
      <c r="Z477">
        <f>COUNTIFS(Spotify!$AA:$AA,Charts!$Z$1,Spotify!$U:$U,Charts!T477)</f>
        <v>0</v>
      </c>
      <c r="AA477">
        <f>COUNTIFS(Spotify!$AA:$AA,Charts!$AA$1,Spotify!$U:$U,Charts!T477)</f>
        <v>1</v>
      </c>
      <c r="AB477">
        <f>COUNTIFS(Spotify!$AA:$AA,Charts!$AB$1,Spotify!$U:$U,Charts!T477)</f>
        <v>0</v>
      </c>
      <c r="AC477">
        <f>COUNTIFS(Spotify!$AA:$AA,Charts!$AC$1,Spotify!$U:$U,Charts!T477)</f>
        <v>0</v>
      </c>
      <c r="AD477">
        <f>COUNTIFS(Spotify!$AA:$AA,Charts!$AD$1,Spotify!$U:$U,Charts!T477)</f>
        <v>0</v>
      </c>
      <c r="AE477">
        <f>COUNTIFS(Spotify!$AA:$AA,Charts!$AE$1,Spotify!$U:$U,Charts!T477)</f>
        <v>0</v>
      </c>
      <c r="AF477" s="8">
        <f>COUNTIFS(Spotify!$AA:$AA,Charts!$AF$1,Spotify!$U:$U,Charts!T477)</f>
        <v>1</v>
      </c>
      <c r="AH477" s="7" t="s">
        <v>6894</v>
      </c>
      <c r="AI477">
        <f>SUMIFS(Spotify!O:O,Spotify!U:U,Charts!AH477)/COUNTIFS(Spotify!U:U,Charts!AH477)</f>
        <v>-2121</v>
      </c>
      <c r="AJ477" s="18">
        <f>SUMIF(Spotify!U:U,Charts!AH477,Spotify!P:P)/COUNTIF(Spotify!U:U,Charts!AH477)</f>
        <v>116296</v>
      </c>
      <c r="AK477" s="18">
        <f>SUMIF(Spotify!U:U,Charts!AH477,Spotify!R:R)/COUNTIF(Spotify!U:U,Charts!AH477)</f>
        <v>4.25</v>
      </c>
      <c r="AL477" s="18">
        <f>SUMIF(Spotify!U:U,Charts!AH477,Spotify!J:J)/COUNTIF(Spotify!U:U,Charts!AH477)</f>
        <v>271.75</v>
      </c>
      <c r="AM477" s="18">
        <f>SUMIF(Spotify!U:U,Charts!AH477,Spotify!H:H)/COUNTIF(Spotify!U:U,Charts!AH477)</f>
        <v>797.75</v>
      </c>
      <c r="AN477" s="28">
        <f>SUMIF(Spotify!U:U,Charts!AH477,Spotify!I:I)/COUNTIF(Spotify!U:U,Charts!AH477)</f>
        <v>880.5</v>
      </c>
    </row>
    <row r="478" spans="1:40" x14ac:dyDescent="0.25">
      <c r="A478" s="3" t="s">
        <v>18012</v>
      </c>
      <c r="B478" s="1">
        <v>25022226</v>
      </c>
      <c r="C478" s="1">
        <v>1</v>
      </c>
      <c r="D478" s="1"/>
      <c r="E478" s="3" t="s">
        <v>4777</v>
      </c>
      <c r="F478" s="1">
        <v>135776730</v>
      </c>
      <c r="H478" s="7" t="s">
        <v>18206</v>
      </c>
      <c r="I478" s="1">
        <v>180518419</v>
      </c>
      <c r="J478" s="8">
        <v>1</v>
      </c>
      <c r="L478" s="7" t="s">
        <v>18206</v>
      </c>
      <c r="M478" s="1">
        <f t="shared" si="38"/>
        <v>-180518419</v>
      </c>
      <c r="N478">
        <v>1</v>
      </c>
      <c r="O478" s="18">
        <f>SUMIF(Spotify!U:U,Charts!L478,Spotify!Q:Q)/COUNTIF(Spotify!U:U,Charts!L478)</f>
        <v>191321</v>
      </c>
      <c r="P478" t="str">
        <f t="shared" si="39"/>
        <v>03:11</v>
      </c>
      <c r="Q478" s="18">
        <f t="shared" si="41"/>
        <v>641941</v>
      </c>
      <c r="R478" s="8" t="str">
        <f t="shared" si="40"/>
        <v>10:41</v>
      </c>
      <c r="T478" s="7" t="s">
        <v>18012</v>
      </c>
      <c r="U478">
        <f>COUNTIFS(Spotify!$AA:$AA,Charts!$U$1,Spotify!$U:$U,Charts!T478)</f>
        <v>0</v>
      </c>
      <c r="V478">
        <f>COUNTIFS(Spotify!$AA:$AA,Charts!$V$1,Spotify!$U:$U,Charts!T478)</f>
        <v>1</v>
      </c>
      <c r="W478">
        <f>COUNTIFS(Spotify!$AA:$AA,Charts!$W$1,Spotify!$U:$U,Charts!T478)</f>
        <v>0</v>
      </c>
      <c r="X478">
        <f>COUNTIFS(Spotify!$AA:$AA,Charts!$X$1,Spotify!$U:$U,Charts!T478)</f>
        <v>0</v>
      </c>
      <c r="Y478">
        <f>COUNTIFS(Spotify!$AA:$AA,Charts!$Y$1,Spotify!$U:$U,Charts!T478)</f>
        <v>0</v>
      </c>
      <c r="Z478">
        <f>COUNTIFS(Spotify!$AA:$AA,Charts!$Z$1,Spotify!$U:$U,Charts!T478)</f>
        <v>0</v>
      </c>
      <c r="AA478">
        <f>COUNTIFS(Spotify!$AA:$AA,Charts!$AA$1,Spotify!$U:$U,Charts!T478)</f>
        <v>0</v>
      </c>
      <c r="AB478">
        <f>COUNTIFS(Spotify!$AA:$AA,Charts!$AB$1,Spotify!$U:$U,Charts!T478)</f>
        <v>0</v>
      </c>
      <c r="AC478">
        <f>COUNTIFS(Spotify!$AA:$AA,Charts!$AC$1,Spotify!$U:$U,Charts!T478)</f>
        <v>0</v>
      </c>
      <c r="AD478">
        <f>COUNTIFS(Spotify!$AA:$AA,Charts!$AD$1,Spotify!$U:$U,Charts!T478)</f>
        <v>0</v>
      </c>
      <c r="AE478">
        <f>COUNTIFS(Spotify!$AA:$AA,Charts!$AE$1,Spotify!$U:$U,Charts!T478)</f>
        <v>0</v>
      </c>
      <c r="AF478" s="8">
        <f>COUNTIFS(Spotify!$AA:$AA,Charts!$AF$1,Spotify!$U:$U,Charts!T478)</f>
        <v>0</v>
      </c>
      <c r="AH478" s="7" t="s">
        <v>18012</v>
      </c>
      <c r="AI478">
        <f>SUMIFS(Spotify!O:O,Spotify!U:U,Charts!AH478)/COUNTIFS(Spotify!U:U,Charts!AH478)</f>
        <v>-1573</v>
      </c>
      <c r="AJ478" s="18">
        <f>SUMIF(Spotify!U:U,Charts!AH478,Spotify!P:P)/COUNTIF(Spotify!U:U,Charts!AH478)</f>
        <v>120029</v>
      </c>
      <c r="AK478" s="18">
        <f>SUMIF(Spotify!U:U,Charts!AH478,Spotify!R:R)/COUNTIF(Spotify!U:U,Charts!AH478)</f>
        <v>4</v>
      </c>
      <c r="AL478" s="18">
        <f>SUMIF(Spotify!U:U,Charts!AH478,Spotify!J:J)/COUNTIF(Spotify!U:U,Charts!AH478)</f>
        <v>423</v>
      </c>
      <c r="AM478" s="18">
        <f>SUMIF(Spotify!U:U,Charts!AH478,Spotify!H:H)/COUNTIF(Spotify!U:U,Charts!AH478)</f>
        <v>676</v>
      </c>
      <c r="AN478" s="28">
        <f>SUMIF(Spotify!U:U,Charts!AH478,Spotify!I:I)/COUNTIF(Spotify!U:U,Charts!AH478)</f>
        <v>869</v>
      </c>
    </row>
    <row r="479" spans="1:40" x14ac:dyDescent="0.25">
      <c r="A479" s="3" t="s">
        <v>14902</v>
      </c>
      <c r="B479" s="1">
        <v>31294788</v>
      </c>
      <c r="C479" s="1">
        <v>1</v>
      </c>
      <c r="D479" s="1"/>
      <c r="E479" s="3" t="s">
        <v>6614</v>
      </c>
      <c r="F479" s="1">
        <v>19938144</v>
      </c>
      <c r="H479" s="7" t="s">
        <v>18021</v>
      </c>
      <c r="I479" s="1">
        <v>180344827</v>
      </c>
      <c r="J479" s="8">
        <v>1</v>
      </c>
      <c r="L479" s="7" t="s">
        <v>18021</v>
      </c>
      <c r="M479" s="1">
        <f t="shared" si="38"/>
        <v>-180344827</v>
      </c>
      <c r="N479">
        <v>1</v>
      </c>
      <c r="O479" s="18">
        <f>SUMIF(Spotify!U:U,Charts!L479,Spotify!Q:Q)/COUNTIF(Spotify!U:U,Charts!L479)</f>
        <v>229670</v>
      </c>
      <c r="P479" t="str">
        <f t="shared" si="39"/>
        <v>03:49</v>
      </c>
      <c r="Q479" s="18">
        <f t="shared" si="41"/>
        <v>641941</v>
      </c>
      <c r="R479" s="8" t="str">
        <f t="shared" si="40"/>
        <v>10:41</v>
      </c>
      <c r="T479" s="7" t="s">
        <v>14902</v>
      </c>
      <c r="U479">
        <f>COUNTIFS(Spotify!$AA:$AA,Charts!$U$1,Spotify!$U:$U,Charts!T479)</f>
        <v>0</v>
      </c>
      <c r="V479">
        <f>COUNTIFS(Spotify!$AA:$AA,Charts!$V$1,Spotify!$U:$U,Charts!T479)</f>
        <v>1</v>
      </c>
      <c r="W479">
        <f>COUNTIFS(Spotify!$AA:$AA,Charts!$W$1,Spotify!$U:$U,Charts!T479)</f>
        <v>0</v>
      </c>
      <c r="X479">
        <f>COUNTIFS(Spotify!$AA:$AA,Charts!$X$1,Spotify!$U:$U,Charts!T479)</f>
        <v>0</v>
      </c>
      <c r="Y479">
        <f>COUNTIFS(Spotify!$AA:$AA,Charts!$Y$1,Spotify!$U:$U,Charts!T479)</f>
        <v>0</v>
      </c>
      <c r="Z479">
        <f>COUNTIFS(Spotify!$AA:$AA,Charts!$Z$1,Spotify!$U:$U,Charts!T479)</f>
        <v>0</v>
      </c>
      <c r="AA479">
        <f>COUNTIFS(Spotify!$AA:$AA,Charts!$AA$1,Spotify!$U:$U,Charts!T479)</f>
        <v>0</v>
      </c>
      <c r="AB479">
        <f>COUNTIFS(Spotify!$AA:$AA,Charts!$AB$1,Spotify!$U:$U,Charts!T479)</f>
        <v>0</v>
      </c>
      <c r="AC479">
        <f>COUNTIFS(Spotify!$AA:$AA,Charts!$AC$1,Spotify!$U:$U,Charts!T479)</f>
        <v>0</v>
      </c>
      <c r="AD479">
        <f>COUNTIFS(Spotify!$AA:$AA,Charts!$AD$1,Spotify!$U:$U,Charts!T479)</f>
        <v>0</v>
      </c>
      <c r="AE479">
        <f>COUNTIFS(Spotify!$AA:$AA,Charts!$AE$1,Spotify!$U:$U,Charts!T479)</f>
        <v>0</v>
      </c>
      <c r="AF479" s="8">
        <f>COUNTIFS(Spotify!$AA:$AA,Charts!$AF$1,Spotify!$U:$U,Charts!T479)</f>
        <v>0</v>
      </c>
      <c r="AH479" s="7" t="s">
        <v>14902</v>
      </c>
      <c r="AI479">
        <f>SUMIFS(Spotify!O:O,Spotify!U:U,Charts!AH479)/COUNTIFS(Spotify!U:U,Charts!AH479)</f>
        <v>-9266</v>
      </c>
      <c r="AJ479" s="18">
        <f>SUMIF(Spotify!U:U,Charts!AH479,Spotify!P:P)/COUNTIF(Spotify!U:U,Charts!AH479)</f>
        <v>159892</v>
      </c>
      <c r="AK479" s="18">
        <f>SUMIF(Spotify!U:U,Charts!AH479,Spotify!R:R)/COUNTIF(Spotify!U:U,Charts!AH479)</f>
        <v>5</v>
      </c>
      <c r="AL479" s="18">
        <f>SUMIF(Spotify!U:U,Charts!AH479,Spotify!J:J)/COUNTIF(Spotify!U:U,Charts!AH479)</f>
        <v>372</v>
      </c>
      <c r="AM479" s="18">
        <f>SUMIF(Spotify!U:U,Charts!AH479,Spotify!H:H)/COUNTIF(Spotify!U:U,Charts!AH479)</f>
        <v>405</v>
      </c>
      <c r="AN479" s="28">
        <f>SUMIF(Spotify!U:U,Charts!AH479,Spotify!I:I)/COUNTIF(Spotify!U:U,Charts!AH479)</f>
        <v>565</v>
      </c>
    </row>
    <row r="480" spans="1:40" x14ac:dyDescent="0.25">
      <c r="A480" s="3" t="s">
        <v>1503</v>
      </c>
      <c r="B480" s="1">
        <v>268598020</v>
      </c>
      <c r="C480" s="1">
        <v>4</v>
      </c>
      <c r="D480" s="1"/>
      <c r="E480" s="3" t="s">
        <v>75</v>
      </c>
      <c r="F480" s="1">
        <v>11604683</v>
      </c>
      <c r="H480" s="7" t="s">
        <v>6704</v>
      </c>
      <c r="I480" s="1">
        <v>179527000</v>
      </c>
      <c r="J480" s="8">
        <v>1</v>
      </c>
      <c r="L480" s="7" t="s">
        <v>6704</v>
      </c>
      <c r="M480" s="1">
        <f t="shared" si="38"/>
        <v>-179527000</v>
      </c>
      <c r="N480">
        <v>1</v>
      </c>
      <c r="O480" s="18">
        <f>SUMIF(Spotify!U:U,Charts!L480,Spotify!Q:Q)/COUNTIF(Spotify!U:U,Charts!L480)</f>
        <v>182888</v>
      </c>
      <c r="P480" t="str">
        <f t="shared" si="39"/>
        <v>03:02</v>
      </c>
      <c r="Q480" s="18">
        <f t="shared" si="41"/>
        <v>641941</v>
      </c>
      <c r="R480" s="8" t="str">
        <f t="shared" si="40"/>
        <v>10:41</v>
      </c>
      <c r="T480" s="7" t="s">
        <v>1503</v>
      </c>
      <c r="U480">
        <f>COUNTIFS(Spotify!$AA:$AA,Charts!$U$1,Spotify!$U:$U,Charts!T480)</f>
        <v>1</v>
      </c>
      <c r="V480">
        <f>COUNTIFS(Spotify!$AA:$AA,Charts!$V$1,Spotify!$U:$U,Charts!T480)</f>
        <v>1</v>
      </c>
      <c r="W480">
        <f>COUNTIFS(Spotify!$AA:$AA,Charts!$W$1,Spotify!$U:$U,Charts!T480)</f>
        <v>0</v>
      </c>
      <c r="X480">
        <f>COUNTIFS(Spotify!$AA:$AA,Charts!$X$1,Spotify!$U:$U,Charts!T480)</f>
        <v>0</v>
      </c>
      <c r="Y480">
        <f>COUNTIFS(Spotify!$AA:$AA,Charts!$Y$1,Spotify!$U:$U,Charts!T480)</f>
        <v>1</v>
      </c>
      <c r="Z480">
        <f>COUNTIFS(Spotify!$AA:$AA,Charts!$Z$1,Spotify!$U:$U,Charts!T480)</f>
        <v>0</v>
      </c>
      <c r="AA480">
        <f>COUNTIFS(Spotify!$AA:$AA,Charts!$AA$1,Spotify!$U:$U,Charts!T480)</f>
        <v>0</v>
      </c>
      <c r="AB480">
        <f>COUNTIFS(Spotify!$AA:$AA,Charts!$AB$1,Spotify!$U:$U,Charts!T480)</f>
        <v>0</v>
      </c>
      <c r="AC480">
        <f>COUNTIFS(Spotify!$AA:$AA,Charts!$AC$1,Spotify!$U:$U,Charts!T480)</f>
        <v>0</v>
      </c>
      <c r="AD480">
        <f>COUNTIFS(Spotify!$AA:$AA,Charts!$AD$1,Spotify!$U:$U,Charts!T480)</f>
        <v>1</v>
      </c>
      <c r="AE480">
        <f>COUNTIFS(Spotify!$AA:$AA,Charts!$AE$1,Spotify!$U:$U,Charts!T480)</f>
        <v>0</v>
      </c>
      <c r="AF480" s="8">
        <f>COUNTIFS(Spotify!$AA:$AA,Charts!$AF$1,Spotify!$U:$U,Charts!T480)</f>
        <v>0</v>
      </c>
      <c r="AH480" s="7" t="s">
        <v>1503</v>
      </c>
      <c r="AI480">
        <f>SUMIFS(Spotify!O:O,Spotify!U:U,Charts!AH480)/COUNTIFS(Spotify!U:U,Charts!AH480)</f>
        <v>-3320.75</v>
      </c>
      <c r="AJ480" s="18">
        <f>SUMIF(Spotify!U:U,Charts!AH480,Spotify!P:P)/COUNTIF(Spotify!U:U,Charts!AH480)</f>
        <v>121233.75</v>
      </c>
      <c r="AK480" s="18">
        <f>SUMIF(Spotify!U:U,Charts!AH480,Spotify!R:R)/COUNTIF(Spotify!U:U,Charts!AH480)</f>
        <v>8.5</v>
      </c>
      <c r="AL480" s="18">
        <f>SUMIF(Spotify!U:U,Charts!AH480,Spotify!J:J)/COUNTIF(Spotify!U:U,Charts!AH480)</f>
        <v>303.5</v>
      </c>
      <c r="AM480" s="18">
        <f>SUMIF(Spotify!U:U,Charts!AH480,Spotify!H:H)/COUNTIF(Spotify!U:U,Charts!AH480)</f>
        <v>570.5</v>
      </c>
      <c r="AN480" s="28">
        <f>SUMIF(Spotify!U:U,Charts!AH480,Spotify!I:I)/COUNTIF(Spotify!U:U,Charts!AH480)</f>
        <v>809.25</v>
      </c>
    </row>
    <row r="481" spans="1:40" x14ac:dyDescent="0.25">
      <c r="A481" s="3" t="s">
        <v>18013</v>
      </c>
      <c r="B481" s="1">
        <v>11626550</v>
      </c>
      <c r="C481" s="1">
        <v>1</v>
      </c>
      <c r="D481" s="1"/>
      <c r="E481" s="3" t="s">
        <v>1626</v>
      </c>
      <c r="F481" s="1">
        <v>11404332</v>
      </c>
      <c r="H481" s="7" t="s">
        <v>7810</v>
      </c>
      <c r="I481" s="1">
        <v>179217126</v>
      </c>
      <c r="J481" s="8">
        <v>1</v>
      </c>
      <c r="L481" s="7" t="s">
        <v>7810</v>
      </c>
      <c r="M481" s="1">
        <f t="shared" si="38"/>
        <v>-179217126</v>
      </c>
      <c r="N481">
        <v>1</v>
      </c>
      <c r="O481" s="18">
        <f>SUMIF(Spotify!U:U,Charts!L481,Spotify!Q:Q)/COUNTIF(Spotify!U:U,Charts!L481)</f>
        <v>165733</v>
      </c>
      <c r="P481" t="str">
        <f t="shared" si="39"/>
        <v>02:45</v>
      </c>
      <c r="Q481" s="18">
        <f t="shared" si="41"/>
        <v>641941</v>
      </c>
      <c r="R481" s="8" t="str">
        <f t="shared" si="40"/>
        <v>10:41</v>
      </c>
      <c r="T481" s="7" t="s">
        <v>18013</v>
      </c>
      <c r="U481">
        <f>COUNTIFS(Spotify!$AA:$AA,Charts!$U$1,Spotify!$U:$U,Charts!T481)</f>
        <v>0</v>
      </c>
      <c r="V481">
        <f>COUNTIFS(Spotify!$AA:$AA,Charts!$V$1,Spotify!$U:$U,Charts!T481)</f>
        <v>0</v>
      </c>
      <c r="W481">
        <f>COUNTIFS(Spotify!$AA:$AA,Charts!$W$1,Spotify!$U:$U,Charts!T481)</f>
        <v>0</v>
      </c>
      <c r="X481">
        <f>COUNTIFS(Spotify!$AA:$AA,Charts!$X$1,Spotify!$U:$U,Charts!T481)</f>
        <v>0</v>
      </c>
      <c r="Y481">
        <f>COUNTIFS(Spotify!$AA:$AA,Charts!$Y$1,Spotify!$U:$U,Charts!T481)</f>
        <v>0</v>
      </c>
      <c r="Z481">
        <f>COUNTIFS(Spotify!$AA:$AA,Charts!$Z$1,Spotify!$U:$U,Charts!T481)</f>
        <v>0</v>
      </c>
      <c r="AA481">
        <f>COUNTIFS(Spotify!$AA:$AA,Charts!$AA$1,Spotify!$U:$U,Charts!T481)</f>
        <v>0</v>
      </c>
      <c r="AB481">
        <f>COUNTIFS(Spotify!$AA:$AA,Charts!$AB$1,Spotify!$U:$U,Charts!T481)</f>
        <v>0</v>
      </c>
      <c r="AC481">
        <f>COUNTIFS(Spotify!$AA:$AA,Charts!$AC$1,Spotify!$U:$U,Charts!T481)</f>
        <v>0</v>
      </c>
      <c r="AD481">
        <f>COUNTIFS(Spotify!$AA:$AA,Charts!$AD$1,Spotify!$U:$U,Charts!T481)</f>
        <v>0</v>
      </c>
      <c r="AE481">
        <f>COUNTIFS(Spotify!$AA:$AA,Charts!$AE$1,Spotify!$U:$U,Charts!T481)</f>
        <v>0</v>
      </c>
      <c r="AF481" s="8">
        <f>COUNTIFS(Spotify!$AA:$AA,Charts!$AF$1,Spotify!$U:$U,Charts!T481)</f>
        <v>1</v>
      </c>
      <c r="AH481" s="7" t="s">
        <v>18013</v>
      </c>
      <c r="AI481">
        <f>SUMIFS(Spotify!O:O,Spotify!U:U,Charts!AH481)/COUNTIFS(Spotify!U:U,Charts!AH481)</f>
        <v>-5237</v>
      </c>
      <c r="AJ481" s="18">
        <f>SUMIF(Spotify!U:U,Charts!AH481,Spotify!P:P)/COUNTIF(Spotify!U:U,Charts!AH481)</f>
        <v>129992</v>
      </c>
      <c r="AK481" s="18">
        <f>SUMIF(Spotify!U:U,Charts!AH481,Spotify!R:R)/COUNTIF(Spotify!U:U,Charts!AH481)</f>
        <v>1</v>
      </c>
      <c r="AL481" s="18">
        <f>SUMIF(Spotify!U:U,Charts!AH481,Spotify!J:J)/COUNTIF(Spotify!U:U,Charts!AH481)</f>
        <v>769</v>
      </c>
      <c r="AM481" s="18">
        <f>SUMIF(Spotify!U:U,Charts!AH481,Spotify!H:H)/COUNTIF(Spotify!U:U,Charts!AH481)</f>
        <v>807</v>
      </c>
      <c r="AN481" s="28">
        <f>SUMIF(Spotify!U:U,Charts!AH481,Spotify!I:I)/COUNTIF(Spotify!U:U,Charts!AH481)</f>
        <v>789</v>
      </c>
    </row>
    <row r="482" spans="1:40" x14ac:dyDescent="0.25">
      <c r="A482" s="3" t="s">
        <v>5454</v>
      </c>
      <c r="B482" s="1">
        <v>5973642722</v>
      </c>
      <c r="C482" s="1">
        <v>46</v>
      </c>
      <c r="D482" s="1"/>
      <c r="E482" s="3" t="s">
        <v>10568</v>
      </c>
      <c r="F482" s="1">
        <v>34962122</v>
      </c>
      <c r="H482" s="7" t="s">
        <v>9007</v>
      </c>
      <c r="I482" s="1">
        <v>179216735</v>
      </c>
      <c r="J482" s="8">
        <v>1</v>
      </c>
      <c r="L482" s="7" t="s">
        <v>9007</v>
      </c>
      <c r="M482" s="1">
        <f t="shared" si="38"/>
        <v>-179216735</v>
      </c>
      <c r="N482">
        <v>1</v>
      </c>
      <c r="O482" s="18">
        <f>SUMIF(Spotify!U:U,Charts!L482,Spotify!Q:Q)/COUNTIF(Spotify!U:U,Charts!L482)</f>
        <v>192120</v>
      </c>
      <c r="P482" t="str">
        <f t="shared" si="39"/>
        <v>03:12</v>
      </c>
      <c r="Q482" s="18">
        <f t="shared" si="41"/>
        <v>641941</v>
      </c>
      <c r="R482" s="8" t="str">
        <f t="shared" si="40"/>
        <v>10:41</v>
      </c>
      <c r="T482" s="7" t="s">
        <v>5454</v>
      </c>
      <c r="U482">
        <f>COUNTIFS(Spotify!$AA:$AA,Charts!$U$1,Spotify!$U:$U,Charts!T482)</f>
        <v>4</v>
      </c>
      <c r="V482">
        <f>COUNTIFS(Spotify!$AA:$AA,Charts!$V$1,Spotify!$U:$U,Charts!T482)</f>
        <v>1</v>
      </c>
      <c r="W482">
        <f>COUNTIFS(Spotify!$AA:$AA,Charts!$W$1,Spotify!$U:$U,Charts!T482)</f>
        <v>1</v>
      </c>
      <c r="X482">
        <f>COUNTIFS(Spotify!$AA:$AA,Charts!$X$1,Spotify!$U:$U,Charts!T482)</f>
        <v>6</v>
      </c>
      <c r="Y482">
        <f>COUNTIFS(Spotify!$AA:$AA,Charts!$Y$1,Spotify!$U:$U,Charts!T482)</f>
        <v>3</v>
      </c>
      <c r="Z482">
        <f>COUNTIFS(Spotify!$AA:$AA,Charts!$Z$1,Spotify!$U:$U,Charts!T482)</f>
        <v>2</v>
      </c>
      <c r="AA482">
        <f>COUNTIFS(Spotify!$AA:$AA,Charts!$AA$1,Spotify!$U:$U,Charts!T482)</f>
        <v>4</v>
      </c>
      <c r="AB482">
        <f>COUNTIFS(Spotify!$AA:$AA,Charts!$AB$1,Spotify!$U:$U,Charts!T482)</f>
        <v>3</v>
      </c>
      <c r="AC482">
        <f>COUNTIFS(Spotify!$AA:$AA,Charts!$AC$1,Spotify!$U:$U,Charts!T482)</f>
        <v>5</v>
      </c>
      <c r="AD482">
        <f>COUNTIFS(Spotify!$AA:$AA,Charts!$AD$1,Spotify!$U:$U,Charts!T482)</f>
        <v>5</v>
      </c>
      <c r="AE482">
        <f>COUNTIFS(Spotify!$AA:$AA,Charts!$AE$1,Spotify!$U:$U,Charts!T482)</f>
        <v>4</v>
      </c>
      <c r="AF482" s="8">
        <f>COUNTIFS(Spotify!$AA:$AA,Charts!$AF$1,Spotify!$U:$U,Charts!T482)</f>
        <v>8</v>
      </c>
      <c r="AH482" s="7" t="s">
        <v>5454</v>
      </c>
      <c r="AI482">
        <f>SUMIFS(Spotify!O:O,Spotify!U:U,Charts!AH482)/COUNTIFS(Spotify!U:U,Charts!AH482)</f>
        <v>-4193.021739130435</v>
      </c>
      <c r="AJ482" s="18">
        <f>SUMIF(Spotify!U:U,Charts!AH482,Spotify!P:P)/COUNTIF(Spotify!U:U,Charts!AH482)</f>
        <v>107475.17391304347</v>
      </c>
      <c r="AK482" s="18">
        <f>SUMIF(Spotify!U:U,Charts!AH482,Spotify!R:R)/COUNTIF(Spotify!U:U,Charts!AH482)</f>
        <v>18.260869565217391</v>
      </c>
      <c r="AL482" s="18">
        <f>SUMIF(Spotify!U:U,Charts!AH482,Spotify!J:J)/COUNTIF(Spotify!U:U,Charts!AH482)</f>
        <v>442.19565217391306</v>
      </c>
      <c r="AM482" s="18">
        <f>SUMIF(Spotify!U:U,Charts!AH482,Spotify!H:H)/COUNTIF(Spotify!U:U,Charts!AH482)</f>
        <v>688.26086956521738</v>
      </c>
      <c r="AN482" s="28">
        <f>SUMIF(Spotify!U:U,Charts!AH482,Spotify!I:I)/COUNTIF(Spotify!U:U,Charts!AH482)</f>
        <v>679.91304347826087</v>
      </c>
    </row>
    <row r="483" spans="1:40" x14ac:dyDescent="0.25">
      <c r="A483" s="3" t="s">
        <v>18014</v>
      </c>
      <c r="B483" s="1">
        <v>34063321</v>
      </c>
      <c r="C483" s="1">
        <v>1</v>
      </c>
      <c r="D483" s="1"/>
      <c r="E483" s="3" t="s">
        <v>4330</v>
      </c>
      <c r="F483" s="1">
        <v>36431050</v>
      </c>
      <c r="H483" s="7" t="s">
        <v>12392</v>
      </c>
      <c r="I483" s="1">
        <v>174053727</v>
      </c>
      <c r="J483" s="8">
        <v>2</v>
      </c>
      <c r="L483" s="7" t="s">
        <v>12392</v>
      </c>
      <c r="M483" s="1">
        <f t="shared" si="38"/>
        <v>-174053727</v>
      </c>
      <c r="N483">
        <v>2</v>
      </c>
      <c r="O483" s="18">
        <f>SUMIF(Spotify!U:U,Charts!L483,Spotify!Q:Q)/COUNTIF(Spotify!U:U,Charts!L483)</f>
        <v>187313</v>
      </c>
      <c r="P483" t="str">
        <f t="shared" si="39"/>
        <v>03:07</v>
      </c>
      <c r="Q483" s="18">
        <f t="shared" si="41"/>
        <v>641941</v>
      </c>
      <c r="R483" s="8" t="str">
        <f t="shared" si="40"/>
        <v>10:41</v>
      </c>
      <c r="T483" s="7" t="s">
        <v>18014</v>
      </c>
      <c r="U483">
        <f>COUNTIFS(Spotify!$AA:$AA,Charts!$U$1,Spotify!$U:$U,Charts!T483)</f>
        <v>0</v>
      </c>
      <c r="V483">
        <f>COUNTIFS(Spotify!$AA:$AA,Charts!$V$1,Spotify!$U:$U,Charts!T483)</f>
        <v>0</v>
      </c>
      <c r="W483">
        <f>COUNTIFS(Spotify!$AA:$AA,Charts!$W$1,Spotify!$U:$U,Charts!T483)</f>
        <v>0</v>
      </c>
      <c r="X483">
        <f>COUNTIFS(Spotify!$AA:$AA,Charts!$X$1,Spotify!$U:$U,Charts!T483)</f>
        <v>0</v>
      </c>
      <c r="Y483">
        <f>COUNTIFS(Spotify!$AA:$AA,Charts!$Y$1,Spotify!$U:$U,Charts!T483)</f>
        <v>0</v>
      </c>
      <c r="Z483">
        <f>COUNTIFS(Spotify!$AA:$AA,Charts!$Z$1,Spotify!$U:$U,Charts!T483)</f>
        <v>0</v>
      </c>
      <c r="AA483">
        <f>COUNTIFS(Spotify!$AA:$AA,Charts!$AA$1,Spotify!$U:$U,Charts!T483)</f>
        <v>0</v>
      </c>
      <c r="AB483">
        <f>COUNTIFS(Spotify!$AA:$AA,Charts!$AB$1,Spotify!$U:$U,Charts!T483)</f>
        <v>0</v>
      </c>
      <c r="AC483">
        <f>COUNTIFS(Spotify!$AA:$AA,Charts!$AC$1,Spotify!$U:$U,Charts!T483)</f>
        <v>0</v>
      </c>
      <c r="AD483">
        <f>COUNTIFS(Spotify!$AA:$AA,Charts!$AD$1,Spotify!$U:$U,Charts!T483)</f>
        <v>0</v>
      </c>
      <c r="AE483">
        <f>COUNTIFS(Spotify!$AA:$AA,Charts!$AE$1,Spotify!$U:$U,Charts!T483)</f>
        <v>0</v>
      </c>
      <c r="AF483" s="8">
        <f>COUNTIFS(Spotify!$AA:$AA,Charts!$AF$1,Spotify!$U:$U,Charts!T483)</f>
        <v>1</v>
      </c>
      <c r="AH483" s="7" t="s">
        <v>18014</v>
      </c>
      <c r="AI483">
        <f>SUMIFS(Spotify!O:O,Spotify!U:U,Charts!AH483)/COUNTIFS(Spotify!U:U,Charts!AH483)</f>
        <v>-4572</v>
      </c>
      <c r="AJ483" s="18">
        <f>SUMIF(Spotify!U:U,Charts!AH483,Spotify!P:P)/COUNTIF(Spotify!U:U,Charts!AH483)</f>
        <v>151314</v>
      </c>
      <c r="AK483" s="18">
        <f>SUMIF(Spotify!U:U,Charts!AH483,Spotify!R:R)/COUNTIF(Spotify!U:U,Charts!AH483)</f>
        <v>3</v>
      </c>
      <c r="AL483" s="18">
        <f>SUMIF(Spotify!U:U,Charts!AH483,Spotify!J:J)/COUNTIF(Spotify!U:U,Charts!AH483)</f>
        <v>338</v>
      </c>
      <c r="AM483" s="18">
        <f>SUMIF(Spotify!U:U,Charts!AH483,Spotify!H:H)/COUNTIF(Spotify!U:U,Charts!AH483)</f>
        <v>646</v>
      </c>
      <c r="AN483" s="28">
        <f>SUMIF(Spotify!U:U,Charts!AH483,Spotify!I:I)/COUNTIF(Spotify!U:U,Charts!AH483)</f>
        <v>743</v>
      </c>
    </row>
    <row r="484" spans="1:40" x14ac:dyDescent="0.25">
      <c r="A484" s="3" t="s">
        <v>558</v>
      </c>
      <c r="B484" s="1">
        <v>2453697799</v>
      </c>
      <c r="C484" s="1">
        <v>36</v>
      </c>
      <c r="D484" s="1"/>
      <c r="E484" s="3" t="s">
        <v>11034</v>
      </c>
      <c r="F484" s="1">
        <v>286540128</v>
      </c>
      <c r="H484" s="7" t="s">
        <v>13927</v>
      </c>
      <c r="I484" s="1">
        <v>173901454</v>
      </c>
      <c r="J484" s="8">
        <v>2</v>
      </c>
      <c r="L484" s="7" t="s">
        <v>13927</v>
      </c>
      <c r="M484" s="1">
        <f t="shared" si="38"/>
        <v>-173901454</v>
      </c>
      <c r="N484">
        <v>2</v>
      </c>
      <c r="O484" s="18">
        <f>SUMIF(Spotify!U:U,Charts!L484,Spotify!Q:Q)/COUNTIF(Spotify!U:U,Charts!L484)</f>
        <v>165493.5</v>
      </c>
      <c r="P484" t="str">
        <f t="shared" si="39"/>
        <v>02:45</v>
      </c>
      <c r="Q484" s="18">
        <f t="shared" si="41"/>
        <v>641941</v>
      </c>
      <c r="R484" s="8" t="str">
        <f t="shared" si="40"/>
        <v>10:41</v>
      </c>
      <c r="T484" s="7" t="s">
        <v>558</v>
      </c>
      <c r="U484">
        <f>COUNTIFS(Spotify!$AA:$AA,Charts!$U$1,Spotify!$U:$U,Charts!T484)</f>
        <v>1</v>
      </c>
      <c r="V484">
        <f>COUNTIFS(Spotify!$AA:$AA,Charts!$V$1,Spotify!$U:$U,Charts!T484)</f>
        <v>7</v>
      </c>
      <c r="W484">
        <f>COUNTIFS(Spotify!$AA:$AA,Charts!$W$1,Spotify!$U:$U,Charts!T484)</f>
        <v>4</v>
      </c>
      <c r="X484">
        <f>COUNTIFS(Spotify!$AA:$AA,Charts!$X$1,Spotify!$U:$U,Charts!T484)</f>
        <v>1</v>
      </c>
      <c r="Y484">
        <f>COUNTIFS(Spotify!$AA:$AA,Charts!$Y$1,Spotify!$U:$U,Charts!T484)</f>
        <v>3</v>
      </c>
      <c r="Z484">
        <f>COUNTIFS(Spotify!$AA:$AA,Charts!$Z$1,Spotify!$U:$U,Charts!T484)</f>
        <v>0</v>
      </c>
      <c r="AA484">
        <f>COUNTIFS(Spotify!$AA:$AA,Charts!$AA$1,Spotify!$U:$U,Charts!T484)</f>
        <v>4</v>
      </c>
      <c r="AB484">
        <f>COUNTIFS(Spotify!$AA:$AA,Charts!$AB$1,Spotify!$U:$U,Charts!T484)</f>
        <v>1</v>
      </c>
      <c r="AC484">
        <f>COUNTIFS(Spotify!$AA:$AA,Charts!$AC$1,Spotify!$U:$U,Charts!T484)</f>
        <v>6</v>
      </c>
      <c r="AD484">
        <f>COUNTIFS(Spotify!$AA:$AA,Charts!$AD$1,Spotify!$U:$U,Charts!T484)</f>
        <v>2</v>
      </c>
      <c r="AE484">
        <f>COUNTIFS(Spotify!$AA:$AA,Charts!$AE$1,Spotify!$U:$U,Charts!T484)</f>
        <v>5</v>
      </c>
      <c r="AF484" s="8">
        <f>COUNTIFS(Spotify!$AA:$AA,Charts!$AF$1,Spotify!$U:$U,Charts!T484)</f>
        <v>2</v>
      </c>
      <c r="AH484" s="7" t="s">
        <v>558</v>
      </c>
      <c r="AI484">
        <f>SUMIFS(Spotify!O:O,Spotify!U:U,Charts!AH484)/COUNTIFS(Spotify!U:U,Charts!AH484)</f>
        <v>-7936.5277777777774</v>
      </c>
      <c r="AJ484" s="18">
        <f>SUMIF(Spotify!U:U,Charts!AH484,Spotify!P:P)/COUNTIF(Spotify!U:U,Charts!AH484)</f>
        <v>91241.972222222219</v>
      </c>
      <c r="AK484" s="18">
        <f>SUMIF(Spotify!U:U,Charts!AH484,Spotify!R:R)/COUNTIF(Spotify!U:U,Charts!AH484)</f>
        <v>8.7222222222222214</v>
      </c>
      <c r="AL484" s="18">
        <f>SUMIF(Spotify!U:U,Charts!AH484,Spotify!J:J)/COUNTIF(Spotify!U:U,Charts!AH484)</f>
        <v>348.44444444444446</v>
      </c>
      <c r="AM484" s="18">
        <f>SUMIF(Spotify!U:U,Charts!AH484,Spotify!H:H)/COUNTIF(Spotify!U:U,Charts!AH484)</f>
        <v>652.58333333333337</v>
      </c>
      <c r="AN484" s="28">
        <f>SUMIF(Spotify!U:U,Charts!AH484,Spotify!I:I)/COUNTIF(Spotify!U:U,Charts!AH484)</f>
        <v>537.41666666666663</v>
      </c>
    </row>
    <row r="485" spans="1:40" x14ac:dyDescent="0.25">
      <c r="A485" s="3" t="s">
        <v>18015</v>
      </c>
      <c r="B485" s="1">
        <v>21719218</v>
      </c>
      <c r="C485" s="1">
        <v>1</v>
      </c>
      <c r="D485" s="1"/>
      <c r="E485" s="3" t="s">
        <v>11628</v>
      </c>
      <c r="F485" s="1">
        <v>9351770</v>
      </c>
      <c r="H485" s="7" t="s">
        <v>15180</v>
      </c>
      <c r="I485" s="1">
        <v>173202437</v>
      </c>
      <c r="J485" s="8">
        <v>2</v>
      </c>
      <c r="L485" s="7" t="s">
        <v>15180</v>
      </c>
      <c r="M485" s="1">
        <f t="shared" si="38"/>
        <v>-173202437</v>
      </c>
      <c r="N485">
        <v>2</v>
      </c>
      <c r="O485" s="18">
        <f>SUMIF(Spotify!U:U,Charts!L485,Spotify!Q:Q)/COUNTIF(Spotify!U:U,Charts!L485)</f>
        <v>200032.5</v>
      </c>
      <c r="P485" t="str">
        <f t="shared" si="39"/>
        <v>03:20</v>
      </c>
      <c r="Q485" s="18">
        <f t="shared" si="41"/>
        <v>641941</v>
      </c>
      <c r="R485" s="8" t="str">
        <f t="shared" si="40"/>
        <v>10:41</v>
      </c>
      <c r="T485" s="7" t="s">
        <v>18015</v>
      </c>
      <c r="U485">
        <f>COUNTIFS(Spotify!$AA:$AA,Charts!$U$1,Spotify!$U:$U,Charts!T485)</f>
        <v>1</v>
      </c>
      <c r="V485">
        <f>COUNTIFS(Spotify!$AA:$AA,Charts!$V$1,Spotify!$U:$U,Charts!T485)</f>
        <v>0</v>
      </c>
      <c r="W485">
        <f>COUNTIFS(Spotify!$AA:$AA,Charts!$W$1,Spotify!$U:$U,Charts!T485)</f>
        <v>0</v>
      </c>
      <c r="X485">
        <f>COUNTIFS(Spotify!$AA:$AA,Charts!$X$1,Spotify!$U:$U,Charts!T485)</f>
        <v>0</v>
      </c>
      <c r="Y485">
        <f>COUNTIFS(Spotify!$AA:$AA,Charts!$Y$1,Spotify!$U:$U,Charts!T485)</f>
        <v>0</v>
      </c>
      <c r="Z485">
        <f>COUNTIFS(Spotify!$AA:$AA,Charts!$Z$1,Spotify!$U:$U,Charts!T485)</f>
        <v>0</v>
      </c>
      <c r="AA485">
        <f>COUNTIFS(Spotify!$AA:$AA,Charts!$AA$1,Spotify!$U:$U,Charts!T485)</f>
        <v>0</v>
      </c>
      <c r="AB485">
        <f>COUNTIFS(Spotify!$AA:$AA,Charts!$AB$1,Spotify!$U:$U,Charts!T485)</f>
        <v>0</v>
      </c>
      <c r="AC485">
        <f>COUNTIFS(Spotify!$AA:$AA,Charts!$AC$1,Spotify!$U:$U,Charts!T485)</f>
        <v>0</v>
      </c>
      <c r="AD485">
        <f>COUNTIFS(Spotify!$AA:$AA,Charts!$AD$1,Spotify!$U:$U,Charts!T485)</f>
        <v>0</v>
      </c>
      <c r="AE485">
        <f>COUNTIFS(Spotify!$AA:$AA,Charts!$AE$1,Spotify!$U:$U,Charts!T485)</f>
        <v>0</v>
      </c>
      <c r="AF485" s="8">
        <f>COUNTIFS(Spotify!$AA:$AA,Charts!$AF$1,Spotify!$U:$U,Charts!T485)</f>
        <v>0</v>
      </c>
      <c r="AH485" s="7" t="s">
        <v>18015</v>
      </c>
      <c r="AI485">
        <f>SUMIFS(Spotify!O:O,Spotify!U:U,Charts!AH485)/COUNTIFS(Spotify!U:U,Charts!AH485)</f>
        <v>-9661</v>
      </c>
      <c r="AJ485" s="18">
        <f>SUMIF(Spotify!U:U,Charts!AH485,Spotify!P:P)/COUNTIF(Spotify!U:U,Charts!AH485)</f>
        <v>81835</v>
      </c>
      <c r="AK485" s="18">
        <f>SUMIF(Spotify!U:U,Charts!AH485,Spotify!R:R)/COUNTIF(Spotify!U:U,Charts!AH485)</f>
        <v>2</v>
      </c>
      <c r="AL485" s="18">
        <f>SUMIF(Spotify!U:U,Charts!AH485,Spotify!J:J)/COUNTIF(Spotify!U:U,Charts!AH485)</f>
        <v>351</v>
      </c>
      <c r="AM485" s="18">
        <f>SUMIF(Spotify!U:U,Charts!AH485,Spotify!H:H)/COUNTIF(Spotify!U:U,Charts!AH485)</f>
        <v>515</v>
      </c>
      <c r="AN485" s="28">
        <f>SUMIF(Spotify!U:U,Charts!AH485,Spotify!I:I)/COUNTIF(Spotify!U:U,Charts!AH485)</f>
        <v>475</v>
      </c>
    </row>
    <row r="486" spans="1:40" x14ac:dyDescent="0.25">
      <c r="A486" s="3" t="s">
        <v>9924</v>
      </c>
      <c r="B486" s="1">
        <v>37704133</v>
      </c>
      <c r="C486" s="1">
        <v>2</v>
      </c>
      <c r="D486" s="1"/>
      <c r="E486" s="3" t="s">
        <v>565</v>
      </c>
      <c r="F486" s="1">
        <v>45952535</v>
      </c>
      <c r="H486" s="7" t="s">
        <v>3790</v>
      </c>
      <c r="I486" s="1">
        <v>171568548</v>
      </c>
      <c r="J486" s="8">
        <v>1</v>
      </c>
      <c r="L486" s="7" t="s">
        <v>3790</v>
      </c>
      <c r="M486" s="1">
        <f t="shared" si="38"/>
        <v>-171568548</v>
      </c>
      <c r="N486">
        <v>1</v>
      </c>
      <c r="O486" s="18">
        <f>SUMIF(Spotify!U:U,Charts!L486,Spotify!Q:Q)/COUNTIF(Spotify!U:U,Charts!L486)</f>
        <v>217603</v>
      </c>
      <c r="P486" t="str">
        <f t="shared" si="39"/>
        <v>03:37</v>
      </c>
      <c r="Q486" s="18">
        <f t="shared" si="41"/>
        <v>641941</v>
      </c>
      <c r="R486" s="8" t="str">
        <f t="shared" si="40"/>
        <v>10:41</v>
      </c>
      <c r="T486" s="7" t="s">
        <v>9924</v>
      </c>
      <c r="U486">
        <f>COUNTIFS(Spotify!$AA:$AA,Charts!$U$1,Spotify!$U:$U,Charts!T486)</f>
        <v>0</v>
      </c>
      <c r="V486">
        <f>COUNTIFS(Spotify!$AA:$AA,Charts!$V$1,Spotify!$U:$U,Charts!T486)</f>
        <v>0</v>
      </c>
      <c r="W486">
        <f>COUNTIFS(Spotify!$AA:$AA,Charts!$W$1,Spotify!$U:$U,Charts!T486)</f>
        <v>0</v>
      </c>
      <c r="X486">
        <f>COUNTIFS(Spotify!$AA:$AA,Charts!$X$1,Spotify!$U:$U,Charts!T486)</f>
        <v>0</v>
      </c>
      <c r="Y486">
        <f>COUNTIFS(Spotify!$AA:$AA,Charts!$Y$1,Spotify!$U:$U,Charts!T486)</f>
        <v>0</v>
      </c>
      <c r="Z486">
        <f>COUNTIFS(Spotify!$AA:$AA,Charts!$Z$1,Spotify!$U:$U,Charts!T486)</f>
        <v>0</v>
      </c>
      <c r="AA486">
        <f>COUNTIFS(Spotify!$AA:$AA,Charts!$AA$1,Spotify!$U:$U,Charts!T486)</f>
        <v>0</v>
      </c>
      <c r="AB486">
        <f>COUNTIFS(Spotify!$AA:$AA,Charts!$AB$1,Spotify!$U:$U,Charts!T486)</f>
        <v>0</v>
      </c>
      <c r="AC486">
        <f>COUNTIFS(Spotify!$AA:$AA,Charts!$AC$1,Spotify!$U:$U,Charts!T486)</f>
        <v>0</v>
      </c>
      <c r="AD486">
        <f>COUNTIFS(Spotify!$AA:$AA,Charts!$AD$1,Spotify!$U:$U,Charts!T486)</f>
        <v>0</v>
      </c>
      <c r="AE486">
        <f>COUNTIFS(Spotify!$AA:$AA,Charts!$AE$1,Spotify!$U:$U,Charts!T486)</f>
        <v>2</v>
      </c>
      <c r="AF486" s="8">
        <f>COUNTIFS(Spotify!$AA:$AA,Charts!$AF$1,Spotify!$U:$U,Charts!T486)</f>
        <v>0</v>
      </c>
      <c r="AH486" s="7" t="s">
        <v>9924</v>
      </c>
      <c r="AI486">
        <f>SUMIFS(Spotify!O:O,Spotify!U:U,Charts!AH486)/COUNTIFS(Spotify!U:U,Charts!AH486)</f>
        <v>-109</v>
      </c>
      <c r="AJ486" s="18">
        <f>SUMIF(Spotify!U:U,Charts!AH486,Spotify!P:P)/COUNTIF(Spotify!U:U,Charts!AH486)</f>
        <v>92106.5</v>
      </c>
      <c r="AK486" s="18">
        <f>SUMIF(Spotify!U:U,Charts!AH486,Spotify!R:R)/COUNTIF(Spotify!U:U,Charts!AH486)</f>
        <v>2.5</v>
      </c>
      <c r="AL486" s="18">
        <f>SUMIF(Spotify!U:U,Charts!AH486,Spotify!J:J)/COUNTIF(Spotify!U:U,Charts!AH486)</f>
        <v>479</v>
      </c>
      <c r="AM486" s="18">
        <f>SUMIF(Spotify!U:U,Charts!AH486,Spotify!H:H)/COUNTIF(Spotify!U:U,Charts!AH486)</f>
        <v>384.5</v>
      </c>
      <c r="AN486" s="28">
        <f>SUMIF(Spotify!U:U,Charts!AH486,Spotify!I:I)/COUNTIF(Spotify!U:U,Charts!AH486)</f>
        <v>312</v>
      </c>
    </row>
    <row r="487" spans="1:40" x14ac:dyDescent="0.25">
      <c r="A487" s="3" t="s">
        <v>1291</v>
      </c>
      <c r="B487" s="1">
        <v>2007159903</v>
      </c>
      <c r="C487" s="1">
        <v>16</v>
      </c>
      <c r="D487" s="1"/>
      <c r="E487" s="3" t="s">
        <v>16951</v>
      </c>
      <c r="F487" s="1">
        <v>16985801</v>
      </c>
      <c r="H487" s="7" t="s">
        <v>18139</v>
      </c>
      <c r="I487" s="1">
        <v>171450449</v>
      </c>
      <c r="J487" s="8">
        <v>1</v>
      </c>
      <c r="L487" s="7" t="s">
        <v>18139</v>
      </c>
      <c r="M487" s="1">
        <f t="shared" si="38"/>
        <v>-171450449</v>
      </c>
      <c r="N487">
        <v>1</v>
      </c>
      <c r="O487" s="18">
        <f>SUMIF(Spotify!U:U,Charts!L487,Spotify!Q:Q)/COUNTIF(Spotify!U:U,Charts!L487)</f>
        <v>116750</v>
      </c>
      <c r="P487" t="str">
        <f t="shared" si="39"/>
        <v>01:56</v>
      </c>
      <c r="Q487" s="18">
        <f t="shared" si="41"/>
        <v>641941</v>
      </c>
      <c r="R487" s="8" t="str">
        <f t="shared" si="40"/>
        <v>10:41</v>
      </c>
      <c r="T487" s="7" t="s">
        <v>1291</v>
      </c>
      <c r="U487">
        <f>COUNTIFS(Spotify!$AA:$AA,Charts!$U$1,Spotify!$U:$U,Charts!T487)</f>
        <v>0</v>
      </c>
      <c r="V487">
        <f>COUNTIFS(Spotify!$AA:$AA,Charts!$V$1,Spotify!$U:$U,Charts!T487)</f>
        <v>3</v>
      </c>
      <c r="W487">
        <f>COUNTIFS(Spotify!$AA:$AA,Charts!$W$1,Spotify!$U:$U,Charts!T487)</f>
        <v>2</v>
      </c>
      <c r="X487">
        <f>COUNTIFS(Spotify!$AA:$AA,Charts!$X$1,Spotify!$U:$U,Charts!T487)</f>
        <v>0</v>
      </c>
      <c r="Y487">
        <f>COUNTIFS(Spotify!$AA:$AA,Charts!$Y$1,Spotify!$U:$U,Charts!T487)</f>
        <v>0</v>
      </c>
      <c r="Z487">
        <f>COUNTIFS(Spotify!$AA:$AA,Charts!$Z$1,Spotify!$U:$U,Charts!T487)</f>
        <v>3</v>
      </c>
      <c r="AA487">
        <f>COUNTIFS(Spotify!$AA:$AA,Charts!$AA$1,Spotify!$U:$U,Charts!T487)</f>
        <v>0</v>
      </c>
      <c r="AB487">
        <f>COUNTIFS(Spotify!$AA:$AA,Charts!$AB$1,Spotify!$U:$U,Charts!T487)</f>
        <v>0</v>
      </c>
      <c r="AC487">
        <f>COUNTIFS(Spotify!$AA:$AA,Charts!$AC$1,Spotify!$U:$U,Charts!T487)</f>
        <v>1</v>
      </c>
      <c r="AD487">
        <f>COUNTIFS(Spotify!$AA:$AA,Charts!$AD$1,Spotify!$U:$U,Charts!T487)</f>
        <v>0</v>
      </c>
      <c r="AE487">
        <f>COUNTIFS(Spotify!$AA:$AA,Charts!$AE$1,Spotify!$U:$U,Charts!T487)</f>
        <v>0</v>
      </c>
      <c r="AF487" s="8">
        <f>COUNTIFS(Spotify!$AA:$AA,Charts!$AF$1,Spotify!$U:$U,Charts!T487)</f>
        <v>7</v>
      </c>
      <c r="AH487" s="7" t="s">
        <v>1291</v>
      </c>
      <c r="AI487">
        <f>SUMIFS(Spotify!O:O,Spotify!U:U,Charts!AH487)/COUNTIFS(Spotify!U:U,Charts!AH487)</f>
        <v>-6293.5</v>
      </c>
      <c r="AJ487" s="18">
        <f>SUMIF(Spotify!U:U,Charts!AH487,Spotify!P:P)/COUNTIF(Spotify!U:U,Charts!AH487)</f>
        <v>132559.625</v>
      </c>
      <c r="AK487" s="18">
        <f>SUMIF(Spotify!U:U,Charts!AH487,Spotify!R:R)/COUNTIF(Spotify!U:U,Charts!AH487)</f>
        <v>13.4375</v>
      </c>
      <c r="AL487" s="18">
        <f>SUMIF(Spotify!U:U,Charts!AH487,Spotify!J:J)/COUNTIF(Spotify!U:U,Charts!AH487)</f>
        <v>350.25</v>
      </c>
      <c r="AM487" s="18">
        <f>SUMIF(Spotify!U:U,Charts!AH487,Spotify!H:H)/COUNTIF(Spotify!U:U,Charts!AH487)</f>
        <v>801.625</v>
      </c>
      <c r="AN487" s="28">
        <f>SUMIF(Spotify!U:U,Charts!AH487,Spotify!I:I)/COUNTIF(Spotify!U:U,Charts!AH487)</f>
        <v>624.125</v>
      </c>
    </row>
    <row r="488" spans="1:40" x14ac:dyDescent="0.25">
      <c r="A488" s="3" t="s">
        <v>14516</v>
      </c>
      <c r="B488" s="1">
        <v>269156582</v>
      </c>
      <c r="C488" s="1">
        <v>5</v>
      </c>
      <c r="D488" s="1"/>
      <c r="E488" s="3" t="s">
        <v>16757</v>
      </c>
      <c r="F488" s="1">
        <v>94388881</v>
      </c>
      <c r="H488" s="7" t="s">
        <v>18124</v>
      </c>
      <c r="I488" s="1">
        <v>168172791</v>
      </c>
      <c r="J488" s="8">
        <v>1</v>
      </c>
      <c r="L488" s="7" t="s">
        <v>18124</v>
      </c>
      <c r="M488" s="1">
        <f t="shared" si="38"/>
        <v>-168172791</v>
      </c>
      <c r="N488">
        <v>1</v>
      </c>
      <c r="O488" s="18">
        <f>SUMIF(Spotify!U:U,Charts!L488,Spotify!Q:Q)/COUNTIF(Spotify!U:U,Charts!L488)</f>
        <v>197933</v>
      </c>
      <c r="P488" t="str">
        <f t="shared" si="39"/>
        <v>03:17</v>
      </c>
      <c r="Q488" s="18">
        <f t="shared" si="41"/>
        <v>641941</v>
      </c>
      <c r="R488" s="8" t="str">
        <f t="shared" si="40"/>
        <v>10:41</v>
      </c>
      <c r="T488" s="7" t="s">
        <v>14516</v>
      </c>
      <c r="U488">
        <f>COUNTIFS(Spotify!$AA:$AA,Charts!$U$1,Spotify!$U:$U,Charts!T488)</f>
        <v>1</v>
      </c>
      <c r="V488">
        <f>COUNTIFS(Spotify!$AA:$AA,Charts!$V$1,Spotify!$U:$U,Charts!T488)</f>
        <v>0</v>
      </c>
      <c r="W488">
        <f>COUNTIFS(Spotify!$AA:$AA,Charts!$W$1,Spotify!$U:$U,Charts!T488)</f>
        <v>1</v>
      </c>
      <c r="X488">
        <f>COUNTIFS(Spotify!$AA:$AA,Charts!$X$1,Spotify!$U:$U,Charts!T488)</f>
        <v>0</v>
      </c>
      <c r="Y488">
        <f>COUNTIFS(Spotify!$AA:$AA,Charts!$Y$1,Spotify!$U:$U,Charts!T488)</f>
        <v>0</v>
      </c>
      <c r="Z488">
        <f>COUNTIFS(Spotify!$AA:$AA,Charts!$Z$1,Spotify!$U:$U,Charts!T488)</f>
        <v>0</v>
      </c>
      <c r="AA488">
        <f>COUNTIFS(Spotify!$AA:$AA,Charts!$AA$1,Spotify!$U:$U,Charts!T488)</f>
        <v>0</v>
      </c>
      <c r="AB488">
        <f>COUNTIFS(Spotify!$AA:$AA,Charts!$AB$1,Spotify!$U:$U,Charts!T488)</f>
        <v>1</v>
      </c>
      <c r="AC488">
        <f>COUNTIFS(Spotify!$AA:$AA,Charts!$AC$1,Spotify!$U:$U,Charts!T488)</f>
        <v>1</v>
      </c>
      <c r="AD488">
        <f>COUNTIFS(Spotify!$AA:$AA,Charts!$AD$1,Spotify!$U:$U,Charts!T488)</f>
        <v>1</v>
      </c>
      <c r="AE488">
        <f>COUNTIFS(Spotify!$AA:$AA,Charts!$AE$1,Spotify!$U:$U,Charts!T488)</f>
        <v>0</v>
      </c>
      <c r="AF488" s="8">
        <f>COUNTIFS(Spotify!$AA:$AA,Charts!$AF$1,Spotify!$U:$U,Charts!T488)</f>
        <v>0</v>
      </c>
      <c r="AH488" s="7" t="s">
        <v>14516</v>
      </c>
      <c r="AI488">
        <f>SUMIFS(Spotify!O:O,Spotify!U:U,Charts!AH488)/COUNTIFS(Spotify!U:U,Charts!AH488)</f>
        <v>-8304.6</v>
      </c>
      <c r="AJ488" s="18">
        <f>SUMIF(Spotify!U:U,Charts!AH488,Spotify!P:P)/COUNTIF(Spotify!U:U,Charts!AH488)</f>
        <v>129547.4</v>
      </c>
      <c r="AK488" s="18">
        <f>SUMIF(Spotify!U:U,Charts!AH488,Spotify!R:R)/COUNTIF(Spotify!U:U,Charts!AH488)</f>
        <v>8.4</v>
      </c>
      <c r="AL488" s="18">
        <f>SUMIF(Spotify!U:U,Charts!AH488,Spotify!J:J)/COUNTIF(Spotify!U:U,Charts!AH488)</f>
        <v>303.60000000000002</v>
      </c>
      <c r="AM488" s="18">
        <f>SUMIF(Spotify!U:U,Charts!AH488,Spotify!H:H)/COUNTIF(Spotify!U:U,Charts!AH488)</f>
        <v>662.2</v>
      </c>
      <c r="AN488" s="28">
        <f>SUMIF(Spotify!U:U,Charts!AH488,Spotify!I:I)/COUNTIF(Spotify!U:U,Charts!AH488)</f>
        <v>376</v>
      </c>
    </row>
    <row r="489" spans="1:40" x14ac:dyDescent="0.25">
      <c r="A489" s="3" t="s">
        <v>13175</v>
      </c>
      <c r="B489" s="1">
        <v>92978528</v>
      </c>
      <c r="C489" s="1">
        <v>1</v>
      </c>
      <c r="D489" s="1"/>
      <c r="E489" s="3" t="s">
        <v>9838</v>
      </c>
      <c r="F489" s="1">
        <v>45657385</v>
      </c>
      <c r="H489" s="7" t="s">
        <v>17989</v>
      </c>
      <c r="I489" s="1">
        <v>168018524</v>
      </c>
      <c r="J489" s="8">
        <v>2</v>
      </c>
      <c r="L489" s="7" t="s">
        <v>17989</v>
      </c>
      <c r="M489" s="1">
        <f t="shared" si="38"/>
        <v>-168018524</v>
      </c>
      <c r="N489">
        <v>2</v>
      </c>
      <c r="O489" s="18">
        <f>SUMIF(Spotify!U:U,Charts!L489,Spotify!Q:Q)/COUNTIF(Spotify!U:U,Charts!L489)</f>
        <v>202093</v>
      </c>
      <c r="P489" t="str">
        <f t="shared" si="39"/>
        <v>03:22</v>
      </c>
      <c r="Q489" s="18">
        <f t="shared" si="41"/>
        <v>641941</v>
      </c>
      <c r="R489" s="8" t="str">
        <f t="shared" si="40"/>
        <v>10:41</v>
      </c>
      <c r="T489" s="7" t="s">
        <v>13175</v>
      </c>
      <c r="U489">
        <f>COUNTIFS(Spotify!$AA:$AA,Charts!$U$1,Spotify!$U:$U,Charts!T489)</f>
        <v>0</v>
      </c>
      <c r="V489">
        <f>COUNTIFS(Spotify!$AA:$AA,Charts!$V$1,Spotify!$U:$U,Charts!T489)</f>
        <v>0</v>
      </c>
      <c r="W489">
        <f>COUNTIFS(Spotify!$AA:$AA,Charts!$W$1,Spotify!$U:$U,Charts!T489)</f>
        <v>1</v>
      </c>
      <c r="X489">
        <f>COUNTIFS(Spotify!$AA:$AA,Charts!$X$1,Spotify!$U:$U,Charts!T489)</f>
        <v>0</v>
      </c>
      <c r="Y489">
        <f>COUNTIFS(Spotify!$AA:$AA,Charts!$Y$1,Spotify!$U:$U,Charts!T489)</f>
        <v>0</v>
      </c>
      <c r="Z489">
        <f>COUNTIFS(Spotify!$AA:$AA,Charts!$Z$1,Spotify!$U:$U,Charts!T489)</f>
        <v>0</v>
      </c>
      <c r="AA489">
        <f>COUNTIFS(Spotify!$AA:$AA,Charts!$AA$1,Spotify!$U:$U,Charts!T489)</f>
        <v>0</v>
      </c>
      <c r="AB489">
        <f>COUNTIFS(Spotify!$AA:$AA,Charts!$AB$1,Spotify!$U:$U,Charts!T489)</f>
        <v>0</v>
      </c>
      <c r="AC489">
        <f>COUNTIFS(Spotify!$AA:$AA,Charts!$AC$1,Spotify!$U:$U,Charts!T489)</f>
        <v>0</v>
      </c>
      <c r="AD489">
        <f>COUNTIFS(Spotify!$AA:$AA,Charts!$AD$1,Spotify!$U:$U,Charts!T489)</f>
        <v>0</v>
      </c>
      <c r="AE489">
        <f>COUNTIFS(Spotify!$AA:$AA,Charts!$AE$1,Spotify!$U:$U,Charts!T489)</f>
        <v>0</v>
      </c>
      <c r="AF489" s="8">
        <f>COUNTIFS(Spotify!$AA:$AA,Charts!$AF$1,Spotify!$U:$U,Charts!T489)</f>
        <v>0</v>
      </c>
      <c r="AH489" s="7" t="s">
        <v>13175</v>
      </c>
      <c r="AI489">
        <f>SUMIFS(Spotify!O:O,Spotify!U:U,Charts!AH489)/COUNTIFS(Spotify!U:U,Charts!AH489)</f>
        <v>-9432</v>
      </c>
      <c r="AJ489" s="18">
        <f>SUMIF(Spotify!U:U,Charts!AH489,Spotify!P:P)/COUNTIF(Spotify!U:U,Charts!AH489)</f>
        <v>116068</v>
      </c>
      <c r="AK489" s="18">
        <f>SUMIF(Spotify!U:U,Charts!AH489,Spotify!R:R)/COUNTIF(Spotify!U:U,Charts!AH489)</f>
        <v>9</v>
      </c>
      <c r="AL489" s="18">
        <f>SUMIF(Spotify!U:U,Charts!AH489,Spotify!J:J)/COUNTIF(Spotify!U:U,Charts!AH489)</f>
        <v>704</v>
      </c>
      <c r="AM489" s="18">
        <f>SUMIF(Spotify!U:U,Charts!AH489,Spotify!H:H)/COUNTIF(Spotify!U:U,Charts!AH489)</f>
        <v>824</v>
      </c>
      <c r="AN489" s="28">
        <f>SUMIF(Spotify!U:U,Charts!AH489,Spotify!I:I)/COUNTIF(Spotify!U:U,Charts!AH489)</f>
        <v>656</v>
      </c>
    </row>
    <row r="490" spans="1:40" x14ac:dyDescent="0.25">
      <c r="A490" s="3" t="s">
        <v>1834</v>
      </c>
      <c r="B490" s="1">
        <v>2511862447</v>
      </c>
      <c r="C490" s="1">
        <v>8</v>
      </c>
      <c r="D490" s="1"/>
      <c r="E490" s="3" t="s">
        <v>5868</v>
      </c>
      <c r="F490" s="1">
        <v>785022498</v>
      </c>
      <c r="H490" s="7" t="s">
        <v>18032</v>
      </c>
      <c r="I490" s="1">
        <v>167765768</v>
      </c>
      <c r="J490" s="8">
        <v>1</v>
      </c>
      <c r="L490" s="7" t="s">
        <v>18032</v>
      </c>
      <c r="M490" s="1">
        <f t="shared" si="38"/>
        <v>-167765768</v>
      </c>
      <c r="N490">
        <v>1</v>
      </c>
      <c r="O490" s="18">
        <f>SUMIF(Spotify!U:U,Charts!L490,Spotify!Q:Q)/COUNTIF(Spotify!U:U,Charts!L490)</f>
        <v>195813</v>
      </c>
      <c r="P490" t="str">
        <f t="shared" si="39"/>
        <v>03:15</v>
      </c>
      <c r="Q490" s="18">
        <f t="shared" si="41"/>
        <v>641941</v>
      </c>
      <c r="R490" s="8" t="str">
        <f t="shared" si="40"/>
        <v>10:41</v>
      </c>
      <c r="T490" s="7" t="s">
        <v>1834</v>
      </c>
      <c r="U490">
        <f>COUNTIFS(Spotify!$AA:$AA,Charts!$U$1,Spotify!$U:$U,Charts!T490)</f>
        <v>0</v>
      </c>
      <c r="V490">
        <f>COUNTIFS(Spotify!$AA:$AA,Charts!$V$1,Spotify!$U:$U,Charts!T490)</f>
        <v>1</v>
      </c>
      <c r="W490">
        <f>COUNTIFS(Spotify!$AA:$AA,Charts!$W$1,Spotify!$U:$U,Charts!T490)</f>
        <v>0</v>
      </c>
      <c r="X490">
        <f>COUNTIFS(Spotify!$AA:$AA,Charts!$X$1,Spotify!$U:$U,Charts!T490)</f>
        <v>0</v>
      </c>
      <c r="Y490">
        <f>COUNTIFS(Spotify!$AA:$AA,Charts!$Y$1,Spotify!$U:$U,Charts!T490)</f>
        <v>0</v>
      </c>
      <c r="Z490">
        <f>COUNTIFS(Spotify!$AA:$AA,Charts!$Z$1,Spotify!$U:$U,Charts!T490)</f>
        <v>0</v>
      </c>
      <c r="AA490">
        <f>COUNTIFS(Spotify!$AA:$AA,Charts!$AA$1,Spotify!$U:$U,Charts!T490)</f>
        <v>3</v>
      </c>
      <c r="AB490">
        <f>COUNTIFS(Spotify!$AA:$AA,Charts!$AB$1,Spotify!$U:$U,Charts!T490)</f>
        <v>0</v>
      </c>
      <c r="AC490">
        <f>COUNTIFS(Spotify!$AA:$AA,Charts!$AC$1,Spotify!$U:$U,Charts!T490)</f>
        <v>0</v>
      </c>
      <c r="AD490">
        <f>COUNTIFS(Spotify!$AA:$AA,Charts!$AD$1,Spotify!$U:$U,Charts!T490)</f>
        <v>1</v>
      </c>
      <c r="AE490">
        <f>COUNTIFS(Spotify!$AA:$AA,Charts!$AE$1,Spotify!$U:$U,Charts!T490)</f>
        <v>2</v>
      </c>
      <c r="AF490" s="8">
        <f>COUNTIFS(Spotify!$AA:$AA,Charts!$AF$1,Spotify!$U:$U,Charts!T490)</f>
        <v>1</v>
      </c>
      <c r="AH490" s="7" t="s">
        <v>1834</v>
      </c>
      <c r="AI490">
        <f>SUMIFS(Spotify!O:O,Spotify!U:U,Charts!AH490)/COUNTIFS(Spotify!U:U,Charts!AH490)</f>
        <v>-6513.625</v>
      </c>
      <c r="AJ490" s="18">
        <f>SUMIF(Spotify!U:U,Charts!AH490,Spotify!P:P)/COUNTIF(Spotify!U:U,Charts!AH490)</f>
        <v>103842.25</v>
      </c>
      <c r="AK490" s="18">
        <f>SUMIF(Spotify!U:U,Charts!AH490,Spotify!R:R)/COUNTIF(Spotify!U:U,Charts!AH490)</f>
        <v>47.875</v>
      </c>
      <c r="AL490" s="18">
        <f>SUMIF(Spotify!U:U,Charts!AH490,Spotify!J:J)/COUNTIF(Spotify!U:U,Charts!AH490)</f>
        <v>295.5</v>
      </c>
      <c r="AM490" s="18">
        <f>SUMIF(Spotify!U:U,Charts!AH490,Spotify!H:H)/COUNTIF(Spotify!U:U,Charts!AH490)</f>
        <v>374.875</v>
      </c>
      <c r="AN490" s="28">
        <f>SUMIF(Spotify!U:U,Charts!AH490,Spotify!I:I)/COUNTIF(Spotify!U:U,Charts!AH490)</f>
        <v>547.375</v>
      </c>
    </row>
    <row r="491" spans="1:40" x14ac:dyDescent="0.25">
      <c r="A491" s="3" t="s">
        <v>3388</v>
      </c>
      <c r="B491" s="1">
        <v>35758685</v>
      </c>
      <c r="C491" s="1">
        <v>1</v>
      </c>
      <c r="D491" s="1"/>
      <c r="E491" s="3" t="s">
        <v>3968</v>
      </c>
      <c r="F491" s="1">
        <v>147470566</v>
      </c>
      <c r="H491" s="7" t="s">
        <v>6018</v>
      </c>
      <c r="I491" s="1">
        <v>166852722</v>
      </c>
      <c r="J491" s="8">
        <v>1</v>
      </c>
      <c r="L491" s="7" t="s">
        <v>6018</v>
      </c>
      <c r="M491" s="1">
        <f t="shared" si="38"/>
        <v>-166852722</v>
      </c>
      <c r="N491">
        <v>1</v>
      </c>
      <c r="O491" s="18">
        <f>SUMIF(Spotify!U:U,Charts!L491,Spotify!Q:Q)/COUNTIF(Spotify!U:U,Charts!L491)</f>
        <v>231100</v>
      </c>
      <c r="P491" t="str">
        <f t="shared" si="39"/>
        <v>03:51</v>
      </c>
      <c r="Q491" s="18">
        <f t="shared" si="41"/>
        <v>641941</v>
      </c>
      <c r="R491" s="8" t="str">
        <f t="shared" si="40"/>
        <v>10:41</v>
      </c>
      <c r="T491" s="7" t="s">
        <v>3388</v>
      </c>
      <c r="U491">
        <f>COUNTIFS(Spotify!$AA:$AA,Charts!$U$1,Spotify!$U:$U,Charts!T491)</f>
        <v>0</v>
      </c>
      <c r="V491">
        <f>COUNTIFS(Spotify!$AA:$AA,Charts!$V$1,Spotify!$U:$U,Charts!T491)</f>
        <v>1</v>
      </c>
      <c r="W491">
        <f>COUNTIFS(Spotify!$AA:$AA,Charts!$W$1,Spotify!$U:$U,Charts!T491)</f>
        <v>0</v>
      </c>
      <c r="X491">
        <f>COUNTIFS(Spotify!$AA:$AA,Charts!$X$1,Spotify!$U:$U,Charts!T491)</f>
        <v>0</v>
      </c>
      <c r="Y491">
        <f>COUNTIFS(Spotify!$AA:$AA,Charts!$Y$1,Spotify!$U:$U,Charts!T491)</f>
        <v>0</v>
      </c>
      <c r="Z491">
        <f>COUNTIFS(Spotify!$AA:$AA,Charts!$Z$1,Spotify!$U:$U,Charts!T491)</f>
        <v>0</v>
      </c>
      <c r="AA491">
        <f>COUNTIFS(Spotify!$AA:$AA,Charts!$AA$1,Spotify!$U:$U,Charts!T491)</f>
        <v>0</v>
      </c>
      <c r="AB491">
        <f>COUNTIFS(Spotify!$AA:$AA,Charts!$AB$1,Spotify!$U:$U,Charts!T491)</f>
        <v>0</v>
      </c>
      <c r="AC491">
        <f>COUNTIFS(Spotify!$AA:$AA,Charts!$AC$1,Spotify!$U:$U,Charts!T491)</f>
        <v>0</v>
      </c>
      <c r="AD491">
        <f>COUNTIFS(Spotify!$AA:$AA,Charts!$AD$1,Spotify!$U:$U,Charts!T491)</f>
        <v>0</v>
      </c>
      <c r="AE491">
        <f>COUNTIFS(Spotify!$AA:$AA,Charts!$AE$1,Spotify!$U:$U,Charts!T491)</f>
        <v>0</v>
      </c>
      <c r="AF491" s="8">
        <f>COUNTIFS(Spotify!$AA:$AA,Charts!$AF$1,Spotify!$U:$U,Charts!T491)</f>
        <v>0</v>
      </c>
      <c r="AH491" s="7" t="s">
        <v>3388</v>
      </c>
      <c r="AI491">
        <f>SUMIFS(Spotify!O:O,Spotify!U:U,Charts!AH491)/COUNTIFS(Spotify!U:U,Charts!AH491)</f>
        <v>-10396</v>
      </c>
      <c r="AJ491" s="18">
        <f>SUMIF(Spotify!U:U,Charts!AH491,Spotify!P:P)/COUNTIF(Spotify!U:U,Charts!AH491)</f>
        <v>147464</v>
      </c>
      <c r="AK491" s="18">
        <f>SUMIF(Spotify!U:U,Charts!AH491,Spotify!R:R)/COUNTIF(Spotify!U:U,Charts!AH491)</f>
        <v>11</v>
      </c>
      <c r="AL491" s="18">
        <f>SUMIF(Spotify!U:U,Charts!AH491,Spotify!J:J)/COUNTIF(Spotify!U:U,Charts!AH491)</f>
        <v>288</v>
      </c>
      <c r="AM491" s="18">
        <f>SUMIF(Spotify!U:U,Charts!AH491,Spotify!H:H)/COUNTIF(Spotify!U:U,Charts!AH491)</f>
        <v>546</v>
      </c>
      <c r="AN491" s="28">
        <f>SUMIF(Spotify!U:U,Charts!AH491,Spotify!I:I)/COUNTIF(Spotify!U:U,Charts!AH491)</f>
        <v>311</v>
      </c>
    </row>
    <row r="492" spans="1:40" x14ac:dyDescent="0.25">
      <c r="A492" s="3" t="s">
        <v>18016</v>
      </c>
      <c r="B492" s="1">
        <v>5687330</v>
      </c>
      <c r="C492" s="1">
        <v>1</v>
      </c>
      <c r="D492" s="1"/>
      <c r="E492" s="3" t="s">
        <v>1345</v>
      </c>
      <c r="F492" s="1">
        <v>73199769</v>
      </c>
      <c r="H492" s="7" t="s">
        <v>8293</v>
      </c>
      <c r="I492" s="1">
        <v>166446408</v>
      </c>
      <c r="J492" s="8">
        <v>1</v>
      </c>
      <c r="L492" s="7" t="s">
        <v>8293</v>
      </c>
      <c r="M492" s="1">
        <f t="shared" si="38"/>
        <v>-166446408</v>
      </c>
      <c r="N492">
        <v>1</v>
      </c>
      <c r="O492" s="18">
        <f>SUMIF(Spotify!U:U,Charts!L492,Spotify!Q:Q)/COUNTIF(Spotify!U:U,Charts!L492)</f>
        <v>178156</v>
      </c>
      <c r="P492" t="str">
        <f t="shared" si="39"/>
        <v>02:58</v>
      </c>
      <c r="Q492" s="18">
        <f t="shared" si="41"/>
        <v>641941</v>
      </c>
      <c r="R492" s="8" t="str">
        <f t="shared" si="40"/>
        <v>10:41</v>
      </c>
      <c r="T492" s="7" t="s">
        <v>18016</v>
      </c>
      <c r="U492">
        <f>COUNTIFS(Spotify!$AA:$AA,Charts!$U$1,Spotify!$U:$U,Charts!T492)</f>
        <v>0</v>
      </c>
      <c r="V492">
        <f>COUNTIFS(Spotify!$AA:$AA,Charts!$V$1,Spotify!$U:$U,Charts!T492)</f>
        <v>0</v>
      </c>
      <c r="W492">
        <f>COUNTIFS(Spotify!$AA:$AA,Charts!$W$1,Spotify!$U:$U,Charts!T492)</f>
        <v>0</v>
      </c>
      <c r="X492">
        <f>COUNTIFS(Spotify!$AA:$AA,Charts!$X$1,Spotify!$U:$U,Charts!T492)</f>
        <v>0</v>
      </c>
      <c r="Y492">
        <f>COUNTIFS(Spotify!$AA:$AA,Charts!$Y$1,Spotify!$U:$U,Charts!T492)</f>
        <v>0</v>
      </c>
      <c r="Z492">
        <f>COUNTIFS(Spotify!$AA:$AA,Charts!$Z$1,Spotify!$U:$U,Charts!T492)</f>
        <v>0</v>
      </c>
      <c r="AA492">
        <f>COUNTIFS(Spotify!$AA:$AA,Charts!$AA$1,Spotify!$U:$U,Charts!T492)</f>
        <v>1</v>
      </c>
      <c r="AB492">
        <f>COUNTIFS(Spotify!$AA:$AA,Charts!$AB$1,Spotify!$U:$U,Charts!T492)</f>
        <v>0</v>
      </c>
      <c r="AC492">
        <f>COUNTIFS(Spotify!$AA:$AA,Charts!$AC$1,Spotify!$U:$U,Charts!T492)</f>
        <v>0</v>
      </c>
      <c r="AD492">
        <f>COUNTIFS(Spotify!$AA:$AA,Charts!$AD$1,Spotify!$U:$U,Charts!T492)</f>
        <v>0</v>
      </c>
      <c r="AE492">
        <f>COUNTIFS(Spotify!$AA:$AA,Charts!$AE$1,Spotify!$U:$U,Charts!T492)</f>
        <v>0</v>
      </c>
      <c r="AF492" s="8">
        <f>COUNTIFS(Spotify!$AA:$AA,Charts!$AF$1,Spotify!$U:$U,Charts!T492)</f>
        <v>0</v>
      </c>
      <c r="AH492" s="7" t="s">
        <v>18016</v>
      </c>
      <c r="AI492">
        <f>SUMIFS(Spotify!O:O,Spotify!U:U,Charts!AH492)/COUNTIFS(Spotify!U:U,Charts!AH492)</f>
        <v>-9854</v>
      </c>
      <c r="AJ492" s="18">
        <f>SUMIF(Spotify!U:U,Charts!AH492,Spotify!P:P)/COUNTIF(Spotify!U:U,Charts!AH492)</f>
        <v>114941</v>
      </c>
      <c r="AK492" s="18">
        <f>SUMIF(Spotify!U:U,Charts!AH492,Spotify!R:R)/COUNTIF(Spotify!U:U,Charts!AH492)</f>
        <v>1</v>
      </c>
      <c r="AL492" s="18">
        <f>SUMIF(Spotify!U:U,Charts!AH492,Spotify!J:J)/COUNTIF(Spotify!U:U,Charts!AH492)</f>
        <v>12</v>
      </c>
      <c r="AM492" s="18">
        <f>SUMIF(Spotify!U:U,Charts!AH492,Spotify!H:H)/COUNTIF(Spotify!U:U,Charts!AH492)</f>
        <v>754</v>
      </c>
      <c r="AN492" s="28">
        <f>SUMIF(Spotify!U:U,Charts!AH492,Spotify!I:I)/COUNTIF(Spotify!U:U,Charts!AH492)</f>
        <v>37</v>
      </c>
    </row>
    <row r="493" spans="1:40" x14ac:dyDescent="0.25">
      <c r="A493" s="3" t="s">
        <v>17497</v>
      </c>
      <c r="B493" s="1">
        <v>9555506</v>
      </c>
      <c r="C493" s="1">
        <v>1</v>
      </c>
      <c r="D493" s="1"/>
      <c r="E493" s="3" t="s">
        <v>9187</v>
      </c>
      <c r="F493" s="1">
        <v>57894306</v>
      </c>
      <c r="H493" s="7" t="s">
        <v>17898</v>
      </c>
      <c r="I493" s="1">
        <v>166292891</v>
      </c>
      <c r="J493" s="8">
        <v>1</v>
      </c>
      <c r="L493" s="7" t="s">
        <v>17898</v>
      </c>
      <c r="M493" s="1">
        <f t="shared" si="38"/>
        <v>-166292891</v>
      </c>
      <c r="N493">
        <v>1</v>
      </c>
      <c r="O493" s="18">
        <f>SUMIF(Spotify!U:U,Charts!L493,Spotify!Q:Q)/COUNTIF(Spotify!U:U,Charts!L493)</f>
        <v>241875</v>
      </c>
      <c r="P493" t="str">
        <f t="shared" si="39"/>
        <v>04:01</v>
      </c>
      <c r="Q493" s="18">
        <f t="shared" si="41"/>
        <v>641941</v>
      </c>
      <c r="R493" s="8" t="str">
        <f t="shared" si="40"/>
        <v>10:41</v>
      </c>
      <c r="T493" s="7" t="s">
        <v>17497</v>
      </c>
      <c r="U493">
        <f>COUNTIFS(Spotify!$AA:$AA,Charts!$U$1,Spotify!$U:$U,Charts!T493)</f>
        <v>0</v>
      </c>
      <c r="V493">
        <f>COUNTIFS(Spotify!$AA:$AA,Charts!$V$1,Spotify!$U:$U,Charts!T493)</f>
        <v>0</v>
      </c>
      <c r="W493">
        <f>COUNTIFS(Spotify!$AA:$AA,Charts!$W$1,Spotify!$U:$U,Charts!T493)</f>
        <v>0</v>
      </c>
      <c r="X493">
        <f>COUNTIFS(Spotify!$AA:$AA,Charts!$X$1,Spotify!$U:$U,Charts!T493)</f>
        <v>0</v>
      </c>
      <c r="Y493">
        <f>COUNTIFS(Spotify!$AA:$AA,Charts!$Y$1,Spotify!$U:$U,Charts!T493)</f>
        <v>0</v>
      </c>
      <c r="Z493">
        <f>COUNTIFS(Spotify!$AA:$AA,Charts!$Z$1,Spotify!$U:$U,Charts!T493)</f>
        <v>1</v>
      </c>
      <c r="AA493">
        <f>COUNTIFS(Spotify!$AA:$AA,Charts!$AA$1,Spotify!$U:$U,Charts!T493)</f>
        <v>0</v>
      </c>
      <c r="AB493">
        <f>COUNTIFS(Spotify!$AA:$AA,Charts!$AB$1,Spotify!$U:$U,Charts!T493)</f>
        <v>0</v>
      </c>
      <c r="AC493">
        <f>COUNTIFS(Spotify!$AA:$AA,Charts!$AC$1,Spotify!$U:$U,Charts!T493)</f>
        <v>0</v>
      </c>
      <c r="AD493">
        <f>COUNTIFS(Spotify!$AA:$AA,Charts!$AD$1,Spotify!$U:$U,Charts!T493)</f>
        <v>0</v>
      </c>
      <c r="AE493">
        <f>COUNTIFS(Spotify!$AA:$AA,Charts!$AE$1,Spotify!$U:$U,Charts!T493)</f>
        <v>0</v>
      </c>
      <c r="AF493" s="8">
        <f>COUNTIFS(Spotify!$AA:$AA,Charts!$AF$1,Spotify!$U:$U,Charts!T493)</f>
        <v>0</v>
      </c>
      <c r="AH493" s="7" t="s">
        <v>17497</v>
      </c>
      <c r="AI493">
        <f>SUMIFS(Spotify!O:O,Spotify!U:U,Charts!AH493)/COUNTIFS(Spotify!U:U,Charts!AH493)</f>
        <v>-7639</v>
      </c>
      <c r="AJ493" s="18">
        <f>SUMIF(Spotify!U:U,Charts!AH493,Spotify!P:P)/COUNTIF(Spotify!U:U,Charts!AH493)</f>
        <v>120017</v>
      </c>
      <c r="AK493" s="18">
        <f>SUMIF(Spotify!U:U,Charts!AH493,Spotify!R:R)/COUNTIF(Spotify!U:U,Charts!AH493)</f>
        <v>3</v>
      </c>
      <c r="AL493" s="18">
        <f>SUMIF(Spotify!U:U,Charts!AH493,Spotify!J:J)/COUNTIF(Spotify!U:U,Charts!AH493)</f>
        <v>531</v>
      </c>
      <c r="AM493" s="18">
        <f>SUMIF(Spotify!U:U,Charts!AH493,Spotify!H:H)/COUNTIF(Spotify!U:U,Charts!AH493)</f>
        <v>88</v>
      </c>
      <c r="AN493" s="28">
        <f>SUMIF(Spotify!U:U,Charts!AH493,Spotify!I:I)/COUNTIF(Spotify!U:U,Charts!AH493)</f>
        <v>605</v>
      </c>
    </row>
    <row r="494" spans="1:40" x14ac:dyDescent="0.25">
      <c r="A494" s="3" t="s">
        <v>18017</v>
      </c>
      <c r="B494" s="1">
        <v>266589180</v>
      </c>
      <c r="C494" s="1">
        <v>1</v>
      </c>
      <c r="D494" s="1"/>
      <c r="E494" s="3" t="s">
        <v>13938</v>
      </c>
      <c r="F494" s="1">
        <v>6207326</v>
      </c>
      <c r="H494" s="7" t="s">
        <v>9327</v>
      </c>
      <c r="I494" s="1">
        <v>166059546</v>
      </c>
      <c r="J494" s="8">
        <v>1</v>
      </c>
      <c r="L494" s="7" t="s">
        <v>9327</v>
      </c>
      <c r="M494" s="1">
        <f t="shared" si="38"/>
        <v>-166059546</v>
      </c>
      <c r="N494">
        <v>1</v>
      </c>
      <c r="O494" s="18">
        <f>SUMIF(Spotify!U:U,Charts!L494,Spotify!Q:Q)/COUNTIF(Spotify!U:U,Charts!L494)</f>
        <v>259333</v>
      </c>
      <c r="P494" t="str">
        <f t="shared" si="39"/>
        <v>04:19</v>
      </c>
      <c r="Q494" s="18">
        <f t="shared" si="41"/>
        <v>641941</v>
      </c>
      <c r="R494" s="8" t="str">
        <f t="shared" si="40"/>
        <v>10:41</v>
      </c>
      <c r="T494" s="7" t="s">
        <v>18017</v>
      </c>
      <c r="U494">
        <f>COUNTIFS(Spotify!$AA:$AA,Charts!$U$1,Spotify!$U:$U,Charts!T494)</f>
        <v>0</v>
      </c>
      <c r="V494">
        <f>COUNTIFS(Spotify!$AA:$AA,Charts!$V$1,Spotify!$U:$U,Charts!T494)</f>
        <v>1</v>
      </c>
      <c r="W494">
        <f>COUNTIFS(Spotify!$AA:$AA,Charts!$W$1,Spotify!$U:$U,Charts!T494)</f>
        <v>0</v>
      </c>
      <c r="X494">
        <f>COUNTIFS(Spotify!$AA:$AA,Charts!$X$1,Spotify!$U:$U,Charts!T494)</f>
        <v>0</v>
      </c>
      <c r="Y494">
        <f>COUNTIFS(Spotify!$AA:$AA,Charts!$Y$1,Spotify!$U:$U,Charts!T494)</f>
        <v>0</v>
      </c>
      <c r="Z494">
        <f>COUNTIFS(Spotify!$AA:$AA,Charts!$Z$1,Spotify!$U:$U,Charts!T494)</f>
        <v>0</v>
      </c>
      <c r="AA494">
        <f>COUNTIFS(Spotify!$AA:$AA,Charts!$AA$1,Spotify!$U:$U,Charts!T494)</f>
        <v>0</v>
      </c>
      <c r="AB494">
        <f>COUNTIFS(Spotify!$AA:$AA,Charts!$AB$1,Spotify!$U:$U,Charts!T494)</f>
        <v>0</v>
      </c>
      <c r="AC494">
        <f>COUNTIFS(Spotify!$AA:$AA,Charts!$AC$1,Spotify!$U:$U,Charts!T494)</f>
        <v>0</v>
      </c>
      <c r="AD494">
        <f>COUNTIFS(Spotify!$AA:$AA,Charts!$AD$1,Spotify!$U:$U,Charts!T494)</f>
        <v>0</v>
      </c>
      <c r="AE494">
        <f>COUNTIFS(Spotify!$AA:$AA,Charts!$AE$1,Spotify!$U:$U,Charts!T494)</f>
        <v>0</v>
      </c>
      <c r="AF494" s="8">
        <f>COUNTIFS(Spotify!$AA:$AA,Charts!$AF$1,Spotify!$U:$U,Charts!T494)</f>
        <v>0</v>
      </c>
      <c r="AH494" s="7" t="s">
        <v>18017</v>
      </c>
      <c r="AI494">
        <f>SUMIFS(Spotify!O:O,Spotify!U:U,Charts!AH494)/COUNTIFS(Spotify!U:U,Charts!AH494)</f>
        <v>-7877</v>
      </c>
      <c r="AJ494" s="18">
        <f>SUMIF(Spotify!U:U,Charts!AH494,Spotify!P:P)/COUNTIF(Spotify!U:U,Charts!AH494)</f>
        <v>125004</v>
      </c>
      <c r="AK494" s="18">
        <f>SUMIF(Spotify!U:U,Charts!AH494,Spotify!R:R)/COUNTIF(Spotify!U:U,Charts!AH494)</f>
        <v>28</v>
      </c>
      <c r="AL494" s="18">
        <f>SUMIF(Spotify!U:U,Charts!AH494,Spotify!J:J)/COUNTIF(Spotify!U:U,Charts!AH494)</f>
        <v>493</v>
      </c>
      <c r="AM494" s="18">
        <f>SUMIF(Spotify!U:U,Charts!AH494,Spotify!H:H)/COUNTIF(Spotify!U:U,Charts!AH494)</f>
        <v>847</v>
      </c>
      <c r="AN494" s="28">
        <f>SUMIF(Spotify!U:U,Charts!AH494,Spotify!I:I)/COUNTIF(Spotify!U:U,Charts!AH494)</f>
        <v>69</v>
      </c>
    </row>
    <row r="495" spans="1:40" x14ac:dyDescent="0.25">
      <c r="A495" s="3" t="s">
        <v>7282</v>
      </c>
      <c r="B495" s="1">
        <v>76732320</v>
      </c>
      <c r="C495" s="1">
        <v>1</v>
      </c>
      <c r="D495" s="1"/>
      <c r="E495" s="3" t="s">
        <v>1443</v>
      </c>
      <c r="F495" s="1">
        <v>3111623</v>
      </c>
      <c r="H495" s="7" t="s">
        <v>7292</v>
      </c>
      <c r="I495" s="1">
        <v>164895935</v>
      </c>
      <c r="J495" s="8">
        <v>2</v>
      </c>
      <c r="L495" s="7" t="s">
        <v>7292</v>
      </c>
      <c r="M495" s="1">
        <f t="shared" si="38"/>
        <v>-164895935</v>
      </c>
      <c r="N495">
        <v>2</v>
      </c>
      <c r="O495" s="18">
        <f>SUMIF(Spotify!U:U,Charts!L495,Spotify!Q:Q)/COUNTIF(Spotify!U:U,Charts!L495)</f>
        <v>106015.5</v>
      </c>
      <c r="P495" t="str">
        <f t="shared" si="39"/>
        <v>01:46</v>
      </c>
      <c r="Q495" s="18">
        <f t="shared" si="41"/>
        <v>641941</v>
      </c>
      <c r="R495" s="8" t="str">
        <f t="shared" si="40"/>
        <v>10:41</v>
      </c>
      <c r="T495" s="7" t="s">
        <v>7282</v>
      </c>
      <c r="U495">
        <f>COUNTIFS(Spotify!$AA:$AA,Charts!$U$1,Spotify!$U:$U,Charts!T495)</f>
        <v>0</v>
      </c>
      <c r="V495">
        <f>COUNTIFS(Spotify!$AA:$AA,Charts!$V$1,Spotify!$U:$U,Charts!T495)</f>
        <v>0</v>
      </c>
      <c r="W495">
        <f>COUNTIFS(Spotify!$AA:$AA,Charts!$W$1,Spotify!$U:$U,Charts!T495)</f>
        <v>0</v>
      </c>
      <c r="X495">
        <f>COUNTIFS(Spotify!$AA:$AA,Charts!$X$1,Spotify!$U:$U,Charts!T495)</f>
        <v>0</v>
      </c>
      <c r="Y495">
        <f>COUNTIFS(Spotify!$AA:$AA,Charts!$Y$1,Spotify!$U:$U,Charts!T495)</f>
        <v>0</v>
      </c>
      <c r="Z495">
        <f>COUNTIFS(Spotify!$AA:$AA,Charts!$Z$1,Spotify!$U:$U,Charts!T495)</f>
        <v>0</v>
      </c>
      <c r="AA495">
        <f>COUNTIFS(Spotify!$AA:$AA,Charts!$AA$1,Spotify!$U:$U,Charts!T495)</f>
        <v>1</v>
      </c>
      <c r="AB495">
        <f>COUNTIFS(Spotify!$AA:$AA,Charts!$AB$1,Spotify!$U:$U,Charts!T495)</f>
        <v>0</v>
      </c>
      <c r="AC495">
        <f>COUNTIFS(Spotify!$AA:$AA,Charts!$AC$1,Spotify!$U:$U,Charts!T495)</f>
        <v>0</v>
      </c>
      <c r="AD495">
        <f>COUNTIFS(Spotify!$AA:$AA,Charts!$AD$1,Spotify!$U:$U,Charts!T495)</f>
        <v>0</v>
      </c>
      <c r="AE495">
        <f>COUNTIFS(Spotify!$AA:$AA,Charts!$AE$1,Spotify!$U:$U,Charts!T495)</f>
        <v>0</v>
      </c>
      <c r="AF495" s="8">
        <f>COUNTIFS(Spotify!$AA:$AA,Charts!$AF$1,Spotify!$U:$U,Charts!T495)</f>
        <v>0</v>
      </c>
      <c r="AH495" s="7" t="s">
        <v>7282</v>
      </c>
      <c r="AI495">
        <f>SUMIFS(Spotify!O:O,Spotify!U:U,Charts!AH495)/COUNTIFS(Spotify!U:U,Charts!AH495)</f>
        <v>-5335</v>
      </c>
      <c r="AJ495" s="18">
        <f>SUMIF(Spotify!U:U,Charts!AH495,Spotify!P:P)/COUNTIF(Spotify!U:U,Charts!AH495)</f>
        <v>11312</v>
      </c>
      <c r="AK495" s="18">
        <f>SUMIF(Spotify!U:U,Charts!AH495,Spotify!R:R)/COUNTIF(Spotify!U:U,Charts!AH495)</f>
        <v>13</v>
      </c>
      <c r="AL495" s="18">
        <f>SUMIF(Spotify!U:U,Charts!AH495,Spotify!J:J)/COUNTIF(Spotify!U:U,Charts!AH495)</f>
        <v>551</v>
      </c>
      <c r="AM495" s="18">
        <f>SUMIF(Spotify!U:U,Charts!AH495,Spotify!H:H)/COUNTIF(Spotify!U:U,Charts!AH495)</f>
        <v>558</v>
      </c>
      <c r="AN495" s="28">
        <f>SUMIF(Spotify!U:U,Charts!AH495,Spotify!I:I)/COUNTIF(Spotify!U:U,Charts!AH495)</f>
        <v>454</v>
      </c>
    </row>
    <row r="496" spans="1:40" x14ac:dyDescent="0.25">
      <c r="A496" s="3" t="s">
        <v>18018</v>
      </c>
      <c r="B496" s="1">
        <v>182899339</v>
      </c>
      <c r="C496" s="1">
        <v>2</v>
      </c>
      <c r="D496" s="1"/>
      <c r="E496" s="3" t="s">
        <v>8408</v>
      </c>
      <c r="F496" s="1">
        <v>7719445</v>
      </c>
      <c r="H496" s="7" t="s">
        <v>14505</v>
      </c>
      <c r="I496" s="1">
        <v>164582177</v>
      </c>
      <c r="J496" s="8">
        <v>1</v>
      </c>
      <c r="L496" s="7" t="s">
        <v>14505</v>
      </c>
      <c r="M496" s="1">
        <f t="shared" si="38"/>
        <v>-164582177</v>
      </c>
      <c r="N496">
        <v>1</v>
      </c>
      <c r="O496" s="18">
        <f>SUMIF(Spotify!U:U,Charts!L496,Spotify!Q:Q)/COUNTIF(Spotify!U:U,Charts!L496)</f>
        <v>232893</v>
      </c>
      <c r="P496" t="str">
        <f t="shared" si="39"/>
        <v>03:52</v>
      </c>
      <c r="Q496" s="18">
        <f t="shared" si="41"/>
        <v>641941</v>
      </c>
      <c r="R496" s="8" t="str">
        <f t="shared" si="40"/>
        <v>10:41</v>
      </c>
      <c r="T496" s="7" t="s">
        <v>18018</v>
      </c>
      <c r="U496">
        <f>COUNTIFS(Spotify!$AA:$AA,Charts!$U$1,Spotify!$U:$U,Charts!T496)</f>
        <v>0</v>
      </c>
      <c r="V496">
        <f>COUNTIFS(Spotify!$AA:$AA,Charts!$V$1,Spotify!$U:$U,Charts!T496)</f>
        <v>1</v>
      </c>
      <c r="W496">
        <f>COUNTIFS(Spotify!$AA:$AA,Charts!$W$1,Spotify!$U:$U,Charts!T496)</f>
        <v>0</v>
      </c>
      <c r="X496">
        <f>COUNTIFS(Spotify!$AA:$AA,Charts!$X$1,Spotify!$U:$U,Charts!T496)</f>
        <v>0</v>
      </c>
      <c r="Y496">
        <f>COUNTIFS(Spotify!$AA:$AA,Charts!$Y$1,Spotify!$U:$U,Charts!T496)</f>
        <v>0</v>
      </c>
      <c r="Z496">
        <f>COUNTIFS(Spotify!$AA:$AA,Charts!$Z$1,Spotify!$U:$U,Charts!T496)</f>
        <v>0</v>
      </c>
      <c r="AA496">
        <f>COUNTIFS(Spotify!$AA:$AA,Charts!$AA$1,Spotify!$U:$U,Charts!T496)</f>
        <v>1</v>
      </c>
      <c r="AB496">
        <f>COUNTIFS(Spotify!$AA:$AA,Charts!$AB$1,Spotify!$U:$U,Charts!T496)</f>
        <v>0</v>
      </c>
      <c r="AC496">
        <f>COUNTIFS(Spotify!$AA:$AA,Charts!$AC$1,Spotify!$U:$U,Charts!T496)</f>
        <v>0</v>
      </c>
      <c r="AD496">
        <f>COUNTIFS(Spotify!$AA:$AA,Charts!$AD$1,Spotify!$U:$U,Charts!T496)</f>
        <v>0</v>
      </c>
      <c r="AE496">
        <f>COUNTIFS(Spotify!$AA:$AA,Charts!$AE$1,Spotify!$U:$U,Charts!T496)</f>
        <v>0</v>
      </c>
      <c r="AF496" s="8">
        <f>COUNTIFS(Spotify!$AA:$AA,Charts!$AF$1,Spotify!$U:$U,Charts!T496)</f>
        <v>0</v>
      </c>
      <c r="AH496" s="7" t="s">
        <v>18018</v>
      </c>
      <c r="AI496">
        <f>SUMIFS(Spotify!O:O,Spotify!U:U,Charts!AH496)/COUNTIFS(Spotify!U:U,Charts!AH496)</f>
        <v>-7735.5</v>
      </c>
      <c r="AJ496" s="18">
        <f>SUMIF(Spotify!U:U,Charts!AH496,Spotify!P:P)/COUNTIF(Spotify!U:U,Charts!AH496)</f>
        <v>93974</v>
      </c>
      <c r="AK496" s="18">
        <f>SUMIF(Spotify!U:U,Charts!AH496,Spotify!R:R)/COUNTIF(Spotify!U:U,Charts!AH496)</f>
        <v>9</v>
      </c>
      <c r="AL496" s="18">
        <f>SUMIF(Spotify!U:U,Charts!AH496,Spotify!J:J)/COUNTIF(Spotify!U:U,Charts!AH496)</f>
        <v>379</v>
      </c>
      <c r="AM496" s="18">
        <f>SUMIF(Spotify!U:U,Charts!AH496,Spotify!H:H)/COUNTIF(Spotify!U:U,Charts!AH496)</f>
        <v>665.5</v>
      </c>
      <c r="AN496" s="28">
        <f>SUMIF(Spotify!U:U,Charts!AH496,Spotify!I:I)/COUNTIF(Spotify!U:U,Charts!AH496)</f>
        <v>533.5</v>
      </c>
    </row>
    <row r="497" spans="1:40" x14ac:dyDescent="0.25">
      <c r="A497" s="3" t="s">
        <v>9666</v>
      </c>
      <c r="B497" s="1">
        <v>1437612762</v>
      </c>
      <c r="C497" s="1">
        <v>9</v>
      </c>
      <c r="D497" s="1"/>
      <c r="E497" s="3" t="s">
        <v>14904</v>
      </c>
      <c r="F497" s="1">
        <v>31294788</v>
      </c>
      <c r="H497" s="7" t="s">
        <v>15752</v>
      </c>
      <c r="I497" s="1">
        <v>164498841</v>
      </c>
      <c r="J497" s="8">
        <v>1</v>
      </c>
      <c r="L497" s="7" t="s">
        <v>15752</v>
      </c>
      <c r="M497" s="1">
        <f t="shared" si="38"/>
        <v>-164498841</v>
      </c>
      <c r="N497">
        <v>1</v>
      </c>
      <c r="O497" s="18">
        <f>SUMIF(Spotify!U:U,Charts!L497,Spotify!Q:Q)/COUNTIF(Spotify!U:U,Charts!L497)</f>
        <v>141340</v>
      </c>
      <c r="P497" t="str">
        <f t="shared" si="39"/>
        <v>02:21</v>
      </c>
      <c r="Q497" s="18">
        <f t="shared" si="41"/>
        <v>641941</v>
      </c>
      <c r="R497" s="8" t="str">
        <f t="shared" si="40"/>
        <v>10:41</v>
      </c>
      <c r="T497" s="7" t="s">
        <v>9666</v>
      </c>
      <c r="U497">
        <f>COUNTIFS(Spotify!$AA:$AA,Charts!$U$1,Spotify!$U:$U,Charts!T497)</f>
        <v>1</v>
      </c>
      <c r="V497">
        <f>COUNTIFS(Spotify!$AA:$AA,Charts!$V$1,Spotify!$U:$U,Charts!T497)</f>
        <v>1</v>
      </c>
      <c r="W497">
        <f>COUNTIFS(Spotify!$AA:$AA,Charts!$W$1,Spotify!$U:$U,Charts!T497)</f>
        <v>1</v>
      </c>
      <c r="X497">
        <f>COUNTIFS(Spotify!$AA:$AA,Charts!$X$1,Spotify!$U:$U,Charts!T497)</f>
        <v>0</v>
      </c>
      <c r="Y497">
        <f>COUNTIFS(Spotify!$AA:$AA,Charts!$Y$1,Spotify!$U:$U,Charts!T497)</f>
        <v>1</v>
      </c>
      <c r="Z497">
        <f>COUNTIFS(Spotify!$AA:$AA,Charts!$Z$1,Spotify!$U:$U,Charts!T497)</f>
        <v>0</v>
      </c>
      <c r="AA497">
        <f>COUNTIFS(Spotify!$AA:$AA,Charts!$AA$1,Spotify!$U:$U,Charts!T497)</f>
        <v>0</v>
      </c>
      <c r="AB497">
        <f>COUNTIFS(Spotify!$AA:$AA,Charts!$AB$1,Spotify!$U:$U,Charts!T497)</f>
        <v>0</v>
      </c>
      <c r="AC497">
        <f>COUNTIFS(Spotify!$AA:$AA,Charts!$AC$1,Spotify!$U:$U,Charts!T497)</f>
        <v>1</v>
      </c>
      <c r="AD497">
        <f>COUNTIFS(Spotify!$AA:$AA,Charts!$AD$1,Spotify!$U:$U,Charts!T497)</f>
        <v>1</v>
      </c>
      <c r="AE497">
        <f>COUNTIFS(Spotify!$AA:$AA,Charts!$AE$1,Spotify!$U:$U,Charts!T497)</f>
        <v>3</v>
      </c>
      <c r="AF497" s="8">
        <f>COUNTIFS(Spotify!$AA:$AA,Charts!$AF$1,Spotify!$U:$U,Charts!T497)</f>
        <v>0</v>
      </c>
      <c r="AH497" s="7" t="s">
        <v>9666</v>
      </c>
      <c r="AI497">
        <f>SUMIFS(Spotify!O:O,Spotify!U:U,Charts!AH497)/COUNTIFS(Spotify!U:U,Charts!AH497)</f>
        <v>-4472.7777777777774</v>
      </c>
      <c r="AJ497" s="18">
        <f>SUMIF(Spotify!U:U,Charts!AH497,Spotify!P:P)/COUNTIF(Spotify!U:U,Charts!AH497)</f>
        <v>107483.77777777778</v>
      </c>
      <c r="AK497" s="18">
        <f>SUMIF(Spotify!U:U,Charts!AH497,Spotify!R:R)/COUNTIF(Spotify!U:U,Charts!AH497)</f>
        <v>19.777777777777779</v>
      </c>
      <c r="AL497" s="18">
        <f>SUMIF(Spotify!U:U,Charts!AH497,Spotify!J:J)/COUNTIF(Spotify!U:U,Charts!AH497)</f>
        <v>386.22222222222223</v>
      </c>
      <c r="AM497" s="18">
        <f>SUMIF(Spotify!U:U,Charts!AH497,Spotify!H:H)/COUNTIF(Spotify!U:U,Charts!AH497)</f>
        <v>781.11111111111109</v>
      </c>
      <c r="AN497" s="28">
        <f>SUMIF(Spotify!U:U,Charts!AH497,Spotify!I:I)/COUNTIF(Spotify!U:U,Charts!AH497)</f>
        <v>650.44444444444446</v>
      </c>
    </row>
    <row r="498" spans="1:40" x14ac:dyDescent="0.25">
      <c r="A498" s="3" t="s">
        <v>9264</v>
      </c>
      <c r="B498" s="1">
        <v>286435338</v>
      </c>
      <c r="C498" s="1">
        <v>1</v>
      </c>
      <c r="D498" s="1"/>
      <c r="E498" s="3" t="s">
        <v>17337</v>
      </c>
      <c r="F498" s="1">
        <v>12402011</v>
      </c>
      <c r="H498" s="7" t="s">
        <v>6470</v>
      </c>
      <c r="I498" s="1">
        <v>164467829</v>
      </c>
      <c r="J498" s="8">
        <v>1</v>
      </c>
      <c r="L498" s="7" t="s">
        <v>6470</v>
      </c>
      <c r="M498" s="1">
        <f t="shared" si="38"/>
        <v>-164467829</v>
      </c>
      <c r="N498">
        <v>1</v>
      </c>
      <c r="O498" s="18">
        <f>SUMIF(Spotify!U:U,Charts!L498,Spotify!Q:Q)/COUNTIF(Spotify!U:U,Charts!L498)</f>
        <v>218107</v>
      </c>
      <c r="P498" t="str">
        <f t="shared" si="39"/>
        <v>03:38</v>
      </c>
      <c r="Q498" s="18">
        <f t="shared" si="41"/>
        <v>641941</v>
      </c>
      <c r="R498" s="8" t="str">
        <f t="shared" si="40"/>
        <v>10:41</v>
      </c>
      <c r="T498" s="7" t="s">
        <v>9264</v>
      </c>
      <c r="U498">
        <f>COUNTIFS(Spotify!$AA:$AA,Charts!$U$1,Spotify!$U:$U,Charts!T498)</f>
        <v>0</v>
      </c>
      <c r="V498">
        <f>COUNTIFS(Spotify!$AA:$AA,Charts!$V$1,Spotify!$U:$U,Charts!T498)</f>
        <v>0</v>
      </c>
      <c r="W498">
        <f>COUNTIFS(Spotify!$AA:$AA,Charts!$W$1,Spotify!$U:$U,Charts!T498)</f>
        <v>0</v>
      </c>
      <c r="X498">
        <f>COUNTIFS(Spotify!$AA:$AA,Charts!$X$1,Spotify!$U:$U,Charts!T498)</f>
        <v>0</v>
      </c>
      <c r="Y498">
        <f>COUNTIFS(Spotify!$AA:$AA,Charts!$Y$1,Spotify!$U:$U,Charts!T498)</f>
        <v>0</v>
      </c>
      <c r="Z498">
        <f>COUNTIFS(Spotify!$AA:$AA,Charts!$Z$1,Spotify!$U:$U,Charts!T498)</f>
        <v>0</v>
      </c>
      <c r="AA498">
        <f>COUNTIFS(Spotify!$AA:$AA,Charts!$AA$1,Spotify!$U:$U,Charts!T498)</f>
        <v>0</v>
      </c>
      <c r="AB498">
        <f>COUNTIFS(Spotify!$AA:$AA,Charts!$AB$1,Spotify!$U:$U,Charts!T498)</f>
        <v>0</v>
      </c>
      <c r="AC498">
        <f>COUNTIFS(Spotify!$AA:$AA,Charts!$AC$1,Spotify!$U:$U,Charts!T498)</f>
        <v>0</v>
      </c>
      <c r="AD498">
        <f>COUNTIFS(Spotify!$AA:$AA,Charts!$AD$1,Spotify!$U:$U,Charts!T498)</f>
        <v>0</v>
      </c>
      <c r="AE498">
        <f>COUNTIFS(Spotify!$AA:$AA,Charts!$AE$1,Spotify!$U:$U,Charts!T498)</f>
        <v>0</v>
      </c>
      <c r="AF498" s="8">
        <f>COUNTIFS(Spotify!$AA:$AA,Charts!$AF$1,Spotify!$U:$U,Charts!T498)</f>
        <v>1</v>
      </c>
      <c r="AH498" s="7" t="s">
        <v>9264</v>
      </c>
      <c r="AI498">
        <f>SUMIFS(Spotify!O:O,Spotify!U:U,Charts!AH498)/COUNTIFS(Spotify!U:U,Charts!AH498)</f>
        <v>-9331</v>
      </c>
      <c r="AJ498" s="18">
        <f>SUMIF(Spotify!U:U,Charts!AH498,Spotify!P:P)/COUNTIF(Spotify!U:U,Charts!AH498)</f>
        <v>15096</v>
      </c>
      <c r="AK498" s="18">
        <f>SUMIF(Spotify!U:U,Charts!AH498,Spotify!R:R)/COUNTIF(Spotify!U:U,Charts!AH498)</f>
        <v>64</v>
      </c>
      <c r="AL498" s="18">
        <f>SUMIF(Spotify!U:U,Charts!AH498,Spotify!J:J)/COUNTIF(Spotify!U:U,Charts!AH498)</f>
        <v>417</v>
      </c>
      <c r="AM498" s="18">
        <f>SUMIF(Spotify!U:U,Charts!AH498,Spotify!H:H)/COUNTIF(Spotify!U:U,Charts!AH498)</f>
        <v>703</v>
      </c>
      <c r="AN498" s="28">
        <f>SUMIF(Spotify!U:U,Charts!AH498,Spotify!I:I)/COUNTIF(Spotify!U:U,Charts!AH498)</f>
        <v>444</v>
      </c>
    </row>
    <row r="499" spans="1:40" x14ac:dyDescent="0.25">
      <c r="A499" s="3" t="s">
        <v>18019</v>
      </c>
      <c r="B499" s="1">
        <v>820476444</v>
      </c>
      <c r="C499" s="1">
        <v>2</v>
      </c>
      <c r="D499" s="1"/>
      <c r="E499" s="3" t="s">
        <v>13961</v>
      </c>
      <c r="F499" s="1">
        <v>274105542</v>
      </c>
      <c r="H499" s="7" t="s">
        <v>17942</v>
      </c>
      <c r="I499" s="1">
        <v>164239151</v>
      </c>
      <c r="J499" s="8">
        <v>1</v>
      </c>
      <c r="L499" s="7" t="s">
        <v>17942</v>
      </c>
      <c r="M499" s="1">
        <f t="shared" si="38"/>
        <v>-164239151</v>
      </c>
      <c r="N499">
        <v>1</v>
      </c>
      <c r="O499" s="18">
        <f>SUMIF(Spotify!U:U,Charts!L499,Spotify!Q:Q)/COUNTIF(Spotify!U:U,Charts!L499)</f>
        <v>641941</v>
      </c>
      <c r="P499" t="str">
        <f t="shared" si="39"/>
        <v>10:41</v>
      </c>
      <c r="Q499" s="18">
        <f t="shared" si="41"/>
        <v>641941</v>
      </c>
      <c r="R499" s="8" t="str">
        <f t="shared" si="40"/>
        <v>10:41</v>
      </c>
      <c r="T499" s="7" t="s">
        <v>18019</v>
      </c>
      <c r="U499">
        <f>COUNTIFS(Spotify!$AA:$AA,Charts!$U$1,Spotify!$U:$U,Charts!T499)</f>
        <v>2</v>
      </c>
      <c r="V499">
        <f>COUNTIFS(Spotify!$AA:$AA,Charts!$V$1,Spotify!$U:$U,Charts!T499)</f>
        <v>0</v>
      </c>
      <c r="W499">
        <f>COUNTIFS(Spotify!$AA:$AA,Charts!$W$1,Spotify!$U:$U,Charts!T499)</f>
        <v>0</v>
      </c>
      <c r="X499">
        <f>COUNTIFS(Spotify!$AA:$AA,Charts!$X$1,Spotify!$U:$U,Charts!T499)</f>
        <v>0</v>
      </c>
      <c r="Y499">
        <f>COUNTIFS(Spotify!$AA:$AA,Charts!$Y$1,Spotify!$U:$U,Charts!T499)</f>
        <v>0</v>
      </c>
      <c r="Z499">
        <f>COUNTIFS(Spotify!$AA:$AA,Charts!$Z$1,Spotify!$U:$U,Charts!T499)</f>
        <v>0</v>
      </c>
      <c r="AA499">
        <f>COUNTIFS(Spotify!$AA:$AA,Charts!$AA$1,Spotify!$U:$U,Charts!T499)</f>
        <v>0</v>
      </c>
      <c r="AB499">
        <f>COUNTIFS(Spotify!$AA:$AA,Charts!$AB$1,Spotify!$U:$U,Charts!T499)</f>
        <v>0</v>
      </c>
      <c r="AC499">
        <f>COUNTIFS(Spotify!$AA:$AA,Charts!$AC$1,Spotify!$U:$U,Charts!T499)</f>
        <v>0</v>
      </c>
      <c r="AD499">
        <f>COUNTIFS(Spotify!$AA:$AA,Charts!$AD$1,Spotify!$U:$U,Charts!T499)</f>
        <v>0</v>
      </c>
      <c r="AE499">
        <f>COUNTIFS(Spotify!$AA:$AA,Charts!$AE$1,Spotify!$U:$U,Charts!T499)</f>
        <v>0</v>
      </c>
      <c r="AF499" s="8">
        <f>COUNTIFS(Spotify!$AA:$AA,Charts!$AF$1,Spotify!$U:$U,Charts!T499)</f>
        <v>0</v>
      </c>
      <c r="AH499" s="7" t="s">
        <v>18019</v>
      </c>
      <c r="AI499">
        <f>SUMIFS(Spotify!O:O,Spotify!U:U,Charts!AH499)/COUNTIFS(Spotify!U:U,Charts!AH499)</f>
        <v>-3273.5</v>
      </c>
      <c r="AJ499" s="18">
        <f>SUMIF(Spotify!U:U,Charts!AH499,Spotify!P:P)/COUNTIF(Spotify!U:U,Charts!AH499)</f>
        <v>149956</v>
      </c>
      <c r="AK499" s="18">
        <f>SUMIF(Spotify!U:U,Charts!AH499,Spotify!R:R)/COUNTIF(Spotify!U:U,Charts!AH499)</f>
        <v>31</v>
      </c>
      <c r="AL499" s="18">
        <f>SUMIF(Spotify!U:U,Charts!AH499,Spotify!J:J)/COUNTIF(Spotify!U:U,Charts!AH499)</f>
        <v>835.5</v>
      </c>
      <c r="AM499" s="18">
        <f>SUMIF(Spotify!U:U,Charts!AH499,Spotify!H:H)/COUNTIF(Spotify!U:U,Charts!AH499)</f>
        <v>762.5</v>
      </c>
      <c r="AN499" s="28">
        <f>SUMIF(Spotify!U:U,Charts!AH499,Spotify!I:I)/COUNTIF(Spotify!U:U,Charts!AH499)</f>
        <v>539.5</v>
      </c>
    </row>
    <row r="500" spans="1:40" x14ac:dyDescent="0.25">
      <c r="A500" s="3" t="s">
        <v>18020</v>
      </c>
      <c r="B500" s="1">
        <v>609298276</v>
      </c>
      <c r="C500" s="1">
        <v>11</v>
      </c>
      <c r="D500" s="1"/>
      <c r="E500" s="3" t="s">
        <v>14666</v>
      </c>
      <c r="F500" s="1">
        <v>64885788</v>
      </c>
      <c r="H500" s="7" t="s">
        <v>9718</v>
      </c>
      <c r="I500" s="1">
        <v>163303526</v>
      </c>
      <c r="J500" s="8">
        <v>2</v>
      </c>
      <c r="L500" s="7" t="s">
        <v>9718</v>
      </c>
      <c r="M500" s="1">
        <f t="shared" si="38"/>
        <v>-163303526</v>
      </c>
      <c r="N500">
        <v>2</v>
      </c>
      <c r="O500" s="18">
        <f>SUMIF(Spotify!U:U,Charts!L500,Spotify!Q:Q)/COUNTIF(Spotify!U:U,Charts!L500)</f>
        <v>132311</v>
      </c>
      <c r="P500" t="str">
        <f t="shared" si="39"/>
        <v>02:12</v>
      </c>
      <c r="Q500" s="18">
        <f t="shared" si="41"/>
        <v>641941</v>
      </c>
      <c r="R500" s="8" t="str">
        <f t="shared" si="40"/>
        <v>10:41</v>
      </c>
      <c r="T500" s="7" t="s">
        <v>18020</v>
      </c>
      <c r="U500">
        <f>COUNTIFS(Spotify!$AA:$AA,Charts!$U$1,Spotify!$U:$U,Charts!T500)</f>
        <v>0</v>
      </c>
      <c r="V500">
        <f>COUNTIFS(Spotify!$AA:$AA,Charts!$V$1,Spotify!$U:$U,Charts!T500)</f>
        <v>3</v>
      </c>
      <c r="W500">
        <f>COUNTIFS(Spotify!$AA:$AA,Charts!$W$1,Spotify!$U:$U,Charts!T500)</f>
        <v>0</v>
      </c>
      <c r="X500">
        <f>COUNTIFS(Spotify!$AA:$AA,Charts!$X$1,Spotify!$U:$U,Charts!T500)</f>
        <v>0</v>
      </c>
      <c r="Y500">
        <f>COUNTIFS(Spotify!$AA:$AA,Charts!$Y$1,Spotify!$U:$U,Charts!T500)</f>
        <v>2</v>
      </c>
      <c r="Z500">
        <f>COUNTIFS(Spotify!$AA:$AA,Charts!$Z$1,Spotify!$U:$U,Charts!T500)</f>
        <v>1</v>
      </c>
      <c r="AA500">
        <f>COUNTIFS(Spotify!$AA:$AA,Charts!$AA$1,Spotify!$U:$U,Charts!T500)</f>
        <v>0</v>
      </c>
      <c r="AB500">
        <f>COUNTIFS(Spotify!$AA:$AA,Charts!$AB$1,Spotify!$U:$U,Charts!T500)</f>
        <v>1</v>
      </c>
      <c r="AC500">
        <f>COUNTIFS(Spotify!$AA:$AA,Charts!$AC$1,Spotify!$U:$U,Charts!T500)</f>
        <v>0</v>
      </c>
      <c r="AD500">
        <f>COUNTIFS(Spotify!$AA:$AA,Charts!$AD$1,Spotify!$U:$U,Charts!T500)</f>
        <v>1</v>
      </c>
      <c r="AE500">
        <f>COUNTIFS(Spotify!$AA:$AA,Charts!$AE$1,Spotify!$U:$U,Charts!T500)</f>
        <v>0</v>
      </c>
      <c r="AF500" s="8">
        <f>COUNTIFS(Spotify!$AA:$AA,Charts!$AF$1,Spotify!$U:$U,Charts!T500)</f>
        <v>3</v>
      </c>
      <c r="AH500" s="7" t="s">
        <v>18020</v>
      </c>
      <c r="AI500">
        <f>SUMIFS(Spotify!O:O,Spotify!U:U,Charts!AH500)/COUNTIFS(Spotify!U:U,Charts!AH500)</f>
        <v>-3592.818181818182</v>
      </c>
      <c r="AJ500" s="18">
        <f>SUMIF(Spotify!U:U,Charts!AH500,Spotify!P:P)/COUNTIF(Spotify!U:U,Charts!AH500)</f>
        <v>121260.36363636363</v>
      </c>
      <c r="AK500" s="18">
        <f>SUMIF(Spotify!U:U,Charts!AH500,Spotify!R:R)/COUNTIF(Spotify!U:U,Charts!AH500)</f>
        <v>13.363636363636363</v>
      </c>
      <c r="AL500" s="18">
        <f>SUMIF(Spotify!U:U,Charts!AH500,Spotify!J:J)/COUNTIF(Spotify!U:U,Charts!AH500)</f>
        <v>381</v>
      </c>
      <c r="AM500" s="18">
        <f>SUMIF(Spotify!U:U,Charts!AH500,Spotify!H:H)/COUNTIF(Spotify!U:U,Charts!AH500)</f>
        <v>743.72727272727275</v>
      </c>
      <c r="AN500" s="28">
        <f>SUMIF(Spotify!U:U,Charts!AH500,Spotify!I:I)/COUNTIF(Spotify!U:U,Charts!AH500)</f>
        <v>799.72727272727275</v>
      </c>
    </row>
    <row r="501" spans="1:40" x14ac:dyDescent="0.25">
      <c r="A501" s="3" t="s">
        <v>18021</v>
      </c>
      <c r="B501" s="1">
        <v>180344827</v>
      </c>
      <c r="C501" s="1">
        <v>1</v>
      </c>
      <c r="D501" s="1"/>
      <c r="E501" s="3" t="s">
        <v>10025</v>
      </c>
      <c r="F501" s="1">
        <v>5052557</v>
      </c>
      <c r="H501" s="7" t="s">
        <v>18005</v>
      </c>
      <c r="I501" s="1">
        <v>162988111</v>
      </c>
      <c r="J501" s="8">
        <v>4</v>
      </c>
      <c r="L501" s="7" t="s">
        <v>18005</v>
      </c>
      <c r="M501" s="1">
        <f t="shared" si="38"/>
        <v>-162988111</v>
      </c>
      <c r="N501">
        <v>4</v>
      </c>
      <c r="O501" s="18">
        <f>SUMIF(Spotify!U:U,Charts!L501,Spotify!Q:Q)/COUNTIF(Spotify!U:U,Charts!L501)</f>
        <v>273003.25</v>
      </c>
      <c r="P501" t="str">
        <f t="shared" si="39"/>
        <v>04:33</v>
      </c>
      <c r="Q501" s="18">
        <f t="shared" si="41"/>
        <v>641941</v>
      </c>
      <c r="R501" s="8" t="str">
        <f t="shared" si="40"/>
        <v>10:41</v>
      </c>
      <c r="T501" s="7" t="s">
        <v>18021</v>
      </c>
      <c r="U501">
        <f>COUNTIFS(Spotify!$AA:$AA,Charts!$U$1,Spotify!$U:$U,Charts!T501)</f>
        <v>0</v>
      </c>
      <c r="V501">
        <f>COUNTIFS(Spotify!$AA:$AA,Charts!$V$1,Spotify!$U:$U,Charts!T501)</f>
        <v>1</v>
      </c>
      <c r="W501">
        <f>COUNTIFS(Spotify!$AA:$AA,Charts!$W$1,Spotify!$U:$U,Charts!T501)</f>
        <v>0</v>
      </c>
      <c r="X501">
        <f>COUNTIFS(Spotify!$AA:$AA,Charts!$X$1,Spotify!$U:$U,Charts!T501)</f>
        <v>0</v>
      </c>
      <c r="Y501">
        <f>COUNTIFS(Spotify!$AA:$AA,Charts!$Y$1,Spotify!$U:$U,Charts!T501)</f>
        <v>0</v>
      </c>
      <c r="Z501">
        <f>COUNTIFS(Spotify!$AA:$AA,Charts!$Z$1,Spotify!$U:$U,Charts!T501)</f>
        <v>0</v>
      </c>
      <c r="AA501">
        <f>COUNTIFS(Spotify!$AA:$AA,Charts!$AA$1,Spotify!$U:$U,Charts!T501)</f>
        <v>0</v>
      </c>
      <c r="AB501">
        <f>COUNTIFS(Spotify!$AA:$AA,Charts!$AB$1,Spotify!$U:$U,Charts!T501)</f>
        <v>0</v>
      </c>
      <c r="AC501">
        <f>COUNTIFS(Spotify!$AA:$AA,Charts!$AC$1,Spotify!$U:$U,Charts!T501)</f>
        <v>0</v>
      </c>
      <c r="AD501">
        <f>COUNTIFS(Spotify!$AA:$AA,Charts!$AD$1,Spotify!$U:$U,Charts!T501)</f>
        <v>0</v>
      </c>
      <c r="AE501">
        <f>COUNTIFS(Spotify!$AA:$AA,Charts!$AE$1,Spotify!$U:$U,Charts!T501)</f>
        <v>0</v>
      </c>
      <c r="AF501" s="8">
        <f>COUNTIFS(Spotify!$AA:$AA,Charts!$AF$1,Spotify!$U:$U,Charts!T501)</f>
        <v>0</v>
      </c>
      <c r="AH501" s="7" t="s">
        <v>18021</v>
      </c>
      <c r="AI501">
        <f>SUMIFS(Spotify!O:O,Spotify!U:U,Charts!AH501)/COUNTIFS(Spotify!U:U,Charts!AH501)</f>
        <v>-5008</v>
      </c>
      <c r="AJ501" s="18">
        <f>SUMIF(Spotify!U:U,Charts!AH501,Spotify!P:P)/COUNTIF(Spotify!U:U,Charts!AH501)</f>
        <v>137133</v>
      </c>
      <c r="AK501" s="18">
        <f>SUMIF(Spotify!U:U,Charts!AH501,Spotify!R:R)/COUNTIF(Spotify!U:U,Charts!AH501)</f>
        <v>24</v>
      </c>
      <c r="AL501" s="18">
        <f>SUMIF(Spotify!U:U,Charts!AH501,Spotify!J:J)/COUNTIF(Spotify!U:U,Charts!AH501)</f>
        <v>299</v>
      </c>
      <c r="AM501" s="18">
        <f>SUMIF(Spotify!U:U,Charts!AH501,Spotify!H:H)/COUNTIF(Spotify!U:U,Charts!AH501)</f>
        <v>645</v>
      </c>
      <c r="AN501" s="28">
        <f>SUMIF(Spotify!U:U,Charts!AH501,Spotify!I:I)/COUNTIF(Spotify!U:U,Charts!AH501)</f>
        <v>705</v>
      </c>
    </row>
    <row r="502" spans="1:40" x14ac:dyDescent="0.25">
      <c r="A502" s="3" t="s">
        <v>18022</v>
      </c>
      <c r="B502" s="1">
        <v>405092672</v>
      </c>
      <c r="C502" s="1">
        <v>1</v>
      </c>
      <c r="D502" s="1"/>
      <c r="E502" s="3" t="s">
        <v>10260</v>
      </c>
      <c r="F502" s="1">
        <v>8215531</v>
      </c>
      <c r="H502" s="7" t="s">
        <v>17940</v>
      </c>
      <c r="I502" s="1">
        <v>160905641</v>
      </c>
      <c r="J502" s="8">
        <v>3</v>
      </c>
      <c r="L502" s="7" t="s">
        <v>17940</v>
      </c>
      <c r="M502" s="1">
        <f t="shared" si="38"/>
        <v>-160905641</v>
      </c>
      <c r="N502">
        <v>3</v>
      </c>
      <c r="O502" s="18">
        <f>SUMIF(Spotify!U:U,Charts!L502,Spotify!Q:Q)/COUNTIF(Spotify!U:U,Charts!L502)</f>
        <v>169602</v>
      </c>
      <c r="P502" t="str">
        <f t="shared" si="39"/>
        <v>02:49</v>
      </c>
      <c r="Q502" s="18">
        <f t="shared" si="41"/>
        <v>641941</v>
      </c>
      <c r="R502" s="8" t="str">
        <f t="shared" si="40"/>
        <v>10:41</v>
      </c>
      <c r="T502" s="7" t="s">
        <v>18022</v>
      </c>
      <c r="U502">
        <f>COUNTIFS(Spotify!$AA:$AA,Charts!$U$1,Spotify!$U:$U,Charts!T502)</f>
        <v>0</v>
      </c>
      <c r="V502">
        <f>COUNTIFS(Spotify!$AA:$AA,Charts!$V$1,Spotify!$U:$U,Charts!T502)</f>
        <v>0</v>
      </c>
      <c r="W502">
        <f>COUNTIFS(Spotify!$AA:$AA,Charts!$W$1,Spotify!$U:$U,Charts!T502)</f>
        <v>0</v>
      </c>
      <c r="X502">
        <f>COUNTIFS(Spotify!$AA:$AA,Charts!$X$1,Spotify!$U:$U,Charts!T502)</f>
        <v>0</v>
      </c>
      <c r="Y502">
        <f>COUNTIFS(Spotify!$AA:$AA,Charts!$Y$1,Spotify!$U:$U,Charts!T502)</f>
        <v>0</v>
      </c>
      <c r="Z502">
        <f>COUNTIFS(Spotify!$AA:$AA,Charts!$Z$1,Spotify!$U:$U,Charts!T502)</f>
        <v>0</v>
      </c>
      <c r="AA502">
        <f>COUNTIFS(Spotify!$AA:$AA,Charts!$AA$1,Spotify!$U:$U,Charts!T502)</f>
        <v>0</v>
      </c>
      <c r="AB502">
        <f>COUNTIFS(Spotify!$AA:$AA,Charts!$AB$1,Spotify!$U:$U,Charts!T502)</f>
        <v>0</v>
      </c>
      <c r="AC502">
        <f>COUNTIFS(Spotify!$AA:$AA,Charts!$AC$1,Spotify!$U:$U,Charts!T502)</f>
        <v>0</v>
      </c>
      <c r="AD502">
        <f>COUNTIFS(Spotify!$AA:$AA,Charts!$AD$1,Spotify!$U:$U,Charts!T502)</f>
        <v>0</v>
      </c>
      <c r="AE502">
        <f>COUNTIFS(Spotify!$AA:$AA,Charts!$AE$1,Spotify!$U:$U,Charts!T502)</f>
        <v>0</v>
      </c>
      <c r="AF502" s="8">
        <f>COUNTIFS(Spotify!$AA:$AA,Charts!$AF$1,Spotify!$U:$U,Charts!T502)</f>
        <v>1</v>
      </c>
      <c r="AH502" s="7" t="s">
        <v>18022</v>
      </c>
      <c r="AI502">
        <f>SUMIFS(Spotify!O:O,Spotify!U:U,Charts!AH502)/COUNTIFS(Spotify!U:U,Charts!AH502)</f>
        <v>-4798</v>
      </c>
      <c r="AJ502" s="18">
        <f>SUMIF(Spotify!U:U,Charts!AH502,Spotify!P:P)/COUNTIF(Spotify!U:U,Charts!AH502)</f>
        <v>90013</v>
      </c>
      <c r="AK502" s="18">
        <f>SUMIF(Spotify!U:U,Charts!AH502,Spotify!R:R)/COUNTIF(Spotify!U:U,Charts!AH502)</f>
        <v>39</v>
      </c>
      <c r="AL502" s="18">
        <f>SUMIF(Spotify!U:U,Charts!AH502,Spotify!J:J)/COUNTIF(Spotify!U:U,Charts!AH502)</f>
        <v>136</v>
      </c>
      <c r="AM502" s="18">
        <f>SUMIF(Spotify!U:U,Charts!AH502,Spotify!H:H)/COUNTIF(Spotify!U:U,Charts!AH502)</f>
        <v>845</v>
      </c>
      <c r="AN502" s="28">
        <f>SUMIF(Spotify!U:U,Charts!AH502,Spotify!I:I)/COUNTIF(Spotify!U:U,Charts!AH502)</f>
        <v>677</v>
      </c>
    </row>
    <row r="503" spans="1:40" x14ac:dyDescent="0.25">
      <c r="A503" s="3" t="s">
        <v>4443</v>
      </c>
      <c r="B503" s="1">
        <v>461870187</v>
      </c>
      <c r="C503" s="1">
        <v>1</v>
      </c>
      <c r="D503" s="1"/>
      <c r="E503" s="3" t="s">
        <v>5550</v>
      </c>
      <c r="F503" s="1">
        <v>8265701</v>
      </c>
      <c r="H503" s="7" t="s">
        <v>17884</v>
      </c>
      <c r="I503" s="1">
        <v>160854107</v>
      </c>
      <c r="J503" s="8">
        <v>1</v>
      </c>
      <c r="L503" s="7" t="s">
        <v>17884</v>
      </c>
      <c r="M503" s="1">
        <f t="shared" si="38"/>
        <v>-160854107</v>
      </c>
      <c r="N503">
        <v>1</v>
      </c>
      <c r="O503" s="18">
        <f>SUMIF(Spotify!U:U,Charts!L503,Spotify!Q:Q)/COUNTIF(Spotify!U:U,Charts!L503)</f>
        <v>163788</v>
      </c>
      <c r="P503" t="str">
        <f t="shared" si="39"/>
        <v>02:43</v>
      </c>
      <c r="Q503" s="18">
        <f t="shared" si="41"/>
        <v>641941</v>
      </c>
      <c r="R503" s="8" t="str">
        <f t="shared" si="40"/>
        <v>10:41</v>
      </c>
      <c r="T503" s="7" t="s">
        <v>4443</v>
      </c>
      <c r="U503">
        <f>COUNTIFS(Spotify!$AA:$AA,Charts!$U$1,Spotify!$U:$U,Charts!T503)</f>
        <v>0</v>
      </c>
      <c r="V503">
        <f>COUNTIFS(Spotify!$AA:$AA,Charts!$V$1,Spotify!$U:$U,Charts!T503)</f>
        <v>0</v>
      </c>
      <c r="W503">
        <f>COUNTIFS(Spotify!$AA:$AA,Charts!$W$1,Spotify!$U:$U,Charts!T503)</f>
        <v>0</v>
      </c>
      <c r="X503">
        <f>COUNTIFS(Spotify!$AA:$AA,Charts!$X$1,Spotify!$U:$U,Charts!T503)</f>
        <v>0</v>
      </c>
      <c r="Y503">
        <f>COUNTIFS(Spotify!$AA:$AA,Charts!$Y$1,Spotify!$U:$U,Charts!T503)</f>
        <v>0</v>
      </c>
      <c r="Z503">
        <f>COUNTIFS(Spotify!$AA:$AA,Charts!$Z$1,Spotify!$U:$U,Charts!T503)</f>
        <v>0</v>
      </c>
      <c r="AA503">
        <f>COUNTIFS(Spotify!$AA:$AA,Charts!$AA$1,Spotify!$U:$U,Charts!T503)</f>
        <v>0</v>
      </c>
      <c r="AB503">
        <f>COUNTIFS(Spotify!$AA:$AA,Charts!$AB$1,Spotify!$U:$U,Charts!T503)</f>
        <v>0</v>
      </c>
      <c r="AC503">
        <f>COUNTIFS(Spotify!$AA:$AA,Charts!$AC$1,Spotify!$U:$U,Charts!T503)</f>
        <v>0</v>
      </c>
      <c r="AD503">
        <f>COUNTIFS(Spotify!$AA:$AA,Charts!$AD$1,Spotify!$U:$U,Charts!T503)</f>
        <v>0</v>
      </c>
      <c r="AE503">
        <f>COUNTIFS(Spotify!$AA:$AA,Charts!$AE$1,Spotify!$U:$U,Charts!T503)</f>
        <v>0</v>
      </c>
      <c r="AF503" s="8">
        <f>COUNTIFS(Spotify!$AA:$AA,Charts!$AF$1,Spotify!$U:$U,Charts!T503)</f>
        <v>1</v>
      </c>
      <c r="AH503" s="7" t="s">
        <v>4443</v>
      </c>
      <c r="AI503">
        <f>SUMIFS(Spotify!O:O,Spotify!U:U,Charts!AH503)/COUNTIFS(Spotify!U:U,Charts!AH503)</f>
        <v>-6941</v>
      </c>
      <c r="AJ503" s="18">
        <f>SUMIF(Spotify!U:U,Charts!AH503,Spotify!P:P)/COUNTIF(Spotify!U:U,Charts!AH503)</f>
        <v>121963</v>
      </c>
      <c r="AK503" s="18">
        <f>SUMIF(Spotify!U:U,Charts!AH503,Spotify!R:R)/COUNTIF(Spotify!U:U,Charts!AH503)</f>
        <v>43</v>
      </c>
      <c r="AL503" s="18">
        <f>SUMIF(Spotify!U:U,Charts!AH503,Spotify!J:J)/COUNTIF(Spotify!U:U,Charts!AH503)</f>
        <v>444</v>
      </c>
      <c r="AM503" s="18">
        <f>SUMIF(Spotify!U:U,Charts!AH503,Spotify!H:H)/COUNTIF(Spotify!U:U,Charts!AH503)</f>
        <v>671</v>
      </c>
      <c r="AN503" s="28">
        <f>SUMIF(Spotify!U:U,Charts!AH503,Spotify!I:I)/COUNTIF(Spotify!U:U,Charts!AH503)</f>
        <v>673</v>
      </c>
    </row>
    <row r="504" spans="1:40" x14ac:dyDescent="0.25">
      <c r="A504" s="3" t="s">
        <v>18023</v>
      </c>
      <c r="B504" s="1">
        <v>5602548</v>
      </c>
      <c r="C504" s="1">
        <v>1</v>
      </c>
      <c r="D504" s="1"/>
      <c r="E504" s="3" t="s">
        <v>3091</v>
      </c>
      <c r="F504" s="1">
        <v>43897234</v>
      </c>
      <c r="H504" s="7" t="s">
        <v>16639</v>
      </c>
      <c r="I504" s="1">
        <v>160596557</v>
      </c>
      <c r="J504" s="8">
        <v>1</v>
      </c>
      <c r="L504" s="7" t="s">
        <v>16639</v>
      </c>
      <c r="M504" s="1">
        <f t="shared" si="38"/>
        <v>-160596557</v>
      </c>
      <c r="N504">
        <v>1</v>
      </c>
      <c r="O504" s="18">
        <f>SUMIF(Spotify!U:U,Charts!L504,Spotify!Q:Q)/COUNTIF(Spotify!U:U,Charts!L504)</f>
        <v>188387</v>
      </c>
      <c r="P504" t="str">
        <f t="shared" si="39"/>
        <v>03:08</v>
      </c>
      <c r="Q504" s="18">
        <f t="shared" si="41"/>
        <v>641941</v>
      </c>
      <c r="R504" s="8" t="str">
        <f t="shared" si="40"/>
        <v>10:41</v>
      </c>
      <c r="T504" s="7" t="s">
        <v>18023</v>
      </c>
      <c r="U504">
        <f>COUNTIFS(Spotify!$AA:$AA,Charts!$U$1,Spotify!$U:$U,Charts!T504)</f>
        <v>0</v>
      </c>
      <c r="V504">
        <f>COUNTIFS(Spotify!$AA:$AA,Charts!$V$1,Spotify!$U:$U,Charts!T504)</f>
        <v>0</v>
      </c>
      <c r="W504">
        <f>COUNTIFS(Spotify!$AA:$AA,Charts!$W$1,Spotify!$U:$U,Charts!T504)</f>
        <v>1</v>
      </c>
      <c r="X504">
        <f>COUNTIFS(Spotify!$AA:$AA,Charts!$X$1,Spotify!$U:$U,Charts!T504)</f>
        <v>0</v>
      </c>
      <c r="Y504">
        <f>COUNTIFS(Spotify!$AA:$AA,Charts!$Y$1,Spotify!$U:$U,Charts!T504)</f>
        <v>0</v>
      </c>
      <c r="Z504">
        <f>COUNTIFS(Spotify!$AA:$AA,Charts!$Z$1,Spotify!$U:$U,Charts!T504)</f>
        <v>0</v>
      </c>
      <c r="AA504">
        <f>COUNTIFS(Spotify!$AA:$AA,Charts!$AA$1,Spotify!$U:$U,Charts!T504)</f>
        <v>0</v>
      </c>
      <c r="AB504">
        <f>COUNTIFS(Spotify!$AA:$AA,Charts!$AB$1,Spotify!$U:$U,Charts!T504)</f>
        <v>0</v>
      </c>
      <c r="AC504">
        <f>COUNTIFS(Spotify!$AA:$AA,Charts!$AC$1,Spotify!$U:$U,Charts!T504)</f>
        <v>0</v>
      </c>
      <c r="AD504">
        <f>COUNTIFS(Spotify!$AA:$AA,Charts!$AD$1,Spotify!$U:$U,Charts!T504)</f>
        <v>0</v>
      </c>
      <c r="AE504">
        <f>COUNTIFS(Spotify!$AA:$AA,Charts!$AE$1,Spotify!$U:$U,Charts!T504)</f>
        <v>0</v>
      </c>
      <c r="AF504" s="8">
        <f>COUNTIFS(Spotify!$AA:$AA,Charts!$AF$1,Spotify!$U:$U,Charts!T504)</f>
        <v>0</v>
      </c>
      <c r="AH504" s="7" t="s">
        <v>18023</v>
      </c>
      <c r="AI504">
        <f>SUMIFS(Spotify!O:O,Spotify!U:U,Charts!AH504)/COUNTIFS(Spotify!U:U,Charts!AH504)</f>
        <v>-4254</v>
      </c>
      <c r="AJ504" s="18">
        <f>SUMIF(Spotify!U:U,Charts!AH504,Spotify!P:P)/COUNTIF(Spotify!U:U,Charts!AH504)</f>
        <v>107045</v>
      </c>
      <c r="AK504" s="18">
        <f>SUMIF(Spotify!U:U,Charts!AH504,Spotify!R:R)/COUNTIF(Spotify!U:U,Charts!AH504)</f>
        <v>1</v>
      </c>
      <c r="AL504" s="18">
        <f>SUMIF(Spotify!U:U,Charts!AH504,Spotify!J:J)/COUNTIF(Spotify!U:U,Charts!AH504)</f>
        <v>166</v>
      </c>
      <c r="AM504" s="18">
        <f>SUMIF(Spotify!U:U,Charts!AH504,Spotify!H:H)/COUNTIF(Spotify!U:U,Charts!AH504)</f>
        <v>687</v>
      </c>
      <c r="AN504" s="28">
        <f>SUMIF(Spotify!U:U,Charts!AH504,Spotify!I:I)/COUNTIF(Spotify!U:U,Charts!AH504)</f>
        <v>793</v>
      </c>
    </row>
    <row r="505" spans="1:40" x14ac:dyDescent="0.25">
      <c r="A505" s="3" t="s">
        <v>1857</v>
      </c>
      <c r="B505" s="1">
        <v>136718490</v>
      </c>
      <c r="C505" s="1">
        <v>3</v>
      </c>
      <c r="D505" s="1"/>
      <c r="E505" s="3" t="s">
        <v>15499</v>
      </c>
      <c r="F505" s="1">
        <v>39022272</v>
      </c>
      <c r="H505" s="7" t="s">
        <v>997</v>
      </c>
      <c r="I505" s="1">
        <v>158561490</v>
      </c>
      <c r="J505" s="8">
        <v>1</v>
      </c>
      <c r="L505" s="7" t="s">
        <v>997</v>
      </c>
      <c r="M505" s="1">
        <f t="shared" si="38"/>
        <v>-158561490</v>
      </c>
      <c r="N505">
        <v>1</v>
      </c>
      <c r="O505" s="18">
        <f>SUMIF(Spotify!U:U,Charts!L505,Spotify!Q:Q)/COUNTIF(Spotify!U:U,Charts!L505)</f>
        <v>220291</v>
      </c>
      <c r="P505" t="str">
        <f t="shared" si="39"/>
        <v>03:40</v>
      </c>
      <c r="Q505" s="18">
        <f t="shared" si="41"/>
        <v>641941</v>
      </c>
      <c r="R505" s="8" t="str">
        <f t="shared" si="40"/>
        <v>10:41</v>
      </c>
      <c r="T505" s="7" t="s">
        <v>1857</v>
      </c>
      <c r="U505">
        <f>COUNTIFS(Spotify!$AA:$AA,Charts!$U$1,Spotify!$U:$U,Charts!T505)</f>
        <v>0</v>
      </c>
      <c r="V505">
        <f>COUNTIFS(Spotify!$AA:$AA,Charts!$V$1,Spotify!$U:$U,Charts!T505)</f>
        <v>0</v>
      </c>
      <c r="W505">
        <f>COUNTIFS(Spotify!$AA:$AA,Charts!$W$1,Spotify!$U:$U,Charts!T505)</f>
        <v>0</v>
      </c>
      <c r="X505">
        <f>COUNTIFS(Spotify!$AA:$AA,Charts!$X$1,Spotify!$U:$U,Charts!T505)</f>
        <v>1</v>
      </c>
      <c r="Y505">
        <f>COUNTIFS(Spotify!$AA:$AA,Charts!$Y$1,Spotify!$U:$U,Charts!T505)</f>
        <v>0</v>
      </c>
      <c r="Z505">
        <f>COUNTIFS(Spotify!$AA:$AA,Charts!$Z$1,Spotify!$U:$U,Charts!T505)</f>
        <v>0</v>
      </c>
      <c r="AA505">
        <f>COUNTIFS(Spotify!$AA:$AA,Charts!$AA$1,Spotify!$U:$U,Charts!T505)</f>
        <v>0</v>
      </c>
      <c r="AB505">
        <f>COUNTIFS(Spotify!$AA:$AA,Charts!$AB$1,Spotify!$U:$U,Charts!T505)</f>
        <v>0</v>
      </c>
      <c r="AC505">
        <f>COUNTIFS(Spotify!$AA:$AA,Charts!$AC$1,Spotify!$U:$U,Charts!T505)</f>
        <v>0</v>
      </c>
      <c r="AD505">
        <f>COUNTIFS(Spotify!$AA:$AA,Charts!$AD$1,Spotify!$U:$U,Charts!T505)</f>
        <v>2</v>
      </c>
      <c r="AE505">
        <f>COUNTIFS(Spotify!$AA:$AA,Charts!$AE$1,Spotify!$U:$U,Charts!T505)</f>
        <v>0</v>
      </c>
      <c r="AF505" s="8">
        <f>COUNTIFS(Spotify!$AA:$AA,Charts!$AF$1,Spotify!$U:$U,Charts!T505)</f>
        <v>0</v>
      </c>
      <c r="AH505" s="7" t="s">
        <v>1857</v>
      </c>
      <c r="AI505">
        <f>SUMIFS(Spotify!O:O,Spotify!U:U,Charts!AH505)/COUNTIFS(Spotify!U:U,Charts!AH505)</f>
        <v>-5657.666666666667</v>
      </c>
      <c r="AJ505" s="18">
        <f>SUMIF(Spotify!U:U,Charts!AH505,Spotify!P:P)/COUNTIF(Spotify!U:U,Charts!AH505)</f>
        <v>106328.66666666667</v>
      </c>
      <c r="AK505" s="18">
        <f>SUMIF(Spotify!U:U,Charts!AH505,Spotify!R:R)/COUNTIF(Spotify!U:U,Charts!AH505)</f>
        <v>6</v>
      </c>
      <c r="AL505" s="18">
        <f>SUMIF(Spotify!U:U,Charts!AH505,Spotify!J:J)/COUNTIF(Spotify!U:U,Charts!AH505)</f>
        <v>422.66666666666669</v>
      </c>
      <c r="AM505" s="18">
        <f>SUMIF(Spotify!U:U,Charts!AH505,Spotify!H:H)/COUNTIF(Spotify!U:U,Charts!AH505)</f>
        <v>762.33333333333337</v>
      </c>
      <c r="AN505" s="28">
        <f>SUMIF(Spotify!U:U,Charts!AH505,Spotify!I:I)/COUNTIF(Spotify!U:U,Charts!AH505)</f>
        <v>622.33333333333337</v>
      </c>
    </row>
    <row r="506" spans="1:40" x14ac:dyDescent="0.25">
      <c r="A506" s="3" t="s">
        <v>18024</v>
      </c>
      <c r="B506" s="1">
        <v>23039700</v>
      </c>
      <c r="C506" s="1">
        <v>1</v>
      </c>
      <c r="D506" s="1"/>
      <c r="E506" s="3" t="s">
        <v>7977</v>
      </c>
      <c r="F506" s="1">
        <v>348072023</v>
      </c>
      <c r="H506" s="7" t="s">
        <v>10007</v>
      </c>
      <c r="I506" s="1">
        <v>157782374</v>
      </c>
      <c r="J506" s="8">
        <v>2</v>
      </c>
      <c r="L506" s="7" t="s">
        <v>10007</v>
      </c>
      <c r="M506" s="1">
        <f t="shared" si="38"/>
        <v>-157782374</v>
      </c>
      <c r="N506">
        <v>2</v>
      </c>
      <c r="O506" s="18">
        <f>SUMIF(Spotify!U:U,Charts!L506,Spotify!Q:Q)/COUNTIF(Spotify!U:U,Charts!L506)</f>
        <v>213405</v>
      </c>
      <c r="P506" t="str">
        <f t="shared" si="39"/>
        <v>03:33</v>
      </c>
      <c r="Q506" s="18">
        <f t="shared" si="41"/>
        <v>641941</v>
      </c>
      <c r="R506" s="8" t="str">
        <f t="shared" si="40"/>
        <v>10:41</v>
      </c>
      <c r="T506" s="7" t="s">
        <v>18024</v>
      </c>
      <c r="U506">
        <f>COUNTIFS(Spotify!$AA:$AA,Charts!$U$1,Spotify!$U:$U,Charts!T506)</f>
        <v>0</v>
      </c>
      <c r="V506">
        <f>COUNTIFS(Spotify!$AA:$AA,Charts!$V$1,Spotify!$U:$U,Charts!T506)</f>
        <v>1</v>
      </c>
      <c r="W506">
        <f>COUNTIFS(Spotify!$AA:$AA,Charts!$W$1,Spotify!$U:$U,Charts!T506)</f>
        <v>0</v>
      </c>
      <c r="X506">
        <f>COUNTIFS(Spotify!$AA:$AA,Charts!$X$1,Spotify!$U:$U,Charts!T506)</f>
        <v>0</v>
      </c>
      <c r="Y506">
        <f>COUNTIFS(Spotify!$AA:$AA,Charts!$Y$1,Spotify!$U:$U,Charts!T506)</f>
        <v>0</v>
      </c>
      <c r="Z506">
        <f>COUNTIFS(Spotify!$AA:$AA,Charts!$Z$1,Spotify!$U:$U,Charts!T506)</f>
        <v>0</v>
      </c>
      <c r="AA506">
        <f>COUNTIFS(Spotify!$AA:$AA,Charts!$AA$1,Spotify!$U:$U,Charts!T506)</f>
        <v>0</v>
      </c>
      <c r="AB506">
        <f>COUNTIFS(Spotify!$AA:$AA,Charts!$AB$1,Spotify!$U:$U,Charts!T506)</f>
        <v>0</v>
      </c>
      <c r="AC506">
        <f>COUNTIFS(Spotify!$AA:$AA,Charts!$AC$1,Spotify!$U:$U,Charts!T506)</f>
        <v>0</v>
      </c>
      <c r="AD506">
        <f>COUNTIFS(Spotify!$AA:$AA,Charts!$AD$1,Spotify!$U:$U,Charts!T506)</f>
        <v>0</v>
      </c>
      <c r="AE506">
        <f>COUNTIFS(Spotify!$AA:$AA,Charts!$AE$1,Spotify!$U:$U,Charts!T506)</f>
        <v>0</v>
      </c>
      <c r="AF506" s="8">
        <f>COUNTIFS(Spotify!$AA:$AA,Charts!$AF$1,Spotify!$U:$U,Charts!T506)</f>
        <v>0</v>
      </c>
      <c r="AH506" s="7" t="s">
        <v>18024</v>
      </c>
      <c r="AI506">
        <f>SUMIFS(Spotify!O:O,Spotify!U:U,Charts!AH506)/COUNTIFS(Spotify!U:U,Charts!AH506)</f>
        <v>-3716</v>
      </c>
      <c r="AJ506" s="18">
        <f>SUMIF(Spotify!U:U,Charts!AH506,Spotify!P:P)/COUNTIF(Spotify!U:U,Charts!AH506)</f>
        <v>10904</v>
      </c>
      <c r="AK506" s="18">
        <f>SUMIF(Spotify!U:U,Charts!AH506,Spotify!R:R)/COUNTIF(Spotify!U:U,Charts!AH506)</f>
        <v>7</v>
      </c>
      <c r="AL506" s="18">
        <f>SUMIF(Spotify!U:U,Charts!AH506,Spotify!J:J)/COUNTIF(Spotify!U:U,Charts!AH506)</f>
        <v>74</v>
      </c>
      <c r="AM506" s="18">
        <f>SUMIF(Spotify!U:U,Charts!AH506,Spotify!H:H)/COUNTIF(Spotify!U:U,Charts!AH506)</f>
        <v>673</v>
      </c>
      <c r="AN506" s="28">
        <f>SUMIF(Spotify!U:U,Charts!AH506,Spotify!I:I)/COUNTIF(Spotify!U:U,Charts!AH506)</f>
        <v>907</v>
      </c>
    </row>
    <row r="507" spans="1:40" x14ac:dyDescent="0.25">
      <c r="A507" s="3" t="s">
        <v>18025</v>
      </c>
      <c r="B507" s="1">
        <v>141083480</v>
      </c>
      <c r="C507" s="1">
        <v>2</v>
      </c>
      <c r="D507" s="1"/>
      <c r="E507" s="3" t="s">
        <v>4543</v>
      </c>
      <c r="F507" s="1">
        <v>43228674</v>
      </c>
      <c r="H507" s="7" t="s">
        <v>18010</v>
      </c>
      <c r="I507" s="1">
        <v>157504067</v>
      </c>
      <c r="J507" s="8">
        <v>1</v>
      </c>
      <c r="L507" s="7" t="s">
        <v>18010</v>
      </c>
      <c r="M507" s="1">
        <f t="shared" si="38"/>
        <v>-157504067</v>
      </c>
      <c r="N507">
        <v>1</v>
      </c>
      <c r="O507" s="18">
        <f>SUMIF(Spotify!U:U,Charts!L507,Spotify!Q:Q)/COUNTIF(Spotify!U:U,Charts!L507)</f>
        <v>151475</v>
      </c>
      <c r="P507" t="str">
        <f t="shared" si="39"/>
        <v>02:31</v>
      </c>
      <c r="Q507" s="18">
        <f t="shared" si="41"/>
        <v>641941</v>
      </c>
      <c r="R507" s="8" t="str">
        <f t="shared" si="40"/>
        <v>10:41</v>
      </c>
      <c r="T507" s="7" t="s">
        <v>18025</v>
      </c>
      <c r="U507">
        <f>COUNTIFS(Spotify!$AA:$AA,Charts!$U$1,Spotify!$U:$U,Charts!T507)</f>
        <v>0</v>
      </c>
      <c r="V507">
        <f>COUNTIFS(Spotify!$AA:$AA,Charts!$V$1,Spotify!$U:$U,Charts!T507)</f>
        <v>0</v>
      </c>
      <c r="W507">
        <f>COUNTIFS(Spotify!$AA:$AA,Charts!$W$1,Spotify!$U:$U,Charts!T507)</f>
        <v>0</v>
      </c>
      <c r="X507">
        <f>COUNTIFS(Spotify!$AA:$AA,Charts!$X$1,Spotify!$U:$U,Charts!T507)</f>
        <v>0</v>
      </c>
      <c r="Y507">
        <f>COUNTIFS(Spotify!$AA:$AA,Charts!$Y$1,Spotify!$U:$U,Charts!T507)</f>
        <v>0</v>
      </c>
      <c r="Z507">
        <f>COUNTIFS(Spotify!$AA:$AA,Charts!$Z$1,Spotify!$U:$U,Charts!T507)</f>
        <v>0</v>
      </c>
      <c r="AA507">
        <f>COUNTIFS(Spotify!$AA:$AA,Charts!$AA$1,Spotify!$U:$U,Charts!T507)</f>
        <v>0</v>
      </c>
      <c r="AB507">
        <f>COUNTIFS(Spotify!$AA:$AA,Charts!$AB$1,Spotify!$U:$U,Charts!T507)</f>
        <v>0</v>
      </c>
      <c r="AC507">
        <f>COUNTIFS(Spotify!$AA:$AA,Charts!$AC$1,Spotify!$U:$U,Charts!T507)</f>
        <v>2</v>
      </c>
      <c r="AD507">
        <f>COUNTIFS(Spotify!$AA:$AA,Charts!$AD$1,Spotify!$U:$U,Charts!T507)</f>
        <v>0</v>
      </c>
      <c r="AE507">
        <f>COUNTIFS(Spotify!$AA:$AA,Charts!$AE$1,Spotify!$U:$U,Charts!T507)</f>
        <v>0</v>
      </c>
      <c r="AF507" s="8">
        <f>COUNTIFS(Spotify!$AA:$AA,Charts!$AF$1,Spotify!$U:$U,Charts!T507)</f>
        <v>0</v>
      </c>
      <c r="AH507" s="7" t="s">
        <v>18025</v>
      </c>
      <c r="AI507">
        <f>SUMIFS(Spotify!O:O,Spotify!U:U,Charts!AH507)/COUNTIFS(Spotify!U:U,Charts!AH507)</f>
        <v>-4721.5</v>
      </c>
      <c r="AJ507" s="18">
        <f>SUMIF(Spotify!U:U,Charts!AH507,Spotify!P:P)/COUNTIF(Spotify!U:U,Charts!AH507)</f>
        <v>98018.5</v>
      </c>
      <c r="AK507" s="18">
        <f>SUMIF(Spotify!U:U,Charts!AH507,Spotify!R:R)/COUNTIF(Spotify!U:U,Charts!AH507)</f>
        <v>8.5</v>
      </c>
      <c r="AL507" s="18">
        <f>SUMIF(Spotify!U:U,Charts!AH507,Spotify!J:J)/COUNTIF(Spotify!U:U,Charts!AH507)</f>
        <v>672.5</v>
      </c>
      <c r="AM507" s="18">
        <f>SUMIF(Spotify!U:U,Charts!AH507,Spotify!H:H)/COUNTIF(Spotify!U:U,Charts!AH507)</f>
        <v>856.5</v>
      </c>
      <c r="AN507" s="28">
        <f>SUMIF(Spotify!U:U,Charts!AH507,Spotify!I:I)/COUNTIF(Spotify!U:U,Charts!AH507)</f>
        <v>583</v>
      </c>
    </row>
    <row r="508" spans="1:40" x14ac:dyDescent="0.25">
      <c r="A508" s="3" t="s">
        <v>3630</v>
      </c>
      <c r="B508" s="1">
        <v>111135224</v>
      </c>
      <c r="C508" s="1">
        <v>1</v>
      </c>
      <c r="D508" s="1"/>
      <c r="E508" s="3" t="s">
        <v>5634</v>
      </c>
      <c r="F508" s="1">
        <v>22698871</v>
      </c>
      <c r="H508" s="7" t="s">
        <v>13571</v>
      </c>
      <c r="I508" s="1">
        <v>157265194</v>
      </c>
      <c r="J508" s="8">
        <v>3</v>
      </c>
      <c r="L508" s="7" t="s">
        <v>13571</v>
      </c>
      <c r="M508" s="1">
        <f t="shared" si="38"/>
        <v>-157265194</v>
      </c>
      <c r="N508">
        <v>3</v>
      </c>
      <c r="O508" s="18">
        <f>SUMIF(Spotify!U:U,Charts!L508,Spotify!Q:Q)/COUNTIF(Spotify!U:U,Charts!L508)</f>
        <v>156465.33333333334</v>
      </c>
      <c r="P508" t="str">
        <f t="shared" si="39"/>
        <v>02:36</v>
      </c>
      <c r="Q508" s="18">
        <f t="shared" si="41"/>
        <v>641941</v>
      </c>
      <c r="R508" s="8" t="str">
        <f t="shared" si="40"/>
        <v>10:41</v>
      </c>
      <c r="T508" s="7" t="s">
        <v>3630</v>
      </c>
      <c r="U508">
        <f>COUNTIFS(Spotify!$AA:$AA,Charts!$U$1,Spotify!$U:$U,Charts!T508)</f>
        <v>1</v>
      </c>
      <c r="V508">
        <f>COUNTIFS(Spotify!$AA:$AA,Charts!$V$1,Spotify!$U:$U,Charts!T508)</f>
        <v>0</v>
      </c>
      <c r="W508">
        <f>COUNTIFS(Spotify!$AA:$AA,Charts!$W$1,Spotify!$U:$U,Charts!T508)</f>
        <v>0</v>
      </c>
      <c r="X508">
        <f>COUNTIFS(Spotify!$AA:$AA,Charts!$X$1,Spotify!$U:$U,Charts!T508)</f>
        <v>0</v>
      </c>
      <c r="Y508">
        <f>COUNTIFS(Spotify!$AA:$AA,Charts!$Y$1,Spotify!$U:$U,Charts!T508)</f>
        <v>0</v>
      </c>
      <c r="Z508">
        <f>COUNTIFS(Spotify!$AA:$AA,Charts!$Z$1,Spotify!$U:$U,Charts!T508)</f>
        <v>0</v>
      </c>
      <c r="AA508">
        <f>COUNTIFS(Spotify!$AA:$AA,Charts!$AA$1,Spotify!$U:$U,Charts!T508)</f>
        <v>0</v>
      </c>
      <c r="AB508">
        <f>COUNTIFS(Spotify!$AA:$AA,Charts!$AB$1,Spotify!$U:$U,Charts!T508)</f>
        <v>0</v>
      </c>
      <c r="AC508">
        <f>COUNTIFS(Spotify!$AA:$AA,Charts!$AC$1,Spotify!$U:$U,Charts!T508)</f>
        <v>0</v>
      </c>
      <c r="AD508">
        <f>COUNTIFS(Spotify!$AA:$AA,Charts!$AD$1,Spotify!$U:$U,Charts!T508)</f>
        <v>0</v>
      </c>
      <c r="AE508">
        <f>COUNTIFS(Spotify!$AA:$AA,Charts!$AE$1,Spotify!$U:$U,Charts!T508)</f>
        <v>0</v>
      </c>
      <c r="AF508" s="8">
        <f>COUNTIFS(Spotify!$AA:$AA,Charts!$AF$1,Spotify!$U:$U,Charts!T508)</f>
        <v>0</v>
      </c>
      <c r="AH508" s="7" t="s">
        <v>3630</v>
      </c>
      <c r="AI508">
        <f>SUMIFS(Spotify!O:O,Spotify!U:U,Charts!AH508)/COUNTIFS(Spotify!U:U,Charts!AH508)</f>
        <v>-11991</v>
      </c>
      <c r="AJ508" s="18">
        <f>SUMIF(Spotify!U:U,Charts!AH508,Spotify!P:P)/COUNTIF(Spotify!U:U,Charts!AH508)</f>
        <v>93982</v>
      </c>
      <c r="AK508" s="18">
        <f>SUMIF(Spotify!U:U,Charts!AH508,Spotify!R:R)/COUNTIF(Spotify!U:U,Charts!AH508)</f>
        <v>21</v>
      </c>
      <c r="AL508" s="18">
        <f>SUMIF(Spotify!U:U,Charts!AH508,Spotify!J:J)/COUNTIF(Spotify!U:U,Charts!AH508)</f>
        <v>574</v>
      </c>
      <c r="AM508" s="18">
        <f>SUMIF(Spotify!U:U,Charts!AH508,Spotify!H:H)/COUNTIF(Spotify!U:U,Charts!AH508)</f>
        <v>795</v>
      </c>
      <c r="AN508" s="28">
        <f>SUMIF(Spotify!U:U,Charts!AH508,Spotify!I:I)/COUNTIF(Spotify!U:U,Charts!AH508)</f>
        <v>178</v>
      </c>
    </row>
    <row r="509" spans="1:40" x14ac:dyDescent="0.25">
      <c r="A509" s="3" t="s">
        <v>15686</v>
      </c>
      <c r="B509" s="1">
        <v>190519051</v>
      </c>
      <c r="C509" s="1">
        <v>1</v>
      </c>
      <c r="D509" s="1"/>
      <c r="E509" s="3" t="s">
        <v>1902</v>
      </c>
      <c r="F509" s="1">
        <v>1558330206</v>
      </c>
      <c r="H509" s="7" t="s">
        <v>17872</v>
      </c>
      <c r="I509" s="1">
        <v>156834450</v>
      </c>
      <c r="J509" s="8">
        <v>1</v>
      </c>
      <c r="L509" s="7" t="s">
        <v>17872</v>
      </c>
      <c r="M509" s="1">
        <f t="shared" si="38"/>
        <v>-156834450</v>
      </c>
      <c r="N509">
        <v>1</v>
      </c>
      <c r="O509" s="18">
        <f>SUMIF(Spotify!U:U,Charts!L509,Spotify!Q:Q)/COUNTIF(Spotify!U:U,Charts!L509)</f>
        <v>219333</v>
      </c>
      <c r="P509" t="str">
        <f t="shared" si="39"/>
        <v>03:39</v>
      </c>
      <c r="Q509" s="18">
        <f t="shared" si="41"/>
        <v>641941</v>
      </c>
      <c r="R509" s="8" t="str">
        <f t="shared" si="40"/>
        <v>10:41</v>
      </c>
      <c r="T509" s="7" t="s">
        <v>15686</v>
      </c>
      <c r="U509">
        <f>COUNTIFS(Spotify!$AA:$AA,Charts!$U$1,Spotify!$U:$U,Charts!T509)</f>
        <v>0</v>
      </c>
      <c r="V509">
        <f>COUNTIFS(Spotify!$AA:$AA,Charts!$V$1,Spotify!$U:$U,Charts!T509)</f>
        <v>1</v>
      </c>
      <c r="W509">
        <f>COUNTIFS(Spotify!$AA:$AA,Charts!$W$1,Spotify!$U:$U,Charts!T509)</f>
        <v>0</v>
      </c>
      <c r="X509">
        <f>COUNTIFS(Spotify!$AA:$AA,Charts!$X$1,Spotify!$U:$U,Charts!T509)</f>
        <v>0</v>
      </c>
      <c r="Y509">
        <f>COUNTIFS(Spotify!$AA:$AA,Charts!$Y$1,Spotify!$U:$U,Charts!T509)</f>
        <v>0</v>
      </c>
      <c r="Z509">
        <f>COUNTIFS(Spotify!$AA:$AA,Charts!$Z$1,Spotify!$U:$U,Charts!T509)</f>
        <v>0</v>
      </c>
      <c r="AA509">
        <f>COUNTIFS(Spotify!$AA:$AA,Charts!$AA$1,Spotify!$U:$U,Charts!T509)</f>
        <v>0</v>
      </c>
      <c r="AB509">
        <f>COUNTIFS(Spotify!$AA:$AA,Charts!$AB$1,Spotify!$U:$U,Charts!T509)</f>
        <v>0</v>
      </c>
      <c r="AC509">
        <f>COUNTIFS(Spotify!$AA:$AA,Charts!$AC$1,Spotify!$U:$U,Charts!T509)</f>
        <v>0</v>
      </c>
      <c r="AD509">
        <f>COUNTIFS(Spotify!$AA:$AA,Charts!$AD$1,Spotify!$U:$U,Charts!T509)</f>
        <v>0</v>
      </c>
      <c r="AE509">
        <f>COUNTIFS(Spotify!$AA:$AA,Charts!$AE$1,Spotify!$U:$U,Charts!T509)</f>
        <v>0</v>
      </c>
      <c r="AF509" s="8">
        <f>COUNTIFS(Spotify!$AA:$AA,Charts!$AF$1,Spotify!$U:$U,Charts!T509)</f>
        <v>0</v>
      </c>
      <c r="AH509" s="7" t="s">
        <v>15686</v>
      </c>
      <c r="AI509">
        <f>SUMIFS(Spotify!O:O,Spotify!U:U,Charts!AH509)/COUNTIFS(Spotify!U:U,Charts!AH509)</f>
        <v>-4426</v>
      </c>
      <c r="AJ509" s="18">
        <f>SUMIF(Spotify!U:U,Charts!AH509,Spotify!P:P)/COUNTIF(Spotify!U:U,Charts!AH509)</f>
        <v>97054</v>
      </c>
      <c r="AK509" s="18">
        <f>SUMIF(Spotify!U:U,Charts!AH509,Spotify!R:R)/COUNTIF(Spotify!U:U,Charts!AH509)</f>
        <v>25</v>
      </c>
      <c r="AL509" s="18">
        <f>SUMIF(Spotify!U:U,Charts!AH509,Spotify!J:J)/COUNTIF(Spotify!U:U,Charts!AH509)</f>
        <v>214</v>
      </c>
      <c r="AM509" s="18">
        <f>SUMIF(Spotify!U:U,Charts!AH509,Spotify!H:H)/COUNTIF(Spotify!U:U,Charts!AH509)</f>
        <v>854</v>
      </c>
      <c r="AN509" s="28">
        <f>SUMIF(Spotify!U:U,Charts!AH509,Spotify!I:I)/COUNTIF(Spotify!U:U,Charts!AH509)</f>
        <v>525</v>
      </c>
    </row>
    <row r="510" spans="1:40" x14ac:dyDescent="0.25">
      <c r="A510" s="3" t="s">
        <v>541</v>
      </c>
      <c r="B510" s="1">
        <v>118291194</v>
      </c>
      <c r="C510" s="1">
        <v>3</v>
      </c>
      <c r="D510" s="1"/>
      <c r="E510" s="3" t="s">
        <v>8062</v>
      </c>
      <c r="F510" s="1">
        <v>77542667</v>
      </c>
      <c r="H510" s="7" t="s">
        <v>18165</v>
      </c>
      <c r="I510" s="1">
        <v>156787721</v>
      </c>
      <c r="J510" s="8">
        <v>1</v>
      </c>
      <c r="L510" s="7" t="s">
        <v>18165</v>
      </c>
      <c r="M510" s="1">
        <f t="shared" si="38"/>
        <v>-156787721</v>
      </c>
      <c r="N510">
        <v>1</v>
      </c>
      <c r="O510" s="18">
        <f>SUMIF(Spotify!U:U,Charts!L510,Spotify!Q:Q)/COUNTIF(Spotify!U:U,Charts!L510)</f>
        <v>194942</v>
      </c>
      <c r="P510" t="str">
        <f t="shared" si="39"/>
        <v>03:14</v>
      </c>
      <c r="Q510" s="18">
        <f t="shared" si="41"/>
        <v>641941</v>
      </c>
      <c r="R510" s="8" t="str">
        <f t="shared" si="40"/>
        <v>10:41</v>
      </c>
      <c r="T510" s="7" t="s">
        <v>541</v>
      </c>
      <c r="U510">
        <f>COUNTIFS(Spotify!$AA:$AA,Charts!$U$1,Spotify!$U:$U,Charts!T510)</f>
        <v>2</v>
      </c>
      <c r="V510">
        <f>COUNTIFS(Spotify!$AA:$AA,Charts!$V$1,Spotify!$U:$U,Charts!T510)</f>
        <v>0</v>
      </c>
      <c r="W510">
        <f>COUNTIFS(Spotify!$AA:$AA,Charts!$W$1,Spotify!$U:$U,Charts!T510)</f>
        <v>0</v>
      </c>
      <c r="X510">
        <f>COUNTIFS(Spotify!$AA:$AA,Charts!$X$1,Spotify!$U:$U,Charts!T510)</f>
        <v>0</v>
      </c>
      <c r="Y510">
        <f>COUNTIFS(Spotify!$AA:$AA,Charts!$Y$1,Spotify!$U:$U,Charts!T510)</f>
        <v>0</v>
      </c>
      <c r="Z510">
        <f>COUNTIFS(Spotify!$AA:$AA,Charts!$Z$1,Spotify!$U:$U,Charts!T510)</f>
        <v>0</v>
      </c>
      <c r="AA510">
        <f>COUNTIFS(Spotify!$AA:$AA,Charts!$AA$1,Spotify!$U:$U,Charts!T510)</f>
        <v>0</v>
      </c>
      <c r="AB510">
        <f>COUNTIFS(Spotify!$AA:$AA,Charts!$AB$1,Spotify!$U:$U,Charts!T510)</f>
        <v>1</v>
      </c>
      <c r="AC510">
        <f>COUNTIFS(Spotify!$AA:$AA,Charts!$AC$1,Spotify!$U:$U,Charts!T510)</f>
        <v>0</v>
      </c>
      <c r="AD510">
        <f>COUNTIFS(Spotify!$AA:$AA,Charts!$AD$1,Spotify!$U:$U,Charts!T510)</f>
        <v>0</v>
      </c>
      <c r="AE510">
        <f>COUNTIFS(Spotify!$AA:$AA,Charts!$AE$1,Spotify!$U:$U,Charts!T510)</f>
        <v>0</v>
      </c>
      <c r="AF510" s="8">
        <f>COUNTIFS(Spotify!$AA:$AA,Charts!$AF$1,Spotify!$U:$U,Charts!T510)</f>
        <v>0</v>
      </c>
      <c r="AH510" s="7" t="s">
        <v>541</v>
      </c>
      <c r="AI510">
        <f>SUMIFS(Spotify!O:O,Spotify!U:U,Charts!AH510)/COUNTIFS(Spotify!U:U,Charts!AH510)</f>
        <v>-4369.666666666667</v>
      </c>
      <c r="AJ510" s="18">
        <f>SUMIF(Spotify!U:U,Charts!AH510,Spotify!P:P)/COUNTIF(Spotify!U:U,Charts!AH510)</f>
        <v>114706.33333333333</v>
      </c>
      <c r="AK510" s="18">
        <f>SUMIF(Spotify!U:U,Charts!AH510,Spotify!R:R)/COUNTIF(Spotify!U:U,Charts!AH510)</f>
        <v>9</v>
      </c>
      <c r="AL510" s="18">
        <f>SUMIF(Spotify!U:U,Charts!AH510,Spotify!J:J)/COUNTIF(Spotify!U:U,Charts!AH510)</f>
        <v>373.66666666666669</v>
      </c>
      <c r="AM510" s="18">
        <f>SUMIF(Spotify!U:U,Charts!AH510,Spotify!H:H)/COUNTIF(Spotify!U:U,Charts!AH510)</f>
        <v>484</v>
      </c>
      <c r="AN510" s="28">
        <f>SUMIF(Spotify!U:U,Charts!AH510,Spotify!I:I)/COUNTIF(Spotify!U:U,Charts!AH510)</f>
        <v>734</v>
      </c>
    </row>
    <row r="511" spans="1:40" x14ac:dyDescent="0.25">
      <c r="A511" s="3" t="s">
        <v>18026</v>
      </c>
      <c r="B511" s="1">
        <v>84802190</v>
      </c>
      <c r="C511" s="1">
        <v>1</v>
      </c>
      <c r="D511" s="1"/>
      <c r="E511" s="3" t="s">
        <v>9897</v>
      </c>
      <c r="F511" s="1">
        <v>84934590</v>
      </c>
      <c r="H511" s="7" t="s">
        <v>15960</v>
      </c>
      <c r="I511" s="1">
        <v>156741431</v>
      </c>
      <c r="J511" s="8">
        <v>1</v>
      </c>
      <c r="L511" s="7" t="s">
        <v>15960</v>
      </c>
      <c r="M511" s="1">
        <f t="shared" si="38"/>
        <v>-156741431</v>
      </c>
      <c r="N511">
        <v>1</v>
      </c>
      <c r="O511" s="18">
        <f>SUMIF(Spotify!U:U,Charts!L511,Spotify!Q:Q)/COUNTIF(Spotify!U:U,Charts!L511)</f>
        <v>126360</v>
      </c>
      <c r="P511" t="str">
        <f t="shared" si="39"/>
        <v>02:06</v>
      </c>
      <c r="Q511" s="18">
        <f t="shared" si="41"/>
        <v>641941</v>
      </c>
      <c r="R511" s="8" t="str">
        <f t="shared" si="40"/>
        <v>10:41</v>
      </c>
      <c r="T511" s="7" t="s">
        <v>18026</v>
      </c>
      <c r="U511">
        <f>COUNTIFS(Spotify!$AA:$AA,Charts!$U$1,Spotify!$U:$U,Charts!T511)</f>
        <v>1</v>
      </c>
      <c r="V511">
        <f>COUNTIFS(Spotify!$AA:$AA,Charts!$V$1,Spotify!$U:$U,Charts!T511)</f>
        <v>0</v>
      </c>
      <c r="W511">
        <f>COUNTIFS(Spotify!$AA:$AA,Charts!$W$1,Spotify!$U:$U,Charts!T511)</f>
        <v>0</v>
      </c>
      <c r="X511">
        <f>COUNTIFS(Spotify!$AA:$AA,Charts!$X$1,Spotify!$U:$U,Charts!T511)</f>
        <v>0</v>
      </c>
      <c r="Y511">
        <f>COUNTIFS(Spotify!$AA:$AA,Charts!$Y$1,Spotify!$U:$U,Charts!T511)</f>
        <v>0</v>
      </c>
      <c r="Z511">
        <f>COUNTIFS(Spotify!$AA:$AA,Charts!$Z$1,Spotify!$U:$U,Charts!T511)</f>
        <v>0</v>
      </c>
      <c r="AA511">
        <f>COUNTIFS(Spotify!$AA:$AA,Charts!$AA$1,Spotify!$U:$U,Charts!T511)</f>
        <v>0</v>
      </c>
      <c r="AB511">
        <f>COUNTIFS(Spotify!$AA:$AA,Charts!$AB$1,Spotify!$U:$U,Charts!T511)</f>
        <v>0</v>
      </c>
      <c r="AC511">
        <f>COUNTIFS(Spotify!$AA:$AA,Charts!$AC$1,Spotify!$U:$U,Charts!T511)</f>
        <v>0</v>
      </c>
      <c r="AD511">
        <f>COUNTIFS(Spotify!$AA:$AA,Charts!$AD$1,Spotify!$U:$U,Charts!T511)</f>
        <v>0</v>
      </c>
      <c r="AE511">
        <f>COUNTIFS(Spotify!$AA:$AA,Charts!$AE$1,Spotify!$U:$U,Charts!T511)</f>
        <v>0</v>
      </c>
      <c r="AF511" s="8">
        <f>COUNTIFS(Spotify!$AA:$AA,Charts!$AF$1,Spotify!$U:$U,Charts!T511)</f>
        <v>0</v>
      </c>
      <c r="AH511" s="7" t="s">
        <v>18026</v>
      </c>
      <c r="AI511">
        <f>SUMIFS(Spotify!O:O,Spotify!U:U,Charts!AH511)/COUNTIFS(Spotify!U:U,Charts!AH511)</f>
        <v>-3547</v>
      </c>
      <c r="AJ511" s="18">
        <f>SUMIF(Spotify!U:U,Charts!AH511,Spotify!P:P)/COUNTIF(Spotify!U:U,Charts!AH511)</f>
        <v>10199</v>
      </c>
      <c r="AK511" s="18">
        <f>SUMIF(Spotify!U:U,Charts!AH511,Spotify!R:R)/COUNTIF(Spotify!U:U,Charts!AH511)</f>
        <v>19</v>
      </c>
      <c r="AL511" s="18">
        <f>SUMIF(Spotify!U:U,Charts!AH511,Spotify!J:J)/COUNTIF(Spotify!U:U,Charts!AH511)</f>
        <v>879</v>
      </c>
      <c r="AM511" s="18">
        <f>SUMIF(Spotify!U:U,Charts!AH511,Spotify!H:H)/COUNTIF(Spotify!U:U,Charts!AH511)</f>
        <v>702</v>
      </c>
      <c r="AN511" s="28">
        <f>SUMIF(Spotify!U:U,Charts!AH511,Spotify!I:I)/COUNTIF(Spotify!U:U,Charts!AH511)</f>
        <v>84</v>
      </c>
    </row>
    <row r="512" spans="1:40" x14ac:dyDescent="0.25">
      <c r="A512" s="3" t="s">
        <v>10993</v>
      </c>
      <c r="B512" s="1">
        <v>39439787</v>
      </c>
      <c r="C512" s="1">
        <v>1</v>
      </c>
      <c r="D512" s="1"/>
      <c r="E512" s="3" t="s">
        <v>10678</v>
      </c>
      <c r="F512" s="1">
        <v>47248326</v>
      </c>
      <c r="H512" s="7" t="s">
        <v>18179</v>
      </c>
      <c r="I512" s="1">
        <v>156103508</v>
      </c>
      <c r="J512" s="8">
        <v>1</v>
      </c>
      <c r="L512" s="7" t="s">
        <v>18179</v>
      </c>
      <c r="M512" s="1">
        <f t="shared" si="38"/>
        <v>-156103508</v>
      </c>
      <c r="N512">
        <v>1</v>
      </c>
      <c r="O512" s="18">
        <f>SUMIF(Spotify!U:U,Charts!L512,Spotify!Q:Q)/COUNTIF(Spotify!U:U,Charts!L512)</f>
        <v>259196</v>
      </c>
      <c r="P512" t="str">
        <f t="shared" si="39"/>
        <v>04:19</v>
      </c>
      <c r="Q512" s="18">
        <f t="shared" si="41"/>
        <v>641941</v>
      </c>
      <c r="R512" s="8" t="str">
        <f t="shared" si="40"/>
        <v>10:41</v>
      </c>
      <c r="T512" s="7" t="s">
        <v>10993</v>
      </c>
      <c r="U512">
        <f>COUNTIFS(Spotify!$AA:$AA,Charts!$U$1,Spotify!$U:$U,Charts!T512)</f>
        <v>0</v>
      </c>
      <c r="V512">
        <f>COUNTIFS(Spotify!$AA:$AA,Charts!$V$1,Spotify!$U:$U,Charts!T512)</f>
        <v>0</v>
      </c>
      <c r="W512">
        <f>COUNTIFS(Spotify!$AA:$AA,Charts!$W$1,Spotify!$U:$U,Charts!T512)</f>
        <v>0</v>
      </c>
      <c r="X512">
        <f>COUNTIFS(Spotify!$AA:$AA,Charts!$X$1,Spotify!$U:$U,Charts!T512)</f>
        <v>0</v>
      </c>
      <c r="Y512">
        <f>COUNTIFS(Spotify!$AA:$AA,Charts!$Y$1,Spotify!$U:$U,Charts!T512)</f>
        <v>0</v>
      </c>
      <c r="Z512">
        <f>COUNTIFS(Spotify!$AA:$AA,Charts!$Z$1,Spotify!$U:$U,Charts!T512)</f>
        <v>0</v>
      </c>
      <c r="AA512">
        <f>COUNTIFS(Spotify!$AA:$AA,Charts!$AA$1,Spotify!$U:$U,Charts!T512)</f>
        <v>1</v>
      </c>
      <c r="AB512">
        <f>COUNTIFS(Spotify!$AA:$AA,Charts!$AB$1,Spotify!$U:$U,Charts!T512)</f>
        <v>0</v>
      </c>
      <c r="AC512">
        <f>COUNTIFS(Spotify!$AA:$AA,Charts!$AC$1,Spotify!$U:$U,Charts!T512)</f>
        <v>0</v>
      </c>
      <c r="AD512">
        <f>COUNTIFS(Spotify!$AA:$AA,Charts!$AD$1,Spotify!$U:$U,Charts!T512)</f>
        <v>0</v>
      </c>
      <c r="AE512">
        <f>COUNTIFS(Spotify!$AA:$AA,Charts!$AE$1,Spotify!$U:$U,Charts!T512)</f>
        <v>0</v>
      </c>
      <c r="AF512" s="8">
        <f>COUNTIFS(Spotify!$AA:$AA,Charts!$AF$1,Spotify!$U:$U,Charts!T512)</f>
        <v>0</v>
      </c>
      <c r="AH512" s="7" t="s">
        <v>10993</v>
      </c>
      <c r="AI512">
        <f>SUMIFS(Spotify!O:O,Spotify!U:U,Charts!AH512)/COUNTIFS(Spotify!U:U,Charts!AH512)</f>
        <v>-6064</v>
      </c>
      <c r="AJ512" s="18">
        <f>SUMIF(Spotify!U:U,Charts!AH512,Spotify!P:P)/COUNTIF(Spotify!U:U,Charts!AH512)</f>
        <v>100012</v>
      </c>
      <c r="AK512" s="18">
        <f>SUMIF(Spotify!U:U,Charts!AH512,Spotify!R:R)/COUNTIF(Spotify!U:U,Charts!AH512)</f>
        <v>6</v>
      </c>
      <c r="AL512" s="18">
        <f>SUMIF(Spotify!U:U,Charts!AH512,Spotify!J:J)/COUNTIF(Spotify!U:U,Charts!AH512)</f>
        <v>158</v>
      </c>
      <c r="AM512" s="18">
        <f>SUMIF(Spotify!U:U,Charts!AH512,Spotify!H:H)/COUNTIF(Spotify!U:U,Charts!AH512)</f>
        <v>874</v>
      </c>
      <c r="AN512" s="28">
        <f>SUMIF(Spotify!U:U,Charts!AH512,Spotify!I:I)/COUNTIF(Spotify!U:U,Charts!AH512)</f>
        <v>6</v>
      </c>
    </row>
    <row r="513" spans="1:40" x14ac:dyDescent="0.25">
      <c r="A513" s="3" t="s">
        <v>15050</v>
      </c>
      <c r="B513" s="1">
        <v>127800585</v>
      </c>
      <c r="C513" s="1">
        <v>2</v>
      </c>
      <c r="D513" s="1"/>
      <c r="E513" s="3" t="s">
        <v>8167</v>
      </c>
      <c r="F513" s="1">
        <v>125391181</v>
      </c>
      <c r="H513" s="7" t="s">
        <v>17924</v>
      </c>
      <c r="I513" s="1">
        <v>156041501</v>
      </c>
      <c r="J513" s="8">
        <v>1</v>
      </c>
      <c r="L513" s="7" t="s">
        <v>17924</v>
      </c>
      <c r="M513" s="1">
        <f t="shared" si="38"/>
        <v>-156041501</v>
      </c>
      <c r="N513">
        <v>1</v>
      </c>
      <c r="O513" s="18">
        <f>SUMIF(Spotify!U:U,Charts!L513,Spotify!Q:Q)/COUNTIF(Spotify!U:U,Charts!L513)</f>
        <v>190909</v>
      </c>
      <c r="P513" t="str">
        <f t="shared" si="39"/>
        <v>03:10</v>
      </c>
      <c r="Q513" s="18">
        <f t="shared" si="41"/>
        <v>641941</v>
      </c>
      <c r="R513" s="8" t="str">
        <f t="shared" si="40"/>
        <v>10:41</v>
      </c>
      <c r="T513" s="7" t="s">
        <v>15050</v>
      </c>
      <c r="U513">
        <f>COUNTIFS(Spotify!$AA:$AA,Charts!$U$1,Spotify!$U:$U,Charts!T513)</f>
        <v>0</v>
      </c>
      <c r="V513">
        <f>COUNTIFS(Spotify!$AA:$AA,Charts!$V$1,Spotify!$U:$U,Charts!T513)</f>
        <v>0</v>
      </c>
      <c r="W513">
        <f>COUNTIFS(Spotify!$AA:$AA,Charts!$W$1,Spotify!$U:$U,Charts!T513)</f>
        <v>2</v>
      </c>
      <c r="X513">
        <f>COUNTIFS(Spotify!$AA:$AA,Charts!$X$1,Spotify!$U:$U,Charts!T513)</f>
        <v>0</v>
      </c>
      <c r="Y513">
        <f>COUNTIFS(Spotify!$AA:$AA,Charts!$Y$1,Spotify!$U:$U,Charts!T513)</f>
        <v>0</v>
      </c>
      <c r="Z513">
        <f>COUNTIFS(Spotify!$AA:$AA,Charts!$Z$1,Spotify!$U:$U,Charts!T513)</f>
        <v>0</v>
      </c>
      <c r="AA513">
        <f>COUNTIFS(Spotify!$AA:$AA,Charts!$AA$1,Spotify!$U:$U,Charts!T513)</f>
        <v>0</v>
      </c>
      <c r="AB513">
        <f>COUNTIFS(Spotify!$AA:$AA,Charts!$AB$1,Spotify!$U:$U,Charts!T513)</f>
        <v>0</v>
      </c>
      <c r="AC513">
        <f>COUNTIFS(Spotify!$AA:$AA,Charts!$AC$1,Spotify!$U:$U,Charts!T513)</f>
        <v>0</v>
      </c>
      <c r="AD513">
        <f>COUNTIFS(Spotify!$AA:$AA,Charts!$AD$1,Spotify!$U:$U,Charts!T513)</f>
        <v>0</v>
      </c>
      <c r="AE513">
        <f>COUNTIFS(Spotify!$AA:$AA,Charts!$AE$1,Spotify!$U:$U,Charts!T513)</f>
        <v>0</v>
      </c>
      <c r="AF513" s="8">
        <f>COUNTIFS(Spotify!$AA:$AA,Charts!$AF$1,Spotify!$U:$U,Charts!T513)</f>
        <v>0</v>
      </c>
      <c r="AH513" s="7" t="s">
        <v>15050</v>
      </c>
      <c r="AI513">
        <f>SUMIFS(Spotify!O:O,Spotify!U:U,Charts!AH513)/COUNTIFS(Spotify!U:U,Charts!AH513)</f>
        <v>-8294</v>
      </c>
      <c r="AJ513" s="18">
        <f>SUMIF(Spotify!U:U,Charts!AH513,Spotify!P:P)/COUNTIF(Spotify!U:U,Charts!AH513)</f>
        <v>180065</v>
      </c>
      <c r="AK513" s="18">
        <f>SUMIF(Spotify!U:U,Charts!AH513,Spotify!R:R)/COUNTIF(Spotify!U:U,Charts!AH513)</f>
        <v>8</v>
      </c>
      <c r="AL513" s="18">
        <f>SUMIF(Spotify!U:U,Charts!AH513,Spotify!J:J)/COUNTIF(Spotify!U:U,Charts!AH513)</f>
        <v>314.5</v>
      </c>
      <c r="AM513" s="18">
        <f>SUMIF(Spotify!U:U,Charts!AH513,Spotify!H:H)/COUNTIF(Spotify!U:U,Charts!AH513)</f>
        <v>358.5</v>
      </c>
      <c r="AN513" s="28">
        <f>SUMIF(Spotify!U:U,Charts!AH513,Spotify!I:I)/COUNTIF(Spotify!U:U,Charts!AH513)</f>
        <v>583.5</v>
      </c>
    </row>
    <row r="514" spans="1:40" x14ac:dyDescent="0.25">
      <c r="A514" s="3" t="s">
        <v>15772</v>
      </c>
      <c r="B514" s="1">
        <v>1165318488</v>
      </c>
      <c r="C514" s="1">
        <v>7</v>
      </c>
      <c r="D514" s="1"/>
      <c r="E514" s="3" t="s">
        <v>2787</v>
      </c>
      <c r="F514" s="1">
        <v>6882424</v>
      </c>
      <c r="H514" s="7" t="s">
        <v>80</v>
      </c>
      <c r="I514" s="1">
        <v>155602615</v>
      </c>
      <c r="J514" s="8">
        <v>9</v>
      </c>
      <c r="L514" s="7" t="s">
        <v>80</v>
      </c>
      <c r="M514" s="1">
        <f t="shared" si="38"/>
        <v>-155602615</v>
      </c>
      <c r="N514">
        <v>9</v>
      </c>
      <c r="O514" s="18">
        <f>SUMIF(Spotify!U:U,Charts!L514,Spotify!Q:Q)/COUNTIF(Spotify!U:U,Charts!L514)</f>
        <v>235095.33333333334</v>
      </c>
      <c r="P514" t="str">
        <f t="shared" si="39"/>
        <v>03:55</v>
      </c>
      <c r="Q514" s="18">
        <f t="shared" si="41"/>
        <v>641941</v>
      </c>
      <c r="R514" s="8" t="str">
        <f t="shared" si="40"/>
        <v>10:41</v>
      </c>
      <c r="T514" s="7" t="s">
        <v>15772</v>
      </c>
      <c r="U514">
        <f>COUNTIFS(Spotify!$AA:$AA,Charts!$U$1,Spotify!$U:$U,Charts!T514)</f>
        <v>1</v>
      </c>
      <c r="V514">
        <f>COUNTIFS(Spotify!$AA:$AA,Charts!$V$1,Spotify!$U:$U,Charts!T514)</f>
        <v>2</v>
      </c>
      <c r="W514">
        <f>COUNTIFS(Spotify!$AA:$AA,Charts!$W$1,Spotify!$U:$U,Charts!T514)</f>
        <v>0</v>
      </c>
      <c r="X514">
        <f>COUNTIFS(Spotify!$AA:$AA,Charts!$X$1,Spotify!$U:$U,Charts!T514)</f>
        <v>1</v>
      </c>
      <c r="Y514">
        <f>COUNTIFS(Spotify!$AA:$AA,Charts!$Y$1,Spotify!$U:$U,Charts!T514)</f>
        <v>0</v>
      </c>
      <c r="Z514">
        <f>COUNTIFS(Spotify!$AA:$AA,Charts!$Z$1,Spotify!$U:$U,Charts!T514)</f>
        <v>0</v>
      </c>
      <c r="AA514">
        <f>COUNTIFS(Spotify!$AA:$AA,Charts!$AA$1,Spotify!$U:$U,Charts!T514)</f>
        <v>0</v>
      </c>
      <c r="AB514">
        <f>COUNTIFS(Spotify!$AA:$AA,Charts!$AB$1,Spotify!$U:$U,Charts!T514)</f>
        <v>1</v>
      </c>
      <c r="AC514">
        <f>COUNTIFS(Spotify!$AA:$AA,Charts!$AC$1,Spotify!$U:$U,Charts!T514)</f>
        <v>1</v>
      </c>
      <c r="AD514">
        <f>COUNTIFS(Spotify!$AA:$AA,Charts!$AD$1,Spotify!$U:$U,Charts!T514)</f>
        <v>0</v>
      </c>
      <c r="AE514">
        <f>COUNTIFS(Spotify!$AA:$AA,Charts!$AE$1,Spotify!$U:$U,Charts!T514)</f>
        <v>1</v>
      </c>
      <c r="AF514" s="8">
        <f>COUNTIFS(Spotify!$AA:$AA,Charts!$AF$1,Spotify!$U:$U,Charts!T514)</f>
        <v>0</v>
      </c>
      <c r="AH514" s="7" t="s">
        <v>15772</v>
      </c>
      <c r="AI514">
        <f>SUMIFS(Spotify!O:O,Spotify!U:U,Charts!AH514)/COUNTIFS(Spotify!U:U,Charts!AH514)</f>
        <v>-5208</v>
      </c>
      <c r="AJ514" s="18">
        <f>SUMIF(Spotify!U:U,Charts!AH514,Spotify!P:P)/COUNTIF(Spotify!U:U,Charts!AH514)</f>
        <v>89384.142857142855</v>
      </c>
      <c r="AK514" s="18">
        <f>SUMIF(Spotify!U:U,Charts!AH514,Spotify!R:R)/COUNTIF(Spotify!U:U,Charts!AH514)</f>
        <v>19.571428571428573</v>
      </c>
      <c r="AL514" s="18">
        <f>SUMIF(Spotify!U:U,Charts!AH514,Spotify!J:J)/COUNTIF(Spotify!U:U,Charts!AH514)</f>
        <v>374.28571428571428</v>
      </c>
      <c r="AM514" s="18">
        <f>SUMIF(Spotify!U:U,Charts!AH514,Spotify!H:H)/COUNTIF(Spotify!U:U,Charts!AH514)</f>
        <v>814.42857142857144</v>
      </c>
      <c r="AN514" s="28">
        <f>SUMIF(Spotify!U:U,Charts!AH514,Spotify!I:I)/COUNTIF(Spotify!U:U,Charts!AH514)</f>
        <v>625</v>
      </c>
    </row>
    <row r="515" spans="1:40" x14ac:dyDescent="0.25">
      <c r="A515" s="3" t="s">
        <v>18027</v>
      </c>
      <c r="B515" s="1">
        <v>16599992</v>
      </c>
      <c r="C515" s="1">
        <v>1</v>
      </c>
      <c r="D515" s="1"/>
      <c r="E515" s="3" t="s">
        <v>4629</v>
      </c>
      <c r="F515" s="1">
        <v>1099438359</v>
      </c>
      <c r="H515" s="7" t="s">
        <v>14691</v>
      </c>
      <c r="I515" s="1">
        <v>154719621</v>
      </c>
      <c r="J515" s="8">
        <v>2</v>
      </c>
      <c r="L515" s="7" t="s">
        <v>14691</v>
      </c>
      <c r="M515" s="1">
        <f t="shared" ref="M515:M578" si="42">-I515</f>
        <v>-154719621</v>
      </c>
      <c r="N515">
        <v>2</v>
      </c>
      <c r="O515" s="18">
        <f>SUMIF(Spotify!U:U,Charts!L515,Spotify!Q:Q)/COUNTIF(Spotify!U:U,Charts!L515)</f>
        <v>232140</v>
      </c>
      <c r="P515" t="str">
        <f t="shared" ref="P515:P578" si="43">CONCATENATE(TEXT(INT(O515/(60*1000)),"00"),":",TEXT(MOD(INT(O515/1000),60),"00"))</f>
        <v>03:52</v>
      </c>
      <c r="Q515" s="18">
        <f t="shared" si="41"/>
        <v>641941</v>
      </c>
      <c r="R515" s="8" t="str">
        <f t="shared" ref="R515:R578" si="44">CONCATENATE(TEXT(INT(Q515/(60*1000)),"00"),":",TEXT(MOD(INT(Q515/1000),60),"00"))</f>
        <v>10:41</v>
      </c>
      <c r="T515" s="7" t="s">
        <v>18027</v>
      </c>
      <c r="U515">
        <f>COUNTIFS(Spotify!$AA:$AA,Charts!$U$1,Spotify!$U:$U,Charts!T515)</f>
        <v>0</v>
      </c>
      <c r="V515">
        <f>COUNTIFS(Spotify!$AA:$AA,Charts!$V$1,Spotify!$U:$U,Charts!T515)</f>
        <v>0</v>
      </c>
      <c r="W515">
        <f>COUNTIFS(Spotify!$AA:$AA,Charts!$W$1,Spotify!$U:$U,Charts!T515)</f>
        <v>0</v>
      </c>
      <c r="X515">
        <f>COUNTIFS(Spotify!$AA:$AA,Charts!$X$1,Spotify!$U:$U,Charts!T515)</f>
        <v>0</v>
      </c>
      <c r="Y515">
        <f>COUNTIFS(Spotify!$AA:$AA,Charts!$Y$1,Spotify!$U:$U,Charts!T515)</f>
        <v>0</v>
      </c>
      <c r="Z515">
        <f>COUNTIFS(Spotify!$AA:$AA,Charts!$Z$1,Spotify!$U:$U,Charts!T515)</f>
        <v>0</v>
      </c>
      <c r="AA515">
        <f>COUNTIFS(Spotify!$AA:$AA,Charts!$AA$1,Spotify!$U:$U,Charts!T515)</f>
        <v>0</v>
      </c>
      <c r="AB515">
        <f>COUNTIFS(Spotify!$AA:$AA,Charts!$AB$1,Spotify!$U:$U,Charts!T515)</f>
        <v>0</v>
      </c>
      <c r="AC515">
        <f>COUNTIFS(Spotify!$AA:$AA,Charts!$AC$1,Spotify!$U:$U,Charts!T515)</f>
        <v>1</v>
      </c>
      <c r="AD515">
        <f>COUNTIFS(Spotify!$AA:$AA,Charts!$AD$1,Spotify!$U:$U,Charts!T515)</f>
        <v>0</v>
      </c>
      <c r="AE515">
        <f>COUNTIFS(Spotify!$AA:$AA,Charts!$AE$1,Spotify!$U:$U,Charts!T515)</f>
        <v>0</v>
      </c>
      <c r="AF515" s="8">
        <f>COUNTIFS(Spotify!$AA:$AA,Charts!$AF$1,Spotify!$U:$U,Charts!T515)</f>
        <v>0</v>
      </c>
      <c r="AH515" s="7" t="s">
        <v>18027</v>
      </c>
      <c r="AI515">
        <f>SUMIFS(Spotify!O:O,Spotify!U:U,Charts!AH515)/COUNTIFS(Spotify!U:U,Charts!AH515)</f>
        <v>-10426</v>
      </c>
      <c r="AJ515" s="18">
        <f>SUMIF(Spotify!U:U,Charts!AH515,Spotify!P:P)/COUNTIF(Spotify!U:U,Charts!AH515)</f>
        <v>135781</v>
      </c>
      <c r="AK515" s="18">
        <f>SUMIF(Spotify!U:U,Charts!AH515,Spotify!R:R)/COUNTIF(Spotify!U:U,Charts!AH515)</f>
        <v>3</v>
      </c>
      <c r="AL515" s="18">
        <f>SUMIF(Spotify!U:U,Charts!AH515,Spotify!J:J)/COUNTIF(Spotify!U:U,Charts!AH515)</f>
        <v>12</v>
      </c>
      <c r="AM515" s="18">
        <f>SUMIF(Spotify!U:U,Charts!AH515,Spotify!H:H)/COUNTIF(Spotify!U:U,Charts!AH515)</f>
        <v>617</v>
      </c>
      <c r="AN515" s="28">
        <f>SUMIF(Spotify!U:U,Charts!AH515,Spotify!I:I)/COUNTIF(Spotify!U:U,Charts!AH515)</f>
        <v>525</v>
      </c>
    </row>
    <row r="516" spans="1:40" x14ac:dyDescent="0.25">
      <c r="A516" s="3" t="s">
        <v>6886</v>
      </c>
      <c r="B516" s="1">
        <v>105497397</v>
      </c>
      <c r="C516" s="1">
        <v>5</v>
      </c>
      <c r="D516" s="1"/>
      <c r="E516" s="3" t="s">
        <v>15486</v>
      </c>
      <c r="F516" s="1">
        <v>3052833</v>
      </c>
      <c r="H516" s="7" t="s">
        <v>17860</v>
      </c>
      <c r="I516" s="1">
        <v>154016663</v>
      </c>
      <c r="J516" s="8">
        <v>2</v>
      </c>
      <c r="L516" s="7" t="s">
        <v>17860</v>
      </c>
      <c r="M516" s="1">
        <f t="shared" si="42"/>
        <v>-154016663</v>
      </c>
      <c r="N516">
        <v>2</v>
      </c>
      <c r="O516" s="18">
        <f>SUMIF(Spotify!U:U,Charts!L516,Spotify!Q:Q)/COUNTIF(Spotify!U:U,Charts!L516)</f>
        <v>204764</v>
      </c>
      <c r="P516" t="str">
        <f t="shared" si="43"/>
        <v>03:24</v>
      </c>
      <c r="Q516" s="18">
        <f t="shared" ref="Q516:Q579" si="45">MAX($O$2:$O$1264)</f>
        <v>641941</v>
      </c>
      <c r="R516" s="8" t="str">
        <f t="shared" si="44"/>
        <v>10:41</v>
      </c>
      <c r="T516" s="7" t="s">
        <v>6886</v>
      </c>
      <c r="U516">
        <f>COUNTIFS(Spotify!$AA:$AA,Charts!$U$1,Spotify!$U:$U,Charts!T516)</f>
        <v>0</v>
      </c>
      <c r="V516">
        <f>COUNTIFS(Spotify!$AA:$AA,Charts!$V$1,Spotify!$U:$U,Charts!T516)</f>
        <v>1</v>
      </c>
      <c r="W516">
        <f>COUNTIFS(Spotify!$AA:$AA,Charts!$W$1,Spotify!$U:$U,Charts!T516)</f>
        <v>3</v>
      </c>
      <c r="X516">
        <f>COUNTIFS(Spotify!$AA:$AA,Charts!$X$1,Spotify!$U:$U,Charts!T516)</f>
        <v>0</v>
      </c>
      <c r="Y516">
        <f>COUNTIFS(Spotify!$AA:$AA,Charts!$Y$1,Spotify!$U:$U,Charts!T516)</f>
        <v>0</v>
      </c>
      <c r="Z516">
        <f>COUNTIFS(Spotify!$AA:$AA,Charts!$Z$1,Spotify!$U:$U,Charts!T516)</f>
        <v>0</v>
      </c>
      <c r="AA516">
        <f>COUNTIFS(Spotify!$AA:$AA,Charts!$AA$1,Spotify!$U:$U,Charts!T516)</f>
        <v>0</v>
      </c>
      <c r="AB516">
        <f>COUNTIFS(Spotify!$AA:$AA,Charts!$AB$1,Spotify!$U:$U,Charts!T516)</f>
        <v>0</v>
      </c>
      <c r="AC516">
        <f>COUNTIFS(Spotify!$AA:$AA,Charts!$AC$1,Spotify!$U:$U,Charts!T516)</f>
        <v>0</v>
      </c>
      <c r="AD516">
        <f>COUNTIFS(Spotify!$AA:$AA,Charts!$AD$1,Spotify!$U:$U,Charts!T516)</f>
        <v>0</v>
      </c>
      <c r="AE516">
        <f>COUNTIFS(Spotify!$AA:$AA,Charts!$AE$1,Spotify!$U:$U,Charts!T516)</f>
        <v>0</v>
      </c>
      <c r="AF516" s="8">
        <f>COUNTIFS(Spotify!$AA:$AA,Charts!$AF$1,Spotify!$U:$U,Charts!T516)</f>
        <v>1</v>
      </c>
      <c r="AH516" s="7" t="s">
        <v>6886</v>
      </c>
      <c r="AI516">
        <f>SUMIFS(Spotify!O:O,Spotify!U:U,Charts!AH516)/COUNTIFS(Spotify!U:U,Charts!AH516)</f>
        <v>-3663.8</v>
      </c>
      <c r="AJ516" s="18">
        <f>SUMIF(Spotify!U:U,Charts!AH516,Spotify!P:P)/COUNTIF(Spotify!U:U,Charts!AH516)</f>
        <v>97036.2</v>
      </c>
      <c r="AK516" s="18">
        <f>SUMIF(Spotify!U:U,Charts!AH516,Spotify!R:R)/COUNTIF(Spotify!U:U,Charts!AH516)</f>
        <v>2.4</v>
      </c>
      <c r="AL516" s="18">
        <f>SUMIF(Spotify!U:U,Charts!AH516,Spotify!J:J)/COUNTIF(Spotify!U:U,Charts!AH516)</f>
        <v>373.8</v>
      </c>
      <c r="AM516" s="18">
        <f>SUMIF(Spotify!U:U,Charts!AH516,Spotify!H:H)/COUNTIF(Spotify!U:U,Charts!AH516)</f>
        <v>802.2</v>
      </c>
      <c r="AN516" s="28">
        <f>SUMIF(Spotify!U:U,Charts!AH516,Spotify!I:I)/COUNTIF(Spotify!U:U,Charts!AH516)</f>
        <v>776</v>
      </c>
    </row>
    <row r="517" spans="1:40" x14ac:dyDescent="0.25">
      <c r="A517" s="3" t="s">
        <v>18028</v>
      </c>
      <c r="B517" s="1">
        <v>229346469</v>
      </c>
      <c r="C517" s="1">
        <v>1</v>
      </c>
      <c r="D517" s="1"/>
      <c r="E517" s="3" t="s">
        <v>9852</v>
      </c>
      <c r="F517" s="1">
        <v>12091872</v>
      </c>
      <c r="H517" s="7" t="s">
        <v>9610</v>
      </c>
      <c r="I517" s="1">
        <v>153787899</v>
      </c>
      <c r="J517" s="8">
        <v>1</v>
      </c>
      <c r="L517" s="7" t="s">
        <v>9610</v>
      </c>
      <c r="M517" s="1">
        <f t="shared" si="42"/>
        <v>-153787899</v>
      </c>
      <c r="N517">
        <v>1</v>
      </c>
      <c r="O517" s="18">
        <f>SUMIF(Spotify!U:U,Charts!L517,Spotify!Q:Q)/COUNTIF(Spotify!U:U,Charts!L517)</f>
        <v>199947</v>
      </c>
      <c r="P517" t="str">
        <f t="shared" si="43"/>
        <v>03:19</v>
      </c>
      <c r="Q517" s="18">
        <f t="shared" si="45"/>
        <v>641941</v>
      </c>
      <c r="R517" s="8" t="str">
        <f t="shared" si="44"/>
        <v>10:41</v>
      </c>
      <c r="T517" s="7" t="s">
        <v>18028</v>
      </c>
      <c r="U517">
        <f>COUNTIFS(Spotify!$AA:$AA,Charts!$U$1,Spotify!$U:$U,Charts!T517)</f>
        <v>0</v>
      </c>
      <c r="V517">
        <f>COUNTIFS(Spotify!$AA:$AA,Charts!$V$1,Spotify!$U:$U,Charts!T517)</f>
        <v>0</v>
      </c>
      <c r="W517">
        <f>COUNTIFS(Spotify!$AA:$AA,Charts!$W$1,Spotify!$U:$U,Charts!T517)</f>
        <v>0</v>
      </c>
      <c r="X517">
        <f>COUNTIFS(Spotify!$AA:$AA,Charts!$X$1,Spotify!$U:$U,Charts!T517)</f>
        <v>0</v>
      </c>
      <c r="Y517">
        <f>COUNTIFS(Spotify!$AA:$AA,Charts!$Y$1,Spotify!$U:$U,Charts!T517)</f>
        <v>0</v>
      </c>
      <c r="Z517">
        <f>COUNTIFS(Spotify!$AA:$AA,Charts!$Z$1,Spotify!$U:$U,Charts!T517)</f>
        <v>1</v>
      </c>
      <c r="AA517">
        <f>COUNTIFS(Spotify!$AA:$AA,Charts!$AA$1,Spotify!$U:$U,Charts!T517)</f>
        <v>0</v>
      </c>
      <c r="AB517">
        <f>COUNTIFS(Spotify!$AA:$AA,Charts!$AB$1,Spotify!$U:$U,Charts!T517)</f>
        <v>0</v>
      </c>
      <c r="AC517">
        <f>COUNTIFS(Spotify!$AA:$AA,Charts!$AC$1,Spotify!$U:$U,Charts!T517)</f>
        <v>0</v>
      </c>
      <c r="AD517">
        <f>COUNTIFS(Spotify!$AA:$AA,Charts!$AD$1,Spotify!$U:$U,Charts!T517)</f>
        <v>0</v>
      </c>
      <c r="AE517">
        <f>COUNTIFS(Spotify!$AA:$AA,Charts!$AE$1,Spotify!$U:$U,Charts!T517)</f>
        <v>0</v>
      </c>
      <c r="AF517" s="8">
        <f>COUNTIFS(Spotify!$AA:$AA,Charts!$AF$1,Spotify!$U:$U,Charts!T517)</f>
        <v>0</v>
      </c>
      <c r="AH517" s="7" t="s">
        <v>18028</v>
      </c>
      <c r="AI517">
        <f>SUMIFS(Spotify!O:O,Spotify!U:U,Charts!AH517)/COUNTIFS(Spotify!U:U,Charts!AH517)</f>
        <v>-7302</v>
      </c>
      <c r="AJ517" s="18">
        <f>SUMIF(Spotify!U:U,Charts!AH517,Spotify!P:P)/COUNTIF(Spotify!U:U,Charts!AH517)</f>
        <v>75956</v>
      </c>
      <c r="AK517" s="18">
        <f>SUMIF(Spotify!U:U,Charts!AH517,Spotify!R:R)/COUNTIF(Spotify!U:U,Charts!AH517)</f>
        <v>17</v>
      </c>
      <c r="AL517" s="18">
        <f>SUMIF(Spotify!U:U,Charts!AH517,Spotify!J:J)/COUNTIF(Spotify!U:U,Charts!AH517)</f>
        <v>478</v>
      </c>
      <c r="AM517" s="18">
        <f>SUMIF(Spotify!U:U,Charts!AH517,Spotify!H:H)/COUNTIF(Spotify!U:U,Charts!AH517)</f>
        <v>575</v>
      </c>
      <c r="AN517" s="28">
        <f>SUMIF(Spotify!U:U,Charts!AH517,Spotify!I:I)/COUNTIF(Spotify!U:U,Charts!AH517)</f>
        <v>56</v>
      </c>
    </row>
    <row r="518" spans="1:40" x14ac:dyDescent="0.25">
      <c r="A518" s="3" t="s">
        <v>2958</v>
      </c>
      <c r="B518" s="1">
        <v>991781767</v>
      </c>
      <c r="C518" s="1">
        <v>7</v>
      </c>
      <c r="D518" s="1"/>
      <c r="E518" s="3" t="s">
        <v>976</v>
      </c>
      <c r="F518" s="1">
        <v>1618345614</v>
      </c>
      <c r="H518" s="7" t="s">
        <v>1112</v>
      </c>
      <c r="I518" s="1">
        <v>150955142</v>
      </c>
      <c r="J518" s="8">
        <v>3</v>
      </c>
      <c r="L518" s="7" t="s">
        <v>1112</v>
      </c>
      <c r="M518" s="1">
        <f t="shared" si="42"/>
        <v>-150955142</v>
      </c>
      <c r="N518">
        <v>3</v>
      </c>
      <c r="O518" s="18">
        <f>SUMIF(Spotify!U:U,Charts!L518,Spotify!Q:Q)/COUNTIF(Spotify!U:U,Charts!L518)</f>
        <v>171360</v>
      </c>
      <c r="P518" t="str">
        <f t="shared" si="43"/>
        <v>02:51</v>
      </c>
      <c r="Q518" s="18">
        <f t="shared" si="45"/>
        <v>641941</v>
      </c>
      <c r="R518" s="8" t="str">
        <f t="shared" si="44"/>
        <v>10:41</v>
      </c>
      <c r="T518" s="7" t="s">
        <v>2958</v>
      </c>
      <c r="U518">
        <f>COUNTIFS(Spotify!$AA:$AA,Charts!$U$1,Spotify!$U:$U,Charts!T518)</f>
        <v>3</v>
      </c>
      <c r="V518">
        <f>COUNTIFS(Spotify!$AA:$AA,Charts!$V$1,Spotify!$U:$U,Charts!T518)</f>
        <v>0</v>
      </c>
      <c r="W518">
        <f>COUNTIFS(Spotify!$AA:$AA,Charts!$W$1,Spotify!$U:$U,Charts!T518)</f>
        <v>1</v>
      </c>
      <c r="X518">
        <f>COUNTIFS(Spotify!$AA:$AA,Charts!$X$1,Spotify!$U:$U,Charts!T518)</f>
        <v>1</v>
      </c>
      <c r="Y518">
        <f>COUNTIFS(Spotify!$AA:$AA,Charts!$Y$1,Spotify!$U:$U,Charts!T518)</f>
        <v>0</v>
      </c>
      <c r="Z518">
        <f>COUNTIFS(Spotify!$AA:$AA,Charts!$Z$1,Spotify!$U:$U,Charts!T518)</f>
        <v>0</v>
      </c>
      <c r="AA518">
        <f>COUNTIFS(Spotify!$AA:$AA,Charts!$AA$1,Spotify!$U:$U,Charts!T518)</f>
        <v>0</v>
      </c>
      <c r="AB518">
        <f>COUNTIFS(Spotify!$AA:$AA,Charts!$AB$1,Spotify!$U:$U,Charts!T518)</f>
        <v>2</v>
      </c>
      <c r="AC518">
        <f>COUNTIFS(Spotify!$AA:$AA,Charts!$AC$1,Spotify!$U:$U,Charts!T518)</f>
        <v>0</v>
      </c>
      <c r="AD518">
        <f>COUNTIFS(Spotify!$AA:$AA,Charts!$AD$1,Spotify!$U:$U,Charts!T518)</f>
        <v>0</v>
      </c>
      <c r="AE518">
        <f>COUNTIFS(Spotify!$AA:$AA,Charts!$AE$1,Spotify!$U:$U,Charts!T518)</f>
        <v>0</v>
      </c>
      <c r="AF518" s="8">
        <f>COUNTIFS(Spotify!$AA:$AA,Charts!$AF$1,Spotify!$U:$U,Charts!T518)</f>
        <v>0</v>
      </c>
      <c r="AH518" s="7" t="s">
        <v>2958</v>
      </c>
      <c r="AI518">
        <f>SUMIFS(Spotify!O:O,Spotify!U:U,Charts!AH518)/COUNTIFS(Spotify!U:U,Charts!AH518)</f>
        <v>-6073</v>
      </c>
      <c r="AJ518" s="18">
        <f>SUMIF(Spotify!U:U,Charts!AH518,Spotify!P:P)/COUNTIF(Spotify!U:U,Charts!AH518)</f>
        <v>101862</v>
      </c>
      <c r="AK518" s="18">
        <f>SUMIF(Spotify!U:U,Charts!AH518,Spotify!R:R)/COUNTIF(Spotify!U:U,Charts!AH518)</f>
        <v>10.714285714285714</v>
      </c>
      <c r="AL518" s="18">
        <f>SUMIF(Spotify!U:U,Charts!AH518,Spotify!J:J)/COUNTIF(Spotify!U:U,Charts!AH518)</f>
        <v>340.28571428571428</v>
      </c>
      <c r="AM518" s="18">
        <f>SUMIF(Spotify!U:U,Charts!AH518,Spotify!H:H)/COUNTIF(Spotify!U:U,Charts!AH518)</f>
        <v>623.85714285714289</v>
      </c>
      <c r="AN518" s="28">
        <f>SUMIF(Spotify!U:U,Charts!AH518,Spotify!I:I)/COUNTIF(Spotify!U:U,Charts!AH518)</f>
        <v>538.28571428571433</v>
      </c>
    </row>
    <row r="519" spans="1:40" x14ac:dyDescent="0.25">
      <c r="A519" s="3" t="s">
        <v>2352</v>
      </c>
      <c r="B519" s="1">
        <v>58278912</v>
      </c>
      <c r="C519" s="1">
        <v>2</v>
      </c>
      <c r="D519" s="1"/>
      <c r="E519" s="3" t="s">
        <v>5116</v>
      </c>
      <c r="F519" s="1">
        <v>106778323</v>
      </c>
      <c r="H519" s="7" t="s">
        <v>3854</v>
      </c>
      <c r="I519" s="1">
        <v>149894038</v>
      </c>
      <c r="J519" s="8">
        <v>2</v>
      </c>
      <c r="L519" s="7" t="s">
        <v>3854</v>
      </c>
      <c r="M519" s="1">
        <f t="shared" si="42"/>
        <v>-149894038</v>
      </c>
      <c r="N519">
        <v>2</v>
      </c>
      <c r="O519" s="18">
        <f>SUMIF(Spotify!U:U,Charts!L519,Spotify!Q:Q)/COUNTIF(Spotify!U:U,Charts!L519)</f>
        <v>179433.5</v>
      </c>
      <c r="P519" t="str">
        <f t="shared" si="43"/>
        <v>02:59</v>
      </c>
      <c r="Q519" s="18">
        <f t="shared" si="45"/>
        <v>641941</v>
      </c>
      <c r="R519" s="8" t="str">
        <f t="shared" si="44"/>
        <v>10:41</v>
      </c>
      <c r="T519" s="7" t="s">
        <v>2352</v>
      </c>
      <c r="U519">
        <f>COUNTIFS(Spotify!$AA:$AA,Charts!$U$1,Spotify!$U:$U,Charts!T519)</f>
        <v>0</v>
      </c>
      <c r="V519">
        <f>COUNTIFS(Spotify!$AA:$AA,Charts!$V$1,Spotify!$U:$U,Charts!T519)</f>
        <v>0</v>
      </c>
      <c r="W519">
        <f>COUNTIFS(Spotify!$AA:$AA,Charts!$W$1,Spotify!$U:$U,Charts!T519)</f>
        <v>0</v>
      </c>
      <c r="X519">
        <f>COUNTIFS(Spotify!$AA:$AA,Charts!$X$1,Spotify!$U:$U,Charts!T519)</f>
        <v>0</v>
      </c>
      <c r="Y519">
        <f>COUNTIFS(Spotify!$AA:$AA,Charts!$Y$1,Spotify!$U:$U,Charts!T519)</f>
        <v>0</v>
      </c>
      <c r="Z519">
        <f>COUNTIFS(Spotify!$AA:$AA,Charts!$Z$1,Spotify!$U:$U,Charts!T519)</f>
        <v>1</v>
      </c>
      <c r="AA519">
        <f>COUNTIFS(Spotify!$AA:$AA,Charts!$AA$1,Spotify!$U:$U,Charts!T519)</f>
        <v>1</v>
      </c>
      <c r="AB519">
        <f>COUNTIFS(Spotify!$AA:$AA,Charts!$AB$1,Spotify!$U:$U,Charts!T519)</f>
        <v>0</v>
      </c>
      <c r="AC519">
        <f>COUNTIFS(Spotify!$AA:$AA,Charts!$AC$1,Spotify!$U:$U,Charts!T519)</f>
        <v>0</v>
      </c>
      <c r="AD519">
        <f>COUNTIFS(Spotify!$AA:$AA,Charts!$AD$1,Spotify!$U:$U,Charts!T519)</f>
        <v>0</v>
      </c>
      <c r="AE519">
        <f>COUNTIFS(Spotify!$AA:$AA,Charts!$AE$1,Spotify!$U:$U,Charts!T519)</f>
        <v>0</v>
      </c>
      <c r="AF519" s="8">
        <f>COUNTIFS(Spotify!$AA:$AA,Charts!$AF$1,Spotify!$U:$U,Charts!T519)</f>
        <v>0</v>
      </c>
      <c r="AH519" s="7" t="s">
        <v>2352</v>
      </c>
      <c r="AI519">
        <f>SUMIFS(Spotify!O:O,Spotify!U:U,Charts!AH519)/COUNTIFS(Spotify!U:U,Charts!AH519)</f>
        <v>-6369.5</v>
      </c>
      <c r="AJ519" s="18">
        <f>SUMIF(Spotify!U:U,Charts!AH519,Spotify!P:P)/COUNTIF(Spotify!U:U,Charts!AH519)</f>
        <v>98511.5</v>
      </c>
      <c r="AK519" s="18">
        <f>SUMIF(Spotify!U:U,Charts!AH519,Spotify!R:R)/COUNTIF(Spotify!U:U,Charts!AH519)</f>
        <v>3</v>
      </c>
      <c r="AL519" s="18">
        <f>SUMIF(Spotify!U:U,Charts!AH519,Spotify!J:J)/COUNTIF(Spotify!U:U,Charts!AH519)</f>
        <v>346.5</v>
      </c>
      <c r="AM519" s="18">
        <f>SUMIF(Spotify!U:U,Charts!AH519,Spotify!H:H)/COUNTIF(Spotify!U:U,Charts!AH519)</f>
        <v>271</v>
      </c>
      <c r="AN519" s="28">
        <f>SUMIF(Spotify!U:U,Charts!AH519,Spotify!I:I)/COUNTIF(Spotify!U:U,Charts!AH519)</f>
        <v>594</v>
      </c>
    </row>
    <row r="520" spans="1:40" x14ac:dyDescent="0.25">
      <c r="A520" s="3" t="s">
        <v>7203</v>
      </c>
      <c r="B520" s="1">
        <v>197791650</v>
      </c>
      <c r="C520" s="1">
        <v>2</v>
      </c>
      <c r="D520" s="1"/>
      <c r="E520" s="3" t="s">
        <v>17225</v>
      </c>
      <c r="F520" s="1">
        <v>129880923</v>
      </c>
      <c r="H520" s="7" t="s">
        <v>6725</v>
      </c>
      <c r="I520" s="1">
        <v>149645859</v>
      </c>
      <c r="J520" s="8">
        <v>2</v>
      </c>
      <c r="L520" s="7" t="s">
        <v>6725</v>
      </c>
      <c r="M520" s="1">
        <f t="shared" si="42"/>
        <v>-149645859</v>
      </c>
      <c r="N520">
        <v>2</v>
      </c>
      <c r="O520" s="18">
        <f>SUMIF(Spotify!U:U,Charts!L520,Spotify!Q:Q)/COUNTIF(Spotify!U:U,Charts!L520)</f>
        <v>227366.5</v>
      </c>
      <c r="P520" t="str">
        <f t="shared" si="43"/>
        <v>03:47</v>
      </c>
      <c r="Q520" s="18">
        <f t="shared" si="45"/>
        <v>641941</v>
      </c>
      <c r="R520" s="8" t="str">
        <f t="shared" si="44"/>
        <v>10:41</v>
      </c>
      <c r="T520" s="7" t="s">
        <v>7203</v>
      </c>
      <c r="U520">
        <f>COUNTIFS(Spotify!$AA:$AA,Charts!$U$1,Spotify!$U:$U,Charts!T520)</f>
        <v>0</v>
      </c>
      <c r="V520">
        <f>COUNTIFS(Spotify!$AA:$AA,Charts!$V$1,Spotify!$U:$U,Charts!T520)</f>
        <v>0</v>
      </c>
      <c r="W520">
        <f>COUNTIFS(Spotify!$AA:$AA,Charts!$W$1,Spotify!$U:$U,Charts!T520)</f>
        <v>0</v>
      </c>
      <c r="X520">
        <f>COUNTIFS(Spotify!$AA:$AA,Charts!$X$1,Spotify!$U:$U,Charts!T520)</f>
        <v>0</v>
      </c>
      <c r="Y520">
        <f>COUNTIFS(Spotify!$AA:$AA,Charts!$Y$1,Spotify!$U:$U,Charts!T520)</f>
        <v>0</v>
      </c>
      <c r="Z520">
        <f>COUNTIFS(Spotify!$AA:$AA,Charts!$Z$1,Spotify!$U:$U,Charts!T520)</f>
        <v>0</v>
      </c>
      <c r="AA520">
        <f>COUNTIFS(Spotify!$AA:$AA,Charts!$AA$1,Spotify!$U:$U,Charts!T520)</f>
        <v>0</v>
      </c>
      <c r="AB520">
        <f>COUNTIFS(Spotify!$AA:$AA,Charts!$AB$1,Spotify!$U:$U,Charts!T520)</f>
        <v>0</v>
      </c>
      <c r="AC520">
        <f>COUNTIFS(Spotify!$AA:$AA,Charts!$AC$1,Spotify!$U:$U,Charts!T520)</f>
        <v>1</v>
      </c>
      <c r="AD520">
        <f>COUNTIFS(Spotify!$AA:$AA,Charts!$AD$1,Spotify!$U:$U,Charts!T520)</f>
        <v>1</v>
      </c>
      <c r="AE520">
        <f>COUNTIFS(Spotify!$AA:$AA,Charts!$AE$1,Spotify!$U:$U,Charts!T520)</f>
        <v>0</v>
      </c>
      <c r="AF520" s="8">
        <f>COUNTIFS(Spotify!$AA:$AA,Charts!$AF$1,Spotify!$U:$U,Charts!T520)</f>
        <v>0</v>
      </c>
      <c r="AH520" s="7" t="s">
        <v>7203</v>
      </c>
      <c r="AI520">
        <f>SUMIFS(Spotify!O:O,Spotify!U:U,Charts!AH520)/COUNTIFS(Spotify!U:U,Charts!AH520)</f>
        <v>-6784</v>
      </c>
      <c r="AJ520" s="18">
        <f>SUMIF(Spotify!U:U,Charts!AH520,Spotify!P:P)/COUNTIF(Spotify!U:U,Charts!AH520)</f>
        <v>117004.5</v>
      </c>
      <c r="AK520" s="18">
        <f>SUMIF(Spotify!U:U,Charts!AH520,Spotify!R:R)/COUNTIF(Spotify!U:U,Charts!AH520)</f>
        <v>7</v>
      </c>
      <c r="AL520" s="18">
        <f>SUMIF(Spotify!U:U,Charts!AH520,Spotify!J:J)/COUNTIF(Spotify!U:U,Charts!AH520)</f>
        <v>369.5</v>
      </c>
      <c r="AM520" s="18">
        <f>SUMIF(Spotify!U:U,Charts!AH520,Spotify!H:H)/COUNTIF(Spotify!U:U,Charts!AH520)</f>
        <v>810</v>
      </c>
      <c r="AN520" s="28">
        <f>SUMIF(Spotify!U:U,Charts!AH520,Spotify!I:I)/COUNTIF(Spotify!U:U,Charts!AH520)</f>
        <v>515</v>
      </c>
    </row>
    <row r="521" spans="1:40" x14ac:dyDescent="0.25">
      <c r="A521" s="3" t="s">
        <v>18029</v>
      </c>
      <c r="B521" s="1">
        <v>114291711</v>
      </c>
      <c r="C521" s="1">
        <v>2</v>
      </c>
      <c r="D521" s="1"/>
      <c r="E521" s="3" t="s">
        <v>1684</v>
      </c>
      <c r="F521" s="1">
        <v>586830777</v>
      </c>
      <c r="H521" s="7" t="s">
        <v>11654</v>
      </c>
      <c r="I521" s="1">
        <v>148886221</v>
      </c>
      <c r="J521" s="8">
        <v>1</v>
      </c>
      <c r="L521" s="7" t="s">
        <v>11654</v>
      </c>
      <c r="M521" s="1">
        <f t="shared" si="42"/>
        <v>-148886221</v>
      </c>
      <c r="N521">
        <v>1</v>
      </c>
      <c r="O521" s="18">
        <f>SUMIF(Spotify!U:U,Charts!L521,Spotify!Q:Q)/COUNTIF(Spotify!U:U,Charts!L521)</f>
        <v>151429</v>
      </c>
      <c r="P521" t="str">
        <f t="shared" si="43"/>
        <v>02:31</v>
      </c>
      <c r="Q521" s="18">
        <f t="shared" si="45"/>
        <v>641941</v>
      </c>
      <c r="R521" s="8" t="str">
        <f t="shared" si="44"/>
        <v>10:41</v>
      </c>
      <c r="T521" s="7" t="s">
        <v>18029</v>
      </c>
      <c r="U521">
        <f>COUNTIFS(Spotify!$AA:$AA,Charts!$U$1,Spotify!$U:$U,Charts!T521)</f>
        <v>0</v>
      </c>
      <c r="V521">
        <f>COUNTIFS(Spotify!$AA:$AA,Charts!$V$1,Spotify!$U:$U,Charts!T521)</f>
        <v>0</v>
      </c>
      <c r="W521">
        <f>COUNTIFS(Spotify!$AA:$AA,Charts!$W$1,Spotify!$U:$U,Charts!T521)</f>
        <v>2</v>
      </c>
      <c r="X521">
        <f>COUNTIFS(Spotify!$AA:$AA,Charts!$X$1,Spotify!$U:$U,Charts!T521)</f>
        <v>0</v>
      </c>
      <c r="Y521">
        <f>COUNTIFS(Spotify!$AA:$AA,Charts!$Y$1,Spotify!$U:$U,Charts!T521)</f>
        <v>0</v>
      </c>
      <c r="Z521">
        <f>COUNTIFS(Spotify!$AA:$AA,Charts!$Z$1,Spotify!$U:$U,Charts!T521)</f>
        <v>0</v>
      </c>
      <c r="AA521">
        <f>COUNTIFS(Spotify!$AA:$AA,Charts!$AA$1,Spotify!$U:$U,Charts!T521)</f>
        <v>0</v>
      </c>
      <c r="AB521">
        <f>COUNTIFS(Spotify!$AA:$AA,Charts!$AB$1,Spotify!$U:$U,Charts!T521)</f>
        <v>0</v>
      </c>
      <c r="AC521">
        <f>COUNTIFS(Spotify!$AA:$AA,Charts!$AC$1,Spotify!$U:$U,Charts!T521)</f>
        <v>0</v>
      </c>
      <c r="AD521">
        <f>COUNTIFS(Spotify!$AA:$AA,Charts!$AD$1,Spotify!$U:$U,Charts!T521)</f>
        <v>0</v>
      </c>
      <c r="AE521">
        <f>COUNTIFS(Spotify!$AA:$AA,Charts!$AE$1,Spotify!$U:$U,Charts!T521)</f>
        <v>0</v>
      </c>
      <c r="AF521" s="8">
        <f>COUNTIFS(Spotify!$AA:$AA,Charts!$AF$1,Spotify!$U:$U,Charts!T521)</f>
        <v>0</v>
      </c>
      <c r="AH521" s="7" t="s">
        <v>18029</v>
      </c>
      <c r="AI521">
        <f>SUMIFS(Spotify!O:O,Spotify!U:U,Charts!AH521)/COUNTIFS(Spotify!U:U,Charts!AH521)</f>
        <v>-11816.5</v>
      </c>
      <c r="AJ521" s="18">
        <f>SUMIF(Spotify!U:U,Charts!AH521,Spotify!P:P)/COUNTIF(Spotify!U:U,Charts!AH521)</f>
        <v>144041.5</v>
      </c>
      <c r="AK521" s="18">
        <f>SUMIF(Spotify!U:U,Charts!AH521,Spotify!R:R)/COUNTIF(Spotify!U:U,Charts!AH521)</f>
        <v>9</v>
      </c>
      <c r="AL521" s="18">
        <f>SUMIF(Spotify!U:U,Charts!AH521,Spotify!J:J)/COUNTIF(Spotify!U:U,Charts!AH521)</f>
        <v>190.5</v>
      </c>
      <c r="AM521" s="18">
        <f>SUMIF(Spotify!U:U,Charts!AH521,Spotify!H:H)/COUNTIF(Spotify!U:U,Charts!AH521)</f>
        <v>744.5</v>
      </c>
      <c r="AN521" s="28">
        <f>SUMIF(Spotify!U:U,Charts!AH521,Spotify!I:I)/COUNTIF(Spotify!U:U,Charts!AH521)</f>
        <v>356.5</v>
      </c>
    </row>
    <row r="522" spans="1:40" x14ac:dyDescent="0.25">
      <c r="A522" s="3" t="s">
        <v>18030</v>
      </c>
      <c r="B522" s="1">
        <v>3125372</v>
      </c>
      <c r="C522" s="1">
        <v>1</v>
      </c>
      <c r="D522" s="1"/>
      <c r="E522" s="3" t="s">
        <v>16690</v>
      </c>
      <c r="F522" s="1">
        <v>93068558</v>
      </c>
      <c r="H522" s="7" t="s">
        <v>6512</v>
      </c>
      <c r="I522" s="1">
        <v>148591579</v>
      </c>
      <c r="J522" s="8">
        <v>2</v>
      </c>
      <c r="L522" s="7" t="s">
        <v>6512</v>
      </c>
      <c r="M522" s="1">
        <f t="shared" si="42"/>
        <v>-148591579</v>
      </c>
      <c r="N522">
        <v>2</v>
      </c>
      <c r="O522" s="18">
        <f>SUMIF(Spotify!U:U,Charts!L522,Spotify!Q:Q)/COUNTIF(Spotify!U:U,Charts!L522)</f>
        <v>244804</v>
      </c>
      <c r="P522" t="str">
        <f t="shared" si="43"/>
        <v>04:04</v>
      </c>
      <c r="Q522" s="18">
        <f t="shared" si="45"/>
        <v>641941</v>
      </c>
      <c r="R522" s="8" t="str">
        <f t="shared" si="44"/>
        <v>10:41</v>
      </c>
      <c r="T522" s="7" t="s">
        <v>18030</v>
      </c>
      <c r="U522">
        <f>COUNTIFS(Spotify!$AA:$AA,Charts!$U$1,Spotify!$U:$U,Charts!T522)</f>
        <v>0</v>
      </c>
      <c r="V522">
        <f>COUNTIFS(Spotify!$AA:$AA,Charts!$V$1,Spotify!$U:$U,Charts!T522)</f>
        <v>1</v>
      </c>
      <c r="W522">
        <f>COUNTIFS(Spotify!$AA:$AA,Charts!$W$1,Spotify!$U:$U,Charts!T522)</f>
        <v>0</v>
      </c>
      <c r="X522">
        <f>COUNTIFS(Spotify!$AA:$AA,Charts!$X$1,Spotify!$U:$U,Charts!T522)</f>
        <v>0</v>
      </c>
      <c r="Y522">
        <f>COUNTIFS(Spotify!$AA:$AA,Charts!$Y$1,Spotify!$U:$U,Charts!T522)</f>
        <v>0</v>
      </c>
      <c r="Z522">
        <f>COUNTIFS(Spotify!$AA:$AA,Charts!$Z$1,Spotify!$U:$U,Charts!T522)</f>
        <v>0</v>
      </c>
      <c r="AA522">
        <f>COUNTIFS(Spotify!$AA:$AA,Charts!$AA$1,Spotify!$U:$U,Charts!T522)</f>
        <v>0</v>
      </c>
      <c r="AB522">
        <f>COUNTIFS(Spotify!$AA:$AA,Charts!$AB$1,Spotify!$U:$U,Charts!T522)</f>
        <v>0</v>
      </c>
      <c r="AC522">
        <f>COUNTIFS(Spotify!$AA:$AA,Charts!$AC$1,Spotify!$U:$U,Charts!T522)</f>
        <v>0</v>
      </c>
      <c r="AD522">
        <f>COUNTIFS(Spotify!$AA:$AA,Charts!$AD$1,Spotify!$U:$U,Charts!T522)</f>
        <v>0</v>
      </c>
      <c r="AE522">
        <f>COUNTIFS(Spotify!$AA:$AA,Charts!$AE$1,Spotify!$U:$U,Charts!T522)</f>
        <v>0</v>
      </c>
      <c r="AF522" s="8">
        <f>COUNTIFS(Spotify!$AA:$AA,Charts!$AF$1,Spotify!$U:$U,Charts!T522)</f>
        <v>0</v>
      </c>
      <c r="AH522" s="7" t="s">
        <v>18030</v>
      </c>
      <c r="AI522">
        <f>SUMIFS(Spotify!O:O,Spotify!U:U,Charts!AH522)/COUNTIFS(Spotify!U:U,Charts!AH522)</f>
        <v>-4868</v>
      </c>
      <c r="AJ522" s="18">
        <f>SUMIF(Spotify!U:U,Charts!AH522,Spotify!P:P)/COUNTIF(Spotify!U:U,Charts!AH522)</f>
        <v>9499</v>
      </c>
      <c r="AK522" s="18">
        <f>SUMIF(Spotify!U:U,Charts!AH522,Spotify!R:R)/COUNTIF(Spotify!U:U,Charts!AH522)</f>
        <v>1</v>
      </c>
      <c r="AL522" s="18">
        <f>SUMIF(Spotify!U:U,Charts!AH522,Spotify!J:J)/COUNTIF(Spotify!U:U,Charts!AH522)</f>
        <v>347</v>
      </c>
      <c r="AM522" s="18">
        <f>SUMIF(Spotify!U:U,Charts!AH522,Spotify!H:H)/COUNTIF(Spotify!U:U,Charts!AH522)</f>
        <v>698</v>
      </c>
      <c r="AN522" s="28">
        <f>SUMIF(Spotify!U:U,Charts!AH522,Spotify!I:I)/COUNTIF(Spotify!U:U,Charts!AH522)</f>
        <v>833</v>
      </c>
    </row>
    <row r="523" spans="1:40" x14ac:dyDescent="0.25">
      <c r="A523" s="3" t="s">
        <v>987</v>
      </c>
      <c r="B523" s="1">
        <v>187854035</v>
      </c>
      <c r="C523" s="1">
        <v>4</v>
      </c>
      <c r="D523" s="1"/>
      <c r="E523" s="3" t="s">
        <v>2792</v>
      </c>
      <c r="F523" s="1">
        <v>2178740095</v>
      </c>
      <c r="H523" s="7" t="s">
        <v>9762</v>
      </c>
      <c r="I523" s="1">
        <v>145271110</v>
      </c>
      <c r="J523" s="8">
        <v>1</v>
      </c>
      <c r="L523" s="7" t="s">
        <v>9762</v>
      </c>
      <c r="M523" s="1">
        <f t="shared" si="42"/>
        <v>-145271110</v>
      </c>
      <c r="N523">
        <v>1</v>
      </c>
      <c r="O523" s="18">
        <f>SUMIF(Spotify!U:U,Charts!L523,Spotify!Q:Q)/COUNTIF(Spotify!U:U,Charts!L523)</f>
        <v>263040</v>
      </c>
      <c r="P523" t="str">
        <f t="shared" si="43"/>
        <v>04:23</v>
      </c>
      <c r="Q523" s="18">
        <f t="shared" si="45"/>
        <v>641941</v>
      </c>
      <c r="R523" s="8" t="str">
        <f t="shared" si="44"/>
        <v>10:41</v>
      </c>
      <c r="T523" s="7" t="s">
        <v>987</v>
      </c>
      <c r="U523">
        <f>COUNTIFS(Spotify!$AA:$AA,Charts!$U$1,Spotify!$U:$U,Charts!T523)</f>
        <v>0</v>
      </c>
      <c r="V523">
        <f>COUNTIFS(Spotify!$AA:$AA,Charts!$V$1,Spotify!$U:$U,Charts!T523)</f>
        <v>0</v>
      </c>
      <c r="W523">
        <f>COUNTIFS(Spotify!$AA:$AA,Charts!$W$1,Spotify!$U:$U,Charts!T523)</f>
        <v>0</v>
      </c>
      <c r="X523">
        <f>COUNTIFS(Spotify!$AA:$AA,Charts!$X$1,Spotify!$U:$U,Charts!T523)</f>
        <v>0</v>
      </c>
      <c r="Y523">
        <f>COUNTIFS(Spotify!$AA:$AA,Charts!$Y$1,Spotify!$U:$U,Charts!T523)</f>
        <v>0</v>
      </c>
      <c r="Z523">
        <f>COUNTIFS(Spotify!$AA:$AA,Charts!$Z$1,Spotify!$U:$U,Charts!T523)</f>
        <v>0</v>
      </c>
      <c r="AA523">
        <f>COUNTIFS(Spotify!$AA:$AA,Charts!$AA$1,Spotify!$U:$U,Charts!T523)</f>
        <v>1</v>
      </c>
      <c r="AB523">
        <f>COUNTIFS(Spotify!$AA:$AA,Charts!$AB$1,Spotify!$U:$U,Charts!T523)</f>
        <v>0</v>
      </c>
      <c r="AC523">
        <f>COUNTIFS(Spotify!$AA:$AA,Charts!$AC$1,Spotify!$U:$U,Charts!T523)</f>
        <v>0</v>
      </c>
      <c r="AD523">
        <f>COUNTIFS(Spotify!$AA:$AA,Charts!$AD$1,Spotify!$U:$U,Charts!T523)</f>
        <v>0</v>
      </c>
      <c r="AE523">
        <f>COUNTIFS(Spotify!$AA:$AA,Charts!$AE$1,Spotify!$U:$U,Charts!T523)</f>
        <v>0</v>
      </c>
      <c r="AF523" s="8">
        <f>COUNTIFS(Spotify!$AA:$AA,Charts!$AF$1,Spotify!$U:$U,Charts!T523)</f>
        <v>3</v>
      </c>
      <c r="AH523" s="7" t="s">
        <v>987</v>
      </c>
      <c r="AI523">
        <f>SUMIFS(Spotify!O:O,Spotify!U:U,Charts!AH523)/COUNTIFS(Spotify!U:U,Charts!AH523)</f>
        <v>-5414</v>
      </c>
      <c r="AJ523" s="18">
        <f>SUMIF(Spotify!U:U,Charts!AH523,Spotify!P:P)/COUNTIF(Spotify!U:U,Charts!AH523)</f>
        <v>116304.75</v>
      </c>
      <c r="AK523" s="18">
        <f>SUMIF(Spotify!U:U,Charts!AH523,Spotify!R:R)/COUNTIF(Spotify!U:U,Charts!AH523)</f>
        <v>7.25</v>
      </c>
      <c r="AL523" s="18">
        <f>SUMIF(Spotify!U:U,Charts!AH523,Spotify!J:J)/COUNTIF(Spotify!U:U,Charts!AH523)</f>
        <v>350.5</v>
      </c>
      <c r="AM523" s="18">
        <f>SUMIF(Spotify!U:U,Charts!AH523,Spotify!H:H)/COUNTIF(Spotify!U:U,Charts!AH523)</f>
        <v>686</v>
      </c>
      <c r="AN523" s="28">
        <f>SUMIF(Spotify!U:U,Charts!AH523,Spotify!I:I)/COUNTIF(Spotify!U:U,Charts!AH523)</f>
        <v>824.25</v>
      </c>
    </row>
    <row r="524" spans="1:40" x14ac:dyDescent="0.25">
      <c r="A524" s="3" t="s">
        <v>9618</v>
      </c>
      <c r="B524" s="1">
        <v>5782829</v>
      </c>
      <c r="C524" s="1">
        <v>1</v>
      </c>
      <c r="D524" s="1"/>
      <c r="E524" s="3" t="s">
        <v>5290</v>
      </c>
      <c r="F524" s="1">
        <v>957419920</v>
      </c>
      <c r="H524" s="7" t="s">
        <v>8167</v>
      </c>
      <c r="I524" s="1">
        <v>143877025</v>
      </c>
      <c r="J524" s="8">
        <v>3</v>
      </c>
      <c r="L524" s="7" t="s">
        <v>8167</v>
      </c>
      <c r="M524" s="1">
        <f t="shared" si="42"/>
        <v>-143877025</v>
      </c>
      <c r="N524">
        <v>3</v>
      </c>
      <c r="O524" s="18">
        <f>SUMIF(Spotify!U:U,Charts!L524,Spotify!Q:Q)/COUNTIF(Spotify!U:U,Charts!L524)</f>
        <v>167513.33333333334</v>
      </c>
      <c r="P524" t="str">
        <f t="shared" si="43"/>
        <v>02:47</v>
      </c>
      <c r="Q524" s="18">
        <f t="shared" si="45"/>
        <v>641941</v>
      </c>
      <c r="R524" s="8" t="str">
        <f t="shared" si="44"/>
        <v>10:41</v>
      </c>
      <c r="T524" s="7" t="s">
        <v>9618</v>
      </c>
      <c r="U524">
        <f>COUNTIFS(Spotify!$AA:$AA,Charts!$U$1,Spotify!$U:$U,Charts!T524)</f>
        <v>0</v>
      </c>
      <c r="V524">
        <f>COUNTIFS(Spotify!$AA:$AA,Charts!$V$1,Spotify!$U:$U,Charts!T524)</f>
        <v>0</v>
      </c>
      <c r="W524">
        <f>COUNTIFS(Spotify!$AA:$AA,Charts!$W$1,Spotify!$U:$U,Charts!T524)</f>
        <v>0</v>
      </c>
      <c r="X524">
        <f>COUNTIFS(Spotify!$AA:$AA,Charts!$X$1,Spotify!$U:$U,Charts!T524)</f>
        <v>0</v>
      </c>
      <c r="Y524">
        <f>COUNTIFS(Spotify!$AA:$AA,Charts!$Y$1,Spotify!$U:$U,Charts!T524)</f>
        <v>1</v>
      </c>
      <c r="Z524">
        <f>COUNTIFS(Spotify!$AA:$AA,Charts!$Z$1,Spotify!$U:$U,Charts!T524)</f>
        <v>0</v>
      </c>
      <c r="AA524">
        <f>COUNTIFS(Spotify!$AA:$AA,Charts!$AA$1,Spotify!$U:$U,Charts!T524)</f>
        <v>0</v>
      </c>
      <c r="AB524">
        <f>COUNTIFS(Spotify!$AA:$AA,Charts!$AB$1,Spotify!$U:$U,Charts!T524)</f>
        <v>0</v>
      </c>
      <c r="AC524">
        <f>COUNTIFS(Spotify!$AA:$AA,Charts!$AC$1,Spotify!$U:$U,Charts!T524)</f>
        <v>0</v>
      </c>
      <c r="AD524">
        <f>COUNTIFS(Spotify!$AA:$AA,Charts!$AD$1,Spotify!$U:$U,Charts!T524)</f>
        <v>0</v>
      </c>
      <c r="AE524">
        <f>COUNTIFS(Spotify!$AA:$AA,Charts!$AE$1,Spotify!$U:$U,Charts!T524)</f>
        <v>0</v>
      </c>
      <c r="AF524" s="8">
        <f>COUNTIFS(Spotify!$AA:$AA,Charts!$AF$1,Spotify!$U:$U,Charts!T524)</f>
        <v>0</v>
      </c>
      <c r="AH524" s="7" t="s">
        <v>9618</v>
      </c>
      <c r="AI524">
        <f>SUMIFS(Spotify!O:O,Spotify!U:U,Charts!AH524)/COUNTIFS(Spotify!U:U,Charts!AH524)</f>
        <v>-4868</v>
      </c>
      <c r="AJ524" s="18">
        <f>SUMIF(Spotify!U:U,Charts!AH524,Spotify!P:P)/COUNTIF(Spotify!U:U,Charts!AH524)</f>
        <v>84264</v>
      </c>
      <c r="AK524" s="18">
        <f>SUMIF(Spotify!U:U,Charts!AH524,Spotify!R:R)/COUNTIF(Spotify!U:U,Charts!AH524)</f>
        <v>2</v>
      </c>
      <c r="AL524" s="18">
        <f>SUMIF(Spotify!U:U,Charts!AH524,Spotify!J:J)/COUNTIF(Spotify!U:U,Charts!AH524)</f>
        <v>587</v>
      </c>
      <c r="AM524" s="18">
        <f>SUMIF(Spotify!U:U,Charts!AH524,Spotify!H:H)/COUNTIF(Spotify!U:U,Charts!AH524)</f>
        <v>513</v>
      </c>
      <c r="AN524" s="28">
        <f>SUMIF(Spotify!U:U,Charts!AH524,Spotify!I:I)/COUNTIF(Spotify!U:U,Charts!AH524)</f>
        <v>768</v>
      </c>
    </row>
    <row r="525" spans="1:40" x14ac:dyDescent="0.25">
      <c r="A525" s="3" t="s">
        <v>18031</v>
      </c>
      <c r="B525" s="1">
        <v>1166383239</v>
      </c>
      <c r="C525" s="1">
        <v>3</v>
      </c>
      <c r="D525" s="1"/>
      <c r="E525" s="3" t="s">
        <v>6573</v>
      </c>
      <c r="F525" s="1">
        <v>554603245</v>
      </c>
      <c r="H525" s="7" t="s">
        <v>3269</v>
      </c>
      <c r="I525" s="1">
        <v>143511961</v>
      </c>
      <c r="J525" s="8">
        <v>5</v>
      </c>
      <c r="L525" s="7" t="s">
        <v>3269</v>
      </c>
      <c r="M525" s="1">
        <f t="shared" si="42"/>
        <v>-143511961</v>
      </c>
      <c r="N525">
        <v>5</v>
      </c>
      <c r="O525" s="18">
        <f>SUMIF(Spotify!U:U,Charts!L525,Spotify!Q:Q)/COUNTIF(Spotify!U:U,Charts!L525)</f>
        <v>208978.4</v>
      </c>
      <c r="P525" t="str">
        <f t="shared" si="43"/>
        <v>03:28</v>
      </c>
      <c r="Q525" s="18">
        <f t="shared" si="45"/>
        <v>641941</v>
      </c>
      <c r="R525" s="8" t="str">
        <f t="shared" si="44"/>
        <v>10:41</v>
      </c>
      <c r="T525" s="7" t="s">
        <v>18031</v>
      </c>
      <c r="U525">
        <f>COUNTIFS(Spotify!$AA:$AA,Charts!$U$1,Spotify!$U:$U,Charts!T525)</f>
        <v>0</v>
      </c>
      <c r="V525">
        <f>COUNTIFS(Spotify!$AA:$AA,Charts!$V$1,Spotify!$U:$U,Charts!T525)</f>
        <v>0</v>
      </c>
      <c r="W525">
        <f>COUNTIFS(Spotify!$AA:$AA,Charts!$W$1,Spotify!$U:$U,Charts!T525)</f>
        <v>0</v>
      </c>
      <c r="X525">
        <f>COUNTIFS(Spotify!$AA:$AA,Charts!$X$1,Spotify!$U:$U,Charts!T525)</f>
        <v>0</v>
      </c>
      <c r="Y525">
        <f>COUNTIFS(Spotify!$AA:$AA,Charts!$Y$1,Spotify!$U:$U,Charts!T525)</f>
        <v>0</v>
      </c>
      <c r="Z525">
        <f>COUNTIFS(Spotify!$AA:$AA,Charts!$Z$1,Spotify!$U:$U,Charts!T525)</f>
        <v>0</v>
      </c>
      <c r="AA525">
        <f>COUNTIFS(Spotify!$AA:$AA,Charts!$AA$1,Spotify!$U:$U,Charts!T525)</f>
        <v>1</v>
      </c>
      <c r="AB525">
        <f>COUNTIFS(Spotify!$AA:$AA,Charts!$AB$1,Spotify!$U:$U,Charts!T525)</f>
        <v>0</v>
      </c>
      <c r="AC525">
        <f>COUNTIFS(Spotify!$AA:$AA,Charts!$AC$1,Spotify!$U:$U,Charts!T525)</f>
        <v>2</v>
      </c>
      <c r="AD525">
        <f>COUNTIFS(Spotify!$AA:$AA,Charts!$AD$1,Spotify!$U:$U,Charts!T525)</f>
        <v>0</v>
      </c>
      <c r="AE525">
        <f>COUNTIFS(Spotify!$AA:$AA,Charts!$AE$1,Spotify!$U:$U,Charts!T525)</f>
        <v>0</v>
      </c>
      <c r="AF525" s="8">
        <f>COUNTIFS(Spotify!$AA:$AA,Charts!$AF$1,Spotify!$U:$U,Charts!T525)</f>
        <v>0</v>
      </c>
      <c r="AH525" s="7" t="s">
        <v>18031</v>
      </c>
      <c r="AI525">
        <f>SUMIFS(Spotify!O:O,Spotify!U:U,Charts!AH525)/COUNTIFS(Spotify!U:U,Charts!AH525)</f>
        <v>-4051.3333333333335</v>
      </c>
      <c r="AJ525" s="18">
        <f>SUMIF(Spotify!U:U,Charts!AH525,Spotify!P:P)/COUNTIF(Spotify!U:U,Charts!AH525)</f>
        <v>86446.333333333328</v>
      </c>
      <c r="AK525" s="18">
        <f>SUMIF(Spotify!U:U,Charts!AH525,Spotify!R:R)/COUNTIF(Spotify!U:U,Charts!AH525)</f>
        <v>39</v>
      </c>
      <c r="AL525" s="18">
        <f>SUMIF(Spotify!U:U,Charts!AH525,Spotify!J:J)/COUNTIF(Spotify!U:U,Charts!AH525)</f>
        <v>493.66666666666669</v>
      </c>
      <c r="AM525" s="18">
        <f>SUMIF(Spotify!U:U,Charts!AH525,Spotify!H:H)/COUNTIF(Spotify!U:U,Charts!AH525)</f>
        <v>730.66666666666663</v>
      </c>
      <c r="AN525" s="28">
        <f>SUMIF(Spotify!U:U,Charts!AH525,Spotify!I:I)/COUNTIF(Spotify!U:U,Charts!AH525)</f>
        <v>829.66666666666663</v>
      </c>
    </row>
    <row r="526" spans="1:40" x14ac:dyDescent="0.25">
      <c r="A526" s="3" t="s">
        <v>12162</v>
      </c>
      <c r="B526" s="1">
        <v>3306862</v>
      </c>
      <c r="C526" s="1">
        <v>1</v>
      </c>
      <c r="D526" s="1"/>
      <c r="E526" s="3" t="s">
        <v>1772</v>
      </c>
      <c r="F526" s="1">
        <v>19448068</v>
      </c>
      <c r="H526" s="7" t="s">
        <v>1332</v>
      </c>
      <c r="I526" s="1">
        <v>142070539</v>
      </c>
      <c r="J526" s="8">
        <v>1</v>
      </c>
      <c r="L526" s="7" t="s">
        <v>1332</v>
      </c>
      <c r="M526" s="1">
        <f t="shared" si="42"/>
        <v>-142070539</v>
      </c>
      <c r="N526">
        <v>1</v>
      </c>
      <c r="O526" s="18">
        <f>SUMIF(Spotify!U:U,Charts!L526,Spotify!Q:Q)/COUNTIF(Spotify!U:U,Charts!L526)</f>
        <v>320467</v>
      </c>
      <c r="P526" t="str">
        <f t="shared" si="43"/>
        <v>05:20</v>
      </c>
      <c r="Q526" s="18">
        <f t="shared" si="45"/>
        <v>641941</v>
      </c>
      <c r="R526" s="8" t="str">
        <f t="shared" si="44"/>
        <v>10:41</v>
      </c>
      <c r="T526" s="7" t="s">
        <v>12162</v>
      </c>
      <c r="U526">
        <f>COUNTIFS(Spotify!$AA:$AA,Charts!$U$1,Spotify!$U:$U,Charts!T526)</f>
        <v>0</v>
      </c>
      <c r="V526">
        <f>COUNTIFS(Spotify!$AA:$AA,Charts!$V$1,Spotify!$U:$U,Charts!T526)</f>
        <v>0</v>
      </c>
      <c r="W526">
        <f>COUNTIFS(Spotify!$AA:$AA,Charts!$W$1,Spotify!$U:$U,Charts!T526)</f>
        <v>0</v>
      </c>
      <c r="X526">
        <f>COUNTIFS(Spotify!$AA:$AA,Charts!$X$1,Spotify!$U:$U,Charts!T526)</f>
        <v>0</v>
      </c>
      <c r="Y526">
        <f>COUNTIFS(Spotify!$AA:$AA,Charts!$Y$1,Spotify!$U:$U,Charts!T526)</f>
        <v>0</v>
      </c>
      <c r="Z526">
        <f>COUNTIFS(Spotify!$AA:$AA,Charts!$Z$1,Spotify!$U:$U,Charts!T526)</f>
        <v>0</v>
      </c>
      <c r="AA526">
        <f>COUNTIFS(Spotify!$AA:$AA,Charts!$AA$1,Spotify!$U:$U,Charts!T526)</f>
        <v>0</v>
      </c>
      <c r="AB526">
        <f>COUNTIFS(Spotify!$AA:$AA,Charts!$AB$1,Spotify!$U:$U,Charts!T526)</f>
        <v>0</v>
      </c>
      <c r="AC526">
        <f>COUNTIFS(Spotify!$AA:$AA,Charts!$AC$1,Spotify!$U:$U,Charts!T526)</f>
        <v>0</v>
      </c>
      <c r="AD526">
        <f>COUNTIFS(Spotify!$AA:$AA,Charts!$AD$1,Spotify!$U:$U,Charts!T526)</f>
        <v>0</v>
      </c>
      <c r="AE526">
        <f>COUNTIFS(Spotify!$AA:$AA,Charts!$AE$1,Spotify!$U:$U,Charts!T526)</f>
        <v>1</v>
      </c>
      <c r="AF526" s="8">
        <f>COUNTIFS(Spotify!$AA:$AA,Charts!$AF$1,Spotify!$U:$U,Charts!T526)</f>
        <v>0</v>
      </c>
      <c r="AH526" s="7" t="s">
        <v>12162</v>
      </c>
      <c r="AI526">
        <f>SUMIFS(Spotify!O:O,Spotify!U:U,Charts!AH526)/COUNTIFS(Spotify!U:U,Charts!AH526)</f>
        <v>-6164</v>
      </c>
      <c r="AJ526" s="18">
        <f>SUMIF(Spotify!U:U,Charts!AH526,Spotify!P:P)/COUNTIF(Spotify!U:U,Charts!AH526)</f>
        <v>123004</v>
      </c>
      <c r="AK526" s="18">
        <f>SUMIF(Spotify!U:U,Charts!AH526,Spotify!R:R)/COUNTIF(Spotify!U:U,Charts!AH526)</f>
        <v>1</v>
      </c>
      <c r="AL526" s="18">
        <f>SUMIF(Spotify!U:U,Charts!AH526,Spotify!J:J)/COUNTIF(Spotify!U:U,Charts!AH526)</f>
        <v>682</v>
      </c>
      <c r="AM526" s="18">
        <f>SUMIF(Spotify!U:U,Charts!AH526,Spotify!H:H)/COUNTIF(Spotify!U:U,Charts!AH526)</f>
        <v>812</v>
      </c>
      <c r="AN526" s="28">
        <f>SUMIF(Spotify!U:U,Charts!AH526,Spotify!I:I)/COUNTIF(Spotify!U:U,Charts!AH526)</f>
        <v>628</v>
      </c>
    </row>
    <row r="527" spans="1:40" x14ac:dyDescent="0.25">
      <c r="A527" s="3" t="s">
        <v>18032</v>
      </c>
      <c r="B527" s="1">
        <v>167765768</v>
      </c>
      <c r="C527" s="1">
        <v>1</v>
      </c>
      <c r="D527" s="1"/>
      <c r="E527" s="3" t="s">
        <v>5828</v>
      </c>
      <c r="F527" s="1">
        <v>1094023752</v>
      </c>
      <c r="H527" s="7" t="s">
        <v>17906</v>
      </c>
      <c r="I527" s="1">
        <v>142016895</v>
      </c>
      <c r="J527" s="8">
        <v>1</v>
      </c>
      <c r="L527" s="7" t="s">
        <v>17906</v>
      </c>
      <c r="M527" s="1">
        <f t="shared" si="42"/>
        <v>-142016895</v>
      </c>
      <c r="N527">
        <v>1</v>
      </c>
      <c r="O527" s="18">
        <f>SUMIF(Spotify!U:U,Charts!L527,Spotify!Q:Q)/COUNTIF(Spotify!U:U,Charts!L527)</f>
        <v>265000</v>
      </c>
      <c r="P527" t="str">
        <f t="shared" si="43"/>
        <v>04:25</v>
      </c>
      <c r="Q527" s="18">
        <f t="shared" si="45"/>
        <v>641941</v>
      </c>
      <c r="R527" s="8" t="str">
        <f t="shared" si="44"/>
        <v>10:41</v>
      </c>
      <c r="T527" s="7" t="s">
        <v>18032</v>
      </c>
      <c r="U527">
        <f>COUNTIFS(Spotify!$AA:$AA,Charts!$U$1,Spotify!$U:$U,Charts!T527)</f>
        <v>1</v>
      </c>
      <c r="V527">
        <f>COUNTIFS(Spotify!$AA:$AA,Charts!$V$1,Spotify!$U:$U,Charts!T527)</f>
        <v>0</v>
      </c>
      <c r="W527">
        <f>COUNTIFS(Spotify!$AA:$AA,Charts!$W$1,Spotify!$U:$U,Charts!T527)</f>
        <v>0</v>
      </c>
      <c r="X527">
        <f>COUNTIFS(Spotify!$AA:$AA,Charts!$X$1,Spotify!$U:$U,Charts!T527)</f>
        <v>0</v>
      </c>
      <c r="Y527">
        <f>COUNTIFS(Spotify!$AA:$AA,Charts!$Y$1,Spotify!$U:$U,Charts!T527)</f>
        <v>0</v>
      </c>
      <c r="Z527">
        <f>COUNTIFS(Spotify!$AA:$AA,Charts!$Z$1,Spotify!$U:$U,Charts!T527)</f>
        <v>0</v>
      </c>
      <c r="AA527">
        <f>COUNTIFS(Spotify!$AA:$AA,Charts!$AA$1,Spotify!$U:$U,Charts!T527)</f>
        <v>0</v>
      </c>
      <c r="AB527">
        <f>COUNTIFS(Spotify!$AA:$AA,Charts!$AB$1,Spotify!$U:$U,Charts!T527)</f>
        <v>0</v>
      </c>
      <c r="AC527">
        <f>COUNTIFS(Spotify!$AA:$AA,Charts!$AC$1,Spotify!$U:$U,Charts!T527)</f>
        <v>0</v>
      </c>
      <c r="AD527">
        <f>COUNTIFS(Spotify!$AA:$AA,Charts!$AD$1,Spotify!$U:$U,Charts!T527)</f>
        <v>0</v>
      </c>
      <c r="AE527">
        <f>COUNTIFS(Spotify!$AA:$AA,Charts!$AE$1,Spotify!$U:$U,Charts!T527)</f>
        <v>0</v>
      </c>
      <c r="AF527" s="8">
        <f>COUNTIFS(Spotify!$AA:$AA,Charts!$AF$1,Spotify!$U:$U,Charts!T527)</f>
        <v>0</v>
      </c>
      <c r="AH527" s="7" t="s">
        <v>18032</v>
      </c>
      <c r="AI527">
        <f>SUMIFS(Spotify!O:O,Spotify!U:U,Charts!AH527)/COUNTIFS(Spotify!U:U,Charts!AH527)</f>
        <v>-4447</v>
      </c>
      <c r="AJ527" s="18">
        <f>SUMIF(Spotify!U:U,Charts!AH527,Spotify!P:P)/COUNTIF(Spotify!U:U,Charts!AH527)</f>
        <v>92042</v>
      </c>
      <c r="AK527" s="18">
        <f>SUMIF(Spotify!U:U,Charts!AH527,Spotify!R:R)/COUNTIF(Spotify!U:U,Charts!AH527)</f>
        <v>30</v>
      </c>
      <c r="AL527" s="18">
        <f>SUMIF(Spotify!U:U,Charts!AH527,Spotify!J:J)/COUNTIF(Spotify!U:U,Charts!AH527)</f>
        <v>609</v>
      </c>
      <c r="AM527" s="18">
        <f>SUMIF(Spotify!U:U,Charts!AH527,Spotify!H:H)/COUNTIF(Spotify!U:U,Charts!AH527)</f>
        <v>688</v>
      </c>
      <c r="AN527" s="28">
        <f>SUMIF(Spotify!U:U,Charts!AH527,Spotify!I:I)/COUNTIF(Spotify!U:U,Charts!AH527)</f>
        <v>859</v>
      </c>
    </row>
    <row r="528" spans="1:40" x14ac:dyDescent="0.25">
      <c r="A528" s="3" t="s">
        <v>7777</v>
      </c>
      <c r="B528" s="1">
        <v>40269681</v>
      </c>
      <c r="C528" s="1">
        <v>1</v>
      </c>
      <c r="D528" s="1"/>
      <c r="E528" s="3" t="s">
        <v>7702</v>
      </c>
      <c r="F528" s="1">
        <v>160995284</v>
      </c>
      <c r="H528" s="7" t="s">
        <v>16130</v>
      </c>
      <c r="I528" s="1">
        <v>141827657</v>
      </c>
      <c r="J528" s="8">
        <v>1</v>
      </c>
      <c r="L528" s="7" t="s">
        <v>16130</v>
      </c>
      <c r="M528" s="1">
        <f t="shared" si="42"/>
        <v>-141827657</v>
      </c>
      <c r="N528">
        <v>1</v>
      </c>
      <c r="O528" s="18">
        <f>SUMIF(Spotify!U:U,Charts!L528,Spotify!Q:Q)/COUNTIF(Spotify!U:U,Charts!L528)</f>
        <v>125902</v>
      </c>
      <c r="P528" t="str">
        <f t="shared" si="43"/>
        <v>02:05</v>
      </c>
      <c r="Q528" s="18">
        <f t="shared" si="45"/>
        <v>641941</v>
      </c>
      <c r="R528" s="8" t="str">
        <f t="shared" si="44"/>
        <v>10:41</v>
      </c>
      <c r="T528" s="7" t="s">
        <v>7777</v>
      </c>
      <c r="U528">
        <f>COUNTIFS(Spotify!$AA:$AA,Charts!$U$1,Spotify!$U:$U,Charts!T528)</f>
        <v>0</v>
      </c>
      <c r="V528">
        <f>COUNTIFS(Spotify!$AA:$AA,Charts!$V$1,Spotify!$U:$U,Charts!T528)</f>
        <v>0</v>
      </c>
      <c r="W528">
        <f>COUNTIFS(Spotify!$AA:$AA,Charts!$W$1,Spotify!$U:$U,Charts!T528)</f>
        <v>0</v>
      </c>
      <c r="X528">
        <f>COUNTIFS(Spotify!$AA:$AA,Charts!$X$1,Spotify!$U:$U,Charts!T528)</f>
        <v>0</v>
      </c>
      <c r="Y528">
        <f>COUNTIFS(Spotify!$AA:$AA,Charts!$Y$1,Spotify!$U:$U,Charts!T528)</f>
        <v>0</v>
      </c>
      <c r="Z528">
        <f>COUNTIFS(Spotify!$AA:$AA,Charts!$Z$1,Spotify!$U:$U,Charts!T528)</f>
        <v>0</v>
      </c>
      <c r="AA528">
        <f>COUNTIFS(Spotify!$AA:$AA,Charts!$AA$1,Spotify!$U:$U,Charts!T528)</f>
        <v>0</v>
      </c>
      <c r="AB528">
        <f>COUNTIFS(Spotify!$AA:$AA,Charts!$AB$1,Spotify!$U:$U,Charts!T528)</f>
        <v>0</v>
      </c>
      <c r="AC528">
        <f>COUNTIFS(Spotify!$AA:$AA,Charts!$AC$1,Spotify!$U:$U,Charts!T528)</f>
        <v>0</v>
      </c>
      <c r="AD528">
        <f>COUNTIFS(Spotify!$AA:$AA,Charts!$AD$1,Spotify!$U:$U,Charts!T528)</f>
        <v>0</v>
      </c>
      <c r="AE528">
        <f>COUNTIFS(Spotify!$AA:$AA,Charts!$AE$1,Spotify!$U:$U,Charts!T528)</f>
        <v>0</v>
      </c>
      <c r="AF528" s="8">
        <f>COUNTIFS(Spotify!$AA:$AA,Charts!$AF$1,Spotify!$U:$U,Charts!T528)</f>
        <v>1</v>
      </c>
      <c r="AH528" s="7" t="s">
        <v>7777</v>
      </c>
      <c r="AI528">
        <f>SUMIFS(Spotify!O:O,Spotify!U:U,Charts!AH528)/COUNTIFS(Spotify!U:U,Charts!AH528)</f>
        <v>-4057</v>
      </c>
      <c r="AJ528" s="18">
        <f>SUMIF(Spotify!U:U,Charts!AH528,Spotify!P:P)/COUNTIF(Spotify!U:U,Charts!AH528)</f>
        <v>129882</v>
      </c>
      <c r="AK528" s="18">
        <f>SUMIF(Spotify!U:U,Charts!AH528,Spotify!R:R)/COUNTIF(Spotify!U:U,Charts!AH528)</f>
        <v>6</v>
      </c>
      <c r="AL528" s="18">
        <f>SUMIF(Spotify!U:U,Charts!AH528,Spotify!J:J)/COUNTIF(Spotify!U:U,Charts!AH528)</f>
        <v>559</v>
      </c>
      <c r="AM528" s="18">
        <f>SUMIF(Spotify!U:U,Charts!AH528,Spotify!H:H)/COUNTIF(Spotify!U:U,Charts!AH528)</f>
        <v>608</v>
      </c>
      <c r="AN528" s="28">
        <f>SUMIF(Spotify!U:U,Charts!AH528,Spotify!I:I)/COUNTIF(Spotify!U:U,Charts!AH528)</f>
        <v>693</v>
      </c>
    </row>
    <row r="529" spans="1:40" x14ac:dyDescent="0.25">
      <c r="A529" s="3" t="s">
        <v>7823</v>
      </c>
      <c r="B529" s="1">
        <v>881390144</v>
      </c>
      <c r="C529" s="1">
        <v>4</v>
      </c>
      <c r="D529" s="1"/>
      <c r="E529" s="3" t="s">
        <v>6073</v>
      </c>
      <c r="F529" s="1">
        <v>804736474</v>
      </c>
      <c r="H529" s="7" t="s">
        <v>3742</v>
      </c>
      <c r="I529" s="1">
        <v>141259230</v>
      </c>
      <c r="J529" s="8">
        <v>3</v>
      </c>
      <c r="L529" s="7" t="s">
        <v>3742</v>
      </c>
      <c r="M529" s="1">
        <f t="shared" si="42"/>
        <v>-141259230</v>
      </c>
      <c r="N529">
        <v>3</v>
      </c>
      <c r="O529" s="18">
        <f>SUMIF(Spotify!U:U,Charts!L529,Spotify!Q:Q)/COUNTIF(Spotify!U:U,Charts!L529)</f>
        <v>184154</v>
      </c>
      <c r="P529" t="str">
        <f t="shared" si="43"/>
        <v>03:04</v>
      </c>
      <c r="Q529" s="18">
        <f t="shared" si="45"/>
        <v>641941</v>
      </c>
      <c r="R529" s="8" t="str">
        <f t="shared" si="44"/>
        <v>10:41</v>
      </c>
      <c r="T529" s="7" t="s">
        <v>7823</v>
      </c>
      <c r="U529">
        <f>COUNTIFS(Spotify!$AA:$AA,Charts!$U$1,Spotify!$U:$U,Charts!T529)</f>
        <v>0</v>
      </c>
      <c r="V529">
        <f>COUNTIFS(Spotify!$AA:$AA,Charts!$V$1,Spotify!$U:$U,Charts!T529)</f>
        <v>0</v>
      </c>
      <c r="W529">
        <f>COUNTIFS(Spotify!$AA:$AA,Charts!$W$1,Spotify!$U:$U,Charts!T529)</f>
        <v>0</v>
      </c>
      <c r="X529">
        <f>COUNTIFS(Spotify!$AA:$AA,Charts!$X$1,Spotify!$U:$U,Charts!T529)</f>
        <v>0</v>
      </c>
      <c r="Y529">
        <f>COUNTIFS(Spotify!$AA:$AA,Charts!$Y$1,Spotify!$U:$U,Charts!T529)</f>
        <v>0</v>
      </c>
      <c r="Z529">
        <f>COUNTIFS(Spotify!$AA:$AA,Charts!$Z$1,Spotify!$U:$U,Charts!T529)</f>
        <v>0</v>
      </c>
      <c r="AA529">
        <f>COUNTIFS(Spotify!$AA:$AA,Charts!$AA$1,Spotify!$U:$U,Charts!T529)</f>
        <v>0</v>
      </c>
      <c r="AB529">
        <f>COUNTIFS(Spotify!$AA:$AA,Charts!$AB$1,Spotify!$U:$U,Charts!T529)</f>
        <v>0</v>
      </c>
      <c r="AC529">
        <f>COUNTIFS(Spotify!$AA:$AA,Charts!$AC$1,Spotify!$U:$U,Charts!T529)</f>
        <v>4</v>
      </c>
      <c r="AD529">
        <f>COUNTIFS(Spotify!$AA:$AA,Charts!$AD$1,Spotify!$U:$U,Charts!T529)</f>
        <v>0</v>
      </c>
      <c r="AE529">
        <f>COUNTIFS(Spotify!$AA:$AA,Charts!$AE$1,Spotify!$U:$U,Charts!T529)</f>
        <v>0</v>
      </c>
      <c r="AF529" s="8">
        <f>COUNTIFS(Spotify!$AA:$AA,Charts!$AF$1,Spotify!$U:$U,Charts!T529)</f>
        <v>0</v>
      </c>
      <c r="AH529" s="7" t="s">
        <v>7823</v>
      </c>
      <c r="AI529">
        <f>SUMIFS(Spotify!O:O,Spotify!U:U,Charts!AH529)/COUNTIFS(Spotify!U:U,Charts!AH529)</f>
        <v>-6258.5</v>
      </c>
      <c r="AJ529" s="18">
        <f>SUMIF(Spotify!U:U,Charts!AH529,Spotify!P:P)/COUNTIF(Spotify!U:U,Charts!AH529)</f>
        <v>39968</v>
      </c>
      <c r="AK529" s="18">
        <f>SUMIF(Spotify!U:U,Charts!AH529,Spotify!R:R)/COUNTIF(Spotify!U:U,Charts!AH529)</f>
        <v>50.25</v>
      </c>
      <c r="AL529" s="18">
        <f>SUMIF(Spotify!U:U,Charts!AH529,Spotify!J:J)/COUNTIF(Spotify!U:U,Charts!AH529)</f>
        <v>457</v>
      </c>
      <c r="AM529" s="18">
        <f>SUMIF(Spotify!U:U,Charts!AH529,Spotify!H:H)/COUNTIF(Spotify!U:U,Charts!AH529)</f>
        <v>440.25</v>
      </c>
      <c r="AN529" s="28">
        <f>SUMIF(Spotify!U:U,Charts!AH529,Spotify!I:I)/COUNTIF(Spotify!U:U,Charts!AH529)</f>
        <v>388.5</v>
      </c>
    </row>
    <row r="530" spans="1:40" x14ac:dyDescent="0.25">
      <c r="A530" s="3" t="s">
        <v>18033</v>
      </c>
      <c r="B530" s="1">
        <v>424742821</v>
      </c>
      <c r="C530" s="1">
        <v>2</v>
      </c>
      <c r="D530" s="1"/>
      <c r="E530" s="3" t="s">
        <v>4266</v>
      </c>
      <c r="F530" s="1">
        <v>593530095</v>
      </c>
      <c r="H530" s="7" t="s">
        <v>18025</v>
      </c>
      <c r="I530" s="1">
        <v>141083480</v>
      </c>
      <c r="J530" s="8">
        <v>2</v>
      </c>
      <c r="L530" s="7" t="s">
        <v>18025</v>
      </c>
      <c r="M530" s="1">
        <f t="shared" si="42"/>
        <v>-141083480</v>
      </c>
      <c r="N530">
        <v>2</v>
      </c>
      <c r="O530" s="18">
        <f>SUMIF(Spotify!U:U,Charts!L530,Spotify!Q:Q)/COUNTIF(Spotify!U:U,Charts!L530)</f>
        <v>172768</v>
      </c>
      <c r="P530" t="str">
        <f t="shared" si="43"/>
        <v>02:52</v>
      </c>
      <c r="Q530" s="18">
        <f t="shared" si="45"/>
        <v>641941</v>
      </c>
      <c r="R530" s="8" t="str">
        <f t="shared" si="44"/>
        <v>10:41</v>
      </c>
      <c r="T530" s="7" t="s">
        <v>18033</v>
      </c>
      <c r="U530">
        <f>COUNTIFS(Spotify!$AA:$AA,Charts!$U$1,Spotify!$U:$U,Charts!T530)</f>
        <v>0</v>
      </c>
      <c r="V530">
        <f>COUNTIFS(Spotify!$AA:$AA,Charts!$V$1,Spotify!$U:$U,Charts!T530)</f>
        <v>0</v>
      </c>
      <c r="W530">
        <f>COUNTIFS(Spotify!$AA:$AA,Charts!$W$1,Spotify!$U:$U,Charts!T530)</f>
        <v>2</v>
      </c>
      <c r="X530">
        <f>COUNTIFS(Spotify!$AA:$AA,Charts!$X$1,Spotify!$U:$U,Charts!T530)</f>
        <v>0</v>
      </c>
      <c r="Y530">
        <f>COUNTIFS(Spotify!$AA:$AA,Charts!$Y$1,Spotify!$U:$U,Charts!T530)</f>
        <v>0</v>
      </c>
      <c r="Z530">
        <f>COUNTIFS(Spotify!$AA:$AA,Charts!$Z$1,Spotify!$U:$U,Charts!T530)</f>
        <v>0</v>
      </c>
      <c r="AA530">
        <f>COUNTIFS(Spotify!$AA:$AA,Charts!$AA$1,Spotify!$U:$U,Charts!T530)</f>
        <v>0</v>
      </c>
      <c r="AB530">
        <f>COUNTIFS(Spotify!$AA:$AA,Charts!$AB$1,Spotify!$U:$U,Charts!T530)</f>
        <v>0</v>
      </c>
      <c r="AC530">
        <f>COUNTIFS(Spotify!$AA:$AA,Charts!$AC$1,Spotify!$U:$U,Charts!T530)</f>
        <v>0</v>
      </c>
      <c r="AD530">
        <f>COUNTIFS(Spotify!$AA:$AA,Charts!$AD$1,Spotify!$U:$U,Charts!T530)</f>
        <v>0</v>
      </c>
      <c r="AE530">
        <f>COUNTIFS(Spotify!$AA:$AA,Charts!$AE$1,Spotify!$U:$U,Charts!T530)</f>
        <v>0</v>
      </c>
      <c r="AF530" s="8">
        <f>COUNTIFS(Spotify!$AA:$AA,Charts!$AF$1,Spotify!$U:$U,Charts!T530)</f>
        <v>0</v>
      </c>
      <c r="AH530" s="7" t="s">
        <v>18033</v>
      </c>
      <c r="AI530">
        <f>SUMIFS(Spotify!O:O,Spotify!U:U,Charts!AH530)/COUNTIFS(Spotify!U:U,Charts!AH530)</f>
        <v>-10549.5</v>
      </c>
      <c r="AJ530" s="18">
        <f>SUMIF(Spotify!U:U,Charts!AH530,Spotify!P:P)/COUNTIF(Spotify!U:U,Charts!AH530)</f>
        <v>146354.5</v>
      </c>
      <c r="AK530" s="18">
        <f>SUMIF(Spotify!U:U,Charts!AH530,Spotify!R:R)/COUNTIF(Spotify!U:U,Charts!AH530)</f>
        <v>24</v>
      </c>
      <c r="AL530" s="18">
        <f>SUMIF(Spotify!U:U,Charts!AH530,Spotify!J:J)/COUNTIF(Spotify!U:U,Charts!AH530)</f>
        <v>319.5</v>
      </c>
      <c r="AM530" s="18">
        <f>SUMIF(Spotify!U:U,Charts!AH530,Spotify!H:H)/COUNTIF(Spotify!U:U,Charts!AH530)</f>
        <v>324.5</v>
      </c>
      <c r="AN530" s="28">
        <f>SUMIF(Spotify!U:U,Charts!AH530,Spotify!I:I)/COUNTIF(Spotify!U:U,Charts!AH530)</f>
        <v>335.5</v>
      </c>
    </row>
    <row r="531" spans="1:40" x14ac:dyDescent="0.25">
      <c r="A531" s="3" t="s">
        <v>2692</v>
      </c>
      <c r="B531" s="1">
        <v>92482122</v>
      </c>
      <c r="C531" s="1">
        <v>7</v>
      </c>
      <c r="D531" s="1"/>
      <c r="E531" s="3" t="s">
        <v>14208</v>
      </c>
      <c r="F531" s="1">
        <v>19491625</v>
      </c>
      <c r="H531" s="7" t="s">
        <v>17939</v>
      </c>
      <c r="I531" s="1">
        <v>140930088</v>
      </c>
      <c r="J531" s="8">
        <v>2</v>
      </c>
      <c r="L531" s="7" t="s">
        <v>17939</v>
      </c>
      <c r="M531" s="1">
        <f t="shared" si="42"/>
        <v>-140930088</v>
      </c>
      <c r="N531">
        <v>2</v>
      </c>
      <c r="O531" s="18">
        <f>SUMIF(Spotify!U:U,Charts!L531,Spotify!Q:Q)/COUNTIF(Spotify!U:U,Charts!L531)</f>
        <v>255403</v>
      </c>
      <c r="P531" t="str">
        <f t="shared" si="43"/>
        <v>04:15</v>
      </c>
      <c r="Q531" s="18">
        <f t="shared" si="45"/>
        <v>641941</v>
      </c>
      <c r="R531" s="8" t="str">
        <f t="shared" si="44"/>
        <v>10:41</v>
      </c>
      <c r="T531" s="7" t="s">
        <v>2692</v>
      </c>
      <c r="U531">
        <f>COUNTIFS(Spotify!$AA:$AA,Charts!$U$1,Spotify!$U:$U,Charts!T531)</f>
        <v>0</v>
      </c>
      <c r="V531">
        <f>COUNTIFS(Spotify!$AA:$AA,Charts!$V$1,Spotify!$U:$U,Charts!T531)</f>
        <v>0</v>
      </c>
      <c r="W531">
        <f>COUNTIFS(Spotify!$AA:$AA,Charts!$W$1,Spotify!$U:$U,Charts!T531)</f>
        <v>1</v>
      </c>
      <c r="X531">
        <f>COUNTIFS(Spotify!$AA:$AA,Charts!$X$1,Spotify!$U:$U,Charts!T531)</f>
        <v>0</v>
      </c>
      <c r="Y531">
        <f>COUNTIFS(Spotify!$AA:$AA,Charts!$Y$1,Spotify!$U:$U,Charts!T531)</f>
        <v>2</v>
      </c>
      <c r="Z531">
        <f>COUNTIFS(Spotify!$AA:$AA,Charts!$Z$1,Spotify!$U:$U,Charts!T531)</f>
        <v>0</v>
      </c>
      <c r="AA531">
        <f>COUNTIFS(Spotify!$AA:$AA,Charts!$AA$1,Spotify!$U:$U,Charts!T531)</f>
        <v>1</v>
      </c>
      <c r="AB531">
        <f>COUNTIFS(Spotify!$AA:$AA,Charts!$AB$1,Spotify!$U:$U,Charts!T531)</f>
        <v>3</v>
      </c>
      <c r="AC531">
        <f>COUNTIFS(Spotify!$AA:$AA,Charts!$AC$1,Spotify!$U:$U,Charts!T531)</f>
        <v>0</v>
      </c>
      <c r="AD531">
        <f>COUNTIFS(Spotify!$AA:$AA,Charts!$AD$1,Spotify!$U:$U,Charts!T531)</f>
        <v>0</v>
      </c>
      <c r="AE531">
        <f>COUNTIFS(Spotify!$AA:$AA,Charts!$AE$1,Spotify!$U:$U,Charts!T531)</f>
        <v>0</v>
      </c>
      <c r="AF531" s="8">
        <f>COUNTIFS(Spotify!$AA:$AA,Charts!$AF$1,Spotify!$U:$U,Charts!T531)</f>
        <v>0</v>
      </c>
      <c r="AH531" s="7" t="s">
        <v>2692</v>
      </c>
      <c r="AI531">
        <f>SUMIFS(Spotify!O:O,Spotify!U:U,Charts!AH531)/COUNTIFS(Spotify!U:U,Charts!AH531)</f>
        <v>-8189.1428571428569</v>
      </c>
      <c r="AJ531" s="18">
        <f>SUMIF(Spotify!U:U,Charts!AH531,Spotify!P:P)/COUNTIF(Spotify!U:U,Charts!AH531)</f>
        <v>96925.857142857145</v>
      </c>
      <c r="AK531" s="18">
        <f>SUMIF(Spotify!U:U,Charts!AH531,Spotify!R:R)/COUNTIF(Spotify!U:U,Charts!AH531)</f>
        <v>3.4285714285714284</v>
      </c>
      <c r="AL531" s="18">
        <f>SUMIF(Spotify!U:U,Charts!AH531,Spotify!J:J)/COUNTIF(Spotify!U:U,Charts!AH531)</f>
        <v>332.57142857142856</v>
      </c>
      <c r="AM531" s="18">
        <f>SUMIF(Spotify!U:U,Charts!AH531,Spotify!H:H)/COUNTIF(Spotify!U:U,Charts!AH531)</f>
        <v>619.14285714285711</v>
      </c>
      <c r="AN531" s="28">
        <f>SUMIF(Spotify!U:U,Charts!AH531,Spotify!I:I)/COUNTIF(Spotify!U:U,Charts!AH531)</f>
        <v>505.71428571428572</v>
      </c>
    </row>
    <row r="532" spans="1:40" x14ac:dyDescent="0.25">
      <c r="A532" s="3" t="s">
        <v>982</v>
      </c>
      <c r="B532" s="1">
        <v>1476449471</v>
      </c>
      <c r="C532" s="1">
        <v>27</v>
      </c>
      <c r="D532" s="1"/>
      <c r="E532" s="3" t="s">
        <v>3556</v>
      </c>
      <c r="F532" s="1">
        <v>168172791</v>
      </c>
      <c r="H532" s="7" t="s">
        <v>18000</v>
      </c>
      <c r="I532" s="1">
        <v>137744131</v>
      </c>
      <c r="J532" s="8">
        <v>1</v>
      </c>
      <c r="L532" s="7" t="s">
        <v>18000</v>
      </c>
      <c r="M532" s="1">
        <f t="shared" si="42"/>
        <v>-137744131</v>
      </c>
      <c r="N532">
        <v>1</v>
      </c>
      <c r="O532" s="18">
        <f>SUMIF(Spotify!U:U,Charts!L532,Spotify!Q:Q)/COUNTIF(Spotify!U:U,Charts!L532)</f>
        <v>148800</v>
      </c>
      <c r="P532" t="str">
        <f t="shared" si="43"/>
        <v>02:28</v>
      </c>
      <c r="Q532" s="18">
        <f t="shared" si="45"/>
        <v>641941</v>
      </c>
      <c r="R532" s="8" t="str">
        <f t="shared" si="44"/>
        <v>10:41</v>
      </c>
      <c r="T532" s="7" t="s">
        <v>982</v>
      </c>
      <c r="U532">
        <f>COUNTIFS(Spotify!$AA:$AA,Charts!$U$1,Spotify!$U:$U,Charts!T532)</f>
        <v>1</v>
      </c>
      <c r="V532">
        <f>COUNTIFS(Spotify!$AA:$AA,Charts!$V$1,Spotify!$U:$U,Charts!T532)</f>
        <v>4</v>
      </c>
      <c r="W532">
        <f>COUNTIFS(Spotify!$AA:$AA,Charts!$W$1,Spotify!$U:$U,Charts!T532)</f>
        <v>1</v>
      </c>
      <c r="X532">
        <f>COUNTIFS(Spotify!$AA:$AA,Charts!$X$1,Spotify!$U:$U,Charts!T532)</f>
        <v>3</v>
      </c>
      <c r="Y532">
        <f>COUNTIFS(Spotify!$AA:$AA,Charts!$Y$1,Spotify!$U:$U,Charts!T532)</f>
        <v>1</v>
      </c>
      <c r="Z532">
        <f>COUNTIFS(Spotify!$AA:$AA,Charts!$Z$1,Spotify!$U:$U,Charts!T532)</f>
        <v>2</v>
      </c>
      <c r="AA532">
        <f>COUNTIFS(Spotify!$AA:$AA,Charts!$AA$1,Spotify!$U:$U,Charts!T532)</f>
        <v>3</v>
      </c>
      <c r="AB532">
        <f>COUNTIFS(Spotify!$AA:$AA,Charts!$AB$1,Spotify!$U:$U,Charts!T532)</f>
        <v>5</v>
      </c>
      <c r="AC532">
        <f>COUNTIFS(Spotify!$AA:$AA,Charts!$AC$1,Spotify!$U:$U,Charts!T532)</f>
        <v>4</v>
      </c>
      <c r="AD532">
        <f>COUNTIFS(Spotify!$AA:$AA,Charts!$AD$1,Spotify!$U:$U,Charts!T532)</f>
        <v>1</v>
      </c>
      <c r="AE532">
        <f>COUNTIFS(Spotify!$AA:$AA,Charts!$AE$1,Spotify!$U:$U,Charts!T532)</f>
        <v>2</v>
      </c>
      <c r="AF532" s="8">
        <f>COUNTIFS(Spotify!$AA:$AA,Charts!$AF$1,Spotify!$U:$U,Charts!T532)</f>
        <v>0</v>
      </c>
      <c r="AH532" s="7" t="s">
        <v>982</v>
      </c>
      <c r="AI532">
        <f>SUMIFS(Spotify!O:O,Spotify!U:U,Charts!AH532)/COUNTIFS(Spotify!U:U,Charts!AH532)</f>
        <v>-7695</v>
      </c>
      <c r="AJ532" s="18">
        <f>SUMIF(Spotify!U:U,Charts!AH532,Spotify!P:P)/COUNTIF(Spotify!U:U,Charts!AH532)</f>
        <v>117680.14814814815</v>
      </c>
      <c r="AK532" s="18">
        <f>SUMIF(Spotify!U:U,Charts!AH532,Spotify!R:R)/COUNTIF(Spotify!U:U,Charts!AH532)</f>
        <v>6.5555555555555554</v>
      </c>
      <c r="AL532" s="18">
        <f>SUMIF(Spotify!U:U,Charts!AH532,Spotify!J:J)/COUNTIF(Spotify!U:U,Charts!AH532)</f>
        <v>361.96296296296299</v>
      </c>
      <c r="AM532" s="18">
        <f>SUMIF(Spotify!U:U,Charts!AH532,Spotify!H:H)/COUNTIF(Spotify!U:U,Charts!AH532)</f>
        <v>536.11111111111109</v>
      </c>
      <c r="AN532" s="28">
        <f>SUMIF(Spotify!U:U,Charts!AH532,Spotify!I:I)/COUNTIF(Spotify!U:U,Charts!AH532)</f>
        <v>469.48148148148147</v>
      </c>
    </row>
    <row r="533" spans="1:40" x14ac:dyDescent="0.25">
      <c r="A533" s="3" t="s">
        <v>18034</v>
      </c>
      <c r="B533" s="1">
        <v>20568641</v>
      </c>
      <c r="C533" s="1">
        <v>1</v>
      </c>
      <c r="D533" s="1"/>
      <c r="E533" s="3" t="s">
        <v>3363</v>
      </c>
      <c r="F533" s="1">
        <v>16813735</v>
      </c>
      <c r="H533" s="7" t="s">
        <v>17991</v>
      </c>
      <c r="I533" s="1">
        <v>137355648</v>
      </c>
      <c r="J533" s="8">
        <v>7</v>
      </c>
      <c r="L533" s="7" t="s">
        <v>17991</v>
      </c>
      <c r="M533" s="1">
        <f t="shared" si="42"/>
        <v>-137355648</v>
      </c>
      <c r="N533">
        <v>7</v>
      </c>
      <c r="O533" s="18">
        <f>SUMIF(Spotify!U:U,Charts!L533,Spotify!Q:Q)/COUNTIF(Spotify!U:U,Charts!L533)</f>
        <v>191415.28571428571</v>
      </c>
      <c r="P533" t="str">
        <f t="shared" si="43"/>
        <v>03:11</v>
      </c>
      <c r="Q533" s="18">
        <f t="shared" si="45"/>
        <v>641941</v>
      </c>
      <c r="R533" s="8" t="str">
        <f t="shared" si="44"/>
        <v>10:41</v>
      </c>
      <c r="T533" s="7" t="s">
        <v>18034</v>
      </c>
      <c r="U533">
        <f>COUNTIFS(Spotify!$AA:$AA,Charts!$U$1,Spotify!$U:$U,Charts!T533)</f>
        <v>0</v>
      </c>
      <c r="V533">
        <f>COUNTIFS(Spotify!$AA:$AA,Charts!$V$1,Spotify!$U:$U,Charts!T533)</f>
        <v>1</v>
      </c>
      <c r="W533">
        <f>COUNTIFS(Spotify!$AA:$AA,Charts!$W$1,Spotify!$U:$U,Charts!T533)</f>
        <v>0</v>
      </c>
      <c r="X533">
        <f>COUNTIFS(Spotify!$AA:$AA,Charts!$X$1,Spotify!$U:$U,Charts!T533)</f>
        <v>0</v>
      </c>
      <c r="Y533">
        <f>COUNTIFS(Spotify!$AA:$AA,Charts!$Y$1,Spotify!$U:$U,Charts!T533)</f>
        <v>0</v>
      </c>
      <c r="Z533">
        <f>COUNTIFS(Spotify!$AA:$AA,Charts!$Z$1,Spotify!$U:$U,Charts!T533)</f>
        <v>0</v>
      </c>
      <c r="AA533">
        <f>COUNTIFS(Spotify!$AA:$AA,Charts!$AA$1,Spotify!$U:$U,Charts!T533)</f>
        <v>0</v>
      </c>
      <c r="AB533">
        <f>COUNTIFS(Spotify!$AA:$AA,Charts!$AB$1,Spotify!$U:$U,Charts!T533)</f>
        <v>0</v>
      </c>
      <c r="AC533">
        <f>COUNTIFS(Spotify!$AA:$AA,Charts!$AC$1,Spotify!$U:$U,Charts!T533)</f>
        <v>0</v>
      </c>
      <c r="AD533">
        <f>COUNTIFS(Spotify!$AA:$AA,Charts!$AD$1,Spotify!$U:$U,Charts!T533)</f>
        <v>0</v>
      </c>
      <c r="AE533">
        <f>COUNTIFS(Spotify!$AA:$AA,Charts!$AE$1,Spotify!$U:$U,Charts!T533)</f>
        <v>0</v>
      </c>
      <c r="AF533" s="8">
        <f>COUNTIFS(Spotify!$AA:$AA,Charts!$AF$1,Spotify!$U:$U,Charts!T533)</f>
        <v>0</v>
      </c>
      <c r="AH533" s="7" t="s">
        <v>18034</v>
      </c>
      <c r="AI533">
        <f>SUMIFS(Spotify!O:O,Spotify!U:U,Charts!AH533)/COUNTIFS(Spotify!U:U,Charts!AH533)</f>
        <v>-4228</v>
      </c>
      <c r="AJ533" s="18">
        <f>SUMIF(Spotify!U:U,Charts!AH533,Spotify!P:P)/COUNTIF(Spotify!U:U,Charts!AH533)</f>
        <v>128021</v>
      </c>
      <c r="AK533" s="18">
        <f>SUMIF(Spotify!U:U,Charts!AH533,Spotify!R:R)/COUNTIF(Spotify!U:U,Charts!AH533)</f>
        <v>3</v>
      </c>
      <c r="AL533" s="18">
        <f>SUMIF(Spotify!U:U,Charts!AH533,Spotify!J:J)/COUNTIF(Spotify!U:U,Charts!AH533)</f>
        <v>109</v>
      </c>
      <c r="AM533" s="18">
        <f>SUMIF(Spotify!U:U,Charts!AH533,Spotify!H:H)/COUNTIF(Spotify!U:U,Charts!AH533)</f>
        <v>771</v>
      </c>
      <c r="AN533" s="28">
        <f>SUMIF(Spotify!U:U,Charts!AH533,Spotify!I:I)/COUNTIF(Spotify!U:U,Charts!AH533)</f>
        <v>921</v>
      </c>
    </row>
    <row r="534" spans="1:40" x14ac:dyDescent="0.25">
      <c r="A534" s="3" t="s">
        <v>3790</v>
      </c>
      <c r="B534" s="1">
        <v>171568548</v>
      </c>
      <c r="C534" s="1">
        <v>1</v>
      </c>
      <c r="D534" s="1"/>
      <c r="E534" s="3" t="s">
        <v>2567</v>
      </c>
      <c r="F534" s="1">
        <v>37031292</v>
      </c>
      <c r="H534" s="7" t="s">
        <v>16397</v>
      </c>
      <c r="I534" s="1">
        <v>137166101</v>
      </c>
      <c r="J534" s="8">
        <v>1</v>
      </c>
      <c r="L534" s="7" t="s">
        <v>16397</v>
      </c>
      <c r="M534" s="1">
        <f t="shared" si="42"/>
        <v>-137166101</v>
      </c>
      <c r="N534">
        <v>1</v>
      </c>
      <c r="O534" s="18">
        <f>SUMIF(Spotify!U:U,Charts!L534,Spotify!Q:Q)/COUNTIF(Spotify!U:U,Charts!L534)</f>
        <v>189825</v>
      </c>
      <c r="P534" t="str">
        <f t="shared" si="43"/>
        <v>03:09</v>
      </c>
      <c r="Q534" s="18">
        <f t="shared" si="45"/>
        <v>641941</v>
      </c>
      <c r="R534" s="8" t="str">
        <f t="shared" si="44"/>
        <v>10:41</v>
      </c>
      <c r="T534" s="7" t="s">
        <v>3790</v>
      </c>
      <c r="U534">
        <f>COUNTIFS(Spotify!$AA:$AA,Charts!$U$1,Spotify!$U:$U,Charts!T534)</f>
        <v>1</v>
      </c>
      <c r="V534">
        <f>COUNTIFS(Spotify!$AA:$AA,Charts!$V$1,Spotify!$U:$U,Charts!T534)</f>
        <v>0</v>
      </c>
      <c r="W534">
        <f>COUNTIFS(Spotify!$AA:$AA,Charts!$W$1,Spotify!$U:$U,Charts!T534)</f>
        <v>0</v>
      </c>
      <c r="X534">
        <f>COUNTIFS(Spotify!$AA:$AA,Charts!$X$1,Spotify!$U:$U,Charts!T534)</f>
        <v>0</v>
      </c>
      <c r="Y534">
        <f>COUNTIFS(Spotify!$AA:$AA,Charts!$Y$1,Spotify!$U:$U,Charts!T534)</f>
        <v>0</v>
      </c>
      <c r="Z534">
        <f>COUNTIFS(Spotify!$AA:$AA,Charts!$Z$1,Spotify!$U:$U,Charts!T534)</f>
        <v>0</v>
      </c>
      <c r="AA534">
        <f>COUNTIFS(Spotify!$AA:$AA,Charts!$AA$1,Spotify!$U:$U,Charts!T534)</f>
        <v>0</v>
      </c>
      <c r="AB534">
        <f>COUNTIFS(Spotify!$AA:$AA,Charts!$AB$1,Spotify!$U:$U,Charts!T534)</f>
        <v>0</v>
      </c>
      <c r="AC534">
        <f>COUNTIFS(Spotify!$AA:$AA,Charts!$AC$1,Spotify!$U:$U,Charts!T534)</f>
        <v>0</v>
      </c>
      <c r="AD534">
        <f>COUNTIFS(Spotify!$AA:$AA,Charts!$AD$1,Spotify!$U:$U,Charts!T534)</f>
        <v>0</v>
      </c>
      <c r="AE534">
        <f>COUNTIFS(Spotify!$AA:$AA,Charts!$AE$1,Spotify!$U:$U,Charts!T534)</f>
        <v>0</v>
      </c>
      <c r="AF534" s="8">
        <f>COUNTIFS(Spotify!$AA:$AA,Charts!$AF$1,Spotify!$U:$U,Charts!T534)</f>
        <v>0</v>
      </c>
      <c r="AH534" s="7" t="s">
        <v>3790</v>
      </c>
      <c r="AI534">
        <f>SUMIFS(Spotify!O:O,Spotify!U:U,Charts!AH534)/COUNTIFS(Spotify!U:U,Charts!AH534)</f>
        <v>-4188</v>
      </c>
      <c r="AJ534" s="18">
        <f>SUMIF(Spotify!U:U,Charts!AH534,Spotify!P:P)/COUNTIF(Spotify!U:U,Charts!AH534)</f>
        <v>90246</v>
      </c>
      <c r="AK534" s="18">
        <f>SUMIF(Spotify!U:U,Charts!AH534,Spotify!R:R)/COUNTIF(Spotify!U:U,Charts!AH534)</f>
        <v>24</v>
      </c>
      <c r="AL534" s="18">
        <f>SUMIF(Spotify!U:U,Charts!AH534,Spotify!J:J)/COUNTIF(Spotify!U:U,Charts!AH534)</f>
        <v>828</v>
      </c>
      <c r="AM534" s="18">
        <f>SUMIF(Spotify!U:U,Charts!AH534,Spotify!H:H)/COUNTIF(Spotify!U:U,Charts!AH534)</f>
        <v>617</v>
      </c>
      <c r="AN534" s="28">
        <f>SUMIF(Spotify!U:U,Charts!AH534,Spotify!I:I)/COUNTIF(Spotify!U:U,Charts!AH534)</f>
        <v>567</v>
      </c>
    </row>
    <row r="535" spans="1:40" x14ac:dyDescent="0.25">
      <c r="A535" s="3" t="s">
        <v>18035</v>
      </c>
      <c r="B535" s="1">
        <v>1243980417</v>
      </c>
      <c r="C535" s="1">
        <v>11</v>
      </c>
      <c r="D535" s="1"/>
      <c r="E535" s="3" t="s">
        <v>7476</v>
      </c>
      <c r="F535" s="1">
        <v>20670614</v>
      </c>
      <c r="H535" s="7" t="s">
        <v>3659</v>
      </c>
      <c r="I535" s="1">
        <v>137030879</v>
      </c>
      <c r="J535" s="8">
        <v>3</v>
      </c>
      <c r="L535" s="7" t="s">
        <v>3659</v>
      </c>
      <c r="M535" s="1">
        <f t="shared" si="42"/>
        <v>-137030879</v>
      </c>
      <c r="N535">
        <v>3</v>
      </c>
      <c r="O535" s="18">
        <f>SUMIF(Spotify!U:U,Charts!L535,Spotify!Q:Q)/COUNTIF(Spotify!U:U,Charts!L535)</f>
        <v>195887.66666666666</v>
      </c>
      <c r="P535" t="str">
        <f t="shared" si="43"/>
        <v>03:15</v>
      </c>
      <c r="Q535" s="18">
        <f t="shared" si="45"/>
        <v>641941</v>
      </c>
      <c r="R535" s="8" t="str">
        <f t="shared" si="44"/>
        <v>10:41</v>
      </c>
      <c r="T535" s="7" t="s">
        <v>18035</v>
      </c>
      <c r="U535">
        <f>COUNTIFS(Spotify!$AA:$AA,Charts!$U$1,Spotify!$U:$U,Charts!T535)</f>
        <v>0</v>
      </c>
      <c r="V535">
        <f>COUNTIFS(Spotify!$AA:$AA,Charts!$V$1,Spotify!$U:$U,Charts!T535)</f>
        <v>5</v>
      </c>
      <c r="W535">
        <f>COUNTIFS(Spotify!$AA:$AA,Charts!$W$1,Spotify!$U:$U,Charts!T535)</f>
        <v>0</v>
      </c>
      <c r="X535">
        <f>COUNTIFS(Spotify!$AA:$AA,Charts!$X$1,Spotify!$U:$U,Charts!T535)</f>
        <v>0</v>
      </c>
      <c r="Y535">
        <f>COUNTIFS(Spotify!$AA:$AA,Charts!$Y$1,Spotify!$U:$U,Charts!T535)</f>
        <v>0</v>
      </c>
      <c r="Z535">
        <f>COUNTIFS(Spotify!$AA:$AA,Charts!$Z$1,Spotify!$U:$U,Charts!T535)</f>
        <v>0</v>
      </c>
      <c r="AA535">
        <f>COUNTIFS(Spotify!$AA:$AA,Charts!$AA$1,Spotify!$U:$U,Charts!T535)</f>
        <v>1</v>
      </c>
      <c r="AB535">
        <f>COUNTIFS(Spotify!$AA:$AA,Charts!$AB$1,Spotify!$U:$U,Charts!T535)</f>
        <v>2</v>
      </c>
      <c r="AC535">
        <f>COUNTIFS(Spotify!$AA:$AA,Charts!$AC$1,Spotify!$U:$U,Charts!T535)</f>
        <v>0</v>
      </c>
      <c r="AD535">
        <f>COUNTIFS(Spotify!$AA:$AA,Charts!$AD$1,Spotify!$U:$U,Charts!T535)</f>
        <v>1</v>
      </c>
      <c r="AE535">
        <f>COUNTIFS(Spotify!$AA:$AA,Charts!$AE$1,Spotify!$U:$U,Charts!T535)</f>
        <v>0</v>
      </c>
      <c r="AF535" s="8">
        <f>COUNTIFS(Spotify!$AA:$AA,Charts!$AF$1,Spotify!$U:$U,Charts!T535)</f>
        <v>2</v>
      </c>
      <c r="AH535" s="7" t="s">
        <v>18035</v>
      </c>
      <c r="AI535">
        <f>SUMIFS(Spotify!O:O,Spotify!U:U,Charts!AH535)/COUNTIFS(Spotify!U:U,Charts!AH535)</f>
        <v>-4286</v>
      </c>
      <c r="AJ535" s="18">
        <f>SUMIF(Spotify!U:U,Charts!AH535,Spotify!P:P)/COUNTIF(Spotify!U:U,Charts!AH535)</f>
        <v>93196.090909090912</v>
      </c>
      <c r="AK535" s="18">
        <f>SUMIF(Spotify!U:U,Charts!AH535,Spotify!R:R)/COUNTIF(Spotify!U:U,Charts!AH535)</f>
        <v>21.181818181818183</v>
      </c>
      <c r="AL535" s="18">
        <f>SUMIF(Spotify!U:U,Charts!AH535,Spotify!J:J)/COUNTIF(Spotify!U:U,Charts!AH535)</f>
        <v>338.18181818181819</v>
      </c>
      <c r="AM535" s="18">
        <f>SUMIF(Spotify!U:U,Charts!AH535,Spotify!H:H)/COUNTIF(Spotify!U:U,Charts!AH535)</f>
        <v>565.63636363636363</v>
      </c>
      <c r="AN535" s="28">
        <f>SUMIF(Spotify!U:U,Charts!AH535,Spotify!I:I)/COUNTIF(Spotify!U:U,Charts!AH535)</f>
        <v>656.81818181818187</v>
      </c>
    </row>
    <row r="536" spans="1:40" x14ac:dyDescent="0.25">
      <c r="A536" s="3" t="s">
        <v>864</v>
      </c>
      <c r="B536" s="1">
        <v>1268521661</v>
      </c>
      <c r="C536" s="1">
        <v>9</v>
      </c>
      <c r="D536" s="1"/>
      <c r="E536" s="3" t="s">
        <v>8025</v>
      </c>
      <c r="F536" s="1">
        <v>1331695499</v>
      </c>
      <c r="H536" s="7" t="s">
        <v>7427</v>
      </c>
      <c r="I536" s="1">
        <v>136913269</v>
      </c>
      <c r="J536" s="8">
        <v>1</v>
      </c>
      <c r="L536" s="7" t="s">
        <v>7427</v>
      </c>
      <c r="M536" s="1">
        <f t="shared" si="42"/>
        <v>-136913269</v>
      </c>
      <c r="N536">
        <v>1</v>
      </c>
      <c r="O536" s="18">
        <f>SUMIF(Spotify!U:U,Charts!L536,Spotify!Q:Q)/COUNTIF(Spotify!U:U,Charts!L536)</f>
        <v>219801</v>
      </c>
      <c r="P536" t="str">
        <f t="shared" si="43"/>
        <v>03:39</v>
      </c>
      <c r="Q536" s="18">
        <f t="shared" si="45"/>
        <v>641941</v>
      </c>
      <c r="R536" s="8" t="str">
        <f t="shared" si="44"/>
        <v>10:41</v>
      </c>
      <c r="T536" s="7" t="s">
        <v>864</v>
      </c>
      <c r="U536">
        <f>COUNTIFS(Spotify!$AA:$AA,Charts!$U$1,Spotify!$U:$U,Charts!T536)</f>
        <v>3</v>
      </c>
      <c r="V536">
        <f>COUNTIFS(Spotify!$AA:$AA,Charts!$V$1,Spotify!$U:$U,Charts!T536)</f>
        <v>3</v>
      </c>
      <c r="W536">
        <f>COUNTIFS(Spotify!$AA:$AA,Charts!$W$1,Spotify!$U:$U,Charts!T536)</f>
        <v>0</v>
      </c>
      <c r="X536">
        <f>COUNTIFS(Spotify!$AA:$AA,Charts!$X$1,Spotify!$U:$U,Charts!T536)</f>
        <v>0</v>
      </c>
      <c r="Y536">
        <f>COUNTIFS(Spotify!$AA:$AA,Charts!$Y$1,Spotify!$U:$U,Charts!T536)</f>
        <v>1</v>
      </c>
      <c r="Z536">
        <f>COUNTIFS(Spotify!$AA:$AA,Charts!$Z$1,Spotify!$U:$U,Charts!T536)</f>
        <v>0</v>
      </c>
      <c r="AA536">
        <f>COUNTIFS(Spotify!$AA:$AA,Charts!$AA$1,Spotify!$U:$U,Charts!T536)</f>
        <v>0</v>
      </c>
      <c r="AB536">
        <f>COUNTIFS(Spotify!$AA:$AA,Charts!$AB$1,Spotify!$U:$U,Charts!T536)</f>
        <v>0</v>
      </c>
      <c r="AC536">
        <f>COUNTIFS(Spotify!$AA:$AA,Charts!$AC$1,Spotify!$U:$U,Charts!T536)</f>
        <v>0</v>
      </c>
      <c r="AD536">
        <f>COUNTIFS(Spotify!$AA:$AA,Charts!$AD$1,Spotify!$U:$U,Charts!T536)</f>
        <v>2</v>
      </c>
      <c r="AE536">
        <f>COUNTIFS(Spotify!$AA:$AA,Charts!$AE$1,Spotify!$U:$U,Charts!T536)</f>
        <v>0</v>
      </c>
      <c r="AF536" s="8">
        <f>COUNTIFS(Spotify!$AA:$AA,Charts!$AF$1,Spotify!$U:$U,Charts!T536)</f>
        <v>0</v>
      </c>
      <c r="AH536" s="7" t="s">
        <v>864</v>
      </c>
      <c r="AI536">
        <f>SUMIFS(Spotify!O:O,Spotify!U:U,Charts!AH536)/COUNTIFS(Spotify!U:U,Charts!AH536)</f>
        <v>-5219.5555555555557</v>
      </c>
      <c r="AJ536" s="18">
        <f>SUMIF(Spotify!U:U,Charts!AH536,Spotify!P:P)/COUNTIF(Spotify!U:U,Charts!AH536)</f>
        <v>102151.44444444444</v>
      </c>
      <c r="AK536" s="18">
        <f>SUMIF(Spotify!U:U,Charts!AH536,Spotify!R:R)/COUNTIF(Spotify!U:U,Charts!AH536)</f>
        <v>18</v>
      </c>
      <c r="AL536" s="18">
        <f>SUMIF(Spotify!U:U,Charts!AH536,Spotify!J:J)/COUNTIF(Spotify!U:U,Charts!AH536)</f>
        <v>459.88888888888891</v>
      </c>
      <c r="AM536" s="18">
        <f>SUMIF(Spotify!U:U,Charts!AH536,Spotify!H:H)/COUNTIF(Spotify!U:U,Charts!AH536)</f>
        <v>764.88888888888891</v>
      </c>
      <c r="AN536" s="28">
        <f>SUMIF(Spotify!U:U,Charts!AH536,Spotify!I:I)/COUNTIF(Spotify!U:U,Charts!AH536)</f>
        <v>670.55555555555554</v>
      </c>
    </row>
    <row r="537" spans="1:40" x14ac:dyDescent="0.25">
      <c r="A537" s="3" t="s">
        <v>3510</v>
      </c>
      <c r="B537" s="1">
        <v>53603561</v>
      </c>
      <c r="C537" s="1">
        <v>1</v>
      </c>
      <c r="D537" s="1"/>
      <c r="E537" s="3" t="s">
        <v>2618</v>
      </c>
      <c r="F537" s="1">
        <v>397632476</v>
      </c>
      <c r="H537" s="7" t="s">
        <v>1857</v>
      </c>
      <c r="I537" s="1">
        <v>136718490</v>
      </c>
      <c r="J537" s="8">
        <v>3</v>
      </c>
      <c r="L537" s="7" t="s">
        <v>1857</v>
      </c>
      <c r="M537" s="1">
        <f t="shared" si="42"/>
        <v>-136718490</v>
      </c>
      <c r="N537">
        <v>3</v>
      </c>
      <c r="O537" s="18">
        <f>SUMIF(Spotify!U:U,Charts!L537,Spotify!Q:Q)/COUNTIF(Spotify!U:U,Charts!L537)</f>
        <v>176198.66666666666</v>
      </c>
      <c r="P537" t="str">
        <f t="shared" si="43"/>
        <v>02:56</v>
      </c>
      <c r="Q537" s="18">
        <f t="shared" si="45"/>
        <v>641941</v>
      </c>
      <c r="R537" s="8" t="str">
        <f t="shared" si="44"/>
        <v>10:41</v>
      </c>
      <c r="T537" s="7" t="s">
        <v>3510</v>
      </c>
      <c r="U537">
        <f>COUNTIFS(Spotify!$AA:$AA,Charts!$U$1,Spotify!$U:$U,Charts!T537)</f>
        <v>0</v>
      </c>
      <c r="V537">
        <f>COUNTIFS(Spotify!$AA:$AA,Charts!$V$1,Spotify!$U:$U,Charts!T537)</f>
        <v>0</v>
      </c>
      <c r="W537">
        <f>COUNTIFS(Spotify!$AA:$AA,Charts!$W$1,Spotify!$U:$U,Charts!T537)</f>
        <v>0</v>
      </c>
      <c r="X537">
        <f>COUNTIFS(Spotify!$AA:$AA,Charts!$X$1,Spotify!$U:$U,Charts!T537)</f>
        <v>0</v>
      </c>
      <c r="Y537">
        <f>COUNTIFS(Spotify!$AA:$AA,Charts!$Y$1,Spotify!$U:$U,Charts!T537)</f>
        <v>0</v>
      </c>
      <c r="Z537">
        <f>COUNTIFS(Spotify!$AA:$AA,Charts!$Z$1,Spotify!$U:$U,Charts!T537)</f>
        <v>0</v>
      </c>
      <c r="AA537">
        <f>COUNTIFS(Spotify!$AA:$AA,Charts!$AA$1,Spotify!$U:$U,Charts!T537)</f>
        <v>0</v>
      </c>
      <c r="AB537">
        <f>COUNTIFS(Spotify!$AA:$AA,Charts!$AB$1,Spotify!$U:$U,Charts!T537)</f>
        <v>0</v>
      </c>
      <c r="AC537">
        <f>COUNTIFS(Spotify!$AA:$AA,Charts!$AC$1,Spotify!$U:$U,Charts!T537)</f>
        <v>0</v>
      </c>
      <c r="AD537">
        <f>COUNTIFS(Spotify!$AA:$AA,Charts!$AD$1,Spotify!$U:$U,Charts!T537)</f>
        <v>1</v>
      </c>
      <c r="AE537">
        <f>COUNTIFS(Spotify!$AA:$AA,Charts!$AE$1,Spotify!$U:$U,Charts!T537)</f>
        <v>0</v>
      </c>
      <c r="AF537" s="8">
        <f>COUNTIFS(Spotify!$AA:$AA,Charts!$AF$1,Spotify!$U:$U,Charts!T537)</f>
        <v>0</v>
      </c>
      <c r="AH537" s="7" t="s">
        <v>3510</v>
      </c>
      <c r="AI537">
        <f>SUMIFS(Spotify!O:O,Spotify!U:U,Charts!AH537)/COUNTIFS(Spotify!U:U,Charts!AH537)</f>
        <v>-1283</v>
      </c>
      <c r="AJ537" s="18">
        <f>SUMIF(Spotify!U:U,Charts!AH537,Spotify!P:P)/COUNTIF(Spotify!U:U,Charts!AH537)</f>
        <v>160061</v>
      </c>
      <c r="AK537" s="18">
        <f>SUMIF(Spotify!U:U,Charts!AH537,Spotify!R:R)/COUNTIF(Spotify!U:U,Charts!AH537)</f>
        <v>11</v>
      </c>
      <c r="AL537" s="18">
        <f>SUMIF(Spotify!U:U,Charts!AH537,Spotify!J:J)/COUNTIF(Spotify!U:U,Charts!AH537)</f>
        <v>325</v>
      </c>
      <c r="AM537" s="18">
        <f>SUMIF(Spotify!U:U,Charts!AH537,Spotify!H:H)/COUNTIF(Spotify!U:U,Charts!AH537)</f>
        <v>632</v>
      </c>
      <c r="AN537" s="28">
        <f>SUMIF(Spotify!U:U,Charts!AH537,Spotify!I:I)/COUNTIF(Spotify!U:U,Charts!AH537)</f>
        <v>953</v>
      </c>
    </row>
    <row r="538" spans="1:40" x14ac:dyDescent="0.25">
      <c r="A538" s="3" t="s">
        <v>2969</v>
      </c>
      <c r="B538" s="1">
        <v>8867556</v>
      </c>
      <c r="C538" s="1">
        <v>1</v>
      </c>
      <c r="D538" s="1"/>
      <c r="E538" s="3" t="s">
        <v>3598</v>
      </c>
      <c r="F538" s="1">
        <v>24637013</v>
      </c>
      <c r="H538" s="7" t="s">
        <v>17954</v>
      </c>
      <c r="I538" s="1">
        <v>136678352</v>
      </c>
      <c r="J538" s="8">
        <v>1</v>
      </c>
      <c r="L538" s="7" t="s">
        <v>17954</v>
      </c>
      <c r="M538" s="1">
        <f t="shared" si="42"/>
        <v>-136678352</v>
      </c>
      <c r="N538">
        <v>1</v>
      </c>
      <c r="O538" s="18">
        <f>SUMIF(Spotify!U:U,Charts!L538,Spotify!Q:Q)/COUNTIF(Spotify!U:U,Charts!L538)</f>
        <v>225205</v>
      </c>
      <c r="P538" t="str">
        <f t="shared" si="43"/>
        <v>03:45</v>
      </c>
      <c r="Q538" s="18">
        <f t="shared" si="45"/>
        <v>641941</v>
      </c>
      <c r="R538" s="8" t="str">
        <f t="shared" si="44"/>
        <v>10:41</v>
      </c>
      <c r="T538" s="7" t="s">
        <v>2969</v>
      </c>
      <c r="U538">
        <f>COUNTIFS(Spotify!$AA:$AA,Charts!$U$1,Spotify!$U:$U,Charts!T538)</f>
        <v>0</v>
      </c>
      <c r="V538">
        <f>COUNTIFS(Spotify!$AA:$AA,Charts!$V$1,Spotify!$U:$U,Charts!T538)</f>
        <v>0</v>
      </c>
      <c r="W538">
        <f>COUNTIFS(Spotify!$AA:$AA,Charts!$W$1,Spotify!$U:$U,Charts!T538)</f>
        <v>0</v>
      </c>
      <c r="X538">
        <f>COUNTIFS(Spotify!$AA:$AA,Charts!$X$1,Spotify!$U:$U,Charts!T538)</f>
        <v>0</v>
      </c>
      <c r="Y538">
        <f>COUNTIFS(Spotify!$AA:$AA,Charts!$Y$1,Spotify!$U:$U,Charts!T538)</f>
        <v>0</v>
      </c>
      <c r="Z538">
        <f>COUNTIFS(Spotify!$AA:$AA,Charts!$Z$1,Spotify!$U:$U,Charts!T538)</f>
        <v>0</v>
      </c>
      <c r="AA538">
        <f>COUNTIFS(Spotify!$AA:$AA,Charts!$AA$1,Spotify!$U:$U,Charts!T538)</f>
        <v>1</v>
      </c>
      <c r="AB538">
        <f>COUNTIFS(Spotify!$AA:$AA,Charts!$AB$1,Spotify!$U:$U,Charts!T538)</f>
        <v>0</v>
      </c>
      <c r="AC538">
        <f>COUNTIFS(Spotify!$AA:$AA,Charts!$AC$1,Spotify!$U:$U,Charts!T538)</f>
        <v>0</v>
      </c>
      <c r="AD538">
        <f>COUNTIFS(Spotify!$AA:$AA,Charts!$AD$1,Spotify!$U:$U,Charts!T538)</f>
        <v>0</v>
      </c>
      <c r="AE538">
        <f>COUNTIFS(Spotify!$AA:$AA,Charts!$AE$1,Spotify!$U:$U,Charts!T538)</f>
        <v>0</v>
      </c>
      <c r="AF538" s="8">
        <f>COUNTIFS(Spotify!$AA:$AA,Charts!$AF$1,Spotify!$U:$U,Charts!T538)</f>
        <v>0</v>
      </c>
      <c r="AH538" s="7" t="s">
        <v>2969</v>
      </c>
      <c r="AI538">
        <f>SUMIFS(Spotify!O:O,Spotify!U:U,Charts!AH538)/COUNTIFS(Spotify!U:U,Charts!AH538)</f>
        <v>-4904</v>
      </c>
      <c r="AJ538" s="18">
        <f>SUMIF(Spotify!U:U,Charts!AH538,Spotify!P:P)/COUNTIF(Spotify!U:U,Charts!AH538)</f>
        <v>160091</v>
      </c>
      <c r="AK538" s="18">
        <f>SUMIF(Spotify!U:U,Charts!AH538,Spotify!R:R)/COUNTIF(Spotify!U:U,Charts!AH538)</f>
        <v>1</v>
      </c>
      <c r="AL538" s="18">
        <f>SUMIF(Spotify!U:U,Charts!AH538,Spotify!J:J)/COUNTIF(Spotify!U:U,Charts!AH538)</f>
        <v>158</v>
      </c>
      <c r="AM538" s="18">
        <f>SUMIF(Spotify!U:U,Charts!AH538,Spotify!H:H)/COUNTIF(Spotify!U:U,Charts!AH538)</f>
        <v>708</v>
      </c>
      <c r="AN538" s="28">
        <f>SUMIF(Spotify!U:U,Charts!AH538,Spotify!I:I)/COUNTIF(Spotify!U:U,Charts!AH538)</f>
        <v>943</v>
      </c>
    </row>
    <row r="539" spans="1:40" x14ac:dyDescent="0.25">
      <c r="A539" s="3" t="s">
        <v>3572</v>
      </c>
      <c r="B539" s="1">
        <v>25272240</v>
      </c>
      <c r="C539" s="1">
        <v>4</v>
      </c>
      <c r="D539" s="1"/>
      <c r="E539" s="3" t="s">
        <v>6479</v>
      </c>
      <c r="F539" s="1">
        <v>10736180</v>
      </c>
      <c r="H539" s="7" t="s">
        <v>7397</v>
      </c>
      <c r="I539" s="1">
        <v>136632997</v>
      </c>
      <c r="J539" s="8">
        <v>5</v>
      </c>
      <c r="L539" s="7" t="s">
        <v>7397</v>
      </c>
      <c r="M539" s="1">
        <f t="shared" si="42"/>
        <v>-136632997</v>
      </c>
      <c r="N539">
        <v>5</v>
      </c>
      <c r="O539" s="18">
        <f>SUMIF(Spotify!U:U,Charts!L539,Spotify!Q:Q)/COUNTIF(Spotify!U:U,Charts!L539)</f>
        <v>189338.2</v>
      </c>
      <c r="P539" t="str">
        <f t="shared" si="43"/>
        <v>03:09</v>
      </c>
      <c r="Q539" s="18">
        <f t="shared" si="45"/>
        <v>641941</v>
      </c>
      <c r="R539" s="8" t="str">
        <f t="shared" si="44"/>
        <v>10:41</v>
      </c>
      <c r="T539" s="7" t="s">
        <v>3572</v>
      </c>
      <c r="U539">
        <f>COUNTIFS(Spotify!$AA:$AA,Charts!$U$1,Spotify!$U:$U,Charts!T539)</f>
        <v>0</v>
      </c>
      <c r="V539">
        <f>COUNTIFS(Spotify!$AA:$AA,Charts!$V$1,Spotify!$U:$U,Charts!T539)</f>
        <v>1</v>
      </c>
      <c r="W539">
        <f>COUNTIFS(Spotify!$AA:$AA,Charts!$W$1,Spotify!$U:$U,Charts!T539)</f>
        <v>0</v>
      </c>
      <c r="X539">
        <f>COUNTIFS(Spotify!$AA:$AA,Charts!$X$1,Spotify!$U:$U,Charts!T539)</f>
        <v>0</v>
      </c>
      <c r="Y539">
        <f>COUNTIFS(Spotify!$AA:$AA,Charts!$Y$1,Spotify!$U:$U,Charts!T539)</f>
        <v>0</v>
      </c>
      <c r="Z539">
        <f>COUNTIFS(Spotify!$AA:$AA,Charts!$Z$1,Spotify!$U:$U,Charts!T539)</f>
        <v>1</v>
      </c>
      <c r="AA539">
        <f>COUNTIFS(Spotify!$AA:$AA,Charts!$AA$1,Spotify!$U:$U,Charts!T539)</f>
        <v>0</v>
      </c>
      <c r="AB539">
        <f>COUNTIFS(Spotify!$AA:$AA,Charts!$AB$1,Spotify!$U:$U,Charts!T539)</f>
        <v>0</v>
      </c>
      <c r="AC539">
        <f>COUNTIFS(Spotify!$AA:$AA,Charts!$AC$1,Spotify!$U:$U,Charts!T539)</f>
        <v>0</v>
      </c>
      <c r="AD539">
        <f>COUNTIFS(Spotify!$AA:$AA,Charts!$AD$1,Spotify!$U:$U,Charts!T539)</f>
        <v>0</v>
      </c>
      <c r="AE539">
        <f>COUNTIFS(Spotify!$AA:$AA,Charts!$AE$1,Spotify!$U:$U,Charts!T539)</f>
        <v>1</v>
      </c>
      <c r="AF539" s="8">
        <f>COUNTIFS(Spotify!$AA:$AA,Charts!$AF$1,Spotify!$U:$U,Charts!T539)</f>
        <v>1</v>
      </c>
      <c r="AH539" s="7" t="s">
        <v>3572</v>
      </c>
      <c r="AI539">
        <f>SUMIFS(Spotify!O:O,Spotify!U:U,Charts!AH539)/COUNTIFS(Spotify!U:U,Charts!AH539)</f>
        <v>-4541.5</v>
      </c>
      <c r="AJ539" s="18">
        <f>SUMIF(Spotify!U:U,Charts!AH539,Spotify!P:P)/COUNTIF(Spotify!U:U,Charts!AH539)</f>
        <v>105187.75</v>
      </c>
      <c r="AK539" s="18">
        <f>SUMIF(Spotify!U:U,Charts!AH539,Spotify!R:R)/COUNTIF(Spotify!U:U,Charts!AH539)</f>
        <v>1.25</v>
      </c>
      <c r="AL539" s="18">
        <f>SUMIF(Spotify!U:U,Charts!AH539,Spotify!J:J)/COUNTIF(Spotify!U:U,Charts!AH539)</f>
        <v>561</v>
      </c>
      <c r="AM539" s="18">
        <f>SUMIF(Spotify!U:U,Charts!AH539,Spotify!H:H)/COUNTIF(Spotify!U:U,Charts!AH539)</f>
        <v>684.5</v>
      </c>
      <c r="AN539" s="28">
        <f>SUMIF(Spotify!U:U,Charts!AH539,Spotify!I:I)/COUNTIF(Spotify!U:U,Charts!AH539)</f>
        <v>396.25</v>
      </c>
    </row>
    <row r="540" spans="1:40" x14ac:dyDescent="0.25">
      <c r="A540" s="3" t="s">
        <v>847</v>
      </c>
      <c r="B540" s="1">
        <v>70494350</v>
      </c>
      <c r="C540" s="1">
        <v>3</v>
      </c>
      <c r="D540" s="1"/>
      <c r="E540" s="3" t="s">
        <v>16056</v>
      </c>
      <c r="F540" s="1">
        <v>117267607</v>
      </c>
      <c r="H540" s="7" t="s">
        <v>18046</v>
      </c>
      <c r="I540" s="1">
        <v>135829797</v>
      </c>
      <c r="J540" s="8">
        <v>3</v>
      </c>
      <c r="L540" s="7" t="s">
        <v>18046</v>
      </c>
      <c r="M540" s="1">
        <f t="shared" si="42"/>
        <v>-135829797</v>
      </c>
      <c r="N540">
        <v>3</v>
      </c>
      <c r="O540" s="18">
        <f>SUMIF(Spotify!U:U,Charts!L540,Spotify!Q:Q)/COUNTIF(Spotify!U:U,Charts!L540)</f>
        <v>177665.66666666666</v>
      </c>
      <c r="P540" t="str">
        <f t="shared" si="43"/>
        <v>02:57</v>
      </c>
      <c r="Q540" s="18">
        <f t="shared" si="45"/>
        <v>641941</v>
      </c>
      <c r="R540" s="8" t="str">
        <f t="shared" si="44"/>
        <v>10:41</v>
      </c>
      <c r="T540" s="7" t="s">
        <v>847</v>
      </c>
      <c r="U540">
        <f>COUNTIFS(Spotify!$AA:$AA,Charts!$U$1,Spotify!$U:$U,Charts!T540)</f>
        <v>0</v>
      </c>
      <c r="V540">
        <f>COUNTIFS(Spotify!$AA:$AA,Charts!$V$1,Spotify!$U:$U,Charts!T540)</f>
        <v>0</v>
      </c>
      <c r="W540">
        <f>COUNTIFS(Spotify!$AA:$AA,Charts!$W$1,Spotify!$U:$U,Charts!T540)</f>
        <v>0</v>
      </c>
      <c r="X540">
        <f>COUNTIFS(Spotify!$AA:$AA,Charts!$X$1,Spotify!$U:$U,Charts!T540)</f>
        <v>0</v>
      </c>
      <c r="Y540">
        <f>COUNTIFS(Spotify!$AA:$AA,Charts!$Y$1,Spotify!$U:$U,Charts!T540)</f>
        <v>2</v>
      </c>
      <c r="Z540">
        <f>COUNTIFS(Spotify!$AA:$AA,Charts!$Z$1,Spotify!$U:$U,Charts!T540)</f>
        <v>0</v>
      </c>
      <c r="AA540">
        <f>COUNTIFS(Spotify!$AA:$AA,Charts!$AA$1,Spotify!$U:$U,Charts!T540)</f>
        <v>0</v>
      </c>
      <c r="AB540">
        <f>COUNTIFS(Spotify!$AA:$AA,Charts!$AB$1,Spotify!$U:$U,Charts!T540)</f>
        <v>0</v>
      </c>
      <c r="AC540">
        <f>COUNTIFS(Spotify!$AA:$AA,Charts!$AC$1,Spotify!$U:$U,Charts!T540)</f>
        <v>1</v>
      </c>
      <c r="AD540">
        <f>COUNTIFS(Spotify!$AA:$AA,Charts!$AD$1,Spotify!$U:$U,Charts!T540)</f>
        <v>0</v>
      </c>
      <c r="AE540">
        <f>COUNTIFS(Spotify!$AA:$AA,Charts!$AE$1,Spotify!$U:$U,Charts!T540)</f>
        <v>0</v>
      </c>
      <c r="AF540" s="8">
        <f>COUNTIFS(Spotify!$AA:$AA,Charts!$AF$1,Spotify!$U:$U,Charts!T540)</f>
        <v>0</v>
      </c>
      <c r="AH540" s="7" t="s">
        <v>847</v>
      </c>
      <c r="AI540">
        <f>SUMIFS(Spotify!O:O,Spotify!U:U,Charts!AH540)/COUNTIFS(Spotify!U:U,Charts!AH540)</f>
        <v>-6114.666666666667</v>
      </c>
      <c r="AJ540" s="18">
        <f>SUMIF(Spotify!U:U,Charts!AH540,Spotify!P:P)/COUNTIF(Spotify!U:U,Charts!AH540)</f>
        <v>85548.666666666672</v>
      </c>
      <c r="AK540" s="18">
        <f>SUMIF(Spotify!U:U,Charts!AH540,Spotify!R:R)/COUNTIF(Spotify!U:U,Charts!AH540)</f>
        <v>7.333333333333333</v>
      </c>
      <c r="AL540" s="18">
        <f>SUMIF(Spotify!U:U,Charts!AH540,Spotify!J:J)/COUNTIF(Spotify!U:U,Charts!AH540)</f>
        <v>161</v>
      </c>
      <c r="AM540" s="18">
        <f>SUMIF(Spotify!U:U,Charts!AH540,Spotify!H:H)/COUNTIF(Spotify!U:U,Charts!AH540)</f>
        <v>708.33333333333337</v>
      </c>
      <c r="AN540" s="28">
        <f>SUMIF(Spotify!U:U,Charts!AH540,Spotify!I:I)/COUNTIF(Spotify!U:U,Charts!AH540)</f>
        <v>688.66666666666663</v>
      </c>
    </row>
    <row r="541" spans="1:40" x14ac:dyDescent="0.25">
      <c r="A541" s="3" t="s">
        <v>10054</v>
      </c>
      <c r="B541" s="1">
        <v>501545208</v>
      </c>
      <c r="C541" s="1">
        <v>2</v>
      </c>
      <c r="D541" s="1"/>
      <c r="E541" s="3" t="s">
        <v>525</v>
      </c>
      <c r="F541" s="1">
        <v>363778904</v>
      </c>
      <c r="H541" s="7" t="s">
        <v>5646</v>
      </c>
      <c r="I541" s="1">
        <v>135555427</v>
      </c>
      <c r="J541" s="8">
        <v>12</v>
      </c>
      <c r="L541" s="7" t="s">
        <v>5646</v>
      </c>
      <c r="M541" s="1">
        <f t="shared" si="42"/>
        <v>-135555427</v>
      </c>
      <c r="N541">
        <v>12</v>
      </c>
      <c r="O541" s="18">
        <f>SUMIF(Spotify!U:U,Charts!L541,Spotify!Q:Q)/COUNTIF(Spotify!U:U,Charts!L541)</f>
        <v>194233.91666666666</v>
      </c>
      <c r="P541" t="str">
        <f t="shared" si="43"/>
        <v>03:14</v>
      </c>
      <c r="Q541" s="18">
        <f t="shared" si="45"/>
        <v>641941</v>
      </c>
      <c r="R541" s="8" t="str">
        <f t="shared" si="44"/>
        <v>10:41</v>
      </c>
      <c r="T541" s="7" t="s">
        <v>10054</v>
      </c>
      <c r="U541">
        <f>COUNTIFS(Spotify!$AA:$AA,Charts!$U$1,Spotify!$U:$U,Charts!T541)</f>
        <v>0</v>
      </c>
      <c r="V541">
        <f>COUNTIFS(Spotify!$AA:$AA,Charts!$V$1,Spotify!$U:$U,Charts!T541)</f>
        <v>0</v>
      </c>
      <c r="W541">
        <f>COUNTIFS(Spotify!$AA:$AA,Charts!$W$1,Spotify!$U:$U,Charts!T541)</f>
        <v>2</v>
      </c>
      <c r="X541">
        <f>COUNTIFS(Spotify!$AA:$AA,Charts!$X$1,Spotify!$U:$U,Charts!T541)</f>
        <v>0</v>
      </c>
      <c r="Y541">
        <f>COUNTIFS(Spotify!$AA:$AA,Charts!$Y$1,Spotify!$U:$U,Charts!T541)</f>
        <v>0</v>
      </c>
      <c r="Z541">
        <f>COUNTIFS(Spotify!$AA:$AA,Charts!$Z$1,Spotify!$U:$U,Charts!T541)</f>
        <v>0</v>
      </c>
      <c r="AA541">
        <f>COUNTIFS(Spotify!$AA:$AA,Charts!$AA$1,Spotify!$U:$U,Charts!T541)</f>
        <v>0</v>
      </c>
      <c r="AB541">
        <f>COUNTIFS(Spotify!$AA:$AA,Charts!$AB$1,Spotify!$U:$U,Charts!T541)</f>
        <v>0</v>
      </c>
      <c r="AC541">
        <f>COUNTIFS(Spotify!$AA:$AA,Charts!$AC$1,Spotify!$U:$U,Charts!T541)</f>
        <v>0</v>
      </c>
      <c r="AD541">
        <f>COUNTIFS(Spotify!$AA:$AA,Charts!$AD$1,Spotify!$U:$U,Charts!T541)</f>
        <v>0</v>
      </c>
      <c r="AE541">
        <f>COUNTIFS(Spotify!$AA:$AA,Charts!$AE$1,Spotify!$U:$U,Charts!T541)</f>
        <v>0</v>
      </c>
      <c r="AF541" s="8">
        <f>COUNTIFS(Spotify!$AA:$AA,Charts!$AF$1,Spotify!$U:$U,Charts!T541)</f>
        <v>0</v>
      </c>
      <c r="AH541" s="7" t="s">
        <v>10054</v>
      </c>
      <c r="AI541">
        <f>SUMIFS(Spotify!O:O,Spotify!U:U,Charts!AH541)/COUNTIFS(Spotify!U:U,Charts!AH541)</f>
        <v>-8350.5</v>
      </c>
      <c r="AJ541" s="18">
        <f>SUMIF(Spotify!U:U,Charts!AH541,Spotify!P:P)/COUNTIF(Spotify!U:U,Charts!AH541)</f>
        <v>148741</v>
      </c>
      <c r="AK541" s="18">
        <f>SUMIF(Spotify!U:U,Charts!AH541,Spotify!R:R)/COUNTIF(Spotify!U:U,Charts!AH541)</f>
        <v>24</v>
      </c>
      <c r="AL541" s="18">
        <f>SUMIF(Spotify!U:U,Charts!AH541,Spotify!J:J)/COUNTIF(Spotify!U:U,Charts!AH541)</f>
        <v>446.5</v>
      </c>
      <c r="AM541" s="18">
        <f>SUMIF(Spotify!U:U,Charts!AH541,Spotify!H:H)/COUNTIF(Spotify!U:U,Charts!AH541)</f>
        <v>499.5</v>
      </c>
      <c r="AN541" s="28">
        <f>SUMIF(Spotify!U:U,Charts!AH541,Spotify!I:I)/COUNTIF(Spotify!U:U,Charts!AH541)</f>
        <v>837.5</v>
      </c>
    </row>
    <row r="542" spans="1:40" x14ac:dyDescent="0.25">
      <c r="A542" s="3" t="s">
        <v>11658</v>
      </c>
      <c r="B542" s="1">
        <v>38216797</v>
      </c>
      <c r="C542" s="1">
        <v>1</v>
      </c>
      <c r="D542" s="1"/>
      <c r="E542" s="3" t="s">
        <v>6324</v>
      </c>
      <c r="F542" s="1">
        <v>71351519</v>
      </c>
      <c r="H542" s="7" t="s">
        <v>17468</v>
      </c>
      <c r="I542" s="1">
        <v>135545545</v>
      </c>
      <c r="J542" s="8">
        <v>1</v>
      </c>
      <c r="L542" s="7" t="s">
        <v>17468</v>
      </c>
      <c r="M542" s="1">
        <f t="shared" si="42"/>
        <v>-135545545</v>
      </c>
      <c r="N542">
        <v>1</v>
      </c>
      <c r="O542" s="18">
        <f>SUMIF(Spotify!U:U,Charts!L542,Spotify!Q:Q)/COUNTIF(Spotify!U:U,Charts!L542)</f>
        <v>354520</v>
      </c>
      <c r="P542" t="str">
        <f t="shared" si="43"/>
        <v>05:54</v>
      </c>
      <c r="Q542" s="18">
        <f t="shared" si="45"/>
        <v>641941</v>
      </c>
      <c r="R542" s="8" t="str">
        <f t="shared" si="44"/>
        <v>10:41</v>
      </c>
      <c r="T542" s="7" t="s">
        <v>11658</v>
      </c>
      <c r="U542">
        <f>COUNTIFS(Spotify!$AA:$AA,Charts!$U$1,Spotify!$U:$U,Charts!T542)</f>
        <v>0</v>
      </c>
      <c r="V542">
        <f>COUNTIFS(Spotify!$AA:$AA,Charts!$V$1,Spotify!$U:$U,Charts!T542)</f>
        <v>0</v>
      </c>
      <c r="W542">
        <f>COUNTIFS(Spotify!$AA:$AA,Charts!$W$1,Spotify!$U:$U,Charts!T542)</f>
        <v>0</v>
      </c>
      <c r="X542">
        <f>COUNTIFS(Spotify!$AA:$AA,Charts!$X$1,Spotify!$U:$U,Charts!T542)</f>
        <v>0</v>
      </c>
      <c r="Y542">
        <f>COUNTIFS(Spotify!$AA:$AA,Charts!$Y$1,Spotify!$U:$U,Charts!T542)</f>
        <v>1</v>
      </c>
      <c r="Z542">
        <f>COUNTIFS(Spotify!$AA:$AA,Charts!$Z$1,Spotify!$U:$U,Charts!T542)</f>
        <v>0</v>
      </c>
      <c r="AA542">
        <f>COUNTIFS(Spotify!$AA:$AA,Charts!$AA$1,Spotify!$U:$U,Charts!T542)</f>
        <v>0</v>
      </c>
      <c r="AB542">
        <f>COUNTIFS(Spotify!$AA:$AA,Charts!$AB$1,Spotify!$U:$U,Charts!T542)</f>
        <v>0</v>
      </c>
      <c r="AC542">
        <f>COUNTIFS(Spotify!$AA:$AA,Charts!$AC$1,Spotify!$U:$U,Charts!T542)</f>
        <v>0</v>
      </c>
      <c r="AD542">
        <f>COUNTIFS(Spotify!$AA:$AA,Charts!$AD$1,Spotify!$U:$U,Charts!T542)</f>
        <v>0</v>
      </c>
      <c r="AE542">
        <f>COUNTIFS(Spotify!$AA:$AA,Charts!$AE$1,Spotify!$U:$U,Charts!T542)</f>
        <v>0</v>
      </c>
      <c r="AF542" s="8">
        <f>COUNTIFS(Spotify!$AA:$AA,Charts!$AF$1,Spotify!$U:$U,Charts!T542)</f>
        <v>0</v>
      </c>
      <c r="AH542" s="7" t="s">
        <v>11658</v>
      </c>
      <c r="AI542">
        <f>SUMIFS(Spotify!O:O,Spotify!U:U,Charts!AH542)/COUNTIFS(Spotify!U:U,Charts!AH542)</f>
        <v>-9072</v>
      </c>
      <c r="AJ542" s="18">
        <f>SUMIF(Spotify!U:U,Charts!AH542,Spotify!P:P)/COUNTIF(Spotify!U:U,Charts!AH542)</f>
        <v>118852</v>
      </c>
      <c r="AK542" s="18">
        <f>SUMIF(Spotify!U:U,Charts!AH542,Spotify!R:R)/COUNTIF(Spotify!U:U,Charts!AH542)</f>
        <v>9</v>
      </c>
      <c r="AL542" s="18">
        <f>SUMIF(Spotify!U:U,Charts!AH542,Spotify!J:J)/COUNTIF(Spotify!U:U,Charts!AH542)</f>
        <v>363</v>
      </c>
      <c r="AM542" s="18">
        <f>SUMIF(Spotify!U:U,Charts!AH542,Spotify!H:H)/COUNTIF(Spotify!U:U,Charts!AH542)</f>
        <v>5</v>
      </c>
      <c r="AN542" s="28">
        <f>SUMIF(Spotify!U:U,Charts!AH542,Spotify!I:I)/COUNTIF(Spotify!U:U,Charts!AH542)</f>
        <v>748</v>
      </c>
    </row>
    <row r="543" spans="1:40" x14ac:dyDescent="0.25">
      <c r="A543" s="3" t="s">
        <v>15728</v>
      </c>
      <c r="B543" s="1">
        <v>31160840</v>
      </c>
      <c r="C543" s="1">
        <v>1</v>
      </c>
      <c r="D543" s="1"/>
      <c r="E543" s="3" t="s">
        <v>17213</v>
      </c>
      <c r="F543" s="1">
        <v>157504067</v>
      </c>
      <c r="H543" s="7" t="s">
        <v>18105</v>
      </c>
      <c r="I543" s="1">
        <v>134979902</v>
      </c>
      <c r="J543" s="8">
        <v>1</v>
      </c>
      <c r="L543" s="7" t="s">
        <v>18105</v>
      </c>
      <c r="M543" s="1">
        <f t="shared" si="42"/>
        <v>-134979902</v>
      </c>
      <c r="N543">
        <v>1</v>
      </c>
      <c r="O543" s="18">
        <f>SUMIF(Spotify!U:U,Charts!L543,Spotify!Q:Q)/COUNTIF(Spotify!U:U,Charts!L543)</f>
        <v>213989</v>
      </c>
      <c r="P543" t="str">
        <f t="shared" si="43"/>
        <v>03:33</v>
      </c>
      <c r="Q543" s="18">
        <f t="shared" si="45"/>
        <v>641941</v>
      </c>
      <c r="R543" s="8" t="str">
        <f t="shared" si="44"/>
        <v>10:41</v>
      </c>
      <c r="T543" s="7" t="s">
        <v>15728</v>
      </c>
      <c r="U543">
        <f>COUNTIFS(Spotify!$AA:$AA,Charts!$U$1,Spotify!$U:$U,Charts!T543)</f>
        <v>0</v>
      </c>
      <c r="V543">
        <f>COUNTIFS(Spotify!$AA:$AA,Charts!$V$1,Spotify!$U:$U,Charts!T543)</f>
        <v>0</v>
      </c>
      <c r="W543">
        <f>COUNTIFS(Spotify!$AA:$AA,Charts!$W$1,Spotify!$U:$U,Charts!T543)</f>
        <v>0</v>
      </c>
      <c r="X543">
        <f>COUNTIFS(Spotify!$AA:$AA,Charts!$X$1,Spotify!$U:$U,Charts!T543)</f>
        <v>0</v>
      </c>
      <c r="Y543">
        <f>COUNTIFS(Spotify!$AA:$AA,Charts!$Y$1,Spotify!$U:$U,Charts!T543)</f>
        <v>0</v>
      </c>
      <c r="Z543">
        <f>COUNTIFS(Spotify!$AA:$AA,Charts!$Z$1,Spotify!$U:$U,Charts!T543)</f>
        <v>0</v>
      </c>
      <c r="AA543">
        <f>COUNTIFS(Spotify!$AA:$AA,Charts!$AA$1,Spotify!$U:$U,Charts!T543)</f>
        <v>0</v>
      </c>
      <c r="AB543">
        <f>COUNTIFS(Spotify!$AA:$AA,Charts!$AB$1,Spotify!$U:$U,Charts!T543)</f>
        <v>0</v>
      </c>
      <c r="AC543">
        <f>COUNTIFS(Spotify!$AA:$AA,Charts!$AC$1,Spotify!$U:$U,Charts!T543)</f>
        <v>0</v>
      </c>
      <c r="AD543">
        <f>COUNTIFS(Spotify!$AA:$AA,Charts!$AD$1,Spotify!$U:$U,Charts!T543)</f>
        <v>0</v>
      </c>
      <c r="AE543">
        <f>COUNTIFS(Spotify!$AA:$AA,Charts!$AE$1,Spotify!$U:$U,Charts!T543)</f>
        <v>0</v>
      </c>
      <c r="AF543" s="8">
        <f>COUNTIFS(Spotify!$AA:$AA,Charts!$AF$1,Spotify!$U:$U,Charts!T543)</f>
        <v>1</v>
      </c>
      <c r="AH543" s="7" t="s">
        <v>15728</v>
      </c>
      <c r="AI543">
        <f>SUMIFS(Spotify!O:O,Spotify!U:U,Charts!AH543)/COUNTIFS(Spotify!U:U,Charts!AH543)</f>
        <v>-11169</v>
      </c>
      <c r="AJ543" s="18">
        <f>SUMIF(Spotify!U:U,Charts!AH543,Spotify!P:P)/COUNTIF(Spotify!U:U,Charts!AH543)</f>
        <v>124016</v>
      </c>
      <c r="AK543" s="18">
        <f>SUMIF(Spotify!U:U,Charts!AH543,Spotify!R:R)/COUNTIF(Spotify!U:U,Charts!AH543)</f>
        <v>4</v>
      </c>
      <c r="AL543" s="18">
        <f>SUMIF(Spotify!U:U,Charts!AH543,Spotify!J:J)/COUNTIF(Spotify!U:U,Charts!AH543)</f>
        <v>341</v>
      </c>
      <c r="AM543" s="18">
        <f>SUMIF(Spotify!U:U,Charts!AH543,Spotify!H:H)/COUNTIF(Spotify!U:U,Charts!AH543)</f>
        <v>876</v>
      </c>
      <c r="AN543" s="28">
        <f>SUMIF(Spotify!U:U,Charts!AH543,Spotify!I:I)/COUNTIF(Spotify!U:U,Charts!AH543)</f>
        <v>359</v>
      </c>
    </row>
    <row r="544" spans="1:40" x14ac:dyDescent="0.25">
      <c r="A544" s="3" t="s">
        <v>18036</v>
      </c>
      <c r="B544" s="1">
        <v>18255025</v>
      </c>
      <c r="C544" s="1">
        <v>1</v>
      </c>
      <c r="D544" s="1"/>
      <c r="E544" s="3" t="s">
        <v>7989</v>
      </c>
      <c r="F544" s="1">
        <v>1165318488</v>
      </c>
      <c r="H544" s="7" t="s">
        <v>2818</v>
      </c>
      <c r="I544" s="1">
        <v>134577349</v>
      </c>
      <c r="J544" s="8">
        <v>3</v>
      </c>
      <c r="L544" s="7" t="s">
        <v>2818</v>
      </c>
      <c r="M544" s="1">
        <f t="shared" si="42"/>
        <v>-134577349</v>
      </c>
      <c r="N544">
        <v>3</v>
      </c>
      <c r="O544" s="18">
        <f>SUMIF(Spotify!U:U,Charts!L544,Spotify!Q:Q)/COUNTIF(Spotify!U:U,Charts!L544)</f>
        <v>191042.33333333334</v>
      </c>
      <c r="P544" t="str">
        <f t="shared" si="43"/>
        <v>03:11</v>
      </c>
      <c r="Q544" s="18">
        <f t="shared" si="45"/>
        <v>641941</v>
      </c>
      <c r="R544" s="8" t="str">
        <f t="shared" si="44"/>
        <v>10:41</v>
      </c>
      <c r="T544" s="7" t="s">
        <v>18036</v>
      </c>
      <c r="U544">
        <f>COUNTIFS(Spotify!$AA:$AA,Charts!$U$1,Spotify!$U:$U,Charts!T544)</f>
        <v>0</v>
      </c>
      <c r="V544">
        <f>COUNTIFS(Spotify!$AA:$AA,Charts!$V$1,Spotify!$U:$U,Charts!T544)</f>
        <v>0</v>
      </c>
      <c r="W544">
        <f>COUNTIFS(Spotify!$AA:$AA,Charts!$W$1,Spotify!$U:$U,Charts!T544)</f>
        <v>0</v>
      </c>
      <c r="X544">
        <f>COUNTIFS(Spotify!$AA:$AA,Charts!$X$1,Spotify!$U:$U,Charts!T544)</f>
        <v>0</v>
      </c>
      <c r="Y544">
        <f>COUNTIFS(Spotify!$AA:$AA,Charts!$Y$1,Spotify!$U:$U,Charts!T544)</f>
        <v>0</v>
      </c>
      <c r="Z544">
        <f>COUNTIFS(Spotify!$AA:$AA,Charts!$Z$1,Spotify!$U:$U,Charts!T544)</f>
        <v>0</v>
      </c>
      <c r="AA544">
        <f>COUNTIFS(Spotify!$AA:$AA,Charts!$AA$1,Spotify!$U:$U,Charts!T544)</f>
        <v>0</v>
      </c>
      <c r="AB544">
        <f>COUNTIFS(Spotify!$AA:$AA,Charts!$AB$1,Spotify!$U:$U,Charts!T544)</f>
        <v>0</v>
      </c>
      <c r="AC544">
        <f>COUNTIFS(Spotify!$AA:$AA,Charts!$AC$1,Spotify!$U:$U,Charts!T544)</f>
        <v>1</v>
      </c>
      <c r="AD544">
        <f>COUNTIFS(Spotify!$AA:$AA,Charts!$AD$1,Spotify!$U:$U,Charts!T544)</f>
        <v>0</v>
      </c>
      <c r="AE544">
        <f>COUNTIFS(Spotify!$AA:$AA,Charts!$AE$1,Spotify!$U:$U,Charts!T544)</f>
        <v>0</v>
      </c>
      <c r="AF544" s="8">
        <f>COUNTIFS(Spotify!$AA:$AA,Charts!$AF$1,Spotify!$U:$U,Charts!T544)</f>
        <v>0</v>
      </c>
      <c r="AH544" s="7" t="s">
        <v>18036</v>
      </c>
      <c r="AI544">
        <f>SUMIFS(Spotify!O:O,Spotify!U:U,Charts!AH544)/COUNTIFS(Spotify!U:U,Charts!AH544)</f>
        <v>-6196</v>
      </c>
      <c r="AJ544" s="18">
        <f>SUMIF(Spotify!U:U,Charts!AH544,Spotify!P:P)/COUNTIF(Spotify!U:U,Charts!AH544)</f>
        <v>175937</v>
      </c>
      <c r="AK544" s="18">
        <f>SUMIF(Spotify!U:U,Charts!AH544,Spotify!R:R)/COUNTIF(Spotify!U:U,Charts!AH544)</f>
        <v>4</v>
      </c>
      <c r="AL544" s="18">
        <f>SUMIF(Spotify!U:U,Charts!AH544,Spotify!J:J)/COUNTIF(Spotify!U:U,Charts!AH544)</f>
        <v>144</v>
      </c>
      <c r="AM544" s="18">
        <f>SUMIF(Spotify!U:U,Charts!AH544,Spotify!H:H)/COUNTIF(Spotify!U:U,Charts!AH544)</f>
        <v>763</v>
      </c>
      <c r="AN544" s="28">
        <f>SUMIF(Spotify!U:U,Charts!AH544,Spotify!I:I)/COUNTIF(Spotify!U:U,Charts!AH544)</f>
        <v>58</v>
      </c>
    </row>
    <row r="545" spans="1:40" x14ac:dyDescent="0.25">
      <c r="A545" s="3" t="s">
        <v>18037</v>
      </c>
      <c r="B545" s="1">
        <v>69302756</v>
      </c>
      <c r="C545" s="1">
        <v>3</v>
      </c>
      <c r="D545" s="1"/>
      <c r="E545" s="3" t="s">
        <v>15688</v>
      </c>
      <c r="F545" s="1">
        <v>190519051</v>
      </c>
      <c r="H545" s="7" t="s">
        <v>7721</v>
      </c>
      <c r="I545" s="1">
        <v>132292671</v>
      </c>
      <c r="J545" s="8">
        <v>1</v>
      </c>
      <c r="L545" s="7" t="s">
        <v>7721</v>
      </c>
      <c r="M545" s="1">
        <f t="shared" si="42"/>
        <v>-132292671</v>
      </c>
      <c r="N545">
        <v>1</v>
      </c>
      <c r="O545" s="18">
        <f>SUMIF(Spotify!U:U,Charts!L545,Spotify!Q:Q)/COUNTIF(Spotify!U:U,Charts!L545)</f>
        <v>186027</v>
      </c>
      <c r="P545" t="str">
        <f t="shared" si="43"/>
        <v>03:06</v>
      </c>
      <c r="Q545" s="18">
        <f t="shared" si="45"/>
        <v>641941</v>
      </c>
      <c r="R545" s="8" t="str">
        <f t="shared" si="44"/>
        <v>10:41</v>
      </c>
      <c r="T545" s="7" t="s">
        <v>18037</v>
      </c>
      <c r="U545">
        <f>COUNTIFS(Spotify!$AA:$AA,Charts!$U$1,Spotify!$U:$U,Charts!T545)</f>
        <v>0</v>
      </c>
      <c r="V545">
        <f>COUNTIFS(Spotify!$AA:$AA,Charts!$V$1,Spotify!$U:$U,Charts!T545)</f>
        <v>2</v>
      </c>
      <c r="W545">
        <f>COUNTIFS(Spotify!$AA:$AA,Charts!$W$1,Spotify!$U:$U,Charts!T545)</f>
        <v>0</v>
      </c>
      <c r="X545">
        <f>COUNTIFS(Spotify!$AA:$AA,Charts!$X$1,Spotify!$U:$U,Charts!T545)</f>
        <v>0</v>
      </c>
      <c r="Y545">
        <f>COUNTIFS(Spotify!$AA:$AA,Charts!$Y$1,Spotify!$U:$U,Charts!T545)</f>
        <v>0</v>
      </c>
      <c r="Z545">
        <f>COUNTIFS(Spotify!$AA:$AA,Charts!$Z$1,Spotify!$U:$U,Charts!T545)</f>
        <v>0</v>
      </c>
      <c r="AA545">
        <f>COUNTIFS(Spotify!$AA:$AA,Charts!$AA$1,Spotify!$U:$U,Charts!T545)</f>
        <v>1</v>
      </c>
      <c r="AB545">
        <f>COUNTIFS(Spotify!$AA:$AA,Charts!$AB$1,Spotify!$U:$U,Charts!T545)</f>
        <v>0</v>
      </c>
      <c r="AC545">
        <f>COUNTIFS(Spotify!$AA:$AA,Charts!$AC$1,Spotify!$U:$U,Charts!T545)</f>
        <v>0</v>
      </c>
      <c r="AD545">
        <f>COUNTIFS(Spotify!$AA:$AA,Charts!$AD$1,Spotify!$U:$U,Charts!T545)</f>
        <v>0</v>
      </c>
      <c r="AE545">
        <f>COUNTIFS(Spotify!$AA:$AA,Charts!$AE$1,Spotify!$U:$U,Charts!T545)</f>
        <v>0</v>
      </c>
      <c r="AF545" s="8">
        <f>COUNTIFS(Spotify!$AA:$AA,Charts!$AF$1,Spotify!$U:$U,Charts!T545)</f>
        <v>0</v>
      </c>
      <c r="AH545" s="7" t="s">
        <v>18037</v>
      </c>
      <c r="AI545">
        <f>SUMIFS(Spotify!O:O,Spotify!U:U,Charts!AH545)/COUNTIFS(Spotify!U:U,Charts!AH545)</f>
        <v>-6899.333333333333</v>
      </c>
      <c r="AJ545" s="18">
        <f>SUMIF(Spotify!U:U,Charts!AH545,Spotify!P:P)/COUNTIF(Spotify!U:U,Charts!AH545)</f>
        <v>104406.33333333333</v>
      </c>
      <c r="AK545" s="18">
        <f>SUMIF(Spotify!U:U,Charts!AH545,Spotify!R:R)/COUNTIF(Spotify!U:U,Charts!AH545)</f>
        <v>3.6666666666666665</v>
      </c>
      <c r="AL545" s="18">
        <f>SUMIF(Spotify!U:U,Charts!AH545,Spotify!J:J)/COUNTIF(Spotify!U:U,Charts!AH545)</f>
        <v>227</v>
      </c>
      <c r="AM545" s="18">
        <f>SUMIF(Spotify!U:U,Charts!AH545,Spotify!H:H)/COUNTIF(Spotify!U:U,Charts!AH545)</f>
        <v>792</v>
      </c>
      <c r="AN545" s="28">
        <f>SUMIF(Spotify!U:U,Charts!AH545,Spotify!I:I)/COUNTIF(Spotify!U:U,Charts!AH545)</f>
        <v>681.66666666666663</v>
      </c>
    </row>
    <row r="546" spans="1:40" x14ac:dyDescent="0.25">
      <c r="A546" s="3" t="s">
        <v>997</v>
      </c>
      <c r="B546" s="1">
        <v>158561490</v>
      </c>
      <c r="C546" s="1">
        <v>1</v>
      </c>
      <c r="D546" s="1"/>
      <c r="E546" s="3" t="s">
        <v>11445</v>
      </c>
      <c r="F546" s="1">
        <v>38981595</v>
      </c>
      <c r="H546" s="7" t="s">
        <v>18241</v>
      </c>
      <c r="I546" s="1">
        <v>131383409</v>
      </c>
      <c r="J546" s="8">
        <v>1</v>
      </c>
      <c r="L546" s="7" t="s">
        <v>18241</v>
      </c>
      <c r="M546" s="1">
        <f t="shared" si="42"/>
        <v>-131383409</v>
      </c>
      <c r="N546">
        <v>1</v>
      </c>
      <c r="O546" s="18">
        <f>SUMIF(Spotify!U:U,Charts!L546,Spotify!Q:Q)/COUNTIF(Spotify!U:U,Charts!L546)</f>
        <v>278085</v>
      </c>
      <c r="P546" t="str">
        <f t="shared" si="43"/>
        <v>04:38</v>
      </c>
      <c r="Q546" s="18">
        <f t="shared" si="45"/>
        <v>641941</v>
      </c>
      <c r="R546" s="8" t="str">
        <f t="shared" si="44"/>
        <v>10:41</v>
      </c>
      <c r="T546" s="7" t="s">
        <v>997</v>
      </c>
      <c r="U546">
        <f>COUNTIFS(Spotify!$AA:$AA,Charts!$U$1,Spotify!$U:$U,Charts!T546)</f>
        <v>1</v>
      </c>
      <c r="V546">
        <f>COUNTIFS(Spotify!$AA:$AA,Charts!$V$1,Spotify!$U:$U,Charts!T546)</f>
        <v>0</v>
      </c>
      <c r="W546">
        <f>COUNTIFS(Spotify!$AA:$AA,Charts!$W$1,Spotify!$U:$U,Charts!T546)</f>
        <v>0</v>
      </c>
      <c r="X546">
        <f>COUNTIFS(Spotify!$AA:$AA,Charts!$X$1,Spotify!$U:$U,Charts!T546)</f>
        <v>0</v>
      </c>
      <c r="Y546">
        <f>COUNTIFS(Spotify!$AA:$AA,Charts!$Y$1,Spotify!$U:$U,Charts!T546)</f>
        <v>0</v>
      </c>
      <c r="Z546">
        <f>COUNTIFS(Spotify!$AA:$AA,Charts!$Z$1,Spotify!$U:$U,Charts!T546)</f>
        <v>0</v>
      </c>
      <c r="AA546">
        <f>COUNTIFS(Spotify!$AA:$AA,Charts!$AA$1,Spotify!$U:$U,Charts!T546)</f>
        <v>0</v>
      </c>
      <c r="AB546">
        <f>COUNTIFS(Spotify!$AA:$AA,Charts!$AB$1,Spotify!$U:$U,Charts!T546)</f>
        <v>0</v>
      </c>
      <c r="AC546">
        <f>COUNTIFS(Spotify!$AA:$AA,Charts!$AC$1,Spotify!$U:$U,Charts!T546)</f>
        <v>0</v>
      </c>
      <c r="AD546">
        <f>COUNTIFS(Spotify!$AA:$AA,Charts!$AD$1,Spotify!$U:$U,Charts!T546)</f>
        <v>0</v>
      </c>
      <c r="AE546">
        <f>COUNTIFS(Spotify!$AA:$AA,Charts!$AE$1,Spotify!$U:$U,Charts!T546)</f>
        <v>0</v>
      </c>
      <c r="AF546" s="8">
        <f>COUNTIFS(Spotify!$AA:$AA,Charts!$AF$1,Spotify!$U:$U,Charts!T546)</f>
        <v>0</v>
      </c>
      <c r="AH546" s="7" t="s">
        <v>997</v>
      </c>
      <c r="AI546">
        <f>SUMIFS(Spotify!O:O,Spotify!U:U,Charts!AH546)/COUNTIFS(Spotify!U:U,Charts!AH546)</f>
        <v>-5675</v>
      </c>
      <c r="AJ546" s="18">
        <f>SUMIF(Spotify!U:U,Charts!AH546,Spotify!P:P)/COUNTIF(Spotify!U:U,Charts!AH546)</f>
        <v>95921</v>
      </c>
      <c r="AK546" s="18">
        <f>SUMIF(Spotify!U:U,Charts!AH546,Spotify!R:R)/COUNTIF(Spotify!U:U,Charts!AH546)</f>
        <v>29</v>
      </c>
      <c r="AL546" s="18">
        <f>SUMIF(Spotify!U:U,Charts!AH546,Spotify!J:J)/COUNTIF(Spotify!U:U,Charts!AH546)</f>
        <v>372</v>
      </c>
      <c r="AM546" s="18">
        <f>SUMIF(Spotify!U:U,Charts!AH546,Spotify!H:H)/COUNTIF(Spotify!U:U,Charts!AH546)</f>
        <v>623</v>
      </c>
      <c r="AN546" s="28">
        <f>SUMIF(Spotify!U:U,Charts!AH546,Spotify!I:I)/COUNTIF(Spotify!U:U,Charts!AH546)</f>
        <v>654</v>
      </c>
    </row>
    <row r="547" spans="1:40" x14ac:dyDescent="0.25">
      <c r="A547" s="3" t="s">
        <v>18038</v>
      </c>
      <c r="B547" s="1">
        <v>570566236</v>
      </c>
      <c r="C547" s="1">
        <v>1</v>
      </c>
      <c r="D547" s="1"/>
      <c r="E547" s="3" t="s">
        <v>5658</v>
      </c>
      <c r="F547" s="1">
        <v>13099396</v>
      </c>
      <c r="H547" s="7" t="s">
        <v>18269</v>
      </c>
      <c r="I547" s="1">
        <v>131288711</v>
      </c>
      <c r="J547" s="8">
        <v>1</v>
      </c>
      <c r="L547" s="7" t="s">
        <v>18269</v>
      </c>
      <c r="M547" s="1">
        <f t="shared" si="42"/>
        <v>-131288711</v>
      </c>
      <c r="N547">
        <v>1</v>
      </c>
      <c r="O547" s="18">
        <f>SUMIF(Spotify!U:U,Charts!L547,Spotify!Q:Q)/COUNTIF(Spotify!U:U,Charts!L547)</f>
        <v>141770</v>
      </c>
      <c r="P547" t="str">
        <f t="shared" si="43"/>
        <v>02:21</v>
      </c>
      <c r="Q547" s="18">
        <f t="shared" si="45"/>
        <v>641941</v>
      </c>
      <c r="R547" s="8" t="str">
        <f t="shared" si="44"/>
        <v>10:41</v>
      </c>
      <c r="T547" s="7" t="s">
        <v>18038</v>
      </c>
      <c r="U547">
        <f>COUNTIFS(Spotify!$AA:$AA,Charts!$U$1,Spotify!$U:$U,Charts!T547)</f>
        <v>0</v>
      </c>
      <c r="V547">
        <f>COUNTIFS(Spotify!$AA:$AA,Charts!$V$1,Spotify!$U:$U,Charts!T547)</f>
        <v>1</v>
      </c>
      <c r="W547">
        <f>COUNTIFS(Spotify!$AA:$AA,Charts!$W$1,Spotify!$U:$U,Charts!T547)</f>
        <v>0</v>
      </c>
      <c r="X547">
        <f>COUNTIFS(Spotify!$AA:$AA,Charts!$X$1,Spotify!$U:$U,Charts!T547)</f>
        <v>0</v>
      </c>
      <c r="Y547">
        <f>COUNTIFS(Spotify!$AA:$AA,Charts!$Y$1,Spotify!$U:$U,Charts!T547)</f>
        <v>0</v>
      </c>
      <c r="Z547">
        <f>COUNTIFS(Spotify!$AA:$AA,Charts!$Z$1,Spotify!$U:$U,Charts!T547)</f>
        <v>0</v>
      </c>
      <c r="AA547">
        <f>COUNTIFS(Spotify!$AA:$AA,Charts!$AA$1,Spotify!$U:$U,Charts!T547)</f>
        <v>0</v>
      </c>
      <c r="AB547">
        <f>COUNTIFS(Spotify!$AA:$AA,Charts!$AB$1,Spotify!$U:$U,Charts!T547)</f>
        <v>0</v>
      </c>
      <c r="AC547">
        <f>COUNTIFS(Spotify!$AA:$AA,Charts!$AC$1,Spotify!$U:$U,Charts!T547)</f>
        <v>0</v>
      </c>
      <c r="AD547">
        <f>COUNTIFS(Spotify!$AA:$AA,Charts!$AD$1,Spotify!$U:$U,Charts!T547)</f>
        <v>0</v>
      </c>
      <c r="AE547">
        <f>COUNTIFS(Spotify!$AA:$AA,Charts!$AE$1,Spotify!$U:$U,Charts!T547)</f>
        <v>0</v>
      </c>
      <c r="AF547" s="8">
        <f>COUNTIFS(Spotify!$AA:$AA,Charts!$AF$1,Spotify!$U:$U,Charts!T547)</f>
        <v>0</v>
      </c>
      <c r="AH547" s="7" t="s">
        <v>18038</v>
      </c>
      <c r="AI547">
        <f>SUMIFS(Spotify!O:O,Spotify!U:U,Charts!AH547)/COUNTIFS(Spotify!U:U,Charts!AH547)</f>
        <v>-10086</v>
      </c>
      <c r="AJ547" s="18">
        <f>SUMIF(Spotify!U:U,Charts!AH547,Spotify!P:P)/COUNTIF(Spotify!U:U,Charts!AH547)</f>
        <v>75801</v>
      </c>
      <c r="AK547" s="18">
        <f>SUMIF(Spotify!U:U,Charts!AH547,Spotify!R:R)/COUNTIF(Spotify!U:U,Charts!AH547)</f>
        <v>79</v>
      </c>
      <c r="AL547" s="18">
        <f>SUMIF(Spotify!U:U,Charts!AH547,Spotify!J:J)/COUNTIF(Spotify!U:U,Charts!AH547)</f>
        <v>129</v>
      </c>
      <c r="AM547" s="18">
        <f>SUMIF(Spotify!U:U,Charts!AH547,Spotify!H:H)/COUNTIF(Spotify!U:U,Charts!AH547)</f>
        <v>464</v>
      </c>
      <c r="AN547" s="28">
        <f>SUMIF(Spotify!U:U,Charts!AH547,Spotify!I:I)/COUNTIF(Spotify!U:U,Charts!AH547)</f>
        <v>473</v>
      </c>
    </row>
    <row r="548" spans="1:40" x14ac:dyDescent="0.25">
      <c r="A548" s="3" t="s">
        <v>6241</v>
      </c>
      <c r="B548" s="1">
        <v>30087242</v>
      </c>
      <c r="C548" s="1">
        <v>1</v>
      </c>
      <c r="D548" s="1"/>
      <c r="E548" s="3" t="s">
        <v>3183</v>
      </c>
      <c r="F548" s="1">
        <v>281007749</v>
      </c>
      <c r="H548" s="7" t="s">
        <v>9088</v>
      </c>
      <c r="I548" s="1">
        <v>131218992</v>
      </c>
      <c r="J548" s="8">
        <v>4</v>
      </c>
      <c r="L548" s="7" t="s">
        <v>9088</v>
      </c>
      <c r="M548" s="1">
        <f t="shared" si="42"/>
        <v>-131218992</v>
      </c>
      <c r="N548">
        <v>4</v>
      </c>
      <c r="O548" s="18">
        <f>SUMIF(Spotify!U:U,Charts!L548,Spotify!Q:Q)/COUNTIF(Spotify!U:U,Charts!L548)</f>
        <v>175395.75</v>
      </c>
      <c r="P548" t="str">
        <f t="shared" si="43"/>
        <v>02:55</v>
      </c>
      <c r="Q548" s="18">
        <f t="shared" si="45"/>
        <v>641941</v>
      </c>
      <c r="R548" s="8" t="str">
        <f t="shared" si="44"/>
        <v>10:41</v>
      </c>
      <c r="T548" s="7" t="s">
        <v>6241</v>
      </c>
      <c r="U548">
        <f>COUNTIFS(Spotify!$AA:$AA,Charts!$U$1,Spotify!$U:$U,Charts!T548)</f>
        <v>0</v>
      </c>
      <c r="V548">
        <f>COUNTIFS(Spotify!$AA:$AA,Charts!$V$1,Spotify!$U:$U,Charts!T548)</f>
        <v>0</v>
      </c>
      <c r="W548">
        <f>COUNTIFS(Spotify!$AA:$AA,Charts!$W$1,Spotify!$U:$U,Charts!T548)</f>
        <v>0</v>
      </c>
      <c r="X548">
        <f>COUNTIFS(Spotify!$AA:$AA,Charts!$X$1,Spotify!$U:$U,Charts!T548)</f>
        <v>0</v>
      </c>
      <c r="Y548">
        <f>COUNTIFS(Spotify!$AA:$AA,Charts!$Y$1,Spotify!$U:$U,Charts!T548)</f>
        <v>0</v>
      </c>
      <c r="Z548">
        <f>COUNTIFS(Spotify!$AA:$AA,Charts!$Z$1,Spotify!$U:$U,Charts!T548)</f>
        <v>0</v>
      </c>
      <c r="AA548">
        <f>COUNTIFS(Spotify!$AA:$AA,Charts!$AA$1,Spotify!$U:$U,Charts!T548)</f>
        <v>0</v>
      </c>
      <c r="AB548">
        <f>COUNTIFS(Spotify!$AA:$AA,Charts!$AB$1,Spotify!$U:$U,Charts!T548)</f>
        <v>1</v>
      </c>
      <c r="AC548">
        <f>COUNTIFS(Spotify!$AA:$AA,Charts!$AC$1,Spotify!$U:$U,Charts!T548)</f>
        <v>0</v>
      </c>
      <c r="AD548">
        <f>COUNTIFS(Spotify!$AA:$AA,Charts!$AD$1,Spotify!$U:$U,Charts!T548)</f>
        <v>0</v>
      </c>
      <c r="AE548">
        <f>COUNTIFS(Spotify!$AA:$AA,Charts!$AE$1,Spotify!$U:$U,Charts!T548)</f>
        <v>0</v>
      </c>
      <c r="AF548" s="8">
        <f>COUNTIFS(Spotify!$AA:$AA,Charts!$AF$1,Spotify!$U:$U,Charts!T548)</f>
        <v>0</v>
      </c>
      <c r="AH548" s="7" t="s">
        <v>6241</v>
      </c>
      <c r="AI548">
        <f>SUMIFS(Spotify!O:O,Spotify!U:U,Charts!AH548)/COUNTIFS(Spotify!U:U,Charts!AH548)</f>
        <v>-7818</v>
      </c>
      <c r="AJ548" s="18">
        <f>SUMIF(Spotify!U:U,Charts!AH548,Spotify!P:P)/COUNTIF(Spotify!U:U,Charts!AH548)</f>
        <v>146051</v>
      </c>
      <c r="AK548" s="18">
        <f>SUMIF(Spotify!U:U,Charts!AH548,Spotify!R:R)/COUNTIF(Spotify!U:U,Charts!AH548)</f>
        <v>3</v>
      </c>
      <c r="AL548" s="18">
        <f>SUMIF(Spotify!U:U,Charts!AH548,Spotify!J:J)/COUNTIF(Spotify!U:U,Charts!AH548)</f>
        <v>42</v>
      </c>
      <c r="AM548" s="18">
        <f>SUMIF(Spotify!U:U,Charts!AH548,Spotify!H:H)/COUNTIF(Spotify!U:U,Charts!AH548)</f>
        <v>48</v>
      </c>
      <c r="AN548" s="28">
        <f>SUMIF(Spotify!U:U,Charts!AH548,Spotify!I:I)/COUNTIF(Spotify!U:U,Charts!AH548)</f>
        <v>571</v>
      </c>
    </row>
    <row r="549" spans="1:40" x14ac:dyDescent="0.25">
      <c r="A549" s="3" t="s">
        <v>18039</v>
      </c>
      <c r="B549" s="1">
        <v>74581355</v>
      </c>
      <c r="C549" s="1">
        <v>1</v>
      </c>
      <c r="D549" s="1"/>
      <c r="E549" s="3" t="s">
        <v>7765</v>
      </c>
      <c r="F549" s="1">
        <v>17200922</v>
      </c>
      <c r="H549" s="7" t="s">
        <v>17981</v>
      </c>
      <c r="I549" s="1">
        <v>131070357</v>
      </c>
      <c r="J549" s="8">
        <v>1</v>
      </c>
      <c r="L549" s="7" t="s">
        <v>17981</v>
      </c>
      <c r="M549" s="1">
        <f t="shared" si="42"/>
        <v>-131070357</v>
      </c>
      <c r="N549">
        <v>1</v>
      </c>
      <c r="O549" s="18">
        <f>SUMIF(Spotify!U:U,Charts!L549,Spotify!Q:Q)/COUNTIF(Spotify!U:U,Charts!L549)</f>
        <v>188000</v>
      </c>
      <c r="P549" t="str">
        <f t="shared" si="43"/>
        <v>03:08</v>
      </c>
      <c r="Q549" s="18">
        <f t="shared" si="45"/>
        <v>641941</v>
      </c>
      <c r="R549" s="8" t="str">
        <f t="shared" si="44"/>
        <v>10:41</v>
      </c>
      <c r="T549" s="7" t="s">
        <v>18039</v>
      </c>
      <c r="U549">
        <f>COUNTIFS(Spotify!$AA:$AA,Charts!$U$1,Spotify!$U:$U,Charts!T549)</f>
        <v>0</v>
      </c>
      <c r="V549">
        <f>COUNTIFS(Spotify!$AA:$AA,Charts!$V$1,Spotify!$U:$U,Charts!T549)</f>
        <v>0</v>
      </c>
      <c r="W549">
        <f>COUNTIFS(Spotify!$AA:$AA,Charts!$W$1,Spotify!$U:$U,Charts!T549)</f>
        <v>0</v>
      </c>
      <c r="X549">
        <f>COUNTIFS(Spotify!$AA:$AA,Charts!$X$1,Spotify!$U:$U,Charts!T549)</f>
        <v>0</v>
      </c>
      <c r="Y549">
        <f>COUNTIFS(Spotify!$AA:$AA,Charts!$Y$1,Spotify!$U:$U,Charts!T549)</f>
        <v>0</v>
      </c>
      <c r="Z549">
        <f>COUNTIFS(Spotify!$AA:$AA,Charts!$Z$1,Spotify!$U:$U,Charts!T549)</f>
        <v>0</v>
      </c>
      <c r="AA549">
        <f>COUNTIFS(Spotify!$AA:$AA,Charts!$AA$1,Spotify!$U:$U,Charts!T549)</f>
        <v>0</v>
      </c>
      <c r="AB549">
        <f>COUNTIFS(Spotify!$AA:$AA,Charts!$AB$1,Spotify!$U:$U,Charts!T549)</f>
        <v>1</v>
      </c>
      <c r="AC549">
        <f>COUNTIFS(Spotify!$AA:$AA,Charts!$AC$1,Spotify!$U:$U,Charts!T549)</f>
        <v>0</v>
      </c>
      <c r="AD549">
        <f>COUNTIFS(Spotify!$AA:$AA,Charts!$AD$1,Spotify!$U:$U,Charts!T549)</f>
        <v>0</v>
      </c>
      <c r="AE549">
        <f>COUNTIFS(Spotify!$AA:$AA,Charts!$AE$1,Spotify!$U:$U,Charts!T549)</f>
        <v>0</v>
      </c>
      <c r="AF549" s="8">
        <f>COUNTIFS(Spotify!$AA:$AA,Charts!$AF$1,Spotify!$U:$U,Charts!T549)</f>
        <v>0</v>
      </c>
      <c r="AH549" s="7" t="s">
        <v>18039</v>
      </c>
      <c r="AI549">
        <f>SUMIFS(Spotify!O:O,Spotify!U:U,Charts!AH549)/COUNTIFS(Spotify!U:U,Charts!AH549)</f>
        <v>-5503</v>
      </c>
      <c r="AJ549" s="18">
        <f>SUMIF(Spotify!U:U,Charts!AH549,Spotify!P:P)/COUNTIF(Spotify!U:U,Charts!AH549)</f>
        <v>92051</v>
      </c>
      <c r="AK549" s="18">
        <f>SUMIF(Spotify!U:U,Charts!AH549,Spotify!R:R)/COUNTIF(Spotify!U:U,Charts!AH549)</f>
        <v>16</v>
      </c>
      <c r="AL549" s="18">
        <f>SUMIF(Spotify!U:U,Charts!AH549,Spotify!J:J)/COUNTIF(Spotify!U:U,Charts!AH549)</f>
        <v>787</v>
      </c>
      <c r="AM549" s="18">
        <f>SUMIF(Spotify!U:U,Charts!AH549,Spotify!H:H)/COUNTIF(Spotify!U:U,Charts!AH549)</f>
        <v>675</v>
      </c>
      <c r="AN549" s="28">
        <f>SUMIF(Spotify!U:U,Charts!AH549,Spotify!I:I)/COUNTIF(Spotify!U:U,Charts!AH549)</f>
        <v>724</v>
      </c>
    </row>
    <row r="550" spans="1:40" x14ac:dyDescent="0.25">
      <c r="A550" s="3" t="s">
        <v>12657</v>
      </c>
      <c r="B550" s="1">
        <v>31705691</v>
      </c>
      <c r="C550" s="1">
        <v>1</v>
      </c>
      <c r="D550" s="1"/>
      <c r="E550" s="3" t="s">
        <v>6411</v>
      </c>
      <c r="F550" s="1">
        <v>553546418</v>
      </c>
      <c r="H550" s="7" t="s">
        <v>17995</v>
      </c>
      <c r="I550" s="1">
        <v>130859952</v>
      </c>
      <c r="J550" s="8">
        <v>2</v>
      </c>
      <c r="L550" s="7" t="s">
        <v>17995</v>
      </c>
      <c r="M550" s="1">
        <f t="shared" si="42"/>
        <v>-130859952</v>
      </c>
      <c r="N550">
        <v>2</v>
      </c>
      <c r="O550" s="18">
        <f>SUMIF(Spotify!U:U,Charts!L550,Spotify!Q:Q)/COUNTIF(Spotify!U:U,Charts!L550)</f>
        <v>175725.5</v>
      </c>
      <c r="P550" t="str">
        <f t="shared" si="43"/>
        <v>02:55</v>
      </c>
      <c r="Q550" s="18">
        <f t="shared" si="45"/>
        <v>641941</v>
      </c>
      <c r="R550" s="8" t="str">
        <f t="shared" si="44"/>
        <v>10:41</v>
      </c>
      <c r="T550" s="7" t="s">
        <v>12657</v>
      </c>
      <c r="U550">
        <f>COUNTIFS(Spotify!$AA:$AA,Charts!$U$1,Spotify!$U:$U,Charts!T550)</f>
        <v>0</v>
      </c>
      <c r="V550">
        <f>COUNTIFS(Spotify!$AA:$AA,Charts!$V$1,Spotify!$U:$U,Charts!T550)</f>
        <v>0</v>
      </c>
      <c r="W550">
        <f>COUNTIFS(Spotify!$AA:$AA,Charts!$W$1,Spotify!$U:$U,Charts!T550)</f>
        <v>0</v>
      </c>
      <c r="X550">
        <f>COUNTIFS(Spotify!$AA:$AA,Charts!$X$1,Spotify!$U:$U,Charts!T550)</f>
        <v>0</v>
      </c>
      <c r="Y550">
        <f>COUNTIFS(Spotify!$AA:$AA,Charts!$Y$1,Spotify!$U:$U,Charts!T550)</f>
        <v>0</v>
      </c>
      <c r="Z550">
        <f>COUNTIFS(Spotify!$AA:$AA,Charts!$Z$1,Spotify!$U:$U,Charts!T550)</f>
        <v>0</v>
      </c>
      <c r="AA550">
        <f>COUNTIFS(Spotify!$AA:$AA,Charts!$AA$1,Spotify!$U:$U,Charts!T550)</f>
        <v>1</v>
      </c>
      <c r="AB550">
        <f>COUNTIFS(Spotify!$AA:$AA,Charts!$AB$1,Spotify!$U:$U,Charts!T550)</f>
        <v>0</v>
      </c>
      <c r="AC550">
        <f>COUNTIFS(Spotify!$AA:$AA,Charts!$AC$1,Spotify!$U:$U,Charts!T550)</f>
        <v>0</v>
      </c>
      <c r="AD550">
        <f>COUNTIFS(Spotify!$AA:$AA,Charts!$AD$1,Spotify!$U:$U,Charts!T550)</f>
        <v>0</v>
      </c>
      <c r="AE550">
        <f>COUNTIFS(Spotify!$AA:$AA,Charts!$AE$1,Spotify!$U:$U,Charts!T550)</f>
        <v>0</v>
      </c>
      <c r="AF550" s="8">
        <f>COUNTIFS(Spotify!$AA:$AA,Charts!$AF$1,Spotify!$U:$U,Charts!T550)</f>
        <v>0</v>
      </c>
      <c r="AH550" s="7" t="s">
        <v>12657</v>
      </c>
      <c r="AI550">
        <f>SUMIFS(Spotify!O:O,Spotify!U:U,Charts!AH550)/COUNTIFS(Spotify!U:U,Charts!AH550)</f>
        <v>-3966</v>
      </c>
      <c r="AJ550" s="18">
        <f>SUMIF(Spotify!U:U,Charts!AH550,Spotify!P:P)/COUNTIF(Spotify!U:U,Charts!AH550)</f>
        <v>88064</v>
      </c>
      <c r="AK550" s="18">
        <f>SUMIF(Spotify!U:U,Charts!AH550,Spotify!R:R)/COUNTIF(Spotify!U:U,Charts!AH550)</f>
        <v>7</v>
      </c>
      <c r="AL550" s="18">
        <f>SUMIF(Spotify!U:U,Charts!AH550,Spotify!J:J)/COUNTIF(Spotify!U:U,Charts!AH550)</f>
        <v>185</v>
      </c>
      <c r="AM550" s="18">
        <f>SUMIF(Spotify!U:U,Charts!AH550,Spotify!H:H)/COUNTIF(Spotify!U:U,Charts!AH550)</f>
        <v>827</v>
      </c>
      <c r="AN550" s="28">
        <f>SUMIF(Spotify!U:U,Charts!AH550,Spotify!I:I)/COUNTIF(Spotify!U:U,Charts!AH550)</f>
        <v>629</v>
      </c>
    </row>
    <row r="551" spans="1:40" x14ac:dyDescent="0.25">
      <c r="A551" s="3" t="s">
        <v>11788</v>
      </c>
      <c r="B551" s="1">
        <v>5168019</v>
      </c>
      <c r="C551" s="1">
        <v>1</v>
      </c>
      <c r="D551" s="1"/>
      <c r="E551" s="3" t="s">
        <v>11875</v>
      </c>
      <c r="F551" s="1">
        <v>581354380</v>
      </c>
      <c r="H551" s="7" t="s">
        <v>10070</v>
      </c>
      <c r="I551" s="1">
        <v>129377796</v>
      </c>
      <c r="J551" s="8">
        <v>1</v>
      </c>
      <c r="L551" s="7" t="s">
        <v>10070</v>
      </c>
      <c r="M551" s="1">
        <f t="shared" si="42"/>
        <v>-129377796</v>
      </c>
      <c r="N551">
        <v>1</v>
      </c>
      <c r="O551" s="18">
        <f>SUMIF(Spotify!U:U,Charts!L551,Spotify!Q:Q)/COUNTIF(Spotify!U:U,Charts!L551)</f>
        <v>159246</v>
      </c>
      <c r="P551" t="str">
        <f t="shared" si="43"/>
        <v>02:39</v>
      </c>
      <c r="Q551" s="18">
        <f t="shared" si="45"/>
        <v>641941</v>
      </c>
      <c r="R551" s="8" t="str">
        <f t="shared" si="44"/>
        <v>10:41</v>
      </c>
      <c r="T551" s="7" t="s">
        <v>11788</v>
      </c>
      <c r="U551">
        <f>COUNTIFS(Spotify!$AA:$AA,Charts!$U$1,Spotify!$U:$U,Charts!T551)</f>
        <v>0</v>
      </c>
      <c r="V551">
        <f>COUNTIFS(Spotify!$AA:$AA,Charts!$V$1,Spotify!$U:$U,Charts!T551)</f>
        <v>0</v>
      </c>
      <c r="W551">
        <f>COUNTIFS(Spotify!$AA:$AA,Charts!$W$1,Spotify!$U:$U,Charts!T551)</f>
        <v>0</v>
      </c>
      <c r="X551">
        <f>COUNTIFS(Spotify!$AA:$AA,Charts!$X$1,Spotify!$U:$U,Charts!T551)</f>
        <v>0</v>
      </c>
      <c r="Y551">
        <f>COUNTIFS(Spotify!$AA:$AA,Charts!$Y$1,Spotify!$U:$U,Charts!T551)</f>
        <v>0</v>
      </c>
      <c r="Z551">
        <f>COUNTIFS(Spotify!$AA:$AA,Charts!$Z$1,Spotify!$U:$U,Charts!T551)</f>
        <v>0</v>
      </c>
      <c r="AA551">
        <f>COUNTIFS(Spotify!$AA:$AA,Charts!$AA$1,Spotify!$U:$U,Charts!T551)</f>
        <v>1</v>
      </c>
      <c r="AB551">
        <f>COUNTIFS(Spotify!$AA:$AA,Charts!$AB$1,Spotify!$U:$U,Charts!T551)</f>
        <v>0</v>
      </c>
      <c r="AC551">
        <f>COUNTIFS(Spotify!$AA:$AA,Charts!$AC$1,Spotify!$U:$U,Charts!T551)</f>
        <v>0</v>
      </c>
      <c r="AD551">
        <f>COUNTIFS(Spotify!$AA:$AA,Charts!$AD$1,Spotify!$U:$U,Charts!T551)</f>
        <v>0</v>
      </c>
      <c r="AE551">
        <f>COUNTIFS(Spotify!$AA:$AA,Charts!$AE$1,Spotify!$U:$U,Charts!T551)</f>
        <v>0</v>
      </c>
      <c r="AF551" s="8">
        <f>COUNTIFS(Spotify!$AA:$AA,Charts!$AF$1,Spotify!$U:$U,Charts!T551)</f>
        <v>0</v>
      </c>
      <c r="AH551" s="7" t="s">
        <v>11788</v>
      </c>
      <c r="AI551">
        <f>SUMIFS(Spotify!O:O,Spotify!U:U,Charts!AH551)/COUNTIFS(Spotify!U:U,Charts!AH551)</f>
        <v>-16091</v>
      </c>
      <c r="AJ551" s="18">
        <f>SUMIF(Spotify!U:U,Charts!AH551,Spotify!P:P)/COUNTIF(Spotify!U:U,Charts!AH551)</f>
        <v>6416</v>
      </c>
      <c r="AK551" s="18">
        <f>SUMIF(Spotify!U:U,Charts!AH551,Spotify!R:R)/COUNTIF(Spotify!U:U,Charts!AH551)</f>
        <v>1</v>
      </c>
      <c r="AL551" s="18">
        <f>SUMIF(Spotify!U:U,Charts!AH551,Spotify!J:J)/COUNTIF(Spotify!U:U,Charts!AH551)</f>
        <v>357</v>
      </c>
      <c r="AM551" s="18">
        <f>SUMIF(Spotify!U:U,Charts!AH551,Spotify!H:H)/COUNTIF(Spotify!U:U,Charts!AH551)</f>
        <v>273</v>
      </c>
      <c r="AN551" s="28">
        <f>SUMIF(Spotify!U:U,Charts!AH551,Spotify!I:I)/COUNTIF(Spotify!U:U,Charts!AH551)</f>
        <v>161</v>
      </c>
    </row>
    <row r="552" spans="1:40" x14ac:dyDescent="0.25">
      <c r="A552" s="3" t="s">
        <v>1209</v>
      </c>
      <c r="B552" s="1">
        <v>6157804392</v>
      </c>
      <c r="C552" s="1">
        <v>81</v>
      </c>
      <c r="D552" s="1"/>
      <c r="E552" s="3" t="s">
        <v>2363</v>
      </c>
      <c r="F552" s="1">
        <v>231965214</v>
      </c>
      <c r="H552" s="7" t="s">
        <v>18126</v>
      </c>
      <c r="I552" s="1">
        <v>128657047</v>
      </c>
      <c r="J552" s="8">
        <v>1</v>
      </c>
      <c r="L552" s="7" t="s">
        <v>18126</v>
      </c>
      <c r="M552" s="1">
        <f t="shared" si="42"/>
        <v>-128657047</v>
      </c>
      <c r="N552">
        <v>1</v>
      </c>
      <c r="O552" s="18">
        <f>SUMIF(Spotify!U:U,Charts!L552,Spotify!Q:Q)/COUNTIF(Spotify!U:U,Charts!L552)</f>
        <v>289933</v>
      </c>
      <c r="P552" t="str">
        <f t="shared" si="43"/>
        <v>04:49</v>
      </c>
      <c r="Q552" s="18">
        <f t="shared" si="45"/>
        <v>641941</v>
      </c>
      <c r="R552" s="8" t="str">
        <f t="shared" si="44"/>
        <v>10:41</v>
      </c>
      <c r="T552" s="7" t="s">
        <v>1209</v>
      </c>
      <c r="U552">
        <f>COUNTIFS(Spotify!$AA:$AA,Charts!$U$1,Spotify!$U:$U,Charts!T552)</f>
        <v>17</v>
      </c>
      <c r="V552">
        <f>COUNTIFS(Spotify!$AA:$AA,Charts!$V$1,Spotify!$U:$U,Charts!T552)</f>
        <v>13</v>
      </c>
      <c r="W552">
        <f>COUNTIFS(Spotify!$AA:$AA,Charts!$W$1,Spotify!$U:$U,Charts!T552)</f>
        <v>10</v>
      </c>
      <c r="X552">
        <f>COUNTIFS(Spotify!$AA:$AA,Charts!$X$1,Spotify!$U:$U,Charts!T552)</f>
        <v>0</v>
      </c>
      <c r="Y552">
        <f>COUNTIFS(Spotify!$AA:$AA,Charts!$Y$1,Spotify!$U:$U,Charts!T552)</f>
        <v>6</v>
      </c>
      <c r="Z552">
        <f>COUNTIFS(Spotify!$AA:$AA,Charts!$Z$1,Spotify!$U:$U,Charts!T552)</f>
        <v>3</v>
      </c>
      <c r="AA552">
        <f>COUNTIFS(Spotify!$AA:$AA,Charts!$AA$1,Spotify!$U:$U,Charts!T552)</f>
        <v>8</v>
      </c>
      <c r="AB552">
        <f>COUNTIFS(Spotify!$AA:$AA,Charts!$AB$1,Spotify!$U:$U,Charts!T552)</f>
        <v>7</v>
      </c>
      <c r="AC552">
        <f>COUNTIFS(Spotify!$AA:$AA,Charts!$AC$1,Spotify!$U:$U,Charts!T552)</f>
        <v>3</v>
      </c>
      <c r="AD552">
        <f>COUNTIFS(Spotify!$AA:$AA,Charts!$AD$1,Spotify!$U:$U,Charts!T552)</f>
        <v>5</v>
      </c>
      <c r="AE552">
        <f>COUNTIFS(Spotify!$AA:$AA,Charts!$AE$1,Spotify!$U:$U,Charts!T552)</f>
        <v>4</v>
      </c>
      <c r="AF552" s="8">
        <f>COUNTIFS(Spotify!$AA:$AA,Charts!$AF$1,Spotify!$U:$U,Charts!T552)</f>
        <v>5</v>
      </c>
      <c r="AH552" s="7" t="s">
        <v>1209</v>
      </c>
      <c r="AI552">
        <f>SUMIFS(Spotify!O:O,Spotify!U:U,Charts!AH552)/COUNTIFS(Spotify!U:U,Charts!AH552)</f>
        <v>-5697.7160493827159</v>
      </c>
      <c r="AJ552" s="18">
        <f>SUMIF(Spotify!U:U,Charts!AH552,Spotify!P:P)/COUNTIF(Spotify!U:U,Charts!AH552)</f>
        <v>120235.07407407407</v>
      </c>
      <c r="AK552" s="18">
        <f>SUMIF(Spotify!U:U,Charts!AH552,Spotify!R:R)/COUNTIF(Spotify!U:U,Charts!AH552)</f>
        <v>11.271604938271604</v>
      </c>
      <c r="AL552" s="18">
        <f>SUMIF(Spotify!U:U,Charts!AH552,Spotify!J:J)/COUNTIF(Spotify!U:U,Charts!AH552)</f>
        <v>388.01234567901236</v>
      </c>
      <c r="AM552" s="18">
        <f>SUMIF(Spotify!U:U,Charts!AH552,Spotify!H:H)/COUNTIF(Spotify!U:U,Charts!AH552)</f>
        <v>573.76543209876547</v>
      </c>
      <c r="AN552" s="28">
        <f>SUMIF(Spotify!U:U,Charts!AH552,Spotify!I:I)/COUNTIF(Spotify!U:U,Charts!AH552)</f>
        <v>514.48148148148152</v>
      </c>
    </row>
    <row r="553" spans="1:40" x14ac:dyDescent="0.25">
      <c r="A553" s="3" t="s">
        <v>18040</v>
      </c>
      <c r="B553" s="1">
        <v>53563662</v>
      </c>
      <c r="C553" s="1">
        <v>2</v>
      </c>
      <c r="D553" s="1"/>
      <c r="E553" s="3" t="s">
        <v>4600</v>
      </c>
      <c r="F553" s="1">
        <v>128974936</v>
      </c>
      <c r="H553" s="7" t="s">
        <v>18191</v>
      </c>
      <c r="I553" s="1">
        <v>127836145</v>
      </c>
      <c r="J553" s="8">
        <v>2</v>
      </c>
      <c r="L553" s="7" t="s">
        <v>18191</v>
      </c>
      <c r="M553" s="1">
        <f t="shared" si="42"/>
        <v>-127836145</v>
      </c>
      <c r="N553">
        <v>2</v>
      </c>
      <c r="O553" s="18">
        <f>SUMIF(Spotify!U:U,Charts!L553,Spotify!Q:Q)/COUNTIF(Spotify!U:U,Charts!L553)</f>
        <v>227605.5</v>
      </c>
      <c r="P553" t="str">
        <f t="shared" si="43"/>
        <v>03:47</v>
      </c>
      <c r="Q553" s="18">
        <f t="shared" si="45"/>
        <v>641941</v>
      </c>
      <c r="R553" s="8" t="str">
        <f t="shared" si="44"/>
        <v>10:41</v>
      </c>
      <c r="T553" s="7" t="s">
        <v>18040</v>
      </c>
      <c r="U553">
        <f>COUNTIFS(Spotify!$AA:$AA,Charts!$U$1,Spotify!$U:$U,Charts!T553)</f>
        <v>0</v>
      </c>
      <c r="V553">
        <f>COUNTIFS(Spotify!$AA:$AA,Charts!$V$1,Spotify!$U:$U,Charts!T553)</f>
        <v>0</v>
      </c>
      <c r="W553">
        <f>COUNTIFS(Spotify!$AA:$AA,Charts!$W$1,Spotify!$U:$U,Charts!T553)</f>
        <v>0</v>
      </c>
      <c r="X553">
        <f>COUNTIFS(Spotify!$AA:$AA,Charts!$X$1,Spotify!$U:$U,Charts!T553)</f>
        <v>0</v>
      </c>
      <c r="Y553">
        <f>COUNTIFS(Spotify!$AA:$AA,Charts!$Y$1,Spotify!$U:$U,Charts!T553)</f>
        <v>0</v>
      </c>
      <c r="Z553">
        <f>COUNTIFS(Spotify!$AA:$AA,Charts!$Z$1,Spotify!$U:$U,Charts!T553)</f>
        <v>0</v>
      </c>
      <c r="AA553">
        <f>COUNTIFS(Spotify!$AA:$AA,Charts!$AA$1,Spotify!$U:$U,Charts!T553)</f>
        <v>1</v>
      </c>
      <c r="AB553">
        <f>COUNTIFS(Spotify!$AA:$AA,Charts!$AB$1,Spotify!$U:$U,Charts!T553)</f>
        <v>0</v>
      </c>
      <c r="AC553">
        <f>COUNTIFS(Spotify!$AA:$AA,Charts!$AC$1,Spotify!$U:$U,Charts!T553)</f>
        <v>0</v>
      </c>
      <c r="AD553">
        <f>COUNTIFS(Spotify!$AA:$AA,Charts!$AD$1,Spotify!$U:$U,Charts!T553)</f>
        <v>1</v>
      </c>
      <c r="AE553">
        <f>COUNTIFS(Spotify!$AA:$AA,Charts!$AE$1,Spotify!$U:$U,Charts!T553)</f>
        <v>0</v>
      </c>
      <c r="AF553" s="8">
        <f>COUNTIFS(Spotify!$AA:$AA,Charts!$AF$1,Spotify!$U:$U,Charts!T553)</f>
        <v>0</v>
      </c>
      <c r="AH553" s="7" t="s">
        <v>18040</v>
      </c>
      <c r="AI553">
        <f>SUMIFS(Spotify!O:O,Spotify!U:U,Charts!AH553)/COUNTIFS(Spotify!U:U,Charts!AH553)</f>
        <v>-5934.5</v>
      </c>
      <c r="AJ553" s="18">
        <f>SUMIF(Spotify!U:U,Charts!AH553,Spotify!P:P)/COUNTIF(Spotify!U:U,Charts!AH553)</f>
        <v>124547</v>
      </c>
      <c r="AK553" s="18">
        <f>SUMIF(Spotify!U:U,Charts!AH553,Spotify!R:R)/COUNTIF(Spotify!U:U,Charts!AH553)</f>
        <v>4</v>
      </c>
      <c r="AL553" s="18">
        <f>SUMIF(Spotify!U:U,Charts!AH553,Spotify!J:J)/COUNTIF(Spotify!U:U,Charts!AH553)</f>
        <v>732.5</v>
      </c>
      <c r="AM553" s="18">
        <f>SUMIF(Spotify!U:U,Charts!AH553,Spotify!H:H)/COUNTIF(Spotify!U:U,Charts!AH553)</f>
        <v>732</v>
      </c>
      <c r="AN553" s="28">
        <f>SUMIF(Spotify!U:U,Charts!AH553,Spotify!I:I)/COUNTIF(Spotify!U:U,Charts!AH553)</f>
        <v>629.5</v>
      </c>
    </row>
    <row r="554" spans="1:40" x14ac:dyDescent="0.25">
      <c r="A554" s="3" t="s">
        <v>2009</v>
      </c>
      <c r="B554" s="1">
        <v>668757678</v>
      </c>
      <c r="C554" s="1">
        <v>11</v>
      </c>
      <c r="D554" s="1"/>
      <c r="E554" s="3" t="s">
        <v>5331</v>
      </c>
      <c r="F554" s="1">
        <v>493069641</v>
      </c>
      <c r="H554" s="7" t="s">
        <v>15050</v>
      </c>
      <c r="I554" s="1">
        <v>127800585</v>
      </c>
      <c r="J554" s="8">
        <v>2</v>
      </c>
      <c r="L554" s="7" t="s">
        <v>15050</v>
      </c>
      <c r="M554" s="1">
        <f t="shared" si="42"/>
        <v>-127800585</v>
      </c>
      <c r="N554">
        <v>2</v>
      </c>
      <c r="O554" s="18">
        <f>SUMIF(Spotify!U:U,Charts!L554,Spotify!Q:Q)/COUNTIF(Spotify!U:U,Charts!L554)</f>
        <v>202227</v>
      </c>
      <c r="P554" t="str">
        <f t="shared" si="43"/>
        <v>03:22</v>
      </c>
      <c r="Q554" s="18">
        <f t="shared" si="45"/>
        <v>641941</v>
      </c>
      <c r="R554" s="8" t="str">
        <f t="shared" si="44"/>
        <v>10:41</v>
      </c>
      <c r="T554" s="7" t="s">
        <v>2009</v>
      </c>
      <c r="U554">
        <f>COUNTIFS(Spotify!$AA:$AA,Charts!$U$1,Spotify!$U:$U,Charts!T554)</f>
        <v>1</v>
      </c>
      <c r="V554">
        <f>COUNTIFS(Spotify!$AA:$AA,Charts!$V$1,Spotify!$U:$U,Charts!T554)</f>
        <v>0</v>
      </c>
      <c r="W554">
        <f>COUNTIFS(Spotify!$AA:$AA,Charts!$W$1,Spotify!$U:$U,Charts!T554)</f>
        <v>0</v>
      </c>
      <c r="X554">
        <f>COUNTIFS(Spotify!$AA:$AA,Charts!$X$1,Spotify!$U:$U,Charts!T554)</f>
        <v>0</v>
      </c>
      <c r="Y554">
        <f>COUNTIFS(Spotify!$AA:$AA,Charts!$Y$1,Spotify!$U:$U,Charts!T554)</f>
        <v>3</v>
      </c>
      <c r="Z554">
        <f>COUNTIFS(Spotify!$AA:$AA,Charts!$Z$1,Spotify!$U:$U,Charts!T554)</f>
        <v>0</v>
      </c>
      <c r="AA554">
        <f>COUNTIFS(Spotify!$AA:$AA,Charts!$AA$1,Spotify!$U:$U,Charts!T554)</f>
        <v>0</v>
      </c>
      <c r="AB554">
        <f>COUNTIFS(Spotify!$AA:$AA,Charts!$AB$1,Spotify!$U:$U,Charts!T554)</f>
        <v>2</v>
      </c>
      <c r="AC554">
        <f>COUNTIFS(Spotify!$AA:$AA,Charts!$AC$1,Spotify!$U:$U,Charts!T554)</f>
        <v>4</v>
      </c>
      <c r="AD554">
        <f>COUNTIFS(Spotify!$AA:$AA,Charts!$AD$1,Spotify!$U:$U,Charts!T554)</f>
        <v>0</v>
      </c>
      <c r="AE554">
        <f>COUNTIFS(Spotify!$AA:$AA,Charts!$AE$1,Spotify!$U:$U,Charts!T554)</f>
        <v>1</v>
      </c>
      <c r="AF554" s="8">
        <f>COUNTIFS(Spotify!$AA:$AA,Charts!$AF$1,Spotify!$U:$U,Charts!T554)</f>
        <v>0</v>
      </c>
      <c r="AH554" s="7" t="s">
        <v>2009</v>
      </c>
      <c r="AI554">
        <f>SUMIFS(Spotify!O:O,Spotify!U:U,Charts!AH554)/COUNTIFS(Spotify!U:U,Charts!AH554)</f>
        <v>-6412.909090909091</v>
      </c>
      <c r="AJ554" s="18">
        <f>SUMIF(Spotify!U:U,Charts!AH554,Spotify!P:P)/COUNTIF(Spotify!U:U,Charts!AH554)</f>
        <v>138015.54545454544</v>
      </c>
      <c r="AK554" s="18">
        <f>SUMIF(Spotify!U:U,Charts!AH554,Spotify!R:R)/COUNTIF(Spotify!U:U,Charts!AH554)</f>
        <v>18.818181818181817</v>
      </c>
      <c r="AL554" s="18">
        <f>SUMIF(Spotify!U:U,Charts!AH554,Spotify!J:J)/COUNTIF(Spotify!U:U,Charts!AH554)</f>
        <v>421.09090909090907</v>
      </c>
      <c r="AM554" s="18">
        <f>SUMIF(Spotify!U:U,Charts!AH554,Spotify!H:H)/COUNTIF(Spotify!U:U,Charts!AH554)</f>
        <v>636.09090909090912</v>
      </c>
      <c r="AN554" s="28">
        <f>SUMIF(Spotify!U:U,Charts!AH554,Spotify!I:I)/COUNTIF(Spotify!U:U,Charts!AH554)</f>
        <v>496.63636363636363</v>
      </c>
    </row>
    <row r="555" spans="1:40" x14ac:dyDescent="0.25">
      <c r="A555" s="3" t="s">
        <v>12614</v>
      </c>
      <c r="B555" s="1">
        <v>40700463</v>
      </c>
      <c r="C555" s="1">
        <v>1</v>
      </c>
      <c r="D555" s="1"/>
      <c r="E555" s="3" t="s">
        <v>1706</v>
      </c>
      <c r="F555" s="1">
        <v>168310816</v>
      </c>
      <c r="H555" s="7" t="s">
        <v>3751</v>
      </c>
      <c r="I555" s="1">
        <v>127576839</v>
      </c>
      <c r="J555" s="8">
        <v>3</v>
      </c>
      <c r="L555" s="7" t="s">
        <v>3751</v>
      </c>
      <c r="M555" s="1">
        <f t="shared" si="42"/>
        <v>-127576839</v>
      </c>
      <c r="N555">
        <v>3</v>
      </c>
      <c r="O555" s="18">
        <f>SUMIF(Spotify!U:U,Charts!L555,Spotify!Q:Q)/COUNTIF(Spotify!U:U,Charts!L555)</f>
        <v>61673</v>
      </c>
      <c r="P555" t="str">
        <f t="shared" si="43"/>
        <v>01:01</v>
      </c>
      <c r="Q555" s="18">
        <f t="shared" si="45"/>
        <v>641941</v>
      </c>
      <c r="R555" s="8" t="str">
        <f t="shared" si="44"/>
        <v>10:41</v>
      </c>
      <c r="T555" s="7" t="s">
        <v>12614</v>
      </c>
      <c r="U555">
        <f>COUNTIFS(Spotify!$AA:$AA,Charts!$U$1,Spotify!$U:$U,Charts!T555)</f>
        <v>0</v>
      </c>
      <c r="V555">
        <f>COUNTIFS(Spotify!$AA:$AA,Charts!$V$1,Spotify!$U:$U,Charts!T555)</f>
        <v>0</v>
      </c>
      <c r="W555">
        <f>COUNTIFS(Spotify!$AA:$AA,Charts!$W$1,Spotify!$U:$U,Charts!T555)</f>
        <v>0</v>
      </c>
      <c r="X555">
        <f>COUNTIFS(Spotify!$AA:$AA,Charts!$X$1,Spotify!$U:$U,Charts!T555)</f>
        <v>0</v>
      </c>
      <c r="Y555">
        <f>COUNTIFS(Spotify!$AA:$AA,Charts!$Y$1,Spotify!$U:$U,Charts!T555)</f>
        <v>1</v>
      </c>
      <c r="Z555">
        <f>COUNTIFS(Spotify!$AA:$AA,Charts!$Z$1,Spotify!$U:$U,Charts!T555)</f>
        <v>0</v>
      </c>
      <c r="AA555">
        <f>COUNTIFS(Spotify!$AA:$AA,Charts!$AA$1,Spotify!$U:$U,Charts!T555)</f>
        <v>0</v>
      </c>
      <c r="AB555">
        <f>COUNTIFS(Spotify!$AA:$AA,Charts!$AB$1,Spotify!$U:$U,Charts!T555)</f>
        <v>0</v>
      </c>
      <c r="AC555">
        <f>COUNTIFS(Spotify!$AA:$AA,Charts!$AC$1,Spotify!$U:$U,Charts!T555)</f>
        <v>0</v>
      </c>
      <c r="AD555">
        <f>COUNTIFS(Spotify!$AA:$AA,Charts!$AD$1,Spotify!$U:$U,Charts!T555)</f>
        <v>0</v>
      </c>
      <c r="AE555">
        <f>COUNTIFS(Spotify!$AA:$AA,Charts!$AE$1,Spotify!$U:$U,Charts!T555)</f>
        <v>0</v>
      </c>
      <c r="AF555" s="8">
        <f>COUNTIFS(Spotify!$AA:$AA,Charts!$AF$1,Spotify!$U:$U,Charts!T555)</f>
        <v>0</v>
      </c>
      <c r="AH555" s="7" t="s">
        <v>12614</v>
      </c>
      <c r="AI555">
        <f>SUMIFS(Spotify!O:O,Spotify!U:U,Charts!AH555)/COUNTIFS(Spotify!U:U,Charts!AH555)</f>
        <v>-6097</v>
      </c>
      <c r="AJ555" s="18">
        <f>SUMIF(Spotify!U:U,Charts!AH555,Spotify!P:P)/COUNTIF(Spotify!U:U,Charts!AH555)</f>
        <v>108939</v>
      </c>
      <c r="AK555" s="18">
        <f>SUMIF(Spotify!U:U,Charts!AH555,Spotify!R:R)/COUNTIF(Spotify!U:U,Charts!AH555)</f>
        <v>4</v>
      </c>
      <c r="AL555" s="18">
        <f>SUMIF(Spotify!U:U,Charts!AH555,Spotify!J:J)/COUNTIF(Spotify!U:U,Charts!AH555)</f>
        <v>27</v>
      </c>
      <c r="AM555" s="18">
        <f>SUMIF(Spotify!U:U,Charts!AH555,Spotify!H:H)/COUNTIF(Spotify!U:U,Charts!AH555)</f>
        <v>792</v>
      </c>
      <c r="AN555" s="28">
        <f>SUMIF(Spotify!U:U,Charts!AH555,Spotify!I:I)/COUNTIF(Spotify!U:U,Charts!AH555)</f>
        <v>516</v>
      </c>
    </row>
    <row r="556" spans="1:40" x14ac:dyDescent="0.25">
      <c r="A556" s="3" t="s">
        <v>2247</v>
      </c>
      <c r="B556" s="1">
        <v>2430956698</v>
      </c>
      <c r="C556" s="1">
        <v>15</v>
      </c>
      <c r="D556" s="1"/>
      <c r="E556" s="3" t="s">
        <v>15820</v>
      </c>
      <c r="F556" s="1">
        <v>29565841</v>
      </c>
      <c r="H556" s="7" t="s">
        <v>17953</v>
      </c>
      <c r="I556" s="1">
        <v>127492379</v>
      </c>
      <c r="J556" s="8">
        <v>2</v>
      </c>
      <c r="L556" s="7" t="s">
        <v>17953</v>
      </c>
      <c r="M556" s="1">
        <f t="shared" si="42"/>
        <v>-127492379</v>
      </c>
      <c r="N556">
        <v>2</v>
      </c>
      <c r="O556" s="18">
        <f>SUMIF(Spotify!U:U,Charts!L556,Spotify!Q:Q)/COUNTIF(Spotify!U:U,Charts!L556)</f>
        <v>216047</v>
      </c>
      <c r="P556" t="str">
        <f t="shared" si="43"/>
        <v>03:36</v>
      </c>
      <c r="Q556" s="18">
        <f t="shared" si="45"/>
        <v>641941</v>
      </c>
      <c r="R556" s="8" t="str">
        <f t="shared" si="44"/>
        <v>10:41</v>
      </c>
      <c r="T556" s="7" t="s">
        <v>2247</v>
      </c>
      <c r="U556">
        <f>COUNTIFS(Spotify!$AA:$AA,Charts!$U$1,Spotify!$U:$U,Charts!T556)</f>
        <v>1</v>
      </c>
      <c r="V556">
        <f>COUNTIFS(Spotify!$AA:$AA,Charts!$V$1,Spotify!$U:$U,Charts!T556)</f>
        <v>5</v>
      </c>
      <c r="W556">
        <f>COUNTIFS(Spotify!$AA:$AA,Charts!$W$1,Spotify!$U:$U,Charts!T556)</f>
        <v>4</v>
      </c>
      <c r="X556">
        <f>COUNTIFS(Spotify!$AA:$AA,Charts!$X$1,Spotify!$U:$U,Charts!T556)</f>
        <v>0</v>
      </c>
      <c r="Y556">
        <f>COUNTIFS(Spotify!$AA:$AA,Charts!$Y$1,Spotify!$U:$U,Charts!T556)</f>
        <v>0</v>
      </c>
      <c r="Z556">
        <f>COUNTIFS(Spotify!$AA:$AA,Charts!$Z$1,Spotify!$U:$U,Charts!T556)</f>
        <v>0</v>
      </c>
      <c r="AA556">
        <f>COUNTIFS(Spotify!$AA:$AA,Charts!$AA$1,Spotify!$U:$U,Charts!T556)</f>
        <v>1</v>
      </c>
      <c r="AB556">
        <f>COUNTIFS(Spotify!$AA:$AA,Charts!$AB$1,Spotify!$U:$U,Charts!T556)</f>
        <v>0</v>
      </c>
      <c r="AC556">
        <f>COUNTIFS(Spotify!$AA:$AA,Charts!$AC$1,Spotify!$U:$U,Charts!T556)</f>
        <v>0</v>
      </c>
      <c r="AD556">
        <f>COUNTIFS(Spotify!$AA:$AA,Charts!$AD$1,Spotify!$U:$U,Charts!T556)</f>
        <v>0</v>
      </c>
      <c r="AE556">
        <f>COUNTIFS(Spotify!$AA:$AA,Charts!$AE$1,Spotify!$U:$U,Charts!T556)</f>
        <v>1</v>
      </c>
      <c r="AF556" s="8">
        <f>COUNTIFS(Spotify!$AA:$AA,Charts!$AF$1,Spotify!$U:$U,Charts!T556)</f>
        <v>3</v>
      </c>
      <c r="AH556" s="7" t="s">
        <v>2247</v>
      </c>
      <c r="AI556">
        <f>SUMIFS(Spotify!O:O,Spotify!U:U,Charts!AH556)/COUNTIFS(Spotify!U:U,Charts!AH556)</f>
        <v>-5362.4</v>
      </c>
      <c r="AJ556" s="18">
        <f>SUMIF(Spotify!U:U,Charts!AH556,Spotify!P:P)/COUNTIF(Spotify!U:U,Charts!AH556)</f>
        <v>105394</v>
      </c>
      <c r="AK556" s="18">
        <f>SUMIF(Spotify!U:U,Charts!AH556,Spotify!R:R)/COUNTIF(Spotify!U:U,Charts!AH556)</f>
        <v>8.3333333333333339</v>
      </c>
      <c r="AL556" s="18">
        <f>SUMIF(Spotify!U:U,Charts!AH556,Spotify!J:J)/COUNTIF(Spotify!U:U,Charts!AH556)</f>
        <v>440.86666666666667</v>
      </c>
      <c r="AM556" s="18">
        <f>SUMIF(Spotify!U:U,Charts!AH556,Spotify!H:H)/COUNTIF(Spotify!U:U,Charts!AH556)</f>
        <v>548</v>
      </c>
      <c r="AN556" s="28">
        <f>SUMIF(Spotify!U:U,Charts!AH556,Spotify!I:I)/COUNTIF(Spotify!U:U,Charts!AH556)</f>
        <v>637.06666666666672</v>
      </c>
    </row>
    <row r="557" spans="1:40" x14ac:dyDescent="0.25">
      <c r="A557" s="3" t="s">
        <v>14669</v>
      </c>
      <c r="B557" s="1">
        <v>793025382</v>
      </c>
      <c r="C557" s="1">
        <v>6</v>
      </c>
      <c r="D557" s="1"/>
      <c r="E557" s="3" t="s">
        <v>12100</v>
      </c>
      <c r="F557" s="1">
        <v>68072355</v>
      </c>
      <c r="H557" s="7" t="s">
        <v>2433</v>
      </c>
      <c r="I557" s="1">
        <v>127128074</v>
      </c>
      <c r="J557" s="8">
        <v>4</v>
      </c>
      <c r="L557" s="7" t="s">
        <v>2433</v>
      </c>
      <c r="M557" s="1">
        <f t="shared" si="42"/>
        <v>-127128074</v>
      </c>
      <c r="N557">
        <v>4</v>
      </c>
      <c r="O557" s="18">
        <f>SUMIF(Spotify!U:U,Charts!L557,Spotify!Q:Q)/COUNTIF(Spotify!U:U,Charts!L557)</f>
        <v>218610.75</v>
      </c>
      <c r="P557" t="str">
        <f t="shared" si="43"/>
        <v>03:38</v>
      </c>
      <c r="Q557" s="18">
        <f t="shared" si="45"/>
        <v>641941</v>
      </c>
      <c r="R557" s="8" t="str">
        <f t="shared" si="44"/>
        <v>10:41</v>
      </c>
      <c r="T557" s="7" t="s">
        <v>14669</v>
      </c>
      <c r="U557">
        <f>COUNTIFS(Spotify!$AA:$AA,Charts!$U$1,Spotify!$U:$U,Charts!T557)</f>
        <v>0</v>
      </c>
      <c r="V557">
        <f>COUNTIFS(Spotify!$AA:$AA,Charts!$V$1,Spotify!$U:$U,Charts!T557)</f>
        <v>0</v>
      </c>
      <c r="W557">
        <f>COUNTIFS(Spotify!$AA:$AA,Charts!$W$1,Spotify!$U:$U,Charts!T557)</f>
        <v>0</v>
      </c>
      <c r="X557">
        <f>COUNTIFS(Spotify!$AA:$AA,Charts!$X$1,Spotify!$U:$U,Charts!T557)</f>
        <v>0</v>
      </c>
      <c r="Y557">
        <f>COUNTIFS(Spotify!$AA:$AA,Charts!$Y$1,Spotify!$U:$U,Charts!T557)</f>
        <v>0</v>
      </c>
      <c r="Z557">
        <f>COUNTIFS(Spotify!$AA:$AA,Charts!$Z$1,Spotify!$U:$U,Charts!T557)</f>
        <v>0</v>
      </c>
      <c r="AA557">
        <f>COUNTIFS(Spotify!$AA:$AA,Charts!$AA$1,Spotify!$U:$U,Charts!T557)</f>
        <v>0</v>
      </c>
      <c r="AB557">
        <f>COUNTIFS(Spotify!$AA:$AA,Charts!$AB$1,Spotify!$U:$U,Charts!T557)</f>
        <v>2</v>
      </c>
      <c r="AC557">
        <f>COUNTIFS(Spotify!$AA:$AA,Charts!$AC$1,Spotify!$U:$U,Charts!T557)</f>
        <v>1</v>
      </c>
      <c r="AD557">
        <f>COUNTIFS(Spotify!$AA:$AA,Charts!$AD$1,Spotify!$U:$U,Charts!T557)</f>
        <v>2</v>
      </c>
      <c r="AE557">
        <f>COUNTIFS(Spotify!$AA:$AA,Charts!$AE$1,Spotify!$U:$U,Charts!T557)</f>
        <v>0</v>
      </c>
      <c r="AF557" s="8">
        <f>COUNTIFS(Spotify!$AA:$AA,Charts!$AF$1,Spotify!$U:$U,Charts!T557)</f>
        <v>1</v>
      </c>
      <c r="AH557" s="7" t="s">
        <v>14669</v>
      </c>
      <c r="AI557">
        <f>SUMIFS(Spotify!O:O,Spotify!U:U,Charts!AH557)/COUNTIFS(Spotify!U:U,Charts!AH557)</f>
        <v>-7240.666666666667</v>
      </c>
      <c r="AJ557" s="18">
        <f>SUMIF(Spotify!U:U,Charts!AH557,Spotify!P:P)/COUNTIF(Spotify!U:U,Charts!AH557)</f>
        <v>106952.66666666667</v>
      </c>
      <c r="AK557" s="18">
        <f>SUMIF(Spotify!U:U,Charts!AH557,Spotify!R:R)/COUNTIF(Spotify!U:U,Charts!AH557)</f>
        <v>11</v>
      </c>
      <c r="AL557" s="18">
        <f>SUMIF(Spotify!U:U,Charts!AH557,Spotify!J:J)/COUNTIF(Spotify!U:U,Charts!AH557)</f>
        <v>428.83333333333331</v>
      </c>
      <c r="AM557" s="18">
        <f>SUMIF(Spotify!U:U,Charts!AH557,Spotify!H:H)/COUNTIF(Spotify!U:U,Charts!AH557)</f>
        <v>667.33333333333337</v>
      </c>
      <c r="AN557" s="28">
        <f>SUMIF(Spotify!U:U,Charts!AH557,Spotify!I:I)/COUNTIF(Spotify!U:U,Charts!AH557)</f>
        <v>644</v>
      </c>
    </row>
    <row r="558" spans="1:40" x14ac:dyDescent="0.25">
      <c r="A558" s="3" t="s">
        <v>2680</v>
      </c>
      <c r="B558" s="1">
        <v>6850485231</v>
      </c>
      <c r="C558" s="1">
        <v>47</v>
      </c>
      <c r="D558" s="1"/>
      <c r="E558" s="3" t="s">
        <v>515</v>
      </c>
      <c r="F558" s="1">
        <v>578689415</v>
      </c>
      <c r="H558" s="7" t="s">
        <v>18265</v>
      </c>
      <c r="I558" s="1">
        <v>126804188</v>
      </c>
      <c r="J558" s="8">
        <v>1</v>
      </c>
      <c r="L558" s="7" t="s">
        <v>18265</v>
      </c>
      <c r="M558" s="1">
        <f t="shared" si="42"/>
        <v>-126804188</v>
      </c>
      <c r="N558">
        <v>1</v>
      </c>
      <c r="O558" s="18">
        <f>SUMIF(Spotify!U:U,Charts!L558,Spotify!Q:Q)/COUNTIF(Spotify!U:U,Charts!L558)</f>
        <v>178000</v>
      </c>
      <c r="P558" t="str">
        <f t="shared" si="43"/>
        <v>02:58</v>
      </c>
      <c r="Q558" s="18">
        <f t="shared" si="45"/>
        <v>641941</v>
      </c>
      <c r="R558" s="8" t="str">
        <f t="shared" si="44"/>
        <v>10:41</v>
      </c>
      <c r="T558" s="7" t="s">
        <v>2680</v>
      </c>
      <c r="U558">
        <f>COUNTIFS(Spotify!$AA:$AA,Charts!$U$1,Spotify!$U:$U,Charts!T558)</f>
        <v>3</v>
      </c>
      <c r="V558">
        <f>COUNTIFS(Spotify!$AA:$AA,Charts!$V$1,Spotify!$U:$U,Charts!T558)</f>
        <v>4</v>
      </c>
      <c r="W558">
        <f>COUNTIFS(Spotify!$AA:$AA,Charts!$W$1,Spotify!$U:$U,Charts!T558)</f>
        <v>5</v>
      </c>
      <c r="X558">
        <f>COUNTIFS(Spotify!$AA:$AA,Charts!$X$1,Spotify!$U:$U,Charts!T558)</f>
        <v>1</v>
      </c>
      <c r="Y558">
        <f>COUNTIFS(Spotify!$AA:$AA,Charts!$Y$1,Spotify!$U:$U,Charts!T558)</f>
        <v>6</v>
      </c>
      <c r="Z558">
        <f>COUNTIFS(Spotify!$AA:$AA,Charts!$Z$1,Spotify!$U:$U,Charts!T558)</f>
        <v>2</v>
      </c>
      <c r="AA558">
        <f>COUNTIFS(Spotify!$AA:$AA,Charts!$AA$1,Spotify!$U:$U,Charts!T558)</f>
        <v>6</v>
      </c>
      <c r="AB558">
        <f>COUNTIFS(Spotify!$AA:$AA,Charts!$AB$1,Spotify!$U:$U,Charts!T558)</f>
        <v>2</v>
      </c>
      <c r="AC558">
        <f>COUNTIFS(Spotify!$AA:$AA,Charts!$AC$1,Spotify!$U:$U,Charts!T558)</f>
        <v>5</v>
      </c>
      <c r="AD558">
        <f>COUNTIFS(Spotify!$AA:$AA,Charts!$AD$1,Spotify!$U:$U,Charts!T558)</f>
        <v>8</v>
      </c>
      <c r="AE558">
        <f>COUNTIFS(Spotify!$AA:$AA,Charts!$AE$1,Spotify!$U:$U,Charts!T558)</f>
        <v>0</v>
      </c>
      <c r="AF558" s="8">
        <f>COUNTIFS(Spotify!$AA:$AA,Charts!$AF$1,Spotify!$U:$U,Charts!T558)</f>
        <v>5</v>
      </c>
      <c r="AH558" s="7" t="s">
        <v>2680</v>
      </c>
      <c r="AI558">
        <f>SUMIFS(Spotify!O:O,Spotify!U:U,Charts!AH558)/COUNTIFS(Spotify!U:U,Charts!AH558)</f>
        <v>-6716.9148936170213</v>
      </c>
      <c r="AJ558" s="18">
        <f>SUMIF(Spotify!U:U,Charts!AH558,Spotify!P:P)/COUNTIF(Spotify!U:U,Charts!AH558)</f>
        <v>97750.276595744683</v>
      </c>
      <c r="AK558" s="18">
        <f>SUMIF(Spotify!U:U,Charts!AH558,Spotify!R:R)/COUNTIF(Spotify!U:U,Charts!AH558)</f>
        <v>15.914893617021276</v>
      </c>
      <c r="AL558" s="18">
        <f>SUMIF(Spotify!U:U,Charts!AH558,Spotify!J:J)/COUNTIF(Spotify!U:U,Charts!AH558)</f>
        <v>370.2340425531915</v>
      </c>
      <c r="AM558" s="18">
        <f>SUMIF(Spotify!U:U,Charts!AH558,Spotify!H:H)/COUNTIF(Spotify!U:U,Charts!AH558)</f>
        <v>627.57446808510633</v>
      </c>
      <c r="AN558" s="28">
        <f>SUMIF(Spotify!U:U,Charts!AH558,Spotify!I:I)/COUNTIF(Spotify!U:U,Charts!AH558)</f>
        <v>520.51063829787233</v>
      </c>
    </row>
    <row r="559" spans="1:40" x14ac:dyDescent="0.25">
      <c r="A559" s="3" t="s">
        <v>18041</v>
      </c>
      <c r="B559" s="1">
        <v>701420269</v>
      </c>
      <c r="C559" s="1">
        <v>7</v>
      </c>
      <c r="D559" s="1"/>
      <c r="E559" s="3" t="s">
        <v>3347</v>
      </c>
      <c r="F559" s="1">
        <v>18832021</v>
      </c>
      <c r="H559" s="7" t="s">
        <v>17510</v>
      </c>
      <c r="I559" s="1">
        <v>126551606</v>
      </c>
      <c r="J559" s="8">
        <v>1</v>
      </c>
      <c r="L559" s="7" t="s">
        <v>17510</v>
      </c>
      <c r="M559" s="1">
        <f t="shared" si="42"/>
        <v>-126551606</v>
      </c>
      <c r="N559">
        <v>1</v>
      </c>
      <c r="O559" s="18">
        <f>SUMIF(Spotify!U:U,Charts!L559,Spotify!Q:Q)/COUNTIF(Spotify!U:U,Charts!L559)</f>
        <v>213234</v>
      </c>
      <c r="P559" t="str">
        <f t="shared" si="43"/>
        <v>03:33</v>
      </c>
      <c r="Q559" s="18">
        <f t="shared" si="45"/>
        <v>641941</v>
      </c>
      <c r="R559" s="8" t="str">
        <f t="shared" si="44"/>
        <v>10:41</v>
      </c>
      <c r="T559" s="7" t="s">
        <v>18041</v>
      </c>
      <c r="U559">
        <f>COUNTIFS(Spotify!$AA:$AA,Charts!$U$1,Spotify!$U:$U,Charts!T559)</f>
        <v>0</v>
      </c>
      <c r="V559">
        <f>COUNTIFS(Spotify!$AA:$AA,Charts!$V$1,Spotify!$U:$U,Charts!T559)</f>
        <v>0</v>
      </c>
      <c r="W559">
        <f>COUNTIFS(Spotify!$AA:$AA,Charts!$W$1,Spotify!$U:$U,Charts!T559)</f>
        <v>0</v>
      </c>
      <c r="X559">
        <f>COUNTIFS(Spotify!$AA:$AA,Charts!$X$1,Spotify!$U:$U,Charts!T559)</f>
        <v>2</v>
      </c>
      <c r="Y559">
        <f>COUNTIFS(Spotify!$AA:$AA,Charts!$Y$1,Spotify!$U:$U,Charts!T559)</f>
        <v>0</v>
      </c>
      <c r="Z559">
        <f>COUNTIFS(Spotify!$AA:$AA,Charts!$Z$1,Spotify!$U:$U,Charts!T559)</f>
        <v>1</v>
      </c>
      <c r="AA559">
        <f>COUNTIFS(Spotify!$AA:$AA,Charts!$AA$1,Spotify!$U:$U,Charts!T559)</f>
        <v>1</v>
      </c>
      <c r="AB559">
        <f>COUNTIFS(Spotify!$AA:$AA,Charts!$AB$1,Spotify!$U:$U,Charts!T559)</f>
        <v>0</v>
      </c>
      <c r="AC559">
        <f>COUNTIFS(Spotify!$AA:$AA,Charts!$AC$1,Spotify!$U:$U,Charts!T559)</f>
        <v>2</v>
      </c>
      <c r="AD559">
        <f>COUNTIFS(Spotify!$AA:$AA,Charts!$AD$1,Spotify!$U:$U,Charts!T559)</f>
        <v>0</v>
      </c>
      <c r="AE559">
        <f>COUNTIFS(Spotify!$AA:$AA,Charts!$AE$1,Spotify!$U:$U,Charts!T559)</f>
        <v>0</v>
      </c>
      <c r="AF559" s="8">
        <f>COUNTIFS(Spotify!$AA:$AA,Charts!$AF$1,Spotify!$U:$U,Charts!T559)</f>
        <v>1</v>
      </c>
      <c r="AH559" s="7" t="s">
        <v>18041</v>
      </c>
      <c r="AI559">
        <f>SUMIFS(Spotify!O:O,Spotify!U:U,Charts!AH559)/COUNTIFS(Spotify!U:U,Charts!AH559)</f>
        <v>-3424.5714285714284</v>
      </c>
      <c r="AJ559" s="18">
        <f>SUMIF(Spotify!U:U,Charts!AH559,Spotify!P:P)/COUNTIF(Spotify!U:U,Charts!AH559)</f>
        <v>98531.71428571429</v>
      </c>
      <c r="AK559" s="18">
        <f>SUMIF(Spotify!U:U,Charts!AH559,Spotify!R:R)/COUNTIF(Spotify!U:U,Charts!AH559)</f>
        <v>17.428571428571427</v>
      </c>
      <c r="AL559" s="18">
        <f>SUMIF(Spotify!U:U,Charts!AH559,Spotify!J:J)/COUNTIF(Spotify!U:U,Charts!AH559)</f>
        <v>592.14285714285711</v>
      </c>
      <c r="AM559" s="18">
        <f>SUMIF(Spotify!U:U,Charts!AH559,Spotify!H:H)/COUNTIF(Spotify!U:U,Charts!AH559)</f>
        <v>699.85714285714289</v>
      </c>
      <c r="AN559" s="28">
        <f>SUMIF(Spotify!U:U,Charts!AH559,Spotify!I:I)/COUNTIF(Spotify!U:U,Charts!AH559)</f>
        <v>788.28571428571433</v>
      </c>
    </row>
    <row r="560" spans="1:40" x14ac:dyDescent="0.25">
      <c r="A560" s="3" t="s">
        <v>1541</v>
      </c>
      <c r="B560" s="1">
        <v>496247467</v>
      </c>
      <c r="C560" s="1">
        <v>11</v>
      </c>
      <c r="D560" s="1"/>
      <c r="E560" s="3" t="s">
        <v>12465</v>
      </c>
      <c r="F560" s="1">
        <v>67382400</v>
      </c>
      <c r="H560" s="7" t="s">
        <v>17927</v>
      </c>
      <c r="I560" s="1">
        <v>125921899</v>
      </c>
      <c r="J560" s="8">
        <v>2</v>
      </c>
      <c r="L560" s="7" t="s">
        <v>17927</v>
      </c>
      <c r="M560" s="1">
        <f t="shared" si="42"/>
        <v>-125921899</v>
      </c>
      <c r="N560">
        <v>2</v>
      </c>
      <c r="O560" s="18">
        <f>SUMIF(Spotify!U:U,Charts!L560,Spotify!Q:Q)/COUNTIF(Spotify!U:U,Charts!L560)</f>
        <v>144000</v>
      </c>
      <c r="P560" t="str">
        <f t="shared" si="43"/>
        <v>02:24</v>
      </c>
      <c r="Q560" s="18">
        <f t="shared" si="45"/>
        <v>641941</v>
      </c>
      <c r="R560" s="8" t="str">
        <f t="shared" si="44"/>
        <v>10:41</v>
      </c>
      <c r="T560" s="7" t="s">
        <v>1541</v>
      </c>
      <c r="U560">
        <f>COUNTIFS(Spotify!$AA:$AA,Charts!$U$1,Spotify!$U:$U,Charts!T560)</f>
        <v>2</v>
      </c>
      <c r="V560">
        <f>COUNTIFS(Spotify!$AA:$AA,Charts!$V$1,Spotify!$U:$U,Charts!T560)</f>
        <v>3</v>
      </c>
      <c r="W560">
        <f>COUNTIFS(Spotify!$AA:$AA,Charts!$W$1,Spotify!$U:$U,Charts!T560)</f>
        <v>0</v>
      </c>
      <c r="X560">
        <f>COUNTIFS(Spotify!$AA:$AA,Charts!$X$1,Spotify!$U:$U,Charts!T560)</f>
        <v>0</v>
      </c>
      <c r="Y560">
        <f>COUNTIFS(Spotify!$AA:$AA,Charts!$Y$1,Spotify!$U:$U,Charts!T560)</f>
        <v>0</v>
      </c>
      <c r="Z560">
        <f>COUNTIFS(Spotify!$AA:$AA,Charts!$Z$1,Spotify!$U:$U,Charts!T560)</f>
        <v>1</v>
      </c>
      <c r="AA560">
        <f>COUNTIFS(Spotify!$AA:$AA,Charts!$AA$1,Spotify!$U:$U,Charts!T560)</f>
        <v>0</v>
      </c>
      <c r="AB560">
        <f>COUNTIFS(Spotify!$AA:$AA,Charts!$AB$1,Spotify!$U:$U,Charts!T560)</f>
        <v>1</v>
      </c>
      <c r="AC560">
        <f>COUNTIFS(Spotify!$AA:$AA,Charts!$AC$1,Spotify!$U:$U,Charts!T560)</f>
        <v>0</v>
      </c>
      <c r="AD560">
        <f>COUNTIFS(Spotify!$AA:$AA,Charts!$AD$1,Spotify!$U:$U,Charts!T560)</f>
        <v>0</v>
      </c>
      <c r="AE560">
        <f>COUNTIFS(Spotify!$AA:$AA,Charts!$AE$1,Spotify!$U:$U,Charts!T560)</f>
        <v>2</v>
      </c>
      <c r="AF560" s="8">
        <f>COUNTIFS(Spotify!$AA:$AA,Charts!$AF$1,Spotify!$U:$U,Charts!T560)</f>
        <v>2</v>
      </c>
      <c r="AH560" s="7" t="s">
        <v>1541</v>
      </c>
      <c r="AI560">
        <f>SUMIFS(Spotify!O:O,Spotify!U:U,Charts!AH560)/COUNTIFS(Spotify!U:U,Charts!AH560)</f>
        <v>-6491.272727272727</v>
      </c>
      <c r="AJ560" s="18">
        <f>SUMIF(Spotify!U:U,Charts!AH560,Spotify!P:P)/COUNTIF(Spotify!U:U,Charts!AH560)</f>
        <v>85394.090909090912</v>
      </c>
      <c r="AK560" s="18">
        <f>SUMIF(Spotify!U:U,Charts!AH560,Spotify!R:R)/COUNTIF(Spotify!U:U,Charts!AH560)</f>
        <v>7.6363636363636367</v>
      </c>
      <c r="AL560" s="18">
        <f>SUMIF(Spotify!U:U,Charts!AH560,Spotify!J:J)/COUNTIF(Spotify!U:U,Charts!AH560)</f>
        <v>503.90909090909093</v>
      </c>
      <c r="AM560" s="18">
        <f>SUMIF(Spotify!U:U,Charts!AH560,Spotify!H:H)/COUNTIF(Spotify!U:U,Charts!AH560)</f>
        <v>653.4545454545455</v>
      </c>
      <c r="AN560" s="28">
        <f>SUMIF(Spotify!U:U,Charts!AH560,Spotify!I:I)/COUNTIF(Spotify!U:U,Charts!AH560)</f>
        <v>536.72727272727275</v>
      </c>
    </row>
    <row r="561" spans="1:40" x14ac:dyDescent="0.25">
      <c r="A561" s="3" t="s">
        <v>18042</v>
      </c>
      <c r="B561" s="1">
        <v>91665404</v>
      </c>
      <c r="C561" s="1">
        <v>1</v>
      </c>
      <c r="D561" s="1"/>
      <c r="E561" s="3" t="s">
        <v>684</v>
      </c>
      <c r="F561" s="1">
        <v>18835662</v>
      </c>
      <c r="H561" s="7" t="s">
        <v>3653</v>
      </c>
      <c r="I561" s="1">
        <v>125661194</v>
      </c>
      <c r="J561" s="8">
        <v>2</v>
      </c>
      <c r="L561" s="7" t="s">
        <v>3653</v>
      </c>
      <c r="M561" s="1">
        <f t="shared" si="42"/>
        <v>-125661194</v>
      </c>
      <c r="N561">
        <v>2</v>
      </c>
      <c r="O561" s="18">
        <f>SUMIF(Spotify!U:U,Charts!L561,Spotify!Q:Q)/COUNTIF(Spotify!U:U,Charts!L561)</f>
        <v>222707</v>
      </c>
      <c r="P561" t="str">
        <f t="shared" si="43"/>
        <v>03:42</v>
      </c>
      <c r="Q561" s="18">
        <f t="shared" si="45"/>
        <v>641941</v>
      </c>
      <c r="R561" s="8" t="str">
        <f t="shared" si="44"/>
        <v>10:41</v>
      </c>
      <c r="T561" s="7" t="s">
        <v>18042</v>
      </c>
      <c r="U561">
        <f>COUNTIFS(Spotify!$AA:$AA,Charts!$U$1,Spotify!$U:$U,Charts!T561)</f>
        <v>0</v>
      </c>
      <c r="V561">
        <f>COUNTIFS(Spotify!$AA:$AA,Charts!$V$1,Spotify!$U:$U,Charts!T561)</f>
        <v>0</v>
      </c>
      <c r="W561">
        <f>COUNTIFS(Spotify!$AA:$AA,Charts!$W$1,Spotify!$U:$U,Charts!T561)</f>
        <v>0</v>
      </c>
      <c r="X561">
        <f>COUNTIFS(Spotify!$AA:$AA,Charts!$X$1,Spotify!$U:$U,Charts!T561)</f>
        <v>0</v>
      </c>
      <c r="Y561">
        <f>COUNTIFS(Spotify!$AA:$AA,Charts!$Y$1,Spotify!$U:$U,Charts!T561)</f>
        <v>0</v>
      </c>
      <c r="Z561">
        <f>COUNTIFS(Spotify!$AA:$AA,Charts!$Z$1,Spotify!$U:$U,Charts!T561)</f>
        <v>1</v>
      </c>
      <c r="AA561">
        <f>COUNTIFS(Spotify!$AA:$AA,Charts!$AA$1,Spotify!$U:$U,Charts!T561)</f>
        <v>0</v>
      </c>
      <c r="AB561">
        <f>COUNTIFS(Spotify!$AA:$AA,Charts!$AB$1,Spotify!$U:$U,Charts!T561)</f>
        <v>0</v>
      </c>
      <c r="AC561">
        <f>COUNTIFS(Spotify!$AA:$AA,Charts!$AC$1,Spotify!$U:$U,Charts!T561)</f>
        <v>0</v>
      </c>
      <c r="AD561">
        <f>COUNTIFS(Spotify!$AA:$AA,Charts!$AD$1,Spotify!$U:$U,Charts!T561)</f>
        <v>0</v>
      </c>
      <c r="AE561">
        <f>COUNTIFS(Spotify!$AA:$AA,Charts!$AE$1,Spotify!$U:$U,Charts!T561)</f>
        <v>0</v>
      </c>
      <c r="AF561" s="8">
        <f>COUNTIFS(Spotify!$AA:$AA,Charts!$AF$1,Spotify!$U:$U,Charts!T561)</f>
        <v>0</v>
      </c>
      <c r="AH561" s="7" t="s">
        <v>18042</v>
      </c>
      <c r="AI561">
        <f>SUMIFS(Spotify!O:O,Spotify!U:U,Charts!AH561)/COUNTIFS(Spotify!U:U,Charts!AH561)</f>
        <v>-5356</v>
      </c>
      <c r="AJ561" s="18">
        <f>SUMIF(Spotify!U:U,Charts!AH561,Spotify!P:P)/COUNTIF(Spotify!U:U,Charts!AH561)</f>
        <v>105039</v>
      </c>
      <c r="AK561" s="18">
        <f>SUMIF(Spotify!U:U,Charts!AH561,Spotify!R:R)/COUNTIF(Spotify!U:U,Charts!AH561)</f>
        <v>13</v>
      </c>
      <c r="AL561" s="18">
        <f>SUMIF(Spotify!U:U,Charts!AH561,Spotify!J:J)/COUNTIF(Spotify!U:U,Charts!AH561)</f>
        <v>625</v>
      </c>
      <c r="AM561" s="18">
        <f>SUMIF(Spotify!U:U,Charts!AH561,Spotify!H:H)/COUNTIF(Spotify!U:U,Charts!AH561)</f>
        <v>862</v>
      </c>
      <c r="AN561" s="28">
        <f>SUMIF(Spotify!U:U,Charts!AH561,Spotify!I:I)/COUNTIF(Spotify!U:U,Charts!AH561)</f>
        <v>753</v>
      </c>
    </row>
    <row r="562" spans="1:40" x14ac:dyDescent="0.25">
      <c r="A562" s="3" t="s">
        <v>2236</v>
      </c>
      <c r="B562" s="1">
        <v>964413007</v>
      </c>
      <c r="C562" s="1">
        <v>5</v>
      </c>
      <c r="D562" s="1"/>
      <c r="E562" s="3" t="s">
        <v>530</v>
      </c>
      <c r="F562" s="1">
        <v>1517397814</v>
      </c>
      <c r="H562" s="7" t="s">
        <v>3098</v>
      </c>
      <c r="I562" s="1">
        <v>124436451</v>
      </c>
      <c r="J562" s="8">
        <v>2</v>
      </c>
      <c r="L562" s="7" t="s">
        <v>3098</v>
      </c>
      <c r="M562" s="1">
        <f t="shared" si="42"/>
        <v>-124436451</v>
      </c>
      <c r="N562">
        <v>2</v>
      </c>
      <c r="O562" s="18">
        <f>SUMIF(Spotify!U:U,Charts!L562,Spotify!Q:Q)/COUNTIF(Spotify!U:U,Charts!L562)</f>
        <v>182746</v>
      </c>
      <c r="P562" t="str">
        <f t="shared" si="43"/>
        <v>03:02</v>
      </c>
      <c r="Q562" s="18">
        <f t="shared" si="45"/>
        <v>641941</v>
      </c>
      <c r="R562" s="8" t="str">
        <f t="shared" si="44"/>
        <v>10:41</v>
      </c>
      <c r="T562" s="7" t="s">
        <v>2236</v>
      </c>
      <c r="U562">
        <f>COUNTIFS(Spotify!$AA:$AA,Charts!$U$1,Spotify!$U:$U,Charts!T562)</f>
        <v>0</v>
      </c>
      <c r="V562">
        <f>COUNTIFS(Spotify!$AA:$AA,Charts!$V$1,Spotify!$U:$U,Charts!T562)</f>
        <v>3</v>
      </c>
      <c r="W562">
        <f>COUNTIFS(Spotify!$AA:$AA,Charts!$W$1,Spotify!$U:$U,Charts!T562)</f>
        <v>0</v>
      </c>
      <c r="X562">
        <f>COUNTIFS(Spotify!$AA:$AA,Charts!$X$1,Spotify!$U:$U,Charts!T562)</f>
        <v>0</v>
      </c>
      <c r="Y562">
        <f>COUNTIFS(Spotify!$AA:$AA,Charts!$Y$1,Spotify!$U:$U,Charts!T562)</f>
        <v>1</v>
      </c>
      <c r="Z562">
        <f>COUNTIFS(Spotify!$AA:$AA,Charts!$Z$1,Spotify!$U:$U,Charts!T562)</f>
        <v>0</v>
      </c>
      <c r="AA562">
        <f>COUNTIFS(Spotify!$AA:$AA,Charts!$AA$1,Spotify!$U:$U,Charts!T562)</f>
        <v>0</v>
      </c>
      <c r="AB562">
        <f>COUNTIFS(Spotify!$AA:$AA,Charts!$AB$1,Spotify!$U:$U,Charts!T562)</f>
        <v>0</v>
      </c>
      <c r="AC562">
        <f>COUNTIFS(Spotify!$AA:$AA,Charts!$AC$1,Spotify!$U:$U,Charts!T562)</f>
        <v>0</v>
      </c>
      <c r="AD562">
        <f>COUNTIFS(Spotify!$AA:$AA,Charts!$AD$1,Spotify!$U:$U,Charts!T562)</f>
        <v>0</v>
      </c>
      <c r="AE562">
        <f>COUNTIFS(Spotify!$AA:$AA,Charts!$AE$1,Spotify!$U:$U,Charts!T562)</f>
        <v>0</v>
      </c>
      <c r="AF562" s="8">
        <f>COUNTIFS(Spotify!$AA:$AA,Charts!$AF$1,Spotify!$U:$U,Charts!T562)</f>
        <v>1</v>
      </c>
      <c r="AH562" s="7" t="s">
        <v>2236</v>
      </c>
      <c r="AI562">
        <f>SUMIFS(Spotify!O:O,Spotify!U:U,Charts!AH562)/COUNTIFS(Spotify!U:U,Charts!AH562)</f>
        <v>-4318.6000000000004</v>
      </c>
      <c r="AJ562" s="18">
        <f>SUMIF(Spotify!U:U,Charts!AH562,Spotify!P:P)/COUNTIF(Spotify!U:U,Charts!AH562)</f>
        <v>99450.4</v>
      </c>
      <c r="AK562" s="18">
        <f>SUMIF(Spotify!U:U,Charts!AH562,Spotify!R:R)/COUNTIF(Spotify!U:U,Charts!AH562)</f>
        <v>17.2</v>
      </c>
      <c r="AL562" s="18">
        <f>SUMIF(Spotify!U:U,Charts!AH562,Spotify!J:J)/COUNTIF(Spotify!U:U,Charts!AH562)</f>
        <v>325.60000000000002</v>
      </c>
      <c r="AM562" s="18">
        <f>SUMIF(Spotify!U:U,Charts!AH562,Spotify!H:H)/COUNTIF(Spotify!U:U,Charts!AH562)</f>
        <v>403.6</v>
      </c>
      <c r="AN562" s="28">
        <f>SUMIF(Spotify!U:U,Charts!AH562,Spotify!I:I)/COUNTIF(Spotify!U:U,Charts!AH562)</f>
        <v>570.79999999999995</v>
      </c>
    </row>
    <row r="563" spans="1:40" x14ac:dyDescent="0.25">
      <c r="A563" s="3" t="s">
        <v>10900</v>
      </c>
      <c r="B563" s="1">
        <v>4435538</v>
      </c>
      <c r="C563" s="1">
        <v>1</v>
      </c>
      <c r="D563" s="1"/>
      <c r="E563" s="3" t="s">
        <v>7860</v>
      </c>
      <c r="F563" s="1">
        <v>31194362</v>
      </c>
      <c r="H563" s="7" t="s">
        <v>17853</v>
      </c>
      <c r="I563" s="1">
        <v>124015852</v>
      </c>
      <c r="J563" s="8">
        <v>1</v>
      </c>
      <c r="L563" s="7" t="s">
        <v>17853</v>
      </c>
      <c r="M563" s="1">
        <f t="shared" si="42"/>
        <v>-124015852</v>
      </c>
      <c r="N563">
        <v>1</v>
      </c>
      <c r="O563" s="18">
        <f>SUMIF(Spotify!U:U,Charts!L563,Spotify!Q:Q)/COUNTIF(Spotify!U:U,Charts!L563)</f>
        <v>240413</v>
      </c>
      <c r="P563" t="str">
        <f t="shared" si="43"/>
        <v>04:00</v>
      </c>
      <c r="Q563" s="18">
        <f t="shared" si="45"/>
        <v>641941</v>
      </c>
      <c r="R563" s="8" t="str">
        <f t="shared" si="44"/>
        <v>10:41</v>
      </c>
      <c r="T563" s="7" t="s">
        <v>10900</v>
      </c>
      <c r="U563">
        <f>COUNTIFS(Spotify!$AA:$AA,Charts!$U$1,Spotify!$U:$U,Charts!T563)</f>
        <v>0</v>
      </c>
      <c r="V563">
        <f>COUNTIFS(Spotify!$AA:$AA,Charts!$V$1,Spotify!$U:$U,Charts!T563)</f>
        <v>0</v>
      </c>
      <c r="W563">
        <f>COUNTIFS(Spotify!$AA:$AA,Charts!$W$1,Spotify!$U:$U,Charts!T563)</f>
        <v>0</v>
      </c>
      <c r="X563">
        <f>COUNTIFS(Spotify!$AA:$AA,Charts!$X$1,Spotify!$U:$U,Charts!T563)</f>
        <v>0</v>
      </c>
      <c r="Y563">
        <f>COUNTIFS(Spotify!$AA:$AA,Charts!$Y$1,Spotify!$U:$U,Charts!T563)</f>
        <v>0</v>
      </c>
      <c r="Z563">
        <f>COUNTIFS(Spotify!$AA:$AA,Charts!$Z$1,Spotify!$U:$U,Charts!T563)</f>
        <v>0</v>
      </c>
      <c r="AA563">
        <f>COUNTIFS(Spotify!$AA:$AA,Charts!$AA$1,Spotify!$U:$U,Charts!T563)</f>
        <v>0</v>
      </c>
      <c r="AB563">
        <f>COUNTIFS(Spotify!$AA:$AA,Charts!$AB$1,Spotify!$U:$U,Charts!T563)</f>
        <v>0</v>
      </c>
      <c r="AC563">
        <f>COUNTIFS(Spotify!$AA:$AA,Charts!$AC$1,Spotify!$U:$U,Charts!T563)</f>
        <v>1</v>
      </c>
      <c r="AD563">
        <f>COUNTIFS(Spotify!$AA:$AA,Charts!$AD$1,Spotify!$U:$U,Charts!T563)</f>
        <v>0</v>
      </c>
      <c r="AE563">
        <f>COUNTIFS(Spotify!$AA:$AA,Charts!$AE$1,Spotify!$U:$U,Charts!T563)</f>
        <v>0</v>
      </c>
      <c r="AF563" s="8">
        <f>COUNTIFS(Spotify!$AA:$AA,Charts!$AF$1,Spotify!$U:$U,Charts!T563)</f>
        <v>0</v>
      </c>
      <c r="AH563" s="7" t="s">
        <v>10900</v>
      </c>
      <c r="AI563">
        <f>SUMIFS(Spotify!O:O,Spotify!U:U,Charts!AH563)/COUNTIFS(Spotify!U:U,Charts!AH563)</f>
        <v>-3936</v>
      </c>
      <c r="AJ563" s="18">
        <f>SUMIF(Spotify!U:U,Charts!AH563,Spotify!P:P)/COUNTIF(Spotify!U:U,Charts!AH563)</f>
        <v>115056</v>
      </c>
      <c r="AK563" s="18">
        <f>SUMIF(Spotify!U:U,Charts!AH563,Spotify!R:R)/COUNTIF(Spotify!U:U,Charts!AH563)</f>
        <v>1</v>
      </c>
      <c r="AL563" s="18">
        <f>SUMIF(Spotify!U:U,Charts!AH563,Spotify!J:J)/COUNTIF(Spotify!U:U,Charts!AH563)</f>
        <v>395</v>
      </c>
      <c r="AM563" s="18">
        <f>SUMIF(Spotify!U:U,Charts!AH563,Spotify!H:H)/COUNTIF(Spotify!U:U,Charts!AH563)</f>
        <v>554</v>
      </c>
      <c r="AN563" s="28">
        <f>SUMIF(Spotify!U:U,Charts!AH563,Spotify!I:I)/COUNTIF(Spotify!U:U,Charts!AH563)</f>
        <v>8</v>
      </c>
    </row>
    <row r="564" spans="1:40" x14ac:dyDescent="0.25">
      <c r="A564" s="3" t="s">
        <v>11746</v>
      </c>
      <c r="B564" s="1">
        <v>4994448</v>
      </c>
      <c r="C564" s="1">
        <v>1</v>
      </c>
      <c r="D564" s="1"/>
      <c r="E564" s="3" t="s">
        <v>3375</v>
      </c>
      <c r="F564" s="1">
        <v>347478938</v>
      </c>
      <c r="H564" s="7" t="s">
        <v>14109</v>
      </c>
      <c r="I564" s="1">
        <v>123088437</v>
      </c>
      <c r="J564" s="8">
        <v>4</v>
      </c>
      <c r="L564" s="7" t="s">
        <v>14109</v>
      </c>
      <c r="M564" s="1">
        <f t="shared" si="42"/>
        <v>-123088437</v>
      </c>
      <c r="N564">
        <v>4</v>
      </c>
      <c r="O564" s="18">
        <f>SUMIF(Spotify!U:U,Charts!L564,Spotify!Q:Q)/COUNTIF(Spotify!U:U,Charts!L564)</f>
        <v>222502.25</v>
      </c>
      <c r="P564" t="str">
        <f t="shared" si="43"/>
        <v>03:42</v>
      </c>
      <c r="Q564" s="18">
        <f t="shared" si="45"/>
        <v>641941</v>
      </c>
      <c r="R564" s="8" t="str">
        <f t="shared" si="44"/>
        <v>10:41</v>
      </c>
      <c r="T564" s="7" t="s">
        <v>11746</v>
      </c>
      <c r="U564">
        <f>COUNTIFS(Spotify!$AA:$AA,Charts!$U$1,Spotify!$U:$U,Charts!T564)</f>
        <v>0</v>
      </c>
      <c r="V564">
        <f>COUNTIFS(Spotify!$AA:$AA,Charts!$V$1,Spotify!$U:$U,Charts!T564)</f>
        <v>1</v>
      </c>
      <c r="W564">
        <f>COUNTIFS(Spotify!$AA:$AA,Charts!$W$1,Spotify!$U:$U,Charts!T564)</f>
        <v>0</v>
      </c>
      <c r="X564">
        <f>COUNTIFS(Spotify!$AA:$AA,Charts!$X$1,Spotify!$U:$U,Charts!T564)</f>
        <v>0</v>
      </c>
      <c r="Y564">
        <f>COUNTIFS(Spotify!$AA:$AA,Charts!$Y$1,Spotify!$U:$U,Charts!T564)</f>
        <v>0</v>
      </c>
      <c r="Z564">
        <f>COUNTIFS(Spotify!$AA:$AA,Charts!$Z$1,Spotify!$U:$U,Charts!T564)</f>
        <v>0</v>
      </c>
      <c r="AA564">
        <f>COUNTIFS(Spotify!$AA:$AA,Charts!$AA$1,Spotify!$U:$U,Charts!T564)</f>
        <v>0</v>
      </c>
      <c r="AB564">
        <f>COUNTIFS(Spotify!$AA:$AA,Charts!$AB$1,Spotify!$U:$U,Charts!T564)</f>
        <v>0</v>
      </c>
      <c r="AC564">
        <f>COUNTIFS(Spotify!$AA:$AA,Charts!$AC$1,Spotify!$U:$U,Charts!T564)</f>
        <v>0</v>
      </c>
      <c r="AD564">
        <f>COUNTIFS(Spotify!$AA:$AA,Charts!$AD$1,Spotify!$U:$U,Charts!T564)</f>
        <v>0</v>
      </c>
      <c r="AE564">
        <f>COUNTIFS(Spotify!$AA:$AA,Charts!$AE$1,Spotify!$U:$U,Charts!T564)</f>
        <v>0</v>
      </c>
      <c r="AF564" s="8">
        <f>COUNTIFS(Spotify!$AA:$AA,Charts!$AF$1,Spotify!$U:$U,Charts!T564)</f>
        <v>0</v>
      </c>
      <c r="AH564" s="7" t="s">
        <v>11746</v>
      </c>
      <c r="AI564">
        <f>SUMIFS(Spotify!O:O,Spotify!U:U,Charts!AH564)/COUNTIFS(Spotify!U:U,Charts!AH564)</f>
        <v>-8601</v>
      </c>
      <c r="AJ564" s="18">
        <f>SUMIF(Spotify!U:U,Charts!AH564,Spotify!P:P)/COUNTIF(Spotify!U:U,Charts!AH564)</f>
        <v>148964</v>
      </c>
      <c r="AK564" s="18">
        <f>SUMIF(Spotify!U:U,Charts!AH564,Spotify!R:R)/COUNTIF(Spotify!U:U,Charts!AH564)</f>
        <v>1</v>
      </c>
      <c r="AL564" s="18">
        <f>SUMIF(Spotify!U:U,Charts!AH564,Spotify!J:J)/COUNTIF(Spotify!U:U,Charts!AH564)</f>
        <v>216</v>
      </c>
      <c r="AM564" s="18">
        <f>SUMIF(Spotify!U:U,Charts!AH564,Spotify!H:H)/COUNTIF(Spotify!U:U,Charts!AH564)</f>
        <v>915</v>
      </c>
      <c r="AN564" s="28">
        <f>SUMIF(Spotify!U:U,Charts!AH564,Spotify!I:I)/COUNTIF(Spotify!U:U,Charts!AH564)</f>
        <v>556</v>
      </c>
    </row>
    <row r="565" spans="1:40" x14ac:dyDescent="0.25">
      <c r="A565" s="3" t="s">
        <v>18043</v>
      </c>
      <c r="B565" s="1">
        <v>59130503</v>
      </c>
      <c r="C565" s="1">
        <v>3</v>
      </c>
      <c r="D565" s="1"/>
      <c r="E565" s="3" t="s">
        <v>16164</v>
      </c>
      <c r="F565" s="1">
        <v>3125372</v>
      </c>
      <c r="H565" s="7" t="s">
        <v>1762</v>
      </c>
      <c r="I565" s="1">
        <v>122924449</v>
      </c>
      <c r="J565" s="8">
        <v>4</v>
      </c>
      <c r="L565" s="7" t="s">
        <v>1762</v>
      </c>
      <c r="M565" s="1">
        <f t="shared" si="42"/>
        <v>-122924449</v>
      </c>
      <c r="N565">
        <v>4</v>
      </c>
      <c r="O565" s="18">
        <f>SUMIF(Spotify!U:U,Charts!L565,Spotify!Q:Q)/COUNTIF(Spotify!U:U,Charts!L565)</f>
        <v>191420.25</v>
      </c>
      <c r="P565" t="str">
        <f t="shared" si="43"/>
        <v>03:11</v>
      </c>
      <c r="Q565" s="18">
        <f t="shared" si="45"/>
        <v>641941</v>
      </c>
      <c r="R565" s="8" t="str">
        <f t="shared" si="44"/>
        <v>10:41</v>
      </c>
      <c r="T565" s="7" t="s">
        <v>18043</v>
      </c>
      <c r="U565">
        <f>COUNTIFS(Spotify!$AA:$AA,Charts!$U$1,Spotify!$U:$U,Charts!T565)</f>
        <v>0</v>
      </c>
      <c r="V565">
        <f>COUNTIFS(Spotify!$AA:$AA,Charts!$V$1,Spotify!$U:$U,Charts!T565)</f>
        <v>1</v>
      </c>
      <c r="W565">
        <f>COUNTIFS(Spotify!$AA:$AA,Charts!$W$1,Spotify!$U:$U,Charts!T565)</f>
        <v>0</v>
      </c>
      <c r="X565">
        <f>COUNTIFS(Spotify!$AA:$AA,Charts!$X$1,Spotify!$U:$U,Charts!T565)</f>
        <v>0</v>
      </c>
      <c r="Y565">
        <f>COUNTIFS(Spotify!$AA:$AA,Charts!$Y$1,Spotify!$U:$U,Charts!T565)</f>
        <v>0</v>
      </c>
      <c r="Z565">
        <f>COUNTIFS(Spotify!$AA:$AA,Charts!$Z$1,Spotify!$U:$U,Charts!T565)</f>
        <v>0</v>
      </c>
      <c r="AA565">
        <f>COUNTIFS(Spotify!$AA:$AA,Charts!$AA$1,Spotify!$U:$U,Charts!T565)</f>
        <v>0</v>
      </c>
      <c r="AB565">
        <f>COUNTIFS(Spotify!$AA:$AA,Charts!$AB$1,Spotify!$U:$U,Charts!T565)</f>
        <v>1</v>
      </c>
      <c r="AC565">
        <f>COUNTIFS(Spotify!$AA:$AA,Charts!$AC$1,Spotify!$U:$U,Charts!T565)</f>
        <v>0</v>
      </c>
      <c r="AD565">
        <f>COUNTIFS(Spotify!$AA:$AA,Charts!$AD$1,Spotify!$U:$U,Charts!T565)</f>
        <v>0</v>
      </c>
      <c r="AE565">
        <f>COUNTIFS(Spotify!$AA:$AA,Charts!$AE$1,Spotify!$U:$U,Charts!T565)</f>
        <v>1</v>
      </c>
      <c r="AF565" s="8">
        <f>COUNTIFS(Spotify!$AA:$AA,Charts!$AF$1,Spotify!$U:$U,Charts!T565)</f>
        <v>0</v>
      </c>
      <c r="AH565" s="7" t="s">
        <v>18043</v>
      </c>
      <c r="AI565">
        <f>SUMIFS(Spotify!O:O,Spotify!U:U,Charts!AH565)/COUNTIFS(Spotify!U:U,Charts!AH565)</f>
        <v>-4434</v>
      </c>
      <c r="AJ565" s="18">
        <f>SUMIF(Spotify!U:U,Charts!AH565,Spotify!P:P)/COUNTIF(Spotify!U:U,Charts!AH565)</f>
        <v>154011.66666666666</v>
      </c>
      <c r="AK565" s="18">
        <f>SUMIF(Spotify!U:U,Charts!AH565,Spotify!R:R)/COUNTIF(Spotify!U:U,Charts!AH565)</f>
        <v>3</v>
      </c>
      <c r="AL565" s="18">
        <f>SUMIF(Spotify!U:U,Charts!AH565,Spotify!J:J)/COUNTIF(Spotify!U:U,Charts!AH565)</f>
        <v>447.33333333333331</v>
      </c>
      <c r="AM565" s="18">
        <f>SUMIF(Spotify!U:U,Charts!AH565,Spotify!H:H)/COUNTIF(Spotify!U:U,Charts!AH565)</f>
        <v>436</v>
      </c>
      <c r="AN565" s="28">
        <f>SUMIF(Spotify!U:U,Charts!AH565,Spotify!I:I)/COUNTIF(Spotify!U:U,Charts!AH565)</f>
        <v>804.33333333333337</v>
      </c>
    </row>
    <row r="566" spans="1:40" x14ac:dyDescent="0.25">
      <c r="A566" s="3" t="s">
        <v>13428</v>
      </c>
      <c r="B566" s="1">
        <v>41719227</v>
      </c>
      <c r="C566" s="1">
        <v>1</v>
      </c>
      <c r="D566" s="1"/>
      <c r="E566" s="3" t="s">
        <v>16039</v>
      </c>
      <c r="F566" s="1">
        <v>106279764</v>
      </c>
      <c r="H566" s="7" t="s">
        <v>11236</v>
      </c>
      <c r="I566" s="1">
        <v>122235343</v>
      </c>
      <c r="J566" s="8">
        <v>3</v>
      </c>
      <c r="L566" s="7" t="s">
        <v>11236</v>
      </c>
      <c r="M566" s="1">
        <f t="shared" si="42"/>
        <v>-122235343</v>
      </c>
      <c r="N566">
        <v>3</v>
      </c>
      <c r="O566" s="18">
        <f>SUMIF(Spotify!U:U,Charts!L566,Spotify!Q:Q)/COUNTIF(Spotify!U:U,Charts!L566)</f>
        <v>182091.33333333334</v>
      </c>
      <c r="P566" t="str">
        <f t="shared" si="43"/>
        <v>03:02</v>
      </c>
      <c r="Q566" s="18">
        <f t="shared" si="45"/>
        <v>641941</v>
      </c>
      <c r="R566" s="8" t="str">
        <f t="shared" si="44"/>
        <v>10:41</v>
      </c>
      <c r="T566" s="7" t="s">
        <v>13428</v>
      </c>
      <c r="U566">
        <f>COUNTIFS(Spotify!$AA:$AA,Charts!$U$1,Spotify!$U:$U,Charts!T566)</f>
        <v>0</v>
      </c>
      <c r="V566">
        <f>COUNTIFS(Spotify!$AA:$AA,Charts!$V$1,Spotify!$U:$U,Charts!T566)</f>
        <v>0</v>
      </c>
      <c r="W566">
        <f>COUNTIFS(Spotify!$AA:$AA,Charts!$W$1,Spotify!$U:$U,Charts!T566)</f>
        <v>1</v>
      </c>
      <c r="X566">
        <f>COUNTIFS(Spotify!$AA:$AA,Charts!$X$1,Spotify!$U:$U,Charts!T566)</f>
        <v>0</v>
      </c>
      <c r="Y566">
        <f>COUNTIFS(Spotify!$AA:$AA,Charts!$Y$1,Spotify!$U:$U,Charts!T566)</f>
        <v>0</v>
      </c>
      <c r="Z566">
        <f>COUNTIFS(Spotify!$AA:$AA,Charts!$Z$1,Spotify!$U:$U,Charts!T566)</f>
        <v>0</v>
      </c>
      <c r="AA566">
        <f>COUNTIFS(Spotify!$AA:$AA,Charts!$AA$1,Spotify!$U:$U,Charts!T566)</f>
        <v>0</v>
      </c>
      <c r="AB566">
        <f>COUNTIFS(Spotify!$AA:$AA,Charts!$AB$1,Spotify!$U:$U,Charts!T566)</f>
        <v>0</v>
      </c>
      <c r="AC566">
        <f>COUNTIFS(Spotify!$AA:$AA,Charts!$AC$1,Spotify!$U:$U,Charts!T566)</f>
        <v>0</v>
      </c>
      <c r="AD566">
        <f>COUNTIFS(Spotify!$AA:$AA,Charts!$AD$1,Spotify!$U:$U,Charts!T566)</f>
        <v>0</v>
      </c>
      <c r="AE566">
        <f>COUNTIFS(Spotify!$AA:$AA,Charts!$AE$1,Spotify!$U:$U,Charts!T566)</f>
        <v>0</v>
      </c>
      <c r="AF566" s="8">
        <f>COUNTIFS(Spotify!$AA:$AA,Charts!$AF$1,Spotify!$U:$U,Charts!T566)</f>
        <v>0</v>
      </c>
      <c r="AH566" s="7" t="s">
        <v>13428</v>
      </c>
      <c r="AI566">
        <f>SUMIFS(Spotify!O:O,Spotify!U:U,Charts!AH566)/COUNTIFS(Spotify!U:U,Charts!AH566)</f>
        <v>-5572</v>
      </c>
      <c r="AJ566" s="18">
        <f>SUMIF(Spotify!U:U,Charts!AH566,Spotify!P:P)/COUNTIF(Spotify!U:U,Charts!AH566)</f>
        <v>155082</v>
      </c>
      <c r="AK566" s="18">
        <f>SUMIF(Spotify!U:U,Charts!AH566,Spotify!R:R)/COUNTIF(Spotify!U:U,Charts!AH566)</f>
        <v>3</v>
      </c>
      <c r="AL566" s="18">
        <f>SUMIF(Spotify!U:U,Charts!AH566,Spotify!J:J)/COUNTIF(Spotify!U:U,Charts!AH566)</f>
        <v>447</v>
      </c>
      <c r="AM566" s="18">
        <f>SUMIF(Spotify!U:U,Charts!AH566,Spotify!H:H)/COUNTIF(Spotify!U:U,Charts!AH566)</f>
        <v>718</v>
      </c>
      <c r="AN566" s="28">
        <f>SUMIF(Spotify!U:U,Charts!AH566,Spotify!I:I)/COUNTIF(Spotify!U:U,Charts!AH566)</f>
        <v>791</v>
      </c>
    </row>
    <row r="567" spans="1:40" x14ac:dyDescent="0.25">
      <c r="A567" s="3" t="s">
        <v>9395</v>
      </c>
      <c r="B567" s="1">
        <v>7660347</v>
      </c>
      <c r="C567" s="1">
        <v>1</v>
      </c>
      <c r="D567" s="1"/>
      <c r="E567" s="3" t="s">
        <v>2087</v>
      </c>
      <c r="F567" s="1">
        <v>207238320</v>
      </c>
      <c r="H567" s="7" t="s">
        <v>4496</v>
      </c>
      <c r="I567" s="1">
        <v>122180870</v>
      </c>
      <c r="J567" s="8">
        <v>3</v>
      </c>
      <c r="L567" s="7" t="s">
        <v>4496</v>
      </c>
      <c r="M567" s="1">
        <f t="shared" si="42"/>
        <v>-122180870</v>
      </c>
      <c r="N567">
        <v>3</v>
      </c>
      <c r="O567" s="18">
        <f>SUMIF(Spotify!U:U,Charts!L567,Spotify!Q:Q)/COUNTIF(Spotify!U:U,Charts!L567)</f>
        <v>147191.33333333334</v>
      </c>
      <c r="P567" t="str">
        <f t="shared" si="43"/>
        <v>02:27</v>
      </c>
      <c r="Q567" s="18">
        <f t="shared" si="45"/>
        <v>641941</v>
      </c>
      <c r="R567" s="8" t="str">
        <f t="shared" si="44"/>
        <v>10:41</v>
      </c>
      <c r="T567" s="7" t="s">
        <v>9395</v>
      </c>
      <c r="U567">
        <f>COUNTIFS(Spotify!$AA:$AA,Charts!$U$1,Spotify!$U:$U,Charts!T567)</f>
        <v>0</v>
      </c>
      <c r="V567">
        <f>COUNTIFS(Spotify!$AA:$AA,Charts!$V$1,Spotify!$U:$U,Charts!T567)</f>
        <v>1</v>
      </c>
      <c r="W567">
        <f>COUNTIFS(Spotify!$AA:$AA,Charts!$W$1,Spotify!$U:$U,Charts!T567)</f>
        <v>0</v>
      </c>
      <c r="X567">
        <f>COUNTIFS(Spotify!$AA:$AA,Charts!$X$1,Spotify!$U:$U,Charts!T567)</f>
        <v>0</v>
      </c>
      <c r="Y567">
        <f>COUNTIFS(Spotify!$AA:$AA,Charts!$Y$1,Spotify!$U:$U,Charts!T567)</f>
        <v>0</v>
      </c>
      <c r="Z567">
        <f>COUNTIFS(Spotify!$AA:$AA,Charts!$Z$1,Spotify!$U:$U,Charts!T567)</f>
        <v>0</v>
      </c>
      <c r="AA567">
        <f>COUNTIFS(Spotify!$AA:$AA,Charts!$AA$1,Spotify!$U:$U,Charts!T567)</f>
        <v>0</v>
      </c>
      <c r="AB567">
        <f>COUNTIFS(Spotify!$AA:$AA,Charts!$AB$1,Spotify!$U:$U,Charts!T567)</f>
        <v>0</v>
      </c>
      <c r="AC567">
        <f>COUNTIFS(Spotify!$AA:$AA,Charts!$AC$1,Spotify!$U:$U,Charts!T567)</f>
        <v>0</v>
      </c>
      <c r="AD567">
        <f>COUNTIFS(Spotify!$AA:$AA,Charts!$AD$1,Spotify!$U:$U,Charts!T567)</f>
        <v>0</v>
      </c>
      <c r="AE567">
        <f>COUNTIFS(Spotify!$AA:$AA,Charts!$AE$1,Spotify!$U:$U,Charts!T567)</f>
        <v>0</v>
      </c>
      <c r="AF567" s="8">
        <f>COUNTIFS(Spotify!$AA:$AA,Charts!$AF$1,Spotify!$U:$U,Charts!T567)</f>
        <v>0</v>
      </c>
      <c r="AH567" s="7" t="s">
        <v>9395</v>
      </c>
      <c r="AI567">
        <f>SUMIFS(Spotify!O:O,Spotify!U:U,Charts!AH567)/COUNTIFS(Spotify!U:U,Charts!AH567)</f>
        <v>-2034</v>
      </c>
      <c r="AJ567" s="18">
        <f>SUMIF(Spotify!U:U,Charts!AH567,Spotify!P:P)/COUNTIF(Spotify!U:U,Charts!AH567)</f>
        <v>186022</v>
      </c>
      <c r="AK567" s="18">
        <f>SUMIF(Spotify!U:U,Charts!AH567,Spotify!R:R)/COUNTIF(Spotify!U:U,Charts!AH567)</f>
        <v>1</v>
      </c>
      <c r="AL567" s="18">
        <f>SUMIF(Spotify!U:U,Charts!AH567,Spotify!J:J)/COUNTIF(Spotify!U:U,Charts!AH567)</f>
        <v>201</v>
      </c>
      <c r="AM567" s="18">
        <f>SUMIF(Spotify!U:U,Charts!AH567,Spotify!H:H)/COUNTIF(Spotify!U:U,Charts!AH567)</f>
        <v>629</v>
      </c>
      <c r="AN567" s="28">
        <f>SUMIF(Spotify!U:U,Charts!AH567,Spotify!I:I)/COUNTIF(Spotify!U:U,Charts!AH567)</f>
        <v>806</v>
      </c>
    </row>
    <row r="568" spans="1:40" x14ac:dyDescent="0.25">
      <c r="A568" s="3" t="s">
        <v>11484</v>
      </c>
      <c r="B568" s="1">
        <v>63114186</v>
      </c>
      <c r="C568" s="1">
        <v>1</v>
      </c>
      <c r="D568" s="1"/>
      <c r="E568" s="3" t="s">
        <v>10981</v>
      </c>
      <c r="F568" s="1">
        <v>9886144</v>
      </c>
      <c r="H568" s="7" t="s">
        <v>2871</v>
      </c>
      <c r="I568" s="1">
        <v>120835864</v>
      </c>
      <c r="J568" s="8">
        <v>2</v>
      </c>
      <c r="L568" s="7" t="s">
        <v>2871</v>
      </c>
      <c r="M568" s="1">
        <f t="shared" si="42"/>
        <v>-120835864</v>
      </c>
      <c r="N568">
        <v>2</v>
      </c>
      <c r="O568" s="18">
        <f>SUMIF(Spotify!U:U,Charts!L568,Spotify!Q:Q)/COUNTIF(Spotify!U:U,Charts!L568)</f>
        <v>195121</v>
      </c>
      <c r="P568" t="str">
        <f t="shared" si="43"/>
        <v>03:15</v>
      </c>
      <c r="Q568" s="18">
        <f t="shared" si="45"/>
        <v>641941</v>
      </c>
      <c r="R568" s="8" t="str">
        <f t="shared" si="44"/>
        <v>10:41</v>
      </c>
      <c r="T568" s="7" t="s">
        <v>11484</v>
      </c>
      <c r="U568">
        <f>COUNTIFS(Spotify!$AA:$AA,Charts!$U$1,Spotify!$U:$U,Charts!T568)</f>
        <v>0</v>
      </c>
      <c r="V568">
        <f>COUNTIFS(Spotify!$AA:$AA,Charts!$V$1,Spotify!$U:$U,Charts!T568)</f>
        <v>0</v>
      </c>
      <c r="W568">
        <f>COUNTIFS(Spotify!$AA:$AA,Charts!$W$1,Spotify!$U:$U,Charts!T568)</f>
        <v>0</v>
      </c>
      <c r="X568">
        <f>COUNTIFS(Spotify!$AA:$AA,Charts!$X$1,Spotify!$U:$U,Charts!T568)</f>
        <v>0</v>
      </c>
      <c r="Y568">
        <f>COUNTIFS(Spotify!$AA:$AA,Charts!$Y$1,Spotify!$U:$U,Charts!T568)</f>
        <v>0</v>
      </c>
      <c r="Z568">
        <f>COUNTIFS(Spotify!$AA:$AA,Charts!$Z$1,Spotify!$U:$U,Charts!T568)</f>
        <v>0</v>
      </c>
      <c r="AA568">
        <f>COUNTIFS(Spotify!$AA:$AA,Charts!$AA$1,Spotify!$U:$U,Charts!T568)</f>
        <v>0</v>
      </c>
      <c r="AB568">
        <f>COUNTIFS(Spotify!$AA:$AA,Charts!$AB$1,Spotify!$U:$U,Charts!T568)</f>
        <v>0</v>
      </c>
      <c r="AC568">
        <f>COUNTIFS(Spotify!$AA:$AA,Charts!$AC$1,Spotify!$U:$U,Charts!T568)</f>
        <v>0</v>
      </c>
      <c r="AD568">
        <f>COUNTIFS(Spotify!$AA:$AA,Charts!$AD$1,Spotify!$U:$U,Charts!T568)</f>
        <v>0</v>
      </c>
      <c r="AE568">
        <f>COUNTIFS(Spotify!$AA:$AA,Charts!$AE$1,Spotify!$U:$U,Charts!T568)</f>
        <v>0</v>
      </c>
      <c r="AF568" s="8">
        <f>COUNTIFS(Spotify!$AA:$AA,Charts!$AF$1,Spotify!$U:$U,Charts!T568)</f>
        <v>1</v>
      </c>
      <c r="AH568" s="7" t="s">
        <v>11484</v>
      </c>
      <c r="AI568">
        <f>SUMIFS(Spotify!O:O,Spotify!U:U,Charts!AH568)/COUNTIFS(Spotify!U:U,Charts!AH568)</f>
        <v>-13235</v>
      </c>
      <c r="AJ568" s="18">
        <f>SUMIF(Spotify!U:U,Charts!AH568,Spotify!P:P)/COUNTIF(Spotify!U:U,Charts!AH568)</f>
        <v>139585</v>
      </c>
      <c r="AK568" s="18">
        <f>SUMIF(Spotify!U:U,Charts!AH568,Spotify!R:R)/COUNTIF(Spotify!U:U,Charts!AH568)</f>
        <v>7</v>
      </c>
      <c r="AL568" s="18">
        <f>SUMIF(Spotify!U:U,Charts!AH568,Spotify!J:J)/COUNTIF(Spotify!U:U,Charts!AH568)</f>
        <v>374</v>
      </c>
      <c r="AM568" s="18">
        <f>SUMIF(Spotify!U:U,Charts!AH568,Spotify!H:H)/COUNTIF(Spotify!U:U,Charts!AH568)</f>
        <v>577</v>
      </c>
      <c r="AN568" s="28">
        <f>SUMIF(Spotify!U:U,Charts!AH568,Spotify!I:I)/COUNTIF(Spotify!U:U,Charts!AH568)</f>
        <v>379</v>
      </c>
    </row>
    <row r="569" spans="1:40" x14ac:dyDescent="0.25">
      <c r="A569" s="3" t="s">
        <v>11331</v>
      </c>
      <c r="B569" s="1">
        <v>6327655</v>
      </c>
      <c r="C569" s="1">
        <v>1</v>
      </c>
      <c r="D569" s="1"/>
      <c r="E569" s="3" t="s">
        <v>12818</v>
      </c>
      <c r="F569" s="1">
        <v>663695650</v>
      </c>
      <c r="H569" s="7" t="s">
        <v>18158</v>
      </c>
      <c r="I569" s="1">
        <v>120540598</v>
      </c>
      <c r="J569" s="8">
        <v>1</v>
      </c>
      <c r="L569" s="7" t="s">
        <v>18158</v>
      </c>
      <c r="M569" s="1">
        <f t="shared" si="42"/>
        <v>-120540598</v>
      </c>
      <c r="N569">
        <v>1</v>
      </c>
      <c r="O569" s="18">
        <f>SUMIF(Spotify!U:U,Charts!L569,Spotify!Q:Q)/COUNTIF(Spotify!U:U,Charts!L569)</f>
        <v>169440</v>
      </c>
      <c r="P569" t="str">
        <f t="shared" si="43"/>
        <v>02:49</v>
      </c>
      <c r="Q569" s="18">
        <f t="shared" si="45"/>
        <v>641941</v>
      </c>
      <c r="R569" s="8" t="str">
        <f t="shared" si="44"/>
        <v>10:41</v>
      </c>
      <c r="T569" s="7" t="s">
        <v>11331</v>
      </c>
      <c r="U569">
        <f>COUNTIFS(Spotify!$AA:$AA,Charts!$U$1,Spotify!$U:$U,Charts!T569)</f>
        <v>0</v>
      </c>
      <c r="V569">
        <f>COUNTIFS(Spotify!$AA:$AA,Charts!$V$1,Spotify!$U:$U,Charts!T569)</f>
        <v>1</v>
      </c>
      <c r="W569">
        <f>COUNTIFS(Spotify!$AA:$AA,Charts!$W$1,Spotify!$U:$U,Charts!T569)</f>
        <v>0</v>
      </c>
      <c r="X569">
        <f>COUNTIFS(Spotify!$AA:$AA,Charts!$X$1,Spotify!$U:$U,Charts!T569)</f>
        <v>0</v>
      </c>
      <c r="Y569">
        <f>COUNTIFS(Spotify!$AA:$AA,Charts!$Y$1,Spotify!$U:$U,Charts!T569)</f>
        <v>0</v>
      </c>
      <c r="Z569">
        <f>COUNTIFS(Spotify!$AA:$AA,Charts!$Z$1,Spotify!$U:$U,Charts!T569)</f>
        <v>0</v>
      </c>
      <c r="AA569">
        <f>COUNTIFS(Spotify!$AA:$AA,Charts!$AA$1,Spotify!$U:$U,Charts!T569)</f>
        <v>0</v>
      </c>
      <c r="AB569">
        <f>COUNTIFS(Spotify!$AA:$AA,Charts!$AB$1,Spotify!$U:$U,Charts!T569)</f>
        <v>0</v>
      </c>
      <c r="AC569">
        <f>COUNTIFS(Spotify!$AA:$AA,Charts!$AC$1,Spotify!$U:$U,Charts!T569)</f>
        <v>0</v>
      </c>
      <c r="AD569">
        <f>COUNTIFS(Spotify!$AA:$AA,Charts!$AD$1,Spotify!$U:$U,Charts!T569)</f>
        <v>0</v>
      </c>
      <c r="AE569">
        <f>COUNTIFS(Spotify!$AA:$AA,Charts!$AE$1,Spotify!$U:$U,Charts!T569)</f>
        <v>0</v>
      </c>
      <c r="AF569" s="8">
        <f>COUNTIFS(Spotify!$AA:$AA,Charts!$AF$1,Spotify!$U:$U,Charts!T569)</f>
        <v>0</v>
      </c>
      <c r="AH569" s="7" t="s">
        <v>11331</v>
      </c>
      <c r="AI569">
        <f>SUMIFS(Spotify!O:O,Spotify!U:U,Charts!AH569)/COUNTIFS(Spotify!U:U,Charts!AH569)</f>
        <v>-3161</v>
      </c>
      <c r="AJ569" s="18">
        <f>SUMIF(Spotify!U:U,Charts!AH569,Spotify!P:P)/COUNTIF(Spotify!U:U,Charts!AH569)</f>
        <v>126881</v>
      </c>
      <c r="AK569" s="18">
        <f>SUMIF(Spotify!U:U,Charts!AH569,Spotify!R:R)/COUNTIF(Spotify!U:U,Charts!AH569)</f>
        <v>1</v>
      </c>
      <c r="AL569" s="18">
        <f>SUMIF(Spotify!U:U,Charts!AH569,Spotify!J:J)/COUNTIF(Spotify!U:U,Charts!AH569)</f>
        <v>274</v>
      </c>
      <c r="AM569" s="18">
        <f>SUMIF(Spotify!U:U,Charts!AH569,Spotify!H:H)/COUNTIF(Spotify!U:U,Charts!AH569)</f>
        <v>591</v>
      </c>
      <c r="AN569" s="28">
        <f>SUMIF(Spotify!U:U,Charts!AH569,Spotify!I:I)/COUNTIF(Spotify!U:U,Charts!AH569)</f>
        <v>888</v>
      </c>
    </row>
    <row r="570" spans="1:40" x14ac:dyDescent="0.25">
      <c r="A570" s="3" t="s">
        <v>3113</v>
      </c>
      <c r="B570" s="1">
        <v>9802890</v>
      </c>
      <c r="C570" s="1">
        <v>1</v>
      </c>
      <c r="D570" s="1"/>
      <c r="E570" s="3" t="s">
        <v>9962</v>
      </c>
      <c r="F570" s="1">
        <v>180485304</v>
      </c>
      <c r="H570" s="7" t="s">
        <v>18160</v>
      </c>
      <c r="I570" s="1">
        <v>119930937</v>
      </c>
      <c r="J570" s="8">
        <v>2</v>
      </c>
      <c r="L570" s="7" t="s">
        <v>18160</v>
      </c>
      <c r="M570" s="1">
        <f t="shared" si="42"/>
        <v>-119930937</v>
      </c>
      <c r="N570">
        <v>2</v>
      </c>
      <c r="O570" s="18">
        <f>SUMIF(Spotify!U:U,Charts!L570,Spotify!Q:Q)/COUNTIF(Spotify!U:U,Charts!L570)</f>
        <v>190596</v>
      </c>
      <c r="P570" t="str">
        <f t="shared" si="43"/>
        <v>03:10</v>
      </c>
      <c r="Q570" s="18">
        <f t="shared" si="45"/>
        <v>641941</v>
      </c>
      <c r="R570" s="8" t="str">
        <f t="shared" si="44"/>
        <v>10:41</v>
      </c>
      <c r="T570" s="7" t="s">
        <v>3113</v>
      </c>
      <c r="U570">
        <f>COUNTIFS(Spotify!$AA:$AA,Charts!$U$1,Spotify!$U:$U,Charts!T570)</f>
        <v>0</v>
      </c>
      <c r="V570">
        <f>COUNTIFS(Spotify!$AA:$AA,Charts!$V$1,Spotify!$U:$U,Charts!T570)</f>
        <v>0</v>
      </c>
      <c r="W570">
        <f>COUNTIFS(Spotify!$AA:$AA,Charts!$W$1,Spotify!$U:$U,Charts!T570)</f>
        <v>0</v>
      </c>
      <c r="X570">
        <f>COUNTIFS(Spotify!$AA:$AA,Charts!$X$1,Spotify!$U:$U,Charts!T570)</f>
        <v>0</v>
      </c>
      <c r="Y570">
        <f>COUNTIFS(Spotify!$AA:$AA,Charts!$Y$1,Spotify!$U:$U,Charts!T570)</f>
        <v>0</v>
      </c>
      <c r="Z570">
        <f>COUNTIFS(Spotify!$AA:$AA,Charts!$Z$1,Spotify!$U:$U,Charts!T570)</f>
        <v>0</v>
      </c>
      <c r="AA570">
        <f>COUNTIFS(Spotify!$AA:$AA,Charts!$AA$1,Spotify!$U:$U,Charts!T570)</f>
        <v>0</v>
      </c>
      <c r="AB570">
        <f>COUNTIFS(Spotify!$AA:$AA,Charts!$AB$1,Spotify!$U:$U,Charts!T570)</f>
        <v>0</v>
      </c>
      <c r="AC570">
        <f>COUNTIFS(Spotify!$AA:$AA,Charts!$AC$1,Spotify!$U:$U,Charts!T570)</f>
        <v>0</v>
      </c>
      <c r="AD570">
        <f>COUNTIFS(Spotify!$AA:$AA,Charts!$AD$1,Spotify!$U:$U,Charts!T570)</f>
        <v>0</v>
      </c>
      <c r="AE570">
        <f>COUNTIFS(Spotify!$AA:$AA,Charts!$AE$1,Spotify!$U:$U,Charts!T570)</f>
        <v>1</v>
      </c>
      <c r="AF570" s="8">
        <f>COUNTIFS(Spotify!$AA:$AA,Charts!$AF$1,Spotify!$U:$U,Charts!T570)</f>
        <v>0</v>
      </c>
      <c r="AH570" s="7" t="s">
        <v>3113</v>
      </c>
      <c r="AI570">
        <f>SUMIFS(Spotify!O:O,Spotify!U:U,Charts!AH570)/COUNTIFS(Spotify!U:U,Charts!AH570)</f>
        <v>-8022</v>
      </c>
      <c r="AJ570" s="18">
        <f>SUMIF(Spotify!U:U,Charts!AH570,Spotify!P:P)/COUNTIF(Spotify!U:U,Charts!AH570)</f>
        <v>163255</v>
      </c>
      <c r="AK570" s="18">
        <f>SUMIF(Spotify!U:U,Charts!AH570,Spotify!R:R)/COUNTIF(Spotify!U:U,Charts!AH570)</f>
        <v>3</v>
      </c>
      <c r="AL570" s="18">
        <f>SUMIF(Spotify!U:U,Charts!AH570,Spotify!J:J)/COUNTIF(Spotify!U:U,Charts!AH570)</f>
        <v>117</v>
      </c>
      <c r="AM570" s="18">
        <f>SUMIF(Spotify!U:U,Charts!AH570,Spotify!H:H)/COUNTIF(Spotify!U:U,Charts!AH570)</f>
        <v>489</v>
      </c>
      <c r="AN570" s="28">
        <f>SUMIF(Spotify!U:U,Charts!AH570,Spotify!I:I)/COUNTIF(Spotify!U:U,Charts!AH570)</f>
        <v>505</v>
      </c>
    </row>
    <row r="571" spans="1:40" x14ac:dyDescent="0.25">
      <c r="A571" s="3" t="s">
        <v>1201</v>
      </c>
      <c r="B571" s="1">
        <v>1244410223</v>
      </c>
      <c r="C571" s="1">
        <v>4</v>
      </c>
      <c r="D571" s="1"/>
      <c r="E571" s="3" t="s">
        <v>15854</v>
      </c>
      <c r="F571" s="1">
        <v>3840017</v>
      </c>
      <c r="H571" s="7" t="s">
        <v>17908</v>
      </c>
      <c r="I571" s="1">
        <v>119671396</v>
      </c>
      <c r="J571" s="8">
        <v>4</v>
      </c>
      <c r="L571" s="7" t="s">
        <v>17908</v>
      </c>
      <c r="M571" s="1">
        <f t="shared" si="42"/>
        <v>-119671396</v>
      </c>
      <c r="N571">
        <v>4</v>
      </c>
      <c r="O571" s="18">
        <f>SUMIF(Spotify!U:U,Charts!L571,Spotify!Q:Q)/COUNTIF(Spotify!U:U,Charts!L571)</f>
        <v>211580</v>
      </c>
      <c r="P571" t="str">
        <f t="shared" si="43"/>
        <v>03:31</v>
      </c>
      <c r="Q571" s="18">
        <f t="shared" si="45"/>
        <v>641941</v>
      </c>
      <c r="R571" s="8" t="str">
        <f t="shared" si="44"/>
        <v>10:41</v>
      </c>
      <c r="T571" s="7" t="s">
        <v>1201</v>
      </c>
      <c r="U571">
        <f>COUNTIFS(Spotify!$AA:$AA,Charts!$U$1,Spotify!$U:$U,Charts!T571)</f>
        <v>1</v>
      </c>
      <c r="V571">
        <f>COUNTIFS(Spotify!$AA:$AA,Charts!$V$1,Spotify!$U:$U,Charts!T571)</f>
        <v>0</v>
      </c>
      <c r="W571">
        <f>COUNTIFS(Spotify!$AA:$AA,Charts!$W$1,Spotify!$U:$U,Charts!T571)</f>
        <v>0</v>
      </c>
      <c r="X571">
        <f>COUNTIFS(Spotify!$AA:$AA,Charts!$X$1,Spotify!$U:$U,Charts!T571)</f>
        <v>0</v>
      </c>
      <c r="Y571">
        <f>COUNTIFS(Spotify!$AA:$AA,Charts!$Y$1,Spotify!$U:$U,Charts!T571)</f>
        <v>0</v>
      </c>
      <c r="Z571">
        <f>COUNTIFS(Spotify!$AA:$AA,Charts!$Z$1,Spotify!$U:$U,Charts!T571)</f>
        <v>1</v>
      </c>
      <c r="AA571">
        <f>COUNTIFS(Spotify!$AA:$AA,Charts!$AA$1,Spotify!$U:$U,Charts!T571)</f>
        <v>0</v>
      </c>
      <c r="AB571">
        <f>COUNTIFS(Spotify!$AA:$AA,Charts!$AB$1,Spotify!$U:$U,Charts!T571)</f>
        <v>1</v>
      </c>
      <c r="AC571">
        <f>COUNTIFS(Spotify!$AA:$AA,Charts!$AC$1,Spotify!$U:$U,Charts!T571)</f>
        <v>0</v>
      </c>
      <c r="AD571">
        <f>COUNTIFS(Spotify!$AA:$AA,Charts!$AD$1,Spotify!$U:$U,Charts!T571)</f>
        <v>0</v>
      </c>
      <c r="AE571">
        <f>COUNTIFS(Spotify!$AA:$AA,Charts!$AE$1,Spotify!$U:$U,Charts!T571)</f>
        <v>0</v>
      </c>
      <c r="AF571" s="8">
        <f>COUNTIFS(Spotify!$AA:$AA,Charts!$AF$1,Spotify!$U:$U,Charts!T571)</f>
        <v>1</v>
      </c>
      <c r="AH571" s="7" t="s">
        <v>1201</v>
      </c>
      <c r="AI571">
        <f>SUMIFS(Spotify!O:O,Spotify!U:U,Charts!AH571)/COUNTIFS(Spotify!U:U,Charts!AH571)</f>
        <v>-5217.5</v>
      </c>
      <c r="AJ571" s="18">
        <f>SUMIF(Spotify!U:U,Charts!AH571,Spotify!P:P)/COUNTIF(Spotify!U:U,Charts!AH571)</f>
        <v>85813</v>
      </c>
      <c r="AK571" s="18">
        <f>SUMIF(Spotify!U:U,Charts!AH571,Spotify!R:R)/COUNTIF(Spotify!U:U,Charts!AH571)</f>
        <v>24.75</v>
      </c>
      <c r="AL571" s="18">
        <f>SUMIF(Spotify!U:U,Charts!AH571,Spotify!J:J)/COUNTIF(Spotify!U:U,Charts!AH571)</f>
        <v>329.5</v>
      </c>
      <c r="AM571" s="18">
        <f>SUMIF(Spotify!U:U,Charts!AH571,Spotify!H:H)/COUNTIF(Spotify!U:U,Charts!AH571)</f>
        <v>673.75</v>
      </c>
      <c r="AN571" s="28">
        <f>SUMIF(Spotify!U:U,Charts!AH571,Spotify!I:I)/COUNTIF(Spotify!U:U,Charts!AH571)</f>
        <v>544.25</v>
      </c>
    </row>
    <row r="572" spans="1:40" x14ac:dyDescent="0.25">
      <c r="A572" s="3" t="s">
        <v>17626</v>
      </c>
      <c r="B572" s="1">
        <v>81572533</v>
      </c>
      <c r="C572" s="1">
        <v>1</v>
      </c>
      <c r="D572" s="1"/>
      <c r="E572" s="3" t="s">
        <v>16543</v>
      </c>
      <c r="F572" s="1">
        <v>66866354</v>
      </c>
      <c r="H572" s="7" t="s">
        <v>17958</v>
      </c>
      <c r="I572" s="1">
        <v>119587674</v>
      </c>
      <c r="J572" s="8">
        <v>1</v>
      </c>
      <c r="L572" s="7" t="s">
        <v>17958</v>
      </c>
      <c r="M572" s="1">
        <f t="shared" si="42"/>
        <v>-119587674</v>
      </c>
      <c r="N572">
        <v>1</v>
      </c>
      <c r="O572" s="18">
        <f>SUMIF(Spotify!U:U,Charts!L572,Spotify!Q:Q)/COUNTIF(Spotify!U:U,Charts!L572)</f>
        <v>206067</v>
      </c>
      <c r="P572" t="str">
        <f t="shared" si="43"/>
        <v>03:26</v>
      </c>
      <c r="Q572" s="18">
        <f t="shared" si="45"/>
        <v>641941</v>
      </c>
      <c r="R572" s="8" t="str">
        <f t="shared" si="44"/>
        <v>10:41</v>
      </c>
      <c r="T572" s="7" t="s">
        <v>17626</v>
      </c>
      <c r="U572">
        <f>COUNTIFS(Spotify!$AA:$AA,Charts!$U$1,Spotify!$U:$U,Charts!T572)</f>
        <v>0</v>
      </c>
      <c r="V572">
        <f>COUNTIFS(Spotify!$AA:$AA,Charts!$V$1,Spotify!$U:$U,Charts!T572)</f>
        <v>1</v>
      </c>
      <c r="W572">
        <f>COUNTIFS(Spotify!$AA:$AA,Charts!$W$1,Spotify!$U:$U,Charts!T572)</f>
        <v>0</v>
      </c>
      <c r="X572">
        <f>COUNTIFS(Spotify!$AA:$AA,Charts!$X$1,Spotify!$U:$U,Charts!T572)</f>
        <v>0</v>
      </c>
      <c r="Y572">
        <f>COUNTIFS(Spotify!$AA:$AA,Charts!$Y$1,Spotify!$U:$U,Charts!T572)</f>
        <v>0</v>
      </c>
      <c r="Z572">
        <f>COUNTIFS(Spotify!$AA:$AA,Charts!$Z$1,Spotify!$U:$U,Charts!T572)</f>
        <v>0</v>
      </c>
      <c r="AA572">
        <f>COUNTIFS(Spotify!$AA:$AA,Charts!$AA$1,Spotify!$U:$U,Charts!T572)</f>
        <v>0</v>
      </c>
      <c r="AB572">
        <f>COUNTIFS(Spotify!$AA:$AA,Charts!$AB$1,Spotify!$U:$U,Charts!T572)</f>
        <v>0</v>
      </c>
      <c r="AC572">
        <f>COUNTIFS(Spotify!$AA:$AA,Charts!$AC$1,Spotify!$U:$U,Charts!T572)</f>
        <v>0</v>
      </c>
      <c r="AD572">
        <f>COUNTIFS(Spotify!$AA:$AA,Charts!$AD$1,Spotify!$U:$U,Charts!T572)</f>
        <v>0</v>
      </c>
      <c r="AE572">
        <f>COUNTIFS(Spotify!$AA:$AA,Charts!$AE$1,Spotify!$U:$U,Charts!T572)</f>
        <v>0</v>
      </c>
      <c r="AF572" s="8">
        <f>COUNTIFS(Spotify!$AA:$AA,Charts!$AF$1,Spotify!$U:$U,Charts!T572)</f>
        <v>0</v>
      </c>
      <c r="AH572" s="7" t="s">
        <v>17626</v>
      </c>
      <c r="AI572">
        <f>SUMIFS(Spotify!O:O,Spotify!U:U,Charts!AH572)/COUNTIFS(Spotify!U:U,Charts!AH572)</f>
        <v>-10867</v>
      </c>
      <c r="AJ572" s="18">
        <f>SUMIF(Spotify!U:U,Charts!AH572,Spotify!P:P)/COUNTIF(Spotify!U:U,Charts!AH572)</f>
        <v>154569</v>
      </c>
      <c r="AK572" s="18">
        <f>SUMIF(Spotify!U:U,Charts!AH572,Spotify!R:R)/COUNTIF(Spotify!U:U,Charts!AH572)</f>
        <v>8</v>
      </c>
      <c r="AL572" s="18">
        <f>SUMIF(Spotify!U:U,Charts!AH572,Spotify!J:J)/COUNTIF(Spotify!U:U,Charts!AH572)</f>
        <v>491</v>
      </c>
      <c r="AM572" s="18">
        <f>SUMIF(Spotify!U:U,Charts!AH572,Spotify!H:H)/COUNTIF(Spotify!U:U,Charts!AH572)</f>
        <v>823</v>
      </c>
      <c r="AN572" s="28">
        <f>SUMIF(Spotify!U:U,Charts!AH572,Spotify!I:I)/COUNTIF(Spotify!U:U,Charts!AH572)</f>
        <v>388</v>
      </c>
    </row>
    <row r="573" spans="1:40" x14ac:dyDescent="0.25">
      <c r="A573" s="3" t="s">
        <v>18044</v>
      </c>
      <c r="B573" s="1">
        <v>4629320</v>
      </c>
      <c r="C573" s="1">
        <v>1</v>
      </c>
      <c r="D573" s="1"/>
      <c r="E573" s="3" t="s">
        <v>1312</v>
      </c>
      <c r="F573" s="1">
        <v>18928367</v>
      </c>
      <c r="H573" s="7" t="s">
        <v>13322</v>
      </c>
      <c r="I573" s="1">
        <v>119097758</v>
      </c>
      <c r="J573" s="8">
        <v>2</v>
      </c>
      <c r="L573" s="7" t="s">
        <v>13322</v>
      </c>
      <c r="M573" s="1">
        <f t="shared" si="42"/>
        <v>-119097758</v>
      </c>
      <c r="N573">
        <v>2</v>
      </c>
      <c r="O573" s="18">
        <f>SUMIF(Spotify!U:U,Charts!L573,Spotify!Q:Q)/COUNTIF(Spotify!U:U,Charts!L573)</f>
        <v>257787</v>
      </c>
      <c r="P573" t="str">
        <f t="shared" si="43"/>
        <v>04:17</v>
      </c>
      <c r="Q573" s="18">
        <f t="shared" si="45"/>
        <v>641941</v>
      </c>
      <c r="R573" s="8" t="str">
        <f t="shared" si="44"/>
        <v>10:41</v>
      </c>
      <c r="T573" s="7" t="s">
        <v>18044</v>
      </c>
      <c r="U573">
        <f>COUNTIFS(Spotify!$AA:$AA,Charts!$U$1,Spotify!$U:$U,Charts!T573)</f>
        <v>0</v>
      </c>
      <c r="V573">
        <f>COUNTIFS(Spotify!$AA:$AA,Charts!$V$1,Spotify!$U:$U,Charts!T573)</f>
        <v>0</v>
      </c>
      <c r="W573">
        <f>COUNTIFS(Spotify!$AA:$AA,Charts!$W$1,Spotify!$U:$U,Charts!T573)</f>
        <v>0</v>
      </c>
      <c r="X573">
        <f>COUNTIFS(Spotify!$AA:$AA,Charts!$X$1,Spotify!$U:$U,Charts!T573)</f>
        <v>0</v>
      </c>
      <c r="Y573">
        <f>COUNTIFS(Spotify!$AA:$AA,Charts!$Y$1,Spotify!$U:$U,Charts!T573)</f>
        <v>0</v>
      </c>
      <c r="Z573">
        <f>COUNTIFS(Spotify!$AA:$AA,Charts!$Z$1,Spotify!$U:$U,Charts!T573)</f>
        <v>0</v>
      </c>
      <c r="AA573">
        <f>COUNTIFS(Spotify!$AA:$AA,Charts!$AA$1,Spotify!$U:$U,Charts!T573)</f>
        <v>0</v>
      </c>
      <c r="AB573">
        <f>COUNTIFS(Spotify!$AA:$AA,Charts!$AB$1,Spotify!$U:$U,Charts!T573)</f>
        <v>0</v>
      </c>
      <c r="AC573">
        <f>COUNTIFS(Spotify!$AA:$AA,Charts!$AC$1,Spotify!$U:$U,Charts!T573)</f>
        <v>0</v>
      </c>
      <c r="AD573">
        <f>COUNTIFS(Spotify!$AA:$AA,Charts!$AD$1,Spotify!$U:$U,Charts!T573)</f>
        <v>0</v>
      </c>
      <c r="AE573">
        <f>COUNTIFS(Spotify!$AA:$AA,Charts!$AE$1,Spotify!$U:$U,Charts!T573)</f>
        <v>1</v>
      </c>
      <c r="AF573" s="8">
        <f>COUNTIFS(Spotify!$AA:$AA,Charts!$AF$1,Spotify!$U:$U,Charts!T573)</f>
        <v>0</v>
      </c>
      <c r="AH573" s="7" t="s">
        <v>18044</v>
      </c>
      <c r="AI573">
        <f>SUMIFS(Spotify!O:O,Spotify!U:U,Charts!AH573)/COUNTIFS(Spotify!U:U,Charts!AH573)</f>
        <v>-6599</v>
      </c>
      <c r="AJ573" s="18">
        <f>SUMIF(Spotify!U:U,Charts!AH573,Spotify!P:P)/COUNTIF(Spotify!U:U,Charts!AH573)</f>
        <v>125038</v>
      </c>
      <c r="AK573" s="18">
        <f>SUMIF(Spotify!U:U,Charts!AH573,Spotify!R:R)/COUNTIF(Spotify!U:U,Charts!AH573)</f>
        <v>1</v>
      </c>
      <c r="AL573" s="18">
        <f>SUMIF(Spotify!U:U,Charts!AH573,Spotify!J:J)/COUNTIF(Spotify!U:U,Charts!AH573)</f>
        <v>132</v>
      </c>
      <c r="AM573" s="18">
        <f>SUMIF(Spotify!U:U,Charts!AH573,Spotify!H:H)/COUNTIF(Spotify!U:U,Charts!AH573)</f>
        <v>803</v>
      </c>
      <c r="AN573" s="28">
        <f>SUMIF(Spotify!U:U,Charts!AH573,Spotify!I:I)/COUNTIF(Spotify!U:U,Charts!AH573)</f>
        <v>649</v>
      </c>
    </row>
    <row r="574" spans="1:40" x14ac:dyDescent="0.25">
      <c r="A574" s="3" t="s">
        <v>18045</v>
      </c>
      <c r="B574" s="1">
        <v>8051373</v>
      </c>
      <c r="C574" s="1">
        <v>1</v>
      </c>
      <c r="D574" s="1"/>
      <c r="E574" s="3" t="s">
        <v>1314</v>
      </c>
      <c r="F574" s="1">
        <v>8723808558</v>
      </c>
      <c r="H574" s="7" t="s">
        <v>1067</v>
      </c>
      <c r="I574" s="1">
        <v>119097751</v>
      </c>
      <c r="J574" s="8">
        <v>5</v>
      </c>
      <c r="L574" s="7" t="s">
        <v>1067</v>
      </c>
      <c r="M574" s="1">
        <f t="shared" si="42"/>
        <v>-119097751</v>
      </c>
      <c r="N574">
        <v>5</v>
      </c>
      <c r="O574" s="18">
        <f>SUMIF(Spotify!U:U,Charts!L574,Spotify!Q:Q)/COUNTIF(Spotify!U:U,Charts!L574)</f>
        <v>214823.6</v>
      </c>
      <c r="P574" t="str">
        <f t="shared" si="43"/>
        <v>03:34</v>
      </c>
      <c r="Q574" s="18">
        <f t="shared" si="45"/>
        <v>641941</v>
      </c>
      <c r="R574" s="8" t="str">
        <f t="shared" si="44"/>
        <v>10:41</v>
      </c>
      <c r="T574" s="7" t="s">
        <v>18045</v>
      </c>
      <c r="U574">
        <f>COUNTIFS(Spotify!$AA:$AA,Charts!$U$1,Spotify!$U:$U,Charts!T574)</f>
        <v>0</v>
      </c>
      <c r="V574">
        <f>COUNTIFS(Spotify!$AA:$AA,Charts!$V$1,Spotify!$U:$U,Charts!T574)</f>
        <v>0</v>
      </c>
      <c r="W574">
        <f>COUNTIFS(Spotify!$AA:$AA,Charts!$W$1,Spotify!$U:$U,Charts!T574)</f>
        <v>1</v>
      </c>
      <c r="X574">
        <f>COUNTIFS(Spotify!$AA:$AA,Charts!$X$1,Spotify!$U:$U,Charts!T574)</f>
        <v>0</v>
      </c>
      <c r="Y574">
        <f>COUNTIFS(Spotify!$AA:$AA,Charts!$Y$1,Spotify!$U:$U,Charts!T574)</f>
        <v>0</v>
      </c>
      <c r="Z574">
        <f>COUNTIFS(Spotify!$AA:$AA,Charts!$Z$1,Spotify!$U:$U,Charts!T574)</f>
        <v>0</v>
      </c>
      <c r="AA574">
        <f>COUNTIFS(Spotify!$AA:$AA,Charts!$AA$1,Spotify!$U:$U,Charts!T574)</f>
        <v>0</v>
      </c>
      <c r="AB574">
        <f>COUNTIFS(Spotify!$AA:$AA,Charts!$AB$1,Spotify!$U:$U,Charts!T574)</f>
        <v>0</v>
      </c>
      <c r="AC574">
        <f>COUNTIFS(Spotify!$AA:$AA,Charts!$AC$1,Spotify!$U:$U,Charts!T574)</f>
        <v>0</v>
      </c>
      <c r="AD574">
        <f>COUNTIFS(Spotify!$AA:$AA,Charts!$AD$1,Spotify!$U:$U,Charts!T574)</f>
        <v>0</v>
      </c>
      <c r="AE574">
        <f>COUNTIFS(Spotify!$AA:$AA,Charts!$AE$1,Spotify!$U:$U,Charts!T574)</f>
        <v>0</v>
      </c>
      <c r="AF574" s="8">
        <f>COUNTIFS(Spotify!$AA:$AA,Charts!$AF$1,Spotify!$U:$U,Charts!T574)</f>
        <v>0</v>
      </c>
      <c r="AH574" s="7" t="s">
        <v>18045</v>
      </c>
      <c r="AI574">
        <f>SUMIFS(Spotify!O:O,Spotify!U:U,Charts!AH574)/COUNTIFS(Spotify!U:U,Charts!AH574)</f>
        <v>-5182</v>
      </c>
      <c r="AJ574" s="18">
        <f>SUMIF(Spotify!U:U,Charts!AH574,Spotify!P:P)/COUNTIF(Spotify!U:U,Charts!AH574)</f>
        <v>104985</v>
      </c>
      <c r="AK574" s="18">
        <f>SUMIF(Spotify!U:U,Charts!AH574,Spotify!R:R)/COUNTIF(Spotify!U:U,Charts!AH574)</f>
        <v>1</v>
      </c>
      <c r="AL574" s="18">
        <f>SUMIF(Spotify!U:U,Charts!AH574,Spotify!J:J)/COUNTIF(Spotify!U:U,Charts!AH574)</f>
        <v>422</v>
      </c>
      <c r="AM574" s="18">
        <f>SUMIF(Spotify!U:U,Charts!AH574,Spotify!H:H)/COUNTIF(Spotify!U:U,Charts!AH574)</f>
        <v>832</v>
      </c>
      <c r="AN574" s="28">
        <f>SUMIF(Spotify!U:U,Charts!AH574,Spotify!I:I)/COUNTIF(Spotify!U:U,Charts!AH574)</f>
        <v>817</v>
      </c>
    </row>
    <row r="575" spans="1:40" x14ac:dyDescent="0.25">
      <c r="A575" s="3" t="s">
        <v>18046</v>
      </c>
      <c r="B575" s="1">
        <v>135829797</v>
      </c>
      <c r="C575" s="1">
        <v>3</v>
      </c>
      <c r="D575" s="1"/>
      <c r="E575" s="3" t="s">
        <v>11281</v>
      </c>
      <c r="F575" s="1">
        <v>69418935</v>
      </c>
      <c r="H575" s="7" t="s">
        <v>17941</v>
      </c>
      <c r="I575" s="1">
        <v>119001274</v>
      </c>
      <c r="J575" s="8">
        <v>4</v>
      </c>
      <c r="L575" s="7" t="s">
        <v>17941</v>
      </c>
      <c r="M575" s="1">
        <f t="shared" si="42"/>
        <v>-119001274</v>
      </c>
      <c r="N575">
        <v>4</v>
      </c>
      <c r="O575" s="18">
        <f>SUMIF(Spotify!U:U,Charts!L575,Spotify!Q:Q)/COUNTIF(Spotify!U:U,Charts!L575)</f>
        <v>165815</v>
      </c>
      <c r="P575" t="str">
        <f t="shared" si="43"/>
        <v>02:45</v>
      </c>
      <c r="Q575" s="18">
        <f t="shared" si="45"/>
        <v>641941</v>
      </c>
      <c r="R575" s="8" t="str">
        <f t="shared" si="44"/>
        <v>10:41</v>
      </c>
      <c r="T575" s="7" t="s">
        <v>18046</v>
      </c>
      <c r="U575">
        <f>COUNTIFS(Spotify!$AA:$AA,Charts!$U$1,Spotify!$U:$U,Charts!T575)</f>
        <v>0</v>
      </c>
      <c r="V575">
        <f>COUNTIFS(Spotify!$AA:$AA,Charts!$V$1,Spotify!$U:$U,Charts!T575)</f>
        <v>0</v>
      </c>
      <c r="W575">
        <f>COUNTIFS(Spotify!$AA:$AA,Charts!$W$1,Spotify!$U:$U,Charts!T575)</f>
        <v>0</v>
      </c>
      <c r="X575">
        <f>COUNTIFS(Spotify!$AA:$AA,Charts!$X$1,Spotify!$U:$U,Charts!T575)</f>
        <v>0</v>
      </c>
      <c r="Y575">
        <f>COUNTIFS(Spotify!$AA:$AA,Charts!$Y$1,Spotify!$U:$U,Charts!T575)</f>
        <v>0</v>
      </c>
      <c r="Z575">
        <f>COUNTIFS(Spotify!$AA:$AA,Charts!$Z$1,Spotify!$U:$U,Charts!T575)</f>
        <v>0</v>
      </c>
      <c r="AA575">
        <f>COUNTIFS(Spotify!$AA:$AA,Charts!$AA$1,Spotify!$U:$U,Charts!T575)</f>
        <v>0</v>
      </c>
      <c r="AB575">
        <f>COUNTIFS(Spotify!$AA:$AA,Charts!$AB$1,Spotify!$U:$U,Charts!T575)</f>
        <v>1</v>
      </c>
      <c r="AC575">
        <f>COUNTIFS(Spotify!$AA:$AA,Charts!$AC$1,Spotify!$U:$U,Charts!T575)</f>
        <v>0</v>
      </c>
      <c r="AD575">
        <f>COUNTIFS(Spotify!$AA:$AA,Charts!$AD$1,Spotify!$U:$U,Charts!T575)</f>
        <v>1</v>
      </c>
      <c r="AE575">
        <f>COUNTIFS(Spotify!$AA:$AA,Charts!$AE$1,Spotify!$U:$U,Charts!T575)</f>
        <v>1</v>
      </c>
      <c r="AF575" s="8">
        <f>COUNTIFS(Spotify!$AA:$AA,Charts!$AF$1,Spotify!$U:$U,Charts!T575)</f>
        <v>0</v>
      </c>
      <c r="AH575" s="7" t="s">
        <v>18046</v>
      </c>
      <c r="AI575">
        <f>SUMIFS(Spotify!O:O,Spotify!U:U,Charts!AH575)/COUNTIFS(Spotify!U:U,Charts!AH575)</f>
        <v>-6234</v>
      </c>
      <c r="AJ575" s="18">
        <f>SUMIF(Spotify!U:U,Charts!AH575,Spotify!P:P)/COUNTIF(Spotify!U:U,Charts!AH575)</f>
        <v>82666.333333333328</v>
      </c>
      <c r="AK575" s="18">
        <f>SUMIF(Spotify!U:U,Charts!AH575,Spotify!R:R)/COUNTIF(Spotify!U:U,Charts!AH575)</f>
        <v>8</v>
      </c>
      <c r="AL575" s="18">
        <f>SUMIF(Spotify!U:U,Charts!AH575,Spotify!J:J)/COUNTIF(Spotify!U:U,Charts!AH575)</f>
        <v>503.33333333333331</v>
      </c>
      <c r="AM575" s="18">
        <f>SUMIF(Spotify!U:U,Charts!AH575,Spotify!H:H)/COUNTIF(Spotify!U:U,Charts!AH575)</f>
        <v>591</v>
      </c>
      <c r="AN575" s="28">
        <f>SUMIF(Spotify!U:U,Charts!AH575,Spotify!I:I)/COUNTIF(Spotify!U:U,Charts!AH575)</f>
        <v>771.33333333333337</v>
      </c>
    </row>
    <row r="576" spans="1:40" x14ac:dyDescent="0.25">
      <c r="A576" s="3" t="s">
        <v>18047</v>
      </c>
      <c r="B576" s="1">
        <v>8215531</v>
      </c>
      <c r="C576" s="1">
        <v>1</v>
      </c>
      <c r="D576" s="1"/>
      <c r="E576" s="3" t="s">
        <v>9580</v>
      </c>
      <c r="F576" s="1">
        <v>468625747</v>
      </c>
      <c r="H576" s="7" t="s">
        <v>18173</v>
      </c>
      <c r="I576" s="1">
        <v>118720203</v>
      </c>
      <c r="J576" s="8">
        <v>2</v>
      </c>
      <c r="L576" s="7" t="s">
        <v>18173</v>
      </c>
      <c r="M576" s="1">
        <f t="shared" si="42"/>
        <v>-118720203</v>
      </c>
      <c r="N576">
        <v>2</v>
      </c>
      <c r="O576" s="18">
        <f>SUMIF(Spotify!U:U,Charts!L576,Spotify!Q:Q)/COUNTIF(Spotify!U:U,Charts!L576)</f>
        <v>151920</v>
      </c>
      <c r="P576" t="str">
        <f t="shared" si="43"/>
        <v>02:31</v>
      </c>
      <c r="Q576" s="18">
        <f t="shared" si="45"/>
        <v>641941</v>
      </c>
      <c r="R576" s="8" t="str">
        <f t="shared" si="44"/>
        <v>10:41</v>
      </c>
      <c r="T576" s="7" t="s">
        <v>18047</v>
      </c>
      <c r="U576">
        <f>COUNTIFS(Spotify!$AA:$AA,Charts!$U$1,Spotify!$U:$U,Charts!T576)</f>
        <v>0</v>
      </c>
      <c r="V576">
        <f>COUNTIFS(Spotify!$AA:$AA,Charts!$V$1,Spotify!$U:$U,Charts!T576)</f>
        <v>0</v>
      </c>
      <c r="W576">
        <f>COUNTIFS(Spotify!$AA:$AA,Charts!$W$1,Spotify!$U:$U,Charts!T576)</f>
        <v>0</v>
      </c>
      <c r="X576">
        <f>COUNTIFS(Spotify!$AA:$AA,Charts!$X$1,Spotify!$U:$U,Charts!T576)</f>
        <v>0</v>
      </c>
      <c r="Y576">
        <f>COUNTIFS(Spotify!$AA:$AA,Charts!$Y$1,Spotify!$U:$U,Charts!T576)</f>
        <v>0</v>
      </c>
      <c r="Z576">
        <f>COUNTIFS(Spotify!$AA:$AA,Charts!$Z$1,Spotify!$U:$U,Charts!T576)</f>
        <v>0</v>
      </c>
      <c r="AA576">
        <f>COUNTIFS(Spotify!$AA:$AA,Charts!$AA$1,Spotify!$U:$U,Charts!T576)</f>
        <v>0</v>
      </c>
      <c r="AB576">
        <f>COUNTIFS(Spotify!$AA:$AA,Charts!$AB$1,Spotify!$U:$U,Charts!T576)</f>
        <v>0</v>
      </c>
      <c r="AC576">
        <f>COUNTIFS(Spotify!$AA:$AA,Charts!$AC$1,Spotify!$U:$U,Charts!T576)</f>
        <v>0</v>
      </c>
      <c r="AD576">
        <f>COUNTIFS(Spotify!$AA:$AA,Charts!$AD$1,Spotify!$U:$U,Charts!T576)</f>
        <v>0</v>
      </c>
      <c r="AE576">
        <f>COUNTIFS(Spotify!$AA:$AA,Charts!$AE$1,Spotify!$U:$U,Charts!T576)</f>
        <v>0</v>
      </c>
      <c r="AF576" s="8">
        <f>COUNTIFS(Spotify!$AA:$AA,Charts!$AF$1,Spotify!$U:$U,Charts!T576)</f>
        <v>1</v>
      </c>
      <c r="AH576" s="7" t="s">
        <v>18047</v>
      </c>
      <c r="AI576">
        <f>SUMIFS(Spotify!O:O,Spotify!U:U,Charts!AH576)/COUNTIFS(Spotify!U:U,Charts!AH576)</f>
        <v>-8234</v>
      </c>
      <c r="AJ576" s="18">
        <f>SUMIF(Spotify!U:U,Charts!AH576,Spotify!P:P)/COUNTIF(Spotify!U:U,Charts!AH576)</f>
        <v>134038</v>
      </c>
      <c r="AK576" s="18">
        <f>SUMIF(Spotify!U:U,Charts!AH576,Spotify!R:R)/COUNTIF(Spotify!U:U,Charts!AH576)</f>
        <v>1</v>
      </c>
      <c r="AL576" s="18">
        <f>SUMIF(Spotify!U:U,Charts!AH576,Spotify!J:J)/COUNTIF(Spotify!U:U,Charts!AH576)</f>
        <v>695</v>
      </c>
      <c r="AM576" s="18">
        <f>SUMIF(Spotify!U:U,Charts!AH576,Spotify!H:H)/COUNTIF(Spotify!U:U,Charts!AH576)</f>
        <v>674</v>
      </c>
      <c r="AN576" s="28">
        <f>SUMIF(Spotify!U:U,Charts!AH576,Spotify!I:I)/COUNTIF(Spotify!U:U,Charts!AH576)</f>
        <v>759</v>
      </c>
    </row>
    <row r="577" spans="1:40" x14ac:dyDescent="0.25">
      <c r="A577" s="3" t="s">
        <v>1598</v>
      </c>
      <c r="B577" s="1">
        <v>2721984691</v>
      </c>
      <c r="C577" s="1">
        <v>61</v>
      </c>
      <c r="D577" s="1"/>
      <c r="E577" s="3" t="s">
        <v>15170</v>
      </c>
      <c r="F577" s="1">
        <v>5892932</v>
      </c>
      <c r="H577" s="7" t="s">
        <v>16453</v>
      </c>
      <c r="I577" s="1">
        <v>118377362</v>
      </c>
      <c r="J577" s="8">
        <v>8</v>
      </c>
      <c r="L577" s="7" t="s">
        <v>16453</v>
      </c>
      <c r="M577" s="1">
        <f t="shared" si="42"/>
        <v>-118377362</v>
      </c>
      <c r="N577">
        <v>8</v>
      </c>
      <c r="O577" s="18">
        <f>SUMIF(Spotify!U:U,Charts!L577,Spotify!Q:Q)/COUNTIF(Spotify!U:U,Charts!L577)</f>
        <v>181661.125</v>
      </c>
      <c r="P577" t="str">
        <f t="shared" si="43"/>
        <v>03:01</v>
      </c>
      <c r="Q577" s="18">
        <f t="shared" si="45"/>
        <v>641941</v>
      </c>
      <c r="R577" s="8" t="str">
        <f t="shared" si="44"/>
        <v>10:41</v>
      </c>
      <c r="T577" s="7" t="s">
        <v>1598</v>
      </c>
      <c r="U577">
        <f>COUNTIFS(Spotify!$AA:$AA,Charts!$U$1,Spotify!$U:$U,Charts!T577)</f>
        <v>7</v>
      </c>
      <c r="V577">
        <f>COUNTIFS(Spotify!$AA:$AA,Charts!$V$1,Spotify!$U:$U,Charts!T577)</f>
        <v>13</v>
      </c>
      <c r="W577">
        <f>COUNTIFS(Spotify!$AA:$AA,Charts!$W$1,Spotify!$U:$U,Charts!T577)</f>
        <v>4</v>
      </c>
      <c r="X577">
        <f>COUNTIFS(Spotify!$AA:$AA,Charts!$X$1,Spotify!$U:$U,Charts!T577)</f>
        <v>3</v>
      </c>
      <c r="Y577">
        <f>COUNTIFS(Spotify!$AA:$AA,Charts!$Y$1,Spotify!$U:$U,Charts!T577)</f>
        <v>4</v>
      </c>
      <c r="Z577">
        <f>COUNTIFS(Spotify!$AA:$AA,Charts!$Z$1,Spotify!$U:$U,Charts!T577)</f>
        <v>5</v>
      </c>
      <c r="AA577">
        <f>COUNTIFS(Spotify!$AA:$AA,Charts!$AA$1,Spotify!$U:$U,Charts!T577)</f>
        <v>3</v>
      </c>
      <c r="AB577">
        <f>COUNTIFS(Spotify!$AA:$AA,Charts!$AB$1,Spotify!$U:$U,Charts!T577)</f>
        <v>6</v>
      </c>
      <c r="AC577">
        <f>COUNTIFS(Spotify!$AA:$AA,Charts!$AC$1,Spotify!$U:$U,Charts!T577)</f>
        <v>3</v>
      </c>
      <c r="AD577">
        <f>COUNTIFS(Spotify!$AA:$AA,Charts!$AD$1,Spotify!$U:$U,Charts!T577)</f>
        <v>4</v>
      </c>
      <c r="AE577">
        <f>COUNTIFS(Spotify!$AA:$AA,Charts!$AE$1,Spotify!$U:$U,Charts!T577)</f>
        <v>5</v>
      </c>
      <c r="AF577" s="8">
        <f>COUNTIFS(Spotify!$AA:$AA,Charts!$AF$1,Spotify!$U:$U,Charts!T577)</f>
        <v>4</v>
      </c>
      <c r="AH577" s="7" t="s">
        <v>1598</v>
      </c>
      <c r="AI577">
        <f>SUMIFS(Spotify!O:O,Spotify!U:U,Charts!AH577)/COUNTIFS(Spotify!U:U,Charts!AH577)</f>
        <v>-6205.9672131147545</v>
      </c>
      <c r="AJ577" s="18">
        <f>SUMIF(Spotify!U:U,Charts!AH577,Spotify!P:P)/COUNTIF(Spotify!U:U,Charts!AH577)</f>
        <v>97285.426229508201</v>
      </c>
      <c r="AK577" s="18">
        <f>SUMIF(Spotify!U:U,Charts!AH577,Spotify!R:R)/COUNTIF(Spotify!U:U,Charts!AH577)</f>
        <v>4.7377049180327866</v>
      </c>
      <c r="AL577" s="18">
        <f>SUMIF(Spotify!U:U,Charts!AH577,Spotify!J:J)/COUNTIF(Spotify!U:U,Charts!AH577)</f>
        <v>353.75409836065575</v>
      </c>
      <c r="AM577" s="18">
        <f>SUMIF(Spotify!U:U,Charts!AH577,Spotify!H:H)/COUNTIF(Spotify!U:U,Charts!AH577)</f>
        <v>538.29508196721315</v>
      </c>
      <c r="AN577" s="28">
        <f>SUMIF(Spotify!U:U,Charts!AH577,Spotify!I:I)/COUNTIF(Spotify!U:U,Charts!AH577)</f>
        <v>502.29508196721309</v>
      </c>
    </row>
    <row r="578" spans="1:40" x14ac:dyDescent="0.25">
      <c r="A578" s="3" t="s">
        <v>749</v>
      </c>
      <c r="B578" s="1">
        <v>6751684255</v>
      </c>
      <c r="C578" s="1">
        <v>41</v>
      </c>
      <c r="D578" s="1"/>
      <c r="E578" s="3" t="s">
        <v>1534</v>
      </c>
      <c r="F578" s="1">
        <v>15646619</v>
      </c>
      <c r="H578" s="7" t="s">
        <v>541</v>
      </c>
      <c r="I578" s="1">
        <v>118291194</v>
      </c>
      <c r="J578" s="8">
        <v>3</v>
      </c>
      <c r="L578" s="7" t="s">
        <v>541</v>
      </c>
      <c r="M578" s="1">
        <f t="shared" si="42"/>
        <v>-118291194</v>
      </c>
      <c r="N578">
        <v>3</v>
      </c>
      <c r="O578" s="18">
        <f>SUMIF(Spotify!U:U,Charts!L578,Spotify!Q:Q)/COUNTIF(Spotify!U:U,Charts!L578)</f>
        <v>210610.66666666666</v>
      </c>
      <c r="P578" t="str">
        <f t="shared" si="43"/>
        <v>03:30</v>
      </c>
      <c r="Q578" s="18">
        <f t="shared" si="45"/>
        <v>641941</v>
      </c>
      <c r="R578" s="8" t="str">
        <f t="shared" si="44"/>
        <v>10:41</v>
      </c>
      <c r="T578" s="7" t="s">
        <v>749</v>
      </c>
      <c r="U578">
        <f>COUNTIFS(Spotify!$AA:$AA,Charts!$U$1,Spotify!$U:$U,Charts!T578)</f>
        <v>3</v>
      </c>
      <c r="V578">
        <f>COUNTIFS(Spotify!$AA:$AA,Charts!$V$1,Spotify!$U:$U,Charts!T578)</f>
        <v>9</v>
      </c>
      <c r="W578">
        <f>COUNTIFS(Spotify!$AA:$AA,Charts!$W$1,Spotify!$U:$U,Charts!T578)</f>
        <v>3</v>
      </c>
      <c r="X578">
        <f>COUNTIFS(Spotify!$AA:$AA,Charts!$X$1,Spotify!$U:$U,Charts!T578)</f>
        <v>0</v>
      </c>
      <c r="Y578">
        <f>COUNTIFS(Spotify!$AA:$AA,Charts!$Y$1,Spotify!$U:$U,Charts!T578)</f>
        <v>2</v>
      </c>
      <c r="Z578">
        <f>COUNTIFS(Spotify!$AA:$AA,Charts!$Z$1,Spotify!$U:$U,Charts!T578)</f>
        <v>5</v>
      </c>
      <c r="AA578">
        <f>COUNTIFS(Spotify!$AA:$AA,Charts!$AA$1,Spotify!$U:$U,Charts!T578)</f>
        <v>5</v>
      </c>
      <c r="AB578">
        <f>COUNTIFS(Spotify!$AA:$AA,Charts!$AB$1,Spotify!$U:$U,Charts!T578)</f>
        <v>4</v>
      </c>
      <c r="AC578">
        <f>COUNTIFS(Spotify!$AA:$AA,Charts!$AC$1,Spotify!$U:$U,Charts!T578)</f>
        <v>3</v>
      </c>
      <c r="AD578">
        <f>COUNTIFS(Spotify!$AA:$AA,Charts!$AD$1,Spotify!$U:$U,Charts!T578)</f>
        <v>3</v>
      </c>
      <c r="AE578">
        <f>COUNTIFS(Spotify!$AA:$AA,Charts!$AE$1,Spotify!$U:$U,Charts!T578)</f>
        <v>1</v>
      </c>
      <c r="AF578" s="8">
        <f>COUNTIFS(Spotify!$AA:$AA,Charts!$AF$1,Spotify!$U:$U,Charts!T578)</f>
        <v>3</v>
      </c>
      <c r="AH578" s="7" t="s">
        <v>749</v>
      </c>
      <c r="AI578">
        <f>SUMIFS(Spotify!O:O,Spotify!U:U,Charts!AH578)/COUNTIFS(Spotify!U:U,Charts!AH578)</f>
        <v>-4278.5609756097565</v>
      </c>
      <c r="AJ578" s="18">
        <f>SUMIF(Spotify!U:U,Charts!AH578,Spotify!P:P)/COUNTIF(Spotify!U:U,Charts!AH578)</f>
        <v>125239.09756097561</v>
      </c>
      <c r="AK578" s="18">
        <f>SUMIF(Spotify!U:U,Charts!AH578,Spotify!R:R)/COUNTIF(Spotify!U:U,Charts!AH578)</f>
        <v>18.975609756097562</v>
      </c>
      <c r="AL578" s="18">
        <f>SUMIF(Spotify!U:U,Charts!AH578,Spotify!J:J)/COUNTIF(Spotify!U:U,Charts!AH578)</f>
        <v>401.65853658536588</v>
      </c>
      <c r="AM578" s="18">
        <f>SUMIF(Spotify!U:U,Charts!AH578,Spotify!H:H)/COUNTIF(Spotify!U:U,Charts!AH578)</f>
        <v>707.46341463414637</v>
      </c>
      <c r="AN578" s="28">
        <f>SUMIF(Spotify!U:U,Charts!AH578,Spotify!I:I)/COUNTIF(Spotify!U:U,Charts!AH578)</f>
        <v>651.31707317073176</v>
      </c>
    </row>
    <row r="579" spans="1:40" x14ac:dyDescent="0.25">
      <c r="A579" s="3" t="s">
        <v>18048</v>
      </c>
      <c r="B579" s="1">
        <v>19487598</v>
      </c>
      <c r="C579" s="1">
        <v>1</v>
      </c>
      <c r="D579" s="1"/>
      <c r="E579" s="3" t="s">
        <v>7417</v>
      </c>
      <c r="F579" s="1">
        <v>90467455</v>
      </c>
      <c r="H579" s="7" t="s">
        <v>3089</v>
      </c>
      <c r="I579" s="1">
        <v>118009266</v>
      </c>
      <c r="J579" s="8">
        <v>2</v>
      </c>
      <c r="L579" s="7" t="s">
        <v>3089</v>
      </c>
      <c r="M579" s="1">
        <f t="shared" ref="M579:M642" si="46">-I579</f>
        <v>-118009266</v>
      </c>
      <c r="N579">
        <v>2</v>
      </c>
      <c r="O579" s="18">
        <f>SUMIF(Spotify!U:U,Charts!L579,Spotify!Q:Q)/COUNTIF(Spotify!U:U,Charts!L579)</f>
        <v>165393.5</v>
      </c>
      <c r="P579" t="str">
        <f t="shared" ref="P579:P642" si="47">CONCATENATE(TEXT(INT(O579/(60*1000)),"00"),":",TEXT(MOD(INT(O579/1000),60),"00"))</f>
        <v>02:45</v>
      </c>
      <c r="Q579" s="18">
        <f t="shared" si="45"/>
        <v>641941</v>
      </c>
      <c r="R579" s="8" t="str">
        <f t="shared" ref="R579:R642" si="48">CONCATENATE(TEXT(INT(Q579/(60*1000)),"00"),":",TEXT(MOD(INT(Q579/1000),60),"00"))</f>
        <v>10:41</v>
      </c>
      <c r="T579" s="7" t="s">
        <v>18048</v>
      </c>
      <c r="U579">
        <f>COUNTIFS(Spotify!$AA:$AA,Charts!$U$1,Spotify!$U:$U,Charts!T579)</f>
        <v>0</v>
      </c>
      <c r="V579">
        <f>COUNTIFS(Spotify!$AA:$AA,Charts!$V$1,Spotify!$U:$U,Charts!T579)</f>
        <v>0</v>
      </c>
      <c r="W579">
        <f>COUNTIFS(Spotify!$AA:$AA,Charts!$W$1,Spotify!$U:$U,Charts!T579)</f>
        <v>0</v>
      </c>
      <c r="X579">
        <f>COUNTIFS(Spotify!$AA:$AA,Charts!$X$1,Spotify!$U:$U,Charts!T579)</f>
        <v>0</v>
      </c>
      <c r="Y579">
        <f>COUNTIFS(Spotify!$AA:$AA,Charts!$Y$1,Spotify!$U:$U,Charts!T579)</f>
        <v>0</v>
      </c>
      <c r="Z579">
        <f>COUNTIFS(Spotify!$AA:$AA,Charts!$Z$1,Spotify!$U:$U,Charts!T579)</f>
        <v>0</v>
      </c>
      <c r="AA579">
        <f>COUNTIFS(Spotify!$AA:$AA,Charts!$AA$1,Spotify!$U:$U,Charts!T579)</f>
        <v>0</v>
      </c>
      <c r="AB579">
        <f>COUNTIFS(Spotify!$AA:$AA,Charts!$AB$1,Spotify!$U:$U,Charts!T579)</f>
        <v>0</v>
      </c>
      <c r="AC579">
        <f>COUNTIFS(Spotify!$AA:$AA,Charts!$AC$1,Spotify!$U:$U,Charts!T579)</f>
        <v>0</v>
      </c>
      <c r="AD579">
        <f>COUNTIFS(Spotify!$AA:$AA,Charts!$AD$1,Spotify!$U:$U,Charts!T579)</f>
        <v>0</v>
      </c>
      <c r="AE579">
        <f>COUNTIFS(Spotify!$AA:$AA,Charts!$AE$1,Spotify!$U:$U,Charts!T579)</f>
        <v>0</v>
      </c>
      <c r="AF579" s="8">
        <f>COUNTIFS(Spotify!$AA:$AA,Charts!$AF$1,Spotify!$U:$U,Charts!T579)</f>
        <v>1</v>
      </c>
      <c r="AH579" s="7" t="s">
        <v>18048</v>
      </c>
      <c r="AI579">
        <f>SUMIFS(Spotify!O:O,Spotify!U:U,Charts!AH579)/COUNTIFS(Spotify!U:U,Charts!AH579)</f>
        <v>-6519</v>
      </c>
      <c r="AJ579" s="18">
        <f>SUMIF(Spotify!U:U,Charts!AH579,Spotify!P:P)/COUNTIF(Spotify!U:U,Charts!AH579)</f>
        <v>156013</v>
      </c>
      <c r="AK579" s="18">
        <f>SUMIF(Spotify!U:U,Charts!AH579,Spotify!R:R)/COUNTIF(Spotify!U:U,Charts!AH579)</f>
        <v>3</v>
      </c>
      <c r="AL579" s="18">
        <f>SUMIF(Spotify!U:U,Charts!AH579,Spotify!J:J)/COUNTIF(Spotify!U:U,Charts!AH579)</f>
        <v>349</v>
      </c>
      <c r="AM579" s="18">
        <f>SUMIF(Spotify!U:U,Charts!AH579,Spotify!H:H)/COUNTIF(Spotify!U:U,Charts!AH579)</f>
        <v>807</v>
      </c>
      <c r="AN579" s="28">
        <f>SUMIF(Spotify!U:U,Charts!AH579,Spotify!I:I)/COUNTIF(Spotify!U:U,Charts!AH579)</f>
        <v>535</v>
      </c>
    </row>
    <row r="580" spans="1:40" x14ac:dyDescent="0.25">
      <c r="A580" s="3" t="s">
        <v>16464</v>
      </c>
      <c r="B580" s="1">
        <v>753614642</v>
      </c>
      <c r="C580" s="1">
        <v>1</v>
      </c>
      <c r="D580" s="1"/>
      <c r="E580" s="3" t="s">
        <v>423</v>
      </c>
      <c r="F580" s="1">
        <v>4579103889</v>
      </c>
      <c r="H580" s="7" t="s">
        <v>17966</v>
      </c>
      <c r="I580" s="1">
        <v>117509505</v>
      </c>
      <c r="J580" s="8">
        <v>1</v>
      </c>
      <c r="L580" s="7" t="s">
        <v>17966</v>
      </c>
      <c r="M580" s="1">
        <f t="shared" si="46"/>
        <v>-117509505</v>
      </c>
      <c r="N580">
        <v>1</v>
      </c>
      <c r="O580" s="18">
        <f>SUMIF(Spotify!U:U,Charts!L580,Spotify!Q:Q)/COUNTIF(Spotify!U:U,Charts!L580)</f>
        <v>197114</v>
      </c>
      <c r="P580" t="str">
        <f t="shared" si="47"/>
        <v>03:17</v>
      </c>
      <c r="Q580" s="18">
        <f t="shared" ref="Q580:Q643" si="49">MAX($O$2:$O$1264)</f>
        <v>641941</v>
      </c>
      <c r="R580" s="8" t="str">
        <f t="shared" si="48"/>
        <v>10:41</v>
      </c>
      <c r="T580" s="7" t="s">
        <v>16464</v>
      </c>
      <c r="U580">
        <f>COUNTIFS(Spotify!$AA:$AA,Charts!$U$1,Spotify!$U:$U,Charts!T580)</f>
        <v>0</v>
      </c>
      <c r="V580">
        <f>COUNTIFS(Spotify!$AA:$AA,Charts!$V$1,Spotify!$U:$U,Charts!T580)</f>
        <v>0</v>
      </c>
      <c r="W580">
        <f>COUNTIFS(Spotify!$AA:$AA,Charts!$W$1,Spotify!$U:$U,Charts!T580)</f>
        <v>0</v>
      </c>
      <c r="X580">
        <f>COUNTIFS(Spotify!$AA:$AA,Charts!$X$1,Spotify!$U:$U,Charts!T580)</f>
        <v>0</v>
      </c>
      <c r="Y580">
        <f>COUNTIFS(Spotify!$AA:$AA,Charts!$Y$1,Spotify!$U:$U,Charts!T580)</f>
        <v>0</v>
      </c>
      <c r="Z580">
        <f>COUNTIFS(Spotify!$AA:$AA,Charts!$Z$1,Spotify!$U:$U,Charts!T580)</f>
        <v>0</v>
      </c>
      <c r="AA580">
        <f>COUNTIFS(Spotify!$AA:$AA,Charts!$AA$1,Spotify!$U:$U,Charts!T580)</f>
        <v>0</v>
      </c>
      <c r="AB580">
        <f>COUNTIFS(Spotify!$AA:$AA,Charts!$AB$1,Spotify!$U:$U,Charts!T580)</f>
        <v>0</v>
      </c>
      <c r="AC580">
        <f>COUNTIFS(Spotify!$AA:$AA,Charts!$AC$1,Spotify!$U:$U,Charts!T580)</f>
        <v>0</v>
      </c>
      <c r="AD580">
        <f>COUNTIFS(Spotify!$AA:$AA,Charts!$AD$1,Spotify!$U:$U,Charts!T580)</f>
        <v>0</v>
      </c>
      <c r="AE580">
        <f>COUNTIFS(Spotify!$AA:$AA,Charts!$AE$1,Spotify!$U:$U,Charts!T580)</f>
        <v>1</v>
      </c>
      <c r="AF580" s="8">
        <f>COUNTIFS(Spotify!$AA:$AA,Charts!$AF$1,Spotify!$U:$U,Charts!T580)</f>
        <v>0</v>
      </c>
      <c r="AH580" s="7" t="s">
        <v>16464</v>
      </c>
      <c r="AI580">
        <f>SUMIFS(Spotify!O:O,Spotify!U:U,Charts!AH580)/COUNTIFS(Spotify!U:U,Charts!AH580)</f>
        <v>-13123</v>
      </c>
      <c r="AJ580" s="18">
        <f>SUMIF(Spotify!U:U,Charts!AH580,Spotify!P:P)/COUNTIF(Spotify!U:U,Charts!AH580)</f>
        <v>108375</v>
      </c>
      <c r="AK580" s="18">
        <f>SUMIF(Spotify!U:U,Charts!AH580,Spotify!R:R)/COUNTIF(Spotify!U:U,Charts!AH580)</f>
        <v>34</v>
      </c>
      <c r="AL580" s="18">
        <f>SUMIF(Spotify!U:U,Charts!AH580,Spotify!J:J)/COUNTIF(Spotify!U:U,Charts!AH580)</f>
        <v>55</v>
      </c>
      <c r="AM580" s="18">
        <f>SUMIF(Spotify!U:U,Charts!AH580,Spotify!H:H)/COUNTIF(Spotify!U:U,Charts!AH580)</f>
        <v>629</v>
      </c>
      <c r="AN580" s="28">
        <f>SUMIF(Spotify!U:U,Charts!AH580,Spotify!I:I)/COUNTIF(Spotify!U:U,Charts!AH580)</f>
        <v>547</v>
      </c>
    </row>
    <row r="581" spans="1:40" x14ac:dyDescent="0.25">
      <c r="A581" s="3" t="s">
        <v>185</v>
      </c>
      <c r="B581" s="1">
        <v>865539651</v>
      </c>
      <c r="C581" s="1">
        <v>10</v>
      </c>
      <c r="D581" s="1"/>
      <c r="E581" s="3" t="s">
        <v>2868</v>
      </c>
      <c r="F581" s="1">
        <v>1065023533</v>
      </c>
      <c r="H581" s="7" t="s">
        <v>18006</v>
      </c>
      <c r="I581" s="1">
        <v>117267607</v>
      </c>
      <c r="J581" s="8">
        <v>1</v>
      </c>
      <c r="L581" s="7" t="s">
        <v>18006</v>
      </c>
      <c r="M581" s="1">
        <f t="shared" si="46"/>
        <v>-117267607</v>
      </c>
      <c r="N581">
        <v>1</v>
      </c>
      <c r="O581" s="18">
        <f>SUMIF(Spotify!U:U,Charts!L581,Spotify!Q:Q)/COUNTIF(Spotify!U:U,Charts!L581)</f>
        <v>252003</v>
      </c>
      <c r="P581" t="str">
        <f t="shared" si="47"/>
        <v>04:12</v>
      </c>
      <c r="Q581" s="18">
        <f t="shared" si="49"/>
        <v>641941</v>
      </c>
      <c r="R581" s="8" t="str">
        <f t="shared" si="48"/>
        <v>10:41</v>
      </c>
      <c r="T581" s="7" t="s">
        <v>185</v>
      </c>
      <c r="U581">
        <f>COUNTIFS(Spotify!$AA:$AA,Charts!$U$1,Spotify!$U:$U,Charts!T581)</f>
        <v>1</v>
      </c>
      <c r="V581">
        <f>COUNTIFS(Spotify!$AA:$AA,Charts!$V$1,Spotify!$U:$U,Charts!T581)</f>
        <v>1</v>
      </c>
      <c r="W581">
        <f>COUNTIFS(Spotify!$AA:$AA,Charts!$W$1,Spotify!$U:$U,Charts!T581)</f>
        <v>1</v>
      </c>
      <c r="X581">
        <f>COUNTIFS(Spotify!$AA:$AA,Charts!$X$1,Spotify!$U:$U,Charts!T581)</f>
        <v>0</v>
      </c>
      <c r="Y581">
        <f>COUNTIFS(Spotify!$AA:$AA,Charts!$Y$1,Spotify!$U:$U,Charts!T581)</f>
        <v>0</v>
      </c>
      <c r="Z581">
        <f>COUNTIFS(Spotify!$AA:$AA,Charts!$Z$1,Spotify!$U:$U,Charts!T581)</f>
        <v>2</v>
      </c>
      <c r="AA581">
        <f>COUNTIFS(Spotify!$AA:$AA,Charts!$AA$1,Spotify!$U:$U,Charts!T581)</f>
        <v>2</v>
      </c>
      <c r="AB581">
        <f>COUNTIFS(Spotify!$AA:$AA,Charts!$AB$1,Spotify!$U:$U,Charts!T581)</f>
        <v>1</v>
      </c>
      <c r="AC581">
        <f>COUNTIFS(Spotify!$AA:$AA,Charts!$AC$1,Spotify!$U:$U,Charts!T581)</f>
        <v>1</v>
      </c>
      <c r="AD581">
        <f>COUNTIFS(Spotify!$AA:$AA,Charts!$AD$1,Spotify!$U:$U,Charts!T581)</f>
        <v>0</v>
      </c>
      <c r="AE581">
        <f>COUNTIFS(Spotify!$AA:$AA,Charts!$AE$1,Spotify!$U:$U,Charts!T581)</f>
        <v>1</v>
      </c>
      <c r="AF581" s="8">
        <f>COUNTIFS(Spotify!$AA:$AA,Charts!$AF$1,Spotify!$U:$U,Charts!T581)</f>
        <v>0</v>
      </c>
      <c r="AH581" s="7" t="s">
        <v>185</v>
      </c>
      <c r="AI581">
        <f>SUMIFS(Spotify!O:O,Spotify!U:U,Charts!AH581)/COUNTIFS(Spotify!U:U,Charts!AH581)</f>
        <v>-5647.6</v>
      </c>
      <c r="AJ581" s="18">
        <f>SUMIF(Spotify!U:U,Charts!AH581,Spotify!P:P)/COUNTIF(Spotify!U:U,Charts!AH581)</f>
        <v>128946.9</v>
      </c>
      <c r="AK581" s="18">
        <f>SUMIF(Spotify!U:U,Charts!AH581,Spotify!R:R)/COUNTIF(Spotify!U:U,Charts!AH581)</f>
        <v>11</v>
      </c>
      <c r="AL581" s="18">
        <f>SUMIF(Spotify!U:U,Charts!AH581,Spotify!J:J)/COUNTIF(Spotify!U:U,Charts!AH581)</f>
        <v>397.4</v>
      </c>
      <c r="AM581" s="18">
        <f>SUMIF(Spotify!U:U,Charts!AH581,Spotify!H:H)/COUNTIF(Spotify!U:U,Charts!AH581)</f>
        <v>647.79999999999995</v>
      </c>
      <c r="AN581" s="28">
        <f>SUMIF(Spotify!U:U,Charts!AH581,Spotify!I:I)/COUNTIF(Spotify!U:U,Charts!AH581)</f>
        <v>638.5</v>
      </c>
    </row>
    <row r="582" spans="1:40" x14ac:dyDescent="0.25">
      <c r="A582" s="3" t="s">
        <v>18049</v>
      </c>
      <c r="B582" s="1">
        <v>15646619</v>
      </c>
      <c r="C582" s="1">
        <v>1</v>
      </c>
      <c r="D582" s="1"/>
      <c r="E582" s="3" t="s">
        <v>4191</v>
      </c>
      <c r="F582" s="1">
        <v>204665038</v>
      </c>
      <c r="H582" s="7" t="s">
        <v>5504</v>
      </c>
      <c r="I582" s="1">
        <v>116397095</v>
      </c>
      <c r="J582" s="8">
        <v>2</v>
      </c>
      <c r="L582" s="7" t="s">
        <v>5504</v>
      </c>
      <c r="M582" s="1">
        <f t="shared" si="46"/>
        <v>-116397095</v>
      </c>
      <c r="N582">
        <v>2</v>
      </c>
      <c r="O582" s="18">
        <f>SUMIF(Spotify!U:U,Charts!L582,Spotify!Q:Q)/COUNTIF(Spotify!U:U,Charts!L582)</f>
        <v>133707</v>
      </c>
      <c r="P582" t="str">
        <f t="shared" si="47"/>
        <v>02:13</v>
      </c>
      <c r="Q582" s="18">
        <f t="shared" si="49"/>
        <v>641941</v>
      </c>
      <c r="R582" s="8" t="str">
        <f t="shared" si="48"/>
        <v>10:41</v>
      </c>
      <c r="T582" s="7" t="s">
        <v>18049</v>
      </c>
      <c r="U582">
        <f>COUNTIFS(Spotify!$AA:$AA,Charts!$U$1,Spotify!$U:$U,Charts!T582)</f>
        <v>0</v>
      </c>
      <c r="V582">
        <f>COUNTIFS(Spotify!$AA:$AA,Charts!$V$1,Spotify!$U:$U,Charts!T582)</f>
        <v>0</v>
      </c>
      <c r="W582">
        <f>COUNTIFS(Spotify!$AA:$AA,Charts!$W$1,Spotify!$U:$U,Charts!T582)</f>
        <v>0</v>
      </c>
      <c r="X582">
        <f>COUNTIFS(Spotify!$AA:$AA,Charts!$X$1,Spotify!$U:$U,Charts!T582)</f>
        <v>0</v>
      </c>
      <c r="Y582">
        <f>COUNTIFS(Spotify!$AA:$AA,Charts!$Y$1,Spotify!$U:$U,Charts!T582)</f>
        <v>0</v>
      </c>
      <c r="Z582">
        <f>COUNTIFS(Spotify!$AA:$AA,Charts!$Z$1,Spotify!$U:$U,Charts!T582)</f>
        <v>0</v>
      </c>
      <c r="AA582">
        <f>COUNTIFS(Spotify!$AA:$AA,Charts!$AA$1,Spotify!$U:$U,Charts!T582)</f>
        <v>1</v>
      </c>
      <c r="AB582">
        <f>COUNTIFS(Spotify!$AA:$AA,Charts!$AB$1,Spotify!$U:$U,Charts!T582)</f>
        <v>0</v>
      </c>
      <c r="AC582">
        <f>COUNTIFS(Spotify!$AA:$AA,Charts!$AC$1,Spotify!$U:$U,Charts!T582)</f>
        <v>0</v>
      </c>
      <c r="AD582">
        <f>COUNTIFS(Spotify!$AA:$AA,Charts!$AD$1,Spotify!$U:$U,Charts!T582)</f>
        <v>0</v>
      </c>
      <c r="AE582">
        <f>COUNTIFS(Spotify!$AA:$AA,Charts!$AE$1,Spotify!$U:$U,Charts!T582)</f>
        <v>0</v>
      </c>
      <c r="AF582" s="8">
        <f>COUNTIFS(Spotify!$AA:$AA,Charts!$AF$1,Spotify!$U:$U,Charts!T582)</f>
        <v>0</v>
      </c>
      <c r="AH582" s="7" t="s">
        <v>18049</v>
      </c>
      <c r="AI582">
        <f>SUMIFS(Spotify!O:O,Spotify!U:U,Charts!AH582)/COUNTIFS(Spotify!U:U,Charts!AH582)</f>
        <v>-5304</v>
      </c>
      <c r="AJ582" s="18">
        <f>SUMIF(Spotify!U:U,Charts!AH582,Spotify!P:P)/COUNTIF(Spotify!U:U,Charts!AH582)</f>
        <v>14002</v>
      </c>
      <c r="AK582" s="18">
        <f>SUMIF(Spotify!U:U,Charts!AH582,Spotify!R:R)/COUNTIF(Spotify!U:U,Charts!AH582)</f>
        <v>3</v>
      </c>
      <c r="AL582" s="18">
        <f>SUMIF(Spotify!U:U,Charts!AH582,Spotify!J:J)/COUNTIF(Spotify!U:U,Charts!AH582)</f>
        <v>259</v>
      </c>
      <c r="AM582" s="18">
        <f>SUMIF(Spotify!U:U,Charts!AH582,Spotify!H:H)/COUNTIF(Spotify!U:U,Charts!AH582)</f>
        <v>886</v>
      </c>
      <c r="AN582" s="28">
        <f>SUMIF(Spotify!U:U,Charts!AH582,Spotify!I:I)/COUNTIF(Spotify!U:U,Charts!AH582)</f>
        <v>562</v>
      </c>
    </row>
    <row r="583" spans="1:40" x14ac:dyDescent="0.25">
      <c r="A583" s="3" t="s">
        <v>9330</v>
      </c>
      <c r="B583" s="1">
        <v>30654960</v>
      </c>
      <c r="C583" s="1">
        <v>5</v>
      </c>
      <c r="D583" s="1"/>
      <c r="E583" s="3" t="s">
        <v>286</v>
      </c>
      <c r="F583" s="1">
        <v>1214848679</v>
      </c>
      <c r="H583" s="7" t="s">
        <v>568</v>
      </c>
      <c r="I583" s="1">
        <v>116189090</v>
      </c>
      <c r="J583" s="8">
        <v>1</v>
      </c>
      <c r="L583" s="7" t="s">
        <v>568</v>
      </c>
      <c r="M583" s="1">
        <f t="shared" si="46"/>
        <v>-116189090</v>
      </c>
      <c r="N583">
        <v>1</v>
      </c>
      <c r="O583" s="18">
        <f>SUMIF(Spotify!U:U,Charts!L583,Spotify!Q:Q)/COUNTIF(Spotify!U:U,Charts!L583)</f>
        <v>193181</v>
      </c>
      <c r="P583" t="str">
        <f t="shared" si="47"/>
        <v>03:13</v>
      </c>
      <c r="Q583" s="18">
        <f t="shared" si="49"/>
        <v>641941</v>
      </c>
      <c r="R583" s="8" t="str">
        <f t="shared" si="48"/>
        <v>10:41</v>
      </c>
      <c r="T583" s="7" t="s">
        <v>9330</v>
      </c>
      <c r="U583">
        <f>COUNTIFS(Spotify!$AA:$AA,Charts!$U$1,Spotify!$U:$U,Charts!T583)</f>
        <v>0</v>
      </c>
      <c r="V583">
        <f>COUNTIFS(Spotify!$AA:$AA,Charts!$V$1,Spotify!$U:$U,Charts!T583)</f>
        <v>0</v>
      </c>
      <c r="W583">
        <f>COUNTIFS(Spotify!$AA:$AA,Charts!$W$1,Spotify!$U:$U,Charts!T583)</f>
        <v>1</v>
      </c>
      <c r="X583">
        <f>COUNTIFS(Spotify!$AA:$AA,Charts!$X$1,Spotify!$U:$U,Charts!T583)</f>
        <v>1</v>
      </c>
      <c r="Y583">
        <f>COUNTIFS(Spotify!$AA:$AA,Charts!$Y$1,Spotify!$U:$U,Charts!T583)</f>
        <v>0</v>
      </c>
      <c r="Z583">
        <f>COUNTIFS(Spotify!$AA:$AA,Charts!$Z$1,Spotify!$U:$U,Charts!T583)</f>
        <v>1</v>
      </c>
      <c r="AA583">
        <f>COUNTIFS(Spotify!$AA:$AA,Charts!$AA$1,Spotify!$U:$U,Charts!T583)</f>
        <v>1</v>
      </c>
      <c r="AB583">
        <f>COUNTIFS(Spotify!$AA:$AA,Charts!$AB$1,Spotify!$U:$U,Charts!T583)</f>
        <v>0</v>
      </c>
      <c r="AC583">
        <f>COUNTIFS(Spotify!$AA:$AA,Charts!$AC$1,Spotify!$U:$U,Charts!T583)</f>
        <v>0</v>
      </c>
      <c r="AD583">
        <f>COUNTIFS(Spotify!$AA:$AA,Charts!$AD$1,Spotify!$U:$U,Charts!T583)</f>
        <v>0</v>
      </c>
      <c r="AE583">
        <f>COUNTIFS(Spotify!$AA:$AA,Charts!$AE$1,Spotify!$U:$U,Charts!T583)</f>
        <v>1</v>
      </c>
      <c r="AF583" s="8">
        <f>COUNTIFS(Spotify!$AA:$AA,Charts!$AF$1,Spotify!$U:$U,Charts!T583)</f>
        <v>0</v>
      </c>
      <c r="AH583" s="7" t="s">
        <v>9330</v>
      </c>
      <c r="AI583">
        <f>SUMIFS(Spotify!O:O,Spotify!U:U,Charts!AH583)/COUNTIFS(Spotify!U:U,Charts!AH583)</f>
        <v>-6501.6</v>
      </c>
      <c r="AJ583" s="18">
        <f>SUMIF(Spotify!U:U,Charts!AH583,Spotify!P:P)/COUNTIF(Spotify!U:U,Charts!AH583)</f>
        <v>129133</v>
      </c>
      <c r="AK583" s="18">
        <f>SUMIF(Spotify!U:U,Charts!AH583,Spotify!R:R)/COUNTIF(Spotify!U:U,Charts!AH583)</f>
        <v>1.2</v>
      </c>
      <c r="AL583" s="18">
        <f>SUMIF(Spotify!U:U,Charts!AH583,Spotify!J:J)/COUNTIF(Spotify!U:U,Charts!AH583)</f>
        <v>376.2</v>
      </c>
      <c r="AM583" s="18">
        <f>SUMIF(Spotify!U:U,Charts!AH583,Spotify!H:H)/COUNTIF(Spotify!U:U,Charts!AH583)</f>
        <v>716.4</v>
      </c>
      <c r="AN583" s="28">
        <f>SUMIF(Spotify!U:U,Charts!AH583,Spotify!I:I)/COUNTIF(Spotify!U:U,Charts!AH583)</f>
        <v>670.8</v>
      </c>
    </row>
    <row r="584" spans="1:40" x14ac:dyDescent="0.25">
      <c r="A584" s="3" t="s">
        <v>18050</v>
      </c>
      <c r="B584" s="1">
        <v>195715437</v>
      </c>
      <c r="C584" s="1">
        <v>1</v>
      </c>
      <c r="D584" s="1"/>
      <c r="E584" s="3" t="s">
        <v>17062</v>
      </c>
      <c r="F584" s="1">
        <v>142945619</v>
      </c>
      <c r="H584" s="7" t="s">
        <v>18261</v>
      </c>
      <c r="I584" s="1">
        <v>115580112</v>
      </c>
      <c r="J584" s="8">
        <v>1</v>
      </c>
      <c r="L584" s="7" t="s">
        <v>18261</v>
      </c>
      <c r="M584" s="1">
        <f t="shared" si="46"/>
        <v>-115580112</v>
      </c>
      <c r="N584">
        <v>1</v>
      </c>
      <c r="O584" s="18">
        <f>SUMIF(Spotify!U:U,Charts!L584,Spotify!Q:Q)/COUNTIF(Spotify!U:U,Charts!L584)</f>
        <v>250158</v>
      </c>
      <c r="P584" t="str">
        <f t="shared" si="47"/>
        <v>04:10</v>
      </c>
      <c r="Q584" s="18">
        <f t="shared" si="49"/>
        <v>641941</v>
      </c>
      <c r="R584" s="8" t="str">
        <f t="shared" si="48"/>
        <v>10:41</v>
      </c>
      <c r="T584" s="7" t="s">
        <v>18050</v>
      </c>
      <c r="U584">
        <f>COUNTIFS(Spotify!$AA:$AA,Charts!$U$1,Spotify!$U:$U,Charts!T584)</f>
        <v>0</v>
      </c>
      <c r="V584">
        <f>COUNTIFS(Spotify!$AA:$AA,Charts!$V$1,Spotify!$U:$U,Charts!T584)</f>
        <v>0</v>
      </c>
      <c r="W584">
        <f>COUNTIFS(Spotify!$AA:$AA,Charts!$W$1,Spotify!$U:$U,Charts!T584)</f>
        <v>1</v>
      </c>
      <c r="X584">
        <f>COUNTIFS(Spotify!$AA:$AA,Charts!$X$1,Spotify!$U:$U,Charts!T584)</f>
        <v>0</v>
      </c>
      <c r="Y584">
        <f>COUNTIFS(Spotify!$AA:$AA,Charts!$Y$1,Spotify!$U:$U,Charts!T584)</f>
        <v>0</v>
      </c>
      <c r="Z584">
        <f>COUNTIFS(Spotify!$AA:$AA,Charts!$Z$1,Spotify!$U:$U,Charts!T584)</f>
        <v>0</v>
      </c>
      <c r="AA584">
        <f>COUNTIFS(Spotify!$AA:$AA,Charts!$AA$1,Spotify!$U:$U,Charts!T584)</f>
        <v>0</v>
      </c>
      <c r="AB584">
        <f>COUNTIFS(Spotify!$AA:$AA,Charts!$AB$1,Spotify!$U:$U,Charts!T584)</f>
        <v>0</v>
      </c>
      <c r="AC584">
        <f>COUNTIFS(Spotify!$AA:$AA,Charts!$AC$1,Spotify!$U:$U,Charts!T584)</f>
        <v>0</v>
      </c>
      <c r="AD584">
        <f>COUNTIFS(Spotify!$AA:$AA,Charts!$AD$1,Spotify!$U:$U,Charts!T584)</f>
        <v>0</v>
      </c>
      <c r="AE584">
        <f>COUNTIFS(Spotify!$AA:$AA,Charts!$AE$1,Spotify!$U:$U,Charts!T584)</f>
        <v>0</v>
      </c>
      <c r="AF584" s="8">
        <f>COUNTIFS(Spotify!$AA:$AA,Charts!$AF$1,Spotify!$U:$U,Charts!T584)</f>
        <v>0</v>
      </c>
      <c r="AH584" s="7" t="s">
        <v>18050</v>
      </c>
      <c r="AI584">
        <f>SUMIFS(Spotify!O:O,Spotify!U:U,Charts!AH584)/COUNTIFS(Spotify!U:U,Charts!AH584)</f>
        <v>-7276</v>
      </c>
      <c r="AJ584" s="18">
        <f>SUMIF(Spotify!U:U,Charts!AH584,Spotify!P:P)/COUNTIF(Spotify!U:U,Charts!AH584)</f>
        <v>191702</v>
      </c>
      <c r="AK584" s="18">
        <f>SUMIF(Spotify!U:U,Charts!AH584,Spotify!R:R)/COUNTIF(Spotify!U:U,Charts!AH584)</f>
        <v>29</v>
      </c>
      <c r="AL584" s="18">
        <f>SUMIF(Spotify!U:U,Charts!AH584,Spotify!J:J)/COUNTIF(Spotify!U:U,Charts!AH584)</f>
        <v>186</v>
      </c>
      <c r="AM584" s="18">
        <f>SUMIF(Spotify!U:U,Charts!AH584,Spotify!H:H)/COUNTIF(Spotify!U:U,Charts!AH584)</f>
        <v>284</v>
      </c>
      <c r="AN584" s="28">
        <f>SUMIF(Spotify!U:U,Charts!AH584,Spotify!I:I)/COUNTIF(Spotify!U:U,Charts!AH584)</f>
        <v>704</v>
      </c>
    </row>
    <row r="585" spans="1:40" x14ac:dyDescent="0.25">
      <c r="A585" s="3" t="s">
        <v>2556</v>
      </c>
      <c r="B585" s="1">
        <v>626872966</v>
      </c>
      <c r="C585" s="1">
        <v>1</v>
      </c>
      <c r="D585" s="1"/>
      <c r="E585" s="3" t="s">
        <v>8418</v>
      </c>
      <c r="F585" s="1">
        <v>536787542</v>
      </c>
      <c r="H585" s="7" t="s">
        <v>297</v>
      </c>
      <c r="I585" s="1">
        <v>115174650</v>
      </c>
      <c r="J585" s="8">
        <v>2</v>
      </c>
      <c r="L585" s="7" t="s">
        <v>297</v>
      </c>
      <c r="M585" s="1">
        <f t="shared" si="46"/>
        <v>-115174650</v>
      </c>
      <c r="N585">
        <v>2</v>
      </c>
      <c r="O585" s="18">
        <f>SUMIF(Spotify!U:U,Charts!L585,Spotify!Q:Q)/COUNTIF(Spotify!U:U,Charts!L585)</f>
        <v>180423</v>
      </c>
      <c r="P585" t="str">
        <f t="shared" si="47"/>
        <v>03:00</v>
      </c>
      <c r="Q585" s="18">
        <f t="shared" si="49"/>
        <v>641941</v>
      </c>
      <c r="R585" s="8" t="str">
        <f t="shared" si="48"/>
        <v>10:41</v>
      </c>
      <c r="T585" s="7" t="s">
        <v>2556</v>
      </c>
      <c r="U585">
        <f>COUNTIFS(Spotify!$AA:$AA,Charts!$U$1,Spotify!$U:$U,Charts!T585)</f>
        <v>0</v>
      </c>
      <c r="V585">
        <f>COUNTIFS(Spotify!$AA:$AA,Charts!$V$1,Spotify!$U:$U,Charts!T585)</f>
        <v>0</v>
      </c>
      <c r="W585">
        <f>COUNTIFS(Spotify!$AA:$AA,Charts!$W$1,Spotify!$U:$U,Charts!T585)</f>
        <v>0</v>
      </c>
      <c r="X585">
        <f>COUNTIFS(Spotify!$AA:$AA,Charts!$X$1,Spotify!$U:$U,Charts!T585)</f>
        <v>0</v>
      </c>
      <c r="Y585">
        <f>COUNTIFS(Spotify!$AA:$AA,Charts!$Y$1,Spotify!$U:$U,Charts!T585)</f>
        <v>0</v>
      </c>
      <c r="Z585">
        <f>COUNTIFS(Spotify!$AA:$AA,Charts!$Z$1,Spotify!$U:$U,Charts!T585)</f>
        <v>0</v>
      </c>
      <c r="AA585">
        <f>COUNTIFS(Spotify!$AA:$AA,Charts!$AA$1,Spotify!$U:$U,Charts!T585)</f>
        <v>0</v>
      </c>
      <c r="AB585">
        <f>COUNTIFS(Spotify!$AA:$AA,Charts!$AB$1,Spotify!$U:$U,Charts!T585)</f>
        <v>0</v>
      </c>
      <c r="AC585">
        <f>COUNTIFS(Spotify!$AA:$AA,Charts!$AC$1,Spotify!$U:$U,Charts!T585)</f>
        <v>0</v>
      </c>
      <c r="AD585">
        <f>COUNTIFS(Spotify!$AA:$AA,Charts!$AD$1,Spotify!$U:$U,Charts!T585)</f>
        <v>1</v>
      </c>
      <c r="AE585">
        <f>COUNTIFS(Spotify!$AA:$AA,Charts!$AE$1,Spotify!$U:$U,Charts!T585)</f>
        <v>0</v>
      </c>
      <c r="AF585" s="8">
        <f>COUNTIFS(Spotify!$AA:$AA,Charts!$AF$1,Spotify!$U:$U,Charts!T585)</f>
        <v>0</v>
      </c>
      <c r="AH585" s="7" t="s">
        <v>2556</v>
      </c>
      <c r="AI585">
        <f>SUMIFS(Spotify!O:O,Spotify!U:U,Charts!AH585)/COUNTIFS(Spotify!U:U,Charts!AH585)</f>
        <v>-422</v>
      </c>
      <c r="AJ585" s="18">
        <f>SUMIF(Spotify!U:U,Charts!AH585,Spotify!P:P)/COUNTIF(Spotify!U:U,Charts!AH585)</f>
        <v>172012</v>
      </c>
      <c r="AK585" s="18">
        <f>SUMIF(Spotify!U:U,Charts!AH585,Spotify!R:R)/COUNTIF(Spotify!U:U,Charts!AH585)</f>
        <v>73</v>
      </c>
      <c r="AL585" s="18">
        <f>SUMIF(Spotify!U:U,Charts!AH585,Spotify!J:J)/COUNTIF(Spotify!U:U,Charts!AH585)</f>
        <v>259</v>
      </c>
      <c r="AM585" s="18">
        <f>SUMIF(Spotify!U:U,Charts!AH585,Spotify!H:H)/COUNTIF(Spotify!U:U,Charts!AH585)</f>
        <v>453</v>
      </c>
      <c r="AN585" s="28">
        <f>SUMIF(Spotify!U:U,Charts!AH585,Spotify!I:I)/COUNTIF(Spotify!U:U,Charts!AH585)</f>
        <v>655</v>
      </c>
    </row>
    <row r="586" spans="1:40" x14ac:dyDescent="0.25">
      <c r="A586" s="3" t="s">
        <v>2962</v>
      </c>
      <c r="B586" s="1">
        <v>112395103</v>
      </c>
      <c r="C586" s="1">
        <v>4</v>
      </c>
      <c r="D586" s="1"/>
      <c r="E586" s="3" t="s">
        <v>3993</v>
      </c>
      <c r="F586" s="1">
        <v>111364499</v>
      </c>
      <c r="H586" s="7" t="s">
        <v>18029</v>
      </c>
      <c r="I586" s="1">
        <v>114291711</v>
      </c>
      <c r="J586" s="8">
        <v>2</v>
      </c>
      <c r="L586" s="7" t="s">
        <v>18029</v>
      </c>
      <c r="M586" s="1">
        <f t="shared" si="46"/>
        <v>-114291711</v>
      </c>
      <c r="N586">
        <v>2</v>
      </c>
      <c r="O586" s="18">
        <f>SUMIF(Spotify!U:U,Charts!L586,Spotify!Q:Q)/COUNTIF(Spotify!U:U,Charts!L586)</f>
        <v>152137</v>
      </c>
      <c r="P586" t="str">
        <f t="shared" si="47"/>
        <v>02:32</v>
      </c>
      <c r="Q586" s="18">
        <f t="shared" si="49"/>
        <v>641941</v>
      </c>
      <c r="R586" s="8" t="str">
        <f t="shared" si="48"/>
        <v>10:41</v>
      </c>
      <c r="T586" s="7" t="s">
        <v>2962</v>
      </c>
      <c r="U586">
        <f>COUNTIFS(Spotify!$AA:$AA,Charts!$U$1,Spotify!$U:$U,Charts!T586)</f>
        <v>1</v>
      </c>
      <c r="V586">
        <f>COUNTIFS(Spotify!$AA:$AA,Charts!$V$1,Spotify!$U:$U,Charts!T586)</f>
        <v>1</v>
      </c>
      <c r="W586">
        <f>COUNTIFS(Spotify!$AA:$AA,Charts!$W$1,Spotify!$U:$U,Charts!T586)</f>
        <v>0</v>
      </c>
      <c r="X586">
        <f>COUNTIFS(Spotify!$AA:$AA,Charts!$X$1,Spotify!$U:$U,Charts!T586)</f>
        <v>0</v>
      </c>
      <c r="Y586">
        <f>COUNTIFS(Spotify!$AA:$AA,Charts!$Y$1,Spotify!$U:$U,Charts!T586)</f>
        <v>0</v>
      </c>
      <c r="Z586">
        <f>COUNTIFS(Spotify!$AA:$AA,Charts!$Z$1,Spotify!$U:$U,Charts!T586)</f>
        <v>0</v>
      </c>
      <c r="AA586">
        <f>COUNTIFS(Spotify!$AA:$AA,Charts!$AA$1,Spotify!$U:$U,Charts!T586)</f>
        <v>0</v>
      </c>
      <c r="AB586">
        <f>COUNTIFS(Spotify!$AA:$AA,Charts!$AB$1,Spotify!$U:$U,Charts!T586)</f>
        <v>0</v>
      </c>
      <c r="AC586">
        <f>COUNTIFS(Spotify!$AA:$AA,Charts!$AC$1,Spotify!$U:$U,Charts!T586)</f>
        <v>2</v>
      </c>
      <c r="AD586">
        <f>COUNTIFS(Spotify!$AA:$AA,Charts!$AD$1,Spotify!$U:$U,Charts!T586)</f>
        <v>0</v>
      </c>
      <c r="AE586">
        <f>COUNTIFS(Spotify!$AA:$AA,Charts!$AE$1,Spotify!$U:$U,Charts!T586)</f>
        <v>0</v>
      </c>
      <c r="AF586" s="8">
        <f>COUNTIFS(Spotify!$AA:$AA,Charts!$AF$1,Spotify!$U:$U,Charts!T586)</f>
        <v>0</v>
      </c>
      <c r="AH586" s="7" t="s">
        <v>2962</v>
      </c>
      <c r="AI586">
        <f>SUMIFS(Spotify!O:O,Spotify!U:U,Charts!AH586)/COUNTIFS(Spotify!U:U,Charts!AH586)</f>
        <v>-4466.5</v>
      </c>
      <c r="AJ586" s="18">
        <f>SUMIF(Spotify!U:U,Charts!AH586,Spotify!P:P)/COUNTIF(Spotify!U:U,Charts!AH586)</f>
        <v>127968.75</v>
      </c>
      <c r="AK586" s="18">
        <f>SUMIF(Spotify!U:U,Charts!AH586,Spotify!R:R)/COUNTIF(Spotify!U:U,Charts!AH586)</f>
        <v>5.25</v>
      </c>
      <c r="AL586" s="18">
        <f>SUMIF(Spotify!U:U,Charts!AH586,Spotify!J:J)/COUNTIF(Spotify!U:U,Charts!AH586)</f>
        <v>155</v>
      </c>
      <c r="AM586" s="18">
        <f>SUMIF(Spotify!U:U,Charts!AH586,Spotify!H:H)/COUNTIF(Spotify!U:U,Charts!AH586)</f>
        <v>314.75</v>
      </c>
      <c r="AN586" s="28">
        <f>SUMIF(Spotify!U:U,Charts!AH586,Spotify!I:I)/COUNTIF(Spotify!U:U,Charts!AH586)</f>
        <v>749.25</v>
      </c>
    </row>
    <row r="587" spans="1:40" x14ac:dyDescent="0.25">
      <c r="A587" s="3" t="s">
        <v>9947</v>
      </c>
      <c r="B587" s="1">
        <v>582252363</v>
      </c>
      <c r="C587" s="1">
        <v>2</v>
      </c>
      <c r="D587" s="1"/>
      <c r="E587" s="3" t="s">
        <v>10995</v>
      </c>
      <c r="F587" s="1">
        <v>97322354</v>
      </c>
      <c r="H587" s="7" t="s">
        <v>18052</v>
      </c>
      <c r="I587" s="1">
        <v>114278461</v>
      </c>
      <c r="J587" s="8">
        <v>3</v>
      </c>
      <c r="L587" s="7" t="s">
        <v>18052</v>
      </c>
      <c r="M587" s="1">
        <f t="shared" si="46"/>
        <v>-114278461</v>
      </c>
      <c r="N587">
        <v>3</v>
      </c>
      <c r="O587" s="18">
        <f>SUMIF(Spotify!U:U,Charts!L587,Spotify!Q:Q)/COUNTIF(Spotify!U:U,Charts!L587)</f>
        <v>253193.33333333334</v>
      </c>
      <c r="P587" t="str">
        <f t="shared" si="47"/>
        <v>04:13</v>
      </c>
      <c r="Q587" s="18">
        <f t="shared" si="49"/>
        <v>641941</v>
      </c>
      <c r="R587" s="8" t="str">
        <f t="shared" si="48"/>
        <v>10:41</v>
      </c>
      <c r="T587" s="7" t="s">
        <v>9947</v>
      </c>
      <c r="U587">
        <f>COUNTIFS(Spotify!$AA:$AA,Charts!$U$1,Spotify!$U:$U,Charts!T587)</f>
        <v>0</v>
      </c>
      <c r="V587">
        <f>COUNTIFS(Spotify!$AA:$AA,Charts!$V$1,Spotify!$U:$U,Charts!T587)</f>
        <v>0</v>
      </c>
      <c r="W587">
        <f>COUNTIFS(Spotify!$AA:$AA,Charts!$W$1,Spotify!$U:$U,Charts!T587)</f>
        <v>0</v>
      </c>
      <c r="X587">
        <f>COUNTIFS(Spotify!$AA:$AA,Charts!$X$1,Spotify!$U:$U,Charts!T587)</f>
        <v>0</v>
      </c>
      <c r="Y587">
        <f>COUNTIFS(Spotify!$AA:$AA,Charts!$Y$1,Spotify!$U:$U,Charts!T587)</f>
        <v>0</v>
      </c>
      <c r="Z587">
        <f>COUNTIFS(Spotify!$AA:$AA,Charts!$Z$1,Spotify!$U:$U,Charts!T587)</f>
        <v>0</v>
      </c>
      <c r="AA587">
        <f>COUNTIFS(Spotify!$AA:$AA,Charts!$AA$1,Spotify!$U:$U,Charts!T587)</f>
        <v>0</v>
      </c>
      <c r="AB587">
        <f>COUNTIFS(Spotify!$AA:$AA,Charts!$AB$1,Spotify!$U:$U,Charts!T587)</f>
        <v>0</v>
      </c>
      <c r="AC587">
        <f>COUNTIFS(Spotify!$AA:$AA,Charts!$AC$1,Spotify!$U:$U,Charts!T587)</f>
        <v>1</v>
      </c>
      <c r="AD587">
        <f>COUNTIFS(Spotify!$AA:$AA,Charts!$AD$1,Spotify!$U:$U,Charts!T587)</f>
        <v>0</v>
      </c>
      <c r="AE587">
        <f>COUNTIFS(Spotify!$AA:$AA,Charts!$AE$1,Spotify!$U:$U,Charts!T587)</f>
        <v>0</v>
      </c>
      <c r="AF587" s="8">
        <f>COUNTIFS(Spotify!$AA:$AA,Charts!$AF$1,Spotify!$U:$U,Charts!T587)</f>
        <v>1</v>
      </c>
      <c r="AH587" s="7" t="s">
        <v>9947</v>
      </c>
      <c r="AI587">
        <f>SUMIFS(Spotify!O:O,Spotify!U:U,Charts!AH587)/COUNTIFS(Spotify!U:U,Charts!AH587)</f>
        <v>-3909.5</v>
      </c>
      <c r="AJ587" s="18">
        <f>SUMIF(Spotify!U:U,Charts!AH587,Spotify!P:P)/COUNTIF(Spotify!U:U,Charts!AH587)</f>
        <v>87240</v>
      </c>
      <c r="AK587" s="18">
        <f>SUMIF(Spotify!U:U,Charts!AH587,Spotify!R:R)/COUNTIF(Spotify!U:U,Charts!AH587)</f>
        <v>20.5</v>
      </c>
      <c r="AL587" s="18">
        <f>SUMIF(Spotify!U:U,Charts!AH587,Spotify!J:J)/COUNTIF(Spotify!U:U,Charts!AH587)</f>
        <v>434</v>
      </c>
      <c r="AM587" s="18">
        <f>SUMIF(Spotify!U:U,Charts!AH587,Spotify!H:H)/COUNTIF(Spotify!U:U,Charts!AH587)</f>
        <v>502</v>
      </c>
      <c r="AN587" s="28">
        <f>SUMIF(Spotify!U:U,Charts!AH587,Spotify!I:I)/COUNTIF(Spotify!U:U,Charts!AH587)</f>
        <v>854</v>
      </c>
    </row>
    <row r="588" spans="1:40" x14ac:dyDescent="0.25">
      <c r="A588" s="3" t="s">
        <v>463</v>
      </c>
      <c r="B588" s="1">
        <v>3821460227</v>
      </c>
      <c r="C588" s="1">
        <v>43</v>
      </c>
      <c r="D588" s="1"/>
      <c r="E588" s="3" t="s">
        <v>17173</v>
      </c>
      <c r="F588" s="1">
        <v>259370718</v>
      </c>
      <c r="H588" s="7" t="s">
        <v>16432</v>
      </c>
      <c r="I588" s="1">
        <v>113825999</v>
      </c>
      <c r="J588" s="8">
        <v>2</v>
      </c>
      <c r="L588" s="7" t="s">
        <v>16432</v>
      </c>
      <c r="M588" s="1">
        <f t="shared" si="46"/>
        <v>-113825999</v>
      </c>
      <c r="N588">
        <v>2</v>
      </c>
      <c r="O588" s="18">
        <f>SUMIF(Spotify!U:U,Charts!L588,Spotify!Q:Q)/COUNTIF(Spotify!U:U,Charts!L588)</f>
        <v>195697.5</v>
      </c>
      <c r="P588" t="str">
        <f t="shared" si="47"/>
        <v>03:15</v>
      </c>
      <c r="Q588" s="18">
        <f t="shared" si="49"/>
        <v>641941</v>
      </c>
      <c r="R588" s="8" t="str">
        <f t="shared" si="48"/>
        <v>10:41</v>
      </c>
      <c r="T588" s="7" t="s">
        <v>463</v>
      </c>
      <c r="U588">
        <f>COUNTIFS(Spotify!$AA:$AA,Charts!$U$1,Spotify!$U:$U,Charts!T588)</f>
        <v>3</v>
      </c>
      <c r="V588">
        <f>COUNTIFS(Spotify!$AA:$AA,Charts!$V$1,Spotify!$U:$U,Charts!T588)</f>
        <v>14</v>
      </c>
      <c r="W588">
        <f>COUNTIFS(Spotify!$AA:$AA,Charts!$W$1,Spotify!$U:$U,Charts!T588)</f>
        <v>1</v>
      </c>
      <c r="X588">
        <f>COUNTIFS(Spotify!$AA:$AA,Charts!$X$1,Spotify!$U:$U,Charts!T588)</f>
        <v>2</v>
      </c>
      <c r="Y588">
        <f>COUNTIFS(Spotify!$AA:$AA,Charts!$Y$1,Spotify!$U:$U,Charts!T588)</f>
        <v>3</v>
      </c>
      <c r="Z588">
        <f>COUNTIFS(Spotify!$AA:$AA,Charts!$Z$1,Spotify!$U:$U,Charts!T588)</f>
        <v>4</v>
      </c>
      <c r="AA588">
        <f>COUNTIFS(Spotify!$AA:$AA,Charts!$AA$1,Spotify!$U:$U,Charts!T588)</f>
        <v>0</v>
      </c>
      <c r="AB588">
        <f>COUNTIFS(Spotify!$AA:$AA,Charts!$AB$1,Spotify!$U:$U,Charts!T588)</f>
        <v>3</v>
      </c>
      <c r="AC588">
        <f>COUNTIFS(Spotify!$AA:$AA,Charts!$AC$1,Spotify!$U:$U,Charts!T588)</f>
        <v>6</v>
      </c>
      <c r="AD588">
        <f>COUNTIFS(Spotify!$AA:$AA,Charts!$AD$1,Spotify!$U:$U,Charts!T588)</f>
        <v>3</v>
      </c>
      <c r="AE588">
        <f>COUNTIFS(Spotify!$AA:$AA,Charts!$AE$1,Spotify!$U:$U,Charts!T588)</f>
        <v>3</v>
      </c>
      <c r="AF588" s="8">
        <f>COUNTIFS(Spotify!$AA:$AA,Charts!$AF$1,Spotify!$U:$U,Charts!T588)</f>
        <v>1</v>
      </c>
      <c r="AH588" s="7" t="s">
        <v>463</v>
      </c>
      <c r="AI588">
        <f>SUMIFS(Spotify!O:O,Spotify!U:U,Charts!AH588)/COUNTIFS(Spotify!U:U,Charts!AH588)</f>
        <v>-7200.0930232558139</v>
      </c>
      <c r="AJ588" s="18">
        <f>SUMIF(Spotify!U:U,Charts!AH588,Spotify!P:P)/COUNTIF(Spotify!U:U,Charts!AH588)</f>
        <v>112526.11627906977</v>
      </c>
      <c r="AK588" s="18">
        <f>SUMIF(Spotify!U:U,Charts!AH588,Spotify!R:R)/COUNTIF(Spotify!U:U,Charts!AH588)</f>
        <v>10.44186046511628</v>
      </c>
      <c r="AL588" s="18">
        <f>SUMIF(Spotify!U:U,Charts!AH588,Spotify!J:J)/COUNTIF(Spotify!U:U,Charts!AH588)</f>
        <v>389.32558139534882</v>
      </c>
      <c r="AM588" s="18">
        <f>SUMIF(Spotify!U:U,Charts!AH588,Spotify!H:H)/COUNTIF(Spotify!U:U,Charts!AH588)</f>
        <v>567.41860465116281</v>
      </c>
      <c r="AN588" s="28">
        <f>SUMIF(Spotify!U:U,Charts!AH588,Spotify!I:I)/COUNTIF(Spotify!U:U,Charts!AH588)</f>
        <v>478.37209302325579</v>
      </c>
    </row>
    <row r="589" spans="1:40" x14ac:dyDescent="0.25">
      <c r="A589" s="3" t="s">
        <v>15449</v>
      </c>
      <c r="B589" s="1">
        <v>59234770</v>
      </c>
      <c r="C589" s="1">
        <v>1</v>
      </c>
      <c r="D589" s="1"/>
      <c r="E589" s="3" t="s">
        <v>5044</v>
      </c>
      <c r="F589" s="1">
        <v>360270375</v>
      </c>
      <c r="H589" s="7" t="s">
        <v>2495</v>
      </c>
      <c r="I589" s="1">
        <v>113551420</v>
      </c>
      <c r="J589" s="8">
        <v>1</v>
      </c>
      <c r="L589" s="7" t="s">
        <v>2495</v>
      </c>
      <c r="M589" s="1">
        <f t="shared" si="46"/>
        <v>-113551420</v>
      </c>
      <c r="N589">
        <v>1</v>
      </c>
      <c r="O589" s="18">
        <f>SUMIF(Spotify!U:U,Charts!L589,Spotify!Q:Q)/COUNTIF(Spotify!U:U,Charts!L589)</f>
        <v>168136</v>
      </c>
      <c r="P589" t="str">
        <f t="shared" si="47"/>
        <v>02:48</v>
      </c>
      <c r="Q589" s="18">
        <f t="shared" si="49"/>
        <v>641941</v>
      </c>
      <c r="R589" s="8" t="str">
        <f t="shared" si="48"/>
        <v>10:41</v>
      </c>
      <c r="T589" s="7" t="s">
        <v>15449</v>
      </c>
      <c r="U589">
        <f>COUNTIFS(Spotify!$AA:$AA,Charts!$U$1,Spotify!$U:$U,Charts!T589)</f>
        <v>0</v>
      </c>
      <c r="V589">
        <f>COUNTIFS(Spotify!$AA:$AA,Charts!$V$1,Spotify!$U:$U,Charts!T589)</f>
        <v>0</v>
      </c>
      <c r="W589">
        <f>COUNTIFS(Spotify!$AA:$AA,Charts!$W$1,Spotify!$U:$U,Charts!T589)</f>
        <v>0</v>
      </c>
      <c r="X589">
        <f>COUNTIFS(Spotify!$AA:$AA,Charts!$X$1,Spotify!$U:$U,Charts!T589)</f>
        <v>0</v>
      </c>
      <c r="Y589">
        <f>COUNTIFS(Spotify!$AA:$AA,Charts!$Y$1,Spotify!$U:$U,Charts!T589)</f>
        <v>0</v>
      </c>
      <c r="Z589">
        <f>COUNTIFS(Spotify!$AA:$AA,Charts!$Z$1,Spotify!$U:$U,Charts!T589)</f>
        <v>0</v>
      </c>
      <c r="AA589">
        <f>COUNTIFS(Spotify!$AA:$AA,Charts!$AA$1,Spotify!$U:$U,Charts!T589)</f>
        <v>0</v>
      </c>
      <c r="AB589">
        <f>COUNTIFS(Spotify!$AA:$AA,Charts!$AB$1,Spotify!$U:$U,Charts!T589)</f>
        <v>0</v>
      </c>
      <c r="AC589">
        <f>COUNTIFS(Spotify!$AA:$AA,Charts!$AC$1,Spotify!$U:$U,Charts!T589)</f>
        <v>1</v>
      </c>
      <c r="AD589">
        <f>COUNTIFS(Spotify!$AA:$AA,Charts!$AD$1,Spotify!$U:$U,Charts!T589)</f>
        <v>0</v>
      </c>
      <c r="AE589">
        <f>COUNTIFS(Spotify!$AA:$AA,Charts!$AE$1,Spotify!$U:$U,Charts!T589)</f>
        <v>0</v>
      </c>
      <c r="AF589" s="8">
        <f>COUNTIFS(Spotify!$AA:$AA,Charts!$AF$1,Spotify!$U:$U,Charts!T589)</f>
        <v>0</v>
      </c>
      <c r="AH589" s="7" t="s">
        <v>15449</v>
      </c>
      <c r="AI589">
        <f>SUMIFS(Spotify!O:O,Spotify!U:U,Charts!AH589)/COUNTIFS(Spotify!U:U,Charts!AH589)</f>
        <v>-3704</v>
      </c>
      <c r="AJ589" s="18">
        <f>SUMIF(Spotify!U:U,Charts!AH589,Spotify!P:P)/COUNTIF(Spotify!U:U,Charts!AH589)</f>
        <v>109969</v>
      </c>
      <c r="AK589" s="18">
        <f>SUMIF(Spotify!U:U,Charts!AH589,Spotify!R:R)/COUNTIF(Spotify!U:U,Charts!AH589)</f>
        <v>7</v>
      </c>
      <c r="AL589" s="18">
        <f>SUMIF(Spotify!U:U,Charts!AH589,Spotify!J:J)/COUNTIF(Spotify!U:U,Charts!AH589)</f>
        <v>279</v>
      </c>
      <c r="AM589" s="18">
        <f>SUMIF(Spotify!U:U,Charts!AH589,Spotify!H:H)/COUNTIF(Spotify!U:U,Charts!AH589)</f>
        <v>812</v>
      </c>
      <c r="AN589" s="28">
        <f>SUMIF(Spotify!U:U,Charts!AH589,Spotify!I:I)/COUNTIF(Spotify!U:U,Charts!AH589)</f>
        <v>791</v>
      </c>
    </row>
    <row r="590" spans="1:40" x14ac:dyDescent="0.25">
      <c r="A590" s="3" t="s">
        <v>9885</v>
      </c>
      <c r="B590" s="1">
        <v>91047386</v>
      </c>
      <c r="C590" s="1">
        <v>1</v>
      </c>
      <c r="D590" s="1"/>
      <c r="E590" s="3" t="s">
        <v>11343</v>
      </c>
      <c r="F590" s="1">
        <v>69338127</v>
      </c>
      <c r="H590" s="7" t="s">
        <v>7366</v>
      </c>
      <c r="I590" s="1">
        <v>112718659</v>
      </c>
      <c r="J590" s="8">
        <v>2</v>
      </c>
      <c r="L590" s="7" t="s">
        <v>7366</v>
      </c>
      <c r="M590" s="1">
        <f t="shared" si="46"/>
        <v>-112718659</v>
      </c>
      <c r="N590">
        <v>2</v>
      </c>
      <c r="O590" s="18">
        <f>SUMIF(Spotify!U:U,Charts!L590,Spotify!Q:Q)/COUNTIF(Spotify!U:U,Charts!L590)</f>
        <v>187625</v>
      </c>
      <c r="P590" t="str">
        <f t="shared" si="47"/>
        <v>03:07</v>
      </c>
      <c r="Q590" s="18">
        <f t="shared" si="49"/>
        <v>641941</v>
      </c>
      <c r="R590" s="8" t="str">
        <f t="shared" si="48"/>
        <v>10:41</v>
      </c>
      <c r="T590" s="7" t="s">
        <v>9885</v>
      </c>
      <c r="U590">
        <f>COUNTIFS(Spotify!$AA:$AA,Charts!$U$1,Spotify!$U:$U,Charts!T590)</f>
        <v>0</v>
      </c>
      <c r="V590">
        <f>COUNTIFS(Spotify!$AA:$AA,Charts!$V$1,Spotify!$U:$U,Charts!T590)</f>
        <v>1</v>
      </c>
      <c r="W590">
        <f>COUNTIFS(Spotify!$AA:$AA,Charts!$W$1,Spotify!$U:$U,Charts!T590)</f>
        <v>0</v>
      </c>
      <c r="X590">
        <f>COUNTIFS(Spotify!$AA:$AA,Charts!$X$1,Spotify!$U:$U,Charts!T590)</f>
        <v>0</v>
      </c>
      <c r="Y590">
        <f>COUNTIFS(Spotify!$AA:$AA,Charts!$Y$1,Spotify!$U:$U,Charts!T590)</f>
        <v>0</v>
      </c>
      <c r="Z590">
        <f>COUNTIFS(Spotify!$AA:$AA,Charts!$Z$1,Spotify!$U:$U,Charts!T590)</f>
        <v>0</v>
      </c>
      <c r="AA590">
        <f>COUNTIFS(Spotify!$AA:$AA,Charts!$AA$1,Spotify!$U:$U,Charts!T590)</f>
        <v>0</v>
      </c>
      <c r="AB590">
        <f>COUNTIFS(Spotify!$AA:$AA,Charts!$AB$1,Spotify!$U:$U,Charts!T590)</f>
        <v>0</v>
      </c>
      <c r="AC590">
        <f>COUNTIFS(Spotify!$AA:$AA,Charts!$AC$1,Spotify!$U:$U,Charts!T590)</f>
        <v>0</v>
      </c>
      <c r="AD590">
        <f>COUNTIFS(Spotify!$AA:$AA,Charts!$AD$1,Spotify!$U:$U,Charts!T590)</f>
        <v>0</v>
      </c>
      <c r="AE590">
        <f>COUNTIFS(Spotify!$AA:$AA,Charts!$AE$1,Spotify!$U:$U,Charts!T590)</f>
        <v>0</v>
      </c>
      <c r="AF590" s="8">
        <f>COUNTIFS(Spotify!$AA:$AA,Charts!$AF$1,Spotify!$U:$U,Charts!T590)</f>
        <v>0</v>
      </c>
      <c r="AH590" s="7" t="s">
        <v>9885</v>
      </c>
      <c r="AI590">
        <f>SUMIFS(Spotify!O:O,Spotify!U:U,Charts!AH590)/COUNTIFS(Spotify!U:U,Charts!AH590)</f>
        <v>-517</v>
      </c>
      <c r="AJ590" s="18">
        <f>SUMIF(Spotify!U:U,Charts!AH590,Spotify!P:P)/COUNTIF(Spotify!U:U,Charts!AH590)</f>
        <v>101921</v>
      </c>
      <c r="AK590" s="18">
        <f>SUMIF(Spotify!U:U,Charts!AH590,Spotify!R:R)/COUNTIF(Spotify!U:U,Charts!AH590)</f>
        <v>11</v>
      </c>
      <c r="AL590" s="18">
        <f>SUMIF(Spotify!U:U,Charts!AH590,Spotify!J:J)/COUNTIF(Spotify!U:U,Charts!AH590)</f>
        <v>105</v>
      </c>
      <c r="AM590" s="18">
        <f>SUMIF(Spotify!U:U,Charts!AH590,Spotify!H:H)/COUNTIF(Spotify!U:U,Charts!AH590)</f>
        <v>577</v>
      </c>
      <c r="AN590" s="28">
        <f>SUMIF(Spotify!U:U,Charts!AH590,Spotify!I:I)/COUNTIF(Spotify!U:U,Charts!AH590)</f>
        <v>941</v>
      </c>
    </row>
    <row r="591" spans="1:40" x14ac:dyDescent="0.25">
      <c r="A591" s="3" t="s">
        <v>14084</v>
      </c>
      <c r="B591" s="1">
        <v>616979763</v>
      </c>
      <c r="C591" s="1">
        <v>1</v>
      </c>
      <c r="D591" s="1"/>
      <c r="E591" s="3" t="s">
        <v>5255</v>
      </c>
      <c r="F591" s="1">
        <v>25298097</v>
      </c>
      <c r="H591" s="7" t="s">
        <v>2962</v>
      </c>
      <c r="I591" s="1">
        <v>112395103</v>
      </c>
      <c r="J591" s="8">
        <v>4</v>
      </c>
      <c r="L591" s="7" t="s">
        <v>2962</v>
      </c>
      <c r="M591" s="1">
        <f t="shared" si="46"/>
        <v>-112395103</v>
      </c>
      <c r="N591">
        <v>4</v>
      </c>
      <c r="O591" s="18">
        <f>SUMIF(Spotify!U:U,Charts!L591,Spotify!Q:Q)/COUNTIF(Spotify!U:U,Charts!L591)</f>
        <v>188403.25</v>
      </c>
      <c r="P591" t="str">
        <f t="shared" si="47"/>
        <v>03:08</v>
      </c>
      <c r="Q591" s="18">
        <f t="shared" si="49"/>
        <v>641941</v>
      </c>
      <c r="R591" s="8" t="str">
        <f t="shared" si="48"/>
        <v>10:41</v>
      </c>
      <c r="T591" s="7" t="s">
        <v>14084</v>
      </c>
      <c r="U591">
        <f>COUNTIFS(Spotify!$AA:$AA,Charts!$U$1,Spotify!$U:$U,Charts!T591)</f>
        <v>0</v>
      </c>
      <c r="V591">
        <f>COUNTIFS(Spotify!$AA:$AA,Charts!$V$1,Spotify!$U:$U,Charts!T591)</f>
        <v>0</v>
      </c>
      <c r="W591">
        <f>COUNTIFS(Spotify!$AA:$AA,Charts!$W$1,Spotify!$U:$U,Charts!T591)</f>
        <v>0</v>
      </c>
      <c r="X591">
        <f>COUNTIFS(Spotify!$AA:$AA,Charts!$X$1,Spotify!$U:$U,Charts!T591)</f>
        <v>0</v>
      </c>
      <c r="Y591">
        <f>COUNTIFS(Spotify!$AA:$AA,Charts!$Y$1,Spotify!$U:$U,Charts!T591)</f>
        <v>0</v>
      </c>
      <c r="Z591">
        <f>COUNTIFS(Spotify!$AA:$AA,Charts!$Z$1,Spotify!$U:$U,Charts!T591)</f>
        <v>0</v>
      </c>
      <c r="AA591">
        <f>COUNTIFS(Spotify!$AA:$AA,Charts!$AA$1,Spotify!$U:$U,Charts!T591)</f>
        <v>0</v>
      </c>
      <c r="AB591">
        <f>COUNTIFS(Spotify!$AA:$AA,Charts!$AB$1,Spotify!$U:$U,Charts!T591)</f>
        <v>0</v>
      </c>
      <c r="AC591">
        <f>COUNTIFS(Spotify!$AA:$AA,Charts!$AC$1,Spotify!$U:$U,Charts!T591)</f>
        <v>0</v>
      </c>
      <c r="AD591">
        <f>COUNTIFS(Spotify!$AA:$AA,Charts!$AD$1,Spotify!$U:$U,Charts!T591)</f>
        <v>0</v>
      </c>
      <c r="AE591">
        <f>COUNTIFS(Spotify!$AA:$AA,Charts!$AE$1,Spotify!$U:$U,Charts!T591)</f>
        <v>0</v>
      </c>
      <c r="AF591" s="8">
        <f>COUNTIFS(Spotify!$AA:$AA,Charts!$AF$1,Spotify!$U:$U,Charts!T591)</f>
        <v>1</v>
      </c>
      <c r="AH591" s="7" t="s">
        <v>14084</v>
      </c>
      <c r="AI591">
        <f>SUMIFS(Spotify!O:O,Spotify!U:U,Charts!AH591)/COUNTIFS(Spotify!U:U,Charts!AH591)</f>
        <v>-8307</v>
      </c>
      <c r="AJ591" s="18">
        <f>SUMIF(Spotify!U:U,Charts!AH591,Spotify!P:P)/COUNTIF(Spotify!U:U,Charts!AH591)</f>
        <v>169982</v>
      </c>
      <c r="AK591" s="18">
        <f>SUMIF(Spotify!U:U,Charts!AH591,Spotify!R:R)/COUNTIF(Spotify!U:U,Charts!AH591)</f>
        <v>28</v>
      </c>
      <c r="AL591" s="18">
        <f>SUMIF(Spotify!U:U,Charts!AH591,Spotify!J:J)/COUNTIF(Spotify!U:U,Charts!AH591)</f>
        <v>946</v>
      </c>
      <c r="AM591" s="18">
        <f>SUMIF(Spotify!U:U,Charts!AH591,Spotify!H:H)/COUNTIF(Spotify!U:U,Charts!AH591)</f>
        <v>628</v>
      </c>
      <c r="AN591" s="28">
        <f>SUMIF(Spotify!U:U,Charts!AH591,Spotify!I:I)/COUNTIF(Spotify!U:U,Charts!AH591)</f>
        <v>523</v>
      </c>
    </row>
    <row r="592" spans="1:40" x14ac:dyDescent="0.25">
      <c r="A592" s="3" t="s">
        <v>2380</v>
      </c>
      <c r="B592" s="1">
        <v>22161066</v>
      </c>
      <c r="C592" s="1">
        <v>1</v>
      </c>
      <c r="D592" s="1"/>
      <c r="E592" s="3" t="s">
        <v>2492</v>
      </c>
      <c r="F592" s="1">
        <v>73433900</v>
      </c>
      <c r="H592" s="7" t="s">
        <v>11708</v>
      </c>
      <c r="I592" s="1">
        <v>112392820</v>
      </c>
      <c r="J592" s="8">
        <v>1</v>
      </c>
      <c r="L592" s="7" t="s">
        <v>11708</v>
      </c>
      <c r="M592" s="1">
        <f t="shared" si="46"/>
        <v>-112392820</v>
      </c>
      <c r="N592">
        <v>1</v>
      </c>
      <c r="O592" s="18">
        <f>SUMIF(Spotify!U:U,Charts!L592,Spotify!Q:Q)/COUNTIF(Spotify!U:U,Charts!L592)</f>
        <v>146471</v>
      </c>
      <c r="P592" t="str">
        <f t="shared" si="47"/>
        <v>02:26</v>
      </c>
      <c r="Q592" s="18">
        <f t="shared" si="49"/>
        <v>641941</v>
      </c>
      <c r="R592" s="8" t="str">
        <f t="shared" si="48"/>
        <v>10:41</v>
      </c>
      <c r="T592" s="7" t="s">
        <v>2380</v>
      </c>
      <c r="U592">
        <f>COUNTIFS(Spotify!$AA:$AA,Charts!$U$1,Spotify!$U:$U,Charts!T592)</f>
        <v>0</v>
      </c>
      <c r="V592">
        <f>COUNTIFS(Spotify!$AA:$AA,Charts!$V$1,Spotify!$U:$U,Charts!T592)</f>
        <v>0</v>
      </c>
      <c r="W592">
        <f>COUNTIFS(Spotify!$AA:$AA,Charts!$W$1,Spotify!$U:$U,Charts!T592)</f>
        <v>0</v>
      </c>
      <c r="X592">
        <f>COUNTIFS(Spotify!$AA:$AA,Charts!$X$1,Spotify!$U:$U,Charts!T592)</f>
        <v>0</v>
      </c>
      <c r="Y592">
        <f>COUNTIFS(Spotify!$AA:$AA,Charts!$Y$1,Spotify!$U:$U,Charts!T592)</f>
        <v>0</v>
      </c>
      <c r="Z592">
        <f>COUNTIFS(Spotify!$AA:$AA,Charts!$Z$1,Spotify!$U:$U,Charts!T592)</f>
        <v>0</v>
      </c>
      <c r="AA592">
        <f>COUNTIFS(Spotify!$AA:$AA,Charts!$AA$1,Spotify!$U:$U,Charts!T592)</f>
        <v>0</v>
      </c>
      <c r="AB592">
        <f>COUNTIFS(Spotify!$AA:$AA,Charts!$AB$1,Spotify!$U:$U,Charts!T592)</f>
        <v>0</v>
      </c>
      <c r="AC592">
        <f>COUNTIFS(Spotify!$AA:$AA,Charts!$AC$1,Spotify!$U:$U,Charts!T592)</f>
        <v>0</v>
      </c>
      <c r="AD592">
        <f>COUNTIFS(Spotify!$AA:$AA,Charts!$AD$1,Spotify!$U:$U,Charts!T592)</f>
        <v>0</v>
      </c>
      <c r="AE592">
        <f>COUNTIFS(Spotify!$AA:$AA,Charts!$AE$1,Spotify!$U:$U,Charts!T592)</f>
        <v>1</v>
      </c>
      <c r="AF592" s="8">
        <f>COUNTIFS(Spotify!$AA:$AA,Charts!$AF$1,Spotify!$U:$U,Charts!T592)</f>
        <v>0</v>
      </c>
      <c r="AH592" s="7" t="s">
        <v>2380</v>
      </c>
      <c r="AI592">
        <f>SUMIFS(Spotify!O:O,Spotify!U:U,Charts!AH592)/COUNTIFS(Spotify!U:U,Charts!AH592)</f>
        <v>-2657</v>
      </c>
      <c r="AJ592" s="18">
        <f>SUMIF(Spotify!U:U,Charts!AH592,Spotify!P:P)/COUNTIF(Spotify!U:U,Charts!AH592)</f>
        <v>126004</v>
      </c>
      <c r="AK592" s="18">
        <f>SUMIF(Spotify!U:U,Charts!AH592,Spotify!R:R)/COUNTIF(Spotify!U:U,Charts!AH592)</f>
        <v>4</v>
      </c>
      <c r="AL592" s="18">
        <f>SUMIF(Spotify!U:U,Charts!AH592,Spotify!J:J)/COUNTIF(Spotify!U:U,Charts!AH592)</f>
        <v>938</v>
      </c>
      <c r="AM592" s="18">
        <f>SUMIF(Spotify!U:U,Charts!AH592,Spotify!H:H)/COUNTIF(Spotify!U:U,Charts!AH592)</f>
        <v>785</v>
      </c>
      <c r="AN592" s="28">
        <f>SUMIF(Spotify!U:U,Charts!AH592,Spotify!I:I)/COUNTIF(Spotify!U:U,Charts!AH592)</f>
        <v>907</v>
      </c>
    </row>
    <row r="593" spans="1:40" x14ac:dyDescent="0.25">
      <c r="A593" s="3" t="s">
        <v>2433</v>
      </c>
      <c r="B593" s="1">
        <v>127128074</v>
      </c>
      <c r="C593" s="1">
        <v>4</v>
      </c>
      <c r="D593" s="1"/>
      <c r="E593" s="3" t="s">
        <v>2735</v>
      </c>
      <c r="F593" s="1">
        <v>15367818</v>
      </c>
      <c r="H593" s="7" t="s">
        <v>722</v>
      </c>
      <c r="I593" s="1">
        <v>111933177</v>
      </c>
      <c r="J593" s="8">
        <v>3</v>
      </c>
      <c r="L593" s="7" t="s">
        <v>722</v>
      </c>
      <c r="M593" s="1">
        <f t="shared" si="46"/>
        <v>-111933177</v>
      </c>
      <c r="N593">
        <v>3</v>
      </c>
      <c r="O593" s="18">
        <f>SUMIF(Spotify!U:U,Charts!L593,Spotify!Q:Q)/COUNTIF(Spotify!U:U,Charts!L593)</f>
        <v>229058.33333333334</v>
      </c>
      <c r="P593" t="str">
        <f t="shared" si="47"/>
        <v>03:49</v>
      </c>
      <c r="Q593" s="18">
        <f t="shared" si="49"/>
        <v>641941</v>
      </c>
      <c r="R593" s="8" t="str">
        <f t="shared" si="48"/>
        <v>10:41</v>
      </c>
      <c r="T593" s="7" t="s">
        <v>2433</v>
      </c>
      <c r="U593">
        <f>COUNTIFS(Spotify!$AA:$AA,Charts!$U$1,Spotify!$U:$U,Charts!T593)</f>
        <v>0</v>
      </c>
      <c r="V593">
        <f>COUNTIFS(Spotify!$AA:$AA,Charts!$V$1,Spotify!$U:$U,Charts!T593)</f>
        <v>0</v>
      </c>
      <c r="W593">
        <f>COUNTIFS(Spotify!$AA:$AA,Charts!$W$1,Spotify!$U:$U,Charts!T593)</f>
        <v>0</v>
      </c>
      <c r="X593">
        <f>COUNTIFS(Spotify!$AA:$AA,Charts!$X$1,Spotify!$U:$U,Charts!T593)</f>
        <v>0</v>
      </c>
      <c r="Y593">
        <f>COUNTIFS(Spotify!$AA:$AA,Charts!$Y$1,Spotify!$U:$U,Charts!T593)</f>
        <v>0</v>
      </c>
      <c r="Z593">
        <f>COUNTIFS(Spotify!$AA:$AA,Charts!$Z$1,Spotify!$U:$U,Charts!T593)</f>
        <v>2</v>
      </c>
      <c r="AA593">
        <f>COUNTIFS(Spotify!$AA:$AA,Charts!$AA$1,Spotify!$U:$U,Charts!T593)</f>
        <v>0</v>
      </c>
      <c r="AB593">
        <f>COUNTIFS(Spotify!$AA:$AA,Charts!$AB$1,Spotify!$U:$U,Charts!T593)</f>
        <v>0</v>
      </c>
      <c r="AC593">
        <f>COUNTIFS(Spotify!$AA:$AA,Charts!$AC$1,Spotify!$U:$U,Charts!T593)</f>
        <v>0</v>
      </c>
      <c r="AD593">
        <f>COUNTIFS(Spotify!$AA:$AA,Charts!$AD$1,Spotify!$U:$U,Charts!T593)</f>
        <v>0</v>
      </c>
      <c r="AE593">
        <f>COUNTIFS(Spotify!$AA:$AA,Charts!$AE$1,Spotify!$U:$U,Charts!T593)</f>
        <v>2</v>
      </c>
      <c r="AF593" s="8">
        <f>COUNTIFS(Spotify!$AA:$AA,Charts!$AF$1,Spotify!$U:$U,Charts!T593)</f>
        <v>0</v>
      </c>
      <c r="AH593" s="7" t="s">
        <v>2433</v>
      </c>
      <c r="AI593">
        <f>SUMIFS(Spotify!O:O,Spotify!U:U,Charts!AH593)/COUNTIFS(Spotify!U:U,Charts!AH593)</f>
        <v>-5235.75</v>
      </c>
      <c r="AJ593" s="18">
        <f>SUMIF(Spotify!U:U,Charts!AH593,Spotify!P:P)/COUNTIF(Spotify!U:U,Charts!AH593)</f>
        <v>107498.25</v>
      </c>
      <c r="AK593" s="18">
        <f>SUMIF(Spotify!U:U,Charts!AH593,Spotify!R:R)/COUNTIF(Spotify!U:U,Charts!AH593)</f>
        <v>6.75</v>
      </c>
      <c r="AL593" s="18">
        <f>SUMIF(Spotify!U:U,Charts!AH593,Spotify!J:J)/COUNTIF(Spotify!U:U,Charts!AH593)</f>
        <v>263</v>
      </c>
      <c r="AM593" s="18">
        <f>SUMIF(Spotify!U:U,Charts!AH593,Spotify!H:H)/COUNTIF(Spotify!U:U,Charts!AH593)</f>
        <v>591.5</v>
      </c>
      <c r="AN593" s="28">
        <f>SUMIF(Spotify!U:U,Charts!AH593,Spotify!I:I)/COUNTIF(Spotify!U:U,Charts!AH593)</f>
        <v>508</v>
      </c>
    </row>
    <row r="594" spans="1:40" x14ac:dyDescent="0.25">
      <c r="A594" s="3" t="s">
        <v>18051</v>
      </c>
      <c r="B594" s="1">
        <v>12404547</v>
      </c>
      <c r="C594" s="1">
        <v>1</v>
      </c>
      <c r="D594" s="1"/>
      <c r="E594" s="3" t="s">
        <v>11184</v>
      </c>
      <c r="F594" s="1">
        <v>51695388</v>
      </c>
      <c r="H594" s="7" t="s">
        <v>18210</v>
      </c>
      <c r="I594" s="1">
        <v>111735595</v>
      </c>
      <c r="J594" s="8">
        <v>1</v>
      </c>
      <c r="L594" s="7" t="s">
        <v>18210</v>
      </c>
      <c r="M594" s="1">
        <f t="shared" si="46"/>
        <v>-111735595</v>
      </c>
      <c r="N594">
        <v>1</v>
      </c>
      <c r="O594" s="18">
        <f>SUMIF(Spotify!U:U,Charts!L594,Spotify!Q:Q)/COUNTIF(Spotify!U:U,Charts!L594)</f>
        <v>214693</v>
      </c>
      <c r="P594" t="str">
        <f t="shared" si="47"/>
        <v>03:34</v>
      </c>
      <c r="Q594" s="18">
        <f t="shared" si="49"/>
        <v>641941</v>
      </c>
      <c r="R594" s="8" t="str">
        <f t="shared" si="48"/>
        <v>10:41</v>
      </c>
      <c r="T594" s="7" t="s">
        <v>18051</v>
      </c>
      <c r="U594">
        <f>COUNTIFS(Spotify!$AA:$AA,Charts!$U$1,Spotify!$U:$U,Charts!T594)</f>
        <v>1</v>
      </c>
      <c r="V594">
        <f>COUNTIFS(Spotify!$AA:$AA,Charts!$V$1,Spotify!$U:$U,Charts!T594)</f>
        <v>0</v>
      </c>
      <c r="W594">
        <f>COUNTIFS(Spotify!$AA:$AA,Charts!$W$1,Spotify!$U:$U,Charts!T594)</f>
        <v>0</v>
      </c>
      <c r="X594">
        <f>COUNTIFS(Spotify!$AA:$AA,Charts!$X$1,Spotify!$U:$U,Charts!T594)</f>
        <v>0</v>
      </c>
      <c r="Y594">
        <f>COUNTIFS(Spotify!$AA:$AA,Charts!$Y$1,Spotify!$U:$U,Charts!T594)</f>
        <v>0</v>
      </c>
      <c r="Z594">
        <f>COUNTIFS(Spotify!$AA:$AA,Charts!$Z$1,Spotify!$U:$U,Charts!T594)</f>
        <v>0</v>
      </c>
      <c r="AA594">
        <f>COUNTIFS(Spotify!$AA:$AA,Charts!$AA$1,Spotify!$U:$U,Charts!T594)</f>
        <v>0</v>
      </c>
      <c r="AB594">
        <f>COUNTIFS(Spotify!$AA:$AA,Charts!$AB$1,Spotify!$U:$U,Charts!T594)</f>
        <v>0</v>
      </c>
      <c r="AC594">
        <f>COUNTIFS(Spotify!$AA:$AA,Charts!$AC$1,Spotify!$U:$U,Charts!T594)</f>
        <v>0</v>
      </c>
      <c r="AD594">
        <f>COUNTIFS(Spotify!$AA:$AA,Charts!$AD$1,Spotify!$U:$U,Charts!T594)</f>
        <v>0</v>
      </c>
      <c r="AE594">
        <f>COUNTIFS(Spotify!$AA:$AA,Charts!$AE$1,Spotify!$U:$U,Charts!T594)</f>
        <v>0</v>
      </c>
      <c r="AF594" s="8">
        <f>COUNTIFS(Spotify!$AA:$AA,Charts!$AF$1,Spotify!$U:$U,Charts!T594)</f>
        <v>0</v>
      </c>
      <c r="AH594" s="7" t="s">
        <v>18051</v>
      </c>
      <c r="AI594">
        <f>SUMIFS(Spotify!O:O,Spotify!U:U,Charts!AH594)/COUNTIFS(Spotify!U:U,Charts!AH594)</f>
        <v>-659</v>
      </c>
      <c r="AJ594" s="18">
        <f>SUMIF(Spotify!U:U,Charts!AH594,Spotify!P:P)/COUNTIF(Spotify!U:U,Charts!AH594)</f>
        <v>81003</v>
      </c>
      <c r="AK594" s="18">
        <f>SUMIF(Spotify!U:U,Charts!AH594,Spotify!R:R)/COUNTIF(Spotify!U:U,Charts!AH594)</f>
        <v>2</v>
      </c>
      <c r="AL594" s="18">
        <f>SUMIF(Spotify!U:U,Charts!AH594,Spotify!J:J)/COUNTIF(Spotify!U:U,Charts!AH594)</f>
        <v>199</v>
      </c>
      <c r="AM594" s="18">
        <f>SUMIF(Spotify!U:U,Charts!AH594,Spotify!H:H)/COUNTIF(Spotify!U:U,Charts!AH594)</f>
        <v>77</v>
      </c>
      <c r="AN594" s="28">
        <f>SUMIF(Spotify!U:U,Charts!AH594,Spotify!I:I)/COUNTIF(Spotify!U:U,Charts!AH594)</f>
        <v>699</v>
      </c>
    </row>
    <row r="595" spans="1:40" x14ac:dyDescent="0.25">
      <c r="A595" s="3" t="s">
        <v>16472</v>
      </c>
      <c r="B595" s="1">
        <v>28990428</v>
      </c>
      <c r="C595" s="1">
        <v>1</v>
      </c>
      <c r="D595" s="1"/>
      <c r="E595" s="3" t="s">
        <v>10329</v>
      </c>
      <c r="F595" s="1">
        <v>112350215</v>
      </c>
      <c r="H595" s="7" t="s">
        <v>15796</v>
      </c>
      <c r="I595" s="1">
        <v>111619387</v>
      </c>
      <c r="J595" s="8">
        <v>5</v>
      </c>
      <c r="L595" s="7" t="s">
        <v>15796</v>
      </c>
      <c r="M595" s="1">
        <f t="shared" si="46"/>
        <v>-111619387</v>
      </c>
      <c r="N595">
        <v>5</v>
      </c>
      <c r="O595" s="18">
        <f>SUMIF(Spotify!U:U,Charts!L595,Spotify!Q:Q)/COUNTIF(Spotify!U:U,Charts!L595)</f>
        <v>169062.6</v>
      </c>
      <c r="P595" t="str">
        <f t="shared" si="47"/>
        <v>02:49</v>
      </c>
      <c r="Q595" s="18">
        <f t="shared" si="49"/>
        <v>641941</v>
      </c>
      <c r="R595" s="8" t="str">
        <f t="shared" si="48"/>
        <v>10:41</v>
      </c>
      <c r="T595" s="7" t="s">
        <v>16472</v>
      </c>
      <c r="U595">
        <f>COUNTIFS(Spotify!$AA:$AA,Charts!$U$1,Spotify!$U:$U,Charts!T595)</f>
        <v>0</v>
      </c>
      <c r="V595">
        <f>COUNTIFS(Spotify!$AA:$AA,Charts!$V$1,Spotify!$U:$U,Charts!T595)</f>
        <v>0</v>
      </c>
      <c r="W595">
        <f>COUNTIFS(Spotify!$AA:$AA,Charts!$W$1,Spotify!$U:$U,Charts!T595)</f>
        <v>0</v>
      </c>
      <c r="X595">
        <f>COUNTIFS(Spotify!$AA:$AA,Charts!$X$1,Spotify!$U:$U,Charts!T595)</f>
        <v>0</v>
      </c>
      <c r="Y595">
        <f>COUNTIFS(Spotify!$AA:$AA,Charts!$Y$1,Spotify!$U:$U,Charts!T595)</f>
        <v>0</v>
      </c>
      <c r="Z595">
        <f>COUNTIFS(Spotify!$AA:$AA,Charts!$Z$1,Spotify!$U:$U,Charts!T595)</f>
        <v>0</v>
      </c>
      <c r="AA595">
        <f>COUNTIFS(Spotify!$AA:$AA,Charts!$AA$1,Spotify!$U:$U,Charts!T595)</f>
        <v>0</v>
      </c>
      <c r="AB595">
        <f>COUNTIFS(Spotify!$AA:$AA,Charts!$AB$1,Spotify!$U:$U,Charts!T595)</f>
        <v>1</v>
      </c>
      <c r="AC595">
        <f>COUNTIFS(Spotify!$AA:$AA,Charts!$AC$1,Spotify!$U:$U,Charts!T595)</f>
        <v>0</v>
      </c>
      <c r="AD595">
        <f>COUNTIFS(Spotify!$AA:$AA,Charts!$AD$1,Spotify!$U:$U,Charts!T595)</f>
        <v>0</v>
      </c>
      <c r="AE595">
        <f>COUNTIFS(Spotify!$AA:$AA,Charts!$AE$1,Spotify!$U:$U,Charts!T595)</f>
        <v>0</v>
      </c>
      <c r="AF595" s="8">
        <f>COUNTIFS(Spotify!$AA:$AA,Charts!$AF$1,Spotify!$U:$U,Charts!T595)</f>
        <v>0</v>
      </c>
      <c r="AH595" s="7" t="s">
        <v>16472</v>
      </c>
      <c r="AI595">
        <f>SUMIFS(Spotify!O:O,Spotify!U:U,Charts!AH595)/COUNTIFS(Spotify!U:U,Charts!AH595)</f>
        <v>-12378</v>
      </c>
      <c r="AJ595" s="18">
        <f>SUMIF(Spotify!U:U,Charts!AH595,Spotify!P:P)/COUNTIF(Spotify!U:U,Charts!AH595)</f>
        <v>91511</v>
      </c>
      <c r="AK595" s="18">
        <f>SUMIF(Spotify!U:U,Charts!AH595,Spotify!R:R)/COUNTIF(Spotify!U:U,Charts!AH595)</f>
        <v>5</v>
      </c>
      <c r="AL595" s="18">
        <f>SUMIF(Spotify!U:U,Charts!AH595,Spotify!J:J)/COUNTIF(Spotify!U:U,Charts!AH595)</f>
        <v>263</v>
      </c>
      <c r="AM595" s="18">
        <f>SUMIF(Spotify!U:U,Charts!AH595,Spotify!H:H)/COUNTIF(Spotify!U:U,Charts!AH595)</f>
        <v>577</v>
      </c>
      <c r="AN595" s="28">
        <f>SUMIF(Spotify!U:U,Charts!AH595,Spotify!I:I)/COUNTIF(Spotify!U:U,Charts!AH595)</f>
        <v>363</v>
      </c>
    </row>
    <row r="596" spans="1:40" x14ac:dyDescent="0.25">
      <c r="A596" s="3" t="s">
        <v>3854</v>
      </c>
      <c r="B596" s="1">
        <v>149894038</v>
      </c>
      <c r="C596" s="1">
        <v>2</v>
      </c>
      <c r="D596" s="1"/>
      <c r="E596" s="3" t="s">
        <v>14317</v>
      </c>
      <c r="F596" s="1">
        <v>31135935</v>
      </c>
      <c r="H596" s="7" t="s">
        <v>5750</v>
      </c>
      <c r="I596" s="1">
        <v>111542926</v>
      </c>
      <c r="J596" s="8">
        <v>2</v>
      </c>
      <c r="L596" s="7" t="s">
        <v>5750</v>
      </c>
      <c r="M596" s="1">
        <f t="shared" si="46"/>
        <v>-111542926</v>
      </c>
      <c r="N596">
        <v>2</v>
      </c>
      <c r="O596" s="18">
        <f>SUMIF(Spotify!U:U,Charts!L596,Spotify!Q:Q)/COUNTIF(Spotify!U:U,Charts!L596)</f>
        <v>223257</v>
      </c>
      <c r="P596" t="str">
        <f t="shared" si="47"/>
        <v>03:43</v>
      </c>
      <c r="Q596" s="18">
        <f t="shared" si="49"/>
        <v>641941</v>
      </c>
      <c r="R596" s="8" t="str">
        <f t="shared" si="48"/>
        <v>10:41</v>
      </c>
      <c r="T596" s="7" t="s">
        <v>3854</v>
      </c>
      <c r="U596">
        <f>COUNTIFS(Spotify!$AA:$AA,Charts!$U$1,Spotify!$U:$U,Charts!T596)</f>
        <v>0</v>
      </c>
      <c r="V596">
        <f>COUNTIFS(Spotify!$AA:$AA,Charts!$V$1,Spotify!$U:$U,Charts!T596)</f>
        <v>0</v>
      </c>
      <c r="W596">
        <f>COUNTIFS(Spotify!$AA:$AA,Charts!$W$1,Spotify!$U:$U,Charts!T596)</f>
        <v>0</v>
      </c>
      <c r="X596">
        <f>COUNTIFS(Spotify!$AA:$AA,Charts!$X$1,Spotify!$U:$U,Charts!T596)</f>
        <v>0</v>
      </c>
      <c r="Y596">
        <f>COUNTIFS(Spotify!$AA:$AA,Charts!$Y$1,Spotify!$U:$U,Charts!T596)</f>
        <v>1</v>
      </c>
      <c r="Z596">
        <f>COUNTIFS(Spotify!$AA:$AA,Charts!$Z$1,Spotify!$U:$U,Charts!T596)</f>
        <v>1</v>
      </c>
      <c r="AA596">
        <f>COUNTIFS(Spotify!$AA:$AA,Charts!$AA$1,Spotify!$U:$U,Charts!T596)</f>
        <v>0</v>
      </c>
      <c r="AB596">
        <f>COUNTIFS(Spotify!$AA:$AA,Charts!$AB$1,Spotify!$U:$U,Charts!T596)</f>
        <v>0</v>
      </c>
      <c r="AC596">
        <f>COUNTIFS(Spotify!$AA:$AA,Charts!$AC$1,Spotify!$U:$U,Charts!T596)</f>
        <v>0</v>
      </c>
      <c r="AD596">
        <f>COUNTIFS(Spotify!$AA:$AA,Charts!$AD$1,Spotify!$U:$U,Charts!T596)</f>
        <v>0</v>
      </c>
      <c r="AE596">
        <f>COUNTIFS(Spotify!$AA:$AA,Charts!$AE$1,Spotify!$U:$U,Charts!T596)</f>
        <v>0</v>
      </c>
      <c r="AF596" s="8">
        <f>COUNTIFS(Spotify!$AA:$AA,Charts!$AF$1,Spotify!$U:$U,Charts!T596)</f>
        <v>0</v>
      </c>
      <c r="AH596" s="7" t="s">
        <v>3854</v>
      </c>
      <c r="AI596">
        <f>SUMIFS(Spotify!O:O,Spotify!U:U,Charts!AH596)/COUNTIFS(Spotify!U:U,Charts!AH596)</f>
        <v>-5979</v>
      </c>
      <c r="AJ596" s="18">
        <f>SUMIF(Spotify!U:U,Charts!AH596,Spotify!P:P)/COUNTIF(Spotify!U:U,Charts!AH596)</f>
        <v>131353.5</v>
      </c>
      <c r="AK596" s="18">
        <f>SUMIF(Spotify!U:U,Charts!AH596,Spotify!R:R)/COUNTIF(Spotify!U:U,Charts!AH596)</f>
        <v>13.5</v>
      </c>
      <c r="AL596" s="18">
        <f>SUMIF(Spotify!U:U,Charts!AH596,Spotify!J:J)/COUNTIF(Spotify!U:U,Charts!AH596)</f>
        <v>235.5</v>
      </c>
      <c r="AM596" s="18">
        <f>SUMIF(Spotify!U:U,Charts!AH596,Spotify!H:H)/COUNTIF(Spotify!U:U,Charts!AH596)</f>
        <v>750</v>
      </c>
      <c r="AN596" s="28">
        <f>SUMIF(Spotify!U:U,Charts!AH596,Spotify!I:I)/COUNTIF(Spotify!U:U,Charts!AH596)</f>
        <v>368</v>
      </c>
    </row>
    <row r="597" spans="1:40" x14ac:dyDescent="0.25">
      <c r="A597" s="3" t="s">
        <v>472</v>
      </c>
      <c r="B597" s="1">
        <v>3874085160</v>
      </c>
      <c r="C597" s="1">
        <v>33</v>
      </c>
      <c r="D597" s="1"/>
      <c r="E597" s="3" t="s">
        <v>235</v>
      </c>
      <c r="F597" s="1">
        <v>1242395082</v>
      </c>
      <c r="H597" s="7" t="s">
        <v>18205</v>
      </c>
      <c r="I597" s="1">
        <v>111364499</v>
      </c>
      <c r="J597" s="8">
        <v>3</v>
      </c>
      <c r="L597" s="7" t="s">
        <v>18205</v>
      </c>
      <c r="M597" s="1">
        <f t="shared" si="46"/>
        <v>-111364499</v>
      </c>
      <c r="N597">
        <v>3</v>
      </c>
      <c r="O597" s="18">
        <f>SUMIF(Spotify!U:U,Charts!L597,Spotify!Q:Q)/COUNTIF(Spotify!U:U,Charts!L597)</f>
        <v>183036.66666666666</v>
      </c>
      <c r="P597" t="str">
        <f t="shared" si="47"/>
        <v>03:03</v>
      </c>
      <c r="Q597" s="18">
        <f t="shared" si="49"/>
        <v>641941</v>
      </c>
      <c r="R597" s="8" t="str">
        <f t="shared" si="48"/>
        <v>10:41</v>
      </c>
      <c r="T597" s="7" t="s">
        <v>472</v>
      </c>
      <c r="U597">
        <f>COUNTIFS(Spotify!$AA:$AA,Charts!$U$1,Spotify!$U:$U,Charts!T597)</f>
        <v>10</v>
      </c>
      <c r="V597">
        <f>COUNTIFS(Spotify!$AA:$AA,Charts!$V$1,Spotify!$U:$U,Charts!T597)</f>
        <v>7</v>
      </c>
      <c r="W597">
        <f>COUNTIFS(Spotify!$AA:$AA,Charts!$W$1,Spotify!$U:$U,Charts!T597)</f>
        <v>2</v>
      </c>
      <c r="X597">
        <f>COUNTIFS(Spotify!$AA:$AA,Charts!$X$1,Spotify!$U:$U,Charts!T597)</f>
        <v>0</v>
      </c>
      <c r="Y597">
        <f>COUNTIFS(Spotify!$AA:$AA,Charts!$Y$1,Spotify!$U:$U,Charts!T597)</f>
        <v>2</v>
      </c>
      <c r="Z597">
        <f>COUNTIFS(Spotify!$AA:$AA,Charts!$Z$1,Spotify!$U:$U,Charts!T597)</f>
        <v>3</v>
      </c>
      <c r="AA597">
        <f>COUNTIFS(Spotify!$AA:$AA,Charts!$AA$1,Spotify!$U:$U,Charts!T597)</f>
        <v>2</v>
      </c>
      <c r="AB597">
        <f>COUNTIFS(Spotify!$AA:$AA,Charts!$AB$1,Spotify!$U:$U,Charts!T597)</f>
        <v>1</v>
      </c>
      <c r="AC597">
        <f>COUNTIFS(Spotify!$AA:$AA,Charts!$AC$1,Spotify!$U:$U,Charts!T597)</f>
        <v>0</v>
      </c>
      <c r="AD597">
        <f>COUNTIFS(Spotify!$AA:$AA,Charts!$AD$1,Spotify!$U:$U,Charts!T597)</f>
        <v>2</v>
      </c>
      <c r="AE597">
        <f>COUNTIFS(Spotify!$AA:$AA,Charts!$AE$1,Spotify!$U:$U,Charts!T597)</f>
        <v>1</v>
      </c>
      <c r="AF597" s="8">
        <f>COUNTIFS(Spotify!$AA:$AA,Charts!$AF$1,Spotify!$U:$U,Charts!T597)</f>
        <v>3</v>
      </c>
      <c r="AH597" s="7" t="s">
        <v>472</v>
      </c>
      <c r="AI597">
        <f>SUMIFS(Spotify!O:O,Spotify!U:U,Charts!AH597)/COUNTIFS(Spotify!U:U,Charts!AH597)</f>
        <v>-8240.6666666666661</v>
      </c>
      <c r="AJ597" s="18">
        <f>SUMIF(Spotify!U:U,Charts!AH597,Spotify!P:P)/COUNTIF(Spotify!U:U,Charts!AH597)</f>
        <v>93107.060606060608</v>
      </c>
      <c r="AK597" s="18">
        <f>SUMIF(Spotify!U:U,Charts!AH597,Spotify!R:R)/COUNTIF(Spotify!U:U,Charts!AH597)</f>
        <v>14.848484848484848</v>
      </c>
      <c r="AL597" s="18">
        <f>SUMIF(Spotify!U:U,Charts!AH597,Spotify!J:J)/COUNTIF(Spotify!U:U,Charts!AH597)</f>
        <v>450.36363636363637</v>
      </c>
      <c r="AM597" s="18">
        <f>SUMIF(Spotify!U:U,Charts!AH597,Spotify!H:H)/COUNTIF(Spotify!U:U,Charts!AH597)</f>
        <v>566.27272727272725</v>
      </c>
      <c r="AN597" s="28">
        <f>SUMIF(Spotify!U:U,Charts!AH597,Spotify!I:I)/COUNTIF(Spotify!U:U,Charts!AH597)</f>
        <v>468.90909090909093</v>
      </c>
    </row>
    <row r="598" spans="1:40" x14ac:dyDescent="0.25">
      <c r="A598" s="3" t="s">
        <v>18052</v>
      </c>
      <c r="B598" s="1">
        <v>114278461</v>
      </c>
      <c r="C598" s="1">
        <v>3</v>
      </c>
      <c r="D598" s="1"/>
      <c r="E598" s="3" t="s">
        <v>894</v>
      </c>
      <c r="F598" s="1">
        <v>73965116</v>
      </c>
      <c r="H598" s="7" t="s">
        <v>3630</v>
      </c>
      <c r="I598" s="1">
        <v>111135224</v>
      </c>
      <c r="J598" s="8">
        <v>1</v>
      </c>
      <c r="L598" s="7" t="s">
        <v>3630</v>
      </c>
      <c r="M598" s="1">
        <f t="shared" si="46"/>
        <v>-111135224</v>
      </c>
      <c r="N598">
        <v>1</v>
      </c>
      <c r="O598" s="18">
        <f>SUMIF(Spotify!U:U,Charts!L598,Spotify!Q:Q)/COUNTIF(Spotify!U:U,Charts!L598)</f>
        <v>181613</v>
      </c>
      <c r="P598" t="str">
        <f t="shared" si="47"/>
        <v>03:01</v>
      </c>
      <c r="Q598" s="18">
        <f t="shared" si="49"/>
        <v>641941</v>
      </c>
      <c r="R598" s="8" t="str">
        <f t="shared" si="48"/>
        <v>10:41</v>
      </c>
      <c r="T598" s="7" t="s">
        <v>18052</v>
      </c>
      <c r="U598">
        <f>COUNTIFS(Spotify!$AA:$AA,Charts!$U$1,Spotify!$U:$U,Charts!T598)</f>
        <v>0</v>
      </c>
      <c r="V598">
        <f>COUNTIFS(Spotify!$AA:$AA,Charts!$V$1,Spotify!$U:$U,Charts!T598)</f>
        <v>0</v>
      </c>
      <c r="W598">
        <f>COUNTIFS(Spotify!$AA:$AA,Charts!$W$1,Spotify!$U:$U,Charts!T598)</f>
        <v>0</v>
      </c>
      <c r="X598">
        <f>COUNTIFS(Spotify!$AA:$AA,Charts!$X$1,Spotify!$U:$U,Charts!T598)</f>
        <v>1</v>
      </c>
      <c r="Y598">
        <f>COUNTIFS(Spotify!$AA:$AA,Charts!$Y$1,Spotify!$U:$U,Charts!T598)</f>
        <v>0</v>
      </c>
      <c r="Z598">
        <f>COUNTIFS(Spotify!$AA:$AA,Charts!$Z$1,Spotify!$U:$U,Charts!T598)</f>
        <v>0</v>
      </c>
      <c r="AA598">
        <f>COUNTIFS(Spotify!$AA:$AA,Charts!$AA$1,Spotify!$U:$U,Charts!T598)</f>
        <v>0</v>
      </c>
      <c r="AB598">
        <f>COUNTIFS(Spotify!$AA:$AA,Charts!$AB$1,Spotify!$U:$U,Charts!T598)</f>
        <v>0</v>
      </c>
      <c r="AC598">
        <f>COUNTIFS(Spotify!$AA:$AA,Charts!$AC$1,Spotify!$U:$U,Charts!T598)</f>
        <v>1</v>
      </c>
      <c r="AD598">
        <f>COUNTIFS(Spotify!$AA:$AA,Charts!$AD$1,Spotify!$U:$U,Charts!T598)</f>
        <v>0</v>
      </c>
      <c r="AE598">
        <f>COUNTIFS(Spotify!$AA:$AA,Charts!$AE$1,Spotify!$U:$U,Charts!T598)</f>
        <v>1</v>
      </c>
      <c r="AF598" s="8">
        <f>COUNTIFS(Spotify!$AA:$AA,Charts!$AF$1,Spotify!$U:$U,Charts!T598)</f>
        <v>0</v>
      </c>
      <c r="AH598" s="7" t="s">
        <v>18052</v>
      </c>
      <c r="AI598">
        <f>SUMIFS(Spotify!O:O,Spotify!U:U,Charts!AH598)/COUNTIFS(Spotify!U:U,Charts!AH598)</f>
        <v>-1379.3333333333333</v>
      </c>
      <c r="AJ598" s="18">
        <f>SUMIF(Spotify!U:U,Charts!AH598,Spotify!P:P)/COUNTIF(Spotify!U:U,Charts!AH598)</f>
        <v>108322.33333333333</v>
      </c>
      <c r="AK598" s="18">
        <f>SUMIF(Spotify!U:U,Charts!AH598,Spotify!R:R)/COUNTIF(Spotify!U:U,Charts!AH598)</f>
        <v>6</v>
      </c>
      <c r="AL598" s="18">
        <f>SUMIF(Spotify!U:U,Charts!AH598,Spotify!J:J)/COUNTIF(Spotify!U:U,Charts!AH598)</f>
        <v>474.66666666666669</v>
      </c>
      <c r="AM598" s="18">
        <f>SUMIF(Spotify!U:U,Charts!AH598,Spotify!H:H)/COUNTIF(Spotify!U:U,Charts!AH598)</f>
        <v>761.33333333333337</v>
      </c>
      <c r="AN598" s="28">
        <f>SUMIF(Spotify!U:U,Charts!AH598,Spotify!I:I)/COUNTIF(Spotify!U:U,Charts!AH598)</f>
        <v>700.33333333333337</v>
      </c>
    </row>
    <row r="599" spans="1:40" x14ac:dyDescent="0.25">
      <c r="A599" s="3" t="s">
        <v>5646</v>
      </c>
      <c r="B599" s="1">
        <v>135555427</v>
      </c>
      <c r="C599" s="1">
        <v>12</v>
      </c>
      <c r="D599" s="1"/>
      <c r="E599" s="3" t="s">
        <v>1128</v>
      </c>
      <c r="F599" s="1">
        <v>1307158648</v>
      </c>
      <c r="H599" s="7" t="s">
        <v>6301</v>
      </c>
      <c r="I599" s="1">
        <v>110422596</v>
      </c>
      <c r="J599" s="8">
        <v>2</v>
      </c>
      <c r="L599" s="7" t="s">
        <v>6301</v>
      </c>
      <c r="M599" s="1">
        <f t="shared" si="46"/>
        <v>-110422596</v>
      </c>
      <c r="N599">
        <v>2</v>
      </c>
      <c r="O599" s="18">
        <f>SUMIF(Spotify!U:U,Charts!L599,Spotify!Q:Q)/COUNTIF(Spotify!U:U,Charts!L599)</f>
        <v>171743</v>
      </c>
      <c r="P599" t="str">
        <f t="shared" si="47"/>
        <v>02:51</v>
      </c>
      <c r="Q599" s="18">
        <f t="shared" si="49"/>
        <v>641941</v>
      </c>
      <c r="R599" s="8" t="str">
        <f t="shared" si="48"/>
        <v>10:41</v>
      </c>
      <c r="T599" s="7" t="s">
        <v>5646</v>
      </c>
      <c r="U599">
        <f>COUNTIFS(Spotify!$AA:$AA,Charts!$U$1,Spotify!$U:$U,Charts!T599)</f>
        <v>1</v>
      </c>
      <c r="V599">
        <f>COUNTIFS(Spotify!$AA:$AA,Charts!$V$1,Spotify!$U:$U,Charts!T599)</f>
        <v>1</v>
      </c>
      <c r="W599">
        <f>COUNTIFS(Spotify!$AA:$AA,Charts!$W$1,Spotify!$U:$U,Charts!T599)</f>
        <v>0</v>
      </c>
      <c r="X599">
        <f>COUNTIFS(Spotify!$AA:$AA,Charts!$X$1,Spotify!$U:$U,Charts!T599)</f>
        <v>0</v>
      </c>
      <c r="Y599">
        <f>COUNTIFS(Spotify!$AA:$AA,Charts!$Y$1,Spotify!$U:$U,Charts!T599)</f>
        <v>1</v>
      </c>
      <c r="Z599">
        <f>COUNTIFS(Spotify!$AA:$AA,Charts!$Z$1,Spotify!$U:$U,Charts!T599)</f>
        <v>2</v>
      </c>
      <c r="AA599">
        <f>COUNTIFS(Spotify!$AA:$AA,Charts!$AA$1,Spotify!$U:$U,Charts!T599)</f>
        <v>1</v>
      </c>
      <c r="AB599">
        <f>COUNTIFS(Spotify!$AA:$AA,Charts!$AB$1,Spotify!$U:$U,Charts!T599)</f>
        <v>1</v>
      </c>
      <c r="AC599">
        <f>COUNTIFS(Spotify!$AA:$AA,Charts!$AC$1,Spotify!$U:$U,Charts!T599)</f>
        <v>2</v>
      </c>
      <c r="AD599">
        <f>COUNTIFS(Spotify!$AA:$AA,Charts!$AD$1,Spotify!$U:$U,Charts!T599)</f>
        <v>1</v>
      </c>
      <c r="AE599">
        <f>COUNTIFS(Spotify!$AA:$AA,Charts!$AE$1,Spotify!$U:$U,Charts!T599)</f>
        <v>1</v>
      </c>
      <c r="AF599" s="8">
        <f>COUNTIFS(Spotify!$AA:$AA,Charts!$AF$1,Spotify!$U:$U,Charts!T599)</f>
        <v>1</v>
      </c>
      <c r="AH599" s="7" t="s">
        <v>5646</v>
      </c>
      <c r="AI599">
        <f>SUMIFS(Spotify!O:O,Spotify!U:U,Charts!AH599)/COUNTIFS(Spotify!U:U,Charts!AH599)</f>
        <v>-6699.833333333333</v>
      </c>
      <c r="AJ599" s="18">
        <f>SUMIF(Spotify!U:U,Charts!AH599,Spotify!P:P)/COUNTIF(Spotify!U:U,Charts!AH599)</f>
        <v>128317.66666666667</v>
      </c>
      <c r="AK599" s="18">
        <f>SUMIF(Spotify!U:U,Charts!AH599,Spotify!R:R)/COUNTIF(Spotify!U:U,Charts!AH599)</f>
        <v>1.5</v>
      </c>
      <c r="AL599" s="18">
        <f>SUMIF(Spotify!U:U,Charts!AH599,Spotify!J:J)/COUNTIF(Spotify!U:U,Charts!AH599)</f>
        <v>509.66666666666669</v>
      </c>
      <c r="AM599" s="18">
        <f>SUMIF(Spotify!U:U,Charts!AH599,Spotify!H:H)/COUNTIF(Spotify!U:U,Charts!AH599)</f>
        <v>466.58333333333331</v>
      </c>
      <c r="AN599" s="28">
        <f>SUMIF(Spotify!U:U,Charts!AH599,Spotify!I:I)/COUNTIF(Spotify!U:U,Charts!AH599)</f>
        <v>585.25</v>
      </c>
    </row>
    <row r="600" spans="1:40" x14ac:dyDescent="0.25">
      <c r="A600" s="3" t="s">
        <v>11313</v>
      </c>
      <c r="B600" s="1">
        <v>92497327</v>
      </c>
      <c r="C600" s="1">
        <v>7</v>
      </c>
      <c r="D600" s="1"/>
      <c r="E600" s="3" t="s">
        <v>16469</v>
      </c>
      <c r="F600" s="1">
        <v>121312640</v>
      </c>
      <c r="H600" s="7" t="s">
        <v>17848</v>
      </c>
      <c r="I600" s="1">
        <v>109888832</v>
      </c>
      <c r="J600" s="8">
        <v>1</v>
      </c>
      <c r="L600" s="7" t="s">
        <v>17848</v>
      </c>
      <c r="M600" s="1">
        <f t="shared" si="46"/>
        <v>-109888832</v>
      </c>
      <c r="N600">
        <v>1</v>
      </c>
      <c r="O600" s="18">
        <f>SUMIF(Spotify!U:U,Charts!L600,Spotify!Q:Q)/COUNTIF(Spotify!U:U,Charts!L600)</f>
        <v>198053</v>
      </c>
      <c r="P600" t="str">
        <f t="shared" si="47"/>
        <v>03:18</v>
      </c>
      <c r="Q600" s="18">
        <f t="shared" si="49"/>
        <v>641941</v>
      </c>
      <c r="R600" s="8" t="str">
        <f t="shared" si="48"/>
        <v>10:41</v>
      </c>
      <c r="T600" s="7" t="s">
        <v>11313</v>
      </c>
      <c r="U600">
        <f>COUNTIFS(Spotify!$AA:$AA,Charts!$U$1,Spotify!$U:$U,Charts!T600)</f>
        <v>2</v>
      </c>
      <c r="V600">
        <f>COUNTIFS(Spotify!$AA:$AA,Charts!$V$1,Spotify!$U:$U,Charts!T600)</f>
        <v>1</v>
      </c>
      <c r="W600">
        <f>COUNTIFS(Spotify!$AA:$AA,Charts!$W$1,Spotify!$U:$U,Charts!T600)</f>
        <v>1</v>
      </c>
      <c r="X600">
        <f>COUNTIFS(Spotify!$AA:$AA,Charts!$X$1,Spotify!$U:$U,Charts!T600)</f>
        <v>0</v>
      </c>
      <c r="Y600">
        <f>COUNTIFS(Spotify!$AA:$AA,Charts!$Y$1,Spotify!$U:$U,Charts!T600)</f>
        <v>0</v>
      </c>
      <c r="Z600">
        <f>COUNTIFS(Spotify!$AA:$AA,Charts!$Z$1,Spotify!$U:$U,Charts!T600)</f>
        <v>0</v>
      </c>
      <c r="AA600">
        <f>COUNTIFS(Spotify!$AA:$AA,Charts!$AA$1,Spotify!$U:$U,Charts!T600)</f>
        <v>1</v>
      </c>
      <c r="AB600">
        <f>COUNTIFS(Spotify!$AA:$AA,Charts!$AB$1,Spotify!$U:$U,Charts!T600)</f>
        <v>0</v>
      </c>
      <c r="AC600">
        <f>COUNTIFS(Spotify!$AA:$AA,Charts!$AC$1,Spotify!$U:$U,Charts!T600)</f>
        <v>1</v>
      </c>
      <c r="AD600">
        <f>COUNTIFS(Spotify!$AA:$AA,Charts!$AD$1,Spotify!$U:$U,Charts!T600)</f>
        <v>1</v>
      </c>
      <c r="AE600">
        <f>COUNTIFS(Spotify!$AA:$AA,Charts!$AE$1,Spotify!$U:$U,Charts!T600)</f>
        <v>0</v>
      </c>
      <c r="AF600" s="8">
        <f>COUNTIFS(Spotify!$AA:$AA,Charts!$AF$1,Spotify!$U:$U,Charts!T600)</f>
        <v>0</v>
      </c>
      <c r="AH600" s="7" t="s">
        <v>11313</v>
      </c>
      <c r="AI600">
        <f>SUMIFS(Spotify!O:O,Spotify!U:U,Charts!AH600)/COUNTIFS(Spotify!U:U,Charts!AH600)</f>
        <v>-6092.4285714285716</v>
      </c>
      <c r="AJ600" s="18">
        <f>SUMIF(Spotify!U:U,Charts!AH600,Spotify!P:P)/COUNTIF(Spotify!U:U,Charts!AH600)</f>
        <v>120601</v>
      </c>
      <c r="AK600" s="18">
        <f>SUMIF(Spotify!U:U,Charts!AH600,Spotify!R:R)/COUNTIF(Spotify!U:U,Charts!AH600)</f>
        <v>1.5714285714285714</v>
      </c>
      <c r="AL600" s="18">
        <f>SUMIF(Spotify!U:U,Charts!AH600,Spotify!J:J)/COUNTIF(Spotify!U:U,Charts!AH600)</f>
        <v>229.57142857142858</v>
      </c>
      <c r="AM600" s="18">
        <f>SUMIF(Spotify!U:U,Charts!AH600,Spotify!H:H)/COUNTIF(Spotify!U:U,Charts!AH600)</f>
        <v>574.42857142857144</v>
      </c>
      <c r="AN600" s="28">
        <f>SUMIF(Spotify!U:U,Charts!AH600,Spotify!I:I)/COUNTIF(Spotify!U:U,Charts!AH600)</f>
        <v>518</v>
      </c>
    </row>
    <row r="601" spans="1:40" x14ac:dyDescent="0.25">
      <c r="A601" s="3" t="s">
        <v>15409</v>
      </c>
      <c r="B601" s="1">
        <v>38998107</v>
      </c>
      <c r="C601" s="1">
        <v>2</v>
      </c>
      <c r="D601" s="1"/>
      <c r="E601" s="3" t="s">
        <v>259</v>
      </c>
      <c r="F601" s="1">
        <v>6419079188</v>
      </c>
      <c r="H601" s="7" t="s">
        <v>2060</v>
      </c>
      <c r="I601" s="1">
        <v>109508977</v>
      </c>
      <c r="J601" s="8">
        <v>3</v>
      </c>
      <c r="L601" s="7" t="s">
        <v>2060</v>
      </c>
      <c r="M601" s="1">
        <f t="shared" si="46"/>
        <v>-109508977</v>
      </c>
      <c r="N601">
        <v>3</v>
      </c>
      <c r="O601" s="18">
        <f>SUMIF(Spotify!U:U,Charts!L601,Spotify!Q:Q)/COUNTIF(Spotify!U:U,Charts!L601)</f>
        <v>212406</v>
      </c>
      <c r="P601" t="str">
        <f t="shared" si="47"/>
        <v>03:32</v>
      </c>
      <c r="Q601" s="18">
        <f t="shared" si="49"/>
        <v>641941</v>
      </c>
      <c r="R601" s="8" t="str">
        <f t="shared" si="48"/>
        <v>10:41</v>
      </c>
      <c r="T601" s="7" t="s">
        <v>15409</v>
      </c>
      <c r="U601">
        <f>COUNTIFS(Spotify!$AA:$AA,Charts!$U$1,Spotify!$U:$U,Charts!T601)</f>
        <v>0</v>
      </c>
      <c r="V601">
        <f>COUNTIFS(Spotify!$AA:$AA,Charts!$V$1,Spotify!$U:$U,Charts!T601)</f>
        <v>0</v>
      </c>
      <c r="W601">
        <f>COUNTIFS(Spotify!$AA:$AA,Charts!$W$1,Spotify!$U:$U,Charts!T601)</f>
        <v>0</v>
      </c>
      <c r="X601">
        <f>COUNTIFS(Spotify!$AA:$AA,Charts!$X$1,Spotify!$U:$U,Charts!T601)</f>
        <v>0</v>
      </c>
      <c r="Y601">
        <f>COUNTIFS(Spotify!$AA:$AA,Charts!$Y$1,Spotify!$U:$U,Charts!T601)</f>
        <v>0</v>
      </c>
      <c r="Z601">
        <f>COUNTIFS(Spotify!$AA:$AA,Charts!$Z$1,Spotify!$U:$U,Charts!T601)</f>
        <v>1</v>
      </c>
      <c r="AA601">
        <f>COUNTIFS(Spotify!$AA:$AA,Charts!$AA$1,Spotify!$U:$U,Charts!T601)</f>
        <v>0</v>
      </c>
      <c r="AB601">
        <f>COUNTIFS(Spotify!$AA:$AA,Charts!$AB$1,Spotify!$U:$U,Charts!T601)</f>
        <v>0</v>
      </c>
      <c r="AC601">
        <f>COUNTIFS(Spotify!$AA:$AA,Charts!$AC$1,Spotify!$U:$U,Charts!T601)</f>
        <v>1</v>
      </c>
      <c r="AD601">
        <f>COUNTIFS(Spotify!$AA:$AA,Charts!$AD$1,Spotify!$U:$U,Charts!T601)</f>
        <v>0</v>
      </c>
      <c r="AE601">
        <f>COUNTIFS(Spotify!$AA:$AA,Charts!$AE$1,Spotify!$U:$U,Charts!T601)</f>
        <v>0</v>
      </c>
      <c r="AF601" s="8">
        <f>COUNTIFS(Spotify!$AA:$AA,Charts!$AF$1,Spotify!$U:$U,Charts!T601)</f>
        <v>0</v>
      </c>
      <c r="AH601" s="7" t="s">
        <v>15409</v>
      </c>
      <c r="AI601">
        <f>SUMIFS(Spotify!O:O,Spotify!U:U,Charts!AH601)/COUNTIFS(Spotify!U:U,Charts!AH601)</f>
        <v>-8420</v>
      </c>
      <c r="AJ601" s="18">
        <f>SUMIF(Spotify!U:U,Charts!AH601,Spotify!P:P)/COUNTIF(Spotify!U:U,Charts!AH601)</f>
        <v>60651</v>
      </c>
      <c r="AK601" s="18">
        <f>SUMIF(Spotify!U:U,Charts!AH601,Spotify!R:R)/COUNTIF(Spotify!U:U,Charts!AH601)</f>
        <v>4.5</v>
      </c>
      <c r="AL601" s="18">
        <f>SUMIF(Spotify!U:U,Charts!AH601,Spotify!J:J)/COUNTIF(Spotify!U:U,Charts!AH601)</f>
        <v>446.5</v>
      </c>
      <c r="AM601" s="18">
        <f>SUMIF(Spotify!U:U,Charts!AH601,Spotify!H:H)/COUNTIF(Spotify!U:U,Charts!AH601)</f>
        <v>46.5</v>
      </c>
      <c r="AN601" s="28">
        <f>SUMIF(Spotify!U:U,Charts!AH601,Spotify!I:I)/COUNTIF(Spotify!U:U,Charts!AH601)</f>
        <v>457</v>
      </c>
    </row>
    <row r="602" spans="1:40" x14ac:dyDescent="0.25">
      <c r="A602" s="3" t="s">
        <v>18053</v>
      </c>
      <c r="B602" s="1">
        <v>519415815</v>
      </c>
      <c r="C602" s="1">
        <v>3</v>
      </c>
      <c r="D602" s="1"/>
      <c r="E602" s="3" t="s">
        <v>3159</v>
      </c>
      <c r="F602" s="1">
        <v>755459390</v>
      </c>
      <c r="H602" s="7" t="s">
        <v>17249</v>
      </c>
      <c r="I602" s="1">
        <v>109338564</v>
      </c>
      <c r="J602" s="8">
        <v>1</v>
      </c>
      <c r="L602" s="7" t="s">
        <v>17249</v>
      </c>
      <c r="M602" s="1">
        <f t="shared" si="46"/>
        <v>-109338564</v>
      </c>
      <c r="N602">
        <v>1</v>
      </c>
      <c r="O602" s="18">
        <f>SUMIF(Spotify!U:U,Charts!L602,Spotify!Q:Q)/COUNTIF(Spotify!U:U,Charts!L602)</f>
        <v>198520</v>
      </c>
      <c r="P602" t="str">
        <f t="shared" si="47"/>
        <v>03:18</v>
      </c>
      <c r="Q602" s="18">
        <f t="shared" si="49"/>
        <v>641941</v>
      </c>
      <c r="R602" s="8" t="str">
        <f t="shared" si="48"/>
        <v>10:41</v>
      </c>
      <c r="T602" s="7" t="s">
        <v>18053</v>
      </c>
      <c r="U602">
        <f>COUNTIFS(Spotify!$AA:$AA,Charts!$U$1,Spotify!$U:$U,Charts!T602)</f>
        <v>0</v>
      </c>
      <c r="V602">
        <f>COUNTIFS(Spotify!$AA:$AA,Charts!$V$1,Spotify!$U:$U,Charts!T602)</f>
        <v>1</v>
      </c>
      <c r="W602">
        <f>COUNTIFS(Spotify!$AA:$AA,Charts!$W$1,Spotify!$U:$U,Charts!T602)</f>
        <v>0</v>
      </c>
      <c r="X602">
        <f>COUNTIFS(Spotify!$AA:$AA,Charts!$X$1,Spotify!$U:$U,Charts!T602)</f>
        <v>0</v>
      </c>
      <c r="Y602">
        <f>COUNTIFS(Spotify!$AA:$AA,Charts!$Y$1,Spotify!$U:$U,Charts!T602)</f>
        <v>2</v>
      </c>
      <c r="Z602">
        <f>COUNTIFS(Spotify!$AA:$AA,Charts!$Z$1,Spotify!$U:$U,Charts!T602)</f>
        <v>0</v>
      </c>
      <c r="AA602">
        <f>COUNTIFS(Spotify!$AA:$AA,Charts!$AA$1,Spotify!$U:$U,Charts!T602)</f>
        <v>0</v>
      </c>
      <c r="AB602">
        <f>COUNTIFS(Spotify!$AA:$AA,Charts!$AB$1,Spotify!$U:$U,Charts!T602)</f>
        <v>0</v>
      </c>
      <c r="AC602">
        <f>COUNTIFS(Spotify!$AA:$AA,Charts!$AC$1,Spotify!$U:$U,Charts!T602)</f>
        <v>0</v>
      </c>
      <c r="AD602">
        <f>COUNTIFS(Spotify!$AA:$AA,Charts!$AD$1,Spotify!$U:$U,Charts!T602)</f>
        <v>0</v>
      </c>
      <c r="AE602">
        <f>COUNTIFS(Spotify!$AA:$AA,Charts!$AE$1,Spotify!$U:$U,Charts!T602)</f>
        <v>0</v>
      </c>
      <c r="AF602" s="8">
        <f>COUNTIFS(Spotify!$AA:$AA,Charts!$AF$1,Spotify!$U:$U,Charts!T602)</f>
        <v>0</v>
      </c>
      <c r="AH602" s="7" t="s">
        <v>18053</v>
      </c>
      <c r="AI602">
        <f>SUMIFS(Spotify!O:O,Spotify!U:U,Charts!AH602)/COUNTIFS(Spotify!U:U,Charts!AH602)</f>
        <v>-17994.333333333332</v>
      </c>
      <c r="AJ602" s="18">
        <f>SUMIF(Spotify!U:U,Charts!AH602,Spotify!P:P)/COUNTIF(Spotify!U:U,Charts!AH602)</f>
        <v>112918.33333333333</v>
      </c>
      <c r="AK602" s="18">
        <f>SUMIF(Spotify!U:U,Charts!AH602,Spotify!R:R)/COUNTIF(Spotify!U:U,Charts!AH602)</f>
        <v>34.333333333333336</v>
      </c>
      <c r="AL602" s="18">
        <f>SUMIF(Spotify!U:U,Charts!AH602,Spotify!J:J)/COUNTIF(Spotify!U:U,Charts!AH602)</f>
        <v>304.66666666666669</v>
      </c>
      <c r="AM602" s="18">
        <f>SUMIF(Spotify!U:U,Charts!AH602,Spotify!H:H)/COUNTIF(Spotify!U:U,Charts!AH602)</f>
        <v>504.33333333333331</v>
      </c>
      <c r="AN602" s="28">
        <f>SUMIF(Spotify!U:U,Charts!AH602,Spotify!I:I)/COUNTIF(Spotify!U:U,Charts!AH602)</f>
        <v>125.33333333333333</v>
      </c>
    </row>
    <row r="603" spans="1:40" x14ac:dyDescent="0.25">
      <c r="A603" s="3" t="s">
        <v>3424</v>
      </c>
      <c r="B603" s="1">
        <v>193790951</v>
      </c>
      <c r="C603" s="1">
        <v>1</v>
      </c>
      <c r="D603" s="1"/>
      <c r="E603" s="3" t="s">
        <v>4452</v>
      </c>
      <c r="F603" s="1">
        <v>395707841</v>
      </c>
      <c r="H603" s="7" t="s">
        <v>6663</v>
      </c>
      <c r="I603" s="1">
        <v>109244732</v>
      </c>
      <c r="J603" s="8">
        <v>2</v>
      </c>
      <c r="L603" s="7" t="s">
        <v>6663</v>
      </c>
      <c r="M603" s="1">
        <f t="shared" si="46"/>
        <v>-109244732</v>
      </c>
      <c r="N603">
        <v>2</v>
      </c>
      <c r="O603" s="18">
        <f>SUMIF(Spotify!U:U,Charts!L603,Spotify!Q:Q)/COUNTIF(Spotify!U:U,Charts!L603)</f>
        <v>200594</v>
      </c>
      <c r="P603" t="str">
        <f t="shared" si="47"/>
        <v>03:20</v>
      </c>
      <c r="Q603" s="18">
        <f t="shared" si="49"/>
        <v>641941</v>
      </c>
      <c r="R603" s="8" t="str">
        <f t="shared" si="48"/>
        <v>10:41</v>
      </c>
      <c r="T603" s="7" t="s">
        <v>3424</v>
      </c>
      <c r="U603">
        <f>COUNTIFS(Spotify!$AA:$AA,Charts!$U$1,Spotify!$U:$U,Charts!T603)</f>
        <v>0</v>
      </c>
      <c r="V603">
        <f>COUNTIFS(Spotify!$AA:$AA,Charts!$V$1,Spotify!$U:$U,Charts!T603)</f>
        <v>0</v>
      </c>
      <c r="W603">
        <f>COUNTIFS(Spotify!$AA:$AA,Charts!$W$1,Spotify!$U:$U,Charts!T603)</f>
        <v>0</v>
      </c>
      <c r="X603">
        <f>COUNTIFS(Spotify!$AA:$AA,Charts!$X$1,Spotify!$U:$U,Charts!T603)</f>
        <v>0</v>
      </c>
      <c r="Y603">
        <f>COUNTIFS(Spotify!$AA:$AA,Charts!$Y$1,Spotify!$U:$U,Charts!T603)</f>
        <v>0</v>
      </c>
      <c r="Z603">
        <f>COUNTIFS(Spotify!$AA:$AA,Charts!$Z$1,Spotify!$U:$U,Charts!T603)</f>
        <v>0</v>
      </c>
      <c r="AA603">
        <f>COUNTIFS(Spotify!$AA:$AA,Charts!$AA$1,Spotify!$U:$U,Charts!T603)</f>
        <v>1</v>
      </c>
      <c r="AB603">
        <f>COUNTIFS(Spotify!$AA:$AA,Charts!$AB$1,Spotify!$U:$U,Charts!T603)</f>
        <v>0</v>
      </c>
      <c r="AC603">
        <f>COUNTIFS(Spotify!$AA:$AA,Charts!$AC$1,Spotify!$U:$U,Charts!T603)</f>
        <v>0</v>
      </c>
      <c r="AD603">
        <f>COUNTIFS(Spotify!$AA:$AA,Charts!$AD$1,Spotify!$U:$U,Charts!T603)</f>
        <v>0</v>
      </c>
      <c r="AE603">
        <f>COUNTIFS(Spotify!$AA:$AA,Charts!$AE$1,Spotify!$U:$U,Charts!T603)</f>
        <v>0</v>
      </c>
      <c r="AF603" s="8">
        <f>COUNTIFS(Spotify!$AA:$AA,Charts!$AF$1,Spotify!$U:$U,Charts!T603)</f>
        <v>0</v>
      </c>
      <c r="AH603" s="7" t="s">
        <v>3424</v>
      </c>
      <c r="AI603">
        <f>SUMIFS(Spotify!O:O,Spotify!U:U,Charts!AH603)/COUNTIFS(Spotify!U:U,Charts!AH603)</f>
        <v>-8242</v>
      </c>
      <c r="AJ603" s="18">
        <f>SUMIF(Spotify!U:U,Charts!AH603,Spotify!P:P)/COUNTIF(Spotify!U:U,Charts!AH603)</f>
        <v>95868</v>
      </c>
      <c r="AK603" s="18">
        <f>SUMIF(Spotify!U:U,Charts!AH603,Spotify!R:R)/COUNTIF(Spotify!U:U,Charts!AH603)</f>
        <v>17</v>
      </c>
      <c r="AL603" s="18">
        <f>SUMIF(Spotify!U:U,Charts!AH603,Spotify!J:J)/COUNTIF(Spotify!U:U,Charts!AH603)</f>
        <v>356</v>
      </c>
      <c r="AM603" s="18">
        <f>SUMIF(Spotify!U:U,Charts!AH603,Spotify!H:H)/COUNTIF(Spotify!U:U,Charts!AH603)</f>
        <v>698</v>
      </c>
      <c r="AN603" s="28">
        <f>SUMIF(Spotify!U:U,Charts!AH603,Spotify!I:I)/COUNTIF(Spotify!U:U,Charts!AH603)</f>
        <v>505</v>
      </c>
    </row>
    <row r="604" spans="1:40" x14ac:dyDescent="0.25">
      <c r="A604" s="3" t="s">
        <v>788</v>
      </c>
      <c r="B604" s="1">
        <v>93339639</v>
      </c>
      <c r="C604" s="1">
        <v>1</v>
      </c>
      <c r="D604" s="1"/>
      <c r="E604" s="3" t="s">
        <v>11820</v>
      </c>
      <c r="F604" s="1">
        <v>49986698</v>
      </c>
      <c r="H604" s="7" t="s">
        <v>18172</v>
      </c>
      <c r="I604" s="1">
        <v>108097650</v>
      </c>
      <c r="J604" s="8">
        <v>2</v>
      </c>
      <c r="L604" s="7" t="s">
        <v>18172</v>
      </c>
      <c r="M604" s="1">
        <f t="shared" si="46"/>
        <v>-108097650</v>
      </c>
      <c r="N604">
        <v>2</v>
      </c>
      <c r="O604" s="18">
        <f>SUMIF(Spotify!U:U,Charts!L604,Spotify!Q:Q)/COUNTIF(Spotify!U:U,Charts!L604)</f>
        <v>142417</v>
      </c>
      <c r="P604" t="str">
        <f t="shared" si="47"/>
        <v>02:22</v>
      </c>
      <c r="Q604" s="18">
        <f t="shared" si="49"/>
        <v>641941</v>
      </c>
      <c r="R604" s="8" t="str">
        <f t="shared" si="48"/>
        <v>10:41</v>
      </c>
      <c r="T604" s="7" t="s">
        <v>788</v>
      </c>
      <c r="U604">
        <f>COUNTIFS(Spotify!$AA:$AA,Charts!$U$1,Spotify!$U:$U,Charts!T604)</f>
        <v>0</v>
      </c>
      <c r="V604">
        <f>COUNTIFS(Spotify!$AA:$AA,Charts!$V$1,Spotify!$U:$U,Charts!T604)</f>
        <v>0</v>
      </c>
      <c r="W604">
        <f>COUNTIFS(Spotify!$AA:$AA,Charts!$W$1,Spotify!$U:$U,Charts!T604)</f>
        <v>0</v>
      </c>
      <c r="X604">
        <f>COUNTIFS(Spotify!$AA:$AA,Charts!$X$1,Spotify!$U:$U,Charts!T604)</f>
        <v>0</v>
      </c>
      <c r="Y604">
        <f>COUNTIFS(Spotify!$AA:$AA,Charts!$Y$1,Spotify!$U:$U,Charts!T604)</f>
        <v>1</v>
      </c>
      <c r="Z604">
        <f>COUNTIFS(Spotify!$AA:$AA,Charts!$Z$1,Spotify!$U:$U,Charts!T604)</f>
        <v>0</v>
      </c>
      <c r="AA604">
        <f>COUNTIFS(Spotify!$AA:$AA,Charts!$AA$1,Spotify!$U:$U,Charts!T604)</f>
        <v>0</v>
      </c>
      <c r="AB604">
        <f>COUNTIFS(Spotify!$AA:$AA,Charts!$AB$1,Spotify!$U:$U,Charts!T604)</f>
        <v>0</v>
      </c>
      <c r="AC604">
        <f>COUNTIFS(Spotify!$AA:$AA,Charts!$AC$1,Spotify!$U:$U,Charts!T604)</f>
        <v>0</v>
      </c>
      <c r="AD604">
        <f>COUNTIFS(Spotify!$AA:$AA,Charts!$AD$1,Spotify!$U:$U,Charts!T604)</f>
        <v>0</v>
      </c>
      <c r="AE604">
        <f>COUNTIFS(Spotify!$AA:$AA,Charts!$AE$1,Spotify!$U:$U,Charts!T604)</f>
        <v>0</v>
      </c>
      <c r="AF604" s="8">
        <f>COUNTIFS(Spotify!$AA:$AA,Charts!$AF$1,Spotify!$U:$U,Charts!T604)</f>
        <v>0</v>
      </c>
      <c r="AH604" s="7" t="s">
        <v>788</v>
      </c>
      <c r="AI604">
        <f>SUMIFS(Spotify!O:O,Spotify!U:U,Charts!AH604)/COUNTIFS(Spotify!U:U,Charts!AH604)</f>
        <v>-7043</v>
      </c>
      <c r="AJ604" s="18">
        <f>SUMIF(Spotify!U:U,Charts!AH604,Spotify!P:P)/COUNTIF(Spotify!U:U,Charts!AH604)</f>
        <v>71912</v>
      </c>
      <c r="AK604" s="18">
        <f>SUMIF(Spotify!U:U,Charts!AH604,Spotify!R:R)/COUNTIF(Spotify!U:U,Charts!AH604)</f>
        <v>15</v>
      </c>
      <c r="AL604" s="18">
        <f>SUMIF(Spotify!U:U,Charts!AH604,Spotify!J:J)/COUNTIF(Spotify!U:U,Charts!AH604)</f>
        <v>107</v>
      </c>
      <c r="AM604" s="18">
        <f>SUMIF(Spotify!U:U,Charts!AH604,Spotify!H:H)/COUNTIF(Spotify!U:U,Charts!AH604)</f>
        <v>6</v>
      </c>
      <c r="AN604" s="28">
        <f>SUMIF(Spotify!U:U,Charts!AH604,Spotify!I:I)/COUNTIF(Spotify!U:U,Charts!AH604)</f>
        <v>535</v>
      </c>
    </row>
    <row r="605" spans="1:40" x14ac:dyDescent="0.25">
      <c r="A605" s="3" t="s">
        <v>18054</v>
      </c>
      <c r="B605" s="1">
        <v>6011159</v>
      </c>
      <c r="C605" s="1">
        <v>1</v>
      </c>
      <c r="D605" s="1"/>
      <c r="E605" s="3" t="s">
        <v>15676</v>
      </c>
      <c r="F605" s="1">
        <v>10683040</v>
      </c>
      <c r="H605" s="7" t="s">
        <v>5109</v>
      </c>
      <c r="I605" s="1">
        <v>107508873</v>
      </c>
      <c r="J605" s="8">
        <v>6</v>
      </c>
      <c r="L605" s="7" t="s">
        <v>5109</v>
      </c>
      <c r="M605" s="1">
        <f t="shared" si="46"/>
        <v>-107508873</v>
      </c>
      <c r="N605">
        <v>6</v>
      </c>
      <c r="O605" s="18">
        <f>SUMIF(Spotify!U:U,Charts!L605,Spotify!Q:Q)/COUNTIF(Spotify!U:U,Charts!L605)</f>
        <v>186903.83333333334</v>
      </c>
      <c r="P605" t="str">
        <f t="shared" si="47"/>
        <v>03:06</v>
      </c>
      <c r="Q605" s="18">
        <f t="shared" si="49"/>
        <v>641941</v>
      </c>
      <c r="R605" s="8" t="str">
        <f t="shared" si="48"/>
        <v>10:41</v>
      </c>
      <c r="T605" s="7" t="s">
        <v>18054</v>
      </c>
      <c r="U605">
        <f>COUNTIFS(Spotify!$AA:$AA,Charts!$U$1,Spotify!$U:$U,Charts!T605)</f>
        <v>0</v>
      </c>
      <c r="V605">
        <f>COUNTIFS(Spotify!$AA:$AA,Charts!$V$1,Spotify!$U:$U,Charts!T605)</f>
        <v>0</v>
      </c>
      <c r="W605">
        <f>COUNTIFS(Spotify!$AA:$AA,Charts!$W$1,Spotify!$U:$U,Charts!T605)</f>
        <v>0</v>
      </c>
      <c r="X605">
        <f>COUNTIFS(Spotify!$AA:$AA,Charts!$X$1,Spotify!$U:$U,Charts!T605)</f>
        <v>0</v>
      </c>
      <c r="Y605">
        <f>COUNTIFS(Spotify!$AA:$AA,Charts!$Y$1,Spotify!$U:$U,Charts!T605)</f>
        <v>0</v>
      </c>
      <c r="Z605">
        <f>COUNTIFS(Spotify!$AA:$AA,Charts!$Z$1,Spotify!$U:$U,Charts!T605)</f>
        <v>0</v>
      </c>
      <c r="AA605">
        <f>COUNTIFS(Spotify!$AA:$AA,Charts!$AA$1,Spotify!$U:$U,Charts!T605)</f>
        <v>0</v>
      </c>
      <c r="AB605">
        <f>COUNTIFS(Spotify!$AA:$AA,Charts!$AB$1,Spotify!$U:$U,Charts!T605)</f>
        <v>0</v>
      </c>
      <c r="AC605">
        <f>COUNTIFS(Spotify!$AA:$AA,Charts!$AC$1,Spotify!$U:$U,Charts!T605)</f>
        <v>0</v>
      </c>
      <c r="AD605">
        <f>COUNTIFS(Spotify!$AA:$AA,Charts!$AD$1,Spotify!$U:$U,Charts!T605)</f>
        <v>0</v>
      </c>
      <c r="AE605">
        <f>COUNTIFS(Spotify!$AA:$AA,Charts!$AE$1,Spotify!$U:$U,Charts!T605)</f>
        <v>1</v>
      </c>
      <c r="AF605" s="8">
        <f>COUNTIFS(Spotify!$AA:$AA,Charts!$AF$1,Spotify!$U:$U,Charts!T605)</f>
        <v>0</v>
      </c>
      <c r="AH605" s="7" t="s">
        <v>18054</v>
      </c>
      <c r="AI605">
        <f>SUMIFS(Spotify!O:O,Spotify!U:U,Charts!AH605)/COUNTIFS(Spotify!U:U,Charts!AH605)</f>
        <v>-8621</v>
      </c>
      <c r="AJ605" s="18">
        <f>SUMIF(Spotify!U:U,Charts!AH605,Spotify!P:P)/COUNTIF(Spotify!U:U,Charts!AH605)</f>
        <v>129988</v>
      </c>
      <c r="AK605" s="18">
        <f>SUMIF(Spotify!U:U,Charts!AH605,Spotify!R:R)/COUNTIF(Spotify!U:U,Charts!AH605)</f>
        <v>1</v>
      </c>
      <c r="AL605" s="18">
        <f>SUMIF(Spotify!U:U,Charts!AH605,Spotify!J:J)/COUNTIF(Spotify!U:U,Charts!AH605)</f>
        <v>346</v>
      </c>
      <c r="AM605" s="18">
        <f>SUMIF(Spotify!U:U,Charts!AH605,Spotify!H:H)/COUNTIF(Spotify!U:U,Charts!AH605)</f>
        <v>947</v>
      </c>
      <c r="AN605" s="28">
        <f>SUMIF(Spotify!U:U,Charts!AH605,Spotify!I:I)/COUNTIF(Spotify!U:U,Charts!AH605)</f>
        <v>605</v>
      </c>
    </row>
    <row r="606" spans="1:40" x14ac:dyDescent="0.25">
      <c r="A606" s="3" t="s">
        <v>18055</v>
      </c>
      <c r="B606" s="1">
        <v>26834549</v>
      </c>
      <c r="C606" s="1">
        <v>2</v>
      </c>
      <c r="D606" s="1"/>
      <c r="E606" s="3" t="s">
        <v>2896</v>
      </c>
      <c r="F606" s="1">
        <v>205268468</v>
      </c>
      <c r="H606" s="7" t="s">
        <v>17057</v>
      </c>
      <c r="I606" s="1">
        <v>107359359</v>
      </c>
      <c r="J606" s="8">
        <v>1</v>
      </c>
      <c r="L606" s="7" t="s">
        <v>17057</v>
      </c>
      <c r="M606" s="1">
        <f t="shared" si="46"/>
        <v>-107359359</v>
      </c>
      <c r="N606">
        <v>1</v>
      </c>
      <c r="O606" s="18">
        <f>SUMIF(Spotify!U:U,Charts!L606,Spotify!Q:Q)/COUNTIF(Spotify!U:U,Charts!L606)</f>
        <v>136839</v>
      </c>
      <c r="P606" t="str">
        <f t="shared" si="47"/>
        <v>02:16</v>
      </c>
      <c r="Q606" s="18">
        <f t="shared" si="49"/>
        <v>641941</v>
      </c>
      <c r="R606" s="8" t="str">
        <f t="shared" si="48"/>
        <v>10:41</v>
      </c>
      <c r="T606" s="7" t="s">
        <v>18055</v>
      </c>
      <c r="U606">
        <f>COUNTIFS(Spotify!$AA:$AA,Charts!$U$1,Spotify!$U:$U,Charts!T606)</f>
        <v>0</v>
      </c>
      <c r="V606">
        <f>COUNTIFS(Spotify!$AA:$AA,Charts!$V$1,Spotify!$U:$U,Charts!T606)</f>
        <v>1</v>
      </c>
      <c r="W606">
        <f>COUNTIFS(Spotify!$AA:$AA,Charts!$W$1,Spotify!$U:$U,Charts!T606)</f>
        <v>0</v>
      </c>
      <c r="X606">
        <f>COUNTIFS(Spotify!$AA:$AA,Charts!$X$1,Spotify!$U:$U,Charts!T606)</f>
        <v>0</v>
      </c>
      <c r="Y606">
        <f>COUNTIFS(Spotify!$AA:$AA,Charts!$Y$1,Spotify!$U:$U,Charts!T606)</f>
        <v>0</v>
      </c>
      <c r="Z606">
        <f>COUNTIFS(Spotify!$AA:$AA,Charts!$Z$1,Spotify!$U:$U,Charts!T606)</f>
        <v>0</v>
      </c>
      <c r="AA606">
        <f>COUNTIFS(Spotify!$AA:$AA,Charts!$AA$1,Spotify!$U:$U,Charts!T606)</f>
        <v>1</v>
      </c>
      <c r="AB606">
        <f>COUNTIFS(Spotify!$AA:$AA,Charts!$AB$1,Spotify!$U:$U,Charts!T606)</f>
        <v>0</v>
      </c>
      <c r="AC606">
        <f>COUNTIFS(Spotify!$AA:$AA,Charts!$AC$1,Spotify!$U:$U,Charts!T606)</f>
        <v>0</v>
      </c>
      <c r="AD606">
        <f>COUNTIFS(Spotify!$AA:$AA,Charts!$AD$1,Spotify!$U:$U,Charts!T606)</f>
        <v>0</v>
      </c>
      <c r="AE606">
        <f>COUNTIFS(Spotify!$AA:$AA,Charts!$AE$1,Spotify!$U:$U,Charts!T606)</f>
        <v>0</v>
      </c>
      <c r="AF606" s="8">
        <f>COUNTIFS(Spotify!$AA:$AA,Charts!$AF$1,Spotify!$U:$U,Charts!T606)</f>
        <v>0</v>
      </c>
      <c r="AH606" s="7" t="s">
        <v>18055</v>
      </c>
      <c r="AI606">
        <f>SUMIFS(Spotify!O:O,Spotify!U:U,Charts!AH606)/COUNTIFS(Spotify!U:U,Charts!AH606)</f>
        <v>-6829</v>
      </c>
      <c r="AJ606" s="18">
        <f>SUMIF(Spotify!U:U,Charts!AH606,Spotify!P:P)/COUNTIF(Spotify!U:U,Charts!AH606)</f>
        <v>107521</v>
      </c>
      <c r="AK606" s="18">
        <f>SUMIF(Spotify!U:U,Charts!AH606,Spotify!R:R)/COUNTIF(Spotify!U:U,Charts!AH606)</f>
        <v>3</v>
      </c>
      <c r="AL606" s="18">
        <f>SUMIF(Spotify!U:U,Charts!AH606,Spotify!J:J)/COUNTIF(Spotify!U:U,Charts!AH606)</f>
        <v>482.5</v>
      </c>
      <c r="AM606" s="18">
        <f>SUMIF(Spotify!U:U,Charts!AH606,Spotify!H:H)/COUNTIF(Spotify!U:U,Charts!AH606)</f>
        <v>456.5</v>
      </c>
      <c r="AN606" s="28">
        <f>SUMIF(Spotify!U:U,Charts!AH606,Spotify!I:I)/COUNTIF(Spotify!U:U,Charts!AH606)</f>
        <v>341.5</v>
      </c>
    </row>
    <row r="607" spans="1:40" x14ac:dyDescent="0.25">
      <c r="A607" s="3" t="s">
        <v>4592</v>
      </c>
      <c r="B607" s="1">
        <v>1283878249</v>
      </c>
      <c r="C607" s="1">
        <v>15</v>
      </c>
      <c r="D607" s="1"/>
      <c r="E607" s="3" t="s">
        <v>3321</v>
      </c>
      <c r="F607" s="1">
        <v>17979343</v>
      </c>
      <c r="H607" s="7" t="s">
        <v>14394</v>
      </c>
      <c r="I607" s="1">
        <v>107310202</v>
      </c>
      <c r="J607" s="8">
        <v>1</v>
      </c>
      <c r="L607" s="7" t="s">
        <v>14394</v>
      </c>
      <c r="M607" s="1">
        <f t="shared" si="46"/>
        <v>-107310202</v>
      </c>
      <c r="N607">
        <v>1</v>
      </c>
      <c r="O607" s="18">
        <f>SUMIF(Spotify!U:U,Charts!L607,Spotify!Q:Q)/COUNTIF(Spotify!U:U,Charts!L607)</f>
        <v>118840</v>
      </c>
      <c r="P607" t="str">
        <f t="shared" si="47"/>
        <v>01:58</v>
      </c>
      <c r="Q607" s="18">
        <f t="shared" si="49"/>
        <v>641941</v>
      </c>
      <c r="R607" s="8" t="str">
        <f t="shared" si="48"/>
        <v>10:41</v>
      </c>
      <c r="T607" s="7" t="s">
        <v>4592</v>
      </c>
      <c r="U607">
        <f>COUNTIFS(Spotify!$AA:$AA,Charts!$U$1,Spotify!$U:$U,Charts!T607)</f>
        <v>0</v>
      </c>
      <c r="V607">
        <f>COUNTIFS(Spotify!$AA:$AA,Charts!$V$1,Spotify!$U:$U,Charts!T607)</f>
        <v>4</v>
      </c>
      <c r="W607">
        <f>COUNTIFS(Spotify!$AA:$AA,Charts!$W$1,Spotify!$U:$U,Charts!T607)</f>
        <v>3</v>
      </c>
      <c r="X607">
        <f>COUNTIFS(Spotify!$AA:$AA,Charts!$X$1,Spotify!$U:$U,Charts!T607)</f>
        <v>0</v>
      </c>
      <c r="Y607">
        <f>COUNTIFS(Spotify!$AA:$AA,Charts!$Y$1,Spotify!$U:$U,Charts!T607)</f>
        <v>0</v>
      </c>
      <c r="Z607">
        <f>COUNTIFS(Spotify!$AA:$AA,Charts!$Z$1,Spotify!$U:$U,Charts!T607)</f>
        <v>0</v>
      </c>
      <c r="AA607">
        <f>COUNTIFS(Spotify!$AA:$AA,Charts!$AA$1,Spotify!$U:$U,Charts!T607)</f>
        <v>0</v>
      </c>
      <c r="AB607">
        <f>COUNTIFS(Spotify!$AA:$AA,Charts!$AB$1,Spotify!$U:$U,Charts!T607)</f>
        <v>1</v>
      </c>
      <c r="AC607">
        <f>COUNTIFS(Spotify!$AA:$AA,Charts!$AC$1,Spotify!$U:$U,Charts!T607)</f>
        <v>2</v>
      </c>
      <c r="AD607">
        <f>COUNTIFS(Spotify!$AA:$AA,Charts!$AD$1,Spotify!$U:$U,Charts!T607)</f>
        <v>0</v>
      </c>
      <c r="AE607">
        <f>COUNTIFS(Spotify!$AA:$AA,Charts!$AE$1,Spotify!$U:$U,Charts!T607)</f>
        <v>3</v>
      </c>
      <c r="AF607" s="8">
        <f>COUNTIFS(Spotify!$AA:$AA,Charts!$AF$1,Spotify!$U:$U,Charts!T607)</f>
        <v>2</v>
      </c>
      <c r="AH607" s="7" t="s">
        <v>4592</v>
      </c>
      <c r="AI607">
        <f>SUMIFS(Spotify!O:O,Spotify!U:U,Charts!AH607)/COUNTIFS(Spotify!U:U,Charts!AH607)</f>
        <v>-6067.9333333333334</v>
      </c>
      <c r="AJ607" s="18">
        <f>SUMIF(Spotify!U:U,Charts!AH607,Spotify!P:P)/COUNTIF(Spotify!U:U,Charts!AH607)</f>
        <v>120599.4</v>
      </c>
      <c r="AK607" s="18">
        <f>SUMIF(Spotify!U:U,Charts!AH607,Spotify!R:R)/COUNTIF(Spotify!U:U,Charts!AH607)</f>
        <v>13.133333333333333</v>
      </c>
      <c r="AL607" s="18">
        <f>SUMIF(Spotify!U:U,Charts!AH607,Spotify!J:J)/COUNTIF(Spotify!U:U,Charts!AH607)</f>
        <v>338.93333333333334</v>
      </c>
      <c r="AM607" s="18">
        <f>SUMIF(Spotify!U:U,Charts!AH607,Spotify!H:H)/COUNTIF(Spotify!U:U,Charts!AH607)</f>
        <v>722.4</v>
      </c>
      <c r="AN607" s="28">
        <f>SUMIF(Spotify!U:U,Charts!AH607,Spotify!I:I)/COUNTIF(Spotify!U:U,Charts!AH607)</f>
        <v>495.6</v>
      </c>
    </row>
    <row r="608" spans="1:40" x14ac:dyDescent="0.25">
      <c r="A608" s="3" t="s">
        <v>18056</v>
      </c>
      <c r="B608" s="1">
        <v>44212594</v>
      </c>
      <c r="C608" s="1">
        <v>1</v>
      </c>
      <c r="D608" s="1"/>
      <c r="E608" s="3" t="s">
        <v>2373</v>
      </c>
      <c r="F608" s="1">
        <v>99383057</v>
      </c>
      <c r="H608" s="7" t="s">
        <v>18231</v>
      </c>
      <c r="I608" s="1">
        <v>106993167</v>
      </c>
      <c r="J608" s="8">
        <v>2</v>
      </c>
      <c r="L608" s="7" t="s">
        <v>18231</v>
      </c>
      <c r="M608" s="1">
        <f t="shared" si="46"/>
        <v>-106993167</v>
      </c>
      <c r="N608">
        <v>2</v>
      </c>
      <c r="O608" s="18">
        <f>SUMIF(Spotify!U:U,Charts!L608,Spotify!Q:Q)/COUNTIF(Spotify!U:U,Charts!L608)</f>
        <v>217653</v>
      </c>
      <c r="P608" t="str">
        <f t="shared" si="47"/>
        <v>03:37</v>
      </c>
      <c r="Q608" s="18">
        <f t="shared" si="49"/>
        <v>641941</v>
      </c>
      <c r="R608" s="8" t="str">
        <f t="shared" si="48"/>
        <v>10:41</v>
      </c>
      <c r="T608" s="7" t="s">
        <v>18056</v>
      </c>
      <c r="U608">
        <f>COUNTIFS(Spotify!$AA:$AA,Charts!$U$1,Spotify!$U:$U,Charts!T608)</f>
        <v>0</v>
      </c>
      <c r="V608">
        <f>COUNTIFS(Spotify!$AA:$AA,Charts!$V$1,Spotify!$U:$U,Charts!T608)</f>
        <v>0</v>
      </c>
      <c r="W608">
        <f>COUNTIFS(Spotify!$AA:$AA,Charts!$W$1,Spotify!$U:$U,Charts!T608)</f>
        <v>0</v>
      </c>
      <c r="X608">
        <f>COUNTIFS(Spotify!$AA:$AA,Charts!$X$1,Spotify!$U:$U,Charts!T608)</f>
        <v>0</v>
      </c>
      <c r="Y608">
        <f>COUNTIFS(Spotify!$AA:$AA,Charts!$Y$1,Spotify!$U:$U,Charts!T608)</f>
        <v>0</v>
      </c>
      <c r="Z608">
        <f>COUNTIFS(Spotify!$AA:$AA,Charts!$Z$1,Spotify!$U:$U,Charts!T608)</f>
        <v>0</v>
      </c>
      <c r="AA608">
        <f>COUNTIFS(Spotify!$AA:$AA,Charts!$AA$1,Spotify!$U:$U,Charts!T608)</f>
        <v>1</v>
      </c>
      <c r="AB608">
        <f>COUNTIFS(Spotify!$AA:$AA,Charts!$AB$1,Spotify!$U:$U,Charts!T608)</f>
        <v>0</v>
      </c>
      <c r="AC608">
        <f>COUNTIFS(Spotify!$AA:$AA,Charts!$AC$1,Spotify!$U:$U,Charts!T608)</f>
        <v>0</v>
      </c>
      <c r="AD608">
        <f>COUNTIFS(Spotify!$AA:$AA,Charts!$AD$1,Spotify!$U:$U,Charts!T608)</f>
        <v>0</v>
      </c>
      <c r="AE608">
        <f>COUNTIFS(Spotify!$AA:$AA,Charts!$AE$1,Spotify!$U:$U,Charts!T608)</f>
        <v>0</v>
      </c>
      <c r="AF608" s="8">
        <f>COUNTIFS(Spotify!$AA:$AA,Charts!$AF$1,Spotify!$U:$U,Charts!T608)</f>
        <v>0</v>
      </c>
      <c r="AH608" s="7" t="s">
        <v>18056</v>
      </c>
      <c r="AI608">
        <f>SUMIFS(Spotify!O:O,Spotify!U:U,Charts!AH608)/COUNTIFS(Spotify!U:U,Charts!AH608)</f>
        <v>-2762</v>
      </c>
      <c r="AJ608" s="18">
        <f>SUMIF(Spotify!U:U,Charts!AH608,Spotify!P:P)/COUNTIF(Spotify!U:U,Charts!AH608)</f>
        <v>142948</v>
      </c>
      <c r="AK608" s="18">
        <f>SUMIF(Spotify!U:U,Charts!AH608,Spotify!R:R)/COUNTIF(Spotify!U:U,Charts!AH608)</f>
        <v>7</v>
      </c>
      <c r="AL608" s="18">
        <f>SUMIF(Spotify!U:U,Charts!AH608,Spotify!J:J)/COUNTIF(Spotify!U:U,Charts!AH608)</f>
        <v>274</v>
      </c>
      <c r="AM608" s="18">
        <f>SUMIF(Spotify!U:U,Charts!AH608,Spotify!H:H)/COUNTIF(Spotify!U:U,Charts!AH608)</f>
        <v>901</v>
      </c>
      <c r="AN608" s="28">
        <f>SUMIF(Spotify!U:U,Charts!AH608,Spotify!I:I)/COUNTIF(Spotify!U:U,Charts!AH608)</f>
        <v>939</v>
      </c>
    </row>
    <row r="609" spans="1:40" x14ac:dyDescent="0.25">
      <c r="A609" s="3" t="s">
        <v>14551</v>
      </c>
      <c r="B609" s="1">
        <v>10935389</v>
      </c>
      <c r="C609" s="1">
        <v>2</v>
      </c>
      <c r="D609" s="1"/>
      <c r="E609" s="3" t="s">
        <v>465</v>
      </c>
      <c r="F609" s="1">
        <v>545466991</v>
      </c>
      <c r="H609" s="7" t="s">
        <v>5116</v>
      </c>
      <c r="I609" s="1">
        <v>106778323</v>
      </c>
      <c r="J609" s="8">
        <v>1</v>
      </c>
      <c r="L609" s="7" t="s">
        <v>5116</v>
      </c>
      <c r="M609" s="1">
        <f t="shared" si="46"/>
        <v>-106778323</v>
      </c>
      <c r="N609">
        <v>1</v>
      </c>
      <c r="O609" s="18">
        <f>SUMIF(Spotify!U:U,Charts!L609,Spotify!Q:Q)/COUNTIF(Spotify!U:U,Charts!L609)</f>
        <v>243899</v>
      </c>
      <c r="P609" t="str">
        <f t="shared" si="47"/>
        <v>04:03</v>
      </c>
      <c r="Q609" s="18">
        <f t="shared" si="49"/>
        <v>641941</v>
      </c>
      <c r="R609" s="8" t="str">
        <f t="shared" si="48"/>
        <v>10:41</v>
      </c>
      <c r="T609" s="7" t="s">
        <v>14551</v>
      </c>
      <c r="U609">
        <f>COUNTIFS(Spotify!$AA:$AA,Charts!$U$1,Spotify!$U:$U,Charts!T609)</f>
        <v>0</v>
      </c>
      <c r="V609">
        <f>COUNTIFS(Spotify!$AA:$AA,Charts!$V$1,Spotify!$U:$U,Charts!T609)</f>
        <v>0</v>
      </c>
      <c r="W609">
        <f>COUNTIFS(Spotify!$AA:$AA,Charts!$W$1,Spotify!$U:$U,Charts!T609)</f>
        <v>0</v>
      </c>
      <c r="X609">
        <f>COUNTIFS(Spotify!$AA:$AA,Charts!$X$1,Spotify!$U:$U,Charts!T609)</f>
        <v>0</v>
      </c>
      <c r="Y609">
        <f>COUNTIFS(Spotify!$AA:$AA,Charts!$Y$1,Spotify!$U:$U,Charts!T609)</f>
        <v>0</v>
      </c>
      <c r="Z609">
        <f>COUNTIFS(Spotify!$AA:$AA,Charts!$Z$1,Spotify!$U:$U,Charts!T609)</f>
        <v>0</v>
      </c>
      <c r="AA609">
        <f>COUNTIFS(Spotify!$AA:$AA,Charts!$AA$1,Spotify!$U:$U,Charts!T609)</f>
        <v>0</v>
      </c>
      <c r="AB609">
        <f>COUNTIFS(Spotify!$AA:$AA,Charts!$AB$1,Spotify!$U:$U,Charts!T609)</f>
        <v>1</v>
      </c>
      <c r="AC609">
        <f>COUNTIFS(Spotify!$AA:$AA,Charts!$AC$1,Spotify!$U:$U,Charts!T609)</f>
        <v>1</v>
      </c>
      <c r="AD609">
        <f>COUNTIFS(Spotify!$AA:$AA,Charts!$AD$1,Spotify!$U:$U,Charts!T609)</f>
        <v>0</v>
      </c>
      <c r="AE609">
        <f>COUNTIFS(Spotify!$AA:$AA,Charts!$AE$1,Spotify!$U:$U,Charts!T609)</f>
        <v>0</v>
      </c>
      <c r="AF609" s="8">
        <f>COUNTIFS(Spotify!$AA:$AA,Charts!$AF$1,Spotify!$U:$U,Charts!T609)</f>
        <v>0</v>
      </c>
      <c r="AH609" s="7" t="s">
        <v>14551</v>
      </c>
      <c r="AI609">
        <f>SUMIFS(Spotify!O:O,Spotify!U:U,Charts!AH609)/COUNTIFS(Spotify!U:U,Charts!AH609)</f>
        <v>-5506.5</v>
      </c>
      <c r="AJ609" s="18">
        <f>SUMIF(Spotify!U:U,Charts!AH609,Spotify!P:P)/COUNTIF(Spotify!U:U,Charts!AH609)</f>
        <v>114016</v>
      </c>
      <c r="AK609" s="18">
        <f>SUMIF(Spotify!U:U,Charts!AH609,Spotify!R:R)/COUNTIF(Spotify!U:U,Charts!AH609)</f>
        <v>1</v>
      </c>
      <c r="AL609" s="18">
        <f>SUMIF(Spotify!U:U,Charts!AH609,Spotify!J:J)/COUNTIF(Spotify!U:U,Charts!AH609)</f>
        <v>133</v>
      </c>
      <c r="AM609" s="18">
        <f>SUMIF(Spotify!U:U,Charts!AH609,Spotify!H:H)/COUNTIF(Spotify!U:U,Charts!AH609)</f>
        <v>728</v>
      </c>
      <c r="AN609" s="28">
        <f>SUMIF(Spotify!U:U,Charts!AH609,Spotify!I:I)/COUNTIF(Spotify!U:U,Charts!AH609)</f>
        <v>851</v>
      </c>
    </row>
    <row r="610" spans="1:40" x14ac:dyDescent="0.25">
      <c r="A610" s="3" t="s">
        <v>16005</v>
      </c>
      <c r="B610" s="1">
        <v>296423695</v>
      </c>
      <c r="C610" s="1">
        <v>1</v>
      </c>
      <c r="D610" s="1"/>
      <c r="E610" s="3" t="s">
        <v>7390</v>
      </c>
      <c r="F610" s="1">
        <v>39920065</v>
      </c>
      <c r="H610" s="7" t="s">
        <v>17962</v>
      </c>
      <c r="I610" s="1">
        <v>106426241</v>
      </c>
      <c r="J610" s="8">
        <v>1</v>
      </c>
      <c r="L610" s="7" t="s">
        <v>17962</v>
      </c>
      <c r="M610" s="1">
        <f t="shared" si="46"/>
        <v>-106426241</v>
      </c>
      <c r="N610">
        <v>1</v>
      </c>
      <c r="O610" s="18">
        <f>SUMIF(Spotify!U:U,Charts!L610,Spotify!Q:Q)/COUNTIF(Spotify!U:U,Charts!L610)</f>
        <v>226627</v>
      </c>
      <c r="P610" t="str">
        <f t="shared" si="47"/>
        <v>03:46</v>
      </c>
      <c r="Q610" s="18">
        <f t="shared" si="49"/>
        <v>641941</v>
      </c>
      <c r="R610" s="8" t="str">
        <f t="shared" si="48"/>
        <v>10:41</v>
      </c>
      <c r="T610" s="7" t="s">
        <v>16005</v>
      </c>
      <c r="U610">
        <f>COUNTIFS(Spotify!$AA:$AA,Charts!$U$1,Spotify!$U:$U,Charts!T610)</f>
        <v>0</v>
      </c>
      <c r="V610">
        <f>COUNTIFS(Spotify!$AA:$AA,Charts!$V$1,Spotify!$U:$U,Charts!T610)</f>
        <v>0</v>
      </c>
      <c r="W610">
        <f>COUNTIFS(Spotify!$AA:$AA,Charts!$W$1,Spotify!$U:$U,Charts!T610)</f>
        <v>0</v>
      </c>
      <c r="X610">
        <f>COUNTIFS(Spotify!$AA:$AA,Charts!$X$1,Spotify!$U:$U,Charts!T610)</f>
        <v>0</v>
      </c>
      <c r="Y610">
        <f>COUNTIFS(Spotify!$AA:$AA,Charts!$Y$1,Spotify!$U:$U,Charts!T610)</f>
        <v>0</v>
      </c>
      <c r="Z610">
        <f>COUNTIFS(Spotify!$AA:$AA,Charts!$Z$1,Spotify!$U:$U,Charts!T610)</f>
        <v>0</v>
      </c>
      <c r="AA610">
        <f>COUNTIFS(Spotify!$AA:$AA,Charts!$AA$1,Spotify!$U:$U,Charts!T610)</f>
        <v>0</v>
      </c>
      <c r="AB610">
        <f>COUNTIFS(Spotify!$AA:$AA,Charts!$AB$1,Spotify!$U:$U,Charts!T610)</f>
        <v>0</v>
      </c>
      <c r="AC610">
        <f>COUNTIFS(Spotify!$AA:$AA,Charts!$AC$1,Spotify!$U:$U,Charts!T610)</f>
        <v>0</v>
      </c>
      <c r="AD610">
        <f>COUNTIFS(Spotify!$AA:$AA,Charts!$AD$1,Spotify!$U:$U,Charts!T610)</f>
        <v>0</v>
      </c>
      <c r="AE610">
        <f>COUNTIFS(Spotify!$AA:$AA,Charts!$AE$1,Spotify!$U:$U,Charts!T610)</f>
        <v>1</v>
      </c>
      <c r="AF610" s="8">
        <f>COUNTIFS(Spotify!$AA:$AA,Charts!$AF$1,Spotify!$U:$U,Charts!T610)</f>
        <v>0</v>
      </c>
      <c r="AH610" s="7" t="s">
        <v>16005</v>
      </c>
      <c r="AI610">
        <f>SUMIFS(Spotify!O:O,Spotify!U:U,Charts!AH610)/COUNTIFS(Spotify!U:U,Charts!AH610)</f>
        <v>-514</v>
      </c>
      <c r="AJ610" s="18">
        <f>SUMIF(Spotify!U:U,Charts!AH610,Spotify!P:P)/COUNTIF(Spotify!U:U,Charts!AH610)</f>
        <v>119966</v>
      </c>
      <c r="AK610" s="18">
        <f>SUMIF(Spotify!U:U,Charts!AH610,Spotify!R:R)/COUNTIF(Spotify!U:U,Charts!AH610)</f>
        <v>35</v>
      </c>
      <c r="AL610" s="18">
        <f>SUMIF(Spotify!U:U,Charts!AH610,Spotify!J:J)/COUNTIF(Spotify!U:U,Charts!AH610)</f>
        <v>112</v>
      </c>
      <c r="AM610" s="18">
        <f>SUMIF(Spotify!U:U,Charts!AH610,Spotify!H:H)/COUNTIF(Spotify!U:U,Charts!AH610)</f>
        <v>712</v>
      </c>
      <c r="AN610" s="28">
        <f>SUMIF(Spotify!U:U,Charts!AH610,Spotify!I:I)/COUNTIF(Spotify!U:U,Charts!AH610)</f>
        <v>972</v>
      </c>
    </row>
    <row r="611" spans="1:40" x14ac:dyDescent="0.25">
      <c r="A611" s="3" t="s">
        <v>18057</v>
      </c>
      <c r="B611" s="1">
        <v>22089401</v>
      </c>
      <c r="C611" s="1">
        <v>1</v>
      </c>
      <c r="D611" s="1"/>
      <c r="E611" s="3" t="s">
        <v>2574</v>
      </c>
      <c r="F611" s="1">
        <v>227490885</v>
      </c>
      <c r="H611" s="7" t="s">
        <v>16037</v>
      </c>
      <c r="I611" s="1">
        <v>106279764</v>
      </c>
      <c r="J611" s="8">
        <v>1</v>
      </c>
      <c r="L611" s="7" t="s">
        <v>16037</v>
      </c>
      <c r="M611" s="1">
        <f t="shared" si="46"/>
        <v>-106279764</v>
      </c>
      <c r="N611">
        <v>1</v>
      </c>
      <c r="O611" s="18">
        <f>SUMIF(Spotify!U:U,Charts!L611,Spotify!Q:Q)/COUNTIF(Spotify!U:U,Charts!L611)</f>
        <v>267600</v>
      </c>
      <c r="P611" t="str">
        <f t="shared" si="47"/>
        <v>04:27</v>
      </c>
      <c r="Q611" s="18">
        <f t="shared" si="49"/>
        <v>641941</v>
      </c>
      <c r="R611" s="8" t="str">
        <f t="shared" si="48"/>
        <v>10:41</v>
      </c>
      <c r="T611" s="7" t="s">
        <v>18057</v>
      </c>
      <c r="U611">
        <f>COUNTIFS(Spotify!$AA:$AA,Charts!$U$1,Spotify!$U:$U,Charts!T611)</f>
        <v>1</v>
      </c>
      <c r="V611">
        <f>COUNTIFS(Spotify!$AA:$AA,Charts!$V$1,Spotify!$U:$U,Charts!T611)</f>
        <v>0</v>
      </c>
      <c r="W611">
        <f>COUNTIFS(Spotify!$AA:$AA,Charts!$W$1,Spotify!$U:$U,Charts!T611)</f>
        <v>0</v>
      </c>
      <c r="X611">
        <f>COUNTIFS(Spotify!$AA:$AA,Charts!$X$1,Spotify!$U:$U,Charts!T611)</f>
        <v>0</v>
      </c>
      <c r="Y611">
        <f>COUNTIFS(Spotify!$AA:$AA,Charts!$Y$1,Spotify!$U:$U,Charts!T611)</f>
        <v>0</v>
      </c>
      <c r="Z611">
        <f>COUNTIFS(Spotify!$AA:$AA,Charts!$Z$1,Spotify!$U:$U,Charts!T611)</f>
        <v>0</v>
      </c>
      <c r="AA611">
        <f>COUNTIFS(Spotify!$AA:$AA,Charts!$AA$1,Spotify!$U:$U,Charts!T611)</f>
        <v>0</v>
      </c>
      <c r="AB611">
        <f>COUNTIFS(Spotify!$AA:$AA,Charts!$AB$1,Spotify!$U:$U,Charts!T611)</f>
        <v>0</v>
      </c>
      <c r="AC611">
        <f>COUNTIFS(Spotify!$AA:$AA,Charts!$AC$1,Spotify!$U:$U,Charts!T611)</f>
        <v>0</v>
      </c>
      <c r="AD611">
        <f>COUNTIFS(Spotify!$AA:$AA,Charts!$AD$1,Spotify!$U:$U,Charts!T611)</f>
        <v>0</v>
      </c>
      <c r="AE611">
        <f>COUNTIFS(Spotify!$AA:$AA,Charts!$AE$1,Spotify!$U:$U,Charts!T611)</f>
        <v>0</v>
      </c>
      <c r="AF611" s="8">
        <f>COUNTIFS(Spotify!$AA:$AA,Charts!$AF$1,Spotify!$U:$U,Charts!T611)</f>
        <v>0</v>
      </c>
      <c r="AH611" s="7" t="s">
        <v>18057</v>
      </c>
      <c r="AI611">
        <f>SUMIFS(Spotify!O:O,Spotify!U:U,Charts!AH611)/COUNTIFS(Spotify!U:U,Charts!AH611)</f>
        <v>-3525</v>
      </c>
      <c r="AJ611" s="18">
        <f>SUMIF(Spotify!U:U,Charts!AH611,Spotify!P:P)/COUNTIF(Spotify!U:U,Charts!AH611)</f>
        <v>103961</v>
      </c>
      <c r="AK611" s="18">
        <f>SUMIF(Spotify!U:U,Charts!AH611,Spotify!R:R)/COUNTIF(Spotify!U:U,Charts!AH611)</f>
        <v>7</v>
      </c>
      <c r="AL611" s="18">
        <f>SUMIF(Spotify!U:U,Charts!AH611,Spotify!J:J)/COUNTIF(Spotify!U:U,Charts!AH611)</f>
        <v>509</v>
      </c>
      <c r="AM611" s="18">
        <f>SUMIF(Spotify!U:U,Charts!AH611,Spotify!H:H)/COUNTIF(Spotify!U:U,Charts!AH611)</f>
        <v>675</v>
      </c>
      <c r="AN611" s="28">
        <f>SUMIF(Spotify!U:U,Charts!AH611,Spotify!I:I)/COUNTIF(Spotify!U:U,Charts!AH611)</f>
        <v>937</v>
      </c>
    </row>
    <row r="612" spans="1:40" x14ac:dyDescent="0.25">
      <c r="A612" s="3" t="s">
        <v>18058</v>
      </c>
      <c r="B612" s="1">
        <v>97962201</v>
      </c>
      <c r="C612" s="1">
        <v>1</v>
      </c>
      <c r="D612" s="1"/>
      <c r="E612" s="3" t="s">
        <v>5146</v>
      </c>
      <c r="F612" s="1">
        <v>570060710</v>
      </c>
      <c r="H612" s="7" t="s">
        <v>772</v>
      </c>
      <c r="I612" s="1">
        <v>106044885</v>
      </c>
      <c r="J612" s="8">
        <v>1</v>
      </c>
      <c r="L612" s="7" t="s">
        <v>772</v>
      </c>
      <c r="M612" s="1">
        <f t="shared" si="46"/>
        <v>-106044885</v>
      </c>
      <c r="N612">
        <v>1</v>
      </c>
      <c r="O612" s="18">
        <f>SUMIF(Spotify!U:U,Charts!L612,Spotify!Q:Q)/COUNTIF(Spotify!U:U,Charts!L612)</f>
        <v>413111</v>
      </c>
      <c r="P612" t="str">
        <f t="shared" si="47"/>
        <v>06:53</v>
      </c>
      <c r="Q612" s="18">
        <f t="shared" si="49"/>
        <v>641941</v>
      </c>
      <c r="R612" s="8" t="str">
        <f t="shared" si="48"/>
        <v>10:41</v>
      </c>
      <c r="T612" s="7" t="s">
        <v>18058</v>
      </c>
      <c r="U612">
        <f>COUNTIFS(Spotify!$AA:$AA,Charts!$U$1,Spotify!$U:$U,Charts!T612)</f>
        <v>0</v>
      </c>
      <c r="V612">
        <f>COUNTIFS(Spotify!$AA:$AA,Charts!$V$1,Spotify!$U:$U,Charts!T612)</f>
        <v>0</v>
      </c>
      <c r="W612">
        <f>COUNTIFS(Spotify!$AA:$AA,Charts!$W$1,Spotify!$U:$U,Charts!T612)</f>
        <v>0</v>
      </c>
      <c r="X612">
        <f>COUNTIFS(Spotify!$AA:$AA,Charts!$X$1,Spotify!$U:$U,Charts!T612)</f>
        <v>0</v>
      </c>
      <c r="Y612">
        <f>COUNTIFS(Spotify!$AA:$AA,Charts!$Y$1,Spotify!$U:$U,Charts!T612)</f>
        <v>0</v>
      </c>
      <c r="Z612">
        <f>COUNTIFS(Spotify!$AA:$AA,Charts!$Z$1,Spotify!$U:$U,Charts!T612)</f>
        <v>0</v>
      </c>
      <c r="AA612">
        <f>COUNTIFS(Spotify!$AA:$AA,Charts!$AA$1,Spotify!$U:$U,Charts!T612)</f>
        <v>0</v>
      </c>
      <c r="AB612">
        <f>COUNTIFS(Spotify!$AA:$AA,Charts!$AB$1,Spotify!$U:$U,Charts!T612)</f>
        <v>1</v>
      </c>
      <c r="AC612">
        <f>COUNTIFS(Spotify!$AA:$AA,Charts!$AC$1,Spotify!$U:$U,Charts!T612)</f>
        <v>0</v>
      </c>
      <c r="AD612">
        <f>COUNTIFS(Spotify!$AA:$AA,Charts!$AD$1,Spotify!$U:$U,Charts!T612)</f>
        <v>0</v>
      </c>
      <c r="AE612">
        <f>COUNTIFS(Spotify!$AA:$AA,Charts!$AE$1,Spotify!$U:$U,Charts!T612)</f>
        <v>0</v>
      </c>
      <c r="AF612" s="8">
        <f>COUNTIFS(Spotify!$AA:$AA,Charts!$AF$1,Spotify!$U:$U,Charts!T612)</f>
        <v>0</v>
      </c>
      <c r="AH612" s="7" t="s">
        <v>18058</v>
      </c>
      <c r="AI612">
        <f>SUMIFS(Spotify!O:O,Spotify!U:U,Charts!AH612)/COUNTIFS(Spotify!U:U,Charts!AH612)</f>
        <v>-5562</v>
      </c>
      <c r="AJ612" s="18">
        <f>SUMIF(Spotify!U:U,Charts!AH612,Spotify!P:P)/COUNTIF(Spotify!U:U,Charts!AH612)</f>
        <v>109989</v>
      </c>
      <c r="AK612" s="18">
        <f>SUMIF(Spotify!U:U,Charts!AH612,Spotify!R:R)/COUNTIF(Spotify!U:U,Charts!AH612)</f>
        <v>15</v>
      </c>
      <c r="AL612" s="18">
        <f>SUMIF(Spotify!U:U,Charts!AH612,Spotify!J:J)/COUNTIF(Spotify!U:U,Charts!AH612)</f>
        <v>621</v>
      </c>
      <c r="AM612" s="18">
        <f>SUMIF(Spotify!U:U,Charts!AH612,Spotify!H:H)/COUNTIF(Spotify!U:U,Charts!AH612)</f>
        <v>734</v>
      </c>
      <c r="AN612" s="28">
        <f>SUMIF(Spotify!U:U,Charts!AH612,Spotify!I:I)/COUNTIF(Spotify!U:U,Charts!AH612)</f>
        <v>765</v>
      </c>
    </row>
    <row r="613" spans="1:40" x14ac:dyDescent="0.25">
      <c r="A613" s="3" t="s">
        <v>3431</v>
      </c>
      <c r="B613" s="1">
        <v>53099372</v>
      </c>
      <c r="C613" s="1">
        <v>7</v>
      </c>
      <c r="D613" s="1"/>
      <c r="E613" s="3" t="s">
        <v>17563</v>
      </c>
      <c r="F613" s="1">
        <v>6061819</v>
      </c>
      <c r="H613" s="7" t="s">
        <v>17992</v>
      </c>
      <c r="I613" s="1">
        <v>105980349</v>
      </c>
      <c r="J613" s="8">
        <v>1</v>
      </c>
      <c r="L613" s="7" t="s">
        <v>17992</v>
      </c>
      <c r="M613" s="1">
        <f t="shared" si="46"/>
        <v>-105980349</v>
      </c>
      <c r="N613">
        <v>1</v>
      </c>
      <c r="O613" s="18">
        <f>SUMIF(Spotify!U:U,Charts!L613,Spotify!Q:Q)/COUNTIF(Spotify!U:U,Charts!L613)</f>
        <v>244885</v>
      </c>
      <c r="P613" t="str">
        <f t="shared" si="47"/>
        <v>04:04</v>
      </c>
      <c r="Q613" s="18">
        <f t="shared" si="49"/>
        <v>641941</v>
      </c>
      <c r="R613" s="8" t="str">
        <f t="shared" si="48"/>
        <v>10:41</v>
      </c>
      <c r="T613" s="7" t="s">
        <v>3431</v>
      </c>
      <c r="U613">
        <f>COUNTIFS(Spotify!$AA:$AA,Charts!$U$1,Spotify!$U:$U,Charts!T613)</f>
        <v>1</v>
      </c>
      <c r="V613">
        <f>COUNTIFS(Spotify!$AA:$AA,Charts!$V$1,Spotify!$U:$U,Charts!T613)</f>
        <v>1</v>
      </c>
      <c r="W613">
        <f>COUNTIFS(Spotify!$AA:$AA,Charts!$W$1,Spotify!$U:$U,Charts!T613)</f>
        <v>0</v>
      </c>
      <c r="X613">
        <f>COUNTIFS(Spotify!$AA:$AA,Charts!$X$1,Spotify!$U:$U,Charts!T613)</f>
        <v>0</v>
      </c>
      <c r="Y613">
        <f>COUNTIFS(Spotify!$AA:$AA,Charts!$Y$1,Spotify!$U:$U,Charts!T613)</f>
        <v>0</v>
      </c>
      <c r="Z613">
        <f>COUNTIFS(Spotify!$AA:$AA,Charts!$Z$1,Spotify!$U:$U,Charts!T613)</f>
        <v>0</v>
      </c>
      <c r="AA613">
        <f>COUNTIFS(Spotify!$AA:$AA,Charts!$AA$1,Spotify!$U:$U,Charts!T613)</f>
        <v>1</v>
      </c>
      <c r="AB613">
        <f>COUNTIFS(Spotify!$AA:$AA,Charts!$AB$1,Spotify!$U:$U,Charts!T613)</f>
        <v>1</v>
      </c>
      <c r="AC613">
        <f>COUNTIFS(Spotify!$AA:$AA,Charts!$AC$1,Spotify!$U:$U,Charts!T613)</f>
        <v>2</v>
      </c>
      <c r="AD613">
        <f>COUNTIFS(Spotify!$AA:$AA,Charts!$AD$1,Spotify!$U:$U,Charts!T613)</f>
        <v>0</v>
      </c>
      <c r="AE613">
        <f>COUNTIFS(Spotify!$AA:$AA,Charts!$AE$1,Spotify!$U:$U,Charts!T613)</f>
        <v>1</v>
      </c>
      <c r="AF613" s="8">
        <f>COUNTIFS(Spotify!$AA:$AA,Charts!$AF$1,Spotify!$U:$U,Charts!T613)</f>
        <v>0</v>
      </c>
      <c r="AH613" s="7" t="s">
        <v>3431</v>
      </c>
      <c r="AI613">
        <f>SUMIFS(Spotify!O:O,Spotify!U:U,Charts!AH613)/COUNTIFS(Spotify!U:U,Charts!AH613)</f>
        <v>-6054.7142857142853</v>
      </c>
      <c r="AJ613" s="18">
        <f>SUMIF(Spotify!U:U,Charts!AH613,Spotify!P:P)/COUNTIF(Spotify!U:U,Charts!AH613)</f>
        <v>113352</v>
      </c>
      <c r="AK613" s="18">
        <f>SUMIF(Spotify!U:U,Charts!AH613,Spotify!R:R)/COUNTIF(Spotify!U:U,Charts!AH613)</f>
        <v>1.7142857142857142</v>
      </c>
      <c r="AL613" s="18">
        <f>SUMIF(Spotify!U:U,Charts!AH613,Spotify!J:J)/COUNTIF(Spotify!U:U,Charts!AH613)</f>
        <v>497.28571428571428</v>
      </c>
      <c r="AM613" s="18">
        <f>SUMIF(Spotify!U:U,Charts!AH613,Spotify!H:H)/COUNTIF(Spotify!U:U,Charts!AH613)</f>
        <v>545</v>
      </c>
      <c r="AN613" s="28">
        <f>SUMIF(Spotify!U:U,Charts!AH613,Spotify!I:I)/COUNTIF(Spotify!U:U,Charts!AH613)</f>
        <v>575.14285714285711</v>
      </c>
    </row>
    <row r="614" spans="1:40" x14ac:dyDescent="0.25">
      <c r="A614" s="3" t="s">
        <v>3098</v>
      </c>
      <c r="B614" s="1">
        <v>124436451</v>
      </c>
      <c r="C614" s="1">
        <v>2</v>
      </c>
      <c r="D614" s="1"/>
      <c r="E614" s="3" t="s">
        <v>5911</v>
      </c>
      <c r="F614" s="1">
        <v>662051286</v>
      </c>
      <c r="H614" s="7" t="s">
        <v>17891</v>
      </c>
      <c r="I614" s="1">
        <v>105790086</v>
      </c>
      <c r="J614" s="8">
        <v>1</v>
      </c>
      <c r="L614" s="7" t="s">
        <v>17891</v>
      </c>
      <c r="M614" s="1">
        <f t="shared" si="46"/>
        <v>-105790086</v>
      </c>
      <c r="N614">
        <v>1</v>
      </c>
      <c r="O614" s="18">
        <f>SUMIF(Spotify!U:U,Charts!L614,Spotify!Q:Q)/COUNTIF(Spotify!U:U,Charts!L614)</f>
        <v>161684</v>
      </c>
      <c r="P614" t="str">
        <f t="shared" si="47"/>
        <v>02:41</v>
      </c>
      <c r="Q614" s="18">
        <f t="shared" si="49"/>
        <v>641941</v>
      </c>
      <c r="R614" s="8" t="str">
        <f t="shared" si="48"/>
        <v>10:41</v>
      </c>
      <c r="T614" s="7" t="s">
        <v>3098</v>
      </c>
      <c r="U614">
        <f>COUNTIFS(Spotify!$AA:$AA,Charts!$U$1,Spotify!$U:$U,Charts!T614)</f>
        <v>2</v>
      </c>
      <c r="V614">
        <f>COUNTIFS(Spotify!$AA:$AA,Charts!$V$1,Spotify!$U:$U,Charts!T614)</f>
        <v>0</v>
      </c>
      <c r="W614">
        <f>COUNTIFS(Spotify!$AA:$AA,Charts!$W$1,Spotify!$U:$U,Charts!T614)</f>
        <v>0</v>
      </c>
      <c r="X614">
        <f>COUNTIFS(Spotify!$AA:$AA,Charts!$X$1,Spotify!$U:$U,Charts!T614)</f>
        <v>0</v>
      </c>
      <c r="Y614">
        <f>COUNTIFS(Spotify!$AA:$AA,Charts!$Y$1,Spotify!$U:$U,Charts!T614)</f>
        <v>0</v>
      </c>
      <c r="Z614">
        <f>COUNTIFS(Spotify!$AA:$AA,Charts!$Z$1,Spotify!$U:$U,Charts!T614)</f>
        <v>0</v>
      </c>
      <c r="AA614">
        <f>COUNTIFS(Spotify!$AA:$AA,Charts!$AA$1,Spotify!$U:$U,Charts!T614)</f>
        <v>0</v>
      </c>
      <c r="AB614">
        <f>COUNTIFS(Spotify!$AA:$AA,Charts!$AB$1,Spotify!$U:$U,Charts!T614)</f>
        <v>0</v>
      </c>
      <c r="AC614">
        <f>COUNTIFS(Spotify!$AA:$AA,Charts!$AC$1,Spotify!$U:$U,Charts!T614)</f>
        <v>0</v>
      </c>
      <c r="AD614">
        <f>COUNTIFS(Spotify!$AA:$AA,Charts!$AD$1,Spotify!$U:$U,Charts!T614)</f>
        <v>0</v>
      </c>
      <c r="AE614">
        <f>COUNTIFS(Spotify!$AA:$AA,Charts!$AE$1,Spotify!$U:$U,Charts!T614)</f>
        <v>0</v>
      </c>
      <c r="AF614" s="8">
        <f>COUNTIFS(Spotify!$AA:$AA,Charts!$AF$1,Spotify!$U:$U,Charts!T614)</f>
        <v>0</v>
      </c>
      <c r="AH614" s="7" t="s">
        <v>3098</v>
      </c>
      <c r="AI614">
        <f>SUMIFS(Spotify!O:O,Spotify!U:U,Charts!AH614)/COUNTIFS(Spotify!U:U,Charts!AH614)</f>
        <v>-2575</v>
      </c>
      <c r="AJ614" s="18">
        <f>SUMIF(Spotify!U:U,Charts!AH614,Spotify!P:P)/COUNTIF(Spotify!U:U,Charts!AH614)</f>
        <v>122007</v>
      </c>
      <c r="AK614" s="18">
        <f>SUMIF(Spotify!U:U,Charts!AH614,Spotify!R:R)/COUNTIF(Spotify!U:U,Charts!AH614)</f>
        <v>15</v>
      </c>
      <c r="AL614" s="18">
        <f>SUMIF(Spotify!U:U,Charts!AH614,Spotify!J:J)/COUNTIF(Spotify!U:U,Charts!AH614)</f>
        <v>393</v>
      </c>
      <c r="AM614" s="18">
        <f>SUMIF(Spotify!U:U,Charts!AH614,Spotify!H:H)/COUNTIF(Spotify!U:U,Charts!AH614)</f>
        <v>814.5</v>
      </c>
      <c r="AN614" s="28">
        <f>SUMIF(Spotify!U:U,Charts!AH614,Spotify!I:I)/COUNTIF(Spotify!U:U,Charts!AH614)</f>
        <v>787.5</v>
      </c>
    </row>
    <row r="615" spans="1:40" x14ac:dyDescent="0.25">
      <c r="A615" s="3" t="s">
        <v>2028</v>
      </c>
      <c r="B615" s="1">
        <v>2789158350</v>
      </c>
      <c r="C615" s="1">
        <v>30</v>
      </c>
      <c r="D615" s="1"/>
      <c r="E615" s="3" t="s">
        <v>8612</v>
      </c>
      <c r="F615" s="1">
        <v>27399410</v>
      </c>
      <c r="H615" s="7" t="s">
        <v>775</v>
      </c>
      <c r="I615" s="1">
        <v>105752862</v>
      </c>
      <c r="J615" s="8">
        <v>15</v>
      </c>
      <c r="L615" s="7" t="s">
        <v>775</v>
      </c>
      <c r="M615" s="1">
        <f t="shared" si="46"/>
        <v>-105752862</v>
      </c>
      <c r="N615">
        <v>15</v>
      </c>
      <c r="O615" s="18">
        <f>SUMIF(Spotify!U:U,Charts!L615,Spotify!Q:Q)/COUNTIF(Spotify!U:U,Charts!L615)</f>
        <v>184124.13333333333</v>
      </c>
      <c r="P615" t="str">
        <f t="shared" si="47"/>
        <v>03:04</v>
      </c>
      <c r="Q615" s="18">
        <f t="shared" si="49"/>
        <v>641941</v>
      </c>
      <c r="R615" s="8" t="str">
        <f t="shared" si="48"/>
        <v>10:41</v>
      </c>
      <c r="T615" s="7" t="s">
        <v>2028</v>
      </c>
      <c r="U615">
        <f>COUNTIFS(Spotify!$AA:$AA,Charts!$U$1,Spotify!$U:$U,Charts!T615)</f>
        <v>6</v>
      </c>
      <c r="V615">
        <f>COUNTIFS(Spotify!$AA:$AA,Charts!$V$1,Spotify!$U:$U,Charts!T615)</f>
        <v>5</v>
      </c>
      <c r="W615">
        <f>COUNTIFS(Spotify!$AA:$AA,Charts!$W$1,Spotify!$U:$U,Charts!T615)</f>
        <v>0</v>
      </c>
      <c r="X615">
        <f>COUNTIFS(Spotify!$AA:$AA,Charts!$X$1,Spotify!$U:$U,Charts!T615)</f>
        <v>3</v>
      </c>
      <c r="Y615">
        <f>COUNTIFS(Spotify!$AA:$AA,Charts!$Y$1,Spotify!$U:$U,Charts!T615)</f>
        <v>0</v>
      </c>
      <c r="Z615">
        <f>COUNTIFS(Spotify!$AA:$AA,Charts!$Z$1,Spotify!$U:$U,Charts!T615)</f>
        <v>3</v>
      </c>
      <c r="AA615">
        <f>COUNTIFS(Spotify!$AA:$AA,Charts!$AA$1,Spotify!$U:$U,Charts!T615)</f>
        <v>1</v>
      </c>
      <c r="AB615">
        <f>COUNTIFS(Spotify!$AA:$AA,Charts!$AB$1,Spotify!$U:$U,Charts!T615)</f>
        <v>3</v>
      </c>
      <c r="AC615">
        <f>COUNTIFS(Spotify!$AA:$AA,Charts!$AC$1,Spotify!$U:$U,Charts!T615)</f>
        <v>4</v>
      </c>
      <c r="AD615">
        <f>COUNTIFS(Spotify!$AA:$AA,Charts!$AD$1,Spotify!$U:$U,Charts!T615)</f>
        <v>2</v>
      </c>
      <c r="AE615">
        <f>COUNTIFS(Spotify!$AA:$AA,Charts!$AE$1,Spotify!$U:$U,Charts!T615)</f>
        <v>2</v>
      </c>
      <c r="AF615" s="8">
        <f>COUNTIFS(Spotify!$AA:$AA,Charts!$AF$1,Spotify!$U:$U,Charts!T615)</f>
        <v>1</v>
      </c>
      <c r="AH615" s="7" t="s">
        <v>2028</v>
      </c>
      <c r="AI615">
        <f>SUMIFS(Spotify!O:O,Spotify!U:U,Charts!AH615)/COUNTIFS(Spotify!U:U,Charts!AH615)</f>
        <v>-6206.4666666666662</v>
      </c>
      <c r="AJ615" s="18">
        <f>SUMIF(Spotify!U:U,Charts!AH615,Spotify!P:P)/COUNTIF(Spotify!U:U,Charts!AH615)</f>
        <v>100842.46666666666</v>
      </c>
      <c r="AK615" s="18">
        <f>SUMIF(Spotify!U:U,Charts!AH615,Spotify!R:R)/COUNTIF(Spotify!U:U,Charts!AH615)</f>
        <v>13.833333333333334</v>
      </c>
      <c r="AL615" s="18">
        <f>SUMIF(Spotify!U:U,Charts!AH615,Spotify!J:J)/COUNTIF(Spotify!U:U,Charts!AH615)</f>
        <v>362.1</v>
      </c>
      <c r="AM615" s="18">
        <f>SUMIF(Spotify!U:U,Charts!AH615,Spotify!H:H)/COUNTIF(Spotify!U:U,Charts!AH615)</f>
        <v>563.70000000000005</v>
      </c>
      <c r="AN615" s="28">
        <f>SUMIF(Spotify!U:U,Charts!AH615,Spotify!I:I)/COUNTIF(Spotify!U:U,Charts!AH615)</f>
        <v>598.66666666666663</v>
      </c>
    </row>
    <row r="616" spans="1:40" x14ac:dyDescent="0.25">
      <c r="A616" s="3" t="s">
        <v>18059</v>
      </c>
      <c r="B616" s="1">
        <v>535146678</v>
      </c>
      <c r="C616" s="1">
        <v>3</v>
      </c>
      <c r="D616" s="1"/>
      <c r="E616" s="3" t="s">
        <v>12111</v>
      </c>
      <c r="F616" s="1">
        <v>7797383</v>
      </c>
      <c r="H616" s="7" t="s">
        <v>7700</v>
      </c>
      <c r="I616" s="1">
        <v>105594686</v>
      </c>
      <c r="J616" s="8">
        <v>1</v>
      </c>
      <c r="L616" s="7" t="s">
        <v>7700</v>
      </c>
      <c r="M616" s="1">
        <f t="shared" si="46"/>
        <v>-105594686</v>
      </c>
      <c r="N616">
        <v>1</v>
      </c>
      <c r="O616" s="18">
        <f>SUMIF(Spotify!U:U,Charts!L616,Spotify!Q:Q)/COUNTIF(Spotify!U:U,Charts!L616)</f>
        <v>201084</v>
      </c>
      <c r="P616" t="str">
        <f t="shared" si="47"/>
        <v>03:21</v>
      </c>
      <c r="Q616" s="18">
        <f t="shared" si="49"/>
        <v>641941</v>
      </c>
      <c r="R616" s="8" t="str">
        <f t="shared" si="48"/>
        <v>10:41</v>
      </c>
      <c r="T616" s="7" t="s">
        <v>18059</v>
      </c>
      <c r="U616">
        <f>COUNTIFS(Spotify!$AA:$AA,Charts!$U$1,Spotify!$U:$U,Charts!T616)</f>
        <v>0</v>
      </c>
      <c r="V616">
        <f>COUNTIFS(Spotify!$AA:$AA,Charts!$V$1,Spotify!$U:$U,Charts!T616)</f>
        <v>2</v>
      </c>
      <c r="W616">
        <f>COUNTIFS(Spotify!$AA:$AA,Charts!$W$1,Spotify!$U:$U,Charts!T616)</f>
        <v>0</v>
      </c>
      <c r="X616">
        <f>COUNTIFS(Spotify!$AA:$AA,Charts!$X$1,Spotify!$U:$U,Charts!T616)</f>
        <v>0</v>
      </c>
      <c r="Y616">
        <f>COUNTIFS(Spotify!$AA:$AA,Charts!$Y$1,Spotify!$U:$U,Charts!T616)</f>
        <v>0</v>
      </c>
      <c r="Z616">
        <f>COUNTIFS(Spotify!$AA:$AA,Charts!$Z$1,Spotify!$U:$U,Charts!T616)</f>
        <v>0</v>
      </c>
      <c r="AA616">
        <f>COUNTIFS(Spotify!$AA:$AA,Charts!$AA$1,Spotify!$U:$U,Charts!T616)</f>
        <v>0</v>
      </c>
      <c r="AB616">
        <f>COUNTIFS(Spotify!$AA:$AA,Charts!$AB$1,Spotify!$U:$U,Charts!T616)</f>
        <v>1</v>
      </c>
      <c r="AC616">
        <f>COUNTIFS(Spotify!$AA:$AA,Charts!$AC$1,Spotify!$U:$U,Charts!T616)</f>
        <v>0</v>
      </c>
      <c r="AD616">
        <f>COUNTIFS(Spotify!$AA:$AA,Charts!$AD$1,Spotify!$U:$U,Charts!T616)</f>
        <v>0</v>
      </c>
      <c r="AE616">
        <f>COUNTIFS(Spotify!$AA:$AA,Charts!$AE$1,Spotify!$U:$U,Charts!T616)</f>
        <v>0</v>
      </c>
      <c r="AF616" s="8">
        <f>COUNTIFS(Spotify!$AA:$AA,Charts!$AF$1,Spotify!$U:$U,Charts!T616)</f>
        <v>0</v>
      </c>
      <c r="AH616" s="7" t="s">
        <v>18059</v>
      </c>
      <c r="AI616">
        <f>SUMIFS(Spotify!O:O,Spotify!U:U,Charts!AH616)/COUNTIFS(Spotify!U:U,Charts!AH616)</f>
        <v>-6095</v>
      </c>
      <c r="AJ616" s="18">
        <f>SUMIF(Spotify!U:U,Charts!AH616,Spotify!P:P)/COUNTIF(Spotify!U:U,Charts!AH616)</f>
        <v>129387.66666666667</v>
      </c>
      <c r="AK616" s="18">
        <f>SUMIF(Spotify!U:U,Charts!AH616,Spotify!R:R)/COUNTIF(Spotify!U:U,Charts!AH616)</f>
        <v>25</v>
      </c>
      <c r="AL616" s="18">
        <f>SUMIF(Spotify!U:U,Charts!AH616,Spotify!J:J)/COUNTIF(Spotify!U:U,Charts!AH616)</f>
        <v>177.33333333333334</v>
      </c>
      <c r="AM616" s="18">
        <f>SUMIF(Spotify!U:U,Charts!AH616,Spotify!H:H)/COUNTIF(Spotify!U:U,Charts!AH616)</f>
        <v>707.33333333333337</v>
      </c>
      <c r="AN616" s="28">
        <f>SUMIF(Spotify!U:U,Charts!AH616,Spotify!I:I)/COUNTIF(Spotify!U:U,Charts!AH616)</f>
        <v>608</v>
      </c>
    </row>
    <row r="617" spans="1:40" x14ac:dyDescent="0.25">
      <c r="A617" s="3" t="s">
        <v>6962</v>
      </c>
      <c r="B617" s="1">
        <v>95564875</v>
      </c>
      <c r="C617" s="1">
        <v>1</v>
      </c>
      <c r="D617" s="1"/>
      <c r="E617" s="3" t="s">
        <v>15074</v>
      </c>
      <c r="F617" s="1">
        <v>2673597</v>
      </c>
      <c r="H617" s="7" t="s">
        <v>6886</v>
      </c>
      <c r="I617" s="1">
        <v>105497397</v>
      </c>
      <c r="J617" s="8">
        <v>5</v>
      </c>
      <c r="L617" s="7" t="s">
        <v>6886</v>
      </c>
      <c r="M617" s="1">
        <f t="shared" si="46"/>
        <v>-105497397</v>
      </c>
      <c r="N617">
        <v>5</v>
      </c>
      <c r="O617" s="18">
        <f>SUMIF(Spotify!U:U,Charts!L617,Spotify!Q:Q)/COUNTIF(Spotify!U:U,Charts!L617)</f>
        <v>194000.8</v>
      </c>
      <c r="P617" t="str">
        <f t="shared" si="47"/>
        <v>03:14</v>
      </c>
      <c r="Q617" s="18">
        <f t="shared" si="49"/>
        <v>641941</v>
      </c>
      <c r="R617" s="8" t="str">
        <f t="shared" si="48"/>
        <v>10:41</v>
      </c>
      <c r="T617" s="7" t="s">
        <v>6962</v>
      </c>
      <c r="U617">
        <f>COUNTIFS(Spotify!$AA:$AA,Charts!$U$1,Spotify!$U:$U,Charts!T617)</f>
        <v>0</v>
      </c>
      <c r="V617">
        <f>COUNTIFS(Spotify!$AA:$AA,Charts!$V$1,Spotify!$U:$U,Charts!T617)</f>
        <v>1</v>
      </c>
      <c r="W617">
        <f>COUNTIFS(Spotify!$AA:$AA,Charts!$W$1,Spotify!$U:$U,Charts!T617)</f>
        <v>0</v>
      </c>
      <c r="X617">
        <f>COUNTIFS(Spotify!$AA:$AA,Charts!$X$1,Spotify!$U:$U,Charts!T617)</f>
        <v>0</v>
      </c>
      <c r="Y617">
        <f>COUNTIFS(Spotify!$AA:$AA,Charts!$Y$1,Spotify!$U:$U,Charts!T617)</f>
        <v>0</v>
      </c>
      <c r="Z617">
        <f>COUNTIFS(Spotify!$AA:$AA,Charts!$Z$1,Spotify!$U:$U,Charts!T617)</f>
        <v>0</v>
      </c>
      <c r="AA617">
        <f>COUNTIFS(Spotify!$AA:$AA,Charts!$AA$1,Spotify!$U:$U,Charts!T617)</f>
        <v>0</v>
      </c>
      <c r="AB617">
        <f>COUNTIFS(Spotify!$AA:$AA,Charts!$AB$1,Spotify!$U:$U,Charts!T617)</f>
        <v>0</v>
      </c>
      <c r="AC617">
        <f>COUNTIFS(Spotify!$AA:$AA,Charts!$AC$1,Spotify!$U:$U,Charts!T617)</f>
        <v>0</v>
      </c>
      <c r="AD617">
        <f>COUNTIFS(Spotify!$AA:$AA,Charts!$AD$1,Spotify!$U:$U,Charts!T617)</f>
        <v>0</v>
      </c>
      <c r="AE617">
        <f>COUNTIFS(Spotify!$AA:$AA,Charts!$AE$1,Spotify!$U:$U,Charts!T617)</f>
        <v>0</v>
      </c>
      <c r="AF617" s="8">
        <f>COUNTIFS(Spotify!$AA:$AA,Charts!$AF$1,Spotify!$U:$U,Charts!T617)</f>
        <v>0</v>
      </c>
      <c r="AH617" s="7" t="s">
        <v>6962</v>
      </c>
      <c r="AI617">
        <f>SUMIFS(Spotify!O:O,Spotify!U:U,Charts!AH617)/COUNTIFS(Spotify!U:U,Charts!AH617)</f>
        <v>-712</v>
      </c>
      <c r="AJ617" s="18">
        <f>SUMIF(Spotify!U:U,Charts!AH617,Spotify!P:P)/COUNTIF(Spotify!U:U,Charts!AH617)</f>
        <v>86953</v>
      </c>
      <c r="AK617" s="18">
        <f>SUMIF(Spotify!U:U,Charts!AH617,Spotify!R:R)/COUNTIF(Spotify!U:U,Charts!AH617)</f>
        <v>13</v>
      </c>
      <c r="AL617" s="18">
        <f>SUMIF(Spotify!U:U,Charts!AH617,Spotify!J:J)/COUNTIF(Spotify!U:U,Charts!AH617)</f>
        <v>45</v>
      </c>
      <c r="AM617" s="18">
        <f>SUMIF(Spotify!U:U,Charts!AH617,Spotify!H:H)/COUNTIF(Spotify!U:U,Charts!AH617)</f>
        <v>675</v>
      </c>
      <c r="AN617" s="28">
        <f>SUMIF(Spotify!U:U,Charts!AH617,Spotify!I:I)/COUNTIF(Spotify!U:U,Charts!AH617)</f>
        <v>384</v>
      </c>
    </row>
    <row r="618" spans="1:40" x14ac:dyDescent="0.25">
      <c r="A618" s="3" t="s">
        <v>18060</v>
      </c>
      <c r="B618" s="1">
        <v>19220630</v>
      </c>
      <c r="C618" s="1">
        <v>1</v>
      </c>
      <c r="D618" s="1"/>
      <c r="E618" s="3" t="s">
        <v>1041</v>
      </c>
      <c r="F618" s="1">
        <v>23916124</v>
      </c>
      <c r="H618" s="7" t="s">
        <v>6894</v>
      </c>
      <c r="I618" s="1">
        <v>105176004</v>
      </c>
      <c r="J618" s="8">
        <v>4</v>
      </c>
      <c r="L618" s="7" t="s">
        <v>6894</v>
      </c>
      <c r="M618" s="1">
        <f t="shared" si="46"/>
        <v>-105176004</v>
      </c>
      <c r="N618">
        <v>4</v>
      </c>
      <c r="O618" s="18">
        <f>SUMIF(Spotify!U:U,Charts!L618,Spotify!Q:Q)/COUNTIF(Spotify!U:U,Charts!L618)</f>
        <v>183197.75</v>
      </c>
      <c r="P618" t="str">
        <f t="shared" si="47"/>
        <v>03:03</v>
      </c>
      <c r="Q618" s="18">
        <f t="shared" si="49"/>
        <v>641941</v>
      </c>
      <c r="R618" s="8" t="str">
        <f t="shared" si="48"/>
        <v>10:41</v>
      </c>
      <c r="T618" s="7" t="s">
        <v>18060</v>
      </c>
      <c r="U618">
        <f>COUNTIFS(Spotify!$AA:$AA,Charts!$U$1,Spotify!$U:$U,Charts!T618)</f>
        <v>0</v>
      </c>
      <c r="V618">
        <f>COUNTIFS(Spotify!$AA:$AA,Charts!$V$1,Spotify!$U:$U,Charts!T618)</f>
        <v>0</v>
      </c>
      <c r="W618">
        <f>COUNTIFS(Spotify!$AA:$AA,Charts!$W$1,Spotify!$U:$U,Charts!T618)</f>
        <v>0</v>
      </c>
      <c r="X618">
        <f>COUNTIFS(Spotify!$AA:$AA,Charts!$X$1,Spotify!$U:$U,Charts!T618)</f>
        <v>0</v>
      </c>
      <c r="Y618">
        <f>COUNTIFS(Spotify!$AA:$AA,Charts!$Y$1,Spotify!$U:$U,Charts!T618)</f>
        <v>0</v>
      </c>
      <c r="Z618">
        <f>COUNTIFS(Spotify!$AA:$AA,Charts!$Z$1,Spotify!$U:$U,Charts!T618)</f>
        <v>0</v>
      </c>
      <c r="AA618">
        <f>COUNTIFS(Spotify!$AA:$AA,Charts!$AA$1,Spotify!$U:$U,Charts!T618)</f>
        <v>0</v>
      </c>
      <c r="AB618">
        <f>COUNTIFS(Spotify!$AA:$AA,Charts!$AB$1,Spotify!$U:$U,Charts!T618)</f>
        <v>0</v>
      </c>
      <c r="AC618">
        <f>COUNTIFS(Spotify!$AA:$AA,Charts!$AC$1,Spotify!$U:$U,Charts!T618)</f>
        <v>0</v>
      </c>
      <c r="AD618">
        <f>COUNTIFS(Spotify!$AA:$AA,Charts!$AD$1,Spotify!$U:$U,Charts!T618)</f>
        <v>0</v>
      </c>
      <c r="AE618">
        <f>COUNTIFS(Spotify!$AA:$AA,Charts!$AE$1,Spotify!$U:$U,Charts!T618)</f>
        <v>0</v>
      </c>
      <c r="AF618" s="8">
        <f>COUNTIFS(Spotify!$AA:$AA,Charts!$AF$1,Spotify!$U:$U,Charts!T618)</f>
        <v>1</v>
      </c>
      <c r="AH618" s="7" t="s">
        <v>18060</v>
      </c>
      <c r="AI618">
        <f>SUMIFS(Spotify!O:O,Spotify!U:U,Charts!AH618)/COUNTIFS(Spotify!U:U,Charts!AH618)</f>
        <v>-56</v>
      </c>
      <c r="AJ618" s="18">
        <f>SUMIF(Spotify!U:U,Charts!AH618,Spotify!P:P)/COUNTIF(Spotify!U:U,Charts!AH618)</f>
        <v>130003</v>
      </c>
      <c r="AK618" s="18">
        <f>SUMIF(Spotify!U:U,Charts!AH618,Spotify!R:R)/COUNTIF(Spotify!U:U,Charts!AH618)</f>
        <v>2</v>
      </c>
      <c r="AL618" s="18">
        <f>SUMIF(Spotify!U:U,Charts!AH618,Spotify!J:J)/COUNTIF(Spotify!U:U,Charts!AH618)</f>
        <v>334</v>
      </c>
      <c r="AM618" s="18">
        <f>SUMIF(Spotify!U:U,Charts!AH618,Spotify!H:H)/COUNTIF(Spotify!U:U,Charts!AH618)</f>
        <v>648</v>
      </c>
      <c r="AN618" s="28">
        <f>SUMIF(Spotify!U:U,Charts!AH618,Spotify!I:I)/COUNTIF(Spotify!U:U,Charts!AH618)</f>
        <v>873</v>
      </c>
    </row>
    <row r="619" spans="1:40" x14ac:dyDescent="0.25">
      <c r="A619" s="3" t="s">
        <v>18061</v>
      </c>
      <c r="B619" s="1">
        <v>31135935</v>
      </c>
      <c r="C619" s="1">
        <v>1</v>
      </c>
      <c r="D619" s="1"/>
      <c r="E619" s="3" t="s">
        <v>455</v>
      </c>
      <c r="F619" s="1">
        <v>96770086</v>
      </c>
      <c r="H619" s="7" t="s">
        <v>7727</v>
      </c>
      <c r="I619" s="1">
        <v>104593485</v>
      </c>
      <c r="J619" s="8">
        <v>3</v>
      </c>
      <c r="L619" s="7" t="s">
        <v>7727</v>
      </c>
      <c r="M619" s="1">
        <f t="shared" si="46"/>
        <v>-104593485</v>
      </c>
      <c r="N619">
        <v>3</v>
      </c>
      <c r="O619" s="18">
        <f>SUMIF(Spotify!U:U,Charts!L619,Spotify!Q:Q)/COUNTIF(Spotify!U:U,Charts!L619)</f>
        <v>176365.66666666666</v>
      </c>
      <c r="P619" t="str">
        <f t="shared" si="47"/>
        <v>02:56</v>
      </c>
      <c r="Q619" s="18">
        <f t="shared" si="49"/>
        <v>641941</v>
      </c>
      <c r="R619" s="8" t="str">
        <f t="shared" si="48"/>
        <v>10:41</v>
      </c>
      <c r="T619" s="7" t="s">
        <v>18061</v>
      </c>
      <c r="U619">
        <f>COUNTIFS(Spotify!$AA:$AA,Charts!$U$1,Spotify!$U:$U,Charts!T619)</f>
        <v>0</v>
      </c>
      <c r="V619">
        <f>COUNTIFS(Spotify!$AA:$AA,Charts!$V$1,Spotify!$U:$U,Charts!T619)</f>
        <v>0</v>
      </c>
      <c r="W619">
        <f>COUNTIFS(Spotify!$AA:$AA,Charts!$W$1,Spotify!$U:$U,Charts!T619)</f>
        <v>0</v>
      </c>
      <c r="X619">
        <f>COUNTIFS(Spotify!$AA:$AA,Charts!$X$1,Spotify!$U:$U,Charts!T619)</f>
        <v>0</v>
      </c>
      <c r="Y619">
        <f>COUNTIFS(Spotify!$AA:$AA,Charts!$Y$1,Spotify!$U:$U,Charts!T619)</f>
        <v>0</v>
      </c>
      <c r="Z619">
        <f>COUNTIFS(Spotify!$AA:$AA,Charts!$Z$1,Spotify!$U:$U,Charts!T619)</f>
        <v>0</v>
      </c>
      <c r="AA619">
        <f>COUNTIFS(Spotify!$AA:$AA,Charts!$AA$1,Spotify!$U:$U,Charts!T619)</f>
        <v>1</v>
      </c>
      <c r="AB619">
        <f>COUNTIFS(Spotify!$AA:$AA,Charts!$AB$1,Spotify!$U:$U,Charts!T619)</f>
        <v>0</v>
      </c>
      <c r="AC619">
        <f>COUNTIFS(Spotify!$AA:$AA,Charts!$AC$1,Spotify!$U:$U,Charts!T619)</f>
        <v>0</v>
      </c>
      <c r="AD619">
        <f>COUNTIFS(Spotify!$AA:$AA,Charts!$AD$1,Spotify!$U:$U,Charts!T619)</f>
        <v>0</v>
      </c>
      <c r="AE619">
        <f>COUNTIFS(Spotify!$AA:$AA,Charts!$AE$1,Spotify!$U:$U,Charts!T619)</f>
        <v>0</v>
      </c>
      <c r="AF619" s="8">
        <f>COUNTIFS(Spotify!$AA:$AA,Charts!$AF$1,Spotify!$U:$U,Charts!T619)</f>
        <v>0</v>
      </c>
      <c r="AH619" s="7" t="s">
        <v>18061</v>
      </c>
      <c r="AI619">
        <f>SUMIFS(Spotify!O:O,Spotify!U:U,Charts!AH619)/COUNTIFS(Spotify!U:U,Charts!AH619)</f>
        <v>-5149</v>
      </c>
      <c r="AJ619" s="18">
        <f>SUMIF(Spotify!U:U,Charts!AH619,Spotify!P:P)/COUNTIF(Spotify!U:U,Charts!AH619)</f>
        <v>129947</v>
      </c>
      <c r="AK619" s="18">
        <f>SUMIF(Spotify!U:U,Charts!AH619,Spotify!R:R)/COUNTIF(Spotify!U:U,Charts!AH619)</f>
        <v>5</v>
      </c>
      <c r="AL619" s="18">
        <f>SUMIF(Spotify!U:U,Charts!AH619,Spotify!J:J)/COUNTIF(Spotify!U:U,Charts!AH619)</f>
        <v>245</v>
      </c>
      <c r="AM619" s="18">
        <f>SUMIF(Spotify!U:U,Charts!AH619,Spotify!H:H)/COUNTIF(Spotify!U:U,Charts!AH619)</f>
        <v>953</v>
      </c>
      <c r="AN619" s="28">
        <f>SUMIF(Spotify!U:U,Charts!AH619,Spotify!I:I)/COUNTIF(Spotify!U:U,Charts!AH619)</f>
        <v>57</v>
      </c>
    </row>
    <row r="620" spans="1:40" x14ac:dyDescent="0.25">
      <c r="A620" s="3" t="s">
        <v>18062</v>
      </c>
      <c r="B620" s="1">
        <v>18026514</v>
      </c>
      <c r="C620" s="1">
        <v>1</v>
      </c>
      <c r="D620" s="1"/>
      <c r="E620" s="3" t="s">
        <v>85</v>
      </c>
      <c r="F620" s="1">
        <v>7510646802</v>
      </c>
      <c r="H620" s="7" t="s">
        <v>1700</v>
      </c>
      <c r="I620" s="1">
        <v>104311451</v>
      </c>
      <c r="J620" s="8">
        <v>4</v>
      </c>
      <c r="L620" s="7" t="s">
        <v>1700</v>
      </c>
      <c r="M620" s="1">
        <f t="shared" si="46"/>
        <v>-104311451</v>
      </c>
      <c r="N620">
        <v>4</v>
      </c>
      <c r="O620" s="18">
        <f>SUMIF(Spotify!U:U,Charts!L620,Spotify!Q:Q)/COUNTIF(Spotify!U:U,Charts!L620)</f>
        <v>194310.75</v>
      </c>
      <c r="P620" t="str">
        <f t="shared" si="47"/>
        <v>03:14</v>
      </c>
      <c r="Q620" s="18">
        <f t="shared" si="49"/>
        <v>641941</v>
      </c>
      <c r="R620" s="8" t="str">
        <f t="shared" si="48"/>
        <v>10:41</v>
      </c>
      <c r="T620" s="7" t="s">
        <v>18062</v>
      </c>
      <c r="U620">
        <f>COUNTIFS(Spotify!$AA:$AA,Charts!$U$1,Spotify!$U:$U,Charts!T620)</f>
        <v>0</v>
      </c>
      <c r="V620">
        <f>COUNTIFS(Spotify!$AA:$AA,Charts!$V$1,Spotify!$U:$U,Charts!T620)</f>
        <v>0</v>
      </c>
      <c r="W620">
        <f>COUNTIFS(Spotify!$AA:$AA,Charts!$W$1,Spotify!$U:$U,Charts!T620)</f>
        <v>0</v>
      </c>
      <c r="X620">
        <f>COUNTIFS(Spotify!$AA:$AA,Charts!$X$1,Spotify!$U:$U,Charts!T620)</f>
        <v>0</v>
      </c>
      <c r="Y620">
        <f>COUNTIFS(Spotify!$AA:$AA,Charts!$Y$1,Spotify!$U:$U,Charts!T620)</f>
        <v>0</v>
      </c>
      <c r="Z620">
        <f>COUNTIFS(Spotify!$AA:$AA,Charts!$Z$1,Spotify!$U:$U,Charts!T620)</f>
        <v>0</v>
      </c>
      <c r="AA620">
        <f>COUNTIFS(Spotify!$AA:$AA,Charts!$AA$1,Spotify!$U:$U,Charts!T620)</f>
        <v>0</v>
      </c>
      <c r="AB620">
        <f>COUNTIFS(Spotify!$AA:$AA,Charts!$AB$1,Spotify!$U:$U,Charts!T620)</f>
        <v>0</v>
      </c>
      <c r="AC620">
        <f>COUNTIFS(Spotify!$AA:$AA,Charts!$AC$1,Spotify!$U:$U,Charts!T620)</f>
        <v>1</v>
      </c>
      <c r="AD620">
        <f>COUNTIFS(Spotify!$AA:$AA,Charts!$AD$1,Spotify!$U:$U,Charts!T620)</f>
        <v>0</v>
      </c>
      <c r="AE620">
        <f>COUNTIFS(Spotify!$AA:$AA,Charts!$AE$1,Spotify!$U:$U,Charts!T620)</f>
        <v>0</v>
      </c>
      <c r="AF620" s="8">
        <f>COUNTIFS(Spotify!$AA:$AA,Charts!$AF$1,Spotify!$U:$U,Charts!T620)</f>
        <v>0</v>
      </c>
      <c r="AH620" s="7" t="s">
        <v>18062</v>
      </c>
      <c r="AI620">
        <f>SUMIFS(Spotify!O:O,Spotify!U:U,Charts!AH620)/COUNTIFS(Spotify!U:U,Charts!AH620)</f>
        <v>-5317</v>
      </c>
      <c r="AJ620" s="18">
        <f>SUMIF(Spotify!U:U,Charts!AH620,Spotify!P:P)/COUNTIF(Spotify!U:U,Charts!AH620)</f>
        <v>112852</v>
      </c>
      <c r="AK620" s="18">
        <f>SUMIF(Spotify!U:U,Charts!AH620,Spotify!R:R)/COUNTIF(Spotify!U:U,Charts!AH620)</f>
        <v>3</v>
      </c>
      <c r="AL620" s="18">
        <f>SUMIF(Spotify!U:U,Charts!AH620,Spotify!J:J)/COUNTIF(Spotify!U:U,Charts!AH620)</f>
        <v>118</v>
      </c>
      <c r="AM620" s="18">
        <f>SUMIF(Spotify!U:U,Charts!AH620,Spotify!H:H)/COUNTIF(Spotify!U:U,Charts!AH620)</f>
        <v>702</v>
      </c>
      <c r="AN620" s="28">
        <f>SUMIF(Spotify!U:U,Charts!AH620,Spotify!I:I)/COUNTIF(Spotify!U:U,Charts!AH620)</f>
        <v>586</v>
      </c>
    </row>
    <row r="621" spans="1:40" x14ac:dyDescent="0.25">
      <c r="A621" s="3" t="s">
        <v>3177</v>
      </c>
      <c r="B621" s="1">
        <v>8946259</v>
      </c>
      <c r="C621" s="1">
        <v>1</v>
      </c>
      <c r="D621" s="1"/>
      <c r="E621" s="3" t="s">
        <v>10235</v>
      </c>
      <c r="F621" s="1">
        <v>28748438</v>
      </c>
      <c r="H621" s="7" t="s">
        <v>18153</v>
      </c>
      <c r="I621" s="1">
        <v>103892577</v>
      </c>
      <c r="J621" s="8">
        <v>3</v>
      </c>
      <c r="L621" s="7" t="s">
        <v>18153</v>
      </c>
      <c r="M621" s="1">
        <f t="shared" si="46"/>
        <v>-103892577</v>
      </c>
      <c r="N621">
        <v>3</v>
      </c>
      <c r="O621" s="18">
        <f>SUMIF(Spotify!U:U,Charts!L621,Spotify!Q:Q)/COUNTIF(Spotify!U:U,Charts!L621)</f>
        <v>195393.33333333334</v>
      </c>
      <c r="P621" t="str">
        <f t="shared" si="47"/>
        <v>03:15</v>
      </c>
      <c r="Q621" s="18">
        <f t="shared" si="49"/>
        <v>641941</v>
      </c>
      <c r="R621" s="8" t="str">
        <f t="shared" si="48"/>
        <v>10:41</v>
      </c>
      <c r="T621" s="7" t="s">
        <v>3177</v>
      </c>
      <c r="U621">
        <f>COUNTIFS(Spotify!$AA:$AA,Charts!$U$1,Spotify!$U:$U,Charts!T621)</f>
        <v>0</v>
      </c>
      <c r="V621">
        <f>COUNTIFS(Spotify!$AA:$AA,Charts!$V$1,Spotify!$U:$U,Charts!T621)</f>
        <v>0</v>
      </c>
      <c r="W621">
        <f>COUNTIFS(Spotify!$AA:$AA,Charts!$W$1,Spotify!$U:$U,Charts!T621)</f>
        <v>0</v>
      </c>
      <c r="X621">
        <f>COUNTIFS(Spotify!$AA:$AA,Charts!$X$1,Spotify!$U:$U,Charts!T621)</f>
        <v>0</v>
      </c>
      <c r="Y621">
        <f>COUNTIFS(Spotify!$AA:$AA,Charts!$Y$1,Spotify!$U:$U,Charts!T621)</f>
        <v>0</v>
      </c>
      <c r="Z621">
        <f>COUNTIFS(Spotify!$AA:$AA,Charts!$Z$1,Spotify!$U:$U,Charts!T621)</f>
        <v>0</v>
      </c>
      <c r="AA621">
        <f>COUNTIFS(Spotify!$AA:$AA,Charts!$AA$1,Spotify!$U:$U,Charts!T621)</f>
        <v>0</v>
      </c>
      <c r="AB621">
        <f>COUNTIFS(Spotify!$AA:$AA,Charts!$AB$1,Spotify!$U:$U,Charts!T621)</f>
        <v>0</v>
      </c>
      <c r="AC621">
        <f>COUNTIFS(Spotify!$AA:$AA,Charts!$AC$1,Spotify!$U:$U,Charts!T621)</f>
        <v>1</v>
      </c>
      <c r="AD621">
        <f>COUNTIFS(Spotify!$AA:$AA,Charts!$AD$1,Spotify!$U:$U,Charts!T621)</f>
        <v>0</v>
      </c>
      <c r="AE621">
        <f>COUNTIFS(Spotify!$AA:$AA,Charts!$AE$1,Spotify!$U:$U,Charts!T621)</f>
        <v>0</v>
      </c>
      <c r="AF621" s="8">
        <f>COUNTIFS(Spotify!$AA:$AA,Charts!$AF$1,Spotify!$U:$U,Charts!T621)</f>
        <v>0</v>
      </c>
      <c r="AH621" s="7" t="s">
        <v>3177</v>
      </c>
      <c r="AI621">
        <f>SUMIFS(Spotify!O:O,Spotify!U:U,Charts!AH621)/COUNTIFS(Spotify!U:U,Charts!AH621)</f>
        <v>-6689</v>
      </c>
      <c r="AJ621" s="18">
        <f>SUMIF(Spotify!U:U,Charts!AH621,Spotify!P:P)/COUNTIF(Spotify!U:U,Charts!AH621)</f>
        <v>125797</v>
      </c>
      <c r="AK621" s="18">
        <f>SUMIF(Spotify!U:U,Charts!AH621,Spotify!R:R)/COUNTIF(Spotify!U:U,Charts!AH621)</f>
        <v>3</v>
      </c>
      <c r="AL621" s="18">
        <f>SUMIF(Spotify!U:U,Charts!AH621,Spotify!J:J)/COUNTIF(Spotify!U:U,Charts!AH621)</f>
        <v>58</v>
      </c>
      <c r="AM621" s="18">
        <f>SUMIF(Spotify!U:U,Charts!AH621,Spotify!H:H)/COUNTIF(Spotify!U:U,Charts!AH621)</f>
        <v>584</v>
      </c>
      <c r="AN621" s="28">
        <f>SUMIF(Spotify!U:U,Charts!AH621,Spotify!I:I)/COUNTIF(Spotify!U:U,Charts!AH621)</f>
        <v>752</v>
      </c>
    </row>
    <row r="622" spans="1:40" x14ac:dyDescent="0.25">
      <c r="A622" s="3" t="s">
        <v>772</v>
      </c>
      <c r="B622" s="1">
        <v>106044885</v>
      </c>
      <c r="C622" s="1">
        <v>1</v>
      </c>
      <c r="D622" s="1"/>
      <c r="E622" s="3" t="s">
        <v>1228</v>
      </c>
      <c r="F622" s="1">
        <v>5417776</v>
      </c>
      <c r="H622" s="7" t="s">
        <v>13681</v>
      </c>
      <c r="I622" s="1">
        <v>103250128</v>
      </c>
      <c r="J622" s="8">
        <v>1</v>
      </c>
      <c r="L622" s="7" t="s">
        <v>13681</v>
      </c>
      <c r="M622" s="1">
        <f t="shared" si="46"/>
        <v>-103250128</v>
      </c>
      <c r="N622">
        <v>1</v>
      </c>
      <c r="O622" s="18">
        <f>SUMIF(Spotify!U:U,Charts!L622,Spotify!Q:Q)/COUNTIF(Spotify!U:U,Charts!L622)</f>
        <v>172342</v>
      </c>
      <c r="P622" t="str">
        <f t="shared" si="47"/>
        <v>02:52</v>
      </c>
      <c r="Q622" s="18">
        <f t="shared" si="49"/>
        <v>641941</v>
      </c>
      <c r="R622" s="8" t="str">
        <f t="shared" si="48"/>
        <v>10:41</v>
      </c>
      <c r="T622" s="7" t="s">
        <v>772</v>
      </c>
      <c r="U622">
        <f>COUNTIFS(Spotify!$AA:$AA,Charts!$U$1,Spotify!$U:$U,Charts!T622)</f>
        <v>0</v>
      </c>
      <c r="V622">
        <f>COUNTIFS(Spotify!$AA:$AA,Charts!$V$1,Spotify!$U:$U,Charts!T622)</f>
        <v>0</v>
      </c>
      <c r="W622">
        <f>COUNTIFS(Spotify!$AA:$AA,Charts!$W$1,Spotify!$U:$U,Charts!T622)</f>
        <v>0</v>
      </c>
      <c r="X622">
        <f>COUNTIFS(Spotify!$AA:$AA,Charts!$X$1,Spotify!$U:$U,Charts!T622)</f>
        <v>0</v>
      </c>
      <c r="Y622">
        <f>COUNTIFS(Spotify!$AA:$AA,Charts!$Y$1,Spotify!$U:$U,Charts!T622)</f>
        <v>0</v>
      </c>
      <c r="Z622">
        <f>COUNTIFS(Spotify!$AA:$AA,Charts!$Z$1,Spotify!$U:$U,Charts!T622)</f>
        <v>1</v>
      </c>
      <c r="AA622">
        <f>COUNTIFS(Spotify!$AA:$AA,Charts!$AA$1,Spotify!$U:$U,Charts!T622)</f>
        <v>0</v>
      </c>
      <c r="AB622">
        <f>COUNTIFS(Spotify!$AA:$AA,Charts!$AB$1,Spotify!$U:$U,Charts!T622)</f>
        <v>0</v>
      </c>
      <c r="AC622">
        <f>COUNTIFS(Spotify!$AA:$AA,Charts!$AC$1,Spotify!$U:$U,Charts!T622)</f>
        <v>0</v>
      </c>
      <c r="AD622">
        <f>COUNTIFS(Spotify!$AA:$AA,Charts!$AD$1,Spotify!$U:$U,Charts!T622)</f>
        <v>0</v>
      </c>
      <c r="AE622">
        <f>COUNTIFS(Spotify!$AA:$AA,Charts!$AE$1,Spotify!$U:$U,Charts!T622)</f>
        <v>0</v>
      </c>
      <c r="AF622" s="8">
        <f>COUNTIFS(Spotify!$AA:$AA,Charts!$AF$1,Spotify!$U:$U,Charts!T622)</f>
        <v>0</v>
      </c>
      <c r="AH622" s="7" t="s">
        <v>772</v>
      </c>
      <c r="AI622">
        <f>SUMIFS(Spotify!O:O,Spotify!U:U,Charts!AH622)/COUNTIFS(Spotify!U:U,Charts!AH622)</f>
        <v>-5269</v>
      </c>
      <c r="AJ622" s="18">
        <f>SUMIF(Spotify!U:U,Charts!AH622,Spotify!P:P)/COUNTIF(Spotify!U:U,Charts!AH622)</f>
        <v>173974</v>
      </c>
      <c r="AK622" s="18">
        <f>SUMIF(Spotify!U:U,Charts!AH622,Spotify!R:R)/COUNTIF(Spotify!U:U,Charts!AH622)</f>
        <v>14</v>
      </c>
      <c r="AL622" s="18">
        <f>SUMIF(Spotify!U:U,Charts!AH622,Spotify!J:J)/COUNTIF(Spotify!U:U,Charts!AH622)</f>
        <v>3</v>
      </c>
      <c r="AM622" s="18">
        <f>SUMIF(Spotify!U:U,Charts!AH622,Spotify!H:H)/COUNTIF(Spotify!U:U,Charts!AH622)</f>
        <v>672</v>
      </c>
      <c r="AN622" s="28">
        <f>SUMIF(Spotify!U:U,Charts!AH622,Spotify!I:I)/COUNTIF(Spotify!U:U,Charts!AH622)</f>
        <v>745</v>
      </c>
    </row>
    <row r="623" spans="1:40" x14ac:dyDescent="0.25">
      <c r="A623" s="3" t="s">
        <v>2421</v>
      </c>
      <c r="B623" s="1">
        <v>5933484</v>
      </c>
      <c r="C623" s="1">
        <v>1</v>
      </c>
      <c r="D623" s="1"/>
      <c r="E623" s="3" t="s">
        <v>3787</v>
      </c>
      <c r="F623" s="1">
        <v>712501350</v>
      </c>
      <c r="H623" s="7" t="s">
        <v>18256</v>
      </c>
      <c r="I623" s="1">
        <v>102605420</v>
      </c>
      <c r="J623" s="8">
        <v>1</v>
      </c>
      <c r="L623" s="7" t="s">
        <v>18256</v>
      </c>
      <c r="M623" s="1">
        <f t="shared" si="46"/>
        <v>-102605420</v>
      </c>
      <c r="N623">
        <v>1</v>
      </c>
      <c r="O623" s="18">
        <f>SUMIF(Spotify!U:U,Charts!L623,Spotify!Q:Q)/COUNTIF(Spotify!U:U,Charts!L623)</f>
        <v>140323</v>
      </c>
      <c r="P623" t="str">
        <f t="shared" si="47"/>
        <v>02:20</v>
      </c>
      <c r="Q623" s="18">
        <f t="shared" si="49"/>
        <v>641941</v>
      </c>
      <c r="R623" s="8" t="str">
        <f t="shared" si="48"/>
        <v>10:41</v>
      </c>
      <c r="T623" s="7" t="s">
        <v>2421</v>
      </c>
      <c r="U623">
        <f>COUNTIFS(Spotify!$AA:$AA,Charts!$U$1,Spotify!$U:$U,Charts!T623)</f>
        <v>0</v>
      </c>
      <c r="V623">
        <f>COUNTIFS(Spotify!$AA:$AA,Charts!$V$1,Spotify!$U:$U,Charts!T623)</f>
        <v>0</v>
      </c>
      <c r="W623">
        <f>COUNTIFS(Spotify!$AA:$AA,Charts!$W$1,Spotify!$U:$U,Charts!T623)</f>
        <v>0</v>
      </c>
      <c r="X623">
        <f>COUNTIFS(Spotify!$AA:$AA,Charts!$X$1,Spotify!$U:$U,Charts!T623)</f>
        <v>0</v>
      </c>
      <c r="Y623">
        <f>COUNTIFS(Spotify!$AA:$AA,Charts!$Y$1,Spotify!$U:$U,Charts!T623)</f>
        <v>1</v>
      </c>
      <c r="Z623">
        <f>COUNTIFS(Spotify!$AA:$AA,Charts!$Z$1,Spotify!$U:$U,Charts!T623)</f>
        <v>0</v>
      </c>
      <c r="AA623">
        <f>COUNTIFS(Spotify!$AA:$AA,Charts!$AA$1,Spotify!$U:$U,Charts!T623)</f>
        <v>0</v>
      </c>
      <c r="AB623">
        <f>COUNTIFS(Spotify!$AA:$AA,Charts!$AB$1,Spotify!$U:$U,Charts!T623)</f>
        <v>0</v>
      </c>
      <c r="AC623">
        <f>COUNTIFS(Spotify!$AA:$AA,Charts!$AC$1,Spotify!$U:$U,Charts!T623)</f>
        <v>0</v>
      </c>
      <c r="AD623">
        <f>COUNTIFS(Spotify!$AA:$AA,Charts!$AD$1,Spotify!$U:$U,Charts!T623)</f>
        <v>0</v>
      </c>
      <c r="AE623">
        <f>COUNTIFS(Spotify!$AA:$AA,Charts!$AE$1,Spotify!$U:$U,Charts!T623)</f>
        <v>0</v>
      </c>
      <c r="AF623" s="8">
        <f>COUNTIFS(Spotify!$AA:$AA,Charts!$AF$1,Spotify!$U:$U,Charts!T623)</f>
        <v>0</v>
      </c>
      <c r="AH623" s="7" t="s">
        <v>2421</v>
      </c>
      <c r="AI623">
        <f>SUMIFS(Spotify!O:O,Spotify!U:U,Charts!AH623)/COUNTIFS(Spotify!U:U,Charts!AH623)</f>
        <v>-4602</v>
      </c>
      <c r="AJ623" s="18">
        <f>SUMIF(Spotify!U:U,Charts!AH623,Spotify!P:P)/COUNTIF(Spotify!U:U,Charts!AH623)</f>
        <v>117994</v>
      </c>
      <c r="AK623" s="18">
        <f>SUMIF(Spotify!U:U,Charts!AH623,Spotify!R:R)/COUNTIF(Spotify!U:U,Charts!AH623)</f>
        <v>1</v>
      </c>
      <c r="AL623" s="18">
        <f>SUMIF(Spotify!U:U,Charts!AH623,Spotify!J:J)/COUNTIF(Spotify!U:U,Charts!AH623)</f>
        <v>134</v>
      </c>
      <c r="AM623" s="18">
        <f>SUMIF(Spotify!U:U,Charts!AH623,Spotify!H:H)/COUNTIF(Spotify!U:U,Charts!AH623)</f>
        <v>747</v>
      </c>
      <c r="AN623" s="28">
        <f>SUMIF(Spotify!U:U,Charts!AH623,Spotify!I:I)/COUNTIF(Spotify!U:U,Charts!AH623)</f>
        <v>819</v>
      </c>
    </row>
    <row r="624" spans="1:40" x14ac:dyDescent="0.25">
      <c r="A624" s="3" t="s">
        <v>4716</v>
      </c>
      <c r="B624" s="1">
        <v>590536693</v>
      </c>
      <c r="C624" s="1">
        <v>10</v>
      </c>
      <c r="D624" s="1"/>
      <c r="E624" s="3" t="s">
        <v>7687</v>
      </c>
      <c r="F624" s="1">
        <v>401473648</v>
      </c>
      <c r="H624" s="7" t="s">
        <v>17987</v>
      </c>
      <c r="I624" s="1">
        <v>102286371</v>
      </c>
      <c r="J624" s="8">
        <v>2</v>
      </c>
      <c r="L624" s="7" t="s">
        <v>17987</v>
      </c>
      <c r="M624" s="1">
        <f t="shared" si="46"/>
        <v>-102286371</v>
      </c>
      <c r="N624">
        <v>2</v>
      </c>
      <c r="O624" s="18">
        <f>SUMIF(Spotify!U:U,Charts!L624,Spotify!Q:Q)/COUNTIF(Spotify!U:U,Charts!L624)</f>
        <v>191524</v>
      </c>
      <c r="P624" t="str">
        <f t="shared" si="47"/>
        <v>03:11</v>
      </c>
      <c r="Q624" s="18">
        <f t="shared" si="49"/>
        <v>641941</v>
      </c>
      <c r="R624" s="8" t="str">
        <f t="shared" si="48"/>
        <v>10:41</v>
      </c>
      <c r="T624" s="7" t="s">
        <v>4716</v>
      </c>
      <c r="U624">
        <f>COUNTIFS(Spotify!$AA:$AA,Charts!$U$1,Spotify!$U:$U,Charts!T624)</f>
        <v>2</v>
      </c>
      <c r="V624">
        <f>COUNTIFS(Spotify!$AA:$AA,Charts!$V$1,Spotify!$U:$U,Charts!T624)</f>
        <v>0</v>
      </c>
      <c r="W624">
        <f>COUNTIFS(Spotify!$AA:$AA,Charts!$W$1,Spotify!$U:$U,Charts!T624)</f>
        <v>0</v>
      </c>
      <c r="X624">
        <f>COUNTIFS(Spotify!$AA:$AA,Charts!$X$1,Spotify!$U:$U,Charts!T624)</f>
        <v>2</v>
      </c>
      <c r="Y624">
        <f>COUNTIFS(Spotify!$AA:$AA,Charts!$Y$1,Spotify!$U:$U,Charts!T624)</f>
        <v>1</v>
      </c>
      <c r="Z624">
        <f>COUNTIFS(Spotify!$AA:$AA,Charts!$Z$1,Spotify!$U:$U,Charts!T624)</f>
        <v>3</v>
      </c>
      <c r="AA624">
        <f>COUNTIFS(Spotify!$AA:$AA,Charts!$AA$1,Spotify!$U:$U,Charts!T624)</f>
        <v>0</v>
      </c>
      <c r="AB624">
        <f>COUNTIFS(Spotify!$AA:$AA,Charts!$AB$1,Spotify!$U:$U,Charts!T624)</f>
        <v>0</v>
      </c>
      <c r="AC624">
        <f>COUNTIFS(Spotify!$AA:$AA,Charts!$AC$1,Spotify!$U:$U,Charts!T624)</f>
        <v>1</v>
      </c>
      <c r="AD624">
        <f>COUNTIFS(Spotify!$AA:$AA,Charts!$AD$1,Spotify!$U:$U,Charts!T624)</f>
        <v>0</v>
      </c>
      <c r="AE624">
        <f>COUNTIFS(Spotify!$AA:$AA,Charts!$AE$1,Spotify!$U:$U,Charts!T624)</f>
        <v>0</v>
      </c>
      <c r="AF624" s="8">
        <f>COUNTIFS(Spotify!$AA:$AA,Charts!$AF$1,Spotify!$U:$U,Charts!T624)</f>
        <v>1</v>
      </c>
      <c r="AH624" s="7" t="s">
        <v>4716</v>
      </c>
      <c r="AI624">
        <f>SUMIFS(Spotify!O:O,Spotify!U:U,Charts!AH624)/COUNTIFS(Spotify!U:U,Charts!AH624)</f>
        <v>-6679.4</v>
      </c>
      <c r="AJ624" s="18">
        <f>SUMIF(Spotify!U:U,Charts!AH624,Spotify!P:P)/COUNTIF(Spotify!U:U,Charts!AH624)</f>
        <v>103073.1</v>
      </c>
      <c r="AK624" s="18">
        <f>SUMIF(Spotify!U:U,Charts!AH624,Spotify!R:R)/COUNTIF(Spotify!U:U,Charts!AH624)</f>
        <v>9</v>
      </c>
      <c r="AL624" s="18">
        <f>SUMIF(Spotify!U:U,Charts!AH624,Spotify!J:J)/COUNTIF(Spotify!U:U,Charts!AH624)</f>
        <v>419.8</v>
      </c>
      <c r="AM624" s="18">
        <f>SUMIF(Spotify!U:U,Charts!AH624,Spotify!H:H)/COUNTIF(Spotify!U:U,Charts!AH624)</f>
        <v>400.5</v>
      </c>
      <c r="AN624" s="28">
        <f>SUMIF(Spotify!U:U,Charts!AH624,Spotify!I:I)/COUNTIF(Spotify!U:U,Charts!AH624)</f>
        <v>383.4</v>
      </c>
    </row>
    <row r="625" spans="1:40" x14ac:dyDescent="0.25">
      <c r="A625" s="3" t="s">
        <v>2666</v>
      </c>
      <c r="B625" s="1">
        <v>3407504170</v>
      </c>
      <c r="C625" s="1">
        <v>29</v>
      </c>
      <c r="D625" s="1"/>
      <c r="E625" s="3" t="s">
        <v>17002</v>
      </c>
      <c r="F625" s="1">
        <v>93567809</v>
      </c>
      <c r="H625" s="7" t="s">
        <v>7031</v>
      </c>
      <c r="I625" s="1">
        <v>102275573</v>
      </c>
      <c r="J625" s="8">
        <v>1</v>
      </c>
      <c r="L625" s="7" t="s">
        <v>7031</v>
      </c>
      <c r="M625" s="1">
        <f t="shared" si="46"/>
        <v>-102275573</v>
      </c>
      <c r="N625">
        <v>1</v>
      </c>
      <c r="O625" s="18">
        <f>SUMIF(Spotify!U:U,Charts!L625,Spotify!Q:Q)/COUNTIF(Spotify!U:U,Charts!L625)</f>
        <v>216680</v>
      </c>
      <c r="P625" t="str">
        <f t="shared" si="47"/>
        <v>03:36</v>
      </c>
      <c r="Q625" s="18">
        <f t="shared" si="49"/>
        <v>641941</v>
      </c>
      <c r="R625" s="8" t="str">
        <f t="shared" si="48"/>
        <v>10:41</v>
      </c>
      <c r="T625" s="7" t="s">
        <v>2666</v>
      </c>
      <c r="U625">
        <f>COUNTIFS(Spotify!$AA:$AA,Charts!$U$1,Spotify!$U:$U,Charts!T625)</f>
        <v>7</v>
      </c>
      <c r="V625">
        <f>COUNTIFS(Spotify!$AA:$AA,Charts!$V$1,Spotify!$U:$U,Charts!T625)</f>
        <v>2</v>
      </c>
      <c r="W625">
        <f>COUNTIFS(Spotify!$AA:$AA,Charts!$W$1,Spotify!$U:$U,Charts!T625)</f>
        <v>2</v>
      </c>
      <c r="X625">
        <f>COUNTIFS(Spotify!$AA:$AA,Charts!$X$1,Spotify!$U:$U,Charts!T625)</f>
        <v>0</v>
      </c>
      <c r="Y625">
        <f>COUNTIFS(Spotify!$AA:$AA,Charts!$Y$1,Spotify!$U:$U,Charts!T625)</f>
        <v>0</v>
      </c>
      <c r="Z625">
        <f>COUNTIFS(Spotify!$AA:$AA,Charts!$Z$1,Spotify!$U:$U,Charts!T625)</f>
        <v>1</v>
      </c>
      <c r="AA625">
        <f>COUNTIFS(Spotify!$AA:$AA,Charts!$AA$1,Spotify!$U:$U,Charts!T625)</f>
        <v>1</v>
      </c>
      <c r="AB625">
        <f>COUNTIFS(Spotify!$AA:$AA,Charts!$AB$1,Spotify!$U:$U,Charts!T625)</f>
        <v>5</v>
      </c>
      <c r="AC625">
        <f>COUNTIFS(Spotify!$AA:$AA,Charts!$AC$1,Spotify!$U:$U,Charts!T625)</f>
        <v>3</v>
      </c>
      <c r="AD625">
        <f>COUNTIFS(Spotify!$AA:$AA,Charts!$AD$1,Spotify!$U:$U,Charts!T625)</f>
        <v>6</v>
      </c>
      <c r="AE625">
        <f>COUNTIFS(Spotify!$AA:$AA,Charts!$AE$1,Spotify!$U:$U,Charts!T625)</f>
        <v>0</v>
      </c>
      <c r="AF625" s="8">
        <f>COUNTIFS(Spotify!$AA:$AA,Charts!$AF$1,Spotify!$U:$U,Charts!T625)</f>
        <v>2</v>
      </c>
      <c r="AH625" s="7" t="s">
        <v>2666</v>
      </c>
      <c r="AI625">
        <f>SUMIFS(Spotify!O:O,Spotify!U:U,Charts!AH625)/COUNTIFS(Spotify!U:U,Charts!AH625)</f>
        <v>-5275.2068965517237</v>
      </c>
      <c r="AJ625" s="18">
        <f>SUMIF(Spotify!U:U,Charts!AH625,Spotify!P:P)/COUNTIF(Spotify!U:U,Charts!AH625)</f>
        <v>115335.13793103448</v>
      </c>
      <c r="AK625" s="18">
        <f>SUMIF(Spotify!U:U,Charts!AH625,Spotify!R:R)/COUNTIF(Spotify!U:U,Charts!AH625)</f>
        <v>13.517241379310345</v>
      </c>
      <c r="AL625" s="18">
        <f>SUMIF(Spotify!U:U,Charts!AH625,Spotify!J:J)/COUNTIF(Spotify!U:U,Charts!AH625)</f>
        <v>377.27586206896552</v>
      </c>
      <c r="AM625" s="18">
        <f>SUMIF(Spotify!U:U,Charts!AH625,Spotify!H:H)/COUNTIF(Spotify!U:U,Charts!AH625)</f>
        <v>573.93103448275861</v>
      </c>
      <c r="AN625" s="28">
        <f>SUMIF(Spotify!U:U,Charts!AH625,Spotify!I:I)/COUNTIF(Spotify!U:U,Charts!AH625)</f>
        <v>600.0344827586207</v>
      </c>
    </row>
    <row r="626" spans="1:40" x14ac:dyDescent="0.25">
      <c r="A626" s="3" t="s">
        <v>293</v>
      </c>
      <c r="B626" s="1">
        <v>1457047888</v>
      </c>
      <c r="C626" s="1">
        <v>34</v>
      </c>
      <c r="D626" s="1"/>
      <c r="E626" s="3" t="s">
        <v>13367</v>
      </c>
      <c r="F626" s="1">
        <v>96368321</v>
      </c>
      <c r="H626" s="7" t="s">
        <v>18199</v>
      </c>
      <c r="I626" s="1">
        <v>102225241</v>
      </c>
      <c r="J626" s="8">
        <v>1</v>
      </c>
      <c r="L626" s="7" t="s">
        <v>18199</v>
      </c>
      <c r="M626" s="1">
        <f t="shared" si="46"/>
        <v>-102225241</v>
      </c>
      <c r="N626">
        <v>1</v>
      </c>
      <c r="O626" s="18">
        <f>SUMIF(Spotify!U:U,Charts!L626,Spotify!Q:Q)/COUNTIF(Spotify!U:U,Charts!L626)</f>
        <v>224147</v>
      </c>
      <c r="P626" t="str">
        <f t="shared" si="47"/>
        <v>03:44</v>
      </c>
      <c r="Q626" s="18">
        <f t="shared" si="49"/>
        <v>641941</v>
      </c>
      <c r="R626" s="8" t="str">
        <f t="shared" si="48"/>
        <v>10:41</v>
      </c>
      <c r="T626" s="7" t="s">
        <v>293</v>
      </c>
      <c r="U626">
        <f>COUNTIFS(Spotify!$AA:$AA,Charts!$U$1,Spotify!$U:$U,Charts!T626)</f>
        <v>4</v>
      </c>
      <c r="V626">
        <f>COUNTIFS(Spotify!$AA:$AA,Charts!$V$1,Spotify!$U:$U,Charts!T626)</f>
        <v>3</v>
      </c>
      <c r="W626">
        <f>COUNTIFS(Spotify!$AA:$AA,Charts!$W$1,Spotify!$U:$U,Charts!T626)</f>
        <v>2</v>
      </c>
      <c r="X626">
        <f>COUNTIFS(Spotify!$AA:$AA,Charts!$X$1,Spotify!$U:$U,Charts!T626)</f>
        <v>0</v>
      </c>
      <c r="Y626">
        <f>COUNTIFS(Spotify!$AA:$AA,Charts!$Y$1,Spotify!$U:$U,Charts!T626)</f>
        <v>2</v>
      </c>
      <c r="Z626">
        <f>COUNTIFS(Spotify!$AA:$AA,Charts!$Z$1,Spotify!$U:$U,Charts!T626)</f>
        <v>2</v>
      </c>
      <c r="AA626">
        <f>COUNTIFS(Spotify!$AA:$AA,Charts!$AA$1,Spotify!$U:$U,Charts!T626)</f>
        <v>4</v>
      </c>
      <c r="AB626">
        <f>COUNTIFS(Spotify!$AA:$AA,Charts!$AB$1,Spotify!$U:$U,Charts!T626)</f>
        <v>5</v>
      </c>
      <c r="AC626">
        <f>COUNTIFS(Spotify!$AA:$AA,Charts!$AC$1,Spotify!$U:$U,Charts!T626)</f>
        <v>1</v>
      </c>
      <c r="AD626">
        <f>COUNTIFS(Spotify!$AA:$AA,Charts!$AD$1,Spotify!$U:$U,Charts!T626)</f>
        <v>8</v>
      </c>
      <c r="AE626">
        <f>COUNTIFS(Spotify!$AA:$AA,Charts!$AE$1,Spotify!$U:$U,Charts!T626)</f>
        <v>2</v>
      </c>
      <c r="AF626" s="8">
        <f>COUNTIFS(Spotify!$AA:$AA,Charts!$AF$1,Spotify!$U:$U,Charts!T626)</f>
        <v>1</v>
      </c>
      <c r="AH626" s="7" t="s">
        <v>293</v>
      </c>
      <c r="AI626">
        <f>SUMIFS(Spotify!O:O,Spotify!U:U,Charts!AH626)/COUNTIFS(Spotify!U:U,Charts!AH626)</f>
        <v>-9029.8529411764703</v>
      </c>
      <c r="AJ626" s="18">
        <f>SUMIF(Spotify!U:U,Charts!AH626,Spotify!P:P)/COUNTIF(Spotify!U:U,Charts!AH626)</f>
        <v>113809.88235294117</v>
      </c>
      <c r="AK626" s="18">
        <f>SUMIF(Spotify!U:U,Charts!AH626,Spotify!R:R)/COUNTIF(Spotify!U:U,Charts!AH626)</f>
        <v>5.5</v>
      </c>
      <c r="AL626" s="18">
        <f>SUMIF(Spotify!U:U,Charts!AH626,Spotify!J:J)/COUNTIF(Spotify!U:U,Charts!AH626)</f>
        <v>330.29411764705884</v>
      </c>
      <c r="AM626" s="18">
        <f>SUMIF(Spotify!U:U,Charts!AH626,Spotify!H:H)/COUNTIF(Spotify!U:U,Charts!AH626)</f>
        <v>431.5</v>
      </c>
      <c r="AN626" s="28">
        <f>SUMIF(Spotify!U:U,Charts!AH626,Spotify!I:I)/COUNTIF(Spotify!U:U,Charts!AH626)</f>
        <v>360.61764705882354</v>
      </c>
    </row>
    <row r="627" spans="1:40" x14ac:dyDescent="0.25">
      <c r="A627" s="3" t="s">
        <v>11851</v>
      </c>
      <c r="B627" s="1">
        <v>57391461</v>
      </c>
      <c r="C627" s="1">
        <v>2</v>
      </c>
      <c r="D627" s="1"/>
      <c r="E627" s="3" t="s">
        <v>12164</v>
      </c>
      <c r="F627" s="1">
        <v>3306862</v>
      </c>
      <c r="H627" s="7" t="s">
        <v>9752</v>
      </c>
      <c r="I627" s="1">
        <v>101665145</v>
      </c>
      <c r="J627" s="8">
        <v>1</v>
      </c>
      <c r="L627" s="7" t="s">
        <v>9752</v>
      </c>
      <c r="M627" s="1">
        <f t="shared" si="46"/>
        <v>-101665145</v>
      </c>
      <c r="N627">
        <v>1</v>
      </c>
      <c r="O627" s="18">
        <f>SUMIF(Spotify!U:U,Charts!L627,Spotify!Q:Q)/COUNTIF(Spotify!U:U,Charts!L627)</f>
        <v>160880</v>
      </c>
      <c r="P627" t="str">
        <f t="shared" si="47"/>
        <v>02:40</v>
      </c>
      <c r="Q627" s="18">
        <f t="shared" si="49"/>
        <v>641941</v>
      </c>
      <c r="R627" s="8" t="str">
        <f t="shared" si="48"/>
        <v>10:41</v>
      </c>
      <c r="T627" s="7" t="s">
        <v>11851</v>
      </c>
      <c r="U627">
        <f>COUNTIFS(Spotify!$AA:$AA,Charts!$U$1,Spotify!$U:$U,Charts!T627)</f>
        <v>0</v>
      </c>
      <c r="V627">
        <f>COUNTIFS(Spotify!$AA:$AA,Charts!$V$1,Spotify!$U:$U,Charts!T627)</f>
        <v>0</v>
      </c>
      <c r="W627">
        <f>COUNTIFS(Spotify!$AA:$AA,Charts!$W$1,Spotify!$U:$U,Charts!T627)</f>
        <v>0</v>
      </c>
      <c r="X627">
        <f>COUNTIFS(Spotify!$AA:$AA,Charts!$X$1,Spotify!$U:$U,Charts!T627)</f>
        <v>0</v>
      </c>
      <c r="Y627">
        <f>COUNTIFS(Spotify!$AA:$AA,Charts!$Y$1,Spotify!$U:$U,Charts!T627)</f>
        <v>0</v>
      </c>
      <c r="Z627">
        <f>COUNTIFS(Spotify!$AA:$AA,Charts!$Z$1,Spotify!$U:$U,Charts!T627)</f>
        <v>0</v>
      </c>
      <c r="AA627">
        <f>COUNTIFS(Spotify!$AA:$AA,Charts!$AA$1,Spotify!$U:$U,Charts!T627)</f>
        <v>0</v>
      </c>
      <c r="AB627">
        <f>COUNTIFS(Spotify!$AA:$AA,Charts!$AB$1,Spotify!$U:$U,Charts!T627)</f>
        <v>0</v>
      </c>
      <c r="AC627">
        <f>COUNTIFS(Spotify!$AA:$AA,Charts!$AC$1,Spotify!$U:$U,Charts!T627)</f>
        <v>1</v>
      </c>
      <c r="AD627">
        <f>COUNTIFS(Spotify!$AA:$AA,Charts!$AD$1,Spotify!$U:$U,Charts!T627)</f>
        <v>0</v>
      </c>
      <c r="AE627">
        <f>COUNTIFS(Spotify!$AA:$AA,Charts!$AE$1,Spotify!$U:$U,Charts!T627)</f>
        <v>0</v>
      </c>
      <c r="AF627" s="8">
        <f>COUNTIFS(Spotify!$AA:$AA,Charts!$AF$1,Spotify!$U:$U,Charts!T627)</f>
        <v>1</v>
      </c>
      <c r="AH627" s="7" t="s">
        <v>11851</v>
      </c>
      <c r="AI627">
        <f>SUMIFS(Spotify!O:O,Spotify!U:U,Charts!AH627)/COUNTIFS(Spotify!U:U,Charts!AH627)</f>
        <v>-7273.5</v>
      </c>
      <c r="AJ627" s="18">
        <f>SUMIF(Spotify!U:U,Charts!AH627,Spotify!P:P)/COUNTIF(Spotify!U:U,Charts!AH627)</f>
        <v>107978</v>
      </c>
      <c r="AK627" s="18">
        <f>SUMIF(Spotify!U:U,Charts!AH627,Spotify!R:R)/COUNTIF(Spotify!U:U,Charts!AH627)</f>
        <v>7</v>
      </c>
      <c r="AL627" s="18">
        <f>SUMIF(Spotify!U:U,Charts!AH627,Spotify!J:J)/COUNTIF(Spotify!U:U,Charts!AH627)</f>
        <v>267.5</v>
      </c>
      <c r="AM627" s="18">
        <f>SUMIF(Spotify!U:U,Charts!AH627,Spotify!H:H)/COUNTIF(Spotify!U:U,Charts!AH627)</f>
        <v>732.5</v>
      </c>
      <c r="AN627" s="28">
        <f>SUMIF(Spotify!U:U,Charts!AH627,Spotify!I:I)/COUNTIF(Spotify!U:U,Charts!AH627)</f>
        <v>487.5</v>
      </c>
    </row>
    <row r="628" spans="1:40" x14ac:dyDescent="0.25">
      <c r="A628" s="3" t="s">
        <v>17249</v>
      </c>
      <c r="B628" s="1">
        <v>109338564</v>
      </c>
      <c r="C628" s="1">
        <v>1</v>
      </c>
      <c r="D628" s="1"/>
      <c r="E628" s="3" t="s">
        <v>460</v>
      </c>
      <c r="F628" s="1">
        <v>97511342</v>
      </c>
      <c r="H628" s="7" t="s">
        <v>6083</v>
      </c>
      <c r="I628" s="1">
        <v>101156244</v>
      </c>
      <c r="J628" s="8">
        <v>1</v>
      </c>
      <c r="L628" s="7" t="s">
        <v>6083</v>
      </c>
      <c r="M628" s="1">
        <f t="shared" si="46"/>
        <v>-101156244</v>
      </c>
      <c r="N628">
        <v>1</v>
      </c>
      <c r="O628" s="18">
        <f>SUMIF(Spotify!U:U,Charts!L628,Spotify!Q:Q)/COUNTIF(Spotify!U:U,Charts!L628)</f>
        <v>99283</v>
      </c>
      <c r="P628" t="str">
        <f t="shared" si="47"/>
        <v>01:39</v>
      </c>
      <c r="Q628" s="18">
        <f t="shared" si="49"/>
        <v>641941</v>
      </c>
      <c r="R628" s="8" t="str">
        <f t="shared" si="48"/>
        <v>10:41</v>
      </c>
      <c r="T628" s="7" t="s">
        <v>17249</v>
      </c>
      <c r="U628">
        <f>COUNTIFS(Spotify!$AA:$AA,Charts!$U$1,Spotify!$U:$U,Charts!T628)</f>
        <v>0</v>
      </c>
      <c r="V628">
        <f>COUNTIFS(Spotify!$AA:$AA,Charts!$V$1,Spotify!$U:$U,Charts!T628)</f>
        <v>0</v>
      </c>
      <c r="W628">
        <f>COUNTIFS(Spotify!$AA:$AA,Charts!$W$1,Spotify!$U:$U,Charts!T628)</f>
        <v>0</v>
      </c>
      <c r="X628">
        <f>COUNTIFS(Spotify!$AA:$AA,Charts!$X$1,Spotify!$U:$U,Charts!T628)</f>
        <v>0</v>
      </c>
      <c r="Y628">
        <f>COUNTIFS(Spotify!$AA:$AA,Charts!$Y$1,Spotify!$U:$U,Charts!T628)</f>
        <v>0</v>
      </c>
      <c r="Z628">
        <f>COUNTIFS(Spotify!$AA:$AA,Charts!$Z$1,Spotify!$U:$U,Charts!T628)</f>
        <v>0</v>
      </c>
      <c r="AA628">
        <f>COUNTIFS(Spotify!$AA:$AA,Charts!$AA$1,Spotify!$U:$U,Charts!T628)</f>
        <v>0</v>
      </c>
      <c r="AB628">
        <f>COUNTIFS(Spotify!$AA:$AA,Charts!$AB$1,Spotify!$U:$U,Charts!T628)</f>
        <v>0</v>
      </c>
      <c r="AC628">
        <f>COUNTIFS(Spotify!$AA:$AA,Charts!$AC$1,Spotify!$U:$U,Charts!T628)</f>
        <v>1</v>
      </c>
      <c r="AD628">
        <f>COUNTIFS(Spotify!$AA:$AA,Charts!$AD$1,Spotify!$U:$U,Charts!T628)</f>
        <v>0</v>
      </c>
      <c r="AE628">
        <f>COUNTIFS(Spotify!$AA:$AA,Charts!$AE$1,Spotify!$U:$U,Charts!T628)</f>
        <v>0</v>
      </c>
      <c r="AF628" s="8">
        <f>COUNTIFS(Spotify!$AA:$AA,Charts!$AF$1,Spotify!$U:$U,Charts!T628)</f>
        <v>0</v>
      </c>
      <c r="AH628" s="7" t="s">
        <v>17249</v>
      </c>
      <c r="AI628">
        <f>SUMIFS(Spotify!O:O,Spotify!U:U,Charts!AH628)/COUNTIFS(Spotify!U:U,Charts!AH628)</f>
        <v>-4433</v>
      </c>
      <c r="AJ628" s="18">
        <f>SUMIF(Spotify!U:U,Charts!AH628,Spotify!P:P)/COUNTIF(Spotify!U:U,Charts!AH628)</f>
        <v>120014</v>
      </c>
      <c r="AK628" s="18">
        <f>SUMIF(Spotify!U:U,Charts!AH628,Spotify!R:R)/COUNTIF(Spotify!U:U,Charts!AH628)</f>
        <v>14</v>
      </c>
      <c r="AL628" s="18">
        <f>SUMIF(Spotify!U:U,Charts!AH628,Spotify!J:J)/COUNTIF(Spotify!U:U,Charts!AH628)</f>
        <v>416</v>
      </c>
      <c r="AM628" s="18">
        <f>SUMIF(Spotify!U:U,Charts!AH628,Spotify!H:H)/COUNTIF(Spotify!U:U,Charts!AH628)</f>
        <v>809</v>
      </c>
      <c r="AN628" s="28">
        <f>SUMIF(Spotify!U:U,Charts!AH628,Spotify!I:I)/COUNTIF(Spotify!U:U,Charts!AH628)</f>
        <v>649</v>
      </c>
    </row>
    <row r="629" spans="1:40" x14ac:dyDescent="0.25">
      <c r="A629" s="3" t="s">
        <v>7963</v>
      </c>
      <c r="B629" s="1">
        <v>30378839</v>
      </c>
      <c r="C629" s="1">
        <v>1</v>
      </c>
      <c r="D629" s="1"/>
      <c r="E629" s="3" t="s">
        <v>4619</v>
      </c>
      <c r="F629" s="1">
        <v>3854154</v>
      </c>
      <c r="H629" s="7" t="s">
        <v>11740</v>
      </c>
      <c r="I629" s="1">
        <v>100793068</v>
      </c>
      <c r="J629" s="8">
        <v>6</v>
      </c>
      <c r="L629" s="7" t="s">
        <v>11740</v>
      </c>
      <c r="M629" s="1">
        <f t="shared" si="46"/>
        <v>-100793068</v>
      </c>
      <c r="N629">
        <v>6</v>
      </c>
      <c r="O629" s="18">
        <f>SUMIF(Spotify!U:U,Charts!L629,Spotify!Q:Q)/COUNTIF(Spotify!U:U,Charts!L629)</f>
        <v>172996.66666666666</v>
      </c>
      <c r="P629" t="str">
        <f t="shared" si="47"/>
        <v>02:52</v>
      </c>
      <c r="Q629" s="18">
        <f t="shared" si="49"/>
        <v>641941</v>
      </c>
      <c r="R629" s="8" t="str">
        <f t="shared" si="48"/>
        <v>10:41</v>
      </c>
      <c r="T629" s="7" t="s">
        <v>7963</v>
      </c>
      <c r="U629">
        <f>COUNTIFS(Spotify!$AA:$AA,Charts!$U$1,Spotify!$U:$U,Charts!T629)</f>
        <v>0</v>
      </c>
      <c r="V629">
        <f>COUNTIFS(Spotify!$AA:$AA,Charts!$V$1,Spotify!$U:$U,Charts!T629)</f>
        <v>0</v>
      </c>
      <c r="W629">
        <f>COUNTIFS(Spotify!$AA:$AA,Charts!$W$1,Spotify!$U:$U,Charts!T629)</f>
        <v>0</v>
      </c>
      <c r="X629">
        <f>COUNTIFS(Spotify!$AA:$AA,Charts!$X$1,Spotify!$U:$U,Charts!T629)</f>
        <v>0</v>
      </c>
      <c r="Y629">
        <f>COUNTIFS(Spotify!$AA:$AA,Charts!$Y$1,Spotify!$U:$U,Charts!T629)</f>
        <v>0</v>
      </c>
      <c r="Z629">
        <f>COUNTIFS(Spotify!$AA:$AA,Charts!$Z$1,Spotify!$U:$U,Charts!T629)</f>
        <v>0</v>
      </c>
      <c r="AA629">
        <f>COUNTIFS(Spotify!$AA:$AA,Charts!$AA$1,Spotify!$U:$U,Charts!T629)</f>
        <v>0</v>
      </c>
      <c r="AB629">
        <f>COUNTIFS(Spotify!$AA:$AA,Charts!$AB$1,Spotify!$U:$U,Charts!T629)</f>
        <v>0</v>
      </c>
      <c r="AC629">
        <f>COUNTIFS(Spotify!$AA:$AA,Charts!$AC$1,Spotify!$U:$U,Charts!T629)</f>
        <v>0</v>
      </c>
      <c r="AD629">
        <f>COUNTIFS(Spotify!$AA:$AA,Charts!$AD$1,Spotify!$U:$U,Charts!T629)</f>
        <v>1</v>
      </c>
      <c r="AE629">
        <f>COUNTIFS(Spotify!$AA:$AA,Charts!$AE$1,Spotify!$U:$U,Charts!T629)</f>
        <v>0</v>
      </c>
      <c r="AF629" s="8">
        <f>COUNTIFS(Spotify!$AA:$AA,Charts!$AF$1,Spotify!$U:$U,Charts!T629)</f>
        <v>0</v>
      </c>
      <c r="AH629" s="7" t="s">
        <v>7963</v>
      </c>
      <c r="AI629">
        <f>SUMIFS(Spotify!O:O,Spotify!U:U,Charts!AH629)/COUNTIFS(Spotify!U:U,Charts!AH629)</f>
        <v>-4158</v>
      </c>
      <c r="AJ629" s="18">
        <f>SUMIF(Spotify!U:U,Charts!AH629,Spotify!P:P)/COUNTIF(Spotify!U:U,Charts!AH629)</f>
        <v>124041</v>
      </c>
      <c r="AK629" s="18">
        <f>SUMIF(Spotify!U:U,Charts!AH629,Spotify!R:R)/COUNTIF(Spotify!U:U,Charts!AH629)</f>
        <v>3</v>
      </c>
      <c r="AL629" s="18">
        <f>SUMIF(Spotify!U:U,Charts!AH629,Spotify!J:J)/COUNTIF(Spotify!U:U,Charts!AH629)</f>
        <v>452</v>
      </c>
      <c r="AM629" s="18">
        <f>SUMIF(Spotify!U:U,Charts!AH629,Spotify!H:H)/COUNTIF(Spotify!U:U,Charts!AH629)</f>
        <v>629</v>
      </c>
      <c r="AN629" s="28">
        <f>SUMIF(Spotify!U:U,Charts!AH629,Spotify!I:I)/COUNTIF(Spotify!U:U,Charts!AH629)</f>
        <v>805</v>
      </c>
    </row>
    <row r="630" spans="1:40" x14ac:dyDescent="0.25">
      <c r="A630" s="3" t="s">
        <v>4214</v>
      </c>
      <c r="B630" s="1">
        <v>91812731</v>
      </c>
      <c r="C630" s="1">
        <v>3</v>
      </c>
      <c r="D630" s="1"/>
      <c r="E630" s="3" t="s">
        <v>6020</v>
      </c>
      <c r="F630" s="1">
        <v>166852722</v>
      </c>
      <c r="H630" s="7" t="s">
        <v>2373</v>
      </c>
      <c r="I630" s="1">
        <v>99383057</v>
      </c>
      <c r="J630" s="8">
        <v>1</v>
      </c>
      <c r="L630" s="7" t="s">
        <v>2373</v>
      </c>
      <c r="M630" s="1">
        <f t="shared" si="46"/>
        <v>-99383057</v>
      </c>
      <c r="N630">
        <v>1</v>
      </c>
      <c r="O630" s="18">
        <f>SUMIF(Spotify!U:U,Charts!L630,Spotify!Q:Q)/COUNTIF(Spotify!U:U,Charts!L630)</f>
        <v>237793</v>
      </c>
      <c r="P630" t="str">
        <f t="shared" si="47"/>
        <v>03:57</v>
      </c>
      <c r="Q630" s="18">
        <f t="shared" si="49"/>
        <v>641941</v>
      </c>
      <c r="R630" s="8" t="str">
        <f t="shared" si="48"/>
        <v>10:41</v>
      </c>
      <c r="T630" s="7" t="s">
        <v>4214</v>
      </c>
      <c r="U630">
        <f>COUNTIFS(Spotify!$AA:$AA,Charts!$U$1,Spotify!$U:$U,Charts!T630)</f>
        <v>0</v>
      </c>
      <c r="V630">
        <f>COUNTIFS(Spotify!$AA:$AA,Charts!$V$1,Spotify!$U:$U,Charts!T630)</f>
        <v>2</v>
      </c>
      <c r="W630">
        <f>COUNTIFS(Spotify!$AA:$AA,Charts!$W$1,Spotify!$U:$U,Charts!T630)</f>
        <v>1</v>
      </c>
      <c r="X630">
        <f>COUNTIFS(Spotify!$AA:$AA,Charts!$X$1,Spotify!$U:$U,Charts!T630)</f>
        <v>0</v>
      </c>
      <c r="Y630">
        <f>COUNTIFS(Spotify!$AA:$AA,Charts!$Y$1,Spotify!$U:$U,Charts!T630)</f>
        <v>0</v>
      </c>
      <c r="Z630">
        <f>COUNTIFS(Spotify!$AA:$AA,Charts!$Z$1,Spotify!$U:$U,Charts!T630)</f>
        <v>0</v>
      </c>
      <c r="AA630">
        <f>COUNTIFS(Spotify!$AA:$AA,Charts!$AA$1,Spotify!$U:$U,Charts!T630)</f>
        <v>0</v>
      </c>
      <c r="AB630">
        <f>COUNTIFS(Spotify!$AA:$AA,Charts!$AB$1,Spotify!$U:$U,Charts!T630)</f>
        <v>0</v>
      </c>
      <c r="AC630">
        <f>COUNTIFS(Spotify!$AA:$AA,Charts!$AC$1,Spotify!$U:$U,Charts!T630)</f>
        <v>0</v>
      </c>
      <c r="AD630">
        <f>COUNTIFS(Spotify!$AA:$AA,Charts!$AD$1,Spotify!$U:$U,Charts!T630)</f>
        <v>0</v>
      </c>
      <c r="AE630">
        <f>COUNTIFS(Spotify!$AA:$AA,Charts!$AE$1,Spotify!$U:$U,Charts!T630)</f>
        <v>0</v>
      </c>
      <c r="AF630" s="8">
        <f>COUNTIFS(Spotify!$AA:$AA,Charts!$AF$1,Spotify!$U:$U,Charts!T630)</f>
        <v>0</v>
      </c>
      <c r="AH630" s="7" t="s">
        <v>4214</v>
      </c>
      <c r="AI630">
        <f>SUMIFS(Spotify!O:O,Spotify!U:U,Charts!AH630)/COUNTIFS(Spotify!U:U,Charts!AH630)</f>
        <v>-8203.3333333333339</v>
      </c>
      <c r="AJ630" s="18">
        <f>SUMIF(Spotify!U:U,Charts!AH630,Spotify!P:P)/COUNTIF(Spotify!U:U,Charts!AH630)</f>
        <v>47998.333333333336</v>
      </c>
      <c r="AK630" s="18">
        <f>SUMIF(Spotify!U:U,Charts!AH630,Spotify!R:R)/COUNTIF(Spotify!U:U,Charts!AH630)</f>
        <v>5.666666666666667</v>
      </c>
      <c r="AL630" s="18">
        <f>SUMIF(Spotify!U:U,Charts!AH630,Spotify!J:J)/COUNTIF(Spotify!U:U,Charts!AH630)</f>
        <v>17.666666666666668</v>
      </c>
      <c r="AM630" s="18">
        <f>SUMIF(Spotify!U:U,Charts!AH630,Spotify!H:H)/COUNTIF(Spotify!U:U,Charts!AH630)</f>
        <v>618.66666666666663</v>
      </c>
      <c r="AN630" s="28">
        <f>SUMIF(Spotify!U:U,Charts!AH630,Spotify!I:I)/COUNTIF(Spotify!U:U,Charts!AH630)</f>
        <v>363.66666666666669</v>
      </c>
    </row>
    <row r="631" spans="1:40" x14ac:dyDescent="0.25">
      <c r="A631" s="3" t="s">
        <v>10338</v>
      </c>
      <c r="B631" s="1">
        <v>187407722</v>
      </c>
      <c r="C631" s="1">
        <v>3</v>
      </c>
      <c r="D631" s="1"/>
      <c r="E631" s="3" t="s">
        <v>6140</v>
      </c>
      <c r="F631" s="1">
        <v>60947150</v>
      </c>
      <c r="H631" s="7" t="s">
        <v>11564</v>
      </c>
      <c r="I631" s="1">
        <v>99320044</v>
      </c>
      <c r="J631" s="8">
        <v>2</v>
      </c>
      <c r="L631" s="7" t="s">
        <v>11564</v>
      </c>
      <c r="M631" s="1">
        <f t="shared" si="46"/>
        <v>-99320044</v>
      </c>
      <c r="N631">
        <v>2</v>
      </c>
      <c r="O631" s="18">
        <f>SUMIF(Spotify!U:U,Charts!L631,Spotify!Q:Q)/COUNTIF(Spotify!U:U,Charts!L631)</f>
        <v>194302.5</v>
      </c>
      <c r="P631" t="str">
        <f t="shared" si="47"/>
        <v>03:14</v>
      </c>
      <c r="Q631" s="18">
        <f t="shared" si="49"/>
        <v>641941</v>
      </c>
      <c r="R631" s="8" t="str">
        <f t="shared" si="48"/>
        <v>10:41</v>
      </c>
      <c r="T631" s="7" t="s">
        <v>10338</v>
      </c>
      <c r="U631">
        <f>COUNTIFS(Spotify!$AA:$AA,Charts!$U$1,Spotify!$U:$U,Charts!T631)</f>
        <v>0</v>
      </c>
      <c r="V631">
        <f>COUNTIFS(Spotify!$AA:$AA,Charts!$V$1,Spotify!$U:$U,Charts!T631)</f>
        <v>0</v>
      </c>
      <c r="W631">
        <f>COUNTIFS(Spotify!$AA:$AA,Charts!$W$1,Spotify!$U:$U,Charts!T631)</f>
        <v>0</v>
      </c>
      <c r="X631">
        <f>COUNTIFS(Spotify!$AA:$AA,Charts!$X$1,Spotify!$U:$U,Charts!T631)</f>
        <v>1</v>
      </c>
      <c r="Y631">
        <f>COUNTIFS(Spotify!$AA:$AA,Charts!$Y$1,Spotify!$U:$U,Charts!T631)</f>
        <v>0</v>
      </c>
      <c r="Z631">
        <f>COUNTIFS(Spotify!$AA:$AA,Charts!$Z$1,Spotify!$U:$U,Charts!T631)</f>
        <v>2</v>
      </c>
      <c r="AA631">
        <f>COUNTIFS(Spotify!$AA:$AA,Charts!$AA$1,Spotify!$U:$U,Charts!T631)</f>
        <v>0</v>
      </c>
      <c r="AB631">
        <f>COUNTIFS(Spotify!$AA:$AA,Charts!$AB$1,Spotify!$U:$U,Charts!T631)</f>
        <v>0</v>
      </c>
      <c r="AC631">
        <f>COUNTIFS(Spotify!$AA:$AA,Charts!$AC$1,Spotify!$U:$U,Charts!T631)</f>
        <v>0</v>
      </c>
      <c r="AD631">
        <f>COUNTIFS(Spotify!$AA:$AA,Charts!$AD$1,Spotify!$U:$U,Charts!T631)</f>
        <v>0</v>
      </c>
      <c r="AE631">
        <f>COUNTIFS(Spotify!$AA:$AA,Charts!$AE$1,Spotify!$U:$U,Charts!T631)</f>
        <v>0</v>
      </c>
      <c r="AF631" s="8">
        <f>COUNTIFS(Spotify!$AA:$AA,Charts!$AF$1,Spotify!$U:$U,Charts!T631)</f>
        <v>0</v>
      </c>
      <c r="AH631" s="7" t="s">
        <v>10338</v>
      </c>
      <c r="AI631">
        <f>SUMIFS(Spotify!O:O,Spotify!U:U,Charts!AH631)/COUNTIFS(Spotify!U:U,Charts!AH631)</f>
        <v>-3728</v>
      </c>
      <c r="AJ631" s="18">
        <f>SUMIF(Spotify!U:U,Charts!AH631,Spotify!P:P)/COUNTIF(Spotify!U:U,Charts!AH631)</f>
        <v>95024.333333333328</v>
      </c>
      <c r="AK631" s="18">
        <f>SUMIF(Spotify!U:U,Charts!AH631,Spotify!R:R)/COUNTIF(Spotify!U:U,Charts!AH631)</f>
        <v>8.3333333333333339</v>
      </c>
      <c r="AL631" s="18">
        <f>SUMIF(Spotify!U:U,Charts!AH631,Spotify!J:J)/COUNTIF(Spotify!U:U,Charts!AH631)</f>
        <v>551.66666666666663</v>
      </c>
      <c r="AM631" s="18">
        <f>SUMIF(Spotify!U:U,Charts!AH631,Spotify!H:H)/COUNTIF(Spotify!U:U,Charts!AH631)</f>
        <v>447.66666666666669</v>
      </c>
      <c r="AN631" s="28">
        <f>SUMIF(Spotify!U:U,Charts!AH631,Spotify!I:I)/COUNTIF(Spotify!U:U,Charts!AH631)</f>
        <v>465</v>
      </c>
    </row>
    <row r="632" spans="1:40" x14ac:dyDescent="0.25">
      <c r="A632" s="3" t="s">
        <v>621</v>
      </c>
      <c r="B632" s="1">
        <v>1988943629</v>
      </c>
      <c r="C632" s="1">
        <v>27</v>
      </c>
      <c r="D632" s="1"/>
      <c r="E632" s="3" t="s">
        <v>2426</v>
      </c>
      <c r="F632" s="1">
        <v>845568143</v>
      </c>
      <c r="H632" s="7" t="s">
        <v>7590</v>
      </c>
      <c r="I632" s="1">
        <v>98922580</v>
      </c>
      <c r="J632" s="8">
        <v>1</v>
      </c>
      <c r="L632" s="7" t="s">
        <v>7590</v>
      </c>
      <c r="M632" s="1">
        <f t="shared" si="46"/>
        <v>-98922580</v>
      </c>
      <c r="N632">
        <v>1</v>
      </c>
      <c r="O632" s="18">
        <f>SUMIF(Spotify!U:U,Charts!L632,Spotify!Q:Q)/COUNTIF(Spotify!U:U,Charts!L632)</f>
        <v>252867</v>
      </c>
      <c r="P632" t="str">
        <f t="shared" si="47"/>
        <v>04:12</v>
      </c>
      <c r="Q632" s="18">
        <f t="shared" si="49"/>
        <v>641941</v>
      </c>
      <c r="R632" s="8" t="str">
        <f t="shared" si="48"/>
        <v>10:41</v>
      </c>
      <c r="T632" s="7" t="s">
        <v>621</v>
      </c>
      <c r="U632">
        <f>COUNTIFS(Spotify!$AA:$AA,Charts!$U$1,Spotify!$U:$U,Charts!T632)</f>
        <v>1</v>
      </c>
      <c r="V632">
        <f>COUNTIFS(Spotify!$AA:$AA,Charts!$V$1,Spotify!$U:$U,Charts!T632)</f>
        <v>0</v>
      </c>
      <c r="W632">
        <f>COUNTIFS(Spotify!$AA:$AA,Charts!$W$1,Spotify!$U:$U,Charts!T632)</f>
        <v>3</v>
      </c>
      <c r="X632">
        <f>COUNTIFS(Spotify!$AA:$AA,Charts!$X$1,Spotify!$U:$U,Charts!T632)</f>
        <v>1</v>
      </c>
      <c r="Y632">
        <f>COUNTIFS(Spotify!$AA:$AA,Charts!$Y$1,Spotify!$U:$U,Charts!T632)</f>
        <v>1</v>
      </c>
      <c r="Z632">
        <f>COUNTIFS(Spotify!$AA:$AA,Charts!$Z$1,Spotify!$U:$U,Charts!T632)</f>
        <v>1</v>
      </c>
      <c r="AA632">
        <f>COUNTIFS(Spotify!$AA:$AA,Charts!$AA$1,Spotify!$U:$U,Charts!T632)</f>
        <v>0</v>
      </c>
      <c r="AB632">
        <f>COUNTIFS(Spotify!$AA:$AA,Charts!$AB$1,Spotify!$U:$U,Charts!T632)</f>
        <v>5</v>
      </c>
      <c r="AC632">
        <f>COUNTIFS(Spotify!$AA:$AA,Charts!$AC$1,Spotify!$U:$U,Charts!T632)</f>
        <v>2</v>
      </c>
      <c r="AD632">
        <f>COUNTIFS(Spotify!$AA:$AA,Charts!$AD$1,Spotify!$U:$U,Charts!T632)</f>
        <v>8</v>
      </c>
      <c r="AE632">
        <f>COUNTIFS(Spotify!$AA:$AA,Charts!$AE$1,Spotify!$U:$U,Charts!T632)</f>
        <v>0</v>
      </c>
      <c r="AF632" s="8">
        <f>COUNTIFS(Spotify!$AA:$AA,Charts!$AF$1,Spotify!$U:$U,Charts!T632)</f>
        <v>5</v>
      </c>
      <c r="AH632" s="7" t="s">
        <v>621</v>
      </c>
      <c r="AI632">
        <f>SUMIFS(Spotify!O:O,Spotify!U:U,Charts!AH632)/COUNTIFS(Spotify!U:U,Charts!AH632)</f>
        <v>-6309.333333333333</v>
      </c>
      <c r="AJ632" s="18">
        <f>SUMIF(Spotify!U:U,Charts!AH632,Spotify!P:P)/COUNTIF(Spotify!U:U,Charts!AH632)</f>
        <v>91682.888888888891</v>
      </c>
      <c r="AK632" s="18">
        <f>SUMIF(Spotify!U:U,Charts!AH632,Spotify!R:R)/COUNTIF(Spotify!U:U,Charts!AH632)</f>
        <v>20.888888888888889</v>
      </c>
      <c r="AL632" s="18">
        <f>SUMIF(Spotify!U:U,Charts!AH632,Spotify!J:J)/COUNTIF(Spotify!U:U,Charts!AH632)</f>
        <v>456.66666666666669</v>
      </c>
      <c r="AM632" s="18">
        <f>SUMIF(Spotify!U:U,Charts!AH632,Spotify!H:H)/COUNTIF(Spotify!U:U,Charts!AH632)</f>
        <v>674.66666666666663</v>
      </c>
      <c r="AN632" s="28">
        <f>SUMIF(Spotify!U:U,Charts!AH632,Spotify!I:I)/COUNTIF(Spotify!U:U,Charts!AH632)</f>
        <v>492.37037037037038</v>
      </c>
    </row>
    <row r="633" spans="1:40" x14ac:dyDescent="0.25">
      <c r="A633" s="3" t="s">
        <v>2589</v>
      </c>
      <c r="B633" s="1">
        <v>32585608</v>
      </c>
      <c r="C633" s="1">
        <v>2</v>
      </c>
      <c r="D633" s="1"/>
      <c r="E633" s="3" t="s">
        <v>12408</v>
      </c>
      <c r="F633" s="1">
        <v>58287328</v>
      </c>
      <c r="H633" s="7" t="s">
        <v>6177</v>
      </c>
      <c r="I633" s="1">
        <v>98153369</v>
      </c>
      <c r="J633" s="8">
        <v>8</v>
      </c>
      <c r="L633" s="7" t="s">
        <v>6177</v>
      </c>
      <c r="M633" s="1">
        <f t="shared" si="46"/>
        <v>-98153369</v>
      </c>
      <c r="N633">
        <v>8</v>
      </c>
      <c r="O633" s="18">
        <f>SUMIF(Spotify!U:U,Charts!L633,Spotify!Q:Q)/COUNTIF(Spotify!U:U,Charts!L633)</f>
        <v>190868.625</v>
      </c>
      <c r="P633" t="str">
        <f t="shared" si="47"/>
        <v>03:10</v>
      </c>
      <c r="Q633" s="18">
        <f t="shared" si="49"/>
        <v>641941</v>
      </c>
      <c r="R633" s="8" t="str">
        <f t="shared" si="48"/>
        <v>10:41</v>
      </c>
      <c r="T633" s="7" t="s">
        <v>2589</v>
      </c>
      <c r="U633">
        <f>COUNTIFS(Spotify!$AA:$AA,Charts!$U$1,Spotify!$U:$U,Charts!T633)</f>
        <v>1</v>
      </c>
      <c r="V633">
        <f>COUNTIFS(Spotify!$AA:$AA,Charts!$V$1,Spotify!$U:$U,Charts!T633)</f>
        <v>0</v>
      </c>
      <c r="W633">
        <f>COUNTIFS(Spotify!$AA:$AA,Charts!$W$1,Spotify!$U:$U,Charts!T633)</f>
        <v>1</v>
      </c>
      <c r="X633">
        <f>COUNTIFS(Spotify!$AA:$AA,Charts!$X$1,Spotify!$U:$U,Charts!T633)</f>
        <v>0</v>
      </c>
      <c r="Y633">
        <f>COUNTIFS(Spotify!$AA:$AA,Charts!$Y$1,Spotify!$U:$U,Charts!T633)</f>
        <v>0</v>
      </c>
      <c r="Z633">
        <f>COUNTIFS(Spotify!$AA:$AA,Charts!$Z$1,Spotify!$U:$U,Charts!T633)</f>
        <v>0</v>
      </c>
      <c r="AA633">
        <f>COUNTIFS(Spotify!$AA:$AA,Charts!$AA$1,Spotify!$U:$U,Charts!T633)</f>
        <v>0</v>
      </c>
      <c r="AB633">
        <f>COUNTIFS(Spotify!$AA:$AA,Charts!$AB$1,Spotify!$U:$U,Charts!T633)</f>
        <v>0</v>
      </c>
      <c r="AC633">
        <f>COUNTIFS(Spotify!$AA:$AA,Charts!$AC$1,Spotify!$U:$U,Charts!T633)</f>
        <v>0</v>
      </c>
      <c r="AD633">
        <f>COUNTIFS(Spotify!$AA:$AA,Charts!$AD$1,Spotify!$U:$U,Charts!T633)</f>
        <v>0</v>
      </c>
      <c r="AE633">
        <f>COUNTIFS(Spotify!$AA:$AA,Charts!$AE$1,Spotify!$U:$U,Charts!T633)</f>
        <v>0</v>
      </c>
      <c r="AF633" s="8">
        <f>COUNTIFS(Spotify!$AA:$AA,Charts!$AF$1,Spotify!$U:$U,Charts!T633)</f>
        <v>0</v>
      </c>
      <c r="AH633" s="7" t="s">
        <v>2589</v>
      </c>
      <c r="AI633">
        <f>SUMIFS(Spotify!O:O,Spotify!U:U,Charts!AH633)/COUNTIFS(Spotify!U:U,Charts!AH633)</f>
        <v>-6196.5</v>
      </c>
      <c r="AJ633" s="18">
        <f>SUMIF(Spotify!U:U,Charts!AH633,Spotify!P:P)/COUNTIF(Spotify!U:U,Charts!AH633)</f>
        <v>99903.5</v>
      </c>
      <c r="AK633" s="18">
        <f>SUMIF(Spotify!U:U,Charts!AH633,Spotify!R:R)/COUNTIF(Spotify!U:U,Charts!AH633)</f>
        <v>1.5</v>
      </c>
      <c r="AL633" s="18">
        <f>SUMIF(Spotify!U:U,Charts!AH633,Spotify!J:J)/COUNTIF(Spotify!U:U,Charts!AH633)</f>
        <v>265.5</v>
      </c>
      <c r="AM633" s="18">
        <f>SUMIF(Spotify!U:U,Charts!AH633,Spotify!H:H)/COUNTIF(Spotify!U:U,Charts!AH633)</f>
        <v>658</v>
      </c>
      <c r="AN633" s="28">
        <f>SUMIF(Spotify!U:U,Charts!AH633,Spotify!I:I)/COUNTIF(Spotify!U:U,Charts!AH633)</f>
        <v>596</v>
      </c>
    </row>
    <row r="634" spans="1:40" x14ac:dyDescent="0.25">
      <c r="A634" s="3" t="s">
        <v>6143</v>
      </c>
      <c r="B634" s="1">
        <v>481213756</v>
      </c>
      <c r="C634" s="1">
        <v>6</v>
      </c>
      <c r="D634" s="1"/>
      <c r="E634" s="3" t="s">
        <v>1017</v>
      </c>
      <c r="F634" s="1">
        <v>1149343228</v>
      </c>
      <c r="H634" s="7" t="s">
        <v>18058</v>
      </c>
      <c r="I634" s="1">
        <v>97962201</v>
      </c>
      <c r="J634" s="8">
        <v>1</v>
      </c>
      <c r="L634" s="7" t="s">
        <v>18058</v>
      </c>
      <c r="M634" s="1">
        <f t="shared" si="46"/>
        <v>-97962201</v>
      </c>
      <c r="N634">
        <v>1</v>
      </c>
      <c r="O634" s="18">
        <f>SUMIF(Spotify!U:U,Charts!L634,Spotify!Q:Q)/COUNTIF(Spotify!U:U,Charts!L634)</f>
        <v>163636</v>
      </c>
      <c r="P634" t="str">
        <f t="shared" si="47"/>
        <v>02:43</v>
      </c>
      <c r="Q634" s="18">
        <f t="shared" si="49"/>
        <v>641941</v>
      </c>
      <c r="R634" s="8" t="str">
        <f t="shared" si="48"/>
        <v>10:41</v>
      </c>
      <c r="T634" s="7" t="s">
        <v>6143</v>
      </c>
      <c r="U634">
        <f>COUNTIFS(Spotify!$AA:$AA,Charts!$U$1,Spotify!$U:$U,Charts!T634)</f>
        <v>1</v>
      </c>
      <c r="V634">
        <f>COUNTIFS(Spotify!$AA:$AA,Charts!$V$1,Spotify!$U:$U,Charts!T634)</f>
        <v>1</v>
      </c>
      <c r="W634">
        <f>COUNTIFS(Spotify!$AA:$AA,Charts!$W$1,Spotify!$U:$U,Charts!T634)</f>
        <v>0</v>
      </c>
      <c r="X634">
        <f>COUNTIFS(Spotify!$AA:$AA,Charts!$X$1,Spotify!$U:$U,Charts!T634)</f>
        <v>0</v>
      </c>
      <c r="Y634">
        <f>COUNTIFS(Spotify!$AA:$AA,Charts!$Y$1,Spotify!$U:$U,Charts!T634)</f>
        <v>1</v>
      </c>
      <c r="Z634">
        <f>COUNTIFS(Spotify!$AA:$AA,Charts!$Z$1,Spotify!$U:$U,Charts!T634)</f>
        <v>1</v>
      </c>
      <c r="AA634">
        <f>COUNTIFS(Spotify!$AA:$AA,Charts!$AA$1,Spotify!$U:$U,Charts!T634)</f>
        <v>0</v>
      </c>
      <c r="AB634">
        <f>COUNTIFS(Spotify!$AA:$AA,Charts!$AB$1,Spotify!$U:$U,Charts!T634)</f>
        <v>1</v>
      </c>
      <c r="AC634">
        <f>COUNTIFS(Spotify!$AA:$AA,Charts!$AC$1,Spotify!$U:$U,Charts!T634)</f>
        <v>0</v>
      </c>
      <c r="AD634">
        <f>COUNTIFS(Spotify!$AA:$AA,Charts!$AD$1,Spotify!$U:$U,Charts!T634)</f>
        <v>0</v>
      </c>
      <c r="AE634">
        <f>COUNTIFS(Spotify!$AA:$AA,Charts!$AE$1,Spotify!$U:$U,Charts!T634)</f>
        <v>1</v>
      </c>
      <c r="AF634" s="8">
        <f>COUNTIFS(Spotify!$AA:$AA,Charts!$AF$1,Spotify!$U:$U,Charts!T634)</f>
        <v>0</v>
      </c>
      <c r="AH634" s="7" t="s">
        <v>6143</v>
      </c>
      <c r="AI634">
        <f>SUMIFS(Spotify!O:O,Spotify!U:U,Charts!AH634)/COUNTIFS(Spotify!U:U,Charts!AH634)</f>
        <v>-4945.833333333333</v>
      </c>
      <c r="AJ634" s="18">
        <f>SUMIF(Spotify!U:U,Charts!AH634,Spotify!P:P)/COUNTIF(Spotify!U:U,Charts!AH634)</f>
        <v>121189.66666666667</v>
      </c>
      <c r="AK634" s="18">
        <f>SUMIF(Spotify!U:U,Charts!AH634,Spotify!R:R)/COUNTIF(Spotify!U:U,Charts!AH634)</f>
        <v>8.5</v>
      </c>
      <c r="AL634" s="18">
        <f>SUMIF(Spotify!U:U,Charts!AH634,Spotify!J:J)/COUNTIF(Spotify!U:U,Charts!AH634)</f>
        <v>459.83333333333331</v>
      </c>
      <c r="AM634" s="18">
        <f>SUMIF(Spotify!U:U,Charts!AH634,Spotify!H:H)/COUNTIF(Spotify!U:U,Charts!AH634)</f>
        <v>796.66666666666663</v>
      </c>
      <c r="AN634" s="28">
        <f>SUMIF(Spotify!U:U,Charts!AH634,Spotify!I:I)/COUNTIF(Spotify!U:U,Charts!AH634)</f>
        <v>416.33333333333331</v>
      </c>
    </row>
    <row r="635" spans="1:40" x14ac:dyDescent="0.25">
      <c r="A635" s="3" t="s">
        <v>18063</v>
      </c>
      <c r="B635" s="1">
        <v>19031955</v>
      </c>
      <c r="C635" s="1">
        <v>1</v>
      </c>
      <c r="D635" s="1"/>
      <c r="E635" s="3" t="s">
        <v>8750</v>
      </c>
      <c r="F635" s="1">
        <v>13574034</v>
      </c>
      <c r="H635" s="7" t="s">
        <v>9985</v>
      </c>
      <c r="I635" s="1">
        <v>97874159</v>
      </c>
      <c r="J635" s="8">
        <v>1</v>
      </c>
      <c r="L635" s="7" t="s">
        <v>9985</v>
      </c>
      <c r="M635" s="1">
        <f t="shared" si="46"/>
        <v>-97874159</v>
      </c>
      <c r="N635">
        <v>1</v>
      </c>
      <c r="O635" s="18">
        <f>SUMIF(Spotify!U:U,Charts!L635,Spotify!Q:Q)/COUNTIF(Spotify!U:U,Charts!L635)</f>
        <v>169238</v>
      </c>
      <c r="P635" t="str">
        <f t="shared" si="47"/>
        <v>02:49</v>
      </c>
      <c r="Q635" s="18">
        <f t="shared" si="49"/>
        <v>641941</v>
      </c>
      <c r="R635" s="8" t="str">
        <f t="shared" si="48"/>
        <v>10:41</v>
      </c>
      <c r="T635" s="7" t="s">
        <v>18063</v>
      </c>
      <c r="U635">
        <f>COUNTIFS(Spotify!$AA:$AA,Charts!$U$1,Spotify!$U:$U,Charts!T635)</f>
        <v>0</v>
      </c>
      <c r="V635">
        <f>COUNTIFS(Spotify!$AA:$AA,Charts!$V$1,Spotify!$U:$U,Charts!T635)</f>
        <v>0</v>
      </c>
      <c r="W635">
        <f>COUNTIFS(Spotify!$AA:$AA,Charts!$W$1,Spotify!$U:$U,Charts!T635)</f>
        <v>0</v>
      </c>
      <c r="X635">
        <f>COUNTIFS(Spotify!$AA:$AA,Charts!$X$1,Spotify!$U:$U,Charts!T635)</f>
        <v>1</v>
      </c>
      <c r="Y635">
        <f>COUNTIFS(Spotify!$AA:$AA,Charts!$Y$1,Spotify!$U:$U,Charts!T635)</f>
        <v>0</v>
      </c>
      <c r="Z635">
        <f>COUNTIFS(Spotify!$AA:$AA,Charts!$Z$1,Spotify!$U:$U,Charts!T635)</f>
        <v>0</v>
      </c>
      <c r="AA635">
        <f>COUNTIFS(Spotify!$AA:$AA,Charts!$AA$1,Spotify!$U:$U,Charts!T635)</f>
        <v>0</v>
      </c>
      <c r="AB635">
        <f>COUNTIFS(Spotify!$AA:$AA,Charts!$AB$1,Spotify!$U:$U,Charts!T635)</f>
        <v>0</v>
      </c>
      <c r="AC635">
        <f>COUNTIFS(Spotify!$AA:$AA,Charts!$AC$1,Spotify!$U:$U,Charts!T635)</f>
        <v>0</v>
      </c>
      <c r="AD635">
        <f>COUNTIFS(Spotify!$AA:$AA,Charts!$AD$1,Spotify!$U:$U,Charts!T635)</f>
        <v>0</v>
      </c>
      <c r="AE635">
        <f>COUNTIFS(Spotify!$AA:$AA,Charts!$AE$1,Spotify!$U:$U,Charts!T635)</f>
        <v>0</v>
      </c>
      <c r="AF635" s="8">
        <f>COUNTIFS(Spotify!$AA:$AA,Charts!$AF$1,Spotify!$U:$U,Charts!T635)</f>
        <v>0</v>
      </c>
      <c r="AH635" s="7" t="s">
        <v>18063</v>
      </c>
      <c r="AI635">
        <f>SUMIFS(Spotify!O:O,Spotify!U:U,Charts!AH635)/COUNTIFS(Spotify!U:U,Charts!AH635)</f>
        <v>-5914</v>
      </c>
      <c r="AJ635" s="18">
        <f>SUMIF(Spotify!U:U,Charts!AH635,Spotify!P:P)/COUNTIF(Spotify!U:U,Charts!AH635)</f>
        <v>145988</v>
      </c>
      <c r="AK635" s="18">
        <f>SUMIF(Spotify!U:U,Charts!AH635,Spotify!R:R)/COUNTIF(Spotify!U:U,Charts!AH635)</f>
        <v>2</v>
      </c>
      <c r="AL635" s="18">
        <f>SUMIF(Spotify!U:U,Charts!AH635,Spotify!J:J)/COUNTIF(Spotify!U:U,Charts!AH635)</f>
        <v>518</v>
      </c>
      <c r="AM635" s="18">
        <f>SUMIF(Spotify!U:U,Charts!AH635,Spotify!H:H)/COUNTIF(Spotify!U:U,Charts!AH635)</f>
        <v>588</v>
      </c>
      <c r="AN635" s="28">
        <f>SUMIF(Spotify!U:U,Charts!AH635,Spotify!I:I)/COUNTIF(Spotify!U:U,Charts!AH635)</f>
        <v>765</v>
      </c>
    </row>
    <row r="636" spans="1:40" x14ac:dyDescent="0.25">
      <c r="A636" s="3" t="s">
        <v>15026</v>
      </c>
      <c r="B636" s="1">
        <v>43939041</v>
      </c>
      <c r="C636" s="1">
        <v>1</v>
      </c>
      <c r="D636" s="1"/>
      <c r="E636" s="3" t="s">
        <v>1264</v>
      </c>
      <c r="F636" s="1">
        <v>472706927</v>
      </c>
      <c r="H636" s="7" t="s">
        <v>5052</v>
      </c>
      <c r="I636" s="1">
        <v>97754402</v>
      </c>
      <c r="J636" s="8">
        <v>1</v>
      </c>
      <c r="L636" s="7" t="s">
        <v>5052</v>
      </c>
      <c r="M636" s="1">
        <f t="shared" si="46"/>
        <v>-97754402</v>
      </c>
      <c r="N636">
        <v>1</v>
      </c>
      <c r="O636" s="18">
        <f>SUMIF(Spotify!U:U,Charts!L636,Spotify!Q:Q)/COUNTIF(Spotify!U:U,Charts!L636)</f>
        <v>204094</v>
      </c>
      <c r="P636" t="str">
        <f t="shared" si="47"/>
        <v>03:24</v>
      </c>
      <c r="Q636" s="18">
        <f t="shared" si="49"/>
        <v>641941</v>
      </c>
      <c r="R636" s="8" t="str">
        <f t="shared" si="48"/>
        <v>10:41</v>
      </c>
      <c r="T636" s="7" t="s">
        <v>15026</v>
      </c>
      <c r="U636">
        <f>COUNTIFS(Spotify!$AA:$AA,Charts!$U$1,Spotify!$U:$U,Charts!T636)</f>
        <v>0</v>
      </c>
      <c r="V636">
        <f>COUNTIFS(Spotify!$AA:$AA,Charts!$V$1,Spotify!$U:$U,Charts!T636)</f>
        <v>0</v>
      </c>
      <c r="W636">
        <f>COUNTIFS(Spotify!$AA:$AA,Charts!$W$1,Spotify!$U:$U,Charts!T636)</f>
        <v>0</v>
      </c>
      <c r="X636">
        <f>COUNTIFS(Spotify!$AA:$AA,Charts!$X$1,Spotify!$U:$U,Charts!T636)</f>
        <v>0</v>
      </c>
      <c r="Y636">
        <f>COUNTIFS(Spotify!$AA:$AA,Charts!$Y$1,Spotify!$U:$U,Charts!T636)</f>
        <v>0</v>
      </c>
      <c r="Z636">
        <f>COUNTIFS(Spotify!$AA:$AA,Charts!$Z$1,Spotify!$U:$U,Charts!T636)</f>
        <v>0</v>
      </c>
      <c r="AA636">
        <f>COUNTIFS(Spotify!$AA:$AA,Charts!$AA$1,Spotify!$U:$U,Charts!T636)</f>
        <v>0</v>
      </c>
      <c r="AB636">
        <f>COUNTIFS(Spotify!$AA:$AA,Charts!$AB$1,Spotify!$U:$U,Charts!T636)</f>
        <v>0</v>
      </c>
      <c r="AC636">
        <f>COUNTIFS(Spotify!$AA:$AA,Charts!$AC$1,Spotify!$U:$U,Charts!T636)</f>
        <v>1</v>
      </c>
      <c r="AD636">
        <f>COUNTIFS(Spotify!$AA:$AA,Charts!$AD$1,Spotify!$U:$U,Charts!T636)</f>
        <v>0</v>
      </c>
      <c r="AE636">
        <f>COUNTIFS(Spotify!$AA:$AA,Charts!$AE$1,Spotify!$U:$U,Charts!T636)</f>
        <v>0</v>
      </c>
      <c r="AF636" s="8">
        <f>COUNTIFS(Spotify!$AA:$AA,Charts!$AF$1,Spotify!$U:$U,Charts!T636)</f>
        <v>0</v>
      </c>
      <c r="AH636" s="7" t="s">
        <v>15026</v>
      </c>
      <c r="AI636">
        <f>SUMIFS(Spotify!O:O,Spotify!U:U,Charts!AH636)/COUNTIFS(Spotify!U:U,Charts!AH636)</f>
        <v>-297</v>
      </c>
      <c r="AJ636" s="18">
        <f>SUMIF(Spotify!U:U,Charts!AH636,Spotify!P:P)/COUNTIF(Spotify!U:U,Charts!AH636)</f>
        <v>153967</v>
      </c>
      <c r="AK636" s="18">
        <f>SUMIF(Spotify!U:U,Charts!AH636,Spotify!R:R)/COUNTIF(Spotify!U:U,Charts!AH636)</f>
        <v>7</v>
      </c>
      <c r="AL636" s="18">
        <f>SUMIF(Spotify!U:U,Charts!AH636,Spotify!J:J)/COUNTIF(Spotify!U:U,Charts!AH636)</f>
        <v>501</v>
      </c>
      <c r="AM636" s="18">
        <f>SUMIF(Spotify!U:U,Charts!AH636,Spotify!H:H)/COUNTIF(Spotify!U:U,Charts!AH636)</f>
        <v>544</v>
      </c>
      <c r="AN636" s="28">
        <f>SUMIF(Spotify!U:U,Charts!AH636,Spotify!I:I)/COUNTIF(Spotify!U:U,Charts!AH636)</f>
        <v>786</v>
      </c>
    </row>
    <row r="637" spans="1:40" x14ac:dyDescent="0.25">
      <c r="A637" s="3" t="s">
        <v>8351</v>
      </c>
      <c r="B637" s="1">
        <v>298652709</v>
      </c>
      <c r="C637" s="1">
        <v>2</v>
      </c>
      <c r="D637" s="1"/>
      <c r="E637" s="3" t="s">
        <v>1168</v>
      </c>
      <c r="F637" s="1">
        <v>139764246</v>
      </c>
      <c r="H637" s="7" t="s">
        <v>453</v>
      </c>
      <c r="I637" s="1">
        <v>96770086</v>
      </c>
      <c r="J637" s="8">
        <v>2</v>
      </c>
      <c r="L637" s="7" t="s">
        <v>453</v>
      </c>
      <c r="M637" s="1">
        <f t="shared" si="46"/>
        <v>-96770086</v>
      </c>
      <c r="N637">
        <v>2</v>
      </c>
      <c r="O637" s="18">
        <f>SUMIF(Spotify!U:U,Charts!L637,Spotify!Q:Q)/COUNTIF(Spotify!U:U,Charts!L637)</f>
        <v>120135</v>
      </c>
      <c r="P637" t="str">
        <f t="shared" si="47"/>
        <v>02:00</v>
      </c>
      <c r="Q637" s="18">
        <f t="shared" si="49"/>
        <v>641941</v>
      </c>
      <c r="R637" s="8" t="str">
        <f t="shared" si="48"/>
        <v>10:41</v>
      </c>
      <c r="T637" s="7" t="s">
        <v>8351</v>
      </c>
      <c r="U637">
        <f>COUNTIFS(Spotify!$AA:$AA,Charts!$U$1,Spotify!$U:$U,Charts!T637)</f>
        <v>1</v>
      </c>
      <c r="V637">
        <f>COUNTIFS(Spotify!$AA:$AA,Charts!$V$1,Spotify!$U:$U,Charts!T637)</f>
        <v>0</v>
      </c>
      <c r="W637">
        <f>COUNTIFS(Spotify!$AA:$AA,Charts!$W$1,Spotify!$U:$U,Charts!T637)</f>
        <v>0</v>
      </c>
      <c r="X637">
        <f>COUNTIFS(Spotify!$AA:$AA,Charts!$X$1,Spotify!$U:$U,Charts!T637)</f>
        <v>0</v>
      </c>
      <c r="Y637">
        <f>COUNTIFS(Spotify!$AA:$AA,Charts!$Y$1,Spotify!$U:$U,Charts!T637)</f>
        <v>1</v>
      </c>
      <c r="Z637">
        <f>COUNTIFS(Spotify!$AA:$AA,Charts!$Z$1,Spotify!$U:$U,Charts!T637)</f>
        <v>0</v>
      </c>
      <c r="AA637">
        <f>COUNTIFS(Spotify!$AA:$AA,Charts!$AA$1,Spotify!$U:$U,Charts!T637)</f>
        <v>0</v>
      </c>
      <c r="AB637">
        <f>COUNTIFS(Spotify!$AA:$AA,Charts!$AB$1,Spotify!$U:$U,Charts!T637)</f>
        <v>0</v>
      </c>
      <c r="AC637">
        <f>COUNTIFS(Spotify!$AA:$AA,Charts!$AC$1,Spotify!$U:$U,Charts!T637)</f>
        <v>0</v>
      </c>
      <c r="AD637">
        <f>COUNTIFS(Spotify!$AA:$AA,Charts!$AD$1,Spotify!$U:$U,Charts!T637)</f>
        <v>0</v>
      </c>
      <c r="AE637">
        <f>COUNTIFS(Spotify!$AA:$AA,Charts!$AE$1,Spotify!$U:$U,Charts!T637)</f>
        <v>0</v>
      </c>
      <c r="AF637" s="8">
        <f>COUNTIFS(Spotify!$AA:$AA,Charts!$AF$1,Spotify!$U:$U,Charts!T637)</f>
        <v>0</v>
      </c>
      <c r="AH637" s="7" t="s">
        <v>8351</v>
      </c>
      <c r="AI637">
        <f>SUMIFS(Spotify!O:O,Spotify!U:U,Charts!AH637)/COUNTIFS(Spotify!U:U,Charts!AH637)</f>
        <v>-3665.5</v>
      </c>
      <c r="AJ637" s="18">
        <f>SUMIF(Spotify!U:U,Charts!AH637,Spotify!P:P)/COUNTIF(Spotify!U:U,Charts!AH637)</f>
        <v>134528</v>
      </c>
      <c r="AK637" s="18">
        <f>SUMIF(Spotify!U:U,Charts!AH637,Spotify!R:R)/COUNTIF(Spotify!U:U,Charts!AH637)</f>
        <v>19.5</v>
      </c>
      <c r="AL637" s="18">
        <f>SUMIF(Spotify!U:U,Charts!AH637,Spotify!J:J)/COUNTIF(Spotify!U:U,Charts!AH637)</f>
        <v>385.5</v>
      </c>
      <c r="AM637" s="18">
        <f>SUMIF(Spotify!U:U,Charts!AH637,Spotify!H:H)/COUNTIF(Spotify!U:U,Charts!AH637)</f>
        <v>825.5</v>
      </c>
      <c r="AN637" s="28">
        <f>SUMIF(Spotify!U:U,Charts!AH637,Spotify!I:I)/COUNTIF(Spotify!U:U,Charts!AH637)</f>
        <v>694.5</v>
      </c>
    </row>
    <row r="638" spans="1:40" x14ac:dyDescent="0.25">
      <c r="A638" s="3" t="s">
        <v>5064</v>
      </c>
      <c r="B638" s="1">
        <v>67078776</v>
      </c>
      <c r="C638" s="1">
        <v>1</v>
      </c>
      <c r="D638" s="1"/>
      <c r="E638" s="3" t="s">
        <v>3769</v>
      </c>
      <c r="F638" s="1">
        <v>584127158</v>
      </c>
      <c r="H638" s="7" t="s">
        <v>17973</v>
      </c>
      <c r="I638" s="1">
        <v>95707014</v>
      </c>
      <c r="J638" s="8">
        <v>1</v>
      </c>
      <c r="L638" s="7" t="s">
        <v>17973</v>
      </c>
      <c r="M638" s="1">
        <f t="shared" si="46"/>
        <v>-95707014</v>
      </c>
      <c r="N638">
        <v>1</v>
      </c>
      <c r="O638" s="18">
        <f>SUMIF(Spotify!U:U,Charts!L638,Spotify!Q:Q)/COUNTIF(Spotify!U:U,Charts!L638)</f>
        <v>222000</v>
      </c>
      <c r="P638" t="str">
        <f t="shared" si="47"/>
        <v>03:42</v>
      </c>
      <c r="Q638" s="18">
        <f t="shared" si="49"/>
        <v>641941</v>
      </c>
      <c r="R638" s="8" t="str">
        <f t="shared" si="48"/>
        <v>10:41</v>
      </c>
      <c r="T638" s="7" t="s">
        <v>5064</v>
      </c>
      <c r="U638">
        <f>COUNTIFS(Spotify!$AA:$AA,Charts!$U$1,Spotify!$U:$U,Charts!T638)</f>
        <v>0</v>
      </c>
      <c r="V638">
        <f>COUNTIFS(Spotify!$AA:$AA,Charts!$V$1,Spotify!$U:$U,Charts!T638)</f>
        <v>0</v>
      </c>
      <c r="W638">
        <f>COUNTIFS(Spotify!$AA:$AA,Charts!$W$1,Spotify!$U:$U,Charts!T638)</f>
        <v>0</v>
      </c>
      <c r="X638">
        <f>COUNTIFS(Spotify!$AA:$AA,Charts!$X$1,Spotify!$U:$U,Charts!T638)</f>
        <v>0</v>
      </c>
      <c r="Y638">
        <f>COUNTIFS(Spotify!$AA:$AA,Charts!$Y$1,Spotify!$U:$U,Charts!T638)</f>
        <v>0</v>
      </c>
      <c r="Z638">
        <f>COUNTIFS(Spotify!$AA:$AA,Charts!$Z$1,Spotify!$U:$U,Charts!T638)</f>
        <v>1</v>
      </c>
      <c r="AA638">
        <f>COUNTIFS(Spotify!$AA:$AA,Charts!$AA$1,Spotify!$U:$U,Charts!T638)</f>
        <v>0</v>
      </c>
      <c r="AB638">
        <f>COUNTIFS(Spotify!$AA:$AA,Charts!$AB$1,Spotify!$U:$U,Charts!T638)</f>
        <v>0</v>
      </c>
      <c r="AC638">
        <f>COUNTIFS(Spotify!$AA:$AA,Charts!$AC$1,Spotify!$U:$U,Charts!T638)</f>
        <v>0</v>
      </c>
      <c r="AD638">
        <f>COUNTIFS(Spotify!$AA:$AA,Charts!$AD$1,Spotify!$U:$U,Charts!T638)</f>
        <v>0</v>
      </c>
      <c r="AE638">
        <f>COUNTIFS(Spotify!$AA:$AA,Charts!$AE$1,Spotify!$U:$U,Charts!T638)</f>
        <v>0</v>
      </c>
      <c r="AF638" s="8">
        <f>COUNTIFS(Spotify!$AA:$AA,Charts!$AF$1,Spotify!$U:$U,Charts!T638)</f>
        <v>0</v>
      </c>
      <c r="AH638" s="7" t="s">
        <v>5064</v>
      </c>
      <c r="AI638">
        <f>SUMIFS(Spotify!O:O,Spotify!U:U,Charts!AH638)/COUNTIFS(Spotify!U:U,Charts!AH638)</f>
        <v>-5612</v>
      </c>
      <c r="AJ638" s="18">
        <f>SUMIF(Spotify!U:U,Charts!AH638,Spotify!P:P)/COUNTIF(Spotify!U:U,Charts!AH638)</f>
        <v>13506</v>
      </c>
      <c r="AK638" s="18">
        <f>SUMIF(Spotify!U:U,Charts!AH638,Spotify!R:R)/COUNTIF(Spotify!U:U,Charts!AH638)</f>
        <v>5</v>
      </c>
      <c r="AL638" s="18">
        <f>SUMIF(Spotify!U:U,Charts!AH638,Spotify!J:J)/COUNTIF(Spotify!U:U,Charts!AH638)</f>
        <v>349</v>
      </c>
      <c r="AM638" s="18">
        <f>SUMIF(Spotify!U:U,Charts!AH638,Spotify!H:H)/COUNTIF(Spotify!U:U,Charts!AH638)</f>
        <v>805</v>
      </c>
      <c r="AN638" s="28">
        <f>SUMIF(Spotify!U:U,Charts!AH638,Spotify!I:I)/COUNTIF(Spotify!U:U,Charts!AH638)</f>
        <v>767</v>
      </c>
    </row>
    <row r="639" spans="1:40" x14ac:dyDescent="0.25">
      <c r="A639" s="3" t="s">
        <v>16558</v>
      </c>
      <c r="B639" s="1">
        <v>66424250</v>
      </c>
      <c r="C639" s="1">
        <v>1</v>
      </c>
      <c r="D639" s="1"/>
      <c r="E639" s="3" t="s">
        <v>200</v>
      </c>
      <c r="F639" s="1">
        <v>308734602</v>
      </c>
      <c r="H639" s="7" t="s">
        <v>6962</v>
      </c>
      <c r="I639" s="1">
        <v>95564875</v>
      </c>
      <c r="J639" s="8">
        <v>1</v>
      </c>
      <c r="L639" s="7" t="s">
        <v>6962</v>
      </c>
      <c r="M639" s="1">
        <f t="shared" si="46"/>
        <v>-95564875</v>
      </c>
      <c r="N639">
        <v>1</v>
      </c>
      <c r="O639" s="18">
        <f>SUMIF(Spotify!U:U,Charts!L639,Spotify!Q:Q)/COUNTIF(Spotify!U:U,Charts!L639)</f>
        <v>201653</v>
      </c>
      <c r="P639" t="str">
        <f t="shared" si="47"/>
        <v>03:21</v>
      </c>
      <c r="Q639" s="18">
        <f t="shared" si="49"/>
        <v>641941</v>
      </c>
      <c r="R639" s="8" t="str">
        <f t="shared" si="48"/>
        <v>10:41</v>
      </c>
      <c r="T639" s="7" t="s">
        <v>16558</v>
      </c>
      <c r="U639">
        <f>COUNTIFS(Spotify!$AA:$AA,Charts!$U$1,Spotify!$U:$U,Charts!T639)</f>
        <v>0</v>
      </c>
      <c r="V639">
        <f>COUNTIFS(Spotify!$AA:$AA,Charts!$V$1,Spotify!$U:$U,Charts!T639)</f>
        <v>0</v>
      </c>
      <c r="W639">
        <f>COUNTIFS(Spotify!$AA:$AA,Charts!$W$1,Spotify!$U:$U,Charts!T639)</f>
        <v>0</v>
      </c>
      <c r="X639">
        <f>COUNTIFS(Spotify!$AA:$AA,Charts!$X$1,Spotify!$U:$U,Charts!T639)</f>
        <v>0</v>
      </c>
      <c r="Y639">
        <f>COUNTIFS(Spotify!$AA:$AA,Charts!$Y$1,Spotify!$U:$U,Charts!T639)</f>
        <v>0</v>
      </c>
      <c r="Z639">
        <f>COUNTIFS(Spotify!$AA:$AA,Charts!$Z$1,Spotify!$U:$U,Charts!T639)</f>
        <v>0</v>
      </c>
      <c r="AA639">
        <f>COUNTIFS(Spotify!$AA:$AA,Charts!$AA$1,Spotify!$U:$U,Charts!T639)</f>
        <v>0</v>
      </c>
      <c r="AB639">
        <f>COUNTIFS(Spotify!$AA:$AA,Charts!$AB$1,Spotify!$U:$U,Charts!T639)</f>
        <v>0</v>
      </c>
      <c r="AC639">
        <f>COUNTIFS(Spotify!$AA:$AA,Charts!$AC$1,Spotify!$U:$U,Charts!T639)</f>
        <v>0</v>
      </c>
      <c r="AD639">
        <f>COUNTIFS(Spotify!$AA:$AA,Charts!$AD$1,Spotify!$U:$U,Charts!T639)</f>
        <v>0</v>
      </c>
      <c r="AE639">
        <f>COUNTIFS(Spotify!$AA:$AA,Charts!$AE$1,Spotify!$U:$U,Charts!T639)</f>
        <v>0</v>
      </c>
      <c r="AF639" s="8">
        <f>COUNTIFS(Spotify!$AA:$AA,Charts!$AF$1,Spotify!$U:$U,Charts!T639)</f>
        <v>1</v>
      </c>
      <c r="AH639" s="7" t="s">
        <v>16558</v>
      </c>
      <c r="AI639">
        <f>SUMIFS(Spotify!O:O,Spotify!U:U,Charts!AH639)/COUNTIFS(Spotify!U:U,Charts!AH639)</f>
        <v>-3849</v>
      </c>
      <c r="AJ639" s="18">
        <f>SUMIF(Spotify!U:U,Charts!AH639,Spotify!P:P)/COUNTIF(Spotify!U:U,Charts!AH639)</f>
        <v>112986</v>
      </c>
      <c r="AK639" s="18">
        <f>SUMIF(Spotify!U:U,Charts!AH639,Spotify!R:R)/COUNTIF(Spotify!U:U,Charts!AH639)</f>
        <v>9</v>
      </c>
      <c r="AL639" s="18">
        <f>SUMIF(Spotify!U:U,Charts!AH639,Spotify!J:J)/COUNTIF(Spotify!U:U,Charts!AH639)</f>
        <v>362</v>
      </c>
      <c r="AM639" s="18">
        <f>SUMIF(Spotify!U:U,Charts!AH639,Spotify!H:H)/COUNTIF(Spotify!U:U,Charts!AH639)</f>
        <v>638</v>
      </c>
      <c r="AN639" s="28">
        <f>SUMIF(Spotify!U:U,Charts!AH639,Spotify!I:I)/COUNTIF(Spotify!U:U,Charts!AH639)</f>
        <v>813</v>
      </c>
    </row>
    <row r="640" spans="1:40" x14ac:dyDescent="0.25">
      <c r="A640" s="3" t="s">
        <v>18064</v>
      </c>
      <c r="B640" s="1">
        <v>66167317</v>
      </c>
      <c r="C640" s="1">
        <v>1</v>
      </c>
      <c r="D640" s="1"/>
      <c r="E640" s="3" t="s">
        <v>14693</v>
      </c>
      <c r="F640" s="1">
        <v>154719621</v>
      </c>
      <c r="H640" s="7" t="s">
        <v>9954</v>
      </c>
      <c r="I640" s="1">
        <v>95524954</v>
      </c>
      <c r="J640" s="8">
        <v>1</v>
      </c>
      <c r="L640" s="7" t="s">
        <v>9954</v>
      </c>
      <c r="M640" s="1">
        <f t="shared" si="46"/>
        <v>-95524954</v>
      </c>
      <c r="N640">
        <v>1</v>
      </c>
      <c r="O640" s="18">
        <f>SUMIF(Spotify!U:U,Charts!L640,Spotify!Q:Q)/COUNTIF(Spotify!U:U,Charts!L640)</f>
        <v>232813</v>
      </c>
      <c r="P640" t="str">
        <f t="shared" si="47"/>
        <v>03:52</v>
      </c>
      <c r="Q640" s="18">
        <f t="shared" si="49"/>
        <v>641941</v>
      </c>
      <c r="R640" s="8" t="str">
        <f t="shared" si="48"/>
        <v>10:41</v>
      </c>
      <c r="T640" s="7" t="s">
        <v>18064</v>
      </c>
      <c r="U640">
        <f>COUNTIFS(Spotify!$AA:$AA,Charts!$U$1,Spotify!$U:$U,Charts!T640)</f>
        <v>0</v>
      </c>
      <c r="V640">
        <f>COUNTIFS(Spotify!$AA:$AA,Charts!$V$1,Spotify!$U:$U,Charts!T640)</f>
        <v>0</v>
      </c>
      <c r="W640">
        <f>COUNTIFS(Spotify!$AA:$AA,Charts!$W$1,Spotify!$U:$U,Charts!T640)</f>
        <v>0</v>
      </c>
      <c r="X640">
        <f>COUNTIFS(Spotify!$AA:$AA,Charts!$X$1,Spotify!$U:$U,Charts!T640)</f>
        <v>0</v>
      </c>
      <c r="Y640">
        <f>COUNTIFS(Spotify!$AA:$AA,Charts!$Y$1,Spotify!$U:$U,Charts!T640)</f>
        <v>0</v>
      </c>
      <c r="Z640">
        <f>COUNTIFS(Spotify!$AA:$AA,Charts!$Z$1,Spotify!$U:$U,Charts!T640)</f>
        <v>0</v>
      </c>
      <c r="AA640">
        <f>COUNTIFS(Spotify!$AA:$AA,Charts!$AA$1,Spotify!$U:$U,Charts!T640)</f>
        <v>0</v>
      </c>
      <c r="AB640">
        <f>COUNTIFS(Spotify!$AA:$AA,Charts!$AB$1,Spotify!$U:$U,Charts!T640)</f>
        <v>0</v>
      </c>
      <c r="AC640">
        <f>COUNTIFS(Spotify!$AA:$AA,Charts!$AC$1,Spotify!$U:$U,Charts!T640)</f>
        <v>0</v>
      </c>
      <c r="AD640">
        <f>COUNTIFS(Spotify!$AA:$AA,Charts!$AD$1,Spotify!$U:$U,Charts!T640)</f>
        <v>0</v>
      </c>
      <c r="AE640">
        <f>COUNTIFS(Spotify!$AA:$AA,Charts!$AE$1,Spotify!$U:$U,Charts!T640)</f>
        <v>1</v>
      </c>
      <c r="AF640" s="8">
        <f>COUNTIFS(Spotify!$AA:$AA,Charts!$AF$1,Spotify!$U:$U,Charts!T640)</f>
        <v>0</v>
      </c>
      <c r="AH640" s="7" t="s">
        <v>18064</v>
      </c>
      <c r="AI640">
        <f>SUMIFS(Spotify!O:O,Spotify!U:U,Charts!AH640)/COUNTIFS(Spotify!U:U,Charts!AH640)</f>
        <v>-4483</v>
      </c>
      <c r="AJ640" s="18">
        <f>SUMIF(Spotify!U:U,Charts!AH640,Spotify!P:P)/COUNTIF(Spotify!U:U,Charts!AH640)</f>
        <v>94978</v>
      </c>
      <c r="AK640" s="18">
        <f>SUMIF(Spotify!U:U,Charts!AH640,Spotify!R:R)/COUNTIF(Spotify!U:U,Charts!AH640)</f>
        <v>15</v>
      </c>
      <c r="AL640" s="18">
        <f>SUMIF(Spotify!U:U,Charts!AH640,Spotify!J:J)/COUNTIF(Spotify!U:U,Charts!AH640)</f>
        <v>153</v>
      </c>
      <c r="AM640" s="18">
        <f>SUMIF(Spotify!U:U,Charts!AH640,Spotify!H:H)/COUNTIF(Spotify!U:U,Charts!AH640)</f>
        <v>769</v>
      </c>
      <c r="AN640" s="28">
        <f>SUMIF(Spotify!U:U,Charts!AH640,Spotify!I:I)/COUNTIF(Spotify!U:U,Charts!AH640)</f>
        <v>721</v>
      </c>
    </row>
    <row r="641" spans="1:40" x14ac:dyDescent="0.25">
      <c r="A641" s="3" t="s">
        <v>7015</v>
      </c>
      <c r="B641" s="1">
        <v>4839014444</v>
      </c>
      <c r="C641" s="1">
        <v>10</v>
      </c>
      <c r="D641" s="1"/>
      <c r="E641" s="3" t="s">
        <v>1131</v>
      </c>
      <c r="F641" s="1">
        <v>1416829566</v>
      </c>
      <c r="H641" s="7" t="s">
        <v>8924</v>
      </c>
      <c r="I641" s="1">
        <v>94763591</v>
      </c>
      <c r="J641" s="8">
        <v>1</v>
      </c>
      <c r="L641" s="7" t="s">
        <v>8924</v>
      </c>
      <c r="M641" s="1">
        <f t="shared" si="46"/>
        <v>-94763591</v>
      </c>
      <c r="N641">
        <v>1</v>
      </c>
      <c r="O641" s="18">
        <f>SUMIF(Spotify!U:U,Charts!L641,Spotify!Q:Q)/COUNTIF(Spotify!U:U,Charts!L641)</f>
        <v>226268</v>
      </c>
      <c r="P641" t="str">
        <f t="shared" si="47"/>
        <v>03:46</v>
      </c>
      <c r="Q641" s="18">
        <f t="shared" si="49"/>
        <v>641941</v>
      </c>
      <c r="R641" s="8" t="str">
        <f t="shared" si="48"/>
        <v>10:41</v>
      </c>
      <c r="T641" s="7" t="s">
        <v>7015</v>
      </c>
      <c r="U641">
        <f>COUNTIFS(Spotify!$AA:$AA,Charts!$U$1,Spotify!$U:$U,Charts!T641)</f>
        <v>0</v>
      </c>
      <c r="V641">
        <f>COUNTIFS(Spotify!$AA:$AA,Charts!$V$1,Spotify!$U:$U,Charts!T641)</f>
        <v>3</v>
      </c>
      <c r="W641">
        <f>COUNTIFS(Spotify!$AA:$AA,Charts!$W$1,Spotify!$U:$U,Charts!T641)</f>
        <v>0</v>
      </c>
      <c r="X641">
        <f>COUNTIFS(Spotify!$AA:$AA,Charts!$X$1,Spotify!$U:$U,Charts!T641)</f>
        <v>3</v>
      </c>
      <c r="Y641">
        <f>COUNTIFS(Spotify!$AA:$AA,Charts!$Y$1,Spotify!$U:$U,Charts!T641)</f>
        <v>1</v>
      </c>
      <c r="Z641">
        <f>COUNTIFS(Spotify!$AA:$AA,Charts!$Z$1,Spotify!$U:$U,Charts!T641)</f>
        <v>0</v>
      </c>
      <c r="AA641">
        <f>COUNTIFS(Spotify!$AA:$AA,Charts!$AA$1,Spotify!$U:$U,Charts!T641)</f>
        <v>0</v>
      </c>
      <c r="AB641">
        <f>COUNTIFS(Spotify!$AA:$AA,Charts!$AB$1,Spotify!$U:$U,Charts!T641)</f>
        <v>0</v>
      </c>
      <c r="AC641">
        <f>COUNTIFS(Spotify!$AA:$AA,Charts!$AC$1,Spotify!$U:$U,Charts!T641)</f>
        <v>0</v>
      </c>
      <c r="AD641">
        <f>COUNTIFS(Spotify!$AA:$AA,Charts!$AD$1,Spotify!$U:$U,Charts!T641)</f>
        <v>0</v>
      </c>
      <c r="AE641">
        <f>COUNTIFS(Spotify!$AA:$AA,Charts!$AE$1,Spotify!$U:$U,Charts!T641)</f>
        <v>1</v>
      </c>
      <c r="AF641" s="8">
        <f>COUNTIFS(Spotify!$AA:$AA,Charts!$AF$1,Spotify!$U:$U,Charts!T641)</f>
        <v>2</v>
      </c>
      <c r="AH641" s="7" t="s">
        <v>7015</v>
      </c>
      <c r="AI641">
        <f>SUMIFS(Spotify!O:O,Spotify!U:U,Charts!AH641)/COUNTIFS(Spotify!U:U,Charts!AH641)</f>
        <v>-3652.4</v>
      </c>
      <c r="AJ641" s="18">
        <f>SUMIF(Spotify!U:U,Charts!AH641,Spotify!P:P)/COUNTIF(Spotify!U:U,Charts!AH641)</f>
        <v>99484.6</v>
      </c>
      <c r="AK641" s="18">
        <f>SUMIF(Spotify!U:U,Charts!AH641,Spotify!R:R)/COUNTIF(Spotify!U:U,Charts!AH641)</f>
        <v>49.2</v>
      </c>
      <c r="AL641" s="18">
        <f>SUMIF(Spotify!U:U,Charts!AH641,Spotify!J:J)/COUNTIF(Spotify!U:U,Charts!AH641)</f>
        <v>397.4</v>
      </c>
      <c r="AM641" s="18">
        <f>SUMIF(Spotify!U:U,Charts!AH641,Spotify!H:H)/COUNTIF(Spotify!U:U,Charts!AH641)</f>
        <v>610.5</v>
      </c>
      <c r="AN641" s="28">
        <f>SUMIF(Spotify!U:U,Charts!AH641,Spotify!I:I)/COUNTIF(Spotify!U:U,Charts!AH641)</f>
        <v>323.3</v>
      </c>
    </row>
    <row r="642" spans="1:40" x14ac:dyDescent="0.25">
      <c r="A642" s="3" t="s">
        <v>10410</v>
      </c>
      <c r="B642" s="1">
        <v>70820557</v>
      </c>
      <c r="C642" s="1">
        <v>1</v>
      </c>
      <c r="D642" s="1"/>
      <c r="E642" s="3" t="s">
        <v>3653</v>
      </c>
      <c r="F642" s="1">
        <v>125661194</v>
      </c>
      <c r="H642" s="7" t="s">
        <v>17982</v>
      </c>
      <c r="I642" s="1">
        <v>94457637</v>
      </c>
      <c r="J642" s="8">
        <v>1</v>
      </c>
      <c r="L642" s="7" t="s">
        <v>17982</v>
      </c>
      <c r="M642" s="1">
        <f t="shared" si="46"/>
        <v>-94457637</v>
      </c>
      <c r="N642">
        <v>1</v>
      </c>
      <c r="O642" s="18">
        <f>SUMIF(Spotify!U:U,Charts!L642,Spotify!Q:Q)/COUNTIF(Spotify!U:U,Charts!L642)</f>
        <v>160000</v>
      </c>
      <c r="P642" t="str">
        <f t="shared" si="47"/>
        <v>02:40</v>
      </c>
      <c r="Q642" s="18">
        <f t="shared" si="49"/>
        <v>641941</v>
      </c>
      <c r="R642" s="8" t="str">
        <f t="shared" si="48"/>
        <v>10:41</v>
      </c>
      <c r="T642" s="7" t="s">
        <v>10410</v>
      </c>
      <c r="U642">
        <f>COUNTIFS(Spotify!$AA:$AA,Charts!$U$1,Spotify!$U:$U,Charts!T642)</f>
        <v>0</v>
      </c>
      <c r="V642">
        <f>COUNTIFS(Spotify!$AA:$AA,Charts!$V$1,Spotify!$U:$U,Charts!T642)</f>
        <v>1</v>
      </c>
      <c r="W642">
        <f>COUNTIFS(Spotify!$AA:$AA,Charts!$W$1,Spotify!$U:$U,Charts!T642)</f>
        <v>0</v>
      </c>
      <c r="X642">
        <f>COUNTIFS(Spotify!$AA:$AA,Charts!$X$1,Spotify!$U:$U,Charts!T642)</f>
        <v>0</v>
      </c>
      <c r="Y642">
        <f>COUNTIFS(Spotify!$AA:$AA,Charts!$Y$1,Spotify!$U:$U,Charts!T642)</f>
        <v>0</v>
      </c>
      <c r="Z642">
        <f>COUNTIFS(Spotify!$AA:$AA,Charts!$Z$1,Spotify!$U:$U,Charts!T642)</f>
        <v>0</v>
      </c>
      <c r="AA642">
        <f>COUNTIFS(Spotify!$AA:$AA,Charts!$AA$1,Spotify!$U:$U,Charts!T642)</f>
        <v>0</v>
      </c>
      <c r="AB642">
        <f>COUNTIFS(Spotify!$AA:$AA,Charts!$AB$1,Spotify!$U:$U,Charts!T642)</f>
        <v>0</v>
      </c>
      <c r="AC642">
        <f>COUNTIFS(Spotify!$AA:$AA,Charts!$AC$1,Spotify!$U:$U,Charts!T642)</f>
        <v>0</v>
      </c>
      <c r="AD642">
        <f>COUNTIFS(Spotify!$AA:$AA,Charts!$AD$1,Spotify!$U:$U,Charts!T642)</f>
        <v>0</v>
      </c>
      <c r="AE642">
        <f>COUNTIFS(Spotify!$AA:$AA,Charts!$AE$1,Spotify!$U:$U,Charts!T642)</f>
        <v>0</v>
      </c>
      <c r="AF642" s="8">
        <f>COUNTIFS(Spotify!$AA:$AA,Charts!$AF$1,Spotify!$U:$U,Charts!T642)</f>
        <v>0</v>
      </c>
      <c r="AH642" s="7" t="s">
        <v>10410</v>
      </c>
      <c r="AI642">
        <f>SUMIFS(Spotify!O:O,Spotify!U:U,Charts!AH642)/COUNTIFS(Spotify!U:U,Charts!AH642)</f>
        <v>-3929</v>
      </c>
      <c r="AJ642" s="18">
        <f>SUMIF(Spotify!U:U,Charts!AH642,Spotify!P:P)/COUNTIF(Spotify!U:U,Charts!AH642)</f>
        <v>12787</v>
      </c>
      <c r="AK642" s="18">
        <f>SUMIF(Spotify!U:U,Charts!AH642,Spotify!R:R)/COUNTIF(Spotify!U:U,Charts!AH642)</f>
        <v>11</v>
      </c>
      <c r="AL642" s="18">
        <f>SUMIF(Spotify!U:U,Charts!AH642,Spotify!J:J)/COUNTIF(Spotify!U:U,Charts!AH642)</f>
        <v>114</v>
      </c>
      <c r="AM642" s="18">
        <f>SUMIF(Spotify!U:U,Charts!AH642,Spotify!H:H)/COUNTIF(Spotify!U:U,Charts!AH642)</f>
        <v>578</v>
      </c>
      <c r="AN642" s="28">
        <f>SUMIF(Spotify!U:U,Charts!AH642,Spotify!I:I)/COUNTIF(Spotify!U:U,Charts!AH642)</f>
        <v>912</v>
      </c>
    </row>
    <row r="643" spans="1:40" x14ac:dyDescent="0.25">
      <c r="A643" s="3" t="s">
        <v>5314</v>
      </c>
      <c r="B643" s="1">
        <v>824993787</v>
      </c>
      <c r="C643" s="1">
        <v>6</v>
      </c>
      <c r="D643" s="1"/>
      <c r="E643" s="3" t="s">
        <v>5719</v>
      </c>
      <c r="F643" s="1">
        <v>8638360</v>
      </c>
      <c r="H643" s="7" t="s">
        <v>16755</v>
      </c>
      <c r="I643" s="1">
        <v>94388881</v>
      </c>
      <c r="J643" s="8">
        <v>1</v>
      </c>
      <c r="L643" s="7" t="s">
        <v>16755</v>
      </c>
      <c r="M643" s="1">
        <f t="shared" ref="M643:M706" si="50">-I643</f>
        <v>-94388881</v>
      </c>
      <c r="N643">
        <v>1</v>
      </c>
      <c r="O643" s="18">
        <f>SUMIF(Spotify!U:U,Charts!L643,Spotify!Q:Q)/COUNTIF(Spotify!U:U,Charts!L643)</f>
        <v>211140</v>
      </c>
      <c r="P643" t="str">
        <f t="shared" ref="P643:P706" si="51">CONCATENATE(TEXT(INT(O643/(60*1000)),"00"),":",TEXT(MOD(INT(O643/1000),60),"00"))</f>
        <v>03:31</v>
      </c>
      <c r="Q643" s="18">
        <f t="shared" si="49"/>
        <v>641941</v>
      </c>
      <c r="R643" s="8" t="str">
        <f t="shared" ref="R643:R706" si="52">CONCATENATE(TEXT(INT(Q643/(60*1000)),"00"),":",TEXT(MOD(INT(Q643/1000),60),"00"))</f>
        <v>10:41</v>
      </c>
      <c r="T643" s="7" t="s">
        <v>5314</v>
      </c>
      <c r="U643">
        <f>COUNTIFS(Spotify!$AA:$AA,Charts!$U$1,Spotify!$U:$U,Charts!T643)</f>
        <v>0</v>
      </c>
      <c r="V643">
        <f>COUNTIFS(Spotify!$AA:$AA,Charts!$V$1,Spotify!$U:$U,Charts!T643)</f>
        <v>1</v>
      </c>
      <c r="W643">
        <f>COUNTIFS(Spotify!$AA:$AA,Charts!$W$1,Spotify!$U:$U,Charts!T643)</f>
        <v>1</v>
      </c>
      <c r="X643">
        <f>COUNTIFS(Spotify!$AA:$AA,Charts!$X$1,Spotify!$U:$U,Charts!T643)</f>
        <v>0</v>
      </c>
      <c r="Y643">
        <f>COUNTIFS(Spotify!$AA:$AA,Charts!$Y$1,Spotify!$U:$U,Charts!T643)</f>
        <v>0</v>
      </c>
      <c r="Z643">
        <f>COUNTIFS(Spotify!$AA:$AA,Charts!$Z$1,Spotify!$U:$U,Charts!T643)</f>
        <v>0</v>
      </c>
      <c r="AA643">
        <f>COUNTIFS(Spotify!$AA:$AA,Charts!$AA$1,Spotify!$U:$U,Charts!T643)</f>
        <v>1</v>
      </c>
      <c r="AB643">
        <f>COUNTIFS(Spotify!$AA:$AA,Charts!$AB$1,Spotify!$U:$U,Charts!T643)</f>
        <v>1</v>
      </c>
      <c r="AC643">
        <f>COUNTIFS(Spotify!$AA:$AA,Charts!$AC$1,Spotify!$U:$U,Charts!T643)</f>
        <v>0</v>
      </c>
      <c r="AD643">
        <f>COUNTIFS(Spotify!$AA:$AA,Charts!$AD$1,Spotify!$U:$U,Charts!T643)</f>
        <v>2</v>
      </c>
      <c r="AE643">
        <f>COUNTIFS(Spotify!$AA:$AA,Charts!$AE$1,Spotify!$U:$U,Charts!T643)</f>
        <v>0</v>
      </c>
      <c r="AF643" s="8">
        <f>COUNTIFS(Spotify!$AA:$AA,Charts!$AF$1,Spotify!$U:$U,Charts!T643)</f>
        <v>0</v>
      </c>
      <c r="AH643" s="7" t="s">
        <v>5314</v>
      </c>
      <c r="AI643">
        <f>SUMIFS(Spotify!O:O,Spotify!U:U,Charts!AH643)/COUNTIFS(Spotify!U:U,Charts!AH643)</f>
        <v>-5688.666666666667</v>
      </c>
      <c r="AJ643" s="18">
        <f>SUMIF(Spotify!U:U,Charts!AH643,Spotify!P:P)/COUNTIF(Spotify!U:U,Charts!AH643)</f>
        <v>108980.33333333333</v>
      </c>
      <c r="AK643" s="18">
        <f>SUMIF(Spotify!U:U,Charts!AH643,Spotify!R:R)/COUNTIF(Spotify!U:U,Charts!AH643)</f>
        <v>15.5</v>
      </c>
      <c r="AL643" s="18">
        <f>SUMIF(Spotify!U:U,Charts!AH643,Spotify!J:J)/COUNTIF(Spotify!U:U,Charts!AH643)</f>
        <v>473</v>
      </c>
      <c r="AM643" s="18">
        <f>SUMIF(Spotify!U:U,Charts!AH643,Spotify!H:H)/COUNTIF(Spotify!U:U,Charts!AH643)</f>
        <v>644.33333333333337</v>
      </c>
      <c r="AN643" s="28">
        <f>SUMIF(Spotify!U:U,Charts!AH643,Spotify!I:I)/COUNTIF(Spotify!U:U,Charts!AH643)</f>
        <v>632.66666666666663</v>
      </c>
    </row>
    <row r="644" spans="1:40" x14ac:dyDescent="0.25">
      <c r="A644" s="3" t="s">
        <v>6014</v>
      </c>
      <c r="B644" s="1">
        <v>417174517</v>
      </c>
      <c r="C644" s="1">
        <v>1</v>
      </c>
      <c r="D644" s="1"/>
      <c r="E644" s="3" t="s">
        <v>4475</v>
      </c>
      <c r="F644" s="1">
        <v>17112387</v>
      </c>
      <c r="H644" s="7" t="s">
        <v>18110</v>
      </c>
      <c r="I644" s="1">
        <v>94313927</v>
      </c>
      <c r="J644" s="8">
        <v>1</v>
      </c>
      <c r="L644" s="7" t="s">
        <v>18110</v>
      </c>
      <c r="M644" s="1">
        <f t="shared" si="50"/>
        <v>-94313927</v>
      </c>
      <c r="N644">
        <v>1</v>
      </c>
      <c r="O644" s="18">
        <f>SUMIF(Spotify!U:U,Charts!L644,Spotify!Q:Q)/COUNTIF(Spotify!U:U,Charts!L644)</f>
        <v>107077</v>
      </c>
      <c r="P644" t="str">
        <f t="shared" si="51"/>
        <v>01:47</v>
      </c>
      <c r="Q644" s="18">
        <f t="shared" ref="Q644:Q707" si="53">MAX($O$2:$O$1264)</f>
        <v>641941</v>
      </c>
      <c r="R644" s="8" t="str">
        <f t="shared" si="52"/>
        <v>10:41</v>
      </c>
      <c r="T644" s="7" t="s">
        <v>6014</v>
      </c>
      <c r="U644">
        <f>COUNTIFS(Spotify!$AA:$AA,Charts!$U$1,Spotify!$U:$U,Charts!T644)</f>
        <v>0</v>
      </c>
      <c r="V644">
        <f>COUNTIFS(Spotify!$AA:$AA,Charts!$V$1,Spotify!$U:$U,Charts!T644)</f>
        <v>0</v>
      </c>
      <c r="W644">
        <f>COUNTIFS(Spotify!$AA:$AA,Charts!$W$1,Spotify!$U:$U,Charts!T644)</f>
        <v>0</v>
      </c>
      <c r="X644">
        <f>COUNTIFS(Spotify!$AA:$AA,Charts!$X$1,Spotify!$U:$U,Charts!T644)</f>
        <v>0</v>
      </c>
      <c r="Y644">
        <f>COUNTIFS(Spotify!$AA:$AA,Charts!$Y$1,Spotify!$U:$U,Charts!T644)</f>
        <v>0</v>
      </c>
      <c r="Z644">
        <f>COUNTIFS(Spotify!$AA:$AA,Charts!$Z$1,Spotify!$U:$U,Charts!T644)</f>
        <v>0</v>
      </c>
      <c r="AA644">
        <f>COUNTIFS(Spotify!$AA:$AA,Charts!$AA$1,Spotify!$U:$U,Charts!T644)</f>
        <v>0</v>
      </c>
      <c r="AB644">
        <f>COUNTIFS(Spotify!$AA:$AA,Charts!$AB$1,Spotify!$U:$U,Charts!T644)</f>
        <v>0</v>
      </c>
      <c r="AC644">
        <f>COUNTIFS(Spotify!$AA:$AA,Charts!$AC$1,Spotify!$U:$U,Charts!T644)</f>
        <v>0</v>
      </c>
      <c r="AD644">
        <f>COUNTIFS(Spotify!$AA:$AA,Charts!$AD$1,Spotify!$U:$U,Charts!T644)</f>
        <v>0</v>
      </c>
      <c r="AE644">
        <f>COUNTIFS(Spotify!$AA:$AA,Charts!$AE$1,Spotify!$U:$U,Charts!T644)</f>
        <v>1</v>
      </c>
      <c r="AF644" s="8">
        <f>COUNTIFS(Spotify!$AA:$AA,Charts!$AF$1,Spotify!$U:$U,Charts!T644)</f>
        <v>0</v>
      </c>
      <c r="AH644" s="7" t="s">
        <v>6014</v>
      </c>
      <c r="AI644">
        <f>SUMIFS(Spotify!O:O,Spotify!U:U,Charts!AH644)/COUNTIFS(Spotify!U:U,Charts!AH644)</f>
        <v>-7621</v>
      </c>
      <c r="AJ644" s="18">
        <f>SUMIF(Spotify!U:U,Charts!AH644,Spotify!P:P)/COUNTIF(Spotify!U:U,Charts!AH644)</f>
        <v>124357</v>
      </c>
      <c r="AK644" s="18">
        <f>SUMIF(Spotify!U:U,Charts!AH644,Spotify!R:R)/COUNTIF(Spotify!U:U,Charts!AH644)</f>
        <v>34</v>
      </c>
      <c r="AL644" s="18">
        <f>SUMIF(Spotify!U:U,Charts!AH644,Spotify!J:J)/COUNTIF(Spotify!U:U,Charts!AH644)</f>
        <v>678</v>
      </c>
      <c r="AM644" s="18">
        <f>SUMIF(Spotify!U:U,Charts!AH644,Spotify!H:H)/COUNTIF(Spotify!U:U,Charts!AH644)</f>
        <v>573</v>
      </c>
      <c r="AN644" s="28">
        <f>SUMIF(Spotify!U:U,Charts!AH644,Spotify!I:I)/COUNTIF(Spotify!U:U,Charts!AH644)</f>
        <v>422</v>
      </c>
    </row>
    <row r="645" spans="1:40" x14ac:dyDescent="0.25">
      <c r="A645" s="3" t="s">
        <v>198</v>
      </c>
      <c r="B645" s="1">
        <v>1311786680</v>
      </c>
      <c r="C645" s="1">
        <v>31</v>
      </c>
      <c r="D645" s="1"/>
      <c r="E645" s="3" t="s">
        <v>3961</v>
      </c>
      <c r="F645" s="1">
        <v>428287624</v>
      </c>
      <c r="H645" s="7" t="s">
        <v>2725</v>
      </c>
      <c r="I645" s="1">
        <v>94286778</v>
      </c>
      <c r="J645" s="8">
        <v>1</v>
      </c>
      <c r="L645" s="7" t="s">
        <v>2725</v>
      </c>
      <c r="M645" s="1">
        <f t="shared" si="50"/>
        <v>-94286778</v>
      </c>
      <c r="N645">
        <v>1</v>
      </c>
      <c r="O645" s="18">
        <f>SUMIF(Spotify!U:U,Charts!L645,Spotify!Q:Q)/COUNTIF(Spotify!U:U,Charts!L645)</f>
        <v>238587</v>
      </c>
      <c r="P645" t="str">
        <f t="shared" si="51"/>
        <v>03:58</v>
      </c>
      <c r="Q645" s="18">
        <f t="shared" si="53"/>
        <v>641941</v>
      </c>
      <c r="R645" s="8" t="str">
        <f t="shared" si="52"/>
        <v>10:41</v>
      </c>
      <c r="T645" s="7" t="s">
        <v>198</v>
      </c>
      <c r="U645">
        <f>COUNTIFS(Spotify!$AA:$AA,Charts!$U$1,Spotify!$U:$U,Charts!T645)</f>
        <v>1</v>
      </c>
      <c r="V645">
        <f>COUNTIFS(Spotify!$AA:$AA,Charts!$V$1,Spotify!$U:$U,Charts!T645)</f>
        <v>10</v>
      </c>
      <c r="W645">
        <f>COUNTIFS(Spotify!$AA:$AA,Charts!$W$1,Spotify!$U:$U,Charts!T645)</f>
        <v>3</v>
      </c>
      <c r="X645">
        <f>COUNTIFS(Spotify!$AA:$AA,Charts!$X$1,Spotify!$U:$U,Charts!T645)</f>
        <v>0</v>
      </c>
      <c r="Y645">
        <f>COUNTIFS(Spotify!$AA:$AA,Charts!$Y$1,Spotify!$U:$U,Charts!T645)</f>
        <v>2</v>
      </c>
      <c r="Z645">
        <f>COUNTIFS(Spotify!$AA:$AA,Charts!$Z$1,Spotify!$U:$U,Charts!T645)</f>
        <v>3</v>
      </c>
      <c r="AA645">
        <f>COUNTIFS(Spotify!$AA:$AA,Charts!$AA$1,Spotify!$U:$U,Charts!T645)</f>
        <v>3</v>
      </c>
      <c r="AB645">
        <f>COUNTIFS(Spotify!$AA:$AA,Charts!$AB$1,Spotify!$U:$U,Charts!T645)</f>
        <v>1</v>
      </c>
      <c r="AC645">
        <f>COUNTIFS(Spotify!$AA:$AA,Charts!$AC$1,Spotify!$U:$U,Charts!T645)</f>
        <v>1</v>
      </c>
      <c r="AD645">
        <f>COUNTIFS(Spotify!$AA:$AA,Charts!$AD$1,Spotify!$U:$U,Charts!T645)</f>
        <v>1</v>
      </c>
      <c r="AE645">
        <f>COUNTIFS(Spotify!$AA:$AA,Charts!$AE$1,Spotify!$U:$U,Charts!T645)</f>
        <v>3</v>
      </c>
      <c r="AF645" s="8">
        <f>COUNTIFS(Spotify!$AA:$AA,Charts!$AF$1,Spotify!$U:$U,Charts!T645)</f>
        <v>3</v>
      </c>
      <c r="AH645" s="7" t="s">
        <v>198</v>
      </c>
      <c r="AI645">
        <f>SUMIFS(Spotify!O:O,Spotify!U:U,Charts!AH645)/COUNTIFS(Spotify!U:U,Charts!AH645)</f>
        <v>-6208.7741935483873</v>
      </c>
      <c r="AJ645" s="18">
        <f>SUMIF(Spotify!U:U,Charts!AH645,Spotify!P:P)/COUNTIF(Spotify!U:U,Charts!AH645)</f>
        <v>122067.77419354839</v>
      </c>
      <c r="AK645" s="18">
        <f>SUMIF(Spotify!U:U,Charts!AH645,Spotify!R:R)/COUNTIF(Spotify!U:U,Charts!AH645)</f>
        <v>6.354838709677419</v>
      </c>
      <c r="AL645" s="18">
        <f>SUMIF(Spotify!U:U,Charts!AH645,Spotify!J:J)/COUNTIF(Spotify!U:U,Charts!AH645)</f>
        <v>315.61290322580646</v>
      </c>
      <c r="AM645" s="18">
        <f>SUMIF(Spotify!U:U,Charts!AH645,Spotify!H:H)/COUNTIF(Spotify!U:U,Charts!AH645)</f>
        <v>744.32258064516134</v>
      </c>
      <c r="AN645" s="28">
        <f>SUMIF(Spotify!U:U,Charts!AH645,Spotify!I:I)/COUNTIF(Spotify!U:U,Charts!AH645)</f>
        <v>531.48387096774195</v>
      </c>
    </row>
    <row r="646" spans="1:40" x14ac:dyDescent="0.25">
      <c r="A646" s="3" t="s">
        <v>18065</v>
      </c>
      <c r="B646" s="1">
        <v>209048841</v>
      </c>
      <c r="C646" s="1">
        <v>1</v>
      </c>
      <c r="D646" s="1"/>
      <c r="E646" s="3" t="s">
        <v>1119</v>
      </c>
      <c r="F646" s="1">
        <v>1639390809</v>
      </c>
      <c r="H646" s="7" t="s">
        <v>17883</v>
      </c>
      <c r="I646" s="1">
        <v>94226360</v>
      </c>
      <c r="J646" s="8">
        <v>1</v>
      </c>
      <c r="L646" s="7" t="s">
        <v>17883</v>
      </c>
      <c r="M646" s="1">
        <f t="shared" si="50"/>
        <v>-94226360</v>
      </c>
      <c r="N646">
        <v>1</v>
      </c>
      <c r="O646" s="18">
        <f>SUMIF(Spotify!U:U,Charts!L646,Spotify!Q:Q)/COUNTIF(Spotify!U:U,Charts!L646)</f>
        <v>129778</v>
      </c>
      <c r="P646" t="str">
        <f t="shared" si="51"/>
        <v>02:09</v>
      </c>
      <c r="Q646" s="18">
        <f t="shared" si="53"/>
        <v>641941</v>
      </c>
      <c r="R646" s="8" t="str">
        <f t="shared" si="52"/>
        <v>10:41</v>
      </c>
      <c r="T646" s="7" t="s">
        <v>18065</v>
      </c>
      <c r="U646">
        <f>COUNTIFS(Spotify!$AA:$AA,Charts!$U$1,Spotify!$U:$U,Charts!T646)</f>
        <v>0</v>
      </c>
      <c r="V646">
        <f>COUNTIFS(Spotify!$AA:$AA,Charts!$V$1,Spotify!$U:$U,Charts!T646)</f>
        <v>0</v>
      </c>
      <c r="W646">
        <f>COUNTIFS(Spotify!$AA:$AA,Charts!$W$1,Spotify!$U:$U,Charts!T646)</f>
        <v>0</v>
      </c>
      <c r="X646">
        <f>COUNTIFS(Spotify!$AA:$AA,Charts!$X$1,Spotify!$U:$U,Charts!T646)</f>
        <v>0</v>
      </c>
      <c r="Y646">
        <f>COUNTIFS(Spotify!$AA:$AA,Charts!$Y$1,Spotify!$U:$U,Charts!T646)</f>
        <v>0</v>
      </c>
      <c r="Z646">
        <f>COUNTIFS(Spotify!$AA:$AA,Charts!$Z$1,Spotify!$U:$U,Charts!T646)</f>
        <v>0</v>
      </c>
      <c r="AA646">
        <f>COUNTIFS(Spotify!$AA:$AA,Charts!$AA$1,Spotify!$U:$U,Charts!T646)</f>
        <v>1</v>
      </c>
      <c r="AB646">
        <f>COUNTIFS(Spotify!$AA:$AA,Charts!$AB$1,Spotify!$U:$U,Charts!T646)</f>
        <v>0</v>
      </c>
      <c r="AC646">
        <f>COUNTIFS(Spotify!$AA:$AA,Charts!$AC$1,Spotify!$U:$U,Charts!T646)</f>
        <v>0</v>
      </c>
      <c r="AD646">
        <f>COUNTIFS(Spotify!$AA:$AA,Charts!$AD$1,Spotify!$U:$U,Charts!T646)</f>
        <v>0</v>
      </c>
      <c r="AE646">
        <f>COUNTIFS(Spotify!$AA:$AA,Charts!$AE$1,Spotify!$U:$U,Charts!T646)</f>
        <v>0</v>
      </c>
      <c r="AF646" s="8">
        <f>COUNTIFS(Spotify!$AA:$AA,Charts!$AF$1,Spotify!$U:$U,Charts!T646)</f>
        <v>0</v>
      </c>
      <c r="AH646" s="7" t="s">
        <v>18065</v>
      </c>
      <c r="AI646">
        <f>SUMIFS(Spotify!O:O,Spotify!U:U,Charts!AH646)/COUNTIFS(Spotify!U:U,Charts!AH646)</f>
        <v>-1602</v>
      </c>
      <c r="AJ646" s="18">
        <f>SUMIF(Spotify!U:U,Charts!AH646,Spotify!P:P)/COUNTIF(Spotify!U:U,Charts!AH646)</f>
        <v>92927</v>
      </c>
      <c r="AK646" s="18">
        <f>SUMIF(Spotify!U:U,Charts!AH646,Spotify!R:R)/COUNTIF(Spotify!U:U,Charts!AH646)</f>
        <v>19</v>
      </c>
      <c r="AL646" s="18">
        <f>SUMIF(Spotify!U:U,Charts!AH646,Spotify!J:J)/COUNTIF(Spotify!U:U,Charts!AH646)</f>
        <v>108</v>
      </c>
      <c r="AM646" s="18">
        <f>SUMIF(Spotify!U:U,Charts!AH646,Spotify!H:H)/COUNTIF(Spotify!U:U,Charts!AH646)</f>
        <v>838</v>
      </c>
      <c r="AN646" s="28">
        <f>SUMIF(Spotify!U:U,Charts!AH646,Spotify!I:I)/COUNTIF(Spotify!U:U,Charts!AH646)</f>
        <v>79</v>
      </c>
    </row>
    <row r="647" spans="1:40" x14ac:dyDescent="0.25">
      <c r="A647" s="3" t="s">
        <v>6948</v>
      </c>
      <c r="B647" s="1">
        <v>354141455</v>
      </c>
      <c r="C647" s="1">
        <v>2</v>
      </c>
      <c r="D647" s="1"/>
      <c r="E647" s="3" t="s">
        <v>11748</v>
      </c>
      <c r="F647" s="1">
        <v>4994448</v>
      </c>
      <c r="H647" s="7" t="s">
        <v>843</v>
      </c>
      <c r="I647" s="1">
        <v>94074511</v>
      </c>
      <c r="J647" s="8">
        <v>6</v>
      </c>
      <c r="L647" s="7" t="s">
        <v>843</v>
      </c>
      <c r="M647" s="1">
        <f t="shared" si="50"/>
        <v>-94074511</v>
      </c>
      <c r="N647">
        <v>6</v>
      </c>
      <c r="O647" s="18">
        <f>SUMIF(Spotify!U:U,Charts!L647,Spotify!Q:Q)/COUNTIF(Spotify!U:U,Charts!L647)</f>
        <v>186234.66666666666</v>
      </c>
      <c r="P647" t="str">
        <f t="shared" si="51"/>
        <v>03:06</v>
      </c>
      <c r="Q647" s="18">
        <f t="shared" si="53"/>
        <v>641941</v>
      </c>
      <c r="R647" s="8" t="str">
        <f t="shared" si="52"/>
        <v>10:41</v>
      </c>
      <c r="T647" s="7" t="s">
        <v>6948</v>
      </c>
      <c r="U647">
        <f>COUNTIFS(Spotify!$AA:$AA,Charts!$U$1,Spotify!$U:$U,Charts!T647)</f>
        <v>0</v>
      </c>
      <c r="V647">
        <f>COUNTIFS(Spotify!$AA:$AA,Charts!$V$1,Spotify!$U:$U,Charts!T647)</f>
        <v>0</v>
      </c>
      <c r="W647">
        <f>COUNTIFS(Spotify!$AA:$AA,Charts!$W$1,Spotify!$U:$U,Charts!T647)</f>
        <v>1</v>
      </c>
      <c r="X647">
        <f>COUNTIFS(Spotify!$AA:$AA,Charts!$X$1,Spotify!$U:$U,Charts!T647)</f>
        <v>0</v>
      </c>
      <c r="Y647">
        <f>COUNTIFS(Spotify!$AA:$AA,Charts!$Y$1,Spotify!$U:$U,Charts!T647)</f>
        <v>0</v>
      </c>
      <c r="Z647">
        <f>COUNTIFS(Spotify!$AA:$AA,Charts!$Z$1,Spotify!$U:$U,Charts!T647)</f>
        <v>0</v>
      </c>
      <c r="AA647">
        <f>COUNTIFS(Spotify!$AA:$AA,Charts!$AA$1,Spotify!$U:$U,Charts!T647)</f>
        <v>0</v>
      </c>
      <c r="AB647">
        <f>COUNTIFS(Spotify!$AA:$AA,Charts!$AB$1,Spotify!$U:$U,Charts!T647)</f>
        <v>0</v>
      </c>
      <c r="AC647">
        <f>COUNTIFS(Spotify!$AA:$AA,Charts!$AC$1,Spotify!$U:$U,Charts!T647)</f>
        <v>1</v>
      </c>
      <c r="AD647">
        <f>COUNTIFS(Spotify!$AA:$AA,Charts!$AD$1,Spotify!$U:$U,Charts!T647)</f>
        <v>0</v>
      </c>
      <c r="AE647">
        <f>COUNTIFS(Spotify!$AA:$AA,Charts!$AE$1,Spotify!$U:$U,Charts!T647)</f>
        <v>0</v>
      </c>
      <c r="AF647" s="8">
        <f>COUNTIFS(Spotify!$AA:$AA,Charts!$AF$1,Spotify!$U:$U,Charts!T647)</f>
        <v>0</v>
      </c>
      <c r="AH647" s="7" t="s">
        <v>6948</v>
      </c>
      <c r="AI647">
        <f>SUMIFS(Spotify!O:O,Spotify!U:U,Charts!AH647)/COUNTIFS(Spotify!U:U,Charts!AH647)</f>
        <v>-4845.5</v>
      </c>
      <c r="AJ647" s="18">
        <f>SUMIF(Spotify!U:U,Charts!AH647,Spotify!P:P)/COUNTIF(Spotify!U:U,Charts!AH647)</f>
        <v>114532</v>
      </c>
      <c r="AK647" s="18">
        <f>SUMIF(Spotify!U:U,Charts!AH647,Spotify!R:R)/COUNTIF(Spotify!U:U,Charts!AH647)</f>
        <v>16.5</v>
      </c>
      <c r="AL647" s="18">
        <f>SUMIF(Spotify!U:U,Charts!AH647,Spotify!J:J)/COUNTIF(Spotify!U:U,Charts!AH647)</f>
        <v>114.5</v>
      </c>
      <c r="AM647" s="18">
        <f>SUMIF(Spotify!U:U,Charts!AH647,Spotify!H:H)/COUNTIF(Spotify!U:U,Charts!AH647)</f>
        <v>724.5</v>
      </c>
      <c r="AN647" s="28">
        <f>SUMIF(Spotify!U:U,Charts!AH647,Spotify!I:I)/COUNTIF(Spotify!U:U,Charts!AH647)</f>
        <v>631.5</v>
      </c>
    </row>
    <row r="648" spans="1:40" x14ac:dyDescent="0.25">
      <c r="A648" s="3" t="s">
        <v>18066</v>
      </c>
      <c r="B648" s="1">
        <v>221397924</v>
      </c>
      <c r="C648" s="1">
        <v>4</v>
      </c>
      <c r="D648" s="1"/>
      <c r="E648" s="3" t="s">
        <v>12415</v>
      </c>
      <c r="F648" s="1">
        <v>89997136</v>
      </c>
      <c r="H648" s="7" t="s">
        <v>14976</v>
      </c>
      <c r="I648" s="1">
        <v>93530699</v>
      </c>
      <c r="J648" s="8">
        <v>1</v>
      </c>
      <c r="L648" s="7" t="s">
        <v>14976</v>
      </c>
      <c r="M648" s="1">
        <f t="shared" si="50"/>
        <v>-93530699</v>
      </c>
      <c r="N648">
        <v>1</v>
      </c>
      <c r="O648" s="18">
        <f>SUMIF(Spotify!U:U,Charts!L648,Spotify!Q:Q)/COUNTIF(Spotify!U:U,Charts!L648)</f>
        <v>141224</v>
      </c>
      <c r="P648" t="str">
        <f t="shared" si="51"/>
        <v>02:21</v>
      </c>
      <c r="Q648" s="18">
        <f t="shared" si="53"/>
        <v>641941</v>
      </c>
      <c r="R648" s="8" t="str">
        <f t="shared" si="52"/>
        <v>10:41</v>
      </c>
      <c r="T648" s="7" t="s">
        <v>18066</v>
      </c>
      <c r="U648">
        <f>COUNTIFS(Spotify!$AA:$AA,Charts!$U$1,Spotify!$U:$U,Charts!T648)</f>
        <v>0</v>
      </c>
      <c r="V648">
        <f>COUNTIFS(Spotify!$AA:$AA,Charts!$V$1,Spotify!$U:$U,Charts!T648)</f>
        <v>0</v>
      </c>
      <c r="W648">
        <f>COUNTIFS(Spotify!$AA:$AA,Charts!$W$1,Spotify!$U:$U,Charts!T648)</f>
        <v>0</v>
      </c>
      <c r="X648">
        <f>COUNTIFS(Spotify!$AA:$AA,Charts!$X$1,Spotify!$U:$U,Charts!T648)</f>
        <v>2</v>
      </c>
      <c r="Y648">
        <f>COUNTIFS(Spotify!$AA:$AA,Charts!$Y$1,Spotify!$U:$U,Charts!T648)</f>
        <v>0</v>
      </c>
      <c r="Z648">
        <f>COUNTIFS(Spotify!$AA:$AA,Charts!$Z$1,Spotify!$U:$U,Charts!T648)</f>
        <v>0</v>
      </c>
      <c r="AA648">
        <f>COUNTIFS(Spotify!$AA:$AA,Charts!$AA$1,Spotify!$U:$U,Charts!T648)</f>
        <v>0</v>
      </c>
      <c r="AB648">
        <f>COUNTIFS(Spotify!$AA:$AA,Charts!$AB$1,Spotify!$U:$U,Charts!T648)</f>
        <v>0</v>
      </c>
      <c r="AC648">
        <f>COUNTIFS(Spotify!$AA:$AA,Charts!$AC$1,Spotify!$U:$U,Charts!T648)</f>
        <v>0</v>
      </c>
      <c r="AD648">
        <f>COUNTIFS(Spotify!$AA:$AA,Charts!$AD$1,Spotify!$U:$U,Charts!T648)</f>
        <v>0</v>
      </c>
      <c r="AE648">
        <f>COUNTIFS(Spotify!$AA:$AA,Charts!$AE$1,Spotify!$U:$U,Charts!T648)</f>
        <v>1</v>
      </c>
      <c r="AF648" s="8">
        <f>COUNTIFS(Spotify!$AA:$AA,Charts!$AF$1,Spotify!$U:$U,Charts!T648)</f>
        <v>1</v>
      </c>
      <c r="AH648" s="7" t="s">
        <v>18066</v>
      </c>
      <c r="AI648">
        <f>SUMIFS(Spotify!O:O,Spotify!U:U,Charts!AH648)/COUNTIFS(Spotify!U:U,Charts!AH648)</f>
        <v>-6352.75</v>
      </c>
      <c r="AJ648" s="18">
        <f>SUMIF(Spotify!U:U,Charts!AH648,Spotify!P:P)/COUNTIF(Spotify!U:U,Charts!AH648)</f>
        <v>93594.75</v>
      </c>
      <c r="AK648" s="18">
        <f>SUMIF(Spotify!U:U,Charts!AH648,Spotify!R:R)/COUNTIF(Spotify!U:U,Charts!AH648)</f>
        <v>5.5</v>
      </c>
      <c r="AL648" s="18">
        <f>SUMIF(Spotify!U:U,Charts!AH648,Spotify!J:J)/COUNTIF(Spotify!U:U,Charts!AH648)</f>
        <v>310.5</v>
      </c>
      <c r="AM648" s="18">
        <f>SUMIF(Spotify!U:U,Charts!AH648,Spotify!H:H)/COUNTIF(Spotify!U:U,Charts!AH648)</f>
        <v>757.75</v>
      </c>
      <c r="AN648" s="28">
        <f>SUMIF(Spotify!U:U,Charts!AH648,Spotify!I:I)/COUNTIF(Spotify!U:U,Charts!AH648)</f>
        <v>455</v>
      </c>
    </row>
    <row r="649" spans="1:40" x14ac:dyDescent="0.25">
      <c r="A649" s="3" t="s">
        <v>1980</v>
      </c>
      <c r="B649" s="1">
        <v>29604714</v>
      </c>
      <c r="C649" s="1">
        <v>1</v>
      </c>
      <c r="D649" s="1"/>
      <c r="E649" s="3" t="s">
        <v>2507</v>
      </c>
      <c r="F649" s="1">
        <v>40862816</v>
      </c>
      <c r="H649" s="7" t="s">
        <v>788</v>
      </c>
      <c r="I649" s="1">
        <v>93339639</v>
      </c>
      <c r="J649" s="8">
        <v>1</v>
      </c>
      <c r="L649" s="7" t="s">
        <v>788</v>
      </c>
      <c r="M649" s="1">
        <f t="shared" si="50"/>
        <v>-93339639</v>
      </c>
      <c r="N649">
        <v>1</v>
      </c>
      <c r="O649" s="18">
        <f>SUMIF(Spotify!U:U,Charts!L649,Spotify!Q:Q)/COUNTIF(Spotify!U:U,Charts!L649)</f>
        <v>225133</v>
      </c>
      <c r="P649" t="str">
        <f t="shared" si="51"/>
        <v>03:45</v>
      </c>
      <c r="Q649" s="18">
        <f t="shared" si="53"/>
        <v>641941</v>
      </c>
      <c r="R649" s="8" t="str">
        <f t="shared" si="52"/>
        <v>10:41</v>
      </c>
      <c r="T649" s="7" t="s">
        <v>1980</v>
      </c>
      <c r="U649">
        <f>COUNTIFS(Spotify!$AA:$AA,Charts!$U$1,Spotify!$U:$U,Charts!T649)</f>
        <v>0</v>
      </c>
      <c r="V649">
        <f>COUNTIFS(Spotify!$AA:$AA,Charts!$V$1,Spotify!$U:$U,Charts!T649)</f>
        <v>1</v>
      </c>
      <c r="W649">
        <f>COUNTIFS(Spotify!$AA:$AA,Charts!$W$1,Spotify!$U:$U,Charts!T649)</f>
        <v>0</v>
      </c>
      <c r="X649">
        <f>COUNTIFS(Spotify!$AA:$AA,Charts!$X$1,Spotify!$U:$U,Charts!T649)</f>
        <v>0</v>
      </c>
      <c r="Y649">
        <f>COUNTIFS(Spotify!$AA:$AA,Charts!$Y$1,Spotify!$U:$U,Charts!T649)</f>
        <v>0</v>
      </c>
      <c r="Z649">
        <f>COUNTIFS(Spotify!$AA:$AA,Charts!$Z$1,Spotify!$U:$U,Charts!T649)</f>
        <v>0</v>
      </c>
      <c r="AA649">
        <f>COUNTIFS(Spotify!$AA:$AA,Charts!$AA$1,Spotify!$U:$U,Charts!T649)</f>
        <v>0</v>
      </c>
      <c r="AB649">
        <f>COUNTIFS(Spotify!$AA:$AA,Charts!$AB$1,Spotify!$U:$U,Charts!T649)</f>
        <v>0</v>
      </c>
      <c r="AC649">
        <f>COUNTIFS(Spotify!$AA:$AA,Charts!$AC$1,Spotify!$U:$U,Charts!T649)</f>
        <v>0</v>
      </c>
      <c r="AD649">
        <f>COUNTIFS(Spotify!$AA:$AA,Charts!$AD$1,Spotify!$U:$U,Charts!T649)</f>
        <v>0</v>
      </c>
      <c r="AE649">
        <f>COUNTIFS(Spotify!$AA:$AA,Charts!$AE$1,Spotify!$U:$U,Charts!T649)</f>
        <v>0</v>
      </c>
      <c r="AF649" s="8">
        <f>COUNTIFS(Spotify!$AA:$AA,Charts!$AF$1,Spotify!$U:$U,Charts!T649)</f>
        <v>0</v>
      </c>
      <c r="AH649" s="7" t="s">
        <v>1980</v>
      </c>
      <c r="AI649">
        <f>SUMIFS(Spotify!O:O,Spotify!U:U,Charts!AH649)/COUNTIFS(Spotify!U:U,Charts!AH649)</f>
        <v>-806</v>
      </c>
      <c r="AJ649" s="18">
        <f>SUMIF(Spotify!U:U,Charts!AH649,Spotify!P:P)/COUNTIF(Spotify!U:U,Charts!AH649)</f>
        <v>146771</v>
      </c>
      <c r="AK649" s="18">
        <f>SUMIF(Spotify!U:U,Charts!AH649,Spotify!R:R)/COUNTIF(Spotify!U:U,Charts!AH649)</f>
        <v>3</v>
      </c>
      <c r="AL649" s="18">
        <f>SUMIF(Spotify!U:U,Charts!AH649,Spotify!J:J)/COUNTIF(Spotify!U:U,Charts!AH649)</f>
        <v>303</v>
      </c>
      <c r="AM649" s="18">
        <f>SUMIF(Spotify!U:U,Charts!AH649,Spotify!H:H)/COUNTIF(Spotify!U:U,Charts!AH649)</f>
        <v>795</v>
      </c>
      <c r="AN649" s="28">
        <f>SUMIF(Spotify!U:U,Charts!AH649,Spotify!I:I)/COUNTIF(Spotify!U:U,Charts!AH649)</f>
        <v>507</v>
      </c>
    </row>
    <row r="650" spans="1:40" x14ac:dyDescent="0.25">
      <c r="A650" s="3" t="s">
        <v>5826</v>
      </c>
      <c r="B650" s="1">
        <v>1094023752</v>
      </c>
      <c r="C650" s="1">
        <v>6</v>
      </c>
      <c r="D650" s="1"/>
      <c r="E650" s="3" t="s">
        <v>1874</v>
      </c>
      <c r="F650" s="1">
        <v>11536368</v>
      </c>
      <c r="H650" s="7" t="s">
        <v>15881</v>
      </c>
      <c r="I650" s="1">
        <v>93297775</v>
      </c>
      <c r="J650" s="8">
        <v>1</v>
      </c>
      <c r="L650" s="7" t="s">
        <v>15881</v>
      </c>
      <c r="M650" s="1">
        <f t="shared" si="50"/>
        <v>-93297775</v>
      </c>
      <c r="N650">
        <v>1</v>
      </c>
      <c r="O650" s="18">
        <f>SUMIF(Spotify!U:U,Charts!L650,Spotify!Q:Q)/COUNTIF(Spotify!U:U,Charts!L650)</f>
        <v>87000</v>
      </c>
      <c r="P650" t="str">
        <f t="shared" si="51"/>
        <v>01:27</v>
      </c>
      <c r="Q650" s="18">
        <f t="shared" si="53"/>
        <v>641941</v>
      </c>
      <c r="R650" s="8" t="str">
        <f t="shared" si="52"/>
        <v>10:41</v>
      </c>
      <c r="T650" s="7" t="s">
        <v>5826</v>
      </c>
      <c r="U650">
        <f>COUNTIFS(Spotify!$AA:$AA,Charts!$U$1,Spotify!$U:$U,Charts!T650)</f>
        <v>2</v>
      </c>
      <c r="V650">
        <f>COUNTIFS(Spotify!$AA:$AA,Charts!$V$1,Spotify!$U:$U,Charts!T650)</f>
        <v>0</v>
      </c>
      <c r="W650">
        <f>COUNTIFS(Spotify!$AA:$AA,Charts!$W$1,Spotify!$U:$U,Charts!T650)</f>
        <v>0</v>
      </c>
      <c r="X650">
        <f>COUNTIFS(Spotify!$AA:$AA,Charts!$X$1,Spotify!$U:$U,Charts!T650)</f>
        <v>0</v>
      </c>
      <c r="Y650">
        <f>COUNTIFS(Spotify!$AA:$AA,Charts!$Y$1,Spotify!$U:$U,Charts!T650)</f>
        <v>0</v>
      </c>
      <c r="Z650">
        <f>COUNTIFS(Spotify!$AA:$AA,Charts!$Z$1,Spotify!$U:$U,Charts!T650)</f>
        <v>0</v>
      </c>
      <c r="AA650">
        <f>COUNTIFS(Spotify!$AA:$AA,Charts!$AA$1,Spotify!$U:$U,Charts!T650)</f>
        <v>0</v>
      </c>
      <c r="AB650">
        <f>COUNTIFS(Spotify!$AA:$AA,Charts!$AB$1,Spotify!$U:$U,Charts!T650)</f>
        <v>0</v>
      </c>
      <c r="AC650">
        <f>COUNTIFS(Spotify!$AA:$AA,Charts!$AC$1,Spotify!$U:$U,Charts!T650)</f>
        <v>0</v>
      </c>
      <c r="AD650">
        <f>COUNTIFS(Spotify!$AA:$AA,Charts!$AD$1,Spotify!$U:$U,Charts!T650)</f>
        <v>0</v>
      </c>
      <c r="AE650">
        <f>COUNTIFS(Spotify!$AA:$AA,Charts!$AE$1,Spotify!$U:$U,Charts!T650)</f>
        <v>2</v>
      </c>
      <c r="AF650" s="8">
        <f>COUNTIFS(Spotify!$AA:$AA,Charts!$AF$1,Spotify!$U:$U,Charts!T650)</f>
        <v>2</v>
      </c>
      <c r="AH650" s="7" t="s">
        <v>5826</v>
      </c>
      <c r="AI650">
        <f>SUMIFS(Spotify!O:O,Spotify!U:U,Charts!AH650)/COUNTIFS(Spotify!U:U,Charts!AH650)</f>
        <v>-7241.666666666667</v>
      </c>
      <c r="AJ650" s="18">
        <f>SUMIF(Spotify!U:U,Charts!AH650,Spotify!P:P)/COUNTIF(Spotify!U:U,Charts!AH650)</f>
        <v>106327.66666666667</v>
      </c>
      <c r="AK650" s="18">
        <f>SUMIF(Spotify!U:U,Charts!AH650,Spotify!R:R)/COUNTIF(Spotify!U:U,Charts!AH650)</f>
        <v>21</v>
      </c>
      <c r="AL650" s="18">
        <f>SUMIF(Spotify!U:U,Charts!AH650,Spotify!J:J)/COUNTIF(Spotify!U:U,Charts!AH650)</f>
        <v>590.16666666666663</v>
      </c>
      <c r="AM650" s="18">
        <f>SUMIF(Spotify!U:U,Charts!AH650,Spotify!H:H)/COUNTIF(Spotify!U:U,Charts!AH650)</f>
        <v>741.16666666666663</v>
      </c>
      <c r="AN650" s="28">
        <f>SUMIF(Spotify!U:U,Charts!AH650,Spotify!I:I)/COUNTIF(Spotify!U:U,Charts!AH650)</f>
        <v>587.33333333333337</v>
      </c>
    </row>
    <row r="651" spans="1:40" x14ac:dyDescent="0.25">
      <c r="A651" s="3" t="s">
        <v>937</v>
      </c>
      <c r="B651" s="1">
        <v>6461569394</v>
      </c>
      <c r="C651" s="1">
        <v>34</v>
      </c>
      <c r="D651" s="1"/>
      <c r="E651" s="3" t="s">
        <v>2682</v>
      </c>
      <c r="F651" s="1">
        <v>6169221128</v>
      </c>
      <c r="H651" s="7" t="s">
        <v>6775</v>
      </c>
      <c r="I651" s="1">
        <v>93254765</v>
      </c>
      <c r="J651" s="8">
        <v>1</v>
      </c>
      <c r="L651" s="7" t="s">
        <v>6775</v>
      </c>
      <c r="M651" s="1">
        <f t="shared" si="50"/>
        <v>-93254765</v>
      </c>
      <c r="N651">
        <v>1</v>
      </c>
      <c r="O651" s="18">
        <f>SUMIF(Spotify!U:U,Charts!L651,Spotify!Q:Q)/COUNTIF(Spotify!U:U,Charts!L651)</f>
        <v>515387</v>
      </c>
      <c r="P651" t="str">
        <f t="shared" si="51"/>
        <v>08:35</v>
      </c>
      <c r="Q651" s="18">
        <f t="shared" si="53"/>
        <v>641941</v>
      </c>
      <c r="R651" s="8" t="str">
        <f t="shared" si="52"/>
        <v>10:41</v>
      </c>
      <c r="T651" s="7" t="s">
        <v>937</v>
      </c>
      <c r="U651">
        <f>COUNTIFS(Spotify!$AA:$AA,Charts!$U$1,Spotify!$U:$U,Charts!T651)</f>
        <v>3</v>
      </c>
      <c r="V651">
        <f>COUNTIFS(Spotify!$AA:$AA,Charts!$V$1,Spotify!$U:$U,Charts!T651)</f>
        <v>6</v>
      </c>
      <c r="W651">
        <f>COUNTIFS(Spotify!$AA:$AA,Charts!$W$1,Spotify!$U:$U,Charts!T651)</f>
        <v>2</v>
      </c>
      <c r="X651">
        <f>COUNTIFS(Spotify!$AA:$AA,Charts!$X$1,Spotify!$U:$U,Charts!T651)</f>
        <v>3</v>
      </c>
      <c r="Y651">
        <f>COUNTIFS(Spotify!$AA:$AA,Charts!$Y$1,Spotify!$U:$U,Charts!T651)</f>
        <v>1</v>
      </c>
      <c r="Z651">
        <f>COUNTIFS(Spotify!$AA:$AA,Charts!$Z$1,Spotify!$U:$U,Charts!T651)</f>
        <v>5</v>
      </c>
      <c r="AA651">
        <f>COUNTIFS(Spotify!$AA:$AA,Charts!$AA$1,Spotify!$U:$U,Charts!T651)</f>
        <v>5</v>
      </c>
      <c r="AB651">
        <f>COUNTIFS(Spotify!$AA:$AA,Charts!$AB$1,Spotify!$U:$U,Charts!T651)</f>
        <v>0</v>
      </c>
      <c r="AC651">
        <f>COUNTIFS(Spotify!$AA:$AA,Charts!$AC$1,Spotify!$U:$U,Charts!T651)</f>
        <v>5</v>
      </c>
      <c r="AD651">
        <f>COUNTIFS(Spotify!$AA:$AA,Charts!$AD$1,Spotify!$U:$U,Charts!T651)</f>
        <v>2</v>
      </c>
      <c r="AE651">
        <f>COUNTIFS(Spotify!$AA:$AA,Charts!$AE$1,Spotify!$U:$U,Charts!T651)</f>
        <v>1</v>
      </c>
      <c r="AF651" s="8">
        <f>COUNTIFS(Spotify!$AA:$AA,Charts!$AF$1,Spotify!$U:$U,Charts!T651)</f>
        <v>1</v>
      </c>
      <c r="AH651" s="7" t="s">
        <v>937</v>
      </c>
      <c r="AI651">
        <f>SUMIFS(Spotify!O:O,Spotify!U:U,Charts!AH651)/COUNTIFS(Spotify!U:U,Charts!AH651)</f>
        <v>-5528.2647058823532</v>
      </c>
      <c r="AJ651" s="18">
        <f>SUMIF(Spotify!U:U,Charts!AH651,Spotify!P:P)/COUNTIF(Spotify!U:U,Charts!AH651)</f>
        <v>133533.76470588235</v>
      </c>
      <c r="AK651" s="18">
        <f>SUMIF(Spotify!U:U,Charts!AH651,Spotify!R:R)/COUNTIF(Spotify!U:U,Charts!AH651)</f>
        <v>15.382352941176471</v>
      </c>
      <c r="AL651" s="18">
        <f>SUMIF(Spotify!U:U,Charts!AH651,Spotify!J:J)/COUNTIF(Spotify!U:U,Charts!AH651)</f>
        <v>336.8235294117647</v>
      </c>
      <c r="AM651" s="18">
        <f>SUMIF(Spotify!U:U,Charts!AH651,Spotify!H:H)/COUNTIF(Spotify!U:U,Charts!AH651)</f>
        <v>657.29411764705878</v>
      </c>
      <c r="AN651" s="28">
        <f>SUMIF(Spotify!U:U,Charts!AH651,Spotify!I:I)/COUNTIF(Spotify!U:U,Charts!AH651)</f>
        <v>564.38235294117646</v>
      </c>
    </row>
    <row r="652" spans="1:40" x14ac:dyDescent="0.25">
      <c r="A652" s="3" t="s">
        <v>1063</v>
      </c>
      <c r="B652" s="1">
        <v>451520160</v>
      </c>
      <c r="C652" s="1">
        <v>12</v>
      </c>
      <c r="D652" s="1"/>
      <c r="E652" s="3" t="s">
        <v>4945</v>
      </c>
      <c r="F652" s="1">
        <v>119587674</v>
      </c>
      <c r="H652" s="7" t="s">
        <v>18001</v>
      </c>
      <c r="I652" s="1">
        <v>93069425</v>
      </c>
      <c r="J652" s="8">
        <v>1</v>
      </c>
      <c r="L652" s="7" t="s">
        <v>18001</v>
      </c>
      <c r="M652" s="1">
        <f t="shared" si="50"/>
        <v>-93069425</v>
      </c>
      <c r="N652">
        <v>1</v>
      </c>
      <c r="O652" s="18">
        <f>SUMIF(Spotify!U:U,Charts!L652,Spotify!Q:Q)/COUNTIF(Spotify!U:U,Charts!L652)</f>
        <v>156773</v>
      </c>
      <c r="P652" t="str">
        <f t="shared" si="51"/>
        <v>02:36</v>
      </c>
      <c r="Q652" s="18">
        <f t="shared" si="53"/>
        <v>641941</v>
      </c>
      <c r="R652" s="8" t="str">
        <f t="shared" si="52"/>
        <v>10:41</v>
      </c>
      <c r="T652" s="7" t="s">
        <v>1063</v>
      </c>
      <c r="U652">
        <f>COUNTIFS(Spotify!$AA:$AA,Charts!$U$1,Spotify!$U:$U,Charts!T652)</f>
        <v>1</v>
      </c>
      <c r="V652">
        <f>COUNTIFS(Spotify!$AA:$AA,Charts!$V$1,Spotify!$U:$U,Charts!T652)</f>
        <v>2</v>
      </c>
      <c r="W652">
        <f>COUNTIFS(Spotify!$AA:$AA,Charts!$W$1,Spotify!$U:$U,Charts!T652)</f>
        <v>2</v>
      </c>
      <c r="X652">
        <f>COUNTIFS(Spotify!$AA:$AA,Charts!$X$1,Spotify!$U:$U,Charts!T652)</f>
        <v>0</v>
      </c>
      <c r="Y652">
        <f>COUNTIFS(Spotify!$AA:$AA,Charts!$Y$1,Spotify!$U:$U,Charts!T652)</f>
        <v>3</v>
      </c>
      <c r="Z652">
        <f>COUNTIFS(Spotify!$AA:$AA,Charts!$Z$1,Spotify!$U:$U,Charts!T652)</f>
        <v>1</v>
      </c>
      <c r="AA652">
        <f>COUNTIFS(Spotify!$AA:$AA,Charts!$AA$1,Spotify!$U:$U,Charts!T652)</f>
        <v>2</v>
      </c>
      <c r="AB652">
        <f>COUNTIFS(Spotify!$AA:$AA,Charts!$AB$1,Spotify!$U:$U,Charts!T652)</f>
        <v>0</v>
      </c>
      <c r="AC652">
        <f>COUNTIFS(Spotify!$AA:$AA,Charts!$AC$1,Spotify!$U:$U,Charts!T652)</f>
        <v>0</v>
      </c>
      <c r="AD652">
        <f>COUNTIFS(Spotify!$AA:$AA,Charts!$AD$1,Spotify!$U:$U,Charts!T652)</f>
        <v>0</v>
      </c>
      <c r="AE652">
        <f>COUNTIFS(Spotify!$AA:$AA,Charts!$AE$1,Spotify!$U:$U,Charts!T652)</f>
        <v>1</v>
      </c>
      <c r="AF652" s="8">
        <f>COUNTIFS(Spotify!$AA:$AA,Charts!$AF$1,Spotify!$U:$U,Charts!T652)</f>
        <v>0</v>
      </c>
      <c r="AH652" s="7" t="s">
        <v>1063</v>
      </c>
      <c r="AI652">
        <f>SUMIFS(Spotify!O:O,Spotify!U:U,Charts!AH652)/COUNTIFS(Spotify!U:U,Charts!AH652)</f>
        <v>-6913.416666666667</v>
      </c>
      <c r="AJ652" s="18">
        <f>SUMIF(Spotify!U:U,Charts!AH652,Spotify!P:P)/COUNTIF(Spotify!U:U,Charts!AH652)</f>
        <v>117604</v>
      </c>
      <c r="AK652" s="18">
        <f>SUMIF(Spotify!U:U,Charts!AH652,Spotify!R:R)/COUNTIF(Spotify!U:U,Charts!AH652)</f>
        <v>5.666666666666667</v>
      </c>
      <c r="AL652" s="18">
        <f>SUMIF(Spotify!U:U,Charts!AH652,Spotify!J:J)/COUNTIF(Spotify!U:U,Charts!AH652)</f>
        <v>430.66666666666669</v>
      </c>
      <c r="AM652" s="18">
        <f>SUMIF(Spotify!U:U,Charts!AH652,Spotify!H:H)/COUNTIF(Spotify!U:U,Charts!AH652)</f>
        <v>564.91666666666663</v>
      </c>
      <c r="AN652" s="28">
        <f>SUMIF(Spotify!U:U,Charts!AH652,Spotify!I:I)/COUNTIF(Spotify!U:U,Charts!AH652)</f>
        <v>607</v>
      </c>
    </row>
    <row r="653" spans="1:40" x14ac:dyDescent="0.25">
      <c r="A653" s="3" t="s">
        <v>1643</v>
      </c>
      <c r="B653" s="1">
        <v>523467778</v>
      </c>
      <c r="C653" s="1">
        <v>10</v>
      </c>
      <c r="D653" s="1"/>
      <c r="E653" s="3" t="s">
        <v>304</v>
      </c>
      <c r="F653" s="1">
        <v>17931439</v>
      </c>
      <c r="H653" s="7" t="s">
        <v>18142</v>
      </c>
      <c r="I653" s="1">
        <v>93068558</v>
      </c>
      <c r="J653" s="8">
        <v>1</v>
      </c>
      <c r="L653" s="7" t="s">
        <v>18142</v>
      </c>
      <c r="M653" s="1">
        <f t="shared" si="50"/>
        <v>-93068558</v>
      </c>
      <c r="N653">
        <v>1</v>
      </c>
      <c r="O653" s="18">
        <f>SUMIF(Spotify!U:U,Charts!L653,Spotify!Q:Q)/COUNTIF(Spotify!U:U,Charts!L653)</f>
        <v>186878</v>
      </c>
      <c r="P653" t="str">
        <f t="shared" si="51"/>
        <v>03:06</v>
      </c>
      <c r="Q653" s="18">
        <f t="shared" si="53"/>
        <v>641941</v>
      </c>
      <c r="R653" s="8" t="str">
        <f t="shared" si="52"/>
        <v>10:41</v>
      </c>
      <c r="T653" s="7" t="s">
        <v>1643</v>
      </c>
      <c r="U653">
        <f>COUNTIFS(Spotify!$AA:$AA,Charts!$U$1,Spotify!$U:$U,Charts!T653)</f>
        <v>0</v>
      </c>
      <c r="V653">
        <f>COUNTIFS(Spotify!$AA:$AA,Charts!$V$1,Spotify!$U:$U,Charts!T653)</f>
        <v>3</v>
      </c>
      <c r="W653">
        <f>COUNTIFS(Spotify!$AA:$AA,Charts!$W$1,Spotify!$U:$U,Charts!T653)</f>
        <v>0</v>
      </c>
      <c r="X653">
        <f>COUNTIFS(Spotify!$AA:$AA,Charts!$X$1,Spotify!$U:$U,Charts!T653)</f>
        <v>0</v>
      </c>
      <c r="Y653">
        <f>COUNTIFS(Spotify!$AA:$AA,Charts!$Y$1,Spotify!$U:$U,Charts!T653)</f>
        <v>0</v>
      </c>
      <c r="Z653">
        <f>COUNTIFS(Spotify!$AA:$AA,Charts!$Z$1,Spotify!$U:$U,Charts!T653)</f>
        <v>4</v>
      </c>
      <c r="AA653">
        <f>COUNTIFS(Spotify!$AA:$AA,Charts!$AA$1,Spotify!$U:$U,Charts!T653)</f>
        <v>1</v>
      </c>
      <c r="AB653">
        <f>COUNTIFS(Spotify!$AA:$AA,Charts!$AB$1,Spotify!$U:$U,Charts!T653)</f>
        <v>0</v>
      </c>
      <c r="AC653">
        <f>COUNTIFS(Spotify!$AA:$AA,Charts!$AC$1,Spotify!$U:$U,Charts!T653)</f>
        <v>0</v>
      </c>
      <c r="AD653">
        <f>COUNTIFS(Spotify!$AA:$AA,Charts!$AD$1,Spotify!$U:$U,Charts!T653)</f>
        <v>0</v>
      </c>
      <c r="AE653">
        <f>COUNTIFS(Spotify!$AA:$AA,Charts!$AE$1,Spotify!$U:$U,Charts!T653)</f>
        <v>1</v>
      </c>
      <c r="AF653" s="8">
        <f>COUNTIFS(Spotify!$AA:$AA,Charts!$AF$1,Spotify!$U:$U,Charts!T653)</f>
        <v>1</v>
      </c>
      <c r="AH653" s="7" t="s">
        <v>1643</v>
      </c>
      <c r="AI653">
        <f>SUMIFS(Spotify!O:O,Spotify!U:U,Charts!AH653)/COUNTIFS(Spotify!U:U,Charts!AH653)</f>
        <v>-6031.3</v>
      </c>
      <c r="AJ653" s="18">
        <f>SUMIF(Spotify!U:U,Charts!AH653,Spotify!P:P)/COUNTIF(Spotify!U:U,Charts!AH653)</f>
        <v>120595</v>
      </c>
      <c r="AK653" s="18">
        <f>SUMIF(Spotify!U:U,Charts!AH653,Spotify!R:R)/COUNTIF(Spotify!U:U,Charts!AH653)</f>
        <v>6.5</v>
      </c>
      <c r="AL653" s="18">
        <f>SUMIF(Spotify!U:U,Charts!AH653,Spotify!J:J)/COUNTIF(Spotify!U:U,Charts!AH653)</f>
        <v>395.8</v>
      </c>
      <c r="AM653" s="18">
        <f>SUMIF(Spotify!U:U,Charts!AH653,Spotify!H:H)/COUNTIF(Spotify!U:U,Charts!AH653)</f>
        <v>811.6</v>
      </c>
      <c r="AN653" s="28">
        <f>SUMIF(Spotify!U:U,Charts!AH653,Spotify!I:I)/COUNTIF(Spotify!U:U,Charts!AH653)</f>
        <v>468.1</v>
      </c>
    </row>
    <row r="654" spans="1:40" x14ac:dyDescent="0.25">
      <c r="A654" s="3" t="s">
        <v>11580</v>
      </c>
      <c r="B654" s="1">
        <v>221150884</v>
      </c>
      <c r="C654" s="1">
        <v>5</v>
      </c>
      <c r="D654" s="1"/>
      <c r="E654" s="3" t="s">
        <v>22</v>
      </c>
      <c r="F654" s="1">
        <v>9675208541</v>
      </c>
      <c r="H654" s="7" t="s">
        <v>13175</v>
      </c>
      <c r="I654" s="1">
        <v>92978528</v>
      </c>
      <c r="J654" s="8">
        <v>1</v>
      </c>
      <c r="L654" s="7" t="s">
        <v>13175</v>
      </c>
      <c r="M654" s="1">
        <f t="shared" si="50"/>
        <v>-92978528</v>
      </c>
      <c r="N654">
        <v>1</v>
      </c>
      <c r="O654" s="18">
        <f>SUMIF(Spotify!U:U,Charts!L654,Spotify!Q:Q)/COUNTIF(Spotify!U:U,Charts!L654)</f>
        <v>249533</v>
      </c>
      <c r="P654" t="str">
        <f t="shared" si="51"/>
        <v>04:09</v>
      </c>
      <c r="Q654" s="18">
        <f t="shared" si="53"/>
        <v>641941</v>
      </c>
      <c r="R654" s="8" t="str">
        <f t="shared" si="52"/>
        <v>10:41</v>
      </c>
      <c r="T654" s="7" t="s">
        <v>11580</v>
      </c>
      <c r="U654">
        <f>COUNTIFS(Spotify!$AA:$AA,Charts!$U$1,Spotify!$U:$U,Charts!T654)</f>
        <v>1</v>
      </c>
      <c r="V654">
        <f>COUNTIFS(Spotify!$AA:$AA,Charts!$V$1,Spotify!$U:$U,Charts!T654)</f>
        <v>1</v>
      </c>
      <c r="W654">
        <f>COUNTIFS(Spotify!$AA:$AA,Charts!$W$1,Spotify!$U:$U,Charts!T654)</f>
        <v>0</v>
      </c>
      <c r="X654">
        <f>COUNTIFS(Spotify!$AA:$AA,Charts!$X$1,Spotify!$U:$U,Charts!T654)</f>
        <v>0</v>
      </c>
      <c r="Y654">
        <f>COUNTIFS(Spotify!$AA:$AA,Charts!$Y$1,Spotify!$U:$U,Charts!T654)</f>
        <v>0</v>
      </c>
      <c r="Z654">
        <f>COUNTIFS(Spotify!$AA:$AA,Charts!$Z$1,Spotify!$U:$U,Charts!T654)</f>
        <v>0</v>
      </c>
      <c r="AA654">
        <f>COUNTIFS(Spotify!$AA:$AA,Charts!$AA$1,Spotify!$U:$U,Charts!T654)</f>
        <v>2</v>
      </c>
      <c r="AB654">
        <f>COUNTIFS(Spotify!$AA:$AA,Charts!$AB$1,Spotify!$U:$U,Charts!T654)</f>
        <v>0</v>
      </c>
      <c r="AC654">
        <f>COUNTIFS(Spotify!$AA:$AA,Charts!$AC$1,Spotify!$U:$U,Charts!T654)</f>
        <v>0</v>
      </c>
      <c r="AD654">
        <f>COUNTIFS(Spotify!$AA:$AA,Charts!$AD$1,Spotify!$U:$U,Charts!T654)</f>
        <v>1</v>
      </c>
      <c r="AE654">
        <f>COUNTIFS(Spotify!$AA:$AA,Charts!$AE$1,Spotify!$U:$U,Charts!T654)</f>
        <v>0</v>
      </c>
      <c r="AF654" s="8">
        <f>COUNTIFS(Spotify!$AA:$AA,Charts!$AF$1,Spotify!$U:$U,Charts!T654)</f>
        <v>0</v>
      </c>
      <c r="AH654" s="7" t="s">
        <v>11580</v>
      </c>
      <c r="AI654">
        <f>SUMIFS(Spotify!O:O,Spotify!U:U,Charts!AH654)/COUNTIFS(Spotify!U:U,Charts!AH654)</f>
        <v>-5083.6000000000004</v>
      </c>
      <c r="AJ654" s="18">
        <f>SUMIF(Spotify!U:U,Charts!AH654,Spotify!P:P)/COUNTIF(Spotify!U:U,Charts!AH654)</f>
        <v>98472.6</v>
      </c>
      <c r="AK654" s="18">
        <f>SUMIF(Spotify!U:U,Charts!AH654,Spotify!R:R)/COUNTIF(Spotify!U:U,Charts!AH654)</f>
        <v>8.8000000000000007</v>
      </c>
      <c r="AL654" s="18">
        <f>SUMIF(Spotify!U:U,Charts!AH654,Spotify!J:J)/COUNTIF(Spotify!U:U,Charts!AH654)</f>
        <v>253.8</v>
      </c>
      <c r="AM654" s="18">
        <f>SUMIF(Spotify!U:U,Charts!AH654,Spotify!H:H)/COUNTIF(Spotify!U:U,Charts!AH654)</f>
        <v>714.8</v>
      </c>
      <c r="AN654" s="28">
        <f>SUMIF(Spotify!U:U,Charts!AH654,Spotify!I:I)/COUNTIF(Spotify!U:U,Charts!AH654)</f>
        <v>662</v>
      </c>
    </row>
    <row r="655" spans="1:40" x14ac:dyDescent="0.25">
      <c r="A655" s="3" t="s">
        <v>116</v>
      </c>
      <c r="B655" s="1">
        <v>1150142396</v>
      </c>
      <c r="C655" s="1">
        <v>19</v>
      </c>
      <c r="D655" s="1"/>
      <c r="E655" s="3" t="s">
        <v>8376</v>
      </c>
      <c r="F655" s="1">
        <v>320618497</v>
      </c>
      <c r="H655" s="7" t="s">
        <v>18078</v>
      </c>
      <c r="I655" s="1">
        <v>92932229</v>
      </c>
      <c r="J655" s="8">
        <v>3</v>
      </c>
      <c r="L655" s="7" t="s">
        <v>18078</v>
      </c>
      <c r="M655" s="1">
        <f t="shared" si="50"/>
        <v>-92932229</v>
      </c>
      <c r="N655">
        <v>3</v>
      </c>
      <c r="O655" s="18">
        <f>SUMIF(Spotify!U:U,Charts!L655,Spotify!Q:Q)/COUNTIF(Spotify!U:U,Charts!L655)</f>
        <v>158774</v>
      </c>
      <c r="P655" t="str">
        <f t="shared" si="51"/>
        <v>02:38</v>
      </c>
      <c r="Q655" s="18">
        <f t="shared" si="53"/>
        <v>641941</v>
      </c>
      <c r="R655" s="8" t="str">
        <f t="shared" si="52"/>
        <v>10:41</v>
      </c>
      <c r="T655" s="7" t="s">
        <v>116</v>
      </c>
      <c r="U655">
        <f>COUNTIFS(Spotify!$AA:$AA,Charts!$U$1,Spotify!$U:$U,Charts!T655)</f>
        <v>0</v>
      </c>
      <c r="V655">
        <f>COUNTIFS(Spotify!$AA:$AA,Charts!$V$1,Spotify!$U:$U,Charts!T655)</f>
        <v>1</v>
      </c>
      <c r="W655">
        <f>COUNTIFS(Spotify!$AA:$AA,Charts!$W$1,Spotify!$U:$U,Charts!T655)</f>
        <v>3</v>
      </c>
      <c r="X655">
        <f>COUNTIFS(Spotify!$AA:$AA,Charts!$X$1,Spotify!$U:$U,Charts!T655)</f>
        <v>0</v>
      </c>
      <c r="Y655">
        <f>COUNTIFS(Spotify!$AA:$AA,Charts!$Y$1,Spotify!$U:$U,Charts!T655)</f>
        <v>0</v>
      </c>
      <c r="Z655">
        <f>COUNTIFS(Spotify!$AA:$AA,Charts!$Z$1,Spotify!$U:$U,Charts!T655)</f>
        <v>0</v>
      </c>
      <c r="AA655">
        <f>COUNTIFS(Spotify!$AA:$AA,Charts!$AA$1,Spotify!$U:$U,Charts!T655)</f>
        <v>0</v>
      </c>
      <c r="AB655">
        <f>COUNTIFS(Spotify!$AA:$AA,Charts!$AB$1,Spotify!$U:$U,Charts!T655)</f>
        <v>7</v>
      </c>
      <c r="AC655">
        <f>COUNTIFS(Spotify!$AA:$AA,Charts!$AC$1,Spotify!$U:$U,Charts!T655)</f>
        <v>0</v>
      </c>
      <c r="AD655">
        <f>COUNTIFS(Spotify!$AA:$AA,Charts!$AD$1,Spotify!$U:$U,Charts!T655)</f>
        <v>1</v>
      </c>
      <c r="AE655">
        <f>COUNTIFS(Spotify!$AA:$AA,Charts!$AE$1,Spotify!$U:$U,Charts!T655)</f>
        <v>2</v>
      </c>
      <c r="AF655" s="8">
        <f>COUNTIFS(Spotify!$AA:$AA,Charts!$AF$1,Spotify!$U:$U,Charts!T655)</f>
        <v>5</v>
      </c>
      <c r="AH655" s="7" t="s">
        <v>116</v>
      </c>
      <c r="AI655">
        <f>SUMIFS(Spotify!O:O,Spotify!U:U,Charts!AH655)/COUNTIFS(Spotify!U:U,Charts!AH655)</f>
        <v>-7002.9473684210525</v>
      </c>
      <c r="AJ655" s="18">
        <f>SUMIF(Spotify!U:U,Charts!AH655,Spotify!P:P)/COUNTIF(Spotify!U:U,Charts!AH655)</f>
        <v>154621</v>
      </c>
      <c r="AK655" s="18">
        <f>SUMIF(Spotify!U:U,Charts!AH655,Spotify!R:R)/COUNTIF(Spotify!U:U,Charts!AH655)</f>
        <v>10.368421052631579</v>
      </c>
      <c r="AL655" s="18">
        <f>SUMIF(Spotify!U:U,Charts!AH655,Spotify!J:J)/COUNTIF(Spotify!U:U,Charts!AH655)</f>
        <v>292.57894736842104</v>
      </c>
      <c r="AM655" s="18">
        <f>SUMIF(Spotify!U:U,Charts!AH655,Spotify!H:H)/COUNTIF(Spotify!U:U,Charts!AH655)</f>
        <v>710.78947368421052</v>
      </c>
      <c r="AN655" s="28">
        <f>SUMIF(Spotify!U:U,Charts!AH655,Spotify!I:I)/COUNTIF(Spotify!U:U,Charts!AH655)</f>
        <v>618.89473684210532</v>
      </c>
    </row>
    <row r="656" spans="1:40" x14ac:dyDescent="0.25">
      <c r="A656" s="3" t="s">
        <v>1569</v>
      </c>
      <c r="B656" s="1">
        <v>570661330</v>
      </c>
      <c r="C656" s="1">
        <v>11</v>
      </c>
      <c r="D656" s="1"/>
      <c r="E656" s="3" t="s">
        <v>8123</v>
      </c>
      <c r="F656" s="1">
        <v>481393650</v>
      </c>
      <c r="H656" s="7" t="s">
        <v>18278</v>
      </c>
      <c r="I656" s="1">
        <v>92870873</v>
      </c>
      <c r="J656" s="8">
        <v>1</v>
      </c>
      <c r="L656" s="7" t="s">
        <v>18278</v>
      </c>
      <c r="M656" s="1">
        <f t="shared" si="50"/>
        <v>-92870873</v>
      </c>
      <c r="N656">
        <v>1</v>
      </c>
      <c r="O656" s="18">
        <f>SUMIF(Spotify!U:U,Charts!L656,Spotify!Q:Q)/COUNTIF(Spotify!U:U,Charts!L656)</f>
        <v>152923</v>
      </c>
      <c r="P656" t="str">
        <f t="shared" si="51"/>
        <v>02:32</v>
      </c>
      <c r="Q656" s="18">
        <f t="shared" si="53"/>
        <v>641941</v>
      </c>
      <c r="R656" s="8" t="str">
        <f t="shared" si="52"/>
        <v>10:41</v>
      </c>
      <c r="T656" s="7" t="s">
        <v>1569</v>
      </c>
      <c r="U656">
        <f>COUNTIFS(Spotify!$AA:$AA,Charts!$U$1,Spotify!$U:$U,Charts!T656)</f>
        <v>0</v>
      </c>
      <c r="V656">
        <f>COUNTIFS(Spotify!$AA:$AA,Charts!$V$1,Spotify!$U:$U,Charts!T656)</f>
        <v>3</v>
      </c>
      <c r="W656">
        <f>COUNTIFS(Spotify!$AA:$AA,Charts!$W$1,Spotify!$U:$U,Charts!T656)</f>
        <v>0</v>
      </c>
      <c r="X656">
        <f>COUNTIFS(Spotify!$AA:$AA,Charts!$X$1,Spotify!$U:$U,Charts!T656)</f>
        <v>0</v>
      </c>
      <c r="Y656">
        <f>COUNTIFS(Spotify!$AA:$AA,Charts!$Y$1,Spotify!$U:$U,Charts!T656)</f>
        <v>2</v>
      </c>
      <c r="Z656">
        <f>COUNTIFS(Spotify!$AA:$AA,Charts!$Z$1,Spotify!$U:$U,Charts!T656)</f>
        <v>0</v>
      </c>
      <c r="AA656">
        <f>COUNTIFS(Spotify!$AA:$AA,Charts!$AA$1,Spotify!$U:$U,Charts!T656)</f>
        <v>4</v>
      </c>
      <c r="AB656">
        <f>COUNTIFS(Spotify!$AA:$AA,Charts!$AB$1,Spotify!$U:$U,Charts!T656)</f>
        <v>0</v>
      </c>
      <c r="AC656">
        <f>COUNTIFS(Spotify!$AA:$AA,Charts!$AC$1,Spotify!$U:$U,Charts!T656)</f>
        <v>2</v>
      </c>
      <c r="AD656">
        <f>COUNTIFS(Spotify!$AA:$AA,Charts!$AD$1,Spotify!$U:$U,Charts!T656)</f>
        <v>0</v>
      </c>
      <c r="AE656">
        <f>COUNTIFS(Spotify!$AA:$AA,Charts!$AE$1,Spotify!$U:$U,Charts!T656)</f>
        <v>0</v>
      </c>
      <c r="AF656" s="8">
        <f>COUNTIFS(Spotify!$AA:$AA,Charts!$AF$1,Spotify!$U:$U,Charts!T656)</f>
        <v>0</v>
      </c>
      <c r="AH656" s="7" t="s">
        <v>1569</v>
      </c>
      <c r="AI656">
        <f>SUMIFS(Spotify!O:O,Spotify!U:U,Charts!AH656)/COUNTIFS(Spotify!U:U,Charts!AH656)</f>
        <v>-7394.636363636364</v>
      </c>
      <c r="AJ656" s="18">
        <f>SUMIF(Spotify!U:U,Charts!AH656,Spotify!P:P)/COUNTIF(Spotify!U:U,Charts!AH656)</f>
        <v>93876.363636363632</v>
      </c>
      <c r="AK656" s="18">
        <f>SUMIF(Spotify!U:U,Charts!AH656,Spotify!R:R)/COUNTIF(Spotify!U:U,Charts!AH656)</f>
        <v>7.3636363636363633</v>
      </c>
      <c r="AL656" s="18">
        <f>SUMIF(Spotify!U:U,Charts!AH656,Spotify!J:J)/COUNTIF(Spotify!U:U,Charts!AH656)</f>
        <v>308.72727272727275</v>
      </c>
      <c r="AM656" s="18">
        <f>SUMIF(Spotify!U:U,Charts!AH656,Spotify!H:H)/COUNTIF(Spotify!U:U,Charts!AH656)</f>
        <v>630.90909090909088</v>
      </c>
      <c r="AN656" s="28">
        <f>SUMIF(Spotify!U:U,Charts!AH656,Spotify!I:I)/COUNTIF(Spotify!U:U,Charts!AH656)</f>
        <v>497.81818181818181</v>
      </c>
    </row>
    <row r="657" spans="1:40" x14ac:dyDescent="0.25">
      <c r="A657" s="3" t="s">
        <v>710</v>
      </c>
      <c r="B657" s="1">
        <v>2867743407</v>
      </c>
      <c r="C657" s="1">
        <v>57</v>
      </c>
      <c r="D657" s="1"/>
      <c r="E657" s="3" t="s">
        <v>9221</v>
      </c>
      <c r="F657" s="1">
        <v>254219214</v>
      </c>
      <c r="H657" s="7" t="s">
        <v>11313</v>
      </c>
      <c r="I657" s="1">
        <v>92497327</v>
      </c>
      <c r="J657" s="8">
        <v>7</v>
      </c>
      <c r="L657" s="7" t="s">
        <v>11313</v>
      </c>
      <c r="M657" s="1">
        <f t="shared" si="50"/>
        <v>-92497327</v>
      </c>
      <c r="N657">
        <v>7</v>
      </c>
      <c r="O657" s="18">
        <f>SUMIF(Spotify!U:U,Charts!L657,Spotify!Q:Q)/COUNTIF(Spotify!U:U,Charts!L657)</f>
        <v>204615.57142857142</v>
      </c>
      <c r="P657" t="str">
        <f t="shared" si="51"/>
        <v>03:24</v>
      </c>
      <c r="Q657" s="18">
        <f t="shared" si="53"/>
        <v>641941</v>
      </c>
      <c r="R657" s="8" t="str">
        <f t="shared" si="52"/>
        <v>10:41</v>
      </c>
      <c r="T657" s="7" t="s">
        <v>710</v>
      </c>
      <c r="U657">
        <f>COUNTIFS(Spotify!$AA:$AA,Charts!$U$1,Spotify!$U:$U,Charts!T657)</f>
        <v>6</v>
      </c>
      <c r="V657">
        <f>COUNTIFS(Spotify!$AA:$AA,Charts!$V$1,Spotify!$U:$U,Charts!T657)</f>
        <v>10</v>
      </c>
      <c r="W657">
        <f>COUNTIFS(Spotify!$AA:$AA,Charts!$W$1,Spotify!$U:$U,Charts!T657)</f>
        <v>1</v>
      </c>
      <c r="X657">
        <f>COUNTIFS(Spotify!$AA:$AA,Charts!$X$1,Spotify!$U:$U,Charts!T657)</f>
        <v>0</v>
      </c>
      <c r="Y657">
        <f>COUNTIFS(Spotify!$AA:$AA,Charts!$Y$1,Spotify!$U:$U,Charts!T657)</f>
        <v>3</v>
      </c>
      <c r="Z657">
        <f>COUNTIFS(Spotify!$AA:$AA,Charts!$Z$1,Spotify!$U:$U,Charts!T657)</f>
        <v>1</v>
      </c>
      <c r="AA657">
        <f>COUNTIFS(Spotify!$AA:$AA,Charts!$AA$1,Spotify!$U:$U,Charts!T657)</f>
        <v>4</v>
      </c>
      <c r="AB657">
        <f>COUNTIFS(Spotify!$AA:$AA,Charts!$AB$1,Spotify!$U:$U,Charts!T657)</f>
        <v>7</v>
      </c>
      <c r="AC657">
        <f>COUNTIFS(Spotify!$AA:$AA,Charts!$AC$1,Spotify!$U:$U,Charts!T657)</f>
        <v>10</v>
      </c>
      <c r="AD657">
        <f>COUNTIFS(Spotify!$AA:$AA,Charts!$AD$1,Spotify!$U:$U,Charts!T657)</f>
        <v>3</v>
      </c>
      <c r="AE657">
        <f>COUNTIFS(Spotify!$AA:$AA,Charts!$AE$1,Spotify!$U:$U,Charts!T657)</f>
        <v>4</v>
      </c>
      <c r="AF657" s="8">
        <f>COUNTIFS(Spotify!$AA:$AA,Charts!$AF$1,Spotify!$U:$U,Charts!T657)</f>
        <v>8</v>
      </c>
      <c r="AH657" s="7" t="s">
        <v>710</v>
      </c>
      <c r="AI657">
        <f>SUMIFS(Spotify!O:O,Spotify!U:U,Charts!AH657)/COUNTIFS(Spotify!U:U,Charts!AH657)</f>
        <v>-5318.1403508771928</v>
      </c>
      <c r="AJ657" s="18">
        <f>SUMIF(Spotify!U:U,Charts!AH657,Spotify!P:P)/COUNTIF(Spotify!U:U,Charts!AH657)</f>
        <v>124919.31578947368</v>
      </c>
      <c r="AK657" s="18">
        <f>SUMIF(Spotify!U:U,Charts!AH657,Spotify!R:R)/COUNTIF(Spotify!U:U,Charts!AH657)</f>
        <v>7.3157894736842106</v>
      </c>
      <c r="AL657" s="18">
        <f>SUMIF(Spotify!U:U,Charts!AH657,Spotify!J:J)/COUNTIF(Spotify!U:U,Charts!AH657)</f>
        <v>310.96491228070175</v>
      </c>
      <c r="AM657" s="18">
        <f>SUMIF(Spotify!U:U,Charts!AH657,Spotify!H:H)/COUNTIF(Spotify!U:U,Charts!AH657)</f>
        <v>710.9473684210526</v>
      </c>
      <c r="AN657" s="28">
        <f>SUMIF(Spotify!U:U,Charts!AH657,Spotify!I:I)/COUNTIF(Spotify!U:U,Charts!AH657)</f>
        <v>585.70175438596493</v>
      </c>
    </row>
    <row r="658" spans="1:40" x14ac:dyDescent="0.25">
      <c r="A658" s="3" t="s">
        <v>1950</v>
      </c>
      <c r="B658" s="1">
        <v>435082291</v>
      </c>
      <c r="C658" s="1">
        <v>25</v>
      </c>
      <c r="D658" s="1"/>
      <c r="E658" s="3" t="s">
        <v>7138</v>
      </c>
      <c r="F658" s="1">
        <v>206285479</v>
      </c>
      <c r="H658" s="7" t="s">
        <v>2692</v>
      </c>
      <c r="I658" s="1">
        <v>92482122</v>
      </c>
      <c r="J658" s="8">
        <v>7</v>
      </c>
      <c r="L658" s="7" t="s">
        <v>2692</v>
      </c>
      <c r="M658" s="1">
        <f t="shared" si="50"/>
        <v>-92482122</v>
      </c>
      <c r="N658">
        <v>7</v>
      </c>
      <c r="O658" s="18">
        <f>SUMIF(Spotify!U:U,Charts!L658,Spotify!Q:Q)/COUNTIF(Spotify!U:U,Charts!L658)</f>
        <v>233219.85714285713</v>
      </c>
      <c r="P658" t="str">
        <f t="shared" si="51"/>
        <v>03:53</v>
      </c>
      <c r="Q658" s="18">
        <f t="shared" si="53"/>
        <v>641941</v>
      </c>
      <c r="R658" s="8" t="str">
        <f t="shared" si="52"/>
        <v>10:41</v>
      </c>
      <c r="T658" s="7" t="s">
        <v>1950</v>
      </c>
      <c r="U658">
        <f>COUNTIFS(Spotify!$AA:$AA,Charts!$U$1,Spotify!$U:$U,Charts!T658)</f>
        <v>2</v>
      </c>
      <c r="V658">
        <f>COUNTIFS(Spotify!$AA:$AA,Charts!$V$1,Spotify!$U:$U,Charts!T658)</f>
        <v>4</v>
      </c>
      <c r="W658">
        <f>COUNTIFS(Spotify!$AA:$AA,Charts!$W$1,Spotify!$U:$U,Charts!T658)</f>
        <v>5</v>
      </c>
      <c r="X658">
        <f>COUNTIFS(Spotify!$AA:$AA,Charts!$X$1,Spotify!$U:$U,Charts!T658)</f>
        <v>0</v>
      </c>
      <c r="Y658">
        <f>COUNTIFS(Spotify!$AA:$AA,Charts!$Y$1,Spotify!$U:$U,Charts!T658)</f>
        <v>1</v>
      </c>
      <c r="Z658">
        <f>COUNTIFS(Spotify!$AA:$AA,Charts!$Z$1,Spotify!$U:$U,Charts!T658)</f>
        <v>2</v>
      </c>
      <c r="AA658">
        <f>COUNTIFS(Spotify!$AA:$AA,Charts!$AA$1,Spotify!$U:$U,Charts!T658)</f>
        <v>0</v>
      </c>
      <c r="AB658">
        <f>COUNTIFS(Spotify!$AA:$AA,Charts!$AB$1,Spotify!$U:$U,Charts!T658)</f>
        <v>1</v>
      </c>
      <c r="AC658">
        <f>COUNTIFS(Spotify!$AA:$AA,Charts!$AC$1,Spotify!$U:$U,Charts!T658)</f>
        <v>1</v>
      </c>
      <c r="AD658">
        <f>COUNTIFS(Spotify!$AA:$AA,Charts!$AD$1,Spotify!$U:$U,Charts!T658)</f>
        <v>5</v>
      </c>
      <c r="AE658">
        <f>COUNTIFS(Spotify!$AA:$AA,Charts!$AE$1,Spotify!$U:$U,Charts!T658)</f>
        <v>1</v>
      </c>
      <c r="AF658" s="8">
        <f>COUNTIFS(Spotify!$AA:$AA,Charts!$AF$1,Spotify!$U:$U,Charts!T658)</f>
        <v>3</v>
      </c>
      <c r="AH658" s="7" t="s">
        <v>1950</v>
      </c>
      <c r="AI658">
        <f>SUMIFS(Spotify!O:O,Spotify!U:U,Charts!AH658)/COUNTIFS(Spotify!U:U,Charts!AH658)</f>
        <v>-5455.56</v>
      </c>
      <c r="AJ658" s="18">
        <f>SUMIF(Spotify!U:U,Charts!AH658,Spotify!P:P)/COUNTIF(Spotify!U:U,Charts!AH658)</f>
        <v>112253.68</v>
      </c>
      <c r="AK658" s="18">
        <f>SUMIF(Spotify!U:U,Charts!AH658,Spotify!R:R)/COUNTIF(Spotify!U:U,Charts!AH658)</f>
        <v>2.56</v>
      </c>
      <c r="AL658" s="18">
        <f>SUMIF(Spotify!U:U,Charts!AH658,Spotify!J:J)/COUNTIF(Spotify!U:U,Charts!AH658)</f>
        <v>303.2</v>
      </c>
      <c r="AM658" s="18">
        <f>SUMIF(Spotify!U:U,Charts!AH658,Spotify!H:H)/COUNTIF(Spotify!U:U,Charts!AH658)</f>
        <v>707.8</v>
      </c>
      <c r="AN658" s="28">
        <f>SUMIF(Spotify!U:U,Charts!AH658,Spotify!I:I)/COUNTIF(Spotify!U:U,Charts!AH658)</f>
        <v>554.36</v>
      </c>
    </row>
    <row r="659" spans="1:40" x14ac:dyDescent="0.25">
      <c r="A659" s="3" t="s">
        <v>12392</v>
      </c>
      <c r="B659" s="1">
        <v>174053727</v>
      </c>
      <c r="C659" s="1">
        <v>2</v>
      </c>
      <c r="D659" s="1"/>
      <c r="E659" s="3" t="s">
        <v>16395</v>
      </c>
      <c r="F659" s="1">
        <v>53693836</v>
      </c>
      <c r="H659" s="7" t="s">
        <v>14709</v>
      </c>
      <c r="I659" s="1">
        <v>92358630</v>
      </c>
      <c r="J659" s="8">
        <v>1</v>
      </c>
      <c r="L659" s="7" t="s">
        <v>14709</v>
      </c>
      <c r="M659" s="1">
        <f t="shared" si="50"/>
        <v>-92358630</v>
      </c>
      <c r="N659">
        <v>1</v>
      </c>
      <c r="O659" s="18">
        <f>SUMIF(Spotify!U:U,Charts!L659,Spotify!Q:Q)/COUNTIF(Spotify!U:U,Charts!L659)</f>
        <v>121399</v>
      </c>
      <c r="P659" t="str">
        <f t="shared" si="51"/>
        <v>02:01</v>
      </c>
      <c r="Q659" s="18">
        <f t="shared" si="53"/>
        <v>641941</v>
      </c>
      <c r="R659" s="8" t="str">
        <f t="shared" si="52"/>
        <v>10:41</v>
      </c>
      <c r="T659" s="7" t="s">
        <v>12392</v>
      </c>
      <c r="U659">
        <f>COUNTIFS(Spotify!$AA:$AA,Charts!$U$1,Spotify!$U:$U,Charts!T659)</f>
        <v>0</v>
      </c>
      <c r="V659">
        <f>COUNTIFS(Spotify!$AA:$AA,Charts!$V$1,Spotify!$U:$U,Charts!T659)</f>
        <v>0</v>
      </c>
      <c r="W659">
        <f>COUNTIFS(Spotify!$AA:$AA,Charts!$W$1,Spotify!$U:$U,Charts!T659)</f>
        <v>0</v>
      </c>
      <c r="X659">
        <f>COUNTIFS(Spotify!$AA:$AA,Charts!$X$1,Spotify!$U:$U,Charts!T659)</f>
        <v>0</v>
      </c>
      <c r="Y659">
        <f>COUNTIFS(Spotify!$AA:$AA,Charts!$Y$1,Spotify!$U:$U,Charts!T659)</f>
        <v>0</v>
      </c>
      <c r="Z659">
        <f>COUNTIFS(Spotify!$AA:$AA,Charts!$Z$1,Spotify!$U:$U,Charts!T659)</f>
        <v>0</v>
      </c>
      <c r="AA659">
        <f>COUNTIFS(Spotify!$AA:$AA,Charts!$AA$1,Spotify!$U:$U,Charts!T659)</f>
        <v>0</v>
      </c>
      <c r="AB659">
        <f>COUNTIFS(Spotify!$AA:$AA,Charts!$AB$1,Spotify!$U:$U,Charts!T659)</f>
        <v>0</v>
      </c>
      <c r="AC659">
        <f>COUNTIFS(Spotify!$AA:$AA,Charts!$AC$1,Spotify!$U:$U,Charts!T659)</f>
        <v>0</v>
      </c>
      <c r="AD659">
        <f>COUNTIFS(Spotify!$AA:$AA,Charts!$AD$1,Spotify!$U:$U,Charts!T659)</f>
        <v>0</v>
      </c>
      <c r="AE659">
        <f>COUNTIFS(Spotify!$AA:$AA,Charts!$AE$1,Spotify!$U:$U,Charts!T659)</f>
        <v>2</v>
      </c>
      <c r="AF659" s="8">
        <f>COUNTIFS(Spotify!$AA:$AA,Charts!$AF$1,Spotify!$U:$U,Charts!T659)</f>
        <v>0</v>
      </c>
      <c r="AH659" s="7" t="s">
        <v>12392</v>
      </c>
      <c r="AI659">
        <f>SUMIFS(Spotify!O:O,Spotify!U:U,Charts!AH659)/COUNTIFS(Spotify!U:U,Charts!AH659)</f>
        <v>-9776</v>
      </c>
      <c r="AJ659" s="18">
        <f>SUMIF(Spotify!U:U,Charts!AH659,Spotify!P:P)/COUNTIF(Spotify!U:U,Charts!AH659)</f>
        <v>119985</v>
      </c>
      <c r="AK659" s="18">
        <f>SUMIF(Spotify!U:U,Charts!AH659,Spotify!R:R)/COUNTIF(Spotify!U:U,Charts!AH659)</f>
        <v>25.5</v>
      </c>
      <c r="AL659" s="18">
        <f>SUMIF(Spotify!U:U,Charts!AH659,Spotify!J:J)/COUNTIF(Spotify!U:U,Charts!AH659)</f>
        <v>141.5</v>
      </c>
      <c r="AM659" s="18">
        <f>SUMIF(Spotify!U:U,Charts!AH659,Spotify!H:H)/COUNTIF(Spotify!U:U,Charts!AH659)</f>
        <v>822</v>
      </c>
      <c r="AN659" s="28">
        <f>SUMIF(Spotify!U:U,Charts!AH659,Spotify!I:I)/COUNTIF(Spotify!U:U,Charts!AH659)</f>
        <v>426.5</v>
      </c>
    </row>
    <row r="660" spans="1:40" x14ac:dyDescent="0.25">
      <c r="A660" s="3" t="s">
        <v>16453</v>
      </c>
      <c r="B660" s="1">
        <v>118377362</v>
      </c>
      <c r="C660" s="1">
        <v>8</v>
      </c>
      <c r="D660" s="1"/>
      <c r="E660" s="3" t="s">
        <v>7342</v>
      </c>
      <c r="F660" s="1">
        <v>324497175</v>
      </c>
      <c r="H660" s="7" t="s">
        <v>8348</v>
      </c>
      <c r="I660" s="1">
        <v>92287012</v>
      </c>
      <c r="J660" s="8">
        <v>7</v>
      </c>
      <c r="L660" s="7" t="s">
        <v>8348</v>
      </c>
      <c r="M660" s="1">
        <f t="shared" si="50"/>
        <v>-92287012</v>
      </c>
      <c r="N660">
        <v>7</v>
      </c>
      <c r="O660" s="18">
        <f>SUMIF(Spotify!U:U,Charts!L660,Spotify!Q:Q)/COUNTIF(Spotify!U:U,Charts!L660)</f>
        <v>196562.57142857142</v>
      </c>
      <c r="P660" t="str">
        <f t="shared" si="51"/>
        <v>03:16</v>
      </c>
      <c r="Q660" s="18">
        <f t="shared" si="53"/>
        <v>641941</v>
      </c>
      <c r="R660" s="8" t="str">
        <f t="shared" si="52"/>
        <v>10:41</v>
      </c>
      <c r="T660" s="7" t="s">
        <v>16453</v>
      </c>
      <c r="U660">
        <f>COUNTIFS(Spotify!$AA:$AA,Charts!$U$1,Spotify!$U:$U,Charts!T660)</f>
        <v>1</v>
      </c>
      <c r="V660">
        <f>COUNTIFS(Spotify!$AA:$AA,Charts!$V$1,Spotify!$U:$U,Charts!T660)</f>
        <v>1</v>
      </c>
      <c r="W660">
        <f>COUNTIFS(Spotify!$AA:$AA,Charts!$W$1,Spotify!$U:$U,Charts!T660)</f>
        <v>0</v>
      </c>
      <c r="X660">
        <f>COUNTIFS(Spotify!$AA:$AA,Charts!$X$1,Spotify!$U:$U,Charts!T660)</f>
        <v>0</v>
      </c>
      <c r="Y660">
        <f>COUNTIFS(Spotify!$AA:$AA,Charts!$Y$1,Spotify!$U:$U,Charts!T660)</f>
        <v>0</v>
      </c>
      <c r="Z660">
        <f>COUNTIFS(Spotify!$AA:$AA,Charts!$Z$1,Spotify!$U:$U,Charts!T660)</f>
        <v>3</v>
      </c>
      <c r="AA660">
        <f>COUNTIFS(Spotify!$AA:$AA,Charts!$AA$1,Spotify!$U:$U,Charts!T660)</f>
        <v>0</v>
      </c>
      <c r="AB660">
        <f>COUNTIFS(Spotify!$AA:$AA,Charts!$AB$1,Spotify!$U:$U,Charts!T660)</f>
        <v>1</v>
      </c>
      <c r="AC660">
        <f>COUNTIFS(Spotify!$AA:$AA,Charts!$AC$1,Spotify!$U:$U,Charts!T660)</f>
        <v>1</v>
      </c>
      <c r="AD660">
        <f>COUNTIFS(Spotify!$AA:$AA,Charts!$AD$1,Spotify!$U:$U,Charts!T660)</f>
        <v>0</v>
      </c>
      <c r="AE660">
        <f>COUNTIFS(Spotify!$AA:$AA,Charts!$AE$1,Spotify!$U:$U,Charts!T660)</f>
        <v>1</v>
      </c>
      <c r="AF660" s="8">
        <f>COUNTIFS(Spotify!$AA:$AA,Charts!$AF$1,Spotify!$U:$U,Charts!T660)</f>
        <v>0</v>
      </c>
      <c r="AH660" s="7" t="s">
        <v>16453</v>
      </c>
      <c r="AI660">
        <f>SUMIFS(Spotify!O:O,Spotify!U:U,Charts!AH660)/COUNTIFS(Spotify!U:U,Charts!AH660)</f>
        <v>-4691.375</v>
      </c>
      <c r="AJ660" s="18">
        <f>SUMIF(Spotify!U:U,Charts!AH660,Spotify!P:P)/COUNTIF(Spotify!U:U,Charts!AH660)</f>
        <v>139473</v>
      </c>
      <c r="AK660" s="18">
        <f>SUMIF(Spotify!U:U,Charts!AH660,Spotify!R:R)/COUNTIF(Spotify!U:U,Charts!AH660)</f>
        <v>3.125</v>
      </c>
      <c r="AL660" s="18">
        <f>SUMIF(Spotify!U:U,Charts!AH660,Spotify!J:J)/COUNTIF(Spotify!U:U,Charts!AH660)</f>
        <v>392.625</v>
      </c>
      <c r="AM660" s="18">
        <f>SUMIF(Spotify!U:U,Charts!AH660,Spotify!H:H)/COUNTIF(Spotify!U:U,Charts!AH660)</f>
        <v>604.75</v>
      </c>
      <c r="AN660" s="28">
        <f>SUMIF(Spotify!U:U,Charts!AH660,Spotify!I:I)/COUNTIF(Spotify!U:U,Charts!AH660)</f>
        <v>592.125</v>
      </c>
    </row>
    <row r="661" spans="1:40" x14ac:dyDescent="0.25">
      <c r="A661" s="3" t="s">
        <v>4561</v>
      </c>
      <c r="B661" s="1">
        <v>513419827</v>
      </c>
      <c r="C661" s="1">
        <v>19</v>
      </c>
      <c r="D661" s="1"/>
      <c r="E661" s="3" t="s">
        <v>9455</v>
      </c>
      <c r="F661" s="1">
        <v>50170365</v>
      </c>
      <c r="H661" s="7" t="s">
        <v>18222</v>
      </c>
      <c r="I661" s="1">
        <v>91977653</v>
      </c>
      <c r="J661" s="8">
        <v>1</v>
      </c>
      <c r="L661" s="7" t="s">
        <v>18222</v>
      </c>
      <c r="M661" s="1">
        <f t="shared" si="50"/>
        <v>-91977653</v>
      </c>
      <c r="N661">
        <v>1</v>
      </c>
      <c r="O661" s="18">
        <f>SUMIF(Spotify!U:U,Charts!L661,Spotify!Q:Q)/COUNTIF(Spotify!U:U,Charts!L661)</f>
        <v>260545</v>
      </c>
      <c r="P661" t="str">
        <f t="shared" si="51"/>
        <v>04:20</v>
      </c>
      <c r="Q661" s="18">
        <f t="shared" si="53"/>
        <v>641941</v>
      </c>
      <c r="R661" s="8" t="str">
        <f t="shared" si="52"/>
        <v>10:41</v>
      </c>
      <c r="T661" s="7" t="s">
        <v>4561</v>
      </c>
      <c r="U661">
        <f>COUNTIFS(Spotify!$AA:$AA,Charts!$U$1,Spotify!$U:$U,Charts!T661)</f>
        <v>2</v>
      </c>
      <c r="V661">
        <f>COUNTIFS(Spotify!$AA:$AA,Charts!$V$1,Spotify!$U:$U,Charts!T661)</f>
        <v>1</v>
      </c>
      <c r="W661">
        <f>COUNTIFS(Spotify!$AA:$AA,Charts!$W$1,Spotify!$U:$U,Charts!T661)</f>
        <v>1</v>
      </c>
      <c r="X661">
        <f>COUNTIFS(Spotify!$AA:$AA,Charts!$X$1,Spotify!$U:$U,Charts!T661)</f>
        <v>1</v>
      </c>
      <c r="Y661">
        <f>COUNTIFS(Spotify!$AA:$AA,Charts!$Y$1,Spotify!$U:$U,Charts!T661)</f>
        <v>4</v>
      </c>
      <c r="Z661">
        <f>COUNTIFS(Spotify!$AA:$AA,Charts!$Z$1,Spotify!$U:$U,Charts!T661)</f>
        <v>1</v>
      </c>
      <c r="AA661">
        <f>COUNTIFS(Spotify!$AA:$AA,Charts!$AA$1,Spotify!$U:$U,Charts!T661)</f>
        <v>0</v>
      </c>
      <c r="AB661">
        <f>COUNTIFS(Spotify!$AA:$AA,Charts!$AB$1,Spotify!$U:$U,Charts!T661)</f>
        <v>0</v>
      </c>
      <c r="AC661">
        <f>COUNTIFS(Spotify!$AA:$AA,Charts!$AC$1,Spotify!$U:$U,Charts!T661)</f>
        <v>1</v>
      </c>
      <c r="AD661">
        <f>COUNTIFS(Spotify!$AA:$AA,Charts!$AD$1,Spotify!$U:$U,Charts!T661)</f>
        <v>6</v>
      </c>
      <c r="AE661">
        <f>COUNTIFS(Spotify!$AA:$AA,Charts!$AE$1,Spotify!$U:$U,Charts!T661)</f>
        <v>1</v>
      </c>
      <c r="AF661" s="8">
        <f>COUNTIFS(Spotify!$AA:$AA,Charts!$AF$1,Spotify!$U:$U,Charts!T661)</f>
        <v>1</v>
      </c>
      <c r="AH661" s="7" t="s">
        <v>4561</v>
      </c>
      <c r="AI661">
        <f>SUMIFS(Spotify!O:O,Spotify!U:U,Charts!AH661)/COUNTIFS(Spotify!U:U,Charts!AH661)</f>
        <v>-4561.3157894736842</v>
      </c>
      <c r="AJ661" s="18">
        <f>SUMIF(Spotify!U:U,Charts!AH661,Spotify!P:P)/COUNTIF(Spotify!U:U,Charts!AH661)</f>
        <v>115730.84210526316</v>
      </c>
      <c r="AK661" s="18">
        <f>SUMIF(Spotify!U:U,Charts!AH661,Spotify!R:R)/COUNTIF(Spotify!U:U,Charts!AH661)</f>
        <v>4.0526315789473681</v>
      </c>
      <c r="AL661" s="18">
        <f>SUMIF(Spotify!U:U,Charts!AH661,Spotify!J:J)/COUNTIF(Spotify!U:U,Charts!AH661)</f>
        <v>362.05263157894734</v>
      </c>
      <c r="AM661" s="18">
        <f>SUMIF(Spotify!U:U,Charts!AH661,Spotify!H:H)/COUNTIF(Spotify!U:U,Charts!AH661)</f>
        <v>516.31578947368416</v>
      </c>
      <c r="AN661" s="28">
        <f>SUMIF(Spotify!U:U,Charts!AH661,Spotify!I:I)/COUNTIF(Spotify!U:U,Charts!AH661)</f>
        <v>712.78947368421052</v>
      </c>
    </row>
    <row r="662" spans="1:40" x14ac:dyDescent="0.25">
      <c r="A662" s="3" t="s">
        <v>17259</v>
      </c>
      <c r="B662" s="1">
        <v>557081289</v>
      </c>
      <c r="C662" s="1">
        <v>2</v>
      </c>
      <c r="D662" s="1"/>
      <c r="E662" s="3" t="s">
        <v>8851</v>
      </c>
      <c r="F662" s="1">
        <v>20944048</v>
      </c>
      <c r="H662" s="7" t="s">
        <v>4214</v>
      </c>
      <c r="I662" s="1">
        <v>91812731</v>
      </c>
      <c r="J662" s="8">
        <v>3</v>
      </c>
      <c r="L662" s="7" t="s">
        <v>4214</v>
      </c>
      <c r="M662" s="1">
        <f t="shared" si="50"/>
        <v>-91812731</v>
      </c>
      <c r="N662">
        <v>3</v>
      </c>
      <c r="O662" s="18">
        <f>SUMIF(Spotify!U:U,Charts!L662,Spotify!Q:Q)/COUNTIF(Spotify!U:U,Charts!L662)</f>
        <v>157315.33333333334</v>
      </c>
      <c r="P662" t="str">
        <f t="shared" si="51"/>
        <v>02:37</v>
      </c>
      <c r="Q662" s="18">
        <f t="shared" si="53"/>
        <v>641941</v>
      </c>
      <c r="R662" s="8" t="str">
        <f t="shared" si="52"/>
        <v>10:41</v>
      </c>
      <c r="T662" s="7" t="s">
        <v>17259</v>
      </c>
      <c r="U662">
        <f>COUNTIFS(Spotify!$AA:$AA,Charts!$U$1,Spotify!$U:$U,Charts!T662)</f>
        <v>0</v>
      </c>
      <c r="V662">
        <f>COUNTIFS(Spotify!$AA:$AA,Charts!$V$1,Spotify!$U:$U,Charts!T662)</f>
        <v>1</v>
      </c>
      <c r="W662">
        <f>COUNTIFS(Spotify!$AA:$AA,Charts!$W$1,Spotify!$U:$U,Charts!T662)</f>
        <v>0</v>
      </c>
      <c r="X662">
        <f>COUNTIFS(Spotify!$AA:$AA,Charts!$X$1,Spotify!$U:$U,Charts!T662)</f>
        <v>0</v>
      </c>
      <c r="Y662">
        <f>COUNTIFS(Spotify!$AA:$AA,Charts!$Y$1,Spotify!$U:$U,Charts!T662)</f>
        <v>0</v>
      </c>
      <c r="Z662">
        <f>COUNTIFS(Spotify!$AA:$AA,Charts!$Z$1,Spotify!$U:$U,Charts!T662)</f>
        <v>0</v>
      </c>
      <c r="AA662">
        <f>COUNTIFS(Spotify!$AA:$AA,Charts!$AA$1,Spotify!$U:$U,Charts!T662)</f>
        <v>0</v>
      </c>
      <c r="AB662">
        <f>COUNTIFS(Spotify!$AA:$AA,Charts!$AB$1,Spotify!$U:$U,Charts!T662)</f>
        <v>0</v>
      </c>
      <c r="AC662">
        <f>COUNTIFS(Spotify!$AA:$AA,Charts!$AC$1,Spotify!$U:$U,Charts!T662)</f>
        <v>1</v>
      </c>
      <c r="AD662">
        <f>COUNTIFS(Spotify!$AA:$AA,Charts!$AD$1,Spotify!$U:$U,Charts!T662)</f>
        <v>0</v>
      </c>
      <c r="AE662">
        <f>COUNTIFS(Spotify!$AA:$AA,Charts!$AE$1,Spotify!$U:$U,Charts!T662)</f>
        <v>0</v>
      </c>
      <c r="AF662" s="8">
        <f>COUNTIFS(Spotify!$AA:$AA,Charts!$AF$1,Spotify!$U:$U,Charts!T662)</f>
        <v>0</v>
      </c>
      <c r="AH662" s="7" t="s">
        <v>17259</v>
      </c>
      <c r="AI662">
        <f>SUMIFS(Spotify!O:O,Spotify!U:U,Charts!AH662)/COUNTIFS(Spotify!U:U,Charts!AH662)</f>
        <v>-8140.5</v>
      </c>
      <c r="AJ662" s="18">
        <f>SUMIF(Spotify!U:U,Charts!AH662,Spotify!P:P)/COUNTIF(Spotify!U:U,Charts!AH662)</f>
        <v>145042</v>
      </c>
      <c r="AK662" s="18">
        <f>SUMIF(Spotify!U:U,Charts!AH662,Spotify!R:R)/COUNTIF(Spotify!U:U,Charts!AH662)</f>
        <v>23.5</v>
      </c>
      <c r="AL662" s="18">
        <f>SUMIF(Spotify!U:U,Charts!AH662,Spotify!J:J)/COUNTIF(Spotify!U:U,Charts!AH662)</f>
        <v>560</v>
      </c>
      <c r="AM662" s="18">
        <f>SUMIF(Spotify!U:U,Charts!AH662,Spotify!H:H)/COUNTIF(Spotify!U:U,Charts!AH662)</f>
        <v>818.5</v>
      </c>
      <c r="AN662" s="28">
        <f>SUMIF(Spotify!U:U,Charts!AH662,Spotify!I:I)/COUNTIF(Spotify!U:U,Charts!AH662)</f>
        <v>603.5</v>
      </c>
    </row>
    <row r="663" spans="1:40" x14ac:dyDescent="0.25">
      <c r="A663" s="3" t="s">
        <v>18067</v>
      </c>
      <c r="B663" s="1">
        <v>231436279</v>
      </c>
      <c r="C663" s="1">
        <v>1</v>
      </c>
      <c r="D663" s="1"/>
      <c r="E663" s="3" t="s">
        <v>9647</v>
      </c>
      <c r="F663" s="1">
        <v>43444022</v>
      </c>
      <c r="H663" s="7" t="s">
        <v>18042</v>
      </c>
      <c r="I663" s="1">
        <v>91665404</v>
      </c>
      <c r="J663" s="8">
        <v>1</v>
      </c>
      <c r="L663" s="7" t="s">
        <v>18042</v>
      </c>
      <c r="M663" s="1">
        <f t="shared" si="50"/>
        <v>-91665404</v>
      </c>
      <c r="N663">
        <v>1</v>
      </c>
      <c r="O663" s="18">
        <f>SUMIF(Spotify!U:U,Charts!L663,Spotify!Q:Q)/COUNTIF(Spotify!U:U,Charts!L663)</f>
        <v>182857</v>
      </c>
      <c r="P663" t="str">
        <f t="shared" si="51"/>
        <v>03:02</v>
      </c>
      <c r="Q663" s="18">
        <f t="shared" si="53"/>
        <v>641941</v>
      </c>
      <c r="R663" s="8" t="str">
        <f t="shared" si="52"/>
        <v>10:41</v>
      </c>
      <c r="T663" s="7" t="s">
        <v>18067</v>
      </c>
      <c r="U663">
        <f>COUNTIFS(Spotify!$AA:$AA,Charts!$U$1,Spotify!$U:$U,Charts!T663)</f>
        <v>1</v>
      </c>
      <c r="V663">
        <f>COUNTIFS(Spotify!$AA:$AA,Charts!$V$1,Spotify!$U:$U,Charts!T663)</f>
        <v>0</v>
      </c>
      <c r="W663">
        <f>COUNTIFS(Spotify!$AA:$AA,Charts!$W$1,Spotify!$U:$U,Charts!T663)</f>
        <v>0</v>
      </c>
      <c r="X663">
        <f>COUNTIFS(Spotify!$AA:$AA,Charts!$X$1,Spotify!$U:$U,Charts!T663)</f>
        <v>0</v>
      </c>
      <c r="Y663">
        <f>COUNTIFS(Spotify!$AA:$AA,Charts!$Y$1,Spotify!$U:$U,Charts!T663)</f>
        <v>0</v>
      </c>
      <c r="Z663">
        <f>COUNTIFS(Spotify!$AA:$AA,Charts!$Z$1,Spotify!$U:$U,Charts!T663)</f>
        <v>0</v>
      </c>
      <c r="AA663">
        <f>COUNTIFS(Spotify!$AA:$AA,Charts!$AA$1,Spotify!$U:$U,Charts!T663)</f>
        <v>0</v>
      </c>
      <c r="AB663">
        <f>COUNTIFS(Spotify!$AA:$AA,Charts!$AB$1,Spotify!$U:$U,Charts!T663)</f>
        <v>0</v>
      </c>
      <c r="AC663">
        <f>COUNTIFS(Spotify!$AA:$AA,Charts!$AC$1,Spotify!$U:$U,Charts!T663)</f>
        <v>0</v>
      </c>
      <c r="AD663">
        <f>COUNTIFS(Spotify!$AA:$AA,Charts!$AD$1,Spotify!$U:$U,Charts!T663)</f>
        <v>0</v>
      </c>
      <c r="AE663">
        <f>COUNTIFS(Spotify!$AA:$AA,Charts!$AE$1,Spotify!$U:$U,Charts!T663)</f>
        <v>0</v>
      </c>
      <c r="AF663" s="8">
        <f>COUNTIFS(Spotify!$AA:$AA,Charts!$AF$1,Spotify!$U:$U,Charts!T663)</f>
        <v>0</v>
      </c>
      <c r="AH663" s="7" t="s">
        <v>18067</v>
      </c>
      <c r="AI663">
        <f>SUMIFS(Spotify!O:O,Spotify!U:U,Charts!AH663)/COUNTIFS(Spotify!U:U,Charts!AH663)</f>
        <v>-3598</v>
      </c>
      <c r="AJ663" s="18">
        <f>SUMIF(Spotify!U:U,Charts!AH663,Spotify!P:P)/COUNTIF(Spotify!U:U,Charts!AH663)</f>
        <v>120011</v>
      </c>
      <c r="AK663" s="18">
        <f>SUMIF(Spotify!U:U,Charts!AH663,Spotify!R:R)/COUNTIF(Spotify!U:U,Charts!AH663)</f>
        <v>18</v>
      </c>
      <c r="AL663" s="18">
        <f>SUMIF(Spotify!U:U,Charts!AH663,Spotify!J:J)/COUNTIF(Spotify!U:U,Charts!AH663)</f>
        <v>402</v>
      </c>
      <c r="AM663" s="18">
        <f>SUMIF(Spotify!U:U,Charts!AH663,Spotify!H:H)/COUNTIF(Spotify!U:U,Charts!AH663)</f>
        <v>813</v>
      </c>
      <c r="AN663" s="28">
        <f>SUMIF(Spotify!U:U,Charts!AH663,Spotify!I:I)/COUNTIF(Spotify!U:U,Charts!AH663)</f>
        <v>682</v>
      </c>
    </row>
    <row r="664" spans="1:40" x14ac:dyDescent="0.25">
      <c r="A664" s="3" t="s">
        <v>1957</v>
      </c>
      <c r="B664" s="1">
        <v>392666115</v>
      </c>
      <c r="C664" s="1">
        <v>10</v>
      </c>
      <c r="D664" s="1"/>
      <c r="E664" s="3" t="s">
        <v>3419</v>
      </c>
      <c r="F664" s="1">
        <v>239900915</v>
      </c>
      <c r="H664" s="7" t="s">
        <v>4233</v>
      </c>
      <c r="I664" s="1">
        <v>91337390</v>
      </c>
      <c r="J664" s="8">
        <v>2</v>
      </c>
      <c r="L664" s="7" t="s">
        <v>4233</v>
      </c>
      <c r="M664" s="1">
        <f t="shared" si="50"/>
        <v>-91337390</v>
      </c>
      <c r="N664">
        <v>2</v>
      </c>
      <c r="O664" s="18">
        <f>SUMIF(Spotify!U:U,Charts!L664,Spotify!Q:Q)/COUNTIF(Spotify!U:U,Charts!L664)</f>
        <v>164948</v>
      </c>
      <c r="P664" t="str">
        <f t="shared" si="51"/>
        <v>02:44</v>
      </c>
      <c r="Q664" s="18">
        <f t="shared" si="53"/>
        <v>641941</v>
      </c>
      <c r="R664" s="8" t="str">
        <f t="shared" si="52"/>
        <v>10:41</v>
      </c>
      <c r="T664" s="7" t="s">
        <v>1957</v>
      </c>
      <c r="U664">
        <f>COUNTIFS(Spotify!$AA:$AA,Charts!$U$1,Spotify!$U:$U,Charts!T664)</f>
        <v>1</v>
      </c>
      <c r="V664">
        <f>COUNTIFS(Spotify!$AA:$AA,Charts!$V$1,Spotify!$U:$U,Charts!T664)</f>
        <v>0</v>
      </c>
      <c r="W664">
        <f>COUNTIFS(Spotify!$AA:$AA,Charts!$W$1,Spotify!$U:$U,Charts!T664)</f>
        <v>0</v>
      </c>
      <c r="X664">
        <f>COUNTIFS(Spotify!$AA:$AA,Charts!$X$1,Spotify!$U:$U,Charts!T664)</f>
        <v>0</v>
      </c>
      <c r="Y664">
        <f>COUNTIFS(Spotify!$AA:$AA,Charts!$Y$1,Spotify!$U:$U,Charts!T664)</f>
        <v>1</v>
      </c>
      <c r="Z664">
        <f>COUNTIFS(Spotify!$AA:$AA,Charts!$Z$1,Spotify!$U:$U,Charts!T664)</f>
        <v>5</v>
      </c>
      <c r="AA664">
        <f>COUNTIFS(Spotify!$AA:$AA,Charts!$AA$1,Spotify!$U:$U,Charts!T664)</f>
        <v>0</v>
      </c>
      <c r="AB664">
        <f>COUNTIFS(Spotify!$AA:$AA,Charts!$AB$1,Spotify!$U:$U,Charts!T664)</f>
        <v>2</v>
      </c>
      <c r="AC664">
        <f>COUNTIFS(Spotify!$AA:$AA,Charts!$AC$1,Spotify!$U:$U,Charts!T664)</f>
        <v>0</v>
      </c>
      <c r="AD664">
        <f>COUNTIFS(Spotify!$AA:$AA,Charts!$AD$1,Spotify!$U:$U,Charts!T664)</f>
        <v>0</v>
      </c>
      <c r="AE664">
        <f>COUNTIFS(Spotify!$AA:$AA,Charts!$AE$1,Spotify!$U:$U,Charts!T664)</f>
        <v>1</v>
      </c>
      <c r="AF664" s="8">
        <f>COUNTIFS(Spotify!$AA:$AA,Charts!$AF$1,Spotify!$U:$U,Charts!T664)</f>
        <v>0</v>
      </c>
      <c r="AH664" s="7" t="s">
        <v>1957</v>
      </c>
      <c r="AI664">
        <f>SUMIFS(Spotify!O:O,Spotify!U:U,Charts!AH664)/COUNTIFS(Spotify!U:U,Charts!AH664)</f>
        <v>-4062.8</v>
      </c>
      <c r="AJ664" s="18">
        <f>SUMIF(Spotify!U:U,Charts!AH664,Spotify!P:P)/COUNTIF(Spotify!U:U,Charts!AH664)</f>
        <v>116088.4</v>
      </c>
      <c r="AK664" s="18">
        <f>SUMIF(Spotify!U:U,Charts!AH664,Spotify!R:R)/COUNTIF(Spotify!U:U,Charts!AH664)</f>
        <v>7.4</v>
      </c>
      <c r="AL664" s="18">
        <f>SUMIF(Spotify!U:U,Charts!AH664,Spotify!J:J)/COUNTIF(Spotify!U:U,Charts!AH664)</f>
        <v>447.8</v>
      </c>
      <c r="AM664" s="18">
        <f>SUMIF(Spotify!U:U,Charts!AH664,Spotify!H:H)/COUNTIF(Spotify!U:U,Charts!AH664)</f>
        <v>647.20000000000005</v>
      </c>
      <c r="AN664" s="28">
        <f>SUMIF(Spotify!U:U,Charts!AH664,Spotify!I:I)/COUNTIF(Spotify!U:U,Charts!AH664)</f>
        <v>805.6</v>
      </c>
    </row>
    <row r="665" spans="1:40" x14ac:dyDescent="0.25">
      <c r="A665" s="3" t="s">
        <v>2462</v>
      </c>
      <c r="B665" s="1">
        <v>1558376441</v>
      </c>
      <c r="C665" s="1">
        <v>12</v>
      </c>
      <c r="D665" s="1"/>
      <c r="E665" s="3" t="s">
        <v>1181</v>
      </c>
      <c r="F665" s="1">
        <v>35954433</v>
      </c>
      <c r="H665" s="7" t="s">
        <v>9885</v>
      </c>
      <c r="I665" s="1">
        <v>91047386</v>
      </c>
      <c r="J665" s="8">
        <v>1</v>
      </c>
      <c r="L665" s="7" t="s">
        <v>9885</v>
      </c>
      <c r="M665" s="1">
        <f t="shared" si="50"/>
        <v>-91047386</v>
      </c>
      <c r="N665">
        <v>1</v>
      </c>
      <c r="O665" s="18">
        <f>SUMIF(Spotify!U:U,Charts!L665,Spotify!Q:Q)/COUNTIF(Spotify!U:U,Charts!L665)</f>
        <v>193495</v>
      </c>
      <c r="P665" t="str">
        <f t="shared" si="51"/>
        <v>03:13</v>
      </c>
      <c r="Q665" s="18">
        <f t="shared" si="53"/>
        <v>641941</v>
      </c>
      <c r="R665" s="8" t="str">
        <f t="shared" si="52"/>
        <v>10:41</v>
      </c>
      <c r="T665" s="7" t="s">
        <v>2462</v>
      </c>
      <c r="U665">
        <f>COUNTIFS(Spotify!$AA:$AA,Charts!$U$1,Spotify!$U:$U,Charts!T665)</f>
        <v>2</v>
      </c>
      <c r="V665">
        <f>COUNTIFS(Spotify!$AA:$AA,Charts!$V$1,Spotify!$U:$U,Charts!T665)</f>
        <v>0</v>
      </c>
      <c r="W665">
        <f>COUNTIFS(Spotify!$AA:$AA,Charts!$W$1,Spotify!$U:$U,Charts!T665)</f>
        <v>0</v>
      </c>
      <c r="X665">
        <f>COUNTIFS(Spotify!$AA:$AA,Charts!$X$1,Spotify!$U:$U,Charts!T665)</f>
        <v>0</v>
      </c>
      <c r="Y665">
        <f>COUNTIFS(Spotify!$AA:$AA,Charts!$Y$1,Spotify!$U:$U,Charts!T665)</f>
        <v>4</v>
      </c>
      <c r="Z665">
        <f>COUNTIFS(Spotify!$AA:$AA,Charts!$Z$1,Spotify!$U:$U,Charts!T665)</f>
        <v>2</v>
      </c>
      <c r="AA665">
        <f>COUNTIFS(Spotify!$AA:$AA,Charts!$AA$1,Spotify!$U:$U,Charts!T665)</f>
        <v>0</v>
      </c>
      <c r="AB665">
        <f>COUNTIFS(Spotify!$AA:$AA,Charts!$AB$1,Spotify!$U:$U,Charts!T665)</f>
        <v>2</v>
      </c>
      <c r="AC665">
        <f>COUNTIFS(Spotify!$AA:$AA,Charts!$AC$1,Spotify!$U:$U,Charts!T665)</f>
        <v>0</v>
      </c>
      <c r="AD665">
        <f>COUNTIFS(Spotify!$AA:$AA,Charts!$AD$1,Spotify!$U:$U,Charts!T665)</f>
        <v>0</v>
      </c>
      <c r="AE665">
        <f>COUNTIFS(Spotify!$AA:$AA,Charts!$AE$1,Spotify!$U:$U,Charts!T665)</f>
        <v>2</v>
      </c>
      <c r="AF665" s="8">
        <f>COUNTIFS(Spotify!$AA:$AA,Charts!$AF$1,Spotify!$U:$U,Charts!T665)</f>
        <v>0</v>
      </c>
      <c r="AH665" s="7" t="s">
        <v>2462</v>
      </c>
      <c r="AI665">
        <f>SUMIFS(Spotify!O:O,Spotify!U:U,Charts!AH665)/COUNTIFS(Spotify!U:U,Charts!AH665)</f>
        <v>-3656.5</v>
      </c>
      <c r="AJ665" s="18">
        <f>SUMIF(Spotify!U:U,Charts!AH665,Spotify!P:P)/COUNTIF(Spotify!U:U,Charts!AH665)</f>
        <v>113577.5</v>
      </c>
      <c r="AK665" s="18">
        <f>SUMIF(Spotify!U:U,Charts!AH665,Spotify!R:R)/COUNTIF(Spotify!U:U,Charts!AH665)</f>
        <v>18.833333333333332</v>
      </c>
      <c r="AL665" s="18">
        <f>SUMIF(Spotify!U:U,Charts!AH665,Spotify!J:J)/COUNTIF(Spotify!U:U,Charts!AH665)</f>
        <v>478.08333333333331</v>
      </c>
      <c r="AM665" s="18">
        <f>SUMIF(Spotify!U:U,Charts!AH665,Spotify!H:H)/COUNTIF(Spotify!U:U,Charts!AH665)</f>
        <v>736.16666666666663</v>
      </c>
      <c r="AN665" s="28">
        <f>SUMIF(Spotify!U:U,Charts!AH665,Spotify!I:I)/COUNTIF(Spotify!U:U,Charts!AH665)</f>
        <v>779.58333333333337</v>
      </c>
    </row>
    <row r="666" spans="1:40" x14ac:dyDescent="0.25">
      <c r="A666" s="3" t="s">
        <v>6704</v>
      </c>
      <c r="B666" s="1">
        <v>179527000</v>
      </c>
      <c r="C666" s="1">
        <v>1</v>
      </c>
      <c r="D666" s="1"/>
      <c r="E666" s="3" t="s">
        <v>6268</v>
      </c>
      <c r="F666" s="1">
        <v>70115448</v>
      </c>
      <c r="H666" s="7" t="s">
        <v>7415</v>
      </c>
      <c r="I666" s="1">
        <v>90467455</v>
      </c>
      <c r="J666" s="8">
        <v>2</v>
      </c>
      <c r="L666" s="7" t="s">
        <v>7415</v>
      </c>
      <c r="M666" s="1">
        <f t="shared" si="50"/>
        <v>-90467455</v>
      </c>
      <c r="N666">
        <v>2</v>
      </c>
      <c r="O666" s="18">
        <f>SUMIF(Spotify!U:U,Charts!L666,Spotify!Q:Q)/COUNTIF(Spotify!U:U,Charts!L666)</f>
        <v>80099.5</v>
      </c>
      <c r="P666" t="str">
        <f t="shared" si="51"/>
        <v>01:20</v>
      </c>
      <c r="Q666" s="18">
        <f t="shared" si="53"/>
        <v>641941</v>
      </c>
      <c r="R666" s="8" t="str">
        <f t="shared" si="52"/>
        <v>10:41</v>
      </c>
      <c r="T666" s="7" t="s">
        <v>6704</v>
      </c>
      <c r="U666">
        <f>COUNTIFS(Spotify!$AA:$AA,Charts!$U$1,Spotify!$U:$U,Charts!T666)</f>
        <v>0</v>
      </c>
      <c r="V666">
        <f>COUNTIFS(Spotify!$AA:$AA,Charts!$V$1,Spotify!$U:$U,Charts!T666)</f>
        <v>0</v>
      </c>
      <c r="W666">
        <f>COUNTIFS(Spotify!$AA:$AA,Charts!$W$1,Spotify!$U:$U,Charts!T666)</f>
        <v>0</v>
      </c>
      <c r="X666">
        <f>COUNTIFS(Spotify!$AA:$AA,Charts!$X$1,Spotify!$U:$U,Charts!T666)</f>
        <v>0</v>
      </c>
      <c r="Y666">
        <f>COUNTIFS(Spotify!$AA:$AA,Charts!$Y$1,Spotify!$U:$U,Charts!T666)</f>
        <v>0</v>
      </c>
      <c r="Z666">
        <f>COUNTIFS(Spotify!$AA:$AA,Charts!$Z$1,Spotify!$U:$U,Charts!T666)</f>
        <v>0</v>
      </c>
      <c r="AA666">
        <f>COUNTIFS(Spotify!$AA:$AA,Charts!$AA$1,Spotify!$U:$U,Charts!T666)</f>
        <v>0</v>
      </c>
      <c r="AB666">
        <f>COUNTIFS(Spotify!$AA:$AA,Charts!$AB$1,Spotify!$U:$U,Charts!T666)</f>
        <v>0</v>
      </c>
      <c r="AC666">
        <f>COUNTIFS(Spotify!$AA:$AA,Charts!$AC$1,Spotify!$U:$U,Charts!T666)</f>
        <v>0</v>
      </c>
      <c r="AD666">
        <f>COUNTIFS(Spotify!$AA:$AA,Charts!$AD$1,Spotify!$U:$U,Charts!T666)</f>
        <v>1</v>
      </c>
      <c r="AE666">
        <f>COUNTIFS(Spotify!$AA:$AA,Charts!$AE$1,Spotify!$U:$U,Charts!T666)</f>
        <v>0</v>
      </c>
      <c r="AF666" s="8">
        <f>COUNTIFS(Spotify!$AA:$AA,Charts!$AF$1,Spotify!$U:$U,Charts!T666)</f>
        <v>0</v>
      </c>
      <c r="AH666" s="7" t="s">
        <v>6704</v>
      </c>
      <c r="AI666">
        <f>SUMIFS(Spotify!O:O,Spotify!U:U,Charts!AH666)/COUNTIFS(Spotify!U:U,Charts!AH666)</f>
        <v>-11762</v>
      </c>
      <c r="AJ666" s="18">
        <f>SUMIF(Spotify!U:U,Charts!AH666,Spotify!P:P)/COUNTIF(Spotify!U:U,Charts!AH666)</f>
        <v>148005</v>
      </c>
      <c r="AK666" s="18">
        <f>SUMIF(Spotify!U:U,Charts!AH666,Spotify!R:R)/COUNTIF(Spotify!U:U,Charts!AH666)</f>
        <v>15</v>
      </c>
      <c r="AL666" s="18">
        <f>SUMIF(Spotify!U:U,Charts!AH666,Spotify!J:J)/COUNTIF(Spotify!U:U,Charts!AH666)</f>
        <v>292</v>
      </c>
      <c r="AM666" s="18">
        <f>SUMIF(Spotify!U:U,Charts!AH666,Spotify!H:H)/COUNTIF(Spotify!U:U,Charts!AH666)</f>
        <v>516</v>
      </c>
      <c r="AN666" s="28">
        <f>SUMIF(Spotify!U:U,Charts!AH666,Spotify!I:I)/COUNTIF(Spotify!U:U,Charts!AH666)</f>
        <v>322</v>
      </c>
    </row>
    <row r="667" spans="1:40" x14ac:dyDescent="0.25">
      <c r="A667" s="3" t="s">
        <v>687</v>
      </c>
      <c r="B667" s="1">
        <v>1205907026</v>
      </c>
      <c r="C667" s="1">
        <v>38</v>
      </c>
      <c r="D667" s="1"/>
      <c r="E667" s="3" t="s">
        <v>2138</v>
      </c>
      <c r="F667" s="1">
        <v>2127476003</v>
      </c>
      <c r="H667" s="7" t="s">
        <v>8861</v>
      </c>
      <c r="I667" s="1">
        <v>89327435</v>
      </c>
      <c r="J667" s="8">
        <v>2</v>
      </c>
      <c r="L667" s="7" t="s">
        <v>8861</v>
      </c>
      <c r="M667" s="1">
        <f t="shared" si="50"/>
        <v>-89327435</v>
      </c>
      <c r="N667">
        <v>2</v>
      </c>
      <c r="O667" s="18">
        <f>SUMIF(Spotify!U:U,Charts!L667,Spotify!Q:Q)/COUNTIF(Spotify!U:U,Charts!L667)</f>
        <v>194871.5</v>
      </c>
      <c r="P667" t="str">
        <f t="shared" si="51"/>
        <v>03:14</v>
      </c>
      <c r="Q667" s="18">
        <f t="shared" si="53"/>
        <v>641941</v>
      </c>
      <c r="R667" s="8" t="str">
        <f t="shared" si="52"/>
        <v>10:41</v>
      </c>
      <c r="T667" s="7" t="s">
        <v>687</v>
      </c>
      <c r="U667">
        <f>COUNTIFS(Spotify!$AA:$AA,Charts!$U$1,Spotify!$U:$U,Charts!T667)</f>
        <v>4</v>
      </c>
      <c r="V667">
        <f>COUNTIFS(Spotify!$AA:$AA,Charts!$V$1,Spotify!$U:$U,Charts!T667)</f>
        <v>12</v>
      </c>
      <c r="W667">
        <f>COUNTIFS(Spotify!$AA:$AA,Charts!$W$1,Spotify!$U:$U,Charts!T667)</f>
        <v>2</v>
      </c>
      <c r="X667">
        <f>COUNTIFS(Spotify!$AA:$AA,Charts!$X$1,Spotify!$U:$U,Charts!T667)</f>
        <v>0</v>
      </c>
      <c r="Y667">
        <f>COUNTIFS(Spotify!$AA:$AA,Charts!$Y$1,Spotify!$U:$U,Charts!T667)</f>
        <v>0</v>
      </c>
      <c r="Z667">
        <f>COUNTIFS(Spotify!$AA:$AA,Charts!$Z$1,Spotify!$U:$U,Charts!T667)</f>
        <v>1</v>
      </c>
      <c r="AA667">
        <f>COUNTIFS(Spotify!$AA:$AA,Charts!$AA$1,Spotify!$U:$U,Charts!T667)</f>
        <v>0</v>
      </c>
      <c r="AB667">
        <f>COUNTIFS(Spotify!$AA:$AA,Charts!$AB$1,Spotify!$U:$U,Charts!T667)</f>
        <v>3</v>
      </c>
      <c r="AC667">
        <f>COUNTIFS(Spotify!$AA:$AA,Charts!$AC$1,Spotify!$U:$U,Charts!T667)</f>
        <v>2</v>
      </c>
      <c r="AD667">
        <f>COUNTIFS(Spotify!$AA:$AA,Charts!$AD$1,Spotify!$U:$U,Charts!T667)</f>
        <v>2</v>
      </c>
      <c r="AE667">
        <f>COUNTIFS(Spotify!$AA:$AA,Charts!$AE$1,Spotify!$U:$U,Charts!T667)</f>
        <v>7</v>
      </c>
      <c r="AF667" s="8">
        <f>COUNTIFS(Spotify!$AA:$AA,Charts!$AF$1,Spotify!$U:$U,Charts!T667)</f>
        <v>5</v>
      </c>
      <c r="AH667" s="7" t="s">
        <v>687</v>
      </c>
      <c r="AI667">
        <f>SUMIFS(Spotify!O:O,Spotify!U:U,Charts!AH667)/COUNTIFS(Spotify!U:U,Charts!AH667)</f>
        <v>-5576.3684210526317</v>
      </c>
      <c r="AJ667" s="18">
        <f>SUMIF(Spotify!U:U,Charts!AH667,Spotify!P:P)/COUNTIF(Spotify!U:U,Charts!AH667)</f>
        <v>125666.92105263157</v>
      </c>
      <c r="AK667" s="18">
        <f>SUMIF(Spotify!U:U,Charts!AH667,Spotify!R:R)/COUNTIF(Spotify!U:U,Charts!AH667)</f>
        <v>4.4210526315789478</v>
      </c>
      <c r="AL667" s="18">
        <f>SUMIF(Spotify!U:U,Charts!AH667,Spotify!J:J)/COUNTIF(Spotify!U:U,Charts!AH667)</f>
        <v>387.05263157894734</v>
      </c>
      <c r="AM667" s="18">
        <f>SUMIF(Spotify!U:U,Charts!AH667,Spotify!H:H)/COUNTIF(Spotify!U:U,Charts!AH667)</f>
        <v>605.84210526315792</v>
      </c>
      <c r="AN667" s="28">
        <f>SUMIF(Spotify!U:U,Charts!AH667,Spotify!I:I)/COUNTIF(Spotify!U:U,Charts!AH667)</f>
        <v>651.42105263157896</v>
      </c>
    </row>
    <row r="668" spans="1:40" x14ac:dyDescent="0.25">
      <c r="A668" s="3" t="s">
        <v>18068</v>
      </c>
      <c r="B668" s="1">
        <v>17146944</v>
      </c>
      <c r="C668" s="1">
        <v>1</v>
      </c>
      <c r="D668" s="1"/>
      <c r="E668" s="3" t="s">
        <v>4846</v>
      </c>
      <c r="F668" s="1">
        <v>105790086</v>
      </c>
      <c r="H668" s="7" t="s">
        <v>15619</v>
      </c>
      <c r="I668" s="1">
        <v>88821106</v>
      </c>
      <c r="J668" s="8">
        <v>1</v>
      </c>
      <c r="L668" s="7" t="s">
        <v>15619</v>
      </c>
      <c r="M668" s="1">
        <f t="shared" si="50"/>
        <v>-88821106</v>
      </c>
      <c r="N668">
        <v>1</v>
      </c>
      <c r="O668" s="18">
        <f>SUMIF(Spotify!U:U,Charts!L668,Spotify!Q:Q)/COUNTIF(Spotify!U:U,Charts!L668)</f>
        <v>243725</v>
      </c>
      <c r="P668" t="str">
        <f t="shared" si="51"/>
        <v>04:03</v>
      </c>
      <c r="Q668" s="18">
        <f t="shared" si="53"/>
        <v>641941</v>
      </c>
      <c r="R668" s="8" t="str">
        <f t="shared" si="52"/>
        <v>10:41</v>
      </c>
      <c r="T668" s="7" t="s">
        <v>18068</v>
      </c>
      <c r="U668">
        <f>COUNTIFS(Spotify!$AA:$AA,Charts!$U$1,Spotify!$U:$U,Charts!T668)</f>
        <v>1</v>
      </c>
      <c r="V668">
        <f>COUNTIFS(Spotify!$AA:$AA,Charts!$V$1,Spotify!$U:$U,Charts!T668)</f>
        <v>0</v>
      </c>
      <c r="W668">
        <f>COUNTIFS(Spotify!$AA:$AA,Charts!$W$1,Spotify!$U:$U,Charts!T668)</f>
        <v>0</v>
      </c>
      <c r="X668">
        <f>COUNTIFS(Spotify!$AA:$AA,Charts!$X$1,Spotify!$U:$U,Charts!T668)</f>
        <v>0</v>
      </c>
      <c r="Y668">
        <f>COUNTIFS(Spotify!$AA:$AA,Charts!$Y$1,Spotify!$U:$U,Charts!T668)</f>
        <v>0</v>
      </c>
      <c r="Z668">
        <f>COUNTIFS(Spotify!$AA:$AA,Charts!$Z$1,Spotify!$U:$U,Charts!T668)</f>
        <v>0</v>
      </c>
      <c r="AA668">
        <f>COUNTIFS(Spotify!$AA:$AA,Charts!$AA$1,Spotify!$U:$U,Charts!T668)</f>
        <v>0</v>
      </c>
      <c r="AB668">
        <f>COUNTIFS(Spotify!$AA:$AA,Charts!$AB$1,Spotify!$U:$U,Charts!T668)</f>
        <v>0</v>
      </c>
      <c r="AC668">
        <f>COUNTIFS(Spotify!$AA:$AA,Charts!$AC$1,Spotify!$U:$U,Charts!T668)</f>
        <v>0</v>
      </c>
      <c r="AD668">
        <f>COUNTIFS(Spotify!$AA:$AA,Charts!$AD$1,Spotify!$U:$U,Charts!T668)</f>
        <v>0</v>
      </c>
      <c r="AE668">
        <f>COUNTIFS(Spotify!$AA:$AA,Charts!$AE$1,Spotify!$U:$U,Charts!T668)</f>
        <v>0</v>
      </c>
      <c r="AF668" s="8">
        <f>COUNTIFS(Spotify!$AA:$AA,Charts!$AF$1,Spotify!$U:$U,Charts!T668)</f>
        <v>0</v>
      </c>
      <c r="AH668" s="7" t="s">
        <v>18068</v>
      </c>
      <c r="AI668">
        <f>SUMIFS(Spotify!O:O,Spotify!U:U,Charts!AH668)/COUNTIFS(Spotify!U:U,Charts!AH668)</f>
        <v>-5369</v>
      </c>
      <c r="AJ668" s="18">
        <f>SUMIF(Spotify!U:U,Charts!AH668,Spotify!P:P)/COUNTIF(Spotify!U:U,Charts!AH668)</f>
        <v>110029</v>
      </c>
      <c r="AK668" s="18">
        <f>SUMIF(Spotify!U:U,Charts!AH668,Spotify!R:R)/COUNTIF(Spotify!U:U,Charts!AH668)</f>
        <v>2</v>
      </c>
      <c r="AL668" s="18">
        <f>SUMIF(Spotify!U:U,Charts!AH668,Spotify!J:J)/COUNTIF(Spotify!U:U,Charts!AH668)</f>
        <v>1</v>
      </c>
      <c r="AM668" s="18">
        <f>SUMIF(Spotify!U:U,Charts!AH668,Spotify!H:H)/COUNTIF(Spotify!U:U,Charts!AH668)</f>
        <v>801</v>
      </c>
      <c r="AN668" s="28">
        <f>SUMIF(Spotify!U:U,Charts!AH668,Spotify!I:I)/COUNTIF(Spotify!U:U,Charts!AH668)</f>
        <v>801</v>
      </c>
    </row>
    <row r="669" spans="1:40" x14ac:dyDescent="0.25">
      <c r="A669" s="3" t="s">
        <v>5909</v>
      </c>
      <c r="B669" s="1">
        <v>662051286</v>
      </c>
      <c r="C669" s="1">
        <v>3</v>
      </c>
      <c r="D669" s="1"/>
      <c r="E669" s="3" t="s">
        <v>4790</v>
      </c>
      <c r="F669" s="1">
        <v>154047968</v>
      </c>
      <c r="H669" s="7" t="s">
        <v>10371</v>
      </c>
      <c r="I669" s="1">
        <v>87927032</v>
      </c>
      <c r="J669" s="8">
        <v>1</v>
      </c>
      <c r="L669" s="7" t="s">
        <v>10371</v>
      </c>
      <c r="M669" s="1">
        <f t="shared" si="50"/>
        <v>-87927032</v>
      </c>
      <c r="N669">
        <v>1</v>
      </c>
      <c r="O669" s="18">
        <f>SUMIF(Spotify!U:U,Charts!L669,Spotify!Q:Q)/COUNTIF(Spotify!U:U,Charts!L669)</f>
        <v>263185</v>
      </c>
      <c r="P669" t="str">
        <f t="shared" si="51"/>
        <v>04:23</v>
      </c>
      <c r="Q669" s="18">
        <f t="shared" si="53"/>
        <v>641941</v>
      </c>
      <c r="R669" s="8" t="str">
        <f t="shared" si="52"/>
        <v>10:41</v>
      </c>
      <c r="T669" s="7" t="s">
        <v>5909</v>
      </c>
      <c r="U669">
        <f>COUNTIFS(Spotify!$AA:$AA,Charts!$U$1,Spotify!$U:$U,Charts!T669)</f>
        <v>0</v>
      </c>
      <c r="V669">
        <f>COUNTIFS(Spotify!$AA:$AA,Charts!$V$1,Spotify!$U:$U,Charts!T669)</f>
        <v>0</v>
      </c>
      <c r="W669">
        <f>COUNTIFS(Spotify!$AA:$AA,Charts!$W$1,Spotify!$U:$U,Charts!T669)</f>
        <v>2</v>
      </c>
      <c r="X669">
        <f>COUNTIFS(Spotify!$AA:$AA,Charts!$X$1,Spotify!$U:$U,Charts!T669)</f>
        <v>0</v>
      </c>
      <c r="Y669">
        <f>COUNTIFS(Spotify!$AA:$AA,Charts!$Y$1,Spotify!$U:$U,Charts!T669)</f>
        <v>0</v>
      </c>
      <c r="Z669">
        <f>COUNTIFS(Spotify!$AA:$AA,Charts!$Z$1,Spotify!$U:$U,Charts!T669)</f>
        <v>0</v>
      </c>
      <c r="AA669">
        <f>COUNTIFS(Spotify!$AA:$AA,Charts!$AA$1,Spotify!$U:$U,Charts!T669)</f>
        <v>0</v>
      </c>
      <c r="AB669">
        <f>COUNTIFS(Spotify!$AA:$AA,Charts!$AB$1,Spotify!$U:$U,Charts!T669)</f>
        <v>0</v>
      </c>
      <c r="AC669">
        <f>COUNTIFS(Spotify!$AA:$AA,Charts!$AC$1,Spotify!$U:$U,Charts!T669)</f>
        <v>0</v>
      </c>
      <c r="AD669">
        <f>COUNTIFS(Spotify!$AA:$AA,Charts!$AD$1,Spotify!$U:$U,Charts!T669)</f>
        <v>1</v>
      </c>
      <c r="AE669">
        <f>COUNTIFS(Spotify!$AA:$AA,Charts!$AE$1,Spotify!$U:$U,Charts!T669)</f>
        <v>0</v>
      </c>
      <c r="AF669" s="8">
        <f>COUNTIFS(Spotify!$AA:$AA,Charts!$AF$1,Spotify!$U:$U,Charts!T669)</f>
        <v>0</v>
      </c>
      <c r="AH669" s="7" t="s">
        <v>5909</v>
      </c>
      <c r="AI669">
        <f>SUMIFS(Spotify!O:O,Spotify!U:U,Charts!AH669)/COUNTIFS(Spotify!U:U,Charts!AH669)</f>
        <v>-9513.3333333333339</v>
      </c>
      <c r="AJ669" s="18">
        <f>SUMIF(Spotify!U:U,Charts!AH669,Spotify!P:P)/COUNTIF(Spotify!U:U,Charts!AH669)</f>
        <v>63835.666666666664</v>
      </c>
      <c r="AK669" s="18">
        <f>SUMIF(Spotify!U:U,Charts!AH669,Spotify!R:R)/COUNTIF(Spotify!U:U,Charts!AH669)</f>
        <v>41.333333333333336</v>
      </c>
      <c r="AL669" s="18">
        <f>SUMIF(Spotify!U:U,Charts!AH669,Spotify!J:J)/COUNTIF(Spotify!U:U,Charts!AH669)</f>
        <v>287</v>
      </c>
      <c r="AM669" s="18">
        <f>SUMIF(Spotify!U:U,Charts!AH669,Spotify!H:H)/COUNTIF(Spotify!U:U,Charts!AH669)</f>
        <v>510.33333333333331</v>
      </c>
      <c r="AN669" s="28">
        <f>SUMIF(Spotify!U:U,Charts!AH669,Spotify!I:I)/COUNTIF(Spotify!U:U,Charts!AH669)</f>
        <v>368.66666666666669</v>
      </c>
    </row>
    <row r="670" spans="1:40" x14ac:dyDescent="0.25">
      <c r="A670" s="3" t="s">
        <v>2232</v>
      </c>
      <c r="B670" s="1">
        <v>366439962</v>
      </c>
      <c r="C670" s="1">
        <v>16</v>
      </c>
      <c r="D670" s="1"/>
      <c r="E670" s="3" t="s">
        <v>299</v>
      </c>
      <c r="F670" s="1">
        <v>164675948</v>
      </c>
      <c r="H670" s="7" t="s">
        <v>7569</v>
      </c>
      <c r="I670" s="1">
        <v>87511492</v>
      </c>
      <c r="J670" s="8">
        <v>6</v>
      </c>
      <c r="L670" s="7" t="s">
        <v>7569</v>
      </c>
      <c r="M670" s="1">
        <f t="shared" si="50"/>
        <v>-87511492</v>
      </c>
      <c r="N670">
        <v>6</v>
      </c>
      <c r="O670" s="18">
        <f>SUMIF(Spotify!U:U,Charts!L670,Spotify!Q:Q)/COUNTIF(Spotify!U:U,Charts!L670)</f>
        <v>164685.5</v>
      </c>
      <c r="P670" t="str">
        <f t="shared" si="51"/>
        <v>02:44</v>
      </c>
      <c r="Q670" s="18">
        <f t="shared" si="53"/>
        <v>641941</v>
      </c>
      <c r="R670" s="8" t="str">
        <f t="shared" si="52"/>
        <v>10:41</v>
      </c>
      <c r="T670" s="7" t="s">
        <v>2232</v>
      </c>
      <c r="U670">
        <f>COUNTIFS(Spotify!$AA:$AA,Charts!$U$1,Spotify!$U:$U,Charts!T670)</f>
        <v>5</v>
      </c>
      <c r="V670">
        <f>COUNTIFS(Spotify!$AA:$AA,Charts!$V$1,Spotify!$U:$U,Charts!T670)</f>
        <v>2</v>
      </c>
      <c r="W670">
        <f>COUNTIFS(Spotify!$AA:$AA,Charts!$W$1,Spotify!$U:$U,Charts!T670)</f>
        <v>0</v>
      </c>
      <c r="X670">
        <f>COUNTIFS(Spotify!$AA:$AA,Charts!$X$1,Spotify!$U:$U,Charts!T670)</f>
        <v>0</v>
      </c>
      <c r="Y670">
        <f>COUNTIFS(Spotify!$AA:$AA,Charts!$Y$1,Spotify!$U:$U,Charts!T670)</f>
        <v>2</v>
      </c>
      <c r="Z670">
        <f>COUNTIFS(Spotify!$AA:$AA,Charts!$Z$1,Spotify!$U:$U,Charts!T670)</f>
        <v>1</v>
      </c>
      <c r="AA670">
        <f>COUNTIFS(Spotify!$AA:$AA,Charts!$AA$1,Spotify!$U:$U,Charts!T670)</f>
        <v>1</v>
      </c>
      <c r="AB670">
        <f>COUNTIFS(Spotify!$AA:$AA,Charts!$AB$1,Spotify!$U:$U,Charts!T670)</f>
        <v>1</v>
      </c>
      <c r="AC670">
        <f>COUNTIFS(Spotify!$AA:$AA,Charts!$AC$1,Spotify!$U:$U,Charts!T670)</f>
        <v>1</v>
      </c>
      <c r="AD670">
        <f>COUNTIFS(Spotify!$AA:$AA,Charts!$AD$1,Spotify!$U:$U,Charts!T670)</f>
        <v>1</v>
      </c>
      <c r="AE670">
        <f>COUNTIFS(Spotify!$AA:$AA,Charts!$AE$1,Spotify!$U:$U,Charts!T670)</f>
        <v>2</v>
      </c>
      <c r="AF670" s="8">
        <f>COUNTIFS(Spotify!$AA:$AA,Charts!$AF$1,Spotify!$U:$U,Charts!T670)</f>
        <v>0</v>
      </c>
      <c r="AH670" s="7" t="s">
        <v>2232</v>
      </c>
      <c r="AI670">
        <f>SUMIFS(Spotify!O:O,Spotify!U:U,Charts!AH670)/COUNTIFS(Spotify!U:U,Charts!AH670)</f>
        <v>-7902</v>
      </c>
      <c r="AJ670" s="18">
        <f>SUMIF(Spotify!U:U,Charts!AH670,Spotify!P:P)/COUNTIF(Spotify!U:U,Charts!AH670)</f>
        <v>102816.0625</v>
      </c>
      <c r="AK670" s="18">
        <f>SUMIF(Spotify!U:U,Charts!AH670,Spotify!R:R)/COUNTIF(Spotify!U:U,Charts!AH670)</f>
        <v>4.4375</v>
      </c>
      <c r="AL670" s="18">
        <f>SUMIF(Spotify!U:U,Charts!AH670,Spotify!J:J)/COUNTIF(Spotify!U:U,Charts!AH670)</f>
        <v>382.5625</v>
      </c>
      <c r="AM670" s="18">
        <f>SUMIF(Spotify!U:U,Charts!AH670,Spotify!H:H)/COUNTIF(Spotify!U:U,Charts!AH670)</f>
        <v>621.75</v>
      </c>
      <c r="AN670" s="28">
        <f>SUMIF(Spotify!U:U,Charts!AH670,Spotify!I:I)/COUNTIF(Spotify!U:U,Charts!AH670)</f>
        <v>375.1875</v>
      </c>
    </row>
    <row r="671" spans="1:40" x14ac:dyDescent="0.25">
      <c r="A671" s="3" t="s">
        <v>3681</v>
      </c>
      <c r="B671" s="1">
        <v>58882103</v>
      </c>
      <c r="C671" s="1">
        <v>8</v>
      </c>
      <c r="D671" s="1"/>
      <c r="E671" s="3" t="s">
        <v>2529</v>
      </c>
      <c r="F671" s="1">
        <v>1482029559</v>
      </c>
      <c r="H671" s="7" t="s">
        <v>18190</v>
      </c>
      <c r="I671" s="1">
        <v>86815454</v>
      </c>
      <c r="J671" s="8">
        <v>1</v>
      </c>
      <c r="L671" s="7" t="s">
        <v>18190</v>
      </c>
      <c r="M671" s="1">
        <f t="shared" si="50"/>
        <v>-86815454</v>
      </c>
      <c r="N671">
        <v>1</v>
      </c>
      <c r="O671" s="18">
        <f>SUMIF(Spotify!U:U,Charts!L671,Spotify!Q:Q)/COUNTIF(Spotify!U:U,Charts!L671)</f>
        <v>167917</v>
      </c>
      <c r="P671" t="str">
        <f t="shared" si="51"/>
        <v>02:47</v>
      </c>
      <c r="Q671" s="18">
        <f t="shared" si="53"/>
        <v>641941</v>
      </c>
      <c r="R671" s="8" t="str">
        <f t="shared" si="52"/>
        <v>10:41</v>
      </c>
      <c r="T671" s="7" t="s">
        <v>3681</v>
      </c>
      <c r="U671">
        <f>COUNTIFS(Spotify!$AA:$AA,Charts!$U$1,Spotify!$U:$U,Charts!T671)</f>
        <v>2</v>
      </c>
      <c r="V671">
        <f>COUNTIFS(Spotify!$AA:$AA,Charts!$V$1,Spotify!$U:$U,Charts!T671)</f>
        <v>0</v>
      </c>
      <c r="W671">
        <f>COUNTIFS(Spotify!$AA:$AA,Charts!$W$1,Spotify!$U:$U,Charts!T671)</f>
        <v>1</v>
      </c>
      <c r="X671">
        <f>COUNTIFS(Spotify!$AA:$AA,Charts!$X$1,Spotify!$U:$U,Charts!T671)</f>
        <v>1</v>
      </c>
      <c r="Y671">
        <f>COUNTIFS(Spotify!$AA:$AA,Charts!$Y$1,Spotify!$U:$U,Charts!T671)</f>
        <v>0</v>
      </c>
      <c r="Z671">
        <f>COUNTIFS(Spotify!$AA:$AA,Charts!$Z$1,Spotify!$U:$U,Charts!T671)</f>
        <v>1</v>
      </c>
      <c r="AA671">
        <f>COUNTIFS(Spotify!$AA:$AA,Charts!$AA$1,Spotify!$U:$U,Charts!T671)</f>
        <v>0</v>
      </c>
      <c r="AB671">
        <f>COUNTIFS(Spotify!$AA:$AA,Charts!$AB$1,Spotify!$U:$U,Charts!T671)</f>
        <v>1</v>
      </c>
      <c r="AC671">
        <f>COUNTIFS(Spotify!$AA:$AA,Charts!$AC$1,Spotify!$U:$U,Charts!T671)</f>
        <v>1</v>
      </c>
      <c r="AD671">
        <f>COUNTIFS(Spotify!$AA:$AA,Charts!$AD$1,Spotify!$U:$U,Charts!T671)</f>
        <v>1</v>
      </c>
      <c r="AE671">
        <f>COUNTIFS(Spotify!$AA:$AA,Charts!$AE$1,Spotify!$U:$U,Charts!T671)</f>
        <v>0</v>
      </c>
      <c r="AF671" s="8">
        <f>COUNTIFS(Spotify!$AA:$AA,Charts!$AF$1,Spotify!$U:$U,Charts!T671)</f>
        <v>0</v>
      </c>
      <c r="AH671" s="7" t="s">
        <v>3681</v>
      </c>
      <c r="AI671">
        <f>SUMIFS(Spotify!O:O,Spotify!U:U,Charts!AH671)/COUNTIFS(Spotify!U:U,Charts!AH671)</f>
        <v>-5573</v>
      </c>
      <c r="AJ671" s="18">
        <f>SUMIF(Spotify!U:U,Charts!AH671,Spotify!P:P)/COUNTIF(Spotify!U:U,Charts!AH671)</f>
        <v>89221.125</v>
      </c>
      <c r="AK671" s="18">
        <f>SUMIF(Spotify!U:U,Charts!AH671,Spotify!R:R)/COUNTIF(Spotify!U:U,Charts!AH671)</f>
        <v>1.5</v>
      </c>
      <c r="AL671" s="18">
        <f>SUMIF(Spotify!U:U,Charts!AH671,Spotify!J:J)/COUNTIF(Spotify!U:U,Charts!AH671)</f>
        <v>211.125</v>
      </c>
      <c r="AM671" s="18">
        <f>SUMIF(Spotify!U:U,Charts!AH671,Spotify!H:H)/COUNTIF(Spotify!U:U,Charts!AH671)</f>
        <v>800.625</v>
      </c>
      <c r="AN671" s="28">
        <f>SUMIF(Spotify!U:U,Charts!AH671,Spotify!I:I)/COUNTIF(Spotify!U:U,Charts!AH671)</f>
        <v>418</v>
      </c>
    </row>
    <row r="672" spans="1:40" x14ac:dyDescent="0.25">
      <c r="A672" s="3" t="s">
        <v>3866</v>
      </c>
      <c r="B672" s="1">
        <v>267349885</v>
      </c>
      <c r="C672" s="1">
        <v>1</v>
      </c>
      <c r="D672" s="1"/>
      <c r="E672" s="3" t="s">
        <v>48</v>
      </c>
      <c r="F672" s="1">
        <v>39553656302</v>
      </c>
      <c r="H672" s="7" t="s">
        <v>12714</v>
      </c>
      <c r="I672" s="1">
        <v>86384268</v>
      </c>
      <c r="J672" s="8">
        <v>1</v>
      </c>
      <c r="L672" s="7" t="s">
        <v>12714</v>
      </c>
      <c r="M672" s="1">
        <f t="shared" si="50"/>
        <v>-86384268</v>
      </c>
      <c r="N672">
        <v>1</v>
      </c>
      <c r="O672" s="18">
        <f>SUMIF(Spotify!U:U,Charts!L672,Spotify!Q:Q)/COUNTIF(Spotify!U:U,Charts!L672)</f>
        <v>268960</v>
      </c>
      <c r="P672" t="str">
        <f t="shared" si="51"/>
        <v>04:28</v>
      </c>
      <c r="Q672" s="18">
        <f t="shared" si="53"/>
        <v>641941</v>
      </c>
      <c r="R672" s="8" t="str">
        <f t="shared" si="52"/>
        <v>10:41</v>
      </c>
      <c r="T672" s="7" t="s">
        <v>3866</v>
      </c>
      <c r="U672">
        <f>COUNTIFS(Spotify!$AA:$AA,Charts!$U$1,Spotify!$U:$U,Charts!T672)</f>
        <v>0</v>
      </c>
      <c r="V672">
        <f>COUNTIFS(Spotify!$AA:$AA,Charts!$V$1,Spotify!$U:$U,Charts!T672)</f>
        <v>0</v>
      </c>
      <c r="W672">
        <f>COUNTIFS(Spotify!$AA:$AA,Charts!$W$1,Spotify!$U:$U,Charts!T672)</f>
        <v>0</v>
      </c>
      <c r="X672">
        <f>COUNTIFS(Spotify!$AA:$AA,Charts!$X$1,Spotify!$U:$U,Charts!T672)</f>
        <v>1</v>
      </c>
      <c r="Y672">
        <f>COUNTIFS(Spotify!$AA:$AA,Charts!$Y$1,Spotify!$U:$U,Charts!T672)</f>
        <v>0</v>
      </c>
      <c r="Z672">
        <f>COUNTIFS(Spotify!$AA:$AA,Charts!$Z$1,Spotify!$U:$U,Charts!T672)</f>
        <v>0</v>
      </c>
      <c r="AA672">
        <f>COUNTIFS(Spotify!$AA:$AA,Charts!$AA$1,Spotify!$U:$U,Charts!T672)</f>
        <v>0</v>
      </c>
      <c r="AB672">
        <f>COUNTIFS(Spotify!$AA:$AA,Charts!$AB$1,Spotify!$U:$U,Charts!T672)</f>
        <v>0</v>
      </c>
      <c r="AC672">
        <f>COUNTIFS(Spotify!$AA:$AA,Charts!$AC$1,Spotify!$U:$U,Charts!T672)</f>
        <v>0</v>
      </c>
      <c r="AD672">
        <f>COUNTIFS(Spotify!$AA:$AA,Charts!$AD$1,Spotify!$U:$U,Charts!T672)</f>
        <v>0</v>
      </c>
      <c r="AE672">
        <f>COUNTIFS(Spotify!$AA:$AA,Charts!$AE$1,Spotify!$U:$U,Charts!T672)</f>
        <v>0</v>
      </c>
      <c r="AF672" s="8">
        <f>COUNTIFS(Spotify!$AA:$AA,Charts!$AF$1,Spotify!$U:$U,Charts!T672)</f>
        <v>0</v>
      </c>
      <c r="AH672" s="7" t="s">
        <v>3866</v>
      </c>
      <c r="AI672">
        <f>SUMIFS(Spotify!O:O,Spotify!U:U,Charts!AH672)/COUNTIFS(Spotify!U:U,Charts!AH672)</f>
        <v>-6235</v>
      </c>
      <c r="AJ672" s="18">
        <f>SUMIF(Spotify!U:U,Charts!AH672,Spotify!P:P)/COUNTIF(Spotify!U:U,Charts!AH672)</f>
        <v>150002</v>
      </c>
      <c r="AK672" s="18">
        <f>SUMIF(Spotify!U:U,Charts!AH672,Spotify!R:R)/COUNTIF(Spotify!U:U,Charts!AH672)</f>
        <v>25</v>
      </c>
      <c r="AL672" s="18">
        <f>SUMIF(Spotify!U:U,Charts!AH672,Spotify!J:J)/COUNTIF(Spotify!U:U,Charts!AH672)</f>
        <v>751</v>
      </c>
      <c r="AM672" s="18">
        <f>SUMIF(Spotify!U:U,Charts!AH672,Spotify!H:H)/COUNTIF(Spotify!U:U,Charts!AH672)</f>
        <v>545</v>
      </c>
      <c r="AN672" s="28">
        <f>SUMIF(Spotify!U:U,Charts!AH672,Spotify!I:I)/COUNTIF(Spotify!U:U,Charts!AH672)</f>
        <v>779</v>
      </c>
    </row>
    <row r="673" spans="1:40" x14ac:dyDescent="0.25">
      <c r="A673" s="3" t="s">
        <v>1044</v>
      </c>
      <c r="B673" s="1">
        <v>55370618</v>
      </c>
      <c r="C673" s="1">
        <v>1</v>
      </c>
      <c r="D673" s="1"/>
      <c r="E673" s="3" t="s">
        <v>6896</v>
      </c>
      <c r="F673" s="1">
        <v>105176004</v>
      </c>
      <c r="H673" s="7" t="s">
        <v>16792</v>
      </c>
      <c r="I673" s="1">
        <v>86374102</v>
      </c>
      <c r="J673" s="8">
        <v>1</v>
      </c>
      <c r="L673" s="7" t="s">
        <v>16792</v>
      </c>
      <c r="M673" s="1">
        <f t="shared" si="50"/>
        <v>-86374102</v>
      </c>
      <c r="N673">
        <v>1</v>
      </c>
      <c r="O673" s="18">
        <f>SUMIF(Spotify!U:U,Charts!L673,Spotify!Q:Q)/COUNTIF(Spotify!U:U,Charts!L673)</f>
        <v>260346</v>
      </c>
      <c r="P673" t="str">
        <f t="shared" si="51"/>
        <v>04:20</v>
      </c>
      <c r="Q673" s="18">
        <f t="shared" si="53"/>
        <v>641941</v>
      </c>
      <c r="R673" s="8" t="str">
        <f t="shared" si="52"/>
        <v>10:41</v>
      </c>
      <c r="T673" s="7" t="s">
        <v>1044</v>
      </c>
      <c r="U673">
        <f>COUNTIFS(Spotify!$AA:$AA,Charts!$U$1,Spotify!$U:$U,Charts!T673)</f>
        <v>0</v>
      </c>
      <c r="V673">
        <f>COUNTIFS(Spotify!$AA:$AA,Charts!$V$1,Spotify!$U:$U,Charts!T673)</f>
        <v>0</v>
      </c>
      <c r="W673">
        <f>COUNTIFS(Spotify!$AA:$AA,Charts!$W$1,Spotify!$U:$U,Charts!T673)</f>
        <v>0</v>
      </c>
      <c r="X673">
        <f>COUNTIFS(Spotify!$AA:$AA,Charts!$X$1,Spotify!$U:$U,Charts!T673)</f>
        <v>0</v>
      </c>
      <c r="Y673">
        <f>COUNTIFS(Spotify!$AA:$AA,Charts!$Y$1,Spotify!$U:$U,Charts!T673)</f>
        <v>0</v>
      </c>
      <c r="Z673">
        <f>COUNTIFS(Spotify!$AA:$AA,Charts!$Z$1,Spotify!$U:$U,Charts!T673)</f>
        <v>0</v>
      </c>
      <c r="AA673">
        <f>COUNTIFS(Spotify!$AA:$AA,Charts!$AA$1,Spotify!$U:$U,Charts!T673)</f>
        <v>0</v>
      </c>
      <c r="AB673">
        <f>COUNTIFS(Spotify!$AA:$AA,Charts!$AB$1,Spotify!$U:$U,Charts!T673)</f>
        <v>0</v>
      </c>
      <c r="AC673">
        <f>COUNTIFS(Spotify!$AA:$AA,Charts!$AC$1,Spotify!$U:$U,Charts!T673)</f>
        <v>1</v>
      </c>
      <c r="AD673">
        <f>COUNTIFS(Spotify!$AA:$AA,Charts!$AD$1,Spotify!$U:$U,Charts!T673)</f>
        <v>0</v>
      </c>
      <c r="AE673">
        <f>COUNTIFS(Spotify!$AA:$AA,Charts!$AE$1,Spotify!$U:$U,Charts!T673)</f>
        <v>0</v>
      </c>
      <c r="AF673" s="8">
        <f>COUNTIFS(Spotify!$AA:$AA,Charts!$AF$1,Spotify!$U:$U,Charts!T673)</f>
        <v>0</v>
      </c>
      <c r="AH673" s="7" t="s">
        <v>1044</v>
      </c>
      <c r="AI673">
        <f>SUMIFS(Spotify!O:O,Spotify!U:U,Charts!AH673)/COUNTIFS(Spotify!U:U,Charts!AH673)</f>
        <v>-8903</v>
      </c>
      <c r="AJ673" s="18">
        <f>SUMIF(Spotify!U:U,Charts!AH673,Spotify!P:P)/COUNTIF(Spotify!U:U,Charts!AH673)</f>
        <v>86777</v>
      </c>
      <c r="AK673" s="18">
        <f>SUMIF(Spotify!U:U,Charts!AH673,Spotify!R:R)/COUNTIF(Spotify!U:U,Charts!AH673)</f>
        <v>11</v>
      </c>
      <c r="AL673" s="18">
        <f>SUMIF(Spotify!U:U,Charts!AH673,Spotify!J:J)/COUNTIF(Spotify!U:U,Charts!AH673)</f>
        <v>336</v>
      </c>
      <c r="AM673" s="18">
        <f>SUMIF(Spotify!U:U,Charts!AH673,Spotify!H:H)/COUNTIF(Spotify!U:U,Charts!AH673)</f>
        <v>277</v>
      </c>
      <c r="AN673" s="28">
        <f>SUMIF(Spotify!U:U,Charts!AH673,Spotify!I:I)/COUNTIF(Spotify!U:U,Charts!AH673)</f>
        <v>394</v>
      </c>
    </row>
    <row r="674" spans="1:40" x14ac:dyDescent="0.25">
      <c r="A674" s="3" t="s">
        <v>18069</v>
      </c>
      <c r="B674" s="1">
        <v>409903892</v>
      </c>
      <c r="C674" s="1">
        <v>1</v>
      </c>
      <c r="D674" s="1"/>
      <c r="E674" s="3" t="s">
        <v>14188</v>
      </c>
      <c r="F674" s="1">
        <v>81089021</v>
      </c>
      <c r="H674" s="7" t="s">
        <v>12465</v>
      </c>
      <c r="I674" s="1">
        <v>86218062</v>
      </c>
      <c r="J674" s="8">
        <v>3</v>
      </c>
      <c r="L674" s="7" t="s">
        <v>12465</v>
      </c>
      <c r="M674" s="1">
        <f t="shared" si="50"/>
        <v>-86218062</v>
      </c>
      <c r="N674">
        <v>3</v>
      </c>
      <c r="O674" s="18">
        <f>SUMIF(Spotify!U:U,Charts!L674,Spotify!Q:Q)/COUNTIF(Spotify!U:U,Charts!L674)</f>
        <v>161180</v>
      </c>
      <c r="P674" t="str">
        <f t="shared" si="51"/>
        <v>02:41</v>
      </c>
      <c r="Q674" s="18">
        <f t="shared" si="53"/>
        <v>641941</v>
      </c>
      <c r="R674" s="8" t="str">
        <f t="shared" si="52"/>
        <v>10:41</v>
      </c>
      <c r="T674" s="7" t="s">
        <v>18069</v>
      </c>
      <c r="U674">
        <f>COUNTIFS(Spotify!$AA:$AA,Charts!$U$1,Spotify!$U:$U,Charts!T674)</f>
        <v>0</v>
      </c>
      <c r="V674">
        <f>COUNTIFS(Spotify!$AA:$AA,Charts!$V$1,Spotify!$U:$U,Charts!T674)</f>
        <v>0</v>
      </c>
      <c r="W674">
        <f>COUNTIFS(Spotify!$AA:$AA,Charts!$W$1,Spotify!$U:$U,Charts!T674)</f>
        <v>0</v>
      </c>
      <c r="X674">
        <f>COUNTIFS(Spotify!$AA:$AA,Charts!$X$1,Spotify!$U:$U,Charts!T674)</f>
        <v>0</v>
      </c>
      <c r="Y674">
        <f>COUNTIFS(Spotify!$AA:$AA,Charts!$Y$1,Spotify!$U:$U,Charts!T674)</f>
        <v>0</v>
      </c>
      <c r="Z674">
        <f>COUNTIFS(Spotify!$AA:$AA,Charts!$Z$1,Spotify!$U:$U,Charts!T674)</f>
        <v>0</v>
      </c>
      <c r="AA674">
        <f>COUNTIFS(Spotify!$AA:$AA,Charts!$AA$1,Spotify!$U:$U,Charts!T674)</f>
        <v>1</v>
      </c>
      <c r="AB674">
        <f>COUNTIFS(Spotify!$AA:$AA,Charts!$AB$1,Spotify!$U:$U,Charts!T674)</f>
        <v>0</v>
      </c>
      <c r="AC674">
        <f>COUNTIFS(Spotify!$AA:$AA,Charts!$AC$1,Spotify!$U:$U,Charts!T674)</f>
        <v>0</v>
      </c>
      <c r="AD674">
        <f>COUNTIFS(Spotify!$AA:$AA,Charts!$AD$1,Spotify!$U:$U,Charts!T674)</f>
        <v>0</v>
      </c>
      <c r="AE674">
        <f>COUNTIFS(Spotify!$AA:$AA,Charts!$AE$1,Spotify!$U:$U,Charts!T674)</f>
        <v>0</v>
      </c>
      <c r="AF674" s="8">
        <f>COUNTIFS(Spotify!$AA:$AA,Charts!$AF$1,Spotify!$U:$U,Charts!T674)</f>
        <v>0</v>
      </c>
      <c r="AH674" s="7" t="s">
        <v>18069</v>
      </c>
      <c r="AI674">
        <f>SUMIFS(Spotify!O:O,Spotify!U:U,Charts!AH674)/COUNTIFS(Spotify!U:U,Charts!AH674)</f>
        <v>-4407</v>
      </c>
      <c r="AJ674" s="18">
        <f>SUMIF(Spotify!U:U,Charts!AH674,Spotify!P:P)/COUNTIF(Spotify!U:U,Charts!AH674)</f>
        <v>98005</v>
      </c>
      <c r="AK674" s="18">
        <f>SUMIF(Spotify!U:U,Charts!AH674,Spotify!R:R)/COUNTIF(Spotify!U:U,Charts!AH674)</f>
        <v>31</v>
      </c>
      <c r="AL674" s="18">
        <f>SUMIF(Spotify!U:U,Charts!AH674,Spotify!J:J)/COUNTIF(Spotify!U:U,Charts!AH674)</f>
        <v>6</v>
      </c>
      <c r="AM674" s="18">
        <f>SUMIF(Spotify!U:U,Charts!AH674,Spotify!H:H)/COUNTIF(Spotify!U:U,Charts!AH674)</f>
        <v>849</v>
      </c>
      <c r="AN674" s="28">
        <f>SUMIF(Spotify!U:U,Charts!AH674,Spotify!I:I)/COUNTIF(Spotify!U:U,Charts!AH674)</f>
        <v>701</v>
      </c>
    </row>
    <row r="675" spans="1:40" x14ac:dyDescent="0.25">
      <c r="A675" s="3" t="s">
        <v>18070</v>
      </c>
      <c r="B675" s="1">
        <v>765580936</v>
      </c>
      <c r="C675" s="1">
        <v>1</v>
      </c>
      <c r="D675" s="1"/>
      <c r="E675" s="3" t="s">
        <v>5111</v>
      </c>
      <c r="F675" s="1">
        <v>107508873</v>
      </c>
      <c r="H675" s="7" t="s">
        <v>18273</v>
      </c>
      <c r="I675" s="1">
        <v>86186200</v>
      </c>
      <c r="J675" s="8">
        <v>2</v>
      </c>
      <c r="L675" s="7" t="s">
        <v>18273</v>
      </c>
      <c r="M675" s="1">
        <f t="shared" si="50"/>
        <v>-86186200</v>
      </c>
      <c r="N675">
        <v>2</v>
      </c>
      <c r="O675" s="18">
        <f>SUMIF(Spotify!U:U,Charts!L675,Spotify!Q:Q)/COUNTIF(Spotify!U:U,Charts!L675)</f>
        <v>276333</v>
      </c>
      <c r="P675" t="str">
        <f t="shared" si="51"/>
        <v>04:36</v>
      </c>
      <c r="Q675" s="18">
        <f t="shared" si="53"/>
        <v>641941</v>
      </c>
      <c r="R675" s="8" t="str">
        <f t="shared" si="52"/>
        <v>10:41</v>
      </c>
      <c r="T675" s="7" t="s">
        <v>18070</v>
      </c>
      <c r="U675">
        <f>COUNTIFS(Spotify!$AA:$AA,Charts!$U$1,Spotify!$U:$U,Charts!T675)</f>
        <v>0</v>
      </c>
      <c r="V675">
        <f>COUNTIFS(Spotify!$AA:$AA,Charts!$V$1,Spotify!$U:$U,Charts!T675)</f>
        <v>0</v>
      </c>
      <c r="W675">
        <f>COUNTIFS(Spotify!$AA:$AA,Charts!$W$1,Spotify!$U:$U,Charts!T675)</f>
        <v>0</v>
      </c>
      <c r="X675">
        <f>COUNTIFS(Spotify!$AA:$AA,Charts!$X$1,Spotify!$U:$U,Charts!T675)</f>
        <v>0</v>
      </c>
      <c r="Y675">
        <f>COUNTIFS(Spotify!$AA:$AA,Charts!$Y$1,Spotify!$U:$U,Charts!T675)</f>
        <v>0</v>
      </c>
      <c r="Z675">
        <f>COUNTIFS(Spotify!$AA:$AA,Charts!$Z$1,Spotify!$U:$U,Charts!T675)</f>
        <v>0</v>
      </c>
      <c r="AA675">
        <f>COUNTIFS(Spotify!$AA:$AA,Charts!$AA$1,Spotify!$U:$U,Charts!T675)</f>
        <v>1</v>
      </c>
      <c r="AB675">
        <f>COUNTIFS(Spotify!$AA:$AA,Charts!$AB$1,Spotify!$U:$U,Charts!T675)</f>
        <v>0</v>
      </c>
      <c r="AC675">
        <f>COUNTIFS(Spotify!$AA:$AA,Charts!$AC$1,Spotify!$U:$U,Charts!T675)</f>
        <v>0</v>
      </c>
      <c r="AD675">
        <f>COUNTIFS(Spotify!$AA:$AA,Charts!$AD$1,Spotify!$U:$U,Charts!T675)</f>
        <v>0</v>
      </c>
      <c r="AE675">
        <f>COUNTIFS(Spotify!$AA:$AA,Charts!$AE$1,Spotify!$U:$U,Charts!T675)</f>
        <v>0</v>
      </c>
      <c r="AF675" s="8">
        <f>COUNTIFS(Spotify!$AA:$AA,Charts!$AF$1,Spotify!$U:$U,Charts!T675)</f>
        <v>0</v>
      </c>
      <c r="AH675" s="7" t="s">
        <v>18070</v>
      </c>
      <c r="AI675">
        <f>SUMIFS(Spotify!O:O,Spotify!U:U,Charts!AH675)/COUNTIFS(Spotify!U:U,Charts!AH675)</f>
        <v>-8117</v>
      </c>
      <c r="AJ675" s="18">
        <f>SUMIF(Spotify!U:U,Charts!AH675,Spotify!P:P)/COUNTIF(Spotify!U:U,Charts!AH675)</f>
        <v>120966</v>
      </c>
      <c r="AK675" s="18">
        <f>SUMIF(Spotify!U:U,Charts!AH675,Spotify!R:R)/COUNTIF(Spotify!U:U,Charts!AH675)</f>
        <v>70</v>
      </c>
      <c r="AL675" s="18">
        <f>SUMIF(Spotify!U:U,Charts!AH675,Spotify!J:J)/COUNTIF(Spotify!U:U,Charts!AH675)</f>
        <v>103</v>
      </c>
      <c r="AM675" s="18">
        <f>SUMIF(Spotify!U:U,Charts!AH675,Spotify!H:H)/COUNTIF(Spotify!U:U,Charts!AH675)</f>
        <v>671</v>
      </c>
      <c r="AN675" s="28">
        <f>SUMIF(Spotify!U:U,Charts!AH675,Spotify!I:I)/COUNTIF(Spotify!U:U,Charts!AH675)</f>
        <v>636</v>
      </c>
    </row>
    <row r="676" spans="1:40" x14ac:dyDescent="0.25">
      <c r="A676" s="3" t="s">
        <v>18071</v>
      </c>
      <c r="B676" s="1">
        <v>511050234</v>
      </c>
      <c r="C676" s="1">
        <v>3</v>
      </c>
      <c r="D676" s="1"/>
      <c r="E676" s="3" t="s">
        <v>2502</v>
      </c>
      <c r="F676" s="1">
        <v>358046786</v>
      </c>
      <c r="H676" s="7" t="s">
        <v>18008</v>
      </c>
      <c r="I676" s="1">
        <v>86114105</v>
      </c>
      <c r="J676" s="8">
        <v>3</v>
      </c>
      <c r="L676" s="7" t="s">
        <v>18008</v>
      </c>
      <c r="M676" s="1">
        <f t="shared" si="50"/>
        <v>-86114105</v>
      </c>
      <c r="N676">
        <v>3</v>
      </c>
      <c r="O676" s="18">
        <f>SUMIF(Spotify!U:U,Charts!L676,Spotify!Q:Q)/COUNTIF(Spotify!U:U,Charts!L676)</f>
        <v>207300.66666666666</v>
      </c>
      <c r="P676" t="str">
        <f t="shared" si="51"/>
        <v>03:27</v>
      </c>
      <c r="Q676" s="18">
        <f t="shared" si="53"/>
        <v>641941</v>
      </c>
      <c r="R676" s="8" t="str">
        <f t="shared" si="52"/>
        <v>10:41</v>
      </c>
      <c r="T676" s="7" t="s">
        <v>18071</v>
      </c>
      <c r="U676">
        <f>COUNTIFS(Spotify!$AA:$AA,Charts!$U$1,Spotify!$U:$U,Charts!T676)</f>
        <v>1</v>
      </c>
      <c r="V676">
        <f>COUNTIFS(Spotify!$AA:$AA,Charts!$V$1,Spotify!$U:$U,Charts!T676)</f>
        <v>2</v>
      </c>
      <c r="W676">
        <f>COUNTIFS(Spotify!$AA:$AA,Charts!$W$1,Spotify!$U:$U,Charts!T676)</f>
        <v>0</v>
      </c>
      <c r="X676">
        <f>COUNTIFS(Spotify!$AA:$AA,Charts!$X$1,Spotify!$U:$U,Charts!T676)</f>
        <v>0</v>
      </c>
      <c r="Y676">
        <f>COUNTIFS(Spotify!$AA:$AA,Charts!$Y$1,Spotify!$U:$U,Charts!T676)</f>
        <v>0</v>
      </c>
      <c r="Z676">
        <f>COUNTIFS(Spotify!$AA:$AA,Charts!$Z$1,Spotify!$U:$U,Charts!T676)</f>
        <v>0</v>
      </c>
      <c r="AA676">
        <f>COUNTIFS(Spotify!$AA:$AA,Charts!$AA$1,Spotify!$U:$U,Charts!T676)</f>
        <v>0</v>
      </c>
      <c r="AB676">
        <f>COUNTIFS(Spotify!$AA:$AA,Charts!$AB$1,Spotify!$U:$U,Charts!T676)</f>
        <v>0</v>
      </c>
      <c r="AC676">
        <f>COUNTIFS(Spotify!$AA:$AA,Charts!$AC$1,Spotify!$U:$U,Charts!T676)</f>
        <v>0</v>
      </c>
      <c r="AD676">
        <f>COUNTIFS(Spotify!$AA:$AA,Charts!$AD$1,Spotify!$U:$U,Charts!T676)</f>
        <v>0</v>
      </c>
      <c r="AE676">
        <f>COUNTIFS(Spotify!$AA:$AA,Charts!$AE$1,Spotify!$U:$U,Charts!T676)</f>
        <v>0</v>
      </c>
      <c r="AF676" s="8">
        <f>COUNTIFS(Spotify!$AA:$AA,Charts!$AF$1,Spotify!$U:$U,Charts!T676)</f>
        <v>0</v>
      </c>
      <c r="AH676" s="7" t="s">
        <v>18071</v>
      </c>
      <c r="AI676">
        <f>SUMIFS(Spotify!O:O,Spotify!U:U,Charts!AH676)/COUNTIFS(Spotify!U:U,Charts!AH676)</f>
        <v>-5015.666666666667</v>
      </c>
      <c r="AJ676" s="18">
        <f>SUMIF(Spotify!U:U,Charts!AH676,Spotify!P:P)/COUNTIF(Spotify!U:U,Charts!AH676)</f>
        <v>85339</v>
      </c>
      <c r="AK676" s="18">
        <f>SUMIF(Spotify!U:U,Charts!AH676,Spotify!R:R)/COUNTIF(Spotify!U:U,Charts!AH676)</f>
        <v>25</v>
      </c>
      <c r="AL676" s="18">
        <f>SUMIF(Spotify!U:U,Charts!AH676,Spotify!J:J)/COUNTIF(Spotify!U:U,Charts!AH676)</f>
        <v>43.333333333333336</v>
      </c>
      <c r="AM676" s="18">
        <f>SUMIF(Spotify!U:U,Charts!AH676,Spotify!H:H)/COUNTIF(Spotify!U:U,Charts!AH676)</f>
        <v>757</v>
      </c>
      <c r="AN676" s="28">
        <f>SUMIF(Spotify!U:U,Charts!AH676,Spotify!I:I)/COUNTIF(Spotify!U:U,Charts!AH676)</f>
        <v>735.33333333333337</v>
      </c>
    </row>
    <row r="677" spans="1:40" x14ac:dyDescent="0.25">
      <c r="A677" s="3" t="s">
        <v>18072</v>
      </c>
      <c r="B677" s="1">
        <v>34962122</v>
      </c>
      <c r="C677" s="1">
        <v>1</v>
      </c>
      <c r="D677" s="1"/>
      <c r="E677" s="3" t="s">
        <v>2276</v>
      </c>
      <c r="F677" s="1">
        <v>51737265</v>
      </c>
      <c r="H677" s="7" t="s">
        <v>4409</v>
      </c>
      <c r="I677" s="1">
        <v>86065777</v>
      </c>
      <c r="J677" s="8">
        <v>10</v>
      </c>
      <c r="L677" s="7" t="s">
        <v>4409</v>
      </c>
      <c r="M677" s="1">
        <f t="shared" si="50"/>
        <v>-86065777</v>
      </c>
      <c r="N677">
        <v>10</v>
      </c>
      <c r="O677" s="18">
        <f>SUMIF(Spotify!U:U,Charts!L677,Spotify!Q:Q)/COUNTIF(Spotify!U:U,Charts!L677)</f>
        <v>176696.4</v>
      </c>
      <c r="P677" t="str">
        <f t="shared" si="51"/>
        <v>02:56</v>
      </c>
      <c r="Q677" s="18">
        <f t="shared" si="53"/>
        <v>641941</v>
      </c>
      <c r="R677" s="8" t="str">
        <f t="shared" si="52"/>
        <v>10:41</v>
      </c>
      <c r="T677" s="7" t="s">
        <v>18072</v>
      </c>
      <c r="U677">
        <f>COUNTIFS(Spotify!$AA:$AA,Charts!$U$1,Spotify!$U:$U,Charts!T677)</f>
        <v>0</v>
      </c>
      <c r="V677">
        <f>COUNTIFS(Spotify!$AA:$AA,Charts!$V$1,Spotify!$U:$U,Charts!T677)</f>
        <v>0</v>
      </c>
      <c r="W677">
        <f>COUNTIFS(Spotify!$AA:$AA,Charts!$W$1,Spotify!$U:$U,Charts!T677)</f>
        <v>0</v>
      </c>
      <c r="X677">
        <f>COUNTIFS(Spotify!$AA:$AA,Charts!$X$1,Spotify!$U:$U,Charts!T677)</f>
        <v>0</v>
      </c>
      <c r="Y677">
        <f>COUNTIFS(Spotify!$AA:$AA,Charts!$Y$1,Spotify!$U:$U,Charts!T677)</f>
        <v>0</v>
      </c>
      <c r="Z677">
        <f>COUNTIFS(Spotify!$AA:$AA,Charts!$Z$1,Spotify!$U:$U,Charts!T677)</f>
        <v>0</v>
      </c>
      <c r="AA677">
        <f>COUNTIFS(Spotify!$AA:$AA,Charts!$AA$1,Spotify!$U:$U,Charts!T677)</f>
        <v>0</v>
      </c>
      <c r="AB677">
        <f>COUNTIFS(Spotify!$AA:$AA,Charts!$AB$1,Spotify!$U:$U,Charts!T677)</f>
        <v>0</v>
      </c>
      <c r="AC677">
        <f>COUNTIFS(Spotify!$AA:$AA,Charts!$AC$1,Spotify!$U:$U,Charts!T677)</f>
        <v>0</v>
      </c>
      <c r="AD677">
        <f>COUNTIFS(Spotify!$AA:$AA,Charts!$AD$1,Spotify!$U:$U,Charts!T677)</f>
        <v>1</v>
      </c>
      <c r="AE677">
        <f>COUNTIFS(Spotify!$AA:$AA,Charts!$AE$1,Spotify!$U:$U,Charts!T677)</f>
        <v>0</v>
      </c>
      <c r="AF677" s="8">
        <f>COUNTIFS(Spotify!$AA:$AA,Charts!$AF$1,Spotify!$U:$U,Charts!T677)</f>
        <v>0</v>
      </c>
      <c r="AH677" s="7" t="s">
        <v>18072</v>
      </c>
      <c r="AI677">
        <f>SUMIFS(Spotify!O:O,Spotify!U:U,Charts!AH677)/COUNTIFS(Spotify!U:U,Charts!AH677)</f>
        <v>-2921</v>
      </c>
      <c r="AJ677" s="18">
        <f>SUMIF(Spotify!U:U,Charts!AH677,Spotify!P:P)/COUNTIF(Spotify!U:U,Charts!AH677)</f>
        <v>113977</v>
      </c>
      <c r="AK677" s="18">
        <f>SUMIF(Spotify!U:U,Charts!AH677,Spotify!R:R)/COUNTIF(Spotify!U:U,Charts!AH677)</f>
        <v>8</v>
      </c>
      <c r="AL677" s="18">
        <f>SUMIF(Spotify!U:U,Charts!AH677,Spotify!J:J)/COUNTIF(Spotify!U:U,Charts!AH677)</f>
        <v>749</v>
      </c>
      <c r="AM677" s="18">
        <f>SUMIF(Spotify!U:U,Charts!AH677,Spotify!H:H)/COUNTIF(Spotify!U:U,Charts!AH677)</f>
        <v>783</v>
      </c>
      <c r="AN677" s="28">
        <f>SUMIF(Spotify!U:U,Charts!AH677,Spotify!I:I)/COUNTIF(Spotify!U:U,Charts!AH677)</f>
        <v>537</v>
      </c>
    </row>
    <row r="678" spans="1:40" x14ac:dyDescent="0.25">
      <c r="A678" s="3" t="s">
        <v>10393</v>
      </c>
      <c r="B678" s="1">
        <v>275424281</v>
      </c>
      <c r="C678" s="1">
        <v>2</v>
      </c>
      <c r="D678" s="1"/>
      <c r="E678" s="3" t="s">
        <v>11286</v>
      </c>
      <c r="F678" s="1">
        <v>8577328</v>
      </c>
      <c r="H678" s="7" t="s">
        <v>7605</v>
      </c>
      <c r="I678" s="1">
        <v>85601498</v>
      </c>
      <c r="J678" s="8">
        <v>1</v>
      </c>
      <c r="L678" s="7" t="s">
        <v>7605</v>
      </c>
      <c r="M678" s="1">
        <f t="shared" si="50"/>
        <v>-85601498</v>
      </c>
      <c r="N678">
        <v>1</v>
      </c>
      <c r="O678" s="18">
        <f>SUMIF(Spotify!U:U,Charts!L678,Spotify!Q:Q)/COUNTIF(Spotify!U:U,Charts!L678)</f>
        <v>181680</v>
      </c>
      <c r="P678" t="str">
        <f t="shared" si="51"/>
        <v>03:01</v>
      </c>
      <c r="Q678" s="18">
        <f t="shared" si="53"/>
        <v>641941</v>
      </c>
      <c r="R678" s="8" t="str">
        <f t="shared" si="52"/>
        <v>10:41</v>
      </c>
      <c r="T678" s="7" t="s">
        <v>10393</v>
      </c>
      <c r="U678">
        <f>COUNTIFS(Spotify!$AA:$AA,Charts!$U$1,Spotify!$U:$U,Charts!T678)</f>
        <v>0</v>
      </c>
      <c r="V678">
        <f>COUNTIFS(Spotify!$AA:$AA,Charts!$V$1,Spotify!$U:$U,Charts!T678)</f>
        <v>0</v>
      </c>
      <c r="W678">
        <f>COUNTIFS(Spotify!$AA:$AA,Charts!$W$1,Spotify!$U:$U,Charts!T678)</f>
        <v>0</v>
      </c>
      <c r="X678">
        <f>COUNTIFS(Spotify!$AA:$AA,Charts!$X$1,Spotify!$U:$U,Charts!T678)</f>
        <v>1</v>
      </c>
      <c r="Y678">
        <f>COUNTIFS(Spotify!$AA:$AA,Charts!$Y$1,Spotify!$U:$U,Charts!T678)</f>
        <v>0</v>
      </c>
      <c r="Z678">
        <f>COUNTIFS(Spotify!$AA:$AA,Charts!$Z$1,Spotify!$U:$U,Charts!T678)</f>
        <v>1</v>
      </c>
      <c r="AA678">
        <f>COUNTIFS(Spotify!$AA:$AA,Charts!$AA$1,Spotify!$U:$U,Charts!T678)</f>
        <v>0</v>
      </c>
      <c r="AB678">
        <f>COUNTIFS(Spotify!$AA:$AA,Charts!$AB$1,Spotify!$U:$U,Charts!T678)</f>
        <v>0</v>
      </c>
      <c r="AC678">
        <f>COUNTIFS(Spotify!$AA:$AA,Charts!$AC$1,Spotify!$U:$U,Charts!T678)</f>
        <v>0</v>
      </c>
      <c r="AD678">
        <f>COUNTIFS(Spotify!$AA:$AA,Charts!$AD$1,Spotify!$U:$U,Charts!T678)</f>
        <v>0</v>
      </c>
      <c r="AE678">
        <f>COUNTIFS(Spotify!$AA:$AA,Charts!$AE$1,Spotify!$U:$U,Charts!T678)</f>
        <v>0</v>
      </c>
      <c r="AF678" s="8">
        <f>COUNTIFS(Spotify!$AA:$AA,Charts!$AF$1,Spotify!$U:$U,Charts!T678)</f>
        <v>0</v>
      </c>
      <c r="AH678" s="7" t="s">
        <v>10393</v>
      </c>
      <c r="AI678">
        <f>SUMIFS(Spotify!O:O,Spotify!U:U,Charts!AH678)/COUNTIFS(Spotify!U:U,Charts!AH678)</f>
        <v>-5154.5</v>
      </c>
      <c r="AJ678" s="18">
        <f>SUMIF(Spotify!U:U,Charts!AH678,Spotify!P:P)/COUNTIF(Spotify!U:U,Charts!AH678)</f>
        <v>127627.5</v>
      </c>
      <c r="AK678" s="18">
        <f>SUMIF(Spotify!U:U,Charts!AH678,Spotify!R:R)/COUNTIF(Spotify!U:U,Charts!AH678)</f>
        <v>16</v>
      </c>
      <c r="AL678" s="18">
        <f>SUMIF(Spotify!U:U,Charts!AH678,Spotify!J:J)/COUNTIF(Spotify!U:U,Charts!AH678)</f>
        <v>174</v>
      </c>
      <c r="AM678" s="18">
        <f>SUMIF(Spotify!U:U,Charts!AH678,Spotify!H:H)/COUNTIF(Spotify!U:U,Charts!AH678)</f>
        <v>612</v>
      </c>
      <c r="AN678" s="28">
        <f>SUMIF(Spotify!U:U,Charts!AH678,Spotify!I:I)/COUNTIF(Spotify!U:U,Charts!AH678)</f>
        <v>61</v>
      </c>
    </row>
    <row r="679" spans="1:40" x14ac:dyDescent="0.25">
      <c r="A679" s="3" t="s">
        <v>18073</v>
      </c>
      <c r="B679" s="1">
        <v>24766444</v>
      </c>
      <c r="C679" s="1">
        <v>1</v>
      </c>
      <c r="D679" s="1"/>
      <c r="E679" s="3" t="s">
        <v>9987</v>
      </c>
      <c r="F679" s="1">
        <v>97874159</v>
      </c>
      <c r="H679" s="7" t="s">
        <v>3449</v>
      </c>
      <c r="I679" s="1">
        <v>84940968</v>
      </c>
      <c r="J679" s="8">
        <v>6</v>
      </c>
      <c r="L679" s="7" t="s">
        <v>3449</v>
      </c>
      <c r="M679" s="1">
        <f t="shared" si="50"/>
        <v>-84940968</v>
      </c>
      <c r="N679">
        <v>6</v>
      </c>
      <c r="O679" s="18">
        <f>SUMIF(Spotify!U:U,Charts!L679,Spotify!Q:Q)/COUNTIF(Spotify!U:U,Charts!L679)</f>
        <v>167488.16666666666</v>
      </c>
      <c r="P679" t="str">
        <f t="shared" si="51"/>
        <v>02:47</v>
      </c>
      <c r="Q679" s="18">
        <f t="shared" si="53"/>
        <v>641941</v>
      </c>
      <c r="R679" s="8" t="str">
        <f t="shared" si="52"/>
        <v>10:41</v>
      </c>
      <c r="T679" s="7" t="s">
        <v>18073</v>
      </c>
      <c r="U679">
        <f>COUNTIFS(Spotify!$AA:$AA,Charts!$U$1,Spotify!$U:$U,Charts!T679)</f>
        <v>0</v>
      </c>
      <c r="V679">
        <f>COUNTIFS(Spotify!$AA:$AA,Charts!$V$1,Spotify!$U:$U,Charts!T679)</f>
        <v>0</v>
      </c>
      <c r="W679">
        <f>COUNTIFS(Spotify!$AA:$AA,Charts!$W$1,Spotify!$U:$U,Charts!T679)</f>
        <v>0</v>
      </c>
      <c r="X679">
        <f>COUNTIFS(Spotify!$AA:$AA,Charts!$X$1,Spotify!$U:$U,Charts!T679)</f>
        <v>0</v>
      </c>
      <c r="Y679">
        <f>COUNTIFS(Spotify!$AA:$AA,Charts!$Y$1,Spotify!$U:$U,Charts!T679)</f>
        <v>0</v>
      </c>
      <c r="Z679">
        <f>COUNTIFS(Spotify!$AA:$AA,Charts!$Z$1,Spotify!$U:$U,Charts!T679)</f>
        <v>0</v>
      </c>
      <c r="AA679">
        <f>COUNTIFS(Spotify!$AA:$AA,Charts!$AA$1,Spotify!$U:$U,Charts!T679)</f>
        <v>1</v>
      </c>
      <c r="AB679">
        <f>COUNTIFS(Spotify!$AA:$AA,Charts!$AB$1,Spotify!$U:$U,Charts!T679)</f>
        <v>0</v>
      </c>
      <c r="AC679">
        <f>COUNTIFS(Spotify!$AA:$AA,Charts!$AC$1,Spotify!$U:$U,Charts!T679)</f>
        <v>0</v>
      </c>
      <c r="AD679">
        <f>COUNTIFS(Spotify!$AA:$AA,Charts!$AD$1,Spotify!$U:$U,Charts!T679)</f>
        <v>0</v>
      </c>
      <c r="AE679">
        <f>COUNTIFS(Spotify!$AA:$AA,Charts!$AE$1,Spotify!$U:$U,Charts!T679)</f>
        <v>0</v>
      </c>
      <c r="AF679" s="8">
        <f>COUNTIFS(Spotify!$AA:$AA,Charts!$AF$1,Spotify!$U:$U,Charts!T679)</f>
        <v>0</v>
      </c>
      <c r="AH679" s="7" t="s">
        <v>18073</v>
      </c>
      <c r="AI679">
        <f>SUMIFS(Spotify!O:O,Spotify!U:U,Charts!AH679)/COUNTIFS(Spotify!U:U,Charts!AH679)</f>
        <v>-7079</v>
      </c>
      <c r="AJ679" s="18">
        <f>SUMIF(Spotify!U:U,Charts!AH679,Spotify!P:P)/COUNTIF(Spotify!U:U,Charts!AH679)</f>
        <v>129987</v>
      </c>
      <c r="AK679" s="18">
        <f>SUMIF(Spotify!U:U,Charts!AH679,Spotify!R:R)/COUNTIF(Spotify!U:U,Charts!AH679)</f>
        <v>3</v>
      </c>
      <c r="AL679" s="18">
        <f>SUMIF(Spotify!U:U,Charts!AH679,Spotify!J:J)/COUNTIF(Spotify!U:U,Charts!AH679)</f>
        <v>159</v>
      </c>
      <c r="AM679" s="18">
        <f>SUMIF(Spotify!U:U,Charts!AH679,Spotify!H:H)/COUNTIF(Spotify!U:U,Charts!AH679)</f>
        <v>73</v>
      </c>
      <c r="AN679" s="28">
        <f>SUMIF(Spotify!U:U,Charts!AH679,Spotify!I:I)/COUNTIF(Spotify!U:U,Charts!AH679)</f>
        <v>517</v>
      </c>
    </row>
    <row r="680" spans="1:40" x14ac:dyDescent="0.25">
      <c r="A680" s="3" t="s">
        <v>11236</v>
      </c>
      <c r="B680" s="1">
        <v>122235343</v>
      </c>
      <c r="C680" s="1">
        <v>3</v>
      </c>
      <c r="D680" s="1"/>
      <c r="E680" s="3" t="s">
        <v>1053</v>
      </c>
      <c r="F680" s="1">
        <v>25371152</v>
      </c>
      <c r="H680" s="7" t="s">
        <v>18026</v>
      </c>
      <c r="I680" s="1">
        <v>84802190</v>
      </c>
      <c r="J680" s="8">
        <v>1</v>
      </c>
      <c r="L680" s="7" t="s">
        <v>18026</v>
      </c>
      <c r="M680" s="1">
        <f t="shared" si="50"/>
        <v>-84802190</v>
      </c>
      <c r="N680">
        <v>1</v>
      </c>
      <c r="O680" s="18">
        <f>SUMIF(Spotify!U:U,Charts!L680,Spotify!Q:Q)/COUNTIF(Spotify!U:U,Charts!L680)</f>
        <v>183573</v>
      </c>
      <c r="P680" t="str">
        <f t="shared" si="51"/>
        <v>03:03</v>
      </c>
      <c r="Q680" s="18">
        <f t="shared" si="53"/>
        <v>641941</v>
      </c>
      <c r="R680" s="8" t="str">
        <f t="shared" si="52"/>
        <v>10:41</v>
      </c>
      <c r="T680" s="7" t="s">
        <v>11236</v>
      </c>
      <c r="U680">
        <f>COUNTIFS(Spotify!$AA:$AA,Charts!$U$1,Spotify!$U:$U,Charts!T680)</f>
        <v>0</v>
      </c>
      <c r="V680">
        <f>COUNTIFS(Spotify!$AA:$AA,Charts!$V$1,Spotify!$U:$U,Charts!T680)</f>
        <v>0</v>
      </c>
      <c r="W680">
        <f>COUNTIFS(Spotify!$AA:$AA,Charts!$W$1,Spotify!$U:$U,Charts!T680)</f>
        <v>0</v>
      </c>
      <c r="X680">
        <f>COUNTIFS(Spotify!$AA:$AA,Charts!$X$1,Spotify!$U:$U,Charts!T680)</f>
        <v>1</v>
      </c>
      <c r="Y680">
        <f>COUNTIFS(Spotify!$AA:$AA,Charts!$Y$1,Spotify!$U:$U,Charts!T680)</f>
        <v>0</v>
      </c>
      <c r="Z680">
        <f>COUNTIFS(Spotify!$AA:$AA,Charts!$Z$1,Spotify!$U:$U,Charts!T680)</f>
        <v>0</v>
      </c>
      <c r="AA680">
        <f>COUNTIFS(Spotify!$AA:$AA,Charts!$AA$1,Spotify!$U:$U,Charts!T680)</f>
        <v>0</v>
      </c>
      <c r="AB680">
        <f>COUNTIFS(Spotify!$AA:$AA,Charts!$AB$1,Spotify!$U:$U,Charts!T680)</f>
        <v>0</v>
      </c>
      <c r="AC680">
        <f>COUNTIFS(Spotify!$AA:$AA,Charts!$AC$1,Spotify!$U:$U,Charts!T680)</f>
        <v>1</v>
      </c>
      <c r="AD680">
        <f>COUNTIFS(Spotify!$AA:$AA,Charts!$AD$1,Spotify!$U:$U,Charts!T680)</f>
        <v>0</v>
      </c>
      <c r="AE680">
        <f>COUNTIFS(Spotify!$AA:$AA,Charts!$AE$1,Spotify!$U:$U,Charts!T680)</f>
        <v>0</v>
      </c>
      <c r="AF680" s="8">
        <f>COUNTIFS(Spotify!$AA:$AA,Charts!$AF$1,Spotify!$U:$U,Charts!T680)</f>
        <v>1</v>
      </c>
      <c r="AH680" s="7" t="s">
        <v>11236</v>
      </c>
      <c r="AI680">
        <f>SUMIFS(Spotify!O:O,Spotify!U:U,Charts!AH680)/COUNTIFS(Spotify!U:U,Charts!AH680)</f>
        <v>-4928.666666666667</v>
      </c>
      <c r="AJ680" s="18">
        <f>SUMIF(Spotify!U:U,Charts!AH680,Spotify!P:P)/COUNTIF(Spotify!U:U,Charts!AH680)</f>
        <v>138276.66666666666</v>
      </c>
      <c r="AK680" s="18">
        <f>SUMIF(Spotify!U:U,Charts!AH680,Spotify!R:R)/COUNTIF(Spotify!U:U,Charts!AH680)</f>
        <v>5.666666666666667</v>
      </c>
      <c r="AL680" s="18">
        <f>SUMIF(Spotify!U:U,Charts!AH680,Spotify!J:J)/COUNTIF(Spotify!U:U,Charts!AH680)</f>
        <v>531.66666666666663</v>
      </c>
      <c r="AM680" s="18">
        <f>SUMIF(Spotify!U:U,Charts!AH680,Spotify!H:H)/COUNTIF(Spotify!U:U,Charts!AH680)</f>
        <v>513</v>
      </c>
      <c r="AN680" s="28">
        <f>SUMIF(Spotify!U:U,Charts!AH680,Spotify!I:I)/COUNTIF(Spotify!U:U,Charts!AH680)</f>
        <v>739.66666666666663</v>
      </c>
    </row>
    <row r="681" spans="1:40" x14ac:dyDescent="0.25">
      <c r="A681" s="3" t="s">
        <v>15752</v>
      </c>
      <c r="B681" s="1">
        <v>164498841</v>
      </c>
      <c r="C681" s="1">
        <v>1</v>
      </c>
      <c r="D681" s="1"/>
      <c r="E681" s="3" t="s">
        <v>16021</v>
      </c>
      <c r="F681" s="1">
        <v>4530498</v>
      </c>
      <c r="H681" s="7" t="s">
        <v>18203</v>
      </c>
      <c r="I681" s="1">
        <v>83623999</v>
      </c>
      <c r="J681" s="8">
        <v>2</v>
      </c>
      <c r="L681" s="7" t="s">
        <v>18203</v>
      </c>
      <c r="M681" s="1">
        <f t="shared" si="50"/>
        <v>-83623999</v>
      </c>
      <c r="N681">
        <v>2</v>
      </c>
      <c r="O681" s="18">
        <f>SUMIF(Spotify!U:U,Charts!L681,Spotify!Q:Q)/COUNTIF(Spotify!U:U,Charts!L681)</f>
        <v>203510.5</v>
      </c>
      <c r="P681" t="str">
        <f t="shared" si="51"/>
        <v>03:23</v>
      </c>
      <c r="Q681" s="18">
        <f t="shared" si="53"/>
        <v>641941</v>
      </c>
      <c r="R681" s="8" t="str">
        <f t="shared" si="52"/>
        <v>10:41</v>
      </c>
      <c r="T681" s="7" t="s">
        <v>15752</v>
      </c>
      <c r="U681">
        <f>COUNTIFS(Spotify!$AA:$AA,Charts!$U$1,Spotify!$U:$U,Charts!T681)</f>
        <v>1</v>
      </c>
      <c r="V681">
        <f>COUNTIFS(Spotify!$AA:$AA,Charts!$V$1,Spotify!$U:$U,Charts!T681)</f>
        <v>0</v>
      </c>
      <c r="W681">
        <f>COUNTIFS(Spotify!$AA:$AA,Charts!$W$1,Spotify!$U:$U,Charts!T681)</f>
        <v>0</v>
      </c>
      <c r="X681">
        <f>COUNTIFS(Spotify!$AA:$AA,Charts!$X$1,Spotify!$U:$U,Charts!T681)</f>
        <v>0</v>
      </c>
      <c r="Y681">
        <f>COUNTIFS(Spotify!$AA:$AA,Charts!$Y$1,Spotify!$U:$U,Charts!T681)</f>
        <v>0</v>
      </c>
      <c r="Z681">
        <f>COUNTIFS(Spotify!$AA:$AA,Charts!$Z$1,Spotify!$U:$U,Charts!T681)</f>
        <v>0</v>
      </c>
      <c r="AA681">
        <f>COUNTIFS(Spotify!$AA:$AA,Charts!$AA$1,Spotify!$U:$U,Charts!T681)</f>
        <v>0</v>
      </c>
      <c r="AB681">
        <f>COUNTIFS(Spotify!$AA:$AA,Charts!$AB$1,Spotify!$U:$U,Charts!T681)</f>
        <v>0</v>
      </c>
      <c r="AC681">
        <f>COUNTIFS(Spotify!$AA:$AA,Charts!$AC$1,Spotify!$U:$U,Charts!T681)</f>
        <v>0</v>
      </c>
      <c r="AD681">
        <f>COUNTIFS(Spotify!$AA:$AA,Charts!$AD$1,Spotify!$U:$U,Charts!T681)</f>
        <v>0</v>
      </c>
      <c r="AE681">
        <f>COUNTIFS(Spotify!$AA:$AA,Charts!$AE$1,Spotify!$U:$U,Charts!T681)</f>
        <v>0</v>
      </c>
      <c r="AF681" s="8">
        <f>COUNTIFS(Spotify!$AA:$AA,Charts!$AF$1,Spotify!$U:$U,Charts!T681)</f>
        <v>0</v>
      </c>
      <c r="AH681" s="7" t="s">
        <v>15752</v>
      </c>
      <c r="AI681">
        <f>SUMIFS(Spotify!O:O,Spotify!U:U,Charts!AH681)/COUNTIFS(Spotify!U:U,Charts!AH681)</f>
        <v>-4948</v>
      </c>
      <c r="AJ681" s="18">
        <f>SUMIF(Spotify!U:U,Charts!AH681,Spotify!P:P)/COUNTIF(Spotify!U:U,Charts!AH681)</f>
        <v>121737</v>
      </c>
      <c r="AK681" s="18">
        <f>SUMIF(Spotify!U:U,Charts!AH681,Spotify!R:R)/COUNTIF(Spotify!U:U,Charts!AH681)</f>
        <v>16</v>
      </c>
      <c r="AL681" s="18">
        <f>SUMIF(Spotify!U:U,Charts!AH681,Spotify!J:J)/COUNTIF(Spotify!U:U,Charts!AH681)</f>
        <v>448</v>
      </c>
      <c r="AM681" s="18">
        <f>SUMIF(Spotify!U:U,Charts!AH681,Spotify!H:H)/COUNTIF(Spotify!U:U,Charts!AH681)</f>
        <v>704</v>
      </c>
      <c r="AN681" s="28">
        <f>SUMIF(Spotify!U:U,Charts!AH681,Spotify!I:I)/COUNTIF(Spotify!U:U,Charts!AH681)</f>
        <v>756</v>
      </c>
    </row>
    <row r="682" spans="1:40" x14ac:dyDescent="0.25">
      <c r="A682" s="3" t="s">
        <v>18074</v>
      </c>
      <c r="B682" s="1">
        <v>4343251</v>
      </c>
      <c r="C682" s="1">
        <v>1</v>
      </c>
      <c r="D682" s="1"/>
      <c r="E682" s="3" t="s">
        <v>10196</v>
      </c>
      <c r="F682" s="1">
        <v>109875183</v>
      </c>
      <c r="H682" s="7" t="s">
        <v>7038</v>
      </c>
      <c r="I682" s="1">
        <v>83478723</v>
      </c>
      <c r="J682" s="8">
        <v>14</v>
      </c>
      <c r="L682" s="7" t="s">
        <v>7038</v>
      </c>
      <c r="M682" s="1">
        <f t="shared" si="50"/>
        <v>-83478723</v>
      </c>
      <c r="N682">
        <v>14</v>
      </c>
      <c r="O682" s="18">
        <f>SUMIF(Spotify!U:U,Charts!L682,Spotify!Q:Q)/COUNTIF(Spotify!U:U,Charts!L682)</f>
        <v>168857.71428571429</v>
      </c>
      <c r="P682" t="str">
        <f t="shared" si="51"/>
        <v>02:48</v>
      </c>
      <c r="Q682" s="18">
        <f t="shared" si="53"/>
        <v>641941</v>
      </c>
      <c r="R682" s="8" t="str">
        <f t="shared" si="52"/>
        <v>10:41</v>
      </c>
      <c r="T682" s="7" t="s">
        <v>18074</v>
      </c>
      <c r="U682">
        <f>COUNTIFS(Spotify!$AA:$AA,Charts!$U$1,Spotify!$U:$U,Charts!T682)</f>
        <v>1</v>
      </c>
      <c r="V682">
        <f>COUNTIFS(Spotify!$AA:$AA,Charts!$V$1,Spotify!$U:$U,Charts!T682)</f>
        <v>0</v>
      </c>
      <c r="W682">
        <f>COUNTIFS(Spotify!$AA:$AA,Charts!$W$1,Spotify!$U:$U,Charts!T682)</f>
        <v>0</v>
      </c>
      <c r="X682">
        <f>COUNTIFS(Spotify!$AA:$AA,Charts!$X$1,Spotify!$U:$U,Charts!T682)</f>
        <v>0</v>
      </c>
      <c r="Y682">
        <f>COUNTIFS(Spotify!$AA:$AA,Charts!$Y$1,Spotify!$U:$U,Charts!T682)</f>
        <v>0</v>
      </c>
      <c r="Z682">
        <f>COUNTIFS(Spotify!$AA:$AA,Charts!$Z$1,Spotify!$U:$U,Charts!T682)</f>
        <v>0</v>
      </c>
      <c r="AA682">
        <f>COUNTIFS(Spotify!$AA:$AA,Charts!$AA$1,Spotify!$U:$U,Charts!T682)</f>
        <v>0</v>
      </c>
      <c r="AB682">
        <f>COUNTIFS(Spotify!$AA:$AA,Charts!$AB$1,Spotify!$U:$U,Charts!T682)</f>
        <v>0</v>
      </c>
      <c r="AC682">
        <f>COUNTIFS(Spotify!$AA:$AA,Charts!$AC$1,Spotify!$U:$U,Charts!T682)</f>
        <v>0</v>
      </c>
      <c r="AD682">
        <f>COUNTIFS(Spotify!$AA:$AA,Charts!$AD$1,Spotify!$U:$U,Charts!T682)</f>
        <v>0</v>
      </c>
      <c r="AE682">
        <f>COUNTIFS(Spotify!$AA:$AA,Charts!$AE$1,Spotify!$U:$U,Charts!T682)</f>
        <v>0</v>
      </c>
      <c r="AF682" s="8">
        <f>COUNTIFS(Spotify!$AA:$AA,Charts!$AF$1,Spotify!$U:$U,Charts!T682)</f>
        <v>0</v>
      </c>
      <c r="AH682" s="7" t="s">
        <v>18074</v>
      </c>
      <c r="AI682">
        <f>SUMIFS(Spotify!O:O,Spotify!U:U,Charts!AH682)/COUNTIFS(Spotify!U:U,Charts!AH682)</f>
        <v>-5094</v>
      </c>
      <c r="AJ682" s="18">
        <f>SUMIF(Spotify!U:U,Charts!AH682,Spotify!P:P)/COUNTIF(Spotify!U:U,Charts!AH682)</f>
        <v>160087</v>
      </c>
      <c r="AK682" s="18">
        <f>SUMIF(Spotify!U:U,Charts!AH682,Spotify!R:R)/COUNTIF(Spotify!U:U,Charts!AH682)</f>
        <v>1</v>
      </c>
      <c r="AL682" s="18">
        <f>SUMIF(Spotify!U:U,Charts!AH682,Spotify!J:J)/COUNTIF(Spotify!U:U,Charts!AH682)</f>
        <v>123</v>
      </c>
      <c r="AM682" s="18">
        <f>SUMIF(Spotify!U:U,Charts!AH682,Spotify!H:H)/COUNTIF(Spotify!U:U,Charts!AH682)</f>
        <v>78</v>
      </c>
      <c r="AN682" s="28">
        <f>SUMIF(Spotify!U:U,Charts!AH682,Spotify!I:I)/COUNTIF(Spotify!U:U,Charts!AH682)</f>
        <v>521</v>
      </c>
    </row>
    <row r="683" spans="1:40" x14ac:dyDescent="0.25">
      <c r="A683" s="3" t="s">
        <v>6177</v>
      </c>
      <c r="B683" s="1">
        <v>98153369</v>
      </c>
      <c r="C683" s="1">
        <v>8</v>
      </c>
      <c r="D683" s="1"/>
      <c r="E683" s="3" t="s">
        <v>8682</v>
      </c>
      <c r="F683" s="1">
        <v>5490484</v>
      </c>
      <c r="H683" s="7" t="s">
        <v>9997</v>
      </c>
      <c r="I683" s="1">
        <v>83386368</v>
      </c>
      <c r="J683" s="8">
        <v>2</v>
      </c>
      <c r="L683" s="7" t="s">
        <v>9997</v>
      </c>
      <c r="M683" s="1">
        <f t="shared" si="50"/>
        <v>-83386368</v>
      </c>
      <c r="N683">
        <v>2</v>
      </c>
      <c r="O683" s="18">
        <f>SUMIF(Spotify!U:U,Charts!L683,Spotify!Q:Q)/COUNTIF(Spotify!U:U,Charts!L683)</f>
        <v>209526.5</v>
      </c>
      <c r="P683" t="str">
        <f t="shared" si="51"/>
        <v>03:29</v>
      </c>
      <c r="Q683" s="18">
        <f t="shared" si="53"/>
        <v>641941</v>
      </c>
      <c r="R683" s="8" t="str">
        <f t="shared" si="52"/>
        <v>10:41</v>
      </c>
      <c r="T683" s="7" t="s">
        <v>6177</v>
      </c>
      <c r="U683">
        <f>COUNTIFS(Spotify!$AA:$AA,Charts!$U$1,Spotify!$U:$U,Charts!T683)</f>
        <v>0</v>
      </c>
      <c r="V683">
        <f>COUNTIFS(Spotify!$AA:$AA,Charts!$V$1,Spotify!$U:$U,Charts!T683)</f>
        <v>1</v>
      </c>
      <c r="W683">
        <f>COUNTIFS(Spotify!$AA:$AA,Charts!$W$1,Spotify!$U:$U,Charts!T683)</f>
        <v>0</v>
      </c>
      <c r="X683">
        <f>COUNTIFS(Spotify!$AA:$AA,Charts!$X$1,Spotify!$U:$U,Charts!T683)</f>
        <v>0</v>
      </c>
      <c r="Y683">
        <f>COUNTIFS(Spotify!$AA:$AA,Charts!$Y$1,Spotify!$U:$U,Charts!T683)</f>
        <v>0</v>
      </c>
      <c r="Z683">
        <f>COUNTIFS(Spotify!$AA:$AA,Charts!$Z$1,Spotify!$U:$U,Charts!T683)</f>
        <v>1</v>
      </c>
      <c r="AA683">
        <f>COUNTIFS(Spotify!$AA:$AA,Charts!$AA$1,Spotify!$U:$U,Charts!T683)</f>
        <v>0</v>
      </c>
      <c r="AB683">
        <f>COUNTIFS(Spotify!$AA:$AA,Charts!$AB$1,Spotify!$U:$U,Charts!T683)</f>
        <v>0</v>
      </c>
      <c r="AC683">
        <f>COUNTIFS(Spotify!$AA:$AA,Charts!$AC$1,Spotify!$U:$U,Charts!T683)</f>
        <v>1</v>
      </c>
      <c r="AD683">
        <f>COUNTIFS(Spotify!$AA:$AA,Charts!$AD$1,Spotify!$U:$U,Charts!T683)</f>
        <v>1</v>
      </c>
      <c r="AE683">
        <f>COUNTIFS(Spotify!$AA:$AA,Charts!$AE$1,Spotify!$U:$U,Charts!T683)</f>
        <v>3</v>
      </c>
      <c r="AF683" s="8">
        <f>COUNTIFS(Spotify!$AA:$AA,Charts!$AF$1,Spotify!$U:$U,Charts!T683)</f>
        <v>1</v>
      </c>
      <c r="AH683" s="7" t="s">
        <v>6177</v>
      </c>
      <c r="AI683">
        <f>SUMIFS(Spotify!O:O,Spotify!U:U,Charts!AH683)/COUNTIFS(Spotify!U:U,Charts!AH683)</f>
        <v>-5579.625</v>
      </c>
      <c r="AJ683" s="18">
        <f>SUMIF(Spotify!U:U,Charts!AH683,Spotify!P:P)/COUNTIF(Spotify!U:U,Charts!AH683)</f>
        <v>120848.75</v>
      </c>
      <c r="AK683" s="18">
        <f>SUMIF(Spotify!U:U,Charts!AH683,Spotify!R:R)/COUNTIF(Spotify!U:U,Charts!AH683)</f>
        <v>1.875</v>
      </c>
      <c r="AL683" s="18">
        <f>SUMIF(Spotify!U:U,Charts!AH683,Spotify!J:J)/COUNTIF(Spotify!U:U,Charts!AH683)</f>
        <v>459</v>
      </c>
      <c r="AM683" s="18">
        <f>SUMIF(Spotify!U:U,Charts!AH683,Spotify!H:H)/COUNTIF(Spotify!U:U,Charts!AH683)</f>
        <v>783.5</v>
      </c>
      <c r="AN683" s="28">
        <f>SUMIF(Spotify!U:U,Charts!AH683,Spotify!I:I)/COUNTIF(Spotify!U:U,Charts!AH683)</f>
        <v>661.75</v>
      </c>
    </row>
    <row r="684" spans="1:40" x14ac:dyDescent="0.25">
      <c r="A684" s="3" t="s">
        <v>18075</v>
      </c>
      <c r="B684" s="1">
        <v>2575507204</v>
      </c>
      <c r="C684" s="1">
        <v>9</v>
      </c>
      <c r="D684" s="1"/>
      <c r="E684" s="3" t="s">
        <v>4968</v>
      </c>
      <c r="F684" s="1">
        <v>73676871</v>
      </c>
      <c r="H684" s="7" t="s">
        <v>18101</v>
      </c>
      <c r="I684" s="1">
        <v>83136239</v>
      </c>
      <c r="J684" s="8">
        <v>3</v>
      </c>
      <c r="L684" s="7" t="s">
        <v>18101</v>
      </c>
      <c r="M684" s="1">
        <f t="shared" si="50"/>
        <v>-83136239</v>
      </c>
      <c r="N684">
        <v>3</v>
      </c>
      <c r="O684" s="18">
        <f>SUMIF(Spotify!U:U,Charts!L684,Spotify!Q:Q)/COUNTIF(Spotify!U:U,Charts!L684)</f>
        <v>205926.66666666666</v>
      </c>
      <c r="P684" t="str">
        <f t="shared" si="51"/>
        <v>03:25</v>
      </c>
      <c r="Q684" s="18">
        <f t="shared" si="53"/>
        <v>641941</v>
      </c>
      <c r="R684" s="8" t="str">
        <f t="shared" si="52"/>
        <v>10:41</v>
      </c>
      <c r="T684" s="7" t="s">
        <v>18075</v>
      </c>
      <c r="U684">
        <f>COUNTIFS(Spotify!$AA:$AA,Charts!$U$1,Spotify!$U:$U,Charts!T684)</f>
        <v>1</v>
      </c>
      <c r="V684">
        <f>COUNTIFS(Spotify!$AA:$AA,Charts!$V$1,Spotify!$U:$U,Charts!T684)</f>
        <v>1</v>
      </c>
      <c r="W684">
        <f>COUNTIFS(Spotify!$AA:$AA,Charts!$W$1,Spotify!$U:$U,Charts!T684)</f>
        <v>3</v>
      </c>
      <c r="X684">
        <f>COUNTIFS(Spotify!$AA:$AA,Charts!$X$1,Spotify!$U:$U,Charts!T684)</f>
        <v>0</v>
      </c>
      <c r="Y684">
        <f>COUNTIFS(Spotify!$AA:$AA,Charts!$Y$1,Spotify!$U:$U,Charts!T684)</f>
        <v>0</v>
      </c>
      <c r="Z684">
        <f>COUNTIFS(Spotify!$AA:$AA,Charts!$Z$1,Spotify!$U:$U,Charts!T684)</f>
        <v>0</v>
      </c>
      <c r="AA684">
        <f>COUNTIFS(Spotify!$AA:$AA,Charts!$AA$1,Spotify!$U:$U,Charts!T684)</f>
        <v>1</v>
      </c>
      <c r="AB684">
        <f>COUNTIFS(Spotify!$AA:$AA,Charts!$AB$1,Spotify!$U:$U,Charts!T684)</f>
        <v>1</v>
      </c>
      <c r="AC684">
        <f>COUNTIFS(Spotify!$AA:$AA,Charts!$AC$1,Spotify!$U:$U,Charts!T684)</f>
        <v>0</v>
      </c>
      <c r="AD684">
        <f>COUNTIFS(Spotify!$AA:$AA,Charts!$AD$1,Spotify!$U:$U,Charts!T684)</f>
        <v>0</v>
      </c>
      <c r="AE684">
        <f>COUNTIFS(Spotify!$AA:$AA,Charts!$AE$1,Spotify!$U:$U,Charts!T684)</f>
        <v>0</v>
      </c>
      <c r="AF684" s="8">
        <f>COUNTIFS(Spotify!$AA:$AA,Charts!$AF$1,Spotify!$U:$U,Charts!T684)</f>
        <v>2</v>
      </c>
      <c r="AH684" s="7" t="s">
        <v>18075</v>
      </c>
      <c r="AI684">
        <f>SUMIFS(Spotify!O:O,Spotify!U:U,Charts!AH684)/COUNTIFS(Spotify!U:U,Charts!AH684)</f>
        <v>-3744.3333333333335</v>
      </c>
      <c r="AJ684" s="18">
        <f>SUMIF(Spotify!U:U,Charts!AH684,Spotify!P:P)/COUNTIF(Spotify!U:U,Charts!AH684)</f>
        <v>113643.66666666667</v>
      </c>
      <c r="AK684" s="18">
        <f>SUMIF(Spotify!U:U,Charts!AH684,Spotify!R:R)/COUNTIF(Spotify!U:U,Charts!AH684)</f>
        <v>34.444444444444443</v>
      </c>
      <c r="AL684" s="18">
        <f>SUMIF(Spotify!U:U,Charts!AH684,Spotify!J:J)/COUNTIF(Spotify!U:U,Charts!AH684)</f>
        <v>412.88888888888891</v>
      </c>
      <c r="AM684" s="18">
        <f>SUMIF(Spotify!U:U,Charts!AH684,Spotify!H:H)/COUNTIF(Spotify!U:U,Charts!AH684)</f>
        <v>672.44444444444446</v>
      </c>
      <c r="AN684" s="28">
        <f>SUMIF(Spotify!U:U,Charts!AH684,Spotify!I:I)/COUNTIF(Spotify!U:U,Charts!AH684)</f>
        <v>821.11111111111109</v>
      </c>
    </row>
    <row r="685" spans="1:40" x14ac:dyDescent="0.25">
      <c r="A685" s="3" t="s">
        <v>18076</v>
      </c>
      <c r="B685" s="1">
        <v>23099927</v>
      </c>
      <c r="C685" s="1">
        <v>1</v>
      </c>
      <c r="D685" s="1"/>
      <c r="E685" s="3" t="s">
        <v>2036</v>
      </c>
      <c r="F685" s="1">
        <v>642703500</v>
      </c>
      <c r="H685" s="7" t="s">
        <v>2649</v>
      </c>
      <c r="I685" s="1">
        <v>81833571</v>
      </c>
      <c r="J685" s="8">
        <v>4</v>
      </c>
      <c r="L685" s="7" t="s">
        <v>2649</v>
      </c>
      <c r="M685" s="1">
        <f t="shared" si="50"/>
        <v>-81833571</v>
      </c>
      <c r="N685">
        <v>4</v>
      </c>
      <c r="O685" s="18">
        <f>SUMIF(Spotify!U:U,Charts!L685,Spotify!Q:Q)/COUNTIF(Spotify!U:U,Charts!L685)</f>
        <v>170153.25</v>
      </c>
      <c r="P685" t="str">
        <f t="shared" si="51"/>
        <v>02:50</v>
      </c>
      <c r="Q685" s="18">
        <f t="shared" si="53"/>
        <v>641941</v>
      </c>
      <c r="R685" s="8" t="str">
        <f t="shared" si="52"/>
        <v>10:41</v>
      </c>
      <c r="T685" s="7" t="s">
        <v>18076</v>
      </c>
      <c r="U685">
        <f>COUNTIFS(Spotify!$AA:$AA,Charts!$U$1,Spotify!$U:$U,Charts!T685)</f>
        <v>0</v>
      </c>
      <c r="V685">
        <f>COUNTIFS(Spotify!$AA:$AA,Charts!$V$1,Spotify!$U:$U,Charts!T685)</f>
        <v>0</v>
      </c>
      <c r="W685">
        <f>COUNTIFS(Spotify!$AA:$AA,Charts!$W$1,Spotify!$U:$U,Charts!T685)</f>
        <v>0</v>
      </c>
      <c r="X685">
        <f>COUNTIFS(Spotify!$AA:$AA,Charts!$X$1,Spotify!$U:$U,Charts!T685)</f>
        <v>0</v>
      </c>
      <c r="Y685">
        <f>COUNTIFS(Spotify!$AA:$AA,Charts!$Y$1,Spotify!$U:$U,Charts!T685)</f>
        <v>0</v>
      </c>
      <c r="Z685">
        <f>COUNTIFS(Spotify!$AA:$AA,Charts!$Z$1,Spotify!$U:$U,Charts!T685)</f>
        <v>0</v>
      </c>
      <c r="AA685">
        <f>COUNTIFS(Spotify!$AA:$AA,Charts!$AA$1,Spotify!$U:$U,Charts!T685)</f>
        <v>0</v>
      </c>
      <c r="AB685">
        <f>COUNTIFS(Spotify!$AA:$AA,Charts!$AB$1,Spotify!$U:$U,Charts!T685)</f>
        <v>0</v>
      </c>
      <c r="AC685">
        <f>COUNTIFS(Spotify!$AA:$AA,Charts!$AC$1,Spotify!$U:$U,Charts!T685)</f>
        <v>0</v>
      </c>
      <c r="AD685">
        <f>COUNTIFS(Spotify!$AA:$AA,Charts!$AD$1,Spotify!$U:$U,Charts!T685)</f>
        <v>0</v>
      </c>
      <c r="AE685">
        <f>COUNTIFS(Spotify!$AA:$AA,Charts!$AE$1,Spotify!$U:$U,Charts!T685)</f>
        <v>0</v>
      </c>
      <c r="AF685" s="8">
        <f>COUNTIFS(Spotify!$AA:$AA,Charts!$AF$1,Spotify!$U:$U,Charts!T685)</f>
        <v>1</v>
      </c>
      <c r="AH685" s="7" t="s">
        <v>18076</v>
      </c>
      <c r="AI685">
        <f>SUMIFS(Spotify!O:O,Spotify!U:U,Charts!AH685)/COUNTIFS(Spotify!U:U,Charts!AH685)</f>
        <v>-4413</v>
      </c>
      <c r="AJ685" s="18">
        <f>SUMIF(Spotify!U:U,Charts!AH685,Spotify!P:P)/COUNTIF(Spotify!U:U,Charts!AH685)</f>
        <v>144117</v>
      </c>
      <c r="AK685" s="18">
        <f>SUMIF(Spotify!U:U,Charts!AH685,Spotify!R:R)/COUNTIF(Spotify!U:U,Charts!AH685)</f>
        <v>3</v>
      </c>
      <c r="AL685" s="18">
        <f>SUMIF(Spotify!U:U,Charts!AH685,Spotify!J:J)/COUNTIF(Spotify!U:U,Charts!AH685)</f>
        <v>705</v>
      </c>
      <c r="AM685" s="18">
        <f>SUMIF(Spotify!U:U,Charts!AH685,Spotify!H:H)/COUNTIF(Spotify!U:U,Charts!AH685)</f>
        <v>724</v>
      </c>
      <c r="AN685" s="28">
        <f>SUMIF(Spotify!U:U,Charts!AH685,Spotify!I:I)/COUNTIF(Spotify!U:U,Charts!AH685)</f>
        <v>684</v>
      </c>
    </row>
    <row r="686" spans="1:40" x14ac:dyDescent="0.25">
      <c r="A686" s="3" t="s">
        <v>7130</v>
      </c>
      <c r="B686" s="1">
        <v>79461298</v>
      </c>
      <c r="C686" s="1">
        <v>6</v>
      </c>
      <c r="D686" s="1"/>
      <c r="E686" s="3" t="s">
        <v>17020</v>
      </c>
      <c r="F686" s="1">
        <v>39246416</v>
      </c>
      <c r="H686" s="7" t="s">
        <v>11764</v>
      </c>
      <c r="I686" s="1">
        <v>81724457</v>
      </c>
      <c r="J686" s="8">
        <v>1</v>
      </c>
      <c r="L686" s="7" t="s">
        <v>11764</v>
      </c>
      <c r="M686" s="1">
        <f t="shared" si="50"/>
        <v>-81724457</v>
      </c>
      <c r="N686">
        <v>1</v>
      </c>
      <c r="O686" s="18">
        <f>SUMIF(Spotify!U:U,Charts!L686,Spotify!Q:Q)/COUNTIF(Spotify!U:U,Charts!L686)</f>
        <v>183757</v>
      </c>
      <c r="P686" t="str">
        <f t="shared" si="51"/>
        <v>03:03</v>
      </c>
      <c r="Q686" s="18">
        <f t="shared" si="53"/>
        <v>641941</v>
      </c>
      <c r="R686" s="8" t="str">
        <f t="shared" si="52"/>
        <v>10:41</v>
      </c>
      <c r="T686" s="7" t="s">
        <v>7130</v>
      </c>
      <c r="U686">
        <f>COUNTIFS(Spotify!$AA:$AA,Charts!$U$1,Spotify!$U:$U,Charts!T686)</f>
        <v>1</v>
      </c>
      <c r="V686">
        <f>COUNTIFS(Spotify!$AA:$AA,Charts!$V$1,Spotify!$U:$U,Charts!T686)</f>
        <v>0</v>
      </c>
      <c r="W686">
        <f>COUNTIFS(Spotify!$AA:$AA,Charts!$W$1,Spotify!$U:$U,Charts!T686)</f>
        <v>0</v>
      </c>
      <c r="X686">
        <f>COUNTIFS(Spotify!$AA:$AA,Charts!$X$1,Spotify!$U:$U,Charts!T686)</f>
        <v>0</v>
      </c>
      <c r="Y686">
        <f>COUNTIFS(Spotify!$AA:$AA,Charts!$Y$1,Spotify!$U:$U,Charts!T686)</f>
        <v>0</v>
      </c>
      <c r="Z686">
        <f>COUNTIFS(Spotify!$AA:$AA,Charts!$Z$1,Spotify!$U:$U,Charts!T686)</f>
        <v>0</v>
      </c>
      <c r="AA686">
        <f>COUNTIFS(Spotify!$AA:$AA,Charts!$AA$1,Spotify!$U:$U,Charts!T686)</f>
        <v>0</v>
      </c>
      <c r="AB686">
        <f>COUNTIFS(Spotify!$AA:$AA,Charts!$AB$1,Spotify!$U:$U,Charts!T686)</f>
        <v>1</v>
      </c>
      <c r="AC686">
        <f>COUNTIFS(Spotify!$AA:$AA,Charts!$AC$1,Spotify!$U:$U,Charts!T686)</f>
        <v>3</v>
      </c>
      <c r="AD686">
        <f>COUNTIFS(Spotify!$AA:$AA,Charts!$AD$1,Spotify!$U:$U,Charts!T686)</f>
        <v>0</v>
      </c>
      <c r="AE686">
        <f>COUNTIFS(Spotify!$AA:$AA,Charts!$AE$1,Spotify!$U:$U,Charts!T686)</f>
        <v>1</v>
      </c>
      <c r="AF686" s="8">
        <f>COUNTIFS(Spotify!$AA:$AA,Charts!$AF$1,Spotify!$U:$U,Charts!T686)</f>
        <v>0</v>
      </c>
      <c r="AH686" s="7" t="s">
        <v>7130</v>
      </c>
      <c r="AI686">
        <f>SUMIFS(Spotify!O:O,Spotify!U:U,Charts!AH686)/COUNTIFS(Spotify!U:U,Charts!AH686)</f>
        <v>-6029.833333333333</v>
      </c>
      <c r="AJ686" s="18">
        <f>SUMIF(Spotify!U:U,Charts!AH686,Spotify!P:P)/COUNTIF(Spotify!U:U,Charts!AH686)</f>
        <v>117222.33333333333</v>
      </c>
      <c r="AK686" s="18">
        <f>SUMIF(Spotify!U:U,Charts!AH686,Spotify!R:R)/COUNTIF(Spotify!U:U,Charts!AH686)</f>
        <v>2</v>
      </c>
      <c r="AL686" s="18">
        <f>SUMIF(Spotify!U:U,Charts!AH686,Spotify!J:J)/COUNTIF(Spotify!U:U,Charts!AH686)</f>
        <v>422.16666666666669</v>
      </c>
      <c r="AM686" s="18">
        <f>SUMIF(Spotify!U:U,Charts!AH686,Spotify!H:H)/COUNTIF(Spotify!U:U,Charts!AH686)</f>
        <v>574.66666666666663</v>
      </c>
      <c r="AN686" s="28">
        <f>SUMIF(Spotify!U:U,Charts!AH686,Spotify!I:I)/COUNTIF(Spotify!U:U,Charts!AH686)</f>
        <v>527.66666666666663</v>
      </c>
    </row>
    <row r="687" spans="1:40" x14ac:dyDescent="0.25">
      <c r="A687" s="3" t="s">
        <v>6634</v>
      </c>
      <c r="B687" s="1">
        <v>337751025</v>
      </c>
      <c r="C687" s="1">
        <v>4</v>
      </c>
      <c r="D687" s="1"/>
      <c r="E687" s="3" t="s">
        <v>9194</v>
      </c>
      <c r="F687" s="1">
        <v>67878359</v>
      </c>
      <c r="H687" s="7" t="s">
        <v>12240</v>
      </c>
      <c r="I687" s="1">
        <v>81590055</v>
      </c>
      <c r="J687" s="8">
        <v>2</v>
      </c>
      <c r="L687" s="7" t="s">
        <v>12240</v>
      </c>
      <c r="M687" s="1">
        <f t="shared" si="50"/>
        <v>-81590055</v>
      </c>
      <c r="N687">
        <v>2</v>
      </c>
      <c r="O687" s="18">
        <f>SUMIF(Spotify!U:U,Charts!L687,Spotify!Q:Q)/COUNTIF(Spotify!U:U,Charts!L687)</f>
        <v>216661</v>
      </c>
      <c r="P687" t="str">
        <f t="shared" si="51"/>
        <v>03:36</v>
      </c>
      <c r="Q687" s="18">
        <f t="shared" si="53"/>
        <v>641941</v>
      </c>
      <c r="R687" s="8" t="str">
        <f t="shared" si="52"/>
        <v>10:41</v>
      </c>
      <c r="T687" s="7" t="s">
        <v>6634</v>
      </c>
      <c r="U687">
        <f>COUNTIFS(Spotify!$AA:$AA,Charts!$U$1,Spotify!$U:$U,Charts!T687)</f>
        <v>1</v>
      </c>
      <c r="V687">
        <f>COUNTIFS(Spotify!$AA:$AA,Charts!$V$1,Spotify!$U:$U,Charts!T687)</f>
        <v>0</v>
      </c>
      <c r="W687">
        <f>COUNTIFS(Spotify!$AA:$AA,Charts!$W$1,Spotify!$U:$U,Charts!T687)</f>
        <v>0</v>
      </c>
      <c r="X687">
        <f>COUNTIFS(Spotify!$AA:$AA,Charts!$X$1,Spotify!$U:$U,Charts!T687)</f>
        <v>0</v>
      </c>
      <c r="Y687">
        <f>COUNTIFS(Spotify!$AA:$AA,Charts!$Y$1,Spotify!$U:$U,Charts!T687)</f>
        <v>0</v>
      </c>
      <c r="Z687">
        <f>COUNTIFS(Spotify!$AA:$AA,Charts!$Z$1,Spotify!$U:$U,Charts!T687)</f>
        <v>0</v>
      </c>
      <c r="AA687">
        <f>COUNTIFS(Spotify!$AA:$AA,Charts!$AA$1,Spotify!$U:$U,Charts!T687)</f>
        <v>0</v>
      </c>
      <c r="AB687">
        <f>COUNTIFS(Spotify!$AA:$AA,Charts!$AB$1,Spotify!$U:$U,Charts!T687)</f>
        <v>0</v>
      </c>
      <c r="AC687">
        <f>COUNTIFS(Spotify!$AA:$AA,Charts!$AC$1,Spotify!$U:$U,Charts!T687)</f>
        <v>0</v>
      </c>
      <c r="AD687">
        <f>COUNTIFS(Spotify!$AA:$AA,Charts!$AD$1,Spotify!$U:$U,Charts!T687)</f>
        <v>2</v>
      </c>
      <c r="AE687">
        <f>COUNTIFS(Spotify!$AA:$AA,Charts!$AE$1,Spotify!$U:$U,Charts!T687)</f>
        <v>1</v>
      </c>
      <c r="AF687" s="8">
        <f>COUNTIFS(Spotify!$AA:$AA,Charts!$AF$1,Spotify!$U:$U,Charts!T687)</f>
        <v>0</v>
      </c>
      <c r="AH687" s="7" t="s">
        <v>6634</v>
      </c>
      <c r="AI687">
        <f>SUMIFS(Spotify!O:O,Spotify!U:U,Charts!AH687)/COUNTIFS(Spotify!U:U,Charts!AH687)</f>
        <v>-5076.5</v>
      </c>
      <c r="AJ687" s="18">
        <f>SUMIF(Spotify!U:U,Charts!AH687,Spotify!P:P)/COUNTIF(Spotify!U:U,Charts!AH687)</f>
        <v>137446.5</v>
      </c>
      <c r="AK687" s="18">
        <f>SUMIF(Spotify!U:U,Charts!AH687,Spotify!R:R)/COUNTIF(Spotify!U:U,Charts!AH687)</f>
        <v>16.5</v>
      </c>
      <c r="AL687" s="18">
        <f>SUMIF(Spotify!U:U,Charts!AH687,Spotify!J:J)/COUNTIF(Spotify!U:U,Charts!AH687)</f>
        <v>379.25</v>
      </c>
      <c r="AM687" s="18">
        <f>SUMIF(Spotify!U:U,Charts!AH687,Spotify!H:H)/COUNTIF(Spotify!U:U,Charts!AH687)</f>
        <v>499</v>
      </c>
      <c r="AN687" s="28">
        <f>SUMIF(Spotify!U:U,Charts!AH687,Spotify!I:I)/COUNTIF(Spotify!U:U,Charts!AH687)</f>
        <v>428.75</v>
      </c>
    </row>
    <row r="688" spans="1:40" x14ac:dyDescent="0.25">
      <c r="A688" s="3" t="s">
        <v>6538</v>
      </c>
      <c r="B688" s="1">
        <v>65589960</v>
      </c>
      <c r="C688" s="1">
        <v>1</v>
      </c>
      <c r="D688" s="1"/>
      <c r="E688" s="3" t="s">
        <v>2687</v>
      </c>
      <c r="F688" s="1">
        <v>490705759</v>
      </c>
      <c r="H688" s="7" t="s">
        <v>17626</v>
      </c>
      <c r="I688" s="1">
        <v>81572533</v>
      </c>
      <c r="J688" s="8">
        <v>1</v>
      </c>
      <c r="L688" s="7" t="s">
        <v>17626</v>
      </c>
      <c r="M688" s="1">
        <f t="shared" si="50"/>
        <v>-81572533</v>
      </c>
      <c r="N688">
        <v>1</v>
      </c>
      <c r="O688" s="18">
        <f>SUMIF(Spotify!U:U,Charts!L688,Spotify!Q:Q)/COUNTIF(Spotify!U:U,Charts!L688)</f>
        <v>139326</v>
      </c>
      <c r="P688" t="str">
        <f t="shared" si="51"/>
        <v>02:19</v>
      </c>
      <c r="Q688" s="18">
        <f t="shared" si="53"/>
        <v>641941</v>
      </c>
      <c r="R688" s="8" t="str">
        <f t="shared" si="52"/>
        <v>10:41</v>
      </c>
      <c r="T688" s="7" t="s">
        <v>6538</v>
      </c>
      <c r="U688">
        <f>COUNTIFS(Spotify!$AA:$AA,Charts!$U$1,Spotify!$U:$U,Charts!T688)</f>
        <v>0</v>
      </c>
      <c r="V688">
        <f>COUNTIFS(Spotify!$AA:$AA,Charts!$V$1,Spotify!$U:$U,Charts!T688)</f>
        <v>0</v>
      </c>
      <c r="W688">
        <f>COUNTIFS(Spotify!$AA:$AA,Charts!$W$1,Spotify!$U:$U,Charts!T688)</f>
        <v>0</v>
      </c>
      <c r="X688">
        <f>COUNTIFS(Spotify!$AA:$AA,Charts!$X$1,Spotify!$U:$U,Charts!T688)</f>
        <v>0</v>
      </c>
      <c r="Y688">
        <f>COUNTIFS(Spotify!$AA:$AA,Charts!$Y$1,Spotify!$U:$U,Charts!T688)</f>
        <v>0</v>
      </c>
      <c r="Z688">
        <f>COUNTIFS(Spotify!$AA:$AA,Charts!$Z$1,Spotify!$U:$U,Charts!T688)</f>
        <v>0</v>
      </c>
      <c r="AA688">
        <f>COUNTIFS(Spotify!$AA:$AA,Charts!$AA$1,Spotify!$U:$U,Charts!T688)</f>
        <v>1</v>
      </c>
      <c r="AB688">
        <f>COUNTIFS(Spotify!$AA:$AA,Charts!$AB$1,Spotify!$U:$U,Charts!T688)</f>
        <v>0</v>
      </c>
      <c r="AC688">
        <f>COUNTIFS(Spotify!$AA:$AA,Charts!$AC$1,Spotify!$U:$U,Charts!T688)</f>
        <v>0</v>
      </c>
      <c r="AD688">
        <f>COUNTIFS(Spotify!$AA:$AA,Charts!$AD$1,Spotify!$U:$U,Charts!T688)</f>
        <v>0</v>
      </c>
      <c r="AE688">
        <f>COUNTIFS(Spotify!$AA:$AA,Charts!$AE$1,Spotify!$U:$U,Charts!T688)</f>
        <v>0</v>
      </c>
      <c r="AF688" s="8">
        <f>COUNTIFS(Spotify!$AA:$AA,Charts!$AF$1,Spotify!$U:$U,Charts!T688)</f>
        <v>0</v>
      </c>
      <c r="AH688" s="7" t="s">
        <v>6538</v>
      </c>
      <c r="AI688">
        <f>SUMIFS(Spotify!O:O,Spotify!U:U,Charts!AH688)/COUNTIFS(Spotify!U:U,Charts!AH688)</f>
        <v>-3546</v>
      </c>
      <c r="AJ688" s="18">
        <f>SUMIF(Spotify!U:U,Charts!AH688,Spotify!P:P)/COUNTIF(Spotify!U:U,Charts!AH688)</f>
        <v>82914</v>
      </c>
      <c r="AK688" s="18">
        <f>SUMIF(Spotify!U:U,Charts!AH688,Spotify!R:R)/COUNTIF(Spotify!U:U,Charts!AH688)</f>
        <v>13</v>
      </c>
      <c r="AL688" s="18">
        <f>SUMIF(Spotify!U:U,Charts!AH688,Spotify!J:J)/COUNTIF(Spotify!U:U,Charts!AH688)</f>
        <v>208</v>
      </c>
      <c r="AM688" s="18">
        <f>SUMIF(Spotify!U:U,Charts!AH688,Spotify!H:H)/COUNTIF(Spotify!U:U,Charts!AH688)</f>
        <v>422</v>
      </c>
      <c r="AN688" s="28">
        <f>SUMIF(Spotify!U:U,Charts!AH688,Spotify!I:I)/COUNTIF(Spotify!U:U,Charts!AH688)</f>
        <v>852</v>
      </c>
    </row>
    <row r="689" spans="1:40" x14ac:dyDescent="0.25">
      <c r="A689" s="3" t="s">
        <v>4218</v>
      </c>
      <c r="B689" s="1">
        <v>328062452</v>
      </c>
      <c r="C689" s="1">
        <v>5</v>
      </c>
      <c r="D689" s="1"/>
      <c r="E689" s="3" t="s">
        <v>1562</v>
      </c>
      <c r="F689" s="1">
        <v>2302608389</v>
      </c>
      <c r="H689" s="7" t="s">
        <v>3150</v>
      </c>
      <c r="I689" s="1">
        <v>81531928</v>
      </c>
      <c r="J689" s="8">
        <v>4</v>
      </c>
      <c r="L689" s="7" t="s">
        <v>3150</v>
      </c>
      <c r="M689" s="1">
        <f t="shared" si="50"/>
        <v>-81531928</v>
      </c>
      <c r="N689">
        <v>4</v>
      </c>
      <c r="O689" s="18">
        <f>SUMIF(Spotify!U:U,Charts!L689,Spotify!Q:Q)/COUNTIF(Spotify!U:U,Charts!L689)</f>
        <v>153812.75</v>
      </c>
      <c r="P689" t="str">
        <f t="shared" si="51"/>
        <v>02:33</v>
      </c>
      <c r="Q689" s="18">
        <f t="shared" si="53"/>
        <v>641941</v>
      </c>
      <c r="R689" s="8" t="str">
        <f t="shared" si="52"/>
        <v>10:41</v>
      </c>
      <c r="T689" s="7" t="s">
        <v>4218</v>
      </c>
      <c r="U689">
        <f>COUNTIFS(Spotify!$AA:$AA,Charts!$U$1,Spotify!$U:$U,Charts!T689)</f>
        <v>1</v>
      </c>
      <c r="V689">
        <f>COUNTIFS(Spotify!$AA:$AA,Charts!$V$1,Spotify!$U:$U,Charts!T689)</f>
        <v>2</v>
      </c>
      <c r="W689">
        <f>COUNTIFS(Spotify!$AA:$AA,Charts!$W$1,Spotify!$U:$U,Charts!T689)</f>
        <v>0</v>
      </c>
      <c r="X689">
        <f>COUNTIFS(Spotify!$AA:$AA,Charts!$X$1,Spotify!$U:$U,Charts!T689)</f>
        <v>0</v>
      </c>
      <c r="Y689">
        <f>COUNTIFS(Spotify!$AA:$AA,Charts!$Y$1,Spotify!$U:$U,Charts!T689)</f>
        <v>1</v>
      </c>
      <c r="Z689">
        <f>COUNTIFS(Spotify!$AA:$AA,Charts!$Z$1,Spotify!$U:$U,Charts!T689)</f>
        <v>0</v>
      </c>
      <c r="AA689">
        <f>COUNTIFS(Spotify!$AA:$AA,Charts!$AA$1,Spotify!$U:$U,Charts!T689)</f>
        <v>0</v>
      </c>
      <c r="AB689">
        <f>COUNTIFS(Spotify!$AA:$AA,Charts!$AB$1,Spotify!$U:$U,Charts!T689)</f>
        <v>0</v>
      </c>
      <c r="AC689">
        <f>COUNTIFS(Spotify!$AA:$AA,Charts!$AC$1,Spotify!$U:$U,Charts!T689)</f>
        <v>1</v>
      </c>
      <c r="AD689">
        <f>COUNTIFS(Spotify!$AA:$AA,Charts!$AD$1,Spotify!$U:$U,Charts!T689)</f>
        <v>0</v>
      </c>
      <c r="AE689">
        <f>COUNTIFS(Spotify!$AA:$AA,Charts!$AE$1,Spotify!$U:$U,Charts!T689)</f>
        <v>0</v>
      </c>
      <c r="AF689" s="8">
        <f>COUNTIFS(Spotify!$AA:$AA,Charts!$AF$1,Spotify!$U:$U,Charts!T689)</f>
        <v>0</v>
      </c>
      <c r="AH689" s="7" t="s">
        <v>4218</v>
      </c>
      <c r="AI689">
        <f>SUMIFS(Spotify!O:O,Spotify!U:U,Charts!AH689)/COUNTIFS(Spotify!U:U,Charts!AH689)</f>
        <v>-2798.4</v>
      </c>
      <c r="AJ689" s="18">
        <f>SUMIF(Spotify!U:U,Charts!AH689,Spotify!P:P)/COUNTIF(Spotify!U:U,Charts!AH689)</f>
        <v>118763</v>
      </c>
      <c r="AK689" s="18">
        <f>SUMIF(Spotify!U:U,Charts!AH689,Spotify!R:R)/COUNTIF(Spotify!U:U,Charts!AH689)</f>
        <v>7.4</v>
      </c>
      <c r="AL689" s="18">
        <f>SUMIF(Spotify!U:U,Charts!AH689,Spotify!J:J)/COUNTIF(Spotify!U:U,Charts!AH689)</f>
        <v>276</v>
      </c>
      <c r="AM689" s="18">
        <f>SUMIF(Spotify!U:U,Charts!AH689,Spotify!H:H)/COUNTIF(Spotify!U:U,Charts!AH689)</f>
        <v>589.4</v>
      </c>
      <c r="AN689" s="28">
        <f>SUMIF(Spotify!U:U,Charts!AH689,Spotify!I:I)/COUNTIF(Spotify!U:U,Charts!AH689)</f>
        <v>529.4</v>
      </c>
    </row>
    <row r="690" spans="1:40" x14ac:dyDescent="0.25">
      <c r="A690" s="3" t="s">
        <v>18077</v>
      </c>
      <c r="B690" s="1">
        <v>680097135</v>
      </c>
      <c r="C690" s="1">
        <v>6</v>
      </c>
      <c r="D690" s="1"/>
      <c r="E690" s="3" t="s">
        <v>3919</v>
      </c>
      <c r="F690" s="1">
        <v>992581644</v>
      </c>
      <c r="H690" s="7" t="s">
        <v>17961</v>
      </c>
      <c r="I690" s="1">
        <v>81154174</v>
      </c>
      <c r="J690" s="8">
        <v>1</v>
      </c>
      <c r="L690" s="7" t="s">
        <v>17961</v>
      </c>
      <c r="M690" s="1">
        <f t="shared" si="50"/>
        <v>-81154174</v>
      </c>
      <c r="N690">
        <v>1</v>
      </c>
      <c r="O690" s="18">
        <f>SUMIF(Spotify!U:U,Charts!L690,Spotify!Q:Q)/COUNTIF(Spotify!U:U,Charts!L690)</f>
        <v>162795</v>
      </c>
      <c r="P690" t="str">
        <f t="shared" si="51"/>
        <v>02:42</v>
      </c>
      <c r="Q690" s="18">
        <f t="shared" si="53"/>
        <v>641941</v>
      </c>
      <c r="R690" s="8" t="str">
        <f t="shared" si="52"/>
        <v>10:41</v>
      </c>
      <c r="T690" s="7" t="s">
        <v>18077</v>
      </c>
      <c r="U690">
        <f>COUNTIFS(Spotify!$AA:$AA,Charts!$U$1,Spotify!$U:$U,Charts!T690)</f>
        <v>0</v>
      </c>
      <c r="V690">
        <f>COUNTIFS(Spotify!$AA:$AA,Charts!$V$1,Spotify!$U:$U,Charts!T690)</f>
        <v>0</v>
      </c>
      <c r="W690">
        <f>COUNTIFS(Spotify!$AA:$AA,Charts!$W$1,Spotify!$U:$U,Charts!T690)</f>
        <v>1</v>
      </c>
      <c r="X690">
        <f>COUNTIFS(Spotify!$AA:$AA,Charts!$X$1,Spotify!$U:$U,Charts!T690)</f>
        <v>0</v>
      </c>
      <c r="Y690">
        <f>COUNTIFS(Spotify!$AA:$AA,Charts!$Y$1,Spotify!$U:$U,Charts!T690)</f>
        <v>0</v>
      </c>
      <c r="Z690">
        <f>COUNTIFS(Spotify!$AA:$AA,Charts!$Z$1,Spotify!$U:$U,Charts!T690)</f>
        <v>5</v>
      </c>
      <c r="AA690">
        <f>COUNTIFS(Spotify!$AA:$AA,Charts!$AA$1,Spotify!$U:$U,Charts!T690)</f>
        <v>0</v>
      </c>
      <c r="AB690">
        <f>COUNTIFS(Spotify!$AA:$AA,Charts!$AB$1,Spotify!$U:$U,Charts!T690)</f>
        <v>0</v>
      </c>
      <c r="AC690">
        <f>COUNTIFS(Spotify!$AA:$AA,Charts!$AC$1,Spotify!$U:$U,Charts!T690)</f>
        <v>0</v>
      </c>
      <c r="AD690">
        <f>COUNTIFS(Spotify!$AA:$AA,Charts!$AD$1,Spotify!$U:$U,Charts!T690)</f>
        <v>0</v>
      </c>
      <c r="AE690">
        <f>COUNTIFS(Spotify!$AA:$AA,Charts!$AE$1,Spotify!$U:$U,Charts!T690)</f>
        <v>0</v>
      </c>
      <c r="AF690" s="8">
        <f>COUNTIFS(Spotify!$AA:$AA,Charts!$AF$1,Spotify!$U:$U,Charts!T690)</f>
        <v>0</v>
      </c>
      <c r="AH690" s="7" t="s">
        <v>18077</v>
      </c>
      <c r="AI690">
        <f>SUMIFS(Spotify!O:O,Spotify!U:U,Charts!AH690)/COUNTIFS(Spotify!U:U,Charts!AH690)</f>
        <v>-3914</v>
      </c>
      <c r="AJ690" s="18">
        <f>SUMIF(Spotify!U:U,Charts!AH690,Spotify!P:P)/COUNTIF(Spotify!U:U,Charts!AH690)</f>
        <v>64267.666666666664</v>
      </c>
      <c r="AK690" s="18">
        <f>SUMIF(Spotify!U:U,Charts!AH690,Spotify!R:R)/COUNTIF(Spotify!U:U,Charts!AH690)</f>
        <v>19.5</v>
      </c>
      <c r="AL690" s="18">
        <f>SUMIF(Spotify!U:U,Charts!AH690,Spotify!J:J)/COUNTIF(Spotify!U:U,Charts!AH690)</f>
        <v>489.5</v>
      </c>
      <c r="AM690" s="18">
        <f>SUMIF(Spotify!U:U,Charts!AH690,Spotify!H:H)/COUNTIF(Spotify!U:U,Charts!AH690)</f>
        <v>771.66666666666663</v>
      </c>
      <c r="AN690" s="28">
        <f>SUMIF(Spotify!U:U,Charts!AH690,Spotify!I:I)/COUNTIF(Spotify!U:U,Charts!AH690)</f>
        <v>768.33333333333337</v>
      </c>
    </row>
    <row r="691" spans="1:40" x14ac:dyDescent="0.25">
      <c r="A691" s="3" t="s">
        <v>18078</v>
      </c>
      <c r="B691" s="1">
        <v>92932229</v>
      </c>
      <c r="C691" s="1">
        <v>3</v>
      </c>
      <c r="D691" s="1"/>
      <c r="E691" s="3" t="s">
        <v>14653</v>
      </c>
      <c r="F691" s="1">
        <v>69496831</v>
      </c>
      <c r="H691" s="7" t="s">
        <v>14186</v>
      </c>
      <c r="I691" s="1">
        <v>81089021</v>
      </c>
      <c r="J691" s="8">
        <v>1</v>
      </c>
      <c r="L691" s="7" t="s">
        <v>14186</v>
      </c>
      <c r="M691" s="1">
        <f t="shared" si="50"/>
        <v>-81089021</v>
      </c>
      <c r="N691">
        <v>1</v>
      </c>
      <c r="O691" s="18">
        <f>SUMIF(Spotify!U:U,Charts!L691,Spotify!Q:Q)/COUNTIF(Spotify!U:U,Charts!L691)</f>
        <v>168107</v>
      </c>
      <c r="P691" t="str">
        <f t="shared" si="51"/>
        <v>02:48</v>
      </c>
      <c r="Q691" s="18">
        <f t="shared" si="53"/>
        <v>641941</v>
      </c>
      <c r="R691" s="8" t="str">
        <f t="shared" si="52"/>
        <v>10:41</v>
      </c>
      <c r="T691" s="7" t="s">
        <v>18078</v>
      </c>
      <c r="U691">
        <f>COUNTIFS(Spotify!$AA:$AA,Charts!$U$1,Spotify!$U:$U,Charts!T691)</f>
        <v>0</v>
      </c>
      <c r="V691">
        <f>COUNTIFS(Spotify!$AA:$AA,Charts!$V$1,Spotify!$U:$U,Charts!T691)</f>
        <v>0</v>
      </c>
      <c r="W691">
        <f>COUNTIFS(Spotify!$AA:$AA,Charts!$W$1,Spotify!$U:$U,Charts!T691)</f>
        <v>0</v>
      </c>
      <c r="X691">
        <f>COUNTIFS(Spotify!$AA:$AA,Charts!$X$1,Spotify!$U:$U,Charts!T691)</f>
        <v>0</v>
      </c>
      <c r="Y691">
        <f>COUNTIFS(Spotify!$AA:$AA,Charts!$Y$1,Spotify!$U:$U,Charts!T691)</f>
        <v>0</v>
      </c>
      <c r="Z691">
        <f>COUNTIFS(Spotify!$AA:$AA,Charts!$Z$1,Spotify!$U:$U,Charts!T691)</f>
        <v>0</v>
      </c>
      <c r="AA691">
        <f>COUNTIFS(Spotify!$AA:$AA,Charts!$AA$1,Spotify!$U:$U,Charts!T691)</f>
        <v>0</v>
      </c>
      <c r="AB691">
        <f>COUNTIFS(Spotify!$AA:$AA,Charts!$AB$1,Spotify!$U:$U,Charts!T691)</f>
        <v>0</v>
      </c>
      <c r="AC691">
        <f>COUNTIFS(Spotify!$AA:$AA,Charts!$AC$1,Spotify!$U:$U,Charts!T691)</f>
        <v>0</v>
      </c>
      <c r="AD691">
        <f>COUNTIFS(Spotify!$AA:$AA,Charts!$AD$1,Spotify!$U:$U,Charts!T691)</f>
        <v>0</v>
      </c>
      <c r="AE691">
        <f>COUNTIFS(Spotify!$AA:$AA,Charts!$AE$1,Spotify!$U:$U,Charts!T691)</f>
        <v>0</v>
      </c>
      <c r="AF691" s="8">
        <f>COUNTIFS(Spotify!$AA:$AA,Charts!$AF$1,Spotify!$U:$U,Charts!T691)</f>
        <v>3</v>
      </c>
      <c r="AH691" s="7" t="s">
        <v>18078</v>
      </c>
      <c r="AI691">
        <f>SUMIFS(Spotify!O:O,Spotify!U:U,Charts!AH691)/COUNTIFS(Spotify!U:U,Charts!AH691)</f>
        <v>-4111.333333333333</v>
      </c>
      <c r="AJ691" s="18">
        <f>SUMIF(Spotify!U:U,Charts!AH691,Spotify!P:P)/COUNTIF(Spotify!U:U,Charts!AH691)</f>
        <v>171878.66666666666</v>
      </c>
      <c r="AK691" s="18">
        <f>SUMIF(Spotify!U:U,Charts!AH691,Spotify!R:R)/COUNTIF(Spotify!U:U,Charts!AH691)</f>
        <v>6.333333333333333</v>
      </c>
      <c r="AL691" s="18">
        <f>SUMIF(Spotify!U:U,Charts!AH691,Spotify!J:J)/COUNTIF(Spotify!U:U,Charts!AH691)</f>
        <v>169.33333333333334</v>
      </c>
      <c r="AM691" s="18">
        <f>SUMIF(Spotify!U:U,Charts!AH691,Spotify!H:H)/COUNTIF(Spotify!U:U,Charts!AH691)</f>
        <v>308</v>
      </c>
      <c r="AN691" s="28">
        <f>SUMIF(Spotify!U:U,Charts!AH691,Spotify!I:I)/COUNTIF(Spotify!U:U,Charts!AH691)</f>
        <v>344.33333333333331</v>
      </c>
    </row>
    <row r="692" spans="1:40" x14ac:dyDescent="0.25">
      <c r="A692" s="3" t="s">
        <v>18079</v>
      </c>
      <c r="B692" s="1">
        <v>4640455</v>
      </c>
      <c r="C692" s="1">
        <v>1</v>
      </c>
      <c r="D692" s="1"/>
      <c r="E692" s="3" t="s">
        <v>2253</v>
      </c>
      <c r="F692" s="1">
        <v>323622875</v>
      </c>
      <c r="H692" s="7" t="s">
        <v>18266</v>
      </c>
      <c r="I692" s="1">
        <v>80631023</v>
      </c>
      <c r="J692" s="8">
        <v>1</v>
      </c>
      <c r="L692" s="7" t="s">
        <v>18266</v>
      </c>
      <c r="M692" s="1">
        <f t="shared" si="50"/>
        <v>-80631023</v>
      </c>
      <c r="N692">
        <v>1</v>
      </c>
      <c r="O692" s="18">
        <f>SUMIF(Spotify!U:U,Charts!L692,Spotify!Q:Q)/COUNTIF(Spotify!U:U,Charts!L692)</f>
        <v>155210</v>
      </c>
      <c r="P692" t="str">
        <f t="shared" si="51"/>
        <v>02:35</v>
      </c>
      <c r="Q692" s="18">
        <f t="shared" si="53"/>
        <v>641941</v>
      </c>
      <c r="R692" s="8" t="str">
        <f t="shared" si="52"/>
        <v>10:41</v>
      </c>
      <c r="T692" s="7" t="s">
        <v>18079</v>
      </c>
      <c r="U692">
        <f>COUNTIFS(Spotify!$AA:$AA,Charts!$U$1,Spotify!$U:$U,Charts!T692)</f>
        <v>0</v>
      </c>
      <c r="V692">
        <f>COUNTIFS(Spotify!$AA:$AA,Charts!$V$1,Spotify!$U:$U,Charts!T692)</f>
        <v>0</v>
      </c>
      <c r="W692">
        <f>COUNTIFS(Spotify!$AA:$AA,Charts!$W$1,Spotify!$U:$U,Charts!T692)</f>
        <v>0</v>
      </c>
      <c r="X692">
        <f>COUNTIFS(Spotify!$AA:$AA,Charts!$X$1,Spotify!$U:$U,Charts!T692)</f>
        <v>0</v>
      </c>
      <c r="Y692">
        <f>COUNTIFS(Spotify!$AA:$AA,Charts!$Y$1,Spotify!$U:$U,Charts!T692)</f>
        <v>0</v>
      </c>
      <c r="Z692">
        <f>COUNTIFS(Spotify!$AA:$AA,Charts!$Z$1,Spotify!$U:$U,Charts!T692)</f>
        <v>0</v>
      </c>
      <c r="AA692">
        <f>COUNTIFS(Spotify!$AA:$AA,Charts!$AA$1,Spotify!$U:$U,Charts!T692)</f>
        <v>0</v>
      </c>
      <c r="AB692">
        <f>COUNTIFS(Spotify!$AA:$AA,Charts!$AB$1,Spotify!$U:$U,Charts!T692)</f>
        <v>0</v>
      </c>
      <c r="AC692">
        <f>COUNTIFS(Spotify!$AA:$AA,Charts!$AC$1,Spotify!$U:$U,Charts!T692)</f>
        <v>0</v>
      </c>
      <c r="AD692">
        <f>COUNTIFS(Spotify!$AA:$AA,Charts!$AD$1,Spotify!$U:$U,Charts!T692)</f>
        <v>0</v>
      </c>
      <c r="AE692">
        <f>COUNTIFS(Spotify!$AA:$AA,Charts!$AE$1,Spotify!$U:$U,Charts!T692)</f>
        <v>0</v>
      </c>
      <c r="AF692" s="8">
        <f>COUNTIFS(Spotify!$AA:$AA,Charts!$AF$1,Spotify!$U:$U,Charts!T692)</f>
        <v>1</v>
      </c>
      <c r="AH692" s="7" t="s">
        <v>18079</v>
      </c>
      <c r="AI692">
        <f>SUMIFS(Spotify!O:O,Spotify!U:U,Charts!AH692)/COUNTIFS(Spotify!U:U,Charts!AH692)</f>
        <v>-5529</v>
      </c>
      <c r="AJ692" s="18">
        <f>SUMIF(Spotify!U:U,Charts!AH692,Spotify!P:P)/COUNTIF(Spotify!U:U,Charts!AH692)</f>
        <v>87538</v>
      </c>
      <c r="AK692" s="18">
        <f>SUMIF(Spotify!U:U,Charts!AH692,Spotify!R:R)/COUNTIF(Spotify!U:U,Charts!AH692)</f>
        <v>1</v>
      </c>
      <c r="AL692" s="18">
        <f>SUMIF(Spotify!U:U,Charts!AH692,Spotify!J:J)/COUNTIF(Spotify!U:U,Charts!AH692)</f>
        <v>448</v>
      </c>
      <c r="AM692" s="18">
        <f>SUMIF(Spotify!U:U,Charts!AH692,Spotify!H:H)/COUNTIF(Spotify!U:U,Charts!AH692)</f>
        <v>764</v>
      </c>
      <c r="AN692" s="28">
        <f>SUMIF(Spotify!U:U,Charts!AH692,Spotify!I:I)/COUNTIF(Spotify!U:U,Charts!AH692)</f>
        <v>744</v>
      </c>
    </row>
    <row r="693" spans="1:40" x14ac:dyDescent="0.25">
      <c r="A693" s="3" t="s">
        <v>2038</v>
      </c>
      <c r="B693" s="1">
        <v>531203556</v>
      </c>
      <c r="C693" s="1">
        <v>3</v>
      </c>
      <c r="D693" s="1"/>
      <c r="E693" s="3" t="s">
        <v>11933</v>
      </c>
      <c r="F693" s="1">
        <v>28209307</v>
      </c>
      <c r="H693" s="7" t="s">
        <v>17293</v>
      </c>
      <c r="I693" s="1">
        <v>80329014</v>
      </c>
      <c r="J693" s="8">
        <v>1</v>
      </c>
      <c r="L693" s="7" t="s">
        <v>17293</v>
      </c>
      <c r="M693" s="1">
        <f t="shared" si="50"/>
        <v>-80329014</v>
      </c>
      <c r="N693">
        <v>1</v>
      </c>
      <c r="O693" s="18">
        <f>SUMIF(Spotify!U:U,Charts!L693,Spotify!Q:Q)/COUNTIF(Spotify!U:U,Charts!L693)</f>
        <v>193467</v>
      </c>
      <c r="P693" t="str">
        <f t="shared" si="51"/>
        <v>03:13</v>
      </c>
      <c r="Q693" s="18">
        <f t="shared" si="53"/>
        <v>641941</v>
      </c>
      <c r="R693" s="8" t="str">
        <f t="shared" si="52"/>
        <v>10:41</v>
      </c>
      <c r="T693" s="7" t="s">
        <v>2038</v>
      </c>
      <c r="U693">
        <f>COUNTIFS(Spotify!$AA:$AA,Charts!$U$1,Spotify!$U:$U,Charts!T693)</f>
        <v>2</v>
      </c>
      <c r="V693">
        <f>COUNTIFS(Spotify!$AA:$AA,Charts!$V$1,Spotify!$U:$U,Charts!T693)</f>
        <v>0</v>
      </c>
      <c r="W693">
        <f>COUNTIFS(Spotify!$AA:$AA,Charts!$W$1,Spotify!$U:$U,Charts!T693)</f>
        <v>0</v>
      </c>
      <c r="X693">
        <f>COUNTIFS(Spotify!$AA:$AA,Charts!$X$1,Spotify!$U:$U,Charts!T693)</f>
        <v>0</v>
      </c>
      <c r="Y693">
        <f>COUNTIFS(Spotify!$AA:$AA,Charts!$Y$1,Spotify!$U:$U,Charts!T693)</f>
        <v>0</v>
      </c>
      <c r="Z693">
        <f>COUNTIFS(Spotify!$AA:$AA,Charts!$Z$1,Spotify!$U:$U,Charts!T693)</f>
        <v>0</v>
      </c>
      <c r="AA693">
        <f>COUNTIFS(Spotify!$AA:$AA,Charts!$AA$1,Spotify!$U:$U,Charts!T693)</f>
        <v>0</v>
      </c>
      <c r="AB693">
        <f>COUNTIFS(Spotify!$AA:$AA,Charts!$AB$1,Spotify!$U:$U,Charts!T693)</f>
        <v>0</v>
      </c>
      <c r="AC693">
        <f>COUNTIFS(Spotify!$AA:$AA,Charts!$AC$1,Spotify!$U:$U,Charts!T693)</f>
        <v>0</v>
      </c>
      <c r="AD693">
        <f>COUNTIFS(Spotify!$AA:$AA,Charts!$AD$1,Spotify!$U:$U,Charts!T693)</f>
        <v>1</v>
      </c>
      <c r="AE693">
        <f>COUNTIFS(Spotify!$AA:$AA,Charts!$AE$1,Spotify!$U:$U,Charts!T693)</f>
        <v>0</v>
      </c>
      <c r="AF693" s="8">
        <f>COUNTIFS(Spotify!$AA:$AA,Charts!$AF$1,Spotify!$U:$U,Charts!T693)</f>
        <v>0</v>
      </c>
      <c r="AH693" s="7" t="s">
        <v>2038</v>
      </c>
      <c r="AI693">
        <f>SUMIFS(Spotify!O:O,Spotify!U:U,Charts!AH693)/COUNTIFS(Spotify!U:U,Charts!AH693)</f>
        <v>-2950.3333333333335</v>
      </c>
      <c r="AJ693" s="18">
        <f>SUMIF(Spotify!U:U,Charts!AH693,Spotify!P:P)/COUNTIF(Spotify!U:U,Charts!AH693)</f>
        <v>164801.33333333334</v>
      </c>
      <c r="AK693" s="18">
        <f>SUMIF(Spotify!U:U,Charts!AH693,Spotify!R:R)/COUNTIF(Spotify!U:U,Charts!AH693)</f>
        <v>22</v>
      </c>
      <c r="AL693" s="18">
        <f>SUMIF(Spotify!U:U,Charts!AH693,Spotify!J:J)/COUNTIF(Spotify!U:U,Charts!AH693)</f>
        <v>163.66666666666666</v>
      </c>
      <c r="AM693" s="18">
        <f>SUMIF(Spotify!U:U,Charts!AH693,Spotify!H:H)/COUNTIF(Spotify!U:U,Charts!AH693)</f>
        <v>639.33333333333337</v>
      </c>
      <c r="AN693" s="28">
        <f>SUMIF(Spotify!U:U,Charts!AH693,Spotify!I:I)/COUNTIF(Spotify!U:U,Charts!AH693)</f>
        <v>824.33333333333337</v>
      </c>
    </row>
    <row r="694" spans="1:40" x14ac:dyDescent="0.25">
      <c r="A694" s="3" t="s">
        <v>16755</v>
      </c>
      <c r="B694" s="1">
        <v>94388881</v>
      </c>
      <c r="C694" s="1">
        <v>1</v>
      </c>
      <c r="D694" s="1"/>
      <c r="E694" s="3" t="s">
        <v>15881</v>
      </c>
      <c r="F694" s="1">
        <v>93297775</v>
      </c>
      <c r="H694" s="7" t="s">
        <v>17921</v>
      </c>
      <c r="I694" s="1">
        <v>79965800</v>
      </c>
      <c r="J694" s="8">
        <v>1</v>
      </c>
      <c r="L694" s="7" t="s">
        <v>17921</v>
      </c>
      <c r="M694" s="1">
        <f t="shared" si="50"/>
        <v>-79965800</v>
      </c>
      <c r="N694">
        <v>1</v>
      </c>
      <c r="O694" s="18">
        <f>SUMIF(Spotify!U:U,Charts!L694,Spotify!Q:Q)/COUNTIF(Spotify!U:U,Charts!L694)</f>
        <v>210329</v>
      </c>
      <c r="P694" t="str">
        <f t="shared" si="51"/>
        <v>03:30</v>
      </c>
      <c r="Q694" s="18">
        <f t="shared" si="53"/>
        <v>641941</v>
      </c>
      <c r="R694" s="8" t="str">
        <f t="shared" si="52"/>
        <v>10:41</v>
      </c>
      <c r="T694" s="7" t="s">
        <v>16755</v>
      </c>
      <c r="U694">
        <f>COUNTIFS(Spotify!$AA:$AA,Charts!$U$1,Spotify!$U:$U,Charts!T694)</f>
        <v>0</v>
      </c>
      <c r="V694">
        <f>COUNTIFS(Spotify!$AA:$AA,Charts!$V$1,Spotify!$U:$U,Charts!T694)</f>
        <v>0</v>
      </c>
      <c r="W694">
        <f>COUNTIFS(Spotify!$AA:$AA,Charts!$W$1,Spotify!$U:$U,Charts!T694)</f>
        <v>0</v>
      </c>
      <c r="X694">
        <f>COUNTIFS(Spotify!$AA:$AA,Charts!$X$1,Spotify!$U:$U,Charts!T694)</f>
        <v>0</v>
      </c>
      <c r="Y694">
        <f>COUNTIFS(Spotify!$AA:$AA,Charts!$Y$1,Spotify!$U:$U,Charts!T694)</f>
        <v>0</v>
      </c>
      <c r="Z694">
        <f>COUNTIFS(Spotify!$AA:$AA,Charts!$Z$1,Spotify!$U:$U,Charts!T694)</f>
        <v>0</v>
      </c>
      <c r="AA694">
        <f>COUNTIFS(Spotify!$AA:$AA,Charts!$AA$1,Spotify!$U:$U,Charts!T694)</f>
        <v>0</v>
      </c>
      <c r="AB694">
        <f>COUNTIFS(Spotify!$AA:$AA,Charts!$AB$1,Spotify!$U:$U,Charts!T694)</f>
        <v>0</v>
      </c>
      <c r="AC694">
        <f>COUNTIFS(Spotify!$AA:$AA,Charts!$AC$1,Spotify!$U:$U,Charts!T694)</f>
        <v>1</v>
      </c>
      <c r="AD694">
        <f>COUNTIFS(Spotify!$AA:$AA,Charts!$AD$1,Spotify!$U:$U,Charts!T694)</f>
        <v>0</v>
      </c>
      <c r="AE694">
        <f>COUNTIFS(Spotify!$AA:$AA,Charts!$AE$1,Spotify!$U:$U,Charts!T694)</f>
        <v>0</v>
      </c>
      <c r="AF694" s="8">
        <f>COUNTIFS(Spotify!$AA:$AA,Charts!$AF$1,Spotify!$U:$U,Charts!T694)</f>
        <v>0</v>
      </c>
      <c r="AH694" s="7" t="s">
        <v>16755</v>
      </c>
      <c r="AI694">
        <f>SUMIFS(Spotify!O:O,Spotify!U:U,Charts!AH694)/COUNTIFS(Spotify!U:U,Charts!AH694)</f>
        <v>-16127</v>
      </c>
      <c r="AJ694" s="18">
        <f>SUMIF(Spotify!U:U,Charts!AH694,Spotify!P:P)/COUNTIF(Spotify!U:U,Charts!AH694)</f>
        <v>150076</v>
      </c>
      <c r="AK694" s="18">
        <f>SUMIF(Spotify!U:U,Charts!AH694,Spotify!R:R)/COUNTIF(Spotify!U:U,Charts!AH694)</f>
        <v>12</v>
      </c>
      <c r="AL694" s="18">
        <f>SUMIF(Spotify!U:U,Charts!AH694,Spotify!J:J)/COUNTIF(Spotify!U:U,Charts!AH694)</f>
        <v>102</v>
      </c>
      <c r="AM694" s="18">
        <f>SUMIF(Spotify!U:U,Charts!AH694,Spotify!H:H)/COUNTIF(Spotify!U:U,Charts!AH694)</f>
        <v>901</v>
      </c>
      <c r="AN694" s="28">
        <f>SUMIF(Spotify!U:U,Charts!AH694,Spotify!I:I)/COUNTIF(Spotify!U:U,Charts!AH694)</f>
        <v>136</v>
      </c>
    </row>
    <row r="695" spans="1:40" x14ac:dyDescent="0.25">
      <c r="A695" s="3" t="s">
        <v>165</v>
      </c>
      <c r="B695" s="1">
        <v>256720722</v>
      </c>
      <c r="C695" s="1">
        <v>21</v>
      </c>
      <c r="D695" s="1"/>
      <c r="E695" s="3" t="s">
        <v>5728</v>
      </c>
      <c r="F695" s="1">
        <v>55031185</v>
      </c>
      <c r="H695" s="7" t="s">
        <v>7130</v>
      </c>
      <c r="I695" s="1">
        <v>79461298</v>
      </c>
      <c r="J695" s="8">
        <v>6</v>
      </c>
      <c r="L695" s="7" t="s">
        <v>7130</v>
      </c>
      <c r="M695" s="1">
        <f t="shared" si="50"/>
        <v>-79461298</v>
      </c>
      <c r="N695">
        <v>6</v>
      </c>
      <c r="O695" s="18">
        <f>SUMIF(Spotify!U:U,Charts!L695,Spotify!Q:Q)/COUNTIF(Spotify!U:U,Charts!L695)</f>
        <v>159406.66666666666</v>
      </c>
      <c r="P695" t="str">
        <f t="shared" si="51"/>
        <v>02:39</v>
      </c>
      <c r="Q695" s="18">
        <f t="shared" si="53"/>
        <v>641941</v>
      </c>
      <c r="R695" s="8" t="str">
        <f t="shared" si="52"/>
        <v>10:41</v>
      </c>
      <c r="T695" s="7" t="s">
        <v>165</v>
      </c>
      <c r="U695">
        <f>COUNTIFS(Spotify!$AA:$AA,Charts!$U$1,Spotify!$U:$U,Charts!T695)</f>
        <v>3</v>
      </c>
      <c r="V695">
        <f>COUNTIFS(Spotify!$AA:$AA,Charts!$V$1,Spotify!$U:$U,Charts!T695)</f>
        <v>6</v>
      </c>
      <c r="W695">
        <f>COUNTIFS(Spotify!$AA:$AA,Charts!$W$1,Spotify!$U:$U,Charts!T695)</f>
        <v>4</v>
      </c>
      <c r="X695">
        <f>COUNTIFS(Spotify!$AA:$AA,Charts!$X$1,Spotify!$U:$U,Charts!T695)</f>
        <v>0</v>
      </c>
      <c r="Y695">
        <f>COUNTIFS(Spotify!$AA:$AA,Charts!$Y$1,Spotify!$U:$U,Charts!T695)</f>
        <v>0</v>
      </c>
      <c r="Z695">
        <f>COUNTIFS(Spotify!$AA:$AA,Charts!$Z$1,Spotify!$U:$U,Charts!T695)</f>
        <v>1</v>
      </c>
      <c r="AA695">
        <f>COUNTIFS(Spotify!$AA:$AA,Charts!$AA$1,Spotify!$U:$U,Charts!T695)</f>
        <v>0</v>
      </c>
      <c r="AB695">
        <f>COUNTIFS(Spotify!$AA:$AA,Charts!$AB$1,Spotify!$U:$U,Charts!T695)</f>
        <v>0</v>
      </c>
      <c r="AC695">
        <f>COUNTIFS(Spotify!$AA:$AA,Charts!$AC$1,Spotify!$U:$U,Charts!T695)</f>
        <v>4</v>
      </c>
      <c r="AD695">
        <f>COUNTIFS(Spotify!$AA:$AA,Charts!$AD$1,Spotify!$U:$U,Charts!T695)</f>
        <v>2</v>
      </c>
      <c r="AE695">
        <f>COUNTIFS(Spotify!$AA:$AA,Charts!$AE$1,Spotify!$U:$U,Charts!T695)</f>
        <v>1</v>
      </c>
      <c r="AF695" s="8">
        <f>COUNTIFS(Spotify!$AA:$AA,Charts!$AF$1,Spotify!$U:$U,Charts!T695)</f>
        <v>0</v>
      </c>
      <c r="AH695" s="7" t="s">
        <v>165</v>
      </c>
      <c r="AI695">
        <f>SUMIFS(Spotify!O:O,Spotify!U:U,Charts!AH695)/COUNTIFS(Spotify!U:U,Charts!AH695)</f>
        <v>-8739.5714285714294</v>
      </c>
      <c r="AJ695" s="18">
        <f>SUMIF(Spotify!U:U,Charts!AH695,Spotify!P:P)/COUNTIF(Spotify!U:U,Charts!AH695)</f>
        <v>116036.38095238095</v>
      </c>
      <c r="AK695" s="18">
        <f>SUMIF(Spotify!U:U,Charts!AH695,Spotify!R:R)/COUNTIF(Spotify!U:U,Charts!AH695)</f>
        <v>1.5238095238095237</v>
      </c>
      <c r="AL695" s="18">
        <f>SUMIF(Spotify!U:U,Charts!AH695,Spotify!J:J)/COUNTIF(Spotify!U:U,Charts!AH695)</f>
        <v>249.38095238095238</v>
      </c>
      <c r="AM695" s="18">
        <f>SUMIF(Spotify!U:U,Charts!AH695,Spotify!H:H)/COUNTIF(Spotify!U:U,Charts!AH695)</f>
        <v>634.66666666666663</v>
      </c>
      <c r="AN695" s="28">
        <f>SUMIF(Spotify!U:U,Charts!AH695,Spotify!I:I)/COUNTIF(Spotify!U:U,Charts!AH695)</f>
        <v>388.85714285714283</v>
      </c>
    </row>
    <row r="696" spans="1:40" x14ac:dyDescent="0.25">
      <c r="A696" s="3" t="s">
        <v>18080</v>
      </c>
      <c r="B696" s="1">
        <v>21509391</v>
      </c>
      <c r="C696" s="1">
        <v>3</v>
      </c>
      <c r="D696" s="1"/>
      <c r="E696" s="3" t="s">
        <v>11402</v>
      </c>
      <c r="F696" s="1">
        <v>40775091</v>
      </c>
      <c r="H696" s="7" t="s">
        <v>5451</v>
      </c>
      <c r="I696" s="1">
        <v>79461131</v>
      </c>
      <c r="J696" s="8">
        <v>1</v>
      </c>
      <c r="L696" s="7" t="s">
        <v>5451</v>
      </c>
      <c r="M696" s="1">
        <f t="shared" si="50"/>
        <v>-79461131</v>
      </c>
      <c r="N696">
        <v>1</v>
      </c>
      <c r="O696" s="18">
        <f>SUMIF(Spotify!U:U,Charts!L696,Spotify!Q:Q)/COUNTIF(Spotify!U:U,Charts!L696)</f>
        <v>173640</v>
      </c>
      <c r="P696" t="str">
        <f t="shared" si="51"/>
        <v>02:53</v>
      </c>
      <c r="Q696" s="18">
        <f t="shared" si="53"/>
        <v>641941</v>
      </c>
      <c r="R696" s="8" t="str">
        <f t="shared" si="52"/>
        <v>10:41</v>
      </c>
      <c r="T696" s="7" t="s">
        <v>18080</v>
      </c>
      <c r="U696">
        <f>COUNTIFS(Spotify!$AA:$AA,Charts!$U$1,Spotify!$U:$U,Charts!T696)</f>
        <v>0</v>
      </c>
      <c r="V696">
        <f>COUNTIFS(Spotify!$AA:$AA,Charts!$V$1,Spotify!$U:$U,Charts!T696)</f>
        <v>0</v>
      </c>
      <c r="W696">
        <f>COUNTIFS(Spotify!$AA:$AA,Charts!$W$1,Spotify!$U:$U,Charts!T696)</f>
        <v>1</v>
      </c>
      <c r="X696">
        <f>COUNTIFS(Spotify!$AA:$AA,Charts!$X$1,Spotify!$U:$U,Charts!T696)</f>
        <v>0</v>
      </c>
      <c r="Y696">
        <f>COUNTIFS(Spotify!$AA:$AA,Charts!$Y$1,Spotify!$U:$U,Charts!T696)</f>
        <v>1</v>
      </c>
      <c r="Z696">
        <f>COUNTIFS(Spotify!$AA:$AA,Charts!$Z$1,Spotify!$U:$U,Charts!T696)</f>
        <v>0</v>
      </c>
      <c r="AA696">
        <f>COUNTIFS(Spotify!$AA:$AA,Charts!$AA$1,Spotify!$U:$U,Charts!T696)</f>
        <v>0</v>
      </c>
      <c r="AB696">
        <f>COUNTIFS(Spotify!$AA:$AA,Charts!$AB$1,Spotify!$U:$U,Charts!T696)</f>
        <v>0</v>
      </c>
      <c r="AC696">
        <f>COUNTIFS(Spotify!$AA:$AA,Charts!$AC$1,Spotify!$U:$U,Charts!T696)</f>
        <v>1</v>
      </c>
      <c r="AD696">
        <f>COUNTIFS(Spotify!$AA:$AA,Charts!$AD$1,Spotify!$U:$U,Charts!T696)</f>
        <v>0</v>
      </c>
      <c r="AE696">
        <f>COUNTIFS(Spotify!$AA:$AA,Charts!$AE$1,Spotify!$U:$U,Charts!T696)</f>
        <v>0</v>
      </c>
      <c r="AF696" s="8">
        <f>COUNTIFS(Spotify!$AA:$AA,Charts!$AF$1,Spotify!$U:$U,Charts!T696)</f>
        <v>0</v>
      </c>
      <c r="AH696" s="7" t="s">
        <v>18080</v>
      </c>
      <c r="AI696">
        <f>SUMIFS(Spotify!O:O,Spotify!U:U,Charts!AH696)/COUNTIFS(Spotify!U:U,Charts!AH696)</f>
        <v>-4164.333333333333</v>
      </c>
      <c r="AJ696" s="18">
        <f>SUMIF(Spotify!U:U,Charts!AH696,Spotify!P:P)/COUNTIF(Spotify!U:U,Charts!AH696)</f>
        <v>141234.33333333334</v>
      </c>
      <c r="AK696" s="18">
        <f>SUMIF(Spotify!U:U,Charts!AH696,Spotify!R:R)/COUNTIF(Spotify!U:U,Charts!AH696)</f>
        <v>1.3333333333333333</v>
      </c>
      <c r="AL696" s="18">
        <f>SUMIF(Spotify!U:U,Charts!AH696,Spotify!J:J)/COUNTIF(Spotify!U:U,Charts!AH696)</f>
        <v>220.66666666666666</v>
      </c>
      <c r="AM696" s="18">
        <f>SUMIF(Spotify!U:U,Charts!AH696,Spotify!H:H)/COUNTIF(Spotify!U:U,Charts!AH696)</f>
        <v>770.33333333333337</v>
      </c>
      <c r="AN696" s="28">
        <f>SUMIF(Spotify!U:U,Charts!AH696,Spotify!I:I)/COUNTIF(Spotify!U:U,Charts!AH696)</f>
        <v>521.66666666666663</v>
      </c>
    </row>
    <row r="697" spans="1:40" x14ac:dyDescent="0.25">
      <c r="A697" s="3" t="s">
        <v>5868</v>
      </c>
      <c r="B697" s="1">
        <v>446249904</v>
      </c>
      <c r="C697" s="1">
        <v>5</v>
      </c>
      <c r="D697" s="1"/>
      <c r="E697" s="3" t="s">
        <v>474</v>
      </c>
      <c r="F697" s="1">
        <v>3393966687</v>
      </c>
      <c r="H697" s="7" t="s">
        <v>17930</v>
      </c>
      <c r="I697" s="1">
        <v>79402592</v>
      </c>
      <c r="J697" s="8">
        <v>1</v>
      </c>
      <c r="L697" s="7" t="s">
        <v>17930</v>
      </c>
      <c r="M697" s="1">
        <f t="shared" si="50"/>
        <v>-79402592</v>
      </c>
      <c r="N697">
        <v>1</v>
      </c>
      <c r="O697" s="18">
        <f>SUMIF(Spotify!U:U,Charts!L697,Spotify!Q:Q)/COUNTIF(Spotify!U:U,Charts!L697)</f>
        <v>209400</v>
      </c>
      <c r="P697" t="str">
        <f t="shared" si="51"/>
        <v>03:29</v>
      </c>
      <c r="Q697" s="18">
        <f t="shared" si="53"/>
        <v>641941</v>
      </c>
      <c r="R697" s="8" t="str">
        <f t="shared" si="52"/>
        <v>10:41</v>
      </c>
      <c r="T697" s="7" t="s">
        <v>5868</v>
      </c>
      <c r="U697">
        <f>COUNTIFS(Spotify!$AA:$AA,Charts!$U$1,Spotify!$U:$U,Charts!T697)</f>
        <v>2</v>
      </c>
      <c r="V697">
        <f>COUNTIFS(Spotify!$AA:$AA,Charts!$V$1,Spotify!$U:$U,Charts!T697)</f>
        <v>0</v>
      </c>
      <c r="W697">
        <f>COUNTIFS(Spotify!$AA:$AA,Charts!$W$1,Spotify!$U:$U,Charts!T697)</f>
        <v>0</v>
      </c>
      <c r="X697">
        <f>COUNTIFS(Spotify!$AA:$AA,Charts!$X$1,Spotify!$U:$U,Charts!T697)</f>
        <v>0</v>
      </c>
      <c r="Y697">
        <f>COUNTIFS(Spotify!$AA:$AA,Charts!$Y$1,Spotify!$U:$U,Charts!T697)</f>
        <v>0</v>
      </c>
      <c r="Z697">
        <f>COUNTIFS(Spotify!$AA:$AA,Charts!$Z$1,Spotify!$U:$U,Charts!T697)</f>
        <v>2</v>
      </c>
      <c r="AA697">
        <f>COUNTIFS(Spotify!$AA:$AA,Charts!$AA$1,Spotify!$U:$U,Charts!T697)</f>
        <v>0</v>
      </c>
      <c r="AB697">
        <f>COUNTIFS(Spotify!$AA:$AA,Charts!$AB$1,Spotify!$U:$U,Charts!T697)</f>
        <v>0</v>
      </c>
      <c r="AC697">
        <f>COUNTIFS(Spotify!$AA:$AA,Charts!$AC$1,Spotify!$U:$U,Charts!T697)</f>
        <v>1</v>
      </c>
      <c r="AD697">
        <f>COUNTIFS(Spotify!$AA:$AA,Charts!$AD$1,Spotify!$U:$U,Charts!T697)</f>
        <v>0</v>
      </c>
      <c r="AE697">
        <f>COUNTIFS(Spotify!$AA:$AA,Charts!$AE$1,Spotify!$U:$U,Charts!T697)</f>
        <v>0</v>
      </c>
      <c r="AF697" s="8">
        <f>COUNTIFS(Spotify!$AA:$AA,Charts!$AF$1,Spotify!$U:$U,Charts!T697)</f>
        <v>0</v>
      </c>
      <c r="AH697" s="7" t="s">
        <v>5868</v>
      </c>
      <c r="AI697">
        <f>SUMIFS(Spotify!O:O,Spotify!U:U,Charts!AH697)/COUNTIFS(Spotify!U:U,Charts!AH697)</f>
        <v>-5675.6</v>
      </c>
      <c r="AJ697" s="18">
        <f>SUMIF(Spotify!U:U,Charts!AH697,Spotify!P:P)/COUNTIF(Spotify!U:U,Charts!AH697)</f>
        <v>135007.6</v>
      </c>
      <c r="AK697" s="18">
        <f>SUMIF(Spotify!U:U,Charts!AH697,Spotify!R:R)/COUNTIF(Spotify!U:U,Charts!AH697)</f>
        <v>14.6</v>
      </c>
      <c r="AL697" s="18">
        <f>SUMIF(Spotify!U:U,Charts!AH697,Spotify!J:J)/COUNTIF(Spotify!U:U,Charts!AH697)</f>
        <v>636.6</v>
      </c>
      <c r="AM697" s="18">
        <f>SUMIF(Spotify!U:U,Charts!AH697,Spotify!H:H)/COUNTIF(Spotify!U:U,Charts!AH697)</f>
        <v>803.6</v>
      </c>
      <c r="AN697" s="28">
        <f>SUMIF(Spotify!U:U,Charts!AH697,Spotify!I:I)/COUNTIF(Spotify!U:U,Charts!AH697)</f>
        <v>561</v>
      </c>
    </row>
    <row r="698" spans="1:40" x14ac:dyDescent="0.25">
      <c r="A698" s="3" t="s">
        <v>18081</v>
      </c>
      <c r="B698" s="1">
        <v>785022498</v>
      </c>
      <c r="C698" s="1">
        <v>2</v>
      </c>
      <c r="D698" s="1"/>
      <c r="E698" s="3" t="s">
        <v>14689</v>
      </c>
      <c r="F698" s="1">
        <v>257068354</v>
      </c>
      <c r="H698" s="7" t="s">
        <v>7269</v>
      </c>
      <c r="I698" s="1">
        <v>79024379</v>
      </c>
      <c r="J698" s="8">
        <v>1</v>
      </c>
      <c r="L698" s="7" t="s">
        <v>7269</v>
      </c>
      <c r="M698" s="1">
        <f t="shared" si="50"/>
        <v>-79024379</v>
      </c>
      <c r="N698">
        <v>1</v>
      </c>
      <c r="O698" s="18">
        <f>SUMIF(Spotify!U:U,Charts!L698,Spotify!Q:Q)/COUNTIF(Spotify!U:U,Charts!L698)</f>
        <v>219147</v>
      </c>
      <c r="P698" t="str">
        <f t="shared" si="51"/>
        <v>03:39</v>
      </c>
      <c r="Q698" s="18">
        <f t="shared" si="53"/>
        <v>641941</v>
      </c>
      <c r="R698" s="8" t="str">
        <f t="shared" si="52"/>
        <v>10:41</v>
      </c>
      <c r="T698" s="7" t="s">
        <v>18081</v>
      </c>
      <c r="U698">
        <f>COUNTIFS(Spotify!$AA:$AA,Charts!$U$1,Spotify!$U:$U,Charts!T698)</f>
        <v>0</v>
      </c>
      <c r="V698">
        <f>COUNTIFS(Spotify!$AA:$AA,Charts!$V$1,Spotify!$U:$U,Charts!T698)</f>
        <v>0</v>
      </c>
      <c r="W698">
        <f>COUNTIFS(Spotify!$AA:$AA,Charts!$W$1,Spotify!$U:$U,Charts!T698)</f>
        <v>2</v>
      </c>
      <c r="X698">
        <f>COUNTIFS(Spotify!$AA:$AA,Charts!$X$1,Spotify!$U:$U,Charts!T698)</f>
        <v>0</v>
      </c>
      <c r="Y698">
        <f>COUNTIFS(Spotify!$AA:$AA,Charts!$Y$1,Spotify!$U:$U,Charts!T698)</f>
        <v>0</v>
      </c>
      <c r="Z698">
        <f>COUNTIFS(Spotify!$AA:$AA,Charts!$Z$1,Spotify!$U:$U,Charts!T698)</f>
        <v>0</v>
      </c>
      <c r="AA698">
        <f>COUNTIFS(Spotify!$AA:$AA,Charts!$AA$1,Spotify!$U:$U,Charts!T698)</f>
        <v>0</v>
      </c>
      <c r="AB698">
        <f>COUNTIFS(Spotify!$AA:$AA,Charts!$AB$1,Spotify!$U:$U,Charts!T698)</f>
        <v>0</v>
      </c>
      <c r="AC698">
        <f>COUNTIFS(Spotify!$AA:$AA,Charts!$AC$1,Spotify!$U:$U,Charts!T698)</f>
        <v>0</v>
      </c>
      <c r="AD698">
        <f>COUNTIFS(Spotify!$AA:$AA,Charts!$AD$1,Spotify!$U:$U,Charts!T698)</f>
        <v>0</v>
      </c>
      <c r="AE698">
        <f>COUNTIFS(Spotify!$AA:$AA,Charts!$AE$1,Spotify!$U:$U,Charts!T698)</f>
        <v>0</v>
      </c>
      <c r="AF698" s="8">
        <f>COUNTIFS(Spotify!$AA:$AA,Charts!$AF$1,Spotify!$U:$U,Charts!T698)</f>
        <v>0</v>
      </c>
      <c r="AH698" s="7" t="s">
        <v>18081</v>
      </c>
      <c r="AI698">
        <f>SUMIFS(Spotify!O:O,Spotify!U:U,Charts!AH698)/COUNTIFS(Spotify!U:U,Charts!AH698)</f>
        <v>-4462.5</v>
      </c>
      <c r="AJ698" s="18">
        <f>SUMIF(Spotify!U:U,Charts!AH698,Spotify!P:P)/COUNTIF(Spotify!U:U,Charts!AH698)</f>
        <v>146087.5</v>
      </c>
      <c r="AK698" s="18">
        <f>SUMIF(Spotify!U:U,Charts!AH698,Spotify!R:R)/COUNTIF(Spotify!U:U,Charts!AH698)</f>
        <v>60</v>
      </c>
      <c r="AL698" s="18">
        <f>SUMIF(Spotify!U:U,Charts!AH698,Spotify!J:J)/COUNTIF(Spotify!U:U,Charts!AH698)</f>
        <v>812.5</v>
      </c>
      <c r="AM698" s="18">
        <f>SUMIF(Spotify!U:U,Charts!AH698,Spotify!H:H)/COUNTIF(Spotify!U:U,Charts!AH698)</f>
        <v>637</v>
      </c>
      <c r="AN698" s="28">
        <f>SUMIF(Spotify!U:U,Charts!AH698,Spotify!I:I)/COUNTIF(Spotify!U:U,Charts!AH698)</f>
        <v>924.5</v>
      </c>
    </row>
    <row r="699" spans="1:40" x14ac:dyDescent="0.25">
      <c r="A699" s="3" t="s">
        <v>4887</v>
      </c>
      <c r="B699" s="1">
        <v>13209830</v>
      </c>
      <c r="C699" s="1">
        <v>2</v>
      </c>
      <c r="D699" s="1"/>
      <c r="E699" s="3" t="s">
        <v>141</v>
      </c>
      <c r="F699" s="1">
        <v>22561389273</v>
      </c>
      <c r="H699" s="7" t="s">
        <v>1864</v>
      </c>
      <c r="I699" s="1">
        <v>78421862</v>
      </c>
      <c r="J699" s="8">
        <v>1</v>
      </c>
      <c r="L699" s="7" t="s">
        <v>1864</v>
      </c>
      <c r="M699" s="1">
        <f t="shared" si="50"/>
        <v>-78421862</v>
      </c>
      <c r="N699">
        <v>1</v>
      </c>
      <c r="O699" s="18">
        <f>SUMIF(Spotify!U:U,Charts!L699,Spotify!Q:Q)/COUNTIF(Spotify!U:U,Charts!L699)</f>
        <v>203992</v>
      </c>
      <c r="P699" t="str">
        <f t="shared" si="51"/>
        <v>03:23</v>
      </c>
      <c r="Q699" s="18">
        <f t="shared" si="53"/>
        <v>641941</v>
      </c>
      <c r="R699" s="8" t="str">
        <f t="shared" si="52"/>
        <v>10:41</v>
      </c>
      <c r="T699" s="7" t="s">
        <v>4887</v>
      </c>
      <c r="U699">
        <f>COUNTIFS(Spotify!$AA:$AA,Charts!$U$1,Spotify!$U:$U,Charts!T699)</f>
        <v>0</v>
      </c>
      <c r="V699">
        <f>COUNTIFS(Spotify!$AA:$AA,Charts!$V$1,Spotify!$U:$U,Charts!T699)</f>
        <v>0</v>
      </c>
      <c r="W699">
        <f>COUNTIFS(Spotify!$AA:$AA,Charts!$W$1,Spotify!$U:$U,Charts!T699)</f>
        <v>0</v>
      </c>
      <c r="X699">
        <f>COUNTIFS(Spotify!$AA:$AA,Charts!$X$1,Spotify!$U:$U,Charts!T699)</f>
        <v>0</v>
      </c>
      <c r="Y699">
        <f>COUNTIFS(Spotify!$AA:$AA,Charts!$Y$1,Spotify!$U:$U,Charts!T699)</f>
        <v>0</v>
      </c>
      <c r="Z699">
        <f>COUNTIFS(Spotify!$AA:$AA,Charts!$Z$1,Spotify!$U:$U,Charts!T699)</f>
        <v>0</v>
      </c>
      <c r="AA699">
        <f>COUNTIFS(Spotify!$AA:$AA,Charts!$AA$1,Spotify!$U:$U,Charts!T699)</f>
        <v>1</v>
      </c>
      <c r="AB699">
        <f>COUNTIFS(Spotify!$AA:$AA,Charts!$AB$1,Spotify!$U:$U,Charts!T699)</f>
        <v>0</v>
      </c>
      <c r="AC699">
        <f>COUNTIFS(Spotify!$AA:$AA,Charts!$AC$1,Spotify!$U:$U,Charts!T699)</f>
        <v>1</v>
      </c>
      <c r="AD699">
        <f>COUNTIFS(Spotify!$AA:$AA,Charts!$AD$1,Spotify!$U:$U,Charts!T699)</f>
        <v>0</v>
      </c>
      <c r="AE699">
        <f>COUNTIFS(Spotify!$AA:$AA,Charts!$AE$1,Spotify!$U:$U,Charts!T699)</f>
        <v>0</v>
      </c>
      <c r="AF699" s="8">
        <f>COUNTIFS(Spotify!$AA:$AA,Charts!$AF$1,Spotify!$U:$U,Charts!T699)</f>
        <v>0</v>
      </c>
      <c r="AH699" s="7" t="s">
        <v>4887</v>
      </c>
      <c r="AI699">
        <f>SUMIFS(Spotify!O:O,Spotify!U:U,Charts!AH699)/COUNTIFS(Spotify!U:U,Charts!AH699)</f>
        <v>-7071.5</v>
      </c>
      <c r="AJ699" s="18">
        <f>SUMIF(Spotify!U:U,Charts!AH699,Spotify!P:P)/COUNTIF(Spotify!U:U,Charts!AH699)</f>
        <v>62251.5</v>
      </c>
      <c r="AK699" s="18">
        <f>SUMIF(Spotify!U:U,Charts!AH699,Spotify!R:R)/COUNTIF(Spotify!U:U,Charts!AH699)</f>
        <v>1</v>
      </c>
      <c r="AL699" s="18">
        <f>SUMIF(Spotify!U:U,Charts!AH699,Spotify!J:J)/COUNTIF(Spotify!U:U,Charts!AH699)</f>
        <v>617</v>
      </c>
      <c r="AM699" s="18">
        <f>SUMIF(Spotify!U:U,Charts!AH699,Spotify!H:H)/COUNTIF(Spotify!U:U,Charts!AH699)</f>
        <v>722</v>
      </c>
      <c r="AN699" s="28">
        <f>SUMIF(Spotify!U:U,Charts!AH699,Spotify!I:I)/COUNTIF(Spotify!U:U,Charts!AH699)</f>
        <v>768.5</v>
      </c>
    </row>
    <row r="700" spans="1:40" x14ac:dyDescent="0.25">
      <c r="A700" s="3" t="s">
        <v>3269</v>
      </c>
      <c r="B700" s="1">
        <v>143511961</v>
      </c>
      <c r="C700" s="1">
        <v>5</v>
      </c>
      <c r="D700" s="1"/>
      <c r="E700" s="3" t="s">
        <v>2161</v>
      </c>
      <c r="F700" s="1">
        <v>1411059142</v>
      </c>
      <c r="H700" s="7" t="s">
        <v>15671</v>
      </c>
      <c r="I700" s="1">
        <v>78416584</v>
      </c>
      <c r="J700" s="8">
        <v>4</v>
      </c>
      <c r="L700" s="7" t="s">
        <v>15671</v>
      </c>
      <c r="M700" s="1">
        <f t="shared" si="50"/>
        <v>-78416584</v>
      </c>
      <c r="N700">
        <v>4</v>
      </c>
      <c r="O700" s="18">
        <f>SUMIF(Spotify!U:U,Charts!L700,Spotify!Q:Q)/COUNTIF(Spotify!U:U,Charts!L700)</f>
        <v>188325.25</v>
      </c>
      <c r="P700" t="str">
        <f t="shared" si="51"/>
        <v>03:08</v>
      </c>
      <c r="Q700" s="18">
        <f t="shared" si="53"/>
        <v>641941</v>
      </c>
      <c r="R700" s="8" t="str">
        <f t="shared" si="52"/>
        <v>10:41</v>
      </c>
      <c r="T700" s="7" t="s">
        <v>3269</v>
      </c>
      <c r="U700">
        <f>COUNTIFS(Spotify!$AA:$AA,Charts!$U$1,Spotify!$U:$U,Charts!T700)</f>
        <v>0</v>
      </c>
      <c r="V700">
        <f>COUNTIFS(Spotify!$AA:$AA,Charts!$V$1,Spotify!$U:$U,Charts!T700)</f>
        <v>1</v>
      </c>
      <c r="W700">
        <f>COUNTIFS(Spotify!$AA:$AA,Charts!$W$1,Spotify!$U:$U,Charts!T700)</f>
        <v>0</v>
      </c>
      <c r="X700">
        <f>COUNTIFS(Spotify!$AA:$AA,Charts!$X$1,Spotify!$U:$U,Charts!T700)</f>
        <v>1</v>
      </c>
      <c r="Y700">
        <f>COUNTIFS(Spotify!$AA:$AA,Charts!$Y$1,Spotify!$U:$U,Charts!T700)</f>
        <v>0</v>
      </c>
      <c r="Z700">
        <f>COUNTIFS(Spotify!$AA:$AA,Charts!$Z$1,Spotify!$U:$U,Charts!T700)</f>
        <v>0</v>
      </c>
      <c r="AA700">
        <f>COUNTIFS(Spotify!$AA:$AA,Charts!$AA$1,Spotify!$U:$U,Charts!T700)</f>
        <v>1</v>
      </c>
      <c r="AB700">
        <f>COUNTIFS(Spotify!$AA:$AA,Charts!$AB$1,Spotify!$U:$U,Charts!T700)</f>
        <v>1</v>
      </c>
      <c r="AC700">
        <f>COUNTIFS(Spotify!$AA:$AA,Charts!$AC$1,Spotify!$U:$U,Charts!T700)</f>
        <v>0</v>
      </c>
      <c r="AD700">
        <f>COUNTIFS(Spotify!$AA:$AA,Charts!$AD$1,Spotify!$U:$U,Charts!T700)</f>
        <v>1</v>
      </c>
      <c r="AE700">
        <f>COUNTIFS(Spotify!$AA:$AA,Charts!$AE$1,Spotify!$U:$U,Charts!T700)</f>
        <v>0</v>
      </c>
      <c r="AF700" s="8">
        <f>COUNTIFS(Spotify!$AA:$AA,Charts!$AF$1,Spotify!$U:$U,Charts!T700)</f>
        <v>0</v>
      </c>
      <c r="AH700" s="7" t="s">
        <v>3269</v>
      </c>
      <c r="AI700">
        <f>SUMIFS(Spotify!O:O,Spotify!U:U,Charts!AH700)/COUNTIFS(Spotify!U:U,Charts!AH700)</f>
        <v>-6445.2</v>
      </c>
      <c r="AJ700" s="18">
        <f>SUMIF(Spotify!U:U,Charts!AH700,Spotify!P:P)/COUNTIF(Spotify!U:U,Charts!AH700)</f>
        <v>124723.4</v>
      </c>
      <c r="AK700" s="18">
        <f>SUMIF(Spotify!U:U,Charts!AH700,Spotify!R:R)/COUNTIF(Spotify!U:U,Charts!AH700)</f>
        <v>4.8</v>
      </c>
      <c r="AL700" s="18">
        <f>SUMIF(Spotify!U:U,Charts!AH700,Spotify!J:J)/COUNTIF(Spotify!U:U,Charts!AH700)</f>
        <v>422.6</v>
      </c>
      <c r="AM700" s="18">
        <f>SUMIF(Spotify!U:U,Charts!AH700,Spotify!H:H)/COUNTIF(Spotify!U:U,Charts!AH700)</f>
        <v>522</v>
      </c>
      <c r="AN700" s="28">
        <f>SUMIF(Spotify!U:U,Charts!AH700,Spotify!I:I)/COUNTIF(Spotify!U:U,Charts!AH700)</f>
        <v>440</v>
      </c>
    </row>
    <row r="701" spans="1:40" x14ac:dyDescent="0.25">
      <c r="A701" s="3" t="s">
        <v>15875</v>
      </c>
      <c r="B701" s="1">
        <v>71085470</v>
      </c>
      <c r="C701" s="1">
        <v>1</v>
      </c>
      <c r="D701" s="1"/>
      <c r="E701" s="3" t="s">
        <v>6545</v>
      </c>
      <c r="F701" s="1">
        <v>34598837</v>
      </c>
      <c r="H701" s="7" t="s">
        <v>18109</v>
      </c>
      <c r="I701" s="1">
        <v>77542667</v>
      </c>
      <c r="J701" s="8">
        <v>1</v>
      </c>
      <c r="L701" s="7" t="s">
        <v>18109</v>
      </c>
      <c r="M701" s="1">
        <f t="shared" si="50"/>
        <v>-77542667</v>
      </c>
      <c r="N701">
        <v>1</v>
      </c>
      <c r="O701" s="18">
        <f>SUMIF(Spotify!U:U,Charts!L701,Spotify!Q:Q)/COUNTIF(Spotify!U:U,Charts!L701)</f>
        <v>120014</v>
      </c>
      <c r="P701" t="str">
        <f t="shared" si="51"/>
        <v>02:00</v>
      </c>
      <c r="Q701" s="18">
        <f t="shared" si="53"/>
        <v>641941</v>
      </c>
      <c r="R701" s="8" t="str">
        <f t="shared" si="52"/>
        <v>10:41</v>
      </c>
      <c r="T701" s="7" t="s">
        <v>15875</v>
      </c>
      <c r="U701">
        <f>COUNTIFS(Spotify!$AA:$AA,Charts!$U$1,Spotify!$U:$U,Charts!T701)</f>
        <v>0</v>
      </c>
      <c r="V701">
        <f>COUNTIFS(Spotify!$AA:$AA,Charts!$V$1,Spotify!$U:$U,Charts!T701)</f>
        <v>0</v>
      </c>
      <c r="W701">
        <f>COUNTIFS(Spotify!$AA:$AA,Charts!$W$1,Spotify!$U:$U,Charts!T701)</f>
        <v>0</v>
      </c>
      <c r="X701">
        <f>COUNTIFS(Spotify!$AA:$AA,Charts!$X$1,Spotify!$U:$U,Charts!T701)</f>
        <v>0</v>
      </c>
      <c r="Y701">
        <f>COUNTIFS(Spotify!$AA:$AA,Charts!$Y$1,Spotify!$U:$U,Charts!T701)</f>
        <v>0</v>
      </c>
      <c r="Z701">
        <f>COUNTIFS(Spotify!$AA:$AA,Charts!$Z$1,Spotify!$U:$U,Charts!T701)</f>
        <v>0</v>
      </c>
      <c r="AA701">
        <f>COUNTIFS(Spotify!$AA:$AA,Charts!$AA$1,Spotify!$U:$U,Charts!T701)</f>
        <v>0</v>
      </c>
      <c r="AB701">
        <f>COUNTIFS(Spotify!$AA:$AA,Charts!$AB$1,Spotify!$U:$U,Charts!T701)</f>
        <v>1</v>
      </c>
      <c r="AC701">
        <f>COUNTIFS(Spotify!$AA:$AA,Charts!$AC$1,Spotify!$U:$U,Charts!T701)</f>
        <v>0</v>
      </c>
      <c r="AD701">
        <f>COUNTIFS(Spotify!$AA:$AA,Charts!$AD$1,Spotify!$U:$U,Charts!T701)</f>
        <v>0</v>
      </c>
      <c r="AE701">
        <f>COUNTIFS(Spotify!$AA:$AA,Charts!$AE$1,Spotify!$U:$U,Charts!T701)</f>
        <v>0</v>
      </c>
      <c r="AF701" s="8">
        <f>COUNTIFS(Spotify!$AA:$AA,Charts!$AF$1,Spotify!$U:$U,Charts!T701)</f>
        <v>0</v>
      </c>
      <c r="AH701" s="7" t="s">
        <v>15875</v>
      </c>
      <c r="AI701">
        <f>SUMIFS(Spotify!O:O,Spotify!U:U,Charts!AH701)/COUNTIFS(Spotify!U:U,Charts!AH701)</f>
        <v>-3982</v>
      </c>
      <c r="AJ701" s="18">
        <f>SUMIF(Spotify!U:U,Charts!AH701,Spotify!P:P)/COUNTIF(Spotify!U:U,Charts!AH701)</f>
        <v>115955</v>
      </c>
      <c r="AK701" s="18">
        <f>SUMIF(Spotify!U:U,Charts!AH701,Spotify!R:R)/COUNTIF(Spotify!U:U,Charts!AH701)</f>
        <v>9</v>
      </c>
      <c r="AL701" s="18">
        <f>SUMIF(Spotify!U:U,Charts!AH701,Spotify!J:J)/COUNTIF(Spotify!U:U,Charts!AH701)</f>
        <v>427</v>
      </c>
      <c r="AM701" s="18">
        <f>SUMIF(Spotify!U:U,Charts!AH701,Spotify!H:H)/COUNTIF(Spotify!U:U,Charts!AH701)</f>
        <v>898</v>
      </c>
      <c r="AN701" s="28">
        <f>SUMIF(Spotify!U:U,Charts!AH701,Spotify!I:I)/COUNTIF(Spotify!U:U,Charts!AH701)</f>
        <v>732</v>
      </c>
    </row>
    <row r="702" spans="1:40" x14ac:dyDescent="0.25">
      <c r="A702" s="3" t="s">
        <v>18082</v>
      </c>
      <c r="B702" s="1">
        <v>5656775</v>
      </c>
      <c r="C702" s="1">
        <v>1</v>
      </c>
      <c r="D702" s="1"/>
      <c r="E702" s="3" t="s">
        <v>15296</v>
      </c>
      <c r="F702" s="1">
        <v>9463589</v>
      </c>
      <c r="H702" s="7" t="s">
        <v>10165</v>
      </c>
      <c r="I702" s="1">
        <v>77475802</v>
      </c>
      <c r="J702" s="8">
        <v>1</v>
      </c>
      <c r="L702" s="7" t="s">
        <v>10165</v>
      </c>
      <c r="M702" s="1">
        <f t="shared" si="50"/>
        <v>-77475802</v>
      </c>
      <c r="N702">
        <v>1</v>
      </c>
      <c r="O702" s="18">
        <f>SUMIF(Spotify!U:U,Charts!L702,Spotify!Q:Q)/COUNTIF(Spotify!U:U,Charts!L702)</f>
        <v>267307</v>
      </c>
      <c r="P702" t="str">
        <f t="shared" si="51"/>
        <v>04:27</v>
      </c>
      <c r="Q702" s="18">
        <f t="shared" si="53"/>
        <v>641941</v>
      </c>
      <c r="R702" s="8" t="str">
        <f t="shared" si="52"/>
        <v>10:41</v>
      </c>
      <c r="T702" s="7" t="s">
        <v>18082</v>
      </c>
      <c r="U702">
        <f>COUNTIFS(Spotify!$AA:$AA,Charts!$U$1,Spotify!$U:$U,Charts!T702)</f>
        <v>0</v>
      </c>
      <c r="V702">
        <f>COUNTIFS(Spotify!$AA:$AA,Charts!$V$1,Spotify!$U:$U,Charts!T702)</f>
        <v>0</v>
      </c>
      <c r="W702">
        <f>COUNTIFS(Spotify!$AA:$AA,Charts!$W$1,Spotify!$U:$U,Charts!T702)</f>
        <v>0</v>
      </c>
      <c r="X702">
        <f>COUNTIFS(Spotify!$AA:$AA,Charts!$X$1,Spotify!$U:$U,Charts!T702)</f>
        <v>0</v>
      </c>
      <c r="Y702">
        <f>COUNTIFS(Spotify!$AA:$AA,Charts!$Y$1,Spotify!$U:$U,Charts!T702)</f>
        <v>1</v>
      </c>
      <c r="Z702">
        <f>COUNTIFS(Spotify!$AA:$AA,Charts!$Z$1,Spotify!$U:$U,Charts!T702)</f>
        <v>0</v>
      </c>
      <c r="AA702">
        <f>COUNTIFS(Spotify!$AA:$AA,Charts!$AA$1,Spotify!$U:$U,Charts!T702)</f>
        <v>0</v>
      </c>
      <c r="AB702">
        <f>COUNTIFS(Spotify!$AA:$AA,Charts!$AB$1,Spotify!$U:$U,Charts!T702)</f>
        <v>0</v>
      </c>
      <c r="AC702">
        <f>COUNTIFS(Spotify!$AA:$AA,Charts!$AC$1,Spotify!$U:$U,Charts!T702)</f>
        <v>0</v>
      </c>
      <c r="AD702">
        <f>COUNTIFS(Spotify!$AA:$AA,Charts!$AD$1,Spotify!$U:$U,Charts!T702)</f>
        <v>0</v>
      </c>
      <c r="AE702">
        <f>COUNTIFS(Spotify!$AA:$AA,Charts!$AE$1,Spotify!$U:$U,Charts!T702)</f>
        <v>0</v>
      </c>
      <c r="AF702" s="8">
        <f>COUNTIFS(Spotify!$AA:$AA,Charts!$AF$1,Spotify!$U:$U,Charts!T702)</f>
        <v>0</v>
      </c>
      <c r="AH702" s="7" t="s">
        <v>18082</v>
      </c>
      <c r="AI702">
        <f>SUMIFS(Spotify!O:O,Spotify!U:U,Charts!AH702)/COUNTIFS(Spotify!U:U,Charts!AH702)</f>
        <v>-6121</v>
      </c>
      <c r="AJ702" s="18">
        <f>SUMIF(Spotify!U:U,Charts!AH702,Spotify!P:P)/COUNTIF(Spotify!U:U,Charts!AH702)</f>
        <v>127987</v>
      </c>
      <c r="AK702" s="18">
        <f>SUMIF(Spotify!U:U,Charts!AH702,Spotify!R:R)/COUNTIF(Spotify!U:U,Charts!AH702)</f>
        <v>1</v>
      </c>
      <c r="AL702" s="18">
        <f>SUMIF(Spotify!U:U,Charts!AH702,Spotify!J:J)/COUNTIF(Spotify!U:U,Charts!AH702)</f>
        <v>143</v>
      </c>
      <c r="AM702" s="18">
        <f>SUMIF(Spotify!U:U,Charts!AH702,Spotify!H:H)/COUNTIF(Spotify!U:U,Charts!AH702)</f>
        <v>776</v>
      </c>
      <c r="AN702" s="28">
        <f>SUMIF(Spotify!U:U,Charts!AH702,Spotify!I:I)/COUNTIF(Spotify!U:U,Charts!AH702)</f>
        <v>713</v>
      </c>
    </row>
    <row r="703" spans="1:40" x14ac:dyDescent="0.25">
      <c r="A703" s="3" t="s">
        <v>18083</v>
      </c>
      <c r="B703" s="1">
        <v>354403228</v>
      </c>
      <c r="C703" s="1">
        <v>1</v>
      </c>
      <c r="D703" s="1"/>
      <c r="E703" s="3" t="s">
        <v>7024</v>
      </c>
      <c r="F703" s="1">
        <v>218508098</v>
      </c>
      <c r="H703" s="7" t="s">
        <v>7282</v>
      </c>
      <c r="I703" s="1">
        <v>76732320</v>
      </c>
      <c r="J703" s="8">
        <v>1</v>
      </c>
      <c r="L703" s="7" t="s">
        <v>7282</v>
      </c>
      <c r="M703" s="1">
        <f t="shared" si="50"/>
        <v>-76732320</v>
      </c>
      <c r="N703">
        <v>1</v>
      </c>
      <c r="O703" s="18">
        <f>SUMIF(Spotify!U:U,Charts!L703,Spotify!Q:Q)/COUNTIF(Spotify!U:U,Charts!L703)</f>
        <v>158594</v>
      </c>
      <c r="P703" t="str">
        <f t="shared" si="51"/>
        <v>02:38</v>
      </c>
      <c r="Q703" s="18">
        <f t="shared" si="53"/>
        <v>641941</v>
      </c>
      <c r="R703" s="8" t="str">
        <f t="shared" si="52"/>
        <v>10:41</v>
      </c>
      <c r="T703" s="7" t="s">
        <v>18083</v>
      </c>
      <c r="U703">
        <f>COUNTIFS(Spotify!$AA:$AA,Charts!$U$1,Spotify!$U:$U,Charts!T703)</f>
        <v>0</v>
      </c>
      <c r="V703">
        <f>COUNTIFS(Spotify!$AA:$AA,Charts!$V$1,Spotify!$U:$U,Charts!T703)</f>
        <v>0</v>
      </c>
      <c r="W703">
        <f>COUNTIFS(Spotify!$AA:$AA,Charts!$W$1,Spotify!$U:$U,Charts!T703)</f>
        <v>0</v>
      </c>
      <c r="X703">
        <f>COUNTIFS(Spotify!$AA:$AA,Charts!$X$1,Spotify!$U:$U,Charts!T703)</f>
        <v>0</v>
      </c>
      <c r="Y703">
        <f>COUNTIFS(Spotify!$AA:$AA,Charts!$Y$1,Spotify!$U:$U,Charts!T703)</f>
        <v>0</v>
      </c>
      <c r="Z703">
        <f>COUNTIFS(Spotify!$AA:$AA,Charts!$Z$1,Spotify!$U:$U,Charts!T703)</f>
        <v>0</v>
      </c>
      <c r="AA703">
        <f>COUNTIFS(Spotify!$AA:$AA,Charts!$AA$1,Spotify!$U:$U,Charts!T703)</f>
        <v>0</v>
      </c>
      <c r="AB703">
        <f>COUNTIFS(Spotify!$AA:$AA,Charts!$AB$1,Spotify!$U:$U,Charts!T703)</f>
        <v>1</v>
      </c>
      <c r="AC703">
        <f>COUNTIFS(Spotify!$AA:$AA,Charts!$AC$1,Spotify!$U:$U,Charts!T703)</f>
        <v>0</v>
      </c>
      <c r="AD703">
        <f>COUNTIFS(Spotify!$AA:$AA,Charts!$AD$1,Spotify!$U:$U,Charts!T703)</f>
        <v>0</v>
      </c>
      <c r="AE703">
        <f>COUNTIFS(Spotify!$AA:$AA,Charts!$AE$1,Spotify!$U:$U,Charts!T703)</f>
        <v>0</v>
      </c>
      <c r="AF703" s="8">
        <f>COUNTIFS(Spotify!$AA:$AA,Charts!$AF$1,Spotify!$U:$U,Charts!T703)</f>
        <v>0</v>
      </c>
      <c r="AH703" s="7" t="s">
        <v>18083</v>
      </c>
      <c r="AI703">
        <f>SUMIFS(Spotify!O:O,Spotify!U:U,Charts!AH703)/COUNTIFS(Spotify!U:U,Charts!AH703)</f>
        <v>-4661</v>
      </c>
      <c r="AJ703" s="18">
        <f>SUMIF(Spotify!U:U,Charts!AH703,Spotify!P:P)/COUNTIF(Spotify!U:U,Charts!AH703)</f>
        <v>12103</v>
      </c>
      <c r="AK703" s="18">
        <f>SUMIF(Spotify!U:U,Charts!AH703,Spotify!R:R)/COUNTIF(Spotify!U:U,Charts!AH703)</f>
        <v>43</v>
      </c>
      <c r="AL703" s="18">
        <f>SUMIF(Spotify!U:U,Charts!AH703,Spotify!J:J)/COUNTIF(Spotify!U:U,Charts!AH703)</f>
        <v>291</v>
      </c>
      <c r="AM703" s="18">
        <f>SUMIF(Spotify!U:U,Charts!AH703,Spotify!H:H)/COUNTIF(Spotify!U:U,Charts!AH703)</f>
        <v>703</v>
      </c>
      <c r="AN703" s="28">
        <f>SUMIF(Spotify!U:U,Charts!AH703,Spotify!I:I)/COUNTIF(Spotify!U:U,Charts!AH703)</f>
        <v>868</v>
      </c>
    </row>
    <row r="704" spans="1:40" x14ac:dyDescent="0.25">
      <c r="A704" s="3" t="s">
        <v>15619</v>
      </c>
      <c r="B704" s="1">
        <v>88821106</v>
      </c>
      <c r="C704" s="1">
        <v>1</v>
      </c>
      <c r="D704" s="1"/>
      <c r="E704" s="3" t="s">
        <v>5775</v>
      </c>
      <c r="F704" s="1">
        <v>88824790</v>
      </c>
      <c r="H704" s="7" t="s">
        <v>1695</v>
      </c>
      <c r="I704" s="1">
        <v>76722991</v>
      </c>
      <c r="J704" s="8">
        <v>1</v>
      </c>
      <c r="L704" s="7" t="s">
        <v>1695</v>
      </c>
      <c r="M704" s="1">
        <f t="shared" si="50"/>
        <v>-76722991</v>
      </c>
      <c r="N704">
        <v>1</v>
      </c>
      <c r="O704" s="18">
        <f>SUMIF(Spotify!U:U,Charts!L704,Spotify!Q:Q)/COUNTIF(Spotify!U:U,Charts!L704)</f>
        <v>217895</v>
      </c>
      <c r="P704" t="str">
        <f t="shared" si="51"/>
        <v>03:37</v>
      </c>
      <c r="Q704" s="18">
        <f t="shared" si="53"/>
        <v>641941</v>
      </c>
      <c r="R704" s="8" t="str">
        <f t="shared" si="52"/>
        <v>10:41</v>
      </c>
      <c r="T704" s="7" t="s">
        <v>15619</v>
      </c>
      <c r="U704">
        <f>COUNTIFS(Spotify!$AA:$AA,Charts!$U$1,Spotify!$U:$U,Charts!T704)</f>
        <v>0</v>
      </c>
      <c r="V704">
        <f>COUNTIFS(Spotify!$AA:$AA,Charts!$V$1,Spotify!$U:$U,Charts!T704)</f>
        <v>0</v>
      </c>
      <c r="W704">
        <f>COUNTIFS(Spotify!$AA:$AA,Charts!$W$1,Spotify!$U:$U,Charts!T704)</f>
        <v>1</v>
      </c>
      <c r="X704">
        <f>COUNTIFS(Spotify!$AA:$AA,Charts!$X$1,Spotify!$U:$U,Charts!T704)</f>
        <v>0</v>
      </c>
      <c r="Y704">
        <f>COUNTIFS(Spotify!$AA:$AA,Charts!$Y$1,Spotify!$U:$U,Charts!T704)</f>
        <v>0</v>
      </c>
      <c r="Z704">
        <f>COUNTIFS(Spotify!$AA:$AA,Charts!$Z$1,Spotify!$U:$U,Charts!T704)</f>
        <v>0</v>
      </c>
      <c r="AA704">
        <f>COUNTIFS(Spotify!$AA:$AA,Charts!$AA$1,Spotify!$U:$U,Charts!T704)</f>
        <v>0</v>
      </c>
      <c r="AB704">
        <f>COUNTIFS(Spotify!$AA:$AA,Charts!$AB$1,Spotify!$U:$U,Charts!T704)</f>
        <v>0</v>
      </c>
      <c r="AC704">
        <f>COUNTIFS(Spotify!$AA:$AA,Charts!$AC$1,Spotify!$U:$U,Charts!T704)</f>
        <v>0</v>
      </c>
      <c r="AD704">
        <f>COUNTIFS(Spotify!$AA:$AA,Charts!$AD$1,Spotify!$U:$U,Charts!T704)</f>
        <v>0</v>
      </c>
      <c r="AE704">
        <f>COUNTIFS(Spotify!$AA:$AA,Charts!$AE$1,Spotify!$U:$U,Charts!T704)</f>
        <v>0</v>
      </c>
      <c r="AF704" s="8">
        <f>COUNTIFS(Spotify!$AA:$AA,Charts!$AF$1,Spotify!$U:$U,Charts!T704)</f>
        <v>0</v>
      </c>
      <c r="AH704" s="7" t="s">
        <v>15619</v>
      </c>
      <c r="AI704">
        <f>SUMIFS(Spotify!O:O,Spotify!U:U,Charts!AH704)/COUNTIFS(Spotify!U:U,Charts!AH704)</f>
        <v>-6784</v>
      </c>
      <c r="AJ704" s="18">
        <f>SUMIF(Spotify!U:U,Charts!AH704,Spotify!P:P)/COUNTIF(Spotify!U:U,Charts!AH704)</f>
        <v>120014</v>
      </c>
      <c r="AK704" s="18">
        <f>SUMIF(Spotify!U:U,Charts!AH704,Spotify!R:R)/COUNTIF(Spotify!U:U,Charts!AH704)</f>
        <v>10</v>
      </c>
      <c r="AL704" s="18">
        <f>SUMIF(Spotify!U:U,Charts!AH704,Spotify!J:J)/COUNTIF(Spotify!U:U,Charts!AH704)</f>
        <v>39</v>
      </c>
      <c r="AM704" s="18">
        <f>SUMIF(Spotify!U:U,Charts!AH704,Spotify!H:H)/COUNTIF(Spotify!U:U,Charts!AH704)</f>
        <v>563</v>
      </c>
      <c r="AN704" s="28">
        <f>SUMIF(Spotify!U:U,Charts!AH704,Spotify!I:I)/COUNTIF(Spotify!U:U,Charts!AH704)</f>
        <v>431</v>
      </c>
    </row>
    <row r="705" spans="1:40" x14ac:dyDescent="0.25">
      <c r="A705" s="3" t="s">
        <v>7397</v>
      </c>
      <c r="B705" s="1">
        <v>136632997</v>
      </c>
      <c r="C705" s="1">
        <v>5</v>
      </c>
      <c r="D705" s="1"/>
      <c r="E705" s="3" t="s">
        <v>1176</v>
      </c>
      <c r="F705" s="1">
        <v>12012865</v>
      </c>
      <c r="H705" s="7" t="s">
        <v>1879</v>
      </c>
      <c r="I705" s="1">
        <v>76576922</v>
      </c>
      <c r="J705" s="8">
        <v>2</v>
      </c>
      <c r="L705" s="7" t="s">
        <v>1879</v>
      </c>
      <c r="M705" s="1">
        <f t="shared" si="50"/>
        <v>-76576922</v>
      </c>
      <c r="N705">
        <v>2</v>
      </c>
      <c r="O705" s="18">
        <f>SUMIF(Spotify!U:U,Charts!L705,Spotify!Q:Q)/COUNTIF(Spotify!U:U,Charts!L705)</f>
        <v>196158.5</v>
      </c>
      <c r="P705" t="str">
        <f t="shared" si="51"/>
        <v>03:16</v>
      </c>
      <c r="Q705" s="18">
        <f t="shared" si="53"/>
        <v>641941</v>
      </c>
      <c r="R705" s="8" t="str">
        <f t="shared" si="52"/>
        <v>10:41</v>
      </c>
      <c r="T705" s="7" t="s">
        <v>7397</v>
      </c>
      <c r="U705">
        <f>COUNTIFS(Spotify!$AA:$AA,Charts!$U$1,Spotify!$U:$U,Charts!T705)</f>
        <v>0</v>
      </c>
      <c r="V705">
        <f>COUNTIFS(Spotify!$AA:$AA,Charts!$V$1,Spotify!$U:$U,Charts!T705)</f>
        <v>0</v>
      </c>
      <c r="W705">
        <f>COUNTIFS(Spotify!$AA:$AA,Charts!$W$1,Spotify!$U:$U,Charts!T705)</f>
        <v>0</v>
      </c>
      <c r="X705">
        <f>COUNTIFS(Spotify!$AA:$AA,Charts!$X$1,Spotify!$U:$U,Charts!T705)</f>
        <v>2</v>
      </c>
      <c r="Y705">
        <f>COUNTIFS(Spotify!$AA:$AA,Charts!$Y$1,Spotify!$U:$U,Charts!T705)</f>
        <v>0</v>
      </c>
      <c r="Z705">
        <f>COUNTIFS(Spotify!$AA:$AA,Charts!$Z$1,Spotify!$U:$U,Charts!T705)</f>
        <v>0</v>
      </c>
      <c r="AA705">
        <f>COUNTIFS(Spotify!$AA:$AA,Charts!$AA$1,Spotify!$U:$U,Charts!T705)</f>
        <v>0</v>
      </c>
      <c r="AB705">
        <f>COUNTIFS(Spotify!$AA:$AA,Charts!$AB$1,Spotify!$U:$U,Charts!T705)</f>
        <v>1</v>
      </c>
      <c r="AC705">
        <f>COUNTIFS(Spotify!$AA:$AA,Charts!$AC$1,Spotify!$U:$U,Charts!T705)</f>
        <v>0</v>
      </c>
      <c r="AD705">
        <f>COUNTIFS(Spotify!$AA:$AA,Charts!$AD$1,Spotify!$U:$U,Charts!T705)</f>
        <v>2</v>
      </c>
      <c r="AE705">
        <f>COUNTIFS(Spotify!$AA:$AA,Charts!$AE$1,Spotify!$U:$U,Charts!T705)</f>
        <v>0</v>
      </c>
      <c r="AF705" s="8">
        <f>COUNTIFS(Spotify!$AA:$AA,Charts!$AF$1,Spotify!$U:$U,Charts!T705)</f>
        <v>0</v>
      </c>
      <c r="AH705" s="7" t="s">
        <v>7397</v>
      </c>
      <c r="AI705">
        <f>SUMIFS(Spotify!O:O,Spotify!U:U,Charts!AH705)/COUNTIFS(Spotify!U:U,Charts!AH705)</f>
        <v>-7578.4</v>
      </c>
      <c r="AJ705" s="18">
        <f>SUMIF(Spotify!U:U,Charts!AH705,Spotify!P:P)/COUNTIF(Spotify!U:U,Charts!AH705)</f>
        <v>111802.8</v>
      </c>
      <c r="AK705" s="18">
        <f>SUMIF(Spotify!U:U,Charts!AH705,Spotify!R:R)/COUNTIF(Spotify!U:U,Charts!AH705)</f>
        <v>3.6</v>
      </c>
      <c r="AL705" s="18">
        <f>SUMIF(Spotify!U:U,Charts!AH705,Spotify!J:J)/COUNTIF(Spotify!U:U,Charts!AH705)</f>
        <v>448.4</v>
      </c>
      <c r="AM705" s="18">
        <f>SUMIF(Spotify!U:U,Charts!AH705,Spotify!H:H)/COUNTIF(Spotify!U:U,Charts!AH705)</f>
        <v>562</v>
      </c>
      <c r="AN705" s="28">
        <f>SUMIF(Spotify!U:U,Charts!AH705,Spotify!I:I)/COUNTIF(Spotify!U:U,Charts!AH705)</f>
        <v>653.79999999999995</v>
      </c>
    </row>
    <row r="706" spans="1:40" x14ac:dyDescent="0.25">
      <c r="A706" s="3" t="s">
        <v>18084</v>
      </c>
      <c r="B706" s="1">
        <v>15404365</v>
      </c>
      <c r="C706" s="1">
        <v>1</v>
      </c>
      <c r="D706" s="1"/>
      <c r="E706" s="3" t="s">
        <v>4220</v>
      </c>
      <c r="F706" s="1">
        <v>328062452</v>
      </c>
      <c r="H706" s="7" t="s">
        <v>18104</v>
      </c>
      <c r="I706" s="1">
        <v>75450656</v>
      </c>
      <c r="J706" s="8">
        <v>1</v>
      </c>
      <c r="L706" s="7" t="s">
        <v>18104</v>
      </c>
      <c r="M706" s="1">
        <f t="shared" si="50"/>
        <v>-75450656</v>
      </c>
      <c r="N706">
        <v>1</v>
      </c>
      <c r="O706" s="18">
        <f>SUMIF(Spotify!U:U,Charts!L706,Spotify!Q:Q)/COUNTIF(Spotify!U:U,Charts!L706)</f>
        <v>276480</v>
      </c>
      <c r="P706" t="str">
        <f t="shared" si="51"/>
        <v>04:36</v>
      </c>
      <c r="Q706" s="18">
        <f t="shared" si="53"/>
        <v>641941</v>
      </c>
      <c r="R706" s="8" t="str">
        <f t="shared" si="52"/>
        <v>10:41</v>
      </c>
      <c r="T706" s="7" t="s">
        <v>18084</v>
      </c>
      <c r="U706">
        <f>COUNTIFS(Spotify!$AA:$AA,Charts!$U$1,Spotify!$U:$U,Charts!T706)</f>
        <v>0</v>
      </c>
      <c r="V706">
        <f>COUNTIFS(Spotify!$AA:$AA,Charts!$V$1,Spotify!$U:$U,Charts!T706)</f>
        <v>0</v>
      </c>
      <c r="W706">
        <f>COUNTIFS(Spotify!$AA:$AA,Charts!$W$1,Spotify!$U:$U,Charts!T706)</f>
        <v>0</v>
      </c>
      <c r="X706">
        <f>COUNTIFS(Spotify!$AA:$AA,Charts!$X$1,Spotify!$U:$U,Charts!T706)</f>
        <v>0</v>
      </c>
      <c r="Y706">
        <f>COUNTIFS(Spotify!$AA:$AA,Charts!$Y$1,Spotify!$U:$U,Charts!T706)</f>
        <v>0</v>
      </c>
      <c r="Z706">
        <f>COUNTIFS(Spotify!$AA:$AA,Charts!$Z$1,Spotify!$U:$U,Charts!T706)</f>
        <v>0</v>
      </c>
      <c r="AA706">
        <f>COUNTIFS(Spotify!$AA:$AA,Charts!$AA$1,Spotify!$U:$U,Charts!T706)</f>
        <v>0</v>
      </c>
      <c r="AB706">
        <f>COUNTIFS(Spotify!$AA:$AA,Charts!$AB$1,Spotify!$U:$U,Charts!T706)</f>
        <v>0</v>
      </c>
      <c r="AC706">
        <f>COUNTIFS(Spotify!$AA:$AA,Charts!$AC$1,Spotify!$U:$U,Charts!T706)</f>
        <v>0</v>
      </c>
      <c r="AD706">
        <f>COUNTIFS(Spotify!$AA:$AA,Charts!$AD$1,Spotify!$U:$U,Charts!T706)</f>
        <v>1</v>
      </c>
      <c r="AE706">
        <f>COUNTIFS(Spotify!$AA:$AA,Charts!$AE$1,Spotify!$U:$U,Charts!T706)</f>
        <v>0</v>
      </c>
      <c r="AF706" s="8">
        <f>COUNTIFS(Spotify!$AA:$AA,Charts!$AF$1,Spotify!$U:$U,Charts!T706)</f>
        <v>0</v>
      </c>
      <c r="AH706" s="7" t="s">
        <v>18084</v>
      </c>
      <c r="AI706">
        <f>SUMIFS(Spotify!O:O,Spotify!U:U,Charts!AH706)/COUNTIFS(Spotify!U:U,Charts!AH706)</f>
        <v>-3367</v>
      </c>
      <c r="AJ706" s="18">
        <f>SUMIF(Spotify!U:U,Charts!AH706,Spotify!P:P)/COUNTIF(Spotify!U:U,Charts!AH706)</f>
        <v>95019</v>
      </c>
      <c r="AK706" s="18">
        <f>SUMIF(Spotify!U:U,Charts!AH706,Spotify!R:R)/COUNTIF(Spotify!U:U,Charts!AH706)</f>
        <v>5</v>
      </c>
      <c r="AL706" s="18">
        <f>SUMIF(Spotify!U:U,Charts!AH706,Spotify!J:J)/COUNTIF(Spotify!U:U,Charts!AH706)</f>
        <v>54</v>
      </c>
      <c r="AM706" s="18">
        <f>SUMIF(Spotify!U:U,Charts!AH706,Spotify!H:H)/COUNTIF(Spotify!U:U,Charts!AH706)</f>
        <v>751</v>
      </c>
      <c r="AN706" s="28">
        <f>SUMIF(Spotify!U:U,Charts!AH706,Spotify!I:I)/COUNTIF(Spotify!U:U,Charts!AH706)</f>
        <v>839</v>
      </c>
    </row>
    <row r="707" spans="1:40" x14ac:dyDescent="0.25">
      <c r="A707" s="3" t="s">
        <v>18085</v>
      </c>
      <c r="B707" s="1">
        <v>207238320</v>
      </c>
      <c r="C707" s="1">
        <v>1</v>
      </c>
      <c r="D707" s="1"/>
      <c r="E707" s="3" t="s">
        <v>5732</v>
      </c>
      <c r="F707" s="1">
        <v>5113002</v>
      </c>
      <c r="H707" s="7" t="s">
        <v>17990</v>
      </c>
      <c r="I707" s="1">
        <v>75368928</v>
      </c>
      <c r="J707" s="8">
        <v>1</v>
      </c>
      <c r="L707" s="7" t="s">
        <v>17990</v>
      </c>
      <c r="M707" s="1">
        <f t="shared" ref="M707:M770" si="54">-I707</f>
        <v>-75368928</v>
      </c>
      <c r="N707">
        <v>1</v>
      </c>
      <c r="O707" s="18">
        <f>SUMIF(Spotify!U:U,Charts!L707,Spotify!Q:Q)/COUNTIF(Spotify!U:U,Charts!L707)</f>
        <v>251034</v>
      </c>
      <c r="P707" t="str">
        <f t="shared" ref="P707:P770" si="55">CONCATENATE(TEXT(INT(O707/(60*1000)),"00"),":",TEXT(MOD(INT(O707/1000),60),"00"))</f>
        <v>04:11</v>
      </c>
      <c r="Q707" s="18">
        <f t="shared" si="53"/>
        <v>641941</v>
      </c>
      <c r="R707" s="8" t="str">
        <f t="shared" ref="R707:R770" si="56">CONCATENATE(TEXT(INT(Q707/(60*1000)),"00"),":",TEXT(MOD(INT(Q707/1000),60),"00"))</f>
        <v>10:41</v>
      </c>
      <c r="T707" s="7" t="s">
        <v>18085</v>
      </c>
      <c r="U707">
        <f>COUNTIFS(Spotify!$AA:$AA,Charts!$U$1,Spotify!$U:$U,Charts!T707)</f>
        <v>0</v>
      </c>
      <c r="V707">
        <f>COUNTIFS(Spotify!$AA:$AA,Charts!$V$1,Spotify!$U:$U,Charts!T707)</f>
        <v>0</v>
      </c>
      <c r="W707">
        <f>COUNTIFS(Spotify!$AA:$AA,Charts!$W$1,Spotify!$U:$U,Charts!T707)</f>
        <v>0</v>
      </c>
      <c r="X707">
        <f>COUNTIFS(Spotify!$AA:$AA,Charts!$X$1,Spotify!$U:$U,Charts!T707)</f>
        <v>0</v>
      </c>
      <c r="Y707">
        <f>COUNTIFS(Spotify!$AA:$AA,Charts!$Y$1,Spotify!$U:$U,Charts!T707)</f>
        <v>0</v>
      </c>
      <c r="Z707">
        <f>COUNTIFS(Spotify!$AA:$AA,Charts!$Z$1,Spotify!$U:$U,Charts!T707)</f>
        <v>0</v>
      </c>
      <c r="AA707">
        <f>COUNTIFS(Spotify!$AA:$AA,Charts!$AA$1,Spotify!$U:$U,Charts!T707)</f>
        <v>1</v>
      </c>
      <c r="AB707">
        <f>COUNTIFS(Spotify!$AA:$AA,Charts!$AB$1,Spotify!$U:$U,Charts!T707)</f>
        <v>0</v>
      </c>
      <c r="AC707">
        <f>COUNTIFS(Spotify!$AA:$AA,Charts!$AC$1,Spotify!$U:$U,Charts!T707)</f>
        <v>0</v>
      </c>
      <c r="AD707">
        <f>COUNTIFS(Spotify!$AA:$AA,Charts!$AD$1,Spotify!$U:$U,Charts!T707)</f>
        <v>0</v>
      </c>
      <c r="AE707">
        <f>COUNTIFS(Spotify!$AA:$AA,Charts!$AE$1,Spotify!$U:$U,Charts!T707)</f>
        <v>0</v>
      </c>
      <c r="AF707" s="8">
        <f>COUNTIFS(Spotify!$AA:$AA,Charts!$AF$1,Spotify!$U:$U,Charts!T707)</f>
        <v>0</v>
      </c>
      <c r="AH707" s="7" t="s">
        <v>18085</v>
      </c>
      <c r="AI707">
        <f>SUMIFS(Spotify!O:O,Spotify!U:U,Charts!AH707)/COUNTIFS(Spotify!U:U,Charts!AH707)</f>
        <v>-2926</v>
      </c>
      <c r="AJ707" s="18">
        <f>SUMIF(Spotify!U:U,Charts!AH707,Spotify!P:P)/COUNTIF(Spotify!U:U,Charts!AH707)</f>
        <v>12804</v>
      </c>
      <c r="AK707" s="18">
        <f>SUMIF(Spotify!U:U,Charts!AH707,Spotify!R:R)/COUNTIF(Spotify!U:U,Charts!AH707)</f>
        <v>24</v>
      </c>
      <c r="AL707" s="18">
        <f>SUMIF(Spotify!U:U,Charts!AH707,Spotify!J:J)/COUNTIF(Spotify!U:U,Charts!AH707)</f>
        <v>113</v>
      </c>
      <c r="AM707" s="18">
        <f>SUMIF(Spotify!U:U,Charts!AH707,Spotify!H:H)/COUNTIF(Spotify!U:U,Charts!AH707)</f>
        <v>758</v>
      </c>
      <c r="AN707" s="28">
        <f>SUMIF(Spotify!U:U,Charts!AH707,Spotify!I:I)/COUNTIF(Spotify!U:U,Charts!AH707)</f>
        <v>913</v>
      </c>
    </row>
    <row r="708" spans="1:40" x14ac:dyDescent="0.25">
      <c r="A708" s="3" t="s">
        <v>18086</v>
      </c>
      <c r="B708" s="1">
        <v>995183823</v>
      </c>
      <c r="C708" s="1">
        <v>9</v>
      </c>
      <c r="D708" s="1"/>
      <c r="E708" s="3" t="s">
        <v>11104</v>
      </c>
      <c r="F708" s="1">
        <v>81123322</v>
      </c>
      <c r="H708" s="7" t="s">
        <v>16046</v>
      </c>
      <c r="I708" s="1">
        <v>75075833</v>
      </c>
      <c r="J708" s="8">
        <v>2</v>
      </c>
      <c r="L708" s="7" t="s">
        <v>16046</v>
      </c>
      <c r="M708" s="1">
        <f t="shared" si="54"/>
        <v>-75075833</v>
      </c>
      <c r="N708">
        <v>2</v>
      </c>
      <c r="O708" s="18">
        <f>SUMIF(Spotify!U:U,Charts!L708,Spotify!Q:Q)/COUNTIF(Spotify!U:U,Charts!L708)</f>
        <v>206419</v>
      </c>
      <c r="P708" t="str">
        <f t="shared" si="55"/>
        <v>03:26</v>
      </c>
      <c r="Q708" s="18">
        <f t="shared" ref="Q708:Q771" si="57">MAX($O$2:$O$1264)</f>
        <v>641941</v>
      </c>
      <c r="R708" s="8" t="str">
        <f t="shared" si="56"/>
        <v>10:41</v>
      </c>
      <c r="T708" s="7" t="s">
        <v>18086</v>
      </c>
      <c r="U708">
        <f>COUNTIFS(Spotify!$AA:$AA,Charts!$U$1,Spotify!$U:$U,Charts!T708)</f>
        <v>0</v>
      </c>
      <c r="V708">
        <f>COUNTIFS(Spotify!$AA:$AA,Charts!$V$1,Spotify!$U:$U,Charts!T708)</f>
        <v>1</v>
      </c>
      <c r="W708">
        <f>COUNTIFS(Spotify!$AA:$AA,Charts!$W$1,Spotify!$U:$U,Charts!T708)</f>
        <v>0</v>
      </c>
      <c r="X708">
        <f>COUNTIFS(Spotify!$AA:$AA,Charts!$X$1,Spotify!$U:$U,Charts!T708)</f>
        <v>0</v>
      </c>
      <c r="Y708">
        <f>COUNTIFS(Spotify!$AA:$AA,Charts!$Y$1,Spotify!$U:$U,Charts!T708)</f>
        <v>0</v>
      </c>
      <c r="Z708">
        <f>COUNTIFS(Spotify!$AA:$AA,Charts!$Z$1,Spotify!$U:$U,Charts!T708)</f>
        <v>0</v>
      </c>
      <c r="AA708">
        <f>COUNTIFS(Spotify!$AA:$AA,Charts!$AA$1,Spotify!$U:$U,Charts!T708)</f>
        <v>1</v>
      </c>
      <c r="AB708">
        <f>COUNTIFS(Spotify!$AA:$AA,Charts!$AB$1,Spotify!$U:$U,Charts!T708)</f>
        <v>2</v>
      </c>
      <c r="AC708">
        <f>COUNTIFS(Spotify!$AA:$AA,Charts!$AC$1,Spotify!$U:$U,Charts!T708)</f>
        <v>2</v>
      </c>
      <c r="AD708">
        <f>COUNTIFS(Spotify!$AA:$AA,Charts!$AD$1,Spotify!$U:$U,Charts!T708)</f>
        <v>3</v>
      </c>
      <c r="AE708">
        <f>COUNTIFS(Spotify!$AA:$AA,Charts!$AE$1,Spotify!$U:$U,Charts!T708)</f>
        <v>0</v>
      </c>
      <c r="AF708" s="8">
        <f>COUNTIFS(Spotify!$AA:$AA,Charts!$AF$1,Spotify!$U:$U,Charts!T708)</f>
        <v>0</v>
      </c>
      <c r="AH708" s="7" t="s">
        <v>18086</v>
      </c>
      <c r="AI708">
        <f>SUMIFS(Spotify!O:O,Spotify!U:U,Charts!AH708)/COUNTIFS(Spotify!U:U,Charts!AH708)</f>
        <v>-4485</v>
      </c>
      <c r="AJ708" s="18">
        <f>SUMIF(Spotify!U:U,Charts!AH708,Spotify!P:P)/COUNTIF(Spotify!U:U,Charts!AH708)</f>
        <v>105468.66666666667</v>
      </c>
      <c r="AK708" s="18">
        <f>SUMIF(Spotify!U:U,Charts!AH708,Spotify!R:R)/COUNTIF(Spotify!U:U,Charts!AH708)</f>
        <v>18.444444444444443</v>
      </c>
      <c r="AL708" s="18">
        <f>SUMIF(Spotify!U:U,Charts!AH708,Spotify!J:J)/COUNTIF(Spotify!U:U,Charts!AH708)</f>
        <v>644.44444444444446</v>
      </c>
      <c r="AM708" s="18">
        <f>SUMIF(Spotify!U:U,Charts!AH708,Spotify!H:H)/COUNTIF(Spotify!U:U,Charts!AH708)</f>
        <v>672</v>
      </c>
      <c r="AN708" s="28">
        <f>SUMIF(Spotify!U:U,Charts!AH708,Spotify!I:I)/COUNTIF(Spotify!U:U,Charts!AH708)</f>
        <v>782.77777777777783</v>
      </c>
    </row>
    <row r="709" spans="1:40" x14ac:dyDescent="0.25">
      <c r="A709" s="3" t="s">
        <v>18087</v>
      </c>
      <c r="B709" s="1">
        <v>62421023</v>
      </c>
      <c r="C709" s="1">
        <v>1</v>
      </c>
      <c r="D709" s="1"/>
      <c r="E709" s="3" t="s">
        <v>1358</v>
      </c>
      <c r="F709" s="1">
        <v>285201643</v>
      </c>
      <c r="H709" s="7" t="s">
        <v>13955</v>
      </c>
      <c r="I709" s="1">
        <v>74839305</v>
      </c>
      <c r="J709" s="8">
        <v>1</v>
      </c>
      <c r="L709" s="7" t="s">
        <v>13955</v>
      </c>
      <c r="M709" s="1">
        <f t="shared" si="54"/>
        <v>-74839305</v>
      </c>
      <c r="N709">
        <v>1</v>
      </c>
      <c r="O709" s="18">
        <f>SUMIF(Spotify!U:U,Charts!L709,Spotify!Q:Q)/COUNTIF(Spotify!U:U,Charts!L709)</f>
        <v>232907</v>
      </c>
      <c r="P709" t="str">
        <f t="shared" si="55"/>
        <v>03:52</v>
      </c>
      <c r="Q709" s="18">
        <f t="shared" si="57"/>
        <v>641941</v>
      </c>
      <c r="R709" s="8" t="str">
        <f t="shared" si="56"/>
        <v>10:41</v>
      </c>
      <c r="T709" s="7" t="s">
        <v>18087</v>
      </c>
      <c r="U709">
        <f>COUNTIFS(Spotify!$AA:$AA,Charts!$U$1,Spotify!$U:$U,Charts!T709)</f>
        <v>0</v>
      </c>
      <c r="V709">
        <f>COUNTIFS(Spotify!$AA:$AA,Charts!$V$1,Spotify!$U:$U,Charts!T709)</f>
        <v>0</v>
      </c>
      <c r="W709">
        <f>COUNTIFS(Spotify!$AA:$AA,Charts!$W$1,Spotify!$U:$U,Charts!T709)</f>
        <v>1</v>
      </c>
      <c r="X709">
        <f>COUNTIFS(Spotify!$AA:$AA,Charts!$X$1,Spotify!$U:$U,Charts!T709)</f>
        <v>0</v>
      </c>
      <c r="Y709">
        <f>COUNTIFS(Spotify!$AA:$AA,Charts!$Y$1,Spotify!$U:$U,Charts!T709)</f>
        <v>0</v>
      </c>
      <c r="Z709">
        <f>COUNTIFS(Spotify!$AA:$AA,Charts!$Z$1,Spotify!$U:$U,Charts!T709)</f>
        <v>0</v>
      </c>
      <c r="AA709">
        <f>COUNTIFS(Spotify!$AA:$AA,Charts!$AA$1,Spotify!$U:$U,Charts!T709)</f>
        <v>0</v>
      </c>
      <c r="AB709">
        <f>COUNTIFS(Spotify!$AA:$AA,Charts!$AB$1,Spotify!$U:$U,Charts!T709)</f>
        <v>0</v>
      </c>
      <c r="AC709">
        <f>COUNTIFS(Spotify!$AA:$AA,Charts!$AC$1,Spotify!$U:$U,Charts!T709)</f>
        <v>0</v>
      </c>
      <c r="AD709">
        <f>COUNTIFS(Spotify!$AA:$AA,Charts!$AD$1,Spotify!$U:$U,Charts!T709)</f>
        <v>0</v>
      </c>
      <c r="AE709">
        <f>COUNTIFS(Spotify!$AA:$AA,Charts!$AE$1,Spotify!$U:$U,Charts!T709)</f>
        <v>0</v>
      </c>
      <c r="AF709" s="8">
        <f>COUNTIFS(Spotify!$AA:$AA,Charts!$AF$1,Spotify!$U:$U,Charts!T709)</f>
        <v>0</v>
      </c>
      <c r="AH709" s="7" t="s">
        <v>18087</v>
      </c>
      <c r="AI709">
        <f>SUMIFS(Spotify!O:O,Spotify!U:U,Charts!AH709)/COUNTIFS(Spotify!U:U,Charts!AH709)</f>
        <v>-2564</v>
      </c>
      <c r="AJ709" s="18">
        <f>SUMIF(Spotify!U:U,Charts!AH709,Spotify!P:P)/COUNTIF(Spotify!U:U,Charts!AH709)</f>
        <v>12996</v>
      </c>
      <c r="AK709" s="18">
        <f>SUMIF(Spotify!U:U,Charts!AH709,Spotify!R:R)/COUNTIF(Spotify!U:U,Charts!AH709)</f>
        <v>10</v>
      </c>
      <c r="AL709" s="18">
        <f>SUMIF(Spotify!U:U,Charts!AH709,Spotify!J:J)/COUNTIF(Spotify!U:U,Charts!AH709)</f>
        <v>363</v>
      </c>
      <c r="AM709" s="18">
        <f>SUMIF(Spotify!U:U,Charts!AH709,Spotify!H:H)/COUNTIF(Spotify!U:U,Charts!AH709)</f>
        <v>747</v>
      </c>
      <c r="AN709" s="28">
        <f>SUMIF(Spotify!U:U,Charts!AH709,Spotify!I:I)/COUNTIF(Spotify!U:U,Charts!AH709)</f>
        <v>725</v>
      </c>
    </row>
    <row r="710" spans="1:40" x14ac:dyDescent="0.25">
      <c r="A710" s="3" t="s">
        <v>1527</v>
      </c>
      <c r="B710" s="1">
        <v>3798448056</v>
      </c>
      <c r="C710" s="1">
        <v>23</v>
      </c>
      <c r="D710" s="1"/>
      <c r="E710" s="3" t="s">
        <v>994</v>
      </c>
      <c r="F710" s="1">
        <v>38891803</v>
      </c>
      <c r="H710" s="7" t="s">
        <v>18099</v>
      </c>
      <c r="I710" s="1">
        <v>74653376</v>
      </c>
      <c r="J710" s="8">
        <v>1</v>
      </c>
      <c r="L710" s="7" t="s">
        <v>18099</v>
      </c>
      <c r="M710" s="1">
        <f t="shared" si="54"/>
        <v>-74653376</v>
      </c>
      <c r="N710">
        <v>1</v>
      </c>
      <c r="O710" s="18">
        <f>SUMIF(Spotify!U:U,Charts!L710,Spotify!Q:Q)/COUNTIF(Spotify!U:U,Charts!L710)</f>
        <v>342613</v>
      </c>
      <c r="P710" t="str">
        <f t="shared" si="55"/>
        <v>05:42</v>
      </c>
      <c r="Q710" s="18">
        <f t="shared" si="57"/>
        <v>641941</v>
      </c>
      <c r="R710" s="8" t="str">
        <f t="shared" si="56"/>
        <v>10:41</v>
      </c>
      <c r="T710" s="7" t="s">
        <v>1527</v>
      </c>
      <c r="U710">
        <f>COUNTIFS(Spotify!$AA:$AA,Charts!$U$1,Spotify!$U:$U,Charts!T710)</f>
        <v>0</v>
      </c>
      <c r="V710">
        <f>COUNTIFS(Spotify!$AA:$AA,Charts!$V$1,Spotify!$U:$U,Charts!T710)</f>
        <v>1</v>
      </c>
      <c r="W710">
        <f>COUNTIFS(Spotify!$AA:$AA,Charts!$W$1,Spotify!$U:$U,Charts!T710)</f>
        <v>0</v>
      </c>
      <c r="X710">
        <f>COUNTIFS(Spotify!$AA:$AA,Charts!$X$1,Spotify!$U:$U,Charts!T710)</f>
        <v>0</v>
      </c>
      <c r="Y710">
        <f>COUNTIFS(Spotify!$AA:$AA,Charts!$Y$1,Spotify!$U:$U,Charts!T710)</f>
        <v>4</v>
      </c>
      <c r="Z710">
        <f>COUNTIFS(Spotify!$AA:$AA,Charts!$Z$1,Spotify!$U:$U,Charts!T710)</f>
        <v>6</v>
      </c>
      <c r="AA710">
        <f>COUNTIFS(Spotify!$AA:$AA,Charts!$AA$1,Spotify!$U:$U,Charts!T710)</f>
        <v>5</v>
      </c>
      <c r="AB710">
        <f>COUNTIFS(Spotify!$AA:$AA,Charts!$AB$1,Spotify!$U:$U,Charts!T710)</f>
        <v>0</v>
      </c>
      <c r="AC710">
        <f>COUNTIFS(Spotify!$AA:$AA,Charts!$AC$1,Spotify!$U:$U,Charts!T710)</f>
        <v>0</v>
      </c>
      <c r="AD710">
        <f>COUNTIFS(Spotify!$AA:$AA,Charts!$AD$1,Spotify!$U:$U,Charts!T710)</f>
        <v>4</v>
      </c>
      <c r="AE710">
        <f>COUNTIFS(Spotify!$AA:$AA,Charts!$AE$1,Spotify!$U:$U,Charts!T710)</f>
        <v>2</v>
      </c>
      <c r="AF710" s="8">
        <f>COUNTIFS(Spotify!$AA:$AA,Charts!$AF$1,Spotify!$U:$U,Charts!T710)</f>
        <v>1</v>
      </c>
      <c r="AH710" s="7" t="s">
        <v>1527</v>
      </c>
      <c r="AI710">
        <f>SUMIFS(Spotify!O:O,Spotify!U:U,Charts!AH710)/COUNTIFS(Spotify!U:U,Charts!AH710)</f>
        <v>-3976.478260869565</v>
      </c>
      <c r="AJ710" s="18">
        <f>SUMIF(Spotify!U:U,Charts!AH710,Spotify!P:P)/COUNTIF(Spotify!U:U,Charts!AH710)</f>
        <v>113252.52173913043</v>
      </c>
      <c r="AK710" s="18">
        <f>SUMIF(Spotify!U:U,Charts!AH710,Spotify!R:R)/COUNTIF(Spotify!U:U,Charts!AH710)</f>
        <v>20.478260869565219</v>
      </c>
      <c r="AL710" s="18">
        <f>SUMIF(Spotify!U:U,Charts!AH710,Spotify!J:J)/COUNTIF(Spotify!U:U,Charts!AH710)</f>
        <v>390.6521739130435</v>
      </c>
      <c r="AM710" s="18">
        <f>SUMIF(Spotify!U:U,Charts!AH710,Spotify!H:H)/COUNTIF(Spotify!U:U,Charts!AH710)</f>
        <v>705.695652173913</v>
      </c>
      <c r="AN710" s="28">
        <f>SUMIF(Spotify!U:U,Charts!AH710,Spotify!I:I)/COUNTIF(Spotify!U:U,Charts!AH710)</f>
        <v>637.6521739130435</v>
      </c>
    </row>
    <row r="711" spans="1:40" x14ac:dyDescent="0.25">
      <c r="A711" s="3" t="s">
        <v>18088</v>
      </c>
      <c r="B711" s="1">
        <v>4492902</v>
      </c>
      <c r="C711" s="1">
        <v>1</v>
      </c>
      <c r="D711" s="1"/>
      <c r="E711" s="3" t="s">
        <v>14514</v>
      </c>
      <c r="F711" s="1">
        <v>1094926143</v>
      </c>
      <c r="H711" s="7" t="s">
        <v>18258</v>
      </c>
      <c r="I711" s="1">
        <v>74643102</v>
      </c>
      <c r="J711" s="8">
        <v>2</v>
      </c>
      <c r="L711" s="7" t="s">
        <v>18258</v>
      </c>
      <c r="M711" s="1">
        <f t="shared" si="54"/>
        <v>-74643102</v>
      </c>
      <c r="N711">
        <v>2</v>
      </c>
      <c r="O711" s="18">
        <f>SUMIF(Spotify!U:U,Charts!L711,Spotify!Q:Q)/COUNTIF(Spotify!U:U,Charts!L711)</f>
        <v>199539</v>
      </c>
      <c r="P711" t="str">
        <f t="shared" si="55"/>
        <v>03:19</v>
      </c>
      <c r="Q711" s="18">
        <f t="shared" si="57"/>
        <v>641941</v>
      </c>
      <c r="R711" s="8" t="str">
        <f t="shared" si="56"/>
        <v>10:41</v>
      </c>
      <c r="T711" s="7" t="s">
        <v>18088</v>
      </c>
      <c r="U711">
        <f>COUNTIFS(Spotify!$AA:$AA,Charts!$U$1,Spotify!$U:$U,Charts!T711)</f>
        <v>0</v>
      </c>
      <c r="V711">
        <f>COUNTIFS(Spotify!$AA:$AA,Charts!$V$1,Spotify!$U:$U,Charts!T711)</f>
        <v>0</v>
      </c>
      <c r="W711">
        <f>COUNTIFS(Spotify!$AA:$AA,Charts!$W$1,Spotify!$U:$U,Charts!T711)</f>
        <v>0</v>
      </c>
      <c r="X711">
        <f>COUNTIFS(Spotify!$AA:$AA,Charts!$X$1,Spotify!$U:$U,Charts!T711)</f>
        <v>0</v>
      </c>
      <c r="Y711">
        <f>COUNTIFS(Spotify!$AA:$AA,Charts!$Y$1,Spotify!$U:$U,Charts!T711)</f>
        <v>0</v>
      </c>
      <c r="Z711">
        <f>COUNTIFS(Spotify!$AA:$AA,Charts!$Z$1,Spotify!$U:$U,Charts!T711)</f>
        <v>0</v>
      </c>
      <c r="AA711">
        <f>COUNTIFS(Spotify!$AA:$AA,Charts!$AA$1,Spotify!$U:$U,Charts!T711)</f>
        <v>0</v>
      </c>
      <c r="AB711">
        <f>COUNTIFS(Spotify!$AA:$AA,Charts!$AB$1,Spotify!$U:$U,Charts!T711)</f>
        <v>0</v>
      </c>
      <c r="AC711">
        <f>COUNTIFS(Spotify!$AA:$AA,Charts!$AC$1,Spotify!$U:$U,Charts!T711)</f>
        <v>0</v>
      </c>
      <c r="AD711">
        <f>COUNTIFS(Spotify!$AA:$AA,Charts!$AD$1,Spotify!$U:$U,Charts!T711)</f>
        <v>0</v>
      </c>
      <c r="AE711">
        <f>COUNTIFS(Spotify!$AA:$AA,Charts!$AE$1,Spotify!$U:$U,Charts!T711)</f>
        <v>0</v>
      </c>
      <c r="AF711" s="8">
        <f>COUNTIFS(Spotify!$AA:$AA,Charts!$AF$1,Spotify!$U:$U,Charts!T711)</f>
        <v>1</v>
      </c>
      <c r="AH711" s="7" t="s">
        <v>18088</v>
      </c>
      <c r="AI711">
        <f>SUMIFS(Spotify!O:O,Spotify!U:U,Charts!AH711)/COUNTIFS(Spotify!U:U,Charts!AH711)</f>
        <v>-5889</v>
      </c>
      <c r="AJ711" s="18">
        <f>SUMIF(Spotify!U:U,Charts!AH711,Spotify!P:P)/COUNTIF(Spotify!U:U,Charts!AH711)</f>
        <v>140057</v>
      </c>
      <c r="AK711" s="18">
        <f>SUMIF(Spotify!U:U,Charts!AH711,Spotify!R:R)/COUNTIF(Spotify!U:U,Charts!AH711)</f>
        <v>1</v>
      </c>
      <c r="AL711" s="18">
        <f>SUMIF(Spotify!U:U,Charts!AH711,Spotify!J:J)/COUNTIF(Spotify!U:U,Charts!AH711)</f>
        <v>954</v>
      </c>
      <c r="AM711" s="18">
        <f>SUMIF(Spotify!U:U,Charts!AH711,Spotify!H:H)/COUNTIF(Spotify!U:U,Charts!AH711)</f>
        <v>803</v>
      </c>
      <c r="AN711" s="28">
        <f>SUMIF(Spotify!U:U,Charts!AH711,Spotify!I:I)/COUNTIF(Spotify!U:U,Charts!AH711)</f>
        <v>589</v>
      </c>
    </row>
    <row r="712" spans="1:40" x14ac:dyDescent="0.25">
      <c r="A712" s="3" t="s">
        <v>18089</v>
      </c>
      <c r="B712" s="1">
        <v>40060300</v>
      </c>
      <c r="C712" s="1">
        <v>1</v>
      </c>
      <c r="D712" s="1"/>
      <c r="E712" s="3" t="s">
        <v>3119</v>
      </c>
      <c r="F712" s="1">
        <v>214021308</v>
      </c>
      <c r="H712" s="7" t="s">
        <v>18039</v>
      </c>
      <c r="I712" s="1">
        <v>74581355</v>
      </c>
      <c r="J712" s="8">
        <v>1</v>
      </c>
      <c r="L712" s="7" t="s">
        <v>18039</v>
      </c>
      <c r="M712" s="1">
        <f t="shared" si="54"/>
        <v>-74581355</v>
      </c>
      <c r="N712">
        <v>1</v>
      </c>
      <c r="O712" s="18">
        <f>SUMIF(Spotify!U:U,Charts!L712,Spotify!Q:Q)/COUNTIF(Spotify!U:U,Charts!L712)</f>
        <v>233072</v>
      </c>
      <c r="P712" t="str">
        <f t="shared" si="55"/>
        <v>03:53</v>
      </c>
      <c r="Q712" s="18">
        <f t="shared" si="57"/>
        <v>641941</v>
      </c>
      <c r="R712" s="8" t="str">
        <f t="shared" si="56"/>
        <v>10:41</v>
      </c>
      <c r="T712" s="7" t="s">
        <v>18089</v>
      </c>
      <c r="U712">
        <f>COUNTIFS(Spotify!$AA:$AA,Charts!$U$1,Spotify!$U:$U,Charts!T712)</f>
        <v>0</v>
      </c>
      <c r="V712">
        <f>COUNTIFS(Spotify!$AA:$AA,Charts!$V$1,Spotify!$U:$U,Charts!T712)</f>
        <v>0</v>
      </c>
      <c r="W712">
        <f>COUNTIFS(Spotify!$AA:$AA,Charts!$W$1,Spotify!$U:$U,Charts!T712)</f>
        <v>0</v>
      </c>
      <c r="X712">
        <f>COUNTIFS(Spotify!$AA:$AA,Charts!$X$1,Spotify!$U:$U,Charts!T712)</f>
        <v>1</v>
      </c>
      <c r="Y712">
        <f>COUNTIFS(Spotify!$AA:$AA,Charts!$Y$1,Spotify!$U:$U,Charts!T712)</f>
        <v>0</v>
      </c>
      <c r="Z712">
        <f>COUNTIFS(Spotify!$AA:$AA,Charts!$Z$1,Spotify!$U:$U,Charts!T712)</f>
        <v>0</v>
      </c>
      <c r="AA712">
        <f>COUNTIFS(Spotify!$AA:$AA,Charts!$AA$1,Spotify!$U:$U,Charts!T712)</f>
        <v>0</v>
      </c>
      <c r="AB712">
        <f>COUNTIFS(Spotify!$AA:$AA,Charts!$AB$1,Spotify!$U:$U,Charts!T712)</f>
        <v>0</v>
      </c>
      <c r="AC712">
        <f>COUNTIFS(Spotify!$AA:$AA,Charts!$AC$1,Spotify!$U:$U,Charts!T712)</f>
        <v>0</v>
      </c>
      <c r="AD712">
        <f>COUNTIFS(Spotify!$AA:$AA,Charts!$AD$1,Spotify!$U:$U,Charts!T712)</f>
        <v>0</v>
      </c>
      <c r="AE712">
        <f>COUNTIFS(Spotify!$AA:$AA,Charts!$AE$1,Spotify!$U:$U,Charts!T712)</f>
        <v>0</v>
      </c>
      <c r="AF712" s="8">
        <f>COUNTIFS(Spotify!$AA:$AA,Charts!$AF$1,Spotify!$U:$U,Charts!T712)</f>
        <v>0</v>
      </c>
      <c r="AH712" s="7" t="s">
        <v>18089</v>
      </c>
      <c r="AI712">
        <f>SUMIFS(Spotify!O:O,Spotify!U:U,Charts!AH712)/COUNTIFS(Spotify!U:U,Charts!AH712)</f>
        <v>-3239</v>
      </c>
      <c r="AJ712" s="18">
        <f>SUMIF(Spotify!U:U,Charts!AH712,Spotify!P:P)/COUNTIF(Spotify!U:U,Charts!AH712)</f>
        <v>75723</v>
      </c>
      <c r="AK712" s="18">
        <f>SUMIF(Spotify!U:U,Charts!AH712,Spotify!R:R)/COUNTIF(Spotify!U:U,Charts!AH712)</f>
        <v>3</v>
      </c>
      <c r="AL712" s="18">
        <f>SUMIF(Spotify!U:U,Charts!AH712,Spotify!J:J)/COUNTIF(Spotify!U:U,Charts!AH712)</f>
        <v>798</v>
      </c>
      <c r="AM712" s="18">
        <f>SUMIF(Spotify!U:U,Charts!AH712,Spotify!H:H)/COUNTIF(Spotify!U:U,Charts!AH712)</f>
        <v>532</v>
      </c>
      <c r="AN712" s="28">
        <f>SUMIF(Spotify!U:U,Charts!AH712,Spotify!I:I)/COUNTIF(Spotify!U:U,Charts!AH712)</f>
        <v>825</v>
      </c>
    </row>
    <row r="713" spans="1:40" x14ac:dyDescent="0.25">
      <c r="A713" s="3" t="s">
        <v>3708</v>
      </c>
      <c r="B713" s="1">
        <v>1998726627</v>
      </c>
      <c r="C713" s="1">
        <v>10</v>
      </c>
      <c r="D713" s="1"/>
      <c r="E713" s="3" t="s">
        <v>3638</v>
      </c>
      <c r="F713" s="1">
        <v>171117149</v>
      </c>
      <c r="H713" s="7" t="s">
        <v>17849</v>
      </c>
      <c r="I713" s="1">
        <v>74573848</v>
      </c>
      <c r="J713" s="8">
        <v>1</v>
      </c>
      <c r="L713" s="7" t="s">
        <v>17849</v>
      </c>
      <c r="M713" s="1">
        <f t="shared" si="54"/>
        <v>-74573848</v>
      </c>
      <c r="N713">
        <v>1</v>
      </c>
      <c r="O713" s="18">
        <f>SUMIF(Spotify!U:U,Charts!L713,Spotify!Q:Q)/COUNTIF(Spotify!U:U,Charts!L713)</f>
        <v>252200</v>
      </c>
      <c r="P713" t="str">
        <f t="shared" si="55"/>
        <v>04:12</v>
      </c>
      <c r="Q713" s="18">
        <f t="shared" si="57"/>
        <v>641941</v>
      </c>
      <c r="R713" s="8" t="str">
        <f t="shared" si="56"/>
        <v>10:41</v>
      </c>
      <c r="T713" s="7" t="s">
        <v>3708</v>
      </c>
      <c r="U713">
        <f>COUNTIFS(Spotify!$AA:$AA,Charts!$U$1,Spotify!$U:$U,Charts!T713)</f>
        <v>0</v>
      </c>
      <c r="V713">
        <f>COUNTIFS(Spotify!$AA:$AA,Charts!$V$1,Spotify!$U:$U,Charts!T713)</f>
        <v>2</v>
      </c>
      <c r="W713">
        <f>COUNTIFS(Spotify!$AA:$AA,Charts!$W$1,Spotify!$U:$U,Charts!T713)</f>
        <v>3</v>
      </c>
      <c r="X713">
        <f>COUNTIFS(Spotify!$AA:$AA,Charts!$X$1,Spotify!$U:$U,Charts!T713)</f>
        <v>0</v>
      </c>
      <c r="Y713">
        <f>COUNTIFS(Spotify!$AA:$AA,Charts!$Y$1,Spotify!$U:$U,Charts!T713)</f>
        <v>2</v>
      </c>
      <c r="Z713">
        <f>COUNTIFS(Spotify!$AA:$AA,Charts!$Z$1,Spotify!$U:$U,Charts!T713)</f>
        <v>0</v>
      </c>
      <c r="AA713">
        <f>COUNTIFS(Spotify!$AA:$AA,Charts!$AA$1,Spotify!$U:$U,Charts!T713)</f>
        <v>0</v>
      </c>
      <c r="AB713">
        <f>COUNTIFS(Spotify!$AA:$AA,Charts!$AB$1,Spotify!$U:$U,Charts!T713)</f>
        <v>2</v>
      </c>
      <c r="AC713">
        <f>COUNTIFS(Spotify!$AA:$AA,Charts!$AC$1,Spotify!$U:$U,Charts!T713)</f>
        <v>0</v>
      </c>
      <c r="AD713">
        <f>COUNTIFS(Spotify!$AA:$AA,Charts!$AD$1,Spotify!$U:$U,Charts!T713)</f>
        <v>0</v>
      </c>
      <c r="AE713">
        <f>COUNTIFS(Spotify!$AA:$AA,Charts!$AE$1,Spotify!$U:$U,Charts!T713)</f>
        <v>0</v>
      </c>
      <c r="AF713" s="8">
        <f>COUNTIFS(Spotify!$AA:$AA,Charts!$AF$1,Spotify!$U:$U,Charts!T713)</f>
        <v>1</v>
      </c>
      <c r="AH713" s="7" t="s">
        <v>3708</v>
      </c>
      <c r="AI713">
        <f>SUMIFS(Spotify!O:O,Spotify!U:U,Charts!AH713)/COUNTIFS(Spotify!U:U,Charts!AH713)</f>
        <v>-3897.9</v>
      </c>
      <c r="AJ713" s="18">
        <f>SUMIF(Spotify!U:U,Charts!AH713,Spotify!P:P)/COUNTIF(Spotify!U:U,Charts!AH713)</f>
        <v>116940.5</v>
      </c>
      <c r="AK713" s="18">
        <f>SUMIF(Spotify!U:U,Charts!AH713,Spotify!R:R)/COUNTIF(Spotify!U:U,Charts!AH713)</f>
        <v>15.5</v>
      </c>
      <c r="AL713" s="18">
        <f>SUMIF(Spotify!U:U,Charts!AH713,Spotify!J:J)/COUNTIF(Spotify!U:U,Charts!AH713)</f>
        <v>598.6</v>
      </c>
      <c r="AM713" s="18">
        <f>SUMIF(Spotify!U:U,Charts!AH713,Spotify!H:H)/COUNTIF(Spotify!U:U,Charts!AH713)</f>
        <v>476</v>
      </c>
      <c r="AN713" s="28">
        <f>SUMIF(Spotify!U:U,Charts!AH713,Spotify!I:I)/COUNTIF(Spotify!U:U,Charts!AH713)</f>
        <v>686.1</v>
      </c>
    </row>
    <row r="714" spans="1:40" x14ac:dyDescent="0.25">
      <c r="A714" s="3" t="s">
        <v>18090</v>
      </c>
      <c r="B714" s="1">
        <v>7719445</v>
      </c>
      <c r="C714" s="1">
        <v>1</v>
      </c>
      <c r="D714" s="1"/>
      <c r="E714" s="3" t="s">
        <v>8704</v>
      </c>
      <c r="F714" s="1">
        <v>678769114</v>
      </c>
      <c r="H714" s="7" t="s">
        <v>17919</v>
      </c>
      <c r="I714" s="1">
        <v>74431283</v>
      </c>
      <c r="J714" s="8">
        <v>1</v>
      </c>
      <c r="L714" s="7" t="s">
        <v>17919</v>
      </c>
      <c r="M714" s="1">
        <f t="shared" si="54"/>
        <v>-74431283</v>
      </c>
      <c r="N714">
        <v>1</v>
      </c>
      <c r="O714" s="18">
        <f>SUMIF(Spotify!U:U,Charts!L714,Spotify!Q:Q)/COUNTIF(Spotify!U:U,Charts!L714)</f>
        <v>180380</v>
      </c>
      <c r="P714" t="str">
        <f t="shared" si="55"/>
        <v>03:00</v>
      </c>
      <c r="Q714" s="18">
        <f t="shared" si="57"/>
        <v>641941</v>
      </c>
      <c r="R714" s="8" t="str">
        <f t="shared" si="56"/>
        <v>10:41</v>
      </c>
      <c r="T714" s="7" t="s">
        <v>18090</v>
      </c>
      <c r="U714">
        <f>COUNTIFS(Spotify!$AA:$AA,Charts!$U$1,Spotify!$U:$U,Charts!T714)</f>
        <v>0</v>
      </c>
      <c r="V714">
        <f>COUNTIFS(Spotify!$AA:$AA,Charts!$V$1,Spotify!$U:$U,Charts!T714)</f>
        <v>0</v>
      </c>
      <c r="W714">
        <f>COUNTIFS(Spotify!$AA:$AA,Charts!$W$1,Spotify!$U:$U,Charts!T714)</f>
        <v>0</v>
      </c>
      <c r="X714">
        <f>COUNTIFS(Spotify!$AA:$AA,Charts!$X$1,Spotify!$U:$U,Charts!T714)</f>
        <v>0</v>
      </c>
      <c r="Y714">
        <f>COUNTIFS(Spotify!$AA:$AA,Charts!$Y$1,Spotify!$U:$U,Charts!T714)</f>
        <v>0</v>
      </c>
      <c r="Z714">
        <f>COUNTIFS(Spotify!$AA:$AA,Charts!$Z$1,Spotify!$U:$U,Charts!T714)</f>
        <v>0</v>
      </c>
      <c r="AA714">
        <f>COUNTIFS(Spotify!$AA:$AA,Charts!$AA$1,Spotify!$U:$U,Charts!T714)</f>
        <v>0</v>
      </c>
      <c r="AB714">
        <f>COUNTIFS(Spotify!$AA:$AA,Charts!$AB$1,Spotify!$U:$U,Charts!T714)</f>
        <v>1</v>
      </c>
      <c r="AC714">
        <f>COUNTIFS(Spotify!$AA:$AA,Charts!$AC$1,Spotify!$U:$U,Charts!T714)</f>
        <v>0</v>
      </c>
      <c r="AD714">
        <f>COUNTIFS(Spotify!$AA:$AA,Charts!$AD$1,Spotify!$U:$U,Charts!T714)</f>
        <v>0</v>
      </c>
      <c r="AE714">
        <f>COUNTIFS(Spotify!$AA:$AA,Charts!$AE$1,Spotify!$U:$U,Charts!T714)</f>
        <v>0</v>
      </c>
      <c r="AF714" s="8">
        <f>COUNTIFS(Spotify!$AA:$AA,Charts!$AF$1,Spotify!$U:$U,Charts!T714)</f>
        <v>0</v>
      </c>
      <c r="AH714" s="7" t="s">
        <v>18090</v>
      </c>
      <c r="AI714">
        <f>SUMIFS(Spotify!O:O,Spotify!U:U,Charts!AH714)/COUNTIFS(Spotify!U:U,Charts!AH714)</f>
        <v>-2893</v>
      </c>
      <c r="AJ714" s="18">
        <f>SUMIF(Spotify!U:U,Charts!AH714,Spotify!P:P)/COUNTIF(Spotify!U:U,Charts!AH714)</f>
        <v>159881</v>
      </c>
      <c r="AK714" s="18">
        <f>SUMIF(Spotify!U:U,Charts!AH714,Spotify!R:R)/COUNTIF(Spotify!U:U,Charts!AH714)</f>
        <v>1</v>
      </c>
      <c r="AL714" s="18">
        <f>SUMIF(Spotify!U:U,Charts!AH714,Spotify!J:J)/COUNTIF(Spotify!U:U,Charts!AH714)</f>
        <v>9</v>
      </c>
      <c r="AM714" s="18">
        <f>SUMIF(Spotify!U:U,Charts!AH714,Spotify!H:H)/COUNTIF(Spotify!U:U,Charts!AH714)</f>
        <v>571</v>
      </c>
      <c r="AN714" s="28">
        <f>SUMIF(Spotify!U:U,Charts!AH714,Spotify!I:I)/COUNTIF(Spotify!U:U,Charts!AH714)</f>
        <v>95</v>
      </c>
    </row>
    <row r="715" spans="1:40" x14ac:dyDescent="0.25">
      <c r="A715" s="3" t="s">
        <v>5264</v>
      </c>
      <c r="B715" s="1">
        <v>2533595785</v>
      </c>
      <c r="C715" s="1">
        <v>11</v>
      </c>
      <c r="D715" s="1"/>
      <c r="E715" s="3" t="s">
        <v>1600</v>
      </c>
      <c r="F715" s="1">
        <v>996346856</v>
      </c>
      <c r="H715" s="7" t="s">
        <v>18275</v>
      </c>
      <c r="I715" s="1">
        <v>74250666</v>
      </c>
      <c r="J715" s="8">
        <v>3</v>
      </c>
      <c r="L715" s="7" t="s">
        <v>18275</v>
      </c>
      <c r="M715" s="1">
        <f t="shared" si="54"/>
        <v>-74250666</v>
      </c>
      <c r="N715">
        <v>3</v>
      </c>
      <c r="O715" s="18">
        <f>SUMIF(Spotify!U:U,Charts!L715,Spotify!Q:Q)/COUNTIF(Spotify!U:U,Charts!L715)</f>
        <v>203542</v>
      </c>
      <c r="P715" t="str">
        <f t="shared" si="55"/>
        <v>03:23</v>
      </c>
      <c r="Q715" s="18">
        <f t="shared" si="57"/>
        <v>641941</v>
      </c>
      <c r="R715" s="8" t="str">
        <f t="shared" si="56"/>
        <v>10:41</v>
      </c>
      <c r="T715" s="7" t="s">
        <v>5264</v>
      </c>
      <c r="U715">
        <f>COUNTIFS(Spotify!$AA:$AA,Charts!$U$1,Spotify!$U:$U,Charts!T715)</f>
        <v>1</v>
      </c>
      <c r="V715">
        <f>COUNTIFS(Spotify!$AA:$AA,Charts!$V$1,Spotify!$U:$U,Charts!T715)</f>
        <v>0</v>
      </c>
      <c r="W715">
        <f>COUNTIFS(Spotify!$AA:$AA,Charts!$W$1,Spotify!$U:$U,Charts!T715)</f>
        <v>0</v>
      </c>
      <c r="X715">
        <f>COUNTIFS(Spotify!$AA:$AA,Charts!$X$1,Spotify!$U:$U,Charts!T715)</f>
        <v>1</v>
      </c>
      <c r="Y715">
        <f>COUNTIFS(Spotify!$AA:$AA,Charts!$Y$1,Spotify!$U:$U,Charts!T715)</f>
        <v>2</v>
      </c>
      <c r="Z715">
        <f>COUNTIFS(Spotify!$AA:$AA,Charts!$Z$1,Spotify!$U:$U,Charts!T715)</f>
        <v>1</v>
      </c>
      <c r="AA715">
        <f>COUNTIFS(Spotify!$AA:$AA,Charts!$AA$1,Spotify!$U:$U,Charts!T715)</f>
        <v>0</v>
      </c>
      <c r="AB715">
        <f>COUNTIFS(Spotify!$AA:$AA,Charts!$AB$1,Spotify!$U:$U,Charts!T715)</f>
        <v>3</v>
      </c>
      <c r="AC715">
        <f>COUNTIFS(Spotify!$AA:$AA,Charts!$AC$1,Spotify!$U:$U,Charts!T715)</f>
        <v>0</v>
      </c>
      <c r="AD715">
        <f>COUNTIFS(Spotify!$AA:$AA,Charts!$AD$1,Spotify!$U:$U,Charts!T715)</f>
        <v>0</v>
      </c>
      <c r="AE715">
        <f>COUNTIFS(Spotify!$AA:$AA,Charts!$AE$1,Spotify!$U:$U,Charts!T715)</f>
        <v>0</v>
      </c>
      <c r="AF715" s="8">
        <f>COUNTIFS(Spotify!$AA:$AA,Charts!$AF$1,Spotify!$U:$U,Charts!T715)</f>
        <v>3</v>
      </c>
      <c r="AH715" s="7" t="s">
        <v>5264</v>
      </c>
      <c r="AI715">
        <f>SUMIFS(Spotify!O:O,Spotify!U:U,Charts!AH715)/COUNTIFS(Spotify!U:U,Charts!AH715)</f>
        <v>-5738.272727272727</v>
      </c>
      <c r="AJ715" s="18">
        <f>SUMIF(Spotify!U:U,Charts!AH715,Spotify!P:P)/COUNTIF(Spotify!U:U,Charts!AH715)</f>
        <v>79681.272727272721</v>
      </c>
      <c r="AK715" s="18">
        <f>SUMIF(Spotify!U:U,Charts!AH715,Spotify!R:R)/COUNTIF(Spotify!U:U,Charts!AH715)</f>
        <v>27.727272727272727</v>
      </c>
      <c r="AL715" s="18">
        <f>SUMIF(Spotify!U:U,Charts!AH715,Spotify!J:J)/COUNTIF(Spotify!U:U,Charts!AH715)</f>
        <v>347</v>
      </c>
      <c r="AM715" s="18">
        <f>SUMIF(Spotify!U:U,Charts!AH715,Spotify!H:H)/COUNTIF(Spotify!U:U,Charts!AH715)</f>
        <v>748.27272727272725</v>
      </c>
      <c r="AN715" s="28">
        <f>SUMIF(Spotify!U:U,Charts!AH715,Spotify!I:I)/COUNTIF(Spotify!U:U,Charts!AH715)</f>
        <v>610</v>
      </c>
    </row>
    <row r="716" spans="1:40" x14ac:dyDescent="0.25">
      <c r="A716" s="3" t="s">
        <v>18091</v>
      </c>
      <c r="B716" s="1">
        <v>31656630</v>
      </c>
      <c r="C716" s="1">
        <v>1</v>
      </c>
      <c r="D716" s="1"/>
      <c r="E716" s="3" t="s">
        <v>10135</v>
      </c>
      <c r="F716" s="1">
        <v>72508998</v>
      </c>
      <c r="H716" s="7" t="s">
        <v>892</v>
      </c>
      <c r="I716" s="1">
        <v>73965116</v>
      </c>
      <c r="J716" s="8">
        <v>1</v>
      </c>
      <c r="L716" s="7" t="s">
        <v>892</v>
      </c>
      <c r="M716" s="1">
        <f t="shared" si="54"/>
        <v>-73965116</v>
      </c>
      <c r="N716">
        <v>1</v>
      </c>
      <c r="O716" s="18">
        <f>SUMIF(Spotify!U:U,Charts!L716,Spotify!Q:Q)/COUNTIF(Spotify!U:U,Charts!L716)</f>
        <v>264853</v>
      </c>
      <c r="P716" t="str">
        <f t="shared" si="55"/>
        <v>04:24</v>
      </c>
      <c r="Q716" s="18">
        <f t="shared" si="57"/>
        <v>641941</v>
      </c>
      <c r="R716" s="8" t="str">
        <f t="shared" si="56"/>
        <v>10:41</v>
      </c>
      <c r="T716" s="7" t="s">
        <v>18091</v>
      </c>
      <c r="U716">
        <f>COUNTIFS(Spotify!$AA:$AA,Charts!$U$1,Spotify!$U:$U,Charts!T716)</f>
        <v>0</v>
      </c>
      <c r="V716">
        <f>COUNTIFS(Spotify!$AA:$AA,Charts!$V$1,Spotify!$U:$U,Charts!T716)</f>
        <v>0</v>
      </c>
      <c r="W716">
        <f>COUNTIFS(Spotify!$AA:$AA,Charts!$W$1,Spotify!$U:$U,Charts!T716)</f>
        <v>0</v>
      </c>
      <c r="X716">
        <f>COUNTIFS(Spotify!$AA:$AA,Charts!$X$1,Spotify!$U:$U,Charts!T716)</f>
        <v>0</v>
      </c>
      <c r="Y716">
        <f>COUNTIFS(Spotify!$AA:$AA,Charts!$Y$1,Spotify!$U:$U,Charts!T716)</f>
        <v>0</v>
      </c>
      <c r="Z716">
        <f>COUNTIFS(Spotify!$AA:$AA,Charts!$Z$1,Spotify!$U:$U,Charts!T716)</f>
        <v>0</v>
      </c>
      <c r="AA716">
        <f>COUNTIFS(Spotify!$AA:$AA,Charts!$AA$1,Spotify!$U:$U,Charts!T716)</f>
        <v>0</v>
      </c>
      <c r="AB716">
        <f>COUNTIFS(Spotify!$AA:$AA,Charts!$AB$1,Spotify!$U:$U,Charts!T716)</f>
        <v>0</v>
      </c>
      <c r="AC716">
        <f>COUNTIFS(Spotify!$AA:$AA,Charts!$AC$1,Spotify!$U:$U,Charts!T716)</f>
        <v>0</v>
      </c>
      <c r="AD716">
        <f>COUNTIFS(Spotify!$AA:$AA,Charts!$AD$1,Spotify!$U:$U,Charts!T716)</f>
        <v>0</v>
      </c>
      <c r="AE716">
        <f>COUNTIFS(Spotify!$AA:$AA,Charts!$AE$1,Spotify!$U:$U,Charts!T716)</f>
        <v>0</v>
      </c>
      <c r="AF716" s="8">
        <f>COUNTIFS(Spotify!$AA:$AA,Charts!$AF$1,Spotify!$U:$U,Charts!T716)</f>
        <v>1</v>
      </c>
      <c r="AH716" s="7" t="s">
        <v>18091</v>
      </c>
      <c r="AI716">
        <f>SUMIFS(Spotify!O:O,Spotify!U:U,Charts!AH716)/COUNTIFS(Spotify!U:U,Charts!AH716)</f>
        <v>-4566</v>
      </c>
      <c r="AJ716" s="18">
        <f>SUMIF(Spotify!U:U,Charts!AH716,Spotify!P:P)/COUNTIF(Spotify!U:U,Charts!AH716)</f>
        <v>13004</v>
      </c>
      <c r="AK716" s="18">
        <f>SUMIF(Spotify!U:U,Charts!AH716,Spotify!R:R)/COUNTIF(Spotify!U:U,Charts!AH716)</f>
        <v>7</v>
      </c>
      <c r="AL716" s="18">
        <f>SUMIF(Spotify!U:U,Charts!AH716,Spotify!J:J)/COUNTIF(Spotify!U:U,Charts!AH716)</f>
        <v>283</v>
      </c>
      <c r="AM716" s="18">
        <f>SUMIF(Spotify!U:U,Charts!AH716,Spotify!H:H)/COUNTIF(Spotify!U:U,Charts!AH716)</f>
        <v>817</v>
      </c>
      <c r="AN716" s="28">
        <f>SUMIF(Spotify!U:U,Charts!AH716,Spotify!I:I)/COUNTIF(Spotify!U:U,Charts!AH716)</f>
        <v>74</v>
      </c>
    </row>
    <row r="717" spans="1:40" x14ac:dyDescent="0.25">
      <c r="A717" s="3" t="s">
        <v>18092</v>
      </c>
      <c r="B717" s="1">
        <v>8577328</v>
      </c>
      <c r="C717" s="1">
        <v>1</v>
      </c>
      <c r="D717" s="1"/>
      <c r="E717" s="3" t="s">
        <v>11656</v>
      </c>
      <c r="F717" s="1">
        <v>148886221</v>
      </c>
      <c r="H717" s="7" t="s">
        <v>12840</v>
      </c>
      <c r="I717" s="1">
        <v>73941236</v>
      </c>
      <c r="J717" s="8">
        <v>1</v>
      </c>
      <c r="L717" s="7" t="s">
        <v>12840</v>
      </c>
      <c r="M717" s="1">
        <f t="shared" si="54"/>
        <v>-73941236</v>
      </c>
      <c r="N717">
        <v>1</v>
      </c>
      <c r="O717" s="18">
        <f>SUMIF(Spotify!U:U,Charts!L717,Spotify!Q:Q)/COUNTIF(Spotify!U:U,Charts!L717)</f>
        <v>175047</v>
      </c>
      <c r="P717" t="str">
        <f t="shared" si="55"/>
        <v>02:55</v>
      </c>
      <c r="Q717" s="18">
        <f t="shared" si="57"/>
        <v>641941</v>
      </c>
      <c r="R717" s="8" t="str">
        <f t="shared" si="56"/>
        <v>10:41</v>
      </c>
      <c r="T717" s="7" t="s">
        <v>18092</v>
      </c>
      <c r="U717">
        <f>COUNTIFS(Spotify!$AA:$AA,Charts!$U$1,Spotify!$U:$U,Charts!T717)</f>
        <v>0</v>
      </c>
      <c r="V717">
        <f>COUNTIFS(Spotify!$AA:$AA,Charts!$V$1,Spotify!$U:$U,Charts!T717)</f>
        <v>1</v>
      </c>
      <c r="W717">
        <f>COUNTIFS(Spotify!$AA:$AA,Charts!$W$1,Spotify!$U:$U,Charts!T717)</f>
        <v>0</v>
      </c>
      <c r="X717">
        <f>COUNTIFS(Spotify!$AA:$AA,Charts!$X$1,Spotify!$U:$U,Charts!T717)</f>
        <v>0</v>
      </c>
      <c r="Y717">
        <f>COUNTIFS(Spotify!$AA:$AA,Charts!$Y$1,Spotify!$U:$U,Charts!T717)</f>
        <v>0</v>
      </c>
      <c r="Z717">
        <f>COUNTIFS(Spotify!$AA:$AA,Charts!$Z$1,Spotify!$U:$U,Charts!T717)</f>
        <v>0</v>
      </c>
      <c r="AA717">
        <f>COUNTIFS(Spotify!$AA:$AA,Charts!$AA$1,Spotify!$U:$U,Charts!T717)</f>
        <v>0</v>
      </c>
      <c r="AB717">
        <f>COUNTIFS(Spotify!$AA:$AA,Charts!$AB$1,Spotify!$U:$U,Charts!T717)</f>
        <v>0</v>
      </c>
      <c r="AC717">
        <f>COUNTIFS(Spotify!$AA:$AA,Charts!$AC$1,Spotify!$U:$U,Charts!T717)</f>
        <v>0</v>
      </c>
      <c r="AD717">
        <f>COUNTIFS(Spotify!$AA:$AA,Charts!$AD$1,Spotify!$U:$U,Charts!T717)</f>
        <v>0</v>
      </c>
      <c r="AE717">
        <f>COUNTIFS(Spotify!$AA:$AA,Charts!$AE$1,Spotify!$U:$U,Charts!T717)</f>
        <v>0</v>
      </c>
      <c r="AF717" s="8">
        <f>COUNTIFS(Spotify!$AA:$AA,Charts!$AF$1,Spotify!$U:$U,Charts!T717)</f>
        <v>0</v>
      </c>
      <c r="AH717" s="7" t="s">
        <v>18092</v>
      </c>
      <c r="AI717">
        <f>SUMIFS(Spotify!O:O,Spotify!U:U,Charts!AH717)/COUNTIFS(Spotify!U:U,Charts!AH717)</f>
        <v>-8376</v>
      </c>
      <c r="AJ717" s="18">
        <f>SUMIF(Spotify!U:U,Charts!AH717,Spotify!P:P)/COUNTIF(Spotify!U:U,Charts!AH717)</f>
        <v>85026</v>
      </c>
      <c r="AK717" s="18">
        <f>SUMIF(Spotify!U:U,Charts!AH717,Spotify!R:R)/COUNTIF(Spotify!U:U,Charts!AH717)</f>
        <v>3</v>
      </c>
      <c r="AL717" s="18">
        <f>SUMIF(Spotify!U:U,Charts!AH717,Spotify!J:J)/COUNTIF(Spotify!U:U,Charts!AH717)</f>
        <v>192</v>
      </c>
      <c r="AM717" s="18">
        <f>SUMIF(Spotify!U:U,Charts!AH717,Spotify!H:H)/COUNTIF(Spotify!U:U,Charts!AH717)</f>
        <v>693</v>
      </c>
      <c r="AN717" s="28">
        <f>SUMIF(Spotify!U:U,Charts!AH717,Spotify!I:I)/COUNTIF(Spotify!U:U,Charts!AH717)</f>
        <v>65</v>
      </c>
    </row>
    <row r="718" spans="1:40" x14ac:dyDescent="0.25">
      <c r="A718" s="3" t="s">
        <v>18093</v>
      </c>
      <c r="B718" s="1">
        <v>187222211</v>
      </c>
      <c r="C718" s="1">
        <v>1</v>
      </c>
      <c r="D718" s="1"/>
      <c r="E718" s="3" t="s">
        <v>1336</v>
      </c>
      <c r="F718" s="1">
        <v>10396872</v>
      </c>
      <c r="H718" s="7" t="s">
        <v>4968</v>
      </c>
      <c r="I718" s="1">
        <v>73676871</v>
      </c>
      <c r="J718" s="8">
        <v>1</v>
      </c>
      <c r="L718" s="7" t="s">
        <v>4968</v>
      </c>
      <c r="M718" s="1">
        <f t="shared" si="54"/>
        <v>-73676871</v>
      </c>
      <c r="N718">
        <v>1</v>
      </c>
      <c r="O718" s="18">
        <f>SUMIF(Spotify!U:U,Charts!L718,Spotify!Q:Q)/COUNTIF(Spotify!U:U,Charts!L718)</f>
        <v>181507</v>
      </c>
      <c r="P718" t="str">
        <f t="shared" si="55"/>
        <v>03:01</v>
      </c>
      <c r="Q718" s="18">
        <f t="shared" si="57"/>
        <v>641941</v>
      </c>
      <c r="R718" s="8" t="str">
        <f t="shared" si="56"/>
        <v>10:41</v>
      </c>
      <c r="T718" s="7" t="s">
        <v>18093</v>
      </c>
      <c r="U718">
        <f>COUNTIFS(Spotify!$AA:$AA,Charts!$U$1,Spotify!$U:$U,Charts!T718)</f>
        <v>0</v>
      </c>
      <c r="V718">
        <f>COUNTIFS(Spotify!$AA:$AA,Charts!$V$1,Spotify!$U:$U,Charts!T718)</f>
        <v>0</v>
      </c>
      <c r="W718">
        <f>COUNTIFS(Spotify!$AA:$AA,Charts!$W$1,Spotify!$U:$U,Charts!T718)</f>
        <v>0</v>
      </c>
      <c r="X718">
        <f>COUNTIFS(Spotify!$AA:$AA,Charts!$X$1,Spotify!$U:$U,Charts!T718)</f>
        <v>0</v>
      </c>
      <c r="Y718">
        <f>COUNTIFS(Spotify!$AA:$AA,Charts!$Y$1,Spotify!$U:$U,Charts!T718)</f>
        <v>0</v>
      </c>
      <c r="Z718">
        <f>COUNTIFS(Spotify!$AA:$AA,Charts!$Z$1,Spotify!$U:$U,Charts!T718)</f>
        <v>0</v>
      </c>
      <c r="AA718">
        <f>COUNTIFS(Spotify!$AA:$AA,Charts!$AA$1,Spotify!$U:$U,Charts!T718)</f>
        <v>0</v>
      </c>
      <c r="AB718">
        <f>COUNTIFS(Spotify!$AA:$AA,Charts!$AB$1,Spotify!$U:$U,Charts!T718)</f>
        <v>0</v>
      </c>
      <c r="AC718">
        <f>COUNTIFS(Spotify!$AA:$AA,Charts!$AC$1,Spotify!$U:$U,Charts!T718)</f>
        <v>0</v>
      </c>
      <c r="AD718">
        <f>COUNTIFS(Spotify!$AA:$AA,Charts!$AD$1,Spotify!$U:$U,Charts!T718)</f>
        <v>1</v>
      </c>
      <c r="AE718">
        <f>COUNTIFS(Spotify!$AA:$AA,Charts!$AE$1,Spotify!$U:$U,Charts!T718)</f>
        <v>0</v>
      </c>
      <c r="AF718" s="8">
        <f>COUNTIFS(Spotify!$AA:$AA,Charts!$AF$1,Spotify!$U:$U,Charts!T718)</f>
        <v>0</v>
      </c>
      <c r="AH718" s="7" t="s">
        <v>18093</v>
      </c>
      <c r="AI718">
        <f>SUMIFS(Spotify!O:O,Spotify!U:U,Charts!AH718)/COUNTIFS(Spotify!U:U,Charts!AH718)</f>
        <v>-7018</v>
      </c>
      <c r="AJ718" s="18">
        <f>SUMIF(Spotify!U:U,Charts!AH718,Spotify!P:P)/COUNTIF(Spotify!U:U,Charts!AH718)</f>
        <v>110427</v>
      </c>
      <c r="AK718" s="18">
        <f>SUMIF(Spotify!U:U,Charts!AH718,Spotify!R:R)/COUNTIF(Spotify!U:U,Charts!AH718)</f>
        <v>24</v>
      </c>
      <c r="AL718" s="18">
        <f>SUMIF(Spotify!U:U,Charts!AH718,Spotify!J:J)/COUNTIF(Spotify!U:U,Charts!AH718)</f>
        <v>293</v>
      </c>
      <c r="AM718" s="18">
        <f>SUMIF(Spotify!U:U,Charts!AH718,Spotify!H:H)/COUNTIF(Spotify!U:U,Charts!AH718)</f>
        <v>75</v>
      </c>
      <c r="AN718" s="28">
        <f>SUMIF(Spotify!U:U,Charts!AH718,Spotify!I:I)/COUNTIF(Spotify!U:U,Charts!AH718)</f>
        <v>522</v>
      </c>
    </row>
    <row r="719" spans="1:40" x14ac:dyDescent="0.25">
      <c r="A719" s="3" t="s">
        <v>18094</v>
      </c>
      <c r="B719" s="1">
        <v>4116188</v>
      </c>
      <c r="C719" s="1">
        <v>1</v>
      </c>
      <c r="D719" s="1"/>
      <c r="E719" s="3" t="s">
        <v>2804</v>
      </c>
      <c r="F719" s="1">
        <v>156041501</v>
      </c>
      <c r="H719" s="7" t="s">
        <v>8502</v>
      </c>
      <c r="I719" s="1">
        <v>73588094</v>
      </c>
      <c r="J719" s="8">
        <v>1</v>
      </c>
      <c r="L719" s="7" t="s">
        <v>8502</v>
      </c>
      <c r="M719" s="1">
        <f t="shared" si="54"/>
        <v>-73588094</v>
      </c>
      <c r="N719">
        <v>1</v>
      </c>
      <c r="O719" s="18">
        <f>SUMIF(Spotify!U:U,Charts!L719,Spotify!Q:Q)/COUNTIF(Spotify!U:U,Charts!L719)</f>
        <v>169947</v>
      </c>
      <c r="P719" t="str">
        <f t="shared" si="55"/>
        <v>02:49</v>
      </c>
      <c r="Q719" s="18">
        <f t="shared" si="57"/>
        <v>641941</v>
      </c>
      <c r="R719" s="8" t="str">
        <f t="shared" si="56"/>
        <v>10:41</v>
      </c>
      <c r="T719" s="7" t="s">
        <v>18094</v>
      </c>
      <c r="U719">
        <f>COUNTIFS(Spotify!$AA:$AA,Charts!$U$1,Spotify!$U:$U,Charts!T719)</f>
        <v>0</v>
      </c>
      <c r="V719">
        <f>COUNTIFS(Spotify!$AA:$AA,Charts!$V$1,Spotify!$U:$U,Charts!T719)</f>
        <v>0</v>
      </c>
      <c r="W719">
        <f>COUNTIFS(Spotify!$AA:$AA,Charts!$W$1,Spotify!$U:$U,Charts!T719)</f>
        <v>0</v>
      </c>
      <c r="X719">
        <f>COUNTIFS(Spotify!$AA:$AA,Charts!$X$1,Spotify!$U:$U,Charts!T719)</f>
        <v>0</v>
      </c>
      <c r="Y719">
        <f>COUNTIFS(Spotify!$AA:$AA,Charts!$Y$1,Spotify!$U:$U,Charts!T719)</f>
        <v>0</v>
      </c>
      <c r="Z719">
        <f>COUNTIFS(Spotify!$AA:$AA,Charts!$Z$1,Spotify!$U:$U,Charts!T719)</f>
        <v>0</v>
      </c>
      <c r="AA719">
        <f>COUNTIFS(Spotify!$AA:$AA,Charts!$AA$1,Spotify!$U:$U,Charts!T719)</f>
        <v>1</v>
      </c>
      <c r="AB719">
        <f>COUNTIFS(Spotify!$AA:$AA,Charts!$AB$1,Spotify!$U:$U,Charts!T719)</f>
        <v>0</v>
      </c>
      <c r="AC719">
        <f>COUNTIFS(Spotify!$AA:$AA,Charts!$AC$1,Spotify!$U:$U,Charts!T719)</f>
        <v>0</v>
      </c>
      <c r="AD719">
        <f>COUNTIFS(Spotify!$AA:$AA,Charts!$AD$1,Spotify!$U:$U,Charts!T719)</f>
        <v>0</v>
      </c>
      <c r="AE719">
        <f>COUNTIFS(Spotify!$AA:$AA,Charts!$AE$1,Spotify!$U:$U,Charts!T719)</f>
        <v>0</v>
      </c>
      <c r="AF719" s="8">
        <f>COUNTIFS(Spotify!$AA:$AA,Charts!$AF$1,Spotify!$U:$U,Charts!T719)</f>
        <v>0</v>
      </c>
      <c r="AH719" s="7" t="s">
        <v>18094</v>
      </c>
      <c r="AI719">
        <f>SUMIFS(Spotify!O:O,Spotify!U:U,Charts!AH719)/COUNTIFS(Spotify!U:U,Charts!AH719)</f>
        <v>-3611</v>
      </c>
      <c r="AJ719" s="18">
        <f>SUMIF(Spotify!U:U,Charts!AH719,Spotify!P:P)/COUNTIF(Spotify!U:U,Charts!AH719)</f>
        <v>149918</v>
      </c>
      <c r="AK719" s="18">
        <f>SUMIF(Spotify!U:U,Charts!AH719,Spotify!R:R)/COUNTIF(Spotify!U:U,Charts!AH719)</f>
        <v>1</v>
      </c>
      <c r="AL719" s="18">
        <f>SUMIF(Spotify!U:U,Charts!AH719,Spotify!J:J)/COUNTIF(Spotify!U:U,Charts!AH719)</f>
        <v>574</v>
      </c>
      <c r="AM719" s="18">
        <f>SUMIF(Spotify!U:U,Charts!AH719,Spotify!H:H)/COUNTIF(Spotify!U:U,Charts!AH719)</f>
        <v>815</v>
      </c>
      <c r="AN719" s="28">
        <f>SUMIF(Spotify!U:U,Charts!AH719,Spotify!I:I)/COUNTIF(Spotify!U:U,Charts!AH719)</f>
        <v>723</v>
      </c>
    </row>
    <row r="720" spans="1:40" x14ac:dyDescent="0.25">
      <c r="A720" s="3" t="s">
        <v>7265</v>
      </c>
      <c r="B720" s="1">
        <v>9479614</v>
      </c>
      <c r="C720" s="1">
        <v>1</v>
      </c>
      <c r="D720" s="1"/>
      <c r="E720" s="3" t="s">
        <v>4794</v>
      </c>
      <c r="F720" s="1">
        <v>680097135</v>
      </c>
      <c r="H720" s="7" t="s">
        <v>18135</v>
      </c>
      <c r="I720" s="1">
        <v>73443364</v>
      </c>
      <c r="J720" s="8">
        <v>1</v>
      </c>
      <c r="L720" s="7" t="s">
        <v>18135</v>
      </c>
      <c r="M720" s="1">
        <f t="shared" si="54"/>
        <v>-73443364</v>
      </c>
      <c r="N720">
        <v>1</v>
      </c>
      <c r="O720" s="18">
        <f>SUMIF(Spotify!U:U,Charts!L720,Spotify!Q:Q)/COUNTIF(Spotify!U:U,Charts!L720)</f>
        <v>85267</v>
      </c>
      <c r="P720" t="str">
        <f t="shared" si="55"/>
        <v>01:25</v>
      </c>
      <c r="Q720" s="18">
        <f t="shared" si="57"/>
        <v>641941</v>
      </c>
      <c r="R720" s="8" t="str">
        <f t="shared" si="56"/>
        <v>10:41</v>
      </c>
      <c r="T720" s="7" t="s">
        <v>7265</v>
      </c>
      <c r="U720">
        <f>COUNTIFS(Spotify!$AA:$AA,Charts!$U$1,Spotify!$U:$U,Charts!T720)</f>
        <v>0</v>
      </c>
      <c r="V720">
        <f>COUNTIFS(Spotify!$AA:$AA,Charts!$V$1,Spotify!$U:$U,Charts!T720)</f>
        <v>0</v>
      </c>
      <c r="W720">
        <f>COUNTIFS(Spotify!$AA:$AA,Charts!$W$1,Spotify!$U:$U,Charts!T720)</f>
        <v>1</v>
      </c>
      <c r="X720">
        <f>COUNTIFS(Spotify!$AA:$AA,Charts!$X$1,Spotify!$U:$U,Charts!T720)</f>
        <v>0</v>
      </c>
      <c r="Y720">
        <f>COUNTIFS(Spotify!$AA:$AA,Charts!$Y$1,Spotify!$U:$U,Charts!T720)</f>
        <v>0</v>
      </c>
      <c r="Z720">
        <f>COUNTIFS(Spotify!$AA:$AA,Charts!$Z$1,Spotify!$U:$U,Charts!T720)</f>
        <v>0</v>
      </c>
      <c r="AA720">
        <f>COUNTIFS(Spotify!$AA:$AA,Charts!$AA$1,Spotify!$U:$U,Charts!T720)</f>
        <v>0</v>
      </c>
      <c r="AB720">
        <f>COUNTIFS(Spotify!$AA:$AA,Charts!$AB$1,Spotify!$U:$U,Charts!T720)</f>
        <v>0</v>
      </c>
      <c r="AC720">
        <f>COUNTIFS(Spotify!$AA:$AA,Charts!$AC$1,Spotify!$U:$U,Charts!T720)</f>
        <v>0</v>
      </c>
      <c r="AD720">
        <f>COUNTIFS(Spotify!$AA:$AA,Charts!$AD$1,Spotify!$U:$U,Charts!T720)</f>
        <v>0</v>
      </c>
      <c r="AE720">
        <f>COUNTIFS(Spotify!$AA:$AA,Charts!$AE$1,Spotify!$U:$U,Charts!T720)</f>
        <v>0</v>
      </c>
      <c r="AF720" s="8">
        <f>COUNTIFS(Spotify!$AA:$AA,Charts!$AF$1,Spotify!$U:$U,Charts!T720)</f>
        <v>0</v>
      </c>
      <c r="AH720" s="7" t="s">
        <v>7265</v>
      </c>
      <c r="AI720">
        <f>SUMIFS(Spotify!O:O,Spotify!U:U,Charts!AH720)/COUNTIFS(Spotify!U:U,Charts!AH720)</f>
        <v>-6157</v>
      </c>
      <c r="AJ720" s="18">
        <f>SUMIF(Spotify!U:U,Charts!AH720,Spotify!P:P)/COUNTIF(Spotify!U:U,Charts!AH720)</f>
        <v>116938</v>
      </c>
      <c r="AK720" s="18">
        <f>SUMIF(Spotify!U:U,Charts!AH720,Spotify!R:R)/COUNTIF(Spotify!U:U,Charts!AH720)</f>
        <v>1</v>
      </c>
      <c r="AL720" s="18">
        <f>SUMIF(Spotify!U:U,Charts!AH720,Spotify!J:J)/COUNTIF(Spotify!U:U,Charts!AH720)</f>
        <v>314</v>
      </c>
      <c r="AM720" s="18">
        <f>SUMIF(Spotify!U:U,Charts!AH720,Spotify!H:H)/COUNTIF(Spotify!U:U,Charts!AH720)</f>
        <v>635</v>
      </c>
      <c r="AN720" s="28">
        <f>SUMIF(Spotify!U:U,Charts!AH720,Spotify!I:I)/COUNTIF(Spotify!U:U,Charts!AH720)</f>
        <v>541</v>
      </c>
    </row>
    <row r="721" spans="1:40" x14ac:dyDescent="0.25">
      <c r="A721" s="3" t="s">
        <v>9974</v>
      </c>
      <c r="B721" s="1">
        <v>28022954</v>
      </c>
      <c r="C721" s="1">
        <v>1</v>
      </c>
      <c r="D721" s="1"/>
      <c r="E721" s="3" t="s">
        <v>9754</v>
      </c>
      <c r="F721" s="1">
        <v>101665145</v>
      </c>
      <c r="H721" s="7" t="s">
        <v>2492</v>
      </c>
      <c r="I721" s="1">
        <v>73433900</v>
      </c>
      <c r="J721" s="8">
        <v>1</v>
      </c>
      <c r="L721" s="7" t="s">
        <v>2492</v>
      </c>
      <c r="M721" s="1">
        <f t="shared" si="54"/>
        <v>-73433900</v>
      </c>
      <c r="N721">
        <v>1</v>
      </c>
      <c r="O721" s="18">
        <f>SUMIF(Spotify!U:U,Charts!L721,Spotify!Q:Q)/COUNTIF(Spotify!U:U,Charts!L721)</f>
        <v>176471</v>
      </c>
      <c r="P721" t="str">
        <f t="shared" si="55"/>
        <v>02:56</v>
      </c>
      <c r="Q721" s="18">
        <f t="shared" si="57"/>
        <v>641941</v>
      </c>
      <c r="R721" s="8" t="str">
        <f t="shared" si="56"/>
        <v>10:41</v>
      </c>
      <c r="T721" s="7" t="s">
        <v>9974</v>
      </c>
      <c r="U721">
        <f>COUNTIFS(Spotify!$AA:$AA,Charts!$U$1,Spotify!$U:$U,Charts!T721)</f>
        <v>0</v>
      </c>
      <c r="V721">
        <f>COUNTIFS(Spotify!$AA:$AA,Charts!$V$1,Spotify!$U:$U,Charts!T721)</f>
        <v>0</v>
      </c>
      <c r="W721">
        <f>COUNTIFS(Spotify!$AA:$AA,Charts!$W$1,Spotify!$U:$U,Charts!T721)</f>
        <v>0</v>
      </c>
      <c r="X721">
        <f>COUNTIFS(Spotify!$AA:$AA,Charts!$X$1,Spotify!$U:$U,Charts!T721)</f>
        <v>0</v>
      </c>
      <c r="Y721">
        <f>COUNTIFS(Spotify!$AA:$AA,Charts!$Y$1,Spotify!$U:$U,Charts!T721)</f>
        <v>0</v>
      </c>
      <c r="Z721">
        <f>COUNTIFS(Spotify!$AA:$AA,Charts!$Z$1,Spotify!$U:$U,Charts!T721)</f>
        <v>0</v>
      </c>
      <c r="AA721">
        <f>COUNTIFS(Spotify!$AA:$AA,Charts!$AA$1,Spotify!$U:$U,Charts!T721)</f>
        <v>0</v>
      </c>
      <c r="AB721">
        <f>COUNTIFS(Spotify!$AA:$AA,Charts!$AB$1,Spotify!$U:$U,Charts!T721)</f>
        <v>0</v>
      </c>
      <c r="AC721">
        <f>COUNTIFS(Spotify!$AA:$AA,Charts!$AC$1,Spotify!$U:$U,Charts!T721)</f>
        <v>0</v>
      </c>
      <c r="AD721">
        <f>COUNTIFS(Spotify!$AA:$AA,Charts!$AD$1,Spotify!$U:$U,Charts!T721)</f>
        <v>0</v>
      </c>
      <c r="AE721">
        <f>COUNTIFS(Spotify!$AA:$AA,Charts!$AE$1,Spotify!$U:$U,Charts!T721)</f>
        <v>0</v>
      </c>
      <c r="AF721" s="8">
        <f>COUNTIFS(Spotify!$AA:$AA,Charts!$AF$1,Spotify!$U:$U,Charts!T721)</f>
        <v>1</v>
      </c>
      <c r="AH721" s="7" t="s">
        <v>9974</v>
      </c>
      <c r="AI721">
        <f>SUMIFS(Spotify!O:O,Spotify!U:U,Charts!AH721)/COUNTIFS(Spotify!U:U,Charts!AH721)</f>
        <v>-6642</v>
      </c>
      <c r="AJ721" s="18">
        <f>SUMIF(Spotify!U:U,Charts!AH721,Spotify!P:P)/COUNTIF(Spotify!U:U,Charts!AH721)</f>
        <v>77004</v>
      </c>
      <c r="AK721" s="18">
        <f>SUMIF(Spotify!U:U,Charts!AH721,Spotify!R:R)/COUNTIF(Spotify!U:U,Charts!AH721)</f>
        <v>5</v>
      </c>
      <c r="AL721" s="18">
        <f>SUMIF(Spotify!U:U,Charts!AH721,Spotify!J:J)/COUNTIF(Spotify!U:U,Charts!AH721)</f>
        <v>347</v>
      </c>
      <c r="AM721" s="18">
        <f>SUMIF(Spotify!U:U,Charts!AH721,Spotify!H:H)/COUNTIF(Spotify!U:U,Charts!AH721)</f>
        <v>612</v>
      </c>
      <c r="AN721" s="28">
        <f>SUMIF(Spotify!U:U,Charts!AH721,Spotify!I:I)/COUNTIF(Spotify!U:U,Charts!AH721)</f>
        <v>57</v>
      </c>
    </row>
    <row r="722" spans="1:40" x14ac:dyDescent="0.25">
      <c r="A722" s="3" t="s">
        <v>3076</v>
      </c>
      <c r="B722" s="1">
        <v>54393535</v>
      </c>
      <c r="C722" s="1">
        <v>2</v>
      </c>
      <c r="D722" s="1"/>
      <c r="E722" s="3" t="s">
        <v>6163</v>
      </c>
      <c r="F722" s="1">
        <v>74112032</v>
      </c>
      <c r="H722" s="7" t="s">
        <v>18267</v>
      </c>
      <c r="I722" s="1">
        <v>72916547</v>
      </c>
      <c r="J722" s="8">
        <v>2</v>
      </c>
      <c r="L722" s="7" t="s">
        <v>18267</v>
      </c>
      <c r="M722" s="1">
        <f t="shared" si="54"/>
        <v>-72916547</v>
      </c>
      <c r="N722">
        <v>2</v>
      </c>
      <c r="O722" s="18">
        <f>SUMIF(Spotify!U:U,Charts!L722,Spotify!Q:Q)/COUNTIF(Spotify!U:U,Charts!L722)</f>
        <v>211167</v>
      </c>
      <c r="P722" t="str">
        <f t="shared" si="55"/>
        <v>03:31</v>
      </c>
      <c r="Q722" s="18">
        <f t="shared" si="57"/>
        <v>641941</v>
      </c>
      <c r="R722" s="8" t="str">
        <f t="shared" si="56"/>
        <v>10:41</v>
      </c>
      <c r="T722" s="7" t="s">
        <v>3076</v>
      </c>
      <c r="U722">
        <f>COUNTIFS(Spotify!$AA:$AA,Charts!$U$1,Spotify!$U:$U,Charts!T722)</f>
        <v>0</v>
      </c>
      <c r="V722">
        <f>COUNTIFS(Spotify!$AA:$AA,Charts!$V$1,Spotify!$U:$U,Charts!T722)</f>
        <v>0</v>
      </c>
      <c r="W722">
        <f>COUNTIFS(Spotify!$AA:$AA,Charts!$W$1,Spotify!$U:$U,Charts!T722)</f>
        <v>0</v>
      </c>
      <c r="X722">
        <f>COUNTIFS(Spotify!$AA:$AA,Charts!$X$1,Spotify!$U:$U,Charts!T722)</f>
        <v>0</v>
      </c>
      <c r="Y722">
        <f>COUNTIFS(Spotify!$AA:$AA,Charts!$Y$1,Spotify!$U:$U,Charts!T722)</f>
        <v>0</v>
      </c>
      <c r="Z722">
        <f>COUNTIFS(Spotify!$AA:$AA,Charts!$Z$1,Spotify!$U:$U,Charts!T722)</f>
        <v>0</v>
      </c>
      <c r="AA722">
        <f>COUNTIFS(Spotify!$AA:$AA,Charts!$AA$1,Spotify!$U:$U,Charts!T722)</f>
        <v>0</v>
      </c>
      <c r="AB722">
        <f>COUNTIFS(Spotify!$AA:$AA,Charts!$AB$1,Spotify!$U:$U,Charts!T722)</f>
        <v>1</v>
      </c>
      <c r="AC722">
        <f>COUNTIFS(Spotify!$AA:$AA,Charts!$AC$1,Spotify!$U:$U,Charts!T722)</f>
        <v>0</v>
      </c>
      <c r="AD722">
        <f>COUNTIFS(Spotify!$AA:$AA,Charts!$AD$1,Spotify!$U:$U,Charts!T722)</f>
        <v>0</v>
      </c>
      <c r="AE722">
        <f>COUNTIFS(Spotify!$AA:$AA,Charts!$AE$1,Spotify!$U:$U,Charts!T722)</f>
        <v>0</v>
      </c>
      <c r="AF722" s="8">
        <f>COUNTIFS(Spotify!$AA:$AA,Charts!$AF$1,Spotify!$U:$U,Charts!T722)</f>
        <v>1</v>
      </c>
      <c r="AH722" s="7" t="s">
        <v>3076</v>
      </c>
      <c r="AI722">
        <f>SUMIFS(Spotify!O:O,Spotify!U:U,Charts!AH722)/COUNTIFS(Spotify!U:U,Charts!AH722)</f>
        <v>-1606.5</v>
      </c>
      <c r="AJ722" s="18">
        <f>SUMIF(Spotify!U:U,Charts!AH722,Spotify!P:P)/COUNTIF(Spotify!U:U,Charts!AH722)</f>
        <v>90514.5</v>
      </c>
      <c r="AK722" s="18">
        <f>SUMIF(Spotify!U:U,Charts!AH722,Spotify!R:R)/COUNTIF(Spotify!U:U,Charts!AH722)</f>
        <v>4.5</v>
      </c>
      <c r="AL722" s="18">
        <f>SUMIF(Spotify!U:U,Charts!AH722,Spotify!J:J)/COUNTIF(Spotify!U:U,Charts!AH722)</f>
        <v>474</v>
      </c>
      <c r="AM722" s="18">
        <f>SUMIF(Spotify!U:U,Charts!AH722,Spotify!H:H)/COUNTIF(Spotify!U:U,Charts!AH722)</f>
        <v>662</v>
      </c>
      <c r="AN722" s="28">
        <f>SUMIF(Spotify!U:U,Charts!AH722,Spotify!I:I)/COUNTIF(Spotify!U:U,Charts!AH722)</f>
        <v>898.5</v>
      </c>
    </row>
    <row r="723" spans="1:40" x14ac:dyDescent="0.25">
      <c r="A723" s="3" t="s">
        <v>9088</v>
      </c>
      <c r="B723" s="1">
        <v>131218992</v>
      </c>
      <c r="C723" s="1">
        <v>4</v>
      </c>
      <c r="D723" s="1"/>
      <c r="E723" s="3" t="s">
        <v>3751</v>
      </c>
      <c r="F723" s="1">
        <v>127576839</v>
      </c>
      <c r="H723" s="7" t="s">
        <v>5428</v>
      </c>
      <c r="I723" s="1">
        <v>72777247</v>
      </c>
      <c r="J723" s="8">
        <v>3</v>
      </c>
      <c r="L723" s="7" t="s">
        <v>5428</v>
      </c>
      <c r="M723" s="1">
        <f t="shared" si="54"/>
        <v>-72777247</v>
      </c>
      <c r="N723">
        <v>3</v>
      </c>
      <c r="O723" s="18">
        <f>SUMIF(Spotify!U:U,Charts!L723,Spotify!Q:Q)/COUNTIF(Spotify!U:U,Charts!L723)</f>
        <v>191254</v>
      </c>
      <c r="P723" t="str">
        <f t="shared" si="55"/>
        <v>03:11</v>
      </c>
      <c r="Q723" s="18">
        <f t="shared" si="57"/>
        <v>641941</v>
      </c>
      <c r="R723" s="8" t="str">
        <f t="shared" si="56"/>
        <v>10:41</v>
      </c>
      <c r="T723" s="7" t="s">
        <v>9088</v>
      </c>
      <c r="U723">
        <f>COUNTIFS(Spotify!$AA:$AA,Charts!$U$1,Spotify!$U:$U,Charts!T723)</f>
        <v>0</v>
      </c>
      <c r="V723">
        <f>COUNTIFS(Spotify!$AA:$AA,Charts!$V$1,Spotify!$U:$U,Charts!T723)</f>
        <v>1</v>
      </c>
      <c r="W723">
        <f>COUNTIFS(Spotify!$AA:$AA,Charts!$W$1,Spotify!$U:$U,Charts!T723)</f>
        <v>0</v>
      </c>
      <c r="X723">
        <f>COUNTIFS(Spotify!$AA:$AA,Charts!$X$1,Spotify!$U:$U,Charts!T723)</f>
        <v>0</v>
      </c>
      <c r="Y723">
        <f>COUNTIFS(Spotify!$AA:$AA,Charts!$Y$1,Spotify!$U:$U,Charts!T723)</f>
        <v>0</v>
      </c>
      <c r="Z723">
        <f>COUNTIFS(Spotify!$AA:$AA,Charts!$Z$1,Spotify!$U:$U,Charts!T723)</f>
        <v>1</v>
      </c>
      <c r="AA723">
        <f>COUNTIFS(Spotify!$AA:$AA,Charts!$AA$1,Spotify!$U:$U,Charts!T723)</f>
        <v>0</v>
      </c>
      <c r="AB723">
        <f>COUNTIFS(Spotify!$AA:$AA,Charts!$AB$1,Spotify!$U:$U,Charts!T723)</f>
        <v>1</v>
      </c>
      <c r="AC723">
        <f>COUNTIFS(Spotify!$AA:$AA,Charts!$AC$1,Spotify!$U:$U,Charts!T723)</f>
        <v>0</v>
      </c>
      <c r="AD723">
        <f>COUNTIFS(Spotify!$AA:$AA,Charts!$AD$1,Spotify!$U:$U,Charts!T723)</f>
        <v>0</v>
      </c>
      <c r="AE723">
        <f>COUNTIFS(Spotify!$AA:$AA,Charts!$AE$1,Spotify!$U:$U,Charts!T723)</f>
        <v>1</v>
      </c>
      <c r="AF723" s="8">
        <f>COUNTIFS(Spotify!$AA:$AA,Charts!$AF$1,Spotify!$U:$U,Charts!T723)</f>
        <v>0</v>
      </c>
      <c r="AH723" s="7" t="s">
        <v>9088</v>
      </c>
      <c r="AI723">
        <f>SUMIFS(Spotify!O:O,Spotify!U:U,Charts!AH723)/COUNTIFS(Spotify!U:U,Charts!AH723)</f>
        <v>-3324.25</v>
      </c>
      <c r="AJ723" s="18">
        <f>SUMIF(Spotify!U:U,Charts!AH723,Spotify!P:P)/COUNTIF(Spotify!U:U,Charts!AH723)</f>
        <v>92841.5</v>
      </c>
      <c r="AK723" s="18">
        <f>SUMIF(Spotify!U:U,Charts!AH723,Spotify!R:R)/COUNTIF(Spotify!U:U,Charts!AH723)</f>
        <v>4.25</v>
      </c>
      <c r="AL723" s="18">
        <f>SUMIF(Spotify!U:U,Charts!AH723,Spotify!J:J)/COUNTIF(Spotify!U:U,Charts!AH723)</f>
        <v>550.75</v>
      </c>
      <c r="AM723" s="18">
        <f>SUMIF(Spotify!U:U,Charts!AH723,Spotify!H:H)/COUNTIF(Spotify!U:U,Charts!AH723)</f>
        <v>391.75</v>
      </c>
      <c r="AN723" s="28">
        <f>SUMIF(Spotify!U:U,Charts!AH723,Spotify!I:I)/COUNTIF(Spotify!U:U,Charts!AH723)</f>
        <v>732</v>
      </c>
    </row>
    <row r="724" spans="1:40" x14ac:dyDescent="0.25">
      <c r="A724" s="3" t="s">
        <v>2116</v>
      </c>
      <c r="B724" s="1">
        <v>1578846214</v>
      </c>
      <c r="C724" s="1">
        <v>3</v>
      </c>
      <c r="D724" s="1"/>
      <c r="E724" s="3" t="s">
        <v>10492</v>
      </c>
      <c r="F724" s="1">
        <v>3488062</v>
      </c>
      <c r="H724" s="7" t="s">
        <v>17896</v>
      </c>
      <c r="I724" s="1">
        <v>72532392</v>
      </c>
      <c r="J724" s="8">
        <v>1</v>
      </c>
      <c r="L724" s="7" t="s">
        <v>17896</v>
      </c>
      <c r="M724" s="1">
        <f t="shared" si="54"/>
        <v>-72532392</v>
      </c>
      <c r="N724">
        <v>1</v>
      </c>
      <c r="O724" s="18">
        <f>SUMIF(Spotify!U:U,Charts!L724,Spotify!Q:Q)/COUNTIF(Spotify!U:U,Charts!L724)</f>
        <v>173560</v>
      </c>
      <c r="P724" t="str">
        <f t="shared" si="55"/>
        <v>02:53</v>
      </c>
      <c r="Q724" s="18">
        <f t="shared" si="57"/>
        <v>641941</v>
      </c>
      <c r="R724" s="8" t="str">
        <f t="shared" si="56"/>
        <v>10:41</v>
      </c>
      <c r="T724" s="7" t="s">
        <v>2116</v>
      </c>
      <c r="U724">
        <f>COUNTIFS(Spotify!$AA:$AA,Charts!$U$1,Spotify!$U:$U,Charts!T724)</f>
        <v>0</v>
      </c>
      <c r="V724">
        <f>COUNTIFS(Spotify!$AA:$AA,Charts!$V$1,Spotify!$U:$U,Charts!T724)</f>
        <v>1</v>
      </c>
      <c r="W724">
        <f>COUNTIFS(Spotify!$AA:$AA,Charts!$W$1,Spotify!$U:$U,Charts!T724)</f>
        <v>0</v>
      </c>
      <c r="X724">
        <f>COUNTIFS(Spotify!$AA:$AA,Charts!$X$1,Spotify!$U:$U,Charts!T724)</f>
        <v>1</v>
      </c>
      <c r="Y724">
        <f>COUNTIFS(Spotify!$AA:$AA,Charts!$Y$1,Spotify!$U:$U,Charts!T724)</f>
        <v>0</v>
      </c>
      <c r="Z724">
        <f>COUNTIFS(Spotify!$AA:$AA,Charts!$Z$1,Spotify!$U:$U,Charts!T724)</f>
        <v>0</v>
      </c>
      <c r="AA724">
        <f>COUNTIFS(Spotify!$AA:$AA,Charts!$AA$1,Spotify!$U:$U,Charts!T724)</f>
        <v>0</v>
      </c>
      <c r="AB724">
        <f>COUNTIFS(Spotify!$AA:$AA,Charts!$AB$1,Spotify!$U:$U,Charts!T724)</f>
        <v>1</v>
      </c>
      <c r="AC724">
        <f>COUNTIFS(Spotify!$AA:$AA,Charts!$AC$1,Spotify!$U:$U,Charts!T724)</f>
        <v>0</v>
      </c>
      <c r="AD724">
        <f>COUNTIFS(Spotify!$AA:$AA,Charts!$AD$1,Spotify!$U:$U,Charts!T724)</f>
        <v>0</v>
      </c>
      <c r="AE724">
        <f>COUNTIFS(Spotify!$AA:$AA,Charts!$AE$1,Spotify!$U:$U,Charts!T724)</f>
        <v>0</v>
      </c>
      <c r="AF724" s="8">
        <f>COUNTIFS(Spotify!$AA:$AA,Charts!$AF$1,Spotify!$U:$U,Charts!T724)</f>
        <v>0</v>
      </c>
      <c r="AH724" s="7" t="s">
        <v>2116</v>
      </c>
      <c r="AI724">
        <f>SUMIFS(Spotify!O:O,Spotify!U:U,Charts!AH724)/COUNTIFS(Spotify!U:U,Charts!AH724)</f>
        <v>-6068.333333333333</v>
      </c>
      <c r="AJ724" s="18">
        <f>SUMIF(Spotify!U:U,Charts!AH724,Spotify!P:P)/COUNTIF(Spotify!U:U,Charts!AH724)</f>
        <v>118639</v>
      </c>
      <c r="AK724" s="18">
        <f>SUMIF(Spotify!U:U,Charts!AH724,Spotify!R:R)/COUNTIF(Spotify!U:U,Charts!AH724)</f>
        <v>26.333333333333332</v>
      </c>
      <c r="AL724" s="18">
        <f>SUMIF(Spotify!U:U,Charts!AH724,Spotify!J:J)/COUNTIF(Spotify!U:U,Charts!AH724)</f>
        <v>272</v>
      </c>
      <c r="AM724" s="18">
        <f>SUMIF(Spotify!U:U,Charts!AH724,Spotify!H:H)/COUNTIF(Spotify!U:U,Charts!AH724)</f>
        <v>515</v>
      </c>
      <c r="AN724" s="28">
        <f>SUMIF(Spotify!U:U,Charts!AH724,Spotify!I:I)/COUNTIF(Spotify!U:U,Charts!AH724)</f>
        <v>782.33333333333337</v>
      </c>
    </row>
    <row r="725" spans="1:40" x14ac:dyDescent="0.25">
      <c r="A725" s="3" t="s">
        <v>7388</v>
      </c>
      <c r="B725" s="1">
        <v>39920065</v>
      </c>
      <c r="C725" s="1">
        <v>1</v>
      </c>
      <c r="D725" s="1"/>
      <c r="E725" s="3" t="s">
        <v>14987</v>
      </c>
      <c r="F725" s="1">
        <v>4746650</v>
      </c>
      <c r="H725" s="7" t="s">
        <v>17086</v>
      </c>
      <c r="I725" s="1">
        <v>72135571</v>
      </c>
      <c r="J725" s="8">
        <v>1</v>
      </c>
      <c r="L725" s="7" t="s">
        <v>17086</v>
      </c>
      <c r="M725" s="1">
        <f t="shared" si="54"/>
        <v>-72135571</v>
      </c>
      <c r="N725">
        <v>1</v>
      </c>
      <c r="O725" s="18">
        <f>SUMIF(Spotify!U:U,Charts!L725,Spotify!Q:Q)/COUNTIF(Spotify!U:U,Charts!L725)</f>
        <v>202827</v>
      </c>
      <c r="P725" t="str">
        <f t="shared" si="55"/>
        <v>03:22</v>
      </c>
      <c r="Q725" s="18">
        <f t="shared" si="57"/>
        <v>641941</v>
      </c>
      <c r="R725" s="8" t="str">
        <f t="shared" si="56"/>
        <v>10:41</v>
      </c>
      <c r="T725" s="7" t="s">
        <v>7388</v>
      </c>
      <c r="U725">
        <f>COUNTIFS(Spotify!$AA:$AA,Charts!$U$1,Spotify!$U:$U,Charts!T725)</f>
        <v>1</v>
      </c>
      <c r="V725">
        <f>COUNTIFS(Spotify!$AA:$AA,Charts!$V$1,Spotify!$U:$U,Charts!T725)</f>
        <v>0</v>
      </c>
      <c r="W725">
        <f>COUNTIFS(Spotify!$AA:$AA,Charts!$W$1,Spotify!$U:$U,Charts!T725)</f>
        <v>0</v>
      </c>
      <c r="X725">
        <f>COUNTIFS(Spotify!$AA:$AA,Charts!$X$1,Spotify!$U:$U,Charts!T725)</f>
        <v>0</v>
      </c>
      <c r="Y725">
        <f>COUNTIFS(Spotify!$AA:$AA,Charts!$Y$1,Spotify!$U:$U,Charts!T725)</f>
        <v>0</v>
      </c>
      <c r="Z725">
        <f>COUNTIFS(Spotify!$AA:$AA,Charts!$Z$1,Spotify!$U:$U,Charts!T725)</f>
        <v>0</v>
      </c>
      <c r="AA725">
        <f>COUNTIFS(Spotify!$AA:$AA,Charts!$AA$1,Spotify!$U:$U,Charts!T725)</f>
        <v>0</v>
      </c>
      <c r="AB725">
        <f>COUNTIFS(Spotify!$AA:$AA,Charts!$AB$1,Spotify!$U:$U,Charts!T725)</f>
        <v>0</v>
      </c>
      <c r="AC725">
        <f>COUNTIFS(Spotify!$AA:$AA,Charts!$AC$1,Spotify!$U:$U,Charts!T725)</f>
        <v>0</v>
      </c>
      <c r="AD725">
        <f>COUNTIFS(Spotify!$AA:$AA,Charts!$AD$1,Spotify!$U:$U,Charts!T725)</f>
        <v>0</v>
      </c>
      <c r="AE725">
        <f>COUNTIFS(Spotify!$AA:$AA,Charts!$AE$1,Spotify!$U:$U,Charts!T725)</f>
        <v>0</v>
      </c>
      <c r="AF725" s="8">
        <f>COUNTIFS(Spotify!$AA:$AA,Charts!$AF$1,Spotify!$U:$U,Charts!T725)</f>
        <v>0</v>
      </c>
      <c r="AH725" s="7" t="s">
        <v>7388</v>
      </c>
      <c r="AI725">
        <f>SUMIFS(Spotify!O:O,Spotify!U:U,Charts!AH725)/COUNTIFS(Spotify!U:U,Charts!AH725)</f>
        <v>-14701</v>
      </c>
      <c r="AJ725" s="18">
        <f>SUMIF(Spotify!U:U,Charts!AH725,Spotify!P:P)/COUNTIF(Spotify!U:U,Charts!AH725)</f>
        <v>169998</v>
      </c>
      <c r="AK725" s="18">
        <f>SUMIF(Spotify!U:U,Charts!AH725,Spotify!R:R)/COUNTIF(Spotify!U:U,Charts!AH725)</f>
        <v>10</v>
      </c>
      <c r="AL725" s="18">
        <f>SUMIF(Spotify!U:U,Charts!AH725,Spotify!J:J)/COUNTIF(Spotify!U:U,Charts!AH725)</f>
        <v>273</v>
      </c>
      <c r="AM725" s="18">
        <f>SUMIF(Spotify!U:U,Charts!AH725,Spotify!H:H)/COUNTIF(Spotify!U:U,Charts!AH725)</f>
        <v>593</v>
      </c>
      <c r="AN725" s="28">
        <f>SUMIF(Spotify!U:U,Charts!AH725,Spotify!I:I)/COUNTIF(Spotify!U:U,Charts!AH725)</f>
        <v>362</v>
      </c>
    </row>
    <row r="726" spans="1:40" x14ac:dyDescent="0.25">
      <c r="A726" s="3" t="s">
        <v>6492</v>
      </c>
      <c r="B726" s="1">
        <v>388258230</v>
      </c>
      <c r="C726" s="1">
        <v>7</v>
      </c>
      <c r="D726" s="1"/>
      <c r="E726" s="3" t="s">
        <v>1654</v>
      </c>
      <c r="F726" s="1">
        <v>33592059</v>
      </c>
      <c r="H726" s="7" t="s">
        <v>17866</v>
      </c>
      <c r="I726" s="1">
        <v>71978273</v>
      </c>
      <c r="J726" s="8">
        <v>1</v>
      </c>
      <c r="L726" s="7" t="s">
        <v>17866</v>
      </c>
      <c r="M726" s="1">
        <f t="shared" si="54"/>
        <v>-71978273</v>
      </c>
      <c r="N726">
        <v>1</v>
      </c>
      <c r="O726" s="18">
        <f>SUMIF(Spotify!U:U,Charts!L726,Spotify!Q:Q)/COUNTIF(Spotify!U:U,Charts!L726)</f>
        <v>271169</v>
      </c>
      <c r="P726" t="str">
        <f t="shared" si="55"/>
        <v>04:31</v>
      </c>
      <c r="Q726" s="18">
        <f t="shared" si="57"/>
        <v>641941</v>
      </c>
      <c r="R726" s="8" t="str">
        <f t="shared" si="56"/>
        <v>10:41</v>
      </c>
      <c r="T726" s="7" t="s">
        <v>6492</v>
      </c>
      <c r="U726">
        <f>COUNTIFS(Spotify!$AA:$AA,Charts!$U$1,Spotify!$U:$U,Charts!T726)</f>
        <v>1</v>
      </c>
      <c r="V726">
        <f>COUNTIFS(Spotify!$AA:$AA,Charts!$V$1,Spotify!$U:$U,Charts!T726)</f>
        <v>0</v>
      </c>
      <c r="W726">
        <f>COUNTIFS(Spotify!$AA:$AA,Charts!$W$1,Spotify!$U:$U,Charts!T726)</f>
        <v>0</v>
      </c>
      <c r="X726">
        <f>COUNTIFS(Spotify!$AA:$AA,Charts!$X$1,Spotify!$U:$U,Charts!T726)</f>
        <v>1</v>
      </c>
      <c r="Y726">
        <f>COUNTIFS(Spotify!$AA:$AA,Charts!$Y$1,Spotify!$U:$U,Charts!T726)</f>
        <v>0</v>
      </c>
      <c r="Z726">
        <f>COUNTIFS(Spotify!$AA:$AA,Charts!$Z$1,Spotify!$U:$U,Charts!T726)</f>
        <v>0</v>
      </c>
      <c r="AA726">
        <f>COUNTIFS(Spotify!$AA:$AA,Charts!$AA$1,Spotify!$U:$U,Charts!T726)</f>
        <v>2</v>
      </c>
      <c r="AB726">
        <f>COUNTIFS(Spotify!$AA:$AA,Charts!$AB$1,Spotify!$U:$U,Charts!T726)</f>
        <v>1</v>
      </c>
      <c r="AC726">
        <f>COUNTIFS(Spotify!$AA:$AA,Charts!$AC$1,Spotify!$U:$U,Charts!T726)</f>
        <v>0</v>
      </c>
      <c r="AD726">
        <f>COUNTIFS(Spotify!$AA:$AA,Charts!$AD$1,Spotify!$U:$U,Charts!T726)</f>
        <v>1</v>
      </c>
      <c r="AE726">
        <f>COUNTIFS(Spotify!$AA:$AA,Charts!$AE$1,Spotify!$U:$U,Charts!T726)</f>
        <v>0</v>
      </c>
      <c r="AF726" s="8">
        <f>COUNTIFS(Spotify!$AA:$AA,Charts!$AF$1,Spotify!$U:$U,Charts!T726)</f>
        <v>1</v>
      </c>
      <c r="AH726" s="7" t="s">
        <v>6492</v>
      </c>
      <c r="AI726">
        <f>SUMIFS(Spotify!O:O,Spotify!U:U,Charts!AH726)/COUNTIFS(Spotify!U:U,Charts!AH726)</f>
        <v>-3255.2857142857142</v>
      </c>
      <c r="AJ726" s="18">
        <f>SUMIF(Spotify!U:U,Charts!AH726,Spotify!P:P)/COUNTIF(Spotify!U:U,Charts!AH726)</f>
        <v>128492</v>
      </c>
      <c r="AK726" s="18">
        <f>SUMIF(Spotify!U:U,Charts!AH726,Spotify!R:R)/COUNTIF(Spotify!U:U,Charts!AH726)</f>
        <v>7</v>
      </c>
      <c r="AL726" s="18">
        <f>SUMIF(Spotify!U:U,Charts!AH726,Spotify!J:J)/COUNTIF(Spotify!U:U,Charts!AH726)</f>
        <v>446</v>
      </c>
      <c r="AM726" s="18">
        <f>SUMIF(Spotify!U:U,Charts!AH726,Spotify!H:H)/COUNTIF(Spotify!U:U,Charts!AH726)</f>
        <v>714.42857142857144</v>
      </c>
      <c r="AN726" s="28">
        <f>SUMIF(Spotify!U:U,Charts!AH726,Spotify!I:I)/COUNTIF(Spotify!U:U,Charts!AH726)</f>
        <v>729.28571428571433</v>
      </c>
    </row>
    <row r="727" spans="1:40" x14ac:dyDescent="0.25">
      <c r="A727" s="3" t="s">
        <v>5667</v>
      </c>
      <c r="B727" s="1">
        <v>37288201</v>
      </c>
      <c r="C727" s="1">
        <v>1</v>
      </c>
      <c r="D727" s="1"/>
      <c r="E727" s="3" t="s">
        <v>11162</v>
      </c>
      <c r="F727" s="1">
        <v>5152139</v>
      </c>
      <c r="H727" s="7" t="s">
        <v>7190</v>
      </c>
      <c r="I727" s="1">
        <v>71813243</v>
      </c>
      <c r="J727" s="8">
        <v>2</v>
      </c>
      <c r="L727" s="7" t="s">
        <v>7190</v>
      </c>
      <c r="M727" s="1">
        <f t="shared" si="54"/>
        <v>-71813243</v>
      </c>
      <c r="N727">
        <v>2</v>
      </c>
      <c r="O727" s="18">
        <f>SUMIF(Spotify!U:U,Charts!L727,Spotify!Q:Q)/COUNTIF(Spotify!U:U,Charts!L727)</f>
        <v>233315.5</v>
      </c>
      <c r="P727" t="str">
        <f t="shared" si="55"/>
        <v>03:53</v>
      </c>
      <c r="Q727" s="18">
        <f t="shared" si="57"/>
        <v>641941</v>
      </c>
      <c r="R727" s="8" t="str">
        <f t="shared" si="56"/>
        <v>10:41</v>
      </c>
      <c r="T727" s="7" t="s">
        <v>5667</v>
      </c>
      <c r="U727">
        <f>COUNTIFS(Spotify!$AA:$AA,Charts!$U$1,Spotify!$U:$U,Charts!T727)</f>
        <v>1</v>
      </c>
      <c r="V727">
        <f>COUNTIFS(Spotify!$AA:$AA,Charts!$V$1,Spotify!$U:$U,Charts!T727)</f>
        <v>0</v>
      </c>
      <c r="W727">
        <f>COUNTIFS(Spotify!$AA:$AA,Charts!$W$1,Spotify!$U:$U,Charts!T727)</f>
        <v>0</v>
      </c>
      <c r="X727">
        <f>COUNTIFS(Spotify!$AA:$AA,Charts!$X$1,Spotify!$U:$U,Charts!T727)</f>
        <v>0</v>
      </c>
      <c r="Y727">
        <f>COUNTIFS(Spotify!$AA:$AA,Charts!$Y$1,Spotify!$U:$U,Charts!T727)</f>
        <v>0</v>
      </c>
      <c r="Z727">
        <f>COUNTIFS(Spotify!$AA:$AA,Charts!$Z$1,Spotify!$U:$U,Charts!T727)</f>
        <v>0</v>
      </c>
      <c r="AA727">
        <f>COUNTIFS(Spotify!$AA:$AA,Charts!$AA$1,Spotify!$U:$U,Charts!T727)</f>
        <v>0</v>
      </c>
      <c r="AB727">
        <f>COUNTIFS(Spotify!$AA:$AA,Charts!$AB$1,Spotify!$U:$U,Charts!T727)</f>
        <v>0</v>
      </c>
      <c r="AC727">
        <f>COUNTIFS(Spotify!$AA:$AA,Charts!$AC$1,Spotify!$U:$U,Charts!T727)</f>
        <v>0</v>
      </c>
      <c r="AD727">
        <f>COUNTIFS(Spotify!$AA:$AA,Charts!$AD$1,Spotify!$U:$U,Charts!T727)</f>
        <v>0</v>
      </c>
      <c r="AE727">
        <f>COUNTIFS(Spotify!$AA:$AA,Charts!$AE$1,Spotify!$U:$U,Charts!T727)</f>
        <v>0</v>
      </c>
      <c r="AF727" s="8">
        <f>COUNTIFS(Spotify!$AA:$AA,Charts!$AF$1,Spotify!$U:$U,Charts!T727)</f>
        <v>0</v>
      </c>
      <c r="AH727" s="7" t="s">
        <v>5667</v>
      </c>
      <c r="AI727">
        <f>SUMIFS(Spotify!O:O,Spotify!U:U,Charts!AH727)/COUNTIFS(Spotify!U:U,Charts!AH727)</f>
        <v>-5123</v>
      </c>
      <c r="AJ727" s="18">
        <f>SUMIF(Spotify!U:U,Charts!AH727,Spotify!P:P)/COUNTIF(Spotify!U:U,Charts!AH727)</f>
        <v>158024</v>
      </c>
      <c r="AK727" s="18">
        <f>SUMIF(Spotify!U:U,Charts!AH727,Spotify!R:R)/COUNTIF(Spotify!U:U,Charts!AH727)</f>
        <v>7</v>
      </c>
      <c r="AL727" s="18">
        <f>SUMIF(Spotify!U:U,Charts!AH727,Spotify!J:J)/COUNTIF(Spotify!U:U,Charts!AH727)</f>
        <v>311</v>
      </c>
      <c r="AM727" s="18">
        <f>SUMIF(Spotify!U:U,Charts!AH727,Spotify!H:H)/COUNTIF(Spotify!U:U,Charts!AH727)</f>
        <v>495</v>
      </c>
      <c r="AN727" s="28">
        <f>SUMIF(Spotify!U:U,Charts!AH727,Spotify!I:I)/COUNTIF(Spotify!U:U,Charts!AH727)</f>
        <v>856</v>
      </c>
    </row>
    <row r="728" spans="1:40" x14ac:dyDescent="0.25">
      <c r="A728" s="3" t="s">
        <v>18095</v>
      </c>
      <c r="B728" s="1">
        <v>307994741</v>
      </c>
      <c r="C728" s="1">
        <v>4</v>
      </c>
      <c r="D728" s="1"/>
      <c r="E728" s="3" t="s">
        <v>10642</v>
      </c>
      <c r="F728" s="1">
        <v>127836145</v>
      </c>
      <c r="H728" s="7" t="s">
        <v>17938</v>
      </c>
      <c r="I728" s="1">
        <v>71704595</v>
      </c>
      <c r="J728" s="8">
        <v>1</v>
      </c>
      <c r="L728" s="7" t="s">
        <v>17938</v>
      </c>
      <c r="M728" s="1">
        <f t="shared" si="54"/>
        <v>-71704595</v>
      </c>
      <c r="N728">
        <v>1</v>
      </c>
      <c r="O728" s="18">
        <f>SUMIF(Spotify!U:U,Charts!L728,Spotify!Q:Q)/COUNTIF(Spotify!U:U,Charts!L728)</f>
        <v>196380</v>
      </c>
      <c r="P728" t="str">
        <f t="shared" si="55"/>
        <v>03:16</v>
      </c>
      <c r="Q728" s="18">
        <f t="shared" si="57"/>
        <v>641941</v>
      </c>
      <c r="R728" s="8" t="str">
        <f t="shared" si="56"/>
        <v>10:41</v>
      </c>
      <c r="T728" s="7" t="s">
        <v>18095</v>
      </c>
      <c r="U728">
        <f>COUNTIFS(Spotify!$AA:$AA,Charts!$U$1,Spotify!$U:$U,Charts!T728)</f>
        <v>1</v>
      </c>
      <c r="V728">
        <f>COUNTIFS(Spotify!$AA:$AA,Charts!$V$1,Spotify!$U:$U,Charts!T728)</f>
        <v>0</v>
      </c>
      <c r="W728">
        <f>COUNTIFS(Spotify!$AA:$AA,Charts!$W$1,Spotify!$U:$U,Charts!T728)</f>
        <v>0</v>
      </c>
      <c r="X728">
        <f>COUNTIFS(Spotify!$AA:$AA,Charts!$X$1,Spotify!$U:$U,Charts!T728)</f>
        <v>0</v>
      </c>
      <c r="Y728">
        <f>COUNTIFS(Spotify!$AA:$AA,Charts!$Y$1,Spotify!$U:$U,Charts!T728)</f>
        <v>0</v>
      </c>
      <c r="Z728">
        <f>COUNTIFS(Spotify!$AA:$AA,Charts!$Z$1,Spotify!$U:$U,Charts!T728)</f>
        <v>0</v>
      </c>
      <c r="AA728">
        <f>COUNTIFS(Spotify!$AA:$AA,Charts!$AA$1,Spotify!$U:$U,Charts!T728)</f>
        <v>0</v>
      </c>
      <c r="AB728">
        <f>COUNTIFS(Spotify!$AA:$AA,Charts!$AB$1,Spotify!$U:$U,Charts!T728)</f>
        <v>1</v>
      </c>
      <c r="AC728">
        <f>COUNTIFS(Spotify!$AA:$AA,Charts!$AC$1,Spotify!$U:$U,Charts!T728)</f>
        <v>2</v>
      </c>
      <c r="AD728">
        <f>COUNTIFS(Spotify!$AA:$AA,Charts!$AD$1,Spotify!$U:$U,Charts!T728)</f>
        <v>0</v>
      </c>
      <c r="AE728">
        <f>COUNTIFS(Spotify!$AA:$AA,Charts!$AE$1,Spotify!$U:$U,Charts!T728)</f>
        <v>0</v>
      </c>
      <c r="AF728" s="8">
        <f>COUNTIFS(Spotify!$AA:$AA,Charts!$AF$1,Spotify!$U:$U,Charts!T728)</f>
        <v>0</v>
      </c>
      <c r="AH728" s="7" t="s">
        <v>18095</v>
      </c>
      <c r="AI728">
        <f>SUMIFS(Spotify!O:O,Spotify!U:U,Charts!AH728)/COUNTIFS(Spotify!U:U,Charts!AH728)</f>
        <v>-6847.75</v>
      </c>
      <c r="AJ728" s="18">
        <f>SUMIF(Spotify!U:U,Charts!AH728,Spotify!P:P)/COUNTIF(Spotify!U:U,Charts!AH728)</f>
        <v>109262</v>
      </c>
      <c r="AK728" s="18">
        <f>SUMIF(Spotify!U:U,Charts!AH728,Spotify!R:R)/COUNTIF(Spotify!U:U,Charts!AH728)</f>
        <v>9.75</v>
      </c>
      <c r="AL728" s="18">
        <f>SUMIF(Spotify!U:U,Charts!AH728,Spotify!J:J)/COUNTIF(Spotify!U:U,Charts!AH728)</f>
        <v>531.75</v>
      </c>
      <c r="AM728" s="18">
        <f>SUMIF(Spotify!U:U,Charts!AH728,Spotify!H:H)/COUNTIF(Spotify!U:U,Charts!AH728)</f>
        <v>666.75</v>
      </c>
      <c r="AN728" s="28">
        <f>SUMIF(Spotify!U:U,Charts!AH728,Spotify!I:I)/COUNTIF(Spotify!U:U,Charts!AH728)</f>
        <v>682.75</v>
      </c>
    </row>
    <row r="729" spans="1:40" x14ac:dyDescent="0.25">
      <c r="A729" s="3" t="s">
        <v>3612</v>
      </c>
      <c r="B729" s="1">
        <v>4538595192</v>
      </c>
      <c r="C729" s="1">
        <v>22</v>
      </c>
      <c r="D729" s="1"/>
      <c r="E729" s="3" t="s">
        <v>17074</v>
      </c>
      <c r="F729" s="1">
        <v>166292891</v>
      </c>
      <c r="H729" s="7" t="s">
        <v>15466</v>
      </c>
      <c r="I729" s="1">
        <v>71368960</v>
      </c>
      <c r="J729" s="8">
        <v>1</v>
      </c>
      <c r="L729" s="7" t="s">
        <v>15466</v>
      </c>
      <c r="M729" s="1">
        <f t="shared" si="54"/>
        <v>-71368960</v>
      </c>
      <c r="N729">
        <v>1</v>
      </c>
      <c r="O729" s="18">
        <f>SUMIF(Spotify!U:U,Charts!L729,Spotify!Q:Q)/COUNTIF(Spotify!U:U,Charts!L729)</f>
        <v>278219</v>
      </c>
      <c r="P729" t="str">
        <f t="shared" si="55"/>
        <v>04:38</v>
      </c>
      <c r="Q729" s="18">
        <f t="shared" si="57"/>
        <v>641941</v>
      </c>
      <c r="R729" s="8" t="str">
        <f t="shared" si="56"/>
        <v>10:41</v>
      </c>
      <c r="T729" s="7" t="s">
        <v>3612</v>
      </c>
      <c r="U729">
        <f>COUNTIFS(Spotify!$AA:$AA,Charts!$U$1,Spotify!$U:$U,Charts!T729)</f>
        <v>2</v>
      </c>
      <c r="V729">
        <f>COUNTIFS(Spotify!$AA:$AA,Charts!$V$1,Spotify!$U:$U,Charts!T729)</f>
        <v>3</v>
      </c>
      <c r="W729">
        <f>COUNTIFS(Spotify!$AA:$AA,Charts!$W$1,Spotify!$U:$U,Charts!T729)</f>
        <v>0</v>
      </c>
      <c r="X729">
        <f>COUNTIFS(Spotify!$AA:$AA,Charts!$X$1,Spotify!$U:$U,Charts!T729)</f>
        <v>0</v>
      </c>
      <c r="Y729">
        <f>COUNTIFS(Spotify!$AA:$AA,Charts!$Y$1,Spotify!$U:$U,Charts!T729)</f>
        <v>1</v>
      </c>
      <c r="Z729">
        <f>COUNTIFS(Spotify!$AA:$AA,Charts!$Z$1,Spotify!$U:$U,Charts!T729)</f>
        <v>4</v>
      </c>
      <c r="AA729">
        <f>COUNTIFS(Spotify!$AA:$AA,Charts!$AA$1,Spotify!$U:$U,Charts!T729)</f>
        <v>0</v>
      </c>
      <c r="AB729">
        <f>COUNTIFS(Spotify!$AA:$AA,Charts!$AB$1,Spotify!$U:$U,Charts!T729)</f>
        <v>3</v>
      </c>
      <c r="AC729">
        <f>COUNTIFS(Spotify!$AA:$AA,Charts!$AC$1,Spotify!$U:$U,Charts!T729)</f>
        <v>3</v>
      </c>
      <c r="AD729">
        <f>COUNTIFS(Spotify!$AA:$AA,Charts!$AD$1,Spotify!$U:$U,Charts!T729)</f>
        <v>1</v>
      </c>
      <c r="AE729">
        <f>COUNTIFS(Spotify!$AA:$AA,Charts!$AE$1,Spotify!$U:$U,Charts!T729)</f>
        <v>2</v>
      </c>
      <c r="AF729" s="8">
        <f>COUNTIFS(Spotify!$AA:$AA,Charts!$AF$1,Spotify!$U:$U,Charts!T729)</f>
        <v>3</v>
      </c>
      <c r="AH729" s="7" t="s">
        <v>3612</v>
      </c>
      <c r="AI729">
        <f>SUMIFS(Spotify!O:O,Spotify!U:U,Charts!AH729)/COUNTIFS(Spotify!U:U,Charts!AH729)</f>
        <v>-5929.272727272727</v>
      </c>
      <c r="AJ729" s="18">
        <f>SUMIF(Spotify!U:U,Charts!AH729,Spotify!P:P)/COUNTIF(Spotify!U:U,Charts!AH729)</f>
        <v>103985.27272727272</v>
      </c>
      <c r="AK729" s="18">
        <f>SUMIF(Spotify!U:U,Charts!AH729,Spotify!R:R)/COUNTIF(Spotify!U:U,Charts!AH729)</f>
        <v>33.363636363636367</v>
      </c>
      <c r="AL729" s="18">
        <f>SUMIF(Spotify!U:U,Charts!AH729,Spotify!J:J)/COUNTIF(Spotify!U:U,Charts!AH729)</f>
        <v>366.36363636363637</v>
      </c>
      <c r="AM729" s="18">
        <f>SUMIF(Spotify!U:U,Charts!AH729,Spotify!H:H)/COUNTIF(Spotify!U:U,Charts!AH729)</f>
        <v>744.31818181818187</v>
      </c>
      <c r="AN729" s="28">
        <f>SUMIF(Spotify!U:U,Charts!AH729,Spotify!I:I)/COUNTIF(Spotify!U:U,Charts!AH729)</f>
        <v>567.22727272727275</v>
      </c>
    </row>
    <row r="730" spans="1:40" x14ac:dyDescent="0.25">
      <c r="A730" s="3" t="s">
        <v>18096</v>
      </c>
      <c r="B730" s="1">
        <v>16787054</v>
      </c>
      <c r="C730" s="1">
        <v>2</v>
      </c>
      <c r="D730" s="1"/>
      <c r="E730" s="3" t="s">
        <v>9643</v>
      </c>
      <c r="F730" s="1">
        <v>297847761</v>
      </c>
      <c r="H730" s="7" t="s">
        <v>15875</v>
      </c>
      <c r="I730" s="1">
        <v>71085470</v>
      </c>
      <c r="J730" s="8">
        <v>1</v>
      </c>
      <c r="L730" s="7" t="s">
        <v>15875</v>
      </c>
      <c r="M730" s="1">
        <f t="shared" si="54"/>
        <v>-71085470</v>
      </c>
      <c r="N730">
        <v>1</v>
      </c>
      <c r="O730" s="18">
        <f>SUMIF(Spotify!U:U,Charts!L730,Spotify!Q:Q)/COUNTIF(Spotify!U:U,Charts!L730)</f>
        <v>142759</v>
      </c>
      <c r="P730" t="str">
        <f t="shared" si="55"/>
        <v>02:22</v>
      </c>
      <c r="Q730" s="18">
        <f t="shared" si="57"/>
        <v>641941</v>
      </c>
      <c r="R730" s="8" t="str">
        <f t="shared" si="56"/>
        <v>10:41</v>
      </c>
      <c r="T730" s="7" t="s">
        <v>18096</v>
      </c>
      <c r="U730">
        <f>COUNTIFS(Spotify!$AA:$AA,Charts!$U$1,Spotify!$U:$U,Charts!T730)</f>
        <v>0</v>
      </c>
      <c r="V730">
        <f>COUNTIFS(Spotify!$AA:$AA,Charts!$V$1,Spotify!$U:$U,Charts!T730)</f>
        <v>0</v>
      </c>
      <c r="W730">
        <f>COUNTIFS(Spotify!$AA:$AA,Charts!$W$1,Spotify!$U:$U,Charts!T730)</f>
        <v>0</v>
      </c>
      <c r="X730">
        <f>COUNTIFS(Spotify!$AA:$AA,Charts!$X$1,Spotify!$U:$U,Charts!T730)</f>
        <v>0</v>
      </c>
      <c r="Y730">
        <f>COUNTIFS(Spotify!$AA:$AA,Charts!$Y$1,Spotify!$U:$U,Charts!T730)</f>
        <v>0</v>
      </c>
      <c r="Z730">
        <f>COUNTIFS(Spotify!$AA:$AA,Charts!$Z$1,Spotify!$U:$U,Charts!T730)</f>
        <v>0</v>
      </c>
      <c r="AA730">
        <f>COUNTIFS(Spotify!$AA:$AA,Charts!$AA$1,Spotify!$U:$U,Charts!T730)</f>
        <v>0</v>
      </c>
      <c r="AB730">
        <f>COUNTIFS(Spotify!$AA:$AA,Charts!$AB$1,Spotify!$U:$U,Charts!T730)</f>
        <v>1</v>
      </c>
      <c r="AC730">
        <f>COUNTIFS(Spotify!$AA:$AA,Charts!$AC$1,Spotify!$U:$U,Charts!T730)</f>
        <v>0</v>
      </c>
      <c r="AD730">
        <f>COUNTIFS(Spotify!$AA:$AA,Charts!$AD$1,Spotify!$U:$U,Charts!T730)</f>
        <v>1</v>
      </c>
      <c r="AE730">
        <f>COUNTIFS(Spotify!$AA:$AA,Charts!$AE$1,Spotify!$U:$U,Charts!T730)</f>
        <v>0</v>
      </c>
      <c r="AF730" s="8">
        <f>COUNTIFS(Spotify!$AA:$AA,Charts!$AF$1,Spotify!$U:$U,Charts!T730)</f>
        <v>0</v>
      </c>
      <c r="AH730" s="7" t="s">
        <v>18096</v>
      </c>
      <c r="AI730">
        <f>SUMIFS(Spotify!O:O,Spotify!U:U,Charts!AH730)/COUNTIFS(Spotify!U:U,Charts!AH730)</f>
        <v>-5539.5</v>
      </c>
      <c r="AJ730" s="18">
        <f>SUMIF(Spotify!U:U,Charts!AH730,Spotify!P:P)/COUNTIF(Spotify!U:U,Charts!AH730)</f>
        <v>132979</v>
      </c>
      <c r="AK730" s="18">
        <f>SUMIF(Spotify!U:U,Charts!AH730,Spotify!R:R)/COUNTIF(Spotify!U:U,Charts!AH730)</f>
        <v>1.5</v>
      </c>
      <c r="AL730" s="18">
        <f>SUMIF(Spotify!U:U,Charts!AH730,Spotify!J:J)/COUNTIF(Spotify!U:U,Charts!AH730)</f>
        <v>336.5</v>
      </c>
      <c r="AM730" s="18">
        <f>SUMIF(Spotify!U:U,Charts!AH730,Spotify!H:H)/COUNTIF(Spotify!U:U,Charts!AH730)</f>
        <v>691</v>
      </c>
      <c r="AN730" s="28">
        <f>SUMIF(Spotify!U:U,Charts!AH730,Spotify!I:I)/COUNTIF(Spotify!U:U,Charts!AH730)</f>
        <v>744.5</v>
      </c>
    </row>
    <row r="731" spans="1:40" x14ac:dyDescent="0.25">
      <c r="A731" s="3" t="s">
        <v>3362</v>
      </c>
      <c r="B731" s="1">
        <v>4302145014</v>
      </c>
      <c r="C731" s="1">
        <v>17</v>
      </c>
      <c r="D731" s="1"/>
      <c r="E731" s="3" t="s">
        <v>934</v>
      </c>
      <c r="F731" s="1">
        <v>1135908656</v>
      </c>
      <c r="H731" s="7" t="s">
        <v>18216</v>
      </c>
      <c r="I731" s="1">
        <v>71002182</v>
      </c>
      <c r="J731" s="8">
        <v>1</v>
      </c>
      <c r="L731" s="7" t="s">
        <v>18216</v>
      </c>
      <c r="M731" s="1">
        <f t="shared" si="54"/>
        <v>-71002182</v>
      </c>
      <c r="N731">
        <v>1</v>
      </c>
      <c r="O731" s="18">
        <f>SUMIF(Spotify!U:U,Charts!L731,Spotify!Q:Q)/COUNTIF(Spotify!U:U,Charts!L731)</f>
        <v>175238</v>
      </c>
      <c r="P731" t="str">
        <f t="shared" si="55"/>
        <v>02:55</v>
      </c>
      <c r="Q731" s="18">
        <f t="shared" si="57"/>
        <v>641941</v>
      </c>
      <c r="R731" s="8" t="str">
        <f t="shared" si="56"/>
        <v>10:41</v>
      </c>
      <c r="T731" s="7" t="s">
        <v>3362</v>
      </c>
      <c r="U731">
        <f>COUNTIFS(Spotify!$AA:$AA,Charts!$U$1,Spotify!$U:$U,Charts!T731)</f>
        <v>1</v>
      </c>
      <c r="V731">
        <f>COUNTIFS(Spotify!$AA:$AA,Charts!$V$1,Spotify!$U:$U,Charts!T731)</f>
        <v>2</v>
      </c>
      <c r="W731">
        <f>COUNTIFS(Spotify!$AA:$AA,Charts!$W$1,Spotify!$U:$U,Charts!T731)</f>
        <v>1</v>
      </c>
      <c r="X731">
        <f>COUNTIFS(Spotify!$AA:$AA,Charts!$X$1,Spotify!$U:$U,Charts!T731)</f>
        <v>1</v>
      </c>
      <c r="Y731">
        <f>COUNTIFS(Spotify!$AA:$AA,Charts!$Y$1,Spotify!$U:$U,Charts!T731)</f>
        <v>4</v>
      </c>
      <c r="Z731">
        <f>COUNTIFS(Spotify!$AA:$AA,Charts!$Z$1,Spotify!$U:$U,Charts!T731)</f>
        <v>2</v>
      </c>
      <c r="AA731">
        <f>COUNTIFS(Spotify!$AA:$AA,Charts!$AA$1,Spotify!$U:$U,Charts!T731)</f>
        <v>0</v>
      </c>
      <c r="AB731">
        <f>COUNTIFS(Spotify!$AA:$AA,Charts!$AB$1,Spotify!$U:$U,Charts!T731)</f>
        <v>2</v>
      </c>
      <c r="AC731">
        <f>COUNTIFS(Spotify!$AA:$AA,Charts!$AC$1,Spotify!$U:$U,Charts!T731)</f>
        <v>2</v>
      </c>
      <c r="AD731">
        <f>COUNTIFS(Spotify!$AA:$AA,Charts!$AD$1,Spotify!$U:$U,Charts!T731)</f>
        <v>1</v>
      </c>
      <c r="AE731">
        <f>COUNTIFS(Spotify!$AA:$AA,Charts!$AE$1,Spotify!$U:$U,Charts!T731)</f>
        <v>0</v>
      </c>
      <c r="AF731" s="8">
        <f>COUNTIFS(Spotify!$AA:$AA,Charts!$AF$1,Spotify!$U:$U,Charts!T731)</f>
        <v>1</v>
      </c>
      <c r="AH731" s="7" t="s">
        <v>3362</v>
      </c>
      <c r="AI731">
        <f>SUMIFS(Spotify!O:O,Spotify!U:U,Charts!AH731)/COUNTIFS(Spotify!U:U,Charts!AH731)</f>
        <v>-3507.1764705882351</v>
      </c>
      <c r="AJ731" s="18">
        <f>SUMIF(Spotify!U:U,Charts!AH731,Spotify!P:P)/COUNTIF(Spotify!U:U,Charts!AH731)</f>
        <v>106241.88235294117</v>
      </c>
      <c r="AK731" s="18">
        <f>SUMIF(Spotify!U:U,Charts!AH731,Spotify!R:R)/COUNTIF(Spotify!U:U,Charts!AH731)</f>
        <v>26.294117647058822</v>
      </c>
      <c r="AL731" s="18">
        <f>SUMIF(Spotify!U:U,Charts!AH731,Spotify!J:J)/COUNTIF(Spotify!U:U,Charts!AH731)</f>
        <v>381.05882352941177</v>
      </c>
      <c r="AM731" s="18">
        <f>SUMIF(Spotify!U:U,Charts!AH731,Spotify!H:H)/COUNTIF(Spotify!U:U,Charts!AH731)</f>
        <v>578.41176470588232</v>
      </c>
      <c r="AN731" s="28">
        <f>SUMIF(Spotify!U:U,Charts!AH731,Spotify!I:I)/COUNTIF(Spotify!U:U,Charts!AH731)</f>
        <v>687.29411764705878</v>
      </c>
    </row>
    <row r="732" spans="1:40" x14ac:dyDescent="0.25">
      <c r="A732" s="3" t="s">
        <v>18097</v>
      </c>
      <c r="B732" s="1">
        <v>1813986525</v>
      </c>
      <c r="C732" s="1">
        <v>15</v>
      </c>
      <c r="D732" s="1"/>
      <c r="E732" s="3" t="s">
        <v>1851</v>
      </c>
      <c r="F732" s="1">
        <v>118426172</v>
      </c>
      <c r="H732" s="7" t="s">
        <v>10410</v>
      </c>
      <c r="I732" s="1">
        <v>70820557</v>
      </c>
      <c r="J732" s="8">
        <v>1</v>
      </c>
      <c r="L732" s="7" t="s">
        <v>10410</v>
      </c>
      <c r="M732" s="1">
        <f t="shared" si="54"/>
        <v>-70820557</v>
      </c>
      <c r="N732">
        <v>1</v>
      </c>
      <c r="O732" s="18">
        <f>SUMIF(Spotify!U:U,Charts!L732,Spotify!Q:Q)/COUNTIF(Spotify!U:U,Charts!L732)</f>
        <v>177525</v>
      </c>
      <c r="P732" t="str">
        <f t="shared" si="55"/>
        <v>02:57</v>
      </c>
      <c r="Q732" s="18">
        <f t="shared" si="57"/>
        <v>641941</v>
      </c>
      <c r="R732" s="8" t="str">
        <f t="shared" si="56"/>
        <v>10:41</v>
      </c>
      <c r="T732" s="7" t="s">
        <v>18097</v>
      </c>
      <c r="U732">
        <f>COUNTIFS(Spotify!$AA:$AA,Charts!$U$1,Spotify!$U:$U,Charts!T732)</f>
        <v>2</v>
      </c>
      <c r="V732">
        <f>COUNTIFS(Spotify!$AA:$AA,Charts!$V$1,Spotify!$U:$U,Charts!T732)</f>
        <v>1</v>
      </c>
      <c r="W732">
        <f>COUNTIFS(Spotify!$AA:$AA,Charts!$W$1,Spotify!$U:$U,Charts!T732)</f>
        <v>0</v>
      </c>
      <c r="X732">
        <f>COUNTIFS(Spotify!$AA:$AA,Charts!$X$1,Spotify!$U:$U,Charts!T732)</f>
        <v>0</v>
      </c>
      <c r="Y732">
        <f>COUNTIFS(Spotify!$AA:$AA,Charts!$Y$1,Spotify!$U:$U,Charts!T732)</f>
        <v>3</v>
      </c>
      <c r="Z732">
        <f>COUNTIFS(Spotify!$AA:$AA,Charts!$Z$1,Spotify!$U:$U,Charts!T732)</f>
        <v>2</v>
      </c>
      <c r="AA732">
        <f>COUNTIFS(Spotify!$AA:$AA,Charts!$AA$1,Spotify!$U:$U,Charts!T732)</f>
        <v>3</v>
      </c>
      <c r="AB732">
        <f>COUNTIFS(Spotify!$AA:$AA,Charts!$AB$1,Spotify!$U:$U,Charts!T732)</f>
        <v>1</v>
      </c>
      <c r="AC732">
        <f>COUNTIFS(Spotify!$AA:$AA,Charts!$AC$1,Spotify!$U:$U,Charts!T732)</f>
        <v>0</v>
      </c>
      <c r="AD732">
        <f>COUNTIFS(Spotify!$AA:$AA,Charts!$AD$1,Spotify!$U:$U,Charts!T732)</f>
        <v>2</v>
      </c>
      <c r="AE732">
        <f>COUNTIFS(Spotify!$AA:$AA,Charts!$AE$1,Spotify!$U:$U,Charts!T732)</f>
        <v>0</v>
      </c>
      <c r="AF732" s="8">
        <f>COUNTIFS(Spotify!$AA:$AA,Charts!$AF$1,Spotify!$U:$U,Charts!T732)</f>
        <v>1</v>
      </c>
      <c r="AH732" s="7" t="s">
        <v>18097</v>
      </c>
      <c r="AI732">
        <f>SUMIFS(Spotify!O:O,Spotify!U:U,Charts!AH732)/COUNTIFS(Spotify!U:U,Charts!AH732)</f>
        <v>-6699.4666666666662</v>
      </c>
      <c r="AJ732" s="18">
        <f>SUMIF(Spotify!U:U,Charts!AH732,Spotify!P:P)/COUNTIF(Spotify!U:U,Charts!AH732)</f>
        <v>115693</v>
      </c>
      <c r="AK732" s="18">
        <f>SUMIF(Spotify!U:U,Charts!AH732,Spotify!R:R)/COUNTIF(Spotify!U:U,Charts!AH732)</f>
        <v>15.466666666666667</v>
      </c>
      <c r="AL732" s="18">
        <f>SUMIF(Spotify!U:U,Charts!AH732,Spotify!J:J)/COUNTIF(Spotify!U:U,Charts!AH732)</f>
        <v>509.53333333333336</v>
      </c>
      <c r="AM732" s="18">
        <f>SUMIF(Spotify!U:U,Charts!AH732,Spotify!H:H)/COUNTIF(Spotify!U:U,Charts!AH732)</f>
        <v>496.4</v>
      </c>
      <c r="AN732" s="28">
        <f>SUMIF(Spotify!U:U,Charts!AH732,Spotify!I:I)/COUNTIF(Spotify!U:U,Charts!AH732)</f>
        <v>572.13333333333333</v>
      </c>
    </row>
    <row r="733" spans="1:40" x14ac:dyDescent="0.25">
      <c r="A733" s="3" t="s">
        <v>14955</v>
      </c>
      <c r="B733" s="1">
        <v>335307150</v>
      </c>
      <c r="C733" s="1">
        <v>1</v>
      </c>
      <c r="D733" s="1"/>
      <c r="E733" s="3" t="s">
        <v>2215</v>
      </c>
      <c r="F733" s="1">
        <v>131980690</v>
      </c>
      <c r="H733" s="7" t="s">
        <v>6620</v>
      </c>
      <c r="I733" s="1">
        <v>70744628</v>
      </c>
      <c r="J733" s="8">
        <v>4</v>
      </c>
      <c r="L733" s="7" t="s">
        <v>6620</v>
      </c>
      <c r="M733" s="1">
        <f t="shared" si="54"/>
        <v>-70744628</v>
      </c>
      <c r="N733">
        <v>4</v>
      </c>
      <c r="O733" s="18">
        <f>SUMIF(Spotify!U:U,Charts!L733,Spotify!Q:Q)/COUNTIF(Spotify!U:U,Charts!L733)</f>
        <v>166132.25</v>
      </c>
      <c r="P733" t="str">
        <f t="shared" si="55"/>
        <v>02:46</v>
      </c>
      <c r="Q733" s="18">
        <f t="shared" si="57"/>
        <v>641941</v>
      </c>
      <c r="R733" s="8" t="str">
        <f t="shared" si="56"/>
        <v>10:41</v>
      </c>
      <c r="T733" s="7" t="s">
        <v>14955</v>
      </c>
      <c r="U733">
        <f>COUNTIFS(Spotify!$AA:$AA,Charts!$U$1,Spotify!$U:$U,Charts!T733)</f>
        <v>0</v>
      </c>
      <c r="V733">
        <f>COUNTIFS(Spotify!$AA:$AA,Charts!$V$1,Spotify!$U:$U,Charts!T733)</f>
        <v>0</v>
      </c>
      <c r="W733">
        <f>COUNTIFS(Spotify!$AA:$AA,Charts!$W$1,Spotify!$U:$U,Charts!T733)</f>
        <v>0</v>
      </c>
      <c r="X733">
        <f>COUNTIFS(Spotify!$AA:$AA,Charts!$X$1,Spotify!$U:$U,Charts!T733)</f>
        <v>0</v>
      </c>
      <c r="Y733">
        <f>COUNTIFS(Spotify!$AA:$AA,Charts!$Y$1,Spotify!$U:$U,Charts!T733)</f>
        <v>0</v>
      </c>
      <c r="Z733">
        <f>COUNTIFS(Spotify!$AA:$AA,Charts!$Z$1,Spotify!$U:$U,Charts!T733)</f>
        <v>0</v>
      </c>
      <c r="AA733">
        <f>COUNTIFS(Spotify!$AA:$AA,Charts!$AA$1,Spotify!$U:$U,Charts!T733)</f>
        <v>1</v>
      </c>
      <c r="AB733">
        <f>COUNTIFS(Spotify!$AA:$AA,Charts!$AB$1,Spotify!$U:$U,Charts!T733)</f>
        <v>0</v>
      </c>
      <c r="AC733">
        <f>COUNTIFS(Spotify!$AA:$AA,Charts!$AC$1,Spotify!$U:$U,Charts!T733)</f>
        <v>0</v>
      </c>
      <c r="AD733">
        <f>COUNTIFS(Spotify!$AA:$AA,Charts!$AD$1,Spotify!$U:$U,Charts!T733)</f>
        <v>0</v>
      </c>
      <c r="AE733">
        <f>COUNTIFS(Spotify!$AA:$AA,Charts!$AE$1,Spotify!$U:$U,Charts!T733)</f>
        <v>0</v>
      </c>
      <c r="AF733" s="8">
        <f>COUNTIFS(Spotify!$AA:$AA,Charts!$AF$1,Spotify!$U:$U,Charts!T733)</f>
        <v>0</v>
      </c>
      <c r="AH733" s="7" t="s">
        <v>14955</v>
      </c>
      <c r="AI733">
        <f>SUMIFS(Spotify!O:O,Spotify!U:U,Charts!AH733)/COUNTIFS(Spotify!U:U,Charts!AH733)</f>
        <v>-2396</v>
      </c>
      <c r="AJ733" s="18">
        <f>SUMIF(Spotify!U:U,Charts!AH733,Spotify!P:P)/COUNTIF(Spotify!U:U,Charts!AH733)</f>
        <v>114965</v>
      </c>
      <c r="AK733" s="18">
        <f>SUMIF(Spotify!U:U,Charts!AH733,Spotify!R:R)/COUNTIF(Spotify!U:U,Charts!AH733)</f>
        <v>45</v>
      </c>
      <c r="AL733" s="18">
        <f>SUMIF(Spotify!U:U,Charts!AH733,Spotify!J:J)/COUNTIF(Spotify!U:U,Charts!AH733)</f>
        <v>507</v>
      </c>
      <c r="AM733" s="18">
        <f>SUMIF(Spotify!U:U,Charts!AH733,Spotify!H:H)/COUNTIF(Spotify!U:U,Charts!AH733)</f>
        <v>744</v>
      </c>
      <c r="AN733" s="28">
        <f>SUMIF(Spotify!U:U,Charts!AH733,Spotify!I:I)/COUNTIF(Spotify!U:U,Charts!AH733)</f>
        <v>836</v>
      </c>
    </row>
    <row r="734" spans="1:40" x14ac:dyDescent="0.25">
      <c r="A734" s="3" t="s">
        <v>18098</v>
      </c>
      <c r="B734" s="1">
        <v>17341155</v>
      </c>
      <c r="C734" s="1">
        <v>1</v>
      </c>
      <c r="D734" s="1"/>
      <c r="E734" s="3" t="s">
        <v>511</v>
      </c>
      <c r="F734" s="1">
        <v>279549275</v>
      </c>
      <c r="H734" s="7" t="s">
        <v>847</v>
      </c>
      <c r="I734" s="1">
        <v>70494350</v>
      </c>
      <c r="J734" s="8">
        <v>3</v>
      </c>
      <c r="L734" s="7" t="s">
        <v>847</v>
      </c>
      <c r="M734" s="1">
        <f t="shared" si="54"/>
        <v>-70494350</v>
      </c>
      <c r="N734">
        <v>3</v>
      </c>
      <c r="O734" s="18">
        <f>SUMIF(Spotify!U:U,Charts!L734,Spotify!Q:Q)/COUNTIF(Spotify!U:U,Charts!L734)</f>
        <v>207607.33333333334</v>
      </c>
      <c r="P734" t="str">
        <f t="shared" si="55"/>
        <v>03:27</v>
      </c>
      <c r="Q734" s="18">
        <f t="shared" si="57"/>
        <v>641941</v>
      </c>
      <c r="R734" s="8" t="str">
        <f t="shared" si="56"/>
        <v>10:41</v>
      </c>
      <c r="T734" s="7" t="s">
        <v>18098</v>
      </c>
      <c r="U734">
        <f>COUNTIFS(Spotify!$AA:$AA,Charts!$U$1,Spotify!$U:$U,Charts!T734)</f>
        <v>0</v>
      </c>
      <c r="V734">
        <f>COUNTIFS(Spotify!$AA:$AA,Charts!$V$1,Spotify!$U:$U,Charts!T734)</f>
        <v>0</v>
      </c>
      <c r="W734">
        <f>COUNTIFS(Spotify!$AA:$AA,Charts!$W$1,Spotify!$U:$U,Charts!T734)</f>
        <v>0</v>
      </c>
      <c r="X734">
        <f>COUNTIFS(Spotify!$AA:$AA,Charts!$X$1,Spotify!$U:$U,Charts!T734)</f>
        <v>0</v>
      </c>
      <c r="Y734">
        <f>COUNTIFS(Spotify!$AA:$AA,Charts!$Y$1,Spotify!$U:$U,Charts!T734)</f>
        <v>0</v>
      </c>
      <c r="Z734">
        <f>COUNTIFS(Spotify!$AA:$AA,Charts!$Z$1,Spotify!$U:$U,Charts!T734)</f>
        <v>0</v>
      </c>
      <c r="AA734">
        <f>COUNTIFS(Spotify!$AA:$AA,Charts!$AA$1,Spotify!$U:$U,Charts!T734)</f>
        <v>0</v>
      </c>
      <c r="AB734">
        <f>COUNTIFS(Spotify!$AA:$AA,Charts!$AB$1,Spotify!$U:$U,Charts!T734)</f>
        <v>1</v>
      </c>
      <c r="AC734">
        <f>COUNTIFS(Spotify!$AA:$AA,Charts!$AC$1,Spotify!$U:$U,Charts!T734)</f>
        <v>0</v>
      </c>
      <c r="AD734">
        <f>COUNTIFS(Spotify!$AA:$AA,Charts!$AD$1,Spotify!$U:$U,Charts!T734)</f>
        <v>0</v>
      </c>
      <c r="AE734">
        <f>COUNTIFS(Spotify!$AA:$AA,Charts!$AE$1,Spotify!$U:$U,Charts!T734)</f>
        <v>0</v>
      </c>
      <c r="AF734" s="8">
        <f>COUNTIFS(Spotify!$AA:$AA,Charts!$AF$1,Spotify!$U:$U,Charts!T734)</f>
        <v>0</v>
      </c>
      <c r="AH734" s="7" t="s">
        <v>18098</v>
      </c>
      <c r="AI734">
        <f>SUMIFS(Spotify!O:O,Spotify!U:U,Charts!AH734)/COUNTIFS(Spotify!U:U,Charts!AH734)</f>
        <v>-1087</v>
      </c>
      <c r="AJ734" s="18">
        <f>SUMIF(Spotify!U:U,Charts!AH734,Spotify!P:P)/COUNTIF(Spotify!U:U,Charts!AH734)</f>
        <v>129991</v>
      </c>
      <c r="AK734" s="18">
        <f>SUMIF(Spotify!U:U,Charts!AH734,Spotify!R:R)/COUNTIF(Spotify!U:U,Charts!AH734)</f>
        <v>2</v>
      </c>
      <c r="AL734" s="18">
        <f>SUMIF(Spotify!U:U,Charts!AH734,Spotify!J:J)/COUNTIF(Spotify!U:U,Charts!AH734)</f>
        <v>32</v>
      </c>
      <c r="AM734" s="18">
        <f>SUMIF(Spotify!U:U,Charts!AH734,Spotify!H:H)/COUNTIF(Spotify!U:U,Charts!AH734)</f>
        <v>663</v>
      </c>
      <c r="AN734" s="28">
        <f>SUMIF(Spotify!U:U,Charts!AH734,Spotify!I:I)/COUNTIF(Spotify!U:U,Charts!AH734)</f>
        <v>6</v>
      </c>
    </row>
    <row r="735" spans="1:40" x14ac:dyDescent="0.25">
      <c r="A735" s="3" t="s">
        <v>754</v>
      </c>
      <c r="B735" s="1">
        <v>778977393</v>
      </c>
      <c r="C735" s="1">
        <v>4</v>
      </c>
      <c r="D735" s="1"/>
      <c r="E735" s="3" t="s">
        <v>1919</v>
      </c>
      <c r="F735" s="1">
        <v>928860283</v>
      </c>
      <c r="H735" s="7" t="s">
        <v>13839</v>
      </c>
      <c r="I735" s="1">
        <v>70024182</v>
      </c>
      <c r="J735" s="8">
        <v>2</v>
      </c>
      <c r="L735" s="7" t="s">
        <v>13839</v>
      </c>
      <c r="M735" s="1">
        <f t="shared" si="54"/>
        <v>-70024182</v>
      </c>
      <c r="N735">
        <v>2</v>
      </c>
      <c r="O735" s="18">
        <f>SUMIF(Spotify!U:U,Charts!L735,Spotify!Q:Q)/COUNTIF(Spotify!U:U,Charts!L735)</f>
        <v>171067</v>
      </c>
      <c r="P735" t="str">
        <f t="shared" si="55"/>
        <v>02:51</v>
      </c>
      <c r="Q735" s="18">
        <f t="shared" si="57"/>
        <v>641941</v>
      </c>
      <c r="R735" s="8" t="str">
        <f t="shared" si="56"/>
        <v>10:41</v>
      </c>
      <c r="T735" s="7" t="s">
        <v>754</v>
      </c>
      <c r="U735">
        <f>COUNTIFS(Spotify!$AA:$AA,Charts!$U$1,Spotify!$U:$U,Charts!T735)</f>
        <v>0</v>
      </c>
      <c r="V735">
        <f>COUNTIFS(Spotify!$AA:$AA,Charts!$V$1,Spotify!$U:$U,Charts!T735)</f>
        <v>0</v>
      </c>
      <c r="W735">
        <f>COUNTIFS(Spotify!$AA:$AA,Charts!$W$1,Spotify!$U:$U,Charts!T735)</f>
        <v>0</v>
      </c>
      <c r="X735">
        <f>COUNTIFS(Spotify!$AA:$AA,Charts!$X$1,Spotify!$U:$U,Charts!T735)</f>
        <v>0</v>
      </c>
      <c r="Y735">
        <f>COUNTIFS(Spotify!$AA:$AA,Charts!$Y$1,Spotify!$U:$U,Charts!T735)</f>
        <v>4</v>
      </c>
      <c r="Z735">
        <f>COUNTIFS(Spotify!$AA:$AA,Charts!$Z$1,Spotify!$U:$U,Charts!T735)</f>
        <v>0</v>
      </c>
      <c r="AA735">
        <f>COUNTIFS(Spotify!$AA:$AA,Charts!$AA$1,Spotify!$U:$U,Charts!T735)</f>
        <v>0</v>
      </c>
      <c r="AB735">
        <f>COUNTIFS(Spotify!$AA:$AA,Charts!$AB$1,Spotify!$U:$U,Charts!T735)</f>
        <v>0</v>
      </c>
      <c r="AC735">
        <f>COUNTIFS(Spotify!$AA:$AA,Charts!$AC$1,Spotify!$U:$U,Charts!T735)</f>
        <v>0</v>
      </c>
      <c r="AD735">
        <f>COUNTIFS(Spotify!$AA:$AA,Charts!$AD$1,Spotify!$U:$U,Charts!T735)</f>
        <v>0</v>
      </c>
      <c r="AE735">
        <f>COUNTIFS(Spotify!$AA:$AA,Charts!$AE$1,Spotify!$U:$U,Charts!T735)</f>
        <v>0</v>
      </c>
      <c r="AF735" s="8">
        <f>COUNTIFS(Spotify!$AA:$AA,Charts!$AF$1,Spotify!$U:$U,Charts!T735)</f>
        <v>0</v>
      </c>
      <c r="AH735" s="7" t="s">
        <v>754</v>
      </c>
      <c r="AI735">
        <f>SUMIFS(Spotify!O:O,Spotify!U:U,Charts!AH735)/COUNTIFS(Spotify!U:U,Charts!AH735)</f>
        <v>-6865</v>
      </c>
      <c r="AJ735" s="18">
        <f>SUMIF(Spotify!U:U,Charts!AH735,Spotify!P:P)/COUNTIF(Spotify!U:U,Charts!AH735)</f>
        <v>149996</v>
      </c>
      <c r="AK735" s="18">
        <f>SUMIF(Spotify!U:U,Charts!AH735,Spotify!R:R)/COUNTIF(Spotify!U:U,Charts!AH735)</f>
        <v>28</v>
      </c>
      <c r="AL735" s="18">
        <f>SUMIF(Spotify!U:U,Charts!AH735,Spotify!J:J)/COUNTIF(Spotify!U:U,Charts!AH735)</f>
        <v>913</v>
      </c>
      <c r="AM735" s="18">
        <f>SUMIF(Spotify!U:U,Charts!AH735,Spotify!H:H)/COUNTIF(Spotify!U:U,Charts!AH735)</f>
        <v>778</v>
      </c>
      <c r="AN735" s="28">
        <f>SUMIF(Spotify!U:U,Charts!AH735,Spotify!I:I)/COUNTIF(Spotify!U:U,Charts!AH735)</f>
        <v>695</v>
      </c>
    </row>
    <row r="736" spans="1:40" x14ac:dyDescent="0.25">
      <c r="A736" s="3" t="s">
        <v>6503</v>
      </c>
      <c r="B736" s="1">
        <v>12863766</v>
      </c>
      <c r="C736" s="1">
        <v>1</v>
      </c>
      <c r="D736" s="1"/>
      <c r="E736" s="3" t="s">
        <v>17295</v>
      </c>
      <c r="F736" s="1">
        <v>80329014</v>
      </c>
      <c r="H736" s="7" t="s">
        <v>15625</v>
      </c>
      <c r="I736" s="1">
        <v>69527804</v>
      </c>
      <c r="J736" s="8">
        <v>1</v>
      </c>
      <c r="L736" s="7" t="s">
        <v>15625</v>
      </c>
      <c r="M736" s="1">
        <f t="shared" si="54"/>
        <v>-69527804</v>
      </c>
      <c r="N736">
        <v>1</v>
      </c>
      <c r="O736" s="18">
        <f>SUMIF(Spotify!U:U,Charts!L736,Spotify!Q:Q)/COUNTIF(Spotify!U:U,Charts!L736)</f>
        <v>157486</v>
      </c>
      <c r="P736" t="str">
        <f t="shared" si="55"/>
        <v>02:37</v>
      </c>
      <c r="Q736" s="18">
        <f t="shared" si="57"/>
        <v>641941</v>
      </c>
      <c r="R736" s="8" t="str">
        <f t="shared" si="56"/>
        <v>10:41</v>
      </c>
      <c r="T736" s="7" t="s">
        <v>6503</v>
      </c>
      <c r="U736">
        <f>COUNTIFS(Spotify!$AA:$AA,Charts!$U$1,Spotify!$U:$U,Charts!T736)</f>
        <v>0</v>
      </c>
      <c r="V736">
        <f>COUNTIFS(Spotify!$AA:$AA,Charts!$V$1,Spotify!$U:$U,Charts!T736)</f>
        <v>0</v>
      </c>
      <c r="W736">
        <f>COUNTIFS(Spotify!$AA:$AA,Charts!$W$1,Spotify!$U:$U,Charts!T736)</f>
        <v>0</v>
      </c>
      <c r="X736">
        <f>COUNTIFS(Spotify!$AA:$AA,Charts!$X$1,Spotify!$U:$U,Charts!T736)</f>
        <v>0</v>
      </c>
      <c r="Y736">
        <f>COUNTIFS(Spotify!$AA:$AA,Charts!$Y$1,Spotify!$U:$U,Charts!T736)</f>
        <v>0</v>
      </c>
      <c r="Z736">
        <f>COUNTIFS(Spotify!$AA:$AA,Charts!$Z$1,Spotify!$U:$U,Charts!T736)</f>
        <v>1</v>
      </c>
      <c r="AA736">
        <f>COUNTIFS(Spotify!$AA:$AA,Charts!$AA$1,Spotify!$U:$U,Charts!T736)</f>
        <v>0</v>
      </c>
      <c r="AB736">
        <f>COUNTIFS(Spotify!$AA:$AA,Charts!$AB$1,Spotify!$U:$U,Charts!T736)</f>
        <v>0</v>
      </c>
      <c r="AC736">
        <f>COUNTIFS(Spotify!$AA:$AA,Charts!$AC$1,Spotify!$U:$U,Charts!T736)</f>
        <v>0</v>
      </c>
      <c r="AD736">
        <f>COUNTIFS(Spotify!$AA:$AA,Charts!$AD$1,Spotify!$U:$U,Charts!T736)</f>
        <v>0</v>
      </c>
      <c r="AE736">
        <f>COUNTIFS(Spotify!$AA:$AA,Charts!$AE$1,Spotify!$U:$U,Charts!T736)</f>
        <v>0</v>
      </c>
      <c r="AF736" s="8">
        <f>COUNTIFS(Spotify!$AA:$AA,Charts!$AF$1,Spotify!$U:$U,Charts!T736)</f>
        <v>0</v>
      </c>
      <c r="AH736" s="7" t="s">
        <v>6503</v>
      </c>
      <c r="AI736">
        <f>SUMIFS(Spotify!O:O,Spotify!U:U,Charts!AH736)/COUNTIFS(Spotify!U:U,Charts!AH736)</f>
        <v>-2815</v>
      </c>
      <c r="AJ736" s="18">
        <f>SUMIF(Spotify!U:U,Charts!AH736,Spotify!P:P)/COUNTIF(Spotify!U:U,Charts!AH736)</f>
        <v>159848</v>
      </c>
      <c r="AK736" s="18">
        <f>SUMIF(Spotify!U:U,Charts!AH736,Spotify!R:R)/COUNTIF(Spotify!U:U,Charts!AH736)</f>
        <v>2</v>
      </c>
      <c r="AL736" s="18">
        <f>SUMIF(Spotify!U:U,Charts!AH736,Spotify!J:J)/COUNTIF(Spotify!U:U,Charts!AH736)</f>
        <v>278</v>
      </c>
      <c r="AM736" s="18">
        <f>SUMIF(Spotify!U:U,Charts!AH736,Spotify!H:H)/COUNTIF(Spotify!U:U,Charts!AH736)</f>
        <v>534</v>
      </c>
      <c r="AN736" s="28">
        <f>SUMIF(Spotify!U:U,Charts!AH736,Spotify!I:I)/COUNTIF(Spotify!U:U,Charts!AH736)</f>
        <v>815</v>
      </c>
    </row>
    <row r="737" spans="1:40" x14ac:dyDescent="0.25">
      <c r="A737" s="3" t="s">
        <v>18099</v>
      </c>
      <c r="B737" s="1">
        <v>74653376</v>
      </c>
      <c r="C737" s="1">
        <v>1</v>
      </c>
      <c r="D737" s="1"/>
      <c r="E737" s="3" t="s">
        <v>13592</v>
      </c>
      <c r="F737" s="1">
        <v>30876809</v>
      </c>
      <c r="H737" s="7" t="s">
        <v>11279</v>
      </c>
      <c r="I737" s="1">
        <v>69418935</v>
      </c>
      <c r="J737" s="8">
        <v>2</v>
      </c>
      <c r="L737" s="7" t="s">
        <v>11279</v>
      </c>
      <c r="M737" s="1">
        <f t="shared" si="54"/>
        <v>-69418935</v>
      </c>
      <c r="N737">
        <v>2</v>
      </c>
      <c r="O737" s="18">
        <f>SUMIF(Spotify!U:U,Charts!L737,Spotify!Q:Q)/COUNTIF(Spotify!U:U,Charts!L737)</f>
        <v>173535.5</v>
      </c>
      <c r="P737" t="str">
        <f t="shared" si="55"/>
        <v>02:53</v>
      </c>
      <c r="Q737" s="18">
        <f t="shared" si="57"/>
        <v>641941</v>
      </c>
      <c r="R737" s="8" t="str">
        <f t="shared" si="56"/>
        <v>10:41</v>
      </c>
      <c r="T737" s="7" t="s">
        <v>18099</v>
      </c>
      <c r="U737">
        <f>COUNTIFS(Spotify!$AA:$AA,Charts!$U$1,Spotify!$U:$U,Charts!T737)</f>
        <v>0</v>
      </c>
      <c r="V737">
        <f>COUNTIFS(Spotify!$AA:$AA,Charts!$V$1,Spotify!$U:$U,Charts!T737)</f>
        <v>1</v>
      </c>
      <c r="W737">
        <f>COUNTIFS(Spotify!$AA:$AA,Charts!$W$1,Spotify!$U:$U,Charts!T737)</f>
        <v>0</v>
      </c>
      <c r="X737">
        <f>COUNTIFS(Spotify!$AA:$AA,Charts!$X$1,Spotify!$U:$U,Charts!T737)</f>
        <v>0</v>
      </c>
      <c r="Y737">
        <f>COUNTIFS(Spotify!$AA:$AA,Charts!$Y$1,Spotify!$U:$U,Charts!T737)</f>
        <v>0</v>
      </c>
      <c r="Z737">
        <f>COUNTIFS(Spotify!$AA:$AA,Charts!$Z$1,Spotify!$U:$U,Charts!T737)</f>
        <v>0</v>
      </c>
      <c r="AA737">
        <f>COUNTIFS(Spotify!$AA:$AA,Charts!$AA$1,Spotify!$U:$U,Charts!T737)</f>
        <v>0</v>
      </c>
      <c r="AB737">
        <f>COUNTIFS(Spotify!$AA:$AA,Charts!$AB$1,Spotify!$U:$U,Charts!T737)</f>
        <v>0</v>
      </c>
      <c r="AC737">
        <f>COUNTIFS(Spotify!$AA:$AA,Charts!$AC$1,Spotify!$U:$U,Charts!T737)</f>
        <v>0</v>
      </c>
      <c r="AD737">
        <f>COUNTIFS(Spotify!$AA:$AA,Charts!$AD$1,Spotify!$U:$U,Charts!T737)</f>
        <v>0</v>
      </c>
      <c r="AE737">
        <f>COUNTIFS(Spotify!$AA:$AA,Charts!$AE$1,Spotify!$U:$U,Charts!T737)</f>
        <v>0</v>
      </c>
      <c r="AF737" s="8">
        <f>COUNTIFS(Spotify!$AA:$AA,Charts!$AF$1,Spotify!$U:$U,Charts!T737)</f>
        <v>0</v>
      </c>
      <c r="AH737" s="7" t="s">
        <v>18099</v>
      </c>
      <c r="AI737">
        <f>SUMIFS(Spotify!O:O,Spotify!U:U,Charts!AH737)/COUNTIFS(Spotify!U:U,Charts!AH737)</f>
        <v>-7012</v>
      </c>
      <c r="AJ737" s="18">
        <f>SUMIF(Spotify!U:U,Charts!AH737,Spotify!P:P)/COUNTIF(Spotify!U:U,Charts!AH737)</f>
        <v>124009</v>
      </c>
      <c r="AK737" s="18">
        <f>SUMIF(Spotify!U:U,Charts!AH737,Spotify!R:R)/COUNTIF(Spotify!U:U,Charts!AH737)</f>
        <v>12</v>
      </c>
      <c r="AL737" s="18">
        <f>SUMIF(Spotify!U:U,Charts!AH737,Spotify!J:J)/COUNTIF(Spotify!U:U,Charts!AH737)</f>
        <v>505</v>
      </c>
      <c r="AM737" s="18">
        <f>SUMIF(Spotify!U:U,Charts!AH737,Spotify!H:H)/COUNTIF(Spotify!U:U,Charts!AH737)</f>
        <v>88</v>
      </c>
      <c r="AN737" s="28">
        <f>SUMIF(Spotify!U:U,Charts!AH737,Spotify!I:I)/COUNTIF(Spotify!U:U,Charts!AH737)</f>
        <v>483</v>
      </c>
    </row>
    <row r="738" spans="1:40" x14ac:dyDescent="0.25">
      <c r="A738" s="3" t="s">
        <v>18100</v>
      </c>
      <c r="B738" s="1">
        <v>33546799</v>
      </c>
      <c r="C738" s="1">
        <v>1</v>
      </c>
      <c r="D738" s="1"/>
      <c r="E738" s="3" t="s">
        <v>1032</v>
      </c>
      <c r="F738" s="1">
        <v>1018064721</v>
      </c>
      <c r="H738" s="7" t="s">
        <v>18037</v>
      </c>
      <c r="I738" s="1">
        <v>69302756</v>
      </c>
      <c r="J738" s="8">
        <v>3</v>
      </c>
      <c r="L738" s="7" t="s">
        <v>18037</v>
      </c>
      <c r="M738" s="1">
        <f t="shared" si="54"/>
        <v>-69302756</v>
      </c>
      <c r="N738">
        <v>3</v>
      </c>
      <c r="O738" s="18">
        <f>SUMIF(Spotify!U:U,Charts!L738,Spotify!Q:Q)/COUNTIF(Spotify!U:U,Charts!L738)</f>
        <v>217689.66666666666</v>
      </c>
      <c r="P738" t="str">
        <f t="shared" si="55"/>
        <v>03:37</v>
      </c>
      <c r="Q738" s="18">
        <f t="shared" si="57"/>
        <v>641941</v>
      </c>
      <c r="R738" s="8" t="str">
        <f t="shared" si="56"/>
        <v>10:41</v>
      </c>
      <c r="T738" s="7" t="s">
        <v>18100</v>
      </c>
      <c r="U738">
        <f>COUNTIFS(Spotify!$AA:$AA,Charts!$U$1,Spotify!$U:$U,Charts!T738)</f>
        <v>0</v>
      </c>
      <c r="V738">
        <f>COUNTIFS(Spotify!$AA:$AA,Charts!$V$1,Spotify!$U:$U,Charts!T738)</f>
        <v>0</v>
      </c>
      <c r="W738">
        <f>COUNTIFS(Spotify!$AA:$AA,Charts!$W$1,Spotify!$U:$U,Charts!T738)</f>
        <v>0</v>
      </c>
      <c r="X738">
        <f>COUNTIFS(Spotify!$AA:$AA,Charts!$X$1,Spotify!$U:$U,Charts!T738)</f>
        <v>0</v>
      </c>
      <c r="Y738">
        <f>COUNTIFS(Spotify!$AA:$AA,Charts!$Y$1,Spotify!$U:$U,Charts!T738)</f>
        <v>0</v>
      </c>
      <c r="Z738">
        <f>COUNTIFS(Spotify!$AA:$AA,Charts!$Z$1,Spotify!$U:$U,Charts!T738)</f>
        <v>1</v>
      </c>
      <c r="AA738">
        <f>COUNTIFS(Spotify!$AA:$AA,Charts!$AA$1,Spotify!$U:$U,Charts!T738)</f>
        <v>0</v>
      </c>
      <c r="AB738">
        <f>COUNTIFS(Spotify!$AA:$AA,Charts!$AB$1,Spotify!$U:$U,Charts!T738)</f>
        <v>0</v>
      </c>
      <c r="AC738">
        <f>COUNTIFS(Spotify!$AA:$AA,Charts!$AC$1,Spotify!$U:$U,Charts!T738)</f>
        <v>0</v>
      </c>
      <c r="AD738">
        <f>COUNTIFS(Spotify!$AA:$AA,Charts!$AD$1,Spotify!$U:$U,Charts!T738)</f>
        <v>0</v>
      </c>
      <c r="AE738">
        <f>COUNTIFS(Spotify!$AA:$AA,Charts!$AE$1,Spotify!$U:$U,Charts!T738)</f>
        <v>0</v>
      </c>
      <c r="AF738" s="8">
        <f>COUNTIFS(Spotify!$AA:$AA,Charts!$AF$1,Spotify!$U:$U,Charts!T738)</f>
        <v>0</v>
      </c>
      <c r="AH738" s="7" t="s">
        <v>18100</v>
      </c>
      <c r="AI738">
        <f>SUMIFS(Spotify!O:O,Spotify!U:U,Charts!AH738)/COUNTIFS(Spotify!U:U,Charts!AH738)</f>
        <v>-6174</v>
      </c>
      <c r="AJ738" s="18">
        <f>SUMIF(Spotify!U:U,Charts!AH738,Spotify!P:P)/COUNTIF(Spotify!U:U,Charts!AH738)</f>
        <v>135032</v>
      </c>
      <c r="AK738" s="18">
        <f>SUMIF(Spotify!U:U,Charts!AH738,Spotify!R:R)/COUNTIF(Spotify!U:U,Charts!AH738)</f>
        <v>8</v>
      </c>
      <c r="AL738" s="18">
        <f>SUMIF(Spotify!U:U,Charts!AH738,Spotify!J:J)/COUNTIF(Spotify!U:U,Charts!AH738)</f>
        <v>352</v>
      </c>
      <c r="AM738" s="18">
        <f>SUMIF(Spotify!U:U,Charts!AH738,Spotify!H:H)/COUNTIF(Spotify!U:U,Charts!AH738)</f>
        <v>668</v>
      </c>
      <c r="AN738" s="28">
        <f>SUMIF(Spotify!U:U,Charts!AH738,Spotify!I:I)/COUNTIF(Spotify!U:U,Charts!AH738)</f>
        <v>526</v>
      </c>
    </row>
    <row r="739" spans="1:40" x14ac:dyDescent="0.25">
      <c r="A739" s="3" t="s">
        <v>18101</v>
      </c>
      <c r="B739" s="1">
        <v>83136239</v>
      </c>
      <c r="C739" s="1">
        <v>3</v>
      </c>
      <c r="D739" s="1"/>
      <c r="E739" s="3" t="s">
        <v>1725</v>
      </c>
      <c r="F739" s="1">
        <v>767729186</v>
      </c>
      <c r="H739" s="7" t="s">
        <v>18250</v>
      </c>
      <c r="I739" s="1">
        <v>69288496</v>
      </c>
      <c r="J739" s="8">
        <v>4</v>
      </c>
      <c r="L739" s="7" t="s">
        <v>18250</v>
      </c>
      <c r="M739" s="1">
        <f t="shared" si="54"/>
        <v>-69288496</v>
      </c>
      <c r="N739">
        <v>4</v>
      </c>
      <c r="O739" s="18">
        <f>SUMIF(Spotify!U:U,Charts!L739,Spotify!Q:Q)/COUNTIF(Spotify!U:U,Charts!L739)</f>
        <v>198269</v>
      </c>
      <c r="P739" t="str">
        <f t="shared" si="55"/>
        <v>03:18</v>
      </c>
      <c r="Q739" s="18">
        <f t="shared" si="57"/>
        <v>641941</v>
      </c>
      <c r="R739" s="8" t="str">
        <f t="shared" si="56"/>
        <v>10:41</v>
      </c>
      <c r="T739" s="7" t="s">
        <v>18101</v>
      </c>
      <c r="U739">
        <f>COUNTIFS(Spotify!$AA:$AA,Charts!$U$1,Spotify!$U:$U,Charts!T739)</f>
        <v>0</v>
      </c>
      <c r="V739">
        <f>COUNTIFS(Spotify!$AA:$AA,Charts!$V$1,Spotify!$U:$U,Charts!T739)</f>
        <v>0</v>
      </c>
      <c r="W739">
        <f>COUNTIFS(Spotify!$AA:$AA,Charts!$W$1,Spotify!$U:$U,Charts!T739)</f>
        <v>0</v>
      </c>
      <c r="X739">
        <f>COUNTIFS(Spotify!$AA:$AA,Charts!$X$1,Spotify!$U:$U,Charts!T739)</f>
        <v>0</v>
      </c>
      <c r="Y739">
        <f>COUNTIFS(Spotify!$AA:$AA,Charts!$Y$1,Spotify!$U:$U,Charts!T739)</f>
        <v>0</v>
      </c>
      <c r="Z739">
        <f>COUNTIFS(Spotify!$AA:$AA,Charts!$Z$1,Spotify!$U:$U,Charts!T739)</f>
        <v>0</v>
      </c>
      <c r="AA739">
        <f>COUNTIFS(Spotify!$AA:$AA,Charts!$AA$1,Spotify!$U:$U,Charts!T739)</f>
        <v>3</v>
      </c>
      <c r="AB739">
        <f>COUNTIFS(Spotify!$AA:$AA,Charts!$AB$1,Spotify!$U:$U,Charts!T739)</f>
        <v>0</v>
      </c>
      <c r="AC739">
        <f>COUNTIFS(Spotify!$AA:$AA,Charts!$AC$1,Spotify!$U:$U,Charts!T739)</f>
        <v>0</v>
      </c>
      <c r="AD739">
        <f>COUNTIFS(Spotify!$AA:$AA,Charts!$AD$1,Spotify!$U:$U,Charts!T739)</f>
        <v>0</v>
      </c>
      <c r="AE739">
        <f>COUNTIFS(Spotify!$AA:$AA,Charts!$AE$1,Spotify!$U:$U,Charts!T739)</f>
        <v>0</v>
      </c>
      <c r="AF739" s="8">
        <f>COUNTIFS(Spotify!$AA:$AA,Charts!$AF$1,Spotify!$U:$U,Charts!T739)</f>
        <v>0</v>
      </c>
      <c r="AH739" s="7" t="s">
        <v>18101</v>
      </c>
      <c r="AI739">
        <f>SUMIFS(Spotify!O:O,Spotify!U:U,Charts!AH739)/COUNTIFS(Spotify!U:U,Charts!AH739)</f>
        <v>-4087</v>
      </c>
      <c r="AJ739" s="18">
        <f>SUMIF(Spotify!U:U,Charts!AH739,Spotify!P:P)/COUNTIF(Spotify!U:U,Charts!AH739)</f>
        <v>149375.33333333334</v>
      </c>
      <c r="AK739" s="18">
        <f>SUMIF(Spotify!U:U,Charts!AH739,Spotify!R:R)/COUNTIF(Spotify!U:U,Charts!AH739)</f>
        <v>6.333333333333333</v>
      </c>
      <c r="AL739" s="18">
        <f>SUMIF(Spotify!U:U,Charts!AH739,Spotify!J:J)/COUNTIF(Spotify!U:U,Charts!AH739)</f>
        <v>273</v>
      </c>
      <c r="AM739" s="18">
        <f>SUMIF(Spotify!U:U,Charts!AH739,Spotify!H:H)/COUNTIF(Spotify!U:U,Charts!AH739)</f>
        <v>298</v>
      </c>
      <c r="AN739" s="28">
        <f>SUMIF(Spotify!U:U,Charts!AH739,Spotify!I:I)/COUNTIF(Spotify!U:U,Charts!AH739)</f>
        <v>793.33333333333337</v>
      </c>
    </row>
    <row r="740" spans="1:40" x14ac:dyDescent="0.25">
      <c r="A740" s="3" t="s">
        <v>11023</v>
      </c>
      <c r="B740" s="1">
        <v>5215969</v>
      </c>
      <c r="C740" s="1">
        <v>1</v>
      </c>
      <c r="D740" s="1"/>
      <c r="E740" s="3" t="s">
        <v>3264</v>
      </c>
      <c r="F740" s="1">
        <v>230158907</v>
      </c>
      <c r="H740" s="7" t="s">
        <v>18226</v>
      </c>
      <c r="I740" s="1">
        <v>68928578</v>
      </c>
      <c r="J740" s="8">
        <v>2</v>
      </c>
      <c r="L740" s="7" t="s">
        <v>18226</v>
      </c>
      <c r="M740" s="1">
        <f t="shared" si="54"/>
        <v>-68928578</v>
      </c>
      <c r="N740">
        <v>2</v>
      </c>
      <c r="O740" s="18">
        <f>SUMIF(Spotify!U:U,Charts!L740,Spotify!Q:Q)/COUNTIF(Spotify!U:U,Charts!L740)</f>
        <v>190438.5</v>
      </c>
      <c r="P740" t="str">
        <f t="shared" si="55"/>
        <v>03:10</v>
      </c>
      <c r="Q740" s="18">
        <f t="shared" si="57"/>
        <v>641941</v>
      </c>
      <c r="R740" s="8" t="str">
        <f t="shared" si="56"/>
        <v>10:41</v>
      </c>
      <c r="T740" s="7" t="s">
        <v>11023</v>
      </c>
      <c r="U740">
        <f>COUNTIFS(Spotify!$AA:$AA,Charts!$U$1,Spotify!$U:$U,Charts!T740)</f>
        <v>0</v>
      </c>
      <c r="V740">
        <f>COUNTIFS(Spotify!$AA:$AA,Charts!$V$1,Spotify!$U:$U,Charts!T740)</f>
        <v>0</v>
      </c>
      <c r="W740">
        <f>COUNTIFS(Spotify!$AA:$AA,Charts!$W$1,Spotify!$U:$U,Charts!T740)</f>
        <v>0</v>
      </c>
      <c r="X740">
        <f>COUNTIFS(Spotify!$AA:$AA,Charts!$X$1,Spotify!$U:$U,Charts!T740)</f>
        <v>0</v>
      </c>
      <c r="Y740">
        <f>COUNTIFS(Spotify!$AA:$AA,Charts!$Y$1,Spotify!$U:$U,Charts!T740)</f>
        <v>0</v>
      </c>
      <c r="Z740">
        <f>COUNTIFS(Spotify!$AA:$AA,Charts!$Z$1,Spotify!$U:$U,Charts!T740)</f>
        <v>0</v>
      </c>
      <c r="AA740">
        <f>COUNTIFS(Spotify!$AA:$AA,Charts!$AA$1,Spotify!$U:$U,Charts!T740)</f>
        <v>0</v>
      </c>
      <c r="AB740">
        <f>COUNTIFS(Spotify!$AA:$AA,Charts!$AB$1,Spotify!$U:$U,Charts!T740)</f>
        <v>0</v>
      </c>
      <c r="AC740">
        <f>COUNTIFS(Spotify!$AA:$AA,Charts!$AC$1,Spotify!$U:$U,Charts!T740)</f>
        <v>0</v>
      </c>
      <c r="AD740">
        <f>COUNTIFS(Spotify!$AA:$AA,Charts!$AD$1,Spotify!$U:$U,Charts!T740)</f>
        <v>0</v>
      </c>
      <c r="AE740">
        <f>COUNTIFS(Spotify!$AA:$AA,Charts!$AE$1,Spotify!$U:$U,Charts!T740)</f>
        <v>1</v>
      </c>
      <c r="AF740" s="8">
        <f>COUNTIFS(Spotify!$AA:$AA,Charts!$AF$1,Spotify!$U:$U,Charts!T740)</f>
        <v>0</v>
      </c>
      <c r="AH740" s="7" t="s">
        <v>11023</v>
      </c>
      <c r="AI740">
        <f>SUMIFS(Spotify!O:O,Spotify!U:U,Charts!AH740)/COUNTIFS(Spotify!U:U,Charts!AH740)</f>
        <v>-5362</v>
      </c>
      <c r="AJ740" s="18">
        <f>SUMIF(Spotify!U:U,Charts!AH740,Spotify!P:P)/COUNTIF(Spotify!U:U,Charts!AH740)</f>
        <v>123829</v>
      </c>
      <c r="AK740" s="18">
        <f>SUMIF(Spotify!U:U,Charts!AH740,Spotify!R:R)/COUNTIF(Spotify!U:U,Charts!AH740)</f>
        <v>1</v>
      </c>
      <c r="AL740" s="18">
        <f>SUMIF(Spotify!U:U,Charts!AH740,Spotify!J:J)/COUNTIF(Spotify!U:U,Charts!AH740)</f>
        <v>34</v>
      </c>
      <c r="AM740" s="18">
        <f>SUMIF(Spotify!U:U,Charts!AH740,Spotify!H:H)/COUNTIF(Spotify!U:U,Charts!AH740)</f>
        <v>331</v>
      </c>
      <c r="AN740" s="28">
        <f>SUMIF(Spotify!U:U,Charts!AH740,Spotify!I:I)/COUNTIF(Spotify!U:U,Charts!AH740)</f>
        <v>45</v>
      </c>
    </row>
    <row r="741" spans="1:40" x14ac:dyDescent="0.25">
      <c r="A741" s="3" t="s">
        <v>12398</v>
      </c>
      <c r="B741" s="1">
        <v>11382364</v>
      </c>
      <c r="C741" s="1">
        <v>1</v>
      </c>
      <c r="D741" s="1"/>
      <c r="E741" s="3" t="s">
        <v>11766</v>
      </c>
      <c r="F741" s="1">
        <v>81724457</v>
      </c>
      <c r="H741" s="7" t="s">
        <v>10934</v>
      </c>
      <c r="I741" s="1">
        <v>68676613</v>
      </c>
      <c r="J741" s="8">
        <v>2</v>
      </c>
      <c r="L741" s="7" t="s">
        <v>10934</v>
      </c>
      <c r="M741" s="1">
        <f t="shared" si="54"/>
        <v>-68676613</v>
      </c>
      <c r="N741">
        <v>2</v>
      </c>
      <c r="O741" s="18">
        <f>SUMIF(Spotify!U:U,Charts!L741,Spotify!Q:Q)/COUNTIF(Spotify!U:U,Charts!L741)</f>
        <v>194938</v>
      </c>
      <c r="P741" t="str">
        <f t="shared" si="55"/>
        <v>03:14</v>
      </c>
      <c r="Q741" s="18">
        <f t="shared" si="57"/>
        <v>641941</v>
      </c>
      <c r="R741" s="8" t="str">
        <f t="shared" si="56"/>
        <v>10:41</v>
      </c>
      <c r="T741" s="7" t="s">
        <v>12398</v>
      </c>
      <c r="U741">
        <f>COUNTIFS(Spotify!$AA:$AA,Charts!$U$1,Spotify!$U:$U,Charts!T741)</f>
        <v>1</v>
      </c>
      <c r="V741">
        <f>COUNTIFS(Spotify!$AA:$AA,Charts!$V$1,Spotify!$U:$U,Charts!T741)</f>
        <v>0</v>
      </c>
      <c r="W741">
        <f>COUNTIFS(Spotify!$AA:$AA,Charts!$W$1,Spotify!$U:$U,Charts!T741)</f>
        <v>0</v>
      </c>
      <c r="X741">
        <f>COUNTIFS(Spotify!$AA:$AA,Charts!$X$1,Spotify!$U:$U,Charts!T741)</f>
        <v>0</v>
      </c>
      <c r="Y741">
        <f>COUNTIFS(Spotify!$AA:$AA,Charts!$Y$1,Spotify!$U:$U,Charts!T741)</f>
        <v>0</v>
      </c>
      <c r="Z741">
        <f>COUNTIFS(Spotify!$AA:$AA,Charts!$Z$1,Spotify!$U:$U,Charts!T741)</f>
        <v>0</v>
      </c>
      <c r="AA741">
        <f>COUNTIFS(Spotify!$AA:$AA,Charts!$AA$1,Spotify!$U:$U,Charts!T741)</f>
        <v>0</v>
      </c>
      <c r="AB741">
        <f>COUNTIFS(Spotify!$AA:$AA,Charts!$AB$1,Spotify!$U:$U,Charts!T741)</f>
        <v>0</v>
      </c>
      <c r="AC741">
        <f>COUNTIFS(Spotify!$AA:$AA,Charts!$AC$1,Spotify!$U:$U,Charts!T741)</f>
        <v>0</v>
      </c>
      <c r="AD741">
        <f>COUNTIFS(Spotify!$AA:$AA,Charts!$AD$1,Spotify!$U:$U,Charts!T741)</f>
        <v>0</v>
      </c>
      <c r="AE741">
        <f>COUNTIFS(Spotify!$AA:$AA,Charts!$AE$1,Spotify!$U:$U,Charts!T741)</f>
        <v>0</v>
      </c>
      <c r="AF741" s="8">
        <f>COUNTIFS(Spotify!$AA:$AA,Charts!$AF$1,Spotify!$U:$U,Charts!T741)</f>
        <v>0</v>
      </c>
      <c r="AH741" s="7" t="s">
        <v>12398</v>
      </c>
      <c r="AI741">
        <f>SUMIFS(Spotify!O:O,Spotify!U:U,Charts!AH741)/COUNTIFS(Spotify!U:U,Charts!AH741)</f>
        <v>-4385</v>
      </c>
      <c r="AJ741" s="18">
        <f>SUMIF(Spotify!U:U,Charts!AH741,Spotify!P:P)/COUNTIF(Spotify!U:U,Charts!AH741)</f>
        <v>95004</v>
      </c>
      <c r="AK741" s="18">
        <f>SUMIF(Spotify!U:U,Charts!AH741,Spotify!R:R)/COUNTIF(Spotify!U:U,Charts!AH741)</f>
        <v>3</v>
      </c>
      <c r="AL741" s="18">
        <f>SUMIF(Spotify!U:U,Charts!AH741,Spotify!J:J)/COUNTIF(Spotify!U:U,Charts!AH741)</f>
        <v>833</v>
      </c>
      <c r="AM741" s="18">
        <f>SUMIF(Spotify!U:U,Charts!AH741,Spotify!H:H)/COUNTIF(Spotify!U:U,Charts!AH741)</f>
        <v>874</v>
      </c>
      <c r="AN741" s="28">
        <f>SUMIF(Spotify!U:U,Charts!AH741,Spotify!I:I)/COUNTIF(Spotify!U:U,Charts!AH741)</f>
        <v>649</v>
      </c>
    </row>
    <row r="742" spans="1:40" x14ac:dyDescent="0.25">
      <c r="A742" s="3" t="s">
        <v>5172</v>
      </c>
      <c r="B742" s="1">
        <v>18233325</v>
      </c>
      <c r="C742" s="1">
        <v>1</v>
      </c>
      <c r="D742" s="1"/>
      <c r="E742" s="3" t="s">
        <v>13583</v>
      </c>
      <c r="F742" s="1">
        <v>12769116</v>
      </c>
      <c r="H742" s="7" t="s">
        <v>135</v>
      </c>
      <c r="I742" s="1">
        <v>68532559</v>
      </c>
      <c r="J742" s="8">
        <v>3</v>
      </c>
      <c r="L742" s="7" t="s">
        <v>135</v>
      </c>
      <c r="M742" s="1">
        <f t="shared" si="54"/>
        <v>-68532559</v>
      </c>
      <c r="N742">
        <v>3</v>
      </c>
      <c r="O742" s="18">
        <f>SUMIF(Spotify!U:U,Charts!L742,Spotify!Q:Q)/COUNTIF(Spotify!U:U,Charts!L742)</f>
        <v>189271.66666666666</v>
      </c>
      <c r="P742" t="str">
        <f t="shared" si="55"/>
        <v>03:09</v>
      </c>
      <c r="Q742" s="18">
        <f t="shared" si="57"/>
        <v>641941</v>
      </c>
      <c r="R742" s="8" t="str">
        <f t="shared" si="56"/>
        <v>10:41</v>
      </c>
      <c r="T742" s="7" t="s">
        <v>5172</v>
      </c>
      <c r="U742">
        <f>COUNTIFS(Spotify!$AA:$AA,Charts!$U$1,Spotify!$U:$U,Charts!T742)</f>
        <v>0</v>
      </c>
      <c r="V742">
        <f>COUNTIFS(Spotify!$AA:$AA,Charts!$V$1,Spotify!$U:$U,Charts!T742)</f>
        <v>0</v>
      </c>
      <c r="W742">
        <f>COUNTIFS(Spotify!$AA:$AA,Charts!$W$1,Spotify!$U:$U,Charts!T742)</f>
        <v>0</v>
      </c>
      <c r="X742">
        <f>COUNTIFS(Spotify!$AA:$AA,Charts!$X$1,Spotify!$U:$U,Charts!T742)</f>
        <v>0</v>
      </c>
      <c r="Y742">
        <f>COUNTIFS(Spotify!$AA:$AA,Charts!$Y$1,Spotify!$U:$U,Charts!T742)</f>
        <v>0</v>
      </c>
      <c r="Z742">
        <f>COUNTIFS(Spotify!$AA:$AA,Charts!$Z$1,Spotify!$U:$U,Charts!T742)</f>
        <v>0</v>
      </c>
      <c r="AA742">
        <f>COUNTIFS(Spotify!$AA:$AA,Charts!$AA$1,Spotify!$U:$U,Charts!T742)</f>
        <v>0</v>
      </c>
      <c r="AB742">
        <f>COUNTIFS(Spotify!$AA:$AA,Charts!$AB$1,Spotify!$U:$U,Charts!T742)</f>
        <v>0</v>
      </c>
      <c r="AC742">
        <f>COUNTIFS(Spotify!$AA:$AA,Charts!$AC$1,Spotify!$U:$U,Charts!T742)</f>
        <v>0</v>
      </c>
      <c r="AD742">
        <f>COUNTIFS(Spotify!$AA:$AA,Charts!$AD$1,Spotify!$U:$U,Charts!T742)</f>
        <v>0</v>
      </c>
      <c r="AE742">
        <f>COUNTIFS(Spotify!$AA:$AA,Charts!$AE$1,Spotify!$U:$U,Charts!T742)</f>
        <v>1</v>
      </c>
      <c r="AF742" s="8">
        <f>COUNTIFS(Spotify!$AA:$AA,Charts!$AF$1,Spotify!$U:$U,Charts!T742)</f>
        <v>0</v>
      </c>
      <c r="AH742" s="7" t="s">
        <v>5172</v>
      </c>
      <c r="AI742">
        <f>SUMIFS(Spotify!O:O,Spotify!U:U,Charts!AH742)/COUNTIFS(Spotify!U:U,Charts!AH742)</f>
        <v>-11047</v>
      </c>
      <c r="AJ742" s="18">
        <f>SUMIF(Spotify!U:U,Charts!AH742,Spotify!P:P)/COUNTIF(Spotify!U:U,Charts!AH742)</f>
        <v>110077</v>
      </c>
      <c r="AK742" s="18">
        <f>SUMIF(Spotify!U:U,Charts!AH742,Spotify!R:R)/COUNTIF(Spotify!U:U,Charts!AH742)</f>
        <v>3</v>
      </c>
      <c r="AL742" s="18">
        <f>SUMIF(Spotify!U:U,Charts!AH742,Spotify!J:J)/COUNTIF(Spotify!U:U,Charts!AH742)</f>
        <v>607</v>
      </c>
      <c r="AM742" s="18">
        <f>SUMIF(Spotify!U:U,Charts!AH742,Spotify!H:H)/COUNTIF(Spotify!U:U,Charts!AH742)</f>
        <v>917</v>
      </c>
      <c r="AN742" s="28">
        <f>SUMIF(Spotify!U:U,Charts!AH742,Spotify!I:I)/COUNTIF(Spotify!U:U,Charts!AH742)</f>
        <v>588</v>
      </c>
    </row>
    <row r="743" spans="1:40" x14ac:dyDescent="0.25">
      <c r="A743" s="3" t="s">
        <v>14109</v>
      </c>
      <c r="B743" s="1">
        <v>123088437</v>
      </c>
      <c r="C743" s="1">
        <v>4</v>
      </c>
      <c r="D743" s="1"/>
      <c r="E743" s="3" t="s">
        <v>7209</v>
      </c>
      <c r="F743" s="1">
        <v>8044630</v>
      </c>
      <c r="H743" s="7" t="s">
        <v>12098</v>
      </c>
      <c r="I743" s="1">
        <v>68072355</v>
      </c>
      <c r="J743" s="8">
        <v>1</v>
      </c>
      <c r="L743" s="7" t="s">
        <v>12098</v>
      </c>
      <c r="M743" s="1">
        <f t="shared" si="54"/>
        <v>-68072355</v>
      </c>
      <c r="N743">
        <v>1</v>
      </c>
      <c r="O743" s="18">
        <f>SUMIF(Spotify!U:U,Charts!L743,Spotify!Q:Q)/COUNTIF(Spotify!U:U,Charts!L743)</f>
        <v>203145</v>
      </c>
      <c r="P743" t="str">
        <f t="shared" si="55"/>
        <v>03:23</v>
      </c>
      <c r="Q743" s="18">
        <f t="shared" si="57"/>
        <v>641941</v>
      </c>
      <c r="R743" s="8" t="str">
        <f t="shared" si="56"/>
        <v>10:41</v>
      </c>
      <c r="T743" s="7" t="s">
        <v>14109</v>
      </c>
      <c r="U743">
        <f>COUNTIFS(Spotify!$AA:$AA,Charts!$U$1,Spotify!$U:$U,Charts!T743)</f>
        <v>0</v>
      </c>
      <c r="V743">
        <f>COUNTIFS(Spotify!$AA:$AA,Charts!$V$1,Spotify!$U:$U,Charts!T743)</f>
        <v>0</v>
      </c>
      <c r="W743">
        <f>COUNTIFS(Spotify!$AA:$AA,Charts!$W$1,Spotify!$U:$U,Charts!T743)</f>
        <v>0</v>
      </c>
      <c r="X743">
        <f>COUNTIFS(Spotify!$AA:$AA,Charts!$X$1,Spotify!$U:$U,Charts!T743)</f>
        <v>0</v>
      </c>
      <c r="Y743">
        <f>COUNTIFS(Spotify!$AA:$AA,Charts!$Y$1,Spotify!$U:$U,Charts!T743)</f>
        <v>1</v>
      </c>
      <c r="Z743">
        <f>COUNTIFS(Spotify!$AA:$AA,Charts!$Z$1,Spotify!$U:$U,Charts!T743)</f>
        <v>0</v>
      </c>
      <c r="AA743">
        <f>COUNTIFS(Spotify!$AA:$AA,Charts!$AA$1,Spotify!$U:$U,Charts!T743)</f>
        <v>1</v>
      </c>
      <c r="AB743">
        <f>COUNTIFS(Spotify!$AA:$AA,Charts!$AB$1,Spotify!$U:$U,Charts!T743)</f>
        <v>0</v>
      </c>
      <c r="AC743">
        <f>COUNTIFS(Spotify!$AA:$AA,Charts!$AC$1,Spotify!$U:$U,Charts!T743)</f>
        <v>2</v>
      </c>
      <c r="AD743">
        <f>COUNTIFS(Spotify!$AA:$AA,Charts!$AD$1,Spotify!$U:$U,Charts!T743)</f>
        <v>0</v>
      </c>
      <c r="AE743">
        <f>COUNTIFS(Spotify!$AA:$AA,Charts!$AE$1,Spotify!$U:$U,Charts!T743)</f>
        <v>0</v>
      </c>
      <c r="AF743" s="8">
        <f>COUNTIFS(Spotify!$AA:$AA,Charts!$AF$1,Spotify!$U:$U,Charts!T743)</f>
        <v>0</v>
      </c>
      <c r="AH743" s="7" t="s">
        <v>14109</v>
      </c>
      <c r="AI743">
        <f>SUMIFS(Spotify!O:O,Spotify!U:U,Charts!AH743)/COUNTIFS(Spotify!U:U,Charts!AH743)</f>
        <v>-5613.25</v>
      </c>
      <c r="AJ743" s="18">
        <f>SUMIF(Spotify!U:U,Charts!AH743,Spotify!P:P)/COUNTIF(Spotify!U:U,Charts!AH743)</f>
        <v>89790</v>
      </c>
      <c r="AK743" s="18">
        <f>SUMIF(Spotify!U:U,Charts!AH743,Spotify!R:R)/COUNTIF(Spotify!U:U,Charts!AH743)</f>
        <v>4.5</v>
      </c>
      <c r="AL743" s="18">
        <f>SUMIF(Spotify!U:U,Charts!AH743,Spotify!J:J)/COUNTIF(Spotify!U:U,Charts!AH743)</f>
        <v>411</v>
      </c>
      <c r="AM743" s="18">
        <f>SUMIF(Spotify!U:U,Charts!AH743,Spotify!H:H)/COUNTIF(Spotify!U:U,Charts!AH743)</f>
        <v>747</v>
      </c>
      <c r="AN743" s="28">
        <f>SUMIF(Spotify!U:U,Charts!AH743,Spotify!I:I)/COUNTIF(Spotify!U:U,Charts!AH743)</f>
        <v>635.5</v>
      </c>
    </row>
    <row r="744" spans="1:40" x14ac:dyDescent="0.25">
      <c r="A744" s="3" t="s">
        <v>18102</v>
      </c>
      <c r="B744" s="1">
        <v>412175621</v>
      </c>
      <c r="C744" s="1">
        <v>4</v>
      </c>
      <c r="D744" s="1"/>
      <c r="E744" s="3" t="s">
        <v>9102</v>
      </c>
      <c r="F744" s="1">
        <v>154837715</v>
      </c>
      <c r="H744" s="7" t="s">
        <v>9192</v>
      </c>
      <c r="I744" s="1">
        <v>67878359</v>
      </c>
      <c r="J744" s="8">
        <v>1</v>
      </c>
      <c r="L744" s="7" t="s">
        <v>9192</v>
      </c>
      <c r="M744" s="1">
        <f t="shared" si="54"/>
        <v>-67878359</v>
      </c>
      <c r="N744">
        <v>1</v>
      </c>
      <c r="O744" s="18">
        <f>SUMIF(Spotify!U:U,Charts!L744,Spotify!Q:Q)/COUNTIF(Spotify!U:U,Charts!L744)</f>
        <v>177440</v>
      </c>
      <c r="P744" t="str">
        <f t="shared" si="55"/>
        <v>02:57</v>
      </c>
      <c r="Q744" s="18">
        <f t="shared" si="57"/>
        <v>641941</v>
      </c>
      <c r="R744" s="8" t="str">
        <f t="shared" si="56"/>
        <v>10:41</v>
      </c>
      <c r="T744" s="7" t="s">
        <v>18102</v>
      </c>
      <c r="U744">
        <f>COUNTIFS(Spotify!$AA:$AA,Charts!$U$1,Spotify!$U:$U,Charts!T744)</f>
        <v>0</v>
      </c>
      <c r="V744">
        <f>COUNTIFS(Spotify!$AA:$AA,Charts!$V$1,Spotify!$U:$U,Charts!T744)</f>
        <v>0</v>
      </c>
      <c r="W744">
        <f>COUNTIFS(Spotify!$AA:$AA,Charts!$W$1,Spotify!$U:$U,Charts!T744)</f>
        <v>1</v>
      </c>
      <c r="X744">
        <f>COUNTIFS(Spotify!$AA:$AA,Charts!$X$1,Spotify!$U:$U,Charts!T744)</f>
        <v>0</v>
      </c>
      <c r="Y744">
        <f>COUNTIFS(Spotify!$AA:$AA,Charts!$Y$1,Spotify!$U:$U,Charts!T744)</f>
        <v>0</v>
      </c>
      <c r="Z744">
        <f>COUNTIFS(Spotify!$AA:$AA,Charts!$Z$1,Spotify!$U:$U,Charts!T744)</f>
        <v>0</v>
      </c>
      <c r="AA744">
        <f>COUNTIFS(Spotify!$AA:$AA,Charts!$AA$1,Spotify!$U:$U,Charts!T744)</f>
        <v>0</v>
      </c>
      <c r="AB744">
        <f>COUNTIFS(Spotify!$AA:$AA,Charts!$AB$1,Spotify!$U:$U,Charts!T744)</f>
        <v>2</v>
      </c>
      <c r="AC744">
        <f>COUNTIFS(Spotify!$AA:$AA,Charts!$AC$1,Spotify!$U:$U,Charts!T744)</f>
        <v>0</v>
      </c>
      <c r="AD744">
        <f>COUNTIFS(Spotify!$AA:$AA,Charts!$AD$1,Spotify!$U:$U,Charts!T744)</f>
        <v>0</v>
      </c>
      <c r="AE744">
        <f>COUNTIFS(Spotify!$AA:$AA,Charts!$AE$1,Spotify!$U:$U,Charts!T744)</f>
        <v>0</v>
      </c>
      <c r="AF744" s="8">
        <f>COUNTIFS(Spotify!$AA:$AA,Charts!$AF$1,Spotify!$U:$U,Charts!T744)</f>
        <v>1</v>
      </c>
      <c r="AH744" s="7" t="s">
        <v>18102</v>
      </c>
      <c r="AI744">
        <f>SUMIFS(Spotify!O:O,Spotify!U:U,Charts!AH744)/COUNTIFS(Spotify!U:U,Charts!AH744)</f>
        <v>-3329.75</v>
      </c>
      <c r="AJ744" s="18">
        <f>SUMIF(Spotify!U:U,Charts!AH744,Spotify!P:P)/COUNTIF(Spotify!U:U,Charts!AH744)</f>
        <v>156751.5</v>
      </c>
      <c r="AK744" s="18">
        <f>SUMIF(Spotify!U:U,Charts!AH744,Spotify!R:R)/COUNTIF(Spotify!U:U,Charts!AH744)</f>
        <v>21.25</v>
      </c>
      <c r="AL744" s="18">
        <f>SUMIF(Spotify!U:U,Charts!AH744,Spotify!J:J)/COUNTIF(Spotify!U:U,Charts!AH744)</f>
        <v>203.25</v>
      </c>
      <c r="AM744" s="18">
        <f>SUMIF(Spotify!U:U,Charts!AH744,Spotify!H:H)/COUNTIF(Spotify!U:U,Charts!AH744)</f>
        <v>684.25</v>
      </c>
      <c r="AN744" s="28">
        <f>SUMIF(Spotify!U:U,Charts!AH744,Spotify!I:I)/COUNTIF(Spotify!U:U,Charts!AH744)</f>
        <v>773</v>
      </c>
    </row>
    <row r="745" spans="1:40" x14ac:dyDescent="0.25">
      <c r="A745" s="3" t="s">
        <v>5428</v>
      </c>
      <c r="B745" s="1">
        <v>72777247</v>
      </c>
      <c r="C745" s="1">
        <v>3</v>
      </c>
      <c r="D745" s="1"/>
      <c r="E745" s="3" t="s">
        <v>1428</v>
      </c>
      <c r="F745" s="1">
        <v>41859202</v>
      </c>
      <c r="H745" s="7" t="s">
        <v>17868</v>
      </c>
      <c r="I745" s="1">
        <v>67823275</v>
      </c>
      <c r="J745" s="8">
        <v>1</v>
      </c>
      <c r="L745" s="7" t="s">
        <v>17868</v>
      </c>
      <c r="M745" s="1">
        <f t="shared" si="54"/>
        <v>-67823275</v>
      </c>
      <c r="N745">
        <v>1</v>
      </c>
      <c r="O745" s="18">
        <f>SUMIF(Spotify!U:U,Charts!L745,Spotify!Q:Q)/COUNTIF(Spotify!U:U,Charts!L745)</f>
        <v>150802</v>
      </c>
      <c r="P745" t="str">
        <f t="shared" si="55"/>
        <v>02:30</v>
      </c>
      <c r="Q745" s="18">
        <f t="shared" si="57"/>
        <v>641941</v>
      </c>
      <c r="R745" s="8" t="str">
        <f t="shared" si="56"/>
        <v>10:41</v>
      </c>
      <c r="T745" s="7" t="s">
        <v>5428</v>
      </c>
      <c r="U745">
        <f>COUNTIFS(Spotify!$AA:$AA,Charts!$U$1,Spotify!$U:$U,Charts!T745)</f>
        <v>1</v>
      </c>
      <c r="V745">
        <f>COUNTIFS(Spotify!$AA:$AA,Charts!$V$1,Spotify!$U:$U,Charts!T745)</f>
        <v>0</v>
      </c>
      <c r="W745">
        <f>COUNTIFS(Spotify!$AA:$AA,Charts!$W$1,Spotify!$U:$U,Charts!T745)</f>
        <v>0</v>
      </c>
      <c r="X745">
        <f>COUNTIFS(Spotify!$AA:$AA,Charts!$X$1,Spotify!$U:$U,Charts!T745)</f>
        <v>0</v>
      </c>
      <c r="Y745">
        <f>COUNTIFS(Spotify!$AA:$AA,Charts!$Y$1,Spotify!$U:$U,Charts!T745)</f>
        <v>0</v>
      </c>
      <c r="Z745">
        <f>COUNTIFS(Spotify!$AA:$AA,Charts!$Z$1,Spotify!$U:$U,Charts!T745)</f>
        <v>1</v>
      </c>
      <c r="AA745">
        <f>COUNTIFS(Spotify!$AA:$AA,Charts!$AA$1,Spotify!$U:$U,Charts!T745)</f>
        <v>0</v>
      </c>
      <c r="AB745">
        <f>COUNTIFS(Spotify!$AA:$AA,Charts!$AB$1,Spotify!$U:$U,Charts!T745)</f>
        <v>0</v>
      </c>
      <c r="AC745">
        <f>COUNTIFS(Spotify!$AA:$AA,Charts!$AC$1,Spotify!$U:$U,Charts!T745)</f>
        <v>0</v>
      </c>
      <c r="AD745">
        <f>COUNTIFS(Spotify!$AA:$AA,Charts!$AD$1,Spotify!$U:$U,Charts!T745)</f>
        <v>0</v>
      </c>
      <c r="AE745">
        <f>COUNTIFS(Spotify!$AA:$AA,Charts!$AE$1,Spotify!$U:$U,Charts!T745)</f>
        <v>0</v>
      </c>
      <c r="AF745" s="8">
        <f>COUNTIFS(Spotify!$AA:$AA,Charts!$AF$1,Spotify!$U:$U,Charts!T745)</f>
        <v>1</v>
      </c>
      <c r="AH745" s="7" t="s">
        <v>5428</v>
      </c>
      <c r="AI745">
        <f>SUMIFS(Spotify!O:O,Spotify!U:U,Charts!AH745)/COUNTIFS(Spotify!U:U,Charts!AH745)</f>
        <v>-4927.666666666667</v>
      </c>
      <c r="AJ745" s="18">
        <f>SUMIF(Spotify!U:U,Charts!AH745,Spotify!P:P)/COUNTIF(Spotify!U:U,Charts!AH745)</f>
        <v>125340</v>
      </c>
      <c r="AK745" s="18">
        <f>SUMIF(Spotify!U:U,Charts!AH745,Spotify!R:R)/COUNTIF(Spotify!U:U,Charts!AH745)</f>
        <v>5.666666666666667</v>
      </c>
      <c r="AL745" s="18">
        <f>SUMIF(Spotify!U:U,Charts!AH745,Spotify!J:J)/COUNTIF(Spotify!U:U,Charts!AH745)</f>
        <v>456</v>
      </c>
      <c r="AM745" s="18">
        <f>SUMIF(Spotify!U:U,Charts!AH745,Spotify!H:H)/COUNTIF(Spotify!U:U,Charts!AH745)</f>
        <v>700.33333333333337</v>
      </c>
      <c r="AN745" s="28">
        <f>SUMIF(Spotify!U:U,Charts!AH745,Spotify!I:I)/COUNTIF(Spotify!U:U,Charts!AH745)</f>
        <v>653.33333333333337</v>
      </c>
    </row>
    <row r="746" spans="1:40" x14ac:dyDescent="0.25">
      <c r="A746" s="3" t="s">
        <v>10678</v>
      </c>
      <c r="B746" s="1">
        <v>47248326</v>
      </c>
      <c r="C746" s="1">
        <v>1</v>
      </c>
      <c r="D746" s="1"/>
      <c r="E746" s="3" t="s">
        <v>11864</v>
      </c>
      <c r="F746" s="1">
        <v>119012838</v>
      </c>
      <c r="H746" s="7" t="s">
        <v>5064</v>
      </c>
      <c r="I746" s="1">
        <v>67078776</v>
      </c>
      <c r="J746" s="8">
        <v>1</v>
      </c>
      <c r="L746" s="7" t="s">
        <v>5064</v>
      </c>
      <c r="M746" s="1">
        <f t="shared" si="54"/>
        <v>-67078776</v>
      </c>
      <c r="N746">
        <v>1</v>
      </c>
      <c r="O746" s="18">
        <f>SUMIF(Spotify!U:U,Charts!L746,Spotify!Q:Q)/COUNTIF(Spotify!U:U,Charts!L746)</f>
        <v>142152</v>
      </c>
      <c r="P746" t="str">
        <f t="shared" si="55"/>
        <v>02:22</v>
      </c>
      <c r="Q746" s="18">
        <f t="shared" si="57"/>
        <v>641941</v>
      </c>
      <c r="R746" s="8" t="str">
        <f t="shared" si="56"/>
        <v>10:41</v>
      </c>
      <c r="T746" s="7" t="s">
        <v>10678</v>
      </c>
      <c r="U746">
        <f>COUNTIFS(Spotify!$AA:$AA,Charts!$U$1,Spotify!$U:$U,Charts!T746)</f>
        <v>0</v>
      </c>
      <c r="V746">
        <f>COUNTIFS(Spotify!$AA:$AA,Charts!$V$1,Spotify!$U:$U,Charts!T746)</f>
        <v>0</v>
      </c>
      <c r="W746">
        <f>COUNTIFS(Spotify!$AA:$AA,Charts!$W$1,Spotify!$U:$U,Charts!T746)</f>
        <v>0</v>
      </c>
      <c r="X746">
        <f>COUNTIFS(Spotify!$AA:$AA,Charts!$X$1,Spotify!$U:$U,Charts!T746)</f>
        <v>0</v>
      </c>
      <c r="Y746">
        <f>COUNTIFS(Spotify!$AA:$AA,Charts!$Y$1,Spotify!$U:$U,Charts!T746)</f>
        <v>0</v>
      </c>
      <c r="Z746">
        <f>COUNTIFS(Spotify!$AA:$AA,Charts!$Z$1,Spotify!$U:$U,Charts!T746)</f>
        <v>0</v>
      </c>
      <c r="AA746">
        <f>COUNTIFS(Spotify!$AA:$AA,Charts!$AA$1,Spotify!$U:$U,Charts!T746)</f>
        <v>0</v>
      </c>
      <c r="AB746">
        <f>COUNTIFS(Spotify!$AA:$AA,Charts!$AB$1,Spotify!$U:$U,Charts!T746)</f>
        <v>0</v>
      </c>
      <c r="AC746">
        <f>COUNTIFS(Spotify!$AA:$AA,Charts!$AC$1,Spotify!$U:$U,Charts!T746)</f>
        <v>0</v>
      </c>
      <c r="AD746">
        <f>COUNTIFS(Spotify!$AA:$AA,Charts!$AD$1,Spotify!$U:$U,Charts!T746)</f>
        <v>1</v>
      </c>
      <c r="AE746">
        <f>COUNTIFS(Spotify!$AA:$AA,Charts!$AE$1,Spotify!$U:$U,Charts!T746)</f>
        <v>0</v>
      </c>
      <c r="AF746" s="8">
        <f>COUNTIFS(Spotify!$AA:$AA,Charts!$AF$1,Spotify!$U:$U,Charts!T746)</f>
        <v>0</v>
      </c>
      <c r="AH746" s="7" t="s">
        <v>10678</v>
      </c>
      <c r="AI746">
        <f>SUMIFS(Spotify!O:O,Spotify!U:U,Charts!AH746)/COUNTIFS(Spotify!U:U,Charts!AH746)</f>
        <v>-8887</v>
      </c>
      <c r="AJ746" s="18">
        <f>SUMIF(Spotify!U:U,Charts!AH746,Spotify!P:P)/COUNTIF(Spotify!U:U,Charts!AH746)</f>
        <v>86453</v>
      </c>
      <c r="AK746" s="18">
        <f>SUMIF(Spotify!U:U,Charts!AH746,Spotify!R:R)/COUNTIF(Spotify!U:U,Charts!AH746)</f>
        <v>8</v>
      </c>
      <c r="AL746" s="18">
        <f>SUMIF(Spotify!U:U,Charts!AH746,Spotify!J:J)/COUNTIF(Spotify!U:U,Charts!AH746)</f>
        <v>507</v>
      </c>
      <c r="AM746" s="18">
        <f>SUMIF(Spotify!U:U,Charts!AH746,Spotify!H:H)/COUNTIF(Spotify!U:U,Charts!AH746)</f>
        <v>628</v>
      </c>
      <c r="AN746" s="28">
        <f>SUMIF(Spotify!U:U,Charts!AH746,Spotify!I:I)/COUNTIF(Spotify!U:U,Charts!AH746)</f>
        <v>318</v>
      </c>
    </row>
    <row r="747" spans="1:40" x14ac:dyDescent="0.25">
      <c r="A747" s="3" t="s">
        <v>18103</v>
      </c>
      <c r="B747" s="1">
        <v>27641237</v>
      </c>
      <c r="C747" s="1">
        <v>1</v>
      </c>
      <c r="D747" s="1"/>
      <c r="E747" s="3" t="s">
        <v>1008</v>
      </c>
      <c r="F747" s="1">
        <v>1248913497</v>
      </c>
      <c r="H747" s="7" t="s">
        <v>16541</v>
      </c>
      <c r="I747" s="1">
        <v>66866354</v>
      </c>
      <c r="J747" s="8">
        <v>1</v>
      </c>
      <c r="L747" s="7" t="s">
        <v>16541</v>
      </c>
      <c r="M747" s="1">
        <f t="shared" si="54"/>
        <v>-66866354</v>
      </c>
      <c r="N747">
        <v>1</v>
      </c>
      <c r="O747" s="18">
        <f>SUMIF(Spotify!U:U,Charts!L747,Spotify!Q:Q)/COUNTIF(Spotify!U:U,Charts!L747)</f>
        <v>187244</v>
      </c>
      <c r="P747" t="str">
        <f t="shared" si="55"/>
        <v>03:07</v>
      </c>
      <c r="Q747" s="18">
        <f t="shared" si="57"/>
        <v>641941</v>
      </c>
      <c r="R747" s="8" t="str">
        <f t="shared" si="56"/>
        <v>10:41</v>
      </c>
      <c r="T747" s="7" t="s">
        <v>18103</v>
      </c>
      <c r="U747">
        <f>COUNTIFS(Spotify!$AA:$AA,Charts!$U$1,Spotify!$U:$U,Charts!T747)</f>
        <v>0</v>
      </c>
      <c r="V747">
        <f>COUNTIFS(Spotify!$AA:$AA,Charts!$V$1,Spotify!$U:$U,Charts!T747)</f>
        <v>0</v>
      </c>
      <c r="W747">
        <f>COUNTIFS(Spotify!$AA:$AA,Charts!$W$1,Spotify!$U:$U,Charts!T747)</f>
        <v>0</v>
      </c>
      <c r="X747">
        <f>COUNTIFS(Spotify!$AA:$AA,Charts!$X$1,Spotify!$U:$U,Charts!T747)</f>
        <v>0</v>
      </c>
      <c r="Y747">
        <f>COUNTIFS(Spotify!$AA:$AA,Charts!$Y$1,Spotify!$U:$U,Charts!T747)</f>
        <v>0</v>
      </c>
      <c r="Z747">
        <f>COUNTIFS(Spotify!$AA:$AA,Charts!$Z$1,Spotify!$U:$U,Charts!T747)</f>
        <v>0</v>
      </c>
      <c r="AA747">
        <f>COUNTIFS(Spotify!$AA:$AA,Charts!$AA$1,Spotify!$U:$U,Charts!T747)</f>
        <v>0</v>
      </c>
      <c r="AB747">
        <f>COUNTIFS(Spotify!$AA:$AA,Charts!$AB$1,Spotify!$U:$U,Charts!T747)</f>
        <v>0</v>
      </c>
      <c r="AC747">
        <f>COUNTIFS(Spotify!$AA:$AA,Charts!$AC$1,Spotify!$U:$U,Charts!T747)</f>
        <v>0</v>
      </c>
      <c r="AD747">
        <f>COUNTIFS(Spotify!$AA:$AA,Charts!$AD$1,Spotify!$U:$U,Charts!T747)</f>
        <v>1</v>
      </c>
      <c r="AE747">
        <f>COUNTIFS(Spotify!$AA:$AA,Charts!$AE$1,Spotify!$U:$U,Charts!T747)</f>
        <v>0</v>
      </c>
      <c r="AF747" s="8">
        <f>COUNTIFS(Spotify!$AA:$AA,Charts!$AF$1,Spotify!$U:$U,Charts!T747)</f>
        <v>0</v>
      </c>
      <c r="AH747" s="7" t="s">
        <v>18103</v>
      </c>
      <c r="AI747">
        <f>SUMIFS(Spotify!O:O,Spotify!U:U,Charts!AH747)/COUNTIFS(Spotify!U:U,Charts!AH747)</f>
        <v>-8572</v>
      </c>
      <c r="AJ747" s="18">
        <f>SUMIF(Spotify!U:U,Charts!AH747,Spotify!P:P)/COUNTIF(Spotify!U:U,Charts!AH747)</f>
        <v>107727</v>
      </c>
      <c r="AK747" s="18">
        <f>SUMIF(Spotify!U:U,Charts!AH747,Spotify!R:R)/COUNTIF(Spotify!U:U,Charts!AH747)</f>
        <v>3</v>
      </c>
      <c r="AL747" s="18">
        <f>SUMIF(Spotify!U:U,Charts!AH747,Spotify!J:J)/COUNTIF(Spotify!U:U,Charts!AH747)</f>
        <v>637</v>
      </c>
      <c r="AM747" s="18">
        <f>SUMIF(Spotify!U:U,Charts!AH747,Spotify!H:H)/COUNTIF(Spotify!U:U,Charts!AH747)</f>
        <v>842</v>
      </c>
      <c r="AN747" s="28">
        <f>SUMIF(Spotify!U:U,Charts!AH747,Spotify!I:I)/COUNTIF(Spotify!U:U,Charts!AH747)</f>
        <v>468</v>
      </c>
    </row>
    <row r="748" spans="1:40" x14ac:dyDescent="0.25">
      <c r="A748" s="3" t="s">
        <v>18104</v>
      </c>
      <c r="B748" s="1">
        <v>75450656</v>
      </c>
      <c r="C748" s="1">
        <v>1</v>
      </c>
      <c r="D748" s="1"/>
      <c r="E748" s="3" t="s">
        <v>5568</v>
      </c>
      <c r="F748" s="1">
        <v>185262180</v>
      </c>
      <c r="H748" s="7" t="s">
        <v>11984</v>
      </c>
      <c r="I748" s="1">
        <v>66642974</v>
      </c>
      <c r="J748" s="8">
        <v>1</v>
      </c>
      <c r="L748" s="7" t="s">
        <v>11984</v>
      </c>
      <c r="M748" s="1">
        <f t="shared" si="54"/>
        <v>-66642974</v>
      </c>
      <c r="N748">
        <v>1</v>
      </c>
      <c r="O748" s="18">
        <f>SUMIF(Spotify!U:U,Charts!L748,Spotify!Q:Q)/COUNTIF(Spotify!U:U,Charts!L748)</f>
        <v>210000</v>
      </c>
      <c r="P748" t="str">
        <f t="shared" si="55"/>
        <v>03:30</v>
      </c>
      <c r="Q748" s="18">
        <f t="shared" si="57"/>
        <v>641941</v>
      </c>
      <c r="R748" s="8" t="str">
        <f t="shared" si="56"/>
        <v>10:41</v>
      </c>
      <c r="T748" s="7" t="s">
        <v>18104</v>
      </c>
      <c r="U748">
        <f>COUNTIFS(Spotify!$AA:$AA,Charts!$U$1,Spotify!$U:$U,Charts!T748)</f>
        <v>0</v>
      </c>
      <c r="V748">
        <f>COUNTIFS(Spotify!$AA:$AA,Charts!$V$1,Spotify!$U:$U,Charts!T748)</f>
        <v>0</v>
      </c>
      <c r="W748">
        <f>COUNTIFS(Spotify!$AA:$AA,Charts!$W$1,Spotify!$U:$U,Charts!T748)</f>
        <v>0</v>
      </c>
      <c r="X748">
        <f>COUNTIFS(Spotify!$AA:$AA,Charts!$X$1,Spotify!$U:$U,Charts!T748)</f>
        <v>0</v>
      </c>
      <c r="Y748">
        <f>COUNTIFS(Spotify!$AA:$AA,Charts!$Y$1,Spotify!$U:$U,Charts!T748)</f>
        <v>0</v>
      </c>
      <c r="Z748">
        <f>COUNTIFS(Spotify!$AA:$AA,Charts!$Z$1,Spotify!$U:$U,Charts!T748)</f>
        <v>0</v>
      </c>
      <c r="AA748">
        <f>COUNTIFS(Spotify!$AA:$AA,Charts!$AA$1,Spotify!$U:$U,Charts!T748)</f>
        <v>0</v>
      </c>
      <c r="AB748">
        <f>COUNTIFS(Spotify!$AA:$AA,Charts!$AB$1,Spotify!$U:$U,Charts!T748)</f>
        <v>0</v>
      </c>
      <c r="AC748">
        <f>COUNTIFS(Spotify!$AA:$AA,Charts!$AC$1,Spotify!$U:$U,Charts!T748)</f>
        <v>0</v>
      </c>
      <c r="AD748">
        <f>COUNTIFS(Spotify!$AA:$AA,Charts!$AD$1,Spotify!$U:$U,Charts!T748)</f>
        <v>1</v>
      </c>
      <c r="AE748">
        <f>COUNTIFS(Spotify!$AA:$AA,Charts!$AE$1,Spotify!$U:$U,Charts!T748)</f>
        <v>0</v>
      </c>
      <c r="AF748" s="8">
        <f>COUNTIFS(Spotify!$AA:$AA,Charts!$AF$1,Spotify!$U:$U,Charts!T748)</f>
        <v>0</v>
      </c>
      <c r="AH748" s="7" t="s">
        <v>18104</v>
      </c>
      <c r="AI748">
        <f>SUMIFS(Spotify!O:O,Spotify!U:U,Charts!AH748)/COUNTIFS(Spotify!U:U,Charts!AH748)</f>
        <v>-7791</v>
      </c>
      <c r="AJ748" s="18">
        <f>SUMIF(Spotify!U:U,Charts!AH748,Spotify!P:P)/COUNTIF(Spotify!U:U,Charts!AH748)</f>
        <v>124993</v>
      </c>
      <c r="AK748" s="18">
        <f>SUMIF(Spotify!U:U,Charts!AH748,Spotify!R:R)/COUNTIF(Spotify!U:U,Charts!AH748)</f>
        <v>11</v>
      </c>
      <c r="AL748" s="18">
        <f>SUMIF(Spotify!U:U,Charts!AH748,Spotify!J:J)/COUNTIF(Spotify!U:U,Charts!AH748)</f>
        <v>877</v>
      </c>
      <c r="AM748" s="18">
        <f>SUMIF(Spotify!U:U,Charts!AH748,Spotify!H:H)/COUNTIF(Spotify!U:U,Charts!AH748)</f>
        <v>601</v>
      </c>
      <c r="AN748" s="28">
        <f>SUMIF(Spotify!U:U,Charts!AH748,Spotify!I:I)/COUNTIF(Spotify!U:U,Charts!AH748)</f>
        <v>36</v>
      </c>
    </row>
    <row r="749" spans="1:40" x14ac:dyDescent="0.25">
      <c r="A749" s="3" t="s">
        <v>18105</v>
      </c>
      <c r="B749" s="1">
        <v>134979902</v>
      </c>
      <c r="C749" s="1">
        <v>1</v>
      </c>
      <c r="D749" s="1"/>
      <c r="E749" s="3" t="s">
        <v>2940</v>
      </c>
      <c r="F749" s="1">
        <v>556210503</v>
      </c>
      <c r="H749" s="7" t="s">
        <v>67</v>
      </c>
      <c r="I749" s="1">
        <v>66510503</v>
      </c>
      <c r="J749" s="8">
        <v>3</v>
      </c>
      <c r="L749" s="7" t="s">
        <v>67</v>
      </c>
      <c r="M749" s="1">
        <f t="shared" si="54"/>
        <v>-66510503</v>
      </c>
      <c r="N749">
        <v>3</v>
      </c>
      <c r="O749" s="18">
        <f>SUMIF(Spotify!U:U,Charts!L749,Spotify!Q:Q)/COUNTIF(Spotify!U:U,Charts!L749)</f>
        <v>114756.66666666667</v>
      </c>
      <c r="P749" t="str">
        <f t="shared" si="55"/>
        <v>01:54</v>
      </c>
      <c r="Q749" s="18">
        <f t="shared" si="57"/>
        <v>641941</v>
      </c>
      <c r="R749" s="8" t="str">
        <f t="shared" si="56"/>
        <v>10:41</v>
      </c>
      <c r="T749" s="7" t="s">
        <v>18105</v>
      </c>
      <c r="U749">
        <f>COUNTIFS(Spotify!$AA:$AA,Charts!$U$1,Spotify!$U:$U,Charts!T749)</f>
        <v>0</v>
      </c>
      <c r="V749">
        <f>COUNTIFS(Spotify!$AA:$AA,Charts!$V$1,Spotify!$U:$U,Charts!T749)</f>
        <v>1</v>
      </c>
      <c r="W749">
        <f>COUNTIFS(Spotify!$AA:$AA,Charts!$W$1,Spotify!$U:$U,Charts!T749)</f>
        <v>0</v>
      </c>
      <c r="X749">
        <f>COUNTIFS(Spotify!$AA:$AA,Charts!$X$1,Spotify!$U:$U,Charts!T749)</f>
        <v>0</v>
      </c>
      <c r="Y749">
        <f>COUNTIFS(Spotify!$AA:$AA,Charts!$Y$1,Spotify!$U:$U,Charts!T749)</f>
        <v>0</v>
      </c>
      <c r="Z749">
        <f>COUNTIFS(Spotify!$AA:$AA,Charts!$Z$1,Spotify!$U:$U,Charts!T749)</f>
        <v>0</v>
      </c>
      <c r="AA749">
        <f>COUNTIFS(Spotify!$AA:$AA,Charts!$AA$1,Spotify!$U:$U,Charts!T749)</f>
        <v>0</v>
      </c>
      <c r="AB749">
        <f>COUNTIFS(Spotify!$AA:$AA,Charts!$AB$1,Spotify!$U:$U,Charts!T749)</f>
        <v>0</v>
      </c>
      <c r="AC749">
        <f>COUNTIFS(Spotify!$AA:$AA,Charts!$AC$1,Spotify!$U:$U,Charts!T749)</f>
        <v>0</v>
      </c>
      <c r="AD749">
        <f>COUNTIFS(Spotify!$AA:$AA,Charts!$AD$1,Spotify!$U:$U,Charts!T749)</f>
        <v>0</v>
      </c>
      <c r="AE749">
        <f>COUNTIFS(Spotify!$AA:$AA,Charts!$AE$1,Spotify!$U:$U,Charts!T749)</f>
        <v>0</v>
      </c>
      <c r="AF749" s="8">
        <f>COUNTIFS(Spotify!$AA:$AA,Charts!$AF$1,Spotify!$U:$U,Charts!T749)</f>
        <v>0</v>
      </c>
      <c r="AH749" s="7" t="s">
        <v>18105</v>
      </c>
      <c r="AI749">
        <f>SUMIFS(Spotify!O:O,Spotify!U:U,Charts!AH749)/COUNTIFS(Spotify!U:U,Charts!AH749)</f>
        <v>-3872</v>
      </c>
      <c r="AJ749" s="18">
        <f>SUMIF(Spotify!U:U,Charts!AH749,Spotify!P:P)/COUNTIF(Spotify!U:U,Charts!AH749)</f>
        <v>13199</v>
      </c>
      <c r="AK749" s="18">
        <f>SUMIF(Spotify!U:U,Charts!AH749,Spotify!R:R)/COUNTIF(Spotify!U:U,Charts!AH749)</f>
        <v>21</v>
      </c>
      <c r="AL749" s="18">
        <f>SUMIF(Spotify!U:U,Charts!AH749,Spotify!J:J)/COUNTIF(Spotify!U:U,Charts!AH749)</f>
        <v>139</v>
      </c>
      <c r="AM749" s="18">
        <f>SUMIF(Spotify!U:U,Charts!AH749,Spotify!H:H)/COUNTIF(Spotify!U:U,Charts!AH749)</f>
        <v>896</v>
      </c>
      <c r="AN749" s="28">
        <f>SUMIF(Spotify!U:U,Charts!AH749,Spotify!I:I)/COUNTIF(Spotify!U:U,Charts!AH749)</f>
        <v>673</v>
      </c>
    </row>
    <row r="750" spans="1:40" x14ac:dyDescent="0.25">
      <c r="A750" s="3" t="s">
        <v>906</v>
      </c>
      <c r="B750" s="1">
        <v>16100612</v>
      </c>
      <c r="C750" s="1">
        <v>1</v>
      </c>
      <c r="D750" s="1"/>
      <c r="E750" s="3" t="s">
        <v>7754</v>
      </c>
      <c r="F750" s="1">
        <v>94170785</v>
      </c>
      <c r="H750" s="7" t="s">
        <v>16558</v>
      </c>
      <c r="I750" s="1">
        <v>66424250</v>
      </c>
      <c r="J750" s="8">
        <v>1</v>
      </c>
      <c r="L750" s="7" t="s">
        <v>16558</v>
      </c>
      <c r="M750" s="1">
        <f t="shared" si="54"/>
        <v>-66424250</v>
      </c>
      <c r="N750">
        <v>1</v>
      </c>
      <c r="O750" s="18">
        <f>SUMIF(Spotify!U:U,Charts!L750,Spotify!Q:Q)/COUNTIF(Spotify!U:U,Charts!L750)</f>
        <v>239587</v>
      </c>
      <c r="P750" t="str">
        <f t="shared" si="55"/>
        <v>03:59</v>
      </c>
      <c r="Q750" s="18">
        <f t="shared" si="57"/>
        <v>641941</v>
      </c>
      <c r="R750" s="8" t="str">
        <f t="shared" si="56"/>
        <v>10:41</v>
      </c>
      <c r="T750" s="7" t="s">
        <v>906</v>
      </c>
      <c r="U750">
        <f>COUNTIFS(Spotify!$AA:$AA,Charts!$U$1,Spotify!$U:$U,Charts!T750)</f>
        <v>1</v>
      </c>
      <c r="V750">
        <f>COUNTIFS(Spotify!$AA:$AA,Charts!$V$1,Spotify!$U:$U,Charts!T750)</f>
        <v>0</v>
      </c>
      <c r="W750">
        <f>COUNTIFS(Spotify!$AA:$AA,Charts!$W$1,Spotify!$U:$U,Charts!T750)</f>
        <v>0</v>
      </c>
      <c r="X750">
        <f>COUNTIFS(Spotify!$AA:$AA,Charts!$X$1,Spotify!$U:$U,Charts!T750)</f>
        <v>0</v>
      </c>
      <c r="Y750">
        <f>COUNTIFS(Spotify!$AA:$AA,Charts!$Y$1,Spotify!$U:$U,Charts!T750)</f>
        <v>0</v>
      </c>
      <c r="Z750">
        <f>COUNTIFS(Spotify!$AA:$AA,Charts!$Z$1,Spotify!$U:$U,Charts!T750)</f>
        <v>0</v>
      </c>
      <c r="AA750">
        <f>COUNTIFS(Spotify!$AA:$AA,Charts!$AA$1,Spotify!$U:$U,Charts!T750)</f>
        <v>0</v>
      </c>
      <c r="AB750">
        <f>COUNTIFS(Spotify!$AA:$AA,Charts!$AB$1,Spotify!$U:$U,Charts!T750)</f>
        <v>0</v>
      </c>
      <c r="AC750">
        <f>COUNTIFS(Spotify!$AA:$AA,Charts!$AC$1,Spotify!$U:$U,Charts!T750)</f>
        <v>0</v>
      </c>
      <c r="AD750">
        <f>COUNTIFS(Spotify!$AA:$AA,Charts!$AD$1,Spotify!$U:$U,Charts!T750)</f>
        <v>0</v>
      </c>
      <c r="AE750">
        <f>COUNTIFS(Spotify!$AA:$AA,Charts!$AE$1,Spotify!$U:$U,Charts!T750)</f>
        <v>0</v>
      </c>
      <c r="AF750" s="8">
        <f>COUNTIFS(Spotify!$AA:$AA,Charts!$AF$1,Spotify!$U:$U,Charts!T750)</f>
        <v>0</v>
      </c>
      <c r="AH750" s="7" t="s">
        <v>906</v>
      </c>
      <c r="AI750">
        <f>SUMIFS(Spotify!O:O,Spotify!U:U,Charts!AH750)/COUNTIFS(Spotify!U:U,Charts!AH750)</f>
        <v>-141</v>
      </c>
      <c r="AJ750" s="18">
        <f>SUMIF(Spotify!U:U,Charts!AH750,Spotify!P:P)/COUNTIF(Spotify!U:U,Charts!AH750)</f>
        <v>129926</v>
      </c>
      <c r="AK750" s="18">
        <f>SUMIF(Spotify!U:U,Charts!AH750,Spotify!R:R)/COUNTIF(Spotify!U:U,Charts!AH750)</f>
        <v>4</v>
      </c>
      <c r="AL750" s="18">
        <f>SUMIF(Spotify!U:U,Charts!AH750,Spotify!J:J)/COUNTIF(Spotify!U:U,Charts!AH750)</f>
        <v>573</v>
      </c>
      <c r="AM750" s="18">
        <f>SUMIF(Spotify!U:U,Charts!AH750,Spotify!H:H)/COUNTIF(Spotify!U:U,Charts!AH750)</f>
        <v>931</v>
      </c>
      <c r="AN750" s="28">
        <f>SUMIF(Spotify!U:U,Charts!AH750,Spotify!I:I)/COUNTIF(Spotify!U:U,Charts!AH750)</f>
        <v>604</v>
      </c>
    </row>
    <row r="751" spans="1:40" x14ac:dyDescent="0.25">
      <c r="A751" s="3" t="s">
        <v>18106</v>
      </c>
      <c r="B751" s="1">
        <v>6713237</v>
      </c>
      <c r="C751" s="1">
        <v>1</v>
      </c>
      <c r="D751" s="1"/>
      <c r="E751" s="3" t="s">
        <v>13628</v>
      </c>
      <c r="F751" s="1">
        <v>19806719</v>
      </c>
      <c r="H751" s="7" t="s">
        <v>18064</v>
      </c>
      <c r="I751" s="1">
        <v>66167317</v>
      </c>
      <c r="J751" s="8">
        <v>1</v>
      </c>
      <c r="L751" s="7" t="s">
        <v>18064</v>
      </c>
      <c r="M751" s="1">
        <f t="shared" si="54"/>
        <v>-66167317</v>
      </c>
      <c r="N751">
        <v>1</v>
      </c>
      <c r="O751" s="18">
        <f>SUMIF(Spotify!U:U,Charts!L751,Spotify!Q:Q)/COUNTIF(Spotify!U:U,Charts!L751)</f>
        <v>207720</v>
      </c>
      <c r="P751" t="str">
        <f t="shared" si="55"/>
        <v>03:27</v>
      </c>
      <c r="Q751" s="18">
        <f t="shared" si="57"/>
        <v>641941</v>
      </c>
      <c r="R751" s="8" t="str">
        <f t="shared" si="56"/>
        <v>10:41</v>
      </c>
      <c r="T751" s="7" t="s">
        <v>18106</v>
      </c>
      <c r="U751">
        <f>COUNTIFS(Spotify!$AA:$AA,Charts!$U$1,Spotify!$U:$U,Charts!T751)</f>
        <v>0</v>
      </c>
      <c r="V751">
        <f>COUNTIFS(Spotify!$AA:$AA,Charts!$V$1,Spotify!$U:$U,Charts!T751)</f>
        <v>0</v>
      </c>
      <c r="W751">
        <f>COUNTIFS(Spotify!$AA:$AA,Charts!$W$1,Spotify!$U:$U,Charts!T751)</f>
        <v>0</v>
      </c>
      <c r="X751">
        <f>COUNTIFS(Spotify!$AA:$AA,Charts!$X$1,Spotify!$U:$U,Charts!T751)</f>
        <v>0</v>
      </c>
      <c r="Y751">
        <f>COUNTIFS(Spotify!$AA:$AA,Charts!$Y$1,Spotify!$U:$U,Charts!T751)</f>
        <v>0</v>
      </c>
      <c r="Z751">
        <f>COUNTIFS(Spotify!$AA:$AA,Charts!$Z$1,Spotify!$U:$U,Charts!T751)</f>
        <v>0</v>
      </c>
      <c r="AA751">
        <f>COUNTIFS(Spotify!$AA:$AA,Charts!$AA$1,Spotify!$U:$U,Charts!T751)</f>
        <v>1</v>
      </c>
      <c r="AB751">
        <f>COUNTIFS(Spotify!$AA:$AA,Charts!$AB$1,Spotify!$U:$U,Charts!T751)</f>
        <v>0</v>
      </c>
      <c r="AC751">
        <f>COUNTIFS(Spotify!$AA:$AA,Charts!$AC$1,Spotify!$U:$U,Charts!T751)</f>
        <v>0</v>
      </c>
      <c r="AD751">
        <f>COUNTIFS(Spotify!$AA:$AA,Charts!$AD$1,Spotify!$U:$U,Charts!T751)</f>
        <v>0</v>
      </c>
      <c r="AE751">
        <f>COUNTIFS(Spotify!$AA:$AA,Charts!$AE$1,Spotify!$U:$U,Charts!T751)</f>
        <v>0</v>
      </c>
      <c r="AF751" s="8">
        <f>COUNTIFS(Spotify!$AA:$AA,Charts!$AF$1,Spotify!$U:$U,Charts!T751)</f>
        <v>0</v>
      </c>
      <c r="AH751" s="7" t="s">
        <v>18106</v>
      </c>
      <c r="AI751">
        <f>SUMIFS(Spotify!O:O,Spotify!U:U,Charts!AH751)/COUNTIFS(Spotify!U:U,Charts!AH751)</f>
        <v>-2405</v>
      </c>
      <c r="AJ751" s="18">
        <f>SUMIF(Spotify!U:U,Charts!AH751,Spotify!P:P)/COUNTIF(Spotify!U:U,Charts!AH751)</f>
        <v>129966</v>
      </c>
      <c r="AK751" s="18">
        <f>SUMIF(Spotify!U:U,Charts!AH751,Spotify!R:R)/COUNTIF(Spotify!U:U,Charts!AH751)</f>
        <v>1</v>
      </c>
      <c r="AL751" s="18">
        <f>SUMIF(Spotify!U:U,Charts!AH751,Spotify!J:J)/COUNTIF(Spotify!U:U,Charts!AH751)</f>
        <v>504</v>
      </c>
      <c r="AM751" s="18">
        <f>SUMIF(Spotify!U:U,Charts!AH751,Spotify!H:H)/COUNTIF(Spotify!U:U,Charts!AH751)</f>
        <v>649</v>
      </c>
      <c r="AN751" s="28">
        <f>SUMIF(Spotify!U:U,Charts!AH751,Spotify!I:I)/COUNTIF(Spotify!U:U,Charts!AH751)</f>
        <v>797</v>
      </c>
    </row>
    <row r="752" spans="1:40" x14ac:dyDescent="0.25">
      <c r="A752" s="3" t="s">
        <v>8167</v>
      </c>
      <c r="B752" s="1">
        <v>143877025</v>
      </c>
      <c r="C752" s="1">
        <v>3</v>
      </c>
      <c r="D752" s="1"/>
      <c r="E752" s="3" t="s">
        <v>13612</v>
      </c>
      <c r="F752" s="1">
        <v>5421847</v>
      </c>
      <c r="H752" s="7" t="s">
        <v>18168</v>
      </c>
      <c r="I752" s="1">
        <v>66084521</v>
      </c>
      <c r="J752" s="8">
        <v>1</v>
      </c>
      <c r="L752" s="7" t="s">
        <v>18168</v>
      </c>
      <c r="M752" s="1">
        <f t="shared" si="54"/>
        <v>-66084521</v>
      </c>
      <c r="N752">
        <v>1</v>
      </c>
      <c r="O752" s="18">
        <f>SUMIF(Spotify!U:U,Charts!L752,Spotify!Q:Q)/COUNTIF(Spotify!U:U,Charts!L752)</f>
        <v>184490</v>
      </c>
      <c r="P752" t="str">
        <f t="shared" si="55"/>
        <v>03:04</v>
      </c>
      <c r="Q752" s="18">
        <f t="shared" si="57"/>
        <v>641941</v>
      </c>
      <c r="R752" s="8" t="str">
        <f t="shared" si="56"/>
        <v>10:41</v>
      </c>
      <c r="T752" s="7" t="s">
        <v>8167</v>
      </c>
      <c r="U752">
        <f>COUNTIFS(Spotify!$AA:$AA,Charts!$U$1,Spotify!$U:$U,Charts!T752)</f>
        <v>1</v>
      </c>
      <c r="V752">
        <f>COUNTIFS(Spotify!$AA:$AA,Charts!$V$1,Spotify!$U:$U,Charts!T752)</f>
        <v>0</v>
      </c>
      <c r="W752">
        <f>COUNTIFS(Spotify!$AA:$AA,Charts!$W$1,Spotify!$U:$U,Charts!T752)</f>
        <v>0</v>
      </c>
      <c r="X752">
        <f>COUNTIFS(Spotify!$AA:$AA,Charts!$X$1,Spotify!$U:$U,Charts!T752)</f>
        <v>0</v>
      </c>
      <c r="Y752">
        <f>COUNTIFS(Spotify!$AA:$AA,Charts!$Y$1,Spotify!$U:$U,Charts!T752)</f>
        <v>0</v>
      </c>
      <c r="Z752">
        <f>COUNTIFS(Spotify!$AA:$AA,Charts!$Z$1,Spotify!$U:$U,Charts!T752)</f>
        <v>0</v>
      </c>
      <c r="AA752">
        <f>COUNTIFS(Spotify!$AA:$AA,Charts!$AA$1,Spotify!$U:$U,Charts!T752)</f>
        <v>1</v>
      </c>
      <c r="AB752">
        <f>COUNTIFS(Spotify!$AA:$AA,Charts!$AB$1,Spotify!$U:$U,Charts!T752)</f>
        <v>1</v>
      </c>
      <c r="AC752">
        <f>COUNTIFS(Spotify!$AA:$AA,Charts!$AC$1,Spotify!$U:$U,Charts!T752)</f>
        <v>0</v>
      </c>
      <c r="AD752">
        <f>COUNTIFS(Spotify!$AA:$AA,Charts!$AD$1,Spotify!$U:$U,Charts!T752)</f>
        <v>0</v>
      </c>
      <c r="AE752">
        <f>COUNTIFS(Spotify!$AA:$AA,Charts!$AE$1,Spotify!$U:$U,Charts!T752)</f>
        <v>0</v>
      </c>
      <c r="AF752" s="8">
        <f>COUNTIFS(Spotify!$AA:$AA,Charts!$AF$1,Spotify!$U:$U,Charts!T752)</f>
        <v>0</v>
      </c>
      <c r="AH752" s="7" t="s">
        <v>8167</v>
      </c>
      <c r="AI752">
        <f>SUMIFS(Spotify!O:O,Spotify!U:U,Charts!AH752)/COUNTIFS(Spotify!U:U,Charts!AH752)</f>
        <v>-4988.333333333333</v>
      </c>
      <c r="AJ752" s="18">
        <f>SUMIF(Spotify!U:U,Charts!AH752,Spotify!P:P)/COUNTIF(Spotify!U:U,Charts!AH752)</f>
        <v>105257</v>
      </c>
      <c r="AK752" s="18">
        <f>SUMIF(Spotify!U:U,Charts!AH752,Spotify!R:R)/COUNTIF(Spotify!U:U,Charts!AH752)</f>
        <v>6.333333333333333</v>
      </c>
      <c r="AL752" s="18">
        <f>SUMIF(Spotify!U:U,Charts!AH752,Spotify!J:J)/COUNTIF(Spotify!U:U,Charts!AH752)</f>
        <v>395.33333333333331</v>
      </c>
      <c r="AM752" s="18">
        <f>SUMIF(Spotify!U:U,Charts!AH752,Spotify!H:H)/COUNTIF(Spotify!U:U,Charts!AH752)</f>
        <v>266.33333333333331</v>
      </c>
      <c r="AN752" s="28">
        <f>SUMIF(Spotify!U:U,Charts!AH752,Spotify!I:I)/COUNTIF(Spotify!U:U,Charts!AH752)</f>
        <v>493</v>
      </c>
    </row>
    <row r="753" spans="1:40" x14ac:dyDescent="0.25">
      <c r="A753" s="3" t="s">
        <v>15852</v>
      </c>
      <c r="B753" s="1">
        <v>3840017</v>
      </c>
      <c r="C753" s="1">
        <v>1</v>
      </c>
      <c r="D753" s="1"/>
      <c r="E753" s="3" t="s">
        <v>5954</v>
      </c>
      <c r="F753" s="1">
        <v>449496630</v>
      </c>
      <c r="H753" s="7" t="s">
        <v>18255</v>
      </c>
      <c r="I753" s="1">
        <v>65885187</v>
      </c>
      <c r="J753" s="8">
        <v>3</v>
      </c>
      <c r="L753" s="7" t="s">
        <v>18255</v>
      </c>
      <c r="M753" s="1">
        <f t="shared" si="54"/>
        <v>-65885187</v>
      </c>
      <c r="N753">
        <v>3</v>
      </c>
      <c r="O753" s="18">
        <f>SUMIF(Spotify!U:U,Charts!L753,Spotify!Q:Q)/COUNTIF(Spotify!U:U,Charts!L753)</f>
        <v>231537.66666666666</v>
      </c>
      <c r="P753" t="str">
        <f t="shared" si="55"/>
        <v>03:51</v>
      </c>
      <c r="Q753" s="18">
        <f t="shared" si="57"/>
        <v>641941</v>
      </c>
      <c r="R753" s="8" t="str">
        <f t="shared" si="56"/>
        <v>10:41</v>
      </c>
      <c r="T753" s="7" t="s">
        <v>15852</v>
      </c>
      <c r="U753">
        <f>COUNTIFS(Spotify!$AA:$AA,Charts!$U$1,Spotify!$U:$U,Charts!T753)</f>
        <v>0</v>
      </c>
      <c r="V753">
        <f>COUNTIFS(Spotify!$AA:$AA,Charts!$V$1,Spotify!$U:$U,Charts!T753)</f>
        <v>0</v>
      </c>
      <c r="W753">
        <f>COUNTIFS(Spotify!$AA:$AA,Charts!$W$1,Spotify!$U:$U,Charts!T753)</f>
        <v>0</v>
      </c>
      <c r="X753">
        <f>COUNTIFS(Spotify!$AA:$AA,Charts!$X$1,Spotify!$U:$U,Charts!T753)</f>
        <v>0</v>
      </c>
      <c r="Y753">
        <f>COUNTIFS(Spotify!$AA:$AA,Charts!$Y$1,Spotify!$U:$U,Charts!T753)</f>
        <v>0</v>
      </c>
      <c r="Z753">
        <f>COUNTIFS(Spotify!$AA:$AA,Charts!$Z$1,Spotify!$U:$U,Charts!T753)</f>
        <v>0</v>
      </c>
      <c r="AA753">
        <f>COUNTIFS(Spotify!$AA:$AA,Charts!$AA$1,Spotify!$U:$U,Charts!T753)</f>
        <v>1</v>
      </c>
      <c r="AB753">
        <f>COUNTIFS(Spotify!$AA:$AA,Charts!$AB$1,Spotify!$U:$U,Charts!T753)</f>
        <v>0</v>
      </c>
      <c r="AC753">
        <f>COUNTIFS(Spotify!$AA:$AA,Charts!$AC$1,Spotify!$U:$U,Charts!T753)</f>
        <v>0</v>
      </c>
      <c r="AD753">
        <f>COUNTIFS(Spotify!$AA:$AA,Charts!$AD$1,Spotify!$U:$U,Charts!T753)</f>
        <v>0</v>
      </c>
      <c r="AE753">
        <f>COUNTIFS(Spotify!$AA:$AA,Charts!$AE$1,Spotify!$U:$U,Charts!T753)</f>
        <v>0</v>
      </c>
      <c r="AF753" s="8">
        <f>COUNTIFS(Spotify!$AA:$AA,Charts!$AF$1,Spotify!$U:$U,Charts!T753)</f>
        <v>0</v>
      </c>
      <c r="AH753" s="7" t="s">
        <v>15852</v>
      </c>
      <c r="AI753">
        <f>SUMIFS(Spotify!O:O,Spotify!U:U,Charts!AH753)/COUNTIFS(Spotify!U:U,Charts!AH753)</f>
        <v>-2883</v>
      </c>
      <c r="AJ753" s="18">
        <f>SUMIF(Spotify!U:U,Charts!AH753,Spotify!P:P)/COUNTIF(Spotify!U:U,Charts!AH753)</f>
        <v>89995</v>
      </c>
      <c r="AK753" s="18">
        <f>SUMIF(Spotify!U:U,Charts!AH753,Spotify!R:R)/COUNTIF(Spotify!U:U,Charts!AH753)</f>
        <v>1</v>
      </c>
      <c r="AL753" s="18">
        <f>SUMIF(Spotify!U:U,Charts!AH753,Spotify!J:J)/COUNTIF(Spotify!U:U,Charts!AH753)</f>
        <v>134</v>
      </c>
      <c r="AM753" s="18">
        <f>SUMIF(Spotify!U:U,Charts!AH753,Spotify!H:H)/COUNTIF(Spotify!U:U,Charts!AH753)</f>
        <v>774</v>
      </c>
      <c r="AN753" s="28">
        <f>SUMIF(Spotify!U:U,Charts!AH753,Spotify!I:I)/COUNTIF(Spotify!U:U,Charts!AH753)</f>
        <v>611</v>
      </c>
    </row>
    <row r="754" spans="1:40" x14ac:dyDescent="0.25">
      <c r="A754" s="3" t="s">
        <v>18107</v>
      </c>
      <c r="B754" s="1">
        <v>9491388</v>
      </c>
      <c r="C754" s="1">
        <v>1</v>
      </c>
      <c r="D754" s="1"/>
      <c r="E754" s="3" t="s">
        <v>377</v>
      </c>
      <c r="F754" s="1">
        <v>1530356684</v>
      </c>
      <c r="H754" s="7" t="s">
        <v>17932</v>
      </c>
      <c r="I754" s="1">
        <v>65783870</v>
      </c>
      <c r="J754" s="8">
        <v>1</v>
      </c>
      <c r="L754" s="7" t="s">
        <v>17932</v>
      </c>
      <c r="M754" s="1">
        <f t="shared" si="54"/>
        <v>-65783870</v>
      </c>
      <c r="N754">
        <v>1</v>
      </c>
      <c r="O754" s="18">
        <f>SUMIF(Spotify!U:U,Charts!L754,Spotify!Q:Q)/COUNTIF(Spotify!U:U,Charts!L754)</f>
        <v>189818</v>
      </c>
      <c r="P754" t="str">
        <f t="shared" si="55"/>
        <v>03:09</v>
      </c>
      <c r="Q754" s="18">
        <f t="shared" si="57"/>
        <v>641941</v>
      </c>
      <c r="R754" s="8" t="str">
        <f t="shared" si="56"/>
        <v>10:41</v>
      </c>
      <c r="T754" s="7" t="s">
        <v>18107</v>
      </c>
      <c r="U754">
        <f>COUNTIFS(Spotify!$AA:$AA,Charts!$U$1,Spotify!$U:$U,Charts!T754)</f>
        <v>0</v>
      </c>
      <c r="V754">
        <f>COUNTIFS(Spotify!$AA:$AA,Charts!$V$1,Spotify!$U:$U,Charts!T754)</f>
        <v>0</v>
      </c>
      <c r="W754">
        <f>COUNTIFS(Spotify!$AA:$AA,Charts!$W$1,Spotify!$U:$U,Charts!T754)</f>
        <v>0</v>
      </c>
      <c r="X754">
        <f>COUNTIFS(Spotify!$AA:$AA,Charts!$X$1,Spotify!$U:$U,Charts!T754)</f>
        <v>0</v>
      </c>
      <c r="Y754">
        <f>COUNTIFS(Spotify!$AA:$AA,Charts!$Y$1,Spotify!$U:$U,Charts!T754)</f>
        <v>0</v>
      </c>
      <c r="Z754">
        <f>COUNTIFS(Spotify!$AA:$AA,Charts!$Z$1,Spotify!$U:$U,Charts!T754)</f>
        <v>0</v>
      </c>
      <c r="AA754">
        <f>COUNTIFS(Spotify!$AA:$AA,Charts!$AA$1,Spotify!$U:$U,Charts!T754)</f>
        <v>0</v>
      </c>
      <c r="AB754">
        <f>COUNTIFS(Spotify!$AA:$AA,Charts!$AB$1,Spotify!$U:$U,Charts!T754)</f>
        <v>0</v>
      </c>
      <c r="AC754">
        <f>COUNTIFS(Spotify!$AA:$AA,Charts!$AC$1,Spotify!$U:$U,Charts!T754)</f>
        <v>0</v>
      </c>
      <c r="AD754">
        <f>COUNTIFS(Spotify!$AA:$AA,Charts!$AD$1,Spotify!$U:$U,Charts!T754)</f>
        <v>0</v>
      </c>
      <c r="AE754">
        <f>COUNTIFS(Spotify!$AA:$AA,Charts!$AE$1,Spotify!$U:$U,Charts!T754)</f>
        <v>0</v>
      </c>
      <c r="AF754" s="8">
        <f>COUNTIFS(Spotify!$AA:$AA,Charts!$AF$1,Spotify!$U:$U,Charts!T754)</f>
        <v>1</v>
      </c>
      <c r="AH754" s="7" t="s">
        <v>18107</v>
      </c>
      <c r="AI754">
        <f>SUMIFS(Spotify!O:O,Spotify!U:U,Charts!AH754)/COUNTIFS(Spotify!U:U,Charts!AH754)</f>
        <v>-1624</v>
      </c>
      <c r="AJ754" s="18">
        <f>SUMIF(Spotify!U:U,Charts!AH754,Spotify!P:P)/COUNTIF(Spotify!U:U,Charts!AH754)</f>
        <v>86533</v>
      </c>
      <c r="AK754" s="18">
        <f>SUMIF(Spotify!U:U,Charts!AH754,Spotify!R:R)/COUNTIF(Spotify!U:U,Charts!AH754)</f>
        <v>2</v>
      </c>
      <c r="AL754" s="18">
        <f>SUMIF(Spotify!U:U,Charts!AH754,Spotify!J:J)/COUNTIF(Spotify!U:U,Charts!AH754)</f>
        <v>149</v>
      </c>
      <c r="AM754" s="18">
        <f>SUMIF(Spotify!U:U,Charts!AH754,Spotify!H:H)/COUNTIF(Spotify!U:U,Charts!AH754)</f>
        <v>828</v>
      </c>
      <c r="AN754" s="28">
        <f>SUMIF(Spotify!U:U,Charts!AH754,Spotify!I:I)/COUNTIF(Spotify!U:U,Charts!AH754)</f>
        <v>599</v>
      </c>
    </row>
    <row r="755" spans="1:40" x14ac:dyDescent="0.25">
      <c r="A755" s="3" t="s">
        <v>18108</v>
      </c>
      <c r="B755" s="1">
        <v>12012865</v>
      </c>
      <c r="C755" s="1">
        <v>1</v>
      </c>
      <c r="D755" s="1"/>
      <c r="E755" s="3" t="s">
        <v>15627</v>
      </c>
      <c r="F755" s="1">
        <v>69527804</v>
      </c>
      <c r="H755" s="7" t="s">
        <v>9158</v>
      </c>
      <c r="I755" s="1">
        <v>65638550</v>
      </c>
      <c r="J755" s="8">
        <v>1</v>
      </c>
      <c r="L755" s="7" t="s">
        <v>9158</v>
      </c>
      <c r="M755" s="1">
        <f t="shared" si="54"/>
        <v>-65638550</v>
      </c>
      <c r="N755">
        <v>1</v>
      </c>
      <c r="O755" s="18">
        <f>SUMIF(Spotify!U:U,Charts!L755,Spotify!Q:Q)/COUNTIF(Spotify!U:U,Charts!L755)</f>
        <v>159636</v>
      </c>
      <c r="P755" t="str">
        <f t="shared" si="55"/>
        <v>02:39</v>
      </c>
      <c r="Q755" s="18">
        <f t="shared" si="57"/>
        <v>641941</v>
      </c>
      <c r="R755" s="8" t="str">
        <f t="shared" si="56"/>
        <v>10:41</v>
      </c>
      <c r="T755" s="7" t="s">
        <v>18108</v>
      </c>
      <c r="U755">
        <f>COUNTIFS(Spotify!$AA:$AA,Charts!$U$1,Spotify!$U:$U,Charts!T755)</f>
        <v>0</v>
      </c>
      <c r="V755">
        <f>COUNTIFS(Spotify!$AA:$AA,Charts!$V$1,Spotify!$U:$U,Charts!T755)</f>
        <v>0</v>
      </c>
      <c r="W755">
        <f>COUNTIFS(Spotify!$AA:$AA,Charts!$W$1,Spotify!$U:$U,Charts!T755)</f>
        <v>0</v>
      </c>
      <c r="X755">
        <f>COUNTIFS(Spotify!$AA:$AA,Charts!$X$1,Spotify!$U:$U,Charts!T755)</f>
        <v>0</v>
      </c>
      <c r="Y755">
        <f>COUNTIFS(Spotify!$AA:$AA,Charts!$Y$1,Spotify!$U:$U,Charts!T755)</f>
        <v>1</v>
      </c>
      <c r="Z755">
        <f>COUNTIFS(Spotify!$AA:$AA,Charts!$Z$1,Spotify!$U:$U,Charts!T755)</f>
        <v>0</v>
      </c>
      <c r="AA755">
        <f>COUNTIFS(Spotify!$AA:$AA,Charts!$AA$1,Spotify!$U:$U,Charts!T755)</f>
        <v>0</v>
      </c>
      <c r="AB755">
        <f>COUNTIFS(Spotify!$AA:$AA,Charts!$AB$1,Spotify!$U:$U,Charts!T755)</f>
        <v>0</v>
      </c>
      <c r="AC755">
        <f>COUNTIFS(Spotify!$AA:$AA,Charts!$AC$1,Spotify!$U:$U,Charts!T755)</f>
        <v>0</v>
      </c>
      <c r="AD755">
        <f>COUNTIFS(Spotify!$AA:$AA,Charts!$AD$1,Spotify!$U:$U,Charts!T755)</f>
        <v>0</v>
      </c>
      <c r="AE755">
        <f>COUNTIFS(Spotify!$AA:$AA,Charts!$AE$1,Spotify!$U:$U,Charts!T755)</f>
        <v>0</v>
      </c>
      <c r="AF755" s="8">
        <f>COUNTIFS(Spotify!$AA:$AA,Charts!$AF$1,Spotify!$U:$U,Charts!T755)</f>
        <v>0</v>
      </c>
      <c r="AH755" s="7" t="s">
        <v>18108</v>
      </c>
      <c r="AI755">
        <f>SUMIFS(Spotify!O:O,Spotify!U:U,Charts!AH755)/COUNTIFS(Spotify!U:U,Charts!AH755)</f>
        <v>-6048</v>
      </c>
      <c r="AJ755" s="18">
        <f>SUMIF(Spotify!U:U,Charts!AH755,Spotify!P:P)/COUNTIF(Spotify!U:U,Charts!AH755)</f>
        <v>133041</v>
      </c>
      <c r="AK755" s="18">
        <f>SUMIF(Spotify!U:U,Charts!AH755,Spotify!R:R)/COUNTIF(Spotify!U:U,Charts!AH755)</f>
        <v>2</v>
      </c>
      <c r="AL755" s="18">
        <f>SUMIF(Spotify!U:U,Charts!AH755,Spotify!J:J)/COUNTIF(Spotify!U:U,Charts!AH755)</f>
        <v>897</v>
      </c>
      <c r="AM755" s="18">
        <f>SUMIF(Spotify!U:U,Charts!AH755,Spotify!H:H)/COUNTIF(Spotify!U:U,Charts!AH755)</f>
        <v>832</v>
      </c>
      <c r="AN755" s="28">
        <f>SUMIF(Spotify!U:U,Charts!AH755,Spotify!I:I)/COUNTIF(Spotify!U:U,Charts!AH755)</f>
        <v>641</v>
      </c>
    </row>
    <row r="756" spans="1:40" x14ac:dyDescent="0.25">
      <c r="A756" s="3" t="s">
        <v>18109</v>
      </c>
      <c r="B756" s="1">
        <v>77542667</v>
      </c>
      <c r="C756" s="1">
        <v>1</v>
      </c>
      <c r="D756" s="1"/>
      <c r="E756" s="3" t="s">
        <v>4309</v>
      </c>
      <c r="F756" s="1">
        <v>448560983</v>
      </c>
      <c r="H756" s="7" t="s">
        <v>6538</v>
      </c>
      <c r="I756" s="1">
        <v>65589960</v>
      </c>
      <c r="J756" s="8">
        <v>1</v>
      </c>
      <c r="L756" s="7" t="s">
        <v>6538</v>
      </c>
      <c r="M756" s="1">
        <f t="shared" si="54"/>
        <v>-65589960</v>
      </c>
      <c r="N756">
        <v>1</v>
      </c>
      <c r="O756" s="18">
        <f>SUMIF(Spotify!U:U,Charts!L756,Spotify!Q:Q)/COUNTIF(Spotify!U:U,Charts!L756)</f>
        <v>248387</v>
      </c>
      <c r="P756" t="str">
        <f t="shared" si="55"/>
        <v>04:08</v>
      </c>
      <c r="Q756" s="18">
        <f t="shared" si="57"/>
        <v>641941</v>
      </c>
      <c r="R756" s="8" t="str">
        <f t="shared" si="56"/>
        <v>10:41</v>
      </c>
      <c r="T756" s="7" t="s">
        <v>18109</v>
      </c>
      <c r="U756">
        <f>COUNTIFS(Spotify!$AA:$AA,Charts!$U$1,Spotify!$U:$U,Charts!T756)</f>
        <v>0</v>
      </c>
      <c r="V756">
        <f>COUNTIFS(Spotify!$AA:$AA,Charts!$V$1,Spotify!$U:$U,Charts!T756)</f>
        <v>0</v>
      </c>
      <c r="W756">
        <f>COUNTIFS(Spotify!$AA:$AA,Charts!$W$1,Spotify!$U:$U,Charts!T756)</f>
        <v>0</v>
      </c>
      <c r="X756">
        <f>COUNTIFS(Spotify!$AA:$AA,Charts!$X$1,Spotify!$U:$U,Charts!T756)</f>
        <v>0</v>
      </c>
      <c r="Y756">
        <f>COUNTIFS(Spotify!$AA:$AA,Charts!$Y$1,Spotify!$U:$U,Charts!T756)</f>
        <v>0</v>
      </c>
      <c r="Z756">
        <f>COUNTIFS(Spotify!$AA:$AA,Charts!$Z$1,Spotify!$U:$U,Charts!T756)</f>
        <v>1</v>
      </c>
      <c r="AA756">
        <f>COUNTIFS(Spotify!$AA:$AA,Charts!$AA$1,Spotify!$U:$U,Charts!T756)</f>
        <v>0</v>
      </c>
      <c r="AB756">
        <f>COUNTIFS(Spotify!$AA:$AA,Charts!$AB$1,Spotify!$U:$U,Charts!T756)</f>
        <v>0</v>
      </c>
      <c r="AC756">
        <f>COUNTIFS(Spotify!$AA:$AA,Charts!$AC$1,Spotify!$U:$U,Charts!T756)</f>
        <v>0</v>
      </c>
      <c r="AD756">
        <f>COUNTIFS(Spotify!$AA:$AA,Charts!$AD$1,Spotify!$U:$U,Charts!T756)</f>
        <v>0</v>
      </c>
      <c r="AE756">
        <f>COUNTIFS(Spotify!$AA:$AA,Charts!$AE$1,Spotify!$U:$U,Charts!T756)</f>
        <v>0</v>
      </c>
      <c r="AF756" s="8">
        <f>COUNTIFS(Spotify!$AA:$AA,Charts!$AF$1,Spotify!$U:$U,Charts!T756)</f>
        <v>0</v>
      </c>
      <c r="AH756" s="7" t="s">
        <v>18109</v>
      </c>
      <c r="AI756">
        <f>SUMIFS(Spotify!O:O,Spotify!U:U,Charts!AH756)/COUNTIFS(Spotify!U:U,Charts!AH756)</f>
        <v>-12004</v>
      </c>
      <c r="AJ756" s="18">
        <f>SUMIF(Spotify!U:U,Charts!AH756,Spotify!P:P)/COUNTIF(Spotify!U:U,Charts!AH756)</f>
        <v>130231</v>
      </c>
      <c r="AK756" s="18">
        <f>SUMIF(Spotify!U:U,Charts!AH756,Spotify!R:R)/COUNTIF(Spotify!U:U,Charts!AH756)</f>
        <v>8</v>
      </c>
      <c r="AL756" s="18">
        <f>SUMIF(Spotify!U:U,Charts!AH756,Spotify!J:J)/COUNTIF(Spotify!U:U,Charts!AH756)</f>
        <v>873</v>
      </c>
      <c r="AM756" s="18">
        <f>SUMIF(Spotify!U:U,Charts!AH756,Spotify!H:H)/COUNTIF(Spotify!U:U,Charts!AH756)</f>
        <v>625</v>
      </c>
      <c r="AN756" s="28">
        <f>SUMIF(Spotify!U:U,Charts!AH756,Spotify!I:I)/COUNTIF(Spotify!U:U,Charts!AH756)</f>
        <v>34</v>
      </c>
    </row>
    <row r="757" spans="1:40" x14ac:dyDescent="0.25">
      <c r="A757" s="3" t="s">
        <v>4617</v>
      </c>
      <c r="B757" s="1">
        <v>3854154</v>
      </c>
      <c r="C757" s="1">
        <v>1</v>
      </c>
      <c r="D757" s="1"/>
      <c r="E757" s="3" t="s">
        <v>3874</v>
      </c>
      <c r="F757" s="1">
        <v>209048841</v>
      </c>
      <c r="H757" s="7" t="s">
        <v>7752</v>
      </c>
      <c r="I757" s="1">
        <v>65104317</v>
      </c>
      <c r="J757" s="8">
        <v>2</v>
      </c>
      <c r="L757" s="7" t="s">
        <v>7752</v>
      </c>
      <c r="M757" s="1">
        <f t="shared" si="54"/>
        <v>-65104317</v>
      </c>
      <c r="N757">
        <v>2</v>
      </c>
      <c r="O757" s="18">
        <f>SUMIF(Spotify!U:U,Charts!L757,Spotify!Q:Q)/COUNTIF(Spotify!U:U,Charts!L757)</f>
        <v>210406.5</v>
      </c>
      <c r="P757" t="str">
        <f t="shared" si="55"/>
        <v>03:30</v>
      </c>
      <c r="Q757" s="18">
        <f t="shared" si="57"/>
        <v>641941</v>
      </c>
      <c r="R757" s="8" t="str">
        <f t="shared" si="56"/>
        <v>10:41</v>
      </c>
      <c r="T757" s="7" t="s">
        <v>4617</v>
      </c>
      <c r="U757">
        <f>COUNTIFS(Spotify!$AA:$AA,Charts!$U$1,Spotify!$U:$U,Charts!T757)</f>
        <v>0</v>
      </c>
      <c r="V757">
        <f>COUNTIFS(Spotify!$AA:$AA,Charts!$V$1,Spotify!$U:$U,Charts!T757)</f>
        <v>0</v>
      </c>
      <c r="W757">
        <f>COUNTIFS(Spotify!$AA:$AA,Charts!$W$1,Spotify!$U:$U,Charts!T757)</f>
        <v>0</v>
      </c>
      <c r="X757">
        <f>COUNTIFS(Spotify!$AA:$AA,Charts!$X$1,Spotify!$U:$U,Charts!T757)</f>
        <v>0</v>
      </c>
      <c r="Y757">
        <f>COUNTIFS(Spotify!$AA:$AA,Charts!$Y$1,Spotify!$U:$U,Charts!T757)</f>
        <v>0</v>
      </c>
      <c r="Z757">
        <f>COUNTIFS(Spotify!$AA:$AA,Charts!$Z$1,Spotify!$U:$U,Charts!T757)</f>
        <v>0</v>
      </c>
      <c r="AA757">
        <f>COUNTIFS(Spotify!$AA:$AA,Charts!$AA$1,Spotify!$U:$U,Charts!T757)</f>
        <v>0</v>
      </c>
      <c r="AB757">
        <f>COUNTIFS(Spotify!$AA:$AA,Charts!$AB$1,Spotify!$U:$U,Charts!T757)</f>
        <v>0</v>
      </c>
      <c r="AC757">
        <f>COUNTIFS(Spotify!$AA:$AA,Charts!$AC$1,Spotify!$U:$U,Charts!T757)</f>
        <v>0</v>
      </c>
      <c r="AD757">
        <f>COUNTIFS(Spotify!$AA:$AA,Charts!$AD$1,Spotify!$U:$U,Charts!T757)</f>
        <v>0</v>
      </c>
      <c r="AE757">
        <f>COUNTIFS(Spotify!$AA:$AA,Charts!$AE$1,Spotify!$U:$U,Charts!T757)</f>
        <v>1</v>
      </c>
      <c r="AF757" s="8">
        <f>COUNTIFS(Spotify!$AA:$AA,Charts!$AF$1,Spotify!$U:$U,Charts!T757)</f>
        <v>0</v>
      </c>
      <c r="AH757" s="7" t="s">
        <v>4617</v>
      </c>
      <c r="AI757">
        <f>SUMIFS(Spotify!O:O,Spotify!U:U,Charts!AH757)/COUNTIFS(Spotify!U:U,Charts!AH757)</f>
        <v>-4669</v>
      </c>
      <c r="AJ757" s="18">
        <f>SUMIF(Spotify!U:U,Charts!AH757,Spotify!P:P)/COUNTIF(Spotify!U:U,Charts!AH757)</f>
        <v>164971</v>
      </c>
      <c r="AK757" s="18">
        <f>SUMIF(Spotify!U:U,Charts!AH757,Spotify!R:R)/COUNTIF(Spotify!U:U,Charts!AH757)</f>
        <v>1</v>
      </c>
      <c r="AL757" s="18">
        <f>SUMIF(Spotify!U:U,Charts!AH757,Spotify!J:J)/COUNTIF(Spotify!U:U,Charts!AH757)</f>
        <v>159</v>
      </c>
      <c r="AM757" s="18">
        <f>SUMIF(Spotify!U:U,Charts!AH757,Spotify!H:H)/COUNTIF(Spotify!U:U,Charts!AH757)</f>
        <v>852</v>
      </c>
      <c r="AN757" s="28">
        <f>SUMIF(Spotify!U:U,Charts!AH757,Spotify!I:I)/COUNTIF(Spotify!U:U,Charts!AH757)</f>
        <v>902</v>
      </c>
    </row>
    <row r="758" spans="1:40" x14ac:dyDescent="0.25">
      <c r="A758" s="3" t="s">
        <v>18110</v>
      </c>
      <c r="B758" s="1">
        <v>94313927</v>
      </c>
      <c r="C758" s="1">
        <v>1</v>
      </c>
      <c r="D758" s="1"/>
      <c r="E758" s="3" t="s">
        <v>7857</v>
      </c>
      <c r="F758" s="1">
        <v>9813671</v>
      </c>
      <c r="H758" s="7" t="s">
        <v>1799</v>
      </c>
      <c r="I758" s="1">
        <v>65096770</v>
      </c>
      <c r="J758" s="8">
        <v>2</v>
      </c>
      <c r="L758" s="7" t="s">
        <v>1799</v>
      </c>
      <c r="M758" s="1">
        <f t="shared" si="54"/>
        <v>-65096770</v>
      </c>
      <c r="N758">
        <v>2</v>
      </c>
      <c r="O758" s="18">
        <f>SUMIF(Spotify!U:U,Charts!L758,Spotify!Q:Q)/COUNTIF(Spotify!U:U,Charts!L758)</f>
        <v>183587</v>
      </c>
      <c r="P758" t="str">
        <f t="shared" si="55"/>
        <v>03:03</v>
      </c>
      <c r="Q758" s="18">
        <f t="shared" si="57"/>
        <v>641941</v>
      </c>
      <c r="R758" s="8" t="str">
        <f t="shared" si="56"/>
        <v>10:41</v>
      </c>
      <c r="T758" s="7" t="s">
        <v>18110</v>
      </c>
      <c r="U758">
        <f>COUNTIFS(Spotify!$AA:$AA,Charts!$U$1,Spotify!$U:$U,Charts!T758)</f>
        <v>0</v>
      </c>
      <c r="V758">
        <f>COUNTIFS(Spotify!$AA:$AA,Charts!$V$1,Spotify!$U:$U,Charts!T758)</f>
        <v>0</v>
      </c>
      <c r="W758">
        <f>COUNTIFS(Spotify!$AA:$AA,Charts!$W$1,Spotify!$U:$U,Charts!T758)</f>
        <v>0</v>
      </c>
      <c r="X758">
        <f>COUNTIFS(Spotify!$AA:$AA,Charts!$X$1,Spotify!$U:$U,Charts!T758)</f>
        <v>0</v>
      </c>
      <c r="Y758">
        <f>COUNTIFS(Spotify!$AA:$AA,Charts!$Y$1,Spotify!$U:$U,Charts!T758)</f>
        <v>0</v>
      </c>
      <c r="Z758">
        <f>COUNTIFS(Spotify!$AA:$AA,Charts!$Z$1,Spotify!$U:$U,Charts!T758)</f>
        <v>0</v>
      </c>
      <c r="AA758">
        <f>COUNTIFS(Spotify!$AA:$AA,Charts!$AA$1,Spotify!$U:$U,Charts!T758)</f>
        <v>0</v>
      </c>
      <c r="AB758">
        <f>COUNTIFS(Spotify!$AA:$AA,Charts!$AB$1,Spotify!$U:$U,Charts!T758)</f>
        <v>1</v>
      </c>
      <c r="AC758">
        <f>COUNTIFS(Spotify!$AA:$AA,Charts!$AC$1,Spotify!$U:$U,Charts!T758)</f>
        <v>0</v>
      </c>
      <c r="AD758">
        <f>COUNTIFS(Spotify!$AA:$AA,Charts!$AD$1,Spotify!$U:$U,Charts!T758)</f>
        <v>0</v>
      </c>
      <c r="AE758">
        <f>COUNTIFS(Spotify!$AA:$AA,Charts!$AE$1,Spotify!$U:$U,Charts!T758)</f>
        <v>0</v>
      </c>
      <c r="AF758" s="8">
        <f>COUNTIFS(Spotify!$AA:$AA,Charts!$AF$1,Spotify!$U:$U,Charts!T758)</f>
        <v>0</v>
      </c>
      <c r="AH758" s="7" t="s">
        <v>18110</v>
      </c>
      <c r="AI758">
        <f>SUMIFS(Spotify!O:O,Spotify!U:U,Charts!AH758)/COUNTIFS(Spotify!U:U,Charts!AH758)</f>
        <v>-4467</v>
      </c>
      <c r="AJ758" s="18">
        <f>SUMIF(Spotify!U:U,Charts!AH758,Spotify!P:P)/COUNTIF(Spotify!U:U,Charts!AH758)</f>
        <v>86768</v>
      </c>
      <c r="AK758" s="18">
        <f>SUMIF(Spotify!U:U,Charts!AH758,Spotify!R:R)/COUNTIF(Spotify!U:U,Charts!AH758)</f>
        <v>10</v>
      </c>
      <c r="AL758" s="18">
        <f>SUMIF(Spotify!U:U,Charts!AH758,Spotify!J:J)/COUNTIF(Spotify!U:U,Charts!AH758)</f>
        <v>244</v>
      </c>
      <c r="AM758" s="18">
        <f>SUMIF(Spotify!U:U,Charts!AH758,Spotify!H:H)/COUNTIF(Spotify!U:U,Charts!AH758)</f>
        <v>872</v>
      </c>
      <c r="AN758" s="28">
        <f>SUMIF(Spotify!U:U,Charts!AH758,Spotify!I:I)/COUNTIF(Spotify!U:U,Charts!AH758)</f>
        <v>519</v>
      </c>
    </row>
    <row r="759" spans="1:40" x14ac:dyDescent="0.25">
      <c r="A759" s="3" t="s">
        <v>18111</v>
      </c>
      <c r="B759" s="1">
        <v>4291810</v>
      </c>
      <c r="C759" s="1">
        <v>1</v>
      </c>
      <c r="D759" s="1"/>
      <c r="E759" s="3" t="s">
        <v>491</v>
      </c>
      <c r="F759" s="1">
        <v>818220133</v>
      </c>
      <c r="H759" s="7" t="s">
        <v>14664</v>
      </c>
      <c r="I759" s="1">
        <v>64885788</v>
      </c>
      <c r="J759" s="8">
        <v>1</v>
      </c>
      <c r="L759" s="7" t="s">
        <v>14664</v>
      </c>
      <c r="M759" s="1">
        <f t="shared" si="54"/>
        <v>-64885788</v>
      </c>
      <c r="N759">
        <v>1</v>
      </c>
      <c r="O759" s="18">
        <f>SUMIF(Spotify!U:U,Charts!L759,Spotify!Q:Q)/COUNTIF(Spotify!U:U,Charts!L759)</f>
        <v>215687</v>
      </c>
      <c r="P759" t="str">
        <f t="shared" si="55"/>
        <v>03:35</v>
      </c>
      <c r="Q759" s="18">
        <f t="shared" si="57"/>
        <v>641941</v>
      </c>
      <c r="R759" s="8" t="str">
        <f t="shared" si="56"/>
        <v>10:41</v>
      </c>
      <c r="T759" s="7" t="s">
        <v>18111</v>
      </c>
      <c r="U759">
        <f>COUNTIFS(Spotify!$AA:$AA,Charts!$U$1,Spotify!$U:$U,Charts!T759)</f>
        <v>0</v>
      </c>
      <c r="V759">
        <f>COUNTIFS(Spotify!$AA:$AA,Charts!$V$1,Spotify!$U:$U,Charts!T759)</f>
        <v>0</v>
      </c>
      <c r="W759">
        <f>COUNTIFS(Spotify!$AA:$AA,Charts!$W$1,Spotify!$U:$U,Charts!T759)</f>
        <v>1</v>
      </c>
      <c r="X759">
        <f>COUNTIFS(Spotify!$AA:$AA,Charts!$X$1,Spotify!$U:$U,Charts!T759)</f>
        <v>0</v>
      </c>
      <c r="Y759">
        <f>COUNTIFS(Spotify!$AA:$AA,Charts!$Y$1,Spotify!$U:$U,Charts!T759)</f>
        <v>0</v>
      </c>
      <c r="Z759">
        <f>COUNTIFS(Spotify!$AA:$AA,Charts!$Z$1,Spotify!$U:$U,Charts!T759)</f>
        <v>0</v>
      </c>
      <c r="AA759">
        <f>COUNTIFS(Spotify!$AA:$AA,Charts!$AA$1,Spotify!$U:$U,Charts!T759)</f>
        <v>0</v>
      </c>
      <c r="AB759">
        <f>COUNTIFS(Spotify!$AA:$AA,Charts!$AB$1,Spotify!$U:$U,Charts!T759)</f>
        <v>0</v>
      </c>
      <c r="AC759">
        <f>COUNTIFS(Spotify!$AA:$AA,Charts!$AC$1,Spotify!$U:$U,Charts!T759)</f>
        <v>0</v>
      </c>
      <c r="AD759">
        <f>COUNTIFS(Spotify!$AA:$AA,Charts!$AD$1,Spotify!$U:$U,Charts!T759)</f>
        <v>0</v>
      </c>
      <c r="AE759">
        <f>COUNTIFS(Spotify!$AA:$AA,Charts!$AE$1,Spotify!$U:$U,Charts!T759)</f>
        <v>0</v>
      </c>
      <c r="AF759" s="8">
        <f>COUNTIFS(Spotify!$AA:$AA,Charts!$AF$1,Spotify!$U:$U,Charts!T759)</f>
        <v>0</v>
      </c>
      <c r="AH759" s="7" t="s">
        <v>18111</v>
      </c>
      <c r="AI759">
        <f>SUMIFS(Spotify!O:O,Spotify!U:U,Charts!AH759)/COUNTIFS(Spotify!U:U,Charts!AH759)</f>
        <v>-6847</v>
      </c>
      <c r="AJ759" s="18">
        <f>SUMIF(Spotify!U:U,Charts!AH759,Spotify!P:P)/COUNTIF(Spotify!U:U,Charts!AH759)</f>
        <v>150225</v>
      </c>
      <c r="AK759" s="18">
        <f>SUMIF(Spotify!U:U,Charts!AH759,Spotify!R:R)/COUNTIF(Spotify!U:U,Charts!AH759)</f>
        <v>1</v>
      </c>
      <c r="AL759" s="18">
        <f>SUMIF(Spotify!U:U,Charts!AH759,Spotify!J:J)/COUNTIF(Spotify!U:U,Charts!AH759)</f>
        <v>186</v>
      </c>
      <c r="AM759" s="18">
        <f>SUMIF(Spotify!U:U,Charts!AH759,Spotify!H:H)/COUNTIF(Spotify!U:U,Charts!AH759)</f>
        <v>673</v>
      </c>
      <c r="AN759" s="28">
        <f>SUMIF(Spotify!U:U,Charts!AH759,Spotify!I:I)/COUNTIF(Spotify!U:U,Charts!AH759)</f>
        <v>76</v>
      </c>
    </row>
    <row r="760" spans="1:40" x14ac:dyDescent="0.25">
      <c r="A760" s="3" t="s">
        <v>18112</v>
      </c>
      <c r="B760" s="1">
        <v>36431050</v>
      </c>
      <c r="C760" s="1">
        <v>1</v>
      </c>
      <c r="D760" s="1"/>
      <c r="E760" s="3" t="s">
        <v>1938</v>
      </c>
      <c r="F760" s="1">
        <v>1695383075</v>
      </c>
      <c r="H760" s="7" t="s">
        <v>1412</v>
      </c>
      <c r="I760" s="1">
        <v>64838262</v>
      </c>
      <c r="J760" s="8">
        <v>5</v>
      </c>
      <c r="L760" s="7" t="s">
        <v>1412</v>
      </c>
      <c r="M760" s="1">
        <f t="shared" si="54"/>
        <v>-64838262</v>
      </c>
      <c r="N760">
        <v>5</v>
      </c>
      <c r="O760" s="18">
        <f>SUMIF(Spotify!U:U,Charts!L760,Spotify!Q:Q)/COUNTIF(Spotify!U:U,Charts!L760)</f>
        <v>181264.8</v>
      </c>
      <c r="P760" t="str">
        <f t="shared" si="55"/>
        <v>03:01</v>
      </c>
      <c r="Q760" s="18">
        <f t="shared" si="57"/>
        <v>641941</v>
      </c>
      <c r="R760" s="8" t="str">
        <f t="shared" si="56"/>
        <v>10:41</v>
      </c>
      <c r="T760" s="7" t="s">
        <v>18112</v>
      </c>
      <c r="U760">
        <f>COUNTIFS(Spotify!$AA:$AA,Charts!$U$1,Spotify!$U:$U,Charts!T760)</f>
        <v>0</v>
      </c>
      <c r="V760">
        <f>COUNTIFS(Spotify!$AA:$AA,Charts!$V$1,Spotify!$U:$U,Charts!T760)</f>
        <v>0</v>
      </c>
      <c r="W760">
        <f>COUNTIFS(Spotify!$AA:$AA,Charts!$W$1,Spotify!$U:$U,Charts!T760)</f>
        <v>0</v>
      </c>
      <c r="X760">
        <f>COUNTIFS(Spotify!$AA:$AA,Charts!$X$1,Spotify!$U:$U,Charts!T760)</f>
        <v>0</v>
      </c>
      <c r="Y760">
        <f>COUNTIFS(Spotify!$AA:$AA,Charts!$Y$1,Spotify!$U:$U,Charts!T760)</f>
        <v>0</v>
      </c>
      <c r="Z760">
        <f>COUNTIFS(Spotify!$AA:$AA,Charts!$Z$1,Spotify!$U:$U,Charts!T760)</f>
        <v>0</v>
      </c>
      <c r="AA760">
        <f>COUNTIFS(Spotify!$AA:$AA,Charts!$AA$1,Spotify!$U:$U,Charts!T760)</f>
        <v>0</v>
      </c>
      <c r="AB760">
        <f>COUNTIFS(Spotify!$AA:$AA,Charts!$AB$1,Spotify!$U:$U,Charts!T760)</f>
        <v>0</v>
      </c>
      <c r="AC760">
        <f>COUNTIFS(Spotify!$AA:$AA,Charts!$AC$1,Spotify!$U:$U,Charts!T760)</f>
        <v>0</v>
      </c>
      <c r="AD760">
        <f>COUNTIFS(Spotify!$AA:$AA,Charts!$AD$1,Spotify!$U:$U,Charts!T760)</f>
        <v>0</v>
      </c>
      <c r="AE760">
        <f>COUNTIFS(Spotify!$AA:$AA,Charts!$AE$1,Spotify!$U:$U,Charts!T760)</f>
        <v>1</v>
      </c>
      <c r="AF760" s="8">
        <f>COUNTIFS(Spotify!$AA:$AA,Charts!$AF$1,Spotify!$U:$U,Charts!T760)</f>
        <v>0</v>
      </c>
      <c r="AH760" s="7" t="s">
        <v>18112</v>
      </c>
      <c r="AI760">
        <f>SUMIFS(Spotify!O:O,Spotify!U:U,Charts!AH760)/COUNTIFS(Spotify!U:U,Charts!AH760)</f>
        <v>-7008</v>
      </c>
      <c r="AJ760" s="18">
        <f>SUMIF(Spotify!U:U,Charts!AH760,Spotify!P:P)/COUNTIF(Spotify!U:U,Charts!AH760)</f>
        <v>160635</v>
      </c>
      <c r="AK760" s="18">
        <f>SUMIF(Spotify!U:U,Charts!AH760,Spotify!R:R)/COUNTIF(Spotify!U:U,Charts!AH760)</f>
        <v>6</v>
      </c>
      <c r="AL760" s="18">
        <f>SUMIF(Spotify!U:U,Charts!AH760,Spotify!J:J)/COUNTIF(Spotify!U:U,Charts!AH760)</f>
        <v>436</v>
      </c>
      <c r="AM760" s="18">
        <f>SUMIF(Spotify!U:U,Charts!AH760,Spotify!H:H)/COUNTIF(Spotify!U:U,Charts!AH760)</f>
        <v>585</v>
      </c>
      <c r="AN760" s="28">
        <f>SUMIF(Spotify!U:U,Charts!AH760,Spotify!I:I)/COUNTIF(Spotify!U:U,Charts!AH760)</f>
        <v>6</v>
      </c>
    </row>
    <row r="761" spans="1:40" x14ac:dyDescent="0.25">
      <c r="A761" s="3" t="s">
        <v>18113</v>
      </c>
      <c r="B761" s="1">
        <v>42900485</v>
      </c>
      <c r="C761" s="1">
        <v>1</v>
      </c>
      <c r="D761" s="1"/>
      <c r="E761" s="3" t="s">
        <v>1409</v>
      </c>
      <c r="F761" s="1">
        <v>401846724</v>
      </c>
      <c r="H761" s="7" t="s">
        <v>18249</v>
      </c>
      <c r="I761" s="1">
        <v>63900813</v>
      </c>
      <c r="J761" s="8">
        <v>1</v>
      </c>
      <c r="L761" s="7" t="s">
        <v>18249</v>
      </c>
      <c r="M761" s="1">
        <f t="shared" si="54"/>
        <v>-63900813</v>
      </c>
      <c r="N761">
        <v>1</v>
      </c>
      <c r="O761" s="18">
        <f>SUMIF(Spotify!U:U,Charts!L761,Spotify!Q:Q)/COUNTIF(Spotify!U:U,Charts!L761)</f>
        <v>164629</v>
      </c>
      <c r="P761" t="str">
        <f t="shared" si="55"/>
        <v>02:44</v>
      </c>
      <c r="Q761" s="18">
        <f t="shared" si="57"/>
        <v>641941</v>
      </c>
      <c r="R761" s="8" t="str">
        <f t="shared" si="56"/>
        <v>10:41</v>
      </c>
      <c r="T761" s="7" t="s">
        <v>18113</v>
      </c>
      <c r="U761">
        <f>COUNTIFS(Spotify!$AA:$AA,Charts!$U$1,Spotify!$U:$U,Charts!T761)</f>
        <v>0</v>
      </c>
      <c r="V761">
        <f>COUNTIFS(Spotify!$AA:$AA,Charts!$V$1,Spotify!$U:$U,Charts!T761)</f>
        <v>0</v>
      </c>
      <c r="W761">
        <f>COUNTIFS(Spotify!$AA:$AA,Charts!$W$1,Spotify!$U:$U,Charts!T761)</f>
        <v>0</v>
      </c>
      <c r="X761">
        <f>COUNTIFS(Spotify!$AA:$AA,Charts!$X$1,Spotify!$U:$U,Charts!T761)</f>
        <v>0</v>
      </c>
      <c r="Y761">
        <f>COUNTIFS(Spotify!$AA:$AA,Charts!$Y$1,Spotify!$U:$U,Charts!T761)</f>
        <v>0</v>
      </c>
      <c r="Z761">
        <f>COUNTIFS(Spotify!$AA:$AA,Charts!$Z$1,Spotify!$U:$U,Charts!T761)</f>
        <v>0</v>
      </c>
      <c r="AA761">
        <f>COUNTIFS(Spotify!$AA:$AA,Charts!$AA$1,Spotify!$U:$U,Charts!T761)</f>
        <v>0</v>
      </c>
      <c r="AB761">
        <f>COUNTIFS(Spotify!$AA:$AA,Charts!$AB$1,Spotify!$U:$U,Charts!T761)</f>
        <v>0</v>
      </c>
      <c r="AC761">
        <f>COUNTIFS(Spotify!$AA:$AA,Charts!$AC$1,Spotify!$U:$U,Charts!T761)</f>
        <v>0</v>
      </c>
      <c r="AD761">
        <f>COUNTIFS(Spotify!$AA:$AA,Charts!$AD$1,Spotify!$U:$U,Charts!T761)</f>
        <v>0</v>
      </c>
      <c r="AE761">
        <f>COUNTIFS(Spotify!$AA:$AA,Charts!$AE$1,Spotify!$U:$U,Charts!T761)</f>
        <v>0</v>
      </c>
      <c r="AF761" s="8">
        <f>COUNTIFS(Spotify!$AA:$AA,Charts!$AF$1,Spotify!$U:$U,Charts!T761)</f>
        <v>1</v>
      </c>
      <c r="AH761" s="7" t="s">
        <v>18113</v>
      </c>
      <c r="AI761">
        <f>SUMIFS(Spotify!O:O,Spotify!U:U,Charts!AH761)/COUNTIFS(Spotify!U:U,Charts!AH761)</f>
        <v>-3473</v>
      </c>
      <c r="AJ761" s="18">
        <f>SUMIF(Spotify!U:U,Charts!AH761,Spotify!P:P)/COUNTIF(Spotify!U:U,Charts!AH761)</f>
        <v>132957</v>
      </c>
      <c r="AK761" s="18">
        <f>SUMIF(Spotify!U:U,Charts!AH761,Spotify!R:R)/COUNTIF(Spotify!U:U,Charts!AH761)</f>
        <v>5</v>
      </c>
      <c r="AL761" s="18">
        <f>SUMIF(Spotify!U:U,Charts!AH761,Spotify!J:J)/COUNTIF(Spotify!U:U,Charts!AH761)</f>
        <v>251</v>
      </c>
      <c r="AM761" s="18">
        <f>SUMIF(Spotify!U:U,Charts!AH761,Spotify!H:H)/COUNTIF(Spotify!U:U,Charts!AH761)</f>
        <v>926</v>
      </c>
      <c r="AN761" s="28">
        <f>SUMIF(Spotify!U:U,Charts!AH761,Spotify!I:I)/COUNTIF(Spotify!U:U,Charts!AH761)</f>
        <v>652</v>
      </c>
    </row>
    <row r="762" spans="1:40" x14ac:dyDescent="0.25">
      <c r="A762" s="3" t="s">
        <v>18114</v>
      </c>
      <c r="B762" s="1">
        <v>5051514</v>
      </c>
      <c r="C762" s="1">
        <v>1</v>
      </c>
      <c r="D762" s="1"/>
      <c r="E762" s="3" t="s">
        <v>7902</v>
      </c>
      <c r="F762" s="1">
        <v>294612165</v>
      </c>
      <c r="H762" s="7" t="s">
        <v>11484</v>
      </c>
      <c r="I762" s="1">
        <v>63114186</v>
      </c>
      <c r="J762" s="8">
        <v>1</v>
      </c>
      <c r="L762" s="7" t="s">
        <v>11484</v>
      </c>
      <c r="M762" s="1">
        <f t="shared" si="54"/>
        <v>-63114186</v>
      </c>
      <c r="N762">
        <v>1</v>
      </c>
      <c r="O762" s="18">
        <f>SUMIF(Spotify!U:U,Charts!L762,Spotify!Q:Q)/COUNTIF(Spotify!U:U,Charts!L762)</f>
        <v>173638</v>
      </c>
      <c r="P762" t="str">
        <f t="shared" si="55"/>
        <v>02:53</v>
      </c>
      <c r="Q762" s="18">
        <f t="shared" si="57"/>
        <v>641941</v>
      </c>
      <c r="R762" s="8" t="str">
        <f t="shared" si="56"/>
        <v>10:41</v>
      </c>
      <c r="T762" s="7" t="s">
        <v>18114</v>
      </c>
      <c r="U762">
        <f>COUNTIFS(Spotify!$AA:$AA,Charts!$U$1,Spotify!$U:$U,Charts!T762)</f>
        <v>0</v>
      </c>
      <c r="V762">
        <f>COUNTIFS(Spotify!$AA:$AA,Charts!$V$1,Spotify!$U:$U,Charts!T762)</f>
        <v>0</v>
      </c>
      <c r="W762">
        <f>COUNTIFS(Spotify!$AA:$AA,Charts!$W$1,Spotify!$U:$U,Charts!T762)</f>
        <v>0</v>
      </c>
      <c r="X762">
        <f>COUNTIFS(Spotify!$AA:$AA,Charts!$X$1,Spotify!$U:$U,Charts!T762)</f>
        <v>0</v>
      </c>
      <c r="Y762">
        <f>COUNTIFS(Spotify!$AA:$AA,Charts!$Y$1,Spotify!$U:$U,Charts!T762)</f>
        <v>0</v>
      </c>
      <c r="Z762">
        <f>COUNTIFS(Spotify!$AA:$AA,Charts!$Z$1,Spotify!$U:$U,Charts!T762)</f>
        <v>0</v>
      </c>
      <c r="AA762">
        <f>COUNTIFS(Spotify!$AA:$AA,Charts!$AA$1,Spotify!$U:$U,Charts!T762)</f>
        <v>1</v>
      </c>
      <c r="AB762">
        <f>COUNTIFS(Spotify!$AA:$AA,Charts!$AB$1,Spotify!$U:$U,Charts!T762)</f>
        <v>0</v>
      </c>
      <c r="AC762">
        <f>COUNTIFS(Spotify!$AA:$AA,Charts!$AC$1,Spotify!$U:$U,Charts!T762)</f>
        <v>0</v>
      </c>
      <c r="AD762">
        <f>COUNTIFS(Spotify!$AA:$AA,Charts!$AD$1,Spotify!$U:$U,Charts!T762)</f>
        <v>0</v>
      </c>
      <c r="AE762">
        <f>COUNTIFS(Spotify!$AA:$AA,Charts!$AE$1,Spotify!$U:$U,Charts!T762)</f>
        <v>0</v>
      </c>
      <c r="AF762" s="8">
        <f>COUNTIFS(Spotify!$AA:$AA,Charts!$AF$1,Spotify!$U:$U,Charts!T762)</f>
        <v>0</v>
      </c>
      <c r="AH762" s="7" t="s">
        <v>18114</v>
      </c>
      <c r="AI762">
        <f>SUMIFS(Spotify!O:O,Spotify!U:U,Charts!AH762)/COUNTIFS(Spotify!U:U,Charts!AH762)</f>
        <v>-579</v>
      </c>
      <c r="AJ762" s="18">
        <f>SUMIF(Spotify!U:U,Charts!AH762,Spotify!P:P)/COUNTIF(Spotify!U:U,Charts!AH762)</f>
        <v>92464</v>
      </c>
      <c r="AK762" s="18">
        <f>SUMIF(Spotify!U:U,Charts!AH762,Spotify!R:R)/COUNTIF(Spotify!U:U,Charts!AH762)</f>
        <v>1</v>
      </c>
      <c r="AL762" s="18">
        <f>SUMIF(Spotify!U:U,Charts!AH762,Spotify!J:J)/COUNTIF(Spotify!U:U,Charts!AH762)</f>
        <v>227</v>
      </c>
      <c r="AM762" s="18">
        <f>SUMIF(Spotify!U:U,Charts!AH762,Spotify!H:H)/COUNTIF(Spotify!U:U,Charts!AH762)</f>
        <v>852</v>
      </c>
      <c r="AN762" s="28">
        <f>SUMIF(Spotify!U:U,Charts!AH762,Spotify!I:I)/COUNTIF(Spotify!U:U,Charts!AH762)</f>
        <v>62</v>
      </c>
    </row>
    <row r="763" spans="1:40" x14ac:dyDescent="0.25">
      <c r="A763" s="3" t="s">
        <v>2785</v>
      </c>
      <c r="B763" s="1">
        <v>6882424</v>
      </c>
      <c r="C763" s="1">
        <v>1</v>
      </c>
      <c r="D763" s="1"/>
      <c r="E763" s="3" t="s">
        <v>2497</v>
      </c>
      <c r="F763" s="1">
        <v>204598806</v>
      </c>
      <c r="H763" s="7" t="s">
        <v>18087</v>
      </c>
      <c r="I763" s="1">
        <v>62421023</v>
      </c>
      <c r="J763" s="8">
        <v>1</v>
      </c>
      <c r="L763" s="7" t="s">
        <v>18087</v>
      </c>
      <c r="M763" s="1">
        <f t="shared" si="54"/>
        <v>-62421023</v>
      </c>
      <c r="N763">
        <v>1</v>
      </c>
      <c r="O763" s="18">
        <f>SUMIF(Spotify!U:U,Charts!L763,Spotify!Q:Q)/COUNTIF(Spotify!U:U,Charts!L763)</f>
        <v>125558</v>
      </c>
      <c r="P763" t="str">
        <f t="shared" si="55"/>
        <v>02:05</v>
      </c>
      <c r="Q763" s="18">
        <f t="shared" si="57"/>
        <v>641941</v>
      </c>
      <c r="R763" s="8" t="str">
        <f t="shared" si="56"/>
        <v>10:41</v>
      </c>
      <c r="T763" s="7" t="s">
        <v>2785</v>
      </c>
      <c r="U763">
        <f>COUNTIFS(Spotify!$AA:$AA,Charts!$U$1,Spotify!$U:$U,Charts!T763)</f>
        <v>1</v>
      </c>
      <c r="V763">
        <f>COUNTIFS(Spotify!$AA:$AA,Charts!$V$1,Spotify!$U:$U,Charts!T763)</f>
        <v>0</v>
      </c>
      <c r="W763">
        <f>COUNTIFS(Spotify!$AA:$AA,Charts!$W$1,Spotify!$U:$U,Charts!T763)</f>
        <v>0</v>
      </c>
      <c r="X763">
        <f>COUNTIFS(Spotify!$AA:$AA,Charts!$X$1,Spotify!$U:$U,Charts!T763)</f>
        <v>0</v>
      </c>
      <c r="Y763">
        <f>COUNTIFS(Spotify!$AA:$AA,Charts!$Y$1,Spotify!$U:$U,Charts!T763)</f>
        <v>0</v>
      </c>
      <c r="Z763">
        <f>COUNTIFS(Spotify!$AA:$AA,Charts!$Z$1,Spotify!$U:$U,Charts!T763)</f>
        <v>0</v>
      </c>
      <c r="AA763">
        <f>COUNTIFS(Spotify!$AA:$AA,Charts!$AA$1,Spotify!$U:$U,Charts!T763)</f>
        <v>0</v>
      </c>
      <c r="AB763">
        <f>COUNTIFS(Spotify!$AA:$AA,Charts!$AB$1,Spotify!$U:$U,Charts!T763)</f>
        <v>0</v>
      </c>
      <c r="AC763">
        <f>COUNTIFS(Spotify!$AA:$AA,Charts!$AC$1,Spotify!$U:$U,Charts!T763)</f>
        <v>0</v>
      </c>
      <c r="AD763">
        <f>COUNTIFS(Spotify!$AA:$AA,Charts!$AD$1,Spotify!$U:$U,Charts!T763)</f>
        <v>0</v>
      </c>
      <c r="AE763">
        <f>COUNTIFS(Spotify!$AA:$AA,Charts!$AE$1,Spotify!$U:$U,Charts!T763)</f>
        <v>0</v>
      </c>
      <c r="AF763" s="8">
        <f>COUNTIFS(Spotify!$AA:$AA,Charts!$AF$1,Spotify!$U:$U,Charts!T763)</f>
        <v>0</v>
      </c>
      <c r="AH763" s="7" t="s">
        <v>2785</v>
      </c>
      <c r="AI763">
        <f>SUMIFS(Spotify!O:O,Spotify!U:U,Charts!AH763)/COUNTIFS(Spotify!U:U,Charts!AH763)</f>
        <v>-2531</v>
      </c>
      <c r="AJ763" s="18">
        <f>SUMIF(Spotify!U:U,Charts!AH763,Spotify!P:P)/COUNTIF(Spotify!U:U,Charts!AH763)</f>
        <v>119959</v>
      </c>
      <c r="AK763" s="18">
        <f>SUMIF(Spotify!U:U,Charts!AH763,Spotify!R:R)/COUNTIF(Spotify!U:U,Charts!AH763)</f>
        <v>1</v>
      </c>
      <c r="AL763" s="18">
        <f>SUMIF(Spotify!U:U,Charts!AH763,Spotify!J:J)/COUNTIF(Spotify!U:U,Charts!AH763)</f>
        <v>341</v>
      </c>
      <c r="AM763" s="18">
        <f>SUMIF(Spotify!U:U,Charts!AH763,Spotify!H:H)/COUNTIF(Spotify!U:U,Charts!AH763)</f>
        <v>985</v>
      </c>
      <c r="AN763" s="28">
        <f>SUMIF(Spotify!U:U,Charts!AH763,Spotify!I:I)/COUNTIF(Spotify!U:U,Charts!AH763)</f>
        <v>698</v>
      </c>
    </row>
    <row r="764" spans="1:40" x14ac:dyDescent="0.25">
      <c r="A764" s="3" t="s">
        <v>18115</v>
      </c>
      <c r="B764" s="1">
        <v>18560499</v>
      </c>
      <c r="C764" s="1">
        <v>1</v>
      </c>
      <c r="D764" s="1"/>
      <c r="E764" s="3" t="s">
        <v>53</v>
      </c>
      <c r="F764" s="1">
        <v>16596434787</v>
      </c>
      <c r="H764" s="7" t="s">
        <v>6138</v>
      </c>
      <c r="I764" s="1">
        <v>60947150</v>
      </c>
      <c r="J764" s="8">
        <v>8</v>
      </c>
      <c r="L764" s="7" t="s">
        <v>6138</v>
      </c>
      <c r="M764" s="1">
        <f t="shared" si="54"/>
        <v>-60947150</v>
      </c>
      <c r="N764">
        <v>8</v>
      </c>
      <c r="O764" s="18">
        <f>SUMIF(Spotify!U:U,Charts!L764,Spotify!Q:Q)/COUNTIF(Spotify!U:U,Charts!L764)</f>
        <v>268178.625</v>
      </c>
      <c r="P764" t="str">
        <f t="shared" si="55"/>
        <v>04:28</v>
      </c>
      <c r="Q764" s="18">
        <f t="shared" si="57"/>
        <v>641941</v>
      </c>
      <c r="R764" s="8" t="str">
        <f t="shared" si="56"/>
        <v>10:41</v>
      </c>
      <c r="T764" s="7" t="s">
        <v>18115</v>
      </c>
      <c r="U764">
        <f>COUNTIFS(Spotify!$AA:$AA,Charts!$U$1,Spotify!$U:$U,Charts!T764)</f>
        <v>0</v>
      </c>
      <c r="V764">
        <f>COUNTIFS(Spotify!$AA:$AA,Charts!$V$1,Spotify!$U:$U,Charts!T764)</f>
        <v>0</v>
      </c>
      <c r="W764">
        <f>COUNTIFS(Spotify!$AA:$AA,Charts!$W$1,Spotify!$U:$U,Charts!T764)</f>
        <v>0</v>
      </c>
      <c r="X764">
        <f>COUNTIFS(Spotify!$AA:$AA,Charts!$X$1,Spotify!$U:$U,Charts!T764)</f>
        <v>1</v>
      </c>
      <c r="Y764">
        <f>COUNTIFS(Spotify!$AA:$AA,Charts!$Y$1,Spotify!$U:$U,Charts!T764)</f>
        <v>0</v>
      </c>
      <c r="Z764">
        <f>COUNTIFS(Spotify!$AA:$AA,Charts!$Z$1,Spotify!$U:$U,Charts!T764)</f>
        <v>0</v>
      </c>
      <c r="AA764">
        <f>COUNTIFS(Spotify!$AA:$AA,Charts!$AA$1,Spotify!$U:$U,Charts!T764)</f>
        <v>0</v>
      </c>
      <c r="AB764">
        <f>COUNTIFS(Spotify!$AA:$AA,Charts!$AB$1,Spotify!$U:$U,Charts!T764)</f>
        <v>0</v>
      </c>
      <c r="AC764">
        <f>COUNTIFS(Spotify!$AA:$AA,Charts!$AC$1,Spotify!$U:$U,Charts!T764)</f>
        <v>0</v>
      </c>
      <c r="AD764">
        <f>COUNTIFS(Spotify!$AA:$AA,Charts!$AD$1,Spotify!$U:$U,Charts!T764)</f>
        <v>0</v>
      </c>
      <c r="AE764">
        <f>COUNTIFS(Spotify!$AA:$AA,Charts!$AE$1,Spotify!$U:$U,Charts!T764)</f>
        <v>0</v>
      </c>
      <c r="AF764" s="8">
        <f>COUNTIFS(Spotify!$AA:$AA,Charts!$AF$1,Spotify!$U:$U,Charts!T764)</f>
        <v>0</v>
      </c>
      <c r="AH764" s="7" t="s">
        <v>18115</v>
      </c>
      <c r="AI764">
        <f>SUMIFS(Spotify!O:O,Spotify!U:U,Charts!AH764)/COUNTIFS(Spotify!U:U,Charts!AH764)</f>
        <v>-7903</v>
      </c>
      <c r="AJ764" s="18">
        <f>SUMIF(Spotify!U:U,Charts!AH764,Spotify!P:P)/COUNTIF(Spotify!U:U,Charts!AH764)</f>
        <v>130088</v>
      </c>
      <c r="AK764" s="18">
        <f>SUMIF(Spotify!U:U,Charts!AH764,Spotify!R:R)/COUNTIF(Spotify!U:U,Charts!AH764)</f>
        <v>3</v>
      </c>
      <c r="AL764" s="18">
        <f>SUMIF(Spotify!U:U,Charts!AH764,Spotify!J:J)/COUNTIF(Spotify!U:U,Charts!AH764)</f>
        <v>453</v>
      </c>
      <c r="AM764" s="18">
        <f>SUMIF(Spotify!U:U,Charts!AH764,Spotify!H:H)/COUNTIF(Spotify!U:U,Charts!AH764)</f>
        <v>714</v>
      </c>
      <c r="AN764" s="28">
        <f>SUMIF(Spotify!U:U,Charts!AH764,Spotify!I:I)/COUNTIF(Spotify!U:U,Charts!AH764)</f>
        <v>404</v>
      </c>
    </row>
    <row r="765" spans="1:40" x14ac:dyDescent="0.25">
      <c r="A765" s="3" t="s">
        <v>18116</v>
      </c>
      <c r="B765" s="1">
        <v>23586872</v>
      </c>
      <c r="C765" s="1">
        <v>1</v>
      </c>
      <c r="D765" s="1"/>
      <c r="E765" s="3" t="s">
        <v>1491</v>
      </c>
      <c r="F765" s="1">
        <v>3558803056</v>
      </c>
      <c r="H765" s="7" t="s">
        <v>15719</v>
      </c>
      <c r="I765" s="1">
        <v>60872036</v>
      </c>
      <c r="J765" s="8">
        <v>2</v>
      </c>
      <c r="L765" s="7" t="s">
        <v>15719</v>
      </c>
      <c r="M765" s="1">
        <f t="shared" si="54"/>
        <v>-60872036</v>
      </c>
      <c r="N765">
        <v>2</v>
      </c>
      <c r="O765" s="18">
        <f>SUMIF(Spotify!U:U,Charts!L765,Spotify!Q:Q)/COUNTIF(Spotify!U:U,Charts!L765)</f>
        <v>357728.5</v>
      </c>
      <c r="P765" t="str">
        <f t="shared" si="55"/>
        <v>05:57</v>
      </c>
      <c r="Q765" s="18">
        <f t="shared" si="57"/>
        <v>641941</v>
      </c>
      <c r="R765" s="8" t="str">
        <f t="shared" si="56"/>
        <v>10:41</v>
      </c>
      <c r="T765" s="7" t="s">
        <v>18116</v>
      </c>
      <c r="U765">
        <f>COUNTIFS(Spotify!$AA:$AA,Charts!$U$1,Spotify!$U:$U,Charts!T765)</f>
        <v>0</v>
      </c>
      <c r="V765">
        <f>COUNTIFS(Spotify!$AA:$AA,Charts!$V$1,Spotify!$U:$U,Charts!T765)</f>
        <v>1</v>
      </c>
      <c r="W765">
        <f>COUNTIFS(Spotify!$AA:$AA,Charts!$W$1,Spotify!$U:$U,Charts!T765)</f>
        <v>0</v>
      </c>
      <c r="X765">
        <f>COUNTIFS(Spotify!$AA:$AA,Charts!$X$1,Spotify!$U:$U,Charts!T765)</f>
        <v>0</v>
      </c>
      <c r="Y765">
        <f>COUNTIFS(Spotify!$AA:$AA,Charts!$Y$1,Spotify!$U:$U,Charts!T765)</f>
        <v>0</v>
      </c>
      <c r="Z765">
        <f>COUNTIFS(Spotify!$AA:$AA,Charts!$Z$1,Spotify!$U:$U,Charts!T765)</f>
        <v>0</v>
      </c>
      <c r="AA765">
        <f>COUNTIFS(Spotify!$AA:$AA,Charts!$AA$1,Spotify!$U:$U,Charts!T765)</f>
        <v>0</v>
      </c>
      <c r="AB765">
        <f>COUNTIFS(Spotify!$AA:$AA,Charts!$AB$1,Spotify!$U:$U,Charts!T765)</f>
        <v>0</v>
      </c>
      <c r="AC765">
        <f>COUNTIFS(Spotify!$AA:$AA,Charts!$AC$1,Spotify!$U:$U,Charts!T765)</f>
        <v>0</v>
      </c>
      <c r="AD765">
        <f>COUNTIFS(Spotify!$AA:$AA,Charts!$AD$1,Spotify!$U:$U,Charts!T765)</f>
        <v>0</v>
      </c>
      <c r="AE765">
        <f>COUNTIFS(Spotify!$AA:$AA,Charts!$AE$1,Spotify!$U:$U,Charts!T765)</f>
        <v>0</v>
      </c>
      <c r="AF765" s="8">
        <f>COUNTIFS(Spotify!$AA:$AA,Charts!$AF$1,Spotify!$U:$U,Charts!T765)</f>
        <v>0</v>
      </c>
      <c r="AH765" s="7" t="s">
        <v>18116</v>
      </c>
      <c r="AI765">
        <f>SUMIFS(Spotify!O:O,Spotify!U:U,Charts!AH765)/COUNTIFS(Spotify!U:U,Charts!AH765)</f>
        <v>-6632</v>
      </c>
      <c r="AJ765" s="18">
        <f>SUMIF(Spotify!U:U,Charts!AH765,Spotify!P:P)/COUNTIF(Spotify!U:U,Charts!AH765)</f>
        <v>82713</v>
      </c>
      <c r="AK765" s="18">
        <f>SUMIF(Spotify!U:U,Charts!AH765,Spotify!R:R)/COUNTIF(Spotify!U:U,Charts!AH765)</f>
        <v>3</v>
      </c>
      <c r="AL765" s="18">
        <f>SUMIF(Spotify!U:U,Charts!AH765,Spotify!J:J)/COUNTIF(Spotify!U:U,Charts!AH765)</f>
        <v>332</v>
      </c>
      <c r="AM765" s="18">
        <f>SUMIF(Spotify!U:U,Charts!AH765,Spotify!H:H)/COUNTIF(Spotify!U:U,Charts!AH765)</f>
        <v>532</v>
      </c>
      <c r="AN765" s="28">
        <f>SUMIF(Spotify!U:U,Charts!AH765,Spotify!I:I)/COUNTIF(Spotify!U:U,Charts!AH765)</f>
        <v>355</v>
      </c>
    </row>
    <row r="766" spans="1:40" x14ac:dyDescent="0.25">
      <c r="A766" s="3" t="s">
        <v>18117</v>
      </c>
      <c r="B766" s="1">
        <v>26672289</v>
      </c>
      <c r="C766" s="1">
        <v>1</v>
      </c>
      <c r="D766" s="1"/>
      <c r="E766" s="3" t="s">
        <v>5266</v>
      </c>
      <c r="F766" s="1">
        <v>2533595785</v>
      </c>
      <c r="H766" s="7" t="s">
        <v>17319</v>
      </c>
      <c r="I766" s="1">
        <v>60599356</v>
      </c>
      <c r="J766" s="8">
        <v>2</v>
      </c>
      <c r="L766" s="7" t="s">
        <v>17319</v>
      </c>
      <c r="M766" s="1">
        <f t="shared" si="54"/>
        <v>-60599356</v>
      </c>
      <c r="N766">
        <v>2</v>
      </c>
      <c r="O766" s="18">
        <f>SUMIF(Spotify!U:U,Charts!L766,Spotify!Q:Q)/COUNTIF(Spotify!U:U,Charts!L766)</f>
        <v>186177</v>
      </c>
      <c r="P766" t="str">
        <f t="shared" si="55"/>
        <v>03:06</v>
      </c>
      <c r="Q766" s="18">
        <f t="shared" si="57"/>
        <v>641941</v>
      </c>
      <c r="R766" s="8" t="str">
        <f t="shared" si="56"/>
        <v>10:41</v>
      </c>
      <c r="T766" s="7" t="s">
        <v>18117</v>
      </c>
      <c r="U766">
        <f>COUNTIFS(Spotify!$AA:$AA,Charts!$U$1,Spotify!$U:$U,Charts!T766)</f>
        <v>0</v>
      </c>
      <c r="V766">
        <f>COUNTIFS(Spotify!$AA:$AA,Charts!$V$1,Spotify!$U:$U,Charts!T766)</f>
        <v>1</v>
      </c>
      <c r="W766">
        <f>COUNTIFS(Spotify!$AA:$AA,Charts!$W$1,Spotify!$U:$U,Charts!T766)</f>
        <v>0</v>
      </c>
      <c r="X766">
        <f>COUNTIFS(Spotify!$AA:$AA,Charts!$X$1,Spotify!$U:$U,Charts!T766)</f>
        <v>0</v>
      </c>
      <c r="Y766">
        <f>COUNTIFS(Spotify!$AA:$AA,Charts!$Y$1,Spotify!$U:$U,Charts!T766)</f>
        <v>0</v>
      </c>
      <c r="Z766">
        <f>COUNTIFS(Spotify!$AA:$AA,Charts!$Z$1,Spotify!$U:$U,Charts!T766)</f>
        <v>0</v>
      </c>
      <c r="AA766">
        <f>COUNTIFS(Spotify!$AA:$AA,Charts!$AA$1,Spotify!$U:$U,Charts!T766)</f>
        <v>0</v>
      </c>
      <c r="AB766">
        <f>COUNTIFS(Spotify!$AA:$AA,Charts!$AB$1,Spotify!$U:$U,Charts!T766)</f>
        <v>0</v>
      </c>
      <c r="AC766">
        <f>COUNTIFS(Spotify!$AA:$AA,Charts!$AC$1,Spotify!$U:$U,Charts!T766)</f>
        <v>0</v>
      </c>
      <c r="AD766">
        <f>COUNTIFS(Spotify!$AA:$AA,Charts!$AD$1,Spotify!$U:$U,Charts!T766)</f>
        <v>0</v>
      </c>
      <c r="AE766">
        <f>COUNTIFS(Spotify!$AA:$AA,Charts!$AE$1,Spotify!$U:$U,Charts!T766)</f>
        <v>0</v>
      </c>
      <c r="AF766" s="8">
        <f>COUNTIFS(Spotify!$AA:$AA,Charts!$AF$1,Spotify!$U:$U,Charts!T766)</f>
        <v>0</v>
      </c>
      <c r="AH766" s="7" t="s">
        <v>18117</v>
      </c>
      <c r="AI766">
        <f>SUMIFS(Spotify!O:O,Spotify!U:U,Charts!AH766)/COUNTIFS(Spotify!U:U,Charts!AH766)</f>
        <v>-4075</v>
      </c>
      <c r="AJ766" s="18">
        <f>SUMIF(Spotify!U:U,Charts!AH766,Spotify!P:P)/COUNTIF(Spotify!U:U,Charts!AH766)</f>
        <v>83406</v>
      </c>
      <c r="AK766" s="18">
        <f>SUMIF(Spotify!U:U,Charts!AH766,Spotify!R:R)/COUNTIF(Spotify!U:U,Charts!AH766)</f>
        <v>5</v>
      </c>
      <c r="AL766" s="18">
        <f>SUMIF(Spotify!U:U,Charts!AH766,Spotify!J:J)/COUNTIF(Spotify!U:U,Charts!AH766)</f>
        <v>443</v>
      </c>
      <c r="AM766" s="18">
        <f>SUMIF(Spotify!U:U,Charts!AH766,Spotify!H:H)/COUNTIF(Spotify!U:U,Charts!AH766)</f>
        <v>525</v>
      </c>
      <c r="AN766" s="28">
        <f>SUMIF(Spotify!U:U,Charts!AH766,Spotify!I:I)/COUNTIF(Spotify!U:U,Charts!AH766)</f>
        <v>448</v>
      </c>
    </row>
    <row r="767" spans="1:40" x14ac:dyDescent="0.25">
      <c r="A767" s="3" t="s">
        <v>2716</v>
      </c>
      <c r="B767" s="1">
        <v>3457583</v>
      </c>
      <c r="C767" s="1">
        <v>1</v>
      </c>
      <c r="D767" s="1"/>
      <c r="E767" s="3" t="s">
        <v>14368</v>
      </c>
      <c r="F767" s="1">
        <v>23039700</v>
      </c>
      <c r="H767" s="7" t="s">
        <v>7127</v>
      </c>
      <c r="I767" s="1">
        <v>60237203</v>
      </c>
      <c r="J767" s="8">
        <v>1</v>
      </c>
      <c r="L767" s="7" t="s">
        <v>7127</v>
      </c>
      <c r="M767" s="1">
        <f t="shared" si="54"/>
        <v>-60237203</v>
      </c>
      <c r="N767">
        <v>1</v>
      </c>
      <c r="O767" s="18">
        <f>SUMIF(Spotify!U:U,Charts!L767,Spotify!Q:Q)/COUNTIF(Spotify!U:U,Charts!L767)</f>
        <v>147581</v>
      </c>
      <c r="P767" t="str">
        <f t="shared" si="55"/>
        <v>02:27</v>
      </c>
      <c r="Q767" s="18">
        <f t="shared" si="57"/>
        <v>641941</v>
      </c>
      <c r="R767" s="8" t="str">
        <f t="shared" si="56"/>
        <v>10:41</v>
      </c>
      <c r="T767" s="7" t="s">
        <v>2716</v>
      </c>
      <c r="U767">
        <f>COUNTIFS(Spotify!$AA:$AA,Charts!$U$1,Spotify!$U:$U,Charts!T767)</f>
        <v>0</v>
      </c>
      <c r="V767">
        <f>COUNTIFS(Spotify!$AA:$AA,Charts!$V$1,Spotify!$U:$U,Charts!T767)</f>
        <v>0</v>
      </c>
      <c r="W767">
        <f>COUNTIFS(Spotify!$AA:$AA,Charts!$W$1,Spotify!$U:$U,Charts!T767)</f>
        <v>0</v>
      </c>
      <c r="X767">
        <f>COUNTIFS(Spotify!$AA:$AA,Charts!$X$1,Spotify!$U:$U,Charts!T767)</f>
        <v>1</v>
      </c>
      <c r="Y767">
        <f>COUNTIFS(Spotify!$AA:$AA,Charts!$Y$1,Spotify!$U:$U,Charts!T767)</f>
        <v>0</v>
      </c>
      <c r="Z767">
        <f>COUNTIFS(Spotify!$AA:$AA,Charts!$Z$1,Spotify!$U:$U,Charts!T767)</f>
        <v>0</v>
      </c>
      <c r="AA767">
        <f>COUNTIFS(Spotify!$AA:$AA,Charts!$AA$1,Spotify!$U:$U,Charts!T767)</f>
        <v>0</v>
      </c>
      <c r="AB767">
        <f>COUNTIFS(Spotify!$AA:$AA,Charts!$AB$1,Spotify!$U:$U,Charts!T767)</f>
        <v>0</v>
      </c>
      <c r="AC767">
        <f>COUNTIFS(Spotify!$AA:$AA,Charts!$AC$1,Spotify!$U:$U,Charts!T767)</f>
        <v>0</v>
      </c>
      <c r="AD767">
        <f>COUNTIFS(Spotify!$AA:$AA,Charts!$AD$1,Spotify!$U:$U,Charts!T767)</f>
        <v>0</v>
      </c>
      <c r="AE767">
        <f>COUNTIFS(Spotify!$AA:$AA,Charts!$AE$1,Spotify!$U:$U,Charts!T767)</f>
        <v>0</v>
      </c>
      <c r="AF767" s="8">
        <f>COUNTIFS(Spotify!$AA:$AA,Charts!$AF$1,Spotify!$U:$U,Charts!T767)</f>
        <v>0</v>
      </c>
      <c r="AH767" s="7" t="s">
        <v>2716</v>
      </c>
      <c r="AI767">
        <f>SUMIFS(Spotify!O:O,Spotify!U:U,Charts!AH767)/COUNTIFS(Spotify!U:U,Charts!AH767)</f>
        <v>-2</v>
      </c>
      <c r="AJ767" s="18">
        <f>SUMIF(Spotify!U:U,Charts!AH767,Spotify!P:P)/COUNTIF(Spotify!U:U,Charts!AH767)</f>
        <v>130099</v>
      </c>
      <c r="AK767" s="18">
        <f>SUMIF(Spotify!U:U,Charts!AH767,Spotify!R:R)/COUNTIF(Spotify!U:U,Charts!AH767)</f>
        <v>1</v>
      </c>
      <c r="AL767" s="18">
        <f>SUMIF(Spotify!U:U,Charts!AH767,Spotify!J:J)/COUNTIF(Spotify!U:U,Charts!AH767)</f>
        <v>359</v>
      </c>
      <c r="AM767" s="18">
        <f>SUMIF(Spotify!U:U,Charts!AH767,Spotify!H:H)/COUNTIF(Spotify!U:U,Charts!AH767)</f>
        <v>814</v>
      </c>
      <c r="AN767" s="28">
        <f>SUMIF(Spotify!U:U,Charts!AH767,Spotify!I:I)/COUNTIF(Spotify!U:U,Charts!AH767)</f>
        <v>653</v>
      </c>
    </row>
    <row r="768" spans="1:40" x14ac:dyDescent="0.25">
      <c r="A768" s="3" t="s">
        <v>18118</v>
      </c>
      <c r="B768" s="1">
        <v>1401779405</v>
      </c>
      <c r="C768" s="1">
        <v>6</v>
      </c>
      <c r="D768" s="1"/>
      <c r="E768" s="3" t="s">
        <v>10798</v>
      </c>
      <c r="F768" s="1">
        <v>217889513</v>
      </c>
      <c r="H768" s="7" t="s">
        <v>15582</v>
      </c>
      <c r="I768" s="1">
        <v>59931948</v>
      </c>
      <c r="J768" s="8">
        <v>1</v>
      </c>
      <c r="L768" s="7" t="s">
        <v>15582</v>
      </c>
      <c r="M768" s="1">
        <f t="shared" si="54"/>
        <v>-59931948</v>
      </c>
      <c r="N768">
        <v>1</v>
      </c>
      <c r="O768" s="18">
        <f>SUMIF(Spotify!U:U,Charts!L768,Spotify!Q:Q)/COUNTIF(Spotify!U:U,Charts!L768)</f>
        <v>193447</v>
      </c>
      <c r="P768" t="str">
        <f t="shared" si="55"/>
        <v>03:13</v>
      </c>
      <c r="Q768" s="18">
        <f t="shared" si="57"/>
        <v>641941</v>
      </c>
      <c r="R768" s="8" t="str">
        <f t="shared" si="56"/>
        <v>10:41</v>
      </c>
      <c r="T768" s="7" t="s">
        <v>18118</v>
      </c>
      <c r="U768">
        <f>COUNTIFS(Spotify!$AA:$AA,Charts!$U$1,Spotify!$U:$U,Charts!T768)</f>
        <v>0</v>
      </c>
      <c r="V768">
        <f>COUNTIFS(Spotify!$AA:$AA,Charts!$V$1,Spotify!$U:$U,Charts!T768)</f>
        <v>0</v>
      </c>
      <c r="W768">
        <f>COUNTIFS(Spotify!$AA:$AA,Charts!$W$1,Spotify!$U:$U,Charts!T768)</f>
        <v>0</v>
      </c>
      <c r="X768">
        <f>COUNTIFS(Spotify!$AA:$AA,Charts!$X$1,Spotify!$U:$U,Charts!T768)</f>
        <v>0</v>
      </c>
      <c r="Y768">
        <f>COUNTIFS(Spotify!$AA:$AA,Charts!$Y$1,Spotify!$U:$U,Charts!T768)</f>
        <v>0</v>
      </c>
      <c r="Z768">
        <f>COUNTIFS(Spotify!$AA:$AA,Charts!$Z$1,Spotify!$U:$U,Charts!T768)</f>
        <v>1</v>
      </c>
      <c r="AA768">
        <f>COUNTIFS(Spotify!$AA:$AA,Charts!$AA$1,Spotify!$U:$U,Charts!T768)</f>
        <v>0</v>
      </c>
      <c r="AB768">
        <f>COUNTIFS(Spotify!$AA:$AA,Charts!$AB$1,Spotify!$U:$U,Charts!T768)</f>
        <v>0</v>
      </c>
      <c r="AC768">
        <f>COUNTIFS(Spotify!$AA:$AA,Charts!$AC$1,Spotify!$U:$U,Charts!T768)</f>
        <v>1</v>
      </c>
      <c r="AD768">
        <f>COUNTIFS(Spotify!$AA:$AA,Charts!$AD$1,Spotify!$U:$U,Charts!T768)</f>
        <v>0</v>
      </c>
      <c r="AE768">
        <f>COUNTIFS(Spotify!$AA:$AA,Charts!$AE$1,Spotify!$U:$U,Charts!T768)</f>
        <v>3</v>
      </c>
      <c r="AF768" s="8">
        <f>COUNTIFS(Spotify!$AA:$AA,Charts!$AF$1,Spotify!$U:$U,Charts!T768)</f>
        <v>1</v>
      </c>
      <c r="AH768" s="7" t="s">
        <v>18118</v>
      </c>
      <c r="AI768">
        <f>SUMIFS(Spotify!O:O,Spotify!U:U,Charts!AH768)/COUNTIFS(Spotify!U:U,Charts!AH768)</f>
        <v>-7103.833333333333</v>
      </c>
      <c r="AJ768" s="18">
        <f>SUMIF(Spotify!U:U,Charts!AH768,Spotify!P:P)/COUNTIF(Spotify!U:U,Charts!AH768)</f>
        <v>86786.166666666672</v>
      </c>
      <c r="AK768" s="18">
        <f>SUMIF(Spotify!U:U,Charts!AH768,Spotify!R:R)/COUNTIF(Spotify!U:U,Charts!AH768)</f>
        <v>27.666666666666668</v>
      </c>
      <c r="AL768" s="18">
        <f>SUMIF(Spotify!U:U,Charts!AH768,Spotify!J:J)/COUNTIF(Spotify!U:U,Charts!AH768)</f>
        <v>412.5</v>
      </c>
      <c r="AM768" s="18">
        <f>SUMIF(Spotify!U:U,Charts!AH768,Spotify!H:H)/COUNTIF(Spotify!U:U,Charts!AH768)</f>
        <v>621.66666666666663</v>
      </c>
      <c r="AN768" s="28">
        <f>SUMIF(Spotify!U:U,Charts!AH768,Spotify!I:I)/COUNTIF(Spotify!U:U,Charts!AH768)</f>
        <v>681.83333333333337</v>
      </c>
    </row>
    <row r="769" spans="1:40" x14ac:dyDescent="0.25">
      <c r="A769" s="3" t="s">
        <v>18119</v>
      </c>
      <c r="B769" s="1">
        <v>554603245</v>
      </c>
      <c r="C769" s="1">
        <v>6</v>
      </c>
      <c r="D769" s="1"/>
      <c r="E769" s="3" t="s">
        <v>6923</v>
      </c>
      <c r="F769" s="1">
        <v>1228612351</v>
      </c>
      <c r="H769" s="7" t="s">
        <v>18229</v>
      </c>
      <c r="I769" s="1">
        <v>59499428</v>
      </c>
      <c r="J769" s="8">
        <v>1</v>
      </c>
      <c r="L769" s="7" t="s">
        <v>18229</v>
      </c>
      <c r="M769" s="1">
        <f t="shared" si="54"/>
        <v>-59499428</v>
      </c>
      <c r="N769">
        <v>1</v>
      </c>
      <c r="O769" s="18">
        <f>SUMIF(Spotify!U:U,Charts!L769,Spotify!Q:Q)/COUNTIF(Spotify!U:U,Charts!L769)</f>
        <v>230292</v>
      </c>
      <c r="P769" t="str">
        <f t="shared" si="55"/>
        <v>03:50</v>
      </c>
      <c r="Q769" s="18">
        <f t="shared" si="57"/>
        <v>641941</v>
      </c>
      <c r="R769" s="8" t="str">
        <f t="shared" si="56"/>
        <v>10:41</v>
      </c>
      <c r="T769" s="7" t="s">
        <v>18119</v>
      </c>
      <c r="U769">
        <f>COUNTIFS(Spotify!$AA:$AA,Charts!$U$1,Spotify!$U:$U,Charts!T769)</f>
        <v>0</v>
      </c>
      <c r="V769">
        <f>COUNTIFS(Spotify!$AA:$AA,Charts!$V$1,Spotify!$U:$U,Charts!T769)</f>
        <v>4</v>
      </c>
      <c r="W769">
        <f>COUNTIFS(Spotify!$AA:$AA,Charts!$W$1,Spotify!$U:$U,Charts!T769)</f>
        <v>0</v>
      </c>
      <c r="X769">
        <f>COUNTIFS(Spotify!$AA:$AA,Charts!$X$1,Spotify!$U:$U,Charts!T769)</f>
        <v>0</v>
      </c>
      <c r="Y769">
        <f>COUNTIFS(Spotify!$AA:$AA,Charts!$Y$1,Spotify!$U:$U,Charts!T769)</f>
        <v>1</v>
      </c>
      <c r="Z769">
        <f>COUNTIFS(Spotify!$AA:$AA,Charts!$Z$1,Spotify!$U:$U,Charts!T769)</f>
        <v>0</v>
      </c>
      <c r="AA769">
        <f>COUNTIFS(Spotify!$AA:$AA,Charts!$AA$1,Spotify!$U:$U,Charts!T769)</f>
        <v>0</v>
      </c>
      <c r="AB769">
        <f>COUNTIFS(Spotify!$AA:$AA,Charts!$AB$1,Spotify!$U:$U,Charts!T769)</f>
        <v>0</v>
      </c>
      <c r="AC769">
        <f>COUNTIFS(Spotify!$AA:$AA,Charts!$AC$1,Spotify!$U:$U,Charts!T769)</f>
        <v>0</v>
      </c>
      <c r="AD769">
        <f>COUNTIFS(Spotify!$AA:$AA,Charts!$AD$1,Spotify!$U:$U,Charts!T769)</f>
        <v>0</v>
      </c>
      <c r="AE769">
        <f>COUNTIFS(Spotify!$AA:$AA,Charts!$AE$1,Spotify!$U:$U,Charts!T769)</f>
        <v>0</v>
      </c>
      <c r="AF769" s="8">
        <f>COUNTIFS(Spotify!$AA:$AA,Charts!$AF$1,Spotify!$U:$U,Charts!T769)</f>
        <v>1</v>
      </c>
      <c r="AH769" s="7" t="s">
        <v>18119</v>
      </c>
      <c r="AI769">
        <f>SUMIFS(Spotify!O:O,Spotify!U:U,Charts!AH769)/COUNTIFS(Spotify!U:U,Charts!AH769)</f>
        <v>-5467.333333333333</v>
      </c>
      <c r="AJ769" s="18">
        <f>SUMIF(Spotify!U:U,Charts!AH769,Spotify!P:P)/COUNTIF(Spotify!U:U,Charts!AH769)</f>
        <v>85132.333333333328</v>
      </c>
      <c r="AK769" s="18">
        <f>SUMIF(Spotify!U:U,Charts!AH769,Spotify!R:R)/COUNTIF(Spotify!U:U,Charts!AH769)</f>
        <v>10.333333333333334</v>
      </c>
      <c r="AL769" s="18">
        <f>SUMIF(Spotify!U:U,Charts!AH769,Spotify!J:J)/COUNTIF(Spotify!U:U,Charts!AH769)</f>
        <v>395.33333333333331</v>
      </c>
      <c r="AM769" s="18">
        <f>SUMIF(Spotify!U:U,Charts!AH769,Spotify!H:H)/COUNTIF(Spotify!U:U,Charts!AH769)</f>
        <v>713.5</v>
      </c>
      <c r="AN769" s="28">
        <f>SUMIF(Spotify!U:U,Charts!AH769,Spotify!I:I)/COUNTIF(Spotify!U:U,Charts!AH769)</f>
        <v>473.5</v>
      </c>
    </row>
    <row r="770" spans="1:40" x14ac:dyDescent="0.25">
      <c r="A770" s="3" t="s">
        <v>499</v>
      </c>
      <c r="B770" s="1">
        <v>900088281</v>
      </c>
      <c r="C770" s="1">
        <v>12</v>
      </c>
      <c r="D770" s="1"/>
      <c r="E770" s="3" t="s">
        <v>13814</v>
      </c>
      <c r="F770" s="1">
        <v>22016631</v>
      </c>
      <c r="H770" s="7" t="s">
        <v>15449</v>
      </c>
      <c r="I770" s="1">
        <v>59234770</v>
      </c>
      <c r="J770" s="8">
        <v>1</v>
      </c>
      <c r="L770" s="7" t="s">
        <v>15449</v>
      </c>
      <c r="M770" s="1">
        <f t="shared" si="54"/>
        <v>-59234770</v>
      </c>
      <c r="N770">
        <v>1</v>
      </c>
      <c r="O770" s="18">
        <f>SUMIF(Spotify!U:U,Charts!L770,Spotify!Q:Q)/COUNTIF(Spotify!U:U,Charts!L770)</f>
        <v>139146</v>
      </c>
      <c r="P770" t="str">
        <f t="shared" si="55"/>
        <v>02:19</v>
      </c>
      <c r="Q770" s="18">
        <f t="shared" si="57"/>
        <v>641941</v>
      </c>
      <c r="R770" s="8" t="str">
        <f t="shared" si="56"/>
        <v>10:41</v>
      </c>
      <c r="T770" s="7" t="s">
        <v>499</v>
      </c>
      <c r="U770">
        <f>COUNTIFS(Spotify!$AA:$AA,Charts!$U$1,Spotify!$U:$U,Charts!T770)</f>
        <v>1</v>
      </c>
      <c r="V770">
        <f>COUNTIFS(Spotify!$AA:$AA,Charts!$V$1,Spotify!$U:$U,Charts!T770)</f>
        <v>2</v>
      </c>
      <c r="W770">
        <f>COUNTIFS(Spotify!$AA:$AA,Charts!$W$1,Spotify!$U:$U,Charts!T770)</f>
        <v>0</v>
      </c>
      <c r="X770">
        <f>COUNTIFS(Spotify!$AA:$AA,Charts!$X$1,Spotify!$U:$U,Charts!T770)</f>
        <v>0</v>
      </c>
      <c r="Y770">
        <f>COUNTIFS(Spotify!$AA:$AA,Charts!$Y$1,Spotify!$U:$U,Charts!T770)</f>
        <v>0</v>
      </c>
      <c r="Z770">
        <f>COUNTIFS(Spotify!$AA:$AA,Charts!$Z$1,Spotify!$U:$U,Charts!T770)</f>
        <v>0</v>
      </c>
      <c r="AA770">
        <f>COUNTIFS(Spotify!$AA:$AA,Charts!$AA$1,Spotify!$U:$U,Charts!T770)</f>
        <v>1</v>
      </c>
      <c r="AB770">
        <f>COUNTIFS(Spotify!$AA:$AA,Charts!$AB$1,Spotify!$U:$U,Charts!T770)</f>
        <v>2</v>
      </c>
      <c r="AC770">
        <f>COUNTIFS(Spotify!$AA:$AA,Charts!$AC$1,Spotify!$U:$U,Charts!T770)</f>
        <v>1</v>
      </c>
      <c r="AD770">
        <f>COUNTIFS(Spotify!$AA:$AA,Charts!$AD$1,Spotify!$U:$U,Charts!T770)</f>
        <v>1</v>
      </c>
      <c r="AE770">
        <f>COUNTIFS(Spotify!$AA:$AA,Charts!$AE$1,Spotify!$U:$U,Charts!T770)</f>
        <v>1</v>
      </c>
      <c r="AF770" s="8">
        <f>COUNTIFS(Spotify!$AA:$AA,Charts!$AF$1,Spotify!$U:$U,Charts!T770)</f>
        <v>3</v>
      </c>
      <c r="AH770" s="7" t="s">
        <v>499</v>
      </c>
      <c r="AI770">
        <f>SUMIFS(Spotify!O:O,Spotify!U:U,Charts!AH770)/COUNTIFS(Spotify!U:U,Charts!AH770)</f>
        <v>-4758.25</v>
      </c>
      <c r="AJ770" s="18">
        <f>SUMIF(Spotify!U:U,Charts!AH770,Spotify!P:P)/COUNTIF(Spotify!U:U,Charts!AH770)</f>
        <v>121056.91666666667</v>
      </c>
      <c r="AK770" s="18">
        <f>SUMIF(Spotify!U:U,Charts!AH770,Spotify!R:R)/COUNTIF(Spotify!U:U,Charts!AH770)</f>
        <v>10.583333333333334</v>
      </c>
      <c r="AL770" s="18">
        <f>SUMIF(Spotify!U:U,Charts!AH770,Spotify!J:J)/COUNTIF(Spotify!U:U,Charts!AH770)</f>
        <v>367.08333333333331</v>
      </c>
      <c r="AM770" s="18">
        <f>SUMIF(Spotify!U:U,Charts!AH770,Spotify!H:H)/COUNTIF(Spotify!U:U,Charts!AH770)</f>
        <v>768.66666666666663</v>
      </c>
      <c r="AN770" s="28">
        <f>SUMIF(Spotify!U:U,Charts!AH770,Spotify!I:I)/COUNTIF(Spotify!U:U,Charts!AH770)</f>
        <v>702</v>
      </c>
    </row>
    <row r="771" spans="1:40" x14ac:dyDescent="0.25">
      <c r="A771" s="3" t="s">
        <v>1511</v>
      </c>
      <c r="B771" s="1">
        <v>487091723</v>
      </c>
      <c r="C771" s="1">
        <v>4</v>
      </c>
      <c r="D771" s="1"/>
      <c r="E771" s="3" t="s">
        <v>4197</v>
      </c>
      <c r="F771" s="1">
        <v>40601229</v>
      </c>
      <c r="H771" s="7" t="s">
        <v>18043</v>
      </c>
      <c r="I771" s="1">
        <v>59130503</v>
      </c>
      <c r="J771" s="8">
        <v>3</v>
      </c>
      <c r="L771" s="7" t="s">
        <v>18043</v>
      </c>
      <c r="M771" s="1">
        <f t="shared" ref="M771:M834" si="58">-I771</f>
        <v>-59130503</v>
      </c>
      <c r="N771">
        <v>3</v>
      </c>
      <c r="O771" s="18">
        <f>SUMIF(Spotify!U:U,Charts!L771,Spotify!Q:Q)/COUNTIF(Spotify!U:U,Charts!L771)</f>
        <v>190262.66666666666</v>
      </c>
      <c r="P771" t="str">
        <f t="shared" ref="P771:P834" si="59">CONCATENATE(TEXT(INT(O771/(60*1000)),"00"),":",TEXT(MOD(INT(O771/1000),60),"00"))</f>
        <v>03:10</v>
      </c>
      <c r="Q771" s="18">
        <f t="shared" si="57"/>
        <v>641941</v>
      </c>
      <c r="R771" s="8" t="str">
        <f t="shared" ref="R771:R834" si="60">CONCATENATE(TEXT(INT(Q771/(60*1000)),"00"),":",TEXT(MOD(INT(Q771/1000),60),"00"))</f>
        <v>10:41</v>
      </c>
      <c r="T771" s="7" t="s">
        <v>1511</v>
      </c>
      <c r="U771">
        <f>COUNTIFS(Spotify!$AA:$AA,Charts!$U$1,Spotify!$U:$U,Charts!T771)</f>
        <v>0</v>
      </c>
      <c r="V771">
        <f>COUNTIFS(Spotify!$AA:$AA,Charts!$V$1,Spotify!$U:$U,Charts!T771)</f>
        <v>1</v>
      </c>
      <c r="W771">
        <f>COUNTIFS(Spotify!$AA:$AA,Charts!$W$1,Spotify!$U:$U,Charts!T771)</f>
        <v>2</v>
      </c>
      <c r="X771">
        <f>COUNTIFS(Spotify!$AA:$AA,Charts!$X$1,Spotify!$U:$U,Charts!T771)</f>
        <v>0</v>
      </c>
      <c r="Y771">
        <f>COUNTIFS(Spotify!$AA:$AA,Charts!$Y$1,Spotify!$U:$U,Charts!T771)</f>
        <v>0</v>
      </c>
      <c r="Z771">
        <f>COUNTIFS(Spotify!$AA:$AA,Charts!$Z$1,Spotify!$U:$U,Charts!T771)</f>
        <v>0</v>
      </c>
      <c r="AA771">
        <f>COUNTIFS(Spotify!$AA:$AA,Charts!$AA$1,Spotify!$U:$U,Charts!T771)</f>
        <v>0</v>
      </c>
      <c r="AB771">
        <f>COUNTIFS(Spotify!$AA:$AA,Charts!$AB$1,Spotify!$U:$U,Charts!T771)</f>
        <v>0</v>
      </c>
      <c r="AC771">
        <f>COUNTIFS(Spotify!$AA:$AA,Charts!$AC$1,Spotify!$U:$U,Charts!T771)</f>
        <v>0</v>
      </c>
      <c r="AD771">
        <f>COUNTIFS(Spotify!$AA:$AA,Charts!$AD$1,Spotify!$U:$U,Charts!T771)</f>
        <v>0</v>
      </c>
      <c r="AE771">
        <f>COUNTIFS(Spotify!$AA:$AA,Charts!$AE$1,Spotify!$U:$U,Charts!T771)</f>
        <v>1</v>
      </c>
      <c r="AF771" s="8">
        <f>COUNTIFS(Spotify!$AA:$AA,Charts!$AF$1,Spotify!$U:$U,Charts!T771)</f>
        <v>0</v>
      </c>
      <c r="AH771" s="7" t="s">
        <v>1511</v>
      </c>
      <c r="AI771">
        <f>SUMIFS(Spotify!O:O,Spotify!U:U,Charts!AH771)/COUNTIFS(Spotify!U:U,Charts!AH771)</f>
        <v>-6332.75</v>
      </c>
      <c r="AJ771" s="18">
        <f>SUMIF(Spotify!U:U,Charts!AH771,Spotify!P:P)/COUNTIF(Spotify!U:U,Charts!AH771)</f>
        <v>123627.75</v>
      </c>
      <c r="AK771" s="18">
        <f>SUMIF(Spotify!U:U,Charts!AH771,Spotify!R:R)/COUNTIF(Spotify!U:U,Charts!AH771)</f>
        <v>10</v>
      </c>
      <c r="AL771" s="18">
        <f>SUMIF(Spotify!U:U,Charts!AH771,Spotify!J:J)/COUNTIF(Spotify!U:U,Charts!AH771)</f>
        <v>345</v>
      </c>
      <c r="AM771" s="18">
        <f>SUMIF(Spotify!U:U,Charts!AH771,Spotify!H:H)/COUNTIF(Spotify!U:U,Charts!AH771)</f>
        <v>594.75</v>
      </c>
      <c r="AN771" s="28">
        <f>SUMIF(Spotify!U:U,Charts!AH771,Spotify!I:I)/COUNTIF(Spotify!U:U,Charts!AH771)</f>
        <v>342</v>
      </c>
    </row>
    <row r="772" spans="1:40" x14ac:dyDescent="0.25">
      <c r="A772" s="3" t="s">
        <v>9166</v>
      </c>
      <c r="B772" s="1">
        <v>264349706</v>
      </c>
      <c r="C772" s="1">
        <v>4</v>
      </c>
      <c r="D772" s="1"/>
      <c r="E772" s="3" t="s">
        <v>11148</v>
      </c>
      <c r="F772" s="1">
        <v>26834549</v>
      </c>
      <c r="H772" s="7" t="s">
        <v>6081</v>
      </c>
      <c r="I772" s="1">
        <v>58983917</v>
      </c>
      <c r="J772" s="8">
        <v>2</v>
      </c>
      <c r="L772" s="7" t="s">
        <v>6081</v>
      </c>
      <c r="M772" s="1">
        <f t="shared" si="58"/>
        <v>-58983917</v>
      </c>
      <c r="N772">
        <v>2</v>
      </c>
      <c r="O772" s="18">
        <f>SUMIF(Spotify!U:U,Charts!L772,Spotify!Q:Q)/COUNTIF(Spotify!U:U,Charts!L772)</f>
        <v>190071.5</v>
      </c>
      <c r="P772" t="str">
        <f t="shared" si="59"/>
        <v>03:10</v>
      </c>
      <c r="Q772" s="18">
        <f t="shared" ref="Q772:Q835" si="61">MAX($O$2:$O$1264)</f>
        <v>641941</v>
      </c>
      <c r="R772" s="8" t="str">
        <f t="shared" si="60"/>
        <v>10:41</v>
      </c>
      <c r="T772" s="7" t="s">
        <v>9166</v>
      </c>
      <c r="U772">
        <f>COUNTIFS(Spotify!$AA:$AA,Charts!$U$1,Spotify!$U:$U,Charts!T772)</f>
        <v>0</v>
      </c>
      <c r="V772">
        <f>COUNTIFS(Spotify!$AA:$AA,Charts!$V$1,Spotify!$U:$U,Charts!T772)</f>
        <v>2</v>
      </c>
      <c r="W772">
        <f>COUNTIFS(Spotify!$AA:$AA,Charts!$W$1,Spotify!$U:$U,Charts!T772)</f>
        <v>0</v>
      </c>
      <c r="X772">
        <f>COUNTIFS(Spotify!$AA:$AA,Charts!$X$1,Spotify!$U:$U,Charts!T772)</f>
        <v>0</v>
      </c>
      <c r="Y772">
        <f>COUNTIFS(Spotify!$AA:$AA,Charts!$Y$1,Spotify!$U:$U,Charts!T772)</f>
        <v>0</v>
      </c>
      <c r="Z772">
        <f>COUNTIFS(Spotify!$AA:$AA,Charts!$Z$1,Spotify!$U:$U,Charts!T772)</f>
        <v>1</v>
      </c>
      <c r="AA772">
        <f>COUNTIFS(Spotify!$AA:$AA,Charts!$AA$1,Spotify!$U:$U,Charts!T772)</f>
        <v>0</v>
      </c>
      <c r="AB772">
        <f>COUNTIFS(Spotify!$AA:$AA,Charts!$AB$1,Spotify!$U:$U,Charts!T772)</f>
        <v>0</v>
      </c>
      <c r="AC772">
        <f>COUNTIFS(Spotify!$AA:$AA,Charts!$AC$1,Spotify!$U:$U,Charts!T772)</f>
        <v>0</v>
      </c>
      <c r="AD772">
        <f>COUNTIFS(Spotify!$AA:$AA,Charts!$AD$1,Spotify!$U:$U,Charts!T772)</f>
        <v>1</v>
      </c>
      <c r="AE772">
        <f>COUNTIFS(Spotify!$AA:$AA,Charts!$AE$1,Spotify!$U:$U,Charts!T772)</f>
        <v>0</v>
      </c>
      <c r="AF772" s="8">
        <f>COUNTIFS(Spotify!$AA:$AA,Charts!$AF$1,Spotify!$U:$U,Charts!T772)</f>
        <v>0</v>
      </c>
      <c r="AH772" s="7" t="s">
        <v>9166</v>
      </c>
      <c r="AI772">
        <f>SUMIFS(Spotify!O:O,Spotify!U:U,Charts!AH772)/COUNTIFS(Spotify!U:U,Charts!AH772)</f>
        <v>-5541</v>
      </c>
      <c r="AJ772" s="18">
        <f>SUMIF(Spotify!U:U,Charts!AH772,Spotify!P:P)/COUNTIF(Spotify!U:U,Charts!AH772)</f>
        <v>119038.5</v>
      </c>
      <c r="AK772" s="18">
        <f>SUMIF(Spotify!U:U,Charts!AH772,Spotify!R:R)/COUNTIF(Spotify!U:U,Charts!AH772)</f>
        <v>8</v>
      </c>
      <c r="AL772" s="18">
        <f>SUMIF(Spotify!U:U,Charts!AH772,Spotify!J:J)/COUNTIF(Spotify!U:U,Charts!AH772)</f>
        <v>550.5</v>
      </c>
      <c r="AM772" s="18">
        <f>SUMIF(Spotify!U:U,Charts!AH772,Spotify!H:H)/COUNTIF(Spotify!U:U,Charts!AH772)</f>
        <v>384.25</v>
      </c>
      <c r="AN772" s="28">
        <f>SUMIF(Spotify!U:U,Charts!AH772,Spotify!I:I)/COUNTIF(Spotify!U:U,Charts!AH772)</f>
        <v>617.75</v>
      </c>
    </row>
    <row r="773" spans="1:40" x14ac:dyDescent="0.25">
      <c r="A773" s="3" t="s">
        <v>3449</v>
      </c>
      <c r="B773" s="1">
        <v>84940968</v>
      </c>
      <c r="C773" s="1">
        <v>6</v>
      </c>
      <c r="D773" s="1"/>
      <c r="E773" s="3" t="s">
        <v>6145</v>
      </c>
      <c r="F773" s="1">
        <v>481213756</v>
      </c>
      <c r="H773" s="7" t="s">
        <v>3681</v>
      </c>
      <c r="I773" s="1">
        <v>58882103</v>
      </c>
      <c r="J773" s="8">
        <v>8</v>
      </c>
      <c r="L773" s="7" t="s">
        <v>3681</v>
      </c>
      <c r="M773" s="1">
        <f t="shared" si="58"/>
        <v>-58882103</v>
      </c>
      <c r="N773">
        <v>8</v>
      </c>
      <c r="O773" s="18">
        <f>SUMIF(Spotify!U:U,Charts!L773,Spotify!Q:Q)/COUNTIF(Spotify!U:U,Charts!L773)</f>
        <v>171168.375</v>
      </c>
      <c r="P773" t="str">
        <f t="shared" si="59"/>
        <v>02:51</v>
      </c>
      <c r="Q773" s="18">
        <f t="shared" si="61"/>
        <v>641941</v>
      </c>
      <c r="R773" s="8" t="str">
        <f t="shared" si="60"/>
        <v>10:41</v>
      </c>
      <c r="T773" s="7" t="s">
        <v>3449</v>
      </c>
      <c r="U773">
        <f>COUNTIFS(Spotify!$AA:$AA,Charts!$U$1,Spotify!$U:$U,Charts!T773)</f>
        <v>0</v>
      </c>
      <c r="V773">
        <f>COUNTIFS(Spotify!$AA:$AA,Charts!$V$1,Spotify!$U:$U,Charts!T773)</f>
        <v>0</v>
      </c>
      <c r="W773">
        <f>COUNTIFS(Spotify!$AA:$AA,Charts!$W$1,Spotify!$U:$U,Charts!T773)</f>
        <v>0</v>
      </c>
      <c r="X773">
        <f>COUNTIFS(Spotify!$AA:$AA,Charts!$X$1,Spotify!$U:$U,Charts!T773)</f>
        <v>0</v>
      </c>
      <c r="Y773">
        <f>COUNTIFS(Spotify!$AA:$AA,Charts!$Y$1,Spotify!$U:$U,Charts!T773)</f>
        <v>0</v>
      </c>
      <c r="Z773">
        <f>COUNTIFS(Spotify!$AA:$AA,Charts!$Z$1,Spotify!$U:$U,Charts!T773)</f>
        <v>0</v>
      </c>
      <c r="AA773">
        <f>COUNTIFS(Spotify!$AA:$AA,Charts!$AA$1,Spotify!$U:$U,Charts!T773)</f>
        <v>1</v>
      </c>
      <c r="AB773">
        <f>COUNTIFS(Spotify!$AA:$AA,Charts!$AB$1,Spotify!$U:$U,Charts!T773)</f>
        <v>0</v>
      </c>
      <c r="AC773">
        <f>COUNTIFS(Spotify!$AA:$AA,Charts!$AC$1,Spotify!$U:$U,Charts!T773)</f>
        <v>1</v>
      </c>
      <c r="AD773">
        <f>COUNTIFS(Spotify!$AA:$AA,Charts!$AD$1,Spotify!$U:$U,Charts!T773)</f>
        <v>0</v>
      </c>
      <c r="AE773">
        <f>COUNTIFS(Spotify!$AA:$AA,Charts!$AE$1,Spotify!$U:$U,Charts!T773)</f>
        <v>4</v>
      </c>
      <c r="AF773" s="8">
        <f>COUNTIFS(Spotify!$AA:$AA,Charts!$AF$1,Spotify!$U:$U,Charts!T773)</f>
        <v>0</v>
      </c>
      <c r="AH773" s="7" t="s">
        <v>3449</v>
      </c>
      <c r="AI773">
        <f>SUMIFS(Spotify!O:O,Spotify!U:U,Charts!AH773)/COUNTIFS(Spotify!U:U,Charts!AH773)</f>
        <v>-6685.666666666667</v>
      </c>
      <c r="AJ773" s="18">
        <f>SUMIF(Spotify!U:U,Charts!AH773,Spotify!P:P)/COUNTIF(Spotify!U:U,Charts!AH773)</f>
        <v>112360.16666666667</v>
      </c>
      <c r="AK773" s="18">
        <f>SUMIF(Spotify!U:U,Charts!AH773,Spotify!R:R)/COUNTIF(Spotify!U:U,Charts!AH773)</f>
        <v>2.3333333333333335</v>
      </c>
      <c r="AL773" s="18">
        <f>SUMIF(Spotify!U:U,Charts!AH773,Spotify!J:J)/COUNTIF(Spotify!U:U,Charts!AH773)</f>
        <v>430.16666666666669</v>
      </c>
      <c r="AM773" s="18">
        <f>SUMIF(Spotify!U:U,Charts!AH773,Spotify!H:H)/COUNTIF(Spotify!U:U,Charts!AH773)</f>
        <v>497.16666666666669</v>
      </c>
      <c r="AN773" s="28">
        <f>SUMIF(Spotify!U:U,Charts!AH773,Spotify!I:I)/COUNTIF(Spotify!U:U,Charts!AH773)</f>
        <v>494</v>
      </c>
    </row>
    <row r="774" spans="1:40" x14ac:dyDescent="0.25">
      <c r="A774" s="3" t="s">
        <v>18120</v>
      </c>
      <c r="B774" s="1">
        <v>51695388</v>
      </c>
      <c r="C774" s="1">
        <v>1</v>
      </c>
      <c r="D774" s="1"/>
      <c r="E774" s="3" t="s">
        <v>407</v>
      </c>
      <c r="F774" s="1">
        <v>2292575826</v>
      </c>
      <c r="H774" s="7" t="s">
        <v>17900</v>
      </c>
      <c r="I774" s="1">
        <v>58816510</v>
      </c>
      <c r="J774" s="8">
        <v>2</v>
      </c>
      <c r="L774" s="7" t="s">
        <v>17900</v>
      </c>
      <c r="M774" s="1">
        <f t="shared" si="58"/>
        <v>-58816510</v>
      </c>
      <c r="N774">
        <v>2</v>
      </c>
      <c r="O774" s="18">
        <f>SUMIF(Spotify!U:U,Charts!L774,Spotify!Q:Q)/COUNTIF(Spotify!U:U,Charts!L774)</f>
        <v>185557</v>
      </c>
      <c r="P774" t="str">
        <f t="shared" si="59"/>
        <v>03:05</v>
      </c>
      <c r="Q774" s="18">
        <f t="shared" si="61"/>
        <v>641941</v>
      </c>
      <c r="R774" s="8" t="str">
        <f t="shared" si="60"/>
        <v>10:41</v>
      </c>
      <c r="T774" s="7" t="s">
        <v>18120</v>
      </c>
      <c r="U774">
        <f>COUNTIFS(Spotify!$AA:$AA,Charts!$U$1,Spotify!$U:$U,Charts!T774)</f>
        <v>0</v>
      </c>
      <c r="V774">
        <f>COUNTIFS(Spotify!$AA:$AA,Charts!$V$1,Spotify!$U:$U,Charts!T774)</f>
        <v>0</v>
      </c>
      <c r="W774">
        <f>COUNTIFS(Spotify!$AA:$AA,Charts!$W$1,Spotify!$U:$U,Charts!T774)</f>
        <v>0</v>
      </c>
      <c r="X774">
        <f>COUNTIFS(Spotify!$AA:$AA,Charts!$X$1,Spotify!$U:$U,Charts!T774)</f>
        <v>0</v>
      </c>
      <c r="Y774">
        <f>COUNTIFS(Spotify!$AA:$AA,Charts!$Y$1,Spotify!$U:$U,Charts!T774)</f>
        <v>0</v>
      </c>
      <c r="Z774">
        <f>COUNTIFS(Spotify!$AA:$AA,Charts!$Z$1,Spotify!$U:$U,Charts!T774)</f>
        <v>0</v>
      </c>
      <c r="AA774">
        <f>COUNTIFS(Spotify!$AA:$AA,Charts!$AA$1,Spotify!$U:$U,Charts!T774)</f>
        <v>0</v>
      </c>
      <c r="AB774">
        <f>COUNTIFS(Spotify!$AA:$AA,Charts!$AB$1,Spotify!$U:$U,Charts!T774)</f>
        <v>0</v>
      </c>
      <c r="AC774">
        <f>COUNTIFS(Spotify!$AA:$AA,Charts!$AC$1,Spotify!$U:$U,Charts!T774)</f>
        <v>0</v>
      </c>
      <c r="AD774">
        <f>COUNTIFS(Spotify!$AA:$AA,Charts!$AD$1,Spotify!$U:$U,Charts!T774)</f>
        <v>0</v>
      </c>
      <c r="AE774">
        <f>COUNTIFS(Spotify!$AA:$AA,Charts!$AE$1,Spotify!$U:$U,Charts!T774)</f>
        <v>0</v>
      </c>
      <c r="AF774" s="8">
        <f>COUNTIFS(Spotify!$AA:$AA,Charts!$AF$1,Spotify!$U:$U,Charts!T774)</f>
        <v>1</v>
      </c>
      <c r="AH774" s="7" t="s">
        <v>18120</v>
      </c>
      <c r="AI774">
        <f>SUMIFS(Spotify!O:O,Spotify!U:U,Charts!AH774)/COUNTIFS(Spotify!U:U,Charts!AH774)</f>
        <v>-9974</v>
      </c>
      <c r="AJ774" s="18">
        <f>SUMIF(Spotify!U:U,Charts!AH774,Spotify!P:P)/COUNTIF(Spotify!U:U,Charts!AH774)</f>
        <v>100014</v>
      </c>
      <c r="AK774" s="18">
        <f>SUMIF(Spotify!U:U,Charts!AH774,Spotify!R:R)/COUNTIF(Spotify!U:U,Charts!AH774)</f>
        <v>6</v>
      </c>
      <c r="AL774" s="18">
        <f>SUMIF(Spotify!U:U,Charts!AH774,Spotify!J:J)/COUNTIF(Spotify!U:U,Charts!AH774)</f>
        <v>281</v>
      </c>
      <c r="AM774" s="18">
        <f>SUMIF(Spotify!U:U,Charts!AH774,Spotify!H:H)/COUNTIF(Spotify!U:U,Charts!AH774)</f>
        <v>7</v>
      </c>
      <c r="AN774" s="28">
        <f>SUMIF(Spotify!U:U,Charts!AH774,Spotify!I:I)/COUNTIF(Spotify!U:U,Charts!AH774)</f>
        <v>589</v>
      </c>
    </row>
    <row r="775" spans="1:40" x14ac:dyDescent="0.25">
      <c r="A775" s="3" t="s">
        <v>5116</v>
      </c>
      <c r="B775" s="1">
        <v>106778323</v>
      </c>
      <c r="C775" s="1">
        <v>1</v>
      </c>
      <c r="D775" s="1"/>
      <c r="E775" s="3" t="s">
        <v>13683</v>
      </c>
      <c r="F775" s="1">
        <v>103250128</v>
      </c>
      <c r="H775" s="7" t="s">
        <v>16599</v>
      </c>
      <c r="I775" s="1">
        <v>58646617</v>
      </c>
      <c r="J775" s="8">
        <v>1</v>
      </c>
      <c r="L775" s="7" t="s">
        <v>16599</v>
      </c>
      <c r="M775" s="1">
        <f t="shared" si="58"/>
        <v>-58646617</v>
      </c>
      <c r="N775">
        <v>1</v>
      </c>
      <c r="O775" s="18">
        <f>SUMIF(Spotify!U:U,Charts!L775,Spotify!Q:Q)/COUNTIF(Spotify!U:U,Charts!L775)</f>
        <v>154000</v>
      </c>
      <c r="P775" t="str">
        <f t="shared" si="59"/>
        <v>02:34</v>
      </c>
      <c r="Q775" s="18">
        <f t="shared" si="61"/>
        <v>641941</v>
      </c>
      <c r="R775" s="8" t="str">
        <f t="shared" si="60"/>
        <v>10:41</v>
      </c>
      <c r="T775" s="7" t="s">
        <v>5116</v>
      </c>
      <c r="U775">
        <f>COUNTIFS(Spotify!$AA:$AA,Charts!$U$1,Spotify!$U:$U,Charts!T775)</f>
        <v>0</v>
      </c>
      <c r="V775">
        <f>COUNTIFS(Spotify!$AA:$AA,Charts!$V$1,Spotify!$U:$U,Charts!T775)</f>
        <v>0</v>
      </c>
      <c r="W775">
        <f>COUNTIFS(Spotify!$AA:$AA,Charts!$W$1,Spotify!$U:$U,Charts!T775)</f>
        <v>0</v>
      </c>
      <c r="X775">
        <f>COUNTIFS(Spotify!$AA:$AA,Charts!$X$1,Spotify!$U:$U,Charts!T775)</f>
        <v>0</v>
      </c>
      <c r="Y775">
        <f>COUNTIFS(Spotify!$AA:$AA,Charts!$Y$1,Spotify!$U:$U,Charts!T775)</f>
        <v>0</v>
      </c>
      <c r="Z775">
        <f>COUNTIFS(Spotify!$AA:$AA,Charts!$Z$1,Spotify!$U:$U,Charts!T775)</f>
        <v>0</v>
      </c>
      <c r="AA775">
        <f>COUNTIFS(Spotify!$AA:$AA,Charts!$AA$1,Spotify!$U:$U,Charts!T775)</f>
        <v>1</v>
      </c>
      <c r="AB775">
        <f>COUNTIFS(Spotify!$AA:$AA,Charts!$AB$1,Spotify!$U:$U,Charts!T775)</f>
        <v>0</v>
      </c>
      <c r="AC775">
        <f>COUNTIFS(Spotify!$AA:$AA,Charts!$AC$1,Spotify!$U:$U,Charts!T775)</f>
        <v>0</v>
      </c>
      <c r="AD775">
        <f>COUNTIFS(Spotify!$AA:$AA,Charts!$AD$1,Spotify!$U:$U,Charts!T775)</f>
        <v>0</v>
      </c>
      <c r="AE775">
        <f>COUNTIFS(Spotify!$AA:$AA,Charts!$AE$1,Spotify!$U:$U,Charts!T775)</f>
        <v>0</v>
      </c>
      <c r="AF775" s="8">
        <f>COUNTIFS(Spotify!$AA:$AA,Charts!$AF$1,Spotify!$U:$U,Charts!T775)</f>
        <v>0</v>
      </c>
      <c r="AH775" s="7" t="s">
        <v>5116</v>
      </c>
      <c r="AI775">
        <f>SUMIFS(Spotify!O:O,Spotify!U:U,Charts!AH775)/COUNTIFS(Spotify!U:U,Charts!AH775)</f>
        <v>-3667</v>
      </c>
      <c r="AJ775" s="18">
        <f>SUMIF(Spotify!U:U,Charts!AH775,Spotify!P:P)/COUNTIF(Spotify!U:U,Charts!AH775)</f>
        <v>96033</v>
      </c>
      <c r="AK775" s="18">
        <f>SUMIF(Spotify!U:U,Charts!AH775,Spotify!R:R)/COUNTIF(Spotify!U:U,Charts!AH775)</f>
        <v>9</v>
      </c>
      <c r="AL775" s="18">
        <f>SUMIF(Spotify!U:U,Charts!AH775,Spotify!J:J)/COUNTIF(Spotify!U:U,Charts!AH775)</f>
        <v>631</v>
      </c>
      <c r="AM775" s="18">
        <f>SUMIF(Spotify!U:U,Charts!AH775,Spotify!H:H)/COUNTIF(Spotify!U:U,Charts!AH775)</f>
        <v>76</v>
      </c>
      <c r="AN775" s="28">
        <f>SUMIF(Spotify!U:U,Charts!AH775,Spotify!I:I)/COUNTIF(Spotify!U:U,Charts!AH775)</f>
        <v>703</v>
      </c>
    </row>
    <row r="776" spans="1:40" x14ac:dyDescent="0.25">
      <c r="A776" s="3" t="s">
        <v>6775</v>
      </c>
      <c r="B776" s="1">
        <v>93254765</v>
      </c>
      <c r="C776" s="1">
        <v>1</v>
      </c>
      <c r="D776" s="1"/>
      <c r="E776" s="3" t="s">
        <v>943</v>
      </c>
      <c r="F776" s="1">
        <v>134770524</v>
      </c>
      <c r="H776" s="7" t="s">
        <v>14329</v>
      </c>
      <c r="I776" s="1">
        <v>58287328</v>
      </c>
      <c r="J776" s="8">
        <v>7</v>
      </c>
      <c r="L776" s="7" t="s">
        <v>14329</v>
      </c>
      <c r="M776" s="1">
        <f t="shared" si="58"/>
        <v>-58287328</v>
      </c>
      <c r="N776">
        <v>7</v>
      </c>
      <c r="O776" s="18">
        <f>SUMIF(Spotify!U:U,Charts!L776,Spotify!Q:Q)/COUNTIF(Spotify!U:U,Charts!L776)</f>
        <v>181588.14285714287</v>
      </c>
      <c r="P776" t="str">
        <f t="shared" si="59"/>
        <v>03:01</v>
      </c>
      <c r="Q776" s="18">
        <f t="shared" si="61"/>
        <v>641941</v>
      </c>
      <c r="R776" s="8" t="str">
        <f t="shared" si="60"/>
        <v>10:41</v>
      </c>
      <c r="T776" s="7" t="s">
        <v>6775</v>
      </c>
      <c r="U776">
        <f>COUNTIFS(Spotify!$AA:$AA,Charts!$U$1,Spotify!$U:$U,Charts!T776)</f>
        <v>0</v>
      </c>
      <c r="V776">
        <f>COUNTIFS(Spotify!$AA:$AA,Charts!$V$1,Spotify!$U:$U,Charts!T776)</f>
        <v>0</v>
      </c>
      <c r="W776">
        <f>COUNTIFS(Spotify!$AA:$AA,Charts!$W$1,Spotify!$U:$U,Charts!T776)</f>
        <v>0</v>
      </c>
      <c r="X776">
        <f>COUNTIFS(Spotify!$AA:$AA,Charts!$X$1,Spotify!$U:$U,Charts!T776)</f>
        <v>0</v>
      </c>
      <c r="Y776">
        <f>COUNTIFS(Spotify!$AA:$AA,Charts!$Y$1,Spotify!$U:$U,Charts!T776)</f>
        <v>1</v>
      </c>
      <c r="Z776">
        <f>COUNTIFS(Spotify!$AA:$AA,Charts!$Z$1,Spotify!$U:$U,Charts!T776)</f>
        <v>0</v>
      </c>
      <c r="AA776">
        <f>COUNTIFS(Spotify!$AA:$AA,Charts!$AA$1,Spotify!$U:$U,Charts!T776)</f>
        <v>0</v>
      </c>
      <c r="AB776">
        <f>COUNTIFS(Spotify!$AA:$AA,Charts!$AB$1,Spotify!$U:$U,Charts!T776)</f>
        <v>0</v>
      </c>
      <c r="AC776">
        <f>COUNTIFS(Spotify!$AA:$AA,Charts!$AC$1,Spotify!$U:$U,Charts!T776)</f>
        <v>0</v>
      </c>
      <c r="AD776">
        <f>COUNTIFS(Spotify!$AA:$AA,Charts!$AD$1,Spotify!$U:$U,Charts!T776)</f>
        <v>0</v>
      </c>
      <c r="AE776">
        <f>COUNTIFS(Spotify!$AA:$AA,Charts!$AE$1,Spotify!$U:$U,Charts!T776)</f>
        <v>0</v>
      </c>
      <c r="AF776" s="8">
        <f>COUNTIFS(Spotify!$AA:$AA,Charts!$AF$1,Spotify!$U:$U,Charts!T776)</f>
        <v>0</v>
      </c>
      <c r="AH776" s="7" t="s">
        <v>6775</v>
      </c>
      <c r="AI776">
        <f>SUMIFS(Spotify!O:O,Spotify!U:U,Charts!AH776)/COUNTIFS(Spotify!U:U,Charts!AH776)</f>
        <v>-911</v>
      </c>
      <c r="AJ776" s="18">
        <f>SUMIF(Spotify!U:U,Charts!AH776,Spotify!P:P)/COUNTIF(Spotify!U:U,Charts!AH776)</f>
        <v>105173</v>
      </c>
      <c r="AK776" s="18">
        <f>SUMIF(Spotify!U:U,Charts!AH776,Spotify!R:R)/COUNTIF(Spotify!U:U,Charts!AH776)</f>
        <v>9</v>
      </c>
      <c r="AL776" s="18">
        <f>SUMIF(Spotify!U:U,Charts!AH776,Spotify!J:J)/COUNTIF(Spotify!U:U,Charts!AH776)</f>
        <v>353</v>
      </c>
      <c r="AM776" s="18">
        <f>SUMIF(Spotify!U:U,Charts!AH776,Spotify!H:H)/COUNTIF(Spotify!U:U,Charts!AH776)</f>
        <v>543</v>
      </c>
      <c r="AN776" s="28">
        <f>SUMIF(Spotify!U:U,Charts!AH776,Spotify!I:I)/COUNTIF(Spotify!U:U,Charts!AH776)</f>
        <v>836</v>
      </c>
    </row>
    <row r="777" spans="1:40" x14ac:dyDescent="0.25">
      <c r="A777" s="3" t="s">
        <v>18121</v>
      </c>
      <c r="B777" s="1">
        <v>3258805617</v>
      </c>
      <c r="C777" s="1">
        <v>34</v>
      </c>
      <c r="D777" s="1"/>
      <c r="E777" s="3" t="s">
        <v>14151</v>
      </c>
      <c r="F777" s="1">
        <v>203183259</v>
      </c>
      <c r="H777" s="7" t="s">
        <v>2352</v>
      </c>
      <c r="I777" s="1">
        <v>58278912</v>
      </c>
      <c r="J777" s="8">
        <v>2</v>
      </c>
      <c r="L777" s="7" t="s">
        <v>2352</v>
      </c>
      <c r="M777" s="1">
        <f t="shared" si="58"/>
        <v>-58278912</v>
      </c>
      <c r="N777">
        <v>2</v>
      </c>
      <c r="O777" s="18">
        <f>SUMIF(Spotify!U:U,Charts!L777,Spotify!Q:Q)/COUNTIF(Spotify!U:U,Charts!L777)</f>
        <v>273651.5</v>
      </c>
      <c r="P777" t="str">
        <f t="shared" si="59"/>
        <v>04:33</v>
      </c>
      <c r="Q777" s="18">
        <f t="shared" si="61"/>
        <v>641941</v>
      </c>
      <c r="R777" s="8" t="str">
        <f t="shared" si="60"/>
        <v>10:41</v>
      </c>
      <c r="T777" s="7" t="s">
        <v>18121</v>
      </c>
      <c r="U777">
        <f>COUNTIFS(Spotify!$AA:$AA,Charts!$U$1,Spotify!$U:$U,Charts!T777)</f>
        <v>1</v>
      </c>
      <c r="V777">
        <f>COUNTIFS(Spotify!$AA:$AA,Charts!$V$1,Spotify!$U:$U,Charts!T777)</f>
        <v>9</v>
      </c>
      <c r="W777">
        <f>COUNTIFS(Spotify!$AA:$AA,Charts!$W$1,Spotify!$U:$U,Charts!T777)</f>
        <v>3</v>
      </c>
      <c r="X777">
        <f>COUNTIFS(Spotify!$AA:$AA,Charts!$X$1,Spotify!$U:$U,Charts!T777)</f>
        <v>0</v>
      </c>
      <c r="Y777">
        <f>COUNTIFS(Spotify!$AA:$AA,Charts!$Y$1,Spotify!$U:$U,Charts!T777)</f>
        <v>1</v>
      </c>
      <c r="Z777">
        <f>COUNTIFS(Spotify!$AA:$AA,Charts!$Z$1,Spotify!$U:$U,Charts!T777)</f>
        <v>6</v>
      </c>
      <c r="AA777">
        <f>COUNTIFS(Spotify!$AA:$AA,Charts!$AA$1,Spotify!$U:$U,Charts!T777)</f>
        <v>3</v>
      </c>
      <c r="AB777">
        <f>COUNTIFS(Spotify!$AA:$AA,Charts!$AB$1,Spotify!$U:$U,Charts!T777)</f>
        <v>2</v>
      </c>
      <c r="AC777">
        <f>COUNTIFS(Spotify!$AA:$AA,Charts!$AC$1,Spotify!$U:$U,Charts!T777)</f>
        <v>0</v>
      </c>
      <c r="AD777">
        <f>COUNTIFS(Spotify!$AA:$AA,Charts!$AD$1,Spotify!$U:$U,Charts!T777)</f>
        <v>3</v>
      </c>
      <c r="AE777">
        <f>COUNTIFS(Spotify!$AA:$AA,Charts!$AE$1,Spotify!$U:$U,Charts!T777)</f>
        <v>1</v>
      </c>
      <c r="AF777" s="8">
        <f>COUNTIFS(Spotify!$AA:$AA,Charts!$AF$1,Spotify!$U:$U,Charts!T777)</f>
        <v>5</v>
      </c>
      <c r="AH777" s="7" t="s">
        <v>18121</v>
      </c>
      <c r="AI777">
        <f>SUMIFS(Spotify!O:O,Spotify!U:U,Charts!AH777)/COUNTIFS(Spotify!U:U,Charts!AH777)</f>
        <v>-6618.7941176470586</v>
      </c>
      <c r="AJ777" s="18">
        <f>SUMIF(Spotify!U:U,Charts!AH777,Spotify!P:P)/COUNTIF(Spotify!U:U,Charts!AH777)</f>
        <v>111988.85294117648</v>
      </c>
      <c r="AK777" s="18">
        <f>SUMIF(Spotify!U:U,Charts!AH777,Spotify!R:R)/COUNTIF(Spotify!U:U,Charts!AH777)</f>
        <v>8.4705882352941178</v>
      </c>
      <c r="AL777" s="18">
        <f>SUMIF(Spotify!U:U,Charts!AH777,Spotify!J:J)/COUNTIF(Spotify!U:U,Charts!AH777)</f>
        <v>344.3235294117647</v>
      </c>
      <c r="AM777" s="18">
        <f>SUMIF(Spotify!U:U,Charts!AH777,Spotify!H:H)/COUNTIF(Spotify!U:U,Charts!AH777)</f>
        <v>604.82352941176475</v>
      </c>
      <c r="AN777" s="28">
        <f>SUMIF(Spotify!U:U,Charts!AH777,Spotify!I:I)/COUNTIF(Spotify!U:U,Charts!AH777)</f>
        <v>413.29411764705884</v>
      </c>
    </row>
    <row r="778" spans="1:40" x14ac:dyDescent="0.25">
      <c r="A778" s="3" t="s">
        <v>9858</v>
      </c>
      <c r="B778" s="1">
        <v>771534747</v>
      </c>
      <c r="C778" s="1">
        <v>21</v>
      </c>
      <c r="D778" s="1"/>
      <c r="E778" s="3" t="s">
        <v>2562</v>
      </c>
      <c r="F778" s="1">
        <v>492417805</v>
      </c>
      <c r="H778" s="7" t="s">
        <v>130</v>
      </c>
      <c r="I778" s="1">
        <v>57989079</v>
      </c>
      <c r="J778" s="8">
        <v>2</v>
      </c>
      <c r="L778" s="7" t="s">
        <v>130</v>
      </c>
      <c r="M778" s="1">
        <f t="shared" si="58"/>
        <v>-57989079</v>
      </c>
      <c r="N778">
        <v>2</v>
      </c>
      <c r="O778" s="18">
        <f>SUMIF(Spotify!U:U,Charts!L778,Spotify!Q:Q)/COUNTIF(Spotify!U:U,Charts!L778)</f>
        <v>165108</v>
      </c>
      <c r="P778" t="str">
        <f t="shared" si="59"/>
        <v>02:45</v>
      </c>
      <c r="Q778" s="18">
        <f t="shared" si="61"/>
        <v>641941</v>
      </c>
      <c r="R778" s="8" t="str">
        <f t="shared" si="60"/>
        <v>10:41</v>
      </c>
      <c r="T778" s="7" t="s">
        <v>9858</v>
      </c>
      <c r="U778">
        <f>COUNTIFS(Spotify!$AA:$AA,Charts!$U$1,Spotify!$U:$U,Charts!T778)</f>
        <v>1</v>
      </c>
      <c r="V778">
        <f>COUNTIFS(Spotify!$AA:$AA,Charts!$V$1,Spotify!$U:$U,Charts!T778)</f>
        <v>1</v>
      </c>
      <c r="W778">
        <f>COUNTIFS(Spotify!$AA:$AA,Charts!$W$1,Spotify!$U:$U,Charts!T778)</f>
        <v>5</v>
      </c>
      <c r="X778">
        <f>COUNTIFS(Spotify!$AA:$AA,Charts!$X$1,Spotify!$U:$U,Charts!T778)</f>
        <v>1</v>
      </c>
      <c r="Y778">
        <f>COUNTIFS(Spotify!$AA:$AA,Charts!$Y$1,Spotify!$U:$U,Charts!T778)</f>
        <v>0</v>
      </c>
      <c r="Z778">
        <f>COUNTIFS(Spotify!$AA:$AA,Charts!$Z$1,Spotify!$U:$U,Charts!T778)</f>
        <v>5</v>
      </c>
      <c r="AA778">
        <f>COUNTIFS(Spotify!$AA:$AA,Charts!$AA$1,Spotify!$U:$U,Charts!T778)</f>
        <v>0</v>
      </c>
      <c r="AB778">
        <f>COUNTIFS(Spotify!$AA:$AA,Charts!$AB$1,Spotify!$U:$U,Charts!T778)</f>
        <v>5</v>
      </c>
      <c r="AC778">
        <f>COUNTIFS(Spotify!$AA:$AA,Charts!$AC$1,Spotify!$U:$U,Charts!T778)</f>
        <v>0</v>
      </c>
      <c r="AD778">
        <f>COUNTIFS(Spotify!$AA:$AA,Charts!$AD$1,Spotify!$U:$U,Charts!T778)</f>
        <v>1</v>
      </c>
      <c r="AE778">
        <f>COUNTIFS(Spotify!$AA:$AA,Charts!$AE$1,Spotify!$U:$U,Charts!T778)</f>
        <v>1</v>
      </c>
      <c r="AF778" s="8">
        <f>COUNTIFS(Spotify!$AA:$AA,Charts!$AF$1,Spotify!$U:$U,Charts!T778)</f>
        <v>1</v>
      </c>
      <c r="AH778" s="7" t="s">
        <v>9858</v>
      </c>
      <c r="AI778">
        <f>SUMIFS(Spotify!O:O,Spotify!U:U,Charts!AH778)/COUNTIFS(Spotify!U:U,Charts!AH778)</f>
        <v>-4598.6190476190477</v>
      </c>
      <c r="AJ778" s="18">
        <f>SUMIF(Spotify!U:U,Charts!AH778,Spotify!P:P)/COUNTIF(Spotify!U:U,Charts!AH778)</f>
        <v>129881.14285714286</v>
      </c>
      <c r="AK778" s="18">
        <f>SUMIF(Spotify!U:U,Charts!AH778,Spotify!R:R)/COUNTIF(Spotify!U:U,Charts!AH778)</f>
        <v>6.1428571428571432</v>
      </c>
      <c r="AL778" s="18">
        <f>SUMIF(Spotify!U:U,Charts!AH778,Spotify!J:J)/COUNTIF(Spotify!U:U,Charts!AH778)</f>
        <v>369.33333333333331</v>
      </c>
      <c r="AM778" s="18">
        <f>SUMIF(Spotify!U:U,Charts!AH778,Spotify!H:H)/COUNTIF(Spotify!U:U,Charts!AH778)</f>
        <v>615.14285714285711</v>
      </c>
      <c r="AN778" s="28">
        <f>SUMIF(Spotify!U:U,Charts!AH778,Spotify!I:I)/COUNTIF(Spotify!U:U,Charts!AH778)</f>
        <v>712.57142857142856</v>
      </c>
    </row>
    <row r="779" spans="1:40" x14ac:dyDescent="0.25">
      <c r="A779" s="3" t="s">
        <v>5420</v>
      </c>
      <c r="B779" s="1">
        <v>12671636</v>
      </c>
      <c r="C779" s="1">
        <v>1</v>
      </c>
      <c r="D779" s="1"/>
      <c r="E779" s="3" t="s">
        <v>8481</v>
      </c>
      <c r="F779" s="1">
        <v>122598656</v>
      </c>
      <c r="H779" s="7" t="s">
        <v>18171</v>
      </c>
      <c r="I779" s="1">
        <v>57882567</v>
      </c>
      <c r="J779" s="8">
        <v>1</v>
      </c>
      <c r="L779" s="7" t="s">
        <v>18171</v>
      </c>
      <c r="M779" s="1">
        <f t="shared" si="58"/>
        <v>-57882567</v>
      </c>
      <c r="N779">
        <v>1</v>
      </c>
      <c r="O779" s="18">
        <f>SUMIF(Spotify!U:U,Charts!L779,Spotify!Q:Q)/COUNTIF(Spotify!U:U,Charts!L779)</f>
        <v>174647</v>
      </c>
      <c r="P779" t="str">
        <f t="shared" si="59"/>
        <v>02:54</v>
      </c>
      <c r="Q779" s="18">
        <f t="shared" si="61"/>
        <v>641941</v>
      </c>
      <c r="R779" s="8" t="str">
        <f t="shared" si="60"/>
        <v>10:41</v>
      </c>
      <c r="T779" s="7" t="s">
        <v>5420</v>
      </c>
      <c r="U779">
        <f>COUNTIFS(Spotify!$AA:$AA,Charts!$U$1,Spotify!$U:$U,Charts!T779)</f>
        <v>0</v>
      </c>
      <c r="V779">
        <f>COUNTIFS(Spotify!$AA:$AA,Charts!$V$1,Spotify!$U:$U,Charts!T779)</f>
        <v>0</v>
      </c>
      <c r="W779">
        <f>COUNTIFS(Spotify!$AA:$AA,Charts!$W$1,Spotify!$U:$U,Charts!T779)</f>
        <v>0</v>
      </c>
      <c r="X779">
        <f>COUNTIFS(Spotify!$AA:$AA,Charts!$X$1,Spotify!$U:$U,Charts!T779)</f>
        <v>0</v>
      </c>
      <c r="Y779">
        <f>COUNTIFS(Spotify!$AA:$AA,Charts!$Y$1,Spotify!$U:$U,Charts!T779)</f>
        <v>0</v>
      </c>
      <c r="Z779">
        <f>COUNTIFS(Spotify!$AA:$AA,Charts!$Z$1,Spotify!$U:$U,Charts!T779)</f>
        <v>0</v>
      </c>
      <c r="AA779">
        <f>COUNTIFS(Spotify!$AA:$AA,Charts!$AA$1,Spotify!$U:$U,Charts!T779)</f>
        <v>0</v>
      </c>
      <c r="AB779">
        <f>COUNTIFS(Spotify!$AA:$AA,Charts!$AB$1,Spotify!$U:$U,Charts!T779)</f>
        <v>1</v>
      </c>
      <c r="AC779">
        <f>COUNTIFS(Spotify!$AA:$AA,Charts!$AC$1,Spotify!$U:$U,Charts!T779)</f>
        <v>0</v>
      </c>
      <c r="AD779">
        <f>COUNTIFS(Spotify!$AA:$AA,Charts!$AD$1,Spotify!$U:$U,Charts!T779)</f>
        <v>0</v>
      </c>
      <c r="AE779">
        <f>COUNTIFS(Spotify!$AA:$AA,Charts!$AE$1,Spotify!$U:$U,Charts!T779)</f>
        <v>0</v>
      </c>
      <c r="AF779" s="8">
        <f>COUNTIFS(Spotify!$AA:$AA,Charts!$AF$1,Spotify!$U:$U,Charts!T779)</f>
        <v>0</v>
      </c>
      <c r="AH779" s="7" t="s">
        <v>5420</v>
      </c>
      <c r="AI779">
        <f>SUMIFS(Spotify!O:O,Spotify!U:U,Charts!AH779)/COUNTIFS(Spotify!U:U,Charts!AH779)</f>
        <v>-6644</v>
      </c>
      <c r="AJ779" s="18">
        <f>SUMIF(Spotify!U:U,Charts!AH779,Spotify!P:P)/COUNTIF(Spotify!U:U,Charts!AH779)</f>
        <v>95902</v>
      </c>
      <c r="AK779" s="18">
        <f>SUMIF(Spotify!U:U,Charts!AH779,Spotify!R:R)/COUNTIF(Spotify!U:U,Charts!AH779)</f>
        <v>4</v>
      </c>
      <c r="AL779" s="18">
        <f>SUMIF(Spotify!U:U,Charts!AH779,Spotify!J:J)/COUNTIF(Spotify!U:U,Charts!AH779)</f>
        <v>675</v>
      </c>
      <c r="AM779" s="18">
        <f>SUMIF(Spotify!U:U,Charts!AH779,Spotify!H:H)/COUNTIF(Spotify!U:U,Charts!AH779)</f>
        <v>273</v>
      </c>
      <c r="AN779" s="28">
        <f>SUMIF(Spotify!U:U,Charts!AH779,Spotify!I:I)/COUNTIF(Spotify!U:U,Charts!AH779)</f>
        <v>794</v>
      </c>
    </row>
    <row r="780" spans="1:40" x14ac:dyDescent="0.25">
      <c r="A780" s="3" t="s">
        <v>2527</v>
      </c>
      <c r="B780" s="1">
        <v>1470199572</v>
      </c>
      <c r="C780" s="1">
        <v>10</v>
      </c>
      <c r="D780" s="1"/>
      <c r="E780" s="3" t="s">
        <v>3923</v>
      </c>
      <c r="F780" s="1">
        <v>85743969</v>
      </c>
      <c r="H780" s="7" t="s">
        <v>6500</v>
      </c>
      <c r="I780" s="1">
        <v>57841970</v>
      </c>
      <c r="J780" s="8">
        <v>2</v>
      </c>
      <c r="L780" s="7" t="s">
        <v>6500</v>
      </c>
      <c r="M780" s="1">
        <f t="shared" si="58"/>
        <v>-57841970</v>
      </c>
      <c r="N780">
        <v>2</v>
      </c>
      <c r="O780" s="18">
        <f>SUMIF(Spotify!U:U,Charts!L780,Spotify!Q:Q)/COUNTIF(Spotify!U:U,Charts!L780)</f>
        <v>158733</v>
      </c>
      <c r="P780" t="str">
        <f t="shared" si="59"/>
        <v>02:38</v>
      </c>
      <c r="Q780" s="18">
        <f t="shared" si="61"/>
        <v>641941</v>
      </c>
      <c r="R780" s="8" t="str">
        <f t="shared" si="60"/>
        <v>10:41</v>
      </c>
      <c r="T780" s="7" t="s">
        <v>2527</v>
      </c>
      <c r="U780">
        <f>COUNTIFS(Spotify!$AA:$AA,Charts!$U$1,Spotify!$U:$U,Charts!T780)</f>
        <v>0</v>
      </c>
      <c r="V780">
        <f>COUNTIFS(Spotify!$AA:$AA,Charts!$V$1,Spotify!$U:$U,Charts!T780)</f>
        <v>0</v>
      </c>
      <c r="W780">
        <f>COUNTIFS(Spotify!$AA:$AA,Charts!$W$1,Spotify!$U:$U,Charts!T780)</f>
        <v>0</v>
      </c>
      <c r="X780">
        <f>COUNTIFS(Spotify!$AA:$AA,Charts!$X$1,Spotify!$U:$U,Charts!T780)</f>
        <v>1</v>
      </c>
      <c r="Y780">
        <f>COUNTIFS(Spotify!$AA:$AA,Charts!$Y$1,Spotify!$U:$U,Charts!T780)</f>
        <v>2</v>
      </c>
      <c r="Z780">
        <f>COUNTIFS(Spotify!$AA:$AA,Charts!$Z$1,Spotify!$U:$U,Charts!T780)</f>
        <v>1</v>
      </c>
      <c r="AA780">
        <f>COUNTIFS(Spotify!$AA:$AA,Charts!$AA$1,Spotify!$U:$U,Charts!T780)</f>
        <v>0</v>
      </c>
      <c r="AB780">
        <f>COUNTIFS(Spotify!$AA:$AA,Charts!$AB$1,Spotify!$U:$U,Charts!T780)</f>
        <v>2</v>
      </c>
      <c r="AC780">
        <f>COUNTIFS(Spotify!$AA:$AA,Charts!$AC$1,Spotify!$U:$U,Charts!T780)</f>
        <v>1</v>
      </c>
      <c r="AD780">
        <f>COUNTIFS(Spotify!$AA:$AA,Charts!$AD$1,Spotify!$U:$U,Charts!T780)</f>
        <v>0</v>
      </c>
      <c r="AE780">
        <f>COUNTIFS(Spotify!$AA:$AA,Charts!$AE$1,Spotify!$U:$U,Charts!T780)</f>
        <v>3</v>
      </c>
      <c r="AF780" s="8">
        <f>COUNTIFS(Spotify!$AA:$AA,Charts!$AF$1,Spotify!$U:$U,Charts!T780)</f>
        <v>0</v>
      </c>
      <c r="AH780" s="7" t="s">
        <v>2527</v>
      </c>
      <c r="AI780">
        <f>SUMIFS(Spotify!O:O,Spotify!U:U,Charts!AH780)/COUNTIFS(Spotify!U:U,Charts!AH780)</f>
        <v>-8845.9</v>
      </c>
      <c r="AJ780" s="18">
        <f>SUMIF(Spotify!U:U,Charts!AH780,Spotify!P:P)/COUNTIF(Spotify!U:U,Charts!AH780)</f>
        <v>100456.8</v>
      </c>
      <c r="AK780" s="18">
        <f>SUMIF(Spotify!U:U,Charts!AH780,Spotify!R:R)/COUNTIF(Spotify!U:U,Charts!AH780)</f>
        <v>16.3</v>
      </c>
      <c r="AL780" s="18">
        <f>SUMIF(Spotify!U:U,Charts!AH780,Spotify!J:J)/COUNTIF(Spotify!U:U,Charts!AH780)</f>
        <v>389.9</v>
      </c>
      <c r="AM780" s="18">
        <f>SUMIF(Spotify!U:U,Charts!AH780,Spotify!H:H)/COUNTIF(Spotify!U:U,Charts!AH780)</f>
        <v>460.2</v>
      </c>
      <c r="AN780" s="28">
        <f>SUMIF(Spotify!U:U,Charts!AH780,Spotify!I:I)/COUNTIF(Spotify!U:U,Charts!AH780)</f>
        <v>402.7</v>
      </c>
    </row>
    <row r="781" spans="1:40" x14ac:dyDescent="0.25">
      <c r="A781" s="3" t="s">
        <v>6729</v>
      </c>
      <c r="B781" s="1">
        <v>47692102</v>
      </c>
      <c r="C781" s="1">
        <v>3</v>
      </c>
      <c r="D781" s="1"/>
      <c r="E781" s="3" t="s">
        <v>6998</v>
      </c>
      <c r="F781" s="1">
        <v>18487032</v>
      </c>
      <c r="H781" s="7" t="s">
        <v>11904</v>
      </c>
      <c r="I781" s="1">
        <v>57410396</v>
      </c>
      <c r="J781" s="8">
        <v>3</v>
      </c>
      <c r="L781" s="7" t="s">
        <v>11904</v>
      </c>
      <c r="M781" s="1">
        <f t="shared" si="58"/>
        <v>-57410396</v>
      </c>
      <c r="N781">
        <v>3</v>
      </c>
      <c r="O781" s="18">
        <f>SUMIF(Spotify!U:U,Charts!L781,Spotify!Q:Q)/COUNTIF(Spotify!U:U,Charts!L781)</f>
        <v>189854.66666666666</v>
      </c>
      <c r="P781" t="str">
        <f t="shared" si="59"/>
        <v>03:09</v>
      </c>
      <c r="Q781" s="18">
        <f t="shared" si="61"/>
        <v>641941</v>
      </c>
      <c r="R781" s="8" t="str">
        <f t="shared" si="60"/>
        <v>10:41</v>
      </c>
      <c r="T781" s="7" t="s">
        <v>6729</v>
      </c>
      <c r="U781">
        <f>COUNTIFS(Spotify!$AA:$AA,Charts!$U$1,Spotify!$U:$U,Charts!T781)</f>
        <v>0</v>
      </c>
      <c r="V781">
        <f>COUNTIFS(Spotify!$AA:$AA,Charts!$V$1,Spotify!$U:$U,Charts!T781)</f>
        <v>0</v>
      </c>
      <c r="W781">
        <f>COUNTIFS(Spotify!$AA:$AA,Charts!$W$1,Spotify!$U:$U,Charts!T781)</f>
        <v>0</v>
      </c>
      <c r="X781">
        <f>COUNTIFS(Spotify!$AA:$AA,Charts!$X$1,Spotify!$U:$U,Charts!T781)</f>
        <v>0</v>
      </c>
      <c r="Y781">
        <f>COUNTIFS(Spotify!$AA:$AA,Charts!$Y$1,Spotify!$U:$U,Charts!T781)</f>
        <v>0</v>
      </c>
      <c r="Z781">
        <f>COUNTIFS(Spotify!$AA:$AA,Charts!$Z$1,Spotify!$U:$U,Charts!T781)</f>
        <v>0</v>
      </c>
      <c r="AA781">
        <f>COUNTIFS(Spotify!$AA:$AA,Charts!$AA$1,Spotify!$U:$U,Charts!T781)</f>
        <v>0</v>
      </c>
      <c r="AB781">
        <f>COUNTIFS(Spotify!$AA:$AA,Charts!$AB$1,Spotify!$U:$U,Charts!T781)</f>
        <v>0</v>
      </c>
      <c r="AC781">
        <f>COUNTIFS(Spotify!$AA:$AA,Charts!$AC$1,Spotify!$U:$U,Charts!T781)</f>
        <v>0</v>
      </c>
      <c r="AD781">
        <f>COUNTIFS(Spotify!$AA:$AA,Charts!$AD$1,Spotify!$U:$U,Charts!T781)</f>
        <v>0</v>
      </c>
      <c r="AE781">
        <f>COUNTIFS(Spotify!$AA:$AA,Charts!$AE$1,Spotify!$U:$U,Charts!T781)</f>
        <v>0</v>
      </c>
      <c r="AF781" s="8">
        <f>COUNTIFS(Spotify!$AA:$AA,Charts!$AF$1,Spotify!$U:$U,Charts!T781)</f>
        <v>3</v>
      </c>
      <c r="AH781" s="7" t="s">
        <v>6729</v>
      </c>
      <c r="AI781">
        <f>SUMIFS(Spotify!O:O,Spotify!U:U,Charts!AH781)/COUNTIFS(Spotify!U:U,Charts!AH781)</f>
        <v>-5926</v>
      </c>
      <c r="AJ781" s="18">
        <f>SUMIF(Spotify!U:U,Charts!AH781,Spotify!P:P)/COUNTIF(Spotify!U:U,Charts!AH781)</f>
        <v>117965.66666666667</v>
      </c>
      <c r="AK781" s="18">
        <f>SUMIF(Spotify!U:U,Charts!AH781,Spotify!R:R)/COUNTIF(Spotify!U:U,Charts!AH781)</f>
        <v>4.333333333333333</v>
      </c>
      <c r="AL781" s="18">
        <f>SUMIF(Spotify!U:U,Charts!AH781,Spotify!J:J)/COUNTIF(Spotify!U:U,Charts!AH781)</f>
        <v>613.66666666666663</v>
      </c>
      <c r="AM781" s="18">
        <f>SUMIF(Spotify!U:U,Charts!AH781,Spotify!H:H)/COUNTIF(Spotify!U:U,Charts!AH781)</f>
        <v>545.33333333333337</v>
      </c>
      <c r="AN781" s="28">
        <f>SUMIF(Spotify!U:U,Charts!AH781,Spotify!I:I)/COUNTIF(Spotify!U:U,Charts!AH781)</f>
        <v>733.33333333333337</v>
      </c>
    </row>
    <row r="782" spans="1:40" x14ac:dyDescent="0.25">
      <c r="A782" s="3" t="s">
        <v>9158</v>
      </c>
      <c r="B782" s="1">
        <v>65638550</v>
      </c>
      <c r="C782" s="1">
        <v>1</v>
      </c>
      <c r="D782" s="1"/>
      <c r="E782" s="3" t="s">
        <v>5187</v>
      </c>
      <c r="F782" s="1">
        <v>5332786</v>
      </c>
      <c r="H782" s="7" t="s">
        <v>11851</v>
      </c>
      <c r="I782" s="1">
        <v>57391461</v>
      </c>
      <c r="J782" s="8">
        <v>2</v>
      </c>
      <c r="L782" s="7" t="s">
        <v>11851</v>
      </c>
      <c r="M782" s="1">
        <f t="shared" si="58"/>
        <v>-57391461</v>
      </c>
      <c r="N782">
        <v>2</v>
      </c>
      <c r="O782" s="18">
        <f>SUMIF(Spotify!U:U,Charts!L782,Spotify!Q:Q)/COUNTIF(Spotify!U:U,Charts!L782)</f>
        <v>204083</v>
      </c>
      <c r="P782" t="str">
        <f t="shared" si="59"/>
        <v>03:24</v>
      </c>
      <c r="Q782" s="18">
        <f t="shared" si="61"/>
        <v>641941</v>
      </c>
      <c r="R782" s="8" t="str">
        <f t="shared" si="60"/>
        <v>10:41</v>
      </c>
      <c r="T782" s="7" t="s">
        <v>9158</v>
      </c>
      <c r="U782">
        <f>COUNTIFS(Spotify!$AA:$AA,Charts!$U$1,Spotify!$U:$U,Charts!T782)</f>
        <v>0</v>
      </c>
      <c r="V782">
        <f>COUNTIFS(Spotify!$AA:$AA,Charts!$V$1,Spotify!$U:$U,Charts!T782)</f>
        <v>0</v>
      </c>
      <c r="W782">
        <f>COUNTIFS(Spotify!$AA:$AA,Charts!$W$1,Spotify!$U:$U,Charts!T782)</f>
        <v>0</v>
      </c>
      <c r="X782">
        <f>COUNTIFS(Spotify!$AA:$AA,Charts!$X$1,Spotify!$U:$U,Charts!T782)</f>
        <v>0</v>
      </c>
      <c r="Y782">
        <f>COUNTIFS(Spotify!$AA:$AA,Charts!$Y$1,Spotify!$U:$U,Charts!T782)</f>
        <v>0</v>
      </c>
      <c r="Z782">
        <f>COUNTIFS(Spotify!$AA:$AA,Charts!$Z$1,Spotify!$U:$U,Charts!T782)</f>
        <v>0</v>
      </c>
      <c r="AA782">
        <f>COUNTIFS(Spotify!$AA:$AA,Charts!$AA$1,Spotify!$U:$U,Charts!T782)</f>
        <v>0</v>
      </c>
      <c r="AB782">
        <f>COUNTIFS(Spotify!$AA:$AA,Charts!$AB$1,Spotify!$U:$U,Charts!T782)</f>
        <v>1</v>
      </c>
      <c r="AC782">
        <f>COUNTIFS(Spotify!$AA:$AA,Charts!$AC$1,Spotify!$U:$U,Charts!T782)</f>
        <v>0</v>
      </c>
      <c r="AD782">
        <f>COUNTIFS(Spotify!$AA:$AA,Charts!$AD$1,Spotify!$U:$U,Charts!T782)</f>
        <v>0</v>
      </c>
      <c r="AE782">
        <f>COUNTIFS(Spotify!$AA:$AA,Charts!$AE$1,Spotify!$U:$U,Charts!T782)</f>
        <v>0</v>
      </c>
      <c r="AF782" s="8">
        <f>COUNTIFS(Spotify!$AA:$AA,Charts!$AF$1,Spotify!$U:$U,Charts!T782)</f>
        <v>0</v>
      </c>
      <c r="AH782" s="7" t="s">
        <v>9158</v>
      </c>
      <c r="AI782">
        <f>SUMIFS(Spotify!O:O,Spotify!U:U,Charts!AH782)/COUNTIFS(Spotify!U:U,Charts!AH782)</f>
        <v>-11258</v>
      </c>
      <c r="AJ782" s="18">
        <f>SUMIF(Spotify!U:U,Charts!AH782,Spotify!P:P)/COUNTIF(Spotify!U:U,Charts!AH782)</f>
        <v>148035</v>
      </c>
      <c r="AK782" s="18">
        <f>SUMIF(Spotify!U:U,Charts!AH782,Spotify!R:R)/COUNTIF(Spotify!U:U,Charts!AH782)</f>
        <v>6</v>
      </c>
      <c r="AL782" s="18">
        <f>SUMIF(Spotify!U:U,Charts!AH782,Spotify!J:J)/COUNTIF(Spotify!U:U,Charts!AH782)</f>
        <v>345</v>
      </c>
      <c r="AM782" s="18">
        <f>SUMIF(Spotify!U:U,Charts!AH782,Spotify!H:H)/COUNTIF(Spotify!U:U,Charts!AH782)</f>
        <v>527</v>
      </c>
      <c r="AN782" s="28">
        <f>SUMIF(Spotify!U:U,Charts!AH782,Spotify!I:I)/COUNTIF(Spotify!U:U,Charts!AH782)</f>
        <v>551</v>
      </c>
    </row>
    <row r="783" spans="1:40" x14ac:dyDescent="0.25">
      <c r="A783" s="3" t="s">
        <v>1035</v>
      </c>
      <c r="B783" s="1">
        <v>11232588</v>
      </c>
      <c r="C783" s="1">
        <v>1</v>
      </c>
      <c r="D783" s="1"/>
      <c r="E783" s="3" t="s">
        <v>7472</v>
      </c>
      <c r="F783" s="1">
        <v>268598020</v>
      </c>
      <c r="H783" s="7" t="s">
        <v>17864</v>
      </c>
      <c r="I783" s="1">
        <v>56831770</v>
      </c>
      <c r="J783" s="8">
        <v>1</v>
      </c>
      <c r="L783" s="7" t="s">
        <v>17864</v>
      </c>
      <c r="M783" s="1">
        <f t="shared" si="58"/>
        <v>-56831770</v>
      </c>
      <c r="N783">
        <v>1</v>
      </c>
      <c r="O783" s="18">
        <f>SUMIF(Spotify!U:U,Charts!L783,Spotify!Q:Q)/COUNTIF(Spotify!U:U,Charts!L783)</f>
        <v>269333</v>
      </c>
      <c r="P783" t="str">
        <f t="shared" si="59"/>
        <v>04:29</v>
      </c>
      <c r="Q783" s="18">
        <f t="shared" si="61"/>
        <v>641941</v>
      </c>
      <c r="R783" s="8" t="str">
        <f t="shared" si="60"/>
        <v>10:41</v>
      </c>
      <c r="T783" s="7" t="s">
        <v>1035</v>
      </c>
      <c r="U783">
        <f>COUNTIFS(Spotify!$AA:$AA,Charts!$U$1,Spotify!$U:$U,Charts!T783)</f>
        <v>0</v>
      </c>
      <c r="V783">
        <f>COUNTIFS(Spotify!$AA:$AA,Charts!$V$1,Spotify!$U:$U,Charts!T783)</f>
        <v>0</v>
      </c>
      <c r="W783">
        <f>COUNTIFS(Spotify!$AA:$AA,Charts!$W$1,Spotify!$U:$U,Charts!T783)</f>
        <v>0</v>
      </c>
      <c r="X783">
        <f>COUNTIFS(Spotify!$AA:$AA,Charts!$X$1,Spotify!$U:$U,Charts!T783)</f>
        <v>0</v>
      </c>
      <c r="Y783">
        <f>COUNTIFS(Spotify!$AA:$AA,Charts!$Y$1,Spotify!$U:$U,Charts!T783)</f>
        <v>0</v>
      </c>
      <c r="Z783">
        <f>COUNTIFS(Spotify!$AA:$AA,Charts!$Z$1,Spotify!$U:$U,Charts!T783)</f>
        <v>0</v>
      </c>
      <c r="AA783">
        <f>COUNTIFS(Spotify!$AA:$AA,Charts!$AA$1,Spotify!$U:$U,Charts!T783)</f>
        <v>0</v>
      </c>
      <c r="AB783">
        <f>COUNTIFS(Spotify!$AA:$AA,Charts!$AB$1,Spotify!$U:$U,Charts!T783)</f>
        <v>0</v>
      </c>
      <c r="AC783">
        <f>COUNTIFS(Spotify!$AA:$AA,Charts!$AC$1,Spotify!$U:$U,Charts!T783)</f>
        <v>0</v>
      </c>
      <c r="AD783">
        <f>COUNTIFS(Spotify!$AA:$AA,Charts!$AD$1,Spotify!$U:$U,Charts!T783)</f>
        <v>1</v>
      </c>
      <c r="AE783">
        <f>COUNTIFS(Spotify!$AA:$AA,Charts!$AE$1,Spotify!$U:$U,Charts!T783)</f>
        <v>0</v>
      </c>
      <c r="AF783" s="8">
        <f>COUNTIFS(Spotify!$AA:$AA,Charts!$AF$1,Spotify!$U:$U,Charts!T783)</f>
        <v>0</v>
      </c>
      <c r="AH783" s="7" t="s">
        <v>1035</v>
      </c>
      <c r="AI783">
        <f>SUMIFS(Spotify!O:O,Spotify!U:U,Charts!AH783)/COUNTIFS(Spotify!U:U,Charts!AH783)</f>
        <v>-10316</v>
      </c>
      <c r="AJ783" s="18">
        <f>SUMIF(Spotify!U:U,Charts!AH783,Spotify!P:P)/COUNTIF(Spotify!U:U,Charts!AH783)</f>
        <v>161564</v>
      </c>
      <c r="AK783" s="18">
        <f>SUMIF(Spotify!U:U,Charts!AH783,Spotify!R:R)/COUNTIF(Spotify!U:U,Charts!AH783)</f>
        <v>3</v>
      </c>
      <c r="AL783" s="18">
        <f>SUMIF(Spotify!U:U,Charts!AH783,Spotify!J:J)/COUNTIF(Spotify!U:U,Charts!AH783)</f>
        <v>382</v>
      </c>
      <c r="AM783" s="18">
        <f>SUMIF(Spotify!U:U,Charts!AH783,Spotify!H:H)/COUNTIF(Spotify!U:U,Charts!AH783)</f>
        <v>351</v>
      </c>
      <c r="AN783" s="28">
        <f>SUMIF(Spotify!U:U,Charts!AH783,Spotify!I:I)/COUNTIF(Spotify!U:U,Charts!AH783)</f>
        <v>331</v>
      </c>
    </row>
    <row r="784" spans="1:40" x14ac:dyDescent="0.25">
      <c r="A784" s="3" t="s">
        <v>1015</v>
      </c>
      <c r="B784" s="1">
        <v>1749849863</v>
      </c>
      <c r="C784" s="1">
        <v>32</v>
      </c>
      <c r="D784" s="1"/>
      <c r="E784" s="3" t="s">
        <v>3711</v>
      </c>
      <c r="F784" s="1">
        <v>78418622</v>
      </c>
      <c r="H784" s="7" t="s">
        <v>18147</v>
      </c>
      <c r="I784" s="1">
        <v>56500936</v>
      </c>
      <c r="J784" s="8">
        <v>1</v>
      </c>
      <c r="L784" s="7" t="s">
        <v>18147</v>
      </c>
      <c r="M784" s="1">
        <f t="shared" si="58"/>
        <v>-56500936</v>
      </c>
      <c r="N784">
        <v>1</v>
      </c>
      <c r="O784" s="18">
        <f>SUMIF(Spotify!U:U,Charts!L784,Spotify!Q:Q)/COUNTIF(Spotify!U:U,Charts!L784)</f>
        <v>167038</v>
      </c>
      <c r="P784" t="str">
        <f t="shared" si="59"/>
        <v>02:47</v>
      </c>
      <c r="Q784" s="18">
        <f t="shared" si="61"/>
        <v>641941</v>
      </c>
      <c r="R784" s="8" t="str">
        <f t="shared" si="60"/>
        <v>10:41</v>
      </c>
      <c r="T784" s="7" t="s">
        <v>1015</v>
      </c>
      <c r="U784">
        <f>COUNTIFS(Spotify!$AA:$AA,Charts!$U$1,Spotify!$U:$U,Charts!T784)</f>
        <v>1</v>
      </c>
      <c r="V784">
        <f>COUNTIFS(Spotify!$AA:$AA,Charts!$V$1,Spotify!$U:$U,Charts!T784)</f>
        <v>9</v>
      </c>
      <c r="W784">
        <f>COUNTIFS(Spotify!$AA:$AA,Charts!$W$1,Spotify!$U:$U,Charts!T784)</f>
        <v>6</v>
      </c>
      <c r="X784">
        <f>COUNTIFS(Spotify!$AA:$AA,Charts!$X$1,Spotify!$U:$U,Charts!T784)</f>
        <v>0</v>
      </c>
      <c r="Y784">
        <f>COUNTIFS(Spotify!$AA:$AA,Charts!$Y$1,Spotify!$U:$U,Charts!T784)</f>
        <v>2</v>
      </c>
      <c r="Z784">
        <f>COUNTIFS(Spotify!$AA:$AA,Charts!$Z$1,Spotify!$U:$U,Charts!T784)</f>
        <v>1</v>
      </c>
      <c r="AA784">
        <f>COUNTIFS(Spotify!$AA:$AA,Charts!$AA$1,Spotify!$U:$U,Charts!T784)</f>
        <v>1</v>
      </c>
      <c r="AB784">
        <f>COUNTIFS(Spotify!$AA:$AA,Charts!$AB$1,Spotify!$U:$U,Charts!T784)</f>
        <v>0</v>
      </c>
      <c r="AC784">
        <f>COUNTIFS(Spotify!$AA:$AA,Charts!$AC$1,Spotify!$U:$U,Charts!T784)</f>
        <v>2</v>
      </c>
      <c r="AD784">
        <f>COUNTIFS(Spotify!$AA:$AA,Charts!$AD$1,Spotify!$U:$U,Charts!T784)</f>
        <v>3</v>
      </c>
      <c r="AE784">
        <f>COUNTIFS(Spotify!$AA:$AA,Charts!$AE$1,Spotify!$U:$U,Charts!T784)</f>
        <v>3</v>
      </c>
      <c r="AF784" s="8">
        <f>COUNTIFS(Spotify!$AA:$AA,Charts!$AF$1,Spotify!$U:$U,Charts!T784)</f>
        <v>4</v>
      </c>
      <c r="AH784" s="7" t="s">
        <v>1015</v>
      </c>
      <c r="AI784">
        <f>SUMIFS(Spotify!O:O,Spotify!U:U,Charts!AH784)/COUNTIFS(Spotify!U:U,Charts!AH784)</f>
        <v>-4932.8125</v>
      </c>
      <c r="AJ784" s="18">
        <f>SUMIF(Spotify!U:U,Charts!AH784,Spotify!P:P)/COUNTIF(Spotify!U:U,Charts!AH784)</f>
        <v>131067.4375</v>
      </c>
      <c r="AK784" s="18">
        <f>SUMIF(Spotify!U:U,Charts!AH784,Spotify!R:R)/COUNTIF(Spotify!U:U,Charts!AH784)</f>
        <v>9</v>
      </c>
      <c r="AL784" s="18">
        <f>SUMIF(Spotify!U:U,Charts!AH784,Spotify!J:J)/COUNTIF(Spotify!U:U,Charts!AH784)</f>
        <v>298.84375</v>
      </c>
      <c r="AM784" s="18">
        <f>SUMIF(Spotify!U:U,Charts!AH784,Spotify!H:H)/COUNTIF(Spotify!U:U,Charts!AH784)</f>
        <v>753.625</v>
      </c>
      <c r="AN784" s="28">
        <f>SUMIF(Spotify!U:U,Charts!AH784,Spotify!I:I)/COUNTIF(Spotify!U:U,Charts!AH784)</f>
        <v>600.4375</v>
      </c>
    </row>
    <row r="785" spans="1:40" x14ac:dyDescent="0.25">
      <c r="A785" s="3" t="s">
        <v>18122</v>
      </c>
      <c r="B785" s="1">
        <v>52625205</v>
      </c>
      <c r="C785" s="1">
        <v>1</v>
      </c>
      <c r="D785" s="1"/>
      <c r="E785" s="3" t="s">
        <v>9883</v>
      </c>
      <c r="F785" s="1">
        <v>292441745</v>
      </c>
      <c r="H785" s="7" t="s">
        <v>4527</v>
      </c>
      <c r="I785" s="1">
        <v>56101747</v>
      </c>
      <c r="J785" s="8">
        <v>3</v>
      </c>
      <c r="L785" s="7" t="s">
        <v>4527</v>
      </c>
      <c r="M785" s="1">
        <f t="shared" si="58"/>
        <v>-56101747</v>
      </c>
      <c r="N785">
        <v>3</v>
      </c>
      <c r="O785" s="18">
        <f>SUMIF(Spotify!U:U,Charts!L785,Spotify!Q:Q)/COUNTIF(Spotify!U:U,Charts!L785)</f>
        <v>147724.66666666666</v>
      </c>
      <c r="P785" t="str">
        <f t="shared" si="59"/>
        <v>02:27</v>
      </c>
      <c r="Q785" s="18">
        <f t="shared" si="61"/>
        <v>641941</v>
      </c>
      <c r="R785" s="8" t="str">
        <f t="shared" si="60"/>
        <v>10:41</v>
      </c>
      <c r="T785" s="7" t="s">
        <v>18122</v>
      </c>
      <c r="U785">
        <f>COUNTIFS(Spotify!$AA:$AA,Charts!$U$1,Spotify!$U:$U,Charts!T785)</f>
        <v>0</v>
      </c>
      <c r="V785">
        <f>COUNTIFS(Spotify!$AA:$AA,Charts!$V$1,Spotify!$U:$U,Charts!T785)</f>
        <v>1</v>
      </c>
      <c r="W785">
        <f>COUNTIFS(Spotify!$AA:$AA,Charts!$W$1,Spotify!$U:$U,Charts!T785)</f>
        <v>0</v>
      </c>
      <c r="X785">
        <f>COUNTIFS(Spotify!$AA:$AA,Charts!$X$1,Spotify!$U:$U,Charts!T785)</f>
        <v>0</v>
      </c>
      <c r="Y785">
        <f>COUNTIFS(Spotify!$AA:$AA,Charts!$Y$1,Spotify!$U:$U,Charts!T785)</f>
        <v>0</v>
      </c>
      <c r="Z785">
        <f>COUNTIFS(Spotify!$AA:$AA,Charts!$Z$1,Spotify!$U:$U,Charts!T785)</f>
        <v>0</v>
      </c>
      <c r="AA785">
        <f>COUNTIFS(Spotify!$AA:$AA,Charts!$AA$1,Spotify!$U:$U,Charts!T785)</f>
        <v>0</v>
      </c>
      <c r="AB785">
        <f>COUNTIFS(Spotify!$AA:$AA,Charts!$AB$1,Spotify!$U:$U,Charts!T785)</f>
        <v>0</v>
      </c>
      <c r="AC785">
        <f>COUNTIFS(Spotify!$AA:$AA,Charts!$AC$1,Spotify!$U:$U,Charts!T785)</f>
        <v>0</v>
      </c>
      <c r="AD785">
        <f>COUNTIFS(Spotify!$AA:$AA,Charts!$AD$1,Spotify!$U:$U,Charts!T785)</f>
        <v>0</v>
      </c>
      <c r="AE785">
        <f>COUNTIFS(Spotify!$AA:$AA,Charts!$AE$1,Spotify!$U:$U,Charts!T785)</f>
        <v>0</v>
      </c>
      <c r="AF785" s="8">
        <f>COUNTIFS(Spotify!$AA:$AA,Charts!$AF$1,Spotify!$U:$U,Charts!T785)</f>
        <v>0</v>
      </c>
      <c r="AH785" s="7" t="s">
        <v>18122</v>
      </c>
      <c r="AI785">
        <f>SUMIFS(Spotify!O:O,Spotify!U:U,Charts!AH785)/COUNTIFS(Spotify!U:U,Charts!AH785)</f>
        <v>-6899</v>
      </c>
      <c r="AJ785" s="18">
        <f>SUMIF(Spotify!U:U,Charts!AH785,Spotify!P:P)/COUNTIF(Spotify!U:U,Charts!AH785)</f>
        <v>85081</v>
      </c>
      <c r="AK785" s="18">
        <f>SUMIF(Spotify!U:U,Charts!AH785,Spotify!R:R)/COUNTIF(Spotify!U:U,Charts!AH785)</f>
        <v>9</v>
      </c>
      <c r="AL785" s="18">
        <f>SUMIF(Spotify!U:U,Charts!AH785,Spotify!J:J)/COUNTIF(Spotify!U:U,Charts!AH785)</f>
        <v>563</v>
      </c>
      <c r="AM785" s="18">
        <f>SUMIF(Spotify!U:U,Charts!AH785,Spotify!H:H)/COUNTIF(Spotify!U:U,Charts!AH785)</f>
        <v>721</v>
      </c>
      <c r="AN785" s="28">
        <f>SUMIF(Spotify!U:U,Charts!AH785,Spotify!I:I)/COUNTIF(Spotify!U:U,Charts!AH785)</f>
        <v>612</v>
      </c>
    </row>
    <row r="786" spans="1:40" x14ac:dyDescent="0.25">
      <c r="A786" s="3" t="s">
        <v>1161</v>
      </c>
      <c r="B786" s="1">
        <v>772406700</v>
      </c>
      <c r="C786" s="1">
        <v>4</v>
      </c>
      <c r="D786" s="1"/>
      <c r="E786" s="3" t="s">
        <v>17158</v>
      </c>
      <c r="F786" s="1">
        <v>38442524</v>
      </c>
      <c r="H786" s="7" t="s">
        <v>17874</v>
      </c>
      <c r="I786" s="1">
        <v>55472583</v>
      </c>
      <c r="J786" s="8">
        <v>1</v>
      </c>
      <c r="L786" s="7" t="s">
        <v>17874</v>
      </c>
      <c r="M786" s="1">
        <f t="shared" si="58"/>
        <v>-55472583</v>
      </c>
      <c r="N786">
        <v>1</v>
      </c>
      <c r="O786" s="18">
        <f>SUMIF(Spotify!U:U,Charts!L786,Spotify!Q:Q)/COUNTIF(Spotify!U:U,Charts!L786)</f>
        <v>280274</v>
      </c>
      <c r="P786" t="str">
        <f t="shared" si="59"/>
        <v>04:40</v>
      </c>
      <c r="Q786" s="18">
        <f t="shared" si="61"/>
        <v>641941</v>
      </c>
      <c r="R786" s="8" t="str">
        <f t="shared" si="60"/>
        <v>10:41</v>
      </c>
      <c r="T786" s="7" t="s">
        <v>1161</v>
      </c>
      <c r="U786">
        <f>COUNTIFS(Spotify!$AA:$AA,Charts!$U$1,Spotify!$U:$U,Charts!T786)</f>
        <v>0</v>
      </c>
      <c r="V786">
        <f>COUNTIFS(Spotify!$AA:$AA,Charts!$V$1,Spotify!$U:$U,Charts!T786)</f>
        <v>0</v>
      </c>
      <c r="W786">
        <f>COUNTIFS(Spotify!$AA:$AA,Charts!$W$1,Spotify!$U:$U,Charts!T786)</f>
        <v>0</v>
      </c>
      <c r="X786">
        <f>COUNTIFS(Spotify!$AA:$AA,Charts!$X$1,Spotify!$U:$U,Charts!T786)</f>
        <v>0</v>
      </c>
      <c r="Y786">
        <f>COUNTIFS(Spotify!$AA:$AA,Charts!$Y$1,Spotify!$U:$U,Charts!T786)</f>
        <v>1</v>
      </c>
      <c r="Z786">
        <f>COUNTIFS(Spotify!$AA:$AA,Charts!$Z$1,Spotify!$U:$U,Charts!T786)</f>
        <v>0</v>
      </c>
      <c r="AA786">
        <f>COUNTIFS(Spotify!$AA:$AA,Charts!$AA$1,Spotify!$U:$U,Charts!T786)</f>
        <v>2</v>
      </c>
      <c r="AB786">
        <f>COUNTIFS(Spotify!$AA:$AA,Charts!$AB$1,Spotify!$U:$U,Charts!T786)</f>
        <v>0</v>
      </c>
      <c r="AC786">
        <f>COUNTIFS(Spotify!$AA:$AA,Charts!$AC$1,Spotify!$U:$U,Charts!T786)</f>
        <v>0</v>
      </c>
      <c r="AD786">
        <f>COUNTIFS(Spotify!$AA:$AA,Charts!$AD$1,Spotify!$U:$U,Charts!T786)</f>
        <v>0</v>
      </c>
      <c r="AE786">
        <f>COUNTIFS(Spotify!$AA:$AA,Charts!$AE$1,Spotify!$U:$U,Charts!T786)</f>
        <v>0</v>
      </c>
      <c r="AF786" s="8">
        <f>COUNTIFS(Spotify!$AA:$AA,Charts!$AF$1,Spotify!$U:$U,Charts!T786)</f>
        <v>1</v>
      </c>
      <c r="AH786" s="7" t="s">
        <v>1161</v>
      </c>
      <c r="AI786">
        <f>SUMIFS(Spotify!O:O,Spotify!U:U,Charts!AH786)/COUNTIFS(Spotify!U:U,Charts!AH786)</f>
        <v>-6404.25</v>
      </c>
      <c r="AJ786" s="18">
        <f>SUMIF(Spotify!U:U,Charts!AH786,Spotify!P:P)/COUNTIF(Spotify!U:U,Charts!AH786)</f>
        <v>119495.5</v>
      </c>
      <c r="AK786" s="18">
        <f>SUMIF(Spotify!U:U,Charts!AH786,Spotify!R:R)/COUNTIF(Spotify!U:U,Charts!AH786)</f>
        <v>21</v>
      </c>
      <c r="AL786" s="18">
        <f>SUMIF(Spotify!U:U,Charts!AH786,Spotify!J:J)/COUNTIF(Spotify!U:U,Charts!AH786)</f>
        <v>299</v>
      </c>
      <c r="AM786" s="18">
        <f>SUMIF(Spotify!U:U,Charts!AH786,Spotify!H:H)/COUNTIF(Spotify!U:U,Charts!AH786)</f>
        <v>685</v>
      </c>
      <c r="AN786" s="28">
        <f>SUMIF(Spotify!U:U,Charts!AH786,Spotify!I:I)/COUNTIF(Spotify!U:U,Charts!AH786)</f>
        <v>572</v>
      </c>
    </row>
    <row r="787" spans="1:40" x14ac:dyDescent="0.25">
      <c r="A787" s="3" t="s">
        <v>18123</v>
      </c>
      <c r="B787" s="1">
        <v>37831593</v>
      </c>
      <c r="C787" s="1">
        <v>1</v>
      </c>
      <c r="D787" s="1"/>
      <c r="E787" s="3" t="s">
        <v>5426</v>
      </c>
      <c r="F787" s="1">
        <v>534882229</v>
      </c>
      <c r="H787" s="7" t="s">
        <v>16167</v>
      </c>
      <c r="I787" s="1">
        <v>55400598</v>
      </c>
      <c r="J787" s="8">
        <v>1</v>
      </c>
      <c r="L787" s="7" t="s">
        <v>16167</v>
      </c>
      <c r="M787" s="1">
        <f t="shared" si="58"/>
        <v>-55400598</v>
      </c>
      <c r="N787">
        <v>1</v>
      </c>
      <c r="O787" s="18">
        <f>SUMIF(Spotify!U:U,Charts!L787,Spotify!Q:Q)/COUNTIF(Spotify!U:U,Charts!L787)</f>
        <v>147351</v>
      </c>
      <c r="P787" t="str">
        <f t="shared" si="59"/>
        <v>02:27</v>
      </c>
      <c r="Q787" s="18">
        <f t="shared" si="61"/>
        <v>641941</v>
      </c>
      <c r="R787" s="8" t="str">
        <f t="shared" si="60"/>
        <v>10:41</v>
      </c>
      <c r="T787" s="7" t="s">
        <v>18123</v>
      </c>
      <c r="U787">
        <f>COUNTIFS(Spotify!$AA:$AA,Charts!$U$1,Spotify!$U:$U,Charts!T787)</f>
        <v>0</v>
      </c>
      <c r="V787">
        <f>COUNTIFS(Spotify!$AA:$AA,Charts!$V$1,Spotify!$U:$U,Charts!T787)</f>
        <v>0</v>
      </c>
      <c r="W787">
        <f>COUNTIFS(Spotify!$AA:$AA,Charts!$W$1,Spotify!$U:$U,Charts!T787)</f>
        <v>0</v>
      </c>
      <c r="X787">
        <f>COUNTIFS(Spotify!$AA:$AA,Charts!$X$1,Spotify!$U:$U,Charts!T787)</f>
        <v>0</v>
      </c>
      <c r="Y787">
        <f>COUNTIFS(Spotify!$AA:$AA,Charts!$Y$1,Spotify!$U:$U,Charts!T787)</f>
        <v>0</v>
      </c>
      <c r="Z787">
        <f>COUNTIFS(Spotify!$AA:$AA,Charts!$Z$1,Spotify!$U:$U,Charts!T787)</f>
        <v>1</v>
      </c>
      <c r="AA787">
        <f>COUNTIFS(Spotify!$AA:$AA,Charts!$AA$1,Spotify!$U:$U,Charts!T787)</f>
        <v>0</v>
      </c>
      <c r="AB787">
        <f>COUNTIFS(Spotify!$AA:$AA,Charts!$AB$1,Spotify!$U:$U,Charts!T787)</f>
        <v>0</v>
      </c>
      <c r="AC787">
        <f>COUNTIFS(Spotify!$AA:$AA,Charts!$AC$1,Spotify!$U:$U,Charts!T787)</f>
        <v>0</v>
      </c>
      <c r="AD787">
        <f>COUNTIFS(Spotify!$AA:$AA,Charts!$AD$1,Spotify!$U:$U,Charts!T787)</f>
        <v>0</v>
      </c>
      <c r="AE787">
        <f>COUNTIFS(Spotify!$AA:$AA,Charts!$AE$1,Spotify!$U:$U,Charts!T787)</f>
        <v>0</v>
      </c>
      <c r="AF787" s="8">
        <f>COUNTIFS(Spotify!$AA:$AA,Charts!$AF$1,Spotify!$U:$U,Charts!T787)</f>
        <v>0</v>
      </c>
      <c r="AH787" s="7" t="s">
        <v>18123</v>
      </c>
      <c r="AI787">
        <f>SUMIFS(Spotify!O:O,Spotify!U:U,Charts!AH787)/COUNTIFS(Spotify!U:U,Charts!AH787)</f>
        <v>-6478</v>
      </c>
      <c r="AJ787" s="18">
        <f>SUMIF(Spotify!U:U,Charts!AH787,Spotify!P:P)/COUNTIF(Spotify!U:U,Charts!AH787)</f>
        <v>90037</v>
      </c>
      <c r="AK787" s="18">
        <f>SUMIF(Spotify!U:U,Charts!AH787,Spotify!R:R)/COUNTIF(Spotify!U:U,Charts!AH787)</f>
        <v>9</v>
      </c>
      <c r="AL787" s="18">
        <f>SUMIF(Spotify!U:U,Charts!AH787,Spotify!J:J)/COUNTIF(Spotify!U:U,Charts!AH787)</f>
        <v>29</v>
      </c>
      <c r="AM787" s="18">
        <f>SUMIF(Spotify!U:U,Charts!AH787,Spotify!H:H)/COUNTIF(Spotify!U:U,Charts!AH787)</f>
        <v>632</v>
      </c>
      <c r="AN787" s="28">
        <f>SUMIF(Spotify!U:U,Charts!AH787,Spotify!I:I)/COUNTIF(Spotify!U:U,Charts!AH787)</f>
        <v>575</v>
      </c>
    </row>
    <row r="788" spans="1:40" x14ac:dyDescent="0.25">
      <c r="A788" s="3" t="s">
        <v>18124</v>
      </c>
      <c r="B788" s="1">
        <v>168172791</v>
      </c>
      <c r="C788" s="1">
        <v>1</v>
      </c>
      <c r="D788" s="1"/>
      <c r="E788" s="3" t="s">
        <v>5935</v>
      </c>
      <c r="F788" s="1">
        <v>75075833</v>
      </c>
      <c r="H788" s="7" t="s">
        <v>1044</v>
      </c>
      <c r="I788" s="1">
        <v>55370618</v>
      </c>
      <c r="J788" s="8">
        <v>1</v>
      </c>
      <c r="L788" s="7" t="s">
        <v>1044</v>
      </c>
      <c r="M788" s="1">
        <f t="shared" si="58"/>
        <v>-55370618</v>
      </c>
      <c r="N788">
        <v>1</v>
      </c>
      <c r="O788" s="18">
        <f>SUMIF(Spotify!U:U,Charts!L788,Spotify!Q:Q)/COUNTIF(Spotify!U:U,Charts!L788)</f>
        <v>207787</v>
      </c>
      <c r="P788" t="str">
        <f t="shared" si="59"/>
        <v>03:27</v>
      </c>
      <c r="Q788" s="18">
        <f t="shared" si="61"/>
        <v>641941</v>
      </c>
      <c r="R788" s="8" t="str">
        <f t="shared" si="60"/>
        <v>10:41</v>
      </c>
      <c r="T788" s="7" t="s">
        <v>18124</v>
      </c>
      <c r="U788">
        <f>COUNTIFS(Spotify!$AA:$AA,Charts!$U$1,Spotify!$U:$U,Charts!T788)</f>
        <v>0</v>
      </c>
      <c r="V788">
        <f>COUNTIFS(Spotify!$AA:$AA,Charts!$V$1,Spotify!$U:$U,Charts!T788)</f>
        <v>0</v>
      </c>
      <c r="W788">
        <f>COUNTIFS(Spotify!$AA:$AA,Charts!$W$1,Spotify!$U:$U,Charts!T788)</f>
        <v>0</v>
      </c>
      <c r="X788">
        <f>COUNTIFS(Spotify!$AA:$AA,Charts!$X$1,Spotify!$U:$U,Charts!T788)</f>
        <v>0</v>
      </c>
      <c r="Y788">
        <f>COUNTIFS(Spotify!$AA:$AA,Charts!$Y$1,Spotify!$U:$U,Charts!T788)</f>
        <v>0</v>
      </c>
      <c r="Z788">
        <f>COUNTIFS(Spotify!$AA:$AA,Charts!$Z$1,Spotify!$U:$U,Charts!T788)</f>
        <v>0</v>
      </c>
      <c r="AA788">
        <f>COUNTIFS(Spotify!$AA:$AA,Charts!$AA$1,Spotify!$U:$U,Charts!T788)</f>
        <v>0</v>
      </c>
      <c r="AB788">
        <f>COUNTIFS(Spotify!$AA:$AA,Charts!$AB$1,Spotify!$U:$U,Charts!T788)</f>
        <v>1</v>
      </c>
      <c r="AC788">
        <f>COUNTIFS(Spotify!$AA:$AA,Charts!$AC$1,Spotify!$U:$U,Charts!T788)</f>
        <v>0</v>
      </c>
      <c r="AD788">
        <f>COUNTIFS(Spotify!$AA:$AA,Charts!$AD$1,Spotify!$U:$U,Charts!T788)</f>
        <v>0</v>
      </c>
      <c r="AE788">
        <f>COUNTIFS(Spotify!$AA:$AA,Charts!$AE$1,Spotify!$U:$U,Charts!T788)</f>
        <v>0</v>
      </c>
      <c r="AF788" s="8">
        <f>COUNTIFS(Spotify!$AA:$AA,Charts!$AF$1,Spotify!$U:$U,Charts!T788)</f>
        <v>0</v>
      </c>
      <c r="AH788" s="7" t="s">
        <v>18124</v>
      </c>
      <c r="AI788">
        <f>SUMIFS(Spotify!O:O,Spotify!U:U,Charts!AH788)/COUNTIFS(Spotify!U:U,Charts!AH788)</f>
        <v>-6647</v>
      </c>
      <c r="AJ788" s="18">
        <f>SUMIF(Spotify!U:U,Charts!AH788,Spotify!P:P)/COUNTIF(Spotify!U:U,Charts!AH788)</f>
        <v>101965</v>
      </c>
      <c r="AK788" s="18">
        <f>SUMIF(Spotify!U:U,Charts!AH788,Spotify!R:R)/COUNTIF(Spotify!U:U,Charts!AH788)</f>
        <v>36</v>
      </c>
      <c r="AL788" s="18">
        <f>SUMIF(Spotify!U:U,Charts!AH788,Spotify!J:J)/COUNTIF(Spotify!U:U,Charts!AH788)</f>
        <v>112</v>
      </c>
      <c r="AM788" s="18">
        <f>SUMIF(Spotify!U:U,Charts!AH788,Spotify!H:H)/COUNTIF(Spotify!U:U,Charts!AH788)</f>
        <v>663</v>
      </c>
      <c r="AN788" s="28">
        <f>SUMIF(Spotify!U:U,Charts!AH788,Spotify!I:I)/COUNTIF(Spotify!U:U,Charts!AH788)</f>
        <v>713</v>
      </c>
    </row>
    <row r="789" spans="1:40" x14ac:dyDescent="0.25">
      <c r="A789" s="3" t="s">
        <v>18125</v>
      </c>
      <c r="B789" s="1">
        <v>10662527</v>
      </c>
      <c r="C789" s="1">
        <v>2</v>
      </c>
      <c r="D789" s="1"/>
      <c r="E789" s="3" t="s">
        <v>5335</v>
      </c>
      <c r="F789" s="1">
        <v>835384437</v>
      </c>
      <c r="H789" s="7" t="s">
        <v>10145</v>
      </c>
      <c r="I789" s="1">
        <v>55135520</v>
      </c>
      <c r="J789" s="8">
        <v>1</v>
      </c>
      <c r="L789" s="7" t="s">
        <v>10145</v>
      </c>
      <c r="M789" s="1">
        <f t="shared" si="58"/>
        <v>-55135520</v>
      </c>
      <c r="N789">
        <v>1</v>
      </c>
      <c r="O789" s="18">
        <f>SUMIF(Spotify!U:U,Charts!L789,Spotify!Q:Q)/COUNTIF(Spotify!U:U,Charts!L789)</f>
        <v>125245</v>
      </c>
      <c r="P789" t="str">
        <f t="shared" si="59"/>
        <v>02:05</v>
      </c>
      <c r="Q789" s="18">
        <f t="shared" si="61"/>
        <v>641941</v>
      </c>
      <c r="R789" s="8" t="str">
        <f t="shared" si="60"/>
        <v>10:41</v>
      </c>
      <c r="T789" s="7" t="s">
        <v>18125</v>
      </c>
      <c r="U789">
        <f>COUNTIFS(Spotify!$AA:$AA,Charts!$U$1,Spotify!$U:$U,Charts!T789)</f>
        <v>0</v>
      </c>
      <c r="V789">
        <f>COUNTIFS(Spotify!$AA:$AA,Charts!$V$1,Spotify!$U:$U,Charts!T789)</f>
        <v>0</v>
      </c>
      <c r="W789">
        <f>COUNTIFS(Spotify!$AA:$AA,Charts!$W$1,Spotify!$U:$U,Charts!T789)</f>
        <v>0</v>
      </c>
      <c r="X789">
        <f>COUNTIFS(Spotify!$AA:$AA,Charts!$X$1,Spotify!$U:$U,Charts!T789)</f>
        <v>0</v>
      </c>
      <c r="Y789">
        <f>COUNTIFS(Spotify!$AA:$AA,Charts!$Y$1,Spotify!$U:$U,Charts!T789)</f>
        <v>0</v>
      </c>
      <c r="Z789">
        <f>COUNTIFS(Spotify!$AA:$AA,Charts!$Z$1,Spotify!$U:$U,Charts!T789)</f>
        <v>1</v>
      </c>
      <c r="AA789">
        <f>COUNTIFS(Spotify!$AA:$AA,Charts!$AA$1,Spotify!$U:$U,Charts!T789)</f>
        <v>1</v>
      </c>
      <c r="AB789">
        <f>COUNTIFS(Spotify!$AA:$AA,Charts!$AB$1,Spotify!$U:$U,Charts!T789)</f>
        <v>0</v>
      </c>
      <c r="AC789">
        <f>COUNTIFS(Spotify!$AA:$AA,Charts!$AC$1,Spotify!$U:$U,Charts!T789)</f>
        <v>0</v>
      </c>
      <c r="AD789">
        <f>COUNTIFS(Spotify!$AA:$AA,Charts!$AD$1,Spotify!$U:$U,Charts!T789)</f>
        <v>0</v>
      </c>
      <c r="AE789">
        <f>COUNTIFS(Spotify!$AA:$AA,Charts!$AE$1,Spotify!$U:$U,Charts!T789)</f>
        <v>0</v>
      </c>
      <c r="AF789" s="8">
        <f>COUNTIFS(Spotify!$AA:$AA,Charts!$AF$1,Spotify!$U:$U,Charts!T789)</f>
        <v>0</v>
      </c>
      <c r="AH789" s="7" t="s">
        <v>18125</v>
      </c>
      <c r="AI789">
        <f>SUMIFS(Spotify!O:O,Spotify!U:U,Charts!AH789)/COUNTIFS(Spotify!U:U,Charts!AH789)</f>
        <v>-7370</v>
      </c>
      <c r="AJ789" s="18">
        <f>SUMIF(Spotify!U:U,Charts!AH789,Spotify!P:P)/COUNTIF(Spotify!U:U,Charts!AH789)</f>
        <v>64108.5</v>
      </c>
      <c r="AK789" s="18">
        <f>SUMIF(Spotify!U:U,Charts!AH789,Spotify!R:R)/COUNTIF(Spotify!U:U,Charts!AH789)</f>
        <v>1</v>
      </c>
      <c r="AL789" s="18">
        <f>SUMIF(Spotify!U:U,Charts!AH789,Spotify!J:J)/COUNTIF(Spotify!U:U,Charts!AH789)</f>
        <v>610</v>
      </c>
      <c r="AM789" s="18">
        <f>SUMIF(Spotify!U:U,Charts!AH789,Spotify!H:H)/COUNTIF(Spotify!U:U,Charts!AH789)</f>
        <v>801</v>
      </c>
      <c r="AN789" s="28">
        <f>SUMIF(Spotify!U:U,Charts!AH789,Spotify!I:I)/COUNTIF(Spotify!U:U,Charts!AH789)</f>
        <v>586</v>
      </c>
    </row>
    <row r="790" spans="1:40" x14ac:dyDescent="0.25">
      <c r="A790" s="3" t="s">
        <v>325</v>
      </c>
      <c r="B790" s="1">
        <v>3515218529</v>
      </c>
      <c r="C790" s="1">
        <v>27</v>
      </c>
      <c r="D790" s="1"/>
      <c r="E790" s="3" t="s">
        <v>13004</v>
      </c>
      <c r="F790" s="1">
        <v>29086220</v>
      </c>
      <c r="H790" s="7" t="s">
        <v>18283</v>
      </c>
      <c r="I790" s="1">
        <v>55082314</v>
      </c>
      <c r="J790" s="8">
        <v>1</v>
      </c>
      <c r="L790" s="7" t="s">
        <v>18283</v>
      </c>
      <c r="M790" s="1">
        <f t="shared" si="58"/>
        <v>-55082314</v>
      </c>
      <c r="N790">
        <v>1</v>
      </c>
      <c r="O790" s="18">
        <f>SUMIF(Spotify!U:U,Charts!L790,Spotify!Q:Q)/COUNTIF(Spotify!U:U,Charts!L790)</f>
        <v>269453</v>
      </c>
      <c r="P790" t="str">
        <f t="shared" si="59"/>
        <v>04:29</v>
      </c>
      <c r="Q790" s="18">
        <f t="shared" si="61"/>
        <v>641941</v>
      </c>
      <c r="R790" s="8" t="str">
        <f t="shared" si="60"/>
        <v>10:41</v>
      </c>
      <c r="T790" s="7" t="s">
        <v>325</v>
      </c>
      <c r="U790">
        <f>COUNTIFS(Spotify!$AA:$AA,Charts!$U$1,Spotify!$U:$U,Charts!T790)</f>
        <v>4</v>
      </c>
      <c r="V790">
        <f>COUNTIFS(Spotify!$AA:$AA,Charts!$V$1,Spotify!$U:$U,Charts!T790)</f>
        <v>1</v>
      </c>
      <c r="W790">
        <f>COUNTIFS(Spotify!$AA:$AA,Charts!$W$1,Spotify!$U:$U,Charts!T790)</f>
        <v>2</v>
      </c>
      <c r="X790">
        <f>COUNTIFS(Spotify!$AA:$AA,Charts!$X$1,Spotify!$U:$U,Charts!T790)</f>
        <v>2</v>
      </c>
      <c r="Y790">
        <f>COUNTIFS(Spotify!$AA:$AA,Charts!$Y$1,Spotify!$U:$U,Charts!T790)</f>
        <v>8</v>
      </c>
      <c r="Z790">
        <f>COUNTIFS(Spotify!$AA:$AA,Charts!$Z$1,Spotify!$U:$U,Charts!T790)</f>
        <v>2</v>
      </c>
      <c r="AA790">
        <f>COUNTIFS(Spotify!$AA:$AA,Charts!$AA$1,Spotify!$U:$U,Charts!T790)</f>
        <v>1</v>
      </c>
      <c r="AB790">
        <f>COUNTIFS(Spotify!$AA:$AA,Charts!$AB$1,Spotify!$U:$U,Charts!T790)</f>
        <v>0</v>
      </c>
      <c r="AC790">
        <f>COUNTIFS(Spotify!$AA:$AA,Charts!$AC$1,Spotify!$U:$U,Charts!T790)</f>
        <v>2</v>
      </c>
      <c r="AD790">
        <f>COUNTIFS(Spotify!$AA:$AA,Charts!$AD$1,Spotify!$U:$U,Charts!T790)</f>
        <v>4</v>
      </c>
      <c r="AE790">
        <f>COUNTIFS(Spotify!$AA:$AA,Charts!$AE$1,Spotify!$U:$U,Charts!T790)</f>
        <v>1</v>
      </c>
      <c r="AF790" s="8">
        <f>COUNTIFS(Spotify!$AA:$AA,Charts!$AF$1,Spotify!$U:$U,Charts!T790)</f>
        <v>0</v>
      </c>
      <c r="AH790" s="7" t="s">
        <v>325</v>
      </c>
      <c r="AI790">
        <f>SUMIFS(Spotify!O:O,Spotify!U:U,Charts!AH790)/COUNTIFS(Spotify!U:U,Charts!AH790)</f>
        <v>-5063.9629629629626</v>
      </c>
      <c r="AJ790" s="18">
        <f>SUMIF(Spotify!U:U,Charts!AH790,Spotify!P:P)/COUNTIF(Spotify!U:U,Charts!AH790)</f>
        <v>106653.88888888889</v>
      </c>
      <c r="AK790" s="18">
        <f>SUMIF(Spotify!U:U,Charts!AH790,Spotify!R:R)/COUNTIF(Spotify!U:U,Charts!AH790)</f>
        <v>11.925925925925926</v>
      </c>
      <c r="AL790" s="18">
        <f>SUMIF(Spotify!U:U,Charts!AH790,Spotify!J:J)/COUNTIF(Spotify!U:U,Charts!AH790)</f>
        <v>424.88888888888891</v>
      </c>
      <c r="AM790" s="18">
        <f>SUMIF(Spotify!U:U,Charts!AH790,Spotify!H:H)/COUNTIF(Spotify!U:U,Charts!AH790)</f>
        <v>552.03703703703707</v>
      </c>
      <c r="AN790" s="28">
        <f>SUMIF(Spotify!U:U,Charts!AH790,Spotify!I:I)/COUNTIF(Spotify!U:U,Charts!AH790)</f>
        <v>667.85185185185185</v>
      </c>
    </row>
    <row r="791" spans="1:40" x14ac:dyDescent="0.25">
      <c r="A791" s="3" t="s">
        <v>1252</v>
      </c>
      <c r="B791" s="1">
        <v>14631677</v>
      </c>
      <c r="C791" s="1">
        <v>1</v>
      </c>
      <c r="D791" s="1"/>
      <c r="E791" s="3" t="s">
        <v>1881</v>
      </c>
      <c r="F791" s="1">
        <v>76576922</v>
      </c>
      <c r="H791" s="7" t="s">
        <v>15072</v>
      </c>
      <c r="I791" s="1">
        <v>54938725</v>
      </c>
      <c r="J791" s="8">
        <v>2</v>
      </c>
      <c r="L791" s="7" t="s">
        <v>15072</v>
      </c>
      <c r="M791" s="1">
        <f t="shared" si="58"/>
        <v>-54938725</v>
      </c>
      <c r="N791">
        <v>2</v>
      </c>
      <c r="O791" s="18">
        <f>SUMIF(Spotify!U:U,Charts!L791,Spotify!Q:Q)/COUNTIF(Spotify!U:U,Charts!L791)</f>
        <v>174678</v>
      </c>
      <c r="P791" t="str">
        <f t="shared" si="59"/>
        <v>02:54</v>
      </c>
      <c r="Q791" s="18">
        <f t="shared" si="61"/>
        <v>641941</v>
      </c>
      <c r="R791" s="8" t="str">
        <f t="shared" si="60"/>
        <v>10:41</v>
      </c>
      <c r="T791" s="7" t="s">
        <v>1252</v>
      </c>
      <c r="U791">
        <f>COUNTIFS(Spotify!$AA:$AA,Charts!$U$1,Spotify!$U:$U,Charts!T791)</f>
        <v>0</v>
      </c>
      <c r="V791">
        <f>COUNTIFS(Spotify!$AA:$AA,Charts!$V$1,Spotify!$U:$U,Charts!T791)</f>
        <v>0</v>
      </c>
      <c r="W791">
        <f>COUNTIFS(Spotify!$AA:$AA,Charts!$W$1,Spotify!$U:$U,Charts!T791)</f>
        <v>0</v>
      </c>
      <c r="X791">
        <f>COUNTIFS(Spotify!$AA:$AA,Charts!$X$1,Spotify!$U:$U,Charts!T791)</f>
        <v>0</v>
      </c>
      <c r="Y791">
        <f>COUNTIFS(Spotify!$AA:$AA,Charts!$Y$1,Spotify!$U:$U,Charts!T791)</f>
        <v>0</v>
      </c>
      <c r="Z791">
        <f>COUNTIFS(Spotify!$AA:$AA,Charts!$Z$1,Spotify!$U:$U,Charts!T791)</f>
        <v>0</v>
      </c>
      <c r="AA791">
        <f>COUNTIFS(Spotify!$AA:$AA,Charts!$AA$1,Spotify!$U:$U,Charts!T791)</f>
        <v>0</v>
      </c>
      <c r="AB791">
        <f>COUNTIFS(Spotify!$AA:$AA,Charts!$AB$1,Spotify!$U:$U,Charts!T791)</f>
        <v>0</v>
      </c>
      <c r="AC791">
        <f>COUNTIFS(Spotify!$AA:$AA,Charts!$AC$1,Spotify!$U:$U,Charts!T791)</f>
        <v>0</v>
      </c>
      <c r="AD791">
        <f>COUNTIFS(Spotify!$AA:$AA,Charts!$AD$1,Spotify!$U:$U,Charts!T791)</f>
        <v>0</v>
      </c>
      <c r="AE791">
        <f>COUNTIFS(Spotify!$AA:$AA,Charts!$AE$1,Spotify!$U:$U,Charts!T791)</f>
        <v>1</v>
      </c>
      <c r="AF791" s="8">
        <f>COUNTIFS(Spotify!$AA:$AA,Charts!$AF$1,Spotify!$U:$U,Charts!T791)</f>
        <v>0</v>
      </c>
      <c r="AH791" s="7" t="s">
        <v>1252</v>
      </c>
      <c r="AI791">
        <f>SUMIFS(Spotify!O:O,Spotify!U:U,Charts!AH791)/COUNTIFS(Spotify!U:U,Charts!AH791)</f>
        <v>-6755</v>
      </c>
      <c r="AJ791" s="18">
        <f>SUMIF(Spotify!U:U,Charts!AH791,Spotify!P:P)/COUNTIF(Spotify!U:U,Charts!AH791)</f>
        <v>114033</v>
      </c>
      <c r="AK791" s="18">
        <f>SUMIF(Spotify!U:U,Charts!AH791,Spotify!R:R)/COUNTIF(Spotify!U:U,Charts!AH791)</f>
        <v>5</v>
      </c>
      <c r="AL791" s="18">
        <f>SUMIF(Spotify!U:U,Charts!AH791,Spotify!J:J)/COUNTIF(Spotify!U:U,Charts!AH791)</f>
        <v>343</v>
      </c>
      <c r="AM791" s="18">
        <f>SUMIF(Spotify!U:U,Charts!AH791,Spotify!H:H)/COUNTIF(Spotify!U:U,Charts!AH791)</f>
        <v>743</v>
      </c>
      <c r="AN791" s="28">
        <f>SUMIF(Spotify!U:U,Charts!AH791,Spotify!I:I)/COUNTIF(Spotify!U:U,Charts!AH791)</f>
        <v>659</v>
      </c>
    </row>
    <row r="792" spans="1:40" x14ac:dyDescent="0.25">
      <c r="A792" s="3" t="s">
        <v>18126</v>
      </c>
      <c r="B792" s="1">
        <v>128657047</v>
      </c>
      <c r="C792" s="1">
        <v>1</v>
      </c>
      <c r="D792" s="1"/>
      <c r="E792" s="3" t="s">
        <v>13008</v>
      </c>
      <c r="F792" s="1">
        <v>91977653</v>
      </c>
      <c r="H792" s="7" t="s">
        <v>3076</v>
      </c>
      <c r="I792" s="1">
        <v>54393535</v>
      </c>
      <c r="J792" s="8">
        <v>2</v>
      </c>
      <c r="L792" s="7" t="s">
        <v>3076</v>
      </c>
      <c r="M792" s="1">
        <f t="shared" si="58"/>
        <v>-54393535</v>
      </c>
      <c r="N792">
        <v>2</v>
      </c>
      <c r="O792" s="18">
        <f>SUMIF(Spotify!U:U,Charts!L792,Spotify!Q:Q)/COUNTIF(Spotify!U:U,Charts!L792)</f>
        <v>176035</v>
      </c>
      <c r="P792" t="str">
        <f t="shared" si="59"/>
        <v>02:56</v>
      </c>
      <c r="Q792" s="18">
        <f t="shared" si="61"/>
        <v>641941</v>
      </c>
      <c r="R792" s="8" t="str">
        <f t="shared" si="60"/>
        <v>10:41</v>
      </c>
      <c r="T792" s="7" t="s">
        <v>18126</v>
      </c>
      <c r="U792">
        <f>COUNTIFS(Spotify!$AA:$AA,Charts!$U$1,Spotify!$U:$U,Charts!T792)</f>
        <v>0</v>
      </c>
      <c r="V792">
        <f>COUNTIFS(Spotify!$AA:$AA,Charts!$V$1,Spotify!$U:$U,Charts!T792)</f>
        <v>0</v>
      </c>
      <c r="W792">
        <f>COUNTIFS(Spotify!$AA:$AA,Charts!$W$1,Spotify!$U:$U,Charts!T792)</f>
        <v>0</v>
      </c>
      <c r="X792">
        <f>COUNTIFS(Spotify!$AA:$AA,Charts!$X$1,Spotify!$U:$U,Charts!T792)</f>
        <v>0</v>
      </c>
      <c r="Y792">
        <f>COUNTIFS(Spotify!$AA:$AA,Charts!$Y$1,Spotify!$U:$U,Charts!T792)</f>
        <v>0</v>
      </c>
      <c r="Z792">
        <f>COUNTIFS(Spotify!$AA:$AA,Charts!$Z$1,Spotify!$U:$U,Charts!T792)</f>
        <v>1</v>
      </c>
      <c r="AA792">
        <f>COUNTIFS(Spotify!$AA:$AA,Charts!$AA$1,Spotify!$U:$U,Charts!T792)</f>
        <v>0</v>
      </c>
      <c r="AB792">
        <f>COUNTIFS(Spotify!$AA:$AA,Charts!$AB$1,Spotify!$U:$U,Charts!T792)</f>
        <v>0</v>
      </c>
      <c r="AC792">
        <f>COUNTIFS(Spotify!$AA:$AA,Charts!$AC$1,Spotify!$U:$U,Charts!T792)</f>
        <v>0</v>
      </c>
      <c r="AD792">
        <f>COUNTIFS(Spotify!$AA:$AA,Charts!$AD$1,Spotify!$U:$U,Charts!T792)</f>
        <v>0</v>
      </c>
      <c r="AE792">
        <f>COUNTIFS(Spotify!$AA:$AA,Charts!$AE$1,Spotify!$U:$U,Charts!T792)</f>
        <v>0</v>
      </c>
      <c r="AF792" s="8">
        <f>COUNTIFS(Spotify!$AA:$AA,Charts!$AF$1,Spotify!$U:$U,Charts!T792)</f>
        <v>0</v>
      </c>
      <c r="AH792" s="7" t="s">
        <v>18126</v>
      </c>
      <c r="AI792">
        <f>SUMIFS(Spotify!O:O,Spotify!U:U,Charts!AH792)/COUNTIFS(Spotify!U:U,Charts!AH792)</f>
        <v>-4603</v>
      </c>
      <c r="AJ792" s="18">
        <f>SUMIF(Spotify!U:U,Charts!AH792,Spotify!P:P)/COUNTIF(Spotify!U:U,Charts!AH792)</f>
        <v>100021</v>
      </c>
      <c r="AK792" s="18">
        <f>SUMIF(Spotify!U:U,Charts!AH792,Spotify!R:R)/COUNTIF(Spotify!U:U,Charts!AH792)</f>
        <v>19</v>
      </c>
      <c r="AL792" s="18">
        <f>SUMIF(Spotify!U:U,Charts!AH792,Spotify!J:J)/COUNTIF(Spotify!U:U,Charts!AH792)</f>
        <v>107</v>
      </c>
      <c r="AM792" s="18">
        <f>SUMIF(Spotify!U:U,Charts!AH792,Spotify!H:H)/COUNTIF(Spotify!U:U,Charts!AH792)</f>
        <v>824</v>
      </c>
      <c r="AN792" s="28">
        <f>SUMIF(Spotify!U:U,Charts!AH792,Spotify!I:I)/COUNTIF(Spotify!U:U,Charts!AH792)</f>
        <v>837</v>
      </c>
    </row>
    <row r="793" spans="1:40" x14ac:dyDescent="0.25">
      <c r="A793" s="3" t="s">
        <v>8442</v>
      </c>
      <c r="B793" s="1">
        <v>34884933</v>
      </c>
      <c r="C793" s="1">
        <v>1</v>
      </c>
      <c r="D793" s="1"/>
      <c r="E793" s="3" t="s">
        <v>11902</v>
      </c>
      <c r="F793" s="1">
        <v>102605420</v>
      </c>
      <c r="H793" s="7" t="s">
        <v>3510</v>
      </c>
      <c r="I793" s="1">
        <v>53603561</v>
      </c>
      <c r="J793" s="8">
        <v>1</v>
      </c>
      <c r="L793" s="7" t="s">
        <v>3510</v>
      </c>
      <c r="M793" s="1">
        <f t="shared" si="58"/>
        <v>-53603561</v>
      </c>
      <c r="N793">
        <v>1</v>
      </c>
      <c r="O793" s="18">
        <f>SUMIF(Spotify!U:U,Charts!L793,Spotify!Q:Q)/COUNTIF(Spotify!U:U,Charts!L793)</f>
        <v>186533</v>
      </c>
      <c r="P793" t="str">
        <f t="shared" si="59"/>
        <v>03:06</v>
      </c>
      <c r="Q793" s="18">
        <f t="shared" si="61"/>
        <v>641941</v>
      </c>
      <c r="R793" s="8" t="str">
        <f t="shared" si="60"/>
        <v>10:41</v>
      </c>
      <c r="T793" s="7" t="s">
        <v>8442</v>
      </c>
      <c r="U793">
        <f>COUNTIFS(Spotify!$AA:$AA,Charts!$U$1,Spotify!$U:$U,Charts!T793)</f>
        <v>0</v>
      </c>
      <c r="V793">
        <f>COUNTIFS(Spotify!$AA:$AA,Charts!$V$1,Spotify!$U:$U,Charts!T793)</f>
        <v>0</v>
      </c>
      <c r="W793">
        <f>COUNTIFS(Spotify!$AA:$AA,Charts!$W$1,Spotify!$U:$U,Charts!T793)</f>
        <v>0</v>
      </c>
      <c r="X793">
        <f>COUNTIFS(Spotify!$AA:$AA,Charts!$X$1,Spotify!$U:$U,Charts!T793)</f>
        <v>0</v>
      </c>
      <c r="Y793">
        <f>COUNTIFS(Spotify!$AA:$AA,Charts!$Y$1,Spotify!$U:$U,Charts!T793)</f>
        <v>0</v>
      </c>
      <c r="Z793">
        <f>COUNTIFS(Spotify!$AA:$AA,Charts!$Z$1,Spotify!$U:$U,Charts!T793)</f>
        <v>0</v>
      </c>
      <c r="AA793">
        <f>COUNTIFS(Spotify!$AA:$AA,Charts!$AA$1,Spotify!$U:$U,Charts!T793)</f>
        <v>0</v>
      </c>
      <c r="AB793">
        <f>COUNTIFS(Spotify!$AA:$AA,Charts!$AB$1,Spotify!$U:$U,Charts!T793)</f>
        <v>0</v>
      </c>
      <c r="AC793">
        <f>COUNTIFS(Spotify!$AA:$AA,Charts!$AC$1,Spotify!$U:$U,Charts!T793)</f>
        <v>0</v>
      </c>
      <c r="AD793">
        <f>COUNTIFS(Spotify!$AA:$AA,Charts!$AD$1,Spotify!$U:$U,Charts!T793)</f>
        <v>0</v>
      </c>
      <c r="AE793">
        <f>COUNTIFS(Spotify!$AA:$AA,Charts!$AE$1,Spotify!$U:$U,Charts!T793)</f>
        <v>1</v>
      </c>
      <c r="AF793" s="8">
        <f>COUNTIFS(Spotify!$AA:$AA,Charts!$AF$1,Spotify!$U:$U,Charts!T793)</f>
        <v>0</v>
      </c>
      <c r="AH793" s="7" t="s">
        <v>8442</v>
      </c>
      <c r="AI793">
        <f>SUMIFS(Spotify!O:O,Spotify!U:U,Charts!AH793)/COUNTIFS(Spotify!U:U,Charts!AH793)</f>
        <v>-5861</v>
      </c>
      <c r="AJ793" s="18">
        <f>SUMIF(Spotify!U:U,Charts!AH793,Spotify!P:P)/COUNTIF(Spotify!U:U,Charts!AH793)</f>
        <v>80363</v>
      </c>
      <c r="AK793" s="18">
        <f>SUMIF(Spotify!U:U,Charts!AH793,Spotify!R:R)/COUNTIF(Spotify!U:U,Charts!AH793)</f>
        <v>4</v>
      </c>
      <c r="AL793" s="18">
        <f>SUMIF(Spotify!U:U,Charts!AH793,Spotify!J:J)/COUNTIF(Spotify!U:U,Charts!AH793)</f>
        <v>341</v>
      </c>
      <c r="AM793" s="18">
        <f>SUMIF(Spotify!U:U,Charts!AH793,Spotify!H:H)/COUNTIF(Spotify!U:U,Charts!AH793)</f>
        <v>364</v>
      </c>
      <c r="AN793" s="28">
        <f>SUMIF(Spotify!U:U,Charts!AH793,Spotify!I:I)/COUNTIF(Spotify!U:U,Charts!AH793)</f>
        <v>572</v>
      </c>
    </row>
    <row r="794" spans="1:40" x14ac:dyDescent="0.25">
      <c r="A794" s="3" t="s">
        <v>3494</v>
      </c>
      <c r="B794" s="1">
        <v>4998044</v>
      </c>
      <c r="C794" s="1">
        <v>1</v>
      </c>
      <c r="D794" s="1"/>
      <c r="E794" s="3" t="s">
        <v>1087</v>
      </c>
      <c r="F794" s="1">
        <v>420891608</v>
      </c>
      <c r="H794" s="7" t="s">
        <v>18040</v>
      </c>
      <c r="I794" s="1">
        <v>53563662</v>
      </c>
      <c r="J794" s="8">
        <v>2</v>
      </c>
      <c r="L794" s="7" t="s">
        <v>18040</v>
      </c>
      <c r="M794" s="1">
        <f t="shared" si="58"/>
        <v>-53563662</v>
      </c>
      <c r="N794">
        <v>2</v>
      </c>
      <c r="O794" s="18">
        <f>SUMIF(Spotify!U:U,Charts!L794,Spotify!Q:Q)/COUNTIF(Spotify!U:U,Charts!L794)</f>
        <v>161988</v>
      </c>
      <c r="P794" t="str">
        <f t="shared" si="59"/>
        <v>02:41</v>
      </c>
      <c r="Q794" s="18">
        <f t="shared" si="61"/>
        <v>641941</v>
      </c>
      <c r="R794" s="8" t="str">
        <f t="shared" si="60"/>
        <v>10:41</v>
      </c>
      <c r="T794" s="7" t="s">
        <v>3494</v>
      </c>
      <c r="U794">
        <f>COUNTIFS(Spotify!$AA:$AA,Charts!$U$1,Spotify!$U:$U,Charts!T794)</f>
        <v>0</v>
      </c>
      <c r="V794">
        <f>COUNTIFS(Spotify!$AA:$AA,Charts!$V$1,Spotify!$U:$U,Charts!T794)</f>
        <v>0</v>
      </c>
      <c r="W794">
        <f>COUNTIFS(Spotify!$AA:$AA,Charts!$W$1,Spotify!$U:$U,Charts!T794)</f>
        <v>0</v>
      </c>
      <c r="X794">
        <f>COUNTIFS(Spotify!$AA:$AA,Charts!$X$1,Spotify!$U:$U,Charts!T794)</f>
        <v>0</v>
      </c>
      <c r="Y794">
        <f>COUNTIFS(Spotify!$AA:$AA,Charts!$Y$1,Spotify!$U:$U,Charts!T794)</f>
        <v>0</v>
      </c>
      <c r="Z794">
        <f>COUNTIFS(Spotify!$AA:$AA,Charts!$Z$1,Spotify!$U:$U,Charts!T794)</f>
        <v>0</v>
      </c>
      <c r="AA794">
        <f>COUNTIFS(Spotify!$AA:$AA,Charts!$AA$1,Spotify!$U:$U,Charts!T794)</f>
        <v>0</v>
      </c>
      <c r="AB794">
        <f>COUNTIFS(Spotify!$AA:$AA,Charts!$AB$1,Spotify!$U:$U,Charts!T794)</f>
        <v>0</v>
      </c>
      <c r="AC794">
        <f>COUNTIFS(Spotify!$AA:$AA,Charts!$AC$1,Spotify!$U:$U,Charts!T794)</f>
        <v>0</v>
      </c>
      <c r="AD794">
        <f>COUNTIFS(Spotify!$AA:$AA,Charts!$AD$1,Spotify!$U:$U,Charts!T794)</f>
        <v>0</v>
      </c>
      <c r="AE794">
        <f>COUNTIFS(Spotify!$AA:$AA,Charts!$AE$1,Spotify!$U:$U,Charts!T794)</f>
        <v>0</v>
      </c>
      <c r="AF794" s="8">
        <f>COUNTIFS(Spotify!$AA:$AA,Charts!$AF$1,Spotify!$U:$U,Charts!T794)</f>
        <v>1</v>
      </c>
      <c r="AH794" s="7" t="s">
        <v>3494</v>
      </c>
      <c r="AI794">
        <f>SUMIFS(Spotify!O:O,Spotify!U:U,Charts!AH794)/COUNTIFS(Spotify!U:U,Charts!AH794)</f>
        <v>-5495</v>
      </c>
      <c r="AJ794" s="18">
        <f>SUMIF(Spotify!U:U,Charts!AH794,Spotify!P:P)/COUNTIF(Spotify!U:U,Charts!AH794)</f>
        <v>89962</v>
      </c>
      <c r="AK794" s="18">
        <f>SUMIF(Spotify!U:U,Charts!AH794,Spotify!R:R)/COUNTIF(Spotify!U:U,Charts!AH794)</f>
        <v>1</v>
      </c>
      <c r="AL794" s="18">
        <f>SUMIF(Spotify!U:U,Charts!AH794,Spotify!J:J)/COUNTIF(Spotify!U:U,Charts!AH794)</f>
        <v>532</v>
      </c>
      <c r="AM794" s="18">
        <f>SUMIF(Spotify!U:U,Charts!AH794,Spotify!H:H)/COUNTIF(Spotify!U:U,Charts!AH794)</f>
        <v>616</v>
      </c>
      <c r="AN794" s="28">
        <f>SUMIF(Spotify!U:U,Charts!AH794,Spotify!I:I)/COUNTIF(Spotify!U:U,Charts!AH794)</f>
        <v>576</v>
      </c>
    </row>
    <row r="795" spans="1:40" x14ac:dyDescent="0.25">
      <c r="A795" s="3" t="s">
        <v>10266</v>
      </c>
      <c r="B795" s="1">
        <v>671297751</v>
      </c>
      <c r="C795" s="1">
        <v>1</v>
      </c>
      <c r="D795" s="1"/>
      <c r="E795" s="3" t="s">
        <v>3805</v>
      </c>
      <c r="F795" s="1">
        <v>497879372</v>
      </c>
      <c r="H795" s="7" t="s">
        <v>17912</v>
      </c>
      <c r="I795" s="1">
        <v>53434935</v>
      </c>
      <c r="J795" s="8">
        <v>1</v>
      </c>
      <c r="L795" s="7" t="s">
        <v>17912</v>
      </c>
      <c r="M795" s="1">
        <f t="shared" si="58"/>
        <v>-53434935</v>
      </c>
      <c r="N795">
        <v>1</v>
      </c>
      <c r="O795" s="18">
        <f>SUMIF(Spotify!U:U,Charts!L795,Spotify!Q:Q)/COUNTIF(Spotify!U:U,Charts!L795)</f>
        <v>224320</v>
      </c>
      <c r="P795" t="str">
        <f t="shared" si="59"/>
        <v>03:44</v>
      </c>
      <c r="Q795" s="18">
        <f t="shared" si="61"/>
        <v>641941</v>
      </c>
      <c r="R795" s="8" t="str">
        <f t="shared" si="60"/>
        <v>10:41</v>
      </c>
      <c r="T795" s="7" t="s">
        <v>10266</v>
      </c>
      <c r="U795">
        <f>COUNTIFS(Spotify!$AA:$AA,Charts!$U$1,Spotify!$U:$U,Charts!T795)</f>
        <v>0</v>
      </c>
      <c r="V795">
        <f>COUNTIFS(Spotify!$AA:$AA,Charts!$V$1,Spotify!$U:$U,Charts!T795)</f>
        <v>0</v>
      </c>
      <c r="W795">
        <f>COUNTIFS(Spotify!$AA:$AA,Charts!$W$1,Spotify!$U:$U,Charts!T795)</f>
        <v>0</v>
      </c>
      <c r="X795">
        <f>COUNTIFS(Spotify!$AA:$AA,Charts!$X$1,Spotify!$U:$U,Charts!T795)</f>
        <v>0</v>
      </c>
      <c r="Y795">
        <f>COUNTIFS(Spotify!$AA:$AA,Charts!$Y$1,Spotify!$U:$U,Charts!T795)</f>
        <v>0</v>
      </c>
      <c r="Z795">
        <f>COUNTIFS(Spotify!$AA:$AA,Charts!$Z$1,Spotify!$U:$U,Charts!T795)</f>
        <v>0</v>
      </c>
      <c r="AA795">
        <f>COUNTIFS(Spotify!$AA:$AA,Charts!$AA$1,Spotify!$U:$U,Charts!T795)</f>
        <v>0</v>
      </c>
      <c r="AB795">
        <f>COUNTIFS(Spotify!$AA:$AA,Charts!$AB$1,Spotify!$U:$U,Charts!T795)</f>
        <v>0</v>
      </c>
      <c r="AC795">
        <f>COUNTIFS(Spotify!$AA:$AA,Charts!$AC$1,Spotify!$U:$U,Charts!T795)</f>
        <v>0</v>
      </c>
      <c r="AD795">
        <f>COUNTIFS(Spotify!$AA:$AA,Charts!$AD$1,Spotify!$U:$U,Charts!T795)</f>
        <v>1</v>
      </c>
      <c r="AE795">
        <f>COUNTIFS(Spotify!$AA:$AA,Charts!$AE$1,Spotify!$U:$U,Charts!T795)</f>
        <v>0</v>
      </c>
      <c r="AF795" s="8">
        <f>COUNTIFS(Spotify!$AA:$AA,Charts!$AF$1,Spotify!$U:$U,Charts!T795)</f>
        <v>0</v>
      </c>
      <c r="AH795" s="7" t="s">
        <v>10266</v>
      </c>
      <c r="AI795">
        <f>SUMIFS(Spotify!O:O,Spotify!U:U,Charts!AH795)/COUNTIFS(Spotify!U:U,Charts!AH795)</f>
        <v>-14958</v>
      </c>
      <c r="AJ795" s="18">
        <f>SUMIF(Spotify!U:U,Charts!AH795,Spotify!P:P)/COUNTIF(Spotify!U:U,Charts!AH795)</f>
        <v>11395</v>
      </c>
      <c r="AK795" s="18">
        <f>SUMIF(Spotify!U:U,Charts!AH795,Spotify!R:R)/COUNTIF(Spotify!U:U,Charts!AH795)</f>
        <v>25</v>
      </c>
      <c r="AL795" s="18">
        <f>SUMIF(Spotify!U:U,Charts!AH795,Spotify!J:J)/COUNTIF(Spotify!U:U,Charts!AH795)</f>
        <v>321</v>
      </c>
      <c r="AM795" s="18">
        <f>SUMIF(Spotify!U:U,Charts!AH795,Spotify!H:H)/COUNTIF(Spotify!U:U,Charts!AH795)</f>
        <v>504</v>
      </c>
      <c r="AN795" s="28">
        <f>SUMIF(Spotify!U:U,Charts!AH795,Spotify!I:I)/COUNTIF(Spotify!U:U,Charts!AH795)</f>
        <v>308</v>
      </c>
    </row>
    <row r="796" spans="1:40" x14ac:dyDescent="0.25">
      <c r="A796" s="3" t="s">
        <v>14883</v>
      </c>
      <c r="B796" s="1">
        <v>35210226</v>
      </c>
      <c r="C796" s="1">
        <v>1</v>
      </c>
      <c r="D796" s="1"/>
      <c r="E796" s="3" t="s">
        <v>9146</v>
      </c>
      <c r="F796" s="1">
        <v>92932229</v>
      </c>
      <c r="H796" s="7" t="s">
        <v>4131</v>
      </c>
      <c r="I796" s="1">
        <v>53122034</v>
      </c>
      <c r="J796" s="8">
        <v>1</v>
      </c>
      <c r="L796" s="7" t="s">
        <v>4131</v>
      </c>
      <c r="M796" s="1">
        <f t="shared" si="58"/>
        <v>-53122034</v>
      </c>
      <c r="N796">
        <v>1</v>
      </c>
      <c r="O796" s="18">
        <f>SUMIF(Spotify!U:U,Charts!L796,Spotify!Q:Q)/COUNTIF(Spotify!U:U,Charts!L796)</f>
        <v>119120</v>
      </c>
      <c r="P796" t="str">
        <f t="shared" si="59"/>
        <v>01:59</v>
      </c>
      <c r="Q796" s="18">
        <f t="shared" si="61"/>
        <v>641941</v>
      </c>
      <c r="R796" s="8" t="str">
        <f t="shared" si="60"/>
        <v>10:41</v>
      </c>
      <c r="T796" s="7" t="s">
        <v>14883</v>
      </c>
      <c r="U796">
        <f>COUNTIFS(Spotify!$AA:$AA,Charts!$U$1,Spotify!$U:$U,Charts!T796)</f>
        <v>0</v>
      </c>
      <c r="V796">
        <f>COUNTIFS(Spotify!$AA:$AA,Charts!$V$1,Spotify!$U:$U,Charts!T796)</f>
        <v>1</v>
      </c>
      <c r="W796">
        <f>COUNTIFS(Spotify!$AA:$AA,Charts!$W$1,Spotify!$U:$U,Charts!T796)</f>
        <v>0</v>
      </c>
      <c r="X796">
        <f>COUNTIFS(Spotify!$AA:$AA,Charts!$X$1,Spotify!$U:$U,Charts!T796)</f>
        <v>0</v>
      </c>
      <c r="Y796">
        <f>COUNTIFS(Spotify!$AA:$AA,Charts!$Y$1,Spotify!$U:$U,Charts!T796)</f>
        <v>0</v>
      </c>
      <c r="Z796">
        <f>COUNTIFS(Spotify!$AA:$AA,Charts!$Z$1,Spotify!$U:$U,Charts!T796)</f>
        <v>0</v>
      </c>
      <c r="AA796">
        <f>COUNTIFS(Spotify!$AA:$AA,Charts!$AA$1,Spotify!$U:$U,Charts!T796)</f>
        <v>0</v>
      </c>
      <c r="AB796">
        <f>COUNTIFS(Spotify!$AA:$AA,Charts!$AB$1,Spotify!$U:$U,Charts!T796)</f>
        <v>0</v>
      </c>
      <c r="AC796">
        <f>COUNTIFS(Spotify!$AA:$AA,Charts!$AC$1,Spotify!$U:$U,Charts!T796)</f>
        <v>0</v>
      </c>
      <c r="AD796">
        <f>COUNTIFS(Spotify!$AA:$AA,Charts!$AD$1,Spotify!$U:$U,Charts!T796)</f>
        <v>0</v>
      </c>
      <c r="AE796">
        <f>COUNTIFS(Spotify!$AA:$AA,Charts!$AE$1,Spotify!$U:$U,Charts!T796)</f>
        <v>0</v>
      </c>
      <c r="AF796" s="8">
        <f>COUNTIFS(Spotify!$AA:$AA,Charts!$AF$1,Spotify!$U:$U,Charts!T796)</f>
        <v>0</v>
      </c>
      <c r="AH796" s="7" t="s">
        <v>14883</v>
      </c>
      <c r="AI796">
        <f>SUMIFS(Spotify!O:O,Spotify!U:U,Charts!AH796)/COUNTIFS(Spotify!U:U,Charts!AH796)</f>
        <v>-4689</v>
      </c>
      <c r="AJ796" s="18">
        <f>SUMIF(Spotify!U:U,Charts!AH796,Spotify!P:P)/COUNTIF(Spotify!U:U,Charts!AH796)</f>
        <v>102071</v>
      </c>
      <c r="AK796" s="18">
        <f>SUMIF(Spotify!U:U,Charts!AH796,Spotify!R:R)/COUNTIF(Spotify!U:U,Charts!AH796)</f>
        <v>6</v>
      </c>
      <c r="AL796" s="18">
        <f>SUMIF(Spotify!U:U,Charts!AH796,Spotify!J:J)/COUNTIF(Spotify!U:U,Charts!AH796)</f>
        <v>124</v>
      </c>
      <c r="AM796" s="18">
        <f>SUMIF(Spotify!U:U,Charts!AH796,Spotify!H:H)/COUNTIF(Spotify!U:U,Charts!AH796)</f>
        <v>72</v>
      </c>
      <c r="AN796" s="28">
        <f>SUMIF(Spotify!U:U,Charts!AH796,Spotify!I:I)/COUNTIF(Spotify!U:U,Charts!AH796)</f>
        <v>791</v>
      </c>
    </row>
    <row r="797" spans="1:40" x14ac:dyDescent="0.25">
      <c r="A797" s="3" t="s">
        <v>12240</v>
      </c>
      <c r="B797" s="1">
        <v>81590055</v>
      </c>
      <c r="C797" s="1">
        <v>2</v>
      </c>
      <c r="D797" s="1"/>
      <c r="E797" s="3" t="s">
        <v>3947</v>
      </c>
      <c r="F797" s="1">
        <v>211709519</v>
      </c>
      <c r="H797" s="7" t="s">
        <v>3431</v>
      </c>
      <c r="I797" s="1">
        <v>53099372</v>
      </c>
      <c r="J797" s="8">
        <v>7</v>
      </c>
      <c r="L797" s="7" t="s">
        <v>3431</v>
      </c>
      <c r="M797" s="1">
        <f t="shared" si="58"/>
        <v>-53099372</v>
      </c>
      <c r="N797">
        <v>7</v>
      </c>
      <c r="O797" s="18">
        <f>SUMIF(Spotify!U:U,Charts!L797,Spotify!Q:Q)/COUNTIF(Spotify!U:U,Charts!L797)</f>
        <v>184960.42857142858</v>
      </c>
      <c r="P797" t="str">
        <f t="shared" si="59"/>
        <v>03:04</v>
      </c>
      <c r="Q797" s="18">
        <f t="shared" si="61"/>
        <v>641941</v>
      </c>
      <c r="R797" s="8" t="str">
        <f t="shared" si="60"/>
        <v>10:41</v>
      </c>
      <c r="T797" s="7" t="s">
        <v>12240</v>
      </c>
      <c r="U797">
        <f>COUNTIFS(Spotify!$AA:$AA,Charts!$U$1,Spotify!$U:$U,Charts!T797)</f>
        <v>0</v>
      </c>
      <c r="V797">
        <f>COUNTIFS(Spotify!$AA:$AA,Charts!$V$1,Spotify!$U:$U,Charts!T797)</f>
        <v>2</v>
      </c>
      <c r="W797">
        <f>COUNTIFS(Spotify!$AA:$AA,Charts!$W$1,Spotify!$U:$U,Charts!T797)</f>
        <v>0</v>
      </c>
      <c r="X797">
        <f>COUNTIFS(Spotify!$AA:$AA,Charts!$X$1,Spotify!$U:$U,Charts!T797)</f>
        <v>0</v>
      </c>
      <c r="Y797">
        <f>COUNTIFS(Spotify!$AA:$AA,Charts!$Y$1,Spotify!$U:$U,Charts!T797)</f>
        <v>0</v>
      </c>
      <c r="Z797">
        <f>COUNTIFS(Spotify!$AA:$AA,Charts!$Z$1,Spotify!$U:$U,Charts!T797)</f>
        <v>0</v>
      </c>
      <c r="AA797">
        <f>COUNTIFS(Spotify!$AA:$AA,Charts!$AA$1,Spotify!$U:$U,Charts!T797)</f>
        <v>0</v>
      </c>
      <c r="AB797">
        <f>COUNTIFS(Spotify!$AA:$AA,Charts!$AB$1,Spotify!$U:$U,Charts!T797)</f>
        <v>0</v>
      </c>
      <c r="AC797">
        <f>COUNTIFS(Spotify!$AA:$AA,Charts!$AC$1,Spotify!$U:$U,Charts!T797)</f>
        <v>0</v>
      </c>
      <c r="AD797">
        <f>COUNTIFS(Spotify!$AA:$AA,Charts!$AD$1,Spotify!$U:$U,Charts!T797)</f>
        <v>0</v>
      </c>
      <c r="AE797">
        <f>COUNTIFS(Spotify!$AA:$AA,Charts!$AE$1,Spotify!$U:$U,Charts!T797)</f>
        <v>0</v>
      </c>
      <c r="AF797" s="8">
        <f>COUNTIFS(Spotify!$AA:$AA,Charts!$AF$1,Spotify!$U:$U,Charts!T797)</f>
        <v>0</v>
      </c>
      <c r="AH797" s="7" t="s">
        <v>12240</v>
      </c>
      <c r="AI797">
        <f>SUMIFS(Spotify!O:O,Spotify!U:U,Charts!AH797)/COUNTIFS(Spotify!U:U,Charts!AH797)</f>
        <v>-5069</v>
      </c>
      <c r="AJ797" s="18">
        <f>SUMIF(Spotify!U:U,Charts!AH797,Spotify!P:P)/COUNTIF(Spotify!U:U,Charts!AH797)</f>
        <v>58497</v>
      </c>
      <c r="AK797" s="18">
        <f>SUMIF(Spotify!U:U,Charts!AH797,Spotify!R:R)/COUNTIF(Spotify!U:U,Charts!AH797)</f>
        <v>10.5</v>
      </c>
      <c r="AL797" s="18">
        <f>SUMIF(Spotify!U:U,Charts!AH797,Spotify!J:J)/COUNTIF(Spotify!U:U,Charts!AH797)</f>
        <v>173</v>
      </c>
      <c r="AM797" s="18">
        <f>SUMIF(Spotify!U:U,Charts!AH797,Spotify!H:H)/COUNTIF(Spotify!U:U,Charts!AH797)</f>
        <v>729</v>
      </c>
      <c r="AN797" s="28">
        <f>SUMIF(Spotify!U:U,Charts!AH797,Spotify!I:I)/COUNTIF(Spotify!U:U,Charts!AH797)</f>
        <v>671.5</v>
      </c>
    </row>
    <row r="798" spans="1:40" x14ac:dyDescent="0.25">
      <c r="A798" s="3" t="s">
        <v>18127</v>
      </c>
      <c r="B798" s="1">
        <v>42388027</v>
      </c>
      <c r="C798" s="1">
        <v>1</v>
      </c>
      <c r="D798" s="1"/>
      <c r="E798" s="3" t="s">
        <v>1959</v>
      </c>
      <c r="F798" s="1">
        <v>1484965158</v>
      </c>
      <c r="H798" s="7" t="s">
        <v>17914</v>
      </c>
      <c r="I798" s="1">
        <v>52842792</v>
      </c>
      <c r="J798" s="8">
        <v>1</v>
      </c>
      <c r="L798" s="7" t="s">
        <v>17914</v>
      </c>
      <c r="M798" s="1">
        <f t="shared" si="58"/>
        <v>-52842792</v>
      </c>
      <c r="N798">
        <v>1</v>
      </c>
      <c r="O798" s="18">
        <f>SUMIF(Spotify!U:U,Charts!L798,Spotify!Q:Q)/COUNTIF(Spotify!U:U,Charts!L798)</f>
        <v>150610</v>
      </c>
      <c r="P798" t="str">
        <f t="shared" si="59"/>
        <v>02:30</v>
      </c>
      <c r="Q798" s="18">
        <f t="shared" si="61"/>
        <v>641941</v>
      </c>
      <c r="R798" s="8" t="str">
        <f t="shared" si="60"/>
        <v>10:41</v>
      </c>
      <c r="T798" s="7" t="s">
        <v>18127</v>
      </c>
      <c r="U798">
        <f>COUNTIFS(Spotify!$AA:$AA,Charts!$U$1,Spotify!$U:$U,Charts!T798)</f>
        <v>0</v>
      </c>
      <c r="V798">
        <f>COUNTIFS(Spotify!$AA:$AA,Charts!$V$1,Spotify!$U:$U,Charts!T798)</f>
        <v>0</v>
      </c>
      <c r="W798">
        <f>COUNTIFS(Spotify!$AA:$AA,Charts!$W$1,Spotify!$U:$U,Charts!T798)</f>
        <v>1</v>
      </c>
      <c r="X798">
        <f>COUNTIFS(Spotify!$AA:$AA,Charts!$X$1,Spotify!$U:$U,Charts!T798)</f>
        <v>0</v>
      </c>
      <c r="Y798">
        <f>COUNTIFS(Spotify!$AA:$AA,Charts!$Y$1,Spotify!$U:$U,Charts!T798)</f>
        <v>0</v>
      </c>
      <c r="Z798">
        <f>COUNTIFS(Spotify!$AA:$AA,Charts!$Z$1,Spotify!$U:$U,Charts!T798)</f>
        <v>0</v>
      </c>
      <c r="AA798">
        <f>COUNTIFS(Spotify!$AA:$AA,Charts!$AA$1,Spotify!$U:$U,Charts!T798)</f>
        <v>0</v>
      </c>
      <c r="AB798">
        <f>COUNTIFS(Spotify!$AA:$AA,Charts!$AB$1,Spotify!$U:$U,Charts!T798)</f>
        <v>0</v>
      </c>
      <c r="AC798">
        <f>COUNTIFS(Spotify!$AA:$AA,Charts!$AC$1,Spotify!$U:$U,Charts!T798)</f>
        <v>0</v>
      </c>
      <c r="AD798">
        <f>COUNTIFS(Spotify!$AA:$AA,Charts!$AD$1,Spotify!$U:$U,Charts!T798)</f>
        <v>0</v>
      </c>
      <c r="AE798">
        <f>COUNTIFS(Spotify!$AA:$AA,Charts!$AE$1,Spotify!$U:$U,Charts!T798)</f>
        <v>0</v>
      </c>
      <c r="AF798" s="8">
        <f>COUNTIFS(Spotify!$AA:$AA,Charts!$AF$1,Spotify!$U:$U,Charts!T798)</f>
        <v>0</v>
      </c>
      <c r="AH798" s="7" t="s">
        <v>18127</v>
      </c>
      <c r="AI798">
        <f>SUMIFS(Spotify!O:O,Spotify!U:U,Charts!AH798)/COUNTIFS(Spotify!U:U,Charts!AH798)</f>
        <v>-7746</v>
      </c>
      <c r="AJ798" s="18">
        <f>SUMIF(Spotify!U:U,Charts!AH798,Spotify!P:P)/COUNTIF(Spotify!U:U,Charts!AH798)</f>
        <v>12603</v>
      </c>
      <c r="AK798" s="18">
        <f>SUMIF(Spotify!U:U,Charts!AH798,Spotify!R:R)/COUNTIF(Spotify!U:U,Charts!AH798)</f>
        <v>8</v>
      </c>
      <c r="AL798" s="18">
        <f>SUMIF(Spotify!U:U,Charts!AH798,Spotify!J:J)/COUNTIF(Spotify!U:U,Charts!AH798)</f>
        <v>736</v>
      </c>
      <c r="AM798" s="18">
        <f>SUMIF(Spotify!U:U,Charts!AH798,Spotify!H:H)/COUNTIF(Spotify!U:U,Charts!AH798)</f>
        <v>868</v>
      </c>
      <c r="AN798" s="28">
        <f>SUMIF(Spotify!U:U,Charts!AH798,Spotify!I:I)/COUNTIF(Spotify!U:U,Charts!AH798)</f>
        <v>638</v>
      </c>
    </row>
    <row r="799" spans="1:40" x14ac:dyDescent="0.25">
      <c r="A799" s="3" t="s">
        <v>18128</v>
      </c>
      <c r="B799" s="1">
        <v>19491625</v>
      </c>
      <c r="C799" s="1">
        <v>1</v>
      </c>
      <c r="D799" s="1"/>
      <c r="E799" s="3" t="s">
        <v>11722</v>
      </c>
      <c r="F799" s="1">
        <v>9962681</v>
      </c>
      <c r="H799" s="7" t="s">
        <v>18122</v>
      </c>
      <c r="I799" s="1">
        <v>52625205</v>
      </c>
      <c r="J799" s="8">
        <v>1</v>
      </c>
      <c r="L799" s="7" t="s">
        <v>18122</v>
      </c>
      <c r="M799" s="1">
        <f t="shared" si="58"/>
        <v>-52625205</v>
      </c>
      <c r="N799">
        <v>1</v>
      </c>
      <c r="O799" s="18">
        <f>SUMIF(Spotify!U:U,Charts!L799,Spotify!Q:Q)/COUNTIF(Spotify!U:U,Charts!L799)</f>
        <v>182199</v>
      </c>
      <c r="P799" t="str">
        <f t="shared" si="59"/>
        <v>03:02</v>
      </c>
      <c r="Q799" s="18">
        <f t="shared" si="61"/>
        <v>641941</v>
      </c>
      <c r="R799" s="8" t="str">
        <f t="shared" si="60"/>
        <v>10:41</v>
      </c>
      <c r="T799" s="7" t="s">
        <v>18128</v>
      </c>
      <c r="U799">
        <f>COUNTIFS(Spotify!$AA:$AA,Charts!$U$1,Spotify!$U:$U,Charts!T799)</f>
        <v>0</v>
      </c>
      <c r="V799">
        <f>COUNTIFS(Spotify!$AA:$AA,Charts!$V$1,Spotify!$U:$U,Charts!T799)</f>
        <v>0</v>
      </c>
      <c r="W799">
        <f>COUNTIFS(Spotify!$AA:$AA,Charts!$W$1,Spotify!$U:$U,Charts!T799)</f>
        <v>0</v>
      </c>
      <c r="X799">
        <f>COUNTIFS(Spotify!$AA:$AA,Charts!$X$1,Spotify!$U:$U,Charts!T799)</f>
        <v>0</v>
      </c>
      <c r="Y799">
        <f>COUNTIFS(Spotify!$AA:$AA,Charts!$Y$1,Spotify!$U:$U,Charts!T799)</f>
        <v>0</v>
      </c>
      <c r="Z799">
        <f>COUNTIFS(Spotify!$AA:$AA,Charts!$Z$1,Spotify!$U:$U,Charts!T799)</f>
        <v>0</v>
      </c>
      <c r="AA799">
        <f>COUNTIFS(Spotify!$AA:$AA,Charts!$AA$1,Spotify!$U:$U,Charts!T799)</f>
        <v>1</v>
      </c>
      <c r="AB799">
        <f>COUNTIFS(Spotify!$AA:$AA,Charts!$AB$1,Spotify!$U:$U,Charts!T799)</f>
        <v>0</v>
      </c>
      <c r="AC799">
        <f>COUNTIFS(Spotify!$AA:$AA,Charts!$AC$1,Spotify!$U:$U,Charts!T799)</f>
        <v>0</v>
      </c>
      <c r="AD799">
        <f>COUNTIFS(Spotify!$AA:$AA,Charts!$AD$1,Spotify!$U:$U,Charts!T799)</f>
        <v>0</v>
      </c>
      <c r="AE799">
        <f>COUNTIFS(Spotify!$AA:$AA,Charts!$AE$1,Spotify!$U:$U,Charts!T799)</f>
        <v>0</v>
      </c>
      <c r="AF799" s="8">
        <f>COUNTIFS(Spotify!$AA:$AA,Charts!$AF$1,Spotify!$U:$U,Charts!T799)</f>
        <v>0</v>
      </c>
      <c r="AH799" s="7" t="s">
        <v>18128</v>
      </c>
      <c r="AI799">
        <f>SUMIFS(Spotify!O:O,Spotify!U:U,Charts!AH799)/COUNTIFS(Spotify!U:U,Charts!AH799)</f>
        <v>-7021</v>
      </c>
      <c r="AJ799" s="18">
        <f>SUMIF(Spotify!U:U,Charts!AH799,Spotify!P:P)/COUNTIF(Spotify!U:U,Charts!AH799)</f>
        <v>106995</v>
      </c>
      <c r="AK799" s="18">
        <f>SUMIF(Spotify!U:U,Charts!AH799,Spotify!R:R)/COUNTIF(Spotify!U:U,Charts!AH799)</f>
        <v>3</v>
      </c>
      <c r="AL799" s="18">
        <f>SUMIF(Spotify!U:U,Charts!AH799,Spotify!J:J)/COUNTIF(Spotify!U:U,Charts!AH799)</f>
        <v>977</v>
      </c>
      <c r="AM799" s="18">
        <f>SUMIF(Spotify!U:U,Charts!AH799,Spotify!H:H)/COUNTIF(Spotify!U:U,Charts!AH799)</f>
        <v>906</v>
      </c>
      <c r="AN799" s="28">
        <f>SUMIF(Spotify!U:U,Charts!AH799,Spotify!I:I)/COUNTIF(Spotify!U:U,Charts!AH799)</f>
        <v>731</v>
      </c>
    </row>
    <row r="800" spans="1:40" x14ac:dyDescent="0.25">
      <c r="A800" s="3" t="s">
        <v>1213</v>
      </c>
      <c r="B800" s="1">
        <v>21789904</v>
      </c>
      <c r="C800" s="1">
        <v>1</v>
      </c>
      <c r="D800" s="1"/>
      <c r="E800" s="3" t="s">
        <v>506</v>
      </c>
      <c r="F800" s="1">
        <v>3047041136</v>
      </c>
      <c r="H800" s="7" t="s">
        <v>1775</v>
      </c>
      <c r="I800" s="1">
        <v>52485087</v>
      </c>
      <c r="J800" s="8">
        <v>2</v>
      </c>
      <c r="L800" s="7" t="s">
        <v>1775</v>
      </c>
      <c r="M800" s="1">
        <f t="shared" si="58"/>
        <v>-52485087</v>
      </c>
      <c r="N800">
        <v>2</v>
      </c>
      <c r="O800" s="18">
        <f>SUMIF(Spotify!U:U,Charts!L800,Spotify!Q:Q)/COUNTIF(Spotify!U:U,Charts!L800)</f>
        <v>140977</v>
      </c>
      <c r="P800" t="str">
        <f t="shared" si="59"/>
        <v>02:20</v>
      </c>
      <c r="Q800" s="18">
        <f t="shared" si="61"/>
        <v>641941</v>
      </c>
      <c r="R800" s="8" t="str">
        <f t="shared" si="60"/>
        <v>10:41</v>
      </c>
      <c r="T800" s="7" t="s">
        <v>1213</v>
      </c>
      <c r="U800">
        <f>COUNTIFS(Spotify!$AA:$AA,Charts!$U$1,Spotify!$U:$U,Charts!T800)</f>
        <v>1</v>
      </c>
      <c r="V800">
        <f>COUNTIFS(Spotify!$AA:$AA,Charts!$V$1,Spotify!$U:$U,Charts!T800)</f>
        <v>0</v>
      </c>
      <c r="W800">
        <f>COUNTIFS(Spotify!$AA:$AA,Charts!$W$1,Spotify!$U:$U,Charts!T800)</f>
        <v>0</v>
      </c>
      <c r="X800">
        <f>COUNTIFS(Spotify!$AA:$AA,Charts!$X$1,Spotify!$U:$U,Charts!T800)</f>
        <v>0</v>
      </c>
      <c r="Y800">
        <f>COUNTIFS(Spotify!$AA:$AA,Charts!$Y$1,Spotify!$U:$U,Charts!T800)</f>
        <v>0</v>
      </c>
      <c r="Z800">
        <f>COUNTIFS(Spotify!$AA:$AA,Charts!$Z$1,Spotify!$U:$U,Charts!T800)</f>
        <v>0</v>
      </c>
      <c r="AA800">
        <f>COUNTIFS(Spotify!$AA:$AA,Charts!$AA$1,Spotify!$U:$U,Charts!T800)</f>
        <v>0</v>
      </c>
      <c r="AB800">
        <f>COUNTIFS(Spotify!$AA:$AA,Charts!$AB$1,Spotify!$U:$U,Charts!T800)</f>
        <v>0</v>
      </c>
      <c r="AC800">
        <f>COUNTIFS(Spotify!$AA:$AA,Charts!$AC$1,Spotify!$U:$U,Charts!T800)</f>
        <v>0</v>
      </c>
      <c r="AD800">
        <f>COUNTIFS(Spotify!$AA:$AA,Charts!$AD$1,Spotify!$U:$U,Charts!T800)</f>
        <v>0</v>
      </c>
      <c r="AE800">
        <f>COUNTIFS(Spotify!$AA:$AA,Charts!$AE$1,Spotify!$U:$U,Charts!T800)</f>
        <v>0</v>
      </c>
      <c r="AF800" s="8">
        <f>COUNTIFS(Spotify!$AA:$AA,Charts!$AF$1,Spotify!$U:$U,Charts!T800)</f>
        <v>0</v>
      </c>
      <c r="AH800" s="7" t="s">
        <v>1213</v>
      </c>
      <c r="AI800">
        <f>SUMIFS(Spotify!O:O,Spotify!U:U,Charts!AH800)/COUNTIFS(Spotify!U:U,Charts!AH800)</f>
        <v>-8739</v>
      </c>
      <c r="AJ800" s="18">
        <f>SUMIF(Spotify!U:U,Charts!AH800,Spotify!P:P)/COUNTIF(Spotify!U:U,Charts!AH800)</f>
        <v>180345</v>
      </c>
      <c r="AK800" s="18">
        <f>SUMIF(Spotify!U:U,Charts!AH800,Spotify!R:R)/COUNTIF(Spotify!U:U,Charts!AH800)</f>
        <v>3</v>
      </c>
      <c r="AL800" s="18">
        <f>SUMIF(Spotify!U:U,Charts!AH800,Spotify!J:J)/COUNTIF(Spotify!U:U,Charts!AH800)</f>
        <v>363</v>
      </c>
      <c r="AM800" s="18">
        <f>SUMIF(Spotify!U:U,Charts!AH800,Spotify!H:H)/COUNTIF(Spotify!U:U,Charts!AH800)</f>
        <v>228</v>
      </c>
      <c r="AN800" s="28">
        <f>SUMIF(Spotify!U:U,Charts!AH800,Spotify!I:I)/COUNTIF(Spotify!U:U,Charts!AH800)</f>
        <v>427</v>
      </c>
    </row>
    <row r="801" spans="1:40" x14ac:dyDescent="0.25">
      <c r="A801" s="3" t="s">
        <v>1577</v>
      </c>
      <c r="B801" s="1">
        <v>21924269</v>
      </c>
      <c r="C801" s="1">
        <v>1</v>
      </c>
      <c r="D801" s="1"/>
      <c r="E801" s="3" t="s">
        <v>17357</v>
      </c>
      <c r="F801" s="1">
        <v>4458066</v>
      </c>
      <c r="H801" s="7" t="s">
        <v>17925</v>
      </c>
      <c r="I801" s="1">
        <v>52439375</v>
      </c>
      <c r="J801" s="8">
        <v>1</v>
      </c>
      <c r="L801" s="7" t="s">
        <v>17925</v>
      </c>
      <c r="M801" s="1">
        <f t="shared" si="58"/>
        <v>-52439375</v>
      </c>
      <c r="N801">
        <v>1</v>
      </c>
      <c r="O801" s="18">
        <f>SUMIF(Spotify!U:U,Charts!L801,Spotify!Q:Q)/COUNTIF(Spotify!U:U,Charts!L801)</f>
        <v>201597</v>
      </c>
      <c r="P801" t="str">
        <f t="shared" si="59"/>
        <v>03:21</v>
      </c>
      <c r="Q801" s="18">
        <f t="shared" si="61"/>
        <v>641941</v>
      </c>
      <c r="R801" s="8" t="str">
        <f t="shared" si="60"/>
        <v>10:41</v>
      </c>
      <c r="T801" s="7" t="s">
        <v>1577</v>
      </c>
      <c r="U801">
        <f>COUNTIFS(Spotify!$AA:$AA,Charts!$U$1,Spotify!$U:$U,Charts!T801)</f>
        <v>0</v>
      </c>
      <c r="V801">
        <f>COUNTIFS(Spotify!$AA:$AA,Charts!$V$1,Spotify!$U:$U,Charts!T801)</f>
        <v>1</v>
      </c>
      <c r="W801">
        <f>COUNTIFS(Spotify!$AA:$AA,Charts!$W$1,Spotify!$U:$U,Charts!T801)</f>
        <v>0</v>
      </c>
      <c r="X801">
        <f>COUNTIFS(Spotify!$AA:$AA,Charts!$X$1,Spotify!$U:$U,Charts!T801)</f>
        <v>0</v>
      </c>
      <c r="Y801">
        <f>COUNTIFS(Spotify!$AA:$AA,Charts!$Y$1,Spotify!$U:$U,Charts!T801)</f>
        <v>0</v>
      </c>
      <c r="Z801">
        <f>COUNTIFS(Spotify!$AA:$AA,Charts!$Z$1,Spotify!$U:$U,Charts!T801)</f>
        <v>0</v>
      </c>
      <c r="AA801">
        <f>COUNTIFS(Spotify!$AA:$AA,Charts!$AA$1,Spotify!$U:$U,Charts!T801)</f>
        <v>0</v>
      </c>
      <c r="AB801">
        <f>COUNTIFS(Spotify!$AA:$AA,Charts!$AB$1,Spotify!$U:$U,Charts!T801)</f>
        <v>0</v>
      </c>
      <c r="AC801">
        <f>COUNTIFS(Spotify!$AA:$AA,Charts!$AC$1,Spotify!$U:$U,Charts!T801)</f>
        <v>0</v>
      </c>
      <c r="AD801">
        <f>COUNTIFS(Spotify!$AA:$AA,Charts!$AD$1,Spotify!$U:$U,Charts!T801)</f>
        <v>0</v>
      </c>
      <c r="AE801">
        <f>COUNTIFS(Spotify!$AA:$AA,Charts!$AE$1,Spotify!$U:$U,Charts!T801)</f>
        <v>0</v>
      </c>
      <c r="AF801" s="8">
        <f>COUNTIFS(Spotify!$AA:$AA,Charts!$AF$1,Spotify!$U:$U,Charts!T801)</f>
        <v>0</v>
      </c>
      <c r="AH801" s="7" t="s">
        <v>1577</v>
      </c>
      <c r="AI801">
        <f>SUMIFS(Spotify!O:O,Spotify!U:U,Charts!AH801)/COUNTIFS(Spotify!U:U,Charts!AH801)</f>
        <v>-8064</v>
      </c>
      <c r="AJ801" s="18">
        <f>SUMIF(Spotify!U:U,Charts!AH801,Spotify!P:P)/COUNTIF(Spotify!U:U,Charts!AH801)</f>
        <v>99034</v>
      </c>
      <c r="AK801" s="18">
        <f>SUMIF(Spotify!U:U,Charts!AH801,Spotify!R:R)/COUNTIF(Spotify!U:U,Charts!AH801)</f>
        <v>4</v>
      </c>
      <c r="AL801" s="18">
        <f>SUMIF(Spotify!U:U,Charts!AH801,Spotify!J:J)/COUNTIF(Spotify!U:U,Charts!AH801)</f>
        <v>809</v>
      </c>
      <c r="AM801" s="18">
        <f>SUMIF(Spotify!U:U,Charts!AH801,Spotify!H:H)/COUNTIF(Spotify!U:U,Charts!AH801)</f>
        <v>714</v>
      </c>
      <c r="AN801" s="28">
        <f>SUMIF(Spotify!U:U,Charts!AH801,Spotify!I:I)/COUNTIF(Spotify!U:U,Charts!AH801)</f>
        <v>425</v>
      </c>
    </row>
    <row r="802" spans="1:40" x14ac:dyDescent="0.25">
      <c r="A802" s="3" t="s">
        <v>2006</v>
      </c>
      <c r="B802" s="1">
        <v>39474323</v>
      </c>
      <c r="C802" s="1">
        <v>2</v>
      </c>
      <c r="D802" s="1"/>
      <c r="E802" s="3" t="s">
        <v>4425</v>
      </c>
      <c r="F802" s="1">
        <v>72916547</v>
      </c>
      <c r="H802" s="7" t="s">
        <v>18279</v>
      </c>
      <c r="I802" s="1">
        <v>52421913</v>
      </c>
      <c r="J802" s="8">
        <v>1</v>
      </c>
      <c r="L802" s="7" t="s">
        <v>18279</v>
      </c>
      <c r="M802" s="1">
        <f t="shared" si="58"/>
        <v>-52421913</v>
      </c>
      <c r="N802">
        <v>1</v>
      </c>
      <c r="O802" s="18">
        <f>SUMIF(Spotify!U:U,Charts!L802,Spotify!Q:Q)/COUNTIF(Spotify!U:U,Charts!L802)</f>
        <v>168507</v>
      </c>
      <c r="P802" t="str">
        <f t="shared" si="59"/>
        <v>02:48</v>
      </c>
      <c r="Q802" s="18">
        <f t="shared" si="61"/>
        <v>641941</v>
      </c>
      <c r="R802" s="8" t="str">
        <f t="shared" si="60"/>
        <v>10:41</v>
      </c>
      <c r="T802" s="7" t="s">
        <v>2006</v>
      </c>
      <c r="U802">
        <f>COUNTIFS(Spotify!$AA:$AA,Charts!$U$1,Spotify!$U:$U,Charts!T802)</f>
        <v>0</v>
      </c>
      <c r="V802">
        <f>COUNTIFS(Spotify!$AA:$AA,Charts!$V$1,Spotify!$U:$U,Charts!T802)</f>
        <v>0</v>
      </c>
      <c r="W802">
        <f>COUNTIFS(Spotify!$AA:$AA,Charts!$W$1,Spotify!$U:$U,Charts!T802)</f>
        <v>0</v>
      </c>
      <c r="X802">
        <f>COUNTIFS(Spotify!$AA:$AA,Charts!$X$1,Spotify!$U:$U,Charts!T802)</f>
        <v>0</v>
      </c>
      <c r="Y802">
        <f>COUNTIFS(Spotify!$AA:$AA,Charts!$Y$1,Spotify!$U:$U,Charts!T802)</f>
        <v>0</v>
      </c>
      <c r="Z802">
        <f>COUNTIFS(Spotify!$AA:$AA,Charts!$Z$1,Spotify!$U:$U,Charts!T802)</f>
        <v>0</v>
      </c>
      <c r="AA802">
        <f>COUNTIFS(Spotify!$AA:$AA,Charts!$AA$1,Spotify!$U:$U,Charts!T802)</f>
        <v>0</v>
      </c>
      <c r="AB802">
        <f>COUNTIFS(Spotify!$AA:$AA,Charts!$AB$1,Spotify!$U:$U,Charts!T802)</f>
        <v>0</v>
      </c>
      <c r="AC802">
        <f>COUNTIFS(Spotify!$AA:$AA,Charts!$AC$1,Spotify!$U:$U,Charts!T802)</f>
        <v>0</v>
      </c>
      <c r="AD802">
        <f>COUNTIFS(Spotify!$AA:$AA,Charts!$AD$1,Spotify!$U:$U,Charts!T802)</f>
        <v>0</v>
      </c>
      <c r="AE802">
        <f>COUNTIFS(Spotify!$AA:$AA,Charts!$AE$1,Spotify!$U:$U,Charts!T802)</f>
        <v>0</v>
      </c>
      <c r="AF802" s="8">
        <f>COUNTIFS(Spotify!$AA:$AA,Charts!$AF$1,Spotify!$U:$U,Charts!T802)</f>
        <v>2</v>
      </c>
      <c r="AH802" s="7" t="s">
        <v>2006</v>
      </c>
      <c r="AI802">
        <f>SUMIFS(Spotify!O:O,Spotify!U:U,Charts!AH802)/COUNTIFS(Spotify!U:U,Charts!AH802)</f>
        <v>-4878</v>
      </c>
      <c r="AJ802" s="18">
        <f>SUMIF(Spotify!U:U,Charts!AH802,Spotify!P:P)/COUNTIF(Spotify!U:U,Charts!AH802)</f>
        <v>107024.5</v>
      </c>
      <c r="AK802" s="18">
        <f>SUMIF(Spotify!U:U,Charts!AH802,Spotify!R:R)/COUNTIF(Spotify!U:U,Charts!AH802)</f>
        <v>9.5</v>
      </c>
      <c r="AL802" s="18">
        <f>SUMIF(Spotify!U:U,Charts!AH802,Spotify!J:J)/COUNTIF(Spotify!U:U,Charts!AH802)</f>
        <v>455.5</v>
      </c>
      <c r="AM802" s="18">
        <f>SUMIF(Spotify!U:U,Charts!AH802,Spotify!H:H)/COUNTIF(Spotify!U:U,Charts!AH802)</f>
        <v>357</v>
      </c>
      <c r="AN802" s="28">
        <f>SUMIF(Spotify!U:U,Charts!AH802,Spotify!I:I)/COUNTIF(Spotify!U:U,Charts!AH802)</f>
        <v>763.5</v>
      </c>
    </row>
    <row r="803" spans="1:40" x14ac:dyDescent="0.25">
      <c r="A803" s="3" t="s">
        <v>2846</v>
      </c>
      <c r="B803" s="1">
        <v>996681406</v>
      </c>
      <c r="C803" s="1">
        <v>9</v>
      </c>
      <c r="D803" s="1"/>
      <c r="E803" s="3" t="s">
        <v>112</v>
      </c>
      <c r="F803" s="1">
        <v>12988854508</v>
      </c>
      <c r="H803" s="7" t="s">
        <v>3753</v>
      </c>
      <c r="I803" s="1">
        <v>52283858</v>
      </c>
      <c r="J803" s="8">
        <v>1</v>
      </c>
      <c r="L803" s="7" t="s">
        <v>3753</v>
      </c>
      <c r="M803" s="1">
        <f t="shared" si="58"/>
        <v>-52283858</v>
      </c>
      <c r="N803">
        <v>1</v>
      </c>
      <c r="O803" s="18">
        <f>SUMIF(Spotify!U:U,Charts!L803,Spotify!Q:Q)/COUNTIF(Spotify!U:U,Charts!L803)</f>
        <v>205427</v>
      </c>
      <c r="P803" t="str">
        <f t="shared" si="59"/>
        <v>03:25</v>
      </c>
      <c r="Q803" s="18">
        <f t="shared" si="61"/>
        <v>641941</v>
      </c>
      <c r="R803" s="8" t="str">
        <f t="shared" si="60"/>
        <v>10:41</v>
      </c>
      <c r="T803" s="7" t="s">
        <v>2846</v>
      </c>
      <c r="U803">
        <f>COUNTIFS(Spotify!$AA:$AA,Charts!$U$1,Spotify!$U:$U,Charts!T803)</f>
        <v>1</v>
      </c>
      <c r="V803">
        <f>COUNTIFS(Spotify!$AA:$AA,Charts!$V$1,Spotify!$U:$U,Charts!T803)</f>
        <v>1</v>
      </c>
      <c r="W803">
        <f>COUNTIFS(Spotify!$AA:$AA,Charts!$W$1,Spotify!$U:$U,Charts!T803)</f>
        <v>0</v>
      </c>
      <c r="X803">
        <f>COUNTIFS(Spotify!$AA:$AA,Charts!$X$1,Spotify!$U:$U,Charts!T803)</f>
        <v>0</v>
      </c>
      <c r="Y803">
        <f>COUNTIFS(Spotify!$AA:$AA,Charts!$Y$1,Spotify!$U:$U,Charts!T803)</f>
        <v>1</v>
      </c>
      <c r="Z803">
        <f>COUNTIFS(Spotify!$AA:$AA,Charts!$Z$1,Spotify!$U:$U,Charts!T803)</f>
        <v>1</v>
      </c>
      <c r="AA803">
        <f>COUNTIFS(Spotify!$AA:$AA,Charts!$AA$1,Spotify!$U:$U,Charts!T803)</f>
        <v>1</v>
      </c>
      <c r="AB803">
        <f>COUNTIFS(Spotify!$AA:$AA,Charts!$AB$1,Spotify!$U:$U,Charts!T803)</f>
        <v>0</v>
      </c>
      <c r="AC803">
        <f>COUNTIFS(Spotify!$AA:$AA,Charts!$AC$1,Spotify!$U:$U,Charts!T803)</f>
        <v>2</v>
      </c>
      <c r="AD803">
        <f>COUNTIFS(Spotify!$AA:$AA,Charts!$AD$1,Spotify!$U:$U,Charts!T803)</f>
        <v>0</v>
      </c>
      <c r="AE803">
        <f>COUNTIFS(Spotify!$AA:$AA,Charts!$AE$1,Spotify!$U:$U,Charts!T803)</f>
        <v>1</v>
      </c>
      <c r="AF803" s="8">
        <f>COUNTIFS(Spotify!$AA:$AA,Charts!$AF$1,Spotify!$U:$U,Charts!T803)</f>
        <v>1</v>
      </c>
      <c r="AH803" s="7" t="s">
        <v>2846</v>
      </c>
      <c r="AI803">
        <f>SUMIFS(Spotify!O:O,Spotify!U:U,Charts!AH803)/COUNTIFS(Spotify!U:U,Charts!AH803)</f>
        <v>-5733</v>
      </c>
      <c r="AJ803" s="18">
        <f>SUMIF(Spotify!U:U,Charts!AH803,Spotify!P:P)/COUNTIF(Spotify!U:U,Charts!AH803)</f>
        <v>123552.44444444444</v>
      </c>
      <c r="AK803" s="18">
        <f>SUMIF(Spotify!U:U,Charts!AH803,Spotify!R:R)/COUNTIF(Spotify!U:U,Charts!AH803)</f>
        <v>13.222222222222221</v>
      </c>
      <c r="AL803" s="18">
        <f>SUMIF(Spotify!U:U,Charts!AH803,Spotify!J:J)/COUNTIF(Spotify!U:U,Charts!AH803)</f>
        <v>348.66666666666669</v>
      </c>
      <c r="AM803" s="18">
        <f>SUMIF(Spotify!U:U,Charts!AH803,Spotify!H:H)/COUNTIF(Spotify!U:U,Charts!AH803)</f>
        <v>709.77777777777783</v>
      </c>
      <c r="AN803" s="28">
        <f>SUMIF(Spotify!U:U,Charts!AH803,Spotify!I:I)/COUNTIF(Spotify!U:U,Charts!AH803)</f>
        <v>673.66666666666663</v>
      </c>
    </row>
    <row r="804" spans="1:40" x14ac:dyDescent="0.25">
      <c r="A804" s="3" t="s">
        <v>18129</v>
      </c>
      <c r="B804" s="1">
        <v>19574520</v>
      </c>
      <c r="C804" s="1">
        <v>2</v>
      </c>
      <c r="D804" s="1"/>
      <c r="E804" s="3" t="s">
        <v>707</v>
      </c>
      <c r="F804" s="1">
        <v>227924200</v>
      </c>
      <c r="H804" s="7" t="s">
        <v>2274</v>
      </c>
      <c r="I804" s="1">
        <v>51737265</v>
      </c>
      <c r="J804" s="8">
        <v>6</v>
      </c>
      <c r="L804" s="7" t="s">
        <v>2274</v>
      </c>
      <c r="M804" s="1">
        <f t="shared" si="58"/>
        <v>-51737265</v>
      </c>
      <c r="N804">
        <v>6</v>
      </c>
      <c r="O804" s="18">
        <f>SUMIF(Spotify!U:U,Charts!L804,Spotify!Q:Q)/COUNTIF(Spotify!U:U,Charts!L804)</f>
        <v>184616.83333333334</v>
      </c>
      <c r="P804" t="str">
        <f t="shared" si="59"/>
        <v>03:04</v>
      </c>
      <c r="Q804" s="18">
        <f t="shared" si="61"/>
        <v>641941</v>
      </c>
      <c r="R804" s="8" t="str">
        <f t="shared" si="60"/>
        <v>10:41</v>
      </c>
      <c r="T804" s="7" t="s">
        <v>18129</v>
      </c>
      <c r="U804">
        <f>COUNTIFS(Spotify!$AA:$AA,Charts!$U$1,Spotify!$U:$U,Charts!T804)</f>
        <v>1</v>
      </c>
      <c r="V804">
        <f>COUNTIFS(Spotify!$AA:$AA,Charts!$V$1,Spotify!$U:$U,Charts!T804)</f>
        <v>0</v>
      </c>
      <c r="W804">
        <f>COUNTIFS(Spotify!$AA:$AA,Charts!$W$1,Spotify!$U:$U,Charts!T804)</f>
        <v>0</v>
      </c>
      <c r="X804">
        <f>COUNTIFS(Spotify!$AA:$AA,Charts!$X$1,Spotify!$U:$U,Charts!T804)</f>
        <v>0</v>
      </c>
      <c r="Y804">
        <f>COUNTIFS(Spotify!$AA:$AA,Charts!$Y$1,Spotify!$U:$U,Charts!T804)</f>
        <v>0</v>
      </c>
      <c r="Z804">
        <f>COUNTIFS(Spotify!$AA:$AA,Charts!$Z$1,Spotify!$U:$U,Charts!T804)</f>
        <v>0</v>
      </c>
      <c r="AA804">
        <f>COUNTIFS(Spotify!$AA:$AA,Charts!$AA$1,Spotify!$U:$U,Charts!T804)</f>
        <v>0</v>
      </c>
      <c r="AB804">
        <f>COUNTIFS(Spotify!$AA:$AA,Charts!$AB$1,Spotify!$U:$U,Charts!T804)</f>
        <v>0</v>
      </c>
      <c r="AC804">
        <f>COUNTIFS(Spotify!$AA:$AA,Charts!$AC$1,Spotify!$U:$U,Charts!T804)</f>
        <v>0</v>
      </c>
      <c r="AD804">
        <f>COUNTIFS(Spotify!$AA:$AA,Charts!$AD$1,Spotify!$U:$U,Charts!T804)</f>
        <v>0</v>
      </c>
      <c r="AE804">
        <f>COUNTIFS(Spotify!$AA:$AA,Charts!$AE$1,Spotify!$U:$U,Charts!T804)</f>
        <v>0</v>
      </c>
      <c r="AF804" s="8">
        <f>COUNTIFS(Spotify!$AA:$AA,Charts!$AF$1,Spotify!$U:$U,Charts!T804)</f>
        <v>1</v>
      </c>
      <c r="AH804" s="7" t="s">
        <v>18129</v>
      </c>
      <c r="AI804">
        <f>SUMIFS(Spotify!O:O,Spotify!U:U,Charts!AH804)/COUNTIFS(Spotify!U:U,Charts!AH804)</f>
        <v>-4815.5</v>
      </c>
      <c r="AJ804" s="18">
        <f>SUMIF(Spotify!U:U,Charts!AH804,Spotify!P:P)/COUNTIF(Spotify!U:U,Charts!AH804)</f>
        <v>114995</v>
      </c>
      <c r="AK804" s="18">
        <f>SUMIF(Spotify!U:U,Charts!AH804,Spotify!R:R)/COUNTIF(Spotify!U:U,Charts!AH804)</f>
        <v>1.5</v>
      </c>
      <c r="AL804" s="18">
        <f>SUMIF(Spotify!U:U,Charts!AH804,Spotify!J:J)/COUNTIF(Spotify!U:U,Charts!AH804)</f>
        <v>388</v>
      </c>
      <c r="AM804" s="18">
        <f>SUMIF(Spotify!U:U,Charts!AH804,Spotify!H:H)/COUNTIF(Spotify!U:U,Charts!AH804)</f>
        <v>597</v>
      </c>
      <c r="AN804" s="28">
        <f>SUMIF(Spotify!U:U,Charts!AH804,Spotify!I:I)/COUNTIF(Spotify!U:U,Charts!AH804)</f>
        <v>750.5</v>
      </c>
    </row>
    <row r="805" spans="1:40" x14ac:dyDescent="0.25">
      <c r="A805" s="3" t="s">
        <v>267</v>
      </c>
      <c r="B805" s="1">
        <v>1046631783</v>
      </c>
      <c r="C805" s="1">
        <v>26</v>
      </c>
      <c r="D805" s="1"/>
      <c r="E805" s="3" t="s">
        <v>11006</v>
      </c>
      <c r="F805" s="1">
        <v>48584874</v>
      </c>
      <c r="H805" s="7" t="s">
        <v>18120</v>
      </c>
      <c r="I805" s="1">
        <v>51695388</v>
      </c>
      <c r="J805" s="8">
        <v>1</v>
      </c>
      <c r="L805" s="7" t="s">
        <v>18120</v>
      </c>
      <c r="M805" s="1">
        <f t="shared" si="58"/>
        <v>-51695388</v>
      </c>
      <c r="N805">
        <v>1</v>
      </c>
      <c r="O805" s="18">
        <f>SUMIF(Spotify!U:U,Charts!L805,Spotify!Q:Q)/COUNTIF(Spotify!U:U,Charts!L805)</f>
        <v>240125</v>
      </c>
      <c r="P805" t="str">
        <f t="shared" si="59"/>
        <v>04:00</v>
      </c>
      <c r="Q805" s="18">
        <f t="shared" si="61"/>
        <v>641941</v>
      </c>
      <c r="R805" s="8" t="str">
        <f t="shared" si="60"/>
        <v>10:41</v>
      </c>
      <c r="T805" s="7" t="s">
        <v>267</v>
      </c>
      <c r="U805">
        <f>COUNTIFS(Spotify!$AA:$AA,Charts!$U$1,Spotify!$U:$U,Charts!T805)</f>
        <v>5</v>
      </c>
      <c r="V805">
        <f>COUNTIFS(Spotify!$AA:$AA,Charts!$V$1,Spotify!$U:$U,Charts!T805)</f>
        <v>0</v>
      </c>
      <c r="W805">
        <f>COUNTIFS(Spotify!$AA:$AA,Charts!$W$1,Spotify!$U:$U,Charts!T805)</f>
        <v>3</v>
      </c>
      <c r="X805">
        <f>COUNTIFS(Spotify!$AA:$AA,Charts!$X$1,Spotify!$U:$U,Charts!T805)</f>
        <v>2</v>
      </c>
      <c r="Y805">
        <f>COUNTIFS(Spotify!$AA:$AA,Charts!$Y$1,Spotify!$U:$U,Charts!T805)</f>
        <v>1</v>
      </c>
      <c r="Z805">
        <f>COUNTIFS(Spotify!$AA:$AA,Charts!$Z$1,Spotify!$U:$U,Charts!T805)</f>
        <v>2</v>
      </c>
      <c r="AA805">
        <f>COUNTIFS(Spotify!$AA:$AA,Charts!$AA$1,Spotify!$U:$U,Charts!T805)</f>
        <v>6</v>
      </c>
      <c r="AB805">
        <f>COUNTIFS(Spotify!$AA:$AA,Charts!$AB$1,Spotify!$U:$U,Charts!T805)</f>
        <v>1</v>
      </c>
      <c r="AC805">
        <f>COUNTIFS(Spotify!$AA:$AA,Charts!$AC$1,Spotify!$U:$U,Charts!T805)</f>
        <v>2</v>
      </c>
      <c r="AD805">
        <f>COUNTIFS(Spotify!$AA:$AA,Charts!$AD$1,Spotify!$U:$U,Charts!T805)</f>
        <v>2</v>
      </c>
      <c r="AE805">
        <f>COUNTIFS(Spotify!$AA:$AA,Charts!$AE$1,Spotify!$U:$U,Charts!T805)</f>
        <v>1</v>
      </c>
      <c r="AF805" s="8">
        <f>COUNTIFS(Spotify!$AA:$AA,Charts!$AF$1,Spotify!$U:$U,Charts!T805)</f>
        <v>1</v>
      </c>
      <c r="AH805" s="7" t="s">
        <v>267</v>
      </c>
      <c r="AI805">
        <f>SUMIFS(Spotify!O:O,Spotify!U:U,Charts!AH805)/COUNTIFS(Spotify!U:U,Charts!AH805)</f>
        <v>-4997.0769230769229</v>
      </c>
      <c r="AJ805" s="18">
        <f>SUMIF(Spotify!U:U,Charts!AH805,Spotify!P:P)/COUNTIF(Spotify!U:U,Charts!AH805)</f>
        <v>122825.88461538461</v>
      </c>
      <c r="AK805" s="18">
        <f>SUMIF(Spotify!U:U,Charts!AH805,Spotify!R:R)/COUNTIF(Spotify!U:U,Charts!AH805)</f>
        <v>4.2307692307692308</v>
      </c>
      <c r="AL805" s="18">
        <f>SUMIF(Spotify!U:U,Charts!AH805,Spotify!J:J)/COUNTIF(Spotify!U:U,Charts!AH805)</f>
        <v>292.19230769230768</v>
      </c>
      <c r="AM805" s="18">
        <f>SUMIF(Spotify!U:U,Charts!AH805,Spotify!H:H)/COUNTIF(Spotify!U:U,Charts!AH805)</f>
        <v>514.23076923076928</v>
      </c>
      <c r="AN805" s="28">
        <f>SUMIF(Spotify!U:U,Charts!AH805,Spotify!I:I)/COUNTIF(Spotify!U:U,Charts!AH805)</f>
        <v>615.96153846153845</v>
      </c>
    </row>
    <row r="806" spans="1:40" x14ac:dyDescent="0.25">
      <c r="A806" s="3" t="s">
        <v>7605</v>
      </c>
      <c r="B806" s="1">
        <v>85601498</v>
      </c>
      <c r="C806" s="1">
        <v>1</v>
      </c>
      <c r="D806" s="1"/>
      <c r="E806" s="3" t="s">
        <v>5133</v>
      </c>
      <c r="F806" s="1">
        <v>23632275</v>
      </c>
      <c r="H806" s="7" t="s">
        <v>3501</v>
      </c>
      <c r="I806" s="1">
        <v>51364152</v>
      </c>
      <c r="J806" s="8">
        <v>2</v>
      </c>
      <c r="L806" s="7" t="s">
        <v>3501</v>
      </c>
      <c r="M806" s="1">
        <f t="shared" si="58"/>
        <v>-51364152</v>
      </c>
      <c r="N806">
        <v>2</v>
      </c>
      <c r="O806" s="18">
        <f>SUMIF(Spotify!U:U,Charts!L806,Spotify!Q:Q)/COUNTIF(Spotify!U:U,Charts!L806)</f>
        <v>254107</v>
      </c>
      <c r="P806" t="str">
        <f t="shared" si="59"/>
        <v>04:14</v>
      </c>
      <c r="Q806" s="18">
        <f t="shared" si="61"/>
        <v>641941</v>
      </c>
      <c r="R806" s="8" t="str">
        <f t="shared" si="60"/>
        <v>10:41</v>
      </c>
      <c r="T806" s="7" t="s">
        <v>7605</v>
      </c>
      <c r="U806">
        <f>COUNTIFS(Spotify!$AA:$AA,Charts!$U$1,Spotify!$U:$U,Charts!T806)</f>
        <v>0</v>
      </c>
      <c r="V806">
        <f>COUNTIFS(Spotify!$AA:$AA,Charts!$V$1,Spotify!$U:$U,Charts!T806)</f>
        <v>0</v>
      </c>
      <c r="W806">
        <f>COUNTIFS(Spotify!$AA:$AA,Charts!$W$1,Spotify!$U:$U,Charts!T806)</f>
        <v>0</v>
      </c>
      <c r="X806">
        <f>COUNTIFS(Spotify!$AA:$AA,Charts!$X$1,Spotify!$U:$U,Charts!T806)</f>
        <v>0</v>
      </c>
      <c r="Y806">
        <f>COUNTIFS(Spotify!$AA:$AA,Charts!$Y$1,Spotify!$U:$U,Charts!T806)</f>
        <v>0</v>
      </c>
      <c r="Z806">
        <f>COUNTIFS(Spotify!$AA:$AA,Charts!$Z$1,Spotify!$U:$U,Charts!T806)</f>
        <v>0</v>
      </c>
      <c r="AA806">
        <f>COUNTIFS(Spotify!$AA:$AA,Charts!$AA$1,Spotify!$U:$U,Charts!T806)</f>
        <v>0</v>
      </c>
      <c r="AB806">
        <f>COUNTIFS(Spotify!$AA:$AA,Charts!$AB$1,Spotify!$U:$U,Charts!T806)</f>
        <v>0</v>
      </c>
      <c r="AC806">
        <f>COUNTIFS(Spotify!$AA:$AA,Charts!$AC$1,Spotify!$U:$U,Charts!T806)</f>
        <v>0</v>
      </c>
      <c r="AD806">
        <f>COUNTIFS(Spotify!$AA:$AA,Charts!$AD$1,Spotify!$U:$U,Charts!T806)</f>
        <v>1</v>
      </c>
      <c r="AE806">
        <f>COUNTIFS(Spotify!$AA:$AA,Charts!$AE$1,Spotify!$U:$U,Charts!T806)</f>
        <v>0</v>
      </c>
      <c r="AF806" s="8">
        <f>COUNTIFS(Spotify!$AA:$AA,Charts!$AF$1,Spotify!$U:$U,Charts!T806)</f>
        <v>0</v>
      </c>
      <c r="AH806" s="7" t="s">
        <v>7605</v>
      </c>
      <c r="AI806">
        <f>SUMIFS(Spotify!O:O,Spotify!U:U,Charts!AH806)/COUNTIFS(Spotify!U:U,Charts!AH806)</f>
        <v>-2666</v>
      </c>
      <c r="AJ806" s="18">
        <f>SUMIF(Spotify!U:U,Charts!AH806,Spotify!P:P)/COUNTIF(Spotify!U:U,Charts!AH806)</f>
        <v>95975</v>
      </c>
      <c r="AK806" s="18">
        <f>SUMIF(Spotify!U:U,Charts!AH806,Spotify!R:R)/COUNTIF(Spotify!U:U,Charts!AH806)</f>
        <v>15</v>
      </c>
      <c r="AL806" s="18">
        <f>SUMIF(Spotify!U:U,Charts!AH806,Spotify!J:J)/COUNTIF(Spotify!U:U,Charts!AH806)</f>
        <v>728</v>
      </c>
      <c r="AM806" s="18">
        <f>SUMIF(Spotify!U:U,Charts!AH806,Spotify!H:H)/COUNTIF(Spotify!U:U,Charts!AH806)</f>
        <v>527</v>
      </c>
      <c r="AN806" s="28">
        <f>SUMIF(Spotify!U:U,Charts!AH806,Spotify!I:I)/COUNTIF(Spotify!U:U,Charts!AH806)</f>
        <v>922</v>
      </c>
    </row>
    <row r="807" spans="1:40" x14ac:dyDescent="0.25">
      <c r="A807" s="3" t="s">
        <v>18130</v>
      </c>
      <c r="B807" s="1">
        <v>4010800</v>
      </c>
      <c r="C807" s="1">
        <v>1</v>
      </c>
      <c r="D807" s="1"/>
      <c r="E807" s="3" t="s">
        <v>9740</v>
      </c>
      <c r="F807" s="1">
        <v>5819231</v>
      </c>
      <c r="H807" s="7" t="s">
        <v>2474</v>
      </c>
      <c r="I807" s="1">
        <v>51050540</v>
      </c>
      <c r="J807" s="8">
        <v>9</v>
      </c>
      <c r="L807" s="7" t="s">
        <v>2474</v>
      </c>
      <c r="M807" s="1">
        <f t="shared" si="58"/>
        <v>-51050540</v>
      </c>
      <c r="N807">
        <v>9</v>
      </c>
      <c r="O807" s="18">
        <f>SUMIF(Spotify!U:U,Charts!L807,Spotify!Q:Q)/COUNTIF(Spotify!U:U,Charts!L807)</f>
        <v>201593.22222222222</v>
      </c>
      <c r="P807" t="str">
        <f t="shared" si="59"/>
        <v>03:21</v>
      </c>
      <c r="Q807" s="18">
        <f t="shared" si="61"/>
        <v>641941</v>
      </c>
      <c r="R807" s="8" t="str">
        <f t="shared" si="60"/>
        <v>10:41</v>
      </c>
      <c r="T807" s="7" t="s">
        <v>18130</v>
      </c>
      <c r="U807">
        <f>COUNTIFS(Spotify!$AA:$AA,Charts!$U$1,Spotify!$U:$U,Charts!T807)</f>
        <v>0</v>
      </c>
      <c r="V807">
        <f>COUNTIFS(Spotify!$AA:$AA,Charts!$V$1,Spotify!$U:$U,Charts!T807)</f>
        <v>1</v>
      </c>
      <c r="W807">
        <f>COUNTIFS(Spotify!$AA:$AA,Charts!$W$1,Spotify!$U:$U,Charts!T807)</f>
        <v>0</v>
      </c>
      <c r="X807">
        <f>COUNTIFS(Spotify!$AA:$AA,Charts!$X$1,Spotify!$U:$U,Charts!T807)</f>
        <v>0</v>
      </c>
      <c r="Y807">
        <f>COUNTIFS(Spotify!$AA:$AA,Charts!$Y$1,Spotify!$U:$U,Charts!T807)</f>
        <v>0</v>
      </c>
      <c r="Z807">
        <f>COUNTIFS(Spotify!$AA:$AA,Charts!$Z$1,Spotify!$U:$U,Charts!T807)</f>
        <v>0</v>
      </c>
      <c r="AA807">
        <f>COUNTIFS(Spotify!$AA:$AA,Charts!$AA$1,Spotify!$U:$U,Charts!T807)</f>
        <v>0</v>
      </c>
      <c r="AB807">
        <f>COUNTIFS(Spotify!$AA:$AA,Charts!$AB$1,Spotify!$U:$U,Charts!T807)</f>
        <v>0</v>
      </c>
      <c r="AC807">
        <f>COUNTIFS(Spotify!$AA:$AA,Charts!$AC$1,Spotify!$U:$U,Charts!T807)</f>
        <v>0</v>
      </c>
      <c r="AD807">
        <f>COUNTIFS(Spotify!$AA:$AA,Charts!$AD$1,Spotify!$U:$U,Charts!T807)</f>
        <v>0</v>
      </c>
      <c r="AE807">
        <f>COUNTIFS(Spotify!$AA:$AA,Charts!$AE$1,Spotify!$U:$U,Charts!T807)</f>
        <v>0</v>
      </c>
      <c r="AF807" s="8">
        <f>COUNTIFS(Spotify!$AA:$AA,Charts!$AF$1,Spotify!$U:$U,Charts!T807)</f>
        <v>0</v>
      </c>
      <c r="AH807" s="7" t="s">
        <v>18130</v>
      </c>
      <c r="AI807">
        <f>SUMIFS(Spotify!O:O,Spotify!U:U,Charts!AH807)/COUNTIFS(Spotify!U:U,Charts!AH807)</f>
        <v>-6759</v>
      </c>
      <c r="AJ807" s="18">
        <f>SUMIF(Spotify!U:U,Charts!AH807,Spotify!P:P)/COUNTIF(Spotify!U:U,Charts!AH807)</f>
        <v>126694</v>
      </c>
      <c r="AK807" s="18">
        <f>SUMIF(Spotify!U:U,Charts!AH807,Spotify!R:R)/COUNTIF(Spotify!U:U,Charts!AH807)</f>
        <v>1</v>
      </c>
      <c r="AL807" s="18">
        <f>SUMIF(Spotify!U:U,Charts!AH807,Spotify!J:J)/COUNTIF(Spotify!U:U,Charts!AH807)</f>
        <v>326</v>
      </c>
      <c r="AM807" s="18">
        <f>SUMIF(Spotify!U:U,Charts!AH807,Spotify!H:H)/COUNTIF(Spotify!U:U,Charts!AH807)</f>
        <v>629</v>
      </c>
      <c r="AN807" s="28">
        <f>SUMIF(Spotify!U:U,Charts!AH807,Spotify!I:I)/COUNTIF(Spotify!U:U,Charts!AH807)</f>
        <v>554</v>
      </c>
    </row>
    <row r="808" spans="1:40" x14ac:dyDescent="0.25">
      <c r="A808" s="3" t="s">
        <v>3181</v>
      </c>
      <c r="B808" s="1">
        <v>281007749</v>
      </c>
      <c r="C808" s="1">
        <v>2</v>
      </c>
      <c r="D808" s="1"/>
      <c r="E808" s="3" t="s">
        <v>1419</v>
      </c>
      <c r="F808" s="1">
        <v>43519431</v>
      </c>
      <c r="H808" s="7" t="s">
        <v>9052</v>
      </c>
      <c r="I808" s="1">
        <v>50690126</v>
      </c>
      <c r="J808" s="8">
        <v>1</v>
      </c>
      <c r="L808" s="7" t="s">
        <v>9052</v>
      </c>
      <c r="M808" s="1">
        <f t="shared" si="58"/>
        <v>-50690126</v>
      </c>
      <c r="N808">
        <v>1</v>
      </c>
      <c r="O808" s="18">
        <f>SUMIF(Spotify!U:U,Charts!L808,Spotify!Q:Q)/COUNTIF(Spotify!U:U,Charts!L808)</f>
        <v>228787</v>
      </c>
      <c r="P808" t="str">
        <f t="shared" si="59"/>
        <v>03:48</v>
      </c>
      <c r="Q808" s="18">
        <f t="shared" si="61"/>
        <v>641941</v>
      </c>
      <c r="R808" s="8" t="str">
        <f t="shared" si="60"/>
        <v>10:41</v>
      </c>
      <c r="T808" s="7" t="s">
        <v>3181</v>
      </c>
      <c r="U808">
        <f>COUNTIFS(Spotify!$AA:$AA,Charts!$U$1,Spotify!$U:$U,Charts!T808)</f>
        <v>0</v>
      </c>
      <c r="V808">
        <f>COUNTIFS(Spotify!$AA:$AA,Charts!$V$1,Spotify!$U:$U,Charts!T808)</f>
        <v>0</v>
      </c>
      <c r="W808">
        <f>COUNTIFS(Spotify!$AA:$AA,Charts!$W$1,Spotify!$U:$U,Charts!T808)</f>
        <v>0</v>
      </c>
      <c r="X808">
        <f>COUNTIFS(Spotify!$AA:$AA,Charts!$X$1,Spotify!$U:$U,Charts!T808)</f>
        <v>0</v>
      </c>
      <c r="Y808">
        <f>COUNTIFS(Spotify!$AA:$AA,Charts!$Y$1,Spotify!$U:$U,Charts!T808)</f>
        <v>0</v>
      </c>
      <c r="Z808">
        <f>COUNTIFS(Spotify!$AA:$AA,Charts!$Z$1,Spotify!$U:$U,Charts!T808)</f>
        <v>0</v>
      </c>
      <c r="AA808">
        <f>COUNTIFS(Spotify!$AA:$AA,Charts!$AA$1,Spotify!$U:$U,Charts!T808)</f>
        <v>0</v>
      </c>
      <c r="AB808">
        <f>COUNTIFS(Spotify!$AA:$AA,Charts!$AB$1,Spotify!$U:$U,Charts!T808)</f>
        <v>0</v>
      </c>
      <c r="AC808">
        <f>COUNTIFS(Spotify!$AA:$AA,Charts!$AC$1,Spotify!$U:$U,Charts!T808)</f>
        <v>2</v>
      </c>
      <c r="AD808">
        <f>COUNTIFS(Spotify!$AA:$AA,Charts!$AD$1,Spotify!$U:$U,Charts!T808)</f>
        <v>0</v>
      </c>
      <c r="AE808">
        <f>COUNTIFS(Spotify!$AA:$AA,Charts!$AE$1,Spotify!$U:$U,Charts!T808)</f>
        <v>0</v>
      </c>
      <c r="AF808" s="8">
        <f>COUNTIFS(Spotify!$AA:$AA,Charts!$AF$1,Spotify!$U:$U,Charts!T808)</f>
        <v>0</v>
      </c>
      <c r="AH808" s="7" t="s">
        <v>3181</v>
      </c>
      <c r="AI808">
        <f>SUMIFS(Spotify!O:O,Spotify!U:U,Charts!AH808)/COUNTIFS(Spotify!U:U,Charts!AH808)</f>
        <v>-10491.5</v>
      </c>
      <c r="AJ808" s="18">
        <f>SUMIF(Spotify!U:U,Charts!AH808,Spotify!P:P)/COUNTIF(Spotify!U:U,Charts!AH808)</f>
        <v>140020</v>
      </c>
      <c r="AK808" s="18">
        <f>SUMIF(Spotify!U:U,Charts!AH808,Spotify!R:R)/COUNTIF(Spotify!U:U,Charts!AH808)</f>
        <v>32.5</v>
      </c>
      <c r="AL808" s="18">
        <f>SUMIF(Spotify!U:U,Charts!AH808,Spotify!J:J)/COUNTIF(Spotify!U:U,Charts!AH808)</f>
        <v>322</v>
      </c>
      <c r="AM808" s="18">
        <f>SUMIF(Spotify!U:U,Charts!AH808,Spotify!H:H)/COUNTIF(Spotify!U:U,Charts!AH808)</f>
        <v>578.5</v>
      </c>
      <c r="AN808" s="28">
        <f>SUMIF(Spotify!U:U,Charts!AH808,Spotify!I:I)/COUNTIF(Spotify!U:U,Charts!AH808)</f>
        <v>303.5</v>
      </c>
    </row>
    <row r="809" spans="1:40" x14ac:dyDescent="0.25">
      <c r="A809" s="3" t="s">
        <v>10505</v>
      </c>
      <c r="B809" s="1">
        <v>9867102</v>
      </c>
      <c r="C809" s="1">
        <v>1</v>
      </c>
      <c r="D809" s="1"/>
      <c r="E809" s="3" t="s">
        <v>10577</v>
      </c>
      <c r="F809" s="1">
        <v>23968409</v>
      </c>
      <c r="H809" s="7" t="s">
        <v>18182</v>
      </c>
      <c r="I809" s="1">
        <v>50604083</v>
      </c>
      <c r="J809" s="8">
        <v>1</v>
      </c>
      <c r="L809" s="7" t="s">
        <v>18182</v>
      </c>
      <c r="M809" s="1">
        <f t="shared" si="58"/>
        <v>-50604083</v>
      </c>
      <c r="N809">
        <v>1</v>
      </c>
      <c r="O809" s="18">
        <f>SUMIF(Spotify!U:U,Charts!L809,Spotify!Q:Q)/COUNTIF(Spotify!U:U,Charts!L809)</f>
        <v>177184</v>
      </c>
      <c r="P809" t="str">
        <f t="shared" si="59"/>
        <v>02:57</v>
      </c>
      <c r="Q809" s="18">
        <f t="shared" si="61"/>
        <v>641941</v>
      </c>
      <c r="R809" s="8" t="str">
        <f t="shared" si="60"/>
        <v>10:41</v>
      </c>
      <c r="T809" s="7" t="s">
        <v>10505</v>
      </c>
      <c r="U809">
        <f>COUNTIFS(Spotify!$AA:$AA,Charts!$U$1,Spotify!$U:$U,Charts!T809)</f>
        <v>0</v>
      </c>
      <c r="V809">
        <f>COUNTIFS(Spotify!$AA:$AA,Charts!$V$1,Spotify!$U:$U,Charts!T809)</f>
        <v>1</v>
      </c>
      <c r="W809">
        <f>COUNTIFS(Spotify!$AA:$AA,Charts!$W$1,Spotify!$U:$U,Charts!T809)</f>
        <v>0</v>
      </c>
      <c r="X809">
        <f>COUNTIFS(Spotify!$AA:$AA,Charts!$X$1,Spotify!$U:$U,Charts!T809)</f>
        <v>0</v>
      </c>
      <c r="Y809">
        <f>COUNTIFS(Spotify!$AA:$AA,Charts!$Y$1,Spotify!$U:$U,Charts!T809)</f>
        <v>0</v>
      </c>
      <c r="Z809">
        <f>COUNTIFS(Spotify!$AA:$AA,Charts!$Z$1,Spotify!$U:$U,Charts!T809)</f>
        <v>0</v>
      </c>
      <c r="AA809">
        <f>COUNTIFS(Spotify!$AA:$AA,Charts!$AA$1,Spotify!$U:$U,Charts!T809)</f>
        <v>0</v>
      </c>
      <c r="AB809">
        <f>COUNTIFS(Spotify!$AA:$AA,Charts!$AB$1,Spotify!$U:$U,Charts!T809)</f>
        <v>0</v>
      </c>
      <c r="AC809">
        <f>COUNTIFS(Spotify!$AA:$AA,Charts!$AC$1,Spotify!$U:$U,Charts!T809)</f>
        <v>0</v>
      </c>
      <c r="AD809">
        <f>COUNTIFS(Spotify!$AA:$AA,Charts!$AD$1,Spotify!$U:$U,Charts!T809)</f>
        <v>0</v>
      </c>
      <c r="AE809">
        <f>COUNTIFS(Spotify!$AA:$AA,Charts!$AE$1,Spotify!$U:$U,Charts!T809)</f>
        <v>0</v>
      </c>
      <c r="AF809" s="8">
        <f>COUNTIFS(Spotify!$AA:$AA,Charts!$AF$1,Spotify!$U:$U,Charts!T809)</f>
        <v>0</v>
      </c>
      <c r="AH809" s="7" t="s">
        <v>10505</v>
      </c>
      <c r="AI809">
        <f>SUMIFS(Spotify!O:O,Spotify!U:U,Charts!AH809)/COUNTIFS(Spotify!U:U,Charts!AH809)</f>
        <v>-7617</v>
      </c>
      <c r="AJ809" s="18">
        <f>SUMIF(Spotify!U:U,Charts!AH809,Spotify!P:P)/COUNTIF(Spotify!U:U,Charts!AH809)</f>
        <v>136083</v>
      </c>
      <c r="AK809" s="18">
        <f>SUMIF(Spotify!U:U,Charts!AH809,Spotify!R:R)/COUNTIF(Spotify!U:U,Charts!AH809)</f>
        <v>1</v>
      </c>
      <c r="AL809" s="18">
        <f>SUMIF(Spotify!U:U,Charts!AH809,Spotify!J:J)/COUNTIF(Spotify!U:U,Charts!AH809)</f>
        <v>514</v>
      </c>
      <c r="AM809" s="18">
        <f>SUMIF(Spotify!U:U,Charts!AH809,Spotify!H:H)/COUNTIF(Spotify!U:U,Charts!AH809)</f>
        <v>47</v>
      </c>
      <c r="AN809" s="28">
        <f>SUMIF(Spotify!U:U,Charts!AH809,Spotify!I:I)/COUNTIF(Spotify!U:U,Charts!AH809)</f>
        <v>619</v>
      </c>
    </row>
    <row r="810" spans="1:40" x14ac:dyDescent="0.25">
      <c r="A810" s="3" t="s">
        <v>17727</v>
      </c>
      <c r="B810" s="1">
        <v>3950404</v>
      </c>
      <c r="C810" s="1">
        <v>1</v>
      </c>
      <c r="D810" s="1"/>
      <c r="E810" s="3" t="s">
        <v>13106</v>
      </c>
      <c r="F810" s="1">
        <v>68928578</v>
      </c>
      <c r="H810" s="7" t="s">
        <v>11820</v>
      </c>
      <c r="I810" s="1">
        <v>49986698</v>
      </c>
      <c r="J810" s="8">
        <v>1</v>
      </c>
      <c r="L810" s="7" t="s">
        <v>11820</v>
      </c>
      <c r="M810" s="1">
        <f t="shared" si="58"/>
        <v>-49986698</v>
      </c>
      <c r="N810">
        <v>1</v>
      </c>
      <c r="O810" s="18">
        <f>SUMIF(Spotify!U:U,Charts!L810,Spotify!Q:Q)/COUNTIF(Spotify!U:U,Charts!L810)</f>
        <v>188096</v>
      </c>
      <c r="P810" t="str">
        <f t="shared" si="59"/>
        <v>03:08</v>
      </c>
      <c r="Q810" s="18">
        <f t="shared" si="61"/>
        <v>641941</v>
      </c>
      <c r="R810" s="8" t="str">
        <f t="shared" si="60"/>
        <v>10:41</v>
      </c>
      <c r="T810" s="7" t="s">
        <v>17727</v>
      </c>
      <c r="U810">
        <f>COUNTIFS(Spotify!$AA:$AA,Charts!$U$1,Spotify!$U:$U,Charts!T810)</f>
        <v>0</v>
      </c>
      <c r="V810">
        <f>COUNTIFS(Spotify!$AA:$AA,Charts!$V$1,Spotify!$U:$U,Charts!T810)</f>
        <v>0</v>
      </c>
      <c r="W810">
        <f>COUNTIFS(Spotify!$AA:$AA,Charts!$W$1,Spotify!$U:$U,Charts!T810)</f>
        <v>0</v>
      </c>
      <c r="X810">
        <f>COUNTIFS(Spotify!$AA:$AA,Charts!$X$1,Spotify!$U:$U,Charts!T810)</f>
        <v>0</v>
      </c>
      <c r="Y810">
        <f>COUNTIFS(Spotify!$AA:$AA,Charts!$Y$1,Spotify!$U:$U,Charts!T810)</f>
        <v>0</v>
      </c>
      <c r="Z810">
        <f>COUNTIFS(Spotify!$AA:$AA,Charts!$Z$1,Spotify!$U:$U,Charts!T810)</f>
        <v>0</v>
      </c>
      <c r="AA810">
        <f>COUNTIFS(Spotify!$AA:$AA,Charts!$AA$1,Spotify!$U:$U,Charts!T810)</f>
        <v>0</v>
      </c>
      <c r="AB810">
        <f>COUNTIFS(Spotify!$AA:$AA,Charts!$AB$1,Spotify!$U:$U,Charts!T810)</f>
        <v>1</v>
      </c>
      <c r="AC810">
        <f>COUNTIFS(Spotify!$AA:$AA,Charts!$AC$1,Spotify!$U:$U,Charts!T810)</f>
        <v>0</v>
      </c>
      <c r="AD810">
        <f>COUNTIFS(Spotify!$AA:$AA,Charts!$AD$1,Spotify!$U:$U,Charts!T810)</f>
        <v>0</v>
      </c>
      <c r="AE810">
        <f>COUNTIFS(Spotify!$AA:$AA,Charts!$AE$1,Spotify!$U:$U,Charts!T810)</f>
        <v>0</v>
      </c>
      <c r="AF810" s="8">
        <f>COUNTIFS(Spotify!$AA:$AA,Charts!$AF$1,Spotify!$U:$U,Charts!T810)</f>
        <v>0</v>
      </c>
      <c r="AH810" s="7" t="s">
        <v>17727</v>
      </c>
      <c r="AI810">
        <f>SUMIFS(Spotify!O:O,Spotify!U:U,Charts!AH810)/COUNTIFS(Spotify!U:U,Charts!AH810)</f>
        <v>-8653</v>
      </c>
      <c r="AJ810" s="18">
        <f>SUMIF(Spotify!U:U,Charts!AH810,Spotify!P:P)/COUNTIF(Spotify!U:U,Charts!AH810)</f>
        <v>10005</v>
      </c>
      <c r="AK810" s="18">
        <f>SUMIF(Spotify!U:U,Charts!AH810,Spotify!R:R)/COUNTIF(Spotify!U:U,Charts!AH810)</f>
        <v>1</v>
      </c>
      <c r="AL810" s="18">
        <f>SUMIF(Spotify!U:U,Charts!AH810,Spotify!J:J)/COUNTIF(Spotify!U:U,Charts!AH810)</f>
        <v>423</v>
      </c>
      <c r="AM810" s="18">
        <f>SUMIF(Spotify!U:U,Charts!AH810,Spotify!H:H)/COUNTIF(Spotify!U:U,Charts!AH810)</f>
        <v>55</v>
      </c>
      <c r="AN810" s="28">
        <f>SUMIF(Spotify!U:U,Charts!AH810,Spotify!I:I)/COUNTIF(Spotify!U:U,Charts!AH810)</f>
        <v>686</v>
      </c>
    </row>
    <row r="811" spans="1:40" x14ac:dyDescent="0.25">
      <c r="A811" s="3" t="s">
        <v>1879</v>
      </c>
      <c r="B811" s="1">
        <v>76576922</v>
      </c>
      <c r="C811" s="1">
        <v>2</v>
      </c>
      <c r="D811" s="1"/>
      <c r="E811" s="3" t="s">
        <v>1249</v>
      </c>
      <c r="F811" s="1">
        <v>817429968</v>
      </c>
      <c r="H811" s="7" t="s">
        <v>18003</v>
      </c>
      <c r="I811" s="1">
        <v>49501298</v>
      </c>
      <c r="J811" s="8">
        <v>2</v>
      </c>
      <c r="L811" s="7" t="s">
        <v>18003</v>
      </c>
      <c r="M811" s="1">
        <f t="shared" si="58"/>
        <v>-49501298</v>
      </c>
      <c r="N811">
        <v>2</v>
      </c>
      <c r="O811" s="18">
        <f>SUMIF(Spotify!U:U,Charts!L811,Spotify!Q:Q)/COUNTIF(Spotify!U:U,Charts!L811)</f>
        <v>222650</v>
      </c>
      <c r="P811" t="str">
        <f t="shared" si="59"/>
        <v>03:42</v>
      </c>
      <c r="Q811" s="18">
        <f t="shared" si="61"/>
        <v>641941</v>
      </c>
      <c r="R811" s="8" t="str">
        <f t="shared" si="60"/>
        <v>10:41</v>
      </c>
      <c r="T811" s="7" t="s">
        <v>1879</v>
      </c>
      <c r="U811">
        <f>COUNTIFS(Spotify!$AA:$AA,Charts!$U$1,Spotify!$U:$U,Charts!T811)</f>
        <v>0</v>
      </c>
      <c r="V811">
        <f>COUNTIFS(Spotify!$AA:$AA,Charts!$V$1,Spotify!$U:$U,Charts!T811)</f>
        <v>0</v>
      </c>
      <c r="W811">
        <f>COUNTIFS(Spotify!$AA:$AA,Charts!$W$1,Spotify!$U:$U,Charts!T811)</f>
        <v>0</v>
      </c>
      <c r="X811">
        <f>COUNTIFS(Spotify!$AA:$AA,Charts!$X$1,Spotify!$U:$U,Charts!T811)</f>
        <v>0</v>
      </c>
      <c r="Y811">
        <f>COUNTIFS(Spotify!$AA:$AA,Charts!$Y$1,Spotify!$U:$U,Charts!T811)</f>
        <v>0</v>
      </c>
      <c r="Z811">
        <f>COUNTIFS(Spotify!$AA:$AA,Charts!$Z$1,Spotify!$U:$U,Charts!T811)</f>
        <v>0</v>
      </c>
      <c r="AA811">
        <f>COUNTIFS(Spotify!$AA:$AA,Charts!$AA$1,Spotify!$U:$U,Charts!T811)</f>
        <v>0</v>
      </c>
      <c r="AB811">
        <f>COUNTIFS(Spotify!$AA:$AA,Charts!$AB$1,Spotify!$U:$U,Charts!T811)</f>
        <v>1</v>
      </c>
      <c r="AC811">
        <f>COUNTIFS(Spotify!$AA:$AA,Charts!$AC$1,Spotify!$U:$U,Charts!T811)</f>
        <v>1</v>
      </c>
      <c r="AD811">
        <f>COUNTIFS(Spotify!$AA:$AA,Charts!$AD$1,Spotify!$U:$U,Charts!T811)</f>
        <v>0</v>
      </c>
      <c r="AE811">
        <f>COUNTIFS(Spotify!$AA:$AA,Charts!$AE$1,Spotify!$U:$U,Charts!T811)</f>
        <v>0</v>
      </c>
      <c r="AF811" s="8">
        <f>COUNTIFS(Spotify!$AA:$AA,Charts!$AF$1,Spotify!$U:$U,Charts!T811)</f>
        <v>0</v>
      </c>
      <c r="AH811" s="7" t="s">
        <v>1879</v>
      </c>
      <c r="AI811">
        <f>SUMIFS(Spotify!O:O,Spotify!U:U,Charts!AH811)/COUNTIFS(Spotify!U:U,Charts!AH811)</f>
        <v>-2618.5</v>
      </c>
      <c r="AJ811" s="18">
        <f>SUMIF(Spotify!U:U,Charts!AH811,Spotify!P:P)/COUNTIF(Spotify!U:U,Charts!AH811)</f>
        <v>129945.5</v>
      </c>
      <c r="AK811" s="18">
        <f>SUMIF(Spotify!U:U,Charts!AH811,Spotify!R:R)/COUNTIF(Spotify!U:U,Charts!AH811)</f>
        <v>5</v>
      </c>
      <c r="AL811" s="18">
        <f>SUMIF(Spotify!U:U,Charts!AH811,Spotify!J:J)/COUNTIF(Spotify!U:U,Charts!AH811)</f>
        <v>256</v>
      </c>
      <c r="AM811" s="18">
        <f>SUMIF(Spotify!U:U,Charts!AH811,Spotify!H:H)/COUNTIF(Spotify!U:U,Charts!AH811)</f>
        <v>648</v>
      </c>
      <c r="AN811" s="28">
        <f>SUMIF(Spotify!U:U,Charts!AH811,Spotify!I:I)/COUNTIF(Spotify!U:U,Charts!AH811)</f>
        <v>286</v>
      </c>
    </row>
    <row r="812" spans="1:40" x14ac:dyDescent="0.25">
      <c r="A812" s="3" t="s">
        <v>18131</v>
      </c>
      <c r="B812" s="1">
        <v>25116893</v>
      </c>
      <c r="C812" s="1">
        <v>1</v>
      </c>
      <c r="D812" s="1"/>
      <c r="E812" s="3" t="s">
        <v>11879</v>
      </c>
      <c r="F812" s="1">
        <v>473537915</v>
      </c>
      <c r="H812" s="7" t="s">
        <v>208</v>
      </c>
      <c r="I812" s="1">
        <v>49318214</v>
      </c>
      <c r="J812" s="8">
        <v>2</v>
      </c>
      <c r="L812" s="7" t="s">
        <v>208</v>
      </c>
      <c r="M812" s="1">
        <f t="shared" si="58"/>
        <v>-49318214</v>
      </c>
      <c r="N812">
        <v>2</v>
      </c>
      <c r="O812" s="18">
        <f>SUMIF(Spotify!U:U,Charts!L812,Spotify!Q:Q)/COUNTIF(Spotify!U:U,Charts!L812)</f>
        <v>232165</v>
      </c>
      <c r="P812" t="str">
        <f t="shared" si="59"/>
        <v>03:52</v>
      </c>
      <c r="Q812" s="18">
        <f t="shared" si="61"/>
        <v>641941</v>
      </c>
      <c r="R812" s="8" t="str">
        <f t="shared" si="60"/>
        <v>10:41</v>
      </c>
      <c r="T812" s="7" t="s">
        <v>18131</v>
      </c>
      <c r="U812">
        <f>COUNTIFS(Spotify!$AA:$AA,Charts!$U$1,Spotify!$U:$U,Charts!T812)</f>
        <v>0</v>
      </c>
      <c r="V812">
        <f>COUNTIFS(Spotify!$AA:$AA,Charts!$V$1,Spotify!$U:$U,Charts!T812)</f>
        <v>0</v>
      </c>
      <c r="W812">
        <f>COUNTIFS(Spotify!$AA:$AA,Charts!$W$1,Spotify!$U:$U,Charts!T812)</f>
        <v>0</v>
      </c>
      <c r="X812">
        <f>COUNTIFS(Spotify!$AA:$AA,Charts!$X$1,Spotify!$U:$U,Charts!T812)</f>
        <v>1</v>
      </c>
      <c r="Y812">
        <f>COUNTIFS(Spotify!$AA:$AA,Charts!$Y$1,Spotify!$U:$U,Charts!T812)</f>
        <v>0</v>
      </c>
      <c r="Z812">
        <f>COUNTIFS(Spotify!$AA:$AA,Charts!$Z$1,Spotify!$U:$U,Charts!T812)</f>
        <v>0</v>
      </c>
      <c r="AA812">
        <f>COUNTIFS(Spotify!$AA:$AA,Charts!$AA$1,Spotify!$U:$U,Charts!T812)</f>
        <v>0</v>
      </c>
      <c r="AB812">
        <f>COUNTIFS(Spotify!$AA:$AA,Charts!$AB$1,Spotify!$U:$U,Charts!T812)</f>
        <v>0</v>
      </c>
      <c r="AC812">
        <f>COUNTIFS(Spotify!$AA:$AA,Charts!$AC$1,Spotify!$U:$U,Charts!T812)</f>
        <v>0</v>
      </c>
      <c r="AD812">
        <f>COUNTIFS(Spotify!$AA:$AA,Charts!$AD$1,Spotify!$U:$U,Charts!T812)</f>
        <v>0</v>
      </c>
      <c r="AE812">
        <f>COUNTIFS(Spotify!$AA:$AA,Charts!$AE$1,Spotify!$U:$U,Charts!T812)</f>
        <v>0</v>
      </c>
      <c r="AF812" s="8">
        <f>COUNTIFS(Spotify!$AA:$AA,Charts!$AF$1,Spotify!$U:$U,Charts!T812)</f>
        <v>0</v>
      </c>
      <c r="AH812" s="7" t="s">
        <v>18131</v>
      </c>
      <c r="AI812">
        <f>SUMIFS(Spotify!O:O,Spotify!U:U,Charts!AH812)/COUNTIFS(Spotify!U:U,Charts!AH812)</f>
        <v>-5109</v>
      </c>
      <c r="AJ812" s="18">
        <f>SUMIF(Spotify!U:U,Charts!AH812,Spotify!P:P)/COUNTIF(Spotify!U:U,Charts!AH812)</f>
        <v>88867</v>
      </c>
      <c r="AK812" s="18">
        <f>SUMIF(Spotify!U:U,Charts!AH812,Spotify!R:R)/COUNTIF(Spotify!U:U,Charts!AH812)</f>
        <v>8</v>
      </c>
      <c r="AL812" s="18">
        <f>SUMIF(Spotify!U:U,Charts!AH812,Spotify!J:J)/COUNTIF(Spotify!U:U,Charts!AH812)</f>
        <v>142</v>
      </c>
      <c r="AM812" s="18">
        <f>SUMIF(Spotify!U:U,Charts!AH812,Spotify!H:H)/COUNTIF(Spotify!U:U,Charts!AH812)</f>
        <v>672</v>
      </c>
      <c r="AN812" s="28">
        <f>SUMIF(Spotify!U:U,Charts!AH812,Spotify!I:I)/COUNTIF(Spotify!U:U,Charts!AH812)</f>
        <v>764</v>
      </c>
    </row>
    <row r="813" spans="1:40" x14ac:dyDescent="0.25">
      <c r="A813" s="3" t="s">
        <v>18132</v>
      </c>
      <c r="B813" s="1">
        <v>9886144</v>
      </c>
      <c r="C813" s="1">
        <v>2</v>
      </c>
      <c r="D813" s="1"/>
      <c r="E813" s="3" t="s">
        <v>11419</v>
      </c>
      <c r="F813" s="1">
        <v>3278983</v>
      </c>
      <c r="H813" s="7" t="s">
        <v>5683</v>
      </c>
      <c r="I813" s="1">
        <v>49099834</v>
      </c>
      <c r="J813" s="8">
        <v>2</v>
      </c>
      <c r="L813" s="7" t="s">
        <v>5683</v>
      </c>
      <c r="M813" s="1">
        <f t="shared" si="58"/>
        <v>-49099834</v>
      </c>
      <c r="N813">
        <v>2</v>
      </c>
      <c r="O813" s="18">
        <f>SUMIF(Spotify!U:U,Charts!L813,Spotify!Q:Q)/COUNTIF(Spotify!U:U,Charts!L813)</f>
        <v>133540</v>
      </c>
      <c r="P813" t="str">
        <f t="shared" si="59"/>
        <v>02:13</v>
      </c>
      <c r="Q813" s="18">
        <f t="shared" si="61"/>
        <v>641941</v>
      </c>
      <c r="R813" s="8" t="str">
        <f t="shared" si="60"/>
        <v>10:41</v>
      </c>
      <c r="T813" s="7" t="s">
        <v>18132</v>
      </c>
      <c r="U813">
        <f>COUNTIFS(Spotify!$AA:$AA,Charts!$U$1,Spotify!$U:$U,Charts!T813)</f>
        <v>0</v>
      </c>
      <c r="V813">
        <f>COUNTIFS(Spotify!$AA:$AA,Charts!$V$1,Spotify!$U:$U,Charts!T813)</f>
        <v>0</v>
      </c>
      <c r="W813">
        <f>COUNTIFS(Spotify!$AA:$AA,Charts!$W$1,Spotify!$U:$U,Charts!T813)</f>
        <v>0</v>
      </c>
      <c r="X813">
        <f>COUNTIFS(Spotify!$AA:$AA,Charts!$X$1,Spotify!$U:$U,Charts!T813)</f>
        <v>0</v>
      </c>
      <c r="Y813">
        <f>COUNTIFS(Spotify!$AA:$AA,Charts!$Y$1,Spotify!$U:$U,Charts!T813)</f>
        <v>0</v>
      </c>
      <c r="Z813">
        <f>COUNTIFS(Spotify!$AA:$AA,Charts!$Z$1,Spotify!$U:$U,Charts!T813)</f>
        <v>1</v>
      </c>
      <c r="AA813">
        <f>COUNTIFS(Spotify!$AA:$AA,Charts!$AA$1,Spotify!$U:$U,Charts!T813)</f>
        <v>0</v>
      </c>
      <c r="AB813">
        <f>COUNTIFS(Spotify!$AA:$AA,Charts!$AB$1,Spotify!$U:$U,Charts!T813)</f>
        <v>0</v>
      </c>
      <c r="AC813">
        <f>COUNTIFS(Spotify!$AA:$AA,Charts!$AC$1,Spotify!$U:$U,Charts!T813)</f>
        <v>1</v>
      </c>
      <c r="AD813">
        <f>COUNTIFS(Spotify!$AA:$AA,Charts!$AD$1,Spotify!$U:$U,Charts!T813)</f>
        <v>0</v>
      </c>
      <c r="AE813">
        <f>COUNTIFS(Spotify!$AA:$AA,Charts!$AE$1,Spotify!$U:$U,Charts!T813)</f>
        <v>0</v>
      </c>
      <c r="AF813" s="8">
        <f>COUNTIFS(Spotify!$AA:$AA,Charts!$AF$1,Spotify!$U:$U,Charts!T813)</f>
        <v>0</v>
      </c>
      <c r="AH813" s="7" t="s">
        <v>18132</v>
      </c>
      <c r="AI813">
        <f>SUMIFS(Spotify!O:O,Spotify!U:U,Charts!AH813)/COUNTIFS(Spotify!U:U,Charts!AH813)</f>
        <v>-4417.5</v>
      </c>
      <c r="AJ813" s="18">
        <f>SUMIF(Spotify!U:U,Charts!AH813,Spotify!P:P)/COUNTIF(Spotify!U:U,Charts!AH813)</f>
        <v>95228.5</v>
      </c>
      <c r="AK813" s="18">
        <f>SUMIF(Spotify!U:U,Charts!AH813,Spotify!R:R)/COUNTIF(Spotify!U:U,Charts!AH813)</f>
        <v>1</v>
      </c>
      <c r="AL813" s="18">
        <f>SUMIF(Spotify!U:U,Charts!AH813,Spotify!J:J)/COUNTIF(Spotify!U:U,Charts!AH813)</f>
        <v>119.5</v>
      </c>
      <c r="AM813" s="18">
        <f>SUMIF(Spotify!U:U,Charts!AH813,Spotify!H:H)/COUNTIF(Spotify!U:U,Charts!AH813)</f>
        <v>837.5</v>
      </c>
      <c r="AN813" s="28">
        <f>SUMIF(Spotify!U:U,Charts!AH813,Spotify!I:I)/COUNTIF(Spotify!U:U,Charts!AH813)</f>
        <v>258</v>
      </c>
    </row>
    <row r="814" spans="1:40" x14ac:dyDescent="0.25">
      <c r="A814" s="3" t="s">
        <v>3753</v>
      </c>
      <c r="B814" s="1">
        <v>52283858</v>
      </c>
      <c r="C814" s="1">
        <v>1</v>
      </c>
      <c r="D814" s="1"/>
      <c r="E814" s="3" t="s">
        <v>10340</v>
      </c>
      <c r="F814" s="1">
        <v>187407722</v>
      </c>
      <c r="H814" s="7" t="s">
        <v>18136</v>
      </c>
      <c r="I814" s="1">
        <v>49040700</v>
      </c>
      <c r="J814" s="8">
        <v>2</v>
      </c>
      <c r="L814" s="7" t="s">
        <v>18136</v>
      </c>
      <c r="M814" s="1">
        <f t="shared" si="58"/>
        <v>-49040700</v>
      </c>
      <c r="N814">
        <v>2</v>
      </c>
      <c r="O814" s="18">
        <f>SUMIF(Spotify!U:U,Charts!L814,Spotify!Q:Q)/COUNTIF(Spotify!U:U,Charts!L814)</f>
        <v>222993.5</v>
      </c>
      <c r="P814" t="str">
        <f t="shared" si="59"/>
        <v>03:42</v>
      </c>
      <c r="Q814" s="18">
        <f t="shared" si="61"/>
        <v>641941</v>
      </c>
      <c r="R814" s="8" t="str">
        <f t="shared" si="60"/>
        <v>10:41</v>
      </c>
      <c r="T814" s="7" t="s">
        <v>3753</v>
      </c>
      <c r="U814">
        <f>COUNTIFS(Spotify!$AA:$AA,Charts!$U$1,Spotify!$U:$U,Charts!T814)</f>
        <v>0</v>
      </c>
      <c r="V814">
        <f>COUNTIFS(Spotify!$AA:$AA,Charts!$V$1,Spotify!$U:$U,Charts!T814)</f>
        <v>0</v>
      </c>
      <c r="W814">
        <f>COUNTIFS(Spotify!$AA:$AA,Charts!$W$1,Spotify!$U:$U,Charts!T814)</f>
        <v>0</v>
      </c>
      <c r="X814">
        <f>COUNTIFS(Spotify!$AA:$AA,Charts!$X$1,Spotify!$U:$U,Charts!T814)</f>
        <v>0</v>
      </c>
      <c r="Y814">
        <f>COUNTIFS(Spotify!$AA:$AA,Charts!$Y$1,Spotify!$U:$U,Charts!T814)</f>
        <v>0</v>
      </c>
      <c r="Z814">
        <f>COUNTIFS(Spotify!$AA:$AA,Charts!$Z$1,Spotify!$U:$U,Charts!T814)</f>
        <v>0</v>
      </c>
      <c r="AA814">
        <f>COUNTIFS(Spotify!$AA:$AA,Charts!$AA$1,Spotify!$U:$U,Charts!T814)</f>
        <v>0</v>
      </c>
      <c r="AB814">
        <f>COUNTIFS(Spotify!$AA:$AA,Charts!$AB$1,Spotify!$U:$U,Charts!T814)</f>
        <v>1</v>
      </c>
      <c r="AC814">
        <f>COUNTIFS(Spotify!$AA:$AA,Charts!$AC$1,Spotify!$U:$U,Charts!T814)</f>
        <v>0</v>
      </c>
      <c r="AD814">
        <f>COUNTIFS(Spotify!$AA:$AA,Charts!$AD$1,Spotify!$U:$U,Charts!T814)</f>
        <v>0</v>
      </c>
      <c r="AE814">
        <f>COUNTIFS(Spotify!$AA:$AA,Charts!$AE$1,Spotify!$U:$U,Charts!T814)</f>
        <v>0</v>
      </c>
      <c r="AF814" s="8">
        <f>COUNTIFS(Spotify!$AA:$AA,Charts!$AF$1,Spotify!$U:$U,Charts!T814)</f>
        <v>0</v>
      </c>
      <c r="AH814" s="7" t="s">
        <v>3753</v>
      </c>
      <c r="AI814">
        <f>SUMIFS(Spotify!O:O,Spotify!U:U,Charts!AH814)/COUNTIFS(Spotify!U:U,Charts!AH814)</f>
        <v>-14374</v>
      </c>
      <c r="AJ814" s="18">
        <f>SUMIF(Spotify!U:U,Charts!AH814,Spotify!P:P)/COUNTIF(Spotify!U:U,Charts!AH814)</f>
        <v>149724</v>
      </c>
      <c r="AK814" s="18">
        <f>SUMIF(Spotify!U:U,Charts!AH814,Spotify!R:R)/COUNTIF(Spotify!U:U,Charts!AH814)</f>
        <v>7</v>
      </c>
      <c r="AL814" s="18">
        <f>SUMIF(Spotify!U:U,Charts!AH814,Spotify!J:J)/COUNTIF(Spotify!U:U,Charts!AH814)</f>
        <v>979</v>
      </c>
      <c r="AM814" s="18">
        <f>SUMIF(Spotify!U:U,Charts!AH814,Spotify!H:H)/COUNTIF(Spotify!U:U,Charts!AH814)</f>
        <v>805</v>
      </c>
      <c r="AN814" s="28">
        <f>SUMIF(Spotify!U:U,Charts!AH814,Spotify!I:I)/COUNTIF(Spotify!U:U,Charts!AH814)</f>
        <v>418</v>
      </c>
    </row>
    <row r="815" spans="1:40" x14ac:dyDescent="0.25">
      <c r="A815" s="3" t="s">
        <v>18133</v>
      </c>
      <c r="B815" s="1">
        <v>652250285</v>
      </c>
      <c r="C815" s="1">
        <v>4</v>
      </c>
      <c r="D815" s="1"/>
      <c r="E815" s="3" t="s">
        <v>8519</v>
      </c>
      <c r="F815" s="1">
        <v>930768523</v>
      </c>
      <c r="H815" s="7" t="s">
        <v>11004</v>
      </c>
      <c r="I815" s="1">
        <v>48584874</v>
      </c>
      <c r="J815" s="8">
        <v>4</v>
      </c>
      <c r="L815" s="7" t="s">
        <v>11004</v>
      </c>
      <c r="M815" s="1">
        <f t="shared" si="58"/>
        <v>-48584874</v>
      </c>
      <c r="N815">
        <v>4</v>
      </c>
      <c r="O815" s="18">
        <f>SUMIF(Spotify!U:U,Charts!L815,Spotify!Q:Q)/COUNTIF(Spotify!U:U,Charts!L815)</f>
        <v>122220.25</v>
      </c>
      <c r="P815" t="str">
        <f t="shared" si="59"/>
        <v>02:02</v>
      </c>
      <c r="Q815" s="18">
        <f t="shared" si="61"/>
        <v>641941</v>
      </c>
      <c r="R815" s="8" t="str">
        <f t="shared" si="60"/>
        <v>10:41</v>
      </c>
      <c r="T815" s="7" t="s">
        <v>18133</v>
      </c>
      <c r="U815">
        <f>COUNTIFS(Spotify!$AA:$AA,Charts!$U$1,Spotify!$U:$U,Charts!T815)</f>
        <v>2</v>
      </c>
      <c r="V815">
        <f>COUNTIFS(Spotify!$AA:$AA,Charts!$V$1,Spotify!$U:$U,Charts!T815)</f>
        <v>0</v>
      </c>
      <c r="W815">
        <f>COUNTIFS(Spotify!$AA:$AA,Charts!$W$1,Spotify!$U:$U,Charts!T815)</f>
        <v>1</v>
      </c>
      <c r="X815">
        <f>COUNTIFS(Spotify!$AA:$AA,Charts!$X$1,Spotify!$U:$U,Charts!T815)</f>
        <v>0</v>
      </c>
      <c r="Y815">
        <f>COUNTIFS(Spotify!$AA:$AA,Charts!$Y$1,Spotify!$U:$U,Charts!T815)</f>
        <v>0</v>
      </c>
      <c r="Z815">
        <f>COUNTIFS(Spotify!$AA:$AA,Charts!$Z$1,Spotify!$U:$U,Charts!T815)</f>
        <v>0</v>
      </c>
      <c r="AA815">
        <f>COUNTIFS(Spotify!$AA:$AA,Charts!$AA$1,Spotify!$U:$U,Charts!T815)</f>
        <v>0</v>
      </c>
      <c r="AB815">
        <f>COUNTIFS(Spotify!$AA:$AA,Charts!$AB$1,Spotify!$U:$U,Charts!T815)</f>
        <v>1</v>
      </c>
      <c r="AC815">
        <f>COUNTIFS(Spotify!$AA:$AA,Charts!$AC$1,Spotify!$U:$U,Charts!T815)</f>
        <v>0</v>
      </c>
      <c r="AD815">
        <f>COUNTIFS(Spotify!$AA:$AA,Charts!$AD$1,Spotify!$U:$U,Charts!T815)</f>
        <v>0</v>
      </c>
      <c r="AE815">
        <f>COUNTIFS(Spotify!$AA:$AA,Charts!$AE$1,Spotify!$U:$U,Charts!T815)</f>
        <v>0</v>
      </c>
      <c r="AF815" s="8">
        <f>COUNTIFS(Spotify!$AA:$AA,Charts!$AF$1,Spotify!$U:$U,Charts!T815)</f>
        <v>0</v>
      </c>
      <c r="AH815" s="7" t="s">
        <v>18133</v>
      </c>
      <c r="AI815">
        <f>SUMIFS(Spotify!O:O,Spotify!U:U,Charts!AH815)/COUNTIFS(Spotify!U:U,Charts!AH815)</f>
        <v>-6455.5</v>
      </c>
      <c r="AJ815" s="18">
        <f>SUMIF(Spotify!U:U,Charts!AH815,Spotify!P:P)/COUNTIF(Spotify!U:U,Charts!AH815)</f>
        <v>150251.75</v>
      </c>
      <c r="AK815" s="18">
        <f>SUMIF(Spotify!U:U,Charts!AH815,Spotify!R:R)/COUNTIF(Spotify!U:U,Charts!AH815)</f>
        <v>29.25</v>
      </c>
      <c r="AL815" s="18">
        <f>SUMIF(Spotify!U:U,Charts!AH815,Spotify!J:J)/COUNTIF(Spotify!U:U,Charts!AH815)</f>
        <v>406</v>
      </c>
      <c r="AM815" s="18">
        <f>SUMIF(Spotify!U:U,Charts!AH815,Spotify!H:H)/COUNTIF(Spotify!U:U,Charts!AH815)</f>
        <v>610.5</v>
      </c>
      <c r="AN815" s="28">
        <f>SUMIF(Spotify!U:U,Charts!AH815,Spotify!I:I)/COUNTIF(Spotify!U:U,Charts!AH815)</f>
        <v>547</v>
      </c>
    </row>
    <row r="816" spans="1:40" x14ac:dyDescent="0.25">
      <c r="A816" s="3" t="s">
        <v>15221</v>
      </c>
      <c r="B816" s="1">
        <v>11829987</v>
      </c>
      <c r="C816" s="1">
        <v>2</v>
      </c>
      <c r="D816" s="1"/>
      <c r="E816" s="3" t="s">
        <v>5771</v>
      </c>
      <c r="F816" s="1">
        <v>461769872</v>
      </c>
      <c r="H816" s="7" t="s">
        <v>17979</v>
      </c>
      <c r="I816" s="1">
        <v>47959157</v>
      </c>
      <c r="J816" s="8">
        <v>1</v>
      </c>
      <c r="L816" s="7" t="s">
        <v>17979</v>
      </c>
      <c r="M816" s="1">
        <f t="shared" si="58"/>
        <v>-47959157</v>
      </c>
      <c r="N816">
        <v>1</v>
      </c>
      <c r="O816" s="18">
        <f>SUMIF(Spotify!U:U,Charts!L816,Spotify!Q:Q)/COUNTIF(Spotify!U:U,Charts!L816)</f>
        <v>237707</v>
      </c>
      <c r="P816" t="str">
        <f t="shared" si="59"/>
        <v>03:57</v>
      </c>
      <c r="Q816" s="18">
        <f t="shared" si="61"/>
        <v>641941</v>
      </c>
      <c r="R816" s="8" t="str">
        <f t="shared" si="60"/>
        <v>10:41</v>
      </c>
      <c r="T816" s="7" t="s">
        <v>15221</v>
      </c>
      <c r="U816">
        <f>COUNTIFS(Spotify!$AA:$AA,Charts!$U$1,Spotify!$U:$U,Charts!T816)</f>
        <v>0</v>
      </c>
      <c r="V816">
        <f>COUNTIFS(Spotify!$AA:$AA,Charts!$V$1,Spotify!$U:$U,Charts!T816)</f>
        <v>1</v>
      </c>
      <c r="W816">
        <f>COUNTIFS(Spotify!$AA:$AA,Charts!$W$1,Spotify!$U:$U,Charts!T816)</f>
        <v>0</v>
      </c>
      <c r="X816">
        <f>COUNTIFS(Spotify!$AA:$AA,Charts!$X$1,Spotify!$U:$U,Charts!T816)</f>
        <v>0</v>
      </c>
      <c r="Y816">
        <f>COUNTIFS(Spotify!$AA:$AA,Charts!$Y$1,Spotify!$U:$U,Charts!T816)</f>
        <v>1</v>
      </c>
      <c r="Z816">
        <f>COUNTIFS(Spotify!$AA:$AA,Charts!$Z$1,Spotify!$U:$U,Charts!T816)</f>
        <v>0</v>
      </c>
      <c r="AA816">
        <f>COUNTIFS(Spotify!$AA:$AA,Charts!$AA$1,Spotify!$U:$U,Charts!T816)</f>
        <v>0</v>
      </c>
      <c r="AB816">
        <f>COUNTIFS(Spotify!$AA:$AA,Charts!$AB$1,Spotify!$U:$U,Charts!T816)</f>
        <v>0</v>
      </c>
      <c r="AC816">
        <f>COUNTIFS(Spotify!$AA:$AA,Charts!$AC$1,Spotify!$U:$U,Charts!T816)</f>
        <v>0</v>
      </c>
      <c r="AD816">
        <f>COUNTIFS(Spotify!$AA:$AA,Charts!$AD$1,Spotify!$U:$U,Charts!T816)</f>
        <v>0</v>
      </c>
      <c r="AE816">
        <f>COUNTIFS(Spotify!$AA:$AA,Charts!$AE$1,Spotify!$U:$U,Charts!T816)</f>
        <v>0</v>
      </c>
      <c r="AF816" s="8">
        <f>COUNTIFS(Spotify!$AA:$AA,Charts!$AF$1,Spotify!$U:$U,Charts!T816)</f>
        <v>0</v>
      </c>
      <c r="AH816" s="7" t="s">
        <v>15221</v>
      </c>
      <c r="AI816">
        <f>SUMIFS(Spotify!O:O,Spotify!U:U,Charts!AH816)/COUNTIFS(Spotify!U:U,Charts!AH816)</f>
        <v>-4857.5</v>
      </c>
      <c r="AJ816" s="18">
        <f>SUMIF(Spotify!U:U,Charts!AH816,Spotify!P:P)/COUNTIF(Spotify!U:U,Charts!AH816)</f>
        <v>63331</v>
      </c>
      <c r="AK816" s="18">
        <f>SUMIF(Spotify!U:U,Charts!AH816,Spotify!R:R)/COUNTIF(Spotify!U:U,Charts!AH816)</f>
        <v>1</v>
      </c>
      <c r="AL816" s="18">
        <f>SUMIF(Spotify!U:U,Charts!AH816,Spotify!J:J)/COUNTIF(Spotify!U:U,Charts!AH816)</f>
        <v>592</v>
      </c>
      <c r="AM816" s="18">
        <f>SUMIF(Spotify!U:U,Charts!AH816,Spotify!H:H)/COUNTIF(Spotify!U:U,Charts!AH816)</f>
        <v>413</v>
      </c>
      <c r="AN816" s="28">
        <f>SUMIF(Spotify!U:U,Charts!AH816,Spotify!I:I)/COUNTIF(Spotify!U:U,Charts!AH816)</f>
        <v>462</v>
      </c>
    </row>
    <row r="817" spans="1:40" x14ac:dyDescent="0.25">
      <c r="A817" s="3" t="s">
        <v>18134</v>
      </c>
      <c r="B817" s="1">
        <v>40031438</v>
      </c>
      <c r="C817" s="1">
        <v>1</v>
      </c>
      <c r="D817" s="1"/>
      <c r="E817" s="3" t="s">
        <v>16565</v>
      </c>
      <c r="F817" s="1">
        <v>378596557</v>
      </c>
      <c r="H817" s="7" t="s">
        <v>17937</v>
      </c>
      <c r="I817" s="1">
        <v>47777416</v>
      </c>
      <c r="J817" s="8">
        <v>1</v>
      </c>
      <c r="L817" s="7" t="s">
        <v>17937</v>
      </c>
      <c r="M817" s="1">
        <f t="shared" si="58"/>
        <v>-47777416</v>
      </c>
      <c r="N817">
        <v>1</v>
      </c>
      <c r="O817" s="18">
        <f>SUMIF(Spotify!U:U,Charts!L817,Spotify!Q:Q)/COUNTIF(Spotify!U:U,Charts!L817)</f>
        <v>179427</v>
      </c>
      <c r="P817" t="str">
        <f t="shared" si="59"/>
        <v>02:59</v>
      </c>
      <c r="Q817" s="18">
        <f t="shared" si="61"/>
        <v>641941</v>
      </c>
      <c r="R817" s="8" t="str">
        <f t="shared" si="60"/>
        <v>10:41</v>
      </c>
      <c r="T817" s="7" t="s">
        <v>18134</v>
      </c>
      <c r="U817">
        <f>COUNTIFS(Spotify!$AA:$AA,Charts!$U$1,Spotify!$U:$U,Charts!T817)</f>
        <v>0</v>
      </c>
      <c r="V817">
        <f>COUNTIFS(Spotify!$AA:$AA,Charts!$V$1,Spotify!$U:$U,Charts!T817)</f>
        <v>0</v>
      </c>
      <c r="W817">
        <f>COUNTIFS(Spotify!$AA:$AA,Charts!$W$1,Spotify!$U:$U,Charts!T817)</f>
        <v>0</v>
      </c>
      <c r="X817">
        <f>COUNTIFS(Spotify!$AA:$AA,Charts!$X$1,Spotify!$U:$U,Charts!T817)</f>
        <v>0</v>
      </c>
      <c r="Y817">
        <f>COUNTIFS(Spotify!$AA:$AA,Charts!$Y$1,Spotify!$U:$U,Charts!T817)</f>
        <v>0</v>
      </c>
      <c r="Z817">
        <f>COUNTIFS(Spotify!$AA:$AA,Charts!$Z$1,Spotify!$U:$U,Charts!T817)</f>
        <v>0</v>
      </c>
      <c r="AA817">
        <f>COUNTIFS(Spotify!$AA:$AA,Charts!$AA$1,Spotify!$U:$U,Charts!T817)</f>
        <v>0</v>
      </c>
      <c r="AB817">
        <f>COUNTIFS(Spotify!$AA:$AA,Charts!$AB$1,Spotify!$U:$U,Charts!T817)</f>
        <v>0</v>
      </c>
      <c r="AC817">
        <f>COUNTIFS(Spotify!$AA:$AA,Charts!$AC$1,Spotify!$U:$U,Charts!T817)</f>
        <v>0</v>
      </c>
      <c r="AD817">
        <f>COUNTIFS(Spotify!$AA:$AA,Charts!$AD$1,Spotify!$U:$U,Charts!T817)</f>
        <v>1</v>
      </c>
      <c r="AE817">
        <f>COUNTIFS(Spotify!$AA:$AA,Charts!$AE$1,Spotify!$U:$U,Charts!T817)</f>
        <v>0</v>
      </c>
      <c r="AF817" s="8">
        <f>COUNTIFS(Spotify!$AA:$AA,Charts!$AF$1,Spotify!$U:$U,Charts!T817)</f>
        <v>0</v>
      </c>
      <c r="AH817" s="7" t="s">
        <v>18134</v>
      </c>
      <c r="AI817">
        <f>SUMIFS(Spotify!O:O,Spotify!U:U,Charts!AH817)/COUNTIFS(Spotify!U:U,Charts!AH817)</f>
        <v>-4425</v>
      </c>
      <c r="AJ817" s="18">
        <f>SUMIF(Spotify!U:U,Charts!AH817,Spotify!P:P)/COUNTIF(Spotify!U:U,Charts!AH817)</f>
        <v>139966</v>
      </c>
      <c r="AK817" s="18">
        <f>SUMIF(Spotify!U:U,Charts!AH817,Spotify!R:R)/COUNTIF(Spotify!U:U,Charts!AH817)</f>
        <v>6</v>
      </c>
      <c r="AL817" s="18">
        <f>SUMIF(Spotify!U:U,Charts!AH817,Spotify!J:J)/COUNTIF(Spotify!U:U,Charts!AH817)</f>
        <v>475</v>
      </c>
      <c r="AM817" s="18">
        <f>SUMIF(Spotify!U:U,Charts!AH817,Spotify!H:H)/COUNTIF(Spotify!U:U,Charts!AH817)</f>
        <v>818</v>
      </c>
      <c r="AN817" s="28">
        <f>SUMIF(Spotify!U:U,Charts!AH817,Spotify!I:I)/COUNTIF(Spotify!U:U,Charts!AH817)</f>
        <v>812</v>
      </c>
    </row>
    <row r="818" spans="1:40" x14ac:dyDescent="0.25">
      <c r="A818" s="3" t="s">
        <v>6670</v>
      </c>
      <c r="B818" s="1">
        <v>1924349283</v>
      </c>
      <c r="C818" s="1">
        <v>9</v>
      </c>
      <c r="D818" s="1"/>
      <c r="E818" s="3" t="s">
        <v>13126</v>
      </c>
      <c r="F818" s="1">
        <v>6841626</v>
      </c>
      <c r="H818" s="7" t="s">
        <v>17859</v>
      </c>
      <c r="I818" s="1">
        <v>47746154</v>
      </c>
      <c r="J818" s="8">
        <v>1</v>
      </c>
      <c r="L818" s="7" t="s">
        <v>17859</v>
      </c>
      <c r="M818" s="1">
        <f t="shared" si="58"/>
        <v>-47746154</v>
      </c>
      <c r="N818">
        <v>1</v>
      </c>
      <c r="O818" s="18">
        <f>SUMIF(Spotify!U:U,Charts!L818,Spotify!Q:Q)/COUNTIF(Spotify!U:U,Charts!L818)</f>
        <v>192613</v>
      </c>
      <c r="P818" t="str">
        <f t="shared" si="59"/>
        <v>03:12</v>
      </c>
      <c r="Q818" s="18">
        <f t="shared" si="61"/>
        <v>641941</v>
      </c>
      <c r="R818" s="8" t="str">
        <f t="shared" si="60"/>
        <v>10:41</v>
      </c>
      <c r="T818" s="7" t="s">
        <v>6670</v>
      </c>
      <c r="U818">
        <f>COUNTIFS(Spotify!$AA:$AA,Charts!$U$1,Spotify!$U:$U,Charts!T818)</f>
        <v>0</v>
      </c>
      <c r="V818">
        <f>COUNTIFS(Spotify!$AA:$AA,Charts!$V$1,Spotify!$U:$U,Charts!T818)</f>
        <v>1</v>
      </c>
      <c r="W818">
        <f>COUNTIFS(Spotify!$AA:$AA,Charts!$W$1,Spotify!$U:$U,Charts!T818)</f>
        <v>1</v>
      </c>
      <c r="X818">
        <f>COUNTIFS(Spotify!$AA:$AA,Charts!$X$1,Spotify!$U:$U,Charts!T818)</f>
        <v>0</v>
      </c>
      <c r="Y818">
        <f>COUNTIFS(Spotify!$AA:$AA,Charts!$Y$1,Spotify!$U:$U,Charts!T818)</f>
        <v>0</v>
      </c>
      <c r="Z818">
        <f>COUNTIFS(Spotify!$AA:$AA,Charts!$Z$1,Spotify!$U:$U,Charts!T818)</f>
        <v>0</v>
      </c>
      <c r="AA818">
        <f>COUNTIFS(Spotify!$AA:$AA,Charts!$AA$1,Spotify!$U:$U,Charts!T818)</f>
        <v>2</v>
      </c>
      <c r="AB818">
        <f>COUNTIFS(Spotify!$AA:$AA,Charts!$AB$1,Spotify!$U:$U,Charts!T818)</f>
        <v>2</v>
      </c>
      <c r="AC818">
        <f>COUNTIFS(Spotify!$AA:$AA,Charts!$AC$1,Spotify!$U:$U,Charts!T818)</f>
        <v>1</v>
      </c>
      <c r="AD818">
        <f>COUNTIFS(Spotify!$AA:$AA,Charts!$AD$1,Spotify!$U:$U,Charts!T818)</f>
        <v>0</v>
      </c>
      <c r="AE818">
        <f>COUNTIFS(Spotify!$AA:$AA,Charts!$AE$1,Spotify!$U:$U,Charts!T818)</f>
        <v>0</v>
      </c>
      <c r="AF818" s="8">
        <f>COUNTIFS(Spotify!$AA:$AA,Charts!$AF$1,Spotify!$U:$U,Charts!T818)</f>
        <v>2</v>
      </c>
      <c r="AH818" s="7" t="s">
        <v>6670</v>
      </c>
      <c r="AI818">
        <f>SUMIFS(Spotify!O:O,Spotify!U:U,Charts!AH818)/COUNTIFS(Spotify!U:U,Charts!AH818)</f>
        <v>-4098.1111111111113</v>
      </c>
      <c r="AJ818" s="18">
        <f>SUMIF(Spotify!U:U,Charts!AH818,Spotify!P:P)/COUNTIF(Spotify!U:U,Charts!AH818)</f>
        <v>104329.22222222222</v>
      </c>
      <c r="AK818" s="18">
        <f>SUMIF(Spotify!U:U,Charts!AH818,Spotify!R:R)/COUNTIF(Spotify!U:U,Charts!AH818)</f>
        <v>18.222222222222221</v>
      </c>
      <c r="AL818" s="18">
        <f>SUMIF(Spotify!U:U,Charts!AH818,Spotify!J:J)/COUNTIF(Spotify!U:U,Charts!AH818)</f>
        <v>473</v>
      </c>
      <c r="AM818" s="18">
        <f>SUMIF(Spotify!U:U,Charts!AH818,Spotify!H:H)/COUNTIF(Spotify!U:U,Charts!AH818)</f>
        <v>609.33333333333337</v>
      </c>
      <c r="AN818" s="28">
        <f>SUMIF(Spotify!U:U,Charts!AH818,Spotify!I:I)/COUNTIF(Spotify!U:U,Charts!AH818)</f>
        <v>568.44444444444446</v>
      </c>
    </row>
    <row r="819" spans="1:40" x14ac:dyDescent="0.25">
      <c r="A819" s="3" t="s">
        <v>18135</v>
      </c>
      <c r="B819" s="1">
        <v>73443364</v>
      </c>
      <c r="C819" s="1">
        <v>1</v>
      </c>
      <c r="D819" s="1"/>
      <c r="E819" s="3" t="s">
        <v>3829</v>
      </c>
      <c r="F819" s="1">
        <v>485584143</v>
      </c>
      <c r="H819" s="7" t="s">
        <v>6729</v>
      </c>
      <c r="I819" s="1">
        <v>47692102</v>
      </c>
      <c r="J819" s="8">
        <v>3</v>
      </c>
      <c r="L819" s="7" t="s">
        <v>6729</v>
      </c>
      <c r="M819" s="1">
        <f t="shared" si="58"/>
        <v>-47692102</v>
      </c>
      <c r="N819">
        <v>3</v>
      </c>
      <c r="O819" s="18">
        <f>SUMIF(Spotify!U:U,Charts!L819,Spotify!Q:Q)/COUNTIF(Spotify!U:U,Charts!L819)</f>
        <v>336298</v>
      </c>
      <c r="P819" t="str">
        <f t="shared" si="59"/>
        <v>05:36</v>
      </c>
      <c r="Q819" s="18">
        <f t="shared" si="61"/>
        <v>641941</v>
      </c>
      <c r="R819" s="8" t="str">
        <f t="shared" si="60"/>
        <v>10:41</v>
      </c>
      <c r="T819" s="7" t="s">
        <v>18135</v>
      </c>
      <c r="U819">
        <f>COUNTIFS(Spotify!$AA:$AA,Charts!$U$1,Spotify!$U:$U,Charts!T819)</f>
        <v>0</v>
      </c>
      <c r="V819">
        <f>COUNTIFS(Spotify!$AA:$AA,Charts!$V$1,Spotify!$U:$U,Charts!T819)</f>
        <v>0</v>
      </c>
      <c r="W819">
        <f>COUNTIFS(Spotify!$AA:$AA,Charts!$W$1,Spotify!$U:$U,Charts!T819)</f>
        <v>0</v>
      </c>
      <c r="X819">
        <f>COUNTIFS(Spotify!$AA:$AA,Charts!$X$1,Spotify!$U:$U,Charts!T819)</f>
        <v>0</v>
      </c>
      <c r="Y819">
        <f>COUNTIFS(Spotify!$AA:$AA,Charts!$Y$1,Spotify!$U:$U,Charts!T819)</f>
        <v>0</v>
      </c>
      <c r="Z819">
        <f>COUNTIFS(Spotify!$AA:$AA,Charts!$Z$1,Spotify!$U:$U,Charts!T819)</f>
        <v>0</v>
      </c>
      <c r="AA819">
        <f>COUNTIFS(Spotify!$AA:$AA,Charts!$AA$1,Spotify!$U:$U,Charts!T819)</f>
        <v>0</v>
      </c>
      <c r="AB819">
        <f>COUNTIFS(Spotify!$AA:$AA,Charts!$AB$1,Spotify!$U:$U,Charts!T819)</f>
        <v>0</v>
      </c>
      <c r="AC819">
        <f>COUNTIFS(Spotify!$AA:$AA,Charts!$AC$1,Spotify!$U:$U,Charts!T819)</f>
        <v>1</v>
      </c>
      <c r="AD819">
        <f>COUNTIFS(Spotify!$AA:$AA,Charts!$AD$1,Spotify!$U:$U,Charts!T819)</f>
        <v>0</v>
      </c>
      <c r="AE819">
        <f>COUNTIFS(Spotify!$AA:$AA,Charts!$AE$1,Spotify!$U:$U,Charts!T819)</f>
        <v>0</v>
      </c>
      <c r="AF819" s="8">
        <f>COUNTIFS(Spotify!$AA:$AA,Charts!$AF$1,Spotify!$U:$U,Charts!T819)</f>
        <v>0</v>
      </c>
      <c r="AH819" s="7" t="s">
        <v>18135</v>
      </c>
      <c r="AI819">
        <f>SUMIFS(Spotify!O:O,Spotify!U:U,Charts!AH819)/COUNTIFS(Spotify!U:U,Charts!AH819)</f>
        <v>-22507</v>
      </c>
      <c r="AJ819" s="18">
        <f>SUMIF(Spotify!U:U,Charts!AH819,Spotify!P:P)/COUNTIF(Spotify!U:U,Charts!AH819)</f>
        <v>46718</v>
      </c>
      <c r="AK819" s="18">
        <f>SUMIF(Spotify!U:U,Charts!AH819,Spotify!R:R)/COUNTIF(Spotify!U:U,Charts!AH819)</f>
        <v>11</v>
      </c>
      <c r="AL819" s="18">
        <f>SUMIF(Spotify!U:U,Charts!AH819,Spotify!J:J)/COUNTIF(Spotify!U:U,Charts!AH819)</f>
        <v>448</v>
      </c>
      <c r="AM819" s="18">
        <f>SUMIF(Spotify!U:U,Charts!AH819,Spotify!H:H)/COUNTIF(Spotify!U:U,Charts!AH819)</f>
        <v>418</v>
      </c>
      <c r="AN819" s="28">
        <f>SUMIF(Spotify!U:U,Charts!AH819,Spotify!I:I)/COUNTIF(Spotify!U:U,Charts!AH819)</f>
        <v>106</v>
      </c>
    </row>
    <row r="820" spans="1:40" x14ac:dyDescent="0.25">
      <c r="A820" s="3" t="s">
        <v>18136</v>
      </c>
      <c r="B820" s="1">
        <v>49040700</v>
      </c>
      <c r="C820" s="1">
        <v>2</v>
      </c>
      <c r="D820" s="1"/>
      <c r="E820" s="3" t="s">
        <v>4822</v>
      </c>
      <c r="F820" s="1">
        <v>168903954</v>
      </c>
      <c r="H820" s="7" t="s">
        <v>10678</v>
      </c>
      <c r="I820" s="1">
        <v>47248326</v>
      </c>
      <c r="J820" s="8">
        <v>1</v>
      </c>
      <c r="L820" s="7" t="s">
        <v>10678</v>
      </c>
      <c r="M820" s="1">
        <f t="shared" si="58"/>
        <v>-47248326</v>
      </c>
      <c r="N820">
        <v>1</v>
      </c>
      <c r="O820" s="18">
        <f>SUMIF(Spotify!U:U,Charts!L820,Spotify!Q:Q)/COUNTIF(Spotify!U:U,Charts!L820)</f>
        <v>221538</v>
      </c>
      <c r="P820" t="str">
        <f t="shared" si="59"/>
        <v>03:41</v>
      </c>
      <c r="Q820" s="18">
        <f t="shared" si="61"/>
        <v>641941</v>
      </c>
      <c r="R820" s="8" t="str">
        <f t="shared" si="60"/>
        <v>10:41</v>
      </c>
      <c r="T820" s="7" t="s">
        <v>18136</v>
      </c>
      <c r="U820">
        <f>COUNTIFS(Spotify!$AA:$AA,Charts!$U$1,Spotify!$U:$U,Charts!T820)</f>
        <v>0</v>
      </c>
      <c r="V820">
        <f>COUNTIFS(Spotify!$AA:$AA,Charts!$V$1,Spotify!$U:$U,Charts!T820)</f>
        <v>2</v>
      </c>
      <c r="W820">
        <f>COUNTIFS(Spotify!$AA:$AA,Charts!$W$1,Spotify!$U:$U,Charts!T820)</f>
        <v>0</v>
      </c>
      <c r="X820">
        <f>COUNTIFS(Spotify!$AA:$AA,Charts!$X$1,Spotify!$U:$U,Charts!T820)</f>
        <v>0</v>
      </c>
      <c r="Y820">
        <f>COUNTIFS(Spotify!$AA:$AA,Charts!$Y$1,Spotify!$U:$U,Charts!T820)</f>
        <v>0</v>
      </c>
      <c r="Z820">
        <f>COUNTIFS(Spotify!$AA:$AA,Charts!$Z$1,Spotify!$U:$U,Charts!T820)</f>
        <v>0</v>
      </c>
      <c r="AA820">
        <f>COUNTIFS(Spotify!$AA:$AA,Charts!$AA$1,Spotify!$U:$U,Charts!T820)</f>
        <v>0</v>
      </c>
      <c r="AB820">
        <f>COUNTIFS(Spotify!$AA:$AA,Charts!$AB$1,Spotify!$U:$U,Charts!T820)</f>
        <v>0</v>
      </c>
      <c r="AC820">
        <f>COUNTIFS(Spotify!$AA:$AA,Charts!$AC$1,Spotify!$U:$U,Charts!T820)</f>
        <v>0</v>
      </c>
      <c r="AD820">
        <f>COUNTIFS(Spotify!$AA:$AA,Charts!$AD$1,Spotify!$U:$U,Charts!T820)</f>
        <v>0</v>
      </c>
      <c r="AE820">
        <f>COUNTIFS(Spotify!$AA:$AA,Charts!$AE$1,Spotify!$U:$U,Charts!T820)</f>
        <v>0</v>
      </c>
      <c r="AF820" s="8">
        <f>COUNTIFS(Spotify!$AA:$AA,Charts!$AF$1,Spotify!$U:$U,Charts!T820)</f>
        <v>0</v>
      </c>
      <c r="AH820" s="7" t="s">
        <v>18136</v>
      </c>
      <c r="AI820">
        <f>SUMIFS(Spotify!O:O,Spotify!U:U,Charts!AH820)/COUNTIFS(Spotify!U:U,Charts!AH820)</f>
        <v>-6507.5</v>
      </c>
      <c r="AJ820" s="18">
        <f>SUMIF(Spotify!U:U,Charts!AH820,Spotify!P:P)/COUNTIF(Spotify!U:U,Charts!AH820)</f>
        <v>142518</v>
      </c>
      <c r="AK820" s="18">
        <f>SUMIF(Spotify!U:U,Charts!AH820,Spotify!R:R)/COUNTIF(Spotify!U:U,Charts!AH820)</f>
        <v>4</v>
      </c>
      <c r="AL820" s="18">
        <f>SUMIF(Spotify!U:U,Charts!AH820,Spotify!J:J)/COUNTIF(Spotify!U:U,Charts!AH820)</f>
        <v>162.5</v>
      </c>
      <c r="AM820" s="18">
        <f>SUMIF(Spotify!U:U,Charts!AH820,Spotify!H:H)/COUNTIF(Spotify!U:U,Charts!AH820)</f>
        <v>848</v>
      </c>
      <c r="AN820" s="28">
        <f>SUMIF(Spotify!U:U,Charts!AH820,Spotify!I:I)/COUNTIF(Spotify!U:U,Charts!AH820)</f>
        <v>365</v>
      </c>
    </row>
    <row r="821" spans="1:40" x14ac:dyDescent="0.25">
      <c r="A821" s="3" t="s">
        <v>15688</v>
      </c>
      <c r="B821" s="1">
        <v>290035987</v>
      </c>
      <c r="C821" s="1">
        <v>2</v>
      </c>
      <c r="D821" s="1"/>
      <c r="E821" s="3" t="s">
        <v>5698</v>
      </c>
      <c r="F821" s="1">
        <v>21007995</v>
      </c>
      <c r="H821" s="7" t="s">
        <v>17969</v>
      </c>
      <c r="I821" s="1">
        <v>47230623</v>
      </c>
      <c r="J821" s="8">
        <v>1</v>
      </c>
      <c r="L821" s="7" t="s">
        <v>17969</v>
      </c>
      <c r="M821" s="1">
        <f t="shared" si="58"/>
        <v>-47230623</v>
      </c>
      <c r="N821">
        <v>1</v>
      </c>
      <c r="O821" s="18">
        <f>SUMIF(Spotify!U:U,Charts!L821,Spotify!Q:Q)/COUNTIF(Spotify!U:U,Charts!L821)</f>
        <v>172767</v>
      </c>
      <c r="P821" t="str">
        <f t="shared" si="59"/>
        <v>02:52</v>
      </c>
      <c r="Q821" s="18">
        <f t="shared" si="61"/>
        <v>641941</v>
      </c>
      <c r="R821" s="8" t="str">
        <f t="shared" si="60"/>
        <v>10:41</v>
      </c>
      <c r="T821" s="7" t="s">
        <v>15688</v>
      </c>
      <c r="U821">
        <f>COUNTIFS(Spotify!$AA:$AA,Charts!$U$1,Spotify!$U:$U,Charts!T821)</f>
        <v>0</v>
      </c>
      <c r="V821">
        <f>COUNTIFS(Spotify!$AA:$AA,Charts!$V$1,Spotify!$U:$U,Charts!T821)</f>
        <v>0</v>
      </c>
      <c r="W821">
        <f>COUNTIFS(Spotify!$AA:$AA,Charts!$W$1,Spotify!$U:$U,Charts!T821)</f>
        <v>0</v>
      </c>
      <c r="X821">
        <f>COUNTIFS(Spotify!$AA:$AA,Charts!$X$1,Spotify!$U:$U,Charts!T821)</f>
        <v>0</v>
      </c>
      <c r="Y821">
        <f>COUNTIFS(Spotify!$AA:$AA,Charts!$Y$1,Spotify!$U:$U,Charts!T821)</f>
        <v>0</v>
      </c>
      <c r="Z821">
        <f>COUNTIFS(Spotify!$AA:$AA,Charts!$Z$1,Spotify!$U:$U,Charts!T821)</f>
        <v>0</v>
      </c>
      <c r="AA821">
        <f>COUNTIFS(Spotify!$AA:$AA,Charts!$AA$1,Spotify!$U:$U,Charts!T821)</f>
        <v>2</v>
      </c>
      <c r="AB821">
        <f>COUNTIFS(Spotify!$AA:$AA,Charts!$AB$1,Spotify!$U:$U,Charts!T821)</f>
        <v>0</v>
      </c>
      <c r="AC821">
        <f>COUNTIFS(Spotify!$AA:$AA,Charts!$AC$1,Spotify!$U:$U,Charts!T821)</f>
        <v>0</v>
      </c>
      <c r="AD821">
        <f>COUNTIFS(Spotify!$AA:$AA,Charts!$AD$1,Spotify!$U:$U,Charts!T821)</f>
        <v>0</v>
      </c>
      <c r="AE821">
        <f>COUNTIFS(Spotify!$AA:$AA,Charts!$AE$1,Spotify!$U:$U,Charts!T821)</f>
        <v>0</v>
      </c>
      <c r="AF821" s="8">
        <f>COUNTIFS(Spotify!$AA:$AA,Charts!$AF$1,Spotify!$U:$U,Charts!T821)</f>
        <v>0</v>
      </c>
      <c r="AH821" s="7" t="s">
        <v>15688</v>
      </c>
      <c r="AI821">
        <f>SUMIFS(Spotify!O:O,Spotify!U:U,Charts!AH821)/COUNTIFS(Spotify!U:U,Charts!AH821)</f>
        <v>-4513.5</v>
      </c>
      <c r="AJ821" s="18">
        <f>SUMIF(Spotify!U:U,Charts!AH821,Spotify!P:P)/COUNTIF(Spotify!U:U,Charts!AH821)</f>
        <v>96020</v>
      </c>
      <c r="AK821" s="18">
        <f>SUMIF(Spotify!U:U,Charts!AH821,Spotify!R:R)/COUNTIF(Spotify!U:U,Charts!AH821)</f>
        <v>26</v>
      </c>
      <c r="AL821" s="18">
        <f>SUMIF(Spotify!U:U,Charts!AH821,Spotify!J:J)/COUNTIF(Spotify!U:U,Charts!AH821)</f>
        <v>257.5</v>
      </c>
      <c r="AM821" s="18">
        <f>SUMIF(Spotify!U:U,Charts!AH821,Spotify!H:H)/COUNTIF(Spotify!U:U,Charts!AH821)</f>
        <v>804</v>
      </c>
      <c r="AN821" s="28">
        <f>SUMIF(Spotify!U:U,Charts!AH821,Spotify!I:I)/COUNTIF(Spotify!U:U,Charts!AH821)</f>
        <v>867.5</v>
      </c>
    </row>
    <row r="822" spans="1:40" x14ac:dyDescent="0.25">
      <c r="A822" s="3" t="s">
        <v>16792</v>
      </c>
      <c r="B822" s="1">
        <v>86374102</v>
      </c>
      <c r="C822" s="1">
        <v>1</v>
      </c>
      <c r="D822" s="1"/>
      <c r="E822" s="3" t="s">
        <v>16399</v>
      </c>
      <c r="F822" s="1">
        <v>137166101</v>
      </c>
      <c r="H822" s="7" t="s">
        <v>12150</v>
      </c>
      <c r="I822" s="1">
        <v>46997144</v>
      </c>
      <c r="J822" s="8">
        <v>1</v>
      </c>
      <c r="L822" s="7" t="s">
        <v>12150</v>
      </c>
      <c r="M822" s="1">
        <f t="shared" si="58"/>
        <v>-46997144</v>
      </c>
      <c r="N822">
        <v>1</v>
      </c>
      <c r="O822" s="18">
        <f>SUMIF(Spotify!U:U,Charts!L822,Spotify!Q:Q)/COUNTIF(Spotify!U:U,Charts!L822)</f>
        <v>198001</v>
      </c>
      <c r="P822" t="str">
        <f t="shared" si="59"/>
        <v>03:18</v>
      </c>
      <c r="Q822" s="18">
        <f t="shared" si="61"/>
        <v>641941</v>
      </c>
      <c r="R822" s="8" t="str">
        <f t="shared" si="60"/>
        <v>10:41</v>
      </c>
      <c r="T822" s="7" t="s">
        <v>16792</v>
      </c>
      <c r="U822">
        <f>COUNTIFS(Spotify!$AA:$AA,Charts!$U$1,Spotify!$U:$U,Charts!T822)</f>
        <v>0</v>
      </c>
      <c r="V822">
        <f>COUNTIFS(Spotify!$AA:$AA,Charts!$V$1,Spotify!$U:$U,Charts!T822)</f>
        <v>0</v>
      </c>
      <c r="W822">
        <f>COUNTIFS(Spotify!$AA:$AA,Charts!$W$1,Spotify!$U:$U,Charts!T822)</f>
        <v>1</v>
      </c>
      <c r="X822">
        <f>COUNTIFS(Spotify!$AA:$AA,Charts!$X$1,Spotify!$U:$U,Charts!T822)</f>
        <v>0</v>
      </c>
      <c r="Y822">
        <f>COUNTIFS(Spotify!$AA:$AA,Charts!$Y$1,Spotify!$U:$U,Charts!T822)</f>
        <v>0</v>
      </c>
      <c r="Z822">
        <f>COUNTIFS(Spotify!$AA:$AA,Charts!$Z$1,Spotify!$U:$U,Charts!T822)</f>
        <v>0</v>
      </c>
      <c r="AA822">
        <f>COUNTIFS(Spotify!$AA:$AA,Charts!$AA$1,Spotify!$U:$U,Charts!T822)</f>
        <v>0</v>
      </c>
      <c r="AB822">
        <f>COUNTIFS(Spotify!$AA:$AA,Charts!$AB$1,Spotify!$U:$U,Charts!T822)</f>
        <v>0</v>
      </c>
      <c r="AC822">
        <f>COUNTIFS(Spotify!$AA:$AA,Charts!$AC$1,Spotify!$U:$U,Charts!T822)</f>
        <v>0</v>
      </c>
      <c r="AD822">
        <f>COUNTIFS(Spotify!$AA:$AA,Charts!$AD$1,Spotify!$U:$U,Charts!T822)</f>
        <v>0</v>
      </c>
      <c r="AE822">
        <f>COUNTIFS(Spotify!$AA:$AA,Charts!$AE$1,Spotify!$U:$U,Charts!T822)</f>
        <v>0</v>
      </c>
      <c r="AF822" s="8">
        <f>COUNTIFS(Spotify!$AA:$AA,Charts!$AF$1,Spotify!$U:$U,Charts!T822)</f>
        <v>0</v>
      </c>
      <c r="AH822" s="7" t="s">
        <v>16792</v>
      </c>
      <c r="AI822">
        <f>SUMIFS(Spotify!O:O,Spotify!U:U,Charts!AH822)/COUNTIFS(Spotify!U:U,Charts!AH822)</f>
        <v>-8993</v>
      </c>
      <c r="AJ822" s="18">
        <f>SUMIF(Spotify!U:U,Charts!AH822,Spotify!P:P)/COUNTIF(Spotify!U:U,Charts!AH822)</f>
        <v>155799</v>
      </c>
      <c r="AK822" s="18">
        <f>SUMIF(Spotify!U:U,Charts!AH822,Spotify!R:R)/COUNTIF(Spotify!U:U,Charts!AH822)</f>
        <v>9</v>
      </c>
      <c r="AL822" s="18">
        <f>SUMIF(Spotify!U:U,Charts!AH822,Spotify!J:J)/COUNTIF(Spotify!U:U,Charts!AH822)</f>
        <v>279</v>
      </c>
      <c r="AM822" s="18">
        <f>SUMIF(Spotify!U:U,Charts!AH822,Spotify!H:H)/COUNTIF(Spotify!U:U,Charts!AH822)</f>
        <v>509</v>
      </c>
      <c r="AN822" s="28">
        <f>SUMIF(Spotify!U:U,Charts!AH822,Spotify!I:I)/COUNTIF(Spotify!U:U,Charts!AH822)</f>
        <v>359</v>
      </c>
    </row>
    <row r="823" spans="1:40" x14ac:dyDescent="0.25">
      <c r="A823" s="3" t="s">
        <v>1925</v>
      </c>
      <c r="B823" s="1">
        <v>14147192</v>
      </c>
      <c r="C823" s="1">
        <v>1</v>
      </c>
      <c r="D823" s="1"/>
      <c r="E823" s="3" t="s">
        <v>107</v>
      </c>
      <c r="F823" s="1">
        <v>46201793</v>
      </c>
      <c r="H823" s="7" t="s">
        <v>18192</v>
      </c>
      <c r="I823" s="1">
        <v>46584326</v>
      </c>
      <c r="J823" s="8">
        <v>1</v>
      </c>
      <c r="L823" s="7" t="s">
        <v>18192</v>
      </c>
      <c r="M823" s="1">
        <f t="shared" si="58"/>
        <v>-46584326</v>
      </c>
      <c r="N823">
        <v>1</v>
      </c>
      <c r="O823" s="18">
        <f>SUMIF(Spotify!U:U,Charts!L823,Spotify!Q:Q)/COUNTIF(Spotify!U:U,Charts!L823)</f>
        <v>288000</v>
      </c>
      <c r="P823" t="str">
        <f t="shared" si="59"/>
        <v>04:48</v>
      </c>
      <c r="Q823" s="18">
        <f t="shared" si="61"/>
        <v>641941</v>
      </c>
      <c r="R823" s="8" t="str">
        <f t="shared" si="60"/>
        <v>10:41</v>
      </c>
      <c r="T823" s="7" t="s">
        <v>1925</v>
      </c>
      <c r="U823">
        <f>COUNTIFS(Spotify!$AA:$AA,Charts!$U$1,Spotify!$U:$U,Charts!T823)</f>
        <v>0</v>
      </c>
      <c r="V823">
        <f>COUNTIFS(Spotify!$AA:$AA,Charts!$V$1,Spotify!$U:$U,Charts!T823)</f>
        <v>0</v>
      </c>
      <c r="W823">
        <f>COUNTIFS(Spotify!$AA:$AA,Charts!$W$1,Spotify!$U:$U,Charts!T823)</f>
        <v>0</v>
      </c>
      <c r="X823">
        <f>COUNTIFS(Spotify!$AA:$AA,Charts!$X$1,Spotify!$U:$U,Charts!T823)</f>
        <v>0</v>
      </c>
      <c r="Y823">
        <f>COUNTIFS(Spotify!$AA:$AA,Charts!$Y$1,Spotify!$U:$U,Charts!T823)</f>
        <v>0</v>
      </c>
      <c r="Z823">
        <f>COUNTIFS(Spotify!$AA:$AA,Charts!$Z$1,Spotify!$U:$U,Charts!T823)</f>
        <v>0</v>
      </c>
      <c r="AA823">
        <f>COUNTIFS(Spotify!$AA:$AA,Charts!$AA$1,Spotify!$U:$U,Charts!T823)</f>
        <v>1</v>
      </c>
      <c r="AB823">
        <f>COUNTIFS(Spotify!$AA:$AA,Charts!$AB$1,Spotify!$U:$U,Charts!T823)</f>
        <v>0</v>
      </c>
      <c r="AC823">
        <f>COUNTIFS(Spotify!$AA:$AA,Charts!$AC$1,Spotify!$U:$U,Charts!T823)</f>
        <v>0</v>
      </c>
      <c r="AD823">
        <f>COUNTIFS(Spotify!$AA:$AA,Charts!$AD$1,Spotify!$U:$U,Charts!T823)</f>
        <v>0</v>
      </c>
      <c r="AE823">
        <f>COUNTIFS(Spotify!$AA:$AA,Charts!$AE$1,Spotify!$U:$U,Charts!T823)</f>
        <v>0</v>
      </c>
      <c r="AF823" s="8">
        <f>COUNTIFS(Spotify!$AA:$AA,Charts!$AF$1,Spotify!$U:$U,Charts!T823)</f>
        <v>0</v>
      </c>
      <c r="AH823" s="7" t="s">
        <v>1925</v>
      </c>
      <c r="AI823">
        <f>SUMIFS(Spotify!O:O,Spotify!U:U,Charts!AH823)/COUNTIFS(Spotify!U:U,Charts!AH823)</f>
        <v>-7625</v>
      </c>
      <c r="AJ823" s="18">
        <f>SUMIF(Spotify!U:U,Charts!AH823,Spotify!P:P)/COUNTIF(Spotify!U:U,Charts!AH823)</f>
        <v>124844</v>
      </c>
      <c r="AK823" s="18">
        <f>SUMIF(Spotify!U:U,Charts!AH823,Spotify!R:R)/COUNTIF(Spotify!U:U,Charts!AH823)</f>
        <v>3</v>
      </c>
      <c r="AL823" s="18">
        <f>SUMIF(Spotify!U:U,Charts!AH823,Spotify!J:J)/COUNTIF(Spotify!U:U,Charts!AH823)</f>
        <v>342</v>
      </c>
      <c r="AM823" s="18">
        <f>SUMIF(Spotify!U:U,Charts!AH823,Spotify!H:H)/COUNTIF(Spotify!U:U,Charts!AH823)</f>
        <v>474</v>
      </c>
      <c r="AN823" s="28">
        <f>SUMIF(Spotify!U:U,Charts!AH823,Spotify!I:I)/COUNTIF(Spotify!U:U,Charts!AH823)</f>
        <v>489</v>
      </c>
    </row>
    <row r="824" spans="1:40" x14ac:dyDescent="0.25">
      <c r="A824" s="3" t="s">
        <v>18137</v>
      </c>
      <c r="B824" s="1">
        <v>15952423</v>
      </c>
      <c r="C824" s="1">
        <v>1</v>
      </c>
      <c r="D824" s="1"/>
      <c r="E824" s="3" t="s">
        <v>814</v>
      </c>
      <c r="F824" s="1">
        <v>4186471423</v>
      </c>
      <c r="H824" s="7" t="s">
        <v>12759</v>
      </c>
      <c r="I824" s="1">
        <v>46406241</v>
      </c>
      <c r="J824" s="8">
        <v>1</v>
      </c>
      <c r="L824" s="7" t="s">
        <v>12759</v>
      </c>
      <c r="M824" s="1">
        <f t="shared" si="58"/>
        <v>-46406241</v>
      </c>
      <c r="N824">
        <v>1</v>
      </c>
      <c r="O824" s="18">
        <f>SUMIF(Spotify!U:U,Charts!L824,Spotify!Q:Q)/COUNTIF(Spotify!U:U,Charts!L824)</f>
        <v>154448</v>
      </c>
      <c r="P824" t="str">
        <f t="shared" si="59"/>
        <v>02:34</v>
      </c>
      <c r="Q824" s="18">
        <f t="shared" si="61"/>
        <v>641941</v>
      </c>
      <c r="R824" s="8" t="str">
        <f t="shared" si="60"/>
        <v>10:41</v>
      </c>
      <c r="T824" s="7" t="s">
        <v>18137</v>
      </c>
      <c r="U824">
        <f>COUNTIFS(Spotify!$AA:$AA,Charts!$U$1,Spotify!$U:$U,Charts!T824)</f>
        <v>0</v>
      </c>
      <c r="V824">
        <f>COUNTIFS(Spotify!$AA:$AA,Charts!$V$1,Spotify!$U:$U,Charts!T824)</f>
        <v>0</v>
      </c>
      <c r="W824">
        <f>COUNTIFS(Spotify!$AA:$AA,Charts!$W$1,Spotify!$U:$U,Charts!T824)</f>
        <v>0</v>
      </c>
      <c r="X824">
        <f>COUNTIFS(Spotify!$AA:$AA,Charts!$X$1,Spotify!$U:$U,Charts!T824)</f>
        <v>0</v>
      </c>
      <c r="Y824">
        <f>COUNTIFS(Spotify!$AA:$AA,Charts!$Y$1,Spotify!$U:$U,Charts!T824)</f>
        <v>0</v>
      </c>
      <c r="Z824">
        <f>COUNTIFS(Spotify!$AA:$AA,Charts!$Z$1,Spotify!$U:$U,Charts!T824)</f>
        <v>1</v>
      </c>
      <c r="AA824">
        <f>COUNTIFS(Spotify!$AA:$AA,Charts!$AA$1,Spotify!$U:$U,Charts!T824)</f>
        <v>0</v>
      </c>
      <c r="AB824">
        <f>COUNTIFS(Spotify!$AA:$AA,Charts!$AB$1,Spotify!$U:$U,Charts!T824)</f>
        <v>0</v>
      </c>
      <c r="AC824">
        <f>COUNTIFS(Spotify!$AA:$AA,Charts!$AC$1,Spotify!$U:$U,Charts!T824)</f>
        <v>0</v>
      </c>
      <c r="AD824">
        <f>COUNTIFS(Spotify!$AA:$AA,Charts!$AD$1,Spotify!$U:$U,Charts!T824)</f>
        <v>0</v>
      </c>
      <c r="AE824">
        <f>COUNTIFS(Spotify!$AA:$AA,Charts!$AE$1,Spotify!$U:$U,Charts!T824)</f>
        <v>0</v>
      </c>
      <c r="AF824" s="8">
        <f>COUNTIFS(Spotify!$AA:$AA,Charts!$AF$1,Spotify!$U:$U,Charts!T824)</f>
        <v>0</v>
      </c>
      <c r="AH824" s="7" t="s">
        <v>18137</v>
      </c>
      <c r="AI824">
        <f>SUMIFS(Spotify!O:O,Spotify!U:U,Charts!AH824)/COUNTIFS(Spotify!U:U,Charts!AH824)</f>
        <v>-586</v>
      </c>
      <c r="AJ824" s="18">
        <f>SUMIF(Spotify!U:U,Charts!AH824,Spotify!P:P)/COUNTIF(Spotify!U:U,Charts!AH824)</f>
        <v>75575</v>
      </c>
      <c r="AK824" s="18">
        <f>SUMIF(Spotify!U:U,Charts!AH824,Spotify!R:R)/COUNTIF(Spotify!U:U,Charts!AH824)</f>
        <v>3</v>
      </c>
      <c r="AL824" s="18">
        <f>SUMIF(Spotify!U:U,Charts!AH824,Spotify!J:J)/COUNTIF(Spotify!U:U,Charts!AH824)</f>
        <v>333</v>
      </c>
      <c r="AM824" s="18">
        <f>SUMIF(Spotify!U:U,Charts!AH824,Spotify!H:H)/COUNTIF(Spotify!U:U,Charts!AH824)</f>
        <v>739</v>
      </c>
      <c r="AN824" s="28">
        <f>SUMIF(Spotify!U:U,Charts!AH824,Spotify!I:I)/COUNTIF(Spotify!U:U,Charts!AH824)</f>
        <v>74</v>
      </c>
    </row>
    <row r="825" spans="1:40" x14ac:dyDescent="0.25">
      <c r="A825" s="3" t="s">
        <v>18138</v>
      </c>
      <c r="B825" s="1">
        <v>8265701</v>
      </c>
      <c r="C825" s="1">
        <v>2</v>
      </c>
      <c r="D825" s="1"/>
      <c r="E825" s="3" t="s">
        <v>1414</v>
      </c>
      <c r="F825" s="1">
        <v>64838262</v>
      </c>
      <c r="H825" s="7" t="s">
        <v>18004</v>
      </c>
      <c r="I825" s="1">
        <v>46223688</v>
      </c>
      <c r="J825" s="8">
        <v>1</v>
      </c>
      <c r="L825" s="7" t="s">
        <v>18004</v>
      </c>
      <c r="M825" s="1">
        <f t="shared" si="58"/>
        <v>-46223688</v>
      </c>
      <c r="N825">
        <v>1</v>
      </c>
      <c r="O825" s="18">
        <f>SUMIF(Spotify!U:U,Charts!L825,Spotify!Q:Q)/COUNTIF(Spotify!U:U,Charts!L825)</f>
        <v>218447</v>
      </c>
      <c r="P825" t="str">
        <f t="shared" si="59"/>
        <v>03:38</v>
      </c>
      <c r="Q825" s="18">
        <f t="shared" si="61"/>
        <v>641941</v>
      </c>
      <c r="R825" s="8" t="str">
        <f t="shared" si="60"/>
        <v>10:41</v>
      </c>
      <c r="T825" s="7" t="s">
        <v>18138</v>
      </c>
      <c r="U825">
        <f>COUNTIFS(Spotify!$AA:$AA,Charts!$U$1,Spotify!$U:$U,Charts!T825)</f>
        <v>0</v>
      </c>
      <c r="V825">
        <f>COUNTIFS(Spotify!$AA:$AA,Charts!$V$1,Spotify!$U:$U,Charts!T825)</f>
        <v>0</v>
      </c>
      <c r="W825">
        <f>COUNTIFS(Spotify!$AA:$AA,Charts!$W$1,Spotify!$U:$U,Charts!T825)</f>
        <v>0</v>
      </c>
      <c r="X825">
        <f>COUNTIFS(Spotify!$AA:$AA,Charts!$X$1,Spotify!$U:$U,Charts!T825)</f>
        <v>0</v>
      </c>
      <c r="Y825">
        <f>COUNTIFS(Spotify!$AA:$AA,Charts!$Y$1,Spotify!$U:$U,Charts!T825)</f>
        <v>1</v>
      </c>
      <c r="Z825">
        <f>COUNTIFS(Spotify!$AA:$AA,Charts!$Z$1,Spotify!$U:$U,Charts!T825)</f>
        <v>0</v>
      </c>
      <c r="AA825">
        <f>COUNTIFS(Spotify!$AA:$AA,Charts!$AA$1,Spotify!$U:$U,Charts!T825)</f>
        <v>0</v>
      </c>
      <c r="AB825">
        <f>COUNTIFS(Spotify!$AA:$AA,Charts!$AB$1,Spotify!$U:$U,Charts!T825)</f>
        <v>1</v>
      </c>
      <c r="AC825">
        <f>COUNTIFS(Spotify!$AA:$AA,Charts!$AC$1,Spotify!$U:$U,Charts!T825)</f>
        <v>0</v>
      </c>
      <c r="AD825">
        <f>COUNTIFS(Spotify!$AA:$AA,Charts!$AD$1,Spotify!$U:$U,Charts!T825)</f>
        <v>0</v>
      </c>
      <c r="AE825">
        <f>COUNTIFS(Spotify!$AA:$AA,Charts!$AE$1,Spotify!$U:$U,Charts!T825)</f>
        <v>0</v>
      </c>
      <c r="AF825" s="8">
        <f>COUNTIFS(Spotify!$AA:$AA,Charts!$AF$1,Spotify!$U:$U,Charts!T825)</f>
        <v>0</v>
      </c>
      <c r="AH825" s="7" t="s">
        <v>18138</v>
      </c>
      <c r="AI825">
        <f>SUMIFS(Spotify!O:O,Spotify!U:U,Charts!AH825)/COUNTIFS(Spotify!U:U,Charts!AH825)</f>
        <v>-2825</v>
      </c>
      <c r="AJ825" s="18">
        <f>SUMIF(Spotify!U:U,Charts!AH825,Spotify!P:P)/COUNTIF(Spotify!U:U,Charts!AH825)</f>
        <v>150909.5</v>
      </c>
      <c r="AK825" s="18">
        <f>SUMIF(Spotify!U:U,Charts!AH825,Spotify!R:R)/COUNTIF(Spotify!U:U,Charts!AH825)</f>
        <v>1</v>
      </c>
      <c r="AL825" s="18">
        <f>SUMIF(Spotify!U:U,Charts!AH825,Spotify!J:J)/COUNTIF(Spotify!U:U,Charts!AH825)</f>
        <v>548</v>
      </c>
      <c r="AM825" s="18">
        <f>SUMIF(Spotify!U:U,Charts!AH825,Spotify!H:H)/COUNTIF(Spotify!U:U,Charts!AH825)</f>
        <v>468</v>
      </c>
      <c r="AN825" s="28">
        <f>SUMIF(Spotify!U:U,Charts!AH825,Spotify!I:I)/COUNTIF(Spotify!U:U,Charts!AH825)</f>
        <v>436.5</v>
      </c>
    </row>
    <row r="826" spans="1:40" x14ac:dyDescent="0.25">
      <c r="A826" s="3" t="s">
        <v>2813</v>
      </c>
      <c r="B826" s="1">
        <v>500257570</v>
      </c>
      <c r="C826" s="1">
        <v>4</v>
      </c>
      <c r="D826" s="1"/>
      <c r="E826" s="3" t="s">
        <v>877</v>
      </c>
      <c r="F826" s="1">
        <v>23571642</v>
      </c>
      <c r="H826" s="7" t="s">
        <v>18246</v>
      </c>
      <c r="I826" s="1">
        <v>46174772</v>
      </c>
      <c r="J826" s="8">
        <v>1</v>
      </c>
      <c r="L826" s="7" t="s">
        <v>18246</v>
      </c>
      <c r="M826" s="1">
        <f t="shared" si="58"/>
        <v>-46174772</v>
      </c>
      <c r="N826">
        <v>1</v>
      </c>
      <c r="O826" s="18">
        <f>SUMIF(Spotify!U:U,Charts!L826,Spotify!Q:Q)/COUNTIF(Spotify!U:U,Charts!L826)</f>
        <v>193440</v>
      </c>
      <c r="P826" t="str">
        <f t="shared" si="59"/>
        <v>03:13</v>
      </c>
      <c r="Q826" s="18">
        <f t="shared" si="61"/>
        <v>641941</v>
      </c>
      <c r="R826" s="8" t="str">
        <f t="shared" si="60"/>
        <v>10:41</v>
      </c>
      <c r="T826" s="7" t="s">
        <v>2813</v>
      </c>
      <c r="U826">
        <f>COUNTIFS(Spotify!$AA:$AA,Charts!$U$1,Spotify!$U:$U,Charts!T826)</f>
        <v>0</v>
      </c>
      <c r="V826">
        <f>COUNTIFS(Spotify!$AA:$AA,Charts!$V$1,Spotify!$U:$U,Charts!T826)</f>
        <v>2</v>
      </c>
      <c r="W826">
        <f>COUNTIFS(Spotify!$AA:$AA,Charts!$W$1,Spotify!$U:$U,Charts!T826)</f>
        <v>0</v>
      </c>
      <c r="X826">
        <f>COUNTIFS(Spotify!$AA:$AA,Charts!$X$1,Spotify!$U:$U,Charts!T826)</f>
        <v>0</v>
      </c>
      <c r="Y826">
        <f>COUNTIFS(Spotify!$AA:$AA,Charts!$Y$1,Spotify!$U:$U,Charts!T826)</f>
        <v>0</v>
      </c>
      <c r="Z826">
        <f>COUNTIFS(Spotify!$AA:$AA,Charts!$Z$1,Spotify!$U:$U,Charts!T826)</f>
        <v>0</v>
      </c>
      <c r="AA826">
        <f>COUNTIFS(Spotify!$AA:$AA,Charts!$AA$1,Spotify!$U:$U,Charts!T826)</f>
        <v>0</v>
      </c>
      <c r="AB826">
        <f>COUNTIFS(Spotify!$AA:$AA,Charts!$AB$1,Spotify!$U:$U,Charts!T826)</f>
        <v>0</v>
      </c>
      <c r="AC826">
        <f>COUNTIFS(Spotify!$AA:$AA,Charts!$AC$1,Spotify!$U:$U,Charts!T826)</f>
        <v>0</v>
      </c>
      <c r="AD826">
        <f>COUNTIFS(Spotify!$AA:$AA,Charts!$AD$1,Spotify!$U:$U,Charts!T826)</f>
        <v>1</v>
      </c>
      <c r="AE826">
        <f>COUNTIFS(Spotify!$AA:$AA,Charts!$AE$1,Spotify!$U:$U,Charts!T826)</f>
        <v>1</v>
      </c>
      <c r="AF826" s="8">
        <f>COUNTIFS(Spotify!$AA:$AA,Charts!$AF$1,Spotify!$U:$U,Charts!T826)</f>
        <v>0</v>
      </c>
      <c r="AH826" s="7" t="s">
        <v>2813</v>
      </c>
      <c r="AI826">
        <f>SUMIFS(Spotify!O:O,Spotify!U:U,Charts!AH826)/COUNTIFS(Spotify!U:U,Charts!AH826)</f>
        <v>-13478.75</v>
      </c>
      <c r="AJ826" s="18">
        <f>SUMIF(Spotify!U:U,Charts!AH826,Spotify!P:P)/COUNTIF(Spotify!U:U,Charts!AH826)</f>
        <v>73874.25</v>
      </c>
      <c r="AK826" s="18">
        <f>SUMIF(Spotify!U:U,Charts!AH826,Spotify!R:R)/COUNTIF(Spotify!U:U,Charts!AH826)</f>
        <v>19.75</v>
      </c>
      <c r="AL826" s="18">
        <f>SUMIF(Spotify!U:U,Charts!AH826,Spotify!J:J)/COUNTIF(Spotify!U:U,Charts!AH826)</f>
        <v>300.25</v>
      </c>
      <c r="AM826" s="18">
        <f>SUMIF(Spotify!U:U,Charts!AH826,Spotify!H:H)/COUNTIF(Spotify!U:U,Charts!AH826)</f>
        <v>396.75</v>
      </c>
      <c r="AN826" s="28">
        <f>SUMIF(Spotify!U:U,Charts!AH826,Spotify!I:I)/COUNTIF(Spotify!U:U,Charts!AH826)</f>
        <v>222.5</v>
      </c>
    </row>
    <row r="827" spans="1:40" x14ac:dyDescent="0.25">
      <c r="A827" s="3" t="s">
        <v>2256</v>
      </c>
      <c r="B827" s="1">
        <v>27823356</v>
      </c>
      <c r="C827" s="1">
        <v>1</v>
      </c>
      <c r="D827" s="1"/>
      <c r="E827" s="3" t="s">
        <v>16654</v>
      </c>
      <c r="F827" s="1">
        <v>10195777</v>
      </c>
      <c r="H827" s="7" t="s">
        <v>18221</v>
      </c>
      <c r="I827" s="1">
        <v>45952535</v>
      </c>
      <c r="J827" s="8">
        <v>5</v>
      </c>
      <c r="L827" s="7" t="s">
        <v>18221</v>
      </c>
      <c r="M827" s="1">
        <f t="shared" si="58"/>
        <v>-45952535</v>
      </c>
      <c r="N827">
        <v>5</v>
      </c>
      <c r="O827" s="18">
        <f>SUMIF(Spotify!U:U,Charts!L827,Spotify!Q:Q)/COUNTIF(Spotify!U:U,Charts!L827)</f>
        <v>200097.2</v>
      </c>
      <c r="P827" t="str">
        <f t="shared" si="59"/>
        <v>03:20</v>
      </c>
      <c r="Q827" s="18">
        <f t="shared" si="61"/>
        <v>641941</v>
      </c>
      <c r="R827" s="8" t="str">
        <f t="shared" si="60"/>
        <v>10:41</v>
      </c>
      <c r="T827" s="7" t="s">
        <v>2256</v>
      </c>
      <c r="U827">
        <f>COUNTIFS(Spotify!$AA:$AA,Charts!$U$1,Spotify!$U:$U,Charts!T827)</f>
        <v>0</v>
      </c>
      <c r="V827">
        <f>COUNTIFS(Spotify!$AA:$AA,Charts!$V$1,Spotify!$U:$U,Charts!T827)</f>
        <v>0</v>
      </c>
      <c r="W827">
        <f>COUNTIFS(Spotify!$AA:$AA,Charts!$W$1,Spotify!$U:$U,Charts!T827)</f>
        <v>0</v>
      </c>
      <c r="X827">
        <f>COUNTIFS(Spotify!$AA:$AA,Charts!$X$1,Spotify!$U:$U,Charts!T827)</f>
        <v>0</v>
      </c>
      <c r="Y827">
        <f>COUNTIFS(Spotify!$AA:$AA,Charts!$Y$1,Spotify!$U:$U,Charts!T827)</f>
        <v>0</v>
      </c>
      <c r="Z827">
        <f>COUNTIFS(Spotify!$AA:$AA,Charts!$Z$1,Spotify!$U:$U,Charts!T827)</f>
        <v>1</v>
      </c>
      <c r="AA827">
        <f>COUNTIFS(Spotify!$AA:$AA,Charts!$AA$1,Spotify!$U:$U,Charts!T827)</f>
        <v>0</v>
      </c>
      <c r="AB827">
        <f>COUNTIFS(Spotify!$AA:$AA,Charts!$AB$1,Spotify!$U:$U,Charts!T827)</f>
        <v>0</v>
      </c>
      <c r="AC827">
        <f>COUNTIFS(Spotify!$AA:$AA,Charts!$AC$1,Spotify!$U:$U,Charts!T827)</f>
        <v>0</v>
      </c>
      <c r="AD827">
        <f>COUNTIFS(Spotify!$AA:$AA,Charts!$AD$1,Spotify!$U:$U,Charts!T827)</f>
        <v>0</v>
      </c>
      <c r="AE827">
        <f>COUNTIFS(Spotify!$AA:$AA,Charts!$AE$1,Spotify!$U:$U,Charts!T827)</f>
        <v>0</v>
      </c>
      <c r="AF827" s="8">
        <f>COUNTIFS(Spotify!$AA:$AA,Charts!$AF$1,Spotify!$U:$U,Charts!T827)</f>
        <v>0</v>
      </c>
      <c r="AH827" s="7" t="s">
        <v>2256</v>
      </c>
      <c r="AI827">
        <f>SUMIFS(Spotify!O:O,Spotify!U:U,Charts!AH827)/COUNTIFS(Spotify!U:U,Charts!AH827)</f>
        <v>-857</v>
      </c>
      <c r="AJ827" s="18">
        <f>SUMIF(Spotify!U:U,Charts!AH827,Spotify!P:P)/COUNTIF(Spotify!U:U,Charts!AH827)</f>
        <v>14489</v>
      </c>
      <c r="AK827" s="18">
        <f>SUMIF(Spotify!U:U,Charts!AH827,Spotify!R:R)/COUNTIF(Spotify!U:U,Charts!AH827)</f>
        <v>6</v>
      </c>
      <c r="AL827" s="18">
        <f>SUMIF(Spotify!U:U,Charts!AH827,Spotify!J:J)/COUNTIF(Spotify!U:U,Charts!AH827)</f>
        <v>276</v>
      </c>
      <c r="AM827" s="18">
        <f>SUMIF(Spotify!U:U,Charts!AH827,Spotify!H:H)/COUNTIF(Spotify!U:U,Charts!AH827)</f>
        <v>39</v>
      </c>
      <c r="AN827" s="28">
        <f>SUMIF(Spotify!U:U,Charts!AH827,Spotify!I:I)/COUNTIF(Spotify!U:U,Charts!AH827)</f>
        <v>448</v>
      </c>
    </row>
    <row r="828" spans="1:40" x14ac:dyDescent="0.25">
      <c r="A828" s="3" t="s">
        <v>3327</v>
      </c>
      <c r="B828" s="1">
        <v>575055637</v>
      </c>
      <c r="C828" s="1">
        <v>8</v>
      </c>
      <c r="D828" s="1"/>
      <c r="E828" s="3" t="s">
        <v>63</v>
      </c>
      <c r="F828" s="1">
        <v>27916960</v>
      </c>
      <c r="H828" s="7" t="s">
        <v>17980</v>
      </c>
      <c r="I828" s="1">
        <v>45657385</v>
      </c>
      <c r="J828" s="8">
        <v>1</v>
      </c>
      <c r="L828" s="7" t="s">
        <v>17980</v>
      </c>
      <c r="M828" s="1">
        <f t="shared" si="58"/>
        <v>-45657385</v>
      </c>
      <c r="N828">
        <v>1</v>
      </c>
      <c r="O828" s="18">
        <f>SUMIF(Spotify!U:U,Charts!L828,Spotify!Q:Q)/COUNTIF(Spotify!U:U,Charts!L828)</f>
        <v>232065</v>
      </c>
      <c r="P828" t="str">
        <f t="shared" si="59"/>
        <v>03:52</v>
      </c>
      <c r="Q828" s="18">
        <f t="shared" si="61"/>
        <v>641941</v>
      </c>
      <c r="R828" s="8" t="str">
        <f t="shared" si="60"/>
        <v>10:41</v>
      </c>
      <c r="T828" s="7" t="s">
        <v>3327</v>
      </c>
      <c r="U828">
        <f>COUNTIFS(Spotify!$AA:$AA,Charts!$U$1,Spotify!$U:$U,Charts!T828)</f>
        <v>1</v>
      </c>
      <c r="V828">
        <f>COUNTIFS(Spotify!$AA:$AA,Charts!$V$1,Spotify!$U:$U,Charts!T828)</f>
        <v>0</v>
      </c>
      <c r="W828">
        <f>COUNTIFS(Spotify!$AA:$AA,Charts!$W$1,Spotify!$U:$U,Charts!T828)</f>
        <v>1</v>
      </c>
      <c r="X828">
        <f>COUNTIFS(Spotify!$AA:$AA,Charts!$X$1,Spotify!$U:$U,Charts!T828)</f>
        <v>0</v>
      </c>
      <c r="Y828">
        <f>COUNTIFS(Spotify!$AA:$AA,Charts!$Y$1,Spotify!$U:$U,Charts!T828)</f>
        <v>0</v>
      </c>
      <c r="Z828">
        <f>COUNTIFS(Spotify!$AA:$AA,Charts!$Z$1,Spotify!$U:$U,Charts!T828)</f>
        <v>0</v>
      </c>
      <c r="AA828">
        <f>COUNTIFS(Spotify!$AA:$AA,Charts!$AA$1,Spotify!$U:$U,Charts!T828)</f>
        <v>0</v>
      </c>
      <c r="AB828">
        <f>COUNTIFS(Spotify!$AA:$AA,Charts!$AB$1,Spotify!$U:$U,Charts!T828)</f>
        <v>1</v>
      </c>
      <c r="AC828">
        <f>COUNTIFS(Spotify!$AA:$AA,Charts!$AC$1,Spotify!$U:$U,Charts!T828)</f>
        <v>1</v>
      </c>
      <c r="AD828">
        <f>COUNTIFS(Spotify!$AA:$AA,Charts!$AD$1,Spotify!$U:$U,Charts!T828)</f>
        <v>2</v>
      </c>
      <c r="AE828">
        <f>COUNTIFS(Spotify!$AA:$AA,Charts!$AE$1,Spotify!$U:$U,Charts!T828)</f>
        <v>0</v>
      </c>
      <c r="AF828" s="8">
        <f>COUNTIFS(Spotify!$AA:$AA,Charts!$AF$1,Spotify!$U:$U,Charts!T828)</f>
        <v>2</v>
      </c>
      <c r="AH828" s="7" t="s">
        <v>3327</v>
      </c>
      <c r="AI828">
        <f>SUMIFS(Spotify!O:O,Spotify!U:U,Charts!AH828)/COUNTIFS(Spotify!U:U,Charts!AH828)</f>
        <v>-6400.5</v>
      </c>
      <c r="AJ828" s="18">
        <f>SUMIF(Spotify!U:U,Charts!AH828,Spotify!P:P)/COUNTIF(Spotify!U:U,Charts!AH828)</f>
        <v>112440.125</v>
      </c>
      <c r="AK828" s="18">
        <f>SUMIF(Spotify!U:U,Charts!AH828,Spotify!R:R)/COUNTIF(Spotify!U:U,Charts!AH828)</f>
        <v>9.5</v>
      </c>
      <c r="AL828" s="18">
        <f>SUMIF(Spotify!U:U,Charts!AH828,Spotify!J:J)/COUNTIF(Spotify!U:U,Charts!AH828)</f>
        <v>517.25</v>
      </c>
      <c r="AM828" s="18">
        <f>SUMIF(Spotify!U:U,Charts!AH828,Spotify!H:H)/COUNTIF(Spotify!U:U,Charts!AH828)</f>
        <v>662.75</v>
      </c>
      <c r="AN828" s="28">
        <f>SUMIF(Spotify!U:U,Charts!AH828,Spotify!I:I)/COUNTIF(Spotify!U:U,Charts!AH828)</f>
        <v>462</v>
      </c>
    </row>
    <row r="829" spans="1:40" x14ac:dyDescent="0.25">
      <c r="A829" s="3" t="s">
        <v>9327</v>
      </c>
      <c r="B829" s="1">
        <v>166059546</v>
      </c>
      <c r="C829" s="1">
        <v>1</v>
      </c>
      <c r="D829" s="1"/>
      <c r="E829" s="3" t="s">
        <v>1993</v>
      </c>
      <c r="F829" s="1">
        <v>432293451</v>
      </c>
      <c r="H829" s="7" t="s">
        <v>13483</v>
      </c>
      <c r="I829" s="1">
        <v>45572324</v>
      </c>
      <c r="J829" s="8">
        <v>1</v>
      </c>
      <c r="L829" s="7" t="s">
        <v>13483</v>
      </c>
      <c r="M829" s="1">
        <f t="shared" si="58"/>
        <v>-45572324</v>
      </c>
      <c r="N829">
        <v>1</v>
      </c>
      <c r="O829" s="18">
        <f>SUMIF(Spotify!U:U,Charts!L829,Spotify!Q:Q)/COUNTIF(Spotify!U:U,Charts!L829)</f>
        <v>148779</v>
      </c>
      <c r="P829" t="str">
        <f t="shared" si="59"/>
        <v>02:28</v>
      </c>
      <c r="Q829" s="18">
        <f t="shared" si="61"/>
        <v>641941</v>
      </c>
      <c r="R829" s="8" t="str">
        <f t="shared" si="60"/>
        <v>10:41</v>
      </c>
      <c r="T829" s="7" t="s">
        <v>9327</v>
      </c>
      <c r="U829">
        <f>COUNTIFS(Spotify!$AA:$AA,Charts!$U$1,Spotify!$U:$U,Charts!T829)</f>
        <v>0</v>
      </c>
      <c r="V829">
        <f>COUNTIFS(Spotify!$AA:$AA,Charts!$V$1,Spotify!$U:$U,Charts!T829)</f>
        <v>0</v>
      </c>
      <c r="W829">
        <f>COUNTIFS(Spotify!$AA:$AA,Charts!$W$1,Spotify!$U:$U,Charts!T829)</f>
        <v>0</v>
      </c>
      <c r="X829">
        <f>COUNTIFS(Spotify!$AA:$AA,Charts!$X$1,Spotify!$U:$U,Charts!T829)</f>
        <v>0</v>
      </c>
      <c r="Y829">
        <f>COUNTIFS(Spotify!$AA:$AA,Charts!$Y$1,Spotify!$U:$U,Charts!T829)</f>
        <v>0</v>
      </c>
      <c r="Z829">
        <f>COUNTIFS(Spotify!$AA:$AA,Charts!$Z$1,Spotify!$U:$U,Charts!T829)</f>
        <v>1</v>
      </c>
      <c r="AA829">
        <f>COUNTIFS(Spotify!$AA:$AA,Charts!$AA$1,Spotify!$U:$U,Charts!T829)</f>
        <v>0</v>
      </c>
      <c r="AB829">
        <f>COUNTIFS(Spotify!$AA:$AA,Charts!$AB$1,Spotify!$U:$U,Charts!T829)</f>
        <v>0</v>
      </c>
      <c r="AC829">
        <f>COUNTIFS(Spotify!$AA:$AA,Charts!$AC$1,Spotify!$U:$U,Charts!T829)</f>
        <v>0</v>
      </c>
      <c r="AD829">
        <f>COUNTIFS(Spotify!$AA:$AA,Charts!$AD$1,Spotify!$U:$U,Charts!T829)</f>
        <v>0</v>
      </c>
      <c r="AE829">
        <f>COUNTIFS(Spotify!$AA:$AA,Charts!$AE$1,Spotify!$U:$U,Charts!T829)</f>
        <v>0</v>
      </c>
      <c r="AF829" s="8">
        <f>COUNTIFS(Spotify!$AA:$AA,Charts!$AF$1,Spotify!$U:$U,Charts!T829)</f>
        <v>0</v>
      </c>
      <c r="AH829" s="7" t="s">
        <v>9327</v>
      </c>
      <c r="AI829">
        <f>SUMIFS(Spotify!O:O,Spotify!U:U,Charts!AH829)/COUNTIFS(Spotify!U:U,Charts!AH829)</f>
        <v>-6333</v>
      </c>
      <c r="AJ829" s="18">
        <f>SUMIF(Spotify!U:U,Charts!AH829,Spotify!P:P)/COUNTIF(Spotify!U:U,Charts!AH829)</f>
        <v>100011</v>
      </c>
      <c r="AK829" s="18">
        <f>SUMIF(Spotify!U:U,Charts!AH829,Spotify!R:R)/COUNTIF(Spotify!U:U,Charts!AH829)</f>
        <v>9</v>
      </c>
      <c r="AL829" s="18">
        <f>SUMIF(Spotify!U:U,Charts!AH829,Spotify!J:J)/COUNTIF(Spotify!U:U,Charts!AH829)</f>
        <v>399</v>
      </c>
      <c r="AM829" s="18">
        <f>SUMIF(Spotify!U:U,Charts!AH829,Spotify!H:H)/COUNTIF(Spotify!U:U,Charts!AH829)</f>
        <v>706</v>
      </c>
      <c r="AN829" s="28">
        <f>SUMIF(Spotify!U:U,Charts!AH829,Spotify!I:I)/COUNTIF(Spotify!U:U,Charts!AH829)</f>
        <v>8</v>
      </c>
    </row>
    <row r="830" spans="1:40" x14ac:dyDescent="0.25">
      <c r="A830" s="3" t="s">
        <v>18139</v>
      </c>
      <c r="B830" s="1">
        <v>171450449</v>
      </c>
      <c r="C830" s="1">
        <v>1</v>
      </c>
      <c r="D830" s="1"/>
      <c r="E830" s="3" t="s">
        <v>2964</v>
      </c>
      <c r="F830" s="1">
        <v>112395103</v>
      </c>
      <c r="H830" s="7" t="s">
        <v>17916</v>
      </c>
      <c r="I830" s="1">
        <v>45412178</v>
      </c>
      <c r="J830" s="8">
        <v>1</v>
      </c>
      <c r="L830" s="7" t="s">
        <v>17916</v>
      </c>
      <c r="M830" s="1">
        <f t="shared" si="58"/>
        <v>-45412178</v>
      </c>
      <c r="N830">
        <v>1</v>
      </c>
      <c r="O830" s="18">
        <f>SUMIF(Spotify!U:U,Charts!L830,Spotify!Q:Q)/COUNTIF(Spotify!U:U,Charts!L830)</f>
        <v>256418</v>
      </c>
      <c r="P830" t="str">
        <f t="shared" si="59"/>
        <v>04:16</v>
      </c>
      <c r="Q830" s="18">
        <f t="shared" si="61"/>
        <v>641941</v>
      </c>
      <c r="R830" s="8" t="str">
        <f t="shared" si="60"/>
        <v>10:41</v>
      </c>
      <c r="T830" s="7" t="s">
        <v>18139</v>
      </c>
      <c r="U830">
        <f>COUNTIFS(Spotify!$AA:$AA,Charts!$U$1,Spotify!$U:$U,Charts!T830)</f>
        <v>1</v>
      </c>
      <c r="V830">
        <f>COUNTIFS(Spotify!$AA:$AA,Charts!$V$1,Spotify!$U:$U,Charts!T830)</f>
        <v>0</v>
      </c>
      <c r="W830">
        <f>COUNTIFS(Spotify!$AA:$AA,Charts!$W$1,Spotify!$U:$U,Charts!T830)</f>
        <v>0</v>
      </c>
      <c r="X830">
        <f>COUNTIFS(Spotify!$AA:$AA,Charts!$X$1,Spotify!$U:$U,Charts!T830)</f>
        <v>0</v>
      </c>
      <c r="Y830">
        <f>COUNTIFS(Spotify!$AA:$AA,Charts!$Y$1,Spotify!$U:$U,Charts!T830)</f>
        <v>0</v>
      </c>
      <c r="Z830">
        <f>COUNTIFS(Spotify!$AA:$AA,Charts!$Z$1,Spotify!$U:$U,Charts!T830)</f>
        <v>0</v>
      </c>
      <c r="AA830">
        <f>COUNTIFS(Spotify!$AA:$AA,Charts!$AA$1,Spotify!$U:$U,Charts!T830)</f>
        <v>0</v>
      </c>
      <c r="AB830">
        <f>COUNTIFS(Spotify!$AA:$AA,Charts!$AB$1,Spotify!$U:$U,Charts!T830)</f>
        <v>0</v>
      </c>
      <c r="AC830">
        <f>COUNTIFS(Spotify!$AA:$AA,Charts!$AC$1,Spotify!$U:$U,Charts!T830)</f>
        <v>0</v>
      </c>
      <c r="AD830">
        <f>COUNTIFS(Spotify!$AA:$AA,Charts!$AD$1,Spotify!$U:$U,Charts!T830)</f>
        <v>0</v>
      </c>
      <c r="AE830">
        <f>COUNTIFS(Spotify!$AA:$AA,Charts!$AE$1,Spotify!$U:$U,Charts!T830)</f>
        <v>0</v>
      </c>
      <c r="AF830" s="8">
        <f>COUNTIFS(Spotify!$AA:$AA,Charts!$AF$1,Spotify!$U:$U,Charts!T830)</f>
        <v>0</v>
      </c>
      <c r="AH830" s="7" t="s">
        <v>18139</v>
      </c>
      <c r="AI830">
        <f>SUMIFS(Spotify!O:O,Spotify!U:U,Charts!AH830)/COUNTIFS(Spotify!U:U,Charts!AH830)</f>
        <v>-3255</v>
      </c>
      <c r="AJ830" s="18">
        <f>SUMIF(Spotify!U:U,Charts!AH830,Spotify!P:P)/COUNTIF(Spotify!U:U,Charts!AH830)</f>
        <v>119932</v>
      </c>
      <c r="AK830" s="18">
        <f>SUMIF(Spotify!U:U,Charts!AH830,Spotify!R:R)/COUNTIF(Spotify!U:U,Charts!AH830)</f>
        <v>19</v>
      </c>
      <c r="AL830" s="18">
        <f>SUMIF(Spotify!U:U,Charts!AH830,Spotify!J:J)/COUNTIF(Spotify!U:U,Charts!AH830)</f>
        <v>475</v>
      </c>
      <c r="AM830" s="18">
        <f>SUMIF(Spotify!U:U,Charts!AH830,Spotify!H:H)/COUNTIF(Spotify!U:U,Charts!AH830)</f>
        <v>722</v>
      </c>
      <c r="AN830" s="28">
        <f>SUMIF(Spotify!U:U,Charts!AH830,Spotify!I:I)/COUNTIF(Spotify!U:U,Charts!AH830)</f>
        <v>893</v>
      </c>
    </row>
    <row r="831" spans="1:40" x14ac:dyDescent="0.25">
      <c r="A831" s="3" t="s">
        <v>18140</v>
      </c>
      <c r="B831" s="1">
        <v>481536857</v>
      </c>
      <c r="C831" s="1">
        <v>4</v>
      </c>
      <c r="D831" s="1"/>
      <c r="E831" s="3" t="s">
        <v>7519</v>
      </c>
      <c r="F831" s="1">
        <v>38394497</v>
      </c>
      <c r="H831" s="7" t="s">
        <v>16579</v>
      </c>
      <c r="I831" s="1">
        <v>45357858</v>
      </c>
      <c r="J831" s="8">
        <v>1</v>
      </c>
      <c r="L831" s="7" t="s">
        <v>16579</v>
      </c>
      <c r="M831" s="1">
        <f t="shared" si="58"/>
        <v>-45357858</v>
      </c>
      <c r="N831">
        <v>1</v>
      </c>
      <c r="O831" s="18">
        <f>SUMIF(Spotify!U:U,Charts!L831,Spotify!Q:Q)/COUNTIF(Spotify!U:U,Charts!L831)</f>
        <v>156267</v>
      </c>
      <c r="P831" t="str">
        <f t="shared" si="59"/>
        <v>02:36</v>
      </c>
      <c r="Q831" s="18">
        <f t="shared" si="61"/>
        <v>641941</v>
      </c>
      <c r="R831" s="8" t="str">
        <f t="shared" si="60"/>
        <v>10:41</v>
      </c>
      <c r="T831" s="7" t="s">
        <v>18140</v>
      </c>
      <c r="U831">
        <f>COUNTIFS(Spotify!$AA:$AA,Charts!$U$1,Spotify!$U:$U,Charts!T831)</f>
        <v>0</v>
      </c>
      <c r="V831">
        <f>COUNTIFS(Spotify!$AA:$AA,Charts!$V$1,Spotify!$U:$U,Charts!T831)</f>
        <v>0</v>
      </c>
      <c r="W831">
        <f>COUNTIFS(Spotify!$AA:$AA,Charts!$W$1,Spotify!$U:$U,Charts!T831)</f>
        <v>3</v>
      </c>
      <c r="X831">
        <f>COUNTIFS(Spotify!$AA:$AA,Charts!$X$1,Spotify!$U:$U,Charts!T831)</f>
        <v>0</v>
      </c>
      <c r="Y831">
        <f>COUNTIFS(Spotify!$AA:$AA,Charts!$Y$1,Spotify!$U:$U,Charts!T831)</f>
        <v>0</v>
      </c>
      <c r="Z831">
        <f>COUNTIFS(Spotify!$AA:$AA,Charts!$Z$1,Spotify!$U:$U,Charts!T831)</f>
        <v>1</v>
      </c>
      <c r="AA831">
        <f>COUNTIFS(Spotify!$AA:$AA,Charts!$AA$1,Spotify!$U:$U,Charts!T831)</f>
        <v>0</v>
      </c>
      <c r="AB831">
        <f>COUNTIFS(Spotify!$AA:$AA,Charts!$AB$1,Spotify!$U:$U,Charts!T831)</f>
        <v>0</v>
      </c>
      <c r="AC831">
        <f>COUNTIFS(Spotify!$AA:$AA,Charts!$AC$1,Spotify!$U:$U,Charts!T831)</f>
        <v>0</v>
      </c>
      <c r="AD831">
        <f>COUNTIFS(Spotify!$AA:$AA,Charts!$AD$1,Spotify!$U:$U,Charts!T831)</f>
        <v>0</v>
      </c>
      <c r="AE831">
        <f>COUNTIFS(Spotify!$AA:$AA,Charts!$AE$1,Spotify!$U:$U,Charts!T831)</f>
        <v>0</v>
      </c>
      <c r="AF831" s="8">
        <f>COUNTIFS(Spotify!$AA:$AA,Charts!$AF$1,Spotify!$U:$U,Charts!T831)</f>
        <v>0</v>
      </c>
      <c r="AH831" s="7" t="s">
        <v>18140</v>
      </c>
      <c r="AI831">
        <f>SUMIFS(Spotify!O:O,Spotify!U:U,Charts!AH831)/COUNTIFS(Spotify!U:U,Charts!AH831)</f>
        <v>-3154</v>
      </c>
      <c r="AJ831" s="18">
        <f>SUMIF(Spotify!U:U,Charts!AH831,Spotify!P:P)/COUNTIF(Spotify!U:U,Charts!AH831)</f>
        <v>84246.25</v>
      </c>
      <c r="AK831" s="18">
        <f>SUMIF(Spotify!U:U,Charts!AH831,Spotify!R:R)/COUNTIF(Spotify!U:U,Charts!AH831)</f>
        <v>28.5</v>
      </c>
      <c r="AL831" s="18">
        <f>SUMIF(Spotify!U:U,Charts!AH831,Spotify!J:J)/COUNTIF(Spotify!U:U,Charts!AH831)</f>
        <v>647.5</v>
      </c>
      <c r="AM831" s="18">
        <f>SUMIF(Spotify!U:U,Charts!AH831,Spotify!H:H)/COUNTIF(Spotify!U:U,Charts!AH831)</f>
        <v>840</v>
      </c>
      <c r="AN831" s="28">
        <f>SUMIF(Spotify!U:U,Charts!AH831,Spotify!I:I)/COUNTIF(Spotify!U:U,Charts!AH831)</f>
        <v>806.5</v>
      </c>
    </row>
    <row r="832" spans="1:40" x14ac:dyDescent="0.25">
      <c r="A832" s="3" t="s">
        <v>18141</v>
      </c>
      <c r="B832" s="1">
        <v>13918853</v>
      </c>
      <c r="C832" s="1">
        <v>1</v>
      </c>
      <c r="D832" s="1"/>
      <c r="E832" s="3" t="s">
        <v>17339</v>
      </c>
      <c r="F832" s="1">
        <v>992766430</v>
      </c>
      <c r="H832" s="7" t="s">
        <v>5163</v>
      </c>
      <c r="I832" s="1">
        <v>44744021</v>
      </c>
      <c r="J832" s="8">
        <v>1</v>
      </c>
      <c r="L832" s="7" t="s">
        <v>5163</v>
      </c>
      <c r="M832" s="1">
        <f t="shared" si="58"/>
        <v>-44744021</v>
      </c>
      <c r="N832">
        <v>1</v>
      </c>
      <c r="O832" s="18">
        <f>SUMIF(Spotify!U:U,Charts!L832,Spotify!Q:Q)/COUNTIF(Spotify!U:U,Charts!L832)</f>
        <v>235556</v>
      </c>
      <c r="P832" t="str">
        <f t="shared" si="59"/>
        <v>03:55</v>
      </c>
      <c r="Q832" s="18">
        <f t="shared" si="61"/>
        <v>641941</v>
      </c>
      <c r="R832" s="8" t="str">
        <f t="shared" si="60"/>
        <v>10:41</v>
      </c>
      <c r="T832" s="7" t="s">
        <v>18141</v>
      </c>
      <c r="U832">
        <f>COUNTIFS(Spotify!$AA:$AA,Charts!$U$1,Spotify!$U:$U,Charts!T832)</f>
        <v>0</v>
      </c>
      <c r="V832">
        <f>COUNTIFS(Spotify!$AA:$AA,Charts!$V$1,Spotify!$U:$U,Charts!T832)</f>
        <v>0</v>
      </c>
      <c r="W832">
        <f>COUNTIFS(Spotify!$AA:$AA,Charts!$W$1,Spotify!$U:$U,Charts!T832)</f>
        <v>0</v>
      </c>
      <c r="X832">
        <f>COUNTIFS(Spotify!$AA:$AA,Charts!$X$1,Spotify!$U:$U,Charts!T832)</f>
        <v>0</v>
      </c>
      <c r="Y832">
        <f>COUNTIFS(Spotify!$AA:$AA,Charts!$Y$1,Spotify!$U:$U,Charts!T832)</f>
        <v>0</v>
      </c>
      <c r="Z832">
        <f>COUNTIFS(Spotify!$AA:$AA,Charts!$Z$1,Spotify!$U:$U,Charts!T832)</f>
        <v>0</v>
      </c>
      <c r="AA832">
        <f>COUNTIFS(Spotify!$AA:$AA,Charts!$AA$1,Spotify!$U:$U,Charts!T832)</f>
        <v>0</v>
      </c>
      <c r="AB832">
        <f>COUNTIFS(Spotify!$AA:$AA,Charts!$AB$1,Spotify!$U:$U,Charts!T832)</f>
        <v>0</v>
      </c>
      <c r="AC832">
        <f>COUNTIFS(Spotify!$AA:$AA,Charts!$AC$1,Spotify!$U:$U,Charts!T832)</f>
        <v>0</v>
      </c>
      <c r="AD832">
        <f>COUNTIFS(Spotify!$AA:$AA,Charts!$AD$1,Spotify!$U:$U,Charts!T832)</f>
        <v>1</v>
      </c>
      <c r="AE832">
        <f>COUNTIFS(Spotify!$AA:$AA,Charts!$AE$1,Spotify!$U:$U,Charts!T832)</f>
        <v>0</v>
      </c>
      <c r="AF832" s="8">
        <f>COUNTIFS(Spotify!$AA:$AA,Charts!$AF$1,Spotify!$U:$U,Charts!T832)</f>
        <v>0</v>
      </c>
      <c r="AH832" s="7" t="s">
        <v>18141</v>
      </c>
      <c r="AI832">
        <f>SUMIFS(Spotify!O:O,Spotify!U:U,Charts!AH832)/COUNTIFS(Spotify!U:U,Charts!AH832)</f>
        <v>-60</v>
      </c>
      <c r="AJ832" s="18">
        <f>SUMIF(Spotify!U:U,Charts!AH832,Spotify!P:P)/COUNTIF(Spotify!U:U,Charts!AH832)</f>
        <v>105055</v>
      </c>
      <c r="AK832" s="18">
        <f>SUMIF(Spotify!U:U,Charts!AH832,Spotify!R:R)/COUNTIF(Spotify!U:U,Charts!AH832)</f>
        <v>4</v>
      </c>
      <c r="AL832" s="18">
        <f>SUMIF(Spotify!U:U,Charts!AH832,Spotify!J:J)/COUNTIF(Spotify!U:U,Charts!AH832)</f>
        <v>802</v>
      </c>
      <c r="AM832" s="18">
        <f>SUMIF(Spotify!U:U,Charts!AH832,Spotify!H:H)/COUNTIF(Spotify!U:U,Charts!AH832)</f>
        <v>811</v>
      </c>
      <c r="AN832" s="28">
        <f>SUMIF(Spotify!U:U,Charts!AH832,Spotify!I:I)/COUNTIF(Spotify!U:U,Charts!AH832)</f>
        <v>801</v>
      </c>
    </row>
    <row r="833" spans="1:40" x14ac:dyDescent="0.25">
      <c r="A833" s="3" t="s">
        <v>14173</v>
      </c>
      <c r="B833" s="1">
        <v>247972908</v>
      </c>
      <c r="C833" s="1">
        <v>10</v>
      </c>
      <c r="D833" s="1"/>
      <c r="E833" s="3" t="s">
        <v>8944</v>
      </c>
      <c r="F833" s="1">
        <v>410138677</v>
      </c>
      <c r="H833" s="7" t="s">
        <v>17915</v>
      </c>
      <c r="I833" s="1">
        <v>44741169</v>
      </c>
      <c r="J833" s="8">
        <v>1</v>
      </c>
      <c r="L833" s="7" t="s">
        <v>17915</v>
      </c>
      <c r="M833" s="1">
        <f t="shared" si="58"/>
        <v>-44741169</v>
      </c>
      <c r="N833">
        <v>1</v>
      </c>
      <c r="O833" s="18">
        <f>SUMIF(Spotify!U:U,Charts!L833,Spotify!Q:Q)/COUNTIF(Spotify!U:U,Charts!L833)</f>
        <v>247493</v>
      </c>
      <c r="P833" t="str">
        <f t="shared" si="59"/>
        <v>04:07</v>
      </c>
      <c r="Q833" s="18">
        <f t="shared" si="61"/>
        <v>641941</v>
      </c>
      <c r="R833" s="8" t="str">
        <f t="shared" si="60"/>
        <v>10:41</v>
      </c>
      <c r="T833" s="7" t="s">
        <v>14173</v>
      </c>
      <c r="U833">
        <f>COUNTIFS(Spotify!$AA:$AA,Charts!$U$1,Spotify!$U:$U,Charts!T833)</f>
        <v>1</v>
      </c>
      <c r="V833">
        <f>COUNTIFS(Spotify!$AA:$AA,Charts!$V$1,Spotify!$U:$U,Charts!T833)</f>
        <v>1</v>
      </c>
      <c r="W833">
        <f>COUNTIFS(Spotify!$AA:$AA,Charts!$W$1,Spotify!$U:$U,Charts!T833)</f>
        <v>1</v>
      </c>
      <c r="X833">
        <f>COUNTIFS(Spotify!$AA:$AA,Charts!$X$1,Spotify!$U:$U,Charts!T833)</f>
        <v>0</v>
      </c>
      <c r="Y833">
        <f>COUNTIFS(Spotify!$AA:$AA,Charts!$Y$1,Spotify!$U:$U,Charts!T833)</f>
        <v>0</v>
      </c>
      <c r="Z833">
        <f>COUNTIFS(Spotify!$AA:$AA,Charts!$Z$1,Spotify!$U:$U,Charts!T833)</f>
        <v>1</v>
      </c>
      <c r="AA833">
        <f>COUNTIFS(Spotify!$AA:$AA,Charts!$AA$1,Spotify!$U:$U,Charts!T833)</f>
        <v>2</v>
      </c>
      <c r="AB833">
        <f>COUNTIFS(Spotify!$AA:$AA,Charts!$AB$1,Spotify!$U:$U,Charts!T833)</f>
        <v>2</v>
      </c>
      <c r="AC833">
        <f>COUNTIFS(Spotify!$AA:$AA,Charts!$AC$1,Spotify!$U:$U,Charts!T833)</f>
        <v>1</v>
      </c>
      <c r="AD833">
        <f>COUNTIFS(Spotify!$AA:$AA,Charts!$AD$1,Spotify!$U:$U,Charts!T833)</f>
        <v>1</v>
      </c>
      <c r="AE833">
        <f>COUNTIFS(Spotify!$AA:$AA,Charts!$AE$1,Spotify!$U:$U,Charts!T833)</f>
        <v>0</v>
      </c>
      <c r="AF833" s="8">
        <f>COUNTIFS(Spotify!$AA:$AA,Charts!$AF$1,Spotify!$U:$U,Charts!T833)</f>
        <v>0</v>
      </c>
      <c r="AH833" s="7" t="s">
        <v>14173</v>
      </c>
      <c r="AI833">
        <f>SUMIFS(Spotify!O:O,Spotify!U:U,Charts!AH833)/COUNTIFS(Spotify!U:U,Charts!AH833)</f>
        <v>-5470.6</v>
      </c>
      <c r="AJ833" s="18">
        <f>SUMIF(Spotify!U:U,Charts!AH833,Spotify!P:P)/COUNTIF(Spotify!U:U,Charts!AH833)</f>
        <v>111324.1</v>
      </c>
      <c r="AK833" s="18">
        <f>SUMIF(Spotify!U:U,Charts!AH833,Spotify!R:R)/COUNTIF(Spotify!U:U,Charts!AH833)</f>
        <v>5.3</v>
      </c>
      <c r="AL833" s="18">
        <f>SUMIF(Spotify!U:U,Charts!AH833,Spotify!J:J)/COUNTIF(Spotify!U:U,Charts!AH833)</f>
        <v>240.6</v>
      </c>
      <c r="AM833" s="18">
        <f>SUMIF(Spotify!U:U,Charts!AH833,Spotify!H:H)/COUNTIF(Spotify!U:U,Charts!AH833)</f>
        <v>729</v>
      </c>
      <c r="AN833" s="28">
        <f>SUMIF(Spotify!U:U,Charts!AH833,Spotify!I:I)/COUNTIF(Spotify!U:U,Charts!AH833)</f>
        <v>642.70000000000005</v>
      </c>
    </row>
    <row r="834" spans="1:40" x14ac:dyDescent="0.25">
      <c r="A834" s="3" t="s">
        <v>14186</v>
      </c>
      <c r="B834" s="1">
        <v>81089021</v>
      </c>
      <c r="C834" s="1">
        <v>1</v>
      </c>
      <c r="D834" s="1"/>
      <c r="E834" s="3" t="s">
        <v>6354</v>
      </c>
      <c r="F834" s="1">
        <v>33791553</v>
      </c>
      <c r="H834" s="7" t="s">
        <v>17971</v>
      </c>
      <c r="I834" s="1">
        <v>44442177</v>
      </c>
      <c r="J834" s="8">
        <v>1</v>
      </c>
      <c r="L834" s="7" t="s">
        <v>17971</v>
      </c>
      <c r="M834" s="1">
        <f t="shared" si="58"/>
        <v>-44442177</v>
      </c>
      <c r="N834">
        <v>1</v>
      </c>
      <c r="O834" s="18">
        <f>SUMIF(Spotify!U:U,Charts!L834,Spotify!Q:Q)/COUNTIF(Spotify!U:U,Charts!L834)</f>
        <v>187111</v>
      </c>
      <c r="P834" t="str">
        <f t="shared" si="59"/>
        <v>03:07</v>
      </c>
      <c r="Q834" s="18">
        <f t="shared" si="61"/>
        <v>641941</v>
      </c>
      <c r="R834" s="8" t="str">
        <f t="shared" si="60"/>
        <v>10:41</v>
      </c>
      <c r="T834" s="7" t="s">
        <v>14186</v>
      </c>
      <c r="U834">
        <f>COUNTIFS(Spotify!$AA:$AA,Charts!$U$1,Spotify!$U:$U,Charts!T834)</f>
        <v>0</v>
      </c>
      <c r="V834">
        <f>COUNTIFS(Spotify!$AA:$AA,Charts!$V$1,Spotify!$U:$U,Charts!T834)</f>
        <v>0</v>
      </c>
      <c r="W834">
        <f>COUNTIFS(Spotify!$AA:$AA,Charts!$W$1,Spotify!$U:$U,Charts!T834)</f>
        <v>1</v>
      </c>
      <c r="X834">
        <f>COUNTIFS(Spotify!$AA:$AA,Charts!$X$1,Spotify!$U:$U,Charts!T834)</f>
        <v>0</v>
      </c>
      <c r="Y834">
        <f>COUNTIFS(Spotify!$AA:$AA,Charts!$Y$1,Spotify!$U:$U,Charts!T834)</f>
        <v>0</v>
      </c>
      <c r="Z834">
        <f>COUNTIFS(Spotify!$AA:$AA,Charts!$Z$1,Spotify!$U:$U,Charts!T834)</f>
        <v>0</v>
      </c>
      <c r="AA834">
        <f>COUNTIFS(Spotify!$AA:$AA,Charts!$AA$1,Spotify!$U:$U,Charts!T834)</f>
        <v>0</v>
      </c>
      <c r="AB834">
        <f>COUNTIFS(Spotify!$AA:$AA,Charts!$AB$1,Spotify!$U:$U,Charts!T834)</f>
        <v>0</v>
      </c>
      <c r="AC834">
        <f>COUNTIFS(Spotify!$AA:$AA,Charts!$AC$1,Spotify!$U:$U,Charts!T834)</f>
        <v>0</v>
      </c>
      <c r="AD834">
        <f>COUNTIFS(Spotify!$AA:$AA,Charts!$AD$1,Spotify!$U:$U,Charts!T834)</f>
        <v>0</v>
      </c>
      <c r="AE834">
        <f>COUNTIFS(Spotify!$AA:$AA,Charts!$AE$1,Spotify!$U:$U,Charts!T834)</f>
        <v>0</v>
      </c>
      <c r="AF834" s="8">
        <f>COUNTIFS(Spotify!$AA:$AA,Charts!$AF$1,Spotify!$U:$U,Charts!T834)</f>
        <v>0</v>
      </c>
      <c r="AH834" s="7" t="s">
        <v>14186</v>
      </c>
      <c r="AI834">
        <f>SUMIFS(Spotify!O:O,Spotify!U:U,Charts!AH834)/COUNTIFS(Spotify!U:U,Charts!AH834)</f>
        <v>-2998</v>
      </c>
      <c r="AJ834" s="18">
        <f>SUMIF(Spotify!U:U,Charts!AH834,Spotify!P:P)/COUNTIF(Spotify!U:U,Charts!AH834)</f>
        <v>97001</v>
      </c>
      <c r="AK834" s="18">
        <f>SUMIF(Spotify!U:U,Charts!AH834,Spotify!R:R)/COUNTIF(Spotify!U:U,Charts!AH834)</f>
        <v>11</v>
      </c>
      <c r="AL834" s="18">
        <f>SUMIF(Spotify!U:U,Charts!AH834,Spotify!J:J)/COUNTIF(Spotify!U:U,Charts!AH834)</f>
        <v>544</v>
      </c>
      <c r="AM834" s="18">
        <f>SUMIF(Spotify!U:U,Charts!AH834,Spotify!H:H)/COUNTIF(Spotify!U:U,Charts!AH834)</f>
        <v>793</v>
      </c>
      <c r="AN834" s="28">
        <f>SUMIF(Spotify!U:U,Charts!AH834,Spotify!I:I)/COUNTIF(Spotify!U:U,Charts!AH834)</f>
        <v>859</v>
      </c>
    </row>
    <row r="835" spans="1:40" x14ac:dyDescent="0.25">
      <c r="A835" s="3" t="s">
        <v>18142</v>
      </c>
      <c r="B835" s="1">
        <v>93068558</v>
      </c>
      <c r="C835" s="1">
        <v>1</v>
      </c>
      <c r="D835" s="1"/>
      <c r="E835" s="3" t="s">
        <v>8473</v>
      </c>
      <c r="F835" s="1">
        <v>35511203</v>
      </c>
      <c r="H835" s="7" t="s">
        <v>1498</v>
      </c>
      <c r="I835" s="1">
        <v>44421300</v>
      </c>
      <c r="J835" s="8">
        <v>1</v>
      </c>
      <c r="L835" s="7" t="s">
        <v>1498</v>
      </c>
      <c r="M835" s="1">
        <f t="shared" ref="M835:M898" si="62">-I835</f>
        <v>-44421300</v>
      </c>
      <c r="N835">
        <v>1</v>
      </c>
      <c r="O835" s="18">
        <f>SUMIF(Spotify!U:U,Charts!L835,Spotify!Q:Q)/COUNTIF(Spotify!U:U,Charts!L835)</f>
        <v>150115</v>
      </c>
      <c r="P835" t="str">
        <f t="shared" ref="P835:P898" si="63">CONCATENATE(TEXT(INT(O835/(60*1000)),"00"),":",TEXT(MOD(INT(O835/1000),60),"00"))</f>
        <v>02:30</v>
      </c>
      <c r="Q835" s="18">
        <f t="shared" si="61"/>
        <v>641941</v>
      </c>
      <c r="R835" s="8" t="str">
        <f t="shared" ref="R835:R898" si="64">CONCATENATE(TEXT(INT(Q835/(60*1000)),"00"),":",TEXT(MOD(INT(Q835/1000),60),"00"))</f>
        <v>10:41</v>
      </c>
      <c r="T835" s="7" t="s">
        <v>18142</v>
      </c>
      <c r="U835">
        <f>COUNTIFS(Spotify!$AA:$AA,Charts!$U$1,Spotify!$U:$U,Charts!T835)</f>
        <v>0</v>
      </c>
      <c r="V835">
        <f>COUNTIFS(Spotify!$AA:$AA,Charts!$V$1,Spotify!$U:$U,Charts!T835)</f>
        <v>0</v>
      </c>
      <c r="W835">
        <f>COUNTIFS(Spotify!$AA:$AA,Charts!$W$1,Spotify!$U:$U,Charts!T835)</f>
        <v>0</v>
      </c>
      <c r="X835">
        <f>COUNTIFS(Spotify!$AA:$AA,Charts!$X$1,Spotify!$U:$U,Charts!T835)</f>
        <v>0</v>
      </c>
      <c r="Y835">
        <f>COUNTIFS(Spotify!$AA:$AA,Charts!$Y$1,Spotify!$U:$U,Charts!T835)</f>
        <v>0</v>
      </c>
      <c r="Z835">
        <f>COUNTIFS(Spotify!$AA:$AA,Charts!$Z$1,Spotify!$U:$U,Charts!T835)</f>
        <v>0</v>
      </c>
      <c r="AA835">
        <f>COUNTIFS(Spotify!$AA:$AA,Charts!$AA$1,Spotify!$U:$U,Charts!T835)</f>
        <v>1</v>
      </c>
      <c r="AB835">
        <f>COUNTIFS(Spotify!$AA:$AA,Charts!$AB$1,Spotify!$U:$U,Charts!T835)</f>
        <v>0</v>
      </c>
      <c r="AC835">
        <f>COUNTIFS(Spotify!$AA:$AA,Charts!$AC$1,Spotify!$U:$U,Charts!T835)</f>
        <v>0</v>
      </c>
      <c r="AD835">
        <f>COUNTIFS(Spotify!$AA:$AA,Charts!$AD$1,Spotify!$U:$U,Charts!T835)</f>
        <v>0</v>
      </c>
      <c r="AE835">
        <f>COUNTIFS(Spotify!$AA:$AA,Charts!$AE$1,Spotify!$U:$U,Charts!T835)</f>
        <v>0</v>
      </c>
      <c r="AF835" s="8">
        <f>COUNTIFS(Spotify!$AA:$AA,Charts!$AF$1,Spotify!$U:$U,Charts!T835)</f>
        <v>0</v>
      </c>
      <c r="AH835" s="7" t="s">
        <v>18142</v>
      </c>
      <c r="AI835">
        <f>SUMIFS(Spotify!O:O,Spotify!U:U,Charts!AH835)/COUNTIFS(Spotify!U:U,Charts!AH835)</f>
        <v>-5591</v>
      </c>
      <c r="AJ835" s="18">
        <f>SUMIF(Spotify!U:U,Charts!AH835,Spotify!P:P)/COUNTIF(Spotify!U:U,Charts!AH835)</f>
        <v>12003</v>
      </c>
      <c r="AK835" s="18">
        <f>SUMIF(Spotify!U:U,Charts!AH835,Spotify!R:R)/COUNTIF(Spotify!U:U,Charts!AH835)</f>
        <v>14</v>
      </c>
      <c r="AL835" s="18">
        <f>SUMIF(Spotify!U:U,Charts!AH835,Spotify!J:J)/COUNTIF(Spotify!U:U,Charts!AH835)</f>
        <v>397</v>
      </c>
      <c r="AM835" s="18">
        <f>SUMIF(Spotify!U:U,Charts!AH835,Spotify!H:H)/COUNTIF(Spotify!U:U,Charts!AH835)</f>
        <v>682</v>
      </c>
      <c r="AN835" s="28">
        <f>SUMIF(Spotify!U:U,Charts!AH835,Spotify!I:I)/COUNTIF(Spotify!U:U,Charts!AH835)</f>
        <v>7</v>
      </c>
    </row>
    <row r="836" spans="1:40" x14ac:dyDescent="0.25">
      <c r="A836" s="3" t="s">
        <v>18143</v>
      </c>
      <c r="B836" s="1">
        <v>286966444</v>
      </c>
      <c r="C836" s="1">
        <v>2</v>
      </c>
      <c r="D836" s="1"/>
      <c r="E836" s="3" t="s">
        <v>16660</v>
      </c>
      <c r="F836" s="1">
        <v>21429982</v>
      </c>
      <c r="H836" s="7" t="s">
        <v>6949</v>
      </c>
      <c r="I836" s="1">
        <v>44376340</v>
      </c>
      <c r="J836" s="8">
        <v>2</v>
      </c>
      <c r="L836" s="7" t="s">
        <v>6949</v>
      </c>
      <c r="M836" s="1">
        <f t="shared" si="62"/>
        <v>-44376340</v>
      </c>
      <c r="N836">
        <v>2</v>
      </c>
      <c r="O836" s="18">
        <f>SUMIF(Spotify!U:U,Charts!L836,Spotify!Q:Q)/COUNTIF(Spotify!U:U,Charts!L836)</f>
        <v>219020</v>
      </c>
      <c r="P836" t="str">
        <f t="shared" si="63"/>
        <v>03:39</v>
      </c>
      <c r="Q836" s="18">
        <f t="shared" ref="Q836:Q899" si="65">MAX($O$2:$O$1264)</f>
        <v>641941</v>
      </c>
      <c r="R836" s="8" t="str">
        <f t="shared" si="64"/>
        <v>10:41</v>
      </c>
      <c r="T836" s="7" t="s">
        <v>18143</v>
      </c>
      <c r="U836">
        <f>COUNTIFS(Spotify!$AA:$AA,Charts!$U$1,Spotify!$U:$U,Charts!T836)</f>
        <v>1</v>
      </c>
      <c r="V836">
        <f>COUNTIFS(Spotify!$AA:$AA,Charts!$V$1,Spotify!$U:$U,Charts!T836)</f>
        <v>0</v>
      </c>
      <c r="W836">
        <f>COUNTIFS(Spotify!$AA:$AA,Charts!$W$1,Spotify!$U:$U,Charts!T836)</f>
        <v>1</v>
      </c>
      <c r="X836">
        <f>COUNTIFS(Spotify!$AA:$AA,Charts!$X$1,Spotify!$U:$U,Charts!T836)</f>
        <v>0</v>
      </c>
      <c r="Y836">
        <f>COUNTIFS(Spotify!$AA:$AA,Charts!$Y$1,Spotify!$U:$U,Charts!T836)</f>
        <v>0</v>
      </c>
      <c r="Z836">
        <f>COUNTIFS(Spotify!$AA:$AA,Charts!$Z$1,Spotify!$U:$U,Charts!T836)</f>
        <v>0</v>
      </c>
      <c r="AA836">
        <f>COUNTIFS(Spotify!$AA:$AA,Charts!$AA$1,Spotify!$U:$U,Charts!T836)</f>
        <v>0</v>
      </c>
      <c r="AB836">
        <f>COUNTIFS(Spotify!$AA:$AA,Charts!$AB$1,Spotify!$U:$U,Charts!T836)</f>
        <v>0</v>
      </c>
      <c r="AC836">
        <f>COUNTIFS(Spotify!$AA:$AA,Charts!$AC$1,Spotify!$U:$U,Charts!T836)</f>
        <v>0</v>
      </c>
      <c r="AD836">
        <f>COUNTIFS(Spotify!$AA:$AA,Charts!$AD$1,Spotify!$U:$U,Charts!T836)</f>
        <v>0</v>
      </c>
      <c r="AE836">
        <f>COUNTIFS(Spotify!$AA:$AA,Charts!$AE$1,Spotify!$U:$U,Charts!T836)</f>
        <v>0</v>
      </c>
      <c r="AF836" s="8">
        <f>COUNTIFS(Spotify!$AA:$AA,Charts!$AF$1,Spotify!$U:$U,Charts!T836)</f>
        <v>0</v>
      </c>
      <c r="AH836" s="7" t="s">
        <v>18143</v>
      </c>
      <c r="AI836">
        <f>SUMIFS(Spotify!O:O,Spotify!U:U,Charts!AH836)/COUNTIFS(Spotify!U:U,Charts!AH836)</f>
        <v>-6234.5</v>
      </c>
      <c r="AJ836" s="18">
        <f>SUMIF(Spotify!U:U,Charts!AH836,Spotify!P:P)/COUNTIF(Spotify!U:U,Charts!AH836)</f>
        <v>109020</v>
      </c>
      <c r="AK836" s="18">
        <f>SUMIF(Spotify!U:U,Charts!AH836,Spotify!R:R)/COUNTIF(Spotify!U:U,Charts!AH836)</f>
        <v>20.5</v>
      </c>
      <c r="AL836" s="18">
        <f>SUMIF(Spotify!U:U,Charts!AH836,Spotify!J:J)/COUNTIF(Spotify!U:U,Charts!AH836)</f>
        <v>538</v>
      </c>
      <c r="AM836" s="18">
        <f>SUMIF(Spotify!U:U,Charts!AH836,Spotify!H:H)/COUNTIF(Spotify!U:U,Charts!AH836)</f>
        <v>760</v>
      </c>
      <c r="AN836" s="28">
        <f>SUMIF(Spotify!U:U,Charts!AH836,Spotify!I:I)/COUNTIF(Spotify!U:U,Charts!AH836)</f>
        <v>620</v>
      </c>
    </row>
    <row r="837" spans="1:40" x14ac:dyDescent="0.25">
      <c r="A837" s="3" t="s">
        <v>18144</v>
      </c>
      <c r="B837" s="1">
        <v>5716607</v>
      </c>
      <c r="C837" s="1">
        <v>1</v>
      </c>
      <c r="D837" s="1"/>
      <c r="E837" s="3" t="s">
        <v>314</v>
      </c>
      <c r="F837" s="1">
        <v>362234010</v>
      </c>
      <c r="H837" s="7" t="s">
        <v>18056</v>
      </c>
      <c r="I837" s="1">
        <v>44212594</v>
      </c>
      <c r="J837" s="8">
        <v>1</v>
      </c>
      <c r="L837" s="7" t="s">
        <v>18056</v>
      </c>
      <c r="M837" s="1">
        <f t="shared" si="62"/>
        <v>-44212594</v>
      </c>
      <c r="N837">
        <v>1</v>
      </c>
      <c r="O837" s="18">
        <f>SUMIF(Spotify!U:U,Charts!L837,Spotify!Q:Q)/COUNTIF(Spotify!U:U,Charts!L837)</f>
        <v>356347</v>
      </c>
      <c r="P837" t="str">
        <f t="shared" si="63"/>
        <v>05:56</v>
      </c>
      <c r="Q837" s="18">
        <f t="shared" si="65"/>
        <v>641941</v>
      </c>
      <c r="R837" s="8" t="str">
        <f t="shared" si="64"/>
        <v>10:41</v>
      </c>
      <c r="T837" s="7" t="s">
        <v>18144</v>
      </c>
      <c r="U837">
        <f>COUNTIFS(Spotify!$AA:$AA,Charts!$U$1,Spotify!$U:$U,Charts!T837)</f>
        <v>0</v>
      </c>
      <c r="V837">
        <f>COUNTIFS(Spotify!$AA:$AA,Charts!$V$1,Spotify!$U:$U,Charts!T837)</f>
        <v>1</v>
      </c>
      <c r="W837">
        <f>COUNTIFS(Spotify!$AA:$AA,Charts!$W$1,Spotify!$U:$U,Charts!T837)</f>
        <v>0</v>
      </c>
      <c r="X837">
        <f>COUNTIFS(Spotify!$AA:$AA,Charts!$X$1,Spotify!$U:$U,Charts!T837)</f>
        <v>0</v>
      </c>
      <c r="Y837">
        <f>COUNTIFS(Spotify!$AA:$AA,Charts!$Y$1,Spotify!$U:$U,Charts!T837)</f>
        <v>0</v>
      </c>
      <c r="Z837">
        <f>COUNTIFS(Spotify!$AA:$AA,Charts!$Z$1,Spotify!$U:$U,Charts!T837)</f>
        <v>0</v>
      </c>
      <c r="AA837">
        <f>COUNTIFS(Spotify!$AA:$AA,Charts!$AA$1,Spotify!$U:$U,Charts!T837)</f>
        <v>0</v>
      </c>
      <c r="AB837">
        <f>COUNTIFS(Spotify!$AA:$AA,Charts!$AB$1,Spotify!$U:$U,Charts!T837)</f>
        <v>0</v>
      </c>
      <c r="AC837">
        <f>COUNTIFS(Spotify!$AA:$AA,Charts!$AC$1,Spotify!$U:$U,Charts!T837)</f>
        <v>0</v>
      </c>
      <c r="AD837">
        <f>COUNTIFS(Spotify!$AA:$AA,Charts!$AD$1,Spotify!$U:$U,Charts!T837)</f>
        <v>0</v>
      </c>
      <c r="AE837">
        <f>COUNTIFS(Spotify!$AA:$AA,Charts!$AE$1,Spotify!$U:$U,Charts!T837)</f>
        <v>0</v>
      </c>
      <c r="AF837" s="8">
        <f>COUNTIFS(Spotify!$AA:$AA,Charts!$AF$1,Spotify!$U:$U,Charts!T837)</f>
        <v>0</v>
      </c>
      <c r="AH837" s="7" t="s">
        <v>18144</v>
      </c>
      <c r="AI837">
        <f>SUMIFS(Spotify!O:O,Spotify!U:U,Charts!AH837)/COUNTIFS(Spotify!U:U,Charts!AH837)</f>
        <v>-7984</v>
      </c>
      <c r="AJ837" s="18">
        <f>SUMIF(Spotify!U:U,Charts!AH837,Spotify!P:P)/COUNTIF(Spotify!U:U,Charts!AH837)</f>
        <v>138142</v>
      </c>
      <c r="AK837" s="18">
        <f>SUMIF(Spotify!U:U,Charts!AH837,Spotify!R:R)/COUNTIF(Spotify!U:U,Charts!AH837)</f>
        <v>1</v>
      </c>
      <c r="AL837" s="18">
        <f>SUMIF(Spotify!U:U,Charts!AH837,Spotify!J:J)/COUNTIF(Spotify!U:U,Charts!AH837)</f>
        <v>241</v>
      </c>
      <c r="AM837" s="18">
        <f>SUMIF(Spotify!U:U,Charts!AH837,Spotify!H:H)/COUNTIF(Spotify!U:U,Charts!AH837)</f>
        <v>756</v>
      </c>
      <c r="AN837" s="28">
        <f>SUMIF(Spotify!U:U,Charts!AH837,Spotify!I:I)/COUNTIF(Spotify!U:U,Charts!AH837)</f>
        <v>637</v>
      </c>
    </row>
    <row r="838" spans="1:40" x14ac:dyDescent="0.25">
      <c r="A838" s="3" t="s">
        <v>18145</v>
      </c>
      <c r="B838" s="1">
        <v>20670614</v>
      </c>
      <c r="C838" s="1">
        <v>1</v>
      </c>
      <c r="D838" s="1"/>
      <c r="E838" s="3" t="s">
        <v>11336</v>
      </c>
      <c r="F838" s="1">
        <v>769903808</v>
      </c>
      <c r="H838" s="7" t="s">
        <v>15026</v>
      </c>
      <c r="I838" s="1">
        <v>43939041</v>
      </c>
      <c r="J838" s="8">
        <v>1</v>
      </c>
      <c r="L838" s="7" t="s">
        <v>15026</v>
      </c>
      <c r="M838" s="1">
        <f t="shared" si="62"/>
        <v>-43939041</v>
      </c>
      <c r="N838">
        <v>1</v>
      </c>
      <c r="O838" s="18">
        <f>SUMIF(Spotify!U:U,Charts!L838,Spotify!Q:Q)/COUNTIF(Spotify!U:U,Charts!L838)</f>
        <v>157138</v>
      </c>
      <c r="P838" t="str">
        <f t="shared" si="63"/>
        <v>02:37</v>
      </c>
      <c r="Q838" s="18">
        <f t="shared" si="65"/>
        <v>641941</v>
      </c>
      <c r="R838" s="8" t="str">
        <f t="shared" si="64"/>
        <v>10:41</v>
      </c>
      <c r="T838" s="7" t="s">
        <v>18145</v>
      </c>
      <c r="U838">
        <f>COUNTIFS(Spotify!$AA:$AA,Charts!$U$1,Spotify!$U:$U,Charts!T838)</f>
        <v>0</v>
      </c>
      <c r="V838">
        <f>COUNTIFS(Spotify!$AA:$AA,Charts!$V$1,Spotify!$U:$U,Charts!T838)</f>
        <v>0</v>
      </c>
      <c r="W838">
        <f>COUNTIFS(Spotify!$AA:$AA,Charts!$W$1,Spotify!$U:$U,Charts!T838)</f>
        <v>0</v>
      </c>
      <c r="X838">
        <f>COUNTIFS(Spotify!$AA:$AA,Charts!$X$1,Spotify!$U:$U,Charts!T838)</f>
        <v>0</v>
      </c>
      <c r="Y838">
        <f>COUNTIFS(Spotify!$AA:$AA,Charts!$Y$1,Spotify!$U:$U,Charts!T838)</f>
        <v>0</v>
      </c>
      <c r="Z838">
        <f>COUNTIFS(Spotify!$AA:$AA,Charts!$Z$1,Spotify!$U:$U,Charts!T838)</f>
        <v>0</v>
      </c>
      <c r="AA838">
        <f>COUNTIFS(Spotify!$AA:$AA,Charts!$AA$1,Spotify!$U:$U,Charts!T838)</f>
        <v>0</v>
      </c>
      <c r="AB838">
        <f>COUNTIFS(Spotify!$AA:$AA,Charts!$AB$1,Spotify!$U:$U,Charts!T838)</f>
        <v>0</v>
      </c>
      <c r="AC838">
        <f>COUNTIFS(Spotify!$AA:$AA,Charts!$AC$1,Spotify!$U:$U,Charts!T838)</f>
        <v>0</v>
      </c>
      <c r="AD838">
        <f>COUNTIFS(Spotify!$AA:$AA,Charts!$AD$1,Spotify!$U:$U,Charts!T838)</f>
        <v>0</v>
      </c>
      <c r="AE838">
        <f>COUNTIFS(Spotify!$AA:$AA,Charts!$AE$1,Spotify!$U:$U,Charts!T838)</f>
        <v>1</v>
      </c>
      <c r="AF838" s="8">
        <f>COUNTIFS(Spotify!$AA:$AA,Charts!$AF$1,Spotify!$U:$U,Charts!T838)</f>
        <v>0</v>
      </c>
      <c r="AH838" s="7" t="s">
        <v>18145</v>
      </c>
      <c r="AI838">
        <f>SUMIFS(Spotify!O:O,Spotify!U:U,Charts!AH838)/COUNTIFS(Spotify!U:U,Charts!AH838)</f>
        <v>-6098</v>
      </c>
      <c r="AJ838" s="18">
        <f>SUMIF(Spotify!U:U,Charts!AH838,Spotify!P:P)/COUNTIF(Spotify!U:U,Charts!AH838)</f>
        <v>114328</v>
      </c>
      <c r="AK838" s="18">
        <f>SUMIF(Spotify!U:U,Charts!AH838,Spotify!R:R)/COUNTIF(Spotify!U:U,Charts!AH838)</f>
        <v>4</v>
      </c>
      <c r="AL838" s="18">
        <f>SUMIF(Spotify!U:U,Charts!AH838,Spotify!J:J)/COUNTIF(Spotify!U:U,Charts!AH838)</f>
        <v>506</v>
      </c>
      <c r="AM838" s="18">
        <f>SUMIF(Spotify!U:U,Charts!AH838,Spotify!H:H)/COUNTIF(Spotify!U:U,Charts!AH838)</f>
        <v>808</v>
      </c>
      <c r="AN838" s="28">
        <f>SUMIF(Spotify!U:U,Charts!AH838,Spotify!I:I)/COUNTIF(Spotify!U:U,Charts!AH838)</f>
        <v>97</v>
      </c>
    </row>
    <row r="839" spans="1:40" x14ac:dyDescent="0.25">
      <c r="A839" s="3" t="s">
        <v>18146</v>
      </c>
      <c r="B839" s="1">
        <v>241608671</v>
      </c>
      <c r="C839" s="1">
        <v>1</v>
      </c>
      <c r="D839" s="1"/>
      <c r="E839" s="3" t="s">
        <v>5352</v>
      </c>
      <c r="F839" s="1">
        <v>569074928</v>
      </c>
      <c r="H839" s="7" t="s">
        <v>8264</v>
      </c>
      <c r="I839" s="1">
        <v>43775778</v>
      </c>
      <c r="J839" s="8">
        <v>1</v>
      </c>
      <c r="L839" s="7" t="s">
        <v>8264</v>
      </c>
      <c r="M839" s="1">
        <f t="shared" si="62"/>
        <v>-43775778</v>
      </c>
      <c r="N839">
        <v>1</v>
      </c>
      <c r="O839" s="18">
        <f>SUMIF(Spotify!U:U,Charts!L839,Spotify!Q:Q)/COUNTIF(Spotify!U:U,Charts!L839)</f>
        <v>168490</v>
      </c>
      <c r="P839" t="str">
        <f t="shared" si="63"/>
        <v>02:48</v>
      </c>
      <c r="Q839" s="18">
        <f t="shared" si="65"/>
        <v>641941</v>
      </c>
      <c r="R839" s="8" t="str">
        <f t="shared" si="64"/>
        <v>10:41</v>
      </c>
      <c r="T839" s="7" t="s">
        <v>18146</v>
      </c>
      <c r="U839">
        <f>COUNTIFS(Spotify!$AA:$AA,Charts!$U$1,Spotify!$U:$U,Charts!T839)</f>
        <v>0</v>
      </c>
      <c r="V839">
        <f>COUNTIFS(Spotify!$AA:$AA,Charts!$V$1,Spotify!$U:$U,Charts!T839)</f>
        <v>0</v>
      </c>
      <c r="W839">
        <f>COUNTIFS(Spotify!$AA:$AA,Charts!$W$1,Spotify!$U:$U,Charts!T839)</f>
        <v>0</v>
      </c>
      <c r="X839">
        <f>COUNTIFS(Spotify!$AA:$AA,Charts!$X$1,Spotify!$U:$U,Charts!T839)</f>
        <v>0</v>
      </c>
      <c r="Y839">
        <f>COUNTIFS(Spotify!$AA:$AA,Charts!$Y$1,Spotify!$U:$U,Charts!T839)</f>
        <v>0</v>
      </c>
      <c r="Z839">
        <f>COUNTIFS(Spotify!$AA:$AA,Charts!$Z$1,Spotify!$U:$U,Charts!T839)</f>
        <v>0</v>
      </c>
      <c r="AA839">
        <f>COUNTIFS(Spotify!$AA:$AA,Charts!$AA$1,Spotify!$U:$U,Charts!T839)</f>
        <v>0</v>
      </c>
      <c r="AB839">
        <f>COUNTIFS(Spotify!$AA:$AA,Charts!$AB$1,Spotify!$U:$U,Charts!T839)</f>
        <v>0</v>
      </c>
      <c r="AC839">
        <f>COUNTIFS(Spotify!$AA:$AA,Charts!$AC$1,Spotify!$U:$U,Charts!T839)</f>
        <v>1</v>
      </c>
      <c r="AD839">
        <f>COUNTIFS(Spotify!$AA:$AA,Charts!$AD$1,Spotify!$U:$U,Charts!T839)</f>
        <v>0</v>
      </c>
      <c r="AE839">
        <f>COUNTIFS(Spotify!$AA:$AA,Charts!$AE$1,Spotify!$U:$U,Charts!T839)</f>
        <v>0</v>
      </c>
      <c r="AF839" s="8">
        <f>COUNTIFS(Spotify!$AA:$AA,Charts!$AF$1,Spotify!$U:$U,Charts!T839)</f>
        <v>0</v>
      </c>
      <c r="AH839" s="7" t="s">
        <v>18146</v>
      </c>
      <c r="AI839">
        <f>SUMIFS(Spotify!O:O,Spotify!U:U,Charts!AH839)/COUNTIFS(Spotify!U:U,Charts!AH839)</f>
        <v>-3894</v>
      </c>
      <c r="AJ839" s="18">
        <f>SUMIF(Spotify!U:U,Charts!AH839,Spotify!P:P)/COUNTIF(Spotify!U:U,Charts!AH839)</f>
        <v>93976</v>
      </c>
      <c r="AK839" s="18">
        <f>SUMIF(Spotify!U:U,Charts!AH839,Spotify!R:R)/COUNTIF(Spotify!U:U,Charts!AH839)</f>
        <v>20</v>
      </c>
      <c r="AL839" s="18">
        <f>SUMIF(Spotify!U:U,Charts!AH839,Spotify!J:J)/COUNTIF(Spotify!U:U,Charts!AH839)</f>
        <v>162</v>
      </c>
      <c r="AM839" s="18">
        <f>SUMIF(Spotify!U:U,Charts!AH839,Spotify!H:H)/COUNTIF(Spotify!U:U,Charts!AH839)</f>
        <v>892</v>
      </c>
      <c r="AN839" s="28">
        <f>SUMIF(Spotify!U:U,Charts!AH839,Spotify!I:I)/COUNTIF(Spotify!U:U,Charts!AH839)</f>
        <v>662</v>
      </c>
    </row>
    <row r="840" spans="1:40" x14ac:dyDescent="0.25">
      <c r="A840" s="3" t="s">
        <v>5804</v>
      </c>
      <c r="B840" s="1">
        <v>5738954</v>
      </c>
      <c r="C840" s="1">
        <v>1</v>
      </c>
      <c r="D840" s="1"/>
      <c r="E840" s="3" t="s">
        <v>5192</v>
      </c>
      <c r="F840" s="1">
        <v>47746154</v>
      </c>
      <c r="H840" s="7" t="s">
        <v>1417</v>
      </c>
      <c r="I840" s="1">
        <v>43519431</v>
      </c>
      <c r="J840" s="8">
        <v>4</v>
      </c>
      <c r="L840" s="7" t="s">
        <v>1417</v>
      </c>
      <c r="M840" s="1">
        <f t="shared" si="62"/>
        <v>-43519431</v>
      </c>
      <c r="N840">
        <v>4</v>
      </c>
      <c r="O840" s="18">
        <f>SUMIF(Spotify!U:U,Charts!L840,Spotify!Q:Q)/COUNTIF(Spotify!U:U,Charts!L840)</f>
        <v>186746.5</v>
      </c>
      <c r="P840" t="str">
        <f t="shared" si="63"/>
        <v>03:06</v>
      </c>
      <c r="Q840" s="18">
        <f t="shared" si="65"/>
        <v>641941</v>
      </c>
      <c r="R840" s="8" t="str">
        <f t="shared" si="64"/>
        <v>10:41</v>
      </c>
      <c r="T840" s="7" t="s">
        <v>5804</v>
      </c>
      <c r="U840">
        <f>COUNTIFS(Spotify!$AA:$AA,Charts!$U$1,Spotify!$U:$U,Charts!T840)</f>
        <v>0</v>
      </c>
      <c r="V840">
        <f>COUNTIFS(Spotify!$AA:$AA,Charts!$V$1,Spotify!$U:$U,Charts!T840)</f>
        <v>0</v>
      </c>
      <c r="W840">
        <f>COUNTIFS(Spotify!$AA:$AA,Charts!$W$1,Spotify!$U:$U,Charts!T840)</f>
        <v>0</v>
      </c>
      <c r="X840">
        <f>COUNTIFS(Spotify!$AA:$AA,Charts!$X$1,Spotify!$U:$U,Charts!T840)</f>
        <v>0</v>
      </c>
      <c r="Y840">
        <f>COUNTIFS(Spotify!$AA:$AA,Charts!$Y$1,Spotify!$U:$U,Charts!T840)</f>
        <v>0</v>
      </c>
      <c r="Z840">
        <f>COUNTIFS(Spotify!$AA:$AA,Charts!$Z$1,Spotify!$U:$U,Charts!T840)</f>
        <v>0</v>
      </c>
      <c r="AA840">
        <f>COUNTIFS(Spotify!$AA:$AA,Charts!$AA$1,Spotify!$U:$U,Charts!T840)</f>
        <v>0</v>
      </c>
      <c r="AB840">
        <f>COUNTIFS(Spotify!$AA:$AA,Charts!$AB$1,Spotify!$U:$U,Charts!T840)</f>
        <v>0</v>
      </c>
      <c r="AC840">
        <f>COUNTIFS(Spotify!$AA:$AA,Charts!$AC$1,Spotify!$U:$U,Charts!T840)</f>
        <v>1</v>
      </c>
      <c r="AD840">
        <f>COUNTIFS(Spotify!$AA:$AA,Charts!$AD$1,Spotify!$U:$U,Charts!T840)</f>
        <v>0</v>
      </c>
      <c r="AE840">
        <f>COUNTIFS(Spotify!$AA:$AA,Charts!$AE$1,Spotify!$U:$U,Charts!T840)</f>
        <v>0</v>
      </c>
      <c r="AF840" s="8">
        <f>COUNTIFS(Spotify!$AA:$AA,Charts!$AF$1,Spotify!$U:$U,Charts!T840)</f>
        <v>0</v>
      </c>
      <c r="AH840" s="7" t="s">
        <v>5804</v>
      </c>
      <c r="AI840">
        <f>SUMIFS(Spotify!O:O,Spotify!U:U,Charts!AH840)/COUNTIFS(Spotify!U:U,Charts!AH840)</f>
        <v>-6727</v>
      </c>
      <c r="AJ840" s="18">
        <f>SUMIF(Spotify!U:U,Charts!AH840,Spotify!P:P)/COUNTIF(Spotify!U:U,Charts!AH840)</f>
        <v>183441</v>
      </c>
      <c r="AK840" s="18">
        <f>SUMIF(Spotify!U:U,Charts!AH840,Spotify!R:R)/COUNTIF(Spotify!U:U,Charts!AH840)</f>
        <v>1</v>
      </c>
      <c r="AL840" s="18">
        <f>SUMIF(Spotify!U:U,Charts!AH840,Spotify!J:J)/COUNTIF(Spotify!U:U,Charts!AH840)</f>
        <v>125</v>
      </c>
      <c r="AM840" s="18">
        <f>SUMIF(Spotify!U:U,Charts!AH840,Spotify!H:H)/COUNTIF(Spotify!U:U,Charts!AH840)</f>
        <v>444</v>
      </c>
      <c r="AN840" s="28">
        <f>SUMIF(Spotify!U:U,Charts!AH840,Spotify!I:I)/COUNTIF(Spotify!U:U,Charts!AH840)</f>
        <v>669</v>
      </c>
    </row>
    <row r="841" spans="1:40" x14ac:dyDescent="0.25">
      <c r="A841" s="3" t="s">
        <v>17709</v>
      </c>
      <c r="B841" s="1">
        <v>5017746</v>
      </c>
      <c r="C841" s="1">
        <v>1</v>
      </c>
      <c r="D841" s="1"/>
      <c r="E841" s="3" t="s">
        <v>612</v>
      </c>
      <c r="F841" s="1">
        <v>2454983298</v>
      </c>
      <c r="H841" s="7" t="s">
        <v>1234</v>
      </c>
      <c r="I841" s="1">
        <v>43443798</v>
      </c>
      <c r="J841" s="8">
        <v>2</v>
      </c>
      <c r="L841" s="7" t="s">
        <v>1234</v>
      </c>
      <c r="M841" s="1">
        <f t="shared" si="62"/>
        <v>-43443798</v>
      </c>
      <c r="N841">
        <v>2</v>
      </c>
      <c r="O841" s="18">
        <f>SUMIF(Spotify!U:U,Charts!L841,Spotify!Q:Q)/COUNTIF(Spotify!U:U,Charts!L841)</f>
        <v>180550</v>
      </c>
      <c r="P841" t="str">
        <f t="shared" si="63"/>
        <v>03:00</v>
      </c>
      <c r="Q841" s="18">
        <f t="shared" si="65"/>
        <v>641941</v>
      </c>
      <c r="R841" s="8" t="str">
        <f t="shared" si="64"/>
        <v>10:41</v>
      </c>
      <c r="T841" s="7" t="s">
        <v>17709</v>
      </c>
      <c r="U841">
        <f>COUNTIFS(Spotify!$AA:$AA,Charts!$U$1,Spotify!$U:$U,Charts!T841)</f>
        <v>0</v>
      </c>
      <c r="V841">
        <f>COUNTIFS(Spotify!$AA:$AA,Charts!$V$1,Spotify!$U:$U,Charts!T841)</f>
        <v>0</v>
      </c>
      <c r="W841">
        <f>COUNTIFS(Spotify!$AA:$AA,Charts!$W$1,Spotify!$U:$U,Charts!T841)</f>
        <v>0</v>
      </c>
      <c r="X841">
        <f>COUNTIFS(Spotify!$AA:$AA,Charts!$X$1,Spotify!$U:$U,Charts!T841)</f>
        <v>1</v>
      </c>
      <c r="Y841">
        <f>COUNTIFS(Spotify!$AA:$AA,Charts!$Y$1,Spotify!$U:$U,Charts!T841)</f>
        <v>0</v>
      </c>
      <c r="Z841">
        <f>COUNTIFS(Spotify!$AA:$AA,Charts!$Z$1,Spotify!$U:$U,Charts!T841)</f>
        <v>0</v>
      </c>
      <c r="AA841">
        <f>COUNTIFS(Spotify!$AA:$AA,Charts!$AA$1,Spotify!$U:$U,Charts!T841)</f>
        <v>0</v>
      </c>
      <c r="AB841">
        <f>COUNTIFS(Spotify!$AA:$AA,Charts!$AB$1,Spotify!$U:$U,Charts!T841)</f>
        <v>0</v>
      </c>
      <c r="AC841">
        <f>COUNTIFS(Spotify!$AA:$AA,Charts!$AC$1,Spotify!$U:$U,Charts!T841)</f>
        <v>0</v>
      </c>
      <c r="AD841">
        <f>COUNTIFS(Spotify!$AA:$AA,Charts!$AD$1,Spotify!$U:$U,Charts!T841)</f>
        <v>0</v>
      </c>
      <c r="AE841">
        <f>COUNTIFS(Spotify!$AA:$AA,Charts!$AE$1,Spotify!$U:$U,Charts!T841)</f>
        <v>0</v>
      </c>
      <c r="AF841" s="8">
        <f>COUNTIFS(Spotify!$AA:$AA,Charts!$AF$1,Spotify!$U:$U,Charts!T841)</f>
        <v>0</v>
      </c>
      <c r="AH841" s="7" t="s">
        <v>17709</v>
      </c>
      <c r="AI841">
        <f>SUMIFS(Spotify!O:O,Spotify!U:U,Charts!AH841)/COUNTIFS(Spotify!U:U,Charts!AH841)</f>
        <v>-5349</v>
      </c>
      <c r="AJ841" s="18">
        <f>SUMIF(Spotify!U:U,Charts!AH841,Spotify!P:P)/COUNTIF(Spotify!U:U,Charts!AH841)</f>
        <v>130144</v>
      </c>
      <c r="AK841" s="18">
        <f>SUMIF(Spotify!U:U,Charts!AH841,Spotify!R:R)/COUNTIF(Spotify!U:U,Charts!AH841)</f>
        <v>1</v>
      </c>
      <c r="AL841" s="18">
        <f>SUMIF(Spotify!U:U,Charts!AH841,Spotify!J:J)/COUNTIF(Spotify!U:U,Charts!AH841)</f>
        <v>677</v>
      </c>
      <c r="AM841" s="18">
        <f>SUMIF(Spotify!U:U,Charts!AH841,Spotify!H:H)/COUNTIF(Spotify!U:U,Charts!AH841)</f>
        <v>786</v>
      </c>
      <c r="AN841" s="28">
        <f>SUMIF(Spotify!U:U,Charts!AH841,Spotify!I:I)/COUNTIF(Spotify!U:U,Charts!AH841)</f>
        <v>712</v>
      </c>
    </row>
    <row r="842" spans="1:40" x14ac:dyDescent="0.25">
      <c r="A842" s="3" t="s">
        <v>18147</v>
      </c>
      <c r="B842" s="1">
        <v>56500936</v>
      </c>
      <c r="C842" s="1">
        <v>1</v>
      </c>
      <c r="D842" s="1"/>
      <c r="E842" s="3" t="s">
        <v>2147</v>
      </c>
      <c r="F842" s="1">
        <v>20382688</v>
      </c>
      <c r="H842" s="7" t="s">
        <v>2950</v>
      </c>
      <c r="I842" s="1">
        <v>43188814</v>
      </c>
      <c r="J842" s="8">
        <v>1</v>
      </c>
      <c r="L842" s="7" t="s">
        <v>2950</v>
      </c>
      <c r="M842" s="1">
        <f t="shared" si="62"/>
        <v>-43188814</v>
      </c>
      <c r="N842">
        <v>1</v>
      </c>
      <c r="O842" s="18">
        <f>SUMIF(Spotify!U:U,Charts!L842,Spotify!Q:Q)/COUNTIF(Spotify!U:U,Charts!L842)</f>
        <v>183519</v>
      </c>
      <c r="P842" t="str">
        <f t="shared" si="63"/>
        <v>03:03</v>
      </c>
      <c r="Q842" s="18">
        <f t="shared" si="65"/>
        <v>641941</v>
      </c>
      <c r="R842" s="8" t="str">
        <f t="shared" si="64"/>
        <v>10:41</v>
      </c>
      <c r="T842" s="7" t="s">
        <v>18147</v>
      </c>
      <c r="U842">
        <f>COUNTIFS(Spotify!$AA:$AA,Charts!$U$1,Spotify!$U:$U,Charts!T842)</f>
        <v>1</v>
      </c>
      <c r="V842">
        <f>COUNTIFS(Spotify!$AA:$AA,Charts!$V$1,Spotify!$U:$U,Charts!T842)</f>
        <v>0</v>
      </c>
      <c r="W842">
        <f>COUNTIFS(Spotify!$AA:$AA,Charts!$W$1,Spotify!$U:$U,Charts!T842)</f>
        <v>0</v>
      </c>
      <c r="X842">
        <f>COUNTIFS(Spotify!$AA:$AA,Charts!$X$1,Spotify!$U:$U,Charts!T842)</f>
        <v>0</v>
      </c>
      <c r="Y842">
        <f>COUNTIFS(Spotify!$AA:$AA,Charts!$Y$1,Spotify!$U:$U,Charts!T842)</f>
        <v>0</v>
      </c>
      <c r="Z842">
        <f>COUNTIFS(Spotify!$AA:$AA,Charts!$Z$1,Spotify!$U:$U,Charts!T842)</f>
        <v>0</v>
      </c>
      <c r="AA842">
        <f>COUNTIFS(Spotify!$AA:$AA,Charts!$AA$1,Spotify!$U:$U,Charts!T842)</f>
        <v>0</v>
      </c>
      <c r="AB842">
        <f>COUNTIFS(Spotify!$AA:$AA,Charts!$AB$1,Spotify!$U:$U,Charts!T842)</f>
        <v>0</v>
      </c>
      <c r="AC842">
        <f>COUNTIFS(Spotify!$AA:$AA,Charts!$AC$1,Spotify!$U:$U,Charts!T842)</f>
        <v>0</v>
      </c>
      <c r="AD842">
        <f>COUNTIFS(Spotify!$AA:$AA,Charts!$AD$1,Spotify!$U:$U,Charts!T842)</f>
        <v>0</v>
      </c>
      <c r="AE842">
        <f>COUNTIFS(Spotify!$AA:$AA,Charts!$AE$1,Spotify!$U:$U,Charts!T842)</f>
        <v>0</v>
      </c>
      <c r="AF842" s="8">
        <f>COUNTIFS(Spotify!$AA:$AA,Charts!$AF$1,Spotify!$U:$U,Charts!T842)</f>
        <v>0</v>
      </c>
      <c r="AH842" s="7" t="s">
        <v>18147</v>
      </c>
      <c r="AI842">
        <f>SUMIFS(Spotify!O:O,Spotify!U:U,Charts!AH842)/COUNTIFS(Spotify!U:U,Charts!AH842)</f>
        <v>-4281</v>
      </c>
      <c r="AJ842" s="18">
        <f>SUMIF(Spotify!U:U,Charts!AH842,Spotify!P:P)/COUNTIF(Spotify!U:U,Charts!AH842)</f>
        <v>106031</v>
      </c>
      <c r="AK842" s="18">
        <f>SUMIF(Spotify!U:U,Charts!AH842,Spotify!R:R)/COUNTIF(Spotify!U:U,Charts!AH842)</f>
        <v>10</v>
      </c>
      <c r="AL842" s="18">
        <f>SUMIF(Spotify!U:U,Charts!AH842,Spotify!J:J)/COUNTIF(Spotify!U:U,Charts!AH842)</f>
        <v>602</v>
      </c>
      <c r="AM842" s="18">
        <f>SUMIF(Spotify!U:U,Charts!AH842,Spotify!H:H)/COUNTIF(Spotify!U:U,Charts!AH842)</f>
        <v>707</v>
      </c>
      <c r="AN842" s="28">
        <f>SUMIF(Spotify!U:U,Charts!AH842,Spotify!I:I)/COUNTIF(Spotify!U:U,Charts!AH842)</f>
        <v>883</v>
      </c>
    </row>
    <row r="843" spans="1:40" x14ac:dyDescent="0.25">
      <c r="A843" s="3" t="s">
        <v>6465</v>
      </c>
      <c r="B843" s="1">
        <v>446221875</v>
      </c>
      <c r="C843" s="1">
        <v>3</v>
      </c>
      <c r="D843" s="1"/>
      <c r="E843" s="3" t="s">
        <v>12616</v>
      </c>
      <c r="F843" s="1">
        <v>40700463</v>
      </c>
      <c r="H843" s="7" t="s">
        <v>18113</v>
      </c>
      <c r="I843" s="1">
        <v>42900485</v>
      </c>
      <c r="J843" s="8">
        <v>1</v>
      </c>
      <c r="L843" s="7" t="s">
        <v>18113</v>
      </c>
      <c r="M843" s="1">
        <f t="shared" si="62"/>
        <v>-42900485</v>
      </c>
      <c r="N843">
        <v>1</v>
      </c>
      <c r="O843" s="18">
        <f>SUMIF(Spotify!U:U,Charts!L843,Spotify!Q:Q)/COUNTIF(Spotify!U:U,Charts!L843)</f>
        <v>117293</v>
      </c>
      <c r="P843" t="str">
        <f t="shared" si="63"/>
        <v>01:57</v>
      </c>
      <c r="Q843" s="18">
        <f t="shared" si="65"/>
        <v>641941</v>
      </c>
      <c r="R843" s="8" t="str">
        <f t="shared" si="64"/>
        <v>10:41</v>
      </c>
      <c r="T843" s="7" t="s">
        <v>6465</v>
      </c>
      <c r="U843">
        <f>COUNTIFS(Spotify!$AA:$AA,Charts!$U$1,Spotify!$U:$U,Charts!T843)</f>
        <v>0</v>
      </c>
      <c r="V843">
        <f>COUNTIFS(Spotify!$AA:$AA,Charts!$V$1,Spotify!$U:$U,Charts!T843)</f>
        <v>0</v>
      </c>
      <c r="W843">
        <f>COUNTIFS(Spotify!$AA:$AA,Charts!$W$1,Spotify!$U:$U,Charts!T843)</f>
        <v>0</v>
      </c>
      <c r="X843">
        <f>COUNTIFS(Spotify!$AA:$AA,Charts!$X$1,Spotify!$U:$U,Charts!T843)</f>
        <v>0</v>
      </c>
      <c r="Y843">
        <f>COUNTIFS(Spotify!$AA:$AA,Charts!$Y$1,Spotify!$U:$U,Charts!T843)</f>
        <v>3</v>
      </c>
      <c r="Z843">
        <f>COUNTIFS(Spotify!$AA:$AA,Charts!$Z$1,Spotify!$U:$U,Charts!T843)</f>
        <v>0</v>
      </c>
      <c r="AA843">
        <f>COUNTIFS(Spotify!$AA:$AA,Charts!$AA$1,Spotify!$U:$U,Charts!T843)</f>
        <v>0</v>
      </c>
      <c r="AB843">
        <f>COUNTIFS(Spotify!$AA:$AA,Charts!$AB$1,Spotify!$U:$U,Charts!T843)</f>
        <v>0</v>
      </c>
      <c r="AC843">
        <f>COUNTIFS(Spotify!$AA:$AA,Charts!$AC$1,Spotify!$U:$U,Charts!T843)</f>
        <v>0</v>
      </c>
      <c r="AD843">
        <f>COUNTIFS(Spotify!$AA:$AA,Charts!$AD$1,Spotify!$U:$U,Charts!T843)</f>
        <v>0</v>
      </c>
      <c r="AE843">
        <f>COUNTIFS(Spotify!$AA:$AA,Charts!$AE$1,Spotify!$U:$U,Charts!T843)</f>
        <v>0</v>
      </c>
      <c r="AF843" s="8">
        <f>COUNTIFS(Spotify!$AA:$AA,Charts!$AF$1,Spotify!$U:$U,Charts!T843)</f>
        <v>0</v>
      </c>
      <c r="AH843" s="7" t="s">
        <v>6465</v>
      </c>
      <c r="AI843">
        <f>SUMIFS(Spotify!O:O,Spotify!U:U,Charts!AH843)/COUNTIFS(Spotify!U:U,Charts!AH843)</f>
        <v>-5722</v>
      </c>
      <c r="AJ843" s="18">
        <f>SUMIF(Spotify!U:U,Charts!AH843,Spotify!P:P)/COUNTIF(Spotify!U:U,Charts!AH843)</f>
        <v>83979</v>
      </c>
      <c r="AK843" s="18">
        <f>SUMIF(Spotify!U:U,Charts!AH843,Spotify!R:R)/COUNTIF(Spotify!U:U,Charts!AH843)</f>
        <v>30</v>
      </c>
      <c r="AL843" s="18">
        <f>SUMIF(Spotify!U:U,Charts!AH843,Spotify!J:J)/COUNTIF(Spotify!U:U,Charts!AH843)</f>
        <v>281.33333333333331</v>
      </c>
      <c r="AM843" s="18">
        <f>SUMIF(Spotify!U:U,Charts!AH843,Spotify!H:H)/COUNTIF(Spotify!U:U,Charts!AH843)</f>
        <v>594.33333333333337</v>
      </c>
      <c r="AN843" s="28">
        <f>SUMIF(Spotify!U:U,Charts!AH843,Spotify!I:I)/COUNTIF(Spotify!U:U,Charts!AH843)</f>
        <v>352.33333333333331</v>
      </c>
    </row>
    <row r="844" spans="1:40" x14ac:dyDescent="0.25">
      <c r="A844" s="3" t="s">
        <v>228</v>
      </c>
      <c r="B844" s="1">
        <v>1653466683</v>
      </c>
      <c r="C844" s="1">
        <v>10</v>
      </c>
      <c r="D844" s="1"/>
      <c r="E844" s="3" t="s">
        <v>220</v>
      </c>
      <c r="F844" s="1">
        <v>12518743992</v>
      </c>
      <c r="H844" s="7" t="s">
        <v>18259</v>
      </c>
      <c r="I844" s="1">
        <v>42438485</v>
      </c>
      <c r="J844" s="8">
        <v>1</v>
      </c>
      <c r="L844" s="7" t="s">
        <v>18259</v>
      </c>
      <c r="M844" s="1">
        <f t="shared" si="62"/>
        <v>-42438485</v>
      </c>
      <c r="N844">
        <v>1</v>
      </c>
      <c r="O844" s="18">
        <f>SUMIF(Spotify!U:U,Charts!L844,Spotify!Q:Q)/COUNTIF(Spotify!U:U,Charts!L844)</f>
        <v>198095</v>
      </c>
      <c r="P844" t="str">
        <f t="shared" si="63"/>
        <v>03:18</v>
      </c>
      <c r="Q844" s="18">
        <f t="shared" si="65"/>
        <v>641941</v>
      </c>
      <c r="R844" s="8" t="str">
        <f t="shared" si="64"/>
        <v>10:41</v>
      </c>
      <c r="T844" s="7" t="s">
        <v>228</v>
      </c>
      <c r="U844">
        <f>COUNTIFS(Spotify!$AA:$AA,Charts!$U$1,Spotify!$U:$U,Charts!T844)</f>
        <v>1</v>
      </c>
      <c r="V844">
        <f>COUNTIFS(Spotify!$AA:$AA,Charts!$V$1,Spotify!$U:$U,Charts!T844)</f>
        <v>0</v>
      </c>
      <c r="W844">
        <f>COUNTIFS(Spotify!$AA:$AA,Charts!$W$1,Spotify!$U:$U,Charts!T844)</f>
        <v>0</v>
      </c>
      <c r="X844">
        <f>COUNTIFS(Spotify!$AA:$AA,Charts!$X$1,Spotify!$U:$U,Charts!T844)</f>
        <v>0</v>
      </c>
      <c r="Y844">
        <f>COUNTIFS(Spotify!$AA:$AA,Charts!$Y$1,Spotify!$U:$U,Charts!T844)</f>
        <v>2</v>
      </c>
      <c r="Z844">
        <f>COUNTIFS(Spotify!$AA:$AA,Charts!$Z$1,Spotify!$U:$U,Charts!T844)</f>
        <v>3</v>
      </c>
      <c r="AA844">
        <f>COUNTIFS(Spotify!$AA:$AA,Charts!$AA$1,Spotify!$U:$U,Charts!T844)</f>
        <v>1</v>
      </c>
      <c r="AB844">
        <f>COUNTIFS(Spotify!$AA:$AA,Charts!$AB$1,Spotify!$U:$U,Charts!T844)</f>
        <v>0</v>
      </c>
      <c r="AC844">
        <f>COUNTIFS(Spotify!$AA:$AA,Charts!$AC$1,Spotify!$U:$U,Charts!T844)</f>
        <v>0</v>
      </c>
      <c r="AD844">
        <f>COUNTIFS(Spotify!$AA:$AA,Charts!$AD$1,Spotify!$U:$U,Charts!T844)</f>
        <v>1</v>
      </c>
      <c r="AE844">
        <f>COUNTIFS(Spotify!$AA:$AA,Charts!$AE$1,Spotify!$U:$U,Charts!T844)</f>
        <v>2</v>
      </c>
      <c r="AF844" s="8">
        <f>COUNTIFS(Spotify!$AA:$AA,Charts!$AF$1,Spotify!$U:$U,Charts!T844)</f>
        <v>0</v>
      </c>
      <c r="AH844" s="7" t="s">
        <v>228</v>
      </c>
      <c r="AI844">
        <f>SUMIFS(Spotify!O:O,Spotify!U:U,Charts!AH844)/COUNTIFS(Spotify!U:U,Charts!AH844)</f>
        <v>-4961.6000000000004</v>
      </c>
      <c r="AJ844" s="18">
        <f>SUMIF(Spotify!U:U,Charts!AH844,Spotify!P:P)/COUNTIF(Spotify!U:U,Charts!AH844)</f>
        <v>123499.9</v>
      </c>
      <c r="AK844" s="18">
        <f>SUMIF(Spotify!U:U,Charts!AH844,Spotify!R:R)/COUNTIF(Spotify!U:U,Charts!AH844)</f>
        <v>13.8</v>
      </c>
      <c r="AL844" s="18">
        <f>SUMIF(Spotify!U:U,Charts!AH844,Spotify!J:J)/COUNTIF(Spotify!U:U,Charts!AH844)</f>
        <v>350</v>
      </c>
      <c r="AM844" s="18">
        <f>SUMIF(Spotify!U:U,Charts!AH844,Spotify!H:H)/COUNTIF(Spotify!U:U,Charts!AH844)</f>
        <v>762.8</v>
      </c>
      <c r="AN844" s="28">
        <f>SUMIF(Spotify!U:U,Charts!AH844,Spotify!I:I)/COUNTIF(Spotify!U:U,Charts!AH844)</f>
        <v>635.9</v>
      </c>
    </row>
    <row r="845" spans="1:40" x14ac:dyDescent="0.25">
      <c r="A845" s="3" t="s">
        <v>513</v>
      </c>
      <c r="B845" s="1">
        <v>597521436</v>
      </c>
      <c r="C845" s="1">
        <v>12</v>
      </c>
      <c r="D845" s="1"/>
      <c r="E845" s="3" t="s">
        <v>7260</v>
      </c>
      <c r="F845" s="1">
        <v>359227530</v>
      </c>
      <c r="H845" s="7" t="s">
        <v>18127</v>
      </c>
      <c r="I845" s="1">
        <v>42388027</v>
      </c>
      <c r="J845" s="8">
        <v>1</v>
      </c>
      <c r="L845" s="7" t="s">
        <v>18127</v>
      </c>
      <c r="M845" s="1">
        <f t="shared" si="62"/>
        <v>-42388027</v>
      </c>
      <c r="N845">
        <v>1</v>
      </c>
      <c r="O845" s="18">
        <f>SUMIF(Spotify!U:U,Charts!L845,Spotify!Q:Q)/COUNTIF(Spotify!U:U,Charts!L845)</f>
        <v>182857</v>
      </c>
      <c r="P845" t="str">
        <f t="shared" si="63"/>
        <v>03:02</v>
      </c>
      <c r="Q845" s="18">
        <f t="shared" si="65"/>
        <v>641941</v>
      </c>
      <c r="R845" s="8" t="str">
        <f t="shared" si="64"/>
        <v>10:41</v>
      </c>
      <c r="T845" s="7" t="s">
        <v>513</v>
      </c>
      <c r="U845">
        <f>COUNTIFS(Spotify!$AA:$AA,Charts!$U$1,Spotify!$U:$U,Charts!T845)</f>
        <v>1</v>
      </c>
      <c r="V845">
        <f>COUNTIFS(Spotify!$AA:$AA,Charts!$V$1,Spotify!$U:$U,Charts!T845)</f>
        <v>2</v>
      </c>
      <c r="W845">
        <f>COUNTIFS(Spotify!$AA:$AA,Charts!$W$1,Spotify!$U:$U,Charts!T845)</f>
        <v>2</v>
      </c>
      <c r="X845">
        <f>COUNTIFS(Spotify!$AA:$AA,Charts!$X$1,Spotify!$U:$U,Charts!T845)</f>
        <v>0</v>
      </c>
      <c r="Y845">
        <f>COUNTIFS(Spotify!$AA:$AA,Charts!$Y$1,Spotify!$U:$U,Charts!T845)</f>
        <v>0</v>
      </c>
      <c r="Z845">
        <f>COUNTIFS(Spotify!$AA:$AA,Charts!$Z$1,Spotify!$U:$U,Charts!T845)</f>
        <v>4</v>
      </c>
      <c r="AA845">
        <f>COUNTIFS(Spotify!$AA:$AA,Charts!$AA$1,Spotify!$U:$U,Charts!T845)</f>
        <v>0</v>
      </c>
      <c r="AB845">
        <f>COUNTIFS(Spotify!$AA:$AA,Charts!$AB$1,Spotify!$U:$U,Charts!T845)</f>
        <v>1</v>
      </c>
      <c r="AC845">
        <f>COUNTIFS(Spotify!$AA:$AA,Charts!$AC$1,Spotify!$U:$U,Charts!T845)</f>
        <v>2</v>
      </c>
      <c r="AD845">
        <f>COUNTIFS(Spotify!$AA:$AA,Charts!$AD$1,Spotify!$U:$U,Charts!T845)</f>
        <v>0</v>
      </c>
      <c r="AE845">
        <f>COUNTIFS(Spotify!$AA:$AA,Charts!$AE$1,Spotify!$U:$U,Charts!T845)</f>
        <v>0</v>
      </c>
      <c r="AF845" s="8">
        <f>COUNTIFS(Spotify!$AA:$AA,Charts!$AF$1,Spotify!$U:$U,Charts!T845)</f>
        <v>0</v>
      </c>
      <c r="AH845" s="7" t="s">
        <v>513</v>
      </c>
      <c r="AI845">
        <f>SUMIFS(Spotify!O:O,Spotify!U:U,Charts!AH845)/COUNTIFS(Spotify!U:U,Charts!AH845)</f>
        <v>-3727.4166666666665</v>
      </c>
      <c r="AJ845" s="18">
        <f>SUMIF(Spotify!U:U,Charts!AH845,Spotify!P:P)/COUNTIF(Spotify!U:U,Charts!AH845)</f>
        <v>107041.16666666667</v>
      </c>
      <c r="AK845" s="18">
        <f>SUMIF(Spotify!U:U,Charts!AH845,Spotify!R:R)/COUNTIF(Spotify!U:U,Charts!AH845)</f>
        <v>8.5833333333333339</v>
      </c>
      <c r="AL845" s="18">
        <f>SUMIF(Spotify!U:U,Charts!AH845,Spotify!J:J)/COUNTIF(Spotify!U:U,Charts!AH845)</f>
        <v>175.25</v>
      </c>
      <c r="AM845" s="18">
        <f>SUMIF(Spotify!U:U,Charts!AH845,Spotify!H:H)/COUNTIF(Spotify!U:U,Charts!AH845)</f>
        <v>683.33333333333337</v>
      </c>
      <c r="AN845" s="28">
        <f>SUMIF(Spotify!U:U,Charts!AH845,Spotify!I:I)/COUNTIF(Spotify!U:U,Charts!AH845)</f>
        <v>704.75</v>
      </c>
    </row>
    <row r="846" spans="1:40" x14ac:dyDescent="0.25">
      <c r="A846" s="3" t="s">
        <v>12465</v>
      </c>
      <c r="B846" s="1">
        <v>86218062</v>
      </c>
      <c r="C846" s="1">
        <v>3</v>
      </c>
      <c r="D846" s="1"/>
      <c r="E846" s="3" t="s">
        <v>1372</v>
      </c>
      <c r="F846" s="1">
        <v>531479067</v>
      </c>
      <c r="H846" s="7" t="s">
        <v>14727</v>
      </c>
      <c r="I846" s="1">
        <v>42311752</v>
      </c>
      <c r="J846" s="8">
        <v>1</v>
      </c>
      <c r="L846" s="7" t="s">
        <v>14727</v>
      </c>
      <c r="M846" s="1">
        <f t="shared" si="62"/>
        <v>-42311752</v>
      </c>
      <c r="N846">
        <v>1</v>
      </c>
      <c r="O846" s="18">
        <f>SUMIF(Spotify!U:U,Charts!L846,Spotify!Q:Q)/COUNTIF(Spotify!U:U,Charts!L846)</f>
        <v>194013</v>
      </c>
      <c r="P846" t="str">
        <f t="shared" si="63"/>
        <v>03:14</v>
      </c>
      <c r="Q846" s="18">
        <f t="shared" si="65"/>
        <v>641941</v>
      </c>
      <c r="R846" s="8" t="str">
        <f t="shared" si="64"/>
        <v>10:41</v>
      </c>
      <c r="T846" s="7" t="s">
        <v>12465</v>
      </c>
      <c r="U846">
        <f>COUNTIFS(Spotify!$AA:$AA,Charts!$U$1,Spotify!$U:$U,Charts!T846)</f>
        <v>0</v>
      </c>
      <c r="V846">
        <f>COUNTIFS(Spotify!$AA:$AA,Charts!$V$1,Spotify!$U:$U,Charts!T846)</f>
        <v>0</v>
      </c>
      <c r="W846">
        <f>COUNTIFS(Spotify!$AA:$AA,Charts!$W$1,Spotify!$U:$U,Charts!T846)</f>
        <v>0</v>
      </c>
      <c r="X846">
        <f>COUNTIFS(Spotify!$AA:$AA,Charts!$X$1,Spotify!$U:$U,Charts!T846)</f>
        <v>2</v>
      </c>
      <c r="Y846">
        <f>COUNTIFS(Spotify!$AA:$AA,Charts!$Y$1,Spotify!$U:$U,Charts!T846)</f>
        <v>0</v>
      </c>
      <c r="Z846">
        <f>COUNTIFS(Spotify!$AA:$AA,Charts!$Z$1,Spotify!$U:$U,Charts!T846)</f>
        <v>0</v>
      </c>
      <c r="AA846">
        <f>COUNTIFS(Spotify!$AA:$AA,Charts!$AA$1,Spotify!$U:$U,Charts!T846)</f>
        <v>1</v>
      </c>
      <c r="AB846">
        <f>COUNTIFS(Spotify!$AA:$AA,Charts!$AB$1,Spotify!$U:$U,Charts!T846)</f>
        <v>0</v>
      </c>
      <c r="AC846">
        <f>COUNTIFS(Spotify!$AA:$AA,Charts!$AC$1,Spotify!$U:$U,Charts!T846)</f>
        <v>0</v>
      </c>
      <c r="AD846">
        <f>COUNTIFS(Spotify!$AA:$AA,Charts!$AD$1,Spotify!$U:$U,Charts!T846)</f>
        <v>0</v>
      </c>
      <c r="AE846">
        <f>COUNTIFS(Spotify!$AA:$AA,Charts!$AE$1,Spotify!$U:$U,Charts!T846)</f>
        <v>0</v>
      </c>
      <c r="AF846" s="8">
        <f>COUNTIFS(Spotify!$AA:$AA,Charts!$AF$1,Spotify!$U:$U,Charts!T846)</f>
        <v>0</v>
      </c>
      <c r="AH846" s="7" t="s">
        <v>12465</v>
      </c>
      <c r="AI846">
        <f>SUMIFS(Spotify!O:O,Spotify!U:U,Charts!AH846)/COUNTIFS(Spotify!U:U,Charts!AH846)</f>
        <v>-23.666666666666668</v>
      </c>
      <c r="AJ846" s="18">
        <f>SUMIF(Spotify!U:U,Charts!AH846,Spotify!P:P)/COUNTIF(Spotify!U:U,Charts!AH846)</f>
        <v>90989.666666666672</v>
      </c>
      <c r="AK846" s="18">
        <f>SUMIF(Spotify!U:U,Charts!AH846,Spotify!R:R)/COUNTIF(Spotify!U:U,Charts!AH846)</f>
        <v>6</v>
      </c>
      <c r="AL846" s="18">
        <f>SUMIF(Spotify!U:U,Charts!AH846,Spotify!J:J)/COUNTIF(Spotify!U:U,Charts!AH846)</f>
        <v>377.66666666666669</v>
      </c>
      <c r="AM846" s="18">
        <f>SUMIF(Spotify!U:U,Charts!AH846,Spotify!H:H)/COUNTIF(Spotify!U:U,Charts!AH846)</f>
        <v>907.66666666666663</v>
      </c>
      <c r="AN846" s="28">
        <f>SUMIF(Spotify!U:U,Charts!AH846,Spotify!I:I)/COUNTIF(Spotify!U:U,Charts!AH846)</f>
        <v>714</v>
      </c>
    </row>
    <row r="847" spans="1:40" x14ac:dyDescent="0.25">
      <c r="A847" s="3" t="s">
        <v>3528</v>
      </c>
      <c r="B847" s="1">
        <v>688487378</v>
      </c>
      <c r="C847" s="1">
        <v>12</v>
      </c>
      <c r="D847" s="1"/>
      <c r="E847" s="3" t="s">
        <v>3032</v>
      </c>
      <c r="F847" s="1">
        <v>285668743</v>
      </c>
      <c r="H847" s="7" t="s">
        <v>17963</v>
      </c>
      <c r="I847" s="1">
        <v>41849757</v>
      </c>
      <c r="J847" s="8">
        <v>2</v>
      </c>
      <c r="L847" s="7" t="s">
        <v>17963</v>
      </c>
      <c r="M847" s="1">
        <f t="shared" si="62"/>
        <v>-41849757</v>
      </c>
      <c r="N847">
        <v>2</v>
      </c>
      <c r="O847" s="18">
        <f>SUMIF(Spotify!U:U,Charts!L847,Spotify!Q:Q)/COUNTIF(Spotify!U:U,Charts!L847)</f>
        <v>156839</v>
      </c>
      <c r="P847" t="str">
        <f t="shared" si="63"/>
        <v>02:36</v>
      </c>
      <c r="Q847" s="18">
        <f t="shared" si="65"/>
        <v>641941</v>
      </c>
      <c r="R847" s="8" t="str">
        <f t="shared" si="64"/>
        <v>10:41</v>
      </c>
      <c r="T847" s="7" t="s">
        <v>3528</v>
      </c>
      <c r="U847">
        <f>COUNTIFS(Spotify!$AA:$AA,Charts!$U$1,Spotify!$U:$U,Charts!T847)</f>
        <v>4</v>
      </c>
      <c r="V847">
        <f>COUNTIFS(Spotify!$AA:$AA,Charts!$V$1,Spotify!$U:$U,Charts!T847)</f>
        <v>2</v>
      </c>
      <c r="W847">
        <f>COUNTIFS(Spotify!$AA:$AA,Charts!$W$1,Spotify!$U:$U,Charts!T847)</f>
        <v>1</v>
      </c>
      <c r="X847">
        <f>COUNTIFS(Spotify!$AA:$AA,Charts!$X$1,Spotify!$U:$U,Charts!T847)</f>
        <v>0</v>
      </c>
      <c r="Y847">
        <f>COUNTIFS(Spotify!$AA:$AA,Charts!$Y$1,Spotify!$U:$U,Charts!T847)</f>
        <v>1</v>
      </c>
      <c r="Z847">
        <f>COUNTIFS(Spotify!$AA:$AA,Charts!$Z$1,Spotify!$U:$U,Charts!T847)</f>
        <v>1</v>
      </c>
      <c r="AA847">
        <f>COUNTIFS(Spotify!$AA:$AA,Charts!$AA$1,Spotify!$U:$U,Charts!T847)</f>
        <v>1</v>
      </c>
      <c r="AB847">
        <f>COUNTIFS(Spotify!$AA:$AA,Charts!$AB$1,Spotify!$U:$U,Charts!T847)</f>
        <v>0</v>
      </c>
      <c r="AC847">
        <f>COUNTIFS(Spotify!$AA:$AA,Charts!$AC$1,Spotify!$U:$U,Charts!T847)</f>
        <v>0</v>
      </c>
      <c r="AD847">
        <f>COUNTIFS(Spotify!$AA:$AA,Charts!$AD$1,Spotify!$U:$U,Charts!T847)</f>
        <v>1</v>
      </c>
      <c r="AE847">
        <f>COUNTIFS(Spotify!$AA:$AA,Charts!$AE$1,Spotify!$U:$U,Charts!T847)</f>
        <v>0</v>
      </c>
      <c r="AF847" s="8">
        <f>COUNTIFS(Spotify!$AA:$AA,Charts!$AF$1,Spotify!$U:$U,Charts!T847)</f>
        <v>1</v>
      </c>
      <c r="AH847" s="7" t="s">
        <v>3528</v>
      </c>
      <c r="AI847">
        <f>SUMIFS(Spotify!O:O,Spotify!U:U,Charts!AH847)/COUNTIFS(Spotify!U:U,Charts!AH847)</f>
        <v>-4956.916666666667</v>
      </c>
      <c r="AJ847" s="18">
        <f>SUMIF(Spotify!U:U,Charts!AH847,Spotify!P:P)/COUNTIF(Spotify!U:U,Charts!AH847)</f>
        <v>114638.5</v>
      </c>
      <c r="AK847" s="18">
        <f>SUMIF(Spotify!U:U,Charts!AH847,Spotify!R:R)/COUNTIF(Spotify!U:U,Charts!AH847)</f>
        <v>11.666666666666666</v>
      </c>
      <c r="AL847" s="18">
        <f>SUMIF(Spotify!U:U,Charts!AH847,Spotify!J:J)/COUNTIF(Spotify!U:U,Charts!AH847)</f>
        <v>358.91666666666669</v>
      </c>
      <c r="AM847" s="18">
        <f>SUMIF(Spotify!U:U,Charts!AH847,Spotify!H:H)/COUNTIF(Spotify!U:U,Charts!AH847)</f>
        <v>636.25</v>
      </c>
      <c r="AN847" s="28">
        <f>SUMIF(Spotify!U:U,Charts!AH847,Spotify!I:I)/COUNTIF(Spotify!U:U,Charts!AH847)</f>
        <v>583.83333333333337</v>
      </c>
    </row>
    <row r="848" spans="1:40" x14ac:dyDescent="0.25">
      <c r="A848" s="3" t="s">
        <v>18148</v>
      </c>
      <c r="B848" s="1">
        <v>17573059</v>
      </c>
      <c r="C848" s="1">
        <v>3</v>
      </c>
      <c r="D848" s="1"/>
      <c r="E848" s="3" t="s">
        <v>4826</v>
      </c>
      <c r="F848" s="1">
        <v>156269151</v>
      </c>
      <c r="H848" s="7" t="s">
        <v>10891</v>
      </c>
      <c r="I848" s="1">
        <v>41776605</v>
      </c>
      <c r="J848" s="8">
        <v>5</v>
      </c>
      <c r="L848" s="7" t="s">
        <v>10891</v>
      </c>
      <c r="M848" s="1">
        <f t="shared" si="62"/>
        <v>-41776605</v>
      </c>
      <c r="N848">
        <v>5</v>
      </c>
      <c r="O848" s="18">
        <f>SUMIF(Spotify!U:U,Charts!L848,Spotify!Q:Q)/COUNTIF(Spotify!U:U,Charts!L848)</f>
        <v>168877</v>
      </c>
      <c r="P848" t="str">
        <f t="shared" si="63"/>
        <v>02:48</v>
      </c>
      <c r="Q848" s="18">
        <f t="shared" si="65"/>
        <v>641941</v>
      </c>
      <c r="R848" s="8" t="str">
        <f t="shared" si="64"/>
        <v>10:41</v>
      </c>
      <c r="T848" s="7" t="s">
        <v>18148</v>
      </c>
      <c r="U848">
        <f>COUNTIFS(Spotify!$AA:$AA,Charts!$U$1,Spotify!$U:$U,Charts!T848)</f>
        <v>0</v>
      </c>
      <c r="V848">
        <f>COUNTIFS(Spotify!$AA:$AA,Charts!$V$1,Spotify!$U:$U,Charts!T848)</f>
        <v>1</v>
      </c>
      <c r="W848">
        <f>COUNTIFS(Spotify!$AA:$AA,Charts!$W$1,Spotify!$U:$U,Charts!T848)</f>
        <v>0</v>
      </c>
      <c r="X848">
        <f>COUNTIFS(Spotify!$AA:$AA,Charts!$X$1,Spotify!$U:$U,Charts!T848)</f>
        <v>0</v>
      </c>
      <c r="Y848">
        <f>COUNTIFS(Spotify!$AA:$AA,Charts!$Y$1,Spotify!$U:$U,Charts!T848)</f>
        <v>0</v>
      </c>
      <c r="Z848">
        <f>COUNTIFS(Spotify!$AA:$AA,Charts!$Z$1,Spotify!$U:$U,Charts!T848)</f>
        <v>0</v>
      </c>
      <c r="AA848">
        <f>COUNTIFS(Spotify!$AA:$AA,Charts!$AA$1,Spotify!$U:$U,Charts!T848)</f>
        <v>2</v>
      </c>
      <c r="AB848">
        <f>COUNTIFS(Spotify!$AA:$AA,Charts!$AB$1,Spotify!$U:$U,Charts!T848)</f>
        <v>0</v>
      </c>
      <c r="AC848">
        <f>COUNTIFS(Spotify!$AA:$AA,Charts!$AC$1,Spotify!$U:$U,Charts!T848)</f>
        <v>0</v>
      </c>
      <c r="AD848">
        <f>COUNTIFS(Spotify!$AA:$AA,Charts!$AD$1,Spotify!$U:$U,Charts!T848)</f>
        <v>0</v>
      </c>
      <c r="AE848">
        <f>COUNTIFS(Spotify!$AA:$AA,Charts!$AE$1,Spotify!$U:$U,Charts!T848)</f>
        <v>0</v>
      </c>
      <c r="AF848" s="8">
        <f>COUNTIFS(Spotify!$AA:$AA,Charts!$AF$1,Spotify!$U:$U,Charts!T848)</f>
        <v>0</v>
      </c>
      <c r="AH848" s="7" t="s">
        <v>18148</v>
      </c>
      <c r="AI848">
        <f>SUMIFS(Spotify!O:O,Spotify!U:U,Charts!AH848)/COUNTIFS(Spotify!U:U,Charts!AH848)</f>
        <v>-5767.333333333333</v>
      </c>
      <c r="AJ848" s="18">
        <f>SUMIF(Spotify!U:U,Charts!AH848,Spotify!P:P)/COUNTIF(Spotify!U:U,Charts!AH848)</f>
        <v>75148.333333333328</v>
      </c>
      <c r="AK848" s="18">
        <f>SUMIF(Spotify!U:U,Charts!AH848,Spotify!R:R)/COUNTIF(Spotify!U:U,Charts!AH848)</f>
        <v>1.6666666666666667</v>
      </c>
      <c r="AL848" s="18">
        <f>SUMIF(Spotify!U:U,Charts!AH848,Spotify!J:J)/COUNTIF(Spotify!U:U,Charts!AH848)</f>
        <v>371.66666666666669</v>
      </c>
      <c r="AM848" s="18">
        <f>SUMIF(Spotify!U:U,Charts!AH848,Spotify!H:H)/COUNTIF(Spotify!U:U,Charts!AH848)</f>
        <v>565.33333333333337</v>
      </c>
      <c r="AN848" s="28">
        <f>SUMIF(Spotify!U:U,Charts!AH848,Spotify!I:I)/COUNTIF(Spotify!U:U,Charts!AH848)</f>
        <v>440</v>
      </c>
    </row>
    <row r="849" spans="1:40" x14ac:dyDescent="0.25">
      <c r="A849" s="3" t="s">
        <v>4693</v>
      </c>
      <c r="B849" s="1">
        <v>1155534429</v>
      </c>
      <c r="C849" s="1">
        <v>24</v>
      </c>
      <c r="D849" s="1"/>
      <c r="E849" s="3" t="s">
        <v>13723</v>
      </c>
      <c r="F849" s="1">
        <v>7898145</v>
      </c>
      <c r="H849" s="7" t="s">
        <v>13428</v>
      </c>
      <c r="I849" s="1">
        <v>41719227</v>
      </c>
      <c r="J849" s="8">
        <v>1</v>
      </c>
      <c r="L849" s="7" t="s">
        <v>13428</v>
      </c>
      <c r="M849" s="1">
        <f t="shared" si="62"/>
        <v>-41719227</v>
      </c>
      <c r="N849">
        <v>1</v>
      </c>
      <c r="O849" s="18">
        <f>SUMIF(Spotify!U:U,Charts!L849,Spotify!Q:Q)/COUNTIF(Spotify!U:U,Charts!L849)</f>
        <v>175161</v>
      </c>
      <c r="P849" t="str">
        <f t="shared" si="63"/>
        <v>02:55</v>
      </c>
      <c r="Q849" s="18">
        <f t="shared" si="65"/>
        <v>641941</v>
      </c>
      <c r="R849" s="8" t="str">
        <f t="shared" si="64"/>
        <v>10:41</v>
      </c>
      <c r="T849" s="7" t="s">
        <v>4693</v>
      </c>
      <c r="U849">
        <f>COUNTIFS(Spotify!$AA:$AA,Charts!$U$1,Spotify!$U:$U,Charts!T849)</f>
        <v>1</v>
      </c>
      <c r="V849">
        <f>COUNTIFS(Spotify!$AA:$AA,Charts!$V$1,Spotify!$U:$U,Charts!T849)</f>
        <v>5</v>
      </c>
      <c r="W849">
        <f>COUNTIFS(Spotify!$AA:$AA,Charts!$W$1,Spotify!$U:$U,Charts!T849)</f>
        <v>2</v>
      </c>
      <c r="X849">
        <f>COUNTIFS(Spotify!$AA:$AA,Charts!$X$1,Spotify!$U:$U,Charts!T849)</f>
        <v>0</v>
      </c>
      <c r="Y849">
        <f>COUNTIFS(Spotify!$AA:$AA,Charts!$Y$1,Spotify!$U:$U,Charts!T849)</f>
        <v>0</v>
      </c>
      <c r="Z849">
        <f>COUNTIFS(Spotify!$AA:$AA,Charts!$Z$1,Spotify!$U:$U,Charts!T849)</f>
        <v>2</v>
      </c>
      <c r="AA849">
        <f>COUNTIFS(Spotify!$AA:$AA,Charts!$AA$1,Spotify!$U:$U,Charts!T849)</f>
        <v>3</v>
      </c>
      <c r="AB849">
        <f>COUNTIFS(Spotify!$AA:$AA,Charts!$AB$1,Spotify!$U:$U,Charts!T849)</f>
        <v>3</v>
      </c>
      <c r="AC849">
        <f>COUNTIFS(Spotify!$AA:$AA,Charts!$AC$1,Spotify!$U:$U,Charts!T849)</f>
        <v>2</v>
      </c>
      <c r="AD849">
        <f>COUNTIFS(Spotify!$AA:$AA,Charts!$AD$1,Spotify!$U:$U,Charts!T849)</f>
        <v>2</v>
      </c>
      <c r="AE849">
        <f>COUNTIFS(Spotify!$AA:$AA,Charts!$AE$1,Spotify!$U:$U,Charts!T849)</f>
        <v>0</v>
      </c>
      <c r="AF849" s="8">
        <f>COUNTIFS(Spotify!$AA:$AA,Charts!$AF$1,Spotify!$U:$U,Charts!T849)</f>
        <v>4</v>
      </c>
      <c r="AH849" s="7" t="s">
        <v>4693</v>
      </c>
      <c r="AI849">
        <f>SUMIFS(Spotify!O:O,Spotify!U:U,Charts!AH849)/COUNTIFS(Spotify!U:U,Charts!AH849)</f>
        <v>-5617.916666666667</v>
      </c>
      <c r="AJ849" s="18">
        <f>SUMIF(Spotify!U:U,Charts!AH849,Spotify!P:P)/COUNTIF(Spotify!U:U,Charts!AH849)</f>
        <v>110306.75</v>
      </c>
      <c r="AK849" s="18">
        <f>SUMIF(Spotify!U:U,Charts!AH849,Spotify!R:R)/COUNTIF(Spotify!U:U,Charts!AH849)</f>
        <v>5.375</v>
      </c>
      <c r="AL849" s="18">
        <f>SUMIF(Spotify!U:U,Charts!AH849,Spotify!J:J)/COUNTIF(Spotify!U:U,Charts!AH849)</f>
        <v>291.875</v>
      </c>
      <c r="AM849" s="18">
        <f>SUMIF(Spotify!U:U,Charts!AH849,Spotify!H:H)/COUNTIF(Spotify!U:U,Charts!AH849)</f>
        <v>678.08333333333337</v>
      </c>
      <c r="AN849" s="28">
        <f>SUMIF(Spotify!U:U,Charts!AH849,Spotify!I:I)/COUNTIF(Spotify!U:U,Charts!AH849)</f>
        <v>596</v>
      </c>
    </row>
    <row r="850" spans="1:40" x14ac:dyDescent="0.25">
      <c r="A850" s="3" t="s">
        <v>10238</v>
      </c>
      <c r="B850" s="1">
        <v>1934864180</v>
      </c>
      <c r="C850" s="1">
        <v>14</v>
      </c>
      <c r="D850" s="1"/>
      <c r="E850" s="3" t="s">
        <v>1101</v>
      </c>
      <c r="F850" s="1">
        <v>2677110338</v>
      </c>
      <c r="H850" s="7" t="s">
        <v>18181</v>
      </c>
      <c r="I850" s="1">
        <v>41583379</v>
      </c>
      <c r="J850" s="8">
        <v>3</v>
      </c>
      <c r="L850" s="7" t="s">
        <v>18181</v>
      </c>
      <c r="M850" s="1">
        <f t="shared" si="62"/>
        <v>-41583379</v>
      </c>
      <c r="N850">
        <v>3</v>
      </c>
      <c r="O850" s="18">
        <f>SUMIF(Spotify!U:U,Charts!L850,Spotify!Q:Q)/COUNTIF(Spotify!U:U,Charts!L850)</f>
        <v>240776.33333333334</v>
      </c>
      <c r="P850" t="str">
        <f t="shared" si="63"/>
        <v>04:00</v>
      </c>
      <c r="Q850" s="18">
        <f t="shared" si="65"/>
        <v>641941</v>
      </c>
      <c r="R850" s="8" t="str">
        <f t="shared" si="64"/>
        <v>10:41</v>
      </c>
      <c r="T850" s="7" t="s">
        <v>10238</v>
      </c>
      <c r="U850">
        <f>COUNTIFS(Spotify!$AA:$AA,Charts!$U$1,Spotify!$U:$U,Charts!T850)</f>
        <v>0</v>
      </c>
      <c r="V850">
        <f>COUNTIFS(Spotify!$AA:$AA,Charts!$V$1,Spotify!$U:$U,Charts!T850)</f>
        <v>0</v>
      </c>
      <c r="W850">
        <f>COUNTIFS(Spotify!$AA:$AA,Charts!$W$1,Spotify!$U:$U,Charts!T850)</f>
        <v>2</v>
      </c>
      <c r="X850">
        <f>COUNTIFS(Spotify!$AA:$AA,Charts!$X$1,Spotify!$U:$U,Charts!T850)</f>
        <v>0</v>
      </c>
      <c r="Y850">
        <f>COUNTIFS(Spotify!$AA:$AA,Charts!$Y$1,Spotify!$U:$U,Charts!T850)</f>
        <v>0</v>
      </c>
      <c r="Z850">
        <f>COUNTIFS(Spotify!$AA:$AA,Charts!$Z$1,Spotify!$U:$U,Charts!T850)</f>
        <v>1</v>
      </c>
      <c r="AA850">
        <f>COUNTIFS(Spotify!$AA:$AA,Charts!$AA$1,Spotify!$U:$U,Charts!T850)</f>
        <v>1</v>
      </c>
      <c r="AB850">
        <f>COUNTIFS(Spotify!$AA:$AA,Charts!$AB$1,Spotify!$U:$U,Charts!T850)</f>
        <v>2</v>
      </c>
      <c r="AC850">
        <f>COUNTIFS(Spotify!$AA:$AA,Charts!$AC$1,Spotify!$U:$U,Charts!T850)</f>
        <v>2</v>
      </c>
      <c r="AD850">
        <f>COUNTIFS(Spotify!$AA:$AA,Charts!$AD$1,Spotify!$U:$U,Charts!T850)</f>
        <v>3</v>
      </c>
      <c r="AE850">
        <f>COUNTIFS(Spotify!$AA:$AA,Charts!$AE$1,Spotify!$U:$U,Charts!T850)</f>
        <v>0</v>
      </c>
      <c r="AF850" s="8">
        <f>COUNTIFS(Spotify!$AA:$AA,Charts!$AF$1,Spotify!$U:$U,Charts!T850)</f>
        <v>3</v>
      </c>
      <c r="AH850" s="7" t="s">
        <v>10238</v>
      </c>
      <c r="AI850">
        <f>SUMIFS(Spotify!O:O,Spotify!U:U,Charts!AH850)/COUNTIFS(Spotify!U:U,Charts!AH850)</f>
        <v>-4518.5</v>
      </c>
      <c r="AJ850" s="18">
        <f>SUMIF(Spotify!U:U,Charts!AH850,Spotify!P:P)/COUNTIF(Spotify!U:U,Charts!AH850)</f>
        <v>119771.92857142857</v>
      </c>
      <c r="AK850" s="18">
        <f>SUMIF(Spotify!U:U,Charts!AH850,Spotify!R:R)/COUNTIF(Spotify!U:U,Charts!AH850)</f>
        <v>18.428571428571427</v>
      </c>
      <c r="AL850" s="18">
        <f>SUMIF(Spotify!U:U,Charts!AH850,Spotify!J:J)/COUNTIF(Spotify!U:U,Charts!AH850)</f>
        <v>369.57142857142856</v>
      </c>
      <c r="AM850" s="18">
        <f>SUMIF(Spotify!U:U,Charts!AH850,Spotify!H:H)/COUNTIF(Spotify!U:U,Charts!AH850)</f>
        <v>678.85714285714289</v>
      </c>
      <c r="AN850" s="28">
        <f>SUMIF(Spotify!U:U,Charts!AH850,Spotify!I:I)/COUNTIF(Spotify!U:U,Charts!AH850)</f>
        <v>710.35714285714289</v>
      </c>
    </row>
    <row r="851" spans="1:40" x14ac:dyDescent="0.25">
      <c r="A851" s="3" t="s">
        <v>18149</v>
      </c>
      <c r="B851" s="1">
        <v>473537915</v>
      </c>
      <c r="C851" s="1">
        <v>1</v>
      </c>
      <c r="D851" s="1"/>
      <c r="E851" s="3" t="s">
        <v>17024</v>
      </c>
      <c r="F851" s="1">
        <v>293767640</v>
      </c>
      <c r="H851" s="7" t="s">
        <v>18264</v>
      </c>
      <c r="I851" s="1">
        <v>41236576</v>
      </c>
      <c r="J851" s="8">
        <v>1</v>
      </c>
      <c r="L851" s="7" t="s">
        <v>18264</v>
      </c>
      <c r="M851" s="1">
        <f t="shared" si="62"/>
        <v>-41236576</v>
      </c>
      <c r="N851">
        <v>1</v>
      </c>
      <c r="O851" s="18">
        <f>SUMIF(Spotify!U:U,Charts!L851,Spotify!Q:Q)/COUNTIF(Spotify!U:U,Charts!L851)</f>
        <v>200000</v>
      </c>
      <c r="P851" t="str">
        <f t="shared" si="63"/>
        <v>03:20</v>
      </c>
      <c r="Q851" s="18">
        <f t="shared" si="65"/>
        <v>641941</v>
      </c>
      <c r="R851" s="8" t="str">
        <f t="shared" si="64"/>
        <v>10:41</v>
      </c>
      <c r="T851" s="7" t="s">
        <v>18149</v>
      </c>
      <c r="U851">
        <f>COUNTIFS(Spotify!$AA:$AA,Charts!$U$1,Spotify!$U:$U,Charts!T851)</f>
        <v>0</v>
      </c>
      <c r="V851">
        <f>COUNTIFS(Spotify!$AA:$AA,Charts!$V$1,Spotify!$U:$U,Charts!T851)</f>
        <v>0</v>
      </c>
      <c r="W851">
        <f>COUNTIFS(Spotify!$AA:$AA,Charts!$W$1,Spotify!$U:$U,Charts!T851)</f>
        <v>0</v>
      </c>
      <c r="X851">
        <f>COUNTIFS(Spotify!$AA:$AA,Charts!$X$1,Spotify!$U:$U,Charts!T851)</f>
        <v>0</v>
      </c>
      <c r="Y851">
        <f>COUNTIFS(Spotify!$AA:$AA,Charts!$Y$1,Spotify!$U:$U,Charts!T851)</f>
        <v>0</v>
      </c>
      <c r="Z851">
        <f>COUNTIFS(Spotify!$AA:$AA,Charts!$Z$1,Spotify!$U:$U,Charts!T851)</f>
        <v>0</v>
      </c>
      <c r="AA851">
        <f>COUNTIFS(Spotify!$AA:$AA,Charts!$AA$1,Spotify!$U:$U,Charts!T851)</f>
        <v>0</v>
      </c>
      <c r="AB851">
        <f>COUNTIFS(Spotify!$AA:$AA,Charts!$AB$1,Spotify!$U:$U,Charts!T851)</f>
        <v>0</v>
      </c>
      <c r="AC851">
        <f>COUNTIFS(Spotify!$AA:$AA,Charts!$AC$1,Spotify!$U:$U,Charts!T851)</f>
        <v>0</v>
      </c>
      <c r="AD851">
        <f>COUNTIFS(Spotify!$AA:$AA,Charts!$AD$1,Spotify!$U:$U,Charts!T851)</f>
        <v>0</v>
      </c>
      <c r="AE851">
        <f>COUNTIFS(Spotify!$AA:$AA,Charts!$AE$1,Spotify!$U:$U,Charts!T851)</f>
        <v>1</v>
      </c>
      <c r="AF851" s="8">
        <f>COUNTIFS(Spotify!$AA:$AA,Charts!$AF$1,Spotify!$U:$U,Charts!T851)</f>
        <v>0</v>
      </c>
      <c r="AH851" s="7" t="s">
        <v>18149</v>
      </c>
      <c r="AI851">
        <f>SUMIFS(Spotify!O:O,Spotify!U:U,Charts!AH851)/COUNTIFS(Spotify!U:U,Charts!AH851)</f>
        <v>-511</v>
      </c>
      <c r="AJ851" s="18">
        <f>SUMIF(Spotify!U:U,Charts!AH851,Spotify!P:P)/COUNTIF(Spotify!U:U,Charts!AH851)</f>
        <v>131443</v>
      </c>
      <c r="AK851" s="18">
        <f>SUMIF(Spotify!U:U,Charts!AH851,Spotify!R:R)/COUNTIF(Spotify!U:U,Charts!AH851)</f>
        <v>48</v>
      </c>
      <c r="AL851" s="18">
        <f>SUMIF(Spotify!U:U,Charts!AH851,Spotify!J:J)/COUNTIF(Spotify!U:U,Charts!AH851)</f>
        <v>401</v>
      </c>
      <c r="AM851" s="18">
        <f>SUMIF(Spotify!U:U,Charts!AH851,Spotify!H:H)/COUNTIF(Spotify!U:U,Charts!AH851)</f>
        <v>768</v>
      </c>
      <c r="AN851" s="28">
        <f>SUMIF(Spotify!U:U,Charts!AH851,Spotify!I:I)/COUNTIF(Spotify!U:U,Charts!AH851)</f>
        <v>714</v>
      </c>
    </row>
    <row r="852" spans="1:40" x14ac:dyDescent="0.25">
      <c r="A852" s="3" t="s">
        <v>14664</v>
      </c>
      <c r="B852" s="1">
        <v>64885788</v>
      </c>
      <c r="C852" s="1">
        <v>1</v>
      </c>
      <c r="D852" s="1"/>
      <c r="E852" s="3" t="s">
        <v>804</v>
      </c>
      <c r="F852" s="1">
        <v>64064020</v>
      </c>
      <c r="H852" s="7" t="s">
        <v>11400</v>
      </c>
      <c r="I852" s="1">
        <v>40775091</v>
      </c>
      <c r="J852" s="8">
        <v>1</v>
      </c>
      <c r="L852" s="7" t="s">
        <v>11400</v>
      </c>
      <c r="M852" s="1">
        <f t="shared" si="62"/>
        <v>-40775091</v>
      </c>
      <c r="N852">
        <v>1</v>
      </c>
      <c r="O852" s="18">
        <f>SUMIF(Spotify!U:U,Charts!L852,Spotify!Q:Q)/COUNTIF(Spotify!U:U,Charts!L852)</f>
        <v>245700</v>
      </c>
      <c r="P852" t="str">
        <f t="shared" si="63"/>
        <v>04:05</v>
      </c>
      <c r="Q852" s="18">
        <f t="shared" si="65"/>
        <v>641941</v>
      </c>
      <c r="R852" s="8" t="str">
        <f t="shared" si="64"/>
        <v>10:41</v>
      </c>
      <c r="T852" s="7" t="s">
        <v>14664</v>
      </c>
      <c r="U852">
        <f>COUNTIFS(Spotify!$AA:$AA,Charts!$U$1,Spotify!$U:$U,Charts!T852)</f>
        <v>0</v>
      </c>
      <c r="V852">
        <f>COUNTIFS(Spotify!$AA:$AA,Charts!$V$1,Spotify!$U:$U,Charts!T852)</f>
        <v>0</v>
      </c>
      <c r="W852">
        <f>COUNTIFS(Spotify!$AA:$AA,Charts!$W$1,Spotify!$U:$U,Charts!T852)</f>
        <v>0</v>
      </c>
      <c r="X852">
        <f>COUNTIFS(Spotify!$AA:$AA,Charts!$X$1,Spotify!$U:$U,Charts!T852)</f>
        <v>0</v>
      </c>
      <c r="Y852">
        <f>COUNTIFS(Spotify!$AA:$AA,Charts!$Y$1,Spotify!$U:$U,Charts!T852)</f>
        <v>0</v>
      </c>
      <c r="Z852">
        <f>COUNTIFS(Spotify!$AA:$AA,Charts!$Z$1,Spotify!$U:$U,Charts!T852)</f>
        <v>0</v>
      </c>
      <c r="AA852">
        <f>COUNTIFS(Spotify!$AA:$AA,Charts!$AA$1,Spotify!$U:$U,Charts!T852)</f>
        <v>1</v>
      </c>
      <c r="AB852">
        <f>COUNTIFS(Spotify!$AA:$AA,Charts!$AB$1,Spotify!$U:$U,Charts!T852)</f>
        <v>0</v>
      </c>
      <c r="AC852">
        <f>COUNTIFS(Spotify!$AA:$AA,Charts!$AC$1,Spotify!$U:$U,Charts!T852)</f>
        <v>0</v>
      </c>
      <c r="AD852">
        <f>COUNTIFS(Spotify!$AA:$AA,Charts!$AD$1,Spotify!$U:$U,Charts!T852)</f>
        <v>0</v>
      </c>
      <c r="AE852">
        <f>COUNTIFS(Spotify!$AA:$AA,Charts!$AE$1,Spotify!$U:$U,Charts!T852)</f>
        <v>0</v>
      </c>
      <c r="AF852" s="8">
        <f>COUNTIFS(Spotify!$AA:$AA,Charts!$AF$1,Spotify!$U:$U,Charts!T852)</f>
        <v>0</v>
      </c>
      <c r="AH852" s="7" t="s">
        <v>14664</v>
      </c>
      <c r="AI852">
        <f>SUMIFS(Spotify!O:O,Spotify!U:U,Charts!AH852)/COUNTIFS(Spotify!U:U,Charts!AH852)</f>
        <v>-4227</v>
      </c>
      <c r="AJ852" s="18">
        <f>SUMIF(Spotify!U:U,Charts!AH852,Spotify!P:P)/COUNTIF(Spotify!U:U,Charts!AH852)</f>
        <v>78996</v>
      </c>
      <c r="AK852" s="18">
        <f>SUMIF(Spotify!U:U,Charts!AH852,Spotify!R:R)/COUNTIF(Spotify!U:U,Charts!AH852)</f>
        <v>10</v>
      </c>
      <c r="AL852" s="18">
        <f>SUMIF(Spotify!U:U,Charts!AH852,Spotify!J:J)/COUNTIF(Spotify!U:U,Charts!AH852)</f>
        <v>424</v>
      </c>
      <c r="AM852" s="18">
        <f>SUMIF(Spotify!U:U,Charts!AH852,Spotify!H:H)/COUNTIF(Spotify!U:U,Charts!AH852)</f>
        <v>628</v>
      </c>
      <c r="AN852" s="28">
        <f>SUMIF(Spotify!U:U,Charts!AH852,Spotify!I:I)/COUNTIF(Spotify!U:U,Charts!AH852)</f>
        <v>676</v>
      </c>
    </row>
    <row r="853" spans="1:40" x14ac:dyDescent="0.25">
      <c r="A853" s="3" t="s">
        <v>15924</v>
      </c>
      <c r="B853" s="1">
        <v>18455817</v>
      </c>
      <c r="C853" s="1">
        <v>2</v>
      </c>
      <c r="D853" s="1"/>
      <c r="E853" s="3" t="s">
        <v>4747</v>
      </c>
      <c r="F853" s="1">
        <v>1339679067</v>
      </c>
      <c r="H853" s="7" t="s">
        <v>12614</v>
      </c>
      <c r="I853" s="1">
        <v>40700463</v>
      </c>
      <c r="J853" s="8">
        <v>1</v>
      </c>
      <c r="L853" s="7" t="s">
        <v>12614</v>
      </c>
      <c r="M853" s="1">
        <f t="shared" si="62"/>
        <v>-40700463</v>
      </c>
      <c r="N853">
        <v>1</v>
      </c>
      <c r="O853" s="18">
        <f>SUMIF(Spotify!U:U,Charts!L853,Spotify!Q:Q)/COUNTIF(Spotify!U:U,Charts!L853)</f>
        <v>185933</v>
      </c>
      <c r="P853" t="str">
        <f t="shared" si="63"/>
        <v>03:05</v>
      </c>
      <c r="Q853" s="18">
        <f t="shared" si="65"/>
        <v>641941</v>
      </c>
      <c r="R853" s="8" t="str">
        <f t="shared" si="64"/>
        <v>10:41</v>
      </c>
      <c r="T853" s="7" t="s">
        <v>15924</v>
      </c>
      <c r="U853">
        <f>COUNTIFS(Spotify!$AA:$AA,Charts!$U$1,Spotify!$U:$U,Charts!T853)</f>
        <v>1</v>
      </c>
      <c r="V853">
        <f>COUNTIFS(Spotify!$AA:$AA,Charts!$V$1,Spotify!$U:$U,Charts!T853)</f>
        <v>0</v>
      </c>
      <c r="W853">
        <f>COUNTIFS(Spotify!$AA:$AA,Charts!$W$1,Spotify!$U:$U,Charts!T853)</f>
        <v>0</v>
      </c>
      <c r="X853">
        <f>COUNTIFS(Spotify!$AA:$AA,Charts!$X$1,Spotify!$U:$U,Charts!T853)</f>
        <v>0</v>
      </c>
      <c r="Y853">
        <f>COUNTIFS(Spotify!$AA:$AA,Charts!$Y$1,Spotify!$U:$U,Charts!T853)</f>
        <v>0</v>
      </c>
      <c r="Z853">
        <f>COUNTIFS(Spotify!$AA:$AA,Charts!$Z$1,Spotify!$U:$U,Charts!T853)</f>
        <v>0</v>
      </c>
      <c r="AA853">
        <f>COUNTIFS(Spotify!$AA:$AA,Charts!$AA$1,Spotify!$U:$U,Charts!T853)</f>
        <v>0</v>
      </c>
      <c r="AB853">
        <f>COUNTIFS(Spotify!$AA:$AA,Charts!$AB$1,Spotify!$U:$U,Charts!T853)</f>
        <v>0</v>
      </c>
      <c r="AC853">
        <f>COUNTIFS(Spotify!$AA:$AA,Charts!$AC$1,Spotify!$U:$U,Charts!T853)</f>
        <v>0</v>
      </c>
      <c r="AD853">
        <f>COUNTIFS(Spotify!$AA:$AA,Charts!$AD$1,Spotify!$U:$U,Charts!T853)</f>
        <v>0</v>
      </c>
      <c r="AE853">
        <f>COUNTIFS(Spotify!$AA:$AA,Charts!$AE$1,Spotify!$U:$U,Charts!T853)</f>
        <v>0</v>
      </c>
      <c r="AF853" s="8">
        <f>COUNTIFS(Spotify!$AA:$AA,Charts!$AF$1,Spotify!$U:$U,Charts!T853)</f>
        <v>1</v>
      </c>
      <c r="AH853" s="7" t="s">
        <v>15924</v>
      </c>
      <c r="AI853">
        <f>SUMIFS(Spotify!O:O,Spotify!U:U,Charts!AH853)/COUNTIFS(Spotify!U:U,Charts!AH853)</f>
        <v>-5864.5</v>
      </c>
      <c r="AJ853" s="18">
        <f>SUMIF(Spotify!U:U,Charts!AH853,Spotify!P:P)/COUNTIF(Spotify!U:U,Charts!AH853)</f>
        <v>167020.5</v>
      </c>
      <c r="AK853" s="18">
        <f>SUMIF(Spotify!U:U,Charts!AH853,Spotify!R:R)/COUNTIF(Spotify!U:U,Charts!AH853)</f>
        <v>1.5</v>
      </c>
      <c r="AL853" s="18">
        <f>SUMIF(Spotify!U:U,Charts!AH853,Spotify!J:J)/COUNTIF(Spotify!U:U,Charts!AH853)</f>
        <v>457.5</v>
      </c>
      <c r="AM853" s="18">
        <f>SUMIF(Spotify!U:U,Charts!AH853,Spotify!H:H)/COUNTIF(Spotify!U:U,Charts!AH853)</f>
        <v>652</v>
      </c>
      <c r="AN853" s="28">
        <f>SUMIF(Spotify!U:U,Charts!AH853,Spotify!I:I)/COUNTIF(Spotify!U:U,Charts!AH853)</f>
        <v>674.5</v>
      </c>
    </row>
    <row r="854" spans="1:40" x14ac:dyDescent="0.25">
      <c r="A854" s="3" t="s">
        <v>16265</v>
      </c>
      <c r="B854" s="1">
        <v>12066537</v>
      </c>
      <c r="C854" s="1">
        <v>1</v>
      </c>
      <c r="D854" s="1"/>
      <c r="E854" s="3" t="s">
        <v>13248</v>
      </c>
      <c r="F854" s="1">
        <v>5208787</v>
      </c>
      <c r="H854" s="7" t="s">
        <v>14526</v>
      </c>
      <c r="I854" s="1">
        <v>40601229</v>
      </c>
      <c r="J854" s="8">
        <v>4</v>
      </c>
      <c r="L854" s="7" t="s">
        <v>14526</v>
      </c>
      <c r="M854" s="1">
        <f t="shared" si="62"/>
        <v>-40601229</v>
      </c>
      <c r="N854">
        <v>4</v>
      </c>
      <c r="O854" s="18">
        <f>SUMIF(Spotify!U:U,Charts!L854,Spotify!Q:Q)/COUNTIF(Spotify!U:U,Charts!L854)</f>
        <v>194614.5</v>
      </c>
      <c r="P854" t="str">
        <f t="shared" si="63"/>
        <v>03:14</v>
      </c>
      <c r="Q854" s="18">
        <f t="shared" si="65"/>
        <v>641941</v>
      </c>
      <c r="R854" s="8" t="str">
        <f t="shared" si="64"/>
        <v>10:41</v>
      </c>
      <c r="T854" s="7" t="s">
        <v>16265</v>
      </c>
      <c r="U854">
        <f>COUNTIFS(Spotify!$AA:$AA,Charts!$U$1,Spotify!$U:$U,Charts!T854)</f>
        <v>0</v>
      </c>
      <c r="V854">
        <f>COUNTIFS(Spotify!$AA:$AA,Charts!$V$1,Spotify!$U:$U,Charts!T854)</f>
        <v>0</v>
      </c>
      <c r="W854">
        <f>COUNTIFS(Spotify!$AA:$AA,Charts!$W$1,Spotify!$U:$U,Charts!T854)</f>
        <v>0</v>
      </c>
      <c r="X854">
        <f>COUNTIFS(Spotify!$AA:$AA,Charts!$X$1,Spotify!$U:$U,Charts!T854)</f>
        <v>0</v>
      </c>
      <c r="Y854">
        <f>COUNTIFS(Spotify!$AA:$AA,Charts!$Y$1,Spotify!$U:$U,Charts!T854)</f>
        <v>0</v>
      </c>
      <c r="Z854">
        <f>COUNTIFS(Spotify!$AA:$AA,Charts!$Z$1,Spotify!$U:$U,Charts!T854)</f>
        <v>0</v>
      </c>
      <c r="AA854">
        <f>COUNTIFS(Spotify!$AA:$AA,Charts!$AA$1,Spotify!$U:$U,Charts!T854)</f>
        <v>1</v>
      </c>
      <c r="AB854">
        <f>COUNTIFS(Spotify!$AA:$AA,Charts!$AB$1,Spotify!$U:$U,Charts!T854)</f>
        <v>0</v>
      </c>
      <c r="AC854">
        <f>COUNTIFS(Spotify!$AA:$AA,Charts!$AC$1,Spotify!$U:$U,Charts!T854)</f>
        <v>0</v>
      </c>
      <c r="AD854">
        <f>COUNTIFS(Spotify!$AA:$AA,Charts!$AD$1,Spotify!$U:$U,Charts!T854)</f>
        <v>0</v>
      </c>
      <c r="AE854">
        <f>COUNTIFS(Spotify!$AA:$AA,Charts!$AE$1,Spotify!$U:$U,Charts!T854)</f>
        <v>0</v>
      </c>
      <c r="AF854" s="8">
        <f>COUNTIFS(Spotify!$AA:$AA,Charts!$AF$1,Spotify!$U:$U,Charts!T854)</f>
        <v>0</v>
      </c>
      <c r="AH854" s="7" t="s">
        <v>16265</v>
      </c>
      <c r="AI854">
        <f>SUMIFS(Spotify!O:O,Spotify!U:U,Charts!AH854)/COUNTIFS(Spotify!U:U,Charts!AH854)</f>
        <v>-7048</v>
      </c>
      <c r="AJ854" s="18">
        <f>SUMIF(Spotify!U:U,Charts!AH854,Spotify!P:P)/COUNTIF(Spotify!U:U,Charts!AH854)</f>
        <v>139981</v>
      </c>
      <c r="AK854" s="18">
        <f>SUMIF(Spotify!U:U,Charts!AH854,Spotify!R:R)/COUNTIF(Spotify!U:U,Charts!AH854)</f>
        <v>2</v>
      </c>
      <c r="AL854" s="18">
        <f>SUMIF(Spotify!U:U,Charts!AH854,Spotify!J:J)/COUNTIF(Spotify!U:U,Charts!AH854)</f>
        <v>169</v>
      </c>
      <c r="AM854" s="18">
        <f>SUMIF(Spotify!U:U,Charts!AH854,Spotify!H:H)/COUNTIF(Spotify!U:U,Charts!AH854)</f>
        <v>89</v>
      </c>
      <c r="AN854" s="28">
        <f>SUMIF(Spotify!U:U,Charts!AH854,Spotify!I:I)/COUNTIF(Spotify!U:U,Charts!AH854)</f>
        <v>521</v>
      </c>
    </row>
    <row r="855" spans="1:40" x14ac:dyDescent="0.25">
      <c r="A855" s="3" t="s">
        <v>1179</v>
      </c>
      <c r="B855" s="1">
        <v>35954433</v>
      </c>
      <c r="C855" s="1">
        <v>5</v>
      </c>
      <c r="D855" s="1"/>
      <c r="E855" s="3" t="s">
        <v>11413</v>
      </c>
      <c r="F855" s="1">
        <v>27760704</v>
      </c>
      <c r="H855" s="7" t="s">
        <v>12611</v>
      </c>
      <c r="I855" s="1">
        <v>40392837</v>
      </c>
      <c r="J855" s="8">
        <v>1</v>
      </c>
      <c r="L855" s="7" t="s">
        <v>12611</v>
      </c>
      <c r="M855" s="1">
        <f t="shared" si="62"/>
        <v>-40392837</v>
      </c>
      <c r="N855">
        <v>1</v>
      </c>
      <c r="O855" s="18">
        <f>SUMIF(Spotify!U:U,Charts!L855,Spotify!Q:Q)/COUNTIF(Spotify!U:U,Charts!L855)</f>
        <v>178812</v>
      </c>
      <c r="P855" t="str">
        <f t="shared" si="63"/>
        <v>02:58</v>
      </c>
      <c r="Q855" s="18">
        <f t="shared" si="65"/>
        <v>641941</v>
      </c>
      <c r="R855" s="8" t="str">
        <f t="shared" si="64"/>
        <v>10:41</v>
      </c>
      <c r="T855" s="7" t="s">
        <v>1179</v>
      </c>
      <c r="U855">
        <f>COUNTIFS(Spotify!$AA:$AA,Charts!$U$1,Spotify!$U:$U,Charts!T855)</f>
        <v>0</v>
      </c>
      <c r="V855">
        <f>COUNTIFS(Spotify!$AA:$AA,Charts!$V$1,Spotify!$U:$U,Charts!T855)</f>
        <v>1</v>
      </c>
      <c r="W855">
        <f>COUNTIFS(Spotify!$AA:$AA,Charts!$W$1,Spotify!$U:$U,Charts!T855)</f>
        <v>0</v>
      </c>
      <c r="X855">
        <f>COUNTIFS(Spotify!$AA:$AA,Charts!$X$1,Spotify!$U:$U,Charts!T855)</f>
        <v>0</v>
      </c>
      <c r="Y855">
        <f>COUNTIFS(Spotify!$AA:$AA,Charts!$Y$1,Spotify!$U:$U,Charts!T855)</f>
        <v>0</v>
      </c>
      <c r="Z855">
        <f>COUNTIFS(Spotify!$AA:$AA,Charts!$Z$1,Spotify!$U:$U,Charts!T855)</f>
        <v>1</v>
      </c>
      <c r="AA855">
        <f>COUNTIFS(Spotify!$AA:$AA,Charts!$AA$1,Spotify!$U:$U,Charts!T855)</f>
        <v>0</v>
      </c>
      <c r="AB855">
        <f>COUNTIFS(Spotify!$AA:$AA,Charts!$AB$1,Spotify!$U:$U,Charts!T855)</f>
        <v>3</v>
      </c>
      <c r="AC855">
        <f>COUNTIFS(Spotify!$AA:$AA,Charts!$AC$1,Spotify!$U:$U,Charts!T855)</f>
        <v>0</v>
      </c>
      <c r="AD855">
        <f>COUNTIFS(Spotify!$AA:$AA,Charts!$AD$1,Spotify!$U:$U,Charts!T855)</f>
        <v>0</v>
      </c>
      <c r="AE855">
        <f>COUNTIFS(Spotify!$AA:$AA,Charts!$AE$1,Spotify!$U:$U,Charts!T855)</f>
        <v>0</v>
      </c>
      <c r="AF855" s="8">
        <f>COUNTIFS(Spotify!$AA:$AA,Charts!$AF$1,Spotify!$U:$U,Charts!T855)</f>
        <v>0</v>
      </c>
      <c r="AH855" s="7" t="s">
        <v>1179</v>
      </c>
      <c r="AI855">
        <f>SUMIFS(Spotify!O:O,Spotify!U:U,Charts!AH855)/COUNTIFS(Spotify!U:U,Charts!AH855)</f>
        <v>-6132.6</v>
      </c>
      <c r="AJ855" s="18">
        <f>SUMIF(Spotify!U:U,Charts!AH855,Spotify!P:P)/COUNTIF(Spotify!U:U,Charts!AH855)</f>
        <v>133279.6</v>
      </c>
      <c r="AK855" s="18">
        <f>SUMIF(Spotify!U:U,Charts!AH855,Spotify!R:R)/COUNTIF(Spotify!U:U,Charts!AH855)</f>
        <v>1.2</v>
      </c>
      <c r="AL855" s="18">
        <f>SUMIF(Spotify!U:U,Charts!AH855,Spotify!J:J)/COUNTIF(Spotify!U:U,Charts!AH855)</f>
        <v>443.8</v>
      </c>
      <c r="AM855" s="18">
        <f>SUMIF(Spotify!U:U,Charts!AH855,Spotify!H:H)/COUNTIF(Spotify!U:U,Charts!AH855)</f>
        <v>512.20000000000005</v>
      </c>
      <c r="AN855" s="28">
        <f>SUMIF(Spotify!U:U,Charts!AH855,Spotify!I:I)/COUNTIF(Spotify!U:U,Charts!AH855)</f>
        <v>662.6</v>
      </c>
    </row>
    <row r="856" spans="1:40" x14ac:dyDescent="0.25">
      <c r="A856" s="3" t="s">
        <v>18150</v>
      </c>
      <c r="B856" s="1">
        <v>1608881872</v>
      </c>
      <c r="C856" s="1">
        <v>6</v>
      </c>
      <c r="D856" s="1"/>
      <c r="E856" s="3" t="s">
        <v>2918</v>
      </c>
      <c r="F856" s="1">
        <v>169180472</v>
      </c>
      <c r="H856" s="7" t="s">
        <v>12320</v>
      </c>
      <c r="I856" s="1">
        <v>40367148</v>
      </c>
      <c r="J856" s="8">
        <v>3</v>
      </c>
      <c r="L856" s="7" t="s">
        <v>12320</v>
      </c>
      <c r="M856" s="1">
        <f t="shared" si="62"/>
        <v>-40367148</v>
      </c>
      <c r="N856">
        <v>3</v>
      </c>
      <c r="O856" s="18">
        <f>SUMIF(Spotify!U:U,Charts!L856,Spotify!Q:Q)/COUNTIF(Spotify!U:U,Charts!L856)</f>
        <v>213835.33333333334</v>
      </c>
      <c r="P856" t="str">
        <f t="shared" si="63"/>
        <v>03:33</v>
      </c>
      <c r="Q856" s="18">
        <f t="shared" si="65"/>
        <v>641941</v>
      </c>
      <c r="R856" s="8" t="str">
        <f t="shared" si="64"/>
        <v>10:41</v>
      </c>
      <c r="T856" s="7" t="s">
        <v>18150</v>
      </c>
      <c r="U856">
        <f>COUNTIFS(Spotify!$AA:$AA,Charts!$U$1,Spotify!$U:$U,Charts!T856)</f>
        <v>0</v>
      </c>
      <c r="V856">
        <f>COUNTIFS(Spotify!$AA:$AA,Charts!$V$1,Spotify!$U:$U,Charts!T856)</f>
        <v>1</v>
      </c>
      <c r="W856">
        <f>COUNTIFS(Spotify!$AA:$AA,Charts!$W$1,Spotify!$U:$U,Charts!T856)</f>
        <v>0</v>
      </c>
      <c r="X856">
        <f>COUNTIFS(Spotify!$AA:$AA,Charts!$X$1,Spotify!$U:$U,Charts!T856)</f>
        <v>0</v>
      </c>
      <c r="Y856">
        <f>COUNTIFS(Spotify!$AA:$AA,Charts!$Y$1,Spotify!$U:$U,Charts!T856)</f>
        <v>2</v>
      </c>
      <c r="Z856">
        <f>COUNTIFS(Spotify!$AA:$AA,Charts!$Z$1,Spotify!$U:$U,Charts!T856)</f>
        <v>0</v>
      </c>
      <c r="AA856">
        <f>COUNTIFS(Spotify!$AA:$AA,Charts!$AA$1,Spotify!$U:$U,Charts!T856)</f>
        <v>2</v>
      </c>
      <c r="AB856">
        <f>COUNTIFS(Spotify!$AA:$AA,Charts!$AB$1,Spotify!$U:$U,Charts!T856)</f>
        <v>0</v>
      </c>
      <c r="AC856">
        <f>COUNTIFS(Spotify!$AA:$AA,Charts!$AC$1,Spotify!$U:$U,Charts!T856)</f>
        <v>0</v>
      </c>
      <c r="AD856">
        <f>COUNTIFS(Spotify!$AA:$AA,Charts!$AD$1,Spotify!$U:$U,Charts!T856)</f>
        <v>0</v>
      </c>
      <c r="AE856">
        <f>COUNTIFS(Spotify!$AA:$AA,Charts!$AE$1,Spotify!$U:$U,Charts!T856)</f>
        <v>0</v>
      </c>
      <c r="AF856" s="8">
        <f>COUNTIFS(Spotify!$AA:$AA,Charts!$AF$1,Spotify!$U:$U,Charts!T856)</f>
        <v>1</v>
      </c>
      <c r="AH856" s="7" t="s">
        <v>18150</v>
      </c>
      <c r="AI856">
        <f>SUMIFS(Spotify!O:O,Spotify!U:U,Charts!AH856)/COUNTIFS(Spotify!U:U,Charts!AH856)</f>
        <v>-3500.6666666666665</v>
      </c>
      <c r="AJ856" s="18">
        <f>SUMIF(Spotify!U:U,Charts!AH856,Spotify!P:P)/COUNTIF(Spotify!U:U,Charts!AH856)</f>
        <v>161418.83333333334</v>
      </c>
      <c r="AK856" s="18">
        <f>SUMIF(Spotify!U:U,Charts!AH856,Spotify!R:R)/COUNTIF(Spotify!U:U,Charts!AH856)</f>
        <v>27</v>
      </c>
      <c r="AL856" s="18">
        <f>SUMIF(Spotify!U:U,Charts!AH856,Spotify!J:J)/COUNTIF(Spotify!U:U,Charts!AH856)</f>
        <v>308.5</v>
      </c>
      <c r="AM856" s="18">
        <f>SUMIF(Spotify!U:U,Charts!AH856,Spotify!H:H)/COUNTIF(Spotify!U:U,Charts!AH856)</f>
        <v>682.83333333333337</v>
      </c>
      <c r="AN856" s="28">
        <f>SUMIF(Spotify!U:U,Charts!AH856,Spotify!I:I)/COUNTIF(Spotify!U:U,Charts!AH856)</f>
        <v>677.33333333333337</v>
      </c>
    </row>
    <row r="857" spans="1:40" x14ac:dyDescent="0.25">
      <c r="A857" s="3" t="s">
        <v>18151</v>
      </c>
      <c r="B857" s="1">
        <v>24895225</v>
      </c>
      <c r="C857" s="1">
        <v>1</v>
      </c>
      <c r="D857" s="1"/>
      <c r="E857" s="3" t="s">
        <v>3801</v>
      </c>
      <c r="F857" s="1">
        <v>23233721</v>
      </c>
      <c r="H857" s="7" t="s">
        <v>7777</v>
      </c>
      <c r="I857" s="1">
        <v>40269681</v>
      </c>
      <c r="J857" s="8">
        <v>1</v>
      </c>
      <c r="L857" s="7" t="s">
        <v>7777</v>
      </c>
      <c r="M857" s="1">
        <f t="shared" si="62"/>
        <v>-40269681</v>
      </c>
      <c r="N857">
        <v>1</v>
      </c>
      <c r="O857" s="18">
        <f>SUMIF(Spotify!U:U,Charts!L857,Spotify!Q:Q)/COUNTIF(Spotify!U:U,Charts!L857)</f>
        <v>153740</v>
      </c>
      <c r="P857" t="str">
        <f t="shared" si="63"/>
        <v>02:33</v>
      </c>
      <c r="Q857" s="18">
        <f t="shared" si="65"/>
        <v>641941</v>
      </c>
      <c r="R857" s="8" t="str">
        <f t="shared" si="64"/>
        <v>10:41</v>
      </c>
      <c r="T857" s="7" t="s">
        <v>18151</v>
      </c>
      <c r="U857">
        <f>COUNTIFS(Spotify!$AA:$AA,Charts!$U$1,Spotify!$U:$U,Charts!T857)</f>
        <v>0</v>
      </c>
      <c r="V857">
        <f>COUNTIFS(Spotify!$AA:$AA,Charts!$V$1,Spotify!$U:$U,Charts!T857)</f>
        <v>0</v>
      </c>
      <c r="W857">
        <f>COUNTIFS(Spotify!$AA:$AA,Charts!$W$1,Spotify!$U:$U,Charts!T857)</f>
        <v>0</v>
      </c>
      <c r="X857">
        <f>COUNTIFS(Spotify!$AA:$AA,Charts!$X$1,Spotify!$U:$U,Charts!T857)</f>
        <v>0</v>
      </c>
      <c r="Y857">
        <f>COUNTIFS(Spotify!$AA:$AA,Charts!$Y$1,Spotify!$U:$U,Charts!T857)</f>
        <v>0</v>
      </c>
      <c r="Z857">
        <f>COUNTIFS(Spotify!$AA:$AA,Charts!$Z$1,Spotify!$U:$U,Charts!T857)</f>
        <v>1</v>
      </c>
      <c r="AA857">
        <f>COUNTIFS(Spotify!$AA:$AA,Charts!$AA$1,Spotify!$U:$U,Charts!T857)</f>
        <v>0</v>
      </c>
      <c r="AB857">
        <f>COUNTIFS(Spotify!$AA:$AA,Charts!$AB$1,Spotify!$U:$U,Charts!T857)</f>
        <v>0</v>
      </c>
      <c r="AC857">
        <f>COUNTIFS(Spotify!$AA:$AA,Charts!$AC$1,Spotify!$U:$U,Charts!T857)</f>
        <v>0</v>
      </c>
      <c r="AD857">
        <f>COUNTIFS(Spotify!$AA:$AA,Charts!$AD$1,Spotify!$U:$U,Charts!T857)</f>
        <v>0</v>
      </c>
      <c r="AE857">
        <f>COUNTIFS(Spotify!$AA:$AA,Charts!$AE$1,Spotify!$U:$U,Charts!T857)</f>
        <v>0</v>
      </c>
      <c r="AF857" s="8">
        <f>COUNTIFS(Spotify!$AA:$AA,Charts!$AF$1,Spotify!$U:$U,Charts!T857)</f>
        <v>0</v>
      </c>
      <c r="AH857" s="7" t="s">
        <v>18151</v>
      </c>
      <c r="AI857">
        <f>SUMIFS(Spotify!O:O,Spotify!U:U,Charts!AH857)/COUNTIFS(Spotify!U:U,Charts!AH857)</f>
        <v>-5152</v>
      </c>
      <c r="AJ857" s="18">
        <f>SUMIF(Spotify!U:U,Charts!AH857,Spotify!P:P)/COUNTIF(Spotify!U:U,Charts!AH857)</f>
        <v>79351</v>
      </c>
      <c r="AK857" s="18">
        <f>SUMIF(Spotify!U:U,Charts!AH857,Spotify!R:R)/COUNTIF(Spotify!U:U,Charts!AH857)</f>
        <v>4</v>
      </c>
      <c r="AL857" s="18">
        <f>SUMIF(Spotify!U:U,Charts!AH857,Spotify!J:J)/COUNTIF(Spotify!U:U,Charts!AH857)</f>
        <v>395</v>
      </c>
      <c r="AM857" s="18">
        <f>SUMIF(Spotify!U:U,Charts!AH857,Spotify!H:H)/COUNTIF(Spotify!U:U,Charts!AH857)</f>
        <v>671</v>
      </c>
      <c r="AN857" s="28">
        <f>SUMIF(Spotify!U:U,Charts!AH857,Spotify!I:I)/COUNTIF(Spotify!U:U,Charts!AH857)</f>
        <v>833</v>
      </c>
    </row>
    <row r="858" spans="1:40" x14ac:dyDescent="0.25">
      <c r="A858" s="3" t="s">
        <v>2348</v>
      </c>
      <c r="B858" s="1">
        <v>648385989</v>
      </c>
      <c r="C858" s="1">
        <v>3</v>
      </c>
      <c r="D858" s="1"/>
      <c r="E858" s="3" t="s">
        <v>5494</v>
      </c>
      <c r="F858" s="1">
        <v>6935400</v>
      </c>
      <c r="H858" s="7" t="s">
        <v>18277</v>
      </c>
      <c r="I858" s="1">
        <v>40083425</v>
      </c>
      <c r="J858" s="8">
        <v>1</v>
      </c>
      <c r="L858" s="7" t="s">
        <v>18277</v>
      </c>
      <c r="M858" s="1">
        <f t="shared" si="62"/>
        <v>-40083425</v>
      </c>
      <c r="N858">
        <v>1</v>
      </c>
      <c r="O858" s="18">
        <f>SUMIF(Spotify!U:U,Charts!L858,Spotify!Q:Q)/COUNTIF(Spotify!U:U,Charts!L858)</f>
        <v>239507</v>
      </c>
      <c r="P858" t="str">
        <f t="shared" si="63"/>
        <v>03:59</v>
      </c>
      <c r="Q858" s="18">
        <f t="shared" si="65"/>
        <v>641941</v>
      </c>
      <c r="R858" s="8" t="str">
        <f t="shared" si="64"/>
        <v>10:41</v>
      </c>
      <c r="T858" s="7" t="s">
        <v>2348</v>
      </c>
      <c r="U858">
        <f>COUNTIFS(Spotify!$AA:$AA,Charts!$U$1,Spotify!$U:$U,Charts!T858)</f>
        <v>0</v>
      </c>
      <c r="V858">
        <f>COUNTIFS(Spotify!$AA:$AA,Charts!$V$1,Spotify!$U:$U,Charts!T858)</f>
        <v>2</v>
      </c>
      <c r="W858">
        <f>COUNTIFS(Spotify!$AA:$AA,Charts!$W$1,Spotify!$U:$U,Charts!T858)</f>
        <v>0</v>
      </c>
      <c r="X858">
        <f>COUNTIFS(Spotify!$AA:$AA,Charts!$X$1,Spotify!$U:$U,Charts!T858)</f>
        <v>0</v>
      </c>
      <c r="Y858">
        <f>COUNTIFS(Spotify!$AA:$AA,Charts!$Y$1,Spotify!$U:$U,Charts!T858)</f>
        <v>0</v>
      </c>
      <c r="Z858">
        <f>COUNTIFS(Spotify!$AA:$AA,Charts!$Z$1,Spotify!$U:$U,Charts!T858)</f>
        <v>0</v>
      </c>
      <c r="AA858">
        <f>COUNTIFS(Spotify!$AA:$AA,Charts!$AA$1,Spotify!$U:$U,Charts!T858)</f>
        <v>0</v>
      </c>
      <c r="AB858">
        <f>COUNTIFS(Spotify!$AA:$AA,Charts!$AB$1,Spotify!$U:$U,Charts!T858)</f>
        <v>0</v>
      </c>
      <c r="AC858">
        <f>COUNTIFS(Spotify!$AA:$AA,Charts!$AC$1,Spotify!$U:$U,Charts!T858)</f>
        <v>1</v>
      </c>
      <c r="AD858">
        <f>COUNTIFS(Spotify!$AA:$AA,Charts!$AD$1,Spotify!$U:$U,Charts!T858)</f>
        <v>0</v>
      </c>
      <c r="AE858">
        <f>COUNTIFS(Spotify!$AA:$AA,Charts!$AE$1,Spotify!$U:$U,Charts!T858)</f>
        <v>0</v>
      </c>
      <c r="AF858" s="8">
        <f>COUNTIFS(Spotify!$AA:$AA,Charts!$AF$1,Spotify!$U:$U,Charts!T858)</f>
        <v>0</v>
      </c>
      <c r="AH858" s="7" t="s">
        <v>2348</v>
      </c>
      <c r="AI858">
        <f>SUMIFS(Spotify!O:O,Spotify!U:U,Charts!AH858)/COUNTIFS(Spotify!U:U,Charts!AH858)</f>
        <v>-7160</v>
      </c>
      <c r="AJ858" s="18">
        <f>SUMIF(Spotify!U:U,Charts!AH858,Spotify!P:P)/COUNTIF(Spotify!U:U,Charts!AH858)</f>
        <v>112666</v>
      </c>
      <c r="AK858" s="18">
        <f>SUMIF(Spotify!U:U,Charts!AH858,Spotify!R:R)/COUNTIF(Spotify!U:U,Charts!AH858)</f>
        <v>49.666666666666664</v>
      </c>
      <c r="AL858" s="18">
        <f>SUMIF(Spotify!U:U,Charts!AH858,Spotify!J:J)/COUNTIF(Spotify!U:U,Charts!AH858)</f>
        <v>469.66666666666669</v>
      </c>
      <c r="AM858" s="18">
        <f>SUMIF(Spotify!U:U,Charts!AH858,Spotify!H:H)/COUNTIF(Spotify!U:U,Charts!AH858)</f>
        <v>472.33333333333331</v>
      </c>
      <c r="AN858" s="28">
        <f>SUMIF(Spotify!U:U,Charts!AH858,Spotify!I:I)/COUNTIF(Spotify!U:U,Charts!AH858)</f>
        <v>685</v>
      </c>
    </row>
    <row r="859" spans="1:40" x14ac:dyDescent="0.25">
      <c r="A859" s="3" t="s">
        <v>1894</v>
      </c>
      <c r="B859" s="1">
        <v>417294763</v>
      </c>
      <c r="C859" s="1">
        <v>10</v>
      </c>
      <c r="D859" s="1"/>
      <c r="E859" s="3" t="s">
        <v>1697</v>
      </c>
      <c r="F859" s="1">
        <v>76722991</v>
      </c>
      <c r="H859" s="7" t="s">
        <v>18089</v>
      </c>
      <c r="I859" s="1">
        <v>40060300</v>
      </c>
      <c r="J859" s="8">
        <v>1</v>
      </c>
      <c r="L859" s="7" t="s">
        <v>18089</v>
      </c>
      <c r="M859" s="1">
        <f t="shared" si="62"/>
        <v>-40060300</v>
      </c>
      <c r="N859">
        <v>1</v>
      </c>
      <c r="O859" s="18">
        <f>SUMIF(Spotify!U:U,Charts!L859,Spotify!Q:Q)/COUNTIF(Spotify!U:U,Charts!L859)</f>
        <v>182171</v>
      </c>
      <c r="P859" t="str">
        <f t="shared" si="63"/>
        <v>03:02</v>
      </c>
      <c r="Q859" s="18">
        <f t="shared" si="65"/>
        <v>641941</v>
      </c>
      <c r="R859" s="8" t="str">
        <f t="shared" si="64"/>
        <v>10:41</v>
      </c>
      <c r="T859" s="7" t="s">
        <v>1894</v>
      </c>
      <c r="U859">
        <f>COUNTIFS(Spotify!$AA:$AA,Charts!$U$1,Spotify!$U:$U,Charts!T859)</f>
        <v>0</v>
      </c>
      <c r="V859">
        <f>COUNTIFS(Spotify!$AA:$AA,Charts!$V$1,Spotify!$U:$U,Charts!T859)</f>
        <v>1</v>
      </c>
      <c r="W859">
        <f>COUNTIFS(Spotify!$AA:$AA,Charts!$W$1,Spotify!$U:$U,Charts!T859)</f>
        <v>4</v>
      </c>
      <c r="X859">
        <f>COUNTIFS(Spotify!$AA:$AA,Charts!$X$1,Spotify!$U:$U,Charts!T859)</f>
        <v>0</v>
      </c>
      <c r="Y859">
        <f>COUNTIFS(Spotify!$AA:$AA,Charts!$Y$1,Spotify!$U:$U,Charts!T859)</f>
        <v>0</v>
      </c>
      <c r="Z859">
        <f>COUNTIFS(Spotify!$AA:$AA,Charts!$Z$1,Spotify!$U:$U,Charts!T859)</f>
        <v>0</v>
      </c>
      <c r="AA859">
        <f>COUNTIFS(Spotify!$AA:$AA,Charts!$AA$1,Spotify!$U:$U,Charts!T859)</f>
        <v>2</v>
      </c>
      <c r="AB859">
        <f>COUNTIFS(Spotify!$AA:$AA,Charts!$AB$1,Spotify!$U:$U,Charts!T859)</f>
        <v>2</v>
      </c>
      <c r="AC859">
        <f>COUNTIFS(Spotify!$AA:$AA,Charts!$AC$1,Spotify!$U:$U,Charts!T859)</f>
        <v>0</v>
      </c>
      <c r="AD859">
        <f>COUNTIFS(Spotify!$AA:$AA,Charts!$AD$1,Spotify!$U:$U,Charts!T859)</f>
        <v>1</v>
      </c>
      <c r="AE859">
        <f>COUNTIFS(Spotify!$AA:$AA,Charts!$AE$1,Spotify!$U:$U,Charts!T859)</f>
        <v>0</v>
      </c>
      <c r="AF859" s="8">
        <f>COUNTIFS(Spotify!$AA:$AA,Charts!$AF$1,Spotify!$U:$U,Charts!T859)</f>
        <v>0</v>
      </c>
      <c r="AH859" s="7" t="s">
        <v>1894</v>
      </c>
      <c r="AI859">
        <f>SUMIFS(Spotify!O:O,Spotify!U:U,Charts!AH859)/COUNTIFS(Spotify!U:U,Charts!AH859)</f>
        <v>-5854.6</v>
      </c>
      <c r="AJ859" s="18">
        <f>SUMIF(Spotify!U:U,Charts!AH859,Spotify!P:P)/COUNTIF(Spotify!U:U,Charts!AH859)</f>
        <v>110140.4</v>
      </c>
      <c r="AK859" s="18">
        <f>SUMIF(Spotify!U:U,Charts!AH859,Spotify!R:R)/COUNTIF(Spotify!U:U,Charts!AH859)</f>
        <v>10.1</v>
      </c>
      <c r="AL859" s="18">
        <f>SUMIF(Spotify!U:U,Charts!AH859,Spotify!J:J)/COUNTIF(Spotify!U:U,Charts!AH859)</f>
        <v>304.7</v>
      </c>
      <c r="AM859" s="18">
        <f>SUMIF(Spotify!U:U,Charts!AH859,Spotify!H:H)/COUNTIF(Spotify!U:U,Charts!AH859)</f>
        <v>846.6</v>
      </c>
      <c r="AN859" s="28">
        <f>SUMIF(Spotify!U:U,Charts!AH859,Spotify!I:I)/COUNTIF(Spotify!U:U,Charts!AH859)</f>
        <v>601.29999999999995</v>
      </c>
    </row>
    <row r="860" spans="1:40" x14ac:dyDescent="0.25">
      <c r="A860" s="3" t="s">
        <v>13731</v>
      </c>
      <c r="B860" s="1">
        <v>290782764</v>
      </c>
      <c r="C860" s="1">
        <v>4</v>
      </c>
      <c r="D860" s="1"/>
      <c r="E860" s="3" t="s">
        <v>171</v>
      </c>
      <c r="F860" s="1">
        <v>291443934</v>
      </c>
      <c r="H860" s="7" t="s">
        <v>18134</v>
      </c>
      <c r="I860" s="1">
        <v>40031438</v>
      </c>
      <c r="J860" s="8">
        <v>1</v>
      </c>
      <c r="L860" s="7" t="s">
        <v>18134</v>
      </c>
      <c r="M860" s="1">
        <f t="shared" si="62"/>
        <v>-40031438</v>
      </c>
      <c r="N860">
        <v>1</v>
      </c>
      <c r="O860" s="18">
        <f>SUMIF(Spotify!U:U,Charts!L860,Spotify!Q:Q)/COUNTIF(Spotify!U:U,Charts!L860)</f>
        <v>231708</v>
      </c>
      <c r="P860" t="str">
        <f t="shared" si="63"/>
        <v>03:51</v>
      </c>
      <c r="Q860" s="18">
        <f t="shared" si="65"/>
        <v>641941</v>
      </c>
      <c r="R860" s="8" t="str">
        <f t="shared" si="64"/>
        <v>10:41</v>
      </c>
      <c r="T860" s="7" t="s">
        <v>13731</v>
      </c>
      <c r="U860">
        <f>COUNTIFS(Spotify!$AA:$AA,Charts!$U$1,Spotify!$U:$U,Charts!T860)</f>
        <v>1</v>
      </c>
      <c r="V860">
        <f>COUNTIFS(Spotify!$AA:$AA,Charts!$V$1,Spotify!$U:$U,Charts!T860)</f>
        <v>0</v>
      </c>
      <c r="W860">
        <f>COUNTIFS(Spotify!$AA:$AA,Charts!$W$1,Spotify!$U:$U,Charts!T860)</f>
        <v>0</v>
      </c>
      <c r="X860">
        <f>COUNTIFS(Spotify!$AA:$AA,Charts!$X$1,Spotify!$U:$U,Charts!T860)</f>
        <v>0</v>
      </c>
      <c r="Y860">
        <f>COUNTIFS(Spotify!$AA:$AA,Charts!$Y$1,Spotify!$U:$U,Charts!T860)</f>
        <v>0</v>
      </c>
      <c r="Z860">
        <f>COUNTIFS(Spotify!$AA:$AA,Charts!$Z$1,Spotify!$U:$U,Charts!T860)</f>
        <v>0</v>
      </c>
      <c r="AA860">
        <f>COUNTIFS(Spotify!$AA:$AA,Charts!$AA$1,Spotify!$U:$U,Charts!T860)</f>
        <v>0</v>
      </c>
      <c r="AB860">
        <f>COUNTIFS(Spotify!$AA:$AA,Charts!$AB$1,Spotify!$U:$U,Charts!T860)</f>
        <v>0</v>
      </c>
      <c r="AC860">
        <f>COUNTIFS(Spotify!$AA:$AA,Charts!$AC$1,Spotify!$U:$U,Charts!T860)</f>
        <v>0</v>
      </c>
      <c r="AD860">
        <f>COUNTIFS(Spotify!$AA:$AA,Charts!$AD$1,Spotify!$U:$U,Charts!T860)</f>
        <v>3</v>
      </c>
      <c r="AE860">
        <f>COUNTIFS(Spotify!$AA:$AA,Charts!$AE$1,Spotify!$U:$U,Charts!T860)</f>
        <v>0</v>
      </c>
      <c r="AF860" s="8">
        <f>COUNTIFS(Spotify!$AA:$AA,Charts!$AF$1,Spotify!$U:$U,Charts!T860)</f>
        <v>0</v>
      </c>
      <c r="AH860" s="7" t="s">
        <v>13731</v>
      </c>
      <c r="AI860">
        <f>SUMIFS(Spotify!O:O,Spotify!U:U,Charts!AH860)/COUNTIFS(Spotify!U:U,Charts!AH860)</f>
        <v>-7322</v>
      </c>
      <c r="AJ860" s="18">
        <f>SUMIF(Spotify!U:U,Charts!AH860,Spotify!P:P)/COUNTIF(Spotify!U:U,Charts!AH860)</f>
        <v>104484</v>
      </c>
      <c r="AK860" s="18">
        <f>SUMIF(Spotify!U:U,Charts!AH860,Spotify!R:R)/COUNTIF(Spotify!U:U,Charts!AH860)</f>
        <v>20.25</v>
      </c>
      <c r="AL860" s="18">
        <f>SUMIF(Spotify!U:U,Charts!AH860,Spotify!J:J)/COUNTIF(Spotify!U:U,Charts!AH860)</f>
        <v>344.75</v>
      </c>
      <c r="AM860" s="18">
        <f>SUMIF(Spotify!U:U,Charts!AH860,Spotify!H:H)/COUNTIF(Spotify!U:U,Charts!AH860)</f>
        <v>667</v>
      </c>
      <c r="AN860" s="28">
        <f>SUMIF(Spotify!U:U,Charts!AH860,Spotify!I:I)/COUNTIF(Spotify!U:U,Charts!AH860)</f>
        <v>395.25</v>
      </c>
    </row>
    <row r="861" spans="1:40" x14ac:dyDescent="0.25">
      <c r="A861" s="3" t="s">
        <v>974</v>
      </c>
      <c r="B861" s="1">
        <v>505518463</v>
      </c>
      <c r="C861" s="1">
        <v>5</v>
      </c>
      <c r="D861" s="1"/>
      <c r="E861" s="3" t="s">
        <v>132</v>
      </c>
      <c r="F861" s="1">
        <v>71198909</v>
      </c>
      <c r="H861" s="7" t="s">
        <v>7388</v>
      </c>
      <c r="I861" s="1">
        <v>39920065</v>
      </c>
      <c r="J861" s="8">
        <v>1</v>
      </c>
      <c r="L861" s="7" t="s">
        <v>7388</v>
      </c>
      <c r="M861" s="1">
        <f t="shared" si="62"/>
        <v>-39920065</v>
      </c>
      <c r="N861">
        <v>1</v>
      </c>
      <c r="O861" s="18">
        <f>SUMIF(Spotify!U:U,Charts!L861,Spotify!Q:Q)/COUNTIF(Spotify!U:U,Charts!L861)</f>
        <v>197773</v>
      </c>
      <c r="P861" t="str">
        <f t="shared" si="63"/>
        <v>03:17</v>
      </c>
      <c r="Q861" s="18">
        <f t="shared" si="65"/>
        <v>641941</v>
      </c>
      <c r="R861" s="8" t="str">
        <f t="shared" si="64"/>
        <v>10:41</v>
      </c>
      <c r="T861" s="7" t="s">
        <v>974</v>
      </c>
      <c r="U861">
        <f>COUNTIFS(Spotify!$AA:$AA,Charts!$U$1,Spotify!$U:$U,Charts!T861)</f>
        <v>1</v>
      </c>
      <c r="V861">
        <f>COUNTIFS(Spotify!$AA:$AA,Charts!$V$1,Spotify!$U:$U,Charts!T861)</f>
        <v>0</v>
      </c>
      <c r="W861">
        <f>COUNTIFS(Spotify!$AA:$AA,Charts!$W$1,Spotify!$U:$U,Charts!T861)</f>
        <v>0</v>
      </c>
      <c r="X861">
        <f>COUNTIFS(Spotify!$AA:$AA,Charts!$X$1,Spotify!$U:$U,Charts!T861)</f>
        <v>1</v>
      </c>
      <c r="Y861">
        <f>COUNTIFS(Spotify!$AA:$AA,Charts!$Y$1,Spotify!$U:$U,Charts!T861)</f>
        <v>0</v>
      </c>
      <c r="Z861">
        <f>COUNTIFS(Spotify!$AA:$AA,Charts!$Z$1,Spotify!$U:$U,Charts!T861)</f>
        <v>0</v>
      </c>
      <c r="AA861">
        <f>COUNTIFS(Spotify!$AA:$AA,Charts!$AA$1,Spotify!$U:$U,Charts!T861)</f>
        <v>0</v>
      </c>
      <c r="AB861">
        <f>COUNTIFS(Spotify!$AA:$AA,Charts!$AB$1,Spotify!$U:$U,Charts!T861)</f>
        <v>0</v>
      </c>
      <c r="AC861">
        <f>COUNTIFS(Spotify!$AA:$AA,Charts!$AC$1,Spotify!$U:$U,Charts!T861)</f>
        <v>2</v>
      </c>
      <c r="AD861">
        <f>COUNTIFS(Spotify!$AA:$AA,Charts!$AD$1,Spotify!$U:$U,Charts!T861)</f>
        <v>1</v>
      </c>
      <c r="AE861">
        <f>COUNTIFS(Spotify!$AA:$AA,Charts!$AE$1,Spotify!$U:$U,Charts!T861)</f>
        <v>0</v>
      </c>
      <c r="AF861" s="8">
        <f>COUNTIFS(Spotify!$AA:$AA,Charts!$AF$1,Spotify!$U:$U,Charts!T861)</f>
        <v>0</v>
      </c>
      <c r="AH861" s="7" t="s">
        <v>974</v>
      </c>
      <c r="AI861">
        <f>SUMIFS(Spotify!O:O,Spotify!U:U,Charts!AH861)/COUNTIFS(Spotify!U:U,Charts!AH861)</f>
        <v>-8100.2</v>
      </c>
      <c r="AJ861" s="18">
        <f>SUMIF(Spotify!U:U,Charts!AH861,Spotify!P:P)/COUNTIF(Spotify!U:U,Charts!AH861)</f>
        <v>74531.199999999997</v>
      </c>
      <c r="AK861" s="18">
        <f>SUMIF(Spotify!U:U,Charts!AH861,Spotify!R:R)/COUNTIF(Spotify!U:U,Charts!AH861)</f>
        <v>5.4</v>
      </c>
      <c r="AL861" s="18">
        <f>SUMIF(Spotify!U:U,Charts!AH861,Spotify!J:J)/COUNTIF(Spotify!U:U,Charts!AH861)</f>
        <v>378.8</v>
      </c>
      <c r="AM861" s="18">
        <f>SUMIF(Spotify!U:U,Charts!AH861,Spotify!H:H)/COUNTIF(Spotify!U:U,Charts!AH861)</f>
        <v>580.6</v>
      </c>
      <c r="AN861" s="28">
        <f>SUMIF(Spotify!U:U,Charts!AH861,Spotify!I:I)/COUNTIF(Spotify!U:U,Charts!AH861)</f>
        <v>402.8</v>
      </c>
    </row>
    <row r="862" spans="1:40" x14ac:dyDescent="0.25">
      <c r="A862" s="3" t="s">
        <v>18152</v>
      </c>
      <c r="B862" s="1">
        <v>36923252</v>
      </c>
      <c r="C862" s="1">
        <v>1</v>
      </c>
      <c r="D862" s="1"/>
      <c r="E862" s="3" t="s">
        <v>857</v>
      </c>
      <c r="F862" s="1">
        <v>3060334608</v>
      </c>
      <c r="H862" s="7" t="s">
        <v>2006</v>
      </c>
      <c r="I862" s="1">
        <v>39474323</v>
      </c>
      <c r="J862" s="8">
        <v>2</v>
      </c>
      <c r="L862" s="7" t="s">
        <v>2006</v>
      </c>
      <c r="M862" s="1">
        <f t="shared" si="62"/>
        <v>-39474323</v>
      </c>
      <c r="N862">
        <v>2</v>
      </c>
      <c r="O862" s="18">
        <f>SUMIF(Spotify!U:U,Charts!L862,Spotify!Q:Q)/COUNTIF(Spotify!U:U,Charts!L862)</f>
        <v>213459.5</v>
      </c>
      <c r="P862" t="str">
        <f t="shared" si="63"/>
        <v>03:33</v>
      </c>
      <c r="Q862" s="18">
        <f t="shared" si="65"/>
        <v>641941</v>
      </c>
      <c r="R862" s="8" t="str">
        <f t="shared" si="64"/>
        <v>10:41</v>
      </c>
      <c r="T862" s="7" t="s">
        <v>18152</v>
      </c>
      <c r="U862">
        <f>COUNTIFS(Spotify!$AA:$AA,Charts!$U$1,Spotify!$U:$U,Charts!T862)</f>
        <v>0</v>
      </c>
      <c r="V862">
        <f>COUNTIFS(Spotify!$AA:$AA,Charts!$V$1,Spotify!$U:$U,Charts!T862)</f>
        <v>0</v>
      </c>
      <c r="W862">
        <f>COUNTIFS(Spotify!$AA:$AA,Charts!$W$1,Spotify!$U:$U,Charts!T862)</f>
        <v>0</v>
      </c>
      <c r="X862">
        <f>COUNTIFS(Spotify!$AA:$AA,Charts!$X$1,Spotify!$U:$U,Charts!T862)</f>
        <v>0</v>
      </c>
      <c r="Y862">
        <f>COUNTIFS(Spotify!$AA:$AA,Charts!$Y$1,Spotify!$U:$U,Charts!T862)</f>
        <v>0</v>
      </c>
      <c r="Z862">
        <f>COUNTIFS(Spotify!$AA:$AA,Charts!$Z$1,Spotify!$U:$U,Charts!T862)</f>
        <v>0</v>
      </c>
      <c r="AA862">
        <f>COUNTIFS(Spotify!$AA:$AA,Charts!$AA$1,Spotify!$U:$U,Charts!T862)</f>
        <v>0</v>
      </c>
      <c r="AB862">
        <f>COUNTIFS(Spotify!$AA:$AA,Charts!$AB$1,Spotify!$U:$U,Charts!T862)</f>
        <v>0</v>
      </c>
      <c r="AC862">
        <f>COUNTIFS(Spotify!$AA:$AA,Charts!$AC$1,Spotify!$U:$U,Charts!T862)</f>
        <v>0</v>
      </c>
      <c r="AD862">
        <f>COUNTIFS(Spotify!$AA:$AA,Charts!$AD$1,Spotify!$U:$U,Charts!T862)</f>
        <v>0</v>
      </c>
      <c r="AE862">
        <f>COUNTIFS(Spotify!$AA:$AA,Charts!$AE$1,Spotify!$U:$U,Charts!T862)</f>
        <v>0</v>
      </c>
      <c r="AF862" s="8">
        <f>COUNTIFS(Spotify!$AA:$AA,Charts!$AF$1,Spotify!$U:$U,Charts!T862)</f>
        <v>1</v>
      </c>
      <c r="AH862" s="7" t="s">
        <v>18152</v>
      </c>
      <c r="AI862">
        <f>SUMIFS(Spotify!O:O,Spotify!U:U,Charts!AH862)/COUNTIFS(Spotify!U:U,Charts!AH862)</f>
        <v>-5749</v>
      </c>
      <c r="AJ862" s="18">
        <f>SUMIF(Spotify!U:U,Charts!AH862,Spotify!P:P)/COUNTIF(Spotify!U:U,Charts!AH862)</f>
        <v>91924</v>
      </c>
      <c r="AK862" s="18">
        <f>SUMIF(Spotify!U:U,Charts!AH862,Spotify!R:R)/COUNTIF(Spotify!U:U,Charts!AH862)</f>
        <v>8</v>
      </c>
      <c r="AL862" s="18">
        <f>SUMIF(Spotify!U:U,Charts!AH862,Spotify!J:J)/COUNTIF(Spotify!U:U,Charts!AH862)</f>
        <v>302</v>
      </c>
      <c r="AM862" s="18">
        <f>SUMIF(Spotify!U:U,Charts!AH862,Spotify!H:H)/COUNTIF(Spotify!U:U,Charts!AH862)</f>
        <v>696</v>
      </c>
      <c r="AN862" s="28">
        <f>SUMIF(Spotify!U:U,Charts!AH862,Spotify!I:I)/COUNTIF(Spotify!U:U,Charts!AH862)</f>
        <v>601</v>
      </c>
    </row>
    <row r="863" spans="1:40" x14ac:dyDescent="0.25">
      <c r="A863" s="3" t="s">
        <v>9928</v>
      </c>
      <c r="B863" s="1">
        <v>10248859</v>
      </c>
      <c r="C863" s="1">
        <v>1</v>
      </c>
      <c r="D863" s="1"/>
      <c r="E863" s="3" t="s">
        <v>2104</v>
      </c>
      <c r="F863" s="1">
        <v>23382361</v>
      </c>
      <c r="H863" s="7" t="s">
        <v>10993</v>
      </c>
      <c r="I863" s="1">
        <v>39439787</v>
      </c>
      <c r="J863" s="8">
        <v>1</v>
      </c>
      <c r="L863" s="7" t="s">
        <v>10993</v>
      </c>
      <c r="M863" s="1">
        <f t="shared" si="62"/>
        <v>-39439787</v>
      </c>
      <c r="N863">
        <v>1</v>
      </c>
      <c r="O863" s="18">
        <f>SUMIF(Spotify!U:U,Charts!L863,Spotify!Q:Q)/COUNTIF(Spotify!U:U,Charts!L863)</f>
        <v>174840</v>
      </c>
      <c r="P863" t="str">
        <f t="shared" si="63"/>
        <v>02:54</v>
      </c>
      <c r="Q863" s="18">
        <f t="shared" si="65"/>
        <v>641941</v>
      </c>
      <c r="R863" s="8" t="str">
        <f t="shared" si="64"/>
        <v>10:41</v>
      </c>
      <c r="T863" s="7" t="s">
        <v>9928</v>
      </c>
      <c r="U863">
        <f>COUNTIFS(Spotify!$AA:$AA,Charts!$U$1,Spotify!$U:$U,Charts!T863)</f>
        <v>0</v>
      </c>
      <c r="V863">
        <f>COUNTIFS(Spotify!$AA:$AA,Charts!$V$1,Spotify!$U:$U,Charts!T863)</f>
        <v>0</v>
      </c>
      <c r="W863">
        <f>COUNTIFS(Spotify!$AA:$AA,Charts!$W$1,Spotify!$U:$U,Charts!T863)</f>
        <v>0</v>
      </c>
      <c r="X863">
        <f>COUNTIFS(Spotify!$AA:$AA,Charts!$X$1,Spotify!$U:$U,Charts!T863)</f>
        <v>0</v>
      </c>
      <c r="Y863">
        <f>COUNTIFS(Spotify!$AA:$AA,Charts!$Y$1,Spotify!$U:$U,Charts!T863)</f>
        <v>0</v>
      </c>
      <c r="Z863">
        <f>COUNTIFS(Spotify!$AA:$AA,Charts!$Z$1,Spotify!$U:$U,Charts!T863)</f>
        <v>0</v>
      </c>
      <c r="AA863">
        <f>COUNTIFS(Spotify!$AA:$AA,Charts!$AA$1,Spotify!$U:$U,Charts!T863)</f>
        <v>0</v>
      </c>
      <c r="AB863">
        <f>COUNTIFS(Spotify!$AA:$AA,Charts!$AB$1,Spotify!$U:$U,Charts!T863)</f>
        <v>0</v>
      </c>
      <c r="AC863">
        <f>COUNTIFS(Spotify!$AA:$AA,Charts!$AC$1,Spotify!$U:$U,Charts!T863)</f>
        <v>1</v>
      </c>
      <c r="AD863">
        <f>COUNTIFS(Spotify!$AA:$AA,Charts!$AD$1,Spotify!$U:$U,Charts!T863)</f>
        <v>0</v>
      </c>
      <c r="AE863">
        <f>COUNTIFS(Spotify!$AA:$AA,Charts!$AE$1,Spotify!$U:$U,Charts!T863)</f>
        <v>0</v>
      </c>
      <c r="AF863" s="8">
        <f>COUNTIFS(Spotify!$AA:$AA,Charts!$AF$1,Spotify!$U:$U,Charts!T863)</f>
        <v>0</v>
      </c>
      <c r="AH863" s="7" t="s">
        <v>9928</v>
      </c>
      <c r="AI863">
        <f>SUMIFS(Spotify!O:O,Spotify!U:U,Charts!AH863)/COUNTIFS(Spotify!U:U,Charts!AH863)</f>
        <v>-5769</v>
      </c>
      <c r="AJ863" s="18">
        <f>SUMIF(Spotify!U:U,Charts!AH863,Spotify!P:P)/COUNTIF(Spotify!U:U,Charts!AH863)</f>
        <v>123029</v>
      </c>
      <c r="AK863" s="18">
        <f>SUMIF(Spotify!U:U,Charts!AH863,Spotify!R:R)/COUNTIF(Spotify!U:U,Charts!AH863)</f>
        <v>2</v>
      </c>
      <c r="AL863" s="18">
        <f>SUMIF(Spotify!U:U,Charts!AH863,Spotify!J:J)/COUNTIF(Spotify!U:U,Charts!AH863)</f>
        <v>159</v>
      </c>
      <c r="AM863" s="18">
        <f>SUMIF(Spotify!U:U,Charts!AH863,Spotify!H:H)/COUNTIF(Spotify!U:U,Charts!AH863)</f>
        <v>893</v>
      </c>
      <c r="AN863" s="28">
        <f>SUMIF(Spotify!U:U,Charts!AH863,Spotify!I:I)/COUNTIF(Spotify!U:U,Charts!AH863)</f>
        <v>63</v>
      </c>
    </row>
    <row r="864" spans="1:40" x14ac:dyDescent="0.25">
      <c r="A864" s="3" t="s">
        <v>2818</v>
      </c>
      <c r="B864" s="1">
        <v>134577349</v>
      </c>
      <c r="C864" s="1">
        <v>3</v>
      </c>
      <c r="D864" s="1"/>
      <c r="E864" s="3" t="s">
        <v>8692</v>
      </c>
      <c r="F864" s="1">
        <v>27374075</v>
      </c>
      <c r="H864" s="7" t="s">
        <v>2778</v>
      </c>
      <c r="I864" s="1">
        <v>39225622</v>
      </c>
      <c r="J864" s="8">
        <v>2</v>
      </c>
      <c r="L864" s="7" t="s">
        <v>2778</v>
      </c>
      <c r="M864" s="1">
        <f t="shared" si="62"/>
        <v>-39225622</v>
      </c>
      <c r="N864">
        <v>2</v>
      </c>
      <c r="O864" s="18">
        <f>SUMIF(Spotify!U:U,Charts!L864,Spotify!Q:Q)/COUNTIF(Spotify!U:U,Charts!L864)</f>
        <v>224520</v>
      </c>
      <c r="P864" t="str">
        <f t="shared" si="63"/>
        <v>03:44</v>
      </c>
      <c r="Q864" s="18">
        <f t="shared" si="65"/>
        <v>641941</v>
      </c>
      <c r="R864" s="8" t="str">
        <f t="shared" si="64"/>
        <v>10:41</v>
      </c>
      <c r="T864" s="7" t="s">
        <v>2818</v>
      </c>
      <c r="U864">
        <f>COUNTIFS(Spotify!$AA:$AA,Charts!$U$1,Spotify!$U:$U,Charts!T864)</f>
        <v>0</v>
      </c>
      <c r="V864">
        <f>COUNTIFS(Spotify!$AA:$AA,Charts!$V$1,Spotify!$U:$U,Charts!T864)</f>
        <v>1</v>
      </c>
      <c r="W864">
        <f>COUNTIFS(Spotify!$AA:$AA,Charts!$W$1,Spotify!$U:$U,Charts!T864)</f>
        <v>0</v>
      </c>
      <c r="X864">
        <f>COUNTIFS(Spotify!$AA:$AA,Charts!$X$1,Spotify!$U:$U,Charts!T864)</f>
        <v>0</v>
      </c>
      <c r="Y864">
        <f>COUNTIFS(Spotify!$AA:$AA,Charts!$Y$1,Spotify!$U:$U,Charts!T864)</f>
        <v>1</v>
      </c>
      <c r="Z864">
        <f>COUNTIFS(Spotify!$AA:$AA,Charts!$Z$1,Spotify!$U:$U,Charts!T864)</f>
        <v>0</v>
      </c>
      <c r="AA864">
        <f>COUNTIFS(Spotify!$AA:$AA,Charts!$AA$1,Spotify!$U:$U,Charts!T864)</f>
        <v>1</v>
      </c>
      <c r="AB864">
        <f>COUNTIFS(Spotify!$AA:$AA,Charts!$AB$1,Spotify!$U:$U,Charts!T864)</f>
        <v>0</v>
      </c>
      <c r="AC864">
        <f>COUNTIFS(Spotify!$AA:$AA,Charts!$AC$1,Spotify!$U:$U,Charts!T864)</f>
        <v>0</v>
      </c>
      <c r="AD864">
        <f>COUNTIFS(Spotify!$AA:$AA,Charts!$AD$1,Spotify!$U:$U,Charts!T864)</f>
        <v>0</v>
      </c>
      <c r="AE864">
        <f>COUNTIFS(Spotify!$AA:$AA,Charts!$AE$1,Spotify!$U:$U,Charts!T864)</f>
        <v>0</v>
      </c>
      <c r="AF864" s="8">
        <f>COUNTIFS(Spotify!$AA:$AA,Charts!$AF$1,Spotify!$U:$U,Charts!T864)</f>
        <v>0</v>
      </c>
      <c r="AH864" s="7" t="s">
        <v>2818</v>
      </c>
      <c r="AI864">
        <f>SUMIFS(Spotify!O:O,Spotify!U:U,Charts!AH864)/COUNTIFS(Spotify!U:U,Charts!AH864)</f>
        <v>-4892.333333333333</v>
      </c>
      <c r="AJ864" s="18">
        <f>SUMIF(Spotify!U:U,Charts!AH864,Spotify!P:P)/COUNTIF(Spotify!U:U,Charts!AH864)</f>
        <v>132356.33333333334</v>
      </c>
      <c r="AK864" s="18">
        <f>SUMIF(Spotify!U:U,Charts!AH864,Spotify!R:R)/COUNTIF(Spotify!U:U,Charts!AH864)</f>
        <v>5.666666666666667</v>
      </c>
      <c r="AL864" s="18">
        <f>SUMIF(Spotify!U:U,Charts!AH864,Spotify!J:J)/COUNTIF(Spotify!U:U,Charts!AH864)</f>
        <v>411</v>
      </c>
      <c r="AM864" s="18">
        <f>SUMIF(Spotify!U:U,Charts!AH864,Spotify!H:H)/COUNTIF(Spotify!U:U,Charts!AH864)</f>
        <v>254</v>
      </c>
      <c r="AN864" s="28">
        <f>SUMIF(Spotify!U:U,Charts!AH864,Spotify!I:I)/COUNTIF(Spotify!U:U,Charts!AH864)</f>
        <v>695.66666666666663</v>
      </c>
    </row>
    <row r="865" spans="1:40" x14ac:dyDescent="0.25">
      <c r="A865" s="3" t="s">
        <v>18153</v>
      </c>
      <c r="B865" s="1">
        <v>103892577</v>
      </c>
      <c r="C865" s="1">
        <v>3</v>
      </c>
      <c r="D865" s="1"/>
      <c r="E865" s="3" t="s">
        <v>2297</v>
      </c>
      <c r="F865" s="1">
        <v>1273664922</v>
      </c>
      <c r="H865" s="7" t="s">
        <v>16194</v>
      </c>
      <c r="I865" s="1">
        <v>39089078</v>
      </c>
      <c r="J865" s="8">
        <v>1</v>
      </c>
      <c r="L865" s="7" t="s">
        <v>16194</v>
      </c>
      <c r="M865" s="1">
        <f t="shared" si="62"/>
        <v>-39089078</v>
      </c>
      <c r="N865">
        <v>1</v>
      </c>
      <c r="O865" s="18">
        <f>SUMIF(Spotify!U:U,Charts!L865,Spotify!Q:Q)/COUNTIF(Spotify!U:U,Charts!L865)</f>
        <v>212564</v>
      </c>
      <c r="P865" t="str">
        <f t="shared" si="63"/>
        <v>03:32</v>
      </c>
      <c r="Q865" s="18">
        <f t="shared" si="65"/>
        <v>641941</v>
      </c>
      <c r="R865" s="8" t="str">
        <f t="shared" si="64"/>
        <v>10:41</v>
      </c>
      <c r="T865" s="7" t="s">
        <v>18153</v>
      </c>
      <c r="U865">
        <f>COUNTIFS(Spotify!$AA:$AA,Charts!$U$1,Spotify!$U:$U,Charts!T865)</f>
        <v>0</v>
      </c>
      <c r="V865">
        <f>COUNTIFS(Spotify!$AA:$AA,Charts!$V$1,Spotify!$U:$U,Charts!T865)</f>
        <v>0</v>
      </c>
      <c r="W865">
        <f>COUNTIFS(Spotify!$AA:$AA,Charts!$W$1,Spotify!$U:$U,Charts!T865)</f>
        <v>0</v>
      </c>
      <c r="X865">
        <f>COUNTIFS(Spotify!$AA:$AA,Charts!$X$1,Spotify!$U:$U,Charts!T865)</f>
        <v>0</v>
      </c>
      <c r="Y865">
        <f>COUNTIFS(Spotify!$AA:$AA,Charts!$Y$1,Spotify!$U:$U,Charts!T865)</f>
        <v>0</v>
      </c>
      <c r="Z865">
        <f>COUNTIFS(Spotify!$AA:$AA,Charts!$Z$1,Spotify!$U:$U,Charts!T865)</f>
        <v>0</v>
      </c>
      <c r="AA865">
        <f>COUNTIFS(Spotify!$AA:$AA,Charts!$AA$1,Spotify!$U:$U,Charts!T865)</f>
        <v>2</v>
      </c>
      <c r="AB865">
        <f>COUNTIFS(Spotify!$AA:$AA,Charts!$AB$1,Spotify!$U:$U,Charts!T865)</f>
        <v>0</v>
      </c>
      <c r="AC865">
        <f>COUNTIFS(Spotify!$AA:$AA,Charts!$AC$1,Spotify!$U:$U,Charts!T865)</f>
        <v>0</v>
      </c>
      <c r="AD865">
        <f>COUNTIFS(Spotify!$AA:$AA,Charts!$AD$1,Spotify!$U:$U,Charts!T865)</f>
        <v>0</v>
      </c>
      <c r="AE865">
        <f>COUNTIFS(Spotify!$AA:$AA,Charts!$AE$1,Spotify!$U:$U,Charts!T865)</f>
        <v>1</v>
      </c>
      <c r="AF865" s="8">
        <f>COUNTIFS(Spotify!$AA:$AA,Charts!$AF$1,Spotify!$U:$U,Charts!T865)</f>
        <v>0</v>
      </c>
      <c r="AH865" s="7" t="s">
        <v>18153</v>
      </c>
      <c r="AI865">
        <f>SUMIFS(Spotify!O:O,Spotify!U:U,Charts!AH865)/COUNTIFS(Spotify!U:U,Charts!AH865)</f>
        <v>-5204.666666666667</v>
      </c>
      <c r="AJ865" s="18">
        <f>SUMIF(Spotify!U:U,Charts!AH865,Spotify!P:P)/COUNTIF(Spotify!U:U,Charts!AH865)</f>
        <v>84119</v>
      </c>
      <c r="AK865" s="18">
        <f>SUMIF(Spotify!U:U,Charts!AH865,Spotify!R:R)/COUNTIF(Spotify!U:U,Charts!AH865)</f>
        <v>7.666666666666667</v>
      </c>
      <c r="AL865" s="18">
        <f>SUMIF(Spotify!U:U,Charts!AH865,Spotify!J:J)/COUNTIF(Spotify!U:U,Charts!AH865)</f>
        <v>597.33333333333337</v>
      </c>
      <c r="AM865" s="18">
        <f>SUMIF(Spotify!U:U,Charts!AH865,Spotify!H:H)/COUNTIF(Spotify!U:U,Charts!AH865)</f>
        <v>443</v>
      </c>
      <c r="AN865" s="28">
        <f>SUMIF(Spotify!U:U,Charts!AH865,Spotify!I:I)/COUNTIF(Spotify!U:U,Charts!AH865)</f>
        <v>774</v>
      </c>
    </row>
    <row r="866" spans="1:40" x14ac:dyDescent="0.25">
      <c r="A866" s="3" t="s">
        <v>3849</v>
      </c>
      <c r="B866" s="1">
        <v>425217559</v>
      </c>
      <c r="C866" s="1">
        <v>2</v>
      </c>
      <c r="D866" s="1"/>
      <c r="E866" s="3" t="s">
        <v>919</v>
      </c>
      <c r="F866" s="1">
        <v>483027771</v>
      </c>
      <c r="H866" s="7" t="s">
        <v>18176</v>
      </c>
      <c r="I866" s="1">
        <v>39022272</v>
      </c>
      <c r="J866" s="8">
        <v>1</v>
      </c>
      <c r="L866" s="7" t="s">
        <v>18176</v>
      </c>
      <c r="M866" s="1">
        <f t="shared" si="62"/>
        <v>-39022272</v>
      </c>
      <c r="N866">
        <v>1</v>
      </c>
      <c r="O866" s="18">
        <f>SUMIF(Spotify!U:U,Charts!L866,Spotify!Q:Q)/COUNTIF(Spotify!U:U,Charts!L866)</f>
        <v>190444</v>
      </c>
      <c r="P866" t="str">
        <f t="shared" si="63"/>
        <v>03:10</v>
      </c>
      <c r="Q866" s="18">
        <f t="shared" si="65"/>
        <v>641941</v>
      </c>
      <c r="R866" s="8" t="str">
        <f t="shared" si="64"/>
        <v>10:41</v>
      </c>
      <c r="T866" s="7" t="s">
        <v>3849</v>
      </c>
      <c r="U866">
        <f>COUNTIFS(Spotify!$AA:$AA,Charts!$U$1,Spotify!$U:$U,Charts!T866)</f>
        <v>0</v>
      </c>
      <c r="V866">
        <f>COUNTIFS(Spotify!$AA:$AA,Charts!$V$1,Spotify!$U:$U,Charts!T866)</f>
        <v>0</v>
      </c>
      <c r="W866">
        <f>COUNTIFS(Spotify!$AA:$AA,Charts!$W$1,Spotify!$U:$U,Charts!T866)</f>
        <v>2</v>
      </c>
      <c r="X866">
        <f>COUNTIFS(Spotify!$AA:$AA,Charts!$X$1,Spotify!$U:$U,Charts!T866)</f>
        <v>0</v>
      </c>
      <c r="Y866">
        <f>COUNTIFS(Spotify!$AA:$AA,Charts!$Y$1,Spotify!$U:$U,Charts!T866)</f>
        <v>0</v>
      </c>
      <c r="Z866">
        <f>COUNTIFS(Spotify!$AA:$AA,Charts!$Z$1,Spotify!$U:$U,Charts!T866)</f>
        <v>0</v>
      </c>
      <c r="AA866">
        <f>COUNTIFS(Spotify!$AA:$AA,Charts!$AA$1,Spotify!$U:$U,Charts!T866)</f>
        <v>0</v>
      </c>
      <c r="AB866">
        <f>COUNTIFS(Spotify!$AA:$AA,Charts!$AB$1,Spotify!$U:$U,Charts!T866)</f>
        <v>0</v>
      </c>
      <c r="AC866">
        <f>COUNTIFS(Spotify!$AA:$AA,Charts!$AC$1,Spotify!$U:$U,Charts!T866)</f>
        <v>0</v>
      </c>
      <c r="AD866">
        <f>COUNTIFS(Spotify!$AA:$AA,Charts!$AD$1,Spotify!$U:$U,Charts!T866)</f>
        <v>0</v>
      </c>
      <c r="AE866">
        <f>COUNTIFS(Spotify!$AA:$AA,Charts!$AE$1,Spotify!$U:$U,Charts!T866)</f>
        <v>0</v>
      </c>
      <c r="AF866" s="8">
        <f>COUNTIFS(Spotify!$AA:$AA,Charts!$AF$1,Spotify!$U:$U,Charts!T866)</f>
        <v>0</v>
      </c>
      <c r="AH866" s="7" t="s">
        <v>3849</v>
      </c>
      <c r="AI866">
        <f>SUMIFS(Spotify!O:O,Spotify!U:U,Charts!AH866)/COUNTIFS(Spotify!U:U,Charts!AH866)</f>
        <v>-4201</v>
      </c>
      <c r="AJ866" s="18">
        <f>SUMIF(Spotify!U:U,Charts!AH866,Spotify!P:P)/COUNTIF(Spotify!U:U,Charts!AH866)</f>
        <v>174402</v>
      </c>
      <c r="AK866" s="18">
        <f>SUMIF(Spotify!U:U,Charts!AH866,Spotify!R:R)/COUNTIF(Spotify!U:U,Charts!AH866)</f>
        <v>100</v>
      </c>
      <c r="AL866" s="18">
        <f>SUMIF(Spotify!U:U,Charts!AH866,Spotify!J:J)/COUNTIF(Spotify!U:U,Charts!AH866)</f>
        <v>375</v>
      </c>
      <c r="AM866" s="18">
        <f>SUMIF(Spotify!U:U,Charts!AH866,Spotify!H:H)/COUNTIF(Spotify!U:U,Charts!AH866)</f>
        <v>391.5</v>
      </c>
      <c r="AN866" s="28">
        <f>SUMIF(Spotify!U:U,Charts!AH866,Spotify!I:I)/COUNTIF(Spotify!U:U,Charts!AH866)</f>
        <v>895</v>
      </c>
    </row>
    <row r="867" spans="1:40" x14ac:dyDescent="0.25">
      <c r="A867" s="3" t="s">
        <v>18154</v>
      </c>
      <c r="B867" s="1">
        <v>22703419</v>
      </c>
      <c r="C867" s="1">
        <v>1</v>
      </c>
      <c r="D867" s="1"/>
      <c r="E867" s="3" t="s">
        <v>1151</v>
      </c>
      <c r="F867" s="1">
        <v>156834450</v>
      </c>
      <c r="H867" s="7" t="s">
        <v>15409</v>
      </c>
      <c r="I867" s="1">
        <v>38998107</v>
      </c>
      <c r="J867" s="8">
        <v>2</v>
      </c>
      <c r="L867" s="7" t="s">
        <v>15409</v>
      </c>
      <c r="M867" s="1">
        <f t="shared" si="62"/>
        <v>-38998107</v>
      </c>
      <c r="N867">
        <v>2</v>
      </c>
      <c r="O867" s="18">
        <f>SUMIF(Spotify!U:U,Charts!L867,Spotify!Q:Q)/COUNTIF(Spotify!U:U,Charts!L867)</f>
        <v>193239.5</v>
      </c>
      <c r="P867" t="str">
        <f t="shared" si="63"/>
        <v>03:13</v>
      </c>
      <c r="Q867" s="18">
        <f t="shared" si="65"/>
        <v>641941</v>
      </c>
      <c r="R867" s="8" t="str">
        <f t="shared" si="64"/>
        <v>10:41</v>
      </c>
      <c r="T867" s="7" t="s">
        <v>18154</v>
      </c>
      <c r="U867">
        <f>COUNTIFS(Spotify!$AA:$AA,Charts!$U$1,Spotify!$U:$U,Charts!T867)</f>
        <v>0</v>
      </c>
      <c r="V867">
        <f>COUNTIFS(Spotify!$AA:$AA,Charts!$V$1,Spotify!$U:$U,Charts!T867)</f>
        <v>0</v>
      </c>
      <c r="W867">
        <f>COUNTIFS(Spotify!$AA:$AA,Charts!$W$1,Spotify!$U:$U,Charts!T867)</f>
        <v>0</v>
      </c>
      <c r="X867">
        <f>COUNTIFS(Spotify!$AA:$AA,Charts!$X$1,Spotify!$U:$U,Charts!T867)</f>
        <v>0</v>
      </c>
      <c r="Y867">
        <f>COUNTIFS(Spotify!$AA:$AA,Charts!$Y$1,Spotify!$U:$U,Charts!T867)</f>
        <v>0</v>
      </c>
      <c r="Z867">
        <f>COUNTIFS(Spotify!$AA:$AA,Charts!$Z$1,Spotify!$U:$U,Charts!T867)</f>
        <v>0</v>
      </c>
      <c r="AA867">
        <f>COUNTIFS(Spotify!$AA:$AA,Charts!$AA$1,Spotify!$U:$U,Charts!T867)</f>
        <v>0</v>
      </c>
      <c r="AB867">
        <f>COUNTIFS(Spotify!$AA:$AA,Charts!$AB$1,Spotify!$U:$U,Charts!T867)</f>
        <v>0</v>
      </c>
      <c r="AC867">
        <f>COUNTIFS(Spotify!$AA:$AA,Charts!$AC$1,Spotify!$U:$U,Charts!T867)</f>
        <v>0</v>
      </c>
      <c r="AD867">
        <f>COUNTIFS(Spotify!$AA:$AA,Charts!$AD$1,Spotify!$U:$U,Charts!T867)</f>
        <v>0</v>
      </c>
      <c r="AE867">
        <f>COUNTIFS(Spotify!$AA:$AA,Charts!$AE$1,Spotify!$U:$U,Charts!T867)</f>
        <v>0</v>
      </c>
      <c r="AF867" s="8">
        <f>COUNTIFS(Spotify!$AA:$AA,Charts!$AF$1,Spotify!$U:$U,Charts!T867)</f>
        <v>1</v>
      </c>
      <c r="AH867" s="7" t="s">
        <v>18154</v>
      </c>
      <c r="AI867">
        <f>SUMIFS(Spotify!O:O,Spotify!U:U,Charts!AH867)/COUNTIFS(Spotify!U:U,Charts!AH867)</f>
        <v>-6964</v>
      </c>
      <c r="AJ867" s="18">
        <f>SUMIF(Spotify!U:U,Charts!AH867,Spotify!P:P)/COUNTIF(Spotify!U:U,Charts!AH867)</f>
        <v>127954</v>
      </c>
      <c r="AK867" s="18">
        <f>SUMIF(Spotify!U:U,Charts!AH867,Spotify!R:R)/COUNTIF(Spotify!U:U,Charts!AH867)</f>
        <v>4</v>
      </c>
      <c r="AL867" s="18">
        <f>SUMIF(Spotify!U:U,Charts!AH867,Spotify!J:J)/COUNTIF(Spotify!U:U,Charts!AH867)</f>
        <v>108</v>
      </c>
      <c r="AM867" s="18">
        <f>SUMIF(Spotify!U:U,Charts!AH867,Spotify!H:H)/COUNTIF(Spotify!U:U,Charts!AH867)</f>
        <v>866</v>
      </c>
      <c r="AN867" s="28">
        <f>SUMIF(Spotify!U:U,Charts!AH867,Spotify!I:I)/COUNTIF(Spotify!U:U,Charts!AH867)</f>
        <v>563</v>
      </c>
    </row>
    <row r="868" spans="1:40" x14ac:dyDescent="0.25">
      <c r="A868" s="3" t="s">
        <v>6677</v>
      </c>
      <c r="B868" s="1">
        <v>361978528</v>
      </c>
      <c r="C868" s="1">
        <v>4</v>
      </c>
      <c r="D868" s="1"/>
      <c r="E868" s="3" t="s">
        <v>1097</v>
      </c>
      <c r="F868" s="1">
        <v>322732167</v>
      </c>
      <c r="H868" s="7" t="s">
        <v>17945</v>
      </c>
      <c r="I868" s="1">
        <v>38981595</v>
      </c>
      <c r="J868" s="8">
        <v>1</v>
      </c>
      <c r="L868" s="7" t="s">
        <v>17945</v>
      </c>
      <c r="M868" s="1">
        <f t="shared" si="62"/>
        <v>-38981595</v>
      </c>
      <c r="N868">
        <v>1</v>
      </c>
      <c r="O868" s="18">
        <f>SUMIF(Spotify!U:U,Charts!L868,Spotify!Q:Q)/COUNTIF(Spotify!U:U,Charts!L868)</f>
        <v>149077</v>
      </c>
      <c r="P868" t="str">
        <f t="shared" si="63"/>
        <v>02:29</v>
      </c>
      <c r="Q868" s="18">
        <f t="shared" si="65"/>
        <v>641941</v>
      </c>
      <c r="R868" s="8" t="str">
        <f t="shared" si="64"/>
        <v>10:41</v>
      </c>
      <c r="T868" s="7" t="s">
        <v>6677</v>
      </c>
      <c r="U868">
        <f>COUNTIFS(Spotify!$AA:$AA,Charts!$U$1,Spotify!$U:$U,Charts!T868)</f>
        <v>0</v>
      </c>
      <c r="V868">
        <f>COUNTIFS(Spotify!$AA:$AA,Charts!$V$1,Spotify!$U:$U,Charts!T868)</f>
        <v>0</v>
      </c>
      <c r="W868">
        <f>COUNTIFS(Spotify!$AA:$AA,Charts!$W$1,Spotify!$U:$U,Charts!T868)</f>
        <v>1</v>
      </c>
      <c r="X868">
        <f>COUNTIFS(Spotify!$AA:$AA,Charts!$X$1,Spotify!$U:$U,Charts!T868)</f>
        <v>0</v>
      </c>
      <c r="Y868">
        <f>COUNTIFS(Spotify!$AA:$AA,Charts!$Y$1,Spotify!$U:$U,Charts!T868)</f>
        <v>0</v>
      </c>
      <c r="Z868">
        <f>COUNTIFS(Spotify!$AA:$AA,Charts!$Z$1,Spotify!$U:$U,Charts!T868)</f>
        <v>1</v>
      </c>
      <c r="AA868">
        <f>COUNTIFS(Spotify!$AA:$AA,Charts!$AA$1,Spotify!$U:$U,Charts!T868)</f>
        <v>2</v>
      </c>
      <c r="AB868">
        <f>COUNTIFS(Spotify!$AA:$AA,Charts!$AB$1,Spotify!$U:$U,Charts!T868)</f>
        <v>0</v>
      </c>
      <c r="AC868">
        <f>COUNTIFS(Spotify!$AA:$AA,Charts!$AC$1,Spotify!$U:$U,Charts!T868)</f>
        <v>0</v>
      </c>
      <c r="AD868">
        <f>COUNTIFS(Spotify!$AA:$AA,Charts!$AD$1,Spotify!$U:$U,Charts!T868)</f>
        <v>0</v>
      </c>
      <c r="AE868">
        <f>COUNTIFS(Spotify!$AA:$AA,Charts!$AE$1,Spotify!$U:$U,Charts!T868)</f>
        <v>0</v>
      </c>
      <c r="AF868" s="8">
        <f>COUNTIFS(Spotify!$AA:$AA,Charts!$AF$1,Spotify!$U:$U,Charts!T868)</f>
        <v>0</v>
      </c>
      <c r="AH868" s="7" t="s">
        <v>6677</v>
      </c>
      <c r="AI868">
        <f>SUMIFS(Spotify!O:O,Spotify!U:U,Charts!AH868)/COUNTIFS(Spotify!U:U,Charts!AH868)</f>
        <v>-4005.25</v>
      </c>
      <c r="AJ868" s="18">
        <f>SUMIF(Spotify!U:U,Charts!AH868,Spotify!P:P)/COUNTIF(Spotify!U:U,Charts!AH868)</f>
        <v>124226</v>
      </c>
      <c r="AK868" s="18">
        <f>SUMIF(Spotify!U:U,Charts!AH868,Spotify!R:R)/COUNTIF(Spotify!U:U,Charts!AH868)</f>
        <v>16</v>
      </c>
      <c r="AL868" s="18">
        <f>SUMIF(Spotify!U:U,Charts!AH868,Spotify!J:J)/COUNTIF(Spotify!U:U,Charts!AH868)</f>
        <v>203.25</v>
      </c>
      <c r="AM868" s="18">
        <f>SUMIF(Spotify!U:U,Charts!AH868,Spotify!H:H)/COUNTIF(Spotify!U:U,Charts!AH868)</f>
        <v>730.5</v>
      </c>
      <c r="AN868" s="28">
        <f>SUMIF(Spotify!U:U,Charts!AH868,Spotify!I:I)/COUNTIF(Spotify!U:U,Charts!AH868)</f>
        <v>776.5</v>
      </c>
    </row>
    <row r="869" spans="1:40" x14ac:dyDescent="0.25">
      <c r="A869" s="3" t="s">
        <v>6742</v>
      </c>
      <c r="B869" s="1">
        <v>605375204</v>
      </c>
      <c r="C869" s="1">
        <v>8</v>
      </c>
      <c r="D869" s="1"/>
      <c r="E869" s="3" t="s">
        <v>1986</v>
      </c>
      <c r="F869" s="1">
        <v>573706458</v>
      </c>
      <c r="H869" s="7" t="s">
        <v>18215</v>
      </c>
      <c r="I869" s="1">
        <v>38669233</v>
      </c>
      <c r="J869" s="8">
        <v>1</v>
      </c>
      <c r="L869" s="7" t="s">
        <v>18215</v>
      </c>
      <c r="M869" s="1">
        <f t="shared" si="62"/>
        <v>-38669233</v>
      </c>
      <c r="N869">
        <v>1</v>
      </c>
      <c r="O869" s="18">
        <f>SUMIF(Spotify!U:U,Charts!L869,Spotify!Q:Q)/COUNTIF(Spotify!U:U,Charts!L869)</f>
        <v>184840</v>
      </c>
      <c r="P869" t="str">
        <f t="shared" si="63"/>
        <v>03:04</v>
      </c>
      <c r="Q869" s="18">
        <f t="shared" si="65"/>
        <v>641941</v>
      </c>
      <c r="R869" s="8" t="str">
        <f t="shared" si="64"/>
        <v>10:41</v>
      </c>
      <c r="T869" s="7" t="s">
        <v>6742</v>
      </c>
      <c r="U869">
        <f>COUNTIFS(Spotify!$AA:$AA,Charts!$U$1,Spotify!$U:$U,Charts!T869)</f>
        <v>0</v>
      </c>
      <c r="V869">
        <f>COUNTIFS(Spotify!$AA:$AA,Charts!$V$1,Spotify!$U:$U,Charts!T869)</f>
        <v>2</v>
      </c>
      <c r="W869">
        <f>COUNTIFS(Spotify!$AA:$AA,Charts!$W$1,Spotify!$U:$U,Charts!T869)</f>
        <v>1</v>
      </c>
      <c r="X869">
        <f>COUNTIFS(Spotify!$AA:$AA,Charts!$X$1,Spotify!$U:$U,Charts!T869)</f>
        <v>0</v>
      </c>
      <c r="Y869">
        <f>COUNTIFS(Spotify!$AA:$AA,Charts!$Y$1,Spotify!$U:$U,Charts!T869)</f>
        <v>0</v>
      </c>
      <c r="Z869">
        <f>COUNTIFS(Spotify!$AA:$AA,Charts!$Z$1,Spotify!$U:$U,Charts!T869)</f>
        <v>0</v>
      </c>
      <c r="AA869">
        <f>COUNTIFS(Spotify!$AA:$AA,Charts!$AA$1,Spotify!$U:$U,Charts!T869)</f>
        <v>0</v>
      </c>
      <c r="AB869">
        <f>COUNTIFS(Spotify!$AA:$AA,Charts!$AB$1,Spotify!$U:$U,Charts!T869)</f>
        <v>2</v>
      </c>
      <c r="AC869">
        <f>COUNTIFS(Spotify!$AA:$AA,Charts!$AC$1,Spotify!$U:$U,Charts!T869)</f>
        <v>0</v>
      </c>
      <c r="AD869">
        <f>COUNTIFS(Spotify!$AA:$AA,Charts!$AD$1,Spotify!$U:$U,Charts!T869)</f>
        <v>1</v>
      </c>
      <c r="AE869">
        <f>COUNTIFS(Spotify!$AA:$AA,Charts!$AE$1,Spotify!$U:$U,Charts!T869)</f>
        <v>1</v>
      </c>
      <c r="AF869" s="8">
        <f>COUNTIFS(Spotify!$AA:$AA,Charts!$AF$1,Spotify!$U:$U,Charts!T869)</f>
        <v>1</v>
      </c>
      <c r="AH869" s="7" t="s">
        <v>6742</v>
      </c>
      <c r="AI869">
        <f>SUMIFS(Spotify!O:O,Spotify!U:U,Charts!AH869)/COUNTIFS(Spotify!U:U,Charts!AH869)</f>
        <v>-4512</v>
      </c>
      <c r="AJ869" s="18">
        <f>SUMIF(Spotify!U:U,Charts!AH869,Spotify!P:P)/COUNTIF(Spotify!U:U,Charts!AH869)</f>
        <v>123512.375</v>
      </c>
      <c r="AK869" s="18">
        <f>SUMIF(Spotify!U:U,Charts!AH869,Spotify!R:R)/COUNTIF(Spotify!U:U,Charts!AH869)</f>
        <v>11.25</v>
      </c>
      <c r="AL869" s="18">
        <f>SUMIF(Spotify!U:U,Charts!AH869,Spotify!J:J)/COUNTIF(Spotify!U:U,Charts!AH869)</f>
        <v>331.875</v>
      </c>
      <c r="AM869" s="18">
        <f>SUMIF(Spotify!U:U,Charts!AH869,Spotify!H:H)/COUNTIF(Spotify!U:U,Charts!AH869)</f>
        <v>776.5</v>
      </c>
      <c r="AN869" s="28">
        <f>SUMIF(Spotify!U:U,Charts!AH869,Spotify!I:I)/COUNTIF(Spotify!U:U,Charts!AH869)</f>
        <v>568.25</v>
      </c>
    </row>
    <row r="870" spans="1:40" x14ac:dyDescent="0.25">
      <c r="A870" s="3" t="s">
        <v>16541</v>
      </c>
      <c r="B870" s="1">
        <v>66866354</v>
      </c>
      <c r="C870" s="1">
        <v>1</v>
      </c>
      <c r="D870" s="1"/>
      <c r="E870" s="3" t="s">
        <v>11994</v>
      </c>
      <c r="F870" s="1">
        <v>475060491</v>
      </c>
      <c r="H870" s="7" t="s">
        <v>18197</v>
      </c>
      <c r="I870" s="1">
        <v>38477520</v>
      </c>
      <c r="J870" s="8">
        <v>1</v>
      </c>
      <c r="L870" s="7" t="s">
        <v>18197</v>
      </c>
      <c r="M870" s="1">
        <f t="shared" si="62"/>
        <v>-38477520</v>
      </c>
      <c r="N870">
        <v>1</v>
      </c>
      <c r="O870" s="18">
        <f>SUMIF(Spotify!U:U,Charts!L870,Spotify!Q:Q)/COUNTIF(Spotify!U:U,Charts!L870)</f>
        <v>149388</v>
      </c>
      <c r="P870" t="str">
        <f t="shared" si="63"/>
        <v>02:29</v>
      </c>
      <c r="Q870" s="18">
        <f t="shared" si="65"/>
        <v>641941</v>
      </c>
      <c r="R870" s="8" t="str">
        <f t="shared" si="64"/>
        <v>10:41</v>
      </c>
      <c r="T870" s="7" t="s">
        <v>16541</v>
      </c>
      <c r="U870">
        <f>COUNTIFS(Spotify!$AA:$AA,Charts!$U$1,Spotify!$U:$U,Charts!T870)</f>
        <v>0</v>
      </c>
      <c r="V870">
        <f>COUNTIFS(Spotify!$AA:$AA,Charts!$V$1,Spotify!$U:$U,Charts!T870)</f>
        <v>0</v>
      </c>
      <c r="W870">
        <f>COUNTIFS(Spotify!$AA:$AA,Charts!$W$1,Spotify!$U:$U,Charts!T870)</f>
        <v>0</v>
      </c>
      <c r="X870">
        <f>COUNTIFS(Spotify!$AA:$AA,Charts!$X$1,Spotify!$U:$U,Charts!T870)</f>
        <v>0</v>
      </c>
      <c r="Y870">
        <f>COUNTIFS(Spotify!$AA:$AA,Charts!$Y$1,Spotify!$U:$U,Charts!T870)</f>
        <v>0</v>
      </c>
      <c r="Z870">
        <f>COUNTIFS(Spotify!$AA:$AA,Charts!$Z$1,Spotify!$U:$U,Charts!T870)</f>
        <v>0</v>
      </c>
      <c r="AA870">
        <f>COUNTIFS(Spotify!$AA:$AA,Charts!$AA$1,Spotify!$U:$U,Charts!T870)</f>
        <v>0</v>
      </c>
      <c r="AB870">
        <f>COUNTIFS(Spotify!$AA:$AA,Charts!$AB$1,Spotify!$U:$U,Charts!T870)</f>
        <v>0</v>
      </c>
      <c r="AC870">
        <f>COUNTIFS(Spotify!$AA:$AA,Charts!$AC$1,Spotify!$U:$U,Charts!T870)</f>
        <v>0</v>
      </c>
      <c r="AD870">
        <f>COUNTIFS(Spotify!$AA:$AA,Charts!$AD$1,Spotify!$U:$U,Charts!T870)</f>
        <v>0</v>
      </c>
      <c r="AE870">
        <f>COUNTIFS(Spotify!$AA:$AA,Charts!$AE$1,Spotify!$U:$U,Charts!T870)</f>
        <v>1</v>
      </c>
      <c r="AF870" s="8">
        <f>COUNTIFS(Spotify!$AA:$AA,Charts!$AF$1,Spotify!$U:$U,Charts!T870)</f>
        <v>0</v>
      </c>
      <c r="AH870" s="7" t="s">
        <v>16541</v>
      </c>
      <c r="AI870">
        <f>SUMIFS(Spotify!O:O,Spotify!U:U,Charts!AH870)/COUNTIFS(Spotify!U:U,Charts!AH870)</f>
        <v>-12384</v>
      </c>
      <c r="AJ870" s="18">
        <f>SUMIF(Spotify!U:U,Charts!AH870,Spotify!P:P)/COUNTIF(Spotify!U:U,Charts!AH870)</f>
        <v>121722</v>
      </c>
      <c r="AK870" s="18">
        <f>SUMIF(Spotify!U:U,Charts!AH870,Spotify!R:R)/COUNTIF(Spotify!U:U,Charts!AH870)</f>
        <v>6</v>
      </c>
      <c r="AL870" s="18">
        <f>SUMIF(Spotify!U:U,Charts!AH870,Spotify!J:J)/COUNTIF(Spotify!U:U,Charts!AH870)</f>
        <v>622</v>
      </c>
      <c r="AM870" s="18">
        <f>SUMIF(Spotify!U:U,Charts!AH870,Spotify!H:H)/COUNTIF(Spotify!U:U,Charts!AH870)</f>
        <v>678</v>
      </c>
      <c r="AN870" s="28">
        <f>SUMIF(Spotify!U:U,Charts!AH870,Spotify!I:I)/COUNTIF(Spotify!U:U,Charts!AH870)</f>
        <v>264</v>
      </c>
    </row>
    <row r="871" spans="1:40" x14ac:dyDescent="0.25">
      <c r="A871" s="3" t="s">
        <v>2265</v>
      </c>
      <c r="B871" s="1">
        <v>692122128</v>
      </c>
      <c r="C871" s="1">
        <v>2</v>
      </c>
      <c r="D871" s="1"/>
      <c r="E871" s="3" t="s">
        <v>2234</v>
      </c>
      <c r="F871" s="1">
        <v>366439962</v>
      </c>
      <c r="H871" s="7" t="s">
        <v>7517</v>
      </c>
      <c r="I871" s="1">
        <v>38394497</v>
      </c>
      <c r="J871" s="8">
        <v>1</v>
      </c>
      <c r="L871" s="7" t="s">
        <v>7517</v>
      </c>
      <c r="M871" s="1">
        <f t="shared" si="62"/>
        <v>-38394497</v>
      </c>
      <c r="N871">
        <v>1</v>
      </c>
      <c r="O871" s="18">
        <f>SUMIF(Spotify!U:U,Charts!L871,Spotify!Q:Q)/COUNTIF(Spotify!U:U,Charts!L871)</f>
        <v>242000</v>
      </c>
      <c r="P871" t="str">
        <f t="shared" si="63"/>
        <v>04:02</v>
      </c>
      <c r="Q871" s="18">
        <f t="shared" si="65"/>
        <v>641941</v>
      </c>
      <c r="R871" s="8" t="str">
        <f t="shared" si="64"/>
        <v>10:41</v>
      </c>
      <c r="T871" s="7" t="s">
        <v>2265</v>
      </c>
      <c r="U871">
        <f>COUNTIFS(Spotify!$AA:$AA,Charts!$U$1,Spotify!$U:$U,Charts!T871)</f>
        <v>1</v>
      </c>
      <c r="V871">
        <f>COUNTIFS(Spotify!$AA:$AA,Charts!$V$1,Spotify!$U:$U,Charts!T871)</f>
        <v>0</v>
      </c>
      <c r="W871">
        <f>COUNTIFS(Spotify!$AA:$AA,Charts!$W$1,Spotify!$U:$U,Charts!T871)</f>
        <v>0</v>
      </c>
      <c r="X871">
        <f>COUNTIFS(Spotify!$AA:$AA,Charts!$X$1,Spotify!$U:$U,Charts!T871)</f>
        <v>0</v>
      </c>
      <c r="Y871">
        <f>COUNTIFS(Spotify!$AA:$AA,Charts!$Y$1,Spotify!$U:$U,Charts!T871)</f>
        <v>0</v>
      </c>
      <c r="Z871">
        <f>COUNTIFS(Spotify!$AA:$AA,Charts!$Z$1,Spotify!$U:$U,Charts!T871)</f>
        <v>0</v>
      </c>
      <c r="AA871">
        <f>COUNTIFS(Spotify!$AA:$AA,Charts!$AA$1,Spotify!$U:$U,Charts!T871)</f>
        <v>1</v>
      </c>
      <c r="AB871">
        <f>COUNTIFS(Spotify!$AA:$AA,Charts!$AB$1,Spotify!$U:$U,Charts!T871)</f>
        <v>0</v>
      </c>
      <c r="AC871">
        <f>COUNTIFS(Spotify!$AA:$AA,Charts!$AC$1,Spotify!$U:$U,Charts!T871)</f>
        <v>0</v>
      </c>
      <c r="AD871">
        <f>COUNTIFS(Spotify!$AA:$AA,Charts!$AD$1,Spotify!$U:$U,Charts!T871)</f>
        <v>0</v>
      </c>
      <c r="AE871">
        <f>COUNTIFS(Spotify!$AA:$AA,Charts!$AE$1,Spotify!$U:$U,Charts!T871)</f>
        <v>0</v>
      </c>
      <c r="AF871" s="8">
        <f>COUNTIFS(Spotify!$AA:$AA,Charts!$AF$1,Spotify!$U:$U,Charts!T871)</f>
        <v>0</v>
      </c>
      <c r="AH871" s="7" t="s">
        <v>2265</v>
      </c>
      <c r="AI871">
        <f>SUMIFS(Spotify!O:O,Spotify!U:U,Charts!AH871)/COUNTIFS(Spotify!U:U,Charts!AH871)</f>
        <v>-2925.5</v>
      </c>
      <c r="AJ871" s="18">
        <f>SUMIF(Spotify!U:U,Charts!AH871,Spotify!P:P)/COUNTIF(Spotify!U:U,Charts!AH871)</f>
        <v>112494.5</v>
      </c>
      <c r="AK871" s="18">
        <f>SUMIF(Spotify!U:U,Charts!AH871,Spotify!R:R)/COUNTIF(Spotify!U:U,Charts!AH871)</f>
        <v>25.5</v>
      </c>
      <c r="AL871" s="18">
        <f>SUMIF(Spotify!U:U,Charts!AH871,Spotify!J:J)/COUNTIF(Spotify!U:U,Charts!AH871)</f>
        <v>302.5</v>
      </c>
      <c r="AM871" s="18">
        <f>SUMIF(Spotify!U:U,Charts!AH871,Spotify!H:H)/COUNTIF(Spotify!U:U,Charts!AH871)</f>
        <v>297</v>
      </c>
      <c r="AN871" s="28">
        <f>SUMIF(Spotify!U:U,Charts!AH871,Spotify!I:I)/COUNTIF(Spotify!U:U,Charts!AH871)</f>
        <v>395.5</v>
      </c>
    </row>
    <row r="872" spans="1:40" x14ac:dyDescent="0.25">
      <c r="A872" s="3" t="s">
        <v>1864</v>
      </c>
      <c r="B872" s="1">
        <v>78421862</v>
      </c>
      <c r="C872" s="1">
        <v>1</v>
      </c>
      <c r="D872" s="1"/>
      <c r="E872" s="3" t="s">
        <v>6243</v>
      </c>
      <c r="F872" s="1">
        <v>30087242</v>
      </c>
      <c r="H872" s="7" t="s">
        <v>17875</v>
      </c>
      <c r="I872" s="1">
        <v>38247111</v>
      </c>
      <c r="J872" s="8">
        <v>1</v>
      </c>
      <c r="L872" s="7" t="s">
        <v>17875</v>
      </c>
      <c r="M872" s="1">
        <f t="shared" si="62"/>
        <v>-38247111</v>
      </c>
      <c r="N872">
        <v>1</v>
      </c>
      <c r="O872" s="18">
        <f>SUMIF(Spotify!U:U,Charts!L872,Spotify!Q:Q)/COUNTIF(Spotify!U:U,Charts!L872)</f>
        <v>190921</v>
      </c>
      <c r="P872" t="str">
        <f t="shared" si="63"/>
        <v>03:10</v>
      </c>
      <c r="Q872" s="18">
        <f t="shared" si="65"/>
        <v>641941</v>
      </c>
      <c r="R872" s="8" t="str">
        <f t="shared" si="64"/>
        <v>10:41</v>
      </c>
      <c r="T872" s="7" t="s">
        <v>1864</v>
      </c>
      <c r="U872">
        <f>COUNTIFS(Spotify!$AA:$AA,Charts!$U$1,Spotify!$U:$U,Charts!T872)</f>
        <v>0</v>
      </c>
      <c r="V872">
        <f>COUNTIFS(Spotify!$AA:$AA,Charts!$V$1,Spotify!$U:$U,Charts!T872)</f>
        <v>1</v>
      </c>
      <c r="W872">
        <f>COUNTIFS(Spotify!$AA:$AA,Charts!$W$1,Spotify!$U:$U,Charts!T872)</f>
        <v>0</v>
      </c>
      <c r="X872">
        <f>COUNTIFS(Spotify!$AA:$AA,Charts!$X$1,Spotify!$U:$U,Charts!T872)</f>
        <v>0</v>
      </c>
      <c r="Y872">
        <f>COUNTIFS(Spotify!$AA:$AA,Charts!$Y$1,Spotify!$U:$U,Charts!T872)</f>
        <v>0</v>
      </c>
      <c r="Z872">
        <f>COUNTIFS(Spotify!$AA:$AA,Charts!$Z$1,Spotify!$U:$U,Charts!T872)</f>
        <v>0</v>
      </c>
      <c r="AA872">
        <f>COUNTIFS(Spotify!$AA:$AA,Charts!$AA$1,Spotify!$U:$U,Charts!T872)</f>
        <v>0</v>
      </c>
      <c r="AB872">
        <f>COUNTIFS(Spotify!$AA:$AA,Charts!$AB$1,Spotify!$U:$U,Charts!T872)</f>
        <v>0</v>
      </c>
      <c r="AC872">
        <f>COUNTIFS(Spotify!$AA:$AA,Charts!$AC$1,Spotify!$U:$U,Charts!T872)</f>
        <v>0</v>
      </c>
      <c r="AD872">
        <f>COUNTIFS(Spotify!$AA:$AA,Charts!$AD$1,Spotify!$U:$U,Charts!T872)</f>
        <v>0</v>
      </c>
      <c r="AE872">
        <f>COUNTIFS(Spotify!$AA:$AA,Charts!$AE$1,Spotify!$U:$U,Charts!T872)</f>
        <v>0</v>
      </c>
      <c r="AF872" s="8">
        <f>COUNTIFS(Spotify!$AA:$AA,Charts!$AF$1,Spotify!$U:$U,Charts!T872)</f>
        <v>0</v>
      </c>
      <c r="AH872" s="7" t="s">
        <v>1864</v>
      </c>
      <c r="AI872">
        <f>SUMIFS(Spotify!O:O,Spotify!U:U,Charts!AH872)/COUNTIFS(Spotify!U:U,Charts!AH872)</f>
        <v>-6752</v>
      </c>
      <c r="AJ872" s="18">
        <f>SUMIF(Spotify!U:U,Charts!AH872,Spotify!P:P)/COUNTIF(Spotify!U:U,Charts!AH872)</f>
        <v>100977</v>
      </c>
      <c r="AK872" s="18">
        <f>SUMIF(Spotify!U:U,Charts!AH872,Spotify!R:R)/COUNTIF(Spotify!U:U,Charts!AH872)</f>
        <v>16</v>
      </c>
      <c r="AL872" s="18">
        <f>SUMIF(Spotify!U:U,Charts!AH872,Spotify!J:J)/COUNTIF(Spotify!U:U,Charts!AH872)</f>
        <v>582</v>
      </c>
      <c r="AM872" s="18">
        <f>SUMIF(Spotify!U:U,Charts!AH872,Spotify!H:H)/COUNTIF(Spotify!U:U,Charts!AH872)</f>
        <v>76</v>
      </c>
      <c r="AN872" s="28">
        <f>SUMIF(Spotify!U:U,Charts!AH872,Spotify!I:I)/COUNTIF(Spotify!U:U,Charts!AH872)</f>
        <v>63</v>
      </c>
    </row>
    <row r="873" spans="1:40" x14ac:dyDescent="0.25">
      <c r="A873" s="3" t="s">
        <v>1312</v>
      </c>
      <c r="B873" s="1">
        <v>8951798094</v>
      </c>
      <c r="C873" s="1">
        <v>31</v>
      </c>
      <c r="D873" s="1"/>
      <c r="E873" s="3" t="s">
        <v>17401</v>
      </c>
      <c r="F873" s="1">
        <v>6237019</v>
      </c>
      <c r="H873" s="7" t="s">
        <v>11658</v>
      </c>
      <c r="I873" s="1">
        <v>38216797</v>
      </c>
      <c r="J873" s="8">
        <v>1</v>
      </c>
      <c r="L873" s="7" t="s">
        <v>11658</v>
      </c>
      <c r="M873" s="1">
        <f t="shared" si="62"/>
        <v>-38216797</v>
      </c>
      <c r="N873">
        <v>1</v>
      </c>
      <c r="O873" s="18">
        <f>SUMIF(Spotify!U:U,Charts!L873,Spotify!Q:Q)/COUNTIF(Spotify!U:U,Charts!L873)</f>
        <v>250987</v>
      </c>
      <c r="P873" t="str">
        <f t="shared" si="63"/>
        <v>04:10</v>
      </c>
      <c r="Q873" s="18">
        <f t="shared" si="65"/>
        <v>641941</v>
      </c>
      <c r="R873" s="8" t="str">
        <f t="shared" si="64"/>
        <v>10:41</v>
      </c>
      <c r="T873" s="7" t="s">
        <v>1312</v>
      </c>
      <c r="U873">
        <f>COUNTIFS(Spotify!$AA:$AA,Charts!$U$1,Spotify!$U:$U,Charts!T873)</f>
        <v>3</v>
      </c>
      <c r="V873">
        <f>COUNTIFS(Spotify!$AA:$AA,Charts!$V$1,Spotify!$U:$U,Charts!T873)</f>
        <v>1</v>
      </c>
      <c r="W873">
        <f>COUNTIFS(Spotify!$AA:$AA,Charts!$W$1,Spotify!$U:$U,Charts!T873)</f>
        <v>3</v>
      </c>
      <c r="X873">
        <f>COUNTIFS(Spotify!$AA:$AA,Charts!$X$1,Spotify!$U:$U,Charts!T873)</f>
        <v>2</v>
      </c>
      <c r="Y873">
        <f>COUNTIFS(Spotify!$AA:$AA,Charts!$Y$1,Spotify!$U:$U,Charts!T873)</f>
        <v>1</v>
      </c>
      <c r="Z873">
        <f>COUNTIFS(Spotify!$AA:$AA,Charts!$Z$1,Spotify!$U:$U,Charts!T873)</f>
        <v>3</v>
      </c>
      <c r="AA873">
        <f>COUNTIFS(Spotify!$AA:$AA,Charts!$AA$1,Spotify!$U:$U,Charts!T873)</f>
        <v>3</v>
      </c>
      <c r="AB873">
        <f>COUNTIFS(Spotify!$AA:$AA,Charts!$AB$1,Spotify!$U:$U,Charts!T873)</f>
        <v>3</v>
      </c>
      <c r="AC873">
        <f>COUNTIFS(Spotify!$AA:$AA,Charts!$AC$1,Spotify!$U:$U,Charts!T873)</f>
        <v>0</v>
      </c>
      <c r="AD873">
        <f>COUNTIFS(Spotify!$AA:$AA,Charts!$AD$1,Spotify!$U:$U,Charts!T873)</f>
        <v>6</v>
      </c>
      <c r="AE873">
        <f>COUNTIFS(Spotify!$AA:$AA,Charts!$AE$1,Spotify!$U:$U,Charts!T873)</f>
        <v>4</v>
      </c>
      <c r="AF873" s="8">
        <f>COUNTIFS(Spotify!$AA:$AA,Charts!$AF$1,Spotify!$U:$U,Charts!T873)</f>
        <v>2</v>
      </c>
      <c r="AH873" s="7" t="s">
        <v>1312</v>
      </c>
      <c r="AI873">
        <f>SUMIFS(Spotify!O:O,Spotify!U:U,Charts!AH873)/COUNTIFS(Spotify!U:U,Charts!AH873)</f>
        <v>-6426.7419354838712</v>
      </c>
      <c r="AJ873" s="18">
        <f>SUMIF(Spotify!U:U,Charts!AH873,Spotify!P:P)/COUNTIF(Spotify!U:U,Charts!AH873)</f>
        <v>123591.45161290323</v>
      </c>
      <c r="AK873" s="18">
        <f>SUMIF(Spotify!U:U,Charts!AH873,Spotify!R:R)/COUNTIF(Spotify!U:U,Charts!AH873)</f>
        <v>22.64516129032258</v>
      </c>
      <c r="AL873" s="18">
        <f>SUMIF(Spotify!U:U,Charts!AH873,Spotify!J:J)/COUNTIF(Spotify!U:U,Charts!AH873)</f>
        <v>403.87096774193549</v>
      </c>
      <c r="AM873" s="18">
        <f>SUMIF(Spotify!U:U,Charts!AH873,Spotify!H:H)/COUNTIF(Spotify!U:U,Charts!AH873)</f>
        <v>471.03225806451616</v>
      </c>
      <c r="AN873" s="28">
        <f>SUMIF(Spotify!U:U,Charts!AH873,Spotify!I:I)/COUNTIF(Spotify!U:U,Charts!AH873)</f>
        <v>485.41935483870969</v>
      </c>
    </row>
    <row r="874" spans="1:40" x14ac:dyDescent="0.25">
      <c r="A874" s="3" t="s">
        <v>135</v>
      </c>
      <c r="B874" s="1">
        <v>68532559</v>
      </c>
      <c r="C874" s="1">
        <v>3</v>
      </c>
      <c r="D874" s="1"/>
      <c r="E874" s="3" t="s">
        <v>9692</v>
      </c>
      <c r="F874" s="1">
        <v>494474083</v>
      </c>
      <c r="H874" s="7" t="s">
        <v>18123</v>
      </c>
      <c r="I874" s="1">
        <v>37831593</v>
      </c>
      <c r="J874" s="8">
        <v>1</v>
      </c>
      <c r="L874" s="7" t="s">
        <v>18123</v>
      </c>
      <c r="M874" s="1">
        <f t="shared" si="62"/>
        <v>-37831593</v>
      </c>
      <c r="N874">
        <v>1</v>
      </c>
      <c r="O874" s="18">
        <f>SUMIF(Spotify!U:U,Charts!L874,Spotify!Q:Q)/COUNTIF(Spotify!U:U,Charts!L874)</f>
        <v>183414</v>
      </c>
      <c r="P874" t="str">
        <f t="shared" si="63"/>
        <v>03:03</v>
      </c>
      <c r="Q874" s="18">
        <f t="shared" si="65"/>
        <v>641941</v>
      </c>
      <c r="R874" s="8" t="str">
        <f t="shared" si="64"/>
        <v>10:41</v>
      </c>
      <c r="T874" s="7" t="s">
        <v>135</v>
      </c>
      <c r="U874">
        <f>COUNTIFS(Spotify!$AA:$AA,Charts!$U$1,Spotify!$U:$U,Charts!T874)</f>
        <v>0</v>
      </c>
      <c r="V874">
        <f>COUNTIFS(Spotify!$AA:$AA,Charts!$V$1,Spotify!$U:$U,Charts!T874)</f>
        <v>1</v>
      </c>
      <c r="W874">
        <f>COUNTIFS(Spotify!$AA:$AA,Charts!$W$1,Spotify!$U:$U,Charts!T874)</f>
        <v>0</v>
      </c>
      <c r="X874">
        <f>COUNTIFS(Spotify!$AA:$AA,Charts!$X$1,Spotify!$U:$U,Charts!T874)</f>
        <v>0</v>
      </c>
      <c r="Y874">
        <f>COUNTIFS(Spotify!$AA:$AA,Charts!$Y$1,Spotify!$U:$U,Charts!T874)</f>
        <v>0</v>
      </c>
      <c r="Z874">
        <f>COUNTIFS(Spotify!$AA:$AA,Charts!$Z$1,Spotify!$U:$U,Charts!T874)</f>
        <v>0</v>
      </c>
      <c r="AA874">
        <f>COUNTIFS(Spotify!$AA:$AA,Charts!$AA$1,Spotify!$U:$U,Charts!T874)</f>
        <v>0</v>
      </c>
      <c r="AB874">
        <f>COUNTIFS(Spotify!$AA:$AA,Charts!$AB$1,Spotify!$U:$U,Charts!T874)</f>
        <v>0</v>
      </c>
      <c r="AC874">
        <f>COUNTIFS(Spotify!$AA:$AA,Charts!$AC$1,Spotify!$U:$U,Charts!T874)</f>
        <v>2</v>
      </c>
      <c r="AD874">
        <f>COUNTIFS(Spotify!$AA:$AA,Charts!$AD$1,Spotify!$U:$U,Charts!T874)</f>
        <v>0</v>
      </c>
      <c r="AE874">
        <f>COUNTIFS(Spotify!$AA:$AA,Charts!$AE$1,Spotify!$U:$U,Charts!T874)</f>
        <v>0</v>
      </c>
      <c r="AF874" s="8">
        <f>COUNTIFS(Spotify!$AA:$AA,Charts!$AF$1,Spotify!$U:$U,Charts!T874)</f>
        <v>0</v>
      </c>
      <c r="AH874" s="7" t="s">
        <v>135</v>
      </c>
      <c r="AI874">
        <f>SUMIFS(Spotify!O:O,Spotify!U:U,Charts!AH874)/COUNTIFS(Spotify!U:U,Charts!AH874)</f>
        <v>-4852.666666666667</v>
      </c>
      <c r="AJ874" s="18">
        <f>SUMIF(Spotify!U:U,Charts!AH874,Spotify!P:P)/COUNTIF(Spotify!U:U,Charts!AH874)</f>
        <v>72628.333333333328</v>
      </c>
      <c r="AK874" s="18">
        <f>SUMIF(Spotify!U:U,Charts!AH874,Spotify!R:R)/COUNTIF(Spotify!U:U,Charts!AH874)</f>
        <v>6</v>
      </c>
      <c r="AL874" s="18">
        <f>SUMIF(Spotify!U:U,Charts!AH874,Spotify!J:J)/COUNTIF(Spotify!U:U,Charts!AH874)</f>
        <v>825.33333333333337</v>
      </c>
      <c r="AM874" s="18">
        <f>SUMIF(Spotify!U:U,Charts!AH874,Spotify!H:H)/COUNTIF(Spotify!U:U,Charts!AH874)</f>
        <v>460.33333333333331</v>
      </c>
      <c r="AN874" s="28">
        <f>SUMIF(Spotify!U:U,Charts!AH874,Spotify!I:I)/COUNTIF(Spotify!U:U,Charts!AH874)</f>
        <v>776.66666666666663</v>
      </c>
    </row>
    <row r="875" spans="1:40" x14ac:dyDescent="0.25">
      <c r="A875" s="3" t="s">
        <v>18155</v>
      </c>
      <c r="B875" s="1">
        <v>6948004</v>
      </c>
      <c r="C875" s="1">
        <v>1</v>
      </c>
      <c r="D875" s="1"/>
      <c r="E875" s="3" t="s">
        <v>4115</v>
      </c>
      <c r="F875" s="1">
        <v>989986636</v>
      </c>
      <c r="H875" s="7" t="s">
        <v>9924</v>
      </c>
      <c r="I875" s="1">
        <v>37704133</v>
      </c>
      <c r="J875" s="8">
        <v>2</v>
      </c>
      <c r="L875" s="7" t="s">
        <v>9924</v>
      </c>
      <c r="M875" s="1">
        <f t="shared" si="62"/>
        <v>-37704133</v>
      </c>
      <c r="N875">
        <v>2</v>
      </c>
      <c r="O875" s="18">
        <f>SUMIF(Spotify!U:U,Charts!L875,Spotify!Q:Q)/COUNTIF(Spotify!U:U,Charts!L875)</f>
        <v>95440</v>
      </c>
      <c r="P875" t="str">
        <f t="shared" si="63"/>
        <v>01:35</v>
      </c>
      <c r="Q875" s="18">
        <f t="shared" si="65"/>
        <v>641941</v>
      </c>
      <c r="R875" s="8" t="str">
        <f t="shared" si="64"/>
        <v>10:41</v>
      </c>
      <c r="T875" s="7" t="s">
        <v>18155</v>
      </c>
      <c r="U875">
        <f>COUNTIFS(Spotify!$AA:$AA,Charts!$U$1,Spotify!$U:$U,Charts!T875)</f>
        <v>0</v>
      </c>
      <c r="V875">
        <f>COUNTIFS(Spotify!$AA:$AA,Charts!$V$1,Spotify!$U:$U,Charts!T875)</f>
        <v>0</v>
      </c>
      <c r="W875">
        <f>COUNTIFS(Spotify!$AA:$AA,Charts!$W$1,Spotify!$U:$U,Charts!T875)</f>
        <v>0</v>
      </c>
      <c r="X875">
        <f>COUNTIFS(Spotify!$AA:$AA,Charts!$X$1,Spotify!$U:$U,Charts!T875)</f>
        <v>0</v>
      </c>
      <c r="Y875">
        <f>COUNTIFS(Spotify!$AA:$AA,Charts!$Y$1,Spotify!$U:$U,Charts!T875)</f>
        <v>0</v>
      </c>
      <c r="Z875">
        <f>COUNTIFS(Spotify!$AA:$AA,Charts!$Z$1,Spotify!$U:$U,Charts!T875)</f>
        <v>1</v>
      </c>
      <c r="AA875">
        <f>COUNTIFS(Spotify!$AA:$AA,Charts!$AA$1,Spotify!$U:$U,Charts!T875)</f>
        <v>0</v>
      </c>
      <c r="AB875">
        <f>COUNTIFS(Spotify!$AA:$AA,Charts!$AB$1,Spotify!$U:$U,Charts!T875)</f>
        <v>0</v>
      </c>
      <c r="AC875">
        <f>COUNTIFS(Spotify!$AA:$AA,Charts!$AC$1,Spotify!$U:$U,Charts!T875)</f>
        <v>0</v>
      </c>
      <c r="AD875">
        <f>COUNTIFS(Spotify!$AA:$AA,Charts!$AD$1,Spotify!$U:$U,Charts!T875)</f>
        <v>0</v>
      </c>
      <c r="AE875">
        <f>COUNTIFS(Spotify!$AA:$AA,Charts!$AE$1,Spotify!$U:$U,Charts!T875)</f>
        <v>0</v>
      </c>
      <c r="AF875" s="8">
        <f>COUNTIFS(Spotify!$AA:$AA,Charts!$AF$1,Spotify!$U:$U,Charts!T875)</f>
        <v>0</v>
      </c>
      <c r="AH875" s="7" t="s">
        <v>18155</v>
      </c>
      <c r="AI875">
        <f>SUMIFS(Spotify!O:O,Spotify!U:U,Charts!AH875)/COUNTIFS(Spotify!U:U,Charts!AH875)</f>
        <v>-8134</v>
      </c>
      <c r="AJ875" s="18">
        <f>SUMIF(Spotify!U:U,Charts!AH875,Spotify!P:P)/COUNTIF(Spotify!U:U,Charts!AH875)</f>
        <v>119989</v>
      </c>
      <c r="AK875" s="18">
        <f>SUMIF(Spotify!U:U,Charts!AH875,Spotify!R:R)/COUNTIF(Spotify!U:U,Charts!AH875)</f>
        <v>1</v>
      </c>
      <c r="AL875" s="18">
        <f>SUMIF(Spotify!U:U,Charts!AH875,Spotify!J:J)/COUNTIF(Spotify!U:U,Charts!AH875)</f>
        <v>809</v>
      </c>
      <c r="AM875" s="18">
        <f>SUMIF(Spotify!U:U,Charts!AH875,Spotify!H:H)/COUNTIF(Spotify!U:U,Charts!AH875)</f>
        <v>817</v>
      </c>
      <c r="AN875" s="28">
        <f>SUMIF(Spotify!U:U,Charts!AH875,Spotify!I:I)/COUNTIF(Spotify!U:U,Charts!AH875)</f>
        <v>72</v>
      </c>
    </row>
    <row r="876" spans="1:40" x14ac:dyDescent="0.25">
      <c r="A876" s="3" t="s">
        <v>7031</v>
      </c>
      <c r="B876" s="1">
        <v>102275573</v>
      </c>
      <c r="C876" s="1">
        <v>1</v>
      </c>
      <c r="D876" s="1"/>
      <c r="E876" s="3" t="s">
        <v>2553</v>
      </c>
      <c r="F876" s="1">
        <v>4976618678</v>
      </c>
      <c r="H876" s="7" t="s">
        <v>5667</v>
      </c>
      <c r="I876" s="1">
        <v>37288201</v>
      </c>
      <c r="J876" s="8">
        <v>1</v>
      </c>
      <c r="L876" s="7" t="s">
        <v>5667</v>
      </c>
      <c r="M876" s="1">
        <f t="shared" si="62"/>
        <v>-37288201</v>
      </c>
      <c r="N876">
        <v>1</v>
      </c>
      <c r="O876" s="18">
        <f>SUMIF(Spotify!U:U,Charts!L876,Spotify!Q:Q)/COUNTIF(Spotify!U:U,Charts!L876)</f>
        <v>154667</v>
      </c>
      <c r="P876" t="str">
        <f t="shared" si="63"/>
        <v>02:34</v>
      </c>
      <c r="Q876" s="18">
        <f t="shared" si="65"/>
        <v>641941</v>
      </c>
      <c r="R876" s="8" t="str">
        <f t="shared" si="64"/>
        <v>10:41</v>
      </c>
      <c r="T876" s="7" t="s">
        <v>7031</v>
      </c>
      <c r="U876">
        <f>COUNTIFS(Spotify!$AA:$AA,Charts!$U$1,Spotify!$U:$U,Charts!T876)</f>
        <v>0</v>
      </c>
      <c r="V876">
        <f>COUNTIFS(Spotify!$AA:$AA,Charts!$V$1,Spotify!$U:$U,Charts!T876)</f>
        <v>0</v>
      </c>
      <c r="W876">
        <f>COUNTIFS(Spotify!$AA:$AA,Charts!$W$1,Spotify!$U:$U,Charts!T876)</f>
        <v>0</v>
      </c>
      <c r="X876">
        <f>COUNTIFS(Spotify!$AA:$AA,Charts!$X$1,Spotify!$U:$U,Charts!T876)</f>
        <v>0</v>
      </c>
      <c r="Y876">
        <f>COUNTIFS(Spotify!$AA:$AA,Charts!$Y$1,Spotify!$U:$U,Charts!T876)</f>
        <v>0</v>
      </c>
      <c r="Z876">
        <f>COUNTIFS(Spotify!$AA:$AA,Charts!$Z$1,Spotify!$U:$U,Charts!T876)</f>
        <v>0</v>
      </c>
      <c r="AA876">
        <f>COUNTIFS(Spotify!$AA:$AA,Charts!$AA$1,Spotify!$U:$U,Charts!T876)</f>
        <v>0</v>
      </c>
      <c r="AB876">
        <f>COUNTIFS(Spotify!$AA:$AA,Charts!$AB$1,Spotify!$U:$U,Charts!T876)</f>
        <v>0</v>
      </c>
      <c r="AC876">
        <f>COUNTIFS(Spotify!$AA:$AA,Charts!$AC$1,Spotify!$U:$U,Charts!T876)</f>
        <v>0</v>
      </c>
      <c r="AD876">
        <f>COUNTIFS(Spotify!$AA:$AA,Charts!$AD$1,Spotify!$U:$U,Charts!T876)</f>
        <v>1</v>
      </c>
      <c r="AE876">
        <f>COUNTIFS(Spotify!$AA:$AA,Charts!$AE$1,Spotify!$U:$U,Charts!T876)</f>
        <v>0</v>
      </c>
      <c r="AF876" s="8">
        <f>COUNTIFS(Spotify!$AA:$AA,Charts!$AF$1,Spotify!$U:$U,Charts!T876)</f>
        <v>0</v>
      </c>
      <c r="AH876" s="7" t="s">
        <v>7031</v>
      </c>
      <c r="AI876">
        <f>SUMIFS(Spotify!O:O,Spotify!U:U,Charts!AH876)/COUNTIFS(Spotify!U:U,Charts!AH876)</f>
        <v>-10395</v>
      </c>
      <c r="AJ876" s="18">
        <f>SUMIF(Spotify!U:U,Charts!AH876,Spotify!P:P)/COUNTIF(Spotify!U:U,Charts!AH876)</f>
        <v>82029</v>
      </c>
      <c r="AK876" s="18">
        <f>SUMIF(Spotify!U:U,Charts!AH876,Spotify!R:R)/COUNTIF(Spotify!U:U,Charts!AH876)</f>
        <v>12</v>
      </c>
      <c r="AL876" s="18">
        <f>SUMIF(Spotify!U:U,Charts!AH876,Spotify!J:J)/COUNTIF(Spotify!U:U,Charts!AH876)</f>
        <v>424</v>
      </c>
      <c r="AM876" s="18">
        <f>SUMIF(Spotify!U:U,Charts!AH876,Spotify!H:H)/COUNTIF(Spotify!U:U,Charts!AH876)</f>
        <v>697</v>
      </c>
      <c r="AN876" s="28">
        <f>SUMIF(Spotify!U:U,Charts!AH876,Spotify!I:I)/COUNTIF(Spotify!U:U,Charts!AH876)</f>
        <v>336</v>
      </c>
    </row>
    <row r="877" spans="1:40" x14ac:dyDescent="0.25">
      <c r="A877" s="3" t="s">
        <v>18156</v>
      </c>
      <c r="B877" s="1">
        <v>10592239</v>
      </c>
      <c r="C877" s="1">
        <v>1</v>
      </c>
      <c r="D877" s="1"/>
      <c r="E877" s="3" t="s">
        <v>635</v>
      </c>
      <c r="F877" s="1">
        <v>7818393376</v>
      </c>
      <c r="H877" s="7" t="s">
        <v>2565</v>
      </c>
      <c r="I877" s="1">
        <v>37031292</v>
      </c>
      <c r="J877" s="8">
        <v>2</v>
      </c>
      <c r="L877" s="7" t="s">
        <v>2565</v>
      </c>
      <c r="M877" s="1">
        <f t="shared" si="62"/>
        <v>-37031292</v>
      </c>
      <c r="N877">
        <v>2</v>
      </c>
      <c r="O877" s="18">
        <f>SUMIF(Spotify!U:U,Charts!L877,Spotify!Q:Q)/COUNTIF(Spotify!U:U,Charts!L877)</f>
        <v>161853</v>
      </c>
      <c r="P877" t="str">
        <f t="shared" si="63"/>
        <v>02:41</v>
      </c>
      <c r="Q877" s="18">
        <f t="shared" si="65"/>
        <v>641941</v>
      </c>
      <c r="R877" s="8" t="str">
        <f t="shared" si="64"/>
        <v>10:41</v>
      </c>
      <c r="T877" s="7" t="s">
        <v>18156</v>
      </c>
      <c r="U877">
        <f>COUNTIFS(Spotify!$AA:$AA,Charts!$U$1,Spotify!$U:$U,Charts!T877)</f>
        <v>0</v>
      </c>
      <c r="V877">
        <f>COUNTIFS(Spotify!$AA:$AA,Charts!$V$1,Spotify!$U:$U,Charts!T877)</f>
        <v>0</v>
      </c>
      <c r="W877">
        <f>COUNTIFS(Spotify!$AA:$AA,Charts!$W$1,Spotify!$U:$U,Charts!T877)</f>
        <v>0</v>
      </c>
      <c r="X877">
        <f>COUNTIFS(Spotify!$AA:$AA,Charts!$X$1,Spotify!$U:$U,Charts!T877)</f>
        <v>0</v>
      </c>
      <c r="Y877">
        <f>COUNTIFS(Spotify!$AA:$AA,Charts!$Y$1,Spotify!$U:$U,Charts!T877)</f>
        <v>0</v>
      </c>
      <c r="Z877">
        <f>COUNTIFS(Spotify!$AA:$AA,Charts!$Z$1,Spotify!$U:$U,Charts!T877)</f>
        <v>0</v>
      </c>
      <c r="AA877">
        <f>COUNTIFS(Spotify!$AA:$AA,Charts!$AA$1,Spotify!$U:$U,Charts!T877)</f>
        <v>0</v>
      </c>
      <c r="AB877">
        <f>COUNTIFS(Spotify!$AA:$AA,Charts!$AB$1,Spotify!$U:$U,Charts!T877)</f>
        <v>0</v>
      </c>
      <c r="AC877">
        <f>COUNTIFS(Spotify!$AA:$AA,Charts!$AC$1,Spotify!$U:$U,Charts!T877)</f>
        <v>0</v>
      </c>
      <c r="AD877">
        <f>COUNTIFS(Spotify!$AA:$AA,Charts!$AD$1,Spotify!$U:$U,Charts!T877)</f>
        <v>0</v>
      </c>
      <c r="AE877">
        <f>COUNTIFS(Spotify!$AA:$AA,Charts!$AE$1,Spotify!$U:$U,Charts!T877)</f>
        <v>0</v>
      </c>
      <c r="AF877" s="8">
        <f>COUNTIFS(Spotify!$AA:$AA,Charts!$AF$1,Spotify!$U:$U,Charts!T877)</f>
        <v>1</v>
      </c>
      <c r="AH877" s="7" t="s">
        <v>18156</v>
      </c>
      <c r="AI877">
        <f>SUMIFS(Spotify!O:O,Spotify!U:U,Charts!AH877)/COUNTIFS(Spotify!U:U,Charts!AH877)</f>
        <v>-4705</v>
      </c>
      <c r="AJ877" s="18">
        <f>SUMIF(Spotify!U:U,Charts!AH877,Spotify!P:P)/COUNTIF(Spotify!U:U,Charts!AH877)</f>
        <v>178005</v>
      </c>
      <c r="AK877" s="18">
        <f>SUMIF(Spotify!U:U,Charts!AH877,Spotify!R:R)/COUNTIF(Spotify!U:U,Charts!AH877)</f>
        <v>2</v>
      </c>
      <c r="AL877" s="18">
        <f>SUMIF(Spotify!U:U,Charts!AH877,Spotify!J:J)/COUNTIF(Spotify!U:U,Charts!AH877)</f>
        <v>567</v>
      </c>
      <c r="AM877" s="18">
        <f>SUMIF(Spotify!U:U,Charts!AH877,Spotify!H:H)/COUNTIF(Spotify!U:U,Charts!AH877)</f>
        <v>673</v>
      </c>
      <c r="AN877" s="28">
        <f>SUMIF(Spotify!U:U,Charts!AH877,Spotify!I:I)/COUNTIF(Spotify!U:U,Charts!AH877)</f>
        <v>752</v>
      </c>
    </row>
    <row r="878" spans="1:40" x14ac:dyDescent="0.25">
      <c r="A878" s="3" t="s">
        <v>11720</v>
      </c>
      <c r="B878" s="1">
        <v>589791269</v>
      </c>
      <c r="C878" s="1">
        <v>3</v>
      </c>
      <c r="D878" s="1"/>
      <c r="E878" s="3" t="s">
        <v>999</v>
      </c>
      <c r="F878" s="1">
        <v>3283026937</v>
      </c>
      <c r="H878" s="7" t="s">
        <v>18152</v>
      </c>
      <c r="I878" s="1">
        <v>36923252</v>
      </c>
      <c r="J878" s="8">
        <v>1</v>
      </c>
      <c r="L878" s="7" t="s">
        <v>18152</v>
      </c>
      <c r="M878" s="1">
        <f t="shared" si="62"/>
        <v>-36923252</v>
      </c>
      <c r="N878">
        <v>1</v>
      </c>
      <c r="O878" s="18">
        <f>SUMIF(Spotify!U:U,Charts!L878,Spotify!Q:Q)/COUNTIF(Spotify!U:U,Charts!L878)</f>
        <v>254413</v>
      </c>
      <c r="P878" t="str">
        <f t="shared" si="63"/>
        <v>04:14</v>
      </c>
      <c r="Q878" s="18">
        <f t="shared" si="65"/>
        <v>641941</v>
      </c>
      <c r="R878" s="8" t="str">
        <f t="shared" si="64"/>
        <v>10:41</v>
      </c>
      <c r="T878" s="7" t="s">
        <v>11720</v>
      </c>
      <c r="U878">
        <f>COUNTIFS(Spotify!$AA:$AA,Charts!$U$1,Spotify!$U:$U,Charts!T878)</f>
        <v>0</v>
      </c>
      <c r="V878">
        <f>COUNTIFS(Spotify!$AA:$AA,Charts!$V$1,Spotify!$U:$U,Charts!T878)</f>
        <v>0</v>
      </c>
      <c r="W878">
        <f>COUNTIFS(Spotify!$AA:$AA,Charts!$W$1,Spotify!$U:$U,Charts!T878)</f>
        <v>0</v>
      </c>
      <c r="X878">
        <f>COUNTIFS(Spotify!$AA:$AA,Charts!$X$1,Spotify!$U:$U,Charts!T878)</f>
        <v>1</v>
      </c>
      <c r="Y878">
        <f>COUNTIFS(Spotify!$AA:$AA,Charts!$Y$1,Spotify!$U:$U,Charts!T878)</f>
        <v>1</v>
      </c>
      <c r="Z878">
        <f>COUNTIFS(Spotify!$AA:$AA,Charts!$Z$1,Spotify!$U:$U,Charts!T878)</f>
        <v>0</v>
      </c>
      <c r="AA878">
        <f>COUNTIFS(Spotify!$AA:$AA,Charts!$AA$1,Spotify!$U:$U,Charts!T878)</f>
        <v>0</v>
      </c>
      <c r="AB878">
        <f>COUNTIFS(Spotify!$AA:$AA,Charts!$AB$1,Spotify!$U:$U,Charts!T878)</f>
        <v>0</v>
      </c>
      <c r="AC878">
        <f>COUNTIFS(Spotify!$AA:$AA,Charts!$AC$1,Spotify!$U:$U,Charts!T878)</f>
        <v>1</v>
      </c>
      <c r="AD878">
        <f>COUNTIFS(Spotify!$AA:$AA,Charts!$AD$1,Spotify!$U:$U,Charts!T878)</f>
        <v>0</v>
      </c>
      <c r="AE878">
        <f>COUNTIFS(Spotify!$AA:$AA,Charts!$AE$1,Spotify!$U:$U,Charts!T878)</f>
        <v>0</v>
      </c>
      <c r="AF878" s="8">
        <f>COUNTIFS(Spotify!$AA:$AA,Charts!$AF$1,Spotify!$U:$U,Charts!T878)</f>
        <v>0</v>
      </c>
      <c r="AH878" s="7" t="s">
        <v>11720</v>
      </c>
      <c r="AI878">
        <f>SUMIFS(Spotify!O:O,Spotify!U:U,Charts!AH878)/COUNTIFS(Spotify!U:U,Charts!AH878)</f>
        <v>-5347.666666666667</v>
      </c>
      <c r="AJ878" s="18">
        <f>SUMIF(Spotify!U:U,Charts!AH878,Spotify!P:P)/COUNTIF(Spotify!U:U,Charts!AH878)</f>
        <v>48202.333333333336</v>
      </c>
      <c r="AK878" s="18">
        <f>SUMIF(Spotify!U:U,Charts!AH878,Spotify!R:R)/COUNTIF(Spotify!U:U,Charts!AH878)</f>
        <v>25</v>
      </c>
      <c r="AL878" s="18">
        <f>SUMIF(Spotify!U:U,Charts!AH878,Spotify!J:J)/COUNTIF(Spotify!U:U,Charts!AH878)</f>
        <v>522.33333333333337</v>
      </c>
      <c r="AM878" s="18">
        <f>SUMIF(Spotify!U:U,Charts!AH878,Spotify!H:H)/COUNTIF(Spotify!U:U,Charts!AH878)</f>
        <v>468</v>
      </c>
      <c r="AN878" s="28">
        <f>SUMIF(Spotify!U:U,Charts!AH878,Spotify!I:I)/COUNTIF(Spotify!U:U,Charts!AH878)</f>
        <v>500.66666666666669</v>
      </c>
    </row>
    <row r="879" spans="1:40" x14ac:dyDescent="0.25">
      <c r="A879" s="3" t="s">
        <v>2616</v>
      </c>
      <c r="B879" s="1">
        <v>3212248999</v>
      </c>
      <c r="C879" s="1">
        <v>11</v>
      </c>
      <c r="D879" s="1"/>
      <c r="E879" s="3" t="s">
        <v>15344</v>
      </c>
      <c r="F879" s="1">
        <v>285516533</v>
      </c>
      <c r="H879" s="7" t="s">
        <v>5963</v>
      </c>
      <c r="I879" s="1">
        <v>36519343</v>
      </c>
      <c r="J879" s="8">
        <v>1</v>
      </c>
      <c r="L879" s="7" t="s">
        <v>5963</v>
      </c>
      <c r="M879" s="1">
        <f t="shared" si="62"/>
        <v>-36519343</v>
      </c>
      <c r="N879">
        <v>1</v>
      </c>
      <c r="O879" s="18">
        <f>SUMIF(Spotify!U:U,Charts!L879,Spotify!Q:Q)/COUNTIF(Spotify!U:U,Charts!L879)</f>
        <v>150267</v>
      </c>
      <c r="P879" t="str">
        <f t="shared" si="63"/>
        <v>02:30</v>
      </c>
      <c r="Q879" s="18">
        <f t="shared" si="65"/>
        <v>641941</v>
      </c>
      <c r="R879" s="8" t="str">
        <f t="shared" si="64"/>
        <v>10:41</v>
      </c>
      <c r="T879" s="7" t="s">
        <v>2616</v>
      </c>
      <c r="U879">
        <f>COUNTIFS(Spotify!$AA:$AA,Charts!$U$1,Spotify!$U:$U,Charts!T879)</f>
        <v>2</v>
      </c>
      <c r="V879">
        <f>COUNTIFS(Spotify!$AA:$AA,Charts!$V$1,Spotify!$U:$U,Charts!T879)</f>
        <v>4</v>
      </c>
      <c r="W879">
        <f>COUNTIFS(Spotify!$AA:$AA,Charts!$W$1,Spotify!$U:$U,Charts!T879)</f>
        <v>0</v>
      </c>
      <c r="X879">
        <f>COUNTIFS(Spotify!$AA:$AA,Charts!$X$1,Spotify!$U:$U,Charts!T879)</f>
        <v>0</v>
      </c>
      <c r="Y879">
        <f>COUNTIFS(Spotify!$AA:$AA,Charts!$Y$1,Spotify!$U:$U,Charts!T879)</f>
        <v>0</v>
      </c>
      <c r="Z879">
        <f>COUNTIFS(Spotify!$AA:$AA,Charts!$Z$1,Spotify!$U:$U,Charts!T879)</f>
        <v>2</v>
      </c>
      <c r="AA879">
        <f>COUNTIFS(Spotify!$AA:$AA,Charts!$AA$1,Spotify!$U:$U,Charts!T879)</f>
        <v>0</v>
      </c>
      <c r="AB879">
        <f>COUNTIFS(Spotify!$AA:$AA,Charts!$AB$1,Spotify!$U:$U,Charts!T879)</f>
        <v>1</v>
      </c>
      <c r="AC879">
        <f>COUNTIFS(Spotify!$AA:$AA,Charts!$AC$1,Spotify!$U:$U,Charts!T879)</f>
        <v>0</v>
      </c>
      <c r="AD879">
        <f>COUNTIFS(Spotify!$AA:$AA,Charts!$AD$1,Spotify!$U:$U,Charts!T879)</f>
        <v>0</v>
      </c>
      <c r="AE879">
        <f>COUNTIFS(Spotify!$AA:$AA,Charts!$AE$1,Spotify!$U:$U,Charts!T879)</f>
        <v>0</v>
      </c>
      <c r="AF879" s="8">
        <f>COUNTIFS(Spotify!$AA:$AA,Charts!$AF$1,Spotify!$U:$U,Charts!T879)</f>
        <v>2</v>
      </c>
      <c r="AH879" s="7" t="s">
        <v>2616</v>
      </c>
      <c r="AI879">
        <f>SUMIFS(Spotify!O:O,Spotify!U:U,Charts!AH879)/COUNTIFS(Spotify!U:U,Charts!AH879)</f>
        <v>-5145.909090909091</v>
      </c>
      <c r="AJ879" s="18">
        <f>SUMIF(Spotify!U:U,Charts!AH879,Spotify!P:P)/COUNTIF(Spotify!U:U,Charts!AH879)</f>
        <v>125002.54545454546</v>
      </c>
      <c r="AK879" s="18">
        <f>SUMIF(Spotify!U:U,Charts!AH879,Spotify!R:R)/COUNTIF(Spotify!U:U,Charts!AH879)</f>
        <v>36.363636363636367</v>
      </c>
      <c r="AL879" s="18">
        <f>SUMIF(Spotify!U:U,Charts!AH879,Spotify!J:J)/COUNTIF(Spotify!U:U,Charts!AH879)</f>
        <v>422.63636363636363</v>
      </c>
      <c r="AM879" s="18">
        <f>SUMIF(Spotify!U:U,Charts!AH879,Spotify!H:H)/COUNTIF(Spotify!U:U,Charts!AH879)</f>
        <v>608.63636363636363</v>
      </c>
      <c r="AN879" s="28">
        <f>SUMIF(Spotify!U:U,Charts!AH879,Spotify!I:I)/COUNTIF(Spotify!U:U,Charts!AH879)</f>
        <v>532</v>
      </c>
    </row>
    <row r="880" spans="1:40" x14ac:dyDescent="0.25">
      <c r="A880" s="3" t="s">
        <v>6620</v>
      </c>
      <c r="B880" s="1">
        <v>70744628</v>
      </c>
      <c r="C880" s="1">
        <v>4</v>
      </c>
      <c r="D880" s="1"/>
      <c r="E880" s="3" t="s">
        <v>7153</v>
      </c>
      <c r="F880" s="1">
        <v>415704232</v>
      </c>
      <c r="H880" s="7" t="s">
        <v>3299</v>
      </c>
      <c r="I880" s="1">
        <v>36481473</v>
      </c>
      <c r="J880" s="8">
        <v>2</v>
      </c>
      <c r="L880" s="7" t="s">
        <v>3299</v>
      </c>
      <c r="M880" s="1">
        <f t="shared" si="62"/>
        <v>-36481473</v>
      </c>
      <c r="N880">
        <v>2</v>
      </c>
      <c r="O880" s="18">
        <f>SUMIF(Spotify!U:U,Charts!L880,Spotify!Q:Q)/COUNTIF(Spotify!U:U,Charts!L880)</f>
        <v>155995</v>
      </c>
      <c r="P880" t="str">
        <f t="shared" si="63"/>
        <v>02:35</v>
      </c>
      <c r="Q880" s="18">
        <f t="shared" si="65"/>
        <v>641941</v>
      </c>
      <c r="R880" s="8" t="str">
        <f t="shared" si="64"/>
        <v>10:41</v>
      </c>
      <c r="T880" s="7" t="s">
        <v>6620</v>
      </c>
      <c r="U880">
        <f>COUNTIFS(Spotify!$AA:$AA,Charts!$U$1,Spotify!$U:$U,Charts!T880)</f>
        <v>0</v>
      </c>
      <c r="V880">
        <f>COUNTIFS(Spotify!$AA:$AA,Charts!$V$1,Spotify!$U:$U,Charts!T880)</f>
        <v>0</v>
      </c>
      <c r="W880">
        <f>COUNTIFS(Spotify!$AA:$AA,Charts!$W$1,Spotify!$U:$U,Charts!T880)</f>
        <v>0</v>
      </c>
      <c r="X880">
        <f>COUNTIFS(Spotify!$AA:$AA,Charts!$X$1,Spotify!$U:$U,Charts!T880)</f>
        <v>0</v>
      </c>
      <c r="Y880">
        <f>COUNTIFS(Spotify!$AA:$AA,Charts!$Y$1,Spotify!$U:$U,Charts!T880)</f>
        <v>0</v>
      </c>
      <c r="Z880">
        <f>COUNTIFS(Spotify!$AA:$AA,Charts!$Z$1,Spotify!$U:$U,Charts!T880)</f>
        <v>1</v>
      </c>
      <c r="AA880">
        <f>COUNTIFS(Spotify!$AA:$AA,Charts!$AA$1,Spotify!$U:$U,Charts!T880)</f>
        <v>0</v>
      </c>
      <c r="AB880">
        <f>COUNTIFS(Spotify!$AA:$AA,Charts!$AB$1,Spotify!$U:$U,Charts!T880)</f>
        <v>0</v>
      </c>
      <c r="AC880">
        <f>COUNTIFS(Spotify!$AA:$AA,Charts!$AC$1,Spotify!$U:$U,Charts!T880)</f>
        <v>1</v>
      </c>
      <c r="AD880">
        <f>COUNTIFS(Spotify!$AA:$AA,Charts!$AD$1,Spotify!$U:$U,Charts!T880)</f>
        <v>0</v>
      </c>
      <c r="AE880">
        <f>COUNTIFS(Spotify!$AA:$AA,Charts!$AE$1,Spotify!$U:$U,Charts!T880)</f>
        <v>2</v>
      </c>
      <c r="AF880" s="8">
        <f>COUNTIFS(Spotify!$AA:$AA,Charts!$AF$1,Spotify!$U:$U,Charts!T880)</f>
        <v>0</v>
      </c>
      <c r="AH880" s="7" t="s">
        <v>6620</v>
      </c>
      <c r="AI880">
        <f>SUMIFS(Spotify!O:O,Spotify!U:U,Charts!AH880)/COUNTIFS(Spotify!U:U,Charts!AH880)</f>
        <v>-2243.75</v>
      </c>
      <c r="AJ880" s="18">
        <f>SUMIF(Spotify!U:U,Charts!AH880,Spotify!P:P)/COUNTIF(Spotify!U:U,Charts!AH880)</f>
        <v>169044.25</v>
      </c>
      <c r="AK880" s="18">
        <f>SUMIF(Spotify!U:U,Charts!AH880,Spotify!R:R)/COUNTIF(Spotify!U:U,Charts!AH880)</f>
        <v>3.5</v>
      </c>
      <c r="AL880" s="18">
        <f>SUMIF(Spotify!U:U,Charts!AH880,Spotify!J:J)/COUNTIF(Spotify!U:U,Charts!AH880)</f>
        <v>717.75</v>
      </c>
      <c r="AM880" s="18">
        <f>SUMIF(Spotify!U:U,Charts!AH880,Spotify!H:H)/COUNTIF(Spotify!U:U,Charts!AH880)</f>
        <v>589</v>
      </c>
      <c r="AN880" s="28">
        <f>SUMIF(Spotify!U:U,Charts!AH880,Spotify!I:I)/COUNTIF(Spotify!U:U,Charts!AH880)</f>
        <v>930</v>
      </c>
    </row>
    <row r="881" spans="1:40" x14ac:dyDescent="0.25">
      <c r="A881" s="3" t="s">
        <v>18157</v>
      </c>
      <c r="B881" s="1">
        <v>321400952</v>
      </c>
      <c r="C881" s="1">
        <v>2</v>
      </c>
      <c r="D881" s="1"/>
      <c r="E881" s="3" t="s">
        <v>8383</v>
      </c>
      <c r="F881" s="1">
        <v>2753947</v>
      </c>
      <c r="H881" s="7" t="s">
        <v>18112</v>
      </c>
      <c r="I881" s="1">
        <v>36431050</v>
      </c>
      <c r="J881" s="8">
        <v>1</v>
      </c>
      <c r="L881" s="7" t="s">
        <v>18112</v>
      </c>
      <c r="M881" s="1">
        <f t="shared" si="62"/>
        <v>-36431050</v>
      </c>
      <c r="N881">
        <v>1</v>
      </c>
      <c r="O881" s="18">
        <f>SUMIF(Spotify!U:U,Charts!L881,Spotify!Q:Q)/COUNTIF(Spotify!U:U,Charts!L881)</f>
        <v>157500</v>
      </c>
      <c r="P881" t="str">
        <f t="shared" si="63"/>
        <v>02:37</v>
      </c>
      <c r="Q881" s="18">
        <f t="shared" si="65"/>
        <v>641941</v>
      </c>
      <c r="R881" s="8" t="str">
        <f t="shared" si="64"/>
        <v>10:41</v>
      </c>
      <c r="T881" s="7" t="s">
        <v>18157</v>
      </c>
      <c r="U881">
        <f>COUNTIFS(Spotify!$AA:$AA,Charts!$U$1,Spotify!$U:$U,Charts!T881)</f>
        <v>1</v>
      </c>
      <c r="V881">
        <f>COUNTIFS(Spotify!$AA:$AA,Charts!$V$1,Spotify!$U:$U,Charts!T881)</f>
        <v>1</v>
      </c>
      <c r="W881">
        <f>COUNTIFS(Spotify!$AA:$AA,Charts!$W$1,Spotify!$U:$U,Charts!T881)</f>
        <v>0</v>
      </c>
      <c r="X881">
        <f>COUNTIFS(Spotify!$AA:$AA,Charts!$X$1,Spotify!$U:$U,Charts!T881)</f>
        <v>0</v>
      </c>
      <c r="Y881">
        <f>COUNTIFS(Spotify!$AA:$AA,Charts!$Y$1,Spotify!$U:$U,Charts!T881)</f>
        <v>0</v>
      </c>
      <c r="Z881">
        <f>COUNTIFS(Spotify!$AA:$AA,Charts!$Z$1,Spotify!$U:$U,Charts!T881)</f>
        <v>0</v>
      </c>
      <c r="AA881">
        <f>COUNTIFS(Spotify!$AA:$AA,Charts!$AA$1,Spotify!$U:$U,Charts!T881)</f>
        <v>0</v>
      </c>
      <c r="AB881">
        <f>COUNTIFS(Spotify!$AA:$AA,Charts!$AB$1,Spotify!$U:$U,Charts!T881)</f>
        <v>0</v>
      </c>
      <c r="AC881">
        <f>COUNTIFS(Spotify!$AA:$AA,Charts!$AC$1,Spotify!$U:$U,Charts!T881)</f>
        <v>0</v>
      </c>
      <c r="AD881">
        <f>COUNTIFS(Spotify!$AA:$AA,Charts!$AD$1,Spotify!$U:$U,Charts!T881)</f>
        <v>0</v>
      </c>
      <c r="AE881">
        <f>COUNTIFS(Spotify!$AA:$AA,Charts!$AE$1,Spotify!$U:$U,Charts!T881)</f>
        <v>0</v>
      </c>
      <c r="AF881" s="8">
        <f>COUNTIFS(Spotify!$AA:$AA,Charts!$AF$1,Spotify!$U:$U,Charts!T881)</f>
        <v>0</v>
      </c>
      <c r="AH881" s="7" t="s">
        <v>18157</v>
      </c>
      <c r="AI881">
        <f>SUMIFS(Spotify!O:O,Spotify!U:U,Charts!AH881)/COUNTIFS(Spotify!U:U,Charts!AH881)</f>
        <v>-5954.5</v>
      </c>
      <c r="AJ881" s="18">
        <f>SUMIF(Spotify!U:U,Charts!AH881,Spotify!P:P)/COUNTIF(Spotify!U:U,Charts!AH881)</f>
        <v>113264.5</v>
      </c>
      <c r="AK881" s="18">
        <f>SUMIF(Spotify!U:U,Charts!AH881,Spotify!R:R)/COUNTIF(Spotify!U:U,Charts!AH881)</f>
        <v>14.5</v>
      </c>
      <c r="AL881" s="18">
        <f>SUMIF(Spotify!U:U,Charts!AH881,Spotify!J:J)/COUNTIF(Spotify!U:U,Charts!AH881)</f>
        <v>736</v>
      </c>
      <c r="AM881" s="18">
        <f>SUMIF(Spotify!U:U,Charts!AH881,Spotify!H:H)/COUNTIF(Spotify!U:U,Charts!AH881)</f>
        <v>387.5</v>
      </c>
      <c r="AN881" s="28">
        <f>SUMIF(Spotify!U:U,Charts!AH881,Spotify!I:I)/COUNTIF(Spotify!U:U,Charts!AH881)</f>
        <v>626</v>
      </c>
    </row>
    <row r="882" spans="1:40" x14ac:dyDescent="0.25">
      <c r="A882" s="3" t="s">
        <v>18158</v>
      </c>
      <c r="B882" s="1">
        <v>120540598</v>
      </c>
      <c r="C882" s="1">
        <v>1</v>
      </c>
      <c r="D882" s="1"/>
      <c r="E882" s="3" t="s">
        <v>15544</v>
      </c>
      <c r="F882" s="1">
        <v>10228356</v>
      </c>
      <c r="H882" s="7" t="s">
        <v>17970</v>
      </c>
      <c r="I882" s="1">
        <v>35975127</v>
      </c>
      <c r="J882" s="8">
        <v>1</v>
      </c>
      <c r="L882" s="7" t="s">
        <v>17970</v>
      </c>
      <c r="M882" s="1">
        <f t="shared" si="62"/>
        <v>-35975127</v>
      </c>
      <c r="N882">
        <v>1</v>
      </c>
      <c r="O882" s="18">
        <f>SUMIF(Spotify!U:U,Charts!L882,Spotify!Q:Q)/COUNTIF(Spotify!U:U,Charts!L882)</f>
        <v>160826</v>
      </c>
      <c r="P882" t="str">
        <f t="shared" si="63"/>
        <v>02:40</v>
      </c>
      <c r="Q882" s="18">
        <f t="shared" si="65"/>
        <v>641941</v>
      </c>
      <c r="R882" s="8" t="str">
        <f t="shared" si="64"/>
        <v>10:41</v>
      </c>
      <c r="T882" s="7" t="s">
        <v>18158</v>
      </c>
      <c r="U882">
        <f>COUNTIFS(Spotify!$AA:$AA,Charts!$U$1,Spotify!$U:$U,Charts!T882)</f>
        <v>0</v>
      </c>
      <c r="V882">
        <f>COUNTIFS(Spotify!$AA:$AA,Charts!$V$1,Spotify!$U:$U,Charts!T882)</f>
        <v>0</v>
      </c>
      <c r="W882">
        <f>COUNTIFS(Spotify!$AA:$AA,Charts!$W$1,Spotify!$U:$U,Charts!T882)</f>
        <v>1</v>
      </c>
      <c r="X882">
        <f>COUNTIFS(Spotify!$AA:$AA,Charts!$X$1,Spotify!$U:$U,Charts!T882)</f>
        <v>0</v>
      </c>
      <c r="Y882">
        <f>COUNTIFS(Spotify!$AA:$AA,Charts!$Y$1,Spotify!$U:$U,Charts!T882)</f>
        <v>0</v>
      </c>
      <c r="Z882">
        <f>COUNTIFS(Spotify!$AA:$AA,Charts!$Z$1,Spotify!$U:$U,Charts!T882)</f>
        <v>0</v>
      </c>
      <c r="AA882">
        <f>COUNTIFS(Spotify!$AA:$AA,Charts!$AA$1,Spotify!$U:$U,Charts!T882)</f>
        <v>0</v>
      </c>
      <c r="AB882">
        <f>COUNTIFS(Spotify!$AA:$AA,Charts!$AB$1,Spotify!$U:$U,Charts!T882)</f>
        <v>0</v>
      </c>
      <c r="AC882">
        <f>COUNTIFS(Spotify!$AA:$AA,Charts!$AC$1,Spotify!$U:$U,Charts!T882)</f>
        <v>0</v>
      </c>
      <c r="AD882">
        <f>COUNTIFS(Spotify!$AA:$AA,Charts!$AD$1,Spotify!$U:$U,Charts!T882)</f>
        <v>0</v>
      </c>
      <c r="AE882">
        <f>COUNTIFS(Spotify!$AA:$AA,Charts!$AE$1,Spotify!$U:$U,Charts!T882)</f>
        <v>0</v>
      </c>
      <c r="AF882" s="8">
        <f>COUNTIFS(Spotify!$AA:$AA,Charts!$AF$1,Spotify!$U:$U,Charts!T882)</f>
        <v>0</v>
      </c>
      <c r="AH882" s="7" t="s">
        <v>18158</v>
      </c>
      <c r="AI882">
        <f>SUMIFS(Spotify!O:O,Spotify!U:U,Charts!AH882)/COUNTIFS(Spotify!U:U,Charts!AH882)</f>
        <v>-624</v>
      </c>
      <c r="AJ882" s="18">
        <f>SUMIF(Spotify!U:U,Charts!AH882,Spotify!P:P)/COUNTIF(Spotify!U:U,Charts!AH882)</f>
        <v>73929</v>
      </c>
      <c r="AK882" s="18">
        <f>SUMIF(Spotify!U:U,Charts!AH882,Spotify!R:R)/COUNTIF(Spotify!U:U,Charts!AH882)</f>
        <v>9</v>
      </c>
      <c r="AL882" s="18">
        <f>SUMIF(Spotify!U:U,Charts!AH882,Spotify!J:J)/COUNTIF(Spotify!U:U,Charts!AH882)</f>
        <v>565</v>
      </c>
      <c r="AM882" s="18">
        <f>SUMIF(Spotify!U:U,Charts!AH882,Spotify!H:H)/COUNTIF(Spotify!U:U,Charts!AH882)</f>
        <v>694</v>
      </c>
      <c r="AN882" s="28">
        <f>SUMIF(Spotify!U:U,Charts!AH882,Spotify!I:I)/COUNTIF(Spotify!U:U,Charts!AH882)</f>
        <v>588</v>
      </c>
    </row>
    <row r="883" spans="1:40" x14ac:dyDescent="0.25">
      <c r="A883" s="3" t="s">
        <v>6865</v>
      </c>
      <c r="B883" s="1">
        <v>3635414</v>
      </c>
      <c r="C883" s="1">
        <v>1</v>
      </c>
      <c r="D883" s="1"/>
      <c r="E883" s="3" t="s">
        <v>1254</v>
      </c>
      <c r="F883" s="1">
        <v>4932402160</v>
      </c>
      <c r="H883" s="7" t="s">
        <v>1179</v>
      </c>
      <c r="I883" s="1">
        <v>35954433</v>
      </c>
      <c r="J883" s="8">
        <v>5</v>
      </c>
      <c r="L883" s="7" t="s">
        <v>1179</v>
      </c>
      <c r="M883" s="1">
        <f t="shared" si="62"/>
        <v>-35954433</v>
      </c>
      <c r="N883">
        <v>5</v>
      </c>
      <c r="O883" s="18">
        <f>SUMIF(Spotify!U:U,Charts!L883,Spotify!Q:Q)/COUNTIF(Spotify!U:U,Charts!L883)</f>
        <v>177858.4</v>
      </c>
      <c r="P883" t="str">
        <f t="shared" si="63"/>
        <v>02:57</v>
      </c>
      <c r="Q883" s="18">
        <f t="shared" si="65"/>
        <v>641941</v>
      </c>
      <c r="R883" s="8" t="str">
        <f t="shared" si="64"/>
        <v>10:41</v>
      </c>
      <c r="T883" s="7" t="s">
        <v>6865</v>
      </c>
      <c r="U883">
        <f>COUNTIFS(Spotify!$AA:$AA,Charts!$U$1,Spotify!$U:$U,Charts!T883)</f>
        <v>0</v>
      </c>
      <c r="V883">
        <f>COUNTIFS(Spotify!$AA:$AA,Charts!$V$1,Spotify!$U:$U,Charts!T883)</f>
        <v>0</v>
      </c>
      <c r="W883">
        <f>COUNTIFS(Spotify!$AA:$AA,Charts!$W$1,Spotify!$U:$U,Charts!T883)</f>
        <v>0</v>
      </c>
      <c r="X883">
        <f>COUNTIFS(Spotify!$AA:$AA,Charts!$X$1,Spotify!$U:$U,Charts!T883)</f>
        <v>0</v>
      </c>
      <c r="Y883">
        <f>COUNTIFS(Spotify!$AA:$AA,Charts!$Y$1,Spotify!$U:$U,Charts!T883)</f>
        <v>1</v>
      </c>
      <c r="Z883">
        <f>COUNTIFS(Spotify!$AA:$AA,Charts!$Z$1,Spotify!$U:$U,Charts!T883)</f>
        <v>0</v>
      </c>
      <c r="AA883">
        <f>COUNTIFS(Spotify!$AA:$AA,Charts!$AA$1,Spotify!$U:$U,Charts!T883)</f>
        <v>0</v>
      </c>
      <c r="AB883">
        <f>COUNTIFS(Spotify!$AA:$AA,Charts!$AB$1,Spotify!$U:$U,Charts!T883)</f>
        <v>0</v>
      </c>
      <c r="AC883">
        <f>COUNTIFS(Spotify!$AA:$AA,Charts!$AC$1,Spotify!$U:$U,Charts!T883)</f>
        <v>0</v>
      </c>
      <c r="AD883">
        <f>COUNTIFS(Spotify!$AA:$AA,Charts!$AD$1,Spotify!$U:$U,Charts!T883)</f>
        <v>0</v>
      </c>
      <c r="AE883">
        <f>COUNTIFS(Spotify!$AA:$AA,Charts!$AE$1,Spotify!$U:$U,Charts!T883)</f>
        <v>0</v>
      </c>
      <c r="AF883" s="8">
        <f>COUNTIFS(Spotify!$AA:$AA,Charts!$AF$1,Spotify!$U:$U,Charts!T883)</f>
        <v>0</v>
      </c>
      <c r="AH883" s="7" t="s">
        <v>6865</v>
      </c>
      <c r="AI883">
        <f>SUMIFS(Spotify!O:O,Spotify!U:U,Charts!AH883)/COUNTIFS(Spotify!U:U,Charts!AH883)</f>
        <v>-2261</v>
      </c>
      <c r="AJ883" s="18">
        <f>SUMIF(Spotify!U:U,Charts!AH883,Spotify!P:P)/COUNTIF(Spotify!U:U,Charts!AH883)</f>
        <v>79526</v>
      </c>
      <c r="AK883" s="18">
        <f>SUMIF(Spotify!U:U,Charts!AH883,Spotify!R:R)/COUNTIF(Spotify!U:U,Charts!AH883)</f>
        <v>1</v>
      </c>
      <c r="AL883" s="18">
        <f>SUMIF(Spotify!U:U,Charts!AH883,Spotify!J:J)/COUNTIF(Spotify!U:U,Charts!AH883)</f>
        <v>664</v>
      </c>
      <c r="AM883" s="18">
        <f>SUMIF(Spotify!U:U,Charts!AH883,Spotify!H:H)/COUNTIF(Spotify!U:U,Charts!AH883)</f>
        <v>727</v>
      </c>
      <c r="AN883" s="28">
        <f>SUMIF(Spotify!U:U,Charts!AH883,Spotify!I:I)/COUNTIF(Spotify!U:U,Charts!AH883)</f>
        <v>974</v>
      </c>
    </row>
    <row r="884" spans="1:40" x14ac:dyDescent="0.25">
      <c r="A884" s="3" t="s">
        <v>7127</v>
      </c>
      <c r="B884" s="1">
        <v>60237203</v>
      </c>
      <c r="C884" s="1">
        <v>1</v>
      </c>
      <c r="D884" s="1"/>
      <c r="E884" s="3" t="s">
        <v>12364</v>
      </c>
      <c r="F884" s="1">
        <v>35587963</v>
      </c>
      <c r="H884" s="7" t="s">
        <v>3388</v>
      </c>
      <c r="I884" s="1">
        <v>35758685</v>
      </c>
      <c r="J884" s="8">
        <v>1</v>
      </c>
      <c r="L884" s="7" t="s">
        <v>3388</v>
      </c>
      <c r="M884" s="1">
        <f t="shared" si="62"/>
        <v>-35758685</v>
      </c>
      <c r="N884">
        <v>1</v>
      </c>
      <c r="O884" s="18">
        <f>SUMIF(Spotify!U:U,Charts!L884,Spotify!Q:Q)/COUNTIF(Spotify!U:U,Charts!L884)</f>
        <v>260533</v>
      </c>
      <c r="P884" t="str">
        <f t="shared" si="63"/>
        <v>04:20</v>
      </c>
      <c r="Q884" s="18">
        <f t="shared" si="65"/>
        <v>641941</v>
      </c>
      <c r="R884" s="8" t="str">
        <f t="shared" si="64"/>
        <v>10:41</v>
      </c>
      <c r="T884" s="7" t="s">
        <v>7127</v>
      </c>
      <c r="U884">
        <f>COUNTIFS(Spotify!$AA:$AA,Charts!$U$1,Spotify!$U:$U,Charts!T884)</f>
        <v>0</v>
      </c>
      <c r="V884">
        <f>COUNTIFS(Spotify!$AA:$AA,Charts!$V$1,Spotify!$U:$U,Charts!T884)</f>
        <v>0</v>
      </c>
      <c r="W884">
        <f>COUNTIFS(Spotify!$AA:$AA,Charts!$W$1,Spotify!$U:$U,Charts!T884)</f>
        <v>0</v>
      </c>
      <c r="X884">
        <f>COUNTIFS(Spotify!$AA:$AA,Charts!$X$1,Spotify!$U:$U,Charts!T884)</f>
        <v>0</v>
      </c>
      <c r="Y884">
        <f>COUNTIFS(Spotify!$AA:$AA,Charts!$Y$1,Spotify!$U:$U,Charts!T884)</f>
        <v>0</v>
      </c>
      <c r="Z884">
        <f>COUNTIFS(Spotify!$AA:$AA,Charts!$Z$1,Spotify!$U:$U,Charts!T884)</f>
        <v>0</v>
      </c>
      <c r="AA884">
        <f>COUNTIFS(Spotify!$AA:$AA,Charts!$AA$1,Spotify!$U:$U,Charts!T884)</f>
        <v>0</v>
      </c>
      <c r="AB884">
        <f>COUNTIFS(Spotify!$AA:$AA,Charts!$AB$1,Spotify!$U:$U,Charts!T884)</f>
        <v>0</v>
      </c>
      <c r="AC884">
        <f>COUNTIFS(Spotify!$AA:$AA,Charts!$AC$1,Spotify!$U:$U,Charts!T884)</f>
        <v>0</v>
      </c>
      <c r="AD884">
        <f>COUNTIFS(Spotify!$AA:$AA,Charts!$AD$1,Spotify!$U:$U,Charts!T884)</f>
        <v>0</v>
      </c>
      <c r="AE884">
        <f>COUNTIFS(Spotify!$AA:$AA,Charts!$AE$1,Spotify!$U:$U,Charts!T884)</f>
        <v>1</v>
      </c>
      <c r="AF884" s="8">
        <f>COUNTIFS(Spotify!$AA:$AA,Charts!$AF$1,Spotify!$U:$U,Charts!T884)</f>
        <v>0</v>
      </c>
      <c r="AH884" s="7" t="s">
        <v>7127</v>
      </c>
      <c r="AI884">
        <f>SUMIFS(Spotify!O:O,Spotify!U:U,Charts!AH884)/COUNTIFS(Spotify!U:U,Charts!AH884)</f>
        <v>-5534</v>
      </c>
      <c r="AJ884" s="18">
        <f>SUMIF(Spotify!U:U,Charts!AH884,Spotify!P:P)/COUNTIF(Spotify!U:U,Charts!AH884)</f>
        <v>929</v>
      </c>
      <c r="AK884" s="18">
        <f>SUMIF(Spotify!U:U,Charts!AH884,Spotify!R:R)/COUNTIF(Spotify!U:U,Charts!AH884)</f>
        <v>8</v>
      </c>
      <c r="AL884" s="18">
        <f>SUMIF(Spotify!U:U,Charts!AH884,Spotify!J:J)/COUNTIF(Spotify!U:U,Charts!AH884)</f>
        <v>652</v>
      </c>
      <c r="AM884" s="18">
        <f>SUMIF(Spotify!U:U,Charts!AH884,Spotify!H:H)/COUNTIF(Spotify!U:U,Charts!AH884)</f>
        <v>649</v>
      </c>
      <c r="AN884" s="28">
        <f>SUMIF(Spotify!U:U,Charts!AH884,Spotify!I:I)/COUNTIF(Spotify!U:U,Charts!AH884)</f>
        <v>655</v>
      </c>
    </row>
    <row r="885" spans="1:40" x14ac:dyDescent="0.25">
      <c r="A885" s="3" t="s">
        <v>1668</v>
      </c>
      <c r="B885" s="1">
        <v>4031270630</v>
      </c>
      <c r="C885" s="1">
        <v>39</v>
      </c>
      <c r="D885" s="1"/>
      <c r="E885" s="3" t="s">
        <v>1487</v>
      </c>
      <c r="F885" s="1">
        <v>2329949707</v>
      </c>
      <c r="H885" s="7" t="s">
        <v>12363</v>
      </c>
      <c r="I885" s="1">
        <v>35587963</v>
      </c>
      <c r="J885" s="8">
        <v>2</v>
      </c>
      <c r="L885" s="7" t="s">
        <v>12363</v>
      </c>
      <c r="M885" s="1">
        <f t="shared" si="62"/>
        <v>-35587963</v>
      </c>
      <c r="N885">
        <v>2</v>
      </c>
      <c r="O885" s="18">
        <f>SUMIF(Spotify!U:U,Charts!L885,Spotify!Q:Q)/COUNTIF(Spotify!U:U,Charts!L885)</f>
        <v>153860</v>
      </c>
      <c r="P885" t="str">
        <f t="shared" si="63"/>
        <v>02:33</v>
      </c>
      <c r="Q885" s="18">
        <f t="shared" si="65"/>
        <v>641941</v>
      </c>
      <c r="R885" s="8" t="str">
        <f t="shared" si="64"/>
        <v>10:41</v>
      </c>
      <c r="T885" s="7" t="s">
        <v>1668</v>
      </c>
      <c r="U885">
        <f>COUNTIFS(Spotify!$AA:$AA,Charts!$U$1,Spotify!$U:$U,Charts!T885)</f>
        <v>3</v>
      </c>
      <c r="V885">
        <f>COUNTIFS(Spotify!$AA:$AA,Charts!$V$1,Spotify!$U:$U,Charts!T885)</f>
        <v>6</v>
      </c>
      <c r="W885">
        <f>COUNTIFS(Spotify!$AA:$AA,Charts!$W$1,Spotify!$U:$U,Charts!T885)</f>
        <v>2</v>
      </c>
      <c r="X885">
        <f>COUNTIFS(Spotify!$AA:$AA,Charts!$X$1,Spotify!$U:$U,Charts!T885)</f>
        <v>2</v>
      </c>
      <c r="Y885">
        <f>COUNTIFS(Spotify!$AA:$AA,Charts!$Y$1,Spotify!$U:$U,Charts!T885)</f>
        <v>0</v>
      </c>
      <c r="Z885">
        <f>COUNTIFS(Spotify!$AA:$AA,Charts!$Z$1,Spotify!$U:$U,Charts!T885)</f>
        <v>4</v>
      </c>
      <c r="AA885">
        <f>COUNTIFS(Spotify!$AA:$AA,Charts!$AA$1,Spotify!$U:$U,Charts!T885)</f>
        <v>9</v>
      </c>
      <c r="AB885">
        <f>COUNTIFS(Spotify!$AA:$AA,Charts!$AB$1,Spotify!$U:$U,Charts!T885)</f>
        <v>4</v>
      </c>
      <c r="AC885">
        <f>COUNTIFS(Spotify!$AA:$AA,Charts!$AC$1,Spotify!$U:$U,Charts!T885)</f>
        <v>1</v>
      </c>
      <c r="AD885">
        <f>COUNTIFS(Spotify!$AA:$AA,Charts!$AD$1,Spotify!$U:$U,Charts!T885)</f>
        <v>3</v>
      </c>
      <c r="AE885">
        <f>COUNTIFS(Spotify!$AA:$AA,Charts!$AE$1,Spotify!$U:$U,Charts!T885)</f>
        <v>2</v>
      </c>
      <c r="AF885" s="8">
        <f>COUNTIFS(Spotify!$AA:$AA,Charts!$AF$1,Spotify!$U:$U,Charts!T885)</f>
        <v>3</v>
      </c>
      <c r="AH885" s="7" t="s">
        <v>1668</v>
      </c>
      <c r="AI885">
        <f>SUMIFS(Spotify!O:O,Spotify!U:U,Charts!AH885)/COUNTIFS(Spotify!U:U,Charts!AH885)</f>
        <v>-4075.5897435897436</v>
      </c>
      <c r="AJ885" s="18">
        <f>SUMIF(Spotify!U:U,Charts!AH885,Spotify!P:P)/COUNTIF(Spotify!U:U,Charts!AH885)</f>
        <v>125518.56410256411</v>
      </c>
      <c r="AK885" s="18">
        <f>SUMIF(Spotify!U:U,Charts!AH885,Spotify!R:R)/COUNTIF(Spotify!U:U,Charts!AH885)</f>
        <v>16.179487179487179</v>
      </c>
      <c r="AL885" s="18">
        <f>SUMIF(Spotify!U:U,Charts!AH885,Spotify!J:J)/COUNTIF(Spotify!U:U,Charts!AH885)</f>
        <v>498.15384615384613</v>
      </c>
      <c r="AM885" s="18">
        <f>SUMIF(Spotify!U:U,Charts!AH885,Spotify!H:H)/COUNTIF(Spotify!U:U,Charts!AH885)</f>
        <v>684.92307692307691</v>
      </c>
      <c r="AN885" s="28">
        <f>SUMIF(Spotify!U:U,Charts!AH885,Spotify!I:I)/COUNTIF(Spotify!U:U,Charts!AH885)</f>
        <v>692.89743589743591</v>
      </c>
    </row>
    <row r="886" spans="1:40" x14ac:dyDescent="0.25">
      <c r="A886" s="3" t="s">
        <v>1537</v>
      </c>
      <c r="B886" s="1">
        <v>520872341</v>
      </c>
      <c r="C886" s="1">
        <v>10</v>
      </c>
      <c r="D886" s="1"/>
      <c r="E886" s="3" t="s">
        <v>3591</v>
      </c>
      <c r="F886" s="1">
        <v>13487647</v>
      </c>
      <c r="H886" s="7" t="s">
        <v>17018</v>
      </c>
      <c r="I886" s="1">
        <v>35218484</v>
      </c>
      <c r="J886" s="8">
        <v>1</v>
      </c>
      <c r="L886" s="7" t="s">
        <v>17018</v>
      </c>
      <c r="M886" s="1">
        <f t="shared" si="62"/>
        <v>-35218484</v>
      </c>
      <c r="N886">
        <v>1</v>
      </c>
      <c r="O886" s="18">
        <f>SUMIF(Spotify!U:U,Charts!L886,Spotify!Q:Q)/COUNTIF(Spotify!U:U,Charts!L886)</f>
        <v>231173</v>
      </c>
      <c r="P886" t="str">
        <f t="shared" si="63"/>
        <v>03:51</v>
      </c>
      <c r="Q886" s="18">
        <f t="shared" si="65"/>
        <v>641941</v>
      </c>
      <c r="R886" s="8" t="str">
        <f t="shared" si="64"/>
        <v>10:41</v>
      </c>
      <c r="T886" s="7" t="s">
        <v>1537</v>
      </c>
      <c r="U886">
        <f>COUNTIFS(Spotify!$AA:$AA,Charts!$U$1,Spotify!$U:$U,Charts!T886)</f>
        <v>0</v>
      </c>
      <c r="V886">
        <f>COUNTIFS(Spotify!$AA:$AA,Charts!$V$1,Spotify!$U:$U,Charts!T886)</f>
        <v>4</v>
      </c>
      <c r="W886">
        <f>COUNTIFS(Spotify!$AA:$AA,Charts!$W$1,Spotify!$U:$U,Charts!T886)</f>
        <v>0</v>
      </c>
      <c r="X886">
        <f>COUNTIFS(Spotify!$AA:$AA,Charts!$X$1,Spotify!$U:$U,Charts!T886)</f>
        <v>0</v>
      </c>
      <c r="Y886">
        <f>COUNTIFS(Spotify!$AA:$AA,Charts!$Y$1,Spotify!$U:$U,Charts!T886)</f>
        <v>0</v>
      </c>
      <c r="Z886">
        <f>COUNTIFS(Spotify!$AA:$AA,Charts!$Z$1,Spotify!$U:$U,Charts!T886)</f>
        <v>2</v>
      </c>
      <c r="AA886">
        <f>COUNTIFS(Spotify!$AA:$AA,Charts!$AA$1,Spotify!$U:$U,Charts!T886)</f>
        <v>0</v>
      </c>
      <c r="AB886">
        <f>COUNTIFS(Spotify!$AA:$AA,Charts!$AB$1,Spotify!$U:$U,Charts!T886)</f>
        <v>2</v>
      </c>
      <c r="AC886">
        <f>COUNTIFS(Spotify!$AA:$AA,Charts!$AC$1,Spotify!$U:$U,Charts!T886)</f>
        <v>1</v>
      </c>
      <c r="AD886">
        <f>COUNTIFS(Spotify!$AA:$AA,Charts!$AD$1,Spotify!$U:$U,Charts!T886)</f>
        <v>0</v>
      </c>
      <c r="AE886">
        <f>COUNTIFS(Spotify!$AA:$AA,Charts!$AE$1,Spotify!$U:$U,Charts!T886)</f>
        <v>1</v>
      </c>
      <c r="AF886" s="8">
        <f>COUNTIFS(Spotify!$AA:$AA,Charts!$AF$1,Spotify!$U:$U,Charts!T886)</f>
        <v>0</v>
      </c>
      <c r="AH886" s="7" t="s">
        <v>1537</v>
      </c>
      <c r="AI886">
        <f>SUMIFS(Spotify!O:O,Spotify!U:U,Charts!AH886)/COUNTIFS(Spotify!U:U,Charts!AH886)</f>
        <v>-5598.8</v>
      </c>
      <c r="AJ886" s="18">
        <f>SUMIF(Spotify!U:U,Charts!AH886,Spotify!P:P)/COUNTIF(Spotify!U:U,Charts!AH886)</f>
        <v>87444.9</v>
      </c>
      <c r="AK886" s="18">
        <f>SUMIF(Spotify!U:U,Charts!AH886,Spotify!R:R)/COUNTIF(Spotify!U:U,Charts!AH886)</f>
        <v>10</v>
      </c>
      <c r="AL886" s="18">
        <f>SUMIF(Spotify!U:U,Charts!AH886,Spotify!J:J)/COUNTIF(Spotify!U:U,Charts!AH886)</f>
        <v>442.6</v>
      </c>
      <c r="AM886" s="18">
        <f>SUMIF(Spotify!U:U,Charts!AH886,Spotify!H:H)/COUNTIF(Spotify!U:U,Charts!AH886)</f>
        <v>536.6</v>
      </c>
      <c r="AN886" s="28">
        <f>SUMIF(Spotify!U:U,Charts!AH886,Spotify!I:I)/COUNTIF(Spotify!U:U,Charts!AH886)</f>
        <v>559.20000000000005</v>
      </c>
    </row>
    <row r="887" spans="1:40" x14ac:dyDescent="0.25">
      <c r="A887" s="3" t="s">
        <v>2492</v>
      </c>
      <c r="B887" s="1">
        <v>73433900</v>
      </c>
      <c r="C887" s="1">
        <v>1</v>
      </c>
      <c r="D887" s="1"/>
      <c r="E887" s="3" t="s">
        <v>16604</v>
      </c>
      <c r="F887" s="1">
        <v>401156494</v>
      </c>
      <c r="H887" s="7" t="s">
        <v>14883</v>
      </c>
      <c r="I887" s="1">
        <v>35210226</v>
      </c>
      <c r="J887" s="8">
        <v>1</v>
      </c>
      <c r="L887" s="7" t="s">
        <v>14883</v>
      </c>
      <c r="M887" s="1">
        <f t="shared" si="62"/>
        <v>-35210226</v>
      </c>
      <c r="N887">
        <v>1</v>
      </c>
      <c r="O887" s="18">
        <f>SUMIF(Spotify!U:U,Charts!L887,Spotify!Q:Q)/COUNTIF(Spotify!U:U,Charts!L887)</f>
        <v>175427</v>
      </c>
      <c r="P887" t="str">
        <f t="shared" si="63"/>
        <v>02:55</v>
      </c>
      <c r="Q887" s="18">
        <f t="shared" si="65"/>
        <v>641941</v>
      </c>
      <c r="R887" s="8" t="str">
        <f t="shared" si="64"/>
        <v>10:41</v>
      </c>
      <c r="T887" s="7" t="s">
        <v>2492</v>
      </c>
      <c r="U887">
        <f>COUNTIFS(Spotify!$AA:$AA,Charts!$U$1,Spotify!$U:$U,Charts!T887)</f>
        <v>0</v>
      </c>
      <c r="V887">
        <f>COUNTIFS(Spotify!$AA:$AA,Charts!$V$1,Spotify!$U:$U,Charts!T887)</f>
        <v>0</v>
      </c>
      <c r="W887">
        <f>COUNTIFS(Spotify!$AA:$AA,Charts!$W$1,Spotify!$U:$U,Charts!T887)</f>
        <v>0</v>
      </c>
      <c r="X887">
        <f>COUNTIFS(Spotify!$AA:$AA,Charts!$X$1,Spotify!$U:$U,Charts!T887)</f>
        <v>0</v>
      </c>
      <c r="Y887">
        <f>COUNTIFS(Spotify!$AA:$AA,Charts!$Y$1,Spotify!$U:$U,Charts!T887)</f>
        <v>0</v>
      </c>
      <c r="Z887">
        <f>COUNTIFS(Spotify!$AA:$AA,Charts!$Z$1,Spotify!$U:$U,Charts!T887)</f>
        <v>0</v>
      </c>
      <c r="AA887">
        <f>COUNTIFS(Spotify!$AA:$AA,Charts!$AA$1,Spotify!$U:$U,Charts!T887)</f>
        <v>0</v>
      </c>
      <c r="AB887">
        <f>COUNTIFS(Spotify!$AA:$AA,Charts!$AB$1,Spotify!$U:$U,Charts!T887)</f>
        <v>0</v>
      </c>
      <c r="AC887">
        <f>COUNTIFS(Spotify!$AA:$AA,Charts!$AC$1,Spotify!$U:$U,Charts!T887)</f>
        <v>0</v>
      </c>
      <c r="AD887">
        <f>COUNTIFS(Spotify!$AA:$AA,Charts!$AD$1,Spotify!$U:$U,Charts!T887)</f>
        <v>1</v>
      </c>
      <c r="AE887">
        <f>COUNTIFS(Spotify!$AA:$AA,Charts!$AE$1,Spotify!$U:$U,Charts!T887)</f>
        <v>0</v>
      </c>
      <c r="AF887" s="8">
        <f>COUNTIFS(Spotify!$AA:$AA,Charts!$AF$1,Spotify!$U:$U,Charts!T887)</f>
        <v>0</v>
      </c>
      <c r="AH887" s="7" t="s">
        <v>2492</v>
      </c>
      <c r="AI887">
        <f>SUMIFS(Spotify!O:O,Spotify!U:U,Charts!AH887)/COUNTIFS(Spotify!U:U,Charts!AH887)</f>
        <v>-465</v>
      </c>
      <c r="AJ887" s="18">
        <f>SUMIF(Spotify!U:U,Charts!AH887,Spotify!P:P)/COUNTIF(Spotify!U:U,Charts!AH887)</f>
        <v>102003</v>
      </c>
      <c r="AK887" s="18">
        <f>SUMIF(Spotify!U:U,Charts!AH887,Spotify!R:R)/COUNTIF(Spotify!U:U,Charts!AH887)</f>
        <v>8</v>
      </c>
      <c r="AL887" s="18">
        <f>SUMIF(Spotify!U:U,Charts!AH887,Spotify!J:J)/COUNTIF(Spotify!U:U,Charts!AH887)</f>
        <v>83</v>
      </c>
      <c r="AM887" s="18">
        <f>SUMIF(Spotify!U:U,Charts!AH887,Spotify!H:H)/COUNTIF(Spotify!U:U,Charts!AH887)</f>
        <v>835</v>
      </c>
      <c r="AN887" s="28">
        <f>SUMIF(Spotify!U:U,Charts!AH887,Spotify!I:I)/COUNTIF(Spotify!U:U,Charts!AH887)</f>
        <v>747</v>
      </c>
    </row>
    <row r="888" spans="1:40" x14ac:dyDescent="0.25">
      <c r="A888" s="3" t="s">
        <v>14505</v>
      </c>
      <c r="B888" s="1">
        <v>164582177</v>
      </c>
      <c r="C888" s="1">
        <v>1</v>
      </c>
      <c r="D888" s="1"/>
      <c r="E888" s="3" t="s">
        <v>15019</v>
      </c>
      <c r="F888" s="1">
        <v>222298679</v>
      </c>
      <c r="H888" s="7" t="s">
        <v>18200</v>
      </c>
      <c r="I888" s="1">
        <v>35006351</v>
      </c>
      <c r="J888" s="8">
        <v>1</v>
      </c>
      <c r="L888" s="7" t="s">
        <v>18200</v>
      </c>
      <c r="M888" s="1">
        <f t="shared" si="62"/>
        <v>-35006351</v>
      </c>
      <c r="N888">
        <v>1</v>
      </c>
      <c r="O888" s="18">
        <f>SUMIF(Spotify!U:U,Charts!L888,Spotify!Q:Q)/COUNTIF(Spotify!U:U,Charts!L888)</f>
        <v>209933</v>
      </c>
      <c r="P888" t="str">
        <f t="shared" si="63"/>
        <v>03:29</v>
      </c>
      <c r="Q888" s="18">
        <f t="shared" si="65"/>
        <v>641941</v>
      </c>
      <c r="R888" s="8" t="str">
        <f t="shared" si="64"/>
        <v>10:41</v>
      </c>
      <c r="T888" s="7" t="s">
        <v>14505</v>
      </c>
      <c r="U888">
        <f>COUNTIFS(Spotify!$AA:$AA,Charts!$U$1,Spotify!$U:$U,Charts!T888)</f>
        <v>0</v>
      </c>
      <c r="V888">
        <f>COUNTIFS(Spotify!$AA:$AA,Charts!$V$1,Spotify!$U:$U,Charts!T888)</f>
        <v>0</v>
      </c>
      <c r="W888">
        <f>COUNTIFS(Spotify!$AA:$AA,Charts!$W$1,Spotify!$U:$U,Charts!T888)</f>
        <v>0</v>
      </c>
      <c r="X888">
        <f>COUNTIFS(Spotify!$AA:$AA,Charts!$X$1,Spotify!$U:$U,Charts!T888)</f>
        <v>0</v>
      </c>
      <c r="Y888">
        <f>COUNTIFS(Spotify!$AA:$AA,Charts!$Y$1,Spotify!$U:$U,Charts!T888)</f>
        <v>0</v>
      </c>
      <c r="Z888">
        <f>COUNTIFS(Spotify!$AA:$AA,Charts!$Z$1,Spotify!$U:$U,Charts!T888)</f>
        <v>0</v>
      </c>
      <c r="AA888">
        <f>COUNTIFS(Spotify!$AA:$AA,Charts!$AA$1,Spotify!$U:$U,Charts!T888)</f>
        <v>0</v>
      </c>
      <c r="AB888">
        <f>COUNTIFS(Spotify!$AA:$AA,Charts!$AB$1,Spotify!$U:$U,Charts!T888)</f>
        <v>0</v>
      </c>
      <c r="AC888">
        <f>COUNTIFS(Spotify!$AA:$AA,Charts!$AC$1,Spotify!$U:$U,Charts!T888)</f>
        <v>1</v>
      </c>
      <c r="AD888">
        <f>COUNTIFS(Spotify!$AA:$AA,Charts!$AD$1,Spotify!$U:$U,Charts!T888)</f>
        <v>0</v>
      </c>
      <c r="AE888">
        <f>COUNTIFS(Spotify!$AA:$AA,Charts!$AE$1,Spotify!$U:$U,Charts!T888)</f>
        <v>0</v>
      </c>
      <c r="AF888" s="8">
        <f>COUNTIFS(Spotify!$AA:$AA,Charts!$AF$1,Spotify!$U:$U,Charts!T888)</f>
        <v>0</v>
      </c>
      <c r="AH888" s="7" t="s">
        <v>14505</v>
      </c>
      <c r="AI888">
        <f>SUMIFS(Spotify!O:O,Spotify!U:U,Charts!AH888)/COUNTIFS(Spotify!U:U,Charts!AH888)</f>
        <v>-4528</v>
      </c>
      <c r="AJ888" s="18">
        <f>SUMIF(Spotify!U:U,Charts!AH888,Spotify!P:P)/COUNTIF(Spotify!U:U,Charts!AH888)</f>
        <v>9099</v>
      </c>
      <c r="AK888" s="18">
        <f>SUMIF(Spotify!U:U,Charts!AH888,Spotify!R:R)/COUNTIF(Spotify!U:U,Charts!AH888)</f>
        <v>23</v>
      </c>
      <c r="AL888" s="18">
        <f>SUMIF(Spotify!U:U,Charts!AH888,Spotify!J:J)/COUNTIF(Spotify!U:U,Charts!AH888)</f>
        <v>818</v>
      </c>
      <c r="AM888" s="18">
        <f>SUMIF(Spotify!U:U,Charts!AH888,Spotify!H:H)/COUNTIF(Spotify!U:U,Charts!AH888)</f>
        <v>566</v>
      </c>
      <c r="AN888" s="28">
        <f>SUMIF(Spotify!U:U,Charts!AH888,Spotify!I:I)/COUNTIF(Spotify!U:U,Charts!AH888)</f>
        <v>885</v>
      </c>
    </row>
    <row r="889" spans="1:40" x14ac:dyDescent="0.25">
      <c r="A889" s="3" t="s">
        <v>17465</v>
      </c>
      <c r="B889" s="1">
        <v>12701721</v>
      </c>
      <c r="C889" s="1">
        <v>1</v>
      </c>
      <c r="D889" s="1"/>
      <c r="E889" s="3" t="s">
        <v>215</v>
      </c>
      <c r="F889" s="1">
        <v>2557160241</v>
      </c>
      <c r="H889" s="7" t="s">
        <v>18072</v>
      </c>
      <c r="I889" s="1">
        <v>34962122</v>
      </c>
      <c r="J889" s="8">
        <v>1</v>
      </c>
      <c r="L889" s="7" t="s">
        <v>18072</v>
      </c>
      <c r="M889" s="1">
        <f t="shared" si="62"/>
        <v>-34962122</v>
      </c>
      <c r="N889">
        <v>1</v>
      </c>
      <c r="O889" s="18">
        <f>SUMIF(Spotify!U:U,Charts!L889,Spotify!Q:Q)/COUNTIF(Spotify!U:U,Charts!L889)</f>
        <v>222866</v>
      </c>
      <c r="P889" t="str">
        <f t="shared" si="63"/>
        <v>03:42</v>
      </c>
      <c r="Q889" s="18">
        <f t="shared" si="65"/>
        <v>641941</v>
      </c>
      <c r="R889" s="8" t="str">
        <f t="shared" si="64"/>
        <v>10:41</v>
      </c>
      <c r="T889" s="7" t="s">
        <v>17465</v>
      </c>
      <c r="U889">
        <f>COUNTIFS(Spotify!$AA:$AA,Charts!$U$1,Spotify!$U:$U,Charts!T889)</f>
        <v>0</v>
      </c>
      <c r="V889">
        <f>COUNTIFS(Spotify!$AA:$AA,Charts!$V$1,Spotify!$U:$U,Charts!T889)</f>
        <v>0</v>
      </c>
      <c r="W889">
        <f>COUNTIFS(Spotify!$AA:$AA,Charts!$W$1,Spotify!$U:$U,Charts!T889)</f>
        <v>0</v>
      </c>
      <c r="X889">
        <f>COUNTIFS(Spotify!$AA:$AA,Charts!$X$1,Spotify!$U:$U,Charts!T889)</f>
        <v>0</v>
      </c>
      <c r="Y889">
        <f>COUNTIFS(Spotify!$AA:$AA,Charts!$Y$1,Spotify!$U:$U,Charts!T889)</f>
        <v>0</v>
      </c>
      <c r="Z889">
        <f>COUNTIFS(Spotify!$AA:$AA,Charts!$Z$1,Spotify!$U:$U,Charts!T889)</f>
        <v>0</v>
      </c>
      <c r="AA889">
        <f>COUNTIFS(Spotify!$AA:$AA,Charts!$AA$1,Spotify!$U:$U,Charts!T889)</f>
        <v>1</v>
      </c>
      <c r="AB889">
        <f>COUNTIFS(Spotify!$AA:$AA,Charts!$AB$1,Spotify!$U:$U,Charts!T889)</f>
        <v>0</v>
      </c>
      <c r="AC889">
        <f>COUNTIFS(Spotify!$AA:$AA,Charts!$AC$1,Spotify!$U:$U,Charts!T889)</f>
        <v>0</v>
      </c>
      <c r="AD889">
        <f>COUNTIFS(Spotify!$AA:$AA,Charts!$AD$1,Spotify!$U:$U,Charts!T889)</f>
        <v>0</v>
      </c>
      <c r="AE889">
        <f>COUNTIFS(Spotify!$AA:$AA,Charts!$AE$1,Spotify!$U:$U,Charts!T889)</f>
        <v>0</v>
      </c>
      <c r="AF889" s="8">
        <f>COUNTIFS(Spotify!$AA:$AA,Charts!$AF$1,Spotify!$U:$U,Charts!T889)</f>
        <v>0</v>
      </c>
      <c r="AH889" s="7" t="s">
        <v>17465</v>
      </c>
      <c r="AI889">
        <f>SUMIFS(Spotify!O:O,Spotify!U:U,Charts!AH889)/COUNTIFS(Spotify!U:U,Charts!AH889)</f>
        <v>-383</v>
      </c>
      <c r="AJ889" s="18">
        <f>SUMIF(Spotify!U:U,Charts!AH889,Spotify!P:P)/COUNTIF(Spotify!U:U,Charts!AH889)</f>
        <v>191994</v>
      </c>
      <c r="AK889" s="18">
        <f>SUMIF(Spotify!U:U,Charts!AH889,Spotify!R:R)/COUNTIF(Spotify!U:U,Charts!AH889)</f>
        <v>2</v>
      </c>
      <c r="AL889" s="18">
        <f>SUMIF(Spotify!U:U,Charts!AH889,Spotify!J:J)/COUNTIF(Spotify!U:U,Charts!AH889)</f>
        <v>184</v>
      </c>
      <c r="AM889" s="18">
        <f>SUMIF(Spotify!U:U,Charts!AH889,Spotify!H:H)/COUNTIF(Spotify!U:U,Charts!AH889)</f>
        <v>729</v>
      </c>
      <c r="AN889" s="28">
        <f>SUMIF(Spotify!U:U,Charts!AH889,Spotify!I:I)/COUNTIF(Spotify!U:U,Charts!AH889)</f>
        <v>805</v>
      </c>
    </row>
    <row r="890" spans="1:40" x14ac:dyDescent="0.25">
      <c r="A890" s="3" t="s">
        <v>10023</v>
      </c>
      <c r="B890" s="1">
        <v>5052557</v>
      </c>
      <c r="C890" s="1">
        <v>1</v>
      </c>
      <c r="D890" s="1"/>
      <c r="E890" s="3" t="s">
        <v>1350</v>
      </c>
      <c r="F890" s="1">
        <v>147382738</v>
      </c>
      <c r="H890" s="7" t="s">
        <v>17956</v>
      </c>
      <c r="I890" s="1">
        <v>34951697</v>
      </c>
      <c r="J890" s="8">
        <v>1</v>
      </c>
      <c r="L890" s="7" t="s">
        <v>17956</v>
      </c>
      <c r="M890" s="1">
        <f t="shared" si="62"/>
        <v>-34951697</v>
      </c>
      <c r="N890">
        <v>1</v>
      </c>
      <c r="O890" s="18">
        <f>SUMIF(Spotify!U:U,Charts!L890,Spotify!Q:Q)/COUNTIF(Spotify!U:U,Charts!L890)</f>
        <v>196307</v>
      </c>
      <c r="P890" t="str">
        <f t="shared" si="63"/>
        <v>03:16</v>
      </c>
      <c r="Q890" s="18">
        <f t="shared" si="65"/>
        <v>641941</v>
      </c>
      <c r="R890" s="8" t="str">
        <f t="shared" si="64"/>
        <v>10:41</v>
      </c>
      <c r="T890" s="7" t="s">
        <v>10023</v>
      </c>
      <c r="U890">
        <f>COUNTIFS(Spotify!$AA:$AA,Charts!$U$1,Spotify!$U:$U,Charts!T890)</f>
        <v>0</v>
      </c>
      <c r="V890">
        <f>COUNTIFS(Spotify!$AA:$AA,Charts!$V$1,Spotify!$U:$U,Charts!T890)</f>
        <v>0</v>
      </c>
      <c r="W890">
        <f>COUNTIFS(Spotify!$AA:$AA,Charts!$W$1,Spotify!$U:$U,Charts!T890)</f>
        <v>0</v>
      </c>
      <c r="X890">
        <f>COUNTIFS(Spotify!$AA:$AA,Charts!$X$1,Spotify!$U:$U,Charts!T890)</f>
        <v>0</v>
      </c>
      <c r="Y890">
        <f>COUNTIFS(Spotify!$AA:$AA,Charts!$Y$1,Spotify!$U:$U,Charts!T890)</f>
        <v>0</v>
      </c>
      <c r="Z890">
        <f>COUNTIFS(Spotify!$AA:$AA,Charts!$Z$1,Spotify!$U:$U,Charts!T890)</f>
        <v>0</v>
      </c>
      <c r="AA890">
        <f>COUNTIFS(Spotify!$AA:$AA,Charts!$AA$1,Spotify!$U:$U,Charts!T890)</f>
        <v>0</v>
      </c>
      <c r="AB890">
        <f>COUNTIFS(Spotify!$AA:$AA,Charts!$AB$1,Spotify!$U:$U,Charts!T890)</f>
        <v>1</v>
      </c>
      <c r="AC890">
        <f>COUNTIFS(Spotify!$AA:$AA,Charts!$AC$1,Spotify!$U:$U,Charts!T890)</f>
        <v>0</v>
      </c>
      <c r="AD890">
        <f>COUNTIFS(Spotify!$AA:$AA,Charts!$AD$1,Spotify!$U:$U,Charts!T890)</f>
        <v>0</v>
      </c>
      <c r="AE890">
        <f>COUNTIFS(Spotify!$AA:$AA,Charts!$AE$1,Spotify!$U:$U,Charts!T890)</f>
        <v>0</v>
      </c>
      <c r="AF890" s="8">
        <f>COUNTIFS(Spotify!$AA:$AA,Charts!$AF$1,Spotify!$U:$U,Charts!T890)</f>
        <v>0</v>
      </c>
      <c r="AH890" s="7" t="s">
        <v>10023</v>
      </c>
      <c r="AI890">
        <f>SUMIFS(Spotify!O:O,Spotify!U:U,Charts!AH890)/COUNTIFS(Spotify!U:U,Charts!AH890)</f>
        <v>-655</v>
      </c>
      <c r="AJ890" s="18">
        <f>SUMIF(Spotify!U:U,Charts!AH890,Spotify!P:P)/COUNTIF(Spotify!U:U,Charts!AH890)</f>
        <v>139991</v>
      </c>
      <c r="AK890" s="18">
        <f>SUMIF(Spotify!U:U,Charts!AH890,Spotify!R:R)/COUNTIF(Spotify!U:U,Charts!AH890)</f>
        <v>1</v>
      </c>
      <c r="AL890" s="18">
        <f>SUMIF(Spotify!U:U,Charts!AH890,Spotify!J:J)/COUNTIF(Spotify!U:U,Charts!AH890)</f>
        <v>27</v>
      </c>
      <c r="AM890" s="18">
        <f>SUMIF(Spotify!U:U,Charts!AH890,Spotify!H:H)/COUNTIF(Spotify!U:U,Charts!AH890)</f>
        <v>668</v>
      </c>
      <c r="AN890" s="28">
        <f>SUMIF(Spotify!U:U,Charts!AH890,Spotify!I:I)/COUNTIF(Spotify!U:U,Charts!AH890)</f>
        <v>727</v>
      </c>
    </row>
    <row r="891" spans="1:40" x14ac:dyDescent="0.25">
      <c r="A891" s="3" t="s">
        <v>3062</v>
      </c>
      <c r="B891" s="1">
        <v>1021746292</v>
      </c>
      <c r="C891" s="1">
        <v>8</v>
      </c>
      <c r="D891" s="1"/>
      <c r="E891" s="3" t="s">
        <v>5536</v>
      </c>
      <c r="F891" s="1">
        <v>244287297</v>
      </c>
      <c r="H891" s="7" t="s">
        <v>1426</v>
      </c>
      <c r="I891" s="1">
        <v>34911198</v>
      </c>
      <c r="J891" s="8">
        <v>1</v>
      </c>
      <c r="L891" s="7" t="s">
        <v>1426</v>
      </c>
      <c r="M891" s="1">
        <f t="shared" si="62"/>
        <v>-34911198</v>
      </c>
      <c r="N891">
        <v>1</v>
      </c>
      <c r="O891" s="18">
        <f>SUMIF(Spotify!U:U,Charts!L891,Spotify!Q:Q)/COUNTIF(Spotify!U:U,Charts!L891)</f>
        <v>191147</v>
      </c>
      <c r="P891" t="str">
        <f t="shared" si="63"/>
        <v>03:11</v>
      </c>
      <c r="Q891" s="18">
        <f t="shared" si="65"/>
        <v>641941</v>
      </c>
      <c r="R891" s="8" t="str">
        <f t="shared" si="64"/>
        <v>10:41</v>
      </c>
      <c r="T891" s="7" t="s">
        <v>3062</v>
      </c>
      <c r="U891">
        <f>COUNTIFS(Spotify!$AA:$AA,Charts!$U$1,Spotify!$U:$U,Charts!T891)</f>
        <v>0</v>
      </c>
      <c r="V891">
        <f>COUNTIFS(Spotify!$AA:$AA,Charts!$V$1,Spotify!$U:$U,Charts!T891)</f>
        <v>2</v>
      </c>
      <c r="W891">
        <f>COUNTIFS(Spotify!$AA:$AA,Charts!$W$1,Spotify!$U:$U,Charts!T891)</f>
        <v>0</v>
      </c>
      <c r="X891">
        <f>COUNTIFS(Spotify!$AA:$AA,Charts!$X$1,Spotify!$U:$U,Charts!T891)</f>
        <v>0</v>
      </c>
      <c r="Y891">
        <f>COUNTIFS(Spotify!$AA:$AA,Charts!$Y$1,Spotify!$U:$U,Charts!T891)</f>
        <v>0</v>
      </c>
      <c r="Z891">
        <f>COUNTIFS(Spotify!$AA:$AA,Charts!$Z$1,Spotify!$U:$U,Charts!T891)</f>
        <v>2</v>
      </c>
      <c r="AA891">
        <f>COUNTIFS(Spotify!$AA:$AA,Charts!$AA$1,Spotify!$U:$U,Charts!T891)</f>
        <v>3</v>
      </c>
      <c r="AB891">
        <f>COUNTIFS(Spotify!$AA:$AA,Charts!$AB$1,Spotify!$U:$U,Charts!T891)</f>
        <v>0</v>
      </c>
      <c r="AC891">
        <f>COUNTIFS(Spotify!$AA:$AA,Charts!$AC$1,Spotify!$U:$U,Charts!T891)</f>
        <v>0</v>
      </c>
      <c r="AD891">
        <f>COUNTIFS(Spotify!$AA:$AA,Charts!$AD$1,Spotify!$U:$U,Charts!T891)</f>
        <v>0</v>
      </c>
      <c r="AE891">
        <f>COUNTIFS(Spotify!$AA:$AA,Charts!$AE$1,Spotify!$U:$U,Charts!T891)</f>
        <v>0</v>
      </c>
      <c r="AF891" s="8">
        <f>COUNTIFS(Spotify!$AA:$AA,Charts!$AF$1,Spotify!$U:$U,Charts!T891)</f>
        <v>1</v>
      </c>
      <c r="AH891" s="7" t="s">
        <v>3062</v>
      </c>
      <c r="AI891">
        <f>SUMIFS(Spotify!O:O,Spotify!U:U,Charts!AH891)/COUNTIFS(Spotify!U:U,Charts!AH891)</f>
        <v>-3215.5</v>
      </c>
      <c r="AJ891" s="18">
        <f>SUMIF(Spotify!U:U,Charts!AH891,Spotify!P:P)/COUNTIF(Spotify!U:U,Charts!AH891)</f>
        <v>106870.625</v>
      </c>
      <c r="AK891" s="18">
        <f>SUMIF(Spotify!U:U,Charts!AH891,Spotify!R:R)/COUNTIF(Spotify!U:U,Charts!AH891)</f>
        <v>16.375</v>
      </c>
      <c r="AL891" s="18">
        <f>SUMIF(Spotify!U:U,Charts!AH891,Spotify!J:J)/COUNTIF(Spotify!U:U,Charts!AH891)</f>
        <v>334.5</v>
      </c>
      <c r="AM891" s="18">
        <f>SUMIF(Spotify!U:U,Charts!AH891,Spotify!H:H)/COUNTIF(Spotify!U:U,Charts!AH891)</f>
        <v>487.125</v>
      </c>
      <c r="AN891" s="28">
        <f>SUMIF(Spotify!U:U,Charts!AH891,Spotify!I:I)/COUNTIF(Spotify!U:U,Charts!AH891)</f>
        <v>869.375</v>
      </c>
    </row>
    <row r="892" spans="1:40" x14ac:dyDescent="0.25">
      <c r="A892" s="3" t="s">
        <v>3043</v>
      </c>
      <c r="B892" s="1">
        <v>30747945</v>
      </c>
      <c r="C892" s="1">
        <v>2</v>
      </c>
      <c r="D892" s="1"/>
      <c r="E892" s="3" t="s">
        <v>6771</v>
      </c>
      <c r="F892" s="1">
        <v>245610870</v>
      </c>
      <c r="H892" s="7" t="s">
        <v>8442</v>
      </c>
      <c r="I892" s="1">
        <v>34884933</v>
      </c>
      <c r="J892" s="8">
        <v>1</v>
      </c>
      <c r="L892" s="7" t="s">
        <v>8442</v>
      </c>
      <c r="M892" s="1">
        <f t="shared" si="62"/>
        <v>-34884933</v>
      </c>
      <c r="N892">
        <v>1</v>
      </c>
      <c r="O892" s="18">
        <f>SUMIF(Spotify!U:U,Charts!L892,Spotify!Q:Q)/COUNTIF(Spotify!U:U,Charts!L892)</f>
        <v>184027</v>
      </c>
      <c r="P892" t="str">
        <f t="shared" si="63"/>
        <v>03:04</v>
      </c>
      <c r="Q892" s="18">
        <f t="shared" si="65"/>
        <v>641941</v>
      </c>
      <c r="R892" s="8" t="str">
        <f t="shared" si="64"/>
        <v>10:41</v>
      </c>
      <c r="T892" s="7" t="s">
        <v>3043</v>
      </c>
      <c r="U892">
        <f>COUNTIFS(Spotify!$AA:$AA,Charts!$U$1,Spotify!$U:$U,Charts!T892)</f>
        <v>0</v>
      </c>
      <c r="V892">
        <f>COUNTIFS(Spotify!$AA:$AA,Charts!$V$1,Spotify!$U:$U,Charts!T892)</f>
        <v>0</v>
      </c>
      <c r="W892">
        <f>COUNTIFS(Spotify!$AA:$AA,Charts!$W$1,Spotify!$U:$U,Charts!T892)</f>
        <v>1</v>
      </c>
      <c r="X892">
        <f>COUNTIFS(Spotify!$AA:$AA,Charts!$X$1,Spotify!$U:$U,Charts!T892)</f>
        <v>0</v>
      </c>
      <c r="Y892">
        <f>COUNTIFS(Spotify!$AA:$AA,Charts!$Y$1,Spotify!$U:$U,Charts!T892)</f>
        <v>0</v>
      </c>
      <c r="Z892">
        <f>COUNTIFS(Spotify!$AA:$AA,Charts!$Z$1,Spotify!$U:$U,Charts!T892)</f>
        <v>1</v>
      </c>
      <c r="AA892">
        <f>COUNTIFS(Spotify!$AA:$AA,Charts!$AA$1,Spotify!$U:$U,Charts!T892)</f>
        <v>0</v>
      </c>
      <c r="AB892">
        <f>COUNTIFS(Spotify!$AA:$AA,Charts!$AB$1,Spotify!$U:$U,Charts!T892)</f>
        <v>0</v>
      </c>
      <c r="AC892">
        <f>COUNTIFS(Spotify!$AA:$AA,Charts!$AC$1,Spotify!$U:$U,Charts!T892)</f>
        <v>0</v>
      </c>
      <c r="AD892">
        <f>COUNTIFS(Spotify!$AA:$AA,Charts!$AD$1,Spotify!$U:$U,Charts!T892)</f>
        <v>0</v>
      </c>
      <c r="AE892">
        <f>COUNTIFS(Spotify!$AA:$AA,Charts!$AE$1,Spotify!$U:$U,Charts!T892)</f>
        <v>0</v>
      </c>
      <c r="AF892" s="8">
        <f>COUNTIFS(Spotify!$AA:$AA,Charts!$AF$1,Spotify!$U:$U,Charts!T892)</f>
        <v>0</v>
      </c>
      <c r="AH892" s="7" t="s">
        <v>3043</v>
      </c>
      <c r="AI892">
        <f>SUMIFS(Spotify!O:O,Spotify!U:U,Charts!AH892)/COUNTIFS(Spotify!U:U,Charts!AH892)</f>
        <v>-5505.5</v>
      </c>
      <c r="AJ892" s="18">
        <f>SUMIF(Spotify!U:U,Charts!AH892,Spotify!P:P)/COUNTIF(Spotify!U:U,Charts!AH892)</f>
        <v>121943.5</v>
      </c>
      <c r="AK892" s="18">
        <f>SUMIF(Spotify!U:U,Charts!AH892,Spotify!R:R)/COUNTIF(Spotify!U:U,Charts!AH892)</f>
        <v>3.5</v>
      </c>
      <c r="AL892" s="18">
        <f>SUMIF(Spotify!U:U,Charts!AH892,Spotify!J:J)/COUNTIF(Spotify!U:U,Charts!AH892)</f>
        <v>359.5</v>
      </c>
      <c r="AM892" s="18">
        <f>SUMIF(Spotify!U:U,Charts!AH892,Spotify!H:H)/COUNTIF(Spotify!U:U,Charts!AH892)</f>
        <v>667</v>
      </c>
      <c r="AN892" s="28">
        <f>SUMIF(Spotify!U:U,Charts!AH892,Spotify!I:I)/COUNTIF(Spotify!U:U,Charts!AH892)</f>
        <v>816</v>
      </c>
    </row>
    <row r="893" spans="1:40" x14ac:dyDescent="0.25">
      <c r="A893" s="3" t="s">
        <v>18159</v>
      </c>
      <c r="B893" s="1">
        <v>10683040</v>
      </c>
      <c r="C893" s="1">
        <v>1</v>
      </c>
      <c r="D893" s="1"/>
      <c r="E893" s="3" t="s">
        <v>1306</v>
      </c>
      <c r="F893" s="1">
        <v>1850500310</v>
      </c>
      <c r="H893" s="7" t="s">
        <v>18014</v>
      </c>
      <c r="I893" s="1">
        <v>34063321</v>
      </c>
      <c r="J893" s="8">
        <v>1</v>
      </c>
      <c r="L893" s="7" t="s">
        <v>18014</v>
      </c>
      <c r="M893" s="1">
        <f t="shared" si="62"/>
        <v>-34063321</v>
      </c>
      <c r="N893">
        <v>1</v>
      </c>
      <c r="O893" s="18">
        <f>SUMIF(Spotify!U:U,Charts!L893,Spotify!Q:Q)/COUNTIF(Spotify!U:U,Charts!L893)</f>
        <v>208917</v>
      </c>
      <c r="P893" t="str">
        <f t="shared" si="63"/>
        <v>03:28</v>
      </c>
      <c r="Q893" s="18">
        <f t="shared" si="65"/>
        <v>641941</v>
      </c>
      <c r="R893" s="8" t="str">
        <f t="shared" si="64"/>
        <v>10:41</v>
      </c>
      <c r="T893" s="7" t="s">
        <v>18159</v>
      </c>
      <c r="U893">
        <f>COUNTIFS(Spotify!$AA:$AA,Charts!$U$1,Spotify!$U:$U,Charts!T893)</f>
        <v>0</v>
      </c>
      <c r="V893">
        <f>COUNTIFS(Spotify!$AA:$AA,Charts!$V$1,Spotify!$U:$U,Charts!T893)</f>
        <v>0</v>
      </c>
      <c r="W893">
        <f>COUNTIFS(Spotify!$AA:$AA,Charts!$W$1,Spotify!$U:$U,Charts!T893)</f>
        <v>0</v>
      </c>
      <c r="X893">
        <f>COUNTIFS(Spotify!$AA:$AA,Charts!$X$1,Spotify!$U:$U,Charts!T893)</f>
        <v>0</v>
      </c>
      <c r="Y893">
        <f>COUNTIFS(Spotify!$AA:$AA,Charts!$Y$1,Spotify!$U:$U,Charts!T893)</f>
        <v>0</v>
      </c>
      <c r="Z893">
        <f>COUNTIFS(Spotify!$AA:$AA,Charts!$Z$1,Spotify!$U:$U,Charts!T893)</f>
        <v>0</v>
      </c>
      <c r="AA893">
        <f>COUNTIFS(Spotify!$AA:$AA,Charts!$AA$1,Spotify!$U:$U,Charts!T893)</f>
        <v>0</v>
      </c>
      <c r="AB893">
        <f>COUNTIFS(Spotify!$AA:$AA,Charts!$AB$1,Spotify!$U:$U,Charts!T893)</f>
        <v>0</v>
      </c>
      <c r="AC893">
        <f>COUNTIFS(Spotify!$AA:$AA,Charts!$AC$1,Spotify!$U:$U,Charts!T893)</f>
        <v>0</v>
      </c>
      <c r="AD893">
        <f>COUNTIFS(Spotify!$AA:$AA,Charts!$AD$1,Spotify!$U:$U,Charts!T893)</f>
        <v>1</v>
      </c>
      <c r="AE893">
        <f>COUNTIFS(Spotify!$AA:$AA,Charts!$AE$1,Spotify!$U:$U,Charts!T893)</f>
        <v>0</v>
      </c>
      <c r="AF893" s="8">
        <f>COUNTIFS(Spotify!$AA:$AA,Charts!$AF$1,Spotify!$U:$U,Charts!T893)</f>
        <v>0</v>
      </c>
      <c r="AH893" s="7" t="s">
        <v>18159</v>
      </c>
      <c r="AI893">
        <f>SUMIFS(Spotify!O:O,Spotify!U:U,Charts!AH893)/COUNTIFS(Spotify!U:U,Charts!AH893)</f>
        <v>-3386</v>
      </c>
      <c r="AJ893" s="18">
        <f>SUMIF(Spotify!U:U,Charts!AH893,Spotify!P:P)/COUNTIF(Spotify!U:U,Charts!AH893)</f>
        <v>134012</v>
      </c>
      <c r="AK893" s="18">
        <f>SUMIF(Spotify!U:U,Charts!AH893,Spotify!R:R)/COUNTIF(Spotify!U:U,Charts!AH893)</f>
        <v>1</v>
      </c>
      <c r="AL893" s="18">
        <f>SUMIF(Spotify!U:U,Charts!AH893,Spotify!J:J)/COUNTIF(Spotify!U:U,Charts!AH893)</f>
        <v>727</v>
      </c>
      <c r="AM893" s="18">
        <f>SUMIF(Spotify!U:U,Charts!AH893,Spotify!H:H)/COUNTIF(Spotify!U:U,Charts!AH893)</f>
        <v>827</v>
      </c>
      <c r="AN893" s="28">
        <f>SUMIF(Spotify!U:U,Charts!AH893,Spotify!I:I)/COUNTIF(Spotify!U:U,Charts!AH893)</f>
        <v>894</v>
      </c>
    </row>
    <row r="894" spans="1:40" x14ac:dyDescent="0.25">
      <c r="A894" s="3" t="s">
        <v>18160</v>
      </c>
      <c r="B894" s="1">
        <v>119930937</v>
      </c>
      <c r="C894" s="1">
        <v>2</v>
      </c>
      <c r="D894" s="1"/>
      <c r="E894" s="3" t="s">
        <v>17811</v>
      </c>
      <c r="F894" s="1">
        <v>136678352</v>
      </c>
      <c r="H894" s="7" t="s">
        <v>17893</v>
      </c>
      <c r="I894" s="1">
        <v>33962746</v>
      </c>
      <c r="J894" s="8">
        <v>1</v>
      </c>
      <c r="L894" s="7" t="s">
        <v>17893</v>
      </c>
      <c r="M894" s="1">
        <f t="shared" si="62"/>
        <v>-33962746</v>
      </c>
      <c r="N894">
        <v>1</v>
      </c>
      <c r="O894" s="18">
        <f>SUMIF(Spotify!U:U,Charts!L894,Spotify!Q:Q)/COUNTIF(Spotify!U:U,Charts!L894)</f>
        <v>251773</v>
      </c>
      <c r="P894" t="str">
        <f t="shared" si="63"/>
        <v>04:11</v>
      </c>
      <c r="Q894" s="18">
        <f t="shared" si="65"/>
        <v>641941</v>
      </c>
      <c r="R894" s="8" t="str">
        <f t="shared" si="64"/>
        <v>10:41</v>
      </c>
      <c r="T894" s="7" t="s">
        <v>18160</v>
      </c>
      <c r="U894">
        <f>COUNTIFS(Spotify!$AA:$AA,Charts!$U$1,Spotify!$U:$U,Charts!T894)</f>
        <v>1</v>
      </c>
      <c r="V894">
        <f>COUNTIFS(Spotify!$AA:$AA,Charts!$V$1,Spotify!$U:$U,Charts!T894)</f>
        <v>0</v>
      </c>
      <c r="W894">
        <f>COUNTIFS(Spotify!$AA:$AA,Charts!$W$1,Spotify!$U:$U,Charts!T894)</f>
        <v>0</v>
      </c>
      <c r="X894">
        <f>COUNTIFS(Spotify!$AA:$AA,Charts!$X$1,Spotify!$U:$U,Charts!T894)</f>
        <v>0</v>
      </c>
      <c r="Y894">
        <f>COUNTIFS(Spotify!$AA:$AA,Charts!$Y$1,Spotify!$U:$U,Charts!T894)</f>
        <v>0</v>
      </c>
      <c r="Z894">
        <f>COUNTIFS(Spotify!$AA:$AA,Charts!$Z$1,Spotify!$U:$U,Charts!T894)</f>
        <v>0</v>
      </c>
      <c r="AA894">
        <f>COUNTIFS(Spotify!$AA:$AA,Charts!$AA$1,Spotify!$U:$U,Charts!T894)</f>
        <v>1</v>
      </c>
      <c r="AB894">
        <f>COUNTIFS(Spotify!$AA:$AA,Charts!$AB$1,Spotify!$U:$U,Charts!T894)</f>
        <v>0</v>
      </c>
      <c r="AC894">
        <f>COUNTIFS(Spotify!$AA:$AA,Charts!$AC$1,Spotify!$U:$U,Charts!T894)</f>
        <v>0</v>
      </c>
      <c r="AD894">
        <f>COUNTIFS(Spotify!$AA:$AA,Charts!$AD$1,Spotify!$U:$U,Charts!T894)</f>
        <v>0</v>
      </c>
      <c r="AE894">
        <f>COUNTIFS(Spotify!$AA:$AA,Charts!$AE$1,Spotify!$U:$U,Charts!T894)</f>
        <v>0</v>
      </c>
      <c r="AF894" s="8">
        <f>COUNTIFS(Spotify!$AA:$AA,Charts!$AF$1,Spotify!$U:$U,Charts!T894)</f>
        <v>0</v>
      </c>
      <c r="AH894" s="7" t="s">
        <v>18160</v>
      </c>
      <c r="AI894">
        <f>SUMIFS(Spotify!O:O,Spotify!U:U,Charts!AH894)/COUNTIFS(Spotify!U:U,Charts!AH894)</f>
        <v>-3441</v>
      </c>
      <c r="AJ894" s="18">
        <f>SUMIF(Spotify!U:U,Charts!AH894,Spotify!P:P)/COUNTIF(Spotify!U:U,Charts!AH894)</f>
        <v>131662.5</v>
      </c>
      <c r="AK894" s="18">
        <f>SUMIF(Spotify!U:U,Charts!AH894,Spotify!R:R)/COUNTIF(Spotify!U:U,Charts!AH894)</f>
        <v>7.5</v>
      </c>
      <c r="AL894" s="18">
        <f>SUMIF(Spotify!U:U,Charts!AH894,Spotify!J:J)/COUNTIF(Spotify!U:U,Charts!AH894)</f>
        <v>379.5</v>
      </c>
      <c r="AM894" s="18">
        <f>SUMIF(Spotify!U:U,Charts!AH894,Spotify!H:H)/COUNTIF(Spotify!U:U,Charts!AH894)</f>
        <v>454.5</v>
      </c>
      <c r="AN894" s="28">
        <f>SUMIF(Spotify!U:U,Charts!AH894,Spotify!I:I)/COUNTIF(Spotify!U:U,Charts!AH894)</f>
        <v>30</v>
      </c>
    </row>
    <row r="895" spans="1:40" x14ac:dyDescent="0.25">
      <c r="A895" s="3" t="s">
        <v>6500</v>
      </c>
      <c r="B895" s="1">
        <v>57841970</v>
      </c>
      <c r="C895" s="1">
        <v>2</v>
      </c>
      <c r="D895" s="1"/>
      <c r="E895" s="3" t="s">
        <v>1927</v>
      </c>
      <c r="F895" s="1">
        <v>1025378490</v>
      </c>
      <c r="H895" s="7" t="s">
        <v>17821</v>
      </c>
      <c r="I895" s="1">
        <v>33804161</v>
      </c>
      <c r="J895" s="8">
        <v>1</v>
      </c>
      <c r="L895" s="7" t="s">
        <v>17821</v>
      </c>
      <c r="M895" s="1">
        <f t="shared" si="62"/>
        <v>-33804161</v>
      </c>
      <c r="N895">
        <v>1</v>
      </c>
      <c r="O895" s="18">
        <f>SUMIF(Spotify!U:U,Charts!L895,Spotify!Q:Q)/COUNTIF(Spotify!U:U,Charts!L895)</f>
        <v>239853</v>
      </c>
      <c r="P895" t="str">
        <f t="shared" si="63"/>
        <v>03:59</v>
      </c>
      <c r="Q895" s="18">
        <f t="shared" si="65"/>
        <v>641941</v>
      </c>
      <c r="R895" s="8" t="str">
        <f t="shared" si="64"/>
        <v>10:41</v>
      </c>
      <c r="T895" s="7" t="s">
        <v>6500</v>
      </c>
      <c r="U895">
        <f>COUNTIFS(Spotify!$AA:$AA,Charts!$U$1,Spotify!$U:$U,Charts!T895)</f>
        <v>0</v>
      </c>
      <c r="V895">
        <f>COUNTIFS(Spotify!$AA:$AA,Charts!$V$1,Spotify!$U:$U,Charts!T895)</f>
        <v>0</v>
      </c>
      <c r="W895">
        <f>COUNTIFS(Spotify!$AA:$AA,Charts!$W$1,Spotify!$U:$U,Charts!T895)</f>
        <v>0</v>
      </c>
      <c r="X895">
        <f>COUNTIFS(Spotify!$AA:$AA,Charts!$X$1,Spotify!$U:$U,Charts!T895)</f>
        <v>0</v>
      </c>
      <c r="Y895">
        <f>COUNTIFS(Spotify!$AA:$AA,Charts!$Y$1,Spotify!$U:$U,Charts!T895)</f>
        <v>0</v>
      </c>
      <c r="Z895">
        <f>COUNTIFS(Spotify!$AA:$AA,Charts!$Z$1,Spotify!$U:$U,Charts!T895)</f>
        <v>1</v>
      </c>
      <c r="AA895">
        <f>COUNTIFS(Spotify!$AA:$AA,Charts!$AA$1,Spotify!$U:$U,Charts!T895)</f>
        <v>0</v>
      </c>
      <c r="AB895">
        <f>COUNTIFS(Spotify!$AA:$AA,Charts!$AB$1,Spotify!$U:$U,Charts!T895)</f>
        <v>0</v>
      </c>
      <c r="AC895">
        <f>COUNTIFS(Spotify!$AA:$AA,Charts!$AC$1,Spotify!$U:$U,Charts!T895)</f>
        <v>0</v>
      </c>
      <c r="AD895">
        <f>COUNTIFS(Spotify!$AA:$AA,Charts!$AD$1,Spotify!$U:$U,Charts!T895)</f>
        <v>0</v>
      </c>
      <c r="AE895">
        <f>COUNTIFS(Spotify!$AA:$AA,Charts!$AE$1,Spotify!$U:$U,Charts!T895)</f>
        <v>0</v>
      </c>
      <c r="AF895" s="8">
        <f>COUNTIFS(Spotify!$AA:$AA,Charts!$AF$1,Spotify!$U:$U,Charts!T895)</f>
        <v>1</v>
      </c>
      <c r="AH895" s="7" t="s">
        <v>6500</v>
      </c>
      <c r="AI895">
        <f>SUMIFS(Spotify!O:O,Spotify!U:U,Charts!AH895)/COUNTIFS(Spotify!U:U,Charts!AH895)</f>
        <v>-8992.5</v>
      </c>
      <c r="AJ895" s="18">
        <f>SUMIF(Spotify!U:U,Charts!AH895,Spotify!P:P)/COUNTIF(Spotify!U:U,Charts!AH895)</f>
        <v>111997.5</v>
      </c>
      <c r="AK895" s="18">
        <f>SUMIF(Spotify!U:U,Charts!AH895,Spotify!R:R)/COUNTIF(Spotify!U:U,Charts!AH895)</f>
        <v>5.5</v>
      </c>
      <c r="AL895" s="18">
        <f>SUMIF(Spotify!U:U,Charts!AH895,Spotify!J:J)/COUNTIF(Spotify!U:U,Charts!AH895)</f>
        <v>442</v>
      </c>
      <c r="AM895" s="18">
        <f>SUMIF(Spotify!U:U,Charts!AH895,Spotify!H:H)/COUNTIF(Spotify!U:U,Charts!AH895)</f>
        <v>836</v>
      </c>
      <c r="AN895" s="28">
        <f>SUMIF(Spotify!U:U,Charts!AH895,Spotify!I:I)/COUNTIF(Spotify!U:U,Charts!AH895)</f>
        <v>554.5</v>
      </c>
    </row>
    <row r="896" spans="1:40" x14ac:dyDescent="0.25">
      <c r="A896" s="3" t="s">
        <v>7590</v>
      </c>
      <c r="B896" s="1">
        <v>98922580</v>
      </c>
      <c r="C896" s="1">
        <v>1</v>
      </c>
      <c r="D896" s="1"/>
      <c r="E896" s="3" t="s">
        <v>15683</v>
      </c>
      <c r="F896" s="1">
        <v>6083295</v>
      </c>
      <c r="H896" s="7" t="s">
        <v>1654</v>
      </c>
      <c r="I896" s="1">
        <v>33592059</v>
      </c>
      <c r="J896" s="8">
        <v>1</v>
      </c>
      <c r="L896" s="7" t="s">
        <v>1654</v>
      </c>
      <c r="M896" s="1">
        <f t="shared" si="62"/>
        <v>-33592059</v>
      </c>
      <c r="N896">
        <v>1</v>
      </c>
      <c r="O896" s="18">
        <f>SUMIF(Spotify!U:U,Charts!L896,Spotify!Q:Q)/COUNTIF(Spotify!U:U,Charts!L896)</f>
        <v>187333</v>
      </c>
      <c r="P896" t="str">
        <f t="shared" si="63"/>
        <v>03:07</v>
      </c>
      <c r="Q896" s="18">
        <f t="shared" si="65"/>
        <v>641941</v>
      </c>
      <c r="R896" s="8" t="str">
        <f t="shared" si="64"/>
        <v>10:41</v>
      </c>
      <c r="T896" s="7" t="s">
        <v>7590</v>
      </c>
      <c r="U896">
        <f>COUNTIFS(Spotify!$AA:$AA,Charts!$U$1,Spotify!$U:$U,Charts!T896)</f>
        <v>0</v>
      </c>
      <c r="V896">
        <f>COUNTIFS(Spotify!$AA:$AA,Charts!$V$1,Spotify!$U:$U,Charts!T896)</f>
        <v>0</v>
      </c>
      <c r="W896">
        <f>COUNTIFS(Spotify!$AA:$AA,Charts!$W$1,Spotify!$U:$U,Charts!T896)</f>
        <v>0</v>
      </c>
      <c r="X896">
        <f>COUNTIFS(Spotify!$AA:$AA,Charts!$X$1,Spotify!$U:$U,Charts!T896)</f>
        <v>0</v>
      </c>
      <c r="Y896">
        <f>COUNTIFS(Spotify!$AA:$AA,Charts!$Y$1,Spotify!$U:$U,Charts!T896)</f>
        <v>0</v>
      </c>
      <c r="Z896">
        <f>COUNTIFS(Spotify!$AA:$AA,Charts!$Z$1,Spotify!$U:$U,Charts!T896)</f>
        <v>0</v>
      </c>
      <c r="AA896">
        <f>COUNTIFS(Spotify!$AA:$AA,Charts!$AA$1,Spotify!$U:$U,Charts!T896)</f>
        <v>0</v>
      </c>
      <c r="AB896">
        <f>COUNTIFS(Spotify!$AA:$AA,Charts!$AB$1,Spotify!$U:$U,Charts!T896)</f>
        <v>1</v>
      </c>
      <c r="AC896">
        <f>COUNTIFS(Spotify!$AA:$AA,Charts!$AC$1,Spotify!$U:$U,Charts!T896)</f>
        <v>0</v>
      </c>
      <c r="AD896">
        <f>COUNTIFS(Spotify!$AA:$AA,Charts!$AD$1,Spotify!$U:$U,Charts!T896)</f>
        <v>0</v>
      </c>
      <c r="AE896">
        <f>COUNTIFS(Spotify!$AA:$AA,Charts!$AE$1,Spotify!$U:$U,Charts!T896)</f>
        <v>0</v>
      </c>
      <c r="AF896" s="8">
        <f>COUNTIFS(Spotify!$AA:$AA,Charts!$AF$1,Spotify!$U:$U,Charts!T896)</f>
        <v>0</v>
      </c>
      <c r="AH896" s="7" t="s">
        <v>7590</v>
      </c>
      <c r="AI896">
        <f>SUMIFS(Spotify!O:O,Spotify!U:U,Charts!AH896)/COUNTIFS(Spotify!U:U,Charts!AH896)</f>
        <v>-7335</v>
      </c>
      <c r="AJ896" s="18">
        <f>SUMIF(Spotify!U:U,Charts!AH896,Spotify!P:P)/COUNTIF(Spotify!U:U,Charts!AH896)</f>
        <v>75089</v>
      </c>
      <c r="AK896" s="18">
        <f>SUMIF(Spotify!U:U,Charts!AH896,Spotify!R:R)/COUNTIF(Spotify!U:U,Charts!AH896)</f>
        <v>25</v>
      </c>
      <c r="AL896" s="18">
        <f>SUMIF(Spotify!U:U,Charts!AH896,Spotify!J:J)/COUNTIF(Spotify!U:U,Charts!AH896)</f>
        <v>572</v>
      </c>
      <c r="AM896" s="18">
        <f>SUMIF(Spotify!U:U,Charts!AH896,Spotify!H:H)/COUNTIF(Spotify!U:U,Charts!AH896)</f>
        <v>509</v>
      </c>
      <c r="AN896" s="28">
        <f>SUMIF(Spotify!U:U,Charts!AH896,Spotify!I:I)/COUNTIF(Spotify!U:U,Charts!AH896)</f>
        <v>538</v>
      </c>
    </row>
    <row r="897" spans="1:40" x14ac:dyDescent="0.25">
      <c r="A897" s="3" t="s">
        <v>4450</v>
      </c>
      <c r="B897" s="1">
        <v>395707841</v>
      </c>
      <c r="C897" s="1">
        <v>3</v>
      </c>
      <c r="D897" s="1"/>
      <c r="E897" s="3" t="s">
        <v>12718</v>
      </c>
      <c r="F897" s="1">
        <v>19711363</v>
      </c>
      <c r="H897" s="7" t="s">
        <v>18100</v>
      </c>
      <c r="I897" s="1">
        <v>33546799</v>
      </c>
      <c r="J897" s="8">
        <v>1</v>
      </c>
      <c r="L897" s="7" t="s">
        <v>18100</v>
      </c>
      <c r="M897" s="1">
        <f t="shared" si="62"/>
        <v>-33546799</v>
      </c>
      <c r="N897">
        <v>1</v>
      </c>
      <c r="O897" s="18">
        <f>SUMIF(Spotify!U:U,Charts!L897,Spotify!Q:Q)/COUNTIF(Spotify!U:U,Charts!L897)</f>
        <v>180304</v>
      </c>
      <c r="P897" t="str">
        <f t="shared" si="63"/>
        <v>03:00</v>
      </c>
      <c r="Q897" s="18">
        <f t="shared" si="65"/>
        <v>641941</v>
      </c>
      <c r="R897" s="8" t="str">
        <f t="shared" si="64"/>
        <v>10:41</v>
      </c>
      <c r="T897" s="7" t="s">
        <v>4450</v>
      </c>
      <c r="U897">
        <f>COUNTIFS(Spotify!$AA:$AA,Charts!$U$1,Spotify!$U:$U,Charts!T897)</f>
        <v>0</v>
      </c>
      <c r="V897">
        <f>COUNTIFS(Spotify!$AA:$AA,Charts!$V$1,Spotify!$U:$U,Charts!T897)</f>
        <v>0</v>
      </c>
      <c r="W897">
        <f>COUNTIFS(Spotify!$AA:$AA,Charts!$W$1,Spotify!$U:$U,Charts!T897)</f>
        <v>0</v>
      </c>
      <c r="X897">
        <f>COUNTIFS(Spotify!$AA:$AA,Charts!$X$1,Spotify!$U:$U,Charts!T897)</f>
        <v>0</v>
      </c>
      <c r="Y897">
        <f>COUNTIFS(Spotify!$AA:$AA,Charts!$Y$1,Spotify!$U:$U,Charts!T897)</f>
        <v>0</v>
      </c>
      <c r="Z897">
        <f>COUNTIFS(Spotify!$AA:$AA,Charts!$Z$1,Spotify!$U:$U,Charts!T897)</f>
        <v>0</v>
      </c>
      <c r="AA897">
        <f>COUNTIFS(Spotify!$AA:$AA,Charts!$AA$1,Spotify!$U:$U,Charts!T897)</f>
        <v>0</v>
      </c>
      <c r="AB897">
        <f>COUNTIFS(Spotify!$AA:$AA,Charts!$AB$1,Spotify!$U:$U,Charts!T897)</f>
        <v>0</v>
      </c>
      <c r="AC897">
        <f>COUNTIFS(Spotify!$AA:$AA,Charts!$AC$1,Spotify!$U:$U,Charts!T897)</f>
        <v>0</v>
      </c>
      <c r="AD897">
        <f>COUNTIFS(Spotify!$AA:$AA,Charts!$AD$1,Spotify!$U:$U,Charts!T897)</f>
        <v>0</v>
      </c>
      <c r="AE897">
        <f>COUNTIFS(Spotify!$AA:$AA,Charts!$AE$1,Spotify!$U:$U,Charts!T897)</f>
        <v>0</v>
      </c>
      <c r="AF897" s="8">
        <f>COUNTIFS(Spotify!$AA:$AA,Charts!$AF$1,Spotify!$U:$U,Charts!T897)</f>
        <v>3</v>
      </c>
      <c r="AH897" s="7" t="s">
        <v>4450</v>
      </c>
      <c r="AI897">
        <f>SUMIFS(Spotify!O:O,Spotify!U:U,Charts!AH897)/COUNTIFS(Spotify!U:U,Charts!AH897)</f>
        <v>-8914</v>
      </c>
      <c r="AJ897" s="18">
        <f>SUMIF(Spotify!U:U,Charts!AH897,Spotify!P:P)/COUNTIF(Spotify!U:U,Charts!AH897)</f>
        <v>94736</v>
      </c>
      <c r="AK897" s="18">
        <f>SUMIF(Spotify!U:U,Charts!AH897,Spotify!R:R)/COUNTIF(Spotify!U:U,Charts!AH897)</f>
        <v>18.666666666666668</v>
      </c>
      <c r="AL897" s="18">
        <f>SUMIF(Spotify!U:U,Charts!AH897,Spotify!J:J)/COUNTIF(Spotify!U:U,Charts!AH897)</f>
        <v>319</v>
      </c>
      <c r="AM897" s="18">
        <f>SUMIF(Spotify!U:U,Charts!AH897,Spotify!H:H)/COUNTIF(Spotify!U:U,Charts!AH897)</f>
        <v>774</v>
      </c>
      <c r="AN897" s="28">
        <f>SUMIF(Spotify!U:U,Charts!AH897,Spotify!I:I)/COUNTIF(Spotify!U:U,Charts!AH897)</f>
        <v>511</v>
      </c>
    </row>
    <row r="898" spans="1:40" x14ac:dyDescent="0.25">
      <c r="A898" s="3" t="s">
        <v>1783</v>
      </c>
      <c r="B898" s="1">
        <v>17969356</v>
      </c>
      <c r="C898" s="1">
        <v>1</v>
      </c>
      <c r="D898" s="1"/>
      <c r="E898" s="3" t="s">
        <v>9831</v>
      </c>
      <c r="F898" s="1">
        <v>65420610</v>
      </c>
      <c r="H898" s="7" t="s">
        <v>17928</v>
      </c>
      <c r="I898" s="1">
        <v>32701322</v>
      </c>
      <c r="J898" s="8">
        <v>1</v>
      </c>
      <c r="L898" s="7" t="s">
        <v>17928</v>
      </c>
      <c r="M898" s="1">
        <f t="shared" si="62"/>
        <v>-32701322</v>
      </c>
      <c r="N898">
        <v>1</v>
      </c>
      <c r="O898" s="18">
        <f>SUMIF(Spotify!U:U,Charts!L898,Spotify!Q:Q)/COUNTIF(Spotify!U:U,Charts!L898)</f>
        <v>152784</v>
      </c>
      <c r="P898" t="str">
        <f t="shared" si="63"/>
        <v>02:32</v>
      </c>
      <c r="Q898" s="18">
        <f t="shared" si="65"/>
        <v>641941</v>
      </c>
      <c r="R898" s="8" t="str">
        <f t="shared" si="64"/>
        <v>10:41</v>
      </c>
      <c r="T898" s="7" t="s">
        <v>1783</v>
      </c>
      <c r="U898">
        <f>COUNTIFS(Spotify!$AA:$AA,Charts!$U$1,Spotify!$U:$U,Charts!T898)</f>
        <v>0</v>
      </c>
      <c r="V898">
        <f>COUNTIFS(Spotify!$AA:$AA,Charts!$V$1,Spotify!$U:$U,Charts!T898)</f>
        <v>0</v>
      </c>
      <c r="W898">
        <f>COUNTIFS(Spotify!$AA:$AA,Charts!$W$1,Spotify!$U:$U,Charts!T898)</f>
        <v>0</v>
      </c>
      <c r="X898">
        <f>COUNTIFS(Spotify!$AA:$AA,Charts!$X$1,Spotify!$U:$U,Charts!T898)</f>
        <v>0</v>
      </c>
      <c r="Y898">
        <f>COUNTIFS(Spotify!$AA:$AA,Charts!$Y$1,Spotify!$U:$U,Charts!T898)</f>
        <v>0</v>
      </c>
      <c r="Z898">
        <f>COUNTIFS(Spotify!$AA:$AA,Charts!$Z$1,Spotify!$U:$U,Charts!T898)</f>
        <v>0</v>
      </c>
      <c r="AA898">
        <f>COUNTIFS(Spotify!$AA:$AA,Charts!$AA$1,Spotify!$U:$U,Charts!T898)</f>
        <v>0</v>
      </c>
      <c r="AB898">
        <f>COUNTIFS(Spotify!$AA:$AA,Charts!$AB$1,Spotify!$U:$U,Charts!T898)</f>
        <v>0</v>
      </c>
      <c r="AC898">
        <f>COUNTIFS(Spotify!$AA:$AA,Charts!$AC$1,Spotify!$U:$U,Charts!T898)</f>
        <v>0</v>
      </c>
      <c r="AD898">
        <f>COUNTIFS(Spotify!$AA:$AA,Charts!$AD$1,Spotify!$U:$U,Charts!T898)</f>
        <v>0</v>
      </c>
      <c r="AE898">
        <f>COUNTIFS(Spotify!$AA:$AA,Charts!$AE$1,Spotify!$U:$U,Charts!T898)</f>
        <v>0</v>
      </c>
      <c r="AF898" s="8">
        <f>COUNTIFS(Spotify!$AA:$AA,Charts!$AF$1,Spotify!$U:$U,Charts!T898)</f>
        <v>1</v>
      </c>
      <c r="AH898" s="7" t="s">
        <v>1783</v>
      </c>
      <c r="AI898">
        <f>SUMIFS(Spotify!O:O,Spotify!U:U,Charts!AH898)/COUNTIFS(Spotify!U:U,Charts!AH898)</f>
        <v>-13327</v>
      </c>
      <c r="AJ898" s="18">
        <f>SUMIF(Spotify!U:U,Charts!AH898,Spotify!P:P)/COUNTIF(Spotify!U:U,Charts!AH898)</f>
        <v>16168</v>
      </c>
      <c r="AK898" s="18">
        <f>SUMIF(Spotify!U:U,Charts!AH898,Spotify!R:R)/COUNTIF(Spotify!U:U,Charts!AH898)</f>
        <v>2</v>
      </c>
      <c r="AL898" s="18">
        <f>SUMIF(Spotify!U:U,Charts!AH898,Spotify!J:J)/COUNTIF(Spotify!U:U,Charts!AH898)</f>
        <v>966</v>
      </c>
      <c r="AM898" s="18">
        <f>SUMIF(Spotify!U:U,Charts!AH898,Spotify!H:H)/COUNTIF(Spotify!U:U,Charts!AH898)</f>
        <v>636</v>
      </c>
      <c r="AN898" s="28">
        <f>SUMIF(Spotify!U:U,Charts!AH898,Spotify!I:I)/COUNTIF(Spotify!U:U,Charts!AH898)</f>
        <v>335</v>
      </c>
    </row>
    <row r="899" spans="1:40" x14ac:dyDescent="0.25">
      <c r="A899" s="3" t="s">
        <v>2163</v>
      </c>
      <c r="B899" s="1">
        <v>16421754</v>
      </c>
      <c r="C899" s="1">
        <v>1</v>
      </c>
      <c r="D899" s="1"/>
      <c r="E899" s="3" t="s">
        <v>2718</v>
      </c>
      <c r="F899" s="1">
        <v>3457583</v>
      </c>
      <c r="H899" s="7" t="s">
        <v>2589</v>
      </c>
      <c r="I899" s="1">
        <v>32585608</v>
      </c>
      <c r="J899" s="8">
        <v>2</v>
      </c>
      <c r="L899" s="7" t="s">
        <v>2589</v>
      </c>
      <c r="M899" s="1">
        <f t="shared" ref="M899:M962" si="66">-I899</f>
        <v>-32585608</v>
      </c>
      <c r="N899">
        <v>2</v>
      </c>
      <c r="O899" s="18">
        <f>SUMIF(Spotify!U:U,Charts!L899,Spotify!Q:Q)/COUNTIF(Spotify!U:U,Charts!L899)</f>
        <v>226210</v>
      </c>
      <c r="P899" t="str">
        <f t="shared" ref="P899:P962" si="67">CONCATENATE(TEXT(INT(O899/(60*1000)),"00"),":",TEXT(MOD(INT(O899/1000),60),"00"))</f>
        <v>03:46</v>
      </c>
      <c r="Q899" s="18">
        <f t="shared" si="65"/>
        <v>641941</v>
      </c>
      <c r="R899" s="8" t="str">
        <f t="shared" ref="R899:R962" si="68">CONCATENATE(TEXT(INT(Q899/(60*1000)),"00"),":",TEXT(MOD(INT(Q899/1000),60),"00"))</f>
        <v>10:41</v>
      </c>
      <c r="T899" s="7" t="s">
        <v>2163</v>
      </c>
      <c r="U899">
        <f>COUNTIFS(Spotify!$AA:$AA,Charts!$U$1,Spotify!$U:$U,Charts!T899)</f>
        <v>1</v>
      </c>
      <c r="V899">
        <f>COUNTIFS(Spotify!$AA:$AA,Charts!$V$1,Spotify!$U:$U,Charts!T899)</f>
        <v>0</v>
      </c>
      <c r="W899">
        <f>COUNTIFS(Spotify!$AA:$AA,Charts!$W$1,Spotify!$U:$U,Charts!T899)</f>
        <v>0</v>
      </c>
      <c r="X899">
        <f>COUNTIFS(Spotify!$AA:$AA,Charts!$X$1,Spotify!$U:$U,Charts!T899)</f>
        <v>0</v>
      </c>
      <c r="Y899">
        <f>COUNTIFS(Spotify!$AA:$AA,Charts!$Y$1,Spotify!$U:$U,Charts!T899)</f>
        <v>0</v>
      </c>
      <c r="Z899">
        <f>COUNTIFS(Spotify!$AA:$AA,Charts!$Z$1,Spotify!$U:$U,Charts!T899)</f>
        <v>0</v>
      </c>
      <c r="AA899">
        <f>COUNTIFS(Spotify!$AA:$AA,Charts!$AA$1,Spotify!$U:$U,Charts!T899)</f>
        <v>0</v>
      </c>
      <c r="AB899">
        <f>COUNTIFS(Spotify!$AA:$AA,Charts!$AB$1,Spotify!$U:$U,Charts!T899)</f>
        <v>0</v>
      </c>
      <c r="AC899">
        <f>COUNTIFS(Spotify!$AA:$AA,Charts!$AC$1,Spotify!$U:$U,Charts!T899)</f>
        <v>0</v>
      </c>
      <c r="AD899">
        <f>COUNTIFS(Spotify!$AA:$AA,Charts!$AD$1,Spotify!$U:$U,Charts!T899)</f>
        <v>0</v>
      </c>
      <c r="AE899">
        <f>COUNTIFS(Spotify!$AA:$AA,Charts!$AE$1,Spotify!$U:$U,Charts!T899)</f>
        <v>0</v>
      </c>
      <c r="AF899" s="8">
        <f>COUNTIFS(Spotify!$AA:$AA,Charts!$AF$1,Spotify!$U:$U,Charts!T899)</f>
        <v>0</v>
      </c>
      <c r="AH899" s="7" t="s">
        <v>2163</v>
      </c>
      <c r="AI899">
        <f>SUMIFS(Spotify!O:O,Spotify!U:U,Charts!AH899)/COUNTIFS(Spotify!U:U,Charts!AH899)</f>
        <v>-3292</v>
      </c>
      <c r="AJ899" s="18">
        <f>SUMIF(Spotify!U:U,Charts!AH899,Spotify!P:P)/COUNTIF(Spotify!U:U,Charts!AH899)</f>
        <v>114481</v>
      </c>
      <c r="AK899" s="18">
        <f>SUMIF(Spotify!U:U,Charts!AH899,Spotify!R:R)/COUNTIF(Spotify!U:U,Charts!AH899)</f>
        <v>2</v>
      </c>
      <c r="AL899" s="18">
        <f>SUMIF(Spotify!U:U,Charts!AH899,Spotify!J:J)/COUNTIF(Spotify!U:U,Charts!AH899)</f>
        <v>776</v>
      </c>
      <c r="AM899" s="18">
        <f>SUMIF(Spotify!U:U,Charts!AH899,Spotify!H:H)/COUNTIF(Spotify!U:U,Charts!AH899)</f>
        <v>85</v>
      </c>
      <c r="AN899" s="28">
        <f>SUMIF(Spotify!U:U,Charts!AH899,Spotify!I:I)/COUNTIF(Spotify!U:U,Charts!AH899)</f>
        <v>699</v>
      </c>
    </row>
    <row r="900" spans="1:40" x14ac:dyDescent="0.25">
      <c r="A900" s="3" t="s">
        <v>3370</v>
      </c>
      <c r="B900" s="1">
        <v>990551295</v>
      </c>
      <c r="C900" s="1">
        <v>15</v>
      </c>
      <c r="D900" s="1"/>
      <c r="E900" s="3" t="s">
        <v>8295</v>
      </c>
      <c r="F900" s="1">
        <v>181785887</v>
      </c>
      <c r="H900" s="7" t="s">
        <v>18187</v>
      </c>
      <c r="I900" s="1">
        <v>32429756</v>
      </c>
      <c r="J900" s="8">
        <v>1</v>
      </c>
      <c r="L900" s="7" t="s">
        <v>18187</v>
      </c>
      <c r="M900" s="1">
        <f t="shared" si="66"/>
        <v>-32429756</v>
      </c>
      <c r="N900">
        <v>1</v>
      </c>
      <c r="O900" s="18">
        <f>SUMIF(Spotify!U:U,Charts!L900,Spotify!Q:Q)/COUNTIF(Spotify!U:U,Charts!L900)</f>
        <v>330040</v>
      </c>
      <c r="P900" t="str">
        <f t="shared" si="67"/>
        <v>05:30</v>
      </c>
      <c r="Q900" s="18">
        <f t="shared" ref="Q900:Q963" si="69">MAX($O$2:$O$1264)</f>
        <v>641941</v>
      </c>
      <c r="R900" s="8" t="str">
        <f t="shared" si="68"/>
        <v>10:41</v>
      </c>
      <c r="T900" s="7" t="s">
        <v>3370</v>
      </c>
      <c r="U900">
        <f>COUNTIFS(Spotify!$AA:$AA,Charts!$U$1,Spotify!$U:$U,Charts!T900)</f>
        <v>1</v>
      </c>
      <c r="V900">
        <f>COUNTIFS(Spotify!$AA:$AA,Charts!$V$1,Spotify!$U:$U,Charts!T900)</f>
        <v>6</v>
      </c>
      <c r="W900">
        <f>COUNTIFS(Spotify!$AA:$AA,Charts!$W$1,Spotify!$U:$U,Charts!T900)</f>
        <v>0</v>
      </c>
      <c r="X900">
        <f>COUNTIFS(Spotify!$AA:$AA,Charts!$X$1,Spotify!$U:$U,Charts!T900)</f>
        <v>0</v>
      </c>
      <c r="Y900">
        <f>COUNTIFS(Spotify!$AA:$AA,Charts!$Y$1,Spotify!$U:$U,Charts!T900)</f>
        <v>0</v>
      </c>
      <c r="Z900">
        <f>COUNTIFS(Spotify!$AA:$AA,Charts!$Z$1,Spotify!$U:$U,Charts!T900)</f>
        <v>1</v>
      </c>
      <c r="AA900">
        <f>COUNTIFS(Spotify!$AA:$AA,Charts!$AA$1,Spotify!$U:$U,Charts!T900)</f>
        <v>2</v>
      </c>
      <c r="AB900">
        <f>COUNTIFS(Spotify!$AA:$AA,Charts!$AB$1,Spotify!$U:$U,Charts!T900)</f>
        <v>1</v>
      </c>
      <c r="AC900">
        <f>COUNTIFS(Spotify!$AA:$AA,Charts!$AC$1,Spotify!$U:$U,Charts!T900)</f>
        <v>3</v>
      </c>
      <c r="AD900">
        <f>COUNTIFS(Spotify!$AA:$AA,Charts!$AD$1,Spotify!$U:$U,Charts!T900)</f>
        <v>0</v>
      </c>
      <c r="AE900">
        <f>COUNTIFS(Spotify!$AA:$AA,Charts!$AE$1,Spotify!$U:$U,Charts!T900)</f>
        <v>1</v>
      </c>
      <c r="AF900" s="8">
        <f>COUNTIFS(Spotify!$AA:$AA,Charts!$AF$1,Spotify!$U:$U,Charts!T900)</f>
        <v>0</v>
      </c>
      <c r="AH900" s="7" t="s">
        <v>3370</v>
      </c>
      <c r="AI900">
        <f>SUMIFS(Spotify!O:O,Spotify!U:U,Charts!AH900)/COUNTIFS(Spotify!U:U,Charts!AH900)</f>
        <v>-4338.7333333333336</v>
      </c>
      <c r="AJ900" s="18">
        <f>SUMIF(Spotify!U:U,Charts!AH900,Spotify!P:P)/COUNTIF(Spotify!U:U,Charts!AH900)</f>
        <v>145250.73333333334</v>
      </c>
      <c r="AK900" s="18">
        <f>SUMIF(Spotify!U:U,Charts!AH900,Spotify!R:R)/COUNTIF(Spotify!U:U,Charts!AH900)</f>
        <v>10.066666666666666</v>
      </c>
      <c r="AL900" s="18">
        <f>SUMIF(Spotify!U:U,Charts!AH900,Spotify!J:J)/COUNTIF(Spotify!U:U,Charts!AH900)</f>
        <v>482.8</v>
      </c>
      <c r="AM900" s="18">
        <f>SUMIF(Spotify!U:U,Charts!AH900,Spotify!H:H)/COUNTIF(Spotify!U:U,Charts!AH900)</f>
        <v>576.26666666666665</v>
      </c>
      <c r="AN900" s="28">
        <f>SUMIF(Spotify!U:U,Charts!AH900,Spotify!I:I)/COUNTIF(Spotify!U:U,Charts!AH900)</f>
        <v>620.86666666666667</v>
      </c>
    </row>
    <row r="901" spans="1:40" x14ac:dyDescent="0.25">
      <c r="A901" s="3" t="s">
        <v>11820</v>
      </c>
      <c r="B901" s="1">
        <v>49986698</v>
      </c>
      <c r="C901" s="1">
        <v>1</v>
      </c>
      <c r="D901" s="1"/>
      <c r="E901" s="3" t="s">
        <v>16114</v>
      </c>
      <c r="F901" s="1">
        <v>40978627</v>
      </c>
      <c r="H901" s="7" t="s">
        <v>2222</v>
      </c>
      <c r="I901" s="1">
        <v>32006280</v>
      </c>
      <c r="J901" s="8">
        <v>1</v>
      </c>
      <c r="L901" s="7" t="s">
        <v>2222</v>
      </c>
      <c r="M901" s="1">
        <f t="shared" si="66"/>
        <v>-32006280</v>
      </c>
      <c r="N901">
        <v>1</v>
      </c>
      <c r="O901" s="18">
        <f>SUMIF(Spotify!U:U,Charts!L901,Spotify!Q:Q)/COUNTIF(Spotify!U:U,Charts!L901)</f>
        <v>220716</v>
      </c>
      <c r="P901" t="str">
        <f t="shared" si="67"/>
        <v>03:40</v>
      </c>
      <c r="Q901" s="18">
        <f t="shared" si="69"/>
        <v>641941</v>
      </c>
      <c r="R901" s="8" t="str">
        <f t="shared" si="68"/>
        <v>10:41</v>
      </c>
      <c r="T901" s="7" t="s">
        <v>11820</v>
      </c>
      <c r="U901">
        <f>COUNTIFS(Spotify!$AA:$AA,Charts!$U$1,Spotify!$U:$U,Charts!T901)</f>
        <v>0</v>
      </c>
      <c r="V901">
        <f>COUNTIFS(Spotify!$AA:$AA,Charts!$V$1,Spotify!$U:$U,Charts!T901)</f>
        <v>0</v>
      </c>
      <c r="W901">
        <f>COUNTIFS(Spotify!$AA:$AA,Charts!$W$1,Spotify!$U:$U,Charts!T901)</f>
        <v>0</v>
      </c>
      <c r="X901">
        <f>COUNTIFS(Spotify!$AA:$AA,Charts!$X$1,Spotify!$U:$U,Charts!T901)</f>
        <v>0</v>
      </c>
      <c r="Y901">
        <f>COUNTIFS(Spotify!$AA:$AA,Charts!$Y$1,Spotify!$U:$U,Charts!T901)</f>
        <v>0</v>
      </c>
      <c r="Z901">
        <f>COUNTIFS(Spotify!$AA:$AA,Charts!$Z$1,Spotify!$U:$U,Charts!T901)</f>
        <v>0</v>
      </c>
      <c r="AA901">
        <f>COUNTIFS(Spotify!$AA:$AA,Charts!$AA$1,Spotify!$U:$U,Charts!T901)</f>
        <v>0</v>
      </c>
      <c r="AB901">
        <f>COUNTIFS(Spotify!$AA:$AA,Charts!$AB$1,Spotify!$U:$U,Charts!T901)</f>
        <v>0</v>
      </c>
      <c r="AC901">
        <f>COUNTIFS(Spotify!$AA:$AA,Charts!$AC$1,Spotify!$U:$U,Charts!T901)</f>
        <v>1</v>
      </c>
      <c r="AD901">
        <f>COUNTIFS(Spotify!$AA:$AA,Charts!$AD$1,Spotify!$U:$U,Charts!T901)</f>
        <v>0</v>
      </c>
      <c r="AE901">
        <f>COUNTIFS(Spotify!$AA:$AA,Charts!$AE$1,Spotify!$U:$U,Charts!T901)</f>
        <v>0</v>
      </c>
      <c r="AF901" s="8">
        <f>COUNTIFS(Spotify!$AA:$AA,Charts!$AF$1,Spotify!$U:$U,Charts!T901)</f>
        <v>0</v>
      </c>
      <c r="AH901" s="7" t="s">
        <v>11820</v>
      </c>
      <c r="AI901">
        <f>SUMIFS(Spotify!O:O,Spotify!U:U,Charts!AH901)/COUNTIFS(Spotify!U:U,Charts!AH901)</f>
        <v>-3643</v>
      </c>
      <c r="AJ901" s="18">
        <f>SUMIF(Spotify!U:U,Charts!AH901,Spotify!P:P)/COUNTIF(Spotify!U:U,Charts!AH901)</f>
        <v>1699</v>
      </c>
      <c r="AK901" s="18">
        <f>SUMIF(Spotify!U:U,Charts!AH901,Spotify!R:R)/COUNTIF(Spotify!U:U,Charts!AH901)</f>
        <v>8</v>
      </c>
      <c r="AL901" s="18">
        <f>SUMIF(Spotify!U:U,Charts!AH901,Spotify!J:J)/COUNTIF(Spotify!U:U,Charts!AH901)</f>
        <v>602</v>
      </c>
      <c r="AM901" s="18">
        <f>SUMIF(Spotify!U:U,Charts!AH901,Spotify!H:H)/COUNTIF(Spotify!U:U,Charts!AH901)</f>
        <v>644</v>
      </c>
      <c r="AN901" s="28">
        <f>SUMIF(Spotify!U:U,Charts!AH901,Spotify!I:I)/COUNTIF(Spotify!U:U,Charts!AH901)</f>
        <v>938</v>
      </c>
    </row>
    <row r="902" spans="1:40" x14ac:dyDescent="0.25">
      <c r="A902" s="3" t="s">
        <v>11984</v>
      </c>
      <c r="B902" s="1">
        <v>66642974</v>
      </c>
      <c r="C902" s="1">
        <v>1</v>
      </c>
      <c r="D902" s="1"/>
      <c r="E902" s="3" t="s">
        <v>1190</v>
      </c>
      <c r="F902" s="1">
        <v>340664784</v>
      </c>
      <c r="H902" s="7" t="s">
        <v>9650</v>
      </c>
      <c r="I902" s="1">
        <v>31941317</v>
      </c>
      <c r="J902" s="8">
        <v>2</v>
      </c>
      <c r="L902" s="7" t="s">
        <v>9650</v>
      </c>
      <c r="M902" s="1">
        <f t="shared" si="66"/>
        <v>-31941317</v>
      </c>
      <c r="N902">
        <v>2</v>
      </c>
      <c r="O902" s="18">
        <f>SUMIF(Spotify!U:U,Charts!L902,Spotify!Q:Q)/COUNTIF(Spotify!U:U,Charts!L902)</f>
        <v>226558.5</v>
      </c>
      <c r="P902" t="str">
        <f t="shared" si="67"/>
        <v>03:46</v>
      </c>
      <c r="Q902" s="18">
        <f t="shared" si="69"/>
        <v>641941</v>
      </c>
      <c r="R902" s="8" t="str">
        <f t="shared" si="68"/>
        <v>10:41</v>
      </c>
      <c r="T902" s="7" t="s">
        <v>11984</v>
      </c>
      <c r="U902">
        <f>COUNTIFS(Spotify!$AA:$AA,Charts!$U$1,Spotify!$U:$U,Charts!T902)</f>
        <v>0</v>
      </c>
      <c r="V902">
        <f>COUNTIFS(Spotify!$AA:$AA,Charts!$V$1,Spotify!$U:$U,Charts!T902)</f>
        <v>0</v>
      </c>
      <c r="W902">
        <f>COUNTIFS(Spotify!$AA:$AA,Charts!$W$1,Spotify!$U:$U,Charts!T902)</f>
        <v>0</v>
      </c>
      <c r="X902">
        <f>COUNTIFS(Spotify!$AA:$AA,Charts!$X$1,Spotify!$U:$U,Charts!T902)</f>
        <v>0</v>
      </c>
      <c r="Y902">
        <f>COUNTIFS(Spotify!$AA:$AA,Charts!$Y$1,Spotify!$U:$U,Charts!T902)</f>
        <v>0</v>
      </c>
      <c r="Z902">
        <f>COUNTIFS(Spotify!$AA:$AA,Charts!$Z$1,Spotify!$U:$U,Charts!T902)</f>
        <v>0</v>
      </c>
      <c r="AA902">
        <f>COUNTIFS(Spotify!$AA:$AA,Charts!$AA$1,Spotify!$U:$U,Charts!T902)</f>
        <v>0</v>
      </c>
      <c r="AB902">
        <f>COUNTIFS(Spotify!$AA:$AA,Charts!$AB$1,Spotify!$U:$U,Charts!T902)</f>
        <v>0</v>
      </c>
      <c r="AC902">
        <f>COUNTIFS(Spotify!$AA:$AA,Charts!$AC$1,Spotify!$U:$U,Charts!T902)</f>
        <v>0</v>
      </c>
      <c r="AD902">
        <f>COUNTIFS(Spotify!$AA:$AA,Charts!$AD$1,Spotify!$U:$U,Charts!T902)</f>
        <v>1</v>
      </c>
      <c r="AE902">
        <f>COUNTIFS(Spotify!$AA:$AA,Charts!$AE$1,Spotify!$U:$U,Charts!T902)</f>
        <v>0</v>
      </c>
      <c r="AF902" s="8">
        <f>COUNTIFS(Spotify!$AA:$AA,Charts!$AF$1,Spotify!$U:$U,Charts!T902)</f>
        <v>0</v>
      </c>
      <c r="AH902" s="7" t="s">
        <v>11984</v>
      </c>
      <c r="AI902">
        <f>SUMIFS(Spotify!O:O,Spotify!U:U,Charts!AH902)/COUNTIFS(Spotify!U:U,Charts!AH902)</f>
        <v>-588</v>
      </c>
      <c r="AJ902" s="18">
        <f>SUMIF(Spotify!U:U,Charts!AH902,Spotify!P:P)/COUNTIF(Spotify!U:U,Charts!AH902)</f>
        <v>112011</v>
      </c>
      <c r="AK902" s="18">
        <f>SUMIF(Spotify!U:U,Charts!AH902,Spotify!R:R)/COUNTIF(Spotify!U:U,Charts!AH902)</f>
        <v>12</v>
      </c>
      <c r="AL902" s="18">
        <f>SUMIF(Spotify!U:U,Charts!AH902,Spotify!J:J)/COUNTIF(Spotify!U:U,Charts!AH902)</f>
        <v>28</v>
      </c>
      <c r="AM902" s="18">
        <f>SUMIF(Spotify!U:U,Charts!AH902,Spotify!H:H)/COUNTIF(Spotify!U:U,Charts!AH902)</f>
        <v>676</v>
      </c>
      <c r="AN902" s="28">
        <f>SUMIF(Spotify!U:U,Charts!AH902,Spotify!I:I)/COUNTIF(Spotify!U:U,Charts!AH902)</f>
        <v>525</v>
      </c>
    </row>
    <row r="903" spans="1:40" x14ac:dyDescent="0.25">
      <c r="A903" s="3" t="s">
        <v>18161</v>
      </c>
      <c r="B903" s="1">
        <v>687647813</v>
      </c>
      <c r="C903" s="1">
        <v>1</v>
      </c>
      <c r="D903" s="1"/>
      <c r="E903" s="3" t="s">
        <v>8156</v>
      </c>
      <c r="F903" s="1">
        <v>488230568</v>
      </c>
      <c r="H903" s="7" t="s">
        <v>12657</v>
      </c>
      <c r="I903" s="1">
        <v>31705691</v>
      </c>
      <c r="J903" s="8">
        <v>1</v>
      </c>
      <c r="L903" s="7" t="s">
        <v>12657</v>
      </c>
      <c r="M903" s="1">
        <f t="shared" si="66"/>
        <v>-31705691</v>
      </c>
      <c r="N903">
        <v>1</v>
      </c>
      <c r="O903" s="18">
        <f>SUMIF(Spotify!U:U,Charts!L903,Spotify!Q:Q)/COUNTIF(Spotify!U:U,Charts!L903)</f>
        <v>187500</v>
      </c>
      <c r="P903" t="str">
        <f t="shared" si="67"/>
        <v>03:07</v>
      </c>
      <c r="Q903" s="18">
        <f t="shared" si="69"/>
        <v>641941</v>
      </c>
      <c r="R903" s="8" t="str">
        <f t="shared" si="68"/>
        <v>10:41</v>
      </c>
      <c r="T903" s="7" t="s">
        <v>18161</v>
      </c>
      <c r="U903">
        <f>COUNTIFS(Spotify!$AA:$AA,Charts!$U$1,Spotify!$U:$U,Charts!T903)</f>
        <v>0</v>
      </c>
      <c r="V903">
        <f>COUNTIFS(Spotify!$AA:$AA,Charts!$V$1,Spotify!$U:$U,Charts!T903)</f>
        <v>0</v>
      </c>
      <c r="W903">
        <f>COUNTIFS(Spotify!$AA:$AA,Charts!$W$1,Spotify!$U:$U,Charts!T903)</f>
        <v>0</v>
      </c>
      <c r="X903">
        <f>COUNTIFS(Spotify!$AA:$AA,Charts!$X$1,Spotify!$U:$U,Charts!T903)</f>
        <v>0</v>
      </c>
      <c r="Y903">
        <f>COUNTIFS(Spotify!$AA:$AA,Charts!$Y$1,Spotify!$U:$U,Charts!T903)</f>
        <v>0</v>
      </c>
      <c r="Z903">
        <f>COUNTIFS(Spotify!$AA:$AA,Charts!$Z$1,Spotify!$U:$U,Charts!T903)</f>
        <v>0</v>
      </c>
      <c r="AA903">
        <f>COUNTIFS(Spotify!$AA:$AA,Charts!$AA$1,Spotify!$U:$U,Charts!T903)</f>
        <v>0</v>
      </c>
      <c r="AB903">
        <f>COUNTIFS(Spotify!$AA:$AA,Charts!$AB$1,Spotify!$U:$U,Charts!T903)</f>
        <v>0</v>
      </c>
      <c r="AC903">
        <f>COUNTIFS(Spotify!$AA:$AA,Charts!$AC$1,Spotify!$U:$U,Charts!T903)</f>
        <v>0</v>
      </c>
      <c r="AD903">
        <f>COUNTIFS(Spotify!$AA:$AA,Charts!$AD$1,Spotify!$U:$U,Charts!T903)</f>
        <v>0</v>
      </c>
      <c r="AE903">
        <f>COUNTIFS(Spotify!$AA:$AA,Charts!$AE$1,Spotify!$U:$U,Charts!T903)</f>
        <v>0</v>
      </c>
      <c r="AF903" s="8">
        <f>COUNTIFS(Spotify!$AA:$AA,Charts!$AF$1,Spotify!$U:$U,Charts!T903)</f>
        <v>1</v>
      </c>
      <c r="AH903" s="7" t="s">
        <v>18161</v>
      </c>
      <c r="AI903">
        <f>SUMIFS(Spotify!O:O,Spotify!U:U,Charts!AH903)/COUNTIFS(Spotify!U:U,Charts!AH903)</f>
        <v>-4218</v>
      </c>
      <c r="AJ903" s="18">
        <f>SUMIF(Spotify!U:U,Charts!AH903,Spotify!P:P)/COUNTIF(Spotify!U:U,Charts!AH903)</f>
        <v>126899</v>
      </c>
      <c r="AK903" s="18">
        <f>SUMIF(Spotify!U:U,Charts!AH903,Spotify!R:R)/COUNTIF(Spotify!U:U,Charts!AH903)</f>
        <v>61</v>
      </c>
      <c r="AL903" s="18">
        <f>SUMIF(Spotify!U:U,Charts!AH903,Spotify!J:J)/COUNTIF(Spotify!U:U,Charts!AH903)</f>
        <v>524</v>
      </c>
      <c r="AM903" s="18">
        <f>SUMIF(Spotify!U:U,Charts!AH903,Spotify!H:H)/COUNTIF(Spotify!U:U,Charts!AH903)</f>
        <v>826</v>
      </c>
      <c r="AN903" s="28">
        <f>SUMIF(Spotify!U:U,Charts!AH903,Spotify!I:I)/COUNTIF(Spotify!U:U,Charts!AH903)</f>
        <v>773</v>
      </c>
    </row>
    <row r="904" spans="1:40" x14ac:dyDescent="0.25">
      <c r="A904" s="3" t="s">
        <v>2662</v>
      </c>
      <c r="B904" s="1">
        <v>180863910</v>
      </c>
      <c r="C904" s="1">
        <v>4</v>
      </c>
      <c r="D904" s="1"/>
      <c r="E904" s="3" t="s">
        <v>96</v>
      </c>
      <c r="F904" s="1">
        <v>16860694380</v>
      </c>
      <c r="H904" s="7" t="s">
        <v>18091</v>
      </c>
      <c r="I904" s="1">
        <v>31656630</v>
      </c>
      <c r="J904" s="8">
        <v>1</v>
      </c>
      <c r="L904" s="7" t="s">
        <v>18091</v>
      </c>
      <c r="M904" s="1">
        <f t="shared" si="66"/>
        <v>-31656630</v>
      </c>
      <c r="N904">
        <v>1</v>
      </c>
      <c r="O904" s="18">
        <f>SUMIF(Spotify!U:U,Charts!L904,Spotify!Q:Q)/COUNTIF(Spotify!U:U,Charts!L904)</f>
        <v>215151</v>
      </c>
      <c r="P904" t="str">
        <f t="shared" si="67"/>
        <v>03:35</v>
      </c>
      <c r="Q904" s="18">
        <f t="shared" si="69"/>
        <v>641941</v>
      </c>
      <c r="R904" s="8" t="str">
        <f t="shared" si="68"/>
        <v>10:41</v>
      </c>
      <c r="T904" s="7" t="s">
        <v>2662</v>
      </c>
      <c r="U904">
        <f>COUNTIFS(Spotify!$AA:$AA,Charts!$U$1,Spotify!$U:$U,Charts!T904)</f>
        <v>0</v>
      </c>
      <c r="V904">
        <f>COUNTIFS(Spotify!$AA:$AA,Charts!$V$1,Spotify!$U:$U,Charts!T904)</f>
        <v>1</v>
      </c>
      <c r="W904">
        <f>COUNTIFS(Spotify!$AA:$AA,Charts!$W$1,Spotify!$U:$U,Charts!T904)</f>
        <v>0</v>
      </c>
      <c r="X904">
        <f>COUNTIFS(Spotify!$AA:$AA,Charts!$X$1,Spotify!$U:$U,Charts!T904)</f>
        <v>0</v>
      </c>
      <c r="Y904">
        <f>COUNTIFS(Spotify!$AA:$AA,Charts!$Y$1,Spotify!$U:$U,Charts!T904)</f>
        <v>0</v>
      </c>
      <c r="Z904">
        <f>COUNTIFS(Spotify!$AA:$AA,Charts!$Z$1,Spotify!$U:$U,Charts!T904)</f>
        <v>0</v>
      </c>
      <c r="AA904">
        <f>COUNTIFS(Spotify!$AA:$AA,Charts!$AA$1,Spotify!$U:$U,Charts!T904)</f>
        <v>1</v>
      </c>
      <c r="AB904">
        <f>COUNTIFS(Spotify!$AA:$AA,Charts!$AB$1,Spotify!$U:$U,Charts!T904)</f>
        <v>0</v>
      </c>
      <c r="AC904">
        <f>COUNTIFS(Spotify!$AA:$AA,Charts!$AC$1,Spotify!$U:$U,Charts!T904)</f>
        <v>0</v>
      </c>
      <c r="AD904">
        <f>COUNTIFS(Spotify!$AA:$AA,Charts!$AD$1,Spotify!$U:$U,Charts!T904)</f>
        <v>1</v>
      </c>
      <c r="AE904">
        <f>COUNTIFS(Spotify!$AA:$AA,Charts!$AE$1,Spotify!$U:$U,Charts!T904)</f>
        <v>1</v>
      </c>
      <c r="AF904" s="8">
        <f>COUNTIFS(Spotify!$AA:$AA,Charts!$AF$1,Spotify!$U:$U,Charts!T904)</f>
        <v>0</v>
      </c>
      <c r="AH904" s="7" t="s">
        <v>2662</v>
      </c>
      <c r="AI904">
        <f>SUMIFS(Spotify!O:O,Spotify!U:U,Charts!AH904)/COUNTIFS(Spotify!U:U,Charts!AH904)</f>
        <v>-3303</v>
      </c>
      <c r="AJ904" s="18">
        <f>SUMIF(Spotify!U:U,Charts!AH904,Spotify!P:P)/COUNTIF(Spotify!U:U,Charts!AH904)</f>
        <v>147224</v>
      </c>
      <c r="AK904" s="18">
        <f>SUMIF(Spotify!U:U,Charts!AH904,Spotify!R:R)/COUNTIF(Spotify!U:U,Charts!AH904)</f>
        <v>6.5</v>
      </c>
      <c r="AL904" s="18">
        <f>SUMIF(Spotify!U:U,Charts!AH904,Spotify!J:J)/COUNTIF(Spotify!U:U,Charts!AH904)</f>
        <v>576.75</v>
      </c>
      <c r="AM904" s="18">
        <f>SUMIF(Spotify!U:U,Charts!AH904,Spotify!H:H)/COUNTIF(Spotify!U:U,Charts!AH904)</f>
        <v>611.5</v>
      </c>
      <c r="AN904" s="28">
        <f>SUMIF(Spotify!U:U,Charts!AH904,Spotify!I:I)/COUNTIF(Spotify!U:U,Charts!AH904)</f>
        <v>540.25</v>
      </c>
    </row>
    <row r="905" spans="1:40" x14ac:dyDescent="0.25">
      <c r="A905" s="3" t="s">
        <v>5886</v>
      </c>
      <c r="B905" s="1">
        <v>277163329</v>
      </c>
      <c r="C905" s="1">
        <v>1</v>
      </c>
      <c r="D905" s="1"/>
      <c r="E905" s="3" t="s">
        <v>14085</v>
      </c>
      <c r="F905" s="1">
        <v>616979763</v>
      </c>
      <c r="H905" s="7" t="s">
        <v>18262</v>
      </c>
      <c r="I905" s="1">
        <v>31648253</v>
      </c>
      <c r="J905" s="8">
        <v>2</v>
      </c>
      <c r="L905" s="7" t="s">
        <v>18262</v>
      </c>
      <c r="M905" s="1">
        <f t="shared" si="66"/>
        <v>-31648253</v>
      </c>
      <c r="N905">
        <v>2</v>
      </c>
      <c r="O905" s="18">
        <f>SUMIF(Spotify!U:U,Charts!L905,Spotify!Q:Q)/COUNTIF(Spotify!U:U,Charts!L905)</f>
        <v>233319</v>
      </c>
      <c r="P905" t="str">
        <f t="shared" si="67"/>
        <v>03:53</v>
      </c>
      <c r="Q905" s="18">
        <f t="shared" si="69"/>
        <v>641941</v>
      </c>
      <c r="R905" s="8" t="str">
        <f t="shared" si="68"/>
        <v>10:41</v>
      </c>
      <c r="T905" s="7" t="s">
        <v>5886</v>
      </c>
      <c r="U905">
        <f>COUNTIFS(Spotify!$AA:$AA,Charts!$U$1,Spotify!$U:$U,Charts!T905)</f>
        <v>0</v>
      </c>
      <c r="V905">
        <f>COUNTIFS(Spotify!$AA:$AA,Charts!$V$1,Spotify!$U:$U,Charts!T905)</f>
        <v>0</v>
      </c>
      <c r="W905">
        <f>COUNTIFS(Spotify!$AA:$AA,Charts!$W$1,Spotify!$U:$U,Charts!T905)</f>
        <v>0</v>
      </c>
      <c r="X905">
        <f>COUNTIFS(Spotify!$AA:$AA,Charts!$X$1,Spotify!$U:$U,Charts!T905)</f>
        <v>0</v>
      </c>
      <c r="Y905">
        <f>COUNTIFS(Spotify!$AA:$AA,Charts!$Y$1,Spotify!$U:$U,Charts!T905)</f>
        <v>0</v>
      </c>
      <c r="Z905">
        <f>COUNTIFS(Spotify!$AA:$AA,Charts!$Z$1,Spotify!$U:$U,Charts!T905)</f>
        <v>0</v>
      </c>
      <c r="AA905">
        <f>COUNTIFS(Spotify!$AA:$AA,Charts!$AA$1,Spotify!$U:$U,Charts!T905)</f>
        <v>0</v>
      </c>
      <c r="AB905">
        <f>COUNTIFS(Spotify!$AA:$AA,Charts!$AB$1,Spotify!$U:$U,Charts!T905)</f>
        <v>1</v>
      </c>
      <c r="AC905">
        <f>COUNTIFS(Spotify!$AA:$AA,Charts!$AC$1,Spotify!$U:$U,Charts!T905)</f>
        <v>0</v>
      </c>
      <c r="AD905">
        <f>COUNTIFS(Spotify!$AA:$AA,Charts!$AD$1,Spotify!$U:$U,Charts!T905)</f>
        <v>0</v>
      </c>
      <c r="AE905">
        <f>COUNTIFS(Spotify!$AA:$AA,Charts!$AE$1,Spotify!$U:$U,Charts!T905)</f>
        <v>0</v>
      </c>
      <c r="AF905" s="8">
        <f>COUNTIFS(Spotify!$AA:$AA,Charts!$AF$1,Spotify!$U:$U,Charts!T905)</f>
        <v>0</v>
      </c>
      <c r="AH905" s="7" t="s">
        <v>5886</v>
      </c>
      <c r="AI905">
        <f>SUMIFS(Spotify!O:O,Spotify!U:U,Charts!AH905)/COUNTIFS(Spotify!U:U,Charts!AH905)</f>
        <v>-5681</v>
      </c>
      <c r="AJ905" s="18">
        <f>SUMIF(Spotify!U:U,Charts!AH905,Spotify!P:P)/COUNTIF(Spotify!U:U,Charts!AH905)</f>
        <v>129998</v>
      </c>
      <c r="AK905" s="18">
        <f>SUMIF(Spotify!U:U,Charts!AH905,Spotify!R:R)/COUNTIF(Spotify!U:U,Charts!AH905)</f>
        <v>22</v>
      </c>
      <c r="AL905" s="18">
        <f>SUMIF(Spotify!U:U,Charts!AH905,Spotify!J:J)/COUNTIF(Spotify!U:U,Charts!AH905)</f>
        <v>352</v>
      </c>
      <c r="AM905" s="18">
        <f>SUMIF(Spotify!U:U,Charts!AH905,Spotify!H:H)/COUNTIF(Spotify!U:U,Charts!AH905)</f>
        <v>671</v>
      </c>
      <c r="AN905" s="28">
        <f>SUMIF(Spotify!U:U,Charts!AH905,Spotify!I:I)/COUNTIF(Spotify!U:U,Charts!AH905)</f>
        <v>876</v>
      </c>
    </row>
    <row r="906" spans="1:40" x14ac:dyDescent="0.25">
      <c r="A906" s="3" t="s">
        <v>12714</v>
      </c>
      <c r="B906" s="1">
        <v>86384268</v>
      </c>
      <c r="C906" s="1">
        <v>1</v>
      </c>
      <c r="D906" s="1"/>
      <c r="E906" s="3" t="s">
        <v>14237</v>
      </c>
      <c r="F906" s="1">
        <v>5602548</v>
      </c>
      <c r="H906" s="7" t="s">
        <v>10600</v>
      </c>
      <c r="I906" s="1">
        <v>31565085</v>
      </c>
      <c r="J906" s="8">
        <v>2</v>
      </c>
      <c r="L906" s="7" t="s">
        <v>10600</v>
      </c>
      <c r="M906" s="1">
        <f t="shared" si="66"/>
        <v>-31565085</v>
      </c>
      <c r="N906">
        <v>2</v>
      </c>
      <c r="O906" s="18">
        <f>SUMIF(Spotify!U:U,Charts!L906,Spotify!Q:Q)/COUNTIF(Spotify!U:U,Charts!L906)</f>
        <v>233743</v>
      </c>
      <c r="P906" t="str">
        <f t="shared" si="67"/>
        <v>03:53</v>
      </c>
      <c r="Q906" s="18">
        <f t="shared" si="69"/>
        <v>641941</v>
      </c>
      <c r="R906" s="8" t="str">
        <f t="shared" si="68"/>
        <v>10:41</v>
      </c>
      <c r="T906" s="7" t="s">
        <v>12714</v>
      </c>
      <c r="U906">
        <f>COUNTIFS(Spotify!$AA:$AA,Charts!$U$1,Spotify!$U:$U,Charts!T906)</f>
        <v>0</v>
      </c>
      <c r="V906">
        <f>COUNTIFS(Spotify!$AA:$AA,Charts!$V$1,Spotify!$U:$U,Charts!T906)</f>
        <v>0</v>
      </c>
      <c r="W906">
        <f>COUNTIFS(Spotify!$AA:$AA,Charts!$W$1,Spotify!$U:$U,Charts!T906)</f>
        <v>0</v>
      </c>
      <c r="X906">
        <f>COUNTIFS(Spotify!$AA:$AA,Charts!$X$1,Spotify!$U:$U,Charts!T906)</f>
        <v>0</v>
      </c>
      <c r="Y906">
        <f>COUNTIFS(Spotify!$AA:$AA,Charts!$Y$1,Spotify!$U:$U,Charts!T906)</f>
        <v>0</v>
      </c>
      <c r="Z906">
        <f>COUNTIFS(Spotify!$AA:$AA,Charts!$Z$1,Spotify!$U:$U,Charts!T906)</f>
        <v>0</v>
      </c>
      <c r="AA906">
        <f>COUNTIFS(Spotify!$AA:$AA,Charts!$AA$1,Spotify!$U:$U,Charts!T906)</f>
        <v>0</v>
      </c>
      <c r="AB906">
        <f>COUNTIFS(Spotify!$AA:$AA,Charts!$AB$1,Spotify!$U:$U,Charts!T906)</f>
        <v>1</v>
      </c>
      <c r="AC906">
        <f>COUNTIFS(Spotify!$AA:$AA,Charts!$AC$1,Spotify!$U:$U,Charts!T906)</f>
        <v>0</v>
      </c>
      <c r="AD906">
        <f>COUNTIFS(Spotify!$AA:$AA,Charts!$AD$1,Spotify!$U:$U,Charts!T906)</f>
        <v>0</v>
      </c>
      <c r="AE906">
        <f>COUNTIFS(Spotify!$AA:$AA,Charts!$AE$1,Spotify!$U:$U,Charts!T906)</f>
        <v>0</v>
      </c>
      <c r="AF906" s="8">
        <f>COUNTIFS(Spotify!$AA:$AA,Charts!$AF$1,Spotify!$U:$U,Charts!T906)</f>
        <v>0</v>
      </c>
      <c r="AH906" s="7" t="s">
        <v>12714</v>
      </c>
      <c r="AI906">
        <f>SUMIFS(Spotify!O:O,Spotify!U:U,Charts!AH906)/COUNTIFS(Spotify!U:U,Charts!AH906)</f>
        <v>-7385</v>
      </c>
      <c r="AJ906" s="18">
        <f>SUMIF(Spotify!U:U,Charts!AH906,Spotify!P:P)/COUNTIF(Spotify!U:U,Charts!AH906)</f>
        <v>118669</v>
      </c>
      <c r="AK906" s="18">
        <f>SUMIF(Spotify!U:U,Charts!AH906,Spotify!R:R)/COUNTIF(Spotify!U:U,Charts!AH906)</f>
        <v>12</v>
      </c>
      <c r="AL906" s="18">
        <f>SUMIF(Spotify!U:U,Charts!AH906,Spotify!J:J)/COUNTIF(Spotify!U:U,Charts!AH906)</f>
        <v>356</v>
      </c>
      <c r="AM906" s="18">
        <f>SUMIF(Spotify!U:U,Charts!AH906,Spotify!H:H)/COUNTIF(Spotify!U:U,Charts!AH906)</f>
        <v>322</v>
      </c>
      <c r="AN906" s="28">
        <f>SUMIF(Spotify!U:U,Charts!AH906,Spotify!I:I)/COUNTIF(Spotify!U:U,Charts!AH906)</f>
        <v>377</v>
      </c>
    </row>
    <row r="907" spans="1:40" x14ac:dyDescent="0.25">
      <c r="A907" s="3" t="s">
        <v>18162</v>
      </c>
      <c r="B907" s="1">
        <v>273487869</v>
      </c>
      <c r="C907" s="1">
        <v>2</v>
      </c>
      <c r="D907" s="1"/>
      <c r="E907" s="3" t="s">
        <v>8634</v>
      </c>
      <c r="F907" s="1">
        <v>18247530</v>
      </c>
      <c r="H907" s="7" t="s">
        <v>73</v>
      </c>
      <c r="I907" s="1">
        <v>31542827</v>
      </c>
      <c r="J907" s="8">
        <v>5</v>
      </c>
      <c r="L907" s="7" t="s">
        <v>73</v>
      </c>
      <c r="M907" s="1">
        <f t="shared" si="66"/>
        <v>-31542827</v>
      </c>
      <c r="N907">
        <v>5</v>
      </c>
      <c r="O907" s="18">
        <f>SUMIF(Spotify!U:U,Charts!L907,Spotify!Q:Q)/COUNTIF(Spotify!U:U,Charts!L907)</f>
        <v>213640</v>
      </c>
      <c r="P907" t="str">
        <f t="shared" si="67"/>
        <v>03:33</v>
      </c>
      <c r="Q907" s="18">
        <f t="shared" si="69"/>
        <v>641941</v>
      </c>
      <c r="R907" s="8" t="str">
        <f t="shared" si="68"/>
        <v>10:41</v>
      </c>
      <c r="T907" s="7" t="s">
        <v>18162</v>
      </c>
      <c r="U907">
        <f>COUNTIFS(Spotify!$AA:$AA,Charts!$U$1,Spotify!$U:$U,Charts!T907)</f>
        <v>0</v>
      </c>
      <c r="V907">
        <f>COUNTIFS(Spotify!$AA:$AA,Charts!$V$1,Spotify!$U:$U,Charts!T907)</f>
        <v>0</v>
      </c>
      <c r="W907">
        <f>COUNTIFS(Spotify!$AA:$AA,Charts!$W$1,Spotify!$U:$U,Charts!T907)</f>
        <v>0</v>
      </c>
      <c r="X907">
        <f>COUNTIFS(Spotify!$AA:$AA,Charts!$X$1,Spotify!$U:$U,Charts!T907)</f>
        <v>0</v>
      </c>
      <c r="Y907">
        <f>COUNTIFS(Spotify!$AA:$AA,Charts!$Y$1,Spotify!$U:$U,Charts!T907)</f>
        <v>0</v>
      </c>
      <c r="Z907">
        <f>COUNTIFS(Spotify!$AA:$AA,Charts!$Z$1,Spotify!$U:$U,Charts!T907)</f>
        <v>0</v>
      </c>
      <c r="AA907">
        <f>COUNTIFS(Spotify!$AA:$AA,Charts!$AA$1,Spotify!$U:$U,Charts!T907)</f>
        <v>0</v>
      </c>
      <c r="AB907">
        <f>COUNTIFS(Spotify!$AA:$AA,Charts!$AB$1,Spotify!$U:$U,Charts!T907)</f>
        <v>2</v>
      </c>
      <c r="AC907">
        <f>COUNTIFS(Spotify!$AA:$AA,Charts!$AC$1,Spotify!$U:$U,Charts!T907)</f>
        <v>0</v>
      </c>
      <c r="AD907">
        <f>COUNTIFS(Spotify!$AA:$AA,Charts!$AD$1,Spotify!$U:$U,Charts!T907)</f>
        <v>0</v>
      </c>
      <c r="AE907">
        <f>COUNTIFS(Spotify!$AA:$AA,Charts!$AE$1,Spotify!$U:$U,Charts!T907)</f>
        <v>0</v>
      </c>
      <c r="AF907" s="8">
        <f>COUNTIFS(Spotify!$AA:$AA,Charts!$AF$1,Spotify!$U:$U,Charts!T907)</f>
        <v>0</v>
      </c>
      <c r="AH907" s="7" t="s">
        <v>18162</v>
      </c>
      <c r="AI907">
        <f>SUMIFS(Spotify!O:O,Spotify!U:U,Charts!AH907)/COUNTIFS(Spotify!U:U,Charts!AH907)</f>
        <v>-1225</v>
      </c>
      <c r="AJ907" s="18">
        <f>SUMIF(Spotify!U:U,Charts!AH907,Spotify!P:P)/COUNTIF(Spotify!U:U,Charts!AH907)</f>
        <v>112874</v>
      </c>
      <c r="AK907" s="18">
        <f>SUMIF(Spotify!U:U,Charts!AH907,Spotify!R:R)/COUNTIF(Spotify!U:U,Charts!AH907)</f>
        <v>16.5</v>
      </c>
      <c r="AL907" s="18">
        <f>SUMIF(Spotify!U:U,Charts!AH907,Spotify!J:J)/COUNTIF(Spotify!U:U,Charts!AH907)</f>
        <v>599</v>
      </c>
      <c r="AM907" s="18">
        <f>SUMIF(Spotify!U:U,Charts!AH907,Spotify!H:H)/COUNTIF(Spotify!U:U,Charts!AH907)</f>
        <v>724</v>
      </c>
      <c r="AN907" s="28">
        <f>SUMIF(Spotify!U:U,Charts!AH907,Spotify!I:I)/COUNTIF(Spotify!U:U,Charts!AH907)</f>
        <v>276</v>
      </c>
    </row>
    <row r="908" spans="1:40" x14ac:dyDescent="0.25">
      <c r="A908" s="3" t="s">
        <v>3083</v>
      </c>
      <c r="B908" s="1">
        <v>2520651414</v>
      </c>
      <c r="C908" s="1">
        <v>25</v>
      </c>
      <c r="D908" s="1"/>
      <c r="E908" s="3" t="s">
        <v>1284</v>
      </c>
      <c r="F908" s="1">
        <v>475125259</v>
      </c>
      <c r="H908" s="7" t="s">
        <v>17101</v>
      </c>
      <c r="I908" s="1">
        <v>31447232</v>
      </c>
      <c r="J908" s="8">
        <v>2</v>
      </c>
      <c r="L908" s="7" t="s">
        <v>17101</v>
      </c>
      <c r="M908" s="1">
        <f t="shared" si="66"/>
        <v>-31447232</v>
      </c>
      <c r="N908">
        <v>2</v>
      </c>
      <c r="O908" s="18">
        <f>SUMIF(Spotify!U:U,Charts!L908,Spotify!Q:Q)/COUNTIF(Spotify!U:U,Charts!L908)</f>
        <v>100588</v>
      </c>
      <c r="P908" t="str">
        <f t="shared" si="67"/>
        <v>01:40</v>
      </c>
      <c r="Q908" s="18">
        <f t="shared" si="69"/>
        <v>641941</v>
      </c>
      <c r="R908" s="8" t="str">
        <f t="shared" si="68"/>
        <v>10:41</v>
      </c>
      <c r="T908" s="7" t="s">
        <v>3083</v>
      </c>
      <c r="U908">
        <f>COUNTIFS(Spotify!$AA:$AA,Charts!$U$1,Spotify!$U:$U,Charts!T908)</f>
        <v>5</v>
      </c>
      <c r="V908">
        <f>COUNTIFS(Spotify!$AA:$AA,Charts!$V$1,Spotify!$U:$U,Charts!T908)</f>
        <v>0</v>
      </c>
      <c r="W908">
        <f>COUNTIFS(Spotify!$AA:$AA,Charts!$W$1,Spotify!$U:$U,Charts!T908)</f>
        <v>1</v>
      </c>
      <c r="X908">
        <f>COUNTIFS(Spotify!$AA:$AA,Charts!$X$1,Spotify!$U:$U,Charts!T908)</f>
        <v>0</v>
      </c>
      <c r="Y908">
        <f>COUNTIFS(Spotify!$AA:$AA,Charts!$Y$1,Spotify!$U:$U,Charts!T908)</f>
        <v>0</v>
      </c>
      <c r="Z908">
        <f>COUNTIFS(Spotify!$AA:$AA,Charts!$Z$1,Spotify!$U:$U,Charts!T908)</f>
        <v>4</v>
      </c>
      <c r="AA908">
        <f>COUNTIFS(Spotify!$AA:$AA,Charts!$AA$1,Spotify!$U:$U,Charts!T908)</f>
        <v>2</v>
      </c>
      <c r="AB908">
        <f>COUNTIFS(Spotify!$AA:$AA,Charts!$AB$1,Spotify!$U:$U,Charts!T908)</f>
        <v>6</v>
      </c>
      <c r="AC908">
        <f>COUNTIFS(Spotify!$AA:$AA,Charts!$AC$1,Spotify!$U:$U,Charts!T908)</f>
        <v>0</v>
      </c>
      <c r="AD908">
        <f>COUNTIFS(Spotify!$AA:$AA,Charts!$AD$1,Spotify!$U:$U,Charts!T908)</f>
        <v>5</v>
      </c>
      <c r="AE908">
        <f>COUNTIFS(Spotify!$AA:$AA,Charts!$AE$1,Spotify!$U:$U,Charts!T908)</f>
        <v>0</v>
      </c>
      <c r="AF908" s="8">
        <f>COUNTIFS(Spotify!$AA:$AA,Charts!$AF$1,Spotify!$U:$U,Charts!T908)</f>
        <v>2</v>
      </c>
      <c r="AH908" s="7" t="s">
        <v>3083</v>
      </c>
      <c r="AI908">
        <f>SUMIFS(Spotify!O:O,Spotify!U:U,Charts!AH908)/COUNTIFS(Spotify!U:U,Charts!AH908)</f>
        <v>-5846.84</v>
      </c>
      <c r="AJ908" s="18">
        <f>SUMIF(Spotify!U:U,Charts!AH908,Spotify!P:P)/COUNTIF(Spotify!U:U,Charts!AH908)</f>
        <v>131129.51999999999</v>
      </c>
      <c r="AK908" s="18">
        <f>SUMIF(Spotify!U:U,Charts!AH908,Spotify!R:R)/COUNTIF(Spotify!U:U,Charts!AH908)</f>
        <v>9.4</v>
      </c>
      <c r="AL908" s="18">
        <f>SUMIF(Spotify!U:U,Charts!AH908,Spotify!J:J)/COUNTIF(Spotify!U:U,Charts!AH908)</f>
        <v>354.64</v>
      </c>
      <c r="AM908" s="18">
        <f>SUMIF(Spotify!U:U,Charts!AH908,Spotify!H:H)/COUNTIF(Spotify!U:U,Charts!AH908)</f>
        <v>653.16</v>
      </c>
      <c r="AN908" s="28">
        <f>SUMIF(Spotify!U:U,Charts!AH908,Spotify!I:I)/COUNTIF(Spotify!U:U,Charts!AH908)</f>
        <v>667.52</v>
      </c>
    </row>
    <row r="909" spans="1:40" x14ac:dyDescent="0.25">
      <c r="A909" s="3" t="s">
        <v>5464</v>
      </c>
      <c r="B909" s="1">
        <v>4761551</v>
      </c>
      <c r="C909" s="1">
        <v>1</v>
      </c>
      <c r="D909" s="1"/>
      <c r="E909" s="3" t="s">
        <v>1807</v>
      </c>
      <c r="F909" s="1">
        <v>5855980744</v>
      </c>
      <c r="H909" s="7" t="s">
        <v>3618</v>
      </c>
      <c r="I909" s="1">
        <v>31380694</v>
      </c>
      <c r="J909" s="8">
        <v>2</v>
      </c>
      <c r="L909" s="7" t="s">
        <v>3618</v>
      </c>
      <c r="M909" s="1">
        <f t="shared" si="66"/>
        <v>-31380694</v>
      </c>
      <c r="N909">
        <v>2</v>
      </c>
      <c r="O909" s="18">
        <f>SUMIF(Spotify!U:U,Charts!L909,Spotify!Q:Q)/COUNTIF(Spotify!U:U,Charts!L909)</f>
        <v>136000</v>
      </c>
      <c r="P909" t="str">
        <f t="shared" si="67"/>
        <v>02:16</v>
      </c>
      <c r="Q909" s="18">
        <f t="shared" si="69"/>
        <v>641941</v>
      </c>
      <c r="R909" s="8" t="str">
        <f t="shared" si="68"/>
        <v>10:41</v>
      </c>
      <c r="T909" s="7" t="s">
        <v>5464</v>
      </c>
      <c r="U909">
        <f>COUNTIFS(Spotify!$AA:$AA,Charts!$U$1,Spotify!$U:$U,Charts!T909)</f>
        <v>0</v>
      </c>
      <c r="V909">
        <f>COUNTIFS(Spotify!$AA:$AA,Charts!$V$1,Spotify!$U:$U,Charts!T909)</f>
        <v>0</v>
      </c>
      <c r="W909">
        <f>COUNTIFS(Spotify!$AA:$AA,Charts!$W$1,Spotify!$U:$U,Charts!T909)</f>
        <v>0</v>
      </c>
      <c r="X909">
        <f>COUNTIFS(Spotify!$AA:$AA,Charts!$X$1,Spotify!$U:$U,Charts!T909)</f>
        <v>0</v>
      </c>
      <c r="Y909">
        <f>COUNTIFS(Spotify!$AA:$AA,Charts!$Y$1,Spotify!$U:$U,Charts!T909)</f>
        <v>0</v>
      </c>
      <c r="Z909">
        <f>COUNTIFS(Spotify!$AA:$AA,Charts!$Z$1,Spotify!$U:$U,Charts!T909)</f>
        <v>0</v>
      </c>
      <c r="AA909">
        <f>COUNTIFS(Spotify!$AA:$AA,Charts!$AA$1,Spotify!$U:$U,Charts!T909)</f>
        <v>0</v>
      </c>
      <c r="AB909">
        <f>COUNTIFS(Spotify!$AA:$AA,Charts!$AB$1,Spotify!$U:$U,Charts!T909)</f>
        <v>0</v>
      </c>
      <c r="AC909">
        <f>COUNTIFS(Spotify!$AA:$AA,Charts!$AC$1,Spotify!$U:$U,Charts!T909)</f>
        <v>0</v>
      </c>
      <c r="AD909">
        <f>COUNTIFS(Spotify!$AA:$AA,Charts!$AD$1,Spotify!$U:$U,Charts!T909)</f>
        <v>1</v>
      </c>
      <c r="AE909">
        <f>COUNTIFS(Spotify!$AA:$AA,Charts!$AE$1,Spotify!$U:$U,Charts!T909)</f>
        <v>0</v>
      </c>
      <c r="AF909" s="8">
        <f>COUNTIFS(Spotify!$AA:$AA,Charts!$AF$1,Spotify!$U:$U,Charts!T909)</f>
        <v>0</v>
      </c>
      <c r="AH909" s="7" t="s">
        <v>5464</v>
      </c>
      <c r="AI909">
        <f>SUMIFS(Spotify!O:O,Spotify!U:U,Charts!AH909)/COUNTIFS(Spotify!U:U,Charts!AH909)</f>
        <v>-15359</v>
      </c>
      <c r="AJ909" s="18">
        <f>SUMIF(Spotify!U:U,Charts!AH909,Spotify!P:P)/COUNTIF(Spotify!U:U,Charts!AH909)</f>
        <v>111956</v>
      </c>
      <c r="AK909" s="18">
        <f>SUMIF(Spotify!U:U,Charts!AH909,Spotify!R:R)/COUNTIF(Spotify!U:U,Charts!AH909)</f>
        <v>1</v>
      </c>
      <c r="AL909" s="18">
        <f>SUMIF(Spotify!U:U,Charts!AH909,Spotify!J:J)/COUNTIF(Spotify!U:U,Charts!AH909)</f>
        <v>429</v>
      </c>
      <c r="AM909" s="18">
        <f>SUMIF(Spotify!U:U,Charts!AH909,Spotify!H:H)/COUNTIF(Spotify!U:U,Charts!AH909)</f>
        <v>499</v>
      </c>
      <c r="AN909" s="28">
        <f>SUMIF(Spotify!U:U,Charts!AH909,Spotify!I:I)/COUNTIF(Spotify!U:U,Charts!AH909)</f>
        <v>181</v>
      </c>
    </row>
    <row r="910" spans="1:40" x14ac:dyDescent="0.25">
      <c r="A910" s="3" t="s">
        <v>2373</v>
      </c>
      <c r="B910" s="1">
        <v>99383057</v>
      </c>
      <c r="C910" s="1">
        <v>1</v>
      </c>
      <c r="D910" s="1"/>
      <c r="E910" s="3" t="s">
        <v>16767</v>
      </c>
      <c r="F910" s="1">
        <v>80631023</v>
      </c>
      <c r="H910" s="7" t="s">
        <v>14902</v>
      </c>
      <c r="I910" s="1">
        <v>31294788</v>
      </c>
      <c r="J910" s="8">
        <v>1</v>
      </c>
      <c r="L910" s="7" t="s">
        <v>14902</v>
      </c>
      <c r="M910" s="1">
        <f t="shared" si="66"/>
        <v>-31294788</v>
      </c>
      <c r="N910">
        <v>1</v>
      </c>
      <c r="O910" s="18">
        <f>SUMIF(Spotify!U:U,Charts!L910,Spotify!Q:Q)/COUNTIF(Spotify!U:U,Charts!L910)</f>
        <v>214149</v>
      </c>
      <c r="P910" t="str">
        <f t="shared" si="67"/>
        <v>03:34</v>
      </c>
      <c r="Q910" s="18">
        <f t="shared" si="69"/>
        <v>641941</v>
      </c>
      <c r="R910" s="8" t="str">
        <f t="shared" si="68"/>
        <v>10:41</v>
      </c>
      <c r="T910" s="7" t="s">
        <v>2373</v>
      </c>
      <c r="U910">
        <f>COUNTIFS(Spotify!$AA:$AA,Charts!$U$1,Spotify!$U:$U,Charts!T910)</f>
        <v>0</v>
      </c>
      <c r="V910">
        <f>COUNTIFS(Spotify!$AA:$AA,Charts!$V$1,Spotify!$U:$U,Charts!T910)</f>
        <v>0</v>
      </c>
      <c r="W910">
        <f>COUNTIFS(Spotify!$AA:$AA,Charts!$W$1,Spotify!$U:$U,Charts!T910)</f>
        <v>0</v>
      </c>
      <c r="X910">
        <f>COUNTIFS(Spotify!$AA:$AA,Charts!$X$1,Spotify!$U:$U,Charts!T910)</f>
        <v>0</v>
      </c>
      <c r="Y910">
        <f>COUNTIFS(Spotify!$AA:$AA,Charts!$Y$1,Spotify!$U:$U,Charts!T910)</f>
        <v>0</v>
      </c>
      <c r="Z910">
        <f>COUNTIFS(Spotify!$AA:$AA,Charts!$Z$1,Spotify!$U:$U,Charts!T910)</f>
        <v>0</v>
      </c>
      <c r="AA910">
        <f>COUNTIFS(Spotify!$AA:$AA,Charts!$AA$1,Spotify!$U:$U,Charts!T910)</f>
        <v>1</v>
      </c>
      <c r="AB910">
        <f>COUNTIFS(Spotify!$AA:$AA,Charts!$AB$1,Spotify!$U:$U,Charts!T910)</f>
        <v>0</v>
      </c>
      <c r="AC910">
        <f>COUNTIFS(Spotify!$AA:$AA,Charts!$AC$1,Spotify!$U:$U,Charts!T910)</f>
        <v>0</v>
      </c>
      <c r="AD910">
        <f>COUNTIFS(Spotify!$AA:$AA,Charts!$AD$1,Spotify!$U:$U,Charts!T910)</f>
        <v>0</v>
      </c>
      <c r="AE910">
        <f>COUNTIFS(Spotify!$AA:$AA,Charts!$AE$1,Spotify!$U:$U,Charts!T910)</f>
        <v>0</v>
      </c>
      <c r="AF910" s="8">
        <f>COUNTIFS(Spotify!$AA:$AA,Charts!$AF$1,Spotify!$U:$U,Charts!T910)</f>
        <v>0</v>
      </c>
      <c r="AH910" s="7" t="s">
        <v>2373</v>
      </c>
      <c r="AI910">
        <f>SUMIFS(Spotify!O:O,Spotify!U:U,Charts!AH910)/COUNTIFS(Spotify!U:U,Charts!AH910)</f>
        <v>-9474</v>
      </c>
      <c r="AJ910" s="18">
        <f>SUMIF(Spotify!U:U,Charts!AH910,Spotify!P:P)/COUNTIF(Spotify!U:U,Charts!AH910)</f>
        <v>90838</v>
      </c>
      <c r="AK910" s="18">
        <f>SUMIF(Spotify!U:U,Charts!AH910,Spotify!R:R)/COUNTIF(Spotify!U:U,Charts!AH910)</f>
        <v>18</v>
      </c>
      <c r="AL910" s="18">
        <f>SUMIF(Spotify!U:U,Charts!AH910,Spotify!J:J)/COUNTIF(Spotify!U:U,Charts!AH910)</f>
        <v>503</v>
      </c>
      <c r="AM910" s="18">
        <f>SUMIF(Spotify!U:U,Charts!AH910,Spotify!H:H)/COUNTIF(Spotify!U:U,Charts!AH910)</f>
        <v>783</v>
      </c>
      <c r="AN910" s="28">
        <f>SUMIF(Spotify!U:U,Charts!AH910,Spotify!I:I)/COUNTIF(Spotify!U:U,Charts!AH910)</f>
        <v>467</v>
      </c>
    </row>
    <row r="911" spans="1:40" x14ac:dyDescent="0.25">
      <c r="A911" s="3" t="s">
        <v>18163</v>
      </c>
      <c r="B911" s="1">
        <v>10471459</v>
      </c>
      <c r="C911" s="1">
        <v>1</v>
      </c>
      <c r="D911" s="1"/>
      <c r="E911" s="3" t="s">
        <v>5604</v>
      </c>
      <c r="F911" s="1">
        <v>455953707</v>
      </c>
      <c r="H911" s="7" t="s">
        <v>15728</v>
      </c>
      <c r="I911" s="1">
        <v>31160840</v>
      </c>
      <c r="J911" s="8">
        <v>1</v>
      </c>
      <c r="L911" s="7" t="s">
        <v>15728</v>
      </c>
      <c r="M911" s="1">
        <f t="shared" si="66"/>
        <v>-31160840</v>
      </c>
      <c r="N911">
        <v>1</v>
      </c>
      <c r="O911" s="18">
        <f>SUMIF(Spotify!U:U,Charts!L911,Spotify!Q:Q)/COUNTIF(Spotify!U:U,Charts!L911)</f>
        <v>173085</v>
      </c>
      <c r="P911" t="str">
        <f t="shared" si="67"/>
        <v>02:53</v>
      </c>
      <c r="Q911" s="18">
        <f t="shared" si="69"/>
        <v>641941</v>
      </c>
      <c r="R911" s="8" t="str">
        <f t="shared" si="68"/>
        <v>10:41</v>
      </c>
      <c r="T911" s="7" t="s">
        <v>18163</v>
      </c>
      <c r="U911">
        <f>COUNTIFS(Spotify!$AA:$AA,Charts!$U$1,Spotify!$U:$U,Charts!T911)</f>
        <v>0</v>
      </c>
      <c r="V911">
        <f>COUNTIFS(Spotify!$AA:$AA,Charts!$V$1,Spotify!$U:$U,Charts!T911)</f>
        <v>0</v>
      </c>
      <c r="W911">
        <f>COUNTIFS(Spotify!$AA:$AA,Charts!$W$1,Spotify!$U:$U,Charts!T911)</f>
        <v>0</v>
      </c>
      <c r="X911">
        <f>COUNTIFS(Spotify!$AA:$AA,Charts!$X$1,Spotify!$U:$U,Charts!T911)</f>
        <v>0</v>
      </c>
      <c r="Y911">
        <f>COUNTIFS(Spotify!$AA:$AA,Charts!$Y$1,Spotify!$U:$U,Charts!T911)</f>
        <v>0</v>
      </c>
      <c r="Z911">
        <f>COUNTIFS(Spotify!$AA:$AA,Charts!$Z$1,Spotify!$U:$U,Charts!T911)</f>
        <v>0</v>
      </c>
      <c r="AA911">
        <f>COUNTIFS(Spotify!$AA:$AA,Charts!$AA$1,Spotify!$U:$U,Charts!T911)</f>
        <v>0</v>
      </c>
      <c r="AB911">
        <f>COUNTIFS(Spotify!$AA:$AA,Charts!$AB$1,Spotify!$U:$U,Charts!T911)</f>
        <v>0</v>
      </c>
      <c r="AC911">
        <f>COUNTIFS(Spotify!$AA:$AA,Charts!$AC$1,Spotify!$U:$U,Charts!T911)</f>
        <v>0</v>
      </c>
      <c r="AD911">
        <f>COUNTIFS(Spotify!$AA:$AA,Charts!$AD$1,Spotify!$U:$U,Charts!T911)</f>
        <v>1</v>
      </c>
      <c r="AE911">
        <f>COUNTIFS(Spotify!$AA:$AA,Charts!$AE$1,Spotify!$U:$U,Charts!T911)</f>
        <v>0</v>
      </c>
      <c r="AF911" s="8">
        <f>COUNTIFS(Spotify!$AA:$AA,Charts!$AF$1,Spotify!$U:$U,Charts!T911)</f>
        <v>0</v>
      </c>
      <c r="AH911" s="7" t="s">
        <v>18163</v>
      </c>
      <c r="AI911">
        <f>SUMIFS(Spotify!O:O,Spotify!U:U,Charts!AH911)/COUNTIFS(Spotify!U:U,Charts!AH911)</f>
        <v>-4214</v>
      </c>
      <c r="AJ911" s="18">
        <f>SUMIF(Spotify!U:U,Charts!AH911,Spotify!P:P)/COUNTIF(Spotify!U:U,Charts!AH911)</f>
        <v>138023</v>
      </c>
      <c r="AK911" s="18">
        <f>SUMIF(Spotify!U:U,Charts!AH911,Spotify!R:R)/COUNTIF(Spotify!U:U,Charts!AH911)</f>
        <v>2</v>
      </c>
      <c r="AL911" s="18">
        <f>SUMIF(Spotify!U:U,Charts!AH911,Spotify!J:J)/COUNTIF(Spotify!U:U,Charts!AH911)</f>
        <v>646</v>
      </c>
      <c r="AM911" s="18">
        <f>SUMIF(Spotify!U:U,Charts!AH911,Spotify!H:H)/COUNTIF(Spotify!U:U,Charts!AH911)</f>
        <v>934</v>
      </c>
      <c r="AN911" s="28">
        <f>SUMIF(Spotify!U:U,Charts!AH911,Spotify!I:I)/COUNTIF(Spotify!U:U,Charts!AH911)</f>
        <v>707</v>
      </c>
    </row>
    <row r="912" spans="1:40" x14ac:dyDescent="0.25">
      <c r="A912" s="3" t="s">
        <v>843</v>
      </c>
      <c r="B912" s="1">
        <v>94074511</v>
      </c>
      <c r="C912" s="1">
        <v>6</v>
      </c>
      <c r="D912" s="1"/>
      <c r="E912" s="3" t="s">
        <v>16750</v>
      </c>
      <c r="F912" s="1">
        <v>15278113</v>
      </c>
      <c r="H912" s="7" t="s">
        <v>2671</v>
      </c>
      <c r="I912" s="1">
        <v>31139655</v>
      </c>
      <c r="J912" s="8">
        <v>4</v>
      </c>
      <c r="L912" s="7" t="s">
        <v>2671</v>
      </c>
      <c r="M912" s="1">
        <f t="shared" si="66"/>
        <v>-31139655</v>
      </c>
      <c r="N912">
        <v>4</v>
      </c>
      <c r="O912" s="18">
        <f>SUMIF(Spotify!U:U,Charts!L912,Spotify!Q:Q)/COUNTIF(Spotify!U:U,Charts!L912)</f>
        <v>183621.75</v>
      </c>
      <c r="P912" t="str">
        <f t="shared" si="67"/>
        <v>03:03</v>
      </c>
      <c r="Q912" s="18">
        <f t="shared" si="69"/>
        <v>641941</v>
      </c>
      <c r="R912" s="8" t="str">
        <f t="shared" si="68"/>
        <v>10:41</v>
      </c>
      <c r="T912" s="7" t="s">
        <v>843</v>
      </c>
      <c r="U912">
        <f>COUNTIFS(Spotify!$AA:$AA,Charts!$U$1,Spotify!$U:$U,Charts!T912)</f>
        <v>0</v>
      </c>
      <c r="V912">
        <f>COUNTIFS(Spotify!$AA:$AA,Charts!$V$1,Spotify!$U:$U,Charts!T912)</f>
        <v>1</v>
      </c>
      <c r="W912">
        <f>COUNTIFS(Spotify!$AA:$AA,Charts!$W$1,Spotify!$U:$U,Charts!T912)</f>
        <v>2</v>
      </c>
      <c r="X912">
        <f>COUNTIFS(Spotify!$AA:$AA,Charts!$X$1,Spotify!$U:$U,Charts!T912)</f>
        <v>0</v>
      </c>
      <c r="Y912">
        <f>COUNTIFS(Spotify!$AA:$AA,Charts!$Y$1,Spotify!$U:$U,Charts!T912)</f>
        <v>1</v>
      </c>
      <c r="Z912">
        <f>COUNTIFS(Spotify!$AA:$AA,Charts!$Z$1,Spotify!$U:$U,Charts!T912)</f>
        <v>0</v>
      </c>
      <c r="AA912">
        <f>COUNTIFS(Spotify!$AA:$AA,Charts!$AA$1,Spotify!$U:$U,Charts!T912)</f>
        <v>0</v>
      </c>
      <c r="AB912">
        <f>COUNTIFS(Spotify!$AA:$AA,Charts!$AB$1,Spotify!$U:$U,Charts!T912)</f>
        <v>2</v>
      </c>
      <c r="AC912">
        <f>COUNTIFS(Spotify!$AA:$AA,Charts!$AC$1,Spotify!$U:$U,Charts!T912)</f>
        <v>0</v>
      </c>
      <c r="AD912">
        <f>COUNTIFS(Spotify!$AA:$AA,Charts!$AD$1,Spotify!$U:$U,Charts!T912)</f>
        <v>0</v>
      </c>
      <c r="AE912">
        <f>COUNTIFS(Spotify!$AA:$AA,Charts!$AE$1,Spotify!$U:$U,Charts!T912)</f>
        <v>0</v>
      </c>
      <c r="AF912" s="8">
        <f>COUNTIFS(Spotify!$AA:$AA,Charts!$AF$1,Spotify!$U:$U,Charts!T912)</f>
        <v>0</v>
      </c>
      <c r="AH912" s="7" t="s">
        <v>843</v>
      </c>
      <c r="AI912">
        <f>SUMIFS(Spotify!O:O,Spotify!U:U,Charts!AH912)/COUNTIFS(Spotify!U:U,Charts!AH912)</f>
        <v>-5730.166666666667</v>
      </c>
      <c r="AJ912" s="18">
        <f>SUMIF(Spotify!U:U,Charts!AH912,Spotify!P:P)/COUNTIF(Spotify!U:U,Charts!AH912)</f>
        <v>78508</v>
      </c>
      <c r="AK912" s="18">
        <f>SUMIF(Spotify!U:U,Charts!AH912,Spotify!R:R)/COUNTIF(Spotify!U:U,Charts!AH912)</f>
        <v>2.3333333333333335</v>
      </c>
      <c r="AL912" s="18">
        <f>SUMIF(Spotify!U:U,Charts!AH912,Spotify!J:J)/COUNTIF(Spotify!U:U,Charts!AH912)</f>
        <v>339.5</v>
      </c>
      <c r="AM912" s="18">
        <f>SUMIF(Spotify!U:U,Charts!AH912,Spotify!H:H)/COUNTIF(Spotify!U:U,Charts!AH912)</f>
        <v>729.5</v>
      </c>
      <c r="AN912" s="28">
        <f>SUMIF(Spotify!U:U,Charts!AH912,Spotify!I:I)/COUNTIF(Spotify!U:U,Charts!AH912)</f>
        <v>452.83333333333331</v>
      </c>
    </row>
    <row r="913" spans="1:40" x14ac:dyDescent="0.25">
      <c r="A913" s="3" t="s">
        <v>18164</v>
      </c>
      <c r="B913" s="1">
        <v>6061819</v>
      </c>
      <c r="C913" s="1">
        <v>1</v>
      </c>
      <c r="D913" s="1"/>
      <c r="E913" s="3" t="s">
        <v>9620</v>
      </c>
      <c r="F913" s="1">
        <v>5782829</v>
      </c>
      <c r="H913" s="7" t="s">
        <v>18061</v>
      </c>
      <c r="I913" s="1">
        <v>31135935</v>
      </c>
      <c r="J913" s="8">
        <v>1</v>
      </c>
      <c r="L913" s="7" t="s">
        <v>18061</v>
      </c>
      <c r="M913" s="1">
        <f t="shared" si="66"/>
        <v>-31135935</v>
      </c>
      <c r="N913">
        <v>1</v>
      </c>
      <c r="O913" s="18">
        <f>SUMIF(Spotify!U:U,Charts!L913,Spotify!Q:Q)/COUNTIF(Spotify!U:U,Charts!L913)</f>
        <v>131583</v>
      </c>
      <c r="P913" t="str">
        <f t="shared" si="67"/>
        <v>02:11</v>
      </c>
      <c r="Q913" s="18">
        <f t="shared" si="69"/>
        <v>641941</v>
      </c>
      <c r="R913" s="8" t="str">
        <f t="shared" si="68"/>
        <v>10:41</v>
      </c>
      <c r="T913" s="7" t="s">
        <v>18164</v>
      </c>
      <c r="U913">
        <f>COUNTIFS(Spotify!$AA:$AA,Charts!$U$1,Spotify!$U:$U,Charts!T913)</f>
        <v>0</v>
      </c>
      <c r="V913">
        <f>COUNTIFS(Spotify!$AA:$AA,Charts!$V$1,Spotify!$U:$U,Charts!T913)</f>
        <v>0</v>
      </c>
      <c r="W913">
        <f>COUNTIFS(Spotify!$AA:$AA,Charts!$W$1,Spotify!$U:$U,Charts!T913)</f>
        <v>0</v>
      </c>
      <c r="X913">
        <f>COUNTIFS(Spotify!$AA:$AA,Charts!$X$1,Spotify!$U:$U,Charts!T913)</f>
        <v>0</v>
      </c>
      <c r="Y913">
        <f>COUNTIFS(Spotify!$AA:$AA,Charts!$Y$1,Spotify!$U:$U,Charts!T913)</f>
        <v>0</v>
      </c>
      <c r="Z913">
        <f>COUNTIFS(Spotify!$AA:$AA,Charts!$Z$1,Spotify!$U:$U,Charts!T913)</f>
        <v>0</v>
      </c>
      <c r="AA913">
        <f>COUNTIFS(Spotify!$AA:$AA,Charts!$AA$1,Spotify!$U:$U,Charts!T913)</f>
        <v>0</v>
      </c>
      <c r="AB913">
        <f>COUNTIFS(Spotify!$AA:$AA,Charts!$AB$1,Spotify!$U:$U,Charts!T913)</f>
        <v>0</v>
      </c>
      <c r="AC913">
        <f>COUNTIFS(Spotify!$AA:$AA,Charts!$AC$1,Spotify!$U:$U,Charts!T913)</f>
        <v>0</v>
      </c>
      <c r="AD913">
        <f>COUNTIFS(Spotify!$AA:$AA,Charts!$AD$1,Spotify!$U:$U,Charts!T913)</f>
        <v>0</v>
      </c>
      <c r="AE913">
        <f>COUNTIFS(Spotify!$AA:$AA,Charts!$AE$1,Spotify!$U:$U,Charts!T913)</f>
        <v>1</v>
      </c>
      <c r="AF913" s="8">
        <f>COUNTIFS(Spotify!$AA:$AA,Charts!$AF$1,Spotify!$U:$U,Charts!T913)</f>
        <v>0</v>
      </c>
      <c r="AH913" s="7" t="s">
        <v>18164</v>
      </c>
      <c r="AI913">
        <f>SUMIFS(Spotify!O:O,Spotify!U:U,Charts!AH913)/COUNTIFS(Spotify!U:U,Charts!AH913)</f>
        <v>-7242</v>
      </c>
      <c r="AJ913" s="18">
        <f>SUMIF(Spotify!U:U,Charts!AH913,Spotify!P:P)/COUNTIF(Spotify!U:U,Charts!AH913)</f>
        <v>127982</v>
      </c>
      <c r="AK913" s="18">
        <f>SUMIF(Spotify!U:U,Charts!AH913,Spotify!R:R)/COUNTIF(Spotify!U:U,Charts!AH913)</f>
        <v>1</v>
      </c>
      <c r="AL913" s="18">
        <f>SUMIF(Spotify!U:U,Charts!AH913,Spotify!J:J)/COUNTIF(Spotify!U:U,Charts!AH913)</f>
        <v>128</v>
      </c>
      <c r="AM913" s="18">
        <f>SUMIF(Spotify!U:U,Charts!AH913,Spotify!H:H)/COUNTIF(Spotify!U:U,Charts!AH913)</f>
        <v>572</v>
      </c>
      <c r="AN913" s="28">
        <f>SUMIF(Spotify!U:U,Charts!AH913,Spotify!I:I)/COUNTIF(Spotify!U:U,Charts!AH913)</f>
        <v>579</v>
      </c>
    </row>
    <row r="914" spans="1:40" x14ac:dyDescent="0.25">
      <c r="A914" s="3" t="s">
        <v>2832</v>
      </c>
      <c r="B914" s="1">
        <v>186001444</v>
      </c>
      <c r="C914" s="1">
        <v>3</v>
      </c>
      <c r="D914" s="1"/>
      <c r="E914" s="3" t="s">
        <v>6207</v>
      </c>
      <c r="F914" s="1">
        <v>50711031</v>
      </c>
      <c r="H914" s="7" t="s">
        <v>11712</v>
      </c>
      <c r="I914" s="1">
        <v>30892255</v>
      </c>
      <c r="J914" s="8">
        <v>2</v>
      </c>
      <c r="L914" s="7" t="s">
        <v>11712</v>
      </c>
      <c r="M914" s="1">
        <f t="shared" si="66"/>
        <v>-30892255</v>
      </c>
      <c r="N914">
        <v>2</v>
      </c>
      <c r="O914" s="18">
        <f>SUMIF(Spotify!U:U,Charts!L914,Spotify!Q:Q)/COUNTIF(Spotify!U:U,Charts!L914)</f>
        <v>164409</v>
      </c>
      <c r="P914" t="str">
        <f t="shared" si="67"/>
        <v>02:44</v>
      </c>
      <c r="Q914" s="18">
        <f t="shared" si="69"/>
        <v>641941</v>
      </c>
      <c r="R914" s="8" t="str">
        <f t="shared" si="68"/>
        <v>10:41</v>
      </c>
      <c r="T914" s="7" t="s">
        <v>2832</v>
      </c>
      <c r="U914">
        <f>COUNTIFS(Spotify!$AA:$AA,Charts!$U$1,Spotify!$U:$U,Charts!T914)</f>
        <v>3</v>
      </c>
      <c r="V914">
        <f>COUNTIFS(Spotify!$AA:$AA,Charts!$V$1,Spotify!$U:$U,Charts!T914)</f>
        <v>0</v>
      </c>
      <c r="W914">
        <f>COUNTIFS(Spotify!$AA:$AA,Charts!$W$1,Spotify!$U:$U,Charts!T914)</f>
        <v>0</v>
      </c>
      <c r="X914">
        <f>COUNTIFS(Spotify!$AA:$AA,Charts!$X$1,Spotify!$U:$U,Charts!T914)</f>
        <v>0</v>
      </c>
      <c r="Y914">
        <f>COUNTIFS(Spotify!$AA:$AA,Charts!$Y$1,Spotify!$U:$U,Charts!T914)</f>
        <v>0</v>
      </c>
      <c r="Z914">
        <f>COUNTIFS(Spotify!$AA:$AA,Charts!$Z$1,Spotify!$U:$U,Charts!T914)</f>
        <v>0</v>
      </c>
      <c r="AA914">
        <f>COUNTIFS(Spotify!$AA:$AA,Charts!$AA$1,Spotify!$U:$U,Charts!T914)</f>
        <v>0</v>
      </c>
      <c r="AB914">
        <f>COUNTIFS(Spotify!$AA:$AA,Charts!$AB$1,Spotify!$U:$U,Charts!T914)</f>
        <v>0</v>
      </c>
      <c r="AC914">
        <f>COUNTIFS(Spotify!$AA:$AA,Charts!$AC$1,Spotify!$U:$U,Charts!T914)</f>
        <v>0</v>
      </c>
      <c r="AD914">
        <f>COUNTIFS(Spotify!$AA:$AA,Charts!$AD$1,Spotify!$U:$U,Charts!T914)</f>
        <v>0</v>
      </c>
      <c r="AE914">
        <f>COUNTIFS(Spotify!$AA:$AA,Charts!$AE$1,Spotify!$U:$U,Charts!T914)</f>
        <v>0</v>
      </c>
      <c r="AF914" s="8">
        <f>COUNTIFS(Spotify!$AA:$AA,Charts!$AF$1,Spotify!$U:$U,Charts!T914)</f>
        <v>0</v>
      </c>
      <c r="AH914" s="7" t="s">
        <v>2832</v>
      </c>
      <c r="AI914">
        <f>SUMIFS(Spotify!O:O,Spotify!U:U,Charts!AH914)/COUNTIFS(Spotify!U:U,Charts!AH914)</f>
        <v>-5926</v>
      </c>
      <c r="AJ914" s="18">
        <f>SUMIF(Spotify!U:U,Charts!AH914,Spotify!P:P)/COUNTIF(Spotify!U:U,Charts!AH914)</f>
        <v>91921</v>
      </c>
      <c r="AK914" s="18">
        <f>SUMIF(Spotify!U:U,Charts!AH914,Spotify!R:R)/COUNTIF(Spotify!U:U,Charts!AH914)</f>
        <v>16</v>
      </c>
      <c r="AL914" s="18">
        <f>SUMIF(Spotify!U:U,Charts!AH914,Spotify!J:J)/COUNTIF(Spotify!U:U,Charts!AH914)</f>
        <v>349</v>
      </c>
      <c r="AM914" s="18">
        <f>SUMIF(Spotify!U:U,Charts!AH914,Spotify!H:H)/COUNTIF(Spotify!U:U,Charts!AH914)</f>
        <v>813</v>
      </c>
      <c r="AN914" s="28">
        <f>SUMIF(Spotify!U:U,Charts!AH914,Spotify!I:I)/COUNTIF(Spotify!U:U,Charts!AH914)</f>
        <v>415</v>
      </c>
    </row>
    <row r="915" spans="1:40" x14ac:dyDescent="0.25">
      <c r="A915" s="3" t="s">
        <v>9078</v>
      </c>
      <c r="B915" s="1">
        <v>749552786</v>
      </c>
      <c r="C915" s="1">
        <v>4</v>
      </c>
      <c r="D915" s="1"/>
      <c r="E915" s="3" t="s">
        <v>11527</v>
      </c>
      <c r="F915" s="1">
        <v>326973960</v>
      </c>
      <c r="H915" s="7" t="s">
        <v>18207</v>
      </c>
      <c r="I915" s="1">
        <v>30876809</v>
      </c>
      <c r="J915" s="8">
        <v>1</v>
      </c>
      <c r="L915" s="7" t="s">
        <v>18207</v>
      </c>
      <c r="M915" s="1">
        <f t="shared" si="66"/>
        <v>-30876809</v>
      </c>
      <c r="N915">
        <v>1</v>
      </c>
      <c r="O915" s="18">
        <f>SUMIF(Spotify!U:U,Charts!L915,Spotify!Q:Q)/COUNTIF(Spotify!U:U,Charts!L915)</f>
        <v>257369</v>
      </c>
      <c r="P915" t="str">
        <f t="shared" si="67"/>
        <v>04:17</v>
      </c>
      <c r="Q915" s="18">
        <f t="shared" si="69"/>
        <v>641941</v>
      </c>
      <c r="R915" s="8" t="str">
        <f t="shared" si="68"/>
        <v>10:41</v>
      </c>
      <c r="T915" s="7" t="s">
        <v>9078</v>
      </c>
      <c r="U915">
        <f>COUNTIFS(Spotify!$AA:$AA,Charts!$U$1,Spotify!$U:$U,Charts!T915)</f>
        <v>1</v>
      </c>
      <c r="V915">
        <f>COUNTIFS(Spotify!$AA:$AA,Charts!$V$1,Spotify!$U:$U,Charts!T915)</f>
        <v>1</v>
      </c>
      <c r="W915">
        <f>COUNTIFS(Spotify!$AA:$AA,Charts!$W$1,Spotify!$U:$U,Charts!T915)</f>
        <v>0</v>
      </c>
      <c r="X915">
        <f>COUNTIFS(Spotify!$AA:$AA,Charts!$X$1,Spotify!$U:$U,Charts!T915)</f>
        <v>0</v>
      </c>
      <c r="Y915">
        <f>COUNTIFS(Spotify!$AA:$AA,Charts!$Y$1,Spotify!$U:$U,Charts!T915)</f>
        <v>0</v>
      </c>
      <c r="Z915">
        <f>COUNTIFS(Spotify!$AA:$AA,Charts!$Z$1,Spotify!$U:$U,Charts!T915)</f>
        <v>2</v>
      </c>
      <c r="AA915">
        <f>COUNTIFS(Spotify!$AA:$AA,Charts!$AA$1,Spotify!$U:$U,Charts!T915)</f>
        <v>0</v>
      </c>
      <c r="AB915">
        <f>COUNTIFS(Spotify!$AA:$AA,Charts!$AB$1,Spotify!$U:$U,Charts!T915)</f>
        <v>0</v>
      </c>
      <c r="AC915">
        <f>COUNTIFS(Spotify!$AA:$AA,Charts!$AC$1,Spotify!$U:$U,Charts!T915)</f>
        <v>0</v>
      </c>
      <c r="AD915">
        <f>COUNTIFS(Spotify!$AA:$AA,Charts!$AD$1,Spotify!$U:$U,Charts!T915)</f>
        <v>0</v>
      </c>
      <c r="AE915">
        <f>COUNTIFS(Spotify!$AA:$AA,Charts!$AE$1,Spotify!$U:$U,Charts!T915)</f>
        <v>0</v>
      </c>
      <c r="AF915" s="8">
        <f>COUNTIFS(Spotify!$AA:$AA,Charts!$AF$1,Spotify!$U:$U,Charts!T915)</f>
        <v>0</v>
      </c>
      <c r="AH915" s="7" t="s">
        <v>9078</v>
      </c>
      <c r="AI915">
        <f>SUMIFS(Spotify!O:O,Spotify!U:U,Charts!AH915)/COUNTIFS(Spotify!U:U,Charts!AH915)</f>
        <v>-8094</v>
      </c>
      <c r="AJ915" s="18">
        <f>SUMIF(Spotify!U:U,Charts!AH915,Spotify!P:P)/COUNTIF(Spotify!U:U,Charts!AH915)</f>
        <v>131145.75</v>
      </c>
      <c r="AK915" s="18">
        <f>SUMIF(Spotify!U:U,Charts!AH915,Spotify!R:R)/COUNTIF(Spotify!U:U,Charts!AH915)</f>
        <v>12</v>
      </c>
      <c r="AL915" s="18">
        <f>SUMIF(Spotify!U:U,Charts!AH915,Spotify!J:J)/COUNTIF(Spotify!U:U,Charts!AH915)</f>
        <v>176.25</v>
      </c>
      <c r="AM915" s="18">
        <f>SUMIF(Spotify!U:U,Charts!AH915,Spotify!H:H)/COUNTIF(Spotify!U:U,Charts!AH915)</f>
        <v>744.25</v>
      </c>
      <c r="AN915" s="28">
        <f>SUMIF(Spotify!U:U,Charts!AH915,Spotify!I:I)/COUNTIF(Spotify!U:U,Charts!AH915)</f>
        <v>722.25</v>
      </c>
    </row>
    <row r="916" spans="1:40" x14ac:dyDescent="0.25">
      <c r="A916" s="3" t="s">
        <v>361</v>
      </c>
      <c r="B916" s="1">
        <v>989713931</v>
      </c>
      <c r="C916" s="1">
        <v>8</v>
      </c>
      <c r="D916" s="1"/>
      <c r="E916" s="3" t="s">
        <v>14865</v>
      </c>
      <c r="F916" s="1">
        <v>20329174</v>
      </c>
      <c r="H916" s="7" t="s">
        <v>3043</v>
      </c>
      <c r="I916" s="1">
        <v>30747945</v>
      </c>
      <c r="J916" s="8">
        <v>2</v>
      </c>
      <c r="L916" s="7" t="s">
        <v>3043</v>
      </c>
      <c r="M916" s="1">
        <f t="shared" si="66"/>
        <v>-30747945</v>
      </c>
      <c r="N916">
        <v>2</v>
      </c>
      <c r="O916" s="18">
        <f>SUMIF(Spotify!U:U,Charts!L916,Spotify!Q:Q)/COUNTIF(Spotify!U:U,Charts!L916)</f>
        <v>185820</v>
      </c>
      <c r="P916" t="str">
        <f t="shared" si="67"/>
        <v>03:05</v>
      </c>
      <c r="Q916" s="18">
        <f t="shared" si="69"/>
        <v>641941</v>
      </c>
      <c r="R916" s="8" t="str">
        <f t="shared" si="68"/>
        <v>10:41</v>
      </c>
      <c r="T916" s="7" t="s">
        <v>361</v>
      </c>
      <c r="U916">
        <f>COUNTIFS(Spotify!$AA:$AA,Charts!$U$1,Spotify!$U:$U,Charts!T916)</f>
        <v>1</v>
      </c>
      <c r="V916">
        <f>COUNTIFS(Spotify!$AA:$AA,Charts!$V$1,Spotify!$U:$U,Charts!T916)</f>
        <v>3</v>
      </c>
      <c r="W916">
        <f>COUNTIFS(Spotify!$AA:$AA,Charts!$W$1,Spotify!$U:$U,Charts!T916)</f>
        <v>0</v>
      </c>
      <c r="X916">
        <f>COUNTIFS(Spotify!$AA:$AA,Charts!$X$1,Spotify!$U:$U,Charts!T916)</f>
        <v>0</v>
      </c>
      <c r="Y916">
        <f>COUNTIFS(Spotify!$AA:$AA,Charts!$Y$1,Spotify!$U:$U,Charts!T916)</f>
        <v>0</v>
      </c>
      <c r="Z916">
        <f>COUNTIFS(Spotify!$AA:$AA,Charts!$Z$1,Spotify!$U:$U,Charts!T916)</f>
        <v>1</v>
      </c>
      <c r="AA916">
        <f>COUNTIFS(Spotify!$AA:$AA,Charts!$AA$1,Spotify!$U:$U,Charts!T916)</f>
        <v>0</v>
      </c>
      <c r="AB916">
        <f>COUNTIFS(Spotify!$AA:$AA,Charts!$AB$1,Spotify!$U:$U,Charts!T916)</f>
        <v>2</v>
      </c>
      <c r="AC916">
        <f>COUNTIFS(Spotify!$AA:$AA,Charts!$AC$1,Spotify!$U:$U,Charts!T916)</f>
        <v>0</v>
      </c>
      <c r="AD916">
        <f>COUNTIFS(Spotify!$AA:$AA,Charts!$AD$1,Spotify!$U:$U,Charts!T916)</f>
        <v>0</v>
      </c>
      <c r="AE916">
        <f>COUNTIFS(Spotify!$AA:$AA,Charts!$AE$1,Spotify!$U:$U,Charts!T916)</f>
        <v>0</v>
      </c>
      <c r="AF916" s="8">
        <f>COUNTIFS(Spotify!$AA:$AA,Charts!$AF$1,Spotify!$U:$U,Charts!T916)</f>
        <v>1</v>
      </c>
      <c r="AH916" s="7" t="s">
        <v>361</v>
      </c>
      <c r="AI916">
        <f>SUMIFS(Spotify!O:O,Spotify!U:U,Charts!AH916)/COUNTIFS(Spotify!U:U,Charts!AH916)</f>
        <v>-3743.625</v>
      </c>
      <c r="AJ916" s="18">
        <f>SUMIF(Spotify!U:U,Charts!AH916,Spotify!P:P)/COUNTIF(Spotify!U:U,Charts!AH916)</f>
        <v>99328.375</v>
      </c>
      <c r="AK916" s="18">
        <f>SUMIF(Spotify!U:U,Charts!AH916,Spotify!R:R)/COUNTIF(Spotify!U:U,Charts!AH916)</f>
        <v>24.5</v>
      </c>
      <c r="AL916" s="18">
        <f>SUMIF(Spotify!U:U,Charts!AH916,Spotify!J:J)/COUNTIF(Spotify!U:U,Charts!AH916)</f>
        <v>444.25</v>
      </c>
      <c r="AM916" s="18">
        <f>SUMIF(Spotify!U:U,Charts!AH916,Spotify!H:H)/COUNTIF(Spotify!U:U,Charts!AH916)</f>
        <v>679.875</v>
      </c>
      <c r="AN916" s="28">
        <f>SUMIF(Spotify!U:U,Charts!AH916,Spotify!I:I)/COUNTIF(Spotify!U:U,Charts!AH916)</f>
        <v>749.625</v>
      </c>
    </row>
    <row r="917" spans="1:40" x14ac:dyDescent="0.25">
      <c r="A917" s="3" t="s">
        <v>18165</v>
      </c>
      <c r="B917" s="1">
        <v>156787721</v>
      </c>
      <c r="C917" s="1">
        <v>1</v>
      </c>
      <c r="D917" s="1"/>
      <c r="E917" s="3" t="s">
        <v>17432</v>
      </c>
      <c r="F917" s="1">
        <v>105208507</v>
      </c>
      <c r="H917" s="7" t="s">
        <v>9330</v>
      </c>
      <c r="I917" s="1">
        <v>30654960</v>
      </c>
      <c r="J917" s="8">
        <v>5</v>
      </c>
      <c r="L917" s="7" t="s">
        <v>9330</v>
      </c>
      <c r="M917" s="1">
        <f t="shared" si="66"/>
        <v>-30654960</v>
      </c>
      <c r="N917">
        <v>5</v>
      </c>
      <c r="O917" s="18">
        <f>SUMIF(Spotify!U:U,Charts!L917,Spotify!Q:Q)/COUNTIF(Spotify!U:U,Charts!L917)</f>
        <v>193641.4</v>
      </c>
      <c r="P917" t="str">
        <f t="shared" si="67"/>
        <v>03:13</v>
      </c>
      <c r="Q917" s="18">
        <f t="shared" si="69"/>
        <v>641941</v>
      </c>
      <c r="R917" s="8" t="str">
        <f t="shared" si="68"/>
        <v>10:41</v>
      </c>
      <c r="T917" s="7" t="s">
        <v>18165</v>
      </c>
      <c r="U917">
        <f>COUNTIFS(Spotify!$AA:$AA,Charts!$U$1,Spotify!$U:$U,Charts!T917)</f>
        <v>1</v>
      </c>
      <c r="V917">
        <f>COUNTIFS(Spotify!$AA:$AA,Charts!$V$1,Spotify!$U:$U,Charts!T917)</f>
        <v>0</v>
      </c>
      <c r="W917">
        <f>COUNTIFS(Spotify!$AA:$AA,Charts!$W$1,Spotify!$U:$U,Charts!T917)</f>
        <v>0</v>
      </c>
      <c r="X917">
        <f>COUNTIFS(Spotify!$AA:$AA,Charts!$X$1,Spotify!$U:$U,Charts!T917)</f>
        <v>0</v>
      </c>
      <c r="Y917">
        <f>COUNTIFS(Spotify!$AA:$AA,Charts!$Y$1,Spotify!$U:$U,Charts!T917)</f>
        <v>0</v>
      </c>
      <c r="Z917">
        <f>COUNTIFS(Spotify!$AA:$AA,Charts!$Z$1,Spotify!$U:$U,Charts!T917)</f>
        <v>0</v>
      </c>
      <c r="AA917">
        <f>COUNTIFS(Spotify!$AA:$AA,Charts!$AA$1,Spotify!$U:$U,Charts!T917)</f>
        <v>0</v>
      </c>
      <c r="AB917">
        <f>COUNTIFS(Spotify!$AA:$AA,Charts!$AB$1,Spotify!$U:$U,Charts!T917)</f>
        <v>0</v>
      </c>
      <c r="AC917">
        <f>COUNTIFS(Spotify!$AA:$AA,Charts!$AC$1,Spotify!$U:$U,Charts!T917)</f>
        <v>0</v>
      </c>
      <c r="AD917">
        <f>COUNTIFS(Spotify!$AA:$AA,Charts!$AD$1,Spotify!$U:$U,Charts!T917)</f>
        <v>0</v>
      </c>
      <c r="AE917">
        <f>COUNTIFS(Spotify!$AA:$AA,Charts!$AE$1,Spotify!$U:$U,Charts!T917)</f>
        <v>0</v>
      </c>
      <c r="AF917" s="8">
        <f>COUNTIFS(Spotify!$AA:$AA,Charts!$AF$1,Spotify!$U:$U,Charts!T917)</f>
        <v>0</v>
      </c>
      <c r="AH917" s="7" t="s">
        <v>18165</v>
      </c>
      <c r="AI917">
        <f>SUMIFS(Spotify!O:O,Spotify!U:U,Charts!AH917)/COUNTIFS(Spotify!U:U,Charts!AH917)</f>
        <v>-2597</v>
      </c>
      <c r="AJ917" s="18">
        <f>SUMIF(Spotify!U:U,Charts!AH917,Spotify!P:P)/COUNTIF(Spotify!U:U,Charts!AH917)</f>
        <v>104563</v>
      </c>
      <c r="AK917" s="18">
        <f>SUMIF(Spotify!U:U,Charts!AH917,Spotify!R:R)/COUNTIF(Spotify!U:U,Charts!AH917)</f>
        <v>27</v>
      </c>
      <c r="AL917" s="18">
        <f>SUMIF(Spotify!U:U,Charts!AH917,Spotify!J:J)/COUNTIF(Spotify!U:U,Charts!AH917)</f>
        <v>215</v>
      </c>
      <c r="AM917" s="18">
        <f>SUMIF(Spotify!U:U,Charts!AH917,Spotify!H:H)/COUNTIF(Spotify!U:U,Charts!AH917)</f>
        <v>489</v>
      </c>
      <c r="AN917" s="28">
        <f>SUMIF(Spotify!U:U,Charts!AH917,Spotify!I:I)/COUNTIF(Spotify!U:U,Charts!AH917)</f>
        <v>962</v>
      </c>
    </row>
    <row r="918" spans="1:40" x14ac:dyDescent="0.25">
      <c r="A918" s="3" t="s">
        <v>9007</v>
      </c>
      <c r="B918" s="1">
        <v>179216735</v>
      </c>
      <c r="C918" s="1">
        <v>1</v>
      </c>
      <c r="D918" s="1"/>
      <c r="E918" s="3" t="s">
        <v>14829</v>
      </c>
      <c r="F918" s="1">
        <v>117509505</v>
      </c>
      <c r="H918" s="7" t="s">
        <v>13523</v>
      </c>
      <c r="I918" s="1">
        <v>30565436</v>
      </c>
      <c r="J918" s="8">
        <v>1</v>
      </c>
      <c r="L918" s="7" t="s">
        <v>13523</v>
      </c>
      <c r="M918" s="1">
        <f t="shared" si="66"/>
        <v>-30565436</v>
      </c>
      <c r="N918">
        <v>1</v>
      </c>
      <c r="O918" s="18">
        <f>SUMIF(Spotify!U:U,Charts!L918,Spotify!Q:Q)/COUNTIF(Spotify!U:U,Charts!L918)</f>
        <v>174760</v>
      </c>
      <c r="P918" t="str">
        <f t="shared" si="67"/>
        <v>02:54</v>
      </c>
      <c r="Q918" s="18">
        <f t="shared" si="69"/>
        <v>641941</v>
      </c>
      <c r="R918" s="8" t="str">
        <f t="shared" si="68"/>
        <v>10:41</v>
      </c>
      <c r="T918" s="7" t="s">
        <v>9007</v>
      </c>
      <c r="U918">
        <f>COUNTIFS(Spotify!$AA:$AA,Charts!$U$1,Spotify!$U:$U,Charts!T918)</f>
        <v>0</v>
      </c>
      <c r="V918">
        <f>COUNTIFS(Spotify!$AA:$AA,Charts!$V$1,Spotify!$U:$U,Charts!T918)</f>
        <v>0</v>
      </c>
      <c r="W918">
        <f>COUNTIFS(Spotify!$AA:$AA,Charts!$W$1,Spotify!$U:$U,Charts!T918)</f>
        <v>0</v>
      </c>
      <c r="X918">
        <f>COUNTIFS(Spotify!$AA:$AA,Charts!$X$1,Spotify!$U:$U,Charts!T918)</f>
        <v>0</v>
      </c>
      <c r="Y918">
        <f>COUNTIFS(Spotify!$AA:$AA,Charts!$Y$1,Spotify!$U:$U,Charts!T918)</f>
        <v>0</v>
      </c>
      <c r="Z918">
        <f>COUNTIFS(Spotify!$AA:$AA,Charts!$Z$1,Spotify!$U:$U,Charts!T918)</f>
        <v>0</v>
      </c>
      <c r="AA918">
        <f>COUNTIFS(Spotify!$AA:$AA,Charts!$AA$1,Spotify!$U:$U,Charts!T918)</f>
        <v>1</v>
      </c>
      <c r="AB918">
        <f>COUNTIFS(Spotify!$AA:$AA,Charts!$AB$1,Spotify!$U:$U,Charts!T918)</f>
        <v>0</v>
      </c>
      <c r="AC918">
        <f>COUNTIFS(Spotify!$AA:$AA,Charts!$AC$1,Spotify!$U:$U,Charts!T918)</f>
        <v>0</v>
      </c>
      <c r="AD918">
        <f>COUNTIFS(Spotify!$AA:$AA,Charts!$AD$1,Spotify!$U:$U,Charts!T918)</f>
        <v>0</v>
      </c>
      <c r="AE918">
        <f>COUNTIFS(Spotify!$AA:$AA,Charts!$AE$1,Spotify!$U:$U,Charts!T918)</f>
        <v>0</v>
      </c>
      <c r="AF918" s="8">
        <f>COUNTIFS(Spotify!$AA:$AA,Charts!$AF$1,Spotify!$U:$U,Charts!T918)</f>
        <v>0</v>
      </c>
      <c r="AH918" s="7" t="s">
        <v>9007</v>
      </c>
      <c r="AI918">
        <f>SUMIFS(Spotify!O:O,Spotify!U:U,Charts!AH918)/COUNTIFS(Spotify!U:U,Charts!AH918)</f>
        <v>-4963</v>
      </c>
      <c r="AJ918" s="18">
        <f>SUMIF(Spotify!U:U,Charts!AH918,Spotify!P:P)/COUNTIF(Spotify!U:U,Charts!AH918)</f>
        <v>95006</v>
      </c>
      <c r="AK918" s="18">
        <f>SUMIF(Spotify!U:U,Charts!AH918,Spotify!R:R)/COUNTIF(Spotify!U:U,Charts!AH918)</f>
        <v>22</v>
      </c>
      <c r="AL918" s="18">
        <f>SUMIF(Spotify!U:U,Charts!AH918,Spotify!J:J)/COUNTIF(Spotify!U:U,Charts!AH918)</f>
        <v>421</v>
      </c>
      <c r="AM918" s="18">
        <f>SUMIF(Spotify!U:U,Charts!AH918,Spotify!H:H)/COUNTIF(Spotify!U:U,Charts!AH918)</f>
        <v>841</v>
      </c>
      <c r="AN918" s="28">
        <f>SUMIF(Spotify!U:U,Charts!AH918,Spotify!I:I)/COUNTIF(Spotify!U:U,Charts!AH918)</f>
        <v>774</v>
      </c>
    </row>
    <row r="919" spans="1:40" x14ac:dyDescent="0.25">
      <c r="A919" s="3" t="s">
        <v>4877</v>
      </c>
      <c r="B919" s="1">
        <v>382267205</v>
      </c>
      <c r="C919" s="1">
        <v>6</v>
      </c>
      <c r="D919" s="1"/>
      <c r="E919" s="3" t="s">
        <v>450</v>
      </c>
      <c r="F919" s="1">
        <v>761419785</v>
      </c>
      <c r="H919" s="7" t="s">
        <v>17960</v>
      </c>
      <c r="I919" s="1">
        <v>30417171</v>
      </c>
      <c r="J919" s="8">
        <v>3</v>
      </c>
      <c r="L919" s="7" t="s">
        <v>17960</v>
      </c>
      <c r="M919" s="1">
        <f t="shared" si="66"/>
        <v>-30417171</v>
      </c>
      <c r="N919">
        <v>3</v>
      </c>
      <c r="O919" s="18">
        <f>SUMIF(Spotify!U:U,Charts!L919,Spotify!Q:Q)/COUNTIF(Spotify!U:U,Charts!L919)</f>
        <v>207773.33333333334</v>
      </c>
      <c r="P919" t="str">
        <f t="shared" si="67"/>
        <v>03:27</v>
      </c>
      <c r="Q919" s="18">
        <f t="shared" si="69"/>
        <v>641941</v>
      </c>
      <c r="R919" s="8" t="str">
        <f t="shared" si="68"/>
        <v>10:41</v>
      </c>
      <c r="T919" s="7" t="s">
        <v>4877</v>
      </c>
      <c r="U919">
        <f>COUNTIFS(Spotify!$AA:$AA,Charts!$U$1,Spotify!$U:$U,Charts!T919)</f>
        <v>0</v>
      </c>
      <c r="V919">
        <f>COUNTIFS(Spotify!$AA:$AA,Charts!$V$1,Spotify!$U:$U,Charts!T919)</f>
        <v>1</v>
      </c>
      <c r="W919">
        <f>COUNTIFS(Spotify!$AA:$AA,Charts!$W$1,Spotify!$U:$U,Charts!T919)</f>
        <v>1</v>
      </c>
      <c r="X919">
        <f>COUNTIFS(Spotify!$AA:$AA,Charts!$X$1,Spotify!$U:$U,Charts!T919)</f>
        <v>0</v>
      </c>
      <c r="Y919">
        <f>COUNTIFS(Spotify!$AA:$AA,Charts!$Y$1,Spotify!$U:$U,Charts!T919)</f>
        <v>1</v>
      </c>
      <c r="Z919">
        <f>COUNTIFS(Spotify!$AA:$AA,Charts!$Z$1,Spotify!$U:$U,Charts!T919)</f>
        <v>0</v>
      </c>
      <c r="AA919">
        <f>COUNTIFS(Spotify!$AA:$AA,Charts!$AA$1,Spotify!$U:$U,Charts!T919)</f>
        <v>0</v>
      </c>
      <c r="AB919">
        <f>COUNTIFS(Spotify!$AA:$AA,Charts!$AB$1,Spotify!$U:$U,Charts!T919)</f>
        <v>0</v>
      </c>
      <c r="AC919">
        <f>COUNTIFS(Spotify!$AA:$AA,Charts!$AC$1,Spotify!$U:$U,Charts!T919)</f>
        <v>1</v>
      </c>
      <c r="AD919">
        <f>COUNTIFS(Spotify!$AA:$AA,Charts!$AD$1,Spotify!$U:$U,Charts!T919)</f>
        <v>0</v>
      </c>
      <c r="AE919">
        <f>COUNTIFS(Spotify!$AA:$AA,Charts!$AE$1,Spotify!$U:$U,Charts!T919)</f>
        <v>0</v>
      </c>
      <c r="AF919" s="8">
        <f>COUNTIFS(Spotify!$AA:$AA,Charts!$AF$1,Spotify!$U:$U,Charts!T919)</f>
        <v>2</v>
      </c>
      <c r="AH919" s="7" t="s">
        <v>4877</v>
      </c>
      <c r="AI919">
        <f>SUMIFS(Spotify!O:O,Spotify!U:U,Charts!AH919)/COUNTIFS(Spotify!U:U,Charts!AH919)</f>
        <v>-5413.333333333333</v>
      </c>
      <c r="AJ919" s="18">
        <f>SUMIF(Spotify!U:U,Charts!AH919,Spotify!P:P)/COUNTIF(Spotify!U:U,Charts!AH919)</f>
        <v>116602.16666666667</v>
      </c>
      <c r="AK919" s="18">
        <f>SUMIF(Spotify!U:U,Charts!AH919,Spotify!R:R)/COUNTIF(Spotify!U:U,Charts!AH919)</f>
        <v>12.166666666666666</v>
      </c>
      <c r="AL919" s="18">
        <f>SUMIF(Spotify!U:U,Charts!AH919,Spotify!J:J)/COUNTIF(Spotify!U:U,Charts!AH919)</f>
        <v>175.16666666666666</v>
      </c>
      <c r="AM919" s="18">
        <f>SUMIF(Spotify!U:U,Charts!AH919,Spotify!H:H)/COUNTIF(Spotify!U:U,Charts!AH919)</f>
        <v>799.16666666666663</v>
      </c>
      <c r="AN919" s="28">
        <f>SUMIF(Spotify!U:U,Charts!AH919,Spotify!I:I)/COUNTIF(Spotify!U:U,Charts!AH919)</f>
        <v>558.16666666666663</v>
      </c>
    </row>
    <row r="920" spans="1:40" x14ac:dyDescent="0.25">
      <c r="A920" s="3" t="s">
        <v>8188</v>
      </c>
      <c r="B920" s="1">
        <v>5686110</v>
      </c>
      <c r="C920" s="1">
        <v>1</v>
      </c>
      <c r="D920" s="1"/>
      <c r="E920" s="3" t="s">
        <v>15191</v>
      </c>
      <c r="F920" s="1">
        <v>292409299</v>
      </c>
      <c r="H920" s="7" t="s">
        <v>7963</v>
      </c>
      <c r="I920" s="1">
        <v>30378839</v>
      </c>
      <c r="J920" s="8">
        <v>1</v>
      </c>
      <c r="L920" s="7" t="s">
        <v>7963</v>
      </c>
      <c r="M920" s="1">
        <f t="shared" si="66"/>
        <v>-30378839</v>
      </c>
      <c r="N920">
        <v>1</v>
      </c>
      <c r="O920" s="18">
        <f>SUMIF(Spotify!U:U,Charts!L920,Spotify!Q:Q)/COUNTIF(Spotify!U:U,Charts!L920)</f>
        <v>265451</v>
      </c>
      <c r="P920" t="str">
        <f t="shared" si="67"/>
        <v>04:25</v>
      </c>
      <c r="Q920" s="18">
        <f t="shared" si="69"/>
        <v>641941</v>
      </c>
      <c r="R920" s="8" t="str">
        <f t="shared" si="68"/>
        <v>10:41</v>
      </c>
      <c r="T920" s="7" t="s">
        <v>8188</v>
      </c>
      <c r="U920">
        <f>COUNTIFS(Spotify!$AA:$AA,Charts!$U$1,Spotify!$U:$U,Charts!T920)</f>
        <v>0</v>
      </c>
      <c r="V920">
        <f>COUNTIFS(Spotify!$AA:$AA,Charts!$V$1,Spotify!$U:$U,Charts!T920)</f>
        <v>1</v>
      </c>
      <c r="W920">
        <f>COUNTIFS(Spotify!$AA:$AA,Charts!$W$1,Spotify!$U:$U,Charts!T920)</f>
        <v>0</v>
      </c>
      <c r="X920">
        <f>COUNTIFS(Spotify!$AA:$AA,Charts!$X$1,Spotify!$U:$U,Charts!T920)</f>
        <v>0</v>
      </c>
      <c r="Y920">
        <f>COUNTIFS(Spotify!$AA:$AA,Charts!$Y$1,Spotify!$U:$U,Charts!T920)</f>
        <v>0</v>
      </c>
      <c r="Z920">
        <f>COUNTIFS(Spotify!$AA:$AA,Charts!$Z$1,Spotify!$U:$U,Charts!T920)</f>
        <v>0</v>
      </c>
      <c r="AA920">
        <f>COUNTIFS(Spotify!$AA:$AA,Charts!$AA$1,Spotify!$U:$U,Charts!T920)</f>
        <v>0</v>
      </c>
      <c r="AB920">
        <f>COUNTIFS(Spotify!$AA:$AA,Charts!$AB$1,Spotify!$U:$U,Charts!T920)</f>
        <v>0</v>
      </c>
      <c r="AC920">
        <f>COUNTIFS(Spotify!$AA:$AA,Charts!$AC$1,Spotify!$U:$U,Charts!T920)</f>
        <v>0</v>
      </c>
      <c r="AD920">
        <f>COUNTIFS(Spotify!$AA:$AA,Charts!$AD$1,Spotify!$U:$U,Charts!T920)</f>
        <v>0</v>
      </c>
      <c r="AE920">
        <f>COUNTIFS(Spotify!$AA:$AA,Charts!$AE$1,Spotify!$U:$U,Charts!T920)</f>
        <v>0</v>
      </c>
      <c r="AF920" s="8">
        <f>COUNTIFS(Spotify!$AA:$AA,Charts!$AF$1,Spotify!$U:$U,Charts!T920)</f>
        <v>0</v>
      </c>
      <c r="AH920" s="7" t="s">
        <v>8188</v>
      </c>
      <c r="AI920">
        <f>SUMIFS(Spotify!O:O,Spotify!U:U,Charts!AH920)/COUNTIFS(Spotify!U:U,Charts!AH920)</f>
        <v>-584</v>
      </c>
      <c r="AJ920" s="18">
        <f>SUMIF(Spotify!U:U,Charts!AH920,Spotify!P:P)/COUNTIF(Spotify!U:U,Charts!AH920)</f>
        <v>101981</v>
      </c>
      <c r="AK920" s="18">
        <f>SUMIF(Spotify!U:U,Charts!AH920,Spotify!R:R)/COUNTIF(Spotify!U:U,Charts!AH920)</f>
        <v>2</v>
      </c>
      <c r="AL920" s="18">
        <f>SUMIF(Spotify!U:U,Charts!AH920,Spotify!J:J)/COUNTIF(Spotify!U:U,Charts!AH920)</f>
        <v>438</v>
      </c>
      <c r="AM920" s="18">
        <f>SUMIF(Spotify!U:U,Charts!AH920,Spotify!H:H)/COUNTIF(Spotify!U:U,Charts!AH920)</f>
        <v>638</v>
      </c>
      <c r="AN920" s="28">
        <f>SUMIF(Spotify!U:U,Charts!AH920,Spotify!I:I)/COUNTIF(Spotify!U:U,Charts!AH920)</f>
        <v>6</v>
      </c>
    </row>
    <row r="921" spans="1:40" x14ac:dyDescent="0.25">
      <c r="A921" s="3" t="s">
        <v>6138</v>
      </c>
      <c r="B921" s="1">
        <v>60947150</v>
      </c>
      <c r="C921" s="1">
        <v>8</v>
      </c>
      <c r="D921" s="1"/>
      <c r="E921" s="3" t="s">
        <v>13430</v>
      </c>
      <c r="F921" s="1">
        <v>41719227</v>
      </c>
      <c r="H921" s="7" t="s">
        <v>6241</v>
      </c>
      <c r="I921" s="1">
        <v>30087242</v>
      </c>
      <c r="J921" s="8">
        <v>1</v>
      </c>
      <c r="L921" s="7" t="s">
        <v>6241</v>
      </c>
      <c r="M921" s="1">
        <f t="shared" si="66"/>
        <v>-30087242</v>
      </c>
      <c r="N921">
        <v>1</v>
      </c>
      <c r="O921" s="18">
        <f>SUMIF(Spotify!U:U,Charts!L921,Spotify!Q:Q)/COUNTIF(Spotify!U:U,Charts!L921)</f>
        <v>284812</v>
      </c>
      <c r="P921" t="str">
        <f t="shared" si="67"/>
        <v>04:44</v>
      </c>
      <c r="Q921" s="18">
        <f t="shared" si="69"/>
        <v>641941</v>
      </c>
      <c r="R921" s="8" t="str">
        <f t="shared" si="68"/>
        <v>10:41</v>
      </c>
      <c r="T921" s="7" t="s">
        <v>6138</v>
      </c>
      <c r="U921">
        <f>COUNTIFS(Spotify!$AA:$AA,Charts!$U$1,Spotify!$U:$U,Charts!T921)</f>
        <v>0</v>
      </c>
      <c r="V921">
        <f>COUNTIFS(Spotify!$AA:$AA,Charts!$V$1,Spotify!$U:$U,Charts!T921)</f>
        <v>0</v>
      </c>
      <c r="W921">
        <f>COUNTIFS(Spotify!$AA:$AA,Charts!$W$1,Spotify!$U:$U,Charts!T921)</f>
        <v>1</v>
      </c>
      <c r="X921">
        <f>COUNTIFS(Spotify!$AA:$AA,Charts!$X$1,Spotify!$U:$U,Charts!T921)</f>
        <v>0</v>
      </c>
      <c r="Y921">
        <f>COUNTIFS(Spotify!$AA:$AA,Charts!$Y$1,Spotify!$U:$U,Charts!T921)</f>
        <v>1</v>
      </c>
      <c r="Z921">
        <f>COUNTIFS(Spotify!$AA:$AA,Charts!$Z$1,Spotify!$U:$U,Charts!T921)</f>
        <v>0</v>
      </c>
      <c r="AA921">
        <f>COUNTIFS(Spotify!$AA:$AA,Charts!$AA$1,Spotify!$U:$U,Charts!T921)</f>
        <v>2</v>
      </c>
      <c r="AB921">
        <f>COUNTIFS(Spotify!$AA:$AA,Charts!$AB$1,Spotify!$U:$U,Charts!T921)</f>
        <v>1</v>
      </c>
      <c r="AC921">
        <f>COUNTIFS(Spotify!$AA:$AA,Charts!$AC$1,Spotify!$U:$U,Charts!T921)</f>
        <v>2</v>
      </c>
      <c r="AD921">
        <f>COUNTIFS(Spotify!$AA:$AA,Charts!$AD$1,Spotify!$U:$U,Charts!T921)</f>
        <v>1</v>
      </c>
      <c r="AE921">
        <f>COUNTIFS(Spotify!$AA:$AA,Charts!$AE$1,Spotify!$U:$U,Charts!T921)</f>
        <v>0</v>
      </c>
      <c r="AF921" s="8">
        <f>COUNTIFS(Spotify!$AA:$AA,Charts!$AF$1,Spotify!$U:$U,Charts!T921)</f>
        <v>0</v>
      </c>
      <c r="AH921" s="7" t="s">
        <v>6138</v>
      </c>
      <c r="AI921">
        <f>SUMIFS(Spotify!O:O,Spotify!U:U,Charts!AH921)/COUNTIFS(Spotify!U:U,Charts!AH921)</f>
        <v>-7411.5</v>
      </c>
      <c r="AJ921" s="18">
        <f>SUMIF(Spotify!U:U,Charts!AH921,Spotify!P:P)/COUNTIF(Spotify!U:U,Charts!AH921)</f>
        <v>114932.75</v>
      </c>
      <c r="AK921" s="18">
        <f>SUMIF(Spotify!U:U,Charts!AH921,Spotify!R:R)/COUNTIF(Spotify!U:U,Charts!AH921)</f>
        <v>1.5</v>
      </c>
      <c r="AL921" s="18">
        <f>SUMIF(Spotify!U:U,Charts!AH921,Spotify!J:J)/COUNTIF(Spotify!U:U,Charts!AH921)</f>
        <v>532</v>
      </c>
      <c r="AM921" s="18">
        <f>SUMIF(Spotify!U:U,Charts!AH921,Spotify!H:H)/COUNTIF(Spotify!U:U,Charts!AH921)</f>
        <v>719</v>
      </c>
      <c r="AN921" s="28">
        <f>SUMIF(Spotify!U:U,Charts!AH921,Spotify!I:I)/COUNTIF(Spotify!U:U,Charts!AH921)</f>
        <v>572</v>
      </c>
    </row>
    <row r="922" spans="1:40" x14ac:dyDescent="0.25">
      <c r="A922" s="3" t="s">
        <v>18166</v>
      </c>
      <c r="B922" s="1">
        <v>292337747</v>
      </c>
      <c r="C922" s="1">
        <v>2</v>
      </c>
      <c r="D922" s="1"/>
      <c r="E922" s="3" t="s">
        <v>840</v>
      </c>
      <c r="F922" s="1">
        <v>506955366</v>
      </c>
      <c r="H922" s="7" t="s">
        <v>17955</v>
      </c>
      <c r="I922" s="1">
        <v>29778652</v>
      </c>
      <c r="J922" s="8">
        <v>5</v>
      </c>
      <c r="L922" s="7" t="s">
        <v>17955</v>
      </c>
      <c r="M922" s="1">
        <f t="shared" si="66"/>
        <v>-29778652</v>
      </c>
      <c r="N922">
        <v>5</v>
      </c>
      <c r="O922" s="18">
        <f>SUMIF(Spotify!U:U,Charts!L922,Spotify!Q:Q)/COUNTIF(Spotify!U:U,Charts!L922)</f>
        <v>187314.8</v>
      </c>
      <c r="P922" t="str">
        <f t="shared" si="67"/>
        <v>03:07</v>
      </c>
      <c r="Q922" s="18">
        <f t="shared" si="69"/>
        <v>641941</v>
      </c>
      <c r="R922" s="8" t="str">
        <f t="shared" si="68"/>
        <v>10:41</v>
      </c>
      <c r="T922" s="7" t="s">
        <v>18166</v>
      </c>
      <c r="U922">
        <f>COUNTIFS(Spotify!$AA:$AA,Charts!$U$1,Spotify!$U:$U,Charts!T922)</f>
        <v>0</v>
      </c>
      <c r="V922">
        <f>COUNTIFS(Spotify!$AA:$AA,Charts!$V$1,Spotify!$U:$U,Charts!T922)</f>
        <v>2</v>
      </c>
      <c r="W922">
        <f>COUNTIFS(Spotify!$AA:$AA,Charts!$W$1,Spotify!$U:$U,Charts!T922)</f>
        <v>0</v>
      </c>
      <c r="X922">
        <f>COUNTIFS(Spotify!$AA:$AA,Charts!$X$1,Spotify!$U:$U,Charts!T922)</f>
        <v>0</v>
      </c>
      <c r="Y922">
        <f>COUNTIFS(Spotify!$AA:$AA,Charts!$Y$1,Spotify!$U:$U,Charts!T922)</f>
        <v>0</v>
      </c>
      <c r="Z922">
        <f>COUNTIFS(Spotify!$AA:$AA,Charts!$Z$1,Spotify!$U:$U,Charts!T922)</f>
        <v>0</v>
      </c>
      <c r="AA922">
        <f>COUNTIFS(Spotify!$AA:$AA,Charts!$AA$1,Spotify!$U:$U,Charts!T922)</f>
        <v>0</v>
      </c>
      <c r="AB922">
        <f>COUNTIFS(Spotify!$AA:$AA,Charts!$AB$1,Spotify!$U:$U,Charts!T922)</f>
        <v>0</v>
      </c>
      <c r="AC922">
        <f>COUNTIFS(Spotify!$AA:$AA,Charts!$AC$1,Spotify!$U:$U,Charts!T922)</f>
        <v>0</v>
      </c>
      <c r="AD922">
        <f>COUNTIFS(Spotify!$AA:$AA,Charts!$AD$1,Spotify!$U:$U,Charts!T922)</f>
        <v>0</v>
      </c>
      <c r="AE922">
        <f>COUNTIFS(Spotify!$AA:$AA,Charts!$AE$1,Spotify!$U:$U,Charts!T922)</f>
        <v>0</v>
      </c>
      <c r="AF922" s="8">
        <f>COUNTIFS(Spotify!$AA:$AA,Charts!$AF$1,Spotify!$U:$U,Charts!T922)</f>
        <v>0</v>
      </c>
      <c r="AH922" s="7" t="s">
        <v>18166</v>
      </c>
      <c r="AI922">
        <f>SUMIFS(Spotify!O:O,Spotify!U:U,Charts!AH922)/COUNTIFS(Spotify!U:U,Charts!AH922)</f>
        <v>-4561</v>
      </c>
      <c r="AJ922" s="18">
        <f>SUMIF(Spotify!U:U,Charts!AH922,Spotify!P:P)/COUNTIF(Spotify!U:U,Charts!AH922)</f>
        <v>60489.5</v>
      </c>
      <c r="AK922" s="18">
        <f>SUMIF(Spotify!U:U,Charts!AH922,Spotify!R:R)/COUNTIF(Spotify!U:U,Charts!AH922)</f>
        <v>16.5</v>
      </c>
      <c r="AL922" s="18">
        <f>SUMIF(Spotify!U:U,Charts!AH922,Spotify!J:J)/COUNTIF(Spotify!U:U,Charts!AH922)</f>
        <v>502</v>
      </c>
      <c r="AM922" s="18">
        <f>SUMIF(Spotify!U:U,Charts!AH922,Spotify!H:H)/COUNTIF(Spotify!U:U,Charts!AH922)</f>
        <v>855.5</v>
      </c>
      <c r="AN922" s="28">
        <f>SUMIF(Spotify!U:U,Charts!AH922,Spotify!I:I)/COUNTIF(Spotify!U:U,Charts!AH922)</f>
        <v>835</v>
      </c>
    </row>
    <row r="923" spans="1:40" x14ac:dyDescent="0.25">
      <c r="A923" s="3" t="s">
        <v>3546</v>
      </c>
      <c r="B923" s="1">
        <v>1252103246</v>
      </c>
      <c r="C923" s="1">
        <v>20</v>
      </c>
      <c r="D923" s="1"/>
      <c r="E923" s="3" t="s">
        <v>1377</v>
      </c>
      <c r="F923" s="1">
        <v>379357545</v>
      </c>
      <c r="H923" s="7" t="s">
        <v>12335</v>
      </c>
      <c r="I923" s="1">
        <v>29777746</v>
      </c>
      <c r="J923" s="8">
        <v>1</v>
      </c>
      <c r="L923" s="7" t="s">
        <v>12335</v>
      </c>
      <c r="M923" s="1">
        <f t="shared" si="66"/>
        <v>-29777746</v>
      </c>
      <c r="N923">
        <v>1</v>
      </c>
      <c r="O923" s="18">
        <f>SUMIF(Spotify!U:U,Charts!L923,Spotify!Q:Q)/COUNTIF(Spotify!U:U,Charts!L923)</f>
        <v>206385</v>
      </c>
      <c r="P923" t="str">
        <f t="shared" si="67"/>
        <v>03:26</v>
      </c>
      <c r="Q923" s="18">
        <f t="shared" si="69"/>
        <v>641941</v>
      </c>
      <c r="R923" s="8" t="str">
        <f t="shared" si="68"/>
        <v>10:41</v>
      </c>
      <c r="T923" s="7" t="s">
        <v>3546</v>
      </c>
      <c r="U923">
        <f>COUNTIFS(Spotify!$AA:$AA,Charts!$U$1,Spotify!$U:$U,Charts!T923)</f>
        <v>2</v>
      </c>
      <c r="V923">
        <f>COUNTIFS(Spotify!$AA:$AA,Charts!$V$1,Spotify!$U:$U,Charts!T923)</f>
        <v>7</v>
      </c>
      <c r="W923">
        <f>COUNTIFS(Spotify!$AA:$AA,Charts!$W$1,Spotify!$U:$U,Charts!T923)</f>
        <v>0</v>
      </c>
      <c r="X923">
        <f>COUNTIFS(Spotify!$AA:$AA,Charts!$X$1,Spotify!$U:$U,Charts!T923)</f>
        <v>3</v>
      </c>
      <c r="Y923">
        <f>COUNTIFS(Spotify!$AA:$AA,Charts!$Y$1,Spotify!$U:$U,Charts!T923)</f>
        <v>0</v>
      </c>
      <c r="Z923">
        <f>COUNTIFS(Spotify!$AA:$AA,Charts!$Z$1,Spotify!$U:$U,Charts!T923)</f>
        <v>1</v>
      </c>
      <c r="AA923">
        <f>COUNTIFS(Spotify!$AA:$AA,Charts!$AA$1,Spotify!$U:$U,Charts!T923)</f>
        <v>3</v>
      </c>
      <c r="AB923">
        <f>COUNTIFS(Spotify!$AA:$AA,Charts!$AB$1,Spotify!$U:$U,Charts!T923)</f>
        <v>1</v>
      </c>
      <c r="AC923">
        <f>COUNTIFS(Spotify!$AA:$AA,Charts!$AC$1,Spotify!$U:$U,Charts!T923)</f>
        <v>1</v>
      </c>
      <c r="AD923">
        <f>COUNTIFS(Spotify!$AA:$AA,Charts!$AD$1,Spotify!$U:$U,Charts!T923)</f>
        <v>0</v>
      </c>
      <c r="AE923">
        <f>COUNTIFS(Spotify!$AA:$AA,Charts!$AE$1,Spotify!$U:$U,Charts!T923)</f>
        <v>1</v>
      </c>
      <c r="AF923" s="8">
        <f>COUNTIFS(Spotify!$AA:$AA,Charts!$AF$1,Spotify!$U:$U,Charts!T923)</f>
        <v>1</v>
      </c>
      <c r="AH923" s="7" t="s">
        <v>3546</v>
      </c>
      <c r="AI923">
        <f>SUMIFS(Spotify!O:O,Spotify!U:U,Charts!AH923)/COUNTIFS(Spotify!U:U,Charts!AH923)</f>
        <v>-5690.9</v>
      </c>
      <c r="AJ923" s="18">
        <f>SUMIF(Spotify!U:U,Charts!AH923,Spotify!P:P)/COUNTIF(Spotify!U:U,Charts!AH923)</f>
        <v>116982.65</v>
      </c>
      <c r="AK923" s="18">
        <f>SUMIF(Spotify!U:U,Charts!AH923,Spotify!R:R)/COUNTIF(Spotify!U:U,Charts!AH923)</f>
        <v>9.8000000000000007</v>
      </c>
      <c r="AL923" s="18">
        <f>SUMIF(Spotify!U:U,Charts!AH923,Spotify!J:J)/COUNTIF(Spotify!U:U,Charts!AH923)</f>
        <v>282.05</v>
      </c>
      <c r="AM923" s="18">
        <f>SUMIF(Spotify!U:U,Charts!AH923,Spotify!H:H)/COUNTIF(Spotify!U:U,Charts!AH923)</f>
        <v>671.45</v>
      </c>
      <c r="AN923" s="28">
        <f>SUMIF(Spotify!U:U,Charts!AH923,Spotify!I:I)/COUNTIF(Spotify!U:U,Charts!AH923)</f>
        <v>593.9</v>
      </c>
    </row>
    <row r="924" spans="1:40" x14ac:dyDescent="0.25">
      <c r="A924" s="3" t="s">
        <v>18167</v>
      </c>
      <c r="B924" s="1">
        <v>8135136</v>
      </c>
      <c r="C924" s="1">
        <v>1</v>
      </c>
      <c r="D924" s="1"/>
      <c r="E924" s="3" t="s">
        <v>8630</v>
      </c>
      <c r="F924" s="1">
        <v>791378688</v>
      </c>
      <c r="H924" s="7" t="s">
        <v>3052</v>
      </c>
      <c r="I924" s="1">
        <v>29765969</v>
      </c>
      <c r="J924" s="8">
        <v>2</v>
      </c>
      <c r="L924" s="7" t="s">
        <v>3052</v>
      </c>
      <c r="M924" s="1">
        <f t="shared" si="66"/>
        <v>-29765969</v>
      </c>
      <c r="N924">
        <v>2</v>
      </c>
      <c r="O924" s="18">
        <f>SUMIF(Spotify!U:U,Charts!L924,Spotify!Q:Q)/COUNTIF(Spotify!U:U,Charts!L924)</f>
        <v>159955</v>
      </c>
      <c r="P924" t="str">
        <f t="shared" si="67"/>
        <v>02:39</v>
      </c>
      <c r="Q924" s="18">
        <f t="shared" si="69"/>
        <v>641941</v>
      </c>
      <c r="R924" s="8" t="str">
        <f t="shared" si="68"/>
        <v>10:41</v>
      </c>
      <c r="T924" s="7" t="s">
        <v>18167</v>
      </c>
      <c r="U924">
        <f>COUNTIFS(Spotify!$AA:$AA,Charts!$U$1,Spotify!$U:$U,Charts!T924)</f>
        <v>0</v>
      </c>
      <c r="V924">
        <f>COUNTIFS(Spotify!$AA:$AA,Charts!$V$1,Spotify!$U:$U,Charts!T924)</f>
        <v>0</v>
      </c>
      <c r="W924">
        <f>COUNTIFS(Spotify!$AA:$AA,Charts!$W$1,Spotify!$U:$U,Charts!T924)</f>
        <v>0</v>
      </c>
      <c r="X924">
        <f>COUNTIFS(Spotify!$AA:$AA,Charts!$X$1,Spotify!$U:$U,Charts!T924)</f>
        <v>0</v>
      </c>
      <c r="Y924">
        <f>COUNTIFS(Spotify!$AA:$AA,Charts!$Y$1,Spotify!$U:$U,Charts!T924)</f>
        <v>0</v>
      </c>
      <c r="Z924">
        <f>COUNTIFS(Spotify!$AA:$AA,Charts!$Z$1,Spotify!$U:$U,Charts!T924)</f>
        <v>0</v>
      </c>
      <c r="AA924">
        <f>COUNTIFS(Spotify!$AA:$AA,Charts!$AA$1,Spotify!$U:$U,Charts!T924)</f>
        <v>0</v>
      </c>
      <c r="AB924">
        <f>COUNTIFS(Spotify!$AA:$AA,Charts!$AB$1,Spotify!$U:$U,Charts!T924)</f>
        <v>1</v>
      </c>
      <c r="AC924">
        <f>COUNTIFS(Spotify!$AA:$AA,Charts!$AC$1,Spotify!$U:$U,Charts!T924)</f>
        <v>0</v>
      </c>
      <c r="AD924">
        <f>COUNTIFS(Spotify!$AA:$AA,Charts!$AD$1,Spotify!$U:$U,Charts!T924)</f>
        <v>0</v>
      </c>
      <c r="AE924">
        <f>COUNTIFS(Spotify!$AA:$AA,Charts!$AE$1,Spotify!$U:$U,Charts!T924)</f>
        <v>0</v>
      </c>
      <c r="AF924" s="8">
        <f>COUNTIFS(Spotify!$AA:$AA,Charts!$AF$1,Spotify!$U:$U,Charts!T924)</f>
        <v>0</v>
      </c>
      <c r="AH924" s="7" t="s">
        <v>18167</v>
      </c>
      <c r="AI924">
        <f>SUMIFS(Spotify!O:O,Spotify!U:U,Charts!AH924)/COUNTIFS(Spotify!U:U,Charts!AH924)</f>
        <v>-5281</v>
      </c>
      <c r="AJ924" s="18">
        <f>SUMIF(Spotify!U:U,Charts!AH924,Spotify!P:P)/COUNTIF(Spotify!U:U,Charts!AH924)</f>
        <v>142043</v>
      </c>
      <c r="AK924" s="18">
        <f>SUMIF(Spotify!U:U,Charts!AH924,Spotify!R:R)/COUNTIF(Spotify!U:U,Charts!AH924)</f>
        <v>2</v>
      </c>
      <c r="AL924" s="18">
        <f>SUMIF(Spotify!U:U,Charts!AH924,Spotify!J:J)/COUNTIF(Spotify!U:U,Charts!AH924)</f>
        <v>293</v>
      </c>
      <c r="AM924" s="18">
        <f>SUMIF(Spotify!U:U,Charts!AH924,Spotify!H:H)/COUNTIF(Spotify!U:U,Charts!AH924)</f>
        <v>625</v>
      </c>
      <c r="AN924" s="28">
        <f>SUMIF(Spotify!U:U,Charts!AH924,Spotify!I:I)/COUNTIF(Spotify!U:U,Charts!AH924)</f>
        <v>626</v>
      </c>
    </row>
    <row r="925" spans="1:40" x14ac:dyDescent="0.25">
      <c r="A925" s="3" t="s">
        <v>18168</v>
      </c>
      <c r="B925" s="1">
        <v>66084521</v>
      </c>
      <c r="C925" s="1">
        <v>1</v>
      </c>
      <c r="D925" s="1"/>
      <c r="E925" s="3" t="s">
        <v>363</v>
      </c>
      <c r="F925" s="1">
        <v>1962258035</v>
      </c>
      <c r="H925" s="7" t="s">
        <v>1980</v>
      </c>
      <c r="I925" s="1">
        <v>29604714</v>
      </c>
      <c r="J925" s="8">
        <v>1</v>
      </c>
      <c r="L925" s="7" t="s">
        <v>1980</v>
      </c>
      <c r="M925" s="1">
        <f t="shared" si="66"/>
        <v>-29604714</v>
      </c>
      <c r="N925">
        <v>1</v>
      </c>
      <c r="O925" s="18">
        <f>SUMIF(Spotify!U:U,Charts!L925,Spotify!Q:Q)/COUNTIF(Spotify!U:U,Charts!L925)</f>
        <v>88304</v>
      </c>
      <c r="P925" t="str">
        <f t="shared" si="67"/>
        <v>01:28</v>
      </c>
      <c r="Q925" s="18">
        <f t="shared" si="69"/>
        <v>641941</v>
      </c>
      <c r="R925" s="8" t="str">
        <f t="shared" si="68"/>
        <v>10:41</v>
      </c>
      <c r="T925" s="7" t="s">
        <v>18168</v>
      </c>
      <c r="U925">
        <f>COUNTIFS(Spotify!$AA:$AA,Charts!$U$1,Spotify!$U:$U,Charts!T925)</f>
        <v>0</v>
      </c>
      <c r="V925">
        <f>COUNTIFS(Spotify!$AA:$AA,Charts!$V$1,Spotify!$U:$U,Charts!T925)</f>
        <v>0</v>
      </c>
      <c r="W925">
        <f>COUNTIFS(Spotify!$AA:$AA,Charts!$W$1,Spotify!$U:$U,Charts!T925)</f>
        <v>0</v>
      </c>
      <c r="X925">
        <f>COUNTIFS(Spotify!$AA:$AA,Charts!$X$1,Spotify!$U:$U,Charts!T925)</f>
        <v>0</v>
      </c>
      <c r="Y925">
        <f>COUNTIFS(Spotify!$AA:$AA,Charts!$Y$1,Spotify!$U:$U,Charts!T925)</f>
        <v>0</v>
      </c>
      <c r="Z925">
        <f>COUNTIFS(Spotify!$AA:$AA,Charts!$Z$1,Spotify!$U:$U,Charts!T925)</f>
        <v>0</v>
      </c>
      <c r="AA925">
        <f>COUNTIFS(Spotify!$AA:$AA,Charts!$AA$1,Spotify!$U:$U,Charts!T925)</f>
        <v>0</v>
      </c>
      <c r="AB925">
        <f>COUNTIFS(Spotify!$AA:$AA,Charts!$AB$1,Spotify!$U:$U,Charts!T925)</f>
        <v>0</v>
      </c>
      <c r="AC925">
        <f>COUNTIFS(Spotify!$AA:$AA,Charts!$AC$1,Spotify!$U:$U,Charts!T925)</f>
        <v>1</v>
      </c>
      <c r="AD925">
        <f>COUNTIFS(Spotify!$AA:$AA,Charts!$AD$1,Spotify!$U:$U,Charts!T925)</f>
        <v>0</v>
      </c>
      <c r="AE925">
        <f>COUNTIFS(Spotify!$AA:$AA,Charts!$AE$1,Spotify!$U:$U,Charts!T925)</f>
        <v>0</v>
      </c>
      <c r="AF925" s="8">
        <f>COUNTIFS(Spotify!$AA:$AA,Charts!$AF$1,Spotify!$U:$U,Charts!T925)</f>
        <v>0</v>
      </c>
      <c r="AH925" s="7" t="s">
        <v>18168</v>
      </c>
      <c r="AI925">
        <f>SUMIFS(Spotify!O:O,Spotify!U:U,Charts!AH925)/COUNTIFS(Spotify!U:U,Charts!AH925)</f>
        <v>-8256</v>
      </c>
      <c r="AJ925" s="18">
        <f>SUMIF(Spotify!U:U,Charts!AH925,Spotify!P:P)/COUNTIF(Spotify!U:U,Charts!AH925)</f>
        <v>146933</v>
      </c>
      <c r="AK925" s="18">
        <f>SUMIF(Spotify!U:U,Charts!AH925,Spotify!R:R)/COUNTIF(Spotify!U:U,Charts!AH925)</f>
        <v>11</v>
      </c>
      <c r="AL925" s="18">
        <f>SUMIF(Spotify!U:U,Charts!AH925,Spotify!J:J)/COUNTIF(Spotify!U:U,Charts!AH925)</f>
        <v>384</v>
      </c>
      <c r="AM925" s="18">
        <f>SUMIF(Spotify!U:U,Charts!AH925,Spotify!H:H)/COUNTIF(Spotify!U:U,Charts!AH925)</f>
        <v>759</v>
      </c>
      <c r="AN925" s="28">
        <f>SUMIF(Spotify!U:U,Charts!AH925,Spotify!I:I)/COUNTIF(Spotify!U:U,Charts!AH925)</f>
        <v>538</v>
      </c>
    </row>
    <row r="926" spans="1:40" x14ac:dyDescent="0.25">
      <c r="A926" s="3" t="s">
        <v>2125</v>
      </c>
      <c r="B926" s="1">
        <v>2744593848</v>
      </c>
      <c r="C926" s="1">
        <v>30</v>
      </c>
      <c r="D926" s="1"/>
      <c r="E926" s="3" t="s">
        <v>3906</v>
      </c>
      <c r="F926" s="1">
        <v>352318094</v>
      </c>
      <c r="H926" s="7" t="s">
        <v>15818</v>
      </c>
      <c r="I926" s="1">
        <v>29565841</v>
      </c>
      <c r="J926" s="8">
        <v>1</v>
      </c>
      <c r="L926" s="7" t="s">
        <v>15818</v>
      </c>
      <c r="M926" s="1">
        <f t="shared" si="66"/>
        <v>-29565841</v>
      </c>
      <c r="N926">
        <v>1</v>
      </c>
      <c r="O926" s="18">
        <f>SUMIF(Spotify!U:U,Charts!L926,Spotify!Q:Q)/COUNTIF(Spotify!U:U,Charts!L926)</f>
        <v>148630</v>
      </c>
      <c r="P926" t="str">
        <f t="shared" si="67"/>
        <v>02:28</v>
      </c>
      <c r="Q926" s="18">
        <f t="shared" si="69"/>
        <v>641941</v>
      </c>
      <c r="R926" s="8" t="str">
        <f t="shared" si="68"/>
        <v>10:41</v>
      </c>
      <c r="T926" s="7" t="s">
        <v>2125</v>
      </c>
      <c r="U926">
        <f>COUNTIFS(Spotify!$AA:$AA,Charts!$U$1,Spotify!$U:$U,Charts!T926)</f>
        <v>1</v>
      </c>
      <c r="V926">
        <f>COUNTIFS(Spotify!$AA:$AA,Charts!$V$1,Spotify!$U:$U,Charts!T926)</f>
        <v>5</v>
      </c>
      <c r="W926">
        <f>COUNTIFS(Spotify!$AA:$AA,Charts!$W$1,Spotify!$U:$U,Charts!T926)</f>
        <v>4</v>
      </c>
      <c r="X926">
        <f>COUNTIFS(Spotify!$AA:$AA,Charts!$X$1,Spotify!$U:$U,Charts!T926)</f>
        <v>2</v>
      </c>
      <c r="Y926">
        <f>COUNTIFS(Spotify!$AA:$AA,Charts!$Y$1,Spotify!$U:$U,Charts!T926)</f>
        <v>1</v>
      </c>
      <c r="Z926">
        <f>COUNTIFS(Spotify!$AA:$AA,Charts!$Z$1,Spotify!$U:$U,Charts!T926)</f>
        <v>1</v>
      </c>
      <c r="AA926">
        <f>COUNTIFS(Spotify!$AA:$AA,Charts!$AA$1,Spotify!$U:$U,Charts!T926)</f>
        <v>1</v>
      </c>
      <c r="AB926">
        <f>COUNTIFS(Spotify!$AA:$AA,Charts!$AB$1,Spotify!$U:$U,Charts!T926)</f>
        <v>4</v>
      </c>
      <c r="AC926">
        <f>COUNTIFS(Spotify!$AA:$AA,Charts!$AC$1,Spotify!$U:$U,Charts!T926)</f>
        <v>3</v>
      </c>
      <c r="AD926">
        <f>COUNTIFS(Spotify!$AA:$AA,Charts!$AD$1,Spotify!$U:$U,Charts!T926)</f>
        <v>1</v>
      </c>
      <c r="AE926">
        <f>COUNTIFS(Spotify!$AA:$AA,Charts!$AE$1,Spotify!$U:$U,Charts!T926)</f>
        <v>4</v>
      </c>
      <c r="AF926" s="8">
        <f>COUNTIFS(Spotify!$AA:$AA,Charts!$AF$1,Spotify!$U:$U,Charts!T926)</f>
        <v>3</v>
      </c>
      <c r="AH926" s="7" t="s">
        <v>2125</v>
      </c>
      <c r="AI926">
        <f>SUMIFS(Spotify!O:O,Spotify!U:U,Charts!AH926)/COUNTIFS(Spotify!U:U,Charts!AH926)</f>
        <v>-6085.2666666666664</v>
      </c>
      <c r="AJ926" s="18">
        <f>SUMIF(Spotify!U:U,Charts!AH926,Spotify!P:P)/COUNTIF(Spotify!U:U,Charts!AH926)</f>
        <v>115042.7</v>
      </c>
      <c r="AK926" s="18">
        <f>SUMIF(Spotify!U:U,Charts!AH926,Spotify!R:R)/COUNTIF(Spotify!U:U,Charts!AH926)</f>
        <v>10.566666666666666</v>
      </c>
      <c r="AL926" s="18">
        <f>SUMIF(Spotify!U:U,Charts!AH926,Spotify!J:J)/COUNTIF(Spotify!U:U,Charts!AH926)</f>
        <v>263.93333333333334</v>
      </c>
      <c r="AM926" s="18">
        <f>SUMIF(Spotify!U:U,Charts!AH926,Spotify!H:H)/COUNTIF(Spotify!U:U,Charts!AH926)</f>
        <v>599.16666666666663</v>
      </c>
      <c r="AN926" s="28">
        <f>SUMIF(Spotify!U:U,Charts!AH926,Spotify!I:I)/COUNTIF(Spotify!U:U,Charts!AH926)</f>
        <v>562.9</v>
      </c>
    </row>
    <row r="927" spans="1:40" x14ac:dyDescent="0.25">
      <c r="A927" s="3" t="s">
        <v>15245</v>
      </c>
      <c r="B927" s="1">
        <v>503940750</v>
      </c>
      <c r="C927" s="1">
        <v>1</v>
      </c>
      <c r="D927" s="1"/>
      <c r="E927" s="3" t="s">
        <v>7979</v>
      </c>
      <c r="F927" s="1">
        <v>44704381</v>
      </c>
      <c r="H927" s="7" t="s">
        <v>18185</v>
      </c>
      <c r="I927" s="1">
        <v>29492607</v>
      </c>
      <c r="J927" s="8">
        <v>1</v>
      </c>
      <c r="L927" s="7" t="s">
        <v>18185</v>
      </c>
      <c r="M927" s="1">
        <f t="shared" si="66"/>
        <v>-29492607</v>
      </c>
      <c r="N927">
        <v>1</v>
      </c>
      <c r="O927" s="18">
        <f>SUMIF(Spotify!U:U,Charts!L927,Spotify!Q:Q)/COUNTIF(Spotify!U:U,Charts!L927)</f>
        <v>246653</v>
      </c>
      <c r="P927" t="str">
        <f t="shared" si="67"/>
        <v>04:06</v>
      </c>
      <c r="Q927" s="18">
        <f t="shared" si="69"/>
        <v>641941</v>
      </c>
      <c r="R927" s="8" t="str">
        <f t="shared" si="68"/>
        <v>10:41</v>
      </c>
      <c r="T927" s="7" t="s">
        <v>15245</v>
      </c>
      <c r="U927">
        <f>COUNTIFS(Spotify!$AA:$AA,Charts!$U$1,Spotify!$U:$U,Charts!T927)</f>
        <v>0</v>
      </c>
      <c r="V927">
        <f>COUNTIFS(Spotify!$AA:$AA,Charts!$V$1,Spotify!$U:$U,Charts!T927)</f>
        <v>1</v>
      </c>
      <c r="W927">
        <f>COUNTIFS(Spotify!$AA:$AA,Charts!$W$1,Spotify!$U:$U,Charts!T927)</f>
        <v>0</v>
      </c>
      <c r="X927">
        <f>COUNTIFS(Spotify!$AA:$AA,Charts!$X$1,Spotify!$U:$U,Charts!T927)</f>
        <v>0</v>
      </c>
      <c r="Y927">
        <f>COUNTIFS(Spotify!$AA:$AA,Charts!$Y$1,Spotify!$U:$U,Charts!T927)</f>
        <v>0</v>
      </c>
      <c r="Z927">
        <f>COUNTIFS(Spotify!$AA:$AA,Charts!$Z$1,Spotify!$U:$U,Charts!T927)</f>
        <v>0</v>
      </c>
      <c r="AA927">
        <f>COUNTIFS(Spotify!$AA:$AA,Charts!$AA$1,Spotify!$U:$U,Charts!T927)</f>
        <v>0</v>
      </c>
      <c r="AB927">
        <f>COUNTIFS(Spotify!$AA:$AA,Charts!$AB$1,Spotify!$U:$U,Charts!T927)</f>
        <v>0</v>
      </c>
      <c r="AC927">
        <f>COUNTIFS(Spotify!$AA:$AA,Charts!$AC$1,Spotify!$U:$U,Charts!T927)</f>
        <v>0</v>
      </c>
      <c r="AD927">
        <f>COUNTIFS(Spotify!$AA:$AA,Charts!$AD$1,Spotify!$U:$U,Charts!T927)</f>
        <v>0</v>
      </c>
      <c r="AE927">
        <f>COUNTIFS(Spotify!$AA:$AA,Charts!$AE$1,Spotify!$U:$U,Charts!T927)</f>
        <v>0</v>
      </c>
      <c r="AF927" s="8">
        <f>COUNTIFS(Spotify!$AA:$AA,Charts!$AF$1,Spotify!$U:$U,Charts!T927)</f>
        <v>0</v>
      </c>
      <c r="AH927" s="7" t="s">
        <v>15245</v>
      </c>
      <c r="AI927">
        <f>SUMIFS(Spotify!O:O,Spotify!U:U,Charts!AH927)/COUNTIFS(Spotify!U:U,Charts!AH927)</f>
        <v>-5115</v>
      </c>
      <c r="AJ927" s="18">
        <f>SUMIF(Spotify!U:U,Charts!AH927,Spotify!P:P)/COUNTIF(Spotify!U:U,Charts!AH927)</f>
        <v>79028</v>
      </c>
      <c r="AK927" s="18">
        <f>SUMIF(Spotify!U:U,Charts!AH927,Spotify!R:R)/COUNTIF(Spotify!U:U,Charts!AH927)</f>
        <v>64</v>
      </c>
      <c r="AL927" s="18">
        <f>SUMIF(Spotify!U:U,Charts!AH927,Spotify!J:J)/COUNTIF(Spotify!U:U,Charts!AH927)</f>
        <v>504</v>
      </c>
      <c r="AM927" s="18">
        <f>SUMIF(Spotify!U:U,Charts!AH927,Spotify!H:H)/COUNTIF(Spotify!U:U,Charts!AH927)</f>
        <v>801</v>
      </c>
      <c r="AN927" s="28">
        <f>SUMIF(Spotify!U:U,Charts!AH927,Spotify!I:I)/COUNTIF(Spotify!U:U,Charts!AH927)</f>
        <v>795</v>
      </c>
    </row>
    <row r="928" spans="1:40" x14ac:dyDescent="0.25">
      <c r="A928" s="3" t="s">
        <v>439</v>
      </c>
      <c r="B928" s="1">
        <v>16962548953</v>
      </c>
      <c r="C928" s="1">
        <v>94</v>
      </c>
      <c r="D928" s="1"/>
      <c r="E928" s="3" t="s">
        <v>6199</v>
      </c>
      <c r="F928" s="1">
        <v>13918853</v>
      </c>
      <c r="H928" s="7" t="s">
        <v>18251</v>
      </c>
      <c r="I928" s="1">
        <v>29235093</v>
      </c>
      <c r="J928" s="8">
        <v>1</v>
      </c>
      <c r="L928" s="7" t="s">
        <v>18251</v>
      </c>
      <c r="M928" s="1">
        <f t="shared" si="66"/>
        <v>-29235093</v>
      </c>
      <c r="N928">
        <v>1</v>
      </c>
      <c r="O928" s="18">
        <f>SUMIF(Spotify!U:U,Charts!L928,Spotify!Q:Q)/COUNTIF(Spotify!U:U,Charts!L928)</f>
        <v>224638</v>
      </c>
      <c r="P928" t="str">
        <f t="shared" si="67"/>
        <v>03:44</v>
      </c>
      <c r="Q928" s="18">
        <f t="shared" si="69"/>
        <v>641941</v>
      </c>
      <c r="R928" s="8" t="str">
        <f t="shared" si="68"/>
        <v>10:41</v>
      </c>
      <c r="T928" s="7" t="s">
        <v>439</v>
      </c>
      <c r="U928">
        <f>COUNTIFS(Spotify!$AA:$AA,Charts!$U$1,Spotify!$U:$U,Charts!T928)</f>
        <v>19</v>
      </c>
      <c r="V928">
        <f>COUNTIFS(Spotify!$AA:$AA,Charts!$V$1,Spotify!$U:$U,Charts!T928)</f>
        <v>10</v>
      </c>
      <c r="W928">
        <f>COUNTIFS(Spotify!$AA:$AA,Charts!$W$1,Spotify!$U:$U,Charts!T928)</f>
        <v>10</v>
      </c>
      <c r="X928">
        <f>COUNTIFS(Spotify!$AA:$AA,Charts!$X$1,Spotify!$U:$U,Charts!T928)</f>
        <v>1</v>
      </c>
      <c r="Y928">
        <f>COUNTIFS(Spotify!$AA:$AA,Charts!$Y$1,Spotify!$U:$U,Charts!T928)</f>
        <v>8</v>
      </c>
      <c r="Z928">
        <f>COUNTIFS(Spotify!$AA:$AA,Charts!$Z$1,Spotify!$U:$U,Charts!T928)</f>
        <v>13</v>
      </c>
      <c r="AA928">
        <f>COUNTIFS(Spotify!$AA:$AA,Charts!$AA$1,Spotify!$U:$U,Charts!T928)</f>
        <v>7</v>
      </c>
      <c r="AB928">
        <f>COUNTIFS(Spotify!$AA:$AA,Charts!$AB$1,Spotify!$U:$U,Charts!T928)</f>
        <v>5</v>
      </c>
      <c r="AC928">
        <f>COUNTIFS(Spotify!$AA:$AA,Charts!$AC$1,Spotify!$U:$U,Charts!T928)</f>
        <v>4</v>
      </c>
      <c r="AD928">
        <f>COUNTIFS(Spotify!$AA:$AA,Charts!$AD$1,Spotify!$U:$U,Charts!T928)</f>
        <v>5</v>
      </c>
      <c r="AE928">
        <f>COUNTIFS(Spotify!$AA:$AA,Charts!$AE$1,Spotify!$U:$U,Charts!T928)</f>
        <v>4</v>
      </c>
      <c r="AF928" s="8">
        <f>COUNTIFS(Spotify!$AA:$AA,Charts!$AF$1,Spotify!$U:$U,Charts!T928)</f>
        <v>8</v>
      </c>
      <c r="AH928" s="7" t="s">
        <v>439</v>
      </c>
      <c r="AI928">
        <f>SUMIFS(Spotify!O:O,Spotify!U:U,Charts!AH928)/COUNTIFS(Spotify!U:U,Charts!AH928)</f>
        <v>-5071.2872340425529</v>
      </c>
      <c r="AJ928" s="18">
        <f>SUMIF(Spotify!U:U,Charts!AH928,Spotify!P:P)/COUNTIF(Spotify!U:U,Charts!AH928)</f>
        <v>104310.65957446808</v>
      </c>
      <c r="AK928" s="18">
        <f>SUMIF(Spotify!U:U,Charts!AH928,Spotify!R:R)/COUNTIF(Spotify!U:U,Charts!AH928)</f>
        <v>22.361702127659573</v>
      </c>
      <c r="AL928" s="18">
        <f>SUMIF(Spotify!U:U,Charts!AH928,Spotify!J:J)/COUNTIF(Spotify!U:U,Charts!AH928)</f>
        <v>388.30851063829789</v>
      </c>
      <c r="AM928" s="18">
        <f>SUMIF(Spotify!U:U,Charts!AH928,Spotify!H:H)/COUNTIF(Spotify!U:U,Charts!AH928)</f>
        <v>565.27659574468089</v>
      </c>
      <c r="AN928" s="28">
        <f>SUMIF(Spotify!U:U,Charts!AH928,Spotify!I:I)/COUNTIF(Spotify!U:U,Charts!AH928)</f>
        <v>571.95744680851067</v>
      </c>
    </row>
    <row r="929" spans="1:40" x14ac:dyDescent="0.25">
      <c r="A929" s="3" t="s">
        <v>18169</v>
      </c>
      <c r="B929" s="1">
        <v>1014794708</v>
      </c>
      <c r="C929" s="1">
        <v>1</v>
      </c>
      <c r="D929" s="1"/>
      <c r="E929" s="3" t="s">
        <v>9370</v>
      </c>
      <c r="F929" s="1">
        <v>228818486</v>
      </c>
      <c r="H929" s="7" t="s">
        <v>12454</v>
      </c>
      <c r="I929" s="1">
        <v>29116081</v>
      </c>
      <c r="J929" s="8">
        <v>1</v>
      </c>
      <c r="L929" s="7" t="s">
        <v>12454</v>
      </c>
      <c r="M929" s="1">
        <f t="shared" si="66"/>
        <v>-29116081</v>
      </c>
      <c r="N929">
        <v>1</v>
      </c>
      <c r="O929" s="18">
        <f>SUMIF(Spotify!U:U,Charts!L929,Spotify!Q:Q)/COUNTIF(Spotify!U:U,Charts!L929)</f>
        <v>196745</v>
      </c>
      <c r="P929" t="str">
        <f t="shared" si="67"/>
        <v>03:16</v>
      </c>
      <c r="Q929" s="18">
        <f t="shared" si="69"/>
        <v>641941</v>
      </c>
      <c r="R929" s="8" t="str">
        <f t="shared" si="68"/>
        <v>10:41</v>
      </c>
      <c r="T929" s="7" t="s">
        <v>18169</v>
      </c>
      <c r="U929">
        <f>COUNTIFS(Spotify!$AA:$AA,Charts!$U$1,Spotify!$U:$U,Charts!T929)</f>
        <v>0</v>
      </c>
      <c r="V929">
        <f>COUNTIFS(Spotify!$AA:$AA,Charts!$V$1,Spotify!$U:$U,Charts!T929)</f>
        <v>0</v>
      </c>
      <c r="W929">
        <f>COUNTIFS(Spotify!$AA:$AA,Charts!$W$1,Spotify!$U:$U,Charts!T929)</f>
        <v>0</v>
      </c>
      <c r="X929">
        <f>COUNTIFS(Spotify!$AA:$AA,Charts!$X$1,Spotify!$U:$U,Charts!T929)</f>
        <v>0</v>
      </c>
      <c r="Y929">
        <f>COUNTIFS(Spotify!$AA:$AA,Charts!$Y$1,Spotify!$U:$U,Charts!T929)</f>
        <v>0</v>
      </c>
      <c r="Z929">
        <f>COUNTIFS(Spotify!$AA:$AA,Charts!$Z$1,Spotify!$U:$U,Charts!T929)</f>
        <v>0</v>
      </c>
      <c r="AA929">
        <f>COUNTIFS(Spotify!$AA:$AA,Charts!$AA$1,Spotify!$U:$U,Charts!T929)</f>
        <v>0</v>
      </c>
      <c r="AB929">
        <f>COUNTIFS(Spotify!$AA:$AA,Charts!$AB$1,Spotify!$U:$U,Charts!T929)</f>
        <v>0</v>
      </c>
      <c r="AC929">
        <f>COUNTIFS(Spotify!$AA:$AA,Charts!$AC$1,Spotify!$U:$U,Charts!T929)</f>
        <v>1</v>
      </c>
      <c r="AD929">
        <f>COUNTIFS(Spotify!$AA:$AA,Charts!$AD$1,Spotify!$U:$U,Charts!T929)</f>
        <v>0</v>
      </c>
      <c r="AE929">
        <f>COUNTIFS(Spotify!$AA:$AA,Charts!$AE$1,Spotify!$U:$U,Charts!T929)</f>
        <v>0</v>
      </c>
      <c r="AF929" s="8">
        <f>COUNTIFS(Spotify!$AA:$AA,Charts!$AF$1,Spotify!$U:$U,Charts!T929)</f>
        <v>0</v>
      </c>
      <c r="AH929" s="7" t="s">
        <v>18169</v>
      </c>
      <c r="AI929">
        <f>SUMIFS(Spotify!O:O,Spotify!U:U,Charts!AH929)/COUNTIFS(Spotify!U:U,Charts!AH929)</f>
        <v>-8765</v>
      </c>
      <c r="AJ929" s="18">
        <f>SUMIF(Spotify!U:U,Charts!AH929,Spotify!P:P)/COUNTIF(Spotify!U:U,Charts!AH929)</f>
        <v>144026</v>
      </c>
      <c r="AK929" s="18">
        <f>SUMIF(Spotify!U:U,Charts!AH929,Spotify!R:R)/COUNTIF(Spotify!U:U,Charts!AH929)</f>
        <v>79</v>
      </c>
      <c r="AL929" s="18">
        <f>SUMIF(Spotify!U:U,Charts!AH929,Spotify!J:J)/COUNTIF(Spotify!U:U,Charts!AH929)</f>
        <v>135</v>
      </c>
      <c r="AM929" s="18">
        <f>SUMIF(Spotify!U:U,Charts!AH929,Spotify!H:H)/COUNTIF(Spotify!U:U,Charts!AH929)</f>
        <v>726</v>
      </c>
      <c r="AN929" s="28">
        <f>SUMIF(Spotify!U:U,Charts!AH929,Spotify!I:I)/COUNTIF(Spotify!U:U,Charts!AH929)</f>
        <v>431</v>
      </c>
    </row>
    <row r="930" spans="1:40" x14ac:dyDescent="0.25">
      <c r="A930" s="3" t="s">
        <v>1267</v>
      </c>
      <c r="B930" s="1">
        <v>26425249</v>
      </c>
      <c r="C930" s="1">
        <v>2</v>
      </c>
      <c r="D930" s="1"/>
      <c r="E930" s="3" t="s">
        <v>597</v>
      </c>
      <c r="F930" s="1">
        <v>8356904</v>
      </c>
      <c r="H930" s="7" t="s">
        <v>664</v>
      </c>
      <c r="I930" s="1">
        <v>29094254</v>
      </c>
      <c r="J930" s="8">
        <v>1</v>
      </c>
      <c r="L930" s="7" t="s">
        <v>664</v>
      </c>
      <c r="M930" s="1">
        <f t="shared" si="66"/>
        <v>-29094254</v>
      </c>
      <c r="N930">
        <v>1</v>
      </c>
      <c r="O930" s="18">
        <f>SUMIF(Spotify!U:U,Charts!L930,Spotify!Q:Q)/COUNTIF(Spotify!U:U,Charts!L930)</f>
        <v>173067</v>
      </c>
      <c r="P930" t="str">
        <f t="shared" si="67"/>
        <v>02:53</v>
      </c>
      <c r="Q930" s="18">
        <f t="shared" si="69"/>
        <v>641941</v>
      </c>
      <c r="R930" s="8" t="str">
        <f t="shared" si="68"/>
        <v>10:41</v>
      </c>
      <c r="T930" s="7" t="s">
        <v>1267</v>
      </c>
      <c r="U930">
        <f>COUNTIFS(Spotify!$AA:$AA,Charts!$U$1,Spotify!$U:$U,Charts!T930)</f>
        <v>0</v>
      </c>
      <c r="V930">
        <f>COUNTIFS(Spotify!$AA:$AA,Charts!$V$1,Spotify!$U:$U,Charts!T930)</f>
        <v>0</v>
      </c>
      <c r="W930">
        <f>COUNTIFS(Spotify!$AA:$AA,Charts!$W$1,Spotify!$U:$U,Charts!T930)</f>
        <v>0</v>
      </c>
      <c r="X930">
        <f>COUNTIFS(Spotify!$AA:$AA,Charts!$X$1,Spotify!$U:$U,Charts!T930)</f>
        <v>0</v>
      </c>
      <c r="Y930">
        <f>COUNTIFS(Spotify!$AA:$AA,Charts!$Y$1,Spotify!$U:$U,Charts!T930)</f>
        <v>0</v>
      </c>
      <c r="Z930">
        <f>COUNTIFS(Spotify!$AA:$AA,Charts!$Z$1,Spotify!$U:$U,Charts!T930)</f>
        <v>0</v>
      </c>
      <c r="AA930">
        <f>COUNTIFS(Spotify!$AA:$AA,Charts!$AA$1,Spotify!$U:$U,Charts!T930)</f>
        <v>0</v>
      </c>
      <c r="AB930">
        <f>COUNTIFS(Spotify!$AA:$AA,Charts!$AB$1,Spotify!$U:$U,Charts!T930)</f>
        <v>0</v>
      </c>
      <c r="AC930">
        <f>COUNTIFS(Spotify!$AA:$AA,Charts!$AC$1,Spotify!$U:$U,Charts!T930)</f>
        <v>0</v>
      </c>
      <c r="AD930">
        <f>COUNTIFS(Spotify!$AA:$AA,Charts!$AD$1,Spotify!$U:$U,Charts!T930)</f>
        <v>1</v>
      </c>
      <c r="AE930">
        <f>COUNTIFS(Spotify!$AA:$AA,Charts!$AE$1,Spotify!$U:$U,Charts!T930)</f>
        <v>0</v>
      </c>
      <c r="AF930" s="8">
        <f>COUNTIFS(Spotify!$AA:$AA,Charts!$AF$1,Spotify!$U:$U,Charts!T930)</f>
        <v>1</v>
      </c>
      <c r="AH930" s="7" t="s">
        <v>1267</v>
      </c>
      <c r="AI930">
        <f>SUMIFS(Spotify!O:O,Spotify!U:U,Charts!AH930)/COUNTIFS(Spotify!U:U,Charts!AH930)</f>
        <v>-3587</v>
      </c>
      <c r="AJ930" s="18">
        <f>SUMIF(Spotify!U:U,Charts!AH930,Spotify!P:P)/COUNTIF(Spotify!U:U,Charts!AH930)</f>
        <v>101998</v>
      </c>
      <c r="AK930" s="18">
        <f>SUMIF(Spotify!U:U,Charts!AH930,Spotify!R:R)/COUNTIF(Spotify!U:U,Charts!AH930)</f>
        <v>3.5</v>
      </c>
      <c r="AL930" s="18">
        <f>SUMIF(Spotify!U:U,Charts!AH930,Spotify!J:J)/COUNTIF(Spotify!U:U,Charts!AH930)</f>
        <v>230</v>
      </c>
      <c r="AM930" s="18">
        <f>SUMIF(Spotify!U:U,Charts!AH930,Spotify!H:H)/COUNTIF(Spotify!U:U,Charts!AH930)</f>
        <v>779.5</v>
      </c>
      <c r="AN930" s="28">
        <f>SUMIF(Spotify!U:U,Charts!AH930,Spotify!I:I)/COUNTIF(Spotify!U:U,Charts!AH930)</f>
        <v>439.5</v>
      </c>
    </row>
    <row r="931" spans="1:40" x14ac:dyDescent="0.25">
      <c r="A931" s="3" t="s">
        <v>18170</v>
      </c>
      <c r="B931" s="1">
        <v>190781626</v>
      </c>
      <c r="C931" s="1">
        <v>2</v>
      </c>
      <c r="D931" s="1"/>
      <c r="E931" s="3" t="s">
        <v>2097</v>
      </c>
      <c r="F931" s="1">
        <v>300583861</v>
      </c>
      <c r="H931" s="7" t="s">
        <v>16472</v>
      </c>
      <c r="I931" s="1">
        <v>28990428</v>
      </c>
      <c r="J931" s="8">
        <v>1</v>
      </c>
      <c r="L931" s="7" t="s">
        <v>16472</v>
      </c>
      <c r="M931" s="1">
        <f t="shared" si="66"/>
        <v>-28990428</v>
      </c>
      <c r="N931">
        <v>1</v>
      </c>
      <c r="O931" s="18">
        <f>SUMIF(Spotify!U:U,Charts!L931,Spotify!Q:Q)/COUNTIF(Spotify!U:U,Charts!L931)</f>
        <v>247197</v>
      </c>
      <c r="P931" t="str">
        <f t="shared" si="67"/>
        <v>04:07</v>
      </c>
      <c r="Q931" s="18">
        <f t="shared" si="69"/>
        <v>641941</v>
      </c>
      <c r="R931" s="8" t="str">
        <f t="shared" si="68"/>
        <v>10:41</v>
      </c>
      <c r="T931" s="7" t="s">
        <v>18170</v>
      </c>
      <c r="U931">
        <f>COUNTIFS(Spotify!$AA:$AA,Charts!$U$1,Spotify!$U:$U,Charts!T931)</f>
        <v>2</v>
      </c>
      <c r="V931">
        <f>COUNTIFS(Spotify!$AA:$AA,Charts!$V$1,Spotify!$U:$U,Charts!T931)</f>
        <v>0</v>
      </c>
      <c r="W931">
        <f>COUNTIFS(Spotify!$AA:$AA,Charts!$W$1,Spotify!$U:$U,Charts!T931)</f>
        <v>0</v>
      </c>
      <c r="X931">
        <f>COUNTIFS(Spotify!$AA:$AA,Charts!$X$1,Spotify!$U:$U,Charts!T931)</f>
        <v>0</v>
      </c>
      <c r="Y931">
        <f>COUNTIFS(Spotify!$AA:$AA,Charts!$Y$1,Spotify!$U:$U,Charts!T931)</f>
        <v>0</v>
      </c>
      <c r="Z931">
        <f>COUNTIFS(Spotify!$AA:$AA,Charts!$Z$1,Spotify!$U:$U,Charts!T931)</f>
        <v>0</v>
      </c>
      <c r="AA931">
        <f>COUNTIFS(Spotify!$AA:$AA,Charts!$AA$1,Spotify!$U:$U,Charts!T931)</f>
        <v>0</v>
      </c>
      <c r="AB931">
        <f>COUNTIFS(Spotify!$AA:$AA,Charts!$AB$1,Spotify!$U:$U,Charts!T931)</f>
        <v>0</v>
      </c>
      <c r="AC931">
        <f>COUNTIFS(Spotify!$AA:$AA,Charts!$AC$1,Spotify!$U:$U,Charts!T931)</f>
        <v>0</v>
      </c>
      <c r="AD931">
        <f>COUNTIFS(Spotify!$AA:$AA,Charts!$AD$1,Spotify!$U:$U,Charts!T931)</f>
        <v>0</v>
      </c>
      <c r="AE931">
        <f>COUNTIFS(Spotify!$AA:$AA,Charts!$AE$1,Spotify!$U:$U,Charts!T931)</f>
        <v>0</v>
      </c>
      <c r="AF931" s="8">
        <f>COUNTIFS(Spotify!$AA:$AA,Charts!$AF$1,Spotify!$U:$U,Charts!T931)</f>
        <v>0</v>
      </c>
      <c r="AH931" s="7" t="s">
        <v>18170</v>
      </c>
      <c r="AI931">
        <f>SUMIFS(Spotify!O:O,Spotify!U:U,Charts!AH931)/COUNTIFS(Spotify!U:U,Charts!AH931)</f>
        <v>-6525</v>
      </c>
      <c r="AJ931" s="18">
        <f>SUMIF(Spotify!U:U,Charts!AH931,Spotify!P:P)/COUNTIF(Spotify!U:U,Charts!AH931)</f>
        <v>94009</v>
      </c>
      <c r="AK931" s="18">
        <f>SUMIF(Spotify!U:U,Charts!AH931,Spotify!R:R)/COUNTIF(Spotify!U:U,Charts!AH931)</f>
        <v>16.5</v>
      </c>
      <c r="AL931" s="18">
        <f>SUMIF(Spotify!U:U,Charts!AH931,Spotify!J:J)/COUNTIF(Spotify!U:U,Charts!AH931)</f>
        <v>278</v>
      </c>
      <c r="AM931" s="18">
        <f>SUMIF(Spotify!U:U,Charts!AH931,Spotify!H:H)/COUNTIF(Spotify!U:U,Charts!AH931)</f>
        <v>577</v>
      </c>
      <c r="AN931" s="28">
        <f>SUMIF(Spotify!U:U,Charts!AH931,Spotify!I:I)/COUNTIF(Spotify!U:U,Charts!AH931)</f>
        <v>574</v>
      </c>
    </row>
    <row r="932" spans="1:40" x14ac:dyDescent="0.25">
      <c r="A932" s="3" t="s">
        <v>18171</v>
      </c>
      <c r="B932" s="1">
        <v>57882567</v>
      </c>
      <c r="C932" s="1">
        <v>1</v>
      </c>
      <c r="D932" s="1"/>
      <c r="E932" s="3" t="s">
        <v>91</v>
      </c>
      <c r="F932" s="1">
        <v>19220630</v>
      </c>
      <c r="H932" s="7" t="s">
        <v>8002</v>
      </c>
      <c r="I932" s="1">
        <v>28914499</v>
      </c>
      <c r="J932" s="8">
        <v>1</v>
      </c>
      <c r="L932" s="7" t="s">
        <v>8002</v>
      </c>
      <c r="M932" s="1">
        <f t="shared" si="66"/>
        <v>-28914499</v>
      </c>
      <c r="N932">
        <v>1</v>
      </c>
      <c r="O932" s="18">
        <f>SUMIF(Spotify!U:U,Charts!L932,Spotify!Q:Q)/COUNTIF(Spotify!U:U,Charts!L932)</f>
        <v>219307</v>
      </c>
      <c r="P932" t="str">
        <f t="shared" si="67"/>
        <v>03:39</v>
      </c>
      <c r="Q932" s="18">
        <f t="shared" si="69"/>
        <v>641941</v>
      </c>
      <c r="R932" s="8" t="str">
        <f t="shared" si="68"/>
        <v>10:41</v>
      </c>
      <c r="T932" s="7" t="s">
        <v>18171</v>
      </c>
      <c r="U932">
        <f>COUNTIFS(Spotify!$AA:$AA,Charts!$U$1,Spotify!$U:$U,Charts!T932)</f>
        <v>0</v>
      </c>
      <c r="V932">
        <f>COUNTIFS(Spotify!$AA:$AA,Charts!$V$1,Spotify!$U:$U,Charts!T932)</f>
        <v>0</v>
      </c>
      <c r="W932">
        <f>COUNTIFS(Spotify!$AA:$AA,Charts!$W$1,Spotify!$U:$U,Charts!T932)</f>
        <v>0</v>
      </c>
      <c r="X932">
        <f>COUNTIFS(Spotify!$AA:$AA,Charts!$X$1,Spotify!$U:$U,Charts!T932)</f>
        <v>0</v>
      </c>
      <c r="Y932">
        <f>COUNTIFS(Spotify!$AA:$AA,Charts!$Y$1,Spotify!$U:$U,Charts!T932)</f>
        <v>1</v>
      </c>
      <c r="Z932">
        <f>COUNTIFS(Spotify!$AA:$AA,Charts!$Z$1,Spotify!$U:$U,Charts!T932)</f>
        <v>0</v>
      </c>
      <c r="AA932">
        <f>COUNTIFS(Spotify!$AA:$AA,Charts!$AA$1,Spotify!$U:$U,Charts!T932)</f>
        <v>0</v>
      </c>
      <c r="AB932">
        <f>COUNTIFS(Spotify!$AA:$AA,Charts!$AB$1,Spotify!$U:$U,Charts!T932)</f>
        <v>0</v>
      </c>
      <c r="AC932">
        <f>COUNTIFS(Spotify!$AA:$AA,Charts!$AC$1,Spotify!$U:$U,Charts!T932)</f>
        <v>0</v>
      </c>
      <c r="AD932">
        <f>COUNTIFS(Spotify!$AA:$AA,Charts!$AD$1,Spotify!$U:$U,Charts!T932)</f>
        <v>0</v>
      </c>
      <c r="AE932">
        <f>COUNTIFS(Spotify!$AA:$AA,Charts!$AE$1,Spotify!$U:$U,Charts!T932)</f>
        <v>0</v>
      </c>
      <c r="AF932" s="8">
        <f>COUNTIFS(Spotify!$AA:$AA,Charts!$AF$1,Spotify!$U:$U,Charts!T932)</f>
        <v>0</v>
      </c>
      <c r="AH932" s="7" t="s">
        <v>18171</v>
      </c>
      <c r="AI932">
        <f>SUMIFS(Spotify!O:O,Spotify!U:U,Charts!AH932)/COUNTIFS(Spotify!U:U,Charts!AH932)</f>
        <v>-3197</v>
      </c>
      <c r="AJ932" s="18">
        <f>SUMIF(Spotify!U:U,Charts!AH932,Spotify!P:P)/COUNTIF(Spotify!U:U,Charts!AH932)</f>
        <v>129969</v>
      </c>
      <c r="AK932" s="18">
        <f>SUMIF(Spotify!U:U,Charts!AH932,Spotify!R:R)/COUNTIF(Spotify!U:U,Charts!AH932)</f>
        <v>6</v>
      </c>
      <c r="AL932" s="18">
        <f>SUMIF(Spotify!U:U,Charts!AH932,Spotify!J:J)/COUNTIF(Spotify!U:U,Charts!AH932)</f>
        <v>856</v>
      </c>
      <c r="AM932" s="18">
        <f>SUMIF(Spotify!U:U,Charts!AH932,Spotify!H:H)/COUNTIF(Spotify!U:U,Charts!AH932)</f>
        <v>905</v>
      </c>
      <c r="AN932" s="28">
        <f>SUMIF(Spotify!U:U,Charts!AH932,Spotify!I:I)/COUNTIF(Spotify!U:U,Charts!AH932)</f>
        <v>962</v>
      </c>
    </row>
    <row r="933" spans="1:40" x14ac:dyDescent="0.25">
      <c r="A933" s="3" t="s">
        <v>13955</v>
      </c>
      <c r="B933" s="1">
        <v>74839305</v>
      </c>
      <c r="C933" s="1">
        <v>1</v>
      </c>
      <c r="D933" s="1"/>
      <c r="E933" s="3" t="s">
        <v>2423</v>
      </c>
      <c r="F933" s="1">
        <v>5933484</v>
      </c>
      <c r="H933" s="7" t="s">
        <v>17947</v>
      </c>
      <c r="I933" s="1">
        <v>28847840</v>
      </c>
      <c r="J933" s="8">
        <v>1</v>
      </c>
      <c r="L933" s="7" t="s">
        <v>17947</v>
      </c>
      <c r="M933" s="1">
        <f t="shared" si="66"/>
        <v>-28847840</v>
      </c>
      <c r="N933">
        <v>1</v>
      </c>
      <c r="O933" s="18">
        <f>SUMIF(Spotify!U:U,Charts!L933,Spotify!Q:Q)/COUNTIF(Spotify!U:U,Charts!L933)</f>
        <v>177000</v>
      </c>
      <c r="P933" t="str">
        <f t="shared" si="67"/>
        <v>02:57</v>
      </c>
      <c r="Q933" s="18">
        <f t="shared" si="69"/>
        <v>641941</v>
      </c>
      <c r="R933" s="8" t="str">
        <f t="shared" si="68"/>
        <v>10:41</v>
      </c>
      <c r="T933" s="7" t="s">
        <v>13955</v>
      </c>
      <c r="U933">
        <f>COUNTIFS(Spotify!$AA:$AA,Charts!$U$1,Spotify!$U:$U,Charts!T933)</f>
        <v>0</v>
      </c>
      <c r="V933">
        <f>COUNTIFS(Spotify!$AA:$AA,Charts!$V$1,Spotify!$U:$U,Charts!T933)</f>
        <v>0</v>
      </c>
      <c r="W933">
        <f>COUNTIFS(Spotify!$AA:$AA,Charts!$W$1,Spotify!$U:$U,Charts!T933)</f>
        <v>0</v>
      </c>
      <c r="X933">
        <f>COUNTIFS(Spotify!$AA:$AA,Charts!$X$1,Spotify!$U:$U,Charts!T933)</f>
        <v>0</v>
      </c>
      <c r="Y933">
        <f>COUNTIFS(Spotify!$AA:$AA,Charts!$Y$1,Spotify!$U:$U,Charts!T933)</f>
        <v>0</v>
      </c>
      <c r="Z933">
        <f>COUNTIFS(Spotify!$AA:$AA,Charts!$Z$1,Spotify!$U:$U,Charts!T933)</f>
        <v>0</v>
      </c>
      <c r="AA933">
        <f>COUNTIFS(Spotify!$AA:$AA,Charts!$AA$1,Spotify!$U:$U,Charts!T933)</f>
        <v>0</v>
      </c>
      <c r="AB933">
        <f>COUNTIFS(Spotify!$AA:$AA,Charts!$AB$1,Spotify!$U:$U,Charts!T933)</f>
        <v>0</v>
      </c>
      <c r="AC933">
        <f>COUNTIFS(Spotify!$AA:$AA,Charts!$AC$1,Spotify!$U:$U,Charts!T933)</f>
        <v>0</v>
      </c>
      <c r="AD933">
        <f>COUNTIFS(Spotify!$AA:$AA,Charts!$AD$1,Spotify!$U:$U,Charts!T933)</f>
        <v>1</v>
      </c>
      <c r="AE933">
        <f>COUNTIFS(Spotify!$AA:$AA,Charts!$AE$1,Spotify!$U:$U,Charts!T933)</f>
        <v>0</v>
      </c>
      <c r="AF933" s="8">
        <f>COUNTIFS(Spotify!$AA:$AA,Charts!$AF$1,Spotify!$U:$U,Charts!T933)</f>
        <v>0</v>
      </c>
      <c r="AH933" s="7" t="s">
        <v>13955</v>
      </c>
      <c r="AI933">
        <f>SUMIFS(Spotify!O:O,Spotify!U:U,Charts!AH933)/COUNTIFS(Spotify!U:U,Charts!AH933)</f>
        <v>-4452</v>
      </c>
      <c r="AJ933" s="18">
        <f>SUMIF(Spotify!U:U,Charts!AH933,Spotify!P:P)/COUNTIF(Spotify!U:U,Charts!AH933)</f>
        <v>103014</v>
      </c>
      <c r="AK933" s="18">
        <f>SUMIF(Spotify!U:U,Charts!AH933,Spotify!R:R)/COUNTIF(Spotify!U:U,Charts!AH933)</f>
        <v>15</v>
      </c>
      <c r="AL933" s="18">
        <f>SUMIF(Spotify!U:U,Charts!AH933,Spotify!J:J)/COUNTIF(Spotify!U:U,Charts!AH933)</f>
        <v>261</v>
      </c>
      <c r="AM933" s="18">
        <f>SUMIF(Spotify!U:U,Charts!AH933,Spotify!H:H)/COUNTIF(Spotify!U:U,Charts!AH933)</f>
        <v>606</v>
      </c>
      <c r="AN933" s="28">
        <f>SUMIF(Spotify!U:U,Charts!AH933,Spotify!I:I)/COUNTIF(Spotify!U:U,Charts!AH933)</f>
        <v>799</v>
      </c>
    </row>
    <row r="934" spans="1:40" x14ac:dyDescent="0.25">
      <c r="A934" s="3" t="s">
        <v>15549</v>
      </c>
      <c r="B934" s="1">
        <v>15509550</v>
      </c>
      <c r="C934" s="1">
        <v>3</v>
      </c>
      <c r="D934" s="1"/>
      <c r="E934" s="3" t="s">
        <v>3744</v>
      </c>
      <c r="F934" s="1">
        <v>141259230</v>
      </c>
      <c r="H934" s="7" t="s">
        <v>5656</v>
      </c>
      <c r="I934" s="1">
        <v>28826971</v>
      </c>
      <c r="J934" s="8">
        <v>2</v>
      </c>
      <c r="L934" s="7" t="s">
        <v>5656</v>
      </c>
      <c r="M934" s="1">
        <f t="shared" si="66"/>
        <v>-28826971</v>
      </c>
      <c r="N934">
        <v>2</v>
      </c>
      <c r="O934" s="18">
        <f>SUMIF(Spotify!U:U,Charts!L934,Spotify!Q:Q)/COUNTIF(Spotify!U:U,Charts!L934)</f>
        <v>171481.5</v>
      </c>
      <c r="P934" t="str">
        <f t="shared" si="67"/>
        <v>02:51</v>
      </c>
      <c r="Q934" s="18">
        <f t="shared" si="69"/>
        <v>641941</v>
      </c>
      <c r="R934" s="8" t="str">
        <f t="shared" si="68"/>
        <v>10:41</v>
      </c>
      <c r="T934" s="7" t="s">
        <v>15549</v>
      </c>
      <c r="U934">
        <f>COUNTIFS(Spotify!$AA:$AA,Charts!$U$1,Spotify!$U:$U,Charts!T934)</f>
        <v>0</v>
      </c>
      <c r="V934">
        <f>COUNTIFS(Spotify!$AA:$AA,Charts!$V$1,Spotify!$U:$U,Charts!T934)</f>
        <v>1</v>
      </c>
      <c r="W934">
        <f>COUNTIFS(Spotify!$AA:$AA,Charts!$W$1,Spotify!$U:$U,Charts!T934)</f>
        <v>0</v>
      </c>
      <c r="X934">
        <f>COUNTIFS(Spotify!$AA:$AA,Charts!$X$1,Spotify!$U:$U,Charts!T934)</f>
        <v>0</v>
      </c>
      <c r="Y934">
        <f>COUNTIFS(Spotify!$AA:$AA,Charts!$Y$1,Spotify!$U:$U,Charts!T934)</f>
        <v>0</v>
      </c>
      <c r="Z934">
        <f>COUNTIFS(Spotify!$AA:$AA,Charts!$Z$1,Spotify!$U:$U,Charts!T934)</f>
        <v>0</v>
      </c>
      <c r="AA934">
        <f>COUNTIFS(Spotify!$AA:$AA,Charts!$AA$1,Spotify!$U:$U,Charts!T934)</f>
        <v>1</v>
      </c>
      <c r="AB934">
        <f>COUNTIFS(Spotify!$AA:$AA,Charts!$AB$1,Spotify!$U:$U,Charts!T934)</f>
        <v>1</v>
      </c>
      <c r="AC934">
        <f>COUNTIFS(Spotify!$AA:$AA,Charts!$AC$1,Spotify!$U:$U,Charts!T934)</f>
        <v>0</v>
      </c>
      <c r="AD934">
        <f>COUNTIFS(Spotify!$AA:$AA,Charts!$AD$1,Spotify!$U:$U,Charts!T934)</f>
        <v>0</v>
      </c>
      <c r="AE934">
        <f>COUNTIFS(Spotify!$AA:$AA,Charts!$AE$1,Spotify!$U:$U,Charts!T934)</f>
        <v>0</v>
      </c>
      <c r="AF934" s="8">
        <f>COUNTIFS(Spotify!$AA:$AA,Charts!$AF$1,Spotify!$U:$U,Charts!T934)</f>
        <v>0</v>
      </c>
      <c r="AH934" s="7" t="s">
        <v>15549</v>
      </c>
      <c r="AI934">
        <f>SUMIFS(Spotify!O:O,Spotify!U:U,Charts!AH934)/COUNTIFS(Spotify!U:U,Charts!AH934)</f>
        <v>-4270.333333333333</v>
      </c>
      <c r="AJ934" s="18">
        <f>SUMIF(Spotify!U:U,Charts!AH934,Spotify!P:P)/COUNTIF(Spotify!U:U,Charts!AH934)</f>
        <v>114407.66666666667</v>
      </c>
      <c r="AK934" s="18">
        <f>SUMIF(Spotify!U:U,Charts!AH934,Spotify!R:R)/COUNTIF(Spotify!U:U,Charts!AH934)</f>
        <v>1</v>
      </c>
      <c r="AL934" s="18">
        <f>SUMIF(Spotify!U:U,Charts!AH934,Spotify!J:J)/COUNTIF(Spotify!U:U,Charts!AH934)</f>
        <v>484</v>
      </c>
      <c r="AM934" s="18">
        <f>SUMIF(Spotify!U:U,Charts!AH934,Spotify!H:H)/COUNTIF(Spotify!U:U,Charts!AH934)</f>
        <v>439.33333333333331</v>
      </c>
      <c r="AN934" s="28">
        <f>SUMIF(Spotify!U:U,Charts!AH934,Spotify!I:I)/COUNTIF(Spotify!U:U,Charts!AH934)</f>
        <v>670.66666666666663</v>
      </c>
    </row>
    <row r="935" spans="1:40" x14ac:dyDescent="0.25">
      <c r="A935" s="3" t="s">
        <v>18172</v>
      </c>
      <c r="B935" s="1">
        <v>108097650</v>
      </c>
      <c r="C935" s="1">
        <v>2</v>
      </c>
      <c r="D935" s="1"/>
      <c r="E935" s="3" t="s">
        <v>4807</v>
      </c>
      <c r="F935" s="1">
        <v>102286371</v>
      </c>
      <c r="H935" s="7" t="s">
        <v>17949</v>
      </c>
      <c r="I935" s="1">
        <v>28748438</v>
      </c>
      <c r="J935" s="8">
        <v>2</v>
      </c>
      <c r="L935" s="7" t="s">
        <v>17949</v>
      </c>
      <c r="M935" s="1">
        <f t="shared" si="66"/>
        <v>-28748438</v>
      </c>
      <c r="N935">
        <v>2</v>
      </c>
      <c r="O935" s="18">
        <f>SUMIF(Spotify!U:U,Charts!L935,Spotify!Q:Q)/COUNTIF(Spotify!U:U,Charts!L935)</f>
        <v>185572</v>
      </c>
      <c r="P935" t="str">
        <f t="shared" si="67"/>
        <v>03:05</v>
      </c>
      <c r="Q935" s="18">
        <f t="shared" si="69"/>
        <v>641941</v>
      </c>
      <c r="R935" s="8" t="str">
        <f t="shared" si="68"/>
        <v>10:41</v>
      </c>
      <c r="T935" s="7" t="s">
        <v>18172</v>
      </c>
      <c r="U935">
        <f>COUNTIFS(Spotify!$AA:$AA,Charts!$U$1,Spotify!$U:$U,Charts!T935)</f>
        <v>0</v>
      </c>
      <c r="V935">
        <f>COUNTIFS(Spotify!$AA:$AA,Charts!$V$1,Spotify!$U:$U,Charts!T935)</f>
        <v>0</v>
      </c>
      <c r="W935">
        <f>COUNTIFS(Spotify!$AA:$AA,Charts!$W$1,Spotify!$U:$U,Charts!T935)</f>
        <v>0</v>
      </c>
      <c r="X935">
        <f>COUNTIFS(Spotify!$AA:$AA,Charts!$X$1,Spotify!$U:$U,Charts!T935)</f>
        <v>0</v>
      </c>
      <c r="Y935">
        <f>COUNTIFS(Spotify!$AA:$AA,Charts!$Y$1,Spotify!$U:$U,Charts!T935)</f>
        <v>0</v>
      </c>
      <c r="Z935">
        <f>COUNTIFS(Spotify!$AA:$AA,Charts!$Z$1,Spotify!$U:$U,Charts!T935)</f>
        <v>0</v>
      </c>
      <c r="AA935">
        <f>COUNTIFS(Spotify!$AA:$AA,Charts!$AA$1,Spotify!$U:$U,Charts!T935)</f>
        <v>0</v>
      </c>
      <c r="AB935">
        <f>COUNTIFS(Spotify!$AA:$AA,Charts!$AB$1,Spotify!$U:$U,Charts!T935)</f>
        <v>0</v>
      </c>
      <c r="AC935">
        <f>COUNTIFS(Spotify!$AA:$AA,Charts!$AC$1,Spotify!$U:$U,Charts!T935)</f>
        <v>0</v>
      </c>
      <c r="AD935">
        <f>COUNTIFS(Spotify!$AA:$AA,Charts!$AD$1,Spotify!$U:$U,Charts!T935)</f>
        <v>0</v>
      </c>
      <c r="AE935">
        <f>COUNTIFS(Spotify!$AA:$AA,Charts!$AE$1,Spotify!$U:$U,Charts!T935)</f>
        <v>2</v>
      </c>
      <c r="AF935" s="8">
        <f>COUNTIFS(Spotify!$AA:$AA,Charts!$AF$1,Spotify!$U:$U,Charts!T935)</f>
        <v>0</v>
      </c>
      <c r="AH935" s="7" t="s">
        <v>18172</v>
      </c>
      <c r="AI935">
        <f>SUMIFS(Spotify!O:O,Spotify!U:U,Charts!AH935)/COUNTIFS(Spotify!U:U,Charts!AH935)</f>
        <v>-7259</v>
      </c>
      <c r="AJ935" s="18">
        <f>SUMIF(Spotify!U:U,Charts!AH935,Spotify!P:P)/COUNTIF(Spotify!U:U,Charts!AH935)</f>
        <v>108003</v>
      </c>
      <c r="AK935" s="18">
        <f>SUMIF(Spotify!U:U,Charts!AH935,Spotify!R:R)/COUNTIF(Spotify!U:U,Charts!AH935)</f>
        <v>11</v>
      </c>
      <c r="AL935" s="18">
        <f>SUMIF(Spotify!U:U,Charts!AH935,Spotify!J:J)/COUNTIF(Spotify!U:U,Charts!AH935)</f>
        <v>366</v>
      </c>
      <c r="AM935" s="18">
        <f>SUMIF(Spotify!U:U,Charts!AH935,Spotify!H:H)/COUNTIF(Spotify!U:U,Charts!AH935)</f>
        <v>97</v>
      </c>
      <c r="AN935" s="28">
        <f>SUMIF(Spotify!U:U,Charts!AH935,Spotify!I:I)/COUNTIF(Spotify!U:U,Charts!AH935)</f>
        <v>463</v>
      </c>
    </row>
    <row r="936" spans="1:40" x14ac:dyDescent="0.25">
      <c r="A936" s="3" t="s">
        <v>8348</v>
      </c>
      <c r="B936" s="1">
        <v>92287012</v>
      </c>
      <c r="C936" s="1">
        <v>7</v>
      </c>
      <c r="D936" s="1"/>
      <c r="E936" s="3" t="s">
        <v>2142</v>
      </c>
      <c r="F936" s="1">
        <v>4157114</v>
      </c>
      <c r="H936" s="7" t="s">
        <v>5182</v>
      </c>
      <c r="I936" s="1">
        <v>28628938</v>
      </c>
      <c r="J936" s="8">
        <v>1</v>
      </c>
      <c r="L936" s="7" t="s">
        <v>5182</v>
      </c>
      <c r="M936" s="1">
        <f t="shared" si="66"/>
        <v>-28628938</v>
      </c>
      <c r="N936">
        <v>1</v>
      </c>
      <c r="O936" s="18">
        <f>SUMIF(Spotify!U:U,Charts!L936,Spotify!Q:Q)/COUNTIF(Spotify!U:U,Charts!L936)</f>
        <v>278947</v>
      </c>
      <c r="P936" t="str">
        <f t="shared" si="67"/>
        <v>04:38</v>
      </c>
      <c r="Q936" s="18">
        <f t="shared" si="69"/>
        <v>641941</v>
      </c>
      <c r="R936" s="8" t="str">
        <f t="shared" si="68"/>
        <v>10:41</v>
      </c>
      <c r="T936" s="7" t="s">
        <v>8348</v>
      </c>
      <c r="U936">
        <f>COUNTIFS(Spotify!$AA:$AA,Charts!$U$1,Spotify!$U:$U,Charts!T936)</f>
        <v>1</v>
      </c>
      <c r="V936">
        <f>COUNTIFS(Spotify!$AA:$AA,Charts!$V$1,Spotify!$U:$U,Charts!T936)</f>
        <v>0</v>
      </c>
      <c r="W936">
        <f>COUNTIFS(Spotify!$AA:$AA,Charts!$W$1,Spotify!$U:$U,Charts!T936)</f>
        <v>0</v>
      </c>
      <c r="X936">
        <f>COUNTIFS(Spotify!$AA:$AA,Charts!$X$1,Spotify!$U:$U,Charts!T936)</f>
        <v>1</v>
      </c>
      <c r="Y936">
        <f>COUNTIFS(Spotify!$AA:$AA,Charts!$Y$1,Spotify!$U:$U,Charts!T936)</f>
        <v>0</v>
      </c>
      <c r="Z936">
        <f>COUNTIFS(Spotify!$AA:$AA,Charts!$Z$1,Spotify!$U:$U,Charts!T936)</f>
        <v>1</v>
      </c>
      <c r="AA936">
        <f>COUNTIFS(Spotify!$AA:$AA,Charts!$AA$1,Spotify!$U:$U,Charts!T936)</f>
        <v>0</v>
      </c>
      <c r="AB936">
        <f>COUNTIFS(Spotify!$AA:$AA,Charts!$AB$1,Spotify!$U:$U,Charts!T936)</f>
        <v>1</v>
      </c>
      <c r="AC936">
        <f>COUNTIFS(Spotify!$AA:$AA,Charts!$AC$1,Spotify!$U:$U,Charts!T936)</f>
        <v>2</v>
      </c>
      <c r="AD936">
        <f>COUNTIFS(Spotify!$AA:$AA,Charts!$AD$1,Spotify!$U:$U,Charts!T936)</f>
        <v>0</v>
      </c>
      <c r="AE936">
        <f>COUNTIFS(Spotify!$AA:$AA,Charts!$AE$1,Spotify!$U:$U,Charts!T936)</f>
        <v>0</v>
      </c>
      <c r="AF936" s="8">
        <f>COUNTIFS(Spotify!$AA:$AA,Charts!$AF$1,Spotify!$U:$U,Charts!T936)</f>
        <v>1</v>
      </c>
      <c r="AH936" s="7" t="s">
        <v>8348</v>
      </c>
      <c r="AI936">
        <f>SUMIFS(Spotify!O:O,Spotify!U:U,Charts!AH936)/COUNTIFS(Spotify!U:U,Charts!AH936)</f>
        <v>-4984.7142857142853</v>
      </c>
      <c r="AJ936" s="18">
        <f>SUMIF(Spotify!U:U,Charts!AH936,Spotify!P:P)/COUNTIF(Spotify!U:U,Charts!AH936)</f>
        <v>131940.85714285713</v>
      </c>
      <c r="AK936" s="18">
        <f>SUMIF(Spotify!U:U,Charts!AH936,Spotify!R:R)/COUNTIF(Spotify!U:U,Charts!AH936)</f>
        <v>3.4285714285714284</v>
      </c>
      <c r="AL936" s="18">
        <f>SUMIF(Spotify!U:U,Charts!AH936,Spotify!J:J)/COUNTIF(Spotify!U:U,Charts!AH936)</f>
        <v>239.71428571428572</v>
      </c>
      <c r="AM936" s="18">
        <f>SUMIF(Spotify!U:U,Charts!AH936,Spotify!H:H)/COUNTIF(Spotify!U:U,Charts!AH936)</f>
        <v>624.71428571428567</v>
      </c>
      <c r="AN936" s="28">
        <f>SUMIF(Spotify!U:U,Charts!AH936,Spotify!I:I)/COUNTIF(Spotify!U:U,Charts!AH936)</f>
        <v>640.14285714285711</v>
      </c>
    </row>
    <row r="937" spans="1:40" x14ac:dyDescent="0.25">
      <c r="A937" s="3" t="s">
        <v>410</v>
      </c>
      <c r="B937" s="1">
        <v>3055962206</v>
      </c>
      <c r="C937" s="1">
        <v>17</v>
      </c>
      <c r="D937" s="1"/>
      <c r="E937" s="3" t="s">
        <v>881</v>
      </c>
      <c r="F937" s="1">
        <v>1822428036</v>
      </c>
      <c r="H937" s="7" t="s">
        <v>17861</v>
      </c>
      <c r="I937" s="1">
        <v>28584706</v>
      </c>
      <c r="J937" s="8">
        <v>1</v>
      </c>
      <c r="L937" s="7" t="s">
        <v>17861</v>
      </c>
      <c r="M937" s="1">
        <f t="shared" si="66"/>
        <v>-28584706</v>
      </c>
      <c r="N937">
        <v>1</v>
      </c>
      <c r="O937" s="18">
        <f>SUMIF(Spotify!U:U,Charts!L937,Spotify!Q:Q)/COUNTIF(Spotify!U:U,Charts!L937)</f>
        <v>235973</v>
      </c>
      <c r="P937" t="str">
        <f t="shared" si="67"/>
        <v>03:55</v>
      </c>
      <c r="Q937" s="18">
        <f t="shared" si="69"/>
        <v>641941</v>
      </c>
      <c r="R937" s="8" t="str">
        <f t="shared" si="68"/>
        <v>10:41</v>
      </c>
      <c r="T937" s="7" t="s">
        <v>410</v>
      </c>
      <c r="U937">
        <f>COUNTIFS(Spotify!$AA:$AA,Charts!$U$1,Spotify!$U:$U,Charts!T937)</f>
        <v>4</v>
      </c>
      <c r="V937">
        <f>COUNTIFS(Spotify!$AA:$AA,Charts!$V$1,Spotify!$U:$U,Charts!T937)</f>
        <v>0</v>
      </c>
      <c r="W937">
        <f>COUNTIFS(Spotify!$AA:$AA,Charts!$W$1,Spotify!$U:$U,Charts!T937)</f>
        <v>2</v>
      </c>
      <c r="X937">
        <f>COUNTIFS(Spotify!$AA:$AA,Charts!$X$1,Spotify!$U:$U,Charts!T937)</f>
        <v>0</v>
      </c>
      <c r="Y937">
        <f>COUNTIFS(Spotify!$AA:$AA,Charts!$Y$1,Spotify!$U:$U,Charts!T937)</f>
        <v>0</v>
      </c>
      <c r="Z937">
        <f>COUNTIFS(Spotify!$AA:$AA,Charts!$Z$1,Spotify!$U:$U,Charts!T937)</f>
        <v>4</v>
      </c>
      <c r="AA937">
        <f>COUNTIFS(Spotify!$AA:$AA,Charts!$AA$1,Spotify!$U:$U,Charts!T937)</f>
        <v>0</v>
      </c>
      <c r="AB937">
        <f>COUNTIFS(Spotify!$AA:$AA,Charts!$AB$1,Spotify!$U:$U,Charts!T937)</f>
        <v>2</v>
      </c>
      <c r="AC937">
        <f>COUNTIFS(Spotify!$AA:$AA,Charts!$AC$1,Spotify!$U:$U,Charts!T937)</f>
        <v>2</v>
      </c>
      <c r="AD937">
        <f>COUNTIFS(Spotify!$AA:$AA,Charts!$AD$1,Spotify!$U:$U,Charts!T937)</f>
        <v>0</v>
      </c>
      <c r="AE937">
        <f>COUNTIFS(Spotify!$AA:$AA,Charts!$AE$1,Spotify!$U:$U,Charts!T937)</f>
        <v>3</v>
      </c>
      <c r="AF937" s="8">
        <f>COUNTIFS(Spotify!$AA:$AA,Charts!$AF$1,Spotify!$U:$U,Charts!T937)</f>
        <v>0</v>
      </c>
      <c r="AH937" s="7" t="s">
        <v>410</v>
      </c>
      <c r="AI937">
        <f>SUMIFS(Spotify!O:O,Spotify!U:U,Charts!AH937)/COUNTIFS(Spotify!U:U,Charts!AH937)</f>
        <v>-7471.6470588235297</v>
      </c>
      <c r="AJ937" s="18">
        <f>SUMIF(Spotify!U:U,Charts!AH937,Spotify!P:P)/COUNTIF(Spotify!U:U,Charts!AH937)</f>
        <v>104924.64705882352</v>
      </c>
      <c r="AK937" s="18">
        <f>SUMIF(Spotify!U:U,Charts!AH937,Spotify!R:R)/COUNTIF(Spotify!U:U,Charts!AH937)</f>
        <v>31.294117647058822</v>
      </c>
      <c r="AL937" s="18">
        <f>SUMIF(Spotify!U:U,Charts!AH937,Spotify!J:J)/COUNTIF(Spotify!U:U,Charts!AH937)</f>
        <v>416.1764705882353</v>
      </c>
      <c r="AM937" s="18">
        <f>SUMIF(Spotify!U:U,Charts!AH937,Spotify!H:H)/COUNTIF(Spotify!U:U,Charts!AH937)</f>
        <v>484.8235294117647</v>
      </c>
      <c r="AN937" s="28">
        <f>SUMIF(Spotify!U:U,Charts!AH937,Spotify!I:I)/COUNTIF(Spotify!U:U,Charts!AH937)</f>
        <v>535.11764705882354</v>
      </c>
    </row>
    <row r="938" spans="1:40" x14ac:dyDescent="0.25">
      <c r="A938" s="3" t="s">
        <v>1131</v>
      </c>
      <c r="B938" s="1">
        <v>1456749832</v>
      </c>
      <c r="C938" s="1">
        <v>11</v>
      </c>
      <c r="D938" s="1"/>
      <c r="E938" s="3" t="s">
        <v>15374</v>
      </c>
      <c r="F938" s="1">
        <v>33298858</v>
      </c>
      <c r="H938" s="7" t="s">
        <v>17972</v>
      </c>
      <c r="I938" s="1">
        <v>28209307</v>
      </c>
      <c r="J938" s="8">
        <v>2</v>
      </c>
      <c r="L938" s="7" t="s">
        <v>17972</v>
      </c>
      <c r="M938" s="1">
        <f t="shared" si="66"/>
        <v>-28209307</v>
      </c>
      <c r="N938">
        <v>2</v>
      </c>
      <c r="O938" s="18">
        <f>SUMIF(Spotify!U:U,Charts!L938,Spotify!Q:Q)/COUNTIF(Spotify!U:U,Charts!L938)</f>
        <v>193448.5</v>
      </c>
      <c r="P938" t="str">
        <f t="shared" si="67"/>
        <v>03:13</v>
      </c>
      <c r="Q938" s="18">
        <f t="shared" si="69"/>
        <v>641941</v>
      </c>
      <c r="R938" s="8" t="str">
        <f t="shared" si="68"/>
        <v>10:41</v>
      </c>
      <c r="T938" s="7" t="s">
        <v>1131</v>
      </c>
      <c r="U938">
        <f>COUNTIFS(Spotify!$AA:$AA,Charts!$U$1,Spotify!$U:$U,Charts!T938)</f>
        <v>2</v>
      </c>
      <c r="V938">
        <f>COUNTIFS(Spotify!$AA:$AA,Charts!$V$1,Spotify!$U:$U,Charts!T938)</f>
        <v>0</v>
      </c>
      <c r="W938">
        <f>COUNTIFS(Spotify!$AA:$AA,Charts!$W$1,Spotify!$U:$U,Charts!T938)</f>
        <v>1</v>
      </c>
      <c r="X938">
        <f>COUNTIFS(Spotify!$AA:$AA,Charts!$X$1,Spotify!$U:$U,Charts!T938)</f>
        <v>0</v>
      </c>
      <c r="Y938">
        <f>COUNTIFS(Spotify!$AA:$AA,Charts!$Y$1,Spotify!$U:$U,Charts!T938)</f>
        <v>1</v>
      </c>
      <c r="Z938">
        <f>COUNTIFS(Spotify!$AA:$AA,Charts!$Z$1,Spotify!$U:$U,Charts!T938)</f>
        <v>1</v>
      </c>
      <c r="AA938">
        <f>COUNTIFS(Spotify!$AA:$AA,Charts!$AA$1,Spotify!$U:$U,Charts!T938)</f>
        <v>0</v>
      </c>
      <c r="AB938">
        <f>COUNTIFS(Spotify!$AA:$AA,Charts!$AB$1,Spotify!$U:$U,Charts!T938)</f>
        <v>2</v>
      </c>
      <c r="AC938">
        <f>COUNTIFS(Spotify!$AA:$AA,Charts!$AC$1,Spotify!$U:$U,Charts!T938)</f>
        <v>1</v>
      </c>
      <c r="AD938">
        <f>COUNTIFS(Spotify!$AA:$AA,Charts!$AD$1,Spotify!$U:$U,Charts!T938)</f>
        <v>0</v>
      </c>
      <c r="AE938">
        <f>COUNTIFS(Spotify!$AA:$AA,Charts!$AE$1,Spotify!$U:$U,Charts!T938)</f>
        <v>0</v>
      </c>
      <c r="AF938" s="8">
        <f>COUNTIFS(Spotify!$AA:$AA,Charts!$AF$1,Spotify!$U:$U,Charts!T938)</f>
        <v>3</v>
      </c>
      <c r="AH938" s="7" t="s">
        <v>1131</v>
      </c>
      <c r="AI938">
        <f>SUMIFS(Spotify!O:O,Spotify!U:U,Charts!AH938)/COUNTIFS(Spotify!U:U,Charts!AH938)</f>
        <v>-4163.909090909091</v>
      </c>
      <c r="AJ938" s="18">
        <f>SUMIF(Spotify!U:U,Charts!AH938,Spotify!P:P)/COUNTIF(Spotify!U:U,Charts!AH938)</f>
        <v>101222.09090909091</v>
      </c>
      <c r="AK938" s="18">
        <f>SUMIF(Spotify!U:U,Charts!AH938,Spotify!R:R)/COUNTIF(Spotify!U:U,Charts!AH938)</f>
        <v>14.272727272727273</v>
      </c>
      <c r="AL938" s="18">
        <f>SUMIF(Spotify!U:U,Charts!AH938,Spotify!J:J)/COUNTIF(Spotify!U:U,Charts!AH938)</f>
        <v>398.72727272727275</v>
      </c>
      <c r="AM938" s="18">
        <f>SUMIF(Spotify!U:U,Charts!AH938,Spotify!H:H)/COUNTIF(Spotify!U:U,Charts!AH938)</f>
        <v>717.4545454545455</v>
      </c>
      <c r="AN938" s="28">
        <f>SUMIF(Spotify!U:U,Charts!AH938,Spotify!I:I)/COUNTIF(Spotify!U:U,Charts!AH938)</f>
        <v>711.81818181818187</v>
      </c>
    </row>
    <row r="939" spans="1:40" x14ac:dyDescent="0.25">
      <c r="A939" s="3" t="s">
        <v>18173</v>
      </c>
      <c r="B939" s="1">
        <v>118720203</v>
      </c>
      <c r="C939" s="1">
        <v>2</v>
      </c>
      <c r="D939" s="1"/>
      <c r="E939" s="3" t="s">
        <v>2600</v>
      </c>
      <c r="F939" s="1">
        <v>2773275643</v>
      </c>
      <c r="H939" s="7" t="s">
        <v>4268</v>
      </c>
      <c r="I939" s="1">
        <v>28113393</v>
      </c>
      <c r="J939" s="8">
        <v>2</v>
      </c>
      <c r="L939" s="7" t="s">
        <v>4268</v>
      </c>
      <c r="M939" s="1">
        <f t="shared" si="66"/>
        <v>-28113393</v>
      </c>
      <c r="N939">
        <v>2</v>
      </c>
      <c r="O939" s="18">
        <f>SUMIF(Spotify!U:U,Charts!L939,Spotify!Q:Q)/COUNTIF(Spotify!U:U,Charts!L939)</f>
        <v>217751</v>
      </c>
      <c r="P939" t="str">
        <f t="shared" si="67"/>
        <v>03:37</v>
      </c>
      <c r="Q939" s="18">
        <f t="shared" si="69"/>
        <v>641941</v>
      </c>
      <c r="R939" s="8" t="str">
        <f t="shared" si="68"/>
        <v>10:41</v>
      </c>
      <c r="T939" s="7" t="s">
        <v>18173</v>
      </c>
      <c r="U939">
        <f>COUNTIFS(Spotify!$AA:$AA,Charts!$U$1,Spotify!$U:$U,Charts!T939)</f>
        <v>0</v>
      </c>
      <c r="V939">
        <f>COUNTIFS(Spotify!$AA:$AA,Charts!$V$1,Spotify!$U:$U,Charts!T939)</f>
        <v>0</v>
      </c>
      <c r="W939">
        <f>COUNTIFS(Spotify!$AA:$AA,Charts!$W$1,Spotify!$U:$U,Charts!T939)</f>
        <v>0</v>
      </c>
      <c r="X939">
        <f>COUNTIFS(Spotify!$AA:$AA,Charts!$X$1,Spotify!$U:$U,Charts!T939)</f>
        <v>0</v>
      </c>
      <c r="Y939">
        <f>COUNTIFS(Spotify!$AA:$AA,Charts!$Y$1,Spotify!$U:$U,Charts!T939)</f>
        <v>0</v>
      </c>
      <c r="Z939">
        <f>COUNTIFS(Spotify!$AA:$AA,Charts!$Z$1,Spotify!$U:$U,Charts!T939)</f>
        <v>0</v>
      </c>
      <c r="AA939">
        <f>COUNTIFS(Spotify!$AA:$AA,Charts!$AA$1,Spotify!$U:$U,Charts!T939)</f>
        <v>1</v>
      </c>
      <c r="AB939">
        <f>COUNTIFS(Spotify!$AA:$AA,Charts!$AB$1,Spotify!$U:$U,Charts!T939)</f>
        <v>0</v>
      </c>
      <c r="AC939">
        <f>COUNTIFS(Spotify!$AA:$AA,Charts!$AC$1,Spotify!$U:$U,Charts!T939)</f>
        <v>0</v>
      </c>
      <c r="AD939">
        <f>COUNTIFS(Spotify!$AA:$AA,Charts!$AD$1,Spotify!$U:$U,Charts!T939)</f>
        <v>1</v>
      </c>
      <c r="AE939">
        <f>COUNTIFS(Spotify!$AA:$AA,Charts!$AE$1,Spotify!$U:$U,Charts!T939)</f>
        <v>0</v>
      </c>
      <c r="AF939" s="8">
        <f>COUNTIFS(Spotify!$AA:$AA,Charts!$AF$1,Spotify!$U:$U,Charts!T939)</f>
        <v>0</v>
      </c>
      <c r="AH939" s="7" t="s">
        <v>18173</v>
      </c>
      <c r="AI939">
        <f>SUMIFS(Spotify!O:O,Spotify!U:U,Charts!AH939)/COUNTIFS(Spotify!U:U,Charts!AH939)</f>
        <v>-3723.5</v>
      </c>
      <c r="AJ939" s="18">
        <f>SUMIF(Spotify!U:U,Charts!AH939,Spotify!P:P)/COUNTIF(Spotify!U:U,Charts!AH939)</f>
        <v>101243</v>
      </c>
      <c r="AK939" s="18">
        <f>SUMIF(Spotify!U:U,Charts!AH939,Spotify!R:R)/COUNTIF(Spotify!U:U,Charts!AH939)</f>
        <v>9.5</v>
      </c>
      <c r="AL939" s="18">
        <f>SUMIF(Spotify!U:U,Charts!AH939,Spotify!J:J)/COUNTIF(Spotify!U:U,Charts!AH939)</f>
        <v>226</v>
      </c>
      <c r="AM939" s="18">
        <f>SUMIF(Spotify!U:U,Charts!AH939,Spotify!H:H)/COUNTIF(Spotify!U:U,Charts!AH939)</f>
        <v>692.5</v>
      </c>
      <c r="AN939" s="28">
        <f>SUMIF(Spotify!U:U,Charts!AH939,Spotify!I:I)/COUNTIF(Spotify!U:U,Charts!AH939)</f>
        <v>727</v>
      </c>
    </row>
    <row r="940" spans="1:40" x14ac:dyDescent="0.25">
      <c r="A940" s="3" t="s">
        <v>16311</v>
      </c>
      <c r="B940" s="1">
        <v>276629593</v>
      </c>
      <c r="C940" s="1">
        <v>1</v>
      </c>
      <c r="D940" s="1"/>
      <c r="E940" s="3" t="s">
        <v>6810</v>
      </c>
      <c r="F940" s="1">
        <v>13290018</v>
      </c>
      <c r="H940" s="7" t="s">
        <v>16937</v>
      </c>
      <c r="I940" s="1">
        <v>28084478</v>
      </c>
      <c r="J940" s="8">
        <v>1</v>
      </c>
      <c r="L940" s="7" t="s">
        <v>16937</v>
      </c>
      <c r="M940" s="1">
        <f t="shared" si="66"/>
        <v>-28084478</v>
      </c>
      <c r="N940">
        <v>1</v>
      </c>
      <c r="O940" s="18">
        <f>SUMIF(Spotify!U:U,Charts!L940,Spotify!Q:Q)/COUNTIF(Spotify!U:U,Charts!L940)</f>
        <v>180161</v>
      </c>
      <c r="P940" t="str">
        <f t="shared" si="67"/>
        <v>03:00</v>
      </c>
      <c r="Q940" s="18">
        <f t="shared" si="69"/>
        <v>641941</v>
      </c>
      <c r="R940" s="8" t="str">
        <f t="shared" si="68"/>
        <v>10:41</v>
      </c>
      <c r="T940" s="7" t="s">
        <v>16311</v>
      </c>
      <c r="U940">
        <f>COUNTIFS(Spotify!$AA:$AA,Charts!$U$1,Spotify!$U:$U,Charts!T940)</f>
        <v>0</v>
      </c>
      <c r="V940">
        <f>COUNTIFS(Spotify!$AA:$AA,Charts!$V$1,Spotify!$U:$U,Charts!T940)</f>
        <v>0</v>
      </c>
      <c r="W940">
        <f>COUNTIFS(Spotify!$AA:$AA,Charts!$W$1,Spotify!$U:$U,Charts!T940)</f>
        <v>0</v>
      </c>
      <c r="X940">
        <f>COUNTIFS(Spotify!$AA:$AA,Charts!$X$1,Spotify!$U:$U,Charts!T940)</f>
        <v>0</v>
      </c>
      <c r="Y940">
        <f>COUNTIFS(Spotify!$AA:$AA,Charts!$Y$1,Spotify!$U:$U,Charts!T940)</f>
        <v>0</v>
      </c>
      <c r="Z940">
        <f>COUNTIFS(Spotify!$AA:$AA,Charts!$Z$1,Spotify!$U:$U,Charts!T940)</f>
        <v>0</v>
      </c>
      <c r="AA940">
        <f>COUNTIFS(Spotify!$AA:$AA,Charts!$AA$1,Spotify!$U:$U,Charts!T940)</f>
        <v>0</v>
      </c>
      <c r="AB940">
        <f>COUNTIFS(Spotify!$AA:$AA,Charts!$AB$1,Spotify!$U:$U,Charts!T940)</f>
        <v>1</v>
      </c>
      <c r="AC940">
        <f>COUNTIFS(Spotify!$AA:$AA,Charts!$AC$1,Spotify!$U:$U,Charts!T940)</f>
        <v>0</v>
      </c>
      <c r="AD940">
        <f>COUNTIFS(Spotify!$AA:$AA,Charts!$AD$1,Spotify!$U:$U,Charts!T940)</f>
        <v>0</v>
      </c>
      <c r="AE940">
        <f>COUNTIFS(Spotify!$AA:$AA,Charts!$AE$1,Spotify!$U:$U,Charts!T940)</f>
        <v>0</v>
      </c>
      <c r="AF940" s="8">
        <f>COUNTIFS(Spotify!$AA:$AA,Charts!$AF$1,Spotify!$U:$U,Charts!T940)</f>
        <v>0</v>
      </c>
      <c r="AH940" s="7" t="s">
        <v>16311</v>
      </c>
      <c r="AI940">
        <f>SUMIFS(Spotify!O:O,Spotify!U:U,Charts!AH940)/COUNTIFS(Spotify!U:U,Charts!AH940)</f>
        <v>-9935</v>
      </c>
      <c r="AJ940" s="18">
        <f>SUMIF(Spotify!U:U,Charts!AH940,Spotify!P:P)/COUNTIF(Spotify!U:U,Charts!AH940)</f>
        <v>91844</v>
      </c>
      <c r="AK940" s="18">
        <f>SUMIF(Spotify!U:U,Charts!AH940,Spotify!R:R)/COUNTIF(Spotify!U:U,Charts!AH940)</f>
        <v>33</v>
      </c>
      <c r="AL940" s="18">
        <f>SUMIF(Spotify!U:U,Charts!AH940,Spotify!J:J)/COUNTIF(Spotify!U:U,Charts!AH940)</f>
        <v>372</v>
      </c>
      <c r="AM940" s="18">
        <f>SUMIF(Spotify!U:U,Charts!AH940,Spotify!H:H)/COUNTIF(Spotify!U:U,Charts!AH940)</f>
        <v>515</v>
      </c>
      <c r="AN940" s="28">
        <f>SUMIF(Spotify!U:U,Charts!AH940,Spotify!I:I)/COUNTIF(Spotify!U:U,Charts!AH940)</f>
        <v>43</v>
      </c>
    </row>
    <row r="941" spans="1:40" x14ac:dyDescent="0.25">
      <c r="A941" s="3" t="s">
        <v>15878</v>
      </c>
      <c r="B941" s="1">
        <v>586830777</v>
      </c>
      <c r="C941" s="1">
        <v>9</v>
      </c>
      <c r="D941" s="1"/>
      <c r="E941" s="3" t="s">
        <v>14174</v>
      </c>
      <c r="F941" s="1">
        <v>94255196</v>
      </c>
      <c r="H941" s="7" t="s">
        <v>9974</v>
      </c>
      <c r="I941" s="1">
        <v>28022954</v>
      </c>
      <c r="J941" s="8">
        <v>1</v>
      </c>
      <c r="L941" s="7" t="s">
        <v>9974</v>
      </c>
      <c r="M941" s="1">
        <f t="shared" si="66"/>
        <v>-28022954</v>
      </c>
      <c r="N941">
        <v>1</v>
      </c>
      <c r="O941" s="18">
        <f>SUMIF(Spotify!U:U,Charts!L941,Spotify!Q:Q)/COUNTIF(Spotify!U:U,Charts!L941)</f>
        <v>197293</v>
      </c>
      <c r="P941" t="str">
        <f t="shared" si="67"/>
        <v>03:17</v>
      </c>
      <c r="Q941" s="18">
        <f t="shared" si="69"/>
        <v>641941</v>
      </c>
      <c r="R941" s="8" t="str">
        <f t="shared" si="68"/>
        <v>10:41</v>
      </c>
      <c r="T941" s="7" t="s">
        <v>15878</v>
      </c>
      <c r="U941">
        <f>COUNTIFS(Spotify!$AA:$AA,Charts!$U$1,Spotify!$U:$U,Charts!T941)</f>
        <v>3</v>
      </c>
      <c r="V941">
        <f>COUNTIFS(Spotify!$AA:$AA,Charts!$V$1,Spotify!$U:$U,Charts!T941)</f>
        <v>3</v>
      </c>
      <c r="W941">
        <f>COUNTIFS(Spotify!$AA:$AA,Charts!$W$1,Spotify!$U:$U,Charts!T941)</f>
        <v>0</v>
      </c>
      <c r="X941">
        <f>COUNTIFS(Spotify!$AA:$AA,Charts!$X$1,Spotify!$U:$U,Charts!T941)</f>
        <v>0</v>
      </c>
      <c r="Y941">
        <f>COUNTIFS(Spotify!$AA:$AA,Charts!$Y$1,Spotify!$U:$U,Charts!T941)</f>
        <v>2</v>
      </c>
      <c r="Z941">
        <f>COUNTIFS(Spotify!$AA:$AA,Charts!$Z$1,Spotify!$U:$U,Charts!T941)</f>
        <v>0</v>
      </c>
      <c r="AA941">
        <f>COUNTIFS(Spotify!$AA:$AA,Charts!$AA$1,Spotify!$U:$U,Charts!T941)</f>
        <v>0</v>
      </c>
      <c r="AB941">
        <f>COUNTIFS(Spotify!$AA:$AA,Charts!$AB$1,Spotify!$U:$U,Charts!T941)</f>
        <v>0</v>
      </c>
      <c r="AC941">
        <f>COUNTIFS(Spotify!$AA:$AA,Charts!$AC$1,Spotify!$U:$U,Charts!T941)</f>
        <v>1</v>
      </c>
      <c r="AD941">
        <f>COUNTIFS(Spotify!$AA:$AA,Charts!$AD$1,Spotify!$U:$U,Charts!T941)</f>
        <v>0</v>
      </c>
      <c r="AE941">
        <f>COUNTIFS(Spotify!$AA:$AA,Charts!$AE$1,Spotify!$U:$U,Charts!T941)</f>
        <v>0</v>
      </c>
      <c r="AF941" s="8">
        <f>COUNTIFS(Spotify!$AA:$AA,Charts!$AF$1,Spotify!$U:$U,Charts!T941)</f>
        <v>0</v>
      </c>
      <c r="AH941" s="7" t="s">
        <v>15878</v>
      </c>
      <c r="AI941">
        <f>SUMIFS(Spotify!O:O,Spotify!U:U,Charts!AH941)/COUNTIFS(Spotify!U:U,Charts!AH941)</f>
        <v>-5545.5555555555557</v>
      </c>
      <c r="AJ941" s="18">
        <f>SUMIF(Spotify!U:U,Charts!AH941,Spotify!P:P)/COUNTIF(Spotify!U:U,Charts!AH941)</f>
        <v>140204</v>
      </c>
      <c r="AK941" s="18">
        <f>SUMIF(Spotify!U:U,Charts!AH941,Spotify!R:R)/COUNTIF(Spotify!U:U,Charts!AH941)</f>
        <v>12.888888888888889</v>
      </c>
      <c r="AL941" s="18">
        <f>SUMIF(Spotify!U:U,Charts!AH941,Spotify!J:J)/COUNTIF(Spotify!U:U,Charts!AH941)</f>
        <v>438</v>
      </c>
      <c r="AM941" s="18">
        <f>SUMIF(Spotify!U:U,Charts!AH941,Spotify!H:H)/COUNTIF(Spotify!U:U,Charts!AH941)</f>
        <v>764.11111111111109</v>
      </c>
      <c r="AN941" s="28">
        <f>SUMIF(Spotify!U:U,Charts!AH941,Spotify!I:I)/COUNTIF(Spotify!U:U,Charts!AH941)</f>
        <v>658.22222222222217</v>
      </c>
    </row>
    <row r="942" spans="1:40" x14ac:dyDescent="0.25">
      <c r="A942" s="3" t="s">
        <v>10891</v>
      </c>
      <c r="B942" s="1">
        <v>41776605</v>
      </c>
      <c r="C942" s="1">
        <v>5</v>
      </c>
      <c r="D942" s="1"/>
      <c r="E942" s="3" t="s">
        <v>8845</v>
      </c>
      <c r="F942" s="1">
        <v>13812029</v>
      </c>
      <c r="H942" s="7" t="s">
        <v>18245</v>
      </c>
      <c r="I942" s="1">
        <v>27916960</v>
      </c>
      <c r="J942" s="8">
        <v>1</v>
      </c>
      <c r="L942" s="7" t="s">
        <v>18245</v>
      </c>
      <c r="M942" s="1">
        <f t="shared" si="66"/>
        <v>-27916960</v>
      </c>
      <c r="N942">
        <v>1</v>
      </c>
      <c r="O942" s="18">
        <f>SUMIF(Spotify!U:U,Charts!L942,Spotify!Q:Q)/COUNTIF(Spotify!U:U,Charts!L942)</f>
        <v>221538</v>
      </c>
      <c r="P942" t="str">
        <f t="shared" si="67"/>
        <v>03:41</v>
      </c>
      <c r="Q942" s="18">
        <f t="shared" si="69"/>
        <v>641941</v>
      </c>
      <c r="R942" s="8" t="str">
        <f t="shared" si="68"/>
        <v>10:41</v>
      </c>
      <c r="T942" s="7" t="s">
        <v>10891</v>
      </c>
      <c r="U942">
        <f>COUNTIFS(Spotify!$AA:$AA,Charts!$U$1,Spotify!$U:$U,Charts!T942)</f>
        <v>0</v>
      </c>
      <c r="V942">
        <f>COUNTIFS(Spotify!$AA:$AA,Charts!$V$1,Spotify!$U:$U,Charts!T942)</f>
        <v>0</v>
      </c>
      <c r="W942">
        <f>COUNTIFS(Spotify!$AA:$AA,Charts!$W$1,Spotify!$U:$U,Charts!T942)</f>
        <v>1</v>
      </c>
      <c r="X942">
        <f>COUNTIFS(Spotify!$AA:$AA,Charts!$X$1,Spotify!$U:$U,Charts!T942)</f>
        <v>0</v>
      </c>
      <c r="Y942">
        <f>COUNTIFS(Spotify!$AA:$AA,Charts!$Y$1,Spotify!$U:$U,Charts!T942)</f>
        <v>0</v>
      </c>
      <c r="Z942">
        <f>COUNTIFS(Spotify!$AA:$AA,Charts!$Z$1,Spotify!$U:$U,Charts!T942)</f>
        <v>0</v>
      </c>
      <c r="AA942">
        <f>COUNTIFS(Spotify!$AA:$AA,Charts!$AA$1,Spotify!$U:$U,Charts!T942)</f>
        <v>0</v>
      </c>
      <c r="AB942">
        <f>COUNTIFS(Spotify!$AA:$AA,Charts!$AB$1,Spotify!$U:$U,Charts!T942)</f>
        <v>1</v>
      </c>
      <c r="AC942">
        <f>COUNTIFS(Spotify!$AA:$AA,Charts!$AC$1,Spotify!$U:$U,Charts!T942)</f>
        <v>1</v>
      </c>
      <c r="AD942">
        <f>COUNTIFS(Spotify!$AA:$AA,Charts!$AD$1,Spotify!$U:$U,Charts!T942)</f>
        <v>1</v>
      </c>
      <c r="AE942">
        <f>COUNTIFS(Spotify!$AA:$AA,Charts!$AE$1,Spotify!$U:$U,Charts!T942)</f>
        <v>1</v>
      </c>
      <c r="AF942" s="8">
        <f>COUNTIFS(Spotify!$AA:$AA,Charts!$AF$1,Spotify!$U:$U,Charts!T942)</f>
        <v>0</v>
      </c>
      <c r="AH942" s="7" t="s">
        <v>10891</v>
      </c>
      <c r="AI942">
        <f>SUMIFS(Spotify!O:O,Spotify!U:U,Charts!AH942)/COUNTIFS(Spotify!U:U,Charts!AH942)</f>
        <v>-5912.6</v>
      </c>
      <c r="AJ942" s="18">
        <f>SUMIF(Spotify!U:U,Charts!AH942,Spotify!P:P)/COUNTIF(Spotify!U:U,Charts!AH942)</f>
        <v>101435.6</v>
      </c>
      <c r="AK942" s="18">
        <f>SUMIF(Spotify!U:U,Charts!AH942,Spotify!R:R)/COUNTIF(Spotify!U:U,Charts!AH942)</f>
        <v>1.4</v>
      </c>
      <c r="AL942" s="18">
        <f>SUMIF(Spotify!U:U,Charts!AH942,Spotify!J:J)/COUNTIF(Spotify!U:U,Charts!AH942)</f>
        <v>271</v>
      </c>
      <c r="AM942" s="18">
        <f>SUMIF(Spotify!U:U,Charts!AH942,Spotify!H:H)/COUNTIF(Spotify!U:U,Charts!AH942)</f>
        <v>635.20000000000005</v>
      </c>
      <c r="AN942" s="28">
        <f>SUMIF(Spotify!U:U,Charts!AH942,Spotify!I:I)/COUNTIF(Spotify!U:U,Charts!AH942)</f>
        <v>486.6</v>
      </c>
    </row>
    <row r="943" spans="1:40" x14ac:dyDescent="0.25">
      <c r="A943" s="3" t="s">
        <v>12851</v>
      </c>
      <c r="B943" s="1">
        <v>189152276</v>
      </c>
      <c r="C943" s="1">
        <v>2</v>
      </c>
      <c r="D943" s="1"/>
      <c r="E943" s="3" t="s">
        <v>11324</v>
      </c>
      <c r="F943" s="1">
        <v>25796961</v>
      </c>
      <c r="H943" s="7" t="s">
        <v>2256</v>
      </c>
      <c r="I943" s="1">
        <v>27823356</v>
      </c>
      <c r="J943" s="8">
        <v>1</v>
      </c>
      <c r="L943" s="7" t="s">
        <v>2256</v>
      </c>
      <c r="M943" s="1">
        <f t="shared" si="66"/>
        <v>-27823356</v>
      </c>
      <c r="N943">
        <v>1</v>
      </c>
      <c r="O943" s="18">
        <f>SUMIF(Spotify!U:U,Charts!L943,Spotify!Q:Q)/COUNTIF(Spotify!U:U,Charts!L943)</f>
        <v>183103</v>
      </c>
      <c r="P943" t="str">
        <f t="shared" si="67"/>
        <v>03:03</v>
      </c>
      <c r="Q943" s="18">
        <f t="shared" si="69"/>
        <v>641941</v>
      </c>
      <c r="R943" s="8" t="str">
        <f t="shared" si="68"/>
        <v>10:41</v>
      </c>
      <c r="T943" s="7" t="s">
        <v>12851</v>
      </c>
      <c r="U943">
        <f>COUNTIFS(Spotify!$AA:$AA,Charts!$U$1,Spotify!$U:$U,Charts!T943)</f>
        <v>1</v>
      </c>
      <c r="V943">
        <f>COUNTIFS(Spotify!$AA:$AA,Charts!$V$1,Spotify!$U:$U,Charts!T943)</f>
        <v>0</v>
      </c>
      <c r="W943">
        <f>COUNTIFS(Spotify!$AA:$AA,Charts!$W$1,Spotify!$U:$U,Charts!T943)</f>
        <v>0</v>
      </c>
      <c r="X943">
        <f>COUNTIFS(Spotify!$AA:$AA,Charts!$X$1,Spotify!$U:$U,Charts!T943)</f>
        <v>0</v>
      </c>
      <c r="Y943">
        <f>COUNTIFS(Spotify!$AA:$AA,Charts!$Y$1,Spotify!$U:$U,Charts!T943)</f>
        <v>0</v>
      </c>
      <c r="Z943">
        <f>COUNTIFS(Spotify!$AA:$AA,Charts!$Z$1,Spotify!$U:$U,Charts!T943)</f>
        <v>0</v>
      </c>
      <c r="AA943">
        <f>COUNTIFS(Spotify!$AA:$AA,Charts!$AA$1,Spotify!$U:$U,Charts!T943)</f>
        <v>0</v>
      </c>
      <c r="AB943">
        <f>COUNTIFS(Spotify!$AA:$AA,Charts!$AB$1,Spotify!$U:$U,Charts!T943)</f>
        <v>0</v>
      </c>
      <c r="AC943">
        <f>COUNTIFS(Spotify!$AA:$AA,Charts!$AC$1,Spotify!$U:$U,Charts!T943)</f>
        <v>0</v>
      </c>
      <c r="AD943">
        <f>COUNTIFS(Spotify!$AA:$AA,Charts!$AD$1,Spotify!$U:$U,Charts!T943)</f>
        <v>1</v>
      </c>
      <c r="AE943">
        <f>COUNTIFS(Spotify!$AA:$AA,Charts!$AE$1,Spotify!$U:$U,Charts!T943)</f>
        <v>0</v>
      </c>
      <c r="AF943" s="8">
        <f>COUNTIFS(Spotify!$AA:$AA,Charts!$AF$1,Spotify!$U:$U,Charts!T943)</f>
        <v>0</v>
      </c>
      <c r="AH943" s="7" t="s">
        <v>12851</v>
      </c>
      <c r="AI943">
        <f>SUMIFS(Spotify!O:O,Spotify!U:U,Charts!AH943)/COUNTIFS(Spotify!U:U,Charts!AH943)</f>
        <v>-5915</v>
      </c>
      <c r="AJ943" s="18">
        <f>SUMIF(Spotify!U:U,Charts!AH943,Spotify!P:P)/COUNTIF(Spotify!U:U,Charts!AH943)</f>
        <v>122874</v>
      </c>
      <c r="AK943" s="18">
        <f>SUMIF(Spotify!U:U,Charts!AH943,Spotify!R:R)/COUNTIF(Spotify!U:U,Charts!AH943)</f>
        <v>20</v>
      </c>
      <c r="AL943" s="18">
        <f>SUMIF(Spotify!U:U,Charts!AH943,Spotify!J:J)/COUNTIF(Spotify!U:U,Charts!AH943)</f>
        <v>166.5</v>
      </c>
      <c r="AM943" s="18">
        <f>SUMIF(Spotify!U:U,Charts!AH943,Spotify!H:H)/COUNTIF(Spotify!U:U,Charts!AH943)</f>
        <v>583</v>
      </c>
      <c r="AN943" s="28">
        <f>SUMIF(Spotify!U:U,Charts!AH943,Spotify!I:I)/COUNTIF(Spotify!U:U,Charts!AH943)</f>
        <v>726</v>
      </c>
    </row>
    <row r="944" spans="1:40" x14ac:dyDescent="0.25">
      <c r="A944" s="3" t="s">
        <v>12840</v>
      </c>
      <c r="B944" s="1">
        <v>73941236</v>
      </c>
      <c r="C944" s="1">
        <v>1</v>
      </c>
      <c r="D944" s="1"/>
      <c r="E944" s="3" t="s">
        <v>7760</v>
      </c>
      <c r="F944" s="1">
        <v>7785561</v>
      </c>
      <c r="H944" s="7" t="s">
        <v>18103</v>
      </c>
      <c r="I944" s="1">
        <v>27641237</v>
      </c>
      <c r="J944" s="8">
        <v>1</v>
      </c>
      <c r="L944" s="7" t="s">
        <v>18103</v>
      </c>
      <c r="M944" s="1">
        <f t="shared" si="66"/>
        <v>-27641237</v>
      </c>
      <c r="N944">
        <v>1</v>
      </c>
      <c r="O944" s="18">
        <f>SUMIF(Spotify!U:U,Charts!L944,Spotify!Q:Q)/COUNTIF(Spotify!U:U,Charts!L944)</f>
        <v>159973</v>
      </c>
      <c r="P944" t="str">
        <f t="shared" si="67"/>
        <v>02:39</v>
      </c>
      <c r="Q944" s="18">
        <f t="shared" si="69"/>
        <v>641941</v>
      </c>
      <c r="R944" s="8" t="str">
        <f t="shared" si="68"/>
        <v>10:41</v>
      </c>
      <c r="T944" s="7" t="s">
        <v>12840</v>
      </c>
      <c r="U944">
        <f>COUNTIFS(Spotify!$AA:$AA,Charts!$U$1,Spotify!$U:$U,Charts!T944)</f>
        <v>0</v>
      </c>
      <c r="V944">
        <f>COUNTIFS(Spotify!$AA:$AA,Charts!$V$1,Spotify!$U:$U,Charts!T944)</f>
        <v>1</v>
      </c>
      <c r="W944">
        <f>COUNTIFS(Spotify!$AA:$AA,Charts!$W$1,Spotify!$U:$U,Charts!T944)</f>
        <v>0</v>
      </c>
      <c r="X944">
        <f>COUNTIFS(Spotify!$AA:$AA,Charts!$X$1,Spotify!$U:$U,Charts!T944)</f>
        <v>0</v>
      </c>
      <c r="Y944">
        <f>COUNTIFS(Spotify!$AA:$AA,Charts!$Y$1,Spotify!$U:$U,Charts!T944)</f>
        <v>0</v>
      </c>
      <c r="Z944">
        <f>COUNTIFS(Spotify!$AA:$AA,Charts!$Z$1,Spotify!$U:$U,Charts!T944)</f>
        <v>0</v>
      </c>
      <c r="AA944">
        <f>COUNTIFS(Spotify!$AA:$AA,Charts!$AA$1,Spotify!$U:$U,Charts!T944)</f>
        <v>0</v>
      </c>
      <c r="AB944">
        <f>COUNTIFS(Spotify!$AA:$AA,Charts!$AB$1,Spotify!$U:$U,Charts!T944)</f>
        <v>0</v>
      </c>
      <c r="AC944">
        <f>COUNTIFS(Spotify!$AA:$AA,Charts!$AC$1,Spotify!$U:$U,Charts!T944)</f>
        <v>0</v>
      </c>
      <c r="AD944">
        <f>COUNTIFS(Spotify!$AA:$AA,Charts!$AD$1,Spotify!$U:$U,Charts!T944)</f>
        <v>0</v>
      </c>
      <c r="AE944">
        <f>COUNTIFS(Spotify!$AA:$AA,Charts!$AE$1,Spotify!$U:$U,Charts!T944)</f>
        <v>0</v>
      </c>
      <c r="AF944" s="8">
        <f>COUNTIFS(Spotify!$AA:$AA,Charts!$AF$1,Spotify!$U:$U,Charts!T944)</f>
        <v>0</v>
      </c>
      <c r="AH944" s="7" t="s">
        <v>12840</v>
      </c>
      <c r="AI944">
        <f>SUMIFS(Spotify!O:O,Spotify!U:U,Charts!AH944)/COUNTIFS(Spotify!U:U,Charts!AH944)</f>
        <v>-3169</v>
      </c>
      <c r="AJ944" s="18">
        <f>SUMIF(Spotify!U:U,Charts!AH944,Spotify!P:P)/COUNTIF(Spotify!U:U,Charts!AH944)</f>
        <v>128048</v>
      </c>
      <c r="AK944" s="18">
        <f>SUMIF(Spotify!U:U,Charts!AH944,Spotify!R:R)/COUNTIF(Spotify!U:U,Charts!AH944)</f>
        <v>12</v>
      </c>
      <c r="AL944" s="18">
        <f>SUMIF(Spotify!U:U,Charts!AH944,Spotify!J:J)/COUNTIF(Spotify!U:U,Charts!AH944)</f>
        <v>305</v>
      </c>
      <c r="AM944" s="18">
        <f>SUMIF(Spotify!U:U,Charts!AH944,Spotify!H:H)/COUNTIF(Spotify!U:U,Charts!AH944)</f>
        <v>808</v>
      </c>
      <c r="AN944" s="28">
        <f>SUMIF(Spotify!U:U,Charts!AH944,Spotify!I:I)/COUNTIF(Spotify!U:U,Charts!AH944)</f>
        <v>796</v>
      </c>
    </row>
    <row r="945" spans="1:40" x14ac:dyDescent="0.25">
      <c r="A945" s="3" t="s">
        <v>3653</v>
      </c>
      <c r="B945" s="1">
        <v>125661194</v>
      </c>
      <c r="C945" s="1">
        <v>2</v>
      </c>
      <c r="D945" s="1"/>
      <c r="E945" s="3" t="s">
        <v>14760</v>
      </c>
      <c r="F945" s="1">
        <v>5494500</v>
      </c>
      <c r="H945" s="7" t="s">
        <v>9249</v>
      </c>
      <c r="I945" s="1">
        <v>27419781</v>
      </c>
      <c r="J945" s="8">
        <v>1</v>
      </c>
      <c r="L945" s="7" t="s">
        <v>9249</v>
      </c>
      <c r="M945" s="1">
        <f t="shared" si="66"/>
        <v>-27419781</v>
      </c>
      <c r="N945">
        <v>1</v>
      </c>
      <c r="O945" s="18">
        <f>SUMIF(Spotify!U:U,Charts!L945,Spotify!Q:Q)/COUNTIF(Spotify!U:U,Charts!L945)</f>
        <v>115556</v>
      </c>
      <c r="P945" t="str">
        <f t="shared" si="67"/>
        <v>01:55</v>
      </c>
      <c r="Q945" s="18">
        <f t="shared" si="69"/>
        <v>641941</v>
      </c>
      <c r="R945" s="8" t="str">
        <f t="shared" si="68"/>
        <v>10:41</v>
      </c>
      <c r="T945" s="7" t="s">
        <v>3653</v>
      </c>
      <c r="U945">
        <f>COUNTIFS(Spotify!$AA:$AA,Charts!$U$1,Spotify!$U:$U,Charts!T945)</f>
        <v>0</v>
      </c>
      <c r="V945">
        <f>COUNTIFS(Spotify!$AA:$AA,Charts!$V$1,Spotify!$U:$U,Charts!T945)</f>
        <v>0</v>
      </c>
      <c r="W945">
        <f>COUNTIFS(Spotify!$AA:$AA,Charts!$W$1,Spotify!$U:$U,Charts!T945)</f>
        <v>0</v>
      </c>
      <c r="X945">
        <f>COUNTIFS(Spotify!$AA:$AA,Charts!$X$1,Spotify!$U:$U,Charts!T945)</f>
        <v>0</v>
      </c>
      <c r="Y945">
        <f>COUNTIFS(Spotify!$AA:$AA,Charts!$Y$1,Spotify!$U:$U,Charts!T945)</f>
        <v>0</v>
      </c>
      <c r="Z945">
        <f>COUNTIFS(Spotify!$AA:$AA,Charts!$Z$1,Spotify!$U:$U,Charts!T945)</f>
        <v>0</v>
      </c>
      <c r="AA945">
        <f>COUNTIFS(Spotify!$AA:$AA,Charts!$AA$1,Spotify!$U:$U,Charts!T945)</f>
        <v>0</v>
      </c>
      <c r="AB945">
        <f>COUNTIFS(Spotify!$AA:$AA,Charts!$AB$1,Spotify!$U:$U,Charts!T945)</f>
        <v>2</v>
      </c>
      <c r="AC945">
        <f>COUNTIFS(Spotify!$AA:$AA,Charts!$AC$1,Spotify!$U:$U,Charts!T945)</f>
        <v>0</v>
      </c>
      <c r="AD945">
        <f>COUNTIFS(Spotify!$AA:$AA,Charts!$AD$1,Spotify!$U:$U,Charts!T945)</f>
        <v>0</v>
      </c>
      <c r="AE945">
        <f>COUNTIFS(Spotify!$AA:$AA,Charts!$AE$1,Spotify!$U:$U,Charts!T945)</f>
        <v>0</v>
      </c>
      <c r="AF945" s="8">
        <f>COUNTIFS(Spotify!$AA:$AA,Charts!$AF$1,Spotify!$U:$U,Charts!T945)</f>
        <v>0</v>
      </c>
      <c r="AH945" s="7" t="s">
        <v>3653</v>
      </c>
      <c r="AI945">
        <f>SUMIFS(Spotify!O:O,Spotify!U:U,Charts!AH945)/COUNTIFS(Spotify!U:U,Charts!AH945)</f>
        <v>-8547.5</v>
      </c>
      <c r="AJ945" s="18">
        <f>SUMIF(Spotify!U:U,Charts!AH945,Spotify!P:P)/COUNTIF(Spotify!U:U,Charts!AH945)</f>
        <v>133914.5</v>
      </c>
      <c r="AK945" s="18">
        <f>SUMIF(Spotify!U:U,Charts!AH945,Spotify!R:R)/COUNTIF(Spotify!U:U,Charts!AH945)</f>
        <v>7.5</v>
      </c>
      <c r="AL945" s="18">
        <f>SUMIF(Spotify!U:U,Charts!AH945,Spotify!J:J)/COUNTIF(Spotify!U:U,Charts!AH945)</f>
        <v>27</v>
      </c>
      <c r="AM945" s="18">
        <f>SUMIF(Spotify!U:U,Charts!AH945,Spotify!H:H)/COUNTIF(Spotify!U:U,Charts!AH945)</f>
        <v>695.5</v>
      </c>
      <c r="AN945" s="28">
        <f>SUMIF(Spotify!U:U,Charts!AH945,Spotify!I:I)/COUNTIF(Spotify!U:U,Charts!AH945)</f>
        <v>412.5</v>
      </c>
    </row>
    <row r="946" spans="1:40" x14ac:dyDescent="0.25">
      <c r="A946" s="3" t="s">
        <v>4475</v>
      </c>
      <c r="B946" s="1">
        <v>17112387</v>
      </c>
      <c r="C946" s="1">
        <v>2</v>
      </c>
      <c r="D946" s="1"/>
      <c r="E946" s="3" t="s">
        <v>11898</v>
      </c>
      <c r="F946" s="1">
        <v>44442177</v>
      </c>
      <c r="H946" s="7" t="s">
        <v>8610</v>
      </c>
      <c r="I946" s="1">
        <v>27399410</v>
      </c>
      <c r="J946" s="8">
        <v>1</v>
      </c>
      <c r="L946" s="7" t="s">
        <v>8610</v>
      </c>
      <c r="M946" s="1">
        <f t="shared" si="66"/>
        <v>-27399410</v>
      </c>
      <c r="N946">
        <v>1</v>
      </c>
      <c r="O946" s="18">
        <f>SUMIF(Spotify!U:U,Charts!L946,Spotify!Q:Q)/COUNTIF(Spotify!U:U,Charts!L946)</f>
        <v>200387</v>
      </c>
      <c r="P946" t="str">
        <f t="shared" si="67"/>
        <v>03:20</v>
      </c>
      <c r="Q946" s="18">
        <f t="shared" si="69"/>
        <v>641941</v>
      </c>
      <c r="R946" s="8" t="str">
        <f t="shared" si="68"/>
        <v>10:41</v>
      </c>
      <c r="T946" s="7" t="s">
        <v>4475</v>
      </c>
      <c r="U946">
        <f>COUNTIFS(Spotify!$AA:$AA,Charts!$U$1,Spotify!$U:$U,Charts!T946)</f>
        <v>0</v>
      </c>
      <c r="V946">
        <f>COUNTIFS(Spotify!$AA:$AA,Charts!$V$1,Spotify!$U:$U,Charts!T946)</f>
        <v>0</v>
      </c>
      <c r="W946">
        <f>COUNTIFS(Spotify!$AA:$AA,Charts!$W$1,Spotify!$U:$U,Charts!T946)</f>
        <v>0</v>
      </c>
      <c r="X946">
        <f>COUNTIFS(Spotify!$AA:$AA,Charts!$X$1,Spotify!$U:$U,Charts!T946)</f>
        <v>0</v>
      </c>
      <c r="Y946">
        <f>COUNTIFS(Spotify!$AA:$AA,Charts!$Y$1,Spotify!$U:$U,Charts!T946)</f>
        <v>0</v>
      </c>
      <c r="Z946">
        <f>COUNTIFS(Spotify!$AA:$AA,Charts!$Z$1,Spotify!$U:$U,Charts!T946)</f>
        <v>0</v>
      </c>
      <c r="AA946">
        <f>COUNTIFS(Spotify!$AA:$AA,Charts!$AA$1,Spotify!$U:$U,Charts!T946)</f>
        <v>0</v>
      </c>
      <c r="AB946">
        <f>COUNTIFS(Spotify!$AA:$AA,Charts!$AB$1,Spotify!$U:$U,Charts!T946)</f>
        <v>2</v>
      </c>
      <c r="AC946">
        <f>COUNTIFS(Spotify!$AA:$AA,Charts!$AC$1,Spotify!$U:$U,Charts!T946)</f>
        <v>0</v>
      </c>
      <c r="AD946">
        <f>COUNTIFS(Spotify!$AA:$AA,Charts!$AD$1,Spotify!$U:$U,Charts!T946)</f>
        <v>0</v>
      </c>
      <c r="AE946">
        <f>COUNTIFS(Spotify!$AA:$AA,Charts!$AE$1,Spotify!$U:$U,Charts!T946)</f>
        <v>0</v>
      </c>
      <c r="AF946" s="8">
        <f>COUNTIFS(Spotify!$AA:$AA,Charts!$AF$1,Spotify!$U:$U,Charts!T946)</f>
        <v>0</v>
      </c>
      <c r="AH946" s="7" t="s">
        <v>4475</v>
      </c>
      <c r="AI946">
        <f>SUMIFS(Spotify!O:O,Spotify!U:U,Charts!AH946)/COUNTIFS(Spotify!U:U,Charts!AH946)</f>
        <v>-5242</v>
      </c>
      <c r="AJ946" s="18">
        <f>SUMIF(Spotify!U:U,Charts!AH946,Spotify!P:P)/COUNTIF(Spotify!U:U,Charts!AH946)</f>
        <v>120117</v>
      </c>
      <c r="AK946" s="18">
        <f>SUMIF(Spotify!U:U,Charts!AH946,Spotify!R:R)/COUNTIF(Spotify!U:U,Charts!AH946)</f>
        <v>2.5</v>
      </c>
      <c r="AL946" s="18">
        <f>SUMIF(Spotify!U:U,Charts!AH946,Spotify!J:J)/COUNTIF(Spotify!U:U,Charts!AH946)</f>
        <v>442</v>
      </c>
      <c r="AM946" s="18">
        <f>SUMIF(Spotify!U:U,Charts!AH946,Spotify!H:H)/COUNTIF(Spotify!U:U,Charts!AH946)</f>
        <v>521</v>
      </c>
      <c r="AN946" s="28">
        <f>SUMIF(Spotify!U:U,Charts!AH946,Spotify!I:I)/COUNTIF(Spotify!U:U,Charts!AH946)</f>
        <v>895</v>
      </c>
    </row>
    <row r="947" spans="1:40" x14ac:dyDescent="0.25">
      <c r="A947" s="3" t="s">
        <v>17086</v>
      </c>
      <c r="B947" s="1">
        <v>72135571</v>
      </c>
      <c r="C947" s="1">
        <v>1</v>
      </c>
      <c r="D947" s="1"/>
      <c r="E947" s="3" t="s">
        <v>336</v>
      </c>
      <c r="F947" s="1">
        <v>513631271</v>
      </c>
      <c r="H947" s="7" t="s">
        <v>17983</v>
      </c>
      <c r="I947" s="1">
        <v>27374075</v>
      </c>
      <c r="J947" s="8">
        <v>1</v>
      </c>
      <c r="L947" s="7" t="s">
        <v>17983</v>
      </c>
      <c r="M947" s="1">
        <f t="shared" si="66"/>
        <v>-27374075</v>
      </c>
      <c r="N947">
        <v>1</v>
      </c>
      <c r="O947" s="18">
        <f>SUMIF(Spotify!U:U,Charts!L947,Spotify!Q:Q)/COUNTIF(Spotify!U:U,Charts!L947)</f>
        <v>252040</v>
      </c>
      <c r="P947" t="str">
        <f t="shared" si="67"/>
        <v>04:12</v>
      </c>
      <c r="Q947" s="18">
        <f t="shared" si="69"/>
        <v>641941</v>
      </c>
      <c r="R947" s="8" t="str">
        <f t="shared" si="68"/>
        <v>10:41</v>
      </c>
      <c r="T947" s="7" t="s">
        <v>17086</v>
      </c>
      <c r="U947">
        <f>COUNTIFS(Spotify!$AA:$AA,Charts!$U$1,Spotify!$U:$U,Charts!T947)</f>
        <v>0</v>
      </c>
      <c r="V947">
        <f>COUNTIFS(Spotify!$AA:$AA,Charts!$V$1,Spotify!$U:$U,Charts!T947)</f>
        <v>0</v>
      </c>
      <c r="W947">
        <f>COUNTIFS(Spotify!$AA:$AA,Charts!$W$1,Spotify!$U:$U,Charts!T947)</f>
        <v>0</v>
      </c>
      <c r="X947">
        <f>COUNTIFS(Spotify!$AA:$AA,Charts!$X$1,Spotify!$U:$U,Charts!T947)</f>
        <v>0</v>
      </c>
      <c r="Y947">
        <f>COUNTIFS(Spotify!$AA:$AA,Charts!$Y$1,Spotify!$U:$U,Charts!T947)</f>
        <v>0</v>
      </c>
      <c r="Z947">
        <f>COUNTIFS(Spotify!$AA:$AA,Charts!$Z$1,Spotify!$U:$U,Charts!T947)</f>
        <v>0</v>
      </c>
      <c r="AA947">
        <f>COUNTIFS(Spotify!$AA:$AA,Charts!$AA$1,Spotify!$U:$U,Charts!T947)</f>
        <v>0</v>
      </c>
      <c r="AB947">
        <f>COUNTIFS(Spotify!$AA:$AA,Charts!$AB$1,Spotify!$U:$U,Charts!T947)</f>
        <v>1</v>
      </c>
      <c r="AC947">
        <f>COUNTIFS(Spotify!$AA:$AA,Charts!$AC$1,Spotify!$U:$U,Charts!T947)</f>
        <v>0</v>
      </c>
      <c r="AD947">
        <f>COUNTIFS(Spotify!$AA:$AA,Charts!$AD$1,Spotify!$U:$U,Charts!T947)</f>
        <v>0</v>
      </c>
      <c r="AE947">
        <f>COUNTIFS(Spotify!$AA:$AA,Charts!$AE$1,Spotify!$U:$U,Charts!T947)</f>
        <v>0</v>
      </c>
      <c r="AF947" s="8">
        <f>COUNTIFS(Spotify!$AA:$AA,Charts!$AF$1,Spotify!$U:$U,Charts!T947)</f>
        <v>0</v>
      </c>
      <c r="AH947" s="7" t="s">
        <v>17086</v>
      </c>
      <c r="AI947">
        <f>SUMIFS(Spotify!O:O,Spotify!U:U,Charts!AH947)/COUNTIFS(Spotify!U:U,Charts!AH947)</f>
        <v>-8055</v>
      </c>
      <c r="AJ947" s="18">
        <f>SUMIF(Spotify!U:U,Charts!AH947,Spotify!P:P)/COUNTIF(Spotify!U:U,Charts!AH947)</f>
        <v>137033</v>
      </c>
      <c r="AK947" s="18">
        <f>SUMIF(Spotify!U:U,Charts!AH947,Spotify!R:R)/COUNTIF(Spotify!U:U,Charts!AH947)</f>
        <v>17</v>
      </c>
      <c r="AL947" s="18">
        <f>SUMIF(Spotify!U:U,Charts!AH947,Spotify!J:J)/COUNTIF(Spotify!U:U,Charts!AH947)</f>
        <v>227</v>
      </c>
      <c r="AM947" s="18">
        <f>SUMIF(Spotify!U:U,Charts!AH947,Spotify!H:H)/COUNTIF(Spotify!U:U,Charts!AH947)</f>
        <v>527</v>
      </c>
      <c r="AN947" s="28">
        <f>SUMIF(Spotify!U:U,Charts!AH947,Spotify!I:I)/COUNTIF(Spotify!U:U,Charts!AH947)</f>
        <v>465</v>
      </c>
    </row>
    <row r="948" spans="1:40" x14ac:dyDescent="0.25">
      <c r="A948" s="3" t="s">
        <v>1619</v>
      </c>
      <c r="B948" s="1">
        <v>4440350583</v>
      </c>
      <c r="C948" s="1">
        <v>32</v>
      </c>
      <c r="D948" s="1"/>
      <c r="E948" s="3" t="s">
        <v>16601</v>
      </c>
      <c r="F948" s="1">
        <v>58646617</v>
      </c>
      <c r="H948" s="7" t="s">
        <v>17878</v>
      </c>
      <c r="I948" s="1">
        <v>27080821</v>
      </c>
      <c r="J948" s="8">
        <v>2</v>
      </c>
      <c r="L948" s="7" t="s">
        <v>17878</v>
      </c>
      <c r="M948" s="1">
        <f t="shared" si="66"/>
        <v>-27080821</v>
      </c>
      <c r="N948">
        <v>2</v>
      </c>
      <c r="O948" s="18">
        <f>SUMIF(Spotify!U:U,Charts!L948,Spotify!Q:Q)/COUNTIF(Spotify!U:U,Charts!L948)</f>
        <v>161076.5</v>
      </c>
      <c r="P948" t="str">
        <f t="shared" si="67"/>
        <v>02:41</v>
      </c>
      <c r="Q948" s="18">
        <f t="shared" si="69"/>
        <v>641941</v>
      </c>
      <c r="R948" s="8" t="str">
        <f t="shared" si="68"/>
        <v>10:41</v>
      </c>
      <c r="T948" s="7" t="s">
        <v>1619</v>
      </c>
      <c r="U948">
        <f>COUNTIFS(Spotify!$AA:$AA,Charts!$U$1,Spotify!$U:$U,Charts!T948)</f>
        <v>8</v>
      </c>
      <c r="V948">
        <f>COUNTIFS(Spotify!$AA:$AA,Charts!$V$1,Spotify!$U:$U,Charts!T948)</f>
        <v>5</v>
      </c>
      <c r="W948">
        <f>COUNTIFS(Spotify!$AA:$AA,Charts!$W$1,Spotify!$U:$U,Charts!T948)</f>
        <v>0</v>
      </c>
      <c r="X948">
        <f>COUNTIFS(Spotify!$AA:$AA,Charts!$X$1,Spotify!$U:$U,Charts!T948)</f>
        <v>5</v>
      </c>
      <c r="Y948">
        <f>COUNTIFS(Spotify!$AA:$AA,Charts!$Y$1,Spotify!$U:$U,Charts!T948)</f>
        <v>0</v>
      </c>
      <c r="Z948">
        <f>COUNTIFS(Spotify!$AA:$AA,Charts!$Z$1,Spotify!$U:$U,Charts!T948)</f>
        <v>0</v>
      </c>
      <c r="AA948">
        <f>COUNTIFS(Spotify!$AA:$AA,Charts!$AA$1,Spotify!$U:$U,Charts!T948)</f>
        <v>0</v>
      </c>
      <c r="AB948">
        <f>COUNTIFS(Spotify!$AA:$AA,Charts!$AB$1,Spotify!$U:$U,Charts!T948)</f>
        <v>1</v>
      </c>
      <c r="AC948">
        <f>COUNTIFS(Spotify!$AA:$AA,Charts!$AC$1,Spotify!$U:$U,Charts!T948)</f>
        <v>3</v>
      </c>
      <c r="AD948">
        <f>COUNTIFS(Spotify!$AA:$AA,Charts!$AD$1,Spotify!$U:$U,Charts!T948)</f>
        <v>6</v>
      </c>
      <c r="AE948">
        <f>COUNTIFS(Spotify!$AA:$AA,Charts!$AE$1,Spotify!$U:$U,Charts!T948)</f>
        <v>0</v>
      </c>
      <c r="AF948" s="8">
        <f>COUNTIFS(Spotify!$AA:$AA,Charts!$AF$1,Spotify!$U:$U,Charts!T948)</f>
        <v>4</v>
      </c>
      <c r="AH948" s="7" t="s">
        <v>1619</v>
      </c>
      <c r="AI948">
        <f>SUMIFS(Spotify!O:O,Spotify!U:U,Charts!AH948)/COUNTIFS(Spotify!U:U,Charts!AH948)</f>
        <v>-3082.4375</v>
      </c>
      <c r="AJ948" s="18">
        <f>SUMIF(Spotify!U:U,Charts!AH948,Spotify!P:P)/COUNTIF(Spotify!U:U,Charts!AH948)</f>
        <v>120618.59375</v>
      </c>
      <c r="AK948" s="18">
        <f>SUMIF(Spotify!U:U,Charts!AH948,Spotify!R:R)/COUNTIF(Spotify!U:U,Charts!AH948)</f>
        <v>18.96875</v>
      </c>
      <c r="AL948" s="18">
        <f>SUMIF(Spotify!U:U,Charts!AH948,Spotify!J:J)/COUNTIF(Spotify!U:U,Charts!AH948)</f>
        <v>490.46875</v>
      </c>
      <c r="AM948" s="18">
        <f>SUMIF(Spotify!U:U,Charts!AH948,Spotify!H:H)/COUNTIF(Spotify!U:U,Charts!AH948)</f>
        <v>692.625</v>
      </c>
      <c r="AN948" s="28">
        <f>SUMIF(Spotify!U:U,Charts!AH948,Spotify!I:I)/COUNTIF(Spotify!U:U,Charts!AH948)</f>
        <v>653.34375</v>
      </c>
    </row>
    <row r="949" spans="1:40" x14ac:dyDescent="0.25">
      <c r="A949" s="3" t="s">
        <v>13344</v>
      </c>
      <c r="B949" s="1">
        <v>10597992</v>
      </c>
      <c r="C949" s="1">
        <v>2</v>
      </c>
      <c r="D949" s="1"/>
      <c r="E949" s="3" t="s">
        <v>2224</v>
      </c>
      <c r="F949" s="1">
        <v>46649758</v>
      </c>
      <c r="H949" s="7" t="s">
        <v>18055</v>
      </c>
      <c r="I949" s="1">
        <v>26834549</v>
      </c>
      <c r="J949" s="8">
        <v>2</v>
      </c>
      <c r="L949" s="7" t="s">
        <v>18055</v>
      </c>
      <c r="M949" s="1">
        <f t="shared" si="66"/>
        <v>-26834549</v>
      </c>
      <c r="N949">
        <v>2</v>
      </c>
      <c r="O949" s="18">
        <f>SUMIF(Spotify!U:U,Charts!L949,Spotify!Q:Q)/COUNTIF(Spotify!U:U,Charts!L949)</f>
        <v>214598</v>
      </c>
      <c r="P949" t="str">
        <f t="shared" si="67"/>
        <v>03:34</v>
      </c>
      <c r="Q949" s="18">
        <f t="shared" si="69"/>
        <v>641941</v>
      </c>
      <c r="R949" s="8" t="str">
        <f t="shared" si="68"/>
        <v>10:41</v>
      </c>
      <c r="T949" s="7" t="s">
        <v>13344</v>
      </c>
      <c r="U949">
        <f>COUNTIFS(Spotify!$AA:$AA,Charts!$U$1,Spotify!$U:$U,Charts!T949)</f>
        <v>0</v>
      </c>
      <c r="V949">
        <f>COUNTIFS(Spotify!$AA:$AA,Charts!$V$1,Spotify!$U:$U,Charts!T949)</f>
        <v>0</v>
      </c>
      <c r="W949">
        <f>COUNTIFS(Spotify!$AA:$AA,Charts!$W$1,Spotify!$U:$U,Charts!T949)</f>
        <v>0</v>
      </c>
      <c r="X949">
        <f>COUNTIFS(Spotify!$AA:$AA,Charts!$X$1,Spotify!$U:$U,Charts!T949)</f>
        <v>0</v>
      </c>
      <c r="Y949">
        <f>COUNTIFS(Spotify!$AA:$AA,Charts!$Y$1,Spotify!$U:$U,Charts!T949)</f>
        <v>1</v>
      </c>
      <c r="Z949">
        <f>COUNTIFS(Spotify!$AA:$AA,Charts!$Z$1,Spotify!$U:$U,Charts!T949)</f>
        <v>0</v>
      </c>
      <c r="AA949">
        <f>COUNTIFS(Spotify!$AA:$AA,Charts!$AA$1,Spotify!$U:$U,Charts!T949)</f>
        <v>1</v>
      </c>
      <c r="AB949">
        <f>COUNTIFS(Spotify!$AA:$AA,Charts!$AB$1,Spotify!$U:$U,Charts!T949)</f>
        <v>0</v>
      </c>
      <c r="AC949">
        <f>COUNTIFS(Spotify!$AA:$AA,Charts!$AC$1,Spotify!$U:$U,Charts!T949)</f>
        <v>0</v>
      </c>
      <c r="AD949">
        <f>COUNTIFS(Spotify!$AA:$AA,Charts!$AD$1,Spotify!$U:$U,Charts!T949)</f>
        <v>0</v>
      </c>
      <c r="AE949">
        <f>COUNTIFS(Spotify!$AA:$AA,Charts!$AE$1,Spotify!$U:$U,Charts!T949)</f>
        <v>0</v>
      </c>
      <c r="AF949" s="8">
        <f>COUNTIFS(Spotify!$AA:$AA,Charts!$AF$1,Spotify!$U:$U,Charts!T949)</f>
        <v>0</v>
      </c>
      <c r="AH949" s="7" t="s">
        <v>13344</v>
      </c>
      <c r="AI949">
        <f>SUMIFS(Spotify!O:O,Spotify!U:U,Charts!AH949)/COUNTIFS(Spotify!U:U,Charts!AH949)</f>
        <v>-4897.5</v>
      </c>
      <c r="AJ949" s="18">
        <f>SUMIF(Spotify!U:U,Charts!AH949,Spotify!P:P)/COUNTIF(Spotify!U:U,Charts!AH949)</f>
        <v>58269</v>
      </c>
      <c r="AK949" s="18">
        <f>SUMIF(Spotify!U:U,Charts!AH949,Spotify!R:R)/COUNTIF(Spotify!U:U,Charts!AH949)</f>
        <v>1.5</v>
      </c>
      <c r="AL949" s="18">
        <f>SUMIF(Spotify!U:U,Charts!AH949,Spotify!J:J)/COUNTIF(Spotify!U:U,Charts!AH949)</f>
        <v>340</v>
      </c>
      <c r="AM949" s="18">
        <f>SUMIF(Spotify!U:U,Charts!AH949,Spotify!H:H)/COUNTIF(Spotify!U:U,Charts!AH949)</f>
        <v>778.5</v>
      </c>
      <c r="AN949" s="28">
        <f>SUMIF(Spotify!U:U,Charts!AH949,Spotify!I:I)/COUNTIF(Spotify!U:U,Charts!AH949)</f>
        <v>718</v>
      </c>
    </row>
    <row r="950" spans="1:40" x14ac:dyDescent="0.25">
      <c r="A950" s="3" t="s">
        <v>18174</v>
      </c>
      <c r="B950" s="1">
        <v>565145951</v>
      </c>
      <c r="C950" s="1">
        <v>3</v>
      </c>
      <c r="D950" s="1"/>
      <c r="E950" s="3" t="s">
        <v>4493</v>
      </c>
      <c r="F950" s="1">
        <v>290116395</v>
      </c>
      <c r="H950" s="7" t="s">
        <v>17974</v>
      </c>
      <c r="I950" s="1">
        <v>26675858</v>
      </c>
      <c r="J950" s="8">
        <v>2</v>
      </c>
      <c r="L950" s="7" t="s">
        <v>17974</v>
      </c>
      <c r="M950" s="1">
        <f t="shared" si="66"/>
        <v>-26675858</v>
      </c>
      <c r="N950">
        <v>2</v>
      </c>
      <c r="O950" s="18">
        <f>SUMIF(Spotify!U:U,Charts!L950,Spotify!Q:Q)/COUNTIF(Spotify!U:U,Charts!L950)</f>
        <v>247929</v>
      </c>
      <c r="P950" t="str">
        <f t="shared" si="67"/>
        <v>04:07</v>
      </c>
      <c r="Q950" s="18">
        <f t="shared" si="69"/>
        <v>641941</v>
      </c>
      <c r="R950" s="8" t="str">
        <f t="shared" si="68"/>
        <v>10:41</v>
      </c>
      <c r="T950" s="7" t="s">
        <v>18174</v>
      </c>
      <c r="U950">
        <f>COUNTIFS(Spotify!$AA:$AA,Charts!$U$1,Spotify!$U:$U,Charts!T950)</f>
        <v>0</v>
      </c>
      <c r="V950">
        <f>COUNTIFS(Spotify!$AA:$AA,Charts!$V$1,Spotify!$U:$U,Charts!T950)</f>
        <v>0</v>
      </c>
      <c r="W950">
        <f>COUNTIFS(Spotify!$AA:$AA,Charts!$W$1,Spotify!$U:$U,Charts!T950)</f>
        <v>2</v>
      </c>
      <c r="X950">
        <f>COUNTIFS(Spotify!$AA:$AA,Charts!$X$1,Spotify!$U:$U,Charts!T950)</f>
        <v>0</v>
      </c>
      <c r="Y950">
        <f>COUNTIFS(Spotify!$AA:$AA,Charts!$Y$1,Spotify!$U:$U,Charts!T950)</f>
        <v>0</v>
      </c>
      <c r="Z950">
        <f>COUNTIFS(Spotify!$AA:$AA,Charts!$Z$1,Spotify!$U:$U,Charts!T950)</f>
        <v>0</v>
      </c>
      <c r="AA950">
        <f>COUNTIFS(Spotify!$AA:$AA,Charts!$AA$1,Spotify!$U:$U,Charts!T950)</f>
        <v>1</v>
      </c>
      <c r="AB950">
        <f>COUNTIFS(Spotify!$AA:$AA,Charts!$AB$1,Spotify!$U:$U,Charts!T950)</f>
        <v>0</v>
      </c>
      <c r="AC950">
        <f>COUNTIFS(Spotify!$AA:$AA,Charts!$AC$1,Spotify!$U:$U,Charts!T950)</f>
        <v>0</v>
      </c>
      <c r="AD950">
        <f>COUNTIFS(Spotify!$AA:$AA,Charts!$AD$1,Spotify!$U:$U,Charts!T950)</f>
        <v>0</v>
      </c>
      <c r="AE950">
        <f>COUNTIFS(Spotify!$AA:$AA,Charts!$AE$1,Spotify!$U:$U,Charts!T950)</f>
        <v>0</v>
      </c>
      <c r="AF950" s="8">
        <f>COUNTIFS(Spotify!$AA:$AA,Charts!$AF$1,Spotify!$U:$U,Charts!T950)</f>
        <v>0</v>
      </c>
      <c r="AH950" s="7" t="s">
        <v>18174</v>
      </c>
      <c r="AI950">
        <f>SUMIFS(Spotify!O:O,Spotify!U:U,Charts!AH950)/COUNTIFS(Spotify!U:U,Charts!AH950)</f>
        <v>-5354</v>
      </c>
      <c r="AJ950" s="18">
        <f>SUMIF(Spotify!U:U,Charts!AH950,Spotify!P:P)/COUNTIF(Spotify!U:U,Charts!AH950)</f>
        <v>99934</v>
      </c>
      <c r="AK950" s="18">
        <f>SUMIF(Spotify!U:U,Charts!AH950,Spotify!R:R)/COUNTIF(Spotify!U:U,Charts!AH950)</f>
        <v>16</v>
      </c>
      <c r="AL950" s="18">
        <f>SUMIF(Spotify!U:U,Charts!AH950,Spotify!J:J)/COUNTIF(Spotify!U:U,Charts!AH950)</f>
        <v>143</v>
      </c>
      <c r="AM950" s="18">
        <f>SUMIF(Spotify!U:U,Charts!AH950,Spotify!H:H)/COUNTIF(Spotify!U:U,Charts!AH950)</f>
        <v>503.66666666666669</v>
      </c>
      <c r="AN950" s="28">
        <f>SUMIF(Spotify!U:U,Charts!AH950,Spotify!I:I)/COUNTIF(Spotify!U:U,Charts!AH950)</f>
        <v>750.66666666666663</v>
      </c>
    </row>
    <row r="951" spans="1:40" x14ac:dyDescent="0.25">
      <c r="A951" s="3" t="s">
        <v>3618</v>
      </c>
      <c r="B951" s="1">
        <v>31380694</v>
      </c>
      <c r="C951" s="1">
        <v>2</v>
      </c>
      <c r="D951" s="1"/>
      <c r="E951" s="3" t="s">
        <v>1259</v>
      </c>
      <c r="F951" s="1">
        <v>2784366795</v>
      </c>
      <c r="H951" s="7" t="s">
        <v>18117</v>
      </c>
      <c r="I951" s="1">
        <v>26672289</v>
      </c>
      <c r="J951" s="8">
        <v>1</v>
      </c>
      <c r="L951" s="7" t="s">
        <v>18117</v>
      </c>
      <c r="M951" s="1">
        <f t="shared" si="66"/>
        <v>-26672289</v>
      </c>
      <c r="N951">
        <v>1</v>
      </c>
      <c r="O951" s="18">
        <f>SUMIF(Spotify!U:U,Charts!L951,Spotify!Q:Q)/COUNTIF(Spotify!U:U,Charts!L951)</f>
        <v>140308</v>
      </c>
      <c r="P951" t="str">
        <f t="shared" si="67"/>
        <v>02:20</v>
      </c>
      <c r="Q951" s="18">
        <f t="shared" si="69"/>
        <v>641941</v>
      </c>
      <c r="R951" s="8" t="str">
        <f t="shared" si="68"/>
        <v>10:41</v>
      </c>
      <c r="T951" s="7" t="s">
        <v>3618</v>
      </c>
      <c r="U951">
        <f>COUNTIFS(Spotify!$AA:$AA,Charts!$U$1,Spotify!$U:$U,Charts!T951)</f>
        <v>0</v>
      </c>
      <c r="V951">
        <f>COUNTIFS(Spotify!$AA:$AA,Charts!$V$1,Spotify!$U:$U,Charts!T951)</f>
        <v>2</v>
      </c>
      <c r="W951">
        <f>COUNTIFS(Spotify!$AA:$AA,Charts!$W$1,Spotify!$U:$U,Charts!T951)</f>
        <v>0</v>
      </c>
      <c r="X951">
        <f>COUNTIFS(Spotify!$AA:$AA,Charts!$X$1,Spotify!$U:$U,Charts!T951)</f>
        <v>0</v>
      </c>
      <c r="Y951">
        <f>COUNTIFS(Spotify!$AA:$AA,Charts!$Y$1,Spotify!$U:$U,Charts!T951)</f>
        <v>0</v>
      </c>
      <c r="Z951">
        <f>COUNTIFS(Spotify!$AA:$AA,Charts!$Z$1,Spotify!$U:$U,Charts!T951)</f>
        <v>0</v>
      </c>
      <c r="AA951">
        <f>COUNTIFS(Spotify!$AA:$AA,Charts!$AA$1,Spotify!$U:$U,Charts!T951)</f>
        <v>0</v>
      </c>
      <c r="AB951">
        <f>COUNTIFS(Spotify!$AA:$AA,Charts!$AB$1,Spotify!$U:$U,Charts!T951)</f>
        <v>0</v>
      </c>
      <c r="AC951">
        <f>COUNTIFS(Spotify!$AA:$AA,Charts!$AC$1,Spotify!$U:$U,Charts!T951)</f>
        <v>0</v>
      </c>
      <c r="AD951">
        <f>COUNTIFS(Spotify!$AA:$AA,Charts!$AD$1,Spotify!$U:$U,Charts!T951)</f>
        <v>0</v>
      </c>
      <c r="AE951">
        <f>COUNTIFS(Spotify!$AA:$AA,Charts!$AE$1,Spotify!$U:$U,Charts!T951)</f>
        <v>0</v>
      </c>
      <c r="AF951" s="8">
        <f>COUNTIFS(Spotify!$AA:$AA,Charts!$AF$1,Spotify!$U:$U,Charts!T951)</f>
        <v>0</v>
      </c>
      <c r="AH951" s="7" t="s">
        <v>3618</v>
      </c>
      <c r="AI951">
        <f>SUMIFS(Spotify!O:O,Spotify!U:U,Charts!AH951)/COUNTIFS(Spotify!U:U,Charts!AH951)</f>
        <v>-17667</v>
      </c>
      <c r="AJ951" s="18">
        <f>SUMIF(Spotify!U:U,Charts!AH951,Spotify!P:P)/COUNTIF(Spotify!U:U,Charts!AH951)</f>
        <v>80088</v>
      </c>
      <c r="AK951" s="18">
        <f>SUMIF(Spotify!U:U,Charts!AH951,Spotify!R:R)/COUNTIF(Spotify!U:U,Charts!AH951)</f>
        <v>4.5</v>
      </c>
      <c r="AL951" s="18">
        <f>SUMIF(Spotify!U:U,Charts!AH951,Spotify!J:J)/COUNTIF(Spotify!U:U,Charts!AH951)</f>
        <v>313</v>
      </c>
      <c r="AM951" s="18">
        <f>SUMIF(Spotify!U:U,Charts!AH951,Spotify!H:H)/COUNTIF(Spotify!U:U,Charts!AH951)</f>
        <v>437</v>
      </c>
      <c r="AN951" s="28">
        <f>SUMIF(Spotify!U:U,Charts!AH951,Spotify!I:I)/COUNTIF(Spotify!U:U,Charts!AH951)</f>
        <v>184</v>
      </c>
    </row>
    <row r="952" spans="1:40" x14ac:dyDescent="0.25">
      <c r="A952" s="3" t="s">
        <v>9544</v>
      </c>
      <c r="B952" s="1">
        <v>7943927</v>
      </c>
      <c r="C952" s="1">
        <v>1</v>
      </c>
      <c r="D952" s="1"/>
      <c r="E952" s="3" t="s">
        <v>9764</v>
      </c>
      <c r="F952" s="1">
        <v>145271110</v>
      </c>
      <c r="H952" s="7" t="s">
        <v>1887</v>
      </c>
      <c r="I952" s="1">
        <v>26595366</v>
      </c>
      <c r="J952" s="8">
        <v>2</v>
      </c>
      <c r="L952" s="7" t="s">
        <v>1887</v>
      </c>
      <c r="M952" s="1">
        <f t="shared" si="66"/>
        <v>-26595366</v>
      </c>
      <c r="N952">
        <v>2</v>
      </c>
      <c r="O952" s="18">
        <f>SUMIF(Spotify!U:U,Charts!L952,Spotify!Q:Q)/COUNTIF(Spotify!U:U,Charts!L952)</f>
        <v>259980</v>
      </c>
      <c r="P952" t="str">
        <f t="shared" si="67"/>
        <v>04:19</v>
      </c>
      <c r="Q952" s="18">
        <f t="shared" si="69"/>
        <v>641941</v>
      </c>
      <c r="R952" s="8" t="str">
        <f t="shared" si="68"/>
        <v>10:41</v>
      </c>
      <c r="T952" s="7" t="s">
        <v>9544</v>
      </c>
      <c r="U952">
        <f>COUNTIFS(Spotify!$AA:$AA,Charts!$U$1,Spotify!$U:$U,Charts!T952)</f>
        <v>0</v>
      </c>
      <c r="V952">
        <f>COUNTIFS(Spotify!$AA:$AA,Charts!$V$1,Spotify!$U:$U,Charts!T952)</f>
        <v>1</v>
      </c>
      <c r="W952">
        <f>COUNTIFS(Spotify!$AA:$AA,Charts!$W$1,Spotify!$U:$U,Charts!T952)</f>
        <v>0</v>
      </c>
      <c r="X952">
        <f>COUNTIFS(Spotify!$AA:$AA,Charts!$X$1,Spotify!$U:$U,Charts!T952)</f>
        <v>0</v>
      </c>
      <c r="Y952">
        <f>COUNTIFS(Spotify!$AA:$AA,Charts!$Y$1,Spotify!$U:$U,Charts!T952)</f>
        <v>0</v>
      </c>
      <c r="Z952">
        <f>COUNTIFS(Spotify!$AA:$AA,Charts!$Z$1,Spotify!$U:$U,Charts!T952)</f>
        <v>0</v>
      </c>
      <c r="AA952">
        <f>COUNTIFS(Spotify!$AA:$AA,Charts!$AA$1,Spotify!$U:$U,Charts!T952)</f>
        <v>0</v>
      </c>
      <c r="AB952">
        <f>COUNTIFS(Spotify!$AA:$AA,Charts!$AB$1,Spotify!$U:$U,Charts!T952)</f>
        <v>0</v>
      </c>
      <c r="AC952">
        <f>COUNTIFS(Spotify!$AA:$AA,Charts!$AC$1,Spotify!$U:$U,Charts!T952)</f>
        <v>0</v>
      </c>
      <c r="AD952">
        <f>COUNTIFS(Spotify!$AA:$AA,Charts!$AD$1,Spotify!$U:$U,Charts!T952)</f>
        <v>0</v>
      </c>
      <c r="AE952">
        <f>COUNTIFS(Spotify!$AA:$AA,Charts!$AE$1,Spotify!$U:$U,Charts!T952)</f>
        <v>0</v>
      </c>
      <c r="AF952" s="8">
        <f>COUNTIFS(Spotify!$AA:$AA,Charts!$AF$1,Spotify!$U:$U,Charts!T952)</f>
        <v>0</v>
      </c>
      <c r="AH952" s="7" t="s">
        <v>9544</v>
      </c>
      <c r="AI952">
        <f>SUMIFS(Spotify!O:O,Spotify!U:U,Charts!AH952)/COUNTIFS(Spotify!U:U,Charts!AH952)</f>
        <v>-5071</v>
      </c>
      <c r="AJ952" s="18">
        <f>SUMIF(Spotify!U:U,Charts!AH952,Spotify!P:P)/COUNTIF(Spotify!U:U,Charts!AH952)</f>
        <v>105542</v>
      </c>
      <c r="AK952" s="18">
        <f>SUMIF(Spotify!U:U,Charts!AH952,Spotify!R:R)/COUNTIF(Spotify!U:U,Charts!AH952)</f>
        <v>1</v>
      </c>
      <c r="AL952" s="18">
        <f>SUMIF(Spotify!U:U,Charts!AH952,Spotify!J:J)/COUNTIF(Spotify!U:U,Charts!AH952)</f>
        <v>295</v>
      </c>
      <c r="AM952" s="18">
        <f>SUMIF(Spotify!U:U,Charts!AH952,Spotify!H:H)/COUNTIF(Spotify!U:U,Charts!AH952)</f>
        <v>417</v>
      </c>
      <c r="AN952" s="28">
        <f>SUMIF(Spotify!U:U,Charts!AH952,Spotify!I:I)/COUNTIF(Spotify!U:U,Charts!AH952)</f>
        <v>682</v>
      </c>
    </row>
    <row r="953" spans="1:40" x14ac:dyDescent="0.25">
      <c r="A953" s="3" t="s">
        <v>7752</v>
      </c>
      <c r="B953" s="1">
        <v>65104317</v>
      </c>
      <c r="C953" s="1">
        <v>2</v>
      </c>
      <c r="D953" s="1"/>
      <c r="E953" s="3" t="s">
        <v>15928</v>
      </c>
      <c r="F953" s="1">
        <v>91308735</v>
      </c>
      <c r="H953" s="7" t="s">
        <v>18208</v>
      </c>
      <c r="I953" s="1">
        <v>26529314</v>
      </c>
      <c r="J953" s="8">
        <v>1</v>
      </c>
      <c r="L953" s="7" t="s">
        <v>18208</v>
      </c>
      <c r="M953" s="1">
        <f t="shared" si="66"/>
        <v>-26529314</v>
      </c>
      <c r="N953">
        <v>1</v>
      </c>
      <c r="O953" s="18">
        <f>SUMIF(Spotify!U:U,Charts!L953,Spotify!Q:Q)/COUNTIF(Spotify!U:U,Charts!L953)</f>
        <v>153406</v>
      </c>
      <c r="P953" t="str">
        <f t="shared" si="67"/>
        <v>02:33</v>
      </c>
      <c r="Q953" s="18">
        <f t="shared" si="69"/>
        <v>641941</v>
      </c>
      <c r="R953" s="8" t="str">
        <f t="shared" si="68"/>
        <v>10:41</v>
      </c>
      <c r="T953" s="7" t="s">
        <v>7752</v>
      </c>
      <c r="U953">
        <f>COUNTIFS(Spotify!$AA:$AA,Charts!$U$1,Spotify!$U:$U,Charts!T953)</f>
        <v>0</v>
      </c>
      <c r="V953">
        <f>COUNTIFS(Spotify!$AA:$AA,Charts!$V$1,Spotify!$U:$U,Charts!T953)</f>
        <v>1</v>
      </c>
      <c r="W953">
        <f>COUNTIFS(Spotify!$AA:$AA,Charts!$W$1,Spotify!$U:$U,Charts!T953)</f>
        <v>0</v>
      </c>
      <c r="X953">
        <f>COUNTIFS(Spotify!$AA:$AA,Charts!$X$1,Spotify!$U:$U,Charts!T953)</f>
        <v>0</v>
      </c>
      <c r="Y953">
        <f>COUNTIFS(Spotify!$AA:$AA,Charts!$Y$1,Spotify!$U:$U,Charts!T953)</f>
        <v>0</v>
      </c>
      <c r="Z953">
        <f>COUNTIFS(Spotify!$AA:$AA,Charts!$Z$1,Spotify!$U:$U,Charts!T953)</f>
        <v>0</v>
      </c>
      <c r="AA953">
        <f>COUNTIFS(Spotify!$AA:$AA,Charts!$AA$1,Spotify!$U:$U,Charts!T953)</f>
        <v>0</v>
      </c>
      <c r="AB953">
        <f>COUNTIFS(Spotify!$AA:$AA,Charts!$AB$1,Spotify!$U:$U,Charts!T953)</f>
        <v>0</v>
      </c>
      <c r="AC953">
        <f>COUNTIFS(Spotify!$AA:$AA,Charts!$AC$1,Spotify!$U:$U,Charts!T953)</f>
        <v>1</v>
      </c>
      <c r="AD953">
        <f>COUNTIFS(Spotify!$AA:$AA,Charts!$AD$1,Spotify!$U:$U,Charts!T953)</f>
        <v>0</v>
      </c>
      <c r="AE953">
        <f>COUNTIFS(Spotify!$AA:$AA,Charts!$AE$1,Spotify!$U:$U,Charts!T953)</f>
        <v>0</v>
      </c>
      <c r="AF953" s="8">
        <f>COUNTIFS(Spotify!$AA:$AA,Charts!$AF$1,Spotify!$U:$U,Charts!T953)</f>
        <v>0</v>
      </c>
      <c r="AH953" s="7" t="s">
        <v>7752</v>
      </c>
      <c r="AI953">
        <f>SUMIFS(Spotify!O:O,Spotify!U:U,Charts!AH953)/COUNTIFS(Spotify!U:U,Charts!AH953)</f>
        <v>-2187</v>
      </c>
      <c r="AJ953" s="18">
        <f>SUMIF(Spotify!U:U,Charts!AH953,Spotify!P:P)/COUNTIF(Spotify!U:U,Charts!AH953)</f>
        <v>148975.5</v>
      </c>
      <c r="AK953" s="18">
        <f>SUMIF(Spotify!U:U,Charts!AH953,Spotify!R:R)/COUNTIF(Spotify!U:U,Charts!AH953)</f>
        <v>5</v>
      </c>
      <c r="AL953" s="18">
        <f>SUMIF(Spotify!U:U,Charts!AH953,Spotify!J:J)/COUNTIF(Spotify!U:U,Charts!AH953)</f>
        <v>330.5</v>
      </c>
      <c r="AM953" s="18">
        <f>SUMIF(Spotify!U:U,Charts!AH953,Spotify!H:H)/COUNTIF(Spotify!U:U,Charts!AH953)</f>
        <v>538</v>
      </c>
      <c r="AN953" s="28">
        <f>SUMIF(Spotify!U:U,Charts!AH953,Spotify!I:I)/COUNTIF(Spotify!U:U,Charts!AH953)</f>
        <v>380</v>
      </c>
    </row>
    <row r="954" spans="1:40" x14ac:dyDescent="0.25">
      <c r="A954" s="3" t="s">
        <v>15578</v>
      </c>
      <c r="B954" s="1">
        <v>5030481</v>
      </c>
      <c r="C954" s="1">
        <v>1</v>
      </c>
      <c r="D954" s="1"/>
      <c r="E954" s="3" t="s">
        <v>17510</v>
      </c>
      <c r="F954" s="1">
        <v>126551606</v>
      </c>
      <c r="H954" s="7" t="s">
        <v>1267</v>
      </c>
      <c r="I954" s="1">
        <v>26425249</v>
      </c>
      <c r="J954" s="8">
        <v>2</v>
      </c>
      <c r="L954" s="7" t="s">
        <v>1267</v>
      </c>
      <c r="M954" s="1">
        <f t="shared" si="66"/>
        <v>-26425249</v>
      </c>
      <c r="N954">
        <v>2</v>
      </c>
      <c r="O954" s="18">
        <f>SUMIF(Spotify!U:U,Charts!L954,Spotify!Q:Q)/COUNTIF(Spotify!U:U,Charts!L954)</f>
        <v>184614.5</v>
      </c>
      <c r="P954" t="str">
        <f t="shared" si="67"/>
        <v>03:04</v>
      </c>
      <c r="Q954" s="18">
        <f t="shared" si="69"/>
        <v>641941</v>
      </c>
      <c r="R954" s="8" t="str">
        <f t="shared" si="68"/>
        <v>10:41</v>
      </c>
      <c r="T954" s="7" t="s">
        <v>15578</v>
      </c>
      <c r="U954">
        <f>COUNTIFS(Spotify!$AA:$AA,Charts!$U$1,Spotify!$U:$U,Charts!T954)</f>
        <v>0</v>
      </c>
      <c r="V954">
        <f>COUNTIFS(Spotify!$AA:$AA,Charts!$V$1,Spotify!$U:$U,Charts!T954)</f>
        <v>0</v>
      </c>
      <c r="W954">
        <f>COUNTIFS(Spotify!$AA:$AA,Charts!$W$1,Spotify!$U:$U,Charts!T954)</f>
        <v>0</v>
      </c>
      <c r="X954">
        <f>COUNTIFS(Spotify!$AA:$AA,Charts!$X$1,Spotify!$U:$U,Charts!T954)</f>
        <v>0</v>
      </c>
      <c r="Y954">
        <f>COUNTIFS(Spotify!$AA:$AA,Charts!$Y$1,Spotify!$U:$U,Charts!T954)</f>
        <v>1</v>
      </c>
      <c r="Z954">
        <f>COUNTIFS(Spotify!$AA:$AA,Charts!$Z$1,Spotify!$U:$U,Charts!T954)</f>
        <v>0</v>
      </c>
      <c r="AA954">
        <f>COUNTIFS(Spotify!$AA:$AA,Charts!$AA$1,Spotify!$U:$U,Charts!T954)</f>
        <v>0</v>
      </c>
      <c r="AB954">
        <f>COUNTIFS(Spotify!$AA:$AA,Charts!$AB$1,Spotify!$U:$U,Charts!T954)</f>
        <v>0</v>
      </c>
      <c r="AC954">
        <f>COUNTIFS(Spotify!$AA:$AA,Charts!$AC$1,Spotify!$U:$U,Charts!T954)</f>
        <v>0</v>
      </c>
      <c r="AD954">
        <f>COUNTIFS(Spotify!$AA:$AA,Charts!$AD$1,Spotify!$U:$U,Charts!T954)</f>
        <v>0</v>
      </c>
      <c r="AE954">
        <f>COUNTIFS(Spotify!$AA:$AA,Charts!$AE$1,Spotify!$U:$U,Charts!T954)</f>
        <v>0</v>
      </c>
      <c r="AF954" s="8">
        <f>COUNTIFS(Spotify!$AA:$AA,Charts!$AF$1,Spotify!$U:$U,Charts!T954)</f>
        <v>0</v>
      </c>
      <c r="AH954" s="7" t="s">
        <v>15578</v>
      </c>
      <c r="AI954">
        <f>SUMIFS(Spotify!O:O,Spotify!U:U,Charts!AH954)/COUNTIFS(Spotify!U:U,Charts!AH954)</f>
        <v>-2569</v>
      </c>
      <c r="AJ954" s="18">
        <f>SUMIF(Spotify!U:U,Charts!AH954,Spotify!P:P)/COUNTIF(Spotify!U:U,Charts!AH954)</f>
        <v>115665</v>
      </c>
      <c r="AK954" s="18">
        <f>SUMIF(Spotify!U:U,Charts!AH954,Spotify!R:R)/COUNTIF(Spotify!U:U,Charts!AH954)</f>
        <v>1</v>
      </c>
      <c r="AL954" s="18">
        <f>SUMIF(Spotify!U:U,Charts!AH954,Spotify!J:J)/COUNTIF(Spotify!U:U,Charts!AH954)</f>
        <v>488</v>
      </c>
      <c r="AM954" s="18">
        <f>SUMIF(Spotify!U:U,Charts!AH954,Spotify!H:H)/COUNTIF(Spotify!U:U,Charts!AH954)</f>
        <v>631</v>
      </c>
      <c r="AN954" s="28">
        <f>SUMIF(Spotify!U:U,Charts!AH954,Spotify!I:I)/COUNTIF(Spotify!U:U,Charts!AH954)</f>
        <v>748</v>
      </c>
    </row>
    <row r="955" spans="1:40" x14ac:dyDescent="0.25">
      <c r="A955" s="3" t="s">
        <v>8015</v>
      </c>
      <c r="B955" s="1">
        <v>1023429936</v>
      </c>
      <c r="C955" s="1">
        <v>3</v>
      </c>
      <c r="D955" s="1"/>
      <c r="E955" s="3" t="s">
        <v>319</v>
      </c>
      <c r="F955" s="1">
        <v>20065204</v>
      </c>
      <c r="H955" s="7" t="s">
        <v>8628</v>
      </c>
      <c r="I955" s="1">
        <v>26306117</v>
      </c>
      <c r="J955" s="8">
        <v>1</v>
      </c>
      <c r="L955" s="7" t="s">
        <v>8628</v>
      </c>
      <c r="M955" s="1">
        <f t="shared" si="66"/>
        <v>-26306117</v>
      </c>
      <c r="N955">
        <v>1</v>
      </c>
      <c r="O955" s="18">
        <f>SUMIF(Spotify!U:U,Charts!L955,Spotify!Q:Q)/COUNTIF(Spotify!U:U,Charts!L955)</f>
        <v>145200</v>
      </c>
      <c r="P955" t="str">
        <f t="shared" si="67"/>
        <v>02:25</v>
      </c>
      <c r="Q955" s="18">
        <f t="shared" si="69"/>
        <v>641941</v>
      </c>
      <c r="R955" s="8" t="str">
        <f t="shared" si="68"/>
        <v>10:41</v>
      </c>
      <c r="T955" s="7" t="s">
        <v>8015</v>
      </c>
      <c r="U955">
        <f>COUNTIFS(Spotify!$AA:$AA,Charts!$U$1,Spotify!$U:$U,Charts!T955)</f>
        <v>1</v>
      </c>
      <c r="V955">
        <f>COUNTIFS(Spotify!$AA:$AA,Charts!$V$1,Spotify!$U:$U,Charts!T955)</f>
        <v>0</v>
      </c>
      <c r="W955">
        <f>COUNTIFS(Spotify!$AA:$AA,Charts!$W$1,Spotify!$U:$U,Charts!T955)</f>
        <v>0</v>
      </c>
      <c r="X955">
        <f>COUNTIFS(Spotify!$AA:$AA,Charts!$X$1,Spotify!$U:$U,Charts!T955)</f>
        <v>0</v>
      </c>
      <c r="Y955">
        <f>COUNTIFS(Spotify!$AA:$AA,Charts!$Y$1,Spotify!$U:$U,Charts!T955)</f>
        <v>0</v>
      </c>
      <c r="Z955">
        <f>COUNTIFS(Spotify!$AA:$AA,Charts!$Z$1,Spotify!$U:$U,Charts!T955)</f>
        <v>0</v>
      </c>
      <c r="AA955">
        <f>COUNTIFS(Spotify!$AA:$AA,Charts!$AA$1,Spotify!$U:$U,Charts!T955)</f>
        <v>1</v>
      </c>
      <c r="AB955">
        <f>COUNTIFS(Spotify!$AA:$AA,Charts!$AB$1,Spotify!$U:$U,Charts!T955)</f>
        <v>1</v>
      </c>
      <c r="AC955">
        <f>COUNTIFS(Spotify!$AA:$AA,Charts!$AC$1,Spotify!$U:$U,Charts!T955)</f>
        <v>0</v>
      </c>
      <c r="AD955">
        <f>COUNTIFS(Spotify!$AA:$AA,Charts!$AD$1,Spotify!$U:$U,Charts!T955)</f>
        <v>0</v>
      </c>
      <c r="AE955">
        <f>COUNTIFS(Spotify!$AA:$AA,Charts!$AE$1,Spotify!$U:$U,Charts!T955)</f>
        <v>0</v>
      </c>
      <c r="AF955" s="8">
        <f>COUNTIFS(Spotify!$AA:$AA,Charts!$AF$1,Spotify!$U:$U,Charts!T955)</f>
        <v>0</v>
      </c>
      <c r="AH955" s="7" t="s">
        <v>8015</v>
      </c>
      <c r="AI955">
        <f>SUMIFS(Spotify!O:O,Spotify!U:U,Charts!AH955)/COUNTIFS(Spotify!U:U,Charts!AH955)</f>
        <v>-3233.3333333333335</v>
      </c>
      <c r="AJ955" s="18">
        <f>SUMIF(Spotify!U:U,Charts!AH955,Spotify!P:P)/COUNTIF(Spotify!U:U,Charts!AH955)</f>
        <v>114324.33333333333</v>
      </c>
      <c r="AK955" s="18">
        <f>SUMIF(Spotify!U:U,Charts!AH955,Spotify!R:R)/COUNTIF(Spotify!U:U,Charts!AH955)</f>
        <v>41.333333333333336</v>
      </c>
      <c r="AL955" s="18">
        <f>SUMIF(Spotify!U:U,Charts!AH955,Spotify!J:J)/COUNTIF(Spotify!U:U,Charts!AH955)</f>
        <v>538</v>
      </c>
      <c r="AM955" s="18">
        <f>SUMIF(Spotify!U:U,Charts!AH955,Spotify!H:H)/COUNTIF(Spotify!U:U,Charts!AH955)</f>
        <v>542.33333333333337</v>
      </c>
      <c r="AN955" s="28">
        <f>SUMIF(Spotify!U:U,Charts!AH955,Spotify!I:I)/COUNTIF(Spotify!U:U,Charts!AH955)</f>
        <v>738</v>
      </c>
    </row>
    <row r="956" spans="1:40" x14ac:dyDescent="0.25">
      <c r="A956" s="3" t="s">
        <v>18175</v>
      </c>
      <c r="B956" s="1">
        <v>654733918</v>
      </c>
      <c r="C956" s="1">
        <v>3</v>
      </c>
      <c r="D956" s="1"/>
      <c r="E956" s="3" t="s">
        <v>13443</v>
      </c>
      <c r="F956" s="1">
        <v>97835682</v>
      </c>
      <c r="H956" s="7" t="s">
        <v>16201</v>
      </c>
      <c r="I956" s="1">
        <v>25854909</v>
      </c>
      <c r="J956" s="8">
        <v>1</v>
      </c>
      <c r="L956" s="7" t="s">
        <v>16201</v>
      </c>
      <c r="M956" s="1">
        <f t="shared" si="66"/>
        <v>-25854909</v>
      </c>
      <c r="N956">
        <v>1</v>
      </c>
      <c r="O956" s="18">
        <f>SUMIF(Spotify!U:U,Charts!L956,Spotify!Q:Q)/COUNTIF(Spotify!U:U,Charts!L956)</f>
        <v>186707</v>
      </c>
      <c r="P956" t="str">
        <f t="shared" si="67"/>
        <v>03:06</v>
      </c>
      <c r="Q956" s="18">
        <f t="shared" si="69"/>
        <v>641941</v>
      </c>
      <c r="R956" s="8" t="str">
        <f t="shared" si="68"/>
        <v>10:41</v>
      </c>
      <c r="T956" s="7" t="s">
        <v>18175</v>
      </c>
      <c r="U956">
        <f>COUNTIFS(Spotify!$AA:$AA,Charts!$U$1,Spotify!$U:$U,Charts!T956)</f>
        <v>2</v>
      </c>
      <c r="V956">
        <f>COUNTIFS(Spotify!$AA:$AA,Charts!$V$1,Spotify!$U:$U,Charts!T956)</f>
        <v>1</v>
      </c>
      <c r="W956">
        <f>COUNTIFS(Spotify!$AA:$AA,Charts!$W$1,Spotify!$U:$U,Charts!T956)</f>
        <v>0</v>
      </c>
      <c r="X956">
        <f>COUNTIFS(Spotify!$AA:$AA,Charts!$X$1,Spotify!$U:$U,Charts!T956)</f>
        <v>0</v>
      </c>
      <c r="Y956">
        <f>COUNTIFS(Spotify!$AA:$AA,Charts!$Y$1,Spotify!$U:$U,Charts!T956)</f>
        <v>0</v>
      </c>
      <c r="Z956">
        <f>COUNTIFS(Spotify!$AA:$AA,Charts!$Z$1,Spotify!$U:$U,Charts!T956)</f>
        <v>0</v>
      </c>
      <c r="AA956">
        <f>COUNTIFS(Spotify!$AA:$AA,Charts!$AA$1,Spotify!$U:$U,Charts!T956)</f>
        <v>0</v>
      </c>
      <c r="AB956">
        <f>COUNTIFS(Spotify!$AA:$AA,Charts!$AB$1,Spotify!$U:$U,Charts!T956)</f>
        <v>0</v>
      </c>
      <c r="AC956">
        <f>COUNTIFS(Spotify!$AA:$AA,Charts!$AC$1,Spotify!$U:$U,Charts!T956)</f>
        <v>0</v>
      </c>
      <c r="AD956">
        <f>COUNTIFS(Spotify!$AA:$AA,Charts!$AD$1,Spotify!$U:$U,Charts!T956)</f>
        <v>0</v>
      </c>
      <c r="AE956">
        <f>COUNTIFS(Spotify!$AA:$AA,Charts!$AE$1,Spotify!$U:$U,Charts!T956)</f>
        <v>0</v>
      </c>
      <c r="AF956" s="8">
        <f>COUNTIFS(Spotify!$AA:$AA,Charts!$AF$1,Spotify!$U:$U,Charts!T956)</f>
        <v>0</v>
      </c>
      <c r="AH956" s="7" t="s">
        <v>18175</v>
      </c>
      <c r="AI956">
        <f>SUMIFS(Spotify!O:O,Spotify!U:U,Charts!AH956)/COUNTIFS(Spotify!U:U,Charts!AH956)</f>
        <v>-4225</v>
      </c>
      <c r="AJ956" s="18">
        <f>SUMIF(Spotify!U:U,Charts!AH956,Spotify!P:P)/COUNTIF(Spotify!U:U,Charts!AH956)</f>
        <v>124314.33333333333</v>
      </c>
      <c r="AK956" s="18">
        <f>SUMIF(Spotify!U:U,Charts!AH956,Spotify!R:R)/COUNTIF(Spotify!U:U,Charts!AH956)</f>
        <v>28.333333333333332</v>
      </c>
      <c r="AL956" s="18">
        <f>SUMIF(Spotify!U:U,Charts!AH956,Spotify!J:J)/COUNTIF(Spotify!U:U,Charts!AH956)</f>
        <v>679.33333333333337</v>
      </c>
      <c r="AM956" s="18">
        <f>SUMIF(Spotify!U:U,Charts!AH956,Spotify!H:H)/COUNTIF(Spotify!U:U,Charts!AH956)</f>
        <v>733.66666666666663</v>
      </c>
      <c r="AN956" s="28">
        <f>SUMIF(Spotify!U:U,Charts!AH956,Spotify!I:I)/COUNTIF(Spotify!U:U,Charts!AH956)</f>
        <v>778</v>
      </c>
    </row>
    <row r="957" spans="1:40" x14ac:dyDescent="0.25">
      <c r="A957" s="3" t="s">
        <v>9718</v>
      </c>
      <c r="B957" s="1">
        <v>163303526</v>
      </c>
      <c r="C957" s="1">
        <v>2</v>
      </c>
      <c r="D957" s="1"/>
      <c r="E957" s="3" t="s">
        <v>445</v>
      </c>
      <c r="F957" s="1">
        <v>348654767</v>
      </c>
      <c r="H957" s="7" t="s">
        <v>9829</v>
      </c>
      <c r="I957" s="1">
        <v>25442203</v>
      </c>
      <c r="J957" s="8">
        <v>1</v>
      </c>
      <c r="L957" s="7" t="s">
        <v>9829</v>
      </c>
      <c r="M957" s="1">
        <f t="shared" si="66"/>
        <v>-25442203</v>
      </c>
      <c r="N957">
        <v>1</v>
      </c>
      <c r="O957" s="18">
        <f>SUMIF(Spotify!U:U,Charts!L957,Spotify!Q:Q)/COUNTIF(Spotify!U:U,Charts!L957)</f>
        <v>187881</v>
      </c>
      <c r="P957" t="str">
        <f t="shared" si="67"/>
        <v>03:07</v>
      </c>
      <c r="Q957" s="18">
        <f t="shared" si="69"/>
        <v>641941</v>
      </c>
      <c r="R957" s="8" t="str">
        <f t="shared" si="68"/>
        <v>10:41</v>
      </c>
      <c r="T957" s="7" t="s">
        <v>9718</v>
      </c>
      <c r="U957">
        <f>COUNTIFS(Spotify!$AA:$AA,Charts!$U$1,Spotify!$U:$U,Charts!T957)</f>
        <v>0</v>
      </c>
      <c r="V957">
        <f>COUNTIFS(Spotify!$AA:$AA,Charts!$V$1,Spotify!$U:$U,Charts!T957)</f>
        <v>1</v>
      </c>
      <c r="W957">
        <f>COUNTIFS(Spotify!$AA:$AA,Charts!$W$1,Spotify!$U:$U,Charts!T957)</f>
        <v>0</v>
      </c>
      <c r="X957">
        <f>COUNTIFS(Spotify!$AA:$AA,Charts!$X$1,Spotify!$U:$U,Charts!T957)</f>
        <v>0</v>
      </c>
      <c r="Y957">
        <f>COUNTIFS(Spotify!$AA:$AA,Charts!$Y$1,Spotify!$U:$U,Charts!T957)</f>
        <v>0</v>
      </c>
      <c r="Z957">
        <f>COUNTIFS(Spotify!$AA:$AA,Charts!$Z$1,Spotify!$U:$U,Charts!T957)</f>
        <v>0</v>
      </c>
      <c r="AA957">
        <f>COUNTIFS(Spotify!$AA:$AA,Charts!$AA$1,Spotify!$U:$U,Charts!T957)</f>
        <v>0</v>
      </c>
      <c r="AB957">
        <f>COUNTIFS(Spotify!$AA:$AA,Charts!$AB$1,Spotify!$U:$U,Charts!T957)</f>
        <v>0</v>
      </c>
      <c r="AC957">
        <f>COUNTIFS(Spotify!$AA:$AA,Charts!$AC$1,Spotify!$U:$U,Charts!T957)</f>
        <v>1</v>
      </c>
      <c r="AD957">
        <f>COUNTIFS(Spotify!$AA:$AA,Charts!$AD$1,Spotify!$U:$U,Charts!T957)</f>
        <v>0</v>
      </c>
      <c r="AE957">
        <f>COUNTIFS(Spotify!$AA:$AA,Charts!$AE$1,Spotify!$U:$U,Charts!T957)</f>
        <v>0</v>
      </c>
      <c r="AF957" s="8">
        <f>COUNTIFS(Spotify!$AA:$AA,Charts!$AF$1,Spotify!$U:$U,Charts!T957)</f>
        <v>0</v>
      </c>
      <c r="AH957" s="7" t="s">
        <v>9718</v>
      </c>
      <c r="AI957">
        <f>SUMIFS(Spotify!O:O,Spotify!U:U,Charts!AH957)/COUNTIFS(Spotify!U:U,Charts!AH957)</f>
        <v>-7683.5</v>
      </c>
      <c r="AJ957" s="18">
        <f>SUMIF(Spotify!U:U,Charts!AH957,Spotify!P:P)/COUNTIF(Spotify!U:U,Charts!AH957)</f>
        <v>103474</v>
      </c>
      <c r="AK957" s="18">
        <f>SUMIF(Spotify!U:U,Charts!AH957,Spotify!R:R)/COUNTIF(Spotify!U:U,Charts!AH957)</f>
        <v>8.5</v>
      </c>
      <c r="AL957" s="18">
        <f>SUMIF(Spotify!U:U,Charts!AH957,Spotify!J:J)/COUNTIF(Spotify!U:U,Charts!AH957)</f>
        <v>223.5</v>
      </c>
      <c r="AM957" s="18">
        <f>SUMIF(Spotify!U:U,Charts!AH957,Spotify!H:H)/COUNTIF(Spotify!U:U,Charts!AH957)</f>
        <v>717</v>
      </c>
      <c r="AN957" s="28">
        <f>SUMIF(Spotify!U:U,Charts!AH957,Spotify!I:I)/COUNTIF(Spotify!U:U,Charts!AH957)</f>
        <v>239</v>
      </c>
    </row>
    <row r="958" spans="1:40" x14ac:dyDescent="0.25">
      <c r="A958" s="3" t="s">
        <v>8655</v>
      </c>
      <c r="B958" s="1">
        <v>1558330206</v>
      </c>
      <c r="C958" s="1">
        <v>3</v>
      </c>
      <c r="D958" s="1"/>
      <c r="E958" s="3" t="s">
        <v>4695</v>
      </c>
      <c r="F958" s="1">
        <v>240151967</v>
      </c>
      <c r="H958" s="7" t="s">
        <v>5253</v>
      </c>
      <c r="I958" s="1">
        <v>25298097</v>
      </c>
      <c r="J958" s="8">
        <v>1</v>
      </c>
      <c r="L958" s="7" t="s">
        <v>5253</v>
      </c>
      <c r="M958" s="1">
        <f t="shared" si="66"/>
        <v>-25298097</v>
      </c>
      <c r="N958">
        <v>1</v>
      </c>
      <c r="O958" s="18">
        <f>SUMIF(Spotify!U:U,Charts!L958,Spotify!Q:Q)/COUNTIF(Spotify!U:U,Charts!L958)</f>
        <v>227186</v>
      </c>
      <c r="P958" t="str">
        <f t="shared" si="67"/>
        <v>03:47</v>
      </c>
      <c r="Q958" s="18">
        <f t="shared" si="69"/>
        <v>641941</v>
      </c>
      <c r="R958" s="8" t="str">
        <f t="shared" si="68"/>
        <v>10:41</v>
      </c>
      <c r="T958" s="7" t="s">
        <v>8655</v>
      </c>
      <c r="U958">
        <f>COUNTIFS(Spotify!$AA:$AA,Charts!$U$1,Spotify!$U:$U,Charts!T958)</f>
        <v>0</v>
      </c>
      <c r="V958">
        <f>COUNTIFS(Spotify!$AA:$AA,Charts!$V$1,Spotify!$U:$U,Charts!T958)</f>
        <v>0</v>
      </c>
      <c r="W958">
        <f>COUNTIFS(Spotify!$AA:$AA,Charts!$W$1,Spotify!$U:$U,Charts!T958)</f>
        <v>0</v>
      </c>
      <c r="X958">
        <f>COUNTIFS(Spotify!$AA:$AA,Charts!$X$1,Spotify!$U:$U,Charts!T958)</f>
        <v>0</v>
      </c>
      <c r="Y958">
        <f>COUNTIFS(Spotify!$AA:$AA,Charts!$Y$1,Spotify!$U:$U,Charts!T958)</f>
        <v>0</v>
      </c>
      <c r="Z958">
        <f>COUNTIFS(Spotify!$AA:$AA,Charts!$Z$1,Spotify!$U:$U,Charts!T958)</f>
        <v>0</v>
      </c>
      <c r="AA958">
        <f>COUNTIFS(Spotify!$AA:$AA,Charts!$AA$1,Spotify!$U:$U,Charts!T958)</f>
        <v>0</v>
      </c>
      <c r="AB958">
        <f>COUNTIFS(Spotify!$AA:$AA,Charts!$AB$1,Spotify!$U:$U,Charts!T958)</f>
        <v>0</v>
      </c>
      <c r="AC958">
        <f>COUNTIFS(Spotify!$AA:$AA,Charts!$AC$1,Spotify!$U:$U,Charts!T958)</f>
        <v>0</v>
      </c>
      <c r="AD958">
        <f>COUNTIFS(Spotify!$AA:$AA,Charts!$AD$1,Spotify!$U:$U,Charts!T958)</f>
        <v>0</v>
      </c>
      <c r="AE958">
        <f>COUNTIFS(Spotify!$AA:$AA,Charts!$AE$1,Spotify!$U:$U,Charts!T958)</f>
        <v>0</v>
      </c>
      <c r="AF958" s="8">
        <f>COUNTIFS(Spotify!$AA:$AA,Charts!$AF$1,Spotify!$U:$U,Charts!T958)</f>
        <v>3</v>
      </c>
      <c r="AH958" s="7" t="s">
        <v>8655</v>
      </c>
      <c r="AI958">
        <f>SUMIFS(Spotify!O:O,Spotify!U:U,Charts!AH958)/COUNTIFS(Spotify!U:U,Charts!AH958)</f>
        <v>-3677</v>
      </c>
      <c r="AJ958" s="18">
        <f>SUMIF(Spotify!U:U,Charts!AH958,Spotify!P:P)/COUNTIF(Spotify!U:U,Charts!AH958)</f>
        <v>107003.33333333333</v>
      </c>
      <c r="AK958" s="18">
        <f>SUMIF(Spotify!U:U,Charts!AH958,Spotify!R:R)/COUNTIF(Spotify!U:U,Charts!AH958)</f>
        <v>50.666666666666664</v>
      </c>
      <c r="AL958" s="18">
        <f>SUMIF(Spotify!U:U,Charts!AH958,Spotify!J:J)/COUNTIF(Spotify!U:U,Charts!AH958)</f>
        <v>385.66666666666669</v>
      </c>
      <c r="AM958" s="18">
        <f>SUMIF(Spotify!U:U,Charts!AH958,Spotify!H:H)/COUNTIF(Spotify!U:U,Charts!AH958)</f>
        <v>804.66666666666663</v>
      </c>
      <c r="AN958" s="28">
        <f>SUMIF(Spotify!U:U,Charts!AH958,Spotify!I:I)/COUNTIF(Spotify!U:U,Charts!AH958)</f>
        <v>799</v>
      </c>
    </row>
    <row r="959" spans="1:40" x14ac:dyDescent="0.25">
      <c r="A959" s="3" t="s">
        <v>15719</v>
      </c>
      <c r="B959" s="1">
        <v>60872036</v>
      </c>
      <c r="C959" s="1">
        <v>2</v>
      </c>
      <c r="D959" s="1"/>
      <c r="E959" s="3" t="s">
        <v>824</v>
      </c>
      <c r="F959" s="1">
        <v>31648253</v>
      </c>
      <c r="H959" s="7" t="s">
        <v>3572</v>
      </c>
      <c r="I959" s="1">
        <v>25272240</v>
      </c>
      <c r="J959" s="8">
        <v>4</v>
      </c>
      <c r="L959" s="7" t="s">
        <v>3572</v>
      </c>
      <c r="M959" s="1">
        <f t="shared" si="66"/>
        <v>-25272240</v>
      </c>
      <c r="N959">
        <v>4</v>
      </c>
      <c r="O959" s="18">
        <f>SUMIF(Spotify!U:U,Charts!L959,Spotify!Q:Q)/COUNTIF(Spotify!U:U,Charts!L959)</f>
        <v>166570.75</v>
      </c>
      <c r="P959" t="str">
        <f t="shared" si="67"/>
        <v>02:46</v>
      </c>
      <c r="Q959" s="18">
        <f t="shared" si="69"/>
        <v>641941</v>
      </c>
      <c r="R959" s="8" t="str">
        <f t="shared" si="68"/>
        <v>10:41</v>
      </c>
      <c r="T959" s="7" t="s">
        <v>15719</v>
      </c>
      <c r="U959">
        <f>COUNTIFS(Spotify!$AA:$AA,Charts!$U$1,Spotify!$U:$U,Charts!T959)</f>
        <v>1</v>
      </c>
      <c r="V959">
        <f>COUNTIFS(Spotify!$AA:$AA,Charts!$V$1,Spotify!$U:$U,Charts!T959)</f>
        <v>0</v>
      </c>
      <c r="W959">
        <f>COUNTIFS(Spotify!$AA:$AA,Charts!$W$1,Spotify!$U:$U,Charts!T959)</f>
        <v>0</v>
      </c>
      <c r="X959">
        <f>COUNTIFS(Spotify!$AA:$AA,Charts!$X$1,Spotify!$U:$U,Charts!T959)</f>
        <v>0</v>
      </c>
      <c r="Y959">
        <f>COUNTIFS(Spotify!$AA:$AA,Charts!$Y$1,Spotify!$U:$U,Charts!T959)</f>
        <v>0</v>
      </c>
      <c r="Z959">
        <f>COUNTIFS(Spotify!$AA:$AA,Charts!$Z$1,Spotify!$U:$U,Charts!T959)</f>
        <v>0</v>
      </c>
      <c r="AA959">
        <f>COUNTIFS(Spotify!$AA:$AA,Charts!$AA$1,Spotify!$U:$U,Charts!T959)</f>
        <v>0</v>
      </c>
      <c r="AB959">
        <f>COUNTIFS(Spotify!$AA:$AA,Charts!$AB$1,Spotify!$U:$U,Charts!T959)</f>
        <v>0</v>
      </c>
      <c r="AC959">
        <f>COUNTIFS(Spotify!$AA:$AA,Charts!$AC$1,Spotify!$U:$U,Charts!T959)</f>
        <v>0</v>
      </c>
      <c r="AD959">
        <f>COUNTIFS(Spotify!$AA:$AA,Charts!$AD$1,Spotify!$U:$U,Charts!T959)</f>
        <v>0</v>
      </c>
      <c r="AE959">
        <f>COUNTIFS(Spotify!$AA:$AA,Charts!$AE$1,Spotify!$U:$U,Charts!T959)</f>
        <v>0</v>
      </c>
      <c r="AF959" s="8">
        <f>COUNTIFS(Spotify!$AA:$AA,Charts!$AF$1,Spotify!$U:$U,Charts!T959)</f>
        <v>1</v>
      </c>
      <c r="AH959" s="7" t="s">
        <v>15719</v>
      </c>
      <c r="AI959">
        <f>SUMIFS(Spotify!O:O,Spotify!U:U,Charts!AH959)/COUNTIFS(Spotify!U:U,Charts!AH959)</f>
        <v>-6060.5</v>
      </c>
      <c r="AJ959" s="18">
        <f>SUMIF(Spotify!U:U,Charts!AH959,Spotify!P:P)/COUNTIF(Spotify!U:U,Charts!AH959)</f>
        <v>135278.5</v>
      </c>
      <c r="AK959" s="18">
        <f>SUMIF(Spotify!U:U,Charts!AH959,Spotify!R:R)/COUNTIF(Spotify!U:U,Charts!AH959)</f>
        <v>4.5</v>
      </c>
      <c r="AL959" s="18">
        <f>SUMIF(Spotify!U:U,Charts!AH959,Spotify!J:J)/COUNTIF(Spotify!U:U,Charts!AH959)</f>
        <v>190.5</v>
      </c>
      <c r="AM959" s="18">
        <f>SUMIF(Spotify!U:U,Charts!AH959,Spotify!H:H)/COUNTIF(Spotify!U:U,Charts!AH959)</f>
        <v>630</v>
      </c>
      <c r="AN959" s="28">
        <f>SUMIF(Spotify!U:U,Charts!AH959,Spotify!I:I)/COUNTIF(Spotify!U:U,Charts!AH959)</f>
        <v>619.5</v>
      </c>
    </row>
    <row r="960" spans="1:40" x14ac:dyDescent="0.25">
      <c r="A960" s="3" t="s">
        <v>4968</v>
      </c>
      <c r="B960" s="1">
        <v>73676871</v>
      </c>
      <c r="C960" s="1">
        <v>1</v>
      </c>
      <c r="D960" s="1"/>
      <c r="E960" s="3" t="s">
        <v>9251</v>
      </c>
      <c r="F960" s="1">
        <v>27419781</v>
      </c>
      <c r="H960" s="7" t="s">
        <v>18131</v>
      </c>
      <c r="I960" s="1">
        <v>25116893</v>
      </c>
      <c r="J960" s="8">
        <v>1</v>
      </c>
      <c r="L960" s="7" t="s">
        <v>18131</v>
      </c>
      <c r="M960" s="1">
        <f t="shared" si="66"/>
        <v>-25116893</v>
      </c>
      <c r="N960">
        <v>1</v>
      </c>
      <c r="O960" s="18">
        <f>SUMIF(Spotify!U:U,Charts!L960,Spotify!Q:Q)/COUNTIF(Spotify!U:U,Charts!L960)</f>
        <v>192160</v>
      </c>
      <c r="P960" t="str">
        <f t="shared" si="67"/>
        <v>03:12</v>
      </c>
      <c r="Q960" s="18">
        <f t="shared" si="69"/>
        <v>641941</v>
      </c>
      <c r="R960" s="8" t="str">
        <f t="shared" si="68"/>
        <v>10:41</v>
      </c>
      <c r="T960" s="7" t="s">
        <v>4968</v>
      </c>
      <c r="U960">
        <f>COUNTIFS(Spotify!$AA:$AA,Charts!$U$1,Spotify!$U:$U,Charts!T960)</f>
        <v>0</v>
      </c>
      <c r="V960">
        <f>COUNTIFS(Spotify!$AA:$AA,Charts!$V$1,Spotify!$U:$U,Charts!T960)</f>
        <v>0</v>
      </c>
      <c r="W960">
        <f>COUNTIFS(Spotify!$AA:$AA,Charts!$W$1,Spotify!$U:$U,Charts!T960)</f>
        <v>0</v>
      </c>
      <c r="X960">
        <f>COUNTIFS(Spotify!$AA:$AA,Charts!$X$1,Spotify!$U:$U,Charts!T960)</f>
        <v>0</v>
      </c>
      <c r="Y960">
        <f>COUNTIFS(Spotify!$AA:$AA,Charts!$Y$1,Spotify!$U:$U,Charts!T960)</f>
        <v>0</v>
      </c>
      <c r="Z960">
        <f>COUNTIFS(Spotify!$AA:$AA,Charts!$Z$1,Spotify!$U:$U,Charts!T960)</f>
        <v>1</v>
      </c>
      <c r="AA960">
        <f>COUNTIFS(Spotify!$AA:$AA,Charts!$AA$1,Spotify!$U:$U,Charts!T960)</f>
        <v>0</v>
      </c>
      <c r="AB960">
        <f>COUNTIFS(Spotify!$AA:$AA,Charts!$AB$1,Spotify!$U:$U,Charts!T960)</f>
        <v>0</v>
      </c>
      <c r="AC960">
        <f>COUNTIFS(Spotify!$AA:$AA,Charts!$AC$1,Spotify!$U:$U,Charts!T960)</f>
        <v>0</v>
      </c>
      <c r="AD960">
        <f>COUNTIFS(Spotify!$AA:$AA,Charts!$AD$1,Spotify!$U:$U,Charts!T960)</f>
        <v>0</v>
      </c>
      <c r="AE960">
        <f>COUNTIFS(Spotify!$AA:$AA,Charts!$AE$1,Spotify!$U:$U,Charts!T960)</f>
        <v>0</v>
      </c>
      <c r="AF960" s="8">
        <f>COUNTIFS(Spotify!$AA:$AA,Charts!$AF$1,Spotify!$U:$U,Charts!T960)</f>
        <v>0</v>
      </c>
      <c r="AH960" s="7" t="s">
        <v>4968</v>
      </c>
      <c r="AI960">
        <f>SUMIFS(Spotify!O:O,Spotify!U:U,Charts!AH960)/COUNTIFS(Spotify!U:U,Charts!AH960)</f>
        <v>-7973</v>
      </c>
      <c r="AJ960" s="18">
        <f>SUMIF(Spotify!U:U,Charts!AH960,Spotify!P:P)/COUNTIF(Spotify!U:U,Charts!AH960)</f>
        <v>119869</v>
      </c>
      <c r="AK960" s="18">
        <f>SUMIF(Spotify!U:U,Charts!AH960,Spotify!R:R)/COUNTIF(Spotify!U:U,Charts!AH960)</f>
        <v>11</v>
      </c>
      <c r="AL960" s="18">
        <f>SUMIF(Spotify!U:U,Charts!AH960,Spotify!J:J)/COUNTIF(Spotify!U:U,Charts!AH960)</f>
        <v>62</v>
      </c>
      <c r="AM960" s="18">
        <f>SUMIF(Spotify!U:U,Charts!AH960,Spotify!H:H)/COUNTIF(Spotify!U:U,Charts!AH960)</f>
        <v>898</v>
      </c>
      <c r="AN960" s="28">
        <f>SUMIF(Spotify!U:U,Charts!AH960,Spotify!I:I)/COUNTIF(Spotify!U:U,Charts!AH960)</f>
        <v>509</v>
      </c>
    </row>
    <row r="961" spans="1:40" x14ac:dyDescent="0.25">
      <c r="A961" s="3" t="s">
        <v>2577</v>
      </c>
      <c r="B961" s="1">
        <v>16912015</v>
      </c>
      <c r="C961" s="1">
        <v>2</v>
      </c>
      <c r="D961" s="1"/>
      <c r="E961" s="3" t="s">
        <v>16196</v>
      </c>
      <c r="F961" s="1">
        <v>39089078</v>
      </c>
      <c r="H961" s="7" t="s">
        <v>18012</v>
      </c>
      <c r="I961" s="1">
        <v>25022226</v>
      </c>
      <c r="J961" s="8">
        <v>1</v>
      </c>
      <c r="L961" s="7" t="s">
        <v>18012</v>
      </c>
      <c r="M961" s="1">
        <f t="shared" si="66"/>
        <v>-25022226</v>
      </c>
      <c r="N961">
        <v>1</v>
      </c>
      <c r="O961" s="18">
        <f>SUMIF(Spotify!U:U,Charts!L961,Spotify!Q:Q)/COUNTIF(Spotify!U:U,Charts!L961)</f>
        <v>167573</v>
      </c>
      <c r="P961" t="str">
        <f t="shared" si="67"/>
        <v>02:47</v>
      </c>
      <c r="Q961" s="18">
        <f t="shared" si="69"/>
        <v>641941</v>
      </c>
      <c r="R961" s="8" t="str">
        <f t="shared" si="68"/>
        <v>10:41</v>
      </c>
      <c r="T961" s="7" t="s">
        <v>2577</v>
      </c>
      <c r="U961">
        <f>COUNTIFS(Spotify!$AA:$AA,Charts!$U$1,Spotify!$U:$U,Charts!T961)</f>
        <v>0</v>
      </c>
      <c r="V961">
        <f>COUNTIFS(Spotify!$AA:$AA,Charts!$V$1,Spotify!$U:$U,Charts!T961)</f>
        <v>1</v>
      </c>
      <c r="W961">
        <f>COUNTIFS(Spotify!$AA:$AA,Charts!$W$1,Spotify!$U:$U,Charts!T961)</f>
        <v>0</v>
      </c>
      <c r="X961">
        <f>COUNTIFS(Spotify!$AA:$AA,Charts!$X$1,Spotify!$U:$U,Charts!T961)</f>
        <v>0</v>
      </c>
      <c r="Y961">
        <f>COUNTIFS(Spotify!$AA:$AA,Charts!$Y$1,Spotify!$U:$U,Charts!T961)</f>
        <v>0</v>
      </c>
      <c r="Z961">
        <f>COUNTIFS(Spotify!$AA:$AA,Charts!$Z$1,Spotify!$U:$U,Charts!T961)</f>
        <v>0</v>
      </c>
      <c r="AA961">
        <f>COUNTIFS(Spotify!$AA:$AA,Charts!$AA$1,Spotify!$U:$U,Charts!T961)</f>
        <v>0</v>
      </c>
      <c r="AB961">
        <f>COUNTIFS(Spotify!$AA:$AA,Charts!$AB$1,Spotify!$U:$U,Charts!T961)</f>
        <v>0</v>
      </c>
      <c r="AC961">
        <f>COUNTIFS(Spotify!$AA:$AA,Charts!$AC$1,Spotify!$U:$U,Charts!T961)</f>
        <v>1</v>
      </c>
      <c r="AD961">
        <f>COUNTIFS(Spotify!$AA:$AA,Charts!$AD$1,Spotify!$U:$U,Charts!T961)</f>
        <v>0</v>
      </c>
      <c r="AE961">
        <f>COUNTIFS(Spotify!$AA:$AA,Charts!$AE$1,Spotify!$U:$U,Charts!T961)</f>
        <v>0</v>
      </c>
      <c r="AF961" s="8">
        <f>COUNTIFS(Spotify!$AA:$AA,Charts!$AF$1,Spotify!$U:$U,Charts!T961)</f>
        <v>0</v>
      </c>
      <c r="AH961" s="7" t="s">
        <v>2577</v>
      </c>
      <c r="AI961">
        <f>SUMIFS(Spotify!O:O,Spotify!U:U,Charts!AH961)/COUNTIFS(Spotify!U:U,Charts!AH961)</f>
        <v>-7154.5</v>
      </c>
      <c r="AJ961" s="18">
        <f>SUMIF(Spotify!U:U,Charts!AH961,Spotify!P:P)/COUNTIF(Spotify!U:U,Charts!AH961)</f>
        <v>68495</v>
      </c>
      <c r="AK961" s="18">
        <f>SUMIF(Spotify!U:U,Charts!AH961,Spotify!R:R)/COUNTIF(Spotify!U:U,Charts!AH961)</f>
        <v>1.5</v>
      </c>
      <c r="AL961" s="18">
        <f>SUMIF(Spotify!U:U,Charts!AH961,Spotify!J:J)/COUNTIF(Spotify!U:U,Charts!AH961)</f>
        <v>549</v>
      </c>
      <c r="AM961" s="18">
        <f>SUMIF(Spotify!U:U,Charts!AH961,Spotify!H:H)/COUNTIF(Spotify!U:U,Charts!AH961)</f>
        <v>695.5</v>
      </c>
      <c r="AN961" s="28">
        <f>SUMIF(Spotify!U:U,Charts!AH961,Spotify!I:I)/COUNTIF(Spotify!U:U,Charts!AH961)</f>
        <v>579</v>
      </c>
    </row>
    <row r="962" spans="1:40" x14ac:dyDescent="0.25">
      <c r="A962" s="3" t="s">
        <v>18176</v>
      </c>
      <c r="B962" s="1">
        <v>39022272</v>
      </c>
      <c r="C962" s="1">
        <v>1</v>
      </c>
      <c r="D962" s="1"/>
      <c r="E962" s="3" t="s">
        <v>790</v>
      </c>
      <c r="F962" s="1">
        <v>93339639</v>
      </c>
      <c r="H962" s="7" t="s">
        <v>17907</v>
      </c>
      <c r="I962" s="1">
        <v>24963585</v>
      </c>
      <c r="J962" s="8">
        <v>1</v>
      </c>
      <c r="L962" s="7" t="s">
        <v>17907</v>
      </c>
      <c r="M962" s="1">
        <f t="shared" si="66"/>
        <v>-24963585</v>
      </c>
      <c r="N962">
        <v>1</v>
      </c>
      <c r="O962" s="18">
        <f>SUMIF(Spotify!U:U,Charts!L962,Spotify!Q:Q)/COUNTIF(Spotify!U:U,Charts!L962)</f>
        <v>191331</v>
      </c>
      <c r="P962" t="str">
        <f t="shared" si="67"/>
        <v>03:11</v>
      </c>
      <c r="Q962" s="18">
        <f t="shared" si="69"/>
        <v>641941</v>
      </c>
      <c r="R962" s="8" t="str">
        <f t="shared" si="68"/>
        <v>10:41</v>
      </c>
      <c r="T962" s="7" t="s">
        <v>18176</v>
      </c>
      <c r="U962">
        <f>COUNTIFS(Spotify!$AA:$AA,Charts!$U$1,Spotify!$U:$U,Charts!T962)</f>
        <v>0</v>
      </c>
      <c r="V962">
        <f>COUNTIFS(Spotify!$AA:$AA,Charts!$V$1,Spotify!$U:$U,Charts!T962)</f>
        <v>0</v>
      </c>
      <c r="W962">
        <f>COUNTIFS(Spotify!$AA:$AA,Charts!$W$1,Spotify!$U:$U,Charts!T962)</f>
        <v>0</v>
      </c>
      <c r="X962">
        <f>COUNTIFS(Spotify!$AA:$AA,Charts!$X$1,Spotify!$U:$U,Charts!T962)</f>
        <v>0</v>
      </c>
      <c r="Y962">
        <f>COUNTIFS(Spotify!$AA:$AA,Charts!$Y$1,Spotify!$U:$U,Charts!T962)</f>
        <v>0</v>
      </c>
      <c r="Z962">
        <f>COUNTIFS(Spotify!$AA:$AA,Charts!$Z$1,Spotify!$U:$U,Charts!T962)</f>
        <v>1</v>
      </c>
      <c r="AA962">
        <f>COUNTIFS(Spotify!$AA:$AA,Charts!$AA$1,Spotify!$U:$U,Charts!T962)</f>
        <v>0</v>
      </c>
      <c r="AB962">
        <f>COUNTIFS(Spotify!$AA:$AA,Charts!$AB$1,Spotify!$U:$U,Charts!T962)</f>
        <v>0</v>
      </c>
      <c r="AC962">
        <f>COUNTIFS(Spotify!$AA:$AA,Charts!$AC$1,Spotify!$U:$U,Charts!T962)</f>
        <v>0</v>
      </c>
      <c r="AD962">
        <f>COUNTIFS(Spotify!$AA:$AA,Charts!$AD$1,Spotify!$U:$U,Charts!T962)</f>
        <v>0</v>
      </c>
      <c r="AE962">
        <f>COUNTIFS(Spotify!$AA:$AA,Charts!$AE$1,Spotify!$U:$U,Charts!T962)</f>
        <v>0</v>
      </c>
      <c r="AF962" s="8">
        <f>COUNTIFS(Spotify!$AA:$AA,Charts!$AF$1,Spotify!$U:$U,Charts!T962)</f>
        <v>0</v>
      </c>
      <c r="AH962" s="7" t="s">
        <v>18176</v>
      </c>
      <c r="AI962">
        <f>SUMIFS(Spotify!O:O,Spotify!U:U,Charts!AH962)/COUNTIFS(Spotify!U:U,Charts!AH962)</f>
        <v>-4099</v>
      </c>
      <c r="AJ962" s="18">
        <f>SUMIF(Spotify!U:U,Charts!AH962,Spotify!P:P)/COUNTIF(Spotify!U:U,Charts!AH962)</f>
        <v>134932</v>
      </c>
      <c r="AK962" s="18">
        <f>SUMIF(Spotify!U:U,Charts!AH962,Spotify!R:R)/COUNTIF(Spotify!U:U,Charts!AH962)</f>
        <v>4</v>
      </c>
      <c r="AL962" s="18">
        <f>SUMIF(Spotify!U:U,Charts!AH962,Spotify!J:J)/COUNTIF(Spotify!U:U,Charts!AH962)</f>
        <v>861</v>
      </c>
      <c r="AM962" s="18">
        <f>SUMIF(Spotify!U:U,Charts!AH962,Spotify!H:H)/COUNTIF(Spotify!U:U,Charts!AH962)</f>
        <v>798</v>
      </c>
      <c r="AN962" s="28">
        <f>SUMIF(Spotify!U:U,Charts!AH962,Spotify!I:I)/COUNTIF(Spotify!U:U,Charts!AH962)</f>
        <v>74</v>
      </c>
    </row>
    <row r="963" spans="1:40" x14ac:dyDescent="0.25">
      <c r="A963" s="3" t="s">
        <v>14709</v>
      </c>
      <c r="B963" s="1">
        <v>92358630</v>
      </c>
      <c r="C963" s="1">
        <v>1</v>
      </c>
      <c r="D963" s="1"/>
      <c r="E963" s="3" t="s">
        <v>3225</v>
      </c>
      <c r="F963" s="1">
        <v>5552211</v>
      </c>
      <c r="H963" s="7" t="s">
        <v>18151</v>
      </c>
      <c r="I963" s="1">
        <v>24895225</v>
      </c>
      <c r="J963" s="8">
        <v>1</v>
      </c>
      <c r="L963" s="7" t="s">
        <v>18151</v>
      </c>
      <c r="M963" s="1">
        <f t="shared" ref="M963:M1026" si="70">-I963</f>
        <v>-24895225</v>
      </c>
      <c r="N963">
        <v>1</v>
      </c>
      <c r="O963" s="18">
        <f>SUMIF(Spotify!U:U,Charts!L963,Spotify!Q:Q)/COUNTIF(Spotify!U:U,Charts!L963)</f>
        <v>233278</v>
      </c>
      <c r="P963" t="str">
        <f t="shared" ref="P963:P1026" si="71">CONCATENATE(TEXT(INT(O963/(60*1000)),"00"),":",TEXT(MOD(INT(O963/1000),60),"00"))</f>
        <v>03:53</v>
      </c>
      <c r="Q963" s="18">
        <f t="shared" si="69"/>
        <v>641941</v>
      </c>
      <c r="R963" s="8" t="str">
        <f t="shared" ref="R963:R1026" si="72">CONCATENATE(TEXT(INT(Q963/(60*1000)),"00"),":",TEXT(MOD(INT(Q963/1000),60),"00"))</f>
        <v>10:41</v>
      </c>
      <c r="T963" s="7" t="s">
        <v>14709</v>
      </c>
      <c r="U963">
        <f>COUNTIFS(Spotify!$AA:$AA,Charts!$U$1,Spotify!$U:$U,Charts!T963)</f>
        <v>0</v>
      </c>
      <c r="V963">
        <f>COUNTIFS(Spotify!$AA:$AA,Charts!$V$1,Spotify!$U:$U,Charts!T963)</f>
        <v>1</v>
      </c>
      <c r="W963">
        <f>COUNTIFS(Spotify!$AA:$AA,Charts!$W$1,Spotify!$U:$U,Charts!T963)</f>
        <v>0</v>
      </c>
      <c r="X963">
        <f>COUNTIFS(Spotify!$AA:$AA,Charts!$X$1,Spotify!$U:$U,Charts!T963)</f>
        <v>0</v>
      </c>
      <c r="Y963">
        <f>COUNTIFS(Spotify!$AA:$AA,Charts!$Y$1,Spotify!$U:$U,Charts!T963)</f>
        <v>0</v>
      </c>
      <c r="Z963">
        <f>COUNTIFS(Spotify!$AA:$AA,Charts!$Z$1,Spotify!$U:$U,Charts!T963)</f>
        <v>0</v>
      </c>
      <c r="AA963">
        <f>COUNTIFS(Spotify!$AA:$AA,Charts!$AA$1,Spotify!$U:$U,Charts!T963)</f>
        <v>0</v>
      </c>
      <c r="AB963">
        <f>COUNTIFS(Spotify!$AA:$AA,Charts!$AB$1,Spotify!$U:$U,Charts!T963)</f>
        <v>0</v>
      </c>
      <c r="AC963">
        <f>COUNTIFS(Spotify!$AA:$AA,Charts!$AC$1,Spotify!$U:$U,Charts!T963)</f>
        <v>0</v>
      </c>
      <c r="AD963">
        <f>COUNTIFS(Spotify!$AA:$AA,Charts!$AD$1,Spotify!$U:$U,Charts!T963)</f>
        <v>0</v>
      </c>
      <c r="AE963">
        <f>COUNTIFS(Spotify!$AA:$AA,Charts!$AE$1,Spotify!$U:$U,Charts!T963)</f>
        <v>0</v>
      </c>
      <c r="AF963" s="8">
        <f>COUNTIFS(Spotify!$AA:$AA,Charts!$AF$1,Spotify!$U:$U,Charts!T963)</f>
        <v>0</v>
      </c>
      <c r="AH963" s="7" t="s">
        <v>14709</v>
      </c>
      <c r="AI963">
        <f>SUMIFS(Spotify!O:O,Spotify!U:U,Charts!AH963)/COUNTIFS(Spotify!U:U,Charts!AH963)</f>
        <v>-7281</v>
      </c>
      <c r="AJ963" s="18">
        <f>SUMIF(Spotify!U:U,Charts!AH963,Spotify!P:P)/COUNTIF(Spotify!U:U,Charts!AH963)</f>
        <v>158105</v>
      </c>
      <c r="AK963" s="18">
        <f>SUMIF(Spotify!U:U,Charts!AH963,Spotify!R:R)/COUNTIF(Spotify!U:U,Charts!AH963)</f>
        <v>7</v>
      </c>
      <c r="AL963" s="18">
        <f>SUMIF(Spotify!U:U,Charts!AH963,Spotify!J:J)/COUNTIF(Spotify!U:U,Charts!AH963)</f>
        <v>561</v>
      </c>
      <c r="AM963" s="18">
        <f>SUMIF(Spotify!U:U,Charts!AH963,Spotify!H:H)/COUNTIF(Spotify!U:U,Charts!AH963)</f>
        <v>65</v>
      </c>
      <c r="AN963" s="28">
        <f>SUMIF(Spotify!U:U,Charts!AH963,Spotify!I:I)/COUNTIF(Spotify!U:U,Charts!AH963)</f>
        <v>539</v>
      </c>
    </row>
    <row r="964" spans="1:40" x14ac:dyDescent="0.25">
      <c r="A964" s="3" t="s">
        <v>18177</v>
      </c>
      <c r="B964" s="1">
        <v>222489881</v>
      </c>
      <c r="C964" s="1">
        <v>3</v>
      </c>
      <c r="D964" s="1"/>
      <c r="E964" s="3" t="s">
        <v>13753</v>
      </c>
      <c r="F964" s="1">
        <v>7371962</v>
      </c>
      <c r="H964" s="7" t="s">
        <v>155</v>
      </c>
      <c r="I964" s="1">
        <v>24859975</v>
      </c>
      <c r="J964" s="8">
        <v>5</v>
      </c>
      <c r="L964" s="7" t="s">
        <v>155</v>
      </c>
      <c r="M964" s="1">
        <f t="shared" si="70"/>
        <v>-24859975</v>
      </c>
      <c r="N964">
        <v>5</v>
      </c>
      <c r="O964" s="18">
        <f>SUMIF(Spotify!U:U,Charts!L964,Spotify!Q:Q)/COUNTIF(Spotify!U:U,Charts!L964)</f>
        <v>181956.8</v>
      </c>
      <c r="P964" t="str">
        <f t="shared" si="71"/>
        <v>03:01</v>
      </c>
      <c r="Q964" s="18">
        <f t="shared" ref="Q964:Q1027" si="73">MAX($O$2:$O$1264)</f>
        <v>641941</v>
      </c>
      <c r="R964" s="8" t="str">
        <f t="shared" si="72"/>
        <v>10:41</v>
      </c>
      <c r="T964" s="7" t="s">
        <v>18177</v>
      </c>
      <c r="U964">
        <f>COUNTIFS(Spotify!$AA:$AA,Charts!$U$1,Spotify!$U:$U,Charts!T964)</f>
        <v>0</v>
      </c>
      <c r="V964">
        <f>COUNTIFS(Spotify!$AA:$AA,Charts!$V$1,Spotify!$U:$U,Charts!T964)</f>
        <v>1</v>
      </c>
      <c r="W964">
        <f>COUNTIFS(Spotify!$AA:$AA,Charts!$W$1,Spotify!$U:$U,Charts!T964)</f>
        <v>0</v>
      </c>
      <c r="X964">
        <f>COUNTIFS(Spotify!$AA:$AA,Charts!$X$1,Spotify!$U:$U,Charts!T964)</f>
        <v>2</v>
      </c>
      <c r="Y964">
        <f>COUNTIFS(Spotify!$AA:$AA,Charts!$Y$1,Spotify!$U:$U,Charts!T964)</f>
        <v>0</v>
      </c>
      <c r="Z964">
        <f>COUNTIFS(Spotify!$AA:$AA,Charts!$Z$1,Spotify!$U:$U,Charts!T964)</f>
        <v>0</v>
      </c>
      <c r="AA964">
        <f>COUNTIFS(Spotify!$AA:$AA,Charts!$AA$1,Spotify!$U:$U,Charts!T964)</f>
        <v>0</v>
      </c>
      <c r="AB964">
        <f>COUNTIFS(Spotify!$AA:$AA,Charts!$AB$1,Spotify!$U:$U,Charts!T964)</f>
        <v>0</v>
      </c>
      <c r="AC964">
        <f>COUNTIFS(Spotify!$AA:$AA,Charts!$AC$1,Spotify!$U:$U,Charts!T964)</f>
        <v>0</v>
      </c>
      <c r="AD964">
        <f>COUNTIFS(Spotify!$AA:$AA,Charts!$AD$1,Spotify!$U:$U,Charts!T964)</f>
        <v>0</v>
      </c>
      <c r="AE964">
        <f>COUNTIFS(Spotify!$AA:$AA,Charts!$AE$1,Spotify!$U:$U,Charts!T964)</f>
        <v>0</v>
      </c>
      <c r="AF964" s="8">
        <f>COUNTIFS(Spotify!$AA:$AA,Charts!$AF$1,Spotify!$U:$U,Charts!T964)</f>
        <v>0</v>
      </c>
      <c r="AH964" s="7" t="s">
        <v>18177</v>
      </c>
      <c r="AI964">
        <f>SUMIFS(Spotify!O:O,Spotify!U:U,Charts!AH964)/COUNTIFS(Spotify!U:U,Charts!AH964)</f>
        <v>-3032</v>
      </c>
      <c r="AJ964" s="18">
        <f>SUMIF(Spotify!U:U,Charts!AH964,Spotify!P:P)/COUNTIF(Spotify!U:U,Charts!AH964)</f>
        <v>175387.66666666666</v>
      </c>
      <c r="AK964" s="18">
        <f>SUMIF(Spotify!U:U,Charts!AH964,Spotify!R:R)/COUNTIF(Spotify!U:U,Charts!AH964)</f>
        <v>12</v>
      </c>
      <c r="AL964" s="18">
        <f>SUMIF(Spotify!U:U,Charts!AH964,Spotify!J:J)/COUNTIF(Spotify!U:U,Charts!AH964)</f>
        <v>111.66666666666667</v>
      </c>
      <c r="AM964" s="18">
        <f>SUMIF(Spotify!U:U,Charts!AH964,Spotify!H:H)/COUNTIF(Spotify!U:U,Charts!AH964)</f>
        <v>721.66666666666663</v>
      </c>
      <c r="AN964" s="28">
        <f>SUMIF(Spotify!U:U,Charts!AH964,Spotify!I:I)/COUNTIF(Spotify!U:U,Charts!AH964)</f>
        <v>795.66666666666663</v>
      </c>
    </row>
    <row r="965" spans="1:40" x14ac:dyDescent="0.25">
      <c r="A965" s="3" t="s">
        <v>2320</v>
      </c>
      <c r="B965" s="1">
        <v>414692725</v>
      </c>
      <c r="C965" s="1">
        <v>8</v>
      </c>
      <c r="D965" s="1"/>
      <c r="E965" s="3" t="s">
        <v>18286</v>
      </c>
      <c r="F965" s="1">
        <v>709687227805</v>
      </c>
      <c r="H965" s="7" t="s">
        <v>17997</v>
      </c>
      <c r="I965" s="1">
        <v>24835125</v>
      </c>
      <c r="J965" s="8">
        <v>1</v>
      </c>
      <c r="L965" s="7" t="s">
        <v>17997</v>
      </c>
      <c r="M965" s="1">
        <f t="shared" si="70"/>
        <v>-24835125</v>
      </c>
      <c r="N965">
        <v>1</v>
      </c>
      <c r="O965" s="18">
        <f>SUMIF(Spotify!U:U,Charts!L965,Spotify!Q:Q)/COUNTIF(Spotify!U:U,Charts!L965)</f>
        <v>218296</v>
      </c>
      <c r="P965" t="str">
        <f t="shared" si="71"/>
        <v>03:38</v>
      </c>
      <c r="Q965" s="18">
        <f t="shared" si="73"/>
        <v>641941</v>
      </c>
      <c r="R965" s="8" t="str">
        <f t="shared" si="72"/>
        <v>10:41</v>
      </c>
      <c r="T965" s="7" t="s">
        <v>2320</v>
      </c>
      <c r="U965">
        <f>COUNTIFS(Spotify!$AA:$AA,Charts!$U$1,Spotify!$U:$U,Charts!T965)</f>
        <v>3</v>
      </c>
      <c r="V965">
        <f>COUNTIFS(Spotify!$AA:$AA,Charts!$V$1,Spotify!$U:$U,Charts!T965)</f>
        <v>0</v>
      </c>
      <c r="W965">
        <f>COUNTIFS(Spotify!$AA:$AA,Charts!$W$1,Spotify!$U:$U,Charts!T965)</f>
        <v>0</v>
      </c>
      <c r="X965">
        <f>COUNTIFS(Spotify!$AA:$AA,Charts!$X$1,Spotify!$U:$U,Charts!T965)</f>
        <v>0</v>
      </c>
      <c r="Y965">
        <f>COUNTIFS(Spotify!$AA:$AA,Charts!$Y$1,Spotify!$U:$U,Charts!T965)</f>
        <v>0</v>
      </c>
      <c r="Z965">
        <f>COUNTIFS(Spotify!$AA:$AA,Charts!$Z$1,Spotify!$U:$U,Charts!T965)</f>
        <v>0</v>
      </c>
      <c r="AA965">
        <f>COUNTIFS(Spotify!$AA:$AA,Charts!$AA$1,Spotify!$U:$U,Charts!T965)</f>
        <v>0</v>
      </c>
      <c r="AB965">
        <f>COUNTIFS(Spotify!$AA:$AA,Charts!$AB$1,Spotify!$U:$U,Charts!T965)</f>
        <v>0</v>
      </c>
      <c r="AC965">
        <f>COUNTIFS(Spotify!$AA:$AA,Charts!$AC$1,Spotify!$U:$U,Charts!T965)</f>
        <v>0</v>
      </c>
      <c r="AD965">
        <f>COUNTIFS(Spotify!$AA:$AA,Charts!$AD$1,Spotify!$U:$U,Charts!T965)</f>
        <v>0</v>
      </c>
      <c r="AE965">
        <f>COUNTIFS(Spotify!$AA:$AA,Charts!$AE$1,Spotify!$U:$U,Charts!T965)</f>
        <v>2</v>
      </c>
      <c r="AF965" s="8">
        <f>COUNTIFS(Spotify!$AA:$AA,Charts!$AF$1,Spotify!$U:$U,Charts!T965)</f>
        <v>3</v>
      </c>
      <c r="AH965" s="7" t="s">
        <v>2320</v>
      </c>
      <c r="AI965">
        <f>SUMIFS(Spotify!O:O,Spotify!U:U,Charts!AH965)/COUNTIFS(Spotify!U:U,Charts!AH965)</f>
        <v>-6581</v>
      </c>
      <c r="AJ965" s="18">
        <f>SUMIF(Spotify!U:U,Charts!AH965,Spotify!P:P)/COUNTIF(Spotify!U:U,Charts!AH965)</f>
        <v>105196.875</v>
      </c>
      <c r="AK965" s="18">
        <f>SUMIF(Spotify!U:U,Charts!AH965,Spotify!R:R)/COUNTIF(Spotify!U:U,Charts!AH965)</f>
        <v>14.625</v>
      </c>
      <c r="AL965" s="18">
        <f>SUMIF(Spotify!U:U,Charts!AH965,Spotify!J:J)/COUNTIF(Spotify!U:U,Charts!AH965)</f>
        <v>308.25</v>
      </c>
      <c r="AM965" s="18">
        <f>SUMIF(Spotify!U:U,Charts!AH965,Spotify!H:H)/COUNTIF(Spotify!U:U,Charts!AH965)</f>
        <v>884.25</v>
      </c>
      <c r="AN965" s="28">
        <f>SUMIF(Spotify!U:U,Charts!AH965,Spotify!I:I)/COUNTIF(Spotify!U:U,Charts!AH965)</f>
        <v>465.75</v>
      </c>
    </row>
    <row r="966" spans="1:40" x14ac:dyDescent="0.25">
      <c r="A966" s="3" t="s">
        <v>15881</v>
      </c>
      <c r="B966" s="1">
        <v>93297775</v>
      </c>
      <c r="C966" s="1">
        <v>1</v>
      </c>
      <c r="D966" s="1"/>
      <c r="H966" s="7" t="s">
        <v>18073</v>
      </c>
      <c r="I966" s="1">
        <v>24766444</v>
      </c>
      <c r="J966" s="8">
        <v>1</v>
      </c>
      <c r="L966" s="7" t="s">
        <v>18073</v>
      </c>
      <c r="M966" s="1">
        <f t="shared" si="70"/>
        <v>-24766444</v>
      </c>
      <c r="N966">
        <v>1</v>
      </c>
      <c r="O966" s="18">
        <f>SUMIF(Spotify!U:U,Charts!L966,Spotify!Q:Q)/COUNTIF(Spotify!U:U,Charts!L966)</f>
        <v>162993</v>
      </c>
      <c r="P966" t="str">
        <f t="shared" si="71"/>
        <v>02:42</v>
      </c>
      <c r="Q966" s="18">
        <f t="shared" si="73"/>
        <v>641941</v>
      </c>
      <c r="R966" s="8" t="str">
        <f t="shared" si="72"/>
        <v>10:41</v>
      </c>
      <c r="T966" s="7" t="s">
        <v>15881</v>
      </c>
      <c r="U966">
        <f>COUNTIFS(Spotify!$AA:$AA,Charts!$U$1,Spotify!$U:$U,Charts!T966)</f>
        <v>0</v>
      </c>
      <c r="V966">
        <f>COUNTIFS(Spotify!$AA:$AA,Charts!$V$1,Spotify!$U:$U,Charts!T966)</f>
        <v>0</v>
      </c>
      <c r="W966">
        <f>COUNTIFS(Spotify!$AA:$AA,Charts!$W$1,Spotify!$U:$U,Charts!T966)</f>
        <v>0</v>
      </c>
      <c r="X966">
        <f>COUNTIFS(Spotify!$AA:$AA,Charts!$X$1,Spotify!$U:$U,Charts!T966)</f>
        <v>1</v>
      </c>
      <c r="Y966">
        <f>COUNTIFS(Spotify!$AA:$AA,Charts!$Y$1,Spotify!$U:$U,Charts!T966)</f>
        <v>0</v>
      </c>
      <c r="Z966">
        <f>COUNTIFS(Spotify!$AA:$AA,Charts!$Z$1,Spotify!$U:$U,Charts!T966)</f>
        <v>0</v>
      </c>
      <c r="AA966">
        <f>COUNTIFS(Spotify!$AA:$AA,Charts!$AA$1,Spotify!$U:$U,Charts!T966)</f>
        <v>0</v>
      </c>
      <c r="AB966">
        <f>COUNTIFS(Spotify!$AA:$AA,Charts!$AB$1,Spotify!$U:$U,Charts!T966)</f>
        <v>0</v>
      </c>
      <c r="AC966">
        <f>COUNTIFS(Spotify!$AA:$AA,Charts!$AC$1,Spotify!$U:$U,Charts!T966)</f>
        <v>0</v>
      </c>
      <c r="AD966">
        <f>COUNTIFS(Spotify!$AA:$AA,Charts!$AD$1,Spotify!$U:$U,Charts!T966)</f>
        <v>0</v>
      </c>
      <c r="AE966">
        <f>COUNTIFS(Spotify!$AA:$AA,Charts!$AE$1,Spotify!$U:$U,Charts!T966)</f>
        <v>0</v>
      </c>
      <c r="AF966" s="8">
        <f>COUNTIFS(Spotify!$AA:$AA,Charts!$AF$1,Spotify!$U:$U,Charts!T966)</f>
        <v>0</v>
      </c>
      <c r="AH966" s="7" t="s">
        <v>15881</v>
      </c>
      <c r="AI966">
        <f>SUMIFS(Spotify!O:O,Spotify!U:U,Charts!AH966)/COUNTIFS(Spotify!U:U,Charts!AH966)</f>
        <v>-11661</v>
      </c>
      <c r="AJ966" s="18">
        <f>SUMIF(Spotify!U:U,Charts!AH966,Spotify!P:P)/COUNTIF(Spotify!U:U,Charts!AH966)</f>
        <v>79109</v>
      </c>
      <c r="AK966" s="18">
        <f>SUMIF(Spotify!U:U,Charts!AH966,Spotify!R:R)/COUNTIF(Spotify!U:U,Charts!AH966)</f>
        <v>9</v>
      </c>
      <c r="AL966" s="18">
        <f>SUMIF(Spotify!U:U,Charts!AH966,Spotify!J:J)/COUNTIF(Spotify!U:U,Charts!AH966)</f>
        <v>721</v>
      </c>
      <c r="AM966" s="18">
        <f>SUMIF(Spotify!U:U,Charts!AH966,Spotify!H:H)/COUNTIF(Spotify!U:U,Charts!AH966)</f>
        <v>555</v>
      </c>
      <c r="AN966" s="28">
        <f>SUMIF(Spotify!U:U,Charts!AH966,Spotify!I:I)/COUNTIF(Spotify!U:U,Charts!AH966)</f>
        <v>216</v>
      </c>
    </row>
    <row r="967" spans="1:40" x14ac:dyDescent="0.25">
      <c r="A967" s="3" t="s">
        <v>18178</v>
      </c>
      <c r="B967" s="1">
        <v>17246564</v>
      </c>
      <c r="C967" s="1">
        <v>2</v>
      </c>
      <c r="D967" s="1"/>
      <c r="H967" s="7" t="s">
        <v>17846</v>
      </c>
      <c r="I967" s="1">
        <v>24086388</v>
      </c>
      <c r="J967" s="8">
        <v>1</v>
      </c>
      <c r="L967" s="7" t="s">
        <v>17846</v>
      </c>
      <c r="M967" s="1">
        <f t="shared" si="70"/>
        <v>-24086388</v>
      </c>
      <c r="N967">
        <v>1</v>
      </c>
      <c r="O967" s="18">
        <f>SUMIF(Spotify!U:U,Charts!L967,Spotify!Q:Q)/COUNTIF(Spotify!U:U,Charts!L967)</f>
        <v>160947</v>
      </c>
      <c r="P967" t="str">
        <f t="shared" si="71"/>
        <v>02:40</v>
      </c>
      <c r="Q967" s="18">
        <f t="shared" si="73"/>
        <v>641941</v>
      </c>
      <c r="R967" s="8" t="str">
        <f t="shared" si="72"/>
        <v>10:41</v>
      </c>
      <c r="T967" s="7" t="s">
        <v>18178</v>
      </c>
      <c r="U967">
        <f>COUNTIFS(Spotify!$AA:$AA,Charts!$U$1,Spotify!$U:$U,Charts!T967)</f>
        <v>0</v>
      </c>
      <c r="V967">
        <f>COUNTIFS(Spotify!$AA:$AA,Charts!$V$1,Spotify!$U:$U,Charts!T967)</f>
        <v>2</v>
      </c>
      <c r="W967">
        <f>COUNTIFS(Spotify!$AA:$AA,Charts!$W$1,Spotify!$U:$U,Charts!T967)</f>
        <v>0</v>
      </c>
      <c r="X967">
        <f>COUNTIFS(Spotify!$AA:$AA,Charts!$X$1,Spotify!$U:$U,Charts!T967)</f>
        <v>0</v>
      </c>
      <c r="Y967">
        <f>COUNTIFS(Spotify!$AA:$AA,Charts!$Y$1,Spotify!$U:$U,Charts!T967)</f>
        <v>0</v>
      </c>
      <c r="Z967">
        <f>COUNTIFS(Spotify!$AA:$AA,Charts!$Z$1,Spotify!$U:$U,Charts!T967)</f>
        <v>0</v>
      </c>
      <c r="AA967">
        <f>COUNTIFS(Spotify!$AA:$AA,Charts!$AA$1,Spotify!$U:$U,Charts!T967)</f>
        <v>0</v>
      </c>
      <c r="AB967">
        <f>COUNTIFS(Spotify!$AA:$AA,Charts!$AB$1,Spotify!$U:$U,Charts!T967)</f>
        <v>0</v>
      </c>
      <c r="AC967">
        <f>COUNTIFS(Spotify!$AA:$AA,Charts!$AC$1,Spotify!$U:$U,Charts!T967)</f>
        <v>0</v>
      </c>
      <c r="AD967">
        <f>COUNTIFS(Spotify!$AA:$AA,Charts!$AD$1,Spotify!$U:$U,Charts!T967)</f>
        <v>0</v>
      </c>
      <c r="AE967">
        <f>COUNTIFS(Spotify!$AA:$AA,Charts!$AE$1,Spotify!$U:$U,Charts!T967)</f>
        <v>0</v>
      </c>
      <c r="AF967" s="8">
        <f>COUNTIFS(Spotify!$AA:$AA,Charts!$AF$1,Spotify!$U:$U,Charts!T967)</f>
        <v>0</v>
      </c>
      <c r="AH967" s="7" t="s">
        <v>18178</v>
      </c>
      <c r="AI967">
        <f>SUMIFS(Spotify!O:O,Spotify!U:U,Charts!AH967)/COUNTIFS(Spotify!U:U,Charts!AH967)</f>
        <v>-2688</v>
      </c>
      <c r="AJ967" s="18">
        <f>SUMIF(Spotify!U:U,Charts!AH967,Spotify!P:P)/COUNTIF(Spotify!U:U,Charts!AH967)</f>
        <v>81684</v>
      </c>
      <c r="AK967" s="18">
        <f>SUMIF(Spotify!U:U,Charts!AH967,Spotify!R:R)/COUNTIF(Spotify!U:U,Charts!AH967)</f>
        <v>2.5</v>
      </c>
      <c r="AL967" s="18">
        <f>SUMIF(Spotify!U:U,Charts!AH967,Spotify!J:J)/COUNTIF(Spotify!U:U,Charts!AH967)</f>
        <v>413</v>
      </c>
      <c r="AM967" s="18">
        <f>SUMIF(Spotify!U:U,Charts!AH967,Spotify!H:H)/COUNTIF(Spotify!U:U,Charts!AH967)</f>
        <v>541.5</v>
      </c>
      <c r="AN967" s="28">
        <f>SUMIF(Spotify!U:U,Charts!AH967,Spotify!I:I)/COUNTIF(Spotify!U:U,Charts!AH967)</f>
        <v>637.5</v>
      </c>
    </row>
    <row r="968" spans="1:40" x14ac:dyDescent="0.25">
      <c r="A968" s="3" t="s">
        <v>18179</v>
      </c>
      <c r="B968" s="1">
        <v>156103508</v>
      </c>
      <c r="C968" s="1">
        <v>1</v>
      </c>
      <c r="D968" s="1"/>
      <c r="H968" s="7" t="s">
        <v>18224</v>
      </c>
      <c r="I968" s="1">
        <v>24055735</v>
      </c>
      <c r="J968" s="8">
        <v>1</v>
      </c>
      <c r="L968" s="7" t="s">
        <v>18224</v>
      </c>
      <c r="M968" s="1">
        <f t="shared" si="70"/>
        <v>-24055735</v>
      </c>
      <c r="N968">
        <v>1</v>
      </c>
      <c r="O968" s="18">
        <f>SUMIF(Spotify!U:U,Charts!L968,Spotify!Q:Q)/COUNTIF(Spotify!U:U,Charts!L968)</f>
        <v>218710</v>
      </c>
      <c r="P968" t="str">
        <f t="shared" si="71"/>
        <v>03:38</v>
      </c>
      <c r="Q968" s="18">
        <f t="shared" si="73"/>
        <v>641941</v>
      </c>
      <c r="R968" s="8" t="str">
        <f t="shared" si="72"/>
        <v>10:41</v>
      </c>
      <c r="T968" s="7" t="s">
        <v>18179</v>
      </c>
      <c r="U968">
        <f>COUNTIFS(Spotify!$AA:$AA,Charts!$U$1,Spotify!$U:$U,Charts!T968)</f>
        <v>0</v>
      </c>
      <c r="V968">
        <f>COUNTIFS(Spotify!$AA:$AA,Charts!$V$1,Spotify!$U:$U,Charts!T968)</f>
        <v>0</v>
      </c>
      <c r="W968">
        <f>COUNTIFS(Spotify!$AA:$AA,Charts!$W$1,Spotify!$U:$U,Charts!T968)</f>
        <v>0</v>
      </c>
      <c r="X968">
        <f>COUNTIFS(Spotify!$AA:$AA,Charts!$X$1,Spotify!$U:$U,Charts!T968)</f>
        <v>0</v>
      </c>
      <c r="Y968">
        <f>COUNTIFS(Spotify!$AA:$AA,Charts!$Y$1,Spotify!$U:$U,Charts!T968)</f>
        <v>0</v>
      </c>
      <c r="Z968">
        <f>COUNTIFS(Spotify!$AA:$AA,Charts!$Z$1,Spotify!$U:$U,Charts!T968)</f>
        <v>0</v>
      </c>
      <c r="AA968">
        <f>COUNTIFS(Spotify!$AA:$AA,Charts!$AA$1,Spotify!$U:$U,Charts!T968)</f>
        <v>0</v>
      </c>
      <c r="AB968">
        <f>COUNTIFS(Spotify!$AA:$AA,Charts!$AB$1,Spotify!$U:$U,Charts!T968)</f>
        <v>0</v>
      </c>
      <c r="AC968">
        <f>COUNTIFS(Spotify!$AA:$AA,Charts!$AC$1,Spotify!$U:$U,Charts!T968)</f>
        <v>0</v>
      </c>
      <c r="AD968">
        <f>COUNTIFS(Spotify!$AA:$AA,Charts!$AD$1,Spotify!$U:$U,Charts!T968)</f>
        <v>0</v>
      </c>
      <c r="AE968">
        <f>COUNTIFS(Spotify!$AA:$AA,Charts!$AE$1,Spotify!$U:$U,Charts!T968)</f>
        <v>0</v>
      </c>
      <c r="AF968" s="8">
        <f>COUNTIFS(Spotify!$AA:$AA,Charts!$AF$1,Spotify!$U:$U,Charts!T968)</f>
        <v>1</v>
      </c>
      <c r="AH968" s="7" t="s">
        <v>18179</v>
      </c>
      <c r="AI968">
        <f>SUMIFS(Spotify!O:O,Spotify!U:U,Charts!AH968)/COUNTIFS(Spotify!U:U,Charts!AH968)</f>
        <v>-407</v>
      </c>
      <c r="AJ968" s="18">
        <f>SUMIF(Spotify!U:U,Charts!AH968,Spotify!P:P)/COUNTIF(Spotify!U:U,Charts!AH968)</f>
        <v>99935</v>
      </c>
      <c r="AK968" s="18">
        <f>SUMIF(Spotify!U:U,Charts!AH968,Spotify!R:R)/COUNTIF(Spotify!U:U,Charts!AH968)</f>
        <v>33</v>
      </c>
      <c r="AL968" s="18">
        <f>SUMIF(Spotify!U:U,Charts!AH968,Spotify!J:J)/COUNTIF(Spotify!U:U,Charts!AH968)</f>
        <v>226</v>
      </c>
      <c r="AM968" s="18">
        <f>SUMIF(Spotify!U:U,Charts!AH968,Spotify!H:H)/COUNTIF(Spotify!U:U,Charts!AH968)</f>
        <v>663</v>
      </c>
      <c r="AN968" s="28">
        <f>SUMIF(Spotify!U:U,Charts!AH968,Spotify!I:I)/COUNTIF(Spotify!U:U,Charts!AH968)</f>
        <v>92</v>
      </c>
    </row>
    <row r="969" spans="1:40" x14ac:dyDescent="0.25">
      <c r="A969" s="3" t="s">
        <v>1356</v>
      </c>
      <c r="B969" s="1">
        <v>1181438973</v>
      </c>
      <c r="C969" s="1">
        <v>17</v>
      </c>
      <c r="D969" s="1"/>
      <c r="H969" s="7" t="s">
        <v>10575</v>
      </c>
      <c r="I969" s="1">
        <v>23968409</v>
      </c>
      <c r="J969" s="8">
        <v>1</v>
      </c>
      <c r="L969" s="7" t="s">
        <v>10575</v>
      </c>
      <c r="M969" s="1">
        <f t="shared" si="70"/>
        <v>-23968409</v>
      </c>
      <c r="N969">
        <v>1</v>
      </c>
      <c r="O969" s="18">
        <f>SUMIF(Spotify!U:U,Charts!L969,Spotify!Q:Q)/COUNTIF(Spotify!U:U,Charts!L969)</f>
        <v>159307</v>
      </c>
      <c r="P969" t="str">
        <f t="shared" si="71"/>
        <v>02:39</v>
      </c>
      <c r="Q969" s="18">
        <f t="shared" si="73"/>
        <v>641941</v>
      </c>
      <c r="R969" s="8" t="str">
        <f t="shared" si="72"/>
        <v>10:41</v>
      </c>
      <c r="T969" s="7" t="s">
        <v>1356</v>
      </c>
      <c r="U969">
        <f>COUNTIFS(Spotify!$AA:$AA,Charts!$U$1,Spotify!$U:$U,Charts!T969)</f>
        <v>2</v>
      </c>
      <c r="V969">
        <f>COUNTIFS(Spotify!$AA:$AA,Charts!$V$1,Spotify!$U:$U,Charts!T969)</f>
        <v>4</v>
      </c>
      <c r="W969">
        <f>COUNTIFS(Spotify!$AA:$AA,Charts!$W$1,Spotify!$U:$U,Charts!T969)</f>
        <v>0</v>
      </c>
      <c r="X969">
        <f>COUNTIFS(Spotify!$AA:$AA,Charts!$X$1,Spotify!$U:$U,Charts!T969)</f>
        <v>0</v>
      </c>
      <c r="Y969">
        <f>COUNTIFS(Spotify!$AA:$AA,Charts!$Y$1,Spotify!$U:$U,Charts!T969)</f>
        <v>2</v>
      </c>
      <c r="Z969">
        <f>COUNTIFS(Spotify!$AA:$AA,Charts!$Z$1,Spotify!$U:$U,Charts!T969)</f>
        <v>2</v>
      </c>
      <c r="AA969">
        <f>COUNTIFS(Spotify!$AA:$AA,Charts!$AA$1,Spotify!$U:$U,Charts!T969)</f>
        <v>1</v>
      </c>
      <c r="AB969">
        <f>COUNTIFS(Spotify!$AA:$AA,Charts!$AB$1,Spotify!$U:$U,Charts!T969)</f>
        <v>0</v>
      </c>
      <c r="AC969">
        <f>COUNTIFS(Spotify!$AA:$AA,Charts!$AC$1,Spotify!$U:$U,Charts!T969)</f>
        <v>0</v>
      </c>
      <c r="AD969">
        <f>COUNTIFS(Spotify!$AA:$AA,Charts!$AD$1,Spotify!$U:$U,Charts!T969)</f>
        <v>3</v>
      </c>
      <c r="AE969">
        <f>COUNTIFS(Spotify!$AA:$AA,Charts!$AE$1,Spotify!$U:$U,Charts!T969)</f>
        <v>0</v>
      </c>
      <c r="AF969" s="8">
        <f>COUNTIFS(Spotify!$AA:$AA,Charts!$AF$1,Spotify!$U:$U,Charts!T969)</f>
        <v>3</v>
      </c>
      <c r="AH969" s="7" t="s">
        <v>1356</v>
      </c>
      <c r="AI969">
        <f>SUMIFS(Spotify!O:O,Spotify!U:U,Charts!AH969)/COUNTIFS(Spotify!U:U,Charts!AH969)</f>
        <v>-4936.7058823529414</v>
      </c>
      <c r="AJ969" s="18">
        <f>SUMIF(Spotify!U:U,Charts!AH969,Spotify!P:P)/COUNTIF(Spotify!U:U,Charts!AH969)</f>
        <v>126432.11764705883</v>
      </c>
      <c r="AK969" s="18">
        <f>SUMIF(Spotify!U:U,Charts!AH969,Spotify!R:R)/COUNTIF(Spotify!U:U,Charts!AH969)</f>
        <v>11.764705882352942</v>
      </c>
      <c r="AL969" s="18">
        <f>SUMIF(Spotify!U:U,Charts!AH969,Spotify!J:J)/COUNTIF(Spotify!U:U,Charts!AH969)</f>
        <v>430.47058823529414</v>
      </c>
      <c r="AM969" s="18">
        <f>SUMIF(Spotify!U:U,Charts!AH969,Spotify!H:H)/COUNTIF(Spotify!U:U,Charts!AH969)</f>
        <v>614.05882352941171</v>
      </c>
      <c r="AN969" s="28">
        <f>SUMIF(Spotify!U:U,Charts!AH969,Spotify!I:I)/COUNTIF(Spotify!U:U,Charts!AH969)</f>
        <v>493.58823529411762</v>
      </c>
    </row>
    <row r="970" spans="1:40" x14ac:dyDescent="0.25">
      <c r="A970" s="3" t="s">
        <v>155</v>
      </c>
      <c r="B970" s="1">
        <v>24859975</v>
      </c>
      <c r="C970" s="1">
        <v>5</v>
      </c>
      <c r="D970" s="1"/>
      <c r="H970" s="7" t="s">
        <v>1039</v>
      </c>
      <c r="I970" s="1">
        <v>23916124</v>
      </c>
      <c r="J970" s="8">
        <v>3</v>
      </c>
      <c r="L970" s="7" t="s">
        <v>1039</v>
      </c>
      <c r="M970" s="1">
        <f t="shared" si="70"/>
        <v>-23916124</v>
      </c>
      <c r="N970">
        <v>3</v>
      </c>
      <c r="O970" s="18">
        <f>SUMIF(Spotify!U:U,Charts!L970,Spotify!Q:Q)/COUNTIF(Spotify!U:U,Charts!L970)</f>
        <v>259973.33333333334</v>
      </c>
      <c r="P970" t="str">
        <f t="shared" si="71"/>
        <v>04:19</v>
      </c>
      <c r="Q970" s="18">
        <f t="shared" si="73"/>
        <v>641941</v>
      </c>
      <c r="R970" s="8" t="str">
        <f t="shared" si="72"/>
        <v>10:41</v>
      </c>
      <c r="T970" s="7" t="s">
        <v>155</v>
      </c>
      <c r="U970">
        <f>COUNTIFS(Spotify!$AA:$AA,Charts!$U$1,Spotify!$U:$U,Charts!T970)</f>
        <v>2</v>
      </c>
      <c r="V970">
        <f>COUNTIFS(Spotify!$AA:$AA,Charts!$V$1,Spotify!$U:$U,Charts!T970)</f>
        <v>1</v>
      </c>
      <c r="W970">
        <f>COUNTIFS(Spotify!$AA:$AA,Charts!$W$1,Spotify!$U:$U,Charts!T970)</f>
        <v>0</v>
      </c>
      <c r="X970">
        <f>COUNTIFS(Spotify!$AA:$AA,Charts!$X$1,Spotify!$U:$U,Charts!T970)</f>
        <v>0</v>
      </c>
      <c r="Y970">
        <f>COUNTIFS(Spotify!$AA:$AA,Charts!$Y$1,Spotify!$U:$U,Charts!T970)</f>
        <v>1</v>
      </c>
      <c r="Z970">
        <f>COUNTIFS(Spotify!$AA:$AA,Charts!$Z$1,Spotify!$U:$U,Charts!T970)</f>
        <v>0</v>
      </c>
      <c r="AA970">
        <f>COUNTIFS(Spotify!$AA:$AA,Charts!$AA$1,Spotify!$U:$U,Charts!T970)</f>
        <v>0</v>
      </c>
      <c r="AB970">
        <f>COUNTIFS(Spotify!$AA:$AA,Charts!$AB$1,Spotify!$U:$U,Charts!T970)</f>
        <v>0</v>
      </c>
      <c r="AC970">
        <f>COUNTIFS(Spotify!$AA:$AA,Charts!$AC$1,Spotify!$U:$U,Charts!T970)</f>
        <v>0</v>
      </c>
      <c r="AD970">
        <f>COUNTIFS(Spotify!$AA:$AA,Charts!$AD$1,Spotify!$U:$U,Charts!T970)</f>
        <v>0</v>
      </c>
      <c r="AE970">
        <f>COUNTIFS(Spotify!$AA:$AA,Charts!$AE$1,Spotify!$U:$U,Charts!T970)</f>
        <v>0</v>
      </c>
      <c r="AF970" s="8">
        <f>COUNTIFS(Spotify!$AA:$AA,Charts!$AF$1,Spotify!$U:$U,Charts!T970)</f>
        <v>1</v>
      </c>
      <c r="AH970" s="7" t="s">
        <v>155</v>
      </c>
      <c r="AI970">
        <f>SUMIFS(Spotify!O:O,Spotify!U:U,Charts!AH970)/COUNTIFS(Spotify!U:U,Charts!AH970)</f>
        <v>-5698.6</v>
      </c>
      <c r="AJ970" s="18">
        <f>SUMIF(Spotify!U:U,Charts!AH970,Spotify!P:P)/COUNTIF(Spotify!U:U,Charts!AH970)</f>
        <v>116480.4</v>
      </c>
      <c r="AK970" s="18">
        <f>SUMIF(Spotify!U:U,Charts!AH970,Spotify!R:R)/COUNTIF(Spotify!U:U,Charts!AH970)</f>
        <v>1</v>
      </c>
      <c r="AL970" s="18">
        <f>SUMIF(Spotify!U:U,Charts!AH970,Spotify!J:J)/COUNTIF(Spotify!U:U,Charts!AH970)</f>
        <v>235.2</v>
      </c>
      <c r="AM970" s="18">
        <f>SUMIF(Spotify!U:U,Charts!AH970,Spotify!H:H)/COUNTIF(Spotify!U:U,Charts!AH970)</f>
        <v>638.79999999999995</v>
      </c>
      <c r="AN970" s="28">
        <f>SUMIF(Spotify!U:U,Charts!AH970,Spotify!I:I)/COUNTIF(Spotify!U:U,Charts!AH970)</f>
        <v>714.2</v>
      </c>
    </row>
    <row r="971" spans="1:40" x14ac:dyDescent="0.25">
      <c r="A971" s="3" t="s">
        <v>6297</v>
      </c>
      <c r="B971" s="1">
        <v>775967561</v>
      </c>
      <c r="C971" s="1">
        <v>6</v>
      </c>
      <c r="D971" s="1"/>
      <c r="H971" s="7" t="s">
        <v>10660</v>
      </c>
      <c r="I971" s="1">
        <v>23798137</v>
      </c>
      <c r="J971" s="8">
        <v>1</v>
      </c>
      <c r="L971" s="7" t="s">
        <v>10660</v>
      </c>
      <c r="M971" s="1">
        <f t="shared" si="70"/>
        <v>-23798137</v>
      </c>
      <c r="N971">
        <v>1</v>
      </c>
      <c r="O971" s="18">
        <f>SUMIF(Spotify!U:U,Charts!L971,Spotify!Q:Q)/COUNTIF(Spotify!U:U,Charts!L971)</f>
        <v>184638</v>
      </c>
      <c r="P971" t="str">
        <f t="shared" si="71"/>
        <v>03:04</v>
      </c>
      <c r="Q971" s="18">
        <f t="shared" si="73"/>
        <v>641941</v>
      </c>
      <c r="R971" s="8" t="str">
        <f t="shared" si="72"/>
        <v>10:41</v>
      </c>
      <c r="T971" s="7" t="s">
        <v>6297</v>
      </c>
      <c r="U971">
        <f>COUNTIFS(Spotify!$AA:$AA,Charts!$U$1,Spotify!$U:$U,Charts!T971)</f>
        <v>0</v>
      </c>
      <c r="V971">
        <f>COUNTIFS(Spotify!$AA:$AA,Charts!$V$1,Spotify!$U:$U,Charts!T971)</f>
        <v>1</v>
      </c>
      <c r="W971">
        <f>COUNTIFS(Spotify!$AA:$AA,Charts!$W$1,Spotify!$U:$U,Charts!T971)</f>
        <v>0</v>
      </c>
      <c r="X971">
        <f>COUNTIFS(Spotify!$AA:$AA,Charts!$X$1,Spotify!$U:$U,Charts!T971)</f>
        <v>0</v>
      </c>
      <c r="Y971">
        <f>COUNTIFS(Spotify!$AA:$AA,Charts!$Y$1,Spotify!$U:$U,Charts!T971)</f>
        <v>0</v>
      </c>
      <c r="Z971">
        <f>COUNTIFS(Spotify!$AA:$AA,Charts!$Z$1,Spotify!$U:$U,Charts!T971)</f>
        <v>0</v>
      </c>
      <c r="AA971">
        <f>COUNTIFS(Spotify!$AA:$AA,Charts!$AA$1,Spotify!$U:$U,Charts!T971)</f>
        <v>1</v>
      </c>
      <c r="AB971">
        <f>COUNTIFS(Spotify!$AA:$AA,Charts!$AB$1,Spotify!$U:$U,Charts!T971)</f>
        <v>0</v>
      </c>
      <c r="AC971">
        <f>COUNTIFS(Spotify!$AA:$AA,Charts!$AC$1,Spotify!$U:$U,Charts!T971)</f>
        <v>1</v>
      </c>
      <c r="AD971">
        <f>COUNTIFS(Spotify!$AA:$AA,Charts!$AD$1,Spotify!$U:$U,Charts!T971)</f>
        <v>0</v>
      </c>
      <c r="AE971">
        <f>COUNTIFS(Spotify!$AA:$AA,Charts!$AE$1,Spotify!$U:$U,Charts!T971)</f>
        <v>2</v>
      </c>
      <c r="AF971" s="8">
        <f>COUNTIFS(Spotify!$AA:$AA,Charts!$AF$1,Spotify!$U:$U,Charts!T971)</f>
        <v>1</v>
      </c>
      <c r="AH971" s="7" t="s">
        <v>6297</v>
      </c>
      <c r="AI971">
        <f>SUMIFS(Spotify!O:O,Spotify!U:U,Charts!AH971)/COUNTIFS(Spotify!U:U,Charts!AH971)</f>
        <v>-4184.5</v>
      </c>
      <c r="AJ971" s="18">
        <f>SUMIF(Spotify!U:U,Charts!AH971,Spotify!P:P)/COUNTIF(Spotify!U:U,Charts!AH971)</f>
        <v>82524.833333333328</v>
      </c>
      <c r="AK971" s="18">
        <f>SUMIF(Spotify!U:U,Charts!AH971,Spotify!R:R)/COUNTIF(Spotify!U:U,Charts!AH971)</f>
        <v>18.333333333333332</v>
      </c>
      <c r="AL971" s="18">
        <f>SUMIF(Spotify!U:U,Charts!AH971,Spotify!J:J)/COUNTIF(Spotify!U:U,Charts!AH971)</f>
        <v>416.83333333333331</v>
      </c>
      <c r="AM971" s="18">
        <f>SUMIF(Spotify!U:U,Charts!AH971,Spotify!H:H)/COUNTIF(Spotify!U:U,Charts!AH971)</f>
        <v>645.16666666666663</v>
      </c>
      <c r="AN971" s="28">
        <f>SUMIF(Spotify!U:U,Charts!AH971,Spotify!I:I)/COUNTIF(Spotify!U:U,Charts!AH971)</f>
        <v>619.66666666666663</v>
      </c>
    </row>
    <row r="972" spans="1:40" x14ac:dyDescent="0.25">
      <c r="A972" s="3" t="s">
        <v>18180</v>
      </c>
      <c r="B972" s="1">
        <v>628989166</v>
      </c>
      <c r="C972" s="1">
        <v>2</v>
      </c>
      <c r="D972" s="1"/>
      <c r="H972" s="7" t="s">
        <v>18281</v>
      </c>
      <c r="I972" s="1">
        <v>23632275</v>
      </c>
      <c r="J972" s="8">
        <v>1</v>
      </c>
      <c r="L972" s="7" t="s">
        <v>18281</v>
      </c>
      <c r="M972" s="1">
        <f t="shared" si="70"/>
        <v>-23632275</v>
      </c>
      <c r="N972">
        <v>1</v>
      </c>
      <c r="O972" s="18">
        <f>SUMIF(Spotify!U:U,Charts!L972,Spotify!Q:Q)/COUNTIF(Spotify!U:U,Charts!L972)</f>
        <v>144244</v>
      </c>
      <c r="P972" t="str">
        <f t="shared" si="71"/>
        <v>02:24</v>
      </c>
      <c r="Q972" s="18">
        <f t="shared" si="73"/>
        <v>641941</v>
      </c>
      <c r="R972" s="8" t="str">
        <f t="shared" si="72"/>
        <v>10:41</v>
      </c>
      <c r="T972" s="7" t="s">
        <v>18180</v>
      </c>
      <c r="U972">
        <f>COUNTIFS(Spotify!$AA:$AA,Charts!$U$1,Spotify!$U:$U,Charts!T972)</f>
        <v>0</v>
      </c>
      <c r="V972">
        <f>COUNTIFS(Spotify!$AA:$AA,Charts!$V$1,Spotify!$U:$U,Charts!T972)</f>
        <v>0</v>
      </c>
      <c r="W972">
        <f>COUNTIFS(Spotify!$AA:$AA,Charts!$W$1,Spotify!$U:$U,Charts!T972)</f>
        <v>1</v>
      </c>
      <c r="X972">
        <f>COUNTIFS(Spotify!$AA:$AA,Charts!$X$1,Spotify!$U:$U,Charts!T972)</f>
        <v>0</v>
      </c>
      <c r="Y972">
        <f>COUNTIFS(Spotify!$AA:$AA,Charts!$Y$1,Spotify!$U:$U,Charts!T972)</f>
        <v>0</v>
      </c>
      <c r="Z972">
        <f>COUNTIFS(Spotify!$AA:$AA,Charts!$Z$1,Spotify!$U:$U,Charts!T972)</f>
        <v>0</v>
      </c>
      <c r="AA972">
        <f>COUNTIFS(Spotify!$AA:$AA,Charts!$AA$1,Spotify!$U:$U,Charts!T972)</f>
        <v>0</v>
      </c>
      <c r="AB972">
        <f>COUNTIFS(Spotify!$AA:$AA,Charts!$AB$1,Spotify!$U:$U,Charts!T972)</f>
        <v>0</v>
      </c>
      <c r="AC972">
        <f>COUNTIFS(Spotify!$AA:$AA,Charts!$AC$1,Spotify!$U:$U,Charts!T972)</f>
        <v>0</v>
      </c>
      <c r="AD972">
        <f>COUNTIFS(Spotify!$AA:$AA,Charts!$AD$1,Spotify!$U:$U,Charts!T972)</f>
        <v>0</v>
      </c>
      <c r="AE972">
        <f>COUNTIFS(Spotify!$AA:$AA,Charts!$AE$1,Spotify!$U:$U,Charts!T972)</f>
        <v>0</v>
      </c>
      <c r="AF972" s="8">
        <f>COUNTIFS(Spotify!$AA:$AA,Charts!$AF$1,Spotify!$U:$U,Charts!T972)</f>
        <v>1</v>
      </c>
      <c r="AH972" s="7" t="s">
        <v>18180</v>
      </c>
      <c r="AI972">
        <f>SUMIFS(Spotify!O:O,Spotify!U:U,Charts!AH972)/COUNTIFS(Spotify!U:U,Charts!AH972)</f>
        <v>-4067.5</v>
      </c>
      <c r="AJ972" s="18">
        <f>SUMIF(Spotify!U:U,Charts!AH972,Spotify!P:P)/COUNTIF(Spotify!U:U,Charts!AH972)</f>
        <v>68174.5</v>
      </c>
      <c r="AK972" s="18">
        <f>SUMIF(Spotify!U:U,Charts!AH972,Spotify!R:R)/COUNTIF(Spotify!U:U,Charts!AH972)</f>
        <v>30.5</v>
      </c>
      <c r="AL972" s="18">
        <f>SUMIF(Spotify!U:U,Charts!AH972,Spotify!J:J)/COUNTIF(Spotify!U:U,Charts!AH972)</f>
        <v>261</v>
      </c>
      <c r="AM972" s="18">
        <f>SUMIF(Spotify!U:U,Charts!AH972,Spotify!H:H)/COUNTIF(Spotify!U:U,Charts!AH972)</f>
        <v>780.5</v>
      </c>
      <c r="AN972" s="28">
        <f>SUMIF(Spotify!U:U,Charts!AH972,Spotify!I:I)/COUNTIF(Spotify!U:U,Charts!AH972)</f>
        <v>845</v>
      </c>
    </row>
    <row r="973" spans="1:40" x14ac:dyDescent="0.25">
      <c r="A973" s="3" t="s">
        <v>14735</v>
      </c>
      <c r="B973" s="1">
        <v>296263724</v>
      </c>
      <c r="C973" s="1">
        <v>1</v>
      </c>
      <c r="D973" s="1"/>
      <c r="H973" s="7" t="s">
        <v>18116</v>
      </c>
      <c r="I973" s="1">
        <v>23586872</v>
      </c>
      <c r="J973" s="8">
        <v>1</v>
      </c>
      <c r="L973" s="7" t="s">
        <v>18116</v>
      </c>
      <c r="M973" s="1">
        <f t="shared" si="70"/>
        <v>-23586872</v>
      </c>
      <c r="N973">
        <v>1</v>
      </c>
      <c r="O973" s="18">
        <f>SUMIF(Spotify!U:U,Charts!L973,Spotify!Q:Q)/COUNTIF(Spotify!U:U,Charts!L973)</f>
        <v>120461</v>
      </c>
      <c r="P973" t="str">
        <f t="shared" si="71"/>
        <v>02:00</v>
      </c>
      <c r="Q973" s="18">
        <f t="shared" si="73"/>
        <v>641941</v>
      </c>
      <c r="R973" s="8" t="str">
        <f t="shared" si="72"/>
        <v>10:41</v>
      </c>
      <c r="T973" s="7" t="s">
        <v>14735</v>
      </c>
      <c r="U973">
        <f>COUNTIFS(Spotify!$AA:$AA,Charts!$U$1,Spotify!$U:$U,Charts!T973)</f>
        <v>0</v>
      </c>
      <c r="V973">
        <f>COUNTIFS(Spotify!$AA:$AA,Charts!$V$1,Spotify!$U:$U,Charts!T973)</f>
        <v>0</v>
      </c>
      <c r="W973">
        <f>COUNTIFS(Spotify!$AA:$AA,Charts!$W$1,Spotify!$U:$U,Charts!T973)</f>
        <v>0</v>
      </c>
      <c r="X973">
        <f>COUNTIFS(Spotify!$AA:$AA,Charts!$X$1,Spotify!$U:$U,Charts!T973)</f>
        <v>0</v>
      </c>
      <c r="Y973">
        <f>COUNTIFS(Spotify!$AA:$AA,Charts!$Y$1,Spotify!$U:$U,Charts!T973)</f>
        <v>0</v>
      </c>
      <c r="Z973">
        <f>COUNTIFS(Spotify!$AA:$AA,Charts!$Z$1,Spotify!$U:$U,Charts!T973)</f>
        <v>0</v>
      </c>
      <c r="AA973">
        <f>COUNTIFS(Spotify!$AA:$AA,Charts!$AA$1,Spotify!$U:$U,Charts!T973)</f>
        <v>1</v>
      </c>
      <c r="AB973">
        <f>COUNTIFS(Spotify!$AA:$AA,Charts!$AB$1,Spotify!$U:$U,Charts!T973)</f>
        <v>0</v>
      </c>
      <c r="AC973">
        <f>COUNTIFS(Spotify!$AA:$AA,Charts!$AC$1,Spotify!$U:$U,Charts!T973)</f>
        <v>0</v>
      </c>
      <c r="AD973">
        <f>COUNTIFS(Spotify!$AA:$AA,Charts!$AD$1,Spotify!$U:$U,Charts!T973)</f>
        <v>0</v>
      </c>
      <c r="AE973">
        <f>COUNTIFS(Spotify!$AA:$AA,Charts!$AE$1,Spotify!$U:$U,Charts!T973)</f>
        <v>0</v>
      </c>
      <c r="AF973" s="8">
        <f>COUNTIFS(Spotify!$AA:$AA,Charts!$AF$1,Spotify!$U:$U,Charts!T973)</f>
        <v>0</v>
      </c>
      <c r="AH973" s="7" t="s">
        <v>14735</v>
      </c>
      <c r="AI973">
        <f>SUMIFS(Spotify!O:O,Spotify!U:U,Charts!AH973)/COUNTIFS(Spotify!U:U,Charts!AH973)</f>
        <v>-10778</v>
      </c>
      <c r="AJ973" s="18">
        <f>SUMIF(Spotify!U:U,Charts!AH973,Spotify!P:P)/COUNTIF(Spotify!U:U,Charts!AH973)</f>
        <v>91066</v>
      </c>
      <c r="AK973" s="18">
        <f>SUMIF(Spotify!U:U,Charts!AH973,Spotify!R:R)/COUNTIF(Spotify!U:U,Charts!AH973)</f>
        <v>33</v>
      </c>
      <c r="AL973" s="18">
        <f>SUMIF(Spotify!U:U,Charts!AH973,Spotify!J:J)/COUNTIF(Spotify!U:U,Charts!AH973)</f>
        <v>538</v>
      </c>
      <c r="AM973" s="18">
        <f>SUMIF(Spotify!U:U,Charts!AH973,Spotify!H:H)/COUNTIF(Spotify!U:U,Charts!AH973)</f>
        <v>399</v>
      </c>
      <c r="AN973" s="28">
        <f>SUMIF(Spotify!U:U,Charts!AH973,Spotify!I:I)/COUNTIF(Spotify!U:U,Charts!AH973)</f>
        <v>491</v>
      </c>
    </row>
    <row r="974" spans="1:40" x14ac:dyDescent="0.25">
      <c r="A974" s="3" t="s">
        <v>1047</v>
      </c>
      <c r="B974" s="1">
        <v>5648877</v>
      </c>
      <c r="C974" s="1">
        <v>1</v>
      </c>
      <c r="D974" s="1"/>
      <c r="H974" s="7" t="s">
        <v>17948</v>
      </c>
      <c r="I974" s="1">
        <v>23571642</v>
      </c>
      <c r="J974" s="8">
        <v>1</v>
      </c>
      <c r="L974" s="7" t="s">
        <v>17948</v>
      </c>
      <c r="M974" s="1">
        <f t="shared" si="70"/>
        <v>-23571642</v>
      </c>
      <c r="N974">
        <v>1</v>
      </c>
      <c r="O974" s="18">
        <f>SUMIF(Spotify!U:U,Charts!L974,Spotify!Q:Q)/COUNTIF(Spotify!U:U,Charts!L974)</f>
        <v>214270</v>
      </c>
      <c r="P974" t="str">
        <f t="shared" si="71"/>
        <v>03:34</v>
      </c>
      <c r="Q974" s="18">
        <f t="shared" si="73"/>
        <v>641941</v>
      </c>
      <c r="R974" s="8" t="str">
        <f t="shared" si="72"/>
        <v>10:41</v>
      </c>
      <c r="T974" s="7" t="s">
        <v>1047</v>
      </c>
      <c r="U974">
        <f>COUNTIFS(Spotify!$AA:$AA,Charts!$U$1,Spotify!$U:$U,Charts!T974)</f>
        <v>0</v>
      </c>
      <c r="V974">
        <f>COUNTIFS(Spotify!$AA:$AA,Charts!$V$1,Spotify!$U:$U,Charts!T974)</f>
        <v>0</v>
      </c>
      <c r="W974">
        <f>COUNTIFS(Spotify!$AA:$AA,Charts!$W$1,Spotify!$U:$U,Charts!T974)</f>
        <v>0</v>
      </c>
      <c r="X974">
        <f>COUNTIFS(Spotify!$AA:$AA,Charts!$X$1,Spotify!$U:$U,Charts!T974)</f>
        <v>0</v>
      </c>
      <c r="Y974">
        <f>COUNTIFS(Spotify!$AA:$AA,Charts!$Y$1,Spotify!$U:$U,Charts!T974)</f>
        <v>1</v>
      </c>
      <c r="Z974">
        <f>COUNTIFS(Spotify!$AA:$AA,Charts!$Z$1,Spotify!$U:$U,Charts!T974)</f>
        <v>0</v>
      </c>
      <c r="AA974">
        <f>COUNTIFS(Spotify!$AA:$AA,Charts!$AA$1,Spotify!$U:$U,Charts!T974)</f>
        <v>0</v>
      </c>
      <c r="AB974">
        <f>COUNTIFS(Spotify!$AA:$AA,Charts!$AB$1,Spotify!$U:$U,Charts!T974)</f>
        <v>0</v>
      </c>
      <c r="AC974">
        <f>COUNTIFS(Spotify!$AA:$AA,Charts!$AC$1,Spotify!$U:$U,Charts!T974)</f>
        <v>0</v>
      </c>
      <c r="AD974">
        <f>COUNTIFS(Spotify!$AA:$AA,Charts!$AD$1,Spotify!$U:$U,Charts!T974)</f>
        <v>0</v>
      </c>
      <c r="AE974">
        <f>COUNTIFS(Spotify!$AA:$AA,Charts!$AE$1,Spotify!$U:$U,Charts!T974)</f>
        <v>0</v>
      </c>
      <c r="AF974" s="8">
        <f>COUNTIFS(Spotify!$AA:$AA,Charts!$AF$1,Spotify!$U:$U,Charts!T974)</f>
        <v>0</v>
      </c>
      <c r="AH974" s="7" t="s">
        <v>1047</v>
      </c>
      <c r="AI974">
        <f>SUMIFS(Spotify!O:O,Spotify!U:U,Charts!AH974)/COUNTIFS(Spotify!U:U,Charts!AH974)</f>
        <v>-5195</v>
      </c>
      <c r="AJ974" s="18">
        <f>SUMIF(Spotify!U:U,Charts!AH974,Spotify!P:P)/COUNTIF(Spotify!U:U,Charts!AH974)</f>
        <v>122035</v>
      </c>
      <c r="AK974" s="18">
        <f>SUMIF(Spotify!U:U,Charts!AH974,Spotify!R:R)/COUNTIF(Spotify!U:U,Charts!AH974)</f>
        <v>1</v>
      </c>
      <c r="AL974" s="18">
        <f>SUMIF(Spotify!U:U,Charts!AH974,Spotify!J:J)/COUNTIF(Spotify!U:U,Charts!AH974)</f>
        <v>851</v>
      </c>
      <c r="AM974" s="18">
        <f>SUMIF(Spotify!U:U,Charts!AH974,Spotify!H:H)/COUNTIF(Spotify!U:U,Charts!AH974)</f>
        <v>667</v>
      </c>
      <c r="AN974" s="28">
        <f>SUMIF(Spotify!U:U,Charts!AH974,Spotify!I:I)/COUNTIF(Spotify!U:U,Charts!AH974)</f>
        <v>848</v>
      </c>
    </row>
    <row r="975" spans="1:40" x14ac:dyDescent="0.25">
      <c r="A975" s="3" t="s">
        <v>18181</v>
      </c>
      <c r="B975" s="1">
        <v>41583379</v>
      </c>
      <c r="C975" s="1">
        <v>3</v>
      </c>
      <c r="D975" s="1"/>
      <c r="H975" s="7" t="s">
        <v>18188</v>
      </c>
      <c r="I975" s="1">
        <v>23453370</v>
      </c>
      <c r="J975" s="8">
        <v>1</v>
      </c>
      <c r="L975" s="7" t="s">
        <v>18188</v>
      </c>
      <c r="M975" s="1">
        <f t="shared" si="70"/>
        <v>-23453370</v>
      </c>
      <c r="N975">
        <v>1</v>
      </c>
      <c r="O975" s="18">
        <f>SUMIF(Spotify!U:U,Charts!L975,Spotify!Q:Q)/COUNTIF(Spotify!U:U,Charts!L975)</f>
        <v>183830</v>
      </c>
      <c r="P975" t="str">
        <f t="shared" si="71"/>
        <v>03:03</v>
      </c>
      <c r="Q975" s="18">
        <f t="shared" si="73"/>
        <v>641941</v>
      </c>
      <c r="R975" s="8" t="str">
        <f t="shared" si="72"/>
        <v>10:41</v>
      </c>
      <c r="T975" s="7" t="s">
        <v>18181</v>
      </c>
      <c r="U975">
        <f>COUNTIFS(Spotify!$AA:$AA,Charts!$U$1,Spotify!$U:$U,Charts!T975)</f>
        <v>0</v>
      </c>
      <c r="V975">
        <f>COUNTIFS(Spotify!$AA:$AA,Charts!$V$1,Spotify!$U:$U,Charts!T975)</f>
        <v>0</v>
      </c>
      <c r="W975">
        <f>COUNTIFS(Spotify!$AA:$AA,Charts!$W$1,Spotify!$U:$U,Charts!T975)</f>
        <v>0</v>
      </c>
      <c r="X975">
        <f>COUNTIFS(Spotify!$AA:$AA,Charts!$X$1,Spotify!$U:$U,Charts!T975)</f>
        <v>0</v>
      </c>
      <c r="Y975">
        <f>COUNTIFS(Spotify!$AA:$AA,Charts!$Y$1,Spotify!$U:$U,Charts!T975)</f>
        <v>0</v>
      </c>
      <c r="Z975">
        <f>COUNTIFS(Spotify!$AA:$AA,Charts!$Z$1,Spotify!$U:$U,Charts!T975)</f>
        <v>0</v>
      </c>
      <c r="AA975">
        <f>COUNTIFS(Spotify!$AA:$AA,Charts!$AA$1,Spotify!$U:$U,Charts!T975)</f>
        <v>0</v>
      </c>
      <c r="AB975">
        <f>COUNTIFS(Spotify!$AA:$AA,Charts!$AB$1,Spotify!$U:$U,Charts!T975)</f>
        <v>0</v>
      </c>
      <c r="AC975">
        <f>COUNTIFS(Spotify!$AA:$AA,Charts!$AC$1,Spotify!$U:$U,Charts!T975)</f>
        <v>2</v>
      </c>
      <c r="AD975">
        <f>COUNTIFS(Spotify!$AA:$AA,Charts!$AD$1,Spotify!$U:$U,Charts!T975)</f>
        <v>0</v>
      </c>
      <c r="AE975">
        <f>COUNTIFS(Spotify!$AA:$AA,Charts!$AE$1,Spotify!$U:$U,Charts!T975)</f>
        <v>0</v>
      </c>
      <c r="AF975" s="8">
        <f>COUNTIFS(Spotify!$AA:$AA,Charts!$AF$1,Spotify!$U:$U,Charts!T975)</f>
        <v>1</v>
      </c>
      <c r="AH975" s="7" t="s">
        <v>18181</v>
      </c>
      <c r="AI975">
        <f>SUMIFS(Spotify!O:O,Spotify!U:U,Charts!AH975)/COUNTIFS(Spotify!U:U,Charts!AH975)</f>
        <v>-5696.333333333333</v>
      </c>
      <c r="AJ975" s="18">
        <f>SUMIF(Spotify!U:U,Charts!AH975,Spotify!P:P)/COUNTIF(Spotify!U:U,Charts!AH975)</f>
        <v>144663.66666666666</v>
      </c>
      <c r="AK975" s="18">
        <f>SUMIF(Spotify!U:U,Charts!AH975,Spotify!R:R)/COUNTIF(Spotify!U:U,Charts!AH975)</f>
        <v>2</v>
      </c>
      <c r="AL975" s="18">
        <f>SUMIF(Spotify!U:U,Charts!AH975,Spotify!J:J)/COUNTIF(Spotify!U:U,Charts!AH975)</f>
        <v>680</v>
      </c>
      <c r="AM975" s="18">
        <f>SUMIF(Spotify!U:U,Charts!AH975,Spotify!H:H)/COUNTIF(Spotify!U:U,Charts!AH975)</f>
        <v>601</v>
      </c>
      <c r="AN975" s="28">
        <f>SUMIF(Spotify!U:U,Charts!AH975,Spotify!I:I)/COUNTIF(Spotify!U:U,Charts!AH975)</f>
        <v>751</v>
      </c>
    </row>
    <row r="976" spans="1:40" x14ac:dyDescent="0.25">
      <c r="A976" s="3" t="s">
        <v>18182</v>
      </c>
      <c r="B976" s="1">
        <v>50604083</v>
      </c>
      <c r="C976" s="1">
        <v>1</v>
      </c>
      <c r="D976" s="1"/>
      <c r="H976" s="7" t="s">
        <v>1079</v>
      </c>
      <c r="I976" s="1">
        <v>23391392</v>
      </c>
      <c r="J976" s="8">
        <v>3</v>
      </c>
      <c r="L976" s="7" t="s">
        <v>1079</v>
      </c>
      <c r="M976" s="1">
        <f t="shared" si="70"/>
        <v>-23391392</v>
      </c>
      <c r="N976">
        <v>3</v>
      </c>
      <c r="O976" s="18">
        <f>SUMIF(Spotify!U:U,Charts!L976,Spotify!Q:Q)/COUNTIF(Spotify!U:U,Charts!L976)</f>
        <v>265302.33333333331</v>
      </c>
      <c r="P976" t="str">
        <f t="shared" si="71"/>
        <v>04:25</v>
      </c>
      <c r="Q976" s="18">
        <f t="shared" si="73"/>
        <v>641941</v>
      </c>
      <c r="R976" s="8" t="str">
        <f t="shared" si="72"/>
        <v>10:41</v>
      </c>
      <c r="T976" s="7" t="s">
        <v>18182</v>
      </c>
      <c r="U976">
        <f>COUNTIFS(Spotify!$AA:$AA,Charts!$U$1,Spotify!$U:$U,Charts!T976)</f>
        <v>0</v>
      </c>
      <c r="V976">
        <f>COUNTIFS(Spotify!$AA:$AA,Charts!$V$1,Spotify!$U:$U,Charts!T976)</f>
        <v>0</v>
      </c>
      <c r="W976">
        <f>COUNTIFS(Spotify!$AA:$AA,Charts!$W$1,Spotify!$U:$U,Charts!T976)</f>
        <v>0</v>
      </c>
      <c r="X976">
        <f>COUNTIFS(Spotify!$AA:$AA,Charts!$X$1,Spotify!$U:$U,Charts!T976)</f>
        <v>0</v>
      </c>
      <c r="Y976">
        <f>COUNTIFS(Spotify!$AA:$AA,Charts!$Y$1,Spotify!$U:$U,Charts!T976)</f>
        <v>0</v>
      </c>
      <c r="Z976">
        <f>COUNTIFS(Spotify!$AA:$AA,Charts!$Z$1,Spotify!$U:$U,Charts!T976)</f>
        <v>0</v>
      </c>
      <c r="AA976">
        <f>COUNTIFS(Spotify!$AA:$AA,Charts!$AA$1,Spotify!$U:$U,Charts!T976)</f>
        <v>1</v>
      </c>
      <c r="AB976">
        <f>COUNTIFS(Spotify!$AA:$AA,Charts!$AB$1,Spotify!$U:$U,Charts!T976)</f>
        <v>0</v>
      </c>
      <c r="AC976">
        <f>COUNTIFS(Spotify!$AA:$AA,Charts!$AC$1,Spotify!$U:$U,Charts!T976)</f>
        <v>0</v>
      </c>
      <c r="AD976">
        <f>COUNTIFS(Spotify!$AA:$AA,Charts!$AD$1,Spotify!$U:$U,Charts!T976)</f>
        <v>0</v>
      </c>
      <c r="AE976">
        <f>COUNTIFS(Spotify!$AA:$AA,Charts!$AE$1,Spotify!$U:$U,Charts!T976)</f>
        <v>0</v>
      </c>
      <c r="AF976" s="8">
        <f>COUNTIFS(Spotify!$AA:$AA,Charts!$AF$1,Spotify!$U:$U,Charts!T976)</f>
        <v>0</v>
      </c>
      <c r="AH976" s="7" t="s">
        <v>18182</v>
      </c>
      <c r="AI976">
        <f>SUMIFS(Spotify!O:O,Spotify!U:U,Charts!AH976)/COUNTIFS(Spotify!U:U,Charts!AH976)</f>
        <v>-10028</v>
      </c>
      <c r="AJ976" s="18">
        <f>SUMIF(Spotify!U:U,Charts!AH976,Spotify!P:P)/COUNTIF(Spotify!U:U,Charts!AH976)</f>
        <v>108034</v>
      </c>
      <c r="AK976" s="18">
        <f>SUMIF(Spotify!U:U,Charts!AH976,Spotify!R:R)/COUNTIF(Spotify!U:U,Charts!AH976)</f>
        <v>12</v>
      </c>
      <c r="AL976" s="18">
        <f>SUMIF(Spotify!U:U,Charts!AH976,Spotify!J:J)/COUNTIF(Spotify!U:U,Charts!AH976)</f>
        <v>145</v>
      </c>
      <c r="AM976" s="18">
        <f>SUMIF(Spotify!U:U,Charts!AH976,Spotify!H:H)/COUNTIF(Spotify!U:U,Charts!AH976)</f>
        <v>886</v>
      </c>
      <c r="AN976" s="28">
        <f>SUMIF(Spotify!U:U,Charts!AH976,Spotify!I:I)/COUNTIF(Spotify!U:U,Charts!AH976)</f>
        <v>427</v>
      </c>
    </row>
    <row r="977" spans="1:40" x14ac:dyDescent="0.25">
      <c r="A977" s="3" t="s">
        <v>18183</v>
      </c>
      <c r="B977" s="1">
        <v>618448924</v>
      </c>
      <c r="C977" s="1">
        <v>8</v>
      </c>
      <c r="D977" s="1"/>
      <c r="H977" s="7" t="s">
        <v>5855</v>
      </c>
      <c r="I977" s="1">
        <v>23164535</v>
      </c>
      <c r="J977" s="8">
        <v>1</v>
      </c>
      <c r="L977" s="7" t="s">
        <v>5855</v>
      </c>
      <c r="M977" s="1">
        <f t="shared" si="70"/>
        <v>-23164535</v>
      </c>
      <c r="N977">
        <v>1</v>
      </c>
      <c r="O977" s="18">
        <f>SUMIF(Spotify!U:U,Charts!L977,Spotify!Q:Q)/COUNTIF(Spotify!U:U,Charts!L977)</f>
        <v>226187</v>
      </c>
      <c r="P977" t="str">
        <f t="shared" si="71"/>
        <v>03:46</v>
      </c>
      <c r="Q977" s="18">
        <f t="shared" si="73"/>
        <v>641941</v>
      </c>
      <c r="R977" s="8" t="str">
        <f t="shared" si="72"/>
        <v>10:41</v>
      </c>
      <c r="T977" s="7" t="s">
        <v>18183</v>
      </c>
      <c r="U977">
        <f>COUNTIFS(Spotify!$AA:$AA,Charts!$U$1,Spotify!$U:$U,Charts!T977)</f>
        <v>0</v>
      </c>
      <c r="V977">
        <f>COUNTIFS(Spotify!$AA:$AA,Charts!$V$1,Spotify!$U:$U,Charts!T977)</f>
        <v>1</v>
      </c>
      <c r="W977">
        <f>COUNTIFS(Spotify!$AA:$AA,Charts!$W$1,Spotify!$U:$U,Charts!T977)</f>
        <v>0</v>
      </c>
      <c r="X977">
        <f>COUNTIFS(Spotify!$AA:$AA,Charts!$X$1,Spotify!$U:$U,Charts!T977)</f>
        <v>1</v>
      </c>
      <c r="Y977">
        <f>COUNTIFS(Spotify!$AA:$AA,Charts!$Y$1,Spotify!$U:$U,Charts!T977)</f>
        <v>2</v>
      </c>
      <c r="Z977">
        <f>COUNTIFS(Spotify!$AA:$AA,Charts!$Z$1,Spotify!$U:$U,Charts!T977)</f>
        <v>1</v>
      </c>
      <c r="AA977">
        <f>COUNTIFS(Spotify!$AA:$AA,Charts!$AA$1,Spotify!$U:$U,Charts!T977)</f>
        <v>0</v>
      </c>
      <c r="AB977">
        <f>COUNTIFS(Spotify!$AA:$AA,Charts!$AB$1,Spotify!$U:$U,Charts!T977)</f>
        <v>1</v>
      </c>
      <c r="AC977">
        <f>COUNTIFS(Spotify!$AA:$AA,Charts!$AC$1,Spotify!$U:$U,Charts!T977)</f>
        <v>2</v>
      </c>
      <c r="AD977">
        <f>COUNTIFS(Spotify!$AA:$AA,Charts!$AD$1,Spotify!$U:$U,Charts!T977)</f>
        <v>0</v>
      </c>
      <c r="AE977">
        <f>COUNTIFS(Spotify!$AA:$AA,Charts!$AE$1,Spotify!$U:$U,Charts!T977)</f>
        <v>0</v>
      </c>
      <c r="AF977" s="8">
        <f>COUNTIFS(Spotify!$AA:$AA,Charts!$AF$1,Spotify!$U:$U,Charts!T977)</f>
        <v>0</v>
      </c>
      <c r="AH977" s="7" t="s">
        <v>18183</v>
      </c>
      <c r="AI977">
        <f>SUMIFS(Spotify!O:O,Spotify!U:U,Charts!AH977)/COUNTIFS(Spotify!U:U,Charts!AH977)</f>
        <v>-4524.625</v>
      </c>
      <c r="AJ977" s="18">
        <f>SUMIF(Spotify!U:U,Charts!AH977,Spotify!P:P)/COUNTIF(Spotify!U:U,Charts!AH977)</f>
        <v>138000.625</v>
      </c>
      <c r="AK977" s="18">
        <f>SUMIF(Spotify!U:U,Charts!AH977,Spotify!R:R)/COUNTIF(Spotify!U:U,Charts!AH977)</f>
        <v>14.25</v>
      </c>
      <c r="AL977" s="18">
        <f>SUMIF(Spotify!U:U,Charts!AH977,Spotify!J:J)/COUNTIF(Spotify!U:U,Charts!AH977)</f>
        <v>379.375</v>
      </c>
      <c r="AM977" s="18">
        <f>SUMIF(Spotify!U:U,Charts!AH977,Spotify!H:H)/COUNTIF(Spotify!U:U,Charts!AH977)</f>
        <v>499</v>
      </c>
      <c r="AN977" s="28">
        <f>SUMIF(Spotify!U:U,Charts!AH977,Spotify!I:I)/COUNTIF(Spotify!U:U,Charts!AH977)</f>
        <v>504.25</v>
      </c>
    </row>
    <row r="978" spans="1:40" x14ac:dyDescent="0.25">
      <c r="A978" s="3" t="s">
        <v>18184</v>
      </c>
      <c r="B978" s="1">
        <v>186980119</v>
      </c>
      <c r="C978" s="1">
        <v>1</v>
      </c>
      <c r="D978" s="1"/>
      <c r="H978" s="7" t="s">
        <v>18076</v>
      </c>
      <c r="I978" s="1">
        <v>23099927</v>
      </c>
      <c r="J978" s="8">
        <v>1</v>
      </c>
      <c r="L978" s="7" t="s">
        <v>18076</v>
      </c>
      <c r="M978" s="1">
        <f t="shared" si="70"/>
        <v>-23099927</v>
      </c>
      <c r="N978">
        <v>1</v>
      </c>
      <c r="O978" s="18">
        <f>SUMIF(Spotify!U:U,Charts!L978,Spotify!Q:Q)/COUNTIF(Spotify!U:U,Charts!L978)</f>
        <v>175296</v>
      </c>
      <c r="P978" t="str">
        <f t="shared" si="71"/>
        <v>02:55</v>
      </c>
      <c r="Q978" s="18">
        <f t="shared" si="73"/>
        <v>641941</v>
      </c>
      <c r="R978" s="8" t="str">
        <f t="shared" si="72"/>
        <v>10:41</v>
      </c>
      <c r="T978" s="7" t="s">
        <v>18184</v>
      </c>
      <c r="U978">
        <f>COUNTIFS(Spotify!$AA:$AA,Charts!$U$1,Spotify!$U:$U,Charts!T978)</f>
        <v>0</v>
      </c>
      <c r="V978">
        <f>COUNTIFS(Spotify!$AA:$AA,Charts!$V$1,Spotify!$U:$U,Charts!T978)</f>
        <v>0</v>
      </c>
      <c r="W978">
        <f>COUNTIFS(Spotify!$AA:$AA,Charts!$W$1,Spotify!$U:$U,Charts!T978)</f>
        <v>0</v>
      </c>
      <c r="X978">
        <f>COUNTIFS(Spotify!$AA:$AA,Charts!$X$1,Spotify!$U:$U,Charts!T978)</f>
        <v>0</v>
      </c>
      <c r="Y978">
        <f>COUNTIFS(Spotify!$AA:$AA,Charts!$Y$1,Spotify!$U:$U,Charts!T978)</f>
        <v>0</v>
      </c>
      <c r="Z978">
        <f>COUNTIFS(Spotify!$AA:$AA,Charts!$Z$1,Spotify!$U:$U,Charts!T978)</f>
        <v>0</v>
      </c>
      <c r="AA978">
        <f>COUNTIFS(Spotify!$AA:$AA,Charts!$AA$1,Spotify!$U:$U,Charts!T978)</f>
        <v>1</v>
      </c>
      <c r="AB978">
        <f>COUNTIFS(Spotify!$AA:$AA,Charts!$AB$1,Spotify!$U:$U,Charts!T978)</f>
        <v>0</v>
      </c>
      <c r="AC978">
        <f>COUNTIFS(Spotify!$AA:$AA,Charts!$AC$1,Spotify!$U:$U,Charts!T978)</f>
        <v>0</v>
      </c>
      <c r="AD978">
        <f>COUNTIFS(Spotify!$AA:$AA,Charts!$AD$1,Spotify!$U:$U,Charts!T978)</f>
        <v>0</v>
      </c>
      <c r="AE978">
        <f>COUNTIFS(Spotify!$AA:$AA,Charts!$AE$1,Spotify!$U:$U,Charts!T978)</f>
        <v>0</v>
      </c>
      <c r="AF978" s="8">
        <f>COUNTIFS(Spotify!$AA:$AA,Charts!$AF$1,Spotify!$U:$U,Charts!T978)</f>
        <v>0</v>
      </c>
      <c r="AH978" s="7" t="s">
        <v>18184</v>
      </c>
      <c r="AI978">
        <f>SUMIFS(Spotify!O:O,Spotify!U:U,Charts!AH978)/COUNTIFS(Spotify!U:U,Charts!AH978)</f>
        <v>-4132</v>
      </c>
      <c r="AJ978" s="18">
        <f>SUMIF(Spotify!U:U,Charts!AH978,Spotify!P:P)/COUNTIF(Spotify!U:U,Charts!AH978)</f>
        <v>97041</v>
      </c>
      <c r="AK978" s="18">
        <f>SUMIF(Spotify!U:U,Charts!AH978,Spotify!R:R)/COUNTIF(Spotify!U:U,Charts!AH978)</f>
        <v>19</v>
      </c>
      <c r="AL978" s="18">
        <f>SUMIF(Spotify!U:U,Charts!AH978,Spotify!J:J)/COUNTIF(Spotify!U:U,Charts!AH978)</f>
        <v>288</v>
      </c>
      <c r="AM978" s="18">
        <f>SUMIF(Spotify!U:U,Charts!AH978,Spotify!H:H)/COUNTIF(Spotify!U:U,Charts!AH978)</f>
        <v>585</v>
      </c>
      <c r="AN978" s="28">
        <f>SUMIF(Spotify!U:U,Charts!AH978,Spotify!I:I)/COUNTIF(Spotify!U:U,Charts!AH978)</f>
        <v>611</v>
      </c>
    </row>
    <row r="979" spans="1:40" x14ac:dyDescent="0.25">
      <c r="A979" s="3" t="s">
        <v>17332</v>
      </c>
      <c r="B979" s="1">
        <v>5237313</v>
      </c>
      <c r="C979" s="1">
        <v>1</v>
      </c>
      <c r="D979" s="1"/>
      <c r="H979" s="7" t="s">
        <v>18263</v>
      </c>
      <c r="I979" s="1">
        <v>23065836</v>
      </c>
      <c r="J979" s="8">
        <v>1</v>
      </c>
      <c r="L979" s="7" t="s">
        <v>18263</v>
      </c>
      <c r="M979" s="1">
        <f t="shared" si="70"/>
        <v>-23065836</v>
      </c>
      <c r="N979">
        <v>1</v>
      </c>
      <c r="O979" s="18">
        <f>SUMIF(Spotify!U:U,Charts!L979,Spotify!Q:Q)/COUNTIF(Spotify!U:U,Charts!L979)</f>
        <v>153149</v>
      </c>
      <c r="P979" t="str">
        <f t="shared" si="71"/>
        <v>02:33</v>
      </c>
      <c r="Q979" s="18">
        <f t="shared" si="73"/>
        <v>641941</v>
      </c>
      <c r="R979" s="8" t="str">
        <f t="shared" si="72"/>
        <v>10:41</v>
      </c>
      <c r="T979" s="7" t="s">
        <v>17332</v>
      </c>
      <c r="U979">
        <f>COUNTIFS(Spotify!$AA:$AA,Charts!$U$1,Spotify!$U:$U,Charts!T979)</f>
        <v>0</v>
      </c>
      <c r="V979">
        <f>COUNTIFS(Spotify!$AA:$AA,Charts!$V$1,Spotify!$U:$U,Charts!T979)</f>
        <v>1</v>
      </c>
      <c r="W979">
        <f>COUNTIFS(Spotify!$AA:$AA,Charts!$W$1,Spotify!$U:$U,Charts!T979)</f>
        <v>0</v>
      </c>
      <c r="X979">
        <f>COUNTIFS(Spotify!$AA:$AA,Charts!$X$1,Spotify!$U:$U,Charts!T979)</f>
        <v>0</v>
      </c>
      <c r="Y979">
        <f>COUNTIFS(Spotify!$AA:$AA,Charts!$Y$1,Spotify!$U:$U,Charts!T979)</f>
        <v>0</v>
      </c>
      <c r="Z979">
        <f>COUNTIFS(Spotify!$AA:$AA,Charts!$Z$1,Spotify!$U:$U,Charts!T979)</f>
        <v>0</v>
      </c>
      <c r="AA979">
        <f>COUNTIFS(Spotify!$AA:$AA,Charts!$AA$1,Spotify!$U:$U,Charts!T979)</f>
        <v>0</v>
      </c>
      <c r="AB979">
        <f>COUNTIFS(Spotify!$AA:$AA,Charts!$AB$1,Spotify!$U:$U,Charts!T979)</f>
        <v>0</v>
      </c>
      <c r="AC979">
        <f>COUNTIFS(Spotify!$AA:$AA,Charts!$AC$1,Spotify!$U:$U,Charts!T979)</f>
        <v>0</v>
      </c>
      <c r="AD979">
        <f>COUNTIFS(Spotify!$AA:$AA,Charts!$AD$1,Spotify!$U:$U,Charts!T979)</f>
        <v>0</v>
      </c>
      <c r="AE979">
        <f>COUNTIFS(Spotify!$AA:$AA,Charts!$AE$1,Spotify!$U:$U,Charts!T979)</f>
        <v>0</v>
      </c>
      <c r="AF979" s="8">
        <f>COUNTIFS(Spotify!$AA:$AA,Charts!$AF$1,Spotify!$U:$U,Charts!T979)</f>
        <v>0</v>
      </c>
      <c r="AH979" s="7" t="s">
        <v>17332</v>
      </c>
      <c r="AI979">
        <f>SUMIFS(Spotify!O:O,Spotify!U:U,Charts!AH979)/COUNTIFS(Spotify!U:U,Charts!AH979)</f>
        <v>-13585</v>
      </c>
      <c r="AJ979" s="18">
        <f>SUMIF(Spotify!U:U,Charts!AH979,Spotify!P:P)/COUNTIF(Spotify!U:U,Charts!AH979)</f>
        <v>124117</v>
      </c>
      <c r="AK979" s="18">
        <f>SUMIF(Spotify!U:U,Charts!AH979,Spotify!R:R)/COUNTIF(Spotify!U:U,Charts!AH979)</f>
        <v>1</v>
      </c>
      <c r="AL979" s="18">
        <f>SUMIF(Spotify!U:U,Charts!AH979,Spotify!J:J)/COUNTIF(Spotify!U:U,Charts!AH979)</f>
        <v>437</v>
      </c>
      <c r="AM979" s="18">
        <f>SUMIF(Spotify!U:U,Charts!AH979,Spotify!H:H)/COUNTIF(Spotify!U:U,Charts!AH979)</f>
        <v>82</v>
      </c>
      <c r="AN979" s="28">
        <f>SUMIF(Spotify!U:U,Charts!AH979,Spotify!I:I)/COUNTIF(Spotify!U:U,Charts!AH979)</f>
        <v>357</v>
      </c>
    </row>
    <row r="980" spans="1:40" x14ac:dyDescent="0.25">
      <c r="A980" s="3" t="s">
        <v>15671</v>
      </c>
      <c r="B980" s="1">
        <v>78416584</v>
      </c>
      <c r="C980" s="1">
        <v>4</v>
      </c>
      <c r="D980" s="1"/>
      <c r="H980" s="7" t="s">
        <v>18024</v>
      </c>
      <c r="I980" s="1">
        <v>23039700</v>
      </c>
      <c r="J980" s="8">
        <v>1</v>
      </c>
      <c r="L980" s="7" t="s">
        <v>18024</v>
      </c>
      <c r="M980" s="1">
        <f t="shared" si="70"/>
        <v>-23039700</v>
      </c>
      <c r="N980">
        <v>1</v>
      </c>
      <c r="O980" s="18">
        <f>SUMIF(Spotify!U:U,Charts!L980,Spotify!Q:Q)/COUNTIF(Spotify!U:U,Charts!L980)</f>
        <v>215880</v>
      </c>
      <c r="P980" t="str">
        <f t="shared" si="71"/>
        <v>03:35</v>
      </c>
      <c r="Q980" s="18">
        <f t="shared" si="73"/>
        <v>641941</v>
      </c>
      <c r="R980" s="8" t="str">
        <f t="shared" si="72"/>
        <v>10:41</v>
      </c>
      <c r="T980" s="7" t="s">
        <v>15671</v>
      </c>
      <c r="U980">
        <f>COUNTIFS(Spotify!$AA:$AA,Charts!$U$1,Spotify!$U:$U,Charts!T980)</f>
        <v>0</v>
      </c>
      <c r="V980">
        <f>COUNTIFS(Spotify!$AA:$AA,Charts!$V$1,Spotify!$U:$U,Charts!T980)</f>
        <v>1</v>
      </c>
      <c r="W980">
        <f>COUNTIFS(Spotify!$AA:$AA,Charts!$W$1,Spotify!$U:$U,Charts!T980)</f>
        <v>0</v>
      </c>
      <c r="X980">
        <f>COUNTIFS(Spotify!$AA:$AA,Charts!$X$1,Spotify!$U:$U,Charts!T980)</f>
        <v>0</v>
      </c>
      <c r="Y980">
        <f>COUNTIFS(Spotify!$AA:$AA,Charts!$Y$1,Spotify!$U:$U,Charts!T980)</f>
        <v>0</v>
      </c>
      <c r="Z980">
        <f>COUNTIFS(Spotify!$AA:$AA,Charts!$Z$1,Spotify!$U:$U,Charts!T980)</f>
        <v>2</v>
      </c>
      <c r="AA980">
        <f>COUNTIFS(Spotify!$AA:$AA,Charts!$AA$1,Spotify!$U:$U,Charts!T980)</f>
        <v>0</v>
      </c>
      <c r="AB980">
        <f>COUNTIFS(Spotify!$AA:$AA,Charts!$AB$1,Spotify!$U:$U,Charts!T980)</f>
        <v>0</v>
      </c>
      <c r="AC980">
        <f>COUNTIFS(Spotify!$AA:$AA,Charts!$AC$1,Spotify!$U:$U,Charts!T980)</f>
        <v>0</v>
      </c>
      <c r="AD980">
        <f>COUNTIFS(Spotify!$AA:$AA,Charts!$AD$1,Spotify!$U:$U,Charts!T980)</f>
        <v>0</v>
      </c>
      <c r="AE980">
        <f>COUNTIFS(Spotify!$AA:$AA,Charts!$AE$1,Spotify!$U:$U,Charts!T980)</f>
        <v>1</v>
      </c>
      <c r="AF980" s="8">
        <f>COUNTIFS(Spotify!$AA:$AA,Charts!$AF$1,Spotify!$U:$U,Charts!T980)</f>
        <v>0</v>
      </c>
      <c r="AH980" s="7" t="s">
        <v>15671</v>
      </c>
      <c r="AI980">
        <f>SUMIFS(Spotify!O:O,Spotify!U:U,Charts!AH980)/COUNTIFS(Spotify!U:U,Charts!AH980)</f>
        <v>-8194.75</v>
      </c>
      <c r="AJ980" s="18">
        <f>SUMIF(Spotify!U:U,Charts!AH980,Spotify!P:P)/COUNTIF(Spotify!U:U,Charts!AH980)</f>
        <v>132945.25</v>
      </c>
      <c r="AK980" s="18">
        <f>SUMIF(Spotify!U:U,Charts!AH980,Spotify!R:R)/COUNTIF(Spotify!U:U,Charts!AH980)</f>
        <v>3.25</v>
      </c>
      <c r="AL980" s="18">
        <f>SUMIF(Spotify!U:U,Charts!AH980,Spotify!J:J)/COUNTIF(Spotify!U:U,Charts!AH980)</f>
        <v>415.25</v>
      </c>
      <c r="AM980" s="18">
        <f>SUMIF(Spotify!U:U,Charts!AH980,Spotify!H:H)/COUNTIF(Spotify!U:U,Charts!AH980)</f>
        <v>809.25</v>
      </c>
      <c r="AN980" s="28">
        <f>SUMIF(Spotify!U:U,Charts!AH980,Spotify!I:I)/COUNTIF(Spotify!U:U,Charts!AH980)</f>
        <v>373.75</v>
      </c>
    </row>
    <row r="981" spans="1:40" x14ac:dyDescent="0.25">
      <c r="A981" s="3" t="s">
        <v>2632</v>
      </c>
      <c r="B981" s="1">
        <v>1571048141</v>
      </c>
      <c r="C981" s="1">
        <v>7</v>
      </c>
      <c r="D981" s="1"/>
      <c r="H981" s="7" t="s">
        <v>18154</v>
      </c>
      <c r="I981" s="1">
        <v>22703419</v>
      </c>
      <c r="J981" s="8">
        <v>1</v>
      </c>
      <c r="L981" s="7" t="s">
        <v>18154</v>
      </c>
      <c r="M981" s="1">
        <f t="shared" si="70"/>
        <v>-22703419</v>
      </c>
      <c r="N981">
        <v>1</v>
      </c>
      <c r="O981" s="18">
        <f>SUMIF(Spotify!U:U,Charts!L981,Spotify!Q:Q)/COUNTIF(Spotify!U:U,Charts!L981)</f>
        <v>161668</v>
      </c>
      <c r="P981" t="str">
        <f t="shared" si="71"/>
        <v>02:41</v>
      </c>
      <c r="Q981" s="18">
        <f t="shared" si="73"/>
        <v>641941</v>
      </c>
      <c r="R981" s="8" t="str">
        <f t="shared" si="72"/>
        <v>10:41</v>
      </c>
      <c r="T981" s="7" t="s">
        <v>2632</v>
      </c>
      <c r="U981">
        <f>COUNTIFS(Spotify!$AA:$AA,Charts!$U$1,Spotify!$U:$U,Charts!T981)</f>
        <v>0</v>
      </c>
      <c r="V981">
        <f>COUNTIFS(Spotify!$AA:$AA,Charts!$V$1,Spotify!$U:$U,Charts!T981)</f>
        <v>3</v>
      </c>
      <c r="W981">
        <f>COUNTIFS(Spotify!$AA:$AA,Charts!$W$1,Spotify!$U:$U,Charts!T981)</f>
        <v>0</v>
      </c>
      <c r="X981">
        <f>COUNTIFS(Spotify!$AA:$AA,Charts!$X$1,Spotify!$U:$U,Charts!T981)</f>
        <v>0</v>
      </c>
      <c r="Y981">
        <f>COUNTIFS(Spotify!$AA:$AA,Charts!$Y$1,Spotify!$U:$U,Charts!T981)</f>
        <v>1</v>
      </c>
      <c r="Z981">
        <f>COUNTIFS(Spotify!$AA:$AA,Charts!$Z$1,Spotify!$U:$U,Charts!T981)</f>
        <v>0</v>
      </c>
      <c r="AA981">
        <f>COUNTIFS(Spotify!$AA:$AA,Charts!$AA$1,Spotify!$U:$U,Charts!T981)</f>
        <v>0</v>
      </c>
      <c r="AB981">
        <f>COUNTIFS(Spotify!$AA:$AA,Charts!$AB$1,Spotify!$U:$U,Charts!T981)</f>
        <v>0</v>
      </c>
      <c r="AC981">
        <f>COUNTIFS(Spotify!$AA:$AA,Charts!$AC$1,Spotify!$U:$U,Charts!T981)</f>
        <v>0</v>
      </c>
      <c r="AD981">
        <f>COUNTIFS(Spotify!$AA:$AA,Charts!$AD$1,Spotify!$U:$U,Charts!T981)</f>
        <v>0</v>
      </c>
      <c r="AE981">
        <f>COUNTIFS(Spotify!$AA:$AA,Charts!$AE$1,Spotify!$U:$U,Charts!T981)</f>
        <v>2</v>
      </c>
      <c r="AF981" s="8">
        <f>COUNTIFS(Spotify!$AA:$AA,Charts!$AF$1,Spotify!$U:$U,Charts!T981)</f>
        <v>1</v>
      </c>
      <c r="AH981" s="7" t="s">
        <v>2632</v>
      </c>
      <c r="AI981">
        <f>SUMIFS(Spotify!O:O,Spotify!U:U,Charts!AH981)/COUNTIFS(Spotify!U:U,Charts!AH981)</f>
        <v>-8400.2857142857138</v>
      </c>
      <c r="AJ981" s="18">
        <f>SUMIF(Spotify!U:U,Charts!AH981,Spotify!P:P)/COUNTIF(Spotify!U:U,Charts!AH981)</f>
        <v>97262.857142857145</v>
      </c>
      <c r="AK981" s="18">
        <f>SUMIF(Spotify!U:U,Charts!AH981,Spotify!R:R)/COUNTIF(Spotify!U:U,Charts!AH981)</f>
        <v>17.714285714285715</v>
      </c>
      <c r="AL981" s="18">
        <f>SUMIF(Spotify!U:U,Charts!AH981,Spotify!J:J)/COUNTIF(Spotify!U:U,Charts!AH981)</f>
        <v>225.85714285714286</v>
      </c>
      <c r="AM981" s="18">
        <f>SUMIF(Spotify!U:U,Charts!AH981,Spotify!H:H)/COUNTIF(Spotify!U:U,Charts!AH981)</f>
        <v>792.57142857142856</v>
      </c>
      <c r="AN981" s="28">
        <f>SUMIF(Spotify!U:U,Charts!AH981,Spotify!I:I)/COUNTIF(Spotify!U:U,Charts!AH981)</f>
        <v>555.14285714285711</v>
      </c>
    </row>
    <row r="982" spans="1:40" x14ac:dyDescent="0.25">
      <c r="A982" s="3" t="s">
        <v>16010</v>
      </c>
      <c r="B982" s="1">
        <v>181169228</v>
      </c>
      <c r="C982" s="1">
        <v>3</v>
      </c>
      <c r="D982" s="1"/>
      <c r="H982" s="7" t="s">
        <v>5632</v>
      </c>
      <c r="I982" s="1">
        <v>22698871</v>
      </c>
      <c r="J982" s="8">
        <v>1</v>
      </c>
      <c r="L982" s="7" t="s">
        <v>5632</v>
      </c>
      <c r="M982" s="1">
        <f t="shared" si="70"/>
        <v>-22698871</v>
      </c>
      <c r="N982">
        <v>1</v>
      </c>
      <c r="O982" s="18">
        <f>SUMIF(Spotify!U:U,Charts!L982,Spotify!Q:Q)/COUNTIF(Spotify!U:U,Charts!L982)</f>
        <v>185093</v>
      </c>
      <c r="P982" t="str">
        <f t="shared" si="71"/>
        <v>03:05</v>
      </c>
      <c r="Q982" s="18">
        <f t="shared" si="73"/>
        <v>641941</v>
      </c>
      <c r="R982" s="8" t="str">
        <f t="shared" si="72"/>
        <v>10:41</v>
      </c>
      <c r="T982" s="7" t="s">
        <v>16010</v>
      </c>
      <c r="U982">
        <f>COUNTIFS(Spotify!$AA:$AA,Charts!$U$1,Spotify!$U:$U,Charts!T982)</f>
        <v>0</v>
      </c>
      <c r="V982">
        <f>COUNTIFS(Spotify!$AA:$AA,Charts!$V$1,Spotify!$U:$U,Charts!T982)</f>
        <v>0</v>
      </c>
      <c r="W982">
        <f>COUNTIFS(Spotify!$AA:$AA,Charts!$W$1,Spotify!$U:$U,Charts!T982)</f>
        <v>0</v>
      </c>
      <c r="X982">
        <f>COUNTIFS(Spotify!$AA:$AA,Charts!$X$1,Spotify!$U:$U,Charts!T982)</f>
        <v>0</v>
      </c>
      <c r="Y982">
        <f>COUNTIFS(Spotify!$AA:$AA,Charts!$Y$1,Spotify!$U:$U,Charts!T982)</f>
        <v>0</v>
      </c>
      <c r="Z982">
        <f>COUNTIFS(Spotify!$AA:$AA,Charts!$Z$1,Spotify!$U:$U,Charts!T982)</f>
        <v>0</v>
      </c>
      <c r="AA982">
        <f>COUNTIFS(Spotify!$AA:$AA,Charts!$AA$1,Spotify!$U:$U,Charts!T982)</f>
        <v>0</v>
      </c>
      <c r="AB982">
        <f>COUNTIFS(Spotify!$AA:$AA,Charts!$AB$1,Spotify!$U:$U,Charts!T982)</f>
        <v>0</v>
      </c>
      <c r="AC982">
        <f>COUNTIFS(Spotify!$AA:$AA,Charts!$AC$1,Spotify!$U:$U,Charts!T982)</f>
        <v>2</v>
      </c>
      <c r="AD982">
        <f>COUNTIFS(Spotify!$AA:$AA,Charts!$AD$1,Spotify!$U:$U,Charts!T982)</f>
        <v>0</v>
      </c>
      <c r="AE982">
        <f>COUNTIFS(Spotify!$AA:$AA,Charts!$AE$1,Spotify!$U:$U,Charts!T982)</f>
        <v>0</v>
      </c>
      <c r="AF982" s="8">
        <f>COUNTIFS(Spotify!$AA:$AA,Charts!$AF$1,Spotify!$U:$U,Charts!T982)</f>
        <v>1</v>
      </c>
      <c r="AH982" s="7" t="s">
        <v>16010</v>
      </c>
      <c r="AI982">
        <f>SUMIFS(Spotify!O:O,Spotify!U:U,Charts!AH982)/COUNTIFS(Spotify!U:U,Charts!AH982)</f>
        <v>-5873.666666666667</v>
      </c>
      <c r="AJ982" s="18">
        <f>SUMIF(Spotify!U:U,Charts!AH982,Spotify!P:P)/COUNTIF(Spotify!U:U,Charts!AH982)</f>
        <v>145286</v>
      </c>
      <c r="AK982" s="18">
        <f>SUMIF(Spotify!U:U,Charts!AH982,Spotify!R:R)/COUNTIF(Spotify!U:U,Charts!AH982)</f>
        <v>13</v>
      </c>
      <c r="AL982" s="18">
        <f>SUMIF(Spotify!U:U,Charts!AH982,Spotify!J:J)/COUNTIF(Spotify!U:U,Charts!AH982)</f>
        <v>463.66666666666669</v>
      </c>
      <c r="AM982" s="18">
        <f>SUMIF(Spotify!U:U,Charts!AH982,Spotify!H:H)/COUNTIF(Spotify!U:U,Charts!AH982)</f>
        <v>737</v>
      </c>
      <c r="AN982" s="28">
        <f>SUMIF(Spotify!U:U,Charts!AH982,Spotify!I:I)/COUNTIF(Spotify!U:U,Charts!AH982)</f>
        <v>497.66666666666669</v>
      </c>
    </row>
    <row r="983" spans="1:40" x14ac:dyDescent="0.25">
      <c r="A983" s="3" t="s">
        <v>1520</v>
      </c>
      <c r="B983" s="1">
        <v>731846561</v>
      </c>
      <c r="C983" s="1">
        <v>2</v>
      </c>
      <c r="D983" s="1"/>
      <c r="H983" s="7" t="s">
        <v>3601</v>
      </c>
      <c r="I983" s="1">
        <v>22649396</v>
      </c>
      <c r="J983" s="8">
        <v>2</v>
      </c>
      <c r="L983" s="7" t="s">
        <v>3601</v>
      </c>
      <c r="M983" s="1">
        <f t="shared" si="70"/>
        <v>-22649396</v>
      </c>
      <c r="N983">
        <v>2</v>
      </c>
      <c r="O983" s="18">
        <f>SUMIF(Spotify!U:U,Charts!L983,Spotify!Q:Q)/COUNTIF(Spotify!U:U,Charts!L983)</f>
        <v>162667</v>
      </c>
      <c r="P983" t="str">
        <f t="shared" si="71"/>
        <v>02:42</v>
      </c>
      <c r="Q983" s="18">
        <f t="shared" si="73"/>
        <v>641941</v>
      </c>
      <c r="R983" s="8" t="str">
        <f t="shared" si="72"/>
        <v>10:41</v>
      </c>
      <c r="T983" s="7" t="s">
        <v>1520</v>
      </c>
      <c r="U983">
        <f>COUNTIFS(Spotify!$AA:$AA,Charts!$U$1,Spotify!$U:$U,Charts!T983)</f>
        <v>2</v>
      </c>
      <c r="V983">
        <f>COUNTIFS(Spotify!$AA:$AA,Charts!$V$1,Spotify!$U:$U,Charts!T983)</f>
        <v>0</v>
      </c>
      <c r="W983">
        <f>COUNTIFS(Spotify!$AA:$AA,Charts!$W$1,Spotify!$U:$U,Charts!T983)</f>
        <v>0</v>
      </c>
      <c r="X983">
        <f>COUNTIFS(Spotify!$AA:$AA,Charts!$X$1,Spotify!$U:$U,Charts!T983)</f>
        <v>0</v>
      </c>
      <c r="Y983">
        <f>COUNTIFS(Spotify!$AA:$AA,Charts!$Y$1,Spotify!$U:$U,Charts!T983)</f>
        <v>0</v>
      </c>
      <c r="Z983">
        <f>COUNTIFS(Spotify!$AA:$AA,Charts!$Z$1,Spotify!$U:$U,Charts!T983)</f>
        <v>0</v>
      </c>
      <c r="AA983">
        <f>COUNTIFS(Spotify!$AA:$AA,Charts!$AA$1,Spotify!$U:$U,Charts!T983)</f>
        <v>0</v>
      </c>
      <c r="AB983">
        <f>COUNTIFS(Spotify!$AA:$AA,Charts!$AB$1,Spotify!$U:$U,Charts!T983)</f>
        <v>0</v>
      </c>
      <c r="AC983">
        <f>COUNTIFS(Spotify!$AA:$AA,Charts!$AC$1,Spotify!$U:$U,Charts!T983)</f>
        <v>0</v>
      </c>
      <c r="AD983">
        <f>COUNTIFS(Spotify!$AA:$AA,Charts!$AD$1,Spotify!$U:$U,Charts!T983)</f>
        <v>0</v>
      </c>
      <c r="AE983">
        <f>COUNTIFS(Spotify!$AA:$AA,Charts!$AE$1,Spotify!$U:$U,Charts!T983)</f>
        <v>0</v>
      </c>
      <c r="AF983" s="8">
        <f>COUNTIFS(Spotify!$AA:$AA,Charts!$AF$1,Spotify!$U:$U,Charts!T983)</f>
        <v>0</v>
      </c>
      <c r="AH983" s="7" t="s">
        <v>1520</v>
      </c>
      <c r="AI983">
        <f>SUMIFS(Spotify!O:O,Spotify!U:U,Charts!AH983)/COUNTIFS(Spotify!U:U,Charts!AH983)</f>
        <v>-8201.5</v>
      </c>
      <c r="AJ983" s="18">
        <f>SUMIF(Spotify!U:U,Charts!AH983,Spotify!P:P)/COUNTIF(Spotify!U:U,Charts!AH983)</f>
        <v>93493</v>
      </c>
      <c r="AK983" s="18">
        <f>SUMIF(Spotify!U:U,Charts!AH983,Spotify!R:R)/COUNTIF(Spotify!U:U,Charts!AH983)</f>
        <v>30.5</v>
      </c>
      <c r="AL983" s="18">
        <f>SUMIF(Spotify!U:U,Charts!AH983,Spotify!J:J)/COUNTIF(Spotify!U:U,Charts!AH983)</f>
        <v>661</v>
      </c>
      <c r="AM983" s="18">
        <f>SUMIF(Spotify!U:U,Charts!AH983,Spotify!H:H)/COUNTIF(Spotify!U:U,Charts!AH983)</f>
        <v>564</v>
      </c>
      <c r="AN983" s="28">
        <f>SUMIF(Spotify!U:U,Charts!AH983,Spotify!I:I)/COUNTIF(Spotify!U:U,Charts!AH983)</f>
        <v>637.5</v>
      </c>
    </row>
    <row r="984" spans="1:40" x14ac:dyDescent="0.25">
      <c r="A984" s="3" t="s">
        <v>18185</v>
      </c>
      <c r="B984" s="1">
        <v>29492607</v>
      </c>
      <c r="C984" s="1">
        <v>1</v>
      </c>
      <c r="D984" s="1"/>
      <c r="H984" s="7" t="s">
        <v>2380</v>
      </c>
      <c r="I984" s="1">
        <v>22161066</v>
      </c>
      <c r="J984" s="8">
        <v>1</v>
      </c>
      <c r="L984" s="7" t="s">
        <v>2380</v>
      </c>
      <c r="M984" s="1">
        <f t="shared" si="70"/>
        <v>-22161066</v>
      </c>
      <c r="N984">
        <v>1</v>
      </c>
      <c r="O984" s="18">
        <f>SUMIF(Spotify!U:U,Charts!L984,Spotify!Q:Q)/COUNTIF(Spotify!U:U,Charts!L984)</f>
        <v>183693</v>
      </c>
      <c r="P984" t="str">
        <f t="shared" si="71"/>
        <v>03:03</v>
      </c>
      <c r="Q984" s="18">
        <f t="shared" si="73"/>
        <v>641941</v>
      </c>
      <c r="R984" s="8" t="str">
        <f t="shared" si="72"/>
        <v>10:41</v>
      </c>
      <c r="T984" s="7" t="s">
        <v>18185</v>
      </c>
      <c r="U984">
        <f>COUNTIFS(Spotify!$AA:$AA,Charts!$U$1,Spotify!$U:$U,Charts!T984)</f>
        <v>0</v>
      </c>
      <c r="V984">
        <f>COUNTIFS(Spotify!$AA:$AA,Charts!$V$1,Spotify!$U:$U,Charts!T984)</f>
        <v>0</v>
      </c>
      <c r="W984">
        <f>COUNTIFS(Spotify!$AA:$AA,Charts!$W$1,Spotify!$U:$U,Charts!T984)</f>
        <v>0</v>
      </c>
      <c r="X984">
        <f>COUNTIFS(Spotify!$AA:$AA,Charts!$X$1,Spotify!$U:$U,Charts!T984)</f>
        <v>1</v>
      </c>
      <c r="Y984">
        <f>COUNTIFS(Spotify!$AA:$AA,Charts!$Y$1,Spotify!$U:$U,Charts!T984)</f>
        <v>0</v>
      </c>
      <c r="Z984">
        <f>COUNTIFS(Spotify!$AA:$AA,Charts!$Z$1,Spotify!$U:$U,Charts!T984)</f>
        <v>0</v>
      </c>
      <c r="AA984">
        <f>COUNTIFS(Spotify!$AA:$AA,Charts!$AA$1,Spotify!$U:$U,Charts!T984)</f>
        <v>0</v>
      </c>
      <c r="AB984">
        <f>COUNTIFS(Spotify!$AA:$AA,Charts!$AB$1,Spotify!$U:$U,Charts!T984)</f>
        <v>0</v>
      </c>
      <c r="AC984">
        <f>COUNTIFS(Spotify!$AA:$AA,Charts!$AC$1,Spotify!$U:$U,Charts!T984)</f>
        <v>0</v>
      </c>
      <c r="AD984">
        <f>COUNTIFS(Spotify!$AA:$AA,Charts!$AD$1,Spotify!$U:$U,Charts!T984)</f>
        <v>0</v>
      </c>
      <c r="AE984">
        <f>COUNTIFS(Spotify!$AA:$AA,Charts!$AE$1,Spotify!$U:$U,Charts!T984)</f>
        <v>0</v>
      </c>
      <c r="AF984" s="8">
        <f>COUNTIFS(Spotify!$AA:$AA,Charts!$AF$1,Spotify!$U:$U,Charts!T984)</f>
        <v>0</v>
      </c>
      <c r="AH984" s="7" t="s">
        <v>18185</v>
      </c>
      <c r="AI984">
        <f>SUMIFS(Spotify!O:O,Spotify!U:U,Charts!AH984)/COUNTIFS(Spotify!U:U,Charts!AH984)</f>
        <v>-7399</v>
      </c>
      <c r="AJ984" s="18">
        <f>SUMIF(Spotify!U:U,Charts!AH984,Spotify!P:P)/COUNTIF(Spotify!U:U,Charts!AH984)</f>
        <v>124966</v>
      </c>
      <c r="AK984" s="18">
        <f>SUMIF(Spotify!U:U,Charts!AH984,Spotify!R:R)/COUNTIF(Spotify!U:U,Charts!AH984)</f>
        <v>4</v>
      </c>
      <c r="AL984" s="18">
        <f>SUMIF(Spotify!U:U,Charts!AH984,Spotify!J:J)/COUNTIF(Spotify!U:U,Charts!AH984)</f>
        <v>367</v>
      </c>
      <c r="AM984" s="18">
        <f>SUMIF(Spotify!U:U,Charts!AH984,Spotify!H:H)/COUNTIF(Spotify!U:U,Charts!AH984)</f>
        <v>49</v>
      </c>
      <c r="AN984" s="28">
        <f>SUMIF(Spotify!U:U,Charts!AH984,Spotify!I:I)/COUNTIF(Spotify!U:U,Charts!AH984)</f>
        <v>738</v>
      </c>
    </row>
    <row r="985" spans="1:40" x14ac:dyDescent="0.25">
      <c r="A985" s="3" t="s">
        <v>4017</v>
      </c>
      <c r="B985" s="1">
        <v>2369305616</v>
      </c>
      <c r="C985" s="1">
        <v>19</v>
      </c>
      <c r="D985" s="1"/>
      <c r="H985" s="7" t="s">
        <v>17993</v>
      </c>
      <c r="I985" s="1">
        <v>22103929</v>
      </c>
      <c r="J985" s="8">
        <v>1</v>
      </c>
      <c r="L985" s="7" t="s">
        <v>17993</v>
      </c>
      <c r="M985" s="1">
        <f t="shared" si="70"/>
        <v>-22103929</v>
      </c>
      <c r="N985">
        <v>1</v>
      </c>
      <c r="O985" s="18">
        <f>SUMIF(Spotify!U:U,Charts!L985,Spotify!Q:Q)/COUNTIF(Spotify!U:U,Charts!L985)</f>
        <v>188613</v>
      </c>
      <c r="P985" t="str">
        <f t="shared" si="71"/>
        <v>03:08</v>
      </c>
      <c r="Q985" s="18">
        <f t="shared" si="73"/>
        <v>641941</v>
      </c>
      <c r="R985" s="8" t="str">
        <f t="shared" si="72"/>
        <v>10:41</v>
      </c>
      <c r="T985" s="7" t="s">
        <v>4017</v>
      </c>
      <c r="U985">
        <f>COUNTIFS(Spotify!$AA:$AA,Charts!$U$1,Spotify!$U:$U,Charts!T985)</f>
        <v>5</v>
      </c>
      <c r="V985">
        <f>COUNTIFS(Spotify!$AA:$AA,Charts!$V$1,Spotify!$U:$U,Charts!T985)</f>
        <v>2</v>
      </c>
      <c r="W985">
        <f>COUNTIFS(Spotify!$AA:$AA,Charts!$W$1,Spotify!$U:$U,Charts!T985)</f>
        <v>1</v>
      </c>
      <c r="X985">
        <f>COUNTIFS(Spotify!$AA:$AA,Charts!$X$1,Spotify!$U:$U,Charts!T985)</f>
        <v>0</v>
      </c>
      <c r="Y985">
        <f>COUNTIFS(Spotify!$AA:$AA,Charts!$Y$1,Spotify!$U:$U,Charts!T985)</f>
        <v>2</v>
      </c>
      <c r="Z985">
        <f>COUNTIFS(Spotify!$AA:$AA,Charts!$Z$1,Spotify!$U:$U,Charts!T985)</f>
        <v>1</v>
      </c>
      <c r="AA985">
        <f>COUNTIFS(Spotify!$AA:$AA,Charts!$AA$1,Spotify!$U:$U,Charts!T985)</f>
        <v>2</v>
      </c>
      <c r="AB985">
        <f>COUNTIFS(Spotify!$AA:$AA,Charts!$AB$1,Spotify!$U:$U,Charts!T985)</f>
        <v>4</v>
      </c>
      <c r="AC985">
        <f>COUNTIFS(Spotify!$AA:$AA,Charts!$AC$1,Spotify!$U:$U,Charts!T985)</f>
        <v>1</v>
      </c>
      <c r="AD985">
        <f>COUNTIFS(Spotify!$AA:$AA,Charts!$AD$1,Spotify!$U:$U,Charts!T985)</f>
        <v>1</v>
      </c>
      <c r="AE985">
        <f>COUNTIFS(Spotify!$AA:$AA,Charts!$AE$1,Spotify!$U:$U,Charts!T985)</f>
        <v>0</v>
      </c>
      <c r="AF985" s="8">
        <f>COUNTIFS(Spotify!$AA:$AA,Charts!$AF$1,Spotify!$U:$U,Charts!T985)</f>
        <v>0</v>
      </c>
      <c r="AH985" s="7" t="s">
        <v>4017</v>
      </c>
      <c r="AI985">
        <f>SUMIFS(Spotify!O:O,Spotify!U:U,Charts!AH985)/COUNTIFS(Spotify!U:U,Charts!AH985)</f>
        <v>-5894.8421052631575</v>
      </c>
      <c r="AJ985" s="18">
        <f>SUMIF(Spotify!U:U,Charts!AH985,Spotify!P:P)/COUNTIF(Spotify!U:U,Charts!AH985)</f>
        <v>103112.68421052632</v>
      </c>
      <c r="AK985" s="18">
        <f>SUMIF(Spotify!U:U,Charts!AH985,Spotify!R:R)/COUNTIF(Spotify!U:U,Charts!AH985)</f>
        <v>11.894736842105264</v>
      </c>
      <c r="AL985" s="18">
        <f>SUMIF(Spotify!U:U,Charts!AH985,Spotify!J:J)/COUNTIF(Spotify!U:U,Charts!AH985)</f>
        <v>385.26315789473682</v>
      </c>
      <c r="AM985" s="18">
        <f>SUMIF(Spotify!U:U,Charts!AH985,Spotify!H:H)/COUNTIF(Spotify!U:U,Charts!AH985)</f>
        <v>628.0526315789474</v>
      </c>
      <c r="AN985" s="28">
        <f>SUMIF(Spotify!U:U,Charts!AH985,Spotify!I:I)/COUNTIF(Spotify!U:U,Charts!AH985)</f>
        <v>535.31578947368416</v>
      </c>
    </row>
    <row r="986" spans="1:40" x14ac:dyDescent="0.25">
      <c r="A986" s="3" t="s">
        <v>7366</v>
      </c>
      <c r="B986" s="1">
        <v>112718659</v>
      </c>
      <c r="C986" s="1">
        <v>2</v>
      </c>
      <c r="D986" s="1"/>
      <c r="H986" s="7" t="s">
        <v>18057</v>
      </c>
      <c r="I986" s="1">
        <v>22089401</v>
      </c>
      <c r="J986" s="8">
        <v>1</v>
      </c>
      <c r="L986" s="7" t="s">
        <v>18057</v>
      </c>
      <c r="M986" s="1">
        <f t="shared" si="70"/>
        <v>-22089401</v>
      </c>
      <c r="N986">
        <v>1</v>
      </c>
      <c r="O986" s="18">
        <f>SUMIF(Spotify!U:U,Charts!L986,Spotify!Q:Q)/COUNTIF(Spotify!U:U,Charts!L986)</f>
        <v>218507</v>
      </c>
      <c r="P986" t="str">
        <f t="shared" si="71"/>
        <v>03:38</v>
      </c>
      <c r="Q986" s="18">
        <f t="shared" si="73"/>
        <v>641941</v>
      </c>
      <c r="R986" s="8" t="str">
        <f t="shared" si="72"/>
        <v>10:41</v>
      </c>
      <c r="T986" s="7" t="s">
        <v>7366</v>
      </c>
      <c r="U986">
        <f>COUNTIFS(Spotify!$AA:$AA,Charts!$U$1,Spotify!$U:$U,Charts!T986)</f>
        <v>0</v>
      </c>
      <c r="V986">
        <f>COUNTIFS(Spotify!$AA:$AA,Charts!$V$1,Spotify!$U:$U,Charts!T986)</f>
        <v>1</v>
      </c>
      <c r="W986">
        <f>COUNTIFS(Spotify!$AA:$AA,Charts!$W$1,Spotify!$U:$U,Charts!T986)</f>
        <v>0</v>
      </c>
      <c r="X986">
        <f>COUNTIFS(Spotify!$AA:$AA,Charts!$X$1,Spotify!$U:$U,Charts!T986)</f>
        <v>0</v>
      </c>
      <c r="Y986">
        <f>COUNTIFS(Spotify!$AA:$AA,Charts!$Y$1,Spotify!$U:$U,Charts!T986)</f>
        <v>0</v>
      </c>
      <c r="Z986">
        <f>COUNTIFS(Spotify!$AA:$AA,Charts!$Z$1,Spotify!$U:$U,Charts!T986)</f>
        <v>0</v>
      </c>
      <c r="AA986">
        <f>COUNTIFS(Spotify!$AA:$AA,Charts!$AA$1,Spotify!$U:$U,Charts!T986)</f>
        <v>1</v>
      </c>
      <c r="AB986">
        <f>COUNTIFS(Spotify!$AA:$AA,Charts!$AB$1,Spotify!$U:$U,Charts!T986)</f>
        <v>0</v>
      </c>
      <c r="AC986">
        <f>COUNTIFS(Spotify!$AA:$AA,Charts!$AC$1,Spotify!$U:$U,Charts!T986)</f>
        <v>0</v>
      </c>
      <c r="AD986">
        <f>COUNTIFS(Spotify!$AA:$AA,Charts!$AD$1,Spotify!$U:$U,Charts!T986)</f>
        <v>0</v>
      </c>
      <c r="AE986">
        <f>COUNTIFS(Spotify!$AA:$AA,Charts!$AE$1,Spotify!$U:$U,Charts!T986)</f>
        <v>0</v>
      </c>
      <c r="AF986" s="8">
        <f>COUNTIFS(Spotify!$AA:$AA,Charts!$AF$1,Spotify!$U:$U,Charts!T986)</f>
        <v>0</v>
      </c>
      <c r="AH986" s="7" t="s">
        <v>7366</v>
      </c>
      <c r="AI986">
        <f>SUMIFS(Spotify!O:O,Spotify!U:U,Charts!AH986)/COUNTIFS(Spotify!U:U,Charts!AH986)</f>
        <v>-6290.5</v>
      </c>
      <c r="AJ986" s="18">
        <f>SUMIF(Spotify!U:U,Charts!AH986,Spotify!P:P)/COUNTIF(Spotify!U:U,Charts!AH986)</f>
        <v>40911.5</v>
      </c>
      <c r="AK986" s="18">
        <f>SUMIF(Spotify!U:U,Charts!AH986,Spotify!R:R)/COUNTIF(Spotify!U:U,Charts!AH986)</f>
        <v>6</v>
      </c>
      <c r="AL986" s="18">
        <f>SUMIF(Spotify!U:U,Charts!AH986,Spotify!J:J)/COUNTIF(Spotify!U:U,Charts!AH986)</f>
        <v>193</v>
      </c>
      <c r="AM986" s="18">
        <f>SUMIF(Spotify!U:U,Charts!AH986,Spotify!H:H)/COUNTIF(Spotify!U:U,Charts!AH986)</f>
        <v>479</v>
      </c>
      <c r="AN986" s="28">
        <f>SUMIF(Spotify!U:U,Charts!AH986,Spotify!I:I)/COUNTIF(Spotify!U:U,Charts!AH986)</f>
        <v>492</v>
      </c>
    </row>
    <row r="987" spans="1:40" x14ac:dyDescent="0.25">
      <c r="A987" s="3" t="s">
        <v>18186</v>
      </c>
      <c r="B987" s="1">
        <v>519101342</v>
      </c>
      <c r="C987" s="1">
        <v>4</v>
      </c>
      <c r="D987" s="1"/>
      <c r="H987" s="7" t="s">
        <v>3437</v>
      </c>
      <c r="I987" s="1">
        <v>21982557</v>
      </c>
      <c r="J987" s="8">
        <v>1</v>
      </c>
      <c r="L987" s="7" t="s">
        <v>3437</v>
      </c>
      <c r="M987" s="1">
        <f t="shared" si="70"/>
        <v>-21982557</v>
      </c>
      <c r="N987">
        <v>1</v>
      </c>
      <c r="O987" s="18">
        <f>SUMIF(Spotify!U:U,Charts!L987,Spotify!Q:Q)/COUNTIF(Spotify!U:U,Charts!L987)</f>
        <v>147980</v>
      </c>
      <c r="P987" t="str">
        <f t="shared" si="71"/>
        <v>02:27</v>
      </c>
      <c r="Q987" s="18">
        <f t="shared" si="73"/>
        <v>641941</v>
      </c>
      <c r="R987" s="8" t="str">
        <f t="shared" si="72"/>
        <v>10:41</v>
      </c>
      <c r="T987" s="7" t="s">
        <v>18186</v>
      </c>
      <c r="U987">
        <f>COUNTIFS(Spotify!$AA:$AA,Charts!$U$1,Spotify!$U:$U,Charts!T987)</f>
        <v>2</v>
      </c>
      <c r="V987">
        <f>COUNTIFS(Spotify!$AA:$AA,Charts!$V$1,Spotify!$U:$U,Charts!T987)</f>
        <v>0</v>
      </c>
      <c r="W987">
        <f>COUNTIFS(Spotify!$AA:$AA,Charts!$W$1,Spotify!$U:$U,Charts!T987)</f>
        <v>0</v>
      </c>
      <c r="X987">
        <f>COUNTIFS(Spotify!$AA:$AA,Charts!$X$1,Spotify!$U:$U,Charts!T987)</f>
        <v>0</v>
      </c>
      <c r="Y987">
        <f>COUNTIFS(Spotify!$AA:$AA,Charts!$Y$1,Spotify!$U:$U,Charts!T987)</f>
        <v>0</v>
      </c>
      <c r="Z987">
        <f>COUNTIFS(Spotify!$AA:$AA,Charts!$Z$1,Spotify!$U:$U,Charts!T987)</f>
        <v>0</v>
      </c>
      <c r="AA987">
        <f>COUNTIFS(Spotify!$AA:$AA,Charts!$AA$1,Spotify!$U:$U,Charts!T987)</f>
        <v>0</v>
      </c>
      <c r="AB987">
        <f>COUNTIFS(Spotify!$AA:$AA,Charts!$AB$1,Spotify!$U:$U,Charts!T987)</f>
        <v>0</v>
      </c>
      <c r="AC987">
        <f>COUNTIFS(Spotify!$AA:$AA,Charts!$AC$1,Spotify!$U:$U,Charts!T987)</f>
        <v>1</v>
      </c>
      <c r="AD987">
        <f>COUNTIFS(Spotify!$AA:$AA,Charts!$AD$1,Spotify!$U:$U,Charts!T987)</f>
        <v>0</v>
      </c>
      <c r="AE987">
        <f>COUNTIFS(Spotify!$AA:$AA,Charts!$AE$1,Spotify!$U:$U,Charts!T987)</f>
        <v>1</v>
      </c>
      <c r="AF987" s="8">
        <f>COUNTIFS(Spotify!$AA:$AA,Charts!$AF$1,Spotify!$U:$U,Charts!T987)</f>
        <v>0</v>
      </c>
      <c r="AH987" s="7" t="s">
        <v>18186</v>
      </c>
      <c r="AI987">
        <f>SUMIFS(Spotify!O:O,Spotify!U:U,Charts!AH987)/COUNTIFS(Spotify!U:U,Charts!AH987)</f>
        <v>-3541</v>
      </c>
      <c r="AJ987" s="18">
        <f>SUMIF(Spotify!U:U,Charts!AH987,Spotify!P:P)/COUNTIF(Spotify!U:U,Charts!AH987)</f>
        <v>108861</v>
      </c>
      <c r="AK987" s="18">
        <f>SUMIF(Spotify!U:U,Charts!AH987,Spotify!R:R)/COUNTIF(Spotify!U:U,Charts!AH987)</f>
        <v>26.75</v>
      </c>
      <c r="AL987" s="18">
        <f>SUMIF(Spotify!U:U,Charts!AH987,Spotify!J:J)/COUNTIF(Spotify!U:U,Charts!AH987)</f>
        <v>630.75</v>
      </c>
      <c r="AM987" s="18">
        <f>SUMIF(Spotify!U:U,Charts!AH987,Spotify!H:H)/COUNTIF(Spotify!U:U,Charts!AH987)</f>
        <v>647</v>
      </c>
      <c r="AN987" s="28">
        <f>SUMIF(Spotify!U:U,Charts!AH987,Spotify!I:I)/COUNTIF(Spotify!U:U,Charts!AH987)</f>
        <v>827.25</v>
      </c>
    </row>
    <row r="988" spans="1:40" x14ac:dyDescent="0.25">
      <c r="A988" s="3" t="s">
        <v>18187</v>
      </c>
      <c r="B988" s="1">
        <v>32429756</v>
      </c>
      <c r="C988" s="1">
        <v>1</v>
      </c>
      <c r="D988" s="1"/>
      <c r="H988" s="7" t="s">
        <v>9527</v>
      </c>
      <c r="I988" s="1">
        <v>21972976</v>
      </c>
      <c r="J988" s="8">
        <v>4</v>
      </c>
      <c r="L988" s="7" t="s">
        <v>9527</v>
      </c>
      <c r="M988" s="1">
        <f t="shared" si="70"/>
        <v>-21972976</v>
      </c>
      <c r="N988">
        <v>4</v>
      </c>
      <c r="O988" s="18">
        <f>SUMIF(Spotify!U:U,Charts!L988,Spotify!Q:Q)/COUNTIF(Spotify!U:U,Charts!L988)</f>
        <v>162838.75</v>
      </c>
      <c r="P988" t="str">
        <f t="shared" si="71"/>
        <v>02:42</v>
      </c>
      <c r="Q988" s="18">
        <f t="shared" si="73"/>
        <v>641941</v>
      </c>
      <c r="R988" s="8" t="str">
        <f t="shared" si="72"/>
        <v>10:41</v>
      </c>
      <c r="T988" s="7" t="s">
        <v>18187</v>
      </c>
      <c r="U988">
        <f>COUNTIFS(Spotify!$AA:$AA,Charts!$U$1,Spotify!$U:$U,Charts!T988)</f>
        <v>0</v>
      </c>
      <c r="V988">
        <f>COUNTIFS(Spotify!$AA:$AA,Charts!$V$1,Spotify!$U:$U,Charts!T988)</f>
        <v>0</v>
      </c>
      <c r="W988">
        <f>COUNTIFS(Spotify!$AA:$AA,Charts!$W$1,Spotify!$U:$U,Charts!T988)</f>
        <v>0</v>
      </c>
      <c r="X988">
        <f>COUNTIFS(Spotify!$AA:$AA,Charts!$X$1,Spotify!$U:$U,Charts!T988)</f>
        <v>0</v>
      </c>
      <c r="Y988">
        <f>COUNTIFS(Spotify!$AA:$AA,Charts!$Y$1,Spotify!$U:$U,Charts!T988)</f>
        <v>0</v>
      </c>
      <c r="Z988">
        <f>COUNTIFS(Spotify!$AA:$AA,Charts!$Z$1,Spotify!$U:$U,Charts!T988)</f>
        <v>0</v>
      </c>
      <c r="AA988">
        <f>COUNTIFS(Spotify!$AA:$AA,Charts!$AA$1,Spotify!$U:$U,Charts!T988)</f>
        <v>1</v>
      </c>
      <c r="AB988">
        <f>COUNTIFS(Spotify!$AA:$AA,Charts!$AB$1,Spotify!$U:$U,Charts!T988)</f>
        <v>0</v>
      </c>
      <c r="AC988">
        <f>COUNTIFS(Spotify!$AA:$AA,Charts!$AC$1,Spotify!$U:$U,Charts!T988)</f>
        <v>0</v>
      </c>
      <c r="AD988">
        <f>COUNTIFS(Spotify!$AA:$AA,Charts!$AD$1,Spotify!$U:$U,Charts!T988)</f>
        <v>0</v>
      </c>
      <c r="AE988">
        <f>COUNTIFS(Spotify!$AA:$AA,Charts!$AE$1,Spotify!$U:$U,Charts!T988)</f>
        <v>0</v>
      </c>
      <c r="AF988" s="8">
        <f>COUNTIFS(Spotify!$AA:$AA,Charts!$AF$1,Spotify!$U:$U,Charts!T988)</f>
        <v>0</v>
      </c>
      <c r="AH988" s="7" t="s">
        <v>18187</v>
      </c>
      <c r="AI988">
        <f>SUMIFS(Spotify!O:O,Spotify!U:U,Charts!AH988)/COUNTIFS(Spotify!U:U,Charts!AH988)</f>
        <v>-5077</v>
      </c>
      <c r="AJ988" s="18">
        <f>SUMIF(Spotify!U:U,Charts!AH988,Spotify!P:P)/COUNTIF(Spotify!U:U,Charts!AH988)</f>
        <v>784</v>
      </c>
      <c r="AK988" s="18">
        <f>SUMIF(Spotify!U:U,Charts!AH988,Spotify!R:R)/COUNTIF(Spotify!U:U,Charts!AH988)</f>
        <v>5</v>
      </c>
      <c r="AL988" s="18">
        <f>SUMIF(Spotify!U:U,Charts!AH988,Spotify!J:J)/COUNTIF(Spotify!U:U,Charts!AH988)</f>
        <v>549</v>
      </c>
      <c r="AM988" s="18">
        <f>SUMIF(Spotify!U:U,Charts!AH988,Spotify!H:H)/COUNTIF(Spotify!U:U,Charts!AH988)</f>
        <v>397</v>
      </c>
      <c r="AN988" s="28">
        <f>SUMIF(Spotify!U:U,Charts!AH988,Spotify!I:I)/COUNTIF(Spotify!U:U,Charts!AH988)</f>
        <v>613</v>
      </c>
    </row>
    <row r="989" spans="1:40" x14ac:dyDescent="0.25">
      <c r="A989" s="3" t="s">
        <v>15949</v>
      </c>
      <c r="B989" s="1">
        <v>13778887</v>
      </c>
      <c r="C989" s="1">
        <v>2</v>
      </c>
      <c r="D989" s="1"/>
      <c r="H989" s="7" t="s">
        <v>11219</v>
      </c>
      <c r="I989" s="1">
        <v>21946131</v>
      </c>
      <c r="J989" s="8">
        <v>1</v>
      </c>
      <c r="L989" s="7" t="s">
        <v>11219</v>
      </c>
      <c r="M989" s="1">
        <f t="shared" si="70"/>
        <v>-21946131</v>
      </c>
      <c r="N989">
        <v>1</v>
      </c>
      <c r="O989" s="18">
        <f>SUMIF(Spotify!U:U,Charts!L989,Spotify!Q:Q)/COUNTIF(Spotify!U:U,Charts!L989)</f>
        <v>185200</v>
      </c>
      <c r="P989" t="str">
        <f t="shared" si="71"/>
        <v>03:05</v>
      </c>
      <c r="Q989" s="18">
        <f t="shared" si="73"/>
        <v>641941</v>
      </c>
      <c r="R989" s="8" t="str">
        <f t="shared" si="72"/>
        <v>10:41</v>
      </c>
      <c r="T989" s="7" t="s">
        <v>15949</v>
      </c>
      <c r="U989">
        <f>COUNTIFS(Spotify!$AA:$AA,Charts!$U$1,Spotify!$U:$U,Charts!T989)</f>
        <v>0</v>
      </c>
      <c r="V989">
        <f>COUNTIFS(Spotify!$AA:$AA,Charts!$V$1,Spotify!$U:$U,Charts!T989)</f>
        <v>1</v>
      </c>
      <c r="W989">
        <f>COUNTIFS(Spotify!$AA:$AA,Charts!$W$1,Spotify!$U:$U,Charts!T989)</f>
        <v>0</v>
      </c>
      <c r="X989">
        <f>COUNTIFS(Spotify!$AA:$AA,Charts!$X$1,Spotify!$U:$U,Charts!T989)</f>
        <v>0</v>
      </c>
      <c r="Y989">
        <f>COUNTIFS(Spotify!$AA:$AA,Charts!$Y$1,Spotify!$U:$U,Charts!T989)</f>
        <v>0</v>
      </c>
      <c r="Z989">
        <f>COUNTIFS(Spotify!$AA:$AA,Charts!$Z$1,Spotify!$U:$U,Charts!T989)</f>
        <v>0</v>
      </c>
      <c r="AA989">
        <f>COUNTIFS(Spotify!$AA:$AA,Charts!$AA$1,Spotify!$U:$U,Charts!T989)</f>
        <v>0</v>
      </c>
      <c r="AB989">
        <f>COUNTIFS(Spotify!$AA:$AA,Charts!$AB$1,Spotify!$U:$U,Charts!T989)</f>
        <v>0</v>
      </c>
      <c r="AC989">
        <f>COUNTIFS(Spotify!$AA:$AA,Charts!$AC$1,Spotify!$U:$U,Charts!T989)</f>
        <v>0</v>
      </c>
      <c r="AD989">
        <f>COUNTIFS(Spotify!$AA:$AA,Charts!$AD$1,Spotify!$U:$U,Charts!T989)</f>
        <v>0</v>
      </c>
      <c r="AE989">
        <f>COUNTIFS(Spotify!$AA:$AA,Charts!$AE$1,Spotify!$U:$U,Charts!T989)</f>
        <v>1</v>
      </c>
      <c r="AF989" s="8">
        <f>COUNTIFS(Spotify!$AA:$AA,Charts!$AF$1,Spotify!$U:$U,Charts!T989)</f>
        <v>0</v>
      </c>
      <c r="AH989" s="7" t="s">
        <v>15949</v>
      </c>
      <c r="AI989">
        <f>SUMIFS(Spotify!O:O,Spotify!U:U,Charts!AH989)/COUNTIFS(Spotify!U:U,Charts!AH989)</f>
        <v>-7411.5</v>
      </c>
      <c r="AJ989" s="18">
        <f>SUMIF(Spotify!U:U,Charts!AH989,Spotify!P:P)/COUNTIF(Spotify!U:U,Charts!AH989)</f>
        <v>134063.5</v>
      </c>
      <c r="AK989" s="18">
        <f>SUMIF(Spotify!U:U,Charts!AH989,Spotify!R:R)/COUNTIF(Spotify!U:U,Charts!AH989)</f>
        <v>1</v>
      </c>
      <c r="AL989" s="18">
        <f>SUMIF(Spotify!U:U,Charts!AH989,Spotify!J:J)/COUNTIF(Spotify!U:U,Charts!AH989)</f>
        <v>253.5</v>
      </c>
      <c r="AM989" s="18">
        <f>SUMIF(Spotify!U:U,Charts!AH989,Spotify!H:H)/COUNTIF(Spotify!U:U,Charts!AH989)</f>
        <v>688</v>
      </c>
      <c r="AN989" s="28">
        <f>SUMIF(Spotify!U:U,Charts!AH989,Spotify!I:I)/COUNTIF(Spotify!U:U,Charts!AH989)</f>
        <v>292.5</v>
      </c>
    </row>
    <row r="990" spans="1:40" x14ac:dyDescent="0.25">
      <c r="A990" s="3" t="s">
        <v>18188</v>
      </c>
      <c r="B990" s="1">
        <v>23453370</v>
      </c>
      <c r="C990" s="1">
        <v>1</v>
      </c>
      <c r="D990" s="1"/>
      <c r="H990" s="7" t="s">
        <v>1577</v>
      </c>
      <c r="I990" s="1">
        <v>21924269</v>
      </c>
      <c r="J990" s="8">
        <v>1</v>
      </c>
      <c r="L990" s="7" t="s">
        <v>1577</v>
      </c>
      <c r="M990" s="1">
        <f t="shared" si="70"/>
        <v>-21924269</v>
      </c>
      <c r="N990">
        <v>1</v>
      </c>
      <c r="O990" s="18">
        <f>SUMIF(Spotify!U:U,Charts!L990,Spotify!Q:Q)/COUNTIF(Spotify!U:U,Charts!L990)</f>
        <v>165477</v>
      </c>
      <c r="P990" t="str">
        <f t="shared" si="71"/>
        <v>02:45</v>
      </c>
      <c r="Q990" s="18">
        <f t="shared" si="73"/>
        <v>641941</v>
      </c>
      <c r="R990" s="8" t="str">
        <f t="shared" si="72"/>
        <v>10:41</v>
      </c>
      <c r="T990" s="7" t="s">
        <v>18188</v>
      </c>
      <c r="U990">
        <f>COUNTIFS(Spotify!$AA:$AA,Charts!$U$1,Spotify!$U:$U,Charts!T990)</f>
        <v>0</v>
      </c>
      <c r="V990">
        <f>COUNTIFS(Spotify!$AA:$AA,Charts!$V$1,Spotify!$U:$U,Charts!T990)</f>
        <v>0</v>
      </c>
      <c r="W990">
        <f>COUNTIFS(Spotify!$AA:$AA,Charts!$W$1,Spotify!$U:$U,Charts!T990)</f>
        <v>0</v>
      </c>
      <c r="X990">
        <f>COUNTIFS(Spotify!$AA:$AA,Charts!$X$1,Spotify!$U:$U,Charts!T990)</f>
        <v>0</v>
      </c>
      <c r="Y990">
        <f>COUNTIFS(Spotify!$AA:$AA,Charts!$Y$1,Spotify!$U:$U,Charts!T990)</f>
        <v>0</v>
      </c>
      <c r="Z990">
        <f>COUNTIFS(Spotify!$AA:$AA,Charts!$Z$1,Spotify!$U:$U,Charts!T990)</f>
        <v>0</v>
      </c>
      <c r="AA990">
        <f>COUNTIFS(Spotify!$AA:$AA,Charts!$AA$1,Spotify!$U:$U,Charts!T990)</f>
        <v>0</v>
      </c>
      <c r="AB990">
        <f>COUNTIFS(Spotify!$AA:$AA,Charts!$AB$1,Spotify!$U:$U,Charts!T990)</f>
        <v>0</v>
      </c>
      <c r="AC990">
        <f>COUNTIFS(Spotify!$AA:$AA,Charts!$AC$1,Spotify!$U:$U,Charts!T990)</f>
        <v>0</v>
      </c>
      <c r="AD990">
        <f>COUNTIFS(Spotify!$AA:$AA,Charts!$AD$1,Spotify!$U:$U,Charts!T990)</f>
        <v>0</v>
      </c>
      <c r="AE990">
        <f>COUNTIFS(Spotify!$AA:$AA,Charts!$AE$1,Spotify!$U:$U,Charts!T990)</f>
        <v>0</v>
      </c>
      <c r="AF990" s="8">
        <f>COUNTIFS(Spotify!$AA:$AA,Charts!$AF$1,Spotify!$U:$U,Charts!T990)</f>
        <v>1</v>
      </c>
      <c r="AH990" s="7" t="s">
        <v>18188</v>
      </c>
      <c r="AI990">
        <f>SUMIFS(Spotify!O:O,Spotify!U:U,Charts!AH990)/COUNTIFS(Spotify!U:U,Charts!AH990)</f>
        <v>-8683</v>
      </c>
      <c r="AJ990" s="18">
        <f>SUMIF(Spotify!U:U,Charts!AH990,Spotify!P:P)/COUNTIF(Spotify!U:U,Charts!AH990)</f>
        <v>141069</v>
      </c>
      <c r="AK990" s="18">
        <f>SUMIF(Spotify!U:U,Charts!AH990,Spotify!R:R)/COUNTIF(Spotify!U:U,Charts!AH990)</f>
        <v>4</v>
      </c>
      <c r="AL990" s="18">
        <f>SUMIF(Spotify!U:U,Charts!AH990,Spotify!J:J)/COUNTIF(Spotify!U:U,Charts!AH990)</f>
        <v>392</v>
      </c>
      <c r="AM990" s="18">
        <f>SUMIF(Spotify!U:U,Charts!AH990,Spotify!H:H)/COUNTIF(Spotify!U:U,Charts!AH990)</f>
        <v>889</v>
      </c>
      <c r="AN990" s="28">
        <f>SUMIF(Spotify!U:U,Charts!AH990,Spotify!I:I)/COUNTIF(Spotify!U:U,Charts!AH990)</f>
        <v>705</v>
      </c>
    </row>
    <row r="991" spans="1:40" x14ac:dyDescent="0.25">
      <c r="A991" s="3" t="s">
        <v>7406</v>
      </c>
      <c r="B991" s="1">
        <v>1250841461</v>
      </c>
      <c r="C991" s="1">
        <v>1</v>
      </c>
      <c r="D991" s="1"/>
      <c r="H991" s="7" t="s">
        <v>18196</v>
      </c>
      <c r="I991" s="1">
        <v>21901856</v>
      </c>
      <c r="J991" s="8">
        <v>1</v>
      </c>
      <c r="L991" s="7" t="s">
        <v>18196</v>
      </c>
      <c r="M991" s="1">
        <f t="shared" si="70"/>
        <v>-21901856</v>
      </c>
      <c r="N991">
        <v>1</v>
      </c>
      <c r="O991" s="18">
        <f>SUMIF(Spotify!U:U,Charts!L991,Spotify!Q:Q)/COUNTIF(Spotify!U:U,Charts!L991)</f>
        <v>182265</v>
      </c>
      <c r="P991" t="str">
        <f t="shared" si="71"/>
        <v>03:02</v>
      </c>
      <c r="Q991" s="18">
        <f t="shared" si="73"/>
        <v>641941</v>
      </c>
      <c r="R991" s="8" t="str">
        <f t="shared" si="72"/>
        <v>10:41</v>
      </c>
      <c r="T991" s="7" t="s">
        <v>7406</v>
      </c>
      <c r="U991">
        <f>COUNTIFS(Spotify!$AA:$AA,Charts!$U$1,Spotify!$U:$U,Charts!T991)</f>
        <v>0</v>
      </c>
      <c r="V991">
        <f>COUNTIFS(Spotify!$AA:$AA,Charts!$V$1,Spotify!$U:$U,Charts!T991)</f>
        <v>1</v>
      </c>
      <c r="W991">
        <f>COUNTIFS(Spotify!$AA:$AA,Charts!$W$1,Spotify!$U:$U,Charts!T991)</f>
        <v>0</v>
      </c>
      <c r="X991">
        <f>COUNTIFS(Spotify!$AA:$AA,Charts!$X$1,Spotify!$U:$U,Charts!T991)</f>
        <v>0</v>
      </c>
      <c r="Y991">
        <f>COUNTIFS(Spotify!$AA:$AA,Charts!$Y$1,Spotify!$U:$U,Charts!T991)</f>
        <v>0</v>
      </c>
      <c r="Z991">
        <f>COUNTIFS(Spotify!$AA:$AA,Charts!$Z$1,Spotify!$U:$U,Charts!T991)</f>
        <v>0</v>
      </c>
      <c r="AA991">
        <f>COUNTIFS(Spotify!$AA:$AA,Charts!$AA$1,Spotify!$U:$U,Charts!T991)</f>
        <v>0</v>
      </c>
      <c r="AB991">
        <f>COUNTIFS(Spotify!$AA:$AA,Charts!$AB$1,Spotify!$U:$U,Charts!T991)</f>
        <v>0</v>
      </c>
      <c r="AC991">
        <f>COUNTIFS(Spotify!$AA:$AA,Charts!$AC$1,Spotify!$U:$U,Charts!T991)</f>
        <v>0</v>
      </c>
      <c r="AD991">
        <f>COUNTIFS(Spotify!$AA:$AA,Charts!$AD$1,Spotify!$U:$U,Charts!T991)</f>
        <v>0</v>
      </c>
      <c r="AE991">
        <f>COUNTIFS(Spotify!$AA:$AA,Charts!$AE$1,Spotify!$U:$U,Charts!T991)</f>
        <v>0</v>
      </c>
      <c r="AF991" s="8">
        <f>COUNTIFS(Spotify!$AA:$AA,Charts!$AF$1,Spotify!$U:$U,Charts!T991)</f>
        <v>0</v>
      </c>
      <c r="AH991" s="7" t="s">
        <v>7406</v>
      </c>
      <c r="AI991">
        <f>SUMIFS(Spotify!O:O,Spotify!U:U,Charts!AH991)/COUNTIFS(Spotify!U:U,Charts!AH991)</f>
        <v>-2958</v>
      </c>
      <c r="AJ991" s="18">
        <f>SUMIF(Spotify!U:U,Charts!AH991,Spotify!P:P)/COUNTIF(Spotify!U:U,Charts!AH991)</f>
        <v>116959</v>
      </c>
      <c r="AK991" s="18">
        <f>SUMIF(Spotify!U:U,Charts!AH991,Spotify!R:R)/COUNTIF(Spotify!U:U,Charts!AH991)</f>
        <v>132</v>
      </c>
      <c r="AL991" s="18">
        <f>SUMIF(Spotify!U:U,Charts!AH991,Spotify!J:J)/COUNTIF(Spotify!U:U,Charts!AH991)</f>
        <v>259</v>
      </c>
      <c r="AM991" s="18">
        <f>SUMIF(Spotify!U:U,Charts!AH991,Spotify!H:H)/COUNTIF(Spotify!U:U,Charts!AH991)</f>
        <v>609</v>
      </c>
      <c r="AN991" s="28">
        <f>SUMIF(Spotify!U:U,Charts!AH991,Spotify!I:I)/COUNTIF(Spotify!U:U,Charts!AH991)</f>
        <v>692</v>
      </c>
    </row>
    <row r="992" spans="1:40" x14ac:dyDescent="0.25">
      <c r="A992" s="3" t="s">
        <v>18189</v>
      </c>
      <c r="B992" s="1">
        <v>264336369</v>
      </c>
      <c r="C992" s="1">
        <v>3</v>
      </c>
      <c r="D992" s="1"/>
      <c r="H992" s="7" t="s">
        <v>1213</v>
      </c>
      <c r="I992" s="1">
        <v>21789904</v>
      </c>
      <c r="J992" s="8">
        <v>1</v>
      </c>
      <c r="L992" s="7" t="s">
        <v>1213</v>
      </c>
      <c r="M992" s="1">
        <f t="shared" si="70"/>
        <v>-21789904</v>
      </c>
      <c r="N992">
        <v>1</v>
      </c>
      <c r="O992" s="18">
        <f>SUMIF(Spotify!U:U,Charts!L992,Spotify!Q:Q)/COUNTIF(Spotify!U:U,Charts!L992)</f>
        <v>197333</v>
      </c>
      <c r="P992" t="str">
        <f t="shared" si="71"/>
        <v>03:17</v>
      </c>
      <c r="Q992" s="18">
        <f t="shared" si="73"/>
        <v>641941</v>
      </c>
      <c r="R992" s="8" t="str">
        <f t="shared" si="72"/>
        <v>10:41</v>
      </c>
      <c r="T992" s="7" t="s">
        <v>18189</v>
      </c>
      <c r="U992">
        <f>COUNTIFS(Spotify!$AA:$AA,Charts!$U$1,Spotify!$U:$U,Charts!T992)</f>
        <v>0</v>
      </c>
      <c r="V992">
        <f>COUNTIFS(Spotify!$AA:$AA,Charts!$V$1,Spotify!$U:$U,Charts!T992)</f>
        <v>0</v>
      </c>
      <c r="W992">
        <f>COUNTIFS(Spotify!$AA:$AA,Charts!$W$1,Spotify!$U:$U,Charts!T992)</f>
        <v>0</v>
      </c>
      <c r="X992">
        <f>COUNTIFS(Spotify!$AA:$AA,Charts!$X$1,Spotify!$U:$U,Charts!T992)</f>
        <v>0</v>
      </c>
      <c r="Y992">
        <f>COUNTIFS(Spotify!$AA:$AA,Charts!$Y$1,Spotify!$U:$U,Charts!T992)</f>
        <v>0</v>
      </c>
      <c r="Z992">
        <f>COUNTIFS(Spotify!$AA:$AA,Charts!$Z$1,Spotify!$U:$U,Charts!T992)</f>
        <v>0</v>
      </c>
      <c r="AA992">
        <f>COUNTIFS(Spotify!$AA:$AA,Charts!$AA$1,Spotify!$U:$U,Charts!T992)</f>
        <v>1</v>
      </c>
      <c r="AB992">
        <f>COUNTIFS(Spotify!$AA:$AA,Charts!$AB$1,Spotify!$U:$U,Charts!T992)</f>
        <v>0</v>
      </c>
      <c r="AC992">
        <f>COUNTIFS(Spotify!$AA:$AA,Charts!$AC$1,Spotify!$U:$U,Charts!T992)</f>
        <v>0</v>
      </c>
      <c r="AD992">
        <f>COUNTIFS(Spotify!$AA:$AA,Charts!$AD$1,Spotify!$U:$U,Charts!T992)</f>
        <v>1</v>
      </c>
      <c r="AE992">
        <f>COUNTIFS(Spotify!$AA:$AA,Charts!$AE$1,Spotify!$U:$U,Charts!T992)</f>
        <v>0</v>
      </c>
      <c r="AF992" s="8">
        <f>COUNTIFS(Spotify!$AA:$AA,Charts!$AF$1,Spotify!$U:$U,Charts!T992)</f>
        <v>1</v>
      </c>
      <c r="AH992" s="7" t="s">
        <v>18189</v>
      </c>
      <c r="AI992">
        <f>SUMIFS(Spotify!O:O,Spotify!U:U,Charts!AH992)/COUNTIFS(Spotify!U:U,Charts!AH992)</f>
        <v>-3002.6666666666665</v>
      </c>
      <c r="AJ992" s="18">
        <f>SUMIF(Spotify!U:U,Charts!AH992,Spotify!P:P)/COUNTIF(Spotify!U:U,Charts!AH992)</f>
        <v>132712.33333333334</v>
      </c>
      <c r="AK992" s="18">
        <f>SUMIF(Spotify!U:U,Charts!AH992,Spotify!R:R)/COUNTIF(Spotify!U:U,Charts!AH992)</f>
        <v>11</v>
      </c>
      <c r="AL992" s="18">
        <f>SUMIF(Spotify!U:U,Charts!AH992,Spotify!J:J)/COUNTIF(Spotify!U:U,Charts!AH992)</f>
        <v>615</v>
      </c>
      <c r="AM992" s="18">
        <f>SUMIF(Spotify!U:U,Charts!AH992,Spotify!H:H)/COUNTIF(Spotify!U:U,Charts!AH992)</f>
        <v>538.33333333333337</v>
      </c>
      <c r="AN992" s="28">
        <f>SUMIF(Spotify!U:U,Charts!AH992,Spotify!I:I)/COUNTIF(Spotify!U:U,Charts!AH992)</f>
        <v>758.33333333333337</v>
      </c>
    </row>
    <row r="993" spans="1:40" x14ac:dyDescent="0.25">
      <c r="A993" s="3" t="s">
        <v>7889</v>
      </c>
      <c r="B993" s="1">
        <v>362924080</v>
      </c>
      <c r="C993" s="1">
        <v>4</v>
      </c>
      <c r="D993" s="1"/>
      <c r="H993" s="7" t="s">
        <v>1590</v>
      </c>
      <c r="I993" s="1">
        <v>21754057</v>
      </c>
      <c r="J993" s="8">
        <v>2</v>
      </c>
      <c r="L993" s="7" t="s">
        <v>1590</v>
      </c>
      <c r="M993" s="1">
        <f t="shared" si="70"/>
        <v>-21754057</v>
      </c>
      <c r="N993">
        <v>2</v>
      </c>
      <c r="O993" s="18">
        <f>SUMIF(Spotify!U:U,Charts!L993,Spotify!Q:Q)/COUNTIF(Spotify!U:U,Charts!L993)</f>
        <v>144536</v>
      </c>
      <c r="P993" t="str">
        <f t="shared" si="71"/>
        <v>02:24</v>
      </c>
      <c r="Q993" s="18">
        <f t="shared" si="73"/>
        <v>641941</v>
      </c>
      <c r="R993" s="8" t="str">
        <f t="shared" si="72"/>
        <v>10:41</v>
      </c>
      <c r="T993" s="7" t="s">
        <v>7889</v>
      </c>
      <c r="U993">
        <f>COUNTIFS(Spotify!$AA:$AA,Charts!$U$1,Spotify!$U:$U,Charts!T993)</f>
        <v>1</v>
      </c>
      <c r="V993">
        <f>COUNTIFS(Spotify!$AA:$AA,Charts!$V$1,Spotify!$U:$U,Charts!T993)</f>
        <v>0</v>
      </c>
      <c r="W993">
        <f>COUNTIFS(Spotify!$AA:$AA,Charts!$W$1,Spotify!$U:$U,Charts!T993)</f>
        <v>0</v>
      </c>
      <c r="X993">
        <f>COUNTIFS(Spotify!$AA:$AA,Charts!$X$1,Spotify!$U:$U,Charts!T993)</f>
        <v>0</v>
      </c>
      <c r="Y993">
        <f>COUNTIFS(Spotify!$AA:$AA,Charts!$Y$1,Spotify!$U:$U,Charts!T993)</f>
        <v>0</v>
      </c>
      <c r="Z993">
        <f>COUNTIFS(Spotify!$AA:$AA,Charts!$Z$1,Spotify!$U:$U,Charts!T993)</f>
        <v>0</v>
      </c>
      <c r="AA993">
        <f>COUNTIFS(Spotify!$AA:$AA,Charts!$AA$1,Spotify!$U:$U,Charts!T993)</f>
        <v>0</v>
      </c>
      <c r="AB993">
        <f>COUNTIFS(Spotify!$AA:$AA,Charts!$AB$1,Spotify!$U:$U,Charts!T993)</f>
        <v>0</v>
      </c>
      <c r="AC993">
        <f>COUNTIFS(Spotify!$AA:$AA,Charts!$AC$1,Spotify!$U:$U,Charts!T993)</f>
        <v>0</v>
      </c>
      <c r="AD993">
        <f>COUNTIFS(Spotify!$AA:$AA,Charts!$AD$1,Spotify!$U:$U,Charts!T993)</f>
        <v>1</v>
      </c>
      <c r="AE993">
        <f>COUNTIFS(Spotify!$AA:$AA,Charts!$AE$1,Spotify!$U:$U,Charts!T993)</f>
        <v>2</v>
      </c>
      <c r="AF993" s="8">
        <f>COUNTIFS(Spotify!$AA:$AA,Charts!$AF$1,Spotify!$U:$U,Charts!T993)</f>
        <v>0</v>
      </c>
      <c r="AH993" s="7" t="s">
        <v>7889</v>
      </c>
      <c r="AI993">
        <f>SUMIFS(Spotify!O:O,Spotify!U:U,Charts!AH993)/COUNTIFS(Spotify!U:U,Charts!AH993)</f>
        <v>-4850.25</v>
      </c>
      <c r="AJ993" s="18">
        <f>SUMIF(Spotify!U:U,Charts!AH993,Spotify!P:P)/COUNTIF(Spotify!U:U,Charts!AH993)</f>
        <v>134200.75</v>
      </c>
      <c r="AK993" s="18">
        <f>SUMIF(Spotify!U:U,Charts!AH993,Spotify!R:R)/COUNTIF(Spotify!U:U,Charts!AH993)</f>
        <v>14.75</v>
      </c>
      <c r="AL993" s="18">
        <f>SUMIF(Spotify!U:U,Charts!AH993,Spotify!J:J)/COUNTIF(Spotify!U:U,Charts!AH993)</f>
        <v>180</v>
      </c>
      <c r="AM993" s="18">
        <f>SUMIF(Spotify!U:U,Charts!AH993,Spotify!H:H)/COUNTIF(Spotify!U:U,Charts!AH993)</f>
        <v>785.25</v>
      </c>
      <c r="AN993" s="28">
        <f>SUMIF(Spotify!U:U,Charts!AH993,Spotify!I:I)/COUNTIF(Spotify!U:U,Charts!AH993)</f>
        <v>412.25</v>
      </c>
    </row>
    <row r="994" spans="1:40" x14ac:dyDescent="0.25">
      <c r="A994" s="3" t="s">
        <v>17319</v>
      </c>
      <c r="B994" s="1">
        <v>60599356</v>
      </c>
      <c r="C994" s="1">
        <v>2</v>
      </c>
      <c r="D994" s="1"/>
      <c r="H994" s="7" t="s">
        <v>18015</v>
      </c>
      <c r="I994" s="1">
        <v>21719218</v>
      </c>
      <c r="J994" s="8">
        <v>1</v>
      </c>
      <c r="L994" s="7" t="s">
        <v>18015</v>
      </c>
      <c r="M994" s="1">
        <f t="shared" si="70"/>
        <v>-21719218</v>
      </c>
      <c r="N994">
        <v>1</v>
      </c>
      <c r="O994" s="18">
        <f>SUMIF(Spotify!U:U,Charts!L994,Spotify!Q:Q)/COUNTIF(Spotify!U:U,Charts!L994)</f>
        <v>182348</v>
      </c>
      <c r="P994" t="str">
        <f t="shared" si="71"/>
        <v>03:02</v>
      </c>
      <c r="Q994" s="18">
        <f t="shared" si="73"/>
        <v>641941</v>
      </c>
      <c r="R994" s="8" t="str">
        <f t="shared" si="72"/>
        <v>10:41</v>
      </c>
      <c r="T994" s="7" t="s">
        <v>17319</v>
      </c>
      <c r="U994">
        <f>COUNTIFS(Spotify!$AA:$AA,Charts!$U$1,Spotify!$U:$U,Charts!T994)</f>
        <v>0</v>
      </c>
      <c r="V994">
        <f>COUNTIFS(Spotify!$AA:$AA,Charts!$V$1,Spotify!$U:$U,Charts!T994)</f>
        <v>1</v>
      </c>
      <c r="W994">
        <f>COUNTIFS(Spotify!$AA:$AA,Charts!$W$1,Spotify!$U:$U,Charts!T994)</f>
        <v>1</v>
      </c>
      <c r="X994">
        <f>COUNTIFS(Spotify!$AA:$AA,Charts!$X$1,Spotify!$U:$U,Charts!T994)</f>
        <v>0</v>
      </c>
      <c r="Y994">
        <f>COUNTIFS(Spotify!$AA:$AA,Charts!$Y$1,Spotify!$U:$U,Charts!T994)</f>
        <v>0</v>
      </c>
      <c r="Z994">
        <f>COUNTIFS(Spotify!$AA:$AA,Charts!$Z$1,Spotify!$U:$U,Charts!T994)</f>
        <v>0</v>
      </c>
      <c r="AA994">
        <f>COUNTIFS(Spotify!$AA:$AA,Charts!$AA$1,Spotify!$U:$U,Charts!T994)</f>
        <v>0</v>
      </c>
      <c r="AB994">
        <f>COUNTIFS(Spotify!$AA:$AA,Charts!$AB$1,Spotify!$U:$U,Charts!T994)</f>
        <v>0</v>
      </c>
      <c r="AC994">
        <f>COUNTIFS(Spotify!$AA:$AA,Charts!$AC$1,Spotify!$U:$U,Charts!T994)</f>
        <v>0</v>
      </c>
      <c r="AD994">
        <f>COUNTIFS(Spotify!$AA:$AA,Charts!$AD$1,Spotify!$U:$U,Charts!T994)</f>
        <v>0</v>
      </c>
      <c r="AE994">
        <f>COUNTIFS(Spotify!$AA:$AA,Charts!$AE$1,Spotify!$U:$U,Charts!T994)</f>
        <v>0</v>
      </c>
      <c r="AF994" s="8">
        <f>COUNTIFS(Spotify!$AA:$AA,Charts!$AF$1,Spotify!$U:$U,Charts!T994)</f>
        <v>0</v>
      </c>
      <c r="AH994" s="7" t="s">
        <v>17319</v>
      </c>
      <c r="AI994">
        <f>SUMIFS(Spotify!O:O,Spotify!U:U,Charts!AH994)/COUNTIFS(Spotify!U:U,Charts!AH994)</f>
        <v>-10696</v>
      </c>
      <c r="AJ994" s="18">
        <f>SUMIF(Spotify!U:U,Charts!AH994,Spotify!P:P)/COUNTIF(Spotify!U:U,Charts!AH994)</f>
        <v>123231.5</v>
      </c>
      <c r="AK994" s="18">
        <f>SUMIF(Spotify!U:U,Charts!AH994,Spotify!R:R)/COUNTIF(Spotify!U:U,Charts!AH994)</f>
        <v>4.5</v>
      </c>
      <c r="AL994" s="18">
        <f>SUMIF(Spotify!U:U,Charts!AH994,Spotify!J:J)/COUNTIF(Spotify!U:U,Charts!AH994)</f>
        <v>388.5</v>
      </c>
      <c r="AM994" s="18">
        <f>SUMIF(Spotify!U:U,Charts!AH994,Spotify!H:H)/COUNTIF(Spotify!U:U,Charts!AH994)</f>
        <v>417.5</v>
      </c>
      <c r="AN994" s="28">
        <f>SUMIF(Spotify!U:U,Charts!AH994,Spotify!I:I)/COUNTIF(Spotify!U:U,Charts!AH994)</f>
        <v>374.5</v>
      </c>
    </row>
    <row r="995" spans="1:40" x14ac:dyDescent="0.25">
      <c r="A995" s="3" t="s">
        <v>18190</v>
      </c>
      <c r="B995" s="1">
        <v>86815454</v>
      </c>
      <c r="C995" s="1">
        <v>1</v>
      </c>
      <c r="D995" s="1"/>
      <c r="H995" s="7" t="s">
        <v>18080</v>
      </c>
      <c r="I995" s="1">
        <v>21509391</v>
      </c>
      <c r="J995" s="8">
        <v>3</v>
      </c>
      <c r="L995" s="7" t="s">
        <v>18080</v>
      </c>
      <c r="M995" s="1">
        <f t="shared" si="70"/>
        <v>-21509391</v>
      </c>
      <c r="N995">
        <v>3</v>
      </c>
      <c r="O995" s="18">
        <f>SUMIF(Spotify!U:U,Charts!L995,Spotify!Q:Q)/COUNTIF(Spotify!U:U,Charts!L995)</f>
        <v>177709.33333333334</v>
      </c>
      <c r="P995" t="str">
        <f t="shared" si="71"/>
        <v>02:57</v>
      </c>
      <c r="Q995" s="18">
        <f t="shared" si="73"/>
        <v>641941</v>
      </c>
      <c r="R995" s="8" t="str">
        <f t="shared" si="72"/>
        <v>10:41</v>
      </c>
      <c r="T995" s="7" t="s">
        <v>18190</v>
      </c>
      <c r="U995">
        <f>COUNTIFS(Spotify!$AA:$AA,Charts!$U$1,Spotify!$U:$U,Charts!T995)</f>
        <v>0</v>
      </c>
      <c r="V995">
        <f>COUNTIFS(Spotify!$AA:$AA,Charts!$V$1,Spotify!$U:$U,Charts!T995)</f>
        <v>0</v>
      </c>
      <c r="W995">
        <f>COUNTIFS(Spotify!$AA:$AA,Charts!$W$1,Spotify!$U:$U,Charts!T995)</f>
        <v>0</v>
      </c>
      <c r="X995">
        <f>COUNTIFS(Spotify!$AA:$AA,Charts!$X$1,Spotify!$U:$U,Charts!T995)</f>
        <v>0</v>
      </c>
      <c r="Y995">
        <f>COUNTIFS(Spotify!$AA:$AA,Charts!$Y$1,Spotify!$U:$U,Charts!T995)</f>
        <v>0</v>
      </c>
      <c r="Z995">
        <f>COUNTIFS(Spotify!$AA:$AA,Charts!$Z$1,Spotify!$U:$U,Charts!T995)</f>
        <v>0</v>
      </c>
      <c r="AA995">
        <f>COUNTIFS(Spotify!$AA:$AA,Charts!$AA$1,Spotify!$U:$U,Charts!T995)</f>
        <v>0</v>
      </c>
      <c r="AB995">
        <f>COUNTIFS(Spotify!$AA:$AA,Charts!$AB$1,Spotify!$U:$U,Charts!T995)</f>
        <v>0</v>
      </c>
      <c r="AC995">
        <f>COUNTIFS(Spotify!$AA:$AA,Charts!$AC$1,Spotify!$U:$U,Charts!T995)</f>
        <v>0</v>
      </c>
      <c r="AD995">
        <f>COUNTIFS(Spotify!$AA:$AA,Charts!$AD$1,Spotify!$U:$U,Charts!T995)</f>
        <v>0</v>
      </c>
      <c r="AE995">
        <f>COUNTIFS(Spotify!$AA:$AA,Charts!$AE$1,Spotify!$U:$U,Charts!T995)</f>
        <v>0</v>
      </c>
      <c r="AF995" s="8">
        <f>COUNTIFS(Spotify!$AA:$AA,Charts!$AF$1,Spotify!$U:$U,Charts!T995)</f>
        <v>1</v>
      </c>
      <c r="AH995" s="7" t="s">
        <v>18190</v>
      </c>
      <c r="AI995">
        <f>SUMIFS(Spotify!O:O,Spotify!U:U,Charts!AH995)/COUNTIFS(Spotify!U:U,Charts!AH995)</f>
        <v>-666</v>
      </c>
      <c r="AJ995" s="18">
        <f>SUMIF(Spotify!U:U,Charts!AH995,Spotify!P:P)/COUNTIF(Spotify!U:U,Charts!AH995)</f>
        <v>62948</v>
      </c>
      <c r="AK995" s="18">
        <f>SUMIF(Spotify!U:U,Charts!AH995,Spotify!R:R)/COUNTIF(Spotify!U:U,Charts!AH995)</f>
        <v>14</v>
      </c>
      <c r="AL995" s="18">
        <f>SUMIF(Spotify!U:U,Charts!AH995,Spotify!J:J)/COUNTIF(Spotify!U:U,Charts!AH995)</f>
        <v>206</v>
      </c>
      <c r="AM995" s="18">
        <f>SUMIF(Spotify!U:U,Charts!AH995,Spotify!H:H)/COUNTIF(Spotify!U:U,Charts!AH995)</f>
        <v>613</v>
      </c>
      <c r="AN995" s="28">
        <f>SUMIF(Spotify!U:U,Charts!AH995,Spotify!I:I)/COUNTIF(Spotify!U:U,Charts!AH995)</f>
        <v>624</v>
      </c>
    </row>
    <row r="996" spans="1:40" x14ac:dyDescent="0.25">
      <c r="A996" s="3" t="s">
        <v>3751</v>
      </c>
      <c r="B996" s="1">
        <v>127576839</v>
      </c>
      <c r="C996" s="1">
        <v>3</v>
      </c>
      <c r="D996" s="1"/>
      <c r="H996" s="7" t="s">
        <v>13464</v>
      </c>
      <c r="I996" s="1">
        <v>21300107</v>
      </c>
      <c r="J996" s="8">
        <v>1</v>
      </c>
      <c r="L996" s="7" t="s">
        <v>13464</v>
      </c>
      <c r="M996" s="1">
        <f t="shared" si="70"/>
        <v>-21300107</v>
      </c>
      <c r="N996">
        <v>1</v>
      </c>
      <c r="O996" s="18">
        <f>SUMIF(Spotify!U:U,Charts!L996,Spotify!Q:Q)/COUNTIF(Spotify!U:U,Charts!L996)</f>
        <v>183428</v>
      </c>
      <c r="P996" t="str">
        <f t="shared" si="71"/>
        <v>03:03</v>
      </c>
      <c r="Q996" s="18">
        <f t="shared" si="73"/>
        <v>641941</v>
      </c>
      <c r="R996" s="8" t="str">
        <f t="shared" si="72"/>
        <v>10:41</v>
      </c>
      <c r="T996" s="7" t="s">
        <v>3751</v>
      </c>
      <c r="U996">
        <f>COUNTIFS(Spotify!$AA:$AA,Charts!$U$1,Spotify!$U:$U,Charts!T996)</f>
        <v>0</v>
      </c>
      <c r="V996">
        <f>COUNTIFS(Spotify!$AA:$AA,Charts!$V$1,Spotify!$U:$U,Charts!T996)</f>
        <v>0</v>
      </c>
      <c r="W996">
        <f>COUNTIFS(Spotify!$AA:$AA,Charts!$W$1,Spotify!$U:$U,Charts!T996)</f>
        <v>0</v>
      </c>
      <c r="X996">
        <f>COUNTIFS(Spotify!$AA:$AA,Charts!$X$1,Spotify!$U:$U,Charts!T996)</f>
        <v>0</v>
      </c>
      <c r="Y996">
        <f>COUNTIFS(Spotify!$AA:$AA,Charts!$Y$1,Spotify!$U:$U,Charts!T996)</f>
        <v>0</v>
      </c>
      <c r="Z996">
        <f>COUNTIFS(Spotify!$AA:$AA,Charts!$Z$1,Spotify!$U:$U,Charts!T996)</f>
        <v>0</v>
      </c>
      <c r="AA996">
        <f>COUNTIFS(Spotify!$AA:$AA,Charts!$AA$1,Spotify!$U:$U,Charts!T996)</f>
        <v>0</v>
      </c>
      <c r="AB996">
        <f>COUNTIFS(Spotify!$AA:$AA,Charts!$AB$1,Spotify!$U:$U,Charts!T996)</f>
        <v>0</v>
      </c>
      <c r="AC996">
        <f>COUNTIFS(Spotify!$AA:$AA,Charts!$AC$1,Spotify!$U:$U,Charts!T996)</f>
        <v>0</v>
      </c>
      <c r="AD996">
        <f>COUNTIFS(Spotify!$AA:$AA,Charts!$AD$1,Spotify!$U:$U,Charts!T996)</f>
        <v>3</v>
      </c>
      <c r="AE996">
        <f>COUNTIFS(Spotify!$AA:$AA,Charts!$AE$1,Spotify!$U:$U,Charts!T996)</f>
        <v>0</v>
      </c>
      <c r="AF996" s="8">
        <f>COUNTIFS(Spotify!$AA:$AA,Charts!$AF$1,Spotify!$U:$U,Charts!T996)</f>
        <v>0</v>
      </c>
      <c r="AH996" s="7" t="s">
        <v>3751</v>
      </c>
      <c r="AI996">
        <f>SUMIFS(Spotify!O:O,Spotify!U:U,Charts!AH996)/COUNTIFS(Spotify!U:U,Charts!AH996)</f>
        <v>-3176.6666666666665</v>
      </c>
      <c r="AJ996" s="18">
        <f>SUMIF(Spotify!U:U,Charts!AH996,Spotify!P:P)/COUNTIF(Spotify!U:U,Charts!AH996)</f>
        <v>129707.66666666667</v>
      </c>
      <c r="AK996" s="18">
        <f>SUMIF(Spotify!U:U,Charts!AH996,Spotify!R:R)/COUNTIF(Spotify!U:U,Charts!AH996)</f>
        <v>9</v>
      </c>
      <c r="AL996" s="18">
        <f>SUMIF(Spotify!U:U,Charts!AH996,Spotify!J:J)/COUNTIF(Spotify!U:U,Charts!AH996)</f>
        <v>559</v>
      </c>
      <c r="AM996" s="18">
        <f>SUMIF(Spotify!U:U,Charts!AH996,Spotify!H:H)/COUNTIF(Spotify!U:U,Charts!AH996)</f>
        <v>530.33333333333337</v>
      </c>
      <c r="AN996" s="28">
        <f>SUMIF(Spotify!U:U,Charts!AH996,Spotify!I:I)/COUNTIF(Spotify!U:U,Charts!AH996)</f>
        <v>807.33333333333337</v>
      </c>
    </row>
    <row r="997" spans="1:40" x14ac:dyDescent="0.25">
      <c r="A997" s="3" t="s">
        <v>243</v>
      </c>
      <c r="B997" s="1">
        <v>905073611</v>
      </c>
      <c r="C997" s="1">
        <v>6</v>
      </c>
      <c r="D997" s="1"/>
      <c r="H997" s="7" t="s">
        <v>18238</v>
      </c>
      <c r="I997" s="1">
        <v>21098129</v>
      </c>
      <c r="J997" s="8">
        <v>1</v>
      </c>
      <c r="L997" s="7" t="s">
        <v>18238</v>
      </c>
      <c r="M997" s="1">
        <f t="shared" si="70"/>
        <v>-21098129</v>
      </c>
      <c r="N997">
        <v>1</v>
      </c>
      <c r="O997" s="18">
        <f>SUMIF(Spotify!U:U,Charts!L997,Spotify!Q:Q)/COUNTIF(Spotify!U:U,Charts!L997)</f>
        <v>178500</v>
      </c>
      <c r="P997" t="str">
        <f t="shared" si="71"/>
        <v>02:58</v>
      </c>
      <c r="Q997" s="18">
        <f t="shared" si="73"/>
        <v>641941</v>
      </c>
      <c r="R997" s="8" t="str">
        <f t="shared" si="72"/>
        <v>10:41</v>
      </c>
      <c r="T997" s="7" t="s">
        <v>243</v>
      </c>
      <c r="U997">
        <f>COUNTIFS(Spotify!$AA:$AA,Charts!$U$1,Spotify!$U:$U,Charts!T997)</f>
        <v>0</v>
      </c>
      <c r="V997">
        <f>COUNTIFS(Spotify!$AA:$AA,Charts!$V$1,Spotify!$U:$U,Charts!T997)</f>
        <v>0</v>
      </c>
      <c r="W997">
        <f>COUNTIFS(Spotify!$AA:$AA,Charts!$W$1,Spotify!$U:$U,Charts!T997)</f>
        <v>0</v>
      </c>
      <c r="X997">
        <f>COUNTIFS(Spotify!$AA:$AA,Charts!$X$1,Spotify!$U:$U,Charts!T997)</f>
        <v>0</v>
      </c>
      <c r="Y997">
        <f>COUNTIFS(Spotify!$AA:$AA,Charts!$Y$1,Spotify!$U:$U,Charts!T997)</f>
        <v>0</v>
      </c>
      <c r="Z997">
        <f>COUNTIFS(Spotify!$AA:$AA,Charts!$Z$1,Spotify!$U:$U,Charts!T997)</f>
        <v>0</v>
      </c>
      <c r="AA997">
        <f>COUNTIFS(Spotify!$AA:$AA,Charts!$AA$1,Spotify!$U:$U,Charts!T997)</f>
        <v>1</v>
      </c>
      <c r="AB997">
        <f>COUNTIFS(Spotify!$AA:$AA,Charts!$AB$1,Spotify!$U:$U,Charts!T997)</f>
        <v>1</v>
      </c>
      <c r="AC997">
        <f>COUNTIFS(Spotify!$AA:$AA,Charts!$AC$1,Spotify!$U:$U,Charts!T997)</f>
        <v>2</v>
      </c>
      <c r="AD997">
        <f>COUNTIFS(Spotify!$AA:$AA,Charts!$AD$1,Spotify!$U:$U,Charts!T997)</f>
        <v>0</v>
      </c>
      <c r="AE997">
        <f>COUNTIFS(Spotify!$AA:$AA,Charts!$AE$1,Spotify!$U:$U,Charts!T997)</f>
        <v>1</v>
      </c>
      <c r="AF997" s="8">
        <f>COUNTIFS(Spotify!$AA:$AA,Charts!$AF$1,Spotify!$U:$U,Charts!T997)</f>
        <v>1</v>
      </c>
      <c r="AH997" s="7" t="s">
        <v>243</v>
      </c>
      <c r="AI997">
        <f>SUMIFS(Spotify!O:O,Spotify!U:U,Charts!AH997)/COUNTIFS(Spotify!U:U,Charts!AH997)</f>
        <v>-3454.5</v>
      </c>
      <c r="AJ997" s="18">
        <f>SUMIF(Spotify!U:U,Charts!AH997,Spotify!P:P)/COUNTIF(Spotify!U:U,Charts!AH997)</f>
        <v>113063</v>
      </c>
      <c r="AK997" s="18">
        <f>SUMIF(Spotify!U:U,Charts!AH997,Spotify!R:R)/COUNTIF(Spotify!U:U,Charts!AH997)</f>
        <v>16.666666666666668</v>
      </c>
      <c r="AL997" s="18">
        <f>SUMIF(Spotify!U:U,Charts!AH997,Spotify!J:J)/COUNTIF(Spotify!U:U,Charts!AH997)</f>
        <v>316.16666666666669</v>
      </c>
      <c r="AM997" s="18">
        <f>SUMIF(Spotify!U:U,Charts!AH997,Spotify!H:H)/COUNTIF(Spotify!U:U,Charts!AH997)</f>
        <v>480</v>
      </c>
      <c r="AN997" s="28">
        <f>SUMIF(Spotify!U:U,Charts!AH997,Spotify!I:I)/COUNTIF(Spotify!U:U,Charts!AH997)</f>
        <v>630.33333333333337</v>
      </c>
    </row>
    <row r="998" spans="1:40" x14ac:dyDescent="0.25">
      <c r="A998" s="3" t="s">
        <v>18191</v>
      </c>
      <c r="B998" s="1">
        <v>127836145</v>
      </c>
      <c r="C998" s="1">
        <v>2</v>
      </c>
      <c r="D998" s="1"/>
      <c r="H998" s="7" t="s">
        <v>4686</v>
      </c>
      <c r="I998" s="1">
        <v>20732948</v>
      </c>
      <c r="J998" s="8">
        <v>4</v>
      </c>
      <c r="L998" s="7" t="s">
        <v>4686</v>
      </c>
      <c r="M998" s="1">
        <f t="shared" si="70"/>
        <v>-20732948</v>
      </c>
      <c r="N998">
        <v>4</v>
      </c>
      <c r="O998" s="18">
        <f>SUMIF(Spotify!U:U,Charts!L998,Spotify!Q:Q)/COUNTIF(Spotify!U:U,Charts!L998)</f>
        <v>201566.5</v>
      </c>
      <c r="P998" t="str">
        <f t="shared" si="71"/>
        <v>03:21</v>
      </c>
      <c r="Q998" s="18">
        <f t="shared" si="73"/>
        <v>641941</v>
      </c>
      <c r="R998" s="8" t="str">
        <f t="shared" si="72"/>
        <v>10:41</v>
      </c>
      <c r="T998" s="7" t="s">
        <v>18191</v>
      </c>
      <c r="U998">
        <f>COUNTIFS(Spotify!$AA:$AA,Charts!$U$1,Spotify!$U:$U,Charts!T998)</f>
        <v>0</v>
      </c>
      <c r="V998">
        <f>COUNTIFS(Spotify!$AA:$AA,Charts!$V$1,Spotify!$U:$U,Charts!T998)</f>
        <v>0</v>
      </c>
      <c r="W998">
        <f>COUNTIFS(Spotify!$AA:$AA,Charts!$W$1,Spotify!$U:$U,Charts!T998)</f>
        <v>0</v>
      </c>
      <c r="X998">
        <f>COUNTIFS(Spotify!$AA:$AA,Charts!$X$1,Spotify!$U:$U,Charts!T998)</f>
        <v>0</v>
      </c>
      <c r="Y998">
        <f>COUNTIFS(Spotify!$AA:$AA,Charts!$Y$1,Spotify!$U:$U,Charts!T998)</f>
        <v>1</v>
      </c>
      <c r="Z998">
        <f>COUNTIFS(Spotify!$AA:$AA,Charts!$Z$1,Spotify!$U:$U,Charts!T998)</f>
        <v>0</v>
      </c>
      <c r="AA998">
        <f>COUNTIFS(Spotify!$AA:$AA,Charts!$AA$1,Spotify!$U:$U,Charts!T998)</f>
        <v>0</v>
      </c>
      <c r="AB998">
        <f>COUNTIFS(Spotify!$AA:$AA,Charts!$AB$1,Spotify!$U:$U,Charts!T998)</f>
        <v>1</v>
      </c>
      <c r="AC998">
        <f>COUNTIFS(Spotify!$AA:$AA,Charts!$AC$1,Spotify!$U:$U,Charts!T998)</f>
        <v>0</v>
      </c>
      <c r="AD998">
        <f>COUNTIFS(Spotify!$AA:$AA,Charts!$AD$1,Spotify!$U:$U,Charts!T998)</f>
        <v>0</v>
      </c>
      <c r="AE998">
        <f>COUNTIFS(Spotify!$AA:$AA,Charts!$AE$1,Spotify!$U:$U,Charts!T998)</f>
        <v>0</v>
      </c>
      <c r="AF998" s="8">
        <f>COUNTIFS(Spotify!$AA:$AA,Charts!$AF$1,Spotify!$U:$U,Charts!T998)</f>
        <v>0</v>
      </c>
      <c r="AH998" s="7" t="s">
        <v>18191</v>
      </c>
      <c r="AI998">
        <f>SUMIFS(Spotify!O:O,Spotify!U:U,Charts!AH998)/COUNTIFS(Spotify!U:U,Charts!AH998)</f>
        <v>-7095.5</v>
      </c>
      <c r="AJ998" s="18">
        <f>SUMIF(Spotify!U:U,Charts!AH998,Spotify!P:P)/COUNTIF(Spotify!U:U,Charts!AH998)</f>
        <v>105023.5</v>
      </c>
      <c r="AK998" s="18">
        <f>SUMIF(Spotify!U:U,Charts!AH998,Spotify!R:R)/COUNTIF(Spotify!U:U,Charts!AH998)</f>
        <v>6.5</v>
      </c>
      <c r="AL998" s="18">
        <f>SUMIF(Spotify!U:U,Charts!AH998,Spotify!J:J)/COUNTIF(Spotify!U:U,Charts!AH998)</f>
        <v>372.5</v>
      </c>
      <c r="AM998" s="18">
        <f>SUMIF(Spotify!U:U,Charts!AH998,Spotify!H:H)/COUNTIF(Spotify!U:U,Charts!AH998)</f>
        <v>659</v>
      </c>
      <c r="AN998" s="28">
        <f>SUMIF(Spotify!U:U,Charts!AH998,Spotify!I:I)/COUNTIF(Spotify!U:U,Charts!AH998)</f>
        <v>634.5</v>
      </c>
    </row>
    <row r="999" spans="1:40" x14ac:dyDescent="0.25">
      <c r="A999" s="3" t="s">
        <v>568</v>
      </c>
      <c r="B999" s="1">
        <v>116189090</v>
      </c>
      <c r="C999" s="1">
        <v>1</v>
      </c>
      <c r="D999" s="1"/>
      <c r="H999" s="7" t="s">
        <v>18145</v>
      </c>
      <c r="I999" s="1">
        <v>20670614</v>
      </c>
      <c r="J999" s="8">
        <v>1</v>
      </c>
      <c r="L999" s="7" t="s">
        <v>18145</v>
      </c>
      <c r="M999" s="1">
        <f t="shared" si="70"/>
        <v>-20670614</v>
      </c>
      <c r="N999">
        <v>1</v>
      </c>
      <c r="O999" s="18">
        <f>SUMIF(Spotify!U:U,Charts!L999,Spotify!Q:Q)/COUNTIF(Spotify!U:U,Charts!L999)</f>
        <v>242293</v>
      </c>
      <c r="P999" t="str">
        <f t="shared" si="71"/>
        <v>04:02</v>
      </c>
      <c r="Q999" s="18">
        <f t="shared" si="73"/>
        <v>641941</v>
      </c>
      <c r="R999" s="8" t="str">
        <f t="shared" si="72"/>
        <v>10:41</v>
      </c>
      <c r="T999" s="7" t="s">
        <v>568</v>
      </c>
      <c r="U999">
        <f>COUNTIFS(Spotify!$AA:$AA,Charts!$U$1,Spotify!$U:$U,Charts!T999)</f>
        <v>0</v>
      </c>
      <c r="V999">
        <f>COUNTIFS(Spotify!$AA:$AA,Charts!$V$1,Spotify!$U:$U,Charts!T999)</f>
        <v>0</v>
      </c>
      <c r="W999">
        <f>COUNTIFS(Spotify!$AA:$AA,Charts!$W$1,Spotify!$U:$U,Charts!T999)</f>
        <v>0</v>
      </c>
      <c r="X999">
        <f>COUNTIFS(Spotify!$AA:$AA,Charts!$X$1,Spotify!$U:$U,Charts!T999)</f>
        <v>0</v>
      </c>
      <c r="Y999">
        <f>COUNTIFS(Spotify!$AA:$AA,Charts!$Y$1,Spotify!$U:$U,Charts!T999)</f>
        <v>0</v>
      </c>
      <c r="Z999">
        <f>COUNTIFS(Spotify!$AA:$AA,Charts!$Z$1,Spotify!$U:$U,Charts!T999)</f>
        <v>0</v>
      </c>
      <c r="AA999">
        <f>COUNTIFS(Spotify!$AA:$AA,Charts!$AA$1,Spotify!$U:$U,Charts!T999)</f>
        <v>0</v>
      </c>
      <c r="AB999">
        <f>COUNTIFS(Spotify!$AA:$AA,Charts!$AB$1,Spotify!$U:$U,Charts!T999)</f>
        <v>0</v>
      </c>
      <c r="AC999">
        <f>COUNTIFS(Spotify!$AA:$AA,Charts!$AC$1,Spotify!$U:$U,Charts!T999)</f>
        <v>0</v>
      </c>
      <c r="AD999">
        <f>COUNTIFS(Spotify!$AA:$AA,Charts!$AD$1,Spotify!$U:$U,Charts!T999)</f>
        <v>0</v>
      </c>
      <c r="AE999">
        <f>COUNTIFS(Spotify!$AA:$AA,Charts!$AE$1,Spotify!$U:$U,Charts!T999)</f>
        <v>0</v>
      </c>
      <c r="AF999" s="8">
        <f>COUNTIFS(Spotify!$AA:$AA,Charts!$AF$1,Spotify!$U:$U,Charts!T999)</f>
        <v>1</v>
      </c>
      <c r="AH999" s="7" t="s">
        <v>568</v>
      </c>
      <c r="AI999">
        <f>SUMIFS(Spotify!O:O,Spotify!U:U,Charts!AH999)/COUNTIFS(Spotify!U:U,Charts!AH999)</f>
        <v>-5874</v>
      </c>
      <c r="AJ999" s="18">
        <f>SUMIF(Spotify!U:U,Charts!AH999,Spotify!P:P)/COUNTIF(Spotify!U:U,Charts!AH999)</f>
        <v>107059</v>
      </c>
      <c r="AK999" s="18">
        <f>SUMIF(Spotify!U:U,Charts!AH999,Spotify!R:R)/COUNTIF(Spotify!U:U,Charts!AH999)</f>
        <v>15</v>
      </c>
      <c r="AL999" s="18">
        <f>SUMIF(Spotify!U:U,Charts!AH999,Spotify!J:J)/COUNTIF(Spotify!U:U,Charts!AH999)</f>
        <v>188</v>
      </c>
      <c r="AM999" s="18">
        <f>SUMIF(Spotify!U:U,Charts!AH999,Spotify!H:H)/COUNTIF(Spotify!U:U,Charts!AH999)</f>
        <v>781</v>
      </c>
      <c r="AN999" s="28">
        <f>SUMIF(Spotify!U:U,Charts!AH999,Spotify!I:I)/COUNTIF(Spotify!U:U,Charts!AH999)</f>
        <v>57</v>
      </c>
    </row>
    <row r="1000" spans="1:40" x14ac:dyDescent="0.25">
      <c r="A1000" s="3" t="s">
        <v>18192</v>
      </c>
      <c r="B1000" s="1">
        <v>46584326</v>
      </c>
      <c r="C1000" s="1">
        <v>1</v>
      </c>
      <c r="D1000" s="1"/>
      <c r="H1000" s="7" t="s">
        <v>17887</v>
      </c>
      <c r="I1000" s="1">
        <v>20666955</v>
      </c>
      <c r="J1000" s="8">
        <v>1</v>
      </c>
      <c r="L1000" s="7" t="s">
        <v>17887</v>
      </c>
      <c r="M1000" s="1">
        <f t="shared" si="70"/>
        <v>-20666955</v>
      </c>
      <c r="N1000">
        <v>1</v>
      </c>
      <c r="O1000" s="18">
        <f>SUMIF(Spotify!U:U,Charts!L1000,Spotify!Q:Q)/COUNTIF(Spotify!U:U,Charts!L1000)</f>
        <v>220235</v>
      </c>
      <c r="P1000" t="str">
        <f t="shared" si="71"/>
        <v>03:40</v>
      </c>
      <c r="Q1000" s="18">
        <f t="shared" si="73"/>
        <v>641941</v>
      </c>
      <c r="R1000" s="8" t="str">
        <f t="shared" si="72"/>
        <v>10:41</v>
      </c>
      <c r="T1000" s="7" t="s">
        <v>18192</v>
      </c>
      <c r="U1000">
        <f>COUNTIFS(Spotify!$AA:$AA,Charts!$U$1,Spotify!$U:$U,Charts!T1000)</f>
        <v>0</v>
      </c>
      <c r="V1000">
        <f>COUNTIFS(Spotify!$AA:$AA,Charts!$V$1,Spotify!$U:$U,Charts!T1000)</f>
        <v>0</v>
      </c>
      <c r="W1000">
        <f>COUNTIFS(Spotify!$AA:$AA,Charts!$W$1,Spotify!$U:$U,Charts!T1000)</f>
        <v>0</v>
      </c>
      <c r="X1000">
        <f>COUNTIFS(Spotify!$AA:$AA,Charts!$X$1,Spotify!$U:$U,Charts!T1000)</f>
        <v>0</v>
      </c>
      <c r="Y1000">
        <f>COUNTIFS(Spotify!$AA:$AA,Charts!$Y$1,Spotify!$U:$U,Charts!T1000)</f>
        <v>0</v>
      </c>
      <c r="Z1000">
        <f>COUNTIFS(Spotify!$AA:$AA,Charts!$Z$1,Spotify!$U:$U,Charts!T1000)</f>
        <v>0</v>
      </c>
      <c r="AA1000">
        <f>COUNTIFS(Spotify!$AA:$AA,Charts!$AA$1,Spotify!$U:$U,Charts!T1000)</f>
        <v>0</v>
      </c>
      <c r="AB1000">
        <f>COUNTIFS(Spotify!$AA:$AA,Charts!$AB$1,Spotify!$U:$U,Charts!T1000)</f>
        <v>0</v>
      </c>
      <c r="AC1000">
        <f>COUNTIFS(Spotify!$AA:$AA,Charts!$AC$1,Spotify!$U:$U,Charts!T1000)</f>
        <v>1</v>
      </c>
      <c r="AD1000">
        <f>COUNTIFS(Spotify!$AA:$AA,Charts!$AD$1,Spotify!$U:$U,Charts!T1000)</f>
        <v>0</v>
      </c>
      <c r="AE1000">
        <f>COUNTIFS(Spotify!$AA:$AA,Charts!$AE$1,Spotify!$U:$U,Charts!T1000)</f>
        <v>0</v>
      </c>
      <c r="AF1000" s="8">
        <f>COUNTIFS(Spotify!$AA:$AA,Charts!$AF$1,Spotify!$U:$U,Charts!T1000)</f>
        <v>0</v>
      </c>
      <c r="AH1000" s="7" t="s">
        <v>18192</v>
      </c>
      <c r="AI1000">
        <f>SUMIFS(Spotify!O:O,Spotify!U:U,Charts!AH1000)/COUNTIFS(Spotify!U:U,Charts!AH1000)</f>
        <v>-4152</v>
      </c>
      <c r="AJ1000" s="18">
        <f>SUMIF(Spotify!U:U,Charts!AH1000,Spotify!P:P)/COUNTIF(Spotify!U:U,Charts!AH1000)</f>
        <v>169901</v>
      </c>
      <c r="AK1000" s="18">
        <f>SUMIF(Spotify!U:U,Charts!AH1000,Spotify!R:R)/COUNTIF(Spotify!U:U,Charts!AH1000)</f>
        <v>5</v>
      </c>
      <c r="AL1000" s="18">
        <f>SUMIF(Spotify!U:U,Charts!AH1000,Spotify!J:J)/COUNTIF(Spotify!U:U,Charts!AH1000)</f>
        <v>713</v>
      </c>
      <c r="AM1000" s="18">
        <f>SUMIF(Spotify!U:U,Charts!AH1000,Spotify!H:H)/COUNTIF(Spotify!U:U,Charts!AH1000)</f>
        <v>623</v>
      </c>
      <c r="AN1000" s="28">
        <f>SUMIF(Spotify!U:U,Charts!AH1000,Spotify!I:I)/COUNTIF(Spotify!U:U,Charts!AH1000)</f>
        <v>799</v>
      </c>
    </row>
    <row r="1001" spans="1:40" x14ac:dyDescent="0.25">
      <c r="A1001" s="3" t="s">
        <v>18193</v>
      </c>
      <c r="B1001" s="1">
        <v>1401362181</v>
      </c>
      <c r="C1001" s="1">
        <v>4</v>
      </c>
      <c r="D1001" s="1"/>
      <c r="H1001" s="7" t="s">
        <v>18034</v>
      </c>
      <c r="I1001" s="1">
        <v>20568641</v>
      </c>
      <c r="J1001" s="8">
        <v>1</v>
      </c>
      <c r="L1001" s="7" t="s">
        <v>18034</v>
      </c>
      <c r="M1001" s="1">
        <f t="shared" si="70"/>
        <v>-20568641</v>
      </c>
      <c r="N1001">
        <v>1</v>
      </c>
      <c r="O1001" s="18">
        <f>SUMIF(Spotify!U:U,Charts!L1001,Spotify!Q:Q)/COUNTIF(Spotify!U:U,Charts!L1001)</f>
        <v>148125</v>
      </c>
      <c r="P1001" t="str">
        <f t="shared" si="71"/>
        <v>02:28</v>
      </c>
      <c r="Q1001" s="18">
        <f t="shared" si="73"/>
        <v>641941</v>
      </c>
      <c r="R1001" s="8" t="str">
        <f t="shared" si="72"/>
        <v>10:41</v>
      </c>
      <c r="T1001" s="7" t="s">
        <v>18193</v>
      </c>
      <c r="U1001">
        <f>COUNTIFS(Spotify!$AA:$AA,Charts!$U$1,Spotify!$U:$U,Charts!T1001)</f>
        <v>0</v>
      </c>
      <c r="V1001">
        <f>COUNTIFS(Spotify!$AA:$AA,Charts!$V$1,Spotify!$U:$U,Charts!T1001)</f>
        <v>0</v>
      </c>
      <c r="W1001">
        <f>COUNTIFS(Spotify!$AA:$AA,Charts!$W$1,Spotify!$U:$U,Charts!T1001)</f>
        <v>0</v>
      </c>
      <c r="X1001">
        <f>COUNTIFS(Spotify!$AA:$AA,Charts!$X$1,Spotify!$U:$U,Charts!T1001)</f>
        <v>0</v>
      </c>
      <c r="Y1001">
        <f>COUNTIFS(Spotify!$AA:$AA,Charts!$Y$1,Spotify!$U:$U,Charts!T1001)</f>
        <v>0</v>
      </c>
      <c r="Z1001">
        <f>COUNTIFS(Spotify!$AA:$AA,Charts!$Z$1,Spotify!$U:$U,Charts!T1001)</f>
        <v>0</v>
      </c>
      <c r="AA1001">
        <f>COUNTIFS(Spotify!$AA:$AA,Charts!$AA$1,Spotify!$U:$U,Charts!T1001)</f>
        <v>0</v>
      </c>
      <c r="AB1001">
        <f>COUNTIFS(Spotify!$AA:$AA,Charts!$AB$1,Spotify!$U:$U,Charts!T1001)</f>
        <v>0</v>
      </c>
      <c r="AC1001">
        <f>COUNTIFS(Spotify!$AA:$AA,Charts!$AC$1,Spotify!$U:$U,Charts!T1001)</f>
        <v>4</v>
      </c>
      <c r="AD1001">
        <f>COUNTIFS(Spotify!$AA:$AA,Charts!$AD$1,Spotify!$U:$U,Charts!T1001)</f>
        <v>0</v>
      </c>
      <c r="AE1001">
        <f>COUNTIFS(Spotify!$AA:$AA,Charts!$AE$1,Spotify!$U:$U,Charts!T1001)</f>
        <v>0</v>
      </c>
      <c r="AF1001" s="8">
        <f>COUNTIFS(Spotify!$AA:$AA,Charts!$AF$1,Spotify!$U:$U,Charts!T1001)</f>
        <v>0</v>
      </c>
      <c r="AH1001" s="7" t="s">
        <v>18193</v>
      </c>
      <c r="AI1001">
        <f>SUMIFS(Spotify!O:O,Spotify!U:U,Charts!AH1001)/COUNTIFS(Spotify!U:U,Charts!AH1001)</f>
        <v>-5471.25</v>
      </c>
      <c r="AJ1001" s="18">
        <f>SUMIF(Spotify!U:U,Charts!AH1001,Spotify!P:P)/COUNTIF(Spotify!U:U,Charts!AH1001)</f>
        <v>121961.75</v>
      </c>
      <c r="AK1001" s="18">
        <f>SUMIF(Spotify!U:U,Charts!AH1001,Spotify!R:R)/COUNTIF(Spotify!U:U,Charts!AH1001)</f>
        <v>57.25</v>
      </c>
      <c r="AL1001" s="18">
        <f>SUMIF(Spotify!U:U,Charts!AH1001,Spotify!J:J)/COUNTIF(Spotify!U:U,Charts!AH1001)</f>
        <v>487.25</v>
      </c>
      <c r="AM1001" s="18">
        <f>SUMIF(Spotify!U:U,Charts!AH1001,Spotify!H:H)/COUNTIF(Spotify!U:U,Charts!AH1001)</f>
        <v>600</v>
      </c>
      <c r="AN1001" s="28">
        <f>SUMIF(Spotify!U:U,Charts!AH1001,Spotify!I:I)/COUNTIF(Spotify!U:U,Charts!AH1001)</f>
        <v>720.75</v>
      </c>
    </row>
    <row r="1002" spans="1:40" x14ac:dyDescent="0.25">
      <c r="A1002" s="3" t="s">
        <v>17057</v>
      </c>
      <c r="B1002" s="1">
        <v>107359359</v>
      </c>
      <c r="C1002" s="1">
        <v>1</v>
      </c>
      <c r="D1002" s="1"/>
      <c r="H1002" s="7" t="s">
        <v>18254</v>
      </c>
      <c r="I1002" s="1">
        <v>20382688</v>
      </c>
      <c r="J1002" s="8">
        <v>1</v>
      </c>
      <c r="L1002" s="7" t="s">
        <v>18254</v>
      </c>
      <c r="M1002" s="1">
        <f t="shared" si="70"/>
        <v>-20382688</v>
      </c>
      <c r="N1002">
        <v>1</v>
      </c>
      <c r="O1002" s="18">
        <f>SUMIF(Spotify!U:U,Charts!L1002,Spotify!Q:Q)/COUNTIF(Spotify!U:U,Charts!L1002)</f>
        <v>153035</v>
      </c>
      <c r="P1002" t="str">
        <f t="shared" si="71"/>
        <v>02:33</v>
      </c>
      <c r="Q1002" s="18">
        <f t="shared" si="73"/>
        <v>641941</v>
      </c>
      <c r="R1002" s="8" t="str">
        <f t="shared" si="72"/>
        <v>10:41</v>
      </c>
      <c r="T1002" s="7" t="s">
        <v>17057</v>
      </c>
      <c r="U1002">
        <f>COUNTIFS(Spotify!$AA:$AA,Charts!$U$1,Spotify!$U:$U,Charts!T1002)</f>
        <v>1</v>
      </c>
      <c r="V1002">
        <f>COUNTIFS(Spotify!$AA:$AA,Charts!$V$1,Spotify!$U:$U,Charts!T1002)</f>
        <v>0</v>
      </c>
      <c r="W1002">
        <f>COUNTIFS(Spotify!$AA:$AA,Charts!$W$1,Spotify!$U:$U,Charts!T1002)</f>
        <v>0</v>
      </c>
      <c r="X1002">
        <f>COUNTIFS(Spotify!$AA:$AA,Charts!$X$1,Spotify!$U:$U,Charts!T1002)</f>
        <v>0</v>
      </c>
      <c r="Y1002">
        <f>COUNTIFS(Spotify!$AA:$AA,Charts!$Y$1,Spotify!$U:$U,Charts!T1002)</f>
        <v>0</v>
      </c>
      <c r="Z1002">
        <f>COUNTIFS(Spotify!$AA:$AA,Charts!$Z$1,Spotify!$U:$U,Charts!T1002)</f>
        <v>0</v>
      </c>
      <c r="AA1002">
        <f>COUNTIFS(Spotify!$AA:$AA,Charts!$AA$1,Spotify!$U:$U,Charts!T1002)</f>
        <v>0</v>
      </c>
      <c r="AB1002">
        <f>COUNTIFS(Spotify!$AA:$AA,Charts!$AB$1,Spotify!$U:$U,Charts!T1002)</f>
        <v>0</v>
      </c>
      <c r="AC1002">
        <f>COUNTIFS(Spotify!$AA:$AA,Charts!$AC$1,Spotify!$U:$U,Charts!T1002)</f>
        <v>0</v>
      </c>
      <c r="AD1002">
        <f>COUNTIFS(Spotify!$AA:$AA,Charts!$AD$1,Spotify!$U:$U,Charts!T1002)</f>
        <v>0</v>
      </c>
      <c r="AE1002">
        <f>COUNTIFS(Spotify!$AA:$AA,Charts!$AE$1,Spotify!$U:$U,Charts!T1002)</f>
        <v>0</v>
      </c>
      <c r="AF1002" s="8">
        <f>COUNTIFS(Spotify!$AA:$AA,Charts!$AF$1,Spotify!$U:$U,Charts!T1002)</f>
        <v>0</v>
      </c>
      <c r="AH1002" s="7" t="s">
        <v>17057</v>
      </c>
      <c r="AI1002">
        <f>SUMIFS(Spotify!O:O,Spotify!U:U,Charts!AH1002)/COUNTIFS(Spotify!U:U,Charts!AH1002)</f>
        <v>-7313</v>
      </c>
      <c r="AJ1002" s="18">
        <f>SUMIF(Spotify!U:U,Charts!AH1002,Spotify!P:P)/COUNTIF(Spotify!U:U,Charts!AH1002)</f>
        <v>113968</v>
      </c>
      <c r="AK1002" s="18">
        <f>SUMIF(Spotify!U:U,Charts!AH1002,Spotify!R:R)/COUNTIF(Spotify!U:U,Charts!AH1002)</f>
        <v>14</v>
      </c>
      <c r="AL1002" s="18">
        <f>SUMIF(Spotify!U:U,Charts!AH1002,Spotify!J:J)/COUNTIF(Spotify!U:U,Charts!AH1002)</f>
        <v>486</v>
      </c>
      <c r="AM1002" s="18">
        <f>SUMIF(Spotify!U:U,Charts!AH1002,Spotify!H:H)/COUNTIF(Spotify!U:U,Charts!AH1002)</f>
        <v>738</v>
      </c>
      <c r="AN1002" s="28">
        <f>SUMIF(Spotify!U:U,Charts!AH1002,Spotify!I:I)/COUNTIF(Spotify!U:U,Charts!AH1002)</f>
        <v>621</v>
      </c>
    </row>
    <row r="1003" spans="1:40" x14ac:dyDescent="0.25">
      <c r="A1003" s="3" t="s">
        <v>1654</v>
      </c>
      <c r="B1003" s="1">
        <v>33592059</v>
      </c>
      <c r="C1003" s="1">
        <v>1</v>
      </c>
      <c r="D1003" s="1"/>
      <c r="H1003" s="7" t="s">
        <v>802</v>
      </c>
      <c r="I1003" s="1">
        <v>20179607</v>
      </c>
      <c r="J1003" s="8">
        <v>2</v>
      </c>
      <c r="L1003" s="7" t="s">
        <v>802</v>
      </c>
      <c r="M1003" s="1">
        <f t="shared" si="70"/>
        <v>-20179607</v>
      </c>
      <c r="N1003">
        <v>2</v>
      </c>
      <c r="O1003" s="18">
        <f>SUMIF(Spotify!U:U,Charts!L1003,Spotify!Q:Q)/COUNTIF(Spotify!U:U,Charts!L1003)</f>
        <v>198333.5</v>
      </c>
      <c r="P1003" t="str">
        <f t="shared" si="71"/>
        <v>03:18</v>
      </c>
      <c r="Q1003" s="18">
        <f t="shared" si="73"/>
        <v>641941</v>
      </c>
      <c r="R1003" s="8" t="str">
        <f t="shared" si="72"/>
        <v>10:41</v>
      </c>
      <c r="T1003" s="7" t="s">
        <v>1654</v>
      </c>
      <c r="U1003">
        <f>COUNTIFS(Spotify!$AA:$AA,Charts!$U$1,Spotify!$U:$U,Charts!T1003)</f>
        <v>0</v>
      </c>
      <c r="V1003">
        <f>COUNTIFS(Spotify!$AA:$AA,Charts!$V$1,Spotify!$U:$U,Charts!T1003)</f>
        <v>0</v>
      </c>
      <c r="W1003">
        <f>COUNTIFS(Spotify!$AA:$AA,Charts!$W$1,Spotify!$U:$U,Charts!T1003)</f>
        <v>0</v>
      </c>
      <c r="X1003">
        <f>COUNTIFS(Spotify!$AA:$AA,Charts!$X$1,Spotify!$U:$U,Charts!T1003)</f>
        <v>0</v>
      </c>
      <c r="Y1003">
        <f>COUNTIFS(Spotify!$AA:$AA,Charts!$Y$1,Spotify!$U:$U,Charts!T1003)</f>
        <v>1</v>
      </c>
      <c r="Z1003">
        <f>COUNTIFS(Spotify!$AA:$AA,Charts!$Z$1,Spotify!$U:$U,Charts!T1003)</f>
        <v>0</v>
      </c>
      <c r="AA1003">
        <f>COUNTIFS(Spotify!$AA:$AA,Charts!$AA$1,Spotify!$U:$U,Charts!T1003)</f>
        <v>0</v>
      </c>
      <c r="AB1003">
        <f>COUNTIFS(Spotify!$AA:$AA,Charts!$AB$1,Spotify!$U:$U,Charts!T1003)</f>
        <v>0</v>
      </c>
      <c r="AC1003">
        <f>COUNTIFS(Spotify!$AA:$AA,Charts!$AC$1,Spotify!$U:$U,Charts!T1003)</f>
        <v>0</v>
      </c>
      <c r="AD1003">
        <f>COUNTIFS(Spotify!$AA:$AA,Charts!$AD$1,Spotify!$U:$U,Charts!T1003)</f>
        <v>0</v>
      </c>
      <c r="AE1003">
        <f>COUNTIFS(Spotify!$AA:$AA,Charts!$AE$1,Spotify!$U:$U,Charts!T1003)</f>
        <v>0</v>
      </c>
      <c r="AF1003" s="8">
        <f>COUNTIFS(Spotify!$AA:$AA,Charts!$AF$1,Spotify!$U:$U,Charts!T1003)</f>
        <v>0</v>
      </c>
      <c r="AH1003" s="7" t="s">
        <v>1654</v>
      </c>
      <c r="AI1003">
        <f>SUMIFS(Spotify!O:O,Spotify!U:U,Charts!AH1003)/COUNTIFS(Spotify!U:U,Charts!AH1003)</f>
        <v>-8958</v>
      </c>
      <c r="AJ1003" s="18">
        <f>SUMIF(Spotify!U:U,Charts!AH1003,Spotify!P:P)/COUNTIF(Spotify!U:U,Charts!AH1003)</f>
        <v>90024</v>
      </c>
      <c r="AK1003" s="18">
        <f>SUMIF(Spotify!U:U,Charts!AH1003,Spotify!R:R)/COUNTIF(Spotify!U:U,Charts!AH1003)</f>
        <v>5</v>
      </c>
      <c r="AL1003" s="18">
        <f>SUMIF(Spotify!U:U,Charts!AH1003,Spotify!J:J)/COUNTIF(Spotify!U:U,Charts!AH1003)</f>
        <v>287</v>
      </c>
      <c r="AM1003" s="18">
        <f>SUMIF(Spotify!U:U,Charts!AH1003,Spotify!H:H)/COUNTIF(Spotify!U:U,Charts!AH1003)</f>
        <v>725</v>
      </c>
      <c r="AN1003" s="28">
        <f>SUMIF(Spotify!U:U,Charts!AH1003,Spotify!I:I)/COUNTIF(Spotify!U:U,Charts!AH1003)</f>
        <v>446</v>
      </c>
    </row>
    <row r="1004" spans="1:40" x14ac:dyDescent="0.25">
      <c r="A1004" s="3" t="s">
        <v>4686</v>
      </c>
      <c r="B1004" s="1">
        <v>20732948</v>
      </c>
      <c r="C1004" s="1">
        <v>4</v>
      </c>
      <c r="D1004" s="1"/>
      <c r="H1004" s="7" t="s">
        <v>1375</v>
      </c>
      <c r="I1004" s="1">
        <v>20127183</v>
      </c>
      <c r="J1004" s="8">
        <v>3</v>
      </c>
      <c r="L1004" s="7" t="s">
        <v>1375</v>
      </c>
      <c r="M1004" s="1">
        <f t="shared" si="70"/>
        <v>-20127183</v>
      </c>
      <c r="N1004">
        <v>3</v>
      </c>
      <c r="O1004" s="18">
        <f>SUMIF(Spotify!U:U,Charts!L1004,Spotify!Q:Q)/COUNTIF(Spotify!U:U,Charts!L1004)</f>
        <v>212713</v>
      </c>
      <c r="P1004" t="str">
        <f t="shared" si="71"/>
        <v>03:32</v>
      </c>
      <c r="Q1004" s="18">
        <f t="shared" si="73"/>
        <v>641941</v>
      </c>
      <c r="R1004" s="8" t="str">
        <f t="shared" si="72"/>
        <v>10:41</v>
      </c>
      <c r="T1004" s="7" t="s">
        <v>4686</v>
      </c>
      <c r="U1004">
        <f>COUNTIFS(Spotify!$AA:$AA,Charts!$U$1,Spotify!$U:$U,Charts!T1004)</f>
        <v>1</v>
      </c>
      <c r="V1004">
        <f>COUNTIFS(Spotify!$AA:$AA,Charts!$V$1,Spotify!$U:$U,Charts!T1004)</f>
        <v>2</v>
      </c>
      <c r="W1004">
        <f>COUNTIFS(Spotify!$AA:$AA,Charts!$W$1,Spotify!$U:$U,Charts!T1004)</f>
        <v>0</v>
      </c>
      <c r="X1004">
        <f>COUNTIFS(Spotify!$AA:$AA,Charts!$X$1,Spotify!$U:$U,Charts!T1004)</f>
        <v>0</v>
      </c>
      <c r="Y1004">
        <f>COUNTIFS(Spotify!$AA:$AA,Charts!$Y$1,Spotify!$U:$U,Charts!T1004)</f>
        <v>0</v>
      </c>
      <c r="Z1004">
        <f>COUNTIFS(Spotify!$AA:$AA,Charts!$Z$1,Spotify!$U:$U,Charts!T1004)</f>
        <v>0</v>
      </c>
      <c r="AA1004">
        <f>COUNTIFS(Spotify!$AA:$AA,Charts!$AA$1,Spotify!$U:$U,Charts!T1004)</f>
        <v>1</v>
      </c>
      <c r="AB1004">
        <f>COUNTIFS(Spotify!$AA:$AA,Charts!$AB$1,Spotify!$U:$U,Charts!T1004)</f>
        <v>0</v>
      </c>
      <c r="AC1004">
        <f>COUNTIFS(Spotify!$AA:$AA,Charts!$AC$1,Spotify!$U:$U,Charts!T1004)</f>
        <v>0</v>
      </c>
      <c r="AD1004">
        <f>COUNTIFS(Spotify!$AA:$AA,Charts!$AD$1,Spotify!$U:$U,Charts!T1004)</f>
        <v>0</v>
      </c>
      <c r="AE1004">
        <f>COUNTIFS(Spotify!$AA:$AA,Charts!$AE$1,Spotify!$U:$U,Charts!T1004)</f>
        <v>0</v>
      </c>
      <c r="AF1004" s="8">
        <f>COUNTIFS(Spotify!$AA:$AA,Charts!$AF$1,Spotify!$U:$U,Charts!T1004)</f>
        <v>0</v>
      </c>
      <c r="AH1004" s="7" t="s">
        <v>4686</v>
      </c>
      <c r="AI1004">
        <f>SUMIFS(Spotify!O:O,Spotify!U:U,Charts!AH1004)/COUNTIFS(Spotify!U:U,Charts!AH1004)</f>
        <v>-7464.5</v>
      </c>
      <c r="AJ1004" s="18">
        <f>SUMIF(Spotify!U:U,Charts!AH1004,Spotify!P:P)/COUNTIF(Spotify!U:U,Charts!AH1004)</f>
        <v>126869</v>
      </c>
      <c r="AK1004" s="18">
        <f>SUMIF(Spotify!U:U,Charts!AH1004,Spotify!R:R)/COUNTIF(Spotify!U:U,Charts!AH1004)</f>
        <v>1</v>
      </c>
      <c r="AL1004" s="18">
        <f>SUMIF(Spotify!U:U,Charts!AH1004,Spotify!J:J)/COUNTIF(Spotify!U:U,Charts!AH1004)</f>
        <v>262.25</v>
      </c>
      <c r="AM1004" s="18">
        <f>SUMIF(Spotify!U:U,Charts!AH1004,Spotify!H:H)/COUNTIF(Spotify!U:U,Charts!AH1004)</f>
        <v>680.75</v>
      </c>
      <c r="AN1004" s="28">
        <f>SUMIF(Spotify!U:U,Charts!AH1004,Spotify!I:I)/COUNTIF(Spotify!U:U,Charts!AH1004)</f>
        <v>625.75</v>
      </c>
    </row>
    <row r="1005" spans="1:40" x14ac:dyDescent="0.25">
      <c r="A1005" s="3" t="s">
        <v>18194</v>
      </c>
      <c r="B1005" s="1">
        <v>180642863</v>
      </c>
      <c r="C1005" s="1">
        <v>2</v>
      </c>
      <c r="D1005" s="1"/>
      <c r="H1005" s="7" t="s">
        <v>317</v>
      </c>
      <c r="I1005" s="1">
        <v>20065204</v>
      </c>
      <c r="J1005" s="8">
        <v>5</v>
      </c>
      <c r="L1005" s="7" t="s">
        <v>317</v>
      </c>
      <c r="M1005" s="1">
        <f t="shared" si="70"/>
        <v>-20065204</v>
      </c>
      <c r="N1005">
        <v>5</v>
      </c>
      <c r="O1005" s="18">
        <f>SUMIF(Spotify!U:U,Charts!L1005,Spotify!Q:Q)/COUNTIF(Spotify!U:U,Charts!L1005)</f>
        <v>229282.6</v>
      </c>
      <c r="P1005" t="str">
        <f t="shared" si="71"/>
        <v>03:49</v>
      </c>
      <c r="Q1005" s="18">
        <f t="shared" si="73"/>
        <v>641941</v>
      </c>
      <c r="R1005" s="8" t="str">
        <f t="shared" si="72"/>
        <v>10:41</v>
      </c>
      <c r="T1005" s="7" t="s">
        <v>18194</v>
      </c>
      <c r="U1005">
        <f>COUNTIFS(Spotify!$AA:$AA,Charts!$U$1,Spotify!$U:$U,Charts!T1005)</f>
        <v>0</v>
      </c>
      <c r="V1005">
        <f>COUNTIFS(Spotify!$AA:$AA,Charts!$V$1,Spotify!$U:$U,Charts!T1005)</f>
        <v>0</v>
      </c>
      <c r="W1005">
        <f>COUNTIFS(Spotify!$AA:$AA,Charts!$W$1,Spotify!$U:$U,Charts!T1005)</f>
        <v>0</v>
      </c>
      <c r="X1005">
        <f>COUNTIFS(Spotify!$AA:$AA,Charts!$X$1,Spotify!$U:$U,Charts!T1005)</f>
        <v>0</v>
      </c>
      <c r="Y1005">
        <f>COUNTIFS(Spotify!$AA:$AA,Charts!$Y$1,Spotify!$U:$U,Charts!T1005)</f>
        <v>0</v>
      </c>
      <c r="Z1005">
        <f>COUNTIFS(Spotify!$AA:$AA,Charts!$Z$1,Spotify!$U:$U,Charts!T1005)</f>
        <v>0</v>
      </c>
      <c r="AA1005">
        <f>COUNTIFS(Spotify!$AA:$AA,Charts!$AA$1,Spotify!$U:$U,Charts!T1005)</f>
        <v>0</v>
      </c>
      <c r="AB1005">
        <f>COUNTIFS(Spotify!$AA:$AA,Charts!$AB$1,Spotify!$U:$U,Charts!T1005)</f>
        <v>2</v>
      </c>
      <c r="AC1005">
        <f>COUNTIFS(Spotify!$AA:$AA,Charts!$AC$1,Spotify!$U:$U,Charts!T1005)</f>
        <v>0</v>
      </c>
      <c r="AD1005">
        <f>COUNTIFS(Spotify!$AA:$AA,Charts!$AD$1,Spotify!$U:$U,Charts!T1005)</f>
        <v>0</v>
      </c>
      <c r="AE1005">
        <f>COUNTIFS(Spotify!$AA:$AA,Charts!$AE$1,Spotify!$U:$U,Charts!T1005)</f>
        <v>0</v>
      </c>
      <c r="AF1005" s="8">
        <f>COUNTIFS(Spotify!$AA:$AA,Charts!$AF$1,Spotify!$U:$U,Charts!T1005)</f>
        <v>0</v>
      </c>
      <c r="AH1005" s="7" t="s">
        <v>18194</v>
      </c>
      <c r="AI1005">
        <f>SUMIFS(Spotify!O:O,Spotify!U:U,Charts!AH1005)/COUNTIFS(Spotify!U:U,Charts!AH1005)</f>
        <v>-387</v>
      </c>
      <c r="AJ1005" s="18">
        <f>SUMIF(Spotify!U:U,Charts!AH1005,Spotify!P:P)/COUNTIF(Spotify!U:U,Charts!AH1005)</f>
        <v>107356</v>
      </c>
      <c r="AK1005" s="18">
        <f>SUMIF(Spotify!U:U,Charts!AH1005,Spotify!R:R)/COUNTIF(Spotify!U:U,Charts!AH1005)</f>
        <v>17.5</v>
      </c>
      <c r="AL1005" s="18">
        <f>SUMIF(Spotify!U:U,Charts!AH1005,Spotify!J:J)/COUNTIF(Spotify!U:U,Charts!AH1005)</f>
        <v>122</v>
      </c>
      <c r="AM1005" s="18">
        <f>SUMIF(Spotify!U:U,Charts!AH1005,Spotify!H:H)/COUNTIF(Spotify!U:U,Charts!AH1005)</f>
        <v>59</v>
      </c>
      <c r="AN1005" s="28">
        <f>SUMIF(Spotify!U:U,Charts!AH1005,Spotify!I:I)/COUNTIF(Spotify!U:U,Charts!AH1005)</f>
        <v>642</v>
      </c>
    </row>
    <row r="1006" spans="1:40" x14ac:dyDescent="0.25">
      <c r="A1006" s="3" t="s">
        <v>8861</v>
      </c>
      <c r="B1006" s="1">
        <v>89327435</v>
      </c>
      <c r="C1006" s="1">
        <v>2</v>
      </c>
      <c r="D1006" s="1"/>
      <c r="H1006" s="7" t="s">
        <v>8250</v>
      </c>
      <c r="I1006" s="1">
        <v>20004529</v>
      </c>
      <c r="J1006" s="8">
        <v>1</v>
      </c>
      <c r="L1006" s="7" t="s">
        <v>8250</v>
      </c>
      <c r="M1006" s="1">
        <f t="shared" si="70"/>
        <v>-20004529</v>
      </c>
      <c r="N1006">
        <v>1</v>
      </c>
      <c r="O1006" s="18">
        <f>SUMIF(Spotify!U:U,Charts!L1006,Spotify!Q:Q)/COUNTIF(Spotify!U:U,Charts!L1006)</f>
        <v>208400</v>
      </c>
      <c r="P1006" t="str">
        <f t="shared" si="71"/>
        <v>03:28</v>
      </c>
      <c r="Q1006" s="18">
        <f t="shared" si="73"/>
        <v>641941</v>
      </c>
      <c r="R1006" s="8" t="str">
        <f t="shared" si="72"/>
        <v>10:41</v>
      </c>
      <c r="T1006" s="7" t="s">
        <v>8861</v>
      </c>
      <c r="U1006">
        <f>COUNTIFS(Spotify!$AA:$AA,Charts!$U$1,Spotify!$U:$U,Charts!T1006)</f>
        <v>0</v>
      </c>
      <c r="V1006">
        <f>COUNTIFS(Spotify!$AA:$AA,Charts!$V$1,Spotify!$U:$U,Charts!T1006)</f>
        <v>0</v>
      </c>
      <c r="W1006">
        <f>COUNTIFS(Spotify!$AA:$AA,Charts!$W$1,Spotify!$U:$U,Charts!T1006)</f>
        <v>0</v>
      </c>
      <c r="X1006">
        <f>COUNTIFS(Spotify!$AA:$AA,Charts!$X$1,Spotify!$U:$U,Charts!T1006)</f>
        <v>0</v>
      </c>
      <c r="Y1006">
        <f>COUNTIFS(Spotify!$AA:$AA,Charts!$Y$1,Spotify!$U:$U,Charts!T1006)</f>
        <v>0</v>
      </c>
      <c r="Z1006">
        <f>COUNTIFS(Spotify!$AA:$AA,Charts!$Z$1,Spotify!$U:$U,Charts!T1006)</f>
        <v>0</v>
      </c>
      <c r="AA1006">
        <f>COUNTIFS(Spotify!$AA:$AA,Charts!$AA$1,Spotify!$U:$U,Charts!T1006)</f>
        <v>0</v>
      </c>
      <c r="AB1006">
        <f>COUNTIFS(Spotify!$AA:$AA,Charts!$AB$1,Spotify!$U:$U,Charts!T1006)</f>
        <v>1</v>
      </c>
      <c r="AC1006">
        <f>COUNTIFS(Spotify!$AA:$AA,Charts!$AC$1,Spotify!$U:$U,Charts!T1006)</f>
        <v>0</v>
      </c>
      <c r="AD1006">
        <f>COUNTIFS(Spotify!$AA:$AA,Charts!$AD$1,Spotify!$U:$U,Charts!T1006)</f>
        <v>0</v>
      </c>
      <c r="AE1006">
        <f>COUNTIFS(Spotify!$AA:$AA,Charts!$AE$1,Spotify!$U:$U,Charts!T1006)</f>
        <v>0</v>
      </c>
      <c r="AF1006" s="8">
        <f>COUNTIFS(Spotify!$AA:$AA,Charts!$AF$1,Spotify!$U:$U,Charts!T1006)</f>
        <v>1</v>
      </c>
      <c r="AH1006" s="7" t="s">
        <v>8861</v>
      </c>
      <c r="AI1006">
        <f>SUMIFS(Spotify!O:O,Spotify!U:U,Charts!AH1006)/COUNTIFS(Spotify!U:U,Charts!AH1006)</f>
        <v>-7148.5</v>
      </c>
      <c r="AJ1006" s="18">
        <f>SUMIF(Spotify!U:U,Charts!AH1006,Spotify!P:P)/COUNTIF(Spotify!U:U,Charts!AH1006)</f>
        <v>100390.5</v>
      </c>
      <c r="AK1006" s="18">
        <f>SUMIF(Spotify!U:U,Charts!AH1006,Spotify!R:R)/COUNTIF(Spotify!U:U,Charts!AH1006)</f>
        <v>8</v>
      </c>
      <c r="AL1006" s="18">
        <f>SUMIF(Spotify!U:U,Charts!AH1006,Spotify!J:J)/COUNTIF(Spotify!U:U,Charts!AH1006)</f>
        <v>421</v>
      </c>
      <c r="AM1006" s="18">
        <f>SUMIF(Spotify!U:U,Charts!AH1006,Spotify!H:H)/COUNTIF(Spotify!U:U,Charts!AH1006)</f>
        <v>628.5</v>
      </c>
      <c r="AN1006" s="28">
        <f>SUMIF(Spotify!U:U,Charts!AH1006,Spotify!I:I)/COUNTIF(Spotify!U:U,Charts!AH1006)</f>
        <v>424.5</v>
      </c>
    </row>
    <row r="1007" spans="1:40" x14ac:dyDescent="0.25">
      <c r="A1007" s="3" t="s">
        <v>17412</v>
      </c>
      <c r="B1007" s="1">
        <v>231250740</v>
      </c>
      <c r="C1007" s="1">
        <v>1</v>
      </c>
      <c r="D1007" s="1"/>
      <c r="H1007" s="7" t="s">
        <v>17933</v>
      </c>
      <c r="I1007" s="1">
        <v>19814162</v>
      </c>
      <c r="J1007" s="8">
        <v>1</v>
      </c>
      <c r="L1007" s="7" t="s">
        <v>17933</v>
      </c>
      <c r="M1007" s="1">
        <f t="shared" si="70"/>
        <v>-19814162</v>
      </c>
      <c r="N1007">
        <v>1</v>
      </c>
      <c r="O1007" s="18">
        <f>SUMIF(Spotify!U:U,Charts!L1007,Spotify!Q:Q)/COUNTIF(Spotify!U:U,Charts!L1007)</f>
        <v>170233</v>
      </c>
      <c r="P1007" t="str">
        <f t="shared" si="71"/>
        <v>02:50</v>
      </c>
      <c r="Q1007" s="18">
        <f t="shared" si="73"/>
        <v>641941</v>
      </c>
      <c r="R1007" s="8" t="str">
        <f t="shared" si="72"/>
        <v>10:41</v>
      </c>
      <c r="T1007" s="7" t="s">
        <v>17412</v>
      </c>
      <c r="U1007">
        <f>COUNTIFS(Spotify!$AA:$AA,Charts!$U$1,Spotify!$U:$U,Charts!T1007)</f>
        <v>0</v>
      </c>
      <c r="V1007">
        <f>COUNTIFS(Spotify!$AA:$AA,Charts!$V$1,Spotify!$U:$U,Charts!T1007)</f>
        <v>0</v>
      </c>
      <c r="W1007">
        <f>COUNTIFS(Spotify!$AA:$AA,Charts!$W$1,Spotify!$U:$U,Charts!T1007)</f>
        <v>0</v>
      </c>
      <c r="X1007">
        <f>COUNTIFS(Spotify!$AA:$AA,Charts!$X$1,Spotify!$U:$U,Charts!T1007)</f>
        <v>0</v>
      </c>
      <c r="Y1007">
        <f>COUNTIFS(Spotify!$AA:$AA,Charts!$Y$1,Spotify!$U:$U,Charts!T1007)</f>
        <v>0</v>
      </c>
      <c r="Z1007">
        <f>COUNTIFS(Spotify!$AA:$AA,Charts!$Z$1,Spotify!$U:$U,Charts!T1007)</f>
        <v>1</v>
      </c>
      <c r="AA1007">
        <f>COUNTIFS(Spotify!$AA:$AA,Charts!$AA$1,Spotify!$U:$U,Charts!T1007)</f>
        <v>0</v>
      </c>
      <c r="AB1007">
        <f>COUNTIFS(Spotify!$AA:$AA,Charts!$AB$1,Spotify!$U:$U,Charts!T1007)</f>
        <v>0</v>
      </c>
      <c r="AC1007">
        <f>COUNTIFS(Spotify!$AA:$AA,Charts!$AC$1,Spotify!$U:$U,Charts!T1007)</f>
        <v>0</v>
      </c>
      <c r="AD1007">
        <f>COUNTIFS(Spotify!$AA:$AA,Charts!$AD$1,Spotify!$U:$U,Charts!T1007)</f>
        <v>0</v>
      </c>
      <c r="AE1007">
        <f>COUNTIFS(Spotify!$AA:$AA,Charts!$AE$1,Spotify!$U:$U,Charts!T1007)</f>
        <v>0</v>
      </c>
      <c r="AF1007" s="8">
        <f>COUNTIFS(Spotify!$AA:$AA,Charts!$AF$1,Spotify!$U:$U,Charts!T1007)</f>
        <v>0</v>
      </c>
      <c r="AH1007" s="7" t="s">
        <v>17412</v>
      </c>
      <c r="AI1007">
        <f>SUMIFS(Spotify!O:O,Spotify!U:U,Charts!AH1007)/COUNTIFS(Spotify!U:U,Charts!AH1007)</f>
        <v>-7225</v>
      </c>
      <c r="AJ1007" s="18">
        <f>SUMIF(Spotify!U:U,Charts!AH1007,Spotify!P:P)/COUNTIF(Spotify!U:U,Charts!AH1007)</f>
        <v>98938</v>
      </c>
      <c r="AK1007" s="18">
        <f>SUMIF(Spotify!U:U,Charts!AH1007,Spotify!R:R)/COUNTIF(Spotify!U:U,Charts!AH1007)</f>
        <v>42</v>
      </c>
      <c r="AL1007" s="18">
        <f>SUMIF(Spotify!U:U,Charts!AH1007,Spotify!J:J)/COUNTIF(Spotify!U:U,Charts!AH1007)</f>
        <v>311</v>
      </c>
      <c r="AM1007" s="18">
        <f>SUMIF(Spotify!U:U,Charts!AH1007,Spotify!H:H)/COUNTIF(Spotify!U:U,Charts!AH1007)</f>
        <v>732</v>
      </c>
      <c r="AN1007" s="28">
        <f>SUMIF(Spotify!U:U,Charts!AH1007,Spotify!I:I)/COUNTIF(Spotify!U:U,Charts!AH1007)</f>
        <v>458</v>
      </c>
    </row>
    <row r="1008" spans="1:40" x14ac:dyDescent="0.25">
      <c r="A1008" s="3" t="s">
        <v>9969</v>
      </c>
      <c r="B1008" s="1">
        <v>5867579</v>
      </c>
      <c r="C1008" s="1">
        <v>1</v>
      </c>
      <c r="D1008" s="1"/>
      <c r="H1008" s="7" t="s">
        <v>10447</v>
      </c>
      <c r="I1008" s="1">
        <v>19657333</v>
      </c>
      <c r="J1008" s="8">
        <v>1</v>
      </c>
      <c r="L1008" s="7" t="s">
        <v>10447</v>
      </c>
      <c r="M1008" s="1">
        <f t="shared" si="70"/>
        <v>-19657333</v>
      </c>
      <c r="N1008">
        <v>1</v>
      </c>
      <c r="O1008" s="18">
        <f>SUMIF(Spotify!U:U,Charts!L1008,Spotify!Q:Q)/COUNTIF(Spotify!U:U,Charts!L1008)</f>
        <v>232000</v>
      </c>
      <c r="P1008" t="str">
        <f t="shared" si="71"/>
        <v>03:52</v>
      </c>
      <c r="Q1008" s="18">
        <f t="shared" si="73"/>
        <v>641941</v>
      </c>
      <c r="R1008" s="8" t="str">
        <f t="shared" si="72"/>
        <v>10:41</v>
      </c>
      <c r="T1008" s="7" t="s">
        <v>9969</v>
      </c>
      <c r="U1008">
        <f>COUNTIFS(Spotify!$AA:$AA,Charts!$U$1,Spotify!$U:$U,Charts!T1008)</f>
        <v>0</v>
      </c>
      <c r="V1008">
        <f>COUNTIFS(Spotify!$AA:$AA,Charts!$V$1,Spotify!$U:$U,Charts!T1008)</f>
        <v>0</v>
      </c>
      <c r="W1008">
        <f>COUNTIFS(Spotify!$AA:$AA,Charts!$W$1,Spotify!$U:$U,Charts!T1008)</f>
        <v>0</v>
      </c>
      <c r="X1008">
        <f>COUNTIFS(Spotify!$AA:$AA,Charts!$X$1,Spotify!$U:$U,Charts!T1008)</f>
        <v>0</v>
      </c>
      <c r="Y1008">
        <f>COUNTIFS(Spotify!$AA:$AA,Charts!$Y$1,Spotify!$U:$U,Charts!T1008)</f>
        <v>0</v>
      </c>
      <c r="Z1008">
        <f>COUNTIFS(Spotify!$AA:$AA,Charts!$Z$1,Spotify!$U:$U,Charts!T1008)</f>
        <v>0</v>
      </c>
      <c r="AA1008">
        <f>COUNTIFS(Spotify!$AA:$AA,Charts!$AA$1,Spotify!$U:$U,Charts!T1008)</f>
        <v>0</v>
      </c>
      <c r="AB1008">
        <f>COUNTIFS(Spotify!$AA:$AA,Charts!$AB$1,Spotify!$U:$U,Charts!T1008)</f>
        <v>0</v>
      </c>
      <c r="AC1008">
        <f>COUNTIFS(Spotify!$AA:$AA,Charts!$AC$1,Spotify!$U:$U,Charts!T1008)</f>
        <v>0</v>
      </c>
      <c r="AD1008">
        <f>COUNTIFS(Spotify!$AA:$AA,Charts!$AD$1,Spotify!$U:$U,Charts!T1008)</f>
        <v>0</v>
      </c>
      <c r="AE1008">
        <f>COUNTIFS(Spotify!$AA:$AA,Charts!$AE$1,Spotify!$U:$U,Charts!T1008)</f>
        <v>0</v>
      </c>
      <c r="AF1008" s="8">
        <f>COUNTIFS(Spotify!$AA:$AA,Charts!$AF$1,Spotify!$U:$U,Charts!T1008)</f>
        <v>1</v>
      </c>
      <c r="AH1008" s="7" t="s">
        <v>9969</v>
      </c>
      <c r="AI1008">
        <f>SUMIFS(Spotify!O:O,Spotify!U:U,Charts!AH1008)/COUNTIFS(Spotify!U:U,Charts!AH1008)</f>
        <v>-222</v>
      </c>
      <c r="AJ1008" s="18">
        <f>SUMIF(Spotify!U:U,Charts!AH1008,Spotify!P:P)/COUNTIF(Spotify!U:U,Charts!AH1008)</f>
        <v>79978</v>
      </c>
      <c r="AK1008" s="18">
        <f>SUMIF(Spotify!U:U,Charts!AH1008,Spotify!R:R)/COUNTIF(Spotify!U:U,Charts!AH1008)</f>
        <v>1</v>
      </c>
      <c r="AL1008" s="18">
        <f>SUMIF(Spotify!U:U,Charts!AH1008,Spotify!J:J)/COUNTIF(Spotify!U:U,Charts!AH1008)</f>
        <v>489</v>
      </c>
      <c r="AM1008" s="18">
        <f>SUMIF(Spotify!U:U,Charts!AH1008,Spotify!H:H)/COUNTIF(Spotify!U:U,Charts!AH1008)</f>
        <v>467</v>
      </c>
      <c r="AN1008" s="28">
        <f>SUMIF(Spotify!U:U,Charts!AH1008,Spotify!I:I)/COUNTIF(Spotify!U:U,Charts!AH1008)</f>
        <v>828</v>
      </c>
    </row>
    <row r="1009" spans="1:40" x14ac:dyDescent="0.25">
      <c r="A1009" s="3" t="s">
        <v>149</v>
      </c>
      <c r="B1009" s="1">
        <v>4585207039</v>
      </c>
      <c r="C1009" s="1">
        <v>37</v>
      </c>
      <c r="D1009" s="1"/>
      <c r="H1009" s="7" t="s">
        <v>18129</v>
      </c>
      <c r="I1009" s="1">
        <v>19574520</v>
      </c>
      <c r="J1009" s="8">
        <v>2</v>
      </c>
      <c r="L1009" s="7" t="s">
        <v>18129</v>
      </c>
      <c r="M1009" s="1">
        <f t="shared" si="70"/>
        <v>-19574520</v>
      </c>
      <c r="N1009">
        <v>2</v>
      </c>
      <c r="O1009" s="18">
        <f>SUMIF(Spotify!U:U,Charts!L1009,Spotify!Q:Q)/COUNTIF(Spotify!U:U,Charts!L1009)</f>
        <v>179137.5</v>
      </c>
      <c r="P1009" t="str">
        <f t="shared" si="71"/>
        <v>02:59</v>
      </c>
      <c r="Q1009" s="18">
        <f t="shared" si="73"/>
        <v>641941</v>
      </c>
      <c r="R1009" s="8" t="str">
        <f t="shared" si="72"/>
        <v>10:41</v>
      </c>
      <c r="T1009" s="7" t="s">
        <v>149</v>
      </c>
      <c r="U1009">
        <f>COUNTIFS(Spotify!$AA:$AA,Charts!$U$1,Spotify!$U:$U,Charts!T1009)</f>
        <v>5</v>
      </c>
      <c r="V1009">
        <f>COUNTIFS(Spotify!$AA:$AA,Charts!$V$1,Spotify!$U:$U,Charts!T1009)</f>
        <v>4</v>
      </c>
      <c r="W1009">
        <f>COUNTIFS(Spotify!$AA:$AA,Charts!$W$1,Spotify!$U:$U,Charts!T1009)</f>
        <v>3</v>
      </c>
      <c r="X1009">
        <f>COUNTIFS(Spotify!$AA:$AA,Charts!$X$1,Spotify!$U:$U,Charts!T1009)</f>
        <v>0</v>
      </c>
      <c r="Y1009">
        <f>COUNTIFS(Spotify!$AA:$AA,Charts!$Y$1,Spotify!$U:$U,Charts!T1009)</f>
        <v>4</v>
      </c>
      <c r="Z1009">
        <f>COUNTIFS(Spotify!$AA:$AA,Charts!$Z$1,Spotify!$U:$U,Charts!T1009)</f>
        <v>9</v>
      </c>
      <c r="AA1009">
        <f>COUNTIFS(Spotify!$AA:$AA,Charts!$AA$1,Spotify!$U:$U,Charts!T1009)</f>
        <v>3</v>
      </c>
      <c r="AB1009">
        <f>COUNTIFS(Spotify!$AA:$AA,Charts!$AB$1,Spotify!$U:$U,Charts!T1009)</f>
        <v>1</v>
      </c>
      <c r="AC1009">
        <f>COUNTIFS(Spotify!$AA:$AA,Charts!$AC$1,Spotify!$U:$U,Charts!T1009)</f>
        <v>2</v>
      </c>
      <c r="AD1009">
        <f>COUNTIFS(Spotify!$AA:$AA,Charts!$AD$1,Spotify!$U:$U,Charts!T1009)</f>
        <v>0</v>
      </c>
      <c r="AE1009">
        <f>COUNTIFS(Spotify!$AA:$AA,Charts!$AE$1,Spotify!$U:$U,Charts!T1009)</f>
        <v>5</v>
      </c>
      <c r="AF1009" s="8">
        <f>COUNTIFS(Spotify!$AA:$AA,Charts!$AF$1,Spotify!$U:$U,Charts!T1009)</f>
        <v>1</v>
      </c>
      <c r="AH1009" s="7" t="s">
        <v>149</v>
      </c>
      <c r="AI1009">
        <f>SUMIFS(Spotify!O:O,Spotify!U:U,Charts!AH1009)/COUNTIFS(Spotify!U:U,Charts!AH1009)</f>
        <v>-6765.0540540540542</v>
      </c>
      <c r="AJ1009" s="18">
        <f>SUMIF(Spotify!U:U,Charts!AH1009,Spotify!P:P)/COUNTIF(Spotify!U:U,Charts!AH1009)</f>
        <v>104417.32432432432</v>
      </c>
      <c r="AK1009" s="18">
        <f>SUMIF(Spotify!U:U,Charts!AH1009,Spotify!R:R)/COUNTIF(Spotify!U:U,Charts!AH1009)</f>
        <v>15.918918918918919</v>
      </c>
      <c r="AL1009" s="18">
        <f>SUMIF(Spotify!U:U,Charts!AH1009,Spotify!J:J)/COUNTIF(Spotify!U:U,Charts!AH1009)</f>
        <v>500.45945945945948</v>
      </c>
      <c r="AM1009" s="18">
        <f>SUMIF(Spotify!U:U,Charts!AH1009,Spotify!H:H)/COUNTIF(Spotify!U:U,Charts!AH1009)</f>
        <v>560.35135135135135</v>
      </c>
      <c r="AN1009" s="28">
        <f>SUMIF(Spotify!U:U,Charts!AH1009,Spotify!I:I)/COUNTIF(Spotify!U:U,Charts!AH1009)</f>
        <v>388.43243243243245</v>
      </c>
    </row>
    <row r="1010" spans="1:40" x14ac:dyDescent="0.25">
      <c r="A1010" s="3" t="s">
        <v>4409</v>
      </c>
      <c r="B1010" s="1">
        <v>86065777</v>
      </c>
      <c r="C1010" s="1">
        <v>10</v>
      </c>
      <c r="D1010" s="1"/>
      <c r="H1010" s="7" t="s">
        <v>18128</v>
      </c>
      <c r="I1010" s="1">
        <v>19491625</v>
      </c>
      <c r="J1010" s="8">
        <v>1</v>
      </c>
      <c r="L1010" s="7" t="s">
        <v>18128</v>
      </c>
      <c r="M1010" s="1">
        <f t="shared" si="70"/>
        <v>-19491625</v>
      </c>
      <c r="N1010">
        <v>1</v>
      </c>
      <c r="O1010" s="18">
        <f>SUMIF(Spotify!U:U,Charts!L1010,Spotify!Q:Q)/COUNTIF(Spotify!U:U,Charts!L1010)</f>
        <v>260080</v>
      </c>
      <c r="P1010" t="str">
        <f t="shared" si="71"/>
        <v>04:20</v>
      </c>
      <c r="Q1010" s="18">
        <f t="shared" si="73"/>
        <v>641941</v>
      </c>
      <c r="R1010" s="8" t="str">
        <f t="shared" si="72"/>
        <v>10:41</v>
      </c>
      <c r="T1010" s="7" t="s">
        <v>4409</v>
      </c>
      <c r="U1010">
        <f>COUNTIFS(Spotify!$AA:$AA,Charts!$U$1,Spotify!$U:$U,Charts!T1010)</f>
        <v>0</v>
      </c>
      <c r="V1010">
        <f>COUNTIFS(Spotify!$AA:$AA,Charts!$V$1,Spotify!$U:$U,Charts!T1010)</f>
        <v>1</v>
      </c>
      <c r="W1010">
        <f>COUNTIFS(Spotify!$AA:$AA,Charts!$W$1,Spotify!$U:$U,Charts!T1010)</f>
        <v>4</v>
      </c>
      <c r="X1010">
        <f>COUNTIFS(Spotify!$AA:$AA,Charts!$X$1,Spotify!$U:$U,Charts!T1010)</f>
        <v>0</v>
      </c>
      <c r="Y1010">
        <f>COUNTIFS(Spotify!$AA:$AA,Charts!$Y$1,Spotify!$U:$U,Charts!T1010)</f>
        <v>1</v>
      </c>
      <c r="Z1010">
        <f>COUNTIFS(Spotify!$AA:$AA,Charts!$Z$1,Spotify!$U:$U,Charts!T1010)</f>
        <v>0</v>
      </c>
      <c r="AA1010">
        <f>COUNTIFS(Spotify!$AA:$AA,Charts!$AA$1,Spotify!$U:$U,Charts!T1010)</f>
        <v>1</v>
      </c>
      <c r="AB1010">
        <f>COUNTIFS(Spotify!$AA:$AA,Charts!$AB$1,Spotify!$U:$U,Charts!T1010)</f>
        <v>0</v>
      </c>
      <c r="AC1010">
        <f>COUNTIFS(Spotify!$AA:$AA,Charts!$AC$1,Spotify!$U:$U,Charts!T1010)</f>
        <v>2</v>
      </c>
      <c r="AD1010">
        <f>COUNTIFS(Spotify!$AA:$AA,Charts!$AD$1,Spotify!$U:$U,Charts!T1010)</f>
        <v>1</v>
      </c>
      <c r="AE1010">
        <f>COUNTIFS(Spotify!$AA:$AA,Charts!$AE$1,Spotify!$U:$U,Charts!T1010)</f>
        <v>0</v>
      </c>
      <c r="AF1010" s="8">
        <f>COUNTIFS(Spotify!$AA:$AA,Charts!$AF$1,Spotify!$U:$U,Charts!T1010)</f>
        <v>0</v>
      </c>
      <c r="AH1010" s="7" t="s">
        <v>4409</v>
      </c>
      <c r="AI1010">
        <f>SUMIFS(Spotify!O:O,Spotify!U:U,Charts!AH1010)/COUNTIFS(Spotify!U:U,Charts!AH1010)</f>
        <v>-5035.3999999999996</v>
      </c>
      <c r="AJ1010" s="18">
        <f>SUMIF(Spotify!U:U,Charts!AH1010,Spotify!P:P)/COUNTIF(Spotify!U:U,Charts!AH1010)</f>
        <v>100268.3</v>
      </c>
      <c r="AK1010" s="18">
        <f>SUMIF(Spotify!U:U,Charts!AH1010,Spotify!R:R)/COUNTIF(Spotify!U:U,Charts!AH1010)</f>
        <v>1.4</v>
      </c>
      <c r="AL1010" s="18">
        <f>SUMIF(Spotify!U:U,Charts!AH1010,Spotify!J:J)/COUNTIF(Spotify!U:U,Charts!AH1010)</f>
        <v>263.89999999999998</v>
      </c>
      <c r="AM1010" s="18">
        <f>SUMIF(Spotify!U:U,Charts!AH1010,Spotify!H:H)/COUNTIF(Spotify!U:U,Charts!AH1010)</f>
        <v>602.20000000000005</v>
      </c>
      <c r="AN1010" s="28">
        <f>SUMIF(Spotify!U:U,Charts!AH1010,Spotify!I:I)/COUNTIF(Spotify!U:U,Charts!AH1010)</f>
        <v>641.5</v>
      </c>
    </row>
    <row r="1011" spans="1:40" x14ac:dyDescent="0.25">
      <c r="A1011" s="3" t="s">
        <v>17821</v>
      </c>
      <c r="B1011" s="1">
        <v>33804161</v>
      </c>
      <c r="C1011" s="1">
        <v>1</v>
      </c>
      <c r="D1011" s="1"/>
      <c r="H1011" s="7" t="s">
        <v>18048</v>
      </c>
      <c r="I1011" s="1">
        <v>19487598</v>
      </c>
      <c r="J1011" s="8">
        <v>1</v>
      </c>
      <c r="L1011" s="7" t="s">
        <v>18048</v>
      </c>
      <c r="M1011" s="1">
        <f t="shared" si="70"/>
        <v>-19487598</v>
      </c>
      <c r="N1011">
        <v>1</v>
      </c>
      <c r="O1011" s="18">
        <f>SUMIF(Spotify!U:U,Charts!L1011,Spotify!Q:Q)/COUNTIF(Spotify!U:U,Charts!L1011)</f>
        <v>125720</v>
      </c>
      <c r="P1011" t="str">
        <f t="shared" si="71"/>
        <v>02:05</v>
      </c>
      <c r="Q1011" s="18">
        <f t="shared" si="73"/>
        <v>641941</v>
      </c>
      <c r="R1011" s="8" t="str">
        <f t="shared" si="72"/>
        <v>10:41</v>
      </c>
      <c r="T1011" s="7" t="s">
        <v>17821</v>
      </c>
      <c r="U1011">
        <f>COUNTIFS(Spotify!$AA:$AA,Charts!$U$1,Spotify!$U:$U,Charts!T1011)</f>
        <v>0</v>
      </c>
      <c r="V1011">
        <f>COUNTIFS(Spotify!$AA:$AA,Charts!$V$1,Spotify!$U:$U,Charts!T1011)</f>
        <v>1</v>
      </c>
      <c r="W1011">
        <f>COUNTIFS(Spotify!$AA:$AA,Charts!$W$1,Spotify!$U:$U,Charts!T1011)</f>
        <v>0</v>
      </c>
      <c r="X1011">
        <f>COUNTIFS(Spotify!$AA:$AA,Charts!$X$1,Spotify!$U:$U,Charts!T1011)</f>
        <v>0</v>
      </c>
      <c r="Y1011">
        <f>COUNTIFS(Spotify!$AA:$AA,Charts!$Y$1,Spotify!$U:$U,Charts!T1011)</f>
        <v>0</v>
      </c>
      <c r="Z1011">
        <f>COUNTIFS(Spotify!$AA:$AA,Charts!$Z$1,Spotify!$U:$U,Charts!T1011)</f>
        <v>0</v>
      </c>
      <c r="AA1011">
        <f>COUNTIFS(Spotify!$AA:$AA,Charts!$AA$1,Spotify!$U:$U,Charts!T1011)</f>
        <v>0</v>
      </c>
      <c r="AB1011">
        <f>COUNTIFS(Spotify!$AA:$AA,Charts!$AB$1,Spotify!$U:$U,Charts!T1011)</f>
        <v>0</v>
      </c>
      <c r="AC1011">
        <f>COUNTIFS(Spotify!$AA:$AA,Charts!$AC$1,Spotify!$U:$U,Charts!T1011)</f>
        <v>0</v>
      </c>
      <c r="AD1011">
        <f>COUNTIFS(Spotify!$AA:$AA,Charts!$AD$1,Spotify!$U:$U,Charts!T1011)</f>
        <v>0</v>
      </c>
      <c r="AE1011">
        <f>COUNTIFS(Spotify!$AA:$AA,Charts!$AE$1,Spotify!$U:$U,Charts!T1011)</f>
        <v>0</v>
      </c>
      <c r="AF1011" s="8">
        <f>COUNTIFS(Spotify!$AA:$AA,Charts!$AF$1,Spotify!$U:$U,Charts!T1011)</f>
        <v>0</v>
      </c>
      <c r="AH1011" s="7" t="s">
        <v>17821</v>
      </c>
      <c r="AI1011">
        <f>SUMIFS(Spotify!O:O,Spotify!U:U,Charts!AH1011)/COUNTIFS(Spotify!U:U,Charts!AH1011)</f>
        <v>-4137</v>
      </c>
      <c r="AJ1011" s="18">
        <f>SUMIF(Spotify!U:U,Charts!AH1011,Spotify!P:P)/COUNTIF(Spotify!U:U,Charts!AH1011)</f>
        <v>150088</v>
      </c>
      <c r="AK1011" s="18">
        <f>SUMIF(Spotify!U:U,Charts!AH1011,Spotify!R:R)/COUNTIF(Spotify!U:U,Charts!AH1011)</f>
        <v>9</v>
      </c>
      <c r="AL1011" s="18">
        <f>SUMIF(Spotify!U:U,Charts!AH1011,Spotify!J:J)/COUNTIF(Spotify!U:U,Charts!AH1011)</f>
        <v>573</v>
      </c>
      <c r="AM1011" s="18">
        <f>SUMIF(Spotify!U:U,Charts!AH1011,Spotify!H:H)/COUNTIF(Spotify!U:U,Charts!AH1011)</f>
        <v>57</v>
      </c>
      <c r="AN1011" s="28">
        <f>SUMIF(Spotify!U:U,Charts!AH1011,Spotify!I:I)/COUNTIF(Spotify!U:U,Charts!AH1011)</f>
        <v>763</v>
      </c>
    </row>
    <row r="1012" spans="1:40" x14ac:dyDescent="0.25">
      <c r="A1012" s="3" t="s">
        <v>130</v>
      </c>
      <c r="B1012" s="1">
        <v>57989079</v>
      </c>
      <c r="C1012" s="1">
        <v>2</v>
      </c>
      <c r="D1012" s="1"/>
      <c r="H1012" s="7" t="s">
        <v>1770</v>
      </c>
      <c r="I1012" s="1">
        <v>19448068</v>
      </c>
      <c r="J1012" s="8">
        <v>1</v>
      </c>
      <c r="L1012" s="7" t="s">
        <v>1770</v>
      </c>
      <c r="M1012" s="1">
        <f t="shared" si="70"/>
        <v>-19448068</v>
      </c>
      <c r="N1012">
        <v>1</v>
      </c>
      <c r="O1012" s="18">
        <f>SUMIF(Spotify!U:U,Charts!L1012,Spotify!Q:Q)/COUNTIF(Spotify!U:U,Charts!L1012)</f>
        <v>235813</v>
      </c>
      <c r="P1012" t="str">
        <f t="shared" si="71"/>
        <v>03:55</v>
      </c>
      <c r="Q1012" s="18">
        <f t="shared" si="73"/>
        <v>641941</v>
      </c>
      <c r="R1012" s="8" t="str">
        <f t="shared" si="72"/>
        <v>10:41</v>
      </c>
      <c r="T1012" s="7" t="s">
        <v>130</v>
      </c>
      <c r="U1012">
        <f>COUNTIFS(Spotify!$AA:$AA,Charts!$U$1,Spotify!$U:$U,Charts!T1012)</f>
        <v>0</v>
      </c>
      <c r="V1012">
        <f>COUNTIFS(Spotify!$AA:$AA,Charts!$V$1,Spotify!$U:$U,Charts!T1012)</f>
        <v>0</v>
      </c>
      <c r="W1012">
        <f>COUNTIFS(Spotify!$AA:$AA,Charts!$W$1,Spotify!$U:$U,Charts!T1012)</f>
        <v>0</v>
      </c>
      <c r="X1012">
        <f>COUNTIFS(Spotify!$AA:$AA,Charts!$X$1,Spotify!$U:$U,Charts!T1012)</f>
        <v>1</v>
      </c>
      <c r="Y1012">
        <f>COUNTIFS(Spotify!$AA:$AA,Charts!$Y$1,Spotify!$U:$U,Charts!T1012)</f>
        <v>0</v>
      </c>
      <c r="Z1012">
        <f>COUNTIFS(Spotify!$AA:$AA,Charts!$Z$1,Spotify!$U:$U,Charts!T1012)</f>
        <v>0</v>
      </c>
      <c r="AA1012">
        <f>COUNTIFS(Spotify!$AA:$AA,Charts!$AA$1,Spotify!$U:$U,Charts!T1012)</f>
        <v>0</v>
      </c>
      <c r="AB1012">
        <f>COUNTIFS(Spotify!$AA:$AA,Charts!$AB$1,Spotify!$U:$U,Charts!T1012)</f>
        <v>1</v>
      </c>
      <c r="AC1012">
        <f>COUNTIFS(Spotify!$AA:$AA,Charts!$AC$1,Spotify!$U:$U,Charts!T1012)</f>
        <v>0</v>
      </c>
      <c r="AD1012">
        <f>COUNTIFS(Spotify!$AA:$AA,Charts!$AD$1,Spotify!$U:$U,Charts!T1012)</f>
        <v>0</v>
      </c>
      <c r="AE1012">
        <f>COUNTIFS(Spotify!$AA:$AA,Charts!$AE$1,Spotify!$U:$U,Charts!T1012)</f>
        <v>0</v>
      </c>
      <c r="AF1012" s="8">
        <f>COUNTIFS(Spotify!$AA:$AA,Charts!$AF$1,Spotify!$U:$U,Charts!T1012)</f>
        <v>0</v>
      </c>
      <c r="AH1012" s="7" t="s">
        <v>130</v>
      </c>
      <c r="AI1012">
        <f>SUMIFS(Spotify!O:O,Spotify!U:U,Charts!AH1012)/COUNTIFS(Spotify!U:U,Charts!AH1012)</f>
        <v>-5167</v>
      </c>
      <c r="AJ1012" s="18">
        <f>SUMIF(Spotify!U:U,Charts!AH1012,Spotify!P:P)/COUNTIF(Spotify!U:U,Charts!AH1012)</f>
        <v>133956.5</v>
      </c>
      <c r="AK1012" s="18">
        <f>SUMIF(Spotify!U:U,Charts!AH1012,Spotify!R:R)/COUNTIF(Spotify!U:U,Charts!AH1012)</f>
        <v>4.5</v>
      </c>
      <c r="AL1012" s="18">
        <f>SUMIF(Spotify!U:U,Charts!AH1012,Spotify!J:J)/COUNTIF(Spotify!U:U,Charts!AH1012)</f>
        <v>358.5</v>
      </c>
      <c r="AM1012" s="18">
        <f>SUMIF(Spotify!U:U,Charts!AH1012,Spotify!H:H)/COUNTIF(Spotify!U:U,Charts!AH1012)</f>
        <v>733</v>
      </c>
      <c r="AN1012" s="28">
        <f>SUMIF(Spotify!U:U,Charts!AH1012,Spotify!I:I)/COUNTIF(Spotify!U:U,Charts!AH1012)</f>
        <v>760</v>
      </c>
    </row>
    <row r="1013" spans="1:40" x14ac:dyDescent="0.25">
      <c r="A1013" s="3" t="s">
        <v>5253</v>
      </c>
      <c r="B1013" s="1">
        <v>25298097</v>
      </c>
      <c r="C1013" s="1">
        <v>1</v>
      </c>
      <c r="D1013" s="1"/>
      <c r="H1013" s="7" t="s">
        <v>18234</v>
      </c>
      <c r="I1013" s="1">
        <v>19370971</v>
      </c>
      <c r="J1013" s="8">
        <v>1</v>
      </c>
      <c r="L1013" s="7" t="s">
        <v>18234</v>
      </c>
      <c r="M1013" s="1">
        <f t="shared" si="70"/>
        <v>-19370971</v>
      </c>
      <c r="N1013">
        <v>1</v>
      </c>
      <c r="O1013" s="18">
        <f>SUMIF(Spotify!U:U,Charts!L1013,Spotify!Q:Q)/COUNTIF(Spotify!U:U,Charts!L1013)</f>
        <v>234288</v>
      </c>
      <c r="P1013" t="str">
        <f t="shared" si="71"/>
        <v>03:54</v>
      </c>
      <c r="Q1013" s="18">
        <f t="shared" si="73"/>
        <v>641941</v>
      </c>
      <c r="R1013" s="8" t="str">
        <f t="shared" si="72"/>
        <v>10:41</v>
      </c>
      <c r="T1013" s="7" t="s">
        <v>5253</v>
      </c>
      <c r="U1013">
        <f>COUNTIFS(Spotify!$AA:$AA,Charts!$U$1,Spotify!$U:$U,Charts!T1013)</f>
        <v>0</v>
      </c>
      <c r="V1013">
        <f>COUNTIFS(Spotify!$AA:$AA,Charts!$V$1,Spotify!$U:$U,Charts!T1013)</f>
        <v>0</v>
      </c>
      <c r="W1013">
        <f>COUNTIFS(Spotify!$AA:$AA,Charts!$W$1,Spotify!$U:$U,Charts!T1013)</f>
        <v>0</v>
      </c>
      <c r="X1013">
        <f>COUNTIFS(Spotify!$AA:$AA,Charts!$X$1,Spotify!$U:$U,Charts!T1013)</f>
        <v>0</v>
      </c>
      <c r="Y1013">
        <f>COUNTIFS(Spotify!$AA:$AA,Charts!$Y$1,Spotify!$U:$U,Charts!T1013)</f>
        <v>0</v>
      </c>
      <c r="Z1013">
        <f>COUNTIFS(Spotify!$AA:$AA,Charts!$Z$1,Spotify!$U:$U,Charts!T1013)</f>
        <v>0</v>
      </c>
      <c r="AA1013">
        <f>COUNTIFS(Spotify!$AA:$AA,Charts!$AA$1,Spotify!$U:$U,Charts!T1013)</f>
        <v>0</v>
      </c>
      <c r="AB1013">
        <f>COUNTIFS(Spotify!$AA:$AA,Charts!$AB$1,Spotify!$U:$U,Charts!T1013)</f>
        <v>1</v>
      </c>
      <c r="AC1013">
        <f>COUNTIFS(Spotify!$AA:$AA,Charts!$AC$1,Spotify!$U:$U,Charts!T1013)</f>
        <v>0</v>
      </c>
      <c r="AD1013">
        <f>COUNTIFS(Spotify!$AA:$AA,Charts!$AD$1,Spotify!$U:$U,Charts!T1013)</f>
        <v>0</v>
      </c>
      <c r="AE1013">
        <f>COUNTIFS(Spotify!$AA:$AA,Charts!$AE$1,Spotify!$U:$U,Charts!T1013)</f>
        <v>0</v>
      </c>
      <c r="AF1013" s="8">
        <f>COUNTIFS(Spotify!$AA:$AA,Charts!$AF$1,Spotify!$U:$U,Charts!T1013)</f>
        <v>0</v>
      </c>
      <c r="AH1013" s="7" t="s">
        <v>5253</v>
      </c>
      <c r="AI1013">
        <f>SUMIFS(Spotify!O:O,Spotify!U:U,Charts!AH1013)/COUNTIFS(Spotify!U:U,Charts!AH1013)</f>
        <v>-10936</v>
      </c>
      <c r="AJ1013" s="18">
        <f>SUMIF(Spotify!U:U,Charts!AH1013,Spotify!P:P)/COUNTIF(Spotify!U:U,Charts!AH1013)</f>
        <v>123978</v>
      </c>
      <c r="AK1013" s="18">
        <f>SUMIF(Spotify!U:U,Charts!AH1013,Spotify!R:R)/COUNTIF(Spotify!U:U,Charts!AH1013)</f>
        <v>5</v>
      </c>
      <c r="AL1013" s="18">
        <f>SUMIF(Spotify!U:U,Charts!AH1013,Spotify!J:J)/COUNTIF(Spotify!U:U,Charts!AH1013)</f>
        <v>305</v>
      </c>
      <c r="AM1013" s="18">
        <f>SUMIF(Spotify!U:U,Charts!AH1013,Spotify!H:H)/COUNTIF(Spotify!U:U,Charts!AH1013)</f>
        <v>679</v>
      </c>
      <c r="AN1013" s="28">
        <f>SUMIF(Spotify!U:U,Charts!AH1013,Spotify!I:I)/COUNTIF(Spotify!U:U,Charts!AH1013)</f>
        <v>61</v>
      </c>
    </row>
    <row r="1014" spans="1:40" x14ac:dyDescent="0.25">
      <c r="A1014" s="3" t="s">
        <v>8184</v>
      </c>
      <c r="B1014" s="1">
        <v>15512316</v>
      </c>
      <c r="C1014" s="1">
        <v>2</v>
      </c>
      <c r="D1014" s="1"/>
      <c r="H1014" s="7" t="s">
        <v>18060</v>
      </c>
      <c r="I1014" s="1">
        <v>19220630</v>
      </c>
      <c r="J1014" s="8">
        <v>1</v>
      </c>
      <c r="L1014" s="7" t="s">
        <v>18060</v>
      </c>
      <c r="M1014" s="1">
        <f t="shared" si="70"/>
        <v>-19220630</v>
      </c>
      <c r="N1014">
        <v>1</v>
      </c>
      <c r="O1014" s="18">
        <f>SUMIF(Spotify!U:U,Charts!L1014,Spotify!Q:Q)/COUNTIF(Spotify!U:U,Charts!L1014)</f>
        <v>118154</v>
      </c>
      <c r="P1014" t="str">
        <f t="shared" si="71"/>
        <v>01:58</v>
      </c>
      <c r="Q1014" s="18">
        <f t="shared" si="73"/>
        <v>641941</v>
      </c>
      <c r="R1014" s="8" t="str">
        <f t="shared" si="72"/>
        <v>10:41</v>
      </c>
      <c r="T1014" s="7" t="s">
        <v>8184</v>
      </c>
      <c r="U1014">
        <f>COUNTIFS(Spotify!$AA:$AA,Charts!$U$1,Spotify!$U:$U,Charts!T1014)</f>
        <v>1</v>
      </c>
      <c r="V1014">
        <f>COUNTIFS(Spotify!$AA:$AA,Charts!$V$1,Spotify!$U:$U,Charts!T1014)</f>
        <v>0</v>
      </c>
      <c r="W1014">
        <f>COUNTIFS(Spotify!$AA:$AA,Charts!$W$1,Spotify!$U:$U,Charts!T1014)</f>
        <v>0</v>
      </c>
      <c r="X1014">
        <f>COUNTIFS(Spotify!$AA:$AA,Charts!$X$1,Spotify!$U:$U,Charts!T1014)</f>
        <v>0</v>
      </c>
      <c r="Y1014">
        <f>COUNTIFS(Spotify!$AA:$AA,Charts!$Y$1,Spotify!$U:$U,Charts!T1014)</f>
        <v>0</v>
      </c>
      <c r="Z1014">
        <f>COUNTIFS(Spotify!$AA:$AA,Charts!$Z$1,Spotify!$U:$U,Charts!T1014)</f>
        <v>0</v>
      </c>
      <c r="AA1014">
        <f>COUNTIFS(Spotify!$AA:$AA,Charts!$AA$1,Spotify!$U:$U,Charts!T1014)</f>
        <v>0</v>
      </c>
      <c r="AB1014">
        <f>COUNTIFS(Spotify!$AA:$AA,Charts!$AB$1,Spotify!$U:$U,Charts!T1014)</f>
        <v>1</v>
      </c>
      <c r="AC1014">
        <f>COUNTIFS(Spotify!$AA:$AA,Charts!$AC$1,Spotify!$U:$U,Charts!T1014)</f>
        <v>0</v>
      </c>
      <c r="AD1014">
        <f>COUNTIFS(Spotify!$AA:$AA,Charts!$AD$1,Spotify!$U:$U,Charts!T1014)</f>
        <v>0</v>
      </c>
      <c r="AE1014">
        <f>COUNTIFS(Spotify!$AA:$AA,Charts!$AE$1,Spotify!$U:$U,Charts!T1014)</f>
        <v>0</v>
      </c>
      <c r="AF1014" s="8">
        <f>COUNTIFS(Spotify!$AA:$AA,Charts!$AF$1,Spotify!$U:$U,Charts!T1014)</f>
        <v>0</v>
      </c>
      <c r="AH1014" s="7" t="s">
        <v>8184</v>
      </c>
      <c r="AI1014">
        <f>SUMIFS(Spotify!O:O,Spotify!U:U,Charts!AH1014)/COUNTIFS(Spotify!U:U,Charts!AH1014)</f>
        <v>-6835</v>
      </c>
      <c r="AJ1014" s="18">
        <f>SUMIF(Spotify!U:U,Charts!AH1014,Spotify!P:P)/COUNTIF(Spotify!U:U,Charts!AH1014)</f>
        <v>119214</v>
      </c>
      <c r="AK1014" s="18">
        <f>SUMIF(Spotify!U:U,Charts!AH1014,Spotify!R:R)/COUNTIF(Spotify!U:U,Charts!AH1014)</f>
        <v>2.5</v>
      </c>
      <c r="AL1014" s="18">
        <f>SUMIF(Spotify!U:U,Charts!AH1014,Spotify!J:J)/COUNTIF(Spotify!U:U,Charts!AH1014)</f>
        <v>347.5</v>
      </c>
      <c r="AM1014" s="18">
        <f>SUMIF(Spotify!U:U,Charts!AH1014,Spotify!H:H)/COUNTIF(Spotify!U:U,Charts!AH1014)</f>
        <v>397</v>
      </c>
      <c r="AN1014" s="28">
        <f>SUMIF(Spotify!U:U,Charts!AH1014,Spotify!I:I)/COUNTIF(Spotify!U:U,Charts!AH1014)</f>
        <v>140</v>
      </c>
    </row>
    <row r="1015" spans="1:40" x14ac:dyDescent="0.25">
      <c r="A1015" s="3" t="s">
        <v>10952</v>
      </c>
      <c r="B1015" s="1">
        <v>309227313</v>
      </c>
      <c r="C1015" s="1">
        <v>5</v>
      </c>
      <c r="D1015" s="1"/>
      <c r="H1015" s="7" t="s">
        <v>5628</v>
      </c>
      <c r="I1015" s="1">
        <v>19154649</v>
      </c>
      <c r="J1015" s="8">
        <v>3</v>
      </c>
      <c r="L1015" s="7" t="s">
        <v>5628</v>
      </c>
      <c r="M1015" s="1">
        <f t="shared" si="70"/>
        <v>-19154649</v>
      </c>
      <c r="N1015">
        <v>3</v>
      </c>
      <c r="O1015" s="18">
        <f>SUMIF(Spotify!U:U,Charts!L1015,Spotify!Q:Q)/COUNTIF(Spotify!U:U,Charts!L1015)</f>
        <v>145086</v>
      </c>
      <c r="P1015" t="str">
        <f t="shared" si="71"/>
        <v>02:25</v>
      </c>
      <c r="Q1015" s="18">
        <f t="shared" si="73"/>
        <v>641941</v>
      </c>
      <c r="R1015" s="8" t="str">
        <f t="shared" si="72"/>
        <v>10:41</v>
      </c>
      <c r="T1015" s="7" t="s">
        <v>10952</v>
      </c>
      <c r="U1015">
        <f>COUNTIFS(Spotify!$AA:$AA,Charts!$U$1,Spotify!$U:$U,Charts!T1015)</f>
        <v>0</v>
      </c>
      <c r="V1015">
        <f>COUNTIFS(Spotify!$AA:$AA,Charts!$V$1,Spotify!$U:$U,Charts!T1015)</f>
        <v>1</v>
      </c>
      <c r="W1015">
        <f>COUNTIFS(Spotify!$AA:$AA,Charts!$W$1,Spotify!$U:$U,Charts!T1015)</f>
        <v>1</v>
      </c>
      <c r="X1015">
        <f>COUNTIFS(Spotify!$AA:$AA,Charts!$X$1,Spotify!$U:$U,Charts!T1015)</f>
        <v>0</v>
      </c>
      <c r="Y1015">
        <f>COUNTIFS(Spotify!$AA:$AA,Charts!$Y$1,Spotify!$U:$U,Charts!T1015)</f>
        <v>2</v>
      </c>
      <c r="Z1015">
        <f>COUNTIFS(Spotify!$AA:$AA,Charts!$Z$1,Spotify!$U:$U,Charts!T1015)</f>
        <v>0</v>
      </c>
      <c r="AA1015">
        <f>COUNTIFS(Spotify!$AA:$AA,Charts!$AA$1,Spotify!$U:$U,Charts!T1015)</f>
        <v>0</v>
      </c>
      <c r="AB1015">
        <f>COUNTIFS(Spotify!$AA:$AA,Charts!$AB$1,Spotify!$U:$U,Charts!T1015)</f>
        <v>0</v>
      </c>
      <c r="AC1015">
        <f>COUNTIFS(Spotify!$AA:$AA,Charts!$AC$1,Spotify!$U:$U,Charts!T1015)</f>
        <v>0</v>
      </c>
      <c r="AD1015">
        <f>COUNTIFS(Spotify!$AA:$AA,Charts!$AD$1,Spotify!$U:$U,Charts!T1015)</f>
        <v>0</v>
      </c>
      <c r="AE1015">
        <f>COUNTIFS(Spotify!$AA:$AA,Charts!$AE$1,Spotify!$U:$U,Charts!T1015)</f>
        <v>1</v>
      </c>
      <c r="AF1015" s="8">
        <f>COUNTIFS(Spotify!$AA:$AA,Charts!$AF$1,Spotify!$U:$U,Charts!T1015)</f>
        <v>0</v>
      </c>
      <c r="AH1015" s="7" t="s">
        <v>10952</v>
      </c>
      <c r="AI1015">
        <f>SUMIFS(Spotify!O:O,Spotify!U:U,Charts!AH1015)/COUNTIFS(Spotify!U:U,Charts!AH1015)</f>
        <v>-4249.2</v>
      </c>
      <c r="AJ1015" s="18">
        <f>SUMIF(Spotify!U:U,Charts!AH1015,Spotify!P:P)/COUNTIF(Spotify!U:U,Charts!AH1015)</f>
        <v>98628.4</v>
      </c>
      <c r="AK1015" s="18">
        <f>SUMIF(Spotify!U:U,Charts!AH1015,Spotify!R:R)/COUNTIF(Spotify!U:U,Charts!AH1015)</f>
        <v>11.2</v>
      </c>
      <c r="AL1015" s="18">
        <f>SUMIF(Spotify!U:U,Charts!AH1015,Spotify!J:J)/COUNTIF(Spotify!U:U,Charts!AH1015)</f>
        <v>190.6</v>
      </c>
      <c r="AM1015" s="18">
        <f>SUMIF(Spotify!U:U,Charts!AH1015,Spotify!H:H)/COUNTIF(Spotify!U:U,Charts!AH1015)</f>
        <v>593.79999999999995</v>
      </c>
      <c r="AN1015" s="28">
        <f>SUMIF(Spotify!U:U,Charts!AH1015,Spotify!I:I)/COUNTIF(Spotify!U:U,Charts!AH1015)</f>
        <v>620.4</v>
      </c>
    </row>
    <row r="1016" spans="1:40" x14ac:dyDescent="0.25">
      <c r="A1016" s="3" t="s">
        <v>11740</v>
      </c>
      <c r="B1016" s="1">
        <v>100793068</v>
      </c>
      <c r="C1016" s="1">
        <v>6</v>
      </c>
      <c r="D1016" s="1"/>
      <c r="H1016" s="7" t="s">
        <v>18236</v>
      </c>
      <c r="I1016" s="1">
        <v>19034981</v>
      </c>
      <c r="J1016" s="8">
        <v>1</v>
      </c>
      <c r="L1016" s="7" t="s">
        <v>18236</v>
      </c>
      <c r="M1016" s="1">
        <f t="shared" si="70"/>
        <v>-19034981</v>
      </c>
      <c r="N1016">
        <v>1</v>
      </c>
      <c r="O1016" s="18">
        <f>SUMIF(Spotify!U:U,Charts!L1016,Spotify!Q:Q)/COUNTIF(Spotify!U:U,Charts!L1016)</f>
        <v>219029</v>
      </c>
      <c r="P1016" t="str">
        <f t="shared" si="71"/>
        <v>03:39</v>
      </c>
      <c r="Q1016" s="18">
        <f t="shared" si="73"/>
        <v>641941</v>
      </c>
      <c r="R1016" s="8" t="str">
        <f t="shared" si="72"/>
        <v>10:41</v>
      </c>
      <c r="T1016" s="7" t="s">
        <v>11740</v>
      </c>
      <c r="U1016">
        <f>COUNTIFS(Spotify!$AA:$AA,Charts!$U$1,Spotify!$U:$U,Charts!T1016)</f>
        <v>0</v>
      </c>
      <c r="V1016">
        <f>COUNTIFS(Spotify!$AA:$AA,Charts!$V$1,Spotify!$U:$U,Charts!T1016)</f>
        <v>1</v>
      </c>
      <c r="W1016">
        <f>COUNTIFS(Spotify!$AA:$AA,Charts!$W$1,Spotify!$U:$U,Charts!T1016)</f>
        <v>1</v>
      </c>
      <c r="X1016">
        <f>COUNTIFS(Spotify!$AA:$AA,Charts!$X$1,Spotify!$U:$U,Charts!T1016)</f>
        <v>0</v>
      </c>
      <c r="Y1016">
        <f>COUNTIFS(Spotify!$AA:$AA,Charts!$Y$1,Spotify!$U:$U,Charts!T1016)</f>
        <v>0</v>
      </c>
      <c r="Z1016">
        <f>COUNTIFS(Spotify!$AA:$AA,Charts!$Z$1,Spotify!$U:$U,Charts!T1016)</f>
        <v>0</v>
      </c>
      <c r="AA1016">
        <f>COUNTIFS(Spotify!$AA:$AA,Charts!$AA$1,Spotify!$U:$U,Charts!T1016)</f>
        <v>1</v>
      </c>
      <c r="AB1016">
        <f>COUNTIFS(Spotify!$AA:$AA,Charts!$AB$1,Spotify!$U:$U,Charts!T1016)</f>
        <v>0</v>
      </c>
      <c r="AC1016">
        <f>COUNTIFS(Spotify!$AA:$AA,Charts!$AC$1,Spotify!$U:$U,Charts!T1016)</f>
        <v>0</v>
      </c>
      <c r="AD1016">
        <f>COUNTIFS(Spotify!$AA:$AA,Charts!$AD$1,Spotify!$U:$U,Charts!T1016)</f>
        <v>2</v>
      </c>
      <c r="AE1016">
        <f>COUNTIFS(Spotify!$AA:$AA,Charts!$AE$1,Spotify!$U:$U,Charts!T1016)</f>
        <v>0</v>
      </c>
      <c r="AF1016" s="8">
        <f>COUNTIFS(Spotify!$AA:$AA,Charts!$AF$1,Spotify!$U:$U,Charts!T1016)</f>
        <v>1</v>
      </c>
      <c r="AH1016" s="7" t="s">
        <v>11740</v>
      </c>
      <c r="AI1016">
        <f>SUMIFS(Spotify!O:O,Spotify!U:U,Charts!AH1016)/COUNTIFS(Spotify!U:U,Charts!AH1016)</f>
        <v>-6873.666666666667</v>
      </c>
      <c r="AJ1016" s="18">
        <f>SUMIF(Spotify!U:U,Charts!AH1016,Spotify!P:P)/COUNTIF(Spotify!U:U,Charts!AH1016)</f>
        <v>140129</v>
      </c>
      <c r="AK1016" s="18">
        <f>SUMIF(Spotify!U:U,Charts!AH1016,Spotify!R:R)/COUNTIF(Spotify!U:U,Charts!AH1016)</f>
        <v>3.3333333333333335</v>
      </c>
      <c r="AL1016" s="18">
        <f>SUMIF(Spotify!U:U,Charts!AH1016,Spotify!J:J)/COUNTIF(Spotify!U:U,Charts!AH1016)</f>
        <v>276.16666666666669</v>
      </c>
      <c r="AM1016" s="18">
        <f>SUMIF(Spotify!U:U,Charts!AH1016,Spotify!H:H)/COUNTIF(Spotify!U:U,Charts!AH1016)</f>
        <v>893.5</v>
      </c>
      <c r="AN1016" s="28">
        <f>SUMIF(Spotify!U:U,Charts!AH1016,Spotify!I:I)/COUNTIF(Spotify!U:U,Charts!AH1016)</f>
        <v>359.66666666666669</v>
      </c>
    </row>
    <row r="1017" spans="1:40" x14ac:dyDescent="0.25">
      <c r="A1017" s="3" t="s">
        <v>3945</v>
      </c>
      <c r="B1017" s="1">
        <v>211709519</v>
      </c>
      <c r="C1017" s="1">
        <v>1</v>
      </c>
      <c r="D1017" s="1"/>
      <c r="H1017" s="7" t="s">
        <v>18063</v>
      </c>
      <c r="I1017" s="1">
        <v>19031955</v>
      </c>
      <c r="J1017" s="8">
        <v>1</v>
      </c>
      <c r="L1017" s="7" t="s">
        <v>18063</v>
      </c>
      <c r="M1017" s="1">
        <f t="shared" si="70"/>
        <v>-19031955</v>
      </c>
      <c r="N1017">
        <v>1</v>
      </c>
      <c r="O1017" s="18">
        <f>SUMIF(Spotify!U:U,Charts!L1017,Spotify!Q:Q)/COUNTIF(Spotify!U:U,Charts!L1017)</f>
        <v>220878</v>
      </c>
      <c r="P1017" t="str">
        <f t="shared" si="71"/>
        <v>03:40</v>
      </c>
      <c r="Q1017" s="18">
        <f t="shared" si="73"/>
        <v>641941</v>
      </c>
      <c r="R1017" s="8" t="str">
        <f t="shared" si="72"/>
        <v>10:41</v>
      </c>
      <c r="T1017" s="7" t="s">
        <v>3945</v>
      </c>
      <c r="U1017">
        <f>COUNTIFS(Spotify!$AA:$AA,Charts!$U$1,Spotify!$U:$U,Charts!T1017)</f>
        <v>0</v>
      </c>
      <c r="V1017">
        <f>COUNTIFS(Spotify!$AA:$AA,Charts!$V$1,Spotify!$U:$U,Charts!T1017)</f>
        <v>0</v>
      </c>
      <c r="W1017">
        <f>COUNTIFS(Spotify!$AA:$AA,Charts!$W$1,Spotify!$U:$U,Charts!T1017)</f>
        <v>0</v>
      </c>
      <c r="X1017">
        <f>COUNTIFS(Spotify!$AA:$AA,Charts!$X$1,Spotify!$U:$U,Charts!T1017)</f>
        <v>0</v>
      </c>
      <c r="Y1017">
        <f>COUNTIFS(Spotify!$AA:$AA,Charts!$Y$1,Spotify!$U:$U,Charts!T1017)</f>
        <v>0</v>
      </c>
      <c r="Z1017">
        <f>COUNTIFS(Spotify!$AA:$AA,Charts!$Z$1,Spotify!$U:$U,Charts!T1017)</f>
        <v>0</v>
      </c>
      <c r="AA1017">
        <f>COUNTIFS(Spotify!$AA:$AA,Charts!$AA$1,Spotify!$U:$U,Charts!T1017)</f>
        <v>0</v>
      </c>
      <c r="AB1017">
        <f>COUNTIFS(Spotify!$AA:$AA,Charts!$AB$1,Spotify!$U:$U,Charts!T1017)</f>
        <v>0</v>
      </c>
      <c r="AC1017">
        <f>COUNTIFS(Spotify!$AA:$AA,Charts!$AC$1,Spotify!$U:$U,Charts!T1017)</f>
        <v>1</v>
      </c>
      <c r="AD1017">
        <f>COUNTIFS(Spotify!$AA:$AA,Charts!$AD$1,Spotify!$U:$U,Charts!T1017)</f>
        <v>0</v>
      </c>
      <c r="AE1017">
        <f>COUNTIFS(Spotify!$AA:$AA,Charts!$AE$1,Spotify!$U:$U,Charts!T1017)</f>
        <v>0</v>
      </c>
      <c r="AF1017" s="8">
        <f>COUNTIFS(Spotify!$AA:$AA,Charts!$AF$1,Spotify!$U:$U,Charts!T1017)</f>
        <v>0</v>
      </c>
      <c r="AH1017" s="7" t="s">
        <v>3945</v>
      </c>
      <c r="AI1017">
        <f>SUMIFS(Spotify!O:O,Spotify!U:U,Charts!AH1017)/COUNTIFS(Spotify!U:U,Charts!AH1017)</f>
        <v>-7989</v>
      </c>
      <c r="AJ1017" s="18">
        <f>SUMIF(Spotify!U:U,Charts!AH1017,Spotify!P:P)/COUNTIF(Spotify!U:U,Charts!AH1017)</f>
        <v>166159</v>
      </c>
      <c r="AK1017" s="18">
        <f>SUMIF(Spotify!U:U,Charts!AH1017,Spotify!R:R)/COUNTIF(Spotify!U:U,Charts!AH1017)</f>
        <v>26</v>
      </c>
      <c r="AL1017" s="18">
        <f>SUMIF(Spotify!U:U,Charts!AH1017,Spotify!J:J)/COUNTIF(Spotify!U:U,Charts!AH1017)</f>
        <v>308</v>
      </c>
      <c r="AM1017" s="18">
        <f>SUMIF(Spotify!U:U,Charts!AH1017,Spotify!H:H)/COUNTIF(Spotify!U:U,Charts!AH1017)</f>
        <v>4</v>
      </c>
      <c r="AN1017" s="28">
        <f>SUMIF(Spotify!U:U,Charts!AH1017,Spotify!I:I)/COUNTIF(Spotify!U:U,Charts!AH1017)</f>
        <v>479</v>
      </c>
    </row>
    <row r="1018" spans="1:40" x14ac:dyDescent="0.25">
      <c r="A1018" s="3" t="s">
        <v>18195</v>
      </c>
      <c r="B1018" s="1">
        <v>522828522</v>
      </c>
      <c r="C1018" s="1">
        <v>6</v>
      </c>
      <c r="D1018" s="1"/>
      <c r="H1018" s="7" t="s">
        <v>6800</v>
      </c>
      <c r="I1018" s="1">
        <v>18626277</v>
      </c>
      <c r="J1018" s="8">
        <v>1</v>
      </c>
      <c r="L1018" s="7" t="s">
        <v>6800</v>
      </c>
      <c r="M1018" s="1">
        <f t="shared" si="70"/>
        <v>-18626277</v>
      </c>
      <c r="N1018">
        <v>1</v>
      </c>
      <c r="O1018" s="18">
        <f>SUMIF(Spotify!U:U,Charts!L1018,Spotify!Q:Q)/COUNTIF(Spotify!U:U,Charts!L1018)</f>
        <v>223431</v>
      </c>
      <c r="P1018" t="str">
        <f t="shared" si="71"/>
        <v>03:43</v>
      </c>
      <c r="Q1018" s="18">
        <f t="shared" si="73"/>
        <v>641941</v>
      </c>
      <c r="R1018" s="8" t="str">
        <f t="shared" si="72"/>
        <v>10:41</v>
      </c>
      <c r="T1018" s="7" t="s">
        <v>18195</v>
      </c>
      <c r="U1018">
        <f>COUNTIFS(Spotify!$AA:$AA,Charts!$U$1,Spotify!$U:$U,Charts!T1018)</f>
        <v>0</v>
      </c>
      <c r="V1018">
        <f>COUNTIFS(Spotify!$AA:$AA,Charts!$V$1,Spotify!$U:$U,Charts!T1018)</f>
        <v>0</v>
      </c>
      <c r="W1018">
        <f>COUNTIFS(Spotify!$AA:$AA,Charts!$W$1,Spotify!$U:$U,Charts!T1018)</f>
        <v>4</v>
      </c>
      <c r="X1018">
        <f>COUNTIFS(Spotify!$AA:$AA,Charts!$X$1,Spotify!$U:$U,Charts!T1018)</f>
        <v>0</v>
      </c>
      <c r="Y1018">
        <f>COUNTIFS(Spotify!$AA:$AA,Charts!$Y$1,Spotify!$U:$U,Charts!T1018)</f>
        <v>0</v>
      </c>
      <c r="Z1018">
        <f>COUNTIFS(Spotify!$AA:$AA,Charts!$Z$1,Spotify!$U:$U,Charts!T1018)</f>
        <v>0</v>
      </c>
      <c r="AA1018">
        <f>COUNTIFS(Spotify!$AA:$AA,Charts!$AA$1,Spotify!$U:$U,Charts!T1018)</f>
        <v>0</v>
      </c>
      <c r="AB1018">
        <f>COUNTIFS(Spotify!$AA:$AA,Charts!$AB$1,Spotify!$U:$U,Charts!T1018)</f>
        <v>2</v>
      </c>
      <c r="AC1018">
        <f>COUNTIFS(Spotify!$AA:$AA,Charts!$AC$1,Spotify!$U:$U,Charts!T1018)</f>
        <v>0</v>
      </c>
      <c r="AD1018">
        <f>COUNTIFS(Spotify!$AA:$AA,Charts!$AD$1,Spotify!$U:$U,Charts!T1018)</f>
        <v>0</v>
      </c>
      <c r="AE1018">
        <f>COUNTIFS(Spotify!$AA:$AA,Charts!$AE$1,Spotify!$U:$U,Charts!T1018)</f>
        <v>0</v>
      </c>
      <c r="AF1018" s="8">
        <f>COUNTIFS(Spotify!$AA:$AA,Charts!$AF$1,Spotify!$U:$U,Charts!T1018)</f>
        <v>0</v>
      </c>
      <c r="AH1018" s="7" t="s">
        <v>18195</v>
      </c>
      <c r="AI1018">
        <f>SUMIFS(Spotify!O:O,Spotify!U:U,Charts!AH1018)/COUNTIFS(Spotify!U:U,Charts!AH1018)</f>
        <v>-2344.3333333333335</v>
      </c>
      <c r="AJ1018" s="18">
        <f>SUMIF(Spotify!U:U,Charts!AH1018,Spotify!P:P)/COUNTIF(Spotify!U:U,Charts!AH1018)</f>
        <v>82724.666666666672</v>
      </c>
      <c r="AK1018" s="18">
        <f>SUMIF(Spotify!U:U,Charts!AH1018,Spotify!R:R)/COUNTIF(Spotify!U:U,Charts!AH1018)</f>
        <v>21.666666666666668</v>
      </c>
      <c r="AL1018" s="18">
        <f>SUMIF(Spotify!U:U,Charts!AH1018,Spotify!J:J)/COUNTIF(Spotify!U:U,Charts!AH1018)</f>
        <v>137.66666666666666</v>
      </c>
      <c r="AM1018" s="18">
        <f>SUMIF(Spotify!U:U,Charts!AH1018,Spotify!H:H)/COUNTIF(Spotify!U:U,Charts!AH1018)</f>
        <v>787.5</v>
      </c>
      <c r="AN1018" s="28">
        <f>SUMIF(Spotify!U:U,Charts!AH1018,Spotify!I:I)/COUNTIF(Spotify!U:U,Charts!AH1018)</f>
        <v>766.16666666666663</v>
      </c>
    </row>
    <row r="1019" spans="1:40" x14ac:dyDescent="0.25">
      <c r="A1019" s="3" t="s">
        <v>758</v>
      </c>
      <c r="B1019" s="1">
        <v>1998335586</v>
      </c>
      <c r="C1019" s="1">
        <v>19</v>
      </c>
      <c r="D1019" s="1"/>
      <c r="H1019" s="7" t="s">
        <v>18115</v>
      </c>
      <c r="I1019" s="1">
        <v>18560499</v>
      </c>
      <c r="J1019" s="8">
        <v>1</v>
      </c>
      <c r="L1019" s="7" t="s">
        <v>18115</v>
      </c>
      <c r="M1019" s="1">
        <f t="shared" si="70"/>
        <v>-18560499</v>
      </c>
      <c r="N1019">
        <v>1</v>
      </c>
      <c r="O1019" s="18">
        <f>SUMIF(Spotify!U:U,Charts!L1019,Spotify!Q:Q)/COUNTIF(Spotify!U:U,Charts!L1019)</f>
        <v>140308</v>
      </c>
      <c r="P1019" t="str">
        <f t="shared" si="71"/>
        <v>02:20</v>
      </c>
      <c r="Q1019" s="18">
        <f t="shared" si="73"/>
        <v>641941</v>
      </c>
      <c r="R1019" s="8" t="str">
        <f t="shared" si="72"/>
        <v>10:41</v>
      </c>
      <c r="T1019" s="7" t="s">
        <v>758</v>
      </c>
      <c r="U1019">
        <f>COUNTIFS(Spotify!$AA:$AA,Charts!$U$1,Spotify!$U:$U,Charts!T1019)</f>
        <v>5</v>
      </c>
      <c r="V1019">
        <f>COUNTIFS(Spotify!$AA:$AA,Charts!$V$1,Spotify!$U:$U,Charts!T1019)</f>
        <v>2</v>
      </c>
      <c r="W1019">
        <f>COUNTIFS(Spotify!$AA:$AA,Charts!$W$1,Spotify!$U:$U,Charts!T1019)</f>
        <v>1</v>
      </c>
      <c r="X1019">
        <f>COUNTIFS(Spotify!$AA:$AA,Charts!$X$1,Spotify!$U:$U,Charts!T1019)</f>
        <v>0</v>
      </c>
      <c r="Y1019">
        <f>COUNTIFS(Spotify!$AA:$AA,Charts!$Y$1,Spotify!$U:$U,Charts!T1019)</f>
        <v>1</v>
      </c>
      <c r="Z1019">
        <f>COUNTIFS(Spotify!$AA:$AA,Charts!$Z$1,Spotify!$U:$U,Charts!T1019)</f>
        <v>2</v>
      </c>
      <c r="AA1019">
        <f>COUNTIFS(Spotify!$AA:$AA,Charts!$AA$1,Spotify!$U:$U,Charts!T1019)</f>
        <v>2</v>
      </c>
      <c r="AB1019">
        <f>COUNTIFS(Spotify!$AA:$AA,Charts!$AB$1,Spotify!$U:$U,Charts!T1019)</f>
        <v>1</v>
      </c>
      <c r="AC1019">
        <f>COUNTIFS(Spotify!$AA:$AA,Charts!$AC$1,Spotify!$U:$U,Charts!T1019)</f>
        <v>0</v>
      </c>
      <c r="AD1019">
        <f>COUNTIFS(Spotify!$AA:$AA,Charts!$AD$1,Spotify!$U:$U,Charts!T1019)</f>
        <v>1</v>
      </c>
      <c r="AE1019">
        <f>COUNTIFS(Spotify!$AA:$AA,Charts!$AE$1,Spotify!$U:$U,Charts!T1019)</f>
        <v>0</v>
      </c>
      <c r="AF1019" s="8">
        <f>COUNTIFS(Spotify!$AA:$AA,Charts!$AF$1,Spotify!$U:$U,Charts!T1019)</f>
        <v>4</v>
      </c>
      <c r="AH1019" s="7" t="s">
        <v>758</v>
      </c>
      <c r="AI1019">
        <f>SUMIFS(Spotify!O:O,Spotify!U:U,Charts!AH1019)/COUNTIFS(Spotify!U:U,Charts!AH1019)</f>
        <v>-4269</v>
      </c>
      <c r="AJ1019" s="18">
        <f>SUMIF(Spotify!U:U,Charts!AH1019,Spotify!P:P)/COUNTIF(Spotify!U:U,Charts!AH1019)</f>
        <v>106431.63157894737</v>
      </c>
      <c r="AK1019" s="18">
        <f>SUMIF(Spotify!U:U,Charts!AH1019,Spotify!R:R)/COUNTIF(Spotify!U:U,Charts!AH1019)</f>
        <v>16.578947368421051</v>
      </c>
      <c r="AL1019" s="18">
        <f>SUMIF(Spotify!U:U,Charts!AH1019,Spotify!J:J)/COUNTIF(Spotify!U:U,Charts!AH1019)</f>
        <v>395.26315789473682</v>
      </c>
      <c r="AM1019" s="18">
        <f>SUMIF(Spotify!U:U,Charts!AH1019,Spotify!H:H)/COUNTIF(Spotify!U:U,Charts!AH1019)</f>
        <v>685.78947368421052</v>
      </c>
      <c r="AN1019" s="28">
        <f>SUMIF(Spotify!U:U,Charts!AH1019,Spotify!I:I)/COUNTIF(Spotify!U:U,Charts!AH1019)</f>
        <v>657.26315789473688</v>
      </c>
    </row>
    <row r="1020" spans="1:40" x14ac:dyDescent="0.25">
      <c r="A1020" s="3" t="s">
        <v>7028</v>
      </c>
      <c r="B1020" s="1">
        <v>2104158932</v>
      </c>
      <c r="C1020" s="1">
        <v>14</v>
      </c>
      <c r="D1020" s="1"/>
      <c r="H1020" s="7" t="s">
        <v>6996</v>
      </c>
      <c r="I1020" s="1">
        <v>18487032</v>
      </c>
      <c r="J1020" s="8">
        <v>1</v>
      </c>
      <c r="L1020" s="7" t="s">
        <v>6996</v>
      </c>
      <c r="M1020" s="1">
        <f t="shared" si="70"/>
        <v>-18487032</v>
      </c>
      <c r="N1020">
        <v>1</v>
      </c>
      <c r="O1020" s="18">
        <f>SUMIF(Spotify!U:U,Charts!L1020,Spotify!Q:Q)/COUNTIF(Spotify!U:U,Charts!L1020)</f>
        <v>176268</v>
      </c>
      <c r="P1020" t="str">
        <f t="shared" si="71"/>
        <v>02:56</v>
      </c>
      <c r="Q1020" s="18">
        <f t="shared" si="73"/>
        <v>641941</v>
      </c>
      <c r="R1020" s="8" t="str">
        <f t="shared" si="72"/>
        <v>10:41</v>
      </c>
      <c r="T1020" s="7" t="s">
        <v>7028</v>
      </c>
      <c r="U1020">
        <f>COUNTIFS(Spotify!$AA:$AA,Charts!$U$1,Spotify!$U:$U,Charts!T1020)</f>
        <v>4</v>
      </c>
      <c r="V1020">
        <f>COUNTIFS(Spotify!$AA:$AA,Charts!$V$1,Spotify!$U:$U,Charts!T1020)</f>
        <v>0</v>
      </c>
      <c r="W1020">
        <f>COUNTIFS(Spotify!$AA:$AA,Charts!$W$1,Spotify!$U:$U,Charts!T1020)</f>
        <v>0</v>
      </c>
      <c r="X1020">
        <f>COUNTIFS(Spotify!$AA:$AA,Charts!$X$1,Spotify!$U:$U,Charts!T1020)</f>
        <v>0</v>
      </c>
      <c r="Y1020">
        <f>COUNTIFS(Spotify!$AA:$AA,Charts!$Y$1,Spotify!$U:$U,Charts!T1020)</f>
        <v>0</v>
      </c>
      <c r="Z1020">
        <f>COUNTIFS(Spotify!$AA:$AA,Charts!$Z$1,Spotify!$U:$U,Charts!T1020)</f>
        <v>1</v>
      </c>
      <c r="AA1020">
        <f>COUNTIFS(Spotify!$AA:$AA,Charts!$AA$1,Spotify!$U:$U,Charts!T1020)</f>
        <v>0</v>
      </c>
      <c r="AB1020">
        <f>COUNTIFS(Spotify!$AA:$AA,Charts!$AB$1,Spotify!$U:$U,Charts!T1020)</f>
        <v>5</v>
      </c>
      <c r="AC1020">
        <f>COUNTIFS(Spotify!$AA:$AA,Charts!$AC$1,Spotify!$U:$U,Charts!T1020)</f>
        <v>0</v>
      </c>
      <c r="AD1020">
        <f>COUNTIFS(Spotify!$AA:$AA,Charts!$AD$1,Spotify!$U:$U,Charts!T1020)</f>
        <v>1</v>
      </c>
      <c r="AE1020">
        <f>COUNTIFS(Spotify!$AA:$AA,Charts!$AE$1,Spotify!$U:$U,Charts!T1020)</f>
        <v>1</v>
      </c>
      <c r="AF1020" s="8">
        <f>COUNTIFS(Spotify!$AA:$AA,Charts!$AF$1,Spotify!$U:$U,Charts!T1020)</f>
        <v>2</v>
      </c>
      <c r="AH1020" s="7" t="s">
        <v>7028</v>
      </c>
      <c r="AI1020">
        <f>SUMIFS(Spotify!O:O,Spotify!U:U,Charts!AH1020)/COUNTIFS(Spotify!U:U,Charts!AH1020)</f>
        <v>-3650.9285714285716</v>
      </c>
      <c r="AJ1020" s="18">
        <f>SUMIF(Spotify!U:U,Charts!AH1020,Spotify!P:P)/COUNTIF(Spotify!U:U,Charts!AH1020)</f>
        <v>129743.57142857143</v>
      </c>
      <c r="AK1020" s="18">
        <f>SUMIF(Spotify!U:U,Charts!AH1020,Spotify!R:R)/COUNTIF(Spotify!U:U,Charts!AH1020)</f>
        <v>17</v>
      </c>
      <c r="AL1020" s="18">
        <f>SUMIF(Spotify!U:U,Charts!AH1020,Spotify!J:J)/COUNTIF(Spotify!U:U,Charts!AH1020)</f>
        <v>310.07142857142856</v>
      </c>
      <c r="AM1020" s="18">
        <f>SUMIF(Spotify!U:U,Charts!AH1020,Spotify!H:H)/COUNTIF(Spotify!U:U,Charts!AH1020)</f>
        <v>701.5</v>
      </c>
      <c r="AN1020" s="28">
        <f>SUMIF(Spotify!U:U,Charts!AH1020,Spotify!I:I)/COUNTIF(Spotify!U:U,Charts!AH1020)</f>
        <v>548.64285714285711</v>
      </c>
    </row>
    <row r="1021" spans="1:40" x14ac:dyDescent="0.25">
      <c r="A1021" s="3" t="s">
        <v>18196</v>
      </c>
      <c r="B1021" s="1">
        <v>21901856</v>
      </c>
      <c r="C1021" s="1">
        <v>1</v>
      </c>
      <c r="D1021" s="1"/>
      <c r="H1021" s="7" t="s">
        <v>15924</v>
      </c>
      <c r="I1021" s="1">
        <v>18455817</v>
      </c>
      <c r="J1021" s="8">
        <v>2</v>
      </c>
      <c r="L1021" s="7" t="s">
        <v>15924</v>
      </c>
      <c r="M1021" s="1">
        <f t="shared" si="70"/>
        <v>-18455817</v>
      </c>
      <c r="N1021">
        <v>2</v>
      </c>
      <c r="O1021" s="18">
        <f>SUMIF(Spotify!U:U,Charts!L1021,Spotify!Q:Q)/COUNTIF(Spotify!U:U,Charts!L1021)</f>
        <v>227813</v>
      </c>
      <c r="P1021" t="str">
        <f t="shared" si="71"/>
        <v>03:47</v>
      </c>
      <c r="Q1021" s="18">
        <f t="shared" si="73"/>
        <v>641941</v>
      </c>
      <c r="R1021" s="8" t="str">
        <f t="shared" si="72"/>
        <v>10:41</v>
      </c>
      <c r="T1021" s="7" t="s">
        <v>18196</v>
      </c>
      <c r="U1021">
        <f>COUNTIFS(Spotify!$AA:$AA,Charts!$U$1,Spotify!$U:$U,Charts!T1021)</f>
        <v>0</v>
      </c>
      <c r="V1021">
        <f>COUNTIFS(Spotify!$AA:$AA,Charts!$V$1,Spotify!$U:$U,Charts!T1021)</f>
        <v>0</v>
      </c>
      <c r="W1021">
        <f>COUNTIFS(Spotify!$AA:$AA,Charts!$W$1,Spotify!$U:$U,Charts!T1021)</f>
        <v>0</v>
      </c>
      <c r="X1021">
        <f>COUNTIFS(Spotify!$AA:$AA,Charts!$X$1,Spotify!$U:$U,Charts!T1021)</f>
        <v>0</v>
      </c>
      <c r="Y1021">
        <f>COUNTIFS(Spotify!$AA:$AA,Charts!$Y$1,Spotify!$U:$U,Charts!T1021)</f>
        <v>0</v>
      </c>
      <c r="Z1021">
        <f>COUNTIFS(Spotify!$AA:$AA,Charts!$Z$1,Spotify!$U:$U,Charts!T1021)</f>
        <v>0</v>
      </c>
      <c r="AA1021">
        <f>COUNTIFS(Spotify!$AA:$AA,Charts!$AA$1,Spotify!$U:$U,Charts!T1021)</f>
        <v>1</v>
      </c>
      <c r="AB1021">
        <f>COUNTIFS(Spotify!$AA:$AA,Charts!$AB$1,Spotify!$U:$U,Charts!T1021)</f>
        <v>0</v>
      </c>
      <c r="AC1021">
        <f>COUNTIFS(Spotify!$AA:$AA,Charts!$AC$1,Spotify!$U:$U,Charts!T1021)</f>
        <v>0</v>
      </c>
      <c r="AD1021">
        <f>COUNTIFS(Spotify!$AA:$AA,Charts!$AD$1,Spotify!$U:$U,Charts!T1021)</f>
        <v>0</v>
      </c>
      <c r="AE1021">
        <f>COUNTIFS(Spotify!$AA:$AA,Charts!$AE$1,Spotify!$U:$U,Charts!T1021)</f>
        <v>0</v>
      </c>
      <c r="AF1021" s="8">
        <f>COUNTIFS(Spotify!$AA:$AA,Charts!$AF$1,Spotify!$U:$U,Charts!T1021)</f>
        <v>0</v>
      </c>
      <c r="AH1021" s="7" t="s">
        <v>18196</v>
      </c>
      <c r="AI1021">
        <f>SUMIFS(Spotify!O:O,Spotify!U:U,Charts!AH1021)/COUNTIFS(Spotify!U:U,Charts!AH1021)</f>
        <v>-2936</v>
      </c>
      <c r="AJ1021" s="18">
        <f>SUMIF(Spotify!U:U,Charts!AH1021,Spotify!P:P)/COUNTIF(Spotify!U:U,Charts!AH1021)</f>
        <v>99971</v>
      </c>
      <c r="AK1021" s="18">
        <f>SUMIF(Spotify!U:U,Charts!AH1021,Spotify!R:R)/COUNTIF(Spotify!U:U,Charts!AH1021)</f>
        <v>5</v>
      </c>
      <c r="AL1021" s="18">
        <f>SUMIF(Spotify!U:U,Charts!AH1021,Spotify!J:J)/COUNTIF(Spotify!U:U,Charts!AH1021)</f>
        <v>628</v>
      </c>
      <c r="AM1021" s="18">
        <f>SUMIF(Spotify!U:U,Charts!AH1021,Spotify!H:H)/COUNTIF(Spotify!U:U,Charts!AH1021)</f>
        <v>624</v>
      </c>
      <c r="AN1021" s="28">
        <f>SUMIF(Spotify!U:U,Charts!AH1021,Spotify!I:I)/COUNTIF(Spotify!U:U,Charts!AH1021)</f>
        <v>745</v>
      </c>
    </row>
    <row r="1022" spans="1:40" x14ac:dyDescent="0.25">
      <c r="A1022" s="3" t="s">
        <v>16201</v>
      </c>
      <c r="B1022" s="1">
        <v>25854909</v>
      </c>
      <c r="C1022" s="1">
        <v>1</v>
      </c>
      <c r="D1022" s="1"/>
      <c r="H1022" s="7" t="s">
        <v>9801</v>
      </c>
      <c r="I1022" s="1">
        <v>18447722</v>
      </c>
      <c r="J1022" s="8">
        <v>4</v>
      </c>
      <c r="L1022" s="7" t="s">
        <v>9801</v>
      </c>
      <c r="M1022" s="1">
        <f t="shared" si="70"/>
        <v>-18447722</v>
      </c>
      <c r="N1022">
        <v>4</v>
      </c>
      <c r="O1022" s="18">
        <f>SUMIF(Spotify!U:U,Charts!L1022,Spotify!Q:Q)/COUNTIF(Spotify!U:U,Charts!L1022)</f>
        <v>224885</v>
      </c>
      <c r="P1022" t="str">
        <f t="shared" si="71"/>
        <v>03:44</v>
      </c>
      <c r="Q1022" s="18">
        <f t="shared" si="73"/>
        <v>641941</v>
      </c>
      <c r="R1022" s="8" t="str">
        <f t="shared" si="72"/>
        <v>10:41</v>
      </c>
      <c r="T1022" s="7" t="s">
        <v>16201</v>
      </c>
      <c r="U1022">
        <f>COUNTIFS(Spotify!$AA:$AA,Charts!$U$1,Spotify!$U:$U,Charts!T1022)</f>
        <v>0</v>
      </c>
      <c r="V1022">
        <f>COUNTIFS(Spotify!$AA:$AA,Charts!$V$1,Spotify!$U:$U,Charts!T1022)</f>
        <v>0</v>
      </c>
      <c r="W1022">
        <f>COUNTIFS(Spotify!$AA:$AA,Charts!$W$1,Spotify!$U:$U,Charts!T1022)</f>
        <v>0</v>
      </c>
      <c r="X1022">
        <f>COUNTIFS(Spotify!$AA:$AA,Charts!$X$1,Spotify!$U:$U,Charts!T1022)</f>
        <v>1</v>
      </c>
      <c r="Y1022">
        <f>COUNTIFS(Spotify!$AA:$AA,Charts!$Y$1,Spotify!$U:$U,Charts!T1022)</f>
        <v>0</v>
      </c>
      <c r="Z1022">
        <f>COUNTIFS(Spotify!$AA:$AA,Charts!$Z$1,Spotify!$U:$U,Charts!T1022)</f>
        <v>0</v>
      </c>
      <c r="AA1022">
        <f>COUNTIFS(Spotify!$AA:$AA,Charts!$AA$1,Spotify!$U:$U,Charts!T1022)</f>
        <v>0</v>
      </c>
      <c r="AB1022">
        <f>COUNTIFS(Spotify!$AA:$AA,Charts!$AB$1,Spotify!$U:$U,Charts!T1022)</f>
        <v>0</v>
      </c>
      <c r="AC1022">
        <f>COUNTIFS(Spotify!$AA:$AA,Charts!$AC$1,Spotify!$U:$U,Charts!T1022)</f>
        <v>0</v>
      </c>
      <c r="AD1022">
        <f>COUNTIFS(Spotify!$AA:$AA,Charts!$AD$1,Spotify!$U:$U,Charts!T1022)</f>
        <v>0</v>
      </c>
      <c r="AE1022">
        <f>COUNTIFS(Spotify!$AA:$AA,Charts!$AE$1,Spotify!$U:$U,Charts!T1022)</f>
        <v>0</v>
      </c>
      <c r="AF1022" s="8">
        <f>COUNTIFS(Spotify!$AA:$AA,Charts!$AF$1,Spotify!$U:$U,Charts!T1022)</f>
        <v>0</v>
      </c>
      <c r="AH1022" s="7" t="s">
        <v>16201</v>
      </c>
      <c r="AI1022">
        <f>SUMIFS(Spotify!O:O,Spotify!U:U,Charts!AH1022)/COUNTIFS(Spotify!U:U,Charts!AH1022)</f>
        <v>-6096</v>
      </c>
      <c r="AJ1022" s="18">
        <f>SUMIF(Spotify!U:U,Charts!AH1022,Spotify!P:P)/COUNTIF(Spotify!U:U,Charts!AH1022)</f>
        <v>89986</v>
      </c>
      <c r="AK1022" s="18">
        <f>SUMIF(Spotify!U:U,Charts!AH1022,Spotify!R:R)/COUNTIF(Spotify!U:U,Charts!AH1022)</f>
        <v>4</v>
      </c>
      <c r="AL1022" s="18">
        <f>SUMIF(Spotify!U:U,Charts!AH1022,Spotify!J:J)/COUNTIF(Spotify!U:U,Charts!AH1022)</f>
        <v>603</v>
      </c>
      <c r="AM1022" s="18">
        <f>SUMIF(Spotify!U:U,Charts!AH1022,Spotify!H:H)/COUNTIF(Spotify!U:U,Charts!AH1022)</f>
        <v>749</v>
      </c>
      <c r="AN1022" s="28">
        <f>SUMIF(Spotify!U:U,Charts!AH1022,Spotify!I:I)/COUNTIF(Spotify!U:U,Charts!AH1022)</f>
        <v>718</v>
      </c>
    </row>
    <row r="1023" spans="1:40" x14ac:dyDescent="0.25">
      <c r="A1023" s="3" t="s">
        <v>1070</v>
      </c>
      <c r="B1023" s="1">
        <v>2568936611</v>
      </c>
      <c r="C1023" s="1">
        <v>31</v>
      </c>
      <c r="D1023" s="1"/>
      <c r="H1023" s="7" t="s">
        <v>18036</v>
      </c>
      <c r="I1023" s="1">
        <v>18255025</v>
      </c>
      <c r="J1023" s="8">
        <v>1</v>
      </c>
      <c r="L1023" s="7" t="s">
        <v>18036</v>
      </c>
      <c r="M1023" s="1">
        <f t="shared" si="70"/>
        <v>-18255025</v>
      </c>
      <c r="N1023">
        <v>1</v>
      </c>
      <c r="O1023" s="18">
        <f>SUMIF(Spotify!U:U,Charts!L1023,Spotify!Q:Q)/COUNTIF(Spotify!U:U,Charts!L1023)</f>
        <v>212011</v>
      </c>
      <c r="P1023" t="str">
        <f t="shared" si="71"/>
        <v>03:32</v>
      </c>
      <c r="Q1023" s="18">
        <f t="shared" si="73"/>
        <v>641941</v>
      </c>
      <c r="R1023" s="8" t="str">
        <f t="shared" si="72"/>
        <v>10:41</v>
      </c>
      <c r="T1023" s="7" t="s">
        <v>1070</v>
      </c>
      <c r="U1023">
        <f>COUNTIFS(Spotify!$AA:$AA,Charts!$U$1,Spotify!$U:$U,Charts!T1023)</f>
        <v>1</v>
      </c>
      <c r="V1023">
        <f>COUNTIFS(Spotify!$AA:$AA,Charts!$V$1,Spotify!$U:$U,Charts!T1023)</f>
        <v>3</v>
      </c>
      <c r="W1023">
        <f>COUNTIFS(Spotify!$AA:$AA,Charts!$W$1,Spotify!$U:$U,Charts!T1023)</f>
        <v>6</v>
      </c>
      <c r="X1023">
        <f>COUNTIFS(Spotify!$AA:$AA,Charts!$X$1,Spotify!$U:$U,Charts!T1023)</f>
        <v>1</v>
      </c>
      <c r="Y1023">
        <f>COUNTIFS(Spotify!$AA:$AA,Charts!$Y$1,Spotify!$U:$U,Charts!T1023)</f>
        <v>2</v>
      </c>
      <c r="Z1023">
        <f>COUNTIFS(Spotify!$AA:$AA,Charts!$Z$1,Spotify!$U:$U,Charts!T1023)</f>
        <v>4</v>
      </c>
      <c r="AA1023">
        <f>COUNTIFS(Spotify!$AA:$AA,Charts!$AA$1,Spotify!$U:$U,Charts!T1023)</f>
        <v>2</v>
      </c>
      <c r="AB1023">
        <f>COUNTIFS(Spotify!$AA:$AA,Charts!$AB$1,Spotify!$U:$U,Charts!T1023)</f>
        <v>1</v>
      </c>
      <c r="AC1023">
        <f>COUNTIFS(Spotify!$AA:$AA,Charts!$AC$1,Spotify!$U:$U,Charts!T1023)</f>
        <v>2</v>
      </c>
      <c r="AD1023">
        <f>COUNTIFS(Spotify!$AA:$AA,Charts!$AD$1,Spotify!$U:$U,Charts!T1023)</f>
        <v>1</v>
      </c>
      <c r="AE1023">
        <f>COUNTIFS(Spotify!$AA:$AA,Charts!$AE$1,Spotify!$U:$U,Charts!T1023)</f>
        <v>4</v>
      </c>
      <c r="AF1023" s="8">
        <f>COUNTIFS(Spotify!$AA:$AA,Charts!$AF$1,Spotify!$U:$U,Charts!T1023)</f>
        <v>4</v>
      </c>
      <c r="AH1023" s="7" t="s">
        <v>1070</v>
      </c>
      <c r="AI1023">
        <f>SUMIFS(Spotify!O:O,Spotify!U:U,Charts!AH1023)/COUNTIFS(Spotify!U:U,Charts!AH1023)</f>
        <v>-6809.9032258064517</v>
      </c>
      <c r="AJ1023" s="18">
        <f>SUMIF(Spotify!U:U,Charts!AH1023,Spotify!P:P)/COUNTIF(Spotify!U:U,Charts!AH1023)</f>
        <v>113590.93548387097</v>
      </c>
      <c r="AK1023" s="18">
        <f>SUMIF(Spotify!U:U,Charts!AH1023,Spotify!R:R)/COUNTIF(Spotify!U:U,Charts!AH1023)</f>
        <v>10.64516129032258</v>
      </c>
      <c r="AL1023" s="18">
        <f>SUMIF(Spotify!U:U,Charts!AH1023,Spotify!J:J)/COUNTIF(Spotify!U:U,Charts!AH1023)</f>
        <v>448.90322580645159</v>
      </c>
      <c r="AM1023" s="18">
        <f>SUMIF(Spotify!U:U,Charts!AH1023,Spotify!H:H)/COUNTIF(Spotify!U:U,Charts!AH1023)</f>
        <v>620.54838709677415</v>
      </c>
      <c r="AN1023" s="28">
        <f>SUMIF(Spotify!U:U,Charts!AH1023,Spotify!I:I)/COUNTIF(Spotify!U:U,Charts!AH1023)</f>
        <v>498.48387096774195</v>
      </c>
    </row>
    <row r="1024" spans="1:40" x14ac:dyDescent="0.25">
      <c r="A1024" s="3" t="s">
        <v>18197</v>
      </c>
      <c r="B1024" s="1">
        <v>38477520</v>
      </c>
      <c r="C1024" s="1">
        <v>1</v>
      </c>
      <c r="D1024" s="1"/>
      <c r="H1024" s="7" t="s">
        <v>5172</v>
      </c>
      <c r="I1024" s="1">
        <v>18233325</v>
      </c>
      <c r="J1024" s="8">
        <v>1</v>
      </c>
      <c r="L1024" s="7" t="s">
        <v>5172</v>
      </c>
      <c r="M1024" s="1">
        <f t="shared" si="70"/>
        <v>-18233325</v>
      </c>
      <c r="N1024">
        <v>1</v>
      </c>
      <c r="O1024" s="18">
        <f>SUMIF(Spotify!U:U,Charts!L1024,Spotify!Q:Q)/COUNTIF(Spotify!U:U,Charts!L1024)</f>
        <v>184480</v>
      </c>
      <c r="P1024" t="str">
        <f t="shared" si="71"/>
        <v>03:04</v>
      </c>
      <c r="Q1024" s="18">
        <f t="shared" si="73"/>
        <v>641941</v>
      </c>
      <c r="R1024" s="8" t="str">
        <f t="shared" si="72"/>
        <v>10:41</v>
      </c>
      <c r="T1024" s="7" t="s">
        <v>18197</v>
      </c>
      <c r="U1024">
        <f>COUNTIFS(Spotify!$AA:$AA,Charts!$U$1,Spotify!$U:$U,Charts!T1024)</f>
        <v>0</v>
      </c>
      <c r="V1024">
        <f>COUNTIFS(Spotify!$AA:$AA,Charts!$V$1,Spotify!$U:$U,Charts!T1024)</f>
        <v>0</v>
      </c>
      <c r="W1024">
        <f>COUNTIFS(Spotify!$AA:$AA,Charts!$W$1,Spotify!$U:$U,Charts!T1024)</f>
        <v>0</v>
      </c>
      <c r="X1024">
        <f>COUNTIFS(Spotify!$AA:$AA,Charts!$X$1,Spotify!$U:$U,Charts!T1024)</f>
        <v>0</v>
      </c>
      <c r="Y1024">
        <f>COUNTIFS(Spotify!$AA:$AA,Charts!$Y$1,Spotify!$U:$U,Charts!T1024)</f>
        <v>0</v>
      </c>
      <c r="Z1024">
        <f>COUNTIFS(Spotify!$AA:$AA,Charts!$Z$1,Spotify!$U:$U,Charts!T1024)</f>
        <v>0</v>
      </c>
      <c r="AA1024">
        <f>COUNTIFS(Spotify!$AA:$AA,Charts!$AA$1,Spotify!$U:$U,Charts!T1024)</f>
        <v>0</v>
      </c>
      <c r="AB1024">
        <f>COUNTIFS(Spotify!$AA:$AA,Charts!$AB$1,Spotify!$U:$U,Charts!T1024)</f>
        <v>0</v>
      </c>
      <c r="AC1024">
        <f>COUNTIFS(Spotify!$AA:$AA,Charts!$AC$1,Spotify!$U:$U,Charts!T1024)</f>
        <v>0</v>
      </c>
      <c r="AD1024">
        <f>COUNTIFS(Spotify!$AA:$AA,Charts!$AD$1,Spotify!$U:$U,Charts!T1024)</f>
        <v>0</v>
      </c>
      <c r="AE1024">
        <f>COUNTIFS(Spotify!$AA:$AA,Charts!$AE$1,Spotify!$U:$U,Charts!T1024)</f>
        <v>1</v>
      </c>
      <c r="AF1024" s="8">
        <f>COUNTIFS(Spotify!$AA:$AA,Charts!$AF$1,Spotify!$U:$U,Charts!T1024)</f>
        <v>0</v>
      </c>
      <c r="AH1024" s="7" t="s">
        <v>18197</v>
      </c>
      <c r="AI1024">
        <f>SUMIFS(Spotify!O:O,Spotify!U:U,Charts!AH1024)/COUNTIFS(Spotify!U:U,Charts!AH1024)</f>
        <v>-10195</v>
      </c>
      <c r="AJ1024" s="18">
        <f>SUMIF(Spotify!U:U,Charts!AH1024,Spotify!P:P)/COUNTIF(Spotify!U:U,Charts!AH1024)</f>
        <v>9799</v>
      </c>
      <c r="AK1024" s="18">
        <f>SUMIF(Spotify!U:U,Charts!AH1024,Spotify!R:R)/COUNTIF(Spotify!U:U,Charts!AH1024)</f>
        <v>4</v>
      </c>
      <c r="AL1024" s="18">
        <f>SUMIF(Spotify!U:U,Charts!AH1024,Spotify!J:J)/COUNTIF(Spotify!U:U,Charts!AH1024)</f>
        <v>134</v>
      </c>
      <c r="AM1024" s="18">
        <f>SUMIF(Spotify!U:U,Charts!AH1024,Spotify!H:H)/COUNTIF(Spotify!U:U,Charts!AH1024)</f>
        <v>727</v>
      </c>
      <c r="AN1024" s="28">
        <f>SUMIF(Spotify!U:U,Charts!AH1024,Spotify!I:I)/COUNTIF(Spotify!U:U,Charts!AH1024)</f>
        <v>619</v>
      </c>
    </row>
    <row r="1025" spans="1:40" x14ac:dyDescent="0.25">
      <c r="A1025" s="3" t="s">
        <v>8610</v>
      </c>
      <c r="B1025" s="1">
        <v>27399410</v>
      </c>
      <c r="C1025" s="1">
        <v>1</v>
      </c>
      <c r="D1025" s="1"/>
      <c r="H1025" s="7" t="s">
        <v>18062</v>
      </c>
      <c r="I1025" s="1">
        <v>18026514</v>
      </c>
      <c r="J1025" s="8">
        <v>1</v>
      </c>
      <c r="L1025" s="7" t="s">
        <v>18062</v>
      </c>
      <c r="M1025" s="1">
        <f t="shared" si="70"/>
        <v>-18026514</v>
      </c>
      <c r="N1025">
        <v>1</v>
      </c>
      <c r="O1025" s="18">
        <f>SUMIF(Spotify!U:U,Charts!L1025,Spotify!Q:Q)/COUNTIF(Spotify!U:U,Charts!L1025)</f>
        <v>158093</v>
      </c>
      <c r="P1025" t="str">
        <f t="shared" si="71"/>
        <v>02:38</v>
      </c>
      <c r="Q1025" s="18">
        <f t="shared" si="73"/>
        <v>641941</v>
      </c>
      <c r="R1025" s="8" t="str">
        <f t="shared" si="72"/>
        <v>10:41</v>
      </c>
      <c r="T1025" s="7" t="s">
        <v>8610</v>
      </c>
      <c r="U1025">
        <f>COUNTIFS(Spotify!$AA:$AA,Charts!$U$1,Spotify!$U:$U,Charts!T1025)</f>
        <v>0</v>
      </c>
      <c r="V1025">
        <f>COUNTIFS(Spotify!$AA:$AA,Charts!$V$1,Spotify!$U:$U,Charts!T1025)</f>
        <v>0</v>
      </c>
      <c r="W1025">
        <f>COUNTIFS(Spotify!$AA:$AA,Charts!$W$1,Spotify!$U:$U,Charts!T1025)</f>
        <v>0</v>
      </c>
      <c r="X1025">
        <f>COUNTIFS(Spotify!$AA:$AA,Charts!$X$1,Spotify!$U:$U,Charts!T1025)</f>
        <v>0</v>
      </c>
      <c r="Y1025">
        <f>COUNTIFS(Spotify!$AA:$AA,Charts!$Y$1,Spotify!$U:$U,Charts!T1025)</f>
        <v>0</v>
      </c>
      <c r="Z1025">
        <f>COUNTIFS(Spotify!$AA:$AA,Charts!$Z$1,Spotify!$U:$U,Charts!T1025)</f>
        <v>0</v>
      </c>
      <c r="AA1025">
        <f>COUNTIFS(Spotify!$AA:$AA,Charts!$AA$1,Spotify!$U:$U,Charts!T1025)</f>
        <v>0</v>
      </c>
      <c r="AB1025">
        <f>COUNTIFS(Spotify!$AA:$AA,Charts!$AB$1,Spotify!$U:$U,Charts!T1025)</f>
        <v>0</v>
      </c>
      <c r="AC1025">
        <f>COUNTIFS(Spotify!$AA:$AA,Charts!$AC$1,Spotify!$U:$U,Charts!T1025)</f>
        <v>1</v>
      </c>
      <c r="AD1025">
        <f>COUNTIFS(Spotify!$AA:$AA,Charts!$AD$1,Spotify!$U:$U,Charts!T1025)</f>
        <v>0</v>
      </c>
      <c r="AE1025">
        <f>COUNTIFS(Spotify!$AA:$AA,Charts!$AE$1,Spotify!$U:$U,Charts!T1025)</f>
        <v>0</v>
      </c>
      <c r="AF1025" s="8">
        <f>COUNTIFS(Spotify!$AA:$AA,Charts!$AF$1,Spotify!$U:$U,Charts!T1025)</f>
        <v>0</v>
      </c>
      <c r="AH1025" s="7" t="s">
        <v>8610</v>
      </c>
      <c r="AI1025">
        <f>SUMIFS(Spotify!O:O,Spotify!U:U,Charts!AH1025)/COUNTIFS(Spotify!U:U,Charts!AH1025)</f>
        <v>-4091</v>
      </c>
      <c r="AJ1025" s="18">
        <f>SUMIF(Spotify!U:U,Charts!AH1025,Spotify!P:P)/COUNTIF(Spotify!U:U,Charts!AH1025)</f>
        <v>137018</v>
      </c>
      <c r="AK1025" s="18">
        <f>SUMIF(Spotify!U:U,Charts!AH1025,Spotify!R:R)/COUNTIF(Spotify!U:U,Charts!AH1025)</f>
        <v>3</v>
      </c>
      <c r="AL1025" s="18">
        <f>SUMIF(Spotify!U:U,Charts!AH1025,Spotify!J:J)/COUNTIF(Spotify!U:U,Charts!AH1025)</f>
        <v>857</v>
      </c>
      <c r="AM1025" s="18">
        <f>SUMIF(Spotify!U:U,Charts!AH1025,Spotify!H:H)/COUNTIF(Spotify!U:U,Charts!AH1025)</f>
        <v>771</v>
      </c>
      <c r="AN1025" s="28">
        <f>SUMIF(Spotify!U:U,Charts!AH1025,Spotify!I:I)/COUNTIF(Spotify!U:U,Charts!AH1025)</f>
        <v>88</v>
      </c>
    </row>
    <row r="1026" spans="1:40" x14ac:dyDescent="0.25">
      <c r="A1026" s="3" t="s">
        <v>2474</v>
      </c>
      <c r="B1026" s="1">
        <v>51050540</v>
      </c>
      <c r="C1026" s="1">
        <v>9</v>
      </c>
      <c r="D1026" s="1"/>
      <c r="H1026" s="7" t="s">
        <v>3319</v>
      </c>
      <c r="I1026" s="1">
        <v>17979343</v>
      </c>
      <c r="J1026" s="8">
        <v>2</v>
      </c>
      <c r="L1026" s="7" t="s">
        <v>3319</v>
      </c>
      <c r="M1026" s="1">
        <f t="shared" si="70"/>
        <v>-17979343</v>
      </c>
      <c r="N1026">
        <v>2</v>
      </c>
      <c r="O1026" s="18">
        <f>SUMIF(Spotify!U:U,Charts!L1026,Spotify!Q:Q)/COUNTIF(Spotify!U:U,Charts!L1026)</f>
        <v>146060</v>
      </c>
      <c r="P1026" t="str">
        <f t="shared" si="71"/>
        <v>02:26</v>
      </c>
      <c r="Q1026" s="18">
        <f t="shared" si="73"/>
        <v>641941</v>
      </c>
      <c r="R1026" s="8" t="str">
        <f t="shared" si="72"/>
        <v>10:41</v>
      </c>
      <c r="T1026" s="7" t="s">
        <v>2474</v>
      </c>
      <c r="U1026">
        <f>COUNTIFS(Spotify!$AA:$AA,Charts!$U$1,Spotify!$U:$U,Charts!T1026)</f>
        <v>0</v>
      </c>
      <c r="V1026">
        <f>COUNTIFS(Spotify!$AA:$AA,Charts!$V$1,Spotify!$U:$U,Charts!T1026)</f>
        <v>0</v>
      </c>
      <c r="W1026">
        <f>COUNTIFS(Spotify!$AA:$AA,Charts!$W$1,Spotify!$U:$U,Charts!T1026)</f>
        <v>1</v>
      </c>
      <c r="X1026">
        <f>COUNTIFS(Spotify!$AA:$AA,Charts!$X$1,Spotify!$U:$U,Charts!T1026)</f>
        <v>1</v>
      </c>
      <c r="Y1026">
        <f>COUNTIFS(Spotify!$AA:$AA,Charts!$Y$1,Spotify!$U:$U,Charts!T1026)</f>
        <v>1</v>
      </c>
      <c r="Z1026">
        <f>COUNTIFS(Spotify!$AA:$AA,Charts!$Z$1,Spotify!$U:$U,Charts!T1026)</f>
        <v>1</v>
      </c>
      <c r="AA1026">
        <f>COUNTIFS(Spotify!$AA:$AA,Charts!$AA$1,Spotify!$U:$U,Charts!T1026)</f>
        <v>1</v>
      </c>
      <c r="AB1026">
        <f>COUNTIFS(Spotify!$AA:$AA,Charts!$AB$1,Spotify!$U:$U,Charts!T1026)</f>
        <v>0</v>
      </c>
      <c r="AC1026">
        <f>COUNTIFS(Spotify!$AA:$AA,Charts!$AC$1,Spotify!$U:$U,Charts!T1026)</f>
        <v>1</v>
      </c>
      <c r="AD1026">
        <f>COUNTIFS(Spotify!$AA:$AA,Charts!$AD$1,Spotify!$U:$U,Charts!T1026)</f>
        <v>2</v>
      </c>
      <c r="AE1026">
        <f>COUNTIFS(Spotify!$AA:$AA,Charts!$AE$1,Spotify!$U:$U,Charts!T1026)</f>
        <v>1</v>
      </c>
      <c r="AF1026" s="8">
        <f>COUNTIFS(Spotify!$AA:$AA,Charts!$AF$1,Spotify!$U:$U,Charts!T1026)</f>
        <v>0</v>
      </c>
      <c r="AH1026" s="7" t="s">
        <v>2474</v>
      </c>
      <c r="AI1026">
        <f>SUMIFS(Spotify!O:O,Spotify!U:U,Charts!AH1026)/COUNTIFS(Spotify!U:U,Charts!AH1026)</f>
        <v>-5831.666666666667</v>
      </c>
      <c r="AJ1026" s="18">
        <f>SUMIF(Spotify!U:U,Charts!AH1026,Spotify!P:P)/COUNTIF(Spotify!U:U,Charts!AH1026)</f>
        <v>127497.88888888889</v>
      </c>
      <c r="AK1026" s="18">
        <f>SUMIF(Spotify!U:U,Charts!AH1026,Spotify!R:R)/COUNTIF(Spotify!U:U,Charts!AH1026)</f>
        <v>1.1111111111111112</v>
      </c>
      <c r="AL1026" s="18">
        <f>SUMIF(Spotify!U:U,Charts!AH1026,Spotify!J:J)/COUNTIF(Spotify!U:U,Charts!AH1026)</f>
        <v>368.77777777777777</v>
      </c>
      <c r="AM1026" s="18">
        <f>SUMIF(Spotify!U:U,Charts!AH1026,Spotify!H:H)/COUNTIF(Spotify!U:U,Charts!AH1026)</f>
        <v>771.22222222222217</v>
      </c>
      <c r="AN1026" s="28">
        <f>SUMIF(Spotify!U:U,Charts!AH1026,Spotify!I:I)/COUNTIF(Spotify!U:U,Charts!AH1026)</f>
        <v>722</v>
      </c>
    </row>
    <row r="1027" spans="1:40" x14ac:dyDescent="0.25">
      <c r="A1027" s="3" t="s">
        <v>18198</v>
      </c>
      <c r="B1027" s="1">
        <v>5171235</v>
      </c>
      <c r="C1027" s="1">
        <v>1</v>
      </c>
      <c r="D1027" s="1"/>
      <c r="H1027" s="7" t="s">
        <v>1783</v>
      </c>
      <c r="I1027" s="1">
        <v>17969356</v>
      </c>
      <c r="J1027" s="8">
        <v>1</v>
      </c>
      <c r="L1027" s="7" t="s">
        <v>1783</v>
      </c>
      <c r="M1027" s="1">
        <f t="shared" ref="M1027:M1090" si="74">-I1027</f>
        <v>-17969356</v>
      </c>
      <c r="N1027">
        <v>1</v>
      </c>
      <c r="O1027" s="18">
        <f>SUMIF(Spotify!U:U,Charts!L1027,Spotify!Q:Q)/COUNTIF(Spotify!U:U,Charts!L1027)</f>
        <v>35240</v>
      </c>
      <c r="P1027" t="str">
        <f t="shared" ref="P1027:P1090" si="75">CONCATENATE(TEXT(INT(O1027/(60*1000)),"00"),":",TEXT(MOD(INT(O1027/1000),60),"00"))</f>
        <v>00:35</v>
      </c>
      <c r="Q1027" s="18">
        <f t="shared" si="73"/>
        <v>641941</v>
      </c>
      <c r="R1027" s="8" t="str">
        <f t="shared" ref="R1027:R1090" si="76">CONCATENATE(TEXT(INT(Q1027/(60*1000)),"00"),":",TEXT(MOD(INT(Q1027/1000),60),"00"))</f>
        <v>10:41</v>
      </c>
      <c r="T1027" s="7" t="s">
        <v>18198</v>
      </c>
      <c r="U1027">
        <f>COUNTIFS(Spotify!$AA:$AA,Charts!$U$1,Spotify!$U:$U,Charts!T1027)</f>
        <v>0</v>
      </c>
      <c r="V1027">
        <f>COUNTIFS(Spotify!$AA:$AA,Charts!$V$1,Spotify!$U:$U,Charts!T1027)</f>
        <v>0</v>
      </c>
      <c r="W1027">
        <f>COUNTIFS(Spotify!$AA:$AA,Charts!$W$1,Spotify!$U:$U,Charts!T1027)</f>
        <v>0</v>
      </c>
      <c r="X1027">
        <f>COUNTIFS(Spotify!$AA:$AA,Charts!$X$1,Spotify!$U:$U,Charts!T1027)</f>
        <v>0</v>
      </c>
      <c r="Y1027">
        <f>COUNTIFS(Spotify!$AA:$AA,Charts!$Y$1,Spotify!$U:$U,Charts!T1027)</f>
        <v>0</v>
      </c>
      <c r="Z1027">
        <f>COUNTIFS(Spotify!$AA:$AA,Charts!$Z$1,Spotify!$U:$U,Charts!T1027)</f>
        <v>0</v>
      </c>
      <c r="AA1027">
        <f>COUNTIFS(Spotify!$AA:$AA,Charts!$AA$1,Spotify!$U:$U,Charts!T1027)</f>
        <v>1</v>
      </c>
      <c r="AB1027">
        <f>COUNTIFS(Spotify!$AA:$AA,Charts!$AB$1,Spotify!$U:$U,Charts!T1027)</f>
        <v>0</v>
      </c>
      <c r="AC1027">
        <f>COUNTIFS(Spotify!$AA:$AA,Charts!$AC$1,Spotify!$U:$U,Charts!T1027)</f>
        <v>0</v>
      </c>
      <c r="AD1027">
        <f>COUNTIFS(Spotify!$AA:$AA,Charts!$AD$1,Spotify!$U:$U,Charts!T1027)</f>
        <v>0</v>
      </c>
      <c r="AE1027">
        <f>COUNTIFS(Spotify!$AA:$AA,Charts!$AE$1,Spotify!$U:$U,Charts!T1027)</f>
        <v>0</v>
      </c>
      <c r="AF1027" s="8">
        <f>COUNTIFS(Spotify!$AA:$AA,Charts!$AF$1,Spotify!$U:$U,Charts!T1027)</f>
        <v>0</v>
      </c>
      <c r="AH1027" s="7" t="s">
        <v>18198</v>
      </c>
      <c r="AI1027">
        <f>SUMIFS(Spotify!O:O,Spotify!U:U,Charts!AH1027)/COUNTIFS(Spotify!U:U,Charts!AH1027)</f>
        <v>-6117</v>
      </c>
      <c r="AJ1027" s="18">
        <f>SUMIF(Spotify!U:U,Charts!AH1027,Spotify!P:P)/COUNTIF(Spotify!U:U,Charts!AH1027)</f>
        <v>139933</v>
      </c>
      <c r="AK1027" s="18">
        <f>SUMIF(Spotify!U:U,Charts!AH1027,Spotify!R:R)/COUNTIF(Spotify!U:U,Charts!AH1027)</f>
        <v>1</v>
      </c>
      <c r="AL1027" s="18">
        <f>SUMIF(Spotify!U:U,Charts!AH1027,Spotify!J:J)/COUNTIF(Spotify!U:U,Charts!AH1027)</f>
        <v>641</v>
      </c>
      <c r="AM1027" s="18">
        <f>SUMIF(Spotify!U:U,Charts!AH1027,Spotify!H:H)/COUNTIF(Spotify!U:U,Charts!AH1027)</f>
        <v>703</v>
      </c>
      <c r="AN1027" s="28">
        <f>SUMIF(Spotify!U:U,Charts!AH1027,Spotify!I:I)/COUNTIF(Spotify!U:U,Charts!AH1027)</f>
        <v>704</v>
      </c>
    </row>
    <row r="1028" spans="1:40" x14ac:dyDescent="0.25">
      <c r="A1028" s="3" t="s">
        <v>18199</v>
      </c>
      <c r="B1028" s="1">
        <v>102225241</v>
      </c>
      <c r="C1028" s="1">
        <v>1</v>
      </c>
      <c r="D1028" s="1"/>
      <c r="H1028" s="7" t="s">
        <v>18213</v>
      </c>
      <c r="I1028" s="1">
        <v>17931439</v>
      </c>
      <c r="J1028" s="8">
        <v>1</v>
      </c>
      <c r="L1028" s="7" t="s">
        <v>18213</v>
      </c>
      <c r="M1028" s="1">
        <f t="shared" si="74"/>
        <v>-17931439</v>
      </c>
      <c r="N1028">
        <v>1</v>
      </c>
      <c r="O1028" s="18">
        <f>SUMIF(Spotify!U:U,Charts!L1028,Spotify!Q:Q)/COUNTIF(Spotify!U:U,Charts!L1028)</f>
        <v>189933</v>
      </c>
      <c r="P1028" t="str">
        <f t="shared" si="75"/>
        <v>03:09</v>
      </c>
      <c r="Q1028" s="18">
        <f t="shared" ref="Q1028:Q1091" si="77">MAX($O$2:$O$1264)</f>
        <v>641941</v>
      </c>
      <c r="R1028" s="8" t="str">
        <f t="shared" si="76"/>
        <v>10:41</v>
      </c>
      <c r="T1028" s="7" t="s">
        <v>18199</v>
      </c>
      <c r="U1028">
        <f>COUNTIFS(Spotify!$AA:$AA,Charts!$U$1,Spotify!$U:$U,Charts!T1028)</f>
        <v>0</v>
      </c>
      <c r="V1028">
        <f>COUNTIFS(Spotify!$AA:$AA,Charts!$V$1,Spotify!$U:$U,Charts!T1028)</f>
        <v>0</v>
      </c>
      <c r="W1028">
        <f>COUNTIFS(Spotify!$AA:$AA,Charts!$W$1,Spotify!$U:$U,Charts!T1028)</f>
        <v>0</v>
      </c>
      <c r="X1028">
        <f>COUNTIFS(Spotify!$AA:$AA,Charts!$X$1,Spotify!$U:$U,Charts!T1028)</f>
        <v>0</v>
      </c>
      <c r="Y1028">
        <f>COUNTIFS(Spotify!$AA:$AA,Charts!$Y$1,Spotify!$U:$U,Charts!T1028)</f>
        <v>0</v>
      </c>
      <c r="Z1028">
        <f>COUNTIFS(Spotify!$AA:$AA,Charts!$Z$1,Spotify!$U:$U,Charts!T1028)</f>
        <v>0</v>
      </c>
      <c r="AA1028">
        <f>COUNTIFS(Spotify!$AA:$AA,Charts!$AA$1,Spotify!$U:$U,Charts!T1028)</f>
        <v>0</v>
      </c>
      <c r="AB1028">
        <f>COUNTIFS(Spotify!$AA:$AA,Charts!$AB$1,Spotify!$U:$U,Charts!T1028)</f>
        <v>0</v>
      </c>
      <c r="AC1028">
        <f>COUNTIFS(Spotify!$AA:$AA,Charts!$AC$1,Spotify!$U:$U,Charts!T1028)</f>
        <v>0</v>
      </c>
      <c r="AD1028">
        <f>COUNTIFS(Spotify!$AA:$AA,Charts!$AD$1,Spotify!$U:$U,Charts!T1028)</f>
        <v>0</v>
      </c>
      <c r="AE1028">
        <f>COUNTIFS(Spotify!$AA:$AA,Charts!$AE$1,Spotify!$U:$U,Charts!T1028)</f>
        <v>0</v>
      </c>
      <c r="AF1028" s="8">
        <f>COUNTIFS(Spotify!$AA:$AA,Charts!$AF$1,Spotify!$U:$U,Charts!T1028)</f>
        <v>1</v>
      </c>
      <c r="AH1028" s="7" t="s">
        <v>18199</v>
      </c>
      <c r="AI1028">
        <f>SUMIFS(Spotify!O:O,Spotify!U:U,Charts!AH1028)/COUNTIFS(Spotify!U:U,Charts!AH1028)</f>
        <v>-6206</v>
      </c>
      <c r="AJ1028" s="18">
        <f>SUMIF(Spotify!U:U,Charts!AH1028,Spotify!P:P)/COUNTIF(Spotify!U:U,Charts!AH1028)</f>
        <v>91991</v>
      </c>
      <c r="AK1028" s="18">
        <f>SUMIF(Spotify!U:U,Charts!AH1028,Spotify!R:R)/COUNTIF(Spotify!U:U,Charts!AH1028)</f>
        <v>16</v>
      </c>
      <c r="AL1028" s="18">
        <f>SUMIF(Spotify!U:U,Charts!AH1028,Spotify!J:J)/COUNTIF(Spotify!U:U,Charts!AH1028)</f>
        <v>43</v>
      </c>
      <c r="AM1028" s="18">
        <f>SUMIF(Spotify!U:U,Charts!AH1028,Spotify!H:H)/COUNTIF(Spotify!U:U,Charts!AH1028)</f>
        <v>714</v>
      </c>
      <c r="AN1028" s="28">
        <f>SUMIF(Spotify!U:U,Charts!AH1028,Spotify!I:I)/COUNTIF(Spotify!U:U,Charts!AH1028)</f>
        <v>596</v>
      </c>
    </row>
    <row r="1029" spans="1:40" x14ac:dyDescent="0.25">
      <c r="A1029" s="3" t="s">
        <v>2572</v>
      </c>
      <c r="B1029" s="1">
        <v>227490885</v>
      </c>
      <c r="C1029" s="1">
        <v>4</v>
      </c>
      <c r="D1029" s="1"/>
      <c r="H1029" s="7" t="s">
        <v>18148</v>
      </c>
      <c r="I1029" s="1">
        <v>17573059</v>
      </c>
      <c r="J1029" s="8">
        <v>3</v>
      </c>
      <c r="L1029" s="7" t="s">
        <v>18148</v>
      </c>
      <c r="M1029" s="1">
        <f t="shared" si="74"/>
        <v>-17573059</v>
      </c>
      <c r="N1029">
        <v>3</v>
      </c>
      <c r="O1029" s="18">
        <f>SUMIF(Spotify!U:U,Charts!L1029,Spotify!Q:Q)/COUNTIF(Spotify!U:U,Charts!L1029)</f>
        <v>206089</v>
      </c>
      <c r="P1029" t="str">
        <f t="shared" si="75"/>
        <v>03:26</v>
      </c>
      <c r="Q1029" s="18">
        <f t="shared" si="77"/>
        <v>641941</v>
      </c>
      <c r="R1029" s="8" t="str">
        <f t="shared" si="76"/>
        <v>10:41</v>
      </c>
      <c r="T1029" s="7" t="s">
        <v>2572</v>
      </c>
      <c r="U1029">
        <f>COUNTIFS(Spotify!$AA:$AA,Charts!$U$1,Spotify!$U:$U,Charts!T1029)</f>
        <v>0</v>
      </c>
      <c r="V1029">
        <f>COUNTIFS(Spotify!$AA:$AA,Charts!$V$1,Spotify!$U:$U,Charts!T1029)</f>
        <v>0</v>
      </c>
      <c r="W1029">
        <f>COUNTIFS(Spotify!$AA:$AA,Charts!$W$1,Spotify!$U:$U,Charts!T1029)</f>
        <v>0</v>
      </c>
      <c r="X1029">
        <f>COUNTIFS(Spotify!$AA:$AA,Charts!$X$1,Spotify!$U:$U,Charts!T1029)</f>
        <v>0</v>
      </c>
      <c r="Y1029">
        <f>COUNTIFS(Spotify!$AA:$AA,Charts!$Y$1,Spotify!$U:$U,Charts!T1029)</f>
        <v>0</v>
      </c>
      <c r="Z1029">
        <f>COUNTIFS(Spotify!$AA:$AA,Charts!$Z$1,Spotify!$U:$U,Charts!T1029)</f>
        <v>0</v>
      </c>
      <c r="AA1029">
        <f>COUNTIFS(Spotify!$AA:$AA,Charts!$AA$1,Spotify!$U:$U,Charts!T1029)</f>
        <v>0</v>
      </c>
      <c r="AB1029">
        <f>COUNTIFS(Spotify!$AA:$AA,Charts!$AB$1,Spotify!$U:$U,Charts!T1029)</f>
        <v>4</v>
      </c>
      <c r="AC1029">
        <f>COUNTIFS(Spotify!$AA:$AA,Charts!$AC$1,Spotify!$U:$U,Charts!T1029)</f>
        <v>0</v>
      </c>
      <c r="AD1029">
        <f>COUNTIFS(Spotify!$AA:$AA,Charts!$AD$1,Spotify!$U:$U,Charts!T1029)</f>
        <v>0</v>
      </c>
      <c r="AE1029">
        <f>COUNTIFS(Spotify!$AA:$AA,Charts!$AE$1,Spotify!$U:$U,Charts!T1029)</f>
        <v>0</v>
      </c>
      <c r="AF1029" s="8">
        <f>COUNTIFS(Spotify!$AA:$AA,Charts!$AF$1,Spotify!$U:$U,Charts!T1029)</f>
        <v>0</v>
      </c>
      <c r="AH1029" s="7" t="s">
        <v>2572</v>
      </c>
      <c r="AI1029">
        <f>SUMIFS(Spotify!O:O,Spotify!U:U,Charts!AH1029)/COUNTIFS(Spotify!U:U,Charts!AH1029)</f>
        <v>-6217.25</v>
      </c>
      <c r="AJ1029" s="18">
        <f>SUMIF(Spotify!U:U,Charts!AH1029,Spotify!P:P)/COUNTIF(Spotify!U:U,Charts!AH1029)</f>
        <v>126790.75</v>
      </c>
      <c r="AK1029" s="18">
        <f>SUMIF(Spotify!U:U,Charts!AH1029,Spotify!R:R)/COUNTIF(Spotify!U:U,Charts!AH1029)</f>
        <v>14</v>
      </c>
      <c r="AL1029" s="18">
        <f>SUMIF(Spotify!U:U,Charts!AH1029,Spotify!J:J)/COUNTIF(Spotify!U:U,Charts!AH1029)</f>
        <v>325.75</v>
      </c>
      <c r="AM1029" s="18">
        <f>SUMIF(Spotify!U:U,Charts!AH1029,Spotify!H:H)/COUNTIF(Spotify!U:U,Charts!AH1029)</f>
        <v>636.5</v>
      </c>
      <c r="AN1029" s="28">
        <f>SUMIF(Spotify!U:U,Charts!AH1029,Spotify!I:I)/COUNTIF(Spotify!U:U,Charts!AH1029)</f>
        <v>447.25</v>
      </c>
    </row>
    <row r="1030" spans="1:40" x14ac:dyDescent="0.25">
      <c r="A1030" s="3" t="s">
        <v>6575</v>
      </c>
      <c r="B1030" s="1">
        <v>338547820</v>
      </c>
      <c r="C1030" s="1">
        <v>3</v>
      </c>
      <c r="D1030" s="1"/>
      <c r="H1030" s="7" t="s">
        <v>6890</v>
      </c>
      <c r="I1030" s="1">
        <v>17562527</v>
      </c>
      <c r="J1030" s="8">
        <v>1</v>
      </c>
      <c r="L1030" s="7" t="s">
        <v>6890</v>
      </c>
      <c r="M1030" s="1">
        <f t="shared" si="74"/>
        <v>-17562527</v>
      </c>
      <c r="N1030">
        <v>1</v>
      </c>
      <c r="O1030" s="18">
        <f>SUMIF(Spotify!U:U,Charts!L1030,Spotify!Q:Q)/COUNTIF(Spotify!U:U,Charts!L1030)</f>
        <v>209347</v>
      </c>
      <c r="P1030" t="str">
        <f t="shared" si="75"/>
        <v>03:29</v>
      </c>
      <c r="Q1030" s="18">
        <f t="shared" si="77"/>
        <v>641941</v>
      </c>
      <c r="R1030" s="8" t="str">
        <f t="shared" si="76"/>
        <v>10:41</v>
      </c>
      <c r="T1030" s="7" t="s">
        <v>6575</v>
      </c>
      <c r="U1030">
        <f>COUNTIFS(Spotify!$AA:$AA,Charts!$U$1,Spotify!$U:$U,Charts!T1030)</f>
        <v>0</v>
      </c>
      <c r="V1030">
        <f>COUNTIFS(Spotify!$AA:$AA,Charts!$V$1,Spotify!$U:$U,Charts!T1030)</f>
        <v>0</v>
      </c>
      <c r="W1030">
        <f>COUNTIFS(Spotify!$AA:$AA,Charts!$W$1,Spotify!$U:$U,Charts!T1030)</f>
        <v>0</v>
      </c>
      <c r="X1030">
        <f>COUNTIFS(Spotify!$AA:$AA,Charts!$X$1,Spotify!$U:$U,Charts!T1030)</f>
        <v>0</v>
      </c>
      <c r="Y1030">
        <f>COUNTIFS(Spotify!$AA:$AA,Charts!$Y$1,Spotify!$U:$U,Charts!T1030)</f>
        <v>0</v>
      </c>
      <c r="Z1030">
        <f>COUNTIFS(Spotify!$AA:$AA,Charts!$Z$1,Spotify!$U:$U,Charts!T1030)</f>
        <v>0</v>
      </c>
      <c r="AA1030">
        <f>COUNTIFS(Spotify!$AA:$AA,Charts!$AA$1,Spotify!$U:$U,Charts!T1030)</f>
        <v>0</v>
      </c>
      <c r="AB1030">
        <f>COUNTIFS(Spotify!$AA:$AA,Charts!$AB$1,Spotify!$U:$U,Charts!T1030)</f>
        <v>0</v>
      </c>
      <c r="AC1030">
        <f>COUNTIFS(Spotify!$AA:$AA,Charts!$AC$1,Spotify!$U:$U,Charts!T1030)</f>
        <v>0</v>
      </c>
      <c r="AD1030">
        <f>COUNTIFS(Spotify!$AA:$AA,Charts!$AD$1,Spotify!$U:$U,Charts!T1030)</f>
        <v>3</v>
      </c>
      <c r="AE1030">
        <f>COUNTIFS(Spotify!$AA:$AA,Charts!$AE$1,Spotify!$U:$U,Charts!T1030)</f>
        <v>0</v>
      </c>
      <c r="AF1030" s="8">
        <f>COUNTIFS(Spotify!$AA:$AA,Charts!$AF$1,Spotify!$U:$U,Charts!T1030)</f>
        <v>0</v>
      </c>
      <c r="AH1030" s="7" t="s">
        <v>6575</v>
      </c>
      <c r="AI1030">
        <f>SUMIFS(Spotify!O:O,Spotify!U:U,Charts!AH1030)/COUNTIFS(Spotify!U:U,Charts!AH1030)</f>
        <v>-3243.6666666666665</v>
      </c>
      <c r="AJ1030" s="18">
        <f>SUMIF(Spotify!U:U,Charts!AH1030,Spotify!P:P)/COUNTIF(Spotify!U:U,Charts!AH1030)</f>
        <v>203220</v>
      </c>
      <c r="AK1030" s="18">
        <f>SUMIF(Spotify!U:U,Charts!AH1030,Spotify!R:R)/COUNTIF(Spotify!U:U,Charts!AH1030)</f>
        <v>18.333333333333332</v>
      </c>
      <c r="AL1030" s="18">
        <f>SUMIF(Spotify!U:U,Charts!AH1030,Spotify!J:J)/COUNTIF(Spotify!U:U,Charts!AH1030)</f>
        <v>365.33333333333331</v>
      </c>
      <c r="AM1030" s="18">
        <f>SUMIF(Spotify!U:U,Charts!AH1030,Spotify!H:H)/COUNTIF(Spotify!U:U,Charts!AH1030)</f>
        <v>536.33333333333337</v>
      </c>
      <c r="AN1030" s="28">
        <f>SUMIF(Spotify!U:U,Charts!AH1030,Spotify!I:I)/COUNTIF(Spotify!U:U,Charts!AH1030)</f>
        <v>905.66666666666663</v>
      </c>
    </row>
    <row r="1031" spans="1:40" x14ac:dyDescent="0.25">
      <c r="A1031" s="3" t="s">
        <v>12237</v>
      </c>
      <c r="B1031" s="1">
        <v>1841388464</v>
      </c>
      <c r="C1031" s="1">
        <v>11</v>
      </c>
      <c r="D1031" s="1"/>
      <c r="H1031" s="7" t="s">
        <v>3799</v>
      </c>
      <c r="I1031" s="1">
        <v>17517114</v>
      </c>
      <c r="J1031" s="8">
        <v>3</v>
      </c>
      <c r="L1031" s="7" t="s">
        <v>3799</v>
      </c>
      <c r="M1031" s="1">
        <f t="shared" si="74"/>
        <v>-17517114</v>
      </c>
      <c r="N1031">
        <v>3</v>
      </c>
      <c r="O1031" s="18">
        <f>SUMIF(Spotify!U:U,Charts!L1031,Spotify!Q:Q)/COUNTIF(Spotify!U:U,Charts!L1031)</f>
        <v>189817.33333333334</v>
      </c>
      <c r="P1031" t="str">
        <f t="shared" si="75"/>
        <v>03:09</v>
      </c>
      <c r="Q1031" s="18">
        <f t="shared" si="77"/>
        <v>641941</v>
      </c>
      <c r="R1031" s="8" t="str">
        <f t="shared" si="76"/>
        <v>10:41</v>
      </c>
      <c r="T1031" s="7" t="s">
        <v>12237</v>
      </c>
      <c r="U1031">
        <f>COUNTIFS(Spotify!$AA:$AA,Charts!$U$1,Spotify!$U:$U,Charts!T1031)</f>
        <v>2</v>
      </c>
      <c r="V1031">
        <f>COUNTIFS(Spotify!$AA:$AA,Charts!$V$1,Spotify!$U:$U,Charts!T1031)</f>
        <v>3</v>
      </c>
      <c r="W1031">
        <f>COUNTIFS(Spotify!$AA:$AA,Charts!$W$1,Spotify!$U:$U,Charts!T1031)</f>
        <v>0</v>
      </c>
      <c r="X1031">
        <f>COUNTIFS(Spotify!$AA:$AA,Charts!$X$1,Spotify!$U:$U,Charts!T1031)</f>
        <v>0</v>
      </c>
      <c r="Y1031">
        <f>COUNTIFS(Spotify!$AA:$AA,Charts!$Y$1,Spotify!$U:$U,Charts!T1031)</f>
        <v>1</v>
      </c>
      <c r="Z1031">
        <f>COUNTIFS(Spotify!$AA:$AA,Charts!$Z$1,Spotify!$U:$U,Charts!T1031)</f>
        <v>1</v>
      </c>
      <c r="AA1031">
        <f>COUNTIFS(Spotify!$AA:$AA,Charts!$AA$1,Spotify!$U:$U,Charts!T1031)</f>
        <v>0</v>
      </c>
      <c r="AB1031">
        <f>COUNTIFS(Spotify!$AA:$AA,Charts!$AB$1,Spotify!$U:$U,Charts!T1031)</f>
        <v>0</v>
      </c>
      <c r="AC1031">
        <f>COUNTIFS(Spotify!$AA:$AA,Charts!$AC$1,Spotify!$U:$U,Charts!T1031)</f>
        <v>1</v>
      </c>
      <c r="AD1031">
        <f>COUNTIFS(Spotify!$AA:$AA,Charts!$AD$1,Spotify!$U:$U,Charts!T1031)</f>
        <v>1</v>
      </c>
      <c r="AE1031">
        <f>COUNTIFS(Spotify!$AA:$AA,Charts!$AE$1,Spotify!$U:$U,Charts!T1031)</f>
        <v>1</v>
      </c>
      <c r="AF1031" s="8">
        <f>COUNTIFS(Spotify!$AA:$AA,Charts!$AF$1,Spotify!$U:$U,Charts!T1031)</f>
        <v>1</v>
      </c>
      <c r="AH1031" s="7" t="s">
        <v>12237</v>
      </c>
      <c r="AI1031">
        <f>SUMIFS(Spotify!O:O,Spotify!U:U,Charts!AH1031)/COUNTIFS(Spotify!U:U,Charts!AH1031)</f>
        <v>-4817.363636363636</v>
      </c>
      <c r="AJ1031" s="18">
        <f>SUMIF(Spotify!U:U,Charts!AH1031,Spotify!P:P)/COUNTIF(Spotify!U:U,Charts!AH1031)</f>
        <v>101121.09090909091</v>
      </c>
      <c r="AK1031" s="18">
        <f>SUMIF(Spotify!U:U,Charts!AH1031,Spotify!R:R)/COUNTIF(Spotify!U:U,Charts!AH1031)</f>
        <v>18.545454545454547</v>
      </c>
      <c r="AL1031" s="18">
        <f>SUMIF(Spotify!U:U,Charts!AH1031,Spotify!J:J)/COUNTIF(Spotify!U:U,Charts!AH1031)</f>
        <v>420.63636363636363</v>
      </c>
      <c r="AM1031" s="18">
        <f>SUMIF(Spotify!U:U,Charts!AH1031,Spotify!H:H)/COUNTIF(Spotify!U:U,Charts!AH1031)</f>
        <v>654.18181818181813</v>
      </c>
      <c r="AN1031" s="28">
        <f>SUMIF(Spotify!U:U,Charts!AH1031,Spotify!I:I)/COUNTIF(Spotify!U:U,Charts!AH1031)</f>
        <v>653.5454545454545</v>
      </c>
    </row>
    <row r="1032" spans="1:40" x14ac:dyDescent="0.25">
      <c r="A1032" s="3" t="s">
        <v>18200</v>
      </c>
      <c r="B1032" s="1">
        <v>35006351</v>
      </c>
      <c r="C1032" s="1">
        <v>1</v>
      </c>
      <c r="D1032" s="1"/>
      <c r="H1032" s="7" t="s">
        <v>18098</v>
      </c>
      <c r="I1032" s="1">
        <v>17341155</v>
      </c>
      <c r="J1032" s="8">
        <v>1</v>
      </c>
      <c r="L1032" s="7" t="s">
        <v>18098</v>
      </c>
      <c r="M1032" s="1">
        <f t="shared" si="74"/>
        <v>-17341155</v>
      </c>
      <c r="N1032">
        <v>1</v>
      </c>
      <c r="O1032" s="18">
        <f>SUMIF(Spotify!U:U,Charts!L1032,Spotify!Q:Q)/COUNTIF(Spotify!U:U,Charts!L1032)</f>
        <v>151667</v>
      </c>
      <c r="P1032" t="str">
        <f t="shared" si="75"/>
        <v>02:31</v>
      </c>
      <c r="Q1032" s="18">
        <f t="shared" si="77"/>
        <v>641941</v>
      </c>
      <c r="R1032" s="8" t="str">
        <f t="shared" si="76"/>
        <v>10:41</v>
      </c>
      <c r="T1032" s="7" t="s">
        <v>18200</v>
      </c>
      <c r="U1032">
        <f>COUNTIFS(Spotify!$AA:$AA,Charts!$U$1,Spotify!$U:$U,Charts!T1032)</f>
        <v>0</v>
      </c>
      <c r="V1032">
        <f>COUNTIFS(Spotify!$AA:$AA,Charts!$V$1,Spotify!$U:$U,Charts!T1032)</f>
        <v>0</v>
      </c>
      <c r="W1032">
        <f>COUNTIFS(Spotify!$AA:$AA,Charts!$W$1,Spotify!$U:$U,Charts!T1032)</f>
        <v>0</v>
      </c>
      <c r="X1032">
        <f>COUNTIFS(Spotify!$AA:$AA,Charts!$X$1,Spotify!$U:$U,Charts!T1032)</f>
        <v>0</v>
      </c>
      <c r="Y1032">
        <f>COUNTIFS(Spotify!$AA:$AA,Charts!$Y$1,Spotify!$U:$U,Charts!T1032)</f>
        <v>0</v>
      </c>
      <c r="Z1032">
        <f>COUNTIFS(Spotify!$AA:$AA,Charts!$Z$1,Spotify!$U:$U,Charts!T1032)</f>
        <v>0</v>
      </c>
      <c r="AA1032">
        <f>COUNTIFS(Spotify!$AA:$AA,Charts!$AA$1,Spotify!$U:$U,Charts!T1032)</f>
        <v>0</v>
      </c>
      <c r="AB1032">
        <f>COUNTIFS(Spotify!$AA:$AA,Charts!$AB$1,Spotify!$U:$U,Charts!T1032)</f>
        <v>0</v>
      </c>
      <c r="AC1032">
        <f>COUNTIFS(Spotify!$AA:$AA,Charts!$AC$1,Spotify!$U:$U,Charts!T1032)</f>
        <v>0</v>
      </c>
      <c r="AD1032">
        <f>COUNTIFS(Spotify!$AA:$AA,Charts!$AD$1,Spotify!$U:$U,Charts!T1032)</f>
        <v>1</v>
      </c>
      <c r="AE1032">
        <f>COUNTIFS(Spotify!$AA:$AA,Charts!$AE$1,Spotify!$U:$U,Charts!T1032)</f>
        <v>0</v>
      </c>
      <c r="AF1032" s="8">
        <f>COUNTIFS(Spotify!$AA:$AA,Charts!$AF$1,Spotify!$U:$U,Charts!T1032)</f>
        <v>0</v>
      </c>
      <c r="AH1032" s="7" t="s">
        <v>18200</v>
      </c>
      <c r="AI1032">
        <f>SUMIFS(Spotify!O:O,Spotify!U:U,Charts!AH1032)/COUNTIFS(Spotify!U:U,Charts!AH1032)</f>
        <v>-4862</v>
      </c>
      <c r="AJ1032" s="18">
        <f>SUMIF(Spotify!U:U,Charts!AH1032,Spotify!P:P)/COUNTIF(Spotify!U:U,Charts!AH1032)</f>
        <v>132858</v>
      </c>
      <c r="AK1032" s="18">
        <f>SUMIF(Spotify!U:U,Charts!AH1032,Spotify!R:R)/COUNTIF(Spotify!U:U,Charts!AH1032)</f>
        <v>8</v>
      </c>
      <c r="AL1032" s="18">
        <f>SUMIF(Spotify!U:U,Charts!AH1032,Spotify!J:J)/COUNTIF(Spotify!U:U,Charts!AH1032)</f>
        <v>397</v>
      </c>
      <c r="AM1032" s="18">
        <f>SUMIF(Spotify!U:U,Charts!AH1032,Spotify!H:H)/COUNTIF(Spotify!U:U,Charts!AH1032)</f>
        <v>603</v>
      </c>
      <c r="AN1032" s="28">
        <f>SUMIF(Spotify!U:U,Charts!AH1032,Spotify!I:I)/COUNTIF(Spotify!U:U,Charts!AH1032)</f>
        <v>55</v>
      </c>
    </row>
    <row r="1033" spans="1:40" x14ac:dyDescent="0.25">
      <c r="A1033" s="3" t="s">
        <v>289</v>
      </c>
      <c r="B1033" s="1">
        <v>5404365013</v>
      </c>
      <c r="C1033" s="1">
        <v>40</v>
      </c>
      <c r="D1033" s="1"/>
      <c r="H1033" s="7" t="s">
        <v>18248</v>
      </c>
      <c r="I1033" s="1">
        <v>17313005</v>
      </c>
      <c r="J1033" s="8">
        <v>1</v>
      </c>
      <c r="L1033" s="7" t="s">
        <v>18248</v>
      </c>
      <c r="M1033" s="1">
        <f t="shared" si="74"/>
        <v>-17313005</v>
      </c>
      <c r="N1033">
        <v>1</v>
      </c>
      <c r="O1033" s="18">
        <f>SUMIF(Spotify!U:U,Charts!L1033,Spotify!Q:Q)/COUNTIF(Spotify!U:U,Charts!L1033)</f>
        <v>150000</v>
      </c>
      <c r="P1033" t="str">
        <f t="shared" si="75"/>
        <v>02:30</v>
      </c>
      <c r="Q1033" s="18">
        <f t="shared" si="77"/>
        <v>641941</v>
      </c>
      <c r="R1033" s="8" t="str">
        <f t="shared" si="76"/>
        <v>10:41</v>
      </c>
      <c r="T1033" s="7" t="s">
        <v>289</v>
      </c>
      <c r="U1033">
        <f>COUNTIFS(Spotify!$AA:$AA,Charts!$U$1,Spotify!$U:$U,Charts!T1033)</f>
        <v>3</v>
      </c>
      <c r="V1033">
        <f>COUNTIFS(Spotify!$AA:$AA,Charts!$V$1,Spotify!$U:$U,Charts!T1033)</f>
        <v>4</v>
      </c>
      <c r="W1033">
        <f>COUNTIFS(Spotify!$AA:$AA,Charts!$W$1,Spotify!$U:$U,Charts!T1033)</f>
        <v>8</v>
      </c>
      <c r="X1033">
        <f>COUNTIFS(Spotify!$AA:$AA,Charts!$X$1,Spotify!$U:$U,Charts!T1033)</f>
        <v>0</v>
      </c>
      <c r="Y1033">
        <f>COUNTIFS(Spotify!$AA:$AA,Charts!$Y$1,Spotify!$U:$U,Charts!T1033)</f>
        <v>0</v>
      </c>
      <c r="Z1033">
        <f>COUNTIFS(Spotify!$AA:$AA,Charts!$Z$1,Spotify!$U:$U,Charts!T1033)</f>
        <v>5</v>
      </c>
      <c r="AA1033">
        <f>COUNTIFS(Spotify!$AA:$AA,Charts!$AA$1,Spotify!$U:$U,Charts!T1033)</f>
        <v>2</v>
      </c>
      <c r="AB1033">
        <f>COUNTIFS(Spotify!$AA:$AA,Charts!$AB$1,Spotify!$U:$U,Charts!T1033)</f>
        <v>5</v>
      </c>
      <c r="AC1033">
        <f>COUNTIFS(Spotify!$AA:$AA,Charts!$AC$1,Spotify!$U:$U,Charts!T1033)</f>
        <v>1</v>
      </c>
      <c r="AD1033">
        <f>COUNTIFS(Spotify!$AA:$AA,Charts!$AD$1,Spotify!$U:$U,Charts!T1033)</f>
        <v>4</v>
      </c>
      <c r="AE1033">
        <f>COUNTIFS(Spotify!$AA:$AA,Charts!$AE$1,Spotify!$U:$U,Charts!T1033)</f>
        <v>4</v>
      </c>
      <c r="AF1033" s="8">
        <f>COUNTIFS(Spotify!$AA:$AA,Charts!$AF$1,Spotify!$U:$U,Charts!T1033)</f>
        <v>4</v>
      </c>
      <c r="AH1033" s="7" t="s">
        <v>289</v>
      </c>
      <c r="AI1033">
        <f>SUMIFS(Spotify!O:O,Spotify!U:U,Charts!AH1033)/COUNTIFS(Spotify!U:U,Charts!AH1033)</f>
        <v>-6616.55</v>
      </c>
      <c r="AJ1033" s="18">
        <f>SUMIF(Spotify!U:U,Charts!AH1033,Spotify!P:P)/COUNTIF(Spotify!U:U,Charts!AH1033)</f>
        <v>113494.97500000001</v>
      </c>
      <c r="AK1033" s="18">
        <f>SUMIF(Spotify!U:U,Charts!AH1033,Spotify!R:R)/COUNTIF(Spotify!U:U,Charts!AH1033)</f>
        <v>19.375</v>
      </c>
      <c r="AL1033" s="18">
        <f>SUMIF(Spotify!U:U,Charts!AH1033,Spotify!J:J)/COUNTIF(Spotify!U:U,Charts!AH1033)</f>
        <v>358.25</v>
      </c>
      <c r="AM1033" s="18">
        <f>SUMIF(Spotify!U:U,Charts!AH1033,Spotify!H:H)/COUNTIF(Spotify!U:U,Charts!AH1033)</f>
        <v>642.45000000000005</v>
      </c>
      <c r="AN1033" s="28">
        <f>SUMIF(Spotify!U:U,Charts!AH1033,Spotify!I:I)/COUNTIF(Spotify!U:U,Charts!AH1033)</f>
        <v>549.54999999999995</v>
      </c>
    </row>
    <row r="1034" spans="1:40" x14ac:dyDescent="0.25">
      <c r="A1034" s="3" t="s">
        <v>5642</v>
      </c>
      <c r="B1034" s="1">
        <v>434608965</v>
      </c>
      <c r="C1034" s="1">
        <v>2</v>
      </c>
      <c r="D1034" s="1"/>
      <c r="H1034" s="7" t="s">
        <v>17079</v>
      </c>
      <c r="I1034" s="1">
        <v>17259739</v>
      </c>
      <c r="J1034" s="8">
        <v>1</v>
      </c>
      <c r="L1034" s="7" t="s">
        <v>17079</v>
      </c>
      <c r="M1034" s="1">
        <f t="shared" si="74"/>
        <v>-17259739</v>
      </c>
      <c r="N1034">
        <v>1</v>
      </c>
      <c r="O1034" s="18">
        <f>SUMIF(Spotify!U:U,Charts!L1034,Spotify!Q:Q)/COUNTIF(Spotify!U:U,Charts!L1034)</f>
        <v>165882</v>
      </c>
      <c r="P1034" t="str">
        <f t="shared" si="75"/>
        <v>02:45</v>
      </c>
      <c r="Q1034" s="18">
        <f t="shared" si="77"/>
        <v>641941</v>
      </c>
      <c r="R1034" s="8" t="str">
        <f t="shared" si="76"/>
        <v>10:41</v>
      </c>
      <c r="T1034" s="7" t="s">
        <v>5642</v>
      </c>
      <c r="U1034">
        <f>COUNTIFS(Spotify!$AA:$AA,Charts!$U$1,Spotify!$U:$U,Charts!T1034)</f>
        <v>0</v>
      </c>
      <c r="V1034">
        <f>COUNTIFS(Spotify!$AA:$AA,Charts!$V$1,Spotify!$U:$U,Charts!T1034)</f>
        <v>0</v>
      </c>
      <c r="W1034">
        <f>COUNTIFS(Spotify!$AA:$AA,Charts!$W$1,Spotify!$U:$U,Charts!T1034)</f>
        <v>0</v>
      </c>
      <c r="X1034">
        <f>COUNTIFS(Spotify!$AA:$AA,Charts!$X$1,Spotify!$U:$U,Charts!T1034)</f>
        <v>0</v>
      </c>
      <c r="Y1034">
        <f>COUNTIFS(Spotify!$AA:$AA,Charts!$Y$1,Spotify!$U:$U,Charts!T1034)</f>
        <v>1</v>
      </c>
      <c r="Z1034">
        <f>COUNTIFS(Spotify!$AA:$AA,Charts!$Z$1,Spotify!$U:$U,Charts!T1034)</f>
        <v>0</v>
      </c>
      <c r="AA1034">
        <f>COUNTIFS(Spotify!$AA:$AA,Charts!$AA$1,Spotify!$U:$U,Charts!T1034)</f>
        <v>1</v>
      </c>
      <c r="AB1034">
        <f>COUNTIFS(Spotify!$AA:$AA,Charts!$AB$1,Spotify!$U:$U,Charts!T1034)</f>
        <v>0</v>
      </c>
      <c r="AC1034">
        <f>COUNTIFS(Spotify!$AA:$AA,Charts!$AC$1,Spotify!$U:$U,Charts!T1034)</f>
        <v>0</v>
      </c>
      <c r="AD1034">
        <f>COUNTIFS(Spotify!$AA:$AA,Charts!$AD$1,Spotify!$U:$U,Charts!T1034)</f>
        <v>0</v>
      </c>
      <c r="AE1034">
        <f>COUNTIFS(Spotify!$AA:$AA,Charts!$AE$1,Spotify!$U:$U,Charts!T1034)</f>
        <v>0</v>
      </c>
      <c r="AF1034" s="8">
        <f>COUNTIFS(Spotify!$AA:$AA,Charts!$AF$1,Spotify!$U:$U,Charts!T1034)</f>
        <v>0</v>
      </c>
      <c r="AH1034" s="7" t="s">
        <v>5642</v>
      </c>
      <c r="AI1034">
        <f>SUMIFS(Spotify!O:O,Spotify!U:U,Charts!AH1034)/COUNTIFS(Spotify!U:U,Charts!AH1034)</f>
        <v>-5074</v>
      </c>
      <c r="AJ1034" s="18">
        <f>SUMIF(Spotify!U:U,Charts!AH1034,Spotify!P:P)/COUNTIF(Spotify!U:U,Charts!AH1034)</f>
        <v>146050.5</v>
      </c>
      <c r="AK1034" s="18">
        <f>SUMIF(Spotify!U:U,Charts!AH1034,Spotify!R:R)/COUNTIF(Spotify!U:U,Charts!AH1034)</f>
        <v>24.5</v>
      </c>
      <c r="AL1034" s="18">
        <f>SUMIF(Spotify!U:U,Charts!AH1034,Spotify!J:J)/COUNTIF(Spotify!U:U,Charts!AH1034)</f>
        <v>405</v>
      </c>
      <c r="AM1034" s="18">
        <f>SUMIF(Spotify!U:U,Charts!AH1034,Spotify!H:H)/COUNTIF(Spotify!U:U,Charts!AH1034)</f>
        <v>733.5</v>
      </c>
      <c r="AN1034" s="28">
        <f>SUMIF(Spotify!U:U,Charts!AH1034,Spotify!I:I)/COUNTIF(Spotify!U:U,Charts!AH1034)</f>
        <v>627</v>
      </c>
    </row>
    <row r="1035" spans="1:40" x14ac:dyDescent="0.25">
      <c r="A1035" s="3" t="s">
        <v>14526</v>
      </c>
      <c r="B1035" s="1">
        <v>40601229</v>
      </c>
      <c r="C1035" s="1">
        <v>4</v>
      </c>
      <c r="D1035" s="1"/>
      <c r="H1035" s="7" t="s">
        <v>18178</v>
      </c>
      <c r="I1035" s="1">
        <v>17246564</v>
      </c>
      <c r="J1035" s="8">
        <v>2</v>
      </c>
      <c r="L1035" s="7" t="s">
        <v>18178</v>
      </c>
      <c r="M1035" s="1">
        <f t="shared" si="74"/>
        <v>-17246564</v>
      </c>
      <c r="N1035">
        <v>2</v>
      </c>
      <c r="O1035" s="18">
        <f>SUMIF(Spotify!U:U,Charts!L1035,Spotify!Q:Q)/COUNTIF(Spotify!U:U,Charts!L1035)</f>
        <v>347380</v>
      </c>
      <c r="P1035" t="str">
        <f t="shared" si="75"/>
        <v>05:47</v>
      </c>
      <c r="Q1035" s="18">
        <f t="shared" si="77"/>
        <v>641941</v>
      </c>
      <c r="R1035" s="8" t="str">
        <f t="shared" si="76"/>
        <v>10:41</v>
      </c>
      <c r="T1035" s="7" t="s">
        <v>14526</v>
      </c>
      <c r="U1035">
        <f>COUNTIFS(Spotify!$AA:$AA,Charts!$U$1,Spotify!$U:$U,Charts!T1035)</f>
        <v>1</v>
      </c>
      <c r="V1035">
        <f>COUNTIFS(Spotify!$AA:$AA,Charts!$V$1,Spotify!$U:$U,Charts!T1035)</f>
        <v>1</v>
      </c>
      <c r="W1035">
        <f>COUNTIFS(Spotify!$AA:$AA,Charts!$W$1,Spotify!$U:$U,Charts!T1035)</f>
        <v>0</v>
      </c>
      <c r="X1035">
        <f>COUNTIFS(Spotify!$AA:$AA,Charts!$X$1,Spotify!$U:$U,Charts!T1035)</f>
        <v>0</v>
      </c>
      <c r="Y1035">
        <f>COUNTIFS(Spotify!$AA:$AA,Charts!$Y$1,Spotify!$U:$U,Charts!T1035)</f>
        <v>0</v>
      </c>
      <c r="Z1035">
        <f>COUNTIFS(Spotify!$AA:$AA,Charts!$Z$1,Spotify!$U:$U,Charts!T1035)</f>
        <v>0</v>
      </c>
      <c r="AA1035">
        <f>COUNTIFS(Spotify!$AA:$AA,Charts!$AA$1,Spotify!$U:$U,Charts!T1035)</f>
        <v>0</v>
      </c>
      <c r="AB1035">
        <f>COUNTIFS(Spotify!$AA:$AA,Charts!$AB$1,Spotify!$U:$U,Charts!T1035)</f>
        <v>0</v>
      </c>
      <c r="AC1035">
        <f>COUNTIFS(Spotify!$AA:$AA,Charts!$AC$1,Spotify!$U:$U,Charts!T1035)</f>
        <v>0</v>
      </c>
      <c r="AD1035">
        <f>COUNTIFS(Spotify!$AA:$AA,Charts!$AD$1,Spotify!$U:$U,Charts!T1035)</f>
        <v>0</v>
      </c>
      <c r="AE1035">
        <f>COUNTIFS(Spotify!$AA:$AA,Charts!$AE$1,Spotify!$U:$U,Charts!T1035)</f>
        <v>2</v>
      </c>
      <c r="AF1035" s="8">
        <f>COUNTIFS(Spotify!$AA:$AA,Charts!$AF$1,Spotify!$U:$U,Charts!T1035)</f>
        <v>0</v>
      </c>
      <c r="AH1035" s="7" t="s">
        <v>14526</v>
      </c>
      <c r="AI1035">
        <f>SUMIFS(Spotify!O:O,Spotify!U:U,Charts!AH1035)/COUNTIFS(Spotify!U:U,Charts!AH1035)</f>
        <v>-6828</v>
      </c>
      <c r="AJ1035" s="18">
        <f>SUMIF(Spotify!U:U,Charts!AH1035,Spotify!P:P)/COUNTIF(Spotify!U:U,Charts!AH1035)</f>
        <v>120171.25</v>
      </c>
      <c r="AK1035" s="18">
        <f>SUMIF(Spotify!U:U,Charts!AH1035,Spotify!R:R)/COUNTIF(Spotify!U:U,Charts!AH1035)</f>
        <v>1.75</v>
      </c>
      <c r="AL1035" s="18">
        <f>SUMIF(Spotify!U:U,Charts!AH1035,Spotify!J:J)/COUNTIF(Spotify!U:U,Charts!AH1035)</f>
        <v>348.25</v>
      </c>
      <c r="AM1035" s="18">
        <f>SUMIF(Spotify!U:U,Charts!AH1035,Spotify!H:H)/COUNTIF(Spotify!U:U,Charts!AH1035)</f>
        <v>752.5</v>
      </c>
      <c r="AN1035" s="28">
        <f>SUMIF(Spotify!U:U,Charts!AH1035,Spotify!I:I)/COUNTIF(Spotify!U:U,Charts!AH1035)</f>
        <v>346.25</v>
      </c>
    </row>
    <row r="1036" spans="1:40" x14ac:dyDescent="0.25">
      <c r="A1036" s="3" t="s">
        <v>9527</v>
      </c>
      <c r="B1036" s="1">
        <v>21972976</v>
      </c>
      <c r="C1036" s="1">
        <v>4</v>
      </c>
      <c r="D1036" s="1"/>
      <c r="H1036" s="7" t="s">
        <v>18068</v>
      </c>
      <c r="I1036" s="1">
        <v>17146944</v>
      </c>
      <c r="J1036" s="8">
        <v>1</v>
      </c>
      <c r="L1036" s="7" t="s">
        <v>18068</v>
      </c>
      <c r="M1036" s="1">
        <f t="shared" si="74"/>
        <v>-17146944</v>
      </c>
      <c r="N1036">
        <v>1</v>
      </c>
      <c r="O1036" s="18">
        <f>SUMIF(Spotify!U:U,Charts!L1036,Spotify!Q:Q)/COUNTIF(Spotify!U:U,Charts!L1036)</f>
        <v>188088</v>
      </c>
      <c r="P1036" t="str">
        <f t="shared" si="75"/>
        <v>03:08</v>
      </c>
      <c r="Q1036" s="18">
        <f t="shared" si="77"/>
        <v>641941</v>
      </c>
      <c r="R1036" s="8" t="str">
        <f t="shared" si="76"/>
        <v>10:41</v>
      </c>
      <c r="T1036" s="7" t="s">
        <v>9527</v>
      </c>
      <c r="U1036">
        <f>COUNTIFS(Spotify!$AA:$AA,Charts!$U$1,Spotify!$U:$U,Charts!T1036)</f>
        <v>0</v>
      </c>
      <c r="V1036">
        <f>COUNTIFS(Spotify!$AA:$AA,Charts!$V$1,Spotify!$U:$U,Charts!T1036)</f>
        <v>0</v>
      </c>
      <c r="W1036">
        <f>COUNTIFS(Spotify!$AA:$AA,Charts!$W$1,Spotify!$U:$U,Charts!T1036)</f>
        <v>1</v>
      </c>
      <c r="X1036">
        <f>COUNTIFS(Spotify!$AA:$AA,Charts!$X$1,Spotify!$U:$U,Charts!T1036)</f>
        <v>0</v>
      </c>
      <c r="Y1036">
        <f>COUNTIFS(Spotify!$AA:$AA,Charts!$Y$1,Spotify!$U:$U,Charts!T1036)</f>
        <v>0</v>
      </c>
      <c r="Z1036">
        <f>COUNTIFS(Spotify!$AA:$AA,Charts!$Z$1,Spotify!$U:$U,Charts!T1036)</f>
        <v>0</v>
      </c>
      <c r="AA1036">
        <f>COUNTIFS(Spotify!$AA:$AA,Charts!$AA$1,Spotify!$U:$U,Charts!T1036)</f>
        <v>0</v>
      </c>
      <c r="AB1036">
        <f>COUNTIFS(Spotify!$AA:$AA,Charts!$AB$1,Spotify!$U:$U,Charts!T1036)</f>
        <v>0</v>
      </c>
      <c r="AC1036">
        <f>COUNTIFS(Spotify!$AA:$AA,Charts!$AC$1,Spotify!$U:$U,Charts!T1036)</f>
        <v>0</v>
      </c>
      <c r="AD1036">
        <f>COUNTIFS(Spotify!$AA:$AA,Charts!$AD$1,Spotify!$U:$U,Charts!T1036)</f>
        <v>1</v>
      </c>
      <c r="AE1036">
        <f>COUNTIFS(Spotify!$AA:$AA,Charts!$AE$1,Spotify!$U:$U,Charts!T1036)</f>
        <v>2</v>
      </c>
      <c r="AF1036" s="8">
        <f>COUNTIFS(Spotify!$AA:$AA,Charts!$AF$1,Spotify!$U:$U,Charts!T1036)</f>
        <v>0</v>
      </c>
      <c r="AH1036" s="7" t="s">
        <v>9527</v>
      </c>
      <c r="AI1036">
        <f>SUMIFS(Spotify!O:O,Spotify!U:U,Charts!AH1036)/COUNTIFS(Spotify!U:U,Charts!AH1036)</f>
        <v>-7066.25</v>
      </c>
      <c r="AJ1036" s="18">
        <f>SUMIF(Spotify!U:U,Charts!AH1036,Spotify!P:P)/COUNTIF(Spotify!U:U,Charts!AH1036)</f>
        <v>87102.25</v>
      </c>
      <c r="AK1036" s="18">
        <f>SUMIF(Spotify!U:U,Charts!AH1036,Spotify!R:R)/COUNTIF(Spotify!U:U,Charts!AH1036)</f>
        <v>1</v>
      </c>
      <c r="AL1036" s="18">
        <f>SUMIF(Spotify!U:U,Charts!AH1036,Spotify!J:J)/COUNTIF(Spotify!U:U,Charts!AH1036)</f>
        <v>252.75</v>
      </c>
      <c r="AM1036" s="18">
        <f>SUMIF(Spotify!U:U,Charts!AH1036,Spotify!H:H)/COUNTIF(Spotify!U:U,Charts!AH1036)</f>
        <v>611.5</v>
      </c>
      <c r="AN1036" s="28">
        <f>SUMIF(Spotify!U:U,Charts!AH1036,Spotify!I:I)/COUNTIF(Spotify!U:U,Charts!AH1036)</f>
        <v>534</v>
      </c>
    </row>
    <row r="1037" spans="1:40" x14ac:dyDescent="0.25">
      <c r="A1037" s="3" t="s">
        <v>18201</v>
      </c>
      <c r="B1037" s="1">
        <v>5995116</v>
      </c>
      <c r="C1037" s="1">
        <v>1</v>
      </c>
      <c r="D1037" s="1"/>
      <c r="H1037" s="7" t="s">
        <v>2862</v>
      </c>
      <c r="I1037" s="1">
        <v>17140532</v>
      </c>
      <c r="J1037" s="8">
        <v>2</v>
      </c>
      <c r="L1037" s="7" t="s">
        <v>2862</v>
      </c>
      <c r="M1037" s="1">
        <f t="shared" si="74"/>
        <v>-17140532</v>
      </c>
      <c r="N1037">
        <v>2</v>
      </c>
      <c r="O1037" s="18">
        <f>SUMIF(Spotify!U:U,Charts!L1037,Spotify!Q:Q)/COUNTIF(Spotify!U:U,Charts!L1037)</f>
        <v>187228</v>
      </c>
      <c r="P1037" t="str">
        <f t="shared" si="75"/>
        <v>03:07</v>
      </c>
      <c r="Q1037" s="18">
        <f t="shared" si="77"/>
        <v>641941</v>
      </c>
      <c r="R1037" s="8" t="str">
        <f t="shared" si="76"/>
        <v>10:41</v>
      </c>
      <c r="T1037" s="7" t="s">
        <v>18201</v>
      </c>
      <c r="U1037">
        <f>COUNTIFS(Spotify!$AA:$AA,Charts!$U$1,Spotify!$U:$U,Charts!T1037)</f>
        <v>0</v>
      </c>
      <c r="V1037">
        <f>COUNTIFS(Spotify!$AA:$AA,Charts!$V$1,Spotify!$U:$U,Charts!T1037)</f>
        <v>0</v>
      </c>
      <c r="W1037">
        <f>COUNTIFS(Spotify!$AA:$AA,Charts!$W$1,Spotify!$U:$U,Charts!T1037)</f>
        <v>0</v>
      </c>
      <c r="X1037">
        <f>COUNTIFS(Spotify!$AA:$AA,Charts!$X$1,Spotify!$U:$U,Charts!T1037)</f>
        <v>0</v>
      </c>
      <c r="Y1037">
        <f>COUNTIFS(Spotify!$AA:$AA,Charts!$Y$1,Spotify!$U:$U,Charts!T1037)</f>
        <v>0</v>
      </c>
      <c r="Z1037">
        <f>COUNTIFS(Spotify!$AA:$AA,Charts!$Z$1,Spotify!$U:$U,Charts!T1037)</f>
        <v>1</v>
      </c>
      <c r="AA1037">
        <f>COUNTIFS(Spotify!$AA:$AA,Charts!$AA$1,Spotify!$U:$U,Charts!T1037)</f>
        <v>0</v>
      </c>
      <c r="AB1037">
        <f>COUNTIFS(Spotify!$AA:$AA,Charts!$AB$1,Spotify!$U:$U,Charts!T1037)</f>
        <v>0</v>
      </c>
      <c r="AC1037">
        <f>COUNTIFS(Spotify!$AA:$AA,Charts!$AC$1,Spotify!$U:$U,Charts!T1037)</f>
        <v>0</v>
      </c>
      <c r="AD1037">
        <f>COUNTIFS(Spotify!$AA:$AA,Charts!$AD$1,Spotify!$U:$U,Charts!T1037)</f>
        <v>0</v>
      </c>
      <c r="AE1037">
        <f>COUNTIFS(Spotify!$AA:$AA,Charts!$AE$1,Spotify!$U:$U,Charts!T1037)</f>
        <v>0</v>
      </c>
      <c r="AF1037" s="8">
        <f>COUNTIFS(Spotify!$AA:$AA,Charts!$AF$1,Spotify!$U:$U,Charts!T1037)</f>
        <v>0</v>
      </c>
      <c r="AH1037" s="7" t="s">
        <v>18201</v>
      </c>
      <c r="AI1037">
        <f>SUMIFS(Spotify!O:O,Spotify!U:U,Charts!AH1037)/COUNTIFS(Spotify!U:U,Charts!AH1037)</f>
        <v>-6146</v>
      </c>
      <c r="AJ1037" s="18">
        <f>SUMIF(Spotify!U:U,Charts!AH1037,Spotify!P:P)/COUNTIF(Spotify!U:U,Charts!AH1037)</f>
        <v>130015</v>
      </c>
      <c r="AK1037" s="18">
        <f>SUMIF(Spotify!U:U,Charts!AH1037,Spotify!R:R)/COUNTIF(Spotify!U:U,Charts!AH1037)</f>
        <v>1</v>
      </c>
      <c r="AL1037" s="18">
        <f>SUMIF(Spotify!U:U,Charts!AH1037,Spotify!J:J)/COUNTIF(Spotify!U:U,Charts!AH1037)</f>
        <v>621</v>
      </c>
      <c r="AM1037" s="18">
        <f>SUMIF(Spotify!U:U,Charts!AH1037,Spotify!H:H)/COUNTIF(Spotify!U:U,Charts!AH1037)</f>
        <v>82</v>
      </c>
      <c r="AN1037" s="28">
        <f>SUMIF(Spotify!U:U,Charts!AH1037,Spotify!I:I)/COUNTIF(Spotify!U:U,Charts!AH1037)</f>
        <v>783</v>
      </c>
    </row>
    <row r="1038" spans="1:40" x14ac:dyDescent="0.25">
      <c r="A1038" s="3" t="s">
        <v>15180</v>
      </c>
      <c r="B1038" s="1">
        <v>173202437</v>
      </c>
      <c r="C1038" s="1">
        <v>2</v>
      </c>
      <c r="D1038" s="1"/>
      <c r="H1038" s="7" t="s">
        <v>13309</v>
      </c>
      <c r="I1038" s="1">
        <v>17112836</v>
      </c>
      <c r="J1038" s="8">
        <v>1</v>
      </c>
      <c r="L1038" s="7" t="s">
        <v>13309</v>
      </c>
      <c r="M1038" s="1">
        <f t="shared" si="74"/>
        <v>-17112836</v>
      </c>
      <c r="N1038">
        <v>1</v>
      </c>
      <c r="O1038" s="18">
        <f>SUMIF(Spotify!U:U,Charts!L1038,Spotify!Q:Q)/COUNTIF(Spotify!U:U,Charts!L1038)</f>
        <v>237000</v>
      </c>
      <c r="P1038" t="str">
        <f t="shared" si="75"/>
        <v>03:57</v>
      </c>
      <c r="Q1038" s="18">
        <f t="shared" si="77"/>
        <v>641941</v>
      </c>
      <c r="R1038" s="8" t="str">
        <f t="shared" si="76"/>
        <v>10:41</v>
      </c>
      <c r="T1038" s="7" t="s">
        <v>15180</v>
      </c>
      <c r="U1038">
        <f>COUNTIFS(Spotify!$AA:$AA,Charts!$U$1,Spotify!$U:$U,Charts!T1038)</f>
        <v>0</v>
      </c>
      <c r="V1038">
        <f>COUNTIFS(Spotify!$AA:$AA,Charts!$V$1,Spotify!$U:$U,Charts!T1038)</f>
        <v>0</v>
      </c>
      <c r="W1038">
        <f>COUNTIFS(Spotify!$AA:$AA,Charts!$W$1,Spotify!$U:$U,Charts!T1038)</f>
        <v>0</v>
      </c>
      <c r="X1038">
        <f>COUNTIFS(Spotify!$AA:$AA,Charts!$X$1,Spotify!$U:$U,Charts!T1038)</f>
        <v>0</v>
      </c>
      <c r="Y1038">
        <f>COUNTIFS(Spotify!$AA:$AA,Charts!$Y$1,Spotify!$U:$U,Charts!T1038)</f>
        <v>0</v>
      </c>
      <c r="Z1038">
        <f>COUNTIFS(Spotify!$AA:$AA,Charts!$Z$1,Spotify!$U:$U,Charts!T1038)</f>
        <v>1</v>
      </c>
      <c r="AA1038">
        <f>COUNTIFS(Spotify!$AA:$AA,Charts!$AA$1,Spotify!$U:$U,Charts!T1038)</f>
        <v>0</v>
      </c>
      <c r="AB1038">
        <f>COUNTIFS(Spotify!$AA:$AA,Charts!$AB$1,Spotify!$U:$U,Charts!T1038)</f>
        <v>0</v>
      </c>
      <c r="AC1038">
        <f>COUNTIFS(Spotify!$AA:$AA,Charts!$AC$1,Spotify!$U:$U,Charts!T1038)</f>
        <v>0</v>
      </c>
      <c r="AD1038">
        <f>COUNTIFS(Spotify!$AA:$AA,Charts!$AD$1,Spotify!$U:$U,Charts!T1038)</f>
        <v>0</v>
      </c>
      <c r="AE1038">
        <f>COUNTIFS(Spotify!$AA:$AA,Charts!$AE$1,Spotify!$U:$U,Charts!T1038)</f>
        <v>1</v>
      </c>
      <c r="AF1038" s="8">
        <f>COUNTIFS(Spotify!$AA:$AA,Charts!$AF$1,Spotify!$U:$U,Charts!T1038)</f>
        <v>0</v>
      </c>
      <c r="AH1038" s="7" t="s">
        <v>15180</v>
      </c>
      <c r="AI1038">
        <f>SUMIFS(Spotify!O:O,Spotify!U:U,Charts!AH1038)/COUNTIFS(Spotify!U:U,Charts!AH1038)</f>
        <v>-5669.5</v>
      </c>
      <c r="AJ1038" s="18">
        <f>SUMIF(Spotify!U:U,Charts!AH1038,Spotify!P:P)/COUNTIF(Spotify!U:U,Charts!AH1038)</f>
        <v>124515</v>
      </c>
      <c r="AK1038" s="18">
        <f>SUMIF(Spotify!U:U,Charts!AH1038,Spotify!R:R)/COUNTIF(Spotify!U:U,Charts!AH1038)</f>
        <v>11</v>
      </c>
      <c r="AL1038" s="18">
        <f>SUMIF(Spotify!U:U,Charts!AH1038,Spotify!J:J)/COUNTIF(Spotify!U:U,Charts!AH1038)</f>
        <v>349.5</v>
      </c>
      <c r="AM1038" s="18">
        <f>SUMIF(Spotify!U:U,Charts!AH1038,Spotify!H:H)/COUNTIF(Spotify!U:U,Charts!AH1038)</f>
        <v>674</v>
      </c>
      <c r="AN1038" s="28">
        <f>SUMIF(Spotify!U:U,Charts!AH1038,Spotify!I:I)/COUNTIF(Spotify!U:U,Charts!AH1038)</f>
        <v>835</v>
      </c>
    </row>
    <row r="1039" spans="1:40" x14ac:dyDescent="0.25">
      <c r="A1039" s="3" t="s">
        <v>11764</v>
      </c>
      <c r="B1039" s="1">
        <v>81724457</v>
      </c>
      <c r="C1039" s="1">
        <v>1</v>
      </c>
      <c r="D1039" s="1"/>
      <c r="H1039" s="7" t="s">
        <v>4475</v>
      </c>
      <c r="I1039" s="1">
        <v>17112387</v>
      </c>
      <c r="J1039" s="8">
        <v>2</v>
      </c>
      <c r="L1039" s="7" t="s">
        <v>4475</v>
      </c>
      <c r="M1039" s="1">
        <f t="shared" si="74"/>
        <v>-17112387</v>
      </c>
      <c r="N1039">
        <v>2</v>
      </c>
      <c r="O1039" s="18">
        <f>SUMIF(Spotify!U:U,Charts!L1039,Spotify!Q:Q)/COUNTIF(Spotify!U:U,Charts!L1039)</f>
        <v>322340</v>
      </c>
      <c r="P1039" t="str">
        <f t="shared" si="75"/>
        <v>05:22</v>
      </c>
      <c r="Q1039" s="18">
        <f t="shared" si="77"/>
        <v>641941</v>
      </c>
      <c r="R1039" s="8" t="str">
        <f t="shared" si="76"/>
        <v>10:41</v>
      </c>
      <c r="T1039" s="7" t="s">
        <v>11764</v>
      </c>
      <c r="U1039">
        <f>COUNTIFS(Spotify!$AA:$AA,Charts!$U$1,Spotify!$U:$U,Charts!T1039)</f>
        <v>0</v>
      </c>
      <c r="V1039">
        <f>COUNTIFS(Spotify!$AA:$AA,Charts!$V$1,Spotify!$U:$U,Charts!T1039)</f>
        <v>0</v>
      </c>
      <c r="W1039">
        <f>COUNTIFS(Spotify!$AA:$AA,Charts!$W$1,Spotify!$U:$U,Charts!T1039)</f>
        <v>0</v>
      </c>
      <c r="X1039">
        <f>COUNTIFS(Spotify!$AA:$AA,Charts!$X$1,Spotify!$U:$U,Charts!T1039)</f>
        <v>0</v>
      </c>
      <c r="Y1039">
        <f>COUNTIFS(Spotify!$AA:$AA,Charts!$Y$1,Spotify!$U:$U,Charts!T1039)</f>
        <v>1</v>
      </c>
      <c r="Z1039">
        <f>COUNTIFS(Spotify!$AA:$AA,Charts!$Z$1,Spotify!$U:$U,Charts!T1039)</f>
        <v>0</v>
      </c>
      <c r="AA1039">
        <f>COUNTIFS(Spotify!$AA:$AA,Charts!$AA$1,Spotify!$U:$U,Charts!T1039)</f>
        <v>0</v>
      </c>
      <c r="AB1039">
        <f>COUNTIFS(Spotify!$AA:$AA,Charts!$AB$1,Spotify!$U:$U,Charts!T1039)</f>
        <v>0</v>
      </c>
      <c r="AC1039">
        <f>COUNTIFS(Spotify!$AA:$AA,Charts!$AC$1,Spotify!$U:$U,Charts!T1039)</f>
        <v>0</v>
      </c>
      <c r="AD1039">
        <f>COUNTIFS(Spotify!$AA:$AA,Charts!$AD$1,Spotify!$U:$U,Charts!T1039)</f>
        <v>0</v>
      </c>
      <c r="AE1039">
        <f>COUNTIFS(Spotify!$AA:$AA,Charts!$AE$1,Spotify!$U:$U,Charts!T1039)</f>
        <v>0</v>
      </c>
      <c r="AF1039" s="8">
        <f>COUNTIFS(Spotify!$AA:$AA,Charts!$AF$1,Spotify!$U:$U,Charts!T1039)</f>
        <v>0</v>
      </c>
      <c r="AH1039" s="7" t="s">
        <v>11764</v>
      </c>
      <c r="AI1039">
        <f>SUMIFS(Spotify!O:O,Spotify!U:U,Charts!AH1039)/COUNTIFS(Spotify!U:U,Charts!AH1039)</f>
        <v>-8939</v>
      </c>
      <c r="AJ1039" s="18">
        <f>SUMIF(Spotify!U:U,Charts!AH1039,Spotify!P:P)/COUNTIF(Spotify!U:U,Charts!AH1039)</f>
        <v>89998</v>
      </c>
      <c r="AK1039" s="18">
        <f>SUMIF(Spotify!U:U,Charts!AH1039,Spotify!R:R)/COUNTIF(Spotify!U:U,Charts!AH1039)</f>
        <v>9</v>
      </c>
      <c r="AL1039" s="18">
        <f>SUMIF(Spotify!U:U,Charts!AH1039,Spotify!J:J)/COUNTIF(Spotify!U:U,Charts!AH1039)</f>
        <v>533</v>
      </c>
      <c r="AM1039" s="18">
        <f>SUMIF(Spotify!U:U,Charts!AH1039,Spotify!H:H)/COUNTIF(Spotify!U:U,Charts!AH1039)</f>
        <v>742</v>
      </c>
      <c r="AN1039" s="28">
        <f>SUMIF(Spotify!U:U,Charts!AH1039,Spotify!I:I)/COUNTIF(Spotify!U:U,Charts!AH1039)</f>
        <v>627</v>
      </c>
    </row>
    <row r="1040" spans="1:40" x14ac:dyDescent="0.25">
      <c r="A1040" s="3" t="s">
        <v>4264</v>
      </c>
      <c r="B1040" s="1">
        <v>1717388525</v>
      </c>
      <c r="C1040" s="1">
        <v>16</v>
      </c>
      <c r="D1040" s="1"/>
      <c r="H1040" s="7" t="s">
        <v>16949</v>
      </c>
      <c r="I1040" s="1">
        <v>16985801</v>
      </c>
      <c r="J1040" s="8">
        <v>1</v>
      </c>
      <c r="L1040" s="7" t="s">
        <v>16949</v>
      </c>
      <c r="M1040" s="1">
        <f t="shared" si="74"/>
        <v>-16985801</v>
      </c>
      <c r="N1040">
        <v>1</v>
      </c>
      <c r="O1040" s="18">
        <f>SUMIF(Spotify!U:U,Charts!L1040,Spotify!Q:Q)/COUNTIF(Spotify!U:U,Charts!L1040)</f>
        <v>234650</v>
      </c>
      <c r="P1040" t="str">
        <f t="shared" si="75"/>
        <v>03:54</v>
      </c>
      <c r="Q1040" s="18">
        <f t="shared" si="77"/>
        <v>641941</v>
      </c>
      <c r="R1040" s="8" t="str">
        <f t="shared" si="76"/>
        <v>10:41</v>
      </c>
      <c r="T1040" s="7" t="s">
        <v>4264</v>
      </c>
      <c r="U1040">
        <f>COUNTIFS(Spotify!$AA:$AA,Charts!$U$1,Spotify!$U:$U,Charts!T1040)</f>
        <v>0</v>
      </c>
      <c r="V1040">
        <f>COUNTIFS(Spotify!$AA:$AA,Charts!$V$1,Spotify!$U:$U,Charts!T1040)</f>
        <v>4</v>
      </c>
      <c r="W1040">
        <f>COUNTIFS(Spotify!$AA:$AA,Charts!$W$1,Spotify!$U:$U,Charts!T1040)</f>
        <v>0</v>
      </c>
      <c r="X1040">
        <f>COUNTIFS(Spotify!$AA:$AA,Charts!$X$1,Spotify!$U:$U,Charts!T1040)</f>
        <v>1</v>
      </c>
      <c r="Y1040">
        <f>COUNTIFS(Spotify!$AA:$AA,Charts!$Y$1,Spotify!$U:$U,Charts!T1040)</f>
        <v>1</v>
      </c>
      <c r="Z1040">
        <f>COUNTIFS(Spotify!$AA:$AA,Charts!$Z$1,Spotify!$U:$U,Charts!T1040)</f>
        <v>0</v>
      </c>
      <c r="AA1040">
        <f>COUNTIFS(Spotify!$AA:$AA,Charts!$AA$1,Spotify!$U:$U,Charts!T1040)</f>
        <v>2</v>
      </c>
      <c r="AB1040">
        <f>COUNTIFS(Spotify!$AA:$AA,Charts!$AB$1,Spotify!$U:$U,Charts!T1040)</f>
        <v>5</v>
      </c>
      <c r="AC1040">
        <f>COUNTIFS(Spotify!$AA:$AA,Charts!$AC$1,Spotify!$U:$U,Charts!T1040)</f>
        <v>0</v>
      </c>
      <c r="AD1040">
        <f>COUNTIFS(Spotify!$AA:$AA,Charts!$AD$1,Spotify!$U:$U,Charts!T1040)</f>
        <v>1</v>
      </c>
      <c r="AE1040">
        <f>COUNTIFS(Spotify!$AA:$AA,Charts!$AE$1,Spotify!$U:$U,Charts!T1040)</f>
        <v>1</v>
      </c>
      <c r="AF1040" s="8">
        <f>COUNTIFS(Spotify!$AA:$AA,Charts!$AF$1,Spotify!$U:$U,Charts!T1040)</f>
        <v>1</v>
      </c>
      <c r="AH1040" s="7" t="s">
        <v>4264</v>
      </c>
      <c r="AI1040">
        <f>SUMIFS(Spotify!O:O,Spotify!U:U,Charts!AH1040)/COUNTIFS(Spotify!U:U,Charts!AH1040)</f>
        <v>-5192.0625</v>
      </c>
      <c r="AJ1040" s="18">
        <f>SUMIF(Spotify!U:U,Charts!AH1040,Spotify!P:P)/COUNTIF(Spotify!U:U,Charts!AH1040)</f>
        <v>109351.6875</v>
      </c>
      <c r="AK1040" s="18">
        <f>SUMIF(Spotify!U:U,Charts!AH1040,Spotify!R:R)/COUNTIF(Spotify!U:U,Charts!AH1040)</f>
        <v>15.5</v>
      </c>
      <c r="AL1040" s="18">
        <f>SUMIF(Spotify!U:U,Charts!AH1040,Spotify!J:J)/COUNTIF(Spotify!U:U,Charts!AH1040)</f>
        <v>382.125</v>
      </c>
      <c r="AM1040" s="18">
        <f>SUMIF(Spotify!U:U,Charts!AH1040,Spotify!H:H)/COUNTIF(Spotify!U:U,Charts!AH1040)</f>
        <v>603.625</v>
      </c>
      <c r="AN1040" s="28">
        <f>SUMIF(Spotify!U:U,Charts!AH1040,Spotify!I:I)/COUNTIF(Spotify!U:U,Charts!AH1040)</f>
        <v>715.6875</v>
      </c>
    </row>
    <row r="1041" spans="1:40" x14ac:dyDescent="0.25">
      <c r="A1041" s="3" t="s">
        <v>13583</v>
      </c>
      <c r="B1041" s="1">
        <v>12769116</v>
      </c>
      <c r="C1041" s="1">
        <v>1</v>
      </c>
      <c r="D1041" s="1"/>
      <c r="H1041" s="7" t="s">
        <v>2577</v>
      </c>
      <c r="I1041" s="1">
        <v>16912015</v>
      </c>
      <c r="J1041" s="8">
        <v>2</v>
      </c>
      <c r="L1041" s="7" t="s">
        <v>2577</v>
      </c>
      <c r="M1041" s="1">
        <f t="shared" si="74"/>
        <v>-16912015</v>
      </c>
      <c r="N1041">
        <v>2</v>
      </c>
      <c r="O1041" s="18">
        <f>SUMIF(Spotify!U:U,Charts!L1041,Spotify!Q:Q)/COUNTIF(Spotify!U:U,Charts!L1041)</f>
        <v>190633.5</v>
      </c>
      <c r="P1041" t="str">
        <f t="shared" si="75"/>
        <v>03:10</v>
      </c>
      <c r="Q1041" s="18">
        <f t="shared" si="77"/>
        <v>641941</v>
      </c>
      <c r="R1041" s="8" t="str">
        <f t="shared" si="76"/>
        <v>10:41</v>
      </c>
      <c r="T1041" s="7" t="s">
        <v>13583</v>
      </c>
      <c r="U1041">
        <f>COUNTIFS(Spotify!$AA:$AA,Charts!$U$1,Spotify!$U:$U,Charts!T1041)</f>
        <v>0</v>
      </c>
      <c r="V1041">
        <f>COUNTIFS(Spotify!$AA:$AA,Charts!$V$1,Spotify!$U:$U,Charts!T1041)</f>
        <v>0</v>
      </c>
      <c r="W1041">
        <f>COUNTIFS(Spotify!$AA:$AA,Charts!$W$1,Spotify!$U:$U,Charts!T1041)</f>
        <v>0</v>
      </c>
      <c r="X1041">
        <f>COUNTIFS(Spotify!$AA:$AA,Charts!$X$1,Spotify!$U:$U,Charts!T1041)</f>
        <v>0</v>
      </c>
      <c r="Y1041">
        <f>COUNTIFS(Spotify!$AA:$AA,Charts!$Y$1,Spotify!$U:$U,Charts!T1041)</f>
        <v>0</v>
      </c>
      <c r="Z1041">
        <f>COUNTIFS(Spotify!$AA:$AA,Charts!$Z$1,Spotify!$U:$U,Charts!T1041)</f>
        <v>0</v>
      </c>
      <c r="AA1041">
        <f>COUNTIFS(Spotify!$AA:$AA,Charts!$AA$1,Spotify!$U:$U,Charts!T1041)</f>
        <v>0</v>
      </c>
      <c r="AB1041">
        <f>COUNTIFS(Spotify!$AA:$AA,Charts!$AB$1,Spotify!$U:$U,Charts!T1041)</f>
        <v>0</v>
      </c>
      <c r="AC1041">
        <f>COUNTIFS(Spotify!$AA:$AA,Charts!$AC$1,Spotify!$U:$U,Charts!T1041)</f>
        <v>0</v>
      </c>
      <c r="AD1041">
        <f>COUNTIFS(Spotify!$AA:$AA,Charts!$AD$1,Spotify!$U:$U,Charts!T1041)</f>
        <v>0</v>
      </c>
      <c r="AE1041">
        <f>COUNTIFS(Spotify!$AA:$AA,Charts!$AE$1,Spotify!$U:$U,Charts!T1041)</f>
        <v>0</v>
      </c>
      <c r="AF1041" s="8">
        <f>COUNTIFS(Spotify!$AA:$AA,Charts!$AF$1,Spotify!$U:$U,Charts!T1041)</f>
        <v>1</v>
      </c>
      <c r="AH1041" s="7" t="s">
        <v>13583</v>
      </c>
      <c r="AI1041">
        <f>SUMIFS(Spotify!O:O,Spotify!U:U,Charts!AH1041)/COUNTIFS(Spotify!U:U,Charts!AH1041)</f>
        <v>-5698</v>
      </c>
      <c r="AJ1041" s="18">
        <f>SUMIF(Spotify!U:U,Charts!AH1041,Spotify!P:P)/COUNTIF(Spotify!U:U,Charts!AH1041)</f>
        <v>91366</v>
      </c>
      <c r="AK1041" s="18">
        <f>SUMIF(Spotify!U:U,Charts!AH1041,Spotify!R:R)/COUNTIF(Spotify!U:U,Charts!AH1041)</f>
        <v>2</v>
      </c>
      <c r="AL1041" s="18">
        <f>SUMIF(Spotify!U:U,Charts!AH1041,Spotify!J:J)/COUNTIF(Spotify!U:U,Charts!AH1041)</f>
        <v>2</v>
      </c>
      <c r="AM1041" s="18">
        <f>SUMIF(Spotify!U:U,Charts!AH1041,Spotify!H:H)/COUNTIF(Spotify!U:U,Charts!AH1041)</f>
        <v>557</v>
      </c>
      <c r="AN1041" s="28">
        <f>SUMIF(Spotify!U:U,Charts!AH1041,Spotify!I:I)/COUNTIF(Spotify!U:U,Charts!AH1041)</f>
        <v>794</v>
      </c>
    </row>
    <row r="1042" spans="1:40" x14ac:dyDescent="0.25">
      <c r="A1042" s="3" t="s">
        <v>18202</v>
      </c>
      <c r="B1042" s="1">
        <v>15034086</v>
      </c>
      <c r="C1042" s="1">
        <v>1</v>
      </c>
      <c r="D1042" s="1"/>
      <c r="H1042" s="7" t="s">
        <v>18096</v>
      </c>
      <c r="I1042" s="1">
        <v>16787054</v>
      </c>
      <c r="J1042" s="8">
        <v>2</v>
      </c>
      <c r="L1042" s="7" t="s">
        <v>18096</v>
      </c>
      <c r="M1042" s="1">
        <f t="shared" si="74"/>
        <v>-16787054</v>
      </c>
      <c r="N1042">
        <v>2</v>
      </c>
      <c r="O1042" s="18">
        <f>SUMIF(Spotify!U:U,Charts!L1042,Spotify!Q:Q)/COUNTIF(Spotify!U:U,Charts!L1042)</f>
        <v>220706.5</v>
      </c>
      <c r="P1042" t="str">
        <f t="shared" si="75"/>
        <v>03:40</v>
      </c>
      <c r="Q1042" s="18">
        <f t="shared" si="77"/>
        <v>641941</v>
      </c>
      <c r="R1042" s="8" t="str">
        <f t="shared" si="76"/>
        <v>10:41</v>
      </c>
      <c r="T1042" s="7" t="s">
        <v>18202</v>
      </c>
      <c r="U1042">
        <f>COUNTIFS(Spotify!$AA:$AA,Charts!$U$1,Spotify!$U:$U,Charts!T1042)</f>
        <v>0</v>
      </c>
      <c r="V1042">
        <f>COUNTIFS(Spotify!$AA:$AA,Charts!$V$1,Spotify!$U:$U,Charts!T1042)</f>
        <v>0</v>
      </c>
      <c r="W1042">
        <f>COUNTIFS(Spotify!$AA:$AA,Charts!$W$1,Spotify!$U:$U,Charts!T1042)</f>
        <v>0</v>
      </c>
      <c r="X1042">
        <f>COUNTIFS(Spotify!$AA:$AA,Charts!$X$1,Spotify!$U:$U,Charts!T1042)</f>
        <v>0</v>
      </c>
      <c r="Y1042">
        <f>COUNTIFS(Spotify!$AA:$AA,Charts!$Y$1,Spotify!$U:$U,Charts!T1042)</f>
        <v>0</v>
      </c>
      <c r="Z1042">
        <f>COUNTIFS(Spotify!$AA:$AA,Charts!$Z$1,Spotify!$U:$U,Charts!T1042)</f>
        <v>0</v>
      </c>
      <c r="AA1042">
        <f>COUNTIFS(Spotify!$AA:$AA,Charts!$AA$1,Spotify!$U:$U,Charts!T1042)</f>
        <v>0</v>
      </c>
      <c r="AB1042">
        <f>COUNTIFS(Spotify!$AA:$AA,Charts!$AB$1,Spotify!$U:$U,Charts!T1042)</f>
        <v>0</v>
      </c>
      <c r="AC1042">
        <f>COUNTIFS(Spotify!$AA:$AA,Charts!$AC$1,Spotify!$U:$U,Charts!T1042)</f>
        <v>1</v>
      </c>
      <c r="AD1042">
        <f>COUNTIFS(Spotify!$AA:$AA,Charts!$AD$1,Spotify!$U:$U,Charts!T1042)</f>
        <v>0</v>
      </c>
      <c r="AE1042">
        <f>COUNTIFS(Spotify!$AA:$AA,Charts!$AE$1,Spotify!$U:$U,Charts!T1042)</f>
        <v>0</v>
      </c>
      <c r="AF1042" s="8">
        <f>COUNTIFS(Spotify!$AA:$AA,Charts!$AF$1,Spotify!$U:$U,Charts!T1042)</f>
        <v>0</v>
      </c>
      <c r="AH1042" s="7" t="s">
        <v>18202</v>
      </c>
      <c r="AI1042">
        <f>SUMIFS(Spotify!O:O,Spotify!U:U,Charts!AH1042)/COUNTIFS(Spotify!U:U,Charts!AH1042)</f>
        <v>-7907</v>
      </c>
      <c r="AJ1042" s="18">
        <f>SUMIF(Spotify!U:U,Charts!AH1042,Spotify!P:P)/COUNTIF(Spotify!U:U,Charts!AH1042)</f>
        <v>160106</v>
      </c>
      <c r="AK1042" s="18">
        <f>SUMIF(Spotify!U:U,Charts!AH1042,Spotify!R:R)/COUNTIF(Spotify!U:U,Charts!AH1042)</f>
        <v>3</v>
      </c>
      <c r="AL1042" s="18">
        <f>SUMIF(Spotify!U:U,Charts!AH1042,Spotify!J:J)/COUNTIF(Spotify!U:U,Charts!AH1042)</f>
        <v>236</v>
      </c>
      <c r="AM1042" s="18">
        <f>SUMIF(Spotify!U:U,Charts!AH1042,Spotify!H:H)/COUNTIF(Spotify!U:U,Charts!AH1042)</f>
        <v>657</v>
      </c>
      <c r="AN1042" s="28">
        <f>SUMIF(Spotify!U:U,Charts!AH1042,Spotify!I:I)/COUNTIF(Spotify!U:U,Charts!AH1042)</f>
        <v>691</v>
      </c>
    </row>
    <row r="1043" spans="1:40" x14ac:dyDescent="0.25">
      <c r="A1043" s="3" t="s">
        <v>18203</v>
      </c>
      <c r="B1043" s="1">
        <v>83623999</v>
      </c>
      <c r="C1043" s="1">
        <v>2</v>
      </c>
      <c r="D1043" s="1"/>
      <c r="H1043" s="7" t="s">
        <v>17968</v>
      </c>
      <c r="I1043" s="1">
        <v>16761035</v>
      </c>
      <c r="J1043" s="8">
        <v>1</v>
      </c>
      <c r="L1043" s="7" t="s">
        <v>17968</v>
      </c>
      <c r="M1043" s="1">
        <f t="shared" si="74"/>
        <v>-16761035</v>
      </c>
      <c r="N1043">
        <v>1</v>
      </c>
      <c r="O1043" s="18">
        <f>SUMIF(Spotify!U:U,Charts!L1043,Spotify!Q:Q)/COUNTIF(Spotify!U:U,Charts!L1043)</f>
        <v>175924</v>
      </c>
      <c r="P1043" t="str">
        <f t="shared" si="75"/>
        <v>02:55</v>
      </c>
      <c r="Q1043" s="18">
        <f t="shared" si="77"/>
        <v>641941</v>
      </c>
      <c r="R1043" s="8" t="str">
        <f t="shared" si="76"/>
        <v>10:41</v>
      </c>
      <c r="T1043" s="7" t="s">
        <v>18203</v>
      </c>
      <c r="U1043">
        <f>COUNTIFS(Spotify!$AA:$AA,Charts!$U$1,Spotify!$U:$U,Charts!T1043)</f>
        <v>0</v>
      </c>
      <c r="V1043">
        <f>COUNTIFS(Spotify!$AA:$AA,Charts!$V$1,Spotify!$U:$U,Charts!T1043)</f>
        <v>0</v>
      </c>
      <c r="W1043">
        <f>COUNTIFS(Spotify!$AA:$AA,Charts!$W$1,Spotify!$U:$U,Charts!T1043)</f>
        <v>0</v>
      </c>
      <c r="X1043">
        <f>COUNTIFS(Spotify!$AA:$AA,Charts!$X$1,Spotify!$U:$U,Charts!T1043)</f>
        <v>0</v>
      </c>
      <c r="Y1043">
        <f>COUNTIFS(Spotify!$AA:$AA,Charts!$Y$1,Spotify!$U:$U,Charts!T1043)</f>
        <v>0</v>
      </c>
      <c r="Z1043">
        <f>COUNTIFS(Spotify!$AA:$AA,Charts!$Z$1,Spotify!$U:$U,Charts!T1043)</f>
        <v>1</v>
      </c>
      <c r="AA1043">
        <f>COUNTIFS(Spotify!$AA:$AA,Charts!$AA$1,Spotify!$U:$U,Charts!T1043)</f>
        <v>1</v>
      </c>
      <c r="AB1043">
        <f>COUNTIFS(Spotify!$AA:$AA,Charts!$AB$1,Spotify!$U:$U,Charts!T1043)</f>
        <v>0</v>
      </c>
      <c r="AC1043">
        <f>COUNTIFS(Spotify!$AA:$AA,Charts!$AC$1,Spotify!$U:$U,Charts!T1043)</f>
        <v>0</v>
      </c>
      <c r="AD1043">
        <f>COUNTIFS(Spotify!$AA:$AA,Charts!$AD$1,Spotify!$U:$U,Charts!T1043)</f>
        <v>0</v>
      </c>
      <c r="AE1043">
        <f>COUNTIFS(Spotify!$AA:$AA,Charts!$AE$1,Spotify!$U:$U,Charts!T1043)</f>
        <v>0</v>
      </c>
      <c r="AF1043" s="8">
        <f>COUNTIFS(Spotify!$AA:$AA,Charts!$AF$1,Spotify!$U:$U,Charts!T1043)</f>
        <v>0</v>
      </c>
      <c r="AH1043" s="7" t="s">
        <v>18203</v>
      </c>
      <c r="AI1043">
        <f>SUMIFS(Spotify!O:O,Spotify!U:U,Charts!AH1043)/COUNTIFS(Spotify!U:U,Charts!AH1043)</f>
        <v>-3600</v>
      </c>
      <c r="AJ1043" s="18">
        <f>SUMIF(Spotify!U:U,Charts!AH1043,Spotify!P:P)/COUNTIF(Spotify!U:U,Charts!AH1043)</f>
        <v>122510</v>
      </c>
      <c r="AK1043" s="18">
        <f>SUMIF(Spotify!U:U,Charts!AH1043,Spotify!R:R)/COUNTIF(Spotify!U:U,Charts!AH1043)</f>
        <v>9</v>
      </c>
      <c r="AL1043" s="18">
        <f>SUMIF(Spotify!U:U,Charts!AH1043,Spotify!J:J)/COUNTIF(Spotify!U:U,Charts!AH1043)</f>
        <v>234</v>
      </c>
      <c r="AM1043" s="18">
        <f>SUMIF(Spotify!U:U,Charts!AH1043,Spotify!H:H)/COUNTIF(Spotify!U:U,Charts!AH1043)</f>
        <v>716.5</v>
      </c>
      <c r="AN1043" s="28">
        <f>SUMIF(Spotify!U:U,Charts!AH1043,Spotify!I:I)/COUNTIF(Spotify!U:U,Charts!AH1043)</f>
        <v>851</v>
      </c>
    </row>
    <row r="1044" spans="1:40" x14ac:dyDescent="0.25">
      <c r="A1044" s="3" t="s">
        <v>18204</v>
      </c>
      <c r="B1044" s="1">
        <v>223732001</v>
      </c>
      <c r="C1044" s="1">
        <v>1</v>
      </c>
      <c r="D1044" s="1"/>
      <c r="H1044" s="7" t="s">
        <v>18027</v>
      </c>
      <c r="I1044" s="1">
        <v>16599992</v>
      </c>
      <c r="J1044" s="8">
        <v>1</v>
      </c>
      <c r="L1044" s="7" t="s">
        <v>18027</v>
      </c>
      <c r="M1044" s="1">
        <f t="shared" si="74"/>
        <v>-16599992</v>
      </c>
      <c r="N1044">
        <v>1</v>
      </c>
      <c r="O1044" s="18">
        <f>SUMIF(Spotify!U:U,Charts!L1044,Spotify!Q:Q)/COUNTIF(Spotify!U:U,Charts!L1044)</f>
        <v>212867</v>
      </c>
      <c r="P1044" t="str">
        <f t="shared" si="75"/>
        <v>03:32</v>
      </c>
      <c r="Q1044" s="18">
        <f t="shared" si="77"/>
        <v>641941</v>
      </c>
      <c r="R1044" s="8" t="str">
        <f t="shared" si="76"/>
        <v>10:41</v>
      </c>
      <c r="T1044" s="7" t="s">
        <v>18204</v>
      </c>
      <c r="U1044">
        <f>COUNTIFS(Spotify!$AA:$AA,Charts!$U$1,Spotify!$U:$U,Charts!T1044)</f>
        <v>1</v>
      </c>
      <c r="V1044">
        <f>COUNTIFS(Spotify!$AA:$AA,Charts!$V$1,Spotify!$U:$U,Charts!T1044)</f>
        <v>0</v>
      </c>
      <c r="W1044">
        <f>COUNTIFS(Spotify!$AA:$AA,Charts!$W$1,Spotify!$U:$U,Charts!T1044)</f>
        <v>0</v>
      </c>
      <c r="X1044">
        <f>COUNTIFS(Spotify!$AA:$AA,Charts!$X$1,Spotify!$U:$U,Charts!T1044)</f>
        <v>0</v>
      </c>
      <c r="Y1044">
        <f>COUNTIFS(Spotify!$AA:$AA,Charts!$Y$1,Spotify!$U:$U,Charts!T1044)</f>
        <v>0</v>
      </c>
      <c r="Z1044">
        <f>COUNTIFS(Spotify!$AA:$AA,Charts!$Z$1,Spotify!$U:$U,Charts!T1044)</f>
        <v>0</v>
      </c>
      <c r="AA1044">
        <f>COUNTIFS(Spotify!$AA:$AA,Charts!$AA$1,Spotify!$U:$U,Charts!T1044)</f>
        <v>0</v>
      </c>
      <c r="AB1044">
        <f>COUNTIFS(Spotify!$AA:$AA,Charts!$AB$1,Spotify!$U:$U,Charts!T1044)</f>
        <v>0</v>
      </c>
      <c r="AC1044">
        <f>COUNTIFS(Spotify!$AA:$AA,Charts!$AC$1,Spotify!$U:$U,Charts!T1044)</f>
        <v>0</v>
      </c>
      <c r="AD1044">
        <f>COUNTIFS(Spotify!$AA:$AA,Charts!$AD$1,Spotify!$U:$U,Charts!T1044)</f>
        <v>0</v>
      </c>
      <c r="AE1044">
        <f>COUNTIFS(Spotify!$AA:$AA,Charts!$AE$1,Spotify!$U:$U,Charts!T1044)</f>
        <v>0</v>
      </c>
      <c r="AF1044" s="8">
        <f>COUNTIFS(Spotify!$AA:$AA,Charts!$AF$1,Spotify!$U:$U,Charts!T1044)</f>
        <v>0</v>
      </c>
      <c r="AH1044" s="7" t="s">
        <v>18204</v>
      </c>
      <c r="AI1044">
        <f>SUMIFS(Spotify!O:O,Spotify!U:U,Charts!AH1044)/COUNTIFS(Spotify!U:U,Charts!AH1044)</f>
        <v>-6439</v>
      </c>
      <c r="AJ1044" s="18">
        <f>SUMIF(Spotify!U:U,Charts!AH1044,Spotify!P:P)/COUNTIF(Spotify!U:U,Charts!AH1044)</f>
        <v>118159</v>
      </c>
      <c r="AK1044" s="18">
        <f>SUMIF(Spotify!U:U,Charts!AH1044,Spotify!R:R)/COUNTIF(Spotify!U:U,Charts!AH1044)</f>
        <v>27</v>
      </c>
      <c r="AL1044" s="18">
        <f>SUMIF(Spotify!U:U,Charts!AH1044,Spotify!J:J)/COUNTIF(Spotify!U:U,Charts!AH1044)</f>
        <v>473</v>
      </c>
      <c r="AM1044" s="18">
        <f>SUMIF(Spotify!U:U,Charts!AH1044,Spotify!H:H)/COUNTIF(Spotify!U:U,Charts!AH1044)</f>
        <v>588</v>
      </c>
      <c r="AN1044" s="28">
        <f>SUMIF(Spotify!U:U,Charts!AH1044,Spotify!I:I)/COUNTIF(Spotify!U:U,Charts!AH1044)</f>
        <v>67</v>
      </c>
    </row>
    <row r="1045" spans="1:40" x14ac:dyDescent="0.25">
      <c r="A1045" s="3" t="s">
        <v>1226</v>
      </c>
      <c r="B1045" s="1">
        <v>5417776</v>
      </c>
      <c r="C1045" s="1">
        <v>1</v>
      </c>
      <c r="D1045" s="1"/>
      <c r="H1045" s="7" t="s">
        <v>17929</v>
      </c>
      <c r="I1045" s="1">
        <v>16582399</v>
      </c>
      <c r="J1045" s="8">
        <v>1</v>
      </c>
      <c r="L1045" s="7" t="s">
        <v>17929</v>
      </c>
      <c r="M1045" s="1">
        <f t="shared" si="74"/>
        <v>-16582399</v>
      </c>
      <c r="N1045">
        <v>1</v>
      </c>
      <c r="O1045" s="18">
        <f>SUMIF(Spotify!U:U,Charts!L1045,Spotify!Q:Q)/COUNTIF(Spotify!U:U,Charts!L1045)</f>
        <v>248413</v>
      </c>
      <c r="P1045" t="str">
        <f t="shared" si="75"/>
        <v>04:08</v>
      </c>
      <c r="Q1045" s="18">
        <f t="shared" si="77"/>
        <v>641941</v>
      </c>
      <c r="R1045" s="8" t="str">
        <f t="shared" si="76"/>
        <v>10:41</v>
      </c>
      <c r="T1045" s="7" t="s">
        <v>1226</v>
      </c>
      <c r="U1045">
        <f>COUNTIFS(Spotify!$AA:$AA,Charts!$U$1,Spotify!$U:$U,Charts!T1045)</f>
        <v>0</v>
      </c>
      <c r="V1045">
        <f>COUNTIFS(Spotify!$AA:$AA,Charts!$V$1,Spotify!$U:$U,Charts!T1045)</f>
        <v>0</v>
      </c>
      <c r="W1045">
        <f>COUNTIFS(Spotify!$AA:$AA,Charts!$W$1,Spotify!$U:$U,Charts!T1045)</f>
        <v>0</v>
      </c>
      <c r="X1045">
        <f>COUNTIFS(Spotify!$AA:$AA,Charts!$X$1,Spotify!$U:$U,Charts!T1045)</f>
        <v>0</v>
      </c>
      <c r="Y1045">
        <f>COUNTIFS(Spotify!$AA:$AA,Charts!$Y$1,Spotify!$U:$U,Charts!T1045)</f>
        <v>0</v>
      </c>
      <c r="Z1045">
        <f>COUNTIFS(Spotify!$AA:$AA,Charts!$Z$1,Spotify!$U:$U,Charts!T1045)</f>
        <v>0</v>
      </c>
      <c r="AA1045">
        <f>COUNTIFS(Spotify!$AA:$AA,Charts!$AA$1,Spotify!$U:$U,Charts!T1045)</f>
        <v>0</v>
      </c>
      <c r="AB1045">
        <f>COUNTIFS(Spotify!$AA:$AA,Charts!$AB$1,Spotify!$U:$U,Charts!T1045)</f>
        <v>0</v>
      </c>
      <c r="AC1045">
        <f>COUNTIFS(Spotify!$AA:$AA,Charts!$AC$1,Spotify!$U:$U,Charts!T1045)</f>
        <v>1</v>
      </c>
      <c r="AD1045">
        <f>COUNTIFS(Spotify!$AA:$AA,Charts!$AD$1,Spotify!$U:$U,Charts!T1045)</f>
        <v>0</v>
      </c>
      <c r="AE1045">
        <f>COUNTIFS(Spotify!$AA:$AA,Charts!$AE$1,Spotify!$U:$U,Charts!T1045)</f>
        <v>0</v>
      </c>
      <c r="AF1045" s="8">
        <f>COUNTIFS(Spotify!$AA:$AA,Charts!$AF$1,Spotify!$U:$U,Charts!T1045)</f>
        <v>0</v>
      </c>
      <c r="AH1045" s="7" t="s">
        <v>1226</v>
      </c>
      <c r="AI1045">
        <f>SUMIFS(Spotify!O:O,Spotify!U:U,Charts!AH1045)/COUNTIFS(Spotify!U:U,Charts!AH1045)</f>
        <v>-1536</v>
      </c>
      <c r="AJ1045" s="18">
        <f>SUMIF(Spotify!U:U,Charts!AH1045,Spotify!P:P)/COUNTIF(Spotify!U:U,Charts!AH1045)</f>
        <v>144975</v>
      </c>
      <c r="AK1045" s="18">
        <f>SUMIF(Spotify!U:U,Charts!AH1045,Spotify!R:R)/COUNTIF(Spotify!U:U,Charts!AH1045)</f>
        <v>1</v>
      </c>
      <c r="AL1045" s="18">
        <f>SUMIF(Spotify!U:U,Charts!AH1045,Spotify!J:J)/COUNTIF(Spotify!U:U,Charts!AH1045)</f>
        <v>546</v>
      </c>
      <c r="AM1045" s="18">
        <f>SUMIF(Spotify!U:U,Charts!AH1045,Spotify!H:H)/COUNTIF(Spotify!U:U,Charts!AH1045)</f>
        <v>408</v>
      </c>
      <c r="AN1045" s="28">
        <f>SUMIF(Spotify!U:U,Charts!AH1045,Spotify!I:I)/COUNTIF(Spotify!U:U,Charts!AH1045)</f>
        <v>875</v>
      </c>
    </row>
    <row r="1046" spans="1:40" x14ac:dyDescent="0.25">
      <c r="A1046" s="3" t="s">
        <v>12611</v>
      </c>
      <c r="B1046" s="1">
        <v>40392837</v>
      </c>
      <c r="C1046" s="1">
        <v>1</v>
      </c>
      <c r="D1046" s="1"/>
      <c r="H1046" s="7" t="s">
        <v>11599</v>
      </c>
      <c r="I1046" s="1">
        <v>16566163</v>
      </c>
      <c r="J1046" s="8">
        <v>1</v>
      </c>
      <c r="L1046" s="7" t="s">
        <v>11599</v>
      </c>
      <c r="M1046" s="1">
        <f t="shared" si="74"/>
        <v>-16566163</v>
      </c>
      <c r="N1046">
        <v>1</v>
      </c>
      <c r="O1046" s="18">
        <f>SUMIF(Spotify!U:U,Charts!L1046,Spotify!Q:Q)/COUNTIF(Spotify!U:U,Charts!L1046)</f>
        <v>196560</v>
      </c>
      <c r="P1046" t="str">
        <f t="shared" si="75"/>
        <v>03:16</v>
      </c>
      <c r="Q1046" s="18">
        <f t="shared" si="77"/>
        <v>641941</v>
      </c>
      <c r="R1046" s="8" t="str">
        <f t="shared" si="76"/>
        <v>10:41</v>
      </c>
      <c r="T1046" s="7" t="s">
        <v>12611</v>
      </c>
      <c r="U1046">
        <f>COUNTIFS(Spotify!$AA:$AA,Charts!$U$1,Spotify!$U:$U,Charts!T1046)</f>
        <v>0</v>
      </c>
      <c r="V1046">
        <f>COUNTIFS(Spotify!$AA:$AA,Charts!$V$1,Spotify!$U:$U,Charts!T1046)</f>
        <v>0</v>
      </c>
      <c r="W1046">
        <f>COUNTIFS(Spotify!$AA:$AA,Charts!$W$1,Spotify!$U:$U,Charts!T1046)</f>
        <v>0</v>
      </c>
      <c r="X1046">
        <f>COUNTIFS(Spotify!$AA:$AA,Charts!$X$1,Spotify!$U:$U,Charts!T1046)</f>
        <v>0</v>
      </c>
      <c r="Y1046">
        <f>COUNTIFS(Spotify!$AA:$AA,Charts!$Y$1,Spotify!$U:$U,Charts!T1046)</f>
        <v>0</v>
      </c>
      <c r="Z1046">
        <f>COUNTIFS(Spotify!$AA:$AA,Charts!$Z$1,Spotify!$U:$U,Charts!T1046)</f>
        <v>0</v>
      </c>
      <c r="AA1046">
        <f>COUNTIFS(Spotify!$AA:$AA,Charts!$AA$1,Spotify!$U:$U,Charts!T1046)</f>
        <v>1</v>
      </c>
      <c r="AB1046">
        <f>COUNTIFS(Spotify!$AA:$AA,Charts!$AB$1,Spotify!$U:$U,Charts!T1046)</f>
        <v>0</v>
      </c>
      <c r="AC1046">
        <f>COUNTIFS(Spotify!$AA:$AA,Charts!$AC$1,Spotify!$U:$U,Charts!T1046)</f>
        <v>0</v>
      </c>
      <c r="AD1046">
        <f>COUNTIFS(Spotify!$AA:$AA,Charts!$AD$1,Spotify!$U:$U,Charts!T1046)</f>
        <v>0</v>
      </c>
      <c r="AE1046">
        <f>COUNTIFS(Spotify!$AA:$AA,Charts!$AE$1,Spotify!$U:$U,Charts!T1046)</f>
        <v>0</v>
      </c>
      <c r="AF1046" s="8">
        <f>COUNTIFS(Spotify!$AA:$AA,Charts!$AF$1,Spotify!$U:$U,Charts!T1046)</f>
        <v>0</v>
      </c>
      <c r="AH1046" s="7" t="s">
        <v>12611</v>
      </c>
      <c r="AI1046">
        <f>SUMIFS(Spotify!O:O,Spotify!U:U,Charts!AH1046)/COUNTIFS(Spotify!U:U,Charts!AH1046)</f>
        <v>-2743</v>
      </c>
      <c r="AJ1046" s="18">
        <f>SUMIF(Spotify!U:U,Charts!AH1046,Spotify!P:P)/COUNTIF(Spotify!U:U,Charts!AH1046)</f>
        <v>153778</v>
      </c>
      <c r="AK1046" s="18">
        <f>SUMIF(Spotify!U:U,Charts!AH1046,Spotify!R:R)/COUNTIF(Spotify!U:U,Charts!AH1046)</f>
        <v>5</v>
      </c>
      <c r="AL1046" s="18">
        <f>SUMIF(Spotify!U:U,Charts!AH1046,Spotify!J:J)/COUNTIF(Spotify!U:U,Charts!AH1046)</f>
        <v>866</v>
      </c>
      <c r="AM1046" s="18">
        <f>SUMIF(Spotify!U:U,Charts!AH1046,Spotify!H:H)/COUNTIF(Spotify!U:U,Charts!AH1046)</f>
        <v>588</v>
      </c>
      <c r="AN1046" s="28">
        <f>SUMIF(Spotify!U:U,Charts!AH1046,Spotify!I:I)/COUNTIF(Spotify!U:U,Charts!AH1046)</f>
        <v>893</v>
      </c>
    </row>
    <row r="1047" spans="1:40" x14ac:dyDescent="0.25">
      <c r="A1047" s="3" t="s">
        <v>1590</v>
      </c>
      <c r="B1047" s="1">
        <v>21754057</v>
      </c>
      <c r="C1047" s="1">
        <v>2</v>
      </c>
      <c r="D1047" s="1"/>
      <c r="H1047" s="7" t="s">
        <v>18220</v>
      </c>
      <c r="I1047" s="1">
        <v>16453679</v>
      </c>
      <c r="J1047" s="8">
        <v>2</v>
      </c>
      <c r="L1047" s="7" t="s">
        <v>18220</v>
      </c>
      <c r="M1047" s="1">
        <f t="shared" si="74"/>
        <v>-16453679</v>
      </c>
      <c r="N1047">
        <v>2</v>
      </c>
      <c r="O1047" s="18">
        <f>SUMIF(Spotify!U:U,Charts!L1047,Spotify!Q:Q)/COUNTIF(Spotify!U:U,Charts!L1047)</f>
        <v>178780</v>
      </c>
      <c r="P1047" t="str">
        <f t="shared" si="75"/>
        <v>02:58</v>
      </c>
      <c r="Q1047" s="18">
        <f t="shared" si="77"/>
        <v>641941</v>
      </c>
      <c r="R1047" s="8" t="str">
        <f t="shared" si="76"/>
        <v>10:41</v>
      </c>
      <c r="T1047" s="7" t="s">
        <v>1590</v>
      </c>
      <c r="U1047">
        <f>COUNTIFS(Spotify!$AA:$AA,Charts!$U$1,Spotify!$U:$U,Charts!T1047)</f>
        <v>0</v>
      </c>
      <c r="V1047">
        <f>COUNTIFS(Spotify!$AA:$AA,Charts!$V$1,Spotify!$U:$U,Charts!T1047)</f>
        <v>0</v>
      </c>
      <c r="W1047">
        <f>COUNTIFS(Spotify!$AA:$AA,Charts!$W$1,Spotify!$U:$U,Charts!T1047)</f>
        <v>0</v>
      </c>
      <c r="X1047">
        <f>COUNTIFS(Spotify!$AA:$AA,Charts!$X$1,Spotify!$U:$U,Charts!T1047)</f>
        <v>0</v>
      </c>
      <c r="Y1047">
        <f>COUNTIFS(Spotify!$AA:$AA,Charts!$Y$1,Spotify!$U:$U,Charts!T1047)</f>
        <v>0</v>
      </c>
      <c r="Z1047">
        <f>COUNTIFS(Spotify!$AA:$AA,Charts!$Z$1,Spotify!$U:$U,Charts!T1047)</f>
        <v>0</v>
      </c>
      <c r="AA1047">
        <f>COUNTIFS(Spotify!$AA:$AA,Charts!$AA$1,Spotify!$U:$U,Charts!T1047)</f>
        <v>0</v>
      </c>
      <c r="AB1047">
        <f>COUNTIFS(Spotify!$AA:$AA,Charts!$AB$1,Spotify!$U:$U,Charts!T1047)</f>
        <v>0</v>
      </c>
      <c r="AC1047">
        <f>COUNTIFS(Spotify!$AA:$AA,Charts!$AC$1,Spotify!$U:$U,Charts!T1047)</f>
        <v>0</v>
      </c>
      <c r="AD1047">
        <f>COUNTIFS(Spotify!$AA:$AA,Charts!$AD$1,Spotify!$U:$U,Charts!T1047)</f>
        <v>2</v>
      </c>
      <c r="AE1047">
        <f>COUNTIFS(Spotify!$AA:$AA,Charts!$AE$1,Spotify!$U:$U,Charts!T1047)</f>
        <v>0</v>
      </c>
      <c r="AF1047" s="8">
        <f>COUNTIFS(Spotify!$AA:$AA,Charts!$AF$1,Spotify!$U:$U,Charts!T1047)</f>
        <v>0</v>
      </c>
      <c r="AH1047" s="7" t="s">
        <v>1590</v>
      </c>
      <c r="AI1047">
        <f>SUMIFS(Spotify!O:O,Spotify!U:U,Charts!AH1047)/COUNTIFS(Spotify!U:U,Charts!AH1047)</f>
        <v>-5721</v>
      </c>
      <c r="AJ1047" s="18">
        <f>SUMIF(Spotify!U:U,Charts!AH1047,Spotify!P:P)/COUNTIF(Spotify!U:U,Charts!AH1047)</f>
        <v>161104</v>
      </c>
      <c r="AK1047" s="18">
        <f>SUMIF(Spotify!U:U,Charts!AH1047,Spotify!R:R)/COUNTIF(Spotify!U:U,Charts!AH1047)</f>
        <v>3.5</v>
      </c>
      <c r="AL1047" s="18">
        <f>SUMIF(Spotify!U:U,Charts!AH1047,Spotify!J:J)/COUNTIF(Spotify!U:U,Charts!AH1047)</f>
        <v>355</v>
      </c>
      <c r="AM1047" s="18">
        <f>SUMIF(Spotify!U:U,Charts!AH1047,Spotify!H:H)/COUNTIF(Spotify!U:U,Charts!AH1047)</f>
        <v>608</v>
      </c>
      <c r="AN1047" s="28">
        <f>SUMIF(Spotify!U:U,Charts!AH1047,Spotify!I:I)/COUNTIF(Spotify!U:U,Charts!AH1047)</f>
        <v>792</v>
      </c>
    </row>
    <row r="1048" spans="1:40" x14ac:dyDescent="0.25">
      <c r="A1048" s="3" t="s">
        <v>4496</v>
      </c>
      <c r="B1048" s="1">
        <v>122180870</v>
      </c>
      <c r="C1048" s="1">
        <v>3</v>
      </c>
      <c r="D1048" s="1"/>
      <c r="H1048" s="7" t="s">
        <v>2163</v>
      </c>
      <c r="I1048" s="1">
        <v>16421754</v>
      </c>
      <c r="J1048" s="8">
        <v>1</v>
      </c>
      <c r="L1048" s="7" t="s">
        <v>2163</v>
      </c>
      <c r="M1048" s="1">
        <f t="shared" si="74"/>
        <v>-16421754</v>
      </c>
      <c r="N1048">
        <v>1</v>
      </c>
      <c r="O1048" s="18">
        <f>SUMIF(Spotify!U:U,Charts!L1048,Spotify!Q:Q)/COUNTIF(Spotify!U:U,Charts!L1048)</f>
        <v>114234</v>
      </c>
      <c r="P1048" t="str">
        <f t="shared" si="75"/>
        <v>01:54</v>
      </c>
      <c r="Q1048" s="18">
        <f t="shared" si="77"/>
        <v>641941</v>
      </c>
      <c r="R1048" s="8" t="str">
        <f t="shared" si="76"/>
        <v>10:41</v>
      </c>
      <c r="T1048" s="7" t="s">
        <v>4496</v>
      </c>
      <c r="U1048">
        <f>COUNTIFS(Spotify!$AA:$AA,Charts!$U$1,Spotify!$U:$U,Charts!T1048)</f>
        <v>0</v>
      </c>
      <c r="V1048">
        <f>COUNTIFS(Spotify!$AA:$AA,Charts!$V$1,Spotify!$U:$U,Charts!T1048)</f>
        <v>1</v>
      </c>
      <c r="W1048">
        <f>COUNTIFS(Spotify!$AA:$AA,Charts!$W$1,Spotify!$U:$U,Charts!T1048)</f>
        <v>0</v>
      </c>
      <c r="X1048">
        <f>COUNTIFS(Spotify!$AA:$AA,Charts!$X$1,Spotify!$U:$U,Charts!T1048)</f>
        <v>0</v>
      </c>
      <c r="Y1048">
        <f>COUNTIFS(Spotify!$AA:$AA,Charts!$Y$1,Spotify!$U:$U,Charts!T1048)</f>
        <v>0</v>
      </c>
      <c r="Z1048">
        <f>COUNTIFS(Spotify!$AA:$AA,Charts!$Z$1,Spotify!$U:$U,Charts!T1048)</f>
        <v>0</v>
      </c>
      <c r="AA1048">
        <f>COUNTIFS(Spotify!$AA:$AA,Charts!$AA$1,Spotify!$U:$U,Charts!T1048)</f>
        <v>0</v>
      </c>
      <c r="AB1048">
        <f>COUNTIFS(Spotify!$AA:$AA,Charts!$AB$1,Spotify!$U:$U,Charts!T1048)</f>
        <v>0</v>
      </c>
      <c r="AC1048">
        <f>COUNTIFS(Spotify!$AA:$AA,Charts!$AC$1,Spotify!$U:$U,Charts!T1048)</f>
        <v>0</v>
      </c>
      <c r="AD1048">
        <f>COUNTIFS(Spotify!$AA:$AA,Charts!$AD$1,Spotify!$U:$U,Charts!T1048)</f>
        <v>0</v>
      </c>
      <c r="AE1048">
        <f>COUNTIFS(Spotify!$AA:$AA,Charts!$AE$1,Spotify!$U:$U,Charts!T1048)</f>
        <v>2</v>
      </c>
      <c r="AF1048" s="8">
        <f>COUNTIFS(Spotify!$AA:$AA,Charts!$AF$1,Spotify!$U:$U,Charts!T1048)</f>
        <v>0</v>
      </c>
      <c r="AH1048" s="7" t="s">
        <v>4496</v>
      </c>
      <c r="AI1048">
        <f>SUMIFS(Spotify!O:O,Spotify!U:U,Charts!AH1048)/COUNTIFS(Spotify!U:U,Charts!AH1048)</f>
        <v>-6655.666666666667</v>
      </c>
      <c r="AJ1048" s="18">
        <f>SUMIF(Spotify!U:U,Charts!AH1048,Spotify!P:P)/COUNTIF(Spotify!U:U,Charts!AH1048)</f>
        <v>112969.33333333333</v>
      </c>
      <c r="AK1048" s="18">
        <f>SUMIF(Spotify!U:U,Charts!AH1048,Spotify!R:R)/COUNTIF(Spotify!U:U,Charts!AH1048)</f>
        <v>7.333333333333333</v>
      </c>
      <c r="AL1048" s="18">
        <f>SUMIF(Spotify!U:U,Charts!AH1048,Spotify!J:J)/COUNTIF(Spotify!U:U,Charts!AH1048)</f>
        <v>298.66666666666669</v>
      </c>
      <c r="AM1048" s="18">
        <f>SUMIF(Spotify!U:U,Charts!AH1048,Spotify!H:H)/COUNTIF(Spotify!U:U,Charts!AH1048)</f>
        <v>874.66666666666663</v>
      </c>
      <c r="AN1048" s="28">
        <f>SUMIF(Spotify!U:U,Charts!AH1048,Spotify!I:I)/COUNTIF(Spotify!U:U,Charts!AH1048)</f>
        <v>597.33333333333337</v>
      </c>
    </row>
    <row r="1049" spans="1:40" x14ac:dyDescent="0.25">
      <c r="A1049" s="3" t="s">
        <v>18205</v>
      </c>
      <c r="B1049" s="1">
        <v>111364499</v>
      </c>
      <c r="C1049" s="1">
        <v>3</v>
      </c>
      <c r="D1049" s="1"/>
      <c r="H1049" s="7" t="s">
        <v>6147</v>
      </c>
      <c r="I1049" s="1">
        <v>16155564</v>
      </c>
      <c r="J1049" s="8">
        <v>2</v>
      </c>
      <c r="L1049" s="7" t="s">
        <v>6147</v>
      </c>
      <c r="M1049" s="1">
        <f t="shared" si="74"/>
        <v>-16155564</v>
      </c>
      <c r="N1049">
        <v>2</v>
      </c>
      <c r="O1049" s="18">
        <f>SUMIF(Spotify!U:U,Charts!L1049,Spotify!Q:Q)/COUNTIF(Spotify!U:U,Charts!L1049)</f>
        <v>164740</v>
      </c>
      <c r="P1049" t="str">
        <f t="shared" si="75"/>
        <v>02:44</v>
      </c>
      <c r="Q1049" s="18">
        <f t="shared" si="77"/>
        <v>641941</v>
      </c>
      <c r="R1049" s="8" t="str">
        <f t="shared" si="76"/>
        <v>10:41</v>
      </c>
      <c r="T1049" s="7" t="s">
        <v>18205</v>
      </c>
      <c r="U1049">
        <f>COUNTIFS(Spotify!$AA:$AA,Charts!$U$1,Spotify!$U:$U,Charts!T1049)</f>
        <v>0</v>
      </c>
      <c r="V1049">
        <f>COUNTIFS(Spotify!$AA:$AA,Charts!$V$1,Spotify!$U:$U,Charts!T1049)</f>
        <v>1</v>
      </c>
      <c r="W1049">
        <f>COUNTIFS(Spotify!$AA:$AA,Charts!$W$1,Spotify!$U:$U,Charts!T1049)</f>
        <v>0</v>
      </c>
      <c r="X1049">
        <f>COUNTIFS(Spotify!$AA:$AA,Charts!$X$1,Spotify!$U:$U,Charts!T1049)</f>
        <v>0</v>
      </c>
      <c r="Y1049">
        <f>COUNTIFS(Spotify!$AA:$AA,Charts!$Y$1,Spotify!$U:$U,Charts!T1049)</f>
        <v>0</v>
      </c>
      <c r="Z1049">
        <f>COUNTIFS(Spotify!$AA:$AA,Charts!$Z$1,Spotify!$U:$U,Charts!T1049)</f>
        <v>0</v>
      </c>
      <c r="AA1049">
        <f>COUNTIFS(Spotify!$AA:$AA,Charts!$AA$1,Spotify!$U:$U,Charts!T1049)</f>
        <v>0</v>
      </c>
      <c r="AB1049">
        <f>COUNTIFS(Spotify!$AA:$AA,Charts!$AB$1,Spotify!$U:$U,Charts!T1049)</f>
        <v>0</v>
      </c>
      <c r="AC1049">
        <f>COUNTIFS(Spotify!$AA:$AA,Charts!$AC$1,Spotify!$U:$U,Charts!T1049)</f>
        <v>0</v>
      </c>
      <c r="AD1049">
        <f>COUNTIFS(Spotify!$AA:$AA,Charts!$AD$1,Spotify!$U:$U,Charts!T1049)</f>
        <v>0</v>
      </c>
      <c r="AE1049">
        <f>COUNTIFS(Spotify!$AA:$AA,Charts!$AE$1,Spotify!$U:$U,Charts!T1049)</f>
        <v>1</v>
      </c>
      <c r="AF1049" s="8">
        <f>COUNTIFS(Spotify!$AA:$AA,Charts!$AF$1,Spotify!$U:$U,Charts!T1049)</f>
        <v>1</v>
      </c>
      <c r="AH1049" s="7" t="s">
        <v>18205</v>
      </c>
      <c r="AI1049">
        <f>SUMIFS(Spotify!O:O,Spotify!U:U,Charts!AH1049)/COUNTIFS(Spotify!U:U,Charts!AH1049)</f>
        <v>-2859.6666666666665</v>
      </c>
      <c r="AJ1049" s="18">
        <f>SUMIF(Spotify!U:U,Charts!AH1049,Spotify!P:P)/COUNTIF(Spotify!U:U,Charts!AH1049)</f>
        <v>91177</v>
      </c>
      <c r="AK1049" s="18">
        <f>SUMIF(Spotify!U:U,Charts!AH1049,Spotify!R:R)/COUNTIF(Spotify!U:U,Charts!AH1049)</f>
        <v>6</v>
      </c>
      <c r="AL1049" s="18">
        <f>SUMIF(Spotify!U:U,Charts!AH1049,Spotify!J:J)/COUNTIF(Spotify!U:U,Charts!AH1049)</f>
        <v>546.66666666666663</v>
      </c>
      <c r="AM1049" s="18">
        <f>SUMIF(Spotify!U:U,Charts!AH1049,Spotify!H:H)/COUNTIF(Spotify!U:U,Charts!AH1049)</f>
        <v>474.33333333333331</v>
      </c>
      <c r="AN1049" s="28">
        <f>SUMIF(Spotify!U:U,Charts!AH1049,Spotify!I:I)/COUNTIF(Spotify!U:U,Charts!AH1049)</f>
        <v>540.66666666666663</v>
      </c>
    </row>
    <row r="1050" spans="1:40" x14ac:dyDescent="0.25">
      <c r="A1050" s="3" t="s">
        <v>18206</v>
      </c>
      <c r="B1050" s="1">
        <v>180518419</v>
      </c>
      <c r="C1050" s="1">
        <v>1</v>
      </c>
      <c r="D1050" s="1"/>
      <c r="H1050" s="7" t="s">
        <v>906</v>
      </c>
      <c r="I1050" s="1">
        <v>16100612</v>
      </c>
      <c r="J1050" s="8">
        <v>1</v>
      </c>
      <c r="L1050" s="7" t="s">
        <v>906</v>
      </c>
      <c r="M1050" s="1">
        <f t="shared" si="74"/>
        <v>-16100612</v>
      </c>
      <c r="N1050">
        <v>1</v>
      </c>
      <c r="O1050" s="18">
        <f>SUMIF(Spotify!U:U,Charts!L1050,Spotify!Q:Q)/COUNTIF(Spotify!U:U,Charts!L1050)</f>
        <v>144039</v>
      </c>
      <c r="P1050" t="str">
        <f t="shared" si="75"/>
        <v>02:24</v>
      </c>
      <c r="Q1050" s="18">
        <f t="shared" si="77"/>
        <v>641941</v>
      </c>
      <c r="R1050" s="8" t="str">
        <f t="shared" si="76"/>
        <v>10:41</v>
      </c>
      <c r="T1050" s="7" t="s">
        <v>18206</v>
      </c>
      <c r="U1050">
        <f>COUNTIFS(Spotify!$AA:$AA,Charts!$U$1,Spotify!$U:$U,Charts!T1050)</f>
        <v>0</v>
      </c>
      <c r="V1050">
        <f>COUNTIFS(Spotify!$AA:$AA,Charts!$V$1,Spotify!$U:$U,Charts!T1050)</f>
        <v>0</v>
      </c>
      <c r="W1050">
        <f>COUNTIFS(Spotify!$AA:$AA,Charts!$W$1,Spotify!$U:$U,Charts!T1050)</f>
        <v>0</v>
      </c>
      <c r="X1050">
        <f>COUNTIFS(Spotify!$AA:$AA,Charts!$X$1,Spotify!$U:$U,Charts!T1050)</f>
        <v>0</v>
      </c>
      <c r="Y1050">
        <f>COUNTIFS(Spotify!$AA:$AA,Charts!$Y$1,Spotify!$U:$U,Charts!T1050)</f>
        <v>0</v>
      </c>
      <c r="Z1050">
        <f>COUNTIFS(Spotify!$AA:$AA,Charts!$Z$1,Spotify!$U:$U,Charts!T1050)</f>
        <v>0</v>
      </c>
      <c r="AA1050">
        <f>COUNTIFS(Spotify!$AA:$AA,Charts!$AA$1,Spotify!$U:$U,Charts!T1050)</f>
        <v>0</v>
      </c>
      <c r="AB1050">
        <f>COUNTIFS(Spotify!$AA:$AA,Charts!$AB$1,Spotify!$U:$U,Charts!T1050)</f>
        <v>0</v>
      </c>
      <c r="AC1050">
        <f>COUNTIFS(Spotify!$AA:$AA,Charts!$AC$1,Spotify!$U:$U,Charts!T1050)</f>
        <v>0</v>
      </c>
      <c r="AD1050">
        <f>COUNTIFS(Spotify!$AA:$AA,Charts!$AD$1,Spotify!$U:$U,Charts!T1050)</f>
        <v>0</v>
      </c>
      <c r="AE1050">
        <f>COUNTIFS(Spotify!$AA:$AA,Charts!$AE$1,Spotify!$U:$U,Charts!T1050)</f>
        <v>1</v>
      </c>
      <c r="AF1050" s="8">
        <f>COUNTIFS(Spotify!$AA:$AA,Charts!$AF$1,Spotify!$U:$U,Charts!T1050)</f>
        <v>0</v>
      </c>
      <c r="AH1050" s="7" t="s">
        <v>18206</v>
      </c>
      <c r="AI1050">
        <f>SUMIFS(Spotify!O:O,Spotify!U:U,Charts!AH1050)/COUNTIFS(Spotify!U:U,Charts!AH1050)</f>
        <v>-7492</v>
      </c>
      <c r="AJ1050" s="18">
        <f>SUMIF(Spotify!U:U,Charts!AH1050,Spotify!P:P)/COUNTIF(Spotify!U:U,Charts!AH1050)</f>
        <v>105964</v>
      </c>
      <c r="AK1050" s="18">
        <f>SUMIF(Spotify!U:U,Charts!AH1050,Spotify!R:R)/COUNTIF(Spotify!U:U,Charts!AH1050)</f>
        <v>15</v>
      </c>
      <c r="AL1050" s="18">
        <f>SUMIF(Spotify!U:U,Charts!AH1050,Spotify!J:J)/COUNTIF(Spotify!U:U,Charts!AH1050)</f>
        <v>515</v>
      </c>
      <c r="AM1050" s="18">
        <f>SUMIF(Spotify!U:U,Charts!AH1050,Spotify!H:H)/COUNTIF(Spotify!U:U,Charts!AH1050)</f>
        <v>715</v>
      </c>
      <c r="AN1050" s="28">
        <f>SUMIF(Spotify!U:U,Charts!AH1050,Spotify!I:I)/COUNTIF(Spotify!U:U,Charts!AH1050)</f>
        <v>642</v>
      </c>
    </row>
    <row r="1051" spans="1:40" x14ac:dyDescent="0.25">
      <c r="A1051" s="3" t="s">
        <v>18207</v>
      </c>
      <c r="B1051" s="1">
        <v>30876809</v>
      </c>
      <c r="C1051" s="1">
        <v>1</v>
      </c>
      <c r="D1051" s="1"/>
      <c r="H1051" s="7" t="s">
        <v>18260</v>
      </c>
      <c r="I1051" s="1">
        <v>16030339</v>
      </c>
      <c r="J1051" s="8">
        <v>1</v>
      </c>
      <c r="L1051" s="7" t="s">
        <v>18260</v>
      </c>
      <c r="M1051" s="1">
        <f t="shared" si="74"/>
        <v>-16030339</v>
      </c>
      <c r="N1051">
        <v>1</v>
      </c>
      <c r="O1051" s="18">
        <f>SUMIF(Spotify!U:U,Charts!L1051,Spotify!Q:Q)/COUNTIF(Spotify!U:U,Charts!L1051)</f>
        <v>180893</v>
      </c>
      <c r="P1051" t="str">
        <f t="shared" si="75"/>
        <v>03:00</v>
      </c>
      <c r="Q1051" s="18">
        <f t="shared" si="77"/>
        <v>641941</v>
      </c>
      <c r="R1051" s="8" t="str">
        <f t="shared" si="76"/>
        <v>10:41</v>
      </c>
      <c r="T1051" s="7" t="s">
        <v>18207</v>
      </c>
      <c r="U1051">
        <f>COUNTIFS(Spotify!$AA:$AA,Charts!$U$1,Spotify!$U:$U,Charts!T1051)</f>
        <v>0</v>
      </c>
      <c r="V1051">
        <f>COUNTIFS(Spotify!$AA:$AA,Charts!$V$1,Spotify!$U:$U,Charts!T1051)</f>
        <v>1</v>
      </c>
      <c r="W1051">
        <f>COUNTIFS(Spotify!$AA:$AA,Charts!$W$1,Spotify!$U:$U,Charts!T1051)</f>
        <v>0</v>
      </c>
      <c r="X1051">
        <f>COUNTIFS(Spotify!$AA:$AA,Charts!$X$1,Spotify!$U:$U,Charts!T1051)</f>
        <v>0</v>
      </c>
      <c r="Y1051">
        <f>COUNTIFS(Spotify!$AA:$AA,Charts!$Y$1,Spotify!$U:$U,Charts!T1051)</f>
        <v>0</v>
      </c>
      <c r="Z1051">
        <f>COUNTIFS(Spotify!$AA:$AA,Charts!$Z$1,Spotify!$U:$U,Charts!T1051)</f>
        <v>0</v>
      </c>
      <c r="AA1051">
        <f>COUNTIFS(Spotify!$AA:$AA,Charts!$AA$1,Spotify!$U:$U,Charts!T1051)</f>
        <v>0</v>
      </c>
      <c r="AB1051">
        <f>COUNTIFS(Spotify!$AA:$AA,Charts!$AB$1,Spotify!$U:$U,Charts!T1051)</f>
        <v>0</v>
      </c>
      <c r="AC1051">
        <f>COUNTIFS(Spotify!$AA:$AA,Charts!$AC$1,Spotify!$U:$U,Charts!T1051)</f>
        <v>0</v>
      </c>
      <c r="AD1051">
        <f>COUNTIFS(Spotify!$AA:$AA,Charts!$AD$1,Spotify!$U:$U,Charts!T1051)</f>
        <v>0</v>
      </c>
      <c r="AE1051">
        <f>COUNTIFS(Spotify!$AA:$AA,Charts!$AE$1,Spotify!$U:$U,Charts!T1051)</f>
        <v>0</v>
      </c>
      <c r="AF1051" s="8">
        <f>COUNTIFS(Spotify!$AA:$AA,Charts!$AF$1,Spotify!$U:$U,Charts!T1051)</f>
        <v>0</v>
      </c>
      <c r="AH1051" s="7" t="s">
        <v>18207</v>
      </c>
      <c r="AI1051">
        <f>SUMIFS(Spotify!O:O,Spotify!U:U,Charts!AH1051)/COUNTIFS(Spotify!U:U,Charts!AH1051)</f>
        <v>-4128</v>
      </c>
      <c r="AJ1051" s="18">
        <f>SUMIF(Spotify!U:U,Charts!AH1051,Spotify!P:P)/COUNTIF(Spotify!U:U,Charts!AH1051)</f>
        <v>154924</v>
      </c>
      <c r="AK1051" s="18">
        <f>SUMIF(Spotify!U:U,Charts!AH1051,Spotify!R:R)/COUNTIF(Spotify!U:U,Charts!AH1051)</f>
        <v>4</v>
      </c>
      <c r="AL1051" s="18">
        <f>SUMIF(Spotify!U:U,Charts!AH1051,Spotify!J:J)/COUNTIF(Spotify!U:U,Charts!AH1051)</f>
        <v>127</v>
      </c>
      <c r="AM1051" s="18">
        <f>SUMIF(Spotify!U:U,Charts!AH1051,Spotify!H:H)/COUNTIF(Spotify!U:U,Charts!AH1051)</f>
        <v>664</v>
      </c>
      <c r="AN1051" s="28">
        <f>SUMIF(Spotify!U:U,Charts!AH1051,Spotify!I:I)/COUNTIF(Spotify!U:U,Charts!AH1051)</f>
        <v>692</v>
      </c>
    </row>
    <row r="1052" spans="1:40" x14ac:dyDescent="0.25">
      <c r="A1052" s="3" t="s">
        <v>11735</v>
      </c>
      <c r="B1052" s="1">
        <v>5611874</v>
      </c>
      <c r="C1052" s="1">
        <v>1</v>
      </c>
      <c r="D1052" s="1"/>
      <c r="H1052" s="7" t="s">
        <v>18137</v>
      </c>
      <c r="I1052" s="1">
        <v>15952423</v>
      </c>
      <c r="J1052" s="8">
        <v>1</v>
      </c>
      <c r="L1052" s="7" t="s">
        <v>18137</v>
      </c>
      <c r="M1052" s="1">
        <f t="shared" si="74"/>
        <v>-15952423</v>
      </c>
      <c r="N1052">
        <v>1</v>
      </c>
      <c r="O1052" s="18">
        <f>SUMIF(Spotify!U:U,Charts!L1052,Spotify!Q:Q)/COUNTIF(Spotify!U:U,Charts!L1052)</f>
        <v>279853</v>
      </c>
      <c r="P1052" t="str">
        <f t="shared" si="75"/>
        <v>04:39</v>
      </c>
      <c r="Q1052" s="18">
        <f t="shared" si="77"/>
        <v>641941</v>
      </c>
      <c r="R1052" s="8" t="str">
        <f t="shared" si="76"/>
        <v>10:41</v>
      </c>
      <c r="T1052" s="7" t="s">
        <v>11735</v>
      </c>
      <c r="U1052">
        <f>COUNTIFS(Spotify!$AA:$AA,Charts!$U$1,Spotify!$U:$U,Charts!T1052)</f>
        <v>0</v>
      </c>
      <c r="V1052">
        <f>COUNTIFS(Spotify!$AA:$AA,Charts!$V$1,Spotify!$U:$U,Charts!T1052)</f>
        <v>0</v>
      </c>
      <c r="W1052">
        <f>COUNTIFS(Spotify!$AA:$AA,Charts!$W$1,Spotify!$U:$U,Charts!T1052)</f>
        <v>0</v>
      </c>
      <c r="X1052">
        <f>COUNTIFS(Spotify!$AA:$AA,Charts!$X$1,Spotify!$U:$U,Charts!T1052)</f>
        <v>0</v>
      </c>
      <c r="Y1052">
        <f>COUNTIFS(Spotify!$AA:$AA,Charts!$Y$1,Spotify!$U:$U,Charts!T1052)</f>
        <v>0</v>
      </c>
      <c r="Z1052">
        <f>COUNTIFS(Spotify!$AA:$AA,Charts!$Z$1,Spotify!$U:$U,Charts!T1052)</f>
        <v>0</v>
      </c>
      <c r="AA1052">
        <f>COUNTIFS(Spotify!$AA:$AA,Charts!$AA$1,Spotify!$U:$U,Charts!T1052)</f>
        <v>0</v>
      </c>
      <c r="AB1052">
        <f>COUNTIFS(Spotify!$AA:$AA,Charts!$AB$1,Spotify!$U:$U,Charts!T1052)</f>
        <v>1</v>
      </c>
      <c r="AC1052">
        <f>COUNTIFS(Spotify!$AA:$AA,Charts!$AC$1,Spotify!$U:$U,Charts!T1052)</f>
        <v>0</v>
      </c>
      <c r="AD1052">
        <f>COUNTIFS(Spotify!$AA:$AA,Charts!$AD$1,Spotify!$U:$U,Charts!T1052)</f>
        <v>0</v>
      </c>
      <c r="AE1052">
        <f>COUNTIFS(Spotify!$AA:$AA,Charts!$AE$1,Spotify!$U:$U,Charts!T1052)</f>
        <v>0</v>
      </c>
      <c r="AF1052" s="8">
        <f>COUNTIFS(Spotify!$AA:$AA,Charts!$AF$1,Spotify!$U:$U,Charts!T1052)</f>
        <v>0</v>
      </c>
      <c r="AH1052" s="7" t="s">
        <v>11735</v>
      </c>
      <c r="AI1052">
        <f>SUMIFS(Spotify!O:O,Spotify!U:U,Charts!AH1052)/COUNTIFS(Spotify!U:U,Charts!AH1052)</f>
        <v>-5452</v>
      </c>
      <c r="AJ1052" s="18">
        <f>SUMIF(Spotify!U:U,Charts!AH1052,Spotify!P:P)/COUNTIF(Spotify!U:U,Charts!AH1052)</f>
        <v>130228</v>
      </c>
      <c r="AK1052" s="18">
        <f>SUMIF(Spotify!U:U,Charts!AH1052,Spotify!R:R)/COUNTIF(Spotify!U:U,Charts!AH1052)</f>
        <v>1</v>
      </c>
      <c r="AL1052" s="18">
        <f>SUMIF(Spotify!U:U,Charts!AH1052,Spotify!J:J)/COUNTIF(Spotify!U:U,Charts!AH1052)</f>
        <v>394</v>
      </c>
      <c r="AM1052" s="18">
        <f>SUMIF(Spotify!U:U,Charts!AH1052,Spotify!H:H)/COUNTIF(Spotify!U:U,Charts!AH1052)</f>
        <v>405</v>
      </c>
      <c r="AN1052" s="28">
        <f>SUMIF(Spotify!U:U,Charts!AH1052,Spotify!I:I)/COUNTIF(Spotify!U:U,Charts!AH1052)</f>
        <v>752</v>
      </c>
    </row>
    <row r="1053" spans="1:40" x14ac:dyDescent="0.25">
      <c r="A1053" s="3" t="s">
        <v>11525</v>
      </c>
      <c r="B1053" s="1">
        <v>377684991</v>
      </c>
      <c r="C1053" s="1">
        <v>4</v>
      </c>
      <c r="D1053" s="1"/>
      <c r="H1053" s="7" t="s">
        <v>17899</v>
      </c>
      <c r="I1053" s="1">
        <v>15812293</v>
      </c>
      <c r="J1053" s="8">
        <v>2</v>
      </c>
      <c r="L1053" s="7" t="s">
        <v>17899</v>
      </c>
      <c r="M1053" s="1">
        <f t="shared" si="74"/>
        <v>-15812293</v>
      </c>
      <c r="N1053">
        <v>2</v>
      </c>
      <c r="O1053" s="18">
        <f>SUMIF(Spotify!U:U,Charts!L1053,Spotify!Q:Q)/COUNTIF(Spotify!U:U,Charts!L1053)</f>
        <v>212240</v>
      </c>
      <c r="P1053" t="str">
        <f t="shared" si="75"/>
        <v>03:32</v>
      </c>
      <c r="Q1053" s="18">
        <f t="shared" si="77"/>
        <v>641941</v>
      </c>
      <c r="R1053" s="8" t="str">
        <f t="shared" si="76"/>
        <v>10:41</v>
      </c>
      <c r="T1053" s="7" t="s">
        <v>11525</v>
      </c>
      <c r="U1053">
        <f>COUNTIFS(Spotify!$AA:$AA,Charts!$U$1,Spotify!$U:$U,Charts!T1053)</f>
        <v>0</v>
      </c>
      <c r="V1053">
        <f>COUNTIFS(Spotify!$AA:$AA,Charts!$V$1,Spotify!$U:$U,Charts!T1053)</f>
        <v>0</v>
      </c>
      <c r="W1053">
        <f>COUNTIFS(Spotify!$AA:$AA,Charts!$W$1,Spotify!$U:$U,Charts!T1053)</f>
        <v>0</v>
      </c>
      <c r="X1053">
        <f>COUNTIFS(Spotify!$AA:$AA,Charts!$X$1,Spotify!$U:$U,Charts!T1053)</f>
        <v>0</v>
      </c>
      <c r="Y1053">
        <f>COUNTIFS(Spotify!$AA:$AA,Charts!$Y$1,Spotify!$U:$U,Charts!T1053)</f>
        <v>2</v>
      </c>
      <c r="Z1053">
        <f>COUNTIFS(Spotify!$AA:$AA,Charts!$Z$1,Spotify!$U:$U,Charts!T1053)</f>
        <v>0</v>
      </c>
      <c r="AA1053">
        <f>COUNTIFS(Spotify!$AA:$AA,Charts!$AA$1,Spotify!$U:$U,Charts!T1053)</f>
        <v>1</v>
      </c>
      <c r="AB1053">
        <f>COUNTIFS(Spotify!$AA:$AA,Charts!$AB$1,Spotify!$U:$U,Charts!T1053)</f>
        <v>0</v>
      </c>
      <c r="AC1053">
        <f>COUNTIFS(Spotify!$AA:$AA,Charts!$AC$1,Spotify!$U:$U,Charts!T1053)</f>
        <v>0</v>
      </c>
      <c r="AD1053">
        <f>COUNTIFS(Spotify!$AA:$AA,Charts!$AD$1,Spotify!$U:$U,Charts!T1053)</f>
        <v>0</v>
      </c>
      <c r="AE1053">
        <f>COUNTIFS(Spotify!$AA:$AA,Charts!$AE$1,Spotify!$U:$U,Charts!T1053)</f>
        <v>0</v>
      </c>
      <c r="AF1053" s="8">
        <f>COUNTIFS(Spotify!$AA:$AA,Charts!$AF$1,Spotify!$U:$U,Charts!T1053)</f>
        <v>1</v>
      </c>
      <c r="AH1053" s="7" t="s">
        <v>11525</v>
      </c>
      <c r="AI1053">
        <f>SUMIFS(Spotify!O:O,Spotify!U:U,Charts!AH1053)/COUNTIFS(Spotify!U:U,Charts!AH1053)</f>
        <v>-4966.25</v>
      </c>
      <c r="AJ1053" s="18">
        <f>SUMIF(Spotify!U:U,Charts!AH1053,Spotify!P:P)/COUNTIF(Spotify!U:U,Charts!AH1053)</f>
        <v>106442</v>
      </c>
      <c r="AK1053" s="18">
        <f>SUMIF(Spotify!U:U,Charts!AH1053,Spotify!R:R)/COUNTIF(Spotify!U:U,Charts!AH1053)</f>
        <v>12.75</v>
      </c>
      <c r="AL1053" s="18">
        <f>SUMIF(Spotify!U:U,Charts!AH1053,Spotify!J:J)/COUNTIF(Spotify!U:U,Charts!AH1053)</f>
        <v>253.5</v>
      </c>
      <c r="AM1053" s="18">
        <f>SUMIF(Spotify!U:U,Charts!AH1053,Spotify!H:H)/COUNTIF(Spotify!U:U,Charts!AH1053)</f>
        <v>845.25</v>
      </c>
      <c r="AN1053" s="28">
        <f>SUMIF(Spotify!U:U,Charts!AH1053,Spotify!I:I)/COUNTIF(Spotify!U:U,Charts!AH1053)</f>
        <v>513</v>
      </c>
    </row>
    <row r="1054" spans="1:40" x14ac:dyDescent="0.25">
      <c r="A1054" s="3" t="s">
        <v>5730</v>
      </c>
      <c r="B1054" s="1">
        <v>5113002</v>
      </c>
      <c r="C1054" s="1">
        <v>1</v>
      </c>
      <c r="D1054" s="1"/>
      <c r="H1054" s="7" t="s">
        <v>18049</v>
      </c>
      <c r="I1054" s="1">
        <v>15646619</v>
      </c>
      <c r="J1054" s="8">
        <v>1</v>
      </c>
      <c r="L1054" s="7" t="s">
        <v>18049</v>
      </c>
      <c r="M1054" s="1">
        <f t="shared" si="74"/>
        <v>-15646619</v>
      </c>
      <c r="N1054">
        <v>1</v>
      </c>
      <c r="O1054" s="18">
        <f>SUMIF(Spotify!U:U,Charts!L1054,Spotify!Q:Q)/COUNTIF(Spotify!U:U,Charts!L1054)</f>
        <v>125143</v>
      </c>
      <c r="P1054" t="str">
        <f t="shared" si="75"/>
        <v>02:05</v>
      </c>
      <c r="Q1054" s="18">
        <f t="shared" si="77"/>
        <v>641941</v>
      </c>
      <c r="R1054" s="8" t="str">
        <f t="shared" si="76"/>
        <v>10:41</v>
      </c>
      <c r="T1054" s="7" t="s">
        <v>5730</v>
      </c>
      <c r="U1054">
        <f>COUNTIFS(Spotify!$AA:$AA,Charts!$U$1,Spotify!$U:$U,Charts!T1054)</f>
        <v>0</v>
      </c>
      <c r="V1054">
        <f>COUNTIFS(Spotify!$AA:$AA,Charts!$V$1,Spotify!$U:$U,Charts!T1054)</f>
        <v>0</v>
      </c>
      <c r="W1054">
        <f>COUNTIFS(Spotify!$AA:$AA,Charts!$W$1,Spotify!$U:$U,Charts!T1054)</f>
        <v>0</v>
      </c>
      <c r="X1054">
        <f>COUNTIFS(Spotify!$AA:$AA,Charts!$X$1,Spotify!$U:$U,Charts!T1054)</f>
        <v>0</v>
      </c>
      <c r="Y1054">
        <f>COUNTIFS(Spotify!$AA:$AA,Charts!$Y$1,Spotify!$U:$U,Charts!T1054)</f>
        <v>0</v>
      </c>
      <c r="Z1054">
        <f>COUNTIFS(Spotify!$AA:$AA,Charts!$Z$1,Spotify!$U:$U,Charts!T1054)</f>
        <v>0</v>
      </c>
      <c r="AA1054">
        <f>COUNTIFS(Spotify!$AA:$AA,Charts!$AA$1,Spotify!$U:$U,Charts!T1054)</f>
        <v>0</v>
      </c>
      <c r="AB1054">
        <f>COUNTIFS(Spotify!$AA:$AA,Charts!$AB$1,Spotify!$U:$U,Charts!T1054)</f>
        <v>1</v>
      </c>
      <c r="AC1054">
        <f>COUNTIFS(Spotify!$AA:$AA,Charts!$AC$1,Spotify!$U:$U,Charts!T1054)</f>
        <v>0</v>
      </c>
      <c r="AD1054">
        <f>COUNTIFS(Spotify!$AA:$AA,Charts!$AD$1,Spotify!$U:$U,Charts!T1054)</f>
        <v>0</v>
      </c>
      <c r="AE1054">
        <f>COUNTIFS(Spotify!$AA:$AA,Charts!$AE$1,Spotify!$U:$U,Charts!T1054)</f>
        <v>0</v>
      </c>
      <c r="AF1054" s="8">
        <f>COUNTIFS(Spotify!$AA:$AA,Charts!$AF$1,Spotify!$U:$U,Charts!T1054)</f>
        <v>0</v>
      </c>
      <c r="AH1054" s="7" t="s">
        <v>5730</v>
      </c>
      <c r="AI1054">
        <f>SUMIFS(Spotify!O:O,Spotify!U:U,Charts!AH1054)/COUNTIFS(Spotify!U:U,Charts!AH1054)</f>
        <v>-2885</v>
      </c>
      <c r="AJ1054" s="18">
        <f>SUMIF(Spotify!U:U,Charts!AH1054,Spotify!P:P)/COUNTIF(Spotify!U:U,Charts!AH1054)</f>
        <v>101078</v>
      </c>
      <c r="AK1054" s="18">
        <f>SUMIF(Spotify!U:U,Charts!AH1054,Spotify!R:R)/COUNTIF(Spotify!U:U,Charts!AH1054)</f>
        <v>1</v>
      </c>
      <c r="AL1054" s="18">
        <f>SUMIF(Spotify!U:U,Charts!AH1054,Spotify!J:J)/COUNTIF(Spotify!U:U,Charts!AH1054)</f>
        <v>565</v>
      </c>
      <c r="AM1054" s="18">
        <f>SUMIF(Spotify!U:U,Charts!AH1054,Spotify!H:H)/COUNTIF(Spotify!U:U,Charts!AH1054)</f>
        <v>427</v>
      </c>
      <c r="AN1054" s="28">
        <f>SUMIF(Spotify!U:U,Charts!AH1054,Spotify!I:I)/COUNTIF(Spotify!U:U,Charts!AH1054)</f>
        <v>944</v>
      </c>
    </row>
    <row r="1055" spans="1:40" x14ac:dyDescent="0.25">
      <c r="A1055" s="3" t="s">
        <v>18208</v>
      </c>
      <c r="B1055" s="1">
        <v>26529314</v>
      </c>
      <c r="C1055" s="1">
        <v>1</v>
      </c>
      <c r="D1055" s="1"/>
      <c r="H1055" s="7" t="s">
        <v>8184</v>
      </c>
      <c r="I1055" s="1">
        <v>15512316</v>
      </c>
      <c r="J1055" s="8">
        <v>2</v>
      </c>
      <c r="L1055" s="7" t="s">
        <v>8184</v>
      </c>
      <c r="M1055" s="1">
        <f t="shared" si="74"/>
        <v>-15512316</v>
      </c>
      <c r="N1055">
        <v>2</v>
      </c>
      <c r="O1055" s="18">
        <f>SUMIF(Spotify!U:U,Charts!L1055,Spotify!Q:Q)/COUNTIF(Spotify!U:U,Charts!L1055)</f>
        <v>161613</v>
      </c>
      <c r="P1055" t="str">
        <f t="shared" si="75"/>
        <v>02:41</v>
      </c>
      <c r="Q1055" s="18">
        <f t="shared" si="77"/>
        <v>641941</v>
      </c>
      <c r="R1055" s="8" t="str">
        <f t="shared" si="76"/>
        <v>10:41</v>
      </c>
      <c r="T1055" s="7" t="s">
        <v>18208</v>
      </c>
      <c r="U1055">
        <f>COUNTIFS(Spotify!$AA:$AA,Charts!$U$1,Spotify!$U:$U,Charts!T1055)</f>
        <v>0</v>
      </c>
      <c r="V1055">
        <f>COUNTIFS(Spotify!$AA:$AA,Charts!$V$1,Spotify!$U:$U,Charts!T1055)</f>
        <v>0</v>
      </c>
      <c r="W1055">
        <f>COUNTIFS(Spotify!$AA:$AA,Charts!$W$1,Spotify!$U:$U,Charts!T1055)</f>
        <v>0</v>
      </c>
      <c r="X1055">
        <f>COUNTIFS(Spotify!$AA:$AA,Charts!$X$1,Spotify!$U:$U,Charts!T1055)</f>
        <v>0</v>
      </c>
      <c r="Y1055">
        <f>COUNTIFS(Spotify!$AA:$AA,Charts!$Y$1,Spotify!$U:$U,Charts!T1055)</f>
        <v>0</v>
      </c>
      <c r="Z1055">
        <f>COUNTIFS(Spotify!$AA:$AA,Charts!$Z$1,Spotify!$U:$U,Charts!T1055)</f>
        <v>0</v>
      </c>
      <c r="AA1055">
        <f>COUNTIFS(Spotify!$AA:$AA,Charts!$AA$1,Spotify!$U:$U,Charts!T1055)</f>
        <v>0</v>
      </c>
      <c r="AB1055">
        <f>COUNTIFS(Spotify!$AA:$AA,Charts!$AB$1,Spotify!$U:$U,Charts!T1055)</f>
        <v>0</v>
      </c>
      <c r="AC1055">
        <f>COUNTIFS(Spotify!$AA:$AA,Charts!$AC$1,Spotify!$U:$U,Charts!T1055)</f>
        <v>0</v>
      </c>
      <c r="AD1055">
        <f>COUNTIFS(Spotify!$AA:$AA,Charts!$AD$1,Spotify!$U:$U,Charts!T1055)</f>
        <v>0</v>
      </c>
      <c r="AE1055">
        <f>COUNTIFS(Spotify!$AA:$AA,Charts!$AE$1,Spotify!$U:$U,Charts!T1055)</f>
        <v>1</v>
      </c>
      <c r="AF1055" s="8">
        <f>COUNTIFS(Spotify!$AA:$AA,Charts!$AF$1,Spotify!$U:$U,Charts!T1055)</f>
        <v>0</v>
      </c>
      <c r="AH1055" s="7" t="s">
        <v>18208</v>
      </c>
      <c r="AI1055">
        <f>SUMIFS(Spotify!O:O,Spotify!U:U,Charts!AH1055)/COUNTIFS(Spotify!U:U,Charts!AH1055)</f>
        <v>-5196</v>
      </c>
      <c r="AJ1055" s="18">
        <f>SUMIF(Spotify!U:U,Charts!AH1055,Spotify!P:P)/COUNTIF(Spotify!U:U,Charts!AH1055)</f>
        <v>139928</v>
      </c>
      <c r="AK1055" s="18">
        <f>SUMIF(Spotify!U:U,Charts!AH1055,Spotify!R:R)/COUNTIF(Spotify!U:U,Charts!AH1055)</f>
        <v>4</v>
      </c>
      <c r="AL1055" s="18">
        <f>SUMIF(Spotify!U:U,Charts!AH1055,Spotify!J:J)/COUNTIF(Spotify!U:U,Charts!AH1055)</f>
        <v>117</v>
      </c>
      <c r="AM1055" s="18">
        <f>SUMIF(Spotify!U:U,Charts!AH1055,Spotify!H:H)/COUNTIF(Spotify!U:U,Charts!AH1055)</f>
        <v>833</v>
      </c>
      <c r="AN1055" s="28">
        <f>SUMIF(Spotify!U:U,Charts!AH1055,Spotify!I:I)/COUNTIF(Spotify!U:U,Charts!AH1055)</f>
        <v>498</v>
      </c>
    </row>
    <row r="1056" spans="1:40" x14ac:dyDescent="0.25">
      <c r="A1056" s="3" t="s">
        <v>18209</v>
      </c>
      <c r="B1056" s="1">
        <v>12077969</v>
      </c>
      <c r="C1056" s="1">
        <v>1</v>
      </c>
      <c r="D1056" s="1"/>
      <c r="H1056" s="7" t="s">
        <v>15549</v>
      </c>
      <c r="I1056" s="1">
        <v>15509550</v>
      </c>
      <c r="J1056" s="8">
        <v>3</v>
      </c>
      <c r="L1056" s="7" t="s">
        <v>15549</v>
      </c>
      <c r="M1056" s="1">
        <f t="shared" si="74"/>
        <v>-15509550</v>
      </c>
      <c r="N1056">
        <v>3</v>
      </c>
      <c r="O1056" s="18">
        <f>SUMIF(Spotify!U:U,Charts!L1056,Spotify!Q:Q)/COUNTIF(Spotify!U:U,Charts!L1056)</f>
        <v>169333.33333333334</v>
      </c>
      <c r="P1056" t="str">
        <f t="shared" si="75"/>
        <v>02:49</v>
      </c>
      <c r="Q1056" s="18">
        <f t="shared" si="77"/>
        <v>641941</v>
      </c>
      <c r="R1056" s="8" t="str">
        <f t="shared" si="76"/>
        <v>10:41</v>
      </c>
      <c r="T1056" s="7" t="s">
        <v>18209</v>
      </c>
      <c r="U1056">
        <f>COUNTIFS(Spotify!$AA:$AA,Charts!$U$1,Spotify!$U:$U,Charts!T1056)</f>
        <v>0</v>
      </c>
      <c r="V1056">
        <f>COUNTIFS(Spotify!$AA:$AA,Charts!$V$1,Spotify!$U:$U,Charts!T1056)</f>
        <v>0</v>
      </c>
      <c r="W1056">
        <f>COUNTIFS(Spotify!$AA:$AA,Charts!$W$1,Spotify!$U:$U,Charts!T1056)</f>
        <v>0</v>
      </c>
      <c r="X1056">
        <f>COUNTIFS(Spotify!$AA:$AA,Charts!$X$1,Spotify!$U:$U,Charts!T1056)</f>
        <v>0</v>
      </c>
      <c r="Y1056">
        <f>COUNTIFS(Spotify!$AA:$AA,Charts!$Y$1,Spotify!$U:$U,Charts!T1056)</f>
        <v>0</v>
      </c>
      <c r="Z1056">
        <f>COUNTIFS(Spotify!$AA:$AA,Charts!$Z$1,Spotify!$U:$U,Charts!T1056)</f>
        <v>0</v>
      </c>
      <c r="AA1056">
        <f>COUNTIFS(Spotify!$AA:$AA,Charts!$AA$1,Spotify!$U:$U,Charts!T1056)</f>
        <v>0</v>
      </c>
      <c r="AB1056">
        <f>COUNTIFS(Spotify!$AA:$AA,Charts!$AB$1,Spotify!$U:$U,Charts!T1056)</f>
        <v>0</v>
      </c>
      <c r="AC1056">
        <f>COUNTIFS(Spotify!$AA:$AA,Charts!$AC$1,Spotify!$U:$U,Charts!T1056)</f>
        <v>0</v>
      </c>
      <c r="AD1056">
        <f>COUNTIFS(Spotify!$AA:$AA,Charts!$AD$1,Spotify!$U:$U,Charts!T1056)</f>
        <v>1</v>
      </c>
      <c r="AE1056">
        <f>COUNTIFS(Spotify!$AA:$AA,Charts!$AE$1,Spotify!$U:$U,Charts!T1056)</f>
        <v>0</v>
      </c>
      <c r="AF1056" s="8">
        <f>COUNTIFS(Spotify!$AA:$AA,Charts!$AF$1,Spotify!$U:$U,Charts!T1056)</f>
        <v>0</v>
      </c>
      <c r="AH1056" s="7" t="s">
        <v>18209</v>
      </c>
      <c r="AI1056">
        <f>SUMIFS(Spotify!O:O,Spotify!U:U,Charts!AH1056)/COUNTIFS(Spotify!U:U,Charts!AH1056)</f>
        <v>-6753</v>
      </c>
      <c r="AJ1056" s="18">
        <f>SUMIF(Spotify!U:U,Charts!AH1056,Spotify!P:P)/COUNTIF(Spotify!U:U,Charts!AH1056)</f>
        <v>161993</v>
      </c>
      <c r="AK1056" s="18">
        <f>SUMIF(Spotify!U:U,Charts!AH1056,Spotify!R:R)/COUNTIF(Spotify!U:U,Charts!AH1056)</f>
        <v>3</v>
      </c>
      <c r="AL1056" s="18">
        <f>SUMIF(Spotify!U:U,Charts!AH1056,Spotify!J:J)/COUNTIF(Spotify!U:U,Charts!AH1056)</f>
        <v>458</v>
      </c>
      <c r="AM1056" s="18">
        <f>SUMIF(Spotify!U:U,Charts!AH1056,Spotify!H:H)/COUNTIF(Spotify!U:U,Charts!AH1056)</f>
        <v>792</v>
      </c>
      <c r="AN1056" s="28">
        <f>SUMIF(Spotify!U:U,Charts!AH1056,Spotify!I:I)/COUNTIF(Spotify!U:U,Charts!AH1056)</f>
        <v>454</v>
      </c>
    </row>
    <row r="1057" spans="1:40" x14ac:dyDescent="0.25">
      <c r="A1057" s="3" t="s">
        <v>18210</v>
      </c>
      <c r="B1057" s="1">
        <v>111735595</v>
      </c>
      <c r="C1057" s="1">
        <v>1</v>
      </c>
      <c r="D1057" s="1"/>
      <c r="H1057" s="7" t="s">
        <v>17033</v>
      </c>
      <c r="I1057" s="1">
        <v>15486045</v>
      </c>
      <c r="J1057" s="8">
        <v>1</v>
      </c>
      <c r="L1057" s="7" t="s">
        <v>17033</v>
      </c>
      <c r="M1057" s="1">
        <f t="shared" si="74"/>
        <v>-15486045</v>
      </c>
      <c r="N1057">
        <v>1</v>
      </c>
      <c r="O1057" s="18">
        <f>SUMIF(Spotify!U:U,Charts!L1057,Spotify!Q:Q)/COUNTIF(Spotify!U:U,Charts!L1057)</f>
        <v>131272</v>
      </c>
      <c r="P1057" t="str">
        <f t="shared" si="75"/>
        <v>02:11</v>
      </c>
      <c r="Q1057" s="18">
        <f t="shared" si="77"/>
        <v>641941</v>
      </c>
      <c r="R1057" s="8" t="str">
        <f t="shared" si="76"/>
        <v>10:41</v>
      </c>
      <c r="T1057" s="7" t="s">
        <v>18210</v>
      </c>
      <c r="U1057">
        <f>COUNTIFS(Spotify!$AA:$AA,Charts!$U$1,Spotify!$U:$U,Charts!T1057)</f>
        <v>0</v>
      </c>
      <c r="V1057">
        <f>COUNTIFS(Spotify!$AA:$AA,Charts!$V$1,Spotify!$U:$U,Charts!T1057)</f>
        <v>1</v>
      </c>
      <c r="W1057">
        <f>COUNTIFS(Spotify!$AA:$AA,Charts!$W$1,Spotify!$U:$U,Charts!T1057)</f>
        <v>0</v>
      </c>
      <c r="X1057">
        <f>COUNTIFS(Spotify!$AA:$AA,Charts!$X$1,Spotify!$U:$U,Charts!T1057)</f>
        <v>0</v>
      </c>
      <c r="Y1057">
        <f>COUNTIFS(Spotify!$AA:$AA,Charts!$Y$1,Spotify!$U:$U,Charts!T1057)</f>
        <v>0</v>
      </c>
      <c r="Z1057">
        <f>COUNTIFS(Spotify!$AA:$AA,Charts!$Z$1,Spotify!$U:$U,Charts!T1057)</f>
        <v>0</v>
      </c>
      <c r="AA1057">
        <f>COUNTIFS(Spotify!$AA:$AA,Charts!$AA$1,Spotify!$U:$U,Charts!T1057)</f>
        <v>0</v>
      </c>
      <c r="AB1057">
        <f>COUNTIFS(Spotify!$AA:$AA,Charts!$AB$1,Spotify!$U:$U,Charts!T1057)</f>
        <v>0</v>
      </c>
      <c r="AC1057">
        <f>COUNTIFS(Spotify!$AA:$AA,Charts!$AC$1,Spotify!$U:$U,Charts!T1057)</f>
        <v>0</v>
      </c>
      <c r="AD1057">
        <f>COUNTIFS(Spotify!$AA:$AA,Charts!$AD$1,Spotify!$U:$U,Charts!T1057)</f>
        <v>0</v>
      </c>
      <c r="AE1057">
        <f>COUNTIFS(Spotify!$AA:$AA,Charts!$AE$1,Spotify!$U:$U,Charts!T1057)</f>
        <v>0</v>
      </c>
      <c r="AF1057" s="8">
        <f>COUNTIFS(Spotify!$AA:$AA,Charts!$AF$1,Spotify!$U:$U,Charts!T1057)</f>
        <v>0</v>
      </c>
      <c r="AH1057" s="7" t="s">
        <v>18210</v>
      </c>
      <c r="AI1057">
        <f>SUMIFS(Spotify!O:O,Spotify!U:U,Charts!AH1057)/COUNTIFS(Spotify!U:U,Charts!AH1057)</f>
        <v>-3402</v>
      </c>
      <c r="AJ1057" s="18">
        <f>SUMIF(Spotify!U:U,Charts!AH1057,Spotify!P:P)/COUNTIF(Spotify!U:U,Charts!AH1057)</f>
        <v>122381</v>
      </c>
      <c r="AK1057" s="18">
        <f>SUMIF(Spotify!U:U,Charts!AH1057,Spotify!R:R)/COUNTIF(Spotify!U:U,Charts!AH1057)</f>
        <v>17</v>
      </c>
      <c r="AL1057" s="18">
        <f>SUMIF(Spotify!U:U,Charts!AH1057,Spotify!J:J)/COUNTIF(Spotify!U:U,Charts!AH1057)</f>
        <v>753</v>
      </c>
      <c r="AM1057" s="18">
        <f>SUMIF(Spotify!U:U,Charts!AH1057,Spotify!H:H)/COUNTIF(Spotify!U:U,Charts!AH1057)</f>
        <v>657</v>
      </c>
      <c r="AN1057" s="28">
        <f>SUMIF(Spotify!U:U,Charts!AH1057,Spotify!I:I)/COUNTIF(Spotify!U:U,Charts!AH1057)</f>
        <v>703</v>
      </c>
    </row>
    <row r="1058" spans="1:40" x14ac:dyDescent="0.25">
      <c r="A1058" s="3" t="s">
        <v>8002</v>
      </c>
      <c r="B1058" s="1">
        <v>28914499</v>
      </c>
      <c r="C1058" s="1">
        <v>1</v>
      </c>
      <c r="D1058" s="1"/>
      <c r="H1058" s="7" t="s">
        <v>18084</v>
      </c>
      <c r="I1058" s="1">
        <v>15404365</v>
      </c>
      <c r="J1058" s="8">
        <v>1</v>
      </c>
      <c r="L1058" s="7" t="s">
        <v>18084</v>
      </c>
      <c r="M1058" s="1">
        <f t="shared" si="74"/>
        <v>-15404365</v>
      </c>
      <c r="N1058">
        <v>1</v>
      </c>
      <c r="O1058" s="18">
        <f>SUMIF(Spotify!U:U,Charts!L1058,Spotify!Q:Q)/COUNTIF(Spotify!U:U,Charts!L1058)</f>
        <v>234366</v>
      </c>
      <c r="P1058" t="str">
        <f t="shared" si="75"/>
        <v>03:54</v>
      </c>
      <c r="Q1058" s="18">
        <f t="shared" si="77"/>
        <v>641941</v>
      </c>
      <c r="R1058" s="8" t="str">
        <f t="shared" si="76"/>
        <v>10:41</v>
      </c>
      <c r="T1058" s="7" t="s">
        <v>8002</v>
      </c>
      <c r="U1058">
        <f>COUNTIFS(Spotify!$AA:$AA,Charts!$U$1,Spotify!$U:$U,Charts!T1058)</f>
        <v>0</v>
      </c>
      <c r="V1058">
        <f>COUNTIFS(Spotify!$AA:$AA,Charts!$V$1,Spotify!$U:$U,Charts!T1058)</f>
        <v>1</v>
      </c>
      <c r="W1058">
        <f>COUNTIFS(Spotify!$AA:$AA,Charts!$W$1,Spotify!$U:$U,Charts!T1058)</f>
        <v>0</v>
      </c>
      <c r="X1058">
        <f>COUNTIFS(Spotify!$AA:$AA,Charts!$X$1,Spotify!$U:$U,Charts!T1058)</f>
        <v>0</v>
      </c>
      <c r="Y1058">
        <f>COUNTIFS(Spotify!$AA:$AA,Charts!$Y$1,Spotify!$U:$U,Charts!T1058)</f>
        <v>0</v>
      </c>
      <c r="Z1058">
        <f>COUNTIFS(Spotify!$AA:$AA,Charts!$Z$1,Spotify!$U:$U,Charts!T1058)</f>
        <v>0</v>
      </c>
      <c r="AA1058">
        <f>COUNTIFS(Spotify!$AA:$AA,Charts!$AA$1,Spotify!$U:$U,Charts!T1058)</f>
        <v>0</v>
      </c>
      <c r="AB1058">
        <f>COUNTIFS(Spotify!$AA:$AA,Charts!$AB$1,Spotify!$U:$U,Charts!T1058)</f>
        <v>0</v>
      </c>
      <c r="AC1058">
        <f>COUNTIFS(Spotify!$AA:$AA,Charts!$AC$1,Spotify!$U:$U,Charts!T1058)</f>
        <v>0</v>
      </c>
      <c r="AD1058">
        <f>COUNTIFS(Spotify!$AA:$AA,Charts!$AD$1,Spotify!$U:$U,Charts!T1058)</f>
        <v>0</v>
      </c>
      <c r="AE1058">
        <f>COUNTIFS(Spotify!$AA:$AA,Charts!$AE$1,Spotify!$U:$U,Charts!T1058)</f>
        <v>0</v>
      </c>
      <c r="AF1058" s="8">
        <f>COUNTIFS(Spotify!$AA:$AA,Charts!$AF$1,Spotify!$U:$U,Charts!T1058)</f>
        <v>0</v>
      </c>
      <c r="AH1058" s="7" t="s">
        <v>8002</v>
      </c>
      <c r="AI1058">
        <f>SUMIFS(Spotify!O:O,Spotify!U:U,Charts!AH1058)/COUNTIFS(Spotify!U:U,Charts!AH1058)</f>
        <v>-5324</v>
      </c>
      <c r="AJ1058" s="18">
        <f>SUMIF(Spotify!U:U,Charts!AH1058,Spotify!P:P)/COUNTIF(Spotify!U:U,Charts!AH1058)</f>
        <v>97017</v>
      </c>
      <c r="AK1058" s="18">
        <f>SUMIF(Spotify!U:U,Charts!AH1058,Spotify!R:R)/COUNTIF(Spotify!U:U,Charts!AH1058)</f>
        <v>5</v>
      </c>
      <c r="AL1058" s="18">
        <f>SUMIF(Spotify!U:U,Charts!AH1058,Spotify!J:J)/COUNTIF(Spotify!U:U,Charts!AH1058)</f>
        <v>143</v>
      </c>
      <c r="AM1058" s="18">
        <f>SUMIF(Spotify!U:U,Charts!AH1058,Spotify!H:H)/COUNTIF(Spotify!U:U,Charts!AH1058)</f>
        <v>856</v>
      </c>
      <c r="AN1058" s="28">
        <f>SUMIF(Spotify!U:U,Charts!AH1058,Spotify!I:I)/COUNTIF(Spotify!U:U,Charts!AH1058)</f>
        <v>652</v>
      </c>
    </row>
    <row r="1059" spans="1:40" x14ac:dyDescent="0.25">
      <c r="A1059" s="3" t="s">
        <v>18211</v>
      </c>
      <c r="B1059" s="1">
        <v>8044630</v>
      </c>
      <c r="C1059" s="1">
        <v>1</v>
      </c>
      <c r="D1059" s="1"/>
      <c r="H1059" s="7" t="s">
        <v>2733</v>
      </c>
      <c r="I1059" s="1">
        <v>15367818</v>
      </c>
      <c r="J1059" s="8">
        <v>1</v>
      </c>
      <c r="L1059" s="7" t="s">
        <v>2733</v>
      </c>
      <c r="M1059" s="1">
        <f t="shared" si="74"/>
        <v>-15367818</v>
      </c>
      <c r="N1059">
        <v>1</v>
      </c>
      <c r="O1059" s="18">
        <f>SUMIF(Spotify!U:U,Charts!L1059,Spotify!Q:Q)/COUNTIF(Spotify!U:U,Charts!L1059)</f>
        <v>211105</v>
      </c>
      <c r="P1059" t="str">
        <f t="shared" si="75"/>
        <v>03:31</v>
      </c>
      <c r="Q1059" s="18">
        <f t="shared" si="77"/>
        <v>641941</v>
      </c>
      <c r="R1059" s="8" t="str">
        <f t="shared" si="76"/>
        <v>10:41</v>
      </c>
      <c r="T1059" s="7" t="s">
        <v>18211</v>
      </c>
      <c r="U1059">
        <f>COUNTIFS(Spotify!$AA:$AA,Charts!$U$1,Spotify!$U:$U,Charts!T1059)</f>
        <v>0</v>
      </c>
      <c r="V1059">
        <f>COUNTIFS(Spotify!$AA:$AA,Charts!$V$1,Spotify!$U:$U,Charts!T1059)</f>
        <v>1</v>
      </c>
      <c r="W1059">
        <f>COUNTIFS(Spotify!$AA:$AA,Charts!$W$1,Spotify!$U:$U,Charts!T1059)</f>
        <v>0</v>
      </c>
      <c r="X1059">
        <f>COUNTIFS(Spotify!$AA:$AA,Charts!$X$1,Spotify!$U:$U,Charts!T1059)</f>
        <v>0</v>
      </c>
      <c r="Y1059">
        <f>COUNTIFS(Spotify!$AA:$AA,Charts!$Y$1,Spotify!$U:$U,Charts!T1059)</f>
        <v>0</v>
      </c>
      <c r="Z1059">
        <f>COUNTIFS(Spotify!$AA:$AA,Charts!$Z$1,Spotify!$U:$U,Charts!T1059)</f>
        <v>0</v>
      </c>
      <c r="AA1059">
        <f>COUNTIFS(Spotify!$AA:$AA,Charts!$AA$1,Spotify!$U:$U,Charts!T1059)</f>
        <v>0</v>
      </c>
      <c r="AB1059">
        <f>COUNTIFS(Spotify!$AA:$AA,Charts!$AB$1,Spotify!$U:$U,Charts!T1059)</f>
        <v>0</v>
      </c>
      <c r="AC1059">
        <f>COUNTIFS(Spotify!$AA:$AA,Charts!$AC$1,Spotify!$U:$U,Charts!T1059)</f>
        <v>0</v>
      </c>
      <c r="AD1059">
        <f>COUNTIFS(Spotify!$AA:$AA,Charts!$AD$1,Spotify!$U:$U,Charts!T1059)</f>
        <v>0</v>
      </c>
      <c r="AE1059">
        <f>COUNTIFS(Spotify!$AA:$AA,Charts!$AE$1,Spotify!$U:$U,Charts!T1059)</f>
        <v>0</v>
      </c>
      <c r="AF1059" s="8">
        <f>COUNTIFS(Spotify!$AA:$AA,Charts!$AF$1,Spotify!$U:$U,Charts!T1059)</f>
        <v>0</v>
      </c>
      <c r="AH1059" s="7" t="s">
        <v>18211</v>
      </c>
      <c r="AI1059">
        <f>SUMIFS(Spotify!O:O,Spotify!U:U,Charts!AH1059)/COUNTIFS(Spotify!U:U,Charts!AH1059)</f>
        <v>-5339</v>
      </c>
      <c r="AJ1059" s="18">
        <f>SUMIF(Spotify!U:U,Charts!AH1059,Spotify!P:P)/COUNTIF(Spotify!U:U,Charts!AH1059)</f>
        <v>96051</v>
      </c>
      <c r="AK1059" s="18">
        <f>SUMIF(Spotify!U:U,Charts!AH1059,Spotify!R:R)/COUNTIF(Spotify!U:U,Charts!AH1059)</f>
        <v>2</v>
      </c>
      <c r="AL1059" s="18">
        <f>SUMIF(Spotify!U:U,Charts!AH1059,Spotify!J:J)/COUNTIF(Spotify!U:U,Charts!AH1059)</f>
        <v>385</v>
      </c>
      <c r="AM1059" s="18">
        <f>SUMIF(Spotify!U:U,Charts!AH1059,Spotify!H:H)/COUNTIF(Spotify!U:U,Charts!AH1059)</f>
        <v>769</v>
      </c>
      <c r="AN1059" s="28">
        <f>SUMIF(Spotify!U:U,Charts!AH1059,Spotify!I:I)/COUNTIF(Spotify!U:U,Charts!AH1059)</f>
        <v>479</v>
      </c>
    </row>
    <row r="1060" spans="1:40" x14ac:dyDescent="0.25">
      <c r="A1060" s="3" t="s">
        <v>4070</v>
      </c>
      <c r="B1060" s="1">
        <v>12560179</v>
      </c>
      <c r="C1060" s="1">
        <v>1</v>
      </c>
      <c r="D1060" s="1"/>
      <c r="H1060" s="7" t="s">
        <v>18253</v>
      </c>
      <c r="I1060" s="1">
        <v>15339479</v>
      </c>
      <c r="J1060" s="8">
        <v>1</v>
      </c>
      <c r="L1060" s="7" t="s">
        <v>18253</v>
      </c>
      <c r="M1060" s="1">
        <f t="shared" si="74"/>
        <v>-15339479</v>
      </c>
      <c r="N1060">
        <v>1</v>
      </c>
      <c r="O1060" s="18">
        <f>SUMIF(Spotify!U:U,Charts!L1060,Spotify!Q:Q)/COUNTIF(Spotify!U:U,Charts!L1060)</f>
        <v>167357</v>
      </c>
      <c r="P1060" t="str">
        <f t="shared" si="75"/>
        <v>02:47</v>
      </c>
      <c r="Q1060" s="18">
        <f t="shared" si="77"/>
        <v>641941</v>
      </c>
      <c r="R1060" s="8" t="str">
        <f t="shared" si="76"/>
        <v>10:41</v>
      </c>
      <c r="T1060" s="7" t="s">
        <v>4070</v>
      </c>
      <c r="U1060">
        <f>COUNTIFS(Spotify!$AA:$AA,Charts!$U$1,Spotify!$U:$U,Charts!T1060)</f>
        <v>0</v>
      </c>
      <c r="V1060">
        <f>COUNTIFS(Spotify!$AA:$AA,Charts!$V$1,Spotify!$U:$U,Charts!T1060)</f>
        <v>0</v>
      </c>
      <c r="W1060">
        <f>COUNTIFS(Spotify!$AA:$AA,Charts!$W$1,Spotify!$U:$U,Charts!T1060)</f>
        <v>0</v>
      </c>
      <c r="X1060">
        <f>COUNTIFS(Spotify!$AA:$AA,Charts!$X$1,Spotify!$U:$U,Charts!T1060)</f>
        <v>0</v>
      </c>
      <c r="Y1060">
        <f>COUNTIFS(Spotify!$AA:$AA,Charts!$Y$1,Spotify!$U:$U,Charts!T1060)</f>
        <v>0</v>
      </c>
      <c r="Z1060">
        <f>COUNTIFS(Spotify!$AA:$AA,Charts!$Z$1,Spotify!$U:$U,Charts!T1060)</f>
        <v>0</v>
      </c>
      <c r="AA1060">
        <f>COUNTIFS(Spotify!$AA:$AA,Charts!$AA$1,Spotify!$U:$U,Charts!T1060)</f>
        <v>0</v>
      </c>
      <c r="AB1060">
        <f>COUNTIFS(Spotify!$AA:$AA,Charts!$AB$1,Spotify!$U:$U,Charts!T1060)</f>
        <v>1</v>
      </c>
      <c r="AC1060">
        <f>COUNTIFS(Spotify!$AA:$AA,Charts!$AC$1,Spotify!$U:$U,Charts!T1060)</f>
        <v>0</v>
      </c>
      <c r="AD1060">
        <f>COUNTIFS(Spotify!$AA:$AA,Charts!$AD$1,Spotify!$U:$U,Charts!T1060)</f>
        <v>0</v>
      </c>
      <c r="AE1060">
        <f>COUNTIFS(Spotify!$AA:$AA,Charts!$AE$1,Spotify!$U:$U,Charts!T1060)</f>
        <v>0</v>
      </c>
      <c r="AF1060" s="8">
        <f>COUNTIFS(Spotify!$AA:$AA,Charts!$AF$1,Spotify!$U:$U,Charts!T1060)</f>
        <v>0</v>
      </c>
      <c r="AH1060" s="7" t="s">
        <v>4070</v>
      </c>
      <c r="AI1060">
        <f>SUMIFS(Spotify!O:O,Spotify!U:U,Charts!AH1060)/COUNTIFS(Spotify!U:U,Charts!AH1060)</f>
        <v>-7732</v>
      </c>
      <c r="AJ1060" s="18">
        <f>SUMIF(Spotify!U:U,Charts!AH1060,Spotify!P:P)/COUNTIF(Spotify!U:U,Charts!AH1060)</f>
        <v>144946</v>
      </c>
      <c r="AK1060" s="18">
        <f>SUMIF(Spotify!U:U,Charts!AH1060,Spotify!R:R)/COUNTIF(Spotify!U:U,Charts!AH1060)</f>
        <v>2</v>
      </c>
      <c r="AL1060" s="18">
        <f>SUMIF(Spotify!U:U,Charts!AH1060,Spotify!J:J)/COUNTIF(Spotify!U:U,Charts!AH1060)</f>
        <v>421</v>
      </c>
      <c r="AM1060" s="18">
        <f>SUMIF(Spotify!U:U,Charts!AH1060,Spotify!H:H)/COUNTIF(Spotify!U:U,Charts!AH1060)</f>
        <v>552</v>
      </c>
      <c r="AN1060" s="28">
        <f>SUMIF(Spotify!U:U,Charts!AH1060,Spotify!I:I)/COUNTIF(Spotify!U:U,Charts!AH1060)</f>
        <v>531</v>
      </c>
    </row>
    <row r="1061" spans="1:40" x14ac:dyDescent="0.25">
      <c r="A1061" s="3" t="s">
        <v>18212</v>
      </c>
      <c r="B1061" s="1">
        <v>327870254</v>
      </c>
      <c r="C1061" s="1">
        <v>3</v>
      </c>
      <c r="D1061" s="1"/>
      <c r="H1061" s="7" t="s">
        <v>17869</v>
      </c>
      <c r="I1061" s="1">
        <v>15278113</v>
      </c>
      <c r="J1061" s="8">
        <v>1</v>
      </c>
      <c r="L1061" s="7" t="s">
        <v>17869</v>
      </c>
      <c r="M1061" s="1">
        <f t="shared" si="74"/>
        <v>-15278113</v>
      </c>
      <c r="N1061">
        <v>1</v>
      </c>
      <c r="O1061" s="18">
        <f>SUMIF(Spotify!U:U,Charts!L1061,Spotify!Q:Q)/COUNTIF(Spotify!U:U,Charts!L1061)</f>
        <v>151320</v>
      </c>
      <c r="P1061" t="str">
        <f t="shared" si="75"/>
        <v>02:31</v>
      </c>
      <c r="Q1061" s="18">
        <f t="shared" si="77"/>
        <v>641941</v>
      </c>
      <c r="R1061" s="8" t="str">
        <f t="shared" si="76"/>
        <v>10:41</v>
      </c>
      <c r="T1061" s="7" t="s">
        <v>18212</v>
      </c>
      <c r="U1061">
        <f>COUNTIFS(Spotify!$AA:$AA,Charts!$U$1,Spotify!$U:$U,Charts!T1061)</f>
        <v>0</v>
      </c>
      <c r="V1061">
        <f>COUNTIFS(Spotify!$AA:$AA,Charts!$V$1,Spotify!$U:$U,Charts!T1061)</f>
        <v>2</v>
      </c>
      <c r="W1061">
        <f>COUNTIFS(Spotify!$AA:$AA,Charts!$W$1,Spotify!$U:$U,Charts!T1061)</f>
        <v>0</v>
      </c>
      <c r="X1061">
        <f>COUNTIFS(Spotify!$AA:$AA,Charts!$X$1,Spotify!$U:$U,Charts!T1061)</f>
        <v>0</v>
      </c>
      <c r="Y1061">
        <f>COUNTIFS(Spotify!$AA:$AA,Charts!$Y$1,Spotify!$U:$U,Charts!T1061)</f>
        <v>0</v>
      </c>
      <c r="Z1061">
        <f>COUNTIFS(Spotify!$AA:$AA,Charts!$Z$1,Spotify!$U:$U,Charts!T1061)</f>
        <v>0</v>
      </c>
      <c r="AA1061">
        <f>COUNTIFS(Spotify!$AA:$AA,Charts!$AA$1,Spotify!$U:$U,Charts!T1061)</f>
        <v>0</v>
      </c>
      <c r="AB1061">
        <f>COUNTIFS(Spotify!$AA:$AA,Charts!$AB$1,Spotify!$U:$U,Charts!T1061)</f>
        <v>0</v>
      </c>
      <c r="AC1061">
        <f>COUNTIFS(Spotify!$AA:$AA,Charts!$AC$1,Spotify!$U:$U,Charts!T1061)</f>
        <v>1</v>
      </c>
      <c r="AD1061">
        <f>COUNTIFS(Spotify!$AA:$AA,Charts!$AD$1,Spotify!$U:$U,Charts!T1061)</f>
        <v>0</v>
      </c>
      <c r="AE1061">
        <f>COUNTIFS(Spotify!$AA:$AA,Charts!$AE$1,Spotify!$U:$U,Charts!T1061)</f>
        <v>0</v>
      </c>
      <c r="AF1061" s="8">
        <f>COUNTIFS(Spotify!$AA:$AA,Charts!$AF$1,Spotify!$U:$U,Charts!T1061)</f>
        <v>0</v>
      </c>
      <c r="AH1061" s="7" t="s">
        <v>18212</v>
      </c>
      <c r="AI1061">
        <f>SUMIFS(Spotify!O:O,Spotify!U:U,Charts!AH1061)/COUNTIFS(Spotify!U:U,Charts!AH1061)</f>
        <v>-3312.3333333333335</v>
      </c>
      <c r="AJ1061" s="18">
        <f>SUMIF(Spotify!U:U,Charts!AH1061,Spotify!P:P)/COUNTIF(Spotify!U:U,Charts!AH1061)</f>
        <v>96667.333333333328</v>
      </c>
      <c r="AK1061" s="18">
        <f>SUMIF(Spotify!U:U,Charts!AH1061,Spotify!R:R)/COUNTIF(Spotify!U:U,Charts!AH1061)</f>
        <v>26</v>
      </c>
      <c r="AL1061" s="18">
        <f>SUMIF(Spotify!U:U,Charts!AH1061,Spotify!J:J)/COUNTIF(Spotify!U:U,Charts!AH1061)</f>
        <v>629</v>
      </c>
      <c r="AM1061" s="18">
        <f>SUMIF(Spotify!U:U,Charts!AH1061,Spotify!H:H)/COUNTIF(Spotify!U:U,Charts!AH1061)</f>
        <v>782.66666666666663</v>
      </c>
      <c r="AN1061" s="28">
        <f>SUMIF(Spotify!U:U,Charts!AH1061,Spotify!I:I)/COUNTIF(Spotify!U:U,Charts!AH1061)</f>
        <v>847.33333333333337</v>
      </c>
    </row>
    <row r="1062" spans="1:40" x14ac:dyDescent="0.25">
      <c r="A1062" s="3" t="s">
        <v>14985</v>
      </c>
      <c r="B1062" s="1">
        <v>4746650</v>
      </c>
      <c r="C1062" s="1">
        <v>1</v>
      </c>
      <c r="D1062" s="1"/>
      <c r="H1062" s="7" t="s">
        <v>13977</v>
      </c>
      <c r="I1062" s="1">
        <v>15225757</v>
      </c>
      <c r="J1062" s="8">
        <v>1</v>
      </c>
      <c r="L1062" s="7" t="s">
        <v>13977</v>
      </c>
      <c r="M1062" s="1">
        <f t="shared" si="74"/>
        <v>-15225757</v>
      </c>
      <c r="N1062">
        <v>1</v>
      </c>
      <c r="O1062" s="18">
        <f>SUMIF(Spotify!U:U,Charts!L1062,Spotify!Q:Q)/COUNTIF(Spotify!U:U,Charts!L1062)</f>
        <v>160640</v>
      </c>
      <c r="P1062" t="str">
        <f t="shared" si="75"/>
        <v>02:40</v>
      </c>
      <c r="Q1062" s="18">
        <f t="shared" si="77"/>
        <v>641941</v>
      </c>
      <c r="R1062" s="8" t="str">
        <f t="shared" si="76"/>
        <v>10:41</v>
      </c>
      <c r="T1062" s="7" t="s">
        <v>14985</v>
      </c>
      <c r="U1062">
        <f>COUNTIFS(Spotify!$AA:$AA,Charts!$U$1,Spotify!$U:$U,Charts!T1062)</f>
        <v>0</v>
      </c>
      <c r="V1062">
        <f>COUNTIFS(Spotify!$AA:$AA,Charts!$V$1,Spotify!$U:$U,Charts!T1062)</f>
        <v>1</v>
      </c>
      <c r="W1062">
        <f>COUNTIFS(Spotify!$AA:$AA,Charts!$W$1,Spotify!$U:$U,Charts!T1062)</f>
        <v>0</v>
      </c>
      <c r="X1062">
        <f>COUNTIFS(Spotify!$AA:$AA,Charts!$X$1,Spotify!$U:$U,Charts!T1062)</f>
        <v>0</v>
      </c>
      <c r="Y1062">
        <f>COUNTIFS(Spotify!$AA:$AA,Charts!$Y$1,Spotify!$U:$U,Charts!T1062)</f>
        <v>0</v>
      </c>
      <c r="Z1062">
        <f>COUNTIFS(Spotify!$AA:$AA,Charts!$Z$1,Spotify!$U:$U,Charts!T1062)</f>
        <v>0</v>
      </c>
      <c r="AA1062">
        <f>COUNTIFS(Spotify!$AA:$AA,Charts!$AA$1,Spotify!$U:$U,Charts!T1062)</f>
        <v>0</v>
      </c>
      <c r="AB1062">
        <f>COUNTIFS(Spotify!$AA:$AA,Charts!$AB$1,Spotify!$U:$U,Charts!T1062)</f>
        <v>0</v>
      </c>
      <c r="AC1062">
        <f>COUNTIFS(Spotify!$AA:$AA,Charts!$AC$1,Spotify!$U:$U,Charts!T1062)</f>
        <v>0</v>
      </c>
      <c r="AD1062">
        <f>COUNTIFS(Spotify!$AA:$AA,Charts!$AD$1,Spotify!$U:$U,Charts!T1062)</f>
        <v>0</v>
      </c>
      <c r="AE1062">
        <f>COUNTIFS(Spotify!$AA:$AA,Charts!$AE$1,Spotify!$U:$U,Charts!T1062)</f>
        <v>0</v>
      </c>
      <c r="AF1062" s="8">
        <f>COUNTIFS(Spotify!$AA:$AA,Charts!$AF$1,Spotify!$U:$U,Charts!T1062)</f>
        <v>0</v>
      </c>
      <c r="AH1062" s="7" t="s">
        <v>14985</v>
      </c>
      <c r="AI1062">
        <f>SUMIFS(Spotify!O:O,Spotify!U:U,Charts!AH1062)/COUNTIFS(Spotify!U:U,Charts!AH1062)</f>
        <v>-5296</v>
      </c>
      <c r="AJ1062" s="18">
        <f>SUMIF(Spotify!U:U,Charts!AH1062,Spotify!P:P)/COUNTIF(Spotify!U:U,Charts!AH1062)</f>
        <v>110015</v>
      </c>
      <c r="AK1062" s="18">
        <f>SUMIF(Spotify!U:U,Charts!AH1062,Spotify!R:R)/COUNTIF(Spotify!U:U,Charts!AH1062)</f>
        <v>1</v>
      </c>
      <c r="AL1062" s="18">
        <f>SUMIF(Spotify!U:U,Charts!AH1062,Spotify!J:J)/COUNTIF(Spotify!U:U,Charts!AH1062)</f>
        <v>32</v>
      </c>
      <c r="AM1062" s="18">
        <f>SUMIF(Spotify!U:U,Charts!AH1062,Spotify!H:H)/COUNTIF(Spotify!U:U,Charts!AH1062)</f>
        <v>827</v>
      </c>
      <c r="AN1062" s="28">
        <f>SUMIF(Spotify!U:U,Charts!AH1062,Spotify!I:I)/COUNTIF(Spotify!U:U,Charts!AH1062)</f>
        <v>553</v>
      </c>
    </row>
    <row r="1063" spans="1:40" x14ac:dyDescent="0.25">
      <c r="A1063" s="3" t="s">
        <v>12327</v>
      </c>
      <c r="B1063" s="1">
        <v>188668544</v>
      </c>
      <c r="C1063" s="1">
        <v>2</v>
      </c>
      <c r="D1063" s="1"/>
      <c r="H1063" s="7" t="s">
        <v>3725</v>
      </c>
      <c r="I1063" s="1">
        <v>15184951</v>
      </c>
      <c r="J1063" s="8">
        <v>3</v>
      </c>
      <c r="L1063" s="7" t="s">
        <v>3725</v>
      </c>
      <c r="M1063" s="1">
        <f t="shared" si="74"/>
        <v>-15184951</v>
      </c>
      <c r="N1063">
        <v>3</v>
      </c>
      <c r="O1063" s="18">
        <f>SUMIF(Spotify!U:U,Charts!L1063,Spotify!Q:Q)/COUNTIF(Spotify!U:U,Charts!L1063)</f>
        <v>176827.33333333334</v>
      </c>
      <c r="P1063" t="str">
        <f t="shared" si="75"/>
        <v>02:56</v>
      </c>
      <c r="Q1063" s="18">
        <f t="shared" si="77"/>
        <v>641941</v>
      </c>
      <c r="R1063" s="8" t="str">
        <f t="shared" si="76"/>
        <v>10:41</v>
      </c>
      <c r="T1063" s="7" t="s">
        <v>12327</v>
      </c>
      <c r="U1063">
        <f>COUNTIFS(Spotify!$AA:$AA,Charts!$U$1,Spotify!$U:$U,Charts!T1063)</f>
        <v>0</v>
      </c>
      <c r="V1063">
        <f>COUNTIFS(Spotify!$AA:$AA,Charts!$V$1,Spotify!$U:$U,Charts!T1063)</f>
        <v>2</v>
      </c>
      <c r="W1063">
        <f>COUNTIFS(Spotify!$AA:$AA,Charts!$W$1,Spotify!$U:$U,Charts!T1063)</f>
        <v>0</v>
      </c>
      <c r="X1063">
        <f>COUNTIFS(Spotify!$AA:$AA,Charts!$X$1,Spotify!$U:$U,Charts!T1063)</f>
        <v>0</v>
      </c>
      <c r="Y1063">
        <f>COUNTIFS(Spotify!$AA:$AA,Charts!$Y$1,Spotify!$U:$U,Charts!T1063)</f>
        <v>0</v>
      </c>
      <c r="Z1063">
        <f>COUNTIFS(Spotify!$AA:$AA,Charts!$Z$1,Spotify!$U:$U,Charts!T1063)</f>
        <v>0</v>
      </c>
      <c r="AA1063">
        <f>COUNTIFS(Spotify!$AA:$AA,Charts!$AA$1,Spotify!$U:$U,Charts!T1063)</f>
        <v>0</v>
      </c>
      <c r="AB1063">
        <f>COUNTIFS(Spotify!$AA:$AA,Charts!$AB$1,Spotify!$U:$U,Charts!T1063)</f>
        <v>0</v>
      </c>
      <c r="AC1063">
        <f>COUNTIFS(Spotify!$AA:$AA,Charts!$AC$1,Spotify!$U:$U,Charts!T1063)</f>
        <v>0</v>
      </c>
      <c r="AD1063">
        <f>COUNTIFS(Spotify!$AA:$AA,Charts!$AD$1,Spotify!$U:$U,Charts!T1063)</f>
        <v>0</v>
      </c>
      <c r="AE1063">
        <f>COUNTIFS(Spotify!$AA:$AA,Charts!$AE$1,Spotify!$U:$U,Charts!T1063)</f>
        <v>0</v>
      </c>
      <c r="AF1063" s="8">
        <f>COUNTIFS(Spotify!$AA:$AA,Charts!$AF$1,Spotify!$U:$U,Charts!T1063)</f>
        <v>0</v>
      </c>
      <c r="AH1063" s="7" t="s">
        <v>12327</v>
      </c>
      <c r="AI1063">
        <f>SUMIFS(Spotify!O:O,Spotify!U:U,Charts!AH1063)/COUNTIFS(Spotify!U:U,Charts!AH1063)</f>
        <v>-5319</v>
      </c>
      <c r="AJ1063" s="18">
        <f>SUMIF(Spotify!U:U,Charts!AH1063,Spotify!P:P)/COUNTIF(Spotify!U:U,Charts!AH1063)</f>
        <v>64518.5</v>
      </c>
      <c r="AK1063" s="18">
        <f>SUMIF(Spotify!U:U,Charts!AH1063,Spotify!R:R)/COUNTIF(Spotify!U:U,Charts!AH1063)</f>
        <v>6</v>
      </c>
      <c r="AL1063" s="18">
        <f>SUMIF(Spotify!U:U,Charts!AH1063,Spotify!J:J)/COUNTIF(Spotify!U:U,Charts!AH1063)</f>
        <v>321</v>
      </c>
      <c r="AM1063" s="18">
        <f>SUMIF(Spotify!U:U,Charts!AH1063,Spotify!H:H)/COUNTIF(Spotify!U:U,Charts!AH1063)</f>
        <v>403.5</v>
      </c>
      <c r="AN1063" s="28">
        <f>SUMIF(Spotify!U:U,Charts!AH1063,Spotify!I:I)/COUNTIF(Spotify!U:U,Charts!AH1063)</f>
        <v>846.5</v>
      </c>
    </row>
    <row r="1064" spans="1:40" x14ac:dyDescent="0.25">
      <c r="A1064" s="3" t="s">
        <v>18213</v>
      </c>
      <c r="B1064" s="1">
        <v>17931439</v>
      </c>
      <c r="C1064" s="1">
        <v>1</v>
      </c>
      <c r="D1064" s="1"/>
      <c r="H1064" s="7" t="s">
        <v>4289</v>
      </c>
      <c r="I1064" s="1">
        <v>15057131</v>
      </c>
      <c r="J1064" s="8">
        <v>1</v>
      </c>
      <c r="L1064" s="7" t="s">
        <v>4289</v>
      </c>
      <c r="M1064" s="1">
        <f t="shared" si="74"/>
        <v>-15057131</v>
      </c>
      <c r="N1064">
        <v>1</v>
      </c>
      <c r="O1064" s="18">
        <f>SUMIF(Spotify!U:U,Charts!L1064,Spotify!Q:Q)/COUNTIF(Spotify!U:U,Charts!L1064)</f>
        <v>232213</v>
      </c>
      <c r="P1064" t="str">
        <f t="shared" si="75"/>
        <v>03:52</v>
      </c>
      <c r="Q1064" s="18">
        <f t="shared" si="77"/>
        <v>641941</v>
      </c>
      <c r="R1064" s="8" t="str">
        <f t="shared" si="76"/>
        <v>10:41</v>
      </c>
      <c r="T1064" s="7" t="s">
        <v>18213</v>
      </c>
      <c r="U1064">
        <f>COUNTIFS(Spotify!$AA:$AA,Charts!$U$1,Spotify!$U:$U,Charts!T1064)</f>
        <v>0</v>
      </c>
      <c r="V1064">
        <f>COUNTIFS(Spotify!$AA:$AA,Charts!$V$1,Spotify!$U:$U,Charts!T1064)</f>
        <v>0</v>
      </c>
      <c r="W1064">
        <f>COUNTIFS(Spotify!$AA:$AA,Charts!$W$1,Spotify!$U:$U,Charts!T1064)</f>
        <v>0</v>
      </c>
      <c r="X1064">
        <f>COUNTIFS(Spotify!$AA:$AA,Charts!$X$1,Spotify!$U:$U,Charts!T1064)</f>
        <v>0</v>
      </c>
      <c r="Y1064">
        <f>COUNTIFS(Spotify!$AA:$AA,Charts!$Y$1,Spotify!$U:$U,Charts!T1064)</f>
        <v>0</v>
      </c>
      <c r="Z1064">
        <f>COUNTIFS(Spotify!$AA:$AA,Charts!$Z$1,Spotify!$U:$U,Charts!T1064)</f>
        <v>0</v>
      </c>
      <c r="AA1064">
        <f>COUNTIFS(Spotify!$AA:$AA,Charts!$AA$1,Spotify!$U:$U,Charts!T1064)</f>
        <v>1</v>
      </c>
      <c r="AB1064">
        <f>COUNTIFS(Spotify!$AA:$AA,Charts!$AB$1,Spotify!$U:$U,Charts!T1064)</f>
        <v>0</v>
      </c>
      <c r="AC1064">
        <f>COUNTIFS(Spotify!$AA:$AA,Charts!$AC$1,Spotify!$U:$U,Charts!T1064)</f>
        <v>0</v>
      </c>
      <c r="AD1064">
        <f>COUNTIFS(Spotify!$AA:$AA,Charts!$AD$1,Spotify!$U:$U,Charts!T1064)</f>
        <v>0</v>
      </c>
      <c r="AE1064">
        <f>COUNTIFS(Spotify!$AA:$AA,Charts!$AE$1,Spotify!$U:$U,Charts!T1064)</f>
        <v>0</v>
      </c>
      <c r="AF1064" s="8">
        <f>COUNTIFS(Spotify!$AA:$AA,Charts!$AF$1,Spotify!$U:$U,Charts!T1064)</f>
        <v>0</v>
      </c>
      <c r="AH1064" s="7" t="s">
        <v>18213</v>
      </c>
      <c r="AI1064">
        <f>SUMIFS(Spotify!O:O,Spotify!U:U,Charts!AH1064)/COUNTIFS(Spotify!U:U,Charts!AH1064)</f>
        <v>-4818</v>
      </c>
      <c r="AJ1064" s="18">
        <f>SUMIF(Spotify!U:U,Charts!AH1064,Spotify!P:P)/COUNTIF(Spotify!U:U,Charts!AH1064)</f>
        <v>133888</v>
      </c>
      <c r="AK1064" s="18">
        <f>SUMIF(Spotify!U:U,Charts!AH1064,Spotify!R:R)/COUNTIF(Spotify!U:U,Charts!AH1064)</f>
        <v>3</v>
      </c>
      <c r="AL1064" s="18">
        <f>SUMIF(Spotify!U:U,Charts!AH1064,Spotify!J:J)/COUNTIF(Spotify!U:U,Charts!AH1064)</f>
        <v>311</v>
      </c>
      <c r="AM1064" s="18">
        <f>SUMIF(Spotify!U:U,Charts!AH1064,Spotify!H:H)/COUNTIF(Spotify!U:U,Charts!AH1064)</f>
        <v>624</v>
      </c>
      <c r="AN1064" s="28">
        <f>SUMIF(Spotify!U:U,Charts!AH1064,Spotify!I:I)/COUNTIF(Spotify!U:U,Charts!AH1064)</f>
        <v>802</v>
      </c>
    </row>
    <row r="1065" spans="1:40" x14ac:dyDescent="0.25">
      <c r="A1065" s="3" t="s">
        <v>18214</v>
      </c>
      <c r="B1065" s="1">
        <v>5338777</v>
      </c>
      <c r="C1065" s="1">
        <v>1</v>
      </c>
      <c r="D1065" s="1"/>
      <c r="H1065" s="7" t="s">
        <v>18202</v>
      </c>
      <c r="I1065" s="1">
        <v>15034086</v>
      </c>
      <c r="J1065" s="8">
        <v>1</v>
      </c>
      <c r="L1065" s="7" t="s">
        <v>18202</v>
      </c>
      <c r="M1065" s="1">
        <f t="shared" si="74"/>
        <v>-15034086</v>
      </c>
      <c r="N1065">
        <v>1</v>
      </c>
      <c r="O1065" s="18">
        <f>SUMIF(Spotify!U:U,Charts!L1065,Spotify!Q:Q)/COUNTIF(Spotify!U:U,Charts!L1065)</f>
        <v>237157</v>
      </c>
      <c r="P1065" t="str">
        <f t="shared" si="75"/>
        <v>03:57</v>
      </c>
      <c r="Q1065" s="18">
        <f t="shared" si="77"/>
        <v>641941</v>
      </c>
      <c r="R1065" s="8" t="str">
        <f t="shared" si="76"/>
        <v>10:41</v>
      </c>
      <c r="T1065" s="7" t="s">
        <v>18214</v>
      </c>
      <c r="U1065">
        <f>COUNTIFS(Spotify!$AA:$AA,Charts!$U$1,Spotify!$U:$U,Charts!T1065)</f>
        <v>0</v>
      </c>
      <c r="V1065">
        <f>COUNTIFS(Spotify!$AA:$AA,Charts!$V$1,Spotify!$U:$U,Charts!T1065)</f>
        <v>0</v>
      </c>
      <c r="W1065">
        <f>COUNTIFS(Spotify!$AA:$AA,Charts!$W$1,Spotify!$U:$U,Charts!T1065)</f>
        <v>1</v>
      </c>
      <c r="X1065">
        <f>COUNTIFS(Spotify!$AA:$AA,Charts!$X$1,Spotify!$U:$U,Charts!T1065)</f>
        <v>0</v>
      </c>
      <c r="Y1065">
        <f>COUNTIFS(Spotify!$AA:$AA,Charts!$Y$1,Spotify!$U:$U,Charts!T1065)</f>
        <v>0</v>
      </c>
      <c r="Z1065">
        <f>COUNTIFS(Spotify!$AA:$AA,Charts!$Z$1,Spotify!$U:$U,Charts!T1065)</f>
        <v>0</v>
      </c>
      <c r="AA1065">
        <f>COUNTIFS(Spotify!$AA:$AA,Charts!$AA$1,Spotify!$U:$U,Charts!T1065)</f>
        <v>0</v>
      </c>
      <c r="AB1065">
        <f>COUNTIFS(Spotify!$AA:$AA,Charts!$AB$1,Spotify!$U:$U,Charts!T1065)</f>
        <v>0</v>
      </c>
      <c r="AC1065">
        <f>COUNTIFS(Spotify!$AA:$AA,Charts!$AC$1,Spotify!$U:$U,Charts!T1065)</f>
        <v>0</v>
      </c>
      <c r="AD1065">
        <f>COUNTIFS(Spotify!$AA:$AA,Charts!$AD$1,Spotify!$U:$U,Charts!T1065)</f>
        <v>0</v>
      </c>
      <c r="AE1065">
        <f>COUNTIFS(Spotify!$AA:$AA,Charts!$AE$1,Spotify!$U:$U,Charts!T1065)</f>
        <v>0</v>
      </c>
      <c r="AF1065" s="8">
        <f>COUNTIFS(Spotify!$AA:$AA,Charts!$AF$1,Spotify!$U:$U,Charts!T1065)</f>
        <v>0</v>
      </c>
      <c r="AH1065" s="7" t="s">
        <v>18214</v>
      </c>
      <c r="AI1065">
        <f>SUMIFS(Spotify!O:O,Spotify!U:U,Charts!AH1065)/COUNTIFS(Spotify!U:U,Charts!AH1065)</f>
        <v>-6386</v>
      </c>
      <c r="AJ1065" s="18">
        <f>SUMIF(Spotify!U:U,Charts!AH1065,Spotify!P:P)/COUNTIF(Spotify!U:U,Charts!AH1065)</f>
        <v>130045</v>
      </c>
      <c r="AK1065" s="18">
        <f>SUMIF(Spotify!U:U,Charts!AH1065,Spotify!R:R)/COUNTIF(Spotify!U:U,Charts!AH1065)</f>
        <v>1</v>
      </c>
      <c r="AL1065" s="18">
        <f>SUMIF(Spotify!U:U,Charts!AH1065,Spotify!J:J)/COUNTIF(Spotify!U:U,Charts!AH1065)</f>
        <v>442</v>
      </c>
      <c r="AM1065" s="18">
        <f>SUMIF(Spotify!U:U,Charts!AH1065,Spotify!H:H)/COUNTIF(Spotify!U:U,Charts!AH1065)</f>
        <v>744</v>
      </c>
      <c r="AN1065" s="28">
        <f>SUMIF(Spotify!U:U,Charts!AH1065,Spotify!I:I)/COUNTIF(Spotify!U:U,Charts!AH1065)</f>
        <v>608</v>
      </c>
    </row>
    <row r="1066" spans="1:40" x14ac:dyDescent="0.25">
      <c r="A1066" s="3" t="s">
        <v>12335</v>
      </c>
      <c r="B1066" s="1">
        <v>29777746</v>
      </c>
      <c r="C1066" s="1">
        <v>1</v>
      </c>
      <c r="D1066" s="1"/>
      <c r="H1066" s="7" t="s">
        <v>17135</v>
      </c>
      <c r="I1066" s="1">
        <v>14861124</v>
      </c>
      <c r="J1066" s="8">
        <v>1</v>
      </c>
      <c r="L1066" s="7" t="s">
        <v>17135</v>
      </c>
      <c r="M1066" s="1">
        <f t="shared" si="74"/>
        <v>-14861124</v>
      </c>
      <c r="N1066">
        <v>1</v>
      </c>
      <c r="O1066" s="18">
        <f>SUMIF(Spotify!U:U,Charts!L1066,Spotify!Q:Q)/COUNTIF(Spotify!U:U,Charts!L1066)</f>
        <v>230427</v>
      </c>
      <c r="P1066" t="str">
        <f t="shared" si="75"/>
        <v>03:50</v>
      </c>
      <c r="Q1066" s="18">
        <f t="shared" si="77"/>
        <v>641941</v>
      </c>
      <c r="R1066" s="8" t="str">
        <f t="shared" si="76"/>
        <v>10:41</v>
      </c>
      <c r="T1066" s="7" t="s">
        <v>12335</v>
      </c>
      <c r="U1066">
        <f>COUNTIFS(Spotify!$AA:$AA,Charts!$U$1,Spotify!$U:$U,Charts!T1066)</f>
        <v>0</v>
      </c>
      <c r="V1066">
        <f>COUNTIFS(Spotify!$AA:$AA,Charts!$V$1,Spotify!$U:$U,Charts!T1066)</f>
        <v>0</v>
      </c>
      <c r="W1066">
        <f>COUNTIFS(Spotify!$AA:$AA,Charts!$W$1,Spotify!$U:$U,Charts!T1066)</f>
        <v>0</v>
      </c>
      <c r="X1066">
        <f>COUNTIFS(Spotify!$AA:$AA,Charts!$X$1,Spotify!$U:$U,Charts!T1066)</f>
        <v>0</v>
      </c>
      <c r="Y1066">
        <f>COUNTIFS(Spotify!$AA:$AA,Charts!$Y$1,Spotify!$U:$U,Charts!T1066)</f>
        <v>0</v>
      </c>
      <c r="Z1066">
        <f>COUNTIFS(Spotify!$AA:$AA,Charts!$Z$1,Spotify!$U:$U,Charts!T1066)</f>
        <v>0</v>
      </c>
      <c r="AA1066">
        <f>COUNTIFS(Spotify!$AA:$AA,Charts!$AA$1,Spotify!$U:$U,Charts!T1066)</f>
        <v>1</v>
      </c>
      <c r="AB1066">
        <f>COUNTIFS(Spotify!$AA:$AA,Charts!$AB$1,Spotify!$U:$U,Charts!T1066)</f>
        <v>0</v>
      </c>
      <c r="AC1066">
        <f>COUNTIFS(Spotify!$AA:$AA,Charts!$AC$1,Spotify!$U:$U,Charts!T1066)</f>
        <v>0</v>
      </c>
      <c r="AD1066">
        <f>COUNTIFS(Spotify!$AA:$AA,Charts!$AD$1,Spotify!$U:$U,Charts!T1066)</f>
        <v>0</v>
      </c>
      <c r="AE1066">
        <f>COUNTIFS(Spotify!$AA:$AA,Charts!$AE$1,Spotify!$U:$U,Charts!T1066)</f>
        <v>0</v>
      </c>
      <c r="AF1066" s="8">
        <f>COUNTIFS(Spotify!$AA:$AA,Charts!$AF$1,Spotify!$U:$U,Charts!T1066)</f>
        <v>0</v>
      </c>
      <c r="AH1066" s="7" t="s">
        <v>12335</v>
      </c>
      <c r="AI1066">
        <f>SUMIFS(Spotify!O:O,Spotify!U:U,Charts!AH1066)/COUNTIFS(Spotify!U:U,Charts!AH1066)</f>
        <v>-12876</v>
      </c>
      <c r="AJ1066" s="18">
        <f>SUMIF(Spotify!U:U,Charts!AH1066,Spotify!P:P)/COUNTIF(Spotify!U:U,Charts!AH1066)</f>
        <v>145007</v>
      </c>
      <c r="AK1066" s="18">
        <f>SUMIF(Spotify!U:U,Charts!AH1066,Spotify!R:R)/COUNTIF(Spotify!U:U,Charts!AH1066)</f>
        <v>4</v>
      </c>
      <c r="AL1066" s="18">
        <f>SUMIF(Spotify!U:U,Charts!AH1066,Spotify!J:J)/COUNTIF(Spotify!U:U,Charts!AH1066)</f>
        <v>391</v>
      </c>
      <c r="AM1066" s="18">
        <f>SUMIF(Spotify!U:U,Charts!AH1066,Spotify!H:H)/COUNTIF(Spotify!U:U,Charts!AH1066)</f>
        <v>663</v>
      </c>
      <c r="AN1066" s="28">
        <f>SUMIF(Spotify!U:U,Charts!AH1066,Spotify!I:I)/COUNTIF(Spotify!U:U,Charts!AH1066)</f>
        <v>559</v>
      </c>
    </row>
    <row r="1067" spans="1:40" x14ac:dyDescent="0.25">
      <c r="A1067" s="3" t="s">
        <v>8628</v>
      </c>
      <c r="B1067" s="1">
        <v>26306117</v>
      </c>
      <c r="C1067" s="1">
        <v>1</v>
      </c>
      <c r="D1067" s="1"/>
      <c r="H1067" s="7" t="s">
        <v>12410</v>
      </c>
      <c r="I1067" s="1">
        <v>14834522</v>
      </c>
      <c r="J1067" s="8">
        <v>1</v>
      </c>
      <c r="L1067" s="7" t="s">
        <v>12410</v>
      </c>
      <c r="M1067" s="1">
        <f t="shared" si="74"/>
        <v>-14834522</v>
      </c>
      <c r="N1067">
        <v>1</v>
      </c>
      <c r="O1067" s="18">
        <f>SUMIF(Spotify!U:U,Charts!L1067,Spotify!Q:Q)/COUNTIF(Spotify!U:U,Charts!L1067)</f>
        <v>248333</v>
      </c>
      <c r="P1067" t="str">
        <f t="shared" si="75"/>
        <v>04:08</v>
      </c>
      <c r="Q1067" s="18">
        <f t="shared" si="77"/>
        <v>641941</v>
      </c>
      <c r="R1067" s="8" t="str">
        <f t="shared" si="76"/>
        <v>10:41</v>
      </c>
      <c r="T1067" s="7" t="s">
        <v>8628</v>
      </c>
      <c r="U1067">
        <f>COUNTIFS(Spotify!$AA:$AA,Charts!$U$1,Spotify!$U:$U,Charts!T1067)</f>
        <v>0</v>
      </c>
      <c r="V1067">
        <f>COUNTIFS(Spotify!$AA:$AA,Charts!$V$1,Spotify!$U:$U,Charts!T1067)</f>
        <v>0</v>
      </c>
      <c r="W1067">
        <f>COUNTIFS(Spotify!$AA:$AA,Charts!$W$1,Spotify!$U:$U,Charts!T1067)</f>
        <v>0</v>
      </c>
      <c r="X1067">
        <f>COUNTIFS(Spotify!$AA:$AA,Charts!$X$1,Spotify!$U:$U,Charts!T1067)</f>
        <v>0</v>
      </c>
      <c r="Y1067">
        <f>COUNTIFS(Spotify!$AA:$AA,Charts!$Y$1,Spotify!$U:$U,Charts!T1067)</f>
        <v>0</v>
      </c>
      <c r="Z1067">
        <f>COUNTIFS(Spotify!$AA:$AA,Charts!$Z$1,Spotify!$U:$U,Charts!T1067)</f>
        <v>1</v>
      </c>
      <c r="AA1067">
        <f>COUNTIFS(Spotify!$AA:$AA,Charts!$AA$1,Spotify!$U:$U,Charts!T1067)</f>
        <v>0</v>
      </c>
      <c r="AB1067">
        <f>COUNTIFS(Spotify!$AA:$AA,Charts!$AB$1,Spotify!$U:$U,Charts!T1067)</f>
        <v>0</v>
      </c>
      <c r="AC1067">
        <f>COUNTIFS(Spotify!$AA:$AA,Charts!$AC$1,Spotify!$U:$U,Charts!T1067)</f>
        <v>0</v>
      </c>
      <c r="AD1067">
        <f>COUNTIFS(Spotify!$AA:$AA,Charts!$AD$1,Spotify!$U:$U,Charts!T1067)</f>
        <v>0</v>
      </c>
      <c r="AE1067">
        <f>COUNTIFS(Spotify!$AA:$AA,Charts!$AE$1,Spotify!$U:$U,Charts!T1067)</f>
        <v>0</v>
      </c>
      <c r="AF1067" s="8">
        <f>COUNTIFS(Spotify!$AA:$AA,Charts!$AF$1,Spotify!$U:$U,Charts!T1067)</f>
        <v>0</v>
      </c>
      <c r="AH1067" s="7" t="s">
        <v>8628</v>
      </c>
      <c r="AI1067">
        <f>SUMIFS(Spotify!O:O,Spotify!U:U,Charts!AH1067)/COUNTIFS(Spotify!U:U,Charts!AH1067)</f>
        <v>-7989</v>
      </c>
      <c r="AJ1067" s="18">
        <f>SUMIF(Spotify!U:U,Charts!AH1067,Spotify!P:P)/COUNTIF(Spotify!U:U,Charts!AH1067)</f>
        <v>144069</v>
      </c>
      <c r="AK1067" s="18">
        <f>SUMIF(Spotify!U:U,Charts!AH1067,Spotify!R:R)/COUNTIF(Spotify!U:U,Charts!AH1067)</f>
        <v>3</v>
      </c>
      <c r="AL1067" s="18">
        <f>SUMIF(Spotify!U:U,Charts!AH1067,Spotify!J:J)/COUNTIF(Spotify!U:U,Charts!AH1067)</f>
        <v>414</v>
      </c>
      <c r="AM1067" s="18">
        <f>SUMIF(Spotify!U:U,Charts!AH1067,Spotify!H:H)/COUNTIF(Spotify!U:U,Charts!AH1067)</f>
        <v>737</v>
      </c>
      <c r="AN1067" s="28">
        <f>SUMIF(Spotify!U:U,Charts!AH1067,Spotify!I:I)/COUNTIF(Spotify!U:U,Charts!AH1067)</f>
        <v>725</v>
      </c>
    </row>
    <row r="1068" spans="1:40" x14ac:dyDescent="0.25">
      <c r="A1068" s="3" t="s">
        <v>10631</v>
      </c>
      <c r="B1068" s="1">
        <v>5251429</v>
      </c>
      <c r="C1068" s="1">
        <v>1</v>
      </c>
      <c r="D1068" s="1"/>
      <c r="H1068" s="7" t="s">
        <v>1252</v>
      </c>
      <c r="I1068" s="1">
        <v>14631677</v>
      </c>
      <c r="J1068" s="8">
        <v>1</v>
      </c>
      <c r="L1068" s="7" t="s">
        <v>1252</v>
      </c>
      <c r="M1068" s="1">
        <f t="shared" si="74"/>
        <v>-14631677</v>
      </c>
      <c r="N1068">
        <v>1</v>
      </c>
      <c r="O1068" s="18">
        <f>SUMIF(Spotify!U:U,Charts!L1068,Spotify!Q:Q)/COUNTIF(Spotify!U:U,Charts!L1068)</f>
        <v>255160</v>
      </c>
      <c r="P1068" t="str">
        <f t="shared" si="75"/>
        <v>04:15</v>
      </c>
      <c r="Q1068" s="18">
        <f t="shared" si="77"/>
        <v>641941</v>
      </c>
      <c r="R1068" s="8" t="str">
        <f t="shared" si="76"/>
        <v>10:41</v>
      </c>
      <c r="T1068" s="7" t="s">
        <v>10631</v>
      </c>
      <c r="U1068">
        <f>COUNTIFS(Spotify!$AA:$AA,Charts!$U$1,Spotify!$U:$U,Charts!T1068)</f>
        <v>0</v>
      </c>
      <c r="V1068">
        <f>COUNTIFS(Spotify!$AA:$AA,Charts!$V$1,Spotify!$U:$U,Charts!T1068)</f>
        <v>0</v>
      </c>
      <c r="W1068">
        <f>COUNTIFS(Spotify!$AA:$AA,Charts!$W$1,Spotify!$U:$U,Charts!T1068)</f>
        <v>0</v>
      </c>
      <c r="X1068">
        <f>COUNTIFS(Spotify!$AA:$AA,Charts!$X$1,Spotify!$U:$U,Charts!T1068)</f>
        <v>0</v>
      </c>
      <c r="Y1068">
        <f>COUNTIFS(Spotify!$AA:$AA,Charts!$Y$1,Spotify!$U:$U,Charts!T1068)</f>
        <v>0</v>
      </c>
      <c r="Z1068">
        <f>COUNTIFS(Spotify!$AA:$AA,Charts!$Z$1,Spotify!$U:$U,Charts!T1068)</f>
        <v>0</v>
      </c>
      <c r="AA1068">
        <f>COUNTIFS(Spotify!$AA:$AA,Charts!$AA$1,Spotify!$U:$U,Charts!T1068)</f>
        <v>1</v>
      </c>
      <c r="AB1068">
        <f>COUNTIFS(Spotify!$AA:$AA,Charts!$AB$1,Spotify!$U:$U,Charts!T1068)</f>
        <v>0</v>
      </c>
      <c r="AC1068">
        <f>COUNTIFS(Spotify!$AA:$AA,Charts!$AC$1,Spotify!$U:$U,Charts!T1068)</f>
        <v>0</v>
      </c>
      <c r="AD1068">
        <f>COUNTIFS(Spotify!$AA:$AA,Charts!$AD$1,Spotify!$U:$U,Charts!T1068)</f>
        <v>0</v>
      </c>
      <c r="AE1068">
        <f>COUNTIFS(Spotify!$AA:$AA,Charts!$AE$1,Spotify!$U:$U,Charts!T1068)</f>
        <v>0</v>
      </c>
      <c r="AF1068" s="8">
        <f>COUNTIFS(Spotify!$AA:$AA,Charts!$AF$1,Spotify!$U:$U,Charts!T1068)</f>
        <v>0</v>
      </c>
      <c r="AH1068" s="7" t="s">
        <v>10631</v>
      </c>
      <c r="AI1068">
        <f>SUMIFS(Spotify!O:O,Spotify!U:U,Charts!AH1068)/COUNTIFS(Spotify!U:U,Charts!AH1068)</f>
        <v>-12715</v>
      </c>
      <c r="AJ1068" s="18">
        <f>SUMIF(Spotify!U:U,Charts!AH1068,Spotify!P:P)/COUNTIF(Spotify!U:U,Charts!AH1068)</f>
        <v>93236</v>
      </c>
      <c r="AK1068" s="18">
        <f>SUMIF(Spotify!U:U,Charts!AH1068,Spotify!R:R)/COUNTIF(Spotify!U:U,Charts!AH1068)</f>
        <v>1</v>
      </c>
      <c r="AL1068" s="18">
        <f>SUMIF(Spotify!U:U,Charts!AH1068,Spotify!J:J)/COUNTIF(Spotify!U:U,Charts!AH1068)</f>
        <v>247</v>
      </c>
      <c r="AM1068" s="18">
        <f>SUMIF(Spotify!U:U,Charts!AH1068,Spotify!H:H)/COUNTIF(Spotify!U:U,Charts!AH1068)</f>
        <v>534</v>
      </c>
      <c r="AN1068" s="28">
        <f>SUMIF(Spotify!U:U,Charts!AH1068,Spotify!I:I)/COUNTIF(Spotify!U:U,Charts!AH1068)</f>
        <v>211</v>
      </c>
    </row>
    <row r="1069" spans="1:40" x14ac:dyDescent="0.25">
      <c r="A1069" s="3" t="s">
        <v>18215</v>
      </c>
      <c r="B1069" s="1">
        <v>38669233</v>
      </c>
      <c r="C1069" s="1">
        <v>1</v>
      </c>
      <c r="D1069" s="1"/>
      <c r="H1069" s="7" t="s">
        <v>16364</v>
      </c>
      <c r="I1069" s="1">
        <v>14628830</v>
      </c>
      <c r="J1069" s="8">
        <v>1</v>
      </c>
      <c r="L1069" s="7" t="s">
        <v>16364</v>
      </c>
      <c r="M1069" s="1">
        <f t="shared" si="74"/>
        <v>-14628830</v>
      </c>
      <c r="N1069">
        <v>1</v>
      </c>
      <c r="O1069" s="18">
        <f>SUMIF(Spotify!U:U,Charts!L1069,Spotify!Q:Q)/COUNTIF(Spotify!U:U,Charts!L1069)</f>
        <v>191710</v>
      </c>
      <c r="P1069" t="str">
        <f t="shared" si="75"/>
        <v>03:11</v>
      </c>
      <c r="Q1069" s="18">
        <f t="shared" si="77"/>
        <v>641941</v>
      </c>
      <c r="R1069" s="8" t="str">
        <f t="shared" si="76"/>
        <v>10:41</v>
      </c>
      <c r="T1069" s="7" t="s">
        <v>18215</v>
      </c>
      <c r="U1069">
        <f>COUNTIFS(Spotify!$AA:$AA,Charts!$U$1,Spotify!$U:$U,Charts!T1069)</f>
        <v>0</v>
      </c>
      <c r="V1069">
        <f>COUNTIFS(Spotify!$AA:$AA,Charts!$V$1,Spotify!$U:$U,Charts!T1069)</f>
        <v>0</v>
      </c>
      <c r="W1069">
        <f>COUNTIFS(Spotify!$AA:$AA,Charts!$W$1,Spotify!$U:$U,Charts!T1069)</f>
        <v>0</v>
      </c>
      <c r="X1069">
        <f>COUNTIFS(Spotify!$AA:$AA,Charts!$X$1,Spotify!$U:$U,Charts!T1069)</f>
        <v>0</v>
      </c>
      <c r="Y1069">
        <f>COUNTIFS(Spotify!$AA:$AA,Charts!$Y$1,Spotify!$U:$U,Charts!T1069)</f>
        <v>0</v>
      </c>
      <c r="Z1069">
        <f>COUNTIFS(Spotify!$AA:$AA,Charts!$Z$1,Spotify!$U:$U,Charts!T1069)</f>
        <v>0</v>
      </c>
      <c r="AA1069">
        <f>COUNTIFS(Spotify!$AA:$AA,Charts!$AA$1,Spotify!$U:$U,Charts!T1069)</f>
        <v>0</v>
      </c>
      <c r="AB1069">
        <f>COUNTIFS(Spotify!$AA:$AA,Charts!$AB$1,Spotify!$U:$U,Charts!T1069)</f>
        <v>0</v>
      </c>
      <c r="AC1069">
        <f>COUNTIFS(Spotify!$AA:$AA,Charts!$AC$1,Spotify!$U:$U,Charts!T1069)</f>
        <v>1</v>
      </c>
      <c r="AD1069">
        <f>COUNTIFS(Spotify!$AA:$AA,Charts!$AD$1,Spotify!$U:$U,Charts!T1069)</f>
        <v>0</v>
      </c>
      <c r="AE1069">
        <f>COUNTIFS(Spotify!$AA:$AA,Charts!$AE$1,Spotify!$U:$U,Charts!T1069)</f>
        <v>0</v>
      </c>
      <c r="AF1069" s="8">
        <f>COUNTIFS(Spotify!$AA:$AA,Charts!$AF$1,Spotify!$U:$U,Charts!T1069)</f>
        <v>0</v>
      </c>
      <c r="AH1069" s="7" t="s">
        <v>18215</v>
      </c>
      <c r="AI1069">
        <f>SUMIFS(Spotify!O:O,Spotify!U:U,Charts!AH1069)/COUNTIFS(Spotify!U:U,Charts!AH1069)</f>
        <v>-7968</v>
      </c>
      <c r="AJ1069" s="18">
        <f>SUMIF(Spotify!U:U,Charts!AH1069,Spotify!P:P)/COUNTIF(Spotify!U:U,Charts!AH1069)</f>
        <v>104047</v>
      </c>
      <c r="AK1069" s="18">
        <f>SUMIF(Spotify!U:U,Charts!AH1069,Spotify!R:R)/COUNTIF(Spotify!U:U,Charts!AH1069)</f>
        <v>9</v>
      </c>
      <c r="AL1069" s="18">
        <f>SUMIF(Spotify!U:U,Charts!AH1069,Spotify!J:J)/COUNTIF(Spotify!U:U,Charts!AH1069)</f>
        <v>231</v>
      </c>
      <c r="AM1069" s="18">
        <f>SUMIF(Spotify!U:U,Charts!AH1069,Spotify!H:H)/COUNTIF(Spotify!U:U,Charts!AH1069)</f>
        <v>746</v>
      </c>
      <c r="AN1069" s="28">
        <f>SUMIF(Spotify!U:U,Charts!AH1069,Spotify!I:I)/COUNTIF(Spotify!U:U,Charts!AH1069)</f>
        <v>631</v>
      </c>
    </row>
    <row r="1070" spans="1:40" x14ac:dyDescent="0.25">
      <c r="A1070" s="3" t="s">
        <v>18216</v>
      </c>
      <c r="B1070" s="1">
        <v>71002182</v>
      </c>
      <c r="C1070" s="1">
        <v>1</v>
      </c>
      <c r="D1070" s="1"/>
      <c r="H1070" s="7" t="s">
        <v>3735</v>
      </c>
      <c r="I1070" s="1">
        <v>14626871</v>
      </c>
      <c r="J1070" s="8">
        <v>2</v>
      </c>
      <c r="L1070" s="7" t="s">
        <v>3735</v>
      </c>
      <c r="M1070" s="1">
        <f t="shared" si="74"/>
        <v>-14626871</v>
      </c>
      <c r="N1070">
        <v>2</v>
      </c>
      <c r="O1070" s="18">
        <f>SUMIF(Spotify!U:U,Charts!L1070,Spotify!Q:Q)/COUNTIF(Spotify!U:U,Charts!L1070)</f>
        <v>216013.5</v>
      </c>
      <c r="P1070" t="str">
        <f t="shared" si="75"/>
        <v>03:36</v>
      </c>
      <c r="Q1070" s="18">
        <f t="shared" si="77"/>
        <v>641941</v>
      </c>
      <c r="R1070" s="8" t="str">
        <f t="shared" si="76"/>
        <v>10:41</v>
      </c>
      <c r="T1070" s="7" t="s">
        <v>18216</v>
      </c>
      <c r="U1070">
        <f>COUNTIFS(Spotify!$AA:$AA,Charts!$U$1,Spotify!$U:$U,Charts!T1070)</f>
        <v>0</v>
      </c>
      <c r="V1070">
        <f>COUNTIFS(Spotify!$AA:$AA,Charts!$V$1,Spotify!$U:$U,Charts!T1070)</f>
        <v>0</v>
      </c>
      <c r="W1070">
        <f>COUNTIFS(Spotify!$AA:$AA,Charts!$W$1,Spotify!$U:$U,Charts!T1070)</f>
        <v>0</v>
      </c>
      <c r="X1070">
        <f>COUNTIFS(Spotify!$AA:$AA,Charts!$X$1,Spotify!$U:$U,Charts!T1070)</f>
        <v>0</v>
      </c>
      <c r="Y1070">
        <f>COUNTIFS(Spotify!$AA:$AA,Charts!$Y$1,Spotify!$U:$U,Charts!T1070)</f>
        <v>0</v>
      </c>
      <c r="Z1070">
        <f>COUNTIFS(Spotify!$AA:$AA,Charts!$Z$1,Spotify!$U:$U,Charts!T1070)</f>
        <v>0</v>
      </c>
      <c r="AA1070">
        <f>COUNTIFS(Spotify!$AA:$AA,Charts!$AA$1,Spotify!$U:$U,Charts!T1070)</f>
        <v>0</v>
      </c>
      <c r="AB1070">
        <f>COUNTIFS(Spotify!$AA:$AA,Charts!$AB$1,Spotify!$U:$U,Charts!T1070)</f>
        <v>0</v>
      </c>
      <c r="AC1070">
        <f>COUNTIFS(Spotify!$AA:$AA,Charts!$AC$1,Spotify!$U:$U,Charts!T1070)</f>
        <v>0</v>
      </c>
      <c r="AD1070">
        <f>COUNTIFS(Spotify!$AA:$AA,Charts!$AD$1,Spotify!$U:$U,Charts!T1070)</f>
        <v>1</v>
      </c>
      <c r="AE1070">
        <f>COUNTIFS(Spotify!$AA:$AA,Charts!$AE$1,Spotify!$U:$U,Charts!T1070)</f>
        <v>0</v>
      </c>
      <c r="AF1070" s="8">
        <f>COUNTIFS(Spotify!$AA:$AA,Charts!$AF$1,Spotify!$U:$U,Charts!T1070)</f>
        <v>0</v>
      </c>
      <c r="AH1070" s="7" t="s">
        <v>18216</v>
      </c>
      <c r="AI1070">
        <f>SUMIFS(Spotify!O:O,Spotify!U:U,Charts!AH1070)/COUNTIFS(Spotify!U:U,Charts!AH1070)</f>
        <v>-6831</v>
      </c>
      <c r="AJ1070" s="18">
        <f>SUMIF(Spotify!U:U,Charts!AH1070,Spotify!P:P)/COUNTIF(Spotify!U:U,Charts!AH1070)</f>
        <v>125994</v>
      </c>
      <c r="AK1070" s="18">
        <f>SUMIF(Spotify!U:U,Charts!AH1070,Spotify!R:R)/COUNTIF(Spotify!U:U,Charts!AH1070)</f>
        <v>10</v>
      </c>
      <c r="AL1070" s="18">
        <f>SUMIF(Spotify!U:U,Charts!AH1070,Spotify!J:J)/COUNTIF(Spotify!U:U,Charts!AH1070)</f>
        <v>42</v>
      </c>
      <c r="AM1070" s="18">
        <f>SUMIF(Spotify!U:U,Charts!AH1070,Spotify!H:H)/COUNTIF(Spotify!U:U,Charts!AH1070)</f>
        <v>647</v>
      </c>
      <c r="AN1070" s="28">
        <f>SUMIF(Spotify!U:U,Charts!AH1070,Spotify!I:I)/COUNTIF(Spotify!U:U,Charts!AH1070)</f>
        <v>608</v>
      </c>
    </row>
    <row r="1071" spans="1:40" x14ac:dyDescent="0.25">
      <c r="A1071" s="3" t="s">
        <v>18217</v>
      </c>
      <c r="B1071" s="1">
        <v>3896269</v>
      </c>
      <c r="C1071" s="1">
        <v>1</v>
      </c>
      <c r="D1071" s="1"/>
      <c r="H1071" s="7" t="s">
        <v>2653</v>
      </c>
      <c r="I1071" s="1">
        <v>14513730</v>
      </c>
      <c r="J1071" s="8">
        <v>3</v>
      </c>
      <c r="L1071" s="7" t="s">
        <v>2653</v>
      </c>
      <c r="M1071" s="1">
        <f t="shared" si="74"/>
        <v>-14513730</v>
      </c>
      <c r="N1071">
        <v>3</v>
      </c>
      <c r="O1071" s="18">
        <f>SUMIF(Spotify!U:U,Charts!L1071,Spotify!Q:Q)/COUNTIF(Spotify!U:U,Charts!L1071)</f>
        <v>175333.33333333334</v>
      </c>
      <c r="P1071" t="str">
        <f t="shared" si="75"/>
        <v>02:55</v>
      </c>
      <c r="Q1071" s="18">
        <f t="shared" si="77"/>
        <v>641941</v>
      </c>
      <c r="R1071" s="8" t="str">
        <f t="shared" si="76"/>
        <v>10:41</v>
      </c>
      <c r="T1071" s="7" t="s">
        <v>18217</v>
      </c>
      <c r="U1071">
        <f>COUNTIFS(Spotify!$AA:$AA,Charts!$U$1,Spotify!$U:$U,Charts!T1071)</f>
        <v>0</v>
      </c>
      <c r="V1071">
        <f>COUNTIFS(Spotify!$AA:$AA,Charts!$V$1,Spotify!$U:$U,Charts!T1071)</f>
        <v>0</v>
      </c>
      <c r="W1071">
        <f>COUNTIFS(Spotify!$AA:$AA,Charts!$W$1,Spotify!$U:$U,Charts!T1071)</f>
        <v>0</v>
      </c>
      <c r="X1071">
        <f>COUNTIFS(Spotify!$AA:$AA,Charts!$X$1,Spotify!$U:$U,Charts!T1071)</f>
        <v>0</v>
      </c>
      <c r="Y1071">
        <f>COUNTIFS(Spotify!$AA:$AA,Charts!$Y$1,Spotify!$U:$U,Charts!T1071)</f>
        <v>0</v>
      </c>
      <c r="Z1071">
        <f>COUNTIFS(Spotify!$AA:$AA,Charts!$Z$1,Spotify!$U:$U,Charts!T1071)</f>
        <v>0</v>
      </c>
      <c r="AA1071">
        <f>COUNTIFS(Spotify!$AA:$AA,Charts!$AA$1,Spotify!$U:$U,Charts!T1071)</f>
        <v>0</v>
      </c>
      <c r="AB1071">
        <f>COUNTIFS(Spotify!$AA:$AA,Charts!$AB$1,Spotify!$U:$U,Charts!T1071)</f>
        <v>0</v>
      </c>
      <c r="AC1071">
        <f>COUNTIFS(Spotify!$AA:$AA,Charts!$AC$1,Spotify!$U:$U,Charts!T1071)</f>
        <v>0</v>
      </c>
      <c r="AD1071">
        <f>COUNTIFS(Spotify!$AA:$AA,Charts!$AD$1,Spotify!$U:$U,Charts!T1071)</f>
        <v>0</v>
      </c>
      <c r="AE1071">
        <f>COUNTIFS(Spotify!$AA:$AA,Charts!$AE$1,Spotify!$U:$U,Charts!T1071)</f>
        <v>0</v>
      </c>
      <c r="AF1071" s="8">
        <f>COUNTIFS(Spotify!$AA:$AA,Charts!$AF$1,Spotify!$U:$U,Charts!T1071)</f>
        <v>1</v>
      </c>
      <c r="AH1071" s="7" t="s">
        <v>18217</v>
      </c>
      <c r="AI1071">
        <f>SUMIFS(Spotify!O:O,Spotify!U:U,Charts!AH1071)/COUNTIFS(Spotify!U:U,Charts!AH1071)</f>
        <v>-168</v>
      </c>
      <c r="AJ1071" s="18">
        <f>SUMIF(Spotify!U:U,Charts!AH1071,Spotify!P:P)/COUNTIF(Spotify!U:U,Charts!AH1071)</f>
        <v>182785</v>
      </c>
      <c r="AK1071" s="18">
        <f>SUMIF(Spotify!U:U,Charts!AH1071,Spotify!R:R)/COUNTIF(Spotify!U:U,Charts!AH1071)</f>
        <v>1</v>
      </c>
      <c r="AL1071" s="18">
        <f>SUMIF(Spotify!U:U,Charts!AH1071,Spotify!J:J)/COUNTIF(Spotify!U:U,Charts!AH1071)</f>
        <v>3</v>
      </c>
      <c r="AM1071" s="18">
        <f>SUMIF(Spotify!U:U,Charts!AH1071,Spotify!H:H)/COUNTIF(Spotify!U:U,Charts!AH1071)</f>
        <v>372</v>
      </c>
      <c r="AN1071" s="28">
        <f>SUMIF(Spotify!U:U,Charts!AH1071,Spotify!I:I)/COUNTIF(Spotify!U:U,Charts!AH1071)</f>
        <v>919</v>
      </c>
    </row>
    <row r="1072" spans="1:40" x14ac:dyDescent="0.25">
      <c r="A1072" s="3" t="s">
        <v>18218</v>
      </c>
      <c r="B1072" s="1">
        <v>378596557</v>
      </c>
      <c r="C1072" s="1">
        <v>1</v>
      </c>
      <c r="D1072" s="1"/>
      <c r="H1072" s="7" t="s">
        <v>17967</v>
      </c>
      <c r="I1072" s="1">
        <v>14494978</v>
      </c>
      <c r="J1072" s="8">
        <v>2</v>
      </c>
      <c r="L1072" s="7" t="s">
        <v>17967</v>
      </c>
      <c r="M1072" s="1">
        <f t="shared" si="74"/>
        <v>-14494978</v>
      </c>
      <c r="N1072">
        <v>2</v>
      </c>
      <c r="O1072" s="18">
        <f>SUMIF(Spotify!U:U,Charts!L1072,Spotify!Q:Q)/COUNTIF(Spotify!U:U,Charts!L1072)</f>
        <v>223040</v>
      </c>
      <c r="P1072" t="str">
        <f t="shared" si="75"/>
        <v>03:43</v>
      </c>
      <c r="Q1072" s="18">
        <f t="shared" si="77"/>
        <v>641941</v>
      </c>
      <c r="R1072" s="8" t="str">
        <f t="shared" si="76"/>
        <v>10:41</v>
      </c>
      <c r="T1072" s="7" t="s">
        <v>18218</v>
      </c>
      <c r="U1072">
        <f>COUNTIFS(Spotify!$AA:$AA,Charts!$U$1,Spotify!$U:$U,Charts!T1072)</f>
        <v>1</v>
      </c>
      <c r="V1072">
        <f>COUNTIFS(Spotify!$AA:$AA,Charts!$V$1,Spotify!$U:$U,Charts!T1072)</f>
        <v>0</v>
      </c>
      <c r="W1072">
        <f>COUNTIFS(Spotify!$AA:$AA,Charts!$W$1,Spotify!$U:$U,Charts!T1072)</f>
        <v>0</v>
      </c>
      <c r="X1072">
        <f>COUNTIFS(Spotify!$AA:$AA,Charts!$X$1,Spotify!$U:$U,Charts!T1072)</f>
        <v>0</v>
      </c>
      <c r="Y1072">
        <f>COUNTIFS(Spotify!$AA:$AA,Charts!$Y$1,Spotify!$U:$U,Charts!T1072)</f>
        <v>0</v>
      </c>
      <c r="Z1072">
        <f>COUNTIFS(Spotify!$AA:$AA,Charts!$Z$1,Spotify!$U:$U,Charts!T1072)</f>
        <v>0</v>
      </c>
      <c r="AA1072">
        <f>COUNTIFS(Spotify!$AA:$AA,Charts!$AA$1,Spotify!$U:$U,Charts!T1072)</f>
        <v>0</v>
      </c>
      <c r="AB1072">
        <f>COUNTIFS(Spotify!$AA:$AA,Charts!$AB$1,Spotify!$U:$U,Charts!T1072)</f>
        <v>0</v>
      </c>
      <c r="AC1072">
        <f>COUNTIFS(Spotify!$AA:$AA,Charts!$AC$1,Spotify!$U:$U,Charts!T1072)</f>
        <v>0</v>
      </c>
      <c r="AD1072">
        <f>COUNTIFS(Spotify!$AA:$AA,Charts!$AD$1,Spotify!$U:$U,Charts!T1072)</f>
        <v>0</v>
      </c>
      <c r="AE1072">
        <f>COUNTIFS(Spotify!$AA:$AA,Charts!$AE$1,Spotify!$U:$U,Charts!T1072)</f>
        <v>0</v>
      </c>
      <c r="AF1072" s="8">
        <f>COUNTIFS(Spotify!$AA:$AA,Charts!$AF$1,Spotify!$U:$U,Charts!T1072)</f>
        <v>0</v>
      </c>
      <c r="AH1072" s="7" t="s">
        <v>18218</v>
      </c>
      <c r="AI1072">
        <f>SUMIFS(Spotify!O:O,Spotify!U:U,Charts!AH1072)/COUNTIFS(Spotify!U:U,Charts!AH1072)</f>
        <v>-4031</v>
      </c>
      <c r="AJ1072" s="18">
        <f>SUMIF(Spotify!U:U,Charts!AH1072,Spotify!P:P)/COUNTIF(Spotify!U:U,Charts!AH1072)</f>
        <v>104998</v>
      </c>
      <c r="AK1072" s="18">
        <f>SUMIF(Spotify!U:U,Charts!AH1072,Spotify!R:R)/COUNTIF(Spotify!U:U,Charts!AH1072)</f>
        <v>40</v>
      </c>
      <c r="AL1072" s="18">
        <f>SUMIF(Spotify!U:U,Charts!AH1072,Spotify!J:J)/COUNTIF(Spotify!U:U,Charts!AH1072)</f>
        <v>362</v>
      </c>
      <c r="AM1072" s="18">
        <f>SUMIF(Spotify!U:U,Charts!AH1072,Spotify!H:H)/COUNTIF(Spotify!U:U,Charts!AH1072)</f>
        <v>67</v>
      </c>
      <c r="AN1072" s="28">
        <f>SUMIF(Spotify!U:U,Charts!AH1072,Spotify!I:I)/COUNTIF(Spotify!U:U,Charts!AH1072)</f>
        <v>838</v>
      </c>
    </row>
    <row r="1073" spans="1:40" x14ac:dyDescent="0.25">
      <c r="A1073" s="3" t="s">
        <v>7947</v>
      </c>
      <c r="B1073" s="1">
        <v>9277402</v>
      </c>
      <c r="C1073" s="1">
        <v>1</v>
      </c>
      <c r="D1073" s="1"/>
      <c r="H1073" s="7" t="s">
        <v>15218</v>
      </c>
      <c r="I1073" s="1">
        <v>14275400</v>
      </c>
      <c r="J1073" s="8">
        <v>1</v>
      </c>
      <c r="L1073" s="7" t="s">
        <v>15218</v>
      </c>
      <c r="M1073" s="1">
        <f t="shared" si="74"/>
        <v>-14275400</v>
      </c>
      <c r="N1073">
        <v>1</v>
      </c>
      <c r="O1073" s="18">
        <f>SUMIF(Spotify!U:U,Charts!L1073,Spotify!Q:Q)/COUNTIF(Spotify!U:U,Charts!L1073)</f>
        <v>180139</v>
      </c>
      <c r="P1073" t="str">
        <f t="shared" si="75"/>
        <v>03:00</v>
      </c>
      <c r="Q1073" s="18">
        <f t="shared" si="77"/>
        <v>641941</v>
      </c>
      <c r="R1073" s="8" t="str">
        <f t="shared" si="76"/>
        <v>10:41</v>
      </c>
      <c r="T1073" s="7" t="s">
        <v>7947</v>
      </c>
      <c r="U1073">
        <f>COUNTIFS(Spotify!$AA:$AA,Charts!$U$1,Spotify!$U:$U,Charts!T1073)</f>
        <v>0</v>
      </c>
      <c r="V1073">
        <f>COUNTIFS(Spotify!$AA:$AA,Charts!$V$1,Spotify!$U:$U,Charts!T1073)</f>
        <v>0</v>
      </c>
      <c r="W1073">
        <f>COUNTIFS(Spotify!$AA:$AA,Charts!$W$1,Spotify!$U:$U,Charts!T1073)</f>
        <v>0</v>
      </c>
      <c r="X1073">
        <f>COUNTIFS(Spotify!$AA:$AA,Charts!$X$1,Spotify!$U:$U,Charts!T1073)</f>
        <v>0</v>
      </c>
      <c r="Y1073">
        <f>COUNTIFS(Spotify!$AA:$AA,Charts!$Y$1,Spotify!$U:$U,Charts!T1073)</f>
        <v>0</v>
      </c>
      <c r="Z1073">
        <f>COUNTIFS(Spotify!$AA:$AA,Charts!$Z$1,Spotify!$U:$U,Charts!T1073)</f>
        <v>0</v>
      </c>
      <c r="AA1073">
        <f>COUNTIFS(Spotify!$AA:$AA,Charts!$AA$1,Spotify!$U:$U,Charts!T1073)</f>
        <v>0</v>
      </c>
      <c r="AB1073">
        <f>COUNTIFS(Spotify!$AA:$AA,Charts!$AB$1,Spotify!$U:$U,Charts!T1073)</f>
        <v>0</v>
      </c>
      <c r="AC1073">
        <f>COUNTIFS(Spotify!$AA:$AA,Charts!$AC$1,Spotify!$U:$U,Charts!T1073)</f>
        <v>0</v>
      </c>
      <c r="AD1073">
        <f>COUNTIFS(Spotify!$AA:$AA,Charts!$AD$1,Spotify!$U:$U,Charts!T1073)</f>
        <v>1</v>
      </c>
      <c r="AE1073">
        <f>COUNTIFS(Spotify!$AA:$AA,Charts!$AE$1,Spotify!$U:$U,Charts!T1073)</f>
        <v>0</v>
      </c>
      <c r="AF1073" s="8">
        <f>COUNTIFS(Spotify!$AA:$AA,Charts!$AF$1,Spotify!$U:$U,Charts!T1073)</f>
        <v>0</v>
      </c>
      <c r="AH1073" s="7" t="s">
        <v>7947</v>
      </c>
      <c r="AI1073">
        <f>SUMIFS(Spotify!O:O,Spotify!U:U,Charts!AH1073)/COUNTIFS(Spotify!U:U,Charts!AH1073)</f>
        <v>-6977</v>
      </c>
      <c r="AJ1073" s="18">
        <f>SUMIF(Spotify!U:U,Charts!AH1073,Spotify!P:P)/COUNTIF(Spotify!U:U,Charts!AH1073)</f>
        <v>113956</v>
      </c>
      <c r="AK1073" s="18">
        <f>SUMIF(Spotify!U:U,Charts!AH1073,Spotify!R:R)/COUNTIF(Spotify!U:U,Charts!AH1073)</f>
        <v>3</v>
      </c>
      <c r="AL1073" s="18">
        <f>SUMIF(Spotify!U:U,Charts!AH1073,Spotify!J:J)/COUNTIF(Spotify!U:U,Charts!AH1073)</f>
        <v>337</v>
      </c>
      <c r="AM1073" s="18">
        <f>SUMIF(Spotify!U:U,Charts!AH1073,Spotify!H:H)/COUNTIF(Spotify!U:U,Charts!AH1073)</f>
        <v>706</v>
      </c>
      <c r="AN1073" s="28">
        <f>SUMIF(Spotify!U:U,Charts!AH1073,Spotify!I:I)/COUNTIF(Spotify!U:U,Charts!AH1073)</f>
        <v>674</v>
      </c>
    </row>
    <row r="1074" spans="1:40" x14ac:dyDescent="0.25">
      <c r="A1074" s="3" t="s">
        <v>8900</v>
      </c>
      <c r="B1074" s="1">
        <v>339005486</v>
      </c>
      <c r="C1074" s="1">
        <v>4</v>
      </c>
      <c r="D1074" s="1"/>
      <c r="H1074" s="7" t="s">
        <v>1925</v>
      </c>
      <c r="I1074" s="1">
        <v>14147192</v>
      </c>
      <c r="J1074" s="8">
        <v>1</v>
      </c>
      <c r="L1074" s="7" t="s">
        <v>1925</v>
      </c>
      <c r="M1074" s="1">
        <f t="shared" si="74"/>
        <v>-14147192</v>
      </c>
      <c r="N1074">
        <v>1</v>
      </c>
      <c r="O1074" s="18">
        <f>SUMIF(Spotify!U:U,Charts!L1074,Spotify!Q:Q)/COUNTIF(Spotify!U:U,Charts!L1074)</f>
        <v>208801</v>
      </c>
      <c r="P1074" t="str">
        <f t="shared" si="75"/>
        <v>03:28</v>
      </c>
      <c r="Q1074" s="18">
        <f t="shared" si="77"/>
        <v>641941</v>
      </c>
      <c r="R1074" s="8" t="str">
        <f t="shared" si="76"/>
        <v>10:41</v>
      </c>
      <c r="T1074" s="7" t="s">
        <v>8900</v>
      </c>
      <c r="U1074">
        <f>COUNTIFS(Spotify!$AA:$AA,Charts!$U$1,Spotify!$U:$U,Charts!T1074)</f>
        <v>0</v>
      </c>
      <c r="V1074">
        <f>COUNTIFS(Spotify!$AA:$AA,Charts!$V$1,Spotify!$U:$U,Charts!T1074)</f>
        <v>0</v>
      </c>
      <c r="W1074">
        <f>COUNTIFS(Spotify!$AA:$AA,Charts!$W$1,Spotify!$U:$U,Charts!T1074)</f>
        <v>0</v>
      </c>
      <c r="X1074">
        <f>COUNTIFS(Spotify!$AA:$AA,Charts!$X$1,Spotify!$U:$U,Charts!T1074)</f>
        <v>0</v>
      </c>
      <c r="Y1074">
        <f>COUNTIFS(Spotify!$AA:$AA,Charts!$Y$1,Spotify!$U:$U,Charts!T1074)</f>
        <v>0</v>
      </c>
      <c r="Z1074">
        <f>COUNTIFS(Spotify!$AA:$AA,Charts!$Z$1,Spotify!$U:$U,Charts!T1074)</f>
        <v>0</v>
      </c>
      <c r="AA1074">
        <f>COUNTIFS(Spotify!$AA:$AA,Charts!$AA$1,Spotify!$U:$U,Charts!T1074)</f>
        <v>4</v>
      </c>
      <c r="AB1074">
        <f>COUNTIFS(Spotify!$AA:$AA,Charts!$AB$1,Spotify!$U:$U,Charts!T1074)</f>
        <v>0</v>
      </c>
      <c r="AC1074">
        <f>COUNTIFS(Spotify!$AA:$AA,Charts!$AC$1,Spotify!$U:$U,Charts!T1074)</f>
        <v>0</v>
      </c>
      <c r="AD1074">
        <f>COUNTIFS(Spotify!$AA:$AA,Charts!$AD$1,Spotify!$U:$U,Charts!T1074)</f>
        <v>0</v>
      </c>
      <c r="AE1074">
        <f>COUNTIFS(Spotify!$AA:$AA,Charts!$AE$1,Spotify!$U:$U,Charts!T1074)</f>
        <v>0</v>
      </c>
      <c r="AF1074" s="8">
        <f>COUNTIFS(Spotify!$AA:$AA,Charts!$AF$1,Spotify!$U:$U,Charts!T1074)</f>
        <v>0</v>
      </c>
      <c r="AH1074" s="7" t="s">
        <v>8900</v>
      </c>
      <c r="AI1074">
        <f>SUMIFS(Spotify!O:O,Spotify!U:U,Charts!AH1074)/COUNTIFS(Spotify!U:U,Charts!AH1074)</f>
        <v>-10036</v>
      </c>
      <c r="AJ1074" s="18">
        <f>SUMIF(Spotify!U:U,Charts!AH1074,Spotify!P:P)/COUNTIF(Spotify!U:U,Charts!AH1074)</f>
        <v>100755.25</v>
      </c>
      <c r="AK1074" s="18">
        <f>SUMIF(Spotify!U:U,Charts!AH1074,Spotify!R:R)/COUNTIF(Spotify!U:U,Charts!AH1074)</f>
        <v>10</v>
      </c>
      <c r="AL1074" s="18">
        <f>SUMIF(Spotify!U:U,Charts!AH1074,Spotify!J:J)/COUNTIF(Spotify!U:U,Charts!AH1074)</f>
        <v>409.75</v>
      </c>
      <c r="AM1074" s="18">
        <f>SUMIF(Spotify!U:U,Charts!AH1074,Spotify!H:H)/COUNTIF(Spotify!U:U,Charts!AH1074)</f>
        <v>576.25</v>
      </c>
      <c r="AN1074" s="28">
        <f>SUMIF(Spotify!U:U,Charts!AH1074,Spotify!I:I)/COUNTIF(Spotify!U:U,Charts!AH1074)</f>
        <v>405</v>
      </c>
    </row>
    <row r="1075" spans="1:40" x14ac:dyDescent="0.25">
      <c r="A1075" s="3" t="s">
        <v>9997</v>
      </c>
      <c r="B1075" s="1">
        <v>83386368</v>
      </c>
      <c r="C1075" s="1">
        <v>2</v>
      </c>
      <c r="D1075" s="1"/>
      <c r="H1075" s="7" t="s">
        <v>8485</v>
      </c>
      <c r="I1075" s="1">
        <v>14074798</v>
      </c>
      <c r="J1075" s="8">
        <v>1</v>
      </c>
      <c r="L1075" s="7" t="s">
        <v>8485</v>
      </c>
      <c r="M1075" s="1">
        <f t="shared" si="74"/>
        <v>-14074798</v>
      </c>
      <c r="N1075">
        <v>1</v>
      </c>
      <c r="O1075" s="18">
        <f>SUMIF(Spotify!U:U,Charts!L1075,Spotify!Q:Q)/COUNTIF(Spotify!U:U,Charts!L1075)</f>
        <v>143320</v>
      </c>
      <c r="P1075" t="str">
        <f t="shared" si="75"/>
        <v>02:23</v>
      </c>
      <c r="Q1075" s="18">
        <f t="shared" si="77"/>
        <v>641941</v>
      </c>
      <c r="R1075" s="8" t="str">
        <f t="shared" si="76"/>
        <v>10:41</v>
      </c>
      <c r="T1075" s="7" t="s">
        <v>9997</v>
      </c>
      <c r="U1075">
        <f>COUNTIFS(Spotify!$AA:$AA,Charts!$U$1,Spotify!$U:$U,Charts!T1075)</f>
        <v>0</v>
      </c>
      <c r="V1075">
        <f>COUNTIFS(Spotify!$AA:$AA,Charts!$V$1,Spotify!$U:$U,Charts!T1075)</f>
        <v>2</v>
      </c>
      <c r="W1075">
        <f>COUNTIFS(Spotify!$AA:$AA,Charts!$W$1,Spotify!$U:$U,Charts!T1075)</f>
        <v>0</v>
      </c>
      <c r="X1075">
        <f>COUNTIFS(Spotify!$AA:$AA,Charts!$X$1,Spotify!$U:$U,Charts!T1075)</f>
        <v>0</v>
      </c>
      <c r="Y1075">
        <f>COUNTIFS(Spotify!$AA:$AA,Charts!$Y$1,Spotify!$U:$U,Charts!T1075)</f>
        <v>0</v>
      </c>
      <c r="Z1075">
        <f>COUNTIFS(Spotify!$AA:$AA,Charts!$Z$1,Spotify!$U:$U,Charts!T1075)</f>
        <v>0</v>
      </c>
      <c r="AA1075">
        <f>COUNTIFS(Spotify!$AA:$AA,Charts!$AA$1,Spotify!$U:$U,Charts!T1075)</f>
        <v>0</v>
      </c>
      <c r="AB1075">
        <f>COUNTIFS(Spotify!$AA:$AA,Charts!$AB$1,Spotify!$U:$U,Charts!T1075)</f>
        <v>0</v>
      </c>
      <c r="AC1075">
        <f>COUNTIFS(Spotify!$AA:$AA,Charts!$AC$1,Spotify!$U:$U,Charts!T1075)</f>
        <v>0</v>
      </c>
      <c r="AD1075">
        <f>COUNTIFS(Spotify!$AA:$AA,Charts!$AD$1,Spotify!$U:$U,Charts!T1075)</f>
        <v>0</v>
      </c>
      <c r="AE1075">
        <f>COUNTIFS(Spotify!$AA:$AA,Charts!$AE$1,Spotify!$U:$U,Charts!T1075)</f>
        <v>0</v>
      </c>
      <c r="AF1075" s="8">
        <f>COUNTIFS(Spotify!$AA:$AA,Charts!$AF$1,Spotify!$U:$U,Charts!T1075)</f>
        <v>0</v>
      </c>
      <c r="AH1075" s="7" t="s">
        <v>9997</v>
      </c>
      <c r="AI1075">
        <f>SUMIFS(Spotify!O:O,Spotify!U:U,Charts!AH1075)/COUNTIFS(Spotify!U:U,Charts!AH1075)</f>
        <v>-7245</v>
      </c>
      <c r="AJ1075" s="18">
        <f>SUMIF(Spotify!U:U,Charts!AH1075,Spotify!P:P)/COUNTIF(Spotify!U:U,Charts!AH1075)</f>
        <v>165728.5</v>
      </c>
      <c r="AK1075" s="18">
        <f>SUMIF(Spotify!U:U,Charts!AH1075,Spotify!R:R)/COUNTIF(Spotify!U:U,Charts!AH1075)</f>
        <v>6</v>
      </c>
      <c r="AL1075" s="18">
        <f>SUMIF(Spotify!U:U,Charts!AH1075,Spotify!J:J)/COUNTIF(Spotify!U:U,Charts!AH1075)</f>
        <v>214</v>
      </c>
      <c r="AM1075" s="18">
        <f>SUMIF(Spotify!U:U,Charts!AH1075,Spotify!H:H)/COUNTIF(Spotify!U:U,Charts!AH1075)</f>
        <v>321</v>
      </c>
      <c r="AN1075" s="28">
        <f>SUMIF(Spotify!U:U,Charts!AH1075,Spotify!I:I)/COUNTIF(Spotify!U:U,Charts!AH1075)</f>
        <v>591</v>
      </c>
    </row>
    <row r="1076" spans="1:40" x14ac:dyDescent="0.25">
      <c r="A1076" s="3" t="s">
        <v>1674</v>
      </c>
      <c r="B1076" s="1">
        <v>1490385608</v>
      </c>
      <c r="C1076" s="1">
        <v>3</v>
      </c>
      <c r="D1076" s="1"/>
      <c r="H1076" s="7" t="s">
        <v>3627</v>
      </c>
      <c r="I1076" s="1">
        <v>13939651</v>
      </c>
      <c r="J1076" s="8">
        <v>1</v>
      </c>
      <c r="L1076" s="7" t="s">
        <v>3627</v>
      </c>
      <c r="M1076" s="1">
        <f t="shared" si="74"/>
        <v>-13939651</v>
      </c>
      <c r="N1076">
        <v>1</v>
      </c>
      <c r="O1076" s="18">
        <f>SUMIF(Spotify!U:U,Charts!L1076,Spotify!Q:Q)/COUNTIF(Spotify!U:U,Charts!L1076)</f>
        <v>209107</v>
      </c>
      <c r="P1076" t="str">
        <f t="shared" si="75"/>
        <v>03:29</v>
      </c>
      <c r="Q1076" s="18">
        <f t="shared" si="77"/>
        <v>641941</v>
      </c>
      <c r="R1076" s="8" t="str">
        <f t="shared" si="76"/>
        <v>10:41</v>
      </c>
      <c r="T1076" s="7" t="s">
        <v>1674</v>
      </c>
      <c r="U1076">
        <f>COUNTIFS(Spotify!$AA:$AA,Charts!$U$1,Spotify!$U:$U,Charts!T1076)</f>
        <v>0</v>
      </c>
      <c r="V1076">
        <f>COUNTIFS(Spotify!$AA:$AA,Charts!$V$1,Spotify!$U:$U,Charts!T1076)</f>
        <v>0</v>
      </c>
      <c r="W1076">
        <f>COUNTIFS(Spotify!$AA:$AA,Charts!$W$1,Spotify!$U:$U,Charts!T1076)</f>
        <v>0</v>
      </c>
      <c r="X1076">
        <f>COUNTIFS(Spotify!$AA:$AA,Charts!$X$1,Spotify!$U:$U,Charts!T1076)</f>
        <v>0</v>
      </c>
      <c r="Y1076">
        <f>COUNTIFS(Spotify!$AA:$AA,Charts!$Y$1,Spotify!$U:$U,Charts!T1076)</f>
        <v>0</v>
      </c>
      <c r="Z1076">
        <f>COUNTIFS(Spotify!$AA:$AA,Charts!$Z$1,Spotify!$U:$U,Charts!T1076)</f>
        <v>0</v>
      </c>
      <c r="AA1076">
        <f>COUNTIFS(Spotify!$AA:$AA,Charts!$AA$1,Spotify!$U:$U,Charts!T1076)</f>
        <v>0</v>
      </c>
      <c r="AB1076">
        <f>COUNTIFS(Spotify!$AA:$AA,Charts!$AB$1,Spotify!$U:$U,Charts!T1076)</f>
        <v>0</v>
      </c>
      <c r="AC1076">
        <f>COUNTIFS(Spotify!$AA:$AA,Charts!$AC$1,Spotify!$U:$U,Charts!T1076)</f>
        <v>0</v>
      </c>
      <c r="AD1076">
        <f>COUNTIFS(Spotify!$AA:$AA,Charts!$AD$1,Spotify!$U:$U,Charts!T1076)</f>
        <v>0</v>
      </c>
      <c r="AE1076">
        <f>COUNTIFS(Spotify!$AA:$AA,Charts!$AE$1,Spotify!$U:$U,Charts!T1076)</f>
        <v>3</v>
      </c>
      <c r="AF1076" s="8">
        <f>COUNTIFS(Spotify!$AA:$AA,Charts!$AF$1,Spotify!$U:$U,Charts!T1076)</f>
        <v>0</v>
      </c>
      <c r="AH1076" s="7" t="s">
        <v>1674</v>
      </c>
      <c r="AI1076">
        <f>SUMIFS(Spotify!O:O,Spotify!U:U,Charts!AH1076)/COUNTIFS(Spotify!U:U,Charts!AH1076)</f>
        <v>-4013.6666666666665</v>
      </c>
      <c r="AJ1076" s="18">
        <f>SUMIF(Spotify!U:U,Charts!AH1076,Spotify!P:P)/COUNTIF(Spotify!U:U,Charts!AH1076)</f>
        <v>104647.66666666667</v>
      </c>
      <c r="AK1076" s="18">
        <f>SUMIF(Spotify!U:U,Charts!AH1076,Spotify!R:R)/COUNTIF(Spotify!U:U,Charts!AH1076)</f>
        <v>45.666666666666664</v>
      </c>
      <c r="AL1076" s="18">
        <f>SUMIF(Spotify!U:U,Charts!AH1076,Spotify!J:J)/COUNTIF(Spotify!U:U,Charts!AH1076)</f>
        <v>320.66666666666669</v>
      </c>
      <c r="AM1076" s="18">
        <f>SUMIF(Spotify!U:U,Charts!AH1076,Spotify!H:H)/COUNTIF(Spotify!U:U,Charts!AH1076)</f>
        <v>478.66666666666669</v>
      </c>
      <c r="AN1076" s="28">
        <f>SUMIF(Spotify!U:U,Charts!AH1076,Spotify!I:I)/COUNTIF(Spotify!U:U,Charts!AH1076)</f>
        <v>189.33333333333334</v>
      </c>
    </row>
    <row r="1077" spans="1:40" x14ac:dyDescent="0.25">
      <c r="A1077" s="3" t="s">
        <v>18219</v>
      </c>
      <c r="B1077" s="1">
        <v>262185543</v>
      </c>
      <c r="C1077" s="1">
        <v>4</v>
      </c>
      <c r="D1077" s="1"/>
      <c r="H1077" s="7" t="s">
        <v>18141</v>
      </c>
      <c r="I1077" s="1">
        <v>13918853</v>
      </c>
      <c r="J1077" s="8">
        <v>1</v>
      </c>
      <c r="L1077" s="7" t="s">
        <v>18141</v>
      </c>
      <c r="M1077" s="1">
        <f t="shared" si="74"/>
        <v>-13918853</v>
      </c>
      <c r="N1077">
        <v>1</v>
      </c>
      <c r="O1077" s="18">
        <f>SUMIF(Spotify!U:U,Charts!L1077,Spotify!Q:Q)/COUNTIF(Spotify!U:U,Charts!L1077)</f>
        <v>195429</v>
      </c>
      <c r="P1077" t="str">
        <f t="shared" si="75"/>
        <v>03:15</v>
      </c>
      <c r="Q1077" s="18">
        <f t="shared" si="77"/>
        <v>641941</v>
      </c>
      <c r="R1077" s="8" t="str">
        <f t="shared" si="76"/>
        <v>10:41</v>
      </c>
      <c r="T1077" s="7" t="s">
        <v>18219</v>
      </c>
      <c r="U1077">
        <f>COUNTIFS(Spotify!$AA:$AA,Charts!$U$1,Spotify!$U:$U,Charts!T1077)</f>
        <v>0</v>
      </c>
      <c r="V1077">
        <f>COUNTIFS(Spotify!$AA:$AA,Charts!$V$1,Spotify!$U:$U,Charts!T1077)</f>
        <v>0</v>
      </c>
      <c r="W1077">
        <f>COUNTIFS(Spotify!$AA:$AA,Charts!$W$1,Spotify!$U:$U,Charts!T1077)</f>
        <v>0</v>
      </c>
      <c r="X1077">
        <f>COUNTIFS(Spotify!$AA:$AA,Charts!$X$1,Spotify!$U:$U,Charts!T1077)</f>
        <v>0</v>
      </c>
      <c r="Y1077">
        <f>COUNTIFS(Spotify!$AA:$AA,Charts!$Y$1,Spotify!$U:$U,Charts!T1077)</f>
        <v>0</v>
      </c>
      <c r="Z1077">
        <f>COUNTIFS(Spotify!$AA:$AA,Charts!$Z$1,Spotify!$U:$U,Charts!T1077)</f>
        <v>0</v>
      </c>
      <c r="AA1077">
        <f>COUNTIFS(Spotify!$AA:$AA,Charts!$AA$1,Spotify!$U:$U,Charts!T1077)</f>
        <v>1</v>
      </c>
      <c r="AB1077">
        <f>COUNTIFS(Spotify!$AA:$AA,Charts!$AB$1,Spotify!$U:$U,Charts!T1077)</f>
        <v>2</v>
      </c>
      <c r="AC1077">
        <f>COUNTIFS(Spotify!$AA:$AA,Charts!$AC$1,Spotify!$U:$U,Charts!T1077)</f>
        <v>0</v>
      </c>
      <c r="AD1077">
        <f>COUNTIFS(Spotify!$AA:$AA,Charts!$AD$1,Spotify!$U:$U,Charts!T1077)</f>
        <v>0</v>
      </c>
      <c r="AE1077">
        <f>COUNTIFS(Spotify!$AA:$AA,Charts!$AE$1,Spotify!$U:$U,Charts!T1077)</f>
        <v>0</v>
      </c>
      <c r="AF1077" s="8">
        <f>COUNTIFS(Spotify!$AA:$AA,Charts!$AF$1,Spotify!$U:$U,Charts!T1077)</f>
        <v>1</v>
      </c>
      <c r="AH1077" s="7" t="s">
        <v>18219</v>
      </c>
      <c r="AI1077">
        <f>SUMIFS(Spotify!O:O,Spotify!U:U,Charts!AH1077)/COUNTIFS(Spotify!U:U,Charts!AH1077)</f>
        <v>-3826.5</v>
      </c>
      <c r="AJ1077" s="18">
        <f>SUMIF(Spotify!U:U,Charts!AH1077,Spotify!P:P)/COUNTIF(Spotify!U:U,Charts!AH1077)</f>
        <v>99294.25</v>
      </c>
      <c r="AK1077" s="18">
        <f>SUMIF(Spotify!U:U,Charts!AH1077,Spotify!R:R)/COUNTIF(Spotify!U:U,Charts!AH1077)</f>
        <v>8.5</v>
      </c>
      <c r="AL1077" s="18">
        <f>SUMIF(Spotify!U:U,Charts!AH1077,Spotify!J:J)/COUNTIF(Spotify!U:U,Charts!AH1077)</f>
        <v>629</v>
      </c>
      <c r="AM1077" s="18">
        <f>SUMIF(Spotify!U:U,Charts!AH1077,Spotify!H:H)/COUNTIF(Spotify!U:U,Charts!AH1077)</f>
        <v>632.5</v>
      </c>
      <c r="AN1077" s="28">
        <f>SUMIF(Spotify!U:U,Charts!AH1077,Spotify!I:I)/COUNTIF(Spotify!U:U,Charts!AH1077)</f>
        <v>791.25</v>
      </c>
    </row>
    <row r="1078" spans="1:40" x14ac:dyDescent="0.25">
      <c r="A1078" s="3" t="s">
        <v>8517</v>
      </c>
      <c r="B1078" s="1">
        <v>1755011830</v>
      </c>
      <c r="C1078" s="1">
        <v>6</v>
      </c>
      <c r="D1078" s="1"/>
      <c r="H1078" s="7" t="s">
        <v>11705</v>
      </c>
      <c r="I1078" s="1">
        <v>13818143</v>
      </c>
      <c r="J1078" s="8">
        <v>2</v>
      </c>
      <c r="L1078" s="7" t="s">
        <v>11705</v>
      </c>
      <c r="M1078" s="1">
        <f t="shared" si="74"/>
        <v>-13818143</v>
      </c>
      <c r="N1078">
        <v>2</v>
      </c>
      <c r="O1078" s="18">
        <f>SUMIF(Spotify!U:U,Charts!L1078,Spotify!Q:Q)/COUNTIF(Spotify!U:U,Charts!L1078)</f>
        <v>227433</v>
      </c>
      <c r="P1078" t="str">
        <f t="shared" si="75"/>
        <v>03:47</v>
      </c>
      <c r="Q1078" s="18">
        <f t="shared" si="77"/>
        <v>641941</v>
      </c>
      <c r="R1078" s="8" t="str">
        <f t="shared" si="76"/>
        <v>10:41</v>
      </c>
      <c r="T1078" s="7" t="s">
        <v>8517</v>
      </c>
      <c r="U1078">
        <f>COUNTIFS(Spotify!$AA:$AA,Charts!$U$1,Spotify!$U:$U,Charts!T1078)</f>
        <v>0</v>
      </c>
      <c r="V1078">
        <f>COUNTIFS(Spotify!$AA:$AA,Charts!$V$1,Spotify!$U:$U,Charts!T1078)</f>
        <v>3</v>
      </c>
      <c r="W1078">
        <f>COUNTIFS(Spotify!$AA:$AA,Charts!$W$1,Spotify!$U:$U,Charts!T1078)</f>
        <v>0</v>
      </c>
      <c r="X1078">
        <f>COUNTIFS(Spotify!$AA:$AA,Charts!$X$1,Spotify!$U:$U,Charts!T1078)</f>
        <v>0</v>
      </c>
      <c r="Y1078">
        <f>COUNTIFS(Spotify!$AA:$AA,Charts!$Y$1,Spotify!$U:$U,Charts!T1078)</f>
        <v>0</v>
      </c>
      <c r="Z1078">
        <f>COUNTIFS(Spotify!$AA:$AA,Charts!$Z$1,Spotify!$U:$U,Charts!T1078)</f>
        <v>0</v>
      </c>
      <c r="AA1078">
        <f>COUNTIFS(Spotify!$AA:$AA,Charts!$AA$1,Spotify!$U:$U,Charts!T1078)</f>
        <v>3</v>
      </c>
      <c r="AB1078">
        <f>COUNTIFS(Spotify!$AA:$AA,Charts!$AB$1,Spotify!$U:$U,Charts!T1078)</f>
        <v>0</v>
      </c>
      <c r="AC1078">
        <f>COUNTIFS(Spotify!$AA:$AA,Charts!$AC$1,Spotify!$U:$U,Charts!T1078)</f>
        <v>0</v>
      </c>
      <c r="AD1078">
        <f>COUNTIFS(Spotify!$AA:$AA,Charts!$AD$1,Spotify!$U:$U,Charts!T1078)</f>
        <v>0</v>
      </c>
      <c r="AE1078">
        <f>COUNTIFS(Spotify!$AA:$AA,Charts!$AE$1,Spotify!$U:$U,Charts!T1078)</f>
        <v>0</v>
      </c>
      <c r="AF1078" s="8">
        <f>COUNTIFS(Spotify!$AA:$AA,Charts!$AF$1,Spotify!$U:$U,Charts!T1078)</f>
        <v>0</v>
      </c>
      <c r="AH1078" s="7" t="s">
        <v>8517</v>
      </c>
      <c r="AI1078">
        <f>SUMIFS(Spotify!O:O,Spotify!U:U,Charts!AH1078)/COUNTIFS(Spotify!U:U,Charts!AH1078)</f>
        <v>-6486.666666666667</v>
      </c>
      <c r="AJ1078" s="18">
        <f>SUMIF(Spotify!U:U,Charts!AH1078,Spotify!P:P)/COUNTIF(Spotify!U:U,Charts!AH1078)</f>
        <v>155504.16666666666</v>
      </c>
      <c r="AK1078" s="18">
        <f>SUMIF(Spotify!U:U,Charts!AH1078,Spotify!R:R)/COUNTIF(Spotify!U:U,Charts!AH1078)</f>
        <v>52.5</v>
      </c>
      <c r="AL1078" s="18">
        <f>SUMIF(Spotify!U:U,Charts!AH1078,Spotify!J:J)/COUNTIF(Spotify!U:U,Charts!AH1078)</f>
        <v>273.16666666666669</v>
      </c>
      <c r="AM1078" s="18">
        <f>SUMIF(Spotify!U:U,Charts!AH1078,Spotify!H:H)/COUNTIF(Spotify!U:U,Charts!AH1078)</f>
        <v>586</v>
      </c>
      <c r="AN1078" s="28">
        <f>SUMIF(Spotify!U:U,Charts!AH1078,Spotify!I:I)/COUNTIF(Spotify!U:U,Charts!AH1078)</f>
        <v>609.5</v>
      </c>
    </row>
    <row r="1079" spans="1:40" x14ac:dyDescent="0.25">
      <c r="A1079" s="3" t="s">
        <v>4527</v>
      </c>
      <c r="B1079" s="1">
        <v>56101747</v>
      </c>
      <c r="C1079" s="1">
        <v>3</v>
      </c>
      <c r="D1079" s="1"/>
      <c r="H1079" s="7" t="s">
        <v>15949</v>
      </c>
      <c r="I1079" s="1">
        <v>13778887</v>
      </c>
      <c r="J1079" s="8">
        <v>2</v>
      </c>
      <c r="L1079" s="7" t="s">
        <v>15949</v>
      </c>
      <c r="M1079" s="1">
        <f t="shared" si="74"/>
        <v>-13778887</v>
      </c>
      <c r="N1079">
        <v>2</v>
      </c>
      <c r="O1079" s="18">
        <f>SUMIF(Spotify!U:U,Charts!L1079,Spotify!Q:Q)/COUNTIF(Spotify!U:U,Charts!L1079)</f>
        <v>151841.5</v>
      </c>
      <c r="P1079" t="str">
        <f t="shared" si="75"/>
        <v>02:31</v>
      </c>
      <c r="Q1079" s="18">
        <f t="shared" si="77"/>
        <v>641941</v>
      </c>
      <c r="R1079" s="8" t="str">
        <f t="shared" si="76"/>
        <v>10:41</v>
      </c>
      <c r="T1079" s="7" t="s">
        <v>4527</v>
      </c>
      <c r="U1079">
        <f>COUNTIFS(Spotify!$AA:$AA,Charts!$U$1,Spotify!$U:$U,Charts!T1079)</f>
        <v>2</v>
      </c>
      <c r="V1079">
        <f>COUNTIFS(Spotify!$AA:$AA,Charts!$V$1,Spotify!$U:$U,Charts!T1079)</f>
        <v>0</v>
      </c>
      <c r="W1079">
        <f>COUNTIFS(Spotify!$AA:$AA,Charts!$W$1,Spotify!$U:$U,Charts!T1079)</f>
        <v>0</v>
      </c>
      <c r="X1079">
        <f>COUNTIFS(Spotify!$AA:$AA,Charts!$X$1,Spotify!$U:$U,Charts!T1079)</f>
        <v>0</v>
      </c>
      <c r="Y1079">
        <f>COUNTIFS(Spotify!$AA:$AA,Charts!$Y$1,Spotify!$U:$U,Charts!T1079)</f>
        <v>0</v>
      </c>
      <c r="Z1079">
        <f>COUNTIFS(Spotify!$AA:$AA,Charts!$Z$1,Spotify!$U:$U,Charts!T1079)</f>
        <v>1</v>
      </c>
      <c r="AA1079">
        <f>COUNTIFS(Spotify!$AA:$AA,Charts!$AA$1,Spotify!$U:$U,Charts!T1079)</f>
        <v>0</v>
      </c>
      <c r="AB1079">
        <f>COUNTIFS(Spotify!$AA:$AA,Charts!$AB$1,Spotify!$U:$U,Charts!T1079)</f>
        <v>0</v>
      </c>
      <c r="AC1079">
        <f>COUNTIFS(Spotify!$AA:$AA,Charts!$AC$1,Spotify!$U:$U,Charts!T1079)</f>
        <v>0</v>
      </c>
      <c r="AD1079">
        <f>COUNTIFS(Spotify!$AA:$AA,Charts!$AD$1,Spotify!$U:$U,Charts!T1079)</f>
        <v>0</v>
      </c>
      <c r="AE1079">
        <f>COUNTIFS(Spotify!$AA:$AA,Charts!$AE$1,Spotify!$U:$U,Charts!T1079)</f>
        <v>0</v>
      </c>
      <c r="AF1079" s="8">
        <f>COUNTIFS(Spotify!$AA:$AA,Charts!$AF$1,Spotify!$U:$U,Charts!T1079)</f>
        <v>0</v>
      </c>
      <c r="AH1079" s="7" t="s">
        <v>4527</v>
      </c>
      <c r="AI1079">
        <f>SUMIFS(Spotify!O:O,Spotify!U:U,Charts!AH1079)/COUNTIFS(Spotify!U:U,Charts!AH1079)</f>
        <v>-8383</v>
      </c>
      <c r="AJ1079" s="18">
        <f>SUMIF(Spotify!U:U,Charts!AH1079,Spotify!P:P)/COUNTIF(Spotify!U:U,Charts!AH1079)</f>
        <v>111080.33333333333</v>
      </c>
      <c r="AK1079" s="18">
        <f>SUMIF(Spotify!U:U,Charts!AH1079,Spotify!R:R)/COUNTIF(Spotify!U:U,Charts!AH1079)</f>
        <v>5.333333333333333</v>
      </c>
      <c r="AL1079" s="18">
        <f>SUMIF(Spotify!U:U,Charts!AH1079,Spotify!J:J)/COUNTIF(Spotify!U:U,Charts!AH1079)</f>
        <v>355.66666666666669</v>
      </c>
      <c r="AM1079" s="18">
        <f>SUMIF(Spotify!U:U,Charts!AH1079,Spotify!H:H)/COUNTIF(Spotify!U:U,Charts!AH1079)</f>
        <v>507.66666666666669</v>
      </c>
      <c r="AN1079" s="28">
        <f>SUMIF(Spotify!U:U,Charts!AH1079,Spotify!I:I)/COUNTIF(Spotify!U:U,Charts!AH1079)</f>
        <v>617.66666666666663</v>
      </c>
    </row>
    <row r="1080" spans="1:40" x14ac:dyDescent="0.25">
      <c r="A1080" s="3" t="s">
        <v>10211</v>
      </c>
      <c r="B1080" s="1">
        <v>206946629</v>
      </c>
      <c r="C1080" s="1">
        <v>4</v>
      </c>
      <c r="D1080" s="1"/>
      <c r="H1080" s="7" t="s">
        <v>17999</v>
      </c>
      <c r="I1080" s="1">
        <v>13580265</v>
      </c>
      <c r="J1080" s="8">
        <v>1</v>
      </c>
      <c r="L1080" s="7" t="s">
        <v>17999</v>
      </c>
      <c r="M1080" s="1">
        <f t="shared" si="74"/>
        <v>-13580265</v>
      </c>
      <c r="N1080">
        <v>1</v>
      </c>
      <c r="O1080" s="18">
        <f>SUMIF(Spotify!U:U,Charts!L1080,Spotify!Q:Q)/COUNTIF(Spotify!U:U,Charts!L1080)</f>
        <v>173367</v>
      </c>
      <c r="P1080" t="str">
        <f t="shared" si="75"/>
        <v>02:53</v>
      </c>
      <c r="Q1080" s="18">
        <f t="shared" si="77"/>
        <v>641941</v>
      </c>
      <c r="R1080" s="8" t="str">
        <f t="shared" si="76"/>
        <v>10:41</v>
      </c>
      <c r="T1080" s="7" t="s">
        <v>10211</v>
      </c>
      <c r="U1080">
        <f>COUNTIFS(Spotify!$AA:$AA,Charts!$U$1,Spotify!$U:$U,Charts!T1080)</f>
        <v>0</v>
      </c>
      <c r="V1080">
        <f>COUNTIFS(Spotify!$AA:$AA,Charts!$V$1,Spotify!$U:$U,Charts!T1080)</f>
        <v>0</v>
      </c>
      <c r="W1080">
        <f>COUNTIFS(Spotify!$AA:$AA,Charts!$W$1,Spotify!$U:$U,Charts!T1080)</f>
        <v>0</v>
      </c>
      <c r="X1080">
        <f>COUNTIFS(Spotify!$AA:$AA,Charts!$X$1,Spotify!$U:$U,Charts!T1080)</f>
        <v>0</v>
      </c>
      <c r="Y1080">
        <f>COUNTIFS(Spotify!$AA:$AA,Charts!$Y$1,Spotify!$U:$U,Charts!T1080)</f>
        <v>0</v>
      </c>
      <c r="Z1080">
        <f>COUNTIFS(Spotify!$AA:$AA,Charts!$Z$1,Spotify!$U:$U,Charts!T1080)</f>
        <v>0</v>
      </c>
      <c r="AA1080">
        <f>COUNTIFS(Spotify!$AA:$AA,Charts!$AA$1,Spotify!$U:$U,Charts!T1080)</f>
        <v>1</v>
      </c>
      <c r="AB1080">
        <f>COUNTIFS(Spotify!$AA:$AA,Charts!$AB$1,Spotify!$U:$U,Charts!T1080)</f>
        <v>2</v>
      </c>
      <c r="AC1080">
        <f>COUNTIFS(Spotify!$AA:$AA,Charts!$AC$1,Spotify!$U:$U,Charts!T1080)</f>
        <v>1</v>
      </c>
      <c r="AD1080">
        <f>COUNTIFS(Spotify!$AA:$AA,Charts!$AD$1,Spotify!$U:$U,Charts!T1080)</f>
        <v>0</v>
      </c>
      <c r="AE1080">
        <f>COUNTIFS(Spotify!$AA:$AA,Charts!$AE$1,Spotify!$U:$U,Charts!T1080)</f>
        <v>0</v>
      </c>
      <c r="AF1080" s="8">
        <f>COUNTIFS(Spotify!$AA:$AA,Charts!$AF$1,Spotify!$U:$U,Charts!T1080)</f>
        <v>0</v>
      </c>
      <c r="AH1080" s="7" t="s">
        <v>10211</v>
      </c>
      <c r="AI1080">
        <f>SUMIFS(Spotify!O:O,Spotify!U:U,Charts!AH1080)/COUNTIFS(Spotify!U:U,Charts!AH1080)</f>
        <v>-4786.75</v>
      </c>
      <c r="AJ1080" s="18">
        <f>SUMIF(Spotify!U:U,Charts!AH1080,Spotify!P:P)/COUNTIF(Spotify!U:U,Charts!AH1080)</f>
        <v>91196</v>
      </c>
      <c r="AK1080" s="18">
        <f>SUMIF(Spotify!U:U,Charts!AH1080,Spotify!R:R)/COUNTIF(Spotify!U:U,Charts!AH1080)</f>
        <v>8.25</v>
      </c>
      <c r="AL1080" s="18">
        <f>SUMIF(Spotify!U:U,Charts!AH1080,Spotify!J:J)/COUNTIF(Spotify!U:U,Charts!AH1080)</f>
        <v>236.5</v>
      </c>
      <c r="AM1080" s="18">
        <f>SUMIF(Spotify!U:U,Charts!AH1080,Spotify!H:H)/COUNTIF(Spotify!U:U,Charts!AH1080)</f>
        <v>707.75</v>
      </c>
      <c r="AN1080" s="28">
        <f>SUMIF(Spotify!U:U,Charts!AH1080,Spotify!I:I)/COUNTIF(Spotify!U:U,Charts!AH1080)</f>
        <v>779.25</v>
      </c>
    </row>
    <row r="1081" spans="1:40" x14ac:dyDescent="0.25">
      <c r="A1081" s="3" t="s">
        <v>5109</v>
      </c>
      <c r="B1081" s="1">
        <v>107508873</v>
      </c>
      <c r="C1081" s="1">
        <v>6</v>
      </c>
      <c r="D1081" s="1"/>
      <c r="H1081" s="7" t="s">
        <v>17879</v>
      </c>
      <c r="I1081" s="1">
        <v>13290018</v>
      </c>
      <c r="J1081" s="8">
        <v>2</v>
      </c>
      <c r="L1081" s="7" t="s">
        <v>17879</v>
      </c>
      <c r="M1081" s="1">
        <f t="shared" si="74"/>
        <v>-13290018</v>
      </c>
      <c r="N1081">
        <v>2</v>
      </c>
      <c r="O1081" s="18">
        <f>SUMIF(Spotify!U:U,Charts!L1081,Spotify!Q:Q)/COUNTIF(Spotify!U:U,Charts!L1081)</f>
        <v>203248</v>
      </c>
      <c r="P1081" t="str">
        <f t="shared" si="75"/>
        <v>03:23</v>
      </c>
      <c r="Q1081" s="18">
        <f t="shared" si="77"/>
        <v>641941</v>
      </c>
      <c r="R1081" s="8" t="str">
        <f t="shared" si="76"/>
        <v>10:41</v>
      </c>
      <c r="T1081" s="7" t="s">
        <v>5109</v>
      </c>
      <c r="U1081">
        <f>COUNTIFS(Spotify!$AA:$AA,Charts!$U$1,Spotify!$U:$U,Charts!T1081)</f>
        <v>1</v>
      </c>
      <c r="V1081">
        <f>COUNTIFS(Spotify!$AA:$AA,Charts!$V$1,Spotify!$U:$U,Charts!T1081)</f>
        <v>3</v>
      </c>
      <c r="W1081">
        <f>COUNTIFS(Spotify!$AA:$AA,Charts!$W$1,Spotify!$U:$U,Charts!T1081)</f>
        <v>0</v>
      </c>
      <c r="X1081">
        <f>COUNTIFS(Spotify!$AA:$AA,Charts!$X$1,Spotify!$U:$U,Charts!T1081)</f>
        <v>0</v>
      </c>
      <c r="Y1081">
        <f>COUNTIFS(Spotify!$AA:$AA,Charts!$Y$1,Spotify!$U:$U,Charts!T1081)</f>
        <v>0</v>
      </c>
      <c r="Z1081">
        <f>COUNTIFS(Spotify!$AA:$AA,Charts!$Z$1,Spotify!$U:$U,Charts!T1081)</f>
        <v>1</v>
      </c>
      <c r="AA1081">
        <f>COUNTIFS(Spotify!$AA:$AA,Charts!$AA$1,Spotify!$U:$U,Charts!T1081)</f>
        <v>0</v>
      </c>
      <c r="AB1081">
        <f>COUNTIFS(Spotify!$AA:$AA,Charts!$AB$1,Spotify!$U:$U,Charts!T1081)</f>
        <v>0</v>
      </c>
      <c r="AC1081">
        <f>COUNTIFS(Spotify!$AA:$AA,Charts!$AC$1,Spotify!$U:$U,Charts!T1081)</f>
        <v>0</v>
      </c>
      <c r="AD1081">
        <f>COUNTIFS(Spotify!$AA:$AA,Charts!$AD$1,Spotify!$U:$U,Charts!T1081)</f>
        <v>0</v>
      </c>
      <c r="AE1081">
        <f>COUNTIFS(Spotify!$AA:$AA,Charts!$AE$1,Spotify!$U:$U,Charts!T1081)</f>
        <v>1</v>
      </c>
      <c r="AF1081" s="8">
        <f>COUNTIFS(Spotify!$AA:$AA,Charts!$AF$1,Spotify!$U:$U,Charts!T1081)</f>
        <v>0</v>
      </c>
      <c r="AH1081" s="7" t="s">
        <v>5109</v>
      </c>
      <c r="AI1081">
        <f>SUMIFS(Spotify!O:O,Spotify!U:U,Charts!AH1081)/COUNTIFS(Spotify!U:U,Charts!AH1081)</f>
        <v>-2480</v>
      </c>
      <c r="AJ1081" s="18">
        <f>SUMIF(Spotify!U:U,Charts!AH1081,Spotify!P:P)/COUNTIF(Spotify!U:U,Charts!AH1081)</f>
        <v>125525.83333333333</v>
      </c>
      <c r="AK1081" s="18">
        <f>SUMIF(Spotify!U:U,Charts!AH1081,Spotify!R:R)/COUNTIF(Spotify!U:U,Charts!AH1081)</f>
        <v>2.1666666666666665</v>
      </c>
      <c r="AL1081" s="18">
        <f>SUMIF(Spotify!U:U,Charts!AH1081,Spotify!J:J)/COUNTIF(Spotify!U:U,Charts!AH1081)</f>
        <v>280</v>
      </c>
      <c r="AM1081" s="18">
        <f>SUMIF(Spotify!U:U,Charts!AH1081,Spotify!H:H)/COUNTIF(Spotify!U:U,Charts!AH1081)</f>
        <v>725.66666666666663</v>
      </c>
      <c r="AN1081" s="28">
        <f>SUMIF(Spotify!U:U,Charts!AH1081,Spotify!I:I)/COUNTIF(Spotify!U:U,Charts!AH1081)</f>
        <v>562.83333333333337</v>
      </c>
    </row>
    <row r="1082" spans="1:40" x14ac:dyDescent="0.25">
      <c r="A1082" s="3" t="s">
        <v>3799</v>
      </c>
      <c r="B1082" s="1">
        <v>17517114</v>
      </c>
      <c r="C1082" s="1">
        <v>3</v>
      </c>
      <c r="D1082" s="1"/>
      <c r="H1082" s="7" t="s">
        <v>4887</v>
      </c>
      <c r="I1082" s="1">
        <v>13209830</v>
      </c>
      <c r="J1082" s="8">
        <v>2</v>
      </c>
      <c r="L1082" s="7" t="s">
        <v>4887</v>
      </c>
      <c r="M1082" s="1">
        <f t="shared" si="74"/>
        <v>-13209830</v>
      </c>
      <c r="N1082">
        <v>2</v>
      </c>
      <c r="O1082" s="18">
        <f>SUMIF(Spotify!U:U,Charts!L1082,Spotify!Q:Q)/COUNTIF(Spotify!U:U,Charts!L1082)</f>
        <v>212277.5</v>
      </c>
      <c r="P1082" t="str">
        <f t="shared" si="75"/>
        <v>03:32</v>
      </c>
      <c r="Q1082" s="18">
        <f t="shared" si="77"/>
        <v>641941</v>
      </c>
      <c r="R1082" s="8" t="str">
        <f t="shared" si="76"/>
        <v>10:41</v>
      </c>
      <c r="T1082" s="7" t="s">
        <v>3799</v>
      </c>
      <c r="U1082">
        <f>COUNTIFS(Spotify!$AA:$AA,Charts!$U$1,Spotify!$U:$U,Charts!T1082)</f>
        <v>1</v>
      </c>
      <c r="V1082">
        <f>COUNTIFS(Spotify!$AA:$AA,Charts!$V$1,Spotify!$U:$U,Charts!T1082)</f>
        <v>0</v>
      </c>
      <c r="W1082">
        <f>COUNTIFS(Spotify!$AA:$AA,Charts!$W$1,Spotify!$U:$U,Charts!T1082)</f>
        <v>2</v>
      </c>
      <c r="X1082">
        <f>COUNTIFS(Spotify!$AA:$AA,Charts!$X$1,Spotify!$U:$U,Charts!T1082)</f>
        <v>0</v>
      </c>
      <c r="Y1082">
        <f>COUNTIFS(Spotify!$AA:$AA,Charts!$Y$1,Spotify!$U:$U,Charts!T1082)</f>
        <v>0</v>
      </c>
      <c r="Z1082">
        <f>COUNTIFS(Spotify!$AA:$AA,Charts!$Z$1,Spotify!$U:$U,Charts!T1082)</f>
        <v>0</v>
      </c>
      <c r="AA1082">
        <f>COUNTIFS(Spotify!$AA:$AA,Charts!$AA$1,Spotify!$U:$U,Charts!T1082)</f>
        <v>0</v>
      </c>
      <c r="AB1082">
        <f>COUNTIFS(Spotify!$AA:$AA,Charts!$AB$1,Spotify!$U:$U,Charts!T1082)</f>
        <v>0</v>
      </c>
      <c r="AC1082">
        <f>COUNTIFS(Spotify!$AA:$AA,Charts!$AC$1,Spotify!$U:$U,Charts!T1082)</f>
        <v>0</v>
      </c>
      <c r="AD1082">
        <f>COUNTIFS(Spotify!$AA:$AA,Charts!$AD$1,Spotify!$U:$U,Charts!T1082)</f>
        <v>0</v>
      </c>
      <c r="AE1082">
        <f>COUNTIFS(Spotify!$AA:$AA,Charts!$AE$1,Spotify!$U:$U,Charts!T1082)</f>
        <v>0</v>
      </c>
      <c r="AF1082" s="8">
        <f>COUNTIFS(Spotify!$AA:$AA,Charts!$AF$1,Spotify!$U:$U,Charts!T1082)</f>
        <v>0</v>
      </c>
      <c r="AH1082" s="7" t="s">
        <v>3799</v>
      </c>
      <c r="AI1082">
        <f>SUMIFS(Spotify!O:O,Spotify!U:U,Charts!AH1082)/COUNTIFS(Spotify!U:U,Charts!AH1082)</f>
        <v>-7726.666666666667</v>
      </c>
      <c r="AJ1082" s="18">
        <f>SUMIF(Spotify!U:U,Charts!AH1082,Spotify!P:P)/COUNTIF(Spotify!U:U,Charts!AH1082)</f>
        <v>164428.33333333334</v>
      </c>
      <c r="AK1082" s="18">
        <f>SUMIF(Spotify!U:U,Charts!AH1082,Spotify!R:R)/COUNTIF(Spotify!U:U,Charts!AH1082)</f>
        <v>1.3333333333333333</v>
      </c>
      <c r="AL1082" s="18">
        <f>SUMIF(Spotify!U:U,Charts!AH1082,Spotify!J:J)/COUNTIF(Spotify!U:U,Charts!AH1082)</f>
        <v>236</v>
      </c>
      <c r="AM1082" s="18">
        <f>SUMIF(Spotify!U:U,Charts!AH1082,Spotify!H:H)/COUNTIF(Spotify!U:U,Charts!AH1082)</f>
        <v>216.33333333333334</v>
      </c>
      <c r="AN1082" s="28">
        <f>SUMIF(Spotify!U:U,Charts!AH1082,Spotify!I:I)/COUNTIF(Spotify!U:U,Charts!AH1082)</f>
        <v>591.66666666666663</v>
      </c>
    </row>
    <row r="1083" spans="1:40" x14ac:dyDescent="0.25">
      <c r="A1083" s="3" t="s">
        <v>17384</v>
      </c>
      <c r="B1083" s="1">
        <v>10970185</v>
      </c>
      <c r="C1083" s="1">
        <v>1</v>
      </c>
      <c r="D1083" s="1"/>
      <c r="H1083" s="7" t="s">
        <v>7855</v>
      </c>
      <c r="I1083" s="1">
        <v>12866504</v>
      </c>
      <c r="J1083" s="8">
        <v>2</v>
      </c>
      <c r="L1083" s="7" t="s">
        <v>7855</v>
      </c>
      <c r="M1083" s="1">
        <f t="shared" si="74"/>
        <v>-12866504</v>
      </c>
      <c r="N1083">
        <v>2</v>
      </c>
      <c r="O1083" s="18">
        <f>SUMIF(Spotify!U:U,Charts!L1083,Spotify!Q:Q)/COUNTIF(Spotify!U:U,Charts!L1083)</f>
        <v>242413.5</v>
      </c>
      <c r="P1083" t="str">
        <f t="shared" si="75"/>
        <v>04:02</v>
      </c>
      <c r="Q1083" s="18">
        <f t="shared" si="77"/>
        <v>641941</v>
      </c>
      <c r="R1083" s="8" t="str">
        <f t="shared" si="76"/>
        <v>10:41</v>
      </c>
      <c r="T1083" s="7" t="s">
        <v>17384</v>
      </c>
      <c r="U1083">
        <f>COUNTIFS(Spotify!$AA:$AA,Charts!$U$1,Spotify!$U:$U,Charts!T1083)</f>
        <v>0</v>
      </c>
      <c r="V1083">
        <f>COUNTIFS(Spotify!$AA:$AA,Charts!$V$1,Spotify!$U:$U,Charts!T1083)</f>
        <v>0</v>
      </c>
      <c r="W1083">
        <f>COUNTIFS(Spotify!$AA:$AA,Charts!$W$1,Spotify!$U:$U,Charts!T1083)</f>
        <v>0</v>
      </c>
      <c r="X1083">
        <f>COUNTIFS(Spotify!$AA:$AA,Charts!$X$1,Spotify!$U:$U,Charts!T1083)</f>
        <v>0</v>
      </c>
      <c r="Y1083">
        <f>COUNTIFS(Spotify!$AA:$AA,Charts!$Y$1,Spotify!$U:$U,Charts!T1083)</f>
        <v>0</v>
      </c>
      <c r="Z1083">
        <f>COUNTIFS(Spotify!$AA:$AA,Charts!$Z$1,Spotify!$U:$U,Charts!T1083)</f>
        <v>0</v>
      </c>
      <c r="AA1083">
        <f>COUNTIFS(Spotify!$AA:$AA,Charts!$AA$1,Spotify!$U:$U,Charts!T1083)</f>
        <v>0</v>
      </c>
      <c r="AB1083">
        <f>COUNTIFS(Spotify!$AA:$AA,Charts!$AB$1,Spotify!$U:$U,Charts!T1083)</f>
        <v>0</v>
      </c>
      <c r="AC1083">
        <f>COUNTIFS(Spotify!$AA:$AA,Charts!$AC$1,Spotify!$U:$U,Charts!T1083)</f>
        <v>0</v>
      </c>
      <c r="AD1083">
        <f>COUNTIFS(Spotify!$AA:$AA,Charts!$AD$1,Spotify!$U:$U,Charts!T1083)</f>
        <v>0</v>
      </c>
      <c r="AE1083">
        <f>COUNTIFS(Spotify!$AA:$AA,Charts!$AE$1,Spotify!$U:$U,Charts!T1083)</f>
        <v>0</v>
      </c>
      <c r="AF1083" s="8">
        <f>COUNTIFS(Spotify!$AA:$AA,Charts!$AF$1,Spotify!$U:$U,Charts!T1083)</f>
        <v>1</v>
      </c>
      <c r="AH1083" s="7" t="s">
        <v>17384</v>
      </c>
      <c r="AI1083">
        <f>SUMIFS(Spotify!O:O,Spotify!U:U,Charts!AH1083)/COUNTIFS(Spotify!U:U,Charts!AH1083)</f>
        <v>-5701</v>
      </c>
      <c r="AJ1083" s="18">
        <f>SUMIF(Spotify!U:U,Charts!AH1083,Spotify!P:P)/COUNTIF(Spotify!U:U,Charts!AH1083)</f>
        <v>133929</v>
      </c>
      <c r="AK1083" s="18">
        <f>SUMIF(Spotify!U:U,Charts!AH1083,Spotify!R:R)/COUNTIF(Spotify!U:U,Charts!AH1083)</f>
        <v>2</v>
      </c>
      <c r="AL1083" s="18">
        <f>SUMIF(Spotify!U:U,Charts!AH1083,Spotify!J:J)/COUNTIF(Spotify!U:U,Charts!AH1083)</f>
        <v>333</v>
      </c>
      <c r="AM1083" s="18">
        <f>SUMIF(Spotify!U:U,Charts!AH1083,Spotify!H:H)/COUNTIF(Spotify!U:U,Charts!AH1083)</f>
        <v>668</v>
      </c>
      <c r="AN1083" s="28">
        <f>SUMIF(Spotify!U:U,Charts!AH1083,Spotify!I:I)/COUNTIF(Spotify!U:U,Charts!AH1083)</f>
        <v>799</v>
      </c>
    </row>
    <row r="1084" spans="1:40" x14ac:dyDescent="0.25">
      <c r="A1084" s="3" t="s">
        <v>5656</v>
      </c>
      <c r="B1084" s="1">
        <v>28826971</v>
      </c>
      <c r="C1084" s="1">
        <v>2</v>
      </c>
      <c r="D1084" s="1"/>
      <c r="H1084" s="7" t="s">
        <v>6503</v>
      </c>
      <c r="I1084" s="1">
        <v>12863766</v>
      </c>
      <c r="J1084" s="8">
        <v>1</v>
      </c>
      <c r="L1084" s="7" t="s">
        <v>6503</v>
      </c>
      <c r="M1084" s="1">
        <f t="shared" si="74"/>
        <v>-12863766</v>
      </c>
      <c r="N1084">
        <v>1</v>
      </c>
      <c r="O1084" s="18">
        <f>SUMIF(Spotify!U:U,Charts!L1084,Spotify!Q:Q)/COUNTIF(Spotify!U:U,Charts!L1084)</f>
        <v>192520</v>
      </c>
      <c r="P1084" t="str">
        <f t="shared" si="75"/>
        <v>03:12</v>
      </c>
      <c r="Q1084" s="18">
        <f t="shared" si="77"/>
        <v>641941</v>
      </c>
      <c r="R1084" s="8" t="str">
        <f t="shared" si="76"/>
        <v>10:41</v>
      </c>
      <c r="T1084" s="7" t="s">
        <v>5656</v>
      </c>
      <c r="U1084">
        <f>COUNTIFS(Spotify!$AA:$AA,Charts!$U$1,Spotify!$U:$U,Charts!T1084)</f>
        <v>0</v>
      </c>
      <c r="V1084">
        <f>COUNTIFS(Spotify!$AA:$AA,Charts!$V$1,Spotify!$U:$U,Charts!T1084)</f>
        <v>1</v>
      </c>
      <c r="W1084">
        <f>COUNTIFS(Spotify!$AA:$AA,Charts!$W$1,Spotify!$U:$U,Charts!T1084)</f>
        <v>0</v>
      </c>
      <c r="X1084">
        <f>COUNTIFS(Spotify!$AA:$AA,Charts!$X$1,Spotify!$U:$U,Charts!T1084)</f>
        <v>0</v>
      </c>
      <c r="Y1084">
        <f>COUNTIFS(Spotify!$AA:$AA,Charts!$Y$1,Spotify!$U:$U,Charts!T1084)</f>
        <v>0</v>
      </c>
      <c r="Z1084">
        <f>COUNTIFS(Spotify!$AA:$AA,Charts!$Z$1,Spotify!$U:$U,Charts!T1084)</f>
        <v>0</v>
      </c>
      <c r="AA1084">
        <f>COUNTIFS(Spotify!$AA:$AA,Charts!$AA$1,Spotify!$U:$U,Charts!T1084)</f>
        <v>0</v>
      </c>
      <c r="AB1084">
        <f>COUNTIFS(Spotify!$AA:$AA,Charts!$AB$1,Spotify!$U:$U,Charts!T1084)</f>
        <v>0</v>
      </c>
      <c r="AC1084">
        <f>COUNTIFS(Spotify!$AA:$AA,Charts!$AC$1,Spotify!$U:$U,Charts!T1084)</f>
        <v>0</v>
      </c>
      <c r="AD1084">
        <f>COUNTIFS(Spotify!$AA:$AA,Charts!$AD$1,Spotify!$U:$U,Charts!T1084)</f>
        <v>1</v>
      </c>
      <c r="AE1084">
        <f>COUNTIFS(Spotify!$AA:$AA,Charts!$AE$1,Spotify!$U:$U,Charts!T1084)</f>
        <v>0</v>
      </c>
      <c r="AF1084" s="8">
        <f>COUNTIFS(Spotify!$AA:$AA,Charts!$AF$1,Spotify!$U:$U,Charts!T1084)</f>
        <v>0</v>
      </c>
      <c r="AH1084" s="7" t="s">
        <v>5656</v>
      </c>
      <c r="AI1084">
        <f>SUMIFS(Spotify!O:O,Spotify!U:U,Charts!AH1084)/COUNTIFS(Spotify!U:U,Charts!AH1084)</f>
        <v>-1183.5</v>
      </c>
      <c r="AJ1084" s="18">
        <f>SUMIF(Spotify!U:U,Charts!AH1084,Spotify!P:P)/COUNTIF(Spotify!U:U,Charts!AH1084)</f>
        <v>103249.5</v>
      </c>
      <c r="AK1084" s="18">
        <f>SUMIF(Spotify!U:U,Charts!AH1084,Spotify!R:R)/COUNTIF(Spotify!U:U,Charts!AH1084)</f>
        <v>3</v>
      </c>
      <c r="AL1084" s="18">
        <f>SUMIF(Spotify!U:U,Charts!AH1084,Spotify!J:J)/COUNTIF(Spotify!U:U,Charts!AH1084)</f>
        <v>223.5</v>
      </c>
      <c r="AM1084" s="18">
        <f>SUMIF(Spotify!U:U,Charts!AH1084,Spotify!H:H)/COUNTIF(Spotify!U:U,Charts!AH1084)</f>
        <v>308</v>
      </c>
      <c r="AN1084" s="28">
        <f>SUMIF(Spotify!U:U,Charts!AH1084,Spotify!I:I)/COUNTIF(Spotify!U:U,Charts!AH1084)</f>
        <v>600</v>
      </c>
    </row>
    <row r="1085" spans="1:40" x14ac:dyDescent="0.25">
      <c r="A1085" s="3" t="s">
        <v>4131</v>
      </c>
      <c r="B1085" s="1">
        <v>53122034</v>
      </c>
      <c r="C1085" s="1">
        <v>1</v>
      </c>
      <c r="D1085" s="1"/>
      <c r="H1085" s="7" t="s">
        <v>17873</v>
      </c>
      <c r="I1085" s="1">
        <v>12848688</v>
      </c>
      <c r="J1085" s="8">
        <v>1</v>
      </c>
      <c r="L1085" s="7" t="s">
        <v>17873</v>
      </c>
      <c r="M1085" s="1">
        <f t="shared" si="74"/>
        <v>-12848688</v>
      </c>
      <c r="N1085">
        <v>1</v>
      </c>
      <c r="O1085" s="18">
        <f>SUMIF(Spotify!U:U,Charts!L1085,Spotify!Q:Q)/COUNTIF(Spotify!U:U,Charts!L1085)</f>
        <v>203360</v>
      </c>
      <c r="P1085" t="str">
        <f t="shared" si="75"/>
        <v>03:23</v>
      </c>
      <c r="Q1085" s="18">
        <f t="shared" si="77"/>
        <v>641941</v>
      </c>
      <c r="R1085" s="8" t="str">
        <f t="shared" si="76"/>
        <v>10:41</v>
      </c>
      <c r="T1085" s="7" t="s">
        <v>4131</v>
      </c>
      <c r="U1085">
        <f>COUNTIFS(Spotify!$AA:$AA,Charts!$U$1,Spotify!$U:$U,Charts!T1085)</f>
        <v>0</v>
      </c>
      <c r="V1085">
        <f>COUNTIFS(Spotify!$AA:$AA,Charts!$V$1,Spotify!$U:$U,Charts!T1085)</f>
        <v>0</v>
      </c>
      <c r="W1085">
        <f>COUNTIFS(Spotify!$AA:$AA,Charts!$W$1,Spotify!$U:$U,Charts!T1085)</f>
        <v>1</v>
      </c>
      <c r="X1085">
        <f>COUNTIFS(Spotify!$AA:$AA,Charts!$X$1,Spotify!$U:$U,Charts!T1085)</f>
        <v>0</v>
      </c>
      <c r="Y1085">
        <f>COUNTIFS(Spotify!$AA:$AA,Charts!$Y$1,Spotify!$U:$U,Charts!T1085)</f>
        <v>0</v>
      </c>
      <c r="Z1085">
        <f>COUNTIFS(Spotify!$AA:$AA,Charts!$Z$1,Spotify!$U:$U,Charts!T1085)</f>
        <v>0</v>
      </c>
      <c r="AA1085">
        <f>COUNTIFS(Spotify!$AA:$AA,Charts!$AA$1,Spotify!$U:$U,Charts!T1085)</f>
        <v>0</v>
      </c>
      <c r="AB1085">
        <f>COUNTIFS(Spotify!$AA:$AA,Charts!$AB$1,Spotify!$U:$U,Charts!T1085)</f>
        <v>0</v>
      </c>
      <c r="AC1085">
        <f>COUNTIFS(Spotify!$AA:$AA,Charts!$AC$1,Spotify!$U:$U,Charts!T1085)</f>
        <v>0</v>
      </c>
      <c r="AD1085">
        <f>COUNTIFS(Spotify!$AA:$AA,Charts!$AD$1,Spotify!$U:$U,Charts!T1085)</f>
        <v>0</v>
      </c>
      <c r="AE1085">
        <f>COUNTIFS(Spotify!$AA:$AA,Charts!$AE$1,Spotify!$U:$U,Charts!T1085)</f>
        <v>0</v>
      </c>
      <c r="AF1085" s="8">
        <f>COUNTIFS(Spotify!$AA:$AA,Charts!$AF$1,Spotify!$U:$U,Charts!T1085)</f>
        <v>0</v>
      </c>
      <c r="AH1085" s="7" t="s">
        <v>4131</v>
      </c>
      <c r="AI1085">
        <f>SUMIFS(Spotify!O:O,Spotify!U:U,Charts!AH1085)/COUNTIFS(Spotify!U:U,Charts!AH1085)</f>
        <v>-7311</v>
      </c>
      <c r="AJ1085" s="18">
        <f>SUMIF(Spotify!U:U,Charts!AH1085,Spotify!P:P)/COUNTIF(Spotify!U:U,Charts!AH1085)</f>
        <v>106414</v>
      </c>
      <c r="AK1085" s="18">
        <f>SUMIF(Spotify!U:U,Charts!AH1085,Spotify!R:R)/COUNTIF(Spotify!U:U,Charts!AH1085)</f>
        <v>6</v>
      </c>
      <c r="AL1085" s="18">
        <f>SUMIF(Spotify!U:U,Charts!AH1085,Spotify!J:J)/COUNTIF(Spotify!U:U,Charts!AH1085)</f>
        <v>665</v>
      </c>
      <c r="AM1085" s="18">
        <f>SUMIF(Spotify!U:U,Charts!AH1085,Spotify!H:H)/COUNTIF(Spotify!U:U,Charts!AH1085)</f>
        <v>551</v>
      </c>
      <c r="AN1085" s="28">
        <f>SUMIF(Spotify!U:U,Charts!AH1085,Spotify!I:I)/COUNTIF(Spotify!U:U,Charts!AH1085)</f>
        <v>677</v>
      </c>
    </row>
    <row r="1086" spans="1:40" x14ac:dyDescent="0.25">
      <c r="A1086" s="3" t="s">
        <v>18220</v>
      </c>
      <c r="B1086" s="1">
        <v>16453679</v>
      </c>
      <c r="C1086" s="1">
        <v>2</v>
      </c>
      <c r="D1086" s="1"/>
      <c r="H1086" s="7" t="s">
        <v>13583</v>
      </c>
      <c r="I1086" s="1">
        <v>12769116</v>
      </c>
      <c r="J1086" s="8">
        <v>1</v>
      </c>
      <c r="L1086" s="7" t="s">
        <v>13583</v>
      </c>
      <c r="M1086" s="1">
        <f t="shared" si="74"/>
        <v>-12769116</v>
      </c>
      <c r="N1086">
        <v>1</v>
      </c>
      <c r="O1086" s="18">
        <f>SUMIF(Spotify!U:U,Charts!L1086,Spotify!Q:Q)/COUNTIF(Spotify!U:U,Charts!L1086)</f>
        <v>270000</v>
      </c>
      <c r="P1086" t="str">
        <f t="shared" si="75"/>
        <v>04:30</v>
      </c>
      <c r="Q1086" s="18">
        <f t="shared" si="77"/>
        <v>641941</v>
      </c>
      <c r="R1086" s="8" t="str">
        <f t="shared" si="76"/>
        <v>10:41</v>
      </c>
      <c r="T1086" s="7" t="s">
        <v>18220</v>
      </c>
      <c r="U1086">
        <f>COUNTIFS(Spotify!$AA:$AA,Charts!$U$1,Spotify!$U:$U,Charts!T1086)</f>
        <v>0</v>
      </c>
      <c r="V1086">
        <f>COUNTIFS(Spotify!$AA:$AA,Charts!$V$1,Spotify!$U:$U,Charts!T1086)</f>
        <v>0</v>
      </c>
      <c r="W1086">
        <f>COUNTIFS(Spotify!$AA:$AA,Charts!$W$1,Spotify!$U:$U,Charts!T1086)</f>
        <v>1</v>
      </c>
      <c r="X1086">
        <f>COUNTIFS(Spotify!$AA:$AA,Charts!$X$1,Spotify!$U:$U,Charts!T1086)</f>
        <v>0</v>
      </c>
      <c r="Y1086">
        <f>COUNTIFS(Spotify!$AA:$AA,Charts!$Y$1,Spotify!$U:$U,Charts!T1086)</f>
        <v>1</v>
      </c>
      <c r="Z1086">
        <f>COUNTIFS(Spotify!$AA:$AA,Charts!$Z$1,Spotify!$U:$U,Charts!T1086)</f>
        <v>0</v>
      </c>
      <c r="AA1086">
        <f>COUNTIFS(Spotify!$AA:$AA,Charts!$AA$1,Spotify!$U:$U,Charts!T1086)</f>
        <v>0</v>
      </c>
      <c r="AB1086">
        <f>COUNTIFS(Spotify!$AA:$AA,Charts!$AB$1,Spotify!$U:$U,Charts!T1086)</f>
        <v>0</v>
      </c>
      <c r="AC1086">
        <f>COUNTIFS(Spotify!$AA:$AA,Charts!$AC$1,Spotify!$U:$U,Charts!T1086)</f>
        <v>0</v>
      </c>
      <c r="AD1086">
        <f>COUNTIFS(Spotify!$AA:$AA,Charts!$AD$1,Spotify!$U:$U,Charts!T1086)</f>
        <v>0</v>
      </c>
      <c r="AE1086">
        <f>COUNTIFS(Spotify!$AA:$AA,Charts!$AE$1,Spotify!$U:$U,Charts!T1086)</f>
        <v>0</v>
      </c>
      <c r="AF1086" s="8">
        <f>COUNTIFS(Spotify!$AA:$AA,Charts!$AF$1,Spotify!$U:$U,Charts!T1086)</f>
        <v>0</v>
      </c>
      <c r="AH1086" s="7" t="s">
        <v>18220</v>
      </c>
      <c r="AI1086">
        <f>SUMIFS(Spotify!O:O,Spotify!U:U,Charts!AH1086)/COUNTIFS(Spotify!U:U,Charts!AH1086)</f>
        <v>-7778</v>
      </c>
      <c r="AJ1086" s="18">
        <f>SUMIF(Spotify!U:U,Charts!AH1086,Spotify!P:P)/COUNTIF(Spotify!U:U,Charts!AH1086)</f>
        <v>144909.5</v>
      </c>
      <c r="AK1086" s="18">
        <f>SUMIF(Spotify!U:U,Charts!AH1086,Spotify!R:R)/COUNTIF(Spotify!U:U,Charts!AH1086)</f>
        <v>1.5</v>
      </c>
      <c r="AL1086" s="18">
        <f>SUMIF(Spotify!U:U,Charts!AH1086,Spotify!J:J)/COUNTIF(Spotify!U:U,Charts!AH1086)</f>
        <v>175.5</v>
      </c>
      <c r="AM1086" s="18">
        <f>SUMIF(Spotify!U:U,Charts!AH1086,Spotify!H:H)/COUNTIF(Spotify!U:U,Charts!AH1086)</f>
        <v>818.5</v>
      </c>
      <c r="AN1086" s="28">
        <f>SUMIF(Spotify!U:U,Charts!AH1086,Spotify!I:I)/COUNTIF(Spotify!U:U,Charts!AH1086)</f>
        <v>542</v>
      </c>
    </row>
    <row r="1087" spans="1:40" x14ac:dyDescent="0.25">
      <c r="A1087" s="3" t="s">
        <v>18221</v>
      </c>
      <c r="B1087" s="1">
        <v>45952535</v>
      </c>
      <c r="C1087" s="1">
        <v>5</v>
      </c>
      <c r="D1087" s="1"/>
      <c r="H1087" s="7" t="s">
        <v>17465</v>
      </c>
      <c r="I1087" s="1">
        <v>12701721</v>
      </c>
      <c r="J1087" s="8">
        <v>1</v>
      </c>
      <c r="L1087" s="7" t="s">
        <v>17465</v>
      </c>
      <c r="M1087" s="1">
        <f t="shared" si="74"/>
        <v>-12701721</v>
      </c>
      <c r="N1087">
        <v>1</v>
      </c>
      <c r="O1087" s="18">
        <f>SUMIF(Spotify!U:U,Charts!L1087,Spotify!Q:Q)/COUNTIF(Spotify!U:U,Charts!L1087)</f>
        <v>225373</v>
      </c>
      <c r="P1087" t="str">
        <f t="shared" si="75"/>
        <v>03:45</v>
      </c>
      <c r="Q1087" s="18">
        <f t="shared" si="77"/>
        <v>641941</v>
      </c>
      <c r="R1087" s="8" t="str">
        <f t="shared" si="76"/>
        <v>10:41</v>
      </c>
      <c r="T1087" s="7" t="s">
        <v>18221</v>
      </c>
      <c r="U1087">
        <f>COUNTIFS(Spotify!$AA:$AA,Charts!$U$1,Spotify!$U:$U,Charts!T1087)</f>
        <v>0</v>
      </c>
      <c r="V1087">
        <f>COUNTIFS(Spotify!$AA:$AA,Charts!$V$1,Spotify!$U:$U,Charts!T1087)</f>
        <v>1</v>
      </c>
      <c r="W1087">
        <f>COUNTIFS(Spotify!$AA:$AA,Charts!$W$1,Spotify!$U:$U,Charts!T1087)</f>
        <v>0</v>
      </c>
      <c r="X1087">
        <f>COUNTIFS(Spotify!$AA:$AA,Charts!$X$1,Spotify!$U:$U,Charts!T1087)</f>
        <v>0</v>
      </c>
      <c r="Y1087">
        <f>COUNTIFS(Spotify!$AA:$AA,Charts!$Y$1,Spotify!$U:$U,Charts!T1087)</f>
        <v>0</v>
      </c>
      <c r="Z1087">
        <f>COUNTIFS(Spotify!$AA:$AA,Charts!$Z$1,Spotify!$U:$U,Charts!T1087)</f>
        <v>1</v>
      </c>
      <c r="AA1087">
        <f>COUNTIFS(Spotify!$AA:$AA,Charts!$AA$1,Spotify!$U:$U,Charts!T1087)</f>
        <v>2</v>
      </c>
      <c r="AB1087">
        <f>COUNTIFS(Spotify!$AA:$AA,Charts!$AB$1,Spotify!$U:$U,Charts!T1087)</f>
        <v>0</v>
      </c>
      <c r="AC1087">
        <f>COUNTIFS(Spotify!$AA:$AA,Charts!$AC$1,Spotify!$U:$U,Charts!T1087)</f>
        <v>0</v>
      </c>
      <c r="AD1087">
        <f>COUNTIFS(Spotify!$AA:$AA,Charts!$AD$1,Spotify!$U:$U,Charts!T1087)</f>
        <v>0</v>
      </c>
      <c r="AE1087">
        <f>COUNTIFS(Spotify!$AA:$AA,Charts!$AE$1,Spotify!$U:$U,Charts!T1087)</f>
        <v>0</v>
      </c>
      <c r="AF1087" s="8">
        <f>COUNTIFS(Spotify!$AA:$AA,Charts!$AF$1,Spotify!$U:$U,Charts!T1087)</f>
        <v>1</v>
      </c>
      <c r="AH1087" s="7" t="s">
        <v>18221</v>
      </c>
      <c r="AI1087">
        <f>SUMIFS(Spotify!O:O,Spotify!U:U,Charts!AH1087)/COUNTIFS(Spotify!U:U,Charts!AH1087)</f>
        <v>-6897</v>
      </c>
      <c r="AJ1087" s="18">
        <f>SUMIF(Spotify!U:U,Charts!AH1087,Spotify!P:P)/COUNTIF(Spotify!U:U,Charts!AH1087)</f>
        <v>119167.8</v>
      </c>
      <c r="AK1087" s="18">
        <f>SUMIF(Spotify!U:U,Charts!AH1087,Spotify!R:R)/COUNTIF(Spotify!U:U,Charts!AH1087)</f>
        <v>1.8</v>
      </c>
      <c r="AL1087" s="18">
        <f>SUMIF(Spotify!U:U,Charts!AH1087,Spotify!J:J)/COUNTIF(Spotify!U:U,Charts!AH1087)</f>
        <v>244.2</v>
      </c>
      <c r="AM1087" s="18">
        <f>SUMIF(Spotify!U:U,Charts!AH1087,Spotify!H:H)/COUNTIF(Spotify!U:U,Charts!AH1087)</f>
        <v>684.8</v>
      </c>
      <c r="AN1087" s="28">
        <f>SUMIF(Spotify!U:U,Charts!AH1087,Spotify!I:I)/COUNTIF(Spotify!U:U,Charts!AH1087)</f>
        <v>523.6</v>
      </c>
    </row>
    <row r="1088" spans="1:40" x14ac:dyDescent="0.25">
      <c r="A1088" s="3" t="s">
        <v>18222</v>
      </c>
      <c r="B1088" s="1">
        <v>91977653</v>
      </c>
      <c r="C1088" s="1">
        <v>1</v>
      </c>
      <c r="D1088" s="1"/>
      <c r="H1088" s="7" t="s">
        <v>5420</v>
      </c>
      <c r="I1088" s="1">
        <v>12671636</v>
      </c>
      <c r="J1088" s="8">
        <v>1</v>
      </c>
      <c r="L1088" s="7" t="s">
        <v>5420</v>
      </c>
      <c r="M1088" s="1">
        <f t="shared" si="74"/>
        <v>-12671636</v>
      </c>
      <c r="N1088">
        <v>1</v>
      </c>
      <c r="O1088" s="18">
        <f>SUMIF(Spotify!U:U,Charts!L1088,Spotify!Q:Q)/COUNTIF(Spotify!U:U,Charts!L1088)</f>
        <v>214745</v>
      </c>
      <c r="P1088" t="str">
        <f t="shared" si="75"/>
        <v>03:34</v>
      </c>
      <c r="Q1088" s="18">
        <f t="shared" si="77"/>
        <v>641941</v>
      </c>
      <c r="R1088" s="8" t="str">
        <f t="shared" si="76"/>
        <v>10:41</v>
      </c>
      <c r="T1088" s="7" t="s">
        <v>18222</v>
      </c>
      <c r="U1088">
        <f>COUNTIFS(Spotify!$AA:$AA,Charts!$U$1,Spotify!$U:$U,Charts!T1088)</f>
        <v>0</v>
      </c>
      <c r="V1088">
        <f>COUNTIFS(Spotify!$AA:$AA,Charts!$V$1,Spotify!$U:$U,Charts!T1088)</f>
        <v>0</v>
      </c>
      <c r="W1088">
        <f>COUNTIFS(Spotify!$AA:$AA,Charts!$W$1,Spotify!$U:$U,Charts!T1088)</f>
        <v>0</v>
      </c>
      <c r="X1088">
        <f>COUNTIFS(Spotify!$AA:$AA,Charts!$X$1,Spotify!$U:$U,Charts!T1088)</f>
        <v>0</v>
      </c>
      <c r="Y1088">
        <f>COUNTIFS(Spotify!$AA:$AA,Charts!$Y$1,Spotify!$U:$U,Charts!T1088)</f>
        <v>0</v>
      </c>
      <c r="Z1088">
        <f>COUNTIFS(Spotify!$AA:$AA,Charts!$Z$1,Spotify!$U:$U,Charts!T1088)</f>
        <v>0</v>
      </c>
      <c r="AA1088">
        <f>COUNTIFS(Spotify!$AA:$AA,Charts!$AA$1,Spotify!$U:$U,Charts!T1088)</f>
        <v>1</v>
      </c>
      <c r="AB1088">
        <f>COUNTIFS(Spotify!$AA:$AA,Charts!$AB$1,Spotify!$U:$U,Charts!T1088)</f>
        <v>0</v>
      </c>
      <c r="AC1088">
        <f>COUNTIFS(Spotify!$AA:$AA,Charts!$AC$1,Spotify!$U:$U,Charts!T1088)</f>
        <v>0</v>
      </c>
      <c r="AD1088">
        <f>COUNTIFS(Spotify!$AA:$AA,Charts!$AD$1,Spotify!$U:$U,Charts!T1088)</f>
        <v>0</v>
      </c>
      <c r="AE1088">
        <f>COUNTIFS(Spotify!$AA:$AA,Charts!$AE$1,Spotify!$U:$U,Charts!T1088)</f>
        <v>0</v>
      </c>
      <c r="AF1088" s="8">
        <f>COUNTIFS(Spotify!$AA:$AA,Charts!$AF$1,Spotify!$U:$U,Charts!T1088)</f>
        <v>0</v>
      </c>
      <c r="AH1088" s="7" t="s">
        <v>18222</v>
      </c>
      <c r="AI1088">
        <f>SUMIFS(Spotify!O:O,Spotify!U:U,Charts!AH1088)/COUNTIFS(Spotify!U:U,Charts!AH1088)</f>
        <v>-5952</v>
      </c>
      <c r="AJ1088" s="18">
        <f>SUMIF(Spotify!U:U,Charts!AH1088,Spotify!P:P)/COUNTIF(Spotify!U:U,Charts!AH1088)</f>
        <v>164062</v>
      </c>
      <c r="AK1088" s="18">
        <f>SUMIF(Spotify!U:U,Charts!AH1088,Spotify!R:R)/COUNTIF(Spotify!U:U,Charts!AH1088)</f>
        <v>14</v>
      </c>
      <c r="AL1088" s="18">
        <f>SUMIF(Spotify!U:U,Charts!AH1088,Spotify!J:J)/COUNTIF(Spotify!U:U,Charts!AH1088)</f>
        <v>282</v>
      </c>
      <c r="AM1088" s="18">
        <f>SUMIF(Spotify!U:U,Charts!AH1088,Spotify!H:H)/COUNTIF(Spotify!U:U,Charts!AH1088)</f>
        <v>863</v>
      </c>
      <c r="AN1088" s="28">
        <f>SUMIF(Spotify!U:U,Charts!AH1088,Spotify!I:I)/COUNTIF(Spotify!U:U,Charts!AH1088)</f>
        <v>669</v>
      </c>
    </row>
    <row r="1089" spans="1:40" x14ac:dyDescent="0.25">
      <c r="A1089" s="3" t="s">
        <v>13610</v>
      </c>
      <c r="B1089" s="1">
        <v>5421847</v>
      </c>
      <c r="C1089" s="1">
        <v>1</v>
      </c>
      <c r="D1089" s="1"/>
      <c r="H1089" s="7" t="s">
        <v>4070</v>
      </c>
      <c r="I1089" s="1">
        <v>12560179</v>
      </c>
      <c r="J1089" s="8">
        <v>1</v>
      </c>
      <c r="L1089" s="7" t="s">
        <v>4070</v>
      </c>
      <c r="M1089" s="1">
        <f t="shared" si="74"/>
        <v>-12560179</v>
      </c>
      <c r="N1089">
        <v>1</v>
      </c>
      <c r="O1089" s="18">
        <f>SUMIF(Spotify!U:U,Charts!L1089,Spotify!Q:Q)/COUNTIF(Spotify!U:U,Charts!L1089)</f>
        <v>176859</v>
      </c>
      <c r="P1089" t="str">
        <f t="shared" si="75"/>
        <v>02:56</v>
      </c>
      <c r="Q1089" s="18">
        <f t="shared" si="77"/>
        <v>641941</v>
      </c>
      <c r="R1089" s="8" t="str">
        <f t="shared" si="76"/>
        <v>10:41</v>
      </c>
      <c r="T1089" s="7" t="s">
        <v>13610</v>
      </c>
      <c r="U1089">
        <f>COUNTIFS(Spotify!$AA:$AA,Charts!$U$1,Spotify!$U:$U,Charts!T1089)</f>
        <v>0</v>
      </c>
      <c r="V1089">
        <f>COUNTIFS(Spotify!$AA:$AA,Charts!$V$1,Spotify!$U:$U,Charts!T1089)</f>
        <v>0</v>
      </c>
      <c r="W1089">
        <f>COUNTIFS(Spotify!$AA:$AA,Charts!$W$1,Spotify!$U:$U,Charts!T1089)</f>
        <v>0</v>
      </c>
      <c r="X1089">
        <f>COUNTIFS(Spotify!$AA:$AA,Charts!$X$1,Spotify!$U:$U,Charts!T1089)</f>
        <v>0</v>
      </c>
      <c r="Y1089">
        <f>COUNTIFS(Spotify!$AA:$AA,Charts!$Y$1,Spotify!$U:$U,Charts!T1089)</f>
        <v>0</v>
      </c>
      <c r="Z1089">
        <f>COUNTIFS(Spotify!$AA:$AA,Charts!$Z$1,Spotify!$U:$U,Charts!T1089)</f>
        <v>0</v>
      </c>
      <c r="AA1089">
        <f>COUNTIFS(Spotify!$AA:$AA,Charts!$AA$1,Spotify!$U:$U,Charts!T1089)</f>
        <v>0</v>
      </c>
      <c r="AB1089">
        <f>COUNTIFS(Spotify!$AA:$AA,Charts!$AB$1,Spotify!$U:$U,Charts!T1089)</f>
        <v>0</v>
      </c>
      <c r="AC1089">
        <f>COUNTIFS(Spotify!$AA:$AA,Charts!$AC$1,Spotify!$U:$U,Charts!T1089)</f>
        <v>0</v>
      </c>
      <c r="AD1089">
        <f>COUNTIFS(Spotify!$AA:$AA,Charts!$AD$1,Spotify!$U:$U,Charts!T1089)</f>
        <v>0</v>
      </c>
      <c r="AE1089">
        <f>COUNTIFS(Spotify!$AA:$AA,Charts!$AE$1,Spotify!$U:$U,Charts!T1089)</f>
        <v>1</v>
      </c>
      <c r="AF1089" s="8">
        <f>COUNTIFS(Spotify!$AA:$AA,Charts!$AF$1,Spotify!$U:$U,Charts!T1089)</f>
        <v>0</v>
      </c>
      <c r="AH1089" s="7" t="s">
        <v>13610</v>
      </c>
      <c r="AI1089">
        <f>SUMIFS(Spotify!O:O,Spotify!U:U,Charts!AH1089)/COUNTIFS(Spotify!U:U,Charts!AH1089)</f>
        <v>-3425</v>
      </c>
      <c r="AJ1089" s="18">
        <f>SUMIF(Spotify!U:U,Charts!AH1089,Spotify!P:P)/COUNTIF(Spotify!U:U,Charts!AH1089)</f>
        <v>123024</v>
      </c>
      <c r="AK1089" s="18">
        <f>SUMIF(Spotify!U:U,Charts!AH1089,Spotify!R:R)/COUNTIF(Spotify!U:U,Charts!AH1089)</f>
        <v>1</v>
      </c>
      <c r="AL1089" s="18">
        <f>SUMIF(Spotify!U:U,Charts!AH1089,Spotify!J:J)/COUNTIF(Spotify!U:U,Charts!AH1089)</f>
        <v>839</v>
      </c>
      <c r="AM1089" s="18">
        <f>SUMIF(Spotify!U:U,Charts!AH1089,Spotify!H:H)/COUNTIF(Spotify!U:U,Charts!AH1089)</f>
        <v>74</v>
      </c>
      <c r="AN1089" s="28">
        <f>SUMIF(Spotify!U:U,Charts!AH1089,Spotify!I:I)/COUNTIF(Spotify!U:U,Charts!AH1089)</f>
        <v>835</v>
      </c>
    </row>
    <row r="1090" spans="1:40" x14ac:dyDescent="0.25">
      <c r="A1090" s="3" t="s">
        <v>11004</v>
      </c>
      <c r="B1090" s="1">
        <v>48584874</v>
      </c>
      <c r="C1090" s="1">
        <v>4</v>
      </c>
      <c r="D1090" s="1"/>
      <c r="H1090" s="7" t="s">
        <v>18051</v>
      </c>
      <c r="I1090" s="1">
        <v>12404547</v>
      </c>
      <c r="J1090" s="8">
        <v>1</v>
      </c>
      <c r="L1090" s="7" t="s">
        <v>18051</v>
      </c>
      <c r="M1090" s="1">
        <f t="shared" si="74"/>
        <v>-12404547</v>
      </c>
      <c r="N1090">
        <v>1</v>
      </c>
      <c r="O1090" s="18">
        <f>SUMIF(Spotify!U:U,Charts!L1090,Spotify!Q:Q)/COUNTIF(Spotify!U:U,Charts!L1090)</f>
        <v>165315</v>
      </c>
      <c r="P1090" t="str">
        <f t="shared" si="75"/>
        <v>02:45</v>
      </c>
      <c r="Q1090" s="18">
        <f t="shared" si="77"/>
        <v>641941</v>
      </c>
      <c r="R1090" s="8" t="str">
        <f t="shared" si="76"/>
        <v>10:41</v>
      </c>
      <c r="T1090" s="7" t="s">
        <v>11004</v>
      </c>
      <c r="U1090">
        <f>COUNTIFS(Spotify!$AA:$AA,Charts!$U$1,Spotify!$U:$U,Charts!T1090)</f>
        <v>0</v>
      </c>
      <c r="V1090">
        <f>COUNTIFS(Spotify!$AA:$AA,Charts!$V$1,Spotify!$U:$U,Charts!T1090)</f>
        <v>0</v>
      </c>
      <c r="W1090">
        <f>COUNTIFS(Spotify!$AA:$AA,Charts!$W$1,Spotify!$U:$U,Charts!T1090)</f>
        <v>0</v>
      </c>
      <c r="X1090">
        <f>COUNTIFS(Spotify!$AA:$AA,Charts!$X$1,Spotify!$U:$U,Charts!T1090)</f>
        <v>0</v>
      </c>
      <c r="Y1090">
        <f>COUNTIFS(Spotify!$AA:$AA,Charts!$Y$1,Spotify!$U:$U,Charts!T1090)</f>
        <v>0</v>
      </c>
      <c r="Z1090">
        <f>COUNTIFS(Spotify!$AA:$AA,Charts!$Z$1,Spotify!$U:$U,Charts!T1090)</f>
        <v>0</v>
      </c>
      <c r="AA1090">
        <f>COUNTIFS(Spotify!$AA:$AA,Charts!$AA$1,Spotify!$U:$U,Charts!T1090)</f>
        <v>0</v>
      </c>
      <c r="AB1090">
        <f>COUNTIFS(Spotify!$AA:$AA,Charts!$AB$1,Spotify!$U:$U,Charts!T1090)</f>
        <v>0</v>
      </c>
      <c r="AC1090">
        <f>COUNTIFS(Spotify!$AA:$AA,Charts!$AC$1,Spotify!$U:$U,Charts!T1090)</f>
        <v>0</v>
      </c>
      <c r="AD1090">
        <f>COUNTIFS(Spotify!$AA:$AA,Charts!$AD$1,Spotify!$U:$U,Charts!T1090)</f>
        <v>0</v>
      </c>
      <c r="AE1090">
        <f>COUNTIFS(Spotify!$AA:$AA,Charts!$AE$1,Spotify!$U:$U,Charts!T1090)</f>
        <v>0</v>
      </c>
      <c r="AF1090" s="8">
        <f>COUNTIFS(Spotify!$AA:$AA,Charts!$AF$1,Spotify!$U:$U,Charts!T1090)</f>
        <v>4</v>
      </c>
      <c r="AH1090" s="7" t="s">
        <v>11004</v>
      </c>
      <c r="AI1090">
        <f>SUMIFS(Spotify!O:O,Spotify!U:U,Charts!AH1090)/COUNTIFS(Spotify!U:U,Charts!AH1090)</f>
        <v>-10307.25</v>
      </c>
      <c r="AJ1090" s="18">
        <f>SUMIF(Spotify!U:U,Charts!AH1090,Spotify!P:P)/COUNTIF(Spotify!U:U,Charts!AH1090)</f>
        <v>119931</v>
      </c>
      <c r="AK1090" s="18">
        <f>SUMIF(Spotify!U:U,Charts!AH1090,Spotify!R:R)/COUNTIF(Spotify!U:U,Charts!AH1090)</f>
        <v>3</v>
      </c>
      <c r="AL1090" s="18">
        <f>SUMIF(Spotify!U:U,Charts!AH1090,Spotify!J:J)/COUNTIF(Spotify!U:U,Charts!AH1090)</f>
        <v>338.75</v>
      </c>
      <c r="AM1090" s="18">
        <f>SUMIF(Spotify!U:U,Charts!AH1090,Spotify!H:H)/COUNTIF(Spotify!U:U,Charts!AH1090)</f>
        <v>955.25</v>
      </c>
      <c r="AN1090" s="28">
        <f>SUMIF(Spotify!U:U,Charts!AH1090,Spotify!I:I)/COUNTIF(Spotify!U:U,Charts!AH1090)</f>
        <v>505</v>
      </c>
    </row>
    <row r="1091" spans="1:40" x14ac:dyDescent="0.25">
      <c r="A1091" s="3" t="s">
        <v>1087</v>
      </c>
      <c r="B1091" s="1">
        <v>420891608</v>
      </c>
      <c r="C1091" s="1">
        <v>2</v>
      </c>
      <c r="D1091" s="1"/>
      <c r="H1091" s="7" t="s">
        <v>10881</v>
      </c>
      <c r="I1091" s="1">
        <v>12162902</v>
      </c>
      <c r="J1091" s="8">
        <v>2</v>
      </c>
      <c r="L1091" s="7" t="s">
        <v>10881</v>
      </c>
      <c r="M1091" s="1">
        <f t="shared" ref="M1091:M1154" si="78">-I1091</f>
        <v>-12162902</v>
      </c>
      <c r="N1091">
        <v>2</v>
      </c>
      <c r="O1091" s="18">
        <f>SUMIF(Spotify!U:U,Charts!L1091,Spotify!Q:Q)/COUNTIF(Spotify!U:U,Charts!L1091)</f>
        <v>153680</v>
      </c>
      <c r="P1091" t="str">
        <f t="shared" ref="P1091:P1154" si="79">CONCATENATE(TEXT(INT(O1091/(60*1000)),"00"),":",TEXT(MOD(INT(O1091/1000),60),"00"))</f>
        <v>02:33</v>
      </c>
      <c r="Q1091" s="18">
        <f t="shared" si="77"/>
        <v>641941</v>
      </c>
      <c r="R1091" s="8" t="str">
        <f t="shared" ref="R1091:R1154" si="80">CONCATENATE(TEXT(INT(Q1091/(60*1000)),"00"),":",TEXT(MOD(INT(Q1091/1000),60),"00"))</f>
        <v>10:41</v>
      </c>
      <c r="T1091" s="7" t="s">
        <v>1087</v>
      </c>
      <c r="U1091">
        <f>COUNTIFS(Spotify!$AA:$AA,Charts!$U$1,Spotify!$U:$U,Charts!T1091)</f>
        <v>0</v>
      </c>
      <c r="V1091">
        <f>COUNTIFS(Spotify!$AA:$AA,Charts!$V$1,Spotify!$U:$U,Charts!T1091)</f>
        <v>0</v>
      </c>
      <c r="W1091">
        <f>COUNTIFS(Spotify!$AA:$AA,Charts!$W$1,Spotify!$U:$U,Charts!T1091)</f>
        <v>0</v>
      </c>
      <c r="X1091">
        <f>COUNTIFS(Spotify!$AA:$AA,Charts!$X$1,Spotify!$U:$U,Charts!T1091)</f>
        <v>0</v>
      </c>
      <c r="Y1091">
        <f>COUNTIFS(Spotify!$AA:$AA,Charts!$Y$1,Spotify!$U:$U,Charts!T1091)</f>
        <v>0</v>
      </c>
      <c r="Z1091">
        <f>COUNTIFS(Spotify!$AA:$AA,Charts!$Z$1,Spotify!$U:$U,Charts!T1091)</f>
        <v>0</v>
      </c>
      <c r="AA1091">
        <f>COUNTIFS(Spotify!$AA:$AA,Charts!$AA$1,Spotify!$U:$U,Charts!T1091)</f>
        <v>0</v>
      </c>
      <c r="AB1091">
        <f>COUNTIFS(Spotify!$AA:$AA,Charts!$AB$1,Spotify!$U:$U,Charts!T1091)</f>
        <v>0</v>
      </c>
      <c r="AC1091">
        <f>COUNTIFS(Spotify!$AA:$AA,Charts!$AC$1,Spotify!$U:$U,Charts!T1091)</f>
        <v>0</v>
      </c>
      <c r="AD1091">
        <f>COUNTIFS(Spotify!$AA:$AA,Charts!$AD$1,Spotify!$U:$U,Charts!T1091)</f>
        <v>2</v>
      </c>
      <c r="AE1091">
        <f>COUNTIFS(Spotify!$AA:$AA,Charts!$AE$1,Spotify!$U:$U,Charts!T1091)</f>
        <v>0</v>
      </c>
      <c r="AF1091" s="8">
        <f>COUNTIFS(Spotify!$AA:$AA,Charts!$AF$1,Spotify!$U:$U,Charts!T1091)</f>
        <v>0</v>
      </c>
      <c r="AH1091" s="7" t="s">
        <v>1087</v>
      </c>
      <c r="AI1091">
        <f>SUMIFS(Spotify!O:O,Spotify!U:U,Charts!AH1091)/COUNTIFS(Spotify!U:U,Charts!AH1091)</f>
        <v>-9896</v>
      </c>
      <c r="AJ1091" s="18">
        <f>SUMIF(Spotify!U:U,Charts!AH1091,Spotify!P:P)/COUNTIF(Spotify!U:U,Charts!AH1091)</f>
        <v>98794.5</v>
      </c>
      <c r="AK1091" s="18">
        <f>SUMIF(Spotify!U:U,Charts!AH1091,Spotify!R:R)/COUNTIF(Spotify!U:U,Charts!AH1091)</f>
        <v>30</v>
      </c>
      <c r="AL1091" s="18">
        <f>SUMIF(Spotify!U:U,Charts!AH1091,Spotify!J:J)/COUNTIF(Spotify!U:U,Charts!AH1091)</f>
        <v>475.5</v>
      </c>
      <c r="AM1091" s="18">
        <f>SUMIF(Spotify!U:U,Charts!AH1091,Spotify!H:H)/COUNTIF(Spotify!U:U,Charts!AH1091)</f>
        <v>345.5</v>
      </c>
      <c r="AN1091" s="28">
        <f>SUMIF(Spotify!U:U,Charts!AH1091,Spotify!I:I)/COUNTIF(Spotify!U:U,Charts!AH1091)</f>
        <v>942.5</v>
      </c>
    </row>
    <row r="1092" spans="1:40" x14ac:dyDescent="0.25">
      <c r="A1092" s="3" t="s">
        <v>18223</v>
      </c>
      <c r="B1092" s="1">
        <v>503910352</v>
      </c>
      <c r="C1092" s="1">
        <v>1</v>
      </c>
      <c r="D1092" s="1"/>
      <c r="H1092" s="7" t="s">
        <v>18209</v>
      </c>
      <c r="I1092" s="1">
        <v>12077969</v>
      </c>
      <c r="J1092" s="8">
        <v>1</v>
      </c>
      <c r="L1092" s="7" t="s">
        <v>18209</v>
      </c>
      <c r="M1092" s="1">
        <f t="shared" si="78"/>
        <v>-12077969</v>
      </c>
      <c r="N1092">
        <v>1</v>
      </c>
      <c r="O1092" s="18">
        <f>SUMIF(Spotify!U:U,Charts!L1092,Spotify!Q:Q)/COUNTIF(Spotify!U:U,Charts!L1092)</f>
        <v>202963</v>
      </c>
      <c r="P1092" t="str">
        <f t="shared" si="79"/>
        <v>03:22</v>
      </c>
      <c r="Q1092" s="18">
        <f t="shared" ref="Q1092:Q1155" si="81">MAX($O$2:$O$1264)</f>
        <v>641941</v>
      </c>
      <c r="R1092" s="8" t="str">
        <f t="shared" si="80"/>
        <v>10:41</v>
      </c>
      <c r="T1092" s="7" t="s">
        <v>18223</v>
      </c>
      <c r="U1092">
        <f>COUNTIFS(Spotify!$AA:$AA,Charts!$U$1,Spotify!$U:$U,Charts!T1092)</f>
        <v>0</v>
      </c>
      <c r="V1092">
        <f>COUNTIFS(Spotify!$AA:$AA,Charts!$V$1,Spotify!$U:$U,Charts!T1092)</f>
        <v>0</v>
      </c>
      <c r="W1092">
        <f>COUNTIFS(Spotify!$AA:$AA,Charts!$W$1,Spotify!$U:$U,Charts!T1092)</f>
        <v>0</v>
      </c>
      <c r="X1092">
        <f>COUNTIFS(Spotify!$AA:$AA,Charts!$X$1,Spotify!$U:$U,Charts!T1092)</f>
        <v>0</v>
      </c>
      <c r="Y1092">
        <f>COUNTIFS(Spotify!$AA:$AA,Charts!$Y$1,Spotify!$U:$U,Charts!T1092)</f>
        <v>0</v>
      </c>
      <c r="Z1092">
        <f>COUNTIFS(Spotify!$AA:$AA,Charts!$Z$1,Spotify!$U:$U,Charts!T1092)</f>
        <v>0</v>
      </c>
      <c r="AA1092">
        <f>COUNTIFS(Spotify!$AA:$AA,Charts!$AA$1,Spotify!$U:$U,Charts!T1092)</f>
        <v>0</v>
      </c>
      <c r="AB1092">
        <f>COUNTIFS(Spotify!$AA:$AA,Charts!$AB$1,Spotify!$U:$U,Charts!T1092)</f>
        <v>0</v>
      </c>
      <c r="AC1092">
        <f>COUNTIFS(Spotify!$AA:$AA,Charts!$AC$1,Spotify!$U:$U,Charts!T1092)</f>
        <v>0</v>
      </c>
      <c r="AD1092">
        <f>COUNTIFS(Spotify!$AA:$AA,Charts!$AD$1,Spotify!$U:$U,Charts!T1092)</f>
        <v>0</v>
      </c>
      <c r="AE1092">
        <f>COUNTIFS(Spotify!$AA:$AA,Charts!$AE$1,Spotify!$U:$U,Charts!T1092)</f>
        <v>0</v>
      </c>
      <c r="AF1092" s="8">
        <f>COUNTIFS(Spotify!$AA:$AA,Charts!$AF$1,Spotify!$U:$U,Charts!T1092)</f>
        <v>1</v>
      </c>
      <c r="AH1092" s="7" t="s">
        <v>18223</v>
      </c>
      <c r="AI1092">
        <f>SUMIFS(Spotify!O:O,Spotify!U:U,Charts!AH1092)/COUNTIFS(Spotify!U:U,Charts!AH1092)</f>
        <v>-7567</v>
      </c>
      <c r="AJ1092" s="18">
        <f>SUMIF(Spotify!U:U,Charts!AH1092,Spotify!P:P)/COUNTIF(Spotify!U:U,Charts!AH1092)</f>
        <v>11205</v>
      </c>
      <c r="AK1092" s="18">
        <f>SUMIF(Spotify!U:U,Charts!AH1092,Spotify!R:R)/COUNTIF(Spotify!U:U,Charts!AH1092)</f>
        <v>46</v>
      </c>
      <c r="AL1092" s="18">
        <f>SUMIF(Spotify!U:U,Charts!AH1092,Spotify!J:J)/COUNTIF(Spotify!U:U,Charts!AH1092)</f>
        <v>892</v>
      </c>
      <c r="AM1092" s="18">
        <f>SUMIF(Spotify!U:U,Charts!AH1092,Spotify!H:H)/COUNTIF(Spotify!U:U,Charts!AH1092)</f>
        <v>674</v>
      </c>
      <c r="AN1092" s="28">
        <f>SUMIF(Spotify!U:U,Charts!AH1092,Spotify!I:I)/COUNTIF(Spotify!U:U,Charts!AH1092)</f>
        <v>774</v>
      </c>
    </row>
    <row r="1093" spans="1:40" x14ac:dyDescent="0.25">
      <c r="A1093" s="3" t="s">
        <v>3803</v>
      </c>
      <c r="B1093" s="1">
        <v>497879372</v>
      </c>
      <c r="C1093" s="1">
        <v>1</v>
      </c>
      <c r="D1093" s="1"/>
      <c r="H1093" s="7" t="s">
        <v>16265</v>
      </c>
      <c r="I1093" s="1">
        <v>12066537</v>
      </c>
      <c r="J1093" s="8">
        <v>1</v>
      </c>
      <c r="L1093" s="7" t="s">
        <v>16265</v>
      </c>
      <c r="M1093" s="1">
        <f t="shared" si="78"/>
        <v>-12066537</v>
      </c>
      <c r="N1093">
        <v>1</v>
      </c>
      <c r="O1093" s="18">
        <f>SUMIF(Spotify!U:U,Charts!L1093,Spotify!Q:Q)/COUNTIF(Spotify!U:U,Charts!L1093)</f>
        <v>131893</v>
      </c>
      <c r="P1093" t="str">
        <f t="shared" si="79"/>
        <v>02:11</v>
      </c>
      <c r="Q1093" s="18">
        <f t="shared" si="81"/>
        <v>641941</v>
      </c>
      <c r="R1093" s="8" t="str">
        <f t="shared" si="80"/>
        <v>10:41</v>
      </c>
      <c r="T1093" s="7" t="s">
        <v>3803</v>
      </c>
      <c r="U1093">
        <f>COUNTIFS(Spotify!$AA:$AA,Charts!$U$1,Spotify!$U:$U,Charts!T1093)</f>
        <v>0</v>
      </c>
      <c r="V1093">
        <f>COUNTIFS(Spotify!$AA:$AA,Charts!$V$1,Spotify!$U:$U,Charts!T1093)</f>
        <v>0</v>
      </c>
      <c r="W1093">
        <f>COUNTIFS(Spotify!$AA:$AA,Charts!$W$1,Spotify!$U:$U,Charts!T1093)</f>
        <v>0</v>
      </c>
      <c r="X1093">
        <f>COUNTIFS(Spotify!$AA:$AA,Charts!$X$1,Spotify!$U:$U,Charts!T1093)</f>
        <v>0</v>
      </c>
      <c r="Y1093">
        <f>COUNTIFS(Spotify!$AA:$AA,Charts!$Y$1,Spotify!$U:$U,Charts!T1093)</f>
        <v>0</v>
      </c>
      <c r="Z1093">
        <f>COUNTIFS(Spotify!$AA:$AA,Charts!$Z$1,Spotify!$U:$U,Charts!T1093)</f>
        <v>1</v>
      </c>
      <c r="AA1093">
        <f>COUNTIFS(Spotify!$AA:$AA,Charts!$AA$1,Spotify!$U:$U,Charts!T1093)</f>
        <v>0</v>
      </c>
      <c r="AB1093">
        <f>COUNTIFS(Spotify!$AA:$AA,Charts!$AB$1,Spotify!$U:$U,Charts!T1093)</f>
        <v>0</v>
      </c>
      <c r="AC1093">
        <f>COUNTIFS(Spotify!$AA:$AA,Charts!$AC$1,Spotify!$U:$U,Charts!T1093)</f>
        <v>0</v>
      </c>
      <c r="AD1093">
        <f>COUNTIFS(Spotify!$AA:$AA,Charts!$AD$1,Spotify!$U:$U,Charts!T1093)</f>
        <v>0</v>
      </c>
      <c r="AE1093">
        <f>COUNTIFS(Spotify!$AA:$AA,Charts!$AE$1,Spotify!$U:$U,Charts!T1093)</f>
        <v>0</v>
      </c>
      <c r="AF1093" s="8">
        <f>COUNTIFS(Spotify!$AA:$AA,Charts!$AF$1,Spotify!$U:$U,Charts!T1093)</f>
        <v>0</v>
      </c>
      <c r="AH1093" s="7" t="s">
        <v>3803</v>
      </c>
      <c r="AI1093">
        <f>SUMIFS(Spotify!O:O,Spotify!U:U,Charts!AH1093)/COUNTIFS(Spotify!U:U,Charts!AH1093)</f>
        <v>-6832</v>
      </c>
      <c r="AJ1093" s="18">
        <f>SUMIF(Spotify!U:U,Charts!AH1093,Spotify!P:P)/COUNTIF(Spotify!U:U,Charts!AH1093)</f>
        <v>112022</v>
      </c>
      <c r="AK1093" s="18">
        <f>SUMIF(Spotify!U:U,Charts!AH1093,Spotify!R:R)/COUNTIF(Spotify!U:U,Charts!AH1093)</f>
        <v>44</v>
      </c>
      <c r="AL1093" s="18">
        <f>SUMIF(Spotify!U:U,Charts!AH1093,Spotify!J:J)/COUNTIF(Spotify!U:U,Charts!AH1093)</f>
        <v>578</v>
      </c>
      <c r="AM1093" s="18">
        <f>SUMIF(Spotify!U:U,Charts!AH1093,Spotify!H:H)/COUNTIF(Spotify!U:U,Charts!AH1093)</f>
        <v>878</v>
      </c>
      <c r="AN1093" s="28">
        <f>SUMIF(Spotify!U:U,Charts!AH1093,Spotify!I:I)/COUNTIF(Spotify!U:U,Charts!AH1093)</f>
        <v>525</v>
      </c>
    </row>
    <row r="1094" spans="1:40" x14ac:dyDescent="0.25">
      <c r="A1094" s="3" t="s">
        <v>18224</v>
      </c>
      <c r="B1094" s="1">
        <v>24055735</v>
      </c>
      <c r="C1094" s="1">
        <v>1</v>
      </c>
      <c r="D1094" s="1"/>
      <c r="H1094" s="7" t="s">
        <v>18108</v>
      </c>
      <c r="I1094" s="1">
        <v>12012865</v>
      </c>
      <c r="J1094" s="8">
        <v>1</v>
      </c>
      <c r="L1094" s="7" t="s">
        <v>18108</v>
      </c>
      <c r="M1094" s="1">
        <f t="shared" si="78"/>
        <v>-12012865</v>
      </c>
      <c r="N1094">
        <v>1</v>
      </c>
      <c r="O1094" s="18">
        <f>SUMIF(Spotify!U:U,Charts!L1094,Spotify!Q:Q)/COUNTIF(Spotify!U:U,Charts!L1094)</f>
        <v>235207</v>
      </c>
      <c r="P1094" t="str">
        <f t="shared" si="79"/>
        <v>03:55</v>
      </c>
      <c r="Q1094" s="18">
        <f t="shared" si="81"/>
        <v>641941</v>
      </c>
      <c r="R1094" s="8" t="str">
        <f t="shared" si="80"/>
        <v>10:41</v>
      </c>
      <c r="T1094" s="7" t="s">
        <v>18224</v>
      </c>
      <c r="U1094">
        <f>COUNTIFS(Spotify!$AA:$AA,Charts!$U$1,Spotify!$U:$U,Charts!T1094)</f>
        <v>0</v>
      </c>
      <c r="V1094">
        <f>COUNTIFS(Spotify!$AA:$AA,Charts!$V$1,Spotify!$U:$U,Charts!T1094)</f>
        <v>0</v>
      </c>
      <c r="W1094">
        <f>COUNTIFS(Spotify!$AA:$AA,Charts!$W$1,Spotify!$U:$U,Charts!T1094)</f>
        <v>0</v>
      </c>
      <c r="X1094">
        <f>COUNTIFS(Spotify!$AA:$AA,Charts!$X$1,Spotify!$U:$U,Charts!T1094)</f>
        <v>0</v>
      </c>
      <c r="Y1094">
        <f>COUNTIFS(Spotify!$AA:$AA,Charts!$Y$1,Spotify!$U:$U,Charts!T1094)</f>
        <v>0</v>
      </c>
      <c r="Z1094">
        <f>COUNTIFS(Spotify!$AA:$AA,Charts!$Z$1,Spotify!$U:$U,Charts!T1094)</f>
        <v>0</v>
      </c>
      <c r="AA1094">
        <f>COUNTIFS(Spotify!$AA:$AA,Charts!$AA$1,Spotify!$U:$U,Charts!T1094)</f>
        <v>0</v>
      </c>
      <c r="AB1094">
        <f>COUNTIFS(Spotify!$AA:$AA,Charts!$AB$1,Spotify!$U:$U,Charts!T1094)</f>
        <v>1</v>
      </c>
      <c r="AC1094">
        <f>COUNTIFS(Spotify!$AA:$AA,Charts!$AC$1,Spotify!$U:$U,Charts!T1094)</f>
        <v>0</v>
      </c>
      <c r="AD1094">
        <f>COUNTIFS(Spotify!$AA:$AA,Charts!$AD$1,Spotify!$U:$U,Charts!T1094)</f>
        <v>0</v>
      </c>
      <c r="AE1094">
        <f>COUNTIFS(Spotify!$AA:$AA,Charts!$AE$1,Spotify!$U:$U,Charts!T1094)</f>
        <v>0</v>
      </c>
      <c r="AF1094" s="8">
        <f>COUNTIFS(Spotify!$AA:$AA,Charts!$AF$1,Spotify!$U:$U,Charts!T1094)</f>
        <v>0</v>
      </c>
      <c r="AH1094" s="7" t="s">
        <v>18224</v>
      </c>
      <c r="AI1094">
        <f>SUMIFS(Spotify!O:O,Spotify!U:U,Charts!AH1094)/COUNTIFS(Spotify!U:U,Charts!AH1094)</f>
        <v>-6302</v>
      </c>
      <c r="AJ1094" s="18">
        <f>SUMIF(Spotify!U:U,Charts!AH1094,Spotify!P:P)/COUNTIF(Spotify!U:U,Charts!AH1094)</f>
        <v>123936</v>
      </c>
      <c r="AK1094" s="18">
        <f>SUMIF(Spotify!U:U,Charts!AH1094,Spotify!R:R)/COUNTIF(Spotify!U:U,Charts!AH1094)</f>
        <v>4</v>
      </c>
      <c r="AL1094" s="18">
        <f>SUMIF(Spotify!U:U,Charts!AH1094,Spotify!J:J)/COUNTIF(Spotify!U:U,Charts!AH1094)</f>
        <v>677</v>
      </c>
      <c r="AM1094" s="18">
        <f>SUMIF(Spotify!U:U,Charts!AH1094,Spotify!H:H)/COUNTIF(Spotify!U:U,Charts!AH1094)</f>
        <v>915</v>
      </c>
      <c r="AN1094" s="28">
        <f>SUMIF(Spotify!U:U,Charts!AH1094,Spotify!I:I)/COUNTIF(Spotify!U:U,Charts!AH1094)</f>
        <v>588</v>
      </c>
    </row>
    <row r="1095" spans="1:40" x14ac:dyDescent="0.25">
      <c r="A1095" s="3" t="s">
        <v>18225</v>
      </c>
      <c r="B1095" s="1">
        <v>295006243</v>
      </c>
      <c r="C1095" s="1">
        <v>2</v>
      </c>
      <c r="D1095" s="1"/>
      <c r="H1095" s="7" t="s">
        <v>15221</v>
      </c>
      <c r="I1095" s="1">
        <v>11829987</v>
      </c>
      <c r="J1095" s="8">
        <v>2</v>
      </c>
      <c r="L1095" s="7" t="s">
        <v>15221</v>
      </c>
      <c r="M1095" s="1">
        <f t="shared" si="78"/>
        <v>-11829987</v>
      </c>
      <c r="N1095">
        <v>2</v>
      </c>
      <c r="O1095" s="18">
        <f>SUMIF(Spotify!U:U,Charts!L1095,Spotify!Q:Q)/COUNTIF(Spotify!U:U,Charts!L1095)</f>
        <v>261340</v>
      </c>
      <c r="P1095" t="str">
        <f t="shared" si="79"/>
        <v>04:21</v>
      </c>
      <c r="Q1095" s="18">
        <f t="shared" si="81"/>
        <v>641941</v>
      </c>
      <c r="R1095" s="8" t="str">
        <f t="shared" si="80"/>
        <v>10:41</v>
      </c>
      <c r="T1095" s="7" t="s">
        <v>18225</v>
      </c>
      <c r="U1095">
        <f>COUNTIFS(Spotify!$AA:$AA,Charts!$U$1,Spotify!$U:$U,Charts!T1095)</f>
        <v>0</v>
      </c>
      <c r="V1095">
        <f>COUNTIFS(Spotify!$AA:$AA,Charts!$V$1,Spotify!$U:$U,Charts!T1095)</f>
        <v>0</v>
      </c>
      <c r="W1095">
        <f>COUNTIFS(Spotify!$AA:$AA,Charts!$W$1,Spotify!$U:$U,Charts!T1095)</f>
        <v>0</v>
      </c>
      <c r="X1095">
        <f>COUNTIFS(Spotify!$AA:$AA,Charts!$X$1,Spotify!$U:$U,Charts!T1095)</f>
        <v>0</v>
      </c>
      <c r="Y1095">
        <f>COUNTIFS(Spotify!$AA:$AA,Charts!$Y$1,Spotify!$U:$U,Charts!T1095)</f>
        <v>0</v>
      </c>
      <c r="Z1095">
        <f>COUNTIFS(Spotify!$AA:$AA,Charts!$Z$1,Spotify!$U:$U,Charts!T1095)</f>
        <v>0</v>
      </c>
      <c r="AA1095">
        <f>COUNTIFS(Spotify!$AA:$AA,Charts!$AA$1,Spotify!$U:$U,Charts!T1095)</f>
        <v>0</v>
      </c>
      <c r="AB1095">
        <f>COUNTIFS(Spotify!$AA:$AA,Charts!$AB$1,Spotify!$U:$U,Charts!T1095)</f>
        <v>0</v>
      </c>
      <c r="AC1095">
        <f>COUNTIFS(Spotify!$AA:$AA,Charts!$AC$1,Spotify!$U:$U,Charts!T1095)</f>
        <v>2</v>
      </c>
      <c r="AD1095">
        <f>COUNTIFS(Spotify!$AA:$AA,Charts!$AD$1,Spotify!$U:$U,Charts!T1095)</f>
        <v>0</v>
      </c>
      <c r="AE1095">
        <f>COUNTIFS(Spotify!$AA:$AA,Charts!$AE$1,Spotify!$U:$U,Charts!T1095)</f>
        <v>0</v>
      </c>
      <c r="AF1095" s="8">
        <f>COUNTIFS(Spotify!$AA:$AA,Charts!$AF$1,Spotify!$U:$U,Charts!T1095)</f>
        <v>0</v>
      </c>
      <c r="AH1095" s="7" t="s">
        <v>18225</v>
      </c>
      <c r="AI1095">
        <f>SUMIFS(Spotify!O:O,Spotify!U:U,Charts!AH1095)/COUNTIFS(Spotify!U:U,Charts!AH1095)</f>
        <v>-7292</v>
      </c>
      <c r="AJ1095" s="18">
        <f>SUMIF(Spotify!U:U,Charts!AH1095,Spotify!P:P)/COUNTIF(Spotify!U:U,Charts!AH1095)</f>
        <v>120134</v>
      </c>
      <c r="AK1095" s="18">
        <f>SUMIF(Spotify!U:U,Charts!AH1095,Spotify!R:R)/COUNTIF(Spotify!U:U,Charts!AH1095)</f>
        <v>26.5</v>
      </c>
      <c r="AL1095" s="18">
        <f>SUMIF(Spotify!U:U,Charts!AH1095,Spotify!J:J)/COUNTIF(Spotify!U:U,Charts!AH1095)</f>
        <v>390</v>
      </c>
      <c r="AM1095" s="18">
        <f>SUMIF(Spotify!U:U,Charts!AH1095,Spotify!H:H)/COUNTIF(Spotify!U:U,Charts!AH1095)</f>
        <v>547.5</v>
      </c>
      <c r="AN1095" s="28">
        <f>SUMIF(Spotify!U:U,Charts!AH1095,Spotify!I:I)/COUNTIF(Spotify!U:U,Charts!AH1095)</f>
        <v>659</v>
      </c>
    </row>
    <row r="1096" spans="1:40" x14ac:dyDescent="0.25">
      <c r="A1096" s="3" t="s">
        <v>4404</v>
      </c>
      <c r="B1096" s="1">
        <v>4248861917</v>
      </c>
      <c r="C1096" s="1">
        <v>34</v>
      </c>
      <c r="D1096" s="1"/>
      <c r="H1096" s="7" t="s">
        <v>14447</v>
      </c>
      <c r="I1096" s="1">
        <v>11744002</v>
      </c>
      <c r="J1096" s="8">
        <v>1</v>
      </c>
      <c r="L1096" s="7" t="s">
        <v>14447</v>
      </c>
      <c r="M1096" s="1">
        <f t="shared" si="78"/>
        <v>-11744002</v>
      </c>
      <c r="N1096">
        <v>1</v>
      </c>
      <c r="O1096" s="18">
        <f>SUMIF(Spotify!U:U,Charts!L1096,Spotify!Q:Q)/COUNTIF(Spotify!U:U,Charts!L1096)</f>
        <v>215714</v>
      </c>
      <c r="P1096" t="str">
        <f t="shared" si="79"/>
        <v>03:35</v>
      </c>
      <c r="Q1096" s="18">
        <f t="shared" si="81"/>
        <v>641941</v>
      </c>
      <c r="R1096" s="8" t="str">
        <f t="shared" si="80"/>
        <v>10:41</v>
      </c>
      <c r="T1096" s="7" t="s">
        <v>4404</v>
      </c>
      <c r="U1096">
        <f>COUNTIFS(Spotify!$AA:$AA,Charts!$U$1,Spotify!$U:$U,Charts!T1096)</f>
        <v>4</v>
      </c>
      <c r="V1096">
        <f>COUNTIFS(Spotify!$AA:$AA,Charts!$V$1,Spotify!$U:$U,Charts!T1096)</f>
        <v>5</v>
      </c>
      <c r="W1096">
        <f>COUNTIFS(Spotify!$AA:$AA,Charts!$W$1,Spotify!$U:$U,Charts!T1096)</f>
        <v>2</v>
      </c>
      <c r="X1096">
        <f>COUNTIFS(Spotify!$AA:$AA,Charts!$X$1,Spotify!$U:$U,Charts!T1096)</f>
        <v>2</v>
      </c>
      <c r="Y1096">
        <f>COUNTIFS(Spotify!$AA:$AA,Charts!$Y$1,Spotify!$U:$U,Charts!T1096)</f>
        <v>2</v>
      </c>
      <c r="Z1096">
        <f>COUNTIFS(Spotify!$AA:$AA,Charts!$Z$1,Spotify!$U:$U,Charts!T1096)</f>
        <v>4</v>
      </c>
      <c r="AA1096">
        <f>COUNTIFS(Spotify!$AA:$AA,Charts!$AA$1,Spotify!$U:$U,Charts!T1096)</f>
        <v>1</v>
      </c>
      <c r="AB1096">
        <f>COUNTIFS(Spotify!$AA:$AA,Charts!$AB$1,Spotify!$U:$U,Charts!T1096)</f>
        <v>5</v>
      </c>
      <c r="AC1096">
        <f>COUNTIFS(Spotify!$AA:$AA,Charts!$AC$1,Spotify!$U:$U,Charts!T1096)</f>
        <v>2</v>
      </c>
      <c r="AD1096">
        <f>COUNTIFS(Spotify!$AA:$AA,Charts!$AD$1,Spotify!$U:$U,Charts!T1096)</f>
        <v>4</v>
      </c>
      <c r="AE1096">
        <f>COUNTIFS(Spotify!$AA:$AA,Charts!$AE$1,Spotify!$U:$U,Charts!T1096)</f>
        <v>1</v>
      </c>
      <c r="AF1096" s="8">
        <f>COUNTIFS(Spotify!$AA:$AA,Charts!$AF$1,Spotify!$U:$U,Charts!T1096)</f>
        <v>2</v>
      </c>
      <c r="AH1096" s="7" t="s">
        <v>4404</v>
      </c>
      <c r="AI1096">
        <f>SUMIFS(Spotify!O:O,Spotify!U:U,Charts!AH1096)/COUNTIFS(Spotify!U:U,Charts!AH1096)</f>
        <v>-6708.8529411764703</v>
      </c>
      <c r="AJ1096" s="18">
        <f>SUMIF(Spotify!U:U,Charts!AH1096,Spotify!P:P)/COUNTIF(Spotify!U:U,Charts!AH1096)</f>
        <v>115971.73529411765</v>
      </c>
      <c r="AK1096" s="18">
        <f>SUMIF(Spotify!U:U,Charts!AH1096,Spotify!R:R)/COUNTIF(Spotify!U:U,Charts!AH1096)</f>
        <v>10.647058823529411</v>
      </c>
      <c r="AL1096" s="18">
        <f>SUMIF(Spotify!U:U,Charts!AH1096,Spotify!J:J)/COUNTIF(Spotify!U:U,Charts!AH1096)</f>
        <v>461.52941176470586</v>
      </c>
      <c r="AM1096" s="18">
        <f>SUMIF(Spotify!U:U,Charts!AH1096,Spotify!H:H)/COUNTIF(Spotify!U:U,Charts!AH1096)</f>
        <v>571.38235294117646</v>
      </c>
      <c r="AN1096" s="28">
        <f>SUMIF(Spotify!U:U,Charts!AH1096,Spotify!I:I)/COUNTIF(Spotify!U:U,Charts!AH1096)</f>
        <v>504.91176470588238</v>
      </c>
    </row>
    <row r="1097" spans="1:40" x14ac:dyDescent="0.25">
      <c r="A1097" s="3" t="s">
        <v>18226</v>
      </c>
      <c r="B1097" s="1">
        <v>68928578</v>
      </c>
      <c r="C1097" s="1">
        <v>2</v>
      </c>
      <c r="D1097" s="1"/>
      <c r="H1097" s="7" t="s">
        <v>18013</v>
      </c>
      <c r="I1097" s="1">
        <v>11626550</v>
      </c>
      <c r="J1097" s="8">
        <v>1</v>
      </c>
      <c r="L1097" s="7" t="s">
        <v>18013</v>
      </c>
      <c r="M1097" s="1">
        <f t="shared" si="78"/>
        <v>-11626550</v>
      </c>
      <c r="N1097">
        <v>1</v>
      </c>
      <c r="O1097" s="18">
        <f>SUMIF(Spotify!U:U,Charts!L1097,Spotify!Q:Q)/COUNTIF(Spotify!U:U,Charts!L1097)</f>
        <v>167787</v>
      </c>
      <c r="P1097" t="str">
        <f t="shared" si="79"/>
        <v>02:47</v>
      </c>
      <c r="Q1097" s="18">
        <f t="shared" si="81"/>
        <v>641941</v>
      </c>
      <c r="R1097" s="8" t="str">
        <f t="shared" si="80"/>
        <v>10:41</v>
      </c>
      <c r="T1097" s="7" t="s">
        <v>18226</v>
      </c>
      <c r="U1097">
        <f>COUNTIFS(Spotify!$AA:$AA,Charts!$U$1,Spotify!$U:$U,Charts!T1097)</f>
        <v>1</v>
      </c>
      <c r="V1097">
        <f>COUNTIFS(Spotify!$AA:$AA,Charts!$V$1,Spotify!$U:$U,Charts!T1097)</f>
        <v>0</v>
      </c>
      <c r="W1097">
        <f>COUNTIFS(Spotify!$AA:$AA,Charts!$W$1,Spotify!$U:$U,Charts!T1097)</f>
        <v>0</v>
      </c>
      <c r="X1097">
        <f>COUNTIFS(Spotify!$AA:$AA,Charts!$X$1,Spotify!$U:$U,Charts!T1097)</f>
        <v>0</v>
      </c>
      <c r="Y1097">
        <f>COUNTIFS(Spotify!$AA:$AA,Charts!$Y$1,Spotify!$U:$U,Charts!T1097)</f>
        <v>0</v>
      </c>
      <c r="Z1097">
        <f>COUNTIFS(Spotify!$AA:$AA,Charts!$Z$1,Spotify!$U:$U,Charts!T1097)</f>
        <v>0</v>
      </c>
      <c r="AA1097">
        <f>COUNTIFS(Spotify!$AA:$AA,Charts!$AA$1,Spotify!$U:$U,Charts!T1097)</f>
        <v>0</v>
      </c>
      <c r="AB1097">
        <f>COUNTIFS(Spotify!$AA:$AA,Charts!$AB$1,Spotify!$U:$U,Charts!T1097)</f>
        <v>0</v>
      </c>
      <c r="AC1097">
        <f>COUNTIFS(Spotify!$AA:$AA,Charts!$AC$1,Spotify!$U:$U,Charts!T1097)</f>
        <v>0</v>
      </c>
      <c r="AD1097">
        <f>COUNTIFS(Spotify!$AA:$AA,Charts!$AD$1,Spotify!$U:$U,Charts!T1097)</f>
        <v>0</v>
      </c>
      <c r="AE1097">
        <f>COUNTIFS(Spotify!$AA:$AA,Charts!$AE$1,Spotify!$U:$U,Charts!T1097)</f>
        <v>0</v>
      </c>
      <c r="AF1097" s="8">
        <f>COUNTIFS(Spotify!$AA:$AA,Charts!$AF$1,Spotify!$U:$U,Charts!T1097)</f>
        <v>1</v>
      </c>
      <c r="AH1097" s="7" t="s">
        <v>18226</v>
      </c>
      <c r="AI1097">
        <f>SUMIFS(Spotify!O:O,Spotify!U:U,Charts!AH1097)/COUNTIFS(Spotify!U:U,Charts!AH1097)</f>
        <v>-5718.5</v>
      </c>
      <c r="AJ1097" s="18">
        <f>SUMIF(Spotify!U:U,Charts!AH1097,Spotify!P:P)/COUNTIF(Spotify!U:U,Charts!AH1097)</f>
        <v>55525</v>
      </c>
      <c r="AK1097" s="18">
        <f>SUMIF(Spotify!U:U,Charts!AH1097,Spotify!R:R)/COUNTIF(Spotify!U:U,Charts!AH1097)</f>
        <v>3.5</v>
      </c>
      <c r="AL1097" s="18">
        <f>SUMIF(Spotify!U:U,Charts!AH1097,Spotify!J:J)/COUNTIF(Spotify!U:U,Charts!AH1097)</f>
        <v>564.5</v>
      </c>
      <c r="AM1097" s="18">
        <f>SUMIF(Spotify!U:U,Charts!AH1097,Spotify!H:H)/COUNTIF(Spotify!U:U,Charts!AH1097)</f>
        <v>420.5</v>
      </c>
      <c r="AN1097" s="28">
        <f>SUMIF(Spotify!U:U,Charts!AH1097,Spotify!I:I)/COUNTIF(Spotify!U:U,Charts!AH1097)</f>
        <v>691</v>
      </c>
    </row>
    <row r="1098" spans="1:40" x14ac:dyDescent="0.25">
      <c r="A1098" s="3" t="s">
        <v>5451</v>
      </c>
      <c r="B1098" s="1">
        <v>79461131</v>
      </c>
      <c r="C1098" s="1">
        <v>1</v>
      </c>
      <c r="D1098" s="1"/>
      <c r="H1098" s="7" t="s">
        <v>18233</v>
      </c>
      <c r="I1098" s="1">
        <v>11536368</v>
      </c>
      <c r="J1098" s="8">
        <v>1</v>
      </c>
      <c r="L1098" s="7" t="s">
        <v>18233</v>
      </c>
      <c r="M1098" s="1">
        <f t="shared" si="78"/>
        <v>-11536368</v>
      </c>
      <c r="N1098">
        <v>1</v>
      </c>
      <c r="O1098" s="18">
        <f>SUMIF(Spotify!U:U,Charts!L1098,Spotify!Q:Q)/COUNTIF(Spotify!U:U,Charts!L1098)</f>
        <v>158061</v>
      </c>
      <c r="P1098" t="str">
        <f t="shared" si="79"/>
        <v>02:38</v>
      </c>
      <c r="Q1098" s="18">
        <f t="shared" si="81"/>
        <v>641941</v>
      </c>
      <c r="R1098" s="8" t="str">
        <f t="shared" si="80"/>
        <v>10:41</v>
      </c>
      <c r="T1098" s="7" t="s">
        <v>5451</v>
      </c>
      <c r="U1098">
        <f>COUNTIFS(Spotify!$AA:$AA,Charts!$U$1,Spotify!$U:$U,Charts!T1098)</f>
        <v>0</v>
      </c>
      <c r="V1098">
        <f>COUNTIFS(Spotify!$AA:$AA,Charts!$V$1,Spotify!$U:$U,Charts!T1098)</f>
        <v>0</v>
      </c>
      <c r="W1098">
        <f>COUNTIFS(Spotify!$AA:$AA,Charts!$W$1,Spotify!$U:$U,Charts!T1098)</f>
        <v>0</v>
      </c>
      <c r="X1098">
        <f>COUNTIFS(Spotify!$AA:$AA,Charts!$X$1,Spotify!$U:$U,Charts!T1098)</f>
        <v>0</v>
      </c>
      <c r="Y1098">
        <f>COUNTIFS(Spotify!$AA:$AA,Charts!$Y$1,Spotify!$U:$U,Charts!T1098)</f>
        <v>0</v>
      </c>
      <c r="Z1098">
        <f>COUNTIFS(Spotify!$AA:$AA,Charts!$Z$1,Spotify!$U:$U,Charts!T1098)</f>
        <v>0</v>
      </c>
      <c r="AA1098">
        <f>COUNTIFS(Spotify!$AA:$AA,Charts!$AA$1,Spotify!$U:$U,Charts!T1098)</f>
        <v>0</v>
      </c>
      <c r="AB1098">
        <f>COUNTIFS(Spotify!$AA:$AA,Charts!$AB$1,Spotify!$U:$U,Charts!T1098)</f>
        <v>0</v>
      </c>
      <c r="AC1098">
        <f>COUNTIFS(Spotify!$AA:$AA,Charts!$AC$1,Spotify!$U:$U,Charts!T1098)</f>
        <v>0</v>
      </c>
      <c r="AD1098">
        <f>COUNTIFS(Spotify!$AA:$AA,Charts!$AD$1,Spotify!$U:$U,Charts!T1098)</f>
        <v>0</v>
      </c>
      <c r="AE1098">
        <f>COUNTIFS(Spotify!$AA:$AA,Charts!$AE$1,Spotify!$U:$U,Charts!T1098)</f>
        <v>0</v>
      </c>
      <c r="AF1098" s="8">
        <f>COUNTIFS(Spotify!$AA:$AA,Charts!$AF$1,Spotify!$U:$U,Charts!T1098)</f>
        <v>1</v>
      </c>
      <c r="AH1098" s="7" t="s">
        <v>5451</v>
      </c>
      <c r="AI1098">
        <f>SUMIFS(Spotify!O:O,Spotify!U:U,Charts!AH1098)/COUNTIFS(Spotify!U:U,Charts!AH1098)</f>
        <v>-6919</v>
      </c>
      <c r="AJ1098" s="18">
        <f>SUMIF(Spotify!U:U,Charts!AH1098,Spotify!P:P)/COUNTIF(Spotify!U:U,Charts!AH1098)</f>
        <v>82488</v>
      </c>
      <c r="AK1098" s="18">
        <f>SUMIF(Spotify!U:U,Charts!AH1098,Spotify!R:R)/COUNTIF(Spotify!U:U,Charts!AH1098)</f>
        <v>13</v>
      </c>
      <c r="AL1098" s="18">
        <f>SUMIF(Spotify!U:U,Charts!AH1098,Spotify!J:J)/COUNTIF(Spotify!U:U,Charts!AH1098)</f>
        <v>805</v>
      </c>
      <c r="AM1098" s="18">
        <f>SUMIF(Spotify!U:U,Charts!AH1098,Spotify!H:H)/COUNTIF(Spotify!U:U,Charts!AH1098)</f>
        <v>731</v>
      </c>
      <c r="AN1098" s="28">
        <f>SUMIF(Spotify!U:U,Charts!AH1098,Spotify!I:I)/COUNTIF(Spotify!U:U,Charts!AH1098)</f>
        <v>626</v>
      </c>
    </row>
    <row r="1099" spans="1:40" x14ac:dyDescent="0.25">
      <c r="A1099" s="3" t="s">
        <v>18227</v>
      </c>
      <c r="B1099" s="1">
        <v>1306389235</v>
      </c>
      <c r="C1099" s="1">
        <v>6</v>
      </c>
      <c r="D1099" s="1"/>
      <c r="H1099" s="7" t="s">
        <v>17890</v>
      </c>
      <c r="I1099" s="1">
        <v>11457783</v>
      </c>
      <c r="J1099" s="8">
        <v>1</v>
      </c>
      <c r="L1099" s="7" t="s">
        <v>17890</v>
      </c>
      <c r="M1099" s="1">
        <f t="shared" si="78"/>
        <v>-11457783</v>
      </c>
      <c r="N1099">
        <v>1</v>
      </c>
      <c r="O1099" s="18">
        <f>SUMIF(Spotify!U:U,Charts!L1099,Spotify!Q:Q)/COUNTIF(Spotify!U:U,Charts!L1099)</f>
        <v>248472</v>
      </c>
      <c r="P1099" t="str">
        <f t="shared" si="79"/>
        <v>04:08</v>
      </c>
      <c r="Q1099" s="18">
        <f t="shared" si="81"/>
        <v>641941</v>
      </c>
      <c r="R1099" s="8" t="str">
        <f t="shared" si="80"/>
        <v>10:41</v>
      </c>
      <c r="T1099" s="7" t="s">
        <v>18227</v>
      </c>
      <c r="U1099">
        <f>COUNTIFS(Spotify!$AA:$AA,Charts!$U$1,Spotify!$U:$U,Charts!T1099)</f>
        <v>2</v>
      </c>
      <c r="V1099">
        <f>COUNTIFS(Spotify!$AA:$AA,Charts!$V$1,Spotify!$U:$U,Charts!T1099)</f>
        <v>0</v>
      </c>
      <c r="W1099">
        <f>COUNTIFS(Spotify!$AA:$AA,Charts!$W$1,Spotify!$U:$U,Charts!T1099)</f>
        <v>0</v>
      </c>
      <c r="X1099">
        <f>COUNTIFS(Spotify!$AA:$AA,Charts!$X$1,Spotify!$U:$U,Charts!T1099)</f>
        <v>0</v>
      </c>
      <c r="Y1099">
        <f>COUNTIFS(Spotify!$AA:$AA,Charts!$Y$1,Spotify!$U:$U,Charts!T1099)</f>
        <v>1</v>
      </c>
      <c r="Z1099">
        <f>COUNTIFS(Spotify!$AA:$AA,Charts!$Z$1,Spotify!$U:$U,Charts!T1099)</f>
        <v>0</v>
      </c>
      <c r="AA1099">
        <f>COUNTIFS(Spotify!$AA:$AA,Charts!$AA$1,Spotify!$U:$U,Charts!T1099)</f>
        <v>1</v>
      </c>
      <c r="AB1099">
        <f>COUNTIFS(Spotify!$AA:$AA,Charts!$AB$1,Spotify!$U:$U,Charts!T1099)</f>
        <v>1</v>
      </c>
      <c r="AC1099">
        <f>COUNTIFS(Spotify!$AA:$AA,Charts!$AC$1,Spotify!$U:$U,Charts!T1099)</f>
        <v>0</v>
      </c>
      <c r="AD1099">
        <f>COUNTIFS(Spotify!$AA:$AA,Charts!$AD$1,Spotify!$U:$U,Charts!T1099)</f>
        <v>0</v>
      </c>
      <c r="AE1099">
        <f>COUNTIFS(Spotify!$AA:$AA,Charts!$AE$1,Spotify!$U:$U,Charts!T1099)</f>
        <v>1</v>
      </c>
      <c r="AF1099" s="8">
        <f>COUNTIFS(Spotify!$AA:$AA,Charts!$AF$1,Spotify!$U:$U,Charts!T1099)</f>
        <v>0</v>
      </c>
      <c r="AH1099" s="7" t="s">
        <v>18227</v>
      </c>
      <c r="AI1099">
        <f>SUMIFS(Spotify!O:O,Spotify!U:U,Charts!AH1099)/COUNTIFS(Spotify!U:U,Charts!AH1099)</f>
        <v>-3071.8333333333335</v>
      </c>
      <c r="AJ1099" s="18">
        <f>SUMIF(Spotify!U:U,Charts!AH1099,Spotify!P:P)/COUNTIF(Spotify!U:U,Charts!AH1099)</f>
        <v>123391</v>
      </c>
      <c r="AK1099" s="18">
        <f>SUMIF(Spotify!U:U,Charts!AH1099,Spotify!R:R)/COUNTIF(Spotify!U:U,Charts!AH1099)</f>
        <v>20.5</v>
      </c>
      <c r="AL1099" s="18">
        <f>SUMIF(Spotify!U:U,Charts!AH1099,Spotify!J:J)/COUNTIF(Spotify!U:U,Charts!AH1099)</f>
        <v>491</v>
      </c>
      <c r="AM1099" s="18">
        <f>SUMIF(Spotify!U:U,Charts!AH1099,Spotify!H:H)/COUNTIF(Spotify!U:U,Charts!AH1099)</f>
        <v>497.16666666666669</v>
      </c>
      <c r="AN1099" s="28">
        <f>SUMIF(Spotify!U:U,Charts!AH1099,Spotify!I:I)/COUNTIF(Spotify!U:U,Charts!AH1099)</f>
        <v>633</v>
      </c>
    </row>
    <row r="1100" spans="1:40" x14ac:dyDescent="0.25">
      <c r="A1100" s="3" t="s">
        <v>18228</v>
      </c>
      <c r="B1100" s="1">
        <v>293767640</v>
      </c>
      <c r="C1100" s="1">
        <v>1</v>
      </c>
      <c r="D1100" s="1"/>
      <c r="H1100" s="7" t="s">
        <v>10700</v>
      </c>
      <c r="I1100" s="1">
        <v>11411679</v>
      </c>
      <c r="J1100" s="8">
        <v>1</v>
      </c>
      <c r="L1100" s="7" t="s">
        <v>10700</v>
      </c>
      <c r="M1100" s="1">
        <f t="shared" si="78"/>
        <v>-11411679</v>
      </c>
      <c r="N1100">
        <v>1</v>
      </c>
      <c r="O1100" s="18">
        <f>SUMIF(Spotify!U:U,Charts!L1100,Spotify!Q:Q)/COUNTIF(Spotify!U:U,Charts!L1100)</f>
        <v>189125</v>
      </c>
      <c r="P1100" t="str">
        <f t="shared" si="79"/>
        <v>03:09</v>
      </c>
      <c r="Q1100" s="18">
        <f t="shared" si="81"/>
        <v>641941</v>
      </c>
      <c r="R1100" s="8" t="str">
        <f t="shared" si="80"/>
        <v>10:41</v>
      </c>
      <c r="T1100" s="7" t="s">
        <v>18228</v>
      </c>
      <c r="U1100">
        <f>COUNTIFS(Spotify!$AA:$AA,Charts!$U$1,Spotify!$U:$U,Charts!T1100)</f>
        <v>0</v>
      </c>
      <c r="V1100">
        <f>COUNTIFS(Spotify!$AA:$AA,Charts!$V$1,Spotify!$U:$U,Charts!T1100)</f>
        <v>0</v>
      </c>
      <c r="W1100">
        <f>COUNTIFS(Spotify!$AA:$AA,Charts!$W$1,Spotify!$U:$U,Charts!T1100)</f>
        <v>0</v>
      </c>
      <c r="X1100">
        <f>COUNTIFS(Spotify!$AA:$AA,Charts!$X$1,Spotify!$U:$U,Charts!T1100)</f>
        <v>0</v>
      </c>
      <c r="Y1100">
        <f>COUNTIFS(Spotify!$AA:$AA,Charts!$Y$1,Spotify!$U:$U,Charts!T1100)</f>
        <v>0</v>
      </c>
      <c r="Z1100">
        <f>COUNTIFS(Spotify!$AA:$AA,Charts!$Z$1,Spotify!$U:$U,Charts!T1100)</f>
        <v>1</v>
      </c>
      <c r="AA1100">
        <f>COUNTIFS(Spotify!$AA:$AA,Charts!$AA$1,Spotify!$U:$U,Charts!T1100)</f>
        <v>0</v>
      </c>
      <c r="AB1100">
        <f>COUNTIFS(Spotify!$AA:$AA,Charts!$AB$1,Spotify!$U:$U,Charts!T1100)</f>
        <v>0</v>
      </c>
      <c r="AC1100">
        <f>COUNTIFS(Spotify!$AA:$AA,Charts!$AC$1,Spotify!$U:$U,Charts!T1100)</f>
        <v>0</v>
      </c>
      <c r="AD1100">
        <f>COUNTIFS(Spotify!$AA:$AA,Charts!$AD$1,Spotify!$U:$U,Charts!T1100)</f>
        <v>0</v>
      </c>
      <c r="AE1100">
        <f>COUNTIFS(Spotify!$AA:$AA,Charts!$AE$1,Spotify!$U:$U,Charts!T1100)</f>
        <v>0</v>
      </c>
      <c r="AF1100" s="8">
        <f>COUNTIFS(Spotify!$AA:$AA,Charts!$AF$1,Spotify!$U:$U,Charts!T1100)</f>
        <v>0</v>
      </c>
      <c r="AH1100" s="7" t="s">
        <v>18228</v>
      </c>
      <c r="AI1100">
        <f>SUMIFS(Spotify!O:O,Spotify!U:U,Charts!AH1100)/COUNTIFS(Spotify!U:U,Charts!AH1100)</f>
        <v>-4668</v>
      </c>
      <c r="AJ1100" s="18">
        <f>SUMIF(Spotify!U:U,Charts!AH1100,Spotify!P:P)/COUNTIF(Spotify!U:U,Charts!AH1100)</f>
        <v>119984</v>
      </c>
      <c r="AK1100" s="18">
        <f>SUMIF(Spotify!U:U,Charts!AH1100,Spotify!R:R)/COUNTIF(Spotify!U:U,Charts!AH1100)</f>
        <v>28</v>
      </c>
      <c r="AL1100" s="18">
        <f>SUMIF(Spotify!U:U,Charts!AH1100,Spotify!J:J)/COUNTIF(Spotify!U:U,Charts!AH1100)</f>
        <v>166</v>
      </c>
      <c r="AM1100" s="18">
        <f>SUMIF(Spotify!U:U,Charts!AH1100,Spotify!H:H)/COUNTIF(Spotify!U:U,Charts!AH1100)</f>
        <v>838</v>
      </c>
      <c r="AN1100" s="28">
        <f>SUMIF(Spotify!U:U,Charts!AH1100,Spotify!I:I)/COUNTIF(Spotify!U:U,Charts!AH1100)</f>
        <v>708</v>
      </c>
    </row>
    <row r="1101" spans="1:40" x14ac:dyDescent="0.25">
      <c r="A1101" s="3" t="s">
        <v>3725</v>
      </c>
      <c r="B1101" s="1">
        <v>15184951</v>
      </c>
      <c r="C1101" s="1">
        <v>3</v>
      </c>
      <c r="D1101" s="1"/>
      <c r="H1101" s="7" t="s">
        <v>9310</v>
      </c>
      <c r="I1101" s="1">
        <v>11383736</v>
      </c>
      <c r="J1101" s="8">
        <v>1</v>
      </c>
      <c r="L1101" s="7" t="s">
        <v>9310</v>
      </c>
      <c r="M1101" s="1">
        <f t="shared" si="78"/>
        <v>-11383736</v>
      </c>
      <c r="N1101">
        <v>1</v>
      </c>
      <c r="O1101" s="18">
        <f>SUMIF(Spotify!U:U,Charts!L1101,Spotify!Q:Q)/COUNTIF(Spotify!U:U,Charts!L1101)</f>
        <v>188369</v>
      </c>
      <c r="P1101" t="str">
        <f t="shared" si="79"/>
        <v>03:08</v>
      </c>
      <c r="Q1101" s="18">
        <f t="shared" si="81"/>
        <v>641941</v>
      </c>
      <c r="R1101" s="8" t="str">
        <f t="shared" si="80"/>
        <v>10:41</v>
      </c>
      <c r="T1101" s="7" t="s">
        <v>3725</v>
      </c>
      <c r="U1101">
        <f>COUNTIFS(Spotify!$AA:$AA,Charts!$U$1,Spotify!$U:$U,Charts!T1101)</f>
        <v>0</v>
      </c>
      <c r="V1101">
        <f>COUNTIFS(Spotify!$AA:$AA,Charts!$V$1,Spotify!$U:$U,Charts!T1101)</f>
        <v>3</v>
      </c>
      <c r="W1101">
        <f>COUNTIFS(Spotify!$AA:$AA,Charts!$W$1,Spotify!$U:$U,Charts!T1101)</f>
        <v>0</v>
      </c>
      <c r="X1101">
        <f>COUNTIFS(Spotify!$AA:$AA,Charts!$X$1,Spotify!$U:$U,Charts!T1101)</f>
        <v>0</v>
      </c>
      <c r="Y1101">
        <f>COUNTIFS(Spotify!$AA:$AA,Charts!$Y$1,Spotify!$U:$U,Charts!T1101)</f>
        <v>0</v>
      </c>
      <c r="Z1101">
        <f>COUNTIFS(Spotify!$AA:$AA,Charts!$Z$1,Spotify!$U:$U,Charts!T1101)</f>
        <v>0</v>
      </c>
      <c r="AA1101">
        <f>COUNTIFS(Spotify!$AA:$AA,Charts!$AA$1,Spotify!$U:$U,Charts!T1101)</f>
        <v>0</v>
      </c>
      <c r="AB1101">
        <f>COUNTIFS(Spotify!$AA:$AA,Charts!$AB$1,Spotify!$U:$U,Charts!T1101)</f>
        <v>0</v>
      </c>
      <c r="AC1101">
        <f>COUNTIFS(Spotify!$AA:$AA,Charts!$AC$1,Spotify!$U:$U,Charts!T1101)</f>
        <v>0</v>
      </c>
      <c r="AD1101">
        <f>COUNTIFS(Spotify!$AA:$AA,Charts!$AD$1,Spotify!$U:$U,Charts!T1101)</f>
        <v>0</v>
      </c>
      <c r="AE1101">
        <f>COUNTIFS(Spotify!$AA:$AA,Charts!$AE$1,Spotify!$U:$U,Charts!T1101)</f>
        <v>0</v>
      </c>
      <c r="AF1101" s="8">
        <f>COUNTIFS(Spotify!$AA:$AA,Charts!$AF$1,Spotify!$U:$U,Charts!T1101)</f>
        <v>0</v>
      </c>
      <c r="AH1101" s="7" t="s">
        <v>3725</v>
      </c>
      <c r="AI1101">
        <f>SUMIFS(Spotify!O:O,Spotify!U:U,Charts!AH1101)/COUNTIFS(Spotify!U:U,Charts!AH1101)</f>
        <v>-6460.333333333333</v>
      </c>
      <c r="AJ1101" s="18">
        <f>SUMIF(Spotify!U:U,Charts!AH1101,Spotify!P:P)/COUNTIF(Spotify!U:U,Charts!AH1101)</f>
        <v>125368</v>
      </c>
      <c r="AK1101" s="18">
        <f>SUMIF(Spotify!U:U,Charts!AH1101,Spotify!R:R)/COUNTIF(Spotify!U:U,Charts!AH1101)</f>
        <v>1.3333333333333333</v>
      </c>
      <c r="AL1101" s="18">
        <f>SUMIF(Spotify!U:U,Charts!AH1101,Spotify!J:J)/COUNTIF(Spotify!U:U,Charts!AH1101)</f>
        <v>233</v>
      </c>
      <c r="AM1101" s="18">
        <f>SUMIF(Spotify!U:U,Charts!AH1101,Spotify!H:H)/COUNTIF(Spotify!U:U,Charts!AH1101)</f>
        <v>876</v>
      </c>
      <c r="AN1101" s="28">
        <f>SUMIF(Spotify!U:U,Charts!AH1101,Spotify!I:I)/COUNTIF(Spotify!U:U,Charts!AH1101)</f>
        <v>670.33333333333337</v>
      </c>
    </row>
    <row r="1102" spans="1:40" x14ac:dyDescent="0.25">
      <c r="A1102" s="3" t="s">
        <v>7393</v>
      </c>
      <c r="B1102" s="1">
        <v>276248773</v>
      </c>
      <c r="C1102" s="1">
        <v>6</v>
      </c>
      <c r="D1102" s="1"/>
      <c r="H1102" s="7" t="s">
        <v>12398</v>
      </c>
      <c r="I1102" s="1">
        <v>11382364</v>
      </c>
      <c r="J1102" s="8">
        <v>1</v>
      </c>
      <c r="L1102" s="7" t="s">
        <v>12398</v>
      </c>
      <c r="M1102" s="1">
        <f t="shared" si="78"/>
        <v>-11382364</v>
      </c>
      <c r="N1102">
        <v>1</v>
      </c>
      <c r="O1102" s="18">
        <f>SUMIF(Spotify!U:U,Charts!L1102,Spotify!Q:Q)/COUNTIF(Spotify!U:U,Charts!L1102)</f>
        <v>203813</v>
      </c>
      <c r="P1102" t="str">
        <f t="shared" si="79"/>
        <v>03:23</v>
      </c>
      <c r="Q1102" s="18">
        <f t="shared" si="81"/>
        <v>641941</v>
      </c>
      <c r="R1102" s="8" t="str">
        <f t="shared" si="80"/>
        <v>10:41</v>
      </c>
      <c r="T1102" s="7" t="s">
        <v>7393</v>
      </c>
      <c r="U1102">
        <f>COUNTIFS(Spotify!$AA:$AA,Charts!$U$1,Spotify!$U:$U,Charts!T1102)</f>
        <v>0</v>
      </c>
      <c r="V1102">
        <f>COUNTIFS(Spotify!$AA:$AA,Charts!$V$1,Spotify!$U:$U,Charts!T1102)</f>
        <v>3</v>
      </c>
      <c r="W1102">
        <f>COUNTIFS(Spotify!$AA:$AA,Charts!$W$1,Spotify!$U:$U,Charts!T1102)</f>
        <v>0</v>
      </c>
      <c r="X1102">
        <f>COUNTIFS(Spotify!$AA:$AA,Charts!$X$1,Spotify!$U:$U,Charts!T1102)</f>
        <v>0</v>
      </c>
      <c r="Y1102">
        <f>COUNTIFS(Spotify!$AA:$AA,Charts!$Y$1,Spotify!$U:$U,Charts!T1102)</f>
        <v>1</v>
      </c>
      <c r="Z1102">
        <f>COUNTIFS(Spotify!$AA:$AA,Charts!$Z$1,Spotify!$U:$U,Charts!T1102)</f>
        <v>1</v>
      </c>
      <c r="AA1102">
        <f>COUNTIFS(Spotify!$AA:$AA,Charts!$AA$1,Spotify!$U:$U,Charts!T1102)</f>
        <v>0</v>
      </c>
      <c r="AB1102">
        <f>COUNTIFS(Spotify!$AA:$AA,Charts!$AB$1,Spotify!$U:$U,Charts!T1102)</f>
        <v>0</v>
      </c>
      <c r="AC1102">
        <f>COUNTIFS(Spotify!$AA:$AA,Charts!$AC$1,Spotify!$U:$U,Charts!T1102)</f>
        <v>0</v>
      </c>
      <c r="AD1102">
        <f>COUNTIFS(Spotify!$AA:$AA,Charts!$AD$1,Spotify!$U:$U,Charts!T1102)</f>
        <v>0</v>
      </c>
      <c r="AE1102">
        <f>COUNTIFS(Spotify!$AA:$AA,Charts!$AE$1,Spotify!$U:$U,Charts!T1102)</f>
        <v>0</v>
      </c>
      <c r="AF1102" s="8">
        <f>COUNTIFS(Spotify!$AA:$AA,Charts!$AF$1,Spotify!$U:$U,Charts!T1102)</f>
        <v>1</v>
      </c>
      <c r="AH1102" s="7" t="s">
        <v>7393</v>
      </c>
      <c r="AI1102">
        <f>SUMIFS(Spotify!O:O,Spotify!U:U,Charts!AH1102)/COUNTIFS(Spotify!U:U,Charts!AH1102)</f>
        <v>-3850.6666666666665</v>
      </c>
      <c r="AJ1102" s="18">
        <f>SUMIF(Spotify!U:U,Charts!AH1102,Spotify!P:P)/COUNTIF(Spotify!U:U,Charts!AH1102)</f>
        <v>104784.33333333333</v>
      </c>
      <c r="AK1102" s="18">
        <f>SUMIF(Spotify!U:U,Charts!AH1102,Spotify!R:R)/COUNTIF(Spotify!U:U,Charts!AH1102)</f>
        <v>9.5</v>
      </c>
      <c r="AL1102" s="18">
        <f>SUMIF(Spotify!U:U,Charts!AH1102,Spotify!J:J)/COUNTIF(Spotify!U:U,Charts!AH1102)</f>
        <v>292.16666666666669</v>
      </c>
      <c r="AM1102" s="18">
        <f>SUMIF(Spotify!U:U,Charts!AH1102,Spotify!H:H)/COUNTIF(Spotify!U:U,Charts!AH1102)</f>
        <v>511</v>
      </c>
      <c r="AN1102" s="28">
        <f>SUMIF(Spotify!U:U,Charts!AH1102,Spotify!I:I)/COUNTIF(Spotify!U:U,Charts!AH1102)</f>
        <v>471</v>
      </c>
    </row>
    <row r="1103" spans="1:40" x14ac:dyDescent="0.25">
      <c r="A1103" s="3" t="s">
        <v>18229</v>
      </c>
      <c r="B1103" s="1">
        <v>59499428</v>
      </c>
      <c r="C1103" s="1">
        <v>1</v>
      </c>
      <c r="D1103" s="1"/>
      <c r="H1103" s="7" t="s">
        <v>1035</v>
      </c>
      <c r="I1103" s="1">
        <v>11232588</v>
      </c>
      <c r="J1103" s="8">
        <v>1</v>
      </c>
      <c r="L1103" s="7" t="s">
        <v>1035</v>
      </c>
      <c r="M1103" s="1">
        <f t="shared" si="78"/>
        <v>-11232588</v>
      </c>
      <c r="N1103">
        <v>1</v>
      </c>
      <c r="O1103" s="18">
        <f>SUMIF(Spotify!U:U,Charts!L1103,Spotify!Q:Q)/COUNTIF(Spotify!U:U,Charts!L1103)</f>
        <v>234360</v>
      </c>
      <c r="P1103" t="str">
        <f t="shared" si="79"/>
        <v>03:54</v>
      </c>
      <c r="Q1103" s="18">
        <f t="shared" si="81"/>
        <v>641941</v>
      </c>
      <c r="R1103" s="8" t="str">
        <f t="shared" si="80"/>
        <v>10:41</v>
      </c>
      <c r="T1103" s="7" t="s">
        <v>18229</v>
      </c>
      <c r="U1103">
        <f>COUNTIFS(Spotify!$AA:$AA,Charts!$U$1,Spotify!$U:$U,Charts!T1103)</f>
        <v>0</v>
      </c>
      <c r="V1103">
        <f>COUNTIFS(Spotify!$AA:$AA,Charts!$V$1,Spotify!$U:$U,Charts!T1103)</f>
        <v>0</v>
      </c>
      <c r="W1103">
        <f>COUNTIFS(Spotify!$AA:$AA,Charts!$W$1,Spotify!$U:$U,Charts!T1103)</f>
        <v>0</v>
      </c>
      <c r="X1103">
        <f>COUNTIFS(Spotify!$AA:$AA,Charts!$X$1,Spotify!$U:$U,Charts!T1103)</f>
        <v>0</v>
      </c>
      <c r="Y1103">
        <f>COUNTIFS(Spotify!$AA:$AA,Charts!$Y$1,Spotify!$U:$U,Charts!T1103)</f>
        <v>0</v>
      </c>
      <c r="Z1103">
        <f>COUNTIFS(Spotify!$AA:$AA,Charts!$Z$1,Spotify!$U:$U,Charts!T1103)</f>
        <v>0</v>
      </c>
      <c r="AA1103">
        <f>COUNTIFS(Spotify!$AA:$AA,Charts!$AA$1,Spotify!$U:$U,Charts!T1103)</f>
        <v>0</v>
      </c>
      <c r="AB1103">
        <f>COUNTIFS(Spotify!$AA:$AA,Charts!$AB$1,Spotify!$U:$U,Charts!T1103)</f>
        <v>0</v>
      </c>
      <c r="AC1103">
        <f>COUNTIFS(Spotify!$AA:$AA,Charts!$AC$1,Spotify!$U:$U,Charts!T1103)</f>
        <v>0</v>
      </c>
      <c r="AD1103">
        <f>COUNTIFS(Spotify!$AA:$AA,Charts!$AD$1,Spotify!$U:$U,Charts!T1103)</f>
        <v>0</v>
      </c>
      <c r="AE1103">
        <f>COUNTIFS(Spotify!$AA:$AA,Charts!$AE$1,Spotify!$U:$U,Charts!T1103)</f>
        <v>1</v>
      </c>
      <c r="AF1103" s="8">
        <f>COUNTIFS(Spotify!$AA:$AA,Charts!$AF$1,Spotify!$U:$U,Charts!T1103)</f>
        <v>0</v>
      </c>
      <c r="AH1103" s="7" t="s">
        <v>18229</v>
      </c>
      <c r="AI1103">
        <f>SUMIFS(Spotify!O:O,Spotify!U:U,Charts!AH1103)/COUNTIFS(Spotify!U:U,Charts!AH1103)</f>
        <v>-5549</v>
      </c>
      <c r="AJ1103" s="18">
        <f>SUMIF(Spotify!U:U,Charts!AH1103,Spotify!P:P)/COUNTIF(Spotify!U:U,Charts!AH1103)</f>
        <v>81009</v>
      </c>
      <c r="AK1103" s="18">
        <f>SUMIF(Spotify!U:U,Charts!AH1103,Spotify!R:R)/COUNTIF(Spotify!U:U,Charts!AH1103)</f>
        <v>9</v>
      </c>
      <c r="AL1103" s="18">
        <f>SUMIF(Spotify!U:U,Charts!AH1103,Spotify!J:J)/COUNTIF(Spotify!U:U,Charts!AH1103)</f>
        <v>413</v>
      </c>
      <c r="AM1103" s="18">
        <f>SUMIF(Spotify!U:U,Charts!AH1103,Spotify!H:H)/COUNTIF(Spotify!U:U,Charts!AH1103)</f>
        <v>72</v>
      </c>
      <c r="AN1103" s="28">
        <f>SUMIF(Spotify!U:U,Charts!AH1103,Spotify!I:I)/COUNTIF(Spotify!U:U,Charts!AH1103)</f>
        <v>63</v>
      </c>
    </row>
    <row r="1104" spans="1:40" x14ac:dyDescent="0.25">
      <c r="A1104" s="3" t="s">
        <v>16046</v>
      </c>
      <c r="B1104" s="1">
        <v>75075833</v>
      </c>
      <c r="C1104" s="1">
        <v>2</v>
      </c>
      <c r="D1104" s="1"/>
      <c r="H1104" s="7" t="s">
        <v>17384</v>
      </c>
      <c r="I1104" s="1">
        <v>10970185</v>
      </c>
      <c r="J1104" s="8">
        <v>1</v>
      </c>
      <c r="L1104" s="7" t="s">
        <v>17384</v>
      </c>
      <c r="M1104" s="1">
        <f t="shared" si="78"/>
        <v>-10970185</v>
      </c>
      <c r="N1104">
        <v>1</v>
      </c>
      <c r="O1104" s="18">
        <f>SUMIF(Spotify!U:U,Charts!L1104,Spotify!Q:Q)/COUNTIF(Spotify!U:U,Charts!L1104)</f>
        <v>215280</v>
      </c>
      <c r="P1104" t="str">
        <f t="shared" si="79"/>
        <v>03:35</v>
      </c>
      <c r="Q1104" s="18">
        <f t="shared" si="81"/>
        <v>641941</v>
      </c>
      <c r="R1104" s="8" t="str">
        <f t="shared" si="80"/>
        <v>10:41</v>
      </c>
      <c r="T1104" s="7" t="s">
        <v>16046</v>
      </c>
      <c r="U1104">
        <f>COUNTIFS(Spotify!$AA:$AA,Charts!$U$1,Spotify!$U:$U,Charts!T1104)</f>
        <v>0</v>
      </c>
      <c r="V1104">
        <f>COUNTIFS(Spotify!$AA:$AA,Charts!$V$1,Spotify!$U:$U,Charts!T1104)</f>
        <v>0</v>
      </c>
      <c r="W1104">
        <f>COUNTIFS(Spotify!$AA:$AA,Charts!$W$1,Spotify!$U:$U,Charts!T1104)</f>
        <v>1</v>
      </c>
      <c r="X1104">
        <f>COUNTIFS(Spotify!$AA:$AA,Charts!$X$1,Spotify!$U:$U,Charts!T1104)</f>
        <v>0</v>
      </c>
      <c r="Y1104">
        <f>COUNTIFS(Spotify!$AA:$AA,Charts!$Y$1,Spotify!$U:$U,Charts!T1104)</f>
        <v>0</v>
      </c>
      <c r="Z1104">
        <f>COUNTIFS(Spotify!$AA:$AA,Charts!$Z$1,Spotify!$U:$U,Charts!T1104)</f>
        <v>0</v>
      </c>
      <c r="AA1104">
        <f>COUNTIFS(Spotify!$AA:$AA,Charts!$AA$1,Spotify!$U:$U,Charts!T1104)</f>
        <v>0</v>
      </c>
      <c r="AB1104">
        <f>COUNTIFS(Spotify!$AA:$AA,Charts!$AB$1,Spotify!$U:$U,Charts!T1104)</f>
        <v>0</v>
      </c>
      <c r="AC1104">
        <f>COUNTIFS(Spotify!$AA:$AA,Charts!$AC$1,Spotify!$U:$U,Charts!T1104)</f>
        <v>0</v>
      </c>
      <c r="AD1104">
        <f>COUNTIFS(Spotify!$AA:$AA,Charts!$AD$1,Spotify!$U:$U,Charts!T1104)</f>
        <v>0</v>
      </c>
      <c r="AE1104">
        <f>COUNTIFS(Spotify!$AA:$AA,Charts!$AE$1,Spotify!$U:$U,Charts!T1104)</f>
        <v>0</v>
      </c>
      <c r="AF1104" s="8">
        <f>COUNTIFS(Spotify!$AA:$AA,Charts!$AF$1,Spotify!$U:$U,Charts!T1104)</f>
        <v>1</v>
      </c>
      <c r="AH1104" s="7" t="s">
        <v>16046</v>
      </c>
      <c r="AI1104">
        <f>SUMIFS(Spotify!O:O,Spotify!U:U,Charts!AH1104)/COUNTIFS(Spotify!U:U,Charts!AH1104)</f>
        <v>-4470</v>
      </c>
      <c r="AJ1104" s="18">
        <f>SUMIF(Spotify!U:U,Charts!AH1104,Spotify!P:P)/COUNTIF(Spotify!U:U,Charts!AH1104)</f>
        <v>87536.5</v>
      </c>
      <c r="AK1104" s="18">
        <f>SUMIF(Spotify!U:U,Charts!AH1104,Spotify!R:R)/COUNTIF(Spotify!U:U,Charts!AH1104)</f>
        <v>6.5</v>
      </c>
      <c r="AL1104" s="18">
        <f>SUMIF(Spotify!U:U,Charts!AH1104,Spotify!J:J)/COUNTIF(Spotify!U:U,Charts!AH1104)</f>
        <v>387.5</v>
      </c>
      <c r="AM1104" s="18">
        <f>SUMIF(Spotify!U:U,Charts!AH1104,Spotify!H:H)/COUNTIF(Spotify!U:U,Charts!AH1104)</f>
        <v>695</v>
      </c>
      <c r="AN1104" s="28">
        <f>SUMIF(Spotify!U:U,Charts!AH1104,Spotify!I:I)/COUNTIF(Spotify!U:U,Charts!AH1104)</f>
        <v>795.5</v>
      </c>
    </row>
    <row r="1105" spans="1:40" x14ac:dyDescent="0.25">
      <c r="A1105" s="3" t="s">
        <v>1073</v>
      </c>
      <c r="B1105" s="1">
        <v>2167522629</v>
      </c>
      <c r="C1105" s="1">
        <v>11</v>
      </c>
      <c r="D1105" s="1"/>
      <c r="H1105" s="7" t="s">
        <v>14551</v>
      </c>
      <c r="I1105" s="1">
        <v>10935389</v>
      </c>
      <c r="J1105" s="8">
        <v>2</v>
      </c>
      <c r="L1105" s="7" t="s">
        <v>14551</v>
      </c>
      <c r="M1105" s="1">
        <f t="shared" si="78"/>
        <v>-10935389</v>
      </c>
      <c r="N1105">
        <v>2</v>
      </c>
      <c r="O1105" s="18">
        <f>SUMIF(Spotify!U:U,Charts!L1105,Spotify!Q:Q)/COUNTIF(Spotify!U:U,Charts!L1105)</f>
        <v>182830.5</v>
      </c>
      <c r="P1105" t="str">
        <f t="shared" si="79"/>
        <v>03:02</v>
      </c>
      <c r="Q1105" s="18">
        <f t="shared" si="81"/>
        <v>641941</v>
      </c>
      <c r="R1105" s="8" t="str">
        <f t="shared" si="80"/>
        <v>10:41</v>
      </c>
      <c r="T1105" s="7" t="s">
        <v>1073</v>
      </c>
      <c r="U1105">
        <f>COUNTIFS(Spotify!$AA:$AA,Charts!$U$1,Spotify!$U:$U,Charts!T1105)</f>
        <v>0</v>
      </c>
      <c r="V1105">
        <f>COUNTIFS(Spotify!$AA:$AA,Charts!$V$1,Spotify!$U:$U,Charts!T1105)</f>
        <v>0</v>
      </c>
      <c r="W1105">
        <f>COUNTIFS(Spotify!$AA:$AA,Charts!$W$1,Spotify!$U:$U,Charts!T1105)</f>
        <v>3</v>
      </c>
      <c r="X1105">
        <f>COUNTIFS(Spotify!$AA:$AA,Charts!$X$1,Spotify!$U:$U,Charts!T1105)</f>
        <v>0</v>
      </c>
      <c r="Y1105">
        <f>COUNTIFS(Spotify!$AA:$AA,Charts!$Y$1,Spotify!$U:$U,Charts!T1105)</f>
        <v>1</v>
      </c>
      <c r="Z1105">
        <f>COUNTIFS(Spotify!$AA:$AA,Charts!$Z$1,Spotify!$U:$U,Charts!T1105)</f>
        <v>2</v>
      </c>
      <c r="AA1105">
        <f>COUNTIFS(Spotify!$AA:$AA,Charts!$AA$1,Spotify!$U:$U,Charts!T1105)</f>
        <v>1</v>
      </c>
      <c r="AB1105">
        <f>COUNTIFS(Spotify!$AA:$AA,Charts!$AB$1,Spotify!$U:$U,Charts!T1105)</f>
        <v>2</v>
      </c>
      <c r="AC1105">
        <f>COUNTIFS(Spotify!$AA:$AA,Charts!$AC$1,Spotify!$U:$U,Charts!T1105)</f>
        <v>1</v>
      </c>
      <c r="AD1105">
        <f>COUNTIFS(Spotify!$AA:$AA,Charts!$AD$1,Spotify!$U:$U,Charts!T1105)</f>
        <v>0</v>
      </c>
      <c r="AE1105">
        <f>COUNTIFS(Spotify!$AA:$AA,Charts!$AE$1,Spotify!$U:$U,Charts!T1105)</f>
        <v>1</v>
      </c>
      <c r="AF1105" s="8">
        <f>COUNTIFS(Spotify!$AA:$AA,Charts!$AF$1,Spotify!$U:$U,Charts!T1105)</f>
        <v>0</v>
      </c>
      <c r="AH1105" s="7" t="s">
        <v>1073</v>
      </c>
      <c r="AI1105">
        <f>SUMIFS(Spotify!O:O,Spotify!U:U,Charts!AH1105)/COUNTIFS(Spotify!U:U,Charts!AH1105)</f>
        <v>-4848.636363636364</v>
      </c>
      <c r="AJ1105" s="18">
        <f>SUMIF(Spotify!U:U,Charts!AH1105,Spotify!P:P)/COUNTIF(Spotify!U:U,Charts!AH1105)</f>
        <v>133342.72727272726</v>
      </c>
      <c r="AK1105" s="18">
        <f>SUMIF(Spotify!U:U,Charts!AH1105,Spotify!R:R)/COUNTIF(Spotify!U:U,Charts!AH1105)</f>
        <v>16</v>
      </c>
      <c r="AL1105" s="18">
        <f>SUMIF(Spotify!U:U,Charts!AH1105,Spotify!J:J)/COUNTIF(Spotify!U:U,Charts!AH1105)</f>
        <v>472.18181818181819</v>
      </c>
      <c r="AM1105" s="18">
        <f>SUMIF(Spotify!U:U,Charts!AH1105,Spotify!H:H)/COUNTIF(Spotify!U:U,Charts!AH1105)</f>
        <v>589.90909090909088</v>
      </c>
      <c r="AN1105" s="28">
        <f>SUMIF(Spotify!U:U,Charts!AH1105,Spotify!I:I)/COUNTIF(Spotify!U:U,Charts!AH1105)</f>
        <v>559.09090909090912</v>
      </c>
    </row>
    <row r="1106" spans="1:40" x14ac:dyDescent="0.25">
      <c r="A1106" s="3" t="s">
        <v>1775</v>
      </c>
      <c r="B1106" s="1">
        <v>52485087</v>
      </c>
      <c r="C1106" s="1">
        <v>2</v>
      </c>
      <c r="D1106" s="1"/>
      <c r="H1106" s="7" t="s">
        <v>17978</v>
      </c>
      <c r="I1106" s="1">
        <v>10876703</v>
      </c>
      <c r="J1106" s="8">
        <v>1</v>
      </c>
      <c r="L1106" s="7" t="s">
        <v>17978</v>
      </c>
      <c r="M1106" s="1">
        <f t="shared" si="78"/>
        <v>-10876703</v>
      </c>
      <c r="N1106">
        <v>1</v>
      </c>
      <c r="O1106" s="18">
        <f>SUMIF(Spotify!U:U,Charts!L1106,Spotify!Q:Q)/COUNTIF(Spotify!U:U,Charts!L1106)</f>
        <v>195469</v>
      </c>
      <c r="P1106" t="str">
        <f t="shared" si="79"/>
        <v>03:15</v>
      </c>
      <c r="Q1106" s="18">
        <f t="shared" si="81"/>
        <v>641941</v>
      </c>
      <c r="R1106" s="8" t="str">
        <f t="shared" si="80"/>
        <v>10:41</v>
      </c>
      <c r="T1106" s="7" t="s">
        <v>1775</v>
      </c>
      <c r="U1106">
        <f>COUNTIFS(Spotify!$AA:$AA,Charts!$U$1,Spotify!$U:$U,Charts!T1106)</f>
        <v>0</v>
      </c>
      <c r="V1106">
        <f>COUNTIFS(Spotify!$AA:$AA,Charts!$V$1,Spotify!$U:$U,Charts!T1106)</f>
        <v>0</v>
      </c>
      <c r="W1106">
        <f>COUNTIFS(Spotify!$AA:$AA,Charts!$W$1,Spotify!$U:$U,Charts!T1106)</f>
        <v>0</v>
      </c>
      <c r="X1106">
        <f>COUNTIFS(Spotify!$AA:$AA,Charts!$X$1,Spotify!$U:$U,Charts!T1106)</f>
        <v>0</v>
      </c>
      <c r="Y1106">
        <f>COUNTIFS(Spotify!$AA:$AA,Charts!$Y$1,Spotify!$U:$U,Charts!T1106)</f>
        <v>0</v>
      </c>
      <c r="Z1106">
        <f>COUNTIFS(Spotify!$AA:$AA,Charts!$Z$1,Spotify!$U:$U,Charts!T1106)</f>
        <v>0</v>
      </c>
      <c r="AA1106">
        <f>COUNTIFS(Spotify!$AA:$AA,Charts!$AA$1,Spotify!$U:$U,Charts!T1106)</f>
        <v>0</v>
      </c>
      <c r="AB1106">
        <f>COUNTIFS(Spotify!$AA:$AA,Charts!$AB$1,Spotify!$U:$U,Charts!T1106)</f>
        <v>0</v>
      </c>
      <c r="AC1106">
        <f>COUNTIFS(Spotify!$AA:$AA,Charts!$AC$1,Spotify!$U:$U,Charts!T1106)</f>
        <v>0</v>
      </c>
      <c r="AD1106">
        <f>COUNTIFS(Spotify!$AA:$AA,Charts!$AD$1,Spotify!$U:$U,Charts!T1106)</f>
        <v>2</v>
      </c>
      <c r="AE1106">
        <f>COUNTIFS(Spotify!$AA:$AA,Charts!$AE$1,Spotify!$U:$U,Charts!T1106)</f>
        <v>0</v>
      </c>
      <c r="AF1106" s="8">
        <f>COUNTIFS(Spotify!$AA:$AA,Charts!$AF$1,Spotify!$U:$U,Charts!T1106)</f>
        <v>0</v>
      </c>
      <c r="AH1106" s="7" t="s">
        <v>1775</v>
      </c>
      <c r="AI1106">
        <f>SUMIFS(Spotify!O:O,Spotify!U:U,Charts!AH1106)/COUNTIFS(Spotify!U:U,Charts!AH1106)</f>
        <v>-7624.5</v>
      </c>
      <c r="AJ1106" s="18">
        <f>SUMIF(Spotify!U:U,Charts!AH1106,Spotify!P:P)/COUNTIF(Spotify!U:U,Charts!AH1106)</f>
        <v>44008</v>
      </c>
      <c r="AK1106" s="18">
        <f>SUMIF(Spotify!U:U,Charts!AH1106,Spotify!R:R)/COUNTIF(Spotify!U:U,Charts!AH1106)</f>
        <v>12.5</v>
      </c>
      <c r="AL1106" s="18">
        <f>SUMIF(Spotify!U:U,Charts!AH1106,Spotify!J:J)/COUNTIF(Spotify!U:U,Charts!AH1106)</f>
        <v>348.5</v>
      </c>
      <c r="AM1106" s="18">
        <f>SUMIF(Spotify!U:U,Charts!AH1106,Spotify!H:H)/COUNTIF(Spotify!U:U,Charts!AH1106)</f>
        <v>788</v>
      </c>
      <c r="AN1106" s="28">
        <f>SUMIF(Spotify!U:U,Charts!AH1106,Spotify!I:I)/COUNTIF(Spotify!U:U,Charts!AH1106)</f>
        <v>544.5</v>
      </c>
    </row>
    <row r="1107" spans="1:40" x14ac:dyDescent="0.25">
      <c r="A1107" s="3" t="s">
        <v>112</v>
      </c>
      <c r="B1107" s="1">
        <v>16399703509</v>
      </c>
      <c r="C1107" s="1">
        <v>200</v>
      </c>
      <c r="D1107" s="1"/>
      <c r="H1107" s="7" t="s">
        <v>17844</v>
      </c>
      <c r="I1107" s="1">
        <v>10818591</v>
      </c>
      <c r="J1107" s="8">
        <v>1</v>
      </c>
      <c r="L1107" s="7" t="s">
        <v>17844</v>
      </c>
      <c r="M1107" s="1">
        <f t="shared" si="78"/>
        <v>-10818591</v>
      </c>
      <c r="N1107">
        <v>1</v>
      </c>
      <c r="O1107" s="18">
        <f>SUMIF(Spotify!U:U,Charts!L1107,Spotify!Q:Q)/COUNTIF(Spotify!U:U,Charts!L1107)</f>
        <v>356347</v>
      </c>
      <c r="P1107" t="str">
        <f t="shared" si="79"/>
        <v>05:56</v>
      </c>
      <c r="Q1107" s="18">
        <f t="shared" si="81"/>
        <v>641941</v>
      </c>
      <c r="R1107" s="8" t="str">
        <f t="shared" si="80"/>
        <v>10:41</v>
      </c>
      <c r="T1107" s="7" t="s">
        <v>112</v>
      </c>
      <c r="U1107">
        <f>COUNTIFS(Spotify!$AA:$AA,Charts!$U$1,Spotify!$U:$U,Charts!T1107)</f>
        <v>42</v>
      </c>
      <c r="V1107">
        <f>COUNTIFS(Spotify!$AA:$AA,Charts!$V$1,Spotify!$U:$U,Charts!T1107)</f>
        <v>7</v>
      </c>
      <c r="W1107">
        <f>COUNTIFS(Spotify!$AA:$AA,Charts!$W$1,Spotify!$U:$U,Charts!T1107)</f>
        <v>21</v>
      </c>
      <c r="X1107">
        <f>COUNTIFS(Spotify!$AA:$AA,Charts!$X$1,Spotify!$U:$U,Charts!T1107)</f>
        <v>5</v>
      </c>
      <c r="Y1107">
        <f>COUNTIFS(Spotify!$AA:$AA,Charts!$Y$1,Spotify!$U:$U,Charts!T1107)</f>
        <v>19</v>
      </c>
      <c r="Z1107">
        <f>COUNTIFS(Spotify!$AA:$AA,Charts!$Z$1,Spotify!$U:$U,Charts!T1107)</f>
        <v>17</v>
      </c>
      <c r="AA1107">
        <f>COUNTIFS(Spotify!$AA:$AA,Charts!$AA$1,Spotify!$U:$U,Charts!T1107)</f>
        <v>9</v>
      </c>
      <c r="AB1107">
        <f>COUNTIFS(Spotify!$AA:$AA,Charts!$AB$1,Spotify!$U:$U,Charts!T1107)</f>
        <v>37</v>
      </c>
      <c r="AC1107">
        <f>COUNTIFS(Spotify!$AA:$AA,Charts!$AC$1,Spotify!$U:$U,Charts!T1107)</f>
        <v>10</v>
      </c>
      <c r="AD1107">
        <f>COUNTIFS(Spotify!$AA:$AA,Charts!$AD$1,Spotify!$U:$U,Charts!T1107)</f>
        <v>19</v>
      </c>
      <c r="AE1107">
        <f>COUNTIFS(Spotify!$AA:$AA,Charts!$AE$1,Spotify!$U:$U,Charts!T1107)</f>
        <v>6</v>
      </c>
      <c r="AF1107" s="8">
        <f>COUNTIFS(Spotify!$AA:$AA,Charts!$AF$1,Spotify!$U:$U,Charts!T1107)</f>
        <v>8</v>
      </c>
      <c r="AH1107" s="7" t="s">
        <v>112</v>
      </c>
      <c r="AI1107">
        <f>SUMIFS(Spotify!O:O,Spotify!U:U,Charts!AH1107)/COUNTIFS(Spotify!U:U,Charts!AH1107)</f>
        <v>-7113.68</v>
      </c>
      <c r="AJ1107" s="18">
        <f>SUMIF(Spotify!U:U,Charts!AH1107,Spotify!P:P)/COUNTIF(Spotify!U:U,Charts!AH1107)</f>
        <v>109707.83500000001</v>
      </c>
      <c r="AK1107" s="18">
        <f>SUMIF(Spotify!U:U,Charts!AH1107,Spotify!R:R)/COUNTIF(Spotify!U:U,Charts!AH1107)</f>
        <v>7.3650000000000002</v>
      </c>
      <c r="AL1107" s="18">
        <f>SUMIF(Spotify!U:U,Charts!AH1107,Spotify!J:J)/COUNTIF(Spotify!U:U,Charts!AH1107)</f>
        <v>377.01</v>
      </c>
      <c r="AM1107" s="18">
        <f>SUMIF(Spotify!U:U,Charts!AH1107,Spotify!H:H)/COUNTIF(Spotify!U:U,Charts!AH1107)</f>
        <v>560.26499999999999</v>
      </c>
      <c r="AN1107" s="28">
        <f>SUMIF(Spotify!U:U,Charts!AH1107,Spotify!I:I)/COUNTIF(Spotify!U:U,Charts!AH1107)</f>
        <v>524.54</v>
      </c>
    </row>
    <row r="1108" spans="1:40" x14ac:dyDescent="0.25">
      <c r="A1108" s="3" t="s">
        <v>11334</v>
      </c>
      <c r="B1108" s="1">
        <v>642210489</v>
      </c>
      <c r="C1108" s="1">
        <v>1</v>
      </c>
      <c r="D1108" s="1"/>
      <c r="H1108" s="7" t="s">
        <v>1221</v>
      </c>
      <c r="I1108" s="1">
        <v>10691967</v>
      </c>
      <c r="J1108" s="8">
        <v>1</v>
      </c>
      <c r="L1108" s="7" t="s">
        <v>1221</v>
      </c>
      <c r="M1108" s="1">
        <f t="shared" si="78"/>
        <v>-10691967</v>
      </c>
      <c r="N1108">
        <v>1</v>
      </c>
      <c r="O1108" s="18">
        <f>SUMIF(Spotify!U:U,Charts!L1108,Spotify!Q:Q)/COUNTIF(Spotify!U:U,Charts!L1108)</f>
        <v>141893</v>
      </c>
      <c r="P1108" t="str">
        <f t="shared" si="79"/>
        <v>02:21</v>
      </c>
      <c r="Q1108" s="18">
        <f t="shared" si="81"/>
        <v>641941</v>
      </c>
      <c r="R1108" s="8" t="str">
        <f t="shared" si="80"/>
        <v>10:41</v>
      </c>
      <c r="T1108" s="7" t="s">
        <v>11334</v>
      </c>
      <c r="U1108">
        <f>COUNTIFS(Spotify!$AA:$AA,Charts!$U$1,Spotify!$U:$U,Charts!T1108)</f>
        <v>0</v>
      </c>
      <c r="V1108">
        <f>COUNTIFS(Spotify!$AA:$AA,Charts!$V$1,Spotify!$U:$U,Charts!T1108)</f>
        <v>0</v>
      </c>
      <c r="W1108">
        <f>COUNTIFS(Spotify!$AA:$AA,Charts!$W$1,Spotify!$U:$U,Charts!T1108)</f>
        <v>0</v>
      </c>
      <c r="X1108">
        <f>COUNTIFS(Spotify!$AA:$AA,Charts!$X$1,Spotify!$U:$U,Charts!T1108)</f>
        <v>0</v>
      </c>
      <c r="Y1108">
        <f>COUNTIFS(Spotify!$AA:$AA,Charts!$Y$1,Spotify!$U:$U,Charts!T1108)</f>
        <v>0</v>
      </c>
      <c r="Z1108">
        <f>COUNTIFS(Spotify!$AA:$AA,Charts!$Z$1,Spotify!$U:$U,Charts!T1108)</f>
        <v>0</v>
      </c>
      <c r="AA1108">
        <f>COUNTIFS(Spotify!$AA:$AA,Charts!$AA$1,Spotify!$U:$U,Charts!T1108)</f>
        <v>0</v>
      </c>
      <c r="AB1108">
        <f>COUNTIFS(Spotify!$AA:$AA,Charts!$AB$1,Spotify!$U:$U,Charts!T1108)</f>
        <v>1</v>
      </c>
      <c r="AC1108">
        <f>COUNTIFS(Spotify!$AA:$AA,Charts!$AC$1,Spotify!$U:$U,Charts!T1108)</f>
        <v>0</v>
      </c>
      <c r="AD1108">
        <f>COUNTIFS(Spotify!$AA:$AA,Charts!$AD$1,Spotify!$U:$U,Charts!T1108)</f>
        <v>0</v>
      </c>
      <c r="AE1108">
        <f>COUNTIFS(Spotify!$AA:$AA,Charts!$AE$1,Spotify!$U:$U,Charts!T1108)</f>
        <v>0</v>
      </c>
      <c r="AF1108" s="8">
        <f>COUNTIFS(Spotify!$AA:$AA,Charts!$AF$1,Spotify!$U:$U,Charts!T1108)</f>
        <v>0</v>
      </c>
      <c r="AH1108" s="7" t="s">
        <v>11334</v>
      </c>
      <c r="AI1108">
        <f>SUMIFS(Spotify!O:O,Spotify!U:U,Charts!AH1108)/COUNTIFS(Spotify!U:U,Charts!AH1108)</f>
        <v>-12095</v>
      </c>
      <c r="AJ1108" s="18">
        <f>SUMIF(Spotify!U:U,Charts!AH1108,Spotify!P:P)/COUNTIF(Spotify!U:U,Charts!AH1108)</f>
        <v>112067</v>
      </c>
      <c r="AK1108" s="18">
        <f>SUMIF(Spotify!U:U,Charts!AH1108,Spotify!R:R)/COUNTIF(Spotify!U:U,Charts!AH1108)</f>
        <v>77</v>
      </c>
      <c r="AL1108" s="18">
        <f>SUMIF(Spotify!U:U,Charts!AH1108,Spotify!J:J)/COUNTIF(Spotify!U:U,Charts!AH1108)</f>
        <v>527</v>
      </c>
      <c r="AM1108" s="18">
        <f>SUMIF(Spotify!U:U,Charts!AH1108,Spotify!H:H)/COUNTIF(Spotify!U:U,Charts!AH1108)</f>
        <v>645</v>
      </c>
      <c r="AN1108" s="28">
        <f>SUMIF(Spotify!U:U,Charts!AH1108,Spotify!I:I)/COUNTIF(Spotify!U:U,Charts!AH1108)</f>
        <v>795</v>
      </c>
    </row>
    <row r="1109" spans="1:40" x14ac:dyDescent="0.25">
      <c r="A1109" s="3" t="s">
        <v>3587</v>
      </c>
      <c r="B1109" s="1">
        <v>328817483</v>
      </c>
      <c r="C1109" s="1">
        <v>1</v>
      </c>
      <c r="D1109" s="1"/>
      <c r="H1109" s="7" t="s">
        <v>18159</v>
      </c>
      <c r="I1109" s="1">
        <v>10683040</v>
      </c>
      <c r="J1109" s="8">
        <v>1</v>
      </c>
      <c r="L1109" s="7" t="s">
        <v>18159</v>
      </c>
      <c r="M1109" s="1">
        <f t="shared" si="78"/>
        <v>-10683040</v>
      </c>
      <c r="N1109">
        <v>1</v>
      </c>
      <c r="O1109" s="18">
        <f>SUMIF(Spotify!U:U,Charts!L1109,Spotify!Q:Q)/COUNTIF(Spotify!U:U,Charts!L1109)</f>
        <v>127220</v>
      </c>
      <c r="P1109" t="str">
        <f t="shared" si="79"/>
        <v>02:07</v>
      </c>
      <c r="Q1109" s="18">
        <f t="shared" si="81"/>
        <v>641941</v>
      </c>
      <c r="R1109" s="8" t="str">
        <f t="shared" si="80"/>
        <v>10:41</v>
      </c>
      <c r="T1109" s="7" t="s">
        <v>3587</v>
      </c>
      <c r="U1109">
        <f>COUNTIFS(Spotify!$AA:$AA,Charts!$U$1,Spotify!$U:$U,Charts!T1109)</f>
        <v>0</v>
      </c>
      <c r="V1109">
        <f>COUNTIFS(Spotify!$AA:$AA,Charts!$V$1,Spotify!$U:$U,Charts!T1109)</f>
        <v>0</v>
      </c>
      <c r="W1109">
        <f>COUNTIFS(Spotify!$AA:$AA,Charts!$W$1,Spotify!$U:$U,Charts!T1109)</f>
        <v>0</v>
      </c>
      <c r="X1109">
        <f>COUNTIFS(Spotify!$AA:$AA,Charts!$X$1,Spotify!$U:$U,Charts!T1109)</f>
        <v>0</v>
      </c>
      <c r="Y1109">
        <f>COUNTIFS(Spotify!$AA:$AA,Charts!$Y$1,Spotify!$U:$U,Charts!T1109)</f>
        <v>0</v>
      </c>
      <c r="Z1109">
        <f>COUNTIFS(Spotify!$AA:$AA,Charts!$Z$1,Spotify!$U:$U,Charts!T1109)</f>
        <v>0</v>
      </c>
      <c r="AA1109">
        <f>COUNTIFS(Spotify!$AA:$AA,Charts!$AA$1,Spotify!$U:$U,Charts!T1109)</f>
        <v>0</v>
      </c>
      <c r="AB1109">
        <f>COUNTIFS(Spotify!$AA:$AA,Charts!$AB$1,Spotify!$U:$U,Charts!T1109)</f>
        <v>0</v>
      </c>
      <c r="AC1109">
        <f>COUNTIFS(Spotify!$AA:$AA,Charts!$AC$1,Spotify!$U:$U,Charts!T1109)</f>
        <v>0</v>
      </c>
      <c r="AD1109">
        <f>COUNTIFS(Spotify!$AA:$AA,Charts!$AD$1,Spotify!$U:$U,Charts!T1109)</f>
        <v>1</v>
      </c>
      <c r="AE1109">
        <f>COUNTIFS(Spotify!$AA:$AA,Charts!$AE$1,Spotify!$U:$U,Charts!T1109)</f>
        <v>0</v>
      </c>
      <c r="AF1109" s="8">
        <f>COUNTIFS(Spotify!$AA:$AA,Charts!$AF$1,Spotify!$U:$U,Charts!T1109)</f>
        <v>0</v>
      </c>
      <c r="AH1109" s="7" t="s">
        <v>3587</v>
      </c>
      <c r="AI1109">
        <f>SUMIFS(Spotify!O:O,Spotify!U:U,Charts!AH1109)/COUNTIFS(Spotify!U:U,Charts!AH1109)</f>
        <v>-4409</v>
      </c>
      <c r="AJ1109" s="18">
        <f>SUMIF(Spotify!U:U,Charts!AH1109,Spotify!P:P)/COUNTIF(Spotify!U:U,Charts!AH1109)</f>
        <v>15992</v>
      </c>
      <c r="AK1109" s="18">
        <f>SUMIF(Spotify!U:U,Charts!AH1109,Spotify!R:R)/COUNTIF(Spotify!U:U,Charts!AH1109)</f>
        <v>18</v>
      </c>
      <c r="AL1109" s="18">
        <f>SUMIF(Spotify!U:U,Charts!AH1109,Spotify!J:J)/COUNTIF(Spotify!U:U,Charts!AH1109)</f>
        <v>337</v>
      </c>
      <c r="AM1109" s="18">
        <f>SUMIF(Spotify!U:U,Charts!AH1109,Spotify!H:H)/COUNTIF(Spotify!U:U,Charts!AH1109)</f>
        <v>561</v>
      </c>
      <c r="AN1109" s="28">
        <f>SUMIF(Spotify!U:U,Charts!AH1109,Spotify!I:I)/COUNTIF(Spotify!U:U,Charts!AH1109)</f>
        <v>604</v>
      </c>
    </row>
    <row r="1110" spans="1:40" x14ac:dyDescent="0.25">
      <c r="A1110" s="3" t="s">
        <v>18230</v>
      </c>
      <c r="B1110" s="1">
        <v>4067764</v>
      </c>
      <c r="C1110" s="1">
        <v>1</v>
      </c>
      <c r="D1110" s="1"/>
      <c r="H1110" s="7" t="s">
        <v>18125</v>
      </c>
      <c r="I1110" s="1">
        <v>10662527</v>
      </c>
      <c r="J1110" s="8">
        <v>2</v>
      </c>
      <c r="L1110" s="7" t="s">
        <v>18125</v>
      </c>
      <c r="M1110" s="1">
        <f t="shared" si="78"/>
        <v>-10662527</v>
      </c>
      <c r="N1110">
        <v>2</v>
      </c>
      <c r="O1110" s="18">
        <f>SUMIF(Spotify!U:U,Charts!L1110,Spotify!Q:Q)/COUNTIF(Spotify!U:U,Charts!L1110)</f>
        <v>159500</v>
      </c>
      <c r="P1110" t="str">
        <f t="shared" si="79"/>
        <v>02:39</v>
      </c>
      <c r="Q1110" s="18">
        <f t="shared" si="81"/>
        <v>641941</v>
      </c>
      <c r="R1110" s="8" t="str">
        <f t="shared" si="80"/>
        <v>10:41</v>
      </c>
      <c r="T1110" s="7" t="s">
        <v>18230</v>
      </c>
      <c r="U1110">
        <f>COUNTIFS(Spotify!$AA:$AA,Charts!$U$1,Spotify!$U:$U,Charts!T1110)</f>
        <v>0</v>
      </c>
      <c r="V1110">
        <f>COUNTIFS(Spotify!$AA:$AA,Charts!$V$1,Spotify!$U:$U,Charts!T1110)</f>
        <v>0</v>
      </c>
      <c r="W1110">
        <f>COUNTIFS(Spotify!$AA:$AA,Charts!$W$1,Spotify!$U:$U,Charts!T1110)</f>
        <v>0</v>
      </c>
      <c r="X1110">
        <f>COUNTIFS(Spotify!$AA:$AA,Charts!$X$1,Spotify!$U:$U,Charts!T1110)</f>
        <v>0</v>
      </c>
      <c r="Y1110">
        <f>COUNTIFS(Spotify!$AA:$AA,Charts!$Y$1,Spotify!$U:$U,Charts!T1110)</f>
        <v>0</v>
      </c>
      <c r="Z1110">
        <f>COUNTIFS(Spotify!$AA:$AA,Charts!$Z$1,Spotify!$U:$U,Charts!T1110)</f>
        <v>0</v>
      </c>
      <c r="AA1110">
        <f>COUNTIFS(Spotify!$AA:$AA,Charts!$AA$1,Spotify!$U:$U,Charts!T1110)</f>
        <v>0</v>
      </c>
      <c r="AB1110">
        <f>COUNTIFS(Spotify!$AA:$AA,Charts!$AB$1,Spotify!$U:$U,Charts!T1110)</f>
        <v>0</v>
      </c>
      <c r="AC1110">
        <f>COUNTIFS(Spotify!$AA:$AA,Charts!$AC$1,Spotify!$U:$U,Charts!T1110)</f>
        <v>1</v>
      </c>
      <c r="AD1110">
        <f>COUNTIFS(Spotify!$AA:$AA,Charts!$AD$1,Spotify!$U:$U,Charts!T1110)</f>
        <v>0</v>
      </c>
      <c r="AE1110">
        <f>COUNTIFS(Spotify!$AA:$AA,Charts!$AE$1,Spotify!$U:$U,Charts!T1110)</f>
        <v>0</v>
      </c>
      <c r="AF1110" s="8">
        <f>COUNTIFS(Spotify!$AA:$AA,Charts!$AF$1,Spotify!$U:$U,Charts!T1110)</f>
        <v>0</v>
      </c>
      <c r="AH1110" s="7" t="s">
        <v>18230</v>
      </c>
      <c r="AI1110">
        <f>SUMIFS(Spotify!O:O,Spotify!U:U,Charts!AH1110)/COUNTIFS(Spotify!U:U,Charts!AH1110)</f>
        <v>-5358</v>
      </c>
      <c r="AJ1110" s="18">
        <f>SUMIF(Spotify!U:U,Charts!AH1110,Spotify!P:P)/COUNTIF(Spotify!U:U,Charts!AH1110)</f>
        <v>100042</v>
      </c>
      <c r="AK1110" s="18">
        <f>SUMIF(Spotify!U:U,Charts!AH1110,Spotify!R:R)/COUNTIF(Spotify!U:U,Charts!AH1110)</f>
        <v>1</v>
      </c>
      <c r="AL1110" s="18">
        <f>SUMIF(Spotify!U:U,Charts!AH1110,Spotify!J:J)/COUNTIF(Spotify!U:U,Charts!AH1110)</f>
        <v>179</v>
      </c>
      <c r="AM1110" s="18">
        <f>SUMIF(Spotify!U:U,Charts!AH1110,Spotify!H:H)/COUNTIF(Spotify!U:U,Charts!AH1110)</f>
        <v>875</v>
      </c>
      <c r="AN1110" s="28">
        <f>SUMIF(Spotify!U:U,Charts!AH1110,Spotify!I:I)/COUNTIF(Spotify!U:U,Charts!AH1110)</f>
        <v>878</v>
      </c>
    </row>
    <row r="1111" spans="1:40" x14ac:dyDescent="0.25">
      <c r="A1111" s="3" t="s">
        <v>17079</v>
      </c>
      <c r="B1111" s="1">
        <v>17259739</v>
      </c>
      <c r="C1111" s="1">
        <v>1</v>
      </c>
      <c r="D1111" s="1"/>
      <c r="H1111" s="7" t="s">
        <v>18247</v>
      </c>
      <c r="I1111" s="1">
        <v>10662332</v>
      </c>
      <c r="J1111" s="8">
        <v>1</v>
      </c>
      <c r="L1111" s="7" t="s">
        <v>18247</v>
      </c>
      <c r="M1111" s="1">
        <f t="shared" si="78"/>
        <v>-10662332</v>
      </c>
      <c r="N1111">
        <v>1</v>
      </c>
      <c r="O1111" s="18">
        <f>SUMIF(Spotify!U:U,Charts!L1111,Spotify!Q:Q)/COUNTIF(Spotify!U:U,Charts!L1111)</f>
        <v>191720</v>
      </c>
      <c r="P1111" t="str">
        <f t="shared" si="79"/>
        <v>03:11</v>
      </c>
      <c r="Q1111" s="18">
        <f t="shared" si="81"/>
        <v>641941</v>
      </c>
      <c r="R1111" s="8" t="str">
        <f t="shared" si="80"/>
        <v>10:41</v>
      </c>
      <c r="T1111" s="7" t="s">
        <v>17079</v>
      </c>
      <c r="U1111">
        <f>COUNTIFS(Spotify!$AA:$AA,Charts!$U$1,Spotify!$U:$U,Charts!T1111)</f>
        <v>0</v>
      </c>
      <c r="V1111">
        <f>COUNTIFS(Spotify!$AA:$AA,Charts!$V$1,Spotify!$U:$U,Charts!T1111)</f>
        <v>1</v>
      </c>
      <c r="W1111">
        <f>COUNTIFS(Spotify!$AA:$AA,Charts!$W$1,Spotify!$U:$U,Charts!T1111)</f>
        <v>0</v>
      </c>
      <c r="X1111">
        <f>COUNTIFS(Spotify!$AA:$AA,Charts!$X$1,Spotify!$U:$U,Charts!T1111)</f>
        <v>0</v>
      </c>
      <c r="Y1111">
        <f>COUNTIFS(Spotify!$AA:$AA,Charts!$Y$1,Spotify!$U:$U,Charts!T1111)</f>
        <v>0</v>
      </c>
      <c r="Z1111">
        <f>COUNTIFS(Spotify!$AA:$AA,Charts!$Z$1,Spotify!$U:$U,Charts!T1111)</f>
        <v>0</v>
      </c>
      <c r="AA1111">
        <f>COUNTIFS(Spotify!$AA:$AA,Charts!$AA$1,Spotify!$U:$U,Charts!T1111)</f>
        <v>0</v>
      </c>
      <c r="AB1111">
        <f>COUNTIFS(Spotify!$AA:$AA,Charts!$AB$1,Spotify!$U:$U,Charts!T1111)</f>
        <v>0</v>
      </c>
      <c r="AC1111">
        <f>COUNTIFS(Spotify!$AA:$AA,Charts!$AC$1,Spotify!$U:$U,Charts!T1111)</f>
        <v>0</v>
      </c>
      <c r="AD1111">
        <f>COUNTIFS(Spotify!$AA:$AA,Charts!$AD$1,Spotify!$U:$U,Charts!T1111)</f>
        <v>0</v>
      </c>
      <c r="AE1111">
        <f>COUNTIFS(Spotify!$AA:$AA,Charts!$AE$1,Spotify!$U:$U,Charts!T1111)</f>
        <v>0</v>
      </c>
      <c r="AF1111" s="8">
        <f>COUNTIFS(Spotify!$AA:$AA,Charts!$AF$1,Spotify!$U:$U,Charts!T1111)</f>
        <v>0</v>
      </c>
      <c r="AH1111" s="7" t="s">
        <v>17079</v>
      </c>
      <c r="AI1111">
        <f>SUMIFS(Spotify!O:O,Spotify!U:U,Charts!AH1111)/COUNTIFS(Spotify!U:U,Charts!AH1111)</f>
        <v>-6514</v>
      </c>
      <c r="AJ1111" s="18">
        <f>SUMIF(Spotify!U:U,Charts!AH1111,Spotify!P:P)/COUNTIF(Spotify!U:U,Charts!AH1111)</f>
        <v>118868</v>
      </c>
      <c r="AK1111" s="18">
        <f>SUMIF(Spotify!U:U,Charts!AH1111,Spotify!R:R)/COUNTIF(Spotify!U:U,Charts!AH1111)</f>
        <v>3</v>
      </c>
      <c r="AL1111" s="18">
        <f>SUMIF(Spotify!U:U,Charts!AH1111,Spotify!J:J)/COUNTIF(Spotify!U:U,Charts!AH1111)</f>
        <v>84</v>
      </c>
      <c r="AM1111" s="18">
        <f>SUMIF(Spotify!U:U,Charts!AH1111,Spotify!H:H)/COUNTIF(Spotify!U:U,Charts!AH1111)</f>
        <v>867</v>
      </c>
      <c r="AN1111" s="28">
        <f>SUMIF(Spotify!U:U,Charts!AH1111,Spotify!I:I)/COUNTIF(Spotify!U:U,Charts!AH1111)</f>
        <v>494</v>
      </c>
    </row>
    <row r="1112" spans="1:40" x14ac:dyDescent="0.25">
      <c r="A1112" s="3" t="s">
        <v>18231</v>
      </c>
      <c r="B1112" s="1">
        <v>106993167</v>
      </c>
      <c r="C1112" s="1">
        <v>2</v>
      </c>
      <c r="D1112" s="1"/>
      <c r="H1112" s="7" t="s">
        <v>13344</v>
      </c>
      <c r="I1112" s="1">
        <v>10597992</v>
      </c>
      <c r="J1112" s="8">
        <v>2</v>
      </c>
      <c r="L1112" s="7" t="s">
        <v>13344</v>
      </c>
      <c r="M1112" s="1">
        <f t="shared" si="78"/>
        <v>-10597992</v>
      </c>
      <c r="N1112">
        <v>2</v>
      </c>
      <c r="O1112" s="18">
        <f>SUMIF(Spotify!U:U,Charts!L1112,Spotify!Q:Q)/COUNTIF(Spotify!U:U,Charts!L1112)</f>
        <v>239966.5</v>
      </c>
      <c r="P1112" t="str">
        <f t="shared" si="79"/>
        <v>03:59</v>
      </c>
      <c r="Q1112" s="18">
        <f t="shared" si="81"/>
        <v>641941</v>
      </c>
      <c r="R1112" s="8" t="str">
        <f t="shared" si="80"/>
        <v>10:41</v>
      </c>
      <c r="T1112" s="7" t="s">
        <v>18231</v>
      </c>
      <c r="U1112">
        <f>COUNTIFS(Spotify!$AA:$AA,Charts!$U$1,Spotify!$U:$U,Charts!T1112)</f>
        <v>0</v>
      </c>
      <c r="V1112">
        <f>COUNTIFS(Spotify!$AA:$AA,Charts!$V$1,Spotify!$U:$U,Charts!T1112)</f>
        <v>0</v>
      </c>
      <c r="W1112">
        <f>COUNTIFS(Spotify!$AA:$AA,Charts!$W$1,Spotify!$U:$U,Charts!T1112)</f>
        <v>0</v>
      </c>
      <c r="X1112">
        <f>COUNTIFS(Spotify!$AA:$AA,Charts!$X$1,Spotify!$U:$U,Charts!T1112)</f>
        <v>0</v>
      </c>
      <c r="Y1112">
        <f>COUNTIFS(Spotify!$AA:$AA,Charts!$Y$1,Spotify!$U:$U,Charts!T1112)</f>
        <v>0</v>
      </c>
      <c r="Z1112">
        <f>COUNTIFS(Spotify!$AA:$AA,Charts!$Z$1,Spotify!$U:$U,Charts!T1112)</f>
        <v>0</v>
      </c>
      <c r="AA1112">
        <f>COUNTIFS(Spotify!$AA:$AA,Charts!$AA$1,Spotify!$U:$U,Charts!T1112)</f>
        <v>0</v>
      </c>
      <c r="AB1112">
        <f>COUNTIFS(Spotify!$AA:$AA,Charts!$AB$1,Spotify!$U:$U,Charts!T1112)</f>
        <v>2</v>
      </c>
      <c r="AC1112">
        <f>COUNTIFS(Spotify!$AA:$AA,Charts!$AC$1,Spotify!$U:$U,Charts!T1112)</f>
        <v>0</v>
      </c>
      <c r="AD1112">
        <f>COUNTIFS(Spotify!$AA:$AA,Charts!$AD$1,Spotify!$U:$U,Charts!T1112)</f>
        <v>0</v>
      </c>
      <c r="AE1112">
        <f>COUNTIFS(Spotify!$AA:$AA,Charts!$AE$1,Spotify!$U:$U,Charts!T1112)</f>
        <v>0</v>
      </c>
      <c r="AF1112" s="8">
        <f>COUNTIFS(Spotify!$AA:$AA,Charts!$AF$1,Spotify!$U:$U,Charts!T1112)</f>
        <v>0</v>
      </c>
      <c r="AH1112" s="7" t="s">
        <v>18231</v>
      </c>
      <c r="AI1112">
        <f>SUMIFS(Spotify!O:O,Spotify!U:U,Charts!AH1112)/COUNTIFS(Spotify!U:U,Charts!AH1112)</f>
        <v>-4389</v>
      </c>
      <c r="AJ1112" s="18">
        <f>SUMIF(Spotify!U:U,Charts!AH1112,Spotify!P:P)/COUNTIF(Spotify!U:U,Charts!AH1112)</f>
        <v>94034.5</v>
      </c>
      <c r="AK1112" s="18">
        <f>SUMIF(Spotify!U:U,Charts!AH1112,Spotify!R:R)/COUNTIF(Spotify!U:U,Charts!AH1112)</f>
        <v>17</v>
      </c>
      <c r="AL1112" s="18">
        <f>SUMIF(Spotify!U:U,Charts!AH1112,Spotify!J:J)/COUNTIF(Spotify!U:U,Charts!AH1112)</f>
        <v>487</v>
      </c>
      <c r="AM1112" s="18">
        <f>SUMIF(Spotify!U:U,Charts!AH1112,Spotify!H:H)/COUNTIF(Spotify!U:U,Charts!AH1112)</f>
        <v>836.5</v>
      </c>
      <c r="AN1112" s="28">
        <f>SUMIF(Spotify!U:U,Charts!AH1112,Spotify!I:I)/COUNTIF(Spotify!U:U,Charts!AH1112)</f>
        <v>791.5</v>
      </c>
    </row>
    <row r="1113" spans="1:40" x14ac:dyDescent="0.25">
      <c r="A1113" s="3" t="s">
        <v>2671</v>
      </c>
      <c r="B1113" s="1">
        <v>31139655</v>
      </c>
      <c r="C1113" s="1">
        <v>4</v>
      </c>
      <c r="D1113" s="1"/>
      <c r="H1113" s="7" t="s">
        <v>18156</v>
      </c>
      <c r="I1113" s="1">
        <v>10592239</v>
      </c>
      <c r="J1113" s="8">
        <v>1</v>
      </c>
      <c r="L1113" s="7" t="s">
        <v>18156</v>
      </c>
      <c r="M1113" s="1">
        <f t="shared" si="78"/>
        <v>-10592239</v>
      </c>
      <c r="N1113">
        <v>1</v>
      </c>
      <c r="O1113" s="18">
        <f>SUMIF(Spotify!U:U,Charts!L1113,Spotify!Q:Q)/COUNTIF(Spotify!U:U,Charts!L1113)</f>
        <v>209320</v>
      </c>
      <c r="P1113" t="str">
        <f t="shared" si="79"/>
        <v>03:29</v>
      </c>
      <c r="Q1113" s="18">
        <f t="shared" si="81"/>
        <v>641941</v>
      </c>
      <c r="R1113" s="8" t="str">
        <f t="shared" si="80"/>
        <v>10:41</v>
      </c>
      <c r="T1113" s="7" t="s">
        <v>2671</v>
      </c>
      <c r="U1113">
        <f>COUNTIFS(Spotify!$AA:$AA,Charts!$U$1,Spotify!$U:$U,Charts!T1113)</f>
        <v>0</v>
      </c>
      <c r="V1113">
        <f>COUNTIFS(Spotify!$AA:$AA,Charts!$V$1,Spotify!$U:$U,Charts!T1113)</f>
        <v>0</v>
      </c>
      <c r="W1113">
        <f>COUNTIFS(Spotify!$AA:$AA,Charts!$W$1,Spotify!$U:$U,Charts!T1113)</f>
        <v>0</v>
      </c>
      <c r="X1113">
        <f>COUNTIFS(Spotify!$AA:$AA,Charts!$X$1,Spotify!$U:$U,Charts!T1113)</f>
        <v>0</v>
      </c>
      <c r="Y1113">
        <f>COUNTIFS(Spotify!$AA:$AA,Charts!$Y$1,Spotify!$U:$U,Charts!T1113)</f>
        <v>0</v>
      </c>
      <c r="Z1113">
        <f>COUNTIFS(Spotify!$AA:$AA,Charts!$Z$1,Spotify!$U:$U,Charts!T1113)</f>
        <v>1</v>
      </c>
      <c r="AA1113">
        <f>COUNTIFS(Spotify!$AA:$AA,Charts!$AA$1,Spotify!$U:$U,Charts!T1113)</f>
        <v>1</v>
      </c>
      <c r="AB1113">
        <f>COUNTIFS(Spotify!$AA:$AA,Charts!$AB$1,Spotify!$U:$U,Charts!T1113)</f>
        <v>2</v>
      </c>
      <c r="AC1113">
        <f>COUNTIFS(Spotify!$AA:$AA,Charts!$AC$1,Spotify!$U:$U,Charts!T1113)</f>
        <v>0</v>
      </c>
      <c r="AD1113">
        <f>COUNTIFS(Spotify!$AA:$AA,Charts!$AD$1,Spotify!$U:$U,Charts!T1113)</f>
        <v>0</v>
      </c>
      <c r="AE1113">
        <f>COUNTIFS(Spotify!$AA:$AA,Charts!$AE$1,Spotify!$U:$U,Charts!T1113)</f>
        <v>0</v>
      </c>
      <c r="AF1113" s="8">
        <f>COUNTIFS(Spotify!$AA:$AA,Charts!$AF$1,Spotify!$U:$U,Charts!T1113)</f>
        <v>0</v>
      </c>
      <c r="AH1113" s="7" t="s">
        <v>2671</v>
      </c>
      <c r="AI1113">
        <f>SUMIFS(Spotify!O:O,Spotify!U:U,Charts!AH1113)/COUNTIFS(Spotify!U:U,Charts!AH1113)</f>
        <v>-5510.75</v>
      </c>
      <c r="AJ1113" s="18">
        <f>SUMIF(Spotify!U:U,Charts!AH1113,Spotify!P:P)/COUNTIF(Spotify!U:U,Charts!AH1113)</f>
        <v>147451.75</v>
      </c>
      <c r="AK1113" s="18">
        <f>SUMIF(Spotify!U:U,Charts!AH1113,Spotify!R:R)/COUNTIF(Spotify!U:U,Charts!AH1113)</f>
        <v>1.5</v>
      </c>
      <c r="AL1113" s="18">
        <f>SUMIF(Spotify!U:U,Charts!AH1113,Spotify!J:J)/COUNTIF(Spotify!U:U,Charts!AH1113)</f>
        <v>459.25</v>
      </c>
      <c r="AM1113" s="18">
        <f>SUMIF(Spotify!U:U,Charts!AH1113,Spotify!H:H)/COUNTIF(Spotify!U:U,Charts!AH1113)</f>
        <v>678.5</v>
      </c>
      <c r="AN1113" s="28">
        <f>SUMIF(Spotify!U:U,Charts!AH1113,Spotify!I:I)/COUNTIF(Spotify!U:U,Charts!AH1113)</f>
        <v>784.25</v>
      </c>
    </row>
    <row r="1114" spans="1:40" x14ac:dyDescent="0.25">
      <c r="A1114" s="3" t="s">
        <v>9801</v>
      </c>
      <c r="B1114" s="1">
        <v>18447722</v>
      </c>
      <c r="C1114" s="1">
        <v>4</v>
      </c>
      <c r="D1114" s="1"/>
      <c r="H1114" s="7" t="s">
        <v>18243</v>
      </c>
      <c r="I1114" s="1">
        <v>10508000</v>
      </c>
      <c r="J1114" s="8">
        <v>1</v>
      </c>
      <c r="L1114" s="7" t="s">
        <v>18243</v>
      </c>
      <c r="M1114" s="1">
        <f t="shared" si="78"/>
        <v>-10508000</v>
      </c>
      <c r="N1114">
        <v>1</v>
      </c>
      <c r="O1114" s="18">
        <f>SUMIF(Spotify!U:U,Charts!L1114,Spotify!Q:Q)/COUNTIF(Spotify!U:U,Charts!L1114)</f>
        <v>144019</v>
      </c>
      <c r="P1114" t="str">
        <f t="shared" si="79"/>
        <v>02:24</v>
      </c>
      <c r="Q1114" s="18">
        <f t="shared" si="81"/>
        <v>641941</v>
      </c>
      <c r="R1114" s="8" t="str">
        <f t="shared" si="80"/>
        <v>10:41</v>
      </c>
      <c r="T1114" s="7" t="s">
        <v>9801</v>
      </c>
      <c r="U1114">
        <f>COUNTIFS(Spotify!$AA:$AA,Charts!$U$1,Spotify!$U:$U,Charts!T1114)</f>
        <v>0</v>
      </c>
      <c r="V1114">
        <f>COUNTIFS(Spotify!$AA:$AA,Charts!$V$1,Spotify!$U:$U,Charts!T1114)</f>
        <v>0</v>
      </c>
      <c r="W1114">
        <f>COUNTIFS(Spotify!$AA:$AA,Charts!$W$1,Spotify!$U:$U,Charts!T1114)</f>
        <v>1</v>
      </c>
      <c r="X1114">
        <f>COUNTIFS(Spotify!$AA:$AA,Charts!$X$1,Spotify!$U:$U,Charts!T1114)</f>
        <v>0</v>
      </c>
      <c r="Y1114">
        <f>COUNTIFS(Spotify!$AA:$AA,Charts!$Y$1,Spotify!$U:$U,Charts!T1114)</f>
        <v>1</v>
      </c>
      <c r="Z1114">
        <f>COUNTIFS(Spotify!$AA:$AA,Charts!$Z$1,Spotify!$U:$U,Charts!T1114)</f>
        <v>0</v>
      </c>
      <c r="AA1114">
        <f>COUNTIFS(Spotify!$AA:$AA,Charts!$AA$1,Spotify!$U:$U,Charts!T1114)</f>
        <v>0</v>
      </c>
      <c r="AB1114">
        <f>COUNTIFS(Spotify!$AA:$AA,Charts!$AB$1,Spotify!$U:$U,Charts!T1114)</f>
        <v>0</v>
      </c>
      <c r="AC1114">
        <f>COUNTIFS(Spotify!$AA:$AA,Charts!$AC$1,Spotify!$U:$U,Charts!T1114)</f>
        <v>1</v>
      </c>
      <c r="AD1114">
        <f>COUNTIFS(Spotify!$AA:$AA,Charts!$AD$1,Spotify!$U:$U,Charts!T1114)</f>
        <v>0</v>
      </c>
      <c r="AE1114">
        <f>COUNTIFS(Spotify!$AA:$AA,Charts!$AE$1,Spotify!$U:$U,Charts!T1114)</f>
        <v>0</v>
      </c>
      <c r="AF1114" s="8">
        <f>COUNTIFS(Spotify!$AA:$AA,Charts!$AF$1,Spotify!$U:$U,Charts!T1114)</f>
        <v>1</v>
      </c>
      <c r="AH1114" s="7" t="s">
        <v>9801</v>
      </c>
      <c r="AI1114">
        <f>SUMIFS(Spotify!O:O,Spotify!U:U,Charts!AH1114)/COUNTIFS(Spotify!U:U,Charts!AH1114)</f>
        <v>-5276</v>
      </c>
      <c r="AJ1114" s="18">
        <f>SUMIF(Spotify!U:U,Charts!AH1114,Spotify!P:P)/COUNTIF(Spotify!U:U,Charts!AH1114)</f>
        <v>110407</v>
      </c>
      <c r="AK1114" s="18">
        <f>SUMIF(Spotify!U:U,Charts!AH1114,Spotify!R:R)/COUNTIF(Spotify!U:U,Charts!AH1114)</f>
        <v>1</v>
      </c>
      <c r="AL1114" s="18">
        <f>SUMIF(Spotify!U:U,Charts!AH1114,Spotify!J:J)/COUNTIF(Spotify!U:U,Charts!AH1114)</f>
        <v>463.25</v>
      </c>
      <c r="AM1114" s="18">
        <f>SUMIF(Spotify!U:U,Charts!AH1114,Spotify!H:H)/COUNTIF(Spotify!U:U,Charts!AH1114)</f>
        <v>530.75</v>
      </c>
      <c r="AN1114" s="28">
        <f>SUMIF(Spotify!U:U,Charts!AH1114,Spotify!I:I)/COUNTIF(Spotify!U:U,Charts!AH1114)</f>
        <v>786</v>
      </c>
    </row>
    <row r="1115" spans="1:40" x14ac:dyDescent="0.25">
      <c r="A1115" s="3" t="s">
        <v>18232</v>
      </c>
      <c r="B1115" s="1">
        <v>287702449</v>
      </c>
      <c r="C1115" s="1">
        <v>1</v>
      </c>
      <c r="D1115" s="1"/>
      <c r="H1115" s="7" t="s">
        <v>18163</v>
      </c>
      <c r="I1115" s="1">
        <v>10471459</v>
      </c>
      <c r="J1115" s="8">
        <v>1</v>
      </c>
      <c r="L1115" s="7" t="s">
        <v>18163</v>
      </c>
      <c r="M1115" s="1">
        <f t="shared" si="78"/>
        <v>-10471459</v>
      </c>
      <c r="N1115">
        <v>1</v>
      </c>
      <c r="O1115" s="18">
        <f>SUMIF(Spotify!U:U,Charts!L1115,Spotify!Q:Q)/COUNTIF(Spotify!U:U,Charts!L1115)</f>
        <v>173913</v>
      </c>
      <c r="P1115" t="str">
        <f t="shared" si="79"/>
        <v>02:53</v>
      </c>
      <c r="Q1115" s="18">
        <f t="shared" si="81"/>
        <v>641941</v>
      </c>
      <c r="R1115" s="8" t="str">
        <f t="shared" si="80"/>
        <v>10:41</v>
      </c>
      <c r="T1115" s="7" t="s">
        <v>18232</v>
      </c>
      <c r="U1115">
        <f>COUNTIFS(Spotify!$AA:$AA,Charts!$U$1,Spotify!$U:$U,Charts!T1115)</f>
        <v>0</v>
      </c>
      <c r="V1115">
        <f>COUNTIFS(Spotify!$AA:$AA,Charts!$V$1,Spotify!$U:$U,Charts!T1115)</f>
        <v>0</v>
      </c>
      <c r="W1115">
        <f>COUNTIFS(Spotify!$AA:$AA,Charts!$W$1,Spotify!$U:$U,Charts!T1115)</f>
        <v>1</v>
      </c>
      <c r="X1115">
        <f>COUNTIFS(Spotify!$AA:$AA,Charts!$X$1,Spotify!$U:$U,Charts!T1115)</f>
        <v>0</v>
      </c>
      <c r="Y1115">
        <f>COUNTIFS(Spotify!$AA:$AA,Charts!$Y$1,Spotify!$U:$U,Charts!T1115)</f>
        <v>0</v>
      </c>
      <c r="Z1115">
        <f>COUNTIFS(Spotify!$AA:$AA,Charts!$Z$1,Spotify!$U:$U,Charts!T1115)</f>
        <v>0</v>
      </c>
      <c r="AA1115">
        <f>COUNTIFS(Spotify!$AA:$AA,Charts!$AA$1,Spotify!$U:$U,Charts!T1115)</f>
        <v>0</v>
      </c>
      <c r="AB1115">
        <f>COUNTIFS(Spotify!$AA:$AA,Charts!$AB$1,Spotify!$U:$U,Charts!T1115)</f>
        <v>0</v>
      </c>
      <c r="AC1115">
        <f>COUNTIFS(Spotify!$AA:$AA,Charts!$AC$1,Spotify!$U:$U,Charts!T1115)</f>
        <v>0</v>
      </c>
      <c r="AD1115">
        <f>COUNTIFS(Spotify!$AA:$AA,Charts!$AD$1,Spotify!$U:$U,Charts!T1115)</f>
        <v>0</v>
      </c>
      <c r="AE1115">
        <f>COUNTIFS(Spotify!$AA:$AA,Charts!$AE$1,Spotify!$U:$U,Charts!T1115)</f>
        <v>0</v>
      </c>
      <c r="AF1115" s="8">
        <f>COUNTIFS(Spotify!$AA:$AA,Charts!$AF$1,Spotify!$U:$U,Charts!T1115)</f>
        <v>0</v>
      </c>
      <c r="AH1115" s="7" t="s">
        <v>18232</v>
      </c>
      <c r="AI1115">
        <f>SUMIFS(Spotify!O:O,Spotify!U:U,Charts!AH1115)/COUNTIFS(Spotify!U:U,Charts!AH1115)</f>
        <v>-793</v>
      </c>
      <c r="AJ1115" s="18">
        <f>SUMIF(Spotify!U:U,Charts!AH1115,Spotify!P:P)/COUNTIF(Spotify!U:U,Charts!AH1115)</f>
        <v>94995</v>
      </c>
      <c r="AK1115" s="18">
        <f>SUMIF(Spotify!U:U,Charts!AH1115,Spotify!R:R)/COUNTIF(Spotify!U:U,Charts!AH1115)</f>
        <v>30</v>
      </c>
      <c r="AL1115" s="18">
        <f>SUMIF(Spotify!U:U,Charts!AH1115,Spotify!J:J)/COUNTIF(Spotify!U:U,Charts!AH1115)</f>
        <v>299</v>
      </c>
      <c r="AM1115" s="18">
        <f>SUMIF(Spotify!U:U,Charts!AH1115,Spotify!H:H)/COUNTIF(Spotify!U:U,Charts!AH1115)</f>
        <v>773</v>
      </c>
      <c r="AN1115" s="28">
        <f>SUMIF(Spotify!U:U,Charts!AH1115,Spotify!I:I)/COUNTIF(Spotify!U:U,Charts!AH1115)</f>
        <v>47</v>
      </c>
    </row>
    <row r="1116" spans="1:40" x14ac:dyDescent="0.25">
      <c r="A1116" s="3" t="s">
        <v>14394</v>
      </c>
      <c r="B1116" s="1">
        <v>107310202</v>
      </c>
      <c r="C1116" s="1">
        <v>1</v>
      </c>
      <c r="D1116" s="1"/>
      <c r="H1116" s="7" t="s">
        <v>17934</v>
      </c>
      <c r="I1116" s="1">
        <v>10385014</v>
      </c>
      <c r="J1116" s="8">
        <v>1</v>
      </c>
      <c r="L1116" s="7" t="s">
        <v>17934</v>
      </c>
      <c r="M1116" s="1">
        <f t="shared" si="78"/>
        <v>-10385014</v>
      </c>
      <c r="N1116">
        <v>1</v>
      </c>
      <c r="O1116" s="18">
        <f>SUMIF(Spotify!U:U,Charts!L1116,Spotify!Q:Q)/COUNTIF(Spotify!U:U,Charts!L1116)</f>
        <v>232240</v>
      </c>
      <c r="P1116" t="str">
        <f t="shared" si="79"/>
        <v>03:52</v>
      </c>
      <c r="Q1116" s="18">
        <f t="shared" si="81"/>
        <v>641941</v>
      </c>
      <c r="R1116" s="8" t="str">
        <f t="shared" si="80"/>
        <v>10:41</v>
      </c>
      <c r="T1116" s="7" t="s">
        <v>14394</v>
      </c>
      <c r="U1116">
        <f>COUNTIFS(Spotify!$AA:$AA,Charts!$U$1,Spotify!$U:$U,Charts!T1116)</f>
        <v>0</v>
      </c>
      <c r="V1116">
        <f>COUNTIFS(Spotify!$AA:$AA,Charts!$V$1,Spotify!$U:$U,Charts!T1116)</f>
        <v>0</v>
      </c>
      <c r="W1116">
        <f>COUNTIFS(Spotify!$AA:$AA,Charts!$W$1,Spotify!$U:$U,Charts!T1116)</f>
        <v>0</v>
      </c>
      <c r="X1116">
        <f>COUNTIFS(Spotify!$AA:$AA,Charts!$X$1,Spotify!$U:$U,Charts!T1116)</f>
        <v>0</v>
      </c>
      <c r="Y1116">
        <f>COUNTIFS(Spotify!$AA:$AA,Charts!$Y$1,Spotify!$U:$U,Charts!T1116)</f>
        <v>0</v>
      </c>
      <c r="Z1116">
        <f>COUNTIFS(Spotify!$AA:$AA,Charts!$Z$1,Spotify!$U:$U,Charts!T1116)</f>
        <v>0</v>
      </c>
      <c r="AA1116">
        <f>COUNTIFS(Spotify!$AA:$AA,Charts!$AA$1,Spotify!$U:$U,Charts!T1116)</f>
        <v>0</v>
      </c>
      <c r="AB1116">
        <f>COUNTIFS(Spotify!$AA:$AA,Charts!$AB$1,Spotify!$U:$U,Charts!T1116)</f>
        <v>0</v>
      </c>
      <c r="AC1116">
        <f>COUNTIFS(Spotify!$AA:$AA,Charts!$AC$1,Spotify!$U:$U,Charts!T1116)</f>
        <v>0</v>
      </c>
      <c r="AD1116">
        <f>COUNTIFS(Spotify!$AA:$AA,Charts!$AD$1,Spotify!$U:$U,Charts!T1116)</f>
        <v>0</v>
      </c>
      <c r="AE1116">
        <f>COUNTIFS(Spotify!$AA:$AA,Charts!$AE$1,Spotify!$U:$U,Charts!T1116)</f>
        <v>0</v>
      </c>
      <c r="AF1116" s="8">
        <f>COUNTIFS(Spotify!$AA:$AA,Charts!$AF$1,Spotify!$U:$U,Charts!T1116)</f>
        <v>1</v>
      </c>
      <c r="AH1116" s="7" t="s">
        <v>14394</v>
      </c>
      <c r="AI1116">
        <f>SUMIFS(Spotify!O:O,Spotify!U:U,Charts!AH1116)/COUNTIFS(Spotify!U:U,Charts!AH1116)</f>
        <v>-9336</v>
      </c>
      <c r="AJ1116" s="18">
        <f>SUMIF(Spotify!U:U,Charts!AH1116,Spotify!P:P)/COUNTIF(Spotify!U:U,Charts!AH1116)</f>
        <v>130594</v>
      </c>
      <c r="AK1116" s="18">
        <f>SUMIF(Spotify!U:U,Charts!AH1116,Spotify!R:R)/COUNTIF(Spotify!U:U,Charts!AH1116)</f>
        <v>12</v>
      </c>
      <c r="AL1116" s="18">
        <f>SUMIF(Spotify!U:U,Charts!AH1116,Spotify!J:J)/COUNTIF(Spotify!U:U,Charts!AH1116)</f>
        <v>328</v>
      </c>
      <c r="AM1116" s="18">
        <f>SUMIF(Spotify!U:U,Charts!AH1116,Spotify!H:H)/COUNTIF(Spotify!U:U,Charts!AH1116)</f>
        <v>602</v>
      </c>
      <c r="AN1116" s="28">
        <f>SUMIF(Spotify!U:U,Charts!AH1116,Spotify!I:I)/COUNTIF(Spotify!U:U,Charts!AH1116)</f>
        <v>553</v>
      </c>
    </row>
    <row r="1117" spans="1:40" x14ac:dyDescent="0.25">
      <c r="A1117" s="3" t="s">
        <v>12410</v>
      </c>
      <c r="B1117" s="1">
        <v>14834522</v>
      </c>
      <c r="C1117" s="1">
        <v>1</v>
      </c>
      <c r="D1117" s="1"/>
      <c r="H1117" s="7" t="s">
        <v>9928</v>
      </c>
      <c r="I1117" s="1">
        <v>10248859</v>
      </c>
      <c r="J1117" s="8">
        <v>1</v>
      </c>
      <c r="L1117" s="7" t="s">
        <v>9928</v>
      </c>
      <c r="M1117" s="1">
        <f t="shared" si="78"/>
        <v>-10248859</v>
      </c>
      <c r="N1117">
        <v>1</v>
      </c>
      <c r="O1117" s="18">
        <f>SUMIF(Spotify!U:U,Charts!L1117,Spotify!Q:Q)/COUNTIF(Spotify!U:U,Charts!L1117)</f>
        <v>191504</v>
      </c>
      <c r="P1117" t="str">
        <f t="shared" si="79"/>
        <v>03:11</v>
      </c>
      <c r="Q1117" s="18">
        <f t="shared" si="81"/>
        <v>641941</v>
      </c>
      <c r="R1117" s="8" t="str">
        <f t="shared" si="80"/>
        <v>10:41</v>
      </c>
      <c r="T1117" s="7" t="s">
        <v>12410</v>
      </c>
      <c r="U1117">
        <f>COUNTIFS(Spotify!$AA:$AA,Charts!$U$1,Spotify!$U:$U,Charts!T1117)</f>
        <v>0</v>
      </c>
      <c r="V1117">
        <f>COUNTIFS(Spotify!$AA:$AA,Charts!$V$1,Spotify!$U:$U,Charts!T1117)</f>
        <v>0</v>
      </c>
      <c r="W1117">
        <f>COUNTIFS(Spotify!$AA:$AA,Charts!$W$1,Spotify!$U:$U,Charts!T1117)</f>
        <v>0</v>
      </c>
      <c r="X1117">
        <f>COUNTIFS(Spotify!$AA:$AA,Charts!$X$1,Spotify!$U:$U,Charts!T1117)</f>
        <v>0</v>
      </c>
      <c r="Y1117">
        <f>COUNTIFS(Spotify!$AA:$AA,Charts!$Y$1,Spotify!$U:$U,Charts!T1117)</f>
        <v>1</v>
      </c>
      <c r="Z1117">
        <f>COUNTIFS(Spotify!$AA:$AA,Charts!$Z$1,Spotify!$U:$U,Charts!T1117)</f>
        <v>0</v>
      </c>
      <c r="AA1117">
        <f>COUNTIFS(Spotify!$AA:$AA,Charts!$AA$1,Spotify!$U:$U,Charts!T1117)</f>
        <v>0</v>
      </c>
      <c r="AB1117">
        <f>COUNTIFS(Spotify!$AA:$AA,Charts!$AB$1,Spotify!$U:$U,Charts!T1117)</f>
        <v>0</v>
      </c>
      <c r="AC1117">
        <f>COUNTIFS(Spotify!$AA:$AA,Charts!$AC$1,Spotify!$U:$U,Charts!T1117)</f>
        <v>0</v>
      </c>
      <c r="AD1117">
        <f>COUNTIFS(Spotify!$AA:$AA,Charts!$AD$1,Spotify!$U:$U,Charts!T1117)</f>
        <v>0</v>
      </c>
      <c r="AE1117">
        <f>COUNTIFS(Spotify!$AA:$AA,Charts!$AE$1,Spotify!$U:$U,Charts!T1117)</f>
        <v>0</v>
      </c>
      <c r="AF1117" s="8">
        <f>COUNTIFS(Spotify!$AA:$AA,Charts!$AF$1,Spotify!$U:$U,Charts!T1117)</f>
        <v>0</v>
      </c>
      <c r="AH1117" s="7" t="s">
        <v>12410</v>
      </c>
      <c r="AI1117">
        <f>SUMIFS(Spotify!O:O,Spotify!U:U,Charts!AH1117)/COUNTIFS(Spotify!U:U,Charts!AH1117)</f>
        <v>-4639</v>
      </c>
      <c r="AJ1117" s="18">
        <f>SUMIF(Spotify!U:U,Charts!AH1117,Spotify!P:P)/COUNTIF(Spotify!U:U,Charts!AH1117)</f>
        <v>87194</v>
      </c>
      <c r="AK1117" s="18">
        <f>SUMIF(Spotify!U:U,Charts!AH1117,Spotify!R:R)/COUNTIF(Spotify!U:U,Charts!AH1117)</f>
        <v>1</v>
      </c>
      <c r="AL1117" s="18">
        <f>SUMIF(Spotify!U:U,Charts!AH1117,Spotify!J:J)/COUNTIF(Spotify!U:U,Charts!AH1117)</f>
        <v>284</v>
      </c>
      <c r="AM1117" s="18">
        <f>SUMIF(Spotify!U:U,Charts!AH1117,Spotify!H:H)/COUNTIF(Spotify!U:U,Charts!AH1117)</f>
        <v>442</v>
      </c>
      <c r="AN1117" s="28">
        <f>SUMIF(Spotify!U:U,Charts!AH1117,Spotify!I:I)/COUNTIF(Spotify!U:U,Charts!AH1117)</f>
        <v>605</v>
      </c>
    </row>
    <row r="1118" spans="1:40" x14ac:dyDescent="0.25">
      <c r="A1118" s="3" t="s">
        <v>892</v>
      </c>
      <c r="B1118" s="1">
        <v>73965116</v>
      </c>
      <c r="C1118" s="1">
        <v>1</v>
      </c>
      <c r="D1118" s="1"/>
      <c r="H1118" s="7" t="s">
        <v>15542</v>
      </c>
      <c r="I1118" s="1">
        <v>10228356</v>
      </c>
      <c r="J1118" s="8">
        <v>1</v>
      </c>
      <c r="L1118" s="7" t="s">
        <v>15542</v>
      </c>
      <c r="M1118" s="1">
        <f t="shared" si="78"/>
        <v>-10228356</v>
      </c>
      <c r="N1118">
        <v>1</v>
      </c>
      <c r="O1118" s="18">
        <f>SUMIF(Spotify!U:U,Charts!L1118,Spotify!Q:Q)/COUNTIF(Spotify!U:U,Charts!L1118)</f>
        <v>171783</v>
      </c>
      <c r="P1118" t="str">
        <f t="shared" si="79"/>
        <v>02:51</v>
      </c>
      <c r="Q1118" s="18">
        <f t="shared" si="81"/>
        <v>641941</v>
      </c>
      <c r="R1118" s="8" t="str">
        <f t="shared" si="80"/>
        <v>10:41</v>
      </c>
      <c r="T1118" s="7" t="s">
        <v>892</v>
      </c>
      <c r="U1118">
        <f>COUNTIFS(Spotify!$AA:$AA,Charts!$U$1,Spotify!$U:$U,Charts!T1118)</f>
        <v>0</v>
      </c>
      <c r="V1118">
        <f>COUNTIFS(Spotify!$AA:$AA,Charts!$V$1,Spotify!$U:$U,Charts!T1118)</f>
        <v>0</v>
      </c>
      <c r="W1118">
        <f>COUNTIFS(Spotify!$AA:$AA,Charts!$W$1,Spotify!$U:$U,Charts!T1118)</f>
        <v>1</v>
      </c>
      <c r="X1118">
        <f>COUNTIFS(Spotify!$AA:$AA,Charts!$X$1,Spotify!$U:$U,Charts!T1118)</f>
        <v>0</v>
      </c>
      <c r="Y1118">
        <f>COUNTIFS(Spotify!$AA:$AA,Charts!$Y$1,Spotify!$U:$U,Charts!T1118)</f>
        <v>0</v>
      </c>
      <c r="Z1118">
        <f>COUNTIFS(Spotify!$AA:$AA,Charts!$Z$1,Spotify!$U:$U,Charts!T1118)</f>
        <v>0</v>
      </c>
      <c r="AA1118">
        <f>COUNTIFS(Spotify!$AA:$AA,Charts!$AA$1,Spotify!$U:$U,Charts!T1118)</f>
        <v>0</v>
      </c>
      <c r="AB1118">
        <f>COUNTIFS(Spotify!$AA:$AA,Charts!$AB$1,Spotify!$U:$U,Charts!T1118)</f>
        <v>0</v>
      </c>
      <c r="AC1118">
        <f>COUNTIFS(Spotify!$AA:$AA,Charts!$AC$1,Spotify!$U:$U,Charts!T1118)</f>
        <v>0</v>
      </c>
      <c r="AD1118">
        <f>COUNTIFS(Spotify!$AA:$AA,Charts!$AD$1,Spotify!$U:$U,Charts!T1118)</f>
        <v>0</v>
      </c>
      <c r="AE1118">
        <f>COUNTIFS(Spotify!$AA:$AA,Charts!$AE$1,Spotify!$U:$U,Charts!T1118)</f>
        <v>0</v>
      </c>
      <c r="AF1118" s="8">
        <f>COUNTIFS(Spotify!$AA:$AA,Charts!$AF$1,Spotify!$U:$U,Charts!T1118)</f>
        <v>0</v>
      </c>
      <c r="AH1118" s="7" t="s">
        <v>892</v>
      </c>
      <c r="AI1118">
        <f>SUMIFS(Spotify!O:O,Spotify!U:U,Charts!AH1118)/COUNTIFS(Spotify!U:U,Charts!AH1118)</f>
        <v>-6477</v>
      </c>
      <c r="AJ1118" s="18">
        <f>SUMIF(Spotify!U:U,Charts!AH1118,Spotify!P:P)/COUNTIF(Spotify!U:U,Charts!AH1118)</f>
        <v>160035</v>
      </c>
      <c r="AK1118" s="18">
        <f>SUMIF(Spotify!U:U,Charts!AH1118,Spotify!R:R)/COUNTIF(Spotify!U:U,Charts!AH1118)</f>
        <v>10</v>
      </c>
      <c r="AL1118" s="18">
        <f>SUMIF(Spotify!U:U,Charts!AH1118,Spotify!J:J)/COUNTIF(Spotify!U:U,Charts!AH1118)</f>
        <v>271</v>
      </c>
      <c r="AM1118" s="18">
        <f>SUMIF(Spotify!U:U,Charts!AH1118,Spotify!H:H)/COUNTIF(Spotify!U:U,Charts!AH1118)</f>
        <v>705</v>
      </c>
      <c r="AN1118" s="28">
        <f>SUMIF(Spotify!U:U,Charts!AH1118,Spotify!I:I)/COUNTIF(Spotify!U:U,Charts!AH1118)</f>
        <v>784</v>
      </c>
    </row>
    <row r="1119" spans="1:40" x14ac:dyDescent="0.25">
      <c r="A1119" s="3" t="s">
        <v>588</v>
      </c>
      <c r="B1119" s="1">
        <v>5196940891</v>
      </c>
      <c r="C1119" s="1">
        <v>50</v>
      </c>
      <c r="D1119" s="1"/>
      <c r="H1119" s="7" t="s">
        <v>17783</v>
      </c>
      <c r="I1119" s="1">
        <v>10195777</v>
      </c>
      <c r="J1119" s="8">
        <v>2</v>
      </c>
      <c r="L1119" s="7" t="s">
        <v>17783</v>
      </c>
      <c r="M1119" s="1">
        <f t="shared" si="78"/>
        <v>-10195777</v>
      </c>
      <c r="N1119">
        <v>2</v>
      </c>
      <c r="O1119" s="18">
        <f>SUMIF(Spotify!U:U,Charts!L1119,Spotify!Q:Q)/COUNTIF(Spotify!U:U,Charts!L1119)</f>
        <v>258486.5</v>
      </c>
      <c r="P1119" t="str">
        <f t="shared" si="79"/>
        <v>04:18</v>
      </c>
      <c r="Q1119" s="18">
        <f t="shared" si="81"/>
        <v>641941</v>
      </c>
      <c r="R1119" s="8" t="str">
        <f t="shared" si="80"/>
        <v>10:41</v>
      </c>
      <c r="T1119" s="7" t="s">
        <v>588</v>
      </c>
      <c r="U1119">
        <f>COUNTIFS(Spotify!$AA:$AA,Charts!$U$1,Spotify!$U:$U,Charts!T1119)</f>
        <v>5</v>
      </c>
      <c r="V1119">
        <f>COUNTIFS(Spotify!$AA:$AA,Charts!$V$1,Spotify!$U:$U,Charts!T1119)</f>
        <v>7</v>
      </c>
      <c r="W1119">
        <f>COUNTIFS(Spotify!$AA:$AA,Charts!$W$1,Spotify!$U:$U,Charts!T1119)</f>
        <v>3</v>
      </c>
      <c r="X1119">
        <f>COUNTIFS(Spotify!$AA:$AA,Charts!$X$1,Spotify!$U:$U,Charts!T1119)</f>
        <v>7</v>
      </c>
      <c r="Y1119">
        <f>COUNTIFS(Spotify!$AA:$AA,Charts!$Y$1,Spotify!$U:$U,Charts!T1119)</f>
        <v>1</v>
      </c>
      <c r="Z1119">
        <f>COUNTIFS(Spotify!$AA:$AA,Charts!$Z$1,Spotify!$U:$U,Charts!T1119)</f>
        <v>1</v>
      </c>
      <c r="AA1119">
        <f>COUNTIFS(Spotify!$AA:$AA,Charts!$AA$1,Spotify!$U:$U,Charts!T1119)</f>
        <v>3</v>
      </c>
      <c r="AB1119">
        <f>COUNTIFS(Spotify!$AA:$AA,Charts!$AB$1,Spotify!$U:$U,Charts!T1119)</f>
        <v>4</v>
      </c>
      <c r="AC1119">
        <f>COUNTIFS(Spotify!$AA:$AA,Charts!$AC$1,Spotify!$U:$U,Charts!T1119)</f>
        <v>5</v>
      </c>
      <c r="AD1119">
        <f>COUNTIFS(Spotify!$AA:$AA,Charts!$AD$1,Spotify!$U:$U,Charts!T1119)</f>
        <v>3</v>
      </c>
      <c r="AE1119">
        <f>COUNTIFS(Spotify!$AA:$AA,Charts!$AE$1,Spotify!$U:$U,Charts!T1119)</f>
        <v>1</v>
      </c>
      <c r="AF1119" s="8">
        <f>COUNTIFS(Spotify!$AA:$AA,Charts!$AF$1,Spotify!$U:$U,Charts!T1119)</f>
        <v>10</v>
      </c>
      <c r="AH1119" s="7" t="s">
        <v>588</v>
      </c>
      <c r="AI1119">
        <f>SUMIFS(Spotify!O:O,Spotify!U:U,Charts!AH1119)/COUNTIFS(Spotify!U:U,Charts!AH1119)</f>
        <v>-6305.68</v>
      </c>
      <c r="AJ1119" s="18">
        <f>SUMIF(Spotify!U:U,Charts!AH1119,Spotify!P:P)/COUNTIF(Spotify!U:U,Charts!AH1119)</f>
        <v>110224.2</v>
      </c>
      <c r="AK1119" s="18">
        <f>SUMIF(Spotify!U:U,Charts!AH1119,Spotify!R:R)/COUNTIF(Spotify!U:U,Charts!AH1119)</f>
        <v>18.260000000000002</v>
      </c>
      <c r="AL1119" s="18">
        <f>SUMIF(Spotify!U:U,Charts!AH1119,Spotify!J:J)/COUNTIF(Spotify!U:U,Charts!AH1119)</f>
        <v>344.16</v>
      </c>
      <c r="AM1119" s="18">
        <f>SUMIF(Spotify!U:U,Charts!AH1119,Spotify!H:H)/COUNTIF(Spotify!U:U,Charts!AH1119)</f>
        <v>520.20000000000005</v>
      </c>
      <c r="AN1119" s="28">
        <f>SUMIF(Spotify!U:U,Charts!AH1119,Spotify!I:I)/COUNTIF(Spotify!U:U,Charts!AH1119)</f>
        <v>553.79999999999995</v>
      </c>
    </row>
    <row r="1120" spans="1:40" x14ac:dyDescent="0.25">
      <c r="A1120" s="3" t="s">
        <v>11599</v>
      </c>
      <c r="B1120" s="1">
        <v>16566163</v>
      </c>
      <c r="C1120" s="1">
        <v>1</v>
      </c>
      <c r="D1120" s="1"/>
      <c r="H1120" s="7" t="s">
        <v>3161</v>
      </c>
      <c r="I1120" s="1">
        <v>10163416</v>
      </c>
      <c r="J1120" s="8">
        <v>2</v>
      </c>
      <c r="L1120" s="7" t="s">
        <v>3161</v>
      </c>
      <c r="M1120" s="1">
        <f t="shared" si="78"/>
        <v>-10163416</v>
      </c>
      <c r="N1120">
        <v>2</v>
      </c>
      <c r="O1120" s="18">
        <f>SUMIF(Spotify!U:U,Charts!L1120,Spotify!Q:Q)/COUNTIF(Spotify!U:U,Charts!L1120)</f>
        <v>188353</v>
      </c>
      <c r="P1120" t="str">
        <f t="shared" si="79"/>
        <v>03:08</v>
      </c>
      <c r="Q1120" s="18">
        <f t="shared" si="81"/>
        <v>641941</v>
      </c>
      <c r="R1120" s="8" t="str">
        <f t="shared" si="80"/>
        <v>10:41</v>
      </c>
      <c r="T1120" s="7" t="s">
        <v>11599</v>
      </c>
      <c r="U1120">
        <f>COUNTIFS(Spotify!$AA:$AA,Charts!$U$1,Spotify!$U:$U,Charts!T1120)</f>
        <v>0</v>
      </c>
      <c r="V1120">
        <f>COUNTIFS(Spotify!$AA:$AA,Charts!$V$1,Spotify!$U:$U,Charts!T1120)</f>
        <v>0</v>
      </c>
      <c r="W1120">
        <f>COUNTIFS(Spotify!$AA:$AA,Charts!$W$1,Spotify!$U:$U,Charts!T1120)</f>
        <v>0</v>
      </c>
      <c r="X1120">
        <f>COUNTIFS(Spotify!$AA:$AA,Charts!$X$1,Spotify!$U:$U,Charts!T1120)</f>
        <v>0</v>
      </c>
      <c r="Y1120">
        <f>COUNTIFS(Spotify!$AA:$AA,Charts!$Y$1,Spotify!$U:$U,Charts!T1120)</f>
        <v>0</v>
      </c>
      <c r="Z1120">
        <f>COUNTIFS(Spotify!$AA:$AA,Charts!$Z$1,Spotify!$U:$U,Charts!T1120)</f>
        <v>0</v>
      </c>
      <c r="AA1120">
        <f>COUNTIFS(Spotify!$AA:$AA,Charts!$AA$1,Spotify!$U:$U,Charts!T1120)</f>
        <v>0</v>
      </c>
      <c r="AB1120">
        <f>COUNTIFS(Spotify!$AA:$AA,Charts!$AB$1,Spotify!$U:$U,Charts!T1120)</f>
        <v>1</v>
      </c>
      <c r="AC1120">
        <f>COUNTIFS(Spotify!$AA:$AA,Charts!$AC$1,Spotify!$U:$U,Charts!T1120)</f>
        <v>0</v>
      </c>
      <c r="AD1120">
        <f>COUNTIFS(Spotify!$AA:$AA,Charts!$AD$1,Spotify!$U:$U,Charts!T1120)</f>
        <v>0</v>
      </c>
      <c r="AE1120">
        <f>COUNTIFS(Spotify!$AA:$AA,Charts!$AE$1,Spotify!$U:$U,Charts!T1120)</f>
        <v>0</v>
      </c>
      <c r="AF1120" s="8">
        <f>COUNTIFS(Spotify!$AA:$AA,Charts!$AF$1,Spotify!$U:$U,Charts!T1120)</f>
        <v>0</v>
      </c>
      <c r="AH1120" s="7" t="s">
        <v>11599</v>
      </c>
      <c r="AI1120">
        <f>SUMIFS(Spotify!O:O,Spotify!U:U,Charts!AH1120)/COUNTIFS(Spotify!U:U,Charts!AH1120)</f>
        <v>-12823</v>
      </c>
      <c r="AJ1120" s="18">
        <f>SUMIF(Spotify!U:U,Charts!AH1120,Spotify!P:P)/COUNTIF(Spotify!U:U,Charts!AH1120)</f>
        <v>16763</v>
      </c>
      <c r="AK1120" s="18">
        <f>SUMIF(Spotify!U:U,Charts!AH1120,Spotify!R:R)/COUNTIF(Spotify!U:U,Charts!AH1120)</f>
        <v>2</v>
      </c>
      <c r="AL1120" s="18">
        <f>SUMIF(Spotify!U:U,Charts!AH1120,Spotify!J:J)/COUNTIF(Spotify!U:U,Charts!AH1120)</f>
        <v>502</v>
      </c>
      <c r="AM1120" s="18">
        <f>SUMIF(Spotify!U:U,Charts!AH1120,Spotify!H:H)/COUNTIF(Spotify!U:U,Charts!AH1120)</f>
        <v>567</v>
      </c>
      <c r="AN1120" s="28">
        <f>SUMIF(Spotify!U:U,Charts!AH1120,Spotify!I:I)/COUNTIF(Spotify!U:U,Charts!AH1120)</f>
        <v>508</v>
      </c>
    </row>
    <row r="1121" spans="1:40" x14ac:dyDescent="0.25">
      <c r="A1121" s="3" t="s">
        <v>4742</v>
      </c>
      <c r="B1121" s="1">
        <v>8500944</v>
      </c>
      <c r="C1121" s="1">
        <v>2</v>
      </c>
      <c r="D1121" s="1"/>
      <c r="H1121" s="7" t="s">
        <v>18132</v>
      </c>
      <c r="I1121" s="1">
        <v>9886144</v>
      </c>
      <c r="J1121" s="8">
        <v>2</v>
      </c>
      <c r="L1121" s="7" t="s">
        <v>18132</v>
      </c>
      <c r="M1121" s="1">
        <f t="shared" si="78"/>
        <v>-9886144</v>
      </c>
      <c r="N1121">
        <v>2</v>
      </c>
      <c r="O1121" s="18">
        <f>SUMIF(Spotify!U:U,Charts!L1121,Spotify!Q:Q)/COUNTIF(Spotify!U:U,Charts!L1121)</f>
        <v>181966.5</v>
      </c>
      <c r="P1121" t="str">
        <f t="shared" si="79"/>
        <v>03:01</v>
      </c>
      <c r="Q1121" s="18">
        <f t="shared" si="81"/>
        <v>641941</v>
      </c>
      <c r="R1121" s="8" t="str">
        <f t="shared" si="80"/>
        <v>10:41</v>
      </c>
      <c r="T1121" s="7" t="s">
        <v>4742</v>
      </c>
      <c r="U1121">
        <f>COUNTIFS(Spotify!$AA:$AA,Charts!$U$1,Spotify!$U:$U,Charts!T1121)</f>
        <v>0</v>
      </c>
      <c r="V1121">
        <f>COUNTIFS(Spotify!$AA:$AA,Charts!$V$1,Spotify!$U:$U,Charts!T1121)</f>
        <v>0</v>
      </c>
      <c r="W1121">
        <f>COUNTIFS(Spotify!$AA:$AA,Charts!$W$1,Spotify!$U:$U,Charts!T1121)</f>
        <v>0</v>
      </c>
      <c r="X1121">
        <f>COUNTIFS(Spotify!$AA:$AA,Charts!$X$1,Spotify!$U:$U,Charts!T1121)</f>
        <v>0</v>
      </c>
      <c r="Y1121">
        <f>COUNTIFS(Spotify!$AA:$AA,Charts!$Y$1,Spotify!$U:$U,Charts!T1121)</f>
        <v>0</v>
      </c>
      <c r="Z1121">
        <f>COUNTIFS(Spotify!$AA:$AA,Charts!$Z$1,Spotify!$U:$U,Charts!T1121)</f>
        <v>0</v>
      </c>
      <c r="AA1121">
        <f>COUNTIFS(Spotify!$AA:$AA,Charts!$AA$1,Spotify!$U:$U,Charts!T1121)</f>
        <v>0</v>
      </c>
      <c r="AB1121">
        <f>COUNTIFS(Spotify!$AA:$AA,Charts!$AB$1,Spotify!$U:$U,Charts!T1121)</f>
        <v>2</v>
      </c>
      <c r="AC1121">
        <f>COUNTIFS(Spotify!$AA:$AA,Charts!$AC$1,Spotify!$U:$U,Charts!T1121)</f>
        <v>0</v>
      </c>
      <c r="AD1121">
        <f>COUNTIFS(Spotify!$AA:$AA,Charts!$AD$1,Spotify!$U:$U,Charts!T1121)</f>
        <v>0</v>
      </c>
      <c r="AE1121">
        <f>COUNTIFS(Spotify!$AA:$AA,Charts!$AE$1,Spotify!$U:$U,Charts!T1121)</f>
        <v>0</v>
      </c>
      <c r="AF1121" s="8">
        <f>COUNTIFS(Spotify!$AA:$AA,Charts!$AF$1,Spotify!$U:$U,Charts!T1121)</f>
        <v>0</v>
      </c>
      <c r="AH1121" s="7" t="s">
        <v>4742</v>
      </c>
      <c r="AI1121">
        <f>SUMIFS(Spotify!O:O,Spotify!U:U,Charts!AH1121)/COUNTIFS(Spotify!U:U,Charts!AH1121)</f>
        <v>-11927.5</v>
      </c>
      <c r="AJ1121" s="18">
        <f>SUMIF(Spotify!U:U,Charts!AH1121,Spotify!P:P)/COUNTIF(Spotify!U:U,Charts!AH1121)</f>
        <v>130889.5</v>
      </c>
      <c r="AK1121" s="18">
        <f>SUMIF(Spotify!U:U,Charts!AH1121,Spotify!R:R)/COUNTIF(Spotify!U:U,Charts!AH1121)</f>
        <v>1</v>
      </c>
      <c r="AL1121" s="18">
        <f>SUMIF(Spotify!U:U,Charts!AH1121,Spotify!J:J)/COUNTIF(Spotify!U:U,Charts!AH1121)</f>
        <v>149</v>
      </c>
      <c r="AM1121" s="18">
        <f>SUMIF(Spotify!U:U,Charts!AH1121,Spotify!H:H)/COUNTIF(Spotify!U:U,Charts!AH1121)</f>
        <v>373.5</v>
      </c>
      <c r="AN1121" s="28">
        <f>SUMIF(Spotify!U:U,Charts!AH1121,Spotify!I:I)/COUNTIF(Spotify!U:U,Charts!AH1121)</f>
        <v>538.5</v>
      </c>
    </row>
    <row r="1122" spans="1:40" x14ac:dyDescent="0.25">
      <c r="A1122" s="3" t="s">
        <v>18233</v>
      </c>
      <c r="B1122" s="1">
        <v>11536368</v>
      </c>
      <c r="C1122" s="1">
        <v>1</v>
      </c>
      <c r="D1122" s="1"/>
      <c r="H1122" s="7" t="s">
        <v>10505</v>
      </c>
      <c r="I1122" s="1">
        <v>9867102</v>
      </c>
      <c r="J1122" s="8">
        <v>1</v>
      </c>
      <c r="L1122" s="7" t="s">
        <v>10505</v>
      </c>
      <c r="M1122" s="1">
        <f t="shared" si="78"/>
        <v>-9867102</v>
      </c>
      <c r="N1122">
        <v>1</v>
      </c>
      <c r="O1122" s="18">
        <f>SUMIF(Spotify!U:U,Charts!L1122,Spotify!Q:Q)/COUNTIF(Spotify!U:U,Charts!L1122)</f>
        <v>195000</v>
      </c>
      <c r="P1122" t="str">
        <f t="shared" si="79"/>
        <v>03:15</v>
      </c>
      <c r="Q1122" s="18">
        <f t="shared" si="81"/>
        <v>641941</v>
      </c>
      <c r="R1122" s="8" t="str">
        <f t="shared" si="80"/>
        <v>10:41</v>
      </c>
      <c r="T1122" s="7" t="s">
        <v>18233</v>
      </c>
      <c r="U1122">
        <f>COUNTIFS(Spotify!$AA:$AA,Charts!$U$1,Spotify!$U:$U,Charts!T1122)</f>
        <v>0</v>
      </c>
      <c r="V1122">
        <f>COUNTIFS(Spotify!$AA:$AA,Charts!$V$1,Spotify!$U:$U,Charts!T1122)</f>
        <v>1</v>
      </c>
      <c r="W1122">
        <f>COUNTIFS(Spotify!$AA:$AA,Charts!$W$1,Spotify!$U:$U,Charts!T1122)</f>
        <v>0</v>
      </c>
      <c r="X1122">
        <f>COUNTIFS(Spotify!$AA:$AA,Charts!$X$1,Spotify!$U:$U,Charts!T1122)</f>
        <v>0</v>
      </c>
      <c r="Y1122">
        <f>COUNTIFS(Spotify!$AA:$AA,Charts!$Y$1,Spotify!$U:$U,Charts!T1122)</f>
        <v>0</v>
      </c>
      <c r="Z1122">
        <f>COUNTIFS(Spotify!$AA:$AA,Charts!$Z$1,Spotify!$U:$U,Charts!T1122)</f>
        <v>0</v>
      </c>
      <c r="AA1122">
        <f>COUNTIFS(Spotify!$AA:$AA,Charts!$AA$1,Spotify!$U:$U,Charts!T1122)</f>
        <v>0</v>
      </c>
      <c r="AB1122">
        <f>COUNTIFS(Spotify!$AA:$AA,Charts!$AB$1,Spotify!$U:$U,Charts!T1122)</f>
        <v>0</v>
      </c>
      <c r="AC1122">
        <f>COUNTIFS(Spotify!$AA:$AA,Charts!$AC$1,Spotify!$U:$U,Charts!T1122)</f>
        <v>0</v>
      </c>
      <c r="AD1122">
        <f>COUNTIFS(Spotify!$AA:$AA,Charts!$AD$1,Spotify!$U:$U,Charts!T1122)</f>
        <v>0</v>
      </c>
      <c r="AE1122">
        <f>COUNTIFS(Spotify!$AA:$AA,Charts!$AE$1,Spotify!$U:$U,Charts!T1122)</f>
        <v>0</v>
      </c>
      <c r="AF1122" s="8">
        <f>COUNTIFS(Spotify!$AA:$AA,Charts!$AF$1,Spotify!$U:$U,Charts!T1122)</f>
        <v>0</v>
      </c>
      <c r="AH1122" s="7" t="s">
        <v>18233</v>
      </c>
      <c r="AI1122">
        <f>SUMIFS(Spotify!O:O,Spotify!U:U,Charts!AH1122)/COUNTIFS(Spotify!U:U,Charts!AH1122)</f>
        <v>-5471</v>
      </c>
      <c r="AJ1122" s="18">
        <f>SUMIF(Spotify!U:U,Charts!AH1122,Spotify!P:P)/COUNTIF(Spotify!U:U,Charts!AH1122)</f>
        <v>9335</v>
      </c>
      <c r="AK1122" s="18">
        <f>SUMIF(Spotify!U:U,Charts!AH1122,Spotify!R:R)/COUNTIF(Spotify!U:U,Charts!AH1122)</f>
        <v>2</v>
      </c>
      <c r="AL1122" s="18">
        <f>SUMIF(Spotify!U:U,Charts!AH1122,Spotify!J:J)/COUNTIF(Spotify!U:U,Charts!AH1122)</f>
        <v>164</v>
      </c>
      <c r="AM1122" s="18">
        <f>SUMIF(Spotify!U:U,Charts!AH1122,Spotify!H:H)/COUNTIF(Spotify!U:U,Charts!AH1122)</f>
        <v>704</v>
      </c>
      <c r="AN1122" s="28">
        <f>SUMIF(Spotify!U:U,Charts!AH1122,Spotify!I:I)/COUNTIF(Spotify!U:U,Charts!AH1122)</f>
        <v>782</v>
      </c>
    </row>
    <row r="1123" spans="1:40" x14ac:dyDescent="0.25">
      <c r="A1123" s="3" t="s">
        <v>18234</v>
      </c>
      <c r="B1123" s="1">
        <v>19370971</v>
      </c>
      <c r="C1123" s="1">
        <v>1</v>
      </c>
      <c r="D1123" s="1"/>
      <c r="H1123" s="7" t="s">
        <v>3113</v>
      </c>
      <c r="I1123" s="1">
        <v>9802890</v>
      </c>
      <c r="J1123" s="8">
        <v>1</v>
      </c>
      <c r="L1123" s="7" t="s">
        <v>3113</v>
      </c>
      <c r="M1123" s="1">
        <f t="shared" si="78"/>
        <v>-9802890</v>
      </c>
      <c r="N1123">
        <v>1</v>
      </c>
      <c r="O1123" s="18">
        <f>SUMIF(Spotify!U:U,Charts!L1123,Spotify!Q:Q)/COUNTIF(Spotify!U:U,Charts!L1123)</f>
        <v>213707</v>
      </c>
      <c r="P1123" t="str">
        <f t="shared" si="79"/>
        <v>03:33</v>
      </c>
      <c r="Q1123" s="18">
        <f t="shared" si="81"/>
        <v>641941</v>
      </c>
      <c r="R1123" s="8" t="str">
        <f t="shared" si="80"/>
        <v>10:41</v>
      </c>
      <c r="T1123" s="7" t="s">
        <v>18234</v>
      </c>
      <c r="U1123">
        <f>COUNTIFS(Spotify!$AA:$AA,Charts!$U$1,Spotify!$U:$U,Charts!T1123)</f>
        <v>0</v>
      </c>
      <c r="V1123">
        <f>COUNTIFS(Spotify!$AA:$AA,Charts!$V$1,Spotify!$U:$U,Charts!T1123)</f>
        <v>1</v>
      </c>
      <c r="W1123">
        <f>COUNTIFS(Spotify!$AA:$AA,Charts!$W$1,Spotify!$U:$U,Charts!T1123)</f>
        <v>0</v>
      </c>
      <c r="X1123">
        <f>COUNTIFS(Spotify!$AA:$AA,Charts!$X$1,Spotify!$U:$U,Charts!T1123)</f>
        <v>0</v>
      </c>
      <c r="Y1123">
        <f>COUNTIFS(Spotify!$AA:$AA,Charts!$Y$1,Spotify!$U:$U,Charts!T1123)</f>
        <v>0</v>
      </c>
      <c r="Z1123">
        <f>COUNTIFS(Spotify!$AA:$AA,Charts!$Z$1,Spotify!$U:$U,Charts!T1123)</f>
        <v>0</v>
      </c>
      <c r="AA1123">
        <f>COUNTIFS(Spotify!$AA:$AA,Charts!$AA$1,Spotify!$U:$U,Charts!T1123)</f>
        <v>0</v>
      </c>
      <c r="AB1123">
        <f>COUNTIFS(Spotify!$AA:$AA,Charts!$AB$1,Spotify!$U:$U,Charts!T1123)</f>
        <v>0</v>
      </c>
      <c r="AC1123">
        <f>COUNTIFS(Spotify!$AA:$AA,Charts!$AC$1,Spotify!$U:$U,Charts!T1123)</f>
        <v>0</v>
      </c>
      <c r="AD1123">
        <f>COUNTIFS(Spotify!$AA:$AA,Charts!$AD$1,Spotify!$U:$U,Charts!T1123)</f>
        <v>0</v>
      </c>
      <c r="AE1123">
        <f>COUNTIFS(Spotify!$AA:$AA,Charts!$AE$1,Spotify!$U:$U,Charts!T1123)</f>
        <v>0</v>
      </c>
      <c r="AF1123" s="8">
        <f>COUNTIFS(Spotify!$AA:$AA,Charts!$AF$1,Spotify!$U:$U,Charts!T1123)</f>
        <v>0</v>
      </c>
      <c r="AH1123" s="7" t="s">
        <v>18234</v>
      </c>
      <c r="AI1123">
        <f>SUMIFS(Spotify!O:O,Spotify!U:U,Charts!AH1123)/COUNTIFS(Spotify!U:U,Charts!AH1123)</f>
        <v>-6987</v>
      </c>
      <c r="AJ1123" s="18">
        <f>SUMIF(Spotify!U:U,Charts!AH1123,Spotify!P:P)/COUNTIF(Spotify!U:U,Charts!AH1123)</f>
        <v>82393</v>
      </c>
      <c r="AK1123" s="18">
        <f>SUMIF(Spotify!U:U,Charts!AH1123,Spotify!R:R)/COUNTIF(Spotify!U:U,Charts!AH1123)</f>
        <v>2</v>
      </c>
      <c r="AL1123" s="18">
        <f>SUMIF(Spotify!U:U,Charts!AH1123,Spotify!J:J)/COUNTIF(Spotify!U:U,Charts!AH1123)</f>
        <v>47</v>
      </c>
      <c r="AM1123" s="18">
        <f>SUMIF(Spotify!U:U,Charts!AH1123,Spotify!H:H)/COUNTIF(Spotify!U:U,Charts!AH1123)</f>
        <v>716</v>
      </c>
      <c r="AN1123" s="28">
        <f>SUMIF(Spotify!U:U,Charts!AH1123,Spotify!I:I)/COUNTIF(Spotify!U:U,Charts!AH1123)</f>
        <v>551</v>
      </c>
    </row>
    <row r="1124" spans="1:40" x14ac:dyDescent="0.25">
      <c r="A1124" s="3" t="s">
        <v>15251</v>
      </c>
      <c r="B1124" s="1">
        <v>264169742</v>
      </c>
      <c r="C1124" s="1">
        <v>1</v>
      </c>
      <c r="D1124" s="1"/>
      <c r="H1124" s="7" t="s">
        <v>17497</v>
      </c>
      <c r="I1124" s="1">
        <v>9555506</v>
      </c>
      <c r="J1124" s="8">
        <v>1</v>
      </c>
      <c r="L1124" s="7" t="s">
        <v>17497</v>
      </c>
      <c r="M1124" s="1">
        <f t="shared" si="78"/>
        <v>-9555506</v>
      </c>
      <c r="N1124">
        <v>1</v>
      </c>
      <c r="O1124" s="18">
        <f>SUMIF(Spotify!U:U,Charts!L1124,Spotify!Q:Q)/COUNTIF(Spotify!U:U,Charts!L1124)</f>
        <v>206099</v>
      </c>
      <c r="P1124" t="str">
        <f t="shared" si="79"/>
        <v>03:26</v>
      </c>
      <c r="Q1124" s="18">
        <f t="shared" si="81"/>
        <v>641941</v>
      </c>
      <c r="R1124" s="8" t="str">
        <f t="shared" si="80"/>
        <v>10:41</v>
      </c>
      <c r="T1124" s="7" t="s">
        <v>15251</v>
      </c>
      <c r="U1124">
        <f>COUNTIFS(Spotify!$AA:$AA,Charts!$U$1,Spotify!$U:$U,Charts!T1124)</f>
        <v>0</v>
      </c>
      <c r="V1124">
        <f>COUNTIFS(Spotify!$AA:$AA,Charts!$V$1,Spotify!$U:$U,Charts!T1124)</f>
        <v>0</v>
      </c>
      <c r="W1124">
        <f>COUNTIFS(Spotify!$AA:$AA,Charts!$W$1,Spotify!$U:$U,Charts!T1124)</f>
        <v>0</v>
      </c>
      <c r="X1124">
        <f>COUNTIFS(Spotify!$AA:$AA,Charts!$X$1,Spotify!$U:$U,Charts!T1124)</f>
        <v>0</v>
      </c>
      <c r="Y1124">
        <f>COUNTIFS(Spotify!$AA:$AA,Charts!$Y$1,Spotify!$U:$U,Charts!T1124)</f>
        <v>0</v>
      </c>
      <c r="Z1124">
        <f>COUNTIFS(Spotify!$AA:$AA,Charts!$Z$1,Spotify!$U:$U,Charts!T1124)</f>
        <v>0</v>
      </c>
      <c r="AA1124">
        <f>COUNTIFS(Spotify!$AA:$AA,Charts!$AA$1,Spotify!$U:$U,Charts!T1124)</f>
        <v>0</v>
      </c>
      <c r="AB1124">
        <f>COUNTIFS(Spotify!$AA:$AA,Charts!$AB$1,Spotify!$U:$U,Charts!T1124)</f>
        <v>0</v>
      </c>
      <c r="AC1124">
        <f>COUNTIFS(Spotify!$AA:$AA,Charts!$AC$1,Spotify!$U:$U,Charts!T1124)</f>
        <v>0</v>
      </c>
      <c r="AD1124">
        <f>COUNTIFS(Spotify!$AA:$AA,Charts!$AD$1,Spotify!$U:$U,Charts!T1124)</f>
        <v>0</v>
      </c>
      <c r="AE1124">
        <f>COUNTIFS(Spotify!$AA:$AA,Charts!$AE$1,Spotify!$U:$U,Charts!T1124)</f>
        <v>0</v>
      </c>
      <c r="AF1124" s="8">
        <f>COUNTIFS(Spotify!$AA:$AA,Charts!$AF$1,Spotify!$U:$U,Charts!T1124)</f>
        <v>1</v>
      </c>
      <c r="AH1124" s="7" t="s">
        <v>15251</v>
      </c>
      <c r="AI1124">
        <f>SUMIFS(Spotify!O:O,Spotify!U:U,Charts!AH1124)/COUNTIFS(Spotify!U:U,Charts!AH1124)</f>
        <v>-8072</v>
      </c>
      <c r="AJ1124" s="18">
        <f>SUMIF(Spotify!U:U,Charts!AH1124,Spotify!P:P)/COUNTIF(Spotify!U:U,Charts!AH1124)</f>
        <v>155925</v>
      </c>
      <c r="AK1124" s="18">
        <f>SUMIF(Spotify!U:U,Charts!AH1124,Spotify!R:R)/COUNTIF(Spotify!U:U,Charts!AH1124)</f>
        <v>33</v>
      </c>
      <c r="AL1124" s="18">
        <f>SUMIF(Spotify!U:U,Charts!AH1124,Spotify!J:J)/COUNTIF(Spotify!U:U,Charts!AH1124)</f>
        <v>362</v>
      </c>
      <c r="AM1124" s="18">
        <f>SUMIF(Spotify!U:U,Charts!AH1124,Spotify!H:H)/COUNTIF(Spotify!U:U,Charts!AH1124)</f>
        <v>315</v>
      </c>
      <c r="AN1124" s="28">
        <f>SUMIF(Spotify!U:U,Charts!AH1124,Spotify!I:I)/COUNTIF(Spotify!U:U,Charts!AH1124)</f>
        <v>715</v>
      </c>
    </row>
    <row r="1125" spans="1:40" x14ac:dyDescent="0.25">
      <c r="A1125" s="3" t="s">
        <v>3030</v>
      </c>
      <c r="B1125" s="1">
        <v>206988528</v>
      </c>
      <c r="C1125" s="1">
        <v>4</v>
      </c>
      <c r="D1125" s="1"/>
      <c r="H1125" s="7" t="s">
        <v>18107</v>
      </c>
      <c r="I1125" s="1">
        <v>9491388</v>
      </c>
      <c r="J1125" s="8">
        <v>1</v>
      </c>
      <c r="L1125" s="7" t="s">
        <v>18107</v>
      </c>
      <c r="M1125" s="1">
        <f t="shared" si="78"/>
        <v>-9491388</v>
      </c>
      <c r="N1125">
        <v>1</v>
      </c>
      <c r="O1125" s="18">
        <f>SUMIF(Spotify!U:U,Charts!L1125,Spotify!Q:Q)/COUNTIF(Spotify!U:U,Charts!L1125)</f>
        <v>171692</v>
      </c>
      <c r="P1125" t="str">
        <f t="shared" si="79"/>
        <v>02:51</v>
      </c>
      <c r="Q1125" s="18">
        <f t="shared" si="81"/>
        <v>641941</v>
      </c>
      <c r="R1125" s="8" t="str">
        <f t="shared" si="80"/>
        <v>10:41</v>
      </c>
      <c r="T1125" s="7" t="s">
        <v>3030</v>
      </c>
      <c r="U1125">
        <f>COUNTIFS(Spotify!$AA:$AA,Charts!$U$1,Spotify!$U:$U,Charts!T1125)</f>
        <v>2</v>
      </c>
      <c r="V1125">
        <f>COUNTIFS(Spotify!$AA:$AA,Charts!$V$1,Spotify!$U:$U,Charts!T1125)</f>
        <v>0</v>
      </c>
      <c r="W1125">
        <f>COUNTIFS(Spotify!$AA:$AA,Charts!$W$1,Spotify!$U:$U,Charts!T1125)</f>
        <v>0</v>
      </c>
      <c r="X1125">
        <f>COUNTIFS(Spotify!$AA:$AA,Charts!$X$1,Spotify!$U:$U,Charts!T1125)</f>
        <v>2</v>
      </c>
      <c r="Y1125">
        <f>COUNTIFS(Spotify!$AA:$AA,Charts!$Y$1,Spotify!$U:$U,Charts!T1125)</f>
        <v>0</v>
      </c>
      <c r="Z1125">
        <f>COUNTIFS(Spotify!$AA:$AA,Charts!$Z$1,Spotify!$U:$U,Charts!T1125)</f>
        <v>0</v>
      </c>
      <c r="AA1125">
        <f>COUNTIFS(Spotify!$AA:$AA,Charts!$AA$1,Spotify!$U:$U,Charts!T1125)</f>
        <v>0</v>
      </c>
      <c r="AB1125">
        <f>COUNTIFS(Spotify!$AA:$AA,Charts!$AB$1,Spotify!$U:$U,Charts!T1125)</f>
        <v>0</v>
      </c>
      <c r="AC1125">
        <f>COUNTIFS(Spotify!$AA:$AA,Charts!$AC$1,Spotify!$U:$U,Charts!T1125)</f>
        <v>0</v>
      </c>
      <c r="AD1125">
        <f>COUNTIFS(Spotify!$AA:$AA,Charts!$AD$1,Spotify!$U:$U,Charts!T1125)</f>
        <v>0</v>
      </c>
      <c r="AE1125">
        <f>COUNTIFS(Spotify!$AA:$AA,Charts!$AE$1,Spotify!$U:$U,Charts!T1125)</f>
        <v>0</v>
      </c>
      <c r="AF1125" s="8">
        <f>COUNTIFS(Spotify!$AA:$AA,Charts!$AF$1,Spotify!$U:$U,Charts!T1125)</f>
        <v>0</v>
      </c>
      <c r="AH1125" s="7" t="s">
        <v>3030</v>
      </c>
      <c r="AI1125">
        <f>SUMIFS(Spotify!O:O,Spotify!U:U,Charts!AH1125)/COUNTIFS(Spotify!U:U,Charts!AH1125)</f>
        <v>-11364.5</v>
      </c>
      <c r="AJ1125" s="18">
        <f>SUMIF(Spotify!U:U,Charts!AH1125,Spotify!P:P)/COUNTIF(Spotify!U:U,Charts!AH1125)</f>
        <v>137932.75</v>
      </c>
      <c r="AK1125" s="18">
        <f>SUMIF(Spotify!U:U,Charts!AH1125,Spotify!R:R)/COUNTIF(Spotify!U:U,Charts!AH1125)</f>
        <v>8</v>
      </c>
      <c r="AL1125" s="18">
        <f>SUMIF(Spotify!U:U,Charts!AH1125,Spotify!J:J)/COUNTIF(Spotify!U:U,Charts!AH1125)</f>
        <v>465.75</v>
      </c>
      <c r="AM1125" s="18">
        <f>SUMIF(Spotify!U:U,Charts!AH1125,Spotify!H:H)/COUNTIF(Spotify!U:U,Charts!AH1125)</f>
        <v>630.75</v>
      </c>
      <c r="AN1125" s="28">
        <f>SUMIF(Spotify!U:U,Charts!AH1125,Spotify!I:I)/COUNTIF(Spotify!U:U,Charts!AH1125)</f>
        <v>582.25</v>
      </c>
    </row>
    <row r="1126" spans="1:40" x14ac:dyDescent="0.25">
      <c r="A1126" s="3" t="s">
        <v>5368</v>
      </c>
      <c r="B1126" s="1">
        <v>4018144192</v>
      </c>
      <c r="C1126" s="1">
        <v>18</v>
      </c>
      <c r="D1126" s="1"/>
      <c r="H1126" s="7" t="s">
        <v>7265</v>
      </c>
      <c r="I1126" s="1">
        <v>9479614</v>
      </c>
      <c r="J1126" s="8">
        <v>1</v>
      </c>
      <c r="L1126" s="7" t="s">
        <v>7265</v>
      </c>
      <c r="M1126" s="1">
        <f t="shared" si="78"/>
        <v>-9479614</v>
      </c>
      <c r="N1126">
        <v>1</v>
      </c>
      <c r="O1126" s="18">
        <f>SUMIF(Spotify!U:U,Charts!L1126,Spotify!Q:Q)/COUNTIF(Spotify!U:U,Charts!L1126)</f>
        <v>225653</v>
      </c>
      <c r="P1126" t="str">
        <f t="shared" si="79"/>
        <v>03:45</v>
      </c>
      <c r="Q1126" s="18">
        <f t="shared" si="81"/>
        <v>641941</v>
      </c>
      <c r="R1126" s="8" t="str">
        <f t="shared" si="80"/>
        <v>10:41</v>
      </c>
      <c r="T1126" s="7" t="s">
        <v>5368</v>
      </c>
      <c r="U1126">
        <f>COUNTIFS(Spotify!$AA:$AA,Charts!$U$1,Spotify!$U:$U,Charts!T1126)</f>
        <v>2</v>
      </c>
      <c r="V1126">
        <f>COUNTIFS(Spotify!$AA:$AA,Charts!$V$1,Spotify!$U:$U,Charts!T1126)</f>
        <v>3</v>
      </c>
      <c r="W1126">
        <f>COUNTIFS(Spotify!$AA:$AA,Charts!$W$1,Spotify!$U:$U,Charts!T1126)</f>
        <v>1</v>
      </c>
      <c r="X1126">
        <f>COUNTIFS(Spotify!$AA:$AA,Charts!$X$1,Spotify!$U:$U,Charts!T1126)</f>
        <v>0</v>
      </c>
      <c r="Y1126">
        <f>COUNTIFS(Spotify!$AA:$AA,Charts!$Y$1,Spotify!$U:$U,Charts!T1126)</f>
        <v>0</v>
      </c>
      <c r="Z1126">
        <f>COUNTIFS(Spotify!$AA:$AA,Charts!$Z$1,Spotify!$U:$U,Charts!T1126)</f>
        <v>0</v>
      </c>
      <c r="AA1126">
        <f>COUNTIFS(Spotify!$AA:$AA,Charts!$AA$1,Spotify!$U:$U,Charts!T1126)</f>
        <v>3</v>
      </c>
      <c r="AB1126">
        <f>COUNTIFS(Spotify!$AA:$AA,Charts!$AB$1,Spotify!$U:$U,Charts!T1126)</f>
        <v>1</v>
      </c>
      <c r="AC1126">
        <f>COUNTIFS(Spotify!$AA:$AA,Charts!$AC$1,Spotify!$U:$U,Charts!T1126)</f>
        <v>2</v>
      </c>
      <c r="AD1126">
        <f>COUNTIFS(Spotify!$AA:$AA,Charts!$AD$1,Spotify!$U:$U,Charts!T1126)</f>
        <v>3</v>
      </c>
      <c r="AE1126">
        <f>COUNTIFS(Spotify!$AA:$AA,Charts!$AE$1,Spotify!$U:$U,Charts!T1126)</f>
        <v>2</v>
      </c>
      <c r="AF1126" s="8">
        <f>COUNTIFS(Spotify!$AA:$AA,Charts!$AF$1,Spotify!$U:$U,Charts!T1126)</f>
        <v>1</v>
      </c>
      <c r="AH1126" s="7" t="s">
        <v>5368</v>
      </c>
      <c r="AI1126">
        <f>SUMIFS(Spotify!O:O,Spotify!U:U,Charts!AH1126)/COUNTIFS(Spotify!U:U,Charts!AH1126)</f>
        <v>-5928.2777777777774</v>
      </c>
      <c r="AJ1126" s="18">
        <f>SUMIF(Spotify!U:U,Charts!AH1126,Spotify!P:P)/COUNTIF(Spotify!U:U,Charts!AH1126)</f>
        <v>109826.66666666667</v>
      </c>
      <c r="AK1126" s="18">
        <f>SUMIF(Spotify!U:U,Charts!AH1126,Spotify!R:R)/COUNTIF(Spotify!U:U,Charts!AH1126)</f>
        <v>20</v>
      </c>
      <c r="AL1126" s="18">
        <f>SUMIF(Spotify!U:U,Charts!AH1126,Spotify!J:J)/COUNTIF(Spotify!U:U,Charts!AH1126)</f>
        <v>335.5</v>
      </c>
      <c r="AM1126" s="18">
        <f>SUMIF(Spotify!U:U,Charts!AH1126,Spotify!H:H)/COUNTIF(Spotify!U:U,Charts!AH1126)</f>
        <v>613.61111111111109</v>
      </c>
      <c r="AN1126" s="28">
        <f>SUMIF(Spotify!U:U,Charts!AH1126,Spotify!I:I)/COUNTIF(Spotify!U:U,Charts!AH1126)</f>
        <v>594.05555555555554</v>
      </c>
    </row>
    <row r="1127" spans="1:40" x14ac:dyDescent="0.25">
      <c r="A1127" s="3" t="s">
        <v>35</v>
      </c>
      <c r="B1127" s="1">
        <v>670609306</v>
      </c>
      <c r="C1127" s="1">
        <v>3</v>
      </c>
      <c r="D1127" s="1"/>
      <c r="H1127" s="7" t="s">
        <v>17847</v>
      </c>
      <c r="I1127" s="1">
        <v>9351770</v>
      </c>
      <c r="J1127" s="8">
        <v>2</v>
      </c>
      <c r="L1127" s="7" t="s">
        <v>17847</v>
      </c>
      <c r="M1127" s="1">
        <f t="shared" si="78"/>
        <v>-9351770</v>
      </c>
      <c r="N1127">
        <v>2</v>
      </c>
      <c r="O1127" s="18">
        <f>SUMIF(Spotify!U:U,Charts!L1127,Spotify!Q:Q)/COUNTIF(Spotify!U:U,Charts!L1127)</f>
        <v>213779.5</v>
      </c>
      <c r="P1127" t="str">
        <f t="shared" si="79"/>
        <v>03:33</v>
      </c>
      <c r="Q1127" s="18">
        <f t="shared" si="81"/>
        <v>641941</v>
      </c>
      <c r="R1127" s="8" t="str">
        <f t="shared" si="80"/>
        <v>10:41</v>
      </c>
      <c r="T1127" s="7" t="s">
        <v>35</v>
      </c>
      <c r="U1127">
        <f>COUNTIFS(Spotify!$AA:$AA,Charts!$U$1,Spotify!$U:$U,Charts!T1127)</f>
        <v>0</v>
      </c>
      <c r="V1127">
        <f>COUNTIFS(Spotify!$AA:$AA,Charts!$V$1,Spotify!$U:$U,Charts!T1127)</f>
        <v>3</v>
      </c>
      <c r="W1127">
        <f>COUNTIFS(Spotify!$AA:$AA,Charts!$W$1,Spotify!$U:$U,Charts!T1127)</f>
        <v>0</v>
      </c>
      <c r="X1127">
        <f>COUNTIFS(Spotify!$AA:$AA,Charts!$X$1,Spotify!$U:$U,Charts!T1127)</f>
        <v>0</v>
      </c>
      <c r="Y1127">
        <f>COUNTIFS(Spotify!$AA:$AA,Charts!$Y$1,Spotify!$U:$U,Charts!T1127)</f>
        <v>0</v>
      </c>
      <c r="Z1127">
        <f>COUNTIFS(Spotify!$AA:$AA,Charts!$Z$1,Spotify!$U:$U,Charts!T1127)</f>
        <v>0</v>
      </c>
      <c r="AA1127">
        <f>COUNTIFS(Spotify!$AA:$AA,Charts!$AA$1,Spotify!$U:$U,Charts!T1127)</f>
        <v>0</v>
      </c>
      <c r="AB1127">
        <f>COUNTIFS(Spotify!$AA:$AA,Charts!$AB$1,Spotify!$U:$U,Charts!T1127)</f>
        <v>0</v>
      </c>
      <c r="AC1127">
        <f>COUNTIFS(Spotify!$AA:$AA,Charts!$AC$1,Spotify!$U:$U,Charts!T1127)</f>
        <v>0</v>
      </c>
      <c r="AD1127">
        <f>COUNTIFS(Spotify!$AA:$AA,Charts!$AD$1,Spotify!$U:$U,Charts!T1127)</f>
        <v>0</v>
      </c>
      <c r="AE1127">
        <f>COUNTIFS(Spotify!$AA:$AA,Charts!$AE$1,Spotify!$U:$U,Charts!T1127)</f>
        <v>0</v>
      </c>
      <c r="AF1127" s="8">
        <f>COUNTIFS(Spotify!$AA:$AA,Charts!$AF$1,Spotify!$U:$U,Charts!T1127)</f>
        <v>0</v>
      </c>
      <c r="AH1127" s="7" t="s">
        <v>35</v>
      </c>
      <c r="AI1127">
        <f>SUMIFS(Spotify!O:O,Spotify!U:U,Charts!AH1127)/COUNTIFS(Spotify!U:U,Charts!AH1127)</f>
        <v>-422.66666666666669</v>
      </c>
      <c r="AJ1127" s="18">
        <f>SUMIF(Spotify!U:U,Charts!AH1127,Spotify!P:P)/COUNTIF(Spotify!U:U,Charts!AH1127)</f>
        <v>148025.33333333334</v>
      </c>
      <c r="AK1127" s="18">
        <f>SUMIF(Spotify!U:U,Charts!AH1127,Spotify!R:R)/COUNTIF(Spotify!U:U,Charts!AH1127)</f>
        <v>67.666666666666671</v>
      </c>
      <c r="AL1127" s="18">
        <f>SUMIF(Spotify!U:U,Charts!AH1127,Spotify!J:J)/COUNTIF(Spotify!U:U,Charts!AH1127)</f>
        <v>771</v>
      </c>
      <c r="AM1127" s="18">
        <f>SUMIF(Spotify!U:U,Charts!AH1127,Spotify!H:H)/COUNTIF(Spotify!U:U,Charts!AH1127)</f>
        <v>353.33333333333331</v>
      </c>
      <c r="AN1127" s="28">
        <f>SUMIF(Spotify!U:U,Charts!AH1127,Spotify!I:I)/COUNTIF(Spotify!U:U,Charts!AH1127)</f>
        <v>921</v>
      </c>
    </row>
    <row r="1128" spans="1:40" x14ac:dyDescent="0.25">
      <c r="A1128" s="3" t="s">
        <v>6648</v>
      </c>
      <c r="B1128" s="1">
        <v>3001796437</v>
      </c>
      <c r="C1128" s="1">
        <v>3</v>
      </c>
      <c r="D1128" s="1"/>
      <c r="H1128" s="7" t="s">
        <v>7947</v>
      </c>
      <c r="I1128" s="1">
        <v>9277402</v>
      </c>
      <c r="J1128" s="8">
        <v>1</v>
      </c>
      <c r="L1128" s="7" t="s">
        <v>7947</v>
      </c>
      <c r="M1128" s="1">
        <f t="shared" si="78"/>
        <v>-9277402</v>
      </c>
      <c r="N1128">
        <v>1</v>
      </c>
      <c r="O1128" s="18">
        <f>SUMIF(Spotify!U:U,Charts!L1128,Spotify!Q:Q)/COUNTIF(Spotify!U:U,Charts!L1128)</f>
        <v>207307</v>
      </c>
      <c r="P1128" t="str">
        <f t="shared" si="79"/>
        <v>03:27</v>
      </c>
      <c r="Q1128" s="18">
        <f t="shared" si="81"/>
        <v>641941</v>
      </c>
      <c r="R1128" s="8" t="str">
        <f t="shared" si="80"/>
        <v>10:41</v>
      </c>
      <c r="T1128" s="7" t="s">
        <v>6648</v>
      </c>
      <c r="U1128">
        <f>COUNTIFS(Spotify!$AA:$AA,Charts!$U$1,Spotify!$U:$U,Charts!T1128)</f>
        <v>0</v>
      </c>
      <c r="V1128">
        <f>COUNTIFS(Spotify!$AA:$AA,Charts!$V$1,Spotify!$U:$U,Charts!T1128)</f>
        <v>0</v>
      </c>
      <c r="W1128">
        <f>COUNTIFS(Spotify!$AA:$AA,Charts!$W$1,Spotify!$U:$U,Charts!T1128)</f>
        <v>0</v>
      </c>
      <c r="X1128">
        <f>COUNTIFS(Spotify!$AA:$AA,Charts!$X$1,Spotify!$U:$U,Charts!T1128)</f>
        <v>0</v>
      </c>
      <c r="Y1128">
        <f>COUNTIFS(Spotify!$AA:$AA,Charts!$Y$1,Spotify!$U:$U,Charts!T1128)</f>
        <v>0</v>
      </c>
      <c r="Z1128">
        <f>COUNTIFS(Spotify!$AA:$AA,Charts!$Z$1,Spotify!$U:$U,Charts!T1128)</f>
        <v>0</v>
      </c>
      <c r="AA1128">
        <f>COUNTIFS(Spotify!$AA:$AA,Charts!$AA$1,Spotify!$U:$U,Charts!T1128)</f>
        <v>0</v>
      </c>
      <c r="AB1128">
        <f>COUNTIFS(Spotify!$AA:$AA,Charts!$AB$1,Spotify!$U:$U,Charts!T1128)</f>
        <v>0</v>
      </c>
      <c r="AC1128">
        <f>COUNTIFS(Spotify!$AA:$AA,Charts!$AC$1,Spotify!$U:$U,Charts!T1128)</f>
        <v>0</v>
      </c>
      <c r="AD1128">
        <f>COUNTIFS(Spotify!$AA:$AA,Charts!$AD$1,Spotify!$U:$U,Charts!T1128)</f>
        <v>1</v>
      </c>
      <c r="AE1128">
        <f>COUNTIFS(Spotify!$AA:$AA,Charts!$AE$1,Spotify!$U:$U,Charts!T1128)</f>
        <v>2</v>
      </c>
      <c r="AF1128" s="8">
        <f>COUNTIFS(Spotify!$AA:$AA,Charts!$AF$1,Spotify!$U:$U,Charts!T1128)</f>
        <v>0</v>
      </c>
      <c r="AH1128" s="7" t="s">
        <v>6648</v>
      </c>
      <c r="AI1128">
        <f>SUMIFS(Spotify!O:O,Spotify!U:U,Charts!AH1128)/COUNTIFS(Spotify!U:U,Charts!AH1128)</f>
        <v>-5083.666666666667</v>
      </c>
      <c r="AJ1128" s="18">
        <f>SUMIF(Spotify!U:U,Charts!AH1128,Spotify!P:P)/COUNTIF(Spotify!U:U,Charts!AH1128)</f>
        <v>101017</v>
      </c>
      <c r="AK1128" s="18">
        <f>SUMIF(Spotify!U:U,Charts!AH1128,Spotify!R:R)/COUNTIF(Spotify!U:U,Charts!AH1128)</f>
        <v>107.66666666666667</v>
      </c>
      <c r="AL1128" s="18">
        <f>SUMIF(Spotify!U:U,Charts!AH1128,Spotify!J:J)/COUNTIF(Spotify!U:U,Charts!AH1128)</f>
        <v>222.66666666666666</v>
      </c>
      <c r="AM1128" s="18">
        <f>SUMIF(Spotify!U:U,Charts!AH1128,Spotify!H:H)/COUNTIF(Spotify!U:U,Charts!AH1128)</f>
        <v>591.66666666666663</v>
      </c>
      <c r="AN1128" s="28">
        <f>SUMIF(Spotify!U:U,Charts!AH1128,Spotify!I:I)/COUNTIF(Spotify!U:U,Charts!AH1128)</f>
        <v>632</v>
      </c>
    </row>
    <row r="1129" spans="1:40" x14ac:dyDescent="0.25">
      <c r="A1129" s="3" t="s">
        <v>18235</v>
      </c>
      <c r="B1129" s="1">
        <v>228818486</v>
      </c>
      <c r="C1129" s="1">
        <v>1</v>
      </c>
      <c r="D1129" s="1"/>
      <c r="H1129" s="7" t="s">
        <v>17923</v>
      </c>
      <c r="I1129" s="1">
        <v>9166742</v>
      </c>
      <c r="J1129" s="8">
        <v>2</v>
      </c>
      <c r="L1129" s="7" t="s">
        <v>17923</v>
      </c>
      <c r="M1129" s="1">
        <f t="shared" si="78"/>
        <v>-9166742</v>
      </c>
      <c r="N1129">
        <v>2</v>
      </c>
      <c r="O1129" s="18">
        <f>SUMIF(Spotify!U:U,Charts!L1129,Spotify!Q:Q)/COUNTIF(Spotify!U:U,Charts!L1129)</f>
        <v>172152.5</v>
      </c>
      <c r="P1129" t="str">
        <f t="shared" si="79"/>
        <v>02:52</v>
      </c>
      <c r="Q1129" s="18">
        <f t="shared" si="81"/>
        <v>641941</v>
      </c>
      <c r="R1129" s="8" t="str">
        <f t="shared" si="80"/>
        <v>10:41</v>
      </c>
      <c r="T1129" s="7" t="s">
        <v>18235</v>
      </c>
      <c r="U1129">
        <f>COUNTIFS(Spotify!$AA:$AA,Charts!$U$1,Spotify!$U:$U,Charts!T1129)</f>
        <v>0</v>
      </c>
      <c r="V1129">
        <f>COUNTIFS(Spotify!$AA:$AA,Charts!$V$1,Spotify!$U:$U,Charts!T1129)</f>
        <v>0</v>
      </c>
      <c r="W1129">
        <f>COUNTIFS(Spotify!$AA:$AA,Charts!$W$1,Spotify!$U:$U,Charts!T1129)</f>
        <v>1</v>
      </c>
      <c r="X1129">
        <f>COUNTIFS(Spotify!$AA:$AA,Charts!$X$1,Spotify!$U:$U,Charts!T1129)</f>
        <v>0</v>
      </c>
      <c r="Y1129">
        <f>COUNTIFS(Spotify!$AA:$AA,Charts!$Y$1,Spotify!$U:$U,Charts!T1129)</f>
        <v>0</v>
      </c>
      <c r="Z1129">
        <f>COUNTIFS(Spotify!$AA:$AA,Charts!$Z$1,Spotify!$U:$U,Charts!T1129)</f>
        <v>0</v>
      </c>
      <c r="AA1129">
        <f>COUNTIFS(Spotify!$AA:$AA,Charts!$AA$1,Spotify!$U:$U,Charts!T1129)</f>
        <v>0</v>
      </c>
      <c r="AB1129">
        <f>COUNTIFS(Spotify!$AA:$AA,Charts!$AB$1,Spotify!$U:$U,Charts!T1129)</f>
        <v>0</v>
      </c>
      <c r="AC1129">
        <f>COUNTIFS(Spotify!$AA:$AA,Charts!$AC$1,Spotify!$U:$U,Charts!T1129)</f>
        <v>0</v>
      </c>
      <c r="AD1129">
        <f>COUNTIFS(Spotify!$AA:$AA,Charts!$AD$1,Spotify!$U:$U,Charts!T1129)</f>
        <v>0</v>
      </c>
      <c r="AE1129">
        <f>COUNTIFS(Spotify!$AA:$AA,Charts!$AE$1,Spotify!$U:$U,Charts!T1129)</f>
        <v>0</v>
      </c>
      <c r="AF1129" s="8">
        <f>COUNTIFS(Spotify!$AA:$AA,Charts!$AF$1,Spotify!$U:$U,Charts!T1129)</f>
        <v>0</v>
      </c>
      <c r="AH1129" s="7" t="s">
        <v>18235</v>
      </c>
      <c r="AI1129">
        <f>SUMIFS(Spotify!O:O,Spotify!U:U,Charts!AH1129)/COUNTIFS(Spotify!U:U,Charts!AH1129)</f>
        <v>-748</v>
      </c>
      <c r="AJ1129" s="18">
        <f>SUMIF(Spotify!U:U,Charts!AH1129,Spotify!P:P)/COUNTIF(Spotify!U:U,Charts!AH1129)</f>
        <v>78111</v>
      </c>
      <c r="AK1129" s="18">
        <f>SUMIF(Spotify!U:U,Charts!AH1129,Spotify!R:R)/COUNTIF(Spotify!U:U,Charts!AH1129)</f>
        <v>28</v>
      </c>
      <c r="AL1129" s="18">
        <f>SUMIF(Spotify!U:U,Charts!AH1129,Spotify!J:J)/COUNTIF(Spotify!U:U,Charts!AH1129)</f>
        <v>457</v>
      </c>
      <c r="AM1129" s="18">
        <f>SUMIF(Spotify!U:U,Charts!AH1129,Spotify!H:H)/COUNTIF(Spotify!U:U,Charts!AH1129)</f>
        <v>271</v>
      </c>
      <c r="AN1129" s="28">
        <f>SUMIF(Spotify!U:U,Charts!AH1129,Spotify!I:I)/COUNTIF(Spotify!U:U,Charts!AH1129)</f>
        <v>551</v>
      </c>
    </row>
    <row r="1130" spans="1:40" x14ac:dyDescent="0.25">
      <c r="A1130" s="3" t="s">
        <v>4124</v>
      </c>
      <c r="B1130" s="1">
        <v>823898696</v>
      </c>
      <c r="C1130" s="1">
        <v>1</v>
      </c>
      <c r="D1130" s="1"/>
      <c r="H1130" s="7" t="s">
        <v>17892</v>
      </c>
      <c r="I1130" s="1">
        <v>9103266</v>
      </c>
      <c r="J1130" s="8">
        <v>1</v>
      </c>
      <c r="L1130" s="7" t="s">
        <v>17892</v>
      </c>
      <c r="M1130" s="1">
        <f t="shared" si="78"/>
        <v>-9103266</v>
      </c>
      <c r="N1130">
        <v>1</v>
      </c>
      <c r="O1130" s="18">
        <f>SUMIF(Spotify!U:U,Charts!L1130,Spotify!Q:Q)/COUNTIF(Spotify!U:U,Charts!L1130)</f>
        <v>192040</v>
      </c>
      <c r="P1130" t="str">
        <f t="shared" si="79"/>
        <v>03:12</v>
      </c>
      <c r="Q1130" s="18">
        <f t="shared" si="81"/>
        <v>641941</v>
      </c>
      <c r="R1130" s="8" t="str">
        <f t="shared" si="80"/>
        <v>10:41</v>
      </c>
      <c r="T1130" s="7" t="s">
        <v>4124</v>
      </c>
      <c r="U1130">
        <f>COUNTIFS(Spotify!$AA:$AA,Charts!$U$1,Spotify!$U:$U,Charts!T1130)</f>
        <v>0</v>
      </c>
      <c r="V1130">
        <f>COUNTIFS(Spotify!$AA:$AA,Charts!$V$1,Spotify!$U:$U,Charts!T1130)</f>
        <v>1</v>
      </c>
      <c r="W1130">
        <f>COUNTIFS(Spotify!$AA:$AA,Charts!$W$1,Spotify!$U:$U,Charts!T1130)</f>
        <v>0</v>
      </c>
      <c r="X1130">
        <f>COUNTIFS(Spotify!$AA:$AA,Charts!$X$1,Spotify!$U:$U,Charts!T1130)</f>
        <v>0</v>
      </c>
      <c r="Y1130">
        <f>COUNTIFS(Spotify!$AA:$AA,Charts!$Y$1,Spotify!$U:$U,Charts!T1130)</f>
        <v>0</v>
      </c>
      <c r="Z1130">
        <f>COUNTIFS(Spotify!$AA:$AA,Charts!$Z$1,Spotify!$U:$U,Charts!T1130)</f>
        <v>0</v>
      </c>
      <c r="AA1130">
        <f>COUNTIFS(Spotify!$AA:$AA,Charts!$AA$1,Spotify!$U:$U,Charts!T1130)</f>
        <v>0</v>
      </c>
      <c r="AB1130">
        <f>COUNTIFS(Spotify!$AA:$AA,Charts!$AB$1,Spotify!$U:$U,Charts!T1130)</f>
        <v>0</v>
      </c>
      <c r="AC1130">
        <f>COUNTIFS(Spotify!$AA:$AA,Charts!$AC$1,Spotify!$U:$U,Charts!T1130)</f>
        <v>0</v>
      </c>
      <c r="AD1130">
        <f>COUNTIFS(Spotify!$AA:$AA,Charts!$AD$1,Spotify!$U:$U,Charts!T1130)</f>
        <v>0</v>
      </c>
      <c r="AE1130">
        <f>COUNTIFS(Spotify!$AA:$AA,Charts!$AE$1,Spotify!$U:$U,Charts!T1130)</f>
        <v>0</v>
      </c>
      <c r="AF1130" s="8">
        <f>COUNTIFS(Spotify!$AA:$AA,Charts!$AF$1,Spotify!$U:$U,Charts!T1130)</f>
        <v>0</v>
      </c>
      <c r="AH1130" s="7" t="s">
        <v>4124</v>
      </c>
      <c r="AI1130">
        <f>SUMIFS(Spotify!O:O,Spotify!U:U,Charts!AH1130)/COUNTIFS(Spotify!U:U,Charts!AH1130)</f>
        <v>-9796</v>
      </c>
      <c r="AJ1130" s="18">
        <f>SUMIF(Spotify!U:U,Charts!AH1130,Spotify!P:P)/COUNTIF(Spotify!U:U,Charts!AH1130)</f>
        <v>117401</v>
      </c>
      <c r="AK1130" s="18">
        <f>SUMIF(Spotify!U:U,Charts!AH1130,Spotify!R:R)/COUNTIF(Spotify!U:U,Charts!AH1130)</f>
        <v>118</v>
      </c>
      <c r="AL1130" s="18">
        <f>SUMIF(Spotify!U:U,Charts!AH1130,Spotify!J:J)/COUNTIF(Spotify!U:U,Charts!AH1130)</f>
        <v>348</v>
      </c>
      <c r="AM1130" s="18">
        <f>SUMIF(Spotify!U:U,Charts!AH1130,Spotify!H:H)/COUNTIF(Spotify!U:U,Charts!AH1130)</f>
        <v>82</v>
      </c>
      <c r="AN1130" s="28">
        <f>SUMIF(Spotify!U:U,Charts!AH1130,Spotify!I:I)/COUNTIF(Spotify!U:U,Charts!AH1130)</f>
        <v>452</v>
      </c>
    </row>
    <row r="1131" spans="1:40" x14ac:dyDescent="0.25">
      <c r="A1131" s="3" t="s">
        <v>2871</v>
      </c>
      <c r="B1131" s="1">
        <v>120835864</v>
      </c>
      <c r="C1131" s="1">
        <v>2</v>
      </c>
      <c r="D1131" s="1"/>
      <c r="H1131" s="7" t="s">
        <v>17850</v>
      </c>
      <c r="I1131" s="1">
        <v>9064157</v>
      </c>
      <c r="J1131" s="8">
        <v>1</v>
      </c>
      <c r="L1131" s="7" t="s">
        <v>17850</v>
      </c>
      <c r="M1131" s="1">
        <f t="shared" si="78"/>
        <v>-9064157</v>
      </c>
      <c r="N1131">
        <v>1</v>
      </c>
      <c r="O1131" s="18">
        <f>SUMIF(Spotify!U:U,Charts!L1131,Spotify!Q:Q)/COUNTIF(Spotify!U:U,Charts!L1131)</f>
        <v>272307</v>
      </c>
      <c r="P1131" t="str">
        <f t="shared" si="79"/>
        <v>04:32</v>
      </c>
      <c r="Q1131" s="18">
        <f t="shared" si="81"/>
        <v>641941</v>
      </c>
      <c r="R1131" s="8" t="str">
        <f t="shared" si="80"/>
        <v>10:41</v>
      </c>
      <c r="T1131" s="7" t="s">
        <v>2871</v>
      </c>
      <c r="U1131">
        <f>COUNTIFS(Spotify!$AA:$AA,Charts!$U$1,Spotify!$U:$U,Charts!T1131)</f>
        <v>0</v>
      </c>
      <c r="V1131">
        <f>COUNTIFS(Spotify!$AA:$AA,Charts!$V$1,Spotify!$U:$U,Charts!T1131)</f>
        <v>0</v>
      </c>
      <c r="W1131">
        <f>COUNTIFS(Spotify!$AA:$AA,Charts!$W$1,Spotify!$U:$U,Charts!T1131)</f>
        <v>0</v>
      </c>
      <c r="X1131">
        <f>COUNTIFS(Spotify!$AA:$AA,Charts!$X$1,Spotify!$U:$U,Charts!T1131)</f>
        <v>0</v>
      </c>
      <c r="Y1131">
        <f>COUNTIFS(Spotify!$AA:$AA,Charts!$Y$1,Spotify!$U:$U,Charts!T1131)</f>
        <v>0</v>
      </c>
      <c r="Z1131">
        <f>COUNTIFS(Spotify!$AA:$AA,Charts!$Z$1,Spotify!$U:$U,Charts!T1131)</f>
        <v>0</v>
      </c>
      <c r="AA1131">
        <f>COUNTIFS(Spotify!$AA:$AA,Charts!$AA$1,Spotify!$U:$U,Charts!T1131)</f>
        <v>0</v>
      </c>
      <c r="AB1131">
        <f>COUNTIFS(Spotify!$AA:$AA,Charts!$AB$1,Spotify!$U:$U,Charts!T1131)</f>
        <v>0</v>
      </c>
      <c r="AC1131">
        <f>COUNTIFS(Spotify!$AA:$AA,Charts!$AC$1,Spotify!$U:$U,Charts!T1131)</f>
        <v>0</v>
      </c>
      <c r="AD1131">
        <f>COUNTIFS(Spotify!$AA:$AA,Charts!$AD$1,Spotify!$U:$U,Charts!T1131)</f>
        <v>2</v>
      </c>
      <c r="AE1131">
        <f>COUNTIFS(Spotify!$AA:$AA,Charts!$AE$1,Spotify!$U:$U,Charts!T1131)</f>
        <v>0</v>
      </c>
      <c r="AF1131" s="8">
        <f>COUNTIFS(Spotify!$AA:$AA,Charts!$AF$1,Spotify!$U:$U,Charts!T1131)</f>
        <v>0</v>
      </c>
      <c r="AH1131" s="7" t="s">
        <v>2871</v>
      </c>
      <c r="AI1131">
        <f>SUMIFS(Spotify!O:O,Spotify!U:U,Charts!AH1131)/COUNTIFS(Spotify!U:U,Charts!AH1131)</f>
        <v>-3825</v>
      </c>
      <c r="AJ1131" s="18">
        <f>SUMIF(Spotify!U:U,Charts!AH1131,Spotify!P:P)/COUNTIF(Spotify!U:U,Charts!AH1131)</f>
        <v>159533.5</v>
      </c>
      <c r="AK1131" s="18">
        <f>SUMIF(Spotify!U:U,Charts!AH1131,Spotify!R:R)/COUNTIF(Spotify!U:U,Charts!AH1131)</f>
        <v>9</v>
      </c>
      <c r="AL1131" s="18">
        <f>SUMIF(Spotify!U:U,Charts!AH1131,Spotify!J:J)/COUNTIF(Spotify!U:U,Charts!AH1131)</f>
        <v>810.5</v>
      </c>
      <c r="AM1131" s="18">
        <f>SUMIF(Spotify!U:U,Charts!AH1131,Spotify!H:H)/COUNTIF(Spotify!U:U,Charts!AH1131)</f>
        <v>308</v>
      </c>
      <c r="AN1131" s="28">
        <f>SUMIF(Spotify!U:U,Charts!AH1131,Spotify!I:I)/COUNTIF(Spotify!U:U,Charts!AH1131)</f>
        <v>883.5</v>
      </c>
    </row>
    <row r="1132" spans="1:40" x14ac:dyDescent="0.25">
      <c r="A1132" s="3" t="s">
        <v>4322</v>
      </c>
      <c r="B1132" s="1">
        <v>413657241</v>
      </c>
      <c r="C1132" s="1">
        <v>6</v>
      </c>
      <c r="D1132" s="1"/>
      <c r="H1132" s="7" t="s">
        <v>18007</v>
      </c>
      <c r="I1132" s="1">
        <v>9028945</v>
      </c>
      <c r="J1132" s="8">
        <v>1</v>
      </c>
      <c r="L1132" s="7" t="s">
        <v>18007</v>
      </c>
      <c r="M1132" s="1">
        <f t="shared" si="78"/>
        <v>-9028945</v>
      </c>
      <c r="N1132">
        <v>1</v>
      </c>
      <c r="O1132" s="18">
        <f>SUMIF(Spotify!U:U,Charts!L1132,Spotify!Q:Q)/COUNTIF(Spotify!U:U,Charts!L1132)</f>
        <v>226314</v>
      </c>
      <c r="P1132" t="str">
        <f t="shared" si="79"/>
        <v>03:46</v>
      </c>
      <c r="Q1132" s="18">
        <f t="shared" si="81"/>
        <v>641941</v>
      </c>
      <c r="R1132" s="8" t="str">
        <f t="shared" si="80"/>
        <v>10:41</v>
      </c>
      <c r="T1132" s="7" t="s">
        <v>4322</v>
      </c>
      <c r="U1132">
        <f>COUNTIFS(Spotify!$AA:$AA,Charts!$U$1,Spotify!$U:$U,Charts!T1132)</f>
        <v>0</v>
      </c>
      <c r="V1132">
        <f>COUNTIFS(Spotify!$AA:$AA,Charts!$V$1,Spotify!$U:$U,Charts!T1132)</f>
        <v>0</v>
      </c>
      <c r="W1132">
        <f>COUNTIFS(Spotify!$AA:$AA,Charts!$W$1,Spotify!$U:$U,Charts!T1132)</f>
        <v>5</v>
      </c>
      <c r="X1132">
        <f>COUNTIFS(Spotify!$AA:$AA,Charts!$X$1,Spotify!$U:$U,Charts!T1132)</f>
        <v>0</v>
      </c>
      <c r="Y1132">
        <f>COUNTIFS(Spotify!$AA:$AA,Charts!$Y$1,Spotify!$U:$U,Charts!T1132)</f>
        <v>0</v>
      </c>
      <c r="Z1132">
        <f>COUNTIFS(Spotify!$AA:$AA,Charts!$Z$1,Spotify!$U:$U,Charts!T1132)</f>
        <v>0</v>
      </c>
      <c r="AA1132">
        <f>COUNTIFS(Spotify!$AA:$AA,Charts!$AA$1,Spotify!$U:$U,Charts!T1132)</f>
        <v>0</v>
      </c>
      <c r="AB1132">
        <f>COUNTIFS(Spotify!$AA:$AA,Charts!$AB$1,Spotify!$U:$U,Charts!T1132)</f>
        <v>0</v>
      </c>
      <c r="AC1132">
        <f>COUNTIFS(Spotify!$AA:$AA,Charts!$AC$1,Spotify!$U:$U,Charts!T1132)</f>
        <v>0</v>
      </c>
      <c r="AD1132">
        <f>COUNTIFS(Spotify!$AA:$AA,Charts!$AD$1,Spotify!$U:$U,Charts!T1132)</f>
        <v>0</v>
      </c>
      <c r="AE1132">
        <f>COUNTIFS(Spotify!$AA:$AA,Charts!$AE$1,Spotify!$U:$U,Charts!T1132)</f>
        <v>0</v>
      </c>
      <c r="AF1132" s="8">
        <f>COUNTIFS(Spotify!$AA:$AA,Charts!$AF$1,Spotify!$U:$U,Charts!T1132)</f>
        <v>1</v>
      </c>
      <c r="AH1132" s="7" t="s">
        <v>4322</v>
      </c>
      <c r="AI1132">
        <f>SUMIFS(Spotify!O:O,Spotify!U:U,Charts!AH1132)/COUNTIFS(Spotify!U:U,Charts!AH1132)</f>
        <v>-7581.833333333333</v>
      </c>
      <c r="AJ1132" s="18">
        <f>SUMIF(Spotify!U:U,Charts!AH1132,Spotify!P:P)/COUNTIF(Spotify!U:U,Charts!AH1132)</f>
        <v>77969.5</v>
      </c>
      <c r="AK1132" s="18">
        <f>SUMIF(Spotify!U:U,Charts!AH1132,Spotify!R:R)/COUNTIF(Spotify!U:U,Charts!AH1132)</f>
        <v>10.666666666666666</v>
      </c>
      <c r="AL1132" s="18">
        <f>SUMIF(Spotify!U:U,Charts!AH1132,Spotify!J:J)/COUNTIF(Spotify!U:U,Charts!AH1132)</f>
        <v>297.5</v>
      </c>
      <c r="AM1132" s="18">
        <f>SUMIF(Spotify!U:U,Charts!AH1132,Spotify!H:H)/COUNTIF(Spotify!U:U,Charts!AH1132)</f>
        <v>528.16666666666663</v>
      </c>
      <c r="AN1132" s="28">
        <f>SUMIF(Spotify!U:U,Charts!AH1132,Spotify!I:I)/COUNTIF(Spotify!U:U,Charts!AH1132)</f>
        <v>760.83333333333337</v>
      </c>
    </row>
    <row r="1133" spans="1:40" x14ac:dyDescent="0.25">
      <c r="A1133" s="3" t="s">
        <v>18236</v>
      </c>
      <c r="B1133" s="1">
        <v>19034981</v>
      </c>
      <c r="C1133" s="1">
        <v>1</v>
      </c>
      <c r="D1133" s="1"/>
      <c r="H1133" s="7" t="s">
        <v>3177</v>
      </c>
      <c r="I1133" s="1">
        <v>8946259</v>
      </c>
      <c r="J1133" s="8">
        <v>1</v>
      </c>
      <c r="L1133" s="7" t="s">
        <v>3177</v>
      </c>
      <c r="M1133" s="1">
        <f t="shared" si="78"/>
        <v>-8946259</v>
      </c>
      <c r="N1133">
        <v>1</v>
      </c>
      <c r="O1133" s="18">
        <f>SUMIF(Spotify!U:U,Charts!L1133,Spotify!Q:Q)/COUNTIF(Spotify!U:U,Charts!L1133)</f>
        <v>228173</v>
      </c>
      <c r="P1133" t="str">
        <f t="shared" si="79"/>
        <v>03:48</v>
      </c>
      <c r="Q1133" s="18">
        <f t="shared" si="81"/>
        <v>641941</v>
      </c>
      <c r="R1133" s="8" t="str">
        <f t="shared" si="80"/>
        <v>10:41</v>
      </c>
      <c r="T1133" s="7" t="s">
        <v>18236</v>
      </c>
      <c r="U1133">
        <f>COUNTIFS(Spotify!$AA:$AA,Charts!$U$1,Spotify!$U:$U,Charts!T1133)</f>
        <v>0</v>
      </c>
      <c r="V1133">
        <f>COUNTIFS(Spotify!$AA:$AA,Charts!$V$1,Spotify!$U:$U,Charts!T1133)</f>
        <v>0</v>
      </c>
      <c r="W1133">
        <f>COUNTIFS(Spotify!$AA:$AA,Charts!$W$1,Spotify!$U:$U,Charts!T1133)</f>
        <v>0</v>
      </c>
      <c r="X1133">
        <f>COUNTIFS(Spotify!$AA:$AA,Charts!$X$1,Spotify!$U:$U,Charts!T1133)</f>
        <v>0</v>
      </c>
      <c r="Y1133">
        <f>COUNTIFS(Spotify!$AA:$AA,Charts!$Y$1,Spotify!$U:$U,Charts!T1133)</f>
        <v>0</v>
      </c>
      <c r="Z1133">
        <f>COUNTIFS(Spotify!$AA:$AA,Charts!$Z$1,Spotify!$U:$U,Charts!T1133)</f>
        <v>0</v>
      </c>
      <c r="AA1133">
        <f>COUNTIFS(Spotify!$AA:$AA,Charts!$AA$1,Spotify!$U:$U,Charts!T1133)</f>
        <v>0</v>
      </c>
      <c r="AB1133">
        <f>COUNTIFS(Spotify!$AA:$AA,Charts!$AB$1,Spotify!$U:$U,Charts!T1133)</f>
        <v>1</v>
      </c>
      <c r="AC1133">
        <f>COUNTIFS(Spotify!$AA:$AA,Charts!$AC$1,Spotify!$U:$U,Charts!T1133)</f>
        <v>0</v>
      </c>
      <c r="AD1133">
        <f>COUNTIFS(Spotify!$AA:$AA,Charts!$AD$1,Spotify!$U:$U,Charts!T1133)</f>
        <v>0</v>
      </c>
      <c r="AE1133">
        <f>COUNTIFS(Spotify!$AA:$AA,Charts!$AE$1,Spotify!$U:$U,Charts!T1133)</f>
        <v>0</v>
      </c>
      <c r="AF1133" s="8">
        <f>COUNTIFS(Spotify!$AA:$AA,Charts!$AF$1,Spotify!$U:$U,Charts!T1133)</f>
        <v>0</v>
      </c>
      <c r="AH1133" s="7" t="s">
        <v>18236</v>
      </c>
      <c r="AI1133">
        <f>SUMIFS(Spotify!O:O,Spotify!U:U,Charts!AH1133)/COUNTIFS(Spotify!U:U,Charts!AH1133)</f>
        <v>-3504</v>
      </c>
      <c r="AJ1133" s="18">
        <f>SUMIF(Spotify!U:U,Charts!AH1133,Spotify!P:P)/COUNTIF(Spotify!U:U,Charts!AH1133)</f>
        <v>1030</v>
      </c>
      <c r="AK1133" s="18">
        <f>SUMIF(Spotify!U:U,Charts!AH1133,Spotify!R:R)/COUNTIF(Spotify!U:U,Charts!AH1133)</f>
        <v>4</v>
      </c>
      <c r="AL1133" s="18">
        <f>SUMIF(Spotify!U:U,Charts!AH1133,Spotify!J:J)/COUNTIF(Spotify!U:U,Charts!AH1133)</f>
        <v>141</v>
      </c>
      <c r="AM1133" s="18">
        <f>SUMIF(Spotify!U:U,Charts!AH1133,Spotify!H:H)/COUNTIF(Spotify!U:U,Charts!AH1133)</f>
        <v>886</v>
      </c>
      <c r="AN1133" s="28">
        <f>SUMIF(Spotify!U:U,Charts!AH1133,Spotify!I:I)/COUNTIF(Spotify!U:U,Charts!AH1133)</f>
        <v>701</v>
      </c>
    </row>
    <row r="1134" spans="1:40" x14ac:dyDescent="0.25">
      <c r="A1134" s="3" t="s">
        <v>8583</v>
      </c>
      <c r="B1134" s="1">
        <v>380940478</v>
      </c>
      <c r="C1134" s="1">
        <v>1</v>
      </c>
      <c r="D1134" s="1"/>
      <c r="H1134" s="7" t="s">
        <v>12597</v>
      </c>
      <c r="I1134" s="1">
        <v>8920627</v>
      </c>
      <c r="J1134" s="8">
        <v>1</v>
      </c>
      <c r="L1134" s="7" t="s">
        <v>12597</v>
      </c>
      <c r="M1134" s="1">
        <f t="shared" si="78"/>
        <v>-8920627</v>
      </c>
      <c r="N1134">
        <v>1</v>
      </c>
      <c r="O1134" s="18">
        <f>SUMIF(Spotify!U:U,Charts!L1134,Spotify!Q:Q)/COUNTIF(Spotify!U:U,Charts!L1134)</f>
        <v>190488</v>
      </c>
      <c r="P1134" t="str">
        <f t="shared" si="79"/>
        <v>03:10</v>
      </c>
      <c r="Q1134" s="18">
        <f t="shared" si="81"/>
        <v>641941</v>
      </c>
      <c r="R1134" s="8" t="str">
        <f t="shared" si="80"/>
        <v>10:41</v>
      </c>
      <c r="T1134" s="7" t="s">
        <v>8583</v>
      </c>
      <c r="U1134">
        <f>COUNTIFS(Spotify!$AA:$AA,Charts!$U$1,Spotify!$U:$U,Charts!T1134)</f>
        <v>1</v>
      </c>
      <c r="V1134">
        <f>COUNTIFS(Spotify!$AA:$AA,Charts!$V$1,Spotify!$U:$U,Charts!T1134)</f>
        <v>0</v>
      </c>
      <c r="W1134">
        <f>COUNTIFS(Spotify!$AA:$AA,Charts!$W$1,Spotify!$U:$U,Charts!T1134)</f>
        <v>0</v>
      </c>
      <c r="X1134">
        <f>COUNTIFS(Spotify!$AA:$AA,Charts!$X$1,Spotify!$U:$U,Charts!T1134)</f>
        <v>0</v>
      </c>
      <c r="Y1134">
        <f>COUNTIFS(Spotify!$AA:$AA,Charts!$Y$1,Spotify!$U:$U,Charts!T1134)</f>
        <v>0</v>
      </c>
      <c r="Z1134">
        <f>COUNTIFS(Spotify!$AA:$AA,Charts!$Z$1,Spotify!$U:$U,Charts!T1134)</f>
        <v>0</v>
      </c>
      <c r="AA1134">
        <f>COUNTIFS(Spotify!$AA:$AA,Charts!$AA$1,Spotify!$U:$U,Charts!T1134)</f>
        <v>0</v>
      </c>
      <c r="AB1134">
        <f>COUNTIFS(Spotify!$AA:$AA,Charts!$AB$1,Spotify!$U:$U,Charts!T1134)</f>
        <v>0</v>
      </c>
      <c r="AC1134">
        <f>COUNTIFS(Spotify!$AA:$AA,Charts!$AC$1,Spotify!$U:$U,Charts!T1134)</f>
        <v>0</v>
      </c>
      <c r="AD1134">
        <f>COUNTIFS(Spotify!$AA:$AA,Charts!$AD$1,Spotify!$U:$U,Charts!T1134)</f>
        <v>0</v>
      </c>
      <c r="AE1134">
        <f>COUNTIFS(Spotify!$AA:$AA,Charts!$AE$1,Spotify!$U:$U,Charts!T1134)</f>
        <v>0</v>
      </c>
      <c r="AF1134" s="8">
        <f>COUNTIFS(Spotify!$AA:$AA,Charts!$AF$1,Spotify!$U:$U,Charts!T1134)</f>
        <v>0</v>
      </c>
      <c r="AH1134" s="7" t="s">
        <v>8583</v>
      </c>
      <c r="AI1134">
        <f>SUMIFS(Spotify!O:O,Spotify!U:U,Charts!AH1134)/COUNTIFS(Spotify!U:U,Charts!AH1134)</f>
        <v>-7648</v>
      </c>
      <c r="AJ1134" s="18">
        <f>SUMIF(Spotify!U:U,Charts!AH1134,Spotify!P:P)/COUNTIF(Spotify!U:U,Charts!AH1134)</f>
        <v>129979</v>
      </c>
      <c r="AK1134" s="18">
        <f>SUMIF(Spotify!U:U,Charts!AH1134,Spotify!R:R)/COUNTIF(Spotify!U:U,Charts!AH1134)</f>
        <v>27</v>
      </c>
      <c r="AL1134" s="18">
        <f>SUMIF(Spotify!U:U,Charts!AH1134,Spotify!J:J)/COUNTIF(Spotify!U:U,Charts!AH1134)</f>
        <v>514</v>
      </c>
      <c r="AM1134" s="18">
        <f>SUMIF(Spotify!U:U,Charts!AH1134,Spotify!H:H)/COUNTIF(Spotify!U:U,Charts!AH1134)</f>
        <v>716</v>
      </c>
      <c r="AN1134" s="28">
        <f>SUMIF(Spotify!U:U,Charts!AH1134,Spotify!I:I)/COUNTIF(Spotify!U:U,Charts!AH1134)</f>
        <v>537</v>
      </c>
    </row>
    <row r="1135" spans="1:40" x14ac:dyDescent="0.25">
      <c r="A1135" s="3" t="s">
        <v>6890</v>
      </c>
      <c r="B1135" s="1">
        <v>17562527</v>
      </c>
      <c r="C1135" s="1">
        <v>1</v>
      </c>
      <c r="D1135" s="1"/>
      <c r="H1135" s="7" t="s">
        <v>2969</v>
      </c>
      <c r="I1135" s="1">
        <v>8867556</v>
      </c>
      <c r="J1135" s="8">
        <v>1</v>
      </c>
      <c r="L1135" s="7" t="s">
        <v>2969</v>
      </c>
      <c r="M1135" s="1">
        <f t="shared" si="78"/>
        <v>-8867556</v>
      </c>
      <c r="N1135">
        <v>1</v>
      </c>
      <c r="O1135" s="18">
        <f>SUMIF(Spotify!U:U,Charts!L1135,Spotify!Q:Q)/COUNTIF(Spotify!U:U,Charts!L1135)</f>
        <v>160219</v>
      </c>
      <c r="P1135" t="str">
        <f t="shared" si="79"/>
        <v>02:40</v>
      </c>
      <c r="Q1135" s="18">
        <f t="shared" si="81"/>
        <v>641941</v>
      </c>
      <c r="R1135" s="8" t="str">
        <f t="shared" si="80"/>
        <v>10:41</v>
      </c>
      <c r="T1135" s="7" t="s">
        <v>6890</v>
      </c>
      <c r="U1135">
        <f>COUNTIFS(Spotify!$AA:$AA,Charts!$U$1,Spotify!$U:$U,Charts!T1135)</f>
        <v>0</v>
      </c>
      <c r="V1135">
        <f>COUNTIFS(Spotify!$AA:$AA,Charts!$V$1,Spotify!$U:$U,Charts!T1135)</f>
        <v>0</v>
      </c>
      <c r="W1135">
        <f>COUNTIFS(Spotify!$AA:$AA,Charts!$W$1,Spotify!$U:$U,Charts!T1135)</f>
        <v>0</v>
      </c>
      <c r="X1135">
        <f>COUNTIFS(Spotify!$AA:$AA,Charts!$X$1,Spotify!$U:$U,Charts!T1135)</f>
        <v>0</v>
      </c>
      <c r="Y1135">
        <f>COUNTIFS(Spotify!$AA:$AA,Charts!$Y$1,Spotify!$U:$U,Charts!T1135)</f>
        <v>0</v>
      </c>
      <c r="Z1135">
        <f>COUNTIFS(Spotify!$AA:$AA,Charts!$Z$1,Spotify!$U:$U,Charts!T1135)</f>
        <v>0</v>
      </c>
      <c r="AA1135">
        <f>COUNTIFS(Spotify!$AA:$AA,Charts!$AA$1,Spotify!$U:$U,Charts!T1135)</f>
        <v>1</v>
      </c>
      <c r="AB1135">
        <f>COUNTIFS(Spotify!$AA:$AA,Charts!$AB$1,Spotify!$U:$U,Charts!T1135)</f>
        <v>0</v>
      </c>
      <c r="AC1135">
        <f>COUNTIFS(Spotify!$AA:$AA,Charts!$AC$1,Spotify!$U:$U,Charts!T1135)</f>
        <v>0</v>
      </c>
      <c r="AD1135">
        <f>COUNTIFS(Spotify!$AA:$AA,Charts!$AD$1,Spotify!$U:$U,Charts!T1135)</f>
        <v>0</v>
      </c>
      <c r="AE1135">
        <f>COUNTIFS(Spotify!$AA:$AA,Charts!$AE$1,Spotify!$U:$U,Charts!T1135)</f>
        <v>0</v>
      </c>
      <c r="AF1135" s="8">
        <f>COUNTIFS(Spotify!$AA:$AA,Charts!$AF$1,Spotify!$U:$U,Charts!T1135)</f>
        <v>0</v>
      </c>
      <c r="AH1135" s="7" t="s">
        <v>6890</v>
      </c>
      <c r="AI1135">
        <f>SUMIFS(Spotify!O:O,Spotify!U:U,Charts!AH1135)/COUNTIFS(Spotify!U:U,Charts!AH1135)</f>
        <v>-761</v>
      </c>
      <c r="AJ1135" s="18">
        <f>SUMIF(Spotify!U:U,Charts!AH1135,Spotify!P:P)/COUNTIF(Spotify!U:U,Charts!AH1135)</f>
        <v>9302</v>
      </c>
      <c r="AK1135" s="18">
        <f>SUMIF(Spotify!U:U,Charts!AH1135,Spotify!R:R)/COUNTIF(Spotify!U:U,Charts!AH1135)</f>
        <v>5</v>
      </c>
      <c r="AL1135" s="18">
        <f>SUMIF(Spotify!U:U,Charts!AH1135,Spotify!J:J)/COUNTIF(Spotify!U:U,Charts!AH1135)</f>
        <v>107</v>
      </c>
      <c r="AM1135" s="18">
        <f>SUMIF(Spotify!U:U,Charts!AH1135,Spotify!H:H)/COUNTIF(Spotify!U:U,Charts!AH1135)</f>
        <v>689</v>
      </c>
      <c r="AN1135" s="28">
        <f>SUMIF(Spotify!U:U,Charts!AH1135,Spotify!I:I)/COUNTIF(Spotify!U:U,Charts!AH1135)</f>
        <v>586</v>
      </c>
    </row>
    <row r="1136" spans="1:40" x14ac:dyDescent="0.25">
      <c r="A1136" s="3" t="s">
        <v>18237</v>
      </c>
      <c r="B1136" s="1">
        <v>198069229</v>
      </c>
      <c r="C1136" s="1">
        <v>1</v>
      </c>
      <c r="D1136" s="1"/>
      <c r="H1136" s="7" t="s">
        <v>18092</v>
      </c>
      <c r="I1136" s="1">
        <v>8577328</v>
      </c>
      <c r="J1136" s="8">
        <v>1</v>
      </c>
      <c r="L1136" s="7" t="s">
        <v>18092</v>
      </c>
      <c r="M1136" s="1">
        <f t="shared" si="78"/>
        <v>-8577328</v>
      </c>
      <c r="N1136">
        <v>1</v>
      </c>
      <c r="O1136" s="18">
        <f>SUMIF(Spotify!U:U,Charts!L1136,Spotify!Q:Q)/COUNTIF(Spotify!U:U,Charts!L1136)</f>
        <v>218480</v>
      </c>
      <c r="P1136" t="str">
        <f t="shared" si="79"/>
        <v>03:38</v>
      </c>
      <c r="Q1136" s="18">
        <f t="shared" si="81"/>
        <v>641941</v>
      </c>
      <c r="R1136" s="8" t="str">
        <f t="shared" si="80"/>
        <v>10:41</v>
      </c>
      <c r="T1136" s="7" t="s">
        <v>18237</v>
      </c>
      <c r="U1136">
        <f>COUNTIFS(Spotify!$AA:$AA,Charts!$U$1,Spotify!$U:$U,Charts!T1136)</f>
        <v>0</v>
      </c>
      <c r="V1136">
        <f>COUNTIFS(Spotify!$AA:$AA,Charts!$V$1,Spotify!$U:$U,Charts!T1136)</f>
        <v>0</v>
      </c>
      <c r="W1136">
        <f>COUNTIFS(Spotify!$AA:$AA,Charts!$W$1,Spotify!$U:$U,Charts!T1136)</f>
        <v>0</v>
      </c>
      <c r="X1136">
        <f>COUNTIFS(Spotify!$AA:$AA,Charts!$X$1,Spotify!$U:$U,Charts!T1136)</f>
        <v>0</v>
      </c>
      <c r="Y1136">
        <f>COUNTIFS(Spotify!$AA:$AA,Charts!$Y$1,Spotify!$U:$U,Charts!T1136)</f>
        <v>0</v>
      </c>
      <c r="Z1136">
        <f>COUNTIFS(Spotify!$AA:$AA,Charts!$Z$1,Spotify!$U:$U,Charts!T1136)</f>
        <v>0</v>
      </c>
      <c r="AA1136">
        <f>COUNTIFS(Spotify!$AA:$AA,Charts!$AA$1,Spotify!$U:$U,Charts!T1136)</f>
        <v>0</v>
      </c>
      <c r="AB1136">
        <f>COUNTIFS(Spotify!$AA:$AA,Charts!$AB$1,Spotify!$U:$U,Charts!T1136)</f>
        <v>0</v>
      </c>
      <c r="AC1136">
        <f>COUNTIFS(Spotify!$AA:$AA,Charts!$AC$1,Spotify!$U:$U,Charts!T1136)</f>
        <v>1</v>
      </c>
      <c r="AD1136">
        <f>COUNTIFS(Spotify!$AA:$AA,Charts!$AD$1,Spotify!$U:$U,Charts!T1136)</f>
        <v>0</v>
      </c>
      <c r="AE1136">
        <f>COUNTIFS(Spotify!$AA:$AA,Charts!$AE$1,Spotify!$U:$U,Charts!T1136)</f>
        <v>0</v>
      </c>
      <c r="AF1136" s="8">
        <f>COUNTIFS(Spotify!$AA:$AA,Charts!$AF$1,Spotify!$U:$U,Charts!T1136)</f>
        <v>0</v>
      </c>
      <c r="AH1136" s="7" t="s">
        <v>18237</v>
      </c>
      <c r="AI1136">
        <f>SUMIFS(Spotify!O:O,Spotify!U:U,Charts!AH1136)/COUNTIFS(Spotify!U:U,Charts!AH1136)</f>
        <v>-5098</v>
      </c>
      <c r="AJ1136" s="18">
        <f>SUMIF(Spotify!U:U,Charts!AH1136,Spotify!P:P)/COUNTIF(Spotify!U:U,Charts!AH1136)</f>
        <v>145017</v>
      </c>
      <c r="AK1136" s="18">
        <f>SUMIF(Spotify!U:U,Charts!AH1136,Spotify!R:R)/COUNTIF(Spotify!U:U,Charts!AH1136)</f>
        <v>26</v>
      </c>
      <c r="AL1136" s="18">
        <f>SUMIF(Spotify!U:U,Charts!AH1136,Spotify!J:J)/COUNTIF(Spotify!U:U,Charts!AH1136)</f>
        <v>363</v>
      </c>
      <c r="AM1136" s="18">
        <f>SUMIF(Spotify!U:U,Charts!AH1136,Spotify!H:H)/COUNTIF(Spotify!U:U,Charts!AH1136)</f>
        <v>544</v>
      </c>
      <c r="AN1136" s="28">
        <f>SUMIF(Spotify!U:U,Charts!AH1136,Spotify!I:I)/COUNTIF(Spotify!U:U,Charts!AH1136)</f>
        <v>809</v>
      </c>
    </row>
    <row r="1137" spans="1:40" x14ac:dyDescent="0.25">
      <c r="A1137" s="3" t="s">
        <v>3252</v>
      </c>
      <c r="B1137" s="1">
        <v>898641977</v>
      </c>
      <c r="C1137" s="1">
        <v>2</v>
      </c>
      <c r="D1137" s="1"/>
      <c r="H1137" s="7" t="s">
        <v>12000</v>
      </c>
      <c r="I1137" s="1">
        <v>8549066</v>
      </c>
      <c r="J1137" s="8">
        <v>1</v>
      </c>
      <c r="L1137" s="7" t="s">
        <v>12000</v>
      </c>
      <c r="M1137" s="1">
        <f t="shared" si="78"/>
        <v>-8549066</v>
      </c>
      <c r="N1137">
        <v>1</v>
      </c>
      <c r="O1137" s="18">
        <f>SUMIF(Spotify!U:U,Charts!L1137,Spotify!Q:Q)/COUNTIF(Spotify!U:U,Charts!L1137)</f>
        <v>184267</v>
      </c>
      <c r="P1137" t="str">
        <f t="shared" si="79"/>
        <v>03:04</v>
      </c>
      <c r="Q1137" s="18">
        <f t="shared" si="81"/>
        <v>641941</v>
      </c>
      <c r="R1137" s="8" t="str">
        <f t="shared" si="80"/>
        <v>10:41</v>
      </c>
      <c r="T1137" s="7" t="s">
        <v>3252</v>
      </c>
      <c r="U1137">
        <f>COUNTIFS(Spotify!$AA:$AA,Charts!$U$1,Spotify!$U:$U,Charts!T1137)</f>
        <v>0</v>
      </c>
      <c r="V1137">
        <f>COUNTIFS(Spotify!$AA:$AA,Charts!$V$1,Spotify!$U:$U,Charts!T1137)</f>
        <v>0</v>
      </c>
      <c r="W1137">
        <f>COUNTIFS(Spotify!$AA:$AA,Charts!$W$1,Spotify!$U:$U,Charts!T1137)</f>
        <v>0</v>
      </c>
      <c r="X1137">
        <f>COUNTIFS(Spotify!$AA:$AA,Charts!$X$1,Spotify!$U:$U,Charts!T1137)</f>
        <v>0</v>
      </c>
      <c r="Y1137">
        <f>COUNTIFS(Spotify!$AA:$AA,Charts!$Y$1,Spotify!$U:$U,Charts!T1137)</f>
        <v>0</v>
      </c>
      <c r="Z1137">
        <f>COUNTIFS(Spotify!$AA:$AA,Charts!$Z$1,Spotify!$U:$U,Charts!T1137)</f>
        <v>0</v>
      </c>
      <c r="AA1137">
        <f>COUNTIFS(Spotify!$AA:$AA,Charts!$AA$1,Spotify!$U:$U,Charts!T1137)</f>
        <v>0</v>
      </c>
      <c r="AB1137">
        <f>COUNTIFS(Spotify!$AA:$AA,Charts!$AB$1,Spotify!$U:$U,Charts!T1137)</f>
        <v>0</v>
      </c>
      <c r="AC1137">
        <f>COUNTIFS(Spotify!$AA:$AA,Charts!$AC$1,Spotify!$U:$U,Charts!T1137)</f>
        <v>0</v>
      </c>
      <c r="AD1137">
        <f>COUNTIFS(Spotify!$AA:$AA,Charts!$AD$1,Spotify!$U:$U,Charts!T1137)</f>
        <v>0</v>
      </c>
      <c r="AE1137">
        <f>COUNTIFS(Spotify!$AA:$AA,Charts!$AE$1,Spotify!$U:$U,Charts!T1137)</f>
        <v>2</v>
      </c>
      <c r="AF1137" s="8">
        <f>COUNTIFS(Spotify!$AA:$AA,Charts!$AF$1,Spotify!$U:$U,Charts!T1137)</f>
        <v>0</v>
      </c>
      <c r="AH1137" s="7" t="s">
        <v>3252</v>
      </c>
      <c r="AI1137">
        <f>SUMIFS(Spotify!O:O,Spotify!U:U,Charts!AH1137)/COUNTIFS(Spotify!U:U,Charts!AH1137)</f>
        <v>-4894.5</v>
      </c>
      <c r="AJ1137" s="18">
        <f>SUMIF(Spotify!U:U,Charts!AH1137,Spotify!P:P)/COUNTIF(Spotify!U:U,Charts!AH1137)</f>
        <v>75986</v>
      </c>
      <c r="AK1137" s="18">
        <f>SUMIF(Spotify!U:U,Charts!AH1137,Spotify!R:R)/COUNTIF(Spotify!U:U,Charts!AH1137)</f>
        <v>48.5</v>
      </c>
      <c r="AL1137" s="18">
        <f>SUMIF(Spotify!U:U,Charts!AH1137,Spotify!J:J)/COUNTIF(Spotify!U:U,Charts!AH1137)</f>
        <v>367.5</v>
      </c>
      <c r="AM1137" s="18">
        <f>SUMIF(Spotify!U:U,Charts!AH1137,Spotify!H:H)/COUNTIF(Spotify!U:U,Charts!AH1137)</f>
        <v>576.5</v>
      </c>
      <c r="AN1137" s="28">
        <f>SUMIF(Spotify!U:U,Charts!AH1137,Spotify!I:I)/COUNTIF(Spotify!U:U,Charts!AH1137)</f>
        <v>658.5</v>
      </c>
    </row>
    <row r="1138" spans="1:40" x14ac:dyDescent="0.25">
      <c r="A1138" s="3" t="s">
        <v>633</v>
      </c>
      <c r="B1138" s="1">
        <v>18209822798</v>
      </c>
      <c r="C1138" s="1">
        <v>74</v>
      </c>
      <c r="D1138" s="1"/>
      <c r="H1138" s="7" t="s">
        <v>4742</v>
      </c>
      <c r="I1138" s="1">
        <v>8500944</v>
      </c>
      <c r="J1138" s="8">
        <v>2</v>
      </c>
      <c r="L1138" s="7" t="s">
        <v>4742</v>
      </c>
      <c r="M1138" s="1">
        <f t="shared" si="78"/>
        <v>-8500944</v>
      </c>
      <c r="N1138">
        <v>2</v>
      </c>
      <c r="O1138" s="18">
        <f>SUMIF(Spotify!U:U,Charts!L1138,Spotify!Q:Q)/COUNTIF(Spotify!U:U,Charts!L1138)</f>
        <v>290600</v>
      </c>
      <c r="P1138" t="str">
        <f t="shared" si="79"/>
        <v>04:50</v>
      </c>
      <c r="Q1138" s="18">
        <f t="shared" si="81"/>
        <v>641941</v>
      </c>
      <c r="R1138" s="8" t="str">
        <f t="shared" si="80"/>
        <v>10:41</v>
      </c>
      <c r="T1138" s="7" t="s">
        <v>633</v>
      </c>
      <c r="U1138">
        <f>COUNTIFS(Spotify!$AA:$AA,Charts!$U$1,Spotify!$U:$U,Charts!T1138)</f>
        <v>16</v>
      </c>
      <c r="V1138">
        <f>COUNTIFS(Spotify!$AA:$AA,Charts!$V$1,Spotify!$U:$U,Charts!T1138)</f>
        <v>14</v>
      </c>
      <c r="W1138">
        <f>COUNTIFS(Spotify!$AA:$AA,Charts!$W$1,Spotify!$U:$U,Charts!T1138)</f>
        <v>2</v>
      </c>
      <c r="X1138">
        <f>COUNTIFS(Spotify!$AA:$AA,Charts!$X$1,Spotify!$U:$U,Charts!T1138)</f>
        <v>0</v>
      </c>
      <c r="Y1138">
        <f>COUNTIFS(Spotify!$AA:$AA,Charts!$Y$1,Spotify!$U:$U,Charts!T1138)</f>
        <v>3</v>
      </c>
      <c r="Z1138">
        <f>COUNTIFS(Spotify!$AA:$AA,Charts!$Z$1,Spotify!$U:$U,Charts!T1138)</f>
        <v>7</v>
      </c>
      <c r="AA1138">
        <f>COUNTIFS(Spotify!$AA:$AA,Charts!$AA$1,Spotify!$U:$U,Charts!T1138)</f>
        <v>2</v>
      </c>
      <c r="AB1138">
        <f>COUNTIFS(Spotify!$AA:$AA,Charts!$AB$1,Spotify!$U:$U,Charts!T1138)</f>
        <v>5</v>
      </c>
      <c r="AC1138">
        <f>COUNTIFS(Spotify!$AA:$AA,Charts!$AC$1,Spotify!$U:$U,Charts!T1138)</f>
        <v>7</v>
      </c>
      <c r="AD1138">
        <f>COUNTIFS(Spotify!$AA:$AA,Charts!$AD$1,Spotify!$U:$U,Charts!T1138)</f>
        <v>9</v>
      </c>
      <c r="AE1138">
        <f>COUNTIFS(Spotify!$AA:$AA,Charts!$AE$1,Spotify!$U:$U,Charts!T1138)</f>
        <v>7</v>
      </c>
      <c r="AF1138" s="8">
        <f>COUNTIFS(Spotify!$AA:$AA,Charts!$AF$1,Spotify!$U:$U,Charts!T1138)</f>
        <v>2</v>
      </c>
      <c r="AH1138" s="7" t="s">
        <v>633</v>
      </c>
      <c r="AI1138">
        <f>SUMIFS(Spotify!O:O,Spotify!U:U,Charts!AH1138)/COUNTIFS(Spotify!U:U,Charts!AH1138)</f>
        <v>-5959.3783783783783</v>
      </c>
      <c r="AJ1138" s="18">
        <f>SUMIF(Spotify!U:U,Charts!AH1138,Spotify!P:P)/COUNTIF(Spotify!U:U,Charts!AH1138)</f>
        <v>101634.52702702703</v>
      </c>
      <c r="AK1138" s="18">
        <f>SUMIF(Spotify!U:U,Charts!AH1138,Spotify!R:R)/COUNTIF(Spotify!U:U,Charts!AH1138)</f>
        <v>24.95945945945946</v>
      </c>
      <c r="AL1138" s="18">
        <f>SUMIF(Spotify!U:U,Charts!AH1138,Spotify!J:J)/COUNTIF(Spotify!U:U,Charts!AH1138)</f>
        <v>364.41891891891891</v>
      </c>
      <c r="AM1138" s="18">
        <f>SUMIF(Spotify!U:U,Charts!AH1138,Spotify!H:H)/COUNTIF(Spotify!U:U,Charts!AH1138)</f>
        <v>528.12162162162167</v>
      </c>
      <c r="AN1138" s="28">
        <f>SUMIF(Spotify!U:U,Charts!AH1138,Spotify!I:I)/COUNTIF(Spotify!U:U,Charts!AH1138)</f>
        <v>574.87837837837833</v>
      </c>
    </row>
    <row r="1139" spans="1:40" x14ac:dyDescent="0.25">
      <c r="A1139" s="3" t="s">
        <v>317</v>
      </c>
      <c r="B1139" s="1">
        <v>20065204</v>
      </c>
      <c r="C1139" s="1">
        <v>5</v>
      </c>
      <c r="D1139" s="1"/>
      <c r="H1139" s="7" t="s">
        <v>777</v>
      </c>
      <c r="I1139" s="1">
        <v>8485804</v>
      </c>
      <c r="J1139" s="8">
        <v>2</v>
      </c>
      <c r="L1139" s="7" t="s">
        <v>777</v>
      </c>
      <c r="M1139" s="1">
        <f t="shared" si="78"/>
        <v>-8485804</v>
      </c>
      <c r="N1139">
        <v>2</v>
      </c>
      <c r="O1139" s="18">
        <f>SUMIF(Spotify!U:U,Charts!L1139,Spotify!Q:Q)/COUNTIF(Spotify!U:U,Charts!L1139)</f>
        <v>166616.5</v>
      </c>
      <c r="P1139" t="str">
        <f t="shared" si="79"/>
        <v>02:46</v>
      </c>
      <c r="Q1139" s="18">
        <f t="shared" si="81"/>
        <v>641941</v>
      </c>
      <c r="R1139" s="8" t="str">
        <f t="shared" si="80"/>
        <v>10:41</v>
      </c>
      <c r="T1139" s="7" t="s">
        <v>317</v>
      </c>
      <c r="U1139">
        <f>COUNTIFS(Spotify!$AA:$AA,Charts!$U$1,Spotify!$U:$U,Charts!T1139)</f>
        <v>2</v>
      </c>
      <c r="V1139">
        <f>COUNTIFS(Spotify!$AA:$AA,Charts!$V$1,Spotify!$U:$U,Charts!T1139)</f>
        <v>2</v>
      </c>
      <c r="W1139">
        <f>COUNTIFS(Spotify!$AA:$AA,Charts!$W$1,Spotify!$U:$U,Charts!T1139)</f>
        <v>0</v>
      </c>
      <c r="X1139">
        <f>COUNTIFS(Spotify!$AA:$AA,Charts!$X$1,Spotify!$U:$U,Charts!T1139)</f>
        <v>0</v>
      </c>
      <c r="Y1139">
        <f>COUNTIFS(Spotify!$AA:$AA,Charts!$Y$1,Spotify!$U:$U,Charts!T1139)</f>
        <v>0</v>
      </c>
      <c r="Z1139">
        <f>COUNTIFS(Spotify!$AA:$AA,Charts!$Z$1,Spotify!$U:$U,Charts!T1139)</f>
        <v>0</v>
      </c>
      <c r="AA1139">
        <f>COUNTIFS(Spotify!$AA:$AA,Charts!$AA$1,Spotify!$U:$U,Charts!T1139)</f>
        <v>0</v>
      </c>
      <c r="AB1139">
        <f>COUNTIFS(Spotify!$AA:$AA,Charts!$AB$1,Spotify!$U:$U,Charts!T1139)</f>
        <v>0</v>
      </c>
      <c r="AC1139">
        <f>COUNTIFS(Spotify!$AA:$AA,Charts!$AC$1,Spotify!$U:$U,Charts!T1139)</f>
        <v>1</v>
      </c>
      <c r="AD1139">
        <f>COUNTIFS(Spotify!$AA:$AA,Charts!$AD$1,Spotify!$U:$U,Charts!T1139)</f>
        <v>0</v>
      </c>
      <c r="AE1139">
        <f>COUNTIFS(Spotify!$AA:$AA,Charts!$AE$1,Spotify!$U:$U,Charts!T1139)</f>
        <v>0</v>
      </c>
      <c r="AF1139" s="8">
        <f>COUNTIFS(Spotify!$AA:$AA,Charts!$AF$1,Spotify!$U:$U,Charts!T1139)</f>
        <v>0</v>
      </c>
      <c r="AH1139" s="7" t="s">
        <v>317</v>
      </c>
      <c r="AI1139">
        <f>SUMIFS(Spotify!O:O,Spotify!U:U,Charts!AH1139)/COUNTIFS(Spotify!U:U,Charts!AH1139)</f>
        <v>-7797.4</v>
      </c>
      <c r="AJ1139" s="18">
        <f>SUMIF(Spotify!U:U,Charts!AH1139,Spotify!P:P)/COUNTIF(Spotify!U:U,Charts!AH1139)</f>
        <v>80287.199999999997</v>
      </c>
      <c r="AK1139" s="18">
        <f>SUMIF(Spotify!U:U,Charts!AH1139,Spotify!R:R)/COUNTIF(Spotify!U:U,Charts!AH1139)</f>
        <v>1.2</v>
      </c>
      <c r="AL1139" s="18">
        <f>SUMIF(Spotify!U:U,Charts!AH1139,Spotify!J:J)/COUNTIF(Spotify!U:U,Charts!AH1139)</f>
        <v>411.6</v>
      </c>
      <c r="AM1139" s="18">
        <f>SUMIF(Spotify!U:U,Charts!AH1139,Spotify!H:H)/COUNTIF(Spotify!U:U,Charts!AH1139)</f>
        <v>679.8</v>
      </c>
      <c r="AN1139" s="28">
        <f>SUMIF(Spotify!U:U,Charts!AH1139,Spotify!I:I)/COUNTIF(Spotify!U:U,Charts!AH1139)</f>
        <v>646.6</v>
      </c>
    </row>
    <row r="1140" spans="1:40" x14ac:dyDescent="0.25">
      <c r="A1140" s="3" t="s">
        <v>18238</v>
      </c>
      <c r="B1140" s="1">
        <v>21098129</v>
      </c>
      <c r="C1140" s="1">
        <v>1</v>
      </c>
      <c r="D1140" s="1"/>
      <c r="H1140" s="7" t="s">
        <v>1188</v>
      </c>
      <c r="I1140" s="1">
        <v>8305605</v>
      </c>
      <c r="J1140" s="8">
        <v>1</v>
      </c>
      <c r="L1140" s="7" t="s">
        <v>1188</v>
      </c>
      <c r="M1140" s="1">
        <f t="shared" si="78"/>
        <v>-8305605</v>
      </c>
      <c r="N1140">
        <v>1</v>
      </c>
      <c r="O1140" s="18">
        <f>SUMIF(Spotify!U:U,Charts!L1140,Spotify!Q:Q)/COUNTIF(Spotify!U:U,Charts!L1140)</f>
        <v>181250</v>
      </c>
      <c r="P1140" t="str">
        <f t="shared" si="79"/>
        <v>03:01</v>
      </c>
      <c r="Q1140" s="18">
        <f t="shared" si="81"/>
        <v>641941</v>
      </c>
      <c r="R1140" s="8" t="str">
        <f t="shared" si="80"/>
        <v>10:41</v>
      </c>
      <c r="T1140" s="7" t="s">
        <v>18238</v>
      </c>
      <c r="U1140">
        <f>COUNTIFS(Spotify!$AA:$AA,Charts!$U$1,Spotify!$U:$U,Charts!T1140)</f>
        <v>0</v>
      </c>
      <c r="V1140">
        <f>COUNTIFS(Spotify!$AA:$AA,Charts!$V$1,Spotify!$U:$U,Charts!T1140)</f>
        <v>0</v>
      </c>
      <c r="W1140">
        <f>COUNTIFS(Spotify!$AA:$AA,Charts!$W$1,Spotify!$U:$U,Charts!T1140)</f>
        <v>0</v>
      </c>
      <c r="X1140">
        <f>COUNTIFS(Spotify!$AA:$AA,Charts!$X$1,Spotify!$U:$U,Charts!T1140)</f>
        <v>0</v>
      </c>
      <c r="Y1140">
        <f>COUNTIFS(Spotify!$AA:$AA,Charts!$Y$1,Spotify!$U:$U,Charts!T1140)</f>
        <v>0</v>
      </c>
      <c r="Z1140">
        <f>COUNTIFS(Spotify!$AA:$AA,Charts!$Z$1,Spotify!$U:$U,Charts!T1140)</f>
        <v>0</v>
      </c>
      <c r="AA1140">
        <f>COUNTIFS(Spotify!$AA:$AA,Charts!$AA$1,Spotify!$U:$U,Charts!T1140)</f>
        <v>0</v>
      </c>
      <c r="AB1140">
        <f>COUNTIFS(Spotify!$AA:$AA,Charts!$AB$1,Spotify!$U:$U,Charts!T1140)</f>
        <v>0</v>
      </c>
      <c r="AC1140">
        <f>COUNTIFS(Spotify!$AA:$AA,Charts!$AC$1,Spotify!$U:$U,Charts!T1140)</f>
        <v>0</v>
      </c>
      <c r="AD1140">
        <f>COUNTIFS(Spotify!$AA:$AA,Charts!$AD$1,Spotify!$U:$U,Charts!T1140)</f>
        <v>0</v>
      </c>
      <c r="AE1140">
        <f>COUNTIFS(Spotify!$AA:$AA,Charts!$AE$1,Spotify!$U:$U,Charts!T1140)</f>
        <v>0</v>
      </c>
      <c r="AF1140" s="8">
        <f>COUNTIFS(Spotify!$AA:$AA,Charts!$AF$1,Spotify!$U:$U,Charts!T1140)</f>
        <v>1</v>
      </c>
      <c r="AH1140" s="7" t="s">
        <v>18238</v>
      </c>
      <c r="AI1140">
        <f>SUMIFS(Spotify!O:O,Spotify!U:U,Charts!AH1140)/COUNTIFS(Spotify!U:U,Charts!AH1140)</f>
        <v>-6164</v>
      </c>
      <c r="AJ1140" s="18">
        <f>SUMIF(Spotify!U:U,Charts!AH1140,Spotify!P:P)/COUNTIF(Spotify!U:U,Charts!AH1140)</f>
        <v>79976</v>
      </c>
      <c r="AK1140" s="18">
        <f>SUMIF(Spotify!U:U,Charts!AH1140,Spotify!R:R)/COUNTIF(Spotify!U:U,Charts!AH1140)</f>
        <v>4</v>
      </c>
      <c r="AL1140" s="18">
        <f>SUMIF(Spotify!U:U,Charts!AH1140,Spotify!J:J)/COUNTIF(Spotify!U:U,Charts!AH1140)</f>
        <v>942</v>
      </c>
      <c r="AM1140" s="18">
        <f>SUMIF(Spotify!U:U,Charts!AH1140,Spotify!H:H)/COUNTIF(Spotify!U:U,Charts!AH1140)</f>
        <v>814</v>
      </c>
      <c r="AN1140" s="28">
        <f>SUMIF(Spotify!U:U,Charts!AH1140,Spotify!I:I)/COUNTIF(Spotify!U:U,Charts!AH1140)</f>
        <v>755</v>
      </c>
    </row>
    <row r="1141" spans="1:40" x14ac:dyDescent="0.25">
      <c r="A1141" s="3" t="s">
        <v>11419</v>
      </c>
      <c r="B1141" s="1">
        <v>3278983</v>
      </c>
      <c r="C1141" s="1">
        <v>1</v>
      </c>
      <c r="D1141" s="1"/>
      <c r="H1141" s="7" t="s">
        <v>18138</v>
      </c>
      <c r="I1141" s="1">
        <v>8265701</v>
      </c>
      <c r="J1141" s="8">
        <v>2</v>
      </c>
      <c r="L1141" s="7" t="s">
        <v>18138</v>
      </c>
      <c r="M1141" s="1">
        <f t="shared" si="78"/>
        <v>-8265701</v>
      </c>
      <c r="N1141">
        <v>2</v>
      </c>
      <c r="O1141" s="18">
        <f>SUMIF(Spotify!U:U,Charts!L1141,Spotify!Q:Q)/COUNTIF(Spotify!U:U,Charts!L1141)</f>
        <v>185211.5</v>
      </c>
      <c r="P1141" t="str">
        <f t="shared" si="79"/>
        <v>03:05</v>
      </c>
      <c r="Q1141" s="18">
        <f t="shared" si="81"/>
        <v>641941</v>
      </c>
      <c r="R1141" s="8" t="str">
        <f t="shared" si="80"/>
        <v>10:41</v>
      </c>
      <c r="T1141" s="7" t="s">
        <v>11419</v>
      </c>
      <c r="U1141">
        <f>COUNTIFS(Spotify!$AA:$AA,Charts!$U$1,Spotify!$U:$U,Charts!T1141)</f>
        <v>0</v>
      </c>
      <c r="V1141">
        <f>COUNTIFS(Spotify!$AA:$AA,Charts!$V$1,Spotify!$U:$U,Charts!T1141)</f>
        <v>0</v>
      </c>
      <c r="W1141">
        <f>COUNTIFS(Spotify!$AA:$AA,Charts!$W$1,Spotify!$U:$U,Charts!T1141)</f>
        <v>0</v>
      </c>
      <c r="X1141">
        <f>COUNTIFS(Spotify!$AA:$AA,Charts!$X$1,Spotify!$U:$U,Charts!T1141)</f>
        <v>0</v>
      </c>
      <c r="Y1141">
        <f>COUNTIFS(Spotify!$AA:$AA,Charts!$Y$1,Spotify!$U:$U,Charts!T1141)</f>
        <v>0</v>
      </c>
      <c r="Z1141">
        <f>COUNTIFS(Spotify!$AA:$AA,Charts!$Z$1,Spotify!$U:$U,Charts!T1141)</f>
        <v>0</v>
      </c>
      <c r="AA1141">
        <f>COUNTIFS(Spotify!$AA:$AA,Charts!$AA$1,Spotify!$U:$U,Charts!T1141)</f>
        <v>0</v>
      </c>
      <c r="AB1141">
        <f>COUNTIFS(Spotify!$AA:$AA,Charts!$AB$1,Spotify!$U:$U,Charts!T1141)</f>
        <v>0</v>
      </c>
      <c r="AC1141">
        <f>COUNTIFS(Spotify!$AA:$AA,Charts!$AC$1,Spotify!$U:$U,Charts!T1141)</f>
        <v>1</v>
      </c>
      <c r="AD1141">
        <f>COUNTIFS(Spotify!$AA:$AA,Charts!$AD$1,Spotify!$U:$U,Charts!T1141)</f>
        <v>0</v>
      </c>
      <c r="AE1141">
        <f>COUNTIFS(Spotify!$AA:$AA,Charts!$AE$1,Spotify!$U:$U,Charts!T1141)</f>
        <v>0</v>
      </c>
      <c r="AF1141" s="8">
        <f>COUNTIFS(Spotify!$AA:$AA,Charts!$AF$1,Spotify!$U:$U,Charts!T1141)</f>
        <v>0</v>
      </c>
      <c r="AH1141" s="7" t="s">
        <v>11419</v>
      </c>
      <c r="AI1141">
        <f>SUMIFS(Spotify!O:O,Spotify!U:U,Charts!AH1141)/COUNTIFS(Spotify!U:U,Charts!AH1141)</f>
        <v>-7041</v>
      </c>
      <c r="AJ1141" s="18">
        <f>SUMIF(Spotify!U:U,Charts!AH1141,Spotify!P:P)/COUNTIF(Spotify!U:U,Charts!AH1141)</f>
        <v>139963</v>
      </c>
      <c r="AK1141" s="18">
        <f>SUMIF(Spotify!U:U,Charts!AH1141,Spotify!R:R)/COUNTIF(Spotify!U:U,Charts!AH1141)</f>
        <v>1</v>
      </c>
      <c r="AL1141" s="18">
        <f>SUMIF(Spotify!U:U,Charts!AH1141,Spotify!J:J)/COUNTIF(Spotify!U:U,Charts!AH1141)</f>
        <v>359</v>
      </c>
      <c r="AM1141" s="18">
        <f>SUMIF(Spotify!U:U,Charts!AH1141,Spotify!H:H)/COUNTIF(Spotify!U:U,Charts!AH1141)</f>
        <v>494</v>
      </c>
      <c r="AN1141" s="28">
        <f>SUMIF(Spotify!U:U,Charts!AH1141,Spotify!I:I)/COUNTIF(Spotify!U:U,Charts!AH1141)</f>
        <v>778</v>
      </c>
    </row>
    <row r="1142" spans="1:40" x14ac:dyDescent="0.25">
      <c r="A1142" s="3" t="s">
        <v>18239</v>
      </c>
      <c r="B1142" s="1">
        <v>6043095</v>
      </c>
      <c r="C1142" s="1">
        <v>1</v>
      </c>
      <c r="D1142" s="1"/>
      <c r="H1142" s="7" t="s">
        <v>5083</v>
      </c>
      <c r="I1142" s="1">
        <v>8230254</v>
      </c>
      <c r="J1142" s="8">
        <v>1</v>
      </c>
      <c r="L1142" s="7" t="s">
        <v>5083</v>
      </c>
      <c r="M1142" s="1">
        <f t="shared" si="78"/>
        <v>-8230254</v>
      </c>
      <c r="N1142">
        <v>1</v>
      </c>
      <c r="O1142" s="18">
        <f>SUMIF(Spotify!U:U,Charts!L1142,Spotify!Q:Q)/COUNTIF(Spotify!U:U,Charts!L1142)</f>
        <v>125093</v>
      </c>
      <c r="P1142" t="str">
        <f t="shared" si="79"/>
        <v>02:05</v>
      </c>
      <c r="Q1142" s="18">
        <f t="shared" si="81"/>
        <v>641941</v>
      </c>
      <c r="R1142" s="8" t="str">
        <f t="shared" si="80"/>
        <v>10:41</v>
      </c>
      <c r="T1142" s="7" t="s">
        <v>18239</v>
      </c>
      <c r="U1142">
        <f>COUNTIFS(Spotify!$AA:$AA,Charts!$U$1,Spotify!$U:$U,Charts!T1142)</f>
        <v>0</v>
      </c>
      <c r="V1142">
        <f>COUNTIFS(Spotify!$AA:$AA,Charts!$V$1,Spotify!$U:$U,Charts!T1142)</f>
        <v>0</v>
      </c>
      <c r="W1142">
        <f>COUNTIFS(Spotify!$AA:$AA,Charts!$W$1,Spotify!$U:$U,Charts!T1142)</f>
        <v>0</v>
      </c>
      <c r="X1142">
        <f>COUNTIFS(Spotify!$AA:$AA,Charts!$X$1,Spotify!$U:$U,Charts!T1142)</f>
        <v>0</v>
      </c>
      <c r="Y1142">
        <f>COUNTIFS(Spotify!$AA:$AA,Charts!$Y$1,Spotify!$U:$U,Charts!T1142)</f>
        <v>0</v>
      </c>
      <c r="Z1142">
        <f>COUNTIFS(Spotify!$AA:$AA,Charts!$Z$1,Spotify!$U:$U,Charts!T1142)</f>
        <v>0</v>
      </c>
      <c r="AA1142">
        <f>COUNTIFS(Spotify!$AA:$AA,Charts!$AA$1,Spotify!$U:$U,Charts!T1142)</f>
        <v>0</v>
      </c>
      <c r="AB1142">
        <f>COUNTIFS(Spotify!$AA:$AA,Charts!$AB$1,Spotify!$U:$U,Charts!T1142)</f>
        <v>0</v>
      </c>
      <c r="AC1142">
        <f>COUNTIFS(Spotify!$AA:$AA,Charts!$AC$1,Spotify!$U:$U,Charts!T1142)</f>
        <v>1</v>
      </c>
      <c r="AD1142">
        <f>COUNTIFS(Spotify!$AA:$AA,Charts!$AD$1,Spotify!$U:$U,Charts!T1142)</f>
        <v>0</v>
      </c>
      <c r="AE1142">
        <f>COUNTIFS(Spotify!$AA:$AA,Charts!$AE$1,Spotify!$U:$U,Charts!T1142)</f>
        <v>0</v>
      </c>
      <c r="AF1142" s="8">
        <f>COUNTIFS(Spotify!$AA:$AA,Charts!$AF$1,Spotify!$U:$U,Charts!T1142)</f>
        <v>0</v>
      </c>
      <c r="AH1142" s="7" t="s">
        <v>18239</v>
      </c>
      <c r="AI1142">
        <f>SUMIFS(Spotify!O:O,Spotify!U:U,Charts!AH1142)/COUNTIFS(Spotify!U:U,Charts!AH1142)</f>
        <v>-5231</v>
      </c>
      <c r="AJ1142" s="18">
        <f>SUMIF(Spotify!U:U,Charts!AH1142,Spotify!P:P)/COUNTIF(Spotify!U:U,Charts!AH1142)</f>
        <v>105004</v>
      </c>
      <c r="AK1142" s="18">
        <f>SUMIF(Spotify!U:U,Charts!AH1142,Spotify!R:R)/COUNTIF(Spotify!U:U,Charts!AH1142)</f>
        <v>2</v>
      </c>
      <c r="AL1142" s="18">
        <f>SUMIF(Spotify!U:U,Charts!AH1142,Spotify!J:J)/COUNTIF(Spotify!U:U,Charts!AH1142)</f>
        <v>449</v>
      </c>
      <c r="AM1142" s="18">
        <f>SUMIF(Spotify!U:U,Charts!AH1142,Spotify!H:H)/COUNTIF(Spotify!U:U,Charts!AH1142)</f>
        <v>629</v>
      </c>
      <c r="AN1142" s="28">
        <f>SUMIF(Spotify!U:U,Charts!AH1142,Spotify!I:I)/COUNTIF(Spotify!U:U,Charts!AH1142)</f>
        <v>882</v>
      </c>
    </row>
    <row r="1143" spans="1:40" x14ac:dyDescent="0.25">
      <c r="A1143" s="3" t="s">
        <v>1417</v>
      </c>
      <c r="B1143" s="1">
        <v>43519431</v>
      </c>
      <c r="C1143" s="1">
        <v>4</v>
      </c>
      <c r="D1143" s="1"/>
      <c r="H1143" s="7" t="s">
        <v>18047</v>
      </c>
      <c r="I1143" s="1">
        <v>8215531</v>
      </c>
      <c r="J1143" s="8">
        <v>1</v>
      </c>
      <c r="L1143" s="7" t="s">
        <v>18047</v>
      </c>
      <c r="M1143" s="1">
        <f t="shared" si="78"/>
        <v>-8215531</v>
      </c>
      <c r="N1143">
        <v>1</v>
      </c>
      <c r="O1143" s="18">
        <f>SUMIF(Spotify!U:U,Charts!L1143,Spotify!Q:Q)/COUNTIF(Spotify!U:U,Charts!L1143)</f>
        <v>133829</v>
      </c>
      <c r="P1143" t="str">
        <f t="shared" si="79"/>
        <v>02:13</v>
      </c>
      <c r="Q1143" s="18">
        <f t="shared" si="81"/>
        <v>641941</v>
      </c>
      <c r="R1143" s="8" t="str">
        <f t="shared" si="80"/>
        <v>10:41</v>
      </c>
      <c r="T1143" s="7" t="s">
        <v>1417</v>
      </c>
      <c r="U1143">
        <f>COUNTIFS(Spotify!$AA:$AA,Charts!$U$1,Spotify!$U:$U,Charts!T1143)</f>
        <v>0</v>
      </c>
      <c r="V1143">
        <f>COUNTIFS(Spotify!$AA:$AA,Charts!$V$1,Spotify!$U:$U,Charts!T1143)</f>
        <v>0</v>
      </c>
      <c r="W1143">
        <f>COUNTIFS(Spotify!$AA:$AA,Charts!$W$1,Spotify!$U:$U,Charts!T1143)</f>
        <v>0</v>
      </c>
      <c r="X1143">
        <f>COUNTIFS(Spotify!$AA:$AA,Charts!$X$1,Spotify!$U:$U,Charts!T1143)</f>
        <v>1</v>
      </c>
      <c r="Y1143">
        <f>COUNTIFS(Spotify!$AA:$AA,Charts!$Y$1,Spotify!$U:$U,Charts!T1143)</f>
        <v>0</v>
      </c>
      <c r="Z1143">
        <f>COUNTIFS(Spotify!$AA:$AA,Charts!$Z$1,Spotify!$U:$U,Charts!T1143)</f>
        <v>0</v>
      </c>
      <c r="AA1143">
        <f>COUNTIFS(Spotify!$AA:$AA,Charts!$AA$1,Spotify!$U:$U,Charts!T1143)</f>
        <v>0</v>
      </c>
      <c r="AB1143">
        <f>COUNTIFS(Spotify!$AA:$AA,Charts!$AB$1,Spotify!$U:$U,Charts!T1143)</f>
        <v>2</v>
      </c>
      <c r="AC1143">
        <f>COUNTIFS(Spotify!$AA:$AA,Charts!$AC$1,Spotify!$U:$U,Charts!T1143)</f>
        <v>0</v>
      </c>
      <c r="AD1143">
        <f>COUNTIFS(Spotify!$AA:$AA,Charts!$AD$1,Spotify!$U:$U,Charts!T1143)</f>
        <v>1</v>
      </c>
      <c r="AE1143">
        <f>COUNTIFS(Spotify!$AA:$AA,Charts!$AE$1,Spotify!$U:$U,Charts!T1143)</f>
        <v>0</v>
      </c>
      <c r="AF1143" s="8">
        <f>COUNTIFS(Spotify!$AA:$AA,Charts!$AF$1,Spotify!$U:$U,Charts!T1143)</f>
        <v>0</v>
      </c>
      <c r="AH1143" s="7" t="s">
        <v>1417</v>
      </c>
      <c r="AI1143">
        <f>SUMIFS(Spotify!O:O,Spotify!U:U,Charts!AH1143)/COUNTIFS(Spotify!U:U,Charts!AH1143)</f>
        <v>-5856</v>
      </c>
      <c r="AJ1143" s="18">
        <f>SUMIF(Spotify!U:U,Charts!AH1143,Spotify!P:P)/COUNTIF(Spotify!U:U,Charts!AH1143)</f>
        <v>112541.25</v>
      </c>
      <c r="AK1143" s="18">
        <f>SUMIF(Spotify!U:U,Charts!AH1143,Spotify!R:R)/COUNTIF(Spotify!U:U,Charts!AH1143)</f>
        <v>3.75</v>
      </c>
      <c r="AL1143" s="18">
        <f>SUMIF(Spotify!U:U,Charts!AH1143,Spotify!J:J)/COUNTIF(Spotify!U:U,Charts!AH1143)</f>
        <v>250.75</v>
      </c>
      <c r="AM1143" s="18">
        <f>SUMIF(Spotify!U:U,Charts!AH1143,Spotify!H:H)/COUNTIF(Spotify!U:U,Charts!AH1143)</f>
        <v>418</v>
      </c>
      <c r="AN1143" s="28">
        <f>SUMIF(Spotify!U:U,Charts!AH1143,Spotify!I:I)/COUNTIF(Spotify!U:U,Charts!AH1143)</f>
        <v>518.25</v>
      </c>
    </row>
    <row r="1144" spans="1:40" x14ac:dyDescent="0.25">
      <c r="A1144" s="3" t="s">
        <v>4271</v>
      </c>
      <c r="B1144" s="1">
        <v>188045488</v>
      </c>
      <c r="C1144" s="1">
        <v>4</v>
      </c>
      <c r="D1144" s="1"/>
      <c r="H1144" s="7" t="s">
        <v>13911</v>
      </c>
      <c r="I1144" s="1">
        <v>8209847</v>
      </c>
      <c r="J1144" s="8">
        <v>1</v>
      </c>
      <c r="L1144" s="7" t="s">
        <v>13911</v>
      </c>
      <c r="M1144" s="1">
        <f t="shared" si="78"/>
        <v>-8209847</v>
      </c>
      <c r="N1144">
        <v>1</v>
      </c>
      <c r="O1144" s="18">
        <f>SUMIF(Spotify!U:U,Charts!L1144,Spotify!Q:Q)/COUNTIF(Spotify!U:U,Charts!L1144)</f>
        <v>163294</v>
      </c>
      <c r="P1144" t="str">
        <f t="shared" si="79"/>
        <v>02:43</v>
      </c>
      <c r="Q1144" s="18">
        <f t="shared" si="81"/>
        <v>641941</v>
      </c>
      <c r="R1144" s="8" t="str">
        <f t="shared" si="80"/>
        <v>10:41</v>
      </c>
      <c r="T1144" s="7" t="s">
        <v>4271</v>
      </c>
      <c r="U1144">
        <f>COUNTIFS(Spotify!$AA:$AA,Charts!$U$1,Spotify!$U:$U,Charts!T1144)</f>
        <v>0</v>
      </c>
      <c r="V1144">
        <f>COUNTIFS(Spotify!$AA:$AA,Charts!$V$1,Spotify!$U:$U,Charts!T1144)</f>
        <v>1</v>
      </c>
      <c r="W1144">
        <f>COUNTIFS(Spotify!$AA:$AA,Charts!$W$1,Spotify!$U:$U,Charts!T1144)</f>
        <v>0</v>
      </c>
      <c r="X1144">
        <f>COUNTIFS(Spotify!$AA:$AA,Charts!$X$1,Spotify!$U:$U,Charts!T1144)</f>
        <v>0</v>
      </c>
      <c r="Y1144">
        <f>COUNTIFS(Spotify!$AA:$AA,Charts!$Y$1,Spotify!$U:$U,Charts!T1144)</f>
        <v>0</v>
      </c>
      <c r="Z1144">
        <f>COUNTIFS(Spotify!$AA:$AA,Charts!$Z$1,Spotify!$U:$U,Charts!T1144)</f>
        <v>0</v>
      </c>
      <c r="AA1144">
        <f>COUNTIFS(Spotify!$AA:$AA,Charts!$AA$1,Spotify!$U:$U,Charts!T1144)</f>
        <v>0</v>
      </c>
      <c r="AB1144">
        <f>COUNTIFS(Spotify!$AA:$AA,Charts!$AB$1,Spotify!$U:$U,Charts!T1144)</f>
        <v>0</v>
      </c>
      <c r="AC1144">
        <f>COUNTIFS(Spotify!$AA:$AA,Charts!$AC$1,Spotify!$U:$U,Charts!T1144)</f>
        <v>3</v>
      </c>
      <c r="AD1144">
        <f>COUNTIFS(Spotify!$AA:$AA,Charts!$AD$1,Spotify!$U:$U,Charts!T1144)</f>
        <v>0</v>
      </c>
      <c r="AE1144">
        <f>COUNTIFS(Spotify!$AA:$AA,Charts!$AE$1,Spotify!$U:$U,Charts!T1144)</f>
        <v>0</v>
      </c>
      <c r="AF1144" s="8">
        <f>COUNTIFS(Spotify!$AA:$AA,Charts!$AF$1,Spotify!$U:$U,Charts!T1144)</f>
        <v>0</v>
      </c>
      <c r="AH1144" s="7" t="s">
        <v>4271</v>
      </c>
      <c r="AI1144">
        <f>SUMIFS(Spotify!O:O,Spotify!U:U,Charts!AH1144)/COUNTIFS(Spotify!U:U,Charts!AH1144)</f>
        <v>-5829</v>
      </c>
      <c r="AJ1144" s="18">
        <f>SUMIF(Spotify!U:U,Charts!AH1144,Spotify!P:P)/COUNTIF(Spotify!U:U,Charts!AH1144)</f>
        <v>112083.5</v>
      </c>
      <c r="AK1144" s="18">
        <f>SUMIF(Spotify!U:U,Charts!AH1144,Spotify!R:R)/COUNTIF(Spotify!U:U,Charts!AH1144)</f>
        <v>7.5</v>
      </c>
      <c r="AL1144" s="18">
        <f>SUMIF(Spotify!U:U,Charts!AH1144,Spotify!J:J)/COUNTIF(Spotify!U:U,Charts!AH1144)</f>
        <v>470</v>
      </c>
      <c r="AM1144" s="18">
        <f>SUMIF(Spotify!U:U,Charts!AH1144,Spotify!H:H)/COUNTIF(Spotify!U:U,Charts!AH1144)</f>
        <v>395.75</v>
      </c>
      <c r="AN1144" s="28">
        <f>SUMIF(Spotify!U:U,Charts!AH1144,Spotify!I:I)/COUNTIF(Spotify!U:U,Charts!AH1144)</f>
        <v>729</v>
      </c>
    </row>
    <row r="1145" spans="1:40" x14ac:dyDescent="0.25">
      <c r="A1145" s="3" t="s">
        <v>18240</v>
      </c>
      <c r="B1145" s="1">
        <v>389714910</v>
      </c>
      <c r="C1145" s="1">
        <v>4</v>
      </c>
      <c r="D1145" s="1"/>
      <c r="H1145" s="7" t="s">
        <v>18242</v>
      </c>
      <c r="I1145" s="1">
        <v>8191014</v>
      </c>
      <c r="J1145" s="8">
        <v>1</v>
      </c>
      <c r="L1145" s="7" t="s">
        <v>18242</v>
      </c>
      <c r="M1145" s="1">
        <f t="shared" si="78"/>
        <v>-8191014</v>
      </c>
      <c r="N1145">
        <v>1</v>
      </c>
      <c r="O1145" s="18">
        <f>SUMIF(Spotify!U:U,Charts!L1145,Spotify!Q:Q)/COUNTIF(Spotify!U:U,Charts!L1145)</f>
        <v>126523</v>
      </c>
      <c r="P1145" t="str">
        <f t="shared" si="79"/>
        <v>02:06</v>
      </c>
      <c r="Q1145" s="18">
        <f t="shared" si="81"/>
        <v>641941</v>
      </c>
      <c r="R1145" s="8" t="str">
        <f t="shared" si="80"/>
        <v>10:41</v>
      </c>
      <c r="T1145" s="7" t="s">
        <v>18240</v>
      </c>
      <c r="U1145">
        <f>COUNTIFS(Spotify!$AA:$AA,Charts!$U$1,Spotify!$U:$U,Charts!T1145)</f>
        <v>0</v>
      </c>
      <c r="V1145">
        <f>COUNTIFS(Spotify!$AA:$AA,Charts!$V$1,Spotify!$U:$U,Charts!T1145)</f>
        <v>0</v>
      </c>
      <c r="W1145">
        <f>COUNTIFS(Spotify!$AA:$AA,Charts!$W$1,Spotify!$U:$U,Charts!T1145)</f>
        <v>1</v>
      </c>
      <c r="X1145">
        <f>COUNTIFS(Spotify!$AA:$AA,Charts!$X$1,Spotify!$U:$U,Charts!T1145)</f>
        <v>0</v>
      </c>
      <c r="Y1145">
        <f>COUNTIFS(Spotify!$AA:$AA,Charts!$Y$1,Spotify!$U:$U,Charts!T1145)</f>
        <v>0</v>
      </c>
      <c r="Z1145">
        <f>COUNTIFS(Spotify!$AA:$AA,Charts!$Z$1,Spotify!$U:$U,Charts!T1145)</f>
        <v>2</v>
      </c>
      <c r="AA1145">
        <f>COUNTIFS(Spotify!$AA:$AA,Charts!$AA$1,Spotify!$U:$U,Charts!T1145)</f>
        <v>1</v>
      </c>
      <c r="AB1145">
        <f>COUNTIFS(Spotify!$AA:$AA,Charts!$AB$1,Spotify!$U:$U,Charts!T1145)</f>
        <v>0</v>
      </c>
      <c r="AC1145">
        <f>COUNTIFS(Spotify!$AA:$AA,Charts!$AC$1,Spotify!$U:$U,Charts!T1145)</f>
        <v>0</v>
      </c>
      <c r="AD1145">
        <f>COUNTIFS(Spotify!$AA:$AA,Charts!$AD$1,Spotify!$U:$U,Charts!T1145)</f>
        <v>0</v>
      </c>
      <c r="AE1145">
        <f>COUNTIFS(Spotify!$AA:$AA,Charts!$AE$1,Spotify!$U:$U,Charts!T1145)</f>
        <v>0</v>
      </c>
      <c r="AF1145" s="8">
        <f>COUNTIFS(Spotify!$AA:$AA,Charts!$AF$1,Spotify!$U:$U,Charts!T1145)</f>
        <v>0</v>
      </c>
      <c r="AH1145" s="7" t="s">
        <v>18240</v>
      </c>
      <c r="AI1145">
        <f>SUMIFS(Spotify!O:O,Spotify!U:U,Charts!AH1145)/COUNTIFS(Spotify!U:U,Charts!AH1145)</f>
        <v>-5001.75</v>
      </c>
      <c r="AJ1145" s="18">
        <f>SUMIF(Spotify!U:U,Charts!AH1145,Spotify!P:P)/COUNTIF(Spotify!U:U,Charts!AH1145)</f>
        <v>128997.5</v>
      </c>
      <c r="AK1145" s="18">
        <f>SUMIF(Spotify!U:U,Charts!AH1145,Spotify!R:R)/COUNTIF(Spotify!U:U,Charts!AH1145)</f>
        <v>12.5</v>
      </c>
      <c r="AL1145" s="18">
        <f>SUMIF(Spotify!U:U,Charts!AH1145,Spotify!J:J)/COUNTIF(Spotify!U:U,Charts!AH1145)</f>
        <v>366.5</v>
      </c>
      <c r="AM1145" s="18">
        <f>SUMIF(Spotify!U:U,Charts!AH1145,Spotify!H:H)/COUNTIF(Spotify!U:U,Charts!AH1145)</f>
        <v>558</v>
      </c>
      <c r="AN1145" s="28">
        <f>SUMIF(Spotify!U:U,Charts!AH1145,Spotify!I:I)/COUNTIF(Spotify!U:U,Charts!AH1145)</f>
        <v>599.5</v>
      </c>
    </row>
    <row r="1146" spans="1:40" x14ac:dyDescent="0.25">
      <c r="A1146" s="3" t="s">
        <v>8929</v>
      </c>
      <c r="B1146" s="1">
        <v>2258389961</v>
      </c>
      <c r="C1146" s="1">
        <v>10</v>
      </c>
      <c r="D1146" s="1"/>
      <c r="H1146" s="7" t="s">
        <v>18167</v>
      </c>
      <c r="I1146" s="1">
        <v>8135136</v>
      </c>
      <c r="J1146" s="8">
        <v>1</v>
      </c>
      <c r="L1146" s="7" t="s">
        <v>18167</v>
      </c>
      <c r="M1146" s="1">
        <f t="shared" si="78"/>
        <v>-8135136</v>
      </c>
      <c r="N1146">
        <v>1</v>
      </c>
      <c r="O1146" s="18">
        <f>SUMIF(Spotify!U:U,Charts!L1146,Spotify!Q:Q)/COUNTIF(Spotify!U:U,Charts!L1146)</f>
        <v>196570</v>
      </c>
      <c r="P1146" t="str">
        <f t="shared" si="79"/>
        <v>03:16</v>
      </c>
      <c r="Q1146" s="18">
        <f t="shared" si="81"/>
        <v>641941</v>
      </c>
      <c r="R1146" s="8" t="str">
        <f t="shared" si="80"/>
        <v>10:41</v>
      </c>
      <c r="T1146" s="7" t="s">
        <v>8929</v>
      </c>
      <c r="U1146">
        <f>COUNTIFS(Spotify!$AA:$AA,Charts!$U$1,Spotify!$U:$U,Charts!T1146)</f>
        <v>0</v>
      </c>
      <c r="V1146">
        <f>COUNTIFS(Spotify!$AA:$AA,Charts!$V$1,Spotify!$U:$U,Charts!T1146)</f>
        <v>0</v>
      </c>
      <c r="W1146">
        <f>COUNTIFS(Spotify!$AA:$AA,Charts!$W$1,Spotify!$U:$U,Charts!T1146)</f>
        <v>0</v>
      </c>
      <c r="X1146">
        <f>COUNTIFS(Spotify!$AA:$AA,Charts!$X$1,Spotify!$U:$U,Charts!T1146)</f>
        <v>2</v>
      </c>
      <c r="Y1146">
        <f>COUNTIFS(Spotify!$AA:$AA,Charts!$Y$1,Spotify!$U:$U,Charts!T1146)</f>
        <v>0</v>
      </c>
      <c r="Z1146">
        <f>COUNTIFS(Spotify!$AA:$AA,Charts!$Z$1,Spotify!$U:$U,Charts!T1146)</f>
        <v>0</v>
      </c>
      <c r="AA1146">
        <f>COUNTIFS(Spotify!$AA:$AA,Charts!$AA$1,Spotify!$U:$U,Charts!T1146)</f>
        <v>0</v>
      </c>
      <c r="AB1146">
        <f>COUNTIFS(Spotify!$AA:$AA,Charts!$AB$1,Spotify!$U:$U,Charts!T1146)</f>
        <v>3</v>
      </c>
      <c r="AC1146">
        <f>COUNTIFS(Spotify!$AA:$AA,Charts!$AC$1,Spotify!$U:$U,Charts!T1146)</f>
        <v>3</v>
      </c>
      <c r="AD1146">
        <f>COUNTIFS(Spotify!$AA:$AA,Charts!$AD$1,Spotify!$U:$U,Charts!T1146)</f>
        <v>1</v>
      </c>
      <c r="AE1146">
        <f>COUNTIFS(Spotify!$AA:$AA,Charts!$AE$1,Spotify!$U:$U,Charts!T1146)</f>
        <v>0</v>
      </c>
      <c r="AF1146" s="8">
        <f>COUNTIFS(Spotify!$AA:$AA,Charts!$AF$1,Spotify!$U:$U,Charts!T1146)</f>
        <v>1</v>
      </c>
      <c r="AH1146" s="7" t="s">
        <v>8929</v>
      </c>
      <c r="AI1146">
        <f>SUMIFS(Spotify!O:O,Spotify!U:U,Charts!AH1146)/COUNTIFS(Spotify!U:U,Charts!AH1146)</f>
        <v>-4399.6000000000004</v>
      </c>
      <c r="AJ1146" s="18">
        <f>SUMIF(Spotify!U:U,Charts!AH1146,Spotify!P:P)/COUNTIF(Spotify!U:U,Charts!AH1146)</f>
        <v>121298.2</v>
      </c>
      <c r="AK1146" s="18">
        <f>SUMIF(Spotify!U:U,Charts!AH1146,Spotify!R:R)/COUNTIF(Spotify!U:U,Charts!AH1146)</f>
        <v>25.1</v>
      </c>
      <c r="AL1146" s="18">
        <f>SUMIF(Spotify!U:U,Charts!AH1146,Spotify!J:J)/COUNTIF(Spotify!U:U,Charts!AH1146)</f>
        <v>262.10000000000002</v>
      </c>
      <c r="AM1146" s="18">
        <f>SUMIF(Spotify!U:U,Charts!AH1146,Spotify!H:H)/COUNTIF(Spotify!U:U,Charts!AH1146)</f>
        <v>649.70000000000005</v>
      </c>
      <c r="AN1146" s="28">
        <f>SUMIF(Spotify!U:U,Charts!AH1146,Spotify!I:I)/COUNTIF(Spotify!U:U,Charts!AH1146)</f>
        <v>702.6</v>
      </c>
    </row>
    <row r="1147" spans="1:40" x14ac:dyDescent="0.25">
      <c r="A1147" s="3" t="s">
        <v>366</v>
      </c>
      <c r="B1147" s="1">
        <v>573416161</v>
      </c>
      <c r="C1147" s="1">
        <v>6</v>
      </c>
      <c r="D1147" s="1"/>
      <c r="H1147" s="7" t="s">
        <v>17437</v>
      </c>
      <c r="I1147" s="1">
        <v>8118583</v>
      </c>
      <c r="J1147" s="8">
        <v>1</v>
      </c>
      <c r="L1147" s="7" t="s">
        <v>17437</v>
      </c>
      <c r="M1147" s="1">
        <f t="shared" si="78"/>
        <v>-8118583</v>
      </c>
      <c r="N1147">
        <v>1</v>
      </c>
      <c r="O1147" s="18">
        <f>SUMIF(Spotify!U:U,Charts!L1147,Spotify!Q:Q)/COUNTIF(Spotify!U:U,Charts!L1147)</f>
        <v>168000</v>
      </c>
      <c r="P1147" t="str">
        <f t="shared" si="79"/>
        <v>02:48</v>
      </c>
      <c r="Q1147" s="18">
        <f t="shared" si="81"/>
        <v>641941</v>
      </c>
      <c r="R1147" s="8" t="str">
        <f t="shared" si="80"/>
        <v>10:41</v>
      </c>
      <c r="T1147" s="7" t="s">
        <v>366</v>
      </c>
      <c r="U1147">
        <f>COUNTIFS(Spotify!$AA:$AA,Charts!$U$1,Spotify!$U:$U,Charts!T1147)</f>
        <v>0</v>
      </c>
      <c r="V1147">
        <f>COUNTIFS(Spotify!$AA:$AA,Charts!$V$1,Spotify!$U:$U,Charts!T1147)</f>
        <v>2</v>
      </c>
      <c r="W1147">
        <f>COUNTIFS(Spotify!$AA:$AA,Charts!$W$1,Spotify!$U:$U,Charts!T1147)</f>
        <v>1</v>
      </c>
      <c r="X1147">
        <f>COUNTIFS(Spotify!$AA:$AA,Charts!$X$1,Spotify!$U:$U,Charts!T1147)</f>
        <v>0</v>
      </c>
      <c r="Y1147">
        <f>COUNTIFS(Spotify!$AA:$AA,Charts!$Y$1,Spotify!$U:$U,Charts!T1147)</f>
        <v>0</v>
      </c>
      <c r="Z1147">
        <f>COUNTIFS(Spotify!$AA:$AA,Charts!$Z$1,Spotify!$U:$U,Charts!T1147)</f>
        <v>0</v>
      </c>
      <c r="AA1147">
        <f>COUNTIFS(Spotify!$AA:$AA,Charts!$AA$1,Spotify!$U:$U,Charts!T1147)</f>
        <v>0</v>
      </c>
      <c r="AB1147">
        <f>COUNTIFS(Spotify!$AA:$AA,Charts!$AB$1,Spotify!$U:$U,Charts!T1147)</f>
        <v>1</v>
      </c>
      <c r="AC1147">
        <f>COUNTIFS(Spotify!$AA:$AA,Charts!$AC$1,Spotify!$U:$U,Charts!T1147)</f>
        <v>0</v>
      </c>
      <c r="AD1147">
        <f>COUNTIFS(Spotify!$AA:$AA,Charts!$AD$1,Spotify!$U:$U,Charts!T1147)</f>
        <v>1</v>
      </c>
      <c r="AE1147">
        <f>COUNTIFS(Spotify!$AA:$AA,Charts!$AE$1,Spotify!$U:$U,Charts!T1147)</f>
        <v>1</v>
      </c>
      <c r="AF1147" s="8">
        <f>COUNTIFS(Spotify!$AA:$AA,Charts!$AF$1,Spotify!$U:$U,Charts!T1147)</f>
        <v>0</v>
      </c>
      <c r="AH1147" s="7" t="s">
        <v>366</v>
      </c>
      <c r="AI1147">
        <f>SUMIFS(Spotify!O:O,Spotify!U:U,Charts!AH1147)/COUNTIFS(Spotify!U:U,Charts!AH1147)</f>
        <v>-4129.166666666667</v>
      </c>
      <c r="AJ1147" s="18">
        <f>SUMIF(Spotify!U:U,Charts!AH1147,Spotify!P:P)/COUNTIF(Spotify!U:U,Charts!AH1147)</f>
        <v>69088.333333333328</v>
      </c>
      <c r="AK1147" s="18">
        <f>SUMIF(Spotify!U:U,Charts!AH1147,Spotify!R:R)/COUNTIF(Spotify!U:U,Charts!AH1147)</f>
        <v>11.166666666666666</v>
      </c>
      <c r="AL1147" s="18">
        <f>SUMIF(Spotify!U:U,Charts!AH1147,Spotify!J:J)/COUNTIF(Spotify!U:U,Charts!AH1147)</f>
        <v>554.66666666666663</v>
      </c>
      <c r="AM1147" s="18">
        <f>SUMIF(Spotify!U:U,Charts!AH1147,Spotify!H:H)/COUNTIF(Spotify!U:U,Charts!AH1147)</f>
        <v>623.33333333333337</v>
      </c>
      <c r="AN1147" s="28">
        <f>SUMIF(Spotify!U:U,Charts!AH1147,Spotify!I:I)/COUNTIF(Spotify!U:U,Charts!AH1147)</f>
        <v>443.5</v>
      </c>
    </row>
    <row r="1148" spans="1:40" x14ac:dyDescent="0.25">
      <c r="A1148" s="3" t="s">
        <v>18241</v>
      </c>
      <c r="B1148" s="1">
        <v>131383409</v>
      </c>
      <c r="C1148" s="1">
        <v>1</v>
      </c>
      <c r="D1148" s="1"/>
      <c r="H1148" s="7" t="s">
        <v>18045</v>
      </c>
      <c r="I1148" s="1">
        <v>8051373</v>
      </c>
      <c r="J1148" s="8">
        <v>1</v>
      </c>
      <c r="L1148" s="7" t="s">
        <v>18045</v>
      </c>
      <c r="M1148" s="1">
        <f t="shared" si="78"/>
        <v>-8051373</v>
      </c>
      <c r="N1148">
        <v>1</v>
      </c>
      <c r="O1148" s="18">
        <f>SUMIF(Spotify!U:U,Charts!L1148,Spotify!Q:Q)/COUNTIF(Spotify!U:U,Charts!L1148)</f>
        <v>179546</v>
      </c>
      <c r="P1148" t="str">
        <f t="shared" si="79"/>
        <v>02:59</v>
      </c>
      <c r="Q1148" s="18">
        <f t="shared" si="81"/>
        <v>641941</v>
      </c>
      <c r="R1148" s="8" t="str">
        <f t="shared" si="80"/>
        <v>10:41</v>
      </c>
      <c r="T1148" s="7" t="s">
        <v>18241</v>
      </c>
      <c r="U1148">
        <f>COUNTIFS(Spotify!$AA:$AA,Charts!$U$1,Spotify!$U:$U,Charts!T1148)</f>
        <v>0</v>
      </c>
      <c r="V1148">
        <f>COUNTIFS(Spotify!$AA:$AA,Charts!$V$1,Spotify!$U:$U,Charts!T1148)</f>
        <v>0</v>
      </c>
      <c r="W1148">
        <f>COUNTIFS(Spotify!$AA:$AA,Charts!$W$1,Spotify!$U:$U,Charts!T1148)</f>
        <v>0</v>
      </c>
      <c r="X1148">
        <f>COUNTIFS(Spotify!$AA:$AA,Charts!$X$1,Spotify!$U:$U,Charts!T1148)</f>
        <v>0</v>
      </c>
      <c r="Y1148">
        <f>COUNTIFS(Spotify!$AA:$AA,Charts!$Y$1,Spotify!$U:$U,Charts!T1148)</f>
        <v>0</v>
      </c>
      <c r="Z1148">
        <f>COUNTIFS(Spotify!$AA:$AA,Charts!$Z$1,Spotify!$U:$U,Charts!T1148)</f>
        <v>0</v>
      </c>
      <c r="AA1148">
        <f>COUNTIFS(Spotify!$AA:$AA,Charts!$AA$1,Spotify!$U:$U,Charts!T1148)</f>
        <v>0</v>
      </c>
      <c r="AB1148">
        <f>COUNTIFS(Spotify!$AA:$AA,Charts!$AB$1,Spotify!$U:$U,Charts!T1148)</f>
        <v>0</v>
      </c>
      <c r="AC1148">
        <f>COUNTIFS(Spotify!$AA:$AA,Charts!$AC$1,Spotify!$U:$U,Charts!T1148)</f>
        <v>0</v>
      </c>
      <c r="AD1148">
        <f>COUNTIFS(Spotify!$AA:$AA,Charts!$AD$1,Spotify!$U:$U,Charts!T1148)</f>
        <v>0</v>
      </c>
      <c r="AE1148">
        <f>COUNTIFS(Spotify!$AA:$AA,Charts!$AE$1,Spotify!$U:$U,Charts!T1148)</f>
        <v>0</v>
      </c>
      <c r="AF1148" s="8">
        <f>COUNTIFS(Spotify!$AA:$AA,Charts!$AF$1,Spotify!$U:$U,Charts!T1148)</f>
        <v>1</v>
      </c>
      <c r="AH1148" s="7" t="s">
        <v>18241</v>
      </c>
      <c r="AI1148">
        <f>SUMIFS(Spotify!O:O,Spotify!U:U,Charts!AH1148)/COUNTIFS(Spotify!U:U,Charts!AH1148)</f>
        <v>-8043</v>
      </c>
      <c r="AJ1148" s="18">
        <f>SUMIF(Spotify!U:U,Charts!AH1148,Spotify!P:P)/COUNTIF(Spotify!U:U,Charts!AH1148)</f>
        <v>14102</v>
      </c>
      <c r="AK1148" s="18">
        <f>SUMIF(Spotify!U:U,Charts!AH1148,Spotify!R:R)/COUNTIF(Spotify!U:U,Charts!AH1148)</f>
        <v>12</v>
      </c>
      <c r="AL1148" s="18">
        <f>SUMIF(Spotify!U:U,Charts!AH1148,Spotify!J:J)/COUNTIF(Spotify!U:U,Charts!AH1148)</f>
        <v>357</v>
      </c>
      <c r="AM1148" s="18">
        <f>SUMIF(Spotify!U:U,Charts!AH1148,Spotify!H:H)/COUNTIF(Spotify!U:U,Charts!AH1148)</f>
        <v>883</v>
      </c>
      <c r="AN1148" s="28">
        <f>SUMIF(Spotify!U:U,Charts!AH1148,Spotify!I:I)/COUNTIF(Spotify!U:U,Charts!AH1148)</f>
        <v>674</v>
      </c>
    </row>
    <row r="1149" spans="1:40" x14ac:dyDescent="0.25">
      <c r="A1149" s="3" t="s">
        <v>18242</v>
      </c>
      <c r="B1149" s="1">
        <v>8191014</v>
      </c>
      <c r="C1149" s="1">
        <v>1</v>
      </c>
      <c r="D1149" s="1"/>
      <c r="H1149" s="7" t="s">
        <v>18211</v>
      </c>
      <c r="I1149" s="1">
        <v>8044630</v>
      </c>
      <c r="J1149" s="8">
        <v>1</v>
      </c>
      <c r="L1149" s="7" t="s">
        <v>18211</v>
      </c>
      <c r="M1149" s="1">
        <f t="shared" si="78"/>
        <v>-8044630</v>
      </c>
      <c r="N1149">
        <v>1</v>
      </c>
      <c r="O1149" s="18">
        <f>SUMIF(Spotify!U:U,Charts!L1149,Spotify!Q:Q)/COUNTIF(Spotify!U:U,Charts!L1149)</f>
        <v>164640</v>
      </c>
      <c r="P1149" t="str">
        <f t="shared" si="79"/>
        <v>02:44</v>
      </c>
      <c r="Q1149" s="18">
        <f t="shared" si="81"/>
        <v>641941</v>
      </c>
      <c r="R1149" s="8" t="str">
        <f t="shared" si="80"/>
        <v>10:41</v>
      </c>
      <c r="T1149" s="7" t="s">
        <v>18242</v>
      </c>
      <c r="U1149">
        <f>COUNTIFS(Spotify!$AA:$AA,Charts!$U$1,Spotify!$U:$U,Charts!T1149)</f>
        <v>0</v>
      </c>
      <c r="V1149">
        <f>COUNTIFS(Spotify!$AA:$AA,Charts!$V$1,Spotify!$U:$U,Charts!T1149)</f>
        <v>0</v>
      </c>
      <c r="W1149">
        <f>COUNTIFS(Spotify!$AA:$AA,Charts!$W$1,Spotify!$U:$U,Charts!T1149)</f>
        <v>1</v>
      </c>
      <c r="X1149">
        <f>COUNTIFS(Spotify!$AA:$AA,Charts!$X$1,Spotify!$U:$U,Charts!T1149)</f>
        <v>0</v>
      </c>
      <c r="Y1149">
        <f>COUNTIFS(Spotify!$AA:$AA,Charts!$Y$1,Spotify!$U:$U,Charts!T1149)</f>
        <v>0</v>
      </c>
      <c r="Z1149">
        <f>COUNTIFS(Spotify!$AA:$AA,Charts!$Z$1,Spotify!$U:$U,Charts!T1149)</f>
        <v>0</v>
      </c>
      <c r="AA1149">
        <f>COUNTIFS(Spotify!$AA:$AA,Charts!$AA$1,Spotify!$U:$U,Charts!T1149)</f>
        <v>0</v>
      </c>
      <c r="AB1149">
        <f>COUNTIFS(Spotify!$AA:$AA,Charts!$AB$1,Spotify!$U:$U,Charts!T1149)</f>
        <v>0</v>
      </c>
      <c r="AC1149">
        <f>COUNTIFS(Spotify!$AA:$AA,Charts!$AC$1,Spotify!$U:$U,Charts!T1149)</f>
        <v>0</v>
      </c>
      <c r="AD1149">
        <f>COUNTIFS(Spotify!$AA:$AA,Charts!$AD$1,Spotify!$U:$U,Charts!T1149)</f>
        <v>0</v>
      </c>
      <c r="AE1149">
        <f>COUNTIFS(Spotify!$AA:$AA,Charts!$AE$1,Spotify!$U:$U,Charts!T1149)</f>
        <v>0</v>
      </c>
      <c r="AF1149" s="8">
        <f>COUNTIFS(Spotify!$AA:$AA,Charts!$AF$1,Spotify!$U:$U,Charts!T1149)</f>
        <v>0</v>
      </c>
      <c r="AH1149" s="7" t="s">
        <v>18242</v>
      </c>
      <c r="AI1149">
        <f>SUMIFS(Spotify!O:O,Spotify!U:U,Charts!AH1149)/COUNTIFS(Spotify!U:U,Charts!AH1149)</f>
        <v>-641</v>
      </c>
      <c r="AJ1149" s="18">
        <f>SUMIF(Spotify!U:U,Charts!AH1149,Spotify!P:P)/COUNTIF(Spotify!U:U,Charts!AH1149)</f>
        <v>119951</v>
      </c>
      <c r="AK1149" s="18">
        <f>SUMIF(Spotify!U:U,Charts!AH1149,Spotify!R:R)/COUNTIF(Spotify!U:U,Charts!AH1149)</f>
        <v>1</v>
      </c>
      <c r="AL1149" s="18">
        <f>SUMIF(Spotify!U:U,Charts!AH1149,Spotify!J:J)/COUNTIF(Spotify!U:U,Charts!AH1149)</f>
        <v>123</v>
      </c>
      <c r="AM1149" s="18">
        <f>SUMIF(Spotify!U:U,Charts!AH1149,Spotify!H:H)/COUNTIF(Spotify!U:U,Charts!AH1149)</f>
        <v>881</v>
      </c>
      <c r="AN1149" s="28">
        <f>SUMIF(Spotify!U:U,Charts!AH1149,Spotify!I:I)/COUNTIF(Spotify!U:U,Charts!AH1149)</f>
        <v>551</v>
      </c>
    </row>
    <row r="1150" spans="1:40" x14ac:dyDescent="0.25">
      <c r="A1150" s="3" t="s">
        <v>13126</v>
      </c>
      <c r="B1150" s="1">
        <v>6841626</v>
      </c>
      <c r="C1150" s="1">
        <v>1</v>
      </c>
      <c r="D1150" s="1"/>
      <c r="H1150" s="7" t="s">
        <v>5485</v>
      </c>
      <c r="I1150" s="1">
        <v>7993947</v>
      </c>
      <c r="J1150" s="8">
        <v>1</v>
      </c>
      <c r="L1150" s="7" t="s">
        <v>5485</v>
      </c>
      <c r="M1150" s="1">
        <f t="shared" si="78"/>
        <v>-7993947</v>
      </c>
      <c r="N1150">
        <v>1</v>
      </c>
      <c r="O1150" s="18">
        <f>SUMIF(Spotify!U:U,Charts!L1150,Spotify!Q:Q)/COUNTIF(Spotify!U:U,Charts!L1150)</f>
        <v>189130</v>
      </c>
      <c r="P1150" t="str">
        <f t="shared" si="79"/>
        <v>03:09</v>
      </c>
      <c r="Q1150" s="18">
        <f t="shared" si="81"/>
        <v>641941</v>
      </c>
      <c r="R1150" s="8" t="str">
        <f t="shared" si="80"/>
        <v>10:41</v>
      </c>
      <c r="T1150" s="7" t="s">
        <v>13126</v>
      </c>
      <c r="U1150">
        <f>COUNTIFS(Spotify!$AA:$AA,Charts!$U$1,Spotify!$U:$U,Charts!T1150)</f>
        <v>0</v>
      </c>
      <c r="V1150">
        <f>COUNTIFS(Spotify!$AA:$AA,Charts!$V$1,Spotify!$U:$U,Charts!T1150)</f>
        <v>0</v>
      </c>
      <c r="W1150">
        <f>COUNTIFS(Spotify!$AA:$AA,Charts!$W$1,Spotify!$U:$U,Charts!T1150)</f>
        <v>0</v>
      </c>
      <c r="X1150">
        <f>COUNTIFS(Spotify!$AA:$AA,Charts!$X$1,Spotify!$U:$U,Charts!T1150)</f>
        <v>0</v>
      </c>
      <c r="Y1150">
        <f>COUNTIFS(Spotify!$AA:$AA,Charts!$Y$1,Spotify!$U:$U,Charts!T1150)</f>
        <v>0</v>
      </c>
      <c r="Z1150">
        <f>COUNTIFS(Spotify!$AA:$AA,Charts!$Z$1,Spotify!$U:$U,Charts!T1150)</f>
        <v>1</v>
      </c>
      <c r="AA1150">
        <f>COUNTIFS(Spotify!$AA:$AA,Charts!$AA$1,Spotify!$U:$U,Charts!T1150)</f>
        <v>0</v>
      </c>
      <c r="AB1150">
        <f>COUNTIFS(Spotify!$AA:$AA,Charts!$AB$1,Spotify!$U:$U,Charts!T1150)</f>
        <v>0</v>
      </c>
      <c r="AC1150">
        <f>COUNTIFS(Spotify!$AA:$AA,Charts!$AC$1,Spotify!$U:$U,Charts!T1150)</f>
        <v>0</v>
      </c>
      <c r="AD1150">
        <f>COUNTIFS(Spotify!$AA:$AA,Charts!$AD$1,Spotify!$U:$U,Charts!T1150)</f>
        <v>0</v>
      </c>
      <c r="AE1150">
        <f>COUNTIFS(Spotify!$AA:$AA,Charts!$AE$1,Spotify!$U:$U,Charts!T1150)</f>
        <v>0</v>
      </c>
      <c r="AF1150" s="8">
        <f>COUNTIFS(Spotify!$AA:$AA,Charts!$AF$1,Spotify!$U:$U,Charts!T1150)</f>
        <v>0</v>
      </c>
      <c r="AH1150" s="7" t="s">
        <v>13126</v>
      </c>
      <c r="AI1150">
        <f>SUMIFS(Spotify!O:O,Spotify!U:U,Charts!AH1150)/COUNTIFS(Spotify!U:U,Charts!AH1150)</f>
        <v>-5383</v>
      </c>
      <c r="AJ1150" s="18">
        <f>SUMIF(Spotify!U:U,Charts!AH1150,Spotify!P:P)/COUNTIF(Spotify!U:U,Charts!AH1150)</f>
        <v>116049</v>
      </c>
      <c r="AK1150" s="18">
        <f>SUMIF(Spotify!U:U,Charts!AH1150,Spotify!R:R)/COUNTIF(Spotify!U:U,Charts!AH1150)</f>
        <v>1</v>
      </c>
      <c r="AL1150" s="18">
        <f>SUMIF(Spotify!U:U,Charts!AH1150,Spotify!J:J)/COUNTIF(Spotify!U:U,Charts!AH1150)</f>
        <v>558</v>
      </c>
      <c r="AM1150" s="18">
        <f>SUMIF(Spotify!U:U,Charts!AH1150,Spotify!H:H)/COUNTIF(Spotify!U:U,Charts!AH1150)</f>
        <v>782</v>
      </c>
      <c r="AN1150" s="28">
        <f>SUMIF(Spotify!U:U,Charts!AH1150,Spotify!I:I)/COUNTIF(Spotify!U:U,Charts!AH1150)</f>
        <v>711</v>
      </c>
    </row>
    <row r="1151" spans="1:40" x14ac:dyDescent="0.25">
      <c r="A1151" s="3" t="s">
        <v>18243</v>
      </c>
      <c r="B1151" s="1">
        <v>10508000</v>
      </c>
      <c r="C1151" s="1">
        <v>1</v>
      </c>
      <c r="D1151" s="1"/>
      <c r="H1151" s="7" t="s">
        <v>9544</v>
      </c>
      <c r="I1151" s="1">
        <v>7943927</v>
      </c>
      <c r="J1151" s="8">
        <v>1</v>
      </c>
      <c r="L1151" s="7" t="s">
        <v>9544</v>
      </c>
      <c r="M1151" s="1">
        <f t="shared" si="78"/>
        <v>-7943927</v>
      </c>
      <c r="N1151">
        <v>1</v>
      </c>
      <c r="O1151" s="18">
        <f>SUMIF(Spotify!U:U,Charts!L1151,Spotify!Q:Q)/COUNTIF(Spotify!U:U,Charts!L1151)</f>
        <v>232412</v>
      </c>
      <c r="P1151" t="str">
        <f t="shared" si="79"/>
        <v>03:52</v>
      </c>
      <c r="Q1151" s="18">
        <f t="shared" si="81"/>
        <v>641941</v>
      </c>
      <c r="R1151" s="8" t="str">
        <f t="shared" si="80"/>
        <v>10:41</v>
      </c>
      <c r="T1151" s="7" t="s">
        <v>18243</v>
      </c>
      <c r="U1151">
        <f>COUNTIFS(Spotify!$AA:$AA,Charts!$U$1,Spotify!$U:$U,Charts!T1151)</f>
        <v>0</v>
      </c>
      <c r="V1151">
        <f>COUNTIFS(Spotify!$AA:$AA,Charts!$V$1,Spotify!$U:$U,Charts!T1151)</f>
        <v>0</v>
      </c>
      <c r="W1151">
        <f>COUNTIFS(Spotify!$AA:$AA,Charts!$W$1,Spotify!$U:$U,Charts!T1151)</f>
        <v>1</v>
      </c>
      <c r="X1151">
        <f>COUNTIFS(Spotify!$AA:$AA,Charts!$X$1,Spotify!$U:$U,Charts!T1151)</f>
        <v>0</v>
      </c>
      <c r="Y1151">
        <f>COUNTIFS(Spotify!$AA:$AA,Charts!$Y$1,Spotify!$U:$U,Charts!T1151)</f>
        <v>0</v>
      </c>
      <c r="Z1151">
        <f>COUNTIFS(Spotify!$AA:$AA,Charts!$Z$1,Spotify!$U:$U,Charts!T1151)</f>
        <v>0</v>
      </c>
      <c r="AA1151">
        <f>COUNTIFS(Spotify!$AA:$AA,Charts!$AA$1,Spotify!$U:$U,Charts!T1151)</f>
        <v>0</v>
      </c>
      <c r="AB1151">
        <f>COUNTIFS(Spotify!$AA:$AA,Charts!$AB$1,Spotify!$U:$U,Charts!T1151)</f>
        <v>0</v>
      </c>
      <c r="AC1151">
        <f>COUNTIFS(Spotify!$AA:$AA,Charts!$AC$1,Spotify!$U:$U,Charts!T1151)</f>
        <v>0</v>
      </c>
      <c r="AD1151">
        <f>COUNTIFS(Spotify!$AA:$AA,Charts!$AD$1,Spotify!$U:$U,Charts!T1151)</f>
        <v>0</v>
      </c>
      <c r="AE1151">
        <f>COUNTIFS(Spotify!$AA:$AA,Charts!$AE$1,Spotify!$U:$U,Charts!T1151)</f>
        <v>0</v>
      </c>
      <c r="AF1151" s="8">
        <f>COUNTIFS(Spotify!$AA:$AA,Charts!$AF$1,Spotify!$U:$U,Charts!T1151)</f>
        <v>0</v>
      </c>
      <c r="AH1151" s="7" t="s">
        <v>18243</v>
      </c>
      <c r="AI1151">
        <f>SUMIFS(Spotify!O:O,Spotify!U:U,Charts!AH1151)/COUNTIFS(Spotify!U:U,Charts!AH1151)</f>
        <v>-315</v>
      </c>
      <c r="AJ1151" s="18">
        <f>SUMIF(Spotify!U:U,Charts!AH1151,Spotify!P:P)/COUNTIF(Spotify!U:U,Charts!AH1151)</f>
        <v>115046</v>
      </c>
      <c r="AK1151" s="18">
        <f>SUMIF(Spotify!U:U,Charts!AH1151,Spotify!R:R)/COUNTIF(Spotify!U:U,Charts!AH1151)</f>
        <v>2</v>
      </c>
      <c r="AL1151" s="18">
        <f>SUMIF(Spotify!U:U,Charts!AH1151,Spotify!J:J)/COUNTIF(Spotify!U:U,Charts!AH1151)</f>
        <v>124</v>
      </c>
      <c r="AM1151" s="18">
        <f>SUMIF(Spotify!U:U,Charts!AH1151,Spotify!H:H)/COUNTIF(Spotify!U:U,Charts!AH1151)</f>
        <v>891</v>
      </c>
      <c r="AN1151" s="28">
        <f>SUMIF(Spotify!U:U,Charts!AH1151,Spotify!I:I)/COUNTIF(Spotify!U:U,Charts!AH1151)</f>
        <v>751</v>
      </c>
    </row>
    <row r="1152" spans="1:40" x14ac:dyDescent="0.25">
      <c r="A1152" s="3" t="s">
        <v>1498</v>
      </c>
      <c r="B1152" s="1">
        <v>44421300</v>
      </c>
      <c r="C1152" s="1">
        <v>1</v>
      </c>
      <c r="D1152" s="1"/>
      <c r="H1152" s="7" t="s">
        <v>9797</v>
      </c>
      <c r="I1152" s="1">
        <v>7914985</v>
      </c>
      <c r="J1152" s="8">
        <v>1</v>
      </c>
      <c r="L1152" s="7" t="s">
        <v>9797</v>
      </c>
      <c r="M1152" s="1">
        <f t="shared" si="78"/>
        <v>-7914985</v>
      </c>
      <c r="N1152">
        <v>1</v>
      </c>
      <c r="O1152" s="18">
        <f>SUMIF(Spotify!U:U,Charts!L1152,Spotify!Q:Q)/COUNTIF(Spotify!U:U,Charts!L1152)</f>
        <v>135067</v>
      </c>
      <c r="P1152" t="str">
        <f t="shared" si="79"/>
        <v>02:15</v>
      </c>
      <c r="Q1152" s="18">
        <f t="shared" si="81"/>
        <v>641941</v>
      </c>
      <c r="R1152" s="8" t="str">
        <f t="shared" si="80"/>
        <v>10:41</v>
      </c>
      <c r="T1152" s="7" t="s">
        <v>1498</v>
      </c>
      <c r="U1152">
        <f>COUNTIFS(Spotify!$AA:$AA,Charts!$U$1,Spotify!$U:$U,Charts!T1152)</f>
        <v>0</v>
      </c>
      <c r="V1152">
        <f>COUNTIFS(Spotify!$AA:$AA,Charts!$V$1,Spotify!$U:$U,Charts!T1152)</f>
        <v>0</v>
      </c>
      <c r="W1152">
        <f>COUNTIFS(Spotify!$AA:$AA,Charts!$W$1,Spotify!$U:$U,Charts!T1152)</f>
        <v>0</v>
      </c>
      <c r="X1152">
        <f>COUNTIFS(Spotify!$AA:$AA,Charts!$X$1,Spotify!$U:$U,Charts!T1152)</f>
        <v>0</v>
      </c>
      <c r="Y1152">
        <f>COUNTIFS(Spotify!$AA:$AA,Charts!$Y$1,Spotify!$U:$U,Charts!T1152)</f>
        <v>1</v>
      </c>
      <c r="Z1152">
        <f>COUNTIFS(Spotify!$AA:$AA,Charts!$Z$1,Spotify!$U:$U,Charts!T1152)</f>
        <v>0</v>
      </c>
      <c r="AA1152">
        <f>COUNTIFS(Spotify!$AA:$AA,Charts!$AA$1,Spotify!$U:$U,Charts!T1152)</f>
        <v>0</v>
      </c>
      <c r="AB1152">
        <f>COUNTIFS(Spotify!$AA:$AA,Charts!$AB$1,Spotify!$U:$U,Charts!T1152)</f>
        <v>0</v>
      </c>
      <c r="AC1152">
        <f>COUNTIFS(Spotify!$AA:$AA,Charts!$AC$1,Spotify!$U:$U,Charts!T1152)</f>
        <v>0</v>
      </c>
      <c r="AD1152">
        <f>COUNTIFS(Spotify!$AA:$AA,Charts!$AD$1,Spotify!$U:$U,Charts!T1152)</f>
        <v>0</v>
      </c>
      <c r="AE1152">
        <f>COUNTIFS(Spotify!$AA:$AA,Charts!$AE$1,Spotify!$U:$U,Charts!T1152)</f>
        <v>0</v>
      </c>
      <c r="AF1152" s="8">
        <f>COUNTIFS(Spotify!$AA:$AA,Charts!$AF$1,Spotify!$U:$U,Charts!T1152)</f>
        <v>0</v>
      </c>
      <c r="AH1152" s="7" t="s">
        <v>1498</v>
      </c>
      <c r="AI1152">
        <f>SUMIFS(Spotify!O:O,Spotify!U:U,Charts!AH1152)/COUNTIFS(Spotify!U:U,Charts!AH1152)</f>
        <v>-7782</v>
      </c>
      <c r="AJ1152" s="18">
        <f>SUMIF(Spotify!U:U,Charts!AH1152,Spotify!P:P)/COUNTIF(Spotify!U:U,Charts!AH1152)</f>
        <v>124918</v>
      </c>
      <c r="AK1152" s="18">
        <f>SUMIF(Spotify!U:U,Charts!AH1152,Spotify!R:R)/COUNTIF(Spotify!U:U,Charts!AH1152)</f>
        <v>8</v>
      </c>
      <c r="AL1152" s="18">
        <f>SUMIF(Spotify!U:U,Charts!AH1152,Spotify!J:J)/COUNTIF(Spotify!U:U,Charts!AH1152)</f>
        <v>36</v>
      </c>
      <c r="AM1152" s="18">
        <f>SUMIF(Spotify!U:U,Charts!AH1152,Spotify!H:H)/COUNTIF(Spotify!U:U,Charts!AH1152)</f>
        <v>907</v>
      </c>
      <c r="AN1152" s="28">
        <f>SUMIF(Spotify!U:U,Charts!AH1152,Spotify!I:I)/COUNTIF(Spotify!U:U,Charts!AH1152)</f>
        <v>539</v>
      </c>
    </row>
    <row r="1153" spans="1:40" x14ac:dyDescent="0.25">
      <c r="A1153" s="3" t="s">
        <v>8924</v>
      </c>
      <c r="B1153" s="1">
        <v>94763591</v>
      </c>
      <c r="C1153" s="1">
        <v>1</v>
      </c>
      <c r="D1153" s="1"/>
      <c r="H1153" s="7" t="s">
        <v>13721</v>
      </c>
      <c r="I1153" s="1">
        <v>7898145</v>
      </c>
      <c r="J1153" s="8">
        <v>1</v>
      </c>
      <c r="L1153" s="7" t="s">
        <v>13721</v>
      </c>
      <c r="M1153" s="1">
        <f t="shared" si="78"/>
        <v>-7898145</v>
      </c>
      <c r="N1153">
        <v>1</v>
      </c>
      <c r="O1153" s="18">
        <f>SUMIF(Spotify!U:U,Charts!L1153,Spotify!Q:Q)/COUNTIF(Spotify!U:U,Charts!L1153)</f>
        <v>197960</v>
      </c>
      <c r="P1153" t="str">
        <f t="shared" si="79"/>
        <v>03:17</v>
      </c>
      <c r="Q1153" s="18">
        <f t="shared" si="81"/>
        <v>641941</v>
      </c>
      <c r="R1153" s="8" t="str">
        <f t="shared" si="80"/>
        <v>10:41</v>
      </c>
      <c r="T1153" s="7" t="s">
        <v>8924</v>
      </c>
      <c r="U1153">
        <f>COUNTIFS(Spotify!$AA:$AA,Charts!$U$1,Spotify!$U:$U,Charts!T1153)</f>
        <v>0</v>
      </c>
      <c r="V1153">
        <f>COUNTIFS(Spotify!$AA:$AA,Charts!$V$1,Spotify!$U:$U,Charts!T1153)</f>
        <v>1</v>
      </c>
      <c r="W1153">
        <f>COUNTIFS(Spotify!$AA:$AA,Charts!$W$1,Spotify!$U:$U,Charts!T1153)</f>
        <v>0</v>
      </c>
      <c r="X1153">
        <f>COUNTIFS(Spotify!$AA:$AA,Charts!$X$1,Spotify!$U:$U,Charts!T1153)</f>
        <v>0</v>
      </c>
      <c r="Y1153">
        <f>COUNTIFS(Spotify!$AA:$AA,Charts!$Y$1,Spotify!$U:$U,Charts!T1153)</f>
        <v>0</v>
      </c>
      <c r="Z1153">
        <f>COUNTIFS(Spotify!$AA:$AA,Charts!$Z$1,Spotify!$U:$U,Charts!T1153)</f>
        <v>0</v>
      </c>
      <c r="AA1153">
        <f>COUNTIFS(Spotify!$AA:$AA,Charts!$AA$1,Spotify!$U:$U,Charts!T1153)</f>
        <v>0</v>
      </c>
      <c r="AB1153">
        <f>COUNTIFS(Spotify!$AA:$AA,Charts!$AB$1,Spotify!$U:$U,Charts!T1153)</f>
        <v>0</v>
      </c>
      <c r="AC1153">
        <f>COUNTIFS(Spotify!$AA:$AA,Charts!$AC$1,Spotify!$U:$U,Charts!T1153)</f>
        <v>0</v>
      </c>
      <c r="AD1153">
        <f>COUNTIFS(Spotify!$AA:$AA,Charts!$AD$1,Spotify!$U:$U,Charts!T1153)</f>
        <v>0</v>
      </c>
      <c r="AE1153">
        <f>COUNTIFS(Spotify!$AA:$AA,Charts!$AE$1,Spotify!$U:$U,Charts!T1153)</f>
        <v>0</v>
      </c>
      <c r="AF1153" s="8">
        <f>COUNTIFS(Spotify!$AA:$AA,Charts!$AF$1,Spotify!$U:$U,Charts!T1153)</f>
        <v>0</v>
      </c>
      <c r="AH1153" s="7" t="s">
        <v>8924</v>
      </c>
      <c r="AI1153">
        <f>SUMIFS(Spotify!O:O,Spotify!U:U,Charts!AH1153)/COUNTIFS(Spotify!U:U,Charts!AH1153)</f>
        <v>-448</v>
      </c>
      <c r="AJ1153" s="18">
        <f>SUMIF(Spotify!U:U,Charts!AH1153,Spotify!P:P)/COUNTIF(Spotify!U:U,Charts!AH1153)</f>
        <v>10652</v>
      </c>
      <c r="AK1153" s="18">
        <f>SUMIF(Spotify!U:U,Charts!AH1153,Spotify!R:R)/COUNTIF(Spotify!U:U,Charts!AH1153)</f>
        <v>16</v>
      </c>
      <c r="AL1153" s="18">
        <f>SUMIF(Spotify!U:U,Charts!AH1153,Spotify!J:J)/COUNTIF(Spotify!U:U,Charts!AH1153)</f>
        <v>312</v>
      </c>
      <c r="AM1153" s="18">
        <f>SUMIF(Spotify!U:U,Charts!AH1153,Spotify!H:H)/COUNTIF(Spotify!U:U,Charts!AH1153)</f>
        <v>689</v>
      </c>
      <c r="AN1153" s="28">
        <f>SUMIF(Spotify!U:U,Charts!AH1153,Spotify!I:I)/COUNTIF(Spotify!U:U,Charts!AH1153)</f>
        <v>706</v>
      </c>
    </row>
    <row r="1154" spans="1:40" x14ac:dyDescent="0.25">
      <c r="A1154" s="3" t="s">
        <v>17326</v>
      </c>
      <c r="B1154" s="1">
        <v>1834703368</v>
      </c>
      <c r="C1154" s="1">
        <v>1</v>
      </c>
      <c r="D1154" s="1"/>
      <c r="H1154" s="7" t="s">
        <v>17920</v>
      </c>
      <c r="I1154" s="1">
        <v>7843513</v>
      </c>
      <c r="J1154" s="8">
        <v>1</v>
      </c>
      <c r="L1154" s="7" t="s">
        <v>17920</v>
      </c>
      <c r="M1154" s="1">
        <f t="shared" si="78"/>
        <v>-7843513</v>
      </c>
      <c r="N1154">
        <v>1</v>
      </c>
      <c r="O1154" s="18">
        <f>SUMIF(Spotify!U:U,Charts!L1154,Spotify!Q:Q)/COUNTIF(Spotify!U:U,Charts!L1154)</f>
        <v>214920</v>
      </c>
      <c r="P1154" t="str">
        <f t="shared" si="79"/>
        <v>03:34</v>
      </c>
      <c r="Q1154" s="18">
        <f t="shared" si="81"/>
        <v>641941</v>
      </c>
      <c r="R1154" s="8" t="str">
        <f t="shared" si="80"/>
        <v>10:41</v>
      </c>
      <c r="T1154" s="7" t="s">
        <v>17326</v>
      </c>
      <c r="U1154">
        <f>COUNTIFS(Spotify!$AA:$AA,Charts!$U$1,Spotify!$U:$U,Charts!T1154)</f>
        <v>0</v>
      </c>
      <c r="V1154">
        <f>COUNTIFS(Spotify!$AA:$AA,Charts!$V$1,Spotify!$U:$U,Charts!T1154)</f>
        <v>0</v>
      </c>
      <c r="W1154">
        <f>COUNTIFS(Spotify!$AA:$AA,Charts!$W$1,Spotify!$U:$U,Charts!T1154)</f>
        <v>0</v>
      </c>
      <c r="X1154">
        <f>COUNTIFS(Spotify!$AA:$AA,Charts!$X$1,Spotify!$U:$U,Charts!T1154)</f>
        <v>0</v>
      </c>
      <c r="Y1154">
        <f>COUNTIFS(Spotify!$AA:$AA,Charts!$Y$1,Spotify!$U:$U,Charts!T1154)</f>
        <v>1</v>
      </c>
      <c r="Z1154">
        <f>COUNTIFS(Spotify!$AA:$AA,Charts!$Z$1,Spotify!$U:$U,Charts!T1154)</f>
        <v>0</v>
      </c>
      <c r="AA1154">
        <f>COUNTIFS(Spotify!$AA:$AA,Charts!$AA$1,Spotify!$U:$U,Charts!T1154)</f>
        <v>0</v>
      </c>
      <c r="AB1154">
        <f>COUNTIFS(Spotify!$AA:$AA,Charts!$AB$1,Spotify!$U:$U,Charts!T1154)</f>
        <v>0</v>
      </c>
      <c r="AC1154">
        <f>COUNTIFS(Spotify!$AA:$AA,Charts!$AC$1,Spotify!$U:$U,Charts!T1154)</f>
        <v>0</v>
      </c>
      <c r="AD1154">
        <f>COUNTIFS(Spotify!$AA:$AA,Charts!$AD$1,Spotify!$U:$U,Charts!T1154)</f>
        <v>0</v>
      </c>
      <c r="AE1154">
        <f>COUNTIFS(Spotify!$AA:$AA,Charts!$AE$1,Spotify!$U:$U,Charts!T1154)</f>
        <v>0</v>
      </c>
      <c r="AF1154" s="8">
        <f>COUNTIFS(Spotify!$AA:$AA,Charts!$AF$1,Spotify!$U:$U,Charts!T1154)</f>
        <v>0</v>
      </c>
      <c r="AH1154" s="7" t="s">
        <v>17326</v>
      </c>
      <c r="AI1154">
        <f>SUMIFS(Spotify!O:O,Spotify!U:U,Charts!AH1154)/COUNTIFS(Spotify!U:U,Charts!AH1154)</f>
        <v>-855</v>
      </c>
      <c r="AJ1154" s="18">
        <f>SUMIF(Spotify!U:U,Charts!AH1154,Spotify!P:P)/COUNTIF(Spotify!U:U,Charts!AH1154)</f>
        <v>122758</v>
      </c>
      <c r="AK1154" s="18">
        <f>SUMIF(Spotify!U:U,Charts!AH1154,Spotify!R:R)/COUNTIF(Spotify!U:U,Charts!AH1154)</f>
        <v>153</v>
      </c>
      <c r="AL1154" s="18">
        <f>SUMIF(Spotify!U:U,Charts!AH1154,Spotify!J:J)/COUNTIF(Spotify!U:U,Charts!AH1154)</f>
        <v>451</v>
      </c>
      <c r="AM1154" s="18">
        <f>SUMIF(Spotify!U:U,Charts!AH1154,Spotify!H:H)/COUNTIF(Spotify!U:U,Charts!AH1154)</f>
        <v>442</v>
      </c>
      <c r="AN1154" s="28">
        <f>SUMIF(Spotify!U:U,Charts!AH1154,Spotify!I:I)/COUNTIF(Spotify!U:U,Charts!AH1154)</f>
        <v>538</v>
      </c>
    </row>
    <row r="1155" spans="1:40" x14ac:dyDescent="0.25">
      <c r="A1155" s="3" t="s">
        <v>14269</v>
      </c>
      <c r="B1155" s="1">
        <v>3273724</v>
      </c>
      <c r="C1155" s="1">
        <v>1</v>
      </c>
      <c r="D1155" s="1"/>
      <c r="H1155" s="7" t="s">
        <v>17943</v>
      </c>
      <c r="I1155" s="1">
        <v>7797383</v>
      </c>
      <c r="J1155" s="8">
        <v>1</v>
      </c>
      <c r="L1155" s="7" t="s">
        <v>17943</v>
      </c>
      <c r="M1155" s="1">
        <f t="shared" ref="M1155:M1218" si="82">-I1155</f>
        <v>-7797383</v>
      </c>
      <c r="N1155">
        <v>1</v>
      </c>
      <c r="O1155" s="18">
        <f>SUMIF(Spotify!U:U,Charts!L1155,Spotify!Q:Q)/COUNTIF(Spotify!U:U,Charts!L1155)</f>
        <v>162461</v>
      </c>
      <c r="P1155" t="str">
        <f t="shared" ref="P1155:P1218" si="83">CONCATENATE(TEXT(INT(O1155/(60*1000)),"00"),":",TEXT(MOD(INT(O1155/1000),60),"00"))</f>
        <v>02:42</v>
      </c>
      <c r="Q1155" s="18">
        <f t="shared" si="81"/>
        <v>641941</v>
      </c>
      <c r="R1155" s="8" t="str">
        <f t="shared" ref="R1155:R1218" si="84">CONCATENATE(TEXT(INT(Q1155/(60*1000)),"00"),":",TEXT(MOD(INT(Q1155/1000),60),"00"))</f>
        <v>10:41</v>
      </c>
      <c r="T1155" s="7" t="s">
        <v>14269</v>
      </c>
      <c r="U1155">
        <f>COUNTIFS(Spotify!$AA:$AA,Charts!$U$1,Spotify!$U:$U,Charts!T1155)</f>
        <v>0</v>
      </c>
      <c r="V1155">
        <f>COUNTIFS(Spotify!$AA:$AA,Charts!$V$1,Spotify!$U:$U,Charts!T1155)</f>
        <v>0</v>
      </c>
      <c r="W1155">
        <f>COUNTIFS(Spotify!$AA:$AA,Charts!$W$1,Spotify!$U:$U,Charts!T1155)</f>
        <v>0</v>
      </c>
      <c r="X1155">
        <f>COUNTIFS(Spotify!$AA:$AA,Charts!$X$1,Spotify!$U:$U,Charts!T1155)</f>
        <v>0</v>
      </c>
      <c r="Y1155">
        <f>COUNTIFS(Spotify!$AA:$AA,Charts!$Y$1,Spotify!$U:$U,Charts!T1155)</f>
        <v>0</v>
      </c>
      <c r="Z1155">
        <f>COUNTIFS(Spotify!$AA:$AA,Charts!$Z$1,Spotify!$U:$U,Charts!T1155)</f>
        <v>1</v>
      </c>
      <c r="AA1155">
        <f>COUNTIFS(Spotify!$AA:$AA,Charts!$AA$1,Spotify!$U:$U,Charts!T1155)</f>
        <v>0</v>
      </c>
      <c r="AB1155">
        <f>COUNTIFS(Spotify!$AA:$AA,Charts!$AB$1,Spotify!$U:$U,Charts!T1155)</f>
        <v>0</v>
      </c>
      <c r="AC1155">
        <f>COUNTIFS(Spotify!$AA:$AA,Charts!$AC$1,Spotify!$U:$U,Charts!T1155)</f>
        <v>0</v>
      </c>
      <c r="AD1155">
        <f>COUNTIFS(Spotify!$AA:$AA,Charts!$AD$1,Spotify!$U:$U,Charts!T1155)</f>
        <v>0</v>
      </c>
      <c r="AE1155">
        <f>COUNTIFS(Spotify!$AA:$AA,Charts!$AE$1,Spotify!$U:$U,Charts!T1155)</f>
        <v>0</v>
      </c>
      <c r="AF1155" s="8">
        <f>COUNTIFS(Spotify!$AA:$AA,Charts!$AF$1,Spotify!$U:$U,Charts!T1155)</f>
        <v>0</v>
      </c>
      <c r="AH1155" s="7" t="s">
        <v>14269</v>
      </c>
      <c r="AI1155">
        <f>SUMIFS(Spotify!O:O,Spotify!U:U,Charts!AH1155)/COUNTIFS(Spotify!U:U,Charts!AH1155)</f>
        <v>-13333</v>
      </c>
      <c r="AJ1155" s="18">
        <f>SUMIF(Spotify!U:U,Charts!AH1155,Spotify!P:P)/COUNTIF(Spotify!U:U,Charts!AH1155)</f>
        <v>84383</v>
      </c>
      <c r="AK1155" s="18">
        <f>SUMIF(Spotify!U:U,Charts!AH1155,Spotify!R:R)/COUNTIF(Spotify!U:U,Charts!AH1155)</f>
        <v>1</v>
      </c>
      <c r="AL1155" s="18">
        <f>SUMIF(Spotify!U:U,Charts!AH1155,Spotify!J:J)/COUNTIF(Spotify!U:U,Charts!AH1155)</f>
        <v>253</v>
      </c>
      <c r="AM1155" s="18">
        <f>SUMIF(Spotify!U:U,Charts!AH1155,Spotify!H:H)/COUNTIF(Spotify!U:U,Charts!AH1155)</f>
        <v>623</v>
      </c>
      <c r="AN1155" s="28">
        <f>SUMIF(Spotify!U:U,Charts!AH1155,Spotify!I:I)/COUNTIF(Spotify!U:U,Charts!AH1155)</f>
        <v>449</v>
      </c>
    </row>
    <row r="1156" spans="1:40" x14ac:dyDescent="0.25">
      <c r="A1156" s="3" t="s">
        <v>297</v>
      </c>
      <c r="B1156" s="1">
        <v>115174650</v>
      </c>
      <c r="C1156" s="1">
        <v>2</v>
      </c>
      <c r="D1156" s="1"/>
      <c r="H1156" s="7" t="s">
        <v>18090</v>
      </c>
      <c r="I1156" s="1">
        <v>7719445</v>
      </c>
      <c r="J1156" s="8">
        <v>1</v>
      </c>
      <c r="L1156" s="7" t="s">
        <v>18090</v>
      </c>
      <c r="M1156" s="1">
        <f t="shared" si="82"/>
        <v>-7719445</v>
      </c>
      <c r="N1156">
        <v>1</v>
      </c>
      <c r="O1156" s="18">
        <f>SUMIF(Spotify!U:U,Charts!L1156,Spotify!Q:Q)/COUNTIF(Spotify!U:U,Charts!L1156)</f>
        <v>202644</v>
      </c>
      <c r="P1156" t="str">
        <f t="shared" si="83"/>
        <v>03:22</v>
      </c>
      <c r="Q1156" s="18">
        <f t="shared" ref="Q1156:Q1219" si="85">MAX($O$2:$O$1264)</f>
        <v>641941</v>
      </c>
      <c r="R1156" s="8" t="str">
        <f t="shared" si="84"/>
        <v>10:41</v>
      </c>
      <c r="T1156" s="7" t="s">
        <v>297</v>
      </c>
      <c r="U1156">
        <f>COUNTIFS(Spotify!$AA:$AA,Charts!$U$1,Spotify!$U:$U,Charts!T1156)</f>
        <v>0</v>
      </c>
      <c r="V1156">
        <f>COUNTIFS(Spotify!$AA:$AA,Charts!$V$1,Spotify!$U:$U,Charts!T1156)</f>
        <v>0</v>
      </c>
      <c r="W1156">
        <f>COUNTIFS(Spotify!$AA:$AA,Charts!$W$1,Spotify!$U:$U,Charts!T1156)</f>
        <v>0</v>
      </c>
      <c r="X1156">
        <f>COUNTIFS(Spotify!$AA:$AA,Charts!$X$1,Spotify!$U:$U,Charts!T1156)</f>
        <v>0</v>
      </c>
      <c r="Y1156">
        <f>COUNTIFS(Spotify!$AA:$AA,Charts!$Y$1,Spotify!$U:$U,Charts!T1156)</f>
        <v>0</v>
      </c>
      <c r="Z1156">
        <f>COUNTIFS(Spotify!$AA:$AA,Charts!$Z$1,Spotify!$U:$U,Charts!T1156)</f>
        <v>1</v>
      </c>
      <c r="AA1156">
        <f>COUNTIFS(Spotify!$AA:$AA,Charts!$AA$1,Spotify!$U:$U,Charts!T1156)</f>
        <v>0</v>
      </c>
      <c r="AB1156">
        <f>COUNTIFS(Spotify!$AA:$AA,Charts!$AB$1,Spotify!$U:$U,Charts!T1156)</f>
        <v>0</v>
      </c>
      <c r="AC1156">
        <f>COUNTIFS(Spotify!$AA:$AA,Charts!$AC$1,Spotify!$U:$U,Charts!T1156)</f>
        <v>0</v>
      </c>
      <c r="AD1156">
        <f>COUNTIFS(Spotify!$AA:$AA,Charts!$AD$1,Spotify!$U:$U,Charts!T1156)</f>
        <v>1</v>
      </c>
      <c r="AE1156">
        <f>COUNTIFS(Spotify!$AA:$AA,Charts!$AE$1,Spotify!$U:$U,Charts!T1156)</f>
        <v>0</v>
      </c>
      <c r="AF1156" s="8">
        <f>COUNTIFS(Spotify!$AA:$AA,Charts!$AF$1,Spotify!$U:$U,Charts!T1156)</f>
        <v>0</v>
      </c>
      <c r="AH1156" s="7" t="s">
        <v>297</v>
      </c>
      <c r="AI1156">
        <f>SUMIFS(Spotify!O:O,Spotify!U:U,Charts!AH1156)/COUNTIFS(Spotify!U:U,Charts!AH1156)</f>
        <v>-5681</v>
      </c>
      <c r="AJ1156" s="18">
        <f>SUMIF(Spotify!U:U,Charts!AH1156,Spotify!P:P)/COUNTIF(Spotify!U:U,Charts!AH1156)</f>
        <v>80518.5</v>
      </c>
      <c r="AK1156" s="18">
        <f>SUMIF(Spotify!U:U,Charts!AH1156,Spotify!R:R)/COUNTIF(Spotify!U:U,Charts!AH1156)</f>
        <v>12</v>
      </c>
      <c r="AL1156" s="18">
        <f>SUMIF(Spotify!U:U,Charts!AH1156,Spotify!J:J)/COUNTIF(Spotify!U:U,Charts!AH1156)</f>
        <v>207</v>
      </c>
      <c r="AM1156" s="18">
        <f>SUMIF(Spotify!U:U,Charts!AH1156,Spotify!H:H)/COUNTIF(Spotify!U:U,Charts!AH1156)</f>
        <v>576.5</v>
      </c>
      <c r="AN1156" s="28">
        <f>SUMIF(Spotify!U:U,Charts!AH1156,Spotify!I:I)/COUNTIF(Spotify!U:U,Charts!AH1156)</f>
        <v>660</v>
      </c>
    </row>
    <row r="1157" spans="1:40" x14ac:dyDescent="0.25">
      <c r="A1157" s="3" t="s">
        <v>2274</v>
      </c>
      <c r="B1157" s="1">
        <v>51737265</v>
      </c>
      <c r="C1157" s="1">
        <v>6</v>
      </c>
      <c r="D1157" s="1"/>
      <c r="H1157" s="7" t="s">
        <v>17996</v>
      </c>
      <c r="I1157" s="1">
        <v>7715648</v>
      </c>
      <c r="J1157" s="8">
        <v>1</v>
      </c>
      <c r="L1157" s="7" t="s">
        <v>17996</v>
      </c>
      <c r="M1157" s="1">
        <f t="shared" si="82"/>
        <v>-7715648</v>
      </c>
      <c r="N1157">
        <v>1</v>
      </c>
      <c r="O1157" s="18">
        <f>SUMIF(Spotify!U:U,Charts!L1157,Spotify!Q:Q)/COUNTIF(Spotify!U:U,Charts!L1157)</f>
        <v>159323</v>
      </c>
      <c r="P1157" t="str">
        <f t="shared" si="83"/>
        <v>02:39</v>
      </c>
      <c r="Q1157" s="18">
        <f t="shared" si="85"/>
        <v>641941</v>
      </c>
      <c r="R1157" s="8" t="str">
        <f t="shared" si="84"/>
        <v>10:41</v>
      </c>
      <c r="T1157" s="7" t="s">
        <v>2274</v>
      </c>
      <c r="U1157">
        <f>COUNTIFS(Spotify!$AA:$AA,Charts!$U$1,Spotify!$U:$U,Charts!T1157)</f>
        <v>1</v>
      </c>
      <c r="V1157">
        <f>COUNTIFS(Spotify!$AA:$AA,Charts!$V$1,Spotify!$U:$U,Charts!T1157)</f>
        <v>0</v>
      </c>
      <c r="W1157">
        <f>COUNTIFS(Spotify!$AA:$AA,Charts!$W$1,Spotify!$U:$U,Charts!T1157)</f>
        <v>0</v>
      </c>
      <c r="X1157">
        <f>COUNTIFS(Spotify!$AA:$AA,Charts!$X$1,Spotify!$U:$U,Charts!T1157)</f>
        <v>0</v>
      </c>
      <c r="Y1157">
        <f>COUNTIFS(Spotify!$AA:$AA,Charts!$Y$1,Spotify!$U:$U,Charts!T1157)</f>
        <v>1</v>
      </c>
      <c r="Z1157">
        <f>COUNTIFS(Spotify!$AA:$AA,Charts!$Z$1,Spotify!$U:$U,Charts!T1157)</f>
        <v>2</v>
      </c>
      <c r="AA1157">
        <f>COUNTIFS(Spotify!$AA:$AA,Charts!$AA$1,Spotify!$U:$U,Charts!T1157)</f>
        <v>0</v>
      </c>
      <c r="AB1157">
        <f>COUNTIFS(Spotify!$AA:$AA,Charts!$AB$1,Spotify!$U:$U,Charts!T1157)</f>
        <v>0</v>
      </c>
      <c r="AC1157">
        <f>COUNTIFS(Spotify!$AA:$AA,Charts!$AC$1,Spotify!$U:$U,Charts!T1157)</f>
        <v>0</v>
      </c>
      <c r="AD1157">
        <f>COUNTIFS(Spotify!$AA:$AA,Charts!$AD$1,Spotify!$U:$U,Charts!T1157)</f>
        <v>0</v>
      </c>
      <c r="AE1157">
        <f>COUNTIFS(Spotify!$AA:$AA,Charts!$AE$1,Spotify!$U:$U,Charts!T1157)</f>
        <v>1</v>
      </c>
      <c r="AF1157" s="8">
        <f>COUNTIFS(Spotify!$AA:$AA,Charts!$AF$1,Spotify!$U:$U,Charts!T1157)</f>
        <v>1</v>
      </c>
      <c r="AH1157" s="7" t="s">
        <v>2274</v>
      </c>
      <c r="AI1157">
        <f>SUMIFS(Spotify!O:O,Spotify!U:U,Charts!AH1157)/COUNTIFS(Spotify!U:U,Charts!AH1157)</f>
        <v>-4136.166666666667</v>
      </c>
      <c r="AJ1157" s="18">
        <f>SUMIF(Spotify!U:U,Charts!AH1157,Spotify!P:P)/COUNTIF(Spotify!U:U,Charts!AH1157)</f>
        <v>113650</v>
      </c>
      <c r="AK1157" s="18">
        <f>SUMIF(Spotify!U:U,Charts!AH1157,Spotify!R:R)/COUNTIF(Spotify!U:U,Charts!AH1157)</f>
        <v>1.1666666666666667</v>
      </c>
      <c r="AL1157" s="18">
        <f>SUMIF(Spotify!U:U,Charts!AH1157,Spotify!J:J)/COUNTIF(Spotify!U:U,Charts!AH1157)</f>
        <v>338.5</v>
      </c>
      <c r="AM1157" s="18">
        <f>SUMIF(Spotify!U:U,Charts!AH1157,Spotify!H:H)/COUNTIF(Spotify!U:U,Charts!AH1157)</f>
        <v>559.33333333333337</v>
      </c>
      <c r="AN1157" s="28">
        <f>SUMIF(Spotify!U:U,Charts!AH1157,Spotify!I:I)/COUNTIF(Spotify!U:U,Charts!AH1157)</f>
        <v>704.33333333333337</v>
      </c>
    </row>
    <row r="1158" spans="1:40" x14ac:dyDescent="0.25">
      <c r="A1158" s="3" t="s">
        <v>5337</v>
      </c>
      <c r="B1158" s="1">
        <v>2722404836</v>
      </c>
      <c r="C1158" s="1">
        <v>5</v>
      </c>
      <c r="D1158" s="1"/>
      <c r="H1158" s="7" t="s">
        <v>17975</v>
      </c>
      <c r="I1158" s="1">
        <v>7661391</v>
      </c>
      <c r="J1158" s="8">
        <v>1</v>
      </c>
      <c r="L1158" s="7" t="s">
        <v>17975</v>
      </c>
      <c r="M1158" s="1">
        <f t="shared" si="82"/>
        <v>-7661391</v>
      </c>
      <c r="N1158">
        <v>1</v>
      </c>
      <c r="O1158" s="18">
        <f>SUMIF(Spotify!U:U,Charts!L1158,Spotify!Q:Q)/COUNTIF(Spotify!U:U,Charts!L1158)</f>
        <v>167387</v>
      </c>
      <c r="P1158" t="str">
        <f t="shared" si="83"/>
        <v>02:47</v>
      </c>
      <c r="Q1158" s="18">
        <f t="shared" si="85"/>
        <v>641941</v>
      </c>
      <c r="R1158" s="8" t="str">
        <f t="shared" si="84"/>
        <v>10:41</v>
      </c>
      <c r="T1158" s="7" t="s">
        <v>5337</v>
      </c>
      <c r="U1158">
        <f>COUNTIFS(Spotify!$AA:$AA,Charts!$U$1,Spotify!$U:$U,Charts!T1158)</f>
        <v>0</v>
      </c>
      <c r="V1158">
        <f>COUNTIFS(Spotify!$AA:$AA,Charts!$V$1,Spotify!$U:$U,Charts!T1158)</f>
        <v>0</v>
      </c>
      <c r="W1158">
        <f>COUNTIFS(Spotify!$AA:$AA,Charts!$W$1,Spotify!$U:$U,Charts!T1158)</f>
        <v>0</v>
      </c>
      <c r="X1158">
        <f>COUNTIFS(Spotify!$AA:$AA,Charts!$X$1,Spotify!$U:$U,Charts!T1158)</f>
        <v>0</v>
      </c>
      <c r="Y1158">
        <f>COUNTIFS(Spotify!$AA:$AA,Charts!$Y$1,Spotify!$U:$U,Charts!T1158)</f>
        <v>1</v>
      </c>
      <c r="Z1158">
        <f>COUNTIFS(Spotify!$AA:$AA,Charts!$Z$1,Spotify!$U:$U,Charts!T1158)</f>
        <v>0</v>
      </c>
      <c r="AA1158">
        <f>COUNTIFS(Spotify!$AA:$AA,Charts!$AA$1,Spotify!$U:$U,Charts!T1158)</f>
        <v>4</v>
      </c>
      <c r="AB1158">
        <f>COUNTIFS(Spotify!$AA:$AA,Charts!$AB$1,Spotify!$U:$U,Charts!T1158)</f>
        <v>0</v>
      </c>
      <c r="AC1158">
        <f>COUNTIFS(Spotify!$AA:$AA,Charts!$AC$1,Spotify!$U:$U,Charts!T1158)</f>
        <v>0</v>
      </c>
      <c r="AD1158">
        <f>COUNTIFS(Spotify!$AA:$AA,Charts!$AD$1,Spotify!$U:$U,Charts!T1158)</f>
        <v>0</v>
      </c>
      <c r="AE1158">
        <f>COUNTIFS(Spotify!$AA:$AA,Charts!$AE$1,Spotify!$U:$U,Charts!T1158)</f>
        <v>0</v>
      </c>
      <c r="AF1158" s="8">
        <f>COUNTIFS(Spotify!$AA:$AA,Charts!$AF$1,Spotify!$U:$U,Charts!T1158)</f>
        <v>0</v>
      </c>
      <c r="AH1158" s="7" t="s">
        <v>5337</v>
      </c>
      <c r="AI1158">
        <f>SUMIFS(Spotify!O:O,Spotify!U:U,Charts!AH1158)/COUNTIFS(Spotify!U:U,Charts!AH1158)</f>
        <v>-5016</v>
      </c>
      <c r="AJ1158" s="18">
        <f>SUMIF(Spotify!U:U,Charts!AH1158,Spotify!P:P)/COUNTIF(Spotify!U:U,Charts!AH1158)</f>
        <v>105380</v>
      </c>
      <c r="AK1158" s="18">
        <f>SUMIF(Spotify!U:U,Charts!AH1158,Spotify!R:R)/COUNTIF(Spotify!U:U,Charts!AH1158)</f>
        <v>57</v>
      </c>
      <c r="AL1158" s="18">
        <f>SUMIF(Spotify!U:U,Charts!AH1158,Spotify!J:J)/COUNTIF(Spotify!U:U,Charts!AH1158)</f>
        <v>672.8</v>
      </c>
      <c r="AM1158" s="18">
        <f>SUMIF(Spotify!U:U,Charts!AH1158,Spotify!H:H)/COUNTIF(Spotify!U:U,Charts!AH1158)</f>
        <v>740.6</v>
      </c>
      <c r="AN1158" s="28">
        <f>SUMIF(Spotify!U:U,Charts!AH1158,Spotify!I:I)/COUNTIF(Spotify!U:U,Charts!AH1158)</f>
        <v>541.6</v>
      </c>
    </row>
    <row r="1159" spans="1:40" x14ac:dyDescent="0.25">
      <c r="A1159" s="3" t="s">
        <v>5683</v>
      </c>
      <c r="B1159" s="1">
        <v>49099834</v>
      </c>
      <c r="C1159" s="1">
        <v>2</v>
      </c>
      <c r="D1159" s="1"/>
      <c r="H1159" s="7" t="s">
        <v>9395</v>
      </c>
      <c r="I1159" s="1">
        <v>7660347</v>
      </c>
      <c r="J1159" s="8">
        <v>1</v>
      </c>
      <c r="L1159" s="7" t="s">
        <v>9395</v>
      </c>
      <c r="M1159" s="1">
        <f t="shared" si="82"/>
        <v>-7660347</v>
      </c>
      <c r="N1159">
        <v>1</v>
      </c>
      <c r="O1159" s="18">
        <f>SUMIF(Spotify!U:U,Charts!L1159,Spotify!Q:Q)/COUNTIF(Spotify!U:U,Charts!L1159)</f>
        <v>174507</v>
      </c>
      <c r="P1159" t="str">
        <f t="shared" si="83"/>
        <v>02:54</v>
      </c>
      <c r="Q1159" s="18">
        <f t="shared" si="85"/>
        <v>641941</v>
      </c>
      <c r="R1159" s="8" t="str">
        <f t="shared" si="84"/>
        <v>10:41</v>
      </c>
      <c r="T1159" s="7" t="s">
        <v>5683</v>
      </c>
      <c r="U1159">
        <f>COUNTIFS(Spotify!$AA:$AA,Charts!$U$1,Spotify!$U:$U,Charts!T1159)</f>
        <v>1</v>
      </c>
      <c r="V1159">
        <f>COUNTIFS(Spotify!$AA:$AA,Charts!$V$1,Spotify!$U:$U,Charts!T1159)</f>
        <v>0</v>
      </c>
      <c r="W1159">
        <f>COUNTIFS(Spotify!$AA:$AA,Charts!$W$1,Spotify!$U:$U,Charts!T1159)</f>
        <v>0</v>
      </c>
      <c r="X1159">
        <f>COUNTIFS(Spotify!$AA:$AA,Charts!$X$1,Spotify!$U:$U,Charts!T1159)</f>
        <v>1</v>
      </c>
      <c r="Y1159">
        <f>COUNTIFS(Spotify!$AA:$AA,Charts!$Y$1,Spotify!$U:$U,Charts!T1159)</f>
        <v>0</v>
      </c>
      <c r="Z1159">
        <f>COUNTIFS(Spotify!$AA:$AA,Charts!$Z$1,Spotify!$U:$U,Charts!T1159)</f>
        <v>0</v>
      </c>
      <c r="AA1159">
        <f>COUNTIFS(Spotify!$AA:$AA,Charts!$AA$1,Spotify!$U:$U,Charts!T1159)</f>
        <v>0</v>
      </c>
      <c r="AB1159">
        <f>COUNTIFS(Spotify!$AA:$AA,Charts!$AB$1,Spotify!$U:$U,Charts!T1159)</f>
        <v>0</v>
      </c>
      <c r="AC1159">
        <f>COUNTIFS(Spotify!$AA:$AA,Charts!$AC$1,Spotify!$U:$U,Charts!T1159)</f>
        <v>0</v>
      </c>
      <c r="AD1159">
        <f>COUNTIFS(Spotify!$AA:$AA,Charts!$AD$1,Spotify!$U:$U,Charts!T1159)</f>
        <v>0</v>
      </c>
      <c r="AE1159">
        <f>COUNTIFS(Spotify!$AA:$AA,Charts!$AE$1,Spotify!$U:$U,Charts!T1159)</f>
        <v>0</v>
      </c>
      <c r="AF1159" s="8">
        <f>COUNTIFS(Spotify!$AA:$AA,Charts!$AF$1,Spotify!$U:$U,Charts!T1159)</f>
        <v>0</v>
      </c>
      <c r="AH1159" s="7" t="s">
        <v>5683</v>
      </c>
      <c r="AI1159">
        <f>SUMIFS(Spotify!O:O,Spotify!U:U,Charts!AH1159)/COUNTIFS(Spotify!U:U,Charts!AH1159)</f>
        <v>-11753</v>
      </c>
      <c r="AJ1159" s="18">
        <f>SUMIF(Spotify!U:U,Charts!AH1159,Spotify!P:P)/COUNTIF(Spotify!U:U,Charts!AH1159)</f>
        <v>115545.5</v>
      </c>
      <c r="AK1159" s="18">
        <f>SUMIF(Spotify!U:U,Charts!AH1159,Spotify!R:R)/COUNTIF(Spotify!U:U,Charts!AH1159)</f>
        <v>5.5</v>
      </c>
      <c r="AL1159" s="18">
        <f>SUMIF(Spotify!U:U,Charts!AH1159,Spotify!J:J)/COUNTIF(Spotify!U:U,Charts!AH1159)</f>
        <v>405</v>
      </c>
      <c r="AM1159" s="18">
        <f>SUMIF(Spotify!U:U,Charts!AH1159,Spotify!H:H)/COUNTIF(Spotify!U:U,Charts!AH1159)</f>
        <v>452.5</v>
      </c>
      <c r="AN1159" s="28">
        <f>SUMIF(Spotify!U:U,Charts!AH1159,Spotify!I:I)/COUNTIF(Spotify!U:U,Charts!AH1159)</f>
        <v>409.5</v>
      </c>
    </row>
    <row r="1160" spans="1:40" x14ac:dyDescent="0.25">
      <c r="A1160" s="3" t="s">
        <v>18244</v>
      </c>
      <c r="B1160" s="1">
        <v>744945549</v>
      </c>
      <c r="C1160" s="1">
        <v>1</v>
      </c>
      <c r="D1160" s="1"/>
      <c r="H1160" s="7" t="s">
        <v>17926</v>
      </c>
      <c r="I1160" s="1">
        <v>7371962</v>
      </c>
      <c r="J1160" s="8">
        <v>1</v>
      </c>
      <c r="L1160" s="7" t="s">
        <v>17926</v>
      </c>
      <c r="M1160" s="1">
        <f t="shared" si="82"/>
        <v>-7371962</v>
      </c>
      <c r="N1160">
        <v>1</v>
      </c>
      <c r="O1160" s="18">
        <f>SUMIF(Spotify!U:U,Charts!L1160,Spotify!Q:Q)/COUNTIF(Spotify!U:U,Charts!L1160)</f>
        <v>177303</v>
      </c>
      <c r="P1160" t="str">
        <f t="shared" si="83"/>
        <v>02:57</v>
      </c>
      <c r="Q1160" s="18">
        <f t="shared" si="85"/>
        <v>641941</v>
      </c>
      <c r="R1160" s="8" t="str">
        <f t="shared" si="84"/>
        <v>10:41</v>
      </c>
      <c r="T1160" s="7" t="s">
        <v>18244</v>
      </c>
      <c r="U1160">
        <f>COUNTIFS(Spotify!$AA:$AA,Charts!$U$1,Spotify!$U:$U,Charts!T1160)</f>
        <v>0</v>
      </c>
      <c r="V1160">
        <f>COUNTIFS(Spotify!$AA:$AA,Charts!$V$1,Spotify!$U:$U,Charts!T1160)</f>
        <v>0</v>
      </c>
      <c r="W1160">
        <f>COUNTIFS(Spotify!$AA:$AA,Charts!$W$1,Spotify!$U:$U,Charts!T1160)</f>
        <v>0</v>
      </c>
      <c r="X1160">
        <f>COUNTIFS(Spotify!$AA:$AA,Charts!$X$1,Spotify!$U:$U,Charts!T1160)</f>
        <v>0</v>
      </c>
      <c r="Y1160">
        <f>COUNTIFS(Spotify!$AA:$AA,Charts!$Y$1,Spotify!$U:$U,Charts!T1160)</f>
        <v>0</v>
      </c>
      <c r="Z1160">
        <f>COUNTIFS(Spotify!$AA:$AA,Charts!$Z$1,Spotify!$U:$U,Charts!T1160)</f>
        <v>0</v>
      </c>
      <c r="AA1160">
        <f>COUNTIFS(Spotify!$AA:$AA,Charts!$AA$1,Spotify!$U:$U,Charts!T1160)</f>
        <v>0</v>
      </c>
      <c r="AB1160">
        <f>COUNTIFS(Spotify!$AA:$AA,Charts!$AB$1,Spotify!$U:$U,Charts!T1160)</f>
        <v>0</v>
      </c>
      <c r="AC1160">
        <f>COUNTIFS(Spotify!$AA:$AA,Charts!$AC$1,Spotify!$U:$U,Charts!T1160)</f>
        <v>1</v>
      </c>
      <c r="AD1160">
        <f>COUNTIFS(Spotify!$AA:$AA,Charts!$AD$1,Spotify!$U:$U,Charts!T1160)</f>
        <v>0</v>
      </c>
      <c r="AE1160">
        <f>COUNTIFS(Spotify!$AA:$AA,Charts!$AE$1,Spotify!$U:$U,Charts!T1160)</f>
        <v>0</v>
      </c>
      <c r="AF1160" s="8">
        <f>COUNTIFS(Spotify!$AA:$AA,Charts!$AF$1,Spotify!$U:$U,Charts!T1160)</f>
        <v>0</v>
      </c>
      <c r="AH1160" s="7" t="s">
        <v>18244</v>
      </c>
      <c r="AI1160">
        <f>SUMIFS(Spotify!O:O,Spotify!U:U,Charts!AH1160)/COUNTIFS(Spotify!U:U,Charts!AH1160)</f>
        <v>-5652</v>
      </c>
      <c r="AJ1160" s="18">
        <f>SUMIF(Spotify!U:U,Charts!AH1160,Spotify!P:P)/COUNTIF(Spotify!U:U,Charts!AH1160)</f>
        <v>122031</v>
      </c>
      <c r="AK1160" s="18">
        <f>SUMIF(Spotify!U:U,Charts!AH1160,Spotify!R:R)/COUNTIF(Spotify!U:U,Charts!AH1160)</f>
        <v>71</v>
      </c>
      <c r="AL1160" s="18">
        <f>SUMIF(Spotify!U:U,Charts!AH1160,Spotify!J:J)/COUNTIF(Spotify!U:U,Charts!AH1160)</f>
        <v>218</v>
      </c>
      <c r="AM1160" s="18">
        <f>SUMIF(Spotify!U:U,Charts!AH1160,Spotify!H:H)/COUNTIF(Spotify!U:U,Charts!AH1160)</f>
        <v>789</v>
      </c>
      <c r="AN1160" s="28">
        <f>SUMIF(Spotify!U:U,Charts!AH1160,Spotify!I:I)/COUNTIF(Spotify!U:U,Charts!AH1160)</f>
        <v>72</v>
      </c>
    </row>
    <row r="1161" spans="1:40" x14ac:dyDescent="0.25">
      <c r="A1161" s="3" t="s">
        <v>1343</v>
      </c>
      <c r="B1161" s="1">
        <v>572632910</v>
      </c>
      <c r="C1161" s="1">
        <v>9</v>
      </c>
      <c r="D1161" s="1"/>
      <c r="H1161" s="7" t="s">
        <v>17986</v>
      </c>
      <c r="I1161" s="1">
        <v>7235843</v>
      </c>
      <c r="J1161" s="8">
        <v>1</v>
      </c>
      <c r="L1161" s="7" t="s">
        <v>17986</v>
      </c>
      <c r="M1161" s="1">
        <f t="shared" si="82"/>
        <v>-7235843</v>
      </c>
      <c r="N1161">
        <v>1</v>
      </c>
      <c r="O1161" s="18">
        <f>SUMIF(Spotify!U:U,Charts!L1161,Spotify!Q:Q)/COUNTIF(Spotify!U:U,Charts!L1161)</f>
        <v>173371</v>
      </c>
      <c r="P1161" t="str">
        <f t="shared" si="83"/>
        <v>02:53</v>
      </c>
      <c r="Q1161" s="18">
        <f t="shared" si="85"/>
        <v>641941</v>
      </c>
      <c r="R1161" s="8" t="str">
        <f t="shared" si="84"/>
        <v>10:41</v>
      </c>
      <c r="T1161" s="7" t="s">
        <v>1343</v>
      </c>
      <c r="U1161">
        <f>COUNTIFS(Spotify!$AA:$AA,Charts!$U$1,Spotify!$U:$U,Charts!T1161)</f>
        <v>3</v>
      </c>
      <c r="V1161">
        <f>COUNTIFS(Spotify!$AA:$AA,Charts!$V$1,Spotify!$U:$U,Charts!T1161)</f>
        <v>1</v>
      </c>
      <c r="W1161">
        <f>COUNTIFS(Spotify!$AA:$AA,Charts!$W$1,Spotify!$U:$U,Charts!T1161)</f>
        <v>0</v>
      </c>
      <c r="X1161">
        <f>COUNTIFS(Spotify!$AA:$AA,Charts!$X$1,Spotify!$U:$U,Charts!T1161)</f>
        <v>0</v>
      </c>
      <c r="Y1161">
        <f>COUNTIFS(Spotify!$AA:$AA,Charts!$Y$1,Spotify!$U:$U,Charts!T1161)</f>
        <v>0</v>
      </c>
      <c r="Z1161">
        <f>COUNTIFS(Spotify!$AA:$AA,Charts!$Z$1,Spotify!$U:$U,Charts!T1161)</f>
        <v>1</v>
      </c>
      <c r="AA1161">
        <f>COUNTIFS(Spotify!$AA:$AA,Charts!$AA$1,Spotify!$U:$U,Charts!T1161)</f>
        <v>1</v>
      </c>
      <c r="AB1161">
        <f>COUNTIFS(Spotify!$AA:$AA,Charts!$AB$1,Spotify!$U:$U,Charts!T1161)</f>
        <v>2</v>
      </c>
      <c r="AC1161">
        <f>COUNTIFS(Spotify!$AA:$AA,Charts!$AC$1,Spotify!$U:$U,Charts!T1161)</f>
        <v>1</v>
      </c>
      <c r="AD1161">
        <f>COUNTIFS(Spotify!$AA:$AA,Charts!$AD$1,Spotify!$U:$U,Charts!T1161)</f>
        <v>0</v>
      </c>
      <c r="AE1161">
        <f>COUNTIFS(Spotify!$AA:$AA,Charts!$AE$1,Spotify!$U:$U,Charts!T1161)</f>
        <v>0</v>
      </c>
      <c r="AF1161" s="8">
        <f>COUNTIFS(Spotify!$AA:$AA,Charts!$AF$1,Spotify!$U:$U,Charts!T1161)</f>
        <v>0</v>
      </c>
      <c r="AH1161" s="7" t="s">
        <v>1343</v>
      </c>
      <c r="AI1161">
        <f>SUMIFS(Spotify!O:O,Spotify!U:U,Charts!AH1161)/COUNTIFS(Spotify!U:U,Charts!AH1161)</f>
        <v>-3948.7777777777778</v>
      </c>
      <c r="AJ1161" s="18">
        <f>SUMIF(Spotify!U:U,Charts!AH1161,Spotify!P:P)/COUNTIF(Spotify!U:U,Charts!AH1161)</f>
        <v>100292.44444444444</v>
      </c>
      <c r="AK1161" s="18">
        <f>SUMIF(Spotify!U:U,Charts!AH1161,Spotify!R:R)/COUNTIF(Spotify!U:U,Charts!AH1161)</f>
        <v>8.4444444444444446</v>
      </c>
      <c r="AL1161" s="18">
        <f>SUMIF(Spotify!U:U,Charts!AH1161,Spotify!J:J)/COUNTIF(Spotify!U:U,Charts!AH1161)</f>
        <v>582.77777777777783</v>
      </c>
      <c r="AM1161" s="18">
        <f>SUMIF(Spotify!U:U,Charts!AH1161,Spotify!H:H)/COUNTIF(Spotify!U:U,Charts!AH1161)</f>
        <v>701</v>
      </c>
      <c r="AN1161" s="28">
        <f>SUMIF(Spotify!U:U,Charts!AH1161,Spotify!I:I)/COUNTIF(Spotify!U:U,Charts!AH1161)</f>
        <v>463.77777777777777</v>
      </c>
    </row>
    <row r="1162" spans="1:40" x14ac:dyDescent="0.25">
      <c r="A1162" s="3" t="s">
        <v>5872</v>
      </c>
      <c r="B1162" s="1">
        <v>276728836</v>
      </c>
      <c r="C1162" s="1">
        <v>1</v>
      </c>
      <c r="D1162" s="1"/>
      <c r="H1162" s="7" t="s">
        <v>18155</v>
      </c>
      <c r="I1162" s="1">
        <v>6948004</v>
      </c>
      <c r="J1162" s="8">
        <v>1</v>
      </c>
      <c r="L1162" s="7" t="s">
        <v>18155</v>
      </c>
      <c r="M1162" s="1">
        <f t="shared" si="82"/>
        <v>-6948004</v>
      </c>
      <c r="N1162">
        <v>1</v>
      </c>
      <c r="O1162" s="18">
        <f>SUMIF(Spotify!U:U,Charts!L1162,Spotify!Q:Q)/COUNTIF(Spotify!U:U,Charts!L1162)</f>
        <v>180563</v>
      </c>
      <c r="P1162" t="str">
        <f t="shared" si="83"/>
        <v>03:00</v>
      </c>
      <c r="Q1162" s="18">
        <f t="shared" si="85"/>
        <v>641941</v>
      </c>
      <c r="R1162" s="8" t="str">
        <f t="shared" si="84"/>
        <v>10:41</v>
      </c>
      <c r="T1162" s="7" t="s">
        <v>5872</v>
      </c>
      <c r="U1162">
        <f>COUNTIFS(Spotify!$AA:$AA,Charts!$U$1,Spotify!$U:$U,Charts!T1162)</f>
        <v>0</v>
      </c>
      <c r="V1162">
        <f>COUNTIFS(Spotify!$AA:$AA,Charts!$V$1,Spotify!$U:$U,Charts!T1162)</f>
        <v>0</v>
      </c>
      <c r="W1162">
        <f>COUNTIFS(Spotify!$AA:$AA,Charts!$W$1,Spotify!$U:$U,Charts!T1162)</f>
        <v>0</v>
      </c>
      <c r="X1162">
        <f>COUNTIFS(Spotify!$AA:$AA,Charts!$X$1,Spotify!$U:$U,Charts!T1162)</f>
        <v>0</v>
      </c>
      <c r="Y1162">
        <f>COUNTIFS(Spotify!$AA:$AA,Charts!$Y$1,Spotify!$U:$U,Charts!T1162)</f>
        <v>0</v>
      </c>
      <c r="Z1162">
        <f>COUNTIFS(Spotify!$AA:$AA,Charts!$Z$1,Spotify!$U:$U,Charts!T1162)</f>
        <v>0</v>
      </c>
      <c r="AA1162">
        <f>COUNTIFS(Spotify!$AA:$AA,Charts!$AA$1,Spotify!$U:$U,Charts!T1162)</f>
        <v>0</v>
      </c>
      <c r="AB1162">
        <f>COUNTIFS(Spotify!$AA:$AA,Charts!$AB$1,Spotify!$U:$U,Charts!T1162)</f>
        <v>0</v>
      </c>
      <c r="AC1162">
        <f>COUNTIFS(Spotify!$AA:$AA,Charts!$AC$1,Spotify!$U:$U,Charts!T1162)</f>
        <v>0</v>
      </c>
      <c r="AD1162">
        <f>COUNTIFS(Spotify!$AA:$AA,Charts!$AD$1,Spotify!$U:$U,Charts!T1162)</f>
        <v>1</v>
      </c>
      <c r="AE1162">
        <f>COUNTIFS(Spotify!$AA:$AA,Charts!$AE$1,Spotify!$U:$U,Charts!T1162)</f>
        <v>0</v>
      </c>
      <c r="AF1162" s="8">
        <f>COUNTIFS(Spotify!$AA:$AA,Charts!$AF$1,Spotify!$U:$U,Charts!T1162)</f>
        <v>0</v>
      </c>
      <c r="AH1162" s="7" t="s">
        <v>5872</v>
      </c>
      <c r="AI1162">
        <f>SUMIFS(Spotify!O:O,Spotify!U:U,Charts!AH1162)/COUNTIFS(Spotify!U:U,Charts!AH1162)</f>
        <v>-18064</v>
      </c>
      <c r="AJ1162" s="18">
        <f>SUMIF(Spotify!U:U,Charts!AH1162,Spotify!P:P)/COUNTIF(Spotify!U:U,Charts!AH1162)</f>
        <v>92718</v>
      </c>
      <c r="AK1162" s="18">
        <f>SUMIF(Spotify!U:U,Charts!AH1162,Spotify!R:R)/COUNTIF(Spotify!U:U,Charts!AH1162)</f>
        <v>62</v>
      </c>
      <c r="AL1162" s="18">
        <f>SUMIF(Spotify!U:U,Charts!AH1162,Spotify!J:J)/COUNTIF(Spotify!U:U,Charts!AH1162)</f>
        <v>323</v>
      </c>
      <c r="AM1162" s="18">
        <f>SUMIF(Spotify!U:U,Charts!AH1162,Spotify!H:H)/COUNTIF(Spotify!U:U,Charts!AH1162)</f>
        <v>671</v>
      </c>
      <c r="AN1162" s="28">
        <f>SUMIF(Spotify!U:U,Charts!AH1162,Spotify!I:I)/COUNTIF(Spotify!U:U,Charts!AH1162)</f>
        <v>373</v>
      </c>
    </row>
    <row r="1163" spans="1:40" x14ac:dyDescent="0.25">
      <c r="A1163" s="3" t="s">
        <v>13817</v>
      </c>
      <c r="B1163" s="1">
        <v>5868126</v>
      </c>
      <c r="C1163" s="1">
        <v>1</v>
      </c>
      <c r="D1163" s="1"/>
      <c r="H1163" s="7" t="s">
        <v>17911</v>
      </c>
      <c r="I1163" s="1">
        <v>6947126</v>
      </c>
      <c r="J1163" s="8">
        <v>1</v>
      </c>
      <c r="L1163" s="7" t="s">
        <v>17911</v>
      </c>
      <c r="M1163" s="1">
        <f t="shared" si="82"/>
        <v>-6947126</v>
      </c>
      <c r="N1163">
        <v>1</v>
      </c>
      <c r="O1163" s="18">
        <f>SUMIF(Spotify!U:U,Charts!L1163,Spotify!Q:Q)/COUNTIF(Spotify!U:U,Charts!L1163)</f>
        <v>182745</v>
      </c>
      <c r="P1163" t="str">
        <f t="shared" si="83"/>
        <v>03:02</v>
      </c>
      <c r="Q1163" s="18">
        <f t="shared" si="85"/>
        <v>641941</v>
      </c>
      <c r="R1163" s="8" t="str">
        <f t="shared" si="84"/>
        <v>10:41</v>
      </c>
      <c r="T1163" s="7" t="s">
        <v>13817</v>
      </c>
      <c r="U1163">
        <f>COUNTIFS(Spotify!$AA:$AA,Charts!$U$1,Spotify!$U:$U,Charts!T1163)</f>
        <v>0</v>
      </c>
      <c r="V1163">
        <f>COUNTIFS(Spotify!$AA:$AA,Charts!$V$1,Spotify!$U:$U,Charts!T1163)</f>
        <v>0</v>
      </c>
      <c r="W1163">
        <f>COUNTIFS(Spotify!$AA:$AA,Charts!$W$1,Spotify!$U:$U,Charts!T1163)</f>
        <v>0</v>
      </c>
      <c r="X1163">
        <f>COUNTIFS(Spotify!$AA:$AA,Charts!$X$1,Spotify!$U:$U,Charts!T1163)</f>
        <v>0</v>
      </c>
      <c r="Y1163">
        <f>COUNTIFS(Spotify!$AA:$AA,Charts!$Y$1,Spotify!$U:$U,Charts!T1163)</f>
        <v>0</v>
      </c>
      <c r="Z1163">
        <f>COUNTIFS(Spotify!$AA:$AA,Charts!$Z$1,Spotify!$U:$U,Charts!T1163)</f>
        <v>0</v>
      </c>
      <c r="AA1163">
        <f>COUNTIFS(Spotify!$AA:$AA,Charts!$AA$1,Spotify!$U:$U,Charts!T1163)</f>
        <v>0</v>
      </c>
      <c r="AB1163">
        <f>COUNTIFS(Spotify!$AA:$AA,Charts!$AB$1,Spotify!$U:$U,Charts!T1163)</f>
        <v>0</v>
      </c>
      <c r="AC1163">
        <f>COUNTIFS(Spotify!$AA:$AA,Charts!$AC$1,Spotify!$U:$U,Charts!T1163)</f>
        <v>0</v>
      </c>
      <c r="AD1163">
        <f>COUNTIFS(Spotify!$AA:$AA,Charts!$AD$1,Spotify!$U:$U,Charts!T1163)</f>
        <v>1</v>
      </c>
      <c r="AE1163">
        <f>COUNTIFS(Spotify!$AA:$AA,Charts!$AE$1,Spotify!$U:$U,Charts!T1163)</f>
        <v>0</v>
      </c>
      <c r="AF1163" s="8">
        <f>COUNTIFS(Spotify!$AA:$AA,Charts!$AF$1,Spotify!$U:$U,Charts!T1163)</f>
        <v>0</v>
      </c>
      <c r="AH1163" s="7" t="s">
        <v>13817</v>
      </c>
      <c r="AI1163">
        <f>SUMIFS(Spotify!O:O,Spotify!U:U,Charts!AH1163)/COUNTIFS(Spotify!U:U,Charts!AH1163)</f>
        <v>-6997</v>
      </c>
      <c r="AJ1163" s="18">
        <f>SUMIF(Spotify!U:U,Charts!AH1163,Spotify!P:P)/COUNTIF(Spotify!U:U,Charts!AH1163)</f>
        <v>102022</v>
      </c>
      <c r="AK1163" s="18">
        <f>SUMIF(Spotify!U:U,Charts!AH1163,Spotify!R:R)/COUNTIF(Spotify!U:U,Charts!AH1163)</f>
        <v>2</v>
      </c>
      <c r="AL1163" s="18">
        <f>SUMIF(Spotify!U:U,Charts!AH1163,Spotify!J:J)/COUNTIF(Spotify!U:U,Charts!AH1163)</f>
        <v>109</v>
      </c>
      <c r="AM1163" s="18">
        <f>SUMIF(Spotify!U:U,Charts!AH1163,Spotify!H:H)/COUNTIF(Spotify!U:U,Charts!AH1163)</f>
        <v>671</v>
      </c>
      <c r="AN1163" s="28">
        <f>SUMIF(Spotify!U:U,Charts!AH1163,Spotify!I:I)/COUNTIF(Spotify!U:U,Charts!AH1163)</f>
        <v>71</v>
      </c>
    </row>
    <row r="1164" spans="1:40" x14ac:dyDescent="0.25">
      <c r="A1164" s="3" t="s">
        <v>4289</v>
      </c>
      <c r="B1164" s="1">
        <v>15057131</v>
      </c>
      <c r="C1164" s="1">
        <v>1</v>
      </c>
      <c r="D1164" s="1"/>
      <c r="H1164" s="7" t="s">
        <v>5492</v>
      </c>
      <c r="I1164" s="1">
        <v>6935400</v>
      </c>
      <c r="J1164" s="8">
        <v>1</v>
      </c>
      <c r="L1164" s="7" t="s">
        <v>5492</v>
      </c>
      <c r="M1164" s="1">
        <f t="shared" si="82"/>
        <v>-6935400</v>
      </c>
      <c r="N1164">
        <v>1</v>
      </c>
      <c r="O1164" s="18">
        <f>SUMIF(Spotify!U:U,Charts!L1164,Spotify!Q:Q)/COUNTIF(Spotify!U:U,Charts!L1164)</f>
        <v>176816</v>
      </c>
      <c r="P1164" t="str">
        <f t="shared" si="83"/>
        <v>02:56</v>
      </c>
      <c r="Q1164" s="18">
        <f t="shared" si="85"/>
        <v>641941</v>
      </c>
      <c r="R1164" s="8" t="str">
        <f t="shared" si="84"/>
        <v>10:41</v>
      </c>
      <c r="T1164" s="7" t="s">
        <v>4289</v>
      </c>
      <c r="U1164">
        <f>COUNTIFS(Spotify!$AA:$AA,Charts!$U$1,Spotify!$U:$U,Charts!T1164)</f>
        <v>1</v>
      </c>
      <c r="V1164">
        <f>COUNTIFS(Spotify!$AA:$AA,Charts!$V$1,Spotify!$U:$U,Charts!T1164)</f>
        <v>0</v>
      </c>
      <c r="W1164">
        <f>COUNTIFS(Spotify!$AA:$AA,Charts!$W$1,Spotify!$U:$U,Charts!T1164)</f>
        <v>0</v>
      </c>
      <c r="X1164">
        <f>COUNTIFS(Spotify!$AA:$AA,Charts!$X$1,Spotify!$U:$U,Charts!T1164)</f>
        <v>0</v>
      </c>
      <c r="Y1164">
        <f>COUNTIFS(Spotify!$AA:$AA,Charts!$Y$1,Spotify!$U:$U,Charts!T1164)</f>
        <v>0</v>
      </c>
      <c r="Z1164">
        <f>COUNTIFS(Spotify!$AA:$AA,Charts!$Z$1,Spotify!$U:$U,Charts!T1164)</f>
        <v>0</v>
      </c>
      <c r="AA1164">
        <f>COUNTIFS(Spotify!$AA:$AA,Charts!$AA$1,Spotify!$U:$U,Charts!T1164)</f>
        <v>0</v>
      </c>
      <c r="AB1164">
        <f>COUNTIFS(Spotify!$AA:$AA,Charts!$AB$1,Spotify!$U:$U,Charts!T1164)</f>
        <v>0</v>
      </c>
      <c r="AC1164">
        <f>COUNTIFS(Spotify!$AA:$AA,Charts!$AC$1,Spotify!$U:$U,Charts!T1164)</f>
        <v>0</v>
      </c>
      <c r="AD1164">
        <f>COUNTIFS(Spotify!$AA:$AA,Charts!$AD$1,Spotify!$U:$U,Charts!T1164)</f>
        <v>0</v>
      </c>
      <c r="AE1164">
        <f>COUNTIFS(Spotify!$AA:$AA,Charts!$AE$1,Spotify!$U:$U,Charts!T1164)</f>
        <v>0</v>
      </c>
      <c r="AF1164" s="8">
        <f>COUNTIFS(Spotify!$AA:$AA,Charts!$AF$1,Spotify!$U:$U,Charts!T1164)</f>
        <v>0</v>
      </c>
      <c r="AH1164" s="7" t="s">
        <v>4289</v>
      </c>
      <c r="AI1164">
        <f>SUMIFS(Spotify!O:O,Spotify!U:U,Charts!AH1164)/COUNTIFS(Spotify!U:U,Charts!AH1164)</f>
        <v>-2187</v>
      </c>
      <c r="AJ1164" s="18">
        <f>SUMIF(Spotify!U:U,Charts!AH1164,Spotify!P:P)/COUNTIF(Spotify!U:U,Charts!AH1164)</f>
        <v>81531</v>
      </c>
      <c r="AK1164" s="18">
        <f>SUMIF(Spotify!U:U,Charts!AH1164,Spotify!R:R)/COUNTIF(Spotify!U:U,Charts!AH1164)</f>
        <v>2</v>
      </c>
      <c r="AL1164" s="18">
        <f>SUMIF(Spotify!U:U,Charts!AH1164,Spotify!J:J)/COUNTIF(Spotify!U:U,Charts!AH1164)</f>
        <v>654</v>
      </c>
      <c r="AM1164" s="18">
        <f>SUMIF(Spotify!U:U,Charts!AH1164,Spotify!H:H)/COUNTIF(Spotify!U:U,Charts!AH1164)</f>
        <v>458</v>
      </c>
      <c r="AN1164" s="28">
        <f>SUMIF(Spotify!U:U,Charts!AH1164,Spotify!I:I)/COUNTIF(Spotify!U:U,Charts!AH1164)</f>
        <v>831</v>
      </c>
    </row>
    <row r="1165" spans="1:40" x14ac:dyDescent="0.25">
      <c r="A1165" s="3" t="s">
        <v>352</v>
      </c>
      <c r="B1165" s="1">
        <v>7388353616</v>
      </c>
      <c r="C1165" s="1">
        <v>46</v>
      </c>
      <c r="D1165" s="1"/>
      <c r="H1165" s="7" t="s">
        <v>2785</v>
      </c>
      <c r="I1165" s="1">
        <v>6882424</v>
      </c>
      <c r="J1165" s="8">
        <v>1</v>
      </c>
      <c r="L1165" s="7" t="s">
        <v>2785</v>
      </c>
      <c r="M1165" s="1">
        <f t="shared" si="82"/>
        <v>-6882424</v>
      </c>
      <c r="N1165">
        <v>1</v>
      </c>
      <c r="O1165" s="18">
        <f>SUMIF(Spotify!U:U,Charts!L1165,Spotify!Q:Q)/COUNTIF(Spotify!U:U,Charts!L1165)</f>
        <v>158000</v>
      </c>
      <c r="P1165" t="str">
        <f t="shared" si="83"/>
        <v>02:38</v>
      </c>
      <c r="Q1165" s="18">
        <f t="shared" si="85"/>
        <v>641941</v>
      </c>
      <c r="R1165" s="8" t="str">
        <f t="shared" si="84"/>
        <v>10:41</v>
      </c>
      <c r="T1165" s="7" t="s">
        <v>352</v>
      </c>
      <c r="U1165">
        <f>COUNTIFS(Spotify!$AA:$AA,Charts!$U$1,Spotify!$U:$U,Charts!T1165)</f>
        <v>6</v>
      </c>
      <c r="V1165">
        <f>COUNTIFS(Spotify!$AA:$AA,Charts!$V$1,Spotify!$U:$U,Charts!T1165)</f>
        <v>6</v>
      </c>
      <c r="W1165">
        <f>COUNTIFS(Spotify!$AA:$AA,Charts!$W$1,Spotify!$U:$U,Charts!T1165)</f>
        <v>4</v>
      </c>
      <c r="X1165">
        <f>COUNTIFS(Spotify!$AA:$AA,Charts!$X$1,Spotify!$U:$U,Charts!T1165)</f>
        <v>3</v>
      </c>
      <c r="Y1165">
        <f>COUNTIFS(Spotify!$AA:$AA,Charts!$Y$1,Spotify!$U:$U,Charts!T1165)</f>
        <v>4</v>
      </c>
      <c r="Z1165">
        <f>COUNTIFS(Spotify!$AA:$AA,Charts!$Z$1,Spotify!$U:$U,Charts!T1165)</f>
        <v>8</v>
      </c>
      <c r="AA1165">
        <f>COUNTIFS(Spotify!$AA:$AA,Charts!$AA$1,Spotify!$U:$U,Charts!T1165)</f>
        <v>0</v>
      </c>
      <c r="AB1165">
        <f>COUNTIFS(Spotify!$AA:$AA,Charts!$AB$1,Spotify!$U:$U,Charts!T1165)</f>
        <v>3</v>
      </c>
      <c r="AC1165">
        <f>COUNTIFS(Spotify!$AA:$AA,Charts!$AC$1,Spotify!$U:$U,Charts!T1165)</f>
        <v>4</v>
      </c>
      <c r="AD1165">
        <f>COUNTIFS(Spotify!$AA:$AA,Charts!$AD$1,Spotify!$U:$U,Charts!T1165)</f>
        <v>2</v>
      </c>
      <c r="AE1165">
        <f>COUNTIFS(Spotify!$AA:$AA,Charts!$AE$1,Spotify!$U:$U,Charts!T1165)</f>
        <v>3</v>
      </c>
      <c r="AF1165" s="8">
        <f>COUNTIFS(Spotify!$AA:$AA,Charts!$AF$1,Spotify!$U:$U,Charts!T1165)</f>
        <v>3</v>
      </c>
      <c r="AH1165" s="7" t="s">
        <v>352</v>
      </c>
      <c r="AI1165">
        <f>SUMIFS(Spotify!O:O,Spotify!U:U,Charts!AH1165)/COUNTIFS(Spotify!U:U,Charts!AH1165)</f>
        <v>-5253.04347826087</v>
      </c>
      <c r="AJ1165" s="18">
        <f>SUMIF(Spotify!U:U,Charts!AH1165,Spotify!P:P)/COUNTIF(Spotify!U:U,Charts!AH1165)</f>
        <v>109104.19565217392</v>
      </c>
      <c r="AK1165" s="18">
        <f>SUMIF(Spotify!U:U,Charts!AH1165,Spotify!R:R)/COUNTIF(Spotify!U:U,Charts!AH1165)</f>
        <v>19.173913043478262</v>
      </c>
      <c r="AL1165" s="18">
        <f>SUMIF(Spotify!U:U,Charts!AH1165,Spotify!J:J)/COUNTIF(Spotify!U:U,Charts!AH1165)</f>
        <v>401.69565217391306</v>
      </c>
      <c r="AM1165" s="18">
        <f>SUMIF(Spotify!U:U,Charts!AH1165,Spotify!H:H)/COUNTIF(Spotify!U:U,Charts!AH1165)</f>
        <v>612.52173913043475</v>
      </c>
      <c r="AN1165" s="28">
        <f>SUMIF(Spotify!U:U,Charts!AH1165,Spotify!I:I)/COUNTIF(Spotify!U:U,Charts!AH1165)</f>
        <v>575.43478260869563</v>
      </c>
    </row>
    <row r="1166" spans="1:40" x14ac:dyDescent="0.25">
      <c r="A1166" s="3" t="s">
        <v>2222</v>
      </c>
      <c r="B1166" s="1">
        <v>32006280</v>
      </c>
      <c r="C1166" s="1">
        <v>1</v>
      </c>
      <c r="D1166" s="1"/>
      <c r="H1166" s="7" t="s">
        <v>13126</v>
      </c>
      <c r="I1166" s="1">
        <v>6841626</v>
      </c>
      <c r="J1166" s="8">
        <v>1</v>
      </c>
      <c r="L1166" s="7" t="s">
        <v>13126</v>
      </c>
      <c r="M1166" s="1">
        <f t="shared" si="82"/>
        <v>-6841626</v>
      </c>
      <c r="N1166">
        <v>1</v>
      </c>
      <c r="O1166" s="18">
        <f>SUMIF(Spotify!U:U,Charts!L1166,Spotify!Q:Q)/COUNTIF(Spotify!U:U,Charts!L1166)</f>
        <v>211827</v>
      </c>
      <c r="P1166" t="str">
        <f t="shared" si="83"/>
        <v>03:31</v>
      </c>
      <c r="Q1166" s="18">
        <f t="shared" si="85"/>
        <v>641941</v>
      </c>
      <c r="R1166" s="8" t="str">
        <f t="shared" si="84"/>
        <v>10:41</v>
      </c>
      <c r="T1166" s="7" t="s">
        <v>2222</v>
      </c>
      <c r="U1166">
        <f>COUNTIFS(Spotify!$AA:$AA,Charts!$U$1,Spotify!$U:$U,Charts!T1166)</f>
        <v>1</v>
      </c>
      <c r="V1166">
        <f>COUNTIFS(Spotify!$AA:$AA,Charts!$V$1,Spotify!$U:$U,Charts!T1166)</f>
        <v>0</v>
      </c>
      <c r="W1166">
        <f>COUNTIFS(Spotify!$AA:$AA,Charts!$W$1,Spotify!$U:$U,Charts!T1166)</f>
        <v>0</v>
      </c>
      <c r="X1166">
        <f>COUNTIFS(Spotify!$AA:$AA,Charts!$X$1,Spotify!$U:$U,Charts!T1166)</f>
        <v>0</v>
      </c>
      <c r="Y1166">
        <f>COUNTIFS(Spotify!$AA:$AA,Charts!$Y$1,Spotify!$U:$U,Charts!T1166)</f>
        <v>0</v>
      </c>
      <c r="Z1166">
        <f>COUNTIFS(Spotify!$AA:$AA,Charts!$Z$1,Spotify!$U:$U,Charts!T1166)</f>
        <v>0</v>
      </c>
      <c r="AA1166">
        <f>COUNTIFS(Spotify!$AA:$AA,Charts!$AA$1,Spotify!$U:$U,Charts!T1166)</f>
        <v>0</v>
      </c>
      <c r="AB1166">
        <f>COUNTIFS(Spotify!$AA:$AA,Charts!$AB$1,Spotify!$U:$U,Charts!T1166)</f>
        <v>0</v>
      </c>
      <c r="AC1166">
        <f>COUNTIFS(Spotify!$AA:$AA,Charts!$AC$1,Spotify!$U:$U,Charts!T1166)</f>
        <v>0</v>
      </c>
      <c r="AD1166">
        <f>COUNTIFS(Spotify!$AA:$AA,Charts!$AD$1,Spotify!$U:$U,Charts!T1166)</f>
        <v>0</v>
      </c>
      <c r="AE1166">
        <f>COUNTIFS(Spotify!$AA:$AA,Charts!$AE$1,Spotify!$U:$U,Charts!T1166)</f>
        <v>0</v>
      </c>
      <c r="AF1166" s="8">
        <f>COUNTIFS(Spotify!$AA:$AA,Charts!$AF$1,Spotify!$U:$U,Charts!T1166)</f>
        <v>0</v>
      </c>
      <c r="AH1166" s="7" t="s">
        <v>2222</v>
      </c>
      <c r="AI1166">
        <f>SUMIFS(Spotify!O:O,Spotify!U:U,Charts!AH1166)/COUNTIFS(Spotify!U:U,Charts!AH1166)</f>
        <v>-687</v>
      </c>
      <c r="AJ1166" s="18">
        <f>SUMIF(Spotify!U:U,Charts!AH1166,Spotify!P:P)/COUNTIF(Spotify!U:U,Charts!AH1166)</f>
        <v>84955</v>
      </c>
      <c r="AK1166" s="18">
        <f>SUMIF(Spotify!U:U,Charts!AH1166,Spotify!R:R)/COUNTIF(Spotify!U:U,Charts!AH1166)</f>
        <v>5</v>
      </c>
      <c r="AL1166" s="18">
        <f>SUMIF(Spotify!U:U,Charts!AH1166,Spotify!J:J)/COUNTIF(Spotify!U:U,Charts!AH1166)</f>
        <v>392</v>
      </c>
      <c r="AM1166" s="18">
        <f>SUMIF(Spotify!U:U,Charts!AH1166,Spotify!H:H)/COUNTIF(Spotify!U:U,Charts!AH1166)</f>
        <v>716</v>
      </c>
      <c r="AN1166" s="28">
        <f>SUMIF(Spotify!U:U,Charts!AH1166,Spotify!I:I)/COUNTIF(Spotify!U:U,Charts!AH1166)</f>
        <v>638</v>
      </c>
    </row>
    <row r="1167" spans="1:40" x14ac:dyDescent="0.25">
      <c r="A1167" s="3" t="s">
        <v>7909</v>
      </c>
      <c r="B1167" s="1">
        <v>1030188788</v>
      </c>
      <c r="C1167" s="1">
        <v>3</v>
      </c>
      <c r="D1167" s="1"/>
      <c r="H1167" s="7" t="s">
        <v>18106</v>
      </c>
      <c r="I1167" s="1">
        <v>6713237</v>
      </c>
      <c r="J1167" s="8">
        <v>1</v>
      </c>
      <c r="L1167" s="7" t="s">
        <v>18106</v>
      </c>
      <c r="M1167" s="1">
        <f t="shared" si="82"/>
        <v>-6713237</v>
      </c>
      <c r="N1167">
        <v>1</v>
      </c>
      <c r="O1167" s="18">
        <f>SUMIF(Spotify!U:U,Charts!L1167,Spotify!Q:Q)/COUNTIF(Spotify!U:U,Charts!L1167)</f>
        <v>176360</v>
      </c>
      <c r="P1167" t="str">
        <f t="shared" si="83"/>
        <v>02:56</v>
      </c>
      <c r="Q1167" s="18">
        <f t="shared" si="85"/>
        <v>641941</v>
      </c>
      <c r="R1167" s="8" t="str">
        <f t="shared" si="84"/>
        <v>10:41</v>
      </c>
      <c r="T1167" s="7" t="s">
        <v>7909</v>
      </c>
      <c r="U1167">
        <f>COUNTIFS(Spotify!$AA:$AA,Charts!$U$1,Spotify!$U:$U,Charts!T1167)</f>
        <v>0</v>
      </c>
      <c r="V1167">
        <f>COUNTIFS(Spotify!$AA:$AA,Charts!$V$1,Spotify!$U:$U,Charts!T1167)</f>
        <v>0</v>
      </c>
      <c r="W1167">
        <f>COUNTIFS(Spotify!$AA:$AA,Charts!$W$1,Spotify!$U:$U,Charts!T1167)</f>
        <v>0</v>
      </c>
      <c r="X1167">
        <f>COUNTIFS(Spotify!$AA:$AA,Charts!$X$1,Spotify!$U:$U,Charts!T1167)</f>
        <v>1</v>
      </c>
      <c r="Y1167">
        <f>COUNTIFS(Spotify!$AA:$AA,Charts!$Y$1,Spotify!$U:$U,Charts!T1167)</f>
        <v>0</v>
      </c>
      <c r="Z1167">
        <f>COUNTIFS(Spotify!$AA:$AA,Charts!$Z$1,Spotify!$U:$U,Charts!T1167)</f>
        <v>0</v>
      </c>
      <c r="AA1167">
        <f>COUNTIFS(Spotify!$AA:$AA,Charts!$AA$1,Spotify!$U:$U,Charts!T1167)</f>
        <v>0</v>
      </c>
      <c r="AB1167">
        <f>COUNTIFS(Spotify!$AA:$AA,Charts!$AB$1,Spotify!$U:$U,Charts!T1167)</f>
        <v>0</v>
      </c>
      <c r="AC1167">
        <f>COUNTIFS(Spotify!$AA:$AA,Charts!$AC$1,Spotify!$U:$U,Charts!T1167)</f>
        <v>0</v>
      </c>
      <c r="AD1167">
        <f>COUNTIFS(Spotify!$AA:$AA,Charts!$AD$1,Spotify!$U:$U,Charts!T1167)</f>
        <v>0</v>
      </c>
      <c r="AE1167">
        <f>COUNTIFS(Spotify!$AA:$AA,Charts!$AE$1,Spotify!$U:$U,Charts!T1167)</f>
        <v>2</v>
      </c>
      <c r="AF1167" s="8">
        <f>COUNTIFS(Spotify!$AA:$AA,Charts!$AF$1,Spotify!$U:$U,Charts!T1167)</f>
        <v>0</v>
      </c>
      <c r="AH1167" s="7" t="s">
        <v>7909</v>
      </c>
      <c r="AI1167">
        <f>SUMIFS(Spotify!O:O,Spotify!U:U,Charts!AH1167)/COUNTIFS(Spotify!U:U,Charts!AH1167)</f>
        <v>-7527.666666666667</v>
      </c>
      <c r="AJ1167" s="18">
        <f>SUMIF(Spotify!U:U,Charts!AH1167,Spotify!P:P)/COUNTIF(Spotify!U:U,Charts!AH1167)</f>
        <v>111373.33333333333</v>
      </c>
      <c r="AK1167" s="18">
        <f>SUMIF(Spotify!U:U,Charts!AH1167,Spotify!R:R)/COUNTIF(Spotify!U:U,Charts!AH1167)</f>
        <v>32.666666666666664</v>
      </c>
      <c r="AL1167" s="18">
        <f>SUMIF(Spotify!U:U,Charts!AH1167,Spotify!J:J)/COUNTIF(Spotify!U:U,Charts!AH1167)</f>
        <v>405.33333333333331</v>
      </c>
      <c r="AM1167" s="18">
        <f>SUMIF(Spotify!U:U,Charts!AH1167,Spotify!H:H)/COUNTIF(Spotify!U:U,Charts!AH1167)</f>
        <v>727</v>
      </c>
      <c r="AN1167" s="28">
        <f>SUMIF(Spotify!U:U,Charts!AH1167,Spotify!I:I)/COUNTIF(Spotify!U:U,Charts!AH1167)</f>
        <v>337.66666666666669</v>
      </c>
    </row>
    <row r="1168" spans="1:40" x14ac:dyDescent="0.25">
      <c r="A1168" s="3" t="s">
        <v>9752</v>
      </c>
      <c r="B1168" s="1">
        <v>101665145</v>
      </c>
      <c r="C1168" s="1">
        <v>1</v>
      </c>
      <c r="D1168" s="1"/>
      <c r="H1168" s="7" t="s">
        <v>8146</v>
      </c>
      <c r="I1168" s="1">
        <v>6565993</v>
      </c>
      <c r="J1168" s="8">
        <v>1</v>
      </c>
      <c r="L1168" s="7" t="s">
        <v>8146</v>
      </c>
      <c r="M1168" s="1">
        <f t="shared" si="82"/>
        <v>-6565993</v>
      </c>
      <c r="N1168">
        <v>1</v>
      </c>
      <c r="O1168" s="18">
        <f>SUMIF(Spotify!U:U,Charts!L1168,Spotify!Q:Q)/COUNTIF(Spotify!U:U,Charts!L1168)</f>
        <v>151533</v>
      </c>
      <c r="P1168" t="str">
        <f t="shared" si="83"/>
        <v>02:31</v>
      </c>
      <c r="Q1168" s="18">
        <f t="shared" si="85"/>
        <v>641941</v>
      </c>
      <c r="R1168" s="8" t="str">
        <f t="shared" si="84"/>
        <v>10:41</v>
      </c>
      <c r="T1168" s="7" t="s">
        <v>9752</v>
      </c>
      <c r="U1168">
        <f>COUNTIFS(Spotify!$AA:$AA,Charts!$U$1,Spotify!$U:$U,Charts!T1168)</f>
        <v>0</v>
      </c>
      <c r="V1168">
        <f>COUNTIFS(Spotify!$AA:$AA,Charts!$V$1,Spotify!$U:$U,Charts!T1168)</f>
        <v>0</v>
      </c>
      <c r="W1168">
        <f>COUNTIFS(Spotify!$AA:$AA,Charts!$W$1,Spotify!$U:$U,Charts!T1168)</f>
        <v>1</v>
      </c>
      <c r="X1168">
        <f>COUNTIFS(Spotify!$AA:$AA,Charts!$X$1,Spotify!$U:$U,Charts!T1168)</f>
        <v>0</v>
      </c>
      <c r="Y1168">
        <f>COUNTIFS(Spotify!$AA:$AA,Charts!$Y$1,Spotify!$U:$U,Charts!T1168)</f>
        <v>0</v>
      </c>
      <c r="Z1168">
        <f>COUNTIFS(Spotify!$AA:$AA,Charts!$Z$1,Spotify!$U:$U,Charts!T1168)</f>
        <v>0</v>
      </c>
      <c r="AA1168">
        <f>COUNTIFS(Spotify!$AA:$AA,Charts!$AA$1,Spotify!$U:$U,Charts!T1168)</f>
        <v>0</v>
      </c>
      <c r="AB1168">
        <f>COUNTIFS(Spotify!$AA:$AA,Charts!$AB$1,Spotify!$U:$U,Charts!T1168)</f>
        <v>0</v>
      </c>
      <c r="AC1168">
        <f>COUNTIFS(Spotify!$AA:$AA,Charts!$AC$1,Spotify!$U:$U,Charts!T1168)</f>
        <v>0</v>
      </c>
      <c r="AD1168">
        <f>COUNTIFS(Spotify!$AA:$AA,Charts!$AD$1,Spotify!$U:$U,Charts!T1168)</f>
        <v>0</v>
      </c>
      <c r="AE1168">
        <f>COUNTIFS(Spotify!$AA:$AA,Charts!$AE$1,Spotify!$U:$U,Charts!T1168)</f>
        <v>0</v>
      </c>
      <c r="AF1168" s="8">
        <f>COUNTIFS(Spotify!$AA:$AA,Charts!$AF$1,Spotify!$U:$U,Charts!T1168)</f>
        <v>0</v>
      </c>
      <c r="AH1168" s="7" t="s">
        <v>9752</v>
      </c>
      <c r="AI1168">
        <f>SUMIFS(Spotify!O:O,Spotify!U:U,Charts!AH1168)/COUNTIFS(Spotify!U:U,Charts!AH1168)</f>
        <v>-4687</v>
      </c>
      <c r="AJ1168" s="18">
        <f>SUMIF(Spotify!U:U,Charts!AH1168,Spotify!P:P)/COUNTIF(Spotify!U:U,Charts!AH1168)</f>
        <v>119997</v>
      </c>
      <c r="AK1168" s="18">
        <f>SUMIF(Spotify!U:U,Charts!AH1168,Spotify!R:R)/COUNTIF(Spotify!U:U,Charts!AH1168)</f>
        <v>11</v>
      </c>
      <c r="AL1168" s="18">
        <f>SUMIF(Spotify!U:U,Charts!AH1168,Spotify!J:J)/COUNTIF(Spotify!U:U,Charts!AH1168)</f>
        <v>674</v>
      </c>
      <c r="AM1168" s="18">
        <f>SUMIF(Spotify!U:U,Charts!AH1168,Spotify!H:H)/COUNTIF(Spotify!U:U,Charts!AH1168)</f>
        <v>708</v>
      </c>
      <c r="AN1168" s="28">
        <f>SUMIF(Spotify!U:U,Charts!AH1168,Spotify!I:I)/COUNTIF(Spotify!U:U,Charts!AH1168)</f>
        <v>782</v>
      </c>
    </row>
    <row r="1169" spans="1:40" x14ac:dyDescent="0.25">
      <c r="A1169" s="3" t="s">
        <v>6594</v>
      </c>
      <c r="B1169" s="1">
        <v>5842320</v>
      </c>
      <c r="C1169" s="1">
        <v>1</v>
      </c>
      <c r="D1169" s="1"/>
      <c r="H1169" s="7" t="s">
        <v>17714</v>
      </c>
      <c r="I1169" s="1">
        <v>6383850</v>
      </c>
      <c r="J1169" s="8">
        <v>1</v>
      </c>
      <c r="L1169" s="7" t="s">
        <v>17714</v>
      </c>
      <c r="M1169" s="1">
        <f t="shared" si="82"/>
        <v>-6383850</v>
      </c>
      <c r="N1169">
        <v>1</v>
      </c>
      <c r="O1169" s="18">
        <f>SUMIF(Spotify!U:U,Charts!L1169,Spotify!Q:Q)/COUNTIF(Spotify!U:U,Charts!L1169)</f>
        <v>239600</v>
      </c>
      <c r="P1169" t="str">
        <f t="shared" si="83"/>
        <v>03:59</v>
      </c>
      <c r="Q1169" s="18">
        <f t="shared" si="85"/>
        <v>641941</v>
      </c>
      <c r="R1169" s="8" t="str">
        <f t="shared" si="84"/>
        <v>10:41</v>
      </c>
      <c r="T1169" s="7" t="s">
        <v>6594</v>
      </c>
      <c r="U1169">
        <f>COUNTIFS(Spotify!$AA:$AA,Charts!$U$1,Spotify!$U:$U,Charts!T1169)</f>
        <v>0</v>
      </c>
      <c r="V1169">
        <f>COUNTIFS(Spotify!$AA:$AA,Charts!$V$1,Spotify!$U:$U,Charts!T1169)</f>
        <v>0</v>
      </c>
      <c r="W1169">
        <f>COUNTIFS(Spotify!$AA:$AA,Charts!$W$1,Spotify!$U:$U,Charts!T1169)</f>
        <v>1</v>
      </c>
      <c r="X1169">
        <f>COUNTIFS(Spotify!$AA:$AA,Charts!$X$1,Spotify!$U:$U,Charts!T1169)</f>
        <v>0</v>
      </c>
      <c r="Y1169">
        <f>COUNTIFS(Spotify!$AA:$AA,Charts!$Y$1,Spotify!$U:$U,Charts!T1169)</f>
        <v>0</v>
      </c>
      <c r="Z1169">
        <f>COUNTIFS(Spotify!$AA:$AA,Charts!$Z$1,Spotify!$U:$U,Charts!T1169)</f>
        <v>0</v>
      </c>
      <c r="AA1169">
        <f>COUNTIFS(Spotify!$AA:$AA,Charts!$AA$1,Spotify!$U:$U,Charts!T1169)</f>
        <v>0</v>
      </c>
      <c r="AB1169">
        <f>COUNTIFS(Spotify!$AA:$AA,Charts!$AB$1,Spotify!$U:$U,Charts!T1169)</f>
        <v>0</v>
      </c>
      <c r="AC1169">
        <f>COUNTIFS(Spotify!$AA:$AA,Charts!$AC$1,Spotify!$U:$U,Charts!T1169)</f>
        <v>0</v>
      </c>
      <c r="AD1169">
        <f>COUNTIFS(Spotify!$AA:$AA,Charts!$AD$1,Spotify!$U:$U,Charts!T1169)</f>
        <v>0</v>
      </c>
      <c r="AE1169">
        <f>COUNTIFS(Spotify!$AA:$AA,Charts!$AE$1,Spotify!$U:$U,Charts!T1169)</f>
        <v>0</v>
      </c>
      <c r="AF1169" s="8">
        <f>COUNTIFS(Spotify!$AA:$AA,Charts!$AF$1,Spotify!$U:$U,Charts!T1169)</f>
        <v>0</v>
      </c>
      <c r="AH1169" s="7" t="s">
        <v>6594</v>
      </c>
      <c r="AI1169">
        <f>SUMIFS(Spotify!O:O,Spotify!U:U,Charts!AH1169)/COUNTIFS(Spotify!U:U,Charts!AH1169)</f>
        <v>-7371</v>
      </c>
      <c r="AJ1169" s="18">
        <f>SUMIF(Spotify!U:U,Charts!AH1169,Spotify!P:P)/COUNTIF(Spotify!U:U,Charts!AH1169)</f>
        <v>118671</v>
      </c>
      <c r="AK1169" s="18">
        <f>SUMIF(Spotify!U:U,Charts!AH1169,Spotify!R:R)/COUNTIF(Spotify!U:U,Charts!AH1169)</f>
        <v>1</v>
      </c>
      <c r="AL1169" s="18">
        <f>SUMIF(Spotify!U:U,Charts!AH1169,Spotify!J:J)/COUNTIF(Spotify!U:U,Charts!AH1169)</f>
        <v>406</v>
      </c>
      <c r="AM1169" s="18">
        <f>SUMIF(Spotify!U:U,Charts!AH1169,Spotify!H:H)/COUNTIF(Spotify!U:U,Charts!AH1169)</f>
        <v>764</v>
      </c>
      <c r="AN1169" s="28">
        <f>SUMIF(Spotify!U:U,Charts!AH1169,Spotify!I:I)/COUNTIF(Spotify!U:U,Charts!AH1169)</f>
        <v>523</v>
      </c>
    </row>
    <row r="1170" spans="1:40" x14ac:dyDescent="0.25">
      <c r="A1170" s="3" t="s">
        <v>705</v>
      </c>
      <c r="B1170" s="1">
        <v>391040674</v>
      </c>
      <c r="C1170" s="1">
        <v>26</v>
      </c>
      <c r="D1170" s="1"/>
      <c r="H1170" s="7" t="s">
        <v>11331</v>
      </c>
      <c r="I1170" s="1">
        <v>6327655</v>
      </c>
      <c r="J1170" s="8">
        <v>1</v>
      </c>
      <c r="L1170" s="7" t="s">
        <v>11331</v>
      </c>
      <c r="M1170" s="1">
        <f t="shared" si="82"/>
        <v>-6327655</v>
      </c>
      <c r="N1170">
        <v>1</v>
      </c>
      <c r="O1170" s="18">
        <f>SUMIF(Spotify!U:U,Charts!L1170,Spotify!Q:Q)/COUNTIF(Spotify!U:U,Charts!L1170)</f>
        <v>245000</v>
      </c>
      <c r="P1170" t="str">
        <f t="shared" si="83"/>
        <v>04:05</v>
      </c>
      <c r="Q1170" s="18">
        <f t="shared" si="85"/>
        <v>641941</v>
      </c>
      <c r="R1170" s="8" t="str">
        <f t="shared" si="84"/>
        <v>10:41</v>
      </c>
      <c r="T1170" s="7" t="s">
        <v>705</v>
      </c>
      <c r="U1170">
        <f>COUNTIFS(Spotify!$AA:$AA,Charts!$U$1,Spotify!$U:$U,Charts!T1170)</f>
        <v>3</v>
      </c>
      <c r="V1170">
        <f>COUNTIFS(Spotify!$AA:$AA,Charts!$V$1,Spotify!$U:$U,Charts!T1170)</f>
        <v>1</v>
      </c>
      <c r="W1170">
        <f>COUNTIFS(Spotify!$AA:$AA,Charts!$W$1,Spotify!$U:$U,Charts!T1170)</f>
        <v>1</v>
      </c>
      <c r="X1170">
        <f>COUNTIFS(Spotify!$AA:$AA,Charts!$X$1,Spotify!$U:$U,Charts!T1170)</f>
        <v>0</v>
      </c>
      <c r="Y1170">
        <f>COUNTIFS(Spotify!$AA:$AA,Charts!$Y$1,Spotify!$U:$U,Charts!T1170)</f>
        <v>3</v>
      </c>
      <c r="Z1170">
        <f>COUNTIFS(Spotify!$AA:$AA,Charts!$Z$1,Spotify!$U:$U,Charts!T1170)</f>
        <v>1</v>
      </c>
      <c r="AA1170">
        <f>COUNTIFS(Spotify!$AA:$AA,Charts!$AA$1,Spotify!$U:$U,Charts!T1170)</f>
        <v>4</v>
      </c>
      <c r="AB1170">
        <f>COUNTIFS(Spotify!$AA:$AA,Charts!$AB$1,Spotify!$U:$U,Charts!T1170)</f>
        <v>0</v>
      </c>
      <c r="AC1170">
        <f>COUNTIFS(Spotify!$AA:$AA,Charts!$AC$1,Spotify!$U:$U,Charts!T1170)</f>
        <v>7</v>
      </c>
      <c r="AD1170">
        <f>COUNTIFS(Spotify!$AA:$AA,Charts!$AD$1,Spotify!$U:$U,Charts!T1170)</f>
        <v>2</v>
      </c>
      <c r="AE1170">
        <f>COUNTIFS(Spotify!$AA:$AA,Charts!$AE$1,Spotify!$U:$U,Charts!T1170)</f>
        <v>4</v>
      </c>
      <c r="AF1170" s="8">
        <f>COUNTIFS(Spotify!$AA:$AA,Charts!$AF$1,Spotify!$U:$U,Charts!T1170)</f>
        <v>0</v>
      </c>
      <c r="AH1170" s="7" t="s">
        <v>705</v>
      </c>
      <c r="AI1170">
        <f>SUMIFS(Spotify!O:O,Spotify!U:U,Charts!AH1170)/COUNTIFS(Spotify!U:U,Charts!AH1170)</f>
        <v>-6284.2692307692305</v>
      </c>
      <c r="AJ1170" s="18">
        <f>SUMIF(Spotify!U:U,Charts!AH1170,Spotify!P:P)/COUNTIF(Spotify!U:U,Charts!AH1170)</f>
        <v>106168.65384615384</v>
      </c>
      <c r="AK1170" s="18">
        <f>SUMIF(Spotify!U:U,Charts!AH1170,Spotify!R:R)/COUNTIF(Spotify!U:U,Charts!AH1170)</f>
        <v>3.8076923076923075</v>
      </c>
      <c r="AL1170" s="18">
        <f>SUMIF(Spotify!U:U,Charts!AH1170,Spotify!J:J)/COUNTIF(Spotify!U:U,Charts!AH1170)</f>
        <v>359.15384615384613</v>
      </c>
      <c r="AM1170" s="18">
        <f>SUMIF(Spotify!U:U,Charts!AH1170,Spotify!H:H)/COUNTIF(Spotify!U:U,Charts!AH1170)</f>
        <v>647.07692307692309</v>
      </c>
      <c r="AN1170" s="28">
        <f>SUMIF(Spotify!U:U,Charts!AH1170,Spotify!I:I)/COUNTIF(Spotify!U:U,Charts!AH1170)</f>
        <v>603.03846153846155</v>
      </c>
    </row>
    <row r="1171" spans="1:40" x14ac:dyDescent="0.25">
      <c r="A1171" s="3" t="s">
        <v>18245</v>
      </c>
      <c r="B1171" s="1">
        <v>27916960</v>
      </c>
      <c r="C1171" s="1">
        <v>1</v>
      </c>
      <c r="D1171" s="1"/>
      <c r="H1171" s="7" t="s">
        <v>17842</v>
      </c>
      <c r="I1171" s="1">
        <v>6311640</v>
      </c>
      <c r="J1171" s="8">
        <v>1</v>
      </c>
      <c r="L1171" s="7" t="s">
        <v>17842</v>
      </c>
      <c r="M1171" s="1">
        <f t="shared" si="82"/>
        <v>-6311640</v>
      </c>
      <c r="N1171">
        <v>1</v>
      </c>
      <c r="O1171" s="18">
        <f>SUMIF(Spotify!U:U,Charts!L1171,Spotify!Q:Q)/COUNTIF(Spotify!U:U,Charts!L1171)</f>
        <v>171453</v>
      </c>
      <c r="P1171" t="str">
        <f t="shared" si="83"/>
        <v>02:51</v>
      </c>
      <c r="Q1171" s="18">
        <f t="shared" si="85"/>
        <v>641941</v>
      </c>
      <c r="R1171" s="8" t="str">
        <f t="shared" si="84"/>
        <v>10:41</v>
      </c>
      <c r="T1171" s="7" t="s">
        <v>18245</v>
      </c>
      <c r="U1171">
        <f>COUNTIFS(Spotify!$AA:$AA,Charts!$U$1,Spotify!$U:$U,Charts!T1171)</f>
        <v>0</v>
      </c>
      <c r="V1171">
        <f>COUNTIFS(Spotify!$AA:$AA,Charts!$V$1,Spotify!$U:$U,Charts!T1171)</f>
        <v>0</v>
      </c>
      <c r="W1171">
        <f>COUNTIFS(Spotify!$AA:$AA,Charts!$W$1,Spotify!$U:$U,Charts!T1171)</f>
        <v>0</v>
      </c>
      <c r="X1171">
        <f>COUNTIFS(Spotify!$AA:$AA,Charts!$X$1,Spotify!$U:$U,Charts!T1171)</f>
        <v>0</v>
      </c>
      <c r="Y1171">
        <f>COUNTIFS(Spotify!$AA:$AA,Charts!$Y$1,Spotify!$U:$U,Charts!T1171)</f>
        <v>0</v>
      </c>
      <c r="Z1171">
        <f>COUNTIFS(Spotify!$AA:$AA,Charts!$Z$1,Spotify!$U:$U,Charts!T1171)</f>
        <v>0</v>
      </c>
      <c r="AA1171">
        <f>COUNTIFS(Spotify!$AA:$AA,Charts!$AA$1,Spotify!$U:$U,Charts!T1171)</f>
        <v>0</v>
      </c>
      <c r="AB1171">
        <f>COUNTIFS(Spotify!$AA:$AA,Charts!$AB$1,Spotify!$U:$U,Charts!T1171)</f>
        <v>1</v>
      </c>
      <c r="AC1171">
        <f>COUNTIFS(Spotify!$AA:$AA,Charts!$AC$1,Spotify!$U:$U,Charts!T1171)</f>
        <v>0</v>
      </c>
      <c r="AD1171">
        <f>COUNTIFS(Spotify!$AA:$AA,Charts!$AD$1,Spotify!$U:$U,Charts!T1171)</f>
        <v>0</v>
      </c>
      <c r="AE1171">
        <f>COUNTIFS(Spotify!$AA:$AA,Charts!$AE$1,Spotify!$U:$U,Charts!T1171)</f>
        <v>0</v>
      </c>
      <c r="AF1171" s="8">
        <f>COUNTIFS(Spotify!$AA:$AA,Charts!$AF$1,Spotify!$U:$U,Charts!T1171)</f>
        <v>0</v>
      </c>
      <c r="AH1171" s="7" t="s">
        <v>18245</v>
      </c>
      <c r="AI1171">
        <f>SUMIFS(Spotify!O:O,Spotify!U:U,Charts!AH1171)/COUNTIFS(Spotify!U:U,Charts!AH1171)</f>
        <v>-4731</v>
      </c>
      <c r="AJ1171" s="18">
        <f>SUMIF(Spotify!U:U,Charts!AH1171,Spotify!P:P)/COUNTIF(Spotify!U:U,Charts!AH1171)</f>
        <v>162524</v>
      </c>
      <c r="AK1171" s="18">
        <f>SUMIF(Spotify!U:U,Charts!AH1171,Spotify!R:R)/COUNTIF(Spotify!U:U,Charts!AH1171)</f>
        <v>3</v>
      </c>
      <c r="AL1171" s="18">
        <f>SUMIF(Spotify!U:U,Charts!AH1171,Spotify!J:J)/COUNTIF(Spotify!U:U,Charts!AH1171)</f>
        <v>53</v>
      </c>
      <c r="AM1171" s="18">
        <f>SUMIF(Spotify!U:U,Charts!AH1171,Spotify!H:H)/COUNTIF(Spotify!U:U,Charts!AH1171)</f>
        <v>734</v>
      </c>
      <c r="AN1171" s="28">
        <f>SUMIF(Spotify!U:U,Charts!AH1171,Spotify!I:I)/COUNTIF(Spotify!U:U,Charts!AH1171)</f>
        <v>228</v>
      </c>
    </row>
    <row r="1172" spans="1:40" x14ac:dyDescent="0.25">
      <c r="A1172" s="3" t="s">
        <v>18246</v>
      </c>
      <c r="B1172" s="1">
        <v>46174772</v>
      </c>
      <c r="C1172" s="1">
        <v>1</v>
      </c>
      <c r="D1172" s="1"/>
      <c r="H1172" s="7" t="s">
        <v>14722</v>
      </c>
      <c r="I1172" s="1">
        <v>6277641</v>
      </c>
      <c r="J1172" s="8">
        <v>1</v>
      </c>
      <c r="L1172" s="7" t="s">
        <v>14722</v>
      </c>
      <c r="M1172" s="1">
        <f t="shared" si="82"/>
        <v>-6277641</v>
      </c>
      <c r="N1172">
        <v>1</v>
      </c>
      <c r="O1172" s="18">
        <f>SUMIF(Spotify!U:U,Charts!L1172,Spotify!Q:Q)/COUNTIF(Spotify!U:U,Charts!L1172)</f>
        <v>177790</v>
      </c>
      <c r="P1172" t="str">
        <f t="shared" si="83"/>
        <v>02:57</v>
      </c>
      <c r="Q1172" s="18">
        <f t="shared" si="85"/>
        <v>641941</v>
      </c>
      <c r="R1172" s="8" t="str">
        <f t="shared" si="84"/>
        <v>10:41</v>
      </c>
      <c r="T1172" s="7" t="s">
        <v>18246</v>
      </c>
      <c r="U1172">
        <f>COUNTIFS(Spotify!$AA:$AA,Charts!$U$1,Spotify!$U:$U,Charts!T1172)</f>
        <v>0</v>
      </c>
      <c r="V1172">
        <f>COUNTIFS(Spotify!$AA:$AA,Charts!$V$1,Spotify!$U:$U,Charts!T1172)</f>
        <v>0</v>
      </c>
      <c r="W1172">
        <f>COUNTIFS(Spotify!$AA:$AA,Charts!$W$1,Spotify!$U:$U,Charts!T1172)</f>
        <v>0</v>
      </c>
      <c r="X1172">
        <f>COUNTIFS(Spotify!$AA:$AA,Charts!$X$1,Spotify!$U:$U,Charts!T1172)</f>
        <v>0</v>
      </c>
      <c r="Y1172">
        <f>COUNTIFS(Spotify!$AA:$AA,Charts!$Y$1,Spotify!$U:$U,Charts!T1172)</f>
        <v>0</v>
      </c>
      <c r="Z1172">
        <f>COUNTIFS(Spotify!$AA:$AA,Charts!$Z$1,Spotify!$U:$U,Charts!T1172)</f>
        <v>1</v>
      </c>
      <c r="AA1172">
        <f>COUNTIFS(Spotify!$AA:$AA,Charts!$AA$1,Spotify!$U:$U,Charts!T1172)</f>
        <v>0</v>
      </c>
      <c r="AB1172">
        <f>COUNTIFS(Spotify!$AA:$AA,Charts!$AB$1,Spotify!$U:$U,Charts!T1172)</f>
        <v>0</v>
      </c>
      <c r="AC1172">
        <f>COUNTIFS(Spotify!$AA:$AA,Charts!$AC$1,Spotify!$U:$U,Charts!T1172)</f>
        <v>0</v>
      </c>
      <c r="AD1172">
        <f>COUNTIFS(Spotify!$AA:$AA,Charts!$AD$1,Spotify!$U:$U,Charts!T1172)</f>
        <v>0</v>
      </c>
      <c r="AE1172">
        <f>COUNTIFS(Spotify!$AA:$AA,Charts!$AE$1,Spotify!$U:$U,Charts!T1172)</f>
        <v>0</v>
      </c>
      <c r="AF1172" s="8">
        <f>COUNTIFS(Spotify!$AA:$AA,Charts!$AF$1,Spotify!$U:$U,Charts!T1172)</f>
        <v>0</v>
      </c>
      <c r="AH1172" s="7" t="s">
        <v>18246</v>
      </c>
      <c r="AI1172">
        <f>SUMIFS(Spotify!O:O,Spotify!U:U,Charts!AH1172)/COUNTIFS(Spotify!U:U,Charts!AH1172)</f>
        <v>-4538</v>
      </c>
      <c r="AJ1172" s="18">
        <f>SUMIF(Spotify!U:U,Charts!AH1172,Spotify!P:P)/COUNTIF(Spotify!U:U,Charts!AH1172)</f>
        <v>129984</v>
      </c>
      <c r="AK1172" s="18">
        <f>SUMIF(Spotify!U:U,Charts!AH1172,Spotify!R:R)/COUNTIF(Spotify!U:U,Charts!AH1172)</f>
        <v>8</v>
      </c>
      <c r="AL1172" s="18">
        <f>SUMIF(Spotify!U:U,Charts!AH1172,Spotify!J:J)/COUNTIF(Spotify!U:U,Charts!AH1172)</f>
        <v>593</v>
      </c>
      <c r="AM1172" s="18">
        <f>SUMIF(Spotify!U:U,Charts!AH1172,Spotify!H:H)/COUNTIF(Spotify!U:U,Charts!AH1172)</f>
        <v>834</v>
      </c>
      <c r="AN1172" s="28">
        <f>SUMIF(Spotify!U:U,Charts!AH1172,Spotify!I:I)/COUNTIF(Spotify!U:U,Charts!AH1172)</f>
        <v>777</v>
      </c>
    </row>
    <row r="1173" spans="1:40" x14ac:dyDescent="0.25">
      <c r="A1173" s="3" t="s">
        <v>5000</v>
      </c>
      <c r="B1173" s="1">
        <v>439149168</v>
      </c>
      <c r="C1173" s="1">
        <v>9</v>
      </c>
      <c r="D1173" s="1"/>
      <c r="H1173" s="7" t="s">
        <v>17399</v>
      </c>
      <c r="I1173" s="1">
        <v>6237019</v>
      </c>
      <c r="J1173" s="8">
        <v>1</v>
      </c>
      <c r="L1173" s="7" t="s">
        <v>17399</v>
      </c>
      <c r="M1173" s="1">
        <f t="shared" si="82"/>
        <v>-6237019</v>
      </c>
      <c r="N1173">
        <v>1</v>
      </c>
      <c r="O1173" s="18">
        <f>SUMIF(Spotify!U:U,Charts!L1173,Spotify!Q:Q)/COUNTIF(Spotify!U:U,Charts!L1173)</f>
        <v>172675</v>
      </c>
      <c r="P1173" t="str">
        <f t="shared" si="83"/>
        <v>02:52</v>
      </c>
      <c r="Q1173" s="18">
        <f t="shared" si="85"/>
        <v>641941</v>
      </c>
      <c r="R1173" s="8" t="str">
        <f t="shared" si="84"/>
        <v>10:41</v>
      </c>
      <c r="T1173" s="7" t="s">
        <v>5000</v>
      </c>
      <c r="U1173">
        <f>COUNTIFS(Spotify!$AA:$AA,Charts!$U$1,Spotify!$U:$U,Charts!T1173)</f>
        <v>1</v>
      </c>
      <c r="V1173">
        <f>COUNTIFS(Spotify!$AA:$AA,Charts!$V$1,Spotify!$U:$U,Charts!T1173)</f>
        <v>1</v>
      </c>
      <c r="W1173">
        <f>COUNTIFS(Spotify!$AA:$AA,Charts!$W$1,Spotify!$U:$U,Charts!T1173)</f>
        <v>1</v>
      </c>
      <c r="X1173">
        <f>COUNTIFS(Spotify!$AA:$AA,Charts!$X$1,Spotify!$U:$U,Charts!T1173)</f>
        <v>0</v>
      </c>
      <c r="Y1173">
        <f>COUNTIFS(Spotify!$AA:$AA,Charts!$Y$1,Spotify!$U:$U,Charts!T1173)</f>
        <v>0</v>
      </c>
      <c r="Z1173">
        <f>COUNTIFS(Spotify!$AA:$AA,Charts!$Z$1,Spotify!$U:$U,Charts!T1173)</f>
        <v>2</v>
      </c>
      <c r="AA1173">
        <f>COUNTIFS(Spotify!$AA:$AA,Charts!$AA$1,Spotify!$U:$U,Charts!T1173)</f>
        <v>0</v>
      </c>
      <c r="AB1173">
        <f>COUNTIFS(Spotify!$AA:$AA,Charts!$AB$1,Spotify!$U:$U,Charts!T1173)</f>
        <v>0</v>
      </c>
      <c r="AC1173">
        <f>COUNTIFS(Spotify!$AA:$AA,Charts!$AC$1,Spotify!$U:$U,Charts!T1173)</f>
        <v>0</v>
      </c>
      <c r="AD1173">
        <f>COUNTIFS(Spotify!$AA:$AA,Charts!$AD$1,Spotify!$U:$U,Charts!T1173)</f>
        <v>0</v>
      </c>
      <c r="AE1173">
        <f>COUNTIFS(Spotify!$AA:$AA,Charts!$AE$1,Spotify!$U:$U,Charts!T1173)</f>
        <v>0</v>
      </c>
      <c r="AF1173" s="8">
        <f>COUNTIFS(Spotify!$AA:$AA,Charts!$AF$1,Spotify!$U:$U,Charts!T1173)</f>
        <v>4</v>
      </c>
      <c r="AH1173" s="7" t="s">
        <v>5000</v>
      </c>
      <c r="AI1173">
        <f>SUMIFS(Spotify!O:O,Spotify!U:U,Charts!AH1173)/COUNTIFS(Spotify!U:U,Charts!AH1173)</f>
        <v>-6340.5555555555557</v>
      </c>
      <c r="AJ1173" s="18">
        <f>SUMIF(Spotify!U:U,Charts!AH1173,Spotify!P:P)/COUNTIF(Spotify!U:U,Charts!AH1173)</f>
        <v>96123.555555555562</v>
      </c>
      <c r="AK1173" s="18">
        <f>SUMIF(Spotify!U:U,Charts!AH1173,Spotify!R:R)/COUNTIF(Spotify!U:U,Charts!AH1173)</f>
        <v>8</v>
      </c>
      <c r="AL1173" s="18">
        <f>SUMIF(Spotify!U:U,Charts!AH1173,Spotify!J:J)/COUNTIF(Spotify!U:U,Charts!AH1173)</f>
        <v>449.77777777777777</v>
      </c>
      <c r="AM1173" s="18">
        <f>SUMIF(Spotify!U:U,Charts!AH1173,Spotify!H:H)/COUNTIF(Spotify!U:U,Charts!AH1173)</f>
        <v>684.88888888888891</v>
      </c>
      <c r="AN1173" s="28">
        <f>SUMIF(Spotify!U:U,Charts!AH1173,Spotify!I:I)/COUNTIF(Spotify!U:U,Charts!AH1173)</f>
        <v>697.22222222222217</v>
      </c>
    </row>
    <row r="1174" spans="1:40" x14ac:dyDescent="0.25">
      <c r="A1174" s="3" t="s">
        <v>18247</v>
      </c>
      <c r="B1174" s="1">
        <v>10662332</v>
      </c>
      <c r="C1174" s="1">
        <v>1</v>
      </c>
      <c r="D1174" s="1"/>
      <c r="H1174" s="7" t="s">
        <v>10374</v>
      </c>
      <c r="I1174" s="1">
        <v>6199243</v>
      </c>
      <c r="J1174" s="8">
        <v>1</v>
      </c>
      <c r="L1174" s="7" t="s">
        <v>10374</v>
      </c>
      <c r="M1174" s="1">
        <f t="shared" si="82"/>
        <v>-6199243</v>
      </c>
      <c r="N1174">
        <v>1</v>
      </c>
      <c r="O1174" s="18">
        <f>SUMIF(Spotify!U:U,Charts!L1174,Spotify!Q:Q)/COUNTIF(Spotify!U:U,Charts!L1174)</f>
        <v>254707</v>
      </c>
      <c r="P1174" t="str">
        <f t="shared" si="83"/>
        <v>04:14</v>
      </c>
      <c r="Q1174" s="18">
        <f t="shared" si="85"/>
        <v>641941</v>
      </c>
      <c r="R1174" s="8" t="str">
        <f t="shared" si="84"/>
        <v>10:41</v>
      </c>
      <c r="T1174" s="7" t="s">
        <v>18247</v>
      </c>
      <c r="U1174">
        <f>COUNTIFS(Spotify!$AA:$AA,Charts!$U$1,Spotify!$U:$U,Charts!T1174)</f>
        <v>0</v>
      </c>
      <c r="V1174">
        <f>COUNTIFS(Spotify!$AA:$AA,Charts!$V$1,Spotify!$U:$U,Charts!T1174)</f>
        <v>1</v>
      </c>
      <c r="W1174">
        <f>COUNTIFS(Spotify!$AA:$AA,Charts!$W$1,Spotify!$U:$U,Charts!T1174)</f>
        <v>0</v>
      </c>
      <c r="X1174">
        <f>COUNTIFS(Spotify!$AA:$AA,Charts!$X$1,Spotify!$U:$U,Charts!T1174)</f>
        <v>0</v>
      </c>
      <c r="Y1174">
        <f>COUNTIFS(Spotify!$AA:$AA,Charts!$Y$1,Spotify!$U:$U,Charts!T1174)</f>
        <v>0</v>
      </c>
      <c r="Z1174">
        <f>COUNTIFS(Spotify!$AA:$AA,Charts!$Z$1,Spotify!$U:$U,Charts!T1174)</f>
        <v>0</v>
      </c>
      <c r="AA1174">
        <f>COUNTIFS(Spotify!$AA:$AA,Charts!$AA$1,Spotify!$U:$U,Charts!T1174)</f>
        <v>0</v>
      </c>
      <c r="AB1174">
        <f>COUNTIFS(Spotify!$AA:$AA,Charts!$AB$1,Spotify!$U:$U,Charts!T1174)</f>
        <v>0</v>
      </c>
      <c r="AC1174">
        <f>COUNTIFS(Spotify!$AA:$AA,Charts!$AC$1,Spotify!$U:$U,Charts!T1174)</f>
        <v>0</v>
      </c>
      <c r="AD1174">
        <f>COUNTIFS(Spotify!$AA:$AA,Charts!$AD$1,Spotify!$U:$U,Charts!T1174)</f>
        <v>0</v>
      </c>
      <c r="AE1174">
        <f>COUNTIFS(Spotify!$AA:$AA,Charts!$AE$1,Spotify!$U:$U,Charts!T1174)</f>
        <v>0</v>
      </c>
      <c r="AF1174" s="8">
        <f>COUNTIFS(Spotify!$AA:$AA,Charts!$AF$1,Spotify!$U:$U,Charts!T1174)</f>
        <v>0</v>
      </c>
      <c r="AH1174" s="7" t="s">
        <v>18247</v>
      </c>
      <c r="AI1174">
        <f>SUMIFS(Spotify!O:O,Spotify!U:U,Charts!AH1174)/COUNTIFS(Spotify!U:U,Charts!AH1174)</f>
        <v>-5386</v>
      </c>
      <c r="AJ1174" s="18">
        <f>SUMIF(Spotify!U:U,Charts!AH1174,Spotify!P:P)/COUNTIF(Spotify!U:U,Charts!AH1174)</f>
        <v>154881</v>
      </c>
      <c r="AK1174" s="18">
        <f>SUMIF(Spotify!U:U,Charts!AH1174,Spotify!R:R)/COUNTIF(Spotify!U:U,Charts!AH1174)</f>
        <v>2</v>
      </c>
      <c r="AL1174" s="18">
        <f>SUMIF(Spotify!U:U,Charts!AH1174,Spotify!J:J)/COUNTIF(Spotify!U:U,Charts!AH1174)</f>
        <v>262</v>
      </c>
      <c r="AM1174" s="18">
        <f>SUMIF(Spotify!U:U,Charts!AH1174,Spotify!H:H)/COUNTIF(Spotify!U:U,Charts!AH1174)</f>
        <v>642</v>
      </c>
      <c r="AN1174" s="28">
        <f>SUMIF(Spotify!U:U,Charts!AH1174,Spotify!I:I)/COUNTIF(Spotify!U:U,Charts!AH1174)</f>
        <v>683</v>
      </c>
    </row>
    <row r="1175" spans="1:40" x14ac:dyDescent="0.25">
      <c r="A1175" s="3" t="s">
        <v>5105</v>
      </c>
      <c r="B1175" s="1">
        <v>251791752</v>
      </c>
      <c r="C1175" s="1">
        <v>4</v>
      </c>
      <c r="D1175" s="1"/>
      <c r="H1175" s="7" t="s">
        <v>18274</v>
      </c>
      <c r="I1175" s="1">
        <v>6177604</v>
      </c>
      <c r="J1175" s="8">
        <v>1</v>
      </c>
      <c r="L1175" s="7" t="s">
        <v>18274</v>
      </c>
      <c r="M1175" s="1">
        <f t="shared" si="82"/>
        <v>-6177604</v>
      </c>
      <c r="N1175">
        <v>1</v>
      </c>
      <c r="O1175" s="18">
        <f>SUMIF(Spotify!U:U,Charts!L1175,Spotify!Q:Q)/COUNTIF(Spotify!U:U,Charts!L1175)</f>
        <v>197474</v>
      </c>
      <c r="P1175" t="str">
        <f t="shared" si="83"/>
        <v>03:17</v>
      </c>
      <c r="Q1175" s="18">
        <f t="shared" si="85"/>
        <v>641941</v>
      </c>
      <c r="R1175" s="8" t="str">
        <f t="shared" si="84"/>
        <v>10:41</v>
      </c>
      <c r="T1175" s="7" t="s">
        <v>5105</v>
      </c>
      <c r="U1175">
        <f>COUNTIFS(Spotify!$AA:$AA,Charts!$U$1,Spotify!$U:$U,Charts!T1175)</f>
        <v>1</v>
      </c>
      <c r="V1175">
        <f>COUNTIFS(Spotify!$AA:$AA,Charts!$V$1,Spotify!$U:$U,Charts!T1175)</f>
        <v>0</v>
      </c>
      <c r="W1175">
        <f>COUNTIFS(Spotify!$AA:$AA,Charts!$W$1,Spotify!$U:$U,Charts!T1175)</f>
        <v>0</v>
      </c>
      <c r="X1175">
        <f>COUNTIFS(Spotify!$AA:$AA,Charts!$X$1,Spotify!$U:$U,Charts!T1175)</f>
        <v>0</v>
      </c>
      <c r="Y1175">
        <f>COUNTIFS(Spotify!$AA:$AA,Charts!$Y$1,Spotify!$U:$U,Charts!T1175)</f>
        <v>2</v>
      </c>
      <c r="Z1175">
        <f>COUNTIFS(Spotify!$AA:$AA,Charts!$Z$1,Spotify!$U:$U,Charts!T1175)</f>
        <v>0</v>
      </c>
      <c r="AA1175">
        <f>COUNTIFS(Spotify!$AA:$AA,Charts!$AA$1,Spotify!$U:$U,Charts!T1175)</f>
        <v>0</v>
      </c>
      <c r="AB1175">
        <f>COUNTIFS(Spotify!$AA:$AA,Charts!$AB$1,Spotify!$U:$U,Charts!T1175)</f>
        <v>0</v>
      </c>
      <c r="AC1175">
        <f>COUNTIFS(Spotify!$AA:$AA,Charts!$AC$1,Spotify!$U:$U,Charts!T1175)</f>
        <v>0</v>
      </c>
      <c r="AD1175">
        <f>COUNTIFS(Spotify!$AA:$AA,Charts!$AD$1,Spotify!$U:$U,Charts!T1175)</f>
        <v>0</v>
      </c>
      <c r="AE1175">
        <f>COUNTIFS(Spotify!$AA:$AA,Charts!$AE$1,Spotify!$U:$U,Charts!T1175)</f>
        <v>1</v>
      </c>
      <c r="AF1175" s="8">
        <f>COUNTIFS(Spotify!$AA:$AA,Charts!$AF$1,Spotify!$U:$U,Charts!T1175)</f>
        <v>0</v>
      </c>
      <c r="AH1175" s="7" t="s">
        <v>5105</v>
      </c>
      <c r="AI1175">
        <f>SUMIFS(Spotify!O:O,Spotify!U:U,Charts!AH1175)/COUNTIFS(Spotify!U:U,Charts!AH1175)</f>
        <v>-4018.25</v>
      </c>
      <c r="AJ1175" s="18">
        <f>SUMIF(Spotify!U:U,Charts!AH1175,Spotify!P:P)/COUNTIF(Spotify!U:U,Charts!AH1175)</f>
        <v>103269</v>
      </c>
      <c r="AK1175" s="18">
        <f>SUMIF(Spotify!U:U,Charts!AH1175,Spotify!R:R)/COUNTIF(Spotify!U:U,Charts!AH1175)</f>
        <v>11</v>
      </c>
      <c r="AL1175" s="18">
        <f>SUMIF(Spotify!U:U,Charts!AH1175,Spotify!J:J)/COUNTIF(Spotify!U:U,Charts!AH1175)</f>
        <v>723.75</v>
      </c>
      <c r="AM1175" s="18">
        <f>SUMIF(Spotify!U:U,Charts!AH1175,Spotify!H:H)/COUNTIF(Spotify!U:U,Charts!AH1175)</f>
        <v>746.75</v>
      </c>
      <c r="AN1175" s="28">
        <f>SUMIF(Spotify!U:U,Charts!AH1175,Spotify!I:I)/COUNTIF(Spotify!U:U,Charts!AH1175)</f>
        <v>675.25</v>
      </c>
    </row>
    <row r="1176" spans="1:40" x14ac:dyDescent="0.25">
      <c r="A1176" s="3" t="s">
        <v>7517</v>
      </c>
      <c r="B1176" s="1">
        <v>38394497</v>
      </c>
      <c r="C1176" s="1">
        <v>1</v>
      </c>
      <c r="D1176" s="1"/>
      <c r="H1176" s="7" t="s">
        <v>7717</v>
      </c>
      <c r="I1176" s="1">
        <v>6113037</v>
      </c>
      <c r="J1176" s="8">
        <v>1</v>
      </c>
      <c r="L1176" s="7" t="s">
        <v>7717</v>
      </c>
      <c r="M1176" s="1">
        <f t="shared" si="82"/>
        <v>-6113037</v>
      </c>
      <c r="N1176">
        <v>1</v>
      </c>
      <c r="O1176" s="18">
        <f>SUMIF(Spotify!U:U,Charts!L1176,Spotify!Q:Q)/COUNTIF(Spotify!U:U,Charts!L1176)</f>
        <v>162927</v>
      </c>
      <c r="P1176" t="str">
        <f t="shared" si="83"/>
        <v>02:42</v>
      </c>
      <c r="Q1176" s="18">
        <f t="shared" si="85"/>
        <v>641941</v>
      </c>
      <c r="R1176" s="8" t="str">
        <f t="shared" si="84"/>
        <v>10:41</v>
      </c>
      <c r="T1176" s="7" t="s">
        <v>7517</v>
      </c>
      <c r="U1176">
        <f>COUNTIFS(Spotify!$AA:$AA,Charts!$U$1,Spotify!$U:$U,Charts!T1176)</f>
        <v>0</v>
      </c>
      <c r="V1176">
        <f>COUNTIFS(Spotify!$AA:$AA,Charts!$V$1,Spotify!$U:$U,Charts!T1176)</f>
        <v>0</v>
      </c>
      <c r="W1176">
        <f>COUNTIFS(Spotify!$AA:$AA,Charts!$W$1,Spotify!$U:$U,Charts!T1176)</f>
        <v>0</v>
      </c>
      <c r="X1176">
        <f>COUNTIFS(Spotify!$AA:$AA,Charts!$X$1,Spotify!$U:$U,Charts!T1176)</f>
        <v>0</v>
      </c>
      <c r="Y1176">
        <f>COUNTIFS(Spotify!$AA:$AA,Charts!$Y$1,Spotify!$U:$U,Charts!T1176)</f>
        <v>0</v>
      </c>
      <c r="Z1176">
        <f>COUNTIFS(Spotify!$AA:$AA,Charts!$Z$1,Spotify!$U:$U,Charts!T1176)</f>
        <v>0</v>
      </c>
      <c r="AA1176">
        <f>COUNTIFS(Spotify!$AA:$AA,Charts!$AA$1,Spotify!$U:$U,Charts!T1176)</f>
        <v>1</v>
      </c>
      <c r="AB1176">
        <f>COUNTIFS(Spotify!$AA:$AA,Charts!$AB$1,Spotify!$U:$U,Charts!T1176)</f>
        <v>0</v>
      </c>
      <c r="AC1176">
        <f>COUNTIFS(Spotify!$AA:$AA,Charts!$AC$1,Spotify!$U:$U,Charts!T1176)</f>
        <v>0</v>
      </c>
      <c r="AD1176">
        <f>COUNTIFS(Spotify!$AA:$AA,Charts!$AD$1,Spotify!$U:$U,Charts!T1176)</f>
        <v>0</v>
      </c>
      <c r="AE1176">
        <f>COUNTIFS(Spotify!$AA:$AA,Charts!$AE$1,Spotify!$U:$U,Charts!T1176)</f>
        <v>0</v>
      </c>
      <c r="AF1176" s="8">
        <f>COUNTIFS(Spotify!$AA:$AA,Charts!$AF$1,Spotify!$U:$U,Charts!T1176)</f>
        <v>0</v>
      </c>
      <c r="AH1176" s="7" t="s">
        <v>7517</v>
      </c>
      <c r="AI1176">
        <f>SUMIFS(Spotify!O:O,Spotify!U:U,Charts!AH1176)/COUNTIFS(Spotify!U:U,Charts!AH1176)</f>
        <v>-11322</v>
      </c>
      <c r="AJ1176" s="18">
        <f>SUMIF(Spotify!U:U,Charts!AH1176,Spotify!P:P)/COUNTIF(Spotify!U:U,Charts!AH1176)</f>
        <v>71969</v>
      </c>
      <c r="AK1176" s="18">
        <f>SUMIF(Spotify!U:U,Charts!AH1176,Spotify!R:R)/COUNTIF(Spotify!U:U,Charts!AH1176)</f>
        <v>5</v>
      </c>
      <c r="AL1176" s="18">
        <f>SUMIF(Spotify!U:U,Charts!AH1176,Spotify!J:J)/COUNTIF(Spotify!U:U,Charts!AH1176)</f>
        <v>357</v>
      </c>
      <c r="AM1176" s="18">
        <f>SUMIF(Spotify!U:U,Charts!AH1176,Spotify!H:H)/COUNTIF(Spotify!U:U,Charts!AH1176)</f>
        <v>643</v>
      </c>
      <c r="AN1176" s="28">
        <f>SUMIF(Spotify!U:U,Charts!AH1176,Spotify!I:I)/COUNTIF(Spotify!U:U,Charts!AH1176)</f>
        <v>436</v>
      </c>
    </row>
    <row r="1177" spans="1:40" x14ac:dyDescent="0.25">
      <c r="A1177" s="3" t="s">
        <v>8944</v>
      </c>
      <c r="B1177" s="1">
        <v>410138677</v>
      </c>
      <c r="C1177" s="1">
        <v>2</v>
      </c>
      <c r="D1177" s="1"/>
      <c r="H1177" s="7" t="s">
        <v>12633</v>
      </c>
      <c r="I1177" s="1">
        <v>6106434</v>
      </c>
      <c r="J1177" s="8">
        <v>1</v>
      </c>
      <c r="L1177" s="7" t="s">
        <v>12633</v>
      </c>
      <c r="M1177" s="1">
        <f t="shared" si="82"/>
        <v>-6106434</v>
      </c>
      <c r="N1177">
        <v>1</v>
      </c>
      <c r="O1177" s="18">
        <f>SUMIF(Spotify!U:U,Charts!L1177,Spotify!Q:Q)/COUNTIF(Spotify!U:U,Charts!L1177)</f>
        <v>219939</v>
      </c>
      <c r="P1177" t="str">
        <f t="shared" si="83"/>
        <v>03:39</v>
      </c>
      <c r="Q1177" s="18">
        <f t="shared" si="85"/>
        <v>641941</v>
      </c>
      <c r="R1177" s="8" t="str">
        <f t="shared" si="84"/>
        <v>10:41</v>
      </c>
      <c r="T1177" s="7" t="s">
        <v>8944</v>
      </c>
      <c r="U1177">
        <f>COUNTIFS(Spotify!$AA:$AA,Charts!$U$1,Spotify!$U:$U,Charts!T1177)</f>
        <v>0</v>
      </c>
      <c r="V1177">
        <f>COUNTIFS(Spotify!$AA:$AA,Charts!$V$1,Spotify!$U:$U,Charts!T1177)</f>
        <v>1</v>
      </c>
      <c r="W1177">
        <f>COUNTIFS(Spotify!$AA:$AA,Charts!$W$1,Spotify!$U:$U,Charts!T1177)</f>
        <v>0</v>
      </c>
      <c r="X1177">
        <f>COUNTIFS(Spotify!$AA:$AA,Charts!$X$1,Spotify!$U:$U,Charts!T1177)</f>
        <v>0</v>
      </c>
      <c r="Y1177">
        <f>COUNTIFS(Spotify!$AA:$AA,Charts!$Y$1,Spotify!$U:$U,Charts!T1177)</f>
        <v>0</v>
      </c>
      <c r="Z1177">
        <f>COUNTIFS(Spotify!$AA:$AA,Charts!$Z$1,Spotify!$U:$U,Charts!T1177)</f>
        <v>1</v>
      </c>
      <c r="AA1177">
        <f>COUNTIFS(Spotify!$AA:$AA,Charts!$AA$1,Spotify!$U:$U,Charts!T1177)</f>
        <v>0</v>
      </c>
      <c r="AB1177">
        <f>COUNTIFS(Spotify!$AA:$AA,Charts!$AB$1,Spotify!$U:$U,Charts!T1177)</f>
        <v>0</v>
      </c>
      <c r="AC1177">
        <f>COUNTIFS(Spotify!$AA:$AA,Charts!$AC$1,Spotify!$U:$U,Charts!T1177)</f>
        <v>0</v>
      </c>
      <c r="AD1177">
        <f>COUNTIFS(Spotify!$AA:$AA,Charts!$AD$1,Spotify!$U:$U,Charts!T1177)</f>
        <v>0</v>
      </c>
      <c r="AE1177">
        <f>COUNTIFS(Spotify!$AA:$AA,Charts!$AE$1,Spotify!$U:$U,Charts!T1177)</f>
        <v>0</v>
      </c>
      <c r="AF1177" s="8">
        <f>COUNTIFS(Spotify!$AA:$AA,Charts!$AF$1,Spotify!$U:$U,Charts!T1177)</f>
        <v>0</v>
      </c>
      <c r="AH1177" s="7" t="s">
        <v>8944</v>
      </c>
      <c r="AI1177">
        <f>SUMIFS(Spotify!O:O,Spotify!U:U,Charts!AH1177)/COUNTIFS(Spotify!U:U,Charts!AH1177)</f>
        <v>-6096.5</v>
      </c>
      <c r="AJ1177" s="18">
        <f>SUMIF(Spotify!U:U,Charts!AH1177,Spotify!P:P)/COUNTIF(Spotify!U:U,Charts!AH1177)</f>
        <v>57731</v>
      </c>
      <c r="AK1177" s="18">
        <f>SUMIF(Spotify!U:U,Charts!AH1177,Spotify!R:R)/COUNTIF(Spotify!U:U,Charts!AH1177)</f>
        <v>23</v>
      </c>
      <c r="AL1177" s="18">
        <f>SUMIF(Spotify!U:U,Charts!AH1177,Spotify!J:J)/COUNTIF(Spotify!U:U,Charts!AH1177)</f>
        <v>263</v>
      </c>
      <c r="AM1177" s="18">
        <f>SUMIF(Spotify!U:U,Charts!AH1177,Spotify!H:H)/COUNTIF(Spotify!U:U,Charts!AH1177)</f>
        <v>313</v>
      </c>
      <c r="AN1177" s="28">
        <f>SUMIF(Spotify!U:U,Charts!AH1177,Spotify!I:I)/COUNTIF(Spotify!U:U,Charts!AH1177)</f>
        <v>888</v>
      </c>
    </row>
    <row r="1178" spans="1:40" x14ac:dyDescent="0.25">
      <c r="A1178" s="3" t="s">
        <v>160</v>
      </c>
      <c r="B1178" s="1">
        <v>770354410</v>
      </c>
      <c r="C1178" s="1">
        <v>24</v>
      </c>
      <c r="D1178" s="1"/>
      <c r="H1178" s="7" t="s">
        <v>18164</v>
      </c>
      <c r="I1178" s="1">
        <v>6061819</v>
      </c>
      <c r="J1178" s="8">
        <v>1</v>
      </c>
      <c r="L1178" s="7" t="s">
        <v>18164</v>
      </c>
      <c r="M1178" s="1">
        <f t="shared" si="82"/>
        <v>-6061819</v>
      </c>
      <c r="N1178">
        <v>1</v>
      </c>
      <c r="O1178" s="18">
        <f>SUMIF(Spotify!U:U,Charts!L1178,Spotify!Q:Q)/COUNTIF(Spotify!U:U,Charts!L1178)</f>
        <v>620696</v>
      </c>
      <c r="P1178" t="str">
        <f t="shared" si="83"/>
        <v>10:20</v>
      </c>
      <c r="Q1178" s="18">
        <f t="shared" si="85"/>
        <v>641941</v>
      </c>
      <c r="R1178" s="8" t="str">
        <f t="shared" si="84"/>
        <v>10:41</v>
      </c>
      <c r="T1178" s="7" t="s">
        <v>160</v>
      </c>
      <c r="U1178">
        <f>COUNTIFS(Spotify!$AA:$AA,Charts!$U$1,Spotify!$U:$U,Charts!T1178)</f>
        <v>0</v>
      </c>
      <c r="V1178">
        <f>COUNTIFS(Spotify!$AA:$AA,Charts!$V$1,Spotify!$U:$U,Charts!T1178)</f>
        <v>2</v>
      </c>
      <c r="W1178">
        <f>COUNTIFS(Spotify!$AA:$AA,Charts!$W$1,Spotify!$U:$U,Charts!T1178)</f>
        <v>0</v>
      </c>
      <c r="X1178">
        <f>COUNTIFS(Spotify!$AA:$AA,Charts!$X$1,Spotify!$U:$U,Charts!T1178)</f>
        <v>0</v>
      </c>
      <c r="Y1178">
        <f>COUNTIFS(Spotify!$AA:$AA,Charts!$Y$1,Spotify!$U:$U,Charts!T1178)</f>
        <v>4</v>
      </c>
      <c r="Z1178">
        <f>COUNTIFS(Spotify!$AA:$AA,Charts!$Z$1,Spotify!$U:$U,Charts!T1178)</f>
        <v>0</v>
      </c>
      <c r="AA1178">
        <f>COUNTIFS(Spotify!$AA:$AA,Charts!$AA$1,Spotify!$U:$U,Charts!T1178)</f>
        <v>3</v>
      </c>
      <c r="AB1178">
        <f>COUNTIFS(Spotify!$AA:$AA,Charts!$AB$1,Spotify!$U:$U,Charts!T1178)</f>
        <v>3</v>
      </c>
      <c r="AC1178">
        <f>COUNTIFS(Spotify!$AA:$AA,Charts!$AC$1,Spotify!$U:$U,Charts!T1178)</f>
        <v>2</v>
      </c>
      <c r="AD1178">
        <f>COUNTIFS(Spotify!$AA:$AA,Charts!$AD$1,Spotify!$U:$U,Charts!T1178)</f>
        <v>5</v>
      </c>
      <c r="AE1178">
        <f>COUNTIFS(Spotify!$AA:$AA,Charts!$AE$1,Spotify!$U:$U,Charts!T1178)</f>
        <v>1</v>
      </c>
      <c r="AF1178" s="8">
        <f>COUNTIFS(Spotify!$AA:$AA,Charts!$AF$1,Spotify!$U:$U,Charts!T1178)</f>
        <v>4</v>
      </c>
      <c r="AH1178" s="7" t="s">
        <v>160</v>
      </c>
      <c r="AI1178">
        <f>SUMIFS(Spotify!O:O,Spotify!U:U,Charts!AH1178)/COUNTIFS(Spotify!U:U,Charts!AH1178)</f>
        <v>-6642.416666666667</v>
      </c>
      <c r="AJ1178" s="18">
        <f>SUMIF(Spotify!U:U,Charts!AH1178,Spotify!P:P)/COUNTIF(Spotify!U:U,Charts!AH1178)</f>
        <v>101569.70833333333</v>
      </c>
      <c r="AK1178" s="18">
        <f>SUMIF(Spotify!U:U,Charts!AH1178,Spotify!R:R)/COUNTIF(Spotify!U:U,Charts!AH1178)</f>
        <v>6.75</v>
      </c>
      <c r="AL1178" s="18">
        <f>SUMIF(Spotify!U:U,Charts!AH1178,Spotify!J:J)/COUNTIF(Spotify!U:U,Charts!AH1178)</f>
        <v>295.79166666666669</v>
      </c>
      <c r="AM1178" s="18">
        <f>SUMIF(Spotify!U:U,Charts!AH1178,Spotify!H:H)/COUNTIF(Spotify!U:U,Charts!AH1178)</f>
        <v>523.95833333333337</v>
      </c>
      <c r="AN1178" s="28">
        <f>SUMIF(Spotify!U:U,Charts!AH1178,Spotify!I:I)/COUNTIF(Spotify!U:U,Charts!AH1178)</f>
        <v>587.20833333333337</v>
      </c>
    </row>
    <row r="1179" spans="1:40" x14ac:dyDescent="0.25">
      <c r="A1179" s="3" t="s">
        <v>18248</v>
      </c>
      <c r="B1179" s="1">
        <v>17313005</v>
      </c>
      <c r="C1179" s="1">
        <v>1</v>
      </c>
      <c r="D1179" s="1"/>
      <c r="H1179" s="7" t="s">
        <v>17935</v>
      </c>
      <c r="I1179" s="1">
        <v>6054112</v>
      </c>
      <c r="J1179" s="8">
        <v>1</v>
      </c>
      <c r="L1179" s="7" t="s">
        <v>17935</v>
      </c>
      <c r="M1179" s="1">
        <f t="shared" si="82"/>
        <v>-6054112</v>
      </c>
      <c r="N1179">
        <v>1</v>
      </c>
      <c r="O1179" s="18">
        <f>SUMIF(Spotify!U:U,Charts!L1179,Spotify!Q:Q)/COUNTIF(Spotify!U:U,Charts!L1179)</f>
        <v>163451</v>
      </c>
      <c r="P1179" t="str">
        <f t="shared" si="83"/>
        <v>02:43</v>
      </c>
      <c r="Q1179" s="18">
        <f t="shared" si="85"/>
        <v>641941</v>
      </c>
      <c r="R1179" s="8" t="str">
        <f t="shared" si="84"/>
        <v>10:41</v>
      </c>
      <c r="T1179" s="7" t="s">
        <v>18248</v>
      </c>
      <c r="U1179">
        <f>COUNTIFS(Spotify!$AA:$AA,Charts!$U$1,Spotify!$U:$U,Charts!T1179)</f>
        <v>0</v>
      </c>
      <c r="V1179">
        <f>COUNTIFS(Spotify!$AA:$AA,Charts!$V$1,Spotify!$U:$U,Charts!T1179)</f>
        <v>0</v>
      </c>
      <c r="W1179">
        <f>COUNTIFS(Spotify!$AA:$AA,Charts!$W$1,Spotify!$U:$U,Charts!T1179)</f>
        <v>0</v>
      </c>
      <c r="X1179">
        <f>COUNTIFS(Spotify!$AA:$AA,Charts!$X$1,Spotify!$U:$U,Charts!T1179)</f>
        <v>0</v>
      </c>
      <c r="Y1179">
        <f>COUNTIFS(Spotify!$AA:$AA,Charts!$Y$1,Spotify!$U:$U,Charts!T1179)</f>
        <v>0</v>
      </c>
      <c r="Z1179">
        <f>COUNTIFS(Spotify!$AA:$AA,Charts!$Z$1,Spotify!$U:$U,Charts!T1179)</f>
        <v>0</v>
      </c>
      <c r="AA1179">
        <f>COUNTIFS(Spotify!$AA:$AA,Charts!$AA$1,Spotify!$U:$U,Charts!T1179)</f>
        <v>0</v>
      </c>
      <c r="AB1179">
        <f>COUNTIFS(Spotify!$AA:$AA,Charts!$AB$1,Spotify!$U:$U,Charts!T1179)</f>
        <v>0</v>
      </c>
      <c r="AC1179">
        <f>COUNTIFS(Spotify!$AA:$AA,Charts!$AC$1,Spotify!$U:$U,Charts!T1179)</f>
        <v>0</v>
      </c>
      <c r="AD1179">
        <f>COUNTIFS(Spotify!$AA:$AA,Charts!$AD$1,Spotify!$U:$U,Charts!T1179)</f>
        <v>1</v>
      </c>
      <c r="AE1179">
        <f>COUNTIFS(Spotify!$AA:$AA,Charts!$AE$1,Spotify!$U:$U,Charts!T1179)</f>
        <v>0</v>
      </c>
      <c r="AF1179" s="8">
        <f>COUNTIFS(Spotify!$AA:$AA,Charts!$AF$1,Spotify!$U:$U,Charts!T1179)</f>
        <v>0</v>
      </c>
      <c r="AH1179" s="7" t="s">
        <v>18248</v>
      </c>
      <c r="AI1179">
        <f>SUMIFS(Spotify!O:O,Spotify!U:U,Charts!AH1179)/COUNTIFS(Spotify!U:U,Charts!AH1179)</f>
        <v>-6674</v>
      </c>
      <c r="AJ1179" s="18">
        <f>SUMIF(Spotify!U:U,Charts!AH1179,Spotify!P:P)/COUNTIF(Spotify!U:U,Charts!AH1179)</f>
        <v>128028</v>
      </c>
      <c r="AK1179" s="18">
        <f>SUMIF(Spotify!U:U,Charts!AH1179,Spotify!R:R)/COUNTIF(Spotify!U:U,Charts!AH1179)</f>
        <v>2</v>
      </c>
      <c r="AL1179" s="18">
        <f>SUMIF(Spotify!U:U,Charts!AH1179,Spotify!J:J)/COUNTIF(Spotify!U:U,Charts!AH1179)</f>
        <v>57</v>
      </c>
      <c r="AM1179" s="18">
        <f>SUMIF(Spotify!U:U,Charts!AH1179,Spotify!H:H)/COUNTIF(Spotify!U:U,Charts!AH1179)</f>
        <v>817</v>
      </c>
      <c r="AN1179" s="28">
        <f>SUMIF(Spotify!U:U,Charts!AH1179,Spotify!I:I)/COUNTIF(Spotify!U:U,Charts!AH1179)</f>
        <v>812</v>
      </c>
    </row>
    <row r="1180" spans="1:40" x14ac:dyDescent="0.25">
      <c r="A1180" s="3" t="s">
        <v>2500</v>
      </c>
      <c r="B1180" s="1">
        <v>358046786</v>
      </c>
      <c r="C1180" s="1">
        <v>10</v>
      </c>
      <c r="D1180" s="1"/>
      <c r="H1180" s="7" t="s">
        <v>18239</v>
      </c>
      <c r="I1180" s="1">
        <v>6043095</v>
      </c>
      <c r="J1180" s="8">
        <v>1</v>
      </c>
      <c r="L1180" s="7" t="s">
        <v>18239</v>
      </c>
      <c r="M1180" s="1">
        <f t="shared" si="82"/>
        <v>-6043095</v>
      </c>
      <c r="N1180">
        <v>1</v>
      </c>
      <c r="O1180" s="18">
        <f>SUMIF(Spotify!U:U,Charts!L1180,Spotify!Q:Q)/COUNTIF(Spotify!U:U,Charts!L1180)</f>
        <v>170502</v>
      </c>
      <c r="P1180" t="str">
        <f t="shared" si="83"/>
        <v>02:50</v>
      </c>
      <c r="Q1180" s="18">
        <f t="shared" si="85"/>
        <v>641941</v>
      </c>
      <c r="R1180" s="8" t="str">
        <f t="shared" si="84"/>
        <v>10:41</v>
      </c>
      <c r="T1180" s="7" t="s">
        <v>2500</v>
      </c>
      <c r="U1180">
        <f>COUNTIFS(Spotify!$AA:$AA,Charts!$U$1,Spotify!$U:$U,Charts!T1180)</f>
        <v>0</v>
      </c>
      <c r="V1180">
        <f>COUNTIFS(Spotify!$AA:$AA,Charts!$V$1,Spotify!$U:$U,Charts!T1180)</f>
        <v>2</v>
      </c>
      <c r="W1180">
        <f>COUNTIFS(Spotify!$AA:$AA,Charts!$W$1,Spotify!$U:$U,Charts!T1180)</f>
        <v>0</v>
      </c>
      <c r="X1180">
        <f>COUNTIFS(Spotify!$AA:$AA,Charts!$X$1,Spotify!$U:$U,Charts!T1180)</f>
        <v>1</v>
      </c>
      <c r="Y1180">
        <f>COUNTIFS(Spotify!$AA:$AA,Charts!$Y$1,Spotify!$U:$U,Charts!T1180)</f>
        <v>0</v>
      </c>
      <c r="Z1180">
        <f>COUNTIFS(Spotify!$AA:$AA,Charts!$Z$1,Spotify!$U:$U,Charts!T1180)</f>
        <v>2</v>
      </c>
      <c r="AA1180">
        <f>COUNTIFS(Spotify!$AA:$AA,Charts!$AA$1,Spotify!$U:$U,Charts!T1180)</f>
        <v>0</v>
      </c>
      <c r="AB1180">
        <f>COUNTIFS(Spotify!$AA:$AA,Charts!$AB$1,Spotify!$U:$U,Charts!T1180)</f>
        <v>0</v>
      </c>
      <c r="AC1180">
        <f>COUNTIFS(Spotify!$AA:$AA,Charts!$AC$1,Spotify!$U:$U,Charts!T1180)</f>
        <v>1</v>
      </c>
      <c r="AD1180">
        <f>COUNTIFS(Spotify!$AA:$AA,Charts!$AD$1,Spotify!$U:$U,Charts!T1180)</f>
        <v>2</v>
      </c>
      <c r="AE1180">
        <f>COUNTIFS(Spotify!$AA:$AA,Charts!$AE$1,Spotify!$U:$U,Charts!T1180)</f>
        <v>1</v>
      </c>
      <c r="AF1180" s="8">
        <f>COUNTIFS(Spotify!$AA:$AA,Charts!$AF$1,Spotify!$U:$U,Charts!T1180)</f>
        <v>1</v>
      </c>
      <c r="AH1180" s="7" t="s">
        <v>2500</v>
      </c>
      <c r="AI1180">
        <f>SUMIFS(Spotify!O:O,Spotify!U:U,Charts!AH1180)/COUNTIFS(Spotify!U:U,Charts!AH1180)</f>
        <v>-2179.9</v>
      </c>
      <c r="AJ1180" s="18">
        <f>SUMIF(Spotify!U:U,Charts!AH1180,Spotify!P:P)/COUNTIF(Spotify!U:U,Charts!AH1180)</f>
        <v>111699.8</v>
      </c>
      <c r="AK1180" s="18">
        <f>SUMIF(Spotify!U:U,Charts!AH1180,Spotify!R:R)/COUNTIF(Spotify!U:U,Charts!AH1180)</f>
        <v>5.7</v>
      </c>
      <c r="AL1180" s="18">
        <f>SUMIF(Spotify!U:U,Charts!AH1180,Spotify!J:J)/COUNTIF(Spotify!U:U,Charts!AH1180)</f>
        <v>425.7</v>
      </c>
      <c r="AM1180" s="18">
        <f>SUMIF(Spotify!U:U,Charts!AH1180,Spotify!H:H)/COUNTIF(Spotify!U:U,Charts!AH1180)</f>
        <v>741.3</v>
      </c>
      <c r="AN1180" s="28">
        <f>SUMIF(Spotify!U:U,Charts!AH1180,Spotify!I:I)/COUNTIF(Spotify!U:U,Charts!AH1180)</f>
        <v>802.2</v>
      </c>
    </row>
    <row r="1181" spans="1:40" x14ac:dyDescent="0.25">
      <c r="A1181" s="3" t="s">
        <v>18249</v>
      </c>
      <c r="B1181" s="1">
        <v>63900813</v>
      </c>
      <c r="C1181" s="1">
        <v>1</v>
      </c>
      <c r="D1181" s="1"/>
      <c r="H1181" s="7" t="s">
        <v>9435</v>
      </c>
      <c r="I1181" s="1">
        <v>6017354</v>
      </c>
      <c r="J1181" s="8">
        <v>1</v>
      </c>
      <c r="L1181" s="7" t="s">
        <v>9435</v>
      </c>
      <c r="M1181" s="1">
        <f t="shared" si="82"/>
        <v>-6017354</v>
      </c>
      <c r="N1181">
        <v>1</v>
      </c>
      <c r="O1181" s="18">
        <f>SUMIF(Spotify!U:U,Charts!L1181,Spotify!Q:Q)/COUNTIF(Spotify!U:U,Charts!L1181)</f>
        <v>176286</v>
      </c>
      <c r="P1181" t="str">
        <f t="shared" si="83"/>
        <v>02:56</v>
      </c>
      <c r="Q1181" s="18">
        <f t="shared" si="85"/>
        <v>641941</v>
      </c>
      <c r="R1181" s="8" t="str">
        <f t="shared" si="84"/>
        <v>10:41</v>
      </c>
      <c r="T1181" s="7" t="s">
        <v>18249</v>
      </c>
      <c r="U1181">
        <f>COUNTIFS(Spotify!$AA:$AA,Charts!$U$1,Spotify!$U:$U,Charts!T1181)</f>
        <v>0</v>
      </c>
      <c r="V1181">
        <f>COUNTIFS(Spotify!$AA:$AA,Charts!$V$1,Spotify!$U:$U,Charts!T1181)</f>
        <v>0</v>
      </c>
      <c r="W1181">
        <f>COUNTIFS(Spotify!$AA:$AA,Charts!$W$1,Spotify!$U:$U,Charts!T1181)</f>
        <v>1</v>
      </c>
      <c r="X1181">
        <f>COUNTIFS(Spotify!$AA:$AA,Charts!$X$1,Spotify!$U:$U,Charts!T1181)</f>
        <v>0</v>
      </c>
      <c r="Y1181">
        <f>COUNTIFS(Spotify!$AA:$AA,Charts!$Y$1,Spotify!$U:$U,Charts!T1181)</f>
        <v>0</v>
      </c>
      <c r="Z1181">
        <f>COUNTIFS(Spotify!$AA:$AA,Charts!$Z$1,Spotify!$U:$U,Charts!T1181)</f>
        <v>0</v>
      </c>
      <c r="AA1181">
        <f>COUNTIFS(Spotify!$AA:$AA,Charts!$AA$1,Spotify!$U:$U,Charts!T1181)</f>
        <v>0</v>
      </c>
      <c r="AB1181">
        <f>COUNTIFS(Spotify!$AA:$AA,Charts!$AB$1,Spotify!$U:$U,Charts!T1181)</f>
        <v>0</v>
      </c>
      <c r="AC1181">
        <f>COUNTIFS(Spotify!$AA:$AA,Charts!$AC$1,Spotify!$U:$U,Charts!T1181)</f>
        <v>0</v>
      </c>
      <c r="AD1181">
        <f>COUNTIFS(Spotify!$AA:$AA,Charts!$AD$1,Spotify!$U:$U,Charts!T1181)</f>
        <v>0</v>
      </c>
      <c r="AE1181">
        <f>COUNTIFS(Spotify!$AA:$AA,Charts!$AE$1,Spotify!$U:$U,Charts!T1181)</f>
        <v>0</v>
      </c>
      <c r="AF1181" s="8">
        <f>COUNTIFS(Spotify!$AA:$AA,Charts!$AF$1,Spotify!$U:$U,Charts!T1181)</f>
        <v>0</v>
      </c>
      <c r="AH1181" s="7" t="s">
        <v>18249</v>
      </c>
      <c r="AI1181">
        <f>SUMIFS(Spotify!O:O,Spotify!U:U,Charts!AH1181)/COUNTIFS(Spotify!U:U,Charts!AH1181)</f>
        <v>-7887</v>
      </c>
      <c r="AJ1181" s="18">
        <f>SUMIF(Spotify!U:U,Charts!AH1181,Spotify!P:P)/COUNTIF(Spotify!U:U,Charts!AH1181)</f>
        <v>13988</v>
      </c>
      <c r="AK1181" s="18">
        <f>SUMIF(Spotify!U:U,Charts!AH1181,Spotify!R:R)/COUNTIF(Spotify!U:U,Charts!AH1181)</f>
        <v>9</v>
      </c>
      <c r="AL1181" s="18">
        <f>SUMIF(Spotify!U:U,Charts!AH1181,Spotify!J:J)/COUNTIF(Spotify!U:U,Charts!AH1181)</f>
        <v>628</v>
      </c>
      <c r="AM1181" s="18">
        <f>SUMIF(Spotify!U:U,Charts!AH1181,Spotify!H:H)/COUNTIF(Spotify!U:U,Charts!AH1181)</f>
        <v>604</v>
      </c>
      <c r="AN1181" s="28">
        <f>SUMIF(Spotify!U:U,Charts!AH1181,Spotify!I:I)/COUNTIF(Spotify!U:U,Charts!AH1181)</f>
        <v>601</v>
      </c>
    </row>
    <row r="1182" spans="1:40" x14ac:dyDescent="0.25">
      <c r="A1182" s="3" t="s">
        <v>12597</v>
      </c>
      <c r="B1182" s="1">
        <v>8920627</v>
      </c>
      <c r="C1182" s="1">
        <v>1</v>
      </c>
      <c r="D1182" s="1"/>
      <c r="H1182" s="7" t="s">
        <v>18054</v>
      </c>
      <c r="I1182" s="1">
        <v>6011159</v>
      </c>
      <c r="J1182" s="8">
        <v>1</v>
      </c>
      <c r="L1182" s="7" t="s">
        <v>18054</v>
      </c>
      <c r="M1182" s="1">
        <f t="shared" si="82"/>
        <v>-6011159</v>
      </c>
      <c r="N1182">
        <v>1</v>
      </c>
      <c r="O1182" s="18">
        <f>SUMIF(Spotify!U:U,Charts!L1182,Spotify!Q:Q)/COUNTIF(Spotify!U:U,Charts!L1182)</f>
        <v>133613</v>
      </c>
      <c r="P1182" t="str">
        <f t="shared" si="83"/>
        <v>02:13</v>
      </c>
      <c r="Q1182" s="18">
        <f t="shared" si="85"/>
        <v>641941</v>
      </c>
      <c r="R1182" s="8" t="str">
        <f t="shared" si="84"/>
        <v>10:41</v>
      </c>
      <c r="T1182" s="7" t="s">
        <v>12597</v>
      </c>
      <c r="U1182">
        <f>COUNTIFS(Spotify!$AA:$AA,Charts!$U$1,Spotify!$U:$U,Charts!T1182)</f>
        <v>0</v>
      </c>
      <c r="V1182">
        <f>COUNTIFS(Spotify!$AA:$AA,Charts!$V$1,Spotify!$U:$U,Charts!T1182)</f>
        <v>0</v>
      </c>
      <c r="W1182">
        <f>COUNTIFS(Spotify!$AA:$AA,Charts!$W$1,Spotify!$U:$U,Charts!T1182)</f>
        <v>0</v>
      </c>
      <c r="X1182">
        <f>COUNTIFS(Spotify!$AA:$AA,Charts!$X$1,Spotify!$U:$U,Charts!T1182)</f>
        <v>0</v>
      </c>
      <c r="Y1182">
        <f>COUNTIFS(Spotify!$AA:$AA,Charts!$Y$1,Spotify!$U:$U,Charts!T1182)</f>
        <v>0</v>
      </c>
      <c r="Z1182">
        <f>COUNTIFS(Spotify!$AA:$AA,Charts!$Z$1,Spotify!$U:$U,Charts!T1182)</f>
        <v>0</v>
      </c>
      <c r="AA1182">
        <f>COUNTIFS(Spotify!$AA:$AA,Charts!$AA$1,Spotify!$U:$U,Charts!T1182)</f>
        <v>1</v>
      </c>
      <c r="AB1182">
        <f>COUNTIFS(Spotify!$AA:$AA,Charts!$AB$1,Spotify!$U:$U,Charts!T1182)</f>
        <v>0</v>
      </c>
      <c r="AC1182">
        <f>COUNTIFS(Spotify!$AA:$AA,Charts!$AC$1,Spotify!$U:$U,Charts!T1182)</f>
        <v>0</v>
      </c>
      <c r="AD1182">
        <f>COUNTIFS(Spotify!$AA:$AA,Charts!$AD$1,Spotify!$U:$U,Charts!T1182)</f>
        <v>0</v>
      </c>
      <c r="AE1182">
        <f>COUNTIFS(Spotify!$AA:$AA,Charts!$AE$1,Spotify!$U:$U,Charts!T1182)</f>
        <v>0</v>
      </c>
      <c r="AF1182" s="8">
        <f>COUNTIFS(Spotify!$AA:$AA,Charts!$AF$1,Spotify!$U:$U,Charts!T1182)</f>
        <v>0</v>
      </c>
      <c r="AH1182" s="7" t="s">
        <v>12597</v>
      </c>
      <c r="AI1182">
        <f>SUMIFS(Spotify!O:O,Spotify!U:U,Charts!AH1182)/COUNTIFS(Spotify!U:U,Charts!AH1182)</f>
        <v>-6896</v>
      </c>
      <c r="AJ1182" s="18">
        <f>SUMIF(Spotify!U:U,Charts!AH1182,Spotify!P:P)/COUNTIF(Spotify!U:U,Charts!AH1182)</f>
        <v>123062</v>
      </c>
      <c r="AK1182" s="18">
        <f>SUMIF(Spotify!U:U,Charts!AH1182,Spotify!R:R)/COUNTIF(Spotify!U:U,Charts!AH1182)</f>
        <v>2</v>
      </c>
      <c r="AL1182" s="18">
        <f>SUMIF(Spotify!U:U,Charts!AH1182,Spotify!J:J)/COUNTIF(Spotify!U:U,Charts!AH1182)</f>
        <v>568</v>
      </c>
      <c r="AM1182" s="18">
        <f>SUMIF(Spotify!U:U,Charts!AH1182,Spotify!H:H)/COUNTIF(Spotify!U:U,Charts!AH1182)</f>
        <v>677</v>
      </c>
      <c r="AN1182" s="28">
        <f>SUMIF(Spotify!U:U,Charts!AH1182,Spotify!I:I)/COUNTIF(Spotify!U:U,Charts!AH1182)</f>
        <v>766</v>
      </c>
    </row>
    <row r="1183" spans="1:40" x14ac:dyDescent="0.25">
      <c r="A1183" s="3" t="s">
        <v>18250</v>
      </c>
      <c r="B1183" s="1">
        <v>69288496</v>
      </c>
      <c r="C1183" s="1">
        <v>4</v>
      </c>
      <c r="D1183" s="1"/>
      <c r="H1183" s="7" t="s">
        <v>18201</v>
      </c>
      <c r="I1183" s="1">
        <v>5995116</v>
      </c>
      <c r="J1183" s="8">
        <v>1</v>
      </c>
      <c r="L1183" s="7" t="s">
        <v>18201</v>
      </c>
      <c r="M1183" s="1">
        <f t="shared" si="82"/>
        <v>-5995116</v>
      </c>
      <c r="N1183">
        <v>1</v>
      </c>
      <c r="O1183" s="18">
        <f>SUMIF(Spotify!U:U,Charts!L1183,Spotify!Q:Q)/COUNTIF(Spotify!U:U,Charts!L1183)</f>
        <v>166087</v>
      </c>
      <c r="P1183" t="str">
        <f t="shared" si="83"/>
        <v>02:46</v>
      </c>
      <c r="Q1183" s="18">
        <f t="shared" si="85"/>
        <v>641941</v>
      </c>
      <c r="R1183" s="8" t="str">
        <f t="shared" si="84"/>
        <v>10:41</v>
      </c>
      <c r="T1183" s="7" t="s">
        <v>18250</v>
      </c>
      <c r="U1183">
        <f>COUNTIFS(Spotify!$AA:$AA,Charts!$U$1,Spotify!$U:$U,Charts!T1183)</f>
        <v>0</v>
      </c>
      <c r="V1183">
        <f>COUNTIFS(Spotify!$AA:$AA,Charts!$V$1,Spotify!$U:$U,Charts!T1183)</f>
        <v>0</v>
      </c>
      <c r="W1183">
        <f>COUNTIFS(Spotify!$AA:$AA,Charts!$W$1,Spotify!$U:$U,Charts!T1183)</f>
        <v>0</v>
      </c>
      <c r="X1183">
        <f>COUNTIFS(Spotify!$AA:$AA,Charts!$X$1,Spotify!$U:$U,Charts!T1183)</f>
        <v>0</v>
      </c>
      <c r="Y1183">
        <f>COUNTIFS(Spotify!$AA:$AA,Charts!$Y$1,Spotify!$U:$U,Charts!T1183)</f>
        <v>1</v>
      </c>
      <c r="Z1183">
        <f>COUNTIFS(Spotify!$AA:$AA,Charts!$Z$1,Spotify!$U:$U,Charts!T1183)</f>
        <v>1</v>
      </c>
      <c r="AA1183">
        <f>COUNTIFS(Spotify!$AA:$AA,Charts!$AA$1,Spotify!$U:$U,Charts!T1183)</f>
        <v>0</v>
      </c>
      <c r="AB1183">
        <f>COUNTIFS(Spotify!$AA:$AA,Charts!$AB$1,Spotify!$U:$U,Charts!T1183)</f>
        <v>0</v>
      </c>
      <c r="AC1183">
        <f>COUNTIFS(Spotify!$AA:$AA,Charts!$AC$1,Spotify!$U:$U,Charts!T1183)</f>
        <v>0</v>
      </c>
      <c r="AD1183">
        <f>COUNTIFS(Spotify!$AA:$AA,Charts!$AD$1,Spotify!$U:$U,Charts!T1183)</f>
        <v>0</v>
      </c>
      <c r="AE1183">
        <f>COUNTIFS(Spotify!$AA:$AA,Charts!$AE$1,Spotify!$U:$U,Charts!T1183)</f>
        <v>2</v>
      </c>
      <c r="AF1183" s="8">
        <f>COUNTIFS(Spotify!$AA:$AA,Charts!$AF$1,Spotify!$U:$U,Charts!T1183)</f>
        <v>0</v>
      </c>
      <c r="AH1183" s="7" t="s">
        <v>18250</v>
      </c>
      <c r="AI1183">
        <f>SUMIFS(Spotify!O:O,Spotify!U:U,Charts!AH1183)/COUNTIFS(Spotify!U:U,Charts!AH1183)</f>
        <v>-6133</v>
      </c>
      <c r="AJ1183" s="18">
        <f>SUMIF(Spotify!U:U,Charts!AH1183,Spotify!P:P)/COUNTIF(Spotify!U:U,Charts!AH1183)</f>
        <v>125506.25</v>
      </c>
      <c r="AK1183" s="18">
        <f>SUMIF(Spotify!U:U,Charts!AH1183,Spotify!R:R)/COUNTIF(Spotify!U:U,Charts!AH1183)</f>
        <v>3</v>
      </c>
      <c r="AL1183" s="18">
        <f>SUMIF(Spotify!U:U,Charts!AH1183,Spotify!J:J)/COUNTIF(Spotify!U:U,Charts!AH1183)</f>
        <v>313.75</v>
      </c>
      <c r="AM1183" s="18">
        <f>SUMIF(Spotify!U:U,Charts!AH1183,Spotify!H:H)/COUNTIF(Spotify!U:U,Charts!AH1183)</f>
        <v>661.75</v>
      </c>
      <c r="AN1183" s="28">
        <f>SUMIF(Spotify!U:U,Charts!AH1183,Spotify!I:I)/COUNTIF(Spotify!U:U,Charts!AH1183)</f>
        <v>487.25</v>
      </c>
    </row>
    <row r="1184" spans="1:40" x14ac:dyDescent="0.25">
      <c r="A1184" s="3" t="s">
        <v>12729</v>
      </c>
      <c r="B1184" s="1">
        <v>1007997014</v>
      </c>
      <c r="C1184" s="1">
        <v>10</v>
      </c>
      <c r="D1184" s="1"/>
      <c r="H1184" s="7" t="s">
        <v>2421</v>
      </c>
      <c r="I1184" s="1">
        <v>5933484</v>
      </c>
      <c r="J1184" s="8">
        <v>1</v>
      </c>
      <c r="L1184" s="7" t="s">
        <v>2421</v>
      </c>
      <c r="M1184" s="1">
        <f t="shared" si="82"/>
        <v>-5933484</v>
      </c>
      <c r="N1184">
        <v>1</v>
      </c>
      <c r="O1184" s="18">
        <f>SUMIF(Spotify!U:U,Charts!L1184,Spotify!Q:Q)/COUNTIF(Spotify!U:U,Charts!L1184)</f>
        <v>184311</v>
      </c>
      <c r="P1184" t="str">
        <f t="shared" si="83"/>
        <v>03:04</v>
      </c>
      <c r="Q1184" s="18">
        <f t="shared" si="85"/>
        <v>641941</v>
      </c>
      <c r="R1184" s="8" t="str">
        <f t="shared" si="84"/>
        <v>10:41</v>
      </c>
      <c r="T1184" s="7" t="s">
        <v>12729</v>
      </c>
      <c r="U1184">
        <f>COUNTIFS(Spotify!$AA:$AA,Charts!$U$1,Spotify!$U:$U,Charts!T1184)</f>
        <v>2</v>
      </c>
      <c r="V1184">
        <f>COUNTIFS(Spotify!$AA:$AA,Charts!$V$1,Spotify!$U:$U,Charts!T1184)</f>
        <v>1</v>
      </c>
      <c r="W1184">
        <f>COUNTIFS(Spotify!$AA:$AA,Charts!$W$1,Spotify!$U:$U,Charts!T1184)</f>
        <v>3</v>
      </c>
      <c r="X1184">
        <f>COUNTIFS(Spotify!$AA:$AA,Charts!$X$1,Spotify!$U:$U,Charts!T1184)</f>
        <v>0</v>
      </c>
      <c r="Y1184">
        <f>COUNTIFS(Spotify!$AA:$AA,Charts!$Y$1,Spotify!$U:$U,Charts!T1184)</f>
        <v>0</v>
      </c>
      <c r="Z1184">
        <f>COUNTIFS(Spotify!$AA:$AA,Charts!$Z$1,Spotify!$U:$U,Charts!T1184)</f>
        <v>0</v>
      </c>
      <c r="AA1184">
        <f>COUNTIFS(Spotify!$AA:$AA,Charts!$AA$1,Spotify!$U:$U,Charts!T1184)</f>
        <v>1</v>
      </c>
      <c r="AB1184">
        <f>COUNTIFS(Spotify!$AA:$AA,Charts!$AB$1,Spotify!$U:$U,Charts!T1184)</f>
        <v>0</v>
      </c>
      <c r="AC1184">
        <f>COUNTIFS(Spotify!$AA:$AA,Charts!$AC$1,Spotify!$U:$U,Charts!T1184)</f>
        <v>1</v>
      </c>
      <c r="AD1184">
        <f>COUNTIFS(Spotify!$AA:$AA,Charts!$AD$1,Spotify!$U:$U,Charts!T1184)</f>
        <v>1</v>
      </c>
      <c r="AE1184">
        <f>COUNTIFS(Spotify!$AA:$AA,Charts!$AE$1,Spotify!$U:$U,Charts!T1184)</f>
        <v>0</v>
      </c>
      <c r="AF1184" s="8">
        <f>COUNTIFS(Spotify!$AA:$AA,Charts!$AF$1,Spotify!$U:$U,Charts!T1184)</f>
        <v>1</v>
      </c>
      <c r="AH1184" s="7" t="s">
        <v>12729</v>
      </c>
      <c r="AI1184">
        <f>SUMIFS(Spotify!O:O,Spotify!U:U,Charts!AH1184)/COUNTIFS(Spotify!U:U,Charts!AH1184)</f>
        <v>-5143.2</v>
      </c>
      <c r="AJ1184" s="18">
        <f>SUMIF(Spotify!U:U,Charts!AH1184,Spotify!P:P)/COUNTIF(Spotify!U:U,Charts!AH1184)</f>
        <v>101552</v>
      </c>
      <c r="AK1184" s="18">
        <f>SUMIF(Spotify!U:U,Charts!AH1184,Spotify!R:R)/COUNTIF(Spotify!U:U,Charts!AH1184)</f>
        <v>16.600000000000001</v>
      </c>
      <c r="AL1184" s="18">
        <f>SUMIF(Spotify!U:U,Charts!AH1184,Spotify!J:J)/COUNTIF(Spotify!U:U,Charts!AH1184)</f>
        <v>208.7</v>
      </c>
      <c r="AM1184" s="18">
        <f>SUMIF(Spotify!U:U,Charts!AH1184,Spotify!H:H)/COUNTIF(Spotify!U:U,Charts!AH1184)</f>
        <v>857.5</v>
      </c>
      <c r="AN1184" s="28">
        <f>SUMIF(Spotify!U:U,Charts!AH1184,Spotify!I:I)/COUNTIF(Spotify!U:U,Charts!AH1184)</f>
        <v>512.9</v>
      </c>
    </row>
    <row r="1185" spans="1:40" x14ac:dyDescent="0.25">
      <c r="A1185" s="3" t="s">
        <v>13737</v>
      </c>
      <c r="B1185" s="1">
        <v>460094990</v>
      </c>
      <c r="C1185" s="1">
        <v>1</v>
      </c>
      <c r="D1185" s="1"/>
      <c r="H1185" s="7" t="s">
        <v>17858</v>
      </c>
      <c r="I1185" s="1">
        <v>5892932</v>
      </c>
      <c r="J1185" s="8">
        <v>1</v>
      </c>
      <c r="L1185" s="7" t="s">
        <v>17858</v>
      </c>
      <c r="M1185" s="1">
        <f t="shared" si="82"/>
        <v>-5892932</v>
      </c>
      <c r="N1185">
        <v>1</v>
      </c>
      <c r="O1185" s="18">
        <f>SUMIF(Spotify!U:U,Charts!L1185,Spotify!Q:Q)/COUNTIF(Spotify!U:U,Charts!L1185)</f>
        <v>192960</v>
      </c>
      <c r="P1185" t="str">
        <f t="shared" si="83"/>
        <v>03:12</v>
      </c>
      <c r="Q1185" s="18">
        <f t="shared" si="85"/>
        <v>641941</v>
      </c>
      <c r="R1185" s="8" t="str">
        <f t="shared" si="84"/>
        <v>10:41</v>
      </c>
      <c r="T1185" s="7" t="s">
        <v>13737</v>
      </c>
      <c r="U1185">
        <f>COUNTIFS(Spotify!$AA:$AA,Charts!$U$1,Spotify!$U:$U,Charts!T1185)</f>
        <v>0</v>
      </c>
      <c r="V1185">
        <f>COUNTIFS(Spotify!$AA:$AA,Charts!$V$1,Spotify!$U:$U,Charts!T1185)</f>
        <v>0</v>
      </c>
      <c r="W1185">
        <f>COUNTIFS(Spotify!$AA:$AA,Charts!$W$1,Spotify!$U:$U,Charts!T1185)</f>
        <v>0</v>
      </c>
      <c r="X1185">
        <f>COUNTIFS(Spotify!$AA:$AA,Charts!$X$1,Spotify!$U:$U,Charts!T1185)</f>
        <v>1</v>
      </c>
      <c r="Y1185">
        <f>COUNTIFS(Spotify!$AA:$AA,Charts!$Y$1,Spotify!$U:$U,Charts!T1185)</f>
        <v>0</v>
      </c>
      <c r="Z1185">
        <f>COUNTIFS(Spotify!$AA:$AA,Charts!$Z$1,Spotify!$U:$U,Charts!T1185)</f>
        <v>0</v>
      </c>
      <c r="AA1185">
        <f>COUNTIFS(Spotify!$AA:$AA,Charts!$AA$1,Spotify!$U:$U,Charts!T1185)</f>
        <v>0</v>
      </c>
      <c r="AB1185">
        <f>COUNTIFS(Spotify!$AA:$AA,Charts!$AB$1,Spotify!$U:$U,Charts!T1185)</f>
        <v>0</v>
      </c>
      <c r="AC1185">
        <f>COUNTIFS(Spotify!$AA:$AA,Charts!$AC$1,Spotify!$U:$U,Charts!T1185)</f>
        <v>0</v>
      </c>
      <c r="AD1185">
        <f>COUNTIFS(Spotify!$AA:$AA,Charts!$AD$1,Spotify!$U:$U,Charts!T1185)</f>
        <v>0</v>
      </c>
      <c r="AE1185">
        <f>COUNTIFS(Spotify!$AA:$AA,Charts!$AE$1,Spotify!$U:$U,Charts!T1185)</f>
        <v>0</v>
      </c>
      <c r="AF1185" s="8">
        <f>COUNTIFS(Spotify!$AA:$AA,Charts!$AF$1,Spotify!$U:$U,Charts!T1185)</f>
        <v>0</v>
      </c>
      <c r="AH1185" s="7" t="s">
        <v>13737</v>
      </c>
      <c r="AI1185">
        <f>SUMIFS(Spotify!O:O,Spotify!U:U,Charts!AH1185)/COUNTIFS(Spotify!U:U,Charts!AH1185)</f>
        <v>-3495</v>
      </c>
      <c r="AJ1185" s="18">
        <f>SUMIF(Spotify!U:U,Charts!AH1185,Spotify!P:P)/COUNTIF(Spotify!U:U,Charts!AH1185)</f>
        <v>117187</v>
      </c>
      <c r="AK1185" s="18">
        <f>SUMIF(Spotify!U:U,Charts!AH1185,Spotify!R:R)/COUNTIF(Spotify!U:U,Charts!AH1185)</f>
        <v>25</v>
      </c>
      <c r="AL1185" s="18">
        <f>SUMIF(Spotify!U:U,Charts!AH1185,Spotify!J:J)/COUNTIF(Spotify!U:U,Charts!AH1185)</f>
        <v>755</v>
      </c>
      <c r="AM1185" s="18">
        <f>SUMIF(Spotify!U:U,Charts!AH1185,Spotify!H:H)/COUNTIF(Spotify!U:U,Charts!AH1185)</f>
        <v>673</v>
      </c>
      <c r="AN1185" s="28">
        <f>SUMIF(Spotify!U:U,Charts!AH1185,Spotify!I:I)/COUNTIF(Spotify!U:U,Charts!AH1185)</f>
        <v>722</v>
      </c>
    </row>
    <row r="1186" spans="1:40" x14ac:dyDescent="0.25">
      <c r="A1186" s="3" t="s">
        <v>18251</v>
      </c>
      <c r="B1186" s="1">
        <v>29235093</v>
      </c>
      <c r="C1186" s="1">
        <v>1</v>
      </c>
      <c r="D1186" s="1"/>
      <c r="H1186" s="7" t="s">
        <v>18284</v>
      </c>
      <c r="I1186" s="1">
        <v>5878493</v>
      </c>
      <c r="J1186" s="8">
        <v>1</v>
      </c>
      <c r="L1186" s="7" t="s">
        <v>18284</v>
      </c>
      <c r="M1186" s="1">
        <f t="shared" si="82"/>
        <v>-5878493</v>
      </c>
      <c r="N1186">
        <v>1</v>
      </c>
      <c r="O1186" s="18">
        <f>SUMIF(Spotify!U:U,Charts!L1186,Spotify!Q:Q)/COUNTIF(Spotify!U:U,Charts!L1186)</f>
        <v>160357</v>
      </c>
      <c r="P1186" t="str">
        <f t="shared" si="83"/>
        <v>02:40</v>
      </c>
      <c r="Q1186" s="18">
        <f t="shared" si="85"/>
        <v>641941</v>
      </c>
      <c r="R1186" s="8" t="str">
        <f t="shared" si="84"/>
        <v>10:41</v>
      </c>
      <c r="T1186" s="7" t="s">
        <v>18251</v>
      </c>
      <c r="U1186">
        <f>COUNTIFS(Spotify!$AA:$AA,Charts!$U$1,Spotify!$U:$U,Charts!T1186)</f>
        <v>0</v>
      </c>
      <c r="V1186">
        <f>COUNTIFS(Spotify!$AA:$AA,Charts!$V$1,Spotify!$U:$U,Charts!T1186)</f>
        <v>0</v>
      </c>
      <c r="W1186">
        <f>COUNTIFS(Spotify!$AA:$AA,Charts!$W$1,Spotify!$U:$U,Charts!T1186)</f>
        <v>0</v>
      </c>
      <c r="X1186">
        <f>COUNTIFS(Spotify!$AA:$AA,Charts!$X$1,Spotify!$U:$U,Charts!T1186)</f>
        <v>0</v>
      </c>
      <c r="Y1186">
        <f>COUNTIFS(Spotify!$AA:$AA,Charts!$Y$1,Spotify!$U:$U,Charts!T1186)</f>
        <v>0</v>
      </c>
      <c r="Z1186">
        <f>COUNTIFS(Spotify!$AA:$AA,Charts!$Z$1,Spotify!$U:$U,Charts!T1186)</f>
        <v>0</v>
      </c>
      <c r="AA1186">
        <f>COUNTIFS(Spotify!$AA:$AA,Charts!$AA$1,Spotify!$U:$U,Charts!T1186)</f>
        <v>0</v>
      </c>
      <c r="AB1186">
        <f>COUNTIFS(Spotify!$AA:$AA,Charts!$AB$1,Spotify!$U:$U,Charts!T1186)</f>
        <v>0</v>
      </c>
      <c r="AC1186">
        <f>COUNTIFS(Spotify!$AA:$AA,Charts!$AC$1,Spotify!$U:$U,Charts!T1186)</f>
        <v>0</v>
      </c>
      <c r="AD1186">
        <f>COUNTIFS(Spotify!$AA:$AA,Charts!$AD$1,Spotify!$U:$U,Charts!T1186)</f>
        <v>0</v>
      </c>
      <c r="AE1186">
        <f>COUNTIFS(Spotify!$AA:$AA,Charts!$AE$1,Spotify!$U:$U,Charts!T1186)</f>
        <v>1</v>
      </c>
      <c r="AF1186" s="8">
        <f>COUNTIFS(Spotify!$AA:$AA,Charts!$AF$1,Spotify!$U:$U,Charts!T1186)</f>
        <v>0</v>
      </c>
      <c r="AH1186" s="7" t="s">
        <v>18251</v>
      </c>
      <c r="AI1186">
        <f>SUMIFS(Spotify!O:O,Spotify!U:U,Charts!AH1186)/COUNTIFS(Spotify!U:U,Charts!AH1186)</f>
        <v>-5923</v>
      </c>
      <c r="AJ1186" s="18">
        <f>SUMIF(Spotify!U:U,Charts!AH1186,Spotify!P:P)/COUNTIF(Spotify!U:U,Charts!AH1186)</f>
        <v>85359</v>
      </c>
      <c r="AK1186" s="18">
        <f>SUMIF(Spotify!U:U,Charts!AH1186,Spotify!R:R)/COUNTIF(Spotify!U:U,Charts!AH1186)</f>
        <v>4</v>
      </c>
      <c r="AL1186" s="18">
        <f>SUMIF(Spotify!U:U,Charts!AH1186,Spotify!J:J)/COUNTIF(Spotify!U:U,Charts!AH1186)</f>
        <v>138</v>
      </c>
      <c r="AM1186" s="18">
        <f>SUMIF(Spotify!U:U,Charts!AH1186,Spotify!H:H)/COUNTIF(Spotify!U:U,Charts!AH1186)</f>
        <v>457</v>
      </c>
      <c r="AN1186" s="28">
        <f>SUMIF(Spotify!U:U,Charts!AH1186,Spotify!I:I)/COUNTIF(Spotify!U:U,Charts!AH1186)</f>
        <v>621</v>
      </c>
    </row>
    <row r="1187" spans="1:40" x14ac:dyDescent="0.25">
      <c r="A1187" s="3" t="s">
        <v>18252</v>
      </c>
      <c r="B1187" s="1">
        <v>1248762499</v>
      </c>
      <c r="C1187" s="1">
        <v>34</v>
      </c>
      <c r="D1187" s="1"/>
      <c r="H1187" s="7" t="s">
        <v>17885</v>
      </c>
      <c r="I1187" s="1">
        <v>5876058</v>
      </c>
      <c r="J1187" s="8">
        <v>1</v>
      </c>
      <c r="L1187" s="7" t="s">
        <v>17885</v>
      </c>
      <c r="M1187" s="1">
        <f t="shared" si="82"/>
        <v>-5876058</v>
      </c>
      <c r="N1187">
        <v>1</v>
      </c>
      <c r="O1187" s="18">
        <f>SUMIF(Spotify!U:U,Charts!L1187,Spotify!Q:Q)/COUNTIF(Spotify!U:U,Charts!L1187)</f>
        <v>254467</v>
      </c>
      <c r="P1187" t="str">
        <f t="shared" si="83"/>
        <v>04:14</v>
      </c>
      <c r="Q1187" s="18">
        <f t="shared" si="85"/>
        <v>641941</v>
      </c>
      <c r="R1187" s="8" t="str">
        <f t="shared" si="84"/>
        <v>10:41</v>
      </c>
      <c r="T1187" s="7" t="s">
        <v>18252</v>
      </c>
      <c r="U1187">
        <f>COUNTIFS(Spotify!$AA:$AA,Charts!$U$1,Spotify!$U:$U,Charts!T1187)</f>
        <v>4</v>
      </c>
      <c r="V1187">
        <f>COUNTIFS(Spotify!$AA:$AA,Charts!$V$1,Spotify!$U:$U,Charts!T1187)</f>
        <v>5</v>
      </c>
      <c r="W1187">
        <f>COUNTIFS(Spotify!$AA:$AA,Charts!$W$1,Spotify!$U:$U,Charts!T1187)</f>
        <v>3</v>
      </c>
      <c r="X1187">
        <f>COUNTIFS(Spotify!$AA:$AA,Charts!$X$1,Spotify!$U:$U,Charts!T1187)</f>
        <v>0</v>
      </c>
      <c r="Y1187">
        <f>COUNTIFS(Spotify!$AA:$AA,Charts!$Y$1,Spotify!$U:$U,Charts!T1187)</f>
        <v>0</v>
      </c>
      <c r="Z1187">
        <f>COUNTIFS(Spotify!$AA:$AA,Charts!$Z$1,Spotify!$U:$U,Charts!T1187)</f>
        <v>1</v>
      </c>
      <c r="AA1187">
        <f>COUNTIFS(Spotify!$AA:$AA,Charts!$AA$1,Spotify!$U:$U,Charts!T1187)</f>
        <v>3</v>
      </c>
      <c r="AB1187">
        <f>COUNTIFS(Spotify!$AA:$AA,Charts!$AB$1,Spotify!$U:$U,Charts!T1187)</f>
        <v>2</v>
      </c>
      <c r="AC1187">
        <f>COUNTIFS(Spotify!$AA:$AA,Charts!$AC$1,Spotify!$U:$U,Charts!T1187)</f>
        <v>7</v>
      </c>
      <c r="AD1187">
        <f>COUNTIFS(Spotify!$AA:$AA,Charts!$AD$1,Spotify!$U:$U,Charts!T1187)</f>
        <v>3</v>
      </c>
      <c r="AE1187">
        <f>COUNTIFS(Spotify!$AA:$AA,Charts!$AE$1,Spotify!$U:$U,Charts!T1187)</f>
        <v>5</v>
      </c>
      <c r="AF1187" s="8">
        <f>COUNTIFS(Spotify!$AA:$AA,Charts!$AF$1,Spotify!$U:$U,Charts!T1187)</f>
        <v>1</v>
      </c>
      <c r="AH1187" s="7" t="s">
        <v>18252</v>
      </c>
      <c r="AI1187">
        <f>SUMIFS(Spotify!O:O,Spotify!U:U,Charts!AH1187)/COUNTIFS(Spotify!U:U,Charts!AH1187)</f>
        <v>-6468.3823529411766</v>
      </c>
      <c r="AJ1187" s="18">
        <f>SUMIF(Spotify!U:U,Charts!AH1187,Spotify!P:P)/COUNTIF(Spotify!U:U,Charts!AH1187)</f>
        <v>110209.70588235294</v>
      </c>
      <c r="AK1187" s="18">
        <f>SUMIF(Spotify!U:U,Charts!AH1187,Spotify!R:R)/COUNTIF(Spotify!U:U,Charts!AH1187)</f>
        <v>3.7352941176470589</v>
      </c>
      <c r="AL1187" s="18">
        <f>SUMIF(Spotify!U:U,Charts!AH1187,Spotify!J:J)/COUNTIF(Spotify!U:U,Charts!AH1187)</f>
        <v>414.41176470588238</v>
      </c>
      <c r="AM1187" s="18">
        <f>SUMIF(Spotify!U:U,Charts!AH1187,Spotify!H:H)/COUNTIF(Spotify!U:U,Charts!AH1187)</f>
        <v>498.47058823529414</v>
      </c>
      <c r="AN1187" s="28">
        <f>SUMIF(Spotify!U:U,Charts!AH1187,Spotify!I:I)/COUNTIF(Spotify!U:U,Charts!AH1187)</f>
        <v>554.91176470588232</v>
      </c>
    </row>
    <row r="1188" spans="1:40" x14ac:dyDescent="0.25">
      <c r="A1188" s="3" t="s">
        <v>18253</v>
      </c>
      <c r="B1188" s="1">
        <v>15339479</v>
      </c>
      <c r="C1188" s="1">
        <v>1</v>
      </c>
      <c r="D1188" s="1"/>
      <c r="H1188" s="7" t="s">
        <v>13817</v>
      </c>
      <c r="I1188" s="1">
        <v>5868126</v>
      </c>
      <c r="J1188" s="8">
        <v>1</v>
      </c>
      <c r="L1188" s="7" t="s">
        <v>13817</v>
      </c>
      <c r="M1188" s="1">
        <f t="shared" si="82"/>
        <v>-5868126</v>
      </c>
      <c r="N1188">
        <v>1</v>
      </c>
      <c r="O1188" s="18">
        <f>SUMIF(Spotify!U:U,Charts!L1188,Spotify!Q:Q)/COUNTIF(Spotify!U:U,Charts!L1188)</f>
        <v>199179</v>
      </c>
      <c r="P1188" t="str">
        <f t="shared" si="83"/>
        <v>03:19</v>
      </c>
      <c r="Q1188" s="18">
        <f t="shared" si="85"/>
        <v>641941</v>
      </c>
      <c r="R1188" s="8" t="str">
        <f t="shared" si="84"/>
        <v>10:41</v>
      </c>
      <c r="T1188" s="7" t="s">
        <v>18253</v>
      </c>
      <c r="U1188">
        <f>COUNTIFS(Spotify!$AA:$AA,Charts!$U$1,Spotify!$U:$U,Charts!T1188)</f>
        <v>0</v>
      </c>
      <c r="V1188">
        <f>COUNTIFS(Spotify!$AA:$AA,Charts!$V$1,Spotify!$U:$U,Charts!T1188)</f>
        <v>0</v>
      </c>
      <c r="W1188">
        <f>COUNTIFS(Spotify!$AA:$AA,Charts!$W$1,Spotify!$U:$U,Charts!T1188)</f>
        <v>0</v>
      </c>
      <c r="X1188">
        <f>COUNTIFS(Spotify!$AA:$AA,Charts!$X$1,Spotify!$U:$U,Charts!T1188)</f>
        <v>0</v>
      </c>
      <c r="Y1188">
        <f>COUNTIFS(Spotify!$AA:$AA,Charts!$Y$1,Spotify!$U:$U,Charts!T1188)</f>
        <v>0</v>
      </c>
      <c r="Z1188">
        <f>COUNTIFS(Spotify!$AA:$AA,Charts!$Z$1,Spotify!$U:$U,Charts!T1188)</f>
        <v>0</v>
      </c>
      <c r="AA1188">
        <f>COUNTIFS(Spotify!$AA:$AA,Charts!$AA$1,Spotify!$U:$U,Charts!T1188)</f>
        <v>0</v>
      </c>
      <c r="AB1188">
        <f>COUNTIFS(Spotify!$AA:$AA,Charts!$AB$1,Spotify!$U:$U,Charts!T1188)</f>
        <v>1</v>
      </c>
      <c r="AC1188">
        <f>COUNTIFS(Spotify!$AA:$AA,Charts!$AC$1,Spotify!$U:$U,Charts!T1188)</f>
        <v>0</v>
      </c>
      <c r="AD1188">
        <f>COUNTIFS(Spotify!$AA:$AA,Charts!$AD$1,Spotify!$U:$U,Charts!T1188)</f>
        <v>0</v>
      </c>
      <c r="AE1188">
        <f>COUNTIFS(Spotify!$AA:$AA,Charts!$AE$1,Spotify!$U:$U,Charts!T1188)</f>
        <v>0</v>
      </c>
      <c r="AF1188" s="8">
        <f>COUNTIFS(Spotify!$AA:$AA,Charts!$AF$1,Spotify!$U:$U,Charts!T1188)</f>
        <v>0</v>
      </c>
      <c r="AH1188" s="7" t="s">
        <v>18253</v>
      </c>
      <c r="AI1188">
        <f>SUMIFS(Spotify!O:O,Spotify!U:U,Charts!AH1188)/COUNTIFS(Spotify!U:U,Charts!AH1188)</f>
        <v>-5779</v>
      </c>
      <c r="AJ1188" s="18">
        <f>SUMIF(Spotify!U:U,Charts!AH1188,Spotify!P:P)/COUNTIF(Spotify!U:U,Charts!AH1188)</f>
        <v>115016</v>
      </c>
      <c r="AK1188" s="18">
        <f>SUMIF(Spotify!U:U,Charts!AH1188,Spotify!R:R)/COUNTIF(Spotify!U:U,Charts!AH1188)</f>
        <v>2</v>
      </c>
      <c r="AL1188" s="18">
        <f>SUMIF(Spotify!U:U,Charts!AH1188,Spotify!J:J)/COUNTIF(Spotify!U:U,Charts!AH1188)</f>
        <v>45</v>
      </c>
      <c r="AM1188" s="18">
        <f>SUMIF(Spotify!U:U,Charts!AH1188,Spotify!H:H)/COUNTIF(Spotify!U:U,Charts!AH1188)</f>
        <v>55</v>
      </c>
      <c r="AN1188" s="28">
        <f>SUMIF(Spotify!U:U,Charts!AH1188,Spotify!I:I)/COUNTIF(Spotify!U:U,Charts!AH1188)</f>
        <v>5</v>
      </c>
    </row>
    <row r="1189" spans="1:40" x14ac:dyDescent="0.25">
      <c r="A1189" s="3" t="s">
        <v>7038</v>
      </c>
      <c r="B1189" s="1">
        <v>83478723</v>
      </c>
      <c r="C1189" s="1">
        <v>14</v>
      </c>
      <c r="D1189" s="1"/>
      <c r="H1189" s="7" t="s">
        <v>9969</v>
      </c>
      <c r="I1189" s="1">
        <v>5867579</v>
      </c>
      <c r="J1189" s="8">
        <v>1</v>
      </c>
      <c r="L1189" s="7" t="s">
        <v>9969</v>
      </c>
      <c r="M1189" s="1">
        <f t="shared" si="82"/>
        <v>-5867579</v>
      </c>
      <c r="N1189">
        <v>1</v>
      </c>
      <c r="O1189" s="18">
        <f>SUMIF(Spotify!U:U,Charts!L1189,Spotify!Q:Q)/COUNTIF(Spotify!U:U,Charts!L1189)</f>
        <v>217320</v>
      </c>
      <c r="P1189" t="str">
        <f t="shared" si="83"/>
        <v>03:37</v>
      </c>
      <c r="Q1189" s="18">
        <f t="shared" si="85"/>
        <v>641941</v>
      </c>
      <c r="R1189" s="8" t="str">
        <f t="shared" si="84"/>
        <v>10:41</v>
      </c>
      <c r="T1189" s="7" t="s">
        <v>7038</v>
      </c>
      <c r="U1189">
        <f>COUNTIFS(Spotify!$AA:$AA,Charts!$U$1,Spotify!$U:$U,Charts!T1189)</f>
        <v>1</v>
      </c>
      <c r="V1189">
        <f>COUNTIFS(Spotify!$AA:$AA,Charts!$V$1,Spotify!$U:$U,Charts!T1189)</f>
        <v>1</v>
      </c>
      <c r="W1189">
        <f>COUNTIFS(Spotify!$AA:$AA,Charts!$W$1,Spotify!$U:$U,Charts!T1189)</f>
        <v>1</v>
      </c>
      <c r="X1189">
        <f>COUNTIFS(Spotify!$AA:$AA,Charts!$X$1,Spotify!$U:$U,Charts!T1189)</f>
        <v>0</v>
      </c>
      <c r="Y1189">
        <f>COUNTIFS(Spotify!$AA:$AA,Charts!$Y$1,Spotify!$U:$U,Charts!T1189)</f>
        <v>1</v>
      </c>
      <c r="Z1189">
        <f>COUNTIFS(Spotify!$AA:$AA,Charts!$Z$1,Spotify!$U:$U,Charts!T1189)</f>
        <v>1</v>
      </c>
      <c r="AA1189">
        <f>COUNTIFS(Spotify!$AA:$AA,Charts!$AA$1,Spotify!$U:$U,Charts!T1189)</f>
        <v>0</v>
      </c>
      <c r="AB1189">
        <f>COUNTIFS(Spotify!$AA:$AA,Charts!$AB$1,Spotify!$U:$U,Charts!T1189)</f>
        <v>2</v>
      </c>
      <c r="AC1189">
        <f>COUNTIFS(Spotify!$AA:$AA,Charts!$AC$1,Spotify!$U:$U,Charts!T1189)</f>
        <v>3</v>
      </c>
      <c r="AD1189">
        <f>COUNTIFS(Spotify!$AA:$AA,Charts!$AD$1,Spotify!$U:$U,Charts!T1189)</f>
        <v>1</v>
      </c>
      <c r="AE1189">
        <f>COUNTIFS(Spotify!$AA:$AA,Charts!$AE$1,Spotify!$U:$U,Charts!T1189)</f>
        <v>1</v>
      </c>
      <c r="AF1189" s="8">
        <f>COUNTIFS(Spotify!$AA:$AA,Charts!$AF$1,Spotify!$U:$U,Charts!T1189)</f>
        <v>2</v>
      </c>
      <c r="AH1189" s="7" t="s">
        <v>7038</v>
      </c>
      <c r="AI1189">
        <f>SUMIFS(Spotify!O:O,Spotify!U:U,Charts!AH1189)/COUNTIFS(Spotify!U:U,Charts!AH1189)</f>
        <v>-7908.7857142857147</v>
      </c>
      <c r="AJ1189" s="18">
        <f>SUMIF(Spotify!U:U,Charts!AH1189,Spotify!P:P)/COUNTIF(Spotify!U:U,Charts!AH1189)</f>
        <v>119278.35714285714</v>
      </c>
      <c r="AK1189" s="18">
        <f>SUMIF(Spotify!U:U,Charts!AH1189,Spotify!R:R)/COUNTIF(Spotify!U:U,Charts!AH1189)</f>
        <v>1.1428571428571428</v>
      </c>
      <c r="AL1189" s="18">
        <f>SUMIF(Spotify!U:U,Charts!AH1189,Spotify!J:J)/COUNTIF(Spotify!U:U,Charts!AH1189)</f>
        <v>344</v>
      </c>
      <c r="AM1189" s="18">
        <f>SUMIF(Spotify!U:U,Charts!AH1189,Spotify!H:H)/COUNTIF(Spotify!U:U,Charts!AH1189)</f>
        <v>732.21428571428567</v>
      </c>
      <c r="AN1189" s="28">
        <f>SUMIF(Spotify!U:U,Charts!AH1189,Spotify!I:I)/COUNTIF(Spotify!U:U,Charts!AH1189)</f>
        <v>608.85714285714289</v>
      </c>
    </row>
    <row r="1190" spans="1:40" x14ac:dyDescent="0.25">
      <c r="A1190" s="3" t="s">
        <v>12633</v>
      </c>
      <c r="B1190" s="1">
        <v>6106434</v>
      </c>
      <c r="C1190" s="1">
        <v>1</v>
      </c>
      <c r="D1190" s="1"/>
      <c r="H1190" s="7" t="s">
        <v>6594</v>
      </c>
      <c r="I1190" s="1">
        <v>5842320</v>
      </c>
      <c r="J1190" s="8">
        <v>1</v>
      </c>
      <c r="L1190" s="7" t="s">
        <v>6594</v>
      </c>
      <c r="M1190" s="1">
        <f t="shared" si="82"/>
        <v>-5842320</v>
      </c>
      <c r="N1190">
        <v>1</v>
      </c>
      <c r="O1190" s="18">
        <f>SUMIF(Spotify!U:U,Charts!L1190,Spotify!Q:Q)/COUNTIF(Spotify!U:U,Charts!L1190)</f>
        <v>199720</v>
      </c>
      <c r="P1190" t="str">
        <f t="shared" si="83"/>
        <v>03:19</v>
      </c>
      <c r="Q1190" s="18">
        <f t="shared" si="85"/>
        <v>641941</v>
      </c>
      <c r="R1190" s="8" t="str">
        <f t="shared" si="84"/>
        <v>10:41</v>
      </c>
      <c r="T1190" s="7" t="s">
        <v>12633</v>
      </c>
      <c r="U1190">
        <f>COUNTIFS(Spotify!$AA:$AA,Charts!$U$1,Spotify!$U:$U,Charts!T1190)</f>
        <v>1</v>
      </c>
      <c r="V1190">
        <f>COUNTIFS(Spotify!$AA:$AA,Charts!$V$1,Spotify!$U:$U,Charts!T1190)</f>
        <v>0</v>
      </c>
      <c r="W1190">
        <f>COUNTIFS(Spotify!$AA:$AA,Charts!$W$1,Spotify!$U:$U,Charts!T1190)</f>
        <v>0</v>
      </c>
      <c r="X1190">
        <f>COUNTIFS(Spotify!$AA:$AA,Charts!$X$1,Spotify!$U:$U,Charts!T1190)</f>
        <v>0</v>
      </c>
      <c r="Y1190">
        <f>COUNTIFS(Spotify!$AA:$AA,Charts!$Y$1,Spotify!$U:$U,Charts!T1190)</f>
        <v>0</v>
      </c>
      <c r="Z1190">
        <f>COUNTIFS(Spotify!$AA:$AA,Charts!$Z$1,Spotify!$U:$U,Charts!T1190)</f>
        <v>0</v>
      </c>
      <c r="AA1190">
        <f>COUNTIFS(Spotify!$AA:$AA,Charts!$AA$1,Spotify!$U:$U,Charts!T1190)</f>
        <v>0</v>
      </c>
      <c r="AB1190">
        <f>COUNTIFS(Spotify!$AA:$AA,Charts!$AB$1,Spotify!$U:$U,Charts!T1190)</f>
        <v>0</v>
      </c>
      <c r="AC1190">
        <f>COUNTIFS(Spotify!$AA:$AA,Charts!$AC$1,Spotify!$U:$U,Charts!T1190)</f>
        <v>0</v>
      </c>
      <c r="AD1190">
        <f>COUNTIFS(Spotify!$AA:$AA,Charts!$AD$1,Spotify!$U:$U,Charts!T1190)</f>
        <v>0</v>
      </c>
      <c r="AE1190">
        <f>COUNTIFS(Spotify!$AA:$AA,Charts!$AE$1,Spotify!$U:$U,Charts!T1190)</f>
        <v>0</v>
      </c>
      <c r="AF1190" s="8">
        <f>COUNTIFS(Spotify!$AA:$AA,Charts!$AF$1,Spotify!$U:$U,Charts!T1190)</f>
        <v>0</v>
      </c>
      <c r="AH1190" s="7" t="s">
        <v>12633</v>
      </c>
      <c r="AI1190">
        <f>SUMIFS(Spotify!O:O,Spotify!U:U,Charts!AH1190)/COUNTIFS(Spotify!U:U,Charts!AH1190)</f>
        <v>-5682</v>
      </c>
      <c r="AJ1190" s="18">
        <f>SUMIF(Spotify!U:U,Charts!AH1190,Spotify!P:P)/COUNTIF(Spotify!U:U,Charts!AH1190)</f>
        <v>135884</v>
      </c>
      <c r="AK1190" s="18">
        <f>SUMIF(Spotify!U:U,Charts!AH1190,Spotify!R:R)/COUNTIF(Spotify!U:U,Charts!AH1190)</f>
        <v>1</v>
      </c>
      <c r="AL1190" s="18">
        <f>SUMIF(Spotify!U:U,Charts!AH1190,Spotify!J:J)/COUNTIF(Spotify!U:U,Charts!AH1190)</f>
        <v>63</v>
      </c>
      <c r="AM1190" s="18">
        <f>SUMIF(Spotify!U:U,Charts!AH1190,Spotify!H:H)/COUNTIF(Spotify!U:U,Charts!AH1190)</f>
        <v>659</v>
      </c>
      <c r="AN1190" s="28">
        <f>SUMIF(Spotify!U:U,Charts!AH1190,Spotify!I:I)/COUNTIF(Spotify!U:U,Charts!AH1190)</f>
        <v>588</v>
      </c>
    </row>
    <row r="1191" spans="1:40" x14ac:dyDescent="0.25">
      <c r="A1191" s="3" t="s">
        <v>18254</v>
      </c>
      <c r="B1191" s="1">
        <v>20382688</v>
      </c>
      <c r="C1191" s="1">
        <v>1</v>
      </c>
      <c r="D1191" s="1"/>
      <c r="H1191" s="7" t="s">
        <v>9618</v>
      </c>
      <c r="I1191" s="1">
        <v>5782829</v>
      </c>
      <c r="J1191" s="8">
        <v>1</v>
      </c>
      <c r="L1191" s="7" t="s">
        <v>9618</v>
      </c>
      <c r="M1191" s="1">
        <f t="shared" si="82"/>
        <v>-5782829</v>
      </c>
      <c r="N1191">
        <v>1</v>
      </c>
      <c r="O1191" s="18">
        <f>SUMIF(Spotify!U:U,Charts!L1191,Spotify!Q:Q)/COUNTIF(Spotify!U:U,Charts!L1191)</f>
        <v>210580</v>
      </c>
      <c r="P1191" t="str">
        <f t="shared" si="83"/>
        <v>03:30</v>
      </c>
      <c r="Q1191" s="18">
        <f t="shared" si="85"/>
        <v>641941</v>
      </c>
      <c r="R1191" s="8" t="str">
        <f t="shared" si="84"/>
        <v>10:41</v>
      </c>
      <c r="T1191" s="7" t="s">
        <v>18254</v>
      </c>
      <c r="U1191">
        <f>COUNTIFS(Spotify!$AA:$AA,Charts!$U$1,Spotify!$U:$U,Charts!T1191)</f>
        <v>0</v>
      </c>
      <c r="V1191">
        <f>COUNTIFS(Spotify!$AA:$AA,Charts!$V$1,Spotify!$U:$U,Charts!T1191)</f>
        <v>0</v>
      </c>
      <c r="W1191">
        <f>COUNTIFS(Spotify!$AA:$AA,Charts!$W$1,Spotify!$U:$U,Charts!T1191)</f>
        <v>0</v>
      </c>
      <c r="X1191">
        <f>COUNTIFS(Spotify!$AA:$AA,Charts!$X$1,Spotify!$U:$U,Charts!T1191)</f>
        <v>0</v>
      </c>
      <c r="Y1191">
        <f>COUNTIFS(Spotify!$AA:$AA,Charts!$Y$1,Spotify!$U:$U,Charts!T1191)</f>
        <v>0</v>
      </c>
      <c r="Z1191">
        <f>COUNTIFS(Spotify!$AA:$AA,Charts!$Z$1,Spotify!$U:$U,Charts!T1191)</f>
        <v>0</v>
      </c>
      <c r="AA1191">
        <f>COUNTIFS(Spotify!$AA:$AA,Charts!$AA$1,Spotify!$U:$U,Charts!T1191)</f>
        <v>0</v>
      </c>
      <c r="AB1191">
        <f>COUNTIFS(Spotify!$AA:$AA,Charts!$AB$1,Spotify!$U:$U,Charts!T1191)</f>
        <v>0</v>
      </c>
      <c r="AC1191">
        <f>COUNTIFS(Spotify!$AA:$AA,Charts!$AC$1,Spotify!$U:$U,Charts!T1191)</f>
        <v>1</v>
      </c>
      <c r="AD1191">
        <f>COUNTIFS(Spotify!$AA:$AA,Charts!$AD$1,Spotify!$U:$U,Charts!T1191)</f>
        <v>0</v>
      </c>
      <c r="AE1191">
        <f>COUNTIFS(Spotify!$AA:$AA,Charts!$AE$1,Spotify!$U:$U,Charts!T1191)</f>
        <v>0</v>
      </c>
      <c r="AF1191" s="8">
        <f>COUNTIFS(Spotify!$AA:$AA,Charts!$AF$1,Spotify!$U:$U,Charts!T1191)</f>
        <v>0</v>
      </c>
      <c r="AH1191" s="7" t="s">
        <v>18254</v>
      </c>
      <c r="AI1191">
        <f>SUMIFS(Spotify!O:O,Spotify!U:U,Charts!AH1191)/COUNTIFS(Spotify!U:U,Charts!AH1191)</f>
        <v>-9178</v>
      </c>
      <c r="AJ1191" s="18">
        <f>SUMIF(Spotify!U:U,Charts!AH1191,Spotify!P:P)/COUNTIF(Spotify!U:U,Charts!AH1191)</f>
        <v>104846</v>
      </c>
      <c r="AK1191" s="18">
        <f>SUMIF(Spotify!U:U,Charts!AH1191,Spotify!R:R)/COUNTIF(Spotify!U:U,Charts!AH1191)</f>
        <v>2</v>
      </c>
      <c r="AL1191" s="18">
        <f>SUMIF(Spotify!U:U,Charts!AH1191,Spotify!J:J)/COUNTIF(Spotify!U:U,Charts!AH1191)</f>
        <v>558</v>
      </c>
      <c r="AM1191" s="18">
        <f>SUMIF(Spotify!U:U,Charts!AH1191,Spotify!H:H)/COUNTIF(Spotify!U:U,Charts!AH1191)</f>
        <v>642</v>
      </c>
      <c r="AN1191" s="28">
        <f>SUMIF(Spotify!U:U,Charts!AH1191,Spotify!I:I)/COUNTIF(Spotify!U:U,Charts!AH1191)</f>
        <v>434</v>
      </c>
    </row>
    <row r="1192" spans="1:40" x14ac:dyDescent="0.25">
      <c r="A1192" s="3" t="s">
        <v>18255</v>
      </c>
      <c r="B1192" s="1">
        <v>65885187</v>
      </c>
      <c r="C1192" s="1">
        <v>3</v>
      </c>
      <c r="D1192" s="1"/>
      <c r="H1192" s="7" t="s">
        <v>13540</v>
      </c>
      <c r="I1192" s="1">
        <v>5764832</v>
      </c>
      <c r="J1192" s="8">
        <v>1</v>
      </c>
      <c r="L1192" s="7" t="s">
        <v>13540</v>
      </c>
      <c r="M1192" s="1">
        <f t="shared" si="82"/>
        <v>-5764832</v>
      </c>
      <c r="N1192">
        <v>1</v>
      </c>
      <c r="O1192" s="18">
        <f>SUMIF(Spotify!U:U,Charts!L1192,Spotify!Q:Q)/COUNTIF(Spotify!U:U,Charts!L1192)</f>
        <v>250547</v>
      </c>
      <c r="P1192" t="str">
        <f t="shared" si="83"/>
        <v>04:10</v>
      </c>
      <c r="Q1192" s="18">
        <f t="shared" si="85"/>
        <v>641941</v>
      </c>
      <c r="R1192" s="8" t="str">
        <f t="shared" si="84"/>
        <v>10:41</v>
      </c>
      <c r="T1192" s="7" t="s">
        <v>18255</v>
      </c>
      <c r="U1192">
        <f>COUNTIFS(Spotify!$AA:$AA,Charts!$U$1,Spotify!$U:$U,Charts!T1192)</f>
        <v>0</v>
      </c>
      <c r="V1192">
        <f>COUNTIFS(Spotify!$AA:$AA,Charts!$V$1,Spotify!$U:$U,Charts!T1192)</f>
        <v>0</v>
      </c>
      <c r="W1192">
        <f>COUNTIFS(Spotify!$AA:$AA,Charts!$W$1,Spotify!$U:$U,Charts!T1192)</f>
        <v>1</v>
      </c>
      <c r="X1192">
        <f>COUNTIFS(Spotify!$AA:$AA,Charts!$X$1,Spotify!$U:$U,Charts!T1192)</f>
        <v>0</v>
      </c>
      <c r="Y1192">
        <f>COUNTIFS(Spotify!$AA:$AA,Charts!$Y$1,Spotify!$U:$U,Charts!T1192)</f>
        <v>0</v>
      </c>
      <c r="Z1192">
        <f>COUNTIFS(Spotify!$AA:$AA,Charts!$Z$1,Spotify!$U:$U,Charts!T1192)</f>
        <v>1</v>
      </c>
      <c r="AA1192">
        <f>COUNTIFS(Spotify!$AA:$AA,Charts!$AA$1,Spotify!$U:$U,Charts!T1192)</f>
        <v>0</v>
      </c>
      <c r="AB1192">
        <f>COUNTIFS(Spotify!$AA:$AA,Charts!$AB$1,Spotify!$U:$U,Charts!T1192)</f>
        <v>1</v>
      </c>
      <c r="AC1192">
        <f>COUNTIFS(Spotify!$AA:$AA,Charts!$AC$1,Spotify!$U:$U,Charts!T1192)</f>
        <v>0</v>
      </c>
      <c r="AD1192">
        <f>COUNTIFS(Spotify!$AA:$AA,Charts!$AD$1,Spotify!$U:$U,Charts!T1192)</f>
        <v>0</v>
      </c>
      <c r="AE1192">
        <f>COUNTIFS(Spotify!$AA:$AA,Charts!$AE$1,Spotify!$U:$U,Charts!T1192)</f>
        <v>0</v>
      </c>
      <c r="AF1192" s="8">
        <f>COUNTIFS(Spotify!$AA:$AA,Charts!$AF$1,Spotify!$U:$U,Charts!T1192)</f>
        <v>0</v>
      </c>
      <c r="AH1192" s="7" t="s">
        <v>18255</v>
      </c>
      <c r="AI1192">
        <f>SUMIFS(Spotify!O:O,Spotify!U:U,Charts!AH1192)/COUNTIFS(Spotify!U:U,Charts!AH1192)</f>
        <v>-5445</v>
      </c>
      <c r="AJ1192" s="18">
        <f>SUMIF(Spotify!U:U,Charts!AH1192,Spotify!P:P)/COUNTIF(Spotify!U:U,Charts!AH1192)</f>
        <v>103797.66666666667</v>
      </c>
      <c r="AK1192" s="18">
        <f>SUMIF(Spotify!U:U,Charts!AH1192,Spotify!R:R)/COUNTIF(Spotify!U:U,Charts!AH1192)</f>
        <v>2.3333333333333335</v>
      </c>
      <c r="AL1192" s="18">
        <f>SUMIF(Spotify!U:U,Charts!AH1192,Spotify!J:J)/COUNTIF(Spotify!U:U,Charts!AH1192)</f>
        <v>113</v>
      </c>
      <c r="AM1192" s="18">
        <f>SUMIF(Spotify!U:U,Charts!AH1192,Spotify!H:H)/COUNTIF(Spotify!U:U,Charts!AH1192)</f>
        <v>739.66666666666663</v>
      </c>
      <c r="AN1192" s="28">
        <f>SUMIF(Spotify!U:U,Charts!AH1192,Spotify!I:I)/COUNTIF(Spotify!U:U,Charts!AH1192)</f>
        <v>719.66666666666663</v>
      </c>
    </row>
    <row r="1193" spans="1:40" x14ac:dyDescent="0.25">
      <c r="A1193" s="3" t="s">
        <v>16364</v>
      </c>
      <c r="B1193" s="1">
        <v>14628830</v>
      </c>
      <c r="C1193" s="1">
        <v>1</v>
      </c>
      <c r="D1193" s="1"/>
      <c r="H1193" s="7" t="s">
        <v>5804</v>
      </c>
      <c r="I1193" s="1">
        <v>5738954</v>
      </c>
      <c r="J1193" s="8">
        <v>1</v>
      </c>
      <c r="L1193" s="7" t="s">
        <v>5804</v>
      </c>
      <c r="M1193" s="1">
        <f t="shared" si="82"/>
        <v>-5738954</v>
      </c>
      <c r="N1193">
        <v>1</v>
      </c>
      <c r="O1193" s="18">
        <f>SUMIF(Spotify!U:U,Charts!L1193,Spotify!Q:Q)/COUNTIF(Spotify!U:U,Charts!L1193)</f>
        <v>177109</v>
      </c>
      <c r="P1193" t="str">
        <f t="shared" si="83"/>
        <v>02:57</v>
      </c>
      <c r="Q1193" s="18">
        <f t="shared" si="85"/>
        <v>641941</v>
      </c>
      <c r="R1193" s="8" t="str">
        <f t="shared" si="84"/>
        <v>10:41</v>
      </c>
      <c r="T1193" s="7" t="s">
        <v>16364</v>
      </c>
      <c r="U1193">
        <f>COUNTIFS(Spotify!$AA:$AA,Charts!$U$1,Spotify!$U:$U,Charts!T1193)</f>
        <v>0</v>
      </c>
      <c r="V1193">
        <f>COUNTIFS(Spotify!$AA:$AA,Charts!$V$1,Spotify!$U:$U,Charts!T1193)</f>
        <v>0</v>
      </c>
      <c r="W1193">
        <f>COUNTIFS(Spotify!$AA:$AA,Charts!$W$1,Spotify!$U:$U,Charts!T1193)</f>
        <v>0</v>
      </c>
      <c r="X1193">
        <f>COUNTIFS(Spotify!$AA:$AA,Charts!$X$1,Spotify!$U:$U,Charts!T1193)</f>
        <v>0</v>
      </c>
      <c r="Y1193">
        <f>COUNTIFS(Spotify!$AA:$AA,Charts!$Y$1,Spotify!$U:$U,Charts!T1193)</f>
        <v>0</v>
      </c>
      <c r="Z1193">
        <f>COUNTIFS(Spotify!$AA:$AA,Charts!$Z$1,Spotify!$U:$U,Charts!T1193)</f>
        <v>0</v>
      </c>
      <c r="AA1193">
        <f>COUNTIFS(Spotify!$AA:$AA,Charts!$AA$1,Spotify!$U:$U,Charts!T1193)</f>
        <v>0</v>
      </c>
      <c r="AB1193">
        <f>COUNTIFS(Spotify!$AA:$AA,Charts!$AB$1,Spotify!$U:$U,Charts!T1193)</f>
        <v>0</v>
      </c>
      <c r="AC1193">
        <f>COUNTIFS(Spotify!$AA:$AA,Charts!$AC$1,Spotify!$U:$U,Charts!T1193)</f>
        <v>0</v>
      </c>
      <c r="AD1193">
        <f>COUNTIFS(Spotify!$AA:$AA,Charts!$AD$1,Spotify!$U:$U,Charts!T1193)</f>
        <v>0</v>
      </c>
      <c r="AE1193">
        <f>COUNTIFS(Spotify!$AA:$AA,Charts!$AE$1,Spotify!$U:$U,Charts!T1193)</f>
        <v>1</v>
      </c>
      <c r="AF1193" s="8">
        <f>COUNTIFS(Spotify!$AA:$AA,Charts!$AF$1,Spotify!$U:$U,Charts!T1193)</f>
        <v>0</v>
      </c>
      <c r="AH1193" s="7" t="s">
        <v>16364</v>
      </c>
      <c r="AI1193">
        <f>SUMIFS(Spotify!O:O,Spotify!U:U,Charts!AH1193)/COUNTIFS(Spotify!U:U,Charts!AH1193)</f>
        <v>-6812</v>
      </c>
      <c r="AJ1193" s="18">
        <f>SUMIF(Spotify!U:U,Charts!AH1193,Spotify!P:P)/COUNTIF(Spotify!U:U,Charts!AH1193)</f>
        <v>105978</v>
      </c>
      <c r="AK1193" s="18">
        <f>SUMIF(Spotify!U:U,Charts!AH1193,Spotify!R:R)/COUNTIF(Spotify!U:U,Charts!AH1193)</f>
        <v>2</v>
      </c>
      <c r="AL1193" s="18">
        <f>SUMIF(Spotify!U:U,Charts!AH1193,Spotify!J:J)/COUNTIF(Spotify!U:U,Charts!AH1193)</f>
        <v>156</v>
      </c>
      <c r="AM1193" s="18">
        <f>SUMIF(Spotify!U:U,Charts!AH1193,Spotify!H:H)/COUNTIF(Spotify!U:U,Charts!AH1193)</f>
        <v>742</v>
      </c>
      <c r="AN1193" s="28">
        <f>SUMIF(Spotify!U:U,Charts!AH1193,Spotify!I:I)/COUNTIF(Spotify!U:U,Charts!AH1193)</f>
        <v>832</v>
      </c>
    </row>
    <row r="1194" spans="1:40" x14ac:dyDescent="0.25">
      <c r="A1194" s="3" t="s">
        <v>3596</v>
      </c>
      <c r="B1194" s="1">
        <v>686754219</v>
      </c>
      <c r="C1194" s="1">
        <v>7</v>
      </c>
      <c r="D1194" s="1"/>
      <c r="H1194" s="7" t="s">
        <v>18144</v>
      </c>
      <c r="I1194" s="1">
        <v>5716607</v>
      </c>
      <c r="J1194" s="8">
        <v>1</v>
      </c>
      <c r="L1194" s="7" t="s">
        <v>18144</v>
      </c>
      <c r="M1194" s="1">
        <f t="shared" si="82"/>
        <v>-5716607</v>
      </c>
      <c r="N1194">
        <v>1</v>
      </c>
      <c r="O1194" s="18">
        <f>SUMIF(Spotify!U:U,Charts!L1194,Spotify!Q:Q)/COUNTIF(Spotify!U:U,Charts!L1194)</f>
        <v>248467</v>
      </c>
      <c r="P1194" t="str">
        <f t="shared" si="83"/>
        <v>04:08</v>
      </c>
      <c r="Q1194" s="18">
        <f t="shared" si="85"/>
        <v>641941</v>
      </c>
      <c r="R1194" s="8" t="str">
        <f t="shared" si="84"/>
        <v>10:41</v>
      </c>
      <c r="T1194" s="7" t="s">
        <v>3596</v>
      </c>
      <c r="U1194">
        <f>COUNTIFS(Spotify!$AA:$AA,Charts!$U$1,Spotify!$U:$U,Charts!T1194)</f>
        <v>1</v>
      </c>
      <c r="V1194">
        <f>COUNTIFS(Spotify!$AA:$AA,Charts!$V$1,Spotify!$U:$U,Charts!T1194)</f>
        <v>1</v>
      </c>
      <c r="W1194">
        <f>COUNTIFS(Spotify!$AA:$AA,Charts!$W$1,Spotify!$U:$U,Charts!T1194)</f>
        <v>1</v>
      </c>
      <c r="X1194">
        <f>COUNTIFS(Spotify!$AA:$AA,Charts!$X$1,Spotify!$U:$U,Charts!T1194)</f>
        <v>0</v>
      </c>
      <c r="Y1194">
        <f>COUNTIFS(Spotify!$AA:$AA,Charts!$Y$1,Spotify!$U:$U,Charts!T1194)</f>
        <v>0</v>
      </c>
      <c r="Z1194">
        <f>COUNTIFS(Spotify!$AA:$AA,Charts!$Z$1,Spotify!$U:$U,Charts!T1194)</f>
        <v>1</v>
      </c>
      <c r="AA1194">
        <f>COUNTIFS(Spotify!$AA:$AA,Charts!$AA$1,Spotify!$U:$U,Charts!T1194)</f>
        <v>0</v>
      </c>
      <c r="AB1194">
        <f>COUNTIFS(Spotify!$AA:$AA,Charts!$AB$1,Spotify!$U:$U,Charts!T1194)</f>
        <v>0</v>
      </c>
      <c r="AC1194">
        <f>COUNTIFS(Spotify!$AA:$AA,Charts!$AC$1,Spotify!$U:$U,Charts!T1194)</f>
        <v>2</v>
      </c>
      <c r="AD1194">
        <f>COUNTIFS(Spotify!$AA:$AA,Charts!$AD$1,Spotify!$U:$U,Charts!T1194)</f>
        <v>1</v>
      </c>
      <c r="AE1194">
        <f>COUNTIFS(Spotify!$AA:$AA,Charts!$AE$1,Spotify!$U:$U,Charts!T1194)</f>
        <v>0</v>
      </c>
      <c r="AF1194" s="8">
        <f>COUNTIFS(Spotify!$AA:$AA,Charts!$AF$1,Spotify!$U:$U,Charts!T1194)</f>
        <v>0</v>
      </c>
      <c r="AH1194" s="7" t="s">
        <v>3596</v>
      </c>
      <c r="AI1194">
        <f>SUMIFS(Spotify!O:O,Spotify!U:U,Charts!AH1194)/COUNTIFS(Spotify!U:U,Charts!AH1194)</f>
        <v>-8450.1428571428569</v>
      </c>
      <c r="AJ1194" s="18">
        <f>SUMIF(Spotify!U:U,Charts!AH1194,Spotify!P:P)/COUNTIF(Spotify!U:U,Charts!AH1194)</f>
        <v>96066</v>
      </c>
      <c r="AK1194" s="18">
        <f>SUMIF(Spotify!U:U,Charts!AH1194,Spotify!R:R)/COUNTIF(Spotify!U:U,Charts!AH1194)</f>
        <v>8.2857142857142865</v>
      </c>
      <c r="AL1194" s="18">
        <f>SUMIF(Spotify!U:U,Charts!AH1194,Spotify!J:J)/COUNTIF(Spotify!U:U,Charts!AH1194)</f>
        <v>422.57142857142856</v>
      </c>
      <c r="AM1194" s="18">
        <f>SUMIF(Spotify!U:U,Charts!AH1194,Spotify!H:H)/COUNTIF(Spotify!U:U,Charts!AH1194)</f>
        <v>597.42857142857144</v>
      </c>
      <c r="AN1194" s="28">
        <f>SUMIF(Spotify!U:U,Charts!AH1194,Spotify!I:I)/COUNTIF(Spotify!U:U,Charts!AH1194)</f>
        <v>414.71428571428572</v>
      </c>
    </row>
    <row r="1195" spans="1:40" x14ac:dyDescent="0.25">
      <c r="A1195" s="3" t="s">
        <v>17801</v>
      </c>
      <c r="B1195" s="1">
        <v>1214550980</v>
      </c>
      <c r="C1195" s="1">
        <v>1</v>
      </c>
      <c r="D1195" s="1"/>
      <c r="H1195" s="7" t="s">
        <v>18016</v>
      </c>
      <c r="I1195" s="1">
        <v>5687330</v>
      </c>
      <c r="J1195" s="8">
        <v>1</v>
      </c>
      <c r="L1195" s="7" t="s">
        <v>18016</v>
      </c>
      <c r="M1195" s="1">
        <f t="shared" si="82"/>
        <v>-5687330</v>
      </c>
      <c r="N1195">
        <v>1</v>
      </c>
      <c r="O1195" s="18">
        <f>SUMIF(Spotify!U:U,Charts!L1195,Spotify!Q:Q)/COUNTIF(Spotify!U:U,Charts!L1195)</f>
        <v>193600</v>
      </c>
      <c r="P1195" t="str">
        <f t="shared" si="83"/>
        <v>03:13</v>
      </c>
      <c r="Q1195" s="18">
        <f t="shared" si="85"/>
        <v>641941</v>
      </c>
      <c r="R1195" s="8" t="str">
        <f t="shared" si="84"/>
        <v>10:41</v>
      </c>
      <c r="T1195" s="7" t="s">
        <v>17801</v>
      </c>
      <c r="U1195">
        <f>COUNTIFS(Spotify!$AA:$AA,Charts!$U$1,Spotify!$U:$U,Charts!T1195)</f>
        <v>0</v>
      </c>
      <c r="V1195">
        <f>COUNTIFS(Spotify!$AA:$AA,Charts!$V$1,Spotify!$U:$U,Charts!T1195)</f>
        <v>1</v>
      </c>
      <c r="W1195">
        <f>COUNTIFS(Spotify!$AA:$AA,Charts!$W$1,Spotify!$U:$U,Charts!T1195)</f>
        <v>0</v>
      </c>
      <c r="X1195">
        <f>COUNTIFS(Spotify!$AA:$AA,Charts!$X$1,Spotify!$U:$U,Charts!T1195)</f>
        <v>0</v>
      </c>
      <c r="Y1195">
        <f>COUNTIFS(Spotify!$AA:$AA,Charts!$Y$1,Spotify!$U:$U,Charts!T1195)</f>
        <v>0</v>
      </c>
      <c r="Z1195">
        <f>COUNTIFS(Spotify!$AA:$AA,Charts!$Z$1,Spotify!$U:$U,Charts!T1195)</f>
        <v>0</v>
      </c>
      <c r="AA1195">
        <f>COUNTIFS(Spotify!$AA:$AA,Charts!$AA$1,Spotify!$U:$U,Charts!T1195)</f>
        <v>0</v>
      </c>
      <c r="AB1195">
        <f>COUNTIFS(Spotify!$AA:$AA,Charts!$AB$1,Spotify!$U:$U,Charts!T1195)</f>
        <v>0</v>
      </c>
      <c r="AC1195">
        <f>COUNTIFS(Spotify!$AA:$AA,Charts!$AC$1,Spotify!$U:$U,Charts!T1195)</f>
        <v>0</v>
      </c>
      <c r="AD1195">
        <f>COUNTIFS(Spotify!$AA:$AA,Charts!$AD$1,Spotify!$U:$U,Charts!T1195)</f>
        <v>0</v>
      </c>
      <c r="AE1195">
        <f>COUNTIFS(Spotify!$AA:$AA,Charts!$AE$1,Spotify!$U:$U,Charts!T1195)</f>
        <v>0</v>
      </c>
      <c r="AF1195" s="8">
        <f>COUNTIFS(Spotify!$AA:$AA,Charts!$AF$1,Spotify!$U:$U,Charts!T1195)</f>
        <v>0</v>
      </c>
      <c r="AH1195" s="7" t="s">
        <v>17801</v>
      </c>
      <c r="AI1195">
        <f>SUMIFS(Spotify!O:O,Spotify!U:U,Charts!AH1195)/COUNTIFS(Spotify!U:U,Charts!AH1195)</f>
        <v>-6694</v>
      </c>
      <c r="AJ1195" s="18">
        <f>SUMIF(Spotify!U:U,Charts!AH1195,Spotify!P:P)/COUNTIF(Spotify!U:U,Charts!AH1195)</f>
        <v>101654</v>
      </c>
      <c r="AK1195" s="18">
        <f>SUMIF(Spotify!U:U,Charts!AH1195,Spotify!R:R)/COUNTIF(Spotify!U:U,Charts!AH1195)</f>
        <v>161</v>
      </c>
      <c r="AL1195" s="18">
        <f>SUMIF(Spotify!U:U,Charts!AH1195,Spotify!J:J)/COUNTIF(Spotify!U:U,Charts!AH1195)</f>
        <v>379</v>
      </c>
      <c r="AM1195" s="18">
        <f>SUMIF(Spotify!U:U,Charts!AH1195,Spotify!H:H)/COUNTIF(Spotify!U:U,Charts!AH1195)</f>
        <v>484</v>
      </c>
      <c r="AN1195" s="28">
        <f>SUMIF(Spotify!U:U,Charts!AH1195,Spotify!I:I)/COUNTIF(Spotify!U:U,Charts!AH1195)</f>
        <v>731</v>
      </c>
    </row>
    <row r="1196" spans="1:40" x14ac:dyDescent="0.25">
      <c r="A1196" s="3" t="s">
        <v>12098</v>
      </c>
      <c r="B1196" s="1">
        <v>68072355</v>
      </c>
      <c r="C1196" s="1">
        <v>1</v>
      </c>
      <c r="D1196" s="1"/>
      <c r="H1196" s="7" t="s">
        <v>8188</v>
      </c>
      <c r="I1196" s="1">
        <v>5686110</v>
      </c>
      <c r="J1196" s="8">
        <v>1</v>
      </c>
      <c r="L1196" s="7" t="s">
        <v>8188</v>
      </c>
      <c r="M1196" s="1">
        <f t="shared" si="82"/>
        <v>-5686110</v>
      </c>
      <c r="N1196">
        <v>1</v>
      </c>
      <c r="O1196" s="18">
        <f>SUMIF(Spotify!U:U,Charts!L1196,Spotify!Q:Q)/COUNTIF(Spotify!U:U,Charts!L1196)</f>
        <v>245604</v>
      </c>
      <c r="P1196" t="str">
        <f t="shared" si="83"/>
        <v>04:05</v>
      </c>
      <c r="Q1196" s="18">
        <f t="shared" si="85"/>
        <v>641941</v>
      </c>
      <c r="R1196" s="8" t="str">
        <f t="shared" si="84"/>
        <v>10:41</v>
      </c>
      <c r="T1196" s="7" t="s">
        <v>12098</v>
      </c>
      <c r="U1196">
        <f>COUNTIFS(Spotify!$AA:$AA,Charts!$U$1,Spotify!$U:$U,Charts!T1196)</f>
        <v>0</v>
      </c>
      <c r="V1196">
        <f>COUNTIFS(Spotify!$AA:$AA,Charts!$V$1,Spotify!$U:$U,Charts!T1196)</f>
        <v>0</v>
      </c>
      <c r="W1196">
        <f>COUNTIFS(Spotify!$AA:$AA,Charts!$W$1,Spotify!$U:$U,Charts!T1196)</f>
        <v>0</v>
      </c>
      <c r="X1196">
        <f>COUNTIFS(Spotify!$AA:$AA,Charts!$X$1,Spotify!$U:$U,Charts!T1196)</f>
        <v>0</v>
      </c>
      <c r="Y1196">
        <f>COUNTIFS(Spotify!$AA:$AA,Charts!$Y$1,Spotify!$U:$U,Charts!T1196)</f>
        <v>0</v>
      </c>
      <c r="Z1196">
        <f>COUNTIFS(Spotify!$AA:$AA,Charts!$Z$1,Spotify!$U:$U,Charts!T1196)</f>
        <v>1</v>
      </c>
      <c r="AA1196">
        <f>COUNTIFS(Spotify!$AA:$AA,Charts!$AA$1,Spotify!$U:$U,Charts!T1196)</f>
        <v>0</v>
      </c>
      <c r="AB1196">
        <f>COUNTIFS(Spotify!$AA:$AA,Charts!$AB$1,Spotify!$U:$U,Charts!T1196)</f>
        <v>0</v>
      </c>
      <c r="AC1196">
        <f>COUNTIFS(Spotify!$AA:$AA,Charts!$AC$1,Spotify!$U:$U,Charts!T1196)</f>
        <v>0</v>
      </c>
      <c r="AD1196">
        <f>COUNTIFS(Spotify!$AA:$AA,Charts!$AD$1,Spotify!$U:$U,Charts!T1196)</f>
        <v>0</v>
      </c>
      <c r="AE1196">
        <f>COUNTIFS(Spotify!$AA:$AA,Charts!$AE$1,Spotify!$U:$U,Charts!T1196)</f>
        <v>0</v>
      </c>
      <c r="AF1196" s="8">
        <f>COUNTIFS(Spotify!$AA:$AA,Charts!$AF$1,Spotify!$U:$U,Charts!T1196)</f>
        <v>0</v>
      </c>
      <c r="AH1196" s="7" t="s">
        <v>12098</v>
      </c>
      <c r="AI1196">
        <f>SUMIFS(Spotify!O:O,Spotify!U:U,Charts!AH1196)/COUNTIFS(Spotify!U:U,Charts!AH1196)</f>
        <v>-8937</v>
      </c>
      <c r="AJ1196" s="18">
        <f>SUMIF(Spotify!U:U,Charts!AH1196,Spotify!P:P)/COUNTIF(Spotify!U:U,Charts!AH1196)</f>
        <v>122074</v>
      </c>
      <c r="AK1196" s="18">
        <f>SUMIF(Spotify!U:U,Charts!AH1196,Spotify!R:R)/COUNTIF(Spotify!U:U,Charts!AH1196)</f>
        <v>11</v>
      </c>
      <c r="AL1196" s="18">
        <f>SUMIF(Spotify!U:U,Charts!AH1196,Spotify!J:J)/COUNTIF(Spotify!U:U,Charts!AH1196)</f>
        <v>187</v>
      </c>
      <c r="AM1196" s="18">
        <f>SUMIF(Spotify!U:U,Charts!AH1196,Spotify!H:H)/COUNTIF(Spotify!U:U,Charts!AH1196)</f>
        <v>762</v>
      </c>
      <c r="AN1196" s="28">
        <f>SUMIF(Spotify!U:U,Charts!AH1196,Spotify!I:I)/COUNTIF(Spotify!U:U,Charts!AH1196)</f>
        <v>433</v>
      </c>
    </row>
    <row r="1197" spans="1:40" x14ac:dyDescent="0.25">
      <c r="A1197" s="3" t="s">
        <v>5163</v>
      </c>
      <c r="B1197" s="1">
        <v>44744021</v>
      </c>
      <c r="C1197" s="1">
        <v>1</v>
      </c>
      <c r="D1197" s="1"/>
      <c r="H1197" s="7" t="s">
        <v>18082</v>
      </c>
      <c r="I1197" s="1">
        <v>5656775</v>
      </c>
      <c r="J1197" s="8">
        <v>1</v>
      </c>
      <c r="L1197" s="7" t="s">
        <v>18082</v>
      </c>
      <c r="M1197" s="1">
        <f t="shared" si="82"/>
        <v>-5656775</v>
      </c>
      <c r="N1197">
        <v>1</v>
      </c>
      <c r="O1197" s="18">
        <f>SUMIF(Spotify!U:U,Charts!L1197,Spotify!Q:Q)/COUNTIF(Spotify!U:U,Charts!L1197)</f>
        <v>193453</v>
      </c>
      <c r="P1197" t="str">
        <f t="shared" si="83"/>
        <v>03:13</v>
      </c>
      <c r="Q1197" s="18">
        <f t="shared" si="85"/>
        <v>641941</v>
      </c>
      <c r="R1197" s="8" t="str">
        <f t="shared" si="84"/>
        <v>10:41</v>
      </c>
      <c r="T1197" s="7" t="s">
        <v>5163</v>
      </c>
      <c r="U1197">
        <f>COUNTIFS(Spotify!$AA:$AA,Charts!$U$1,Spotify!$U:$U,Charts!T1197)</f>
        <v>1</v>
      </c>
      <c r="V1197">
        <f>COUNTIFS(Spotify!$AA:$AA,Charts!$V$1,Spotify!$U:$U,Charts!T1197)</f>
        <v>0</v>
      </c>
      <c r="W1197">
        <f>COUNTIFS(Spotify!$AA:$AA,Charts!$W$1,Spotify!$U:$U,Charts!T1197)</f>
        <v>0</v>
      </c>
      <c r="X1197">
        <f>COUNTIFS(Spotify!$AA:$AA,Charts!$X$1,Spotify!$U:$U,Charts!T1197)</f>
        <v>0</v>
      </c>
      <c r="Y1197">
        <f>COUNTIFS(Spotify!$AA:$AA,Charts!$Y$1,Spotify!$U:$U,Charts!T1197)</f>
        <v>0</v>
      </c>
      <c r="Z1197">
        <f>COUNTIFS(Spotify!$AA:$AA,Charts!$Z$1,Spotify!$U:$U,Charts!T1197)</f>
        <v>0</v>
      </c>
      <c r="AA1197">
        <f>COUNTIFS(Spotify!$AA:$AA,Charts!$AA$1,Spotify!$U:$U,Charts!T1197)</f>
        <v>0</v>
      </c>
      <c r="AB1197">
        <f>COUNTIFS(Spotify!$AA:$AA,Charts!$AB$1,Spotify!$U:$U,Charts!T1197)</f>
        <v>0</v>
      </c>
      <c r="AC1197">
        <f>COUNTIFS(Spotify!$AA:$AA,Charts!$AC$1,Spotify!$U:$U,Charts!T1197)</f>
        <v>0</v>
      </c>
      <c r="AD1197">
        <f>COUNTIFS(Spotify!$AA:$AA,Charts!$AD$1,Spotify!$U:$U,Charts!T1197)</f>
        <v>0</v>
      </c>
      <c r="AE1197">
        <f>COUNTIFS(Spotify!$AA:$AA,Charts!$AE$1,Spotify!$U:$U,Charts!T1197)</f>
        <v>0</v>
      </c>
      <c r="AF1197" s="8">
        <f>COUNTIFS(Spotify!$AA:$AA,Charts!$AF$1,Spotify!$U:$U,Charts!T1197)</f>
        <v>0</v>
      </c>
      <c r="AH1197" s="7" t="s">
        <v>5163</v>
      </c>
      <c r="AI1197">
        <f>SUMIFS(Spotify!O:O,Spotify!U:U,Charts!AH1197)/COUNTIFS(Spotify!U:U,Charts!AH1197)</f>
        <v>-6237</v>
      </c>
      <c r="AJ1197" s="18">
        <f>SUMIF(Spotify!U:U,Charts!AH1197,Spotify!P:P)/COUNTIF(Spotify!U:U,Charts!AH1197)</f>
        <v>107992</v>
      </c>
      <c r="AK1197" s="18">
        <f>SUMIF(Spotify!U:U,Charts!AH1197,Spotify!R:R)/COUNTIF(Spotify!U:U,Charts!AH1197)</f>
        <v>6</v>
      </c>
      <c r="AL1197" s="18">
        <f>SUMIF(Spotify!U:U,Charts!AH1197,Spotify!J:J)/COUNTIF(Spotify!U:U,Charts!AH1197)</f>
        <v>395</v>
      </c>
      <c r="AM1197" s="18">
        <f>SUMIF(Spotify!U:U,Charts!AH1197,Spotify!H:H)/COUNTIF(Spotify!U:U,Charts!AH1197)</f>
        <v>808</v>
      </c>
      <c r="AN1197" s="28">
        <f>SUMIF(Spotify!U:U,Charts!AH1197,Spotify!I:I)/COUNTIF(Spotify!U:U,Charts!AH1197)</f>
        <v>661</v>
      </c>
    </row>
    <row r="1198" spans="1:40" x14ac:dyDescent="0.25">
      <c r="A1198" s="3" t="s">
        <v>18256</v>
      </c>
      <c r="B1198" s="1">
        <v>102605420</v>
      </c>
      <c r="C1198" s="1">
        <v>1</v>
      </c>
      <c r="D1198" s="1"/>
      <c r="H1198" s="7" t="s">
        <v>1047</v>
      </c>
      <c r="I1198" s="1">
        <v>5648877</v>
      </c>
      <c r="J1198" s="8">
        <v>1</v>
      </c>
      <c r="L1198" s="7" t="s">
        <v>1047</v>
      </c>
      <c r="M1198" s="1">
        <f t="shared" si="82"/>
        <v>-5648877</v>
      </c>
      <c r="N1198">
        <v>1</v>
      </c>
      <c r="O1198" s="18">
        <f>SUMIF(Spotify!U:U,Charts!L1198,Spotify!Q:Q)/COUNTIF(Spotify!U:U,Charts!L1198)</f>
        <v>172462</v>
      </c>
      <c r="P1198" t="str">
        <f t="shared" si="83"/>
        <v>02:52</v>
      </c>
      <c r="Q1198" s="18">
        <f t="shared" si="85"/>
        <v>641941</v>
      </c>
      <c r="R1198" s="8" t="str">
        <f t="shared" si="84"/>
        <v>10:41</v>
      </c>
      <c r="T1198" s="7" t="s">
        <v>18256</v>
      </c>
      <c r="U1198">
        <f>COUNTIFS(Spotify!$AA:$AA,Charts!$U$1,Spotify!$U:$U,Charts!T1198)</f>
        <v>0</v>
      </c>
      <c r="V1198">
        <f>COUNTIFS(Spotify!$AA:$AA,Charts!$V$1,Spotify!$U:$U,Charts!T1198)</f>
        <v>0</v>
      </c>
      <c r="W1198">
        <f>COUNTIFS(Spotify!$AA:$AA,Charts!$W$1,Spotify!$U:$U,Charts!T1198)</f>
        <v>0</v>
      </c>
      <c r="X1198">
        <f>COUNTIFS(Spotify!$AA:$AA,Charts!$X$1,Spotify!$U:$U,Charts!T1198)</f>
        <v>1</v>
      </c>
      <c r="Y1198">
        <f>COUNTIFS(Spotify!$AA:$AA,Charts!$Y$1,Spotify!$U:$U,Charts!T1198)</f>
        <v>0</v>
      </c>
      <c r="Z1198">
        <f>COUNTIFS(Spotify!$AA:$AA,Charts!$Z$1,Spotify!$U:$U,Charts!T1198)</f>
        <v>0</v>
      </c>
      <c r="AA1198">
        <f>COUNTIFS(Spotify!$AA:$AA,Charts!$AA$1,Spotify!$U:$U,Charts!T1198)</f>
        <v>0</v>
      </c>
      <c r="AB1198">
        <f>COUNTIFS(Spotify!$AA:$AA,Charts!$AB$1,Spotify!$U:$U,Charts!T1198)</f>
        <v>0</v>
      </c>
      <c r="AC1198">
        <f>COUNTIFS(Spotify!$AA:$AA,Charts!$AC$1,Spotify!$U:$U,Charts!T1198)</f>
        <v>0</v>
      </c>
      <c r="AD1198">
        <f>COUNTIFS(Spotify!$AA:$AA,Charts!$AD$1,Spotify!$U:$U,Charts!T1198)</f>
        <v>0</v>
      </c>
      <c r="AE1198">
        <f>COUNTIFS(Spotify!$AA:$AA,Charts!$AE$1,Spotify!$U:$U,Charts!T1198)</f>
        <v>0</v>
      </c>
      <c r="AF1198" s="8">
        <f>COUNTIFS(Spotify!$AA:$AA,Charts!$AF$1,Spotify!$U:$U,Charts!T1198)</f>
        <v>0</v>
      </c>
      <c r="AH1198" s="7" t="s">
        <v>18256</v>
      </c>
      <c r="AI1198">
        <f>SUMIFS(Spotify!O:O,Spotify!U:U,Charts!AH1198)/COUNTIFS(Spotify!U:U,Charts!AH1198)</f>
        <v>-582</v>
      </c>
      <c r="AJ1198" s="18">
        <f>SUMIF(Spotify!U:U,Charts!AH1198,Spotify!P:P)/COUNTIF(Spotify!U:U,Charts!AH1198)</f>
        <v>12405</v>
      </c>
      <c r="AK1198" s="18">
        <f>SUMIF(Spotify!U:U,Charts!AH1198,Spotify!R:R)/COUNTIF(Spotify!U:U,Charts!AH1198)</f>
        <v>12</v>
      </c>
      <c r="AL1198" s="18">
        <f>SUMIF(Spotify!U:U,Charts!AH1198,Spotify!J:J)/COUNTIF(Spotify!U:U,Charts!AH1198)</f>
        <v>563</v>
      </c>
      <c r="AM1198" s="18">
        <f>SUMIF(Spotify!U:U,Charts!AH1198,Spotify!H:H)/COUNTIF(Spotify!U:U,Charts!AH1198)</f>
        <v>836</v>
      </c>
      <c r="AN1198" s="28">
        <f>SUMIF(Spotify!U:U,Charts!AH1198,Spotify!I:I)/COUNTIF(Spotify!U:U,Charts!AH1198)</f>
        <v>499</v>
      </c>
    </row>
    <row r="1199" spans="1:40" x14ac:dyDescent="0.25">
      <c r="A1199" s="3" t="s">
        <v>8383</v>
      </c>
      <c r="B1199" s="1">
        <v>2753947</v>
      </c>
      <c r="C1199" s="1">
        <v>1</v>
      </c>
      <c r="D1199" s="1"/>
      <c r="H1199" s="7" t="s">
        <v>11735</v>
      </c>
      <c r="I1199" s="1">
        <v>5611874</v>
      </c>
      <c r="J1199" s="8">
        <v>1</v>
      </c>
      <c r="L1199" s="7" t="s">
        <v>11735</v>
      </c>
      <c r="M1199" s="1">
        <f t="shared" si="82"/>
        <v>-5611874</v>
      </c>
      <c r="N1199">
        <v>1</v>
      </c>
      <c r="O1199" s="18">
        <f>SUMIF(Spotify!U:U,Charts!L1199,Spotify!Q:Q)/COUNTIF(Spotify!U:U,Charts!L1199)</f>
        <v>223684</v>
      </c>
      <c r="P1199" t="str">
        <f t="shared" si="83"/>
        <v>03:43</v>
      </c>
      <c r="Q1199" s="18">
        <f t="shared" si="85"/>
        <v>641941</v>
      </c>
      <c r="R1199" s="8" t="str">
        <f t="shared" si="84"/>
        <v>10:41</v>
      </c>
      <c r="T1199" s="7" t="s">
        <v>8383</v>
      </c>
      <c r="U1199">
        <f>COUNTIFS(Spotify!$AA:$AA,Charts!$U$1,Spotify!$U:$U,Charts!T1199)</f>
        <v>0</v>
      </c>
      <c r="V1199">
        <f>COUNTIFS(Spotify!$AA:$AA,Charts!$V$1,Spotify!$U:$U,Charts!T1199)</f>
        <v>0</v>
      </c>
      <c r="W1199">
        <f>COUNTIFS(Spotify!$AA:$AA,Charts!$W$1,Spotify!$U:$U,Charts!T1199)</f>
        <v>0</v>
      </c>
      <c r="X1199">
        <f>COUNTIFS(Spotify!$AA:$AA,Charts!$X$1,Spotify!$U:$U,Charts!T1199)</f>
        <v>0</v>
      </c>
      <c r="Y1199">
        <f>COUNTIFS(Spotify!$AA:$AA,Charts!$Y$1,Spotify!$U:$U,Charts!T1199)</f>
        <v>0</v>
      </c>
      <c r="Z1199">
        <f>COUNTIFS(Spotify!$AA:$AA,Charts!$Z$1,Spotify!$U:$U,Charts!T1199)</f>
        <v>0</v>
      </c>
      <c r="AA1199">
        <f>COUNTIFS(Spotify!$AA:$AA,Charts!$AA$1,Spotify!$U:$U,Charts!T1199)</f>
        <v>0</v>
      </c>
      <c r="AB1199">
        <f>COUNTIFS(Spotify!$AA:$AA,Charts!$AB$1,Spotify!$U:$U,Charts!T1199)</f>
        <v>0</v>
      </c>
      <c r="AC1199">
        <f>COUNTIFS(Spotify!$AA:$AA,Charts!$AC$1,Spotify!$U:$U,Charts!T1199)</f>
        <v>0</v>
      </c>
      <c r="AD1199">
        <f>COUNTIFS(Spotify!$AA:$AA,Charts!$AD$1,Spotify!$U:$U,Charts!T1199)</f>
        <v>0</v>
      </c>
      <c r="AE1199">
        <f>COUNTIFS(Spotify!$AA:$AA,Charts!$AE$1,Spotify!$U:$U,Charts!T1199)</f>
        <v>0</v>
      </c>
      <c r="AF1199" s="8">
        <f>COUNTIFS(Spotify!$AA:$AA,Charts!$AF$1,Spotify!$U:$U,Charts!T1199)</f>
        <v>1</v>
      </c>
      <c r="AH1199" s="7" t="s">
        <v>8383</v>
      </c>
      <c r="AI1199">
        <f>SUMIFS(Spotify!O:O,Spotify!U:U,Charts!AH1199)/COUNTIFS(Spotify!U:U,Charts!AH1199)</f>
        <v>-647</v>
      </c>
      <c r="AJ1199" s="18">
        <f>SUMIF(Spotify!U:U,Charts!AH1199,Spotify!P:P)/COUNTIF(Spotify!U:U,Charts!AH1199)</f>
        <v>116995</v>
      </c>
      <c r="AK1199" s="18">
        <f>SUMIF(Spotify!U:U,Charts!AH1199,Spotify!R:R)/COUNTIF(Spotify!U:U,Charts!AH1199)</f>
        <v>1</v>
      </c>
      <c r="AL1199" s="18">
        <f>SUMIF(Spotify!U:U,Charts!AH1199,Spotify!J:J)/COUNTIF(Spotify!U:U,Charts!AH1199)</f>
        <v>582</v>
      </c>
      <c r="AM1199" s="18">
        <f>SUMIF(Spotify!U:U,Charts!AH1199,Spotify!H:H)/COUNTIF(Spotify!U:U,Charts!AH1199)</f>
        <v>674</v>
      </c>
      <c r="AN1199" s="28">
        <f>SUMIF(Spotify!U:U,Charts!AH1199,Spotify!I:I)/COUNTIF(Spotify!U:U,Charts!AH1199)</f>
        <v>593</v>
      </c>
    </row>
    <row r="1200" spans="1:40" x14ac:dyDescent="0.25">
      <c r="A1200" s="3" t="s">
        <v>18257</v>
      </c>
      <c r="B1200" s="1">
        <v>4104415</v>
      </c>
      <c r="C1200" s="1">
        <v>1</v>
      </c>
      <c r="D1200" s="1"/>
      <c r="H1200" s="7" t="s">
        <v>18023</v>
      </c>
      <c r="I1200" s="1">
        <v>5602548</v>
      </c>
      <c r="J1200" s="8">
        <v>1</v>
      </c>
      <c r="L1200" s="7" t="s">
        <v>18023</v>
      </c>
      <c r="M1200" s="1">
        <f t="shared" si="82"/>
        <v>-5602548</v>
      </c>
      <c r="N1200">
        <v>1</v>
      </c>
      <c r="O1200" s="18">
        <f>SUMIF(Spotify!U:U,Charts!L1200,Spotify!Q:Q)/COUNTIF(Spotify!U:U,Charts!L1200)</f>
        <v>205733</v>
      </c>
      <c r="P1200" t="str">
        <f t="shared" si="83"/>
        <v>03:25</v>
      </c>
      <c r="Q1200" s="18">
        <f t="shared" si="85"/>
        <v>641941</v>
      </c>
      <c r="R1200" s="8" t="str">
        <f t="shared" si="84"/>
        <v>10:41</v>
      </c>
      <c r="T1200" s="7" t="s">
        <v>18257</v>
      </c>
      <c r="U1200">
        <f>COUNTIFS(Spotify!$AA:$AA,Charts!$U$1,Spotify!$U:$U,Charts!T1200)</f>
        <v>0</v>
      </c>
      <c r="V1200">
        <f>COUNTIFS(Spotify!$AA:$AA,Charts!$V$1,Spotify!$U:$U,Charts!T1200)</f>
        <v>0</v>
      </c>
      <c r="W1200">
        <f>COUNTIFS(Spotify!$AA:$AA,Charts!$W$1,Spotify!$U:$U,Charts!T1200)</f>
        <v>0</v>
      </c>
      <c r="X1200">
        <f>COUNTIFS(Spotify!$AA:$AA,Charts!$X$1,Spotify!$U:$U,Charts!T1200)</f>
        <v>0</v>
      </c>
      <c r="Y1200">
        <f>COUNTIFS(Spotify!$AA:$AA,Charts!$Y$1,Spotify!$U:$U,Charts!T1200)</f>
        <v>1</v>
      </c>
      <c r="Z1200">
        <f>COUNTIFS(Spotify!$AA:$AA,Charts!$Z$1,Spotify!$U:$U,Charts!T1200)</f>
        <v>0</v>
      </c>
      <c r="AA1200">
        <f>COUNTIFS(Spotify!$AA:$AA,Charts!$AA$1,Spotify!$U:$U,Charts!T1200)</f>
        <v>0</v>
      </c>
      <c r="AB1200">
        <f>COUNTIFS(Spotify!$AA:$AA,Charts!$AB$1,Spotify!$U:$U,Charts!T1200)</f>
        <v>0</v>
      </c>
      <c r="AC1200">
        <f>COUNTIFS(Spotify!$AA:$AA,Charts!$AC$1,Spotify!$U:$U,Charts!T1200)</f>
        <v>0</v>
      </c>
      <c r="AD1200">
        <f>COUNTIFS(Spotify!$AA:$AA,Charts!$AD$1,Spotify!$U:$U,Charts!T1200)</f>
        <v>0</v>
      </c>
      <c r="AE1200">
        <f>COUNTIFS(Spotify!$AA:$AA,Charts!$AE$1,Spotify!$U:$U,Charts!T1200)</f>
        <v>0</v>
      </c>
      <c r="AF1200" s="8">
        <f>COUNTIFS(Spotify!$AA:$AA,Charts!$AF$1,Spotify!$U:$U,Charts!T1200)</f>
        <v>0</v>
      </c>
      <c r="AH1200" s="7" t="s">
        <v>18257</v>
      </c>
      <c r="AI1200">
        <f>SUMIFS(Spotify!O:O,Spotify!U:U,Charts!AH1200)/COUNTIFS(Spotify!U:U,Charts!AH1200)</f>
        <v>-3559</v>
      </c>
      <c r="AJ1200" s="18">
        <f>SUMIF(Spotify!U:U,Charts!AH1200,Spotify!P:P)/COUNTIF(Spotify!U:U,Charts!AH1200)</f>
        <v>139972</v>
      </c>
      <c r="AK1200" s="18">
        <f>SUMIF(Spotify!U:U,Charts!AH1200,Spotify!R:R)/COUNTIF(Spotify!U:U,Charts!AH1200)</f>
        <v>1</v>
      </c>
      <c r="AL1200" s="18">
        <f>SUMIF(Spotify!U:U,Charts!AH1200,Spotify!J:J)/COUNTIF(Spotify!U:U,Charts!AH1200)</f>
        <v>232</v>
      </c>
      <c r="AM1200" s="18">
        <f>SUMIF(Spotify!U:U,Charts!AH1200,Spotify!H:H)/COUNTIF(Spotify!U:U,Charts!AH1200)</f>
        <v>815</v>
      </c>
      <c r="AN1200" s="28">
        <f>SUMIF(Spotify!U:U,Charts!AH1200,Spotify!I:I)/COUNTIF(Spotify!U:U,Charts!AH1200)</f>
        <v>828</v>
      </c>
    </row>
    <row r="1201" spans="1:40" x14ac:dyDescent="0.25">
      <c r="A1201" s="3" t="s">
        <v>18258</v>
      </c>
      <c r="B1201" s="1">
        <v>74643102</v>
      </c>
      <c r="C1201" s="1">
        <v>2</v>
      </c>
      <c r="D1201" s="1"/>
      <c r="H1201" s="7" t="s">
        <v>17862</v>
      </c>
      <c r="I1201" s="1">
        <v>5600121</v>
      </c>
      <c r="J1201" s="8">
        <v>1</v>
      </c>
      <c r="L1201" s="7" t="s">
        <v>17862</v>
      </c>
      <c r="M1201" s="1">
        <f t="shared" si="82"/>
        <v>-5600121</v>
      </c>
      <c r="N1201">
        <v>1</v>
      </c>
      <c r="O1201" s="18">
        <f>SUMIF(Spotify!U:U,Charts!L1201,Spotify!Q:Q)/COUNTIF(Spotify!U:U,Charts!L1201)</f>
        <v>268400</v>
      </c>
      <c r="P1201" t="str">
        <f t="shared" si="83"/>
        <v>04:28</v>
      </c>
      <c r="Q1201" s="18">
        <f t="shared" si="85"/>
        <v>641941</v>
      </c>
      <c r="R1201" s="8" t="str">
        <f t="shared" si="84"/>
        <v>10:41</v>
      </c>
      <c r="T1201" s="7" t="s">
        <v>18258</v>
      </c>
      <c r="U1201">
        <f>COUNTIFS(Spotify!$AA:$AA,Charts!$U$1,Spotify!$U:$U,Charts!T1201)</f>
        <v>0</v>
      </c>
      <c r="V1201">
        <f>COUNTIFS(Spotify!$AA:$AA,Charts!$V$1,Spotify!$U:$U,Charts!T1201)</f>
        <v>0</v>
      </c>
      <c r="W1201">
        <f>COUNTIFS(Spotify!$AA:$AA,Charts!$W$1,Spotify!$U:$U,Charts!T1201)</f>
        <v>0</v>
      </c>
      <c r="X1201">
        <f>COUNTIFS(Spotify!$AA:$AA,Charts!$X$1,Spotify!$U:$U,Charts!T1201)</f>
        <v>0</v>
      </c>
      <c r="Y1201">
        <f>COUNTIFS(Spotify!$AA:$AA,Charts!$Y$1,Spotify!$U:$U,Charts!T1201)</f>
        <v>0</v>
      </c>
      <c r="Z1201">
        <f>COUNTIFS(Spotify!$AA:$AA,Charts!$Z$1,Spotify!$U:$U,Charts!T1201)</f>
        <v>0</v>
      </c>
      <c r="AA1201">
        <f>COUNTIFS(Spotify!$AA:$AA,Charts!$AA$1,Spotify!$U:$U,Charts!T1201)</f>
        <v>0</v>
      </c>
      <c r="AB1201">
        <f>COUNTIFS(Spotify!$AA:$AA,Charts!$AB$1,Spotify!$U:$U,Charts!T1201)</f>
        <v>0</v>
      </c>
      <c r="AC1201">
        <f>COUNTIFS(Spotify!$AA:$AA,Charts!$AC$1,Spotify!$U:$U,Charts!T1201)</f>
        <v>0</v>
      </c>
      <c r="AD1201">
        <f>COUNTIFS(Spotify!$AA:$AA,Charts!$AD$1,Spotify!$U:$U,Charts!T1201)</f>
        <v>1</v>
      </c>
      <c r="AE1201">
        <f>COUNTIFS(Spotify!$AA:$AA,Charts!$AE$1,Spotify!$U:$U,Charts!T1201)</f>
        <v>1</v>
      </c>
      <c r="AF1201" s="8">
        <f>COUNTIFS(Spotify!$AA:$AA,Charts!$AF$1,Spotify!$U:$U,Charts!T1201)</f>
        <v>0</v>
      </c>
      <c r="AH1201" s="7" t="s">
        <v>18258</v>
      </c>
      <c r="AI1201">
        <f>SUMIFS(Spotify!O:O,Spotify!U:U,Charts!AH1201)/COUNTIFS(Spotify!U:U,Charts!AH1201)</f>
        <v>-6802</v>
      </c>
      <c r="AJ1201" s="18">
        <f>SUMIF(Spotify!U:U,Charts!AH1201,Spotify!P:P)/COUNTIF(Spotify!U:U,Charts!AH1201)</f>
        <v>103476</v>
      </c>
      <c r="AK1201" s="18">
        <f>SUMIF(Spotify!U:U,Charts!AH1201,Spotify!R:R)/COUNTIF(Spotify!U:U,Charts!AH1201)</f>
        <v>9</v>
      </c>
      <c r="AL1201" s="18">
        <f>SUMIF(Spotify!U:U,Charts!AH1201,Spotify!J:J)/COUNTIF(Spotify!U:U,Charts!AH1201)</f>
        <v>408.5</v>
      </c>
      <c r="AM1201" s="18">
        <f>SUMIF(Spotify!U:U,Charts!AH1201,Spotify!H:H)/COUNTIF(Spotify!U:U,Charts!AH1201)</f>
        <v>760</v>
      </c>
      <c r="AN1201" s="28">
        <f>SUMIF(Spotify!U:U,Charts!AH1201,Spotify!I:I)/COUNTIF(Spotify!U:U,Charts!AH1201)</f>
        <v>615</v>
      </c>
    </row>
    <row r="1202" spans="1:40" x14ac:dyDescent="0.25">
      <c r="A1202" s="3" t="s">
        <v>18259</v>
      </c>
      <c r="B1202" s="1">
        <v>42438485</v>
      </c>
      <c r="C1202" s="1">
        <v>1</v>
      </c>
      <c r="D1202" s="1"/>
      <c r="H1202" s="7" t="s">
        <v>18002</v>
      </c>
      <c r="I1202" s="1">
        <v>5531998</v>
      </c>
      <c r="J1202" s="8">
        <v>1</v>
      </c>
      <c r="L1202" s="7" t="s">
        <v>18002</v>
      </c>
      <c r="M1202" s="1">
        <f t="shared" si="82"/>
        <v>-5531998</v>
      </c>
      <c r="N1202">
        <v>1</v>
      </c>
      <c r="O1202" s="18">
        <f>SUMIF(Spotify!U:U,Charts!L1202,Spotify!Q:Q)/COUNTIF(Spotify!U:U,Charts!L1202)</f>
        <v>214094</v>
      </c>
      <c r="P1202" t="str">
        <f t="shared" si="83"/>
        <v>03:34</v>
      </c>
      <c r="Q1202" s="18">
        <f t="shared" si="85"/>
        <v>641941</v>
      </c>
      <c r="R1202" s="8" t="str">
        <f t="shared" si="84"/>
        <v>10:41</v>
      </c>
      <c r="T1202" s="7" t="s">
        <v>18259</v>
      </c>
      <c r="U1202">
        <f>COUNTIFS(Spotify!$AA:$AA,Charts!$U$1,Spotify!$U:$U,Charts!T1202)</f>
        <v>0</v>
      </c>
      <c r="V1202">
        <f>COUNTIFS(Spotify!$AA:$AA,Charts!$V$1,Spotify!$U:$U,Charts!T1202)</f>
        <v>0</v>
      </c>
      <c r="W1202">
        <f>COUNTIFS(Spotify!$AA:$AA,Charts!$W$1,Spotify!$U:$U,Charts!T1202)</f>
        <v>0</v>
      </c>
      <c r="X1202">
        <f>COUNTIFS(Spotify!$AA:$AA,Charts!$X$1,Spotify!$U:$U,Charts!T1202)</f>
        <v>0</v>
      </c>
      <c r="Y1202">
        <f>COUNTIFS(Spotify!$AA:$AA,Charts!$Y$1,Spotify!$U:$U,Charts!T1202)</f>
        <v>0</v>
      </c>
      <c r="Z1202">
        <f>COUNTIFS(Spotify!$AA:$AA,Charts!$Z$1,Spotify!$U:$U,Charts!T1202)</f>
        <v>1</v>
      </c>
      <c r="AA1202">
        <f>COUNTIFS(Spotify!$AA:$AA,Charts!$AA$1,Spotify!$U:$U,Charts!T1202)</f>
        <v>0</v>
      </c>
      <c r="AB1202">
        <f>COUNTIFS(Spotify!$AA:$AA,Charts!$AB$1,Spotify!$U:$U,Charts!T1202)</f>
        <v>0</v>
      </c>
      <c r="AC1202">
        <f>COUNTIFS(Spotify!$AA:$AA,Charts!$AC$1,Spotify!$U:$U,Charts!T1202)</f>
        <v>0</v>
      </c>
      <c r="AD1202">
        <f>COUNTIFS(Spotify!$AA:$AA,Charts!$AD$1,Spotify!$U:$U,Charts!T1202)</f>
        <v>0</v>
      </c>
      <c r="AE1202">
        <f>COUNTIFS(Spotify!$AA:$AA,Charts!$AE$1,Spotify!$U:$U,Charts!T1202)</f>
        <v>0</v>
      </c>
      <c r="AF1202" s="8">
        <f>COUNTIFS(Spotify!$AA:$AA,Charts!$AF$1,Spotify!$U:$U,Charts!T1202)</f>
        <v>0</v>
      </c>
      <c r="AH1202" s="7" t="s">
        <v>18259</v>
      </c>
      <c r="AI1202">
        <f>SUMIFS(Spotify!O:O,Spotify!U:U,Charts!AH1202)/COUNTIFS(Spotify!U:U,Charts!AH1202)</f>
        <v>-2634</v>
      </c>
      <c r="AJ1202" s="18">
        <f>SUMIF(Spotify!U:U,Charts!AH1202,Spotify!P:P)/COUNTIF(Spotify!U:U,Charts!AH1202)</f>
        <v>126093</v>
      </c>
      <c r="AK1202" s="18">
        <f>SUMIF(Spotify!U:U,Charts!AH1202,Spotify!R:R)/COUNTIF(Spotify!U:U,Charts!AH1202)</f>
        <v>8</v>
      </c>
      <c r="AL1202" s="18">
        <f>SUMIF(Spotify!U:U,Charts!AH1202,Spotify!J:J)/COUNTIF(Spotify!U:U,Charts!AH1202)</f>
        <v>96</v>
      </c>
      <c r="AM1202" s="18">
        <f>SUMIF(Spotify!U:U,Charts!AH1202,Spotify!H:H)/COUNTIF(Spotify!U:U,Charts!AH1202)</f>
        <v>653</v>
      </c>
      <c r="AN1202" s="28">
        <f>SUMIF(Spotify!U:U,Charts!AH1202,Spotify!I:I)/COUNTIF(Spotify!U:U,Charts!AH1202)</f>
        <v>945</v>
      </c>
    </row>
    <row r="1203" spans="1:40" x14ac:dyDescent="0.25">
      <c r="A1203" s="3" t="s">
        <v>6800</v>
      </c>
      <c r="B1203" s="1">
        <v>18626277</v>
      </c>
      <c r="C1203" s="1">
        <v>1</v>
      </c>
      <c r="D1203" s="1"/>
      <c r="H1203" s="7" t="s">
        <v>17852</v>
      </c>
      <c r="I1203" s="1">
        <v>5494500</v>
      </c>
      <c r="J1203" s="8">
        <v>1</v>
      </c>
      <c r="L1203" s="7" t="s">
        <v>17852</v>
      </c>
      <c r="M1203" s="1">
        <f t="shared" si="82"/>
        <v>-5494500</v>
      </c>
      <c r="N1203">
        <v>1</v>
      </c>
      <c r="O1203" s="18">
        <f>SUMIF(Spotify!U:U,Charts!L1203,Spotify!Q:Q)/COUNTIF(Spotify!U:U,Charts!L1203)</f>
        <v>164203</v>
      </c>
      <c r="P1203" t="str">
        <f t="shared" si="83"/>
        <v>02:44</v>
      </c>
      <c r="Q1203" s="18">
        <f t="shared" si="85"/>
        <v>641941</v>
      </c>
      <c r="R1203" s="8" t="str">
        <f t="shared" si="84"/>
        <v>10:41</v>
      </c>
      <c r="T1203" s="7" t="s">
        <v>6800</v>
      </c>
      <c r="U1203">
        <f>COUNTIFS(Spotify!$AA:$AA,Charts!$U$1,Spotify!$U:$U,Charts!T1203)</f>
        <v>0</v>
      </c>
      <c r="V1203">
        <f>COUNTIFS(Spotify!$AA:$AA,Charts!$V$1,Spotify!$U:$U,Charts!T1203)</f>
        <v>0</v>
      </c>
      <c r="W1203">
        <f>COUNTIFS(Spotify!$AA:$AA,Charts!$W$1,Spotify!$U:$U,Charts!T1203)</f>
        <v>0</v>
      </c>
      <c r="X1203">
        <f>COUNTIFS(Spotify!$AA:$AA,Charts!$X$1,Spotify!$U:$U,Charts!T1203)</f>
        <v>0</v>
      </c>
      <c r="Y1203">
        <f>COUNTIFS(Spotify!$AA:$AA,Charts!$Y$1,Spotify!$U:$U,Charts!T1203)</f>
        <v>0</v>
      </c>
      <c r="Z1203">
        <f>COUNTIFS(Spotify!$AA:$AA,Charts!$Z$1,Spotify!$U:$U,Charts!T1203)</f>
        <v>0</v>
      </c>
      <c r="AA1203">
        <f>COUNTIFS(Spotify!$AA:$AA,Charts!$AA$1,Spotify!$U:$U,Charts!T1203)</f>
        <v>1</v>
      </c>
      <c r="AB1203">
        <f>COUNTIFS(Spotify!$AA:$AA,Charts!$AB$1,Spotify!$U:$U,Charts!T1203)</f>
        <v>0</v>
      </c>
      <c r="AC1203">
        <f>COUNTIFS(Spotify!$AA:$AA,Charts!$AC$1,Spotify!$U:$U,Charts!T1203)</f>
        <v>0</v>
      </c>
      <c r="AD1203">
        <f>COUNTIFS(Spotify!$AA:$AA,Charts!$AD$1,Spotify!$U:$U,Charts!T1203)</f>
        <v>0</v>
      </c>
      <c r="AE1203">
        <f>COUNTIFS(Spotify!$AA:$AA,Charts!$AE$1,Spotify!$U:$U,Charts!T1203)</f>
        <v>0</v>
      </c>
      <c r="AF1203" s="8">
        <f>COUNTIFS(Spotify!$AA:$AA,Charts!$AF$1,Spotify!$U:$U,Charts!T1203)</f>
        <v>0</v>
      </c>
      <c r="AH1203" s="7" t="s">
        <v>6800</v>
      </c>
      <c r="AI1203">
        <f>SUMIFS(Spotify!O:O,Spotify!U:U,Charts!AH1203)/COUNTIFS(Spotify!U:U,Charts!AH1203)</f>
        <v>-8738</v>
      </c>
      <c r="AJ1203" s="18">
        <f>SUMIF(Spotify!U:U,Charts!AH1203,Spotify!P:P)/COUNTIF(Spotify!U:U,Charts!AH1203)</f>
        <v>154028</v>
      </c>
      <c r="AK1203" s="18">
        <f>SUMIF(Spotify!U:U,Charts!AH1203,Spotify!R:R)/COUNTIF(Spotify!U:U,Charts!AH1203)</f>
        <v>3</v>
      </c>
      <c r="AL1203" s="18">
        <f>SUMIF(Spotify!U:U,Charts!AH1203,Spotify!J:J)/COUNTIF(Spotify!U:U,Charts!AH1203)</f>
        <v>438</v>
      </c>
      <c r="AM1203" s="18">
        <f>SUMIF(Spotify!U:U,Charts!AH1203,Spotify!H:H)/COUNTIF(Spotify!U:U,Charts!AH1203)</f>
        <v>696</v>
      </c>
      <c r="AN1203" s="28">
        <f>SUMIF(Spotify!U:U,Charts!AH1203,Spotify!I:I)/COUNTIF(Spotify!U:U,Charts!AH1203)</f>
        <v>623</v>
      </c>
    </row>
    <row r="1204" spans="1:40" x14ac:dyDescent="0.25">
      <c r="A1204" s="3" t="s">
        <v>6147</v>
      </c>
      <c r="B1204" s="1">
        <v>16155564</v>
      </c>
      <c r="C1204" s="1">
        <v>2</v>
      </c>
      <c r="D1204" s="1"/>
      <c r="H1204" s="7" t="s">
        <v>17876</v>
      </c>
      <c r="I1204" s="1">
        <v>5454994</v>
      </c>
      <c r="J1204" s="8">
        <v>1</v>
      </c>
      <c r="L1204" s="7" t="s">
        <v>17876</v>
      </c>
      <c r="M1204" s="1">
        <f t="shared" si="82"/>
        <v>-5454994</v>
      </c>
      <c r="N1204">
        <v>1</v>
      </c>
      <c r="O1204" s="18">
        <f>SUMIF(Spotify!U:U,Charts!L1204,Spotify!Q:Q)/COUNTIF(Spotify!U:U,Charts!L1204)</f>
        <v>204434</v>
      </c>
      <c r="P1204" t="str">
        <f t="shared" si="83"/>
        <v>03:24</v>
      </c>
      <c r="Q1204" s="18">
        <f t="shared" si="85"/>
        <v>641941</v>
      </c>
      <c r="R1204" s="8" t="str">
        <f t="shared" si="84"/>
        <v>10:41</v>
      </c>
      <c r="T1204" s="7" t="s">
        <v>6147</v>
      </c>
      <c r="U1204">
        <f>COUNTIFS(Spotify!$AA:$AA,Charts!$U$1,Spotify!$U:$U,Charts!T1204)</f>
        <v>0</v>
      </c>
      <c r="V1204">
        <f>COUNTIFS(Spotify!$AA:$AA,Charts!$V$1,Spotify!$U:$U,Charts!T1204)</f>
        <v>0</v>
      </c>
      <c r="W1204">
        <f>COUNTIFS(Spotify!$AA:$AA,Charts!$W$1,Spotify!$U:$U,Charts!T1204)</f>
        <v>0</v>
      </c>
      <c r="X1204">
        <f>COUNTIFS(Spotify!$AA:$AA,Charts!$X$1,Spotify!$U:$U,Charts!T1204)</f>
        <v>0</v>
      </c>
      <c r="Y1204">
        <f>COUNTIFS(Spotify!$AA:$AA,Charts!$Y$1,Spotify!$U:$U,Charts!T1204)</f>
        <v>0</v>
      </c>
      <c r="Z1204">
        <f>COUNTIFS(Spotify!$AA:$AA,Charts!$Z$1,Spotify!$U:$U,Charts!T1204)</f>
        <v>0</v>
      </c>
      <c r="AA1204">
        <f>COUNTIFS(Spotify!$AA:$AA,Charts!$AA$1,Spotify!$U:$U,Charts!T1204)</f>
        <v>0</v>
      </c>
      <c r="AB1204">
        <f>COUNTIFS(Spotify!$AA:$AA,Charts!$AB$1,Spotify!$U:$U,Charts!T1204)</f>
        <v>0</v>
      </c>
      <c r="AC1204">
        <f>COUNTIFS(Spotify!$AA:$AA,Charts!$AC$1,Spotify!$U:$U,Charts!T1204)</f>
        <v>0</v>
      </c>
      <c r="AD1204">
        <f>COUNTIFS(Spotify!$AA:$AA,Charts!$AD$1,Spotify!$U:$U,Charts!T1204)</f>
        <v>2</v>
      </c>
      <c r="AE1204">
        <f>COUNTIFS(Spotify!$AA:$AA,Charts!$AE$1,Spotify!$U:$U,Charts!T1204)</f>
        <v>0</v>
      </c>
      <c r="AF1204" s="8">
        <f>COUNTIFS(Spotify!$AA:$AA,Charts!$AF$1,Spotify!$U:$U,Charts!T1204)</f>
        <v>0</v>
      </c>
      <c r="AH1204" s="7" t="s">
        <v>6147</v>
      </c>
      <c r="AI1204">
        <f>SUMIFS(Spotify!O:O,Spotify!U:U,Charts!AH1204)/COUNTIFS(Spotify!U:U,Charts!AH1204)</f>
        <v>-10915.5</v>
      </c>
      <c r="AJ1204" s="18">
        <f>SUMIF(Spotify!U:U,Charts!AH1204,Spotify!P:P)/COUNTIF(Spotify!U:U,Charts!AH1204)</f>
        <v>75369.5</v>
      </c>
      <c r="AK1204" s="18">
        <f>SUMIF(Spotify!U:U,Charts!AH1204,Spotify!R:R)/COUNTIF(Spotify!U:U,Charts!AH1204)</f>
        <v>1.5</v>
      </c>
      <c r="AL1204" s="18">
        <f>SUMIF(Spotify!U:U,Charts!AH1204,Spotify!J:J)/COUNTIF(Spotify!U:U,Charts!AH1204)</f>
        <v>318.5</v>
      </c>
      <c r="AM1204" s="18">
        <f>SUMIF(Spotify!U:U,Charts!AH1204,Spotify!H:H)/COUNTIF(Spotify!U:U,Charts!AH1204)</f>
        <v>377.5</v>
      </c>
      <c r="AN1204" s="28">
        <f>SUMIF(Spotify!U:U,Charts!AH1204,Spotify!I:I)/COUNTIF(Spotify!U:U,Charts!AH1204)</f>
        <v>133.5</v>
      </c>
    </row>
    <row r="1205" spans="1:40" x14ac:dyDescent="0.25">
      <c r="A1205" s="3" t="s">
        <v>18260</v>
      </c>
      <c r="B1205" s="1">
        <v>16030339</v>
      </c>
      <c r="C1205" s="1">
        <v>1</v>
      </c>
      <c r="D1205" s="1"/>
      <c r="H1205" s="7" t="s">
        <v>13610</v>
      </c>
      <c r="I1205" s="1">
        <v>5421847</v>
      </c>
      <c r="J1205" s="8">
        <v>1</v>
      </c>
      <c r="L1205" s="7" t="s">
        <v>13610</v>
      </c>
      <c r="M1205" s="1">
        <f t="shared" si="82"/>
        <v>-5421847</v>
      </c>
      <c r="N1205">
        <v>1</v>
      </c>
      <c r="O1205" s="18">
        <f>SUMIF(Spotify!U:U,Charts!L1205,Spotify!Q:Q)/COUNTIF(Spotify!U:U,Charts!L1205)</f>
        <v>251293</v>
      </c>
      <c r="P1205" t="str">
        <f t="shared" si="83"/>
        <v>04:11</v>
      </c>
      <c r="Q1205" s="18">
        <f t="shared" si="85"/>
        <v>641941</v>
      </c>
      <c r="R1205" s="8" t="str">
        <f t="shared" si="84"/>
        <v>10:41</v>
      </c>
      <c r="T1205" s="7" t="s">
        <v>18260</v>
      </c>
      <c r="U1205">
        <f>COUNTIFS(Spotify!$AA:$AA,Charts!$U$1,Spotify!$U:$U,Charts!T1205)</f>
        <v>0</v>
      </c>
      <c r="V1205">
        <f>COUNTIFS(Spotify!$AA:$AA,Charts!$V$1,Spotify!$U:$U,Charts!T1205)</f>
        <v>1</v>
      </c>
      <c r="W1205">
        <f>COUNTIFS(Spotify!$AA:$AA,Charts!$W$1,Spotify!$U:$U,Charts!T1205)</f>
        <v>0</v>
      </c>
      <c r="X1205">
        <f>COUNTIFS(Spotify!$AA:$AA,Charts!$X$1,Spotify!$U:$U,Charts!T1205)</f>
        <v>0</v>
      </c>
      <c r="Y1205">
        <f>COUNTIFS(Spotify!$AA:$AA,Charts!$Y$1,Spotify!$U:$U,Charts!T1205)</f>
        <v>0</v>
      </c>
      <c r="Z1205">
        <f>COUNTIFS(Spotify!$AA:$AA,Charts!$Z$1,Spotify!$U:$U,Charts!T1205)</f>
        <v>0</v>
      </c>
      <c r="AA1205">
        <f>COUNTIFS(Spotify!$AA:$AA,Charts!$AA$1,Spotify!$U:$U,Charts!T1205)</f>
        <v>0</v>
      </c>
      <c r="AB1205">
        <f>COUNTIFS(Spotify!$AA:$AA,Charts!$AB$1,Spotify!$U:$U,Charts!T1205)</f>
        <v>0</v>
      </c>
      <c r="AC1205">
        <f>COUNTIFS(Spotify!$AA:$AA,Charts!$AC$1,Spotify!$U:$U,Charts!T1205)</f>
        <v>0</v>
      </c>
      <c r="AD1205">
        <f>COUNTIFS(Spotify!$AA:$AA,Charts!$AD$1,Spotify!$U:$U,Charts!T1205)</f>
        <v>0</v>
      </c>
      <c r="AE1205">
        <f>COUNTIFS(Spotify!$AA:$AA,Charts!$AE$1,Spotify!$U:$U,Charts!T1205)</f>
        <v>0</v>
      </c>
      <c r="AF1205" s="8">
        <f>COUNTIFS(Spotify!$AA:$AA,Charts!$AF$1,Spotify!$U:$U,Charts!T1205)</f>
        <v>0</v>
      </c>
      <c r="AH1205" s="7" t="s">
        <v>18260</v>
      </c>
      <c r="AI1205">
        <f>SUMIFS(Spotify!O:O,Spotify!U:U,Charts!AH1205)/COUNTIFS(Spotify!U:U,Charts!AH1205)</f>
        <v>-6819</v>
      </c>
      <c r="AJ1205" s="18">
        <f>SUMIF(Spotify!U:U,Charts!AH1205,Spotify!P:P)/COUNTIF(Spotify!U:U,Charts!AH1205)</f>
        <v>127929</v>
      </c>
      <c r="AK1205" s="18">
        <f>SUMIF(Spotify!U:U,Charts!AH1205,Spotify!R:R)/COUNTIF(Spotify!U:U,Charts!AH1205)</f>
        <v>3</v>
      </c>
      <c r="AL1205" s="18">
        <f>SUMIF(Spotify!U:U,Charts!AH1205,Spotify!J:J)/COUNTIF(Spotify!U:U,Charts!AH1205)</f>
        <v>335</v>
      </c>
      <c r="AM1205" s="18">
        <f>SUMIF(Spotify!U:U,Charts!AH1205,Spotify!H:H)/COUNTIF(Spotify!U:U,Charts!AH1205)</f>
        <v>706</v>
      </c>
      <c r="AN1205" s="28">
        <f>SUMIF(Spotify!U:U,Charts!AH1205,Spotify!I:I)/COUNTIF(Spotify!U:U,Charts!AH1205)</f>
        <v>775</v>
      </c>
    </row>
    <row r="1206" spans="1:40" x14ac:dyDescent="0.25">
      <c r="A1206" s="3" t="s">
        <v>18261</v>
      </c>
      <c r="B1206" s="1">
        <v>115580112</v>
      </c>
      <c r="C1206" s="1">
        <v>1</v>
      </c>
      <c r="D1206" s="1"/>
      <c r="H1206" s="7" t="s">
        <v>1226</v>
      </c>
      <c r="I1206" s="1">
        <v>5417776</v>
      </c>
      <c r="J1206" s="8">
        <v>1</v>
      </c>
      <c r="L1206" s="7" t="s">
        <v>1226</v>
      </c>
      <c r="M1206" s="1">
        <f t="shared" si="82"/>
        <v>-5417776</v>
      </c>
      <c r="N1206">
        <v>1</v>
      </c>
      <c r="O1206" s="18">
        <f>SUMIF(Spotify!U:U,Charts!L1206,Spotify!Q:Q)/COUNTIF(Spotify!U:U,Charts!L1206)</f>
        <v>90266</v>
      </c>
      <c r="P1206" t="str">
        <f t="shared" si="83"/>
        <v>01:30</v>
      </c>
      <c r="Q1206" s="18">
        <f t="shared" si="85"/>
        <v>641941</v>
      </c>
      <c r="R1206" s="8" t="str">
        <f t="shared" si="84"/>
        <v>10:41</v>
      </c>
      <c r="T1206" s="7" t="s">
        <v>18261</v>
      </c>
      <c r="U1206">
        <f>COUNTIFS(Spotify!$AA:$AA,Charts!$U$1,Spotify!$U:$U,Charts!T1206)</f>
        <v>0</v>
      </c>
      <c r="V1206">
        <f>COUNTIFS(Spotify!$AA:$AA,Charts!$V$1,Spotify!$U:$U,Charts!T1206)</f>
        <v>0</v>
      </c>
      <c r="W1206">
        <f>COUNTIFS(Spotify!$AA:$AA,Charts!$W$1,Spotify!$U:$U,Charts!T1206)</f>
        <v>0</v>
      </c>
      <c r="X1206">
        <f>COUNTIFS(Spotify!$AA:$AA,Charts!$X$1,Spotify!$U:$U,Charts!T1206)</f>
        <v>0</v>
      </c>
      <c r="Y1206">
        <f>COUNTIFS(Spotify!$AA:$AA,Charts!$Y$1,Spotify!$U:$U,Charts!T1206)</f>
        <v>0</v>
      </c>
      <c r="Z1206">
        <f>COUNTIFS(Spotify!$AA:$AA,Charts!$Z$1,Spotify!$U:$U,Charts!T1206)</f>
        <v>0</v>
      </c>
      <c r="AA1206">
        <f>COUNTIFS(Spotify!$AA:$AA,Charts!$AA$1,Spotify!$U:$U,Charts!T1206)</f>
        <v>0</v>
      </c>
      <c r="AB1206">
        <f>COUNTIFS(Spotify!$AA:$AA,Charts!$AB$1,Spotify!$U:$U,Charts!T1206)</f>
        <v>0</v>
      </c>
      <c r="AC1206">
        <f>COUNTIFS(Spotify!$AA:$AA,Charts!$AC$1,Spotify!$U:$U,Charts!T1206)</f>
        <v>0</v>
      </c>
      <c r="AD1206">
        <f>COUNTIFS(Spotify!$AA:$AA,Charts!$AD$1,Spotify!$U:$U,Charts!T1206)</f>
        <v>0</v>
      </c>
      <c r="AE1206">
        <f>COUNTIFS(Spotify!$AA:$AA,Charts!$AE$1,Spotify!$U:$U,Charts!T1206)</f>
        <v>1</v>
      </c>
      <c r="AF1206" s="8">
        <f>COUNTIFS(Spotify!$AA:$AA,Charts!$AF$1,Spotify!$U:$U,Charts!T1206)</f>
        <v>0</v>
      </c>
      <c r="AH1206" s="7" t="s">
        <v>18261</v>
      </c>
      <c r="AI1206">
        <f>SUMIFS(Spotify!O:O,Spotify!U:U,Charts!AH1206)/COUNTIFS(Spotify!U:U,Charts!AH1206)</f>
        <v>-1023</v>
      </c>
      <c r="AJ1206" s="18">
        <f>SUMIF(Spotify!U:U,Charts!AH1206,Spotify!P:P)/COUNTIF(Spotify!U:U,Charts!AH1206)</f>
        <v>76944</v>
      </c>
      <c r="AK1206" s="18">
        <f>SUMIF(Spotify!U:U,Charts!AH1206,Spotify!R:R)/COUNTIF(Spotify!U:U,Charts!AH1206)</f>
        <v>10</v>
      </c>
      <c r="AL1206" s="18">
        <f>SUMIF(Spotify!U:U,Charts!AH1206,Spotify!J:J)/COUNTIF(Spotify!U:U,Charts!AH1206)</f>
        <v>353</v>
      </c>
      <c r="AM1206" s="18">
        <f>SUMIF(Spotify!U:U,Charts!AH1206,Spotify!H:H)/COUNTIF(Spotify!U:U,Charts!AH1206)</f>
        <v>413</v>
      </c>
      <c r="AN1206" s="28">
        <f>SUMIF(Spotify!U:U,Charts!AH1206,Spotify!I:I)/COUNTIF(Spotify!U:U,Charts!AH1206)</f>
        <v>406</v>
      </c>
    </row>
    <row r="1207" spans="1:40" x14ac:dyDescent="0.25">
      <c r="A1207" s="3" t="s">
        <v>18262</v>
      </c>
      <c r="B1207" s="1">
        <v>31648253</v>
      </c>
      <c r="C1207" s="1">
        <v>2</v>
      </c>
      <c r="D1207" s="1"/>
      <c r="H1207" s="7" t="s">
        <v>13461</v>
      </c>
      <c r="I1207" s="1">
        <v>5410730</v>
      </c>
      <c r="J1207" s="8">
        <v>1</v>
      </c>
      <c r="L1207" s="7" t="s">
        <v>13461</v>
      </c>
      <c r="M1207" s="1">
        <f t="shared" si="82"/>
        <v>-5410730</v>
      </c>
      <c r="N1207">
        <v>1</v>
      </c>
      <c r="O1207" s="18">
        <f>SUMIF(Spotify!U:U,Charts!L1207,Spotify!Q:Q)/COUNTIF(Spotify!U:U,Charts!L1207)</f>
        <v>189000</v>
      </c>
      <c r="P1207" t="str">
        <f t="shared" si="83"/>
        <v>03:09</v>
      </c>
      <c r="Q1207" s="18">
        <f t="shared" si="85"/>
        <v>641941</v>
      </c>
      <c r="R1207" s="8" t="str">
        <f t="shared" si="84"/>
        <v>10:41</v>
      </c>
      <c r="T1207" s="7" t="s">
        <v>18262</v>
      </c>
      <c r="U1207">
        <f>COUNTIFS(Spotify!$AA:$AA,Charts!$U$1,Spotify!$U:$U,Charts!T1207)</f>
        <v>0</v>
      </c>
      <c r="V1207">
        <f>COUNTIFS(Spotify!$AA:$AA,Charts!$V$1,Spotify!$U:$U,Charts!T1207)</f>
        <v>0</v>
      </c>
      <c r="W1207">
        <f>COUNTIFS(Spotify!$AA:$AA,Charts!$W$1,Spotify!$U:$U,Charts!T1207)</f>
        <v>0</v>
      </c>
      <c r="X1207">
        <f>COUNTIFS(Spotify!$AA:$AA,Charts!$X$1,Spotify!$U:$U,Charts!T1207)</f>
        <v>0</v>
      </c>
      <c r="Y1207">
        <f>COUNTIFS(Spotify!$AA:$AA,Charts!$Y$1,Spotify!$U:$U,Charts!T1207)</f>
        <v>0</v>
      </c>
      <c r="Z1207">
        <f>COUNTIFS(Spotify!$AA:$AA,Charts!$Z$1,Spotify!$U:$U,Charts!T1207)</f>
        <v>0</v>
      </c>
      <c r="AA1207">
        <f>COUNTIFS(Spotify!$AA:$AA,Charts!$AA$1,Spotify!$U:$U,Charts!T1207)</f>
        <v>0</v>
      </c>
      <c r="AB1207">
        <f>COUNTIFS(Spotify!$AA:$AA,Charts!$AB$1,Spotify!$U:$U,Charts!T1207)</f>
        <v>1</v>
      </c>
      <c r="AC1207">
        <f>COUNTIFS(Spotify!$AA:$AA,Charts!$AC$1,Spotify!$U:$U,Charts!T1207)</f>
        <v>1</v>
      </c>
      <c r="AD1207">
        <f>COUNTIFS(Spotify!$AA:$AA,Charts!$AD$1,Spotify!$U:$U,Charts!T1207)</f>
        <v>0</v>
      </c>
      <c r="AE1207">
        <f>COUNTIFS(Spotify!$AA:$AA,Charts!$AE$1,Spotify!$U:$U,Charts!T1207)</f>
        <v>0</v>
      </c>
      <c r="AF1207" s="8">
        <f>COUNTIFS(Spotify!$AA:$AA,Charts!$AF$1,Spotify!$U:$U,Charts!T1207)</f>
        <v>0</v>
      </c>
      <c r="AH1207" s="7" t="s">
        <v>18262</v>
      </c>
      <c r="AI1207">
        <f>SUMIFS(Spotify!O:O,Spotify!U:U,Charts!AH1207)/COUNTIFS(Spotify!U:U,Charts!AH1207)</f>
        <v>-6588</v>
      </c>
      <c r="AJ1207" s="18">
        <f>SUMIF(Spotify!U:U,Charts!AH1207,Spotify!P:P)/COUNTIF(Spotify!U:U,Charts!AH1207)</f>
        <v>110480.5</v>
      </c>
      <c r="AK1207" s="18">
        <f>SUMIF(Spotify!U:U,Charts!AH1207,Spotify!R:R)/COUNTIF(Spotify!U:U,Charts!AH1207)</f>
        <v>2</v>
      </c>
      <c r="AL1207" s="18">
        <f>SUMIF(Spotify!U:U,Charts!AH1207,Spotify!J:J)/COUNTIF(Spotify!U:U,Charts!AH1207)</f>
        <v>580</v>
      </c>
      <c r="AM1207" s="18">
        <f>SUMIF(Spotify!U:U,Charts!AH1207,Spotify!H:H)/COUNTIF(Spotify!U:U,Charts!AH1207)</f>
        <v>795</v>
      </c>
      <c r="AN1207" s="28">
        <f>SUMIF(Spotify!U:U,Charts!AH1207,Spotify!I:I)/COUNTIF(Spotify!U:U,Charts!AH1207)</f>
        <v>766.5</v>
      </c>
    </row>
    <row r="1208" spans="1:40" x14ac:dyDescent="0.25">
      <c r="A1208" s="3" t="s">
        <v>18263</v>
      </c>
      <c r="B1208" s="1">
        <v>23065836</v>
      </c>
      <c r="C1208" s="1">
        <v>1</v>
      </c>
      <c r="D1208" s="1"/>
      <c r="H1208" s="7" t="s">
        <v>18214</v>
      </c>
      <c r="I1208" s="1">
        <v>5338777</v>
      </c>
      <c r="J1208" s="8">
        <v>1</v>
      </c>
      <c r="L1208" s="7" t="s">
        <v>18214</v>
      </c>
      <c r="M1208" s="1">
        <f t="shared" si="82"/>
        <v>-5338777</v>
      </c>
      <c r="N1208">
        <v>1</v>
      </c>
      <c r="O1208" s="18">
        <f>SUMIF(Spotify!U:U,Charts!L1208,Spotify!Q:Q)/COUNTIF(Spotify!U:U,Charts!L1208)</f>
        <v>221538</v>
      </c>
      <c r="P1208" t="str">
        <f t="shared" si="83"/>
        <v>03:41</v>
      </c>
      <c r="Q1208" s="18">
        <f t="shared" si="85"/>
        <v>641941</v>
      </c>
      <c r="R1208" s="8" t="str">
        <f t="shared" si="84"/>
        <v>10:41</v>
      </c>
      <c r="T1208" s="7" t="s">
        <v>18263</v>
      </c>
      <c r="U1208">
        <f>COUNTIFS(Spotify!$AA:$AA,Charts!$U$1,Spotify!$U:$U,Charts!T1208)</f>
        <v>0</v>
      </c>
      <c r="V1208">
        <f>COUNTIFS(Spotify!$AA:$AA,Charts!$V$1,Spotify!$U:$U,Charts!T1208)</f>
        <v>0</v>
      </c>
      <c r="W1208">
        <f>COUNTIFS(Spotify!$AA:$AA,Charts!$W$1,Spotify!$U:$U,Charts!T1208)</f>
        <v>0</v>
      </c>
      <c r="X1208">
        <f>COUNTIFS(Spotify!$AA:$AA,Charts!$X$1,Spotify!$U:$U,Charts!T1208)</f>
        <v>0</v>
      </c>
      <c r="Y1208">
        <f>COUNTIFS(Spotify!$AA:$AA,Charts!$Y$1,Spotify!$U:$U,Charts!T1208)</f>
        <v>0</v>
      </c>
      <c r="Z1208">
        <f>COUNTIFS(Spotify!$AA:$AA,Charts!$Z$1,Spotify!$U:$U,Charts!T1208)</f>
        <v>0</v>
      </c>
      <c r="AA1208">
        <f>COUNTIFS(Spotify!$AA:$AA,Charts!$AA$1,Spotify!$U:$U,Charts!T1208)</f>
        <v>0</v>
      </c>
      <c r="AB1208">
        <f>COUNTIFS(Spotify!$AA:$AA,Charts!$AB$1,Spotify!$U:$U,Charts!T1208)</f>
        <v>0</v>
      </c>
      <c r="AC1208">
        <f>COUNTIFS(Spotify!$AA:$AA,Charts!$AC$1,Spotify!$U:$U,Charts!T1208)</f>
        <v>0</v>
      </c>
      <c r="AD1208">
        <f>COUNTIFS(Spotify!$AA:$AA,Charts!$AD$1,Spotify!$U:$U,Charts!T1208)</f>
        <v>0</v>
      </c>
      <c r="AE1208">
        <f>COUNTIFS(Spotify!$AA:$AA,Charts!$AE$1,Spotify!$U:$U,Charts!T1208)</f>
        <v>1</v>
      </c>
      <c r="AF1208" s="8">
        <f>COUNTIFS(Spotify!$AA:$AA,Charts!$AF$1,Spotify!$U:$U,Charts!T1208)</f>
        <v>0</v>
      </c>
      <c r="AH1208" s="7" t="s">
        <v>18263</v>
      </c>
      <c r="AI1208">
        <f>SUMIFS(Spotify!O:O,Spotify!U:U,Charts!AH1208)/COUNTIFS(Spotify!U:U,Charts!AH1208)</f>
        <v>-384</v>
      </c>
      <c r="AJ1208" s="18">
        <f>SUMIF(Spotify!U:U,Charts!AH1208,Spotify!P:P)/COUNTIF(Spotify!U:U,Charts!AH1208)</f>
        <v>127948</v>
      </c>
      <c r="AK1208" s="18">
        <f>SUMIF(Spotify!U:U,Charts!AH1208,Spotify!R:R)/COUNTIF(Spotify!U:U,Charts!AH1208)</f>
        <v>5</v>
      </c>
      <c r="AL1208" s="18">
        <f>SUMIF(Spotify!U:U,Charts!AH1208,Spotify!J:J)/COUNTIF(Spotify!U:U,Charts!AH1208)</f>
        <v>456</v>
      </c>
      <c r="AM1208" s="18">
        <f>SUMIF(Spotify!U:U,Charts!AH1208,Spotify!H:H)/COUNTIF(Spotify!U:U,Charts!AH1208)</f>
        <v>758</v>
      </c>
      <c r="AN1208" s="28">
        <f>SUMIF(Spotify!U:U,Charts!AH1208,Spotify!I:I)/COUNTIF(Spotify!U:U,Charts!AH1208)</f>
        <v>848</v>
      </c>
    </row>
    <row r="1209" spans="1:40" x14ac:dyDescent="0.25">
      <c r="A1209" s="3" t="s">
        <v>18264</v>
      </c>
      <c r="B1209" s="1">
        <v>41236576</v>
      </c>
      <c r="C1209" s="1">
        <v>1</v>
      </c>
      <c r="D1209" s="1"/>
      <c r="H1209" s="7" t="s">
        <v>18268</v>
      </c>
      <c r="I1209" s="1">
        <v>5332786</v>
      </c>
      <c r="J1209" s="8">
        <v>1</v>
      </c>
      <c r="L1209" s="7" t="s">
        <v>18268</v>
      </c>
      <c r="M1209" s="1">
        <f t="shared" si="82"/>
        <v>-5332786</v>
      </c>
      <c r="N1209">
        <v>1</v>
      </c>
      <c r="O1209" s="18">
        <f>SUMIF(Spotify!U:U,Charts!L1209,Spotify!Q:Q)/COUNTIF(Spotify!U:U,Charts!L1209)</f>
        <v>263289</v>
      </c>
      <c r="P1209" t="str">
        <f t="shared" si="83"/>
        <v>04:23</v>
      </c>
      <c r="Q1209" s="18">
        <f t="shared" si="85"/>
        <v>641941</v>
      </c>
      <c r="R1209" s="8" t="str">
        <f t="shared" si="84"/>
        <v>10:41</v>
      </c>
      <c r="T1209" s="7" t="s">
        <v>18264</v>
      </c>
      <c r="U1209">
        <f>COUNTIFS(Spotify!$AA:$AA,Charts!$U$1,Spotify!$U:$U,Charts!T1209)</f>
        <v>0</v>
      </c>
      <c r="V1209">
        <f>COUNTIFS(Spotify!$AA:$AA,Charts!$V$1,Spotify!$U:$U,Charts!T1209)</f>
        <v>0</v>
      </c>
      <c r="W1209">
        <f>COUNTIFS(Spotify!$AA:$AA,Charts!$W$1,Spotify!$U:$U,Charts!T1209)</f>
        <v>0</v>
      </c>
      <c r="X1209">
        <f>COUNTIFS(Spotify!$AA:$AA,Charts!$X$1,Spotify!$U:$U,Charts!T1209)</f>
        <v>0</v>
      </c>
      <c r="Y1209">
        <f>COUNTIFS(Spotify!$AA:$AA,Charts!$Y$1,Spotify!$U:$U,Charts!T1209)</f>
        <v>0</v>
      </c>
      <c r="Z1209">
        <f>COUNTIFS(Spotify!$AA:$AA,Charts!$Z$1,Spotify!$U:$U,Charts!T1209)</f>
        <v>0</v>
      </c>
      <c r="AA1209">
        <f>COUNTIFS(Spotify!$AA:$AA,Charts!$AA$1,Spotify!$U:$U,Charts!T1209)</f>
        <v>0</v>
      </c>
      <c r="AB1209">
        <f>COUNTIFS(Spotify!$AA:$AA,Charts!$AB$1,Spotify!$U:$U,Charts!T1209)</f>
        <v>0</v>
      </c>
      <c r="AC1209">
        <f>COUNTIFS(Spotify!$AA:$AA,Charts!$AC$1,Spotify!$U:$U,Charts!T1209)</f>
        <v>0</v>
      </c>
      <c r="AD1209">
        <f>COUNTIFS(Spotify!$AA:$AA,Charts!$AD$1,Spotify!$U:$U,Charts!T1209)</f>
        <v>1</v>
      </c>
      <c r="AE1209">
        <f>COUNTIFS(Spotify!$AA:$AA,Charts!$AE$1,Spotify!$U:$U,Charts!T1209)</f>
        <v>0</v>
      </c>
      <c r="AF1209" s="8">
        <f>COUNTIFS(Spotify!$AA:$AA,Charts!$AF$1,Spotify!$U:$U,Charts!T1209)</f>
        <v>0</v>
      </c>
      <c r="AH1209" s="7" t="s">
        <v>18264</v>
      </c>
      <c r="AI1209">
        <f>SUMIFS(Spotify!O:O,Spotify!U:U,Charts!AH1209)/COUNTIFS(Spotify!U:U,Charts!AH1209)</f>
        <v>-7684</v>
      </c>
      <c r="AJ1209" s="18">
        <f>SUMIF(Spotify!U:U,Charts!AH1209,Spotify!P:P)/COUNTIF(Spotify!U:U,Charts!AH1209)</f>
        <v>120313</v>
      </c>
      <c r="AK1209" s="18">
        <f>SUMIF(Spotify!U:U,Charts!AH1209,Spotify!R:R)/COUNTIF(Spotify!U:U,Charts!AH1209)</f>
        <v>5</v>
      </c>
      <c r="AL1209" s="18">
        <f>SUMIF(Spotify!U:U,Charts!AH1209,Spotify!J:J)/COUNTIF(Spotify!U:U,Charts!AH1209)</f>
        <v>33</v>
      </c>
      <c r="AM1209" s="18">
        <f>SUMIF(Spotify!U:U,Charts!AH1209,Spotify!H:H)/COUNTIF(Spotify!U:U,Charts!AH1209)</f>
        <v>664</v>
      </c>
      <c r="AN1209" s="28">
        <f>SUMIF(Spotify!U:U,Charts!AH1209,Spotify!I:I)/COUNTIF(Spotify!U:U,Charts!AH1209)</f>
        <v>508</v>
      </c>
    </row>
    <row r="1210" spans="1:40" x14ac:dyDescent="0.25">
      <c r="A1210" s="3" t="s">
        <v>3299</v>
      </c>
      <c r="B1210" s="1">
        <v>36481473</v>
      </c>
      <c r="C1210" s="1">
        <v>2</v>
      </c>
      <c r="D1210" s="1"/>
      <c r="H1210" s="7" t="s">
        <v>17976</v>
      </c>
      <c r="I1210" s="1">
        <v>5321946</v>
      </c>
      <c r="J1210" s="8">
        <v>1</v>
      </c>
      <c r="L1210" s="7" t="s">
        <v>17976</v>
      </c>
      <c r="M1210" s="1">
        <f t="shared" si="82"/>
        <v>-5321946</v>
      </c>
      <c r="N1210">
        <v>1</v>
      </c>
      <c r="O1210" s="18">
        <f>SUMIF(Spotify!U:U,Charts!L1210,Spotify!Q:Q)/COUNTIF(Spotify!U:U,Charts!L1210)</f>
        <v>222667</v>
      </c>
      <c r="P1210" t="str">
        <f t="shared" si="83"/>
        <v>03:42</v>
      </c>
      <c r="Q1210" s="18">
        <f t="shared" si="85"/>
        <v>641941</v>
      </c>
      <c r="R1210" s="8" t="str">
        <f t="shared" si="84"/>
        <v>10:41</v>
      </c>
      <c r="T1210" s="7" t="s">
        <v>3299</v>
      </c>
      <c r="U1210">
        <f>COUNTIFS(Spotify!$AA:$AA,Charts!$U$1,Spotify!$U:$U,Charts!T1210)</f>
        <v>0</v>
      </c>
      <c r="V1210">
        <f>COUNTIFS(Spotify!$AA:$AA,Charts!$V$1,Spotify!$U:$U,Charts!T1210)</f>
        <v>0</v>
      </c>
      <c r="W1210">
        <f>COUNTIFS(Spotify!$AA:$AA,Charts!$W$1,Spotify!$U:$U,Charts!T1210)</f>
        <v>0</v>
      </c>
      <c r="X1210">
        <f>COUNTIFS(Spotify!$AA:$AA,Charts!$X$1,Spotify!$U:$U,Charts!T1210)</f>
        <v>1</v>
      </c>
      <c r="Y1210">
        <f>COUNTIFS(Spotify!$AA:$AA,Charts!$Y$1,Spotify!$U:$U,Charts!T1210)</f>
        <v>0</v>
      </c>
      <c r="Z1210">
        <f>COUNTIFS(Spotify!$AA:$AA,Charts!$Z$1,Spotify!$U:$U,Charts!T1210)</f>
        <v>0</v>
      </c>
      <c r="AA1210">
        <f>COUNTIFS(Spotify!$AA:$AA,Charts!$AA$1,Spotify!$U:$U,Charts!T1210)</f>
        <v>0</v>
      </c>
      <c r="AB1210">
        <f>COUNTIFS(Spotify!$AA:$AA,Charts!$AB$1,Spotify!$U:$U,Charts!T1210)</f>
        <v>0</v>
      </c>
      <c r="AC1210">
        <f>COUNTIFS(Spotify!$AA:$AA,Charts!$AC$1,Spotify!$U:$U,Charts!T1210)</f>
        <v>0</v>
      </c>
      <c r="AD1210">
        <f>COUNTIFS(Spotify!$AA:$AA,Charts!$AD$1,Spotify!$U:$U,Charts!T1210)</f>
        <v>0</v>
      </c>
      <c r="AE1210">
        <f>COUNTIFS(Spotify!$AA:$AA,Charts!$AE$1,Spotify!$U:$U,Charts!T1210)</f>
        <v>1</v>
      </c>
      <c r="AF1210" s="8">
        <f>COUNTIFS(Spotify!$AA:$AA,Charts!$AF$1,Spotify!$U:$U,Charts!T1210)</f>
        <v>0</v>
      </c>
      <c r="AH1210" s="7" t="s">
        <v>3299</v>
      </c>
      <c r="AI1210">
        <f>SUMIFS(Spotify!O:O,Spotify!U:U,Charts!AH1210)/COUNTIFS(Spotify!U:U,Charts!AH1210)</f>
        <v>-6817</v>
      </c>
      <c r="AJ1210" s="18">
        <f>SUMIF(Spotify!U:U,Charts!AH1210,Spotify!P:P)/COUNTIF(Spotify!U:U,Charts!AH1210)</f>
        <v>81172</v>
      </c>
      <c r="AK1210" s="18">
        <f>SUMIF(Spotify!U:U,Charts!AH1210,Spotify!R:R)/COUNTIF(Spotify!U:U,Charts!AH1210)</f>
        <v>4</v>
      </c>
      <c r="AL1210" s="18">
        <f>SUMIF(Spotify!U:U,Charts!AH1210,Spotify!J:J)/COUNTIF(Spotify!U:U,Charts!AH1210)</f>
        <v>33</v>
      </c>
      <c r="AM1210" s="18">
        <f>SUMIF(Spotify!U:U,Charts!AH1210,Spotify!H:H)/COUNTIF(Spotify!U:U,Charts!AH1210)</f>
        <v>465.5</v>
      </c>
      <c r="AN1210" s="28">
        <f>SUMIF(Spotify!U:U,Charts!AH1210,Spotify!I:I)/COUNTIF(Spotify!U:U,Charts!AH1210)</f>
        <v>719.5</v>
      </c>
    </row>
    <row r="1211" spans="1:40" x14ac:dyDescent="0.25">
      <c r="A1211" s="3" t="s">
        <v>2565</v>
      </c>
      <c r="B1211" s="1">
        <v>37031292</v>
      </c>
      <c r="C1211" s="1">
        <v>2</v>
      </c>
      <c r="D1211" s="1"/>
      <c r="H1211" s="7" t="s">
        <v>10631</v>
      </c>
      <c r="I1211" s="1">
        <v>5251429</v>
      </c>
      <c r="J1211" s="8">
        <v>1</v>
      </c>
      <c r="L1211" s="7" t="s">
        <v>10631</v>
      </c>
      <c r="M1211" s="1">
        <f t="shared" si="82"/>
        <v>-5251429</v>
      </c>
      <c r="N1211">
        <v>1</v>
      </c>
      <c r="O1211" s="18">
        <f>SUMIF(Spotify!U:U,Charts!L1211,Spotify!Q:Q)/COUNTIF(Spotify!U:U,Charts!L1211)</f>
        <v>168040</v>
      </c>
      <c r="P1211" t="str">
        <f t="shared" si="83"/>
        <v>02:48</v>
      </c>
      <c r="Q1211" s="18">
        <f t="shared" si="85"/>
        <v>641941</v>
      </c>
      <c r="R1211" s="8" t="str">
        <f t="shared" si="84"/>
        <v>10:41</v>
      </c>
      <c r="T1211" s="7" t="s">
        <v>2565</v>
      </c>
      <c r="U1211">
        <f>COUNTIFS(Spotify!$AA:$AA,Charts!$U$1,Spotify!$U:$U,Charts!T1211)</f>
        <v>0</v>
      </c>
      <c r="V1211">
        <f>COUNTIFS(Spotify!$AA:$AA,Charts!$V$1,Spotify!$U:$U,Charts!T1211)</f>
        <v>2</v>
      </c>
      <c r="W1211">
        <f>COUNTIFS(Spotify!$AA:$AA,Charts!$W$1,Spotify!$U:$U,Charts!T1211)</f>
        <v>0</v>
      </c>
      <c r="X1211">
        <f>COUNTIFS(Spotify!$AA:$AA,Charts!$X$1,Spotify!$U:$U,Charts!T1211)</f>
        <v>0</v>
      </c>
      <c r="Y1211">
        <f>COUNTIFS(Spotify!$AA:$AA,Charts!$Y$1,Spotify!$U:$U,Charts!T1211)</f>
        <v>0</v>
      </c>
      <c r="Z1211">
        <f>COUNTIFS(Spotify!$AA:$AA,Charts!$Z$1,Spotify!$U:$U,Charts!T1211)</f>
        <v>0</v>
      </c>
      <c r="AA1211">
        <f>COUNTIFS(Spotify!$AA:$AA,Charts!$AA$1,Spotify!$U:$U,Charts!T1211)</f>
        <v>0</v>
      </c>
      <c r="AB1211">
        <f>COUNTIFS(Spotify!$AA:$AA,Charts!$AB$1,Spotify!$U:$U,Charts!T1211)</f>
        <v>0</v>
      </c>
      <c r="AC1211">
        <f>COUNTIFS(Spotify!$AA:$AA,Charts!$AC$1,Spotify!$U:$U,Charts!T1211)</f>
        <v>0</v>
      </c>
      <c r="AD1211">
        <f>COUNTIFS(Spotify!$AA:$AA,Charts!$AD$1,Spotify!$U:$U,Charts!T1211)</f>
        <v>0</v>
      </c>
      <c r="AE1211">
        <f>COUNTIFS(Spotify!$AA:$AA,Charts!$AE$1,Spotify!$U:$U,Charts!T1211)</f>
        <v>0</v>
      </c>
      <c r="AF1211" s="8">
        <f>COUNTIFS(Spotify!$AA:$AA,Charts!$AF$1,Spotify!$U:$U,Charts!T1211)</f>
        <v>0</v>
      </c>
      <c r="AH1211" s="7" t="s">
        <v>2565</v>
      </c>
      <c r="AI1211">
        <f>SUMIFS(Spotify!O:O,Spotify!U:U,Charts!AH1211)/COUNTIFS(Spotify!U:U,Charts!AH1211)</f>
        <v>-6487</v>
      </c>
      <c r="AJ1211" s="18">
        <f>SUMIF(Spotify!U:U,Charts!AH1211,Spotify!P:P)/COUNTIF(Spotify!U:U,Charts!AH1211)</f>
        <v>80018</v>
      </c>
      <c r="AK1211" s="18">
        <f>SUMIF(Spotify!U:U,Charts!AH1211,Spotify!R:R)/COUNTIF(Spotify!U:U,Charts!AH1211)</f>
        <v>6</v>
      </c>
      <c r="AL1211" s="18">
        <f>SUMIF(Spotify!U:U,Charts!AH1211,Spotify!J:J)/COUNTIF(Spotify!U:U,Charts!AH1211)</f>
        <v>574</v>
      </c>
      <c r="AM1211" s="18">
        <f>SUMIF(Spotify!U:U,Charts!AH1211,Spotify!H:H)/COUNTIF(Spotify!U:U,Charts!AH1211)</f>
        <v>649</v>
      </c>
      <c r="AN1211" s="28">
        <f>SUMIF(Spotify!U:U,Charts!AH1211,Spotify!I:I)/COUNTIF(Spotify!U:U,Charts!AH1211)</f>
        <v>76</v>
      </c>
    </row>
    <row r="1212" spans="1:40" x14ac:dyDescent="0.25">
      <c r="A1212" s="3" t="s">
        <v>18265</v>
      </c>
      <c r="B1212" s="1">
        <v>126804188</v>
      </c>
      <c r="C1212" s="1">
        <v>1</v>
      </c>
      <c r="D1212" s="1"/>
      <c r="H1212" s="7" t="s">
        <v>17332</v>
      </c>
      <c r="I1212" s="1">
        <v>5237313</v>
      </c>
      <c r="J1212" s="8">
        <v>1</v>
      </c>
      <c r="L1212" s="7" t="s">
        <v>17332</v>
      </c>
      <c r="M1212" s="1">
        <f t="shared" si="82"/>
        <v>-5237313</v>
      </c>
      <c r="N1212">
        <v>1</v>
      </c>
      <c r="O1212" s="18">
        <f>SUMIF(Spotify!U:U,Charts!L1212,Spotify!Q:Q)/COUNTIF(Spotify!U:U,Charts!L1212)</f>
        <v>298867</v>
      </c>
      <c r="P1212" t="str">
        <f t="shared" si="83"/>
        <v>04:58</v>
      </c>
      <c r="Q1212" s="18">
        <f t="shared" si="85"/>
        <v>641941</v>
      </c>
      <c r="R1212" s="8" t="str">
        <f t="shared" si="84"/>
        <v>10:41</v>
      </c>
      <c r="T1212" s="7" t="s">
        <v>18265</v>
      </c>
      <c r="U1212">
        <f>COUNTIFS(Spotify!$AA:$AA,Charts!$U$1,Spotify!$U:$U,Charts!T1212)</f>
        <v>0</v>
      </c>
      <c r="V1212">
        <f>COUNTIFS(Spotify!$AA:$AA,Charts!$V$1,Spotify!$U:$U,Charts!T1212)</f>
        <v>0</v>
      </c>
      <c r="W1212">
        <f>COUNTIFS(Spotify!$AA:$AA,Charts!$W$1,Spotify!$U:$U,Charts!T1212)</f>
        <v>0</v>
      </c>
      <c r="X1212">
        <f>COUNTIFS(Spotify!$AA:$AA,Charts!$X$1,Spotify!$U:$U,Charts!T1212)</f>
        <v>0</v>
      </c>
      <c r="Y1212">
        <f>COUNTIFS(Spotify!$AA:$AA,Charts!$Y$1,Spotify!$U:$U,Charts!T1212)</f>
        <v>0</v>
      </c>
      <c r="Z1212">
        <f>COUNTIFS(Spotify!$AA:$AA,Charts!$Z$1,Spotify!$U:$U,Charts!T1212)</f>
        <v>0</v>
      </c>
      <c r="AA1212">
        <f>COUNTIFS(Spotify!$AA:$AA,Charts!$AA$1,Spotify!$U:$U,Charts!T1212)</f>
        <v>0</v>
      </c>
      <c r="AB1212">
        <f>COUNTIFS(Spotify!$AA:$AA,Charts!$AB$1,Spotify!$U:$U,Charts!T1212)</f>
        <v>0</v>
      </c>
      <c r="AC1212">
        <f>COUNTIFS(Spotify!$AA:$AA,Charts!$AC$1,Spotify!$U:$U,Charts!T1212)</f>
        <v>1</v>
      </c>
      <c r="AD1212">
        <f>COUNTIFS(Spotify!$AA:$AA,Charts!$AD$1,Spotify!$U:$U,Charts!T1212)</f>
        <v>0</v>
      </c>
      <c r="AE1212">
        <f>COUNTIFS(Spotify!$AA:$AA,Charts!$AE$1,Spotify!$U:$U,Charts!T1212)</f>
        <v>0</v>
      </c>
      <c r="AF1212" s="8">
        <f>COUNTIFS(Spotify!$AA:$AA,Charts!$AF$1,Spotify!$U:$U,Charts!T1212)</f>
        <v>0</v>
      </c>
      <c r="AH1212" s="7" t="s">
        <v>18265</v>
      </c>
      <c r="AI1212">
        <f>SUMIFS(Spotify!O:O,Spotify!U:U,Charts!AH1212)/COUNTIFS(Spotify!U:U,Charts!AH1212)</f>
        <v>-6444</v>
      </c>
      <c r="AJ1212" s="18">
        <f>SUMIF(Spotify!U:U,Charts!AH1212,Spotify!P:P)/COUNTIF(Spotify!U:U,Charts!AH1212)</f>
        <v>120023</v>
      </c>
      <c r="AK1212" s="18">
        <f>SUMIF(Spotify!U:U,Charts!AH1212,Spotify!R:R)/COUNTIF(Spotify!U:U,Charts!AH1212)</f>
        <v>23</v>
      </c>
      <c r="AL1212" s="18">
        <f>SUMIF(Spotify!U:U,Charts!AH1212,Spotify!J:J)/COUNTIF(Spotify!U:U,Charts!AH1212)</f>
        <v>287</v>
      </c>
      <c r="AM1212" s="18">
        <f>SUMIF(Spotify!U:U,Charts!AH1212,Spotify!H:H)/COUNTIF(Spotify!U:U,Charts!AH1212)</f>
        <v>682</v>
      </c>
      <c r="AN1212" s="28">
        <f>SUMIF(Spotify!U:U,Charts!AH1212,Spotify!I:I)/COUNTIF(Spotify!U:U,Charts!AH1212)</f>
        <v>683</v>
      </c>
    </row>
    <row r="1213" spans="1:40" x14ac:dyDescent="0.25">
      <c r="A1213" s="3" t="s">
        <v>18266</v>
      </c>
      <c r="B1213" s="1">
        <v>80631023</v>
      </c>
      <c r="C1213" s="1">
        <v>1</v>
      </c>
      <c r="D1213" s="1"/>
      <c r="H1213" s="7" t="s">
        <v>11023</v>
      </c>
      <c r="I1213" s="1">
        <v>5215969</v>
      </c>
      <c r="J1213" s="8">
        <v>1</v>
      </c>
      <c r="L1213" s="7" t="s">
        <v>11023</v>
      </c>
      <c r="M1213" s="1">
        <f t="shared" si="82"/>
        <v>-5215969</v>
      </c>
      <c r="N1213">
        <v>1</v>
      </c>
      <c r="O1213" s="18">
        <f>SUMIF(Spotify!U:U,Charts!L1213,Spotify!Q:Q)/COUNTIF(Spotify!U:U,Charts!L1213)</f>
        <v>218755</v>
      </c>
      <c r="P1213" t="str">
        <f t="shared" si="83"/>
        <v>03:38</v>
      </c>
      <c r="Q1213" s="18">
        <f t="shared" si="85"/>
        <v>641941</v>
      </c>
      <c r="R1213" s="8" t="str">
        <f t="shared" si="84"/>
        <v>10:41</v>
      </c>
      <c r="T1213" s="7" t="s">
        <v>18266</v>
      </c>
      <c r="U1213">
        <f>COUNTIFS(Spotify!$AA:$AA,Charts!$U$1,Spotify!$U:$U,Charts!T1213)</f>
        <v>0</v>
      </c>
      <c r="V1213">
        <f>COUNTIFS(Spotify!$AA:$AA,Charts!$V$1,Spotify!$U:$U,Charts!T1213)</f>
        <v>1</v>
      </c>
      <c r="W1213">
        <f>COUNTIFS(Spotify!$AA:$AA,Charts!$W$1,Spotify!$U:$U,Charts!T1213)</f>
        <v>0</v>
      </c>
      <c r="X1213">
        <f>COUNTIFS(Spotify!$AA:$AA,Charts!$X$1,Spotify!$U:$U,Charts!T1213)</f>
        <v>0</v>
      </c>
      <c r="Y1213">
        <f>COUNTIFS(Spotify!$AA:$AA,Charts!$Y$1,Spotify!$U:$U,Charts!T1213)</f>
        <v>0</v>
      </c>
      <c r="Z1213">
        <f>COUNTIFS(Spotify!$AA:$AA,Charts!$Z$1,Spotify!$U:$U,Charts!T1213)</f>
        <v>0</v>
      </c>
      <c r="AA1213">
        <f>COUNTIFS(Spotify!$AA:$AA,Charts!$AA$1,Spotify!$U:$U,Charts!T1213)</f>
        <v>0</v>
      </c>
      <c r="AB1213">
        <f>COUNTIFS(Spotify!$AA:$AA,Charts!$AB$1,Spotify!$U:$U,Charts!T1213)</f>
        <v>0</v>
      </c>
      <c r="AC1213">
        <f>COUNTIFS(Spotify!$AA:$AA,Charts!$AC$1,Spotify!$U:$U,Charts!T1213)</f>
        <v>0</v>
      </c>
      <c r="AD1213">
        <f>COUNTIFS(Spotify!$AA:$AA,Charts!$AD$1,Spotify!$U:$U,Charts!T1213)</f>
        <v>0</v>
      </c>
      <c r="AE1213">
        <f>COUNTIFS(Spotify!$AA:$AA,Charts!$AE$1,Spotify!$U:$U,Charts!T1213)</f>
        <v>0</v>
      </c>
      <c r="AF1213" s="8">
        <f>COUNTIFS(Spotify!$AA:$AA,Charts!$AF$1,Spotify!$U:$U,Charts!T1213)</f>
        <v>0</v>
      </c>
      <c r="AH1213" s="7" t="s">
        <v>18266</v>
      </c>
      <c r="AI1213">
        <f>SUMIFS(Spotify!O:O,Spotify!U:U,Charts!AH1213)/COUNTIFS(Spotify!U:U,Charts!AH1213)</f>
        <v>-8754</v>
      </c>
      <c r="AJ1213" s="18">
        <f>SUMIF(Spotify!U:U,Charts!AH1213,Spotify!P:P)/COUNTIF(Spotify!U:U,Charts!AH1213)</f>
        <v>163946</v>
      </c>
      <c r="AK1213" s="18">
        <f>SUMIF(Spotify!U:U,Charts!AH1213,Spotify!R:R)/COUNTIF(Spotify!U:U,Charts!AH1213)</f>
        <v>14</v>
      </c>
      <c r="AL1213" s="18">
        <f>SUMIF(Spotify!U:U,Charts!AH1213,Spotify!J:J)/COUNTIF(Spotify!U:U,Charts!AH1213)</f>
        <v>768</v>
      </c>
      <c r="AM1213" s="18">
        <f>SUMIF(Spotify!U:U,Charts!AH1213,Spotify!H:H)/COUNTIF(Spotify!U:U,Charts!AH1213)</f>
        <v>758</v>
      </c>
      <c r="AN1213" s="28">
        <f>SUMIF(Spotify!U:U,Charts!AH1213,Spotify!I:I)/COUNTIF(Spotify!U:U,Charts!AH1213)</f>
        <v>763</v>
      </c>
    </row>
    <row r="1214" spans="1:40" x14ac:dyDescent="0.25">
      <c r="A1214" s="3" t="s">
        <v>489</v>
      </c>
      <c r="B1214" s="1">
        <v>1141602232</v>
      </c>
      <c r="C1214" s="1">
        <v>2</v>
      </c>
      <c r="D1214" s="1"/>
      <c r="H1214" s="7" t="s">
        <v>17894</v>
      </c>
      <c r="I1214" s="1">
        <v>5208787</v>
      </c>
      <c r="J1214" s="8">
        <v>1</v>
      </c>
      <c r="L1214" s="7" t="s">
        <v>17894</v>
      </c>
      <c r="M1214" s="1">
        <f t="shared" si="82"/>
        <v>-5208787</v>
      </c>
      <c r="N1214">
        <v>1</v>
      </c>
      <c r="O1214" s="18">
        <f>SUMIF(Spotify!U:U,Charts!L1214,Spotify!Q:Q)/COUNTIF(Spotify!U:U,Charts!L1214)</f>
        <v>187362</v>
      </c>
      <c r="P1214" t="str">
        <f t="shared" si="83"/>
        <v>03:07</v>
      </c>
      <c r="Q1214" s="18">
        <f t="shared" si="85"/>
        <v>641941</v>
      </c>
      <c r="R1214" s="8" t="str">
        <f t="shared" si="84"/>
        <v>10:41</v>
      </c>
      <c r="T1214" s="7" t="s">
        <v>489</v>
      </c>
      <c r="U1214">
        <f>COUNTIFS(Spotify!$AA:$AA,Charts!$U$1,Spotify!$U:$U,Charts!T1214)</f>
        <v>0</v>
      </c>
      <c r="V1214">
        <f>COUNTIFS(Spotify!$AA:$AA,Charts!$V$1,Spotify!$U:$U,Charts!T1214)</f>
        <v>0</v>
      </c>
      <c r="W1214">
        <f>COUNTIFS(Spotify!$AA:$AA,Charts!$W$1,Spotify!$U:$U,Charts!T1214)</f>
        <v>2</v>
      </c>
      <c r="X1214">
        <f>COUNTIFS(Spotify!$AA:$AA,Charts!$X$1,Spotify!$U:$U,Charts!T1214)</f>
        <v>0</v>
      </c>
      <c r="Y1214">
        <f>COUNTIFS(Spotify!$AA:$AA,Charts!$Y$1,Spotify!$U:$U,Charts!T1214)</f>
        <v>0</v>
      </c>
      <c r="Z1214">
        <f>COUNTIFS(Spotify!$AA:$AA,Charts!$Z$1,Spotify!$U:$U,Charts!T1214)</f>
        <v>0</v>
      </c>
      <c r="AA1214">
        <f>COUNTIFS(Spotify!$AA:$AA,Charts!$AA$1,Spotify!$U:$U,Charts!T1214)</f>
        <v>0</v>
      </c>
      <c r="AB1214">
        <f>COUNTIFS(Spotify!$AA:$AA,Charts!$AB$1,Spotify!$U:$U,Charts!T1214)</f>
        <v>0</v>
      </c>
      <c r="AC1214">
        <f>COUNTIFS(Spotify!$AA:$AA,Charts!$AC$1,Spotify!$U:$U,Charts!T1214)</f>
        <v>0</v>
      </c>
      <c r="AD1214">
        <f>COUNTIFS(Spotify!$AA:$AA,Charts!$AD$1,Spotify!$U:$U,Charts!T1214)</f>
        <v>0</v>
      </c>
      <c r="AE1214">
        <f>COUNTIFS(Spotify!$AA:$AA,Charts!$AE$1,Spotify!$U:$U,Charts!T1214)</f>
        <v>0</v>
      </c>
      <c r="AF1214" s="8">
        <f>COUNTIFS(Spotify!$AA:$AA,Charts!$AF$1,Spotify!$U:$U,Charts!T1214)</f>
        <v>0</v>
      </c>
      <c r="AH1214" s="7" t="s">
        <v>489</v>
      </c>
      <c r="AI1214">
        <f>SUMIFS(Spotify!O:O,Spotify!U:U,Charts!AH1214)/COUNTIFS(Spotify!U:U,Charts!AH1214)</f>
        <v>-10350</v>
      </c>
      <c r="AJ1214" s="18">
        <f>SUMIF(Spotify!U:U,Charts!AH1214,Spotify!P:P)/COUNTIF(Spotify!U:U,Charts!AH1214)</f>
        <v>107707</v>
      </c>
      <c r="AK1214" s="18">
        <f>SUMIF(Spotify!U:U,Charts!AH1214,Spotify!R:R)/COUNTIF(Spotify!U:U,Charts!AH1214)</f>
        <v>46.5</v>
      </c>
      <c r="AL1214" s="18">
        <f>SUMIF(Spotify!U:U,Charts!AH1214,Spotify!J:J)/COUNTIF(Spotify!U:U,Charts!AH1214)</f>
        <v>285.5</v>
      </c>
      <c r="AM1214" s="18">
        <f>SUMIF(Spotify!U:U,Charts!AH1214,Spotify!H:H)/COUNTIF(Spotify!U:U,Charts!AH1214)</f>
        <v>734</v>
      </c>
      <c r="AN1214" s="28">
        <f>SUMIF(Spotify!U:U,Charts!AH1214,Spotify!I:I)/COUNTIF(Spotify!U:U,Charts!AH1214)</f>
        <v>538</v>
      </c>
    </row>
    <row r="1215" spans="1:40" x14ac:dyDescent="0.25">
      <c r="A1215" s="3" t="s">
        <v>3052</v>
      </c>
      <c r="B1215" s="1">
        <v>29765969</v>
      </c>
      <c r="C1215" s="1">
        <v>2</v>
      </c>
      <c r="D1215" s="1"/>
      <c r="H1215" s="7" t="s">
        <v>17882</v>
      </c>
      <c r="I1215" s="1">
        <v>5186354</v>
      </c>
      <c r="J1215" s="8">
        <v>1</v>
      </c>
      <c r="L1215" s="7" t="s">
        <v>17882</v>
      </c>
      <c r="M1215" s="1">
        <f t="shared" si="82"/>
        <v>-5186354</v>
      </c>
      <c r="N1215">
        <v>1</v>
      </c>
      <c r="O1215" s="18">
        <f>SUMIF(Spotify!U:U,Charts!L1215,Spotify!Q:Q)/COUNTIF(Spotify!U:U,Charts!L1215)</f>
        <v>229601</v>
      </c>
      <c r="P1215" t="str">
        <f t="shared" si="83"/>
        <v>03:49</v>
      </c>
      <c r="Q1215" s="18">
        <f t="shared" si="85"/>
        <v>641941</v>
      </c>
      <c r="R1215" s="8" t="str">
        <f t="shared" si="84"/>
        <v>10:41</v>
      </c>
      <c r="T1215" s="7" t="s">
        <v>3052</v>
      </c>
      <c r="U1215">
        <f>COUNTIFS(Spotify!$AA:$AA,Charts!$U$1,Spotify!$U:$U,Charts!T1215)</f>
        <v>0</v>
      </c>
      <c r="V1215">
        <f>COUNTIFS(Spotify!$AA:$AA,Charts!$V$1,Spotify!$U:$U,Charts!T1215)</f>
        <v>0</v>
      </c>
      <c r="W1215">
        <f>COUNTIFS(Spotify!$AA:$AA,Charts!$W$1,Spotify!$U:$U,Charts!T1215)</f>
        <v>0</v>
      </c>
      <c r="X1215">
        <f>COUNTIFS(Spotify!$AA:$AA,Charts!$X$1,Spotify!$U:$U,Charts!T1215)</f>
        <v>0</v>
      </c>
      <c r="Y1215">
        <f>COUNTIFS(Spotify!$AA:$AA,Charts!$Y$1,Spotify!$U:$U,Charts!T1215)</f>
        <v>0</v>
      </c>
      <c r="Z1215">
        <f>COUNTIFS(Spotify!$AA:$AA,Charts!$Z$1,Spotify!$U:$U,Charts!T1215)</f>
        <v>0</v>
      </c>
      <c r="AA1215">
        <f>COUNTIFS(Spotify!$AA:$AA,Charts!$AA$1,Spotify!$U:$U,Charts!T1215)</f>
        <v>0</v>
      </c>
      <c r="AB1215">
        <f>COUNTIFS(Spotify!$AA:$AA,Charts!$AB$1,Spotify!$U:$U,Charts!T1215)</f>
        <v>0</v>
      </c>
      <c r="AC1215">
        <f>COUNTIFS(Spotify!$AA:$AA,Charts!$AC$1,Spotify!$U:$U,Charts!T1215)</f>
        <v>0</v>
      </c>
      <c r="AD1215">
        <f>COUNTIFS(Spotify!$AA:$AA,Charts!$AD$1,Spotify!$U:$U,Charts!T1215)</f>
        <v>0</v>
      </c>
      <c r="AE1215">
        <f>COUNTIFS(Spotify!$AA:$AA,Charts!$AE$1,Spotify!$U:$U,Charts!T1215)</f>
        <v>2</v>
      </c>
      <c r="AF1215" s="8">
        <f>COUNTIFS(Spotify!$AA:$AA,Charts!$AF$1,Spotify!$U:$U,Charts!T1215)</f>
        <v>0</v>
      </c>
      <c r="AH1215" s="7" t="s">
        <v>3052</v>
      </c>
      <c r="AI1215">
        <f>SUMIFS(Spotify!O:O,Spotify!U:U,Charts!AH1215)/COUNTIFS(Spotify!U:U,Charts!AH1215)</f>
        <v>-9232</v>
      </c>
      <c r="AJ1215" s="18">
        <f>SUMIF(Spotify!U:U,Charts!AH1215,Spotify!P:P)/COUNTIF(Spotify!U:U,Charts!AH1215)</f>
        <v>120003</v>
      </c>
      <c r="AK1215" s="18">
        <f>SUMIF(Spotify!U:U,Charts!AH1215,Spotify!R:R)/COUNTIF(Spotify!U:U,Charts!AH1215)</f>
        <v>3</v>
      </c>
      <c r="AL1215" s="18">
        <f>SUMIF(Spotify!U:U,Charts!AH1215,Spotify!J:J)/COUNTIF(Spotify!U:U,Charts!AH1215)</f>
        <v>165</v>
      </c>
      <c r="AM1215" s="18">
        <f>SUMIF(Spotify!U:U,Charts!AH1215,Spotify!H:H)/COUNTIF(Spotify!U:U,Charts!AH1215)</f>
        <v>839</v>
      </c>
      <c r="AN1215" s="28">
        <f>SUMIF(Spotify!U:U,Charts!AH1215,Spotify!I:I)/COUNTIF(Spotify!U:U,Charts!AH1215)</f>
        <v>683</v>
      </c>
    </row>
    <row r="1216" spans="1:40" x14ac:dyDescent="0.25">
      <c r="A1216" s="3" t="s">
        <v>1700</v>
      </c>
      <c r="B1216" s="1">
        <v>104311451</v>
      </c>
      <c r="C1216" s="1">
        <v>4</v>
      </c>
      <c r="D1216" s="1"/>
      <c r="H1216" s="7" t="s">
        <v>9067</v>
      </c>
      <c r="I1216" s="1">
        <v>5174437</v>
      </c>
      <c r="J1216" s="8">
        <v>1</v>
      </c>
      <c r="L1216" s="7" t="s">
        <v>9067</v>
      </c>
      <c r="M1216" s="1">
        <f t="shared" si="82"/>
        <v>-5174437</v>
      </c>
      <c r="N1216">
        <v>1</v>
      </c>
      <c r="O1216" s="18">
        <f>SUMIF(Spotify!U:U,Charts!L1216,Spotify!Q:Q)/COUNTIF(Spotify!U:U,Charts!L1216)</f>
        <v>183707</v>
      </c>
      <c r="P1216" t="str">
        <f t="shared" si="83"/>
        <v>03:03</v>
      </c>
      <c r="Q1216" s="18">
        <f t="shared" si="85"/>
        <v>641941</v>
      </c>
      <c r="R1216" s="8" t="str">
        <f t="shared" si="84"/>
        <v>10:41</v>
      </c>
      <c r="T1216" s="7" t="s">
        <v>1700</v>
      </c>
      <c r="U1216">
        <f>COUNTIFS(Spotify!$AA:$AA,Charts!$U$1,Spotify!$U:$U,Charts!T1216)</f>
        <v>1</v>
      </c>
      <c r="V1216">
        <f>COUNTIFS(Spotify!$AA:$AA,Charts!$V$1,Spotify!$U:$U,Charts!T1216)</f>
        <v>1</v>
      </c>
      <c r="W1216">
        <f>COUNTIFS(Spotify!$AA:$AA,Charts!$W$1,Spotify!$U:$U,Charts!T1216)</f>
        <v>0</v>
      </c>
      <c r="X1216">
        <f>COUNTIFS(Spotify!$AA:$AA,Charts!$X$1,Spotify!$U:$U,Charts!T1216)</f>
        <v>0</v>
      </c>
      <c r="Y1216">
        <f>COUNTIFS(Spotify!$AA:$AA,Charts!$Y$1,Spotify!$U:$U,Charts!T1216)</f>
        <v>0</v>
      </c>
      <c r="Z1216">
        <f>COUNTIFS(Spotify!$AA:$AA,Charts!$Z$1,Spotify!$U:$U,Charts!T1216)</f>
        <v>0</v>
      </c>
      <c r="AA1216">
        <f>COUNTIFS(Spotify!$AA:$AA,Charts!$AA$1,Spotify!$U:$U,Charts!T1216)</f>
        <v>0</v>
      </c>
      <c r="AB1216">
        <f>COUNTIFS(Spotify!$AA:$AA,Charts!$AB$1,Spotify!$U:$U,Charts!T1216)</f>
        <v>0</v>
      </c>
      <c r="AC1216">
        <f>COUNTIFS(Spotify!$AA:$AA,Charts!$AC$1,Spotify!$U:$U,Charts!T1216)</f>
        <v>0</v>
      </c>
      <c r="AD1216">
        <f>COUNTIFS(Spotify!$AA:$AA,Charts!$AD$1,Spotify!$U:$U,Charts!T1216)</f>
        <v>0</v>
      </c>
      <c r="AE1216">
        <f>COUNTIFS(Spotify!$AA:$AA,Charts!$AE$1,Spotify!$U:$U,Charts!T1216)</f>
        <v>0</v>
      </c>
      <c r="AF1216" s="8">
        <f>COUNTIFS(Spotify!$AA:$AA,Charts!$AF$1,Spotify!$U:$U,Charts!T1216)</f>
        <v>2</v>
      </c>
      <c r="AH1216" s="7" t="s">
        <v>1700</v>
      </c>
      <c r="AI1216">
        <f>SUMIFS(Spotify!O:O,Spotify!U:U,Charts!AH1216)/COUNTIFS(Spotify!U:U,Charts!AH1216)</f>
        <v>-5351.5</v>
      </c>
      <c r="AJ1216" s="18">
        <f>SUMIF(Spotify!U:U,Charts!AH1216,Spotify!P:P)/COUNTIF(Spotify!U:U,Charts!AH1216)</f>
        <v>110722.75</v>
      </c>
      <c r="AK1216" s="18">
        <f>SUMIF(Spotify!U:U,Charts!AH1216,Spotify!R:R)/COUNTIF(Spotify!U:U,Charts!AH1216)</f>
        <v>5.25</v>
      </c>
      <c r="AL1216" s="18">
        <f>SUMIF(Spotify!U:U,Charts!AH1216,Spotify!J:J)/COUNTIF(Spotify!U:U,Charts!AH1216)</f>
        <v>355.25</v>
      </c>
      <c r="AM1216" s="18">
        <f>SUMIF(Spotify!U:U,Charts!AH1216,Spotify!H:H)/COUNTIF(Spotify!U:U,Charts!AH1216)</f>
        <v>677.75</v>
      </c>
      <c r="AN1216" s="28">
        <f>SUMIF(Spotify!U:U,Charts!AH1216,Spotify!I:I)/COUNTIF(Spotify!U:U,Charts!AH1216)</f>
        <v>568</v>
      </c>
    </row>
    <row r="1217" spans="1:40" x14ac:dyDescent="0.25">
      <c r="A1217" s="3" t="s">
        <v>3117</v>
      </c>
      <c r="B1217" s="1">
        <v>290097763</v>
      </c>
      <c r="C1217" s="1">
        <v>3</v>
      </c>
      <c r="D1217" s="1"/>
      <c r="H1217" s="7" t="s">
        <v>18198</v>
      </c>
      <c r="I1217" s="1">
        <v>5171235</v>
      </c>
      <c r="J1217" s="8">
        <v>1</v>
      </c>
      <c r="L1217" s="7" t="s">
        <v>18198</v>
      </c>
      <c r="M1217" s="1">
        <f t="shared" si="82"/>
        <v>-5171235</v>
      </c>
      <c r="N1217">
        <v>1</v>
      </c>
      <c r="O1217" s="18">
        <f>SUMIF(Spotify!U:U,Charts!L1217,Spotify!Q:Q)/COUNTIF(Spotify!U:U,Charts!L1217)</f>
        <v>180000</v>
      </c>
      <c r="P1217" t="str">
        <f t="shared" si="83"/>
        <v>03:00</v>
      </c>
      <c r="Q1217" s="18">
        <f t="shared" si="85"/>
        <v>641941</v>
      </c>
      <c r="R1217" s="8" t="str">
        <f t="shared" si="84"/>
        <v>10:41</v>
      </c>
      <c r="T1217" s="7" t="s">
        <v>3117</v>
      </c>
      <c r="U1217">
        <f>COUNTIFS(Spotify!$AA:$AA,Charts!$U$1,Spotify!$U:$U,Charts!T1217)</f>
        <v>0</v>
      </c>
      <c r="V1217">
        <f>COUNTIFS(Spotify!$AA:$AA,Charts!$V$1,Spotify!$U:$U,Charts!T1217)</f>
        <v>0</v>
      </c>
      <c r="W1217">
        <f>COUNTIFS(Spotify!$AA:$AA,Charts!$W$1,Spotify!$U:$U,Charts!T1217)</f>
        <v>0</v>
      </c>
      <c r="X1217">
        <f>COUNTIFS(Spotify!$AA:$AA,Charts!$X$1,Spotify!$U:$U,Charts!T1217)</f>
        <v>1</v>
      </c>
      <c r="Y1217">
        <f>COUNTIFS(Spotify!$AA:$AA,Charts!$Y$1,Spotify!$U:$U,Charts!T1217)</f>
        <v>0</v>
      </c>
      <c r="Z1217">
        <f>COUNTIFS(Spotify!$AA:$AA,Charts!$Z$1,Spotify!$U:$U,Charts!T1217)</f>
        <v>0</v>
      </c>
      <c r="AA1217">
        <f>COUNTIFS(Spotify!$AA:$AA,Charts!$AA$1,Spotify!$U:$U,Charts!T1217)</f>
        <v>0</v>
      </c>
      <c r="AB1217">
        <f>COUNTIFS(Spotify!$AA:$AA,Charts!$AB$1,Spotify!$U:$U,Charts!T1217)</f>
        <v>0</v>
      </c>
      <c r="AC1217">
        <f>COUNTIFS(Spotify!$AA:$AA,Charts!$AC$1,Spotify!$U:$U,Charts!T1217)</f>
        <v>0</v>
      </c>
      <c r="AD1217">
        <f>COUNTIFS(Spotify!$AA:$AA,Charts!$AD$1,Spotify!$U:$U,Charts!T1217)</f>
        <v>0</v>
      </c>
      <c r="AE1217">
        <f>COUNTIFS(Spotify!$AA:$AA,Charts!$AE$1,Spotify!$U:$U,Charts!T1217)</f>
        <v>0</v>
      </c>
      <c r="AF1217" s="8">
        <f>COUNTIFS(Spotify!$AA:$AA,Charts!$AF$1,Spotify!$U:$U,Charts!T1217)</f>
        <v>2</v>
      </c>
      <c r="AH1217" s="7" t="s">
        <v>3117</v>
      </c>
      <c r="AI1217">
        <f>SUMIFS(Spotify!O:O,Spotify!U:U,Charts!AH1217)/COUNTIFS(Spotify!U:U,Charts!AH1217)</f>
        <v>-5227.666666666667</v>
      </c>
      <c r="AJ1217" s="18">
        <f>SUMIF(Spotify!U:U,Charts!AH1217,Spotify!P:P)/COUNTIF(Spotify!U:U,Charts!AH1217)</f>
        <v>66681</v>
      </c>
      <c r="AK1217" s="18">
        <f>SUMIF(Spotify!U:U,Charts!AH1217,Spotify!R:R)/COUNTIF(Spotify!U:U,Charts!AH1217)</f>
        <v>13.333333333333334</v>
      </c>
      <c r="AL1217" s="18">
        <f>SUMIF(Spotify!U:U,Charts!AH1217,Spotify!J:J)/COUNTIF(Spotify!U:U,Charts!AH1217)</f>
        <v>475</v>
      </c>
      <c r="AM1217" s="18">
        <f>SUMIF(Spotify!U:U,Charts!AH1217,Spotify!H:H)/COUNTIF(Spotify!U:U,Charts!AH1217)</f>
        <v>392.33333333333331</v>
      </c>
      <c r="AN1217" s="28">
        <f>SUMIF(Spotify!U:U,Charts!AH1217,Spotify!I:I)/COUNTIF(Spotify!U:U,Charts!AH1217)</f>
        <v>290.33333333333331</v>
      </c>
    </row>
    <row r="1218" spans="1:40" x14ac:dyDescent="0.25">
      <c r="A1218" s="3" t="s">
        <v>9638</v>
      </c>
      <c r="B1218" s="1">
        <v>853968242</v>
      </c>
      <c r="C1218" s="1">
        <v>5</v>
      </c>
      <c r="D1218" s="1"/>
      <c r="H1218" s="7" t="s">
        <v>11788</v>
      </c>
      <c r="I1218" s="1">
        <v>5168019</v>
      </c>
      <c r="J1218" s="8">
        <v>1</v>
      </c>
      <c r="L1218" s="7" t="s">
        <v>11788</v>
      </c>
      <c r="M1218" s="1">
        <f t="shared" si="82"/>
        <v>-5168019</v>
      </c>
      <c r="N1218">
        <v>1</v>
      </c>
      <c r="O1218" s="18">
        <f>SUMIF(Spotify!U:U,Charts!L1218,Spotify!Q:Q)/COUNTIF(Spotify!U:U,Charts!L1218)</f>
        <v>162200</v>
      </c>
      <c r="P1218" t="str">
        <f t="shared" si="83"/>
        <v>02:42</v>
      </c>
      <c r="Q1218" s="18">
        <f t="shared" si="85"/>
        <v>641941</v>
      </c>
      <c r="R1218" s="8" t="str">
        <f t="shared" si="84"/>
        <v>10:41</v>
      </c>
      <c r="T1218" s="7" t="s">
        <v>9638</v>
      </c>
      <c r="U1218">
        <f>COUNTIFS(Spotify!$AA:$AA,Charts!$U$1,Spotify!$U:$U,Charts!T1218)</f>
        <v>0</v>
      </c>
      <c r="V1218">
        <f>COUNTIFS(Spotify!$AA:$AA,Charts!$V$1,Spotify!$U:$U,Charts!T1218)</f>
        <v>0</v>
      </c>
      <c r="W1218">
        <f>COUNTIFS(Spotify!$AA:$AA,Charts!$W$1,Spotify!$U:$U,Charts!T1218)</f>
        <v>0</v>
      </c>
      <c r="X1218">
        <f>COUNTIFS(Spotify!$AA:$AA,Charts!$X$1,Spotify!$U:$U,Charts!T1218)</f>
        <v>0</v>
      </c>
      <c r="Y1218">
        <f>COUNTIFS(Spotify!$AA:$AA,Charts!$Y$1,Spotify!$U:$U,Charts!T1218)</f>
        <v>0</v>
      </c>
      <c r="Z1218">
        <f>COUNTIFS(Spotify!$AA:$AA,Charts!$Z$1,Spotify!$U:$U,Charts!T1218)</f>
        <v>0</v>
      </c>
      <c r="AA1218">
        <f>COUNTIFS(Spotify!$AA:$AA,Charts!$AA$1,Spotify!$U:$U,Charts!T1218)</f>
        <v>2</v>
      </c>
      <c r="AB1218">
        <f>COUNTIFS(Spotify!$AA:$AA,Charts!$AB$1,Spotify!$U:$U,Charts!T1218)</f>
        <v>0</v>
      </c>
      <c r="AC1218">
        <f>COUNTIFS(Spotify!$AA:$AA,Charts!$AC$1,Spotify!$U:$U,Charts!T1218)</f>
        <v>2</v>
      </c>
      <c r="AD1218">
        <f>COUNTIFS(Spotify!$AA:$AA,Charts!$AD$1,Spotify!$U:$U,Charts!T1218)</f>
        <v>0</v>
      </c>
      <c r="AE1218">
        <f>COUNTIFS(Spotify!$AA:$AA,Charts!$AE$1,Spotify!$U:$U,Charts!T1218)</f>
        <v>0</v>
      </c>
      <c r="AF1218" s="8">
        <f>COUNTIFS(Spotify!$AA:$AA,Charts!$AF$1,Spotify!$U:$U,Charts!T1218)</f>
        <v>1</v>
      </c>
      <c r="AH1218" s="7" t="s">
        <v>9638</v>
      </c>
      <c r="AI1218">
        <f>SUMIFS(Spotify!O:O,Spotify!U:U,Charts!AH1218)/COUNTIFS(Spotify!U:U,Charts!AH1218)</f>
        <v>-3541.4</v>
      </c>
      <c r="AJ1218" s="18">
        <f>SUMIF(Spotify!U:U,Charts!AH1218,Spotify!P:P)/COUNTIF(Spotify!U:U,Charts!AH1218)</f>
        <v>77966.8</v>
      </c>
      <c r="AK1218" s="18">
        <f>SUMIF(Spotify!U:U,Charts!AH1218,Spotify!R:R)/COUNTIF(Spotify!U:U,Charts!AH1218)</f>
        <v>31.4</v>
      </c>
      <c r="AL1218" s="18">
        <f>SUMIF(Spotify!U:U,Charts!AH1218,Spotify!J:J)/COUNTIF(Spotify!U:U,Charts!AH1218)</f>
        <v>439.8</v>
      </c>
      <c r="AM1218" s="18">
        <f>SUMIF(Spotify!U:U,Charts!AH1218,Spotify!H:H)/COUNTIF(Spotify!U:U,Charts!AH1218)</f>
        <v>785</v>
      </c>
      <c r="AN1218" s="28">
        <f>SUMIF(Spotify!U:U,Charts!AH1218,Spotify!I:I)/COUNTIF(Spotify!U:U,Charts!AH1218)</f>
        <v>832.8</v>
      </c>
    </row>
    <row r="1219" spans="1:40" x14ac:dyDescent="0.25">
      <c r="A1219" s="3" t="s">
        <v>9555</v>
      </c>
      <c r="B1219" s="1">
        <v>316874434</v>
      </c>
      <c r="C1219" s="1">
        <v>4</v>
      </c>
      <c r="D1219" s="1"/>
      <c r="H1219" s="7" t="s">
        <v>8940</v>
      </c>
      <c r="I1219" s="1">
        <v>5156496</v>
      </c>
      <c r="J1219" s="8">
        <v>1</v>
      </c>
      <c r="L1219" s="7" t="s">
        <v>8940</v>
      </c>
      <c r="M1219" s="1">
        <f t="shared" ref="M1219:M1264" si="86">-I1219</f>
        <v>-5156496</v>
      </c>
      <c r="N1219">
        <v>1</v>
      </c>
      <c r="O1219" s="18">
        <f>SUMIF(Spotify!U:U,Charts!L1219,Spotify!Q:Q)/COUNTIF(Spotify!U:U,Charts!L1219)</f>
        <v>174936</v>
      </c>
      <c r="P1219" t="str">
        <f t="shared" ref="P1219:P1264" si="87">CONCATENATE(TEXT(INT(O1219/(60*1000)),"00"),":",TEXT(MOD(INT(O1219/1000),60),"00"))</f>
        <v>02:54</v>
      </c>
      <c r="Q1219" s="18">
        <f t="shared" si="85"/>
        <v>641941</v>
      </c>
      <c r="R1219" s="8" t="str">
        <f t="shared" ref="R1219:R1264" si="88">CONCATENATE(TEXT(INT(Q1219/(60*1000)),"00"),":",TEXT(MOD(INT(Q1219/1000),60),"00"))</f>
        <v>10:41</v>
      </c>
      <c r="T1219" s="7" t="s">
        <v>9555</v>
      </c>
      <c r="U1219">
        <f>COUNTIFS(Spotify!$AA:$AA,Charts!$U$1,Spotify!$U:$U,Charts!T1219)</f>
        <v>0</v>
      </c>
      <c r="V1219">
        <f>COUNTIFS(Spotify!$AA:$AA,Charts!$V$1,Spotify!$U:$U,Charts!T1219)</f>
        <v>1</v>
      </c>
      <c r="W1219">
        <f>COUNTIFS(Spotify!$AA:$AA,Charts!$W$1,Spotify!$U:$U,Charts!T1219)</f>
        <v>0</v>
      </c>
      <c r="X1219">
        <f>COUNTIFS(Spotify!$AA:$AA,Charts!$X$1,Spotify!$U:$U,Charts!T1219)</f>
        <v>0</v>
      </c>
      <c r="Y1219">
        <f>COUNTIFS(Spotify!$AA:$AA,Charts!$Y$1,Spotify!$U:$U,Charts!T1219)</f>
        <v>0</v>
      </c>
      <c r="Z1219">
        <f>COUNTIFS(Spotify!$AA:$AA,Charts!$Z$1,Spotify!$U:$U,Charts!T1219)</f>
        <v>2</v>
      </c>
      <c r="AA1219">
        <f>COUNTIFS(Spotify!$AA:$AA,Charts!$AA$1,Spotify!$U:$U,Charts!T1219)</f>
        <v>0</v>
      </c>
      <c r="AB1219">
        <f>COUNTIFS(Spotify!$AA:$AA,Charts!$AB$1,Spotify!$U:$U,Charts!T1219)</f>
        <v>0</v>
      </c>
      <c r="AC1219">
        <f>COUNTIFS(Spotify!$AA:$AA,Charts!$AC$1,Spotify!$U:$U,Charts!T1219)</f>
        <v>0</v>
      </c>
      <c r="AD1219">
        <f>COUNTIFS(Spotify!$AA:$AA,Charts!$AD$1,Spotify!$U:$U,Charts!T1219)</f>
        <v>0</v>
      </c>
      <c r="AE1219">
        <f>COUNTIFS(Spotify!$AA:$AA,Charts!$AE$1,Spotify!$U:$U,Charts!T1219)</f>
        <v>1</v>
      </c>
      <c r="AF1219" s="8">
        <f>COUNTIFS(Spotify!$AA:$AA,Charts!$AF$1,Spotify!$U:$U,Charts!T1219)</f>
        <v>0</v>
      </c>
      <c r="AH1219" s="7" t="s">
        <v>9555</v>
      </c>
      <c r="AI1219">
        <f>SUMIFS(Spotify!O:O,Spotify!U:U,Charts!AH1219)/COUNTIFS(Spotify!U:U,Charts!AH1219)</f>
        <v>-3355.25</v>
      </c>
      <c r="AJ1219" s="18">
        <f>SUMIF(Spotify!U:U,Charts!AH1219,Spotify!P:P)/COUNTIF(Spotify!U:U,Charts!AH1219)</f>
        <v>92537.25</v>
      </c>
      <c r="AK1219" s="18">
        <f>SUMIF(Spotify!U:U,Charts!AH1219,Spotify!R:R)/COUNTIF(Spotify!U:U,Charts!AH1219)</f>
        <v>13.25</v>
      </c>
      <c r="AL1219" s="18">
        <f>SUMIF(Spotify!U:U,Charts!AH1219,Spotify!J:J)/COUNTIF(Spotify!U:U,Charts!AH1219)</f>
        <v>597.5</v>
      </c>
      <c r="AM1219" s="18">
        <f>SUMIF(Spotify!U:U,Charts!AH1219,Spotify!H:H)/COUNTIF(Spotify!U:U,Charts!AH1219)</f>
        <v>556</v>
      </c>
      <c r="AN1219" s="28">
        <f>SUMIF(Spotify!U:U,Charts!AH1219,Spotify!I:I)/COUNTIF(Spotify!U:U,Charts!AH1219)</f>
        <v>605.5</v>
      </c>
    </row>
    <row r="1220" spans="1:40" x14ac:dyDescent="0.25">
      <c r="A1220" s="3" t="s">
        <v>17437</v>
      </c>
      <c r="B1220" s="1">
        <v>8118583</v>
      </c>
      <c r="C1220" s="1">
        <v>1</v>
      </c>
      <c r="D1220" s="1"/>
      <c r="H1220" s="7" t="s">
        <v>11160</v>
      </c>
      <c r="I1220" s="1">
        <v>5152139</v>
      </c>
      <c r="J1220" s="8">
        <v>1</v>
      </c>
      <c r="L1220" s="7" t="s">
        <v>11160</v>
      </c>
      <c r="M1220" s="1">
        <f t="shared" si="86"/>
        <v>-5152139</v>
      </c>
      <c r="N1220">
        <v>1</v>
      </c>
      <c r="O1220" s="18">
        <f>SUMIF(Spotify!U:U,Charts!L1220,Spotify!Q:Q)/COUNTIF(Spotify!U:U,Charts!L1220)</f>
        <v>166000</v>
      </c>
      <c r="P1220" t="str">
        <f t="shared" si="87"/>
        <v>02:46</v>
      </c>
      <c r="Q1220" s="18">
        <f t="shared" ref="Q1220:Q1264" si="89">MAX($O$2:$O$1264)</f>
        <v>641941</v>
      </c>
      <c r="R1220" s="8" t="str">
        <f t="shared" si="88"/>
        <v>10:41</v>
      </c>
      <c r="T1220" s="7" t="s">
        <v>17437</v>
      </c>
      <c r="U1220">
        <f>COUNTIFS(Spotify!$AA:$AA,Charts!$U$1,Spotify!$U:$U,Charts!T1220)</f>
        <v>0</v>
      </c>
      <c r="V1220">
        <f>COUNTIFS(Spotify!$AA:$AA,Charts!$V$1,Spotify!$U:$U,Charts!T1220)</f>
        <v>0</v>
      </c>
      <c r="W1220">
        <f>COUNTIFS(Spotify!$AA:$AA,Charts!$W$1,Spotify!$U:$U,Charts!T1220)</f>
        <v>0</v>
      </c>
      <c r="X1220">
        <f>COUNTIFS(Spotify!$AA:$AA,Charts!$X$1,Spotify!$U:$U,Charts!T1220)</f>
        <v>0</v>
      </c>
      <c r="Y1220">
        <f>COUNTIFS(Spotify!$AA:$AA,Charts!$Y$1,Spotify!$U:$U,Charts!T1220)</f>
        <v>0</v>
      </c>
      <c r="Z1220">
        <f>COUNTIFS(Spotify!$AA:$AA,Charts!$Z$1,Spotify!$U:$U,Charts!T1220)</f>
        <v>0</v>
      </c>
      <c r="AA1220">
        <f>COUNTIFS(Spotify!$AA:$AA,Charts!$AA$1,Spotify!$U:$U,Charts!T1220)</f>
        <v>0</v>
      </c>
      <c r="AB1220">
        <f>COUNTIFS(Spotify!$AA:$AA,Charts!$AB$1,Spotify!$U:$U,Charts!T1220)</f>
        <v>0</v>
      </c>
      <c r="AC1220">
        <f>COUNTIFS(Spotify!$AA:$AA,Charts!$AC$1,Spotify!$U:$U,Charts!T1220)</f>
        <v>0</v>
      </c>
      <c r="AD1220">
        <f>COUNTIFS(Spotify!$AA:$AA,Charts!$AD$1,Spotify!$U:$U,Charts!T1220)</f>
        <v>0</v>
      </c>
      <c r="AE1220">
        <f>COUNTIFS(Spotify!$AA:$AA,Charts!$AE$1,Spotify!$U:$U,Charts!T1220)</f>
        <v>1</v>
      </c>
      <c r="AF1220" s="8">
        <f>COUNTIFS(Spotify!$AA:$AA,Charts!$AF$1,Spotify!$U:$U,Charts!T1220)</f>
        <v>0</v>
      </c>
      <c r="AH1220" s="7" t="s">
        <v>17437</v>
      </c>
      <c r="AI1220">
        <f>SUMIFS(Spotify!O:O,Spotify!U:U,Charts!AH1220)/COUNTIFS(Spotify!U:U,Charts!AH1220)</f>
        <v>-4276</v>
      </c>
      <c r="AJ1220" s="18">
        <f>SUMIF(Spotify!U:U,Charts!AH1220,Spotify!P:P)/COUNTIF(Spotify!U:U,Charts!AH1220)</f>
        <v>159907</v>
      </c>
      <c r="AK1220" s="18">
        <f>SUMIF(Spotify!U:U,Charts!AH1220,Spotify!R:R)/COUNTIF(Spotify!U:U,Charts!AH1220)</f>
        <v>1</v>
      </c>
      <c r="AL1220" s="18">
        <f>SUMIF(Spotify!U:U,Charts!AH1220,Spotify!J:J)/COUNTIF(Spotify!U:U,Charts!AH1220)</f>
        <v>82</v>
      </c>
      <c r="AM1220" s="18">
        <f>SUMIF(Spotify!U:U,Charts!AH1220,Spotify!H:H)/COUNTIF(Spotify!U:U,Charts!AH1220)</f>
        <v>732</v>
      </c>
      <c r="AN1220" s="28">
        <f>SUMIF(Spotify!U:U,Charts!AH1220,Spotify!I:I)/COUNTIF(Spotify!U:U,Charts!AH1220)</f>
        <v>671</v>
      </c>
    </row>
    <row r="1221" spans="1:40" x14ac:dyDescent="0.25">
      <c r="A1221" s="3" t="s">
        <v>18267</v>
      </c>
      <c r="B1221" s="1">
        <v>72916547</v>
      </c>
      <c r="C1221" s="1">
        <v>2</v>
      </c>
      <c r="D1221" s="1"/>
      <c r="H1221" s="7" t="s">
        <v>5730</v>
      </c>
      <c r="I1221" s="1">
        <v>5113002</v>
      </c>
      <c r="J1221" s="8">
        <v>1</v>
      </c>
      <c r="L1221" s="7" t="s">
        <v>5730</v>
      </c>
      <c r="M1221" s="1">
        <f t="shared" si="86"/>
        <v>-5113002</v>
      </c>
      <c r="N1221">
        <v>1</v>
      </c>
      <c r="O1221" s="18">
        <f>SUMIF(Spotify!U:U,Charts!L1221,Spotify!Q:Q)/COUNTIF(Spotify!U:U,Charts!L1221)</f>
        <v>260276</v>
      </c>
      <c r="P1221" t="str">
        <f t="shared" si="87"/>
        <v>04:20</v>
      </c>
      <c r="Q1221" s="18">
        <f t="shared" si="89"/>
        <v>641941</v>
      </c>
      <c r="R1221" s="8" t="str">
        <f t="shared" si="88"/>
        <v>10:41</v>
      </c>
      <c r="T1221" s="7" t="s">
        <v>18267</v>
      </c>
      <c r="U1221">
        <f>COUNTIFS(Spotify!$AA:$AA,Charts!$U$1,Spotify!$U:$U,Charts!T1221)</f>
        <v>0</v>
      </c>
      <c r="V1221">
        <f>COUNTIFS(Spotify!$AA:$AA,Charts!$V$1,Spotify!$U:$U,Charts!T1221)</f>
        <v>1</v>
      </c>
      <c r="W1221">
        <f>COUNTIFS(Spotify!$AA:$AA,Charts!$W$1,Spotify!$U:$U,Charts!T1221)</f>
        <v>0</v>
      </c>
      <c r="X1221">
        <f>COUNTIFS(Spotify!$AA:$AA,Charts!$X$1,Spotify!$U:$U,Charts!T1221)</f>
        <v>0</v>
      </c>
      <c r="Y1221">
        <f>COUNTIFS(Spotify!$AA:$AA,Charts!$Y$1,Spotify!$U:$U,Charts!T1221)</f>
        <v>0</v>
      </c>
      <c r="Z1221">
        <f>COUNTIFS(Spotify!$AA:$AA,Charts!$Z$1,Spotify!$U:$U,Charts!T1221)</f>
        <v>0</v>
      </c>
      <c r="AA1221">
        <f>COUNTIFS(Spotify!$AA:$AA,Charts!$AA$1,Spotify!$U:$U,Charts!T1221)</f>
        <v>0</v>
      </c>
      <c r="AB1221">
        <f>COUNTIFS(Spotify!$AA:$AA,Charts!$AB$1,Spotify!$U:$U,Charts!T1221)</f>
        <v>0</v>
      </c>
      <c r="AC1221">
        <f>COUNTIFS(Spotify!$AA:$AA,Charts!$AC$1,Spotify!$U:$U,Charts!T1221)</f>
        <v>0</v>
      </c>
      <c r="AD1221">
        <f>COUNTIFS(Spotify!$AA:$AA,Charts!$AD$1,Spotify!$U:$U,Charts!T1221)</f>
        <v>1</v>
      </c>
      <c r="AE1221">
        <f>COUNTIFS(Spotify!$AA:$AA,Charts!$AE$1,Spotify!$U:$U,Charts!T1221)</f>
        <v>0</v>
      </c>
      <c r="AF1221" s="8">
        <f>COUNTIFS(Spotify!$AA:$AA,Charts!$AF$1,Spotify!$U:$U,Charts!T1221)</f>
        <v>0</v>
      </c>
      <c r="AH1221" s="7" t="s">
        <v>18267</v>
      </c>
      <c r="AI1221">
        <f>SUMIFS(Spotify!O:O,Spotify!U:U,Charts!AH1221)/COUNTIFS(Spotify!U:U,Charts!AH1221)</f>
        <v>-7375</v>
      </c>
      <c r="AJ1221" s="18">
        <f>SUMIF(Spotify!U:U,Charts!AH1221,Spotify!P:P)/COUNTIF(Spotify!U:U,Charts!AH1221)</f>
        <v>133540</v>
      </c>
      <c r="AK1221" s="18">
        <f>SUMIF(Spotify!U:U,Charts!AH1221,Spotify!R:R)/COUNTIF(Spotify!U:U,Charts!AH1221)</f>
        <v>8</v>
      </c>
      <c r="AL1221" s="18">
        <f>SUMIF(Spotify!U:U,Charts!AH1221,Spotify!J:J)/COUNTIF(Spotify!U:U,Charts!AH1221)</f>
        <v>374.5</v>
      </c>
      <c r="AM1221" s="18">
        <f>SUMIF(Spotify!U:U,Charts!AH1221,Spotify!H:H)/COUNTIF(Spotify!U:U,Charts!AH1221)</f>
        <v>896.5</v>
      </c>
      <c r="AN1221" s="28">
        <f>SUMIF(Spotify!U:U,Charts!AH1221,Spotify!I:I)/COUNTIF(Spotify!U:U,Charts!AH1221)</f>
        <v>485</v>
      </c>
    </row>
    <row r="1222" spans="1:40" x14ac:dyDescent="0.25">
      <c r="A1222" s="3" t="s">
        <v>18268</v>
      </c>
      <c r="B1222" s="1">
        <v>5332786</v>
      </c>
      <c r="C1222" s="1">
        <v>1</v>
      </c>
      <c r="D1222" s="1"/>
      <c r="H1222" s="7" t="s">
        <v>10023</v>
      </c>
      <c r="I1222" s="1">
        <v>5052557</v>
      </c>
      <c r="J1222" s="8">
        <v>1</v>
      </c>
      <c r="L1222" s="7" t="s">
        <v>10023</v>
      </c>
      <c r="M1222" s="1">
        <f t="shared" si="86"/>
        <v>-5052557</v>
      </c>
      <c r="N1222">
        <v>1</v>
      </c>
      <c r="O1222" s="18">
        <f>SUMIF(Spotify!U:U,Charts!L1222,Spotify!Q:Q)/COUNTIF(Spotify!U:U,Charts!L1222)</f>
        <v>344571</v>
      </c>
      <c r="P1222" t="str">
        <f t="shared" si="87"/>
        <v>05:44</v>
      </c>
      <c r="Q1222" s="18">
        <f t="shared" si="89"/>
        <v>641941</v>
      </c>
      <c r="R1222" s="8" t="str">
        <f t="shared" si="88"/>
        <v>10:41</v>
      </c>
      <c r="T1222" s="7" t="s">
        <v>18268</v>
      </c>
      <c r="U1222">
        <f>COUNTIFS(Spotify!$AA:$AA,Charts!$U$1,Spotify!$U:$U,Charts!T1222)</f>
        <v>1</v>
      </c>
      <c r="V1222">
        <f>COUNTIFS(Spotify!$AA:$AA,Charts!$V$1,Spotify!$U:$U,Charts!T1222)</f>
        <v>0</v>
      </c>
      <c r="W1222">
        <f>COUNTIFS(Spotify!$AA:$AA,Charts!$W$1,Spotify!$U:$U,Charts!T1222)</f>
        <v>0</v>
      </c>
      <c r="X1222">
        <f>COUNTIFS(Spotify!$AA:$AA,Charts!$X$1,Spotify!$U:$U,Charts!T1222)</f>
        <v>0</v>
      </c>
      <c r="Y1222">
        <f>COUNTIFS(Spotify!$AA:$AA,Charts!$Y$1,Spotify!$U:$U,Charts!T1222)</f>
        <v>0</v>
      </c>
      <c r="Z1222">
        <f>COUNTIFS(Spotify!$AA:$AA,Charts!$Z$1,Spotify!$U:$U,Charts!T1222)</f>
        <v>0</v>
      </c>
      <c r="AA1222">
        <f>COUNTIFS(Spotify!$AA:$AA,Charts!$AA$1,Spotify!$U:$U,Charts!T1222)</f>
        <v>0</v>
      </c>
      <c r="AB1222">
        <f>COUNTIFS(Spotify!$AA:$AA,Charts!$AB$1,Spotify!$U:$U,Charts!T1222)</f>
        <v>0</v>
      </c>
      <c r="AC1222">
        <f>COUNTIFS(Spotify!$AA:$AA,Charts!$AC$1,Spotify!$U:$U,Charts!T1222)</f>
        <v>0</v>
      </c>
      <c r="AD1222">
        <f>COUNTIFS(Spotify!$AA:$AA,Charts!$AD$1,Spotify!$U:$U,Charts!T1222)</f>
        <v>0</v>
      </c>
      <c r="AE1222">
        <f>COUNTIFS(Spotify!$AA:$AA,Charts!$AE$1,Spotify!$U:$U,Charts!T1222)</f>
        <v>0</v>
      </c>
      <c r="AF1222" s="8">
        <f>COUNTIFS(Spotify!$AA:$AA,Charts!$AF$1,Spotify!$U:$U,Charts!T1222)</f>
        <v>0</v>
      </c>
      <c r="AH1222" s="7" t="s">
        <v>18268</v>
      </c>
      <c r="AI1222">
        <f>SUMIFS(Spotify!O:O,Spotify!U:U,Charts!AH1222)/COUNTIFS(Spotify!U:U,Charts!AH1222)</f>
        <v>-5828</v>
      </c>
      <c r="AJ1222" s="18">
        <f>SUMIF(Spotify!U:U,Charts!AH1222,Spotify!P:P)/COUNTIF(Spotify!U:U,Charts!AH1222)</f>
        <v>103999</v>
      </c>
      <c r="AK1222" s="18">
        <f>SUMIF(Spotify!U:U,Charts!AH1222,Spotify!R:R)/COUNTIF(Spotify!U:U,Charts!AH1222)</f>
        <v>1</v>
      </c>
      <c r="AL1222" s="18">
        <f>SUMIF(Spotify!U:U,Charts!AH1222,Spotify!J:J)/COUNTIF(Spotify!U:U,Charts!AH1222)</f>
        <v>113</v>
      </c>
      <c r="AM1222" s="18">
        <f>SUMIF(Spotify!U:U,Charts!AH1222,Spotify!H:H)/COUNTIF(Spotify!U:U,Charts!AH1222)</f>
        <v>835</v>
      </c>
      <c r="AN1222" s="28">
        <f>SUMIF(Spotify!U:U,Charts!AH1222,Spotify!I:I)/COUNTIF(Spotify!U:U,Charts!AH1222)</f>
        <v>691</v>
      </c>
    </row>
    <row r="1223" spans="1:40" x14ac:dyDescent="0.25">
      <c r="A1223" s="3" t="s">
        <v>5182</v>
      </c>
      <c r="B1223" s="1">
        <v>28628938</v>
      </c>
      <c r="C1223" s="1">
        <v>1</v>
      </c>
      <c r="D1223" s="1"/>
      <c r="H1223" s="7" t="s">
        <v>18114</v>
      </c>
      <c r="I1223" s="1">
        <v>5051514</v>
      </c>
      <c r="J1223" s="8">
        <v>1</v>
      </c>
      <c r="L1223" s="7" t="s">
        <v>18114</v>
      </c>
      <c r="M1223" s="1">
        <f t="shared" si="86"/>
        <v>-5051514</v>
      </c>
      <c r="N1223">
        <v>1</v>
      </c>
      <c r="O1223" s="18">
        <f>SUMIF(Spotify!U:U,Charts!L1223,Spotify!Q:Q)/COUNTIF(Spotify!U:U,Charts!L1223)</f>
        <v>155676</v>
      </c>
      <c r="P1223" t="str">
        <f t="shared" si="87"/>
        <v>02:35</v>
      </c>
      <c r="Q1223" s="18">
        <f t="shared" si="89"/>
        <v>641941</v>
      </c>
      <c r="R1223" s="8" t="str">
        <f t="shared" si="88"/>
        <v>10:41</v>
      </c>
      <c r="T1223" s="7" t="s">
        <v>5182</v>
      </c>
      <c r="U1223">
        <f>COUNTIFS(Spotify!$AA:$AA,Charts!$U$1,Spotify!$U:$U,Charts!T1223)</f>
        <v>0</v>
      </c>
      <c r="V1223">
        <f>COUNTIFS(Spotify!$AA:$AA,Charts!$V$1,Spotify!$U:$U,Charts!T1223)</f>
        <v>0</v>
      </c>
      <c r="W1223">
        <f>COUNTIFS(Spotify!$AA:$AA,Charts!$W$1,Spotify!$U:$U,Charts!T1223)</f>
        <v>0</v>
      </c>
      <c r="X1223">
        <f>COUNTIFS(Spotify!$AA:$AA,Charts!$X$1,Spotify!$U:$U,Charts!T1223)</f>
        <v>0</v>
      </c>
      <c r="Y1223">
        <f>COUNTIFS(Spotify!$AA:$AA,Charts!$Y$1,Spotify!$U:$U,Charts!T1223)</f>
        <v>0</v>
      </c>
      <c r="Z1223">
        <f>COUNTIFS(Spotify!$AA:$AA,Charts!$Z$1,Spotify!$U:$U,Charts!T1223)</f>
        <v>0</v>
      </c>
      <c r="AA1223">
        <f>COUNTIFS(Spotify!$AA:$AA,Charts!$AA$1,Spotify!$U:$U,Charts!T1223)</f>
        <v>0</v>
      </c>
      <c r="AB1223">
        <f>COUNTIFS(Spotify!$AA:$AA,Charts!$AB$1,Spotify!$U:$U,Charts!T1223)</f>
        <v>0</v>
      </c>
      <c r="AC1223">
        <f>COUNTIFS(Spotify!$AA:$AA,Charts!$AC$1,Spotify!$U:$U,Charts!T1223)</f>
        <v>0</v>
      </c>
      <c r="AD1223">
        <f>COUNTIFS(Spotify!$AA:$AA,Charts!$AD$1,Spotify!$U:$U,Charts!T1223)</f>
        <v>1</v>
      </c>
      <c r="AE1223">
        <f>COUNTIFS(Spotify!$AA:$AA,Charts!$AE$1,Spotify!$U:$U,Charts!T1223)</f>
        <v>0</v>
      </c>
      <c r="AF1223" s="8">
        <f>COUNTIFS(Spotify!$AA:$AA,Charts!$AF$1,Spotify!$U:$U,Charts!T1223)</f>
        <v>0</v>
      </c>
      <c r="AH1223" s="7" t="s">
        <v>5182</v>
      </c>
      <c r="AI1223">
        <f>SUMIFS(Spotify!O:O,Spotify!U:U,Charts!AH1223)/COUNTIFS(Spotify!U:U,Charts!AH1223)</f>
        <v>-643</v>
      </c>
      <c r="AJ1223" s="18">
        <f>SUMIF(Spotify!U:U,Charts!AH1223,Spotify!P:P)/COUNTIF(Spotify!U:U,Charts!AH1223)</f>
        <v>139955</v>
      </c>
      <c r="AK1223" s="18">
        <f>SUMIF(Spotify!U:U,Charts!AH1223,Spotify!R:R)/COUNTIF(Spotify!U:U,Charts!AH1223)</f>
        <v>4</v>
      </c>
      <c r="AL1223" s="18">
        <f>SUMIF(Spotify!U:U,Charts!AH1223,Spotify!J:J)/COUNTIF(Spotify!U:U,Charts!AH1223)</f>
        <v>515</v>
      </c>
      <c r="AM1223" s="18">
        <f>SUMIF(Spotify!U:U,Charts!AH1223,Spotify!H:H)/COUNTIF(Spotify!U:U,Charts!AH1223)</f>
        <v>383</v>
      </c>
      <c r="AN1223" s="28">
        <f>SUMIF(Spotify!U:U,Charts!AH1223,Spotify!I:I)/COUNTIF(Spotify!U:U,Charts!AH1223)</f>
        <v>914</v>
      </c>
    </row>
    <row r="1224" spans="1:40" x14ac:dyDescent="0.25">
      <c r="A1224" s="3" t="s">
        <v>3956</v>
      </c>
      <c r="B1224" s="1">
        <v>319996592</v>
      </c>
      <c r="C1224" s="1">
        <v>4</v>
      </c>
      <c r="D1224" s="1"/>
      <c r="H1224" s="7" t="s">
        <v>15578</v>
      </c>
      <c r="I1224" s="1">
        <v>5030481</v>
      </c>
      <c r="J1224" s="8">
        <v>1</v>
      </c>
      <c r="L1224" s="7" t="s">
        <v>15578</v>
      </c>
      <c r="M1224" s="1">
        <f t="shared" si="86"/>
        <v>-5030481</v>
      </c>
      <c r="N1224">
        <v>1</v>
      </c>
      <c r="O1224" s="18">
        <f>SUMIF(Spotify!U:U,Charts!L1224,Spotify!Q:Q)/COUNTIF(Spotify!U:U,Charts!L1224)</f>
        <v>178413</v>
      </c>
      <c r="P1224" t="str">
        <f t="shared" si="87"/>
        <v>02:58</v>
      </c>
      <c r="Q1224" s="18">
        <f t="shared" si="89"/>
        <v>641941</v>
      </c>
      <c r="R1224" s="8" t="str">
        <f t="shared" si="88"/>
        <v>10:41</v>
      </c>
      <c r="T1224" s="7" t="s">
        <v>3956</v>
      </c>
      <c r="U1224">
        <f>COUNTIFS(Spotify!$AA:$AA,Charts!$U$1,Spotify!$U:$U,Charts!T1224)</f>
        <v>0</v>
      </c>
      <c r="V1224">
        <f>COUNTIFS(Spotify!$AA:$AA,Charts!$V$1,Spotify!$U:$U,Charts!T1224)</f>
        <v>0</v>
      </c>
      <c r="W1224">
        <f>COUNTIFS(Spotify!$AA:$AA,Charts!$W$1,Spotify!$U:$U,Charts!T1224)</f>
        <v>0</v>
      </c>
      <c r="X1224">
        <f>COUNTIFS(Spotify!$AA:$AA,Charts!$X$1,Spotify!$U:$U,Charts!T1224)</f>
        <v>4</v>
      </c>
      <c r="Y1224">
        <f>COUNTIFS(Spotify!$AA:$AA,Charts!$Y$1,Spotify!$U:$U,Charts!T1224)</f>
        <v>0</v>
      </c>
      <c r="Z1224">
        <f>COUNTIFS(Spotify!$AA:$AA,Charts!$Z$1,Spotify!$U:$U,Charts!T1224)</f>
        <v>0</v>
      </c>
      <c r="AA1224">
        <f>COUNTIFS(Spotify!$AA:$AA,Charts!$AA$1,Spotify!$U:$U,Charts!T1224)</f>
        <v>0</v>
      </c>
      <c r="AB1224">
        <f>COUNTIFS(Spotify!$AA:$AA,Charts!$AB$1,Spotify!$U:$U,Charts!T1224)</f>
        <v>0</v>
      </c>
      <c r="AC1224">
        <f>COUNTIFS(Spotify!$AA:$AA,Charts!$AC$1,Spotify!$U:$U,Charts!T1224)</f>
        <v>0</v>
      </c>
      <c r="AD1224">
        <f>COUNTIFS(Spotify!$AA:$AA,Charts!$AD$1,Spotify!$U:$U,Charts!T1224)</f>
        <v>0</v>
      </c>
      <c r="AE1224">
        <f>COUNTIFS(Spotify!$AA:$AA,Charts!$AE$1,Spotify!$U:$U,Charts!T1224)</f>
        <v>0</v>
      </c>
      <c r="AF1224" s="8">
        <f>COUNTIFS(Spotify!$AA:$AA,Charts!$AF$1,Spotify!$U:$U,Charts!T1224)</f>
        <v>0</v>
      </c>
      <c r="AH1224" s="7" t="s">
        <v>3956</v>
      </c>
      <c r="AI1224">
        <f>SUMIFS(Spotify!O:O,Spotify!U:U,Charts!AH1224)/COUNTIFS(Spotify!U:U,Charts!AH1224)</f>
        <v>-6671.25</v>
      </c>
      <c r="AJ1224" s="18">
        <f>SUMIF(Spotify!U:U,Charts!AH1224,Spotify!P:P)/COUNTIF(Spotify!U:U,Charts!AH1224)</f>
        <v>94008.75</v>
      </c>
      <c r="AK1224" s="18">
        <f>SUMIF(Spotify!U:U,Charts!AH1224,Spotify!R:R)/COUNTIF(Spotify!U:U,Charts!AH1224)</f>
        <v>13.75</v>
      </c>
      <c r="AL1224" s="18">
        <f>SUMIF(Spotify!U:U,Charts!AH1224,Spotify!J:J)/COUNTIF(Spotify!U:U,Charts!AH1224)</f>
        <v>715</v>
      </c>
      <c r="AM1224" s="18">
        <f>SUMIF(Spotify!U:U,Charts!AH1224,Spotify!H:H)/COUNTIF(Spotify!U:U,Charts!AH1224)</f>
        <v>911</v>
      </c>
      <c r="AN1224" s="28">
        <f>SUMIF(Spotify!U:U,Charts!AH1224,Spotify!I:I)/COUNTIF(Spotify!U:U,Charts!AH1224)</f>
        <v>488.75</v>
      </c>
    </row>
    <row r="1225" spans="1:40" x14ac:dyDescent="0.25">
      <c r="A1225" s="3" t="s">
        <v>12454</v>
      </c>
      <c r="B1225" s="1">
        <v>29116081</v>
      </c>
      <c r="C1225" s="1">
        <v>1</v>
      </c>
      <c r="D1225" s="1"/>
      <c r="H1225" s="7" t="s">
        <v>17709</v>
      </c>
      <c r="I1225" s="1">
        <v>5017746</v>
      </c>
      <c r="J1225" s="8">
        <v>1</v>
      </c>
      <c r="L1225" s="7" t="s">
        <v>17709</v>
      </c>
      <c r="M1225" s="1">
        <f t="shared" si="86"/>
        <v>-5017746</v>
      </c>
      <c r="N1225">
        <v>1</v>
      </c>
      <c r="O1225" s="18">
        <f>SUMIF(Spotify!U:U,Charts!L1225,Spotify!Q:Q)/COUNTIF(Spotify!U:U,Charts!L1225)</f>
        <v>180231</v>
      </c>
      <c r="P1225" t="str">
        <f t="shared" si="87"/>
        <v>03:00</v>
      </c>
      <c r="Q1225" s="18">
        <f t="shared" si="89"/>
        <v>641941</v>
      </c>
      <c r="R1225" s="8" t="str">
        <f t="shared" si="88"/>
        <v>10:41</v>
      </c>
      <c r="T1225" s="7" t="s">
        <v>12454</v>
      </c>
      <c r="U1225">
        <f>COUNTIFS(Spotify!$AA:$AA,Charts!$U$1,Spotify!$U:$U,Charts!T1225)</f>
        <v>0</v>
      </c>
      <c r="V1225">
        <f>COUNTIFS(Spotify!$AA:$AA,Charts!$V$1,Spotify!$U:$U,Charts!T1225)</f>
        <v>1</v>
      </c>
      <c r="W1225">
        <f>COUNTIFS(Spotify!$AA:$AA,Charts!$W$1,Spotify!$U:$U,Charts!T1225)</f>
        <v>0</v>
      </c>
      <c r="X1225">
        <f>COUNTIFS(Spotify!$AA:$AA,Charts!$X$1,Spotify!$U:$U,Charts!T1225)</f>
        <v>0</v>
      </c>
      <c r="Y1225">
        <f>COUNTIFS(Spotify!$AA:$AA,Charts!$Y$1,Spotify!$U:$U,Charts!T1225)</f>
        <v>0</v>
      </c>
      <c r="Z1225">
        <f>COUNTIFS(Spotify!$AA:$AA,Charts!$Z$1,Spotify!$U:$U,Charts!T1225)</f>
        <v>0</v>
      </c>
      <c r="AA1225">
        <f>COUNTIFS(Spotify!$AA:$AA,Charts!$AA$1,Spotify!$U:$U,Charts!T1225)</f>
        <v>0</v>
      </c>
      <c r="AB1225">
        <f>COUNTIFS(Spotify!$AA:$AA,Charts!$AB$1,Spotify!$U:$U,Charts!T1225)</f>
        <v>0</v>
      </c>
      <c r="AC1225">
        <f>COUNTIFS(Spotify!$AA:$AA,Charts!$AC$1,Spotify!$U:$U,Charts!T1225)</f>
        <v>0</v>
      </c>
      <c r="AD1225">
        <f>COUNTIFS(Spotify!$AA:$AA,Charts!$AD$1,Spotify!$U:$U,Charts!T1225)</f>
        <v>0</v>
      </c>
      <c r="AE1225">
        <f>COUNTIFS(Spotify!$AA:$AA,Charts!$AE$1,Spotify!$U:$U,Charts!T1225)</f>
        <v>0</v>
      </c>
      <c r="AF1225" s="8">
        <f>COUNTIFS(Spotify!$AA:$AA,Charts!$AF$1,Spotify!$U:$U,Charts!T1225)</f>
        <v>0</v>
      </c>
      <c r="AH1225" s="7" t="s">
        <v>12454</v>
      </c>
      <c r="AI1225">
        <f>SUMIFS(Spotify!O:O,Spotify!U:U,Charts!AH1225)/COUNTIFS(Spotify!U:U,Charts!AH1225)</f>
        <v>-4358</v>
      </c>
      <c r="AJ1225" s="18">
        <f>SUMIF(Spotify!U:U,Charts!AH1225,Spotify!P:P)/COUNTIF(Spotify!U:U,Charts!AH1225)</f>
        <v>163874</v>
      </c>
      <c r="AK1225" s="18">
        <f>SUMIF(Spotify!U:U,Charts!AH1225,Spotify!R:R)/COUNTIF(Spotify!U:U,Charts!AH1225)</f>
        <v>6</v>
      </c>
      <c r="AL1225" s="18">
        <f>SUMIF(Spotify!U:U,Charts!AH1225,Spotify!J:J)/COUNTIF(Spotify!U:U,Charts!AH1225)</f>
        <v>327</v>
      </c>
      <c r="AM1225" s="18">
        <f>SUMIF(Spotify!U:U,Charts!AH1225,Spotify!H:H)/COUNTIF(Spotify!U:U,Charts!AH1225)</f>
        <v>602</v>
      </c>
      <c r="AN1225" s="28">
        <f>SUMIF(Spotify!U:U,Charts!AH1225,Spotify!I:I)/COUNTIF(Spotify!U:U,Charts!AH1225)</f>
        <v>751</v>
      </c>
    </row>
    <row r="1226" spans="1:40" x14ac:dyDescent="0.25">
      <c r="A1226" s="3" t="s">
        <v>18269</v>
      </c>
      <c r="B1226" s="1">
        <v>131288711</v>
      </c>
      <c r="C1226" s="1">
        <v>1</v>
      </c>
      <c r="D1226" s="1"/>
      <c r="H1226" s="7" t="s">
        <v>3494</v>
      </c>
      <c r="I1226" s="1">
        <v>4998044</v>
      </c>
      <c r="J1226" s="8">
        <v>1</v>
      </c>
      <c r="L1226" s="7" t="s">
        <v>3494</v>
      </c>
      <c r="M1226" s="1">
        <f t="shared" si="86"/>
        <v>-4998044</v>
      </c>
      <c r="N1226">
        <v>1</v>
      </c>
      <c r="O1226" s="18">
        <f>SUMIF(Spotify!U:U,Charts!L1226,Spotify!Q:Q)/COUNTIF(Spotify!U:U,Charts!L1226)</f>
        <v>182121</v>
      </c>
      <c r="P1226" t="str">
        <f t="shared" si="87"/>
        <v>03:02</v>
      </c>
      <c r="Q1226" s="18">
        <f t="shared" si="89"/>
        <v>641941</v>
      </c>
      <c r="R1226" s="8" t="str">
        <f t="shared" si="88"/>
        <v>10:41</v>
      </c>
      <c r="T1226" s="7" t="s">
        <v>18269</v>
      </c>
      <c r="U1226">
        <f>COUNTIFS(Spotify!$AA:$AA,Charts!$U$1,Spotify!$U:$U,Charts!T1226)</f>
        <v>0</v>
      </c>
      <c r="V1226">
        <f>COUNTIFS(Spotify!$AA:$AA,Charts!$V$1,Spotify!$U:$U,Charts!T1226)</f>
        <v>0</v>
      </c>
      <c r="W1226">
        <f>COUNTIFS(Spotify!$AA:$AA,Charts!$W$1,Spotify!$U:$U,Charts!T1226)</f>
        <v>0</v>
      </c>
      <c r="X1226">
        <f>COUNTIFS(Spotify!$AA:$AA,Charts!$X$1,Spotify!$U:$U,Charts!T1226)</f>
        <v>0</v>
      </c>
      <c r="Y1226">
        <f>COUNTIFS(Spotify!$AA:$AA,Charts!$Y$1,Spotify!$U:$U,Charts!T1226)</f>
        <v>0</v>
      </c>
      <c r="Z1226">
        <f>COUNTIFS(Spotify!$AA:$AA,Charts!$Z$1,Spotify!$U:$U,Charts!T1226)</f>
        <v>0</v>
      </c>
      <c r="AA1226">
        <f>COUNTIFS(Spotify!$AA:$AA,Charts!$AA$1,Spotify!$U:$U,Charts!T1226)</f>
        <v>1</v>
      </c>
      <c r="AB1226">
        <f>COUNTIFS(Spotify!$AA:$AA,Charts!$AB$1,Spotify!$U:$U,Charts!T1226)</f>
        <v>0</v>
      </c>
      <c r="AC1226">
        <f>COUNTIFS(Spotify!$AA:$AA,Charts!$AC$1,Spotify!$U:$U,Charts!T1226)</f>
        <v>0</v>
      </c>
      <c r="AD1226">
        <f>COUNTIFS(Spotify!$AA:$AA,Charts!$AD$1,Spotify!$U:$U,Charts!T1226)</f>
        <v>0</v>
      </c>
      <c r="AE1226">
        <f>COUNTIFS(Spotify!$AA:$AA,Charts!$AE$1,Spotify!$U:$U,Charts!T1226)</f>
        <v>0</v>
      </c>
      <c r="AF1226" s="8">
        <f>COUNTIFS(Spotify!$AA:$AA,Charts!$AF$1,Spotify!$U:$U,Charts!T1226)</f>
        <v>0</v>
      </c>
      <c r="AH1226" s="7" t="s">
        <v>18269</v>
      </c>
      <c r="AI1226">
        <f>SUMIFS(Spotify!O:O,Spotify!U:U,Charts!AH1226)/COUNTIFS(Spotify!U:U,Charts!AH1226)</f>
        <v>-6541</v>
      </c>
      <c r="AJ1226" s="18">
        <f>SUMIF(Spotify!U:U,Charts!AH1226,Spotify!P:P)/COUNTIF(Spotify!U:U,Charts!AH1226)</f>
        <v>133133</v>
      </c>
      <c r="AK1226" s="18">
        <f>SUMIF(Spotify!U:U,Charts!AH1226,Spotify!R:R)/COUNTIF(Spotify!U:U,Charts!AH1226)</f>
        <v>15</v>
      </c>
      <c r="AL1226" s="18">
        <f>SUMIF(Spotify!U:U,Charts!AH1226,Spotify!J:J)/COUNTIF(Spotify!U:U,Charts!AH1226)</f>
        <v>268</v>
      </c>
      <c r="AM1226" s="18">
        <f>SUMIF(Spotify!U:U,Charts!AH1226,Spotify!H:H)/COUNTIF(Spotify!U:U,Charts!AH1226)</f>
        <v>821</v>
      </c>
      <c r="AN1226" s="28">
        <f>SUMIF(Spotify!U:U,Charts!AH1226,Spotify!I:I)/COUNTIF(Spotify!U:U,Charts!AH1226)</f>
        <v>609</v>
      </c>
    </row>
    <row r="1227" spans="1:40" x14ac:dyDescent="0.25">
      <c r="A1227" s="3" t="s">
        <v>1553</v>
      </c>
      <c r="B1227" s="1">
        <v>930324464</v>
      </c>
      <c r="C1227" s="1">
        <v>4</v>
      </c>
      <c r="D1227" s="1"/>
      <c r="H1227" s="7" t="s">
        <v>11746</v>
      </c>
      <c r="I1227" s="1">
        <v>4994448</v>
      </c>
      <c r="J1227" s="8">
        <v>1</v>
      </c>
      <c r="L1227" s="7" t="s">
        <v>11746</v>
      </c>
      <c r="M1227" s="1">
        <f t="shared" si="86"/>
        <v>-4994448</v>
      </c>
      <c r="N1227">
        <v>1</v>
      </c>
      <c r="O1227" s="18">
        <f>SUMIF(Spotify!U:U,Charts!L1227,Spotify!Q:Q)/COUNTIF(Spotify!U:U,Charts!L1227)</f>
        <v>170947</v>
      </c>
      <c r="P1227" t="str">
        <f t="shared" si="87"/>
        <v>02:50</v>
      </c>
      <c r="Q1227" s="18">
        <f t="shared" si="89"/>
        <v>641941</v>
      </c>
      <c r="R1227" s="8" t="str">
        <f t="shared" si="88"/>
        <v>10:41</v>
      </c>
      <c r="T1227" s="7" t="s">
        <v>1553</v>
      </c>
      <c r="U1227">
        <f>COUNTIFS(Spotify!$AA:$AA,Charts!$U$1,Spotify!$U:$U,Charts!T1227)</f>
        <v>0</v>
      </c>
      <c r="V1227">
        <f>COUNTIFS(Spotify!$AA:$AA,Charts!$V$1,Spotify!$U:$U,Charts!T1227)</f>
        <v>0</v>
      </c>
      <c r="W1227">
        <f>COUNTIFS(Spotify!$AA:$AA,Charts!$W$1,Spotify!$U:$U,Charts!T1227)</f>
        <v>0</v>
      </c>
      <c r="X1227">
        <f>COUNTIFS(Spotify!$AA:$AA,Charts!$X$1,Spotify!$U:$U,Charts!T1227)</f>
        <v>0</v>
      </c>
      <c r="Y1227">
        <f>COUNTIFS(Spotify!$AA:$AA,Charts!$Y$1,Spotify!$U:$U,Charts!T1227)</f>
        <v>2</v>
      </c>
      <c r="Z1227">
        <f>COUNTIFS(Spotify!$AA:$AA,Charts!$Z$1,Spotify!$U:$U,Charts!T1227)</f>
        <v>0</v>
      </c>
      <c r="AA1227">
        <f>COUNTIFS(Spotify!$AA:$AA,Charts!$AA$1,Spotify!$U:$U,Charts!T1227)</f>
        <v>0</v>
      </c>
      <c r="AB1227">
        <f>COUNTIFS(Spotify!$AA:$AA,Charts!$AB$1,Spotify!$U:$U,Charts!T1227)</f>
        <v>0</v>
      </c>
      <c r="AC1227">
        <f>COUNTIFS(Spotify!$AA:$AA,Charts!$AC$1,Spotify!$U:$U,Charts!T1227)</f>
        <v>0</v>
      </c>
      <c r="AD1227">
        <f>COUNTIFS(Spotify!$AA:$AA,Charts!$AD$1,Spotify!$U:$U,Charts!T1227)</f>
        <v>0</v>
      </c>
      <c r="AE1227">
        <f>COUNTIFS(Spotify!$AA:$AA,Charts!$AE$1,Spotify!$U:$U,Charts!T1227)</f>
        <v>0</v>
      </c>
      <c r="AF1227" s="8">
        <f>COUNTIFS(Spotify!$AA:$AA,Charts!$AF$1,Spotify!$U:$U,Charts!T1227)</f>
        <v>2</v>
      </c>
      <c r="AH1227" s="7" t="s">
        <v>1553</v>
      </c>
      <c r="AI1227">
        <f>SUMIFS(Spotify!O:O,Spotify!U:U,Charts!AH1227)/COUNTIFS(Spotify!U:U,Charts!AH1227)</f>
        <v>-3416.25</v>
      </c>
      <c r="AJ1227" s="18">
        <f>SUMIF(Spotify!U:U,Charts!AH1227,Spotify!P:P)/COUNTIF(Spotify!U:U,Charts!AH1227)</f>
        <v>136773.25</v>
      </c>
      <c r="AK1227" s="18">
        <f>SUMIF(Spotify!U:U,Charts!AH1227,Spotify!R:R)/COUNTIF(Spotify!U:U,Charts!AH1227)</f>
        <v>12</v>
      </c>
      <c r="AL1227" s="18">
        <f>SUMIF(Spotify!U:U,Charts!AH1227,Spotify!J:J)/COUNTIF(Spotify!U:U,Charts!AH1227)</f>
        <v>444.75</v>
      </c>
      <c r="AM1227" s="18">
        <f>SUMIF(Spotify!U:U,Charts!AH1227,Spotify!H:H)/COUNTIF(Spotify!U:U,Charts!AH1227)</f>
        <v>766</v>
      </c>
      <c r="AN1227" s="28">
        <f>SUMIF(Spotify!U:U,Charts!AH1227,Spotify!I:I)/COUNTIF(Spotify!U:U,Charts!AH1227)</f>
        <v>638.5</v>
      </c>
    </row>
    <row r="1228" spans="1:40" x14ac:dyDescent="0.25">
      <c r="A1228" s="3" t="s">
        <v>120</v>
      </c>
      <c r="B1228" s="1">
        <v>7503746957</v>
      </c>
      <c r="C1228" s="1">
        <v>53</v>
      </c>
      <c r="D1228" s="1"/>
      <c r="H1228" s="7" t="s">
        <v>16569</v>
      </c>
      <c r="I1228" s="1">
        <v>4915403</v>
      </c>
      <c r="J1228" s="8">
        <v>1</v>
      </c>
      <c r="L1228" s="7" t="s">
        <v>16569</v>
      </c>
      <c r="M1228" s="1">
        <f t="shared" si="86"/>
        <v>-4915403</v>
      </c>
      <c r="N1228">
        <v>1</v>
      </c>
      <c r="O1228" s="18">
        <f>SUMIF(Spotify!U:U,Charts!L1228,Spotify!Q:Q)/COUNTIF(Spotify!U:U,Charts!L1228)</f>
        <v>187000</v>
      </c>
      <c r="P1228" t="str">
        <f t="shared" si="87"/>
        <v>03:07</v>
      </c>
      <c r="Q1228" s="18">
        <f t="shared" si="89"/>
        <v>641941</v>
      </c>
      <c r="R1228" s="8" t="str">
        <f t="shared" si="88"/>
        <v>10:41</v>
      </c>
      <c r="T1228" s="7" t="s">
        <v>120</v>
      </c>
      <c r="U1228">
        <f>COUNTIFS(Spotify!$AA:$AA,Charts!$U$1,Spotify!$U:$U,Charts!T1228)</f>
        <v>7</v>
      </c>
      <c r="V1228">
        <f>COUNTIFS(Spotify!$AA:$AA,Charts!$V$1,Spotify!$U:$U,Charts!T1228)</f>
        <v>9</v>
      </c>
      <c r="W1228">
        <f>COUNTIFS(Spotify!$AA:$AA,Charts!$W$1,Spotify!$U:$U,Charts!T1228)</f>
        <v>2</v>
      </c>
      <c r="X1228">
        <f>COUNTIFS(Spotify!$AA:$AA,Charts!$X$1,Spotify!$U:$U,Charts!T1228)</f>
        <v>3</v>
      </c>
      <c r="Y1228">
        <f>COUNTIFS(Spotify!$AA:$AA,Charts!$Y$1,Spotify!$U:$U,Charts!T1228)</f>
        <v>2</v>
      </c>
      <c r="Z1228">
        <f>COUNTIFS(Spotify!$AA:$AA,Charts!$Z$1,Spotify!$U:$U,Charts!T1228)</f>
        <v>4</v>
      </c>
      <c r="AA1228">
        <f>COUNTIFS(Spotify!$AA:$AA,Charts!$AA$1,Spotify!$U:$U,Charts!T1228)</f>
        <v>2</v>
      </c>
      <c r="AB1228">
        <f>COUNTIFS(Spotify!$AA:$AA,Charts!$AB$1,Spotify!$U:$U,Charts!T1228)</f>
        <v>2</v>
      </c>
      <c r="AC1228">
        <f>COUNTIFS(Spotify!$AA:$AA,Charts!$AC$1,Spotify!$U:$U,Charts!T1228)</f>
        <v>4</v>
      </c>
      <c r="AD1228">
        <f>COUNTIFS(Spotify!$AA:$AA,Charts!$AD$1,Spotify!$U:$U,Charts!T1228)</f>
        <v>9</v>
      </c>
      <c r="AE1228">
        <f>COUNTIFS(Spotify!$AA:$AA,Charts!$AE$1,Spotify!$U:$U,Charts!T1228)</f>
        <v>1</v>
      </c>
      <c r="AF1228" s="8">
        <f>COUNTIFS(Spotify!$AA:$AA,Charts!$AF$1,Spotify!$U:$U,Charts!T1228)</f>
        <v>8</v>
      </c>
      <c r="AH1228" s="7" t="s">
        <v>120</v>
      </c>
      <c r="AI1228">
        <f>SUMIFS(Spotify!O:O,Spotify!U:U,Charts!AH1228)/COUNTIFS(Spotify!U:U,Charts!AH1228)</f>
        <v>-8424</v>
      </c>
      <c r="AJ1228" s="18">
        <f>SUMIF(Spotify!U:U,Charts!AH1228,Spotify!P:P)/COUNTIF(Spotify!U:U,Charts!AH1228)</f>
        <v>108733.11320754717</v>
      </c>
      <c r="AK1228" s="18">
        <f>SUMIF(Spotify!U:U,Charts!AH1228,Spotify!R:R)/COUNTIF(Spotify!U:U,Charts!AH1228)</f>
        <v>21.037735849056602</v>
      </c>
      <c r="AL1228" s="18">
        <f>SUMIF(Spotify!U:U,Charts!AH1228,Spotify!J:J)/COUNTIF(Spotify!U:U,Charts!AH1228)</f>
        <v>373.07547169811323</v>
      </c>
      <c r="AM1228" s="18">
        <f>SUMIF(Spotify!U:U,Charts!AH1228,Spotify!H:H)/COUNTIF(Spotify!U:U,Charts!AH1228)</f>
        <v>570.28301886792451</v>
      </c>
      <c r="AN1228" s="28">
        <f>SUMIF(Spotify!U:U,Charts!AH1228,Spotify!I:I)/COUNTIF(Spotify!U:U,Charts!AH1228)</f>
        <v>455.98113207547169</v>
      </c>
    </row>
    <row r="1229" spans="1:40" x14ac:dyDescent="0.25">
      <c r="A1229" s="3" t="s">
        <v>18270</v>
      </c>
      <c r="B1229" s="1">
        <v>610441444</v>
      </c>
      <c r="C1229" s="1">
        <v>2</v>
      </c>
      <c r="D1229" s="1"/>
      <c r="H1229" s="7" t="s">
        <v>17870</v>
      </c>
      <c r="I1229" s="1">
        <v>4888449</v>
      </c>
      <c r="J1229" s="8">
        <v>1</v>
      </c>
      <c r="L1229" s="7" t="s">
        <v>17870</v>
      </c>
      <c r="M1229" s="1">
        <f t="shared" si="86"/>
        <v>-4888449</v>
      </c>
      <c r="N1229">
        <v>1</v>
      </c>
      <c r="O1229" s="18">
        <f>SUMIF(Spotify!U:U,Charts!L1229,Spotify!Q:Q)/COUNTIF(Spotify!U:U,Charts!L1229)</f>
        <v>166725</v>
      </c>
      <c r="P1229" t="str">
        <f t="shared" si="87"/>
        <v>02:46</v>
      </c>
      <c r="Q1229" s="18">
        <f t="shared" si="89"/>
        <v>641941</v>
      </c>
      <c r="R1229" s="8" t="str">
        <f t="shared" si="88"/>
        <v>10:41</v>
      </c>
      <c r="T1229" s="7" t="s">
        <v>18270</v>
      </c>
      <c r="U1229">
        <f>COUNTIFS(Spotify!$AA:$AA,Charts!$U$1,Spotify!$U:$U,Charts!T1229)</f>
        <v>0</v>
      </c>
      <c r="V1229">
        <f>COUNTIFS(Spotify!$AA:$AA,Charts!$V$1,Spotify!$U:$U,Charts!T1229)</f>
        <v>0</v>
      </c>
      <c r="W1229">
        <f>COUNTIFS(Spotify!$AA:$AA,Charts!$W$1,Spotify!$U:$U,Charts!T1229)</f>
        <v>2</v>
      </c>
      <c r="X1229">
        <f>COUNTIFS(Spotify!$AA:$AA,Charts!$X$1,Spotify!$U:$U,Charts!T1229)</f>
        <v>0</v>
      </c>
      <c r="Y1229">
        <f>COUNTIFS(Spotify!$AA:$AA,Charts!$Y$1,Spotify!$U:$U,Charts!T1229)</f>
        <v>0</v>
      </c>
      <c r="Z1229">
        <f>COUNTIFS(Spotify!$AA:$AA,Charts!$Z$1,Spotify!$U:$U,Charts!T1229)</f>
        <v>0</v>
      </c>
      <c r="AA1229">
        <f>COUNTIFS(Spotify!$AA:$AA,Charts!$AA$1,Spotify!$U:$U,Charts!T1229)</f>
        <v>0</v>
      </c>
      <c r="AB1229">
        <f>COUNTIFS(Spotify!$AA:$AA,Charts!$AB$1,Spotify!$U:$U,Charts!T1229)</f>
        <v>0</v>
      </c>
      <c r="AC1229">
        <f>COUNTIFS(Spotify!$AA:$AA,Charts!$AC$1,Spotify!$U:$U,Charts!T1229)</f>
        <v>0</v>
      </c>
      <c r="AD1229">
        <f>COUNTIFS(Spotify!$AA:$AA,Charts!$AD$1,Spotify!$U:$U,Charts!T1229)</f>
        <v>0</v>
      </c>
      <c r="AE1229">
        <f>COUNTIFS(Spotify!$AA:$AA,Charts!$AE$1,Spotify!$U:$U,Charts!T1229)</f>
        <v>0</v>
      </c>
      <c r="AF1229" s="8">
        <f>COUNTIFS(Spotify!$AA:$AA,Charts!$AF$1,Spotify!$U:$U,Charts!T1229)</f>
        <v>0</v>
      </c>
      <c r="AH1229" s="7" t="s">
        <v>18270</v>
      </c>
      <c r="AI1229">
        <f>SUMIFS(Spotify!O:O,Spotify!U:U,Charts!AH1229)/COUNTIFS(Spotify!U:U,Charts!AH1229)</f>
        <v>-7899</v>
      </c>
      <c r="AJ1229" s="18">
        <f>SUMIF(Spotify!U:U,Charts!AH1229,Spotify!P:P)/COUNTIF(Spotify!U:U,Charts!AH1229)</f>
        <v>129972</v>
      </c>
      <c r="AK1229" s="18">
        <f>SUMIF(Spotify!U:U,Charts!AH1229,Spotify!R:R)/COUNTIF(Spotify!U:U,Charts!AH1229)</f>
        <v>28.5</v>
      </c>
      <c r="AL1229" s="18">
        <f>SUMIF(Spotify!U:U,Charts!AH1229,Spotify!J:J)/COUNTIF(Spotify!U:U,Charts!AH1229)</f>
        <v>845.5</v>
      </c>
      <c r="AM1229" s="18">
        <f>SUMIF(Spotify!U:U,Charts!AH1229,Spotify!H:H)/COUNTIF(Spotify!U:U,Charts!AH1229)</f>
        <v>843</v>
      </c>
      <c r="AN1229" s="28">
        <f>SUMIF(Spotify!U:U,Charts!AH1229,Spotify!I:I)/COUNTIF(Spotify!U:U,Charts!AH1229)</f>
        <v>215</v>
      </c>
    </row>
    <row r="1230" spans="1:40" x14ac:dyDescent="0.25">
      <c r="A1230" s="3" t="s">
        <v>14944</v>
      </c>
      <c r="B1230" s="1">
        <v>286540128</v>
      </c>
      <c r="C1230" s="1">
        <v>2</v>
      </c>
      <c r="D1230" s="1"/>
      <c r="H1230" s="7" t="s">
        <v>17952</v>
      </c>
      <c r="I1230" s="1">
        <v>4784115</v>
      </c>
      <c r="J1230" s="8">
        <v>1</v>
      </c>
      <c r="L1230" s="7" t="s">
        <v>17952</v>
      </c>
      <c r="M1230" s="1">
        <f t="shared" si="86"/>
        <v>-4784115</v>
      </c>
      <c r="N1230">
        <v>1</v>
      </c>
      <c r="O1230" s="18">
        <f>SUMIF(Spotify!U:U,Charts!L1230,Spotify!Q:Q)/COUNTIF(Spotify!U:U,Charts!L1230)</f>
        <v>219667</v>
      </c>
      <c r="P1230" t="str">
        <f t="shared" si="87"/>
        <v>03:39</v>
      </c>
      <c r="Q1230" s="18">
        <f t="shared" si="89"/>
        <v>641941</v>
      </c>
      <c r="R1230" s="8" t="str">
        <f t="shared" si="88"/>
        <v>10:41</v>
      </c>
      <c r="T1230" s="7" t="s">
        <v>14944</v>
      </c>
      <c r="U1230">
        <f>COUNTIFS(Spotify!$AA:$AA,Charts!$U$1,Spotify!$U:$U,Charts!T1230)</f>
        <v>0</v>
      </c>
      <c r="V1230">
        <f>COUNTIFS(Spotify!$AA:$AA,Charts!$V$1,Spotify!$U:$U,Charts!T1230)</f>
        <v>0</v>
      </c>
      <c r="W1230">
        <f>COUNTIFS(Spotify!$AA:$AA,Charts!$W$1,Spotify!$U:$U,Charts!T1230)</f>
        <v>0</v>
      </c>
      <c r="X1230">
        <f>COUNTIFS(Spotify!$AA:$AA,Charts!$X$1,Spotify!$U:$U,Charts!T1230)</f>
        <v>0</v>
      </c>
      <c r="Y1230">
        <f>COUNTIFS(Spotify!$AA:$AA,Charts!$Y$1,Spotify!$U:$U,Charts!T1230)</f>
        <v>1</v>
      </c>
      <c r="Z1230">
        <f>COUNTIFS(Spotify!$AA:$AA,Charts!$Z$1,Spotify!$U:$U,Charts!T1230)</f>
        <v>0</v>
      </c>
      <c r="AA1230">
        <f>COUNTIFS(Spotify!$AA:$AA,Charts!$AA$1,Spotify!$U:$U,Charts!T1230)</f>
        <v>1</v>
      </c>
      <c r="AB1230">
        <f>COUNTIFS(Spotify!$AA:$AA,Charts!$AB$1,Spotify!$U:$U,Charts!T1230)</f>
        <v>0</v>
      </c>
      <c r="AC1230">
        <f>COUNTIFS(Spotify!$AA:$AA,Charts!$AC$1,Spotify!$U:$U,Charts!T1230)</f>
        <v>0</v>
      </c>
      <c r="AD1230">
        <f>COUNTIFS(Spotify!$AA:$AA,Charts!$AD$1,Spotify!$U:$U,Charts!T1230)</f>
        <v>0</v>
      </c>
      <c r="AE1230">
        <f>COUNTIFS(Spotify!$AA:$AA,Charts!$AE$1,Spotify!$U:$U,Charts!T1230)</f>
        <v>0</v>
      </c>
      <c r="AF1230" s="8">
        <f>COUNTIFS(Spotify!$AA:$AA,Charts!$AF$1,Spotify!$U:$U,Charts!T1230)</f>
        <v>0</v>
      </c>
      <c r="AH1230" s="7" t="s">
        <v>14944</v>
      </c>
      <c r="AI1230">
        <f>SUMIFS(Spotify!O:O,Spotify!U:U,Charts!AH1230)/COUNTIFS(Spotify!U:U,Charts!AH1230)</f>
        <v>-4442</v>
      </c>
      <c r="AJ1230" s="18">
        <f>SUMIF(Spotify!U:U,Charts!AH1230,Spotify!P:P)/COUNTIF(Spotify!U:U,Charts!AH1230)</f>
        <v>117157</v>
      </c>
      <c r="AK1230" s="18">
        <f>SUMIF(Spotify!U:U,Charts!AH1230,Spotify!R:R)/COUNTIF(Spotify!U:U,Charts!AH1230)</f>
        <v>12.5</v>
      </c>
      <c r="AL1230" s="18">
        <f>SUMIF(Spotify!U:U,Charts!AH1230,Spotify!J:J)/COUNTIF(Spotify!U:U,Charts!AH1230)</f>
        <v>297.5</v>
      </c>
      <c r="AM1230" s="18">
        <f>SUMIF(Spotify!U:U,Charts!AH1230,Spotify!H:H)/COUNTIF(Spotify!U:U,Charts!AH1230)</f>
        <v>656.5</v>
      </c>
      <c r="AN1230" s="28">
        <f>SUMIF(Spotify!U:U,Charts!AH1230,Spotify!I:I)/COUNTIF(Spotify!U:U,Charts!AH1230)</f>
        <v>587.5</v>
      </c>
    </row>
    <row r="1231" spans="1:40" x14ac:dyDescent="0.25">
      <c r="A1231" s="3" t="s">
        <v>18271</v>
      </c>
      <c r="B1231" s="1">
        <v>816872409</v>
      </c>
      <c r="C1231" s="1">
        <v>7</v>
      </c>
      <c r="D1231" s="1"/>
      <c r="H1231" s="7" t="s">
        <v>5464</v>
      </c>
      <c r="I1231" s="1">
        <v>4761551</v>
      </c>
      <c r="J1231" s="8">
        <v>1</v>
      </c>
      <c r="L1231" s="7" t="s">
        <v>5464</v>
      </c>
      <c r="M1231" s="1">
        <f t="shared" si="86"/>
        <v>-4761551</v>
      </c>
      <c r="N1231">
        <v>1</v>
      </c>
      <c r="O1231" s="18">
        <f>SUMIF(Spotify!U:U,Charts!L1231,Spotify!Q:Q)/COUNTIF(Spotify!U:U,Charts!L1231)</f>
        <v>214533</v>
      </c>
      <c r="P1231" t="str">
        <f t="shared" si="87"/>
        <v>03:34</v>
      </c>
      <c r="Q1231" s="18">
        <f t="shared" si="89"/>
        <v>641941</v>
      </c>
      <c r="R1231" s="8" t="str">
        <f t="shared" si="88"/>
        <v>10:41</v>
      </c>
      <c r="T1231" s="7" t="s">
        <v>18271</v>
      </c>
      <c r="U1231">
        <f>COUNTIFS(Spotify!$AA:$AA,Charts!$U$1,Spotify!$U:$U,Charts!T1231)</f>
        <v>0</v>
      </c>
      <c r="V1231">
        <f>COUNTIFS(Spotify!$AA:$AA,Charts!$V$1,Spotify!$U:$U,Charts!T1231)</f>
        <v>3</v>
      </c>
      <c r="W1231">
        <f>COUNTIFS(Spotify!$AA:$AA,Charts!$W$1,Spotify!$U:$U,Charts!T1231)</f>
        <v>0</v>
      </c>
      <c r="X1231">
        <f>COUNTIFS(Spotify!$AA:$AA,Charts!$X$1,Spotify!$U:$U,Charts!T1231)</f>
        <v>0</v>
      </c>
      <c r="Y1231">
        <f>COUNTIFS(Spotify!$AA:$AA,Charts!$Y$1,Spotify!$U:$U,Charts!T1231)</f>
        <v>0</v>
      </c>
      <c r="Z1231">
        <f>COUNTIFS(Spotify!$AA:$AA,Charts!$Z$1,Spotify!$U:$U,Charts!T1231)</f>
        <v>0</v>
      </c>
      <c r="AA1231">
        <f>COUNTIFS(Spotify!$AA:$AA,Charts!$AA$1,Spotify!$U:$U,Charts!T1231)</f>
        <v>3</v>
      </c>
      <c r="AB1231">
        <f>COUNTIFS(Spotify!$AA:$AA,Charts!$AB$1,Spotify!$U:$U,Charts!T1231)</f>
        <v>0</v>
      </c>
      <c r="AC1231">
        <f>COUNTIFS(Spotify!$AA:$AA,Charts!$AC$1,Spotify!$U:$U,Charts!T1231)</f>
        <v>0</v>
      </c>
      <c r="AD1231">
        <f>COUNTIFS(Spotify!$AA:$AA,Charts!$AD$1,Spotify!$U:$U,Charts!T1231)</f>
        <v>1</v>
      </c>
      <c r="AE1231">
        <f>COUNTIFS(Spotify!$AA:$AA,Charts!$AE$1,Spotify!$U:$U,Charts!T1231)</f>
        <v>0</v>
      </c>
      <c r="AF1231" s="8">
        <f>COUNTIFS(Spotify!$AA:$AA,Charts!$AF$1,Spotify!$U:$U,Charts!T1231)</f>
        <v>0</v>
      </c>
      <c r="AH1231" s="7" t="s">
        <v>18271</v>
      </c>
      <c r="AI1231">
        <f>SUMIFS(Spotify!O:O,Spotify!U:U,Charts!AH1231)/COUNTIFS(Spotify!U:U,Charts!AH1231)</f>
        <v>-3229.8571428571427</v>
      </c>
      <c r="AJ1231" s="18">
        <f>SUMIF(Spotify!U:U,Charts!AH1231,Spotify!P:P)/COUNTIF(Spotify!U:U,Charts!AH1231)</f>
        <v>132723</v>
      </c>
      <c r="AK1231" s="18">
        <f>SUMIF(Spotify!U:U,Charts!AH1231,Spotify!R:R)/COUNTIF(Spotify!U:U,Charts!AH1231)</f>
        <v>10.857142857142858</v>
      </c>
      <c r="AL1231" s="18">
        <f>SUMIF(Spotify!U:U,Charts!AH1231,Spotify!J:J)/COUNTIF(Spotify!U:U,Charts!AH1231)</f>
        <v>419</v>
      </c>
      <c r="AM1231" s="18">
        <f>SUMIF(Spotify!U:U,Charts!AH1231,Spotify!H:H)/COUNTIF(Spotify!U:U,Charts!AH1231)</f>
        <v>591.71428571428567</v>
      </c>
      <c r="AN1231" s="28">
        <f>SUMIF(Spotify!U:U,Charts!AH1231,Spotify!I:I)/COUNTIF(Spotify!U:U,Charts!AH1231)</f>
        <v>576.28571428571433</v>
      </c>
    </row>
    <row r="1232" spans="1:40" x14ac:dyDescent="0.25">
      <c r="A1232" s="3" t="s">
        <v>67</v>
      </c>
      <c r="B1232" s="1">
        <v>66510503</v>
      </c>
      <c r="C1232" s="1">
        <v>3</v>
      </c>
      <c r="D1232" s="1"/>
      <c r="H1232" s="7" t="s">
        <v>14985</v>
      </c>
      <c r="I1232" s="1">
        <v>4746650</v>
      </c>
      <c r="J1232" s="8">
        <v>1</v>
      </c>
      <c r="L1232" s="7" t="s">
        <v>14985</v>
      </c>
      <c r="M1232" s="1">
        <f t="shared" si="86"/>
        <v>-4746650</v>
      </c>
      <c r="N1232">
        <v>1</v>
      </c>
      <c r="O1232" s="18">
        <f>SUMIF(Spotify!U:U,Charts!L1232,Spotify!Q:Q)/COUNTIF(Spotify!U:U,Charts!L1232)</f>
        <v>236120</v>
      </c>
      <c r="P1232" t="str">
        <f t="shared" si="87"/>
        <v>03:56</v>
      </c>
      <c r="Q1232" s="18">
        <f t="shared" si="89"/>
        <v>641941</v>
      </c>
      <c r="R1232" s="8" t="str">
        <f t="shared" si="88"/>
        <v>10:41</v>
      </c>
      <c r="T1232" s="7" t="s">
        <v>67</v>
      </c>
      <c r="U1232">
        <f>COUNTIFS(Spotify!$AA:$AA,Charts!$U$1,Spotify!$U:$U,Charts!T1232)</f>
        <v>0</v>
      </c>
      <c r="V1232">
        <f>COUNTIFS(Spotify!$AA:$AA,Charts!$V$1,Spotify!$U:$U,Charts!T1232)</f>
        <v>0</v>
      </c>
      <c r="W1232">
        <f>COUNTIFS(Spotify!$AA:$AA,Charts!$W$1,Spotify!$U:$U,Charts!T1232)</f>
        <v>0</v>
      </c>
      <c r="X1232">
        <f>COUNTIFS(Spotify!$AA:$AA,Charts!$X$1,Spotify!$U:$U,Charts!T1232)</f>
        <v>0</v>
      </c>
      <c r="Y1232">
        <f>COUNTIFS(Spotify!$AA:$AA,Charts!$Y$1,Spotify!$U:$U,Charts!T1232)</f>
        <v>0</v>
      </c>
      <c r="Z1232">
        <f>COUNTIFS(Spotify!$AA:$AA,Charts!$Z$1,Spotify!$U:$U,Charts!T1232)</f>
        <v>0</v>
      </c>
      <c r="AA1232">
        <f>COUNTIFS(Spotify!$AA:$AA,Charts!$AA$1,Spotify!$U:$U,Charts!T1232)</f>
        <v>0</v>
      </c>
      <c r="AB1232">
        <f>COUNTIFS(Spotify!$AA:$AA,Charts!$AB$1,Spotify!$U:$U,Charts!T1232)</f>
        <v>1</v>
      </c>
      <c r="AC1232">
        <f>COUNTIFS(Spotify!$AA:$AA,Charts!$AC$1,Spotify!$U:$U,Charts!T1232)</f>
        <v>2</v>
      </c>
      <c r="AD1232">
        <f>COUNTIFS(Spotify!$AA:$AA,Charts!$AD$1,Spotify!$U:$U,Charts!T1232)</f>
        <v>0</v>
      </c>
      <c r="AE1232">
        <f>COUNTIFS(Spotify!$AA:$AA,Charts!$AE$1,Spotify!$U:$U,Charts!T1232)</f>
        <v>0</v>
      </c>
      <c r="AF1232" s="8">
        <f>COUNTIFS(Spotify!$AA:$AA,Charts!$AF$1,Spotify!$U:$U,Charts!T1232)</f>
        <v>0</v>
      </c>
      <c r="AH1232" s="7" t="s">
        <v>67</v>
      </c>
      <c r="AI1232">
        <f>SUMIFS(Spotify!O:O,Spotify!U:U,Charts!AH1232)/COUNTIFS(Spotify!U:U,Charts!AH1232)</f>
        <v>-8596.6666666666661</v>
      </c>
      <c r="AJ1232" s="18">
        <f>SUMIF(Spotify!U:U,Charts!AH1232,Spotify!P:P)/COUNTIF(Spotify!U:U,Charts!AH1232)</f>
        <v>99306.333333333328</v>
      </c>
      <c r="AK1232" s="18">
        <f>SUMIF(Spotify!U:U,Charts!AH1232,Spotify!R:R)/COUNTIF(Spotify!U:U,Charts!AH1232)</f>
        <v>7</v>
      </c>
      <c r="AL1232" s="18">
        <f>SUMIF(Spotify!U:U,Charts!AH1232,Spotify!J:J)/COUNTIF(Spotify!U:U,Charts!AH1232)</f>
        <v>191</v>
      </c>
      <c r="AM1232" s="18">
        <f>SUMIF(Spotify!U:U,Charts!AH1232,Spotify!H:H)/COUNTIF(Spotify!U:U,Charts!AH1232)</f>
        <v>814.33333333333337</v>
      </c>
      <c r="AN1232" s="28">
        <f>SUMIF(Spotify!U:U,Charts!AH1232,Spotify!I:I)/COUNTIF(Spotify!U:U,Charts!AH1232)</f>
        <v>259.66666666666669</v>
      </c>
    </row>
    <row r="1233" spans="1:40" x14ac:dyDescent="0.25">
      <c r="A1233" s="3" t="s">
        <v>2649</v>
      </c>
      <c r="B1233" s="1">
        <v>81833571</v>
      </c>
      <c r="C1233" s="1">
        <v>4</v>
      </c>
      <c r="D1233" s="1"/>
      <c r="H1233" s="7" t="s">
        <v>18079</v>
      </c>
      <c r="I1233" s="1">
        <v>4640455</v>
      </c>
      <c r="J1233" s="8">
        <v>1</v>
      </c>
      <c r="L1233" s="7" t="s">
        <v>18079</v>
      </c>
      <c r="M1233" s="1">
        <f t="shared" si="86"/>
        <v>-4640455</v>
      </c>
      <c r="N1233">
        <v>1</v>
      </c>
      <c r="O1233" s="18">
        <f>SUMIF(Spotify!U:U,Charts!L1233,Spotify!Q:Q)/COUNTIF(Spotify!U:U,Charts!L1233)</f>
        <v>182925</v>
      </c>
      <c r="P1233" t="str">
        <f t="shared" si="87"/>
        <v>03:02</v>
      </c>
      <c r="Q1233" s="18">
        <f t="shared" si="89"/>
        <v>641941</v>
      </c>
      <c r="R1233" s="8" t="str">
        <f t="shared" si="88"/>
        <v>10:41</v>
      </c>
      <c r="T1233" s="7" t="s">
        <v>2649</v>
      </c>
      <c r="U1233">
        <f>COUNTIFS(Spotify!$AA:$AA,Charts!$U$1,Spotify!$U:$U,Charts!T1233)</f>
        <v>0</v>
      </c>
      <c r="V1233">
        <f>COUNTIFS(Spotify!$AA:$AA,Charts!$V$1,Spotify!$U:$U,Charts!T1233)</f>
        <v>0</v>
      </c>
      <c r="W1233">
        <f>COUNTIFS(Spotify!$AA:$AA,Charts!$W$1,Spotify!$U:$U,Charts!T1233)</f>
        <v>1</v>
      </c>
      <c r="X1233">
        <f>COUNTIFS(Spotify!$AA:$AA,Charts!$X$1,Spotify!$U:$U,Charts!T1233)</f>
        <v>0</v>
      </c>
      <c r="Y1233">
        <f>COUNTIFS(Spotify!$AA:$AA,Charts!$Y$1,Spotify!$U:$U,Charts!T1233)</f>
        <v>2</v>
      </c>
      <c r="Z1233">
        <f>COUNTIFS(Spotify!$AA:$AA,Charts!$Z$1,Spotify!$U:$U,Charts!T1233)</f>
        <v>0</v>
      </c>
      <c r="AA1233">
        <f>COUNTIFS(Spotify!$AA:$AA,Charts!$AA$1,Spotify!$U:$U,Charts!T1233)</f>
        <v>0</v>
      </c>
      <c r="AB1233">
        <f>COUNTIFS(Spotify!$AA:$AA,Charts!$AB$1,Spotify!$U:$U,Charts!T1233)</f>
        <v>0</v>
      </c>
      <c r="AC1233">
        <f>COUNTIFS(Spotify!$AA:$AA,Charts!$AC$1,Spotify!$U:$U,Charts!T1233)</f>
        <v>0</v>
      </c>
      <c r="AD1233">
        <f>COUNTIFS(Spotify!$AA:$AA,Charts!$AD$1,Spotify!$U:$U,Charts!T1233)</f>
        <v>0</v>
      </c>
      <c r="AE1233">
        <f>COUNTIFS(Spotify!$AA:$AA,Charts!$AE$1,Spotify!$U:$U,Charts!T1233)</f>
        <v>0</v>
      </c>
      <c r="AF1233" s="8">
        <f>COUNTIFS(Spotify!$AA:$AA,Charts!$AF$1,Spotify!$U:$U,Charts!T1233)</f>
        <v>1</v>
      </c>
      <c r="AH1233" s="7" t="s">
        <v>2649</v>
      </c>
      <c r="AI1233">
        <f>SUMIFS(Spotify!O:O,Spotify!U:U,Charts!AH1233)/COUNTIFS(Spotify!U:U,Charts!AH1233)</f>
        <v>-4299.25</v>
      </c>
      <c r="AJ1233" s="18">
        <f>SUMIF(Spotify!U:U,Charts!AH1233,Spotify!P:P)/COUNTIF(Spotify!U:U,Charts!AH1233)</f>
        <v>134004.25</v>
      </c>
      <c r="AK1233" s="18">
        <f>SUMIF(Spotify!U:U,Charts!AH1233,Spotify!R:R)/COUNTIF(Spotify!U:U,Charts!AH1233)</f>
        <v>2.75</v>
      </c>
      <c r="AL1233" s="18">
        <f>SUMIF(Spotify!U:U,Charts!AH1233,Spotify!J:J)/COUNTIF(Spotify!U:U,Charts!AH1233)</f>
        <v>488</v>
      </c>
      <c r="AM1233" s="18">
        <f>SUMIF(Spotify!U:U,Charts!AH1233,Spotify!H:H)/COUNTIF(Spotify!U:U,Charts!AH1233)</f>
        <v>715</v>
      </c>
      <c r="AN1233" s="28">
        <f>SUMIF(Spotify!U:U,Charts!AH1233,Spotify!I:I)/COUNTIF(Spotify!U:U,Charts!AH1233)</f>
        <v>660.5</v>
      </c>
    </row>
    <row r="1234" spans="1:40" x14ac:dyDescent="0.25">
      <c r="A1234" s="3" t="s">
        <v>18272</v>
      </c>
      <c r="B1234" s="1">
        <v>262649036</v>
      </c>
      <c r="C1234" s="1">
        <v>4</v>
      </c>
      <c r="D1234" s="1"/>
      <c r="H1234" s="7" t="s">
        <v>18044</v>
      </c>
      <c r="I1234" s="1">
        <v>4629320</v>
      </c>
      <c r="J1234" s="8">
        <v>1</v>
      </c>
      <c r="L1234" s="7" t="s">
        <v>18044</v>
      </c>
      <c r="M1234" s="1">
        <f t="shared" si="86"/>
        <v>-4629320</v>
      </c>
      <c r="N1234">
        <v>1</v>
      </c>
      <c r="O1234" s="18">
        <f>SUMIF(Spotify!U:U,Charts!L1234,Spotify!Q:Q)/COUNTIF(Spotify!U:U,Charts!L1234)</f>
        <v>119040</v>
      </c>
      <c r="P1234" t="str">
        <f t="shared" si="87"/>
        <v>01:59</v>
      </c>
      <c r="Q1234" s="18">
        <f t="shared" si="89"/>
        <v>641941</v>
      </c>
      <c r="R1234" s="8" t="str">
        <f t="shared" si="88"/>
        <v>10:41</v>
      </c>
      <c r="T1234" s="7" t="s">
        <v>18272</v>
      </c>
      <c r="U1234">
        <f>COUNTIFS(Spotify!$AA:$AA,Charts!$U$1,Spotify!$U:$U,Charts!T1234)</f>
        <v>0</v>
      </c>
      <c r="V1234">
        <f>COUNTIFS(Spotify!$AA:$AA,Charts!$V$1,Spotify!$U:$U,Charts!T1234)</f>
        <v>2</v>
      </c>
      <c r="W1234">
        <f>COUNTIFS(Spotify!$AA:$AA,Charts!$W$1,Spotify!$U:$U,Charts!T1234)</f>
        <v>2</v>
      </c>
      <c r="X1234">
        <f>COUNTIFS(Spotify!$AA:$AA,Charts!$X$1,Spotify!$U:$U,Charts!T1234)</f>
        <v>0</v>
      </c>
      <c r="Y1234">
        <f>COUNTIFS(Spotify!$AA:$AA,Charts!$Y$1,Spotify!$U:$U,Charts!T1234)</f>
        <v>0</v>
      </c>
      <c r="Z1234">
        <f>COUNTIFS(Spotify!$AA:$AA,Charts!$Z$1,Spotify!$U:$U,Charts!T1234)</f>
        <v>0</v>
      </c>
      <c r="AA1234">
        <f>COUNTIFS(Spotify!$AA:$AA,Charts!$AA$1,Spotify!$U:$U,Charts!T1234)</f>
        <v>0</v>
      </c>
      <c r="AB1234">
        <f>COUNTIFS(Spotify!$AA:$AA,Charts!$AB$1,Spotify!$U:$U,Charts!T1234)</f>
        <v>0</v>
      </c>
      <c r="AC1234">
        <f>COUNTIFS(Spotify!$AA:$AA,Charts!$AC$1,Spotify!$U:$U,Charts!T1234)</f>
        <v>0</v>
      </c>
      <c r="AD1234">
        <f>COUNTIFS(Spotify!$AA:$AA,Charts!$AD$1,Spotify!$U:$U,Charts!T1234)</f>
        <v>0</v>
      </c>
      <c r="AE1234">
        <f>COUNTIFS(Spotify!$AA:$AA,Charts!$AE$1,Spotify!$U:$U,Charts!T1234)</f>
        <v>0</v>
      </c>
      <c r="AF1234" s="8">
        <f>COUNTIFS(Spotify!$AA:$AA,Charts!$AF$1,Spotify!$U:$U,Charts!T1234)</f>
        <v>0</v>
      </c>
      <c r="AH1234" s="7" t="s">
        <v>18272</v>
      </c>
      <c r="AI1234">
        <f>SUMIFS(Spotify!O:O,Spotify!U:U,Charts!AH1234)/COUNTIFS(Spotify!U:U,Charts!AH1234)</f>
        <v>-6438</v>
      </c>
      <c r="AJ1234" s="18">
        <f>SUMIF(Spotify!U:U,Charts!AH1234,Spotify!P:P)/COUNTIF(Spotify!U:U,Charts!AH1234)</f>
        <v>152460.25</v>
      </c>
      <c r="AK1234" s="18">
        <f>SUMIF(Spotify!U:U,Charts!AH1234,Spotify!R:R)/COUNTIF(Spotify!U:U,Charts!AH1234)</f>
        <v>12</v>
      </c>
      <c r="AL1234" s="18">
        <f>SUMIF(Spotify!U:U,Charts!AH1234,Spotify!J:J)/COUNTIF(Spotify!U:U,Charts!AH1234)</f>
        <v>409.25</v>
      </c>
      <c r="AM1234" s="18">
        <f>SUMIF(Spotify!U:U,Charts!AH1234,Spotify!H:H)/COUNTIF(Spotify!U:U,Charts!AH1234)</f>
        <v>416</v>
      </c>
      <c r="AN1234" s="28">
        <f>SUMIF(Spotify!U:U,Charts!AH1234,Spotify!I:I)/COUNTIF(Spotify!U:U,Charts!AH1234)</f>
        <v>204.75</v>
      </c>
    </row>
    <row r="1235" spans="1:40" x14ac:dyDescent="0.25">
      <c r="A1235" s="3" t="s">
        <v>9762</v>
      </c>
      <c r="B1235" s="1">
        <v>145271110</v>
      </c>
      <c r="C1235" s="1">
        <v>1</v>
      </c>
      <c r="D1235" s="1"/>
      <c r="H1235" s="7" t="s">
        <v>18088</v>
      </c>
      <c r="I1235" s="1">
        <v>4492902</v>
      </c>
      <c r="J1235" s="8">
        <v>1</v>
      </c>
      <c r="L1235" s="7" t="s">
        <v>18088</v>
      </c>
      <c r="M1235" s="1">
        <f t="shared" si="86"/>
        <v>-4492902</v>
      </c>
      <c r="N1235">
        <v>1</v>
      </c>
      <c r="O1235" s="18">
        <f>SUMIF(Spotify!U:U,Charts!L1235,Spotify!Q:Q)/COUNTIF(Spotify!U:U,Charts!L1235)</f>
        <v>273321</v>
      </c>
      <c r="P1235" t="str">
        <f t="shared" si="87"/>
        <v>04:33</v>
      </c>
      <c r="Q1235" s="18">
        <f t="shared" si="89"/>
        <v>641941</v>
      </c>
      <c r="R1235" s="8" t="str">
        <f t="shared" si="88"/>
        <v>10:41</v>
      </c>
      <c r="T1235" s="7" t="s">
        <v>9762</v>
      </c>
      <c r="U1235">
        <f>COUNTIFS(Spotify!$AA:$AA,Charts!$U$1,Spotify!$U:$U,Charts!T1235)</f>
        <v>0</v>
      </c>
      <c r="V1235">
        <f>COUNTIFS(Spotify!$AA:$AA,Charts!$V$1,Spotify!$U:$U,Charts!T1235)</f>
        <v>0</v>
      </c>
      <c r="W1235">
        <f>COUNTIFS(Spotify!$AA:$AA,Charts!$W$1,Spotify!$U:$U,Charts!T1235)</f>
        <v>0</v>
      </c>
      <c r="X1235">
        <f>COUNTIFS(Spotify!$AA:$AA,Charts!$X$1,Spotify!$U:$U,Charts!T1235)</f>
        <v>0</v>
      </c>
      <c r="Y1235">
        <f>COUNTIFS(Spotify!$AA:$AA,Charts!$Y$1,Spotify!$U:$U,Charts!T1235)</f>
        <v>0</v>
      </c>
      <c r="Z1235">
        <f>COUNTIFS(Spotify!$AA:$AA,Charts!$Z$1,Spotify!$U:$U,Charts!T1235)</f>
        <v>0</v>
      </c>
      <c r="AA1235">
        <f>COUNTIFS(Spotify!$AA:$AA,Charts!$AA$1,Spotify!$U:$U,Charts!T1235)</f>
        <v>1</v>
      </c>
      <c r="AB1235">
        <f>COUNTIFS(Spotify!$AA:$AA,Charts!$AB$1,Spotify!$U:$U,Charts!T1235)</f>
        <v>0</v>
      </c>
      <c r="AC1235">
        <f>COUNTIFS(Spotify!$AA:$AA,Charts!$AC$1,Spotify!$U:$U,Charts!T1235)</f>
        <v>0</v>
      </c>
      <c r="AD1235">
        <f>COUNTIFS(Spotify!$AA:$AA,Charts!$AD$1,Spotify!$U:$U,Charts!T1235)</f>
        <v>0</v>
      </c>
      <c r="AE1235">
        <f>COUNTIFS(Spotify!$AA:$AA,Charts!$AE$1,Spotify!$U:$U,Charts!T1235)</f>
        <v>0</v>
      </c>
      <c r="AF1235" s="8">
        <f>COUNTIFS(Spotify!$AA:$AA,Charts!$AF$1,Spotify!$U:$U,Charts!T1235)</f>
        <v>0</v>
      </c>
      <c r="AH1235" s="7" t="s">
        <v>9762</v>
      </c>
      <c r="AI1235">
        <f>SUMIFS(Spotify!O:O,Spotify!U:U,Charts!AH1235)/COUNTIFS(Spotify!U:U,Charts!AH1235)</f>
        <v>-4028</v>
      </c>
      <c r="AJ1235" s="18">
        <f>SUMIF(Spotify!U:U,Charts!AH1235,Spotify!P:P)/COUNTIF(Spotify!U:U,Charts!AH1235)</f>
        <v>125023</v>
      </c>
      <c r="AK1235" s="18">
        <f>SUMIF(Spotify!U:U,Charts!AH1235,Spotify!R:R)/COUNTIF(Spotify!U:U,Charts!AH1235)</f>
        <v>7</v>
      </c>
      <c r="AL1235" s="18">
        <f>SUMIF(Spotify!U:U,Charts!AH1235,Spotify!J:J)/COUNTIF(Spotify!U:U,Charts!AH1235)</f>
        <v>441</v>
      </c>
      <c r="AM1235" s="18">
        <f>SUMIF(Spotify!U:U,Charts!AH1235,Spotify!H:H)/COUNTIF(Spotify!U:U,Charts!AH1235)</f>
        <v>66</v>
      </c>
      <c r="AN1235" s="28">
        <f>SUMIF(Spotify!U:U,Charts!AH1235,Spotify!I:I)/COUNTIF(Spotify!U:U,Charts!AH1235)</f>
        <v>727</v>
      </c>
    </row>
    <row r="1236" spans="1:40" x14ac:dyDescent="0.25">
      <c r="A1236" s="3" t="s">
        <v>15928</v>
      </c>
      <c r="B1236" s="1">
        <v>963646284</v>
      </c>
      <c r="C1236" s="1">
        <v>2</v>
      </c>
      <c r="D1236" s="1"/>
      <c r="H1236" s="7" t="s">
        <v>17910</v>
      </c>
      <c r="I1236" s="1">
        <v>4458066</v>
      </c>
      <c r="J1236" s="8">
        <v>1</v>
      </c>
      <c r="L1236" s="7" t="s">
        <v>17910</v>
      </c>
      <c r="M1236" s="1">
        <f t="shared" si="86"/>
        <v>-4458066</v>
      </c>
      <c r="N1236">
        <v>1</v>
      </c>
      <c r="O1236" s="18">
        <f>SUMIF(Spotify!U:U,Charts!L1236,Spotify!Q:Q)/COUNTIF(Spotify!U:U,Charts!L1236)</f>
        <v>304859</v>
      </c>
      <c r="P1236" t="str">
        <f t="shared" si="87"/>
        <v>05:04</v>
      </c>
      <c r="Q1236" s="18">
        <f t="shared" si="89"/>
        <v>641941</v>
      </c>
      <c r="R1236" s="8" t="str">
        <f t="shared" si="88"/>
        <v>10:41</v>
      </c>
      <c r="T1236" s="7" t="s">
        <v>15928</v>
      </c>
      <c r="U1236">
        <f>COUNTIFS(Spotify!$AA:$AA,Charts!$U$1,Spotify!$U:$U,Charts!T1236)</f>
        <v>0</v>
      </c>
      <c r="V1236">
        <f>COUNTIFS(Spotify!$AA:$AA,Charts!$V$1,Spotify!$U:$U,Charts!T1236)</f>
        <v>0</v>
      </c>
      <c r="W1236">
        <f>COUNTIFS(Spotify!$AA:$AA,Charts!$W$1,Spotify!$U:$U,Charts!T1236)</f>
        <v>1</v>
      </c>
      <c r="X1236">
        <f>COUNTIFS(Spotify!$AA:$AA,Charts!$X$1,Spotify!$U:$U,Charts!T1236)</f>
        <v>0</v>
      </c>
      <c r="Y1236">
        <f>COUNTIFS(Spotify!$AA:$AA,Charts!$Y$1,Spotify!$U:$U,Charts!T1236)</f>
        <v>0</v>
      </c>
      <c r="Z1236">
        <f>COUNTIFS(Spotify!$AA:$AA,Charts!$Z$1,Spotify!$U:$U,Charts!T1236)</f>
        <v>0</v>
      </c>
      <c r="AA1236">
        <f>COUNTIFS(Spotify!$AA:$AA,Charts!$AA$1,Spotify!$U:$U,Charts!T1236)</f>
        <v>0</v>
      </c>
      <c r="AB1236">
        <f>COUNTIFS(Spotify!$AA:$AA,Charts!$AB$1,Spotify!$U:$U,Charts!T1236)</f>
        <v>1</v>
      </c>
      <c r="AC1236">
        <f>COUNTIFS(Spotify!$AA:$AA,Charts!$AC$1,Spotify!$U:$U,Charts!T1236)</f>
        <v>0</v>
      </c>
      <c r="AD1236">
        <f>COUNTIFS(Spotify!$AA:$AA,Charts!$AD$1,Spotify!$U:$U,Charts!T1236)</f>
        <v>0</v>
      </c>
      <c r="AE1236">
        <f>COUNTIFS(Spotify!$AA:$AA,Charts!$AE$1,Spotify!$U:$U,Charts!T1236)</f>
        <v>0</v>
      </c>
      <c r="AF1236" s="8">
        <f>COUNTIFS(Spotify!$AA:$AA,Charts!$AF$1,Spotify!$U:$U,Charts!T1236)</f>
        <v>0</v>
      </c>
      <c r="AH1236" s="7" t="s">
        <v>15928</v>
      </c>
      <c r="AI1236">
        <f>SUMIFS(Spotify!O:O,Spotify!U:U,Charts!AH1236)/COUNTIFS(Spotify!U:U,Charts!AH1236)</f>
        <v>-7021.5</v>
      </c>
      <c r="AJ1236" s="18">
        <f>SUMIF(Spotify!U:U,Charts!AH1236,Spotify!P:P)/COUNTIF(Spotify!U:U,Charts!AH1236)</f>
        <v>169851.5</v>
      </c>
      <c r="AK1236" s="18">
        <f>SUMIF(Spotify!U:U,Charts!AH1236,Spotify!R:R)/COUNTIF(Spotify!U:U,Charts!AH1236)</f>
        <v>26.5</v>
      </c>
      <c r="AL1236" s="18">
        <f>SUMIF(Spotify!U:U,Charts!AH1236,Spotify!J:J)/COUNTIF(Spotify!U:U,Charts!AH1236)</f>
        <v>349</v>
      </c>
      <c r="AM1236" s="18">
        <f>SUMIF(Spotify!U:U,Charts!AH1236,Spotify!H:H)/COUNTIF(Spotify!U:U,Charts!AH1236)</f>
        <v>793.5</v>
      </c>
      <c r="AN1236" s="28">
        <f>SUMIF(Spotify!U:U,Charts!AH1236,Spotify!I:I)/COUNTIF(Spotify!U:U,Charts!AH1236)</f>
        <v>472</v>
      </c>
    </row>
    <row r="1237" spans="1:40" x14ac:dyDescent="0.25">
      <c r="A1237" s="3" t="s">
        <v>5042</v>
      </c>
      <c r="B1237" s="1">
        <v>799873064</v>
      </c>
      <c r="C1237" s="1">
        <v>6</v>
      </c>
      <c r="D1237" s="1"/>
      <c r="H1237" s="7" t="s">
        <v>10900</v>
      </c>
      <c r="I1237" s="1">
        <v>4435538</v>
      </c>
      <c r="J1237" s="8">
        <v>1</v>
      </c>
      <c r="L1237" s="7" t="s">
        <v>10900</v>
      </c>
      <c r="M1237" s="1">
        <f t="shared" si="86"/>
        <v>-4435538</v>
      </c>
      <c r="N1237">
        <v>1</v>
      </c>
      <c r="O1237" s="18">
        <f>SUMIF(Spotify!U:U,Charts!L1237,Spotify!Q:Q)/COUNTIF(Spotify!U:U,Charts!L1237)</f>
        <v>160120</v>
      </c>
      <c r="P1237" t="str">
        <f t="shared" si="87"/>
        <v>02:40</v>
      </c>
      <c r="Q1237" s="18">
        <f t="shared" si="89"/>
        <v>641941</v>
      </c>
      <c r="R1237" s="8" t="str">
        <f t="shared" si="88"/>
        <v>10:41</v>
      </c>
      <c r="T1237" s="7" t="s">
        <v>5042</v>
      </c>
      <c r="U1237">
        <f>COUNTIFS(Spotify!$AA:$AA,Charts!$U$1,Spotify!$U:$U,Charts!T1237)</f>
        <v>3</v>
      </c>
      <c r="V1237">
        <f>COUNTIFS(Spotify!$AA:$AA,Charts!$V$1,Spotify!$U:$U,Charts!T1237)</f>
        <v>0</v>
      </c>
      <c r="W1237">
        <f>COUNTIFS(Spotify!$AA:$AA,Charts!$W$1,Spotify!$U:$U,Charts!T1237)</f>
        <v>1</v>
      </c>
      <c r="X1237">
        <f>COUNTIFS(Spotify!$AA:$AA,Charts!$X$1,Spotify!$U:$U,Charts!T1237)</f>
        <v>0</v>
      </c>
      <c r="Y1237">
        <f>COUNTIFS(Spotify!$AA:$AA,Charts!$Y$1,Spotify!$U:$U,Charts!T1237)</f>
        <v>0</v>
      </c>
      <c r="Z1237">
        <f>COUNTIFS(Spotify!$AA:$AA,Charts!$Z$1,Spotify!$U:$U,Charts!T1237)</f>
        <v>0</v>
      </c>
      <c r="AA1237">
        <f>COUNTIFS(Spotify!$AA:$AA,Charts!$AA$1,Spotify!$U:$U,Charts!T1237)</f>
        <v>0</v>
      </c>
      <c r="AB1237">
        <f>COUNTIFS(Spotify!$AA:$AA,Charts!$AB$1,Spotify!$U:$U,Charts!T1237)</f>
        <v>0</v>
      </c>
      <c r="AC1237">
        <f>COUNTIFS(Spotify!$AA:$AA,Charts!$AC$1,Spotify!$U:$U,Charts!T1237)</f>
        <v>0</v>
      </c>
      <c r="AD1237">
        <f>COUNTIFS(Spotify!$AA:$AA,Charts!$AD$1,Spotify!$U:$U,Charts!T1237)</f>
        <v>2</v>
      </c>
      <c r="AE1237">
        <f>COUNTIFS(Spotify!$AA:$AA,Charts!$AE$1,Spotify!$U:$U,Charts!T1237)</f>
        <v>0</v>
      </c>
      <c r="AF1237" s="8">
        <f>COUNTIFS(Spotify!$AA:$AA,Charts!$AF$1,Spotify!$U:$U,Charts!T1237)</f>
        <v>0</v>
      </c>
      <c r="AH1237" s="7" t="s">
        <v>5042</v>
      </c>
      <c r="AI1237">
        <f>SUMIFS(Spotify!O:O,Spotify!U:U,Charts!AH1237)/COUNTIFS(Spotify!U:U,Charts!AH1237)</f>
        <v>-7931.666666666667</v>
      </c>
      <c r="AJ1237" s="18">
        <f>SUMIF(Spotify!U:U,Charts!AH1237,Spotify!P:P)/COUNTIF(Spotify!U:U,Charts!AH1237)</f>
        <v>122483.5</v>
      </c>
      <c r="AK1237" s="18">
        <f>SUMIF(Spotify!U:U,Charts!AH1237,Spotify!R:R)/COUNTIF(Spotify!U:U,Charts!AH1237)</f>
        <v>19.166666666666668</v>
      </c>
      <c r="AL1237" s="18">
        <f>SUMIF(Spotify!U:U,Charts!AH1237,Spotify!J:J)/COUNTIF(Spotify!U:U,Charts!AH1237)</f>
        <v>550.33333333333337</v>
      </c>
      <c r="AM1237" s="18">
        <f>SUMIF(Spotify!U:U,Charts!AH1237,Spotify!H:H)/COUNTIF(Spotify!U:U,Charts!AH1237)</f>
        <v>779</v>
      </c>
      <c r="AN1237" s="28">
        <f>SUMIF(Spotify!U:U,Charts!AH1237,Spotify!I:I)/COUNTIF(Spotify!U:U,Charts!AH1237)</f>
        <v>336.83333333333331</v>
      </c>
    </row>
    <row r="1238" spans="1:40" x14ac:dyDescent="0.25">
      <c r="A1238" s="3" t="s">
        <v>18273</v>
      </c>
      <c r="B1238" s="1">
        <v>86186200</v>
      </c>
      <c r="C1238" s="1">
        <v>2</v>
      </c>
      <c r="D1238" s="1"/>
      <c r="H1238" s="7" t="s">
        <v>17895</v>
      </c>
      <c r="I1238" s="1">
        <v>4374448</v>
      </c>
      <c r="J1238" s="8">
        <v>1</v>
      </c>
      <c r="L1238" s="7" t="s">
        <v>17895</v>
      </c>
      <c r="M1238" s="1">
        <f t="shared" si="86"/>
        <v>-4374448</v>
      </c>
      <c r="N1238">
        <v>1</v>
      </c>
      <c r="O1238" s="18">
        <f>SUMIF(Spotify!U:U,Charts!L1238,Spotify!Q:Q)/COUNTIF(Spotify!U:U,Charts!L1238)</f>
        <v>156493</v>
      </c>
      <c r="P1238" t="str">
        <f t="shared" si="87"/>
        <v>02:36</v>
      </c>
      <c r="Q1238" s="18">
        <f t="shared" si="89"/>
        <v>641941</v>
      </c>
      <c r="R1238" s="8" t="str">
        <f t="shared" si="88"/>
        <v>10:41</v>
      </c>
      <c r="T1238" s="7" t="s">
        <v>18273</v>
      </c>
      <c r="U1238">
        <f>COUNTIFS(Spotify!$AA:$AA,Charts!$U$1,Spotify!$U:$U,Charts!T1238)</f>
        <v>0</v>
      </c>
      <c r="V1238">
        <f>COUNTIFS(Spotify!$AA:$AA,Charts!$V$1,Spotify!$U:$U,Charts!T1238)</f>
        <v>2</v>
      </c>
      <c r="W1238">
        <f>COUNTIFS(Spotify!$AA:$AA,Charts!$W$1,Spotify!$U:$U,Charts!T1238)</f>
        <v>0</v>
      </c>
      <c r="X1238">
        <f>COUNTIFS(Spotify!$AA:$AA,Charts!$X$1,Spotify!$U:$U,Charts!T1238)</f>
        <v>0</v>
      </c>
      <c r="Y1238">
        <f>COUNTIFS(Spotify!$AA:$AA,Charts!$Y$1,Spotify!$U:$U,Charts!T1238)</f>
        <v>0</v>
      </c>
      <c r="Z1238">
        <f>COUNTIFS(Spotify!$AA:$AA,Charts!$Z$1,Spotify!$U:$U,Charts!T1238)</f>
        <v>0</v>
      </c>
      <c r="AA1238">
        <f>COUNTIFS(Spotify!$AA:$AA,Charts!$AA$1,Spotify!$U:$U,Charts!T1238)</f>
        <v>0</v>
      </c>
      <c r="AB1238">
        <f>COUNTIFS(Spotify!$AA:$AA,Charts!$AB$1,Spotify!$U:$U,Charts!T1238)</f>
        <v>0</v>
      </c>
      <c r="AC1238">
        <f>COUNTIFS(Spotify!$AA:$AA,Charts!$AC$1,Spotify!$U:$U,Charts!T1238)</f>
        <v>0</v>
      </c>
      <c r="AD1238">
        <f>COUNTIFS(Spotify!$AA:$AA,Charts!$AD$1,Spotify!$U:$U,Charts!T1238)</f>
        <v>0</v>
      </c>
      <c r="AE1238">
        <f>COUNTIFS(Spotify!$AA:$AA,Charts!$AE$1,Spotify!$U:$U,Charts!T1238)</f>
        <v>0</v>
      </c>
      <c r="AF1238" s="8">
        <f>COUNTIFS(Spotify!$AA:$AA,Charts!$AF$1,Spotify!$U:$U,Charts!T1238)</f>
        <v>0</v>
      </c>
      <c r="AH1238" s="7" t="s">
        <v>18273</v>
      </c>
      <c r="AI1238">
        <f>SUMIFS(Spotify!O:O,Spotify!U:U,Charts!AH1238)/COUNTIFS(Spotify!U:U,Charts!AH1238)</f>
        <v>-8126</v>
      </c>
      <c r="AJ1238" s="18">
        <f>SUMIF(Spotify!U:U,Charts!AH1238,Spotify!P:P)/COUNTIF(Spotify!U:U,Charts!AH1238)</f>
        <v>149953</v>
      </c>
      <c r="AK1238" s="18">
        <f>SUMIF(Spotify!U:U,Charts!AH1238,Spotify!R:R)/COUNTIF(Spotify!U:U,Charts!AH1238)</f>
        <v>15.5</v>
      </c>
      <c r="AL1238" s="18">
        <f>SUMIF(Spotify!U:U,Charts!AH1238,Spotify!J:J)/COUNTIF(Spotify!U:U,Charts!AH1238)</f>
        <v>344</v>
      </c>
      <c r="AM1238" s="18">
        <f>SUMIF(Spotify!U:U,Charts!AH1238,Spotify!H:H)/COUNTIF(Spotify!U:U,Charts!AH1238)</f>
        <v>91</v>
      </c>
      <c r="AN1238" s="28">
        <f>SUMIF(Spotify!U:U,Charts!AH1238,Spotify!I:I)/COUNTIF(Spotify!U:U,Charts!AH1238)</f>
        <v>444</v>
      </c>
    </row>
    <row r="1239" spans="1:40" x14ac:dyDescent="0.25">
      <c r="A1239" s="3" t="s">
        <v>17510</v>
      </c>
      <c r="B1239" s="1">
        <v>126551606</v>
      </c>
      <c r="C1239" s="1">
        <v>1</v>
      </c>
      <c r="D1239" s="1"/>
      <c r="H1239" s="7" t="s">
        <v>18074</v>
      </c>
      <c r="I1239" s="1">
        <v>4343251</v>
      </c>
      <c r="J1239" s="8">
        <v>1</v>
      </c>
      <c r="L1239" s="7" t="s">
        <v>18074</v>
      </c>
      <c r="M1239" s="1">
        <f t="shared" si="86"/>
        <v>-4343251</v>
      </c>
      <c r="N1239">
        <v>1</v>
      </c>
      <c r="O1239" s="18">
        <f>SUMIF(Spotify!U:U,Charts!L1239,Spotify!Q:Q)/COUNTIF(Spotify!U:U,Charts!L1239)</f>
        <v>171375</v>
      </c>
      <c r="P1239" t="str">
        <f t="shared" si="87"/>
        <v>02:51</v>
      </c>
      <c r="Q1239" s="18">
        <f t="shared" si="89"/>
        <v>641941</v>
      </c>
      <c r="R1239" s="8" t="str">
        <f t="shared" si="88"/>
        <v>10:41</v>
      </c>
      <c r="T1239" s="7" t="s">
        <v>17510</v>
      </c>
      <c r="U1239">
        <f>COUNTIFS(Spotify!$AA:$AA,Charts!$U$1,Spotify!$U:$U,Charts!T1239)</f>
        <v>0</v>
      </c>
      <c r="V1239">
        <f>COUNTIFS(Spotify!$AA:$AA,Charts!$V$1,Spotify!$U:$U,Charts!T1239)</f>
        <v>1</v>
      </c>
      <c r="W1239">
        <f>COUNTIFS(Spotify!$AA:$AA,Charts!$W$1,Spotify!$U:$U,Charts!T1239)</f>
        <v>0</v>
      </c>
      <c r="X1239">
        <f>COUNTIFS(Spotify!$AA:$AA,Charts!$X$1,Spotify!$U:$U,Charts!T1239)</f>
        <v>0</v>
      </c>
      <c r="Y1239">
        <f>COUNTIFS(Spotify!$AA:$AA,Charts!$Y$1,Spotify!$U:$U,Charts!T1239)</f>
        <v>0</v>
      </c>
      <c r="Z1239">
        <f>COUNTIFS(Spotify!$AA:$AA,Charts!$Z$1,Spotify!$U:$U,Charts!T1239)</f>
        <v>0</v>
      </c>
      <c r="AA1239">
        <f>COUNTIFS(Spotify!$AA:$AA,Charts!$AA$1,Spotify!$U:$U,Charts!T1239)</f>
        <v>0</v>
      </c>
      <c r="AB1239">
        <f>COUNTIFS(Spotify!$AA:$AA,Charts!$AB$1,Spotify!$U:$U,Charts!T1239)</f>
        <v>0</v>
      </c>
      <c r="AC1239">
        <f>COUNTIFS(Spotify!$AA:$AA,Charts!$AC$1,Spotify!$U:$U,Charts!T1239)</f>
        <v>0</v>
      </c>
      <c r="AD1239">
        <f>COUNTIFS(Spotify!$AA:$AA,Charts!$AD$1,Spotify!$U:$U,Charts!T1239)</f>
        <v>0</v>
      </c>
      <c r="AE1239">
        <f>COUNTIFS(Spotify!$AA:$AA,Charts!$AE$1,Spotify!$U:$U,Charts!T1239)</f>
        <v>0</v>
      </c>
      <c r="AF1239" s="8">
        <f>COUNTIFS(Spotify!$AA:$AA,Charts!$AF$1,Spotify!$U:$U,Charts!T1239)</f>
        <v>0</v>
      </c>
      <c r="AH1239" s="7" t="s">
        <v>17510</v>
      </c>
      <c r="AI1239">
        <f>SUMIFS(Spotify!O:O,Spotify!U:U,Charts!AH1239)/COUNTIFS(Spotify!U:U,Charts!AH1239)</f>
        <v>-2783</v>
      </c>
      <c r="AJ1239" s="18">
        <f>SUMIF(Spotify!U:U,Charts!AH1239,Spotify!P:P)/COUNTIF(Spotify!U:U,Charts!AH1239)</f>
        <v>166008</v>
      </c>
      <c r="AK1239" s="18">
        <f>SUMIF(Spotify!U:U,Charts!AH1239,Spotify!R:R)/COUNTIF(Spotify!U:U,Charts!AH1239)</f>
        <v>14</v>
      </c>
      <c r="AL1239" s="18">
        <f>SUMIF(Spotify!U:U,Charts!AH1239,Spotify!J:J)/COUNTIF(Spotify!U:U,Charts!AH1239)</f>
        <v>926</v>
      </c>
      <c r="AM1239" s="18">
        <f>SUMIF(Spotify!U:U,Charts!AH1239,Spotify!H:H)/COUNTIF(Spotify!U:U,Charts!AH1239)</f>
        <v>574</v>
      </c>
      <c r="AN1239" s="28">
        <f>SUMIF(Spotify!U:U,Charts!AH1239,Spotify!I:I)/COUNTIF(Spotify!U:U,Charts!AH1239)</f>
        <v>935</v>
      </c>
    </row>
    <row r="1240" spans="1:40" x14ac:dyDescent="0.25">
      <c r="A1240" s="3" t="s">
        <v>18274</v>
      </c>
      <c r="B1240" s="1">
        <v>6177604</v>
      </c>
      <c r="C1240" s="1">
        <v>1</v>
      </c>
      <c r="D1240" s="1"/>
      <c r="H1240" s="7" t="s">
        <v>18111</v>
      </c>
      <c r="I1240" s="1">
        <v>4291810</v>
      </c>
      <c r="J1240" s="8">
        <v>1</v>
      </c>
      <c r="L1240" s="7" t="s">
        <v>18111</v>
      </c>
      <c r="M1240" s="1">
        <f t="shared" si="86"/>
        <v>-4291810</v>
      </c>
      <c r="N1240">
        <v>1</v>
      </c>
      <c r="O1240" s="18">
        <f>SUMIF(Spotify!U:U,Charts!L1240,Spotify!Q:Q)/COUNTIF(Spotify!U:U,Charts!L1240)</f>
        <v>160667</v>
      </c>
      <c r="P1240" t="str">
        <f t="shared" si="87"/>
        <v>02:40</v>
      </c>
      <c r="Q1240" s="18">
        <f t="shared" si="89"/>
        <v>641941</v>
      </c>
      <c r="R1240" s="8" t="str">
        <f t="shared" si="88"/>
        <v>10:41</v>
      </c>
      <c r="T1240" s="7" t="s">
        <v>18274</v>
      </c>
      <c r="U1240">
        <f>COUNTIFS(Spotify!$AA:$AA,Charts!$U$1,Spotify!$U:$U,Charts!T1240)</f>
        <v>0</v>
      </c>
      <c r="V1240">
        <f>COUNTIFS(Spotify!$AA:$AA,Charts!$V$1,Spotify!$U:$U,Charts!T1240)</f>
        <v>1</v>
      </c>
      <c r="W1240">
        <f>COUNTIFS(Spotify!$AA:$AA,Charts!$W$1,Spotify!$U:$U,Charts!T1240)</f>
        <v>0</v>
      </c>
      <c r="X1240">
        <f>COUNTIFS(Spotify!$AA:$AA,Charts!$X$1,Spotify!$U:$U,Charts!T1240)</f>
        <v>0</v>
      </c>
      <c r="Y1240">
        <f>COUNTIFS(Spotify!$AA:$AA,Charts!$Y$1,Spotify!$U:$U,Charts!T1240)</f>
        <v>0</v>
      </c>
      <c r="Z1240">
        <f>COUNTIFS(Spotify!$AA:$AA,Charts!$Z$1,Spotify!$U:$U,Charts!T1240)</f>
        <v>0</v>
      </c>
      <c r="AA1240">
        <f>COUNTIFS(Spotify!$AA:$AA,Charts!$AA$1,Spotify!$U:$U,Charts!T1240)</f>
        <v>0</v>
      </c>
      <c r="AB1240">
        <f>COUNTIFS(Spotify!$AA:$AA,Charts!$AB$1,Spotify!$U:$U,Charts!T1240)</f>
        <v>0</v>
      </c>
      <c r="AC1240">
        <f>COUNTIFS(Spotify!$AA:$AA,Charts!$AC$1,Spotify!$U:$U,Charts!T1240)</f>
        <v>0</v>
      </c>
      <c r="AD1240">
        <f>COUNTIFS(Spotify!$AA:$AA,Charts!$AD$1,Spotify!$U:$U,Charts!T1240)</f>
        <v>0</v>
      </c>
      <c r="AE1240">
        <f>COUNTIFS(Spotify!$AA:$AA,Charts!$AE$1,Spotify!$U:$U,Charts!T1240)</f>
        <v>0</v>
      </c>
      <c r="AF1240" s="8">
        <f>COUNTIFS(Spotify!$AA:$AA,Charts!$AF$1,Spotify!$U:$U,Charts!T1240)</f>
        <v>0</v>
      </c>
      <c r="AH1240" s="7" t="s">
        <v>18274</v>
      </c>
      <c r="AI1240">
        <f>SUMIFS(Spotify!O:O,Spotify!U:U,Charts!AH1240)/COUNTIFS(Spotify!U:U,Charts!AH1240)</f>
        <v>-7005</v>
      </c>
      <c r="AJ1240" s="18">
        <f>SUMIF(Spotify!U:U,Charts!AH1240,Spotify!P:P)/COUNTIF(Spotify!U:U,Charts!AH1240)</f>
        <v>106772</v>
      </c>
      <c r="AK1240" s="18">
        <f>SUMIF(Spotify!U:U,Charts!AH1240,Spotify!R:R)/COUNTIF(Spotify!U:U,Charts!AH1240)</f>
        <v>1</v>
      </c>
      <c r="AL1240" s="18">
        <f>SUMIF(Spotify!U:U,Charts!AH1240,Spotify!J:J)/COUNTIF(Spotify!U:U,Charts!AH1240)</f>
        <v>732</v>
      </c>
      <c r="AM1240" s="18">
        <f>SUMIF(Spotify!U:U,Charts!AH1240,Spotify!H:H)/COUNTIF(Spotify!U:U,Charts!AH1240)</f>
        <v>551</v>
      </c>
      <c r="AN1240" s="28">
        <f>SUMIF(Spotify!U:U,Charts!AH1240,Spotify!I:I)/COUNTIF(Spotify!U:U,Charts!AH1240)</f>
        <v>578</v>
      </c>
    </row>
    <row r="1241" spans="1:40" x14ac:dyDescent="0.25">
      <c r="A1241" s="3" t="s">
        <v>16949</v>
      </c>
      <c r="B1241" s="1">
        <v>16985801</v>
      </c>
      <c r="C1241" s="1">
        <v>1</v>
      </c>
      <c r="D1241" s="1"/>
      <c r="H1241" s="7" t="s">
        <v>5854</v>
      </c>
      <c r="I1241" s="1">
        <v>4250022</v>
      </c>
      <c r="J1241" s="8">
        <v>1</v>
      </c>
      <c r="L1241" s="7" t="s">
        <v>5854</v>
      </c>
      <c r="M1241" s="1">
        <f t="shared" si="86"/>
        <v>-4250022</v>
      </c>
      <c r="N1241">
        <v>1</v>
      </c>
      <c r="O1241" s="18">
        <f>SUMIF(Spotify!U:U,Charts!L1241,Spotify!Q:Q)/COUNTIF(Spotify!U:U,Charts!L1241)</f>
        <v>183676</v>
      </c>
      <c r="P1241" t="str">
        <f t="shared" si="87"/>
        <v>03:03</v>
      </c>
      <c r="Q1241" s="18">
        <f t="shared" si="89"/>
        <v>641941</v>
      </c>
      <c r="R1241" s="8" t="str">
        <f t="shared" si="88"/>
        <v>10:41</v>
      </c>
      <c r="T1241" s="7" t="s">
        <v>16949</v>
      </c>
      <c r="U1241">
        <f>COUNTIFS(Spotify!$AA:$AA,Charts!$U$1,Spotify!$U:$U,Charts!T1241)</f>
        <v>0</v>
      </c>
      <c r="V1241">
        <f>COUNTIFS(Spotify!$AA:$AA,Charts!$V$1,Spotify!$U:$U,Charts!T1241)</f>
        <v>0</v>
      </c>
      <c r="W1241">
        <f>COUNTIFS(Spotify!$AA:$AA,Charts!$W$1,Spotify!$U:$U,Charts!T1241)</f>
        <v>0</v>
      </c>
      <c r="X1241">
        <f>COUNTIFS(Spotify!$AA:$AA,Charts!$X$1,Spotify!$U:$U,Charts!T1241)</f>
        <v>0</v>
      </c>
      <c r="Y1241">
        <f>COUNTIFS(Spotify!$AA:$AA,Charts!$Y$1,Spotify!$U:$U,Charts!T1241)</f>
        <v>0</v>
      </c>
      <c r="Z1241">
        <f>COUNTIFS(Spotify!$AA:$AA,Charts!$Z$1,Spotify!$U:$U,Charts!T1241)</f>
        <v>0</v>
      </c>
      <c r="AA1241">
        <f>COUNTIFS(Spotify!$AA:$AA,Charts!$AA$1,Spotify!$U:$U,Charts!T1241)</f>
        <v>0</v>
      </c>
      <c r="AB1241">
        <f>COUNTIFS(Spotify!$AA:$AA,Charts!$AB$1,Spotify!$U:$U,Charts!T1241)</f>
        <v>1</v>
      </c>
      <c r="AC1241">
        <f>COUNTIFS(Spotify!$AA:$AA,Charts!$AC$1,Spotify!$U:$U,Charts!T1241)</f>
        <v>0</v>
      </c>
      <c r="AD1241">
        <f>COUNTIFS(Spotify!$AA:$AA,Charts!$AD$1,Spotify!$U:$U,Charts!T1241)</f>
        <v>0</v>
      </c>
      <c r="AE1241">
        <f>COUNTIFS(Spotify!$AA:$AA,Charts!$AE$1,Spotify!$U:$U,Charts!T1241)</f>
        <v>0</v>
      </c>
      <c r="AF1241" s="8">
        <f>COUNTIFS(Spotify!$AA:$AA,Charts!$AF$1,Spotify!$U:$U,Charts!T1241)</f>
        <v>0</v>
      </c>
      <c r="AH1241" s="7" t="s">
        <v>16949</v>
      </c>
      <c r="AI1241">
        <f>SUMIFS(Spotify!O:O,Spotify!U:U,Charts!AH1241)/COUNTIFS(Spotify!U:U,Charts!AH1241)</f>
        <v>-3152</v>
      </c>
      <c r="AJ1241" s="18">
        <f>SUMIF(Spotify!U:U,Charts!AH1241,Spotify!P:P)/COUNTIF(Spotify!U:U,Charts!AH1241)</f>
        <v>166072</v>
      </c>
      <c r="AK1241" s="18">
        <f>SUMIF(Spotify!U:U,Charts!AH1241,Spotify!R:R)/COUNTIF(Spotify!U:U,Charts!AH1241)</f>
        <v>5</v>
      </c>
      <c r="AL1241" s="18">
        <f>SUMIF(Spotify!U:U,Charts!AH1241,Spotify!J:J)/COUNTIF(Spotify!U:U,Charts!AH1241)</f>
        <v>447</v>
      </c>
      <c r="AM1241" s="18">
        <f>SUMIF(Spotify!U:U,Charts!AH1241,Spotify!H:H)/COUNTIF(Spotify!U:U,Charts!AH1241)</f>
        <v>635</v>
      </c>
      <c r="AN1241" s="28">
        <f>SUMIF(Spotify!U:U,Charts!AH1241,Spotify!I:I)/COUNTIF(Spotify!U:U,Charts!AH1241)</f>
        <v>847</v>
      </c>
    </row>
    <row r="1242" spans="1:40" x14ac:dyDescent="0.25">
      <c r="A1242" s="3" t="s">
        <v>10575</v>
      </c>
      <c r="B1242" s="1">
        <v>23968409</v>
      </c>
      <c r="C1242" s="1">
        <v>1</v>
      </c>
      <c r="D1242" s="1"/>
      <c r="H1242" s="7" t="s">
        <v>10860</v>
      </c>
      <c r="I1242" s="1">
        <v>4241042</v>
      </c>
      <c r="J1242" s="8">
        <v>1</v>
      </c>
      <c r="L1242" s="7" t="s">
        <v>10860</v>
      </c>
      <c r="M1242" s="1">
        <f t="shared" si="86"/>
        <v>-4241042</v>
      </c>
      <c r="N1242">
        <v>1</v>
      </c>
      <c r="O1242" s="18">
        <f>SUMIF(Spotify!U:U,Charts!L1242,Spotify!Q:Q)/COUNTIF(Spotify!U:U,Charts!L1242)</f>
        <v>224483</v>
      </c>
      <c r="P1242" t="str">
        <f t="shared" si="87"/>
        <v>03:44</v>
      </c>
      <c r="Q1242" s="18">
        <f t="shared" si="89"/>
        <v>641941</v>
      </c>
      <c r="R1242" s="8" t="str">
        <f t="shared" si="88"/>
        <v>10:41</v>
      </c>
      <c r="T1242" s="7" t="s">
        <v>10575</v>
      </c>
      <c r="U1242">
        <f>COUNTIFS(Spotify!$AA:$AA,Charts!$U$1,Spotify!$U:$U,Charts!T1242)</f>
        <v>0</v>
      </c>
      <c r="V1242">
        <f>COUNTIFS(Spotify!$AA:$AA,Charts!$V$1,Spotify!$U:$U,Charts!T1242)</f>
        <v>0</v>
      </c>
      <c r="W1242">
        <f>COUNTIFS(Spotify!$AA:$AA,Charts!$W$1,Spotify!$U:$U,Charts!T1242)</f>
        <v>0</v>
      </c>
      <c r="X1242">
        <f>COUNTIFS(Spotify!$AA:$AA,Charts!$X$1,Spotify!$U:$U,Charts!T1242)</f>
        <v>0</v>
      </c>
      <c r="Y1242">
        <f>COUNTIFS(Spotify!$AA:$AA,Charts!$Y$1,Spotify!$U:$U,Charts!T1242)</f>
        <v>0</v>
      </c>
      <c r="Z1242">
        <f>COUNTIFS(Spotify!$AA:$AA,Charts!$Z$1,Spotify!$U:$U,Charts!T1242)</f>
        <v>0</v>
      </c>
      <c r="AA1242">
        <f>COUNTIFS(Spotify!$AA:$AA,Charts!$AA$1,Spotify!$U:$U,Charts!T1242)</f>
        <v>0</v>
      </c>
      <c r="AB1242">
        <f>COUNTIFS(Spotify!$AA:$AA,Charts!$AB$1,Spotify!$U:$U,Charts!T1242)</f>
        <v>1</v>
      </c>
      <c r="AC1242">
        <f>COUNTIFS(Spotify!$AA:$AA,Charts!$AC$1,Spotify!$U:$U,Charts!T1242)</f>
        <v>0</v>
      </c>
      <c r="AD1242">
        <f>COUNTIFS(Spotify!$AA:$AA,Charts!$AD$1,Spotify!$U:$U,Charts!T1242)</f>
        <v>0</v>
      </c>
      <c r="AE1242">
        <f>COUNTIFS(Spotify!$AA:$AA,Charts!$AE$1,Spotify!$U:$U,Charts!T1242)</f>
        <v>0</v>
      </c>
      <c r="AF1242" s="8">
        <f>COUNTIFS(Spotify!$AA:$AA,Charts!$AF$1,Spotify!$U:$U,Charts!T1242)</f>
        <v>0</v>
      </c>
      <c r="AH1242" s="7" t="s">
        <v>10575</v>
      </c>
      <c r="AI1242">
        <f>SUMIFS(Spotify!O:O,Spotify!U:U,Charts!AH1242)/COUNTIFS(Spotify!U:U,Charts!AH1242)</f>
        <v>-7553</v>
      </c>
      <c r="AJ1242" s="18">
        <f>SUMIF(Spotify!U:U,Charts!AH1242,Spotify!P:P)/COUNTIF(Spotify!U:U,Charts!AH1242)</f>
        <v>8101</v>
      </c>
      <c r="AK1242" s="18">
        <f>SUMIF(Spotify!U:U,Charts!AH1242,Spotify!R:R)/COUNTIF(Spotify!U:U,Charts!AH1242)</f>
        <v>3</v>
      </c>
      <c r="AL1242" s="18">
        <f>SUMIF(Spotify!U:U,Charts!AH1242,Spotify!J:J)/COUNTIF(Spotify!U:U,Charts!AH1242)</f>
        <v>213</v>
      </c>
      <c r="AM1242" s="18">
        <f>SUMIF(Spotify!U:U,Charts!AH1242,Spotify!H:H)/COUNTIF(Spotify!U:U,Charts!AH1242)</f>
        <v>82</v>
      </c>
      <c r="AN1242" s="28">
        <f>SUMIF(Spotify!U:U,Charts!AH1242,Spotify!I:I)/COUNTIF(Spotify!U:U,Charts!AH1242)</f>
        <v>446</v>
      </c>
    </row>
    <row r="1243" spans="1:40" x14ac:dyDescent="0.25">
      <c r="A1243" s="3" t="s">
        <v>18275</v>
      </c>
      <c r="B1243" s="1">
        <v>74250666</v>
      </c>
      <c r="C1243" s="1">
        <v>3</v>
      </c>
      <c r="D1243" s="1"/>
      <c r="H1243" s="7" t="s">
        <v>17902</v>
      </c>
      <c r="I1243" s="1">
        <v>4169823</v>
      </c>
      <c r="J1243" s="8">
        <v>1</v>
      </c>
      <c r="L1243" s="7" t="s">
        <v>17902</v>
      </c>
      <c r="M1243" s="1">
        <f t="shared" si="86"/>
        <v>-4169823</v>
      </c>
      <c r="N1243">
        <v>1</v>
      </c>
      <c r="O1243" s="18">
        <f>SUMIF(Spotify!U:U,Charts!L1243,Spotify!Q:Q)/COUNTIF(Spotify!U:U,Charts!L1243)</f>
        <v>185147</v>
      </c>
      <c r="P1243" t="str">
        <f t="shared" si="87"/>
        <v>03:05</v>
      </c>
      <c r="Q1243" s="18">
        <f t="shared" si="89"/>
        <v>641941</v>
      </c>
      <c r="R1243" s="8" t="str">
        <f t="shared" si="88"/>
        <v>10:41</v>
      </c>
      <c r="T1243" s="7" t="s">
        <v>18275</v>
      </c>
      <c r="U1243">
        <f>COUNTIFS(Spotify!$AA:$AA,Charts!$U$1,Spotify!$U:$U,Charts!T1243)</f>
        <v>0</v>
      </c>
      <c r="V1243">
        <f>COUNTIFS(Spotify!$AA:$AA,Charts!$V$1,Spotify!$U:$U,Charts!T1243)</f>
        <v>0</v>
      </c>
      <c r="W1243">
        <f>COUNTIFS(Spotify!$AA:$AA,Charts!$W$1,Spotify!$U:$U,Charts!T1243)</f>
        <v>0</v>
      </c>
      <c r="X1243">
        <f>COUNTIFS(Spotify!$AA:$AA,Charts!$X$1,Spotify!$U:$U,Charts!T1243)</f>
        <v>0</v>
      </c>
      <c r="Y1243">
        <f>COUNTIFS(Spotify!$AA:$AA,Charts!$Y$1,Spotify!$U:$U,Charts!T1243)</f>
        <v>1</v>
      </c>
      <c r="Z1243">
        <f>COUNTIFS(Spotify!$AA:$AA,Charts!$Z$1,Spotify!$U:$U,Charts!T1243)</f>
        <v>0</v>
      </c>
      <c r="AA1243">
        <f>COUNTIFS(Spotify!$AA:$AA,Charts!$AA$1,Spotify!$U:$U,Charts!T1243)</f>
        <v>0</v>
      </c>
      <c r="AB1243">
        <f>COUNTIFS(Spotify!$AA:$AA,Charts!$AB$1,Spotify!$U:$U,Charts!T1243)</f>
        <v>0</v>
      </c>
      <c r="AC1243">
        <f>COUNTIFS(Spotify!$AA:$AA,Charts!$AC$1,Spotify!$U:$U,Charts!T1243)</f>
        <v>1</v>
      </c>
      <c r="AD1243">
        <f>COUNTIFS(Spotify!$AA:$AA,Charts!$AD$1,Spotify!$U:$U,Charts!T1243)</f>
        <v>0</v>
      </c>
      <c r="AE1243">
        <f>COUNTIFS(Spotify!$AA:$AA,Charts!$AE$1,Spotify!$U:$U,Charts!T1243)</f>
        <v>0</v>
      </c>
      <c r="AF1243" s="8">
        <f>COUNTIFS(Spotify!$AA:$AA,Charts!$AF$1,Spotify!$U:$U,Charts!T1243)</f>
        <v>1</v>
      </c>
      <c r="AH1243" s="7" t="s">
        <v>18275</v>
      </c>
      <c r="AI1243">
        <f>SUMIFS(Spotify!O:O,Spotify!U:U,Charts!AH1243)/COUNTIFS(Spotify!U:U,Charts!AH1243)</f>
        <v>-8115.666666666667</v>
      </c>
      <c r="AJ1243" s="18">
        <f>SUMIF(Spotify!U:U,Charts!AH1243,Spotify!P:P)/COUNTIF(Spotify!U:U,Charts!AH1243)</f>
        <v>107673.33333333333</v>
      </c>
      <c r="AK1243" s="18">
        <f>SUMIF(Spotify!U:U,Charts!AH1243,Spotify!R:R)/COUNTIF(Spotify!U:U,Charts!AH1243)</f>
        <v>3.3333333333333335</v>
      </c>
      <c r="AL1243" s="18">
        <f>SUMIF(Spotify!U:U,Charts!AH1243,Spotify!J:J)/COUNTIF(Spotify!U:U,Charts!AH1243)</f>
        <v>175.33333333333334</v>
      </c>
      <c r="AM1243" s="18">
        <f>SUMIF(Spotify!U:U,Charts!AH1243,Spotify!H:H)/COUNTIF(Spotify!U:U,Charts!AH1243)</f>
        <v>897</v>
      </c>
      <c r="AN1243" s="28">
        <f>SUMIF(Spotify!U:U,Charts!AH1243,Spotify!I:I)/COUNTIF(Spotify!U:U,Charts!AH1243)</f>
        <v>603</v>
      </c>
    </row>
    <row r="1244" spans="1:40" x14ac:dyDescent="0.25">
      <c r="A1244" s="3" t="s">
        <v>18276</v>
      </c>
      <c r="B1244" s="1">
        <v>782616518</v>
      </c>
      <c r="C1244" s="1">
        <v>17</v>
      </c>
      <c r="D1244" s="1"/>
      <c r="H1244" s="7" t="s">
        <v>17904</v>
      </c>
      <c r="I1244" s="1">
        <v>4154936</v>
      </c>
      <c r="J1244" s="8">
        <v>1</v>
      </c>
      <c r="L1244" s="7" t="s">
        <v>17904</v>
      </c>
      <c r="M1244" s="1">
        <f t="shared" si="86"/>
        <v>-4154936</v>
      </c>
      <c r="N1244">
        <v>1</v>
      </c>
      <c r="O1244" s="18">
        <f>SUMIF(Spotify!U:U,Charts!L1244,Spotify!Q:Q)/COUNTIF(Spotify!U:U,Charts!L1244)</f>
        <v>153351</v>
      </c>
      <c r="P1244" t="str">
        <f t="shared" si="87"/>
        <v>02:33</v>
      </c>
      <c r="Q1244" s="18">
        <f t="shared" si="89"/>
        <v>641941</v>
      </c>
      <c r="R1244" s="8" t="str">
        <f t="shared" si="88"/>
        <v>10:41</v>
      </c>
      <c r="T1244" s="7" t="s">
        <v>18276</v>
      </c>
      <c r="U1244">
        <f>COUNTIFS(Spotify!$AA:$AA,Charts!$U$1,Spotify!$U:$U,Charts!T1244)</f>
        <v>2</v>
      </c>
      <c r="V1244">
        <f>COUNTIFS(Spotify!$AA:$AA,Charts!$V$1,Spotify!$U:$U,Charts!T1244)</f>
        <v>1</v>
      </c>
      <c r="W1244">
        <f>COUNTIFS(Spotify!$AA:$AA,Charts!$W$1,Spotify!$U:$U,Charts!T1244)</f>
        <v>1</v>
      </c>
      <c r="X1244">
        <f>COUNTIFS(Spotify!$AA:$AA,Charts!$X$1,Spotify!$U:$U,Charts!T1244)</f>
        <v>0</v>
      </c>
      <c r="Y1244">
        <f>COUNTIFS(Spotify!$AA:$AA,Charts!$Y$1,Spotify!$U:$U,Charts!T1244)</f>
        <v>3</v>
      </c>
      <c r="Z1244">
        <f>COUNTIFS(Spotify!$AA:$AA,Charts!$Z$1,Spotify!$U:$U,Charts!T1244)</f>
        <v>0</v>
      </c>
      <c r="AA1244">
        <f>COUNTIFS(Spotify!$AA:$AA,Charts!$AA$1,Spotify!$U:$U,Charts!T1244)</f>
        <v>1</v>
      </c>
      <c r="AB1244">
        <f>COUNTIFS(Spotify!$AA:$AA,Charts!$AB$1,Spotify!$U:$U,Charts!T1244)</f>
        <v>7</v>
      </c>
      <c r="AC1244">
        <f>COUNTIFS(Spotify!$AA:$AA,Charts!$AC$1,Spotify!$U:$U,Charts!T1244)</f>
        <v>0</v>
      </c>
      <c r="AD1244">
        <f>COUNTIFS(Spotify!$AA:$AA,Charts!$AD$1,Spotify!$U:$U,Charts!T1244)</f>
        <v>0</v>
      </c>
      <c r="AE1244">
        <f>COUNTIFS(Spotify!$AA:$AA,Charts!$AE$1,Spotify!$U:$U,Charts!T1244)</f>
        <v>0</v>
      </c>
      <c r="AF1244" s="8">
        <f>COUNTIFS(Spotify!$AA:$AA,Charts!$AF$1,Spotify!$U:$U,Charts!T1244)</f>
        <v>2</v>
      </c>
      <c r="AH1244" s="7" t="s">
        <v>18276</v>
      </c>
      <c r="AI1244">
        <f>SUMIFS(Spotify!O:O,Spotify!U:U,Charts!AH1244)/COUNTIFS(Spotify!U:U,Charts!AH1244)</f>
        <v>-7176</v>
      </c>
      <c r="AJ1244" s="18">
        <f>SUMIF(Spotify!U:U,Charts!AH1244,Spotify!P:P)/COUNTIF(Spotify!U:U,Charts!AH1244)</f>
        <v>116458.05882352941</v>
      </c>
      <c r="AK1244" s="18">
        <f>SUMIF(Spotify!U:U,Charts!AH1244,Spotify!R:R)/COUNTIF(Spotify!U:U,Charts!AH1244)</f>
        <v>7.882352941176471</v>
      </c>
      <c r="AL1244" s="18">
        <f>SUMIF(Spotify!U:U,Charts!AH1244,Spotify!J:J)/COUNTIF(Spotify!U:U,Charts!AH1244)</f>
        <v>239.05882352941177</v>
      </c>
      <c r="AM1244" s="18">
        <f>SUMIF(Spotify!U:U,Charts!AH1244,Spotify!H:H)/COUNTIF(Spotify!U:U,Charts!AH1244)</f>
        <v>744.29411764705878</v>
      </c>
      <c r="AN1244" s="28">
        <f>SUMIF(Spotify!U:U,Charts!AH1244,Spotify!I:I)/COUNTIF(Spotify!U:U,Charts!AH1244)</f>
        <v>543.05882352941171</v>
      </c>
    </row>
    <row r="1245" spans="1:40" x14ac:dyDescent="0.25">
      <c r="A1245" s="3" t="s">
        <v>15818</v>
      </c>
      <c r="B1245" s="1">
        <v>29565841</v>
      </c>
      <c r="C1245" s="1">
        <v>1</v>
      </c>
      <c r="D1245" s="1"/>
      <c r="H1245" s="7" t="s">
        <v>17984</v>
      </c>
      <c r="I1245" s="1">
        <v>4154838</v>
      </c>
      <c r="J1245" s="8">
        <v>1</v>
      </c>
      <c r="L1245" s="7" t="s">
        <v>17984</v>
      </c>
      <c r="M1245" s="1">
        <f t="shared" si="86"/>
        <v>-4154838</v>
      </c>
      <c r="N1245">
        <v>1</v>
      </c>
      <c r="O1245" s="18">
        <f>SUMIF(Spotify!U:U,Charts!L1245,Spotify!Q:Q)/COUNTIF(Spotify!U:U,Charts!L1245)</f>
        <v>194777</v>
      </c>
      <c r="P1245" t="str">
        <f t="shared" si="87"/>
        <v>03:14</v>
      </c>
      <c r="Q1245" s="18">
        <f t="shared" si="89"/>
        <v>641941</v>
      </c>
      <c r="R1245" s="8" t="str">
        <f t="shared" si="88"/>
        <v>10:41</v>
      </c>
      <c r="T1245" s="7" t="s">
        <v>15818</v>
      </c>
      <c r="U1245">
        <f>COUNTIFS(Spotify!$AA:$AA,Charts!$U$1,Spotify!$U:$U,Charts!T1245)</f>
        <v>0</v>
      </c>
      <c r="V1245">
        <f>COUNTIFS(Spotify!$AA:$AA,Charts!$V$1,Spotify!$U:$U,Charts!T1245)</f>
        <v>0</v>
      </c>
      <c r="W1245">
        <f>COUNTIFS(Spotify!$AA:$AA,Charts!$W$1,Spotify!$U:$U,Charts!T1245)</f>
        <v>0</v>
      </c>
      <c r="X1245">
        <f>COUNTIFS(Spotify!$AA:$AA,Charts!$X$1,Spotify!$U:$U,Charts!T1245)</f>
        <v>0</v>
      </c>
      <c r="Y1245">
        <f>COUNTIFS(Spotify!$AA:$AA,Charts!$Y$1,Spotify!$U:$U,Charts!T1245)</f>
        <v>0</v>
      </c>
      <c r="Z1245">
        <f>COUNTIFS(Spotify!$AA:$AA,Charts!$Z$1,Spotify!$U:$U,Charts!T1245)</f>
        <v>0</v>
      </c>
      <c r="AA1245">
        <f>COUNTIFS(Spotify!$AA:$AA,Charts!$AA$1,Spotify!$U:$U,Charts!T1245)</f>
        <v>0</v>
      </c>
      <c r="AB1245">
        <f>COUNTIFS(Spotify!$AA:$AA,Charts!$AB$1,Spotify!$U:$U,Charts!T1245)</f>
        <v>0</v>
      </c>
      <c r="AC1245">
        <f>COUNTIFS(Spotify!$AA:$AA,Charts!$AC$1,Spotify!$U:$U,Charts!T1245)</f>
        <v>0</v>
      </c>
      <c r="AD1245">
        <f>COUNTIFS(Spotify!$AA:$AA,Charts!$AD$1,Spotify!$U:$U,Charts!T1245)</f>
        <v>0</v>
      </c>
      <c r="AE1245">
        <f>COUNTIFS(Spotify!$AA:$AA,Charts!$AE$1,Spotify!$U:$U,Charts!T1245)</f>
        <v>1</v>
      </c>
      <c r="AF1245" s="8">
        <f>COUNTIFS(Spotify!$AA:$AA,Charts!$AF$1,Spotify!$U:$U,Charts!T1245)</f>
        <v>0</v>
      </c>
      <c r="AH1245" s="7" t="s">
        <v>15818</v>
      </c>
      <c r="AI1245">
        <f>SUMIFS(Spotify!O:O,Spotify!U:U,Charts!AH1245)/COUNTIFS(Spotify!U:U,Charts!AH1245)</f>
        <v>-4478</v>
      </c>
      <c r="AJ1245" s="18">
        <f>SUMIF(Spotify!U:U,Charts!AH1245,Spotify!P:P)/COUNTIF(Spotify!U:U,Charts!AH1245)</f>
        <v>154904</v>
      </c>
      <c r="AK1245" s="18">
        <f>SUMIF(Spotify!U:U,Charts!AH1245,Spotify!R:R)/COUNTIF(Spotify!U:U,Charts!AH1245)</f>
        <v>6</v>
      </c>
      <c r="AL1245" s="18">
        <f>SUMIF(Spotify!U:U,Charts!AH1245,Spotify!J:J)/COUNTIF(Spotify!U:U,Charts!AH1245)</f>
        <v>333</v>
      </c>
      <c r="AM1245" s="18">
        <f>SUMIF(Spotify!U:U,Charts!AH1245,Spotify!H:H)/COUNTIF(Spotify!U:U,Charts!AH1245)</f>
        <v>876</v>
      </c>
      <c r="AN1245" s="28">
        <f>SUMIF(Spotify!U:U,Charts!AH1245,Spotify!I:I)/COUNTIF(Spotify!U:U,Charts!AH1245)</f>
        <v>733</v>
      </c>
    </row>
    <row r="1246" spans="1:40" x14ac:dyDescent="0.25">
      <c r="A1246" s="3" t="s">
        <v>11708</v>
      </c>
      <c r="B1246" s="1">
        <v>112392820</v>
      </c>
      <c r="C1246" s="1">
        <v>1</v>
      </c>
      <c r="D1246" s="1"/>
      <c r="H1246" s="7" t="s">
        <v>18094</v>
      </c>
      <c r="I1246" s="1">
        <v>4116188</v>
      </c>
      <c r="J1246" s="8">
        <v>1</v>
      </c>
      <c r="L1246" s="7" t="s">
        <v>18094</v>
      </c>
      <c r="M1246" s="1">
        <f t="shared" si="86"/>
        <v>-4116188</v>
      </c>
      <c r="N1246">
        <v>1</v>
      </c>
      <c r="O1246" s="18">
        <f>SUMIF(Spotify!U:U,Charts!L1246,Spotify!Q:Q)/COUNTIF(Spotify!U:U,Charts!L1246)</f>
        <v>147990</v>
      </c>
      <c r="P1246" t="str">
        <f t="shared" si="87"/>
        <v>02:27</v>
      </c>
      <c r="Q1246" s="18">
        <f t="shared" si="89"/>
        <v>641941</v>
      </c>
      <c r="R1246" s="8" t="str">
        <f t="shared" si="88"/>
        <v>10:41</v>
      </c>
      <c r="T1246" s="7" t="s">
        <v>11708</v>
      </c>
      <c r="U1246">
        <f>COUNTIFS(Spotify!$AA:$AA,Charts!$U$1,Spotify!$U:$U,Charts!T1246)</f>
        <v>0</v>
      </c>
      <c r="V1246">
        <f>COUNTIFS(Spotify!$AA:$AA,Charts!$V$1,Spotify!$U:$U,Charts!T1246)</f>
        <v>1</v>
      </c>
      <c r="W1246">
        <f>COUNTIFS(Spotify!$AA:$AA,Charts!$W$1,Spotify!$U:$U,Charts!T1246)</f>
        <v>0</v>
      </c>
      <c r="X1246">
        <f>COUNTIFS(Spotify!$AA:$AA,Charts!$X$1,Spotify!$U:$U,Charts!T1246)</f>
        <v>0</v>
      </c>
      <c r="Y1246">
        <f>COUNTIFS(Spotify!$AA:$AA,Charts!$Y$1,Spotify!$U:$U,Charts!T1246)</f>
        <v>0</v>
      </c>
      <c r="Z1246">
        <f>COUNTIFS(Spotify!$AA:$AA,Charts!$Z$1,Spotify!$U:$U,Charts!T1246)</f>
        <v>0</v>
      </c>
      <c r="AA1246">
        <f>COUNTIFS(Spotify!$AA:$AA,Charts!$AA$1,Spotify!$U:$U,Charts!T1246)</f>
        <v>0</v>
      </c>
      <c r="AB1246">
        <f>COUNTIFS(Spotify!$AA:$AA,Charts!$AB$1,Spotify!$U:$U,Charts!T1246)</f>
        <v>0</v>
      </c>
      <c r="AC1246">
        <f>COUNTIFS(Spotify!$AA:$AA,Charts!$AC$1,Spotify!$U:$U,Charts!T1246)</f>
        <v>0</v>
      </c>
      <c r="AD1246">
        <f>COUNTIFS(Spotify!$AA:$AA,Charts!$AD$1,Spotify!$U:$U,Charts!T1246)</f>
        <v>0</v>
      </c>
      <c r="AE1246">
        <f>COUNTIFS(Spotify!$AA:$AA,Charts!$AE$1,Spotify!$U:$U,Charts!T1246)</f>
        <v>0</v>
      </c>
      <c r="AF1246" s="8">
        <f>COUNTIFS(Spotify!$AA:$AA,Charts!$AF$1,Spotify!$U:$U,Charts!T1246)</f>
        <v>0</v>
      </c>
      <c r="AH1246" s="7" t="s">
        <v>11708</v>
      </c>
      <c r="AI1246">
        <f>SUMIFS(Spotify!O:O,Spotify!U:U,Charts!AH1246)/COUNTIFS(Spotify!U:U,Charts!AH1246)</f>
        <v>-6784</v>
      </c>
      <c r="AJ1246" s="18">
        <f>SUMIF(Spotify!U:U,Charts!AH1246,Spotify!P:P)/COUNTIF(Spotify!U:U,Charts!AH1246)</f>
        <v>102004</v>
      </c>
      <c r="AK1246" s="18">
        <f>SUMIF(Spotify!U:U,Charts!AH1246,Spotify!R:R)/COUNTIF(Spotify!U:U,Charts!AH1246)</f>
        <v>14</v>
      </c>
      <c r="AL1246" s="18">
        <f>SUMIF(Spotify!U:U,Charts!AH1246,Spotify!J:J)/COUNTIF(Spotify!U:U,Charts!AH1246)</f>
        <v>792</v>
      </c>
      <c r="AM1246" s="18">
        <f>SUMIF(Spotify!U:U,Charts!AH1246,Spotify!H:H)/COUNTIF(Spotify!U:U,Charts!AH1246)</f>
        <v>723</v>
      </c>
      <c r="AN1246" s="28">
        <f>SUMIF(Spotify!U:U,Charts!AH1246,Spotify!I:I)/COUNTIF(Spotify!U:U,Charts!AH1246)</f>
        <v>772</v>
      </c>
    </row>
    <row r="1247" spans="1:40" x14ac:dyDescent="0.25">
      <c r="A1247" s="3" t="s">
        <v>16599</v>
      </c>
      <c r="B1247" s="1">
        <v>58646617</v>
      </c>
      <c r="C1247" s="1">
        <v>1</v>
      </c>
      <c r="D1247" s="1"/>
      <c r="H1247" s="7" t="s">
        <v>18257</v>
      </c>
      <c r="I1247" s="1">
        <v>4104415</v>
      </c>
      <c r="J1247" s="8">
        <v>1</v>
      </c>
      <c r="L1247" s="7" t="s">
        <v>18257</v>
      </c>
      <c r="M1247" s="1">
        <f t="shared" si="86"/>
        <v>-4104415</v>
      </c>
      <c r="N1247">
        <v>1</v>
      </c>
      <c r="O1247" s="18">
        <f>SUMIF(Spotify!U:U,Charts!L1247,Spotify!Q:Q)/COUNTIF(Spotify!U:U,Charts!L1247)</f>
        <v>167627</v>
      </c>
      <c r="P1247" t="str">
        <f t="shared" si="87"/>
        <v>02:47</v>
      </c>
      <c r="Q1247" s="18">
        <f t="shared" si="89"/>
        <v>641941</v>
      </c>
      <c r="R1247" s="8" t="str">
        <f t="shared" si="88"/>
        <v>10:41</v>
      </c>
      <c r="T1247" s="7" t="s">
        <v>16599</v>
      </c>
      <c r="U1247">
        <f>COUNTIFS(Spotify!$AA:$AA,Charts!$U$1,Spotify!$U:$U,Charts!T1247)</f>
        <v>0</v>
      </c>
      <c r="V1247">
        <f>COUNTIFS(Spotify!$AA:$AA,Charts!$V$1,Spotify!$U:$U,Charts!T1247)</f>
        <v>1</v>
      </c>
      <c r="W1247">
        <f>COUNTIFS(Spotify!$AA:$AA,Charts!$W$1,Spotify!$U:$U,Charts!T1247)</f>
        <v>0</v>
      </c>
      <c r="X1247">
        <f>COUNTIFS(Spotify!$AA:$AA,Charts!$X$1,Spotify!$U:$U,Charts!T1247)</f>
        <v>0</v>
      </c>
      <c r="Y1247">
        <f>COUNTIFS(Spotify!$AA:$AA,Charts!$Y$1,Spotify!$U:$U,Charts!T1247)</f>
        <v>0</v>
      </c>
      <c r="Z1247">
        <f>COUNTIFS(Spotify!$AA:$AA,Charts!$Z$1,Spotify!$U:$U,Charts!T1247)</f>
        <v>0</v>
      </c>
      <c r="AA1247">
        <f>COUNTIFS(Spotify!$AA:$AA,Charts!$AA$1,Spotify!$U:$U,Charts!T1247)</f>
        <v>0</v>
      </c>
      <c r="AB1247">
        <f>COUNTIFS(Spotify!$AA:$AA,Charts!$AB$1,Spotify!$U:$U,Charts!T1247)</f>
        <v>0</v>
      </c>
      <c r="AC1247">
        <f>COUNTIFS(Spotify!$AA:$AA,Charts!$AC$1,Spotify!$U:$U,Charts!T1247)</f>
        <v>0</v>
      </c>
      <c r="AD1247">
        <f>COUNTIFS(Spotify!$AA:$AA,Charts!$AD$1,Spotify!$U:$U,Charts!T1247)</f>
        <v>0</v>
      </c>
      <c r="AE1247">
        <f>COUNTIFS(Spotify!$AA:$AA,Charts!$AE$1,Spotify!$U:$U,Charts!T1247)</f>
        <v>0</v>
      </c>
      <c r="AF1247" s="8">
        <f>COUNTIFS(Spotify!$AA:$AA,Charts!$AF$1,Spotify!$U:$U,Charts!T1247)</f>
        <v>0</v>
      </c>
      <c r="AH1247" s="7" t="s">
        <v>16599</v>
      </c>
      <c r="AI1247">
        <f>SUMIFS(Spotify!O:O,Spotify!U:U,Charts!AH1247)/COUNTIFS(Spotify!U:U,Charts!AH1247)</f>
        <v>-9433</v>
      </c>
      <c r="AJ1247" s="18">
        <f>SUMIF(Spotify!U:U,Charts!AH1247,Spotify!P:P)/COUNTIF(Spotify!U:U,Charts!AH1247)</f>
        <v>114998</v>
      </c>
      <c r="AK1247" s="18">
        <f>SUMIF(Spotify!U:U,Charts!AH1247,Spotify!R:R)/COUNTIF(Spotify!U:U,Charts!AH1247)</f>
        <v>7</v>
      </c>
      <c r="AL1247" s="18">
        <f>SUMIF(Spotify!U:U,Charts!AH1247,Spotify!J:J)/COUNTIF(Spotify!U:U,Charts!AH1247)</f>
        <v>431</v>
      </c>
      <c r="AM1247" s="18">
        <f>SUMIF(Spotify!U:U,Charts!AH1247,Spotify!H:H)/COUNTIF(Spotify!U:U,Charts!AH1247)</f>
        <v>601</v>
      </c>
      <c r="AN1247" s="28">
        <f>SUMIF(Spotify!U:U,Charts!AH1247,Spotify!I:I)/COUNTIF(Spotify!U:U,Charts!AH1247)</f>
        <v>712</v>
      </c>
    </row>
    <row r="1248" spans="1:40" x14ac:dyDescent="0.25">
      <c r="A1248" s="3" t="s">
        <v>18277</v>
      </c>
      <c r="B1248" s="1">
        <v>40083425</v>
      </c>
      <c r="C1248" s="1">
        <v>1</v>
      </c>
      <c r="D1248" s="1"/>
      <c r="H1248" s="7" t="s">
        <v>18230</v>
      </c>
      <c r="I1248" s="1">
        <v>4067764</v>
      </c>
      <c r="J1248" s="8">
        <v>1</v>
      </c>
      <c r="L1248" s="7" t="s">
        <v>18230</v>
      </c>
      <c r="M1248" s="1">
        <f t="shared" si="86"/>
        <v>-4067764</v>
      </c>
      <c r="N1248">
        <v>1</v>
      </c>
      <c r="O1248" s="18">
        <f>SUMIF(Spotify!U:U,Charts!L1248,Spotify!Q:Q)/COUNTIF(Spotify!U:U,Charts!L1248)</f>
        <v>163200</v>
      </c>
      <c r="P1248" t="str">
        <f t="shared" si="87"/>
        <v>02:43</v>
      </c>
      <c r="Q1248" s="18">
        <f t="shared" si="89"/>
        <v>641941</v>
      </c>
      <c r="R1248" s="8" t="str">
        <f t="shared" si="88"/>
        <v>10:41</v>
      </c>
      <c r="T1248" s="7" t="s">
        <v>18277</v>
      </c>
      <c r="U1248">
        <f>COUNTIFS(Spotify!$AA:$AA,Charts!$U$1,Spotify!$U:$U,Charts!T1248)</f>
        <v>0</v>
      </c>
      <c r="V1248">
        <f>COUNTIFS(Spotify!$AA:$AA,Charts!$V$1,Spotify!$U:$U,Charts!T1248)</f>
        <v>0</v>
      </c>
      <c r="W1248">
        <f>COUNTIFS(Spotify!$AA:$AA,Charts!$W$1,Spotify!$U:$U,Charts!T1248)</f>
        <v>0</v>
      </c>
      <c r="X1248">
        <f>COUNTIFS(Spotify!$AA:$AA,Charts!$X$1,Spotify!$U:$U,Charts!T1248)</f>
        <v>0</v>
      </c>
      <c r="Y1248">
        <f>COUNTIFS(Spotify!$AA:$AA,Charts!$Y$1,Spotify!$U:$U,Charts!T1248)</f>
        <v>0</v>
      </c>
      <c r="Z1248">
        <f>COUNTIFS(Spotify!$AA:$AA,Charts!$Z$1,Spotify!$U:$U,Charts!T1248)</f>
        <v>0</v>
      </c>
      <c r="AA1248">
        <f>COUNTIFS(Spotify!$AA:$AA,Charts!$AA$1,Spotify!$U:$U,Charts!T1248)</f>
        <v>0</v>
      </c>
      <c r="AB1248">
        <f>COUNTIFS(Spotify!$AA:$AA,Charts!$AB$1,Spotify!$U:$U,Charts!T1248)</f>
        <v>0</v>
      </c>
      <c r="AC1248">
        <f>COUNTIFS(Spotify!$AA:$AA,Charts!$AC$1,Spotify!$U:$U,Charts!T1248)</f>
        <v>0</v>
      </c>
      <c r="AD1248">
        <f>COUNTIFS(Spotify!$AA:$AA,Charts!$AD$1,Spotify!$U:$U,Charts!T1248)</f>
        <v>0</v>
      </c>
      <c r="AE1248">
        <f>COUNTIFS(Spotify!$AA:$AA,Charts!$AE$1,Spotify!$U:$U,Charts!T1248)</f>
        <v>0</v>
      </c>
      <c r="AF1248" s="8">
        <f>COUNTIFS(Spotify!$AA:$AA,Charts!$AF$1,Spotify!$U:$U,Charts!T1248)</f>
        <v>1</v>
      </c>
      <c r="AH1248" s="7" t="s">
        <v>18277</v>
      </c>
      <c r="AI1248">
        <f>SUMIFS(Spotify!O:O,Spotify!U:U,Charts!AH1248)/COUNTIFS(Spotify!U:U,Charts!AH1248)</f>
        <v>-3804</v>
      </c>
      <c r="AJ1248" s="18">
        <f>SUMIF(Spotify!U:U,Charts!AH1248,Spotify!P:P)/COUNTIF(Spotify!U:U,Charts!AH1248)</f>
        <v>160075</v>
      </c>
      <c r="AK1248" s="18">
        <f>SUMIF(Spotify!U:U,Charts!AH1248,Spotify!R:R)/COUNTIF(Spotify!U:U,Charts!AH1248)</f>
        <v>6</v>
      </c>
      <c r="AL1248" s="18">
        <f>SUMIF(Spotify!U:U,Charts!AH1248,Spotify!J:J)/COUNTIF(Spotify!U:U,Charts!AH1248)</f>
        <v>67</v>
      </c>
      <c r="AM1248" s="18">
        <f>SUMIF(Spotify!U:U,Charts!AH1248,Spotify!H:H)/COUNTIF(Spotify!U:U,Charts!AH1248)</f>
        <v>464</v>
      </c>
      <c r="AN1248" s="28">
        <f>SUMIF(Spotify!U:U,Charts!AH1248,Spotify!I:I)/COUNTIF(Spotify!U:U,Charts!AH1248)</f>
        <v>852</v>
      </c>
    </row>
    <row r="1249" spans="1:40" x14ac:dyDescent="0.25">
      <c r="A1249" s="3" t="s">
        <v>18278</v>
      </c>
      <c r="B1249" s="1">
        <v>92870873</v>
      </c>
      <c r="C1249" s="1">
        <v>1</v>
      </c>
      <c r="D1249" s="1"/>
      <c r="H1249" s="7" t="s">
        <v>17596</v>
      </c>
      <c r="I1249" s="1">
        <v>4027932</v>
      </c>
      <c r="J1249" s="8">
        <v>1</v>
      </c>
      <c r="L1249" s="7" t="s">
        <v>17596</v>
      </c>
      <c r="M1249" s="1">
        <f t="shared" si="86"/>
        <v>-4027932</v>
      </c>
      <c r="N1249">
        <v>1</v>
      </c>
      <c r="O1249" s="18">
        <f>SUMIF(Spotify!U:U,Charts!L1249,Spotify!Q:Q)/COUNTIF(Spotify!U:U,Charts!L1249)</f>
        <v>147600</v>
      </c>
      <c r="P1249" t="str">
        <f t="shared" si="87"/>
        <v>02:27</v>
      </c>
      <c r="Q1249" s="18">
        <f t="shared" si="89"/>
        <v>641941</v>
      </c>
      <c r="R1249" s="8" t="str">
        <f t="shared" si="88"/>
        <v>10:41</v>
      </c>
      <c r="T1249" s="7" t="s">
        <v>18278</v>
      </c>
      <c r="U1249">
        <f>COUNTIFS(Spotify!$AA:$AA,Charts!$U$1,Spotify!$U:$U,Charts!T1249)</f>
        <v>0</v>
      </c>
      <c r="V1249">
        <f>COUNTIFS(Spotify!$AA:$AA,Charts!$V$1,Spotify!$U:$U,Charts!T1249)</f>
        <v>0</v>
      </c>
      <c r="W1249">
        <f>COUNTIFS(Spotify!$AA:$AA,Charts!$W$1,Spotify!$U:$U,Charts!T1249)</f>
        <v>0</v>
      </c>
      <c r="X1249">
        <f>COUNTIFS(Spotify!$AA:$AA,Charts!$X$1,Spotify!$U:$U,Charts!T1249)</f>
        <v>0</v>
      </c>
      <c r="Y1249">
        <f>COUNTIFS(Spotify!$AA:$AA,Charts!$Y$1,Spotify!$U:$U,Charts!T1249)</f>
        <v>0</v>
      </c>
      <c r="Z1249">
        <f>COUNTIFS(Spotify!$AA:$AA,Charts!$Z$1,Spotify!$U:$U,Charts!T1249)</f>
        <v>0</v>
      </c>
      <c r="AA1249">
        <f>COUNTIFS(Spotify!$AA:$AA,Charts!$AA$1,Spotify!$U:$U,Charts!T1249)</f>
        <v>0</v>
      </c>
      <c r="AB1249">
        <f>COUNTIFS(Spotify!$AA:$AA,Charts!$AB$1,Spotify!$U:$U,Charts!T1249)</f>
        <v>0</v>
      </c>
      <c r="AC1249">
        <f>COUNTIFS(Spotify!$AA:$AA,Charts!$AC$1,Spotify!$U:$U,Charts!T1249)</f>
        <v>0</v>
      </c>
      <c r="AD1249">
        <f>COUNTIFS(Spotify!$AA:$AA,Charts!$AD$1,Spotify!$U:$U,Charts!T1249)</f>
        <v>0</v>
      </c>
      <c r="AE1249">
        <f>COUNTIFS(Spotify!$AA:$AA,Charts!$AE$1,Spotify!$U:$U,Charts!T1249)</f>
        <v>0</v>
      </c>
      <c r="AF1249" s="8">
        <f>COUNTIFS(Spotify!$AA:$AA,Charts!$AF$1,Spotify!$U:$U,Charts!T1249)</f>
        <v>1</v>
      </c>
      <c r="AH1249" s="7" t="s">
        <v>18278</v>
      </c>
      <c r="AI1249">
        <f>SUMIFS(Spotify!O:O,Spotify!U:U,Charts!AH1249)/COUNTIFS(Spotify!U:U,Charts!AH1249)</f>
        <v>-5733</v>
      </c>
      <c r="AJ1249" s="18">
        <f>SUMIF(Spotify!U:U,Charts!AH1249,Spotify!P:P)/COUNTIF(Spotify!U:U,Charts!AH1249)</f>
        <v>97502</v>
      </c>
      <c r="AK1249" s="18">
        <f>SUMIF(Spotify!U:U,Charts!AH1249,Spotify!R:R)/COUNTIF(Spotify!U:U,Charts!AH1249)</f>
        <v>12</v>
      </c>
      <c r="AL1249" s="18">
        <f>SUMIF(Spotify!U:U,Charts!AH1249,Spotify!J:J)/COUNTIF(Spotify!U:U,Charts!AH1249)</f>
        <v>237</v>
      </c>
      <c r="AM1249" s="18">
        <f>SUMIF(Spotify!U:U,Charts!AH1249,Spotify!H:H)/COUNTIF(Spotify!U:U,Charts!AH1249)</f>
        <v>732</v>
      </c>
      <c r="AN1249" s="28">
        <f>SUMIF(Spotify!U:U,Charts!AH1249,Spotify!I:I)/COUNTIF(Spotify!U:U,Charts!AH1249)</f>
        <v>573</v>
      </c>
    </row>
    <row r="1250" spans="1:40" x14ac:dyDescent="0.25">
      <c r="A1250" s="3" t="s">
        <v>18279</v>
      </c>
      <c r="B1250" s="1">
        <v>52421913</v>
      </c>
      <c r="C1250" s="1">
        <v>1</v>
      </c>
      <c r="D1250" s="1"/>
      <c r="H1250" s="7" t="s">
        <v>18130</v>
      </c>
      <c r="I1250" s="1">
        <v>4010800</v>
      </c>
      <c r="J1250" s="8">
        <v>1</v>
      </c>
      <c r="L1250" s="7" t="s">
        <v>18130</v>
      </c>
      <c r="M1250" s="1">
        <f t="shared" si="86"/>
        <v>-4010800</v>
      </c>
      <c r="N1250">
        <v>1</v>
      </c>
      <c r="O1250" s="18">
        <f>SUMIF(Spotify!U:U,Charts!L1250,Spotify!Q:Q)/COUNTIF(Spotify!U:U,Charts!L1250)</f>
        <v>242293</v>
      </c>
      <c r="P1250" t="str">
        <f t="shared" si="87"/>
        <v>04:02</v>
      </c>
      <c r="Q1250" s="18">
        <f t="shared" si="89"/>
        <v>641941</v>
      </c>
      <c r="R1250" s="8" t="str">
        <f t="shared" si="88"/>
        <v>10:41</v>
      </c>
      <c r="T1250" s="7" t="s">
        <v>18279</v>
      </c>
      <c r="U1250">
        <f>COUNTIFS(Spotify!$AA:$AA,Charts!$U$1,Spotify!$U:$U,Charts!T1250)</f>
        <v>0</v>
      </c>
      <c r="V1250">
        <f>COUNTIFS(Spotify!$AA:$AA,Charts!$V$1,Spotify!$U:$U,Charts!T1250)</f>
        <v>0</v>
      </c>
      <c r="W1250">
        <f>COUNTIFS(Spotify!$AA:$AA,Charts!$W$1,Spotify!$U:$U,Charts!T1250)</f>
        <v>0</v>
      </c>
      <c r="X1250">
        <f>COUNTIFS(Spotify!$AA:$AA,Charts!$X$1,Spotify!$U:$U,Charts!T1250)</f>
        <v>0</v>
      </c>
      <c r="Y1250">
        <f>COUNTIFS(Spotify!$AA:$AA,Charts!$Y$1,Spotify!$U:$U,Charts!T1250)</f>
        <v>0</v>
      </c>
      <c r="Z1250">
        <f>COUNTIFS(Spotify!$AA:$AA,Charts!$Z$1,Spotify!$U:$U,Charts!T1250)</f>
        <v>0</v>
      </c>
      <c r="AA1250">
        <f>COUNTIFS(Spotify!$AA:$AA,Charts!$AA$1,Spotify!$U:$U,Charts!T1250)</f>
        <v>0</v>
      </c>
      <c r="AB1250">
        <f>COUNTIFS(Spotify!$AA:$AA,Charts!$AB$1,Spotify!$U:$U,Charts!T1250)</f>
        <v>0</v>
      </c>
      <c r="AC1250">
        <f>COUNTIFS(Spotify!$AA:$AA,Charts!$AC$1,Spotify!$U:$U,Charts!T1250)</f>
        <v>0</v>
      </c>
      <c r="AD1250">
        <f>COUNTIFS(Spotify!$AA:$AA,Charts!$AD$1,Spotify!$U:$U,Charts!T1250)</f>
        <v>0</v>
      </c>
      <c r="AE1250">
        <f>COUNTIFS(Spotify!$AA:$AA,Charts!$AE$1,Spotify!$U:$U,Charts!T1250)</f>
        <v>0</v>
      </c>
      <c r="AF1250" s="8">
        <f>COUNTIFS(Spotify!$AA:$AA,Charts!$AF$1,Spotify!$U:$U,Charts!T1250)</f>
        <v>1</v>
      </c>
      <c r="AH1250" s="7" t="s">
        <v>18279</v>
      </c>
      <c r="AI1250">
        <f>SUMIFS(Spotify!O:O,Spotify!U:U,Charts!AH1250)/COUNTIFS(Spotify!U:U,Charts!AH1250)</f>
        <v>-5085</v>
      </c>
      <c r="AJ1250" s="18">
        <f>SUMIF(Spotify!U:U,Charts!AH1250,Spotify!P:P)/COUNTIF(Spotify!U:U,Charts!AH1250)</f>
        <v>100009</v>
      </c>
      <c r="AK1250" s="18">
        <f>SUMIF(Spotify!U:U,Charts!AH1250,Spotify!R:R)/COUNTIF(Spotify!U:U,Charts!AH1250)</f>
        <v>10</v>
      </c>
      <c r="AL1250" s="18">
        <f>SUMIF(Spotify!U:U,Charts!AH1250,Spotify!J:J)/COUNTIF(Spotify!U:U,Charts!AH1250)</f>
        <v>158</v>
      </c>
      <c r="AM1250" s="18">
        <f>SUMIF(Spotify!U:U,Charts!AH1250,Spotify!H:H)/COUNTIF(Spotify!U:U,Charts!AH1250)</f>
        <v>935</v>
      </c>
      <c r="AN1250" s="28">
        <f>SUMIF(Spotify!U:U,Charts!AH1250,Spotify!I:I)/COUNTIF(Spotify!U:U,Charts!AH1250)</f>
        <v>71</v>
      </c>
    </row>
    <row r="1251" spans="1:40" x14ac:dyDescent="0.25">
      <c r="A1251" s="3" t="s">
        <v>18280</v>
      </c>
      <c r="B1251" s="1">
        <v>192824494</v>
      </c>
      <c r="C1251" s="1">
        <v>1</v>
      </c>
      <c r="D1251" s="1"/>
      <c r="H1251" s="7" t="s">
        <v>17727</v>
      </c>
      <c r="I1251" s="1">
        <v>3950404</v>
      </c>
      <c r="J1251" s="8">
        <v>1</v>
      </c>
      <c r="L1251" s="7" t="s">
        <v>17727</v>
      </c>
      <c r="M1251" s="1">
        <f t="shared" si="86"/>
        <v>-3950404</v>
      </c>
      <c r="N1251">
        <v>1</v>
      </c>
      <c r="O1251" s="18">
        <f>SUMIF(Spotify!U:U,Charts!L1251,Spotify!Q:Q)/COUNTIF(Spotify!U:U,Charts!L1251)</f>
        <v>217633</v>
      </c>
      <c r="P1251" t="str">
        <f t="shared" si="87"/>
        <v>03:37</v>
      </c>
      <c r="Q1251" s="18">
        <f t="shared" si="89"/>
        <v>641941</v>
      </c>
      <c r="R1251" s="8" t="str">
        <f t="shared" si="88"/>
        <v>10:41</v>
      </c>
      <c r="T1251" s="7" t="s">
        <v>18280</v>
      </c>
      <c r="U1251">
        <f>COUNTIFS(Spotify!$AA:$AA,Charts!$U$1,Spotify!$U:$U,Charts!T1251)</f>
        <v>0</v>
      </c>
      <c r="V1251">
        <f>COUNTIFS(Spotify!$AA:$AA,Charts!$V$1,Spotify!$U:$U,Charts!T1251)</f>
        <v>0</v>
      </c>
      <c r="W1251">
        <f>COUNTIFS(Spotify!$AA:$AA,Charts!$W$1,Spotify!$U:$U,Charts!T1251)</f>
        <v>0</v>
      </c>
      <c r="X1251">
        <f>COUNTIFS(Spotify!$AA:$AA,Charts!$X$1,Spotify!$U:$U,Charts!T1251)</f>
        <v>0</v>
      </c>
      <c r="Y1251">
        <f>COUNTIFS(Spotify!$AA:$AA,Charts!$Y$1,Spotify!$U:$U,Charts!T1251)</f>
        <v>0</v>
      </c>
      <c r="Z1251">
        <f>COUNTIFS(Spotify!$AA:$AA,Charts!$Z$1,Spotify!$U:$U,Charts!T1251)</f>
        <v>0</v>
      </c>
      <c r="AA1251">
        <f>COUNTIFS(Spotify!$AA:$AA,Charts!$AA$1,Spotify!$U:$U,Charts!T1251)</f>
        <v>0</v>
      </c>
      <c r="AB1251">
        <f>COUNTIFS(Spotify!$AA:$AA,Charts!$AB$1,Spotify!$U:$U,Charts!T1251)</f>
        <v>0</v>
      </c>
      <c r="AC1251">
        <f>COUNTIFS(Spotify!$AA:$AA,Charts!$AC$1,Spotify!$U:$U,Charts!T1251)</f>
        <v>0</v>
      </c>
      <c r="AD1251">
        <f>COUNTIFS(Spotify!$AA:$AA,Charts!$AD$1,Spotify!$U:$U,Charts!T1251)</f>
        <v>0</v>
      </c>
      <c r="AE1251">
        <f>COUNTIFS(Spotify!$AA:$AA,Charts!$AE$1,Spotify!$U:$U,Charts!T1251)</f>
        <v>1</v>
      </c>
      <c r="AF1251" s="8">
        <f>COUNTIFS(Spotify!$AA:$AA,Charts!$AF$1,Spotify!$U:$U,Charts!T1251)</f>
        <v>0</v>
      </c>
      <c r="AH1251" s="7" t="s">
        <v>18280</v>
      </c>
      <c r="AI1251">
        <f>SUMIFS(Spotify!O:O,Spotify!U:U,Charts!AH1251)/COUNTIFS(Spotify!U:U,Charts!AH1251)</f>
        <v>-7005</v>
      </c>
      <c r="AJ1251" s="18">
        <f>SUMIF(Spotify!U:U,Charts!AH1251,Spotify!P:P)/COUNTIF(Spotify!U:U,Charts!AH1251)</f>
        <v>125046</v>
      </c>
      <c r="AK1251" s="18">
        <f>SUMIF(Spotify!U:U,Charts!AH1251,Spotify!R:R)/COUNTIF(Spotify!U:U,Charts!AH1251)</f>
        <v>27</v>
      </c>
      <c r="AL1251" s="18">
        <f>SUMIF(Spotify!U:U,Charts!AH1251,Spotify!J:J)/COUNTIF(Spotify!U:U,Charts!AH1251)</f>
        <v>386</v>
      </c>
      <c r="AM1251" s="18">
        <f>SUMIF(Spotify!U:U,Charts!AH1251,Spotify!H:H)/COUNTIF(Spotify!U:U,Charts!AH1251)</f>
        <v>684</v>
      </c>
      <c r="AN1251" s="28">
        <f>SUMIF(Spotify!U:U,Charts!AH1251,Spotify!I:I)/COUNTIF(Spotify!U:U,Charts!AH1251)</f>
        <v>619</v>
      </c>
    </row>
    <row r="1252" spans="1:40" x14ac:dyDescent="0.25">
      <c r="A1252" s="3" t="s">
        <v>10881</v>
      </c>
      <c r="B1252" s="1">
        <v>12162902</v>
      </c>
      <c r="C1252" s="1">
        <v>2</v>
      </c>
      <c r="D1252" s="1"/>
      <c r="H1252" s="7" t="s">
        <v>18009</v>
      </c>
      <c r="I1252" s="1">
        <v>3934056</v>
      </c>
      <c r="J1252" s="8">
        <v>1</v>
      </c>
      <c r="L1252" s="7" t="s">
        <v>18009</v>
      </c>
      <c r="M1252" s="1">
        <f t="shared" si="86"/>
        <v>-3934056</v>
      </c>
      <c r="N1252">
        <v>1</v>
      </c>
      <c r="O1252" s="18">
        <f>SUMIF(Spotify!U:U,Charts!L1252,Spotify!Q:Q)/COUNTIF(Spotify!U:U,Charts!L1252)</f>
        <v>189600</v>
      </c>
      <c r="P1252" t="str">
        <f t="shared" si="87"/>
        <v>03:09</v>
      </c>
      <c r="Q1252" s="18">
        <f t="shared" si="89"/>
        <v>641941</v>
      </c>
      <c r="R1252" s="8" t="str">
        <f t="shared" si="88"/>
        <v>10:41</v>
      </c>
      <c r="T1252" s="7" t="s">
        <v>10881</v>
      </c>
      <c r="U1252">
        <f>COUNTIFS(Spotify!$AA:$AA,Charts!$U$1,Spotify!$U:$U,Charts!T1252)</f>
        <v>0</v>
      </c>
      <c r="V1252">
        <f>COUNTIFS(Spotify!$AA:$AA,Charts!$V$1,Spotify!$U:$U,Charts!T1252)</f>
        <v>0</v>
      </c>
      <c r="W1252">
        <f>COUNTIFS(Spotify!$AA:$AA,Charts!$W$1,Spotify!$U:$U,Charts!T1252)</f>
        <v>0</v>
      </c>
      <c r="X1252">
        <f>COUNTIFS(Spotify!$AA:$AA,Charts!$X$1,Spotify!$U:$U,Charts!T1252)</f>
        <v>0</v>
      </c>
      <c r="Y1252">
        <f>COUNTIFS(Spotify!$AA:$AA,Charts!$Y$1,Spotify!$U:$U,Charts!T1252)</f>
        <v>0</v>
      </c>
      <c r="Z1252">
        <f>COUNTIFS(Spotify!$AA:$AA,Charts!$Z$1,Spotify!$U:$U,Charts!T1252)</f>
        <v>0</v>
      </c>
      <c r="AA1252">
        <f>COUNTIFS(Spotify!$AA:$AA,Charts!$AA$1,Spotify!$U:$U,Charts!T1252)</f>
        <v>0</v>
      </c>
      <c r="AB1252">
        <f>COUNTIFS(Spotify!$AA:$AA,Charts!$AB$1,Spotify!$U:$U,Charts!T1252)</f>
        <v>0</v>
      </c>
      <c r="AC1252">
        <f>COUNTIFS(Spotify!$AA:$AA,Charts!$AC$1,Spotify!$U:$U,Charts!T1252)</f>
        <v>0</v>
      </c>
      <c r="AD1252">
        <f>COUNTIFS(Spotify!$AA:$AA,Charts!$AD$1,Spotify!$U:$U,Charts!T1252)</f>
        <v>1</v>
      </c>
      <c r="AE1252">
        <f>COUNTIFS(Spotify!$AA:$AA,Charts!$AE$1,Spotify!$U:$U,Charts!T1252)</f>
        <v>0</v>
      </c>
      <c r="AF1252" s="8">
        <f>COUNTIFS(Spotify!$AA:$AA,Charts!$AF$1,Spotify!$U:$U,Charts!T1252)</f>
        <v>1</v>
      </c>
      <c r="AH1252" s="7" t="s">
        <v>10881</v>
      </c>
      <c r="AI1252">
        <f>SUMIFS(Spotify!O:O,Spotify!U:U,Charts!AH1252)/COUNTIFS(Spotify!U:U,Charts!AH1252)</f>
        <v>-10410</v>
      </c>
      <c r="AJ1252" s="18">
        <f>SUMIF(Spotify!U:U,Charts!AH1252,Spotify!P:P)/COUNTIF(Spotify!U:U,Charts!AH1252)</f>
        <v>123113</v>
      </c>
      <c r="AK1252" s="18">
        <f>SUMIF(Spotify!U:U,Charts!AH1252,Spotify!R:R)/COUNTIF(Spotify!U:U,Charts!AH1252)</f>
        <v>1.5</v>
      </c>
      <c r="AL1252" s="18">
        <f>SUMIF(Spotify!U:U,Charts!AH1252,Spotify!J:J)/COUNTIF(Spotify!U:U,Charts!AH1252)</f>
        <v>116</v>
      </c>
      <c r="AM1252" s="18">
        <f>SUMIF(Spotify!U:U,Charts!AH1252,Spotify!H:H)/COUNTIF(Spotify!U:U,Charts!AH1252)</f>
        <v>663.5</v>
      </c>
      <c r="AN1252" s="28">
        <f>SUMIF(Spotify!U:U,Charts!AH1252,Spotify!I:I)/COUNTIF(Spotify!U:U,Charts!AH1252)</f>
        <v>607</v>
      </c>
    </row>
    <row r="1253" spans="1:40" x14ac:dyDescent="0.25">
      <c r="A1253" s="3" t="s">
        <v>94</v>
      </c>
      <c r="B1253" s="1">
        <v>1115847253</v>
      </c>
      <c r="C1253" s="1">
        <v>13</v>
      </c>
      <c r="D1253" s="1"/>
      <c r="H1253" s="7" t="s">
        <v>18217</v>
      </c>
      <c r="I1253" s="1">
        <v>3896269</v>
      </c>
      <c r="J1253" s="8">
        <v>1</v>
      </c>
      <c r="L1253" s="7" t="s">
        <v>18217</v>
      </c>
      <c r="M1253" s="1">
        <f t="shared" si="86"/>
        <v>-3896269</v>
      </c>
      <c r="N1253">
        <v>1</v>
      </c>
      <c r="O1253" s="18">
        <f>SUMIF(Spotify!U:U,Charts!L1253,Spotify!Q:Q)/COUNTIF(Spotify!U:U,Charts!L1253)</f>
        <v>200029</v>
      </c>
      <c r="P1253" t="str">
        <f t="shared" si="87"/>
        <v>03:20</v>
      </c>
      <c r="Q1253" s="18">
        <f t="shared" si="89"/>
        <v>641941</v>
      </c>
      <c r="R1253" s="8" t="str">
        <f t="shared" si="88"/>
        <v>10:41</v>
      </c>
      <c r="T1253" s="7" t="s">
        <v>94</v>
      </c>
      <c r="U1253">
        <f>COUNTIFS(Spotify!$AA:$AA,Charts!$U$1,Spotify!$U:$U,Charts!T1253)</f>
        <v>4</v>
      </c>
      <c r="V1253">
        <f>COUNTIFS(Spotify!$AA:$AA,Charts!$V$1,Spotify!$U:$U,Charts!T1253)</f>
        <v>1</v>
      </c>
      <c r="W1253">
        <f>COUNTIFS(Spotify!$AA:$AA,Charts!$W$1,Spotify!$U:$U,Charts!T1253)</f>
        <v>0</v>
      </c>
      <c r="X1253">
        <f>COUNTIFS(Spotify!$AA:$AA,Charts!$X$1,Spotify!$U:$U,Charts!T1253)</f>
        <v>0</v>
      </c>
      <c r="Y1253">
        <f>COUNTIFS(Spotify!$AA:$AA,Charts!$Y$1,Spotify!$U:$U,Charts!T1253)</f>
        <v>3</v>
      </c>
      <c r="Z1253">
        <f>COUNTIFS(Spotify!$AA:$AA,Charts!$Z$1,Spotify!$U:$U,Charts!T1253)</f>
        <v>0</v>
      </c>
      <c r="AA1253">
        <f>COUNTIFS(Spotify!$AA:$AA,Charts!$AA$1,Spotify!$U:$U,Charts!T1253)</f>
        <v>2</v>
      </c>
      <c r="AB1253">
        <f>COUNTIFS(Spotify!$AA:$AA,Charts!$AB$1,Spotify!$U:$U,Charts!T1253)</f>
        <v>2</v>
      </c>
      <c r="AC1253">
        <f>COUNTIFS(Spotify!$AA:$AA,Charts!$AC$1,Spotify!$U:$U,Charts!T1253)</f>
        <v>0</v>
      </c>
      <c r="AD1253">
        <f>COUNTIFS(Spotify!$AA:$AA,Charts!$AD$1,Spotify!$U:$U,Charts!T1253)</f>
        <v>0</v>
      </c>
      <c r="AE1253">
        <f>COUNTIFS(Spotify!$AA:$AA,Charts!$AE$1,Spotify!$U:$U,Charts!T1253)</f>
        <v>1</v>
      </c>
      <c r="AF1253" s="8">
        <f>COUNTIFS(Spotify!$AA:$AA,Charts!$AF$1,Spotify!$U:$U,Charts!T1253)</f>
        <v>0</v>
      </c>
      <c r="AH1253" s="7" t="s">
        <v>94</v>
      </c>
      <c r="AI1253">
        <f>SUMIFS(Spotify!O:O,Spotify!U:U,Charts!AH1253)/COUNTIFS(Spotify!U:U,Charts!AH1253)</f>
        <v>-7719.2307692307695</v>
      </c>
      <c r="AJ1253" s="18">
        <f>SUMIF(Spotify!U:U,Charts!AH1253,Spotify!P:P)/COUNTIF(Spotify!U:U,Charts!AH1253)</f>
        <v>117794.92307692308</v>
      </c>
      <c r="AK1253" s="18">
        <f>SUMIF(Spotify!U:U,Charts!AH1253,Spotify!R:R)/COUNTIF(Spotify!U:U,Charts!AH1253)</f>
        <v>8</v>
      </c>
      <c r="AL1253" s="18">
        <f>SUMIF(Spotify!U:U,Charts!AH1253,Spotify!J:J)/COUNTIF(Spotify!U:U,Charts!AH1253)</f>
        <v>322.23076923076923</v>
      </c>
      <c r="AM1253" s="18">
        <f>SUMIF(Spotify!U:U,Charts!AH1253,Spotify!H:H)/COUNTIF(Spotify!U:U,Charts!AH1253)</f>
        <v>472.46153846153845</v>
      </c>
      <c r="AN1253" s="28">
        <f>SUMIF(Spotify!U:U,Charts!AH1253,Spotify!I:I)/COUNTIF(Spotify!U:U,Charts!AH1253)</f>
        <v>412.23076923076923</v>
      </c>
    </row>
    <row r="1254" spans="1:40" x14ac:dyDescent="0.25">
      <c r="A1254" s="3" t="s">
        <v>677</v>
      </c>
      <c r="B1254" s="1">
        <v>428377802</v>
      </c>
      <c r="C1254" s="1">
        <v>9</v>
      </c>
      <c r="D1254" s="1"/>
      <c r="H1254" s="7" t="s">
        <v>4617</v>
      </c>
      <c r="I1254" s="1">
        <v>3854154</v>
      </c>
      <c r="J1254" s="8">
        <v>1</v>
      </c>
      <c r="L1254" s="7" t="s">
        <v>4617</v>
      </c>
      <c r="M1254" s="1">
        <f t="shared" si="86"/>
        <v>-3854154</v>
      </c>
      <c r="N1254">
        <v>1</v>
      </c>
      <c r="O1254" s="18">
        <f>SUMIF(Spotify!U:U,Charts!L1254,Spotify!Q:Q)/COUNTIF(Spotify!U:U,Charts!L1254)</f>
        <v>146526</v>
      </c>
      <c r="P1254" t="str">
        <f t="shared" si="87"/>
        <v>02:26</v>
      </c>
      <c r="Q1254" s="18">
        <f t="shared" si="89"/>
        <v>641941</v>
      </c>
      <c r="R1254" s="8" t="str">
        <f t="shared" si="88"/>
        <v>10:41</v>
      </c>
      <c r="T1254" s="7" t="s">
        <v>677</v>
      </c>
      <c r="U1254">
        <f>COUNTIFS(Spotify!$AA:$AA,Charts!$U$1,Spotify!$U:$U,Charts!T1254)</f>
        <v>1</v>
      </c>
      <c r="V1254">
        <f>COUNTIFS(Spotify!$AA:$AA,Charts!$V$1,Spotify!$U:$U,Charts!T1254)</f>
        <v>0</v>
      </c>
      <c r="W1254">
        <f>COUNTIFS(Spotify!$AA:$AA,Charts!$W$1,Spotify!$U:$U,Charts!T1254)</f>
        <v>1</v>
      </c>
      <c r="X1254">
        <f>COUNTIFS(Spotify!$AA:$AA,Charts!$X$1,Spotify!$U:$U,Charts!T1254)</f>
        <v>1</v>
      </c>
      <c r="Y1254">
        <f>COUNTIFS(Spotify!$AA:$AA,Charts!$Y$1,Spotify!$U:$U,Charts!T1254)</f>
        <v>0</v>
      </c>
      <c r="Z1254">
        <f>COUNTIFS(Spotify!$AA:$AA,Charts!$Z$1,Spotify!$U:$U,Charts!T1254)</f>
        <v>2</v>
      </c>
      <c r="AA1254">
        <f>COUNTIFS(Spotify!$AA:$AA,Charts!$AA$1,Spotify!$U:$U,Charts!T1254)</f>
        <v>2</v>
      </c>
      <c r="AB1254">
        <f>COUNTIFS(Spotify!$AA:$AA,Charts!$AB$1,Spotify!$U:$U,Charts!T1254)</f>
        <v>1</v>
      </c>
      <c r="AC1254">
        <f>COUNTIFS(Spotify!$AA:$AA,Charts!$AC$1,Spotify!$U:$U,Charts!T1254)</f>
        <v>0</v>
      </c>
      <c r="AD1254">
        <f>COUNTIFS(Spotify!$AA:$AA,Charts!$AD$1,Spotify!$U:$U,Charts!T1254)</f>
        <v>0</v>
      </c>
      <c r="AE1254">
        <f>COUNTIFS(Spotify!$AA:$AA,Charts!$AE$1,Spotify!$U:$U,Charts!T1254)</f>
        <v>0</v>
      </c>
      <c r="AF1254" s="8">
        <f>COUNTIFS(Spotify!$AA:$AA,Charts!$AF$1,Spotify!$U:$U,Charts!T1254)</f>
        <v>1</v>
      </c>
      <c r="AH1254" s="7" t="s">
        <v>677</v>
      </c>
      <c r="AI1254">
        <f>SUMIFS(Spotify!O:O,Spotify!U:U,Charts!AH1254)/COUNTIFS(Spotify!U:U,Charts!AH1254)</f>
        <v>-5348.5555555555557</v>
      </c>
      <c r="AJ1254" s="18">
        <f>SUMIF(Spotify!U:U,Charts!AH1254,Spotify!P:P)/COUNTIF(Spotify!U:U,Charts!AH1254)</f>
        <v>117025.55555555556</v>
      </c>
      <c r="AK1254" s="18">
        <f>SUMIF(Spotify!U:U,Charts!AH1254,Spotify!R:R)/COUNTIF(Spotify!U:U,Charts!AH1254)</f>
        <v>8.1111111111111107</v>
      </c>
      <c r="AL1254" s="18">
        <f>SUMIF(Spotify!U:U,Charts!AH1254,Spotify!J:J)/COUNTIF(Spotify!U:U,Charts!AH1254)</f>
        <v>428.55555555555554</v>
      </c>
      <c r="AM1254" s="18">
        <f>SUMIF(Spotify!U:U,Charts!AH1254,Spotify!H:H)/COUNTIF(Spotify!U:U,Charts!AH1254)</f>
        <v>642</v>
      </c>
      <c r="AN1254" s="28">
        <f>SUMIF(Spotify!U:U,Charts!AH1254,Spotify!I:I)/COUNTIF(Spotify!U:U,Charts!AH1254)</f>
        <v>691.88888888888891</v>
      </c>
    </row>
    <row r="1255" spans="1:40" x14ac:dyDescent="0.25">
      <c r="A1255" s="3" t="s">
        <v>18281</v>
      </c>
      <c r="B1255" s="1">
        <v>23632275</v>
      </c>
      <c r="C1255" s="1">
        <v>1</v>
      </c>
      <c r="D1255" s="1"/>
      <c r="H1255" s="7" t="s">
        <v>15852</v>
      </c>
      <c r="I1255" s="1">
        <v>3840017</v>
      </c>
      <c r="J1255" s="8">
        <v>1</v>
      </c>
      <c r="L1255" s="7" t="s">
        <v>15852</v>
      </c>
      <c r="M1255" s="1">
        <f t="shared" si="86"/>
        <v>-3840017</v>
      </c>
      <c r="N1255">
        <v>1</v>
      </c>
      <c r="O1255" s="18">
        <f>SUMIF(Spotify!U:U,Charts!L1255,Spotify!Q:Q)/COUNTIF(Spotify!U:U,Charts!L1255)</f>
        <v>161593</v>
      </c>
      <c r="P1255" t="str">
        <f t="shared" si="87"/>
        <v>02:41</v>
      </c>
      <c r="Q1255" s="18">
        <f t="shared" si="89"/>
        <v>641941</v>
      </c>
      <c r="R1255" s="8" t="str">
        <f t="shared" si="88"/>
        <v>10:41</v>
      </c>
      <c r="T1255" s="7" t="s">
        <v>18281</v>
      </c>
      <c r="U1255">
        <f>COUNTIFS(Spotify!$AA:$AA,Charts!$U$1,Spotify!$U:$U,Charts!T1255)</f>
        <v>0</v>
      </c>
      <c r="V1255">
        <f>COUNTIFS(Spotify!$AA:$AA,Charts!$V$1,Spotify!$U:$U,Charts!T1255)</f>
        <v>1</v>
      </c>
      <c r="W1255">
        <f>COUNTIFS(Spotify!$AA:$AA,Charts!$W$1,Spotify!$U:$U,Charts!T1255)</f>
        <v>0</v>
      </c>
      <c r="X1255">
        <f>COUNTIFS(Spotify!$AA:$AA,Charts!$X$1,Spotify!$U:$U,Charts!T1255)</f>
        <v>0</v>
      </c>
      <c r="Y1255">
        <f>COUNTIFS(Spotify!$AA:$AA,Charts!$Y$1,Spotify!$U:$U,Charts!T1255)</f>
        <v>0</v>
      </c>
      <c r="Z1255">
        <f>COUNTIFS(Spotify!$AA:$AA,Charts!$Z$1,Spotify!$U:$U,Charts!T1255)</f>
        <v>0</v>
      </c>
      <c r="AA1255">
        <f>COUNTIFS(Spotify!$AA:$AA,Charts!$AA$1,Spotify!$U:$U,Charts!T1255)</f>
        <v>0</v>
      </c>
      <c r="AB1255">
        <f>COUNTIFS(Spotify!$AA:$AA,Charts!$AB$1,Spotify!$U:$U,Charts!T1255)</f>
        <v>0</v>
      </c>
      <c r="AC1255">
        <f>COUNTIFS(Spotify!$AA:$AA,Charts!$AC$1,Spotify!$U:$U,Charts!T1255)</f>
        <v>0</v>
      </c>
      <c r="AD1255">
        <f>COUNTIFS(Spotify!$AA:$AA,Charts!$AD$1,Spotify!$U:$U,Charts!T1255)</f>
        <v>0</v>
      </c>
      <c r="AE1255">
        <f>COUNTIFS(Spotify!$AA:$AA,Charts!$AE$1,Spotify!$U:$U,Charts!T1255)</f>
        <v>0</v>
      </c>
      <c r="AF1255" s="8">
        <f>COUNTIFS(Spotify!$AA:$AA,Charts!$AF$1,Spotify!$U:$U,Charts!T1255)</f>
        <v>0</v>
      </c>
      <c r="AH1255" s="7" t="s">
        <v>18281</v>
      </c>
      <c r="AI1255">
        <f>SUMIFS(Spotify!O:O,Spotify!U:U,Charts!AH1255)/COUNTIFS(Spotify!U:U,Charts!AH1255)</f>
        <v>-3892</v>
      </c>
      <c r="AJ1255" s="18">
        <f>SUMIF(Spotify!U:U,Charts!AH1255,Spotify!P:P)/COUNTIF(Spotify!U:U,Charts!AH1255)</f>
        <v>160517</v>
      </c>
      <c r="AK1255" s="18">
        <f>SUMIF(Spotify!U:U,Charts!AH1255,Spotify!R:R)/COUNTIF(Spotify!U:U,Charts!AH1255)</f>
        <v>6</v>
      </c>
      <c r="AL1255" s="18">
        <f>SUMIF(Spotify!U:U,Charts!AH1255,Spotify!J:J)/COUNTIF(Spotify!U:U,Charts!AH1255)</f>
        <v>275</v>
      </c>
      <c r="AM1255" s="18">
        <f>SUMIF(Spotify!U:U,Charts!AH1255,Spotify!H:H)/COUNTIF(Spotify!U:U,Charts!AH1255)</f>
        <v>807</v>
      </c>
      <c r="AN1255" s="28">
        <f>SUMIF(Spotify!U:U,Charts!AH1255,Spotify!I:I)/COUNTIF(Spotify!U:U,Charts!AH1255)</f>
        <v>887</v>
      </c>
    </row>
    <row r="1256" spans="1:40" x14ac:dyDescent="0.25">
      <c r="A1256" s="3" t="s">
        <v>1460</v>
      </c>
      <c r="B1256" s="1">
        <v>1529713689</v>
      </c>
      <c r="C1256" s="1">
        <v>10</v>
      </c>
      <c r="D1256" s="1"/>
      <c r="H1256" s="7" t="s">
        <v>6865</v>
      </c>
      <c r="I1256" s="1">
        <v>3635414</v>
      </c>
      <c r="J1256" s="8">
        <v>1</v>
      </c>
      <c r="L1256" s="7" t="s">
        <v>6865</v>
      </c>
      <c r="M1256" s="1">
        <f t="shared" si="86"/>
        <v>-3635414</v>
      </c>
      <c r="N1256">
        <v>1</v>
      </c>
      <c r="O1256" s="18">
        <f>SUMIF(Spotify!U:U,Charts!L1256,Spotify!Q:Q)/COUNTIF(Spotify!U:U,Charts!L1256)</f>
        <v>235213</v>
      </c>
      <c r="P1256" t="str">
        <f t="shared" si="87"/>
        <v>03:55</v>
      </c>
      <c r="Q1256" s="18">
        <f t="shared" si="89"/>
        <v>641941</v>
      </c>
      <c r="R1256" s="8" t="str">
        <f t="shared" si="88"/>
        <v>10:41</v>
      </c>
      <c r="T1256" s="7" t="s">
        <v>1460</v>
      </c>
      <c r="U1256">
        <f>COUNTIFS(Spotify!$AA:$AA,Charts!$U$1,Spotify!$U:$U,Charts!T1256)</f>
        <v>1</v>
      </c>
      <c r="V1256">
        <f>COUNTIFS(Spotify!$AA:$AA,Charts!$V$1,Spotify!$U:$U,Charts!T1256)</f>
        <v>0</v>
      </c>
      <c r="W1256">
        <f>COUNTIFS(Spotify!$AA:$AA,Charts!$W$1,Spotify!$U:$U,Charts!T1256)</f>
        <v>2</v>
      </c>
      <c r="X1256">
        <f>COUNTIFS(Spotify!$AA:$AA,Charts!$X$1,Spotify!$U:$U,Charts!T1256)</f>
        <v>0</v>
      </c>
      <c r="Y1256">
        <f>COUNTIFS(Spotify!$AA:$AA,Charts!$Y$1,Spotify!$U:$U,Charts!T1256)</f>
        <v>0</v>
      </c>
      <c r="Z1256">
        <f>COUNTIFS(Spotify!$AA:$AA,Charts!$Z$1,Spotify!$U:$U,Charts!T1256)</f>
        <v>1</v>
      </c>
      <c r="AA1256">
        <f>COUNTIFS(Spotify!$AA:$AA,Charts!$AA$1,Spotify!$U:$U,Charts!T1256)</f>
        <v>0</v>
      </c>
      <c r="AB1256">
        <f>COUNTIFS(Spotify!$AA:$AA,Charts!$AB$1,Spotify!$U:$U,Charts!T1256)</f>
        <v>3</v>
      </c>
      <c r="AC1256">
        <f>COUNTIFS(Spotify!$AA:$AA,Charts!$AC$1,Spotify!$U:$U,Charts!T1256)</f>
        <v>0</v>
      </c>
      <c r="AD1256">
        <f>COUNTIFS(Spotify!$AA:$AA,Charts!$AD$1,Spotify!$U:$U,Charts!T1256)</f>
        <v>1</v>
      </c>
      <c r="AE1256">
        <f>COUNTIFS(Spotify!$AA:$AA,Charts!$AE$1,Spotify!$U:$U,Charts!T1256)</f>
        <v>0</v>
      </c>
      <c r="AF1256" s="8">
        <f>COUNTIFS(Spotify!$AA:$AA,Charts!$AF$1,Spotify!$U:$U,Charts!T1256)</f>
        <v>2</v>
      </c>
      <c r="AH1256" s="7" t="s">
        <v>1460</v>
      </c>
      <c r="AI1256">
        <f>SUMIFS(Spotify!O:O,Spotify!U:U,Charts!AH1256)/COUNTIFS(Spotify!U:U,Charts!AH1256)</f>
        <v>-5508</v>
      </c>
      <c r="AJ1256" s="18">
        <f>SUMIF(Spotify!U:U,Charts!AH1256,Spotify!P:P)/COUNTIF(Spotify!U:U,Charts!AH1256)</f>
        <v>125493</v>
      </c>
      <c r="AK1256" s="18">
        <f>SUMIF(Spotify!U:U,Charts!AH1256,Spotify!R:R)/COUNTIF(Spotify!U:U,Charts!AH1256)</f>
        <v>17</v>
      </c>
      <c r="AL1256" s="18">
        <f>SUMIF(Spotify!U:U,Charts!AH1256,Spotify!J:J)/COUNTIF(Spotify!U:U,Charts!AH1256)</f>
        <v>452.7</v>
      </c>
      <c r="AM1256" s="18">
        <f>SUMIF(Spotify!U:U,Charts!AH1256,Spotify!H:H)/COUNTIF(Spotify!U:U,Charts!AH1256)</f>
        <v>529.5</v>
      </c>
      <c r="AN1256" s="28">
        <f>SUMIF(Spotify!U:U,Charts!AH1256,Spotify!I:I)/COUNTIF(Spotify!U:U,Charts!AH1256)</f>
        <v>482</v>
      </c>
    </row>
    <row r="1257" spans="1:40" x14ac:dyDescent="0.25">
      <c r="A1257" s="3" t="s">
        <v>11661</v>
      </c>
      <c r="B1257" s="1">
        <v>224343162</v>
      </c>
      <c r="C1257" s="1">
        <v>6</v>
      </c>
      <c r="D1257" s="1"/>
      <c r="H1257" s="7" t="s">
        <v>2716</v>
      </c>
      <c r="I1257" s="1">
        <v>3457583</v>
      </c>
      <c r="J1257" s="8">
        <v>1</v>
      </c>
      <c r="L1257" s="7" t="s">
        <v>2716</v>
      </c>
      <c r="M1257" s="1">
        <f t="shared" si="86"/>
        <v>-3457583</v>
      </c>
      <c r="N1257">
        <v>1</v>
      </c>
      <c r="O1257" s="18">
        <f>SUMIF(Spotify!U:U,Charts!L1257,Spotify!Q:Q)/COUNTIF(Spotify!U:U,Charts!L1257)</f>
        <v>228923</v>
      </c>
      <c r="P1257" t="str">
        <f t="shared" si="87"/>
        <v>03:48</v>
      </c>
      <c r="Q1257" s="18">
        <f t="shared" si="89"/>
        <v>641941</v>
      </c>
      <c r="R1257" s="8" t="str">
        <f t="shared" si="88"/>
        <v>10:41</v>
      </c>
      <c r="T1257" s="7" t="s">
        <v>11661</v>
      </c>
      <c r="U1257">
        <f>COUNTIFS(Spotify!$AA:$AA,Charts!$U$1,Spotify!$U:$U,Charts!T1257)</f>
        <v>0</v>
      </c>
      <c r="V1257">
        <f>COUNTIFS(Spotify!$AA:$AA,Charts!$V$1,Spotify!$U:$U,Charts!T1257)</f>
        <v>0</v>
      </c>
      <c r="W1257">
        <f>COUNTIFS(Spotify!$AA:$AA,Charts!$W$1,Spotify!$U:$U,Charts!T1257)</f>
        <v>0</v>
      </c>
      <c r="X1257">
        <f>COUNTIFS(Spotify!$AA:$AA,Charts!$X$1,Spotify!$U:$U,Charts!T1257)</f>
        <v>0</v>
      </c>
      <c r="Y1257">
        <f>COUNTIFS(Spotify!$AA:$AA,Charts!$Y$1,Spotify!$U:$U,Charts!T1257)</f>
        <v>1</v>
      </c>
      <c r="Z1257">
        <f>COUNTIFS(Spotify!$AA:$AA,Charts!$Z$1,Spotify!$U:$U,Charts!T1257)</f>
        <v>1</v>
      </c>
      <c r="AA1257">
        <f>COUNTIFS(Spotify!$AA:$AA,Charts!$AA$1,Spotify!$U:$U,Charts!T1257)</f>
        <v>0</v>
      </c>
      <c r="AB1257">
        <f>COUNTIFS(Spotify!$AA:$AA,Charts!$AB$1,Spotify!$U:$U,Charts!T1257)</f>
        <v>1</v>
      </c>
      <c r="AC1257">
        <f>COUNTIFS(Spotify!$AA:$AA,Charts!$AC$1,Spotify!$U:$U,Charts!T1257)</f>
        <v>1</v>
      </c>
      <c r="AD1257">
        <f>COUNTIFS(Spotify!$AA:$AA,Charts!$AD$1,Spotify!$U:$U,Charts!T1257)</f>
        <v>0</v>
      </c>
      <c r="AE1257">
        <f>COUNTIFS(Spotify!$AA:$AA,Charts!$AE$1,Spotify!$U:$U,Charts!T1257)</f>
        <v>0</v>
      </c>
      <c r="AF1257" s="8">
        <f>COUNTIFS(Spotify!$AA:$AA,Charts!$AF$1,Spotify!$U:$U,Charts!T1257)</f>
        <v>2</v>
      </c>
      <c r="AH1257" s="7" t="s">
        <v>11661</v>
      </c>
      <c r="AI1257">
        <f>SUMIFS(Spotify!O:O,Spotify!U:U,Charts!AH1257)/COUNTIFS(Spotify!U:U,Charts!AH1257)</f>
        <v>-2469</v>
      </c>
      <c r="AJ1257" s="18">
        <f>SUMIF(Spotify!U:U,Charts!AH1257,Spotify!P:P)/COUNTIF(Spotify!U:U,Charts!AH1257)</f>
        <v>121343</v>
      </c>
      <c r="AK1257" s="18">
        <f>SUMIF(Spotify!U:U,Charts!AH1257,Spotify!R:R)/COUNTIF(Spotify!U:U,Charts!AH1257)</f>
        <v>5.666666666666667</v>
      </c>
      <c r="AL1257" s="18">
        <f>SUMIF(Spotify!U:U,Charts!AH1257,Spotify!J:J)/COUNTIF(Spotify!U:U,Charts!AH1257)</f>
        <v>408.33333333333331</v>
      </c>
      <c r="AM1257" s="18">
        <f>SUMIF(Spotify!U:U,Charts!AH1257,Spotify!H:H)/COUNTIF(Spotify!U:U,Charts!AH1257)</f>
        <v>817.16666666666663</v>
      </c>
      <c r="AN1257" s="28">
        <f>SUMIF(Spotify!U:U,Charts!AH1257,Spotify!I:I)/COUNTIF(Spotify!U:U,Charts!AH1257)</f>
        <v>851</v>
      </c>
    </row>
    <row r="1258" spans="1:40" x14ac:dyDescent="0.25">
      <c r="A1258" s="3" t="s">
        <v>7569</v>
      </c>
      <c r="B1258" s="1">
        <v>87511492</v>
      </c>
      <c r="C1258" s="1">
        <v>6</v>
      </c>
      <c r="D1258" s="1"/>
      <c r="H1258" s="7" t="s">
        <v>14906</v>
      </c>
      <c r="I1258" s="1">
        <v>3376698</v>
      </c>
      <c r="J1258" s="8">
        <v>1</v>
      </c>
      <c r="L1258" s="7" t="s">
        <v>14906</v>
      </c>
      <c r="M1258" s="1">
        <f t="shared" si="86"/>
        <v>-3376698</v>
      </c>
      <c r="N1258">
        <v>1</v>
      </c>
      <c r="O1258" s="18">
        <f>SUMIF(Spotify!U:U,Charts!L1258,Spotify!Q:Q)/COUNTIF(Spotify!U:U,Charts!L1258)</f>
        <v>215978</v>
      </c>
      <c r="P1258" t="str">
        <f t="shared" si="87"/>
        <v>03:35</v>
      </c>
      <c r="Q1258" s="18">
        <f t="shared" si="89"/>
        <v>641941</v>
      </c>
      <c r="R1258" s="8" t="str">
        <f t="shared" si="88"/>
        <v>10:41</v>
      </c>
      <c r="T1258" s="7" t="s">
        <v>7569</v>
      </c>
      <c r="U1258">
        <f>COUNTIFS(Spotify!$AA:$AA,Charts!$U$1,Spotify!$U:$U,Charts!T1258)</f>
        <v>0</v>
      </c>
      <c r="V1258">
        <f>COUNTIFS(Spotify!$AA:$AA,Charts!$V$1,Spotify!$U:$U,Charts!T1258)</f>
        <v>0</v>
      </c>
      <c r="W1258">
        <f>COUNTIFS(Spotify!$AA:$AA,Charts!$W$1,Spotify!$U:$U,Charts!T1258)</f>
        <v>1</v>
      </c>
      <c r="X1258">
        <f>COUNTIFS(Spotify!$AA:$AA,Charts!$X$1,Spotify!$U:$U,Charts!T1258)</f>
        <v>0</v>
      </c>
      <c r="Y1258">
        <f>COUNTIFS(Spotify!$AA:$AA,Charts!$Y$1,Spotify!$U:$U,Charts!T1258)</f>
        <v>2</v>
      </c>
      <c r="Z1258">
        <f>COUNTIFS(Spotify!$AA:$AA,Charts!$Z$1,Spotify!$U:$U,Charts!T1258)</f>
        <v>0</v>
      </c>
      <c r="AA1258">
        <f>COUNTIFS(Spotify!$AA:$AA,Charts!$AA$1,Spotify!$U:$U,Charts!T1258)</f>
        <v>0</v>
      </c>
      <c r="AB1258">
        <f>COUNTIFS(Spotify!$AA:$AA,Charts!$AB$1,Spotify!$U:$U,Charts!T1258)</f>
        <v>0</v>
      </c>
      <c r="AC1258">
        <f>COUNTIFS(Spotify!$AA:$AA,Charts!$AC$1,Spotify!$U:$U,Charts!T1258)</f>
        <v>1</v>
      </c>
      <c r="AD1258">
        <f>COUNTIFS(Spotify!$AA:$AA,Charts!$AD$1,Spotify!$U:$U,Charts!T1258)</f>
        <v>0</v>
      </c>
      <c r="AE1258">
        <f>COUNTIFS(Spotify!$AA:$AA,Charts!$AE$1,Spotify!$U:$U,Charts!T1258)</f>
        <v>2</v>
      </c>
      <c r="AF1258" s="8">
        <f>COUNTIFS(Spotify!$AA:$AA,Charts!$AF$1,Spotify!$U:$U,Charts!T1258)</f>
        <v>0</v>
      </c>
      <c r="AH1258" s="7" t="s">
        <v>7569</v>
      </c>
      <c r="AI1258">
        <f>SUMIFS(Spotify!O:O,Spotify!U:U,Charts!AH1258)/COUNTIFS(Spotify!U:U,Charts!AH1258)</f>
        <v>-4301.333333333333</v>
      </c>
      <c r="AJ1258" s="18">
        <f>SUMIF(Spotify!U:U,Charts!AH1258,Spotify!P:P)/COUNTIF(Spotify!U:U,Charts!AH1258)</f>
        <v>105926.83333333333</v>
      </c>
      <c r="AK1258" s="18">
        <f>SUMIF(Spotify!U:U,Charts!AH1258,Spotify!R:R)/COUNTIF(Spotify!U:U,Charts!AH1258)</f>
        <v>4.166666666666667</v>
      </c>
      <c r="AL1258" s="18">
        <f>SUMIF(Spotify!U:U,Charts!AH1258,Spotify!J:J)/COUNTIF(Spotify!U:U,Charts!AH1258)</f>
        <v>410.66666666666669</v>
      </c>
      <c r="AM1258" s="18">
        <f>SUMIF(Spotify!U:U,Charts!AH1258,Spotify!H:H)/COUNTIF(Spotify!U:U,Charts!AH1258)</f>
        <v>466.83333333333331</v>
      </c>
      <c r="AN1258" s="28">
        <f>SUMIF(Spotify!U:U,Charts!AH1258,Spotify!I:I)/COUNTIF(Spotify!U:U,Charts!AH1258)</f>
        <v>731.66666666666663</v>
      </c>
    </row>
    <row r="1259" spans="1:40" x14ac:dyDescent="0.25">
      <c r="A1259" s="3" t="s">
        <v>18282</v>
      </c>
      <c r="B1259" s="1">
        <v>1676014080</v>
      </c>
      <c r="C1259" s="1">
        <v>8</v>
      </c>
      <c r="D1259" s="1"/>
      <c r="H1259" s="7" t="s">
        <v>12162</v>
      </c>
      <c r="I1259" s="1">
        <v>3306862</v>
      </c>
      <c r="J1259" s="8">
        <v>1</v>
      </c>
      <c r="L1259" s="7" t="s">
        <v>12162</v>
      </c>
      <c r="M1259" s="1">
        <f t="shared" si="86"/>
        <v>-3306862</v>
      </c>
      <c r="N1259">
        <v>1</v>
      </c>
      <c r="O1259" s="18">
        <f>SUMIF(Spotify!U:U,Charts!L1259,Spotify!Q:Q)/COUNTIF(Spotify!U:U,Charts!L1259)</f>
        <v>207059</v>
      </c>
      <c r="P1259" t="str">
        <f t="shared" si="87"/>
        <v>03:27</v>
      </c>
      <c r="Q1259" s="18">
        <f t="shared" si="89"/>
        <v>641941</v>
      </c>
      <c r="R1259" s="8" t="str">
        <f t="shared" si="88"/>
        <v>10:41</v>
      </c>
      <c r="T1259" s="7" t="s">
        <v>18282</v>
      </c>
      <c r="U1259">
        <f>COUNTIFS(Spotify!$AA:$AA,Charts!$U$1,Spotify!$U:$U,Charts!T1259)</f>
        <v>0</v>
      </c>
      <c r="V1259">
        <f>COUNTIFS(Spotify!$AA:$AA,Charts!$V$1,Spotify!$U:$U,Charts!T1259)</f>
        <v>2</v>
      </c>
      <c r="W1259">
        <f>COUNTIFS(Spotify!$AA:$AA,Charts!$W$1,Spotify!$U:$U,Charts!T1259)</f>
        <v>1</v>
      </c>
      <c r="X1259">
        <f>COUNTIFS(Spotify!$AA:$AA,Charts!$X$1,Spotify!$U:$U,Charts!T1259)</f>
        <v>0</v>
      </c>
      <c r="Y1259">
        <f>COUNTIFS(Spotify!$AA:$AA,Charts!$Y$1,Spotify!$U:$U,Charts!T1259)</f>
        <v>1</v>
      </c>
      <c r="Z1259">
        <f>COUNTIFS(Spotify!$AA:$AA,Charts!$Z$1,Spotify!$U:$U,Charts!T1259)</f>
        <v>2</v>
      </c>
      <c r="AA1259">
        <f>COUNTIFS(Spotify!$AA:$AA,Charts!$AA$1,Spotify!$U:$U,Charts!T1259)</f>
        <v>0</v>
      </c>
      <c r="AB1259">
        <f>COUNTIFS(Spotify!$AA:$AA,Charts!$AB$1,Spotify!$U:$U,Charts!T1259)</f>
        <v>2</v>
      </c>
      <c r="AC1259">
        <f>COUNTIFS(Spotify!$AA:$AA,Charts!$AC$1,Spotify!$U:$U,Charts!T1259)</f>
        <v>0</v>
      </c>
      <c r="AD1259">
        <f>COUNTIFS(Spotify!$AA:$AA,Charts!$AD$1,Spotify!$U:$U,Charts!T1259)</f>
        <v>0</v>
      </c>
      <c r="AE1259">
        <f>COUNTIFS(Spotify!$AA:$AA,Charts!$AE$1,Spotify!$U:$U,Charts!T1259)</f>
        <v>0</v>
      </c>
      <c r="AF1259" s="8">
        <f>COUNTIFS(Spotify!$AA:$AA,Charts!$AF$1,Spotify!$U:$U,Charts!T1259)</f>
        <v>0</v>
      </c>
      <c r="AH1259" s="7" t="s">
        <v>18282</v>
      </c>
      <c r="AI1259">
        <f>SUMIFS(Spotify!O:O,Spotify!U:U,Charts!AH1259)/COUNTIFS(Spotify!U:U,Charts!AH1259)</f>
        <v>-3943.75</v>
      </c>
      <c r="AJ1259" s="18">
        <f>SUMIF(Spotify!U:U,Charts!AH1259,Spotify!P:P)/COUNTIF(Spotify!U:U,Charts!AH1259)</f>
        <v>100240.375</v>
      </c>
      <c r="AK1259" s="18">
        <f>SUMIF(Spotify!U:U,Charts!AH1259,Spotify!R:R)/COUNTIF(Spotify!U:U,Charts!AH1259)</f>
        <v>31.375</v>
      </c>
      <c r="AL1259" s="18">
        <f>SUMIF(Spotify!U:U,Charts!AH1259,Spotify!J:J)/COUNTIF(Spotify!U:U,Charts!AH1259)</f>
        <v>276.25</v>
      </c>
      <c r="AM1259" s="18">
        <f>SUMIF(Spotify!U:U,Charts!AH1259,Spotify!H:H)/COUNTIF(Spotify!U:U,Charts!AH1259)</f>
        <v>613.25</v>
      </c>
      <c r="AN1259" s="28">
        <f>SUMIF(Spotify!U:U,Charts!AH1259,Spotify!I:I)/COUNTIF(Spotify!U:U,Charts!AH1259)</f>
        <v>685</v>
      </c>
    </row>
    <row r="1260" spans="1:40" x14ac:dyDescent="0.25">
      <c r="A1260" s="3" t="s">
        <v>1805</v>
      </c>
      <c r="B1260" s="1">
        <v>656241039</v>
      </c>
      <c r="C1260" s="1">
        <v>3</v>
      </c>
      <c r="D1260" s="1"/>
      <c r="H1260" s="7" t="s">
        <v>11419</v>
      </c>
      <c r="I1260" s="1">
        <v>3278983</v>
      </c>
      <c r="J1260" s="8">
        <v>1</v>
      </c>
      <c r="L1260" s="7" t="s">
        <v>11419</v>
      </c>
      <c r="M1260" s="1">
        <f t="shared" si="86"/>
        <v>-3278983</v>
      </c>
      <c r="N1260">
        <v>1</v>
      </c>
      <c r="O1260" s="18">
        <f>SUMIF(Spotify!U:U,Charts!L1260,Spotify!Q:Q)/COUNTIF(Spotify!U:U,Charts!L1260)</f>
        <v>188228</v>
      </c>
      <c r="P1260" t="str">
        <f t="shared" si="87"/>
        <v>03:08</v>
      </c>
      <c r="Q1260" s="18">
        <f t="shared" si="89"/>
        <v>641941</v>
      </c>
      <c r="R1260" s="8" t="str">
        <f t="shared" si="88"/>
        <v>10:41</v>
      </c>
      <c r="T1260" s="7" t="s">
        <v>1805</v>
      </c>
      <c r="U1260">
        <f>COUNTIFS(Spotify!$AA:$AA,Charts!$U$1,Spotify!$U:$U,Charts!T1260)</f>
        <v>0</v>
      </c>
      <c r="V1260">
        <f>COUNTIFS(Spotify!$AA:$AA,Charts!$V$1,Spotify!$U:$U,Charts!T1260)</f>
        <v>0</v>
      </c>
      <c r="W1260">
        <f>COUNTIFS(Spotify!$AA:$AA,Charts!$W$1,Spotify!$U:$U,Charts!T1260)</f>
        <v>1</v>
      </c>
      <c r="X1260">
        <f>COUNTIFS(Spotify!$AA:$AA,Charts!$X$1,Spotify!$U:$U,Charts!T1260)</f>
        <v>0</v>
      </c>
      <c r="Y1260">
        <f>COUNTIFS(Spotify!$AA:$AA,Charts!$Y$1,Spotify!$U:$U,Charts!T1260)</f>
        <v>0</v>
      </c>
      <c r="Z1260">
        <f>COUNTIFS(Spotify!$AA:$AA,Charts!$Z$1,Spotify!$U:$U,Charts!T1260)</f>
        <v>0</v>
      </c>
      <c r="AA1260">
        <f>COUNTIFS(Spotify!$AA:$AA,Charts!$AA$1,Spotify!$U:$U,Charts!T1260)</f>
        <v>0</v>
      </c>
      <c r="AB1260">
        <f>COUNTIFS(Spotify!$AA:$AA,Charts!$AB$1,Spotify!$U:$U,Charts!T1260)</f>
        <v>0</v>
      </c>
      <c r="AC1260">
        <f>COUNTIFS(Spotify!$AA:$AA,Charts!$AC$1,Spotify!$U:$U,Charts!T1260)</f>
        <v>0</v>
      </c>
      <c r="AD1260">
        <f>COUNTIFS(Spotify!$AA:$AA,Charts!$AD$1,Spotify!$U:$U,Charts!T1260)</f>
        <v>0</v>
      </c>
      <c r="AE1260">
        <f>COUNTIFS(Spotify!$AA:$AA,Charts!$AE$1,Spotify!$U:$U,Charts!T1260)</f>
        <v>2</v>
      </c>
      <c r="AF1260" s="8">
        <f>COUNTIFS(Spotify!$AA:$AA,Charts!$AF$1,Spotify!$U:$U,Charts!T1260)</f>
        <v>0</v>
      </c>
      <c r="AH1260" s="7" t="s">
        <v>1805</v>
      </c>
      <c r="AI1260">
        <f>SUMIFS(Spotify!O:O,Spotify!U:U,Charts!AH1260)/COUNTIFS(Spotify!U:U,Charts!AH1260)</f>
        <v>-5522</v>
      </c>
      <c r="AJ1260" s="18">
        <f>SUMIF(Spotify!U:U,Charts!AH1260,Spotify!P:P)/COUNTIF(Spotify!U:U,Charts!AH1260)</f>
        <v>66506</v>
      </c>
      <c r="AK1260" s="18">
        <f>SUMIF(Spotify!U:U,Charts!AH1260,Spotify!R:R)/COUNTIF(Spotify!U:U,Charts!AH1260)</f>
        <v>35</v>
      </c>
      <c r="AL1260" s="18">
        <f>SUMIF(Spotify!U:U,Charts!AH1260,Spotify!J:J)/COUNTIF(Spotify!U:U,Charts!AH1260)</f>
        <v>291.66666666666669</v>
      </c>
      <c r="AM1260" s="18">
        <f>SUMIF(Spotify!U:U,Charts!AH1260,Spotify!H:H)/COUNTIF(Spotify!U:U,Charts!AH1260)</f>
        <v>803</v>
      </c>
      <c r="AN1260" s="28">
        <f>SUMIF(Spotify!U:U,Charts!AH1260,Spotify!I:I)/COUNTIF(Spotify!U:U,Charts!AH1260)</f>
        <v>769</v>
      </c>
    </row>
    <row r="1261" spans="1:40" x14ac:dyDescent="0.25">
      <c r="A1261" s="3" t="s">
        <v>18283</v>
      </c>
      <c r="B1261" s="1">
        <v>55082314</v>
      </c>
      <c r="C1261" s="1">
        <v>1</v>
      </c>
      <c r="D1261" s="1"/>
      <c r="H1261" s="7" t="s">
        <v>14269</v>
      </c>
      <c r="I1261" s="1">
        <v>3273724</v>
      </c>
      <c r="J1261" s="8">
        <v>1</v>
      </c>
      <c r="L1261" s="7" t="s">
        <v>14269</v>
      </c>
      <c r="M1261" s="1">
        <f t="shared" si="86"/>
        <v>-3273724</v>
      </c>
      <c r="N1261">
        <v>1</v>
      </c>
      <c r="O1261" s="18">
        <f>SUMIF(Spotify!U:U,Charts!L1261,Spotify!Q:Q)/COUNTIF(Spotify!U:U,Charts!L1261)</f>
        <v>256000</v>
      </c>
      <c r="P1261" t="str">
        <f t="shared" si="87"/>
        <v>04:16</v>
      </c>
      <c r="Q1261" s="18">
        <f t="shared" si="89"/>
        <v>641941</v>
      </c>
      <c r="R1261" s="8" t="str">
        <f t="shared" si="88"/>
        <v>10:41</v>
      </c>
      <c r="T1261" s="7" t="s">
        <v>18283</v>
      </c>
      <c r="U1261">
        <f>COUNTIFS(Spotify!$AA:$AA,Charts!$U$1,Spotify!$U:$U,Charts!T1261)</f>
        <v>0</v>
      </c>
      <c r="V1261">
        <f>COUNTIFS(Spotify!$AA:$AA,Charts!$V$1,Spotify!$U:$U,Charts!T1261)</f>
        <v>0</v>
      </c>
      <c r="W1261">
        <f>COUNTIFS(Spotify!$AA:$AA,Charts!$W$1,Spotify!$U:$U,Charts!T1261)</f>
        <v>0</v>
      </c>
      <c r="X1261">
        <f>COUNTIFS(Spotify!$AA:$AA,Charts!$X$1,Spotify!$U:$U,Charts!T1261)</f>
        <v>0</v>
      </c>
      <c r="Y1261">
        <f>COUNTIFS(Spotify!$AA:$AA,Charts!$Y$1,Spotify!$U:$U,Charts!T1261)</f>
        <v>0</v>
      </c>
      <c r="Z1261">
        <f>COUNTIFS(Spotify!$AA:$AA,Charts!$Z$1,Spotify!$U:$U,Charts!T1261)</f>
        <v>0</v>
      </c>
      <c r="AA1261">
        <f>COUNTIFS(Spotify!$AA:$AA,Charts!$AA$1,Spotify!$U:$U,Charts!T1261)</f>
        <v>0</v>
      </c>
      <c r="AB1261">
        <f>COUNTIFS(Spotify!$AA:$AA,Charts!$AB$1,Spotify!$U:$U,Charts!T1261)</f>
        <v>1</v>
      </c>
      <c r="AC1261">
        <f>COUNTIFS(Spotify!$AA:$AA,Charts!$AC$1,Spotify!$U:$U,Charts!T1261)</f>
        <v>0</v>
      </c>
      <c r="AD1261">
        <f>COUNTIFS(Spotify!$AA:$AA,Charts!$AD$1,Spotify!$U:$U,Charts!T1261)</f>
        <v>0</v>
      </c>
      <c r="AE1261">
        <f>COUNTIFS(Spotify!$AA:$AA,Charts!$AE$1,Spotify!$U:$U,Charts!T1261)</f>
        <v>0</v>
      </c>
      <c r="AF1261" s="8">
        <f>COUNTIFS(Spotify!$AA:$AA,Charts!$AF$1,Spotify!$U:$U,Charts!T1261)</f>
        <v>0</v>
      </c>
      <c r="AH1261" s="7" t="s">
        <v>18283</v>
      </c>
      <c r="AI1261">
        <f>SUMIFS(Spotify!O:O,Spotify!U:U,Charts!AH1261)/COUNTIFS(Spotify!U:U,Charts!AH1261)</f>
        <v>-11689</v>
      </c>
      <c r="AJ1261" s="18">
        <f>SUMIF(Spotify!U:U,Charts!AH1261,Spotify!P:P)/COUNTIF(Spotify!U:U,Charts!AH1261)</f>
        <v>54747</v>
      </c>
      <c r="AK1261" s="18">
        <f>SUMIF(Spotify!U:U,Charts!AH1261,Spotify!R:R)/COUNTIF(Spotify!U:U,Charts!AH1261)</f>
        <v>11</v>
      </c>
      <c r="AL1261" s="18">
        <f>SUMIF(Spotify!U:U,Charts!AH1261,Spotify!J:J)/COUNTIF(Spotify!U:U,Charts!AH1261)</f>
        <v>569</v>
      </c>
      <c r="AM1261" s="18">
        <f>SUMIF(Spotify!U:U,Charts!AH1261,Spotify!H:H)/COUNTIF(Spotify!U:U,Charts!AH1261)</f>
        <v>265</v>
      </c>
      <c r="AN1261" s="28">
        <f>SUMIF(Spotify!U:U,Charts!AH1261,Spotify!I:I)/COUNTIF(Spotify!U:U,Charts!AH1261)</f>
        <v>312</v>
      </c>
    </row>
    <row r="1262" spans="1:40" x14ac:dyDescent="0.25">
      <c r="A1262" s="3" t="s">
        <v>13461</v>
      </c>
      <c r="B1262" s="1">
        <v>5410730</v>
      </c>
      <c r="C1262" s="1">
        <v>1</v>
      </c>
      <c r="D1262" s="1"/>
      <c r="H1262" s="7" t="s">
        <v>18030</v>
      </c>
      <c r="I1262" s="1">
        <v>3125372</v>
      </c>
      <c r="J1262" s="8">
        <v>1</v>
      </c>
      <c r="L1262" s="7" t="s">
        <v>18030</v>
      </c>
      <c r="M1262" s="1">
        <f t="shared" si="86"/>
        <v>-3125372</v>
      </c>
      <c r="N1262">
        <v>1</v>
      </c>
      <c r="O1262" s="18">
        <f>SUMIF(Spotify!U:U,Charts!L1262,Spotify!Q:Q)/COUNTIF(Spotify!U:U,Charts!L1262)</f>
        <v>184000</v>
      </c>
      <c r="P1262" t="str">
        <f t="shared" si="87"/>
        <v>03:04</v>
      </c>
      <c r="Q1262" s="18">
        <f t="shared" si="89"/>
        <v>641941</v>
      </c>
      <c r="R1262" s="8" t="str">
        <f t="shared" si="88"/>
        <v>10:41</v>
      </c>
      <c r="T1262" s="7" t="s">
        <v>13461</v>
      </c>
      <c r="U1262">
        <f>COUNTIFS(Spotify!$AA:$AA,Charts!$U$1,Spotify!$U:$U,Charts!T1262)</f>
        <v>0</v>
      </c>
      <c r="V1262">
        <f>COUNTIFS(Spotify!$AA:$AA,Charts!$V$1,Spotify!$U:$U,Charts!T1262)</f>
        <v>1</v>
      </c>
      <c r="W1262">
        <f>COUNTIFS(Spotify!$AA:$AA,Charts!$W$1,Spotify!$U:$U,Charts!T1262)</f>
        <v>0</v>
      </c>
      <c r="X1262">
        <f>COUNTIFS(Spotify!$AA:$AA,Charts!$X$1,Spotify!$U:$U,Charts!T1262)</f>
        <v>0</v>
      </c>
      <c r="Y1262">
        <f>COUNTIFS(Spotify!$AA:$AA,Charts!$Y$1,Spotify!$U:$U,Charts!T1262)</f>
        <v>0</v>
      </c>
      <c r="Z1262">
        <f>COUNTIFS(Spotify!$AA:$AA,Charts!$Z$1,Spotify!$U:$U,Charts!T1262)</f>
        <v>0</v>
      </c>
      <c r="AA1262">
        <f>COUNTIFS(Spotify!$AA:$AA,Charts!$AA$1,Spotify!$U:$U,Charts!T1262)</f>
        <v>0</v>
      </c>
      <c r="AB1262">
        <f>COUNTIFS(Spotify!$AA:$AA,Charts!$AB$1,Spotify!$U:$U,Charts!T1262)</f>
        <v>0</v>
      </c>
      <c r="AC1262">
        <f>COUNTIFS(Spotify!$AA:$AA,Charts!$AC$1,Spotify!$U:$U,Charts!T1262)</f>
        <v>0</v>
      </c>
      <c r="AD1262">
        <f>COUNTIFS(Spotify!$AA:$AA,Charts!$AD$1,Spotify!$U:$U,Charts!T1262)</f>
        <v>0</v>
      </c>
      <c r="AE1262">
        <f>COUNTIFS(Spotify!$AA:$AA,Charts!$AE$1,Spotify!$U:$U,Charts!T1262)</f>
        <v>0</v>
      </c>
      <c r="AF1262" s="8">
        <f>COUNTIFS(Spotify!$AA:$AA,Charts!$AF$1,Spotify!$U:$U,Charts!T1262)</f>
        <v>0</v>
      </c>
      <c r="AH1262" s="7" t="s">
        <v>13461</v>
      </c>
      <c r="AI1262">
        <f>SUMIFS(Spotify!O:O,Spotify!U:U,Charts!AH1262)/COUNTIFS(Spotify!U:U,Charts!AH1262)</f>
        <v>-4955</v>
      </c>
      <c r="AJ1262" s="18">
        <f>SUMIF(Spotify!U:U,Charts!AH1262,Spotify!P:P)/COUNTIF(Spotify!U:U,Charts!AH1262)</f>
        <v>125706</v>
      </c>
      <c r="AK1262" s="18">
        <f>SUMIF(Spotify!U:U,Charts!AH1262,Spotify!R:R)/COUNTIF(Spotify!U:U,Charts!AH1262)</f>
        <v>1</v>
      </c>
      <c r="AL1262" s="18">
        <f>SUMIF(Spotify!U:U,Charts!AH1262,Spotify!J:J)/COUNTIF(Spotify!U:U,Charts!AH1262)</f>
        <v>476</v>
      </c>
      <c r="AM1262" s="18">
        <f>SUMIF(Spotify!U:U,Charts!AH1262,Spotify!H:H)/COUNTIF(Spotify!U:U,Charts!AH1262)</f>
        <v>444</v>
      </c>
      <c r="AN1262" s="28">
        <f>SUMIF(Spotify!U:U,Charts!AH1262,Spotify!I:I)/COUNTIF(Spotify!U:U,Charts!AH1262)</f>
        <v>648</v>
      </c>
    </row>
    <row r="1263" spans="1:40" x14ac:dyDescent="0.25">
      <c r="A1263" s="3" t="s">
        <v>18284</v>
      </c>
      <c r="B1263" s="1">
        <v>5878493</v>
      </c>
      <c r="C1263" s="1">
        <v>1</v>
      </c>
      <c r="D1263" s="1"/>
      <c r="H1263" s="7" t="s">
        <v>17994</v>
      </c>
      <c r="I1263" s="1">
        <v>2900036</v>
      </c>
      <c r="J1263" s="8">
        <v>1</v>
      </c>
      <c r="L1263" s="7" t="s">
        <v>17994</v>
      </c>
      <c r="M1263" s="1">
        <f t="shared" si="86"/>
        <v>-2900036</v>
      </c>
      <c r="N1263">
        <v>1</v>
      </c>
      <c r="O1263" s="18">
        <f>SUMIF(Spotify!U:U,Charts!L1263,Spotify!Q:Q)/COUNTIF(Spotify!U:U,Charts!L1263)</f>
        <v>192320</v>
      </c>
      <c r="P1263" t="str">
        <f t="shared" si="87"/>
        <v>03:12</v>
      </c>
      <c r="Q1263" s="18">
        <f t="shared" si="89"/>
        <v>641941</v>
      </c>
      <c r="R1263" s="8" t="str">
        <f t="shared" si="88"/>
        <v>10:41</v>
      </c>
      <c r="T1263" s="7" t="s">
        <v>18284</v>
      </c>
      <c r="U1263">
        <f>COUNTIFS(Spotify!$AA:$AA,Charts!$U$1,Spotify!$U:$U,Charts!T1263)</f>
        <v>0</v>
      </c>
      <c r="V1263">
        <f>COUNTIFS(Spotify!$AA:$AA,Charts!$V$1,Spotify!$U:$U,Charts!T1263)</f>
        <v>1</v>
      </c>
      <c r="W1263">
        <f>COUNTIFS(Spotify!$AA:$AA,Charts!$W$1,Spotify!$U:$U,Charts!T1263)</f>
        <v>0</v>
      </c>
      <c r="X1263">
        <f>COUNTIFS(Spotify!$AA:$AA,Charts!$X$1,Spotify!$U:$U,Charts!T1263)</f>
        <v>0</v>
      </c>
      <c r="Y1263">
        <f>COUNTIFS(Spotify!$AA:$AA,Charts!$Y$1,Spotify!$U:$U,Charts!T1263)</f>
        <v>0</v>
      </c>
      <c r="Z1263">
        <f>COUNTIFS(Spotify!$AA:$AA,Charts!$Z$1,Spotify!$U:$U,Charts!T1263)</f>
        <v>0</v>
      </c>
      <c r="AA1263">
        <f>COUNTIFS(Spotify!$AA:$AA,Charts!$AA$1,Spotify!$U:$U,Charts!T1263)</f>
        <v>0</v>
      </c>
      <c r="AB1263">
        <f>COUNTIFS(Spotify!$AA:$AA,Charts!$AB$1,Spotify!$U:$U,Charts!T1263)</f>
        <v>0</v>
      </c>
      <c r="AC1263">
        <f>COUNTIFS(Spotify!$AA:$AA,Charts!$AC$1,Spotify!$U:$U,Charts!T1263)</f>
        <v>0</v>
      </c>
      <c r="AD1263">
        <f>COUNTIFS(Spotify!$AA:$AA,Charts!$AD$1,Spotify!$U:$U,Charts!T1263)</f>
        <v>0</v>
      </c>
      <c r="AE1263">
        <f>COUNTIFS(Spotify!$AA:$AA,Charts!$AE$1,Spotify!$U:$U,Charts!T1263)</f>
        <v>0</v>
      </c>
      <c r="AF1263" s="8">
        <f>COUNTIFS(Spotify!$AA:$AA,Charts!$AF$1,Spotify!$U:$U,Charts!T1263)</f>
        <v>0</v>
      </c>
      <c r="AH1263" s="7" t="s">
        <v>18284</v>
      </c>
      <c r="AI1263">
        <f>SUMIFS(Spotify!O:O,Spotify!U:U,Charts!AH1263)/COUNTIFS(Spotify!U:U,Charts!AH1263)</f>
        <v>-6943</v>
      </c>
      <c r="AJ1263" s="18">
        <f>SUMIF(Spotify!U:U,Charts!AH1263,Spotify!P:P)/COUNTIF(Spotify!U:U,Charts!AH1263)</f>
        <v>18781</v>
      </c>
      <c r="AK1263" s="18">
        <f>SUMIF(Spotify!U:U,Charts!AH1263,Spotify!R:R)/COUNTIF(Spotify!U:U,Charts!AH1263)</f>
        <v>1</v>
      </c>
      <c r="AL1263" s="18">
        <f>SUMIF(Spotify!U:U,Charts!AH1263,Spotify!J:J)/COUNTIF(Spotify!U:U,Charts!AH1263)</f>
        <v>364</v>
      </c>
      <c r="AM1263" s="18">
        <f>SUMIF(Spotify!U:U,Charts!AH1263,Spotify!H:H)/COUNTIF(Spotify!U:U,Charts!AH1263)</f>
        <v>761</v>
      </c>
      <c r="AN1263" s="28">
        <f>SUMIF(Spotify!U:U,Charts!AH1263,Spotify!I:I)/COUNTIF(Spotify!U:U,Charts!AH1263)</f>
        <v>556</v>
      </c>
    </row>
    <row r="1264" spans="1:40" x14ac:dyDescent="0.25">
      <c r="A1264" s="3" t="s">
        <v>18285</v>
      </c>
      <c r="B1264" s="1">
        <v>374961417</v>
      </c>
      <c r="C1264" s="1">
        <v>1</v>
      </c>
      <c r="D1264" s="1"/>
      <c r="H1264" s="9" t="s">
        <v>8383</v>
      </c>
      <c r="I1264" s="10">
        <v>2753947</v>
      </c>
      <c r="J1264" s="11">
        <v>1</v>
      </c>
      <c r="L1264" s="9" t="s">
        <v>8383</v>
      </c>
      <c r="M1264" s="10">
        <f t="shared" si="86"/>
        <v>-2753947</v>
      </c>
      <c r="N1264" s="24">
        <v>1</v>
      </c>
      <c r="O1264" s="25">
        <f>SUMIF(Spotify!U:U,Charts!L1264,Spotify!Q:Q)/COUNTIF(Spotify!U:U,Charts!L1264)</f>
        <v>233077</v>
      </c>
      <c r="P1264" s="24" t="str">
        <f t="shared" si="87"/>
        <v>03:53</v>
      </c>
      <c r="Q1264" s="25">
        <f t="shared" si="89"/>
        <v>641941</v>
      </c>
      <c r="R1264" s="11" t="str">
        <f t="shared" si="88"/>
        <v>10:41</v>
      </c>
      <c r="T1264" s="9" t="s">
        <v>18285</v>
      </c>
      <c r="U1264" s="24">
        <f>COUNTIFS(Spotify!$AA:$AA,Charts!$U$1,Spotify!$U:$U,Charts!T1264)</f>
        <v>0</v>
      </c>
      <c r="V1264" s="24">
        <f>COUNTIFS(Spotify!$AA:$AA,Charts!$V$1,Spotify!$U:$U,Charts!T1264)</f>
        <v>0</v>
      </c>
      <c r="W1264" s="24">
        <f>COUNTIFS(Spotify!$AA:$AA,Charts!$W$1,Spotify!$U:$U,Charts!T1264)</f>
        <v>1</v>
      </c>
      <c r="X1264" s="24">
        <f>COUNTIFS(Spotify!$AA:$AA,Charts!$X$1,Spotify!$U:$U,Charts!T1264)</f>
        <v>0</v>
      </c>
      <c r="Y1264" s="24">
        <f>COUNTIFS(Spotify!$AA:$AA,Charts!$Y$1,Spotify!$U:$U,Charts!T1264)</f>
        <v>0</v>
      </c>
      <c r="Z1264" s="24">
        <f>COUNTIFS(Spotify!$AA:$AA,Charts!$Z$1,Spotify!$U:$U,Charts!T1264)</f>
        <v>0</v>
      </c>
      <c r="AA1264" s="24">
        <f>COUNTIFS(Spotify!$AA:$AA,Charts!$AA$1,Spotify!$U:$U,Charts!T1264)</f>
        <v>0</v>
      </c>
      <c r="AB1264" s="24">
        <f>COUNTIFS(Spotify!$AA:$AA,Charts!$AB$1,Spotify!$U:$U,Charts!T1264)</f>
        <v>0</v>
      </c>
      <c r="AC1264" s="24">
        <f>COUNTIFS(Spotify!$AA:$AA,Charts!$AC$1,Spotify!$U:$U,Charts!T1264)</f>
        <v>0</v>
      </c>
      <c r="AD1264" s="24">
        <f>COUNTIFS(Spotify!$AA:$AA,Charts!$AD$1,Spotify!$U:$U,Charts!T1264)</f>
        <v>0</v>
      </c>
      <c r="AE1264" s="24">
        <f>COUNTIFS(Spotify!$AA:$AA,Charts!$AE$1,Spotify!$U:$U,Charts!T1264)</f>
        <v>0</v>
      </c>
      <c r="AF1264" s="11">
        <f>COUNTIFS(Spotify!$AA:$AA,Charts!$AF$1,Spotify!$U:$U,Charts!T1264)</f>
        <v>0</v>
      </c>
      <c r="AH1264" s="9" t="s">
        <v>18285</v>
      </c>
      <c r="AI1264" s="24">
        <f>SUMIFS(Spotify!O:O,Spotify!U:U,Charts!AH1264)/COUNTIFS(Spotify!U:U,Charts!AH1264)</f>
        <v>-6621</v>
      </c>
      <c r="AJ1264" s="25">
        <f>SUMIF(Spotify!U:U,Charts!AH1264,Spotify!P:P)/COUNTIF(Spotify!U:U,Charts!AH1264)</f>
        <v>116041</v>
      </c>
      <c r="AK1264" s="25">
        <f>SUMIF(Spotify!U:U,Charts!AH1264,Spotify!R:R)/COUNTIF(Spotify!U:U,Charts!AH1264)</f>
        <v>47</v>
      </c>
      <c r="AL1264" s="25">
        <f>SUMIF(Spotify!U:U,Charts!AH1264,Spotify!J:J)/COUNTIF(Spotify!U:U,Charts!AH1264)</f>
        <v>102</v>
      </c>
      <c r="AM1264" s="25">
        <f>SUMIF(Spotify!U:U,Charts!AH1264,Spotify!H:H)/COUNTIF(Spotify!U:U,Charts!AH1264)</f>
        <v>748</v>
      </c>
      <c r="AN1264" s="29">
        <f>SUMIF(Spotify!U:U,Charts!AH1264,Spotify!I:I)/COUNTIF(Spotify!U:U,Charts!AH1264)</f>
        <v>761</v>
      </c>
    </row>
    <row r="1265" spans="1:32" x14ac:dyDescent="0.25">
      <c r="A1265" s="3" t="s">
        <v>18286</v>
      </c>
      <c r="B1265" s="1">
        <v>709687227805</v>
      </c>
      <c r="C1265" s="1">
        <v>6513</v>
      </c>
      <c r="D1265" s="1"/>
      <c r="U1265">
        <f>COUNTIFS(Spotify!$AA:$AA,Charts!$U$1,Spotify!$U:$U,Charts!T1265)</f>
        <v>0</v>
      </c>
      <c r="V1265">
        <f>COUNTIFS(Spotify!$AA:$AA,Charts!$V$1,Spotify!$U:$U,Charts!T1265)</f>
        <v>0</v>
      </c>
      <c r="W1265">
        <f>COUNTIFS(Spotify!$AA:$AA,Charts!$W$1,Spotify!$U:$U,Charts!T1265)</f>
        <v>0</v>
      </c>
      <c r="X1265">
        <f>COUNTIFS(Spotify!$AA:$AA,Charts!$X$1,Spotify!$U:$U,Charts!T1265)</f>
        <v>0</v>
      </c>
      <c r="Y1265">
        <f>COUNTIFS(Spotify!$AA:$AA,Charts!$Y$1,Spotify!$U:$U,Charts!T1265)</f>
        <v>0</v>
      </c>
      <c r="Z1265">
        <f>COUNTIFS(Spotify!$AA:$AA,Charts!$Z$1,Spotify!$U:$U,Charts!T1265)</f>
        <v>0</v>
      </c>
      <c r="AA1265">
        <f>COUNTIFS(Spotify!$AA:$AA,Charts!$AA$1,Spotify!$U:$U,Charts!T1265)</f>
        <v>0</v>
      </c>
      <c r="AB1265">
        <f>COUNTIFS(Spotify!$AA:$AA,Charts!$AB$1,Spotify!$U:$U,Charts!T1265)</f>
        <v>0</v>
      </c>
      <c r="AC1265">
        <f>COUNTIFS(Spotify!$AA:$AA,Charts!$AC$1,Spotify!$U:$U,Charts!T1265)</f>
        <v>0</v>
      </c>
      <c r="AD1265">
        <f>COUNTIFS(Spotify!$AA:$AA,Charts!$AD$1,Spotify!$U:$U,Charts!T1265)</f>
        <v>0</v>
      </c>
      <c r="AE1265">
        <f>COUNTIFS(Spotify!$AA:$AA,Charts!$AE$1,Spotify!$U:$U,Charts!T1265)</f>
        <v>0</v>
      </c>
      <c r="AF1265">
        <f>COUNTIFS(Spotify!$AA:$AA,Charts!$AF$1,Spotify!$U:$U,Charts!T1265)</f>
        <v>0</v>
      </c>
    </row>
  </sheetData>
  <autoFilter ref="T1:T1265" xr:uid="{250C0B53-5FDD-4049-A5EE-6B7E40CEA4D7}">
    <sortState xmlns:xlrd2="http://schemas.microsoft.com/office/spreadsheetml/2017/richdata2" ref="T2:T1265">
      <sortCondition ref="T1:T1265"/>
    </sortState>
  </autoFilter>
  <mergeCells count="6">
    <mergeCell ref="AR1:AR5"/>
    <mergeCell ref="AR31:AR35"/>
    <mergeCell ref="AR25:AR29"/>
    <mergeCell ref="AR19:AR23"/>
    <mergeCell ref="AR13:AR17"/>
    <mergeCell ref="AR7:AR11"/>
  </mergeCell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895E6-7D7E-407B-ACFE-1DCA52F445B0}">
  <sheetPr>
    <tabColor rgb="FF0BDB10"/>
  </sheetPr>
  <dimension ref="B1:AL78"/>
  <sheetViews>
    <sheetView showGridLines="0" tabSelected="1" zoomScale="55" zoomScaleNormal="55" workbookViewId="0">
      <selection sqref="A1:AM78"/>
    </sheetView>
  </sheetViews>
  <sheetFormatPr defaultColWidth="0" defaultRowHeight="15" zeroHeight="1" x14ac:dyDescent="0.25"/>
  <cols>
    <col min="1" max="2" width="3.28515625" customWidth="1"/>
    <col min="3" max="28" width="9.140625" customWidth="1"/>
    <col min="29" max="29" width="3.28515625" customWidth="1"/>
    <col min="30" max="37" width="9.140625" customWidth="1"/>
    <col min="38" max="39" width="3.28515625" customWidth="1"/>
    <col min="40" max="16384" width="9.140625" hidden="1"/>
  </cols>
  <sheetData>
    <row r="1" spans="2:38" x14ac:dyDescent="0.25"/>
    <row r="2" spans="2:38" x14ac:dyDescent="0.25">
      <c r="B2" s="61" t="s">
        <v>18292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</row>
    <row r="3" spans="2:38" x14ac:dyDescent="0.25">
      <c r="B3" s="63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</row>
    <row r="4" spans="2:38" x14ac:dyDescent="0.25">
      <c r="B4" s="63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</row>
    <row r="5" spans="2:38" x14ac:dyDescent="0.25">
      <c r="B5" s="63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</row>
    <row r="6" spans="2:38" x14ac:dyDescent="0.25">
      <c r="B6" s="63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</row>
    <row r="7" spans="2:38" x14ac:dyDescent="0.25">
      <c r="B7" s="63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</row>
    <row r="8" spans="2:38" x14ac:dyDescent="0.25">
      <c r="B8" s="63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</row>
    <row r="9" spans="2:38" x14ac:dyDescent="0.25">
      <c r="B9" s="63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</row>
    <row r="10" spans="2:38" x14ac:dyDescent="0.25">
      <c r="B10" s="63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</row>
    <row r="11" spans="2:38" ht="5.25" customHeight="1" x14ac:dyDescent="0.25">
      <c r="B11" s="13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2"/>
    </row>
    <row r="12" spans="2:38" x14ac:dyDescent="0.25"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</row>
    <row r="13" spans="2:38" ht="5.25" customHeight="1" x14ac:dyDescent="0.25">
      <c r="B13" s="13"/>
      <c r="C13" s="65"/>
      <c r="D13" s="65"/>
      <c r="E13" s="65"/>
      <c r="F13" s="65"/>
      <c r="G13" s="65"/>
      <c r="H13" s="12"/>
      <c r="I13" s="12"/>
      <c r="J13" s="65"/>
      <c r="K13" s="65"/>
      <c r="L13" s="65"/>
      <c r="M13" s="65"/>
      <c r="N13" s="65"/>
      <c r="O13" s="12"/>
      <c r="P13" s="12"/>
      <c r="Q13" s="65"/>
      <c r="R13" s="65"/>
      <c r="S13" s="65"/>
      <c r="T13" s="65"/>
      <c r="U13" s="65"/>
      <c r="V13" s="12"/>
      <c r="W13" s="12"/>
      <c r="X13" s="65"/>
      <c r="Y13" s="65"/>
      <c r="Z13" s="65"/>
      <c r="AA13" s="65"/>
      <c r="AB13" s="65"/>
      <c r="AC13" s="12"/>
      <c r="AD13" s="12"/>
      <c r="AE13" s="12"/>
      <c r="AF13" s="12"/>
      <c r="AG13" s="12"/>
      <c r="AH13" s="12"/>
      <c r="AI13" s="12"/>
      <c r="AJ13" s="12"/>
      <c r="AK13" s="12"/>
      <c r="AL13" s="12"/>
    </row>
    <row r="14" spans="2:38" ht="15" customHeight="1" x14ac:dyDescent="0.25">
      <c r="B14" s="13"/>
      <c r="C14" s="66"/>
      <c r="D14" s="67"/>
      <c r="E14" s="67"/>
      <c r="F14" s="67"/>
      <c r="G14" s="68"/>
      <c r="H14" s="12"/>
      <c r="I14" s="12"/>
      <c r="J14" s="78"/>
      <c r="K14" s="79"/>
      <c r="L14" s="79"/>
      <c r="M14" s="79"/>
      <c r="N14" s="80"/>
      <c r="O14" s="12"/>
      <c r="P14" s="12"/>
      <c r="Q14" s="78"/>
      <c r="R14" s="79"/>
      <c r="S14" s="79"/>
      <c r="T14" s="79"/>
      <c r="U14" s="80"/>
      <c r="V14" s="12"/>
      <c r="W14" s="12"/>
      <c r="X14" s="78"/>
      <c r="Y14" s="79"/>
      <c r="Z14" s="79"/>
      <c r="AA14" s="79"/>
      <c r="AB14" s="80"/>
      <c r="AC14" s="12"/>
      <c r="AD14" s="12"/>
      <c r="AE14" s="12"/>
      <c r="AF14" s="12"/>
      <c r="AG14" s="12"/>
      <c r="AH14" s="12"/>
      <c r="AI14" s="12"/>
      <c r="AJ14" s="12"/>
      <c r="AK14" s="12"/>
      <c r="AL14" s="12"/>
    </row>
    <row r="15" spans="2:38" ht="15" customHeight="1" x14ac:dyDescent="0.25">
      <c r="B15" s="13"/>
      <c r="C15" s="69"/>
      <c r="D15" s="70"/>
      <c r="E15" s="70"/>
      <c r="F15" s="70"/>
      <c r="G15" s="71"/>
      <c r="H15" s="12"/>
      <c r="I15" s="12"/>
      <c r="J15" s="81"/>
      <c r="K15" s="82"/>
      <c r="L15" s="82"/>
      <c r="M15" s="82"/>
      <c r="N15" s="83"/>
      <c r="O15" s="12"/>
      <c r="P15" s="12"/>
      <c r="Q15" s="81"/>
      <c r="R15" s="82"/>
      <c r="S15" s="82"/>
      <c r="T15" s="82"/>
      <c r="U15" s="83"/>
      <c r="V15" s="12"/>
      <c r="W15" s="12"/>
      <c r="X15" s="81"/>
      <c r="Y15" s="82"/>
      <c r="Z15" s="82"/>
      <c r="AA15" s="82"/>
      <c r="AB15" s="83"/>
      <c r="AC15" s="12"/>
      <c r="AD15" s="12"/>
      <c r="AE15" s="12"/>
      <c r="AF15" s="12"/>
      <c r="AG15" s="12"/>
      <c r="AH15" s="12"/>
      <c r="AI15" s="12"/>
      <c r="AJ15" s="12"/>
      <c r="AK15" s="12"/>
      <c r="AL15" s="12"/>
    </row>
    <row r="16" spans="2:38" ht="15" customHeight="1" x14ac:dyDescent="0.25">
      <c r="B16" s="13"/>
      <c r="C16" s="72">
        <v>709687227805</v>
      </c>
      <c r="D16" s="73"/>
      <c r="E16" s="73"/>
      <c r="F16" s="73"/>
      <c r="G16" s="74"/>
      <c r="H16" s="12"/>
      <c r="I16" s="12"/>
      <c r="J16" s="72">
        <f>COUNTA(Charts!L:L)-1</f>
        <v>1263</v>
      </c>
      <c r="K16" s="73"/>
      <c r="L16" s="73"/>
      <c r="M16" s="73"/>
      <c r="N16" s="74"/>
      <c r="O16" s="12"/>
      <c r="P16" s="12"/>
      <c r="Q16" s="72">
        <f>COUNTA(Spotify!C:C)</f>
        <v>6514</v>
      </c>
      <c r="R16" s="73"/>
      <c r="S16" s="73"/>
      <c r="T16" s="73"/>
      <c r="U16" s="74"/>
      <c r="V16" s="12"/>
      <c r="W16" s="12"/>
      <c r="X16" s="72">
        <f>COUNTIF(Spotify!Y:Y,"Feat")</f>
        <v>2803</v>
      </c>
      <c r="Y16" s="73"/>
      <c r="Z16" s="73"/>
      <c r="AA16" s="73"/>
      <c r="AB16" s="74"/>
      <c r="AC16" s="12"/>
      <c r="AD16" s="12"/>
      <c r="AE16" s="12"/>
      <c r="AF16" s="12"/>
      <c r="AG16" s="12"/>
      <c r="AH16" s="12"/>
      <c r="AI16" s="12"/>
      <c r="AJ16" s="12"/>
      <c r="AK16" s="12"/>
      <c r="AL16" s="12"/>
    </row>
    <row r="17" spans="2:38" ht="15" customHeight="1" x14ac:dyDescent="0.25">
      <c r="B17" s="13"/>
      <c r="C17" s="72"/>
      <c r="D17" s="73"/>
      <c r="E17" s="73"/>
      <c r="F17" s="73"/>
      <c r="G17" s="74"/>
      <c r="H17" s="12"/>
      <c r="I17" s="12"/>
      <c r="J17" s="72"/>
      <c r="K17" s="73"/>
      <c r="L17" s="73"/>
      <c r="M17" s="73"/>
      <c r="N17" s="74"/>
      <c r="O17" s="12"/>
      <c r="P17" s="12"/>
      <c r="Q17" s="72"/>
      <c r="R17" s="73"/>
      <c r="S17" s="73"/>
      <c r="T17" s="73"/>
      <c r="U17" s="74"/>
      <c r="V17" s="12"/>
      <c r="W17" s="12"/>
      <c r="X17" s="72"/>
      <c r="Y17" s="73"/>
      <c r="Z17" s="73"/>
      <c r="AA17" s="73"/>
      <c r="AB17" s="74"/>
      <c r="AC17" s="12"/>
      <c r="AD17" s="12"/>
      <c r="AE17" s="12"/>
      <c r="AF17" s="12"/>
      <c r="AG17" s="12"/>
      <c r="AH17" s="12"/>
      <c r="AI17" s="12"/>
      <c r="AJ17" s="12"/>
      <c r="AK17" s="12"/>
      <c r="AL17" s="12"/>
    </row>
    <row r="18" spans="2:38" ht="15" customHeight="1" x14ac:dyDescent="0.25">
      <c r="B18" s="13"/>
      <c r="C18" s="72"/>
      <c r="D18" s="73"/>
      <c r="E18" s="73"/>
      <c r="F18" s="73"/>
      <c r="G18" s="74"/>
      <c r="H18" s="12"/>
      <c r="I18" s="12"/>
      <c r="J18" s="72"/>
      <c r="K18" s="73"/>
      <c r="L18" s="73"/>
      <c r="M18" s="73"/>
      <c r="N18" s="74"/>
      <c r="O18" s="12"/>
      <c r="P18" s="12"/>
      <c r="Q18" s="72"/>
      <c r="R18" s="73"/>
      <c r="S18" s="73"/>
      <c r="T18" s="73"/>
      <c r="U18" s="74"/>
      <c r="V18" s="12"/>
      <c r="W18" s="12"/>
      <c r="X18" s="72"/>
      <c r="Y18" s="73"/>
      <c r="Z18" s="73"/>
      <c r="AA18" s="73"/>
      <c r="AB18" s="74"/>
      <c r="AC18" s="12"/>
      <c r="AD18" s="12"/>
      <c r="AE18" s="12"/>
      <c r="AF18" s="12"/>
      <c r="AG18" s="12"/>
      <c r="AH18" s="12"/>
      <c r="AI18" s="12"/>
      <c r="AJ18" s="12"/>
      <c r="AK18" s="12"/>
      <c r="AL18" s="12"/>
    </row>
    <row r="19" spans="2:38" ht="15" customHeight="1" x14ac:dyDescent="0.25">
      <c r="B19" s="13"/>
      <c r="C19" s="75"/>
      <c r="D19" s="76"/>
      <c r="E19" s="76"/>
      <c r="F19" s="76"/>
      <c r="G19" s="77"/>
      <c r="H19" s="12"/>
      <c r="I19" s="12"/>
      <c r="J19" s="75"/>
      <c r="K19" s="76"/>
      <c r="L19" s="76"/>
      <c r="M19" s="76"/>
      <c r="N19" s="77"/>
      <c r="O19" s="12"/>
      <c r="P19" s="12"/>
      <c r="Q19" s="75"/>
      <c r="R19" s="76"/>
      <c r="S19" s="76"/>
      <c r="T19" s="76"/>
      <c r="U19" s="77"/>
      <c r="V19" s="12"/>
      <c r="W19" s="12"/>
      <c r="X19" s="75"/>
      <c r="Y19" s="76"/>
      <c r="Z19" s="76"/>
      <c r="AA19" s="76"/>
      <c r="AB19" s="77"/>
      <c r="AC19" s="12"/>
      <c r="AD19" s="12"/>
      <c r="AE19" s="12"/>
      <c r="AF19" s="12"/>
      <c r="AG19" s="12"/>
      <c r="AH19" s="12"/>
      <c r="AI19" s="12"/>
      <c r="AJ19" s="12"/>
      <c r="AK19" s="12"/>
      <c r="AL19" s="12"/>
    </row>
    <row r="20" spans="2:38" x14ac:dyDescent="0.25"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</row>
    <row r="21" spans="2:38" ht="15" customHeight="1" x14ac:dyDescent="0.25">
      <c r="B21" s="13"/>
      <c r="C21" s="49" t="s">
        <v>18299</v>
      </c>
      <c r="D21" s="50"/>
      <c r="E21" s="50"/>
      <c r="F21" s="50"/>
      <c r="G21" s="50"/>
      <c r="H21" s="55" t="s">
        <v>967</v>
      </c>
      <c r="I21" s="55"/>
      <c r="J21" s="55"/>
      <c r="K21" s="55"/>
      <c r="L21" s="55"/>
      <c r="M21" s="55"/>
      <c r="N21" s="55"/>
      <c r="O21" s="55"/>
      <c r="P21" s="55"/>
      <c r="Q21" s="55"/>
      <c r="R21" s="55" t="str">
        <f>IFERROR(VLOOKUP($H$21,Spotify!$U$1:$AB$6514,8,0),"Choose an artist and see his famous music")</f>
        <v>CUFF IT</v>
      </c>
      <c r="S21" s="55"/>
      <c r="T21" s="55"/>
      <c r="U21" s="55"/>
      <c r="V21" s="55"/>
      <c r="W21" s="58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</row>
    <row r="22" spans="2:38" ht="15" customHeight="1" x14ac:dyDescent="0.25">
      <c r="B22" s="13"/>
      <c r="C22" s="51"/>
      <c r="D22" s="52"/>
      <c r="E22" s="52"/>
      <c r="F22" s="52"/>
      <c r="G22" s="52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9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</row>
    <row r="23" spans="2:38" ht="15" customHeight="1" x14ac:dyDescent="0.25">
      <c r="B23" s="13"/>
      <c r="C23" s="51"/>
      <c r="D23" s="52"/>
      <c r="E23" s="52"/>
      <c r="F23" s="52"/>
      <c r="G23" s="52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9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</row>
    <row r="24" spans="2:38" ht="15" customHeight="1" x14ac:dyDescent="0.25">
      <c r="B24" s="13"/>
      <c r="C24" s="51"/>
      <c r="D24" s="52"/>
      <c r="E24" s="52"/>
      <c r="F24" s="52"/>
      <c r="G24" s="52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9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</row>
    <row r="25" spans="2:38" ht="15" customHeight="1" x14ac:dyDescent="0.25">
      <c r="B25" s="13"/>
      <c r="C25" s="53"/>
      <c r="D25" s="54"/>
      <c r="E25" s="54"/>
      <c r="F25" s="54"/>
      <c r="G25" s="54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60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</row>
    <row r="26" spans="2:38" x14ac:dyDescent="0.25"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</row>
    <row r="27" spans="2:38" x14ac:dyDescent="0.25"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</row>
    <row r="28" spans="2:38" x14ac:dyDescent="0.25"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</row>
    <row r="29" spans="2:38" x14ac:dyDescent="0.25"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</row>
    <row r="30" spans="2:38" x14ac:dyDescent="0.25"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</row>
    <row r="31" spans="2:38" x14ac:dyDescent="0.25"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</row>
    <row r="32" spans="2:38" x14ac:dyDescent="0.25"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</row>
    <row r="33" spans="2:38" x14ac:dyDescent="0.25"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</row>
    <row r="34" spans="2:38" x14ac:dyDescent="0.25"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</row>
    <row r="35" spans="2:38" x14ac:dyDescent="0.25"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</row>
    <row r="36" spans="2:38" x14ac:dyDescent="0.25"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</row>
    <row r="37" spans="2:38" x14ac:dyDescent="0.25"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</row>
    <row r="38" spans="2:38" x14ac:dyDescent="0.25"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</row>
    <row r="39" spans="2:38" x14ac:dyDescent="0.25"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</row>
    <row r="40" spans="2:38" x14ac:dyDescent="0.25"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</row>
    <row r="41" spans="2:38" ht="5.25" customHeight="1" x14ac:dyDescent="0.25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</row>
    <row r="42" spans="2:38" x14ac:dyDescent="0.25"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</row>
    <row r="43" spans="2:38" x14ac:dyDescent="0.25"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</row>
    <row r="44" spans="2:38" x14ac:dyDescent="0.25"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</row>
    <row r="45" spans="2:38" x14ac:dyDescent="0.25"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</row>
    <row r="46" spans="2:38" x14ac:dyDescent="0.25"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</row>
    <row r="47" spans="2:38" x14ac:dyDescent="0.25"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</row>
    <row r="48" spans="2:38" x14ac:dyDescent="0.25"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</row>
    <row r="49" spans="2:38" x14ac:dyDescent="0.25"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</row>
    <row r="50" spans="2:38" x14ac:dyDescent="0.25"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</row>
    <row r="51" spans="2:38" x14ac:dyDescent="0.25"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</row>
    <row r="52" spans="2:38" x14ac:dyDescent="0.25"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</row>
    <row r="53" spans="2:38" x14ac:dyDescent="0.25"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</row>
    <row r="54" spans="2:38" x14ac:dyDescent="0.25"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</row>
    <row r="55" spans="2:38" x14ac:dyDescent="0.25"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</row>
    <row r="56" spans="2:38" x14ac:dyDescent="0.25"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</row>
    <row r="57" spans="2:38" x14ac:dyDescent="0.25"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</row>
    <row r="58" spans="2:38" x14ac:dyDescent="0.25"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</row>
    <row r="59" spans="2:38" x14ac:dyDescent="0.25"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</row>
    <row r="60" spans="2:38" x14ac:dyDescent="0.25"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</row>
    <row r="61" spans="2:38" x14ac:dyDescent="0.25"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</row>
    <row r="62" spans="2:38" x14ac:dyDescent="0.25"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</row>
    <row r="63" spans="2:38" x14ac:dyDescent="0.25"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</row>
    <row r="64" spans="2:38" x14ac:dyDescent="0.25"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</row>
    <row r="65" spans="2:38" x14ac:dyDescent="0.25"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</row>
    <row r="66" spans="2:38" x14ac:dyDescent="0.25"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</row>
    <row r="67" spans="2:38" x14ac:dyDescent="0.25"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</row>
    <row r="68" spans="2:38" x14ac:dyDescent="0.25"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</row>
    <row r="69" spans="2:38" x14ac:dyDescent="0.25"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</row>
    <row r="70" spans="2:38" x14ac:dyDescent="0.25"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</row>
    <row r="71" spans="2:38" x14ac:dyDescent="0.25"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</row>
    <row r="72" spans="2:38" x14ac:dyDescent="0.25"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</row>
    <row r="73" spans="2:38" x14ac:dyDescent="0.25"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</row>
    <row r="74" spans="2:38" x14ac:dyDescent="0.25"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</row>
    <row r="75" spans="2:38" x14ac:dyDescent="0.25"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</row>
    <row r="76" spans="2:38" x14ac:dyDescent="0.25"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</row>
    <row r="77" spans="2:38" x14ac:dyDescent="0.25">
      <c r="B77" s="14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2"/>
      <c r="AF77" s="15"/>
      <c r="AG77" s="15"/>
      <c r="AH77" s="15"/>
      <c r="AI77" s="15"/>
      <c r="AJ77" s="15"/>
      <c r="AK77" s="15"/>
      <c r="AL77" s="15"/>
    </row>
    <row r="78" spans="2:38" x14ac:dyDescent="0.25"/>
  </sheetData>
  <sheetProtection algorithmName="SHA-512" hashValue="TdKtUPqqx0PXVw80O7NcQ25jLCKnEfqLqPz0motdwAR8XgSInBJnWAiwNPpVuBuWS+yGKQtX/rhx/2KvaNyBjQ==" saltValue="STo1H7Tt5qsZ+E6hmawg3Q==" spinCount="100000" sheet="1" objects="1" scenarios="1"/>
  <protectedRanges>
    <protectedRange sqref="H21" name="Intervalo1"/>
  </protectedRanges>
  <mergeCells count="16">
    <mergeCell ref="C21:G25"/>
    <mergeCell ref="H21:Q25"/>
    <mergeCell ref="R21:W25"/>
    <mergeCell ref="B2:AL10"/>
    <mergeCell ref="C13:G13"/>
    <mergeCell ref="J13:N13"/>
    <mergeCell ref="Q13:U13"/>
    <mergeCell ref="X13:AB13"/>
    <mergeCell ref="C14:G15"/>
    <mergeCell ref="J16:N19"/>
    <mergeCell ref="Q16:U19"/>
    <mergeCell ref="X16:AB19"/>
    <mergeCell ref="J14:N15"/>
    <mergeCell ref="Q14:U15"/>
    <mergeCell ref="X14:AB15"/>
    <mergeCell ref="C16:G19"/>
  </mergeCells>
  <printOptions horizontalCentered="1"/>
  <pageMargins left="0" right="0" top="0" bottom="0" header="0" footer="0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342ED8-7FE8-422E-83DA-1F099EE9C5FB}">
          <x14:formula1>
            <xm:f>Charts!$T$2:$T$1264</xm:f>
          </x14:formula1>
          <xm:sqref>H21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17E571-7B21-40CA-B2A9-81A634B79C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Spotify</vt:lpstr>
      <vt:lpstr>Charts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Henrique Fernandes Birello</dc:creator>
  <cp:lastModifiedBy>Bruno Henrique Fernandes Birello</cp:lastModifiedBy>
  <dcterms:created xsi:type="dcterms:W3CDTF">2024-03-21T12:33:55Z</dcterms:created>
  <dcterms:modified xsi:type="dcterms:W3CDTF">2024-03-26T15:16:30Z</dcterms:modified>
</cp:coreProperties>
</file>